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k\Desktop\Excel\Personal Project\Coca Cola Internship Project\"/>
    </mc:Choice>
  </mc:AlternateContent>
  <xr:revisionPtr revIDLastSave="0" documentId="13_ncr:1_{1E2D2870-D526-4E95-9AE4-ED05409A7498}" xr6:coauthVersionLast="47" xr6:coauthVersionMax="47" xr10:uidLastSave="{00000000-0000-0000-0000-000000000000}"/>
  <bookViews>
    <workbookView xWindow="-120" yWindow="-120" windowWidth="38640" windowHeight="21120" xr2:uid="{9CC9E788-1F35-436D-A10F-BBCC9281EA04}"/>
  </bookViews>
  <sheets>
    <sheet name="Sales Dashboard" sheetId="8" r:id="rId1"/>
    <sheet name="raw_sales_data" sheetId="2" r:id="rId2"/>
    <sheet name="Worksheet" sheetId="4" r:id="rId3"/>
    <sheet name="Pivot Tables" sheetId="5" r:id="rId4"/>
  </sheets>
  <definedNames>
    <definedName name="_xlchart.v5.0" hidden="1">'Pivot Tables'!$E$4</definedName>
    <definedName name="_xlchart.v5.1" hidden="1">'Pivot Tables'!$E$5:$E$17</definedName>
    <definedName name="_xlchart.v5.10" hidden="1">'Pivot Tables'!$F$4</definedName>
    <definedName name="_xlchart.v5.11" hidden="1">'Pivot Tables'!$F$5:$F$17</definedName>
    <definedName name="_xlchart.v5.12" hidden="1">'Pivot Tables'!$E$1</definedName>
    <definedName name="_xlchart.v5.13" hidden="1">'Pivot Tables'!$F$1</definedName>
    <definedName name="_xlchart.v5.14" hidden="1">('Pivot Tables'!$E$2:$E$3,'Pivot Tables'!$E$5:$E$17,'Pivot Tables'!$E$19:$E$21,'Pivot Tables'!$E$23:$E$24)</definedName>
    <definedName name="_xlchart.v5.15" hidden="1">('Pivot Tables'!$F$2:$F$3,'Pivot Tables'!$F$5:$F$17,'Pivot Tables'!$F$19:$F$21,'Pivot Tables'!$F$23:$F$24)</definedName>
    <definedName name="_xlchart.v5.2" hidden="1">'Pivot Tables'!$F$4</definedName>
    <definedName name="_xlchart.v5.3" hidden="1">'Pivot Tables'!$F$5:$F$17</definedName>
    <definedName name="_xlchart.v5.4" hidden="1">'Pivot Tables'!$E$1</definedName>
    <definedName name="_xlchart.v5.5" hidden="1">'Pivot Tables'!$F$1</definedName>
    <definedName name="_xlchart.v5.6" hidden="1">('Pivot Tables'!$E$2:$E$3,'Pivot Tables'!$E$5:$E$17,'Pivot Tables'!$E$19:$E$21,'Pivot Tables'!$E$23:$E$24)</definedName>
    <definedName name="_xlchart.v5.7" hidden="1">('Pivot Tables'!$F$2:$F$3,'Pivot Tables'!$F$5:$F$17,'Pivot Tables'!$F$19:$F$21,'Pivot Tables'!$F$23:$F$24)</definedName>
    <definedName name="_xlchart.v5.8" hidden="1">'Pivot Tables'!$E$4</definedName>
    <definedName name="_xlchart.v5.9" hidden="1">'Pivot Tables'!$E$5:$E$17</definedName>
    <definedName name="ExternalData_1" localSheetId="1" hidden="1">raw_sales_data!$A$1:$Y$2824</definedName>
    <definedName name="ExternalData_1" localSheetId="2" hidden="1">Worksheet!$A$1:$AA$2346</definedName>
    <definedName name="_xlnm.Print_Area" localSheetId="0">'Sales Dashboard'!$A$1:$AJ$183</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2" i="5" l="1"/>
  <c r="A103" i="5" s="1"/>
  <c r="G2328" i="4"/>
  <c r="F2328" i="4" s="1"/>
  <c r="G2327" i="4"/>
  <c r="F2327" i="4" s="1"/>
  <c r="G2326" i="4"/>
  <c r="F2326" i="4" s="1"/>
  <c r="G2325" i="4"/>
  <c r="F2325" i="4" s="1"/>
  <c r="G2324" i="4"/>
  <c r="F2324" i="4" s="1"/>
  <c r="G2320" i="4"/>
  <c r="F2320" i="4" s="1"/>
  <c r="G2318" i="4"/>
  <c r="F2318" i="4" s="1"/>
  <c r="G2316" i="4"/>
  <c r="F2316" i="4" s="1"/>
  <c r="G2315" i="4"/>
  <c r="F2315" i="4" s="1"/>
  <c r="G2313" i="4"/>
  <c r="F2313" i="4" s="1"/>
  <c r="G2311" i="4"/>
  <c r="F2311" i="4" s="1"/>
  <c r="G2302" i="4"/>
  <c r="F2302" i="4" s="1"/>
  <c r="G2301" i="4"/>
  <c r="F2301" i="4" s="1"/>
  <c r="G2295" i="4"/>
  <c r="F2295" i="4" s="1"/>
  <c r="G2292" i="4"/>
  <c r="F2292" i="4" s="1"/>
  <c r="G2289" i="4"/>
  <c r="F2289" i="4" s="1"/>
  <c r="G2288" i="4"/>
  <c r="F2288" i="4" s="1"/>
  <c r="G2287" i="4"/>
  <c r="F2287" i="4" s="1"/>
  <c r="G2286" i="4"/>
  <c r="F2286" i="4" s="1"/>
  <c r="G2284" i="4"/>
  <c r="F2284" i="4" s="1"/>
  <c r="G2282" i="4"/>
  <c r="F2282" i="4" s="1"/>
  <c r="G2247" i="4"/>
  <c r="F2247" i="4" s="1"/>
  <c r="G2245" i="4"/>
  <c r="F2245" i="4" s="1"/>
  <c r="G2244" i="4"/>
  <c r="F2244" i="4" s="1"/>
  <c r="G2243" i="4"/>
  <c r="F2243" i="4" s="1"/>
  <c r="G2242" i="4"/>
  <c r="F2242" i="4" s="1"/>
  <c r="G2241" i="4"/>
  <c r="F2241" i="4" s="1"/>
  <c r="G2239" i="4"/>
  <c r="F2239" i="4" s="1"/>
  <c r="G2237" i="4"/>
  <c r="F2237" i="4" s="1"/>
  <c r="G2236" i="4"/>
  <c r="F2236" i="4" s="1"/>
  <c r="G2230" i="4"/>
  <c r="F2230" i="4" s="1"/>
  <c r="G2229" i="4"/>
  <c r="F2229" i="4" s="1"/>
  <c r="G2218" i="4"/>
  <c r="F2218" i="4" s="1"/>
  <c r="G2217" i="4"/>
  <c r="F2217" i="4" s="1"/>
  <c r="G2215" i="4"/>
  <c r="F2215" i="4" s="1"/>
  <c r="G2214" i="4"/>
  <c r="F2214" i="4" s="1"/>
  <c r="G2213" i="4"/>
  <c r="F2213" i="4" s="1"/>
  <c r="G2212" i="4"/>
  <c r="F2212" i="4" s="1"/>
  <c r="G2208" i="4"/>
  <c r="F2208" i="4" s="1"/>
  <c r="G2207" i="4"/>
  <c r="F2207" i="4" s="1"/>
  <c r="G2201" i="4"/>
  <c r="F2201" i="4" s="1"/>
  <c r="G2200" i="4"/>
  <c r="F2200" i="4" s="1"/>
  <c r="G2199" i="4"/>
  <c r="F2199" i="4" s="1"/>
  <c r="G2198" i="4"/>
  <c r="F2198" i="4" s="1"/>
  <c r="G2197" i="4"/>
  <c r="F2197" i="4" s="1"/>
  <c r="G2196" i="4"/>
  <c r="F2196" i="4" s="1"/>
  <c r="G2195" i="4"/>
  <c r="F2195" i="4" s="1"/>
  <c r="G2194" i="4"/>
  <c r="F2194" i="4" s="1"/>
  <c r="G2193" i="4"/>
  <c r="F2193" i="4" s="1"/>
  <c r="G2191" i="4"/>
  <c r="F2191" i="4" s="1"/>
  <c r="G2190" i="4"/>
  <c r="F2190" i="4" s="1"/>
  <c r="G2189" i="4"/>
  <c r="F2189" i="4" s="1"/>
  <c r="G2188" i="4"/>
  <c r="F2188" i="4" s="1"/>
  <c r="G2187" i="4"/>
  <c r="F2187" i="4" s="1"/>
  <c r="G2186" i="4"/>
  <c r="F2186" i="4" s="1"/>
  <c r="G2181" i="4"/>
  <c r="F2181" i="4" s="1"/>
  <c r="G2180" i="4"/>
  <c r="F2180" i="4" s="1"/>
  <c r="G2179" i="4"/>
  <c r="F2179" i="4" s="1"/>
  <c r="G2177" i="4"/>
  <c r="F2177" i="4" s="1"/>
  <c r="G2141" i="4"/>
  <c r="F2141" i="4" s="1"/>
  <c r="G2140" i="4"/>
  <c r="F2140" i="4" s="1"/>
  <c r="G2139" i="4"/>
  <c r="F2139" i="4" s="1"/>
  <c r="G2136" i="4"/>
  <c r="F2136" i="4" s="1"/>
  <c r="G2135" i="4"/>
  <c r="F2135" i="4" s="1"/>
  <c r="G2132" i="4"/>
  <c r="F2132" i="4" s="1"/>
  <c r="G2130" i="4"/>
  <c r="F2130" i="4" s="1"/>
  <c r="G2129" i="4"/>
  <c r="F2129" i="4" s="1"/>
  <c r="G2128" i="4"/>
  <c r="F2128" i="4" s="1"/>
  <c r="G2125" i="4"/>
  <c r="F2125" i="4" s="1"/>
  <c r="G2122" i="4"/>
  <c r="F2122" i="4" s="1"/>
  <c r="G2119" i="4"/>
  <c r="F2119" i="4" s="1"/>
  <c r="G2111" i="4"/>
  <c r="F2111" i="4" s="1"/>
  <c r="G2109" i="4"/>
  <c r="F2109" i="4" s="1"/>
  <c r="G2108" i="4"/>
  <c r="F2108" i="4" s="1"/>
  <c r="G2107" i="4"/>
  <c r="G2106" i="4"/>
  <c r="F2106" i="4" s="1"/>
  <c r="G2103" i="4"/>
  <c r="F2103" i="4" s="1"/>
  <c r="G2102" i="4"/>
  <c r="F2102" i="4" s="1"/>
  <c r="G2101" i="4"/>
  <c r="F2101" i="4" s="1"/>
  <c r="G2089" i="4"/>
  <c r="F2089" i="4" s="1"/>
  <c r="G2088" i="4"/>
  <c r="F2088" i="4" s="1"/>
  <c r="G2087" i="4"/>
  <c r="F2087" i="4" s="1"/>
  <c r="G2086" i="4"/>
  <c r="F2086" i="4" s="1"/>
  <c r="G2085" i="4"/>
  <c r="F2085" i="4" s="1"/>
  <c r="G2084" i="4"/>
  <c r="F2084" i="4" s="1"/>
  <c r="G2083" i="4"/>
  <c r="F2083" i="4" s="1"/>
  <c r="G2082" i="4"/>
  <c r="F2082" i="4" s="1"/>
  <c r="G2080" i="4"/>
  <c r="F2080" i="4" s="1"/>
  <c r="G2079" i="4"/>
  <c r="F2079" i="4" s="1"/>
  <c r="G2077" i="4"/>
  <c r="F2077" i="4" s="1"/>
  <c r="G2075" i="4"/>
  <c r="F2075" i="4" s="1"/>
  <c r="G2070" i="4"/>
  <c r="F2070" i="4" s="1"/>
  <c r="G2068" i="4"/>
  <c r="F2068" i="4" s="1"/>
  <c r="G2067" i="4"/>
  <c r="F2067" i="4" s="1"/>
  <c r="G2066" i="4"/>
  <c r="F2066" i="4" s="1"/>
  <c r="G2065" i="4"/>
  <c r="F2065" i="4" s="1"/>
  <c r="G2063" i="4"/>
  <c r="F2063" i="4" s="1"/>
  <c r="G2027" i="4"/>
  <c r="F2027" i="4" s="1"/>
  <c r="G2025" i="4"/>
  <c r="F2025" i="4" s="1"/>
  <c r="G2024" i="4"/>
  <c r="F2024" i="4" s="1"/>
  <c r="G2023" i="4"/>
  <c r="G2022" i="4"/>
  <c r="F2022" i="4" s="1"/>
  <c r="G2018" i="4"/>
  <c r="F2018" i="4" s="1"/>
  <c r="G2016" i="4"/>
  <c r="F2016" i="4" s="1"/>
  <c r="G2014" i="4"/>
  <c r="F2014" i="4" s="1"/>
  <c r="G2013" i="4"/>
  <c r="F2013" i="4" s="1"/>
  <c r="G2011" i="4"/>
  <c r="F2011" i="4" s="1"/>
  <c r="G2009" i="4"/>
  <c r="F2009" i="4" s="1"/>
  <c r="G1994" i="4"/>
  <c r="F1994" i="4" s="1"/>
  <c r="G1993" i="4"/>
  <c r="F1993" i="4" s="1"/>
  <c r="G1992" i="4"/>
  <c r="F1992" i="4" s="1"/>
  <c r="G1991" i="4"/>
  <c r="F1991" i="4" s="1"/>
  <c r="G1990" i="4"/>
  <c r="F1990" i="4" s="1"/>
  <c r="G1989" i="4"/>
  <c r="F1989" i="4" s="1"/>
  <c r="G1988" i="4"/>
  <c r="F1988" i="4" s="1"/>
  <c r="G1987" i="4"/>
  <c r="F1987" i="4" s="1"/>
  <c r="G1986" i="4"/>
  <c r="F1986" i="4" s="1"/>
  <c r="G1985" i="4"/>
  <c r="F1985" i="4" s="1"/>
  <c r="G1984" i="4"/>
  <c r="F1984" i="4" s="1"/>
  <c r="G1983" i="4"/>
  <c r="F1983" i="4" s="1"/>
  <c r="G1982" i="4"/>
  <c r="F1982" i="4" s="1"/>
  <c r="G1981" i="4"/>
  <c r="F1981" i="4" s="1"/>
  <c r="G1980" i="4"/>
  <c r="F1980" i="4" s="1"/>
  <c r="G1979" i="4"/>
  <c r="F1979" i="4" s="1"/>
  <c r="G1978" i="4"/>
  <c r="F1978" i="4" s="1"/>
  <c r="G1977" i="4"/>
  <c r="F1977" i="4" s="1"/>
  <c r="G1976" i="4"/>
  <c r="F1976" i="4" s="1"/>
  <c r="G1975" i="4"/>
  <c r="F1975" i="4" s="1"/>
  <c r="G1974" i="4"/>
  <c r="F1974" i="4" s="1"/>
  <c r="G1973" i="4"/>
  <c r="F1973" i="4" s="1"/>
  <c r="G1969" i="4"/>
  <c r="F1969" i="4" s="1"/>
  <c r="G1967" i="4"/>
  <c r="F1967" i="4" s="1"/>
  <c r="G1965" i="4"/>
  <c r="F1965" i="4" s="1"/>
  <c r="G1936" i="4"/>
  <c r="F1936" i="4" s="1"/>
  <c r="G1924" i="4"/>
  <c r="F1924" i="4" s="1"/>
  <c r="G1923" i="4"/>
  <c r="F1923" i="4" s="1"/>
  <c r="G1922" i="4"/>
  <c r="F1922" i="4" s="1"/>
  <c r="G1921" i="4"/>
  <c r="F1921" i="4" s="1"/>
  <c r="G1918" i="4"/>
  <c r="F1918" i="4" s="1"/>
  <c r="G1916" i="4"/>
  <c r="F1916" i="4" s="1"/>
  <c r="G1915" i="4"/>
  <c r="F1915" i="4" s="1"/>
  <c r="G1914" i="4"/>
  <c r="F1914" i="4" s="1"/>
  <c r="G1913" i="4"/>
  <c r="F1913" i="4" s="1"/>
  <c r="G1907" i="4"/>
  <c r="F1907" i="4" s="1"/>
  <c r="G1903" i="4"/>
  <c r="F1903" i="4" s="1"/>
  <c r="G1886" i="4"/>
  <c r="F1886" i="4" s="1"/>
  <c r="G1885" i="4"/>
  <c r="F1885" i="4" s="1"/>
  <c r="G1884" i="4"/>
  <c r="F1884" i="4" s="1"/>
  <c r="G1883" i="4"/>
  <c r="F1883" i="4" s="1"/>
  <c r="G1882" i="4"/>
  <c r="F1882" i="4" s="1"/>
  <c r="G1881" i="4"/>
  <c r="F1881" i="4" s="1"/>
  <c r="G1880" i="4"/>
  <c r="F1880" i="4" s="1"/>
  <c r="G1879" i="4"/>
  <c r="F1879" i="4" s="1"/>
  <c r="G1877" i="4"/>
  <c r="F1877" i="4" s="1"/>
  <c r="G1876" i="4"/>
  <c r="F1876" i="4" s="1"/>
  <c r="G1875" i="4"/>
  <c r="F1875" i="4" s="1"/>
  <c r="G1873" i="4"/>
  <c r="F1873" i="4" s="1"/>
  <c r="G1872" i="4"/>
  <c r="F1872" i="4" s="1"/>
  <c r="G1871" i="4"/>
  <c r="F1871" i="4" s="1"/>
  <c r="G1870" i="4"/>
  <c r="F1870" i="4" s="1"/>
  <c r="G1869" i="4"/>
  <c r="F1869" i="4" s="1"/>
  <c r="G1867" i="4"/>
  <c r="F1867" i="4" s="1"/>
  <c r="G1866" i="4"/>
  <c r="F1866" i="4" s="1"/>
  <c r="G1865" i="4"/>
  <c r="F1865" i="4" s="1"/>
  <c r="G1864" i="4"/>
  <c r="G1863" i="4"/>
  <c r="F1863" i="4" s="1"/>
  <c r="G1862" i="4"/>
  <c r="F1862" i="4" s="1"/>
  <c r="G1861" i="4"/>
  <c r="F1861" i="4" s="1"/>
  <c r="G1860" i="4"/>
  <c r="F1860" i="4" s="1"/>
  <c r="G1859" i="4"/>
  <c r="F1859" i="4" s="1"/>
  <c r="G1858" i="4"/>
  <c r="F1858" i="4" s="1"/>
  <c r="G1827" i="4"/>
  <c r="F1827" i="4" s="1"/>
  <c r="G1815" i="4"/>
  <c r="F1815" i="4" s="1"/>
  <c r="G1812" i="4"/>
  <c r="F1812" i="4" s="1"/>
  <c r="G1811" i="4"/>
  <c r="F1811" i="4" s="1"/>
  <c r="G1810" i="4"/>
  <c r="F1810" i="4" s="1"/>
  <c r="G1806" i="4"/>
  <c r="F1806" i="4" s="1"/>
  <c r="G1805" i="4"/>
  <c r="F1805" i="4" s="1"/>
  <c r="G1803" i="4"/>
  <c r="F1803" i="4" s="1"/>
  <c r="G1801" i="4"/>
  <c r="F1801" i="4" s="1"/>
  <c r="G1798" i="4"/>
  <c r="F1798" i="4" s="1"/>
  <c r="G1796" i="4"/>
  <c r="F1796" i="4" s="1"/>
  <c r="G1795" i="4"/>
  <c r="F1795" i="4" s="1"/>
  <c r="G1779" i="4"/>
  <c r="F1779" i="4" s="1"/>
  <c r="G1776" i="4"/>
  <c r="F1776" i="4" s="1"/>
  <c r="G1775" i="4"/>
  <c r="F1775" i="4" s="1"/>
  <c r="G1774" i="4"/>
  <c r="F1774" i="4" s="1"/>
  <c r="G1773" i="4"/>
  <c r="F1773" i="4" s="1"/>
  <c r="G1770" i="4"/>
  <c r="F1770" i="4" s="1"/>
  <c r="G1769" i="4"/>
  <c r="F1769" i="4" s="1"/>
  <c r="G1768" i="4"/>
  <c r="F1768" i="4" s="1"/>
  <c r="G1767" i="4"/>
  <c r="F1767" i="4" s="1"/>
  <c r="G1766" i="4"/>
  <c r="F1766" i="4" s="1"/>
  <c r="G1765" i="4"/>
  <c r="F1765" i="4" s="1"/>
  <c r="G1764" i="4"/>
  <c r="F1764" i="4" s="1"/>
  <c r="G1763" i="4"/>
  <c r="F1763" i="4" s="1"/>
  <c r="G1762" i="4"/>
  <c r="G1761" i="4"/>
  <c r="F1761" i="4" s="1"/>
  <c r="G1760" i="4"/>
  <c r="F1760" i="4" s="1"/>
  <c r="G1759" i="4"/>
  <c r="F1759" i="4" s="1"/>
  <c r="G1758" i="4"/>
  <c r="F1758" i="4" s="1"/>
  <c r="G1757" i="4"/>
  <c r="F1757" i="4" s="1"/>
  <c r="G1756" i="4"/>
  <c r="F1756" i="4" s="1"/>
  <c r="G1755" i="4"/>
  <c r="F1755" i="4" s="1"/>
  <c r="G1754" i="4"/>
  <c r="F1754" i="4" s="1"/>
  <c r="G1753" i="4"/>
  <c r="F1753" i="4" s="1"/>
  <c r="G1752" i="4"/>
  <c r="F1752" i="4" s="1"/>
  <c r="G1748" i="4"/>
  <c r="F1748" i="4" s="1"/>
  <c r="G1745" i="4"/>
  <c r="F1745" i="4" s="1"/>
  <c r="G1713" i="4"/>
  <c r="F1713" i="4" s="1"/>
  <c r="G1705" i="4"/>
  <c r="F1705" i="4" s="1"/>
  <c r="G1704" i="4"/>
  <c r="F1704" i="4" s="1"/>
  <c r="G1703" i="4"/>
  <c r="F1703" i="4" s="1"/>
  <c r="G1698" i="4"/>
  <c r="F1698" i="4" s="1"/>
  <c r="G1697" i="4"/>
  <c r="F1697" i="4" s="1"/>
  <c r="G1696" i="4"/>
  <c r="F1696" i="4" s="1"/>
  <c r="G1695" i="4"/>
  <c r="F1695" i="4" s="1"/>
  <c r="G1694" i="4"/>
  <c r="F1694" i="4" s="1"/>
  <c r="G1692" i="4"/>
  <c r="F1692" i="4" s="1"/>
  <c r="G1690" i="4"/>
  <c r="F1690" i="4" s="1"/>
  <c r="G1678" i="4"/>
  <c r="F1678" i="4" s="1"/>
  <c r="G1677" i="4"/>
  <c r="F1677" i="4" s="1"/>
  <c r="G1669" i="4"/>
  <c r="F1669" i="4" s="1"/>
  <c r="G1668" i="4"/>
  <c r="F1668" i="4" s="1"/>
  <c r="G1667" i="4"/>
  <c r="F1667" i="4" s="1"/>
  <c r="G1666" i="4"/>
  <c r="F1666" i="4" s="1"/>
  <c r="G1664" i="4"/>
  <c r="F1664" i="4" s="1"/>
  <c r="G1663" i="4"/>
  <c r="F1663" i="4" s="1"/>
  <c r="G1662" i="4"/>
  <c r="G1657" i="4"/>
  <c r="F1657" i="4" s="1"/>
  <c r="G1656" i="4"/>
  <c r="F1656" i="4" s="1"/>
  <c r="G1655" i="4"/>
  <c r="F1655" i="4" s="1"/>
  <c r="G1654" i="4"/>
  <c r="F1654" i="4" s="1"/>
  <c r="G1653" i="4"/>
  <c r="F1653" i="4" s="1"/>
  <c r="G1652" i="4"/>
  <c r="F1652" i="4" s="1"/>
  <c r="G1651" i="4"/>
  <c r="F1651" i="4" s="1"/>
  <c r="G1650" i="4"/>
  <c r="F1650" i="4" s="1"/>
  <c r="G1649" i="4"/>
  <c r="F1649" i="4" s="1"/>
  <c r="G1648" i="4"/>
  <c r="F1648" i="4" s="1"/>
  <c r="G1647" i="4"/>
  <c r="F1647" i="4" s="1"/>
  <c r="G1646" i="4"/>
  <c r="F1646" i="4" s="1"/>
  <c r="G1645" i="4"/>
  <c r="F1645" i="4" s="1"/>
  <c r="G1644" i="4"/>
  <c r="F1644" i="4" s="1"/>
  <c r="G1643" i="4"/>
  <c r="F1643" i="4" s="1"/>
  <c r="G1642" i="4"/>
  <c r="F1642" i="4" s="1"/>
  <c r="G1641" i="4"/>
  <c r="F1641" i="4" s="1"/>
  <c r="G1640" i="4"/>
  <c r="F1640" i="4" s="1"/>
  <c r="G1599" i="4"/>
  <c r="F1599" i="4" s="1"/>
  <c r="G1594" i="4"/>
  <c r="F1594" i="4" s="1"/>
  <c r="G1593" i="4"/>
  <c r="F1593" i="4" s="1"/>
  <c r="G1592" i="4"/>
  <c r="F1592" i="4" s="1"/>
  <c r="G1589" i="4"/>
  <c r="F1589" i="4" s="1"/>
  <c r="G1588" i="4"/>
  <c r="F1588" i="4" s="1"/>
  <c r="G1587" i="4"/>
  <c r="F1587" i="4" s="1"/>
  <c r="G1586" i="4"/>
  <c r="F1586" i="4" s="1"/>
  <c r="G1585" i="4"/>
  <c r="F1585" i="4" s="1"/>
  <c r="G1581" i="4"/>
  <c r="F1581" i="4" s="1"/>
  <c r="G1577" i="4"/>
  <c r="F1577" i="4" s="1"/>
  <c r="G1572" i="4"/>
  <c r="F1572" i="4" s="1"/>
  <c r="G1555" i="4"/>
  <c r="F1555" i="4" s="1"/>
  <c r="G1554" i="4"/>
  <c r="F1554" i="4" s="1"/>
  <c r="G1553" i="4"/>
  <c r="F1553" i="4" s="1"/>
  <c r="G1552" i="4"/>
  <c r="G1551" i="4"/>
  <c r="F1551" i="4" s="1"/>
  <c r="G1550" i="4"/>
  <c r="F1550" i="4" s="1"/>
  <c r="G1549" i="4"/>
  <c r="F1549" i="4" s="1"/>
  <c r="G1548" i="4"/>
  <c r="F1548" i="4" s="1"/>
  <c r="G1547" i="4"/>
  <c r="F1547" i="4" s="1"/>
  <c r="G1546" i="4"/>
  <c r="G1545" i="4"/>
  <c r="F1545" i="4" s="1"/>
  <c r="G1544" i="4"/>
  <c r="F1544" i="4" s="1"/>
  <c r="G1543" i="4"/>
  <c r="F1543" i="4" s="1"/>
  <c r="G1542" i="4"/>
  <c r="F1542" i="4" s="1"/>
  <c r="G1541" i="4"/>
  <c r="F1541" i="4" s="1"/>
  <c r="G1540" i="4"/>
  <c r="F1540" i="4" s="1"/>
  <c r="G1539" i="4"/>
  <c r="F1539" i="4" s="1"/>
  <c r="G1538" i="4"/>
  <c r="F1538" i="4" s="1"/>
  <c r="G1534" i="4"/>
  <c r="F1534" i="4" s="1"/>
  <c r="G1533" i="4"/>
  <c r="F1533" i="4" s="1"/>
  <c r="G1531" i="4"/>
  <c r="F1531" i="4" s="1"/>
  <c r="G1529" i="4"/>
  <c r="F1529" i="4" s="1"/>
  <c r="G1528" i="4"/>
  <c r="F1528" i="4" s="1"/>
  <c r="G1527" i="4"/>
  <c r="F1527" i="4" s="1"/>
  <c r="G1526" i="4"/>
  <c r="F1526" i="4" s="1"/>
  <c r="G1524" i="4"/>
  <c r="F1524" i="4" s="1"/>
  <c r="G1486" i="4"/>
  <c r="F1486" i="4" s="1"/>
  <c r="G1483" i="4"/>
  <c r="F1483" i="4" s="1"/>
  <c r="G1482" i="4"/>
  <c r="F1482" i="4" s="1"/>
  <c r="G1481" i="4"/>
  <c r="F1481" i="4" s="1"/>
  <c r="G1480" i="4"/>
  <c r="F1480" i="4" s="1"/>
  <c r="G1477" i="4"/>
  <c r="F1477" i="4" s="1"/>
  <c r="G1476" i="4"/>
  <c r="F1476" i="4" s="1"/>
  <c r="G1474" i="4"/>
  <c r="F1474" i="4" s="1"/>
  <c r="G1473" i="4"/>
  <c r="F1473" i="4" s="1"/>
  <c r="G1470" i="4"/>
  <c r="F1470" i="4" s="1"/>
  <c r="G1468" i="4"/>
  <c r="F1468" i="4" s="1"/>
  <c r="G1459" i="4"/>
  <c r="F1459" i="4" s="1"/>
  <c r="G1458" i="4"/>
  <c r="F1458" i="4" s="1"/>
  <c r="G1455" i="4"/>
  <c r="F1455" i="4" s="1"/>
  <c r="G1454" i="4"/>
  <c r="F1454" i="4" s="1"/>
  <c r="G1453" i="4"/>
  <c r="F1453" i="4" s="1"/>
  <c r="G1452" i="4"/>
  <c r="F1452" i="4" s="1"/>
  <c r="G1451" i="4"/>
  <c r="F1451" i="4" s="1"/>
  <c r="G1450" i="4"/>
  <c r="F1450" i="4" s="1"/>
  <c r="G1449" i="4"/>
  <c r="F1449" i="4" s="1"/>
  <c r="G1448" i="4"/>
  <c r="F1448" i="4" s="1"/>
  <c r="G1447" i="4"/>
  <c r="F1447" i="4" s="1"/>
  <c r="G1446" i="4"/>
  <c r="F1446" i="4" s="1"/>
  <c r="G1445" i="4"/>
  <c r="F1445" i="4" s="1"/>
  <c r="G1444" i="4"/>
  <c r="F1444" i="4" s="1"/>
  <c r="G1443" i="4"/>
  <c r="F1443" i="4" s="1"/>
  <c r="G1442" i="4"/>
  <c r="F1442" i="4" s="1"/>
  <c r="G1441" i="4"/>
  <c r="F1441" i="4" s="1"/>
  <c r="G1440" i="4"/>
  <c r="F1440" i="4" s="1"/>
  <c r="G1439" i="4"/>
  <c r="F1439" i="4" s="1"/>
  <c r="G1438" i="4"/>
  <c r="F1438" i="4" s="1"/>
  <c r="G1437" i="4"/>
  <c r="F1437" i="4" s="1"/>
  <c r="G1436" i="4"/>
  <c r="F1436" i="4" s="1"/>
  <c r="G1435" i="4"/>
  <c r="F1435" i="4" s="1"/>
  <c r="G1434" i="4"/>
  <c r="F1434" i="4" s="1"/>
  <c r="G1433" i="4"/>
  <c r="F1433" i="4" s="1"/>
  <c r="G1429" i="4"/>
  <c r="F1429" i="4" s="1"/>
  <c r="G1427" i="4"/>
  <c r="F1427" i="4" s="1"/>
  <c r="G1390" i="4"/>
  <c r="F1390" i="4" s="1"/>
  <c r="G1386" i="4"/>
  <c r="F1386" i="4" s="1"/>
  <c r="G1384" i="4"/>
  <c r="F1384" i="4" s="1"/>
  <c r="G1382" i="4"/>
  <c r="F1382" i="4" s="1"/>
  <c r="G1379" i="4"/>
  <c r="F1379" i="4" s="1"/>
  <c r="G1377" i="4"/>
  <c r="F1377" i="4" s="1"/>
  <c r="G1376" i="4"/>
  <c r="F1376" i="4" s="1"/>
  <c r="G1371" i="4"/>
  <c r="F1371" i="4" s="1"/>
  <c r="G1361" i="4"/>
  <c r="F1361" i="4" s="1"/>
  <c r="G1360" i="4"/>
  <c r="F1360" i="4" s="1"/>
  <c r="G1359" i="4"/>
  <c r="F1359" i="4" s="1"/>
  <c r="G1358" i="4"/>
  <c r="F1358" i="4" s="1"/>
  <c r="G1357" i="4"/>
  <c r="F1357" i="4" s="1"/>
  <c r="G1356" i="4"/>
  <c r="F1356" i="4" s="1"/>
  <c r="G1355" i="4"/>
  <c r="F1355" i="4" s="1"/>
  <c r="G1354" i="4"/>
  <c r="F1354" i="4" s="1"/>
  <c r="G1353" i="4"/>
  <c r="F1353" i="4" s="1"/>
  <c r="G1352" i="4"/>
  <c r="F1352" i="4" s="1"/>
  <c r="G1351" i="4"/>
  <c r="F1351" i="4" s="1"/>
  <c r="G1350" i="4"/>
  <c r="F1350" i="4" s="1"/>
  <c r="G1349" i="4"/>
  <c r="F1349" i="4" s="1"/>
  <c r="G1344" i="4"/>
  <c r="F1344" i="4" s="1"/>
  <c r="G1342" i="4"/>
  <c r="F1342" i="4" s="1"/>
  <c r="G1340" i="4"/>
  <c r="F1340" i="4" s="1"/>
  <c r="G1339" i="4"/>
  <c r="F1339" i="4" s="1"/>
  <c r="G1297" i="4"/>
  <c r="F1297" i="4" s="1"/>
  <c r="G1296" i="4"/>
  <c r="F1296" i="4" s="1"/>
  <c r="G1295" i="4"/>
  <c r="F1295" i="4" s="1"/>
  <c r="G1294" i="4"/>
  <c r="F1294" i="4" s="1"/>
  <c r="G1291" i="4"/>
  <c r="F1291" i="4" s="1"/>
  <c r="G1290" i="4"/>
  <c r="F1290" i="4" s="1"/>
  <c r="G1288" i="4"/>
  <c r="F1288" i="4" s="1"/>
  <c r="G1287" i="4"/>
  <c r="F1287" i="4" s="1"/>
  <c r="G1284" i="4"/>
  <c r="F1284" i="4" s="1"/>
  <c r="G1282" i="4"/>
  <c r="F1282" i="4" s="1"/>
  <c r="G1275" i="4"/>
  <c r="F1275" i="4" s="1"/>
  <c r="G1274" i="4"/>
  <c r="F1274" i="4" s="1"/>
  <c r="G1261" i="4"/>
  <c r="F1261" i="4" s="1"/>
  <c r="G1260" i="4"/>
  <c r="F1260" i="4" s="1"/>
  <c r="G1259" i="4"/>
  <c r="F1259" i="4" s="1"/>
  <c r="G1258" i="4"/>
  <c r="F1258" i="4" s="1"/>
  <c r="G1257" i="4"/>
  <c r="F1257" i="4" s="1"/>
  <c r="G1256" i="4"/>
  <c r="F1256" i="4" s="1"/>
  <c r="G1255" i="4"/>
  <c r="F1255" i="4" s="1"/>
  <c r="G1253" i="4"/>
  <c r="F1253" i="4" s="1"/>
  <c r="G1250" i="4"/>
  <c r="F1250" i="4" s="1"/>
  <c r="G1249" i="4"/>
  <c r="F1249" i="4" s="1"/>
  <c r="G1248" i="4"/>
  <c r="F1248" i="4" s="1"/>
  <c r="G1247" i="4"/>
  <c r="F1247" i="4" s="1"/>
  <c r="G1246" i="4"/>
  <c r="F1246" i="4" s="1"/>
  <c r="G1245" i="4"/>
  <c r="F1245" i="4" s="1"/>
  <c r="G1244" i="4"/>
  <c r="F1244" i="4" s="1"/>
  <c r="G1243" i="4"/>
  <c r="F1243" i="4" s="1"/>
  <c r="G1242" i="4"/>
  <c r="F1242" i="4" s="1"/>
  <c r="G1241" i="4"/>
  <c r="F1241" i="4" s="1"/>
  <c r="G1240" i="4"/>
  <c r="F1240" i="4" s="1"/>
  <c r="G1239" i="4"/>
  <c r="F1239" i="4" s="1"/>
  <c r="G1238" i="4"/>
  <c r="F1238" i="4" s="1"/>
  <c r="G1237" i="4"/>
  <c r="F1237" i="4" s="1"/>
  <c r="G1236" i="4"/>
  <c r="F1236" i="4" s="1"/>
  <c r="G1235" i="4"/>
  <c r="F1235" i="4" s="1"/>
  <c r="G1234" i="4"/>
  <c r="F1234" i="4" s="1"/>
  <c r="G1198" i="4"/>
  <c r="F1198" i="4" s="1"/>
  <c r="G1197" i="4"/>
  <c r="F1197" i="4" s="1"/>
  <c r="G1193" i="4"/>
  <c r="F1193" i="4" s="1"/>
  <c r="G1192" i="4"/>
  <c r="F1192" i="4" s="1"/>
  <c r="G1191" i="4"/>
  <c r="F1191" i="4" s="1"/>
  <c r="G1190" i="4"/>
  <c r="F1190" i="4" s="1"/>
  <c r="G1189" i="4"/>
  <c r="F1189" i="4" s="1"/>
  <c r="G1188" i="4"/>
  <c r="F1188" i="4" s="1"/>
  <c r="G1184" i="4"/>
  <c r="F1184" i="4" s="1"/>
  <c r="G1180" i="4"/>
  <c r="F1180" i="4" s="1"/>
  <c r="G1175" i="4"/>
  <c r="F1175" i="4" s="1"/>
  <c r="G1169" i="4"/>
  <c r="G1167" i="4"/>
  <c r="F1167" i="4" s="1"/>
  <c r="G1166" i="4"/>
  <c r="F1166" i="4" s="1"/>
  <c r="G1165" i="4"/>
  <c r="F1165" i="4" s="1"/>
  <c r="G1162" i="4"/>
  <c r="F1162" i="4" s="1"/>
  <c r="G1153" i="4"/>
  <c r="F1153" i="4" s="1"/>
  <c r="G1152" i="4"/>
  <c r="F1152" i="4" s="1"/>
  <c r="G1151" i="4"/>
  <c r="F1151" i="4" s="1"/>
  <c r="G1150" i="4"/>
  <c r="F1150" i="4" s="1"/>
  <c r="G1149" i="4"/>
  <c r="F1149" i="4" s="1"/>
  <c r="G1148" i="4"/>
  <c r="F1148" i="4" s="1"/>
  <c r="G1147" i="4"/>
  <c r="F1147" i="4" s="1"/>
  <c r="G1146" i="4"/>
  <c r="F1146" i="4" s="1"/>
  <c r="G1145" i="4"/>
  <c r="F1145" i="4" s="1"/>
  <c r="G1144" i="4"/>
  <c r="F1144" i="4" s="1"/>
  <c r="G1143" i="4"/>
  <c r="F1143" i="4" s="1"/>
  <c r="G1142" i="4"/>
  <c r="F1142" i="4" s="1"/>
  <c r="G1141" i="4"/>
  <c r="F1141" i="4" s="1"/>
  <c r="G1140" i="4"/>
  <c r="F1140" i="4" s="1"/>
  <c r="G1139" i="4"/>
  <c r="F1139" i="4" s="1"/>
  <c r="G1138" i="4"/>
  <c r="F1138" i="4" s="1"/>
  <c r="G1137" i="4"/>
  <c r="F1137" i="4" s="1"/>
  <c r="G1136" i="4"/>
  <c r="F1136" i="4" s="1"/>
  <c r="G1135" i="4"/>
  <c r="F1135" i="4" s="1"/>
  <c r="G1134" i="4"/>
  <c r="F1134" i="4" s="1"/>
  <c r="G1133" i="4"/>
  <c r="F1133" i="4" s="1"/>
  <c r="G1094" i="4"/>
  <c r="F1094" i="4" s="1"/>
  <c r="G1085" i="4"/>
  <c r="F1085" i="4" s="1"/>
  <c r="G1084" i="4"/>
  <c r="F1084" i="4" s="1"/>
  <c r="G1083" i="4"/>
  <c r="F1083" i="4" s="1"/>
  <c r="G1082" i="4"/>
  <c r="F1082" i="4" s="1"/>
  <c r="G1081" i="4"/>
  <c r="F1081" i="4" s="1"/>
  <c r="G1080" i="4"/>
  <c r="F1080" i="4" s="1"/>
  <c r="G1078" i="4"/>
  <c r="F1078" i="4" s="1"/>
  <c r="G1077" i="4"/>
  <c r="F1077" i="4" s="1"/>
  <c r="G1075" i="4"/>
  <c r="F1075" i="4" s="1"/>
  <c r="G1069" i="4"/>
  <c r="F1069" i="4" s="1"/>
  <c r="G1058" i="4"/>
  <c r="F1058" i="4" s="1"/>
  <c r="G1050" i="4"/>
  <c r="F1050" i="4" s="1"/>
  <c r="G1049" i="4"/>
  <c r="F1049" i="4" s="1"/>
  <c r="G1047" i="4"/>
  <c r="F1047" i="4" s="1"/>
  <c r="G1046" i="4"/>
  <c r="F1046" i="4" s="1"/>
  <c r="G1045" i="4"/>
  <c r="F1045" i="4" s="1"/>
  <c r="G1044" i="4"/>
  <c r="F1044" i="4" s="1"/>
  <c r="G1043" i="4"/>
  <c r="F1043" i="4" s="1"/>
  <c r="G1042" i="4"/>
  <c r="F1042" i="4" s="1"/>
  <c r="G1041" i="4"/>
  <c r="F1041" i="4" s="1"/>
  <c r="G1040" i="4"/>
  <c r="F1040" i="4" s="1"/>
  <c r="G1039" i="4"/>
  <c r="F1039" i="4" s="1"/>
  <c r="G1038" i="4"/>
  <c r="F1038" i="4" s="1"/>
  <c r="G1037" i="4"/>
  <c r="F1037" i="4" s="1"/>
  <c r="G1036" i="4"/>
  <c r="F1036" i="4" s="1"/>
  <c r="G1035" i="4"/>
  <c r="F1035" i="4" s="1"/>
  <c r="G1034" i="4"/>
  <c r="F1034" i="4" s="1"/>
  <c r="G1033" i="4"/>
  <c r="F1033" i="4" s="1"/>
  <c r="G1032" i="4"/>
  <c r="F1032" i="4" s="1"/>
  <c r="G1028" i="4"/>
  <c r="F1028" i="4" s="1"/>
  <c r="G1027" i="4"/>
  <c r="F1027" i="4" s="1"/>
  <c r="G1024" i="4"/>
  <c r="F1024" i="4" s="1"/>
  <c r="G1022" i="4"/>
  <c r="F1022" i="4" s="1"/>
  <c r="G1021" i="4"/>
  <c r="F1021" i="4" s="1"/>
  <c r="G1020" i="4"/>
  <c r="F1020" i="4" s="1"/>
  <c r="G1018" i="4"/>
  <c r="F1018" i="4" s="1"/>
  <c r="G992" i="4"/>
  <c r="F992" i="4" s="1"/>
  <c r="G979" i="4"/>
  <c r="F979" i="4" s="1"/>
  <c r="G978" i="4"/>
  <c r="F978" i="4" s="1"/>
  <c r="G977" i="4"/>
  <c r="F977" i="4" s="1"/>
  <c r="G972" i="4"/>
  <c r="F972" i="4" s="1"/>
  <c r="G971" i="4"/>
  <c r="F971" i="4" s="1"/>
  <c r="G969" i="4"/>
  <c r="F969" i="4" s="1"/>
  <c r="G967" i="4"/>
  <c r="F967" i="4" s="1"/>
  <c r="G966" i="4"/>
  <c r="F966" i="4" s="1"/>
  <c r="G963" i="4"/>
  <c r="F963" i="4" s="1"/>
  <c r="G961" i="4"/>
  <c r="F961" i="4" s="1"/>
  <c r="G960" i="4"/>
  <c r="F960" i="4" s="1"/>
  <c r="G950" i="4"/>
  <c r="F950" i="4" s="1"/>
  <c r="G943" i="4"/>
  <c r="F943" i="4" s="1"/>
  <c r="G942" i="4"/>
  <c r="F942" i="4" s="1"/>
  <c r="G941" i="4"/>
  <c r="F941" i="4" s="1"/>
  <c r="G940" i="4"/>
  <c r="F940" i="4" s="1"/>
  <c r="G939" i="4"/>
  <c r="F939" i="4" s="1"/>
  <c r="G938" i="4"/>
  <c r="F938" i="4" s="1"/>
  <c r="G937" i="4"/>
  <c r="F937" i="4" s="1"/>
  <c r="G935" i="4"/>
  <c r="F935" i="4" s="1"/>
  <c r="G934" i="4"/>
  <c r="F934" i="4" s="1"/>
  <c r="G931" i="4"/>
  <c r="F931" i="4" s="1"/>
  <c r="G929" i="4"/>
  <c r="F929" i="4" s="1"/>
  <c r="G928" i="4"/>
  <c r="F928" i="4" s="1"/>
  <c r="G927" i="4"/>
  <c r="F927" i="4" s="1"/>
  <c r="G926" i="4"/>
  <c r="F926" i="4" s="1"/>
  <c r="G925" i="4"/>
  <c r="F925" i="4" s="1"/>
  <c r="G924" i="4"/>
  <c r="F924" i="4" s="1"/>
  <c r="G923" i="4"/>
  <c r="F923" i="4" s="1"/>
  <c r="G922" i="4"/>
  <c r="F922" i="4" s="1"/>
  <c r="G921" i="4"/>
  <c r="F921" i="4" s="1"/>
  <c r="G920" i="4"/>
  <c r="F920" i="4" s="1"/>
  <c r="G919" i="4"/>
  <c r="F919" i="4" s="1"/>
  <c r="G918" i="4"/>
  <c r="F918" i="4" s="1"/>
  <c r="G917" i="4"/>
  <c r="F917" i="4" s="1"/>
  <c r="G887" i="4"/>
  <c r="F887" i="4" s="1"/>
  <c r="G884" i="4"/>
  <c r="F884" i="4" s="1"/>
  <c r="G881" i="4"/>
  <c r="F881" i="4" s="1"/>
  <c r="G880" i="4"/>
  <c r="F880" i="4" s="1"/>
  <c r="G879" i="4"/>
  <c r="F879" i="4" s="1"/>
  <c r="G875" i="4"/>
  <c r="F875" i="4" s="1"/>
  <c r="G874" i="4"/>
  <c r="F874" i="4" s="1"/>
  <c r="G873" i="4"/>
  <c r="F873" i="4" s="1"/>
  <c r="G872" i="4"/>
  <c r="F872" i="4" s="1"/>
  <c r="G870" i="4"/>
  <c r="F870" i="4" s="1"/>
  <c r="G868" i="4"/>
  <c r="F868" i="4" s="1"/>
  <c r="G859" i="4"/>
  <c r="F859" i="4" s="1"/>
  <c r="G858" i="4"/>
  <c r="F858" i="4" s="1"/>
  <c r="G853" i="4"/>
  <c r="F853" i="4" s="1"/>
  <c r="G841" i="4"/>
  <c r="F841" i="4" s="1"/>
  <c r="G840" i="4"/>
  <c r="F840" i="4" s="1"/>
  <c r="G839" i="4"/>
  <c r="F839" i="4" s="1"/>
  <c r="G838" i="4"/>
  <c r="F838" i="4" s="1"/>
  <c r="G837" i="4"/>
  <c r="G836" i="4"/>
  <c r="F836" i="4" s="1"/>
  <c r="G835" i="4"/>
  <c r="F835" i="4" s="1"/>
  <c r="G834" i="4"/>
  <c r="G833" i="4"/>
  <c r="F833" i="4" s="1"/>
  <c r="G832" i="4"/>
  <c r="F832" i="4" s="1"/>
  <c r="G831" i="4"/>
  <c r="F831" i="4" s="1"/>
  <c r="G830" i="4"/>
  <c r="F830" i="4" s="1"/>
  <c r="G829" i="4"/>
  <c r="F829" i="4" s="1"/>
  <c r="G828" i="4"/>
  <c r="F828" i="4" s="1"/>
  <c r="G827" i="4"/>
  <c r="F827" i="4" s="1"/>
  <c r="G826" i="4"/>
  <c r="F826" i="4" s="1"/>
  <c r="G825" i="4"/>
  <c r="F825" i="4" s="1"/>
  <c r="G824" i="4"/>
  <c r="F824" i="4" s="1"/>
  <c r="G823" i="4"/>
  <c r="F823" i="4" s="1"/>
  <c r="G821" i="4"/>
  <c r="F821" i="4" s="1"/>
  <c r="G820" i="4"/>
  <c r="F820" i="4" s="1"/>
  <c r="G819" i="4"/>
  <c r="F819" i="4" s="1"/>
  <c r="G818" i="4"/>
  <c r="F818" i="4" s="1"/>
  <c r="G817" i="4"/>
  <c r="F817" i="4" s="1"/>
  <c r="G795" i="4"/>
  <c r="F795" i="4" s="1"/>
  <c r="G784" i="4"/>
  <c r="F784" i="4" s="1"/>
  <c r="G781" i="4"/>
  <c r="F781" i="4" s="1"/>
  <c r="G780" i="4"/>
  <c r="F780" i="4" s="1"/>
  <c r="G779" i="4"/>
  <c r="F779" i="4" s="1"/>
  <c r="G774" i="4"/>
  <c r="F774" i="4" s="1"/>
  <c r="G773" i="4"/>
  <c r="F773" i="4" s="1"/>
  <c r="G771" i="4"/>
  <c r="F771" i="4" s="1"/>
  <c r="G770" i="4"/>
  <c r="F770" i="4" s="1"/>
  <c r="G767" i="4"/>
  <c r="F767" i="4" s="1"/>
  <c r="G765" i="4"/>
  <c r="F765" i="4" s="1"/>
  <c r="G755" i="4"/>
  <c r="F755" i="4" s="1"/>
  <c r="G754" i="4"/>
  <c r="F754" i="4" s="1"/>
  <c r="G752" i="4"/>
  <c r="F752" i="4" s="1"/>
  <c r="G751" i="4"/>
  <c r="F751" i="4" s="1"/>
  <c r="G750" i="4"/>
  <c r="G749" i="4"/>
  <c r="F749" i="4" s="1"/>
  <c r="G746" i="4"/>
  <c r="G745" i="4"/>
  <c r="F745" i="4" s="1"/>
  <c r="G736" i="4"/>
  <c r="F736" i="4" s="1"/>
  <c r="G735" i="4"/>
  <c r="F735" i="4" s="1"/>
  <c r="G734" i="4"/>
  <c r="F734" i="4" s="1"/>
  <c r="G733" i="4"/>
  <c r="F733" i="4" s="1"/>
  <c r="G732" i="4"/>
  <c r="F732" i="4" s="1"/>
  <c r="G731" i="4"/>
  <c r="F731" i="4" s="1"/>
  <c r="G730" i="4"/>
  <c r="F730" i="4" s="1"/>
  <c r="G729" i="4"/>
  <c r="F729" i="4" s="1"/>
  <c r="G728" i="4"/>
  <c r="F728" i="4" s="1"/>
  <c r="G727" i="4"/>
  <c r="F727" i="4" s="1"/>
  <c r="G726" i="4"/>
  <c r="F726" i="4" s="1"/>
  <c r="G725" i="4"/>
  <c r="F725" i="4" s="1"/>
  <c r="G724" i="4"/>
  <c r="F724" i="4" s="1"/>
  <c r="G723" i="4"/>
  <c r="F723" i="4" s="1"/>
  <c r="G722" i="4"/>
  <c r="F722" i="4" s="1"/>
  <c r="G721" i="4"/>
  <c r="F721" i="4" s="1"/>
  <c r="G720" i="4"/>
  <c r="F720" i="4" s="1"/>
  <c r="G716" i="4"/>
  <c r="F716" i="4" s="1"/>
  <c r="G712" i="4"/>
  <c r="F712" i="4" s="1"/>
  <c r="G694" i="4"/>
  <c r="F694" i="4" s="1"/>
  <c r="G679" i="4"/>
  <c r="F679" i="4" s="1"/>
  <c r="G678" i="4"/>
  <c r="F678" i="4" s="1"/>
  <c r="G677" i="4"/>
  <c r="F677" i="4" s="1"/>
  <c r="G676" i="4"/>
  <c r="F676" i="4" s="1"/>
  <c r="G675" i="4"/>
  <c r="F675" i="4" s="1"/>
  <c r="G674" i="4"/>
  <c r="F674" i="4" s="1"/>
  <c r="G673" i="4"/>
  <c r="F673" i="4" s="1"/>
  <c r="G672" i="4"/>
  <c r="F672" i="4" s="1"/>
  <c r="G668" i="4"/>
  <c r="G665" i="4"/>
  <c r="F665" i="4" s="1"/>
  <c r="G661" i="4"/>
  <c r="G656" i="4"/>
  <c r="F656" i="4" s="1"/>
  <c r="G653" i="4"/>
  <c r="F653" i="4" s="1"/>
  <c r="G650" i="4"/>
  <c r="F650" i="4" s="1"/>
  <c r="G639" i="4"/>
  <c r="G638" i="4"/>
  <c r="F638" i="4" s="1"/>
  <c r="G637" i="4"/>
  <c r="F637" i="4" s="1"/>
  <c r="G636" i="4"/>
  <c r="F636" i="4" s="1"/>
  <c r="G635" i="4"/>
  <c r="F635" i="4" s="1"/>
  <c r="G634" i="4"/>
  <c r="F634" i="4" s="1"/>
  <c r="G633" i="4"/>
  <c r="F633" i="4" s="1"/>
  <c r="G632" i="4"/>
  <c r="F632" i="4" s="1"/>
  <c r="G631" i="4"/>
  <c r="F631" i="4" s="1"/>
  <c r="G630" i="4"/>
  <c r="F630" i="4" s="1"/>
  <c r="G629" i="4"/>
  <c r="F629" i="4" s="1"/>
  <c r="G628" i="4"/>
  <c r="F628" i="4" s="1"/>
  <c r="G627" i="4"/>
  <c r="F627" i="4" s="1"/>
  <c r="G626" i="4"/>
  <c r="F626" i="4" s="1"/>
  <c r="G625" i="4"/>
  <c r="F625" i="4" s="1"/>
  <c r="G624" i="4"/>
  <c r="F624" i="4" s="1"/>
  <c r="G620" i="4"/>
  <c r="F620" i="4" s="1"/>
  <c r="G619" i="4"/>
  <c r="F619" i="4" s="1"/>
  <c r="G617" i="4"/>
  <c r="F617" i="4" s="1"/>
  <c r="G615" i="4"/>
  <c r="F615" i="4" s="1"/>
  <c r="G614" i="4"/>
  <c r="F614" i="4" s="1"/>
  <c r="G613" i="4"/>
  <c r="F613" i="4" s="1"/>
  <c r="G611" i="4"/>
  <c r="F611" i="4" s="1"/>
  <c r="G569" i="4"/>
  <c r="F569" i="4" s="1"/>
  <c r="G568" i="4"/>
  <c r="F568" i="4" s="1"/>
  <c r="G566" i="4"/>
  <c r="F566" i="4" s="1"/>
  <c r="G565" i="4"/>
  <c r="F565" i="4" s="1"/>
  <c r="G563" i="4"/>
  <c r="F563" i="4" s="1"/>
  <c r="G560" i="4"/>
  <c r="F560" i="4" s="1"/>
  <c r="G558" i="4"/>
  <c r="F558" i="4" s="1"/>
  <c r="G557" i="4"/>
  <c r="F557" i="4" s="1"/>
  <c r="G556" i="4"/>
  <c r="F556" i="4" s="1"/>
  <c r="G555" i="4"/>
  <c r="F555" i="4" s="1"/>
  <c r="G548" i="4"/>
  <c r="F548" i="4" s="1"/>
  <c r="G542" i="4"/>
  <c r="F542" i="4" s="1"/>
  <c r="G531" i="4"/>
  <c r="F531" i="4" s="1"/>
  <c r="G530" i="4"/>
  <c r="F530" i="4" s="1"/>
  <c r="G529" i="4"/>
  <c r="F529" i="4" s="1"/>
  <c r="G528" i="4"/>
  <c r="F528" i="4" s="1"/>
  <c r="G527" i="4"/>
  <c r="F527" i="4" s="1"/>
  <c r="G526" i="4"/>
  <c r="F526" i="4" s="1"/>
  <c r="G525" i="4"/>
  <c r="F525" i="4" s="1"/>
  <c r="G524" i="4"/>
  <c r="F524" i="4" s="1"/>
  <c r="G523" i="4"/>
  <c r="F523" i="4" s="1"/>
  <c r="G522" i="4"/>
  <c r="F522" i="4" s="1"/>
  <c r="G521" i="4"/>
  <c r="F521" i="4" s="1"/>
  <c r="G520" i="4"/>
  <c r="F520" i="4" s="1"/>
  <c r="G519" i="4"/>
  <c r="F519" i="4" s="1"/>
  <c r="G518" i="4"/>
  <c r="F518" i="4" s="1"/>
  <c r="G517" i="4"/>
  <c r="F517" i="4" s="1"/>
  <c r="G516" i="4"/>
  <c r="F516" i="4" s="1"/>
  <c r="G515" i="4"/>
  <c r="F515" i="4" s="1"/>
  <c r="G514" i="4"/>
  <c r="F514" i="4" s="1"/>
  <c r="G510" i="4"/>
  <c r="F510" i="4" s="1"/>
  <c r="G509" i="4"/>
  <c r="F509" i="4" s="1"/>
  <c r="G506" i="4"/>
  <c r="F506" i="4" s="1"/>
  <c r="G504" i="4"/>
  <c r="F504" i="4" s="1"/>
  <c r="G503" i="4"/>
  <c r="F503" i="4" s="1"/>
  <c r="G501" i="4"/>
  <c r="G499" i="4"/>
  <c r="F499" i="4" s="1"/>
  <c r="G480" i="4"/>
  <c r="F480" i="4" s="1"/>
  <c r="G467" i="4"/>
  <c r="F467" i="4" s="1"/>
  <c r="G466" i="4"/>
  <c r="F466" i="4" s="1"/>
  <c r="G465" i="4"/>
  <c r="F465" i="4" s="1"/>
  <c r="G463" i="4"/>
  <c r="F463" i="4" s="1"/>
  <c r="G462" i="4"/>
  <c r="F462" i="4" s="1"/>
  <c r="G461" i="4"/>
  <c r="F461" i="4" s="1"/>
  <c r="G457" i="4"/>
  <c r="F457" i="4" s="1"/>
  <c r="G455" i="4"/>
  <c r="F455" i="4" s="1"/>
  <c r="G452" i="4"/>
  <c r="F452" i="4" s="1"/>
  <c r="G450" i="4"/>
  <c r="F450" i="4" s="1"/>
  <c r="G441" i="4"/>
  <c r="F441" i="4" s="1"/>
  <c r="G440" i="4"/>
  <c r="F440" i="4" s="1"/>
  <c r="G428" i="4"/>
  <c r="F428" i="4" s="1"/>
  <c r="G427" i="4"/>
  <c r="F427" i="4" s="1"/>
  <c r="G426" i="4"/>
  <c r="F426" i="4" s="1"/>
  <c r="G425" i="4"/>
  <c r="F425" i="4" s="1"/>
  <c r="G424" i="4"/>
  <c r="F424" i="4" s="1"/>
  <c r="G423" i="4"/>
  <c r="F423" i="4" s="1"/>
  <c r="G422" i="4"/>
  <c r="F422" i="4" s="1"/>
  <c r="G420" i="4"/>
  <c r="F420" i="4" s="1"/>
  <c r="G419" i="4"/>
  <c r="F419" i="4" s="1"/>
  <c r="G418" i="4"/>
  <c r="F418" i="4" s="1"/>
  <c r="G417" i="4"/>
  <c r="F417" i="4" s="1"/>
  <c r="G416" i="4"/>
  <c r="F416" i="4" s="1"/>
  <c r="G415" i="4"/>
  <c r="F415" i="4" s="1"/>
  <c r="G414" i="4"/>
  <c r="F414" i="4" s="1"/>
  <c r="G413" i="4"/>
  <c r="F413" i="4" s="1"/>
  <c r="G412" i="4"/>
  <c r="F412" i="4" s="1"/>
  <c r="G411" i="4"/>
  <c r="F411" i="4" s="1"/>
  <c r="G410" i="4"/>
  <c r="F410" i="4" s="1"/>
  <c r="G409" i="4"/>
  <c r="F409" i="4" s="1"/>
  <c r="G408" i="4"/>
  <c r="F408" i="4" s="1"/>
  <c r="G407" i="4"/>
  <c r="F407" i="4" s="1"/>
  <c r="G406" i="4"/>
  <c r="F406" i="4" s="1"/>
  <c r="G405" i="4"/>
  <c r="F405" i="4" s="1"/>
  <c r="G404" i="4"/>
  <c r="F404" i="4" s="1"/>
  <c r="G403" i="4"/>
  <c r="F403" i="4" s="1"/>
  <c r="G369" i="4"/>
  <c r="F369" i="4" s="1"/>
  <c r="G358" i="4"/>
  <c r="F358" i="4" s="1"/>
  <c r="G355" i="4"/>
  <c r="F355" i="4" s="1"/>
  <c r="G354" i="4"/>
  <c r="F354" i="4" s="1"/>
  <c r="G353" i="4"/>
  <c r="F353" i="4" s="1"/>
  <c r="G350" i="4"/>
  <c r="F350" i="4" s="1"/>
  <c r="G349" i="4"/>
  <c r="F349" i="4" s="1"/>
  <c r="G348" i="4"/>
  <c r="F348" i="4" s="1"/>
  <c r="G347" i="4"/>
  <c r="F347" i="4" s="1"/>
  <c r="G345" i="4"/>
  <c r="F345" i="4" s="1"/>
  <c r="G343" i="4"/>
  <c r="F343" i="4" s="1"/>
  <c r="G334" i="4"/>
  <c r="F334" i="4" s="1"/>
  <c r="G333" i="4"/>
  <c r="F333" i="4" s="1"/>
  <c r="G324" i="4"/>
  <c r="F324" i="4" s="1"/>
  <c r="G323" i="4"/>
  <c r="F323" i="4" s="1"/>
  <c r="G322" i="4"/>
  <c r="F322" i="4" s="1"/>
  <c r="G321" i="4"/>
  <c r="F321" i="4" s="1"/>
  <c r="G320" i="4"/>
  <c r="F320" i="4" s="1"/>
  <c r="G319" i="4"/>
  <c r="F319" i="4" s="1"/>
  <c r="G318" i="4"/>
  <c r="F318" i="4" s="1"/>
  <c r="G314" i="4"/>
  <c r="F314" i="4" s="1"/>
  <c r="G313" i="4"/>
  <c r="F313" i="4" s="1"/>
  <c r="G312" i="4"/>
  <c r="F312" i="4" s="1"/>
  <c r="G311" i="4"/>
  <c r="F311" i="4" s="1"/>
  <c r="G309" i="4"/>
  <c r="F309" i="4" s="1"/>
  <c r="G307" i="4"/>
  <c r="F307" i="4" s="1"/>
  <c r="G306" i="4"/>
  <c r="F306" i="4" s="1"/>
  <c r="G305" i="4"/>
  <c r="F305" i="4" s="1"/>
  <c r="G304" i="4"/>
  <c r="F304" i="4" s="1"/>
  <c r="G303" i="4"/>
  <c r="F303" i="4" s="1"/>
  <c r="G302" i="4"/>
  <c r="F302" i="4" s="1"/>
  <c r="G301" i="4"/>
  <c r="F301" i="4" s="1"/>
  <c r="G267" i="4"/>
  <c r="F267" i="4" s="1"/>
  <c r="G258" i="4"/>
  <c r="F258" i="4" s="1"/>
  <c r="G257" i="4"/>
  <c r="F257" i="4" s="1"/>
  <c r="G256" i="4"/>
  <c r="F256" i="4" s="1"/>
  <c r="G255" i="4"/>
  <c r="F255" i="4" s="1"/>
  <c r="G254" i="4"/>
  <c r="F254" i="4" s="1"/>
  <c r="G252" i="4"/>
  <c r="F252" i="4" s="1"/>
  <c r="G250" i="4"/>
  <c r="F250" i="4" s="1"/>
  <c r="G249" i="4"/>
  <c r="F249" i="4" s="1"/>
  <c r="G248" i="4"/>
  <c r="F248" i="4" s="1"/>
  <c r="G247" i="4"/>
  <c r="F247" i="4" s="1"/>
  <c r="G232" i="4"/>
  <c r="F232" i="4" s="1"/>
  <c r="G231" i="4"/>
  <c r="F231" i="4" s="1"/>
  <c r="G227" i="4"/>
  <c r="F227" i="4" s="1"/>
  <c r="G226" i="4"/>
  <c r="F226" i="4" s="1"/>
  <c r="G225" i="4"/>
  <c r="F225" i="4" s="1"/>
  <c r="G224" i="4"/>
  <c r="F224" i="4" s="1"/>
  <c r="G221" i="4"/>
  <c r="F221" i="4" s="1"/>
  <c r="G220" i="4"/>
  <c r="F220" i="4" s="1"/>
  <c r="G215" i="4"/>
  <c r="F215" i="4" s="1"/>
  <c r="G214" i="4"/>
  <c r="F214" i="4" s="1"/>
  <c r="G213" i="4"/>
  <c r="F213" i="4" s="1"/>
  <c r="G212" i="4"/>
  <c r="F212" i="4" s="1"/>
  <c r="G210" i="4"/>
  <c r="F210" i="4" s="1"/>
  <c r="G209" i="4"/>
  <c r="G208" i="4"/>
  <c r="F208" i="4" s="1"/>
  <c r="G207" i="4"/>
  <c r="F207" i="4" s="1"/>
  <c r="G206" i="4"/>
  <c r="F206" i="4" s="1"/>
  <c r="G204" i="4"/>
  <c r="F204" i="4" s="1"/>
  <c r="G203" i="4"/>
  <c r="F203" i="4" s="1"/>
  <c r="G202" i="4"/>
  <c r="F202" i="4" s="1"/>
  <c r="G201" i="4"/>
  <c r="F201" i="4" s="1"/>
  <c r="G200" i="4"/>
  <c r="F200" i="4" s="1"/>
  <c r="G199" i="4"/>
  <c r="F199" i="4" s="1"/>
  <c r="G198" i="4"/>
  <c r="F198" i="4" s="1"/>
  <c r="G197" i="4"/>
  <c r="F197" i="4" s="1"/>
  <c r="G196" i="4"/>
  <c r="F196" i="4" s="1"/>
  <c r="G195" i="4"/>
  <c r="F195" i="4" s="1"/>
  <c r="G161" i="4"/>
  <c r="F161" i="4" s="1"/>
  <c r="G153" i="4"/>
  <c r="F153" i="4" s="1"/>
  <c r="G150" i="4"/>
  <c r="F150" i="4" s="1"/>
  <c r="G149" i="4"/>
  <c r="F149" i="4" s="1"/>
  <c r="G148" i="4"/>
  <c r="F148" i="4" s="1"/>
  <c r="G145" i="4"/>
  <c r="F145" i="4" s="1"/>
  <c r="G144" i="4"/>
  <c r="F144" i="4" s="1"/>
  <c r="G143" i="4"/>
  <c r="F143" i="4" s="1"/>
  <c r="G141" i="4"/>
  <c r="F141" i="4" s="1"/>
  <c r="G138" i="4"/>
  <c r="F138" i="4" s="1"/>
  <c r="G135" i="4"/>
  <c r="F135" i="4" s="1"/>
  <c r="G132" i="4"/>
  <c r="F132" i="4" s="1"/>
  <c r="G126" i="4"/>
  <c r="F126" i="4" s="1"/>
  <c r="G118" i="4"/>
  <c r="F118" i="4" s="1"/>
  <c r="G117" i="4"/>
  <c r="F117" i="4" s="1"/>
  <c r="G116" i="4"/>
  <c r="G115" i="4"/>
  <c r="F115" i="4" s="1"/>
  <c r="G112" i="4"/>
  <c r="F112" i="4" s="1"/>
  <c r="G111" i="4"/>
  <c r="G110" i="4"/>
  <c r="F110" i="4" s="1"/>
  <c r="G104" i="4"/>
  <c r="F104" i="4" s="1"/>
  <c r="G103" i="4"/>
  <c r="F103" i="4" s="1"/>
  <c r="G102" i="4"/>
  <c r="F102" i="4" s="1"/>
  <c r="G101" i="4"/>
  <c r="F101" i="4" s="1"/>
  <c r="G100" i="4"/>
  <c r="F100" i="4" s="1"/>
  <c r="G99" i="4"/>
  <c r="F99" i="4" s="1"/>
  <c r="G98" i="4"/>
  <c r="F98" i="4" s="1"/>
  <c r="G94" i="4"/>
  <c r="F94" i="4" s="1"/>
  <c r="G93" i="4"/>
  <c r="F93" i="4" s="1"/>
  <c r="G92" i="4"/>
  <c r="F92" i="4" s="1"/>
  <c r="G90" i="4"/>
  <c r="F90" i="4" s="1"/>
  <c r="G88" i="4"/>
  <c r="F88" i="4" s="1"/>
  <c r="G87" i="4"/>
  <c r="F87" i="4" s="1"/>
  <c r="G86" i="4"/>
  <c r="F86" i="4" s="1"/>
  <c r="G85" i="4"/>
  <c r="F85" i="4" s="1"/>
  <c r="G84" i="4"/>
  <c r="F84" i="4" s="1"/>
  <c r="G83" i="4"/>
  <c r="F83" i="4" s="1"/>
  <c r="G82" i="4"/>
  <c r="F82" i="4" s="1"/>
  <c r="G43" i="4"/>
  <c r="F43" i="4" s="1"/>
  <c r="G42" i="4"/>
  <c r="F42" i="4" s="1"/>
  <c r="G41" i="4"/>
  <c r="F41" i="4" s="1"/>
  <c r="G36" i="4"/>
  <c r="F36" i="4" s="1"/>
  <c r="G35" i="4"/>
  <c r="F35" i="4" s="1"/>
  <c r="G34" i="4"/>
  <c r="F34" i="4" s="1"/>
  <c r="G33" i="4"/>
  <c r="F33" i="4" s="1"/>
  <c r="G32" i="4"/>
  <c r="F32" i="4" s="1"/>
  <c r="G30" i="4"/>
  <c r="F30" i="4" s="1"/>
  <c r="G28" i="4"/>
  <c r="F28" i="4" s="1"/>
  <c r="G27" i="4"/>
  <c r="F27" i="4" s="1"/>
  <c r="G13" i="4"/>
  <c r="F13" i="4" s="1"/>
  <c r="G12" i="4"/>
  <c r="F12" i="4" s="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 i="4"/>
  <c r="F1169" i="4"/>
  <c r="F577" i="4"/>
  <c r="F1300" i="4"/>
  <c r="F1348" i="4"/>
  <c r="F77" i="4"/>
  <c r="F191" i="4"/>
  <c r="F297" i="4"/>
  <c r="F389" i="4"/>
  <c r="F500" i="4"/>
  <c r="F612" i="4"/>
  <c r="F709" i="4"/>
  <c r="F812" i="4"/>
  <c r="F913" i="4"/>
  <c r="F1019" i="4"/>
  <c r="F1127" i="4"/>
  <c r="F1227" i="4"/>
  <c r="F1336" i="4"/>
  <c r="F1418" i="4"/>
  <c r="F1525" i="4"/>
  <c r="F1629" i="4"/>
  <c r="F1743" i="4"/>
  <c r="F1853" i="4"/>
  <c r="F1964" i="4"/>
  <c r="F2064" i="4"/>
  <c r="F2178" i="4"/>
  <c r="F501" i="4"/>
  <c r="F578" i="4"/>
  <c r="F1399" i="4"/>
  <c r="F1762" i="4"/>
  <c r="F1864" i="4"/>
  <c r="F78" i="4"/>
  <c r="F178" i="4"/>
  <c r="F298" i="4"/>
  <c r="F391" i="4"/>
  <c r="F502" i="4"/>
  <c r="F597" i="4"/>
  <c r="F710" i="4"/>
  <c r="F807" i="4"/>
  <c r="F914" i="4"/>
  <c r="F1004" i="4"/>
  <c r="F1116" i="4"/>
  <c r="F1223" i="4"/>
  <c r="F1337" i="4"/>
  <c r="F1420" i="4"/>
  <c r="F1510" i="4"/>
  <c r="F1630" i="4"/>
  <c r="F1740" i="4"/>
  <c r="F1839" i="4"/>
  <c r="F1959" i="4"/>
  <c r="F2069" i="4"/>
  <c r="F2155" i="4"/>
  <c r="F579" i="4"/>
  <c r="F1301" i="4"/>
  <c r="F1400" i="4"/>
  <c r="F1302" i="4"/>
  <c r="F1303" i="4"/>
  <c r="F89" i="4"/>
  <c r="F205" i="4"/>
  <c r="F308" i="4"/>
  <c r="F402" i="4"/>
  <c r="F505" i="4"/>
  <c r="F616" i="4"/>
  <c r="F711" i="4"/>
  <c r="F822" i="4"/>
  <c r="F1023" i="4"/>
  <c r="F1128" i="4"/>
  <c r="F1228" i="4"/>
  <c r="F1341" i="4"/>
  <c r="F1426" i="4"/>
  <c r="F1530" i="4"/>
  <c r="F1639" i="4"/>
  <c r="F1744" i="4"/>
  <c r="F1868" i="4"/>
  <c r="F1966" i="4"/>
  <c r="F2076" i="4"/>
  <c r="F2192" i="4"/>
  <c r="F2283" i="4"/>
  <c r="F580" i="4"/>
  <c r="F1401" i="4"/>
  <c r="F1304" i="4"/>
  <c r="F1662" i="4"/>
  <c r="F111" i="4"/>
  <c r="F746" i="4"/>
  <c r="F834" i="4"/>
  <c r="F79" i="4"/>
  <c r="F179" i="4"/>
  <c r="F299" i="4"/>
  <c r="F392" i="4"/>
  <c r="F507" i="4"/>
  <c r="F598" i="4"/>
  <c r="F713" i="4"/>
  <c r="F808" i="4"/>
  <c r="F915" i="4"/>
  <c r="F1025" i="4"/>
  <c r="F1117" i="4"/>
  <c r="F1229" i="4"/>
  <c r="F1338" i="4"/>
  <c r="F1421" i="4"/>
  <c r="F1511" i="4"/>
  <c r="F1631" i="4"/>
  <c r="F1746" i="4"/>
  <c r="F1854" i="4"/>
  <c r="F1960" i="4"/>
  <c r="F2071" i="4"/>
  <c r="F2156" i="4"/>
  <c r="F1546" i="4"/>
  <c r="F1402" i="4"/>
  <c r="F80" i="4"/>
  <c r="F181" i="4"/>
  <c r="F300" i="4"/>
  <c r="F394" i="4"/>
  <c r="F495" i="4"/>
  <c r="F600" i="4"/>
  <c r="F714" i="4"/>
  <c r="F809" i="4"/>
  <c r="F916" i="4"/>
  <c r="F1006" i="4"/>
  <c r="F1119" i="4"/>
  <c r="F1224" i="4"/>
  <c r="F1322" i="4"/>
  <c r="F1422" i="4"/>
  <c r="F1513" i="4"/>
  <c r="F1632" i="4"/>
  <c r="F1734" i="4"/>
  <c r="F1841" i="4"/>
  <c r="F1961" i="4"/>
  <c r="F2072" i="4"/>
  <c r="F2168" i="4"/>
  <c r="F581" i="4"/>
  <c r="F1305" i="4"/>
  <c r="F91" i="4"/>
  <c r="F192" i="4"/>
  <c r="F310" i="4"/>
  <c r="F395" i="4"/>
  <c r="F508" i="4"/>
  <c r="F618" i="4"/>
  <c r="F715" i="4"/>
  <c r="F813" i="4"/>
  <c r="F1026" i="4"/>
  <c r="F1129" i="4"/>
  <c r="F1230" i="4"/>
  <c r="F1343" i="4"/>
  <c r="F1428" i="4"/>
  <c r="F1532" i="4"/>
  <c r="F1633" i="4"/>
  <c r="F1747" i="4"/>
  <c r="F1855" i="4"/>
  <c r="F1968" i="4"/>
  <c r="F2078" i="4"/>
  <c r="F2182" i="4"/>
  <c r="F2285" i="4"/>
  <c r="F668" i="4"/>
  <c r="F582" i="4"/>
  <c r="F1403" i="4"/>
  <c r="F116" i="4"/>
  <c r="F750" i="4"/>
  <c r="F837" i="4"/>
  <c r="F1552" i="4"/>
  <c r="F2107" i="4"/>
  <c r="F583" i="4"/>
  <c r="F1306" i="4"/>
  <c r="F584" i="4"/>
  <c r="F1404" i="4"/>
  <c r="F639" i="4"/>
  <c r="F585" i="4"/>
  <c r="F1307" i="4"/>
  <c r="F1405" i="4"/>
  <c r="F209" i="4"/>
  <c r="F1406" i="4"/>
  <c r="F81" i="4"/>
  <c r="F183" i="4"/>
  <c r="F289" i="4"/>
  <c r="F397" i="4"/>
  <c r="F603" i="4"/>
  <c r="F810" i="4"/>
  <c r="F1009" i="4"/>
  <c r="F1121" i="4"/>
  <c r="F1214" i="4"/>
  <c r="F1325" i="4"/>
  <c r="F1424" i="4"/>
  <c r="F1516" i="4"/>
  <c r="F1634" i="4"/>
  <c r="F1736" i="4"/>
  <c r="F1844" i="4"/>
  <c r="F1962" i="4"/>
  <c r="F2073" i="4"/>
  <c r="F2170" i="4"/>
  <c r="F2276" i="4"/>
  <c r="F95" i="4"/>
  <c r="F211" i="4"/>
  <c r="F315" i="4"/>
  <c r="F398" i="4"/>
  <c r="F511" i="4"/>
  <c r="F621" i="4"/>
  <c r="F717" i="4"/>
  <c r="F814" i="4"/>
  <c r="F1029" i="4"/>
  <c r="F1130" i="4"/>
  <c r="F1231" i="4"/>
  <c r="F1345" i="4"/>
  <c r="F1430" i="4"/>
  <c r="F1535" i="4"/>
  <c r="F1635" i="4"/>
  <c r="F1749" i="4"/>
  <c r="F1874" i="4"/>
  <c r="F1970" i="4"/>
  <c r="F2090" i="4"/>
  <c r="F2202" i="4"/>
  <c r="F2290" i="4"/>
  <c r="F1407" i="4"/>
  <c r="F96" i="4"/>
  <c r="F193" i="4"/>
  <c r="F316" i="4"/>
  <c r="F399" i="4"/>
  <c r="F512" i="4"/>
  <c r="F622" i="4"/>
  <c r="F718" i="4"/>
  <c r="F815" i="4"/>
  <c r="F1030" i="4"/>
  <c r="F1131" i="4"/>
  <c r="F1232" i="4"/>
  <c r="F1346" i="4"/>
  <c r="F1431" i="4"/>
  <c r="F1536" i="4"/>
  <c r="F1636" i="4"/>
  <c r="F1750" i="4"/>
  <c r="F1856" i="4"/>
  <c r="F1971" i="4"/>
  <c r="F2091" i="4"/>
  <c r="F2183" i="4"/>
  <c r="F2291" i="4"/>
  <c r="F1408" i="4"/>
  <c r="F97" i="4"/>
  <c r="F194" i="4"/>
  <c r="F317" i="4"/>
  <c r="F400" i="4"/>
  <c r="F513" i="4"/>
  <c r="F623" i="4"/>
  <c r="F719" i="4"/>
  <c r="F816" i="4"/>
  <c r="F1031" i="4"/>
  <c r="F1132" i="4"/>
  <c r="F1233" i="4"/>
  <c r="F1347" i="4"/>
  <c r="F1432" i="4"/>
  <c r="F1537" i="4"/>
  <c r="F1637" i="4"/>
  <c r="F1751" i="4"/>
  <c r="F1857" i="4"/>
  <c r="F1972" i="4"/>
  <c r="F2092" i="4"/>
  <c r="F2184" i="4"/>
  <c r="F2300" i="4"/>
  <c r="F586" i="4"/>
  <c r="F1308" i="4"/>
  <c r="F1409" i="4"/>
  <c r="F1309" i="4"/>
  <c r="F587" i="4"/>
  <c r="F1410" i="4"/>
  <c r="F1411" i="4"/>
  <c r="F588" i="4"/>
  <c r="F1310" i="4"/>
  <c r="F1412" i="4"/>
  <c r="F589" i="4"/>
  <c r="F1311" i="4"/>
  <c r="F590" i="4"/>
  <c r="F1312" i="4"/>
  <c r="F1413" i="4"/>
  <c r="F591" i="4"/>
  <c r="F1414" i="4"/>
  <c r="F592" i="4"/>
  <c r="F1313" i="4"/>
  <c r="G2339" i="4"/>
  <c r="F2339" i="4" s="1"/>
  <c r="G2278" i="4"/>
  <c r="F2278" i="4" s="1"/>
  <c r="G2172" i="4"/>
  <c r="F2172" i="4" s="1"/>
  <c r="G2053" i="4"/>
  <c r="F2053" i="4" s="1"/>
  <c r="G1946" i="4"/>
  <c r="F1946" i="4" s="1"/>
  <c r="G1846" i="4"/>
  <c r="F1846" i="4" s="1"/>
  <c r="G1725" i="4"/>
  <c r="F1725" i="4" s="1"/>
  <c r="G1621" i="4"/>
  <c r="F1621" i="4" s="1"/>
  <c r="G1518" i="4"/>
  <c r="F1518" i="4" s="1"/>
  <c r="G1327" i="4"/>
  <c r="F1327" i="4" s="1"/>
  <c r="G1216" i="4"/>
  <c r="F1216" i="4" s="1"/>
  <c r="G1123" i="4"/>
  <c r="F1123" i="4" s="1"/>
  <c r="G1011" i="4"/>
  <c r="F1011" i="4" s="1"/>
  <c r="G907" i="4"/>
  <c r="F907" i="4" s="1"/>
  <c r="G605" i="4"/>
  <c r="F605" i="4" s="1"/>
  <c r="G493" i="4"/>
  <c r="F493" i="4" s="1"/>
  <c r="G377" i="4"/>
  <c r="F377" i="4" s="1"/>
  <c r="G291" i="4"/>
  <c r="F291" i="4" s="1"/>
  <c r="G185" i="4"/>
  <c r="F185" i="4" s="1"/>
  <c r="G66" i="4"/>
  <c r="F66" i="4" s="1"/>
  <c r="G2338" i="4"/>
  <c r="F2338" i="4" s="1"/>
  <c r="G2277" i="4"/>
  <c r="F2277" i="4" s="1"/>
  <c r="G2171" i="4"/>
  <c r="F2171" i="4" s="1"/>
  <c r="G2052" i="4"/>
  <c r="F2052" i="4" s="1"/>
  <c r="G1945" i="4"/>
  <c r="F1945" i="4" s="1"/>
  <c r="G1845" i="4"/>
  <c r="F1845" i="4" s="1"/>
  <c r="G1737" i="4"/>
  <c r="F1737" i="4" s="1"/>
  <c r="G1620" i="4"/>
  <c r="F1620" i="4" s="1"/>
  <c r="G1517" i="4"/>
  <c r="F1517" i="4" s="1"/>
  <c r="G1326" i="4"/>
  <c r="F1326" i="4" s="1"/>
  <c r="G1215" i="4"/>
  <c r="F1215" i="4" s="1"/>
  <c r="G1122" i="4"/>
  <c r="F1122" i="4" s="1"/>
  <c r="G1010" i="4"/>
  <c r="F1010" i="4" s="1"/>
  <c r="G604" i="4"/>
  <c r="F604" i="4" s="1"/>
  <c r="G385" i="4"/>
  <c r="F385" i="4" s="1"/>
  <c r="G290" i="4"/>
  <c r="F290" i="4" s="1"/>
  <c r="G184" i="4"/>
  <c r="F184" i="4" s="1"/>
  <c r="G65" i="4"/>
  <c r="F65" i="4" s="1"/>
  <c r="G2321" i="4"/>
  <c r="F2321" i="4" s="1"/>
  <c r="G2233" i="4"/>
  <c r="F2233" i="4" s="1"/>
  <c r="G2117" i="4"/>
  <c r="F2117" i="4" s="1"/>
  <c r="G2019" i="4"/>
  <c r="F2019" i="4" s="1"/>
  <c r="G1902" i="4"/>
  <c r="F1902" i="4" s="1"/>
  <c r="G1793" i="4"/>
  <c r="F1793" i="4" s="1"/>
  <c r="G1676" i="4"/>
  <c r="F1676" i="4" s="1"/>
  <c r="G1571" i="4"/>
  <c r="F1571" i="4" s="1"/>
  <c r="G1457" i="4"/>
  <c r="F1457" i="4" s="1"/>
  <c r="G1370" i="4"/>
  <c r="F1370" i="4" s="1"/>
  <c r="G1273" i="4"/>
  <c r="F1273" i="4" s="1"/>
  <c r="G1174" i="4"/>
  <c r="F1174" i="4" s="1"/>
  <c r="G1067" i="4"/>
  <c r="F1067" i="4" s="1"/>
  <c r="G958" i="4"/>
  <c r="F958" i="4" s="1"/>
  <c r="G857" i="4"/>
  <c r="F857" i="4" s="1"/>
  <c r="G763" i="4"/>
  <c r="F763" i="4" s="1"/>
  <c r="G655" i="4"/>
  <c r="F655" i="4" s="1"/>
  <c r="G547" i="4"/>
  <c r="F547" i="4" s="1"/>
  <c r="G439" i="4"/>
  <c r="F439" i="4" s="1"/>
  <c r="G332" i="4"/>
  <c r="F332" i="4" s="1"/>
  <c r="G244" i="4"/>
  <c r="F244" i="4" s="1"/>
  <c r="G125" i="4"/>
  <c r="F125" i="4" s="1"/>
  <c r="G24" i="4"/>
  <c r="F24" i="4" s="1"/>
  <c r="G2216" i="4"/>
  <c r="F2216" i="4" s="1"/>
  <c r="G2110" i="4"/>
  <c r="F2110" i="4" s="1"/>
  <c r="G1901" i="4"/>
  <c r="F1901" i="4" s="1"/>
  <c r="G1778" i="4"/>
  <c r="F1778" i="4" s="1"/>
  <c r="G1670" i="4"/>
  <c r="F1670" i="4" s="1"/>
  <c r="G1570" i="4"/>
  <c r="F1570" i="4" s="1"/>
  <c r="G1262" i="4"/>
  <c r="F1262" i="4" s="1"/>
  <c r="G1168" i="4"/>
  <c r="F1168" i="4" s="1"/>
  <c r="G1057" i="4"/>
  <c r="F1057" i="4" s="1"/>
  <c r="G944" i="4"/>
  <c r="F944" i="4" s="1"/>
  <c r="G856" i="4"/>
  <c r="F856" i="4" s="1"/>
  <c r="G753" i="4"/>
  <c r="F753" i="4" s="1"/>
  <c r="G654" i="4"/>
  <c r="F654" i="4" s="1"/>
  <c r="G541" i="4"/>
  <c r="F541" i="4" s="1"/>
  <c r="G438" i="4"/>
  <c r="F438" i="4" s="1"/>
  <c r="G228" i="4"/>
  <c r="F228" i="4" s="1"/>
  <c r="G119" i="4"/>
  <c r="F119" i="4" s="1"/>
  <c r="G5" i="4"/>
  <c r="F5" i="4" s="1"/>
  <c r="G2254" i="4"/>
  <c r="F2254" i="4" s="1"/>
  <c r="G2161" i="4"/>
  <c r="F2161" i="4" s="1"/>
  <c r="G2036" i="4"/>
  <c r="F2036" i="4" s="1"/>
  <c r="G1943" i="4"/>
  <c r="F1943" i="4" s="1"/>
  <c r="G1833" i="4"/>
  <c r="F1833" i="4" s="1"/>
  <c r="G1723" i="4"/>
  <c r="F1723" i="4" s="1"/>
  <c r="G1605" i="4"/>
  <c r="F1605" i="4" s="1"/>
  <c r="G1494" i="4"/>
  <c r="F1494" i="4" s="1"/>
  <c r="G1101" i="4"/>
  <c r="F1101" i="4" s="1"/>
  <c r="G997" i="4"/>
  <c r="F997" i="4" s="1"/>
  <c r="G893" i="4"/>
  <c r="F893" i="4" s="1"/>
  <c r="G801" i="4"/>
  <c r="F801" i="4" s="1"/>
  <c r="G700" i="4"/>
  <c r="F700" i="4" s="1"/>
  <c r="G486" i="4"/>
  <c r="F486" i="4" s="1"/>
  <c r="G375" i="4"/>
  <c r="F375" i="4" s="1"/>
  <c r="G270" i="4"/>
  <c r="F270" i="4" s="1"/>
  <c r="G168" i="4"/>
  <c r="F168" i="4" s="1"/>
  <c r="G49" i="4"/>
  <c r="F49" i="4" s="1"/>
  <c r="G2335" i="4"/>
  <c r="F2335" i="4" s="1"/>
  <c r="G2267" i="4"/>
  <c r="F2267" i="4" s="1"/>
  <c r="G2160" i="4"/>
  <c r="F2160" i="4" s="1"/>
  <c r="G2049" i="4"/>
  <c r="F2049" i="4" s="1"/>
  <c r="G1942" i="4"/>
  <c r="F1942" i="4" s="1"/>
  <c r="G1832" i="4"/>
  <c r="F1832" i="4" s="1"/>
  <c r="G1722" i="4"/>
  <c r="F1722" i="4" s="1"/>
  <c r="G1617" i="4"/>
  <c r="F1617" i="4" s="1"/>
  <c r="G1503" i="4"/>
  <c r="F1503" i="4" s="1"/>
  <c r="G1316" i="4"/>
  <c r="F1316" i="4" s="1"/>
  <c r="G1100" i="4"/>
  <c r="F1100" i="4" s="1"/>
  <c r="G996" i="4"/>
  <c r="F996" i="4" s="1"/>
  <c r="G903" i="4"/>
  <c r="F903" i="4" s="1"/>
  <c r="G800" i="4"/>
  <c r="F800" i="4" s="1"/>
  <c r="G699" i="4"/>
  <c r="F699" i="4" s="1"/>
  <c r="G485" i="4"/>
  <c r="F485" i="4" s="1"/>
  <c r="G374" i="4"/>
  <c r="F374" i="4" s="1"/>
  <c r="G280" i="4"/>
  <c r="F280" i="4" s="1"/>
  <c r="G167" i="4"/>
  <c r="F167" i="4" s="1"/>
  <c r="G62" i="4"/>
  <c r="F62" i="4" s="1"/>
  <c r="G2253" i="4"/>
  <c r="F2253" i="4" s="1"/>
  <c r="G2159" i="4"/>
  <c r="F2159" i="4" s="1"/>
  <c r="G2035" i="4"/>
  <c r="F2035" i="4" s="1"/>
  <c r="G1931" i="4"/>
  <c r="F1931" i="4" s="1"/>
  <c r="G1818" i="4"/>
  <c r="F1818" i="4" s="1"/>
  <c r="G1714" i="4"/>
  <c r="F1714" i="4" s="1"/>
  <c r="G1604" i="4"/>
  <c r="F1604" i="4" s="1"/>
  <c r="G1493" i="4"/>
  <c r="F1493" i="4" s="1"/>
  <c r="G1393" i="4"/>
  <c r="F1393" i="4" s="1"/>
  <c r="G1207" i="4"/>
  <c r="F1207" i="4" s="1"/>
  <c r="G1099" i="4"/>
  <c r="F1099" i="4" s="1"/>
  <c r="G984" i="4"/>
  <c r="F984" i="4" s="1"/>
  <c r="G892" i="4"/>
  <c r="F892" i="4" s="1"/>
  <c r="G787" i="4"/>
  <c r="F787" i="4" s="1"/>
  <c r="G687" i="4"/>
  <c r="F687" i="4" s="1"/>
  <c r="G478" i="4"/>
  <c r="F478" i="4" s="1"/>
  <c r="G361" i="4"/>
  <c r="F361" i="4" s="1"/>
  <c r="G269" i="4"/>
  <c r="F269" i="4" s="1"/>
  <c r="G166" i="4"/>
  <c r="F166" i="4" s="1"/>
  <c r="G48" i="4"/>
  <c r="F48" i="4" s="1"/>
  <c r="G2299" i="4"/>
  <c r="F2299" i="4" s="1"/>
  <c r="G2210" i="4"/>
  <c r="F2210" i="4" s="1"/>
  <c r="G2105" i="4"/>
  <c r="F2105" i="4" s="1"/>
  <c r="G2006" i="4"/>
  <c r="F2006" i="4" s="1"/>
  <c r="G1900" i="4"/>
  <c r="F1900" i="4" s="1"/>
  <c r="G1792" i="4"/>
  <c r="F1792" i="4" s="1"/>
  <c r="G1674" i="4"/>
  <c r="F1674" i="4" s="1"/>
  <c r="G1569" i="4"/>
  <c r="F1569" i="4" s="1"/>
  <c r="G1363" i="4"/>
  <c r="F1363" i="4" s="1"/>
  <c r="G1272" i="4"/>
  <c r="F1272" i="4" s="1"/>
  <c r="G1164" i="4"/>
  <c r="F1164" i="4" s="1"/>
  <c r="G1056" i="4"/>
  <c r="F1056" i="4" s="1"/>
  <c r="G949" i="4"/>
  <c r="F949" i="4" s="1"/>
  <c r="G855" i="4"/>
  <c r="F855" i="4" s="1"/>
  <c r="G748" i="4"/>
  <c r="F748" i="4" s="1"/>
  <c r="G652" i="4"/>
  <c r="F652" i="4" s="1"/>
  <c r="G540" i="4"/>
  <c r="F540" i="4" s="1"/>
  <c r="G437" i="4"/>
  <c r="F437" i="4" s="1"/>
  <c r="G223" i="4"/>
  <c r="F223" i="4" s="1"/>
  <c r="G114" i="4"/>
  <c r="F114" i="4" s="1"/>
  <c r="G9" i="4"/>
  <c r="F9" i="4" s="1"/>
  <c r="G2298" i="4"/>
  <c r="F2298" i="4" s="1"/>
  <c r="G2209" i="4"/>
  <c r="F2209" i="4" s="1"/>
  <c r="G2104" i="4"/>
  <c r="F2104" i="4" s="1"/>
  <c r="G2005" i="4"/>
  <c r="F2005" i="4" s="1"/>
  <c r="G1899" i="4"/>
  <c r="F1899" i="4" s="1"/>
  <c r="G1791" i="4"/>
  <c r="F1791" i="4" s="1"/>
  <c r="G1665" i="4"/>
  <c r="F1665" i="4" s="1"/>
  <c r="G1568" i="4"/>
  <c r="F1568" i="4" s="1"/>
  <c r="G1264" i="4"/>
  <c r="F1264" i="4" s="1"/>
  <c r="G1163" i="4"/>
  <c r="F1163" i="4" s="1"/>
  <c r="G1055" i="4"/>
  <c r="F1055" i="4" s="1"/>
  <c r="G948" i="4"/>
  <c r="F948" i="4" s="1"/>
  <c r="G854" i="4"/>
  <c r="F854" i="4" s="1"/>
  <c r="G747" i="4"/>
  <c r="F747" i="4" s="1"/>
  <c r="G651" i="4"/>
  <c r="F651" i="4" s="1"/>
  <c r="G539" i="4"/>
  <c r="F539" i="4" s="1"/>
  <c r="G436" i="4"/>
  <c r="F436" i="4" s="1"/>
  <c r="G222" i="4"/>
  <c r="F222" i="4" s="1"/>
  <c r="G113" i="4"/>
  <c r="F113" i="4" s="1"/>
  <c r="G8" i="4"/>
  <c r="F8" i="4" s="1"/>
  <c r="G2317" i="4"/>
  <c r="F2317" i="4" s="1"/>
  <c r="G2231" i="4"/>
  <c r="F2231" i="4" s="1"/>
  <c r="G2116" i="4"/>
  <c r="F2116" i="4" s="1"/>
  <c r="G2015" i="4"/>
  <c r="F2015" i="4" s="1"/>
  <c r="G1898" i="4"/>
  <c r="F1898" i="4" s="1"/>
  <c r="G1790" i="4"/>
  <c r="F1790" i="4" s="1"/>
  <c r="G1686" i="4"/>
  <c r="F1686" i="4" s="1"/>
  <c r="G1579" i="4"/>
  <c r="F1579" i="4" s="1"/>
  <c r="G1465" i="4"/>
  <c r="F1465" i="4" s="1"/>
  <c r="G1374" i="4"/>
  <c r="F1374" i="4" s="1"/>
  <c r="G1279" i="4"/>
  <c r="F1279" i="4" s="1"/>
  <c r="G1182" i="4"/>
  <c r="F1182" i="4" s="1"/>
  <c r="G1066" i="4"/>
  <c r="F1066" i="4" s="1"/>
  <c r="G957" i="4"/>
  <c r="F957" i="4" s="1"/>
  <c r="G864" i="4"/>
  <c r="F864" i="4" s="1"/>
  <c r="G762" i="4"/>
  <c r="F762" i="4" s="1"/>
  <c r="G660" i="4"/>
  <c r="F660" i="4" s="1"/>
  <c r="G552" i="4"/>
  <c r="F552" i="4" s="1"/>
  <c r="G448" i="4"/>
  <c r="F448" i="4" s="1"/>
  <c r="G339" i="4"/>
  <c r="F339" i="4" s="1"/>
  <c r="G242" i="4"/>
  <c r="F242" i="4" s="1"/>
  <c r="G130" i="4"/>
  <c r="F130" i="4" s="1"/>
  <c r="G22" i="4"/>
  <c r="F22" i="4" s="1"/>
  <c r="G2251" i="4"/>
  <c r="F2251" i="4" s="1"/>
  <c r="G2142" i="4"/>
  <c r="F2142" i="4" s="1"/>
  <c r="G2033" i="4"/>
  <c r="F2033" i="4" s="1"/>
  <c r="G1929" i="4"/>
  <c r="F1929" i="4" s="1"/>
  <c r="G1816" i="4"/>
  <c r="F1816" i="4" s="1"/>
  <c r="G1708" i="4"/>
  <c r="F1708" i="4" s="1"/>
  <c r="G1602" i="4"/>
  <c r="F1602" i="4" s="1"/>
  <c r="G1491" i="4"/>
  <c r="F1491" i="4" s="1"/>
  <c r="G1391" i="4"/>
  <c r="F1391" i="4" s="1"/>
  <c r="G1201" i="4"/>
  <c r="F1201" i="4" s="1"/>
  <c r="G1091" i="4"/>
  <c r="F1091" i="4" s="1"/>
  <c r="G982" i="4"/>
  <c r="F982" i="4" s="1"/>
  <c r="G890" i="4"/>
  <c r="F890" i="4" s="1"/>
  <c r="G785" i="4"/>
  <c r="F785" i="4" s="1"/>
  <c r="G685" i="4"/>
  <c r="F685" i="4" s="1"/>
  <c r="G575" i="4"/>
  <c r="F575" i="4" s="1"/>
  <c r="G470" i="4"/>
  <c r="F470" i="4" s="1"/>
  <c r="G359" i="4"/>
  <c r="F359" i="4" s="1"/>
  <c r="G265" i="4"/>
  <c r="F265" i="4" s="1"/>
  <c r="G154" i="4"/>
  <c r="F154" i="4" s="1"/>
  <c r="G46" i="4"/>
  <c r="F46" i="4" s="1"/>
  <c r="G2206" i="4"/>
  <c r="F2206" i="4" s="1"/>
  <c r="G2100" i="4"/>
  <c r="F2100" i="4" s="1"/>
  <c r="G1878" i="4"/>
  <c r="F1878" i="4" s="1"/>
  <c r="G1772" i="4"/>
  <c r="F1772" i="4" s="1"/>
  <c r="G1661" i="4"/>
  <c r="F1661" i="4" s="1"/>
  <c r="G1567" i="4"/>
  <c r="F1567" i="4" s="1"/>
  <c r="G1254" i="4"/>
  <c r="F1254" i="4" s="1"/>
  <c r="G1161" i="4"/>
  <c r="F1161" i="4" s="1"/>
  <c r="G1048" i="4"/>
  <c r="F1048" i="4" s="1"/>
  <c r="G936" i="4"/>
  <c r="F936" i="4" s="1"/>
  <c r="G852" i="4"/>
  <c r="F852" i="4" s="1"/>
  <c r="G744" i="4"/>
  <c r="F744" i="4" s="1"/>
  <c r="G649" i="4"/>
  <c r="F649" i="4" s="1"/>
  <c r="G538" i="4"/>
  <c r="F538" i="4" s="1"/>
  <c r="G421" i="4"/>
  <c r="F421" i="4" s="1"/>
  <c r="G219" i="4"/>
  <c r="F219" i="4" s="1"/>
  <c r="G109" i="4"/>
  <c r="F109" i="4" s="1"/>
  <c r="G4" i="4"/>
  <c r="F4" i="4" s="1"/>
  <c r="G2265" i="4"/>
  <c r="F2265" i="4" s="1"/>
  <c r="G2151" i="4"/>
  <c r="F2151" i="4" s="1"/>
  <c r="G2046" i="4"/>
  <c r="F2046" i="4" s="1"/>
  <c r="G1939" i="4"/>
  <c r="F1939" i="4" s="1"/>
  <c r="G1830" i="4"/>
  <c r="F1830" i="4" s="1"/>
  <c r="G1720" i="4"/>
  <c r="F1720" i="4" s="1"/>
  <c r="G1601" i="4"/>
  <c r="F1601" i="4" s="1"/>
  <c r="G1490" i="4"/>
  <c r="F1490" i="4" s="1"/>
  <c r="G1314" i="4"/>
  <c r="F1314" i="4" s="1"/>
  <c r="G1097" i="4"/>
  <c r="F1097" i="4" s="1"/>
  <c r="G994" i="4"/>
  <c r="F994" i="4" s="1"/>
  <c r="G889" i="4"/>
  <c r="F889" i="4" s="1"/>
  <c r="G798" i="4"/>
  <c r="F798" i="4" s="1"/>
  <c r="G697" i="4"/>
  <c r="F697" i="4" s="1"/>
  <c r="G483" i="4"/>
  <c r="F483" i="4" s="1"/>
  <c r="G372" i="4"/>
  <c r="F372" i="4" s="1"/>
  <c r="G277" i="4"/>
  <c r="F277" i="4" s="1"/>
  <c r="G164" i="4"/>
  <c r="F164" i="4" s="1"/>
  <c r="G59" i="4"/>
  <c r="F59" i="4" s="1"/>
  <c r="G2309" i="4"/>
  <c r="F2309" i="4" s="1"/>
  <c r="G2227" i="4"/>
  <c r="F2227" i="4" s="1"/>
  <c r="G2115" i="4"/>
  <c r="F2115" i="4" s="1"/>
  <c r="G2007" i="4"/>
  <c r="F2007" i="4" s="1"/>
  <c r="G1897" i="4"/>
  <c r="F1897" i="4" s="1"/>
  <c r="G1789" i="4"/>
  <c r="F1789" i="4" s="1"/>
  <c r="G1675" i="4"/>
  <c r="F1675" i="4" s="1"/>
  <c r="G1566" i="4"/>
  <c r="F1566" i="4" s="1"/>
  <c r="G1369" i="4"/>
  <c r="F1369" i="4" s="1"/>
  <c r="G1271" i="4"/>
  <c r="F1271" i="4" s="1"/>
  <c r="G1160" i="4"/>
  <c r="F1160" i="4" s="1"/>
  <c r="G1065" i="4"/>
  <c r="F1065" i="4" s="1"/>
  <c r="G956" i="4"/>
  <c r="F956" i="4" s="1"/>
  <c r="G851" i="4"/>
  <c r="F851" i="4" s="1"/>
  <c r="G743" i="4"/>
  <c r="F743" i="4" s="1"/>
  <c r="G648" i="4"/>
  <c r="F648" i="4" s="1"/>
  <c r="G546" i="4"/>
  <c r="F546" i="4" s="1"/>
  <c r="G435" i="4"/>
  <c r="F435" i="4" s="1"/>
  <c r="G331" i="4"/>
  <c r="F331" i="4" s="1"/>
  <c r="G240" i="4"/>
  <c r="F240" i="4" s="1"/>
  <c r="G124" i="4"/>
  <c r="F124" i="4" s="1"/>
  <c r="G20" i="4"/>
  <c r="F20" i="4" s="1"/>
  <c r="G2249" i="4"/>
  <c r="F2249" i="4" s="1"/>
  <c r="G2133" i="4"/>
  <c r="F2133" i="4" s="1"/>
  <c r="G2026" i="4"/>
  <c r="F2026" i="4" s="1"/>
  <c r="G1919" i="4"/>
  <c r="F1919" i="4" s="1"/>
  <c r="G1813" i="4"/>
  <c r="F1813" i="4" s="1"/>
  <c r="G1706" i="4"/>
  <c r="F1706" i="4" s="1"/>
  <c r="G1590" i="4"/>
  <c r="F1590" i="4" s="1"/>
  <c r="G1488" i="4"/>
  <c r="F1488" i="4" s="1"/>
  <c r="G1199" i="4"/>
  <c r="F1199" i="4" s="1"/>
  <c r="G1089" i="4"/>
  <c r="F1089" i="4" s="1"/>
  <c r="G980" i="4"/>
  <c r="F980" i="4" s="1"/>
  <c r="G882" i="4"/>
  <c r="F882" i="4" s="1"/>
  <c r="G782" i="4"/>
  <c r="F782" i="4" s="1"/>
  <c r="G683" i="4"/>
  <c r="F683" i="4" s="1"/>
  <c r="G574" i="4"/>
  <c r="F574" i="4" s="1"/>
  <c r="G468" i="4"/>
  <c r="F468" i="4" s="1"/>
  <c r="G356" i="4"/>
  <c r="F356" i="4" s="1"/>
  <c r="G263" i="4"/>
  <c r="F263" i="4" s="1"/>
  <c r="G151" i="4"/>
  <c r="F151" i="4" s="1"/>
  <c r="G44" i="4"/>
  <c r="F44" i="4" s="1"/>
  <c r="G2308" i="4"/>
  <c r="F2308" i="4" s="1"/>
  <c r="G2226" i="4"/>
  <c r="F2226" i="4" s="1"/>
  <c r="G2099" i="4"/>
  <c r="F2099" i="4" s="1"/>
  <c r="G2004" i="4"/>
  <c r="F2004" i="4" s="1"/>
  <c r="G1896" i="4"/>
  <c r="F1896" i="4" s="1"/>
  <c r="G1788" i="4"/>
  <c r="F1788" i="4" s="1"/>
  <c r="G1684" i="4"/>
  <c r="F1684" i="4" s="1"/>
  <c r="G1565" i="4"/>
  <c r="F1565" i="4" s="1"/>
  <c r="G1463" i="4"/>
  <c r="F1463" i="4" s="1"/>
  <c r="G1368" i="4"/>
  <c r="F1368" i="4" s="1"/>
  <c r="G1270" i="4"/>
  <c r="F1270" i="4" s="1"/>
  <c r="G1173" i="4"/>
  <c r="F1173" i="4" s="1"/>
  <c r="G1064" i="4"/>
  <c r="F1064" i="4" s="1"/>
  <c r="G955" i="4"/>
  <c r="F955" i="4" s="1"/>
  <c r="G850" i="4"/>
  <c r="F850" i="4" s="1"/>
  <c r="G760" i="4"/>
  <c r="F760" i="4" s="1"/>
  <c r="G647" i="4"/>
  <c r="F647" i="4" s="1"/>
  <c r="G545" i="4"/>
  <c r="F545" i="4" s="1"/>
  <c r="G446" i="4"/>
  <c r="F446" i="4" s="1"/>
  <c r="G330" i="4"/>
  <c r="F330" i="4" s="1"/>
  <c r="G239" i="4"/>
  <c r="F239" i="4" s="1"/>
  <c r="G123" i="4"/>
  <c r="F123" i="4" s="1"/>
  <c r="G19" i="4"/>
  <c r="F19" i="4" s="1"/>
  <c r="G2307" i="4"/>
  <c r="F2307" i="4" s="1"/>
  <c r="G2225" i="4"/>
  <c r="F2225" i="4" s="1"/>
  <c r="G2098" i="4"/>
  <c r="F2098" i="4" s="1"/>
  <c r="G2003" i="4"/>
  <c r="F2003" i="4" s="1"/>
  <c r="G1895" i="4"/>
  <c r="F1895" i="4" s="1"/>
  <c r="G1787" i="4"/>
  <c r="F1787" i="4" s="1"/>
  <c r="G1683" i="4"/>
  <c r="F1683" i="4" s="1"/>
  <c r="G1564" i="4"/>
  <c r="F1564" i="4" s="1"/>
  <c r="G1456" i="4"/>
  <c r="F1456" i="4" s="1"/>
  <c r="G1367" i="4"/>
  <c r="F1367" i="4" s="1"/>
  <c r="G1269" i="4"/>
  <c r="F1269" i="4" s="1"/>
  <c r="G1172" i="4"/>
  <c r="F1172" i="4" s="1"/>
  <c r="G1063" i="4"/>
  <c r="F1063" i="4" s="1"/>
  <c r="G954" i="4"/>
  <c r="F954" i="4" s="1"/>
  <c r="G849" i="4"/>
  <c r="F849" i="4" s="1"/>
  <c r="G759" i="4"/>
  <c r="F759" i="4" s="1"/>
  <c r="G646" i="4"/>
  <c r="F646" i="4" s="1"/>
  <c r="G544" i="4"/>
  <c r="F544" i="4" s="1"/>
  <c r="G445" i="4"/>
  <c r="F445" i="4" s="1"/>
  <c r="G329" i="4"/>
  <c r="F329" i="4" s="1"/>
  <c r="G238" i="4"/>
  <c r="F238" i="4" s="1"/>
  <c r="G122" i="4"/>
  <c r="F122" i="4" s="1"/>
  <c r="G18" i="4"/>
  <c r="F18" i="4" s="1"/>
  <c r="G2306" i="4"/>
  <c r="F2306" i="4" s="1"/>
  <c r="G2224" i="4"/>
  <c r="F2224" i="4" s="1"/>
  <c r="G2114" i="4"/>
  <c r="F2114" i="4" s="1"/>
  <c r="G2002" i="4"/>
  <c r="F2002" i="4" s="1"/>
  <c r="G1894" i="4"/>
  <c r="F1894" i="4" s="1"/>
  <c r="G1786" i="4"/>
  <c r="F1786" i="4" s="1"/>
  <c r="G1682" i="4"/>
  <c r="F1682" i="4" s="1"/>
  <c r="G1563" i="4"/>
  <c r="F1563" i="4" s="1"/>
  <c r="G1462" i="4"/>
  <c r="F1462" i="4" s="1"/>
  <c r="G1366" i="4"/>
  <c r="F1366" i="4" s="1"/>
  <c r="G1268" i="4"/>
  <c r="F1268" i="4" s="1"/>
  <c r="G1171" i="4"/>
  <c r="F1171" i="4" s="1"/>
  <c r="G1062" i="4"/>
  <c r="F1062" i="4" s="1"/>
  <c r="G953" i="4"/>
  <c r="F953" i="4" s="1"/>
  <c r="G848" i="4"/>
  <c r="F848" i="4" s="1"/>
  <c r="G758" i="4"/>
  <c r="F758" i="4" s="1"/>
  <c r="G659" i="4"/>
  <c r="F659" i="4" s="1"/>
  <c r="G543" i="4"/>
  <c r="F543" i="4" s="1"/>
  <c r="G444" i="4"/>
  <c r="F444" i="4" s="1"/>
  <c r="G328" i="4"/>
  <c r="F328" i="4" s="1"/>
  <c r="G237" i="4"/>
  <c r="F237" i="4" s="1"/>
  <c r="G127" i="4"/>
  <c r="F127" i="4" s="1"/>
  <c r="G17" i="4"/>
  <c r="F17" i="4" s="1"/>
  <c r="G2297" i="4"/>
  <c r="F2297" i="4" s="1"/>
  <c r="G2223" i="4"/>
  <c r="F2223" i="4" s="1"/>
  <c r="G2097" i="4"/>
  <c r="F2097" i="4" s="1"/>
  <c r="G2001" i="4"/>
  <c r="F2001" i="4" s="1"/>
  <c r="G1893" i="4"/>
  <c r="F1893" i="4" s="1"/>
  <c r="G1785" i="4"/>
  <c r="F1785" i="4" s="1"/>
  <c r="G1673" i="4"/>
  <c r="F1673" i="4" s="1"/>
  <c r="G1562" i="4"/>
  <c r="F1562" i="4" s="1"/>
  <c r="G1362" i="4"/>
  <c r="F1362" i="4" s="1"/>
  <c r="G1267" i="4"/>
  <c r="F1267" i="4" s="1"/>
  <c r="G1159" i="4"/>
  <c r="F1159" i="4" s="1"/>
  <c r="G1054" i="4"/>
  <c r="F1054" i="4" s="1"/>
  <c r="G947" i="4"/>
  <c r="F947" i="4" s="1"/>
  <c r="G847" i="4"/>
  <c r="F847" i="4" s="1"/>
  <c r="G742" i="4"/>
  <c r="F742" i="4" s="1"/>
  <c r="G645" i="4"/>
  <c r="F645" i="4" s="1"/>
  <c r="G537" i="4"/>
  <c r="F537" i="4" s="1"/>
  <c r="G434" i="4"/>
  <c r="F434" i="4" s="1"/>
  <c r="G327" i="4"/>
  <c r="F327" i="4" s="1"/>
  <c r="G230" i="4"/>
  <c r="F230" i="4" s="1"/>
  <c r="G108" i="4"/>
  <c r="F108" i="4" s="1"/>
  <c r="G7" i="4"/>
  <c r="F7" i="4" s="1"/>
  <c r="G2296" i="4"/>
  <c r="F2296" i="4" s="1"/>
  <c r="G2205" i="4"/>
  <c r="F2205" i="4" s="1"/>
  <c r="G2096" i="4"/>
  <c r="F2096" i="4" s="1"/>
  <c r="G1999" i="4"/>
  <c r="F1999" i="4" s="1"/>
  <c r="G1892" i="4"/>
  <c r="F1892" i="4" s="1"/>
  <c r="G1784" i="4"/>
  <c r="F1784" i="4" s="1"/>
  <c r="G1660" i="4"/>
  <c r="F1660" i="4" s="1"/>
  <c r="G1561" i="4"/>
  <c r="F1561" i="4" s="1"/>
  <c r="G1263" i="4"/>
  <c r="F1263" i="4" s="1"/>
  <c r="G1158" i="4"/>
  <c r="F1158" i="4" s="1"/>
  <c r="G1053" i="4"/>
  <c r="F1053" i="4" s="1"/>
  <c r="G933" i="4"/>
  <c r="F933" i="4" s="1"/>
  <c r="G846" i="4"/>
  <c r="F846" i="4" s="1"/>
  <c r="G741" i="4"/>
  <c r="F741" i="4" s="1"/>
  <c r="G644" i="4"/>
  <c r="F644" i="4" s="1"/>
  <c r="G536" i="4"/>
  <c r="F536" i="4" s="1"/>
  <c r="G433" i="4"/>
  <c r="F433" i="4" s="1"/>
  <c r="G218" i="4"/>
  <c r="F218" i="4" s="1"/>
  <c r="G107" i="4"/>
  <c r="F107" i="4" s="1"/>
  <c r="G6" i="4"/>
  <c r="F6" i="4" s="1"/>
  <c r="G2204" i="4"/>
  <c r="F2204" i="4" s="1"/>
  <c r="G2095" i="4"/>
  <c r="F2095" i="4" s="1"/>
  <c r="G1891" i="4"/>
  <c r="F1891" i="4" s="1"/>
  <c r="G1777" i="4"/>
  <c r="F1777" i="4" s="1"/>
  <c r="G1659" i="4"/>
  <c r="F1659" i="4" s="1"/>
  <c r="G1560" i="4"/>
  <c r="F1560" i="4" s="1"/>
  <c r="G1252" i="4"/>
  <c r="F1252" i="4" s="1"/>
  <c r="G1157" i="4"/>
  <c r="F1157" i="4" s="1"/>
  <c r="G1052" i="4"/>
  <c r="F1052" i="4" s="1"/>
  <c r="G932" i="4"/>
  <c r="F932" i="4" s="1"/>
  <c r="G845" i="4"/>
  <c r="F845" i="4" s="1"/>
  <c r="G740" i="4"/>
  <c r="F740" i="4" s="1"/>
  <c r="G643" i="4"/>
  <c r="F643" i="4" s="1"/>
  <c r="G535" i="4"/>
  <c r="F535" i="4" s="1"/>
  <c r="G432" i="4"/>
  <c r="F432" i="4" s="1"/>
  <c r="G217" i="4"/>
  <c r="F217" i="4" s="1"/>
  <c r="G106" i="4"/>
  <c r="F106" i="4" s="1"/>
  <c r="G3" i="4"/>
  <c r="F3" i="4" s="1"/>
  <c r="G2203" i="4"/>
  <c r="F2203" i="4" s="1"/>
  <c r="G2081" i="4"/>
  <c r="F2081" i="4" s="1"/>
  <c r="G1890" i="4"/>
  <c r="F1890" i="4" s="1"/>
  <c r="G1771" i="4"/>
  <c r="F1771" i="4" s="1"/>
  <c r="G1658" i="4"/>
  <c r="F1658" i="4" s="1"/>
  <c r="G1559" i="4"/>
  <c r="F1559" i="4" s="1"/>
  <c r="G1251" i="4"/>
  <c r="F1251" i="4" s="1"/>
  <c r="G1156" i="4"/>
  <c r="F1156" i="4" s="1"/>
  <c r="G1051" i="4"/>
  <c r="F1051" i="4" s="1"/>
  <c r="G930" i="4"/>
  <c r="F930" i="4" s="1"/>
  <c r="G844" i="4"/>
  <c r="F844" i="4" s="1"/>
  <c r="G739" i="4"/>
  <c r="F739" i="4" s="1"/>
  <c r="G642" i="4"/>
  <c r="F642" i="4" s="1"/>
  <c r="G534" i="4"/>
  <c r="F534" i="4" s="1"/>
  <c r="G431" i="4"/>
  <c r="F431" i="4" s="1"/>
  <c r="G216" i="4"/>
  <c r="F216" i="4" s="1"/>
  <c r="G105" i="4"/>
  <c r="F105" i="4" s="1"/>
  <c r="G2" i="4"/>
  <c r="F2" i="4" s="1"/>
  <c r="G2294" i="4"/>
  <c r="F2294" i="4" s="1"/>
  <c r="G2221" i="4"/>
  <c r="F2221" i="4" s="1"/>
  <c r="G2094" i="4"/>
  <c r="F2094" i="4" s="1"/>
  <c r="G1998" i="4"/>
  <c r="F1998" i="4" s="1"/>
  <c r="G1889" i="4"/>
  <c r="F1889" i="4" s="1"/>
  <c r="G1783" i="4"/>
  <c r="F1783" i="4" s="1"/>
  <c r="G1672" i="4"/>
  <c r="F1672" i="4" s="1"/>
  <c r="G1558" i="4"/>
  <c r="F1558" i="4" s="1"/>
  <c r="G1365" i="4"/>
  <c r="F1365" i="4" s="1"/>
  <c r="G1266" i="4"/>
  <c r="F1266" i="4" s="1"/>
  <c r="G1155" i="4"/>
  <c r="F1155" i="4" s="1"/>
  <c r="G1061" i="4"/>
  <c r="F1061" i="4" s="1"/>
  <c r="G946" i="4"/>
  <c r="F946" i="4" s="1"/>
  <c r="G843" i="4"/>
  <c r="F843" i="4" s="1"/>
  <c r="G738" i="4"/>
  <c r="F738" i="4" s="1"/>
  <c r="G641" i="4"/>
  <c r="F641" i="4" s="1"/>
  <c r="G533" i="4"/>
  <c r="F533" i="4" s="1"/>
  <c r="G430" i="4"/>
  <c r="F430" i="4" s="1"/>
  <c r="G326" i="4"/>
  <c r="F326" i="4" s="1"/>
  <c r="G235" i="4"/>
  <c r="F235" i="4" s="1"/>
  <c r="G121" i="4"/>
  <c r="F121" i="4" s="1"/>
  <c r="G11" i="4"/>
  <c r="F11" i="4" s="1"/>
  <c r="G2293" i="4"/>
  <c r="F2293" i="4" s="1"/>
  <c r="G2211" i="4"/>
  <c r="F2211" i="4" s="1"/>
  <c r="G2093" i="4"/>
  <c r="F2093" i="4" s="1"/>
  <c r="G1997" i="4"/>
  <c r="F1997" i="4" s="1"/>
  <c r="G1888" i="4"/>
  <c r="F1888" i="4" s="1"/>
  <c r="G1782" i="4"/>
  <c r="F1782" i="4" s="1"/>
  <c r="G1671" i="4"/>
  <c r="F1671" i="4" s="1"/>
  <c r="G1557" i="4"/>
  <c r="F1557" i="4" s="1"/>
  <c r="G1364" i="4"/>
  <c r="F1364" i="4" s="1"/>
  <c r="G1265" i="4"/>
  <c r="F1265" i="4" s="1"/>
  <c r="G1154" i="4"/>
  <c r="F1154" i="4" s="1"/>
  <c r="G1060" i="4"/>
  <c r="F1060" i="4" s="1"/>
  <c r="G945" i="4"/>
  <c r="F945" i="4" s="1"/>
  <c r="G842" i="4"/>
  <c r="F842" i="4" s="1"/>
  <c r="G737" i="4"/>
  <c r="F737" i="4" s="1"/>
  <c r="G640" i="4"/>
  <c r="F640" i="4" s="1"/>
  <c r="G532" i="4"/>
  <c r="F532" i="4" s="1"/>
  <c r="G429" i="4"/>
  <c r="F429" i="4" s="1"/>
  <c r="G325" i="4"/>
  <c r="F325" i="4" s="1"/>
  <c r="G229" i="4"/>
  <c r="F229" i="4" s="1"/>
  <c r="G120" i="4"/>
  <c r="F120" i="4" s="1"/>
  <c r="G10" i="4"/>
  <c r="F10" i="4" s="1"/>
  <c r="G2331" i="4"/>
  <c r="F2331" i="4" s="1"/>
  <c r="G2256" i="4"/>
  <c r="F2256" i="4" s="1"/>
  <c r="G2138" i="4"/>
  <c r="F2138" i="4" s="1"/>
  <c r="G2030" i="4"/>
  <c r="F2030" i="4" s="1"/>
  <c r="G1926" i="4"/>
  <c r="F1926" i="4" s="1"/>
  <c r="G1809" i="4"/>
  <c r="F1809" i="4" s="1"/>
  <c r="G1701" i="4"/>
  <c r="F1701" i="4" s="1"/>
  <c r="G1596" i="4"/>
  <c r="F1596" i="4" s="1"/>
  <c r="G1479" i="4"/>
  <c r="F1479" i="4" s="1"/>
  <c r="G1389" i="4"/>
  <c r="F1389" i="4" s="1"/>
  <c r="G1293" i="4"/>
  <c r="F1293" i="4" s="1"/>
  <c r="G1195" i="4"/>
  <c r="F1195" i="4" s="1"/>
  <c r="G1087" i="4"/>
  <c r="F1087" i="4" s="1"/>
  <c r="G976" i="4"/>
  <c r="F976" i="4" s="1"/>
  <c r="G878" i="4"/>
  <c r="F878" i="4" s="1"/>
  <c r="G778" i="4"/>
  <c r="F778" i="4" s="1"/>
  <c r="G681" i="4"/>
  <c r="F681" i="4" s="1"/>
  <c r="G572" i="4"/>
  <c r="F572" i="4" s="1"/>
  <c r="G460" i="4"/>
  <c r="F460" i="4" s="1"/>
  <c r="G352" i="4"/>
  <c r="F352" i="4" s="1"/>
  <c r="G261" i="4"/>
  <c r="F261" i="4" s="1"/>
  <c r="G146" i="4"/>
  <c r="F146" i="4" s="1"/>
  <c r="G39" i="4"/>
  <c r="F39" i="4" s="1"/>
  <c r="G2323" i="4"/>
  <c r="F2323" i="4" s="1"/>
  <c r="G2235" i="4"/>
  <c r="F2235" i="4" s="1"/>
  <c r="G2118" i="4"/>
  <c r="F2118" i="4" s="1"/>
  <c r="G2021" i="4"/>
  <c r="F2021" i="4" s="1"/>
  <c r="G1912" i="4"/>
  <c r="F1912" i="4" s="1"/>
  <c r="G1794" i="4"/>
  <c r="F1794" i="4" s="1"/>
  <c r="G1689" i="4"/>
  <c r="F1689" i="4" s="1"/>
  <c r="G1584" i="4"/>
  <c r="F1584" i="4" s="1"/>
  <c r="G1467" i="4"/>
  <c r="F1467" i="4" s="1"/>
  <c r="G1375" i="4"/>
  <c r="F1375" i="4" s="1"/>
  <c r="G1281" i="4"/>
  <c r="F1281" i="4" s="1"/>
  <c r="G1187" i="4"/>
  <c r="F1187" i="4" s="1"/>
  <c r="G1074" i="4"/>
  <c r="F1074" i="4" s="1"/>
  <c r="G959" i="4"/>
  <c r="F959" i="4" s="1"/>
  <c r="G867" i="4"/>
  <c r="F867" i="4" s="1"/>
  <c r="G764" i="4"/>
  <c r="F764" i="4" s="1"/>
  <c r="G671" i="4"/>
  <c r="F671" i="4" s="1"/>
  <c r="G554" i="4"/>
  <c r="F554" i="4" s="1"/>
  <c r="G449" i="4"/>
  <c r="F449" i="4" s="1"/>
  <c r="G342" i="4"/>
  <c r="F342" i="4" s="1"/>
  <c r="G246" i="4"/>
  <c r="F246" i="4" s="1"/>
  <c r="G131" i="4"/>
  <c r="F131" i="4" s="1"/>
  <c r="G26" i="4"/>
  <c r="F26" i="4" s="1"/>
  <c r="G2329" i="4"/>
  <c r="F2329" i="4" s="1"/>
  <c r="G2246" i="4"/>
  <c r="F2246" i="4" s="1"/>
  <c r="G2127" i="4"/>
  <c r="F2127" i="4" s="1"/>
  <c r="G2028" i="4"/>
  <c r="F2028" i="4" s="1"/>
  <c r="G1911" i="4"/>
  <c r="F1911" i="4" s="1"/>
  <c r="G1808" i="4"/>
  <c r="F1808" i="4" s="1"/>
  <c r="G1699" i="4"/>
  <c r="F1699" i="4" s="1"/>
  <c r="G1583" i="4"/>
  <c r="F1583" i="4" s="1"/>
  <c r="G1478" i="4"/>
  <c r="F1478" i="4" s="1"/>
  <c r="G1388" i="4"/>
  <c r="F1388" i="4" s="1"/>
  <c r="G1292" i="4"/>
  <c r="F1292" i="4" s="1"/>
  <c r="G1186" i="4"/>
  <c r="F1186" i="4" s="1"/>
  <c r="G1079" i="4"/>
  <c r="F1079" i="4" s="1"/>
  <c r="G974" i="4"/>
  <c r="F974" i="4" s="1"/>
  <c r="G876" i="4"/>
  <c r="F876" i="4" s="1"/>
  <c r="G776" i="4"/>
  <c r="F776" i="4" s="1"/>
  <c r="G670" i="4"/>
  <c r="F670" i="4" s="1"/>
  <c r="G570" i="4"/>
  <c r="F570" i="4" s="1"/>
  <c r="G459" i="4"/>
  <c r="F459" i="4" s="1"/>
  <c r="G351" i="4"/>
  <c r="F351" i="4" s="1"/>
  <c r="G259" i="4"/>
  <c r="F259" i="4" s="1"/>
  <c r="G140" i="4"/>
  <c r="F140" i="4" s="1"/>
  <c r="G37" i="4"/>
  <c r="F37" i="4" s="1"/>
  <c r="G2322" i="4"/>
  <c r="F2322" i="4" s="1"/>
  <c r="G2234" i="4"/>
  <c r="F2234" i="4" s="1"/>
  <c r="G2126" i="4"/>
  <c r="F2126" i="4" s="1"/>
  <c r="G2020" i="4"/>
  <c r="F2020" i="4" s="1"/>
  <c r="G1910" i="4"/>
  <c r="F1910" i="4" s="1"/>
  <c r="G1807" i="4"/>
  <c r="F1807" i="4" s="1"/>
  <c r="G1688" i="4"/>
  <c r="F1688" i="4" s="1"/>
  <c r="G1582" i="4"/>
  <c r="F1582" i="4" s="1"/>
  <c r="G1466" i="4"/>
  <c r="F1466" i="4" s="1"/>
  <c r="G1387" i="4"/>
  <c r="F1387" i="4" s="1"/>
  <c r="G1280" i="4"/>
  <c r="F1280" i="4" s="1"/>
  <c r="G1185" i="4"/>
  <c r="F1185" i="4" s="1"/>
  <c r="G1073" i="4"/>
  <c r="F1073" i="4" s="1"/>
  <c r="G973" i="4"/>
  <c r="F973" i="4" s="1"/>
  <c r="G866" i="4"/>
  <c r="F866" i="4" s="1"/>
  <c r="G775" i="4"/>
  <c r="F775" i="4" s="1"/>
  <c r="G669" i="4"/>
  <c r="F669" i="4" s="1"/>
  <c r="G553" i="4"/>
  <c r="F553" i="4" s="1"/>
  <c r="G458" i="4"/>
  <c r="F458" i="4" s="1"/>
  <c r="G341" i="4"/>
  <c r="F341" i="4" s="1"/>
  <c r="G245" i="4"/>
  <c r="F245" i="4" s="1"/>
  <c r="G139" i="4"/>
  <c r="F139" i="4" s="1"/>
  <c r="G25" i="4"/>
  <c r="F25" i="4" s="1"/>
  <c r="G2319" i="4"/>
  <c r="F2319" i="4" s="1"/>
  <c r="G2232" i="4"/>
  <c r="F2232" i="4" s="1"/>
  <c r="G2124" i="4"/>
  <c r="F2124" i="4" s="1"/>
  <c r="G2017" i="4"/>
  <c r="F2017" i="4" s="1"/>
  <c r="G1909" i="4"/>
  <c r="F1909" i="4" s="1"/>
  <c r="G1804" i="4"/>
  <c r="F1804" i="4" s="1"/>
  <c r="G1687" i="4"/>
  <c r="F1687" i="4" s="1"/>
  <c r="G1580" i="4"/>
  <c r="F1580" i="4" s="1"/>
  <c r="G1475" i="4"/>
  <c r="F1475" i="4" s="1"/>
  <c r="G1385" i="4"/>
  <c r="F1385" i="4" s="1"/>
  <c r="G1289" i="4"/>
  <c r="F1289" i="4" s="1"/>
  <c r="G1183" i="4"/>
  <c r="F1183" i="4" s="1"/>
  <c r="G1072" i="4"/>
  <c r="F1072" i="4" s="1"/>
  <c r="G970" i="4"/>
  <c r="F970" i="4" s="1"/>
  <c r="G865" i="4"/>
  <c r="F865" i="4" s="1"/>
  <c r="G772" i="4"/>
  <c r="F772" i="4" s="1"/>
  <c r="G667" i="4"/>
  <c r="F667" i="4" s="1"/>
  <c r="G567" i="4"/>
  <c r="F567" i="4" s="1"/>
  <c r="G456" i="4"/>
  <c r="F456" i="4" s="1"/>
  <c r="G340" i="4"/>
  <c r="F340" i="4" s="1"/>
  <c r="G243" i="4"/>
  <c r="F243" i="4" s="1"/>
  <c r="G137" i="4"/>
  <c r="F137" i="4" s="1"/>
  <c r="G23" i="4"/>
  <c r="F23" i="4" s="1"/>
  <c r="G2310" i="4"/>
  <c r="F2310" i="4" s="1"/>
  <c r="G2228" i="4"/>
  <c r="F2228" i="4" s="1"/>
  <c r="G2123" i="4"/>
  <c r="F2123" i="4" s="1"/>
  <c r="G2008" i="4"/>
  <c r="F2008" i="4" s="1"/>
  <c r="G1908" i="4"/>
  <c r="F1908" i="4" s="1"/>
  <c r="G1802" i="4"/>
  <c r="F1802" i="4" s="1"/>
  <c r="G1685" i="4"/>
  <c r="F1685" i="4" s="1"/>
  <c r="G1578" i="4"/>
  <c r="F1578" i="4" s="1"/>
  <c r="G1464" i="4"/>
  <c r="F1464" i="4" s="1"/>
  <c r="G1383" i="4"/>
  <c r="F1383" i="4" s="1"/>
  <c r="G1278" i="4"/>
  <c r="F1278" i="4" s="1"/>
  <c r="G1181" i="4"/>
  <c r="F1181" i="4" s="1"/>
  <c r="G1071" i="4"/>
  <c r="F1071" i="4" s="1"/>
  <c r="G968" i="4"/>
  <c r="F968" i="4" s="1"/>
  <c r="G863" i="4"/>
  <c r="F863" i="4" s="1"/>
  <c r="G761" i="4"/>
  <c r="F761" i="4" s="1"/>
  <c r="G666" i="4"/>
  <c r="F666" i="4" s="1"/>
  <c r="G551" i="4"/>
  <c r="F551" i="4" s="1"/>
  <c r="G447" i="4"/>
  <c r="F447" i="4" s="1"/>
  <c r="G338" i="4"/>
  <c r="F338" i="4" s="1"/>
  <c r="G241" i="4"/>
  <c r="F241" i="4" s="1"/>
  <c r="G136" i="4"/>
  <c r="F136" i="4" s="1"/>
  <c r="G21" i="4"/>
  <c r="F21" i="4" s="1"/>
  <c r="G2305" i="4"/>
  <c r="F2305" i="4" s="1"/>
  <c r="G2222" i="4"/>
  <c r="F2222" i="4" s="1"/>
  <c r="G2121" i="4"/>
  <c r="F2121" i="4" s="1"/>
  <c r="G2000" i="4"/>
  <c r="F2000" i="4" s="1"/>
  <c r="G1906" i="4"/>
  <c r="F1906" i="4" s="1"/>
  <c r="G1800" i="4"/>
  <c r="F1800" i="4" s="1"/>
  <c r="G1681" i="4"/>
  <c r="F1681" i="4" s="1"/>
  <c r="G1576" i="4"/>
  <c r="F1576" i="4" s="1"/>
  <c r="G1472" i="4"/>
  <c r="F1472" i="4" s="1"/>
  <c r="G1381" i="4"/>
  <c r="F1381" i="4" s="1"/>
  <c r="G1286" i="4"/>
  <c r="F1286" i="4" s="1"/>
  <c r="G1179" i="4"/>
  <c r="F1179" i="4" s="1"/>
  <c r="G1070" i="4"/>
  <c r="F1070" i="4" s="1"/>
  <c r="G965" i="4"/>
  <c r="F965" i="4" s="1"/>
  <c r="G862" i="4"/>
  <c r="F862" i="4" s="1"/>
  <c r="G769" i="4"/>
  <c r="F769" i="4" s="1"/>
  <c r="G664" i="4"/>
  <c r="F664" i="4" s="1"/>
  <c r="G562" i="4"/>
  <c r="F562" i="4" s="1"/>
  <c r="G454" i="4"/>
  <c r="F454" i="4" s="1"/>
  <c r="G337" i="4"/>
  <c r="F337" i="4" s="1"/>
  <c r="G236" i="4"/>
  <c r="F236" i="4" s="1"/>
  <c r="G134" i="4"/>
  <c r="F134" i="4" s="1"/>
  <c r="G16" i="4"/>
  <c r="F16" i="4" s="1"/>
  <c r="G2314" i="4"/>
  <c r="F2314" i="4" s="1"/>
  <c r="G2240" i="4"/>
  <c r="F2240" i="4" s="1"/>
  <c r="G2120" i="4"/>
  <c r="F2120" i="4" s="1"/>
  <c r="G2012" i="4"/>
  <c r="F2012" i="4" s="1"/>
  <c r="G1905" i="4"/>
  <c r="F1905" i="4" s="1"/>
  <c r="G1799" i="4"/>
  <c r="F1799" i="4" s="1"/>
  <c r="G1693" i="4"/>
  <c r="F1693" i="4" s="1"/>
  <c r="G1575" i="4"/>
  <c r="F1575" i="4" s="1"/>
  <c r="G1471" i="4"/>
  <c r="F1471" i="4" s="1"/>
  <c r="G1380" i="4"/>
  <c r="F1380" i="4" s="1"/>
  <c r="G1285" i="4"/>
  <c r="F1285" i="4" s="1"/>
  <c r="G1178" i="4"/>
  <c r="F1178" i="4" s="1"/>
  <c r="G964" i="4"/>
  <c r="F964" i="4" s="1"/>
  <c r="G871" i="4"/>
  <c r="F871" i="4" s="1"/>
  <c r="G768" i="4"/>
  <c r="F768" i="4" s="1"/>
  <c r="G663" i="4"/>
  <c r="F663" i="4" s="1"/>
  <c r="G561" i="4"/>
  <c r="F561" i="4" s="1"/>
  <c r="G453" i="4"/>
  <c r="F453" i="4" s="1"/>
  <c r="G346" i="4"/>
  <c r="F346" i="4" s="1"/>
  <c r="G253" i="4"/>
  <c r="F253" i="4" s="1"/>
  <c r="G133" i="4"/>
  <c r="F133" i="4" s="1"/>
  <c r="G31" i="4"/>
  <c r="F31" i="4" s="1"/>
  <c r="G2304" i="4"/>
  <c r="F2304" i="4" s="1"/>
  <c r="G2220" i="4"/>
  <c r="F2220" i="4" s="1"/>
  <c r="G2113" i="4"/>
  <c r="F2113" i="4" s="1"/>
  <c r="G1996" i="4"/>
  <c r="F1996" i="4" s="1"/>
  <c r="G1887" i="4"/>
  <c r="F1887" i="4" s="1"/>
  <c r="G1781" i="4"/>
  <c r="F1781" i="4" s="1"/>
  <c r="G1680" i="4"/>
  <c r="F1680" i="4" s="1"/>
  <c r="G1556" i="4"/>
  <c r="F1556" i="4" s="1"/>
  <c r="G1461" i="4"/>
  <c r="F1461" i="4" s="1"/>
  <c r="G1373" i="4"/>
  <c r="F1373" i="4" s="1"/>
  <c r="G1277" i="4"/>
  <c r="F1277" i="4" s="1"/>
  <c r="G1170" i="4"/>
  <c r="F1170" i="4" s="1"/>
  <c r="G1059" i="4"/>
  <c r="F1059" i="4" s="1"/>
  <c r="G952" i="4"/>
  <c r="F952" i="4" s="1"/>
  <c r="G861" i="4"/>
  <c r="F861" i="4" s="1"/>
  <c r="G757" i="4"/>
  <c r="F757" i="4" s="1"/>
  <c r="G658" i="4"/>
  <c r="F658" i="4" s="1"/>
  <c r="G550" i="4"/>
  <c r="F550" i="4" s="1"/>
  <c r="G443" i="4"/>
  <c r="F443" i="4" s="1"/>
  <c r="G336" i="4"/>
  <c r="F336" i="4" s="1"/>
  <c r="G234" i="4"/>
  <c r="F234" i="4" s="1"/>
  <c r="G129" i="4"/>
  <c r="F129" i="4" s="1"/>
  <c r="G15" i="4"/>
  <c r="F15" i="4" s="1"/>
  <c r="G2312" i="4"/>
  <c r="F2312" i="4" s="1"/>
  <c r="G2238" i="4"/>
  <c r="F2238" i="4" s="1"/>
  <c r="G2131" i="4"/>
  <c r="F2131" i="4" s="1"/>
  <c r="G2010" i="4"/>
  <c r="F2010" i="4" s="1"/>
  <c r="G1917" i="4"/>
  <c r="F1917" i="4" s="1"/>
  <c r="G1797" i="4"/>
  <c r="F1797" i="4" s="1"/>
  <c r="G1691" i="4"/>
  <c r="F1691" i="4" s="1"/>
  <c r="G1574" i="4"/>
  <c r="F1574" i="4" s="1"/>
  <c r="G1469" i="4"/>
  <c r="F1469" i="4" s="1"/>
  <c r="G1378" i="4"/>
  <c r="F1378" i="4" s="1"/>
  <c r="G1283" i="4"/>
  <c r="F1283" i="4" s="1"/>
  <c r="G1177" i="4"/>
  <c r="F1177" i="4" s="1"/>
  <c r="G1076" i="4"/>
  <c r="F1076" i="4" s="1"/>
  <c r="G962" i="4"/>
  <c r="F962" i="4" s="1"/>
  <c r="G869" i="4"/>
  <c r="F869" i="4" s="1"/>
  <c r="G766" i="4"/>
  <c r="F766" i="4" s="1"/>
  <c r="G662" i="4"/>
  <c r="F662" i="4" s="1"/>
  <c r="G559" i="4"/>
  <c r="F559" i="4" s="1"/>
  <c r="G451" i="4"/>
  <c r="F451" i="4" s="1"/>
  <c r="G344" i="4"/>
  <c r="F344" i="4" s="1"/>
  <c r="G251" i="4"/>
  <c r="F251" i="4" s="1"/>
  <c r="G142" i="4"/>
  <c r="F142" i="4" s="1"/>
  <c r="G29" i="4"/>
  <c r="F29" i="4" s="1"/>
  <c r="G2303" i="4"/>
  <c r="F2303" i="4" s="1"/>
  <c r="G2219" i="4"/>
  <c r="F2219" i="4" s="1"/>
  <c r="G2112" i="4"/>
  <c r="F2112" i="4" s="1"/>
  <c r="G1995" i="4"/>
  <c r="F1995" i="4" s="1"/>
  <c r="G1904" i="4"/>
  <c r="F1904" i="4" s="1"/>
  <c r="G1780" i="4"/>
  <c r="F1780" i="4" s="1"/>
  <c r="G1679" i="4"/>
  <c r="F1679" i="4" s="1"/>
  <c r="G1573" i="4"/>
  <c r="F1573" i="4" s="1"/>
  <c r="G1460" i="4"/>
  <c r="F1460" i="4" s="1"/>
  <c r="G1372" i="4"/>
  <c r="F1372" i="4" s="1"/>
  <c r="G1276" i="4"/>
  <c r="F1276" i="4" s="1"/>
  <c r="G1176" i="4"/>
  <c r="F1176" i="4" s="1"/>
  <c r="G1068" i="4"/>
  <c r="F1068" i="4" s="1"/>
  <c r="G951" i="4"/>
  <c r="F951" i="4" s="1"/>
  <c r="G860" i="4"/>
  <c r="F860" i="4" s="1"/>
  <c r="G756" i="4"/>
  <c r="F756" i="4" s="1"/>
  <c r="G657" i="4"/>
  <c r="F657" i="4" s="1"/>
  <c r="G549" i="4"/>
  <c r="F549" i="4" s="1"/>
  <c r="G442" i="4"/>
  <c r="F442" i="4" s="1"/>
  <c r="G335" i="4"/>
  <c r="F335" i="4" s="1"/>
  <c r="G233" i="4"/>
  <c r="F233" i="4" s="1"/>
  <c r="G128" i="4"/>
  <c r="F128" i="4" s="1"/>
  <c r="G14" i="4"/>
  <c r="F14" i="4" s="1"/>
  <c r="G2332" i="4"/>
  <c r="F2332" i="4" s="1"/>
  <c r="G2257" i="4"/>
  <c r="F2257" i="4" s="1"/>
  <c r="G2144" i="4"/>
  <c r="F2144" i="4" s="1"/>
  <c r="G2031" i="4"/>
  <c r="F2031" i="4" s="1"/>
  <c r="G1927" i="4"/>
  <c r="F1927" i="4" s="1"/>
  <c r="G1820" i="4"/>
  <c r="F1820" i="4" s="1"/>
  <c r="G1702" i="4"/>
  <c r="F1702" i="4" s="1"/>
  <c r="G1597" i="4"/>
  <c r="F1597" i="4" s="1"/>
  <c r="G1485" i="4"/>
  <c r="F1485" i="4" s="1"/>
  <c r="G1299" i="4"/>
  <c r="F1299" i="4" s="1"/>
  <c r="G1196" i="4"/>
  <c r="F1196" i="4" s="1"/>
  <c r="G1088" i="4"/>
  <c r="F1088" i="4" s="1"/>
  <c r="G985" i="4"/>
  <c r="F985" i="4" s="1"/>
  <c r="G885" i="4"/>
  <c r="F885" i="4" s="1"/>
  <c r="G788" i="4"/>
  <c r="F788" i="4" s="1"/>
  <c r="G682" i="4"/>
  <c r="F682" i="4" s="1"/>
  <c r="G573" i="4"/>
  <c r="F573" i="4" s="1"/>
  <c r="G472" i="4"/>
  <c r="F472" i="4" s="1"/>
  <c r="G363" i="4"/>
  <c r="F363" i="4" s="1"/>
  <c r="G262" i="4"/>
  <c r="F262" i="4" s="1"/>
  <c r="G156" i="4"/>
  <c r="F156" i="4" s="1"/>
  <c r="G40" i="4"/>
  <c r="F40" i="4" s="1"/>
  <c r="G2330" i="4"/>
  <c r="F2330" i="4" s="1"/>
  <c r="G2255" i="4"/>
  <c r="F2255" i="4" s="1"/>
  <c r="G2137" i="4"/>
  <c r="F2137" i="4" s="1"/>
  <c r="G2029" i="4"/>
  <c r="F2029" i="4" s="1"/>
  <c r="G1925" i="4"/>
  <c r="F1925" i="4" s="1"/>
  <c r="G1819" i="4"/>
  <c r="F1819" i="4" s="1"/>
  <c r="G1700" i="4"/>
  <c r="F1700" i="4" s="1"/>
  <c r="G1595" i="4"/>
  <c r="F1595" i="4" s="1"/>
  <c r="G1484" i="4"/>
  <c r="F1484" i="4" s="1"/>
  <c r="G1298" i="4"/>
  <c r="F1298" i="4" s="1"/>
  <c r="G1194" i="4"/>
  <c r="F1194" i="4" s="1"/>
  <c r="G1086" i="4"/>
  <c r="F1086" i="4" s="1"/>
  <c r="G975" i="4"/>
  <c r="F975" i="4" s="1"/>
  <c r="G877" i="4"/>
  <c r="F877" i="4" s="1"/>
  <c r="G777" i="4"/>
  <c r="F777" i="4" s="1"/>
  <c r="G680" i="4"/>
  <c r="F680" i="4" s="1"/>
  <c r="G571" i="4"/>
  <c r="F571" i="4" s="1"/>
  <c r="G464" i="4"/>
  <c r="F464" i="4" s="1"/>
  <c r="G362" i="4"/>
  <c r="F362" i="4" s="1"/>
  <c r="G260" i="4"/>
  <c r="F260" i="4" s="1"/>
  <c r="G147" i="4"/>
  <c r="F147" i="4" s="1"/>
  <c r="G38" i="4"/>
  <c r="F38" i="4" s="1"/>
  <c r="G2250" i="4"/>
  <c r="F2250" i="4" s="1"/>
  <c r="G2134" i="4"/>
  <c r="F2134" i="4" s="1"/>
  <c r="G2032" i="4"/>
  <c r="F2032" i="4" s="1"/>
  <c r="G1920" i="4"/>
  <c r="F1920" i="4" s="1"/>
  <c r="G1814" i="4"/>
  <c r="F1814" i="4" s="1"/>
  <c r="G1707" i="4"/>
  <c r="F1707" i="4" s="1"/>
  <c r="G1591" i="4"/>
  <c r="F1591" i="4" s="1"/>
  <c r="G1489" i="4"/>
  <c r="F1489" i="4" s="1"/>
  <c r="G1200" i="4"/>
  <c r="F1200" i="4" s="1"/>
  <c r="G1090" i="4"/>
  <c r="F1090" i="4" s="1"/>
  <c r="G981" i="4"/>
  <c r="F981" i="4" s="1"/>
  <c r="G883" i="4"/>
  <c r="F883" i="4" s="1"/>
  <c r="G783" i="4"/>
  <c r="F783" i="4" s="1"/>
  <c r="G684" i="4"/>
  <c r="F684" i="4" s="1"/>
  <c r="G564" i="4"/>
  <c r="F564" i="4" s="1"/>
  <c r="G469" i="4"/>
  <c r="F469" i="4" s="1"/>
  <c r="G357" i="4"/>
  <c r="F357" i="4" s="1"/>
  <c r="G264" i="4"/>
  <c r="F264" i="4" s="1"/>
  <c r="G152" i="4"/>
  <c r="F152" i="4" s="1"/>
  <c r="G45" i="4"/>
  <c r="F45" i="4" s="1"/>
  <c r="G2263" i="4"/>
  <c r="F2263" i="4" s="1"/>
  <c r="G2148" i="4"/>
  <c r="F2148" i="4" s="1"/>
  <c r="G2045" i="4"/>
  <c r="F2045" i="4" s="1"/>
  <c r="G1935" i="4"/>
  <c r="F1935" i="4" s="1"/>
  <c r="G1826" i="4"/>
  <c r="F1826" i="4" s="1"/>
  <c r="G1711" i="4"/>
  <c r="F1711" i="4" s="1"/>
  <c r="G1612" i="4"/>
  <c r="F1612" i="4" s="1"/>
  <c r="G1500" i="4"/>
  <c r="F1500" i="4" s="1"/>
  <c r="G1398" i="4"/>
  <c r="F1398" i="4" s="1"/>
  <c r="G1206" i="4"/>
  <c r="F1206" i="4" s="1"/>
  <c r="G1111" i="4"/>
  <c r="F1111" i="4" s="1"/>
  <c r="G991" i="4"/>
  <c r="F991" i="4" s="1"/>
  <c r="G900" i="4"/>
  <c r="F900" i="4" s="1"/>
  <c r="G794" i="4"/>
  <c r="F794" i="4" s="1"/>
  <c r="G693" i="4"/>
  <c r="F693" i="4" s="1"/>
  <c r="G477" i="4"/>
  <c r="F477" i="4" s="1"/>
  <c r="G368" i="4"/>
  <c r="F368" i="4" s="1"/>
  <c r="G275" i="4"/>
  <c r="F275" i="4" s="1"/>
  <c r="G159" i="4"/>
  <c r="F159" i="4" s="1"/>
  <c r="G55" i="4"/>
  <c r="F55" i="4" s="1"/>
  <c r="G2262" i="4"/>
  <c r="F2262" i="4" s="1"/>
  <c r="G2147" i="4"/>
  <c r="F2147" i="4" s="1"/>
  <c r="G2044" i="4"/>
  <c r="F2044" i="4" s="1"/>
  <c r="G1934" i="4"/>
  <c r="F1934" i="4" s="1"/>
  <c r="G1825" i="4"/>
  <c r="F1825" i="4" s="1"/>
  <c r="G1712" i="4"/>
  <c r="F1712" i="4" s="1"/>
  <c r="G1610" i="4"/>
  <c r="F1610" i="4" s="1"/>
  <c r="G1499" i="4"/>
  <c r="F1499" i="4" s="1"/>
  <c r="G1397" i="4"/>
  <c r="F1397" i="4" s="1"/>
  <c r="G1205" i="4"/>
  <c r="F1205" i="4" s="1"/>
  <c r="G1108" i="4"/>
  <c r="F1108" i="4" s="1"/>
  <c r="G990" i="4"/>
  <c r="F990" i="4" s="1"/>
  <c r="G898" i="4"/>
  <c r="F898" i="4" s="1"/>
  <c r="G793" i="4"/>
  <c r="F793" i="4" s="1"/>
  <c r="G692" i="4"/>
  <c r="F692" i="4" s="1"/>
  <c r="G476" i="4"/>
  <c r="F476" i="4" s="1"/>
  <c r="G367" i="4"/>
  <c r="F367" i="4" s="1"/>
  <c r="G274" i="4"/>
  <c r="F274" i="4" s="1"/>
  <c r="G158" i="4"/>
  <c r="F158" i="4" s="1"/>
  <c r="G54" i="4"/>
  <c r="F54" i="4" s="1"/>
  <c r="G2261" i="4"/>
  <c r="F2261" i="4" s="1"/>
  <c r="G2146" i="4"/>
  <c r="F2146" i="4" s="1"/>
  <c r="G2043" i="4"/>
  <c r="F2043" i="4" s="1"/>
  <c r="G1933" i="4"/>
  <c r="F1933" i="4" s="1"/>
  <c r="G1824" i="4"/>
  <c r="F1824" i="4" s="1"/>
  <c r="G1717" i="4"/>
  <c r="F1717" i="4" s="1"/>
  <c r="G1609" i="4"/>
  <c r="F1609" i="4" s="1"/>
  <c r="G1498" i="4"/>
  <c r="F1498" i="4" s="1"/>
  <c r="G1396" i="4"/>
  <c r="F1396" i="4" s="1"/>
  <c r="G1204" i="4"/>
  <c r="F1204" i="4" s="1"/>
  <c r="G1107" i="4"/>
  <c r="F1107" i="4" s="1"/>
  <c r="G989" i="4"/>
  <c r="F989" i="4" s="1"/>
  <c r="G897" i="4"/>
  <c r="F897" i="4" s="1"/>
  <c r="G792" i="4"/>
  <c r="F792" i="4" s="1"/>
  <c r="G691" i="4"/>
  <c r="F691" i="4" s="1"/>
  <c r="G475" i="4"/>
  <c r="F475" i="4" s="1"/>
  <c r="G366" i="4"/>
  <c r="F366" i="4" s="1"/>
  <c r="G273" i="4"/>
  <c r="F273" i="4" s="1"/>
  <c r="G160" i="4"/>
  <c r="F160" i="4" s="1"/>
  <c r="G53" i="4"/>
  <c r="F53" i="4" s="1"/>
  <c r="G2260" i="4"/>
  <c r="F2260" i="4" s="1"/>
  <c r="G2165" i="4"/>
  <c r="F2165" i="4" s="1"/>
  <c r="G2042" i="4"/>
  <c r="F2042" i="4" s="1"/>
  <c r="G1950" i="4"/>
  <c r="F1950" i="4" s="1"/>
  <c r="G1823" i="4"/>
  <c r="F1823" i="4" s="1"/>
  <c r="G1716" i="4"/>
  <c r="F1716" i="4" s="1"/>
  <c r="G1608" i="4"/>
  <c r="F1608" i="4" s="1"/>
  <c r="G1497" i="4"/>
  <c r="F1497" i="4" s="1"/>
  <c r="G1395" i="4"/>
  <c r="F1395" i="4" s="1"/>
  <c r="G1209" i="4"/>
  <c r="F1209" i="4" s="1"/>
  <c r="G1106" i="4"/>
  <c r="F1106" i="4" s="1"/>
  <c r="G988" i="4"/>
  <c r="F988" i="4" s="1"/>
  <c r="G896" i="4"/>
  <c r="F896" i="4" s="1"/>
  <c r="G791" i="4"/>
  <c r="F791" i="4" s="1"/>
  <c r="G690" i="4"/>
  <c r="F690" i="4" s="1"/>
  <c r="G479" i="4"/>
  <c r="F479" i="4" s="1"/>
  <c r="G381" i="4"/>
  <c r="F381" i="4" s="1"/>
  <c r="G272" i="4"/>
  <c r="F272" i="4" s="1"/>
  <c r="G172" i="4"/>
  <c r="F172" i="4" s="1"/>
  <c r="G52" i="4"/>
  <c r="F52" i="4" s="1"/>
  <c r="G2341" i="4"/>
  <c r="F2341" i="4" s="1"/>
  <c r="G2269" i="4"/>
  <c r="F2269" i="4" s="1"/>
  <c r="G2164" i="4"/>
  <c r="F2164" i="4" s="1"/>
  <c r="G2055" i="4"/>
  <c r="F2055" i="4" s="1"/>
  <c r="G1948" i="4"/>
  <c r="F1948" i="4" s="1"/>
  <c r="G1834" i="4"/>
  <c r="F1834" i="4" s="1"/>
  <c r="G1727" i="4"/>
  <c r="F1727" i="4" s="1"/>
  <c r="G1607" i="4"/>
  <c r="F1607" i="4" s="1"/>
  <c r="G1504" i="4"/>
  <c r="F1504" i="4" s="1"/>
  <c r="G1317" i="4"/>
  <c r="F1317" i="4" s="1"/>
  <c r="G1104" i="4"/>
  <c r="F1104" i="4" s="1"/>
  <c r="G998" i="4"/>
  <c r="F998" i="4" s="1"/>
  <c r="G895" i="4"/>
  <c r="F895" i="4" s="1"/>
  <c r="G802" i="4"/>
  <c r="F802" i="4" s="1"/>
  <c r="G702" i="4"/>
  <c r="F702" i="4" s="1"/>
  <c r="G488" i="4"/>
  <c r="F488" i="4" s="1"/>
  <c r="G379" i="4"/>
  <c r="F379" i="4" s="1"/>
  <c r="G282" i="4"/>
  <c r="F282" i="4" s="1"/>
  <c r="G171" i="4"/>
  <c r="F171" i="4" s="1"/>
  <c r="G68" i="4"/>
  <c r="F68" i="4" s="1"/>
  <c r="G2259" i="4"/>
  <c r="F2259" i="4" s="1"/>
  <c r="G2145" i="4"/>
  <c r="F2145" i="4" s="1"/>
  <c r="G2041" i="4"/>
  <c r="F2041" i="4" s="1"/>
  <c r="G1928" i="4"/>
  <c r="F1928" i="4" s="1"/>
  <c r="G1822" i="4"/>
  <c r="F1822" i="4" s="1"/>
  <c r="G1710" i="4"/>
  <c r="F1710" i="4" s="1"/>
  <c r="G1598" i="4"/>
  <c r="F1598" i="4" s="1"/>
  <c r="G1496" i="4"/>
  <c r="F1496" i="4" s="1"/>
  <c r="G1203" i="4"/>
  <c r="F1203" i="4" s="1"/>
  <c r="G1093" i="4"/>
  <c r="F1093" i="4" s="1"/>
  <c r="G987" i="4"/>
  <c r="F987" i="4" s="1"/>
  <c r="G886" i="4"/>
  <c r="F886" i="4" s="1"/>
  <c r="G790" i="4"/>
  <c r="F790" i="4" s="1"/>
  <c r="G689" i="4"/>
  <c r="F689" i="4" s="1"/>
  <c r="G576" i="4"/>
  <c r="F576" i="4" s="1"/>
  <c r="G474" i="4"/>
  <c r="F474" i="4" s="1"/>
  <c r="G365" i="4"/>
  <c r="F365" i="4" s="1"/>
  <c r="G266" i="4"/>
  <c r="F266" i="4" s="1"/>
  <c r="G157" i="4"/>
  <c r="F157" i="4" s="1"/>
  <c r="G51" i="4"/>
  <c r="F51" i="4" s="1"/>
  <c r="G2258" i="4"/>
  <c r="F2258" i="4" s="1"/>
  <c r="G2163" i="4"/>
  <c r="F2163" i="4" s="1"/>
  <c r="G2037" i="4"/>
  <c r="F2037" i="4" s="1"/>
  <c r="G1932" i="4"/>
  <c r="F1932" i="4" s="1"/>
  <c r="G1821" i="4"/>
  <c r="F1821" i="4" s="1"/>
  <c r="G1715" i="4"/>
  <c r="F1715" i="4" s="1"/>
  <c r="G1606" i="4"/>
  <c r="F1606" i="4" s="1"/>
  <c r="G1495" i="4"/>
  <c r="F1495" i="4" s="1"/>
  <c r="G1394" i="4"/>
  <c r="F1394" i="4" s="1"/>
  <c r="G1208" i="4"/>
  <c r="F1208" i="4" s="1"/>
  <c r="G1103" i="4"/>
  <c r="F1103" i="4" s="1"/>
  <c r="G986" i="4"/>
  <c r="F986" i="4" s="1"/>
  <c r="G894" i="4"/>
  <c r="F894" i="4" s="1"/>
  <c r="G789" i="4"/>
  <c r="F789" i="4" s="1"/>
  <c r="G688" i="4"/>
  <c r="F688" i="4" s="1"/>
  <c r="G473" i="4"/>
  <c r="F473" i="4" s="1"/>
  <c r="G364" i="4"/>
  <c r="F364" i="4" s="1"/>
  <c r="G271" i="4"/>
  <c r="F271" i="4" s="1"/>
  <c r="G170" i="4"/>
  <c r="F170" i="4" s="1"/>
  <c r="G50" i="4"/>
  <c r="F50" i="4" s="1"/>
  <c r="G2252" i="4"/>
  <c r="F2252" i="4" s="1"/>
  <c r="G2143" i="4"/>
  <c r="F2143" i="4" s="1"/>
  <c r="G2034" i="4"/>
  <c r="F2034" i="4" s="1"/>
  <c r="G1930" i="4"/>
  <c r="F1930" i="4" s="1"/>
  <c r="G1817" i="4"/>
  <c r="F1817" i="4" s="1"/>
  <c r="G1709" i="4"/>
  <c r="F1709" i="4" s="1"/>
  <c r="G1603" i="4"/>
  <c r="F1603" i="4" s="1"/>
  <c r="G1492" i="4"/>
  <c r="F1492" i="4" s="1"/>
  <c r="G1392" i="4"/>
  <c r="F1392" i="4" s="1"/>
  <c r="G1202" i="4"/>
  <c r="F1202" i="4" s="1"/>
  <c r="G1092" i="4"/>
  <c r="F1092" i="4" s="1"/>
  <c r="G983" i="4"/>
  <c r="F983" i="4" s="1"/>
  <c r="G891" i="4"/>
  <c r="F891" i="4" s="1"/>
  <c r="G786" i="4"/>
  <c r="F786" i="4" s="1"/>
  <c r="G686" i="4"/>
  <c r="F686" i="4" s="1"/>
  <c r="G471" i="4"/>
  <c r="F471" i="4" s="1"/>
  <c r="G360" i="4"/>
  <c r="F360" i="4" s="1"/>
  <c r="G268" i="4"/>
  <c r="F268" i="4" s="1"/>
  <c r="G155" i="4"/>
  <c r="F155" i="4" s="1"/>
  <c r="G47" i="4"/>
  <c r="F47" i="4" s="1"/>
  <c r="G2248" i="4"/>
  <c r="F2248" i="4" s="1"/>
  <c r="G2150" i="4"/>
  <c r="F2150" i="4" s="1"/>
  <c r="G2040" i="4"/>
  <c r="F2040" i="4" s="1"/>
  <c r="G1938" i="4"/>
  <c r="F1938" i="4" s="1"/>
  <c r="G1829" i="4"/>
  <c r="F1829" i="4" s="1"/>
  <c r="G1719" i="4"/>
  <c r="F1719" i="4" s="1"/>
  <c r="G1600" i="4"/>
  <c r="F1600" i="4" s="1"/>
  <c r="G1487" i="4"/>
  <c r="F1487" i="4" s="1"/>
  <c r="G1096" i="4"/>
  <c r="F1096" i="4" s="1"/>
  <c r="G993" i="4"/>
  <c r="F993" i="4" s="1"/>
  <c r="G888" i="4"/>
  <c r="F888" i="4" s="1"/>
  <c r="G797" i="4"/>
  <c r="F797" i="4" s="1"/>
  <c r="G696" i="4"/>
  <c r="F696" i="4" s="1"/>
  <c r="G482" i="4"/>
  <c r="F482" i="4" s="1"/>
  <c r="G371" i="4"/>
  <c r="F371" i="4" s="1"/>
  <c r="G276" i="4"/>
  <c r="F276" i="4" s="1"/>
  <c r="G163" i="4"/>
  <c r="F163" i="4" s="1"/>
  <c r="G58" i="4"/>
  <c r="F58" i="4" s="1"/>
  <c r="G2346" i="4"/>
  <c r="F2346" i="4" s="1"/>
  <c r="G2272" i="4"/>
  <c r="F2272" i="4" s="1"/>
  <c r="G2167" i="4"/>
  <c r="F2167" i="4" s="1"/>
  <c r="G2074" i="4"/>
  <c r="F2074" i="4" s="1"/>
  <c r="G1953" i="4"/>
  <c r="F1953" i="4" s="1"/>
  <c r="G1835" i="4"/>
  <c r="F1835" i="4" s="1"/>
  <c r="G1731" i="4"/>
  <c r="F1731" i="4" s="1"/>
  <c r="G1611" i="4"/>
  <c r="F1611" i="4" s="1"/>
  <c r="G1505" i="4"/>
  <c r="F1505" i="4" s="1"/>
  <c r="G1318" i="4"/>
  <c r="F1318" i="4" s="1"/>
  <c r="G1110" i="4"/>
  <c r="F1110" i="4" s="1"/>
  <c r="G999" i="4"/>
  <c r="F999" i="4" s="1"/>
  <c r="G899" i="4"/>
  <c r="F899" i="4" s="1"/>
  <c r="G803" i="4"/>
  <c r="F803" i="4" s="1"/>
  <c r="G705" i="4"/>
  <c r="F705" i="4" s="1"/>
  <c r="G492" i="4"/>
  <c r="F492" i="4" s="1"/>
  <c r="G384" i="4"/>
  <c r="F384" i="4" s="1"/>
  <c r="G285" i="4"/>
  <c r="F285" i="4" s="1"/>
  <c r="G174" i="4"/>
  <c r="F174" i="4" s="1"/>
  <c r="G73" i="4"/>
  <c r="F73" i="4" s="1"/>
  <c r="G2345" i="4"/>
  <c r="F2345" i="4" s="1"/>
  <c r="G2271" i="4"/>
  <c r="F2271" i="4" s="1"/>
  <c r="G2166" i="4"/>
  <c r="F2166" i="4" s="1"/>
  <c r="G2059" i="4"/>
  <c r="F2059" i="4" s="1"/>
  <c r="G1952" i="4"/>
  <c r="F1952" i="4" s="1"/>
  <c r="G1851" i="4"/>
  <c r="F1851" i="4" s="1"/>
  <c r="G1730" i="4"/>
  <c r="F1730" i="4" s="1"/>
  <c r="G1625" i="4"/>
  <c r="F1625" i="4" s="1"/>
  <c r="G1523" i="4"/>
  <c r="F1523" i="4" s="1"/>
  <c r="G1332" i="4"/>
  <c r="F1332" i="4" s="1"/>
  <c r="G1221" i="4"/>
  <c r="F1221" i="4" s="1"/>
  <c r="G1109" i="4"/>
  <c r="F1109" i="4" s="1"/>
  <c r="G1016" i="4"/>
  <c r="F1016" i="4" s="1"/>
  <c r="G906" i="4"/>
  <c r="F906" i="4" s="1"/>
  <c r="G704" i="4"/>
  <c r="F704" i="4" s="1"/>
  <c r="G610" i="4"/>
  <c r="F610" i="4" s="1"/>
  <c r="G491" i="4"/>
  <c r="F491" i="4" s="1"/>
  <c r="G383" i="4"/>
  <c r="F383" i="4" s="1"/>
  <c r="G284" i="4"/>
  <c r="F284" i="4" s="1"/>
  <c r="G173" i="4"/>
  <c r="F173" i="4" s="1"/>
  <c r="G72" i="4"/>
  <c r="F72" i="4" s="1"/>
  <c r="G2344" i="4"/>
  <c r="F2344" i="4" s="1"/>
  <c r="G2281" i="4"/>
  <c r="F2281" i="4" s="1"/>
  <c r="G2185" i="4"/>
  <c r="F2185" i="4" s="1"/>
  <c r="G2058" i="4"/>
  <c r="F2058" i="4" s="1"/>
  <c r="G1951" i="4"/>
  <c r="F1951" i="4" s="1"/>
  <c r="G1850" i="4"/>
  <c r="F1850" i="4" s="1"/>
  <c r="G1729" i="4"/>
  <c r="F1729" i="4" s="1"/>
  <c r="G1624" i="4"/>
  <c r="F1624" i="4" s="1"/>
  <c r="G1522" i="4"/>
  <c r="F1522" i="4" s="1"/>
  <c r="G1331" i="4"/>
  <c r="F1331" i="4" s="1"/>
  <c r="G1220" i="4"/>
  <c r="F1220" i="4" s="1"/>
  <c r="G1126" i="4"/>
  <c r="F1126" i="4" s="1"/>
  <c r="G1015" i="4"/>
  <c r="F1015" i="4" s="1"/>
  <c r="G909" i="4"/>
  <c r="F909" i="4" s="1"/>
  <c r="G609" i="4"/>
  <c r="F609" i="4" s="1"/>
  <c r="G490" i="4"/>
  <c r="F490" i="4" s="1"/>
  <c r="G382" i="4"/>
  <c r="F382" i="4" s="1"/>
  <c r="G189" i="4"/>
  <c r="F189" i="4" s="1"/>
  <c r="G71" i="4"/>
  <c r="F71" i="4" s="1"/>
  <c r="G2343" i="4"/>
  <c r="F2343" i="4" s="1"/>
  <c r="G2280" i="4"/>
  <c r="F2280" i="4" s="1"/>
  <c r="G2175" i="4"/>
  <c r="F2175" i="4" s="1"/>
  <c r="G2057" i="4"/>
  <c r="F2057" i="4" s="1"/>
  <c r="G1963" i="4"/>
  <c r="F1963" i="4" s="1"/>
  <c r="G1849" i="4"/>
  <c r="F1849" i="4" s="1"/>
  <c r="G1738" i="4"/>
  <c r="F1738" i="4" s="1"/>
  <c r="G1638" i="4"/>
  <c r="F1638" i="4" s="1"/>
  <c r="G1521" i="4"/>
  <c r="F1521" i="4" s="1"/>
  <c r="G1425" i="4"/>
  <c r="F1425" i="4" s="1"/>
  <c r="G1330" i="4"/>
  <c r="F1330" i="4" s="1"/>
  <c r="G1219" i="4"/>
  <c r="F1219" i="4" s="1"/>
  <c r="G1125" i="4"/>
  <c r="F1125" i="4" s="1"/>
  <c r="G1014" i="4"/>
  <c r="F1014" i="4" s="1"/>
  <c r="G811" i="4"/>
  <c r="F811" i="4" s="1"/>
  <c r="G608" i="4"/>
  <c r="F608" i="4" s="1"/>
  <c r="G401" i="4"/>
  <c r="F401" i="4" s="1"/>
  <c r="G293" i="4"/>
  <c r="F293" i="4" s="1"/>
  <c r="G188" i="4"/>
  <c r="F188" i="4" s="1"/>
  <c r="G70" i="4"/>
  <c r="F70" i="4" s="1"/>
  <c r="G2342" i="4"/>
  <c r="F2342" i="4" s="1"/>
  <c r="G2270" i="4"/>
  <c r="F2270" i="4" s="1"/>
  <c r="G2174" i="4"/>
  <c r="F2174" i="4" s="1"/>
  <c r="G2056" i="4"/>
  <c r="F2056" i="4" s="1"/>
  <c r="G1949" i="4"/>
  <c r="F1949" i="4" s="1"/>
  <c r="G1848" i="4"/>
  <c r="F1848" i="4" s="1"/>
  <c r="G1728" i="4"/>
  <c r="F1728" i="4" s="1"/>
  <c r="G1623" i="4"/>
  <c r="F1623" i="4" s="1"/>
  <c r="G1520" i="4"/>
  <c r="F1520" i="4" s="1"/>
  <c r="G1329" i="4"/>
  <c r="F1329" i="4" s="1"/>
  <c r="G1218" i="4"/>
  <c r="F1218" i="4" s="1"/>
  <c r="G1105" i="4"/>
  <c r="F1105" i="4" s="1"/>
  <c r="G1013" i="4"/>
  <c r="F1013" i="4" s="1"/>
  <c r="G905" i="4"/>
  <c r="F905" i="4" s="1"/>
  <c r="G703" i="4"/>
  <c r="F703" i="4" s="1"/>
  <c r="G607" i="4"/>
  <c r="F607" i="4" s="1"/>
  <c r="G489" i="4"/>
  <c r="F489" i="4" s="1"/>
  <c r="G380" i="4"/>
  <c r="F380" i="4" s="1"/>
  <c r="G283" i="4"/>
  <c r="F283" i="4" s="1"/>
  <c r="G187" i="4"/>
  <c r="F187" i="4" s="1"/>
  <c r="G69" i="4"/>
  <c r="F69" i="4" s="1"/>
  <c r="G2340" i="4"/>
  <c r="F2340" i="4" s="1"/>
  <c r="G2279" i="4"/>
  <c r="F2279" i="4" s="1"/>
  <c r="G2173" i="4"/>
  <c r="F2173" i="4" s="1"/>
  <c r="G2054" i="4"/>
  <c r="F2054" i="4" s="1"/>
  <c r="G1947" i="4"/>
  <c r="F1947" i="4" s="1"/>
  <c r="G1847" i="4"/>
  <c r="F1847" i="4" s="1"/>
  <c r="G1726" i="4"/>
  <c r="F1726" i="4" s="1"/>
  <c r="G1622" i="4"/>
  <c r="F1622" i="4" s="1"/>
  <c r="G1519" i="4"/>
  <c r="F1519" i="4" s="1"/>
  <c r="G1328" i="4"/>
  <c r="F1328" i="4" s="1"/>
  <c r="G1217" i="4"/>
  <c r="F1217" i="4" s="1"/>
  <c r="G1124" i="4"/>
  <c r="F1124" i="4" s="1"/>
  <c r="G1012" i="4"/>
  <c r="F1012" i="4" s="1"/>
  <c r="G908" i="4"/>
  <c r="F908" i="4" s="1"/>
  <c r="G606" i="4"/>
  <c r="F606" i="4" s="1"/>
  <c r="G494" i="4"/>
  <c r="F494" i="4" s="1"/>
  <c r="G378" i="4"/>
  <c r="F378" i="4" s="1"/>
  <c r="G292" i="4"/>
  <c r="F292" i="4" s="1"/>
  <c r="G186" i="4"/>
  <c r="F186" i="4" s="1"/>
  <c r="G67" i="4"/>
  <c r="F67" i="4" s="1"/>
  <c r="G2337" i="4"/>
  <c r="F2337" i="4" s="1"/>
  <c r="G2275" i="4"/>
  <c r="F2275" i="4" s="1"/>
  <c r="G2169" i="4"/>
  <c r="F2169" i="4" s="1"/>
  <c r="G2051" i="4"/>
  <c r="F2051" i="4" s="1"/>
  <c r="G1954" i="4"/>
  <c r="F1954" i="4" s="1"/>
  <c r="G1843" i="4"/>
  <c r="F1843" i="4" s="1"/>
  <c r="G1735" i="4"/>
  <c r="F1735" i="4" s="1"/>
  <c r="G1619" i="4"/>
  <c r="F1619" i="4" s="1"/>
  <c r="G1515" i="4"/>
  <c r="F1515" i="4" s="1"/>
  <c r="G1423" i="4"/>
  <c r="F1423" i="4" s="1"/>
  <c r="G1324" i="4"/>
  <c r="F1324" i="4" s="1"/>
  <c r="G1213" i="4"/>
  <c r="F1213" i="4" s="1"/>
  <c r="G1120" i="4"/>
  <c r="F1120" i="4" s="1"/>
  <c r="G1008" i="4"/>
  <c r="F1008" i="4" s="1"/>
  <c r="G602" i="4"/>
  <c r="F602" i="4" s="1"/>
  <c r="G396" i="4"/>
  <c r="F396" i="4" s="1"/>
  <c r="G288" i="4"/>
  <c r="F288" i="4" s="1"/>
  <c r="G182" i="4"/>
  <c r="F182" i="4" s="1"/>
  <c r="G64" i="4"/>
  <c r="F64" i="4" s="1"/>
  <c r="G2336" i="4"/>
  <c r="F2336" i="4" s="1"/>
  <c r="G2268" i="4"/>
  <c r="F2268" i="4" s="1"/>
  <c r="G2162" i="4"/>
  <c r="F2162" i="4" s="1"/>
  <c r="G2050" i="4"/>
  <c r="F2050" i="4" s="1"/>
  <c r="G1944" i="4"/>
  <c r="F1944" i="4" s="1"/>
  <c r="G1842" i="4"/>
  <c r="F1842" i="4" s="1"/>
  <c r="G1724" i="4"/>
  <c r="F1724" i="4" s="1"/>
  <c r="G1618" i="4"/>
  <c r="F1618" i="4" s="1"/>
  <c r="G1514" i="4"/>
  <c r="F1514" i="4" s="1"/>
  <c r="G1323" i="4"/>
  <c r="F1323" i="4" s="1"/>
  <c r="G1212" i="4"/>
  <c r="F1212" i="4" s="1"/>
  <c r="G1102" i="4"/>
  <c r="F1102" i="4" s="1"/>
  <c r="G1007" i="4"/>
  <c r="F1007" i="4" s="1"/>
  <c r="G904" i="4"/>
  <c r="F904" i="4" s="1"/>
  <c r="G701" i="4"/>
  <c r="F701" i="4" s="1"/>
  <c r="G601" i="4"/>
  <c r="F601" i="4" s="1"/>
  <c r="G487" i="4"/>
  <c r="F487" i="4" s="1"/>
  <c r="G376" i="4"/>
  <c r="F376" i="4" s="1"/>
  <c r="G281" i="4"/>
  <c r="F281" i="4" s="1"/>
  <c r="G169" i="4"/>
  <c r="F169" i="4" s="1"/>
  <c r="G63" i="4"/>
  <c r="F63" i="4" s="1"/>
  <c r="G2266" i="4"/>
  <c r="F2266" i="4" s="1"/>
  <c r="G2158" i="4"/>
  <c r="F2158" i="4" s="1"/>
  <c r="G2048" i="4"/>
  <c r="F2048" i="4" s="1"/>
  <c r="G1941" i="4"/>
  <c r="F1941" i="4" s="1"/>
  <c r="G1831" i="4"/>
  <c r="F1831" i="4" s="1"/>
  <c r="G1721" i="4"/>
  <c r="F1721" i="4" s="1"/>
  <c r="G1616" i="4"/>
  <c r="F1616" i="4" s="1"/>
  <c r="G1502" i="4"/>
  <c r="F1502" i="4" s="1"/>
  <c r="G1315" i="4"/>
  <c r="F1315" i="4" s="1"/>
  <c r="G1098" i="4"/>
  <c r="F1098" i="4" s="1"/>
  <c r="G995" i="4"/>
  <c r="F995" i="4" s="1"/>
  <c r="G902" i="4"/>
  <c r="F902" i="4" s="1"/>
  <c r="G799" i="4"/>
  <c r="F799" i="4" s="1"/>
  <c r="G698" i="4"/>
  <c r="F698" i="4" s="1"/>
  <c r="G484" i="4"/>
  <c r="F484" i="4" s="1"/>
  <c r="G373" i="4"/>
  <c r="F373" i="4" s="1"/>
  <c r="G279" i="4"/>
  <c r="F279" i="4" s="1"/>
  <c r="G165" i="4"/>
  <c r="F165" i="4" s="1"/>
  <c r="G61" i="4"/>
  <c r="F61" i="4" s="1"/>
  <c r="G2274" i="4"/>
  <c r="F2274" i="4" s="1"/>
  <c r="G2157" i="4"/>
  <c r="F2157" i="4" s="1"/>
  <c r="G2047" i="4"/>
  <c r="F2047" i="4" s="1"/>
  <c r="G1940" i="4"/>
  <c r="F1940" i="4" s="1"/>
  <c r="G1840" i="4"/>
  <c r="F1840" i="4" s="1"/>
  <c r="G1733" i="4"/>
  <c r="F1733" i="4" s="1"/>
  <c r="G1615" i="4"/>
  <c r="F1615" i="4" s="1"/>
  <c r="G1512" i="4"/>
  <c r="F1512" i="4" s="1"/>
  <c r="G1321" i="4"/>
  <c r="F1321" i="4" s="1"/>
  <c r="G1211" i="4"/>
  <c r="F1211" i="4" s="1"/>
  <c r="G1118" i="4"/>
  <c r="F1118" i="4" s="1"/>
  <c r="G1005" i="4"/>
  <c r="F1005" i="4" s="1"/>
  <c r="G599" i="4"/>
  <c r="F599" i="4" s="1"/>
  <c r="G393" i="4"/>
  <c r="F393" i="4" s="1"/>
  <c r="G287" i="4"/>
  <c r="F287" i="4" s="1"/>
  <c r="G180" i="4"/>
  <c r="F180" i="4" s="1"/>
  <c r="G60" i="4"/>
  <c r="F60" i="4" s="1"/>
  <c r="G2273" i="4"/>
  <c r="F2273" i="4" s="1"/>
  <c r="G2154" i="4"/>
  <c r="F2154" i="4" s="1"/>
  <c r="G2039" i="4"/>
  <c r="F2039" i="4" s="1"/>
  <c r="G1958" i="4"/>
  <c r="F1958" i="4" s="1"/>
  <c r="G1838" i="4"/>
  <c r="F1838" i="4" s="1"/>
  <c r="G1732" i="4"/>
  <c r="F1732" i="4" s="1"/>
  <c r="G1614" i="4"/>
  <c r="F1614" i="4" s="1"/>
  <c r="G1509" i="4"/>
  <c r="F1509" i="4" s="1"/>
  <c r="G1419" i="4"/>
  <c r="F1419" i="4" s="1"/>
  <c r="G1320" i="4"/>
  <c r="F1320" i="4" s="1"/>
  <c r="G1210" i="4"/>
  <c r="F1210" i="4" s="1"/>
  <c r="G1115" i="4"/>
  <c r="F1115" i="4" s="1"/>
  <c r="G1003" i="4"/>
  <c r="F1003" i="4" s="1"/>
  <c r="G596" i="4"/>
  <c r="F596" i="4" s="1"/>
  <c r="G390" i="4"/>
  <c r="F390" i="4" s="1"/>
  <c r="G286" i="4"/>
  <c r="F286" i="4" s="1"/>
  <c r="G177" i="4"/>
  <c r="F177" i="4" s="1"/>
  <c r="G57" i="4"/>
  <c r="F57" i="4" s="1"/>
  <c r="G162" i="4"/>
  <c r="F162" i="4" s="1"/>
  <c r="G278" i="4"/>
  <c r="F278" i="4" s="1"/>
  <c r="G370" i="4"/>
  <c r="F370" i="4" s="1"/>
  <c r="G481" i="4"/>
  <c r="F481" i="4" s="1"/>
  <c r="G695" i="4"/>
  <c r="F695" i="4" s="1"/>
  <c r="G796" i="4"/>
  <c r="F796" i="4" s="1"/>
  <c r="G901" i="4"/>
  <c r="F901" i="4" s="1"/>
  <c r="G1002" i="4"/>
  <c r="F1002" i="4" s="1"/>
  <c r="G1095" i="4"/>
  <c r="F1095" i="4" s="1"/>
  <c r="G1319" i="4"/>
  <c r="F1319" i="4" s="1"/>
  <c r="G1501" i="4"/>
  <c r="F1501" i="4" s="1"/>
  <c r="G1613" i="4"/>
  <c r="F1613" i="4" s="1"/>
  <c r="G1718" i="4"/>
  <c r="F1718" i="4" s="1"/>
  <c r="G1828" i="4"/>
  <c r="F1828" i="4" s="1"/>
  <c r="G1937" i="4"/>
  <c r="F1937" i="4" s="1"/>
  <c r="G2038" i="4"/>
  <c r="F2038" i="4" s="1"/>
  <c r="G2149" i="4"/>
  <c r="F2149" i="4" s="1"/>
  <c r="G2264" i="4"/>
  <c r="F2264" i="4" s="1"/>
  <c r="G56" i="4"/>
  <c r="F56" i="4" s="1"/>
  <c r="G2153" i="4"/>
  <c r="F2153" i="4" s="1"/>
  <c r="G2062" i="4"/>
  <c r="F2062" i="4" s="1"/>
  <c r="G1957" i="4"/>
  <c r="F1957" i="4" s="1"/>
  <c r="G1837" i="4"/>
  <c r="F1837" i="4" s="1"/>
  <c r="G1742" i="4"/>
  <c r="F1742" i="4" s="1"/>
  <c r="G1628" i="4"/>
  <c r="F1628" i="4" s="1"/>
  <c r="G1508" i="4"/>
  <c r="F1508" i="4" s="1"/>
  <c r="G1417" i="4"/>
  <c r="F1417" i="4" s="1"/>
  <c r="G1335" i="4"/>
  <c r="F1335" i="4" s="1"/>
  <c r="G1226" i="4"/>
  <c r="F1226" i="4" s="1"/>
  <c r="G1114" i="4"/>
  <c r="F1114" i="4" s="1"/>
  <c r="G1001" i="4"/>
  <c r="F1001" i="4" s="1"/>
  <c r="G912" i="4"/>
  <c r="F912" i="4" s="1"/>
  <c r="G806" i="4"/>
  <c r="F806" i="4" s="1"/>
  <c r="G708" i="4"/>
  <c r="F708" i="4" s="1"/>
  <c r="G595" i="4"/>
  <c r="F595" i="4" s="1"/>
  <c r="G498" i="4"/>
  <c r="F498" i="4" s="1"/>
  <c r="G388" i="4"/>
  <c r="F388" i="4" s="1"/>
  <c r="G296" i="4"/>
  <c r="F296" i="4" s="1"/>
  <c r="G176" i="4"/>
  <c r="F176" i="4" s="1"/>
  <c r="G76" i="4"/>
  <c r="F76" i="4" s="1"/>
  <c r="G2334" i="4"/>
  <c r="F2334" i="4" s="1"/>
  <c r="G2152" i="4"/>
  <c r="F2152" i="4" s="1"/>
  <c r="G2061" i="4"/>
  <c r="F2061" i="4" s="1"/>
  <c r="G1956" i="4"/>
  <c r="F1956" i="4" s="1"/>
  <c r="G1836" i="4"/>
  <c r="F1836" i="4" s="1"/>
  <c r="G1739" i="4"/>
  <c r="F1739" i="4" s="1"/>
  <c r="G1627" i="4"/>
  <c r="F1627" i="4" s="1"/>
  <c r="G1507" i="4"/>
  <c r="F1507" i="4" s="1"/>
  <c r="G1416" i="4"/>
  <c r="F1416" i="4" s="1"/>
  <c r="G1334" i="4"/>
  <c r="F1334" i="4" s="1"/>
  <c r="G1222" i="4"/>
  <c r="F1222" i="4" s="1"/>
  <c r="G1113" i="4"/>
  <c r="F1113" i="4" s="1"/>
  <c r="G1000" i="4"/>
  <c r="F1000" i="4" s="1"/>
  <c r="G911" i="4"/>
  <c r="F911" i="4" s="1"/>
  <c r="G805" i="4"/>
  <c r="F805" i="4" s="1"/>
  <c r="G707" i="4"/>
  <c r="F707" i="4" s="1"/>
  <c r="G594" i="4"/>
  <c r="F594" i="4" s="1"/>
  <c r="G497" i="4"/>
  <c r="F497" i="4" s="1"/>
  <c r="G387" i="4"/>
  <c r="F387" i="4" s="1"/>
  <c r="G295" i="4"/>
  <c r="F295" i="4" s="1"/>
  <c r="G175" i="4"/>
  <c r="F175" i="4" s="1"/>
  <c r="G75" i="4"/>
  <c r="F75" i="4" s="1"/>
  <c r="G2333" i="4"/>
  <c r="F2333" i="4" s="1"/>
  <c r="G2176" i="4"/>
  <c r="F2176" i="4" s="1"/>
  <c r="G2060" i="4"/>
  <c r="F2060" i="4" s="1"/>
  <c r="G1955" i="4"/>
  <c r="F1955" i="4" s="1"/>
  <c r="G1852" i="4"/>
  <c r="F1852" i="4" s="1"/>
  <c r="G1741" i="4"/>
  <c r="F1741" i="4" s="1"/>
  <c r="G1626" i="4"/>
  <c r="F1626" i="4" s="1"/>
  <c r="G1506" i="4"/>
  <c r="F1506" i="4" s="1"/>
  <c r="G1415" i="4"/>
  <c r="F1415" i="4" s="1"/>
  <c r="G1333" i="4"/>
  <c r="F1333" i="4" s="1"/>
  <c r="G1225" i="4"/>
  <c r="F1225" i="4" s="1"/>
  <c r="G1112" i="4"/>
  <c r="F1112" i="4" s="1"/>
  <c r="G1017" i="4"/>
  <c r="F1017" i="4" s="1"/>
  <c r="G910" i="4"/>
  <c r="F910" i="4" s="1"/>
  <c r="G804" i="4"/>
  <c r="F804" i="4" s="1"/>
  <c r="G706" i="4"/>
  <c r="F706" i="4" s="1"/>
  <c r="G593" i="4"/>
  <c r="F593" i="4" s="1"/>
  <c r="G496" i="4"/>
  <c r="F496" i="4" s="1"/>
  <c r="G386" i="4"/>
  <c r="F386" i="4" s="1"/>
  <c r="G294" i="4"/>
  <c r="F294" i="4" s="1"/>
  <c r="G190" i="4"/>
  <c r="F190" i="4" s="1"/>
  <c r="G74" i="4"/>
  <c r="F661" i="4"/>
  <c r="F2023" i="4"/>
  <c r="E74" i="4"/>
  <c r="L190" i="4"/>
  <c r="L294" i="4"/>
  <c r="L386" i="4"/>
  <c r="L496" i="4"/>
  <c r="L593" i="4"/>
  <c r="L706" i="4"/>
  <c r="L804" i="4"/>
  <c r="L910" i="4"/>
  <c r="L1017" i="4"/>
  <c r="L1112" i="4"/>
  <c r="L1225" i="4"/>
  <c r="L1333" i="4"/>
  <c r="L1415" i="4"/>
  <c r="L1506" i="4"/>
  <c r="L1626" i="4"/>
  <c r="L1741" i="4"/>
  <c r="L1852" i="4"/>
  <c r="L1955" i="4"/>
  <c r="L2060" i="4"/>
  <c r="L2176" i="4"/>
  <c r="L2333" i="4"/>
  <c r="L12" i="4"/>
  <c r="L126" i="4"/>
  <c r="L231" i="4"/>
  <c r="L333" i="4"/>
  <c r="L440" i="4"/>
  <c r="L542" i="4"/>
  <c r="L656" i="4"/>
  <c r="L754" i="4"/>
  <c r="L858" i="4"/>
  <c r="L950" i="4"/>
  <c r="L1058" i="4"/>
  <c r="L1169" i="4"/>
  <c r="L1274" i="4"/>
  <c r="L1371" i="4"/>
  <c r="L1458" i="4"/>
  <c r="L1555" i="4"/>
  <c r="L1677" i="4"/>
  <c r="L1779" i="4"/>
  <c r="L1886" i="4"/>
  <c r="L1993" i="4"/>
  <c r="L2111" i="4"/>
  <c r="L2217" i="4"/>
  <c r="L2301" i="4"/>
  <c r="L75" i="4"/>
  <c r="L175" i="4"/>
  <c r="L295" i="4"/>
  <c r="L387" i="4"/>
  <c r="L497" i="4"/>
  <c r="L594" i="4"/>
  <c r="L707" i="4"/>
  <c r="L805" i="4"/>
  <c r="L911" i="4"/>
  <c r="L1000" i="4"/>
  <c r="L1113" i="4"/>
  <c r="L1222" i="4"/>
  <c r="L1334" i="4"/>
  <c r="L1416" i="4"/>
  <c r="L1507" i="4"/>
  <c r="L1627" i="4"/>
  <c r="L1739" i="4"/>
  <c r="L1836" i="4"/>
  <c r="L1956" i="4"/>
  <c r="L2061" i="4"/>
  <c r="L2152" i="4"/>
  <c r="L2334" i="4"/>
  <c r="L76" i="4"/>
  <c r="L176" i="4"/>
  <c r="L296" i="4"/>
  <c r="L388" i="4"/>
  <c r="L498" i="4"/>
  <c r="L595" i="4"/>
  <c r="L708" i="4"/>
  <c r="L806" i="4"/>
  <c r="L912" i="4"/>
  <c r="L1001" i="4"/>
  <c r="L1114" i="4"/>
  <c r="L1226" i="4"/>
  <c r="L1335" i="4"/>
  <c r="L1417" i="4"/>
  <c r="L1508" i="4"/>
  <c r="L1628" i="4"/>
  <c r="L1742" i="4"/>
  <c r="L1837" i="4"/>
  <c r="L1957" i="4"/>
  <c r="L2062" i="4"/>
  <c r="L2153" i="4"/>
  <c r="L41" i="4"/>
  <c r="L161" i="4"/>
  <c r="L267" i="4"/>
  <c r="L369" i="4"/>
  <c r="L480" i="4"/>
  <c r="L577" i="4"/>
  <c r="L694" i="4"/>
  <c r="L795" i="4"/>
  <c r="L887" i="4"/>
  <c r="L992" i="4"/>
  <c r="L1094" i="4"/>
  <c r="L1300" i="4"/>
  <c r="L1390" i="4"/>
  <c r="L1486" i="4"/>
  <c r="L1599" i="4"/>
  <c r="L1713" i="4"/>
  <c r="L1827" i="4"/>
  <c r="L1936" i="4"/>
  <c r="L2023" i="4"/>
  <c r="L2140" i="4"/>
  <c r="L2247" i="4"/>
  <c r="L2325" i="4"/>
  <c r="L13" i="4"/>
  <c r="L132" i="4"/>
  <c r="L232" i="4"/>
  <c r="L334" i="4"/>
  <c r="L441" i="4"/>
  <c r="L548" i="4"/>
  <c r="L661" i="4"/>
  <c r="L755" i="4"/>
  <c r="L859" i="4"/>
  <c r="L961" i="4"/>
  <c r="L1069" i="4"/>
  <c r="L1175" i="4"/>
  <c r="L1275" i="4"/>
  <c r="L1377" i="4"/>
  <c r="L1459" i="4"/>
  <c r="L1572" i="4"/>
  <c r="L1678" i="4"/>
  <c r="L1796" i="4"/>
  <c r="L1903" i="4"/>
  <c r="L1994" i="4"/>
  <c r="L2119" i="4"/>
  <c r="L2218" i="4"/>
  <c r="L2302" i="4"/>
  <c r="L82" i="4"/>
  <c r="L195" i="4"/>
  <c r="L301" i="4"/>
  <c r="L404" i="4"/>
  <c r="L499" i="4"/>
  <c r="L611" i="4"/>
  <c r="L720" i="4"/>
  <c r="L817" i="4"/>
  <c r="L917" i="4"/>
  <c r="L1018" i="4"/>
  <c r="L1133" i="4"/>
  <c r="L1234" i="4"/>
  <c r="L1348" i="4"/>
  <c r="L1435" i="4"/>
  <c r="L1524" i="4"/>
  <c r="L1640" i="4"/>
  <c r="L1752" i="4"/>
  <c r="L1858" i="4"/>
  <c r="L1973" i="4"/>
  <c r="L2063" i="4"/>
  <c r="L2177" i="4"/>
  <c r="L42" i="4"/>
  <c r="L148" i="4"/>
  <c r="L248" i="4"/>
  <c r="L353" i="4"/>
  <c r="L465" i="4"/>
  <c r="L556" i="4"/>
  <c r="L673" i="4"/>
  <c r="L779" i="4"/>
  <c r="L879" i="4"/>
  <c r="L977" i="4"/>
  <c r="L1080" i="4"/>
  <c r="L1197" i="4"/>
  <c r="L1294" i="4"/>
  <c r="L1480" i="4"/>
  <c r="L1586" i="4"/>
  <c r="L1703" i="4"/>
  <c r="L1810" i="4"/>
  <c r="L1914" i="4"/>
  <c r="L2024" i="4"/>
  <c r="L2128" i="4"/>
  <c r="L2229" i="4"/>
  <c r="L2326" i="4"/>
  <c r="L14" i="4"/>
  <c r="L128" i="4"/>
  <c r="L233" i="4"/>
  <c r="L335" i="4"/>
  <c r="L442" i="4"/>
  <c r="L549" i="4"/>
  <c r="L657" i="4"/>
  <c r="L756" i="4"/>
  <c r="L860" i="4"/>
  <c r="L951" i="4"/>
  <c r="L1068" i="4"/>
  <c r="L1176" i="4"/>
  <c r="L1276" i="4"/>
  <c r="L1372" i="4"/>
  <c r="L1460" i="4"/>
  <c r="L1573" i="4"/>
  <c r="L1679" i="4"/>
  <c r="L1780" i="4"/>
  <c r="L1904" i="4"/>
  <c r="L1995" i="4"/>
  <c r="L2112" i="4"/>
  <c r="L2219" i="4"/>
  <c r="L2303" i="4"/>
  <c r="L77" i="4"/>
  <c r="L191" i="4"/>
  <c r="L297" i="4"/>
  <c r="L389" i="4"/>
  <c r="L500" i="4"/>
  <c r="L612" i="4"/>
  <c r="L709" i="4"/>
  <c r="L812" i="4"/>
  <c r="L913" i="4"/>
  <c r="L1019" i="4"/>
  <c r="L1127" i="4"/>
  <c r="L1227" i="4"/>
  <c r="L1336" i="4"/>
  <c r="L1418" i="4"/>
  <c r="L1525" i="4"/>
  <c r="L1629" i="4"/>
  <c r="L1743" i="4"/>
  <c r="L1853" i="4"/>
  <c r="L1964" i="4"/>
  <c r="L2064" i="4"/>
  <c r="L2178" i="4"/>
  <c r="L28" i="4"/>
  <c r="L149" i="4"/>
  <c r="L249" i="4"/>
  <c r="L354" i="4"/>
  <c r="L466" i="4"/>
  <c r="L557" i="4"/>
  <c r="L674" i="4"/>
  <c r="L780" i="4"/>
  <c r="L880" i="4"/>
  <c r="L978" i="4"/>
  <c r="L1081" i="4"/>
  <c r="L1189" i="4"/>
  <c r="L1295" i="4"/>
  <c r="L1481" i="4"/>
  <c r="L1587" i="4"/>
  <c r="L1704" i="4"/>
  <c r="L1811" i="4"/>
  <c r="L1915" i="4"/>
  <c r="L2009" i="4"/>
  <c r="L2129" i="4"/>
  <c r="L2230" i="4"/>
  <c r="L2311" i="4"/>
  <c r="L83" i="4"/>
  <c r="L196" i="4"/>
  <c r="L302" i="4"/>
  <c r="L405" i="4"/>
  <c r="L514" i="4"/>
  <c r="L624" i="4"/>
  <c r="L721" i="4"/>
  <c r="L818" i="4"/>
  <c r="L918" i="4"/>
  <c r="L1032" i="4"/>
  <c r="L1134" i="4"/>
  <c r="L1235" i="4"/>
  <c r="L1349" i="4"/>
  <c r="L1436" i="4"/>
  <c r="L1526" i="4"/>
  <c r="L1641" i="4"/>
  <c r="L1753" i="4"/>
  <c r="L1859" i="4"/>
  <c r="L1974" i="4"/>
  <c r="L2065" i="4"/>
  <c r="L2179" i="4"/>
  <c r="L43" i="4"/>
  <c r="L150" i="4"/>
  <c r="L250" i="4"/>
  <c r="L355" i="4"/>
  <c r="L467" i="4"/>
  <c r="L558" i="4"/>
  <c r="L675" i="4"/>
  <c r="L781" i="4"/>
  <c r="L881" i="4"/>
  <c r="L979" i="4"/>
  <c r="L1082" i="4"/>
  <c r="L1198" i="4"/>
  <c r="L1296" i="4"/>
  <c r="L1482" i="4"/>
  <c r="L1588" i="4"/>
  <c r="L1705" i="4"/>
  <c r="L1812" i="4"/>
  <c r="L1916" i="4"/>
  <c r="L2025" i="4"/>
  <c r="L2130" i="4"/>
  <c r="L2237" i="4"/>
  <c r="L2327" i="4"/>
  <c r="L84" i="4"/>
  <c r="L197" i="4"/>
  <c r="L303" i="4"/>
  <c r="L406" i="4"/>
  <c r="L501" i="4"/>
  <c r="L613" i="4"/>
  <c r="L722" i="4"/>
  <c r="L819" i="4"/>
  <c r="L919" i="4"/>
  <c r="L1020" i="4"/>
  <c r="L1135" i="4"/>
  <c r="L1236" i="4"/>
  <c r="L1350" i="4"/>
  <c r="L1437" i="4"/>
  <c r="L1527" i="4"/>
  <c r="L1642" i="4"/>
  <c r="L1754" i="4"/>
  <c r="L1860" i="4"/>
  <c r="L1975" i="4"/>
  <c r="L2066" i="4"/>
  <c r="L2180" i="4"/>
  <c r="L29" i="4"/>
  <c r="L142" i="4"/>
  <c r="L251" i="4"/>
  <c r="L344" i="4"/>
  <c r="L451" i="4"/>
  <c r="L559" i="4"/>
  <c r="L662" i="4"/>
  <c r="L766" i="4"/>
  <c r="L869" i="4"/>
  <c r="L962" i="4"/>
  <c r="L1076" i="4"/>
  <c r="L1177" i="4"/>
  <c r="L1283" i="4"/>
  <c r="L1378" i="4"/>
  <c r="L1469" i="4"/>
  <c r="L1574" i="4"/>
  <c r="L1691" i="4"/>
  <c r="L1797" i="4"/>
  <c r="L1917" i="4"/>
  <c r="L2010" i="4"/>
  <c r="L2131" i="4"/>
  <c r="L2238" i="4"/>
  <c r="L2312" i="4"/>
  <c r="L85" i="4"/>
  <c r="L198" i="4"/>
  <c r="L304" i="4"/>
  <c r="L407" i="4"/>
  <c r="L515" i="4"/>
  <c r="L625" i="4"/>
  <c r="L723" i="4"/>
  <c r="L826" i="4"/>
  <c r="L920" i="4"/>
  <c r="L1033" i="4"/>
  <c r="L1136" i="4"/>
  <c r="L1242" i="4"/>
  <c r="L1351" i="4"/>
  <c r="L1438" i="4"/>
  <c r="L1538" i="4"/>
  <c r="L1643" i="4"/>
  <c r="L1755" i="4"/>
  <c r="L1861" i="4"/>
  <c r="L1978" i="4"/>
  <c r="L2067" i="4"/>
  <c r="L2181" i="4"/>
  <c r="L15" i="4"/>
  <c r="L129" i="4"/>
  <c r="L234" i="4"/>
  <c r="L336" i="4"/>
  <c r="L443" i="4"/>
  <c r="L550" i="4"/>
  <c r="L658" i="4"/>
  <c r="L757" i="4"/>
  <c r="L861" i="4"/>
  <c r="L952" i="4"/>
  <c r="L1059" i="4"/>
  <c r="L1170" i="4"/>
  <c r="L1277" i="4"/>
  <c r="L1373" i="4"/>
  <c r="L1461" i="4"/>
  <c r="L1556" i="4"/>
  <c r="L1680" i="4"/>
  <c r="L1781" i="4"/>
  <c r="L1887" i="4"/>
  <c r="L1996" i="4"/>
  <c r="L2113" i="4"/>
  <c r="L2220" i="4"/>
  <c r="L2304" i="4"/>
  <c r="L98" i="4"/>
  <c r="L199" i="4"/>
  <c r="L318" i="4"/>
  <c r="L415" i="4"/>
  <c r="L520" i="4"/>
  <c r="L628" i="4"/>
  <c r="L724" i="4"/>
  <c r="L827" i="4"/>
  <c r="L928" i="4"/>
  <c r="L1034" i="4"/>
  <c r="L1137" i="4"/>
  <c r="L1247" i="4"/>
  <c r="L1352" i="4"/>
  <c r="L1439" i="4"/>
  <c r="L1539" i="4"/>
  <c r="L1644" i="4"/>
  <c r="L1760" i="4"/>
  <c r="L1862" i="4"/>
  <c r="L1979" i="4"/>
  <c r="L2079" i="4"/>
  <c r="L2186" i="4"/>
  <c r="L2292" i="4"/>
  <c r="L10" i="4"/>
  <c r="L120" i="4"/>
  <c r="L229" i="4"/>
  <c r="L325" i="4"/>
  <c r="L429" i="4"/>
  <c r="L532" i="4"/>
  <c r="L640" i="4"/>
  <c r="L737" i="4"/>
  <c r="L842" i="4"/>
  <c r="L945" i="4"/>
  <c r="L1060" i="4"/>
  <c r="L1154" i="4"/>
  <c r="L1265" i="4"/>
  <c r="L1364" i="4"/>
  <c r="L1557" i="4"/>
  <c r="L1671" i="4"/>
  <c r="L1782" i="4"/>
  <c r="L1888" i="4"/>
  <c r="L1997" i="4"/>
  <c r="L2093" i="4"/>
  <c r="L2211" i="4"/>
  <c r="L2293" i="4"/>
  <c r="L11" i="4"/>
  <c r="L121" i="4"/>
  <c r="L235" i="4"/>
  <c r="L326" i="4"/>
  <c r="L430" i="4"/>
  <c r="L533" i="4"/>
  <c r="L641" i="4"/>
  <c r="L738" i="4"/>
  <c r="L843" i="4"/>
  <c r="L946" i="4"/>
  <c r="L1061" i="4"/>
  <c r="L1155" i="4"/>
  <c r="L1266" i="4"/>
  <c r="L1365" i="4"/>
  <c r="L1558" i="4"/>
  <c r="L1672" i="4"/>
  <c r="L1783" i="4"/>
  <c r="L1889" i="4"/>
  <c r="L1998" i="4"/>
  <c r="L2094" i="4"/>
  <c r="L2221" i="4"/>
  <c r="L2294" i="4"/>
  <c r="L104" i="4"/>
  <c r="L212" i="4"/>
  <c r="L321" i="4"/>
  <c r="L416" i="4"/>
  <c r="L521" i="4"/>
  <c r="L632" i="4"/>
  <c r="L725" i="4"/>
  <c r="L828" i="4"/>
  <c r="L929" i="4"/>
  <c r="L1035" i="4"/>
  <c r="L1147" i="4"/>
  <c r="L1250" i="4"/>
  <c r="L1353" i="4"/>
  <c r="L1440" i="4"/>
  <c r="L1540" i="4"/>
  <c r="L1657" i="4"/>
  <c r="L1761" i="4"/>
  <c r="L1875" i="4"/>
  <c r="L1980" i="4"/>
  <c r="L2080" i="4"/>
  <c r="L2197" i="4"/>
  <c r="L56" i="4"/>
  <c r="L162" i="4"/>
  <c r="L278" i="4"/>
  <c r="L370" i="4"/>
  <c r="L481" i="4"/>
  <c r="L578" i="4"/>
  <c r="L695" i="4"/>
  <c r="L796" i="4"/>
  <c r="L901" i="4"/>
  <c r="L1002" i="4"/>
  <c r="L1095" i="4"/>
  <c r="L1319" i="4"/>
  <c r="L1399" i="4"/>
  <c r="L1501" i="4"/>
  <c r="L1613" i="4"/>
  <c r="L1718" i="4"/>
  <c r="L1828" i="4"/>
  <c r="L1937" i="4"/>
  <c r="L2038" i="4"/>
  <c r="L2149" i="4"/>
  <c r="L2264" i="4"/>
  <c r="L2" i="4"/>
  <c r="L105" i="4"/>
  <c r="L216" i="4"/>
  <c r="L431" i="4"/>
  <c r="L534" i="4"/>
  <c r="L642" i="4"/>
  <c r="L739" i="4"/>
  <c r="L844" i="4"/>
  <c r="L930" i="4"/>
  <c r="L1051" i="4"/>
  <c r="L1156" i="4"/>
  <c r="L1251" i="4"/>
  <c r="L1559" i="4"/>
  <c r="L1658" i="4"/>
  <c r="L1771" i="4"/>
  <c r="L1890" i="4"/>
  <c r="L2081" i="4"/>
  <c r="L2203" i="4"/>
  <c r="L86" i="4"/>
  <c r="L200" i="4"/>
  <c r="L305" i="4"/>
  <c r="L408" i="4"/>
  <c r="L516" i="4"/>
  <c r="L626" i="4"/>
  <c r="L726" i="4"/>
  <c r="L829" i="4"/>
  <c r="L921" i="4"/>
  <c r="L1036" i="4"/>
  <c r="L1138" i="4"/>
  <c r="L1243" i="4"/>
  <c r="L1354" i="4"/>
  <c r="L1441" i="4"/>
  <c r="L1541" i="4"/>
  <c r="L1645" i="4"/>
  <c r="L1756" i="4"/>
  <c r="L1863" i="4"/>
  <c r="L1981" i="4"/>
  <c r="L2068" i="4"/>
  <c r="L2187" i="4"/>
  <c r="L99" i="4"/>
  <c r="L201" i="4"/>
  <c r="L319" i="4"/>
  <c r="L417" i="4"/>
  <c r="L522" i="4"/>
  <c r="L629" i="4"/>
  <c r="L727" i="4"/>
  <c r="L830" i="4"/>
  <c r="L931" i="4"/>
  <c r="L1037" i="4"/>
  <c r="L1148" i="4"/>
  <c r="L1248" i="4"/>
  <c r="L1355" i="4"/>
  <c r="L1442" i="4"/>
  <c r="L1542" i="4"/>
  <c r="L1646" i="4"/>
  <c r="L1762" i="4"/>
  <c r="L1864" i="4"/>
  <c r="L1982" i="4"/>
  <c r="L2082" i="4"/>
  <c r="L2188" i="4"/>
  <c r="L2295" i="4"/>
  <c r="L30" i="4"/>
  <c r="L143" i="4"/>
  <c r="L252" i="4"/>
  <c r="L345" i="4"/>
  <c r="L452" i="4"/>
  <c r="L560" i="4"/>
  <c r="L676" i="4"/>
  <c r="L767" i="4"/>
  <c r="L870" i="4"/>
  <c r="L963" i="4"/>
  <c r="L1077" i="4"/>
  <c r="L1190" i="4"/>
  <c r="L1284" i="4"/>
  <c r="L1379" i="4"/>
  <c r="L1470" i="4"/>
  <c r="L1589" i="4"/>
  <c r="L1692" i="4"/>
  <c r="L1798" i="4"/>
  <c r="L1918" i="4"/>
  <c r="L2011" i="4"/>
  <c r="L2132" i="4"/>
  <c r="L2239" i="4"/>
  <c r="L2313" i="4"/>
  <c r="L3" i="4"/>
  <c r="L106" i="4"/>
  <c r="L217" i="4"/>
  <c r="L432" i="4"/>
  <c r="L535" i="4"/>
  <c r="L643" i="4"/>
  <c r="L740" i="4"/>
  <c r="L845" i="4"/>
  <c r="L932" i="4"/>
  <c r="L1052" i="4"/>
  <c r="L1157" i="4"/>
  <c r="L1252" i="4"/>
  <c r="L1560" i="4"/>
  <c r="L1659" i="4"/>
  <c r="L1777" i="4"/>
  <c r="L1891" i="4"/>
  <c r="L2095" i="4"/>
  <c r="L2204" i="4"/>
  <c r="L31" i="4"/>
  <c r="L133" i="4"/>
  <c r="L253" i="4"/>
  <c r="L346" i="4"/>
  <c r="L453" i="4"/>
  <c r="L561" i="4"/>
  <c r="L663" i="4"/>
  <c r="L768" i="4"/>
  <c r="L871" i="4"/>
  <c r="L964" i="4"/>
  <c r="L1178" i="4"/>
  <c r="L1285" i="4"/>
  <c r="L1380" i="4"/>
  <c r="L1471" i="4"/>
  <c r="L1575" i="4"/>
  <c r="L1693" i="4"/>
  <c r="L1799" i="4"/>
  <c r="L1905" i="4"/>
  <c r="L2012" i="4"/>
  <c r="L2120" i="4"/>
  <c r="L2240" i="4"/>
  <c r="L2314" i="4"/>
  <c r="L6" i="4"/>
  <c r="L107" i="4"/>
  <c r="L218" i="4"/>
  <c r="L433" i="4"/>
  <c r="L536" i="4"/>
  <c r="L644" i="4"/>
  <c r="L741" i="4"/>
  <c r="L846" i="4"/>
  <c r="L933" i="4"/>
  <c r="L1053" i="4"/>
  <c r="L1158" i="4"/>
  <c r="L1263" i="4"/>
  <c r="L1561" i="4"/>
  <c r="L1660" i="4"/>
  <c r="L1784" i="4"/>
  <c r="L1892" i="4"/>
  <c r="L1999" i="4"/>
  <c r="L2096" i="4"/>
  <c r="L2205" i="4"/>
  <c r="L2296" i="4"/>
  <c r="L16" i="4"/>
  <c r="L134" i="4"/>
  <c r="L236" i="4"/>
  <c r="L337" i="4"/>
  <c r="L454" i="4"/>
  <c r="L562" i="4"/>
  <c r="L664" i="4"/>
  <c r="L769" i="4"/>
  <c r="L862" i="4"/>
  <c r="L965" i="4"/>
  <c r="L1070" i="4"/>
  <c r="L1179" i="4"/>
  <c r="L1286" i="4"/>
  <c r="L1381" i="4"/>
  <c r="L1472" i="4"/>
  <c r="L1576" i="4"/>
  <c r="L1681" i="4"/>
  <c r="L1800" i="4"/>
  <c r="L1906" i="4"/>
  <c r="L2000" i="4"/>
  <c r="L2121" i="4"/>
  <c r="L2222" i="4"/>
  <c r="L2305" i="4"/>
  <c r="L57" i="4"/>
  <c r="L177" i="4"/>
  <c r="L286" i="4"/>
  <c r="L390" i="4"/>
  <c r="L596" i="4"/>
  <c r="L1003" i="4"/>
  <c r="L1115" i="4"/>
  <c r="L1210" i="4"/>
  <c r="L1320" i="4"/>
  <c r="L1419" i="4"/>
  <c r="L1509" i="4"/>
  <c r="L1614" i="4"/>
  <c r="L1732" i="4"/>
  <c r="L1838" i="4"/>
  <c r="L1958" i="4"/>
  <c r="L2039" i="4"/>
  <c r="L2154" i="4"/>
  <c r="L2273" i="4"/>
  <c r="L78" i="4"/>
  <c r="L178" i="4"/>
  <c r="L298" i="4"/>
  <c r="L391" i="4"/>
  <c r="L502" i="4"/>
  <c r="L597" i="4"/>
  <c r="L710" i="4"/>
  <c r="L807" i="4"/>
  <c r="L914" i="4"/>
  <c r="L1004" i="4"/>
  <c r="L1116" i="4"/>
  <c r="L1223" i="4"/>
  <c r="L1337" i="4"/>
  <c r="L1420" i="4"/>
  <c r="L1510" i="4"/>
  <c r="L1630" i="4"/>
  <c r="L1740" i="4"/>
  <c r="L1839" i="4"/>
  <c r="L1959" i="4"/>
  <c r="L2069" i="4"/>
  <c r="L2155" i="4"/>
  <c r="L7" i="4"/>
  <c r="L108" i="4"/>
  <c r="L230" i="4"/>
  <c r="L327" i="4"/>
  <c r="L434" i="4"/>
  <c r="L537" i="4"/>
  <c r="L645" i="4"/>
  <c r="L742" i="4"/>
  <c r="L847" i="4"/>
  <c r="L947" i="4"/>
  <c r="L1054" i="4"/>
  <c r="L1159" i="4"/>
  <c r="L1267" i="4"/>
  <c r="L1362" i="4"/>
  <c r="L1562" i="4"/>
  <c r="L1673" i="4"/>
  <c r="L1785" i="4"/>
  <c r="L1893" i="4"/>
  <c r="L2001" i="4"/>
  <c r="L2097" i="4"/>
  <c r="L2223" i="4"/>
  <c r="L2297" i="4"/>
  <c r="L100" i="4"/>
  <c r="L213" i="4"/>
  <c r="L322" i="4"/>
  <c r="L418" i="4"/>
  <c r="L523" i="4"/>
  <c r="L633" i="4"/>
  <c r="L728" i="4"/>
  <c r="L831" i="4"/>
  <c r="L934" i="4"/>
  <c r="L1038" i="4"/>
  <c r="L1149" i="4"/>
  <c r="L1253" i="4"/>
  <c r="L1356" i="4"/>
  <c r="L1443" i="4"/>
  <c r="L1543" i="4"/>
  <c r="L1647" i="4"/>
  <c r="L1763" i="4"/>
  <c r="L1876" i="4"/>
  <c r="L1983" i="4"/>
  <c r="L2083" i="4"/>
  <c r="L2198" i="4"/>
  <c r="L17" i="4"/>
  <c r="L127" i="4"/>
  <c r="L237" i="4"/>
  <c r="L328" i="4"/>
  <c r="L444" i="4"/>
  <c r="L543" i="4"/>
  <c r="L659" i="4"/>
  <c r="L758" i="4"/>
  <c r="L848" i="4"/>
  <c r="L953" i="4"/>
  <c r="L1062" i="4"/>
  <c r="L1171" i="4"/>
  <c r="L1268" i="4"/>
  <c r="L1366" i="4"/>
  <c r="L1462" i="4"/>
  <c r="L1563" i="4"/>
  <c r="L1682" i="4"/>
  <c r="L1786" i="4"/>
  <c r="L1894" i="4"/>
  <c r="L2002" i="4"/>
  <c r="L2114" i="4"/>
  <c r="L2224" i="4"/>
  <c r="L2306" i="4"/>
  <c r="L18" i="4"/>
  <c r="L122" i="4"/>
  <c r="L238" i="4"/>
  <c r="L329" i="4"/>
  <c r="L445" i="4"/>
  <c r="L544" i="4"/>
  <c r="L646" i="4"/>
  <c r="L759" i="4"/>
  <c r="L849" i="4"/>
  <c r="L954" i="4"/>
  <c r="L1063" i="4"/>
  <c r="L1172" i="4"/>
  <c r="L1269" i="4"/>
  <c r="L1367" i="4"/>
  <c r="L1456" i="4"/>
  <c r="L1564" i="4"/>
  <c r="L1683" i="4"/>
  <c r="L1787" i="4"/>
  <c r="L1895" i="4"/>
  <c r="L2003" i="4"/>
  <c r="L2098" i="4"/>
  <c r="L2225" i="4"/>
  <c r="L2307" i="4"/>
  <c r="L58" i="4"/>
  <c r="L163" i="4"/>
  <c r="L276" i="4"/>
  <c r="L371" i="4"/>
  <c r="L482" i="4"/>
  <c r="L579" i="4"/>
  <c r="L696" i="4"/>
  <c r="L797" i="4"/>
  <c r="L888" i="4"/>
  <c r="L993" i="4"/>
  <c r="L1096" i="4"/>
  <c r="L1301" i="4"/>
  <c r="L1400" i="4"/>
  <c r="L1487" i="4"/>
  <c r="L1600" i="4"/>
  <c r="L1719" i="4"/>
  <c r="L1829" i="4"/>
  <c r="L1938" i="4"/>
  <c r="L2040" i="4"/>
  <c r="L2150" i="4"/>
  <c r="L2248" i="4"/>
  <c r="L19" i="4"/>
  <c r="L123" i="4"/>
  <c r="L239" i="4"/>
  <c r="L330" i="4"/>
  <c r="L446" i="4"/>
  <c r="L545" i="4"/>
  <c r="L647" i="4"/>
  <c r="L760" i="4"/>
  <c r="L850" i="4"/>
  <c r="L955" i="4"/>
  <c r="L1064" i="4"/>
  <c r="L1173" i="4"/>
  <c r="L1270" i="4"/>
  <c r="L1368" i="4"/>
  <c r="L1463" i="4"/>
  <c r="L1565" i="4"/>
  <c r="L1684" i="4"/>
  <c r="L1788" i="4"/>
  <c r="L1896" i="4"/>
  <c r="L2004" i="4"/>
  <c r="L2099" i="4"/>
  <c r="L2226" i="4"/>
  <c r="L2308" i="4"/>
  <c r="L44" i="4"/>
  <c r="L151" i="4"/>
  <c r="L263" i="4"/>
  <c r="L356" i="4"/>
  <c r="L468" i="4"/>
  <c r="L574" i="4"/>
  <c r="L683" i="4"/>
  <c r="L782" i="4"/>
  <c r="L882" i="4"/>
  <c r="L980" i="4"/>
  <c r="L1089" i="4"/>
  <c r="L1199" i="4"/>
  <c r="L1302" i="4"/>
  <c r="L1488" i="4"/>
  <c r="L1590" i="4"/>
  <c r="L1706" i="4"/>
  <c r="L1813" i="4"/>
  <c r="L1919" i="4"/>
  <c r="L2026" i="4"/>
  <c r="L2133" i="4"/>
  <c r="L2249" i="4"/>
  <c r="L32" i="4"/>
  <c r="L101" i="4"/>
  <c r="L135" i="4"/>
  <c r="L202" i="4"/>
  <c r="L254" i="4"/>
  <c r="L320" i="4"/>
  <c r="L347" i="4"/>
  <c r="L419" i="4"/>
  <c r="L455" i="4"/>
  <c r="L517" i="4"/>
  <c r="L563" i="4"/>
  <c r="L630" i="4"/>
  <c r="L665" i="4"/>
  <c r="L729" i="4"/>
  <c r="L770" i="4"/>
  <c r="L832" i="4"/>
  <c r="L872" i="4"/>
  <c r="L922" i="4"/>
  <c r="L966" i="4"/>
  <c r="L1039" i="4"/>
  <c r="L1139" i="4"/>
  <c r="L1180" i="4"/>
  <c r="L1244" i="4"/>
  <c r="L1287" i="4"/>
  <c r="L1357" i="4"/>
  <c r="L1382" i="4"/>
  <c r="L1444" i="4"/>
  <c r="L1473" i="4"/>
  <c r="L1544" i="4"/>
  <c r="L1577" i="4"/>
  <c r="L1648" i="4"/>
  <c r="L1694" i="4"/>
  <c r="L1764" i="4"/>
  <c r="L1801" i="4"/>
  <c r="L1865" i="4"/>
  <c r="L1907" i="4"/>
  <c r="L1984" i="4"/>
  <c r="L2013" i="4"/>
  <c r="L2084" i="4"/>
  <c r="L2122" i="4"/>
  <c r="L2189" i="4"/>
  <c r="L2241" i="4"/>
  <c r="L2315" i="4"/>
  <c r="L45" i="4"/>
  <c r="L152" i="4"/>
  <c r="L264" i="4"/>
  <c r="L357" i="4"/>
  <c r="L469" i="4"/>
  <c r="L564" i="4"/>
  <c r="L684" i="4"/>
  <c r="L783" i="4"/>
  <c r="L883" i="4"/>
  <c r="L981" i="4"/>
  <c r="L1090" i="4"/>
  <c r="L1200" i="4"/>
  <c r="L1303" i="4"/>
  <c r="L1489" i="4"/>
  <c r="L1591" i="4"/>
  <c r="L1707" i="4"/>
  <c r="L1814" i="4"/>
  <c r="L1920" i="4"/>
  <c r="L2032" i="4"/>
  <c r="L2134" i="4"/>
  <c r="L2250" i="4"/>
  <c r="L87" i="4"/>
  <c r="L203" i="4"/>
  <c r="L306" i="4"/>
  <c r="L409" i="4"/>
  <c r="L503" i="4"/>
  <c r="L614" i="4"/>
  <c r="L730" i="4"/>
  <c r="L820" i="4"/>
  <c r="L923" i="4"/>
  <c r="L1021" i="4"/>
  <c r="L1140" i="4"/>
  <c r="L1237" i="4"/>
  <c r="L1339" i="4"/>
  <c r="L1433" i="4"/>
  <c r="L1528" i="4"/>
  <c r="L1649" i="4"/>
  <c r="L1757" i="4"/>
  <c r="L1866" i="4"/>
  <c r="L1965" i="4"/>
  <c r="L2070" i="4"/>
  <c r="L2190" i="4"/>
  <c r="L20" i="4"/>
  <c r="L124" i="4"/>
  <c r="L240" i="4"/>
  <c r="L331" i="4"/>
  <c r="L435" i="4"/>
  <c r="L546" i="4"/>
  <c r="L648" i="4"/>
  <c r="L743" i="4"/>
  <c r="L851" i="4"/>
  <c r="L956" i="4"/>
  <c r="L1065" i="4"/>
  <c r="L1160" i="4"/>
  <c r="L1271" i="4"/>
  <c r="L1369" i="4"/>
  <c r="L1566" i="4"/>
  <c r="L1675" i="4"/>
  <c r="L1789" i="4"/>
  <c r="L1897" i="4"/>
  <c r="L2007" i="4"/>
  <c r="L2115" i="4"/>
  <c r="L2227" i="4"/>
  <c r="L2309" i="4"/>
  <c r="L88" i="4"/>
  <c r="L204" i="4"/>
  <c r="L307" i="4"/>
  <c r="L410" i="4"/>
  <c r="L504" i="4"/>
  <c r="L615" i="4"/>
  <c r="L731" i="4"/>
  <c r="L821" i="4"/>
  <c r="L924" i="4"/>
  <c r="L1022" i="4"/>
  <c r="L1141" i="4"/>
  <c r="L1238" i="4"/>
  <c r="L1340" i="4"/>
  <c r="L1434" i="4"/>
  <c r="L1529" i="4"/>
  <c r="L1650" i="4"/>
  <c r="L1758" i="4"/>
  <c r="L1867" i="4"/>
  <c r="L1976" i="4"/>
  <c r="L2075" i="4"/>
  <c r="L2191" i="4"/>
  <c r="L2282" i="4"/>
  <c r="L102" i="4"/>
  <c r="L214" i="4"/>
  <c r="L323" i="4"/>
  <c r="L420" i="4"/>
  <c r="L524" i="4"/>
  <c r="L634" i="4"/>
  <c r="L732" i="4"/>
  <c r="L833" i="4"/>
  <c r="L935" i="4"/>
  <c r="L1040" i="4"/>
  <c r="L1150" i="4"/>
  <c r="L1249" i="4"/>
  <c r="L1358" i="4"/>
  <c r="L1445" i="4"/>
  <c r="L1545" i="4"/>
  <c r="L1651" i="4"/>
  <c r="L1765" i="4"/>
  <c r="L1877" i="4"/>
  <c r="L1985" i="4"/>
  <c r="L2085" i="4"/>
  <c r="L2199" i="4"/>
  <c r="L89" i="4"/>
  <c r="L205" i="4"/>
  <c r="L308" i="4"/>
  <c r="L402" i="4"/>
  <c r="L505" i="4"/>
  <c r="L616" i="4"/>
  <c r="L711" i="4"/>
  <c r="L822" i="4"/>
  <c r="L1023" i="4"/>
  <c r="L1128" i="4"/>
  <c r="L1228" i="4"/>
  <c r="L1341" i="4"/>
  <c r="L1426" i="4"/>
  <c r="L1530" i="4"/>
  <c r="L1639" i="4"/>
  <c r="L1744" i="4"/>
  <c r="L1868" i="4"/>
  <c r="L1966" i="4"/>
  <c r="L2076" i="4"/>
  <c r="L2192" i="4"/>
  <c r="L2283" i="4"/>
  <c r="L59" i="4"/>
  <c r="L164" i="4"/>
  <c r="L277" i="4"/>
  <c r="L372" i="4"/>
  <c r="L483" i="4"/>
  <c r="L580" i="4"/>
  <c r="L697" i="4"/>
  <c r="L798" i="4"/>
  <c r="L889" i="4"/>
  <c r="L994" i="4"/>
  <c r="L1097" i="4"/>
  <c r="L1314" i="4"/>
  <c r="L1401" i="4"/>
  <c r="L1490" i="4"/>
  <c r="L1601" i="4"/>
  <c r="L1720" i="4"/>
  <c r="L1830" i="4"/>
  <c r="L1939" i="4"/>
  <c r="L2046" i="4"/>
  <c r="L2151" i="4"/>
  <c r="L2265" i="4"/>
  <c r="L33" i="4"/>
  <c r="L153" i="4"/>
  <c r="L255" i="4"/>
  <c r="L358" i="4"/>
  <c r="L461" i="4"/>
  <c r="L565" i="4"/>
  <c r="L677" i="4"/>
  <c r="L784" i="4"/>
  <c r="L884" i="4"/>
  <c r="L967" i="4"/>
  <c r="L1083" i="4"/>
  <c r="L1191" i="4"/>
  <c r="L1297" i="4"/>
  <c r="L1483" i="4"/>
  <c r="L1592" i="4"/>
  <c r="L1695" i="4"/>
  <c r="L1815" i="4"/>
  <c r="L1921" i="4"/>
  <c r="L2014" i="4"/>
  <c r="L2141" i="4"/>
  <c r="L2242" i="4"/>
  <c r="L2316" i="4"/>
  <c r="L4" i="4"/>
  <c r="L109" i="4"/>
  <c r="L219" i="4"/>
  <c r="L421" i="4"/>
  <c r="L538" i="4"/>
  <c r="L649" i="4"/>
  <c r="L744" i="4"/>
  <c r="L852" i="4"/>
  <c r="L936" i="4"/>
  <c r="L1048" i="4"/>
  <c r="L1161" i="4"/>
  <c r="L1254" i="4"/>
  <c r="L1567" i="4"/>
  <c r="L1661" i="4"/>
  <c r="L1772" i="4"/>
  <c r="L1878" i="4"/>
  <c r="L2100" i="4"/>
  <c r="L2206" i="4"/>
  <c r="L46" i="4"/>
  <c r="L154" i="4"/>
  <c r="L265" i="4"/>
  <c r="L359" i="4"/>
  <c r="L470" i="4"/>
  <c r="L575" i="4"/>
  <c r="L685" i="4"/>
  <c r="L785" i="4"/>
  <c r="L890" i="4"/>
  <c r="L982" i="4"/>
  <c r="L1091" i="4"/>
  <c r="L1201" i="4"/>
  <c r="L1304" i="4"/>
  <c r="L1391" i="4"/>
  <c r="L1491" i="4"/>
  <c r="L1602" i="4"/>
  <c r="L1708" i="4"/>
  <c r="L1816" i="4"/>
  <c r="L1929" i="4"/>
  <c r="L2033" i="4"/>
  <c r="L2142" i="4"/>
  <c r="L2251" i="4"/>
  <c r="L21" i="4"/>
  <c r="L136" i="4"/>
  <c r="L241" i="4"/>
  <c r="L338" i="4"/>
  <c r="L447" i="4"/>
  <c r="L551" i="4"/>
  <c r="L666" i="4"/>
  <c r="L761" i="4"/>
  <c r="L863" i="4"/>
  <c r="L968" i="4"/>
  <c r="L1071" i="4"/>
  <c r="L1181" i="4"/>
  <c r="L1278" i="4"/>
  <c r="L1383" i="4"/>
  <c r="L1464" i="4"/>
  <c r="L1578" i="4"/>
  <c r="L1685" i="4"/>
  <c r="L1802" i="4"/>
  <c r="L1908" i="4"/>
  <c r="L2008" i="4"/>
  <c r="L2123" i="4"/>
  <c r="L2228" i="4"/>
  <c r="L2310" i="4"/>
  <c r="L22" i="4"/>
  <c r="L130" i="4"/>
  <c r="L242" i="4"/>
  <c r="L339" i="4"/>
  <c r="L448" i="4"/>
  <c r="L552" i="4"/>
  <c r="L660" i="4"/>
  <c r="L762" i="4"/>
  <c r="L864" i="4"/>
  <c r="L957" i="4"/>
  <c r="L1066" i="4"/>
  <c r="L1182" i="4"/>
  <c r="L1279" i="4"/>
  <c r="L1374" i="4"/>
  <c r="L1465" i="4"/>
  <c r="L1579" i="4"/>
  <c r="L1686" i="4"/>
  <c r="L1790" i="4"/>
  <c r="L1898" i="4"/>
  <c r="L2015" i="4"/>
  <c r="L2116" i="4"/>
  <c r="L2231" i="4"/>
  <c r="L2317" i="4"/>
  <c r="L90" i="4"/>
  <c r="L206" i="4"/>
  <c r="L309" i="4"/>
  <c r="L403" i="4"/>
  <c r="L506" i="4"/>
  <c r="L617" i="4"/>
  <c r="L712" i="4"/>
  <c r="L823" i="4"/>
  <c r="L1024" i="4"/>
  <c r="L1142" i="4"/>
  <c r="L1239" i="4"/>
  <c r="L1342" i="4"/>
  <c r="L1427" i="4"/>
  <c r="L1531" i="4"/>
  <c r="L1652" i="4"/>
  <c r="L1745" i="4"/>
  <c r="L1869" i="4"/>
  <c r="L1967" i="4"/>
  <c r="L2077" i="4"/>
  <c r="L2193" i="4"/>
  <c r="L2284" i="4"/>
  <c r="L110" i="4"/>
  <c r="L220" i="4"/>
  <c r="L422" i="4"/>
  <c r="L525" i="4"/>
  <c r="L650" i="4"/>
  <c r="L745" i="4"/>
  <c r="L853" i="4"/>
  <c r="L937" i="4"/>
  <c r="L1049" i="4"/>
  <c r="L1162" i="4"/>
  <c r="L1255" i="4"/>
  <c r="L1450" i="4"/>
  <c r="L1549" i="4"/>
  <c r="L1662" i="4"/>
  <c r="L1773" i="4"/>
  <c r="L1879" i="4"/>
  <c r="L2101" i="4"/>
  <c r="L2207" i="4"/>
  <c r="L111" i="4"/>
  <c r="L221" i="4"/>
  <c r="L423" i="4"/>
  <c r="L526" i="4"/>
  <c r="L635" i="4"/>
  <c r="L746" i="4"/>
  <c r="L834" i="4"/>
  <c r="L938" i="4"/>
  <c r="L1041" i="4"/>
  <c r="L1151" i="4"/>
  <c r="L1256" i="4"/>
  <c r="L1451" i="4"/>
  <c r="L1550" i="4"/>
  <c r="L1663" i="4"/>
  <c r="L1766" i="4"/>
  <c r="L1880" i="4"/>
  <c r="L1986" i="4"/>
  <c r="L2102" i="4"/>
  <c r="L2208" i="4"/>
  <c r="L34" i="4"/>
  <c r="L144" i="4"/>
  <c r="L256" i="4"/>
  <c r="L348" i="4"/>
  <c r="L462" i="4"/>
  <c r="L566" i="4"/>
  <c r="L678" i="4"/>
  <c r="L771" i="4"/>
  <c r="L873" i="4"/>
  <c r="L969" i="4"/>
  <c r="L1084" i="4"/>
  <c r="L1192" i="4"/>
  <c r="L1288" i="4"/>
  <c r="L1384" i="4"/>
  <c r="L1474" i="4"/>
  <c r="L1593" i="4"/>
  <c r="L1696" i="4"/>
  <c r="L1803" i="4"/>
  <c r="L1922" i="4"/>
  <c r="L2016" i="4"/>
  <c r="L2135" i="4"/>
  <c r="L2243" i="4"/>
  <c r="L2318" i="4"/>
  <c r="L79" i="4"/>
  <c r="L179" i="4"/>
  <c r="L299" i="4"/>
  <c r="L392" i="4"/>
  <c r="L507" i="4"/>
  <c r="L598" i="4"/>
  <c r="L713" i="4"/>
  <c r="L808" i="4"/>
  <c r="L915" i="4"/>
  <c r="L1025" i="4"/>
  <c r="L1117" i="4"/>
  <c r="L1229" i="4"/>
  <c r="L1338" i="4"/>
  <c r="L1421" i="4"/>
  <c r="L1511" i="4"/>
  <c r="L1631" i="4"/>
  <c r="L1746" i="4"/>
  <c r="L1854" i="4"/>
  <c r="L1960" i="4"/>
  <c r="L2071" i="4"/>
  <c r="L2156" i="4"/>
  <c r="L112" i="4"/>
  <c r="L215" i="4"/>
  <c r="L324" i="4"/>
  <c r="L424" i="4"/>
  <c r="L527" i="4"/>
  <c r="L636" i="4"/>
  <c r="L733" i="4"/>
  <c r="L835" i="4"/>
  <c r="L939" i="4"/>
  <c r="L1042" i="4"/>
  <c r="L1152" i="4"/>
  <c r="L1257" i="4"/>
  <c r="L1446" i="4"/>
  <c r="L1546" i="4"/>
  <c r="L1664" i="4"/>
  <c r="L1767" i="4"/>
  <c r="L1881" i="4"/>
  <c r="L1987" i="4"/>
  <c r="L2103" i="4"/>
  <c r="L2200" i="4"/>
  <c r="L60" i="4"/>
  <c r="L180" i="4"/>
  <c r="L287" i="4"/>
  <c r="L393" i="4"/>
  <c r="L599" i="4"/>
  <c r="L1005" i="4"/>
  <c r="L1118" i="4"/>
  <c r="L1211" i="4"/>
  <c r="L1321" i="4"/>
  <c r="L1402" i="4"/>
  <c r="L1512" i="4"/>
  <c r="L1615" i="4"/>
  <c r="L1733" i="4"/>
  <c r="L1840" i="4"/>
  <c r="L1940" i="4"/>
  <c r="L2047" i="4"/>
  <c r="L2157" i="4"/>
  <c r="L2274" i="4"/>
  <c r="L8" i="4"/>
  <c r="L113" i="4"/>
  <c r="L222" i="4"/>
  <c r="L436" i="4"/>
  <c r="L539" i="4"/>
  <c r="L651" i="4"/>
  <c r="L747" i="4"/>
  <c r="L854" i="4"/>
  <c r="L948" i="4"/>
  <c r="L1055" i="4"/>
  <c r="L1163" i="4"/>
  <c r="L1264" i="4"/>
  <c r="L1568" i="4"/>
  <c r="L1665" i="4"/>
  <c r="L1791" i="4"/>
  <c r="L1899" i="4"/>
  <c r="L2005" i="4"/>
  <c r="L2104" i="4"/>
  <c r="L2209" i="4"/>
  <c r="L2298" i="4"/>
  <c r="L80" i="4"/>
  <c r="L181" i="4"/>
  <c r="L300" i="4"/>
  <c r="L394" i="4"/>
  <c r="L495" i="4"/>
  <c r="L600" i="4"/>
  <c r="L714" i="4"/>
  <c r="L809" i="4"/>
  <c r="L916" i="4"/>
  <c r="L1006" i="4"/>
  <c r="L1119" i="4"/>
  <c r="L1224" i="4"/>
  <c r="L1322" i="4"/>
  <c r="L1422" i="4"/>
  <c r="L1513" i="4"/>
  <c r="L1632" i="4"/>
  <c r="L1734" i="4"/>
  <c r="L1841" i="4"/>
  <c r="L1961" i="4"/>
  <c r="L2072" i="4"/>
  <c r="L2168" i="4"/>
  <c r="L47" i="4"/>
  <c r="L155" i="4"/>
  <c r="L268" i="4"/>
  <c r="L360" i="4"/>
  <c r="L471" i="4"/>
  <c r="L581" i="4"/>
  <c r="L686" i="4"/>
  <c r="L786" i="4"/>
  <c r="L891" i="4"/>
  <c r="L983" i="4"/>
  <c r="L1092" i="4"/>
  <c r="L1202" i="4"/>
  <c r="L1305" i="4"/>
  <c r="L1392" i="4"/>
  <c r="L1492" i="4"/>
  <c r="L1603" i="4"/>
  <c r="L1709" i="4"/>
  <c r="L1817" i="4"/>
  <c r="L1930" i="4"/>
  <c r="L2034" i="4"/>
  <c r="L2143" i="4"/>
  <c r="L2252" i="4"/>
  <c r="L9" i="4"/>
  <c r="L114" i="4"/>
  <c r="L223" i="4"/>
  <c r="L437" i="4"/>
  <c r="L540" i="4"/>
  <c r="L652" i="4"/>
  <c r="L748" i="4"/>
  <c r="L855" i="4"/>
  <c r="L949" i="4"/>
  <c r="L1056" i="4"/>
  <c r="L1164" i="4"/>
  <c r="L1272" i="4"/>
  <c r="L1363" i="4"/>
  <c r="L1569" i="4"/>
  <c r="L1674" i="4"/>
  <c r="L1792" i="4"/>
  <c r="L1900" i="4"/>
  <c r="L2006" i="4"/>
  <c r="L2105" i="4"/>
  <c r="L2210" i="4"/>
  <c r="L2299" i="4"/>
  <c r="L23" i="4"/>
  <c r="L137" i="4"/>
  <c r="L243" i="4"/>
  <c r="L340" i="4"/>
  <c r="L456" i="4"/>
  <c r="L567" i="4"/>
  <c r="L667" i="4"/>
  <c r="L772" i="4"/>
  <c r="L865" i="4"/>
  <c r="L970" i="4"/>
  <c r="L1072" i="4"/>
  <c r="L1183" i="4"/>
  <c r="L1289" i="4"/>
  <c r="L1385" i="4"/>
  <c r="L1475" i="4"/>
  <c r="L1580" i="4"/>
  <c r="L1687" i="4"/>
  <c r="L1804" i="4"/>
  <c r="L1909" i="4"/>
  <c r="L2017" i="4"/>
  <c r="L2124" i="4"/>
  <c r="L2232" i="4"/>
  <c r="L2319" i="4"/>
  <c r="L91" i="4"/>
  <c r="L192" i="4"/>
  <c r="L310" i="4"/>
  <c r="L395" i="4"/>
  <c r="L508" i="4"/>
  <c r="L618" i="4"/>
  <c r="L715" i="4"/>
  <c r="L813" i="4"/>
  <c r="L1026" i="4"/>
  <c r="L1129" i="4"/>
  <c r="L1230" i="4"/>
  <c r="L1343" i="4"/>
  <c r="L1428" i="4"/>
  <c r="L1532" i="4"/>
  <c r="L1633" i="4"/>
  <c r="L1747" i="4"/>
  <c r="L1855" i="4"/>
  <c r="L1968" i="4"/>
  <c r="L2078" i="4"/>
  <c r="L2182" i="4"/>
  <c r="L2285" i="4"/>
  <c r="L115" i="4"/>
  <c r="L224" i="4"/>
  <c r="L425" i="4"/>
  <c r="L528" i="4"/>
  <c r="L637" i="4"/>
  <c r="L749" i="4"/>
  <c r="L836" i="4"/>
  <c r="L940" i="4"/>
  <c r="L1043" i="4"/>
  <c r="L1165" i="4"/>
  <c r="L1258" i="4"/>
  <c r="L1452" i="4"/>
  <c r="L1551" i="4"/>
  <c r="L1666" i="4"/>
  <c r="L1774" i="4"/>
  <c r="L1882" i="4"/>
  <c r="L1988" i="4"/>
  <c r="L2106" i="4"/>
  <c r="L2212" i="4"/>
  <c r="L35" i="4"/>
  <c r="L138" i="4"/>
  <c r="L257" i="4"/>
  <c r="L349" i="4"/>
  <c r="L457" i="4"/>
  <c r="L568" i="4"/>
  <c r="L668" i="4"/>
  <c r="L773" i="4"/>
  <c r="L874" i="4"/>
  <c r="L971" i="4"/>
  <c r="L1078" i="4"/>
  <c r="L1184" i="4"/>
  <c r="L1290" i="4"/>
  <c r="L1386" i="4"/>
  <c r="L1476" i="4"/>
  <c r="L1581" i="4"/>
  <c r="L1697" i="4"/>
  <c r="L1805" i="4"/>
  <c r="L1923" i="4"/>
  <c r="L2018" i="4"/>
  <c r="L2125" i="4"/>
  <c r="L2244" i="4"/>
  <c r="L2320" i="4"/>
  <c r="L61" i="4"/>
  <c r="L165" i="4"/>
  <c r="L279" i="4"/>
  <c r="L373" i="4"/>
  <c r="L484" i="4"/>
  <c r="L582" i="4"/>
  <c r="L698" i="4"/>
  <c r="L799" i="4"/>
  <c r="L902" i="4"/>
  <c r="L995" i="4"/>
  <c r="L1098" i="4"/>
  <c r="L1315" i="4"/>
  <c r="L1403" i="4"/>
  <c r="L1502" i="4"/>
  <c r="L1616" i="4"/>
  <c r="L1721" i="4"/>
  <c r="L1831" i="4"/>
  <c r="L1941" i="4"/>
  <c r="L2048" i="4"/>
  <c r="L2158" i="4"/>
  <c r="L2266" i="4"/>
  <c r="L116" i="4"/>
  <c r="L225" i="4"/>
  <c r="L426" i="4"/>
  <c r="L529" i="4"/>
  <c r="L653" i="4"/>
  <c r="L750" i="4"/>
  <c r="L837" i="4"/>
  <c r="L941" i="4"/>
  <c r="L1050" i="4"/>
  <c r="L1166" i="4"/>
  <c r="L1259" i="4"/>
  <c r="L1453" i="4"/>
  <c r="L1552" i="4"/>
  <c r="L1667" i="4"/>
  <c r="L1775" i="4"/>
  <c r="L1883" i="4"/>
  <c r="L2107" i="4"/>
  <c r="L2213" i="4"/>
  <c r="L103" i="4"/>
  <c r="L207" i="4"/>
  <c r="L311" i="4"/>
  <c r="L411" i="4"/>
  <c r="L518" i="4"/>
  <c r="L631" i="4"/>
  <c r="L734" i="4"/>
  <c r="L838" i="4"/>
  <c r="L925" i="4"/>
  <c r="L1044" i="4"/>
  <c r="L1143" i="4"/>
  <c r="L1245" i="4"/>
  <c r="L1359" i="4"/>
  <c r="L1447" i="4"/>
  <c r="L1547" i="4"/>
  <c r="L1653" i="4"/>
  <c r="L1768" i="4"/>
  <c r="L1870" i="4"/>
  <c r="L1989" i="4"/>
  <c r="L2086" i="4"/>
  <c r="L2194" i="4"/>
  <c r="L2286" i="4"/>
  <c r="L48" i="4"/>
  <c r="L166" i="4"/>
  <c r="L269" i="4"/>
  <c r="L361" i="4"/>
  <c r="L478" i="4"/>
  <c r="L583" i="4"/>
  <c r="L687" i="4"/>
  <c r="L787" i="4"/>
  <c r="L892" i="4"/>
  <c r="L984" i="4"/>
  <c r="L1099" i="4"/>
  <c r="L1207" i="4"/>
  <c r="L1306" i="4"/>
  <c r="L1393" i="4"/>
  <c r="L1493" i="4"/>
  <c r="L1604" i="4"/>
  <c r="L1714" i="4"/>
  <c r="L1818" i="4"/>
  <c r="L1931" i="4"/>
  <c r="L2035" i="4"/>
  <c r="L2159" i="4"/>
  <c r="L2253" i="4"/>
  <c r="L117" i="4"/>
  <c r="L226" i="4"/>
  <c r="L427" i="4"/>
  <c r="L530" i="4"/>
  <c r="L638" i="4"/>
  <c r="L751" i="4"/>
  <c r="L839" i="4"/>
  <c r="L942" i="4"/>
  <c r="L1045" i="4"/>
  <c r="L1167" i="4"/>
  <c r="L1260" i="4"/>
  <c r="L1454" i="4"/>
  <c r="L1553" i="4"/>
  <c r="L1668" i="4"/>
  <c r="L1776" i="4"/>
  <c r="L1884" i="4"/>
  <c r="L1990" i="4"/>
  <c r="L2108" i="4"/>
  <c r="L2214" i="4"/>
  <c r="L92" i="4"/>
  <c r="L208" i="4"/>
  <c r="L312" i="4"/>
  <c r="L412" i="4"/>
  <c r="L509" i="4"/>
  <c r="L619" i="4"/>
  <c r="L735" i="4"/>
  <c r="L824" i="4"/>
  <c r="L926" i="4"/>
  <c r="L1027" i="4"/>
  <c r="L1144" i="4"/>
  <c r="L1240" i="4"/>
  <c r="L1360" i="4"/>
  <c r="L1448" i="4"/>
  <c r="L1533" i="4"/>
  <c r="L1654" i="4"/>
  <c r="L1759" i="4"/>
  <c r="L1871" i="4"/>
  <c r="L1977" i="4"/>
  <c r="L2087" i="4"/>
  <c r="L2195" i="4"/>
  <c r="L2287" i="4"/>
  <c r="L62" i="4"/>
  <c r="L167" i="4"/>
  <c r="L280" i="4"/>
  <c r="L374" i="4"/>
  <c r="L485" i="4"/>
  <c r="L584" i="4"/>
  <c r="L699" i="4"/>
  <c r="L800" i="4"/>
  <c r="L903" i="4"/>
  <c r="L996" i="4"/>
  <c r="L1100" i="4"/>
  <c r="L1316" i="4"/>
  <c r="L1404" i="4"/>
  <c r="L1503" i="4"/>
  <c r="L1617" i="4"/>
  <c r="L1722" i="4"/>
  <c r="L1832" i="4"/>
  <c r="L1942" i="4"/>
  <c r="L2049" i="4"/>
  <c r="L2160" i="4"/>
  <c r="L2267" i="4"/>
  <c r="L2335" i="4"/>
  <c r="L118" i="4"/>
  <c r="L227" i="4"/>
  <c r="L428" i="4"/>
  <c r="L531" i="4"/>
  <c r="L639" i="4"/>
  <c r="L752" i="4"/>
  <c r="L840" i="4"/>
  <c r="L943" i="4"/>
  <c r="L1046" i="4"/>
  <c r="L1153" i="4"/>
  <c r="L1261" i="4"/>
  <c r="L1455" i="4"/>
  <c r="L1554" i="4"/>
  <c r="L1669" i="4"/>
  <c r="L1769" i="4"/>
  <c r="L1885" i="4"/>
  <c r="L1991" i="4"/>
  <c r="L2109" i="4"/>
  <c r="L2215" i="4"/>
  <c r="L49" i="4"/>
  <c r="L168" i="4"/>
  <c r="L270" i="4"/>
  <c r="L375" i="4"/>
  <c r="L486" i="4"/>
  <c r="L585" i="4"/>
  <c r="L700" i="4"/>
  <c r="L801" i="4"/>
  <c r="L893" i="4"/>
  <c r="L997" i="4"/>
  <c r="L1101" i="4"/>
  <c r="L1307" i="4"/>
  <c r="L1405" i="4"/>
  <c r="L1494" i="4"/>
  <c r="L1605" i="4"/>
  <c r="L1723" i="4"/>
  <c r="L1833" i="4"/>
  <c r="L1943" i="4"/>
  <c r="L2036" i="4"/>
  <c r="L2161" i="4"/>
  <c r="L2254" i="4"/>
  <c r="L93" i="4"/>
  <c r="L209" i="4"/>
  <c r="L313" i="4"/>
  <c r="L413" i="4"/>
  <c r="L519" i="4"/>
  <c r="L627" i="4"/>
  <c r="L736" i="4"/>
  <c r="L841" i="4"/>
  <c r="L927" i="4"/>
  <c r="L1047" i="4"/>
  <c r="L1145" i="4"/>
  <c r="L1246" i="4"/>
  <c r="L1361" i="4"/>
  <c r="L1449" i="4"/>
  <c r="L1548" i="4"/>
  <c r="L1655" i="4"/>
  <c r="L1770" i="4"/>
  <c r="L1872" i="4"/>
  <c r="L1992" i="4"/>
  <c r="L2088" i="4"/>
  <c r="L2196" i="4"/>
  <c r="L2288" i="4"/>
  <c r="L63" i="4"/>
  <c r="L169" i="4"/>
  <c r="L281" i="4"/>
  <c r="L376" i="4"/>
  <c r="L487" i="4"/>
  <c r="L601" i="4"/>
  <c r="L701" i="4"/>
  <c r="L904" i="4"/>
  <c r="L1007" i="4"/>
  <c r="L1102" i="4"/>
  <c r="L1212" i="4"/>
  <c r="L1323" i="4"/>
  <c r="L1406" i="4"/>
  <c r="L1514" i="4"/>
  <c r="L1618" i="4"/>
  <c r="L1724" i="4"/>
  <c r="L1842" i="4"/>
  <c r="L1944" i="4"/>
  <c r="L2050" i="4"/>
  <c r="L2162" i="4"/>
  <c r="L2268" i="4"/>
  <c r="L2336" i="4"/>
  <c r="L5" i="4"/>
  <c r="L119" i="4"/>
  <c r="L228" i="4"/>
  <c r="L438" i="4"/>
  <c r="L541" i="4"/>
  <c r="L654" i="4"/>
  <c r="L753" i="4"/>
  <c r="L856" i="4"/>
  <c r="L944" i="4"/>
  <c r="L1057" i="4"/>
  <c r="L1168" i="4"/>
  <c r="L1262" i="4"/>
  <c r="L1570" i="4"/>
  <c r="L1670" i="4"/>
  <c r="L1778" i="4"/>
  <c r="L1901" i="4"/>
  <c r="L2110" i="4"/>
  <c r="L2216" i="4"/>
  <c r="L36" i="4"/>
  <c r="L145" i="4"/>
  <c r="L258" i="4"/>
  <c r="L350" i="4"/>
  <c r="L463" i="4"/>
  <c r="L569" i="4"/>
  <c r="L679" i="4"/>
  <c r="L774" i="4"/>
  <c r="L875" i="4"/>
  <c r="L972" i="4"/>
  <c r="L1085" i="4"/>
  <c r="L1193" i="4"/>
  <c r="L1291" i="4"/>
  <c r="L1477" i="4"/>
  <c r="L1594" i="4"/>
  <c r="L1698" i="4"/>
  <c r="L1806" i="4"/>
  <c r="L1924" i="4"/>
  <c r="L2027" i="4"/>
  <c r="L2136" i="4"/>
  <c r="L2245" i="4"/>
  <c r="L2328" i="4"/>
  <c r="L24" i="4"/>
  <c r="L125" i="4"/>
  <c r="L244" i="4"/>
  <c r="L332" i="4"/>
  <c r="L439" i="4"/>
  <c r="L547" i="4"/>
  <c r="L655" i="4"/>
  <c r="L763" i="4"/>
  <c r="L857" i="4"/>
  <c r="L958" i="4"/>
  <c r="L1067" i="4"/>
  <c r="L1174" i="4"/>
  <c r="L1273" i="4"/>
  <c r="L1370" i="4"/>
  <c r="L1457" i="4"/>
  <c r="L1571" i="4"/>
  <c r="L1676" i="4"/>
  <c r="L1793" i="4"/>
  <c r="L1902" i="4"/>
  <c r="L2019" i="4"/>
  <c r="L2117" i="4"/>
  <c r="L2233" i="4"/>
  <c r="L2321" i="4"/>
  <c r="L64" i="4"/>
  <c r="L182" i="4"/>
  <c r="L288" i="4"/>
  <c r="L396" i="4"/>
  <c r="L602" i="4"/>
  <c r="L1008" i="4"/>
  <c r="L1120" i="4"/>
  <c r="L1213" i="4"/>
  <c r="L1324" i="4"/>
  <c r="L1423" i="4"/>
  <c r="L1515" i="4"/>
  <c r="L1619" i="4"/>
  <c r="L1735" i="4"/>
  <c r="L1843" i="4"/>
  <c r="L1954" i="4"/>
  <c r="L2051" i="4"/>
  <c r="L2169" i="4"/>
  <c r="L2275" i="4"/>
  <c r="L2337" i="4"/>
  <c r="L94" i="4"/>
  <c r="L210" i="4"/>
  <c r="L314" i="4"/>
  <c r="L414" i="4"/>
  <c r="L510" i="4"/>
  <c r="L620" i="4"/>
  <c r="L716" i="4"/>
  <c r="L825" i="4"/>
  <c r="L1028" i="4"/>
  <c r="L1146" i="4"/>
  <c r="L1241" i="4"/>
  <c r="L1344" i="4"/>
  <c r="L1429" i="4"/>
  <c r="L1534" i="4"/>
  <c r="L1656" i="4"/>
  <c r="L1748" i="4"/>
  <c r="L1873" i="4"/>
  <c r="L1969" i="4"/>
  <c r="L2089" i="4"/>
  <c r="L2201" i="4"/>
  <c r="L2289" i="4"/>
  <c r="L25" i="4"/>
  <c r="L139" i="4"/>
  <c r="L245" i="4"/>
  <c r="L341" i="4"/>
  <c r="L458" i="4"/>
  <c r="L553" i="4"/>
  <c r="L669" i="4"/>
  <c r="L775" i="4"/>
  <c r="L866" i="4"/>
  <c r="L973" i="4"/>
  <c r="L1073" i="4"/>
  <c r="L1185" i="4"/>
  <c r="L1280" i="4"/>
  <c r="L1387" i="4"/>
  <c r="L1466" i="4"/>
  <c r="L1582" i="4"/>
  <c r="L1688" i="4"/>
  <c r="L1807" i="4"/>
  <c r="L1910" i="4"/>
  <c r="L2020" i="4"/>
  <c r="L2126" i="4"/>
  <c r="L2234" i="4"/>
  <c r="L2322" i="4"/>
  <c r="L81" i="4"/>
  <c r="L183" i="4"/>
  <c r="L289" i="4"/>
  <c r="L397" i="4"/>
  <c r="L603" i="4"/>
  <c r="L810" i="4"/>
  <c r="L1009" i="4"/>
  <c r="L1121" i="4"/>
  <c r="L1214" i="4"/>
  <c r="L1325" i="4"/>
  <c r="L1424" i="4"/>
  <c r="L1516" i="4"/>
  <c r="L1634" i="4"/>
  <c r="L1736" i="4"/>
  <c r="L1844" i="4"/>
  <c r="L1962" i="4"/>
  <c r="L2073" i="4"/>
  <c r="L2170" i="4"/>
  <c r="L2276" i="4"/>
  <c r="L95" i="4"/>
  <c r="L211" i="4"/>
  <c r="L315" i="4"/>
  <c r="L398" i="4"/>
  <c r="L511" i="4"/>
  <c r="L621" i="4"/>
  <c r="L717" i="4"/>
  <c r="L814" i="4"/>
  <c r="L1029" i="4"/>
  <c r="L1130" i="4"/>
  <c r="L1231" i="4"/>
  <c r="L1345" i="4"/>
  <c r="L1430" i="4"/>
  <c r="L1535" i="4"/>
  <c r="L1635" i="4"/>
  <c r="L1749" i="4"/>
  <c r="L1874" i="4"/>
  <c r="L1970" i="4"/>
  <c r="L2090" i="4"/>
  <c r="L2202" i="4"/>
  <c r="L2290" i="4"/>
  <c r="L37" i="4"/>
  <c r="L140" i="4"/>
  <c r="L259" i="4"/>
  <c r="L351" i="4"/>
  <c r="L459" i="4"/>
  <c r="L570" i="4"/>
  <c r="L670" i="4"/>
  <c r="L776" i="4"/>
  <c r="L876" i="4"/>
  <c r="L974" i="4"/>
  <c r="L1079" i="4"/>
  <c r="L1186" i="4"/>
  <c r="L1292" i="4"/>
  <c r="L1388" i="4"/>
  <c r="L1478" i="4"/>
  <c r="L1583" i="4"/>
  <c r="L1699" i="4"/>
  <c r="L1808" i="4"/>
  <c r="L1911" i="4"/>
  <c r="L2028" i="4"/>
  <c r="L2127" i="4"/>
  <c r="L2246" i="4"/>
  <c r="L2329" i="4"/>
  <c r="L38" i="4"/>
  <c r="L147" i="4"/>
  <c r="L260" i="4"/>
  <c r="L362" i="4"/>
  <c r="L464" i="4"/>
  <c r="L571" i="4"/>
  <c r="L680" i="4"/>
  <c r="L777" i="4"/>
  <c r="L877" i="4"/>
  <c r="L975" i="4"/>
  <c r="L1086" i="4"/>
  <c r="L1194" i="4"/>
  <c r="L1298" i="4"/>
  <c r="L1484" i="4"/>
  <c r="L1595" i="4"/>
  <c r="L1700" i="4"/>
  <c r="L1819" i="4"/>
  <c r="L1925" i="4"/>
  <c r="L2029" i="4"/>
  <c r="L2137" i="4"/>
  <c r="L2255" i="4"/>
  <c r="L2330" i="4"/>
  <c r="L26" i="4"/>
  <c r="L131" i="4"/>
  <c r="L246" i="4"/>
  <c r="L342" i="4"/>
  <c r="L449" i="4"/>
  <c r="L554" i="4"/>
  <c r="L671" i="4"/>
  <c r="L764" i="4"/>
  <c r="L867" i="4"/>
  <c r="L959" i="4"/>
  <c r="L1074" i="4"/>
  <c r="L1187" i="4"/>
  <c r="L1281" i="4"/>
  <c r="L1375" i="4"/>
  <c r="L1467" i="4"/>
  <c r="L1584" i="4"/>
  <c r="L1689" i="4"/>
  <c r="L1794" i="4"/>
  <c r="L1912" i="4"/>
  <c r="L2021" i="4"/>
  <c r="L2118" i="4"/>
  <c r="L2235" i="4"/>
  <c r="L2323" i="4"/>
  <c r="L65" i="4"/>
  <c r="L184" i="4"/>
  <c r="L290" i="4"/>
  <c r="L385" i="4"/>
  <c r="L604" i="4"/>
  <c r="L1010" i="4"/>
  <c r="L1122" i="4"/>
  <c r="L1215" i="4"/>
  <c r="L1326" i="4"/>
  <c r="L1407" i="4"/>
  <c r="L1517" i="4"/>
  <c r="L1620" i="4"/>
  <c r="L1737" i="4"/>
  <c r="L1845" i="4"/>
  <c r="L1945" i="4"/>
  <c r="L2052" i="4"/>
  <c r="L2171" i="4"/>
  <c r="L2277" i="4"/>
  <c r="L2338" i="4"/>
  <c r="L96" i="4"/>
  <c r="L193" i="4"/>
  <c r="L316" i="4"/>
  <c r="L399" i="4"/>
  <c r="L512" i="4"/>
  <c r="L622" i="4"/>
  <c r="L718" i="4"/>
  <c r="L815" i="4"/>
  <c r="L1030" i="4"/>
  <c r="L1131" i="4"/>
  <c r="L1232" i="4"/>
  <c r="L1346" i="4"/>
  <c r="L1431" i="4"/>
  <c r="L1536" i="4"/>
  <c r="L1636" i="4"/>
  <c r="L1750" i="4"/>
  <c r="L1856" i="4"/>
  <c r="L1971" i="4"/>
  <c r="L2091" i="4"/>
  <c r="L2183" i="4"/>
  <c r="L2291" i="4"/>
  <c r="L66" i="4"/>
  <c r="L185" i="4"/>
  <c r="L291" i="4"/>
  <c r="L377" i="4"/>
  <c r="L493" i="4"/>
  <c r="L605" i="4"/>
  <c r="L907" i="4"/>
  <c r="L1011" i="4"/>
  <c r="L1123" i="4"/>
  <c r="L1216" i="4"/>
  <c r="L1327" i="4"/>
  <c r="L1408" i="4"/>
  <c r="L1518" i="4"/>
  <c r="L1621" i="4"/>
  <c r="L1725" i="4"/>
  <c r="L1846" i="4"/>
  <c r="L1946" i="4"/>
  <c r="L2053" i="4"/>
  <c r="L2172" i="4"/>
  <c r="L2278" i="4"/>
  <c r="L2339" i="4"/>
  <c r="L39" i="4"/>
  <c r="L146" i="4"/>
  <c r="L261" i="4"/>
  <c r="L352" i="4"/>
  <c r="L460" i="4"/>
  <c r="L572" i="4"/>
  <c r="L681" i="4"/>
  <c r="L778" i="4"/>
  <c r="L878" i="4"/>
  <c r="L976" i="4"/>
  <c r="L1087" i="4"/>
  <c r="L1195" i="4"/>
  <c r="L1293" i="4"/>
  <c r="L1389" i="4"/>
  <c r="L1479" i="4"/>
  <c r="L1596" i="4"/>
  <c r="L1701" i="4"/>
  <c r="L1809" i="4"/>
  <c r="L1926" i="4"/>
  <c r="L2030" i="4"/>
  <c r="L2138" i="4"/>
  <c r="L2256" i="4"/>
  <c r="L2331" i="4"/>
  <c r="L40" i="4"/>
  <c r="L156" i="4"/>
  <c r="L262" i="4"/>
  <c r="L363" i="4"/>
  <c r="L472" i="4"/>
  <c r="L573" i="4"/>
  <c r="L682" i="4"/>
  <c r="L788" i="4"/>
  <c r="L885" i="4"/>
  <c r="L985" i="4"/>
  <c r="L1088" i="4"/>
  <c r="L1196" i="4"/>
  <c r="L1299" i="4"/>
  <c r="L1485" i="4"/>
  <c r="L1597" i="4"/>
  <c r="L1702" i="4"/>
  <c r="L1820" i="4"/>
  <c r="L1927" i="4"/>
  <c r="L2031" i="4"/>
  <c r="L2144" i="4"/>
  <c r="L2257" i="4"/>
  <c r="L2332" i="4"/>
  <c r="L97" i="4"/>
  <c r="L194" i="4"/>
  <c r="L317" i="4"/>
  <c r="L400" i="4"/>
  <c r="L513" i="4"/>
  <c r="L623" i="4"/>
  <c r="L719" i="4"/>
  <c r="L816" i="4"/>
  <c r="L1031" i="4"/>
  <c r="L1132" i="4"/>
  <c r="L1233" i="4"/>
  <c r="L1347" i="4"/>
  <c r="L1432" i="4"/>
  <c r="L1537" i="4"/>
  <c r="L1637" i="4"/>
  <c r="L1751" i="4"/>
  <c r="L1857" i="4"/>
  <c r="L1972" i="4"/>
  <c r="L2092" i="4"/>
  <c r="L2184" i="4"/>
  <c r="L2300" i="4"/>
  <c r="L50" i="4"/>
  <c r="L170" i="4"/>
  <c r="L271" i="4"/>
  <c r="L364" i="4"/>
  <c r="L473" i="4"/>
  <c r="L586" i="4"/>
  <c r="L688" i="4"/>
  <c r="L789" i="4"/>
  <c r="L894" i="4"/>
  <c r="L986" i="4"/>
  <c r="L1103" i="4"/>
  <c r="L1208" i="4"/>
  <c r="L1308" i="4"/>
  <c r="L1394" i="4"/>
  <c r="L1495" i="4"/>
  <c r="L1606" i="4"/>
  <c r="L1715" i="4"/>
  <c r="L1821" i="4"/>
  <c r="L1932" i="4"/>
  <c r="L2037" i="4"/>
  <c r="L2163" i="4"/>
  <c r="L2258" i="4"/>
  <c r="L67" i="4"/>
  <c r="L186" i="4"/>
  <c r="L292" i="4"/>
  <c r="L378" i="4"/>
  <c r="L494" i="4"/>
  <c r="L606" i="4"/>
  <c r="L908" i="4"/>
  <c r="L1012" i="4"/>
  <c r="L1124" i="4"/>
  <c r="L1217" i="4"/>
  <c r="L1328" i="4"/>
  <c r="L1409" i="4"/>
  <c r="L1519" i="4"/>
  <c r="L1622" i="4"/>
  <c r="L1726" i="4"/>
  <c r="L1847" i="4"/>
  <c r="L1947" i="4"/>
  <c r="L2054" i="4"/>
  <c r="L2173" i="4"/>
  <c r="L2279" i="4"/>
  <c r="L2340" i="4"/>
  <c r="L51" i="4"/>
  <c r="L157" i="4"/>
  <c r="L266" i="4"/>
  <c r="L365" i="4"/>
  <c r="L474" i="4"/>
  <c r="L576" i="4"/>
  <c r="L689" i="4"/>
  <c r="L790" i="4"/>
  <c r="L886" i="4"/>
  <c r="L987" i="4"/>
  <c r="L1093" i="4"/>
  <c r="L1203" i="4"/>
  <c r="L1309" i="4"/>
  <c r="L1496" i="4"/>
  <c r="L1598" i="4"/>
  <c r="L1710" i="4"/>
  <c r="L1822" i="4"/>
  <c r="L1928" i="4"/>
  <c r="L2041" i="4"/>
  <c r="L2145" i="4"/>
  <c r="L2259" i="4"/>
  <c r="L68" i="4"/>
  <c r="L171" i="4"/>
  <c r="L282" i="4"/>
  <c r="L379" i="4"/>
  <c r="L488" i="4"/>
  <c r="L587" i="4"/>
  <c r="L702" i="4"/>
  <c r="L802" i="4"/>
  <c r="L895" i="4"/>
  <c r="L998" i="4"/>
  <c r="L1104" i="4"/>
  <c r="L1317" i="4"/>
  <c r="L1410" i="4"/>
  <c r="L1504" i="4"/>
  <c r="L1607" i="4"/>
  <c r="L1727" i="4"/>
  <c r="L1834" i="4"/>
  <c r="L1948" i="4"/>
  <c r="L2055" i="4"/>
  <c r="L2164" i="4"/>
  <c r="L2269" i="4"/>
  <c r="L2341" i="4"/>
  <c r="L69" i="4"/>
  <c r="L187" i="4"/>
  <c r="L283" i="4"/>
  <c r="L380" i="4"/>
  <c r="L489" i="4"/>
  <c r="L607" i="4"/>
  <c r="L703" i="4"/>
  <c r="L905" i="4"/>
  <c r="L1013" i="4"/>
  <c r="L1105" i="4"/>
  <c r="L1218" i="4"/>
  <c r="L1329" i="4"/>
  <c r="L1411" i="4"/>
  <c r="L1520" i="4"/>
  <c r="L1623" i="4"/>
  <c r="L1728" i="4"/>
  <c r="L1848" i="4"/>
  <c r="L1949" i="4"/>
  <c r="L2056" i="4"/>
  <c r="L2174" i="4"/>
  <c r="L2270" i="4"/>
  <c r="L2342" i="4"/>
  <c r="L52" i="4"/>
  <c r="L172" i="4"/>
  <c r="L272" i="4"/>
  <c r="L381" i="4"/>
  <c r="L479" i="4"/>
  <c r="L588" i="4"/>
  <c r="L690" i="4"/>
  <c r="L791" i="4"/>
  <c r="L896" i="4"/>
  <c r="L988" i="4"/>
  <c r="L1106" i="4"/>
  <c r="L1209" i="4"/>
  <c r="L1310" i="4"/>
  <c r="L1395" i="4"/>
  <c r="L1497" i="4"/>
  <c r="L1608" i="4"/>
  <c r="L1716" i="4"/>
  <c r="L1823" i="4"/>
  <c r="L1950" i="4"/>
  <c r="L2042" i="4"/>
  <c r="L2165" i="4"/>
  <c r="L2260" i="4"/>
  <c r="L27" i="4"/>
  <c r="L141" i="4"/>
  <c r="L247" i="4"/>
  <c r="L343" i="4"/>
  <c r="L450" i="4"/>
  <c r="L555" i="4"/>
  <c r="L672" i="4"/>
  <c r="L765" i="4"/>
  <c r="L868" i="4"/>
  <c r="L960" i="4"/>
  <c r="L1075" i="4"/>
  <c r="L1188" i="4"/>
  <c r="L1282" i="4"/>
  <c r="L1376" i="4"/>
  <c r="L1468" i="4"/>
  <c r="L1585" i="4"/>
  <c r="L1690" i="4"/>
  <c r="L1795" i="4"/>
  <c r="L1913" i="4"/>
  <c r="L2022" i="4"/>
  <c r="L2139" i="4"/>
  <c r="L2236" i="4"/>
  <c r="L2324" i="4"/>
  <c r="L70" i="4"/>
  <c r="L188" i="4"/>
  <c r="L293" i="4"/>
  <c r="L401" i="4"/>
  <c r="L608" i="4"/>
  <c r="L811" i="4"/>
  <c r="L1014" i="4"/>
  <c r="L1125" i="4"/>
  <c r="L1219" i="4"/>
  <c r="L1330" i="4"/>
  <c r="L1425" i="4"/>
  <c r="L1521" i="4"/>
  <c r="L1638" i="4"/>
  <c r="L1738" i="4"/>
  <c r="L1849" i="4"/>
  <c r="L1963" i="4"/>
  <c r="L2057" i="4"/>
  <c r="L2175" i="4"/>
  <c r="L2280" i="4"/>
  <c r="L2343" i="4"/>
  <c r="L71" i="4"/>
  <c r="L189" i="4"/>
  <c r="L382" i="4"/>
  <c r="L490" i="4"/>
  <c r="L609" i="4"/>
  <c r="L909" i="4"/>
  <c r="L1015" i="4"/>
  <c r="L1126" i="4"/>
  <c r="L1220" i="4"/>
  <c r="L1331" i="4"/>
  <c r="L1412" i="4"/>
  <c r="L1522" i="4"/>
  <c r="L1624" i="4"/>
  <c r="L1729" i="4"/>
  <c r="L1850" i="4"/>
  <c r="L1951" i="4"/>
  <c r="L2058" i="4"/>
  <c r="L2185" i="4"/>
  <c r="L2281" i="4"/>
  <c r="L2344" i="4"/>
  <c r="L53" i="4"/>
  <c r="L160" i="4"/>
  <c r="L273" i="4"/>
  <c r="L366" i="4"/>
  <c r="L475" i="4"/>
  <c r="L589" i="4"/>
  <c r="L691" i="4"/>
  <c r="L792" i="4"/>
  <c r="L897" i="4"/>
  <c r="L989" i="4"/>
  <c r="L1107" i="4"/>
  <c r="L1204" i="4"/>
  <c r="L1311" i="4"/>
  <c r="L1396" i="4"/>
  <c r="L1498" i="4"/>
  <c r="L1609" i="4"/>
  <c r="L1717" i="4"/>
  <c r="L1824" i="4"/>
  <c r="L1933" i="4"/>
  <c r="L2043" i="4"/>
  <c r="L2146" i="4"/>
  <c r="L2261" i="4"/>
  <c r="L54" i="4"/>
  <c r="L158" i="4"/>
  <c r="L274" i="4"/>
  <c r="L367" i="4"/>
  <c r="L476" i="4"/>
  <c r="L590" i="4"/>
  <c r="L692" i="4"/>
  <c r="L793" i="4"/>
  <c r="L898" i="4"/>
  <c r="L990" i="4"/>
  <c r="L1108" i="4"/>
  <c r="L1205" i="4"/>
  <c r="L1312" i="4"/>
  <c r="L1397" i="4"/>
  <c r="L1499" i="4"/>
  <c r="L1610" i="4"/>
  <c r="L1712" i="4"/>
  <c r="L1825" i="4"/>
  <c r="L1934" i="4"/>
  <c r="L2044" i="4"/>
  <c r="L2147" i="4"/>
  <c r="L2262" i="4"/>
  <c r="L72" i="4"/>
  <c r="L173" i="4"/>
  <c r="L284" i="4"/>
  <c r="L383" i="4"/>
  <c r="L491" i="4"/>
  <c r="L610" i="4"/>
  <c r="L704" i="4"/>
  <c r="L906" i="4"/>
  <c r="L1016" i="4"/>
  <c r="L1109" i="4"/>
  <c r="L1221" i="4"/>
  <c r="L1332" i="4"/>
  <c r="L1413" i="4"/>
  <c r="L1523" i="4"/>
  <c r="L1625" i="4"/>
  <c r="L1730" i="4"/>
  <c r="L1851" i="4"/>
  <c r="L1952" i="4"/>
  <c r="L2059" i="4"/>
  <c r="L2166" i="4"/>
  <c r="L2271" i="4"/>
  <c r="L2345" i="4"/>
  <c r="L73" i="4"/>
  <c r="L174" i="4"/>
  <c r="L285" i="4"/>
  <c r="L384" i="4"/>
  <c r="L492" i="4"/>
  <c r="L591" i="4"/>
  <c r="L705" i="4"/>
  <c r="L803" i="4"/>
  <c r="L899" i="4"/>
  <c r="L999" i="4"/>
  <c r="L1110" i="4"/>
  <c r="L1318" i="4"/>
  <c r="L1414" i="4"/>
  <c r="L1505" i="4"/>
  <c r="L1611" i="4"/>
  <c r="L1731" i="4"/>
  <c r="L1835" i="4"/>
  <c r="L1953" i="4"/>
  <c r="L2074" i="4"/>
  <c r="L2167" i="4"/>
  <c r="L2272" i="4"/>
  <c r="L2346" i="4"/>
  <c r="L55" i="4"/>
  <c r="L159" i="4"/>
  <c r="L275" i="4"/>
  <c r="L368" i="4"/>
  <c r="L477" i="4"/>
  <c r="L592" i="4"/>
  <c r="L693" i="4"/>
  <c r="L794" i="4"/>
  <c r="L900" i="4"/>
  <c r="L991" i="4"/>
  <c r="L1111" i="4"/>
  <c r="L1206" i="4"/>
  <c r="L1313" i="4"/>
  <c r="L1398" i="4"/>
  <c r="L1500" i="4"/>
  <c r="L1612" i="4"/>
  <c r="L1711" i="4"/>
  <c r="L1826" i="4"/>
  <c r="L1935" i="4"/>
  <c r="L2045" i="4"/>
  <c r="L2148" i="4"/>
  <c r="L2263" i="4"/>
  <c r="L74" i="4"/>
  <c r="J190" i="4"/>
  <c r="J294" i="4"/>
  <c r="J386" i="4"/>
  <c r="J496" i="4"/>
  <c r="J593" i="4"/>
  <c r="J706" i="4"/>
  <c r="J804" i="4"/>
  <c r="J910" i="4"/>
  <c r="J1017" i="4"/>
  <c r="J1112" i="4"/>
  <c r="J1225" i="4"/>
  <c r="J1333" i="4"/>
  <c r="J1415" i="4"/>
  <c r="J1506" i="4"/>
  <c r="J1626" i="4"/>
  <c r="J1741" i="4"/>
  <c r="J1852" i="4"/>
  <c r="J1955" i="4"/>
  <c r="J2060" i="4"/>
  <c r="J2176" i="4"/>
  <c r="J2333" i="4"/>
  <c r="J12" i="4"/>
  <c r="J126" i="4"/>
  <c r="J231" i="4"/>
  <c r="J333" i="4"/>
  <c r="J440" i="4"/>
  <c r="J542" i="4"/>
  <c r="J656" i="4"/>
  <c r="J754" i="4"/>
  <c r="J858" i="4"/>
  <c r="J950" i="4"/>
  <c r="J1058" i="4"/>
  <c r="J1169" i="4"/>
  <c r="J1274" i="4"/>
  <c r="J1371" i="4"/>
  <c r="J1458" i="4"/>
  <c r="J1555" i="4"/>
  <c r="J1677" i="4"/>
  <c r="J1779" i="4"/>
  <c r="J1886" i="4"/>
  <c r="J1993" i="4"/>
  <c r="J2111" i="4"/>
  <c r="J2217" i="4"/>
  <c r="J2301" i="4"/>
  <c r="J75" i="4"/>
  <c r="J175" i="4"/>
  <c r="J295" i="4"/>
  <c r="J387" i="4"/>
  <c r="J497" i="4"/>
  <c r="J594" i="4"/>
  <c r="J707" i="4"/>
  <c r="J805" i="4"/>
  <c r="J911" i="4"/>
  <c r="J1000" i="4"/>
  <c r="J1113" i="4"/>
  <c r="J1222" i="4"/>
  <c r="J1334" i="4"/>
  <c r="J1416" i="4"/>
  <c r="J1507" i="4"/>
  <c r="J1627" i="4"/>
  <c r="J1739" i="4"/>
  <c r="J1836" i="4"/>
  <c r="J1956" i="4"/>
  <c r="J2061" i="4"/>
  <c r="J2152" i="4"/>
  <c r="J2334" i="4"/>
  <c r="J76" i="4"/>
  <c r="J176" i="4"/>
  <c r="J296" i="4"/>
  <c r="J388" i="4"/>
  <c r="J498" i="4"/>
  <c r="J595" i="4"/>
  <c r="J708" i="4"/>
  <c r="J806" i="4"/>
  <c r="J912" i="4"/>
  <c r="J1001" i="4"/>
  <c r="J1114" i="4"/>
  <c r="J1226" i="4"/>
  <c r="J1335" i="4"/>
  <c r="J1417" i="4"/>
  <c r="J1508" i="4"/>
  <c r="J1628" i="4"/>
  <c r="J1742" i="4"/>
  <c r="J1837" i="4"/>
  <c r="J1957" i="4"/>
  <c r="J2062" i="4"/>
  <c r="J2153" i="4"/>
  <c r="J41" i="4"/>
  <c r="J161" i="4"/>
  <c r="J267" i="4"/>
  <c r="J369" i="4"/>
  <c r="J480" i="4"/>
  <c r="J577" i="4"/>
  <c r="J694" i="4"/>
  <c r="J795" i="4"/>
  <c r="J887" i="4"/>
  <c r="J992" i="4"/>
  <c r="J1094" i="4"/>
  <c r="J1300" i="4"/>
  <c r="J1390" i="4"/>
  <c r="J1486" i="4"/>
  <c r="J1599" i="4"/>
  <c r="J1713" i="4"/>
  <c r="J1827" i="4"/>
  <c r="J1936" i="4"/>
  <c r="J2023" i="4"/>
  <c r="J2140" i="4"/>
  <c r="J2247" i="4"/>
  <c r="J2325" i="4"/>
  <c r="J13" i="4"/>
  <c r="J132" i="4"/>
  <c r="J232" i="4"/>
  <c r="J334" i="4"/>
  <c r="J441" i="4"/>
  <c r="J548" i="4"/>
  <c r="J661" i="4"/>
  <c r="J755" i="4"/>
  <c r="J859" i="4"/>
  <c r="J961" i="4"/>
  <c r="J1069" i="4"/>
  <c r="J1175" i="4"/>
  <c r="J1275" i="4"/>
  <c r="J1377" i="4"/>
  <c r="J1459" i="4"/>
  <c r="J1572" i="4"/>
  <c r="J1678" i="4"/>
  <c r="J1796" i="4"/>
  <c r="J1903" i="4"/>
  <c r="J1994" i="4"/>
  <c r="J2119" i="4"/>
  <c r="J2218" i="4"/>
  <c r="J2302" i="4"/>
  <c r="J82" i="4"/>
  <c r="J195" i="4"/>
  <c r="J301" i="4"/>
  <c r="J404" i="4"/>
  <c r="J499" i="4"/>
  <c r="J611" i="4"/>
  <c r="J720" i="4"/>
  <c r="J817" i="4"/>
  <c r="J917" i="4"/>
  <c r="J1018" i="4"/>
  <c r="J1133" i="4"/>
  <c r="J1234" i="4"/>
  <c r="J1348" i="4"/>
  <c r="J1435" i="4"/>
  <c r="J1524" i="4"/>
  <c r="J1640" i="4"/>
  <c r="J1752" i="4"/>
  <c r="J1858" i="4"/>
  <c r="J1973" i="4"/>
  <c r="J2063" i="4"/>
  <c r="J2177" i="4"/>
  <c r="J42" i="4"/>
  <c r="J148" i="4"/>
  <c r="J248" i="4"/>
  <c r="J353" i="4"/>
  <c r="J465" i="4"/>
  <c r="J556" i="4"/>
  <c r="J673" i="4"/>
  <c r="J779" i="4"/>
  <c r="J879" i="4"/>
  <c r="J977" i="4"/>
  <c r="J1080" i="4"/>
  <c r="J1197" i="4"/>
  <c r="J1294" i="4"/>
  <c r="J1480" i="4"/>
  <c r="J1586" i="4"/>
  <c r="J1703" i="4"/>
  <c r="J1810" i="4"/>
  <c r="J1914" i="4"/>
  <c r="J2024" i="4"/>
  <c r="J2128" i="4"/>
  <c r="J2229" i="4"/>
  <c r="J2326" i="4"/>
  <c r="J14" i="4"/>
  <c r="J128" i="4"/>
  <c r="J233" i="4"/>
  <c r="J335" i="4"/>
  <c r="J442" i="4"/>
  <c r="J549" i="4"/>
  <c r="J657" i="4"/>
  <c r="J756" i="4"/>
  <c r="J860" i="4"/>
  <c r="J951" i="4"/>
  <c r="J1068" i="4"/>
  <c r="J1176" i="4"/>
  <c r="J1276" i="4"/>
  <c r="J1372" i="4"/>
  <c r="J1460" i="4"/>
  <c r="J1573" i="4"/>
  <c r="J1679" i="4"/>
  <c r="J1780" i="4"/>
  <c r="J1904" i="4"/>
  <c r="J1995" i="4"/>
  <c r="J2112" i="4"/>
  <c r="J2219" i="4"/>
  <c r="J2303" i="4"/>
  <c r="J77" i="4"/>
  <c r="J191" i="4"/>
  <c r="J297" i="4"/>
  <c r="J389" i="4"/>
  <c r="J500" i="4"/>
  <c r="J612" i="4"/>
  <c r="J709" i="4"/>
  <c r="J812" i="4"/>
  <c r="J913" i="4"/>
  <c r="J1019" i="4"/>
  <c r="J1127" i="4"/>
  <c r="J1227" i="4"/>
  <c r="J1336" i="4"/>
  <c r="J1418" i="4"/>
  <c r="J1525" i="4"/>
  <c r="J1629" i="4"/>
  <c r="J1743" i="4"/>
  <c r="J1853" i="4"/>
  <c r="J1964" i="4"/>
  <c r="J2064" i="4"/>
  <c r="J2178" i="4"/>
  <c r="J28" i="4"/>
  <c r="J149" i="4"/>
  <c r="J249" i="4"/>
  <c r="J354" i="4"/>
  <c r="J466" i="4"/>
  <c r="J557" i="4"/>
  <c r="J674" i="4"/>
  <c r="J780" i="4"/>
  <c r="J880" i="4"/>
  <c r="J978" i="4"/>
  <c r="J1081" i="4"/>
  <c r="J1189" i="4"/>
  <c r="J1295" i="4"/>
  <c r="J1481" i="4"/>
  <c r="J1587" i="4"/>
  <c r="J1704" i="4"/>
  <c r="J1811" i="4"/>
  <c r="J1915" i="4"/>
  <c r="J2009" i="4"/>
  <c r="J2129" i="4"/>
  <c r="J2230" i="4"/>
  <c r="J2311" i="4"/>
  <c r="J83" i="4"/>
  <c r="J196" i="4"/>
  <c r="J302" i="4"/>
  <c r="J405" i="4"/>
  <c r="J514" i="4"/>
  <c r="J624" i="4"/>
  <c r="J721" i="4"/>
  <c r="J818" i="4"/>
  <c r="J918" i="4"/>
  <c r="J1032" i="4"/>
  <c r="J1134" i="4"/>
  <c r="J1235" i="4"/>
  <c r="J1349" i="4"/>
  <c r="J1436" i="4"/>
  <c r="J1526" i="4"/>
  <c r="J1641" i="4"/>
  <c r="J1753" i="4"/>
  <c r="J1859" i="4"/>
  <c r="J1974" i="4"/>
  <c r="J2065" i="4"/>
  <c r="J2179" i="4"/>
  <c r="J43" i="4"/>
  <c r="J150" i="4"/>
  <c r="J250" i="4"/>
  <c r="J355" i="4"/>
  <c r="J467" i="4"/>
  <c r="J558" i="4"/>
  <c r="J675" i="4"/>
  <c r="J781" i="4"/>
  <c r="J881" i="4"/>
  <c r="J979" i="4"/>
  <c r="J1082" i="4"/>
  <c r="J1198" i="4"/>
  <c r="J1296" i="4"/>
  <c r="J1482" i="4"/>
  <c r="J1588" i="4"/>
  <c r="J1705" i="4"/>
  <c r="J1812" i="4"/>
  <c r="J1916" i="4"/>
  <c r="J2025" i="4"/>
  <c r="J2130" i="4"/>
  <c r="J2237" i="4"/>
  <c r="J2327" i="4"/>
  <c r="J84" i="4"/>
  <c r="J197" i="4"/>
  <c r="J303" i="4"/>
  <c r="J406" i="4"/>
  <c r="J501" i="4"/>
  <c r="J613" i="4"/>
  <c r="J722" i="4"/>
  <c r="J819" i="4"/>
  <c r="J919" i="4"/>
  <c r="J1020" i="4"/>
  <c r="J1135" i="4"/>
  <c r="J1236" i="4"/>
  <c r="J1350" i="4"/>
  <c r="J1437" i="4"/>
  <c r="J1527" i="4"/>
  <c r="J1642" i="4"/>
  <c r="J1754" i="4"/>
  <c r="J1860" i="4"/>
  <c r="J1975" i="4"/>
  <c r="J2066" i="4"/>
  <c r="J2180" i="4"/>
  <c r="J29" i="4"/>
  <c r="J142" i="4"/>
  <c r="J251" i="4"/>
  <c r="J344" i="4"/>
  <c r="J451" i="4"/>
  <c r="J559" i="4"/>
  <c r="J662" i="4"/>
  <c r="J766" i="4"/>
  <c r="J869" i="4"/>
  <c r="J962" i="4"/>
  <c r="J1076" i="4"/>
  <c r="J1177" i="4"/>
  <c r="J1283" i="4"/>
  <c r="J1378" i="4"/>
  <c r="J1469" i="4"/>
  <c r="J1574" i="4"/>
  <c r="J1691" i="4"/>
  <c r="J1797" i="4"/>
  <c r="J1917" i="4"/>
  <c r="J2010" i="4"/>
  <c r="J2131" i="4"/>
  <c r="J2238" i="4"/>
  <c r="J2312" i="4"/>
  <c r="J85" i="4"/>
  <c r="J198" i="4"/>
  <c r="J304" i="4"/>
  <c r="J407" i="4"/>
  <c r="J515" i="4"/>
  <c r="J625" i="4"/>
  <c r="J723" i="4"/>
  <c r="J826" i="4"/>
  <c r="J920" i="4"/>
  <c r="J1033" i="4"/>
  <c r="J1136" i="4"/>
  <c r="J1242" i="4"/>
  <c r="J1351" i="4"/>
  <c r="J1438" i="4"/>
  <c r="J1538" i="4"/>
  <c r="J1643" i="4"/>
  <c r="J1755" i="4"/>
  <c r="J1861" i="4"/>
  <c r="J1978" i="4"/>
  <c r="J2067" i="4"/>
  <c r="J2181" i="4"/>
  <c r="J15" i="4"/>
  <c r="J129" i="4"/>
  <c r="J234" i="4"/>
  <c r="J336" i="4"/>
  <c r="J443" i="4"/>
  <c r="J550" i="4"/>
  <c r="J658" i="4"/>
  <c r="J757" i="4"/>
  <c r="J861" i="4"/>
  <c r="J952" i="4"/>
  <c r="J1059" i="4"/>
  <c r="J1170" i="4"/>
  <c r="J1277" i="4"/>
  <c r="J1373" i="4"/>
  <c r="J1461" i="4"/>
  <c r="J1556" i="4"/>
  <c r="J1680" i="4"/>
  <c r="J1781" i="4"/>
  <c r="J1887" i="4"/>
  <c r="J1996" i="4"/>
  <c r="J2113" i="4"/>
  <c r="J2220" i="4"/>
  <c r="J2304" i="4"/>
  <c r="J98" i="4"/>
  <c r="J199" i="4"/>
  <c r="J318" i="4"/>
  <c r="J415" i="4"/>
  <c r="J520" i="4"/>
  <c r="J628" i="4"/>
  <c r="J724" i="4"/>
  <c r="J827" i="4"/>
  <c r="J928" i="4"/>
  <c r="J1034" i="4"/>
  <c r="J1137" i="4"/>
  <c r="J1247" i="4"/>
  <c r="J1352" i="4"/>
  <c r="J1439" i="4"/>
  <c r="J1539" i="4"/>
  <c r="J1644" i="4"/>
  <c r="J1760" i="4"/>
  <c r="J1862" i="4"/>
  <c r="J1979" i="4"/>
  <c r="J2079" i="4"/>
  <c r="J2186" i="4"/>
  <c r="J2292" i="4"/>
  <c r="J10" i="4"/>
  <c r="J120" i="4"/>
  <c r="J229" i="4"/>
  <c r="J325" i="4"/>
  <c r="J429" i="4"/>
  <c r="J532" i="4"/>
  <c r="J640" i="4"/>
  <c r="J737" i="4"/>
  <c r="J842" i="4"/>
  <c r="J945" i="4"/>
  <c r="J1060" i="4"/>
  <c r="J1154" i="4"/>
  <c r="J1265" i="4"/>
  <c r="J1364" i="4"/>
  <c r="J1557" i="4"/>
  <c r="J1671" i="4"/>
  <c r="J1782" i="4"/>
  <c r="J1888" i="4"/>
  <c r="J1997" i="4"/>
  <c r="J2093" i="4"/>
  <c r="J2211" i="4"/>
  <c r="J2293" i="4"/>
  <c r="J11" i="4"/>
  <c r="J121" i="4"/>
  <c r="J235" i="4"/>
  <c r="J326" i="4"/>
  <c r="J430" i="4"/>
  <c r="J533" i="4"/>
  <c r="J641" i="4"/>
  <c r="J738" i="4"/>
  <c r="J843" i="4"/>
  <c r="J946" i="4"/>
  <c r="J1061" i="4"/>
  <c r="J1155" i="4"/>
  <c r="J1266" i="4"/>
  <c r="J1365" i="4"/>
  <c r="J1558" i="4"/>
  <c r="J1672" i="4"/>
  <c r="J1783" i="4"/>
  <c r="J1889" i="4"/>
  <c r="J1998" i="4"/>
  <c r="J2094" i="4"/>
  <c r="J2221" i="4"/>
  <c r="J2294" i="4"/>
  <c r="J104" i="4"/>
  <c r="J212" i="4"/>
  <c r="J321" i="4"/>
  <c r="J416" i="4"/>
  <c r="J521" i="4"/>
  <c r="J632" i="4"/>
  <c r="J725" i="4"/>
  <c r="J828" i="4"/>
  <c r="J929" i="4"/>
  <c r="J1035" i="4"/>
  <c r="J1147" i="4"/>
  <c r="J1250" i="4"/>
  <c r="J1353" i="4"/>
  <c r="J1440" i="4"/>
  <c r="J1540" i="4"/>
  <c r="J1657" i="4"/>
  <c r="J1761" i="4"/>
  <c r="J1875" i="4"/>
  <c r="J1980" i="4"/>
  <c r="J2080" i="4"/>
  <c r="J2197" i="4"/>
  <c r="J56" i="4"/>
  <c r="J162" i="4"/>
  <c r="J278" i="4"/>
  <c r="J370" i="4"/>
  <c r="J481" i="4"/>
  <c r="J578" i="4"/>
  <c r="J695" i="4"/>
  <c r="J796" i="4"/>
  <c r="J901" i="4"/>
  <c r="J1002" i="4"/>
  <c r="J1095" i="4"/>
  <c r="J1319" i="4"/>
  <c r="J1399" i="4"/>
  <c r="J1501" i="4"/>
  <c r="J1613" i="4"/>
  <c r="J1718" i="4"/>
  <c r="J1828" i="4"/>
  <c r="J1937" i="4"/>
  <c r="J2038" i="4"/>
  <c r="J2149" i="4"/>
  <c r="J2264" i="4"/>
  <c r="J2" i="4"/>
  <c r="J105" i="4"/>
  <c r="J216" i="4"/>
  <c r="J431" i="4"/>
  <c r="J534" i="4"/>
  <c r="J642" i="4"/>
  <c r="J739" i="4"/>
  <c r="J844" i="4"/>
  <c r="J930" i="4"/>
  <c r="J1051" i="4"/>
  <c r="J1156" i="4"/>
  <c r="J1251" i="4"/>
  <c r="J1559" i="4"/>
  <c r="J1658" i="4"/>
  <c r="J1771" i="4"/>
  <c r="J1890" i="4"/>
  <c r="J2081" i="4"/>
  <c r="J2203" i="4"/>
  <c r="J86" i="4"/>
  <c r="J200" i="4"/>
  <c r="J305" i="4"/>
  <c r="J408" i="4"/>
  <c r="J516" i="4"/>
  <c r="J626" i="4"/>
  <c r="J726" i="4"/>
  <c r="J829" i="4"/>
  <c r="J921" i="4"/>
  <c r="J1036" i="4"/>
  <c r="J1138" i="4"/>
  <c r="J1243" i="4"/>
  <c r="J1354" i="4"/>
  <c r="J1441" i="4"/>
  <c r="J1541" i="4"/>
  <c r="J1645" i="4"/>
  <c r="J1756" i="4"/>
  <c r="J1863" i="4"/>
  <c r="J1981" i="4"/>
  <c r="J2068" i="4"/>
  <c r="J2187" i="4"/>
  <c r="J99" i="4"/>
  <c r="J201" i="4"/>
  <c r="J319" i="4"/>
  <c r="J417" i="4"/>
  <c r="J522" i="4"/>
  <c r="J629" i="4"/>
  <c r="J727" i="4"/>
  <c r="J830" i="4"/>
  <c r="J931" i="4"/>
  <c r="J1037" i="4"/>
  <c r="J1148" i="4"/>
  <c r="J1248" i="4"/>
  <c r="J1355" i="4"/>
  <c r="J1442" i="4"/>
  <c r="J1542" i="4"/>
  <c r="J1646" i="4"/>
  <c r="J1762" i="4"/>
  <c r="J1864" i="4"/>
  <c r="J1982" i="4"/>
  <c r="J2082" i="4"/>
  <c r="J2188" i="4"/>
  <c r="J2295" i="4"/>
  <c r="J30" i="4"/>
  <c r="J143" i="4"/>
  <c r="J252" i="4"/>
  <c r="J345" i="4"/>
  <c r="J452" i="4"/>
  <c r="J560" i="4"/>
  <c r="J676" i="4"/>
  <c r="J767" i="4"/>
  <c r="J870" i="4"/>
  <c r="J963" i="4"/>
  <c r="J1077" i="4"/>
  <c r="J1190" i="4"/>
  <c r="J1284" i="4"/>
  <c r="J1379" i="4"/>
  <c r="J1470" i="4"/>
  <c r="J1589" i="4"/>
  <c r="J1692" i="4"/>
  <c r="J1798" i="4"/>
  <c r="J1918" i="4"/>
  <c r="J2011" i="4"/>
  <c r="J2132" i="4"/>
  <c r="J2239" i="4"/>
  <c r="J2313" i="4"/>
  <c r="J3" i="4"/>
  <c r="J106" i="4"/>
  <c r="J217" i="4"/>
  <c r="J432" i="4"/>
  <c r="J535" i="4"/>
  <c r="J643" i="4"/>
  <c r="J740" i="4"/>
  <c r="J845" i="4"/>
  <c r="J932" i="4"/>
  <c r="J1052" i="4"/>
  <c r="J1157" i="4"/>
  <c r="J1252" i="4"/>
  <c r="J1560" i="4"/>
  <c r="J1659" i="4"/>
  <c r="J1777" i="4"/>
  <c r="J1891" i="4"/>
  <c r="J2095" i="4"/>
  <c r="J2204" i="4"/>
  <c r="J31" i="4"/>
  <c r="J133" i="4"/>
  <c r="J253" i="4"/>
  <c r="J346" i="4"/>
  <c r="J453" i="4"/>
  <c r="J561" i="4"/>
  <c r="J663" i="4"/>
  <c r="J768" i="4"/>
  <c r="J871" i="4"/>
  <c r="J964" i="4"/>
  <c r="J1178" i="4"/>
  <c r="J1285" i="4"/>
  <c r="J1380" i="4"/>
  <c r="J1471" i="4"/>
  <c r="J1575" i="4"/>
  <c r="J1693" i="4"/>
  <c r="J1799" i="4"/>
  <c r="J1905" i="4"/>
  <c r="J2012" i="4"/>
  <c r="J2120" i="4"/>
  <c r="J2240" i="4"/>
  <c r="J2314" i="4"/>
  <c r="J6" i="4"/>
  <c r="J107" i="4"/>
  <c r="J218" i="4"/>
  <c r="J433" i="4"/>
  <c r="J536" i="4"/>
  <c r="J644" i="4"/>
  <c r="J741" i="4"/>
  <c r="J846" i="4"/>
  <c r="J933" i="4"/>
  <c r="J1053" i="4"/>
  <c r="J1158" i="4"/>
  <c r="J1263" i="4"/>
  <c r="J1561" i="4"/>
  <c r="J1660" i="4"/>
  <c r="J1784" i="4"/>
  <c r="J1892" i="4"/>
  <c r="J1999" i="4"/>
  <c r="J2096" i="4"/>
  <c r="J2205" i="4"/>
  <c r="J2296" i="4"/>
  <c r="J16" i="4"/>
  <c r="J134" i="4"/>
  <c r="J236" i="4"/>
  <c r="J337" i="4"/>
  <c r="J454" i="4"/>
  <c r="J562" i="4"/>
  <c r="J664" i="4"/>
  <c r="J769" i="4"/>
  <c r="J862" i="4"/>
  <c r="J965" i="4"/>
  <c r="J1070" i="4"/>
  <c r="J1179" i="4"/>
  <c r="J1286" i="4"/>
  <c r="J1381" i="4"/>
  <c r="J1472" i="4"/>
  <c r="J1576" i="4"/>
  <c r="J1681" i="4"/>
  <c r="J1800" i="4"/>
  <c r="J1906" i="4"/>
  <c r="J2000" i="4"/>
  <c r="J2121" i="4"/>
  <c r="J2222" i="4"/>
  <c r="J2305" i="4"/>
  <c r="J57" i="4"/>
  <c r="J177" i="4"/>
  <c r="J286" i="4"/>
  <c r="J390" i="4"/>
  <c r="J596" i="4"/>
  <c r="J1003" i="4"/>
  <c r="J1115" i="4"/>
  <c r="J1210" i="4"/>
  <c r="J1320" i="4"/>
  <c r="J1419" i="4"/>
  <c r="J1509" i="4"/>
  <c r="J1614" i="4"/>
  <c r="J1732" i="4"/>
  <c r="J1838" i="4"/>
  <c r="J1958" i="4"/>
  <c r="J2039" i="4"/>
  <c r="J2154" i="4"/>
  <c r="J2273" i="4"/>
  <c r="J78" i="4"/>
  <c r="J178" i="4"/>
  <c r="J298" i="4"/>
  <c r="J391" i="4"/>
  <c r="J502" i="4"/>
  <c r="J597" i="4"/>
  <c r="J710" i="4"/>
  <c r="J807" i="4"/>
  <c r="J914" i="4"/>
  <c r="J1004" i="4"/>
  <c r="J1116" i="4"/>
  <c r="J1223" i="4"/>
  <c r="J1337" i="4"/>
  <c r="J1420" i="4"/>
  <c r="J1510" i="4"/>
  <c r="J1630" i="4"/>
  <c r="J1740" i="4"/>
  <c r="J1839" i="4"/>
  <c r="J1959" i="4"/>
  <c r="J2069" i="4"/>
  <c r="J2155" i="4"/>
  <c r="J7" i="4"/>
  <c r="J108" i="4"/>
  <c r="J230" i="4"/>
  <c r="J327" i="4"/>
  <c r="J434" i="4"/>
  <c r="J537" i="4"/>
  <c r="J645" i="4"/>
  <c r="J742" i="4"/>
  <c r="J847" i="4"/>
  <c r="J947" i="4"/>
  <c r="J1054" i="4"/>
  <c r="J1159" i="4"/>
  <c r="J1267" i="4"/>
  <c r="J1362" i="4"/>
  <c r="J1562" i="4"/>
  <c r="J1673" i="4"/>
  <c r="J1785" i="4"/>
  <c r="J1893" i="4"/>
  <c r="J2001" i="4"/>
  <c r="J2097" i="4"/>
  <c r="J2223" i="4"/>
  <c r="J2297" i="4"/>
  <c r="J100" i="4"/>
  <c r="J213" i="4"/>
  <c r="J322" i="4"/>
  <c r="J418" i="4"/>
  <c r="J523" i="4"/>
  <c r="J633" i="4"/>
  <c r="J728" i="4"/>
  <c r="J831" i="4"/>
  <c r="J934" i="4"/>
  <c r="J1038" i="4"/>
  <c r="J1149" i="4"/>
  <c r="J1253" i="4"/>
  <c r="J1356" i="4"/>
  <c r="J1443" i="4"/>
  <c r="J1543" i="4"/>
  <c r="J1647" i="4"/>
  <c r="J1763" i="4"/>
  <c r="J1876" i="4"/>
  <c r="J1983" i="4"/>
  <c r="J2083" i="4"/>
  <c r="J2198" i="4"/>
  <c r="J17" i="4"/>
  <c r="J127" i="4"/>
  <c r="J237" i="4"/>
  <c r="J328" i="4"/>
  <c r="J444" i="4"/>
  <c r="J543" i="4"/>
  <c r="J659" i="4"/>
  <c r="J758" i="4"/>
  <c r="J848" i="4"/>
  <c r="J953" i="4"/>
  <c r="J1062" i="4"/>
  <c r="J1171" i="4"/>
  <c r="J1268" i="4"/>
  <c r="J1366" i="4"/>
  <c r="J1462" i="4"/>
  <c r="J1563" i="4"/>
  <c r="J1682" i="4"/>
  <c r="J1786" i="4"/>
  <c r="J1894" i="4"/>
  <c r="J2002" i="4"/>
  <c r="J2114" i="4"/>
  <c r="J2224" i="4"/>
  <c r="J2306" i="4"/>
  <c r="J18" i="4"/>
  <c r="J122" i="4"/>
  <c r="J238" i="4"/>
  <c r="J329" i="4"/>
  <c r="J445" i="4"/>
  <c r="J544" i="4"/>
  <c r="J646" i="4"/>
  <c r="J759" i="4"/>
  <c r="J849" i="4"/>
  <c r="J954" i="4"/>
  <c r="J1063" i="4"/>
  <c r="J1172" i="4"/>
  <c r="J1269" i="4"/>
  <c r="J1367" i="4"/>
  <c r="J1456" i="4"/>
  <c r="J1564" i="4"/>
  <c r="J1683" i="4"/>
  <c r="J1787" i="4"/>
  <c r="J1895" i="4"/>
  <c r="J2003" i="4"/>
  <c r="J2098" i="4"/>
  <c r="J2225" i="4"/>
  <c r="J2307" i="4"/>
  <c r="J58" i="4"/>
  <c r="J163" i="4"/>
  <c r="J276" i="4"/>
  <c r="J371" i="4"/>
  <c r="J482" i="4"/>
  <c r="J579" i="4"/>
  <c r="J696" i="4"/>
  <c r="J797" i="4"/>
  <c r="J888" i="4"/>
  <c r="J993" i="4"/>
  <c r="J1096" i="4"/>
  <c r="J1301" i="4"/>
  <c r="J1400" i="4"/>
  <c r="J1487" i="4"/>
  <c r="J1600" i="4"/>
  <c r="J1719" i="4"/>
  <c r="J1829" i="4"/>
  <c r="J1938" i="4"/>
  <c r="J2040" i="4"/>
  <c r="J2150" i="4"/>
  <c r="J2248" i="4"/>
  <c r="J19" i="4"/>
  <c r="J123" i="4"/>
  <c r="J239" i="4"/>
  <c r="J330" i="4"/>
  <c r="J446" i="4"/>
  <c r="J545" i="4"/>
  <c r="J647" i="4"/>
  <c r="J760" i="4"/>
  <c r="J850" i="4"/>
  <c r="J955" i="4"/>
  <c r="J1064" i="4"/>
  <c r="J1173" i="4"/>
  <c r="J1270" i="4"/>
  <c r="J1368" i="4"/>
  <c r="J1463" i="4"/>
  <c r="J1565" i="4"/>
  <c r="J1684" i="4"/>
  <c r="J1788" i="4"/>
  <c r="J1896" i="4"/>
  <c r="J2004" i="4"/>
  <c r="J2099" i="4"/>
  <c r="J2226" i="4"/>
  <c r="J2308" i="4"/>
  <c r="J44" i="4"/>
  <c r="J151" i="4"/>
  <c r="J263" i="4"/>
  <c r="J356" i="4"/>
  <c r="J468" i="4"/>
  <c r="J574" i="4"/>
  <c r="J683" i="4"/>
  <c r="J782" i="4"/>
  <c r="J882" i="4"/>
  <c r="J980" i="4"/>
  <c r="J1089" i="4"/>
  <c r="J1199" i="4"/>
  <c r="J1302" i="4"/>
  <c r="J1488" i="4"/>
  <c r="J1590" i="4"/>
  <c r="J1706" i="4"/>
  <c r="J1813" i="4"/>
  <c r="J1919" i="4"/>
  <c r="J2026" i="4"/>
  <c r="J2133" i="4"/>
  <c r="J2249" i="4"/>
  <c r="J32" i="4"/>
  <c r="J101" i="4"/>
  <c r="J135" i="4"/>
  <c r="J202" i="4"/>
  <c r="J254" i="4"/>
  <c r="J320" i="4"/>
  <c r="J347" i="4"/>
  <c r="J419" i="4"/>
  <c r="J455" i="4"/>
  <c r="J517" i="4"/>
  <c r="J563" i="4"/>
  <c r="J630" i="4"/>
  <c r="J665" i="4"/>
  <c r="J729" i="4"/>
  <c r="J770" i="4"/>
  <c r="J832" i="4"/>
  <c r="J872" i="4"/>
  <c r="J922" i="4"/>
  <c r="J966" i="4"/>
  <c r="J1039" i="4"/>
  <c r="J1139" i="4"/>
  <c r="J1180" i="4"/>
  <c r="J1244" i="4"/>
  <c r="J1287" i="4"/>
  <c r="J1357" i="4"/>
  <c r="J1382" i="4"/>
  <c r="J1444" i="4"/>
  <c r="J1473" i="4"/>
  <c r="J1544" i="4"/>
  <c r="J1577" i="4"/>
  <c r="J1648" i="4"/>
  <c r="J1694" i="4"/>
  <c r="J1764" i="4"/>
  <c r="J1801" i="4"/>
  <c r="J1865" i="4"/>
  <c r="J1907" i="4"/>
  <c r="J1984" i="4"/>
  <c r="J2013" i="4"/>
  <c r="J2084" i="4"/>
  <c r="J2122" i="4"/>
  <c r="J2189" i="4"/>
  <c r="J2241" i="4"/>
  <c r="J2315" i="4"/>
  <c r="J45" i="4"/>
  <c r="J152" i="4"/>
  <c r="J264" i="4"/>
  <c r="J357" i="4"/>
  <c r="J469" i="4"/>
  <c r="J564" i="4"/>
  <c r="J684" i="4"/>
  <c r="J783" i="4"/>
  <c r="J883" i="4"/>
  <c r="J981" i="4"/>
  <c r="J1090" i="4"/>
  <c r="J1200" i="4"/>
  <c r="J1303" i="4"/>
  <c r="J1489" i="4"/>
  <c r="J1591" i="4"/>
  <c r="J1707" i="4"/>
  <c r="J1814" i="4"/>
  <c r="J1920" i="4"/>
  <c r="J2032" i="4"/>
  <c r="J2134" i="4"/>
  <c r="J2250" i="4"/>
  <c r="J87" i="4"/>
  <c r="J203" i="4"/>
  <c r="J306" i="4"/>
  <c r="J409" i="4"/>
  <c r="J503" i="4"/>
  <c r="J614" i="4"/>
  <c r="J730" i="4"/>
  <c r="J820" i="4"/>
  <c r="J923" i="4"/>
  <c r="J1021" i="4"/>
  <c r="J1140" i="4"/>
  <c r="J1237" i="4"/>
  <c r="J1339" i="4"/>
  <c r="J1433" i="4"/>
  <c r="J1528" i="4"/>
  <c r="J1649" i="4"/>
  <c r="J1757" i="4"/>
  <c r="J1866" i="4"/>
  <c r="J1965" i="4"/>
  <c r="J2070" i="4"/>
  <c r="J2190" i="4"/>
  <c r="J20" i="4"/>
  <c r="J124" i="4"/>
  <c r="J240" i="4"/>
  <c r="J331" i="4"/>
  <c r="J435" i="4"/>
  <c r="J546" i="4"/>
  <c r="J648" i="4"/>
  <c r="J743" i="4"/>
  <c r="J851" i="4"/>
  <c r="J956" i="4"/>
  <c r="J1065" i="4"/>
  <c r="J1160" i="4"/>
  <c r="J1271" i="4"/>
  <c r="J1369" i="4"/>
  <c r="J1566" i="4"/>
  <c r="J1675" i="4"/>
  <c r="J1789" i="4"/>
  <c r="J1897" i="4"/>
  <c r="J2007" i="4"/>
  <c r="J2115" i="4"/>
  <c r="J2227" i="4"/>
  <c r="J2309" i="4"/>
  <c r="J88" i="4"/>
  <c r="J204" i="4"/>
  <c r="J307" i="4"/>
  <c r="J410" i="4"/>
  <c r="J504" i="4"/>
  <c r="J615" i="4"/>
  <c r="J731" i="4"/>
  <c r="J821" i="4"/>
  <c r="J924" i="4"/>
  <c r="J1022" i="4"/>
  <c r="J1141" i="4"/>
  <c r="J1238" i="4"/>
  <c r="J1340" i="4"/>
  <c r="J1434" i="4"/>
  <c r="J1529" i="4"/>
  <c r="J1650" i="4"/>
  <c r="J1758" i="4"/>
  <c r="J1867" i="4"/>
  <c r="J1976" i="4"/>
  <c r="J2075" i="4"/>
  <c r="J2191" i="4"/>
  <c r="J2282" i="4"/>
  <c r="J102" i="4"/>
  <c r="J214" i="4"/>
  <c r="J323" i="4"/>
  <c r="J420" i="4"/>
  <c r="J524" i="4"/>
  <c r="J634" i="4"/>
  <c r="J732" i="4"/>
  <c r="J833" i="4"/>
  <c r="J935" i="4"/>
  <c r="J1040" i="4"/>
  <c r="J1150" i="4"/>
  <c r="J1249" i="4"/>
  <c r="J1358" i="4"/>
  <c r="J1445" i="4"/>
  <c r="J1545" i="4"/>
  <c r="J1651" i="4"/>
  <c r="J1765" i="4"/>
  <c r="J1877" i="4"/>
  <c r="J1985" i="4"/>
  <c r="J2085" i="4"/>
  <c r="J2199" i="4"/>
  <c r="J89" i="4"/>
  <c r="J205" i="4"/>
  <c r="J308" i="4"/>
  <c r="J402" i="4"/>
  <c r="J505" i="4"/>
  <c r="J616" i="4"/>
  <c r="J711" i="4"/>
  <c r="J822" i="4"/>
  <c r="J1023" i="4"/>
  <c r="J1128" i="4"/>
  <c r="J1228" i="4"/>
  <c r="J1341" i="4"/>
  <c r="J1426" i="4"/>
  <c r="J1530" i="4"/>
  <c r="J1639" i="4"/>
  <c r="J1744" i="4"/>
  <c r="J1868" i="4"/>
  <c r="J1966" i="4"/>
  <c r="J2076" i="4"/>
  <c r="J2192" i="4"/>
  <c r="J2283" i="4"/>
  <c r="J59" i="4"/>
  <c r="J164" i="4"/>
  <c r="J277" i="4"/>
  <c r="J372" i="4"/>
  <c r="J483" i="4"/>
  <c r="J580" i="4"/>
  <c r="J697" i="4"/>
  <c r="J798" i="4"/>
  <c r="J889" i="4"/>
  <c r="J994" i="4"/>
  <c r="J1097" i="4"/>
  <c r="J1314" i="4"/>
  <c r="J1401" i="4"/>
  <c r="J1490" i="4"/>
  <c r="J1601" i="4"/>
  <c r="J1720" i="4"/>
  <c r="J1830" i="4"/>
  <c r="J1939" i="4"/>
  <c r="J2046" i="4"/>
  <c r="J2151" i="4"/>
  <c r="J2265" i="4"/>
  <c r="J33" i="4"/>
  <c r="J153" i="4"/>
  <c r="J255" i="4"/>
  <c r="J358" i="4"/>
  <c r="J461" i="4"/>
  <c r="J565" i="4"/>
  <c r="J677" i="4"/>
  <c r="J784" i="4"/>
  <c r="J884" i="4"/>
  <c r="J967" i="4"/>
  <c r="J1083" i="4"/>
  <c r="J1191" i="4"/>
  <c r="J1297" i="4"/>
  <c r="J1483" i="4"/>
  <c r="J1592" i="4"/>
  <c r="J1695" i="4"/>
  <c r="J1815" i="4"/>
  <c r="J1921" i="4"/>
  <c r="J2014" i="4"/>
  <c r="J2141" i="4"/>
  <c r="J2242" i="4"/>
  <c r="J2316" i="4"/>
  <c r="J4" i="4"/>
  <c r="J109" i="4"/>
  <c r="J219" i="4"/>
  <c r="J421" i="4"/>
  <c r="J538" i="4"/>
  <c r="J649" i="4"/>
  <c r="J744" i="4"/>
  <c r="J852" i="4"/>
  <c r="J936" i="4"/>
  <c r="J1048" i="4"/>
  <c r="J1161" i="4"/>
  <c r="J1254" i="4"/>
  <c r="J1567" i="4"/>
  <c r="J1661" i="4"/>
  <c r="J1772" i="4"/>
  <c r="J1878" i="4"/>
  <c r="J2100" i="4"/>
  <c r="J2206" i="4"/>
  <c r="J46" i="4"/>
  <c r="J154" i="4"/>
  <c r="J265" i="4"/>
  <c r="J359" i="4"/>
  <c r="J470" i="4"/>
  <c r="J575" i="4"/>
  <c r="J685" i="4"/>
  <c r="J785" i="4"/>
  <c r="J890" i="4"/>
  <c r="J982" i="4"/>
  <c r="J1091" i="4"/>
  <c r="J1201" i="4"/>
  <c r="J1304" i="4"/>
  <c r="J1391" i="4"/>
  <c r="J1491" i="4"/>
  <c r="J1602" i="4"/>
  <c r="J1708" i="4"/>
  <c r="J1816" i="4"/>
  <c r="J1929" i="4"/>
  <c r="J2033" i="4"/>
  <c r="J2142" i="4"/>
  <c r="J2251" i="4"/>
  <c r="J21" i="4"/>
  <c r="J136" i="4"/>
  <c r="J241" i="4"/>
  <c r="J338" i="4"/>
  <c r="J447" i="4"/>
  <c r="J551" i="4"/>
  <c r="J666" i="4"/>
  <c r="J761" i="4"/>
  <c r="J863" i="4"/>
  <c r="J968" i="4"/>
  <c r="J1071" i="4"/>
  <c r="J1181" i="4"/>
  <c r="J1278" i="4"/>
  <c r="J1383" i="4"/>
  <c r="J1464" i="4"/>
  <c r="J1578" i="4"/>
  <c r="J1685" i="4"/>
  <c r="J1802" i="4"/>
  <c r="J1908" i="4"/>
  <c r="J2008" i="4"/>
  <c r="J2123" i="4"/>
  <c r="J2228" i="4"/>
  <c r="J2310" i="4"/>
  <c r="J22" i="4"/>
  <c r="J130" i="4"/>
  <c r="J242" i="4"/>
  <c r="J339" i="4"/>
  <c r="J448" i="4"/>
  <c r="J552" i="4"/>
  <c r="J660" i="4"/>
  <c r="J762" i="4"/>
  <c r="J864" i="4"/>
  <c r="J957" i="4"/>
  <c r="J1066" i="4"/>
  <c r="J1182" i="4"/>
  <c r="J1279" i="4"/>
  <c r="J1374" i="4"/>
  <c r="J1465" i="4"/>
  <c r="J1579" i="4"/>
  <c r="J1686" i="4"/>
  <c r="J1790" i="4"/>
  <c r="J1898" i="4"/>
  <c r="J2015" i="4"/>
  <c r="J2116" i="4"/>
  <c r="J2231" i="4"/>
  <c r="J2317" i="4"/>
  <c r="J90" i="4"/>
  <c r="J206" i="4"/>
  <c r="J309" i="4"/>
  <c r="J403" i="4"/>
  <c r="J506" i="4"/>
  <c r="J617" i="4"/>
  <c r="J712" i="4"/>
  <c r="J823" i="4"/>
  <c r="J1024" i="4"/>
  <c r="J1142" i="4"/>
  <c r="J1239" i="4"/>
  <c r="J1342" i="4"/>
  <c r="J1427" i="4"/>
  <c r="J1531" i="4"/>
  <c r="J1652" i="4"/>
  <c r="J1745" i="4"/>
  <c r="J1869" i="4"/>
  <c r="J1967" i="4"/>
  <c r="J2077" i="4"/>
  <c r="J2193" i="4"/>
  <c r="J2284" i="4"/>
  <c r="J110" i="4"/>
  <c r="J220" i="4"/>
  <c r="J422" i="4"/>
  <c r="J525" i="4"/>
  <c r="J650" i="4"/>
  <c r="J745" i="4"/>
  <c r="J853" i="4"/>
  <c r="J937" i="4"/>
  <c r="J1049" i="4"/>
  <c r="J1162" i="4"/>
  <c r="J1255" i="4"/>
  <c r="J1450" i="4"/>
  <c r="J1549" i="4"/>
  <c r="J1662" i="4"/>
  <c r="J1773" i="4"/>
  <c r="J1879" i="4"/>
  <c r="J2101" i="4"/>
  <c r="J2207" i="4"/>
  <c r="J111" i="4"/>
  <c r="J221" i="4"/>
  <c r="J423" i="4"/>
  <c r="J526" i="4"/>
  <c r="J635" i="4"/>
  <c r="J746" i="4"/>
  <c r="J834" i="4"/>
  <c r="J938" i="4"/>
  <c r="J1041" i="4"/>
  <c r="J1151" i="4"/>
  <c r="J1256" i="4"/>
  <c r="J1451" i="4"/>
  <c r="J1550" i="4"/>
  <c r="J1663" i="4"/>
  <c r="J1766" i="4"/>
  <c r="J1880" i="4"/>
  <c r="J1986" i="4"/>
  <c r="J2102" i="4"/>
  <c r="J2208" i="4"/>
  <c r="J34" i="4"/>
  <c r="J144" i="4"/>
  <c r="J256" i="4"/>
  <c r="J348" i="4"/>
  <c r="J462" i="4"/>
  <c r="J566" i="4"/>
  <c r="J678" i="4"/>
  <c r="J771" i="4"/>
  <c r="J873" i="4"/>
  <c r="J969" i="4"/>
  <c r="J1084" i="4"/>
  <c r="J1192" i="4"/>
  <c r="J1288" i="4"/>
  <c r="J1384" i="4"/>
  <c r="J1474" i="4"/>
  <c r="J1593" i="4"/>
  <c r="J1696" i="4"/>
  <c r="J1803" i="4"/>
  <c r="J1922" i="4"/>
  <c r="J2016" i="4"/>
  <c r="J2135" i="4"/>
  <c r="J2243" i="4"/>
  <c r="J2318" i="4"/>
  <c r="J79" i="4"/>
  <c r="J179" i="4"/>
  <c r="J299" i="4"/>
  <c r="J392" i="4"/>
  <c r="J507" i="4"/>
  <c r="J598" i="4"/>
  <c r="J713" i="4"/>
  <c r="J808" i="4"/>
  <c r="J915" i="4"/>
  <c r="J1025" i="4"/>
  <c r="J1117" i="4"/>
  <c r="J1229" i="4"/>
  <c r="J1338" i="4"/>
  <c r="J1421" i="4"/>
  <c r="J1511" i="4"/>
  <c r="J1631" i="4"/>
  <c r="J1746" i="4"/>
  <c r="J1854" i="4"/>
  <c r="J1960" i="4"/>
  <c r="J2071" i="4"/>
  <c r="J2156" i="4"/>
  <c r="J112" i="4"/>
  <c r="J215" i="4"/>
  <c r="J324" i="4"/>
  <c r="J424" i="4"/>
  <c r="J527" i="4"/>
  <c r="J636" i="4"/>
  <c r="J733" i="4"/>
  <c r="J835" i="4"/>
  <c r="J939" i="4"/>
  <c r="J1042" i="4"/>
  <c r="J1152" i="4"/>
  <c r="J1257" i="4"/>
  <c r="J1446" i="4"/>
  <c r="J1546" i="4"/>
  <c r="J1664" i="4"/>
  <c r="J1767" i="4"/>
  <c r="J1881" i="4"/>
  <c r="J1987" i="4"/>
  <c r="J2103" i="4"/>
  <c r="J2200" i="4"/>
  <c r="J60" i="4"/>
  <c r="J180" i="4"/>
  <c r="J287" i="4"/>
  <c r="J393" i="4"/>
  <c r="J599" i="4"/>
  <c r="J1005" i="4"/>
  <c r="J1118" i="4"/>
  <c r="J1211" i="4"/>
  <c r="J1321" i="4"/>
  <c r="J1402" i="4"/>
  <c r="J1512" i="4"/>
  <c r="J1615" i="4"/>
  <c r="J1733" i="4"/>
  <c r="J1840" i="4"/>
  <c r="J1940" i="4"/>
  <c r="J2047" i="4"/>
  <c r="J2157" i="4"/>
  <c r="J2274" i="4"/>
  <c r="J8" i="4"/>
  <c r="J113" i="4"/>
  <c r="J222" i="4"/>
  <c r="J436" i="4"/>
  <c r="J539" i="4"/>
  <c r="J651" i="4"/>
  <c r="J747" i="4"/>
  <c r="J854" i="4"/>
  <c r="J948" i="4"/>
  <c r="J1055" i="4"/>
  <c r="J1163" i="4"/>
  <c r="J1264" i="4"/>
  <c r="J1568" i="4"/>
  <c r="J1665" i="4"/>
  <c r="J1791" i="4"/>
  <c r="J1899" i="4"/>
  <c r="J2005" i="4"/>
  <c r="J2104" i="4"/>
  <c r="J2209" i="4"/>
  <c r="J2298" i="4"/>
  <c r="J80" i="4"/>
  <c r="J181" i="4"/>
  <c r="J300" i="4"/>
  <c r="J394" i="4"/>
  <c r="J495" i="4"/>
  <c r="J600" i="4"/>
  <c r="J714" i="4"/>
  <c r="J809" i="4"/>
  <c r="J916" i="4"/>
  <c r="J1006" i="4"/>
  <c r="J1119" i="4"/>
  <c r="J1224" i="4"/>
  <c r="J1322" i="4"/>
  <c r="J1422" i="4"/>
  <c r="J1513" i="4"/>
  <c r="J1632" i="4"/>
  <c r="J1734" i="4"/>
  <c r="J1841" i="4"/>
  <c r="J1961" i="4"/>
  <c r="J2072" i="4"/>
  <c r="J2168" i="4"/>
  <c r="J47" i="4"/>
  <c r="J155" i="4"/>
  <c r="J268" i="4"/>
  <c r="J360" i="4"/>
  <c r="J471" i="4"/>
  <c r="J581" i="4"/>
  <c r="J686" i="4"/>
  <c r="J786" i="4"/>
  <c r="J891" i="4"/>
  <c r="J983" i="4"/>
  <c r="J1092" i="4"/>
  <c r="J1202" i="4"/>
  <c r="J1305" i="4"/>
  <c r="J1392" i="4"/>
  <c r="J1492" i="4"/>
  <c r="J1603" i="4"/>
  <c r="J1709" i="4"/>
  <c r="J1817" i="4"/>
  <c r="J1930" i="4"/>
  <c r="J2034" i="4"/>
  <c r="J2143" i="4"/>
  <c r="J2252" i="4"/>
  <c r="J9" i="4"/>
  <c r="J114" i="4"/>
  <c r="J223" i="4"/>
  <c r="J437" i="4"/>
  <c r="J540" i="4"/>
  <c r="J652" i="4"/>
  <c r="J748" i="4"/>
  <c r="J855" i="4"/>
  <c r="J949" i="4"/>
  <c r="J1056" i="4"/>
  <c r="J1164" i="4"/>
  <c r="J1272" i="4"/>
  <c r="J1363" i="4"/>
  <c r="J1569" i="4"/>
  <c r="J1674" i="4"/>
  <c r="J1792" i="4"/>
  <c r="J1900" i="4"/>
  <c r="J2006" i="4"/>
  <c r="J2105" i="4"/>
  <c r="J2210" i="4"/>
  <c r="J2299" i="4"/>
  <c r="J23" i="4"/>
  <c r="J137" i="4"/>
  <c r="J243" i="4"/>
  <c r="J340" i="4"/>
  <c r="J456" i="4"/>
  <c r="J567" i="4"/>
  <c r="J667" i="4"/>
  <c r="J772" i="4"/>
  <c r="J865" i="4"/>
  <c r="J970" i="4"/>
  <c r="J1072" i="4"/>
  <c r="J1183" i="4"/>
  <c r="J1289" i="4"/>
  <c r="J1385" i="4"/>
  <c r="J1475" i="4"/>
  <c r="J1580" i="4"/>
  <c r="J1687" i="4"/>
  <c r="J1804" i="4"/>
  <c r="J1909" i="4"/>
  <c r="J2017" i="4"/>
  <c r="J2124" i="4"/>
  <c r="J2232" i="4"/>
  <c r="J2319" i="4"/>
  <c r="J91" i="4"/>
  <c r="J192" i="4"/>
  <c r="J310" i="4"/>
  <c r="J395" i="4"/>
  <c r="J508" i="4"/>
  <c r="J618" i="4"/>
  <c r="J715" i="4"/>
  <c r="J813" i="4"/>
  <c r="J1026" i="4"/>
  <c r="J1129" i="4"/>
  <c r="J1230" i="4"/>
  <c r="J1343" i="4"/>
  <c r="J1428" i="4"/>
  <c r="J1532" i="4"/>
  <c r="J1633" i="4"/>
  <c r="J1747" i="4"/>
  <c r="J1855" i="4"/>
  <c r="J1968" i="4"/>
  <c r="J2078" i="4"/>
  <c r="J2182" i="4"/>
  <c r="J2285" i="4"/>
  <c r="J115" i="4"/>
  <c r="J224" i="4"/>
  <c r="J425" i="4"/>
  <c r="J528" i="4"/>
  <c r="J637" i="4"/>
  <c r="J749" i="4"/>
  <c r="J836" i="4"/>
  <c r="J940" i="4"/>
  <c r="J1043" i="4"/>
  <c r="J1165" i="4"/>
  <c r="J1258" i="4"/>
  <c r="J1452" i="4"/>
  <c r="J1551" i="4"/>
  <c r="J1666" i="4"/>
  <c r="J1774" i="4"/>
  <c r="J1882" i="4"/>
  <c r="J1988" i="4"/>
  <c r="J2106" i="4"/>
  <c r="J2212" i="4"/>
  <c r="J35" i="4"/>
  <c r="J138" i="4"/>
  <c r="J257" i="4"/>
  <c r="J349" i="4"/>
  <c r="J457" i="4"/>
  <c r="J568" i="4"/>
  <c r="J668" i="4"/>
  <c r="J773" i="4"/>
  <c r="J874" i="4"/>
  <c r="J971" i="4"/>
  <c r="J1078" i="4"/>
  <c r="J1184" i="4"/>
  <c r="J1290" i="4"/>
  <c r="J1386" i="4"/>
  <c r="J1476" i="4"/>
  <c r="J1581" i="4"/>
  <c r="J1697" i="4"/>
  <c r="J1805" i="4"/>
  <c r="J1923" i="4"/>
  <c r="J2018" i="4"/>
  <c r="J2125" i="4"/>
  <c r="J2244" i="4"/>
  <c r="J2320" i="4"/>
  <c r="J61" i="4"/>
  <c r="J165" i="4"/>
  <c r="J279" i="4"/>
  <c r="J373" i="4"/>
  <c r="J484" i="4"/>
  <c r="J582" i="4"/>
  <c r="J698" i="4"/>
  <c r="J799" i="4"/>
  <c r="J902" i="4"/>
  <c r="J995" i="4"/>
  <c r="J1098" i="4"/>
  <c r="J1315" i="4"/>
  <c r="J1403" i="4"/>
  <c r="J1502" i="4"/>
  <c r="J1616" i="4"/>
  <c r="J1721" i="4"/>
  <c r="J1831" i="4"/>
  <c r="J1941" i="4"/>
  <c r="J2048" i="4"/>
  <c r="J2158" i="4"/>
  <c r="J2266" i="4"/>
  <c r="J116" i="4"/>
  <c r="J225" i="4"/>
  <c r="J426" i="4"/>
  <c r="J529" i="4"/>
  <c r="J653" i="4"/>
  <c r="J750" i="4"/>
  <c r="J837" i="4"/>
  <c r="J941" i="4"/>
  <c r="J1050" i="4"/>
  <c r="J1166" i="4"/>
  <c r="J1259" i="4"/>
  <c r="J1453" i="4"/>
  <c r="J1552" i="4"/>
  <c r="J1667" i="4"/>
  <c r="J1775" i="4"/>
  <c r="J1883" i="4"/>
  <c r="J2107" i="4"/>
  <c r="J2213" i="4"/>
  <c r="J103" i="4"/>
  <c r="J207" i="4"/>
  <c r="J311" i="4"/>
  <c r="J411" i="4"/>
  <c r="J518" i="4"/>
  <c r="J631" i="4"/>
  <c r="J734" i="4"/>
  <c r="J838" i="4"/>
  <c r="J925" i="4"/>
  <c r="J1044" i="4"/>
  <c r="J1143" i="4"/>
  <c r="J1245" i="4"/>
  <c r="J1359" i="4"/>
  <c r="J1447" i="4"/>
  <c r="J1547" i="4"/>
  <c r="J1653" i="4"/>
  <c r="J1768" i="4"/>
  <c r="J1870" i="4"/>
  <c r="J1989" i="4"/>
  <c r="J2086" i="4"/>
  <c r="J2194" i="4"/>
  <c r="J2286" i="4"/>
  <c r="J48" i="4"/>
  <c r="J166" i="4"/>
  <c r="J269" i="4"/>
  <c r="J361" i="4"/>
  <c r="J478" i="4"/>
  <c r="J583" i="4"/>
  <c r="J687" i="4"/>
  <c r="J787" i="4"/>
  <c r="J892" i="4"/>
  <c r="J984" i="4"/>
  <c r="J1099" i="4"/>
  <c r="J1207" i="4"/>
  <c r="J1306" i="4"/>
  <c r="J1393" i="4"/>
  <c r="J1493" i="4"/>
  <c r="J1604" i="4"/>
  <c r="J1714" i="4"/>
  <c r="J1818" i="4"/>
  <c r="J1931" i="4"/>
  <c r="J2035" i="4"/>
  <c r="J2159" i="4"/>
  <c r="J2253" i="4"/>
  <c r="J117" i="4"/>
  <c r="J226" i="4"/>
  <c r="J427" i="4"/>
  <c r="J530" i="4"/>
  <c r="J638" i="4"/>
  <c r="J751" i="4"/>
  <c r="J839" i="4"/>
  <c r="J942" i="4"/>
  <c r="J1045" i="4"/>
  <c r="J1167" i="4"/>
  <c r="J1260" i="4"/>
  <c r="J1454" i="4"/>
  <c r="J1553" i="4"/>
  <c r="J1668" i="4"/>
  <c r="J1776" i="4"/>
  <c r="J1884" i="4"/>
  <c r="J1990" i="4"/>
  <c r="J2108" i="4"/>
  <c r="J2214" i="4"/>
  <c r="J92" i="4"/>
  <c r="J208" i="4"/>
  <c r="J312" i="4"/>
  <c r="J412" i="4"/>
  <c r="J509" i="4"/>
  <c r="J619" i="4"/>
  <c r="J735" i="4"/>
  <c r="J824" i="4"/>
  <c r="J926" i="4"/>
  <c r="J1027" i="4"/>
  <c r="J1144" i="4"/>
  <c r="J1240" i="4"/>
  <c r="J1360" i="4"/>
  <c r="J1448" i="4"/>
  <c r="J1533" i="4"/>
  <c r="J1654" i="4"/>
  <c r="J1759" i="4"/>
  <c r="J1871" i="4"/>
  <c r="J1977" i="4"/>
  <c r="J2087" i="4"/>
  <c r="J2195" i="4"/>
  <c r="J2287" i="4"/>
  <c r="J62" i="4"/>
  <c r="J167" i="4"/>
  <c r="J280" i="4"/>
  <c r="J374" i="4"/>
  <c r="J485" i="4"/>
  <c r="J584" i="4"/>
  <c r="J699" i="4"/>
  <c r="J800" i="4"/>
  <c r="J903" i="4"/>
  <c r="J996" i="4"/>
  <c r="J1100" i="4"/>
  <c r="J1316" i="4"/>
  <c r="J1404" i="4"/>
  <c r="J1503" i="4"/>
  <c r="J1617" i="4"/>
  <c r="J1722" i="4"/>
  <c r="J1832" i="4"/>
  <c r="J1942" i="4"/>
  <c r="J2049" i="4"/>
  <c r="J2160" i="4"/>
  <c r="J2267" i="4"/>
  <c r="J2335" i="4"/>
  <c r="J118" i="4"/>
  <c r="J227" i="4"/>
  <c r="J428" i="4"/>
  <c r="J531" i="4"/>
  <c r="J639" i="4"/>
  <c r="J752" i="4"/>
  <c r="J840" i="4"/>
  <c r="J943" i="4"/>
  <c r="J1046" i="4"/>
  <c r="J1153" i="4"/>
  <c r="J1261" i="4"/>
  <c r="J1455" i="4"/>
  <c r="J1554" i="4"/>
  <c r="J1669" i="4"/>
  <c r="J1769" i="4"/>
  <c r="J1885" i="4"/>
  <c r="J1991" i="4"/>
  <c r="J2109" i="4"/>
  <c r="J2215" i="4"/>
  <c r="J49" i="4"/>
  <c r="J168" i="4"/>
  <c r="J270" i="4"/>
  <c r="J375" i="4"/>
  <c r="J486" i="4"/>
  <c r="J585" i="4"/>
  <c r="J700" i="4"/>
  <c r="J801" i="4"/>
  <c r="J893" i="4"/>
  <c r="J997" i="4"/>
  <c r="J1101" i="4"/>
  <c r="J1307" i="4"/>
  <c r="J1405" i="4"/>
  <c r="J1494" i="4"/>
  <c r="J1605" i="4"/>
  <c r="J1723" i="4"/>
  <c r="J1833" i="4"/>
  <c r="J1943" i="4"/>
  <c r="J2036" i="4"/>
  <c r="J2161" i="4"/>
  <c r="J2254" i="4"/>
  <c r="J93" i="4"/>
  <c r="J209" i="4"/>
  <c r="J313" i="4"/>
  <c r="J413" i="4"/>
  <c r="J519" i="4"/>
  <c r="J627" i="4"/>
  <c r="J736" i="4"/>
  <c r="J841" i="4"/>
  <c r="J927" i="4"/>
  <c r="J1047" i="4"/>
  <c r="J1145" i="4"/>
  <c r="J1246" i="4"/>
  <c r="J1361" i="4"/>
  <c r="J1449" i="4"/>
  <c r="J1548" i="4"/>
  <c r="J1655" i="4"/>
  <c r="J1770" i="4"/>
  <c r="J1872" i="4"/>
  <c r="J1992" i="4"/>
  <c r="J2088" i="4"/>
  <c r="J2196" i="4"/>
  <c r="J2288" i="4"/>
  <c r="J63" i="4"/>
  <c r="J169" i="4"/>
  <c r="J281" i="4"/>
  <c r="J376" i="4"/>
  <c r="J487" i="4"/>
  <c r="J601" i="4"/>
  <c r="J701" i="4"/>
  <c r="J904" i="4"/>
  <c r="J1007" i="4"/>
  <c r="J1102" i="4"/>
  <c r="J1212" i="4"/>
  <c r="J1323" i="4"/>
  <c r="J1406" i="4"/>
  <c r="J1514" i="4"/>
  <c r="J1618" i="4"/>
  <c r="J1724" i="4"/>
  <c r="J1842" i="4"/>
  <c r="J1944" i="4"/>
  <c r="J2050" i="4"/>
  <c r="J2162" i="4"/>
  <c r="J2268" i="4"/>
  <c r="J2336" i="4"/>
  <c r="J5" i="4"/>
  <c r="J119" i="4"/>
  <c r="J228" i="4"/>
  <c r="J438" i="4"/>
  <c r="J541" i="4"/>
  <c r="J654" i="4"/>
  <c r="J753" i="4"/>
  <c r="J856" i="4"/>
  <c r="J944" i="4"/>
  <c r="J1057" i="4"/>
  <c r="J1168" i="4"/>
  <c r="J1262" i="4"/>
  <c r="J1570" i="4"/>
  <c r="J1670" i="4"/>
  <c r="J1778" i="4"/>
  <c r="J1901" i="4"/>
  <c r="J2110" i="4"/>
  <c r="J2216" i="4"/>
  <c r="J36" i="4"/>
  <c r="J145" i="4"/>
  <c r="J258" i="4"/>
  <c r="J350" i="4"/>
  <c r="J463" i="4"/>
  <c r="J569" i="4"/>
  <c r="J679" i="4"/>
  <c r="J774" i="4"/>
  <c r="J875" i="4"/>
  <c r="J972" i="4"/>
  <c r="J1085" i="4"/>
  <c r="J1193" i="4"/>
  <c r="J1291" i="4"/>
  <c r="J1477" i="4"/>
  <c r="J1594" i="4"/>
  <c r="J1698" i="4"/>
  <c r="J1806" i="4"/>
  <c r="J1924" i="4"/>
  <c r="J2027" i="4"/>
  <c r="J2136" i="4"/>
  <c r="J2245" i="4"/>
  <c r="J2328" i="4"/>
  <c r="J24" i="4"/>
  <c r="J125" i="4"/>
  <c r="J244" i="4"/>
  <c r="J332" i="4"/>
  <c r="J439" i="4"/>
  <c r="J547" i="4"/>
  <c r="J655" i="4"/>
  <c r="J763" i="4"/>
  <c r="J857" i="4"/>
  <c r="J958" i="4"/>
  <c r="J1067" i="4"/>
  <c r="J1174" i="4"/>
  <c r="J1273" i="4"/>
  <c r="J1370" i="4"/>
  <c r="J1457" i="4"/>
  <c r="J1571" i="4"/>
  <c r="J1676" i="4"/>
  <c r="J1793" i="4"/>
  <c r="J1902" i="4"/>
  <c r="J2019" i="4"/>
  <c r="J2117" i="4"/>
  <c r="J2233" i="4"/>
  <c r="J2321" i="4"/>
  <c r="J64" i="4"/>
  <c r="J182" i="4"/>
  <c r="J288" i="4"/>
  <c r="J396" i="4"/>
  <c r="J602" i="4"/>
  <c r="J1008" i="4"/>
  <c r="J1120" i="4"/>
  <c r="J1213" i="4"/>
  <c r="J1324" i="4"/>
  <c r="J1423" i="4"/>
  <c r="J1515" i="4"/>
  <c r="J1619" i="4"/>
  <c r="J1735" i="4"/>
  <c r="J1843" i="4"/>
  <c r="J1954" i="4"/>
  <c r="J2051" i="4"/>
  <c r="J2169" i="4"/>
  <c r="J2275" i="4"/>
  <c r="J2337" i="4"/>
  <c r="J94" i="4"/>
  <c r="J210" i="4"/>
  <c r="J314" i="4"/>
  <c r="J414" i="4"/>
  <c r="J510" i="4"/>
  <c r="J620" i="4"/>
  <c r="J716" i="4"/>
  <c r="J825" i="4"/>
  <c r="J1028" i="4"/>
  <c r="J1146" i="4"/>
  <c r="J1241" i="4"/>
  <c r="J1344" i="4"/>
  <c r="J1429" i="4"/>
  <c r="J1534" i="4"/>
  <c r="J1656" i="4"/>
  <c r="J1748" i="4"/>
  <c r="J1873" i="4"/>
  <c r="J1969" i="4"/>
  <c r="J2089" i="4"/>
  <c r="J2201" i="4"/>
  <c r="J2289" i="4"/>
  <c r="J25" i="4"/>
  <c r="J139" i="4"/>
  <c r="J245" i="4"/>
  <c r="J341" i="4"/>
  <c r="J458" i="4"/>
  <c r="J553" i="4"/>
  <c r="J669" i="4"/>
  <c r="J775" i="4"/>
  <c r="J866" i="4"/>
  <c r="J973" i="4"/>
  <c r="J1073" i="4"/>
  <c r="J1185" i="4"/>
  <c r="J1280" i="4"/>
  <c r="J1387" i="4"/>
  <c r="J1466" i="4"/>
  <c r="J1582" i="4"/>
  <c r="J1688" i="4"/>
  <c r="J1807" i="4"/>
  <c r="J1910" i="4"/>
  <c r="J2020" i="4"/>
  <c r="J2126" i="4"/>
  <c r="J2234" i="4"/>
  <c r="J2322" i="4"/>
  <c r="J81" i="4"/>
  <c r="J183" i="4"/>
  <c r="J289" i="4"/>
  <c r="J397" i="4"/>
  <c r="J603" i="4"/>
  <c r="J810" i="4"/>
  <c r="J1009" i="4"/>
  <c r="J1121" i="4"/>
  <c r="J1214" i="4"/>
  <c r="J1325" i="4"/>
  <c r="J1424" i="4"/>
  <c r="J1516" i="4"/>
  <c r="J1634" i="4"/>
  <c r="J1736" i="4"/>
  <c r="J1844" i="4"/>
  <c r="J1962" i="4"/>
  <c r="J2073" i="4"/>
  <c r="J2170" i="4"/>
  <c r="J2276" i="4"/>
  <c r="J95" i="4"/>
  <c r="J211" i="4"/>
  <c r="J315" i="4"/>
  <c r="J398" i="4"/>
  <c r="J511" i="4"/>
  <c r="J621" i="4"/>
  <c r="J717" i="4"/>
  <c r="J814" i="4"/>
  <c r="J1029" i="4"/>
  <c r="J1130" i="4"/>
  <c r="J1231" i="4"/>
  <c r="J1345" i="4"/>
  <c r="J1430" i="4"/>
  <c r="J1535" i="4"/>
  <c r="J1635" i="4"/>
  <c r="J1749" i="4"/>
  <c r="J1874" i="4"/>
  <c r="J1970" i="4"/>
  <c r="J2090" i="4"/>
  <c r="J2202" i="4"/>
  <c r="J2290" i="4"/>
  <c r="J37" i="4"/>
  <c r="J140" i="4"/>
  <c r="J259" i="4"/>
  <c r="J351" i="4"/>
  <c r="J459" i="4"/>
  <c r="J570" i="4"/>
  <c r="J670" i="4"/>
  <c r="J776" i="4"/>
  <c r="J876" i="4"/>
  <c r="J974" i="4"/>
  <c r="J1079" i="4"/>
  <c r="J1186" i="4"/>
  <c r="J1292" i="4"/>
  <c r="J1388" i="4"/>
  <c r="J1478" i="4"/>
  <c r="J1583" i="4"/>
  <c r="J1699" i="4"/>
  <c r="J1808" i="4"/>
  <c r="J1911" i="4"/>
  <c r="J2028" i="4"/>
  <c r="J2127" i="4"/>
  <c r="J2246" i="4"/>
  <c r="J2329" i="4"/>
  <c r="J38" i="4"/>
  <c r="J147" i="4"/>
  <c r="J260" i="4"/>
  <c r="J362" i="4"/>
  <c r="J464" i="4"/>
  <c r="J571" i="4"/>
  <c r="J680" i="4"/>
  <c r="J777" i="4"/>
  <c r="J877" i="4"/>
  <c r="J975" i="4"/>
  <c r="J1086" i="4"/>
  <c r="J1194" i="4"/>
  <c r="J1298" i="4"/>
  <c r="J1484" i="4"/>
  <c r="J1595" i="4"/>
  <c r="J1700" i="4"/>
  <c r="J1819" i="4"/>
  <c r="J1925" i="4"/>
  <c r="J2029" i="4"/>
  <c r="J2137" i="4"/>
  <c r="J2255" i="4"/>
  <c r="J2330" i="4"/>
  <c r="J26" i="4"/>
  <c r="J131" i="4"/>
  <c r="J246" i="4"/>
  <c r="J342" i="4"/>
  <c r="J449" i="4"/>
  <c r="J554" i="4"/>
  <c r="J671" i="4"/>
  <c r="J764" i="4"/>
  <c r="J867" i="4"/>
  <c r="J959" i="4"/>
  <c r="J1074" i="4"/>
  <c r="J1187" i="4"/>
  <c r="J1281" i="4"/>
  <c r="J1375" i="4"/>
  <c r="J1467" i="4"/>
  <c r="J1584" i="4"/>
  <c r="J1689" i="4"/>
  <c r="J1794" i="4"/>
  <c r="J1912" i="4"/>
  <c r="J2021" i="4"/>
  <c r="J2118" i="4"/>
  <c r="J2235" i="4"/>
  <c r="J2323" i="4"/>
  <c r="J65" i="4"/>
  <c r="J184" i="4"/>
  <c r="J290" i="4"/>
  <c r="J385" i="4"/>
  <c r="J604" i="4"/>
  <c r="J1010" i="4"/>
  <c r="J1122" i="4"/>
  <c r="J1215" i="4"/>
  <c r="J1326" i="4"/>
  <c r="J1407" i="4"/>
  <c r="J1517" i="4"/>
  <c r="J1620" i="4"/>
  <c r="J1737" i="4"/>
  <c r="J1845" i="4"/>
  <c r="J1945" i="4"/>
  <c r="J2052" i="4"/>
  <c r="J2171" i="4"/>
  <c r="J2277" i="4"/>
  <c r="J2338" i="4"/>
  <c r="J96" i="4"/>
  <c r="J193" i="4"/>
  <c r="J316" i="4"/>
  <c r="J399" i="4"/>
  <c r="J512" i="4"/>
  <c r="J622" i="4"/>
  <c r="J718" i="4"/>
  <c r="J815" i="4"/>
  <c r="J1030" i="4"/>
  <c r="J1131" i="4"/>
  <c r="J1232" i="4"/>
  <c r="J1346" i="4"/>
  <c r="J1431" i="4"/>
  <c r="J1536" i="4"/>
  <c r="J1636" i="4"/>
  <c r="J1750" i="4"/>
  <c r="J1856" i="4"/>
  <c r="J1971" i="4"/>
  <c r="J2091" i="4"/>
  <c r="J2183" i="4"/>
  <c r="J2291" i="4"/>
  <c r="J66" i="4"/>
  <c r="J185" i="4"/>
  <c r="J291" i="4"/>
  <c r="J377" i="4"/>
  <c r="J493" i="4"/>
  <c r="J605" i="4"/>
  <c r="J907" i="4"/>
  <c r="J1011" i="4"/>
  <c r="J1123" i="4"/>
  <c r="J1216" i="4"/>
  <c r="J1327" i="4"/>
  <c r="J1408" i="4"/>
  <c r="J1518" i="4"/>
  <c r="J1621" i="4"/>
  <c r="J1725" i="4"/>
  <c r="J1846" i="4"/>
  <c r="J1946" i="4"/>
  <c r="J2053" i="4"/>
  <c r="J2172" i="4"/>
  <c r="J2278" i="4"/>
  <c r="J2339" i="4"/>
  <c r="J39" i="4"/>
  <c r="J146" i="4"/>
  <c r="J261" i="4"/>
  <c r="J352" i="4"/>
  <c r="J460" i="4"/>
  <c r="J572" i="4"/>
  <c r="J681" i="4"/>
  <c r="J778" i="4"/>
  <c r="J878" i="4"/>
  <c r="J976" i="4"/>
  <c r="J1087" i="4"/>
  <c r="J1195" i="4"/>
  <c r="J1293" i="4"/>
  <c r="J1389" i="4"/>
  <c r="J1479" i="4"/>
  <c r="J1596" i="4"/>
  <c r="J1701" i="4"/>
  <c r="J1809" i="4"/>
  <c r="J1926" i="4"/>
  <c r="J2030" i="4"/>
  <c r="J2138" i="4"/>
  <c r="J2256" i="4"/>
  <c r="J2331" i="4"/>
  <c r="J40" i="4"/>
  <c r="J156" i="4"/>
  <c r="J262" i="4"/>
  <c r="J363" i="4"/>
  <c r="J472" i="4"/>
  <c r="J573" i="4"/>
  <c r="J682" i="4"/>
  <c r="J788" i="4"/>
  <c r="J885" i="4"/>
  <c r="J985" i="4"/>
  <c r="J1088" i="4"/>
  <c r="J1196" i="4"/>
  <c r="J1299" i="4"/>
  <c r="J1485" i="4"/>
  <c r="J1597" i="4"/>
  <c r="J1702" i="4"/>
  <c r="J1820" i="4"/>
  <c r="J1927" i="4"/>
  <c r="J2031" i="4"/>
  <c r="J2144" i="4"/>
  <c r="J2257" i="4"/>
  <c r="J2332" i="4"/>
  <c r="J97" i="4"/>
  <c r="J194" i="4"/>
  <c r="J317" i="4"/>
  <c r="J400" i="4"/>
  <c r="J513" i="4"/>
  <c r="J623" i="4"/>
  <c r="J719" i="4"/>
  <c r="J816" i="4"/>
  <c r="J1031" i="4"/>
  <c r="J1132" i="4"/>
  <c r="J1233" i="4"/>
  <c r="J1347" i="4"/>
  <c r="J1432" i="4"/>
  <c r="J1537" i="4"/>
  <c r="J1637" i="4"/>
  <c r="J1751" i="4"/>
  <c r="J1857" i="4"/>
  <c r="J1972" i="4"/>
  <c r="J2092" i="4"/>
  <c r="J2184" i="4"/>
  <c r="J2300" i="4"/>
  <c r="J50" i="4"/>
  <c r="J170" i="4"/>
  <c r="J271" i="4"/>
  <c r="J364" i="4"/>
  <c r="J473" i="4"/>
  <c r="J586" i="4"/>
  <c r="J688" i="4"/>
  <c r="J789" i="4"/>
  <c r="J894" i="4"/>
  <c r="J986" i="4"/>
  <c r="J1103" i="4"/>
  <c r="J1208" i="4"/>
  <c r="J1308" i="4"/>
  <c r="J1394" i="4"/>
  <c r="J1495" i="4"/>
  <c r="J1606" i="4"/>
  <c r="J1715" i="4"/>
  <c r="J1821" i="4"/>
  <c r="J1932" i="4"/>
  <c r="J2037" i="4"/>
  <c r="J2163" i="4"/>
  <c r="J2258" i="4"/>
  <c r="J67" i="4"/>
  <c r="J186" i="4"/>
  <c r="J292" i="4"/>
  <c r="J378" i="4"/>
  <c r="J494" i="4"/>
  <c r="J606" i="4"/>
  <c r="J908" i="4"/>
  <c r="J1012" i="4"/>
  <c r="J1124" i="4"/>
  <c r="J1217" i="4"/>
  <c r="J1328" i="4"/>
  <c r="J1409" i="4"/>
  <c r="J1519" i="4"/>
  <c r="J1622" i="4"/>
  <c r="J1726" i="4"/>
  <c r="J1847" i="4"/>
  <c r="J1947" i="4"/>
  <c r="J2054" i="4"/>
  <c r="J2173" i="4"/>
  <c r="J2279" i="4"/>
  <c r="J2340" i="4"/>
  <c r="J51" i="4"/>
  <c r="J157" i="4"/>
  <c r="J266" i="4"/>
  <c r="J365" i="4"/>
  <c r="J474" i="4"/>
  <c r="J576" i="4"/>
  <c r="J689" i="4"/>
  <c r="J790" i="4"/>
  <c r="J886" i="4"/>
  <c r="J987" i="4"/>
  <c r="J1093" i="4"/>
  <c r="J1203" i="4"/>
  <c r="J1309" i="4"/>
  <c r="J1496" i="4"/>
  <c r="J1598" i="4"/>
  <c r="J1710" i="4"/>
  <c r="J1822" i="4"/>
  <c r="J1928" i="4"/>
  <c r="J2041" i="4"/>
  <c r="J2145" i="4"/>
  <c r="J2259" i="4"/>
  <c r="J68" i="4"/>
  <c r="J171" i="4"/>
  <c r="J282" i="4"/>
  <c r="J379" i="4"/>
  <c r="J488" i="4"/>
  <c r="J587" i="4"/>
  <c r="J702" i="4"/>
  <c r="J802" i="4"/>
  <c r="J895" i="4"/>
  <c r="J998" i="4"/>
  <c r="J1104" i="4"/>
  <c r="J1317" i="4"/>
  <c r="J1410" i="4"/>
  <c r="J1504" i="4"/>
  <c r="J1607" i="4"/>
  <c r="J1727" i="4"/>
  <c r="J1834" i="4"/>
  <c r="J1948" i="4"/>
  <c r="J2055" i="4"/>
  <c r="J2164" i="4"/>
  <c r="J2269" i="4"/>
  <c r="J2341" i="4"/>
  <c r="J69" i="4"/>
  <c r="J187" i="4"/>
  <c r="J283" i="4"/>
  <c r="J380" i="4"/>
  <c r="J489" i="4"/>
  <c r="J607" i="4"/>
  <c r="J703" i="4"/>
  <c r="J905" i="4"/>
  <c r="J1013" i="4"/>
  <c r="J1105" i="4"/>
  <c r="J1218" i="4"/>
  <c r="J1329" i="4"/>
  <c r="J1411" i="4"/>
  <c r="J1520" i="4"/>
  <c r="J1623" i="4"/>
  <c r="J1728" i="4"/>
  <c r="J1848" i="4"/>
  <c r="J1949" i="4"/>
  <c r="J2056" i="4"/>
  <c r="J2174" i="4"/>
  <c r="J2270" i="4"/>
  <c r="J2342" i="4"/>
  <c r="J52" i="4"/>
  <c r="J172" i="4"/>
  <c r="J272" i="4"/>
  <c r="J381" i="4"/>
  <c r="J479" i="4"/>
  <c r="J588" i="4"/>
  <c r="J690" i="4"/>
  <c r="J791" i="4"/>
  <c r="J896" i="4"/>
  <c r="J988" i="4"/>
  <c r="J1106" i="4"/>
  <c r="J1209" i="4"/>
  <c r="J1310" i="4"/>
  <c r="J1395" i="4"/>
  <c r="J1497" i="4"/>
  <c r="J1608" i="4"/>
  <c r="J1716" i="4"/>
  <c r="J1823" i="4"/>
  <c r="J1950" i="4"/>
  <c r="J2042" i="4"/>
  <c r="J2165" i="4"/>
  <c r="J2260" i="4"/>
  <c r="J27" i="4"/>
  <c r="J141" i="4"/>
  <c r="J247" i="4"/>
  <c r="J343" i="4"/>
  <c r="J450" i="4"/>
  <c r="J555" i="4"/>
  <c r="J672" i="4"/>
  <c r="J765" i="4"/>
  <c r="J868" i="4"/>
  <c r="J960" i="4"/>
  <c r="J1075" i="4"/>
  <c r="J1188" i="4"/>
  <c r="J1282" i="4"/>
  <c r="J1376" i="4"/>
  <c r="J1468" i="4"/>
  <c r="J1585" i="4"/>
  <c r="J1690" i="4"/>
  <c r="J1795" i="4"/>
  <c r="J1913" i="4"/>
  <c r="J2022" i="4"/>
  <c r="J2139" i="4"/>
  <c r="J2236" i="4"/>
  <c r="J2324" i="4"/>
  <c r="J70" i="4"/>
  <c r="J188" i="4"/>
  <c r="J293" i="4"/>
  <c r="J401" i="4"/>
  <c r="J608" i="4"/>
  <c r="J811" i="4"/>
  <c r="J1014" i="4"/>
  <c r="J1125" i="4"/>
  <c r="J1219" i="4"/>
  <c r="J1330" i="4"/>
  <c r="J1425" i="4"/>
  <c r="J1521" i="4"/>
  <c r="J1638" i="4"/>
  <c r="J1738" i="4"/>
  <c r="J1849" i="4"/>
  <c r="J1963" i="4"/>
  <c r="J2057" i="4"/>
  <c r="J2175" i="4"/>
  <c r="J2280" i="4"/>
  <c r="J2343" i="4"/>
  <c r="J71" i="4"/>
  <c r="J189" i="4"/>
  <c r="J382" i="4"/>
  <c r="J490" i="4"/>
  <c r="J609" i="4"/>
  <c r="J909" i="4"/>
  <c r="J1015" i="4"/>
  <c r="J1126" i="4"/>
  <c r="J1220" i="4"/>
  <c r="J1331" i="4"/>
  <c r="J1412" i="4"/>
  <c r="J1522" i="4"/>
  <c r="J1624" i="4"/>
  <c r="J1729" i="4"/>
  <c r="J1850" i="4"/>
  <c r="J1951" i="4"/>
  <c r="J2058" i="4"/>
  <c r="J2185" i="4"/>
  <c r="J2281" i="4"/>
  <c r="J2344" i="4"/>
  <c r="J53" i="4"/>
  <c r="J160" i="4"/>
  <c r="J273" i="4"/>
  <c r="J366" i="4"/>
  <c r="J475" i="4"/>
  <c r="J589" i="4"/>
  <c r="J691" i="4"/>
  <c r="J792" i="4"/>
  <c r="J897" i="4"/>
  <c r="J989" i="4"/>
  <c r="J1107" i="4"/>
  <c r="J1204" i="4"/>
  <c r="J1311" i="4"/>
  <c r="J1396" i="4"/>
  <c r="J1498" i="4"/>
  <c r="J1609" i="4"/>
  <c r="J1717" i="4"/>
  <c r="J1824" i="4"/>
  <c r="J1933" i="4"/>
  <c r="J2043" i="4"/>
  <c r="J2146" i="4"/>
  <c r="J2261" i="4"/>
  <c r="J54" i="4"/>
  <c r="J158" i="4"/>
  <c r="J274" i="4"/>
  <c r="J367" i="4"/>
  <c r="J476" i="4"/>
  <c r="J590" i="4"/>
  <c r="J692" i="4"/>
  <c r="J793" i="4"/>
  <c r="J898" i="4"/>
  <c r="J990" i="4"/>
  <c r="J1108" i="4"/>
  <c r="J1205" i="4"/>
  <c r="J1312" i="4"/>
  <c r="J1397" i="4"/>
  <c r="J1499" i="4"/>
  <c r="J1610" i="4"/>
  <c r="J1712" i="4"/>
  <c r="J1825" i="4"/>
  <c r="J1934" i="4"/>
  <c r="J2044" i="4"/>
  <c r="J2147" i="4"/>
  <c r="J2262" i="4"/>
  <c r="J72" i="4"/>
  <c r="J173" i="4"/>
  <c r="J284" i="4"/>
  <c r="J383" i="4"/>
  <c r="J491" i="4"/>
  <c r="J610" i="4"/>
  <c r="J704" i="4"/>
  <c r="J906" i="4"/>
  <c r="J1016" i="4"/>
  <c r="J1109" i="4"/>
  <c r="J1221" i="4"/>
  <c r="J1332" i="4"/>
  <c r="J1413" i="4"/>
  <c r="J1523" i="4"/>
  <c r="J1625" i="4"/>
  <c r="J1730" i="4"/>
  <c r="J1851" i="4"/>
  <c r="J1952" i="4"/>
  <c r="J2059" i="4"/>
  <c r="J2166" i="4"/>
  <c r="J2271" i="4"/>
  <c r="J2345" i="4"/>
  <c r="J73" i="4"/>
  <c r="J174" i="4"/>
  <c r="J285" i="4"/>
  <c r="J384" i="4"/>
  <c r="J492" i="4"/>
  <c r="J591" i="4"/>
  <c r="J705" i="4"/>
  <c r="J803" i="4"/>
  <c r="J899" i="4"/>
  <c r="J999" i="4"/>
  <c r="J1110" i="4"/>
  <c r="J1318" i="4"/>
  <c r="J1414" i="4"/>
  <c r="J1505" i="4"/>
  <c r="J1611" i="4"/>
  <c r="J1731" i="4"/>
  <c r="J1835" i="4"/>
  <c r="J1953" i="4"/>
  <c r="J2074" i="4"/>
  <c r="J2167" i="4"/>
  <c r="J2272" i="4"/>
  <c r="J2346" i="4"/>
  <c r="J55" i="4"/>
  <c r="J159" i="4"/>
  <c r="J275" i="4"/>
  <c r="J368" i="4"/>
  <c r="J477" i="4"/>
  <c r="J592" i="4"/>
  <c r="J693" i="4"/>
  <c r="J794" i="4"/>
  <c r="J900" i="4"/>
  <c r="J991" i="4"/>
  <c r="J1111" i="4"/>
  <c r="J1206" i="4"/>
  <c r="J1313" i="4"/>
  <c r="J1398" i="4"/>
  <c r="J1500" i="4"/>
  <c r="J1612" i="4"/>
  <c r="J1711" i="4"/>
  <c r="J1826" i="4"/>
  <c r="J1935" i="4"/>
  <c r="J2045" i="4"/>
  <c r="J2148" i="4"/>
  <c r="J2263" i="4"/>
  <c r="J74" i="4"/>
  <c r="F74"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CD22B4-24FF-4177-ADDE-FFA5C8E9BDEF}" keepAlive="1" name="Query - sales_data_sample" description="Connection to the 'sales_data_sample' query in the workbook." type="5" refreshedVersion="8" background="1" saveData="1">
    <dbPr connection="Provider=Microsoft.Mashup.OleDb.1;Data Source=$Workbook$;Location=sales_data_sample;Extended Properties=&quot;&quot;" command="SELECT * FROM [sales_data_sample]"/>
  </connection>
  <connection id="2" xr16:uid="{3ADA9231-8016-4385-B1A6-49D4EAD6ACAC}" keepAlive="1" name="Query - sales_data_sample (2)" description="Connection to the 'sales_data_sample (2)' query in the workbook." type="5" refreshedVersion="8" background="1" saveData="1">
    <dbPr connection="Provider=Microsoft.Mashup.OleDb.1;Data Source=$Workbook$;Location=&quot;sales_data_sample (2)&quot;;Extended Properties=&quot;&quot;" command="SELECT * FROM [sales_data_sample (2)]"/>
  </connection>
</connections>
</file>

<file path=xl/sharedStrings.xml><?xml version="1.0" encoding="utf-8"?>
<sst xmlns="http://schemas.openxmlformats.org/spreadsheetml/2006/main" count="86176" uniqueCount="4829">
  <si>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</si>
  <si>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</si>
  <si>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</si>
  <si>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</si>
  <si>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</si>
  <si>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</si>
  <si>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</si>
  <si>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</si>
  <si>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</si>
  <si>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</si>
  <si>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</si>
  <si>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</si>
  <si>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</si>
  <si>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</si>
  <si>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</si>
  <si>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</si>
  <si>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</si>
  <si>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</si>
  <si>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</si>
  <si>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</si>
  <si>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</si>
  <si>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</si>
  <si>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</si>
  <si>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</si>
  <si>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</si>
  <si>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95.7</t>
  </si>
  <si>
    <t>2871</t>
  </si>
  <si>
    <t>2/24/2003 0:00</t>
  </si>
  <si>
    <t>Shipped</t>
  </si>
  <si>
    <t>Motorcycles</t>
  </si>
  <si>
    <t>S10_1678</t>
  </si>
  <si>
    <t>Land of Toys Inc.</t>
  </si>
  <si>
    <t>2125557818</t>
  </si>
  <si>
    <t>897 Long Airport Avenue</t>
  </si>
  <si>
    <t/>
  </si>
  <si>
    <t>NYC</t>
  </si>
  <si>
    <t>NY</t>
  </si>
  <si>
    <t>10022</t>
  </si>
  <si>
    <t>USA</t>
  </si>
  <si>
    <t>NA</t>
  </si>
  <si>
    <t>Yu</t>
  </si>
  <si>
    <t>Kwai</t>
  </si>
  <si>
    <t>Small</t>
  </si>
  <si>
    <t>81.35</t>
  </si>
  <si>
    <t>2765.9</t>
  </si>
  <si>
    <t>5/7/2003 0:00</t>
  </si>
  <si>
    <t>Reims Collectables</t>
  </si>
  <si>
    <t>26.47.1555</t>
  </si>
  <si>
    <t>59 rue de l'Abbaye</t>
  </si>
  <si>
    <t>Reims</t>
  </si>
  <si>
    <t>51100</t>
  </si>
  <si>
    <t>France</t>
  </si>
  <si>
    <t>EMEA</t>
  </si>
  <si>
    <t>Henriot</t>
  </si>
  <si>
    <t>Paul</t>
  </si>
  <si>
    <t>94.74</t>
  </si>
  <si>
    <t>3884.34</t>
  </si>
  <si>
    <t>7/1/2003 0:00</t>
  </si>
  <si>
    <t>Lyon Souveniers</t>
  </si>
  <si>
    <t>+33 1 46 62 7555</t>
  </si>
  <si>
    <t>27 rue du Colonel Pierre Avia</t>
  </si>
  <si>
    <t>Paris</t>
  </si>
  <si>
    <t>75508</t>
  </si>
  <si>
    <t>Da Cunha</t>
  </si>
  <si>
    <t>Daniel</t>
  </si>
  <si>
    <t>Medium</t>
  </si>
  <si>
    <t>83.26</t>
  </si>
  <si>
    <t>3746.7</t>
  </si>
  <si>
    <t>8/25/2003 0:00</t>
  </si>
  <si>
    <t>Toys4GrownUps.com</t>
  </si>
  <si>
    <t>6265557265</t>
  </si>
  <si>
    <t>78934 Hillside Dr.</t>
  </si>
  <si>
    <t>Pasadena</t>
  </si>
  <si>
    <t>CA</t>
  </si>
  <si>
    <t>90003</t>
  </si>
  <si>
    <t>Young</t>
  </si>
  <si>
    <t>Julie</t>
  </si>
  <si>
    <t>100</t>
  </si>
  <si>
    <t>5205.27</t>
  </si>
  <si>
    <t>10/10/2003 0:00</t>
  </si>
  <si>
    <t>Corporate Gift Ideas Co.</t>
  </si>
  <si>
    <t>6505551386</t>
  </si>
  <si>
    <t>7734 Strong St.</t>
  </si>
  <si>
    <t>San Francisco</t>
  </si>
  <si>
    <t>Brown</t>
  </si>
  <si>
    <t>96.66</t>
  </si>
  <si>
    <t>3479.76</t>
  </si>
  <si>
    <t>10/28/2003 0:00</t>
  </si>
  <si>
    <t>Technics Stores Inc.</t>
  </si>
  <si>
    <t>6505556809</t>
  </si>
  <si>
    <t>9408 Furth Circle</t>
  </si>
  <si>
    <t>Burlingame</t>
  </si>
  <si>
    <t>94217</t>
  </si>
  <si>
    <t>Hirano</t>
  </si>
  <si>
    <t>Juri</t>
  </si>
  <si>
    <t>86.13</t>
  </si>
  <si>
    <t>2497.77</t>
  </si>
  <si>
    <t>11/11/2003 0:00</t>
  </si>
  <si>
    <t>Daedalus Designs Imports</t>
  </si>
  <si>
    <t>20.16.1555</t>
  </si>
  <si>
    <t>184, chausse de Tournai</t>
  </si>
  <si>
    <t>Lille</t>
  </si>
  <si>
    <t>59000</t>
  </si>
  <si>
    <t>Rance</t>
  </si>
  <si>
    <t>Martine</t>
  </si>
  <si>
    <t>5512.32</t>
  </si>
  <si>
    <t>11/18/2003 0:00</t>
  </si>
  <si>
    <t>Herkku Gifts</t>
  </si>
  <si>
    <t>+47 2267 3215</t>
  </si>
  <si>
    <t>Drammen 121, PR 744 Sentrum</t>
  </si>
  <si>
    <t>Bergen</t>
  </si>
  <si>
    <t>N 5804</t>
  </si>
  <si>
    <t>Norway</t>
  </si>
  <si>
    <t>Oeztan</t>
  </si>
  <si>
    <t>Veysel</t>
  </si>
  <si>
    <t>98.57</t>
  </si>
  <si>
    <t>2168.54</t>
  </si>
  <si>
    <t>12/1/2003 0:00</t>
  </si>
  <si>
    <t>Mini Wheels Co.</t>
  </si>
  <si>
    <t>6505555787</t>
  </si>
  <si>
    <t>5557 North Pendale Street</t>
  </si>
  <si>
    <t>Murphy</t>
  </si>
  <si>
    <t>4708.44</t>
  </si>
  <si>
    <t>1/15/2004 0:00</t>
  </si>
  <si>
    <t>Auto Canal Petit</t>
  </si>
  <si>
    <t>(1) 47.55.6555</t>
  </si>
  <si>
    <t>25, rue Lauriston</t>
  </si>
  <si>
    <t>75016</t>
  </si>
  <si>
    <t>Perrier</t>
  </si>
  <si>
    <t>Dominique</t>
  </si>
  <si>
    <t>3965.66</t>
  </si>
  <si>
    <t>2/20/2004 0:00</t>
  </si>
  <si>
    <t>Australian Collectors, Co.</t>
  </si>
  <si>
    <t>03 9520 4555</t>
  </si>
  <si>
    <t>636 St Kilda Road</t>
  </si>
  <si>
    <t>Level 3</t>
  </si>
  <si>
    <t>Melbourne</t>
  </si>
  <si>
    <t>Victoria</t>
  </si>
  <si>
    <t>3004</t>
  </si>
  <si>
    <t>Australia</t>
  </si>
  <si>
    <t>APAC</t>
  </si>
  <si>
    <t>Ferguson</t>
  </si>
  <si>
    <t>Peter</t>
  </si>
  <si>
    <t>2333.12</t>
  </si>
  <si>
    <t>4/5/2004 0:00</t>
  </si>
  <si>
    <t>Vitachrome Inc.</t>
  </si>
  <si>
    <t>2125551500</t>
  </si>
  <si>
    <t>2678 Kingston Rd.</t>
  </si>
  <si>
    <t>Suite 101</t>
  </si>
  <si>
    <t>Frick</t>
  </si>
  <si>
    <t>Michael</t>
  </si>
  <si>
    <t>3188.64</t>
  </si>
  <si>
    <t>5/18/2004 0:00</t>
  </si>
  <si>
    <t>Tekni Collectables Inc.</t>
  </si>
  <si>
    <t>2015559350</t>
  </si>
  <si>
    <t>7476 Moss Rd.</t>
  </si>
  <si>
    <t>Newark</t>
  </si>
  <si>
    <t>NJ</t>
  </si>
  <si>
    <t>94019</t>
  </si>
  <si>
    <t>William</t>
  </si>
  <si>
    <t>3676.76</t>
  </si>
  <si>
    <t>6/28/2004 0:00</t>
  </si>
  <si>
    <t>Gift Depot Inc.</t>
  </si>
  <si>
    <t>2035552570</t>
  </si>
  <si>
    <t>25593 South Bay Ln.</t>
  </si>
  <si>
    <t>Bridgewater</t>
  </si>
  <si>
    <t>CT</t>
  </si>
  <si>
    <t>97562</t>
  </si>
  <si>
    <t>King</t>
  </si>
  <si>
    <t>92.83</t>
  </si>
  <si>
    <t>4177.35</t>
  </si>
  <si>
    <t>7/23/2004 0:00</t>
  </si>
  <si>
    <t>La Rochelle Gifts</t>
  </si>
  <si>
    <t>40.67.8555</t>
  </si>
  <si>
    <t>67, rue des Cinquante Otages</t>
  </si>
  <si>
    <t>Nantes</t>
  </si>
  <si>
    <t>44000</t>
  </si>
  <si>
    <t>Labrune</t>
  </si>
  <si>
    <t>Janine</t>
  </si>
  <si>
    <t>4099.68</t>
  </si>
  <si>
    <t>8/27/2004 0:00</t>
  </si>
  <si>
    <t>Marta's Replicas Co.</t>
  </si>
  <si>
    <t>6175558555</t>
  </si>
  <si>
    <t>39323 Spinnaker Dr.</t>
  </si>
  <si>
    <t>Cambridge</t>
  </si>
  <si>
    <t>MA</t>
  </si>
  <si>
    <t>51247</t>
  </si>
  <si>
    <t>Hernandez</t>
  </si>
  <si>
    <t>Marta</t>
  </si>
  <si>
    <t>2597.39</t>
  </si>
  <si>
    <t>9/30/2004 0:00</t>
  </si>
  <si>
    <t>Toys of Finland, Co.</t>
  </si>
  <si>
    <t>90-224 8555</t>
  </si>
  <si>
    <t>Keskuskatu 45</t>
  </si>
  <si>
    <t>Helsinki</t>
  </si>
  <si>
    <t>21240</t>
  </si>
  <si>
    <t>Finland</t>
  </si>
  <si>
    <t>Karttunen</t>
  </si>
  <si>
    <t>Matti</t>
  </si>
  <si>
    <t>4394.38</t>
  </si>
  <si>
    <t>10/15/2004 0:00</t>
  </si>
  <si>
    <t>Baane Mini Imports</t>
  </si>
  <si>
    <t>07-98 9555</t>
  </si>
  <si>
    <t>Erling Skakkes gate 78</t>
  </si>
  <si>
    <t>Stavern</t>
  </si>
  <si>
    <t>4110</t>
  </si>
  <si>
    <t>Bergulfsen</t>
  </si>
  <si>
    <t>Jonas</t>
  </si>
  <si>
    <t>4358.04</t>
  </si>
  <si>
    <t>11/2/2004 0:00</t>
  </si>
  <si>
    <t>Diecast Classics Inc.</t>
  </si>
  <si>
    <t>2155551555</t>
  </si>
  <si>
    <t>7586 Pompton St.</t>
  </si>
  <si>
    <t>Allentown</t>
  </si>
  <si>
    <t>PA</t>
  </si>
  <si>
    <t>70267</t>
  </si>
  <si>
    <t>Kyung</t>
  </si>
  <si>
    <t>4396.14</t>
  </si>
  <si>
    <t>11/15/2004 0:00</t>
  </si>
  <si>
    <t>7737.93</t>
  </si>
  <si>
    <t>11/24/2004 0:00</t>
  </si>
  <si>
    <t>Salzburg Collectables</t>
  </si>
  <si>
    <t>6562-9555</t>
  </si>
  <si>
    <t>Geislweg 14</t>
  </si>
  <si>
    <t>Salzburg</t>
  </si>
  <si>
    <t>5020</t>
  </si>
  <si>
    <t>Austria</t>
  </si>
  <si>
    <t>Pipps</t>
  </si>
  <si>
    <t>Georg</t>
  </si>
  <si>
    <t>Large</t>
  </si>
  <si>
    <t>72.55</t>
  </si>
  <si>
    <t>1451</t>
  </si>
  <si>
    <t>12/17/2004 0:00</t>
  </si>
  <si>
    <t>Souveniers And Things Co.</t>
  </si>
  <si>
    <t>+61 2 9495 8555</t>
  </si>
  <si>
    <t>Monitor Money Building, 815 Pacific Hwy</t>
  </si>
  <si>
    <t>Level 6</t>
  </si>
  <si>
    <t>Chatswood</t>
  </si>
  <si>
    <t>NSW</t>
  </si>
  <si>
    <t>2067</t>
  </si>
  <si>
    <t>Huxley</t>
  </si>
  <si>
    <t>Adrian</t>
  </si>
  <si>
    <t>34.91</t>
  </si>
  <si>
    <t>733.11</t>
  </si>
  <si>
    <t>2/3/2005 0:00</t>
  </si>
  <si>
    <t>76.36</t>
  </si>
  <si>
    <t>3207.12</t>
  </si>
  <si>
    <t>3/3/2005 0:00</t>
  </si>
  <si>
    <t>FunGiftIdeas.com</t>
  </si>
  <si>
    <t>5085552555</t>
  </si>
  <si>
    <t>1785 First Street</t>
  </si>
  <si>
    <t>New Bedford</t>
  </si>
  <si>
    <t>50553</t>
  </si>
  <si>
    <t>Benitez</t>
  </si>
  <si>
    <t>Violeta</t>
  </si>
  <si>
    <t>2434.56</t>
  </si>
  <si>
    <t>4/8/2005 0:00</t>
  </si>
  <si>
    <t>UK Collectables, Ltd.</t>
  </si>
  <si>
    <t>(171) 555-2282</t>
  </si>
  <si>
    <t>Berkeley Gardens 12  Brewery</t>
  </si>
  <si>
    <t>Liverpool</t>
  </si>
  <si>
    <t>WX1 6LT</t>
  </si>
  <si>
    <t>UK</t>
  </si>
  <si>
    <t>Devon</t>
  </si>
  <si>
    <t>Elizabeth</t>
  </si>
  <si>
    <t>7516.08</t>
  </si>
  <si>
    <t>5/13/2005 0:00</t>
  </si>
  <si>
    <t>Disputed</t>
  </si>
  <si>
    <t>Euro Shopping Channel</t>
  </si>
  <si>
    <t>(91) 555 94 44</t>
  </si>
  <si>
    <t>C/ Moralzarzal, 86</t>
  </si>
  <si>
    <t>Madrid</t>
  </si>
  <si>
    <t>28034</t>
  </si>
  <si>
    <t>Spain</t>
  </si>
  <si>
    <t>Freyre</t>
  </si>
  <si>
    <t>Diego</t>
  </si>
  <si>
    <t>5404.62</t>
  </si>
  <si>
    <t>1/29/2003 0:00</t>
  </si>
  <si>
    <t>Classic Cars</t>
  </si>
  <si>
    <t>S10_1949</t>
  </si>
  <si>
    <t>7209.11</t>
  </si>
  <si>
    <t>3/24/2003 0:00</t>
  </si>
  <si>
    <t>Volvo Model Replicas, Co</t>
  </si>
  <si>
    <t>0921-12 3555</t>
  </si>
  <si>
    <t>Berguvsv„gen  8</t>
  </si>
  <si>
    <t>Lule</t>
  </si>
  <si>
    <t>S-958 22</t>
  </si>
  <si>
    <t>Sweden</t>
  </si>
  <si>
    <t>Berglund</t>
  </si>
  <si>
    <t>Christina</t>
  </si>
  <si>
    <t>7329.06</t>
  </si>
  <si>
    <t>5/28/2003 0:00</t>
  </si>
  <si>
    <t>Corrida Auto Replicas, Ltd</t>
  </si>
  <si>
    <t>(91) 555 22 82</t>
  </si>
  <si>
    <t>C/ Araquil, 67</t>
  </si>
  <si>
    <t>28023</t>
  </si>
  <si>
    <t>Sommer</t>
  </si>
  <si>
    <t>MartЎn</t>
  </si>
  <si>
    <t>7374.1</t>
  </si>
  <si>
    <t>7/24/2003 0:00</t>
  </si>
  <si>
    <t>10993.5</t>
  </si>
  <si>
    <t>9/19/2003 0:00</t>
  </si>
  <si>
    <t>Dragon Souveniers, Ltd.</t>
  </si>
  <si>
    <t>+65 221 7555</t>
  </si>
  <si>
    <t>Bronz Sok., Bronz Apt. 3/6 Tesvikiye</t>
  </si>
  <si>
    <t>Singapore</t>
  </si>
  <si>
    <t>79903</t>
  </si>
  <si>
    <t>Japan</t>
  </si>
  <si>
    <t>Natividad</t>
  </si>
  <si>
    <t>Eric</t>
  </si>
  <si>
    <t>4860.24</t>
  </si>
  <si>
    <t>10/20/2003 0:00</t>
  </si>
  <si>
    <t>Classic Legends Inc.</t>
  </si>
  <si>
    <t>2125558493</t>
  </si>
  <si>
    <t>5905 Pompton St.</t>
  </si>
  <si>
    <t>Suite 750</t>
  </si>
  <si>
    <t>Maria</t>
  </si>
  <si>
    <t>8014.82</t>
  </si>
  <si>
    <t>11/6/2003 0:00</t>
  </si>
  <si>
    <t>Australian Gift Network, Co</t>
  </si>
  <si>
    <t>61-7-3844-6555</t>
  </si>
  <si>
    <t>31 Duncan St. West End</t>
  </si>
  <si>
    <t>South Brisbane</t>
  </si>
  <si>
    <t>Queensland</t>
  </si>
  <si>
    <t>4101</t>
  </si>
  <si>
    <t>Calaghan</t>
  </si>
  <si>
    <t>Tony</t>
  </si>
  <si>
    <t>5372.57</t>
  </si>
  <si>
    <t>11/13/2003 0:00</t>
  </si>
  <si>
    <t>Classic Gift Ideas, Inc</t>
  </si>
  <si>
    <t>2155554695</t>
  </si>
  <si>
    <t>782 First Street</t>
  </si>
  <si>
    <t>Philadelphia</t>
  </si>
  <si>
    <t>71270</t>
  </si>
  <si>
    <t>Cervantes</t>
  </si>
  <si>
    <t>Francisca</t>
  </si>
  <si>
    <t>7290.36</t>
  </si>
  <si>
    <t>11/25/2003 0:00</t>
  </si>
  <si>
    <t>Saveley &amp; Henriot, Co.</t>
  </si>
  <si>
    <t>78.32.5555</t>
  </si>
  <si>
    <t>2, rue du Commerce</t>
  </si>
  <si>
    <t>Lyon</t>
  </si>
  <si>
    <t>69004</t>
  </si>
  <si>
    <t>Saveley</t>
  </si>
  <si>
    <t>Mary</t>
  </si>
  <si>
    <t>9064.89</t>
  </si>
  <si>
    <t>12/5/2003 0:00</t>
  </si>
  <si>
    <t>Canadian Gift Exchange Network</t>
  </si>
  <si>
    <t>(604) 555-3392</t>
  </si>
  <si>
    <t>1900 Oak St.</t>
  </si>
  <si>
    <t>Vancouver</t>
  </si>
  <si>
    <t>BC</t>
  </si>
  <si>
    <t>V3F 2K1</t>
  </si>
  <si>
    <t>Canada</t>
  </si>
  <si>
    <t>Tannamuri</t>
  </si>
  <si>
    <t>Yoshi</t>
  </si>
  <si>
    <t>6075.3</t>
  </si>
  <si>
    <t>1/29/2004 0:00</t>
  </si>
  <si>
    <t>West Coast Collectables Co.</t>
  </si>
  <si>
    <t>3105553722</t>
  </si>
  <si>
    <t>3675 Furth Circle</t>
  </si>
  <si>
    <t>Burbank</t>
  </si>
  <si>
    <t>Thompson</t>
  </si>
  <si>
    <t>Steve</t>
  </si>
  <si>
    <t>6463.23</t>
  </si>
  <si>
    <t>3/10/2004 0:00</t>
  </si>
  <si>
    <t>Cambridge Collectables Co.</t>
  </si>
  <si>
    <t>6175555555</t>
  </si>
  <si>
    <t>4658 Baden Av.</t>
  </si>
  <si>
    <t>Tseng</t>
  </si>
  <si>
    <t>6120.34</t>
  </si>
  <si>
    <t>5/4/2004 0:00</t>
  </si>
  <si>
    <t>Super Scale Inc.</t>
  </si>
  <si>
    <t>2035559545</t>
  </si>
  <si>
    <t>567 North Pendale Street</t>
  </si>
  <si>
    <t>New Haven</t>
  </si>
  <si>
    <t>97823</t>
  </si>
  <si>
    <t>Leslie</t>
  </si>
  <si>
    <t>7680.64</t>
  </si>
  <si>
    <t>6/15/2004 0:00</t>
  </si>
  <si>
    <t>Tokyo Collectables, Ltd</t>
  </si>
  <si>
    <t>+81 3 3584 0555</t>
  </si>
  <si>
    <t>2-2-8 Roppongi</t>
  </si>
  <si>
    <t>Minato-ku</t>
  </si>
  <si>
    <t>Tokyo</t>
  </si>
  <si>
    <t>106-0032</t>
  </si>
  <si>
    <t>Shimamura</t>
  </si>
  <si>
    <t>Akiko</t>
  </si>
  <si>
    <t>4905.39</t>
  </si>
  <si>
    <t>7/19/2004 0:00</t>
  </si>
  <si>
    <t>8/17/2004 0:00</t>
  </si>
  <si>
    <t>Amica Models &amp; Co.</t>
  </si>
  <si>
    <t>011-4988555</t>
  </si>
  <si>
    <t>Via Monte Bianco 34</t>
  </si>
  <si>
    <t>Torino</t>
  </si>
  <si>
    <t>10100</t>
  </si>
  <si>
    <t>Italy</t>
  </si>
  <si>
    <t>Accorti</t>
  </si>
  <si>
    <t>Paolo</t>
  </si>
  <si>
    <t>7136.19</t>
  </si>
  <si>
    <t>9/8/2004 0:00</t>
  </si>
  <si>
    <t>Scandinavian Gift Ideas</t>
  </si>
  <si>
    <t>0695-34 6555</t>
  </si>
  <si>
    <t>?kergatan 24</t>
  </si>
  <si>
    <t>Boras</t>
  </si>
  <si>
    <t>S-844 67</t>
  </si>
  <si>
    <t>Larsson</t>
  </si>
  <si>
    <t>10172.7</t>
  </si>
  <si>
    <t>10/11/2004 0:00</t>
  </si>
  <si>
    <t>Auto Assoc. &amp; Cie.</t>
  </si>
  <si>
    <t>30.59.8555</t>
  </si>
  <si>
    <t>67, avenue de l'Europe</t>
  </si>
  <si>
    <t>Versailles</t>
  </si>
  <si>
    <t>78000</t>
  </si>
  <si>
    <t>Tonini</t>
  </si>
  <si>
    <t>11623.7</t>
  </si>
  <si>
    <t>10/21/2004 0:00</t>
  </si>
  <si>
    <t>Mini Gifts Distributors Ltd.</t>
  </si>
  <si>
    <t>4155551450</t>
  </si>
  <si>
    <t>5677 Strong St.</t>
  </si>
  <si>
    <t>San Rafael</t>
  </si>
  <si>
    <t>Nelson</t>
  </si>
  <si>
    <t>Valarie</t>
  </si>
  <si>
    <t>6000.4</t>
  </si>
  <si>
    <t>11/4/2004 0:00</t>
  </si>
  <si>
    <t>Online Diecast Creations Co.</t>
  </si>
  <si>
    <t>6035558647</t>
  </si>
  <si>
    <t>2304 Long Airport Avenue</t>
  </si>
  <si>
    <t>Nashua</t>
  </si>
  <si>
    <t>NH</t>
  </si>
  <si>
    <t>62005</t>
  </si>
  <si>
    <t>3003</t>
  </si>
  <si>
    <t>11/18/2004 0:00</t>
  </si>
  <si>
    <t>3944.7</t>
  </si>
  <si>
    <t>11/29/2004 0:00</t>
  </si>
  <si>
    <t>5691.84</t>
  </si>
  <si>
    <t>12/10/2004 0:00</t>
  </si>
  <si>
    <t>4514.92</t>
  </si>
  <si>
    <t>1/20/2005 0:00</t>
  </si>
  <si>
    <t>Collectables For Less Inc.</t>
  </si>
  <si>
    <t>7825 Douglas Av.</t>
  </si>
  <si>
    <t>Brickhaven</t>
  </si>
  <si>
    <t>58339</t>
  </si>
  <si>
    <t>Allen</t>
  </si>
  <si>
    <t>8254.8</t>
  </si>
  <si>
    <t>2/17/2005 0:00</t>
  </si>
  <si>
    <t>2416.56</t>
  </si>
  <si>
    <t>3/9/2005 0:00</t>
  </si>
  <si>
    <t>Anna's Decorations, Ltd</t>
  </si>
  <si>
    <t>02 9936 8555</t>
  </si>
  <si>
    <t>201 Miller Street</t>
  </si>
  <si>
    <t>Level 15</t>
  </si>
  <si>
    <t>North Sydney</t>
  </si>
  <si>
    <t>2060</t>
  </si>
  <si>
    <t>O'Hara</t>
  </si>
  <si>
    <t>Anna</t>
  </si>
  <si>
    <t>4140.23</t>
  </si>
  <si>
    <t>5/1/2005 0:00</t>
  </si>
  <si>
    <t>Quebec Home Shopping Network</t>
  </si>
  <si>
    <t>(514) 555-8054</t>
  </si>
  <si>
    <t>43 rue St. Laurent</t>
  </si>
  <si>
    <t>Montreal</t>
  </si>
  <si>
    <t>Quebec</t>
  </si>
  <si>
    <t>H1J 1C3</t>
  </si>
  <si>
    <t>Fresnisre</t>
  </si>
  <si>
    <t>Jean</t>
  </si>
  <si>
    <t>12001</t>
  </si>
  <si>
    <t>5/31/2005 0:00</t>
  </si>
  <si>
    <t>In Process</t>
  </si>
  <si>
    <t>99.91</t>
  </si>
  <si>
    <t>3896.49</t>
  </si>
  <si>
    <t>S10_2016</t>
  </si>
  <si>
    <t>96.34</t>
  </si>
  <si>
    <t>2793.86</t>
  </si>
  <si>
    <t>4/29/2003 0:00</t>
  </si>
  <si>
    <t>3307.77</t>
  </si>
  <si>
    <t>5192.95</t>
  </si>
  <si>
    <t>5016.83</t>
  </si>
  <si>
    <t>3660.93</t>
  </si>
  <si>
    <t>4695.6</t>
  </si>
  <si>
    <t>3660.92</t>
  </si>
  <si>
    <t>3025.92</t>
  </si>
  <si>
    <t>3009.09</t>
  </si>
  <si>
    <t>1/12/2004 0:00</t>
  </si>
  <si>
    <t>Osaka Souveniers Co.</t>
  </si>
  <si>
    <t>+81 06 6342 5555</t>
  </si>
  <si>
    <t>Dojima Avanza 4F, 1-6-20 Dojima, Kita-ku</t>
  </si>
  <si>
    <t>Osaka</t>
  </si>
  <si>
    <t>530-0003</t>
  </si>
  <si>
    <t>Kentary</t>
  </si>
  <si>
    <t>Mory</t>
  </si>
  <si>
    <t>5422.39</t>
  </si>
  <si>
    <t>2852.08</t>
  </si>
  <si>
    <t>4/3/2004 0:00</t>
  </si>
  <si>
    <t>Motor Mint Distributors Inc.</t>
  </si>
  <si>
    <t>2155559857</t>
  </si>
  <si>
    <t>11328 Douglas Av.</t>
  </si>
  <si>
    <t>Rosa</t>
  </si>
  <si>
    <t>5756.52</t>
  </si>
  <si>
    <t>4472</t>
  </si>
  <si>
    <t>2904.44</t>
  </si>
  <si>
    <t>6484.59</t>
  </si>
  <si>
    <t>3757.26</t>
  </si>
  <si>
    <t>9/27/2004 0:00</t>
  </si>
  <si>
    <t>Atelier graphique</t>
  </si>
  <si>
    <t>40.32.2555</t>
  </si>
  <si>
    <t>54, rue Royale</t>
  </si>
  <si>
    <t>Schmitt</t>
  </si>
  <si>
    <t>Carine</t>
  </si>
  <si>
    <t>4043.96</t>
  </si>
  <si>
    <t>Mini Classics</t>
  </si>
  <si>
    <t>9145554562</t>
  </si>
  <si>
    <t>3758 North Pendale Street</t>
  </si>
  <si>
    <t>White Plains</t>
  </si>
  <si>
    <t>24067</t>
  </si>
  <si>
    <t>5566.5</t>
  </si>
  <si>
    <t>3176</t>
  </si>
  <si>
    <t>68.92</t>
  </si>
  <si>
    <t>2756.8</t>
  </si>
  <si>
    <t>11/23/2004 0:00</t>
  </si>
  <si>
    <t>51.15</t>
  </si>
  <si>
    <t>1329.9</t>
  </si>
  <si>
    <t>5288.01</t>
  </si>
  <si>
    <t>2/2/2005 0:00</t>
  </si>
  <si>
    <t>44.51</t>
  </si>
  <si>
    <t>2225.5</t>
  </si>
  <si>
    <t>5833.8</t>
  </si>
  <si>
    <t>4/7/2005 0:00</t>
  </si>
  <si>
    <t>5887.35</t>
  </si>
  <si>
    <t>6065.55</t>
  </si>
  <si>
    <t>S10_4698</t>
  </si>
  <si>
    <t>9264.86</t>
  </si>
  <si>
    <t>7023.98</t>
  </si>
  <si>
    <t>5176.38</t>
  </si>
  <si>
    <t>4132.7</t>
  </si>
  <si>
    <t>4183</t>
  </si>
  <si>
    <t>8892.9</t>
  </si>
  <si>
    <t>8714.7</t>
  </si>
  <si>
    <t>8065.89</t>
  </si>
  <si>
    <t>6123.4</t>
  </si>
  <si>
    <t>9774.03</t>
  </si>
  <si>
    <t>7023.9</t>
  </si>
  <si>
    <t>7078.23</t>
  </si>
  <si>
    <t>8336.94</t>
  </si>
  <si>
    <t>6901.92</t>
  </si>
  <si>
    <t>5438.07</t>
  </si>
  <si>
    <t>6683.34</t>
  </si>
  <si>
    <t>4570.4</t>
  </si>
  <si>
    <t>7667.14</t>
  </si>
  <si>
    <t>5868.2</t>
  </si>
  <si>
    <t>76.67</t>
  </si>
  <si>
    <t>2990.13</t>
  </si>
  <si>
    <t>3664.1</t>
  </si>
  <si>
    <t>1/5/2005 0:00</t>
  </si>
  <si>
    <t>3834.38</t>
  </si>
  <si>
    <t>86.77</t>
  </si>
  <si>
    <t>1822.17</t>
  </si>
  <si>
    <t>11886.6</t>
  </si>
  <si>
    <t>9218.16</t>
  </si>
  <si>
    <t>7208</t>
  </si>
  <si>
    <t>2/11/2003 0:00</t>
  </si>
  <si>
    <t>S10_4757</t>
  </si>
  <si>
    <t>Danish Wholesale Imports</t>
  </si>
  <si>
    <t>31 12 3555</t>
  </si>
  <si>
    <t>Vinb'ltet 34</t>
  </si>
  <si>
    <t>Kobenhavn</t>
  </si>
  <si>
    <t>1734</t>
  </si>
  <si>
    <t>Denmark</t>
  </si>
  <si>
    <t>Petersen</t>
  </si>
  <si>
    <t>Jytte</t>
  </si>
  <si>
    <t>5004.8</t>
  </si>
  <si>
    <t>4/28/2003 0:00</t>
  </si>
  <si>
    <t>4398.24</t>
  </si>
  <si>
    <t>6/12/2003 0:00</t>
  </si>
  <si>
    <t>Stylish Desk Decors, Co.</t>
  </si>
  <si>
    <t>(171) 555-0297</t>
  </si>
  <si>
    <t>35 King George</t>
  </si>
  <si>
    <t>London</t>
  </si>
  <si>
    <t>WX3 6FW</t>
  </si>
  <si>
    <t>Ann</t>
  </si>
  <si>
    <t>5597.76</t>
  </si>
  <si>
    <t>8/10/2003 0:00</t>
  </si>
  <si>
    <t>Mini Creations Ltd.</t>
  </si>
  <si>
    <t>5085559555</t>
  </si>
  <si>
    <t>4575 Hillside Dr.</t>
  </si>
  <si>
    <t>Tam</t>
  </si>
  <si>
    <t>Wing C</t>
  </si>
  <si>
    <t>4526.08</t>
  </si>
  <si>
    <t>10/6/2003 0:00</t>
  </si>
  <si>
    <t>5924.16</t>
  </si>
  <si>
    <t>10/23/2003 0:00</t>
  </si>
  <si>
    <t>Cancelled</t>
  </si>
  <si>
    <t>3492.48</t>
  </si>
  <si>
    <t>11/8/2003 0:00</t>
  </si>
  <si>
    <t>Alpha Cognac</t>
  </si>
  <si>
    <t>61.77.6555</t>
  </si>
  <si>
    <t>1 rue Alsace-Lorraine</t>
  </si>
  <si>
    <t>Toulouse</t>
  </si>
  <si>
    <t>31000</t>
  </si>
  <si>
    <t>Roulet</t>
  </si>
  <si>
    <t>Annette</t>
  </si>
  <si>
    <t>3854.24</t>
  </si>
  <si>
    <t>11/14/2003 0:00</t>
  </si>
  <si>
    <t>Double Decker Gift Stores, Ltd</t>
  </si>
  <si>
    <t>(171) 555-7555</t>
  </si>
  <si>
    <t>120 Hanover Sq.</t>
  </si>
  <si>
    <t>WA1 1DP</t>
  </si>
  <si>
    <t>Hardy</t>
  </si>
  <si>
    <t>Thomas</t>
  </si>
  <si>
    <t>5324.4</t>
  </si>
  <si>
    <t>11/26/2003 0:00</t>
  </si>
  <si>
    <t>Enaco Distributors</t>
  </si>
  <si>
    <t>(93) 203 4555</t>
  </si>
  <si>
    <t>Rambla de Catalu¤a, 23</t>
  </si>
  <si>
    <t>Barcelona</t>
  </si>
  <si>
    <t>8022</t>
  </si>
  <si>
    <t>Saavedra</t>
  </si>
  <si>
    <t>Eduardo</t>
  </si>
  <si>
    <t>5197.92</t>
  </si>
  <si>
    <t>1/9/2004 0:00</t>
  </si>
  <si>
    <t>Men 'R' US Retailers, Ltd.</t>
  </si>
  <si>
    <t>2155554369</t>
  </si>
  <si>
    <t>6047 Douglas Av.</t>
  </si>
  <si>
    <t>Los Angeles</t>
  </si>
  <si>
    <t>Chandler</t>
  </si>
  <si>
    <t>5997.6</t>
  </si>
  <si>
    <t>2/19/2004 0:00</t>
  </si>
  <si>
    <t>Collectable Mini Designs Co.</t>
  </si>
  <si>
    <t>7605558146</t>
  </si>
  <si>
    <t>361 Furth Circle</t>
  </si>
  <si>
    <t>San Diego</t>
  </si>
  <si>
    <t>91217</t>
  </si>
  <si>
    <t>2910.4</t>
  </si>
  <si>
    <t>5/7/2004 0:00</t>
  </si>
  <si>
    <t>3378.24</t>
  </si>
  <si>
    <t>6/17/2004 0:00</t>
  </si>
  <si>
    <t>3508.8</t>
  </si>
  <si>
    <t>7/21/2004 0:00</t>
  </si>
  <si>
    <t>Petit Auto</t>
  </si>
  <si>
    <t>(02) 5554 67</t>
  </si>
  <si>
    <t>Rue Joseph-Bens 532</t>
  </si>
  <si>
    <t>Bruxelles</t>
  </si>
  <si>
    <t>B-1180</t>
  </si>
  <si>
    <t>Belgium</t>
  </si>
  <si>
    <t>Dewey</t>
  </si>
  <si>
    <t>Catherine</t>
  </si>
  <si>
    <t>2992</t>
  </si>
  <si>
    <t>8/20/2004 0:00</t>
  </si>
  <si>
    <t>Royal Canadian Collectables, Ltd.</t>
  </si>
  <si>
    <t>(604) 555-4555</t>
  </si>
  <si>
    <t>23 Tsawassen Blvd.</t>
  </si>
  <si>
    <t>Tsawassen</t>
  </si>
  <si>
    <t>T2F 8M4</t>
  </si>
  <si>
    <t>Lincoln</t>
  </si>
  <si>
    <t>3427.2</t>
  </si>
  <si>
    <t>9/10/2004 0:00</t>
  </si>
  <si>
    <t>Gifts4AllAges.com</t>
  </si>
  <si>
    <t>6175559555</t>
  </si>
  <si>
    <t>8616 Spinnaker Dr.</t>
  </si>
  <si>
    <t>Boston</t>
  </si>
  <si>
    <t>51003</t>
  </si>
  <si>
    <t>Yoshido</t>
  </si>
  <si>
    <t>2692.8</t>
  </si>
  <si>
    <t>10/14/2004 0:00</t>
  </si>
  <si>
    <t>4128.96</t>
  </si>
  <si>
    <t>11/1/2004 0:00</t>
  </si>
  <si>
    <t>giftsbymail.co.uk</t>
  </si>
  <si>
    <t>(198) 555-8888</t>
  </si>
  <si>
    <t>Garden House Crowther Way</t>
  </si>
  <si>
    <t>Cowes</t>
  </si>
  <si>
    <t>Isle of Wight</t>
  </si>
  <si>
    <t>PO31 7PJ</t>
  </si>
  <si>
    <t>Bennett</t>
  </si>
  <si>
    <t>Helen</t>
  </si>
  <si>
    <t>64.93</t>
  </si>
  <si>
    <t>3051.71</t>
  </si>
  <si>
    <t>11/5/2004 0:00</t>
  </si>
  <si>
    <t>48.05</t>
  </si>
  <si>
    <t>1201.25</t>
  </si>
  <si>
    <t>11/21/2004 0:00</t>
  </si>
  <si>
    <t>75.47</t>
  </si>
  <si>
    <t>1962.22</t>
  </si>
  <si>
    <t>12/2/2004 0:00</t>
  </si>
  <si>
    <t>54.68</t>
  </si>
  <si>
    <t>2624.64</t>
  </si>
  <si>
    <t>12/15/2004 0:00</t>
  </si>
  <si>
    <t>4046.25</t>
  </si>
  <si>
    <t>1/31/2005 0:00</t>
  </si>
  <si>
    <t>Oulu Toy Supplies, Inc.</t>
  </si>
  <si>
    <t>981-443655</t>
  </si>
  <si>
    <t>Torikatu 38</t>
  </si>
  <si>
    <t>Oulu</t>
  </si>
  <si>
    <t>90110</t>
  </si>
  <si>
    <t>Koskitalo</t>
  </si>
  <si>
    <t>Pirkko</t>
  </si>
  <si>
    <t>4846.7</t>
  </si>
  <si>
    <t>2/23/2005 0:00</t>
  </si>
  <si>
    <t>3370.56</t>
  </si>
  <si>
    <t>3/17/2005 0:00</t>
  </si>
  <si>
    <t>9661.44</t>
  </si>
  <si>
    <t>4/1/2005 0:00</t>
  </si>
  <si>
    <t>The Sharp Gifts Warehouse</t>
  </si>
  <si>
    <t>4085553659</t>
  </si>
  <si>
    <t>3086 Ingle Ln.</t>
  </si>
  <si>
    <t>San Jose</t>
  </si>
  <si>
    <t>Sue</t>
  </si>
  <si>
    <t>2764.88</t>
  </si>
  <si>
    <t>5/6/2005 0:00</t>
  </si>
  <si>
    <t>On Hold</t>
  </si>
  <si>
    <t>5398.26</t>
  </si>
  <si>
    <t>S10_4962</t>
  </si>
  <si>
    <t>4305.28</t>
  </si>
  <si>
    <t>4/1/2003 0:00</t>
  </si>
  <si>
    <t>La Corne D'abondance, Co.</t>
  </si>
  <si>
    <t>(1) 42.34.2555</t>
  </si>
  <si>
    <t>265, boulevard Charonne</t>
  </si>
  <si>
    <t>75012</t>
  </si>
  <si>
    <t>Bertrand</t>
  </si>
  <si>
    <t>Marie</t>
  </si>
  <si>
    <t>3347.74</t>
  </si>
  <si>
    <t>3188.12</t>
  </si>
  <si>
    <t>3191.2</t>
  </si>
  <si>
    <t>3536.82</t>
  </si>
  <si>
    <t>10/21/2003 0:00</t>
  </si>
  <si>
    <t>Resolved</t>
  </si>
  <si>
    <t>Mini Auto Werke</t>
  </si>
  <si>
    <t>7675-3555</t>
  </si>
  <si>
    <t>Kirchgasse 6</t>
  </si>
  <si>
    <t>Graz</t>
  </si>
  <si>
    <t>8010</t>
  </si>
  <si>
    <t>Mendel</t>
  </si>
  <si>
    <t>Roland</t>
  </si>
  <si>
    <t>5362.83</t>
  </si>
  <si>
    <t>3433.36</t>
  </si>
  <si>
    <t>4263.74</t>
  </si>
  <si>
    <t>4076.19</t>
  </si>
  <si>
    <t>12/9/2003 0:00</t>
  </si>
  <si>
    <t>Diecast Collectables</t>
  </si>
  <si>
    <t>6175552555</t>
  </si>
  <si>
    <t>6251 Ingle Ln.</t>
  </si>
  <si>
    <t>Franco</t>
  </si>
  <si>
    <t>7020.48</t>
  </si>
  <si>
    <t>2/4/2004 0:00</t>
  </si>
  <si>
    <t>Handji Gifts&amp; Co</t>
  </si>
  <si>
    <t>+65 224 1555</t>
  </si>
  <si>
    <t>Village Close - 106 Linden Road Sandown</t>
  </si>
  <si>
    <t>2nd Floor</t>
  </si>
  <si>
    <t>69045</t>
  </si>
  <si>
    <t>Victorino</t>
  </si>
  <si>
    <t>Wendy</t>
  </si>
  <si>
    <t>6426.5</t>
  </si>
  <si>
    <t>3/11/2004 0:00</t>
  </si>
  <si>
    <t>4591.72</t>
  </si>
  <si>
    <t>4033.38</t>
  </si>
  <si>
    <t>4302.08</t>
  </si>
  <si>
    <t>7020.64</t>
  </si>
  <si>
    <t>8/19/2004 0:00</t>
  </si>
  <si>
    <t>3855.9</t>
  </si>
  <si>
    <t>6680.78</t>
  </si>
  <si>
    <t>10/13/2004 0:00</t>
  </si>
  <si>
    <t>6678</t>
  </si>
  <si>
    <t>10/22/2004 0:00</t>
  </si>
  <si>
    <t>61.99</t>
  </si>
  <si>
    <t>2851.54</t>
  </si>
  <si>
    <t>11/19/2004 0:00</t>
  </si>
  <si>
    <t>4428</t>
  </si>
  <si>
    <t>5780.92</t>
  </si>
  <si>
    <t>65.63</t>
  </si>
  <si>
    <t>2297.05</t>
  </si>
  <si>
    <t>6231.54</t>
  </si>
  <si>
    <t>46.9</t>
  </si>
  <si>
    <t>1735.3</t>
  </si>
  <si>
    <t>4427.73</t>
  </si>
  <si>
    <t>5894.94</t>
  </si>
  <si>
    <t>5265.15</t>
  </si>
  <si>
    <t>3/3/2003 0:00</t>
  </si>
  <si>
    <t>S12_1099</t>
  </si>
  <si>
    <t>Cruz &amp; Sons Co.</t>
  </si>
  <si>
    <t>+63 2 555 3587</t>
  </si>
  <si>
    <t>15 McCallum Street - NatWest Center #13-03</t>
  </si>
  <si>
    <t>Makati City</t>
  </si>
  <si>
    <t>1227 MM</t>
  </si>
  <si>
    <t>Philippines</t>
  </si>
  <si>
    <t>Cruz</t>
  </si>
  <si>
    <t>Arnold</t>
  </si>
  <si>
    <t>7599.9</t>
  </si>
  <si>
    <t>5/8/2003 0:00</t>
  </si>
  <si>
    <t>Marseille Mini Autos</t>
  </si>
  <si>
    <t>91.24.4555</t>
  </si>
  <si>
    <t>12, rue des Bouchers</t>
  </si>
  <si>
    <t>Marseille</t>
  </si>
  <si>
    <t>13008</t>
  </si>
  <si>
    <t>Lebihan</t>
  </si>
  <si>
    <t>Laurence</t>
  </si>
  <si>
    <t>8008.56</t>
  </si>
  <si>
    <t>7/2/2003 0:00</t>
  </si>
  <si>
    <t>9245.76</t>
  </si>
  <si>
    <t>9/5/2003 0:00</t>
  </si>
  <si>
    <t>8296.35</t>
  </si>
  <si>
    <t>5019.9</t>
  </si>
  <si>
    <t>11/4/2003 0:00</t>
  </si>
  <si>
    <t>5411.07</t>
  </si>
  <si>
    <t>11/12/2003 0:00</t>
  </si>
  <si>
    <t>3840.9</t>
  </si>
  <si>
    <t>11/20/2003 0:00</t>
  </si>
  <si>
    <t>Toms Spezialitten, Ltd</t>
  </si>
  <si>
    <t>0221-5554327</t>
  </si>
  <si>
    <t>Mehrheimerstr. 369</t>
  </si>
  <si>
    <t>Koln</t>
  </si>
  <si>
    <t>50739</t>
  </si>
  <si>
    <t>Germany</t>
  </si>
  <si>
    <t>Pfalzheim</t>
  </si>
  <si>
    <t>Henriette</t>
  </si>
  <si>
    <t>3930.4</t>
  </si>
  <si>
    <t>12/2/2003 0:00</t>
  </si>
  <si>
    <t>7498.9</t>
  </si>
  <si>
    <t>4517.91</t>
  </si>
  <si>
    <t>2/22/2004 0:00</t>
  </si>
  <si>
    <t>Vida Sport, Ltd</t>
  </si>
  <si>
    <t>0897-034555</t>
  </si>
  <si>
    <t>Grenzacherweg 237</t>
  </si>
  <si>
    <t>Gensve</t>
  </si>
  <si>
    <t>1203</t>
  </si>
  <si>
    <t>Switzerland</t>
  </si>
  <si>
    <t>Holz</t>
  </si>
  <si>
    <t>5774.72</t>
  </si>
  <si>
    <t>4/9/2004 0:00</t>
  </si>
  <si>
    <t>3922.56</t>
  </si>
  <si>
    <t>6/1/2004 0:00</t>
  </si>
  <si>
    <t>9160.36</t>
  </si>
  <si>
    <t>7/6/2004 0:00</t>
  </si>
  <si>
    <t>L'ordine Souveniers</t>
  </si>
  <si>
    <t>0522-556555</t>
  </si>
  <si>
    <t>Strada Provinciale 124</t>
  </si>
  <si>
    <t>Reggio Emilia</t>
  </si>
  <si>
    <t>42100</t>
  </si>
  <si>
    <t>Moroni</t>
  </si>
  <si>
    <t>Maurizio</t>
  </si>
  <si>
    <t>9631</t>
  </si>
  <si>
    <t>8/2/2004 0:00</t>
  </si>
  <si>
    <t>Online Mini Collectables</t>
  </si>
  <si>
    <t>6175557555</t>
  </si>
  <si>
    <t>7635 Spinnaker Dr.</t>
  </si>
  <si>
    <t>Barajas</t>
  </si>
  <si>
    <t>Miguel</t>
  </si>
  <si>
    <t>3432.24</t>
  </si>
  <si>
    <t>8/30/2004 0:00</t>
  </si>
  <si>
    <t>5521.89</t>
  </si>
  <si>
    <t>10/4/2003 0:00</t>
  </si>
  <si>
    <t>Blauer See Auto, Co.</t>
  </si>
  <si>
    <t>+49 69 66 90 2555</t>
  </si>
  <si>
    <t>Lyonerstr. 34</t>
  </si>
  <si>
    <t>Frankfurt</t>
  </si>
  <si>
    <t>60528</t>
  </si>
  <si>
    <t>Keitel</t>
  </si>
  <si>
    <t>6934.62</t>
  </si>
  <si>
    <t>10/16/2004 0:00</t>
  </si>
  <si>
    <t>6876.11</t>
  </si>
  <si>
    <t>11/3/2004 0:00</t>
  </si>
  <si>
    <t>71.47</t>
  </si>
  <si>
    <t>2930.27</t>
  </si>
  <si>
    <t>79.65</t>
  </si>
  <si>
    <t>3584.25</t>
  </si>
  <si>
    <t>85.39</t>
  </si>
  <si>
    <t>2817.87</t>
  </si>
  <si>
    <t>1/6/2005 0:00</t>
  </si>
  <si>
    <t>Suominen Souveniers</t>
  </si>
  <si>
    <t>+358 9 8045 555</t>
  </si>
  <si>
    <t>Software Engineering Center, SEC Oy</t>
  </si>
  <si>
    <t>Espoo</t>
  </si>
  <si>
    <t>FIN-02271</t>
  </si>
  <si>
    <t>Suominen</t>
  </si>
  <si>
    <t>Kalle</t>
  </si>
  <si>
    <t>76</t>
  </si>
  <si>
    <t>3420</t>
  </si>
  <si>
    <t>99.04</t>
  </si>
  <si>
    <t>2575.04</t>
  </si>
  <si>
    <t>1961.28</t>
  </si>
  <si>
    <t>5/17/2005 0:00</t>
  </si>
  <si>
    <t>8690.36</t>
  </si>
  <si>
    <t>S12_1108</t>
  </si>
  <si>
    <t>6034.38</t>
  </si>
  <si>
    <t>4/16/2003 0:00</t>
  </si>
  <si>
    <t>11279.2</t>
  </si>
  <si>
    <t>6/3/2003 0:00</t>
  </si>
  <si>
    <t>Muscle Machine Inc</t>
  </si>
  <si>
    <t>2125557413</t>
  </si>
  <si>
    <t>4092 Furth Circle</t>
  </si>
  <si>
    <t>Suite 400</t>
  </si>
  <si>
    <t>Jeff</t>
  </si>
  <si>
    <t>8023.29</t>
  </si>
  <si>
    <t>8/8/2003 0:00</t>
  </si>
  <si>
    <t>4904</t>
  </si>
  <si>
    <t>9/28/2003 0:00</t>
  </si>
  <si>
    <t>8594.52</t>
  </si>
  <si>
    <t>10/22/2003 0:00</t>
  </si>
  <si>
    <t>7474.5</t>
  </si>
  <si>
    <t>3883.74</t>
  </si>
  <si>
    <t>8887.7</t>
  </si>
  <si>
    <t>8602.92</t>
  </si>
  <si>
    <t>1/2/2004 0:00</t>
  </si>
  <si>
    <t>7181.44</t>
  </si>
  <si>
    <t>2/12/2004 0:00</t>
  </si>
  <si>
    <t>Clover Collections, Co.</t>
  </si>
  <si>
    <t>+353 1862 1555</t>
  </si>
  <si>
    <t>25 Maiden Lane</t>
  </si>
  <si>
    <t>Floor No. 4</t>
  </si>
  <si>
    <t>Dublin</t>
  </si>
  <si>
    <t>2</t>
  </si>
  <si>
    <t>Ireland</t>
  </si>
  <si>
    <t>Cassidy</t>
  </si>
  <si>
    <t>Dean</t>
  </si>
  <si>
    <t>8378.58</t>
  </si>
  <si>
    <t>3/19/2004 0:00</t>
  </si>
  <si>
    <t>CAF Imports</t>
  </si>
  <si>
    <t>+34 913 728 555</t>
  </si>
  <si>
    <t>Merchants House, 27-30 Merchant's Quay</t>
  </si>
  <si>
    <t>Fernandez</t>
  </si>
  <si>
    <t>Jesus</t>
  </si>
  <si>
    <t>10606.2</t>
  </si>
  <si>
    <t>5/5/2004 0:00</t>
  </si>
  <si>
    <t>5818.4</t>
  </si>
  <si>
    <t>7/20/2004 0:00</t>
  </si>
  <si>
    <t>7071.27</t>
  </si>
  <si>
    <t>8411.56</t>
  </si>
  <si>
    <t>9/9/2004 0:00</t>
  </si>
  <si>
    <t>6570.76</t>
  </si>
  <si>
    <t>AV Stores, Co.</t>
  </si>
  <si>
    <t>(171) 555-1555</t>
  </si>
  <si>
    <t>Fauntleroy Circus</t>
  </si>
  <si>
    <t>Manchester</t>
  </si>
  <si>
    <t>EC2 5NT</t>
  </si>
  <si>
    <t>Ashworth</t>
  </si>
  <si>
    <t>7975.44</t>
  </si>
  <si>
    <t>Heintze Collectables</t>
  </si>
  <si>
    <t>86 21 3555</t>
  </si>
  <si>
    <t>Smagsloget 45</t>
  </si>
  <si>
    <t>Aaarhus</t>
  </si>
  <si>
    <t>8200</t>
  </si>
  <si>
    <t>Ibsen</t>
  </si>
  <si>
    <t>Palle</t>
  </si>
  <si>
    <t>64</t>
  </si>
  <si>
    <t>2688</t>
  </si>
  <si>
    <t>57.22</t>
  </si>
  <si>
    <t>1888.26</t>
  </si>
  <si>
    <t>11/20/2004 0:00</t>
  </si>
  <si>
    <t>52.36</t>
  </si>
  <si>
    <t>2513.28</t>
  </si>
  <si>
    <t>4764.48</t>
  </si>
  <si>
    <t>3560.64</t>
  </si>
  <si>
    <t>1/23/2005 0:00</t>
  </si>
  <si>
    <t>3823.64</t>
  </si>
  <si>
    <t>69.12</t>
  </si>
  <si>
    <t>2280.96</t>
  </si>
  <si>
    <t>8677.8</t>
  </si>
  <si>
    <t>5/5/2005 0:00</t>
  </si>
  <si>
    <t>3394.98</t>
  </si>
  <si>
    <t>Trucks and Buses</t>
  </si>
  <si>
    <t>S12_1666</t>
  </si>
  <si>
    <t>3415.44</t>
  </si>
  <si>
    <t>3/26/2003 0:00</t>
  </si>
  <si>
    <t>2439.57</t>
  </si>
  <si>
    <t>4829.8</t>
  </si>
  <si>
    <t>4100.1</t>
  </si>
  <si>
    <t>6563.06</t>
  </si>
  <si>
    <t>6817.22</t>
  </si>
  <si>
    <t>6163.94</t>
  </si>
  <si>
    <t>4933.92</t>
  </si>
  <si>
    <t>4056.36</t>
  </si>
  <si>
    <t>5759.42</t>
  </si>
  <si>
    <t>2/2/2004 0:00</t>
  </si>
  <si>
    <t>3451</t>
  </si>
  <si>
    <t>5920.4</t>
  </si>
  <si>
    <t>6668.24</t>
  </si>
  <si>
    <t>4094.72</t>
  </si>
  <si>
    <t>2938.5</t>
  </si>
  <si>
    <t>6387.8</t>
  </si>
  <si>
    <t>6396</t>
  </si>
  <si>
    <t>2669.1</t>
  </si>
  <si>
    <t>4784.13</t>
  </si>
  <si>
    <t>99.21</t>
  </si>
  <si>
    <t>3273.93</t>
  </si>
  <si>
    <t>3586.43</t>
  </si>
  <si>
    <t>5960.36</t>
  </si>
  <si>
    <t>8470.14</t>
  </si>
  <si>
    <t>2952</t>
  </si>
  <si>
    <t>63.2</t>
  </si>
  <si>
    <t>2464.8</t>
  </si>
  <si>
    <t>6232</t>
  </si>
  <si>
    <t>7969.36</t>
  </si>
  <si>
    <t>3036.6</t>
  </si>
  <si>
    <t>S12_2823</t>
  </si>
  <si>
    <t>8284</t>
  </si>
  <si>
    <t>2711.2</t>
  </si>
  <si>
    <t>8339.8</t>
  </si>
  <si>
    <t>6238.84</t>
  </si>
  <si>
    <t>4639.25</t>
  </si>
  <si>
    <t>6747.6</t>
  </si>
  <si>
    <t>4512.48</t>
  </si>
  <si>
    <t>4029</t>
  </si>
  <si>
    <t>4771.8</t>
  </si>
  <si>
    <t>6087.94</t>
  </si>
  <si>
    <t>2/21/2004 0:00</t>
  </si>
  <si>
    <t>4193.28</t>
  </si>
  <si>
    <t>7552.28</t>
  </si>
  <si>
    <t>6434.4</t>
  </si>
  <si>
    <t>5181.5</t>
  </si>
  <si>
    <t>6863.92</t>
  </si>
  <si>
    <t>4157.04</t>
  </si>
  <si>
    <t>4660.24</t>
  </si>
  <si>
    <t>4111.8</t>
  </si>
  <si>
    <t>Microscale Inc.</t>
  </si>
  <si>
    <t>2125551957</t>
  </si>
  <si>
    <t>5290 North Pendale Street</t>
  </si>
  <si>
    <t>Suite 200</t>
  </si>
  <si>
    <t>Kuo</t>
  </si>
  <si>
    <t>Kee</t>
  </si>
  <si>
    <t>3542.64</t>
  </si>
  <si>
    <t>8118.55</t>
  </si>
  <si>
    <t>3877.06</t>
  </si>
  <si>
    <t>78.92</t>
  </si>
  <si>
    <t>3867.08</t>
  </si>
  <si>
    <t>5951.44</t>
  </si>
  <si>
    <t>8648.64</t>
  </si>
  <si>
    <t>3447.78</t>
  </si>
  <si>
    <t>5958.5</t>
  </si>
  <si>
    <t>1/31/2003 0:00</t>
  </si>
  <si>
    <t>S12_3148</t>
  </si>
  <si>
    <t>5911.64</t>
  </si>
  <si>
    <t>7366.44</t>
  </si>
  <si>
    <t>4985.64</t>
  </si>
  <si>
    <t>5393.64</t>
  </si>
  <si>
    <t>4880.02</t>
  </si>
  <si>
    <t>8378.69</t>
  </si>
  <si>
    <t>4038.21</t>
  </si>
  <si>
    <t>3807.12</t>
  </si>
  <si>
    <t>3142.36</t>
  </si>
  <si>
    <t>4713.6</t>
  </si>
  <si>
    <t>7016.31</t>
  </si>
  <si>
    <t>3/15/2004 0:00</t>
  </si>
  <si>
    <t>4381.25</t>
  </si>
  <si>
    <t>4283.01</t>
  </si>
  <si>
    <t>4364.82</t>
  </si>
  <si>
    <t>4242.24</t>
  </si>
  <si>
    <t>4982.7</t>
  </si>
  <si>
    <t>6393.54</t>
  </si>
  <si>
    <t>54.33</t>
  </si>
  <si>
    <t>1466.91</t>
  </si>
  <si>
    <t>4059.33</t>
  </si>
  <si>
    <t>4801.52</t>
  </si>
  <si>
    <t>55.34</t>
  </si>
  <si>
    <t>2711.66</t>
  </si>
  <si>
    <t>5862</t>
  </si>
  <si>
    <t>1/26/2005 0:00</t>
  </si>
  <si>
    <t>4071.85</t>
  </si>
  <si>
    <t>8236.75</t>
  </si>
  <si>
    <t>6130.35</t>
  </si>
  <si>
    <t>S12_3380</t>
  </si>
  <si>
    <t>99.82</t>
  </si>
  <si>
    <t>3693.34</t>
  </si>
  <si>
    <t>6031.68</t>
  </si>
  <si>
    <t>3494.94</t>
  </si>
  <si>
    <t>5294.14</t>
  </si>
  <si>
    <t>10/11/2003 0:00</t>
  </si>
  <si>
    <t>5464.69</t>
  </si>
  <si>
    <t>2860.76</t>
  </si>
  <si>
    <t>5590</t>
  </si>
  <si>
    <t>2254.8</t>
  </si>
  <si>
    <t>4946.76</t>
  </si>
  <si>
    <t>1/16/2004 0:00</t>
  </si>
  <si>
    <t>2495.5</t>
  </si>
  <si>
    <t>3167.38</t>
  </si>
  <si>
    <t>2402.84</t>
  </si>
  <si>
    <t>2454.54</t>
  </si>
  <si>
    <t>4756.5</t>
  </si>
  <si>
    <t>3984.6</t>
  </si>
  <si>
    <t>3100.32</t>
  </si>
  <si>
    <t>4850.3</t>
  </si>
  <si>
    <t>83.63</t>
  </si>
  <si>
    <t>3846.98</t>
  </si>
  <si>
    <t>95.93</t>
  </si>
  <si>
    <t>4220.92</t>
  </si>
  <si>
    <t>96.73</t>
  </si>
  <si>
    <t>3288.82</t>
  </si>
  <si>
    <t>3987.2</t>
  </si>
  <si>
    <t>2/8/2005 0:00</t>
  </si>
  <si>
    <t>Boards &amp; Toys Co.</t>
  </si>
  <si>
    <t>3105552373</t>
  </si>
  <si>
    <t>4097 Douglas Av.</t>
  </si>
  <si>
    <t>Glendale</t>
  </si>
  <si>
    <t>92561</t>
  </si>
  <si>
    <t>72.38</t>
  </si>
  <si>
    <t>1809.5</t>
  </si>
  <si>
    <t>1092.2</t>
  </si>
  <si>
    <t>4566.05</t>
  </si>
  <si>
    <t>S12_3891</t>
  </si>
  <si>
    <t>5938.14</t>
  </si>
  <si>
    <t>8138.76</t>
  </si>
  <si>
    <t>9470.94</t>
  </si>
  <si>
    <t>7036.89</t>
  </si>
  <si>
    <t>5559.03</t>
  </si>
  <si>
    <t>7872.5</t>
  </si>
  <si>
    <t>7886.2</t>
  </si>
  <si>
    <t>7232.16</t>
  </si>
  <si>
    <t>3114.4</t>
  </si>
  <si>
    <t>5045.22</t>
  </si>
  <si>
    <t>6952.12</t>
  </si>
  <si>
    <t>4157.73</t>
  </si>
  <si>
    <t>7962.24</t>
  </si>
  <si>
    <t>3778.8</t>
  </si>
  <si>
    <t>8253</t>
  </si>
  <si>
    <t>3633.4</t>
  </si>
  <si>
    <t>6913.8</t>
  </si>
  <si>
    <t>2583.6</t>
  </si>
  <si>
    <t>63.38</t>
  </si>
  <si>
    <t>3105.62</t>
  </si>
  <si>
    <t>4408.56</t>
  </si>
  <si>
    <t>12/1/2004 0:00</t>
  </si>
  <si>
    <t>62.09</t>
  </si>
  <si>
    <t>3042.41</t>
  </si>
  <si>
    <t>5941.5</t>
  </si>
  <si>
    <t>95.35</t>
  </si>
  <si>
    <t>3241.9</t>
  </si>
  <si>
    <t>6109.29</t>
  </si>
  <si>
    <t>3/23/2005 0:00</t>
  </si>
  <si>
    <t>3387.78</t>
  </si>
  <si>
    <t>89.38</t>
  </si>
  <si>
    <t>3485.82</t>
  </si>
  <si>
    <t>S12_3990</t>
  </si>
  <si>
    <t>63.84</t>
  </si>
  <si>
    <t>2042.88</t>
  </si>
  <si>
    <t>75.01</t>
  </si>
  <si>
    <t>1800.24</t>
  </si>
  <si>
    <t>1340.64</t>
  </si>
  <si>
    <t>73.42</t>
  </si>
  <si>
    <t>1762.08</t>
  </si>
  <si>
    <t>2298.24</t>
  </si>
  <si>
    <t>81.4</t>
  </si>
  <si>
    <t>1628</t>
  </si>
  <si>
    <t>64.64</t>
  </si>
  <si>
    <t>1939.2</t>
  </si>
  <si>
    <t>82.99</t>
  </si>
  <si>
    <t>3651.56</t>
  </si>
  <si>
    <t>92.57</t>
  </si>
  <si>
    <t>2591.96</t>
  </si>
  <si>
    <t>77.41</t>
  </si>
  <si>
    <t>2864.17</t>
  </si>
  <si>
    <t>74.21</t>
  </si>
  <si>
    <t>1484.2</t>
  </si>
  <si>
    <t>90.17</t>
  </si>
  <si>
    <t>2254.25</t>
  </si>
  <si>
    <t>76.61</t>
  </si>
  <si>
    <t>2681.35</t>
  </si>
  <si>
    <t>83.79</t>
  </si>
  <si>
    <t>3184.02</t>
  </si>
  <si>
    <t>69.43</t>
  </si>
  <si>
    <t>2846.63</t>
  </si>
  <si>
    <t>1685.42</t>
  </si>
  <si>
    <t>3988.6</t>
  </si>
  <si>
    <t>2789.96</t>
  </si>
  <si>
    <t>3607.56</t>
  </si>
  <si>
    <t>93.56</t>
  </si>
  <si>
    <t>3368.16</t>
  </si>
  <si>
    <t>81.62</t>
  </si>
  <si>
    <t>2775.08</t>
  </si>
  <si>
    <t>67.83</t>
  </si>
  <si>
    <t>1627.92</t>
  </si>
  <si>
    <t>2/9/2005 0:00</t>
  </si>
  <si>
    <t>70.26</t>
  </si>
  <si>
    <t>2529.36</t>
  </si>
  <si>
    <t>3065.78</t>
  </si>
  <si>
    <t>4615.78</t>
  </si>
  <si>
    <t>S12_4473</t>
  </si>
  <si>
    <t>5723.78</t>
  </si>
  <si>
    <t>4/4/2003 0:00</t>
  </si>
  <si>
    <t>2559.6</t>
  </si>
  <si>
    <t>2140.11</t>
  </si>
  <si>
    <t>8/1/2003 0:00</t>
  </si>
  <si>
    <t>3327.6</t>
  </si>
  <si>
    <t>9/21/2003 0:00</t>
  </si>
  <si>
    <t>6825.6</t>
  </si>
  <si>
    <t>3543.28</t>
  </si>
  <si>
    <t>4516.22</t>
  </si>
  <si>
    <t>Iberia Gift Imports, Corp.</t>
  </si>
  <si>
    <t>(95) 555 82 82</t>
  </si>
  <si>
    <t>C/ Romero, 33</t>
  </si>
  <si>
    <t>Sevilla</t>
  </si>
  <si>
    <t>41101</t>
  </si>
  <si>
    <t>Roel</t>
  </si>
  <si>
    <t>Jose Pedro</t>
  </si>
  <si>
    <t>6445.46</t>
  </si>
  <si>
    <t>99.54</t>
  </si>
  <si>
    <t>3384.36</t>
  </si>
  <si>
    <t>4891.68</t>
  </si>
  <si>
    <t>2/10/2004 0:00</t>
  </si>
  <si>
    <t>Signal Collectibles Ltd.</t>
  </si>
  <si>
    <t>4155554312</t>
  </si>
  <si>
    <t>2793 Furth Circle</t>
  </si>
  <si>
    <t>Brisbane</t>
  </si>
  <si>
    <t>Taylor</t>
  </si>
  <si>
    <t>4521.96</t>
  </si>
  <si>
    <t>5069.66</t>
  </si>
  <si>
    <t>6541.2</t>
  </si>
  <si>
    <t>97.17</t>
  </si>
  <si>
    <t>3012.27</t>
  </si>
  <si>
    <t>5247.18</t>
  </si>
  <si>
    <t>2214.87</t>
  </si>
  <si>
    <t>4773.18</t>
  </si>
  <si>
    <t>6185.7</t>
  </si>
  <si>
    <t>58.38</t>
  </si>
  <si>
    <t>1517.88</t>
  </si>
  <si>
    <t>6372.6</t>
  </si>
  <si>
    <t>5232.96</t>
  </si>
  <si>
    <t>64.16</t>
  </si>
  <si>
    <t>2694.72</t>
  </si>
  <si>
    <t>35.71</t>
  </si>
  <si>
    <t>1749.79</t>
  </si>
  <si>
    <t>66.58</t>
  </si>
  <si>
    <t>2130.56</t>
  </si>
  <si>
    <t>5951.34</t>
  </si>
  <si>
    <t>5/3/2005 0:00</t>
  </si>
  <si>
    <t>4692.6</t>
  </si>
  <si>
    <t>3731.04</t>
  </si>
  <si>
    <t>S12_4675</t>
  </si>
  <si>
    <t>2142</t>
  </si>
  <si>
    <t>97.89</t>
  </si>
  <si>
    <t>2838.81</t>
  </si>
  <si>
    <t>3230.37</t>
  </si>
  <si>
    <t>5182</t>
  </si>
  <si>
    <t>4391.1</t>
  </si>
  <si>
    <t>4477.32</t>
  </si>
  <si>
    <t>3544.56</t>
  </si>
  <si>
    <t>5195.85</t>
  </si>
  <si>
    <t>4180.44</t>
  </si>
  <si>
    <t>2684.43</t>
  </si>
  <si>
    <t>93.28</t>
  </si>
  <si>
    <t>1958.88</t>
  </si>
  <si>
    <t>4/12/2004 0:00</t>
  </si>
  <si>
    <t>4910.57</t>
  </si>
  <si>
    <t>4468.4</t>
  </si>
  <si>
    <t>3127.88</t>
  </si>
  <si>
    <t>8/4/2004 0:00</t>
  </si>
  <si>
    <t>2675.13</t>
  </si>
  <si>
    <t>2807.61</t>
  </si>
  <si>
    <t>2504.75</t>
  </si>
  <si>
    <t>2984.88</t>
  </si>
  <si>
    <t>64.74</t>
  </si>
  <si>
    <t>2524.86</t>
  </si>
  <si>
    <t>75.2</t>
  </si>
  <si>
    <t>4136</t>
  </si>
  <si>
    <t>88.45</t>
  </si>
  <si>
    <t>4068.7</t>
  </si>
  <si>
    <t>5243.79</t>
  </si>
  <si>
    <t>9048.16</t>
  </si>
  <si>
    <t>4/14/2005 0:00</t>
  </si>
  <si>
    <t>Mini Caravy</t>
  </si>
  <si>
    <t>88.60.1555</t>
  </si>
  <si>
    <t>24, place Kluber</t>
  </si>
  <si>
    <t>Strasbourg</t>
  </si>
  <si>
    <t>67000</t>
  </si>
  <si>
    <t>Citeaux</t>
  </si>
  <si>
    <t>Frederique</t>
  </si>
  <si>
    <t>3832.64</t>
  </si>
  <si>
    <t>3920</t>
  </si>
  <si>
    <t>S18_1097</t>
  </si>
  <si>
    <t>4916.66</t>
  </si>
  <si>
    <t>3857</t>
  </si>
  <si>
    <t>4181.44</t>
  </si>
  <si>
    <t>4641</t>
  </si>
  <si>
    <t>99.17</t>
  </si>
  <si>
    <t>3570.12</t>
  </si>
  <si>
    <t>93.34</t>
  </si>
  <si>
    <t>4480.32</t>
  </si>
  <si>
    <t>96.84</t>
  </si>
  <si>
    <t>2033.64</t>
  </si>
  <si>
    <t>1960.14</t>
  </si>
  <si>
    <t>3966.78</t>
  </si>
  <si>
    <t>5152</t>
  </si>
  <si>
    <t>3360</t>
  </si>
  <si>
    <t>5453</t>
  </si>
  <si>
    <t>4164.12</t>
  </si>
  <si>
    <t>2800.08</t>
  </si>
  <si>
    <t>4687.94</t>
  </si>
  <si>
    <t>98</t>
  </si>
  <si>
    <t>4508</t>
  </si>
  <si>
    <t>2251.04</t>
  </si>
  <si>
    <t>40.25</t>
  </si>
  <si>
    <t>1167.25</t>
  </si>
  <si>
    <t>49.6</t>
  </si>
  <si>
    <t>2083.2</t>
  </si>
  <si>
    <t>3822</t>
  </si>
  <si>
    <t>3911.49</t>
  </si>
  <si>
    <t>4704</t>
  </si>
  <si>
    <t>85.1</t>
  </si>
  <si>
    <t>2467.9</t>
  </si>
  <si>
    <t>3213</t>
  </si>
  <si>
    <t>7182</t>
  </si>
  <si>
    <t>4379.18</t>
  </si>
  <si>
    <t>3/10/2003 0:00</t>
  </si>
  <si>
    <t>S18_1129</t>
  </si>
  <si>
    <t>3644.75</t>
  </si>
  <si>
    <t>7/4/2003 0:00</t>
  </si>
  <si>
    <t>2702.04</t>
  </si>
  <si>
    <t>9/11/2003 0:00</t>
  </si>
  <si>
    <t>3764.88</t>
  </si>
  <si>
    <t>10/17/2003 0:00</t>
  </si>
  <si>
    <t>11/5/2003 0:00</t>
  </si>
  <si>
    <t>5418.16</t>
  </si>
  <si>
    <t>3300.66</t>
  </si>
  <si>
    <t>6182.4</t>
  </si>
  <si>
    <t>4186.73</t>
  </si>
  <si>
    <t>4529.28</t>
  </si>
  <si>
    <t>5628.89</t>
  </si>
  <si>
    <t>4/13/2004 0:00</t>
  </si>
  <si>
    <t>3054.48</t>
  </si>
  <si>
    <t>2526.51</t>
  </si>
  <si>
    <t>4667.86</t>
  </si>
  <si>
    <t>8/6/2004 0:00</t>
  </si>
  <si>
    <t>Signal Gift Stores</t>
  </si>
  <si>
    <t>7025551838</t>
  </si>
  <si>
    <t>8489 Strong St.</t>
  </si>
  <si>
    <t>Las Vegas</t>
  </si>
  <si>
    <t>NV</t>
  </si>
  <si>
    <t>83030</t>
  </si>
  <si>
    <t>6499.32</t>
  </si>
  <si>
    <t>5917.78</t>
  </si>
  <si>
    <t>10/5/2003 0:00</t>
  </si>
  <si>
    <t>Norway Gifts By Mail, Co.</t>
  </si>
  <si>
    <t>+47 2212 1555</t>
  </si>
  <si>
    <t>Drammensveien 126 A, PB 744 Sentrum</t>
  </si>
  <si>
    <t>Oslo</t>
  </si>
  <si>
    <t>N 0106</t>
  </si>
  <si>
    <t>Klaeboe</t>
  </si>
  <si>
    <t>Jan</t>
  </si>
  <si>
    <t>6231.91</t>
  </si>
  <si>
    <t>5803.14</t>
  </si>
  <si>
    <t>6434.02</t>
  </si>
  <si>
    <t>11/17/2004 0:00</t>
  </si>
  <si>
    <t>6454.4</t>
  </si>
  <si>
    <t>97.6</t>
  </si>
  <si>
    <t>4196.8</t>
  </si>
  <si>
    <t>12/9/2004 0:00</t>
  </si>
  <si>
    <t>87.06</t>
  </si>
  <si>
    <t>2611.8</t>
  </si>
  <si>
    <t>1/7/2005 0:00</t>
  </si>
  <si>
    <t>5895.05</t>
  </si>
  <si>
    <t>93.77</t>
  </si>
  <si>
    <t>3375.72</t>
  </si>
  <si>
    <t>3/4/2005 0:00</t>
  </si>
  <si>
    <t>8374.69</t>
  </si>
  <si>
    <t>4/15/2005 0:00</t>
  </si>
  <si>
    <t>4464.24</t>
  </si>
  <si>
    <t>4808.31</t>
  </si>
  <si>
    <t>1/10/2003 0:00</t>
  </si>
  <si>
    <t>Vintage Cars</t>
  </si>
  <si>
    <t>S18_1342</t>
  </si>
  <si>
    <t>99.66</t>
  </si>
  <si>
    <t>3288.78</t>
  </si>
  <si>
    <t>3/25/2003 0:00</t>
  </si>
  <si>
    <t>3254.72</t>
  </si>
  <si>
    <t>5/21/2003 0:00</t>
  </si>
  <si>
    <t>3184.94</t>
  </si>
  <si>
    <t>7/16/2003 0:00</t>
  </si>
  <si>
    <t>5907.5</t>
  </si>
  <si>
    <t>9/12/2003 0:00</t>
  </si>
  <si>
    <t>91.44</t>
  </si>
  <si>
    <t>4389.12</t>
  </si>
  <si>
    <t>10/18/2003 0:00</t>
  </si>
  <si>
    <t>5036.16</t>
  </si>
  <si>
    <t>Rovelli Gifts</t>
  </si>
  <si>
    <t>035-640555</t>
  </si>
  <si>
    <t>Via Ludovico il Moro 22</t>
  </si>
  <si>
    <t>Bergamo</t>
  </si>
  <si>
    <t>24100</t>
  </si>
  <si>
    <t>Rovelli</t>
  </si>
  <si>
    <t>Giovanni</t>
  </si>
  <si>
    <t>87.33</t>
  </si>
  <si>
    <t>2183.25</t>
  </si>
  <si>
    <t>3106.88</t>
  </si>
  <si>
    <t>11/21/2003 0:00</t>
  </si>
  <si>
    <t>Australian Collectables, Ltd</t>
  </si>
  <si>
    <t>61-9-3844-6555</t>
  </si>
  <si>
    <t>7 Allen Street</t>
  </si>
  <si>
    <t>Glen Waverly</t>
  </si>
  <si>
    <t>3150</t>
  </si>
  <si>
    <t>Connery</t>
  </si>
  <si>
    <t>Sean</t>
  </si>
  <si>
    <t>3735.72</t>
  </si>
  <si>
    <t>12/3/2003 0:00</t>
  </si>
  <si>
    <t>2413.26</t>
  </si>
  <si>
    <t>2953.75</t>
  </si>
  <si>
    <t>3/2/2004 0:00</t>
  </si>
  <si>
    <t>4684.8</t>
  </si>
  <si>
    <t>4/29/2004 0:00</t>
  </si>
  <si>
    <t>95.55</t>
  </si>
  <si>
    <t>3248.7</t>
  </si>
  <si>
    <t>6/8/2004 0:00</t>
  </si>
  <si>
    <t>5239.5</t>
  </si>
  <si>
    <t>4567.98</t>
  </si>
  <si>
    <t>9/3/2004 0:00</t>
  </si>
  <si>
    <t>3535.35</t>
  </si>
  <si>
    <t>3843.34</t>
  </si>
  <si>
    <t>86.3</t>
  </si>
  <si>
    <t>3710.9</t>
  </si>
  <si>
    <t>95.13</t>
  </si>
  <si>
    <t>4375.98</t>
  </si>
  <si>
    <t>36.11</t>
  </si>
  <si>
    <t>1516.62</t>
  </si>
  <si>
    <t>50.18</t>
  </si>
  <si>
    <t>2509</t>
  </si>
  <si>
    <t>9240.44</t>
  </si>
  <si>
    <t>93.16</t>
  </si>
  <si>
    <t>2515.32</t>
  </si>
  <si>
    <t>2/16/2005 0:00</t>
  </si>
  <si>
    <t>5548.9</t>
  </si>
  <si>
    <t>4873.05</t>
  </si>
  <si>
    <t>5/30/2005 0:00</t>
  </si>
  <si>
    <t>50.14</t>
  </si>
  <si>
    <t>2055.74</t>
  </si>
  <si>
    <t>S18_1367</t>
  </si>
  <si>
    <t>49.06</t>
  </si>
  <si>
    <t>2354.88</t>
  </si>
  <si>
    <t>54.99</t>
  </si>
  <si>
    <t>2309.58</t>
  </si>
  <si>
    <t>43.13</t>
  </si>
  <si>
    <t>2113.37</t>
  </si>
  <si>
    <t>58.22</t>
  </si>
  <si>
    <t>1746.6</t>
  </si>
  <si>
    <t>51.21</t>
  </si>
  <si>
    <t>2304.45</t>
  </si>
  <si>
    <t>44.21</t>
  </si>
  <si>
    <t>2122.08</t>
  </si>
  <si>
    <t>54.45</t>
  </si>
  <si>
    <t>1742.4</t>
  </si>
  <si>
    <t>53.37</t>
  </si>
  <si>
    <t>2455.02</t>
  </si>
  <si>
    <t>63.61</t>
  </si>
  <si>
    <t>3053.28</t>
  </si>
  <si>
    <t>1423.29</t>
  </si>
  <si>
    <t>48.52</t>
  </si>
  <si>
    <t>1504.12</t>
  </si>
  <si>
    <t>1164.4</t>
  </si>
  <si>
    <t>51.75</t>
  </si>
  <si>
    <t>1500.75</t>
  </si>
  <si>
    <t>57.68</t>
  </si>
  <si>
    <t>1557.36</t>
  </si>
  <si>
    <t>56.07</t>
  </si>
  <si>
    <t>1345.68</t>
  </si>
  <si>
    <t>1795.24</t>
  </si>
  <si>
    <t>1105.25</t>
  </si>
  <si>
    <t>2364.88</t>
  </si>
  <si>
    <t>89.89</t>
  </si>
  <si>
    <t>2427.03</t>
  </si>
  <si>
    <t>58.95</t>
  </si>
  <si>
    <t>1237.95</t>
  </si>
  <si>
    <t>72.41</t>
  </si>
  <si>
    <t>1593.02</t>
  </si>
  <si>
    <t>98.63</t>
  </si>
  <si>
    <t>3156.16</t>
  </si>
  <si>
    <t>52.83</t>
  </si>
  <si>
    <t>1320.75</t>
  </si>
  <si>
    <t>4998</t>
  </si>
  <si>
    <t>1293.75</t>
  </si>
  <si>
    <t>5433.08</t>
  </si>
  <si>
    <t>3/18/2003 0:00</t>
  </si>
  <si>
    <t>S18_1589</t>
  </si>
  <si>
    <t>3073.72</t>
  </si>
  <si>
    <t>5/20/2003 0:00</t>
  </si>
  <si>
    <t>99.55</t>
  </si>
  <si>
    <t>4380.2</t>
  </si>
  <si>
    <t>7/10/2003 0:00</t>
  </si>
  <si>
    <t>5848.68</t>
  </si>
  <si>
    <t>6153.73</t>
  </si>
  <si>
    <t>4965.24</t>
  </si>
  <si>
    <t>5435.64</t>
  </si>
  <si>
    <t>4258.36</t>
  </si>
  <si>
    <t>4032</t>
  </si>
  <si>
    <t>4492.36</t>
  </si>
  <si>
    <t>4161.38</t>
  </si>
  <si>
    <t>2/26/2004 0:00</t>
  </si>
  <si>
    <t>2508.66</t>
  </si>
  <si>
    <t>3374.88</t>
  </si>
  <si>
    <t>5196.6</t>
  </si>
  <si>
    <t>2604.52</t>
  </si>
  <si>
    <t>2936.8</t>
  </si>
  <si>
    <t>9/1/2004 0:00</t>
  </si>
  <si>
    <t>3424.64</t>
  </si>
  <si>
    <t>2923.2</t>
  </si>
  <si>
    <t>4489.76</t>
  </si>
  <si>
    <t>4849.24</t>
  </si>
  <si>
    <t>5848.92</t>
  </si>
  <si>
    <t>56.3</t>
  </si>
  <si>
    <t>2758.7</t>
  </si>
  <si>
    <t>1/12/2005 0:00</t>
  </si>
  <si>
    <t>42.64</t>
  </si>
  <si>
    <t>1449.76</t>
  </si>
  <si>
    <t>2/10/2005 0:00</t>
  </si>
  <si>
    <t>7048.14</t>
  </si>
  <si>
    <t>4/22/2005 0:00</t>
  </si>
  <si>
    <t>5202.94</t>
  </si>
  <si>
    <t>5279.4</t>
  </si>
  <si>
    <t>2/17/2003 0:00</t>
  </si>
  <si>
    <t>Planes</t>
  </si>
  <si>
    <t>S18_1662</t>
  </si>
  <si>
    <t>6916.12</t>
  </si>
  <si>
    <t>2781.66</t>
  </si>
  <si>
    <t>6/16/2003 0:00</t>
  </si>
  <si>
    <t>Gift Ideas Corp.</t>
  </si>
  <si>
    <t>2035554407</t>
  </si>
  <si>
    <t>2440 Pompton St.</t>
  </si>
  <si>
    <t>97561</t>
  </si>
  <si>
    <t>Lewis</t>
  </si>
  <si>
    <t>Dan</t>
  </si>
  <si>
    <t>5248</t>
  </si>
  <si>
    <t>6531.44</t>
  </si>
  <si>
    <t>5763.72</t>
  </si>
  <si>
    <t>6490.68</t>
  </si>
  <si>
    <t>6004.8</t>
  </si>
  <si>
    <t>7483.98</t>
  </si>
  <si>
    <t>11/27/2003 0:00</t>
  </si>
  <si>
    <t>5719.5</t>
  </si>
  <si>
    <t>6954.08</t>
  </si>
  <si>
    <t>8160.3</t>
  </si>
  <si>
    <t>5/11/2004 0:00</t>
  </si>
  <si>
    <t>6567.96</t>
  </si>
  <si>
    <t>6/24/2004 0:00</t>
  </si>
  <si>
    <t>6724</t>
  </si>
  <si>
    <t>5747.85</t>
  </si>
  <si>
    <t>8/21/2004 0:00</t>
  </si>
  <si>
    <t>5676.84</t>
  </si>
  <si>
    <t>9/15/2004 0:00</t>
  </si>
  <si>
    <t>Bavarian Collectables Imports, Co.</t>
  </si>
  <si>
    <t>+49 89 61 08 9555</t>
  </si>
  <si>
    <t>Hansastr. 15</t>
  </si>
  <si>
    <t>Munich</t>
  </si>
  <si>
    <t>80686</t>
  </si>
  <si>
    <t>Donnermeyer</t>
  </si>
  <si>
    <t>7379.97</t>
  </si>
  <si>
    <t>3704.13</t>
  </si>
  <si>
    <t>2804.75</t>
  </si>
  <si>
    <t>11/10/2004 0:00</t>
  </si>
  <si>
    <t>5624.79</t>
  </si>
  <si>
    <t>11/22/2004 0:00</t>
  </si>
  <si>
    <t>Royale Belge</t>
  </si>
  <si>
    <t>(071) 23 67 2555</t>
  </si>
  <si>
    <t>Boulevard Tirou, 255</t>
  </si>
  <si>
    <t>Charleroi</t>
  </si>
  <si>
    <t>B-6000</t>
  </si>
  <si>
    <t>Cartrain</t>
  </si>
  <si>
    <t>Pascale</t>
  </si>
  <si>
    <t>99.52</t>
  </si>
  <si>
    <t>3881.28</t>
  </si>
  <si>
    <t>12/3/2004 0:00</t>
  </si>
  <si>
    <t>57.55</t>
  </si>
  <si>
    <t>1611.4</t>
  </si>
  <si>
    <t>54.57</t>
  </si>
  <si>
    <t>1364.25</t>
  </si>
  <si>
    <t>3/1/2005 0:00</t>
  </si>
  <si>
    <t>4215.09</t>
  </si>
  <si>
    <t>3/30/2005 0:00</t>
  </si>
  <si>
    <t>6433.82</t>
  </si>
  <si>
    <t>4352.16</t>
  </si>
  <si>
    <t>5/10/2005 0:00</t>
  </si>
  <si>
    <t>5151</t>
  </si>
  <si>
    <t>1/6/2003 0:00</t>
  </si>
  <si>
    <t>S18_1749</t>
  </si>
  <si>
    <t>6069</t>
  </si>
  <si>
    <t>2856</t>
  </si>
  <si>
    <t>5375.4</t>
  </si>
  <si>
    <t>5176.5</t>
  </si>
  <si>
    <t>7554.8</t>
  </si>
  <si>
    <t>3141.6</t>
  </si>
  <si>
    <t>5890.5</t>
  </si>
  <si>
    <t>5967</t>
  </si>
  <si>
    <t>1/26/2004 0:00</t>
  </si>
  <si>
    <t>3712.8</t>
  </si>
  <si>
    <t>7597.3</t>
  </si>
  <si>
    <t>3668.6</t>
  </si>
  <si>
    <t>5875.2</t>
  </si>
  <si>
    <t>7310</t>
  </si>
  <si>
    <t>8078.4</t>
  </si>
  <si>
    <t>74.04</t>
  </si>
  <si>
    <t>3257.76</t>
  </si>
  <si>
    <t>7650</t>
  </si>
  <si>
    <t>11/25/2004 0:00</t>
  </si>
  <si>
    <t>4703.81</t>
  </si>
  <si>
    <t>5399.55</t>
  </si>
  <si>
    <t>14082.8</t>
  </si>
  <si>
    <t>5283.6</t>
  </si>
  <si>
    <t>5/29/2005 0:00</t>
  </si>
  <si>
    <t>82.39</t>
  </si>
  <si>
    <t>3130.82</t>
  </si>
  <si>
    <t>S18_1889</t>
  </si>
  <si>
    <t>3112.34</t>
  </si>
  <si>
    <t>79.31</t>
  </si>
  <si>
    <t>3806.88</t>
  </si>
  <si>
    <t>2142.14</t>
  </si>
  <si>
    <t>88.55</t>
  </si>
  <si>
    <t>3364.9</t>
  </si>
  <si>
    <t>63.14</t>
  </si>
  <si>
    <t>1262.8</t>
  </si>
  <si>
    <t>73.92</t>
  </si>
  <si>
    <t>1626.24</t>
  </si>
  <si>
    <t>90.86</t>
  </si>
  <si>
    <t>4088.7</t>
  </si>
  <si>
    <t>85.47</t>
  </si>
  <si>
    <t>3846.15</t>
  </si>
  <si>
    <t>66.99</t>
  </si>
  <si>
    <t>1339.8</t>
  </si>
  <si>
    <t>64.68</t>
  </si>
  <si>
    <t>3039.96</t>
  </si>
  <si>
    <t>3400.32</t>
  </si>
  <si>
    <t>83.93</t>
  </si>
  <si>
    <t>1930.39</t>
  </si>
  <si>
    <t>74.69</t>
  </si>
  <si>
    <t>2464.77</t>
  </si>
  <si>
    <t>2634.94</t>
  </si>
  <si>
    <t>3625.16</t>
  </si>
  <si>
    <t>92.4</t>
  </si>
  <si>
    <t>3788.4</t>
  </si>
  <si>
    <t>91.63</t>
  </si>
  <si>
    <t>1832.6</t>
  </si>
  <si>
    <t>78.54</t>
  </si>
  <si>
    <t>2905.98</t>
  </si>
  <si>
    <t>2954.81</t>
  </si>
  <si>
    <t>65.45</t>
  </si>
  <si>
    <t>3599.75</t>
  </si>
  <si>
    <t>3686.54</t>
  </si>
  <si>
    <t>67.76</t>
  </si>
  <si>
    <t>2100.56</t>
  </si>
  <si>
    <t>79.22</t>
  </si>
  <si>
    <t>3881.78</t>
  </si>
  <si>
    <t>4509.12</t>
  </si>
  <si>
    <t>3273.27</t>
  </si>
  <si>
    <t>4432.7</t>
  </si>
  <si>
    <t>S18_1984</t>
  </si>
  <si>
    <t>4100.99</t>
  </si>
  <si>
    <t>5274.72</t>
  </si>
  <si>
    <t>4232</t>
  </si>
  <si>
    <t>6145.44</t>
  </si>
  <si>
    <t>4680.2</t>
  </si>
  <si>
    <t>3286.08</t>
  </si>
  <si>
    <t>7421.3</t>
  </si>
  <si>
    <t>6432.64</t>
  </si>
  <si>
    <t>4840.87</t>
  </si>
  <si>
    <t>3892.08</t>
  </si>
  <si>
    <t>5526.32</t>
  </si>
  <si>
    <t>4459.62</t>
  </si>
  <si>
    <t>6203.4</t>
  </si>
  <si>
    <t>3754.05</t>
  </si>
  <si>
    <t>3516.48</t>
  </si>
  <si>
    <t>7488.04</t>
  </si>
  <si>
    <t>3448.08</t>
  </si>
  <si>
    <t>3734</t>
  </si>
  <si>
    <t>32.47</t>
  </si>
  <si>
    <t>974.1</t>
  </si>
  <si>
    <t>3160.74</t>
  </si>
  <si>
    <t>64.69</t>
  </si>
  <si>
    <t>1746.63</t>
  </si>
  <si>
    <t>4207.84</t>
  </si>
  <si>
    <t>1/10/2005 0:00</t>
  </si>
  <si>
    <t>4352.76</t>
  </si>
  <si>
    <t>43.05</t>
  </si>
  <si>
    <t>1463.7</t>
  </si>
  <si>
    <t>7169.28</t>
  </si>
  <si>
    <t>4594.76</t>
  </si>
  <si>
    <t>3457.92</t>
  </si>
  <si>
    <t>S18_2238</t>
  </si>
  <si>
    <t>7381.16</t>
  </si>
  <si>
    <t>7146.9</t>
  </si>
  <si>
    <t>5938.53</t>
  </si>
  <si>
    <t>7110.91</t>
  </si>
  <si>
    <t>5032.95</t>
  </si>
  <si>
    <t>3667.6</t>
  </si>
  <si>
    <t>5128.11</t>
  </si>
  <si>
    <t>7060.24</t>
  </si>
  <si>
    <t>8448.64</t>
  </si>
  <si>
    <t>7300.51</t>
  </si>
  <si>
    <t>6549.2</t>
  </si>
  <si>
    <t>5697.9</t>
  </si>
  <si>
    <t>9169</t>
  </si>
  <si>
    <t>3238.63</t>
  </si>
  <si>
    <t>4554.94</t>
  </si>
  <si>
    <t>3934.44</t>
  </si>
  <si>
    <t>5776.26</t>
  </si>
  <si>
    <t>7207.45</t>
  </si>
  <si>
    <t>7460.74</t>
  </si>
  <si>
    <t>6719.54</t>
  </si>
  <si>
    <t>2428</t>
  </si>
  <si>
    <t>2602.25</t>
  </si>
  <si>
    <t>88</t>
  </si>
  <si>
    <t>2200</t>
  </si>
  <si>
    <t>6712.93</t>
  </si>
  <si>
    <t>5318.04</t>
  </si>
  <si>
    <t>67.8</t>
  </si>
  <si>
    <t>3390</t>
  </si>
  <si>
    <t>S18_2248</t>
  </si>
  <si>
    <t>50.25</t>
  </si>
  <si>
    <t>1608</t>
  </si>
  <si>
    <t>53.88</t>
  </si>
  <si>
    <t>2262.96</t>
  </si>
  <si>
    <t>62.36</t>
  </si>
  <si>
    <t>1496.64</t>
  </si>
  <si>
    <t>69.62</t>
  </si>
  <si>
    <t>1879.74</t>
  </si>
  <si>
    <t>57.51</t>
  </si>
  <si>
    <t>1495.26</t>
  </si>
  <si>
    <t>61.15</t>
  </si>
  <si>
    <t>2323.7</t>
  </si>
  <si>
    <t>59.33</t>
  </si>
  <si>
    <t>2491.86</t>
  </si>
  <si>
    <t>71.44</t>
  </si>
  <si>
    <t>1643.12</t>
  </si>
  <si>
    <t>62.96</t>
  </si>
  <si>
    <t>1322.16</t>
  </si>
  <si>
    <t>50.85</t>
  </si>
  <si>
    <t>1423.8</t>
  </si>
  <si>
    <t>72.65</t>
  </si>
  <si>
    <t>2397.45</t>
  </si>
  <si>
    <t>1574</t>
  </si>
  <si>
    <t>61.75</t>
  </si>
  <si>
    <t>1729</t>
  </si>
  <si>
    <t>49.04</t>
  </si>
  <si>
    <t>2255.84</t>
  </si>
  <si>
    <t>10/6/2004 0:00</t>
  </si>
  <si>
    <t>1834.5</t>
  </si>
  <si>
    <t>84.25</t>
  </si>
  <si>
    <t>3201.5</t>
  </si>
  <si>
    <t>56.91</t>
  </si>
  <si>
    <t>2276.4</t>
  </si>
  <si>
    <t>8884.8</t>
  </si>
  <si>
    <t>49.3</t>
  </si>
  <si>
    <t>1331.1</t>
  </si>
  <si>
    <t>3051.3</t>
  </si>
  <si>
    <t>63.57</t>
  </si>
  <si>
    <t>2288.52</t>
  </si>
  <si>
    <t>3772.61</t>
  </si>
  <si>
    <t>S18_2319</t>
  </si>
  <si>
    <t>4164.42</t>
  </si>
  <si>
    <t>6295.95</t>
  </si>
  <si>
    <t>6287.66</t>
  </si>
  <si>
    <t>5412.54</t>
  </si>
  <si>
    <t>5984.14</t>
  </si>
  <si>
    <t>5891.04</t>
  </si>
  <si>
    <t>3608.15</t>
  </si>
  <si>
    <t>5752.54</t>
  </si>
  <si>
    <t>3765.32</t>
  </si>
  <si>
    <t>98.18</t>
  </si>
  <si>
    <t>2159.96</t>
  </si>
  <si>
    <t>99.41</t>
  </si>
  <si>
    <t>3379.94</t>
  </si>
  <si>
    <t>5093.5</t>
  </si>
  <si>
    <t>5773.44</t>
  </si>
  <si>
    <t>4528.86</t>
  </si>
  <si>
    <t>4816.08</t>
  </si>
  <si>
    <t>3416.78</t>
  </si>
  <si>
    <t>37.48</t>
  </si>
  <si>
    <t>1236.84</t>
  </si>
  <si>
    <t>5814.86</t>
  </si>
  <si>
    <t>5223.48</t>
  </si>
  <si>
    <t>36.42</t>
  </si>
  <si>
    <t>728.4</t>
  </si>
  <si>
    <t>3949</t>
  </si>
  <si>
    <t>3843.99</t>
  </si>
  <si>
    <t>2/22/2005 0:00</t>
  </si>
  <si>
    <t>5498.08</t>
  </si>
  <si>
    <t>3777.58</t>
  </si>
  <si>
    <t>3782</t>
  </si>
  <si>
    <t>1/9/2003 0:00</t>
  </si>
  <si>
    <t>S18_2325</t>
  </si>
  <si>
    <t>3859.68</t>
  </si>
  <si>
    <t>4431.84</t>
  </si>
  <si>
    <t>4950.33</t>
  </si>
  <si>
    <t>4299.7</t>
  </si>
  <si>
    <t>4492.83</t>
  </si>
  <si>
    <t>2212</t>
  </si>
  <si>
    <t>4642.88</t>
  </si>
  <si>
    <t>3206.32</t>
  </si>
  <si>
    <t>3604.23</t>
  </si>
  <si>
    <t>7017.76</t>
  </si>
  <si>
    <t>6154.18</t>
  </si>
  <si>
    <t>4/26/2004 0:00</t>
  </si>
  <si>
    <t>4750.8</t>
  </si>
  <si>
    <t>3822.92</t>
  </si>
  <si>
    <t>2440.8</t>
  </si>
  <si>
    <t>4729.36</t>
  </si>
  <si>
    <t>12536.5</t>
  </si>
  <si>
    <t>2264.15</t>
  </si>
  <si>
    <t>3928.2</t>
  </si>
  <si>
    <t>3630.22</t>
  </si>
  <si>
    <t>4196.07</t>
  </si>
  <si>
    <t>4931.6</t>
  </si>
  <si>
    <t>98.99</t>
  </si>
  <si>
    <t>3068.69</t>
  </si>
  <si>
    <t>785.64</t>
  </si>
  <si>
    <t>4/23/2005 0:00</t>
  </si>
  <si>
    <t>4977</t>
  </si>
  <si>
    <t>54.09</t>
  </si>
  <si>
    <t>1189.98</t>
  </si>
  <si>
    <t>S18_2432</t>
  </si>
  <si>
    <t>68.67</t>
  </si>
  <si>
    <t>3090.15</t>
  </si>
  <si>
    <t>65.02</t>
  </si>
  <si>
    <t>2795.86</t>
  </si>
  <si>
    <t>69.28</t>
  </si>
  <si>
    <t>2701.92</t>
  </si>
  <si>
    <t>71.1</t>
  </si>
  <si>
    <t>2204.1</t>
  </si>
  <si>
    <t>2840.48</t>
  </si>
  <si>
    <t>60.16</t>
  </si>
  <si>
    <t>2647.04</t>
  </si>
  <si>
    <t>70.49</t>
  </si>
  <si>
    <t>3172.05</t>
  </si>
  <si>
    <t>69.89</t>
  </si>
  <si>
    <t>2585.93</t>
  </si>
  <si>
    <t>61.38</t>
  </si>
  <si>
    <t>2148.3</t>
  </si>
  <si>
    <t>59.55</t>
  </si>
  <si>
    <t>1667.4</t>
  </si>
  <si>
    <t>1859.7</t>
  </si>
  <si>
    <t>49.22</t>
  </si>
  <si>
    <t>1476.6</t>
  </si>
  <si>
    <t>1732</t>
  </si>
  <si>
    <t>57.73</t>
  </si>
  <si>
    <t>1674.17</t>
  </si>
  <si>
    <t>1500.98</t>
  </si>
  <si>
    <t>53.48</t>
  </si>
  <si>
    <t>2192.68</t>
  </si>
  <si>
    <t>52.87</t>
  </si>
  <si>
    <t>1797.58</t>
  </si>
  <si>
    <t>61.21</t>
  </si>
  <si>
    <t>2142.35</t>
  </si>
  <si>
    <t>2086.92</t>
  </si>
  <si>
    <t>6834.5</t>
  </si>
  <si>
    <t>2541.59</t>
  </si>
  <si>
    <t>96.86</t>
  </si>
  <si>
    <t>2130.92</t>
  </si>
  <si>
    <t>48.62</t>
  </si>
  <si>
    <t>1701.7</t>
  </si>
  <si>
    <t>38.5</t>
  </si>
  <si>
    <t>1694</t>
  </si>
  <si>
    <t>2913.53</t>
  </si>
  <si>
    <t>935.18</t>
  </si>
  <si>
    <t>90.39</t>
  </si>
  <si>
    <t>3073.26</t>
  </si>
  <si>
    <t>S18_2581</t>
  </si>
  <si>
    <t>71.81</t>
  </si>
  <si>
    <t>2082.49</t>
  </si>
  <si>
    <t>69.27</t>
  </si>
  <si>
    <t>3394.23</t>
  </si>
  <si>
    <t>6/27/2003 0:00</t>
  </si>
  <si>
    <t>85.32</t>
  </si>
  <si>
    <t>70.96</t>
  </si>
  <si>
    <t>1490.16</t>
  </si>
  <si>
    <t>76.88</t>
  </si>
  <si>
    <t>3844</t>
  </si>
  <si>
    <t>4724.91</t>
  </si>
  <si>
    <t>76.03</t>
  </si>
  <si>
    <t>1824.72</t>
  </si>
  <si>
    <t>4/2/2004 0:00</t>
  </si>
  <si>
    <t>98.84</t>
  </si>
  <si>
    <t>2668.68</t>
  </si>
  <si>
    <t>86.17</t>
  </si>
  <si>
    <t>2843.61</t>
  </si>
  <si>
    <t>3163.65</t>
  </si>
  <si>
    <t>2226.11</t>
  </si>
  <si>
    <t>82.79</t>
  </si>
  <si>
    <t>2069.75</t>
  </si>
  <si>
    <t>9/16/2004 0:00</t>
  </si>
  <si>
    <t>2235.33</t>
  </si>
  <si>
    <t>3116.43</t>
  </si>
  <si>
    <t>4781.7</t>
  </si>
  <si>
    <t>2810.7</t>
  </si>
  <si>
    <t>3515.67</t>
  </si>
  <si>
    <t>12/4/2004 0:00</t>
  </si>
  <si>
    <t>2909.34</t>
  </si>
  <si>
    <t>74.77</t>
  </si>
  <si>
    <t>1570.17</t>
  </si>
  <si>
    <t>2613.92</t>
  </si>
  <si>
    <t>3193.26</t>
  </si>
  <si>
    <t>4/3/2005 0:00</t>
  </si>
  <si>
    <t>1482.6</t>
  </si>
  <si>
    <t>70.87</t>
  </si>
  <si>
    <t>2055.23</t>
  </si>
  <si>
    <t>S18_2625</t>
  </si>
  <si>
    <t>58.15</t>
  </si>
  <si>
    <t>2674.9</t>
  </si>
  <si>
    <t>61.78</t>
  </si>
  <si>
    <t>1853.4</t>
  </si>
  <si>
    <t>49.67</t>
  </si>
  <si>
    <t>1490.1</t>
  </si>
  <si>
    <t>51.48</t>
  </si>
  <si>
    <t>2162.16</t>
  </si>
  <si>
    <t>61.18</t>
  </si>
  <si>
    <t>2814.28</t>
  </si>
  <si>
    <t>64.2</t>
  </si>
  <si>
    <t>1605</t>
  </si>
  <si>
    <t>65.42</t>
  </si>
  <si>
    <t>2093.44</t>
  </si>
  <si>
    <t>64.81</t>
  </si>
  <si>
    <t>1944.3</t>
  </si>
  <si>
    <t>1986.8</t>
  </si>
  <si>
    <t>60.57</t>
  </si>
  <si>
    <t>1695.96</t>
  </si>
  <si>
    <t>55.72</t>
  </si>
  <si>
    <t>1281.56</t>
  </si>
  <si>
    <t>1774.22</t>
  </si>
  <si>
    <t>58.75</t>
  </si>
  <si>
    <t>1997.5</t>
  </si>
  <si>
    <t>63.6</t>
  </si>
  <si>
    <t>2353.2</t>
  </si>
  <si>
    <t>981.2</t>
  </si>
  <si>
    <t>48.46</t>
  </si>
  <si>
    <t>1550.72</t>
  </si>
  <si>
    <t>52.09</t>
  </si>
  <si>
    <t>1771.06</t>
  </si>
  <si>
    <t>52.7</t>
  </si>
  <si>
    <t>2213.4</t>
  </si>
  <si>
    <t>5266.04</t>
  </si>
  <si>
    <t>62.16</t>
  </si>
  <si>
    <t>1864.8</t>
  </si>
  <si>
    <t>1142.41</t>
  </si>
  <si>
    <t>53.3</t>
  </si>
  <si>
    <t>1172.6</t>
  </si>
  <si>
    <t>6981</t>
  </si>
  <si>
    <t>3064.6</t>
  </si>
  <si>
    <t>2202.48</t>
  </si>
  <si>
    <t>3773.38</t>
  </si>
  <si>
    <t>S18_2795</t>
  </si>
  <si>
    <t>5074.39</t>
  </si>
  <si>
    <t>6483.46</t>
  </si>
  <si>
    <t>7956.46</t>
  </si>
  <si>
    <t>4230.62</t>
  </si>
  <si>
    <t>7209.12</t>
  </si>
  <si>
    <t>3452.68</t>
  </si>
  <si>
    <t>3047.73</t>
  </si>
  <si>
    <t>3675.32</t>
  </si>
  <si>
    <t>7492.4</t>
  </si>
  <si>
    <t>9534.5</t>
  </si>
  <si>
    <t>5579.02</t>
  </si>
  <si>
    <t>5950.34</t>
  </si>
  <si>
    <t>3726</t>
  </si>
  <si>
    <t>6/4/2004 0:00</t>
  </si>
  <si>
    <t>4455</t>
  </si>
  <si>
    <t>8272.34</t>
  </si>
  <si>
    <t>3577.6</t>
  </si>
  <si>
    <t>3881.25</t>
  </si>
  <si>
    <t>5797.44</t>
  </si>
  <si>
    <t>52.67</t>
  </si>
  <si>
    <t>1264.08</t>
  </si>
  <si>
    <t>4815.3</t>
  </si>
  <si>
    <t>4462.2</t>
  </si>
  <si>
    <t>94.79</t>
  </si>
  <si>
    <t>3033.28</t>
  </si>
  <si>
    <t>47.18</t>
  </si>
  <si>
    <t>990.78</t>
  </si>
  <si>
    <t>78.11</t>
  </si>
  <si>
    <t>2030.86</t>
  </si>
  <si>
    <t>5433.75</t>
  </si>
  <si>
    <t>3157.44</t>
  </si>
  <si>
    <t>S18_2870</t>
  </si>
  <si>
    <t>5161.2</t>
  </si>
  <si>
    <t>4346.76</t>
  </si>
  <si>
    <t>3528.36</t>
  </si>
  <si>
    <t>3187.8</t>
  </si>
  <si>
    <t>6023.16</t>
  </si>
  <si>
    <t>3884.76</t>
  </si>
  <si>
    <t>4965.84</t>
  </si>
  <si>
    <t>4169.88</t>
  </si>
  <si>
    <t>4910.4</t>
  </si>
  <si>
    <t>3231.36</t>
  </si>
  <si>
    <t>6853.44</t>
  </si>
  <si>
    <t>5177.04</t>
  </si>
  <si>
    <t>2824.8</t>
  </si>
  <si>
    <t>4324.32</t>
  </si>
  <si>
    <t>5052.96</t>
  </si>
  <si>
    <t>3223.44</t>
  </si>
  <si>
    <t>5278.68</t>
  </si>
  <si>
    <t>2851.2</t>
  </si>
  <si>
    <t>64.9</t>
  </si>
  <si>
    <t>1687.4</t>
  </si>
  <si>
    <t>52.32</t>
  </si>
  <si>
    <t>1308</t>
  </si>
  <si>
    <t>6144.6</t>
  </si>
  <si>
    <t>5127.2</t>
  </si>
  <si>
    <t>6386.16</t>
  </si>
  <si>
    <t>7695.6</t>
  </si>
  <si>
    <t>83.07</t>
  </si>
  <si>
    <t>2242.89</t>
  </si>
  <si>
    <t>S18_2949</t>
  </si>
  <si>
    <t>2539.89</t>
  </si>
  <si>
    <t>2795.27</t>
  </si>
  <si>
    <t>5545.76</t>
  </si>
  <si>
    <t>91.18</t>
  </si>
  <si>
    <t>4285.46</t>
  </si>
  <si>
    <t>3329.09</t>
  </si>
  <si>
    <t>5592.22</t>
  </si>
  <si>
    <t>89.15</t>
  </si>
  <si>
    <t>3298.55</t>
  </si>
  <si>
    <t>93.21</t>
  </si>
  <si>
    <t>2609.88</t>
  </si>
  <si>
    <t>3336.29</t>
  </si>
  <si>
    <t>5510.05</t>
  </si>
  <si>
    <t>2504.4</t>
  </si>
  <si>
    <t>3525.6</t>
  </si>
  <si>
    <t>88.14</t>
  </si>
  <si>
    <t>4407</t>
  </si>
  <si>
    <t>6/14/2004 0:00</t>
  </si>
  <si>
    <t>96.24</t>
  </si>
  <si>
    <t>2983.44</t>
  </si>
  <si>
    <t>5126.24</t>
  </si>
  <si>
    <t>5713.79</t>
  </si>
  <si>
    <t>4613.8</t>
  </si>
  <si>
    <t>3711.1</t>
  </si>
  <si>
    <t>3524.73</t>
  </si>
  <si>
    <t>4814.4</t>
  </si>
  <si>
    <t>87.13</t>
  </si>
  <si>
    <t>3572.33</t>
  </si>
  <si>
    <t>4581.36</t>
  </si>
  <si>
    <t>4319.76</t>
  </si>
  <si>
    <t>45.25</t>
  </si>
  <si>
    <t>1448</t>
  </si>
  <si>
    <t>881.4</t>
  </si>
  <si>
    <t>57.46</t>
  </si>
  <si>
    <t>2011.1</t>
  </si>
  <si>
    <t>S18_2957</t>
  </si>
  <si>
    <t>64.33</t>
  </si>
  <si>
    <t>1801.24</t>
  </si>
  <si>
    <t>73.7</t>
  </si>
  <si>
    <t>3390.2</t>
  </si>
  <si>
    <t>71.2</t>
  </si>
  <si>
    <t>1424</t>
  </si>
  <si>
    <t>49.97</t>
  </si>
  <si>
    <t>1499.1</t>
  </si>
  <si>
    <t>69.96</t>
  </si>
  <si>
    <t>3358.08</t>
  </si>
  <si>
    <t>53.72</t>
  </si>
  <si>
    <t>1504.16</t>
  </si>
  <si>
    <t>68.08</t>
  </si>
  <si>
    <t>2655.12</t>
  </si>
  <si>
    <t>51.84</t>
  </si>
  <si>
    <t>1244.16</t>
  </si>
  <si>
    <t>67.46</t>
  </si>
  <si>
    <t>1888.88</t>
  </si>
  <si>
    <t>58.71</t>
  </si>
  <si>
    <t>1820.01</t>
  </si>
  <si>
    <t>63.71</t>
  </si>
  <si>
    <t>2866.95</t>
  </si>
  <si>
    <t>58.09</t>
  </si>
  <si>
    <t>1394.16</t>
  </si>
  <si>
    <t>2632.28</t>
  </si>
  <si>
    <t>63.08</t>
  </si>
  <si>
    <t>2018.56</t>
  </si>
  <si>
    <t>7/16/2004 0:00</t>
  </si>
  <si>
    <t>68.71</t>
  </si>
  <si>
    <t>2954.53</t>
  </si>
  <si>
    <t>50.59</t>
  </si>
  <si>
    <t>1871.83</t>
  </si>
  <si>
    <t>64.96</t>
  </si>
  <si>
    <t>1559.04</t>
  </si>
  <si>
    <t>1880.2</t>
  </si>
  <si>
    <t>29.87</t>
  </si>
  <si>
    <t>1224.67</t>
  </si>
  <si>
    <t>2979.08</t>
  </si>
  <si>
    <t>2208.64</t>
  </si>
  <si>
    <t>70.58</t>
  </si>
  <si>
    <t>3458.42</t>
  </si>
  <si>
    <t>1237.88</t>
  </si>
  <si>
    <t>2723.2</t>
  </si>
  <si>
    <t>59.96</t>
  </si>
  <si>
    <t>2218.52</t>
  </si>
  <si>
    <t>3/10/2005 0:00</t>
  </si>
  <si>
    <t>1665.32</t>
  </si>
  <si>
    <t>83.44</t>
  </si>
  <si>
    <t>3421.04</t>
  </si>
  <si>
    <t>Ships</t>
  </si>
  <si>
    <t>S18_3029</t>
  </si>
  <si>
    <t>89.46</t>
  </si>
  <si>
    <t>1878.66</t>
  </si>
  <si>
    <t>3853.6</t>
  </si>
  <si>
    <t>Auto-Moto Classics Inc.</t>
  </si>
  <si>
    <t>6175558428</t>
  </si>
  <si>
    <t>16780 Pompton St.</t>
  </si>
  <si>
    <t>74.84</t>
  </si>
  <si>
    <t>3442.64</t>
  </si>
  <si>
    <t>79.14</t>
  </si>
  <si>
    <t>3482.16</t>
  </si>
  <si>
    <t>73.12</t>
  </si>
  <si>
    <t>3363.52</t>
  </si>
  <si>
    <t>81.72</t>
  </si>
  <si>
    <t>3350.52</t>
  </si>
  <si>
    <t>2862.72</t>
  </si>
  <si>
    <t>87.74</t>
  </si>
  <si>
    <t>4036.04</t>
  </si>
  <si>
    <t>2817.92</t>
  </si>
  <si>
    <t>94.62</t>
  </si>
  <si>
    <t>4636.38</t>
  </si>
  <si>
    <t>73.98</t>
  </si>
  <si>
    <t>1553.58</t>
  </si>
  <si>
    <t>84.3</t>
  </si>
  <si>
    <t>2697.6</t>
  </si>
  <si>
    <t>98.06</t>
  </si>
  <si>
    <t>3334.04</t>
  </si>
  <si>
    <t>2059.26</t>
  </si>
  <si>
    <t>2023.14</t>
  </si>
  <si>
    <t>2586.64</t>
  </si>
  <si>
    <t>1987.02</t>
  </si>
  <si>
    <t>45.86</t>
  </si>
  <si>
    <t>1146.5</t>
  </si>
  <si>
    <t>82.58</t>
  </si>
  <si>
    <t>2312.24</t>
  </si>
  <si>
    <t>64.97</t>
  </si>
  <si>
    <t>2793.71</t>
  </si>
  <si>
    <t>86.74</t>
  </si>
  <si>
    <t>1908.28</t>
  </si>
  <si>
    <t>93.01</t>
  </si>
  <si>
    <t>3441.37</t>
  </si>
  <si>
    <t>72.26</t>
  </si>
  <si>
    <t>2023.28</t>
  </si>
  <si>
    <t>2245.2</t>
  </si>
  <si>
    <t>3255.12</t>
  </si>
  <si>
    <t>2539.5</t>
  </si>
  <si>
    <t>S18_3136</t>
  </si>
  <si>
    <t>4818.15</t>
  </si>
  <si>
    <t>97.39</t>
  </si>
  <si>
    <t>2921.7</t>
  </si>
  <si>
    <t>90.06</t>
  </si>
  <si>
    <t>1801.2</t>
  </si>
  <si>
    <t>2804.36</t>
  </si>
  <si>
    <t>4900.8</t>
  </si>
  <si>
    <t>89.01</t>
  </si>
  <si>
    <t>2759.31</t>
  </si>
  <si>
    <t>2488.2</t>
  </si>
  <si>
    <t>2769.89</t>
  </si>
  <si>
    <t>3581.4</t>
  </si>
  <si>
    <t>5285.14</t>
  </si>
  <si>
    <t>3181.53</t>
  </si>
  <si>
    <t>3340.51</t>
  </si>
  <si>
    <t>84.82</t>
  </si>
  <si>
    <t>3138.34</t>
  </si>
  <si>
    <t>4775.08</t>
  </si>
  <si>
    <t>3006.43</t>
  </si>
  <si>
    <t>2866.26</t>
  </si>
  <si>
    <t>85.87</t>
  </si>
  <si>
    <t>2232.62</t>
  </si>
  <si>
    <t>4457.02</t>
  </si>
  <si>
    <t>47.04</t>
  </si>
  <si>
    <t>2257.92</t>
  </si>
  <si>
    <t>39.8</t>
  </si>
  <si>
    <t>1592</t>
  </si>
  <si>
    <t>4948.2</t>
  </si>
  <si>
    <t>5160.76</t>
  </si>
  <si>
    <t>94.22</t>
  </si>
  <si>
    <t>1978.62</t>
  </si>
  <si>
    <t>4288.2</t>
  </si>
  <si>
    <t>86.92</t>
  </si>
  <si>
    <t>2520.68</t>
  </si>
  <si>
    <t>1781.22</t>
  </si>
  <si>
    <t>3065.04</t>
  </si>
  <si>
    <t>S18_3140</t>
  </si>
  <si>
    <t>3551.34</t>
  </si>
  <si>
    <t>5544.02</t>
  </si>
  <si>
    <t>6/6/2003 0:00</t>
  </si>
  <si>
    <t>6034.33</t>
  </si>
  <si>
    <t>3641.57</t>
  </si>
  <si>
    <t>6930.74</t>
  </si>
  <si>
    <t>3675.63</t>
  </si>
  <si>
    <t>11/7/2003 0:00</t>
  </si>
  <si>
    <t>3442.04</t>
  </si>
  <si>
    <t>6893.81</t>
  </si>
  <si>
    <t>2622.48</t>
  </si>
  <si>
    <t>4417.38</t>
  </si>
  <si>
    <t>2/18/2004 0:00</t>
  </si>
  <si>
    <t>3606.02</t>
  </si>
  <si>
    <t>3/20/2004 0:00</t>
  </si>
  <si>
    <t>3802.56</t>
  </si>
  <si>
    <t>5026.4</t>
  </si>
  <si>
    <t>6695.53</t>
  </si>
  <si>
    <t>2819.28</t>
  </si>
  <si>
    <t>3759.04</t>
  </si>
  <si>
    <t>2731.8</t>
  </si>
  <si>
    <t>1658.88</t>
  </si>
  <si>
    <t>5778.24</t>
  </si>
  <si>
    <t>5191.12</t>
  </si>
  <si>
    <t>3862.88</t>
  </si>
  <si>
    <t>61.52</t>
  </si>
  <si>
    <t>1476.48</t>
  </si>
  <si>
    <t>5273.73</t>
  </si>
  <si>
    <t>4872.03</t>
  </si>
  <si>
    <t>4556.99</t>
  </si>
  <si>
    <t>S18_3232</t>
  </si>
  <si>
    <t>8257</t>
  </si>
  <si>
    <t>8209.44</t>
  </si>
  <si>
    <t>3598.5</t>
  </si>
  <si>
    <t>3837.24</t>
  </si>
  <si>
    <t>8331.61</t>
  </si>
  <si>
    <t>4836.5</t>
  </si>
  <si>
    <t>5418.88</t>
  </si>
  <si>
    <t>3734.01</t>
  </si>
  <si>
    <t>3996.4</t>
  </si>
  <si>
    <t>8754.69</t>
  </si>
  <si>
    <t>5481.45</t>
  </si>
  <si>
    <t>4419.89</t>
  </si>
  <si>
    <t>6324.75</t>
  </si>
  <si>
    <t>4409.72</t>
  </si>
  <si>
    <t>3918.46</t>
  </si>
  <si>
    <t>7620.5</t>
  </si>
  <si>
    <t>8291.04</t>
  </si>
  <si>
    <t>3937.25</t>
  </si>
  <si>
    <t>5554.4</t>
  </si>
  <si>
    <t>6407.86</t>
  </si>
  <si>
    <t>4172.52</t>
  </si>
  <si>
    <t>7083.37</t>
  </si>
  <si>
    <t>7132.68</t>
  </si>
  <si>
    <t>6773.6</t>
  </si>
  <si>
    <t>3657.69</t>
  </si>
  <si>
    <t>4812.55</t>
  </si>
  <si>
    <t>3928.6</t>
  </si>
  <si>
    <t>6401.22</t>
  </si>
  <si>
    <t>4191.25</t>
  </si>
  <si>
    <t>5852.52</t>
  </si>
  <si>
    <t>2844.87</t>
  </si>
  <si>
    <t>4011.66</t>
  </si>
  <si>
    <t>7455.87</t>
  </si>
  <si>
    <t>8940.96</t>
  </si>
  <si>
    <t>4572.25</t>
  </si>
  <si>
    <t>5700.09</t>
  </si>
  <si>
    <t>3155.49</t>
  </si>
  <si>
    <t>4170.69</t>
  </si>
  <si>
    <t>2878.8</t>
  </si>
  <si>
    <t>5029.5</t>
  </si>
  <si>
    <t>7396.8</t>
  </si>
  <si>
    <t>93.49</t>
  </si>
  <si>
    <t>2991.68</t>
  </si>
  <si>
    <t>6275.72</t>
  </si>
  <si>
    <t>56.85</t>
  </si>
  <si>
    <t>1534.95</t>
  </si>
  <si>
    <t>7264.53</t>
  </si>
  <si>
    <t>6869.05</t>
  </si>
  <si>
    <t>3353.02</t>
  </si>
  <si>
    <t>3/15/2005 0:00</t>
  </si>
  <si>
    <t>8289.05</t>
  </si>
  <si>
    <t>11887.8</t>
  </si>
  <si>
    <t>5926.9</t>
  </si>
  <si>
    <t>3793.16</t>
  </si>
  <si>
    <t>4330.1</t>
  </si>
  <si>
    <t>Trains</t>
  </si>
  <si>
    <t>S18_3259</t>
  </si>
  <si>
    <t>95.8</t>
  </si>
  <si>
    <t>2011.8</t>
  </si>
  <si>
    <t>4837.18</t>
  </si>
  <si>
    <t>97.81</t>
  </si>
  <si>
    <t>2151.82</t>
  </si>
  <si>
    <t>88.74</t>
  </si>
  <si>
    <t>2573.46</t>
  </si>
  <si>
    <t>5344.5</t>
  </si>
  <si>
    <t>3070.52</t>
  </si>
  <si>
    <t>80.67</t>
  </si>
  <si>
    <t>3952.83</t>
  </si>
  <si>
    <t>3564.75</t>
  </si>
  <si>
    <t>5614.56</t>
  </si>
  <si>
    <t>1855.41</t>
  </si>
  <si>
    <t>4598.4</t>
  </si>
  <si>
    <t>5082.42</t>
  </si>
  <si>
    <t>5450.59</t>
  </si>
  <si>
    <t>4174.92</t>
  </si>
  <si>
    <t>2418.24</t>
  </si>
  <si>
    <t>91.76</t>
  </si>
  <si>
    <t>3670.4</t>
  </si>
  <si>
    <t>2481.7</t>
  </si>
  <si>
    <t>3807.68</t>
  </si>
  <si>
    <t>11/9/2004 0:00</t>
  </si>
  <si>
    <t>2230.41</t>
  </si>
  <si>
    <t>93.04</t>
  </si>
  <si>
    <t>3814.64</t>
  </si>
  <si>
    <t>84.71</t>
  </si>
  <si>
    <t>2117.75</t>
  </si>
  <si>
    <t>3340.48</t>
  </si>
  <si>
    <t>89.75</t>
  </si>
  <si>
    <t>2154</t>
  </si>
  <si>
    <t>5808.48</t>
  </si>
  <si>
    <t>68.35</t>
  </si>
  <si>
    <t>1777.1</t>
  </si>
  <si>
    <t>S18_3278</t>
  </si>
  <si>
    <t>73.17</t>
  </si>
  <si>
    <t>1536.57</t>
  </si>
  <si>
    <t>78</t>
  </si>
  <si>
    <t>3510</t>
  </si>
  <si>
    <t>86.04</t>
  </si>
  <si>
    <t>3097.44</t>
  </si>
  <si>
    <t>81.21</t>
  </si>
  <si>
    <t>1705.41</t>
  </si>
  <si>
    <t>70.76</t>
  </si>
  <si>
    <t>2264.32</t>
  </si>
  <si>
    <t>82.82</t>
  </si>
  <si>
    <t>2484.6</t>
  </si>
  <si>
    <t>94.88</t>
  </si>
  <si>
    <t>3415.68</t>
  </si>
  <si>
    <t>2839.32</t>
  </si>
  <si>
    <t>2730</t>
  </si>
  <si>
    <t>95.69</t>
  </si>
  <si>
    <t>3540.53</t>
  </si>
  <si>
    <t>2999.97</t>
  </si>
  <si>
    <t>76.39</t>
  </si>
  <si>
    <t>1527.8</t>
  </si>
  <si>
    <t>5/26/2004 0:00</t>
  </si>
  <si>
    <t>86.84</t>
  </si>
  <si>
    <t>3907.8</t>
  </si>
  <si>
    <t>7/2/2004 0:00</t>
  </si>
  <si>
    <t>2658.48</t>
  </si>
  <si>
    <t>3042.68</t>
  </si>
  <si>
    <t>78.8</t>
  </si>
  <si>
    <t>3861.2</t>
  </si>
  <si>
    <t>80.41</t>
  </si>
  <si>
    <t>2171.07</t>
  </si>
  <si>
    <t>3403.08</t>
  </si>
  <si>
    <t>59.1</t>
  </si>
  <si>
    <t>2245.8</t>
  </si>
  <si>
    <t>66.74</t>
  </si>
  <si>
    <t>1668.5</t>
  </si>
  <si>
    <t>60.3</t>
  </si>
  <si>
    <t>2773.8</t>
  </si>
  <si>
    <t>2464</t>
  </si>
  <si>
    <t>5491.6</t>
  </si>
  <si>
    <t>4791.82</t>
  </si>
  <si>
    <t>S18_3320</t>
  </si>
  <si>
    <t>4178.85</t>
  </si>
  <si>
    <t>82.34</t>
  </si>
  <si>
    <t>3128.92</t>
  </si>
  <si>
    <t>3095.4</t>
  </si>
  <si>
    <t>94.25</t>
  </si>
  <si>
    <t>3958.5</t>
  </si>
  <si>
    <t>4991.44</t>
  </si>
  <si>
    <t>95.24</t>
  </si>
  <si>
    <t>2761.96</t>
  </si>
  <si>
    <t>86.31</t>
  </si>
  <si>
    <t>2848.23</t>
  </si>
  <si>
    <t>79.37</t>
  </si>
  <si>
    <t>2539.84</t>
  </si>
  <si>
    <t>87.3</t>
  </si>
  <si>
    <t>2444.4</t>
  </si>
  <si>
    <t>4555.92</t>
  </si>
  <si>
    <t>3666.96</t>
  </si>
  <si>
    <t>84.33</t>
  </si>
  <si>
    <t>3035.88</t>
  </si>
  <si>
    <t>89.29</t>
  </si>
  <si>
    <t>2321.54</t>
  </si>
  <si>
    <t>3474.46</t>
  </si>
  <si>
    <t>96.23</t>
  </si>
  <si>
    <t>2501.98</t>
  </si>
  <si>
    <t>9/7/2004 0:00</t>
  </si>
  <si>
    <t>3958.46</t>
  </si>
  <si>
    <t>3535.95</t>
  </si>
  <si>
    <t>91.27</t>
  </si>
  <si>
    <t>3011.91</t>
  </si>
  <si>
    <t>11336.7</t>
  </si>
  <si>
    <t>2656.94</t>
  </si>
  <si>
    <t>2604.25</t>
  </si>
  <si>
    <t>73.08</t>
  </si>
  <si>
    <t>3288.6</t>
  </si>
  <si>
    <t>8935.5</t>
  </si>
  <si>
    <t>4035.96</t>
  </si>
  <si>
    <t>1875.09</t>
  </si>
  <si>
    <t>4049.56</t>
  </si>
  <si>
    <t>S18_3482</t>
  </si>
  <si>
    <t>2469.39</t>
  </si>
  <si>
    <t>5432.7</t>
  </si>
  <si>
    <t>4405.22</t>
  </si>
  <si>
    <t>3638</t>
  </si>
  <si>
    <t>4444.92</t>
  </si>
  <si>
    <t>3395.48</t>
  </si>
  <si>
    <t>3414.58</t>
  </si>
  <si>
    <t>5127.04</t>
  </si>
  <si>
    <t>3745.28</t>
  </si>
  <si>
    <t>4564.08</t>
  </si>
  <si>
    <t>6554.24</t>
  </si>
  <si>
    <t>6749.83</t>
  </si>
  <si>
    <t>8427.02</t>
  </si>
  <si>
    <t>3924.6</t>
  </si>
  <si>
    <t>6761.6</t>
  </si>
  <si>
    <t>3786.49</t>
  </si>
  <si>
    <t>6266.12</t>
  </si>
  <si>
    <t>3491</t>
  </si>
  <si>
    <t>11/16/2004 0:00</t>
  </si>
  <si>
    <t>6548.3</t>
  </si>
  <si>
    <t>3177.91</t>
  </si>
  <si>
    <t>12/7/2004 0:00</t>
  </si>
  <si>
    <t>4142.64</t>
  </si>
  <si>
    <t>96.49</t>
  </si>
  <si>
    <t>4149.07</t>
  </si>
  <si>
    <t>7397</t>
  </si>
  <si>
    <t>6241.6</t>
  </si>
  <si>
    <t>S18_3685</t>
  </si>
  <si>
    <t>5331.88</t>
  </si>
  <si>
    <t>5124.3</t>
  </si>
  <si>
    <t>3639.44</t>
  </si>
  <si>
    <t>5544</t>
  </si>
  <si>
    <t>5493.12</t>
  </si>
  <si>
    <t>5785.26</t>
  </si>
  <si>
    <t>5340.6</t>
  </si>
  <si>
    <t>5735.8</t>
  </si>
  <si>
    <t>6357.6</t>
  </si>
  <si>
    <t>7343.9</t>
  </si>
  <si>
    <t>5959.22</t>
  </si>
  <si>
    <t>4029.38</t>
  </si>
  <si>
    <t>5035.14</t>
  </si>
  <si>
    <t>4116.8</t>
  </si>
  <si>
    <t>4310.55</t>
  </si>
  <si>
    <t>6446.7</t>
  </si>
  <si>
    <t>3616.64</t>
  </si>
  <si>
    <t>4232.76</t>
  </si>
  <si>
    <t>67.91</t>
  </si>
  <si>
    <t>1765.66</t>
  </si>
  <si>
    <t>84.88</t>
  </si>
  <si>
    <t>3734.72</t>
  </si>
  <si>
    <t>4808.38</t>
  </si>
  <si>
    <t>70.83</t>
  </si>
  <si>
    <t>2266.56</t>
  </si>
  <si>
    <t>10468.9</t>
  </si>
  <si>
    <t>5589.14</t>
  </si>
  <si>
    <t>67.77</t>
  </si>
  <si>
    <t>2914.11</t>
  </si>
  <si>
    <t>S18_3782</t>
  </si>
  <si>
    <t>49.74</t>
  </si>
  <si>
    <t>1740.9</t>
  </si>
  <si>
    <t>50.36</t>
  </si>
  <si>
    <t>2266.2</t>
  </si>
  <si>
    <t>67.14</t>
  </si>
  <si>
    <t>3155.58</t>
  </si>
  <si>
    <t>9/3/2003 0:00</t>
  </si>
  <si>
    <t>64.66</t>
  </si>
  <si>
    <t>1357.86</t>
  </si>
  <si>
    <t>68.39</t>
  </si>
  <si>
    <t>2598.82</t>
  </si>
  <si>
    <t>1057.56</t>
  </si>
  <si>
    <t>72.74</t>
  </si>
  <si>
    <t>3127.82</t>
  </si>
  <si>
    <t>2488.14</t>
  </si>
  <si>
    <t>58.44</t>
  </si>
  <si>
    <t>2220.72</t>
  </si>
  <si>
    <t>52.22</t>
  </si>
  <si>
    <t>1357.72</t>
  </si>
  <si>
    <t>52.84</t>
  </si>
  <si>
    <t>1638.04</t>
  </si>
  <si>
    <t>54.71</t>
  </si>
  <si>
    <t>2626.08</t>
  </si>
  <si>
    <t>6/30/2004 0:00</t>
  </si>
  <si>
    <t>1661.88</t>
  </si>
  <si>
    <t>57.2</t>
  </si>
  <si>
    <t>2173.6</t>
  </si>
  <si>
    <t>8/28/2004 0:00</t>
  </si>
  <si>
    <t>55.95</t>
  </si>
  <si>
    <t>2182.05</t>
  </si>
  <si>
    <t>2819.88</t>
  </si>
  <si>
    <t>59.06</t>
  </si>
  <si>
    <t>2598.64</t>
  </si>
  <si>
    <t>69.63</t>
  </si>
  <si>
    <t>2019.27</t>
  </si>
  <si>
    <t>1454.7</t>
  </si>
  <si>
    <t>53.47</t>
  </si>
  <si>
    <t>1657.57</t>
  </si>
  <si>
    <t>89.12</t>
  </si>
  <si>
    <t>2851.84</t>
  </si>
  <si>
    <t>4609.64</t>
  </si>
  <si>
    <t>5079.96</t>
  </si>
  <si>
    <t>1879.92</t>
  </si>
  <si>
    <t>4774.86</t>
  </si>
  <si>
    <t>S18_3856</t>
  </si>
  <si>
    <t>2687.04</t>
  </si>
  <si>
    <t>3423.75</t>
  </si>
  <si>
    <t>3455.76</t>
  </si>
  <si>
    <t>3622.97</t>
  </si>
  <si>
    <t>3599.58</t>
  </si>
  <si>
    <t>5386.56</t>
  </si>
  <si>
    <t>4918.78</t>
  </si>
  <si>
    <t>2538.8</t>
  </si>
  <si>
    <t>2498.6</t>
  </si>
  <si>
    <t>85.75</t>
  </si>
  <si>
    <t>3858.75</t>
  </si>
  <si>
    <t>5600.5</t>
  </si>
  <si>
    <t>5/8/2004 0:00</t>
  </si>
  <si>
    <t>4103.46</t>
  </si>
  <si>
    <t>4287.5</t>
  </si>
  <si>
    <t>5795.54</t>
  </si>
  <si>
    <t>84.7</t>
  </si>
  <si>
    <t>1863.4</t>
  </si>
  <si>
    <t>86.81</t>
  </si>
  <si>
    <t>4166.88</t>
  </si>
  <si>
    <t>4080.07</t>
  </si>
  <si>
    <t>3815.48</t>
  </si>
  <si>
    <t>11/12/2004 0:00</t>
  </si>
  <si>
    <t>5526.45</t>
  </si>
  <si>
    <t>3374.6</t>
  </si>
  <si>
    <t>60.49</t>
  </si>
  <si>
    <t>3024.5</t>
  </si>
  <si>
    <t>1266.1</t>
  </si>
  <si>
    <t>4811.85</t>
  </si>
  <si>
    <t>7307.42</t>
  </si>
  <si>
    <t>6209.25</t>
  </si>
  <si>
    <t>5/9/2005 0:00</t>
  </si>
  <si>
    <t>5348.5</t>
  </si>
  <si>
    <t>S18_4027</t>
  </si>
  <si>
    <t>2780.58</t>
  </si>
  <si>
    <t>3447</t>
  </si>
  <si>
    <t>3791.52</t>
  </si>
  <si>
    <t>4524.1</t>
  </si>
  <si>
    <t>9/25/2003 0:00</t>
  </si>
  <si>
    <t>3337.6</t>
  </si>
  <si>
    <t>5532.12</t>
  </si>
  <si>
    <t>5096.91</t>
  </si>
  <si>
    <t>4537.08</t>
  </si>
  <si>
    <t>6146.8</t>
  </si>
  <si>
    <t>8258</t>
  </si>
  <si>
    <t>7238.28</t>
  </si>
  <si>
    <t>6756</t>
  </si>
  <si>
    <t>4674.8</t>
  </si>
  <si>
    <t>7140.76</t>
  </si>
  <si>
    <t>3600.65</t>
  </si>
  <si>
    <t>4206.74</t>
  </si>
  <si>
    <t>5379.71</t>
  </si>
  <si>
    <t>5679.36</t>
  </si>
  <si>
    <t>4394.84</t>
  </si>
  <si>
    <t>2528.25</t>
  </si>
  <si>
    <t>7031.52</t>
  </si>
  <si>
    <t>5340.9</t>
  </si>
  <si>
    <t>6376.58</t>
  </si>
  <si>
    <t>6896.75</t>
  </si>
  <si>
    <t>86.51</t>
  </si>
  <si>
    <t>1903.22</t>
  </si>
  <si>
    <t>S18_4409</t>
  </si>
  <si>
    <t>89.27</t>
  </si>
  <si>
    <t>2499.56</t>
  </si>
  <si>
    <t>85.59</t>
  </si>
  <si>
    <t>3081.24</t>
  </si>
  <si>
    <t>3598.22</t>
  </si>
  <si>
    <t>3912.09</t>
  </si>
  <si>
    <t>75.46</t>
  </si>
  <si>
    <t>1584.66</t>
  </si>
  <si>
    <t>3942.72</t>
  </si>
  <si>
    <t>97.55</t>
  </si>
  <si>
    <t>2341.2</t>
  </si>
  <si>
    <t>2482.11</t>
  </si>
  <si>
    <t>3602.02</t>
  </si>
  <si>
    <t>1/22/2004 0:00</t>
  </si>
  <si>
    <t>3566.94</t>
  </si>
  <si>
    <t>90.19</t>
  </si>
  <si>
    <t>3787.98</t>
  </si>
  <si>
    <t>3704.05</t>
  </si>
  <si>
    <t>80.99</t>
  </si>
  <si>
    <t>2834.65</t>
  </si>
  <si>
    <t>3392.26</t>
  </si>
  <si>
    <t>81.91</t>
  </si>
  <si>
    <t>3358.31</t>
  </si>
  <si>
    <t>2203.11</t>
  </si>
  <si>
    <t>62.72</t>
  </si>
  <si>
    <t>2696.96</t>
  </si>
  <si>
    <t>3376.64</t>
  </si>
  <si>
    <t>541.14</t>
  </si>
  <si>
    <t>92.95</t>
  </si>
  <si>
    <t>6134.7</t>
  </si>
  <si>
    <t>82.5</t>
  </si>
  <si>
    <t>3382.5</t>
  </si>
  <si>
    <t>S18_4522</t>
  </si>
  <si>
    <t>97.42</t>
  </si>
  <si>
    <t>2240.66</t>
  </si>
  <si>
    <t>92.16</t>
  </si>
  <si>
    <t>3962.88</t>
  </si>
  <si>
    <t>70.22</t>
  </si>
  <si>
    <t>1685.28</t>
  </si>
  <si>
    <t>83.38</t>
  </si>
  <si>
    <t>1834.36</t>
  </si>
  <si>
    <t>73.73</t>
  </si>
  <si>
    <t>1916.98</t>
  </si>
  <si>
    <t>74.6</t>
  </si>
  <si>
    <t>2611</t>
  </si>
  <si>
    <t>77.24</t>
  </si>
  <si>
    <t>3630.28</t>
  </si>
  <si>
    <t>5090.5</t>
  </si>
  <si>
    <t>87.77</t>
  </si>
  <si>
    <t>3949.65</t>
  </si>
  <si>
    <t>89.53</t>
  </si>
  <si>
    <t>3491.67</t>
  </si>
  <si>
    <t>2059.19</t>
  </si>
  <si>
    <t>75.48</t>
  </si>
  <si>
    <t>3170.16</t>
  </si>
  <si>
    <t>1790.6</t>
  </si>
  <si>
    <t>71.09</t>
  </si>
  <si>
    <t>2345.97</t>
  </si>
  <si>
    <t>3580.88</t>
  </si>
  <si>
    <t>4946.06</t>
  </si>
  <si>
    <t>90.4</t>
  </si>
  <si>
    <t>3602.16</t>
  </si>
  <si>
    <t>10/29/2004 0:00</t>
  </si>
  <si>
    <t>86.01</t>
  </si>
  <si>
    <t>4300.5</t>
  </si>
  <si>
    <t>4498.19</t>
  </si>
  <si>
    <t>3023.1</t>
  </si>
  <si>
    <t>86.89</t>
  </si>
  <si>
    <t>3562.49</t>
  </si>
  <si>
    <t>58.58</t>
  </si>
  <si>
    <t>1640.24</t>
  </si>
  <si>
    <t>4739.4</t>
  </si>
  <si>
    <t>1207.68</t>
  </si>
  <si>
    <t>4228.2</t>
  </si>
  <si>
    <t>S18_4600</t>
  </si>
  <si>
    <t>4815.45</t>
  </si>
  <si>
    <t>7083</t>
  </si>
  <si>
    <t>4601.2</t>
  </si>
  <si>
    <t>6467.02</t>
  </si>
  <si>
    <t>5012.55</t>
  </si>
  <si>
    <t>5121.59</t>
  </si>
  <si>
    <t>2441.04</t>
  </si>
  <si>
    <t>4262.08</t>
  </si>
  <si>
    <t>6658.02</t>
  </si>
  <si>
    <t>4509.08</t>
  </si>
  <si>
    <t>4716.23</t>
  </si>
  <si>
    <t>2390.22</t>
  </si>
  <si>
    <t>4666.62</t>
  </si>
  <si>
    <t>5383.08</t>
  </si>
  <si>
    <t>99.29</t>
  </si>
  <si>
    <t>2482.25</t>
  </si>
  <si>
    <t>5288.64</t>
  </si>
  <si>
    <t>2184.38</t>
  </si>
  <si>
    <t>2881.76</t>
  </si>
  <si>
    <t>6203.06</t>
  </si>
  <si>
    <t>6763.47</t>
  </si>
  <si>
    <t>5884.65</t>
  </si>
  <si>
    <t>3559.64</t>
  </si>
  <si>
    <t>57.53</t>
  </si>
  <si>
    <t>1668.37</t>
  </si>
  <si>
    <t>4890.6</t>
  </si>
  <si>
    <t>5235.72</t>
  </si>
  <si>
    <t>4325.16</t>
  </si>
  <si>
    <t>47.29</t>
  </si>
  <si>
    <t>1938.89</t>
  </si>
  <si>
    <t>S18_4668</t>
  </si>
  <si>
    <t>49.81</t>
  </si>
  <si>
    <t>2490.5</t>
  </si>
  <si>
    <t>53.83</t>
  </si>
  <si>
    <t>2314.69</t>
  </si>
  <si>
    <t>43.27</t>
  </si>
  <si>
    <t>1254.83</t>
  </si>
  <si>
    <t>42.76</t>
  </si>
  <si>
    <t>1282.8</t>
  </si>
  <si>
    <t>1345.75</t>
  </si>
  <si>
    <t>44.78</t>
  </si>
  <si>
    <t>2194.22</t>
  </si>
  <si>
    <t>1972</t>
  </si>
  <si>
    <t>1835.98</t>
  </si>
  <si>
    <t>53.33</t>
  </si>
  <si>
    <t>1119.93</t>
  </si>
  <si>
    <t>45.28</t>
  </si>
  <si>
    <t>2082.88</t>
  </si>
  <si>
    <t>1569.75</t>
  </si>
  <si>
    <t>59.87</t>
  </si>
  <si>
    <t>2694.15</t>
  </si>
  <si>
    <t>1257.27</t>
  </si>
  <si>
    <t>58.36</t>
  </si>
  <si>
    <t>2567.84</t>
  </si>
  <si>
    <t>2634.28</t>
  </si>
  <si>
    <t>51.82</t>
  </si>
  <si>
    <t>1502.78</t>
  </si>
  <si>
    <t>1676.2</t>
  </si>
  <si>
    <t>2217.15</t>
  </si>
  <si>
    <t>6832.02</t>
  </si>
  <si>
    <t>79.86</t>
  </si>
  <si>
    <t>1916.64</t>
  </si>
  <si>
    <t>7110.8</t>
  </si>
  <si>
    <t>5302.8</t>
  </si>
  <si>
    <t>7827.3</t>
  </si>
  <si>
    <t>2095.45</t>
  </si>
  <si>
    <t>1556.62</t>
  </si>
  <si>
    <t>5565.12</t>
  </si>
  <si>
    <t>S18_4721</t>
  </si>
  <si>
    <t>3583.16</t>
  </si>
  <si>
    <t>4705.18</t>
  </si>
  <si>
    <t>4444.54</t>
  </si>
  <si>
    <t>4618.88</t>
  </si>
  <si>
    <t>4237.76</t>
  </si>
  <si>
    <t>5673.58</t>
  </si>
  <si>
    <t>5260.15</t>
  </si>
  <si>
    <t>6350.96</t>
  </si>
  <si>
    <t>3559.4</t>
  </si>
  <si>
    <t>2410.6</t>
  </si>
  <si>
    <t>5713.92</t>
  </si>
  <si>
    <t>4300.32</t>
  </si>
  <si>
    <t>7947.31</t>
  </si>
  <si>
    <t>5356.8</t>
  </si>
  <si>
    <t>7901.1</t>
  </si>
  <si>
    <t>6101</t>
  </si>
  <si>
    <t>6276.46</t>
  </si>
  <si>
    <t>4203.5</t>
  </si>
  <si>
    <t>58.18</t>
  </si>
  <si>
    <t>1629.04</t>
  </si>
  <si>
    <t>3289.86</t>
  </si>
  <si>
    <t>6862.94</t>
  </si>
  <si>
    <t>61.29</t>
  </si>
  <si>
    <t>2574.18</t>
  </si>
  <si>
    <t>S18_4933</t>
  </si>
  <si>
    <t>1327.79</t>
  </si>
  <si>
    <t>81.25</t>
  </si>
  <si>
    <t>2356.25</t>
  </si>
  <si>
    <t>80.54</t>
  </si>
  <si>
    <t>2013.5</t>
  </si>
  <si>
    <t>71.98</t>
  </si>
  <si>
    <t>2807.22</t>
  </si>
  <si>
    <t>69.84</t>
  </si>
  <si>
    <t>3072.96</t>
  </si>
  <si>
    <t>76.26</t>
  </si>
  <si>
    <t>1906.5</t>
  </si>
  <si>
    <t>3431.7</t>
  </si>
  <si>
    <t>83.39</t>
  </si>
  <si>
    <t>2084.75</t>
  </si>
  <si>
    <t>2136.01</t>
  </si>
  <si>
    <t>2009.7</t>
  </si>
  <si>
    <t>75.55</t>
  </si>
  <si>
    <t>2719.8</t>
  </si>
  <si>
    <t>7/7/2004 0:00</t>
  </si>
  <si>
    <t>60.58</t>
  </si>
  <si>
    <t>1575.08</t>
  </si>
  <si>
    <t>8/9/2004 0:00</t>
  </si>
  <si>
    <t>73.41</t>
  </si>
  <si>
    <t>1688.43</t>
  </si>
  <si>
    <t>72.7</t>
  </si>
  <si>
    <t>1672.1</t>
  </si>
  <si>
    <t>1674.75</t>
  </si>
  <si>
    <t>3472.98</t>
  </si>
  <si>
    <t>63.43</t>
  </si>
  <si>
    <t>1649.18</t>
  </si>
  <si>
    <t>85.25</t>
  </si>
  <si>
    <t>3751</t>
  </si>
  <si>
    <t>4536</t>
  </si>
  <si>
    <t>4421.34</t>
  </si>
  <si>
    <t>2078.28</t>
  </si>
  <si>
    <t>3069</t>
  </si>
  <si>
    <t>S24_1046</t>
  </si>
  <si>
    <t>77.9</t>
  </si>
  <si>
    <t>1713.8</t>
  </si>
  <si>
    <t>60.26</t>
  </si>
  <si>
    <t>1506.5</t>
  </si>
  <si>
    <t>72.76</t>
  </si>
  <si>
    <t>2692.12</t>
  </si>
  <si>
    <t>75.69</t>
  </si>
  <si>
    <t>2422.08</t>
  </si>
  <si>
    <t>74.22</t>
  </si>
  <si>
    <t>3488.34</t>
  </si>
  <si>
    <t>69.82</t>
  </si>
  <si>
    <t>2583.34</t>
  </si>
  <si>
    <t>62.47</t>
  </si>
  <si>
    <t>1249.4</t>
  </si>
  <si>
    <t>82.31</t>
  </si>
  <si>
    <t>3374.71</t>
  </si>
  <si>
    <t>1265.46</t>
  </si>
  <si>
    <t>76.43</t>
  </si>
  <si>
    <t>1681.46</t>
  </si>
  <si>
    <t>80.1</t>
  </si>
  <si>
    <t>3204</t>
  </si>
  <si>
    <t>74.96</t>
  </si>
  <si>
    <t>2398.72</t>
  </si>
  <si>
    <t>66.14</t>
  </si>
  <si>
    <t>2381.04</t>
  </si>
  <si>
    <t>72.02</t>
  </si>
  <si>
    <t>1944.54</t>
  </si>
  <si>
    <t>87.45</t>
  </si>
  <si>
    <t>2273.7</t>
  </si>
  <si>
    <t>70.55</t>
  </si>
  <si>
    <t>2116.5</t>
  </si>
  <si>
    <t>56.84</t>
  </si>
  <si>
    <t>1307.32</t>
  </si>
  <si>
    <t>59.53</t>
  </si>
  <si>
    <t>1726.37</t>
  </si>
  <si>
    <t>60.37</t>
  </si>
  <si>
    <t>1267.77</t>
  </si>
  <si>
    <t>3441.82</t>
  </si>
  <si>
    <t>1987.18</t>
  </si>
  <si>
    <t>64.67</t>
  </si>
  <si>
    <t>3880.2</t>
  </si>
  <si>
    <t>55.49</t>
  </si>
  <si>
    <t>1942.15</t>
  </si>
  <si>
    <t>S24_1444</t>
  </si>
  <si>
    <t>69.36</t>
  </si>
  <si>
    <t>3259.92</t>
  </si>
  <si>
    <t>60.69</t>
  </si>
  <si>
    <t>1213.8</t>
  </si>
  <si>
    <t>1086.6</t>
  </si>
  <si>
    <t>65.31</t>
  </si>
  <si>
    <t>1632.75</t>
  </si>
  <si>
    <t>68.78</t>
  </si>
  <si>
    <t>1857.06</t>
  </si>
  <si>
    <t>60.11</t>
  </si>
  <si>
    <t>1863.41</t>
  </si>
  <si>
    <t>66.47</t>
  </si>
  <si>
    <t>2924.68</t>
  </si>
  <si>
    <t>46.82</t>
  </si>
  <si>
    <t>2294.18</t>
  </si>
  <si>
    <t>1457.82</t>
  </si>
  <si>
    <t>1955.88</t>
  </si>
  <si>
    <t>52.6</t>
  </si>
  <si>
    <t>2314.4</t>
  </si>
  <si>
    <t>1310.96</t>
  </si>
  <si>
    <t>2913.3</t>
  </si>
  <si>
    <t>1357.78</t>
  </si>
  <si>
    <t>53.75</t>
  </si>
  <si>
    <t>2150</t>
  </si>
  <si>
    <t>61.85</t>
  </si>
  <si>
    <t>2783.25</t>
  </si>
  <si>
    <t>53.18</t>
  </si>
  <si>
    <t>2339.92</t>
  </si>
  <si>
    <t>69.16</t>
  </si>
  <si>
    <t>5972.4</t>
  </si>
  <si>
    <t>47.4</t>
  </si>
  <si>
    <t>2275.2</t>
  </si>
  <si>
    <t>60.76</t>
  </si>
  <si>
    <t>2673.44</t>
  </si>
  <si>
    <t>97.27</t>
  </si>
  <si>
    <t>2431.75</t>
  </si>
  <si>
    <t>2018.72</t>
  </si>
  <si>
    <t>50.29</t>
  </si>
  <si>
    <t>1558.99</t>
  </si>
  <si>
    <t>1104.6</t>
  </si>
  <si>
    <t>2575.1</t>
  </si>
  <si>
    <t>2845.75</t>
  </si>
  <si>
    <t>S24_1578</t>
  </si>
  <si>
    <t>98.05</t>
  </si>
  <si>
    <t>3431.75</t>
  </si>
  <si>
    <t>93.54</t>
  </si>
  <si>
    <t>3273.9</t>
  </si>
  <si>
    <t>4119.4</t>
  </si>
  <si>
    <t>5355.68</t>
  </si>
  <si>
    <t>5747.5</t>
  </si>
  <si>
    <t>5355.36</t>
  </si>
  <si>
    <t>2535.75</t>
  </si>
  <si>
    <t>4351.23</t>
  </si>
  <si>
    <t>90.16</t>
  </si>
  <si>
    <t>2254</t>
  </si>
  <si>
    <t>91.29</t>
  </si>
  <si>
    <t>2921.28</t>
  </si>
  <si>
    <t>2299</t>
  </si>
  <si>
    <t>2637.18</t>
  </si>
  <si>
    <t>4307.52</t>
  </si>
  <si>
    <t>2153.76</t>
  </si>
  <si>
    <t>3716.88</t>
  </si>
  <si>
    <t>5455.76</t>
  </si>
  <si>
    <t>2650.62</t>
  </si>
  <si>
    <t>6437.28</t>
  </si>
  <si>
    <t>87.78</t>
  </si>
  <si>
    <t>2633.4</t>
  </si>
  <si>
    <t>84.39</t>
  </si>
  <si>
    <t>2278.53</t>
  </si>
  <si>
    <t>96.92</t>
  </si>
  <si>
    <t>4846</t>
  </si>
  <si>
    <t>4197.1</t>
  </si>
  <si>
    <t>4597.65</t>
  </si>
  <si>
    <t>5287.7</t>
  </si>
  <si>
    <t>3550.05</t>
  </si>
  <si>
    <t>59.37</t>
  </si>
  <si>
    <t>1721.73</t>
  </si>
  <si>
    <t>S24_1628</t>
  </si>
  <si>
    <t>2993.5</t>
  </si>
  <si>
    <t>1295.06</t>
  </si>
  <si>
    <t>2671.95</t>
  </si>
  <si>
    <t>1226.59</t>
  </si>
  <si>
    <t>1453.84</t>
  </si>
  <si>
    <t>1830.22</t>
  </si>
  <si>
    <t>2530.01</t>
  </si>
  <si>
    <t>2241.45</t>
  </si>
  <si>
    <t>2399.85</t>
  </si>
  <si>
    <t>1557.72</t>
  </si>
  <si>
    <t>845.25</t>
  </si>
  <si>
    <t>48.3</t>
  </si>
  <si>
    <t>1352.4</t>
  </si>
  <si>
    <t>1584.8</t>
  </si>
  <si>
    <t>2616</t>
  </si>
  <si>
    <t>51.32</t>
  </si>
  <si>
    <t>1129.04</t>
  </si>
  <si>
    <t>2218.5</t>
  </si>
  <si>
    <t>42.26</t>
  </si>
  <si>
    <t>2028.48</t>
  </si>
  <si>
    <t>87.96</t>
  </si>
  <si>
    <t>1759.2</t>
  </si>
  <si>
    <t>36.21</t>
  </si>
  <si>
    <t>977.67</t>
  </si>
  <si>
    <t>1463</t>
  </si>
  <si>
    <t>3970.56</t>
  </si>
  <si>
    <t>2576</t>
  </si>
  <si>
    <t>2233.69</t>
  </si>
  <si>
    <t>88.63</t>
  </si>
  <si>
    <t>2481.64</t>
  </si>
  <si>
    <t>S24_1785</t>
  </si>
  <si>
    <t>4651.53</t>
  </si>
  <si>
    <t>94.1</t>
  </si>
  <si>
    <t>3858.1</t>
  </si>
  <si>
    <t>87.54</t>
  </si>
  <si>
    <t>3501.6</t>
  </si>
  <si>
    <t>6433.7</t>
  </si>
  <si>
    <t>98.48</t>
  </si>
  <si>
    <t>2658.96</t>
  </si>
  <si>
    <t>3608.76</t>
  </si>
  <si>
    <t>96.29</t>
  </si>
  <si>
    <t>2214.67</t>
  </si>
  <si>
    <t>2747.53</t>
  </si>
  <si>
    <t>97.38</t>
  </si>
  <si>
    <t>3310.92</t>
  </si>
  <si>
    <t>95.2</t>
  </si>
  <si>
    <t>2380</t>
  </si>
  <si>
    <t>2310.88</t>
  </si>
  <si>
    <t>4061.76</t>
  </si>
  <si>
    <t>3493.7</t>
  </si>
  <si>
    <t>2872.25</t>
  </si>
  <si>
    <t>4114.38</t>
  </si>
  <si>
    <t>50.65</t>
  </si>
  <si>
    <t>1063.65</t>
  </si>
  <si>
    <t>71.73</t>
  </si>
  <si>
    <t>2008.44</t>
  </si>
  <si>
    <t>4328.6</t>
  </si>
  <si>
    <t>41.71</t>
  </si>
  <si>
    <t>1376.43</t>
  </si>
  <si>
    <t>5552.16</t>
  </si>
  <si>
    <t>3659.02</t>
  </si>
  <si>
    <t>4165.61</t>
  </si>
  <si>
    <t>31.2</t>
  </si>
  <si>
    <t>1404</t>
  </si>
  <si>
    <t>S24_1937</t>
  </si>
  <si>
    <t>35.51</t>
  </si>
  <si>
    <t>710.2</t>
  </si>
  <si>
    <t>37.84</t>
  </si>
  <si>
    <t>1702.8</t>
  </si>
  <si>
    <t>33.19</t>
  </si>
  <si>
    <t>1194.84</t>
  </si>
  <si>
    <t>27.22</t>
  </si>
  <si>
    <t>1007.14</t>
  </si>
  <si>
    <t>31.53</t>
  </si>
  <si>
    <t>977.43</t>
  </si>
  <si>
    <t>36.84</t>
  </si>
  <si>
    <t>1436.76</t>
  </si>
  <si>
    <t>29.21</t>
  </si>
  <si>
    <t>759.46</t>
  </si>
  <si>
    <t>37.17</t>
  </si>
  <si>
    <t>1189.44</t>
  </si>
  <si>
    <t>34.19</t>
  </si>
  <si>
    <t>683.8</t>
  </si>
  <si>
    <t>1226.82</t>
  </si>
  <si>
    <t>29.54</t>
  </si>
  <si>
    <t>974.82</t>
  </si>
  <si>
    <t>28.88</t>
  </si>
  <si>
    <t>577.6</t>
  </si>
  <si>
    <t>38.17</t>
  </si>
  <si>
    <t>1106.93</t>
  </si>
  <si>
    <t>30.2</t>
  </si>
  <si>
    <t>694.6</t>
  </si>
  <si>
    <t>1152.06</t>
  </si>
  <si>
    <t>2624</t>
  </si>
  <si>
    <t>3685.95</t>
  </si>
  <si>
    <t>35.18</t>
  </si>
  <si>
    <t>703.6</t>
  </si>
  <si>
    <t>9720</t>
  </si>
  <si>
    <t>36.29</t>
  </si>
  <si>
    <t>834.67</t>
  </si>
  <si>
    <t>70.56</t>
  </si>
  <si>
    <t>8344.71</t>
  </si>
  <si>
    <t>1801.94</t>
  </si>
  <si>
    <t>26.88</t>
  </si>
  <si>
    <t>1209.6</t>
  </si>
  <si>
    <t>83.03</t>
  </si>
  <si>
    <t>3155.14</t>
  </si>
  <si>
    <t>S24_2000</t>
  </si>
  <si>
    <t>2848.86</t>
  </si>
  <si>
    <t>3570.29</t>
  </si>
  <si>
    <t>3902.41</t>
  </si>
  <si>
    <t>67.03</t>
  </si>
  <si>
    <t>1474.66</t>
  </si>
  <si>
    <t>75.41</t>
  </si>
  <si>
    <t>2186.89</t>
  </si>
  <si>
    <t>68.55</t>
  </si>
  <si>
    <t>1919.4</t>
  </si>
  <si>
    <t>91.4</t>
  </si>
  <si>
    <t>3656</t>
  </si>
  <si>
    <t>73.88</t>
  </si>
  <si>
    <t>1847</t>
  </si>
  <si>
    <t>61.7</t>
  </si>
  <si>
    <t>1851</t>
  </si>
  <si>
    <t>69.31</t>
  </si>
  <si>
    <t>2633.78</t>
  </si>
  <si>
    <t>87.6</t>
  </si>
  <si>
    <t>3153.6</t>
  </si>
  <si>
    <t>2803.2</t>
  </si>
  <si>
    <t>62.46</t>
  </si>
  <si>
    <t>2311.02</t>
  </si>
  <si>
    <t>79.98</t>
  </si>
  <si>
    <t>2399.4</t>
  </si>
  <si>
    <t>70.08</t>
  </si>
  <si>
    <t>2733.12</t>
  </si>
  <si>
    <t>65.51</t>
  </si>
  <si>
    <t>2096.32</t>
  </si>
  <si>
    <t>63.22</t>
  </si>
  <si>
    <t>2971.34</t>
  </si>
  <si>
    <t>86.83</t>
  </si>
  <si>
    <t>2257.58</t>
  </si>
  <si>
    <t>94.43</t>
  </si>
  <si>
    <t>3493.91</t>
  </si>
  <si>
    <t>4398.9</t>
  </si>
  <si>
    <t>3595.62</t>
  </si>
  <si>
    <t>2443.29</t>
  </si>
  <si>
    <t>5168.4</t>
  </si>
  <si>
    <t>6341.21</t>
  </si>
  <si>
    <t>S24_2011</t>
  </si>
  <si>
    <t>5189.78</t>
  </si>
  <si>
    <t>6027.75</t>
  </si>
  <si>
    <t>3366</t>
  </si>
  <si>
    <t>5456.4</t>
  </si>
  <si>
    <t>3812.16</t>
  </si>
  <si>
    <t>6083</t>
  </si>
  <si>
    <t>3170.7</t>
  </si>
  <si>
    <t>4534.6</t>
  </si>
  <si>
    <t>4301.15</t>
  </si>
  <si>
    <t>6804.63</t>
  </si>
  <si>
    <t>5652.94</t>
  </si>
  <si>
    <t>6960.48</t>
  </si>
  <si>
    <t>4512.6</t>
  </si>
  <si>
    <t>2784.76</t>
  </si>
  <si>
    <t>5316.36</t>
  </si>
  <si>
    <t>2941.89</t>
  </si>
  <si>
    <t>3207.4</t>
  </si>
  <si>
    <t>4215.05</t>
  </si>
  <si>
    <t>4333.29</t>
  </si>
  <si>
    <t>71.97</t>
  </si>
  <si>
    <t>2087.13</t>
  </si>
  <si>
    <t>50.33</t>
  </si>
  <si>
    <t>1711.22</t>
  </si>
  <si>
    <t>3910.53</t>
  </si>
  <si>
    <t>2255.12</t>
  </si>
  <si>
    <t>5720.75</t>
  </si>
  <si>
    <t>3335.23</t>
  </si>
  <si>
    <t>53.76</t>
  </si>
  <si>
    <t>2472.96</t>
  </si>
  <si>
    <t>S24_2022</t>
  </si>
  <si>
    <t>44.35</t>
  </si>
  <si>
    <t>1729.65</t>
  </si>
  <si>
    <t>995.5</t>
  </si>
  <si>
    <t>49.28</t>
  </si>
  <si>
    <t>2414.72</t>
  </si>
  <si>
    <t>1560.47</t>
  </si>
  <si>
    <t>41.22</t>
  </si>
  <si>
    <t>1112.94</t>
  </si>
  <si>
    <t>36.74</t>
  </si>
  <si>
    <t>1138.94</t>
  </si>
  <si>
    <t>50.62</t>
  </si>
  <si>
    <t>1012.4</t>
  </si>
  <si>
    <t>38.08</t>
  </si>
  <si>
    <t>913.92</t>
  </si>
  <si>
    <t>47.94</t>
  </si>
  <si>
    <t>2349.06</t>
  </si>
  <si>
    <t>48.38</t>
  </si>
  <si>
    <t>1161.12</t>
  </si>
  <si>
    <t>1764.75</t>
  </si>
  <si>
    <t>45.7</t>
  </si>
  <si>
    <t>1690.9</t>
  </si>
  <si>
    <t>47.49</t>
  </si>
  <si>
    <t>2137.05</t>
  </si>
  <si>
    <t>2177.1</t>
  </si>
  <si>
    <t>39.42</t>
  </si>
  <si>
    <t>1734.48</t>
  </si>
  <si>
    <t>37.63</t>
  </si>
  <si>
    <t>865.49</t>
  </si>
  <si>
    <t>3500.1</t>
  </si>
  <si>
    <t>85.52</t>
  </si>
  <si>
    <t>2223.52</t>
  </si>
  <si>
    <t>2311.68</t>
  </si>
  <si>
    <t>31.86</t>
  </si>
  <si>
    <t>828.36</t>
  </si>
  <si>
    <t>30.59</t>
  </si>
  <si>
    <t>856.52</t>
  </si>
  <si>
    <t>1845.45</t>
  </si>
  <si>
    <t>4042.08</t>
  </si>
  <si>
    <t>1828</t>
  </si>
  <si>
    <t>3680.28</t>
  </si>
  <si>
    <t>S24_2300</t>
  </si>
  <si>
    <t>2925.09</t>
  </si>
  <si>
    <t>3415.77</t>
  </si>
  <si>
    <t>5105.14</t>
  </si>
  <si>
    <t>5098.8</t>
  </si>
  <si>
    <t>4661.76</t>
  </si>
  <si>
    <t>2969.96</t>
  </si>
  <si>
    <t>3496.32</t>
  </si>
  <si>
    <t>5760.93</t>
  </si>
  <si>
    <t>6819.04</t>
  </si>
  <si>
    <t>3148.88</t>
  </si>
  <si>
    <t>5704.32</t>
  </si>
  <si>
    <t>3520.6</t>
  </si>
  <si>
    <t>5285.62</t>
  </si>
  <si>
    <t>5605.05</t>
  </si>
  <si>
    <t>2779.5</t>
  </si>
  <si>
    <t>5398.08</t>
  </si>
  <si>
    <t>3189.6</t>
  </si>
  <si>
    <t>5581.8</t>
  </si>
  <si>
    <t>3820.44</t>
  </si>
  <si>
    <t>5528.04</t>
  </si>
  <si>
    <t>5981.42</t>
  </si>
  <si>
    <t>5684.65</t>
  </si>
  <si>
    <t>3449.4</t>
  </si>
  <si>
    <t>2654.4</t>
  </si>
  <si>
    <t>8498</t>
  </si>
  <si>
    <t>5510.54</t>
  </si>
  <si>
    <t>58.87</t>
  </si>
  <si>
    <t>2060.45</t>
  </si>
  <si>
    <t>S24_2360</t>
  </si>
  <si>
    <t>2460.16</t>
  </si>
  <si>
    <t>61.64</t>
  </si>
  <si>
    <t>1787.56</t>
  </si>
  <si>
    <t>60.95</t>
  </si>
  <si>
    <t>1645.65</t>
  </si>
  <si>
    <t>80.34</t>
  </si>
  <si>
    <t>2169.18</t>
  </si>
  <si>
    <t>74.11</t>
  </si>
  <si>
    <t>2816.18</t>
  </si>
  <si>
    <t>72.03</t>
  </si>
  <si>
    <t>2521.05</t>
  </si>
  <si>
    <t>76.19</t>
  </si>
  <si>
    <t>3199.98</t>
  </si>
  <si>
    <t>11/19/2003 0:00</t>
  </si>
  <si>
    <t>63.72</t>
  </si>
  <si>
    <t>1338.12</t>
  </si>
  <si>
    <t>2972.58</t>
  </si>
  <si>
    <t>2070.9</t>
  </si>
  <si>
    <t>65.8</t>
  </si>
  <si>
    <t>3092.6</t>
  </si>
  <si>
    <t>65.1</t>
  </si>
  <si>
    <t>2408.7</t>
  </si>
  <si>
    <t>75.49</t>
  </si>
  <si>
    <t>3472.54</t>
  </si>
  <si>
    <t>59.56</t>
  </si>
  <si>
    <t>2263.28</t>
  </si>
  <si>
    <t>66.49</t>
  </si>
  <si>
    <t>2194.17</t>
  </si>
  <si>
    <t>56.1</t>
  </si>
  <si>
    <t>1346.4</t>
  </si>
  <si>
    <t>81.73</t>
  </si>
  <si>
    <t>2533.63</t>
  </si>
  <si>
    <t>81.03</t>
  </si>
  <si>
    <t>3403.26</t>
  </si>
  <si>
    <t>3307.2</t>
  </si>
  <si>
    <t>70.65</t>
  </si>
  <si>
    <t>2896.65</t>
  </si>
  <si>
    <t>61.23</t>
  </si>
  <si>
    <t>2632.89</t>
  </si>
  <si>
    <t>2046</t>
  </si>
  <si>
    <t>65.13</t>
  </si>
  <si>
    <t>2279.55</t>
  </si>
  <si>
    <t>2150.55</t>
  </si>
  <si>
    <t>78.15</t>
  </si>
  <si>
    <t>3360.45</t>
  </si>
  <si>
    <t>S24_2766</t>
  </si>
  <si>
    <t>2326.4</t>
  </si>
  <si>
    <t>73.6</t>
  </si>
  <si>
    <t>1545.6</t>
  </si>
  <si>
    <t>2144.6</t>
  </si>
  <si>
    <t>74.51</t>
  </si>
  <si>
    <t>1639.22</t>
  </si>
  <si>
    <t>2649.6</t>
  </si>
  <si>
    <t>83.6</t>
  </si>
  <si>
    <t>3845.6</t>
  </si>
  <si>
    <t>96.32</t>
  </si>
  <si>
    <t>4527.04</t>
  </si>
  <si>
    <t>3966.3</t>
  </si>
  <si>
    <t>4142.58</t>
  </si>
  <si>
    <t>94.5</t>
  </si>
  <si>
    <t>4441.5</t>
  </si>
  <si>
    <t>87.24</t>
  </si>
  <si>
    <t>3315.12</t>
  </si>
  <si>
    <t>79.97</t>
  </si>
  <si>
    <t>3918.53</t>
  </si>
  <si>
    <t>80.87</t>
  </si>
  <si>
    <t>2830.45</t>
  </si>
  <si>
    <t>5298.86</t>
  </si>
  <si>
    <t>93.6</t>
  </si>
  <si>
    <t>2620.8</t>
  </si>
  <si>
    <t>2181</t>
  </si>
  <si>
    <t>86.72</t>
  </si>
  <si>
    <t>3382.08</t>
  </si>
  <si>
    <t>2876.75</t>
  </si>
  <si>
    <t>4107.2</t>
  </si>
  <si>
    <t>1/19/2005 0:00</t>
  </si>
  <si>
    <t>37.5</t>
  </si>
  <si>
    <t>1350</t>
  </si>
  <si>
    <t>3933.93</t>
  </si>
  <si>
    <t>39.6</t>
  </si>
  <si>
    <t>S24_2840</t>
  </si>
  <si>
    <t>30.06</t>
  </si>
  <si>
    <t>721.44</t>
  </si>
  <si>
    <t>38.19</t>
  </si>
  <si>
    <t>1489.41</t>
  </si>
  <si>
    <t>42.43</t>
  </si>
  <si>
    <t>891.03</t>
  </si>
  <si>
    <t>40.31</t>
  </si>
  <si>
    <t>1209.3</t>
  </si>
  <si>
    <t>31.82</t>
  </si>
  <si>
    <t>859.14</t>
  </si>
  <si>
    <t>31.12</t>
  </si>
  <si>
    <t>1151.44</t>
  </si>
  <si>
    <t>1336.44</t>
  </si>
  <si>
    <t>28.29</t>
  </si>
  <si>
    <t>905.28</t>
  </si>
  <si>
    <t>29.7</t>
  </si>
  <si>
    <t>1247.4</t>
  </si>
  <si>
    <t>846.51</t>
  </si>
  <si>
    <t>32.88</t>
  </si>
  <si>
    <t>1085.04</t>
  </si>
  <si>
    <t>36.07</t>
  </si>
  <si>
    <t>1767.43</t>
  </si>
  <si>
    <t>33.24</t>
  </si>
  <si>
    <t>1030.44</t>
  </si>
  <si>
    <t>41.72</t>
  </si>
  <si>
    <t>1585.36</t>
  </si>
  <si>
    <t>40.66</t>
  </si>
  <si>
    <t>813.2</t>
  </si>
  <si>
    <t>1172.34</t>
  </si>
  <si>
    <t>31.47</t>
  </si>
  <si>
    <t>1510.56</t>
  </si>
  <si>
    <t>37.13</t>
  </si>
  <si>
    <t>1448.07</t>
  </si>
  <si>
    <t>3338.1</t>
  </si>
  <si>
    <t>1225.29</t>
  </si>
  <si>
    <t>1336.68</t>
  </si>
  <si>
    <t>82.94</t>
  </si>
  <si>
    <t>2985.84</t>
  </si>
  <si>
    <t>5545.8</t>
  </si>
  <si>
    <t>6089.6</t>
  </si>
  <si>
    <t>38.9</t>
  </si>
  <si>
    <t>1789.4</t>
  </si>
  <si>
    <t>1082.1</t>
  </si>
  <si>
    <t>74.68</t>
  </si>
  <si>
    <t>3659.32</t>
  </si>
  <si>
    <t>S24_2841</t>
  </si>
  <si>
    <t>59.6</t>
  </si>
  <si>
    <t>2443.6</t>
  </si>
  <si>
    <t>2349.9</t>
  </si>
  <si>
    <t>60.97</t>
  </si>
  <si>
    <t>1646.19</t>
  </si>
  <si>
    <t>72.62</t>
  </si>
  <si>
    <t>1670.26</t>
  </si>
  <si>
    <t>69.88</t>
  </si>
  <si>
    <t>1467.48</t>
  </si>
  <si>
    <t>80.84</t>
  </si>
  <si>
    <t>2748.56</t>
  </si>
  <si>
    <t>69.2</t>
  </si>
  <si>
    <t>1522.4</t>
  </si>
  <si>
    <t>67.82</t>
  </si>
  <si>
    <t>3255.36</t>
  </si>
  <si>
    <t>82.21</t>
  </si>
  <si>
    <t>3535.03</t>
  </si>
  <si>
    <t>81.53</t>
  </si>
  <si>
    <t>2608.96</t>
  </si>
  <si>
    <t>1356.4</t>
  </si>
  <si>
    <t>1611.36</t>
  </si>
  <si>
    <t>65.08</t>
  </si>
  <si>
    <t>2603.2</t>
  </si>
  <si>
    <t>73.99</t>
  </si>
  <si>
    <t>2219.7</t>
  </si>
  <si>
    <t>71.25</t>
  </si>
  <si>
    <t>1496.25</t>
  </si>
  <si>
    <t>75.36</t>
  </si>
  <si>
    <t>1884</t>
  </si>
  <si>
    <t>2166.14</t>
  </si>
  <si>
    <t>58.92</t>
  </si>
  <si>
    <t>2828.16</t>
  </si>
  <si>
    <t>6214.45</t>
  </si>
  <si>
    <t>1867</t>
  </si>
  <si>
    <t>70.44</t>
  </si>
  <si>
    <t>2676.72</t>
  </si>
  <si>
    <t>55.96</t>
  </si>
  <si>
    <t>2182.44</t>
  </si>
  <si>
    <t>61.66</t>
  </si>
  <si>
    <t>1479.84</t>
  </si>
  <si>
    <t>1424.22</t>
  </si>
  <si>
    <t>5942.28</t>
  </si>
  <si>
    <t>S24_2887</t>
  </si>
  <si>
    <t>93.95</t>
  </si>
  <si>
    <t>2348.75</t>
  </si>
  <si>
    <t>4392.12</t>
  </si>
  <si>
    <t>2759.75</t>
  </si>
  <si>
    <t>2728.03</t>
  </si>
  <si>
    <t>2395.8</t>
  </si>
  <si>
    <t>3052.33</t>
  </si>
  <si>
    <t>4242</t>
  </si>
  <si>
    <t>2790.45</t>
  </si>
  <si>
    <t>4340.49</t>
  </si>
  <si>
    <t>98.65</t>
  </si>
  <si>
    <t>2762.2</t>
  </si>
  <si>
    <t>4645.72</t>
  </si>
  <si>
    <t>5580.96</t>
  </si>
  <si>
    <t>6539.04</t>
  </si>
  <si>
    <t>5548.95</t>
  </si>
  <si>
    <t>4595.41</t>
  </si>
  <si>
    <t>1859.44</t>
  </si>
  <si>
    <t>2093.76</t>
  </si>
  <si>
    <t>4223.13</t>
  </si>
  <si>
    <t>1596.76</t>
  </si>
  <si>
    <t>5820.35</t>
  </si>
  <si>
    <t>96.3</t>
  </si>
  <si>
    <t>5296.5</t>
  </si>
  <si>
    <t>32.1</t>
  </si>
  <si>
    <t>930.9</t>
  </si>
  <si>
    <t>S24_2972</t>
  </si>
  <si>
    <t>30.96</t>
  </si>
  <si>
    <t>1207.44</t>
  </si>
  <si>
    <t>35.87</t>
  </si>
  <si>
    <t>717.4</t>
  </si>
  <si>
    <t>42.67</t>
  </si>
  <si>
    <t>1066.75</t>
  </si>
  <si>
    <t>37</t>
  </si>
  <si>
    <t>1554</t>
  </si>
  <si>
    <t>35.49</t>
  </si>
  <si>
    <t>1277.64</t>
  </si>
  <si>
    <t>1578.79</t>
  </si>
  <si>
    <t>917.7</t>
  </si>
  <si>
    <t>777</t>
  </si>
  <si>
    <t>43.42</t>
  </si>
  <si>
    <t>1476.28</t>
  </si>
  <si>
    <t>36.63</t>
  </si>
  <si>
    <t>1538.46</t>
  </si>
  <si>
    <t>44.56</t>
  </si>
  <si>
    <t>891.2</t>
  </si>
  <si>
    <t>1706.8</t>
  </si>
  <si>
    <t>40.4</t>
  </si>
  <si>
    <t>1373.6</t>
  </si>
  <si>
    <t>38.89</t>
  </si>
  <si>
    <t>1205.59</t>
  </si>
  <si>
    <t>39.65</t>
  </si>
  <si>
    <t>1427.4</t>
  </si>
  <si>
    <t>34.36</t>
  </si>
  <si>
    <t>1649.28</t>
  </si>
  <si>
    <t>41.91</t>
  </si>
  <si>
    <t>1383.03</t>
  </si>
  <si>
    <t>33.23</t>
  </si>
  <si>
    <t>1229.51</t>
  </si>
  <si>
    <t>42.24</t>
  </si>
  <si>
    <t>1140.48</t>
  </si>
  <si>
    <t>1575.6</t>
  </si>
  <si>
    <t>38.52</t>
  </si>
  <si>
    <t>1386.72</t>
  </si>
  <si>
    <t>5018.4</t>
  </si>
  <si>
    <t>5856.85</t>
  </si>
  <si>
    <t>4894.73</t>
  </si>
  <si>
    <t>2094.32</t>
  </si>
  <si>
    <t>640.05</t>
  </si>
  <si>
    <t>72.58</t>
  </si>
  <si>
    <t>3193.52</t>
  </si>
  <si>
    <t>S24_3151</t>
  </si>
  <si>
    <t>87.62</t>
  </si>
  <si>
    <t>3066.7</t>
  </si>
  <si>
    <t>94.71</t>
  </si>
  <si>
    <t>3883.11</t>
  </si>
  <si>
    <t>98.25</t>
  </si>
  <si>
    <t>4814.25</t>
  </si>
  <si>
    <t>91.17</t>
  </si>
  <si>
    <t>2826.27</t>
  </si>
  <si>
    <t>10/2/2003 0:00</t>
  </si>
  <si>
    <t>79.66</t>
  </si>
  <si>
    <t>1593.2</t>
  </si>
  <si>
    <t>3266.1</t>
  </si>
  <si>
    <t>74.35</t>
  </si>
  <si>
    <t>2453.55</t>
  </si>
  <si>
    <t>83.2</t>
  </si>
  <si>
    <t>3910.4</t>
  </si>
  <si>
    <t>89.4</t>
  </si>
  <si>
    <t>1788</t>
  </si>
  <si>
    <t>70.81</t>
  </si>
  <si>
    <t>3328.07</t>
  </si>
  <si>
    <t>3/29/2004 0:00</t>
  </si>
  <si>
    <t>3053.7</t>
  </si>
  <si>
    <t>2005.74</t>
  </si>
  <si>
    <t>2796.12</t>
  </si>
  <si>
    <t>92.94</t>
  </si>
  <si>
    <t>3159.96</t>
  </si>
  <si>
    <t>84.97</t>
  </si>
  <si>
    <t>3908.62</t>
  </si>
  <si>
    <t>84.08</t>
  </si>
  <si>
    <t>2606.48</t>
  </si>
  <si>
    <t>2081.76</t>
  </si>
  <si>
    <t>85.85</t>
  </si>
  <si>
    <t>3519.85</t>
  </si>
  <si>
    <t>10758</t>
  </si>
  <si>
    <t>3021</t>
  </si>
  <si>
    <t>57.32</t>
  </si>
  <si>
    <t>1891.56</t>
  </si>
  <si>
    <t>97.87</t>
  </si>
  <si>
    <t>4208.41</t>
  </si>
  <si>
    <t>2246.4</t>
  </si>
  <si>
    <t>6107.4</t>
  </si>
  <si>
    <t>73.62</t>
  </si>
  <si>
    <t>1987.74</t>
  </si>
  <si>
    <t>S24_3191</t>
  </si>
  <si>
    <t>83.04</t>
  </si>
  <si>
    <t>4068.96</t>
  </si>
  <si>
    <t>2282.22</t>
  </si>
  <si>
    <t>77.05</t>
  </si>
  <si>
    <t>1541</t>
  </si>
  <si>
    <t>81.33</t>
  </si>
  <si>
    <t>1951.92</t>
  </si>
  <si>
    <t>94.17</t>
  </si>
  <si>
    <t>3107.61</t>
  </si>
  <si>
    <t>72.77</t>
  </si>
  <si>
    <t>2328.64</t>
  </si>
  <si>
    <t>79.62</t>
  </si>
  <si>
    <t>3184.8</t>
  </si>
  <si>
    <t>2149.74</t>
  </si>
  <si>
    <t>2114.58</t>
  </si>
  <si>
    <t>96.74</t>
  </si>
  <si>
    <t>4256.56</t>
  </si>
  <si>
    <t>71.06</t>
  </si>
  <si>
    <t>2344.98</t>
  </si>
  <si>
    <t>68.49</t>
  </si>
  <si>
    <t>2328.66</t>
  </si>
  <si>
    <t>74.48</t>
  </si>
  <si>
    <t>3575.04</t>
  </si>
  <si>
    <t>2076</t>
  </si>
  <si>
    <t>84.75</t>
  </si>
  <si>
    <t>3305.25</t>
  </si>
  <si>
    <t>1538.55</t>
  </si>
  <si>
    <t>3325.92</t>
  </si>
  <si>
    <t>3662.52</t>
  </si>
  <si>
    <t>79.06</t>
  </si>
  <si>
    <t>3478.64</t>
  </si>
  <si>
    <t>1057.29</t>
  </si>
  <si>
    <t>3385.9</t>
  </si>
  <si>
    <t>63.07</t>
  </si>
  <si>
    <t>1892.1</t>
  </si>
  <si>
    <t>S24_3371</t>
  </si>
  <si>
    <t>50.21</t>
  </si>
  <si>
    <t>1707.14</t>
  </si>
  <si>
    <t>66.13</t>
  </si>
  <si>
    <t>1785.51</t>
  </si>
  <si>
    <t>68.58</t>
  </si>
  <si>
    <t>2057.4</t>
  </si>
  <si>
    <t>69.8</t>
  </si>
  <si>
    <t>3490</t>
  </si>
  <si>
    <t>65.52</t>
  </si>
  <si>
    <t>1506.96</t>
  </si>
  <si>
    <t>60.01</t>
  </si>
  <si>
    <t>2880.48</t>
  </si>
  <si>
    <t>2206.6</t>
  </si>
  <si>
    <t>48.98</t>
  </si>
  <si>
    <t>2351.04</t>
  </si>
  <si>
    <t>1205.04</t>
  </si>
  <si>
    <t>62.45</t>
  </si>
  <si>
    <t>2935.15</t>
  </si>
  <si>
    <t>52.66</t>
  </si>
  <si>
    <t>1263.84</t>
  </si>
  <si>
    <t>1224.6</t>
  </si>
  <si>
    <t>67.97</t>
  </si>
  <si>
    <t>1359.4</t>
  </si>
  <si>
    <t>58.78</t>
  </si>
  <si>
    <t>1822.18</t>
  </si>
  <si>
    <t>56.94</t>
  </si>
  <si>
    <t>2163.72</t>
  </si>
  <si>
    <t>1591.98</t>
  </si>
  <si>
    <t>3078.5</t>
  </si>
  <si>
    <t>2997.6</t>
  </si>
  <si>
    <t>2747.8</t>
  </si>
  <si>
    <t>2447.76</t>
  </si>
  <si>
    <t>41.54</t>
  </si>
  <si>
    <t>1910.84</t>
  </si>
  <si>
    <t>2430.64</t>
  </si>
  <si>
    <t>2896.3</t>
  </si>
  <si>
    <t>1630.6</t>
  </si>
  <si>
    <t>S24_3420</t>
  </si>
  <si>
    <t>72.98</t>
  </si>
  <si>
    <t>1459.6</t>
  </si>
  <si>
    <t>59.18</t>
  </si>
  <si>
    <t>1716.22</t>
  </si>
  <si>
    <t>77.59</t>
  </si>
  <si>
    <t>2560.47</t>
  </si>
  <si>
    <t>55.89</t>
  </si>
  <si>
    <t>1900.26</t>
  </si>
  <si>
    <t>63.12</t>
  </si>
  <si>
    <t>2019.84</t>
  </si>
  <si>
    <t>73.64</t>
  </si>
  <si>
    <t>1988.28</t>
  </si>
  <si>
    <t>69.04</t>
  </si>
  <si>
    <t>1449.84</t>
  </si>
  <si>
    <t>71.67</t>
  </si>
  <si>
    <t>1935.09</t>
  </si>
  <si>
    <t>2793.24</t>
  </si>
  <si>
    <t>70.35</t>
  </si>
  <si>
    <t>3025.05</t>
  </si>
  <si>
    <t>69.7</t>
  </si>
  <si>
    <t>1742.5</t>
  </si>
  <si>
    <t>3236.1</t>
  </si>
  <si>
    <t>72.33</t>
  </si>
  <si>
    <t>1735.92</t>
  </si>
  <si>
    <t>2795.13</t>
  </si>
  <si>
    <t>53.92</t>
  </si>
  <si>
    <t>1671.52</t>
  </si>
  <si>
    <t>1576.74</t>
  </si>
  <si>
    <t>76.93</t>
  </si>
  <si>
    <t>3615.71</t>
  </si>
  <si>
    <t>99.69</t>
  </si>
  <si>
    <t>2891.01</t>
  </si>
  <si>
    <t>68.38</t>
  </si>
  <si>
    <t>2598.44</t>
  </si>
  <si>
    <t>3871.92</t>
  </si>
  <si>
    <t>66</t>
  </si>
  <si>
    <t>3036</t>
  </si>
  <si>
    <t>63.76</t>
  </si>
  <si>
    <t>2231.6</t>
  </si>
  <si>
    <t>2436.78</t>
  </si>
  <si>
    <t>1254.6</t>
  </si>
  <si>
    <t>3724.42</t>
  </si>
  <si>
    <t>S24_3432</t>
  </si>
  <si>
    <t>5203</t>
  </si>
  <si>
    <t>3469.5</t>
  </si>
  <si>
    <t>3148.2</t>
  </si>
  <si>
    <t>98.51</t>
  </si>
  <si>
    <t>2167.22</t>
  </si>
  <si>
    <t>6244.07</t>
  </si>
  <si>
    <t>5566</t>
  </si>
  <si>
    <t>91.02</t>
  </si>
  <si>
    <t>4368.96</t>
  </si>
  <si>
    <t>87.81</t>
  </si>
  <si>
    <t>4039.26</t>
  </si>
  <si>
    <t>92.09</t>
  </si>
  <si>
    <t>4420.32</t>
  </si>
  <si>
    <t>86.73</t>
  </si>
  <si>
    <t>2341.71</t>
  </si>
  <si>
    <t>5110.98</t>
  </si>
  <si>
    <t>6168</t>
  </si>
  <si>
    <t>4873.26</t>
  </si>
  <si>
    <t>96.37</t>
  </si>
  <si>
    <t>2120.14</t>
  </si>
  <si>
    <t>4236.14</t>
  </si>
  <si>
    <t>89.95</t>
  </si>
  <si>
    <t>1888.95</t>
  </si>
  <si>
    <t>37.18</t>
  </si>
  <si>
    <t>1152.58</t>
  </si>
  <si>
    <t>95.88</t>
  </si>
  <si>
    <t>2492.88</t>
  </si>
  <si>
    <t>99.58</t>
  </si>
  <si>
    <t>1991.6</t>
  </si>
  <si>
    <t>3953.18</t>
  </si>
  <si>
    <t>3729.39</t>
  </si>
  <si>
    <t>2617.16</t>
  </si>
  <si>
    <t>79.67</t>
  </si>
  <si>
    <t>3983.5</t>
  </si>
  <si>
    <t>S24_3816</t>
  </si>
  <si>
    <t>90.57</t>
  </si>
  <si>
    <t>3169.95</t>
  </si>
  <si>
    <t>77.99</t>
  </si>
  <si>
    <t>3899.5</t>
  </si>
  <si>
    <t>80.51</t>
  </si>
  <si>
    <t>1851.73</t>
  </si>
  <si>
    <t>67.93</t>
  </si>
  <si>
    <t>2513.41</t>
  </si>
  <si>
    <t>83.86</t>
  </si>
  <si>
    <t>2431.94</t>
  </si>
  <si>
    <t>72.12</t>
  </si>
  <si>
    <t>1514.52</t>
  </si>
  <si>
    <t>85.54</t>
  </si>
  <si>
    <t>3079.44</t>
  </si>
  <si>
    <t>86.38</t>
  </si>
  <si>
    <t>1900.36</t>
  </si>
  <si>
    <t>89.73</t>
  </si>
  <si>
    <t>1974.06</t>
  </si>
  <si>
    <t>3703.46</t>
  </si>
  <si>
    <t>76.31</t>
  </si>
  <si>
    <t>1755.13</t>
  </si>
  <si>
    <t>87.21</t>
  </si>
  <si>
    <t>4273.29</t>
  </si>
  <si>
    <t>83.02</t>
  </si>
  <si>
    <t>3984.96</t>
  </si>
  <si>
    <t>72.96</t>
  </si>
  <si>
    <t>2407.68</t>
  </si>
  <si>
    <t>77.15</t>
  </si>
  <si>
    <t>1697.3</t>
  </si>
  <si>
    <t>91.41</t>
  </si>
  <si>
    <t>2011.02</t>
  </si>
  <si>
    <t>92.25</t>
  </si>
  <si>
    <t>2306.25</t>
  </si>
  <si>
    <t>1845</t>
  </si>
  <si>
    <t>59.36</t>
  </si>
  <si>
    <t>2493.12</t>
  </si>
  <si>
    <t>60.34</t>
  </si>
  <si>
    <t>1508.5</t>
  </si>
  <si>
    <t>2394.3</t>
  </si>
  <si>
    <t>3164.98</t>
  </si>
  <si>
    <t>2/28/2005 0:00</t>
  </si>
  <si>
    <t>3351.09</t>
  </si>
  <si>
    <t>3064.32</t>
  </si>
  <si>
    <t>3891.81</t>
  </si>
  <si>
    <t>5448.8</t>
  </si>
  <si>
    <t>S24_3856</t>
  </si>
  <si>
    <t>5494.97</t>
  </si>
  <si>
    <t>6336.07</t>
  </si>
  <si>
    <t>2906.97</t>
  </si>
  <si>
    <t>4767.7</t>
  </si>
  <si>
    <t>3819.56</t>
  </si>
  <si>
    <t>3861.75</t>
  </si>
  <si>
    <t>6319.35</t>
  </si>
  <si>
    <t>6996.42</t>
  </si>
  <si>
    <t>6949.67</t>
  </si>
  <si>
    <t>4550</t>
  </si>
  <si>
    <t>4479.63</t>
  </si>
  <si>
    <t>5148</t>
  </si>
  <si>
    <t>2932.08</t>
  </si>
  <si>
    <t>3159.75</t>
  </si>
  <si>
    <t>4297.32</t>
  </si>
  <si>
    <t>7723.5</t>
  </si>
  <si>
    <t>5497.65</t>
  </si>
  <si>
    <t>4052.88</t>
  </si>
  <si>
    <t>3135.93</t>
  </si>
  <si>
    <t>5013.54</t>
  </si>
  <si>
    <t>5302.72</t>
  </si>
  <si>
    <t>94.58</t>
  </si>
  <si>
    <t>2931.98</t>
  </si>
  <si>
    <t>53.27</t>
  </si>
  <si>
    <t>1757.91</t>
  </si>
  <si>
    <t>6763.05</t>
  </si>
  <si>
    <t>11739.7</t>
  </si>
  <si>
    <t>9240</t>
  </si>
  <si>
    <t>64.83</t>
  </si>
  <si>
    <t>3241.5</t>
  </si>
  <si>
    <t>S24_3949</t>
  </si>
  <si>
    <t>70.29</t>
  </si>
  <si>
    <t>1968.12</t>
  </si>
  <si>
    <t>81.89</t>
  </si>
  <si>
    <t>4094.5</t>
  </si>
  <si>
    <t>66.19</t>
  </si>
  <si>
    <t>1853.32</t>
  </si>
  <si>
    <t>77.11</t>
  </si>
  <si>
    <t>3392.84</t>
  </si>
  <si>
    <t>73.02</t>
  </si>
  <si>
    <t>1971.54</t>
  </si>
  <si>
    <t>2169.9</t>
  </si>
  <si>
    <t>2846.17</t>
  </si>
  <si>
    <t>69.6</t>
  </si>
  <si>
    <t>2018.4</t>
  </si>
  <si>
    <t>56.64</t>
  </si>
  <si>
    <t>2718.72</t>
  </si>
  <si>
    <t>60.05</t>
  </si>
  <si>
    <t>1981.65</t>
  </si>
  <si>
    <t>75.06</t>
  </si>
  <si>
    <t>3002.4</t>
  </si>
  <si>
    <t>61.42</t>
  </si>
  <si>
    <t>2948.16</t>
  </si>
  <si>
    <t>3357.49</t>
  </si>
  <si>
    <t>1175.16</t>
  </si>
  <si>
    <t>71.65</t>
  </si>
  <si>
    <t>2292.8</t>
  </si>
  <si>
    <t>3286.49</t>
  </si>
  <si>
    <t>77.79</t>
  </si>
  <si>
    <t>2333.7</t>
  </si>
  <si>
    <t>2675.05</t>
  </si>
  <si>
    <t>4361.4</t>
  </si>
  <si>
    <t>2018.58</t>
  </si>
  <si>
    <t>3710.98</t>
  </si>
  <si>
    <t>73</t>
  </si>
  <si>
    <t>2847</t>
  </si>
  <si>
    <t>73.32</t>
  </si>
  <si>
    <t>3006.12</t>
  </si>
  <si>
    <t>68.24</t>
  </si>
  <si>
    <t>2797.84</t>
  </si>
  <si>
    <t>3843.2</t>
  </si>
  <si>
    <t>1351.08</t>
  </si>
  <si>
    <t>34.47</t>
  </si>
  <si>
    <t>1689.03</t>
  </si>
  <si>
    <t>S24_3969</t>
  </si>
  <si>
    <t>1654.56</t>
  </si>
  <si>
    <t>1528.58</t>
  </si>
  <si>
    <t>38.98</t>
  </si>
  <si>
    <t>1013.48</t>
  </si>
  <si>
    <t>1442.26</t>
  </si>
  <si>
    <t>1163.05</t>
  </si>
  <si>
    <t>971.98</t>
  </si>
  <si>
    <t>41.03</t>
  </si>
  <si>
    <t>902.66</t>
  </si>
  <si>
    <t>1295.97</t>
  </si>
  <si>
    <t>34.88</t>
  </si>
  <si>
    <t>1534.72</t>
  </si>
  <si>
    <t>43.9</t>
  </si>
  <si>
    <t>1185.3</t>
  </si>
  <si>
    <t>36.93</t>
  </si>
  <si>
    <t>1698.78</t>
  </si>
  <si>
    <t>4/20/2004 0:00</t>
  </si>
  <si>
    <t>41.85</t>
  </si>
  <si>
    <t>1381.05</t>
  </si>
  <si>
    <t>40.62</t>
  </si>
  <si>
    <t>1340.46</t>
  </si>
  <si>
    <t>40.21</t>
  </si>
  <si>
    <t>965.04</t>
  </si>
  <si>
    <t>35.29</t>
  </si>
  <si>
    <t>1093.99</t>
  </si>
  <si>
    <t>3166.84</t>
  </si>
  <si>
    <t>97.44</t>
  </si>
  <si>
    <t>2143.68</t>
  </si>
  <si>
    <t>37.34</t>
  </si>
  <si>
    <t>1717.64</t>
  </si>
  <si>
    <t>95.03</t>
  </si>
  <si>
    <t>4086.29</t>
  </si>
  <si>
    <t>553.95</t>
  </si>
  <si>
    <t>43.49</t>
  </si>
  <si>
    <t>652.35</t>
  </si>
  <si>
    <t>2921.62</t>
  </si>
  <si>
    <t>S24_4048</t>
  </si>
  <si>
    <t>5568.64</t>
  </si>
  <si>
    <t>96.99</t>
  </si>
  <si>
    <t>1939.8</t>
  </si>
  <si>
    <t>3784.8</t>
  </si>
  <si>
    <t>2802.09</t>
  </si>
  <si>
    <t>99.36</t>
  </si>
  <si>
    <t>2384.64</t>
  </si>
  <si>
    <t>2915.66</t>
  </si>
  <si>
    <t>5795.72</t>
  </si>
  <si>
    <t>3699.88</t>
  </si>
  <si>
    <t>2980.6</t>
  </si>
  <si>
    <t>5032.74</t>
  </si>
  <si>
    <t>4737.15</t>
  </si>
  <si>
    <t>6311.2</t>
  </si>
  <si>
    <t>3070.54</t>
  </si>
  <si>
    <t>4797.39</t>
  </si>
  <si>
    <t>3832.38</t>
  </si>
  <si>
    <t>4641.48</t>
  </si>
  <si>
    <t>4000.26</t>
  </si>
  <si>
    <t>5325.76</t>
  </si>
  <si>
    <t>4618.69</t>
  </si>
  <si>
    <t>3182.97</t>
  </si>
  <si>
    <t>2603.04</t>
  </si>
  <si>
    <t>50.32</t>
  </si>
  <si>
    <t>1408.96</t>
  </si>
  <si>
    <t>93.91</t>
  </si>
  <si>
    <t>1972.11</t>
  </si>
  <si>
    <t>5207.75</t>
  </si>
  <si>
    <t>4253.2</t>
  </si>
  <si>
    <t>2873</t>
  </si>
  <si>
    <t>S24_4258</t>
  </si>
  <si>
    <t>86.68</t>
  </si>
  <si>
    <t>2253.68</t>
  </si>
  <si>
    <t>3576.12</t>
  </si>
  <si>
    <t>3276.13</t>
  </si>
  <si>
    <t>1811.4</t>
  </si>
  <si>
    <t>91.55</t>
  </si>
  <si>
    <t>3845.1</t>
  </si>
  <si>
    <t>2571.14</t>
  </si>
  <si>
    <t>5035.11</t>
  </si>
  <si>
    <t>2279</t>
  </si>
  <si>
    <t>3213.87</t>
  </si>
  <si>
    <t>3532.23</t>
  </si>
  <si>
    <t>3406.59</t>
  </si>
  <si>
    <t>3467.2</t>
  </si>
  <si>
    <t>78.89</t>
  </si>
  <si>
    <t>3628.94</t>
  </si>
  <si>
    <t>4674.72</t>
  </si>
  <si>
    <t>1656.69</t>
  </si>
  <si>
    <t>5171.4</t>
  </si>
  <si>
    <t>3342.57</t>
  </si>
  <si>
    <t>4884.88</t>
  </si>
  <si>
    <t>6267.69</t>
  </si>
  <si>
    <t>4424.16</t>
  </si>
  <si>
    <t>50.31</t>
  </si>
  <si>
    <t>1962.09</t>
  </si>
  <si>
    <t>6847</t>
  </si>
  <si>
    <t>3476.8</t>
  </si>
  <si>
    <t>4592.61</t>
  </si>
  <si>
    <t>2208.92</t>
  </si>
  <si>
    <t>1657.76</t>
  </si>
  <si>
    <t>S24_4278</t>
  </si>
  <si>
    <t>85.49</t>
  </si>
  <si>
    <t>2479.21</t>
  </si>
  <si>
    <t>77.52</t>
  </si>
  <si>
    <t>3565.92</t>
  </si>
  <si>
    <t>84.77</t>
  </si>
  <si>
    <t>2797.41</t>
  </si>
  <si>
    <t>78.25</t>
  </si>
  <si>
    <t>3756</t>
  </si>
  <si>
    <t>71</t>
  </si>
  <si>
    <t>2840</t>
  </si>
  <si>
    <t>74.62</t>
  </si>
  <si>
    <t>1716.26</t>
  </si>
  <si>
    <t>81.14</t>
  </si>
  <si>
    <t>3245.6</t>
  </si>
  <si>
    <t>2760.94</t>
  </si>
  <si>
    <t>75.35</t>
  </si>
  <si>
    <t>1808.4</t>
  </si>
  <si>
    <t>62.31</t>
  </si>
  <si>
    <t>1682.37</t>
  </si>
  <si>
    <t>1491</t>
  </si>
  <si>
    <t>72.45</t>
  </si>
  <si>
    <t>1666.35</t>
  </si>
  <si>
    <t>83.32</t>
  </si>
  <si>
    <t>3666.08</t>
  </si>
  <si>
    <t>2916.2</t>
  </si>
  <si>
    <t>60.86</t>
  </si>
  <si>
    <t>2616.98</t>
  </si>
  <si>
    <t>3390.8</t>
  </si>
  <si>
    <t>89.9</t>
  </si>
  <si>
    <t>3146.5</t>
  </si>
  <si>
    <t>1561.5</t>
  </si>
  <si>
    <t>10039.6</t>
  </si>
  <si>
    <t>63.34</t>
  </si>
  <si>
    <t>3167</t>
  </si>
  <si>
    <t>3521.25</t>
  </si>
  <si>
    <t>4219.28</t>
  </si>
  <si>
    <t>3581.76</t>
  </si>
  <si>
    <t>2130.01</t>
  </si>
  <si>
    <t>S24_4620</t>
  </si>
  <si>
    <t>71.14</t>
  </si>
  <si>
    <t>2063.06</t>
  </si>
  <si>
    <t>87.31</t>
  </si>
  <si>
    <t>2008.13</t>
  </si>
  <si>
    <t>2004.77</t>
  </si>
  <si>
    <t>67.1</t>
  </si>
  <si>
    <t>1543.3</t>
  </si>
  <si>
    <t>2269.92</t>
  </si>
  <si>
    <t>1991.92</t>
  </si>
  <si>
    <t>66.29</t>
  </si>
  <si>
    <t>2916.76</t>
  </si>
  <si>
    <t>2027.52</t>
  </si>
  <si>
    <t>70.33</t>
  </si>
  <si>
    <t>3235.18</t>
  </si>
  <si>
    <t>2062.94</t>
  </si>
  <si>
    <t>3317.78</t>
  </si>
  <si>
    <t>83.27</t>
  </si>
  <si>
    <t>3913.69</t>
  </si>
  <si>
    <t>75.18</t>
  </si>
  <si>
    <t>3608.64</t>
  </si>
  <si>
    <t>88.12</t>
  </si>
  <si>
    <t>3524.8</t>
  </si>
  <si>
    <t>2586.88</t>
  </si>
  <si>
    <t>97.01</t>
  </si>
  <si>
    <t>4753.49</t>
  </si>
  <si>
    <t>85.69</t>
  </si>
  <si>
    <t>3684.67</t>
  </si>
  <si>
    <t>5715.4</t>
  </si>
  <si>
    <t>3098.7</t>
  </si>
  <si>
    <t>95.39</t>
  </si>
  <si>
    <t>2670.92</t>
  </si>
  <si>
    <t>5154.41</t>
  </si>
  <si>
    <t>4894.17</t>
  </si>
  <si>
    <t>82.42</t>
  </si>
  <si>
    <t>2472.6</t>
  </si>
  <si>
    <t>3224.31</t>
  </si>
  <si>
    <t>S32_1268</t>
  </si>
  <si>
    <t>3667.52</t>
  </si>
  <si>
    <t>96.31</t>
  </si>
  <si>
    <t>4141.33</t>
  </si>
  <si>
    <t>2829.58</t>
  </si>
  <si>
    <t>3068.55</t>
  </si>
  <si>
    <t>2634.96</t>
  </si>
  <si>
    <t>2436.72</t>
  </si>
  <si>
    <t>4607.36</t>
  </si>
  <si>
    <t>3598.99</t>
  </si>
  <si>
    <t>80.9</t>
  </si>
  <si>
    <t>3964.1</t>
  </si>
  <si>
    <t>2244.9</t>
  </si>
  <si>
    <t>2793</t>
  </si>
  <si>
    <t>4133.64</t>
  </si>
  <si>
    <t>3900.6</t>
  </si>
  <si>
    <t>85.72</t>
  </si>
  <si>
    <t>2743.04</t>
  </si>
  <si>
    <t>82.83</t>
  </si>
  <si>
    <t>2402.07</t>
  </si>
  <si>
    <t>2178.54</t>
  </si>
  <si>
    <t>3155.04</t>
  </si>
  <si>
    <t>87.64</t>
  </si>
  <si>
    <t>2366.28</t>
  </si>
  <si>
    <t>1963.6</t>
  </si>
  <si>
    <t>4746.28</t>
  </si>
  <si>
    <t>6386.94</t>
  </si>
  <si>
    <t>4044.04</t>
  </si>
  <si>
    <t>2708.42</t>
  </si>
  <si>
    <t>2904.72</t>
  </si>
  <si>
    <t>3553.88</t>
  </si>
  <si>
    <t>92.9</t>
  </si>
  <si>
    <t>1858</t>
  </si>
  <si>
    <t>S32_1374</t>
  </si>
  <si>
    <t>2461.36</t>
  </si>
  <si>
    <t>2642.01</t>
  </si>
  <si>
    <t>93.9</t>
  </si>
  <si>
    <t>3244.36</t>
  </si>
  <si>
    <t>98.89</t>
  </si>
  <si>
    <t>4351.16</t>
  </si>
  <si>
    <t>79.91</t>
  </si>
  <si>
    <t>3675.86</t>
  </si>
  <si>
    <t>2475.27</t>
  </si>
  <si>
    <t>4177.49</t>
  </si>
  <si>
    <t>3282.28</t>
  </si>
  <si>
    <t>2477.21</t>
  </si>
  <si>
    <t>1883.93</t>
  </si>
  <si>
    <t>3658.93</t>
  </si>
  <si>
    <t>2856.88</t>
  </si>
  <si>
    <t>1917.84</t>
  </si>
  <si>
    <t>5305.36</t>
  </si>
  <si>
    <t>63.91</t>
  </si>
  <si>
    <t>2875.95</t>
  </si>
  <si>
    <t>6482.85</t>
  </si>
  <si>
    <t>81.17</t>
  </si>
  <si>
    <t>3733.82</t>
  </si>
  <si>
    <t>6576.5</t>
  </si>
  <si>
    <t>6353.27</t>
  </si>
  <si>
    <t>94.9</t>
  </si>
  <si>
    <t>4175.6</t>
  </si>
  <si>
    <t>3/2/2005 0:00</t>
  </si>
  <si>
    <t>4992.61</t>
  </si>
  <si>
    <t>4764.6</t>
  </si>
  <si>
    <t>43.45</t>
  </si>
  <si>
    <t>1173.15</t>
  </si>
  <si>
    <t>S32_2206</t>
  </si>
  <si>
    <t>44.66</t>
  </si>
  <si>
    <t>1384.46</t>
  </si>
  <si>
    <t>40.23</t>
  </si>
  <si>
    <t>1327.59</t>
  </si>
  <si>
    <t>35.8</t>
  </si>
  <si>
    <t>1109.8</t>
  </si>
  <si>
    <t>35.4</t>
  </si>
  <si>
    <t>1239</t>
  </si>
  <si>
    <t>39.83</t>
  </si>
  <si>
    <t>1035.58</t>
  </si>
  <si>
    <t>45.46</t>
  </si>
  <si>
    <t>1545.64</t>
  </si>
  <si>
    <t>32.99</t>
  </si>
  <si>
    <t>1517.54</t>
  </si>
  <si>
    <t>1731.84</t>
  </si>
  <si>
    <t>39.43</t>
  </si>
  <si>
    <t>1695.49</t>
  </si>
  <si>
    <t>1045.98</t>
  </si>
  <si>
    <t>48.28</t>
  </si>
  <si>
    <t>1738.08</t>
  </si>
  <si>
    <t>32.59</t>
  </si>
  <si>
    <t>651.8</t>
  </si>
  <si>
    <t>36.61</t>
  </si>
  <si>
    <t>988.47</t>
  </si>
  <si>
    <t>1518.11</t>
  </si>
  <si>
    <t>1013.76</t>
  </si>
  <si>
    <t>1549.8</t>
  </si>
  <si>
    <t>38.22</t>
  </si>
  <si>
    <t>1108.38</t>
  </si>
  <si>
    <t>4102.56</t>
  </si>
  <si>
    <t>3713.16</t>
  </si>
  <si>
    <t>1513.54</t>
  </si>
  <si>
    <t>2317.44</t>
  </si>
  <si>
    <t>82.46</t>
  </si>
  <si>
    <t>3298.4</t>
  </si>
  <si>
    <t>1826.96</t>
  </si>
  <si>
    <t>1206.9</t>
  </si>
  <si>
    <t>47.62</t>
  </si>
  <si>
    <t>1666.7</t>
  </si>
  <si>
    <t>S32_2509</t>
  </si>
  <si>
    <t>55.73</t>
  </si>
  <si>
    <t>1560.44</t>
  </si>
  <si>
    <t>51.95</t>
  </si>
  <si>
    <t>2337.75</t>
  </si>
  <si>
    <t>45.99</t>
  </si>
  <si>
    <t>1103.76</t>
  </si>
  <si>
    <t>63.85</t>
  </si>
  <si>
    <t>2617.85</t>
  </si>
  <si>
    <t>2207.52</t>
  </si>
  <si>
    <t>63.31</t>
  </si>
  <si>
    <t>3165.5</t>
  </si>
  <si>
    <t>62.77</t>
  </si>
  <si>
    <t>2071.41</t>
  </si>
  <si>
    <t>43.29</t>
  </si>
  <si>
    <t>1385.28</t>
  </si>
  <si>
    <t>60.06</t>
  </si>
  <si>
    <t>1621.62</t>
  </si>
  <si>
    <t>55.19</t>
  </si>
  <si>
    <t>1931.65</t>
  </si>
  <si>
    <t>54.11</t>
  </si>
  <si>
    <t>1244.53</t>
  </si>
  <si>
    <t>48.7</t>
  </si>
  <si>
    <t>1704.5</t>
  </si>
  <si>
    <t>43.83</t>
  </si>
  <si>
    <t>1753.2</t>
  </si>
  <si>
    <t>1710.89</t>
  </si>
  <si>
    <t>46.53</t>
  </si>
  <si>
    <t>2326.5</t>
  </si>
  <si>
    <t>57.9</t>
  </si>
  <si>
    <t>2316</t>
  </si>
  <si>
    <t>45.45</t>
  </si>
  <si>
    <t>1727.1</t>
  </si>
  <si>
    <t>8844.12</t>
  </si>
  <si>
    <t>60.6</t>
  </si>
  <si>
    <t>2424</t>
  </si>
  <si>
    <t>1535.49</t>
  </si>
  <si>
    <t>6358.68</t>
  </si>
  <si>
    <t>1329.4</t>
  </si>
  <si>
    <t>1701.76</t>
  </si>
  <si>
    <t>2259.72</t>
  </si>
  <si>
    <t>925.3</t>
  </si>
  <si>
    <t>482.13</t>
  </si>
  <si>
    <t>65.87</t>
  </si>
  <si>
    <t>3227.63</t>
  </si>
  <si>
    <t>S32_3207</t>
  </si>
  <si>
    <t>1711.26</t>
  </si>
  <si>
    <t>4/11/2003 0:00</t>
  </si>
  <si>
    <t>70.84</t>
  </si>
  <si>
    <t>2054.36</t>
  </si>
  <si>
    <t>74.57</t>
  </si>
  <si>
    <t>3131.94</t>
  </si>
  <si>
    <t>50.95</t>
  </si>
  <si>
    <t>1681.35</t>
  </si>
  <si>
    <t>53.44</t>
  </si>
  <si>
    <t>2351.36</t>
  </si>
  <si>
    <t>1408</t>
  </si>
  <si>
    <t>2445.6</t>
  </si>
  <si>
    <t>1804.44</t>
  </si>
  <si>
    <t>56.55</t>
  </si>
  <si>
    <t>2544.75</t>
  </si>
  <si>
    <t>52.82</t>
  </si>
  <si>
    <t>1056.4</t>
  </si>
  <si>
    <t>60.9</t>
  </si>
  <si>
    <t>2801.4</t>
  </si>
  <si>
    <t>49.71</t>
  </si>
  <si>
    <t>1988.4</t>
  </si>
  <si>
    <t>64.63</t>
  </si>
  <si>
    <t>2908.35</t>
  </si>
  <si>
    <t>59.65</t>
  </si>
  <si>
    <t>2147.4</t>
  </si>
  <si>
    <t>67.73</t>
  </si>
  <si>
    <t>2099.63</t>
  </si>
  <si>
    <t>2315.18</t>
  </si>
  <si>
    <t>2327.15</t>
  </si>
  <si>
    <t>5377.4</t>
  </si>
  <si>
    <t>2626.01</t>
  </si>
  <si>
    <t>4406.4</t>
  </si>
  <si>
    <t>4301.22</t>
  </si>
  <si>
    <t>2986.5</t>
  </si>
  <si>
    <t>1587.08</t>
  </si>
  <si>
    <t>60.28</t>
  </si>
  <si>
    <t>1193.04</t>
  </si>
  <si>
    <t>75.63</t>
  </si>
  <si>
    <t>3403.35</t>
  </si>
  <si>
    <t>S32_3522</t>
  </si>
  <si>
    <t>68.52</t>
  </si>
  <si>
    <t>1575.96</t>
  </si>
  <si>
    <t>62.7</t>
  </si>
  <si>
    <t>1630.2</t>
  </si>
  <si>
    <t>1701.28</t>
  </si>
  <si>
    <t>2850.82</t>
  </si>
  <si>
    <t>54.94</t>
  </si>
  <si>
    <t>2692.06</t>
  </si>
  <si>
    <t>74.98</t>
  </si>
  <si>
    <t>2174.42</t>
  </si>
  <si>
    <t>3167.36</t>
  </si>
  <si>
    <t>2142.66</t>
  </si>
  <si>
    <t>58.82</t>
  </si>
  <si>
    <t>2117.52</t>
  </si>
  <si>
    <t>62.05</t>
  </si>
  <si>
    <t>2419.95</t>
  </si>
  <si>
    <t>73.04</t>
  </si>
  <si>
    <t>2191.2</t>
  </si>
  <si>
    <t>3043.04</t>
  </si>
  <si>
    <t>61.41</t>
  </si>
  <si>
    <t>1228.2</t>
  </si>
  <si>
    <t>63.35</t>
  </si>
  <si>
    <t>1330.35</t>
  </si>
  <si>
    <t>77.57</t>
  </si>
  <si>
    <t>2792.52</t>
  </si>
  <si>
    <t>71.75</t>
  </si>
  <si>
    <t>2296</t>
  </si>
  <si>
    <t>2629.44</t>
  </si>
  <si>
    <t>56.24</t>
  </si>
  <si>
    <t>1912.16</t>
  </si>
  <si>
    <t>73.69</t>
  </si>
  <si>
    <t>2431.77</t>
  </si>
  <si>
    <t>3139.99</t>
  </si>
  <si>
    <t>5669.64</t>
  </si>
  <si>
    <t>3160.25</t>
  </si>
  <si>
    <t>6799.68</t>
  </si>
  <si>
    <t>1867.32</t>
  </si>
  <si>
    <t>72.92</t>
  </si>
  <si>
    <t>2406.36</t>
  </si>
  <si>
    <t>S32_4289</t>
  </si>
  <si>
    <t>72.23</t>
  </si>
  <si>
    <t>2094.67</t>
  </si>
  <si>
    <t>57.1</t>
  </si>
  <si>
    <t>2797.9</t>
  </si>
  <si>
    <t>81.86</t>
  </si>
  <si>
    <t>1637.2</t>
  </si>
  <si>
    <t>8/13/2003 0:00</t>
  </si>
  <si>
    <t>73.61</t>
  </si>
  <si>
    <t>2281.91</t>
  </si>
  <si>
    <t>59.16</t>
  </si>
  <si>
    <t>2307.24</t>
  </si>
  <si>
    <t>66.04</t>
  </si>
  <si>
    <t>1320.8</t>
  </si>
  <si>
    <t>77.73</t>
  </si>
  <si>
    <t>2642.82</t>
  </si>
  <si>
    <t>61.22</t>
  </si>
  <si>
    <t>3061</t>
  </si>
  <si>
    <t>79.11</t>
  </si>
  <si>
    <t>3164.4</t>
  </si>
  <si>
    <t>63.97</t>
  </si>
  <si>
    <t>1791.16</t>
  </si>
  <si>
    <t>4093</t>
  </si>
  <si>
    <t>79.8</t>
  </si>
  <si>
    <t>2234.4</t>
  </si>
  <si>
    <t>3037.84</t>
  </si>
  <si>
    <t>1419.84</t>
  </si>
  <si>
    <t>1948.08</t>
  </si>
  <si>
    <t>1780.4</t>
  </si>
  <si>
    <t>3544.17</t>
  </si>
  <si>
    <t>82.26</t>
  </si>
  <si>
    <t>3619.44</t>
  </si>
  <si>
    <t>3918.95</t>
  </si>
  <si>
    <t>67.41</t>
  </si>
  <si>
    <t>1483.02</t>
  </si>
  <si>
    <t>4819.26</t>
  </si>
  <si>
    <t>1591.72</t>
  </si>
  <si>
    <t>3669.78</t>
  </si>
  <si>
    <t>S32_4485</t>
  </si>
  <si>
    <t>2168.5</t>
  </si>
  <si>
    <t>89.8</t>
  </si>
  <si>
    <t>2694</t>
  </si>
  <si>
    <t>3251.34</t>
  </si>
  <si>
    <t>2347.15</t>
  </si>
  <si>
    <t>3920.88</t>
  </si>
  <si>
    <t>2514.6</t>
  </si>
  <si>
    <t>3600.24</t>
  </si>
  <si>
    <t>4040.03</t>
  </si>
  <si>
    <t>3336.9</t>
  </si>
  <si>
    <t>3113.64</t>
  </si>
  <si>
    <t>2832</t>
  </si>
  <si>
    <t>97.97</t>
  </si>
  <si>
    <t>3330.98</t>
  </si>
  <si>
    <t>4304.64</t>
  </si>
  <si>
    <t>2600.26</t>
  </si>
  <si>
    <t>4382.16</t>
  </si>
  <si>
    <t>4235</t>
  </si>
  <si>
    <t>2626.8</t>
  </si>
  <si>
    <t>5026.56</t>
  </si>
  <si>
    <t>71.02</t>
  </si>
  <si>
    <t>2201.62</t>
  </si>
  <si>
    <t>4326.8</t>
  </si>
  <si>
    <t>3425.18</t>
  </si>
  <si>
    <t>4701.88</t>
  </si>
  <si>
    <t>5189.4</t>
  </si>
  <si>
    <t>40.15</t>
  </si>
  <si>
    <t>1565.85</t>
  </si>
  <si>
    <t>S50_1341</t>
  </si>
  <si>
    <t>2480.38</t>
  </si>
  <si>
    <t>50.19</t>
  </si>
  <si>
    <t>1355.13</t>
  </si>
  <si>
    <t>36.66</t>
  </si>
  <si>
    <t>1246.44</t>
  </si>
  <si>
    <t>41.02</t>
  </si>
  <si>
    <t>820.4</t>
  </si>
  <si>
    <t>10/8/2003 0:00</t>
  </si>
  <si>
    <t>51.93</t>
  </si>
  <si>
    <t>2492.64</t>
  </si>
  <si>
    <t>38.4</t>
  </si>
  <si>
    <t>1113.6</t>
  </si>
  <si>
    <t>1763.86</t>
  </si>
  <si>
    <t>46.26</t>
  </si>
  <si>
    <t>1896.66</t>
  </si>
  <si>
    <t>35.35</t>
  </si>
  <si>
    <t>1449.35</t>
  </si>
  <si>
    <t>1869.48</t>
  </si>
  <si>
    <t>37.97</t>
  </si>
  <si>
    <t>1860.53</t>
  </si>
  <si>
    <t>45.39</t>
  </si>
  <si>
    <t>1724.82</t>
  </si>
  <si>
    <t>1713.69</t>
  </si>
  <si>
    <t>48.44</t>
  </si>
  <si>
    <t>1259.44</t>
  </si>
  <si>
    <t>43.64</t>
  </si>
  <si>
    <t>2051.08</t>
  </si>
  <si>
    <t>47.57</t>
  </si>
  <si>
    <t>1617.38</t>
  </si>
  <si>
    <t>1765.62</t>
  </si>
  <si>
    <t>2024.8</t>
  </si>
  <si>
    <t>3288.4</t>
  </si>
  <si>
    <t>82.59</t>
  </si>
  <si>
    <t>2725.47</t>
  </si>
  <si>
    <t>3224.2</t>
  </si>
  <si>
    <t>3211.38</t>
  </si>
  <si>
    <t>1796.34</t>
  </si>
  <si>
    <t>1979.6</t>
  </si>
  <si>
    <t>1921.41</t>
  </si>
  <si>
    <t>3705.24</t>
  </si>
  <si>
    <t>S50_1392</t>
  </si>
  <si>
    <t>2843.91</t>
  </si>
  <si>
    <t>6176.42</t>
  </si>
  <si>
    <t>5500.44</t>
  </si>
  <si>
    <t>3220.1</t>
  </si>
  <si>
    <t>94.92</t>
  </si>
  <si>
    <t>4556.16</t>
  </si>
  <si>
    <t>3114.89</t>
  </si>
  <si>
    <t>5161.17</t>
  </si>
  <si>
    <t>2657.76</t>
  </si>
  <si>
    <t>3983.05</t>
  </si>
  <si>
    <t>3974.94</t>
  </si>
  <si>
    <t>2928.42</t>
  </si>
  <si>
    <t>3054.57</t>
  </si>
  <si>
    <t>98.39</t>
  </si>
  <si>
    <t>3345.26</t>
  </si>
  <si>
    <t>4310.72</t>
  </si>
  <si>
    <t>4983.14</t>
  </si>
  <si>
    <t>4618.32</t>
  </si>
  <si>
    <t>3403.12</t>
  </si>
  <si>
    <t>5190.42</t>
  </si>
  <si>
    <t>3141.57</t>
  </si>
  <si>
    <t>71.4</t>
  </si>
  <si>
    <t>4896.7</t>
  </si>
  <si>
    <t>2714.4</t>
  </si>
  <si>
    <t>3087.05</t>
  </si>
  <si>
    <t>5692.96</t>
  </si>
  <si>
    <t>3460.86</t>
  </si>
  <si>
    <t>1895.94</t>
  </si>
  <si>
    <t>53.31</t>
  </si>
  <si>
    <t>1705.92</t>
  </si>
  <si>
    <t>S50_1514</t>
  </si>
  <si>
    <t>49.21</t>
  </si>
  <si>
    <t>1033.41</t>
  </si>
  <si>
    <t>3179.52</t>
  </si>
  <si>
    <t>49.79</t>
  </si>
  <si>
    <t>2091.18</t>
  </si>
  <si>
    <t>57.41</t>
  </si>
  <si>
    <t>1779.71</t>
  </si>
  <si>
    <t>66.78</t>
  </si>
  <si>
    <t>2537.64</t>
  </si>
  <si>
    <t>64.44</t>
  </si>
  <si>
    <t>2448.72</t>
  </si>
  <si>
    <t>972.4</t>
  </si>
  <si>
    <t>2856.14</t>
  </si>
  <si>
    <t>65.61</t>
  </si>
  <si>
    <t>1968.3</t>
  </si>
  <si>
    <t>68.54</t>
  </si>
  <si>
    <t>2056.2</t>
  </si>
  <si>
    <t>52.14</t>
  </si>
  <si>
    <t>2242.02</t>
  </si>
  <si>
    <t>3128.65</t>
  </si>
  <si>
    <t>56.82</t>
  </si>
  <si>
    <t>2443.26</t>
  </si>
  <si>
    <t>2470.86</t>
  </si>
  <si>
    <t>55.07</t>
  </si>
  <si>
    <t>1927.45</t>
  </si>
  <si>
    <t>2051.56</t>
  </si>
  <si>
    <t>61.51</t>
  </si>
  <si>
    <t>2337.38</t>
  </si>
  <si>
    <t>5932.96</t>
  </si>
  <si>
    <t>2296.77</t>
  </si>
  <si>
    <t>6490.88</t>
  </si>
  <si>
    <t>1623.25</t>
  </si>
  <si>
    <t>1405.92</t>
  </si>
  <si>
    <t>2282.28</t>
  </si>
  <si>
    <t>8977.05</t>
  </si>
  <si>
    <t>3256.35</t>
  </si>
  <si>
    <t>2821.66</t>
  </si>
  <si>
    <t>S50_4713</t>
  </si>
  <si>
    <t>74.85</t>
  </si>
  <si>
    <t>3293.4</t>
  </si>
  <si>
    <t>96</t>
  </si>
  <si>
    <t>4224</t>
  </si>
  <si>
    <t>81.36</t>
  </si>
  <si>
    <t>3091.68</t>
  </si>
  <si>
    <t>71.6</t>
  </si>
  <si>
    <t>2219.6</t>
  </si>
  <si>
    <t>80.55</t>
  </si>
  <si>
    <t>3866.4</t>
  </si>
  <si>
    <t>1964.76</t>
  </si>
  <si>
    <t>66.72</t>
  </si>
  <si>
    <t>2668.8</t>
  </si>
  <si>
    <t>3222</t>
  </si>
  <si>
    <t>77.29</t>
  </si>
  <si>
    <t>3864.5</t>
  </si>
  <si>
    <t>68.34</t>
  </si>
  <si>
    <t>1366.8</t>
  </si>
  <si>
    <t>3475.68</t>
  </si>
  <si>
    <t>89.5</t>
  </si>
  <si>
    <t>4206.5</t>
  </si>
  <si>
    <t>70.78</t>
  </si>
  <si>
    <t>1486.38</t>
  </si>
  <si>
    <t>3077.88</t>
  </si>
  <si>
    <t>3544.2</t>
  </si>
  <si>
    <t>88.68</t>
  </si>
  <si>
    <t>2483.04</t>
  </si>
  <si>
    <t>3478.05</t>
  </si>
  <si>
    <t>3657.8</t>
  </si>
  <si>
    <t>4682.36</t>
  </si>
  <si>
    <t>3937.7</t>
  </si>
  <si>
    <t>4984.32</t>
  </si>
  <si>
    <t>5406.66</t>
  </si>
  <si>
    <t>3491.18</t>
  </si>
  <si>
    <t>2118.54</t>
  </si>
  <si>
    <t>70.67</t>
  </si>
  <si>
    <t>2897.47</t>
  </si>
  <si>
    <t>S700_1138</t>
  </si>
  <si>
    <t>1916.75</t>
  </si>
  <si>
    <t>60</t>
  </si>
  <si>
    <t>1860</t>
  </si>
  <si>
    <t>2780.81</t>
  </si>
  <si>
    <t>75.34</t>
  </si>
  <si>
    <t>3239.62</t>
  </si>
  <si>
    <t>1824</t>
  </si>
  <si>
    <t>54</t>
  </si>
  <si>
    <t>1134</t>
  </si>
  <si>
    <t>1487.41</t>
  </si>
  <si>
    <t>74.67</t>
  </si>
  <si>
    <t>2837.46</t>
  </si>
  <si>
    <t>62.67</t>
  </si>
  <si>
    <t>1942.77</t>
  </si>
  <si>
    <t>2544.12</t>
  </si>
  <si>
    <t>71.34</t>
  </si>
  <si>
    <t>2568.24</t>
  </si>
  <si>
    <t>62</t>
  </si>
  <si>
    <t>2108</t>
  </si>
  <si>
    <t>65.34</t>
  </si>
  <si>
    <t>1372.14</t>
  </si>
  <si>
    <t>78.67</t>
  </si>
  <si>
    <t>3540.15</t>
  </si>
  <si>
    <t>1958.84</t>
  </si>
  <si>
    <t>2700</t>
  </si>
  <si>
    <t>2542</t>
  </si>
  <si>
    <t>2340</t>
  </si>
  <si>
    <t>2816.44</t>
  </si>
  <si>
    <t>3526.82</t>
  </si>
  <si>
    <t>4627.92</t>
  </si>
  <si>
    <t>77.34</t>
  </si>
  <si>
    <t>1933.5</t>
  </si>
  <si>
    <t>66.67</t>
  </si>
  <si>
    <t>2600.13</t>
  </si>
  <si>
    <t>2639.58</t>
  </si>
  <si>
    <t>3312.97</t>
  </si>
  <si>
    <t>S700_1691</t>
  </si>
  <si>
    <t>3863.87</t>
  </si>
  <si>
    <t>77.64</t>
  </si>
  <si>
    <t>1863.36</t>
  </si>
  <si>
    <t>3945.96</t>
  </si>
  <si>
    <t>4954.08</t>
  </si>
  <si>
    <t>83.12</t>
  </si>
  <si>
    <t>3989.76</t>
  </si>
  <si>
    <t>78.55</t>
  </si>
  <si>
    <t>1649.55</t>
  </si>
  <si>
    <t>2534.75</t>
  </si>
  <si>
    <t>2580.25</t>
  </si>
  <si>
    <t>91.34</t>
  </si>
  <si>
    <t>2831.54</t>
  </si>
  <si>
    <t>84.03</t>
  </si>
  <si>
    <t>3361.2</t>
  </si>
  <si>
    <t>89.51</t>
  </si>
  <si>
    <t>2864.32</t>
  </si>
  <si>
    <t>1994.88</t>
  </si>
  <si>
    <t>4296.6</t>
  </si>
  <si>
    <t>2224.95</t>
  </si>
  <si>
    <t>2795.14</t>
  </si>
  <si>
    <t>2762.1</t>
  </si>
  <si>
    <t>88.6</t>
  </si>
  <si>
    <t>2658</t>
  </si>
  <si>
    <t>5043.87</t>
  </si>
  <si>
    <t>60.54</t>
  </si>
  <si>
    <t>1210.8</t>
  </si>
  <si>
    <t>81.87</t>
  </si>
  <si>
    <t>3029.19</t>
  </si>
  <si>
    <t>10066.6</t>
  </si>
  <si>
    <t>87.69</t>
  </si>
  <si>
    <t>4121.43</t>
  </si>
  <si>
    <t>1135.31</t>
  </si>
  <si>
    <t>2100.82</t>
  </si>
  <si>
    <t>70.15</t>
  </si>
  <si>
    <t>2034.35</t>
  </si>
  <si>
    <t>S700_1938</t>
  </si>
  <si>
    <t>79.68</t>
  </si>
  <si>
    <t>3027.84</t>
  </si>
  <si>
    <t>97</t>
  </si>
  <si>
    <t>3104</t>
  </si>
  <si>
    <t>84.01</t>
  </si>
  <si>
    <t>3612.43</t>
  </si>
  <si>
    <t>87.48</t>
  </si>
  <si>
    <t>2711.88</t>
  </si>
  <si>
    <t>3013.97</t>
  </si>
  <si>
    <t>88.34</t>
  </si>
  <si>
    <t>2738.54</t>
  </si>
  <si>
    <t>94.4</t>
  </si>
  <si>
    <t>4720</t>
  </si>
  <si>
    <t>2231</t>
  </si>
  <si>
    <t>2296.84</t>
  </si>
  <si>
    <t>4157.2</t>
  </si>
  <si>
    <t>2146.2</t>
  </si>
  <si>
    <t>86.61</t>
  </si>
  <si>
    <t>3724.23</t>
  </si>
  <si>
    <t>71.89</t>
  </si>
  <si>
    <t>2084.81</t>
  </si>
  <si>
    <t>91.81</t>
  </si>
  <si>
    <t>3488.78</t>
  </si>
  <si>
    <t>76.22</t>
  </si>
  <si>
    <t>1753.06</t>
  </si>
  <si>
    <t>3469.2</t>
  </si>
  <si>
    <t>70.3</t>
  </si>
  <si>
    <t>2530.8</t>
  </si>
  <si>
    <t>2924.32</t>
  </si>
  <si>
    <t>4496.8</t>
  </si>
  <si>
    <t>6397.44</t>
  </si>
  <si>
    <t>2577.6</t>
  </si>
  <si>
    <t>3/28/2005 0:00</t>
  </si>
  <si>
    <t>3533.62</t>
  </si>
  <si>
    <t>3177.3</t>
  </si>
  <si>
    <t>S700_2047</t>
  </si>
  <si>
    <t>94.14</t>
  </si>
  <si>
    <t>2730.06</t>
  </si>
  <si>
    <t>85.99</t>
  </si>
  <si>
    <t>1891.78</t>
  </si>
  <si>
    <t>2612.48</t>
  </si>
  <si>
    <t>91.43</t>
  </si>
  <si>
    <t>2925.76</t>
  </si>
  <si>
    <t>2940.02</t>
  </si>
  <si>
    <t>3293.24</t>
  </si>
  <si>
    <t>99.57</t>
  </si>
  <si>
    <t>2389.68</t>
  </si>
  <si>
    <t>90.52</t>
  </si>
  <si>
    <t>2172.48</t>
  </si>
  <si>
    <t>88.71</t>
  </si>
  <si>
    <t>2927.43</t>
  </si>
  <si>
    <t>2659.54</t>
  </si>
  <si>
    <t>95.95</t>
  </si>
  <si>
    <t>3838</t>
  </si>
  <si>
    <t>4142.16</t>
  </si>
  <si>
    <t>1882.8</t>
  </si>
  <si>
    <t>3477.86</t>
  </si>
  <si>
    <t>97.76</t>
  </si>
  <si>
    <t>3323.84</t>
  </si>
  <si>
    <t>93.24</t>
  </si>
  <si>
    <t>4195.8</t>
  </si>
  <si>
    <t>4156.58</t>
  </si>
  <si>
    <t>3918.75</t>
  </si>
  <si>
    <t>2352.67</t>
  </si>
  <si>
    <t>1089.36</t>
  </si>
  <si>
    <t>84.41</t>
  </si>
  <si>
    <t>2701.12</t>
  </si>
  <si>
    <t>85.76</t>
  </si>
  <si>
    <t>2487.04</t>
  </si>
  <si>
    <t>3910.32</t>
  </si>
  <si>
    <t>87.8</t>
  </si>
  <si>
    <t>4038.8</t>
  </si>
  <si>
    <t>3070.4</t>
  </si>
  <si>
    <t>3763.46</t>
  </si>
  <si>
    <t>S700_2466</t>
  </si>
  <si>
    <t>2584.8</t>
  </si>
  <si>
    <t>4427.6</t>
  </si>
  <si>
    <t>82.77</t>
  </si>
  <si>
    <t>2152.02</t>
  </si>
  <si>
    <t>2353.4</t>
  </si>
  <si>
    <t>3431.39</t>
  </si>
  <si>
    <t>87.75</t>
  </si>
  <si>
    <t>1930.5</t>
  </si>
  <si>
    <t>4774.56</t>
  </si>
  <si>
    <t>99.72</t>
  </si>
  <si>
    <t>2592.72</t>
  </si>
  <si>
    <t>3246.75</t>
  </si>
  <si>
    <t>88.75</t>
  </si>
  <si>
    <t>3372.5</t>
  </si>
  <si>
    <t>3909.15</t>
  </si>
  <si>
    <t>90.75</t>
  </si>
  <si>
    <t>2994.75</t>
  </si>
  <si>
    <t>4472.52</t>
  </si>
  <si>
    <t>4576.95</t>
  </si>
  <si>
    <t>3106.25</t>
  </si>
  <si>
    <t>2706.41</t>
  </si>
  <si>
    <t>4021.53</t>
  </si>
  <si>
    <t>4826.25</t>
  </si>
  <si>
    <t>4935.28</t>
  </si>
  <si>
    <t>2754.7</t>
  </si>
  <si>
    <t>3856.71</t>
  </si>
  <si>
    <t>83.84</t>
  </si>
  <si>
    <t>3102.08</t>
  </si>
  <si>
    <t>86.76</t>
  </si>
  <si>
    <t>1908.72</t>
  </si>
  <si>
    <t>7543.75</t>
  </si>
  <si>
    <t>2457.18</t>
  </si>
  <si>
    <t>65.77</t>
  </si>
  <si>
    <t>2038.87</t>
  </si>
  <si>
    <t>S700_2610</t>
  </si>
  <si>
    <t>2499.26</t>
  </si>
  <si>
    <t>85.29</t>
  </si>
  <si>
    <t>3838.05</t>
  </si>
  <si>
    <t>2643.99</t>
  </si>
  <si>
    <t>2315.88</t>
  </si>
  <si>
    <t>70.11</t>
  </si>
  <si>
    <t>3225.06</t>
  </si>
  <si>
    <t>76.62</t>
  </si>
  <si>
    <t>2451.84</t>
  </si>
  <si>
    <t>57.82</t>
  </si>
  <si>
    <t>2254.98</t>
  </si>
  <si>
    <t>78.79</t>
  </si>
  <si>
    <t>3939.5</t>
  </si>
  <si>
    <t>74.45</t>
  </si>
  <si>
    <t>3424.7</t>
  </si>
  <si>
    <t>80.95</t>
  </si>
  <si>
    <t>2914.2</t>
  </si>
  <si>
    <t>82.4</t>
  </si>
  <si>
    <t>2389.6</t>
  </si>
  <si>
    <t>75.89</t>
  </si>
  <si>
    <t>2428.48</t>
  </si>
  <si>
    <t>3021.48</t>
  </si>
  <si>
    <t>2610.72</t>
  </si>
  <si>
    <t>3091.19</t>
  </si>
  <si>
    <t>58.55</t>
  </si>
  <si>
    <t>2576.2</t>
  </si>
  <si>
    <t>75.17</t>
  </si>
  <si>
    <t>3232.31</t>
  </si>
  <si>
    <t>3573.6</t>
  </si>
  <si>
    <t>2022.51</t>
  </si>
  <si>
    <t>3717.5</t>
  </si>
  <si>
    <t>2185.15</t>
  </si>
  <si>
    <t>2883.53</t>
  </si>
  <si>
    <t>5017.57</t>
  </si>
  <si>
    <t>66.5</t>
  </si>
  <si>
    <t>2352.59</t>
  </si>
  <si>
    <t>4460.82</t>
  </si>
  <si>
    <t>S700_2824</t>
  </si>
  <si>
    <t>4758.18</t>
  </si>
  <si>
    <t>4597.2</t>
  </si>
  <si>
    <t>4114.8</t>
  </si>
  <si>
    <t>2104</t>
  </si>
  <si>
    <t>81.93</t>
  </si>
  <si>
    <t>3195.27</t>
  </si>
  <si>
    <t>85.98</t>
  </si>
  <si>
    <t>3611.16</t>
  </si>
  <si>
    <t>86.99</t>
  </si>
  <si>
    <t>2000.77</t>
  </si>
  <si>
    <t>2314.26</t>
  </si>
  <si>
    <t>3871.89</t>
  </si>
  <si>
    <t>2728</t>
  </si>
  <si>
    <t>5614</t>
  </si>
  <si>
    <t>4628.8</t>
  </si>
  <si>
    <t>80.92</t>
  </si>
  <si>
    <t>3641.4</t>
  </si>
  <si>
    <t>4048</t>
  </si>
  <si>
    <t>2321.46</t>
  </si>
  <si>
    <t>3256.96</t>
  </si>
  <si>
    <t>4208</t>
  </si>
  <si>
    <t>99.13</t>
  </si>
  <si>
    <t>2973.9</t>
  </si>
  <si>
    <t>4248.3</t>
  </si>
  <si>
    <t>9558.8</t>
  </si>
  <si>
    <t>2650.56</t>
  </si>
  <si>
    <t>3761.37</t>
  </si>
  <si>
    <t>4301.34</t>
  </si>
  <si>
    <t>54.84</t>
  </si>
  <si>
    <t>1864.56</t>
  </si>
  <si>
    <t>3576.8</t>
  </si>
  <si>
    <t>3722.32</t>
  </si>
  <si>
    <t>3986.56</t>
  </si>
  <si>
    <t>S700_2834</t>
  </si>
  <si>
    <t>3417.12</t>
  </si>
  <si>
    <t>99.67</t>
  </si>
  <si>
    <t>2691.09</t>
  </si>
  <si>
    <t>2752.6</t>
  </si>
  <si>
    <t>4527.72</t>
  </si>
  <si>
    <t>3957.05</t>
  </si>
  <si>
    <t>2818</t>
  </si>
  <si>
    <t>3199.86</t>
  </si>
  <si>
    <t>96.11</t>
  </si>
  <si>
    <t>2402.75</t>
  </si>
  <si>
    <t>6055.72</t>
  </si>
  <si>
    <t>5465.16</t>
  </si>
  <si>
    <t>6378.72</t>
  </si>
  <si>
    <t>5392.8</t>
  </si>
  <si>
    <t>3986.5</t>
  </si>
  <si>
    <t>4009.23</t>
  </si>
  <si>
    <t>7119</t>
  </si>
  <si>
    <t>4072.2</t>
  </si>
  <si>
    <t>4094.51</t>
  </si>
  <si>
    <t>68.8</t>
  </si>
  <si>
    <t>3302.4</t>
  </si>
  <si>
    <t>72.42</t>
  </si>
  <si>
    <t>3186.48</t>
  </si>
  <si>
    <t>66.73</t>
  </si>
  <si>
    <t>1668.25</t>
  </si>
  <si>
    <t>7154.5</t>
  </si>
  <si>
    <t>2810.83</t>
  </si>
  <si>
    <t>2018.31</t>
  </si>
  <si>
    <t>5642.83</t>
  </si>
  <si>
    <t>74.4</t>
  </si>
  <si>
    <t>3273.6</t>
  </si>
  <si>
    <t>S700_3167</t>
  </si>
  <si>
    <t>3268</t>
  </si>
  <si>
    <t>86.4</t>
  </si>
  <si>
    <t>3715.2</t>
  </si>
  <si>
    <t>4608</t>
  </si>
  <si>
    <t>3131.2</t>
  </si>
  <si>
    <t>2678.4</t>
  </si>
  <si>
    <t>67.2</t>
  </si>
  <si>
    <t>1747.2</t>
  </si>
  <si>
    <t>92</t>
  </si>
  <si>
    <t>2944</t>
  </si>
  <si>
    <t>2956.8</t>
  </si>
  <si>
    <t>2052</t>
  </si>
  <si>
    <t>3164.8</t>
  </si>
  <si>
    <t>1740</t>
  </si>
  <si>
    <t>80.8</t>
  </si>
  <si>
    <t>1777.6</t>
  </si>
  <si>
    <t>87.2</t>
  </si>
  <si>
    <t>1831.2</t>
  </si>
  <si>
    <t>3609.6</t>
  </si>
  <si>
    <t>2112</t>
  </si>
  <si>
    <t>3644.12</t>
  </si>
  <si>
    <t>81.95</t>
  </si>
  <si>
    <t>3523.85</t>
  </si>
  <si>
    <t>5001.92</t>
  </si>
  <si>
    <t>5208.72</t>
  </si>
  <si>
    <t>94.34</t>
  </si>
  <si>
    <t>3018.88</t>
  </si>
  <si>
    <t>65.6</t>
  </si>
  <si>
    <t>1902.4</t>
  </si>
  <si>
    <t>7084</t>
  </si>
  <si>
    <t>3164.46</t>
  </si>
  <si>
    <t>S700_3505</t>
  </si>
  <si>
    <t>4219.2</t>
  </si>
  <si>
    <t>4/21/2003 0:00</t>
  </si>
  <si>
    <t>91.15</t>
  </si>
  <si>
    <t>3828.3</t>
  </si>
  <si>
    <t>2334.99</t>
  </si>
  <si>
    <t>88.15</t>
  </si>
  <si>
    <t>4407.5</t>
  </si>
  <si>
    <t>2812.8</t>
  </si>
  <si>
    <t>4055.04</t>
  </si>
  <si>
    <t>3891.66</t>
  </si>
  <si>
    <t>2488.32</t>
  </si>
  <si>
    <t>4447.4</t>
  </si>
  <si>
    <t>4187.22</t>
  </si>
  <si>
    <t>96.16</t>
  </si>
  <si>
    <t>4615.68</t>
  </si>
  <si>
    <t>3245.4</t>
  </si>
  <si>
    <t>2203.75</t>
  </si>
  <si>
    <t>86.15</t>
  </si>
  <si>
    <t>3446</t>
  </si>
  <si>
    <t>1939.3</t>
  </si>
  <si>
    <t>3473.78</t>
  </si>
  <si>
    <t>90.15</t>
  </si>
  <si>
    <t>2884.8</t>
  </si>
  <si>
    <t>2670.65</t>
  </si>
  <si>
    <t>80</t>
  </si>
  <si>
    <t>3440</t>
  </si>
  <si>
    <t>2770.78</t>
  </si>
  <si>
    <t>2397.54</t>
  </si>
  <si>
    <t>3275.56</t>
  </si>
  <si>
    <t>92.08</t>
  </si>
  <si>
    <t>4143.6</t>
  </si>
  <si>
    <t>5192.64</t>
  </si>
  <si>
    <t>3029.04</t>
  </si>
  <si>
    <t>2556.18</t>
  </si>
  <si>
    <t>S700_3962</t>
  </si>
  <si>
    <t>83.42</t>
  </si>
  <si>
    <t>3753.9</t>
  </si>
  <si>
    <t>85.41</t>
  </si>
  <si>
    <t>2562.3</t>
  </si>
  <si>
    <t>3245.58</t>
  </si>
  <si>
    <t>2204.6</t>
  </si>
  <si>
    <t>2526.48</t>
  </si>
  <si>
    <t>79.45</t>
  </si>
  <si>
    <t>1747.9</t>
  </si>
  <si>
    <t>93.35</t>
  </si>
  <si>
    <t>3267.25</t>
  </si>
  <si>
    <t>2818.53</t>
  </si>
  <si>
    <t>95.34</t>
  </si>
  <si>
    <t>2955.54</t>
  </si>
  <si>
    <t>82.43</t>
  </si>
  <si>
    <t>2885.05</t>
  </si>
  <si>
    <t>90.37</t>
  </si>
  <si>
    <t>3162.95</t>
  </si>
  <si>
    <t>81.43</t>
  </si>
  <si>
    <t>4071.5</t>
  </si>
  <si>
    <t>2969.46</t>
  </si>
  <si>
    <t>3396.44</t>
  </si>
  <si>
    <t>3515.7</t>
  </si>
  <si>
    <t>91.37</t>
  </si>
  <si>
    <t>3380.69</t>
  </si>
  <si>
    <t>3204.57</t>
  </si>
  <si>
    <t>2588.04</t>
  </si>
  <si>
    <t>2854.75</t>
  </si>
  <si>
    <t>4025.6</t>
  </si>
  <si>
    <t>95.48</t>
  </si>
  <si>
    <t>2864.4</t>
  </si>
  <si>
    <t>3789.72</t>
  </si>
  <si>
    <t>2439.99</t>
  </si>
  <si>
    <t>61.44</t>
  </si>
  <si>
    <t>2949.12</t>
  </si>
  <si>
    <t>S700_4002</t>
  </si>
  <si>
    <t>59.22</t>
  </si>
  <si>
    <t>1539.72</t>
  </si>
  <si>
    <t>85.13</t>
  </si>
  <si>
    <t>2213.38</t>
  </si>
  <si>
    <t>2919.58</t>
  </si>
  <si>
    <t>3778.28</t>
  </si>
  <si>
    <t>82.91</t>
  </si>
  <si>
    <t>3233.49</t>
  </si>
  <si>
    <t>76.25</t>
  </si>
  <si>
    <t>3431.25</t>
  </si>
  <si>
    <t>63.67</t>
  </si>
  <si>
    <t>2546.8</t>
  </si>
  <si>
    <t>2953.86</t>
  </si>
  <si>
    <t>74.03</t>
  </si>
  <si>
    <t>3183.29</t>
  </si>
  <si>
    <t>2466.7</t>
  </si>
  <si>
    <t>62.19</t>
  </si>
  <si>
    <t>2363.22</t>
  </si>
  <si>
    <t>71.07</t>
  </si>
  <si>
    <t>2487.45</t>
  </si>
  <si>
    <t>2249.05</t>
  </si>
  <si>
    <t>64.41</t>
  </si>
  <si>
    <t>2061.12</t>
  </si>
  <si>
    <t>86.62</t>
  </si>
  <si>
    <t>4071.14</t>
  </si>
  <si>
    <t>68.11</t>
  </si>
  <si>
    <t>2656.29</t>
  </si>
  <si>
    <t>2736.36</t>
  </si>
  <si>
    <t>3348.93</t>
  </si>
  <si>
    <t>57.86</t>
  </si>
  <si>
    <t>2893</t>
  </si>
  <si>
    <t>75.51</t>
  </si>
  <si>
    <t>1661.22</t>
  </si>
  <si>
    <t>4277.35</t>
  </si>
  <si>
    <t>55.62</t>
  </si>
  <si>
    <t>2502.9</t>
  </si>
  <si>
    <t>3801.6</t>
  </si>
  <si>
    <t>87.36</t>
  </si>
  <si>
    <t>3144.96</t>
  </si>
  <si>
    <t>2031.4</t>
  </si>
  <si>
    <t>2674.17</t>
  </si>
  <si>
    <t>52.64</t>
  </si>
  <si>
    <t>2526.72</t>
  </si>
  <si>
    <t>S72_1253</t>
  </si>
  <si>
    <t>48.17</t>
  </si>
  <si>
    <t>1348.76</t>
  </si>
  <si>
    <t>875.91</t>
  </si>
  <si>
    <t>1874.05</t>
  </si>
  <si>
    <t>49.16</t>
  </si>
  <si>
    <t>1671.44</t>
  </si>
  <si>
    <t>1668.4</t>
  </si>
  <si>
    <t>2301.75</t>
  </si>
  <si>
    <t>1459.92</t>
  </si>
  <si>
    <t>1209.59</t>
  </si>
  <si>
    <t>44.69</t>
  </si>
  <si>
    <t>2145.12</t>
  </si>
  <si>
    <t>45.69</t>
  </si>
  <si>
    <t>1416.39</t>
  </si>
  <si>
    <t>57.61</t>
  </si>
  <si>
    <t>1843.52</t>
  </si>
  <si>
    <t>57.11</t>
  </si>
  <si>
    <t>1199.31</t>
  </si>
  <si>
    <t>58.6</t>
  </si>
  <si>
    <t>1875.2</t>
  </si>
  <si>
    <t>2477.23</t>
  </si>
  <si>
    <t>45.19</t>
  </si>
  <si>
    <t>948.99</t>
  </si>
  <si>
    <t>53.63</t>
  </si>
  <si>
    <t>1823.42</t>
  </si>
  <si>
    <t>43.7</t>
  </si>
  <si>
    <t>1485.8</t>
  </si>
  <si>
    <t>2060.37</t>
  </si>
  <si>
    <t>2579.36</t>
  </si>
  <si>
    <t>2189.6</t>
  </si>
  <si>
    <t>1624.25</t>
  </si>
  <si>
    <t>87.15</t>
  </si>
  <si>
    <t>4357.5</t>
  </si>
  <si>
    <t>40.22</t>
  </si>
  <si>
    <t>1367.48</t>
  </si>
  <si>
    <t>56.12</t>
  </si>
  <si>
    <t>1122.4</t>
  </si>
  <si>
    <t>2419.62</t>
  </si>
  <si>
    <t>56.78</t>
  </si>
  <si>
    <t>1419.5</t>
  </si>
  <si>
    <t>S72_3212</t>
  </si>
  <si>
    <t>43.68</t>
  </si>
  <si>
    <t>2184</t>
  </si>
  <si>
    <t>2079.04</t>
  </si>
  <si>
    <t>44.23</t>
  </si>
  <si>
    <t>1724.97</t>
  </si>
  <si>
    <t>48.59</t>
  </si>
  <si>
    <t>1846.42</t>
  </si>
  <si>
    <t>50.23</t>
  </si>
  <si>
    <t>2009.2</t>
  </si>
  <si>
    <t>64.43</t>
  </si>
  <si>
    <t>1804.04</t>
  </si>
  <si>
    <t>2109.66</t>
  </si>
  <si>
    <t>63.88</t>
  </si>
  <si>
    <t>2682.96</t>
  </si>
  <si>
    <t>2280.24</t>
  </si>
  <si>
    <t>49.69</t>
  </si>
  <si>
    <t>1192.56</t>
  </si>
  <si>
    <t>50.78</t>
  </si>
  <si>
    <t>1472.62</t>
  </si>
  <si>
    <t>1696.82</t>
  </si>
  <si>
    <t>1693.56</t>
  </si>
  <si>
    <t>1921.92</t>
  </si>
  <si>
    <t>59.51</t>
  </si>
  <si>
    <t>2082.85</t>
  </si>
  <si>
    <t>55.69</t>
  </si>
  <si>
    <t>2227.6</t>
  </si>
  <si>
    <t>3209.38</t>
  </si>
  <si>
    <t>97.16</t>
  </si>
  <si>
    <t>4080.72</t>
  </si>
  <si>
    <t>2244.4</t>
  </si>
  <si>
    <t>3978.51</t>
  </si>
  <si>
    <t>5417.57</t>
  </si>
  <si>
    <t>62.24</t>
  </si>
  <si>
    <t>2116.16</t>
  </si>
  <si>
    <t>ORDER NUMBER</t>
  </si>
  <si>
    <t>QUANTITY ORDERED</t>
  </si>
  <si>
    <t>PRICE EACH</t>
  </si>
  <si>
    <t>ORDER LINE NUMBER</t>
  </si>
  <si>
    <t>ORDER DATE</t>
  </si>
  <si>
    <t>PRODUCT LINE</t>
  </si>
  <si>
    <t>PRODUCT CODE</t>
  </si>
  <si>
    <t>CUSTOMER NAME</t>
  </si>
  <si>
    <t>ADDRESS LINE 1</t>
  </si>
  <si>
    <t>N/A</t>
  </si>
  <si>
    <t>PROFIT</t>
  </si>
  <si>
    <t>PROFIT MARGIN</t>
  </si>
  <si>
    <t>CONTACT LAST NAME</t>
  </si>
  <si>
    <t>CONTACT FIRST NAME</t>
  </si>
  <si>
    <t>Row Labels</t>
  </si>
  <si>
    <t>Grand Total</t>
  </si>
  <si>
    <t>Sum of SALES</t>
  </si>
  <si>
    <t>Sum of PROFIT</t>
  </si>
  <si>
    <t>Column Labels</t>
  </si>
  <si>
    <t>January</t>
  </si>
  <si>
    <t>February</t>
  </si>
  <si>
    <t>March</t>
  </si>
  <si>
    <t>April</t>
  </si>
  <si>
    <t>May</t>
  </si>
  <si>
    <t>June</t>
  </si>
  <si>
    <t>July</t>
  </si>
  <si>
    <t>August</t>
  </si>
  <si>
    <t>September</t>
  </si>
  <si>
    <t>October</t>
  </si>
  <si>
    <t>November</t>
  </si>
  <si>
    <t>December</t>
  </si>
  <si>
    <t>Count of ORDER NUMBER</t>
  </si>
  <si>
    <t>Count of CUSTOMER NAME</t>
  </si>
  <si>
    <r>
      <rPr>
        <b/>
        <sz val="48"/>
        <color theme="0"/>
        <rFont val="Aptos Narrow"/>
        <family val="2"/>
        <scheme val="minor"/>
      </rPr>
      <t>Sales Dashboard</t>
    </r>
    <r>
      <rPr>
        <sz val="48"/>
        <color theme="0"/>
        <rFont val="Aptos Narrow"/>
        <family val="2"/>
        <scheme val="minor"/>
      </rPr>
      <t xml:space="preserve">
</t>
    </r>
    <r>
      <rPr>
        <i/>
        <sz val="24"/>
        <color theme="0"/>
        <rFont val="Aptos Narrow"/>
        <family val="2"/>
        <scheme val="minor"/>
      </rPr>
      <t xml:space="preserve">January 2003-December 2004
</t>
    </r>
    <r>
      <rPr>
        <sz val="24"/>
        <color theme="3" tint="0.749992370372631"/>
        <rFont val="Aptos Narrow"/>
        <family val="2"/>
        <scheme val="minor"/>
      </rPr>
      <t>This sales dashboard explores key business metrics, showcasing trends in sales, profits and regional performance. Monitor shipped orders,, track sales growth and analyze customer distribution.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</si>
</sst>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лв.&quot;_-;\-* #,##0.00\ &quot;лв.&quot;_-;_-* &quot;-&quot;??\ &quot;лв.&quot;_-;_-@_-"/>
    <numFmt numFmtId="164" formatCode="dd/mm/yyyy;@"/>
    <numFmt numFmtId="165" formatCode="_-[$$-409]* #,##0.00_ ;_-[$$-409]* \-#,##0.00\ ;_-[$$-409]* &quot;-&quot;??_ ;_-@_ "/>
  </numFmts>
  <fonts count="9" x14ac:knownFonts="1">
    <font>
      <sz val="11"/>
      <color theme="1"/>
      <name val="Aptos Narrow"/>
      <family val="2"/>
      <charset val="204"/>
      <scheme val="minor"/>
    </font>
    <font>
      <sz val="8"/>
      <name val="Aptos Narrow"/>
      <family val="2"/>
      <charset val="204"/>
      <scheme val="minor"/>
    </font>
    <font>
      <sz val="11"/>
      <color theme="1"/>
      <name val="Aptos Narrow"/>
      <family val="2"/>
      <charset val="204"/>
      <scheme val="minor"/>
    </font>
    <font>
      <b/>
      <sz val="11"/>
      <color theme="1"/>
      <name val="Aptos Narrow"/>
      <family val="2"/>
      <charset val="204"/>
      <scheme val="minor"/>
    </font>
    <font>
      <sz val="48"/>
      <color theme="0"/>
      <name val="Aptos Narrow"/>
      <family val="2"/>
      <scheme val="minor"/>
    </font>
    <font>
      <b/>
      <sz val="48"/>
      <color theme="0"/>
      <name val="Aptos Narrow"/>
      <family val="2"/>
      <scheme val="minor"/>
    </font>
    <font>
      <i/>
      <sz val="24"/>
      <color theme="0"/>
      <name val="Aptos Narrow"/>
      <family val="2"/>
      <scheme val="minor"/>
    </font>
    <font>
      <sz val="24"/>
      <color theme="3" tint="0.749992370372631"/>
      <name val="Aptos Narrow"/>
      <family val="2"/>
      <scheme val="minor"/>
    </font>
    <font>
      <sz val="11"/>
      <color rgb="FF215C98"/>
      <name val="Aptos Narrow"/>
      <family val="2"/>
      <charset val="204"/>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3" tint="0.249977111117893"/>
        <bgColor indexed="64"/>
      </patternFill>
    </fill>
    <fill>
      <patternFill patternType="solid">
        <fgColor rgb="FFFFFFFF"/>
        <bgColor indexed="64"/>
      </patternFill>
    </fill>
    <fill>
      <patternFill patternType="solid">
        <fgColor rgb="FF215C98"/>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theme="0"/>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8">
    <xf numFmtId="0" fontId="0" fillId="0" borderId="0" xfId="0"/>
    <xf numFmtId="1" fontId="0" fillId="0" borderId="0" xfId="0" applyNumberFormat="1"/>
    <xf numFmtId="1" fontId="0" fillId="0" borderId="0" xfId="0" applyNumberFormat="1" applyAlignment="1">
      <alignment horizontal="center" vertical="center" wrapText="1"/>
    </xf>
    <xf numFmtId="0" fontId="0" fillId="0" borderId="0" xfId="0" applyAlignment="1">
      <alignment horizontal="center" vertical="center" wrapText="1"/>
    </xf>
    <xf numFmtId="164" fontId="0" fillId="0" borderId="0" xfId="0" applyNumberFormat="1"/>
    <xf numFmtId="164" fontId="0" fillId="0" borderId="0" xfId="0" applyNumberFormat="1" applyAlignment="1">
      <alignment horizontal="center" vertical="center" wrapText="1"/>
    </xf>
    <xf numFmtId="165" fontId="0" fillId="0" borderId="0" xfId="0" applyNumberFormat="1" applyAlignment="1">
      <alignment horizontal="center" vertical="center" wrapText="1"/>
    </xf>
    <xf numFmtId="165" fontId="0" fillId="0" borderId="0" xfId="0" applyNumberFormat="1"/>
    <xf numFmtId="165" fontId="0" fillId="0" borderId="0" xfId="1" applyNumberFormat="1" applyFont="1"/>
    <xf numFmtId="0" fontId="0" fillId="0" borderId="0" xfId="0" pivotButton="1"/>
    <xf numFmtId="0" fontId="0" fillId="0" borderId="0" xfId="0" applyAlignment="1">
      <alignment horizontal="left"/>
    </xf>
    <xf numFmtId="0" fontId="3" fillId="2" borderId="1" xfId="0" applyFont="1" applyFill="1" applyBorder="1"/>
    <xf numFmtId="0" fontId="0" fillId="0" borderId="0" xfId="0" applyAlignment="1">
      <alignment horizontal="left" indent="1"/>
    </xf>
    <xf numFmtId="10" fontId="0" fillId="0" borderId="0" xfId="2" applyNumberFormat="1" applyFont="1" applyAlignment="1">
      <alignment horizontal="right" vertical="center" wrapText="1"/>
    </xf>
    <xf numFmtId="10" fontId="0" fillId="0" borderId="0" xfId="2" applyNumberFormat="1" applyFont="1" applyAlignment="1">
      <alignment horizontal="right"/>
    </xf>
    <xf numFmtId="0" fontId="3" fillId="0" borderId="1" xfId="0" applyFont="1" applyBorder="1" applyAlignment="1">
      <alignment horizontal="left"/>
    </xf>
    <xf numFmtId="165" fontId="3" fillId="0" borderId="1" xfId="0" applyNumberFormat="1" applyFont="1" applyBorder="1"/>
    <xf numFmtId="0" fontId="3" fillId="2" borderId="2" xfId="0" applyFont="1" applyFill="1" applyBorder="1" applyAlignment="1">
      <alignment horizontal="left"/>
    </xf>
    <xf numFmtId="165" fontId="3" fillId="2" borderId="2" xfId="0" applyNumberFormat="1" applyFont="1" applyFill="1" applyBorder="1"/>
    <xf numFmtId="0" fontId="0" fillId="3" borderId="0" xfId="0" applyFill="1"/>
    <xf numFmtId="0" fontId="0" fillId="4" borderId="0" xfId="0" applyFill="1"/>
    <xf numFmtId="0" fontId="8" fillId="5" borderId="0" xfId="0" applyFont="1" applyFill="1"/>
    <xf numFmtId="0" fontId="0" fillId="5" borderId="0" xfId="0" applyFill="1"/>
    <xf numFmtId="0" fontId="8" fillId="5" borderId="3" xfId="0" applyFont="1" applyFill="1" applyBorder="1"/>
    <xf numFmtId="0" fontId="0" fillId="5" borderId="3" xfId="0" applyFill="1" applyBorder="1"/>
    <xf numFmtId="0" fontId="4" fillId="5" borderId="3" xfId="0" applyFont="1" applyFill="1" applyBorder="1" applyAlignment="1">
      <alignment horizontal="left" vertical="center" wrapText="1"/>
    </xf>
    <xf numFmtId="0" fontId="4" fillId="5" borderId="0" xfId="0" applyFont="1" applyFill="1" applyAlignment="1">
      <alignment horizontal="left" vertical="center"/>
    </xf>
    <xf numFmtId="0" fontId="4" fillId="5" borderId="3" xfId="0" applyFont="1" applyFill="1" applyBorder="1" applyAlignment="1">
      <alignment horizontal="left" vertical="center"/>
    </xf>
  </cellXfs>
  <cellStyles count="3">
    <cellStyle name="Currency" xfId="1" builtinId="4"/>
    <cellStyle name="Normal" xfId="0" builtinId="0"/>
    <cellStyle name="Percent" xfId="2" builtinId="5"/>
  </cellStyles>
  <dxfs count="6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font>
        <b val="0"/>
        <i val="0"/>
        <strike val="0"/>
        <condense val="0"/>
        <extend val="0"/>
        <outline val="0"/>
        <shadow val="0"/>
        <u val="none"/>
        <vertAlign val="baseline"/>
        <sz val="11"/>
        <color theme="1"/>
        <name val="Aptos Narrow"/>
        <family val="2"/>
        <charset val="204"/>
        <scheme val="minor"/>
      </font>
      <numFmt numFmtId="14" formatCode="0.00%"/>
      <alignment horizontal="right" vertical="bottom" textRotation="0" wrapText="0" indent="0" justifyLastLine="0" shrinkToFit="0" readingOrder="0"/>
    </dxf>
    <dxf>
      <numFmt numFmtId="14" formatCode="0.00%"/>
      <alignment horizontal="right" textRotation="0" indent="0" justifyLastLine="0" shrinkToFit="0" readingOrder="0"/>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 formatCode="0"/>
    </dxf>
    <dxf>
      <numFmt numFmtId="1" formatCode="0"/>
    </dxf>
    <dxf>
      <font>
        <b val="0"/>
        <i val="0"/>
        <strike val="0"/>
        <condense val="0"/>
        <extend val="0"/>
        <outline val="0"/>
        <shadow val="0"/>
        <u val="none"/>
        <vertAlign val="baseline"/>
        <sz val="11"/>
        <color theme="1"/>
        <name val="Aptos Narrow"/>
        <family val="2"/>
        <charset val="204"/>
        <scheme val="minor"/>
      </font>
      <numFmt numFmtId="165" formatCode="_-[$$-409]* #,##0.00_ ;_-[$$-409]* \-#,##0.00\ ;_-[$$-409]* &quot;-&quot;??_ ;_-@_ "/>
    </dxf>
    <dxf>
      <font>
        <b val="0"/>
        <i val="0"/>
        <strike val="0"/>
        <condense val="0"/>
        <extend val="0"/>
        <outline val="0"/>
        <shadow val="0"/>
        <u val="none"/>
        <vertAlign val="baseline"/>
        <sz val="11"/>
        <color theme="1"/>
        <name val="Aptos Narrow"/>
        <family val="2"/>
        <charset val="204"/>
        <scheme val="minor"/>
      </font>
      <numFmt numFmtId="165" formatCode="_-[$$-409]* #,##0.00_ ;_-[$$-409]* \-#,##0.00\ ;_-[$$-409]* &quot;-&quot;??_ ;_-@_ "/>
    </dxf>
    <dxf>
      <numFmt numFmtId="1" formatCode="0"/>
    </dxf>
    <dxf>
      <numFmt numFmtId="1" formatCode="0"/>
    </dxf>
    <dxf>
      <numFmt numFmtId="1" formatCode="0"/>
    </dxf>
    <dxf>
      <numFmt numFmtId="1" formatCode="0"/>
    </dxf>
    <dxf>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215C98"/>
      <color rgb="FFFFECDD"/>
      <color rgb="FF1E1E2F"/>
      <color rgb="FF4F81BD"/>
      <color rgb="FF9BBB59"/>
      <color rgb="FFFCFAF8"/>
      <color rgb="FFF0F0F0"/>
      <color rgb="FFFFFFE0"/>
      <color rgb="FFFFFFFF"/>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1"/>
        </c:dLbls>
        <c:firstSliceAng val="260"/>
        <c:holeSize val="63"/>
        <c:extLst>
          <c:ext xmlns:c15="http://schemas.microsoft.com/office/drawing/2012/chart" uri="{02D57815-91ED-43cb-92C2-25804820EDAC}">
            <c15:filteredPieSeries>
              <c15:ser>
                <c:idx val="0"/>
                <c:order val="0"/>
                <c:dPt>
                  <c:idx val="0"/>
                  <c:bubble3D val="0"/>
                  <c:spPr>
                    <a:solidFill>
                      <a:schemeClr val="accent1"/>
                    </a:solidFill>
                    <a:ln w="19050">
                      <a:noFill/>
                    </a:ln>
                    <a:effectLst/>
                  </c:spPr>
                  <c:extLst>
                    <c:ext xmlns:c16="http://schemas.microsoft.com/office/drawing/2014/chart" uri="{C3380CC4-5D6E-409C-BE32-E72D297353CC}">
                      <c16:uniqueId val="{00000006-6D07-44BC-8F77-83E39B88D12E}"/>
                    </c:ext>
                  </c:extLst>
                </c:dPt>
                <c:val>
                  <c:numRef>
                    <c:extLst>
                      <c:ext uri="{02D57815-91ED-43cb-92C2-25804820EDAC}">
                        <c15:formulaRef>
                          <c15:sqref>'Pivot Tables'!$C$100</c15:sqref>
                        </c15:formulaRef>
                      </c:ext>
                    </c:extLst>
                    <c:numCache>
                      <c:formatCode>_-[$$-409]* #\ ##0.00_ ;_-[$$-409]* \-#\ ##0.00\ ;_-[$$-409]* "-"??_ ;_-@_ </c:formatCode>
                      <c:ptCount val="1"/>
                      <c:pt idx="0">
                        <c:v>8241142.1399999997</c:v>
                      </c:pt>
                    </c:numCache>
                  </c:numRef>
                </c:val>
                <c:extLst>
                  <c:ext xmlns:c16="http://schemas.microsoft.com/office/drawing/2014/chart" uri="{C3380CC4-5D6E-409C-BE32-E72D297353CC}">
                    <c16:uniqueId val="{00000007-6D07-44BC-8F77-83E39B88D12E}"/>
                  </c:ext>
                </c:extLst>
              </c15:ser>
            </c15:filteredPieSeries>
          </c:ext>
        </c:extLst>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tx>
            <c:strRef>
              <c:f>'Pivot Tables'!$A$99:$B$99</c:f>
              <c:strCache>
                <c:ptCount val="2"/>
                <c:pt idx="0">
                  <c:v>2003</c:v>
                </c:pt>
                <c:pt idx="1">
                  <c:v>2004</c:v>
                </c:pt>
              </c:strCache>
            </c:strRef>
          </c:tx>
          <c:spPr>
            <a:effectLst>
              <a:outerShdw blurRad="317500" algn="ctr" rotWithShape="0">
                <a:srgbClr val="FFECDD">
                  <a:alpha val="25000"/>
                </a:srgbClr>
              </a:outerShdw>
            </a:effectLst>
          </c:spPr>
          <c:dPt>
            <c:idx val="0"/>
            <c:bubble3D val="0"/>
            <c:spPr>
              <a:solidFill>
                <a:schemeClr val="tx2">
                  <a:lumMod val="50000"/>
                  <a:lumOff val="50000"/>
                </a:schemeClr>
              </a:solidFill>
              <a:ln>
                <a:noFill/>
              </a:ln>
              <a:effectLst>
                <a:outerShdw blurRad="317500" algn="ctr" rotWithShape="0">
                  <a:srgbClr val="FFECDD">
                    <a:alpha val="25000"/>
                  </a:srgbClr>
                </a:outerShdw>
              </a:effectLst>
            </c:spPr>
            <c:extLst>
              <c:ext xmlns:c16="http://schemas.microsoft.com/office/drawing/2014/chart" uri="{C3380CC4-5D6E-409C-BE32-E72D297353CC}">
                <c16:uniqueId val="{00000001-3C15-47F1-9543-5A047BC35719}"/>
              </c:ext>
            </c:extLst>
          </c:dPt>
          <c:dPt>
            <c:idx val="1"/>
            <c:bubble3D val="0"/>
            <c:spPr>
              <a:solidFill>
                <a:schemeClr val="tx2">
                  <a:lumMod val="90000"/>
                  <a:lumOff val="10000"/>
                </a:schemeClr>
              </a:solidFill>
              <a:ln>
                <a:noFill/>
              </a:ln>
              <a:effectLst>
                <a:outerShdw blurRad="317500" algn="ctr" rotWithShape="0">
                  <a:srgbClr val="FFECDD">
                    <a:alpha val="25000"/>
                  </a:srgbClr>
                </a:outerShdw>
              </a:effectLst>
            </c:spPr>
            <c:extLst>
              <c:ext xmlns:c16="http://schemas.microsoft.com/office/drawing/2014/chart" uri="{C3380CC4-5D6E-409C-BE32-E72D297353CC}">
                <c16:uniqueId val="{00000003-3C15-47F1-9543-5A047BC35719}"/>
              </c:ext>
            </c:extLst>
          </c:dPt>
          <c:dLbls>
            <c:dLbl>
              <c:idx val="0"/>
              <c:layout>
                <c:manualLayout>
                  <c:x val="0"/>
                  <c:y val="5.4455456865561053E-2"/>
                </c:manualLayout>
              </c:layout>
              <c:tx>
                <c:rich>
                  <a:bodyPr/>
                  <a:lstStyle/>
                  <a:p>
                    <a:r>
                      <a:rPr lang="en-US" sz="1400" b="1">
                        <a:solidFill>
                          <a:schemeClr val="bg1"/>
                        </a:solidFill>
                      </a:rPr>
                      <a:t>2003</a:t>
                    </a:r>
                  </a:p>
                  <a:p>
                    <a:r>
                      <a:rPr lang="en-US" sz="1400" b="1">
                        <a:solidFill>
                          <a:schemeClr val="bg1"/>
                        </a:solidFill>
                      </a:rPr>
                      <a:t>43%</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C15-47F1-9543-5A047BC35719}"/>
                </c:ext>
              </c:extLst>
            </c:dLbl>
            <c:dLbl>
              <c:idx val="1"/>
              <c:layout>
                <c:manualLayout>
                  <c:x val="-4.9240599455833214E-3"/>
                  <c:y val="-7.2607275820748135E-2"/>
                </c:manualLayout>
              </c:layout>
              <c:tx>
                <c:rich>
                  <a:bodyPr/>
                  <a:lstStyle/>
                  <a:p>
                    <a:r>
                      <a:rPr lang="en-US" sz="1400" b="1">
                        <a:solidFill>
                          <a:schemeClr val="bg1"/>
                        </a:solidFill>
                      </a:rPr>
                      <a:t>2004</a:t>
                    </a:r>
                  </a:p>
                  <a:p>
                    <a:r>
                      <a:rPr lang="en-US" sz="1400" b="1">
                        <a:solidFill>
                          <a:schemeClr val="bg1"/>
                        </a:solidFill>
                      </a:rPr>
                      <a:t>57%</a:t>
                    </a:r>
                    <a:endParaRPr lang="en-US" b="1">
                      <a:solidFill>
                        <a:schemeClr val="bg1"/>
                      </a:solidFill>
                    </a:endParaRP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3C15-47F1-9543-5A047BC3571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val>
            <c:numRef>
              <c:f>'Pivot Tables'!$A$100:$B$100</c:f>
              <c:numCache>
                <c:formatCode>_-[$$-409]* #\ ##0.00_ ;_-[$$-409]* \-#\ ##0.00\ ;_-[$$-409]* "-"??_ ;_-@_ </c:formatCode>
                <c:ptCount val="2"/>
                <c:pt idx="0">
                  <c:v>3516979.54</c:v>
                </c:pt>
                <c:pt idx="1">
                  <c:v>4724162.6000000006</c:v>
                </c:pt>
              </c:numCache>
            </c:numRef>
          </c:val>
          <c:extLst>
            <c:ext xmlns:c16="http://schemas.microsoft.com/office/drawing/2014/chart" uri="{C3380CC4-5D6E-409C-BE32-E72D297353CC}">
              <c16:uniqueId val="{00000004-3C15-47F1-9543-5A047BC35719}"/>
            </c:ext>
          </c:extLst>
        </c:ser>
        <c:dLbls>
          <c:showLegendKey val="0"/>
          <c:showVal val="0"/>
          <c:showCatName val="0"/>
          <c:showSerName val="0"/>
          <c:showPercent val="1"/>
          <c:showBubbleSize val="0"/>
          <c:showLeaderLines val="0"/>
        </c:dLbls>
        <c:firstSliceAng val="0"/>
        <c:holeSize val="65"/>
        <c:extLst>
          <c:ext xmlns:c15="http://schemas.microsoft.com/office/drawing/2012/chart" uri="{02D57815-91ED-43cb-92C2-25804820EDAC}">
            <c15:filteredPieSeries>
              <c15:ser>
                <c:idx val="0"/>
                <c:order val="1"/>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3C15-47F1-9543-5A047BC3571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uri="{CE6537A1-D6FC-4f65-9D91-7224C49458BB}"/>
                  </c:extLst>
                </c:dLbls>
                <c:val>
                  <c:numRef>
                    <c:extLst>
                      <c:ext uri="{02D57815-91ED-43cb-92C2-25804820EDAC}">
                        <c15:formulaRef>
                          <c15:sqref>'Pivot Tables'!$C$100</c15:sqref>
                        </c15:formulaRef>
                      </c:ext>
                    </c:extLst>
                    <c:numCache>
                      <c:formatCode>_-[$$-409]* #\ ##0.00_ ;_-[$$-409]* \-#\ ##0.00\ ;_-[$$-409]* "-"??_ ;_-@_ </c:formatCode>
                      <c:ptCount val="1"/>
                      <c:pt idx="0">
                        <c:v>8241142.1399999997</c:v>
                      </c:pt>
                    </c:numCache>
                  </c:numRef>
                </c:val>
                <c:extLst>
                  <c:ext xmlns:c16="http://schemas.microsoft.com/office/drawing/2014/chart" uri="{C3380CC4-5D6E-409C-BE32-E72D297353CC}">
                    <c16:uniqueId val="{00000007-3C15-47F1-9543-5A047BC35719}"/>
                  </c:ext>
                </c:extLst>
              </c15:ser>
            </c15:filteredPieSeries>
          </c:ext>
        </c:extLst>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4541203703703704"/>
          <c:w val="0.96998818897637795"/>
          <c:h val="0.53728565179352572"/>
        </c:manualLayout>
      </c:layout>
      <c:lineChart>
        <c:grouping val="standard"/>
        <c:varyColors val="0"/>
        <c:ser>
          <c:idx val="0"/>
          <c:order val="0"/>
          <c:spPr>
            <a:ln w="28575" cap="rnd">
              <a:solidFill>
                <a:schemeClr val="tx2">
                  <a:lumMod val="50000"/>
                  <a:lumOff val="50000"/>
                </a:schemeClr>
              </a:solidFill>
              <a:round/>
            </a:ln>
            <a:effectLst/>
          </c:spPr>
          <c:marker>
            <c:symbol val="circle"/>
            <c:size val="5"/>
            <c:spPr>
              <a:solidFill>
                <a:schemeClr val="tx2">
                  <a:lumMod val="50000"/>
                  <a:lumOff val="50000"/>
                </a:schemeClr>
              </a:solidFill>
              <a:ln w="9525">
                <a:solidFill>
                  <a:schemeClr val="tx2">
                    <a:lumMod val="50000"/>
                    <a:lumOff val="50000"/>
                  </a:schemeClr>
                </a:solidFill>
              </a:ln>
              <a:effectLst/>
            </c:spPr>
          </c:marker>
          <c:cat>
            <c:strRef>
              <c:extLst>
                <c:ext xmlns:c15="http://schemas.microsoft.com/office/drawing/2012/chart" uri="{02D57815-91ED-43cb-92C2-25804820EDAC}">
                  <c15:fullRef>
                    <c15:sqref>'Pivot Tables'!$A$120:$A$132</c15:sqref>
                  </c15:fullRef>
                </c:ext>
              </c:extLst>
              <c:f>'Pivot Tables'!$A$120:$A$131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Tables'!$B$120:$B$132</c15:sqref>
                  </c15:fullRef>
                </c:ext>
              </c:extLst>
              <c:f>'Pivot Tables'!$B$120:$B$131</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0-FB92-4155-99D6-55FC16247C1F}"/>
            </c:ext>
          </c:extLst>
        </c:ser>
        <c:dLbls>
          <c:showLegendKey val="0"/>
          <c:showVal val="0"/>
          <c:showCatName val="0"/>
          <c:showSerName val="0"/>
          <c:showPercent val="0"/>
          <c:showBubbleSize val="0"/>
        </c:dLbls>
        <c:marker val="1"/>
        <c:smooth val="0"/>
        <c:axId val="146559311"/>
        <c:axId val="146558351"/>
      </c:lineChart>
      <c:catAx>
        <c:axId val="146559311"/>
        <c:scaling>
          <c:orientation val="minMax"/>
        </c:scaling>
        <c:delete val="1"/>
        <c:axPos val="b"/>
        <c:numFmt formatCode="General" sourceLinked="1"/>
        <c:majorTickMark val="none"/>
        <c:minorTickMark val="none"/>
        <c:tickLblPos val="nextTo"/>
        <c:crossAx val="146558351"/>
        <c:crosses val="autoZero"/>
        <c:auto val="1"/>
        <c:lblAlgn val="ctr"/>
        <c:lblOffset val="100"/>
        <c:noMultiLvlLbl val="0"/>
      </c:catAx>
      <c:valAx>
        <c:axId val="146558351"/>
        <c:scaling>
          <c:orientation val="minMax"/>
        </c:scaling>
        <c:delete val="1"/>
        <c:axPos val="l"/>
        <c:numFmt formatCode="_-[$$-409]* #\ ##0.00_ ;_-[$$-409]* \-#\ ##0.00\ ;_-[$$-409]* &quot;-&quot;??_ ;_-@_ " sourceLinked="1"/>
        <c:majorTickMark val="none"/>
        <c:minorTickMark val="none"/>
        <c:tickLblPos val="nextTo"/>
        <c:crossAx val="14655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Tables!PivotTable7</c:name>
    <c:fmtId val="1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41275" cap="rnd" cmpd="sng" algn="ctr">
            <a:solidFill>
              <a:schemeClr val="tx2">
                <a:lumMod val="90000"/>
                <a:lumOff val="10000"/>
              </a:schemeClr>
            </a:solidFill>
            <a:round/>
          </a:ln>
          <a:effectLst/>
        </c:spPr>
        <c:marker>
          <c:symbol val="circle"/>
          <c:size val="7"/>
          <c:spPr>
            <a:solidFill>
              <a:srgbClr val="002060"/>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41275" cap="rnd" cmpd="sng" algn="ctr">
            <a:solidFill>
              <a:schemeClr val="tx2">
                <a:lumMod val="90000"/>
                <a:lumOff val="10000"/>
              </a:schemeClr>
            </a:solidFill>
            <a:round/>
          </a:ln>
          <a:effectLst/>
        </c:spPr>
        <c:marker>
          <c:symbol val="circle"/>
          <c:size val="7"/>
          <c:spPr>
            <a:solidFill>
              <a:srgbClr val="002060"/>
            </a:solidFill>
            <a:ln w="9525" cap="flat" cmpd="sng" algn="ctr">
              <a:solidFill>
                <a:srgbClr val="002060"/>
              </a:solidFill>
              <a:round/>
            </a:ln>
            <a:effectLst/>
          </c:spPr>
        </c:marker>
      </c:pivotFmt>
      <c:pivotFmt>
        <c:idx val="18"/>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pivotFmt>
      <c:pivotFmt>
        <c:idx val="19"/>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pivotFmt>
      <c:pivotFmt>
        <c:idx val="20"/>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pivotFmt>
    </c:pivotFmts>
    <c:plotArea>
      <c:layout>
        <c:manualLayout>
          <c:layoutTarget val="inner"/>
          <c:xMode val="edge"/>
          <c:yMode val="edge"/>
          <c:x val="0.12874524943660126"/>
          <c:y val="3.2658568806601659E-2"/>
          <c:w val="0.85231891471771237"/>
          <c:h val="0.83078887158683479"/>
        </c:manualLayout>
      </c:layout>
      <c:lineChart>
        <c:grouping val="standard"/>
        <c:varyColors val="0"/>
        <c:ser>
          <c:idx val="0"/>
          <c:order val="0"/>
          <c:tx>
            <c:strRef>
              <c:f>'Pivot Tables'!$B$74:$B$75</c:f>
              <c:strCache>
                <c:ptCount val="1"/>
                <c:pt idx="0">
                  <c:v>2003</c:v>
                </c:pt>
              </c:strCache>
            </c:strRef>
          </c:tx>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Tables'!$B$76:$B$88</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3-1AD2-4C87-AB10-E74E46A7A1BE}"/>
            </c:ext>
          </c:extLst>
        </c:ser>
        <c:ser>
          <c:idx val="1"/>
          <c:order val="1"/>
          <c:tx>
            <c:strRef>
              <c:f>'Pivot Tables'!$C$74:$C$75</c:f>
              <c:strCache>
                <c:ptCount val="1"/>
                <c:pt idx="0">
                  <c:v>2004</c:v>
                </c:pt>
              </c:strCache>
            </c:strRef>
          </c:tx>
          <c:spPr>
            <a:ln w="41275" cap="rnd" cmpd="sng" algn="ctr">
              <a:solidFill>
                <a:schemeClr val="tx2">
                  <a:lumMod val="90000"/>
                  <a:lumOff val="10000"/>
                </a:schemeClr>
              </a:solidFill>
              <a:round/>
            </a:ln>
            <a:effectLst/>
          </c:spPr>
          <c:marker>
            <c:symbol val="circle"/>
            <c:size val="7"/>
            <c:spPr>
              <a:solidFill>
                <a:srgbClr val="002060"/>
              </a:solidFill>
              <a:ln w="9525" cap="flat" cmpd="sng" algn="ctr">
                <a:solidFill>
                  <a:srgbClr val="002060"/>
                </a:solidFill>
                <a:round/>
              </a:ln>
              <a:effectLst/>
            </c:spPr>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Tables'!$C$76:$C$88</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5-1AD2-4C87-AB10-E74E46A7A1BE}"/>
            </c:ext>
          </c:extLst>
        </c:ser>
        <c:dLbls>
          <c:showLegendKey val="0"/>
          <c:showVal val="0"/>
          <c:showCatName val="0"/>
          <c:showSerName val="0"/>
          <c:showPercent val="0"/>
          <c:showBubbleSize val="0"/>
        </c:dLbls>
        <c:marker val="1"/>
        <c:smooth val="0"/>
        <c:axId val="719202671"/>
        <c:axId val="719203631"/>
      </c:lineChart>
      <c:catAx>
        <c:axId val="7192026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400" b="0" i="0" u="none" strike="noStrike" kern="1200" spc="20" baseline="0">
                <a:solidFill>
                  <a:schemeClr val="tx2">
                    <a:lumMod val="90000"/>
                    <a:lumOff val="10000"/>
                  </a:schemeClr>
                </a:solidFill>
                <a:latin typeface="+mn-lt"/>
                <a:ea typeface="+mn-ea"/>
                <a:cs typeface="+mn-cs"/>
              </a:defRPr>
            </a:pPr>
            <a:endParaRPr lang="en-US"/>
          </a:p>
        </c:txPr>
        <c:crossAx val="719203631"/>
        <c:crosses val="autoZero"/>
        <c:auto val="1"/>
        <c:lblAlgn val="ctr"/>
        <c:lblOffset val="100"/>
        <c:noMultiLvlLbl val="0"/>
      </c:catAx>
      <c:valAx>
        <c:axId val="719203631"/>
        <c:scaling>
          <c:orientation val="minMax"/>
          <c:max val="1150000"/>
          <c:min val="100000"/>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spc="20" baseline="0">
                <a:solidFill>
                  <a:schemeClr val="tx2">
                    <a:lumMod val="90000"/>
                    <a:lumOff val="10000"/>
                  </a:schemeClr>
                </a:solidFill>
                <a:latin typeface="+mn-lt"/>
                <a:ea typeface="+mn-ea"/>
                <a:cs typeface="+mn-cs"/>
              </a:defRPr>
            </a:pPr>
            <a:endParaRPr lang="en-US"/>
          </a:p>
        </c:txPr>
        <c:crossAx val="7192026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spPr>
            <a:ln w="28575" cap="rnd">
              <a:solidFill>
                <a:schemeClr val="tx2">
                  <a:lumMod val="90000"/>
                  <a:lumOff val="10000"/>
                </a:schemeClr>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'Pivot Tables'!$A$135:$A$147</c15:sqref>
                  </c15:fullRef>
                </c:ext>
              </c:extLst>
              <c:f>'Pivot Tables'!$A$135:$A$146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Tables'!$B$135:$B$147</c15:sqref>
                  </c15:fullRef>
                </c:ext>
              </c:extLst>
              <c:f>'Pivot Tables'!$B$135:$B$146</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0-C9D2-423B-B3B6-FF8DFEBB3198}"/>
            </c:ext>
          </c:extLst>
        </c:ser>
        <c:dLbls>
          <c:showLegendKey val="0"/>
          <c:showVal val="0"/>
          <c:showCatName val="0"/>
          <c:showSerName val="0"/>
          <c:showPercent val="0"/>
          <c:showBubbleSize val="0"/>
        </c:dLbls>
        <c:marker val="1"/>
        <c:smooth val="0"/>
        <c:axId val="862695248"/>
        <c:axId val="862690448"/>
      </c:lineChart>
      <c:catAx>
        <c:axId val="862695248"/>
        <c:scaling>
          <c:orientation val="minMax"/>
        </c:scaling>
        <c:delete val="1"/>
        <c:axPos val="b"/>
        <c:numFmt formatCode="General" sourceLinked="1"/>
        <c:majorTickMark val="none"/>
        <c:minorTickMark val="none"/>
        <c:tickLblPos val="nextTo"/>
        <c:crossAx val="862690448"/>
        <c:crosses val="autoZero"/>
        <c:auto val="1"/>
        <c:lblAlgn val="ctr"/>
        <c:lblOffset val="100"/>
        <c:noMultiLvlLbl val="0"/>
      </c:catAx>
      <c:valAx>
        <c:axId val="862690448"/>
        <c:scaling>
          <c:orientation val="minMax"/>
        </c:scaling>
        <c:delete val="1"/>
        <c:axPos val="l"/>
        <c:numFmt formatCode="_-[$$-409]* #\ ##0.00_ ;_-[$$-409]* \-#\ ##0.00\ ;_-[$$-409]* &quot;-&quot;??_ ;_-@_ " sourceLinked="1"/>
        <c:majorTickMark val="none"/>
        <c:minorTickMark val="none"/>
        <c:tickLblPos val="nextTo"/>
        <c:crossAx val="86269524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Tables!PivotTable9</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w="19050">
            <a:solidFill>
              <a:schemeClr val="lt1"/>
            </a:solidFill>
          </a:ln>
          <a:effectLst/>
        </c:spPr>
        <c:dLbl>
          <c:idx val="0"/>
          <c:layout>
            <c:manualLayout>
              <c:x val="0"/>
              <c:y val="3.7037037037037035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a:solidFill>
                      <a:schemeClr val="bg1"/>
                    </a:solidFill>
                  </a:rPr>
                  <a:t>2003</a:t>
                </a:r>
              </a:p>
              <a:p>
                <a:pPr>
                  <a:defRPr sz="1400">
                    <a:solidFill>
                      <a:schemeClr val="bg1"/>
                    </a:solidFill>
                  </a:defRPr>
                </a:pPr>
                <a:fld id="{4BB3D721-F7B2-4DA7-8FCC-EC0AA9DD2D02}" type="PERCENTAGE">
                  <a:rPr lang="en-US">
                    <a:solidFill>
                      <a:schemeClr val="bg1"/>
                    </a:solidFill>
                  </a:rPr>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tx2">
              <a:lumMod val="90000"/>
              <a:lumOff val="10000"/>
            </a:schemeClr>
          </a:solidFill>
          <a:ln w="19050">
            <a:solidFill>
              <a:schemeClr val="lt1"/>
            </a:solidFill>
          </a:ln>
          <a:effectLst/>
        </c:spPr>
        <c:dLbl>
          <c:idx val="0"/>
          <c:layout>
            <c:manualLayout>
              <c:x val="0"/>
              <c:y val="-6.0185185185185182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a:solidFill>
                      <a:schemeClr val="bg1"/>
                    </a:solidFill>
                  </a:rPr>
                  <a:t>2004</a:t>
                </a:r>
              </a:p>
              <a:p>
                <a:pPr>
                  <a:defRPr sz="1400">
                    <a:solidFill>
                      <a:schemeClr val="bg1"/>
                    </a:solidFill>
                  </a:defRPr>
                </a:pPr>
                <a:fld id="{FAFE5DD9-992B-4665-97F7-9F09800177A2}" type="PERCENTAGE">
                  <a:rPr lang="en-US">
                    <a:solidFill>
                      <a:schemeClr val="bg1"/>
                    </a:solidFill>
                  </a:rPr>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Tables'!$B$162</c:f>
              <c:strCache>
                <c:ptCount val="1"/>
                <c:pt idx="0">
                  <c:v>Total</c:v>
                </c:pt>
              </c:strCache>
            </c:strRef>
          </c:tx>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E258-4DD2-8AFA-2B1562D3C05A}"/>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3-E258-4DD2-8AFA-2B1562D3C05A}"/>
              </c:ext>
            </c:extLst>
          </c:dPt>
          <c:dLbls>
            <c:dLbl>
              <c:idx val="0"/>
              <c:layout>
                <c:manualLayout>
                  <c:x val="0"/>
                  <c:y val="3.7037037037037035E-2"/>
                </c:manualLayout>
              </c:layout>
              <c:tx>
                <c:rich>
                  <a:bodyPr/>
                  <a:lstStyle/>
                  <a:p>
                    <a:r>
                      <a:rPr lang="en-US">
                        <a:solidFill>
                          <a:schemeClr val="bg1"/>
                        </a:solidFill>
                      </a:rPr>
                      <a:t>2003</a:t>
                    </a:r>
                  </a:p>
                  <a:p>
                    <a:fld id="{4BB3D721-F7B2-4DA7-8FCC-EC0AA9DD2D02}" type="PERCENTAGE">
                      <a:rPr lang="en-US">
                        <a:solidFill>
                          <a:schemeClr val="bg1"/>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258-4DD2-8AFA-2B1562D3C05A}"/>
                </c:ext>
              </c:extLst>
            </c:dLbl>
            <c:dLbl>
              <c:idx val="1"/>
              <c:layout>
                <c:manualLayout>
                  <c:x val="0"/>
                  <c:y val="-6.0185185185185182E-2"/>
                </c:manualLayout>
              </c:layout>
              <c:tx>
                <c:rich>
                  <a:bodyPr/>
                  <a:lstStyle/>
                  <a:p>
                    <a:r>
                      <a:rPr lang="en-US">
                        <a:solidFill>
                          <a:schemeClr val="bg1"/>
                        </a:solidFill>
                      </a:rPr>
                      <a:t>2004</a:t>
                    </a:r>
                  </a:p>
                  <a:p>
                    <a:fld id="{FAFE5DD9-992B-4665-97F7-9F09800177A2}" type="PERCENTAGE">
                      <a:rPr lang="en-US">
                        <a:solidFill>
                          <a:schemeClr val="bg1"/>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258-4DD2-8AFA-2B1562D3C05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Tables'!$A$163:$A$165</c:f>
              <c:strCache>
                <c:ptCount val="2"/>
                <c:pt idx="0">
                  <c:v>2003</c:v>
                </c:pt>
                <c:pt idx="1">
                  <c:v>2004</c:v>
                </c:pt>
              </c:strCache>
            </c:strRef>
          </c:cat>
          <c:val>
            <c:numRef>
              <c:f>'Pivot Tables'!$B$163:$B$165</c:f>
              <c:numCache>
                <c:formatCode>_-[$$-409]* #\ ##0.00_ ;_-[$$-409]* \-#\ ##0.00\ ;_-[$$-409]* "-"??_ ;_-@_ </c:formatCode>
                <c:ptCount val="2"/>
                <c:pt idx="0">
                  <c:v>524835.07855900016</c:v>
                </c:pt>
                <c:pt idx="1">
                  <c:v>654603.40225100017</c:v>
                </c:pt>
              </c:numCache>
            </c:numRef>
          </c:val>
          <c:extLst>
            <c:ext xmlns:c16="http://schemas.microsoft.com/office/drawing/2014/chart" uri="{C3380CC4-5D6E-409C-BE32-E72D297353CC}">
              <c16:uniqueId val="{00000004-E258-4DD2-8AFA-2B1562D3C05A}"/>
            </c:ext>
          </c:extLst>
        </c:ser>
        <c:dLbls>
          <c:showLegendKey val="0"/>
          <c:showVal val="0"/>
          <c:showCatName val="0"/>
          <c:showSerName val="0"/>
          <c:showPercent val="0"/>
          <c:showBubbleSize val="0"/>
          <c:showLeaderLines val="0"/>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Tables!PivotTable10</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b="0" i="0" u="none" strike="noStrike" kern="1200" baseline="0">
                    <a:solidFill>
                      <a:schemeClr val="bg1"/>
                    </a:solidFill>
                    <a:latin typeface="+mn-lt"/>
                    <a:ea typeface="+mn-ea"/>
                    <a:cs typeface="+mn-cs"/>
                  </a:defRPr>
                </a:pPr>
                <a:fld id="{BE101F8B-3D5D-48F4-87B0-DE7F6710437C}"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2"/>
        <c:spPr>
          <a:solidFill>
            <a:schemeClr val="accent2"/>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b="0" i="0" u="none" strike="noStrike" kern="1200" baseline="0">
                    <a:solidFill>
                      <a:schemeClr val="bg1"/>
                    </a:solidFill>
                    <a:latin typeface="+mn-lt"/>
                    <a:ea typeface="+mn-ea"/>
                    <a:cs typeface="+mn-cs"/>
                  </a:defRPr>
                </a:pPr>
                <a:fld id="{881B53E9-69B6-4073-91C3-BF2C06945750}"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b="0" i="0" u="none" strike="noStrike" kern="1200" baseline="0">
                    <a:solidFill>
                      <a:schemeClr val="bg1"/>
                    </a:solidFill>
                    <a:latin typeface="+mn-lt"/>
                    <a:ea typeface="+mn-ea"/>
                    <a:cs typeface="+mn-cs"/>
                  </a:defRPr>
                </a:pPr>
                <a:fld id="{BE101F8B-3D5D-48F4-87B0-DE7F6710437C}"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b="0" i="0" u="none" strike="noStrike" kern="1200" baseline="0">
                    <a:solidFill>
                      <a:schemeClr val="bg1"/>
                    </a:solidFill>
                    <a:latin typeface="+mn-lt"/>
                    <a:ea typeface="+mn-ea"/>
                    <a:cs typeface="+mn-cs"/>
                  </a:defRPr>
                </a:pPr>
                <a:fld id="{881B53E9-69B6-4073-91C3-BF2C06945750}"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tx2">
              <a:lumMod val="50000"/>
              <a:lumOff val="50000"/>
            </a:schemeClr>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r>
                  <a:rPr lang="en-US" sz="1200"/>
                  <a:t>2003</a:t>
                </a:r>
              </a:p>
              <a:p>
                <a:pPr>
                  <a:defRPr sz="1200">
                    <a:solidFill>
                      <a:schemeClr val="bg1"/>
                    </a:solidFill>
                  </a:defRPr>
                </a:pPr>
                <a:fld id="{BE101F8B-3D5D-48F4-87B0-DE7F6710437C}" type="PERCENTAGE">
                  <a:rPr lang="en-US" sz="1200"/>
                  <a:pPr>
                    <a:defRPr sz="12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8"/>
        <c:spPr>
          <a:solidFill>
            <a:schemeClr val="tx2">
              <a:lumMod val="90000"/>
              <a:lumOff val="10000"/>
            </a:schemeClr>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sz="1400"/>
                  <a:t>2004</a:t>
                </a:r>
              </a:p>
              <a:p>
                <a:pPr>
                  <a:defRPr sz="1400">
                    <a:solidFill>
                      <a:schemeClr val="bg1"/>
                    </a:solidFill>
                  </a:defRPr>
                </a:pPr>
                <a:fld id="{881B53E9-69B6-4073-91C3-BF2C06945750}" type="PERCENTAGE">
                  <a:rPr lang="en-US" sz="1400"/>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Tables'!$B$186</c:f>
              <c:strCache>
                <c:ptCount val="1"/>
                <c:pt idx="0">
                  <c:v>Total</c:v>
                </c:pt>
              </c:strCache>
            </c:strRef>
          </c:tx>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C110-4626-9C3B-AF1A047ADBEB}"/>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3-C110-4626-9C3B-AF1A047ADBEB}"/>
              </c:ext>
            </c:extLst>
          </c:dPt>
          <c:dLbls>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r>
                      <a:rPr lang="en-US" sz="1200"/>
                      <a:t>2003</a:t>
                    </a:r>
                  </a:p>
                  <a:p>
                    <a:pPr>
                      <a:defRPr sz="1200">
                        <a:solidFill>
                          <a:schemeClr val="bg1"/>
                        </a:solidFill>
                      </a:defRPr>
                    </a:pPr>
                    <a:fld id="{BE101F8B-3D5D-48F4-87B0-DE7F6710437C}" type="PERCENTAGE">
                      <a:rPr lang="en-US" sz="1200"/>
                      <a:pPr>
                        <a:defRPr sz="12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 xmlns:c16="http://schemas.microsoft.com/office/drawing/2014/chart" uri="{C3380CC4-5D6E-409C-BE32-E72D297353CC}">
                  <c16:uniqueId val="{00000001-C110-4626-9C3B-AF1A047ADBEB}"/>
                </c:ext>
              </c:extLst>
            </c:dLbl>
            <c:dLbl>
              <c:idx val="1"/>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sz="1400"/>
                      <a:t>2004</a:t>
                    </a:r>
                  </a:p>
                  <a:p>
                    <a:pPr>
                      <a:defRPr sz="1400">
                        <a:solidFill>
                          <a:schemeClr val="bg1"/>
                        </a:solidFill>
                      </a:defRPr>
                    </a:pPr>
                    <a:fld id="{881B53E9-69B6-4073-91C3-BF2C06945750}" type="PERCENTAGE">
                      <a:rPr lang="en-US" sz="1400"/>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110-4626-9C3B-AF1A047ADBE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Tables'!$A$187:$A$189</c:f>
              <c:strCache>
                <c:ptCount val="2"/>
                <c:pt idx="0">
                  <c:v>2003</c:v>
                </c:pt>
                <c:pt idx="1">
                  <c:v>2004</c:v>
                </c:pt>
              </c:strCache>
            </c:strRef>
          </c:cat>
          <c:val>
            <c:numRef>
              <c:f>'Pivot Tables'!$B$187:$B$189</c:f>
              <c:numCache>
                <c:formatCode>General</c:formatCode>
                <c:ptCount val="2"/>
                <c:pt idx="0">
                  <c:v>1000</c:v>
                </c:pt>
                <c:pt idx="1">
                  <c:v>1345</c:v>
                </c:pt>
              </c:numCache>
            </c:numRef>
          </c:val>
          <c:extLst>
            <c:ext xmlns:c16="http://schemas.microsoft.com/office/drawing/2014/chart" uri="{C3380CC4-5D6E-409C-BE32-E72D297353CC}">
              <c16:uniqueId val="{00000004-C110-4626-9C3B-AF1A047ADBEB}"/>
            </c:ext>
          </c:extLst>
        </c:ser>
        <c:dLbls>
          <c:showLegendKey val="0"/>
          <c:showVal val="0"/>
          <c:showCatName val="0"/>
          <c:showSerName val="0"/>
          <c:showPercent val="0"/>
          <c:showBubbleSize val="0"/>
          <c:showLeaderLines val="0"/>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Tables!PivotTable5</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c:f>
              <c:strCache>
                <c:ptCount val="1"/>
                <c:pt idx="0">
                  <c:v>Sum of SALES</c:v>
                </c:pt>
              </c:strCache>
            </c:strRef>
          </c:tx>
          <c:spPr>
            <a:solidFill>
              <a:schemeClr val="tx2">
                <a:lumMod val="90000"/>
                <a:lumOff val="10000"/>
              </a:schemeClr>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Tables'!$B$54:$B$64</c:f>
              <c:numCache>
                <c:formatCode>_-[$$-409]* #\ ##0.00_ ;_-[$$-409]* \-#\ ##0.00\ ;_-[$$-409]* "-"??_ ;_-@_ </c:formatCode>
                <c:ptCount val="10"/>
                <c:pt idx="0">
                  <c:v>585495.94000000018</c:v>
                </c:pt>
                <c:pt idx="1">
                  <c:v>441602.38000000012</c:v>
                </c:pt>
                <c:pt idx="2">
                  <c:v>200995.41000000006</c:v>
                </c:pt>
                <c:pt idx="3">
                  <c:v>197736.93999999997</c:v>
                </c:pt>
                <c:pt idx="4">
                  <c:v>168814.08000000007</c:v>
                </c:pt>
                <c:pt idx="5">
                  <c:v>164069.43999999997</c:v>
                </c:pt>
                <c:pt idx="6">
                  <c:v>157807.80999999994</c:v>
                </c:pt>
                <c:pt idx="7">
                  <c:v>142874.24999999997</c:v>
                </c:pt>
                <c:pt idx="8">
                  <c:v>137955.72</c:v>
                </c:pt>
                <c:pt idx="9">
                  <c:v>131685.29999999999</c:v>
                </c:pt>
              </c:numCache>
            </c:numRef>
          </c:val>
          <c:extLst>
            <c:ext xmlns:c16="http://schemas.microsoft.com/office/drawing/2014/chart" uri="{C3380CC4-5D6E-409C-BE32-E72D297353CC}">
              <c16:uniqueId val="{00000000-7FF8-4462-9262-54969B5D332B}"/>
            </c:ext>
          </c:extLst>
        </c:ser>
        <c:dLbls>
          <c:showLegendKey val="0"/>
          <c:showVal val="0"/>
          <c:showCatName val="0"/>
          <c:showSerName val="0"/>
          <c:showPercent val="0"/>
          <c:showBubbleSize val="0"/>
        </c:dLbls>
        <c:gapWidth val="219"/>
        <c:overlap val="-27"/>
        <c:axId val="1699777215"/>
        <c:axId val="197811615"/>
      </c:barChart>
      <c:barChart>
        <c:barDir val="col"/>
        <c:grouping val="clustered"/>
        <c:varyColors val="0"/>
        <c:ser>
          <c:idx val="1"/>
          <c:order val="1"/>
          <c:tx>
            <c:strRef>
              <c:f>'Pivot Tables'!$C$53</c:f>
              <c:strCache>
                <c:ptCount val="1"/>
                <c:pt idx="0">
                  <c:v>Sum of PROFIT</c:v>
                </c:pt>
              </c:strCache>
            </c:strRef>
          </c:tx>
          <c:spPr>
            <a:solidFill>
              <a:schemeClr val="tx2">
                <a:lumMod val="50000"/>
                <a:lumOff val="50000"/>
              </a:schemeClr>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Tables'!$C$54:$C$64</c:f>
              <c:numCache>
                <c:formatCode>_-[$$-409]* #\ ##0.00_ ;_-[$$-409]* \-#\ ##0.00\ ;_-[$$-409]* "-"??_ ;_-@_ </c:formatCode>
                <c:ptCount val="10"/>
                <c:pt idx="0">
                  <c:v>87169.00161799998</c:v>
                </c:pt>
                <c:pt idx="1">
                  <c:v>63176.615585000014</c:v>
                </c:pt>
                <c:pt idx="2">
                  <c:v>26029.178034999997</c:v>
                </c:pt>
                <c:pt idx="3">
                  <c:v>39667.603016000008</c:v>
                </c:pt>
                <c:pt idx="4">
                  <c:v>25367.056583999998</c:v>
                </c:pt>
                <c:pt idx="5">
                  <c:v>18272.618692</c:v>
                </c:pt>
                <c:pt idx="6">
                  <c:v>22534.294638999996</c:v>
                </c:pt>
                <c:pt idx="7">
                  <c:v>17508.841926999998</c:v>
                </c:pt>
                <c:pt idx="8">
                  <c:v>11297.602245999999</c:v>
                </c:pt>
                <c:pt idx="9">
                  <c:v>22216.745351999998</c:v>
                </c:pt>
              </c:numCache>
            </c:numRef>
          </c:val>
          <c:extLst>
            <c:ext xmlns:c16="http://schemas.microsoft.com/office/drawing/2014/chart" uri="{C3380CC4-5D6E-409C-BE32-E72D297353CC}">
              <c16:uniqueId val="{00000001-7FF8-4462-9262-54969B5D332B}"/>
            </c:ext>
          </c:extLst>
        </c:ser>
        <c:dLbls>
          <c:showLegendKey val="0"/>
          <c:showVal val="0"/>
          <c:showCatName val="0"/>
          <c:showSerName val="0"/>
          <c:showPercent val="0"/>
          <c:showBubbleSize val="0"/>
        </c:dLbls>
        <c:gapWidth val="429"/>
        <c:overlap val="-7"/>
        <c:axId val="1056635679"/>
        <c:axId val="1056623199"/>
      </c:barChart>
      <c:catAx>
        <c:axId val="169977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97811615"/>
        <c:crosses val="autoZero"/>
        <c:auto val="1"/>
        <c:lblAlgn val="ctr"/>
        <c:lblOffset val="100"/>
        <c:noMultiLvlLbl val="0"/>
      </c:catAx>
      <c:valAx>
        <c:axId val="197811615"/>
        <c:scaling>
          <c:orientation val="minMax"/>
          <c:max val="600000"/>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699777215"/>
        <c:crosses val="autoZero"/>
        <c:crossBetween val="between"/>
      </c:valAx>
      <c:valAx>
        <c:axId val="1056623199"/>
        <c:scaling>
          <c:orientation val="minMax"/>
        </c:scaling>
        <c:delete val="1"/>
        <c:axPos val="r"/>
        <c:numFmt formatCode="_-[$$-409]* #\ ##0.00_ ;_-[$$-409]* \-#\ ##0.00\ ;_-[$$-409]* &quot;-&quot;??_ ;_-@_ " sourceLinked="1"/>
        <c:majorTickMark val="out"/>
        <c:minorTickMark val="none"/>
        <c:tickLblPos val="nextTo"/>
        <c:crossAx val="1056635679"/>
        <c:crosses val="max"/>
        <c:crossBetween val="between"/>
        <c:majorUnit val="600000"/>
        <c:minorUnit val="200000"/>
      </c:valAx>
      <c:catAx>
        <c:axId val="1056635679"/>
        <c:scaling>
          <c:orientation val="minMax"/>
        </c:scaling>
        <c:delete val="1"/>
        <c:axPos val="b"/>
        <c:numFmt formatCode="General" sourceLinked="1"/>
        <c:majorTickMark val="out"/>
        <c:minorTickMark val="none"/>
        <c:tickLblPos val="nextTo"/>
        <c:crossAx val="1056623199"/>
        <c:crosses val="autoZero"/>
        <c:auto val="1"/>
        <c:lblAlgn val="ctr"/>
        <c:lblOffset val="100"/>
        <c:noMultiLvlLbl val="0"/>
      </c:catAx>
      <c:spPr>
        <a:noFill/>
        <a:ln w="25400">
          <a:noFill/>
        </a:ln>
        <a:effectLst/>
      </c:spPr>
    </c:plotArea>
    <c:legend>
      <c:legendPos val="t"/>
      <c:overlay val="1"/>
      <c:spPr>
        <a:noFill/>
        <a:ln>
          <a:noFill/>
        </a:ln>
        <a:effectLst/>
      </c:spPr>
      <c:txPr>
        <a:bodyPr rot="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Tables'!$B$36</c:f>
              <c:strCache>
                <c:ptCount val="1"/>
                <c:pt idx="0">
                  <c:v>Sum of SALES</c:v>
                </c:pt>
              </c:strCache>
            </c:strRef>
          </c:tx>
          <c:spPr>
            <a:solidFill>
              <a:schemeClr val="tx2">
                <a:lumMod val="90000"/>
                <a:lumOff val="10000"/>
              </a:schemeClr>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Tables'!$B$37:$B$44</c:f>
              <c:numCache>
                <c:formatCode>_-[$$-409]* #\ ##0.00_ ;_-[$$-409]* \-#\ ##0.00\ ;_-[$$-409]* "-"??_ ;_-@_ </c:formatCode>
                <c:ptCount val="7"/>
                <c:pt idx="0">
                  <c:v>3247042.3799999966</c:v>
                </c:pt>
                <c:pt idx="1">
                  <c:v>1562411.5300000003</c:v>
                </c:pt>
                <c:pt idx="2">
                  <c:v>949732.8199999996</c:v>
                </c:pt>
                <c:pt idx="3">
                  <c:v>931440.81000000064</c:v>
                </c:pt>
                <c:pt idx="4">
                  <c:v>774929.39999999979</c:v>
                </c:pt>
                <c:pt idx="5">
                  <c:v>586259.05999999994</c:v>
                </c:pt>
                <c:pt idx="6">
                  <c:v>189326.13999999996</c:v>
                </c:pt>
              </c:numCache>
            </c:numRef>
          </c:val>
          <c:extLst>
            <c:ext xmlns:c16="http://schemas.microsoft.com/office/drawing/2014/chart" uri="{C3380CC4-5D6E-409C-BE32-E72D297353CC}">
              <c16:uniqueId val="{00000000-A928-441E-8501-559C5D757383}"/>
            </c:ext>
          </c:extLst>
        </c:ser>
        <c:dLbls>
          <c:showLegendKey val="0"/>
          <c:showVal val="0"/>
          <c:showCatName val="0"/>
          <c:showSerName val="0"/>
          <c:showPercent val="0"/>
          <c:showBubbleSize val="0"/>
        </c:dLbls>
        <c:gapWidth val="219"/>
        <c:overlap val="-27"/>
        <c:axId val="1056608799"/>
        <c:axId val="1056611679"/>
      </c:barChart>
      <c:barChart>
        <c:barDir val="col"/>
        <c:grouping val="clustered"/>
        <c:varyColors val="0"/>
        <c:ser>
          <c:idx val="1"/>
          <c:order val="1"/>
          <c:tx>
            <c:strRef>
              <c:f>'Pivot Tables'!$C$36</c:f>
              <c:strCache>
                <c:ptCount val="1"/>
                <c:pt idx="0">
                  <c:v>Sum of PROFIT</c:v>
                </c:pt>
              </c:strCache>
            </c:strRef>
          </c:tx>
          <c:spPr>
            <a:solidFill>
              <a:schemeClr val="tx2">
                <a:lumMod val="50000"/>
                <a:lumOff val="50000"/>
              </a:schemeClr>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Tables'!$C$37:$C$44</c:f>
              <c:numCache>
                <c:formatCode>_-[$$-409]* #\ ##0.00_ ;_-[$$-409]* \-#\ ##0.00\ ;_-[$$-409]* "-"??_ ;_-@_ </c:formatCode>
                <c:ptCount val="7"/>
                <c:pt idx="0">
                  <c:v>793443.31297299918</c:v>
                </c:pt>
                <c:pt idx="1">
                  <c:v>112649.29059599996</c:v>
                </c:pt>
                <c:pt idx="2">
                  <c:v>43212.843310000018</c:v>
                </c:pt>
                <c:pt idx="3">
                  <c:v>118292.98286999998</c:v>
                </c:pt>
                <c:pt idx="4">
                  <c:v>54057.20803899999</c:v>
                </c:pt>
                <c:pt idx="5">
                  <c:v>48404.83767399998</c:v>
                </c:pt>
                <c:pt idx="6">
                  <c:v>9378.0053479999988</c:v>
                </c:pt>
              </c:numCache>
            </c:numRef>
          </c:val>
          <c:extLst>
            <c:ext xmlns:c16="http://schemas.microsoft.com/office/drawing/2014/chart" uri="{C3380CC4-5D6E-409C-BE32-E72D297353CC}">
              <c16:uniqueId val="{00000001-A928-441E-8501-559C5D757383}"/>
            </c:ext>
          </c:extLst>
        </c:ser>
        <c:dLbls>
          <c:showLegendKey val="0"/>
          <c:showVal val="0"/>
          <c:showCatName val="0"/>
          <c:showSerName val="0"/>
          <c:showPercent val="0"/>
          <c:showBubbleSize val="0"/>
        </c:dLbls>
        <c:gapWidth val="429"/>
        <c:overlap val="-27"/>
        <c:axId val="1043693855"/>
        <c:axId val="1043700575"/>
      </c:barChart>
      <c:catAx>
        <c:axId val="10566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056611679"/>
        <c:crosses val="autoZero"/>
        <c:auto val="1"/>
        <c:lblAlgn val="ctr"/>
        <c:lblOffset val="100"/>
        <c:noMultiLvlLbl val="0"/>
      </c:catAx>
      <c:valAx>
        <c:axId val="1056611679"/>
        <c:scaling>
          <c:orientation val="minMax"/>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056608799"/>
        <c:crosses val="autoZero"/>
        <c:crossBetween val="between"/>
      </c:valAx>
      <c:valAx>
        <c:axId val="1043700575"/>
        <c:scaling>
          <c:orientation val="minMax"/>
        </c:scaling>
        <c:delete val="1"/>
        <c:axPos val="r"/>
        <c:numFmt formatCode="_-[$$-409]* #\ ##0.00_ ;_-[$$-409]* \-#\ ##0.00\ ;_-[$$-409]* &quot;-&quot;??_ ;_-@_ " sourceLinked="1"/>
        <c:majorTickMark val="out"/>
        <c:minorTickMark val="none"/>
        <c:tickLblPos val="nextTo"/>
        <c:crossAx val="1043693855"/>
        <c:crosses val="max"/>
        <c:crossBetween val="between"/>
        <c:majorUnit val="3500000"/>
        <c:minorUnit val="100000"/>
      </c:valAx>
      <c:catAx>
        <c:axId val="1043693855"/>
        <c:scaling>
          <c:orientation val="minMax"/>
        </c:scaling>
        <c:delete val="1"/>
        <c:axPos val="b"/>
        <c:numFmt formatCode="General" sourceLinked="1"/>
        <c:majorTickMark val="out"/>
        <c:minorTickMark val="none"/>
        <c:tickLblPos val="nextTo"/>
        <c:crossAx val="1043700575"/>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Tables!PivotTable8</c:name>
    <c:fmtId val="5"/>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pivotFmt>
      <c:pivotFmt>
        <c:idx val="2"/>
        <c:spPr>
          <a:solidFill>
            <a:schemeClr val="tx2">
              <a:lumMod val="25000"/>
              <a:lumOff val="75000"/>
            </a:schemeClr>
          </a:solidFill>
          <a:ln w="19050">
            <a:noFill/>
          </a:ln>
          <a:effectLst/>
        </c:spPr>
      </c:pivotFmt>
      <c:pivotFmt>
        <c:idx val="3"/>
        <c:spPr>
          <a:solidFill>
            <a:schemeClr val="tx2">
              <a:lumMod val="25000"/>
              <a:lumOff val="75000"/>
            </a:schemeClr>
          </a:solidFill>
          <a:ln w="19050">
            <a:noFill/>
          </a:ln>
          <a:effectLst/>
        </c:spPr>
      </c:pivotFmt>
      <c:pivotFmt>
        <c:idx val="4"/>
        <c:spPr>
          <a:solidFill>
            <a:schemeClr val="tx2">
              <a:lumMod val="90000"/>
              <a:lumOff val="10000"/>
            </a:schemeClr>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25000"/>
              <a:lumOff val="75000"/>
            </a:schemeClr>
          </a:solidFill>
          <a:ln w="19050">
            <a:noFill/>
          </a:ln>
          <a:effectLst/>
        </c:spPr>
      </c:pivotFmt>
      <c:pivotFmt>
        <c:idx val="7"/>
        <c:spPr>
          <a:solidFill>
            <a:schemeClr val="tx2">
              <a:lumMod val="25000"/>
              <a:lumOff val="75000"/>
            </a:schemeClr>
          </a:solidFill>
          <a:ln w="19050">
            <a:noFill/>
          </a:ln>
          <a:effectLst/>
        </c:spPr>
      </c:pivotFmt>
      <c:pivotFmt>
        <c:idx val="8"/>
        <c:spPr>
          <a:solidFill>
            <a:schemeClr val="tx2">
              <a:lumMod val="25000"/>
              <a:lumOff val="75000"/>
            </a:schemeClr>
          </a:solidFill>
          <a:ln w="19050">
            <a:noFill/>
          </a:ln>
          <a:effectLst/>
        </c:spPr>
      </c:pivotFmt>
      <c:pivotFmt>
        <c:idx val="9"/>
        <c:spPr>
          <a:solidFill>
            <a:schemeClr val="tx2">
              <a:lumMod val="90000"/>
              <a:lumOff val="10000"/>
            </a:schemeClr>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5000"/>
              <a:lumOff val="75000"/>
            </a:schemeClr>
          </a:solidFill>
          <a:ln w="19050">
            <a:noFill/>
          </a:ln>
          <a:effectLst/>
        </c:spPr>
      </c:pivotFmt>
      <c:pivotFmt>
        <c:idx val="12"/>
        <c:spPr>
          <a:solidFill>
            <a:schemeClr val="tx2">
              <a:lumMod val="25000"/>
              <a:lumOff val="75000"/>
            </a:schemeClr>
          </a:solidFill>
          <a:ln w="19050">
            <a:noFill/>
          </a:ln>
          <a:effectLst/>
        </c:spPr>
      </c:pivotFmt>
      <c:pivotFmt>
        <c:idx val="13"/>
        <c:spPr>
          <a:solidFill>
            <a:schemeClr val="tx2">
              <a:lumMod val="25000"/>
              <a:lumOff val="75000"/>
            </a:schemeClr>
          </a:solidFill>
          <a:ln w="19050">
            <a:noFill/>
          </a:ln>
          <a:effectLst/>
        </c:spPr>
      </c:pivotFmt>
      <c:pivotFmt>
        <c:idx val="14"/>
        <c:spPr>
          <a:solidFill>
            <a:schemeClr val="tx2">
              <a:lumMod val="90000"/>
              <a:lumOff val="10000"/>
            </a:schemeClr>
          </a:solidFill>
          <a:ln w="19050">
            <a:noFill/>
          </a:ln>
          <a:effectLst/>
        </c:spPr>
      </c:pivotFmt>
    </c:pivotFmts>
    <c:plotArea>
      <c:layout/>
      <c:doughnutChart>
        <c:varyColors val="1"/>
        <c:ser>
          <c:idx val="0"/>
          <c:order val="0"/>
          <c:tx>
            <c:strRef>
              <c:f>'Pivot Tables'!$B$109</c:f>
              <c:strCache>
                <c:ptCount val="1"/>
                <c:pt idx="0">
                  <c:v>Total</c:v>
                </c:pt>
              </c:strCache>
            </c:strRef>
          </c:tx>
          <c:spPr>
            <a:ln>
              <a:noFill/>
            </a:ln>
          </c:spPr>
          <c:explosion val="1"/>
          <c:dPt>
            <c:idx val="0"/>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1-B406-4E3F-B907-DB35DD246FB6}"/>
              </c:ext>
            </c:extLst>
          </c:dPt>
          <c:dPt>
            <c:idx val="1"/>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3-B406-4E3F-B907-DB35DD246FB6}"/>
              </c:ext>
            </c:extLst>
          </c:dPt>
          <c:dPt>
            <c:idx val="2"/>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5-B406-4E3F-B907-DB35DD246FB6}"/>
              </c:ext>
            </c:extLst>
          </c:dPt>
          <c:dPt>
            <c:idx val="3"/>
            <c:bubble3D val="0"/>
            <c:spPr>
              <a:solidFill>
                <a:schemeClr val="tx2">
                  <a:lumMod val="90000"/>
                  <a:lumOff val="10000"/>
                </a:schemeClr>
              </a:solidFill>
              <a:ln w="19050">
                <a:noFill/>
              </a:ln>
              <a:effectLst/>
            </c:spPr>
            <c:extLst>
              <c:ext xmlns:c16="http://schemas.microsoft.com/office/drawing/2014/chart" uri="{C3380CC4-5D6E-409C-BE32-E72D297353CC}">
                <c16:uniqueId val="{00000007-B406-4E3F-B907-DB35DD246FB6}"/>
              </c:ext>
            </c:extLst>
          </c:dPt>
          <c:cat>
            <c:strRef>
              <c:f>'Pivot Tables'!$A$110:$A$114</c:f>
              <c:strCache>
                <c:ptCount val="4"/>
                <c:pt idx="0">
                  <c:v>Cancelled</c:v>
                </c:pt>
                <c:pt idx="1">
                  <c:v>On Hold</c:v>
                </c:pt>
                <c:pt idx="2">
                  <c:v>Resolved</c:v>
                </c:pt>
                <c:pt idx="3">
                  <c:v>Shipped</c:v>
                </c:pt>
              </c:strCache>
            </c:strRef>
          </c:cat>
          <c:val>
            <c:numRef>
              <c:f>'Pivot Tables'!$B$110:$B$114</c:f>
              <c:numCache>
                <c:formatCode>General</c:formatCode>
                <c:ptCount val="4"/>
                <c:pt idx="0">
                  <c:v>60</c:v>
                </c:pt>
                <c:pt idx="1">
                  <c:v>6</c:v>
                </c:pt>
                <c:pt idx="2">
                  <c:v>16</c:v>
                </c:pt>
                <c:pt idx="3">
                  <c:v>2263</c:v>
                </c:pt>
              </c:numCache>
            </c:numRef>
          </c:val>
          <c:extLst>
            <c:ext xmlns:c16="http://schemas.microsoft.com/office/drawing/2014/chart" uri="{C3380CC4-5D6E-409C-BE32-E72D297353CC}">
              <c16:uniqueId val="{00000008-B406-4E3F-B907-DB35DD246FB6}"/>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Tables!PivotTable7</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Tables'!$B$74:$B$75</c:f>
              <c:strCache>
                <c:ptCount val="1"/>
                <c:pt idx="0">
                  <c:v>2003</c:v>
                </c:pt>
              </c:strCache>
            </c:strRef>
          </c:tx>
          <c:spPr>
            <a:ln w="28575" cap="rnd">
              <a:solidFill>
                <a:schemeClr val="accent1"/>
              </a:solidFill>
              <a:round/>
            </a:ln>
            <a:effectLst/>
          </c:spPr>
          <c:marker>
            <c:symbol val="none"/>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Tables'!$B$76:$B$88</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0-474C-4215-BB18-ED5710EB2CFA}"/>
            </c:ext>
          </c:extLst>
        </c:ser>
        <c:ser>
          <c:idx val="1"/>
          <c:order val="1"/>
          <c:tx>
            <c:strRef>
              <c:f>'Pivot Tables'!$C$74:$C$75</c:f>
              <c:strCache>
                <c:ptCount val="1"/>
                <c:pt idx="0">
                  <c:v>2004</c:v>
                </c:pt>
              </c:strCache>
            </c:strRef>
          </c:tx>
          <c:spPr>
            <a:ln w="28575" cap="rnd">
              <a:solidFill>
                <a:schemeClr val="accent2"/>
              </a:solidFill>
              <a:round/>
            </a:ln>
            <a:effectLst/>
          </c:spPr>
          <c:marker>
            <c:symbol val="none"/>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Tables'!$C$76:$C$88</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1-474C-4215-BB18-ED5710EB2CFA}"/>
            </c:ext>
          </c:extLst>
        </c:ser>
        <c:dLbls>
          <c:showLegendKey val="0"/>
          <c:showVal val="0"/>
          <c:showCatName val="0"/>
          <c:showSerName val="0"/>
          <c:showPercent val="0"/>
          <c:showBubbleSize val="0"/>
        </c:dLbls>
        <c:smooth val="0"/>
        <c:axId val="719202671"/>
        <c:axId val="719203631"/>
      </c:lineChart>
      <c:catAx>
        <c:axId val="71920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203631"/>
        <c:crosses val="autoZero"/>
        <c:auto val="1"/>
        <c:lblAlgn val="ctr"/>
        <c:lblOffset val="100"/>
        <c:noMultiLvlLbl val="0"/>
      </c:catAx>
      <c:valAx>
        <c:axId val="719203631"/>
        <c:scaling>
          <c:orientation val="minMax"/>
          <c:max val="1150000"/>
          <c:min val="100000"/>
        </c:scaling>
        <c:delete val="0"/>
        <c:axPos val="l"/>
        <c:majorGridlines>
          <c:spPr>
            <a:ln w="9525" cap="flat" cmpd="sng" algn="ctr">
              <a:solidFill>
                <a:schemeClr val="tx1">
                  <a:lumMod val="15000"/>
                  <a:lumOff val="85000"/>
                </a:schemeClr>
              </a:solidFill>
              <a:round/>
            </a:ln>
            <a:effectLst/>
          </c:spPr>
        </c:majorGridlines>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202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c:f>
              <c:strCache>
                <c:ptCount val="1"/>
                <c:pt idx="0">
                  <c:v>Sum of SALES</c:v>
                </c:pt>
              </c:strCache>
            </c:strRef>
          </c:tx>
          <c:spPr>
            <a:solidFill>
              <a:schemeClr val="accent1"/>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Tables'!$B$54:$B$64</c:f>
              <c:numCache>
                <c:formatCode>_-[$$-409]* #\ ##0.00_ ;_-[$$-409]* \-#\ ##0.00\ ;_-[$$-409]* "-"??_ ;_-@_ </c:formatCode>
                <c:ptCount val="10"/>
                <c:pt idx="0">
                  <c:v>585495.94000000018</c:v>
                </c:pt>
                <c:pt idx="1">
                  <c:v>441602.38000000012</c:v>
                </c:pt>
                <c:pt idx="2">
                  <c:v>200995.41000000006</c:v>
                </c:pt>
                <c:pt idx="3">
                  <c:v>197736.93999999997</c:v>
                </c:pt>
                <c:pt idx="4">
                  <c:v>168814.08000000007</c:v>
                </c:pt>
                <c:pt idx="5">
                  <c:v>164069.43999999997</c:v>
                </c:pt>
                <c:pt idx="6">
                  <c:v>157807.80999999994</c:v>
                </c:pt>
                <c:pt idx="7">
                  <c:v>142874.24999999997</c:v>
                </c:pt>
                <c:pt idx="8">
                  <c:v>137955.72</c:v>
                </c:pt>
                <c:pt idx="9">
                  <c:v>131685.29999999999</c:v>
                </c:pt>
              </c:numCache>
            </c:numRef>
          </c:val>
          <c:extLst>
            <c:ext xmlns:c16="http://schemas.microsoft.com/office/drawing/2014/chart" uri="{C3380CC4-5D6E-409C-BE32-E72D297353CC}">
              <c16:uniqueId val="{00000000-18CD-482B-8B2D-8CA2C82C94A9}"/>
            </c:ext>
          </c:extLst>
        </c:ser>
        <c:ser>
          <c:idx val="1"/>
          <c:order val="1"/>
          <c:tx>
            <c:strRef>
              <c:f>'Pivot Tables'!$C$53</c:f>
              <c:strCache>
                <c:ptCount val="1"/>
                <c:pt idx="0">
                  <c:v>Sum of PROFIT</c:v>
                </c:pt>
              </c:strCache>
            </c:strRef>
          </c:tx>
          <c:spPr>
            <a:solidFill>
              <a:schemeClr val="accent2"/>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Tables'!$C$54:$C$64</c:f>
              <c:numCache>
                <c:formatCode>_-[$$-409]* #\ ##0.00_ ;_-[$$-409]* \-#\ ##0.00\ ;_-[$$-409]* "-"??_ ;_-@_ </c:formatCode>
                <c:ptCount val="10"/>
                <c:pt idx="0">
                  <c:v>87169.00161799998</c:v>
                </c:pt>
                <c:pt idx="1">
                  <c:v>63176.615585000014</c:v>
                </c:pt>
                <c:pt idx="2">
                  <c:v>26029.178034999997</c:v>
                </c:pt>
                <c:pt idx="3">
                  <c:v>39667.603016000008</c:v>
                </c:pt>
                <c:pt idx="4">
                  <c:v>25367.056583999998</c:v>
                </c:pt>
                <c:pt idx="5">
                  <c:v>18272.618692</c:v>
                </c:pt>
                <c:pt idx="6">
                  <c:v>22534.294638999996</c:v>
                </c:pt>
                <c:pt idx="7">
                  <c:v>17508.841926999998</c:v>
                </c:pt>
                <c:pt idx="8">
                  <c:v>11297.602245999999</c:v>
                </c:pt>
                <c:pt idx="9">
                  <c:v>22216.745351999998</c:v>
                </c:pt>
              </c:numCache>
            </c:numRef>
          </c:val>
          <c:extLst>
            <c:ext xmlns:c16="http://schemas.microsoft.com/office/drawing/2014/chart" uri="{C3380CC4-5D6E-409C-BE32-E72D297353CC}">
              <c16:uniqueId val="{00000001-18CD-482B-8B2D-8CA2C82C94A9}"/>
            </c:ext>
          </c:extLst>
        </c:ser>
        <c:dLbls>
          <c:showLegendKey val="0"/>
          <c:showVal val="0"/>
          <c:showCatName val="0"/>
          <c:showSerName val="0"/>
          <c:showPercent val="0"/>
          <c:showBubbleSize val="0"/>
        </c:dLbls>
        <c:gapWidth val="219"/>
        <c:overlap val="-27"/>
        <c:axId val="1699777215"/>
        <c:axId val="197811615"/>
      </c:barChart>
      <c:catAx>
        <c:axId val="169977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11615"/>
        <c:crosses val="autoZero"/>
        <c:auto val="1"/>
        <c:lblAlgn val="ctr"/>
        <c:lblOffset val="100"/>
        <c:noMultiLvlLbl val="0"/>
      </c:catAx>
      <c:valAx>
        <c:axId val="197811615"/>
        <c:scaling>
          <c:orientation val="minMax"/>
          <c:max val="600000"/>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777215"/>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850647795092485E-2"/>
          <c:y val="3.7453703703703718E-2"/>
          <c:w val="0.95957691166792225"/>
          <c:h val="0.92154491105278502"/>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'Pivot Tables'!$A$120:$A$132</c15:sqref>
                  </c15:fullRef>
                </c:ext>
              </c:extLst>
              <c:f>'Pivot Tables'!$A$120:$A$131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Tables'!$B$120:$B$132</c15:sqref>
                  </c15:fullRef>
                </c:ext>
              </c:extLst>
              <c:f>'Pivot Tables'!$B$120:$B$131</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0-6A22-41FF-881C-BDBCDE54CA63}"/>
            </c:ext>
          </c:extLst>
        </c:ser>
        <c:dLbls>
          <c:showLegendKey val="0"/>
          <c:showVal val="0"/>
          <c:showCatName val="0"/>
          <c:showSerName val="0"/>
          <c:showPercent val="0"/>
          <c:showBubbleSize val="0"/>
        </c:dLbls>
        <c:marker val="1"/>
        <c:smooth val="0"/>
        <c:axId val="146559311"/>
        <c:axId val="146558351"/>
      </c:lineChart>
      <c:catAx>
        <c:axId val="146559311"/>
        <c:scaling>
          <c:orientation val="minMax"/>
        </c:scaling>
        <c:delete val="1"/>
        <c:axPos val="b"/>
        <c:numFmt formatCode="General" sourceLinked="1"/>
        <c:majorTickMark val="none"/>
        <c:minorTickMark val="none"/>
        <c:tickLblPos val="nextTo"/>
        <c:crossAx val="146558351"/>
        <c:crosses val="autoZero"/>
        <c:auto val="1"/>
        <c:lblAlgn val="ctr"/>
        <c:lblOffset val="100"/>
        <c:noMultiLvlLbl val="0"/>
      </c:catAx>
      <c:valAx>
        <c:axId val="146558351"/>
        <c:scaling>
          <c:orientation val="minMax"/>
        </c:scaling>
        <c:delete val="1"/>
        <c:axPos val="l"/>
        <c:numFmt formatCode="_-[$$-409]* #\ ##0.00_ ;_-[$$-409]* \-#\ ##0.00\ ;_-[$$-409]* &quot;-&quot;??_ ;_-@_ " sourceLinked="1"/>
        <c:majorTickMark val="none"/>
        <c:minorTickMark val="none"/>
        <c:tickLblPos val="nextTo"/>
        <c:crossAx val="14655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'Pivot Tables'!$A$135:$A$147</c15:sqref>
                  </c15:fullRef>
                </c:ext>
              </c:extLst>
              <c:f>'Pivot Tables'!$A$135:$A$146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Tables'!$B$135:$B$147</c15:sqref>
                  </c15:fullRef>
                </c:ext>
              </c:extLst>
              <c:f>'Pivot Tables'!$B$135:$B$146</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0-392B-444C-A239-13943BD80C1E}"/>
            </c:ext>
          </c:extLst>
        </c:ser>
        <c:dLbls>
          <c:showLegendKey val="0"/>
          <c:showVal val="0"/>
          <c:showCatName val="0"/>
          <c:showSerName val="0"/>
          <c:showPercent val="0"/>
          <c:showBubbleSize val="0"/>
        </c:dLbls>
        <c:marker val="1"/>
        <c:smooth val="0"/>
        <c:axId val="862695248"/>
        <c:axId val="862690448"/>
      </c:lineChart>
      <c:catAx>
        <c:axId val="862695248"/>
        <c:scaling>
          <c:orientation val="minMax"/>
        </c:scaling>
        <c:delete val="1"/>
        <c:axPos val="b"/>
        <c:numFmt formatCode="General" sourceLinked="1"/>
        <c:majorTickMark val="none"/>
        <c:minorTickMark val="none"/>
        <c:tickLblPos val="nextTo"/>
        <c:crossAx val="862690448"/>
        <c:crosses val="autoZero"/>
        <c:auto val="1"/>
        <c:lblAlgn val="ctr"/>
        <c:lblOffset val="100"/>
        <c:noMultiLvlLbl val="0"/>
      </c:catAx>
      <c:valAx>
        <c:axId val="862690448"/>
        <c:scaling>
          <c:orientation val="minMax"/>
        </c:scaling>
        <c:delete val="1"/>
        <c:axPos val="l"/>
        <c:numFmt formatCode="_-[$$-409]* #\ ##0.00_ ;_-[$$-409]* \-#\ ##0.00\ ;_-[$$-409]* &quot;-&quot;??_ ;_-@_ " sourceLinked="1"/>
        <c:majorTickMark val="none"/>
        <c:minorTickMark val="none"/>
        <c:tickLblPos val="nextTo"/>
        <c:crossAx val="86269524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Tables!PivotTable9</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Tables'!$B$162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1E6-41B3-8936-9C7AAC4115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E6-41B3-8936-9C7AAC411522}"/>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1E6-41B3-8936-9C7AAC411522}"/>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1E6-41B3-8936-9C7AAC4115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Tables'!$A$163:$A$165</c:f>
              <c:strCache>
                <c:ptCount val="2"/>
                <c:pt idx="0">
                  <c:v>2003</c:v>
                </c:pt>
                <c:pt idx="1">
                  <c:v>2004</c:v>
                </c:pt>
              </c:strCache>
            </c:strRef>
          </c:cat>
          <c:val>
            <c:numRef>
              <c:f>'Pivot Tables'!$B$163:$B$165</c:f>
              <c:numCache>
                <c:formatCode>_-[$$-409]* #\ ##0.00_ ;_-[$$-409]* \-#\ ##0.00\ ;_-[$$-409]* "-"??_ ;_-@_ </c:formatCode>
                <c:ptCount val="2"/>
                <c:pt idx="0">
                  <c:v>524835.07855900016</c:v>
                </c:pt>
                <c:pt idx="1">
                  <c:v>654603.40225100017</c:v>
                </c:pt>
              </c:numCache>
            </c:numRef>
          </c:val>
          <c:extLst>
            <c:ext xmlns:c16="http://schemas.microsoft.com/office/drawing/2014/chart" uri="{C3380CC4-5D6E-409C-BE32-E72D297353CC}">
              <c16:uniqueId val="{00000000-A1E6-41B3-8936-9C7AAC411522}"/>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a:solidFill>
                      <a:schemeClr val="bg1"/>
                    </a:solidFill>
                  </a:defRPr>
                </a:pPr>
                <a:fld id="{BE101F8B-3D5D-48F4-87B0-DE7F6710437C}"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a:solidFill>
                      <a:schemeClr val="bg1"/>
                    </a:solidFill>
                  </a:defRPr>
                </a:pPr>
                <a:fld id="{881B53E9-69B6-4073-91C3-BF2C06945750}"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Tables'!$B$186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E62-427E-A0E7-9918583784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62-427E-A0E7-991858378432}"/>
              </c:ext>
            </c:extLst>
          </c:dPt>
          <c:dLbls>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a:solidFill>
                          <a:schemeClr val="bg1"/>
                        </a:solidFill>
                      </a:defRPr>
                    </a:pPr>
                    <a:fld id="{BE101F8B-3D5D-48F4-87B0-DE7F6710437C}"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 xmlns:c16="http://schemas.microsoft.com/office/drawing/2014/chart" uri="{C3380CC4-5D6E-409C-BE32-E72D297353CC}">
                  <c16:uniqueId val="{00000002-1E62-427E-A0E7-991858378432}"/>
                </c:ext>
              </c:extLst>
            </c:dLbl>
            <c:dLbl>
              <c:idx val="1"/>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a:solidFill>
                          <a:schemeClr val="bg1"/>
                        </a:solidFill>
                      </a:defRPr>
                    </a:pPr>
                    <a:fld id="{881B53E9-69B6-4073-91C3-BF2C06945750}"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E62-427E-A0E7-99185837843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Tables'!$A$187:$A$189</c:f>
              <c:strCache>
                <c:ptCount val="2"/>
                <c:pt idx="0">
                  <c:v>2003</c:v>
                </c:pt>
                <c:pt idx="1">
                  <c:v>2004</c:v>
                </c:pt>
              </c:strCache>
            </c:strRef>
          </c:cat>
          <c:val>
            <c:numRef>
              <c:f>'Pivot Tables'!$B$187:$B$189</c:f>
              <c:numCache>
                <c:formatCode>General</c:formatCode>
                <c:ptCount val="2"/>
                <c:pt idx="0">
                  <c:v>1000</c:v>
                </c:pt>
                <c:pt idx="1">
                  <c:v>1345</c:v>
                </c:pt>
              </c:numCache>
            </c:numRef>
          </c:val>
          <c:extLst>
            <c:ext xmlns:c16="http://schemas.microsoft.com/office/drawing/2014/chart" uri="{C3380CC4-5D6E-409C-BE32-E72D297353CC}">
              <c16:uniqueId val="{00000000-1E62-427E-A0E7-991858378432}"/>
            </c:ext>
          </c:extLst>
        </c:ser>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Tables'!$B$36</c:f>
              <c:strCache>
                <c:ptCount val="1"/>
                <c:pt idx="0">
                  <c:v>Sum of SALES</c:v>
                </c:pt>
              </c:strCache>
            </c:strRef>
          </c:tx>
          <c:spPr>
            <a:solidFill>
              <a:schemeClr val="accent1"/>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Tables'!$B$37:$B$44</c:f>
              <c:numCache>
                <c:formatCode>_-[$$-409]* #\ ##0.00_ ;_-[$$-409]* \-#\ ##0.00\ ;_-[$$-409]* "-"??_ ;_-@_ </c:formatCode>
                <c:ptCount val="7"/>
                <c:pt idx="0">
                  <c:v>3247042.3799999966</c:v>
                </c:pt>
                <c:pt idx="1">
                  <c:v>1562411.5300000003</c:v>
                </c:pt>
                <c:pt idx="2">
                  <c:v>949732.8199999996</c:v>
                </c:pt>
                <c:pt idx="3">
                  <c:v>931440.81000000064</c:v>
                </c:pt>
                <c:pt idx="4">
                  <c:v>774929.39999999979</c:v>
                </c:pt>
                <c:pt idx="5">
                  <c:v>586259.05999999994</c:v>
                </c:pt>
                <c:pt idx="6">
                  <c:v>189326.13999999996</c:v>
                </c:pt>
              </c:numCache>
            </c:numRef>
          </c:val>
          <c:extLst>
            <c:ext xmlns:c16="http://schemas.microsoft.com/office/drawing/2014/chart" uri="{C3380CC4-5D6E-409C-BE32-E72D297353CC}">
              <c16:uniqueId val="{00000000-8491-4D45-9BAB-1D26D57681AA}"/>
            </c:ext>
          </c:extLst>
        </c:ser>
        <c:ser>
          <c:idx val="1"/>
          <c:order val="1"/>
          <c:tx>
            <c:strRef>
              <c:f>'Pivot Tables'!$C$36</c:f>
              <c:strCache>
                <c:ptCount val="1"/>
                <c:pt idx="0">
                  <c:v>Sum of PROFIT</c:v>
                </c:pt>
              </c:strCache>
            </c:strRef>
          </c:tx>
          <c:spPr>
            <a:solidFill>
              <a:schemeClr val="accent2"/>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Tables'!$C$37:$C$44</c:f>
              <c:numCache>
                <c:formatCode>_-[$$-409]* #\ ##0.00_ ;_-[$$-409]* \-#\ ##0.00\ ;_-[$$-409]* "-"??_ ;_-@_ </c:formatCode>
                <c:ptCount val="7"/>
                <c:pt idx="0">
                  <c:v>793443.31297299918</c:v>
                </c:pt>
                <c:pt idx="1">
                  <c:v>112649.29059599996</c:v>
                </c:pt>
                <c:pt idx="2">
                  <c:v>43212.843310000018</c:v>
                </c:pt>
                <c:pt idx="3">
                  <c:v>118292.98286999998</c:v>
                </c:pt>
                <c:pt idx="4">
                  <c:v>54057.20803899999</c:v>
                </c:pt>
                <c:pt idx="5">
                  <c:v>48404.83767399998</c:v>
                </c:pt>
                <c:pt idx="6">
                  <c:v>9378.0053479999988</c:v>
                </c:pt>
              </c:numCache>
            </c:numRef>
          </c:val>
          <c:extLst>
            <c:ext xmlns:c16="http://schemas.microsoft.com/office/drawing/2014/chart" uri="{C3380CC4-5D6E-409C-BE32-E72D297353CC}">
              <c16:uniqueId val="{00000001-8491-4D45-9BAB-1D26D57681AA}"/>
            </c:ext>
          </c:extLst>
        </c:ser>
        <c:dLbls>
          <c:showLegendKey val="0"/>
          <c:showVal val="0"/>
          <c:showCatName val="0"/>
          <c:showSerName val="0"/>
          <c:showPercent val="0"/>
          <c:showBubbleSize val="0"/>
        </c:dLbls>
        <c:gapWidth val="219"/>
        <c:overlap val="-27"/>
        <c:axId val="1056608799"/>
        <c:axId val="1056611679"/>
      </c:barChart>
      <c:catAx>
        <c:axId val="10566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11679"/>
        <c:crosses val="autoZero"/>
        <c:auto val="1"/>
        <c:lblAlgn val="ctr"/>
        <c:lblOffset val="100"/>
        <c:noMultiLvlLbl val="0"/>
      </c:catAx>
      <c:valAx>
        <c:axId val="1056611679"/>
        <c:scaling>
          <c:orientation val="minMax"/>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087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[Transportation_Company_Data.xlsx]Pivot Tables!PivotTable8</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pivotFmt>
      <c:pivotFmt>
        <c:idx val="2"/>
        <c:spPr>
          <a:solidFill>
            <a:schemeClr val="tx2">
              <a:lumMod val="25000"/>
              <a:lumOff val="75000"/>
            </a:schemeClr>
          </a:solidFill>
          <a:ln w="19050">
            <a:noFill/>
          </a:ln>
          <a:effectLst/>
        </c:spPr>
      </c:pivotFmt>
      <c:pivotFmt>
        <c:idx val="3"/>
        <c:spPr>
          <a:solidFill>
            <a:schemeClr val="tx2">
              <a:lumMod val="25000"/>
              <a:lumOff val="75000"/>
            </a:schemeClr>
          </a:solidFill>
          <a:ln w="19050">
            <a:noFill/>
          </a:ln>
          <a:effectLst/>
        </c:spPr>
      </c:pivotFmt>
      <c:pivotFmt>
        <c:idx val="4"/>
        <c:spPr>
          <a:solidFill>
            <a:schemeClr val="tx2">
              <a:lumMod val="90000"/>
              <a:lumOff val="10000"/>
            </a:schemeClr>
          </a:solidFill>
          <a:ln w="19050">
            <a:noFill/>
          </a:ln>
          <a:effectLst/>
        </c:spPr>
      </c:pivotFmt>
    </c:pivotFmts>
    <c:plotArea>
      <c:layout/>
      <c:doughnutChart>
        <c:varyColors val="1"/>
        <c:ser>
          <c:idx val="0"/>
          <c:order val="0"/>
          <c:tx>
            <c:strRef>
              <c:f>'Pivot Tables'!$B$109</c:f>
              <c:strCache>
                <c:ptCount val="1"/>
                <c:pt idx="0">
                  <c:v>Total</c:v>
                </c:pt>
              </c:strCache>
            </c:strRef>
          </c:tx>
          <c:spPr>
            <a:ln>
              <a:noFill/>
            </a:ln>
          </c:spPr>
          <c:explosion val="1"/>
          <c:dPt>
            <c:idx val="0"/>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2-665B-4B91-BC5B-3B172FAF4F54}"/>
              </c:ext>
            </c:extLst>
          </c:dPt>
          <c:dPt>
            <c:idx val="1"/>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3-665B-4B91-BC5B-3B172FAF4F54}"/>
              </c:ext>
            </c:extLst>
          </c:dPt>
          <c:dPt>
            <c:idx val="2"/>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4-665B-4B91-BC5B-3B172FAF4F54}"/>
              </c:ext>
            </c:extLst>
          </c:dPt>
          <c:dPt>
            <c:idx val="3"/>
            <c:bubble3D val="0"/>
            <c:spPr>
              <a:solidFill>
                <a:schemeClr val="tx2">
                  <a:lumMod val="90000"/>
                  <a:lumOff val="10000"/>
                </a:schemeClr>
              </a:solidFill>
              <a:ln w="19050">
                <a:noFill/>
              </a:ln>
              <a:effectLst/>
            </c:spPr>
            <c:extLst>
              <c:ext xmlns:c16="http://schemas.microsoft.com/office/drawing/2014/chart" uri="{C3380CC4-5D6E-409C-BE32-E72D297353CC}">
                <c16:uniqueId val="{00000005-665B-4B91-BC5B-3B172FAF4F54}"/>
              </c:ext>
            </c:extLst>
          </c:dPt>
          <c:cat>
            <c:strRef>
              <c:f>'Pivot Tables'!$A$110:$A$114</c:f>
              <c:strCache>
                <c:ptCount val="4"/>
                <c:pt idx="0">
                  <c:v>Cancelled</c:v>
                </c:pt>
                <c:pt idx="1">
                  <c:v>On Hold</c:v>
                </c:pt>
                <c:pt idx="2">
                  <c:v>Resolved</c:v>
                </c:pt>
                <c:pt idx="3">
                  <c:v>Shipped</c:v>
                </c:pt>
              </c:strCache>
            </c:strRef>
          </c:cat>
          <c:val>
            <c:numRef>
              <c:f>'Pivot Tables'!$B$110:$B$114</c:f>
              <c:numCache>
                <c:formatCode>General</c:formatCode>
                <c:ptCount val="4"/>
                <c:pt idx="0">
                  <c:v>60</c:v>
                </c:pt>
                <c:pt idx="1">
                  <c:v>6</c:v>
                </c:pt>
                <c:pt idx="2">
                  <c:v>16</c:v>
                </c:pt>
                <c:pt idx="3">
                  <c:v>2263</c:v>
                </c:pt>
              </c:numCache>
            </c:numRef>
          </c:val>
          <c:extLst>
            <c:ext xmlns:c16="http://schemas.microsoft.com/office/drawing/2014/chart" uri="{C3380CC4-5D6E-409C-BE32-E72D297353CC}">
              <c16:uniqueId val="{00000000-665B-4B91-BC5B-3B172FAF4F5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_xlchart.v5.4</cx:nf>
      </cx:strDim>
      <cx:numDim type="colorVal">
        <cx:f>_xlchart.v5.7</cx:f>
        <cx:nf>_xlchart.v5.5</cx:nf>
      </cx:numDim>
    </cx:data>
  </cx:chartData>
  <cx:chart>
    <cx:plotArea>
      <cx:plotAreaRegion>
        <cx:series layoutId="regionMap" uniqueId="{6E10AF49-8BDE-4FC8-AA2C-C3ED5013BEA2}">
          <cx:tx>
            <cx:txData>
              <cx:f/>
              <cx:v>Sales</cx:v>
            </cx:txData>
          </cx:tx>
          <cx:dataId val="0"/>
          <cx:layoutPr>
            <cx:regionLabelLayout val="none"/>
            <cx:geography projectionType="robinson" cultureLanguage="en-US" cultureRegion="BG" attribution="Powered by Bing">
              <cx:geoCache provider="{E9337A44-BEBE-4D9F-B70C-5C5E7DAFC167}">
                <cx:binary>7HxZc9w40u1fcfj5Uo19mZieiAFZpd2WLLu9vDBkWSZBEtzABeSv/1LW0lK12t0T44juiDt+sUUW
BOAkkHnyZJb/eRX+cVVdX/Yvgqtq/4+r8PPLfBjaf/z0k7/Kr92l33P2qm9883XYu2rcT83Xr/bq
+qcv/eVs6+wngjD76Sq/7Ifr8PJf/4Tfll03J83V5WCb+ny87pc3136sBv+dd8++enHVjPVwMzyD
3/Tzy3+PfugvK3v58sV1Pdhhebu01z+/fPKply9+2v1dv5n3RQVLG8YvMDYifE8ShZiiWN/+efmi
aurs7j2mbI9phCWlDN38wfdzv7p0MP5PLenbgi6/fOmvvX9x9/eToU928OSN9U18C0Lc3Kz33+++
bfCnpyD/6587D2DLO08e2WEXnz96tWuG+LK+/PIDbSDIHpdUK4H4N4gReWKCSIs9gRRGipOH97f2
v7XBH6/neQPcj9tB//7xLvTxv/966L8dtx95/pnc40oiiZh8Ajpme5ghrRS9s8lz5/77C3ke9Icd
7KD+8HwX9n+//ethvwA3d9k2/fX95f/vHQ/eo1wQQe+cDvz1FH9E9xRSBDHB7t3S4zP/p1b0vAUe
Dd2xwaM3u1a42P/rrbB/3bvLevlxNuB4D2mslRToFuOdO4D2KNgASaVu/c7OHfgT63neAg8Dd/B/
eL6LfrL569E311VmR/cD0Ud7AlwMF0o+hz7bEwITxe/BR/R+6luv/yfW8zz6DwN30H94vou++Rug
v+0v66sf6H4YxFTCFNLk6Zkne4wrKh9scuOWHvudP17H86Dfj9vB/P7xLuTbN3/9gU+ua3fZl/f7
/+9dPud7mgih8CMe84hqqj2tsRJa7xz0P7GO5zF/GLgD+sPzXdST478e9a2tq8v6y49DXdA9woSU
gt958afsEvi/JhAFuLj18bsE/0+s53n0HwbuoP/wfBf97eFfj/5hf/1j0edkTwmOtSD0gbs/OvOR
3NNSM64hBD8bY//Egp6H/2HgDvwPz3fhP/wbePnD4bL6gfyG0T1OOOdI3eauN2f7EfiY7OFvsN9d
jN2j/4er+R3kbzexi/vt09+g/jdg96+afr78gbBzvacxpXDgf+WNj2FHe5IqLbS6d3K3hOaPl/E8
3vfjdgC/f7yL+KvXf72buWgvbX2/+/8+sDIg6qDRYIR+FQgeAR7BNeCMAp2ET3z7s0Pk/3A5zwN/
N2wH97unu7BvLv4GsM/XX65/IO5w0IVkWhJObhk8nOhHuIOGAEwHGLzkt693uOTFHy7nd3C/G7cL
/N3jXeQv/gaO/WK2w3rd/9jYChxeIUxujv7tsQbi+Ah+tQcxVwsm7tEHpv+Yyv/JNf2eDR5t6DeG
ePRu1xrxwV9/D94Bz71F4r/3PZzuaUYVBTM8dwci0DY54pDo3uloN+LmYyu8q+1w/eXFMShMX5rv
ZtfPG2J3/I4tdl/vmmPf/PXmOLpsL3+gV6KQ2nKGOZd3XgnczqNrgekN5xQgvvGnlvjDZTxvgLth
O7jfPd2F++jsr4f7LLeVbVtbX/t7AP77a4AhjWKSIUi0HkLsY9AJ3mMECwG+6n7SW9bzJ1fzPPZP
Bu9Y4Mm7XTuc/R280MW/76H47/Gneo8jyiWjd/g/jQWR1nsIKwp6852czO7nvjXDnZ+4GC6H7x+L
5w2xM3zHFDtvd43x7m9AjXaW+KOiw//M8rRQ+Z+WGu/M8iei439W9v1f1B6+VyF+qJgnl8Pl5lup
/ZHlvv/2m4OABoCdod8jXLe37fDLzy8xgxTioYB/8yuekKUT+3m5vHdcD5+/vvTDzy9ByMNMYKox
Y0pL+OfLF/P1zRsN2SFGUGRARMArwmGOuumH/OeXlIIEIkAGvym1UXxDCXwz3rzBGur+GgqgoJ/c
vn1obThrqiVr6gcY7n5+UY/urLH14H9+KV6+aG8/dbNKSShRmAoGmoBiQsC/4P3V5RsgffBh/P/8
Qp3P+7U0YXKd0YMP40bVkT2TOOsvZC/CLXG4vU3PTAgLfzKhgMQAcaipwxYoJL837x9NyH3NSzHl
zGShKpIesyjxJPo81X26fWSBZ2Yi/GbxjzZHoVDMNAdeRWFzmt0w3MdzQW9FVahhsGZtF5LhTdWK
NEcXraYRXVxMu6mu41wSgvEm0wEVa54oh8q+wlvXi3WqrLH5UFocp7jIDkZrV72f1hmZTNOJPD2v
BG1fySglcRrNmU18w8uLcVA82lYq0CGJRlHREx1s1R3mlZ6rOMftqDdN5HBzFXBfhy1vZpntC7kK
sANBoekOaut5tq0L7KvElWU6JBVTyxh7pxx7lcrR+bNGCEs2Q9Qu5WnRZuFqbK0/7u3ayktXhIad
qjWTZxm36Wm7SHtVhWqycc2xmw0nvl1Ckkq9MhGXReYHblZdVs3rqkDpabOGkmpjZemVgZ4cQDAR
ac+pMzNeGnXCnexpHHlazQnOI5HPZg2iyw5uDvVVlk24+lhH+UDjfo5c0R2HZay6JCBBSRPrdHH4
WOVdaBfDQ6M8MqzEq6hMRoTnS4KKlK10s2JVs7BfNa4sWjNYVdoi6ca2mT90eTF3pzyL6vqtmptl
FqZuOJ+0KTo0oV/kHEq/xC2hwVextCkkShs183kdthrxJuqNCFHdD2ZJI5rTrW+6WdNNiXy/sqPC
RXkrXw9DJ5w/t5HrZJW0kFONWYzm1ClkHGNLO8RNzuV6JocO12Vih4JK93od5YjepL7u3Pus0MXq
N0ubkyxp12j2l1UdNZ2G+6aW5Rw2QDRO2sKPvI5Lx3zfxbzNm2qMO5RDFm0I5kv3RtLRuzNnI/Y6
HXjktx7bySWBrf37LlvgEHWTX9y27UkTJWBHUSfUjpqbwvb5lAhb0TJZB1G4g6nsFxUHLNNsO0vX
X61F69fN0I7FtL+ilma/jL1rem7gt6FpMss0jNnrKCCbxRNJXW0iwLpJSF3UuemkGstkbLTsjKjn
oTEsyhRcFs3tAZ396hLUZVNmaqfoa1lOHqxJCwCsFnakX2bM5/Zo9o43r7CoFD2pptBVx3aZcjqZ
Fi2RjBFb83BR0MH7g7Trbj5aBVoYAreCvBJRiYrMhHwWfMMUT0lSirJEB8XSTo2xmRTtNWoqVh7w
ZlyyYy9kNsee4P6zH0demZLbcGiHlqGjNrJT2poKdKRsPeo76CIbN74vfY+NSvU6Tts0DJFw24YH
LuKhnNy0z6mSWTKkeYv3vUdLbYaxrYOh+dIekMULZhbRli5JLV8yk5Ocj2Zso7oxiHe+3LppRPHc
F7w+UFCSQ9tsqIMzrZ012tBoKPVZqVvtD9rRzW9LnJHsNIWLrPZ5R0Z8kQUGx3cTVRUrfmmaNIgD
OoQ25DFlNe+Kj6GOoiqKW42n4VSoOi0MCmtkDxZf8CgZGWlgLcIiEdMij9qTuihQfhgRVXX7/Zzm
X2rKxBrnK3fEiKrsbEx0nr1asr6iSWjQemFxNeVbLtpoNp2qu+NyDSqYeZ35tJncyKeEQBhwSYnt
GC7gVM4yWXKes3dzRMIcDB6g5F8aFjS46I9EqtaV+32rWbF+XDRh+E2a41UldaTC0nzK62kh5COO
6kzDuZwLuM0+Sxykmj0xDCPSiE0zrGqcv2RdXftOxRNL08Z/XjHJJ5LFcF8HF74EknvXvXucK99F
otuge9W0S2+z/K6l8OHHf53e9yl+a3/79flNU+KvP71ur+uLob++Hk4v291P3vTNPXwUprvro7vh
Ik9++A0t+h3ic9v7+Dsv/xwrIhg9ism/YUUX1/V1dlk95kXfRtzyoghDqxGDOg8QH8aAzQggJ7fE
KMLQ/UU0VIcgblMB+SOE7jtmhEFF0Qio1E1zjIJoAaTpnhqRPYj5GtQVAQ7xhjj9J9QIVMhH7AEa
/24USiShG4FJpBneYQ9NWtuwuPRc2Ah/ED2t3oHgOQ8xDqOlMRtU+NwEme4/QujurDwmZE85y+2s
gmJo+gQAIBjerOoRP5IqW2xX6/OJMWHU4uxFt2T2tj7+uyTs2Uk0xUIiDvxP7WytI2mnskGdlxlj
HxbZ+7dl1oXFfH8rT7nl7VZukn6ABaZBcmcro0q7fmTq3I15RYwiGTuv85CfNL5+hWr56fuzPSWW
d7NhBCcKWkcoISCuPQauLPAs4Raf4xJ3xyjQiwxiyokf1fwH23oOPPnrRBSuwOOJRK3JiGZ5Plc9
TnKphEF9VMbf381zh09SBs2nkjEs2Y6FROYnl+fi3KVKv4EPQeQM87oeVWsbbRddVFXMRJYn358V
w935zZmXkmANF1JAj9nOtFWx2iWv1Hk2c3U6lkEm6ZqeZG3pj7uBsSTNOd2ujQaS2+t0U8tKvufK
iy0Qw+yzzYRMDU3HYHi1suOCjOpoziucJlXtavsHhngWI8U1iNwc+qDR7vnq+7HThTxvxs5vaVmu
LFYFk7FDyn4ldNVnLfROH3wfomesD8VTAkcMKa35LkLLmOcsn8l5KAZ8RPpZJ2ud5v/5/VSIgg8Q
Clyj1JAxPj5ifdRP+TKic+2mMiapyo3tR7X5/k74M9aWDDqq+E2zlZKQZT6dps2zou9bexLWSfJN
z/n8QReqao565VSTWKVLZypcyDGZCB6LDa5XYFKso3g8WBDqvnKgWVmyunqajZesVWauwST7/eql
S4o+T09EtyqdzE2IihjSJ/GmnJdqMUTT9Gwt6iEyXT6EwWht23dSuPZdz5yYDdC//ms++WE0PFNo
MjyiHpsMEhNsSNTS92Hqp9oEMhRvhxaB8R3Dh1B4osMmQyMuY2StJwk0u64bP3Q1NnBzw0kWzfS8
DQr4Yd3Y8pLjwoaYybXAcSMF3lcdpe/SmdXKLJGmb3ra0bD1dUtL0+PenRcRXMX9Eh4Qs8x9nxsP
acUngdulMFVXI2R417o+7nyrXNwswL5NN6TDNcvrLopLPERX2UjC174o2KGqB1kkfIbcJVZ9lF8A
jvqQhNrpQ7w6zWK4Ytmx6JrGHTZLPrxFtCTFNquH9LBGcgY+5wlwSM/zLtukZTPn+3WDpybJhC+/
qoy6xWQRJtnGdsPanJDZUm8suLLFDDnPrMl8H133YVrKpAffcKBFWcijdGSz2gbof/9Up8IG43RY
m4R1ERWmV3nZGT7U+oJa3p1lLuteNQ5miItSVm/rQmhvGhWpdxBbsn347Sg3qhXzRxXN44lSQPOT
jpb92Tp5ftwhnV3mWrrCFEVe433Rh/IDZMJ1sbUln0TsWRhPrPJTuSFT20MuvbZzuo9QVraJk3ou
k1zPbVLkiEHOIEQUbaXqO5xwkdWXFk/tbGhkfWTwOrefnU/lZPzyLedgQxHTMgDbHnVOIZstZA3m
Xcvsik/BWsPqVpZxVvfLFZq7URvnpd3QUJL3sh2FS9a8CIWRTKVrDKkk7ZK+wemrphxJddrNs6yN
43MzJ6pU88Vgy+Gkow39iuCELmclx/Mxycr5VVPQDpt6JAtLytqtnamWfJ2NG3HlTA1Z+rBfVzzN
jZ5THG0Lvlal0WxmkDsMfW/N5JYmxOsAKWiHXQ1XDPXzGONpJmkCSds0miULajUZyuXXWdVoNN2k
xDbyCO6N7ziyEF+sUknVoaLYpHQMVzZg9o6Ulf80D529kJA2lvFUiEXEJBrp5dwt1TsmHT8v6Wo/
6+DUlFimfZ8UuikPmwCn+VC7PLzqAly9fVuz5nB0TRRi2Gv72ZIZDLQq7j4jlGYfYQX+fT3JQcSi
XuXRRFxXJgo3+pOuaMohJ+1FC8nM4PqErePyMa2HNd8QwDYzQ6bLMpERQqdVifpPlq0zjiGdKq4X
MENhUlxPbzEpmitRRulHVauuNc1Msk+tx+yXQFlrTamL+nVRZxMySJfRHPOmKSHnYRAJYw8WP1MR
J5GJamk/plGenxJP8jqmUcqFkfOai23arP28nV1Hs6SpaVsnUSb5u4ZN01tU3ZzBgMZfgi+iLF48
aIIG23aFHYRuQXG2svkXHER63i1tVe531t9IWngs7b6Dpk0f1/OUnyJqhTcyUiCeNH5iVVyCUgWJ
TpfhYgupLf469yPPTQ5uOSRL7zOdQACzA+ShZD4b2qw6BxllyWPLI3wigLG3hk8DRZuRk24xIdKZ
Nr6qyxlgmqrzEs69MkG1Vb3pB8bP/OwiGmdDtr7DGavZ0VTM5eG0cqlOA3jy9pMb+2bNY0ZsGm11
HWHwQF1Tay1j0XBnT1TfZ94QcMf1YNqZu3E1o+xnesFdr/q4QZ68Gno2ZOCcae6SaAJl9SjSPPen
viqLKKkHEFQMb0mrYwn/Tjc3tyIYqVULB0Kv3U2wy3pwm2ReEjWvttpMkSTHmFr5tW5GzTZVKNb9
lc5tFjPbNd5UrGvjeUqn6oDbCR1HdUGCQTQTH3teLSesRWoyaBVTHY9URF+mMvK/VBMoIFsflnXY
NAWyn0bnyjNUV9N1lHN8DTScrSbUFkzf9nk+H45plhdJ1PgqbKJOsfOW5Hm9oQ1hCP+irEdvu6Ur
QItafGYPOhWyYbNyW6K4pU2Zmyjvl2Dy1i1VMoQKdERZFfQLDwVekkj2ZTiAMjUv4iCLksTrnKJw
QKu2jDZC9fJV5UMmDwbQTvFmoV0zxUh3kd1MbVnReHKse18UgwwJGbR7nyK1DGaSxTgcpxqOTxKB
8Fuamt2cLCY6ruPOtUIaRvNUJE2YiKF1LS5DP5f1JiWzbGNW+qmLdTaP1vRiSKsY9C43bQNzIKKE
wePMUFG20QYVLM82bBwFHEUURDAqr9IrGhgzw1yh2uRpD3cH9xCItkA9qnSzkDQvDLAZUCylBqE8
ZgXPUyMdXUAKtbPzcTmtwsV6bCZsLKQXg5ltNnfxbOHUb2SZjiSBPLVkJndV1sVFlEOYF33qu1ME
osUAYtyspv3UNxCpQMFaigOb1iI6QVUz5UcBQgHIvrwswqHzDX0PjcHqUIDcMCWgI/UfEFCF2Qxo
ydKYl1LlyZRZn8Z1lPb6raMM4s/rFXegSTvX8/PVYfmJdPPUGubZ/LqcIEGIITJXHoIQdRUwprns
nOk6DztbKaQOxuMlek1EhZdYeVp0YBQBxIHOkwM404mB4jQO2MUQjcYi7sbadqaXrF6Np3PIjCwy
PCc9TfHXMNJxPCCpryA3gS9M7BPQUcOZXWgRtpC556uJmtBGBzMu3IWI6KgO+mWWUdxZJWGQ1w2Z
jnroT8nfpUtaasP4qt1+r3G2xiMEkXpbDf04gInzmSUtGiCq+d4qezWppWlsks8paTcz1h6B9pl1
rDG6oxIE03VoQ7kdofxSvl6K8qQJZX00ZU00HYaV9WOstXNZPGeE1nAcsvbaA9CgOfEcNE/45iNv
YhuFtgdXzysc03HBJ2MriskIYCpjDBx4xPHg2syZNeogIQOVXLwuMMRX49K1eleuutAmB3kN/DLB
LN8PEfDsoPLobeBY9MdOTNNw2Ba6nJK1ssWH0U6yOvzG8+/kn/+f5SfMMQHR4ffLcoe+un7RfH1x
+msbz7fi3O24OxmK3YhGN92CWEoMTpRAh8KdDMX2FEWcagnJmID6HYLZ7mQoDl+/xRAxpCKUPZWh
4BWCzisuoeuBCaIgfbtX2Z5YC2qRzwhCN7rFr0UsDtoTKGRQClQgeDHC0U1C+kgQ6pu5gcOcRcbJ
Ij0YUvCbbWUgM1VmaCw/l1mxr4LON03b8j/IsG9ktt3JMVxduDEchBUo3D2dHJFIOzLT1CjWgGrd
dGFb9j7PzGSJ3lqo9ZE4CuBcW9+mh75DFTXl2PHFiAZyuAxCVgIFGnXiISbkMVRxvIs5G3XsRVkd
DzM8hAa1D9PisiTP8w4dg+BHkpZKPMbgdc8sduFqnsGTJClqGJBulG6yng/ve0TsYlThhgO3WPIF
6P0c4sZTEJ/tBIIJiyxpNqpaWqgE9MtJmub63IGk9mlYWd5ARlS2kLplc/hFULYVUcUvI1TbykCJ
YbRxBU4UOHbH1rgnsvm6DJifKj5rdgvz/27oS8zhOP/+/Txt+ubqqnksEH8bcS8Q78HZv+kSZQRS
IDiCD5XzG4EYZHsK34BkHFynYnAt7kvn0PF1X2pHmko4s3f6MIEGd7hOEFCYUlD4hqr6f3AxoT7+
9HZAG58An8ApfI9ESqj87UiOatVwtpfsElTOaD12S0ncq5YVSxm7euy6w8zWBYPcenCsBSpGOYVq
WoCsOCKQ5RS8svuVJbVAQBizelzO5jD0bXpSEiQ6HaOejhChkeu/OiCQZTAjEPrhbTHTSOembWjD
0kP4rmJoM+NoLUcGscnr7n1GyqaiINdhnoc+6YgNZRYXTYSCVwlxUzaqt1CggwzE5DpHQ32qGQgp
03ZceTVe9HkxVmdLBlWxDxTCH9m0TaDNmYAqqjMClHd9aZ12xRGES7nEVT0GsdEuNDIuZVZWW+sy
hI4yAkEVWgsG1G3CwvqvaR75fh+qTFN/wWmv2zd6nNHwuhWu+hh1TSQP5Ux8f4DchJqkViK7LNw8
dnE6E3B7TtSFNDJTASSWFeI1PO9Jwoao8wn0FnRbFVWLNHxU9bStCVHNazk1qDPl1BZyq9lSRgdD
72h1Dml23cdq6kaR5P3A231QMfiBZ4roeGDd0Jo8G8VkyqqM8gRUkPKDV+VyCuQHAXMY+vAVGgr8
eMWysaxftWlA+Bhbn72Fsrho4lLR9AqEZF/s02Db+V0LabVOTZsViy83FqnVXjqUU3ZEXV+p665d
8uKDvqnnvpZtpv0xmuA3bUbf6GaTT3KiR27p2Pk0V63aMtWHz44AjdkMdVoO4LYYehM1XOYbhidG
TFQNJN3YtQbhos3yAPoVF3mIbYf71KwQwz7x2tYXq/MZTfqQTW8HuGpQhywmVZiyz+SZJGlgBjpc
/LJZVBloAq9Ah8iahnydCPRXxCXUhy8sbUAkWWXNUVzmqH/dy1lBGl5yYGTzxo+r7pGpGlDKPou6
yts4LWm/mLyD/G+/tovaYmQrfTRArtmbElniN9531Xo61CrqNyuCK22WEGG+yW2ty1fFiNtyC50G
y7t2RO1pLl1aHDnehhUq3spmr6W3UHPPFKhIZmgF/lSpsRNmRXj9iqZW0X3kGVwbdKNonVaMEpYs
A6reuHbG6hDiDuf7UwVF4BhlDEQswWy/hTbWgicWCvRvKlBBVjOlkSYms33UbIVgK2R0oISvZhnK
tALdIKDKcPgvRPr9hq+qgx6MVkb7VSqAUWtJlzoZ0xZ/tD1qJzBaoyHkEJ529ND3EoRUTsoJTEh0
GnwyjmORbtA8QQNDVVS5NmCgzh7ODVDXLevX+V3HSO72o4KU53netFGi1tB1cQfITIaBVlWYXIoa
SqRpmK2pXBWdVIRmEE5VF3rTlVYWsV4IrcxI7CjjENo1QKYu8VsozWUXrB5lMKkae7UhKYilb6F1
BM37duRz9cpGaMyTLC3daiC/HElMHEZ+C0kTzz/0fs153ASoy+/bNSpVsgaHLwHreT4LjWDnxTAg
KBjPJIouoAQ8HcDGo81Y1+oSz13THrLZQXlsSm/0oEKxUsa2r9t6k1kS6HaqKeSbMyQvpSlaXK6Q
zPlQ9wc2NJPfWjngakuGrpLWtPDNHQIKtiLtJ+Ka+hhKj4yekXb2DaR0i+NQhgaN03QhspcriOTn
bpLg1UkQo9xvQIGkBvKH7qv0jBxM4PHb926ccb5R2HZq33aM4xNaFawzLsuXYn8cif6wQPn5Lcs8
oFXMURtOmMTruhFymmQsCxQV265kU7+BPiytYzsVWVQYLcYlfwU5HyOnRRXJJTK+FeSXsZXyUjFf
ju895BjDlgI0bZKGvCwveBo0NX0ECtHBLCzmhwzy5mnLMx41r2qo2V+UknbecJBsi6OcDQhtIUUj
n6H3gsMJLWfZbHBflvQ1cvmMNyhqfQNZYOnyhC0yIuCi1hUS5HFYlrjXdqDXtWpy6CVw0PUU+TgP
i26hLJSBBrMYBMrxcpYXbCxknDpvxzIWq01HuKXrIgMxoA81IzF9PkbTkapklh+zcrV2iNdSDPKE
Q3tO/1llWZpR6CbqoWXLLBXIRHHEXdZ+YVpkcHa9tyuoew1651W/FI1Z+FSkIdaRS8G9TJJ08nWf
jQs7aObKLVtZdgNK5oJNOfSN1NBFAFGwrONiKtx4NsFXihaQLReIlQnrpxH6TSpM0joBllJMS0xA
mH/jhBqHG21pLTchBHxDgQNfXxU+x+GQFRYvZpFszPYb6OIAmkspOWfq/9g7k+bYcSxL/5few4wD
OG05+CDXPDxJb0PTmwCQIAmQIADy19fxzrKuqOjsTKt9W6zCQiFRTgz3nvOdKwFgqeyHWLNzwMge
HpOQRz20325JbuM45+txZyzvP/rJ7hFEctYJG1WymGDwlnzl+aKqohu4+S0Y2abL0gdJljVTq7wc
D21CcvOVw6vxecmww8Y6tILmY7noLRq/dbLzcVQPOzp3WsZ4ueoMCSgOZKPazbW+KYzh293o26xt
Es4He6HLuuQ3CwF7daTRIPDidj4HdKuywa++objxIGHggMhpA58fYkE5BQDgwEkVwTpKCBWhBwPj
1zG0xy0iMArQQMhgP2PpMpxN0VZk/E4OMUm/a5Nsy50NA7U+uHF2qb6q+e38rqJYJbcmzKPoLlpn
kl446Uz/mJt+GutCuyyT0Gqm3T6qdCTbq27nwH6aqQ+A3JFZ76ZCjbSJMzhBneFyE8M8Pydtlir0
7kk4fdcDncVFLo6MDU1m2X5C2Jt0M/A8g4gcFnf44LK93iGW/FDZ2mpa7dp39rtLFlmUI2/ZdilU
n9Ibgcqgf904mKyv3prhh4aTo07QiaS99Sm28bkNOieaESkq99gPyiYVZM4sPfXrNPLLxmI63LQk
d+Mp68fdfAzBgt+UAs6a36FwJy/zsI6faQTT7y0dwk5WY77N9KiAdokT65PNVs6PFsxnGsmgjizE
4XOYQ+56lRK39LMroMeSEqq1mE855bgKrOEhHspo98wDHPr/MCT/fxv0v67ow/+7C/o/wfv/wo2v
/8M/mqA4xBwkcBpQwNNrWj1Hk/EPdQLdTHJVHsC7wFNC74Dm/T9boCzA/BigNvCPMSEM6joap//s
gRCNzNBjAZEJ4ii7dk7/kx4ovDrR/6VOoJnCIBRIJzkEeTxden26v6oTK+0d56YgdTdmyTdgxdpW
6UIXFKMOeiiY0Hl/2zYBlDHY15CXE9p0Bpk8mN6Zw+/9bxSLf/ZAKb2yO5AtCoTfrorGX+QS6Hl5
ZNKM1KG2RFawX8gzY4DgSsj4SFvDAbZVhyo3r1qVQ/tMk3iCit32KMUNwN6/vMl/ot78s+fJ8iAF
5A0OGczztYf8y/MoSP8OlgypA5KYHyExzNfCugSSSUGC7gAodv+eqSjX8BJIGpQj8eHToGmqajZF
Hf03YMn1hfy3F5ai+b1KVlgf6FvjKwHyl+cBqjLiylySmo8D/ACNAgaHbOrivUzR7ISlHL1HFdvn
OcrLfgobgB7MHP/1x/LfORMsG4TcMDjtSraEIWa6/E3UWuZoiXOU37UxVr/TyBdwsfo5X6st26Ki
dMYxSMYJFwc5uqz/NxDH//3jaZAlwMhw54TQ2f/GV5h17DbU2HE9wuvw1aYTRyu0U+JawqTRHbfo
tlFJwEcruQSEUf/rX/9/kxV/fQsRhANsa3D3eV7gn7+9BVfs8eSDbG96fEhfeZdReLT5Os1lMRv3
kQub7xV6okhVSAxucdmumXq1O4zXMo+L5dOKgK7/07WKp4KYgrEYYGnwdPnfgJoEvk/r0Kw0jvfR
Rx9Mc1Q5ZdK4zoYgHmsG4+mHVzwWpXbX9QFjW94tUN+X0mcrdPN//TFFOE3+tlxjrNbrggWUVOCN
ZdBm/7pc9zlNMwOKop5Hkq2lCOYwqCB+uuAWEFZun3AOsLB2ecyefLANL8Pm0e37lIxxBWOS/Yjd
ADtIYlugB1N2pKUe4G5UfhfLd76N6VyKSZPwBacTNY1dIwC/bLt6sSmskG/5Akem7jr0QUe35NzV
qcyILVHFA6keIpHqSqYF+fRu6NFUhtNYOZ0Py5nj8EWvmSiwNMtGqakt6YsemYIUKlFFMiff04EV
I+xx3ZEKVbaxd9tqUgYnTichTk8qScndHtASqK5SJ9c7GDuGCa3rtHABKRm6a5RtaNJehmLO84rK
LfGV2U2Rl2O8xaBl4EaIyhrTDg2AnV9d0RZPKFQMq2LJwScHEyDk95BEGZz43HV/ArnCq6OLCFk1
sRyPbmhq2KG3bHuUqp1eVuhBup5SVHF4/Ggx9TBZVNajmFCUig1WYCnAdYzHYUVNelhNZFqYxyLc
KyMA8ZQukdBvIL/Opt7XOROnQvjgy5PVFkc9TyM6UBwekHh6u/aXdqPLVDqeTkttgeBuZRwv+aPX
UZ8cOQId0QGlH+SpZbXRWnPgbUvVRtRCqmmLnlZyD+mrsEKIeouBHNV+IPkEk6wFfG8HyNbQlSPx
2I7hOFQ69fQ3lMQCDSyqw3kG8UJSP/zcfQS9RgPZ+RWQ+ebKxRAALK1qQO2ktqaZNg56ifIwNFF4
izMbgAzihbBZPaLHCETdgaoDmKxMNJZbB3+3RFwDDFK0JHFJ6IwFM1kDL3hV4XbL0MPs+OafADpn
3WwbA8DSAv0v0SPpSsTbc4u215dpythS+QjdyYukgTyYMb1f86WZdtJ97tFiYYL3bC5tkWABz2sa
PEOQA39VTtmafDHRYtsjvYKdErDffQphYmaxCOpN+wefm22oQ9fnSy3DPGAli2Ob1R3URsj9RQ//
FrkCpFjKYl1eVeFSXnYSzYKgY1sFrXqNer9MV0cSPgLfO59WuYwPDtJofObbBJqrwE16mub2eg91
8THbFe4eqobsgWa9umFGkjscl3lJgqvCkdg3ya/WZS7VWSXC4PUXNsyrOBrZvQsNVBnXPxd0Cd8H
5HuSm4RQ3x99OI6uUjI6YRscAzAfpYUmBYgmrOQafGMhv9uyYf/CKTc8OU2Wr0BkGy+jcRieF9ep
vQZjT56tp/F2BKCWHgJDPpQMtlOctOtxG9x+Q2YuSnzF3dSPteEDPJxrTRQkyRCXARSTehnF3rQp
IxM81A7fSU7Xw3UhrFSDQT8MF/qc6e2jLQzEpT7ag/a0OH7n9/4TfP/Y6Mgdlg4SXSGHk46247Y4
OCIUEQmuLlaEkEnOukWuQI7cnaiVej63yFzhgPfLI6zx/AJ5uIcmlCCxUAU2gwsdudqJYSB3fQ7P
ptrTTkBjCwk+6mz2DQzP4WXqfa1bbUqiRlLhfdh70KpB2KT98gRNZjlBjmlvJ5rZ710xxF8Zsj1v
dh38Wer0sVjpuZDZWRT7I06H22CQONggJPXAArZl2N61TNCqXs8KMKRfuJmOHMIIohK8r1wgDgy2
fs14ekqgjwOfgPw4ZPcLGX4WJDoGlquPiHf7PdiQ3TUBwDb8ujQorX+zcaFK5dvcVHmwrI9ZseZY
ojk7kkLVgGA7OMHixqm2PW1tmN9MEPIWJ7ISFMU5L0zFXQDWVSRx12whtNBbiLRJ+w5LN3ksQAig
4QTBFV32HCDGU2Cn96md6Euq5Ly/hkpl996N48/Yka+x9exBaxwGSRdF4s7kvVt/SQJA6QJ8u+D3
WeBl9CHjGEkJFk24A3PgGGHdkYg8K8WVrMjKaHoQHImsKk59BER96ztxXIK0/43Peb0NsQhU09se
/FVoI3uYPd+yeiKhfS+ySQ/HDB849Eq38Ga3YXYYfb/jArT8jaUFv9hJDWutBOTtMkydOYLocN0h
6RE8qzvqdoRNeHBCkxjEdy4dhj9DC7Gx7oLY1USlRld02dRXMDogZZ6BLWSCJU035OqgiDftTcpU
UNQK6Nmzzu34DOjTx6XfuMjrjA9JvdF1+gPlbcRxvPPtjZjVSiw+6/JjiuX3yI3w6QE8Cw/LYbbq
Ppy53Kt4MqhroCYfZmSPwExsoWLgk6A0qHxfP9Y9DMGe6cDwymauu4i1Bb54zcVF1ZqzFL0EW5ZL
TEXCviBTGF6ahLvneUz2vdZBDGC66Pl5ynne10thRHHIDYnMyQUR+mxcmrpHYG71BEX+oHE7o+FQ
0/0Uh+3HDsg3qjwYBsiaBhVenZgknCtuRnm/dH3a1hvqQ8QO6fyrm2lsoM6v75Nw0FBMHz/NFIlG
vosdYmSo54sJIxJobAoZHnEJipoBhmu3K+wh071DHAZ0Qy0h0Qa1ttyRxwUe6XKgC3DKI6I7faPn
tPvdddEOzk2voF9AHpZkBZWxmQRXoDvtLkWNVZq2oMNhkGlSSh9BpyZwYGJ6xuG9YeULZIyWcDrP
cnhk2fVSTqPoWNg9Kw6hGvuTCrm5lcSDp+iIUDY7TK1V/inJiDrw7Ho/EdUXte0EOXjWpfdTom4j
/V2u0XiErDa8mXGILjwiDe3pqkpB2mZK7aWjCMnBPKiIzF5Hy74KiHlYTkXlhvAQpYhHhUg8hoNq
pLO3q08aV4z9we/7c7pzBpHfBmeFlFnNAOw+9/vVJ8n7Y7R3X2nc2bkmwEzlBRssuo/iLnhPmd67
OkUZOpylogxIMoS4xiZLwG+06TLpyqhHLrUies92X3VrsaBCdcBpBbtDGGqanjkALQdMLBiKX0Uy
9kCQ2pD74k+Igi14kDIM7HvYEsabTu6tPnjuNND8FLhofpiX1Mlm3YEVNfGWw21cDOy4DAhiuOkP
JNrcfi0redyD+CR29fcj1dodTdf12BqMyu73Po5Xu31tN/MMbKeTJfRyOZeZEFFaKsl5BVtMPrc0
+8D1tqwlVsG3ouPsffK+r3KTytu0Y8Fh1dHyABape1VLhqq6NS1OKNDEuWj7w6boVGmZ6ofFefWr
da6rhkL/0CYafnklcewqUF5wHcZzarPiiaJVuCuQ0iszC7tEtm4sY69ZLacN655DqewmyJKmoOvv
bZ04fi0vGkIpcgkm8ead8jREoZBPL4Xy4GT36F50FIFGKBTlNiYJ9idbTg5YJEAyhHNfAuejb4qK
4rRyZxufZP6InlFe7GDcg+Tt2AwOkHcyevEiGA2PDsjoYQ+C25juwQNO6OQpQVVRI8/ZfxQr0Q9A
2EZXiqEl9aQi/5SCuiy7Yv5mxkVUKDUt7K9UnQI8ch0uwXTOxthcunGGB4TJVw+zs7oJxvikeiaO
OKLIJzy3exwHG46WpFsAwKMpqYE/oetpB8XfcbpePBKtlQwgxeYAXAeUvubH6sOiXiCSdNk4NuEG
d5FHhS5HzfcKAeMvNao3BVj9gjvrXrcbarw0cGXAkvy5y0d2INcXkqopO3Z0p0gqp+K91e1jSHDW
e0C0ZTjx5zh1GXC85BX3ET8gec1A4iNaLDPYW0gWIhkbjL5pHdfHItD9r7yn4w3nEdredUAzvrcB
joEdVwLiohTpwouUhtT4RlvZQeP/PTkkChRfh7dZWH9ci/URPHx4ny8cyOHoWLXaKXxYoGf+QN31
Z+2iZqICx1u+X2Jf5DVS0suFL+sZ/nx2FJROn2zib0lo+lKs3Z1koEtDs9CXIQ9bNI8baza0YlMV
rG6Dep3nF44u+ZbuFv7TxLa7oIPHGEbrZd+tO0QFek6qwkpkaWNtvN/Krv8RdrSeAvSOIhhe53F9
nXM9PRb5ZF65B6PmklbcjGH8FVFXrwiU38VcPFil/GGee32Ls1CeUOe08BbW/bjs5LzFwTf0i7zi
M17Qiq00qO76ZupE0A+YCeDbi/iNi71KoukubQvxPkp6KgoW1S1Nplsd0k8NKAHBmpndjYzLOts8
Ki+1vGP/mCalQQzaDeVXMG+6jkfENewCNFtM2a+R0racY/Wuva2l4FWho7zKHZzpneHT7AQ6pQSe
IAQ5+cSWWDQ+HLY6VvSSkuIVUvdSFhuVh0IF7WMaogxOHfjJsdUvkWy/RcUynBI7slLkPjq2gIvL
TbeyyddNVpEl0cEaFCtFPEyNnXvzMAbTXTKYoIp2CjA2oPqyz38QSb9DCP97SsJffTG8risgIEPz
GzkRUjOLZAhBvVV5u7eIHmz2O88gzych/aV2VY1Fe+8RDDgXOTD9OadIcXuNzEyAgnW82be1zvX+
1NrpFCPxvMrkLHJ9SZI1Wg8M8ZKGxau69J0Ma4QYTjBXXV/qBcw57C+8NTKPj4XLi6oVY/o2Twks
ZBnNR9vqS14w3Sy4S5PDNExoyjSSuHeYXXCcaYZ7mC1ZSQCml5ke2j9b7oeTjGdZwn44T9qqC50X
+IVCF5dc7E/Q7cazXERpQpNUwKDYI9CcCsZeV4b9hk1RVEkc4b8jk1HB2L4Ltglxd/+QMfOkIR7A
QxbzDf6ix34UPY9vYpC8sD+wHiMdPC9IkDyl0/59n9Jvrs1OLBthhdiHNDA4pMZtQsbGnOIZ8fgk
3fOHkA9NsoR/oh0ZCbU1CzHnbtIV7LX16FNUon45o6m4jTJEwYNA8Kc8CivwxDd96pOKJtGTnL/N
TN4bf5JaviEbccf1DCq8Oyj6O97IF4km9HwLamtyp9GHzGp4AFJ9nhEH4WRoMkdwvIRNsUbI84y2
mZzAIIgAUQtvfu08/xzAXwc5kloFGlybuGaPL6Tb76yChoSDijxrTAGJYPfvlt0zUTD+q9ht3D7M
uk/IK8QT2IwK+O5YJaCHlwrU7IDg19rn3UFOPtluVZ4s9LzAi4lOkGmFP+GDMerISGt6CCrQOuHz
tR2svNLPQ5G+gihJdY+2aF1atG4YRcnAzWyquAMqK82d6jgFcj0pB34hyvaNIvNEM6I/kg0RpvdM
q6l9YA4zAD7a1mfDG7I2LW5FkvRYsciT7BNUQG/MKWzT4R72LniLTPfcnA18UPw4cPWjQhPBiPgt
WrR8Jlu/U6ajGszON5qsv7AKqmsN7UEuWEFM2cK9rhFeiL88jFrcqoMbzhBlQtSOqChqn3b+S23Z
TRA4BTtdrWXX2rUZEtP+geK61O3QjsCiOwSOFg6QGcT0k0FQ5bCBN0fB3ELbFqZutSzuwKW7B+zs
6NT7VD4o6J6lTUGa82D8kiEbXzG+g42V7vq5hiDGamBfb5Tk9HuE0qcLfuyCexzt/AX+M22Y9rxB
MB7bLhfme8q6506tyGPgzvsequVmXor4kIfpEx3T5A2WW1FFWXe2kBlJNp6MoENY9t0XEISsHlge
HbYAclHRh4/tHmtZd0b9gZN451AaPuPvZHQ9Dqslep3T4ryOxX5AuCapAOt0pXG7Pk0ZJpH4QTSi
C+YSrju7YbJ3dWEwC0HkK1rV1ECVIZCbo3xIgrIzE6m8yW4w9oDchBkg/Jj9JFhksBbQMnfpI8iN
nVVg7ZcyRVqn1GQtLl2afwRrf96SdcYN4k5dGH6afgfbDToGgxD2rr+IdB5q8GqPS6LUGd8QLlC3
RfD+l/ViEKRBZD9/TKJYvMCslcidYIbGilon3oDxiB6C6SoJKA/zqIhs76ld9W2vBmSRxhOO9QIz
TzzeQwztogw7st5MctnrAk0ixEgCLi+dbels3x74yEWl20h86H0OTqCZXumMaAkSMut5J2a7C118
Qqvrj0CNRBlmwVxD4wEWhXEvtpxNvMKBL+b7jXDyxfOIN3NMYN1g5gTufhs3yI2sKJW7JDz2C4TU
tsAlX8CALfUm3juMjajtmGSu2rM1RnQp+j5lFPBqgm5Zb8t5z5JnGXcpGjcMaACOm73GqE5GfOBo
4Q0d32RecGQNwKSY3T4TbnH6iVRUnOf0FBgAf6BnS0i620Wh5KoLQUgVylGVPZ/c3dQuySEBl1RO
/DNmQ37rWzedIHguFUXXUbaQcR8AkfQ3oN+n47IFIPI19YDJdn3fQpM89gwEEdZhiHJZ0qTSEfNv
85a9GLD8kORSiopnl1/IYz6ZYj4MsAjrpXMU4RI35Kc144gSePo9QcvpgnhC+qzIL7KQ3ftiDHpR
K+7bUbkb0hGInxk9yV71tyQYyGfYxhLsWPgpM/4Qs7ix4/rAIcdVq0rcETMwL/grUJD5GZ2OKhpe
EhfF92ogCOpcSZ6QjohBIkTVgBDhNbyAsWw30tZ+k5+ZG5Ibu25JOReTrNoEEo5NMSYI2qHY0c50
KXZ6Z1t2Sorlfg/G3zoy/pDhpoXQj0RZjNUh+uEHssn83CLjVqIVv01pQvFvcixljmYE2lB/uQr0
1abSr2SjkIST7DIKcb9N3UkXVjUREluA8grMcFHwtm73fj7sMEIgT2KWSD7eDfk+Hyx1IB+HMUQ/
hJZ224t38HQPbi6+xcqlvurnVlzasRdTZXeMjOHrjBBtlh2BLn3hytFvbWHfNw+bNg8I8jSZeyxQ
m0Gh3CQ7UcRwK9ky2wwkixG2Tn/acVvKYG3lj2DmgFkx16BOo9w281ak16bgasW0YbMG+rC3fXek
y8xPKQTVO8S7imZJcSlvMr3EaqBHOdozRtRkJQaDAK1zGz9ZZ4qmVe6NRvrzClxEEwXpk3F0+t3+
hBhgY+kYH7FhUQAhiHMMUqdvhjQ7gdBPPpBt6h7NNJlaOXnU6/4dUdqiGVT/Kx0BeCG2dPQ0HA4E
SbQ76jGcBikOUC6KH6GlBfc6QyjPQ8Wo53TKPsIZsUvY4githVnYgFZHbk9lx3QnxbcCvVUNZN83
8UiDx35sL9AUHjyQngqIbVoNNpgRkAG4NAB35CH5RKhGNm5A0oW07TcMdwJTNrcBe5ts8rBAWmr0
KtwxjFv9hoBcd6O5h1eYMDYfeuy4g06kO/YWR3OSd3kDxAWvoZ3jZuKxeTJDhIxLYX/PNkMCshMC
wHGBE1+hPupGqV+7cTUoJqI/vU67OjJmKzPa1dkcW5RJY3AZZvE25frGEvu4tu0tBjDFsFFycg8o
4LdmdL4omr1FfD+DV77BO6iTVpnz4PrsZZHmTxyKk0KLimZlpfWiEnhqRZ6gWBBuLXu/fydQAZFu
Zch7w/cu2yTx5WQ2BCoZoD3ktYcblybjObdrdu9aV2H2zPPm+dKYtfAKaoA4talGcQnnKIQhhdk5
Eh6UP6pxKW6yCDZywTBEKzP4FFy8YvVos2x1NlkcZnGnGFZt/EaYAf+X5PQbXRdsQwgXN6iRXY0E
g7nMHXAh4F6kaBKLrh0Wj75EfsZBgK9GCcJv+wDHQohxV2+dWHkpGQrYHCelyt1z6KMQLU88l/u0
2dqbcG6WSUSmWdlYnCAV3aAz6Q+7txAx8UKbNA76o4jytlz9fvUp8vQ+UmiVEMtoFh8EVQImEBmy
uTtEEtUSMNv+IleTnRMMSLgNUJTURdLd+G6Sp5BCjYMo89JiwNtvOyN1xwjoIuolKs6Ijb+uQZRL
ti1v+QTfK5wk9HKpxiq7whLBArkvBDWIPFxQoyKDgCYD+YBtw57jDuglCbLThh9540h/DPqFPaYU
EUIEe5GtwlqpADHzoA6IvwvBZd/4K/ElkWNZ91XWkmBGiApQyqDwrFAo3JhhrCbTfZlwewgzD+ci
HXA0zqjg0Up7K37B/0wqIQEIIjsX125EeHuGP4FpTMXPzES2Wld5AL5r0LuCFI26Yj8xVphzNudd
06XEYQmMcFD6Zcdf+WNJe7Sggadc3THEWE5ocKa3QcNUxUH1U0bENhgltKJTd/3dVozPeYsrfXTy
aWQDvwj00wfuSXRGlLXGOBJWQ9v/wIS7rkY7tZ2nsddPEKjn+6nYluO29lMpCRARMOfZHQ4y7B0i
eL0CJW1Uplm59gQdaMyuNIBf73N0SfdI4p0yPPXZtl16VhR1IUJJf5CHyyo76rbsMZcJ1ba9EsXG
HXki9HlvE17HJA9/duAqgOh2Gz8Me3uabNA/THRA5k/Gy2u0omLjtntDZRIj9Zqrh7DrIGgZeJXd
hOg9VLuxIoVHCbjidAP2q2oc/H05YEDVLUF+9zzjFCrD605c9wyId8Ljk7Cg/MtxicPbpRvCJmfT
emv3pY8OmP2wwJWeBHLzlmLyxNA6MdVFKiEVTEvifk8QcnA6gNS77Re0xyVCDusLsJkVBWQbzoj9
Ae0Ib4Zgo6RZNlNgwgSS/8DZDVwtSGj2xWQYqQOaU0nUjVeFM5nTAYIIkelr13J0X128LqRCqpEF
VUgZ9K52iJhARwnv7HqbTx+7nsXPgJDiO1Ae/Z6nqEwwfI4WeSUJSbISVibKKSgOgLPHIP6Gqt1/
LBvIm3IN15xXpOsB3M5F0No7Y0f001myZnkNgW6WvxboFUh0Qiv+pdFXYFSa0yM/OMQmgwumkI1w
ibsY5TfGo00hRKIWfmIctONTBn4Ewc8hSk7J1ongoMekgCi1CJFXgPb6T6g5SOBuBHngctuIuwyI
sHKQME5A3B23+ZvfU+wV0OScXUCAXqe7wU2Zmgjo74ONM/+9GGYg9qEflb1yVhsme0QkjA/EQWO/
pH7rP2OUldNp0Dr/McoUU7mCnU3vq7X7CgqA81+qX4OfDHFbDqIQf2sOmyTtiqoYs/lm3mY0+tuy
/6IwvrBe+kH/HkMRP8E4k98l4ViVYDqn8IDg8NCd43lft0r3Ooox64Gqn8wAIgVvPeeQacQcDeWM
NMJUtay/omDB5AV8rr77Y4nL5E2qjUX0dTf5KUCDQJfwXiXDSz5t9NgjVnD2bLkerao3j0WHwhXD
HmL5FUYAK2DFr4Aj8VoSTGpjEIObfYSWepFZ75MyS7f9Q3BMtMCkt4XkGAMZx1lpcee8Oe6K7QSz
okXByFsQPaFpc8wYSDIL90itWC/4TPVLoqmh1UhH2LnLluv1XCBCHja7BD6kOMgQ5FGIy6HVZhsa
fSgSvjGIWSTwwMBW1LT30VsQh1DtMXPSYc5BLtx4xnQ6lG7ZTKe9xKSItq3E4Pu2kktWzZhL8x2I
Qt5h7E9h81Ig4IPronPLDyY75PLFOMDMCBcKaYLpHIMX8c6WaovC5BkxOrRKTKQT0FqZzgC3vdfd
M5CyHg8bpPO9xezJHKPlIPPGUac9KGDlWU2GGLG8eOCbbDjv02cMfMP2CqRb7vMtQWxfIFH82bvZ
vvMMpnhgkxgFMBMdTmieIBrk5xBWlaKcrzBKqbmhAQv7Jog5EIN2RVMPTpdziVF7SfFNaR1+IisA
YLwACsQOu+6nPxhUjhi7T93+mcSAHLH/h/gJ0wtx7uCLs8rt0/w6D3ACK80ymaMJCOWC1vk/uDuv
5biRLEy/yj7AYgPeXG55FotSUyIpc4OgJAreezz9fsnuGVWBmMJKc7ERG9PTMTEM8iB95jm/ccWM
JSGnQtQOgk/9mCr1Li7rItqFzIgHpS/bW8uXStBenaFVW90vsnJjWgViFqpnWc6JmndAIQY44Yi2
Z5moQGECgBUG+oMfU15M7yJIc+4qTBx7WEOVcqRtmGb2D6XWCoqdXtNBEKvDku2yQ4KU2iWyJwBh
/ApYcjTINy1Cj6hRkjenuh44wPnRalW+lU3Ydds00yoSkEAp230fhU3D67/zQ56DNffgVKoQEFHk
DC6n7TLfV73bdN8Du60gipVOabwSOqyVq46UkyUz6sgMK2DtNk6lgLDgRunCrEcXnPJNTLJsFXUh
JAcIWeoDSROkHsPU1N5ndItDPipCCqKzFKlfVX1L8anto8IFXV3pP1CPtI5h5cabthkDY8UHaqgx
5rFyjHhdWSvf6Kg08ddgxSduHLurTqtMba0gMPAETVSReTU7ALT7whqodCqWCg/HbYJNX8npuNet
vPmg62H4rSqs/lNBygKiRGAn49Yza4d70cgllfpi3DSolWbaM6By1Ew7tw63ppzBS4CKLhnsQlFi
0Y8xGdJIN0ybBReaX3yPK9mu8kKZRVA6/I7dUK/000j5TAJXptDCa9zchr5iQiVMbGorFImlYAXf
b+DMbdjJgQ8VcPwhsIdf4WSMZPRClbEHXcJc1Nis3/vVYDKMil0+DFUQRxs5TohgIiOCFEBOJjML
WuVe8iQLZHnq2vEO9dYs3DqFYAlayBUoN2NBVg76HZoIWxJgcsNcckqoyYDjfGoIvm7xnHWNkRJ6
hDaolTTJV6VwPJMLJhQryIYer00NP5xASIvE5RrqGZQ4ap+kI2JGvdrkds1G6MZO9M1GQ44iL8yK
FRChYYBwVPIc1wFDA7pTUyr/Tg2P8EDrhmhr5lZoHCLJ9O7N0JBGpCh4N22pk1rJoWc8P4al3bkb
OxTiBmGRwlb+n4WnDnk1OANlr8h90ocUnFtt6b2/446UjxTuoQrIdpL5OxOuh07PKdr3zu5prKVo
EoOv6rw0TLh6+e46AlLoKV7AdekKuKVwbUBaU9NzJpDMLs0HN6MEvh1SdQDQIDlpBmhPN7mQag5E
FrIV3CPgOTDaVimeG7Jl1Ty6Lf/x+rdMkcN8Cl8B2ltXHQN86IQLbkTcPqgol1sXjATsVK2OYqqK
haWu5RRZinVbjgpEBwMuJaXULOKQUz3tH0T1b7EErupknstk/mfdTRHve/ZLrfOf+P8v1TQFNvw/
swQe/Jf/sX9Ovv3yNhZSBuJ3/sWW1v4XAHMkA3UNZjSgZn70j44Bmpm2ovBSVLEMJ6EqUN//UAUU
7HxV6AMyQuMIHejmL6oAP0L+UmbSwW5W0Yn7Lbo0UgoXc5mHAuU0fIOF0gLMUljCl1heoPDK0Mfx
vdoHXECkIbS/pkLJREssblGFEZLge68rQe08cP2BN9RXhfMgl0b3Y8xj7imebIdHkJDopFSxHX/S
BtnuARaFDhUrJFVasmvyXitkfePwCPuQIaidrOVc70BelJIlneD2yOGhG5rgsYGU/LWEo4DcsSr0
W4xXLZfgVdfFe9V4KQ3brlep3N6br/ovcCjtr05gZyn6B0IcJrBygDjgcsDNhyAfE7SChJiM+Sos
A6emgs3EvW5rvqrOIO6GAs3QCETM8KpMk4/oT+/4kwBA8kJDvaZE8mdlZ7L7vRpjKJadGiFnMpI7
9LZeqmSkTTS0x5zBJrEKVZjMvPkqlVO9yua4rxI6xqucjqQKaR0egGG6laK+fUBARX9XN9YIBrpA
lAmZk1Z31qPugLApDShfq0RBq22j1IXEpVr3h630qu+jCamfKBSqP50QAOpetYCUV10gs4dHBNAI
Xtt2zNUYzWkN0akVymsWTFCEZwAg5+R2UM1GaWh4VR0aOh8FIs8uUSOC8OoPa7cFJNvqo/rDAIjt
QdWGtsYFUogZIZOGsFFrUWwhP9pJ1daIIxKpiLWTaikiyrUbmwTbA1XKAZUkFLgCXlp51PJboxFR
nSp1FQ0buOHaqkX/9Mgx3Nc7y00gxke5k3RbVUVaXbajCgaxrJCLkD3YsonvjDYpmlpFtQpB8Vpg
i3g8vC7l39rU/v+UCBbUh/+8qf3vpqpJqVzuaeJX/t7TFNhKsJgUE+7Mq/4DP/l7S+Mswh5VEQIs
ssmhZHJa/bOjSfyOzhPDYS+DMyCzff2b/SThPGnpuAJwfgEeVzQIB78hAXHJTiA0+6OOFT1yL7qN
DOmExuIlmVU7fqeerPdpSo17hZBk9znLN2n0NzeOQ+j/RgXmbaTJ4Tt6LoBaEo6nCA58IEN0PqKV
j86g8q4sbiV9iXrBWXF273gbT/z8jCaEUp+Hlgvxauv9qrBv2hgycfj3rP+PjZoLggWEyrHFIWM4
EyXdnGu1IRXoKsmKvgnjr2ryvVTCvZ9pC4FE7/yi2/zdGjwnhOUog24ak9YkVgm5s/XUU1rZN0WQ
rynUs+oXWD0zUSyIZ6AqTP5jyZO7WtyiDwYEQz+xb3RsRW4OzCqwNigmaoezVfLX35/+n1WiXxtE
KB7gaI/ITOVJKKsvkSSMS/1UdCBqyIRQPdd99+56lJnxgZ9Fqhs5apS4zcn0bjM1VxSAnKe0K4KN
1hoPDc9ANnkyo0Nb/SOD8x+ngzrXgSRlLYUriqrrwgH8fNK1tofgnWrrFMdkNAOkBLwB8kcKaIag
JwMXUwkho2+UbbCyu1Y+RpAZnrEp6AHcZk5lbD1QUh0MipEMZWthhMFzNvd2ilFLPtTkMHzI+nqE
MiGHP4GAdMEmSNX2ixdYavNXO3TOIcyjyNgC3ymXdKMnVMC/Bw2+GbYttoVMubifnTevqTpZ98ZG
P8Go8Le1UrzTQXxufJAEB3lEY8GV3id68zV3a4SeK1TDihIjhOtjOnlRvH4FtFD2U1nGYUZo4Fx8
hZm7hVm3dLKqScpGJVuiO/VdaA8BmaVwB2iYshe3Hke+wRhmacnPdYJj86QxX1Xa+ddleD2zZLfW
RuOkR2T4SWkP96nyoUITYqvXdXwCiAkUTy7I+4Y3Efel92AtzeNCJ1zSVkUn2PyDv7ZQi2eyTb6i
tlVko9CqOKlKVHw2m9Q9yJb9hasSgAhgn9shlqO7ZgBiJCEEwxMyUA5VH0s31z/k8krMd6BppKNR
JKNnRYn1VX/rbJvNAXprnZ1Jt2Y0mHuo7v3HEULSwsb0dswJg5Q9W5Mps5jRxb8Yc01XKq1SG+mW
ggS6JMfeyn84kTSu4EeuSU3mmLqg90JW+877+PstNBSQTxrbCFomk57uM4VEnTdKEBmOpRKvOnNB
9/3NJiXa9iuAPjlEBmhVMndB6VZV75Ph2JbrxrmRjYWtUGw9FycIKQXImgZlP42aLpJuFz2YxeiR
OZXj3NatpqyVwPioSwjBlGoINdCNDp4d+9vrPTfTsIuQ3H3OtwvArGVScfm/td7HxRd4/Hb0WGmP
14O82XIn7ZrMDPTXvLbNTOfWk7926bOh3FDGuh5iph1c3lSRO1DoPGsyQHBwq0jSA/8kSeM6RJHW
UZt17923Wru7HmlmNV1EmgxSV4UpGXnfPzWKiy+LvW+C/tP1EDPzQNxEhVMWEmIg9i4HpbCp+SZF
6J+6vPH37VjcoHFUbVPPvI3cfLir/GCJ0j7XKg57+LiwpQXP/jJkG8MILfKakF65L4buS2laf11v
1VKIyVRrS28osoIQFF5IvVslr1FQ8NeDiJU+WUIWevPwreXX/NEkiDICz83dxj+xUIGPHG1pP3Cc
10yDFOxp8bGGD3495NzUEyqMGImQt8Vz7LLrGnkoVEqE/slT72QPfo13L3X3KHQtNG22/37FmU5x
JXdCizS2fzKjcq93CkD1IekXgrx5bBiauFmy9+B4gKTA5OBGKLoMjJYgynszBbO+AuP8voUzCMpN
KpYuY7OjdRZtMtExHbNGoO3+KfGSvdokR6WUf1CTWWWOtnFDZVWiNmOA5r8+Yq8n75tZchZ3cgdU
BhOStEvc0v8gF/W+chp458ccxSqVInoxbCLPoKoMnIsSfBLd+vGL5x+Qckeu9WtX3iXB967VBcD8
zuuA+WVU+BE0c6J9pRn7HgxQasPqkA5eOfzBTnc+QmIEz07zWrbgfceyf8o7f6dwp6ALNz1pbyN5
vt5Nc9vQeaTJxO6M2mwMcignv7lHNOxdMfo/UH7xAh/Rt6ZaX4+miqX5ZlCQsRD6FXD0xYP6vGEt
fBVkzjT/1BpwLO1Dlf10qq/KCIplaL5orf3g8SDti89SuEEwy43vwxzgWIkS+WhtmvQYkkILh7WG
PYht7TwIxte/cOYYI0n56wMnPe+GDYpzwCBPTRY7MHG18V3Ty2RsxmHpWJ5b6zYMXRvhBQyIpidA
IPcmAkaKf4qzuNw0pCZWja4nN9cbNLdznUeZ9PjQ4i4IV4llEDxXTXnXSV/rQT+i9rfQc7PNUVUm
k6HyIJjex8O4MiIexwK19ODnGaSFcSHC3NggvPRPBK7el5MngHZNqZam1GB5KRet7PL+T+4xiNCg
UKtRnxDp78sgDTW4EetD/+Qq996gHYAWAZjJF57ds00xxFWdRzGXs0lTsiBHvR97t5OY+lL7lI9f
oSFdH/nZGKj6kBNBJQUbqMuWqGYmm0Fo+qcwvQPuvY6qfWgUCwfj22cYh4nQDvpXlEl/adpICwsf
7xc1BSdR6+qmwk8IgJCXAxNX70wt/4ztHPoMxhejqhPg1GW/8BVzu9j5R0wmeW94mov0q0+5G0WD
IgYEArlIWwUDuAlb8rZyBqroevfOxrRkXuBkLhz5tWPO9mg3GKCVNQzhTTK0qxZgtI1vkK6+Hz5c
DzS7gs8CqZfjaCAPCNxSbEkUyyXt2SAvxCE1Dt1Ci5YCTa7woXi1tIiKnzLnY40afI+KjqEd7Tzf
Xm/R7MzEyFt+favyNLxsEWebo4Ey8U+p9OiFFujeRylYugDMtoZiFYBaiwFSJnOiUYHzlVIYnEL1
p+WN8CDeOTbQNmjZ11uj6Hzu9FCzUWDhZUwWQH3V6DmbCUjOSVYJLuoE2A8sfg2me190d+k3YJ6r
ND30azlcjc5GTneVE6ykhWGb6U2hgGQo1MV0C2Wvy96ElxcGVi8a6jzWkPB4fy1tJXPv/osYk6mh
lij79gYxTF3acwu2juYQbPNdPcSHoaj2UvxDstWFaTLTrzY6QuxdpFiEgd5lwxpL7bioelh5uN19
WBgbRUYI5PrgzXYe12DCOGAlpmeKazW1VKXYhbiNseNpLGnRtgRTcj3KbEvOokxeXo2JiCDUy+Dk
I/7QWGjlkaX7/RBkoRRTNvkvZ9dlZ0HA83sZrYDTiHxAWu488OHXI8wsKB6qZNdN8sQo0EzmgNP6
MUDoKjiV8lOg3nU97HL1DlnHhcTi3JCwNVBEtkEKsIIvWxJobuXHhcF8Nl/05IPUPdYQTq+3ZeZR
QrHlV4zJmskqqh9hrAcn3R+boxdpxbrJ9BxLnPyY5Nan0Kmie9ku7juAVguxl9o36cd6lGE4tcRG
dMhpn0LjS+38vN48RfyNyZZ00b7JbBjtQAGmYgYn6bZSzL1xMIfViMyPF660F5SfwZvs9YbqN0Bg
WIrXo89NlPPOFR1wth/WqtZBbteCE/qbsOC3hfEpSGRoZ9//IA7XZwugAhlQa3JX1/PGjmDBc4n6
bPbPsG704kGWP/xBEAo9QuEOpaepwFzW62aoi0NRgwICfn6tWLfx0pSY7bGzIJMeM1NF8jWAhKcU
/jck1eCDWaqDQIJq66BHYfBP2uRwd+HspfY5CWdFOibUIJFPlg/c1Ms3Zn3EbW4TqEtTYeaSJDwf
NMdAUpuk0+Sk73U4a6XFuVEK+pdyr4bd2oQjr6MNnTQLZodzB/FFtMnOoSCFXDQh0cZyY32C7Lwq
43uFaj1eO9VtE2oI9Tx2GduvtfVQFB+G3xNFfE3DU74VNh88IFRtikxJ+zxyFbTCT2jSgHOmeLJu
kG1cIRKrb8CSurj6aeOmHKJuj5xutTBZZ7eWs/CTrQVWvFIrorsloNoNGkOu9LiYhp1oDv7dSF02
RbnaUnXVmAzqiFItstyl2KDhGUnvodQxS+/C5HPA8eaUn6xHRFq4FW2opy08asSanm5sOlL3Cs69
VH5AEl3sLQ10LKX1m+D0NGQVeFMIDy12INGthVy3Zv3BO80+DycW7tlWloUhAJ6ScKDHV4YF//tl
DJ+ur8a5QTuPMbmoerrUW2pPjLw9Ztlz0NwPxkKvzS3D8xCTndLGTa4oWhFig953qm4L6WAPL5Wy
sLHM3hPR4mR08IsDTj3pL9dVWg3KOWcbgGmuxKvM+wATYRM20g9oUieAsBhRQcuLonfXe3E+tMq8
VB1xC5qGho+HAo840jFS0m7MMQkARTdopCq5vbdkxA49bIT35PcQUYeFtUdWylvo59lzl3cNlUDk
OPFCnXR0KMVBIYNJPVXqfWYO6Kw1xQZy/o8kKO80BkCTxhuRNtRyeRtL+7a7CVJ5ocQ0O6HOPmKS
05Nr6EKB3geIbtw5YMPl6n6xWDa7DqE8gigVL59poto2qqiNsQ066SU+j6nrmDfCGnPbxKNxE8FS
X5XDcCsbub5w6M9OZZ1boQ7yhhv75GZjdjrykGjbnYBmy0el1fcww8e1naKYaCEiswnAnS3k0OaH
1aDgLmMIDfhRvdwGmnxow7gp2NYN6a4pHqP2oEKJrOudApOafGRjP7mRvsWwfktWadt+uT65594P
0HhJmgJSUmC8Xsbvahv5s1a8UkL3zqr1DeWphaU7O2nOQkwmjR0Gpll2PFHk7GnMi/Uo32nIol9v
x+ys+RVkmvbCllBWLZ8gUpJ/5nYaRh+Re8WKKbhvg+9xvDBX5q5VTE4bCVpDw6VnelC5rg5xGF9i
OUE7ZYAicCTb7CcLp+7slETkVgNARhF+CgpqFZw4XJMp2dvQvx1/bRlfYwNV/GB53c02CY830wQ5
Td5wMhOVOCyHuCdW2NtrBLTWNQQTddga3dJWNjshUMqVVQaMLX2y0BycYeoc24MTmgfwMn74A7Ko
O9u4HWN3jUCNUKu5DWrUMcy1yw3LxCenG35cnzBLHyF+fnb+4mfMYaKw8MLw2S8DBF+PGMJejzE7
KckSiSQAADxlEgOyMBT/gL3Z4Xpm2IcekR4fF2JkpfKdOy5Em2/Rr2iTExIrk9EoSt7pGKgWZblJ
sKLO/fvrTZrdL86aNL1SpHocBWjvnGq1QCbtq5f/0Uo+izDZkVDIyaOsotPSZl2bH7zEhWI17uIW
JsETtpkLu9PrILy5953Fm2xPDRajZe+25NhCbCD69xGO0WH1PgtuRCmoCY55n0Xojn4IDcHXRbY3
q1cIp3XREuRnoW+nm0pkKl0YJLTcj6F+WPeuG62uj97sFAFLD8wGgBV5qctJP8L99614YJcMmp8V
KOub0TQ+p+gkL9yZZjeTs0CTmV+g9NfHJp3aR88KFsxxypU6SVZuWy00aSnSZNYrbqmDkSNSOhpo
y2ZHSjfAHPBNf77ed7Ojc9akycy307QBSd+xYYwemnjmSxSUS3N/aXwmc3/Qky4rG2KM1mPia9u0
+qZEyfZ6Q5aCTCY8GGELejvTzGZQIvcniIPFS9z8qBgO2WPuFfaUiIMDbpXomJWcEiVGZxCb1eTn
IPenOliYaPON+RVoMvx40vmOjgnLCWbibaK92IO9lUp7YZLNnsN4NehAZxHjer3FnR0WeY3u+aBy
+e49FE9UXt8rkN8ZQrvYNKMXfmtjYL2wMc237FfMyVrNYnxz8QkMKM48y8qwZcahQ7gQZPaEwmgD
iLPJFWO6IeSy5/OyH3lVZD+xToYgdtCDl1Zel+auT+Wb3595hnD0APpuIo4jmnzWjWkdNqHTO+T6
/RQz3EzCMNcNu32FFeBCqNcizHRbp4Cowxqi6gpA/zJW1aA9q4OJBJI0HipHWdkcWlG8rfxsn+V7
BzNkHpFdVKE2jL7GiJJr87Fu9GMl4xYnoRIw1sP+evvnVoWhgyYHlQWU3Jgsb+RmRkzm+aYg6Ddc
5ZT0Z4oUZN9sr8eZ26pwZQVWRPEUPONkUXS4ltW9HYen2PsweD8pgl3/+3Oz5vzvT7bC0MdsyZaS
8IQrnp2YkCWjVeR9yhEuKTkg0Q+8Hm/2BQ62G3gmtEsqBZOAfmTo+B+JBjldsUONTt+NEbp6IW6O
By9H3B3/Ilg2ZuRAb++Tz4MDRvf6R8ytR4FvAxpG2vGNjYxmRXVmYEt3UrwnFd0FSmGS+XQ9xtzA
QWLDpgYnUbYZ8fOzBYJNUlOPahae0jh5rAQDFXhY/gebGVuyqankEaDOaZdBiqAYhmxIw1NRpfq6
QXIM/hlCG+h0fq/ylsPaQYLpesPmZgwlWdPm6iGymJMZSV64HORsCE+DfOdVj60Rr6MMVawE2Tv0
SbKFJoojbLr4kQkDOcBrRpenrA0sGqlRIKp3Qof/KddWavMlVA99egh65F7zv3h/LsyO2YiYH6uC
gs7tarK1ZRq+kOhzhKe22nLnyWzkbM2hXme6R8rUQvKy/1wY9u56typv+xXxUpgPMA6oZVLUuhxL
1OmQzO09ChXfrZ0eb4rkVonXzTf3hQxNr6yd/lQMe71bw0Roo+OIXpoPvMVbTMe/nbl8CG86JHWB
OIGlvvyQDjBhjMCCf3IGXE82SrowgWZSwwSAHoNdFH5OQJwvAwy+XGgwIAABdTw56mAzHqQSwdWh
AEn92PUvQ4pmQ1msNcl9NzTmwoya7Wgqk4riUD7UppSEIkcjwx8r/8RZgzhaCUUfkj/q5/W21r9Q
V1yI9/bGAQWMewT7N76lqjFpbmzlKQK7iQ8dtMJZ8WuV9+u2+x6bOz8JF46luVgGlCNLVMM5mifJ
jDhHwDLzgIFoQsEt+Tg+SNYIFHqV6L+dP0QWUQEZCiwNANQUAuU0vuVHGRcASf+JdAx+EEclCham
ytulqAM/BZak4p0r9urLmZIotRRgIcgTNaA8kjzicLd2ngfzWUpf1E9Ot/AinpkZhDNInQlvoDdL
EOGL3qgGaha4M1IVkTaa+0l3d2p0Y2cOF6ofC0te5fMv9zbRvF/xxM/PzggJREqAdktwUsx4h2Td
us2Nm9i39rbSPmnghr3+51h/lW5QD10tZTRm8pWX0SedWyLa0tkDaRO0JA8W+oHZ6O5cKz9WwTGM
3DunMbZVbh9c2Moq9sjCFpA3wMLqmLkQ8BmiQARXScYobHIhgKBjZ4bIrJhOf6PW6lqXvw7h04Bd
dYVKmKZ9GRp0yLSls/PtJYBFCYOdzLQoC0/pX24iKx4ai2xzZrSyHbRBSsTakqUpPJOUAEYP2FEQ
EsgvTucw6drAGGLQ7uPwA4VmeZNDP450ZLJ15N+T1aNxY+7H9pBKyE4tFDtntgO2WZLvFhhuJvRk
KxcbRDF4AVkr6zvCxUhePJTlixP+FYbfF+ay2Fkmc/kilFjKZ3PZxg7cljpCYXsXDi+Z8S5IsLvz
PliomphH195l2aeFmDPr5zzmNMuij5aCJCsxs6haVe984xBkt6G777/VpTA1WPGP7pBB2y8Enmss
JSSyLiQ9eWRP+tVzcb6ye5aOH5/09kUunqOXStbWXoQCUP2AZfEuQcf5elRxsZr2MB5uXLoEQ5LH
wGUPu5lSNgMGyqe+3IrELvYjEHKxbk4XtsGZEjk4yLNIk7srpHSk/0QeLRmbNSxGqfqUluqWJxca
d6WyzrA6HORbP/f/gsa+950P7tD/NsCHbxA4JZgorNPXbeNsPvWVO4ayaG0roUZXSmg4uMgprLDB
yNbXO3Z2ifImEcRuNmPoNpc9O7goWOFVEUClRQpWqw9x/t5LKOUeCuzJV7r9pOiway13Y+nJVlQJ
1Tg64fWzLVX38frHzBx5tPvXt0z63lRbFBfQCzvhsb7KcYJ2nefIKtFMtlZjk6xCJIQXs9tze+F5
UPHzs852oGWJ5zx7sBI9Ovjfdam1s7uXP2iaQ6lcqIZQbpl0M8YaaEfGDst1VA6lvUdZYlPXqNvq
5UuILTciq2EjH64HnbnN8jSivAPzi6vmtOKLenpjyngEnZoYmkSb69I60bQlM8O5tXkeZXKIqZnk
2UVH8kWV4n3tq4emuNfQoFzEAcwGUti4YSZTPZfFz89GKumNtnEbielBIm0LnC/fZ4b1U2cB7pTK
sxduebO9R9ZBF28Bk3zPZbh6NGwc0HVYVHhwVGjfZs3m+vjMNkgwD7keYxQ7TSRFTQWSUmIPx6No
rRl3CH1tJe+4mF2cu2eoohr2r0CTnmsGKR0xVeey5RsnK/G3BRZIYd/eUCXA8KQ1hXjrTnbC76Qd
vvx3jZxMjx5fc3S+iW2Oh3DcFfFfeYbBgTcsXKZmh0to3SBHwUIzJnHsHK6ga8Cc4T61hqyjoRt2
vSUzV2S4FTARxePJ5FFzOSE0TM9jqCIwH9R0Q5HU5aZsKp/jOtjllJsxqrkeb25ngsuhMG78C1uJ
abwi4v+GORDW28EEEntAnvO/CzGZGIOkYfHiEwLrobDtNxXKfOqwREWfnednDZkMjWakMsLoMAG6
nxlNsKx76Bxj/ny9LeKvTO8I5901uZjkXHZRHKAtvVquorjYFv0tBmx92KzzcGEqLLVoMhUSJ6Ug
DKz8hNAkLonDMfNf+uKTGpYfrjdqNhA6KmRZwQzJU+g8crStUsusnkIeNnrxpAzaXSVveq9cuAjM
TrazQJMDChhXaWCfSQpdybmbK+IF6Bhf3bQwFk6l2XGCnwoMyhFMUbGQz7bxMskVjL8YJ3QB1oN2
jKgSPtRYcKAO7v+83n2zS/Ys1mQJKQBH+zEEF2Lp1YiTvSvvk8F+jyz1S1lZwT5Nhm+mPGYLK3d2
1FC9Edpb5FqnmWulQuDIbwAhWHKdbS0PrkiWuh9THTPqwg/7hVU8u/U5pCMsE+6/PsX8VSMqvIVB
uNgSan8oOO1aKHwLc35uhpC5xuccHQCV/3E5bmPp5haasH9D/VjDtXa/vIsvBZksrAAjidYWKJtI
OdZGCQf2zsyW9EHm+ksQJ8j0kcLhYnTZEjcvwOY75DoqSys+Km1RIBQeZgsP0JnajQ6o91eYyeQL
vUavB8xjTorjZIc0LDSwdmjqlmGyi2MH67oaX3APQV1suxpz66oRlluuhESwaeJXhaTaqotN7aAg
G8rld/SOSMcsUlfEPWa6b55/ppjMZ+uxxyr0bxAQHtSZ2YEaqLe9h1CFZhxs/di4txqOs7z26sUc
1/xoA9rCeUT4lU56SMFAynECKlrVFqK1PezSx+vrf26vIVP37wCTtmkGQjbBSJaJC88tEEN7W+rp
FnmnhPSO/14fg4WVP3vVEvdTW2HTFpney97sBkp23sBtGPlSZ5s3UrZJcCxbSSk+j5FaIvaK/vw6
tXnU5XWWfykN5L2vt3q2W9kJuPHh6c2ucPkNcdiZjY/VCuoMX+FOOmG58qNv12PM7axk66FnCo1K
25isodRDCUR1I4qA1kZWj4VWbSRe/ulXEAtetVAenyFRspTOok16VXEyE/s99h5kB5GSW8sDenlY
XlIE2rZ1vpPKrwgBcilrtrZa3Vxv6ux2gVO7RjYWbQN70lT0gHNfCEKf0nZf2uv+T7Zvxurff3/S
OLdFoRD7Dy4umDEparYag6XLsdg236zxsxCTGSH1ozRYHSeEXnRYGwc7VbmthuYQyg+Z9oSs7eLl
dXblnUUUPz/bVWqjCyVtpFGh/j3uJXvl+Jip4IxaDf5LqOyuD9HsjD+LNjmbEllS7W5kNiJOf0Iz
/r04NBqv/IPEDGc6GngKWRmW1mWjcCdu5fCVvRA9F+G3MDz+CSOEqU5SGCF2GBLoaVzG4GCImnJg
yxr9DSW4h9TeFNUDngnXe2x2SfFSAhAu0sBcHC7jNMAoMDgl0YXA+C2OLesweRhNALu1uYotlDG1
DjkFnxRFIDy27aXk8NyQkcijequx8evyZMgUs9CDrOM1b6g/Y5BOFFEaQl9v5cwuxV9nqLi1UFeb
7saalgRymhFE2G/gYr/Km30cahuSFpvMx+Q+XdgrZhYaAXmrgUbhBJhekoCNDBZm0uEJCNw6dMP3
Ot6doYqM4OA8GfhcN/KxtpbKtmL5TpY3SFdY+QDqVaTqJjtUiVhw0ZhFeCoxhiddJj1UQXRXS4W7
SWUr/v3jhc0KSDuAUPRDjEliJEPhPkag8xWXEVOizJW7zr6/PnAz28dFDPVydhphCgkAf71TTYFy
0N1jZA0rv7/rmqcSg+rrwWZniahTCAFokSi5DOZ23OE0vCfxEX2t4ycY9hi6v1NdOd5lcvcsFV7G
+958uR53ZgmAp/0VdzJs2F7Go42o7kmq17p3J9vPaPr/fgiaZbKVkLh48xLJeGPJDgqsJ0wt7zy3
viVj3vYLUGjxndPphwgxhAOKKjDmJu2ozLaRHY8glgpK5yWzlhjkc/MbcgGEV0fgx6f7bq9UBgRJ
KzyJWyISDcEOCfBV6n643llzk+48zOSUrLTU5eEG+iGIka+Jd6p9g/UYFnp6+Pl6pLkZdx5pcjqS
dis0TNvosWEntSXWZLL8uTfQ8kXfOLW3sfb7lEYd9bZfXSi+6Ow8TnWqCLKshyfNeTasOzPYtoW/
gmjz3zVM7I9nYRxrqCtui+EJN269QzlJyk4i2RM9RQVOkHm5sN/OLaGzZk1LJWGrGbXlaszvkSqt
5VbrSmg8NsnP6+2aOy7pPwqJEJdIx02BeGNkOFEquSBjUhBaVvJF1dQbuSvfhVn9vWh3rfxSvuBS
j1RshpXA9eiz0wVkAxhU5NAAHVz2aum2KGZrEkg1G5BflacbU0mh4WMVnluQ1UY0nL7/dyEneyJC
W+7YJYTsFOV93HAXSRFnDFHyqKobPc63vpf9wZ4v8Bv/auVkG0GvE5cbFce+yAzXuW96uzLRshVW
RBI2kfEhwUhyIeTs9OE2Jx7qaNlM64r5iGBsKUDEKi7ulNlD0pOVuVBImA0CB1uQo+D4TrXReqnK
IapQhtGbZzCbfvO4WLacnSA8OwX/CcEkc7K6MQ0KEcXlxRd06joaIJfJ39ycVyewRvWgugunyvxq
OIs3WeaRlPlpWhAvD8J7r+hWY360xzsl2LVqtRUeqol2E8Vf8qX39Wxf/go8pdU5UiEj5KCRsFZu
Uh2OomlvKf7/dX3yz0cBWiiOTNbbpDvtGqemoDfB3pAPt7Jjiadlo++vB5k7NZFqlAVTiaNzSpxH
vs8KcO7lzWIop6jE4V53n6+HmGuHANSRbEX2BAXty33DxEeKrAshIjDyQ/qsO4+o8v1BDASU4BTw
xW+K1amRZI0RBNx4ayxDh3UyYHxL9v16lLkbAHjjf0dRLltiey1aNRj8npzyPtXGbY91rJIcDclY
OFBeqYLTy8x5pMlea/Y4bib44J003ytvpBirqR4g2aFu/H5bBjlWS1pt3csSioqFnph/hWp8X3Xd
F6uz/JXk4YKYKV6AJ5KdbfwhKPDjwsGp92VklUsbCzMPmj12V+tK85ybAufCVYKp3t7q6+ZUA91H
upOHUOtVSyors9OB+62AyVPvn2JG3ByDcBzIwtMYhmsrrrfc3ANr6bB6RQ+96UHotbxfoTiD/bsc
K80deY/hW3Uy4h1w56OjDWtbTwQPxNwOavioxh9VXaCeQXmV974ZPilhsW7Nv7T0WxP6m7HLbqru
HbrIiX0PqH4nq4+epK6NdFvH7yR0zlZM6t31GTaXrtXEJRaRYkrlXJUuPzsJUZiQfW7jZn4bdsl9
gOdNNGY3hh9u5GE8DaF/VydgxNPCd1atj4xy1uyLqlplVrDBE/04BOrWLTAEvf5ls8N29mGTVRxp
ZphXBpBts+nXfYgT67HS3cN/F0R8xPnFrQ8dLdbAbFf4y0hPRf+S2gvZk9kND2YyaG0hVzQlTBbF
gJGOWnI37D+ETriW5YXtbnaTOAswaYOPU+EgBQTo4g3Sp0wvVf0YeU/Xe2rulYCPy7+bIb7irKcy
nJnTKuSx3ds3aXvs+iOaDvG7sF6YkHNn+nmcyRuhVGyHycRGpBrvLGnTg75GELSUHOoGP5iB11s1
l7gGD4wwALAjFsB0dJrRxvagYJZxFdLUcd1Z8Gf7BMDTh6rahKVyyyO/xf/4elyxGbzZLM7CTsYs
cyUlGzsSJqW/tZGx1LnQrvKxXys+PpKaszZ7BSdHrCyvx50dxbO4k1EMusCOI5HE0Nz3MsgnGqZA
iDOcbcmN+g9iwbAWJB4hzjg5vIYKpslgMJKtsHmPMAxVYOXH7aFyAxK+S/K/osvedOlZuMkJFlpG
0Or/h7Qr240bCZJfRIB3ka/Foy811Tot+4WQZJn3fRa/foNa7Ex3NdHEeG3AM4YBJevKysqMjKix
Qc3gHXUlEA28FNnKrb8YAaIRAtSGwHZC64Fz8madqVoxojdB9kfdkspwPxmWNL376LjOwOIStBvo
fr+CNBdqrC9/M5//2ObvsXyqsn4cYHtITz5rtq3aWEAC0dL4MqO/yXadDVTmFi/shbooCXo+BLyC
8CxJi00H2OxDnkzZX+ByodEBLqW54wmVVu4KUqWwqCElHt8dSsiuySUYh8VxpZayuPHPbHC3ydSB
XTCDrONdI3a0bQ2LZe86BHMH0NKj3Hd7pRa34pmx+d/PfCWOAytApB3fZaT8IQmR42vkt2jq9m0z
y84L3c/gVAHLgDhrdZ3b0bsqaEOord+VSk2Zlt6XvnYos31fFDshmbwy35emlX2smJ3X/uqkGTPh
20whCjjDpdmxE3MCTV+UF/3GLmJiZeULOLba/nmEerPSQxEQJcDNVK1h7havUlQJkGDGuxLtZJeG
BQQwMeRqcfqkjFgkGscdJJ+aze3xrVnhhudL6HOu5dkK+GohAl8y20/gvm5bWdwjQILMNKnQLuAr
iUB9dulY4+Ih4KztHHMmm55WavHz+l8t1JkNbh+qFbobshGPFCUO5Tk3r1kQdMUlx0JrRE/S/3NI
3HZskWfT9QZDUvy9MbxLdgIl1tuztjwiEGmh0ozsrs5FB0k3QuSZwYQIORPljwaishbi8tlfbIE5
EQ88HWraxOA2GtNVqMYPuEvSdgJUYcdC1bk9kKXlP7fAbTI5iJVElhu8FsgndE4h53lfVavRzdJW
BmIUKCpgZMC9zF1XQjQKqQAV4ru62aMTGeK3RpzYKO1CjJWWzBrTo5RtBbF28+Axy73cr1f2xJLf
RYsbikOgIQVRzvyFZ66QJVMPlRcsmIoNDgZ78I91qtPpmp1Hug3ptJe/mNcze/yWT83WbDPYEzJj
h951S+nKo1CwlXfDUisNWvcUKIGC6BdhI1evrII0SrMRD4euL+2aHM2BQWBvj6QamAB7ECmGBs3w
flNyWxhBT/7crWkPLO6gsy/g9mgUi2UPnXa0SeavXa25U2ZaRrzGybu4g86scPu0SKJkJJBpvdM1
NyLUEFfu5bVRcHe/Uk41YAbzPNYeuv9xRw5CvrIHl8cATBpoMzQkObg92Mu9AIk+PHENX/kIAx1C
5aU02X+z8f41wm28GKwMuT835iIhFFXy3tA+Wz9f2XbLs/WvEc7DJlqTK8M0x7hRufUDwy5HabuK
OF+08o0SAz0j+BDmJ9rZmTX6Ki4MEbFfoVdg/ehAodf0ILecBCFzb8/aontAU/0s3AH4usEdo1KC
gmoQwxTUhx3yJkAseiy22hA46l/NHQBX2MyzPB9P6ZuGhYa01jTXqEUrD37NsPMmW0l6L91PM6rr
/4xwh1JRWw2XFyI/U450Kk0D1OYGRlxFzXJwgylriNzF+dNQhQR0AtAnngEsggYm5MBEbG1dgERo
2sYWOmhCV5CS2s5NFSUTCIauXMJLjcsKOqX/scpdK2qYlVNbo/w0NfVebiZLl8QNk0BtVeTO1Js7
wnpbflehMT9G5m90h3hEC+70+DQl8V4RHma00swoc3szLe5b9MCi3gD8qcTnrwEFqOTJNBB2I/uW
kE2tBlBnX+OsWbPCDV5Lm4ZplYkbTcRbD5VS80Vna1nyxX0EnMG3NiXaYDkjQ5CLGSLd5K6QDRvs
j74I6jWTWVO/smGXR/N/hiBadnnW/QJNQkwQ4u9cedKre5G0FCKDf+Md/xkPYCmXZvCIFOOmx3hK
c7TlwNzqamKnqxTDS8mjGZ7xv9OGZvNLM2oTCzPwBewIvuyiIHtC27wZR1bXHueGQfR8/MX1BVpJ
8D2ArQCtrNz1lflJLAoQl78LRW98lDKM6S829bkF7vIqhyGsJhFuKxyewumL9ccuWstdL20CdI8A
vCOjHQfl3stpk4syMUB2jWA0j7dhoW7RZx1r4coeWFocYDPR/YzAfSZ3uLQiCKQJuiRO7qKGUfBQ
OwkQAKhmSEJuCdVE43hlcZacozarWM69uERT52Gf3WMKun2VyW8T9P90kLPvmP87mCJiGVVvWKUJ
aQHZl/7GIwPXBT2SuR0HXOWXRv0xNY1+yJI7VX0rcxeX6UZ41UIrqsvNbXe3OJ9nlridoQ15PeZB
ndz5/eDOPaih79ZGD/oK+DyzGoKtqKztxmWbeH6hEw0N+jwJTl8NcqFMQ3LXVcBMozBbbMpWSXeT
mUCTKhlFB493J0pifSWLvpjrAG3NP5Y5j8gKfyxz0IvesZqhxVcKgChmx66TIC1oAR0WUhlKTnX8
AWT3yn23dDwQnMw5TBBDoXH9cknzFK2xcqElUDlIfow5YzuVJW8R04MVZ7w4SPTdmSBagSQxsJCX
llgVGkUaIVJVhtIpfITcodUnhat9NIp+6MvXbDDtxvh9eyMtnZMzqzyFhMx8o89UhK6FdAzbQ14K
QBo/jcEeQM2VqVy6185NcfdANsggw5yrCBkgIw0gbVV9bKIARcGX22P6Fjvlcx/nlrirQMCYxGRG
Z9UFzaPUqSIAjMbsCwC3xEeGivRuIqZUZahD+sNbl23icV8M71PRe8PaUZ2P4tXHAEcD2gPwqwD2
cLmuHQkyEhZI3ep1aUPfasxK9/Z4l/YolEb+scBNbITSGMhkYAGco3aXEAcTu/owWN6f6ANEmRCx
5lUTk+gTxJTRiBg61DYpOtILEc1EiDl93x6mnhbKKNO26w6QXF/ZOYub9Mw0dwiNWooKf8JLoU5d
Cf47GKmZ1SCPb61BX6XmmRfkesH+HSh3Vxkk0xDKI64OzRfgVy09iNy2gUY8AIebRt0MIwgtTfG+
jYWV+35xq6DZEpVTBeqtVwBhPyZyoM3QruDd8P8EwcrBWDyBZz+fczFlBFWapAYiDvo3ZV3fk3yj
hYUDduiVgSwbmqUsgfZE5Z27CGOWmGPKkHFX5cIZ0wmCddJmyl0BePzbe39xayACA2PUzBbH4z00
NUZkOaPv2ky05kIu1LedqDGcStHseq0FZPGknVnjNmKoNAkKlJhAwTz6BpAf4NLXf90e0bwI59sP
AHGQUZkzdBFXGWDVl/4CddZa7eJEOZqVDcCFCGZnjUa/2XP8MsYr63RV0/o2Bog2CloyWtz4t0aB
mUq7vFSO3R8kAbf9VvAUb3xNnhNXJSvGFgf2jy3ULC4HNvQd5IfNXDkO0FgsqPQMHrjgOfhd2MbH
7SnkN8XlqAA0u7QkBCrKeAMsGYal9W7zOf4B9VQqr/jdKyYJ3o58aQfcaLqczHYEKh6jXygn6TEt
M9pbyYlt65fmg+wGQvWVY7w2kdzpamqQ6ExKphx7AO4jiKlAv2WyW6jPQwc3PlRrzCtr9rhgM0RD
RemnGGYBnwvu+NIFQ0Vyih/rvXC6vXJrprgDJkZmCtYn7EfhKXlM9oHj57R4ZiItnP+fIc7J+0IP
QqC2+B4TCD9++AIFq6SA/k5LUlY2Ph84Q1KFIO0EgA2gb+j84DZ+iDadFK8F8zii9hgnIkjHQddV
3kMYAOKqv6OgWtuY8w649CEg6QTjKdAN8L7IUnMbs4pLkEoV/lELoQ9Xt07lA7khETowsDzi3JF8
n9Q9FeKESvWpCwSbQUZ5ZdzzYt36Cu54lELcBcWUgZ5e/mLJpsjvK7K5vYxrJrijIMgk6QWW+sdO
ld043ZnDflA76y+MzBJaWD8Ni8ntFfSyMkjm9P6xCRral6e2uuvMlXLd9cYHyyJ+abjCkF3jnaOq
MUFKkfXxjGSvvUn3peKI8e/GvE9zHaI/K7cmH2igHnNhjdsfrKgnCa+e0AsAyLO6LJeo0KhrDfZX
uULwUInotFLB5wDo3RWbYziA8q4kUey1U77LiqdIpSCKL6AABandGC8aaEHrYeKYE62n3aBUNCTA
eiXpfQxCu1jvHZ/911cI/03c0Cu5FNpkCGIvVs19lT8pg7kL0oc+X9v9V2Wi2dK3NDlywpCJ4rdN
2mloQ0MBzjOi1q7IjzIvLCge3QehbT6INPTkiI5fprbiQr8fFJfHDiU/cNWCqhYZF5PH3ihT1LRi
0aVe57ANYhSHksfcjt1gEziSLTiNbdijBSGkTUZlO6TRRncTu3VfpN/GShbmmxfw1rdwLmAy4zY2
+j71Uhn4wdNU0KgFhYjSIyVz6CWQZKMx+De0k2MDuZmm3zDIB6VbNAXJwlsb0eRXlNkG3hSCM6Bl
Pf6R5k9ZaEtxTIP7urLj6p5pNP2l1CB2sQzxh5muJciuzwoeVlDzRDyOsrisc947nhImV7WeelVa
/DakAoHR+PRfHcylCW5PhqVoqm1KUi8Qcd31u1G3Wb2CS1najhfj4JZCJX2gpw2MiBvtEwiNloqx
A2ZV5Tg5poY0KZVLh60FfdcO+nJonINWetDhyQxWNcFOxEMTObJ8f3v2FoJYOBnAYNA6im42NKFf
3nbiEASa3zSFJ9SV25CTVD+poGYbIgBXmZ1qu7kdfGgS9CGsmL4ONC8tcwvnD2OnTEVbeJnx9Esp
asdIrXn7DvLKVXr1+oYzuRgjt3oNcqp5GXSFVyYukewAD5yYRgIdjE17ZBRkV7cndXFkIEdBdyXE
ZeBKLue0VFBHN9Ej62XqTwHvw54I2B8/K1CURfJagDRfoJyXAC3jv8a4C1Yc1SySshKD63ow0N0r
3TspNvWwpmZ7xUX7PYvo3wRwH9QyV2loEldTnXRYr3CorEba6eEeQTsBsl6Ij5L/NOon0BWE8yFc
8YTLCwg4CTrqoQ6MvpXLCTWnvJMKoSo8f9rVIXTQXlKR1sWmbV6IeKr9uzFeuQiu4N0YLXhLdKSG
oFAEBAg3raRJysEI9dKL3ic3P30I1nAC9kNzDPh9+WB12/SF2GuR9dKtf2F23lpnqXcRqb2OxaQE
me+7+pX1sjVLnAqN0wh3U7HVB8f/lOONahyHeyQKXpDQGcefpHd0PXBu72J5wXlffAs36+0YtGoJ
uWlP2IqW4sZu8iLvos14MJ0ktVAxBb2e5dPQQQcHHSgLqChahlP8UNdKh9/wUG6TX3zKHAGeTcvE
yoCJJVYj3oETzCsmKtHMyrcg8X4zj9VdvP2zRTHkZDjS7vYsXL8/sA8gZov+PMSWkI2+tBzLlSGS
PC+9Apg2puF1ygIrGV0wa8tBSQOFrXirRYPASQGqh3gZolyXBgfWBiFe5aXXaG8o2FricIz9wI51
rwFJAWgdb49vwX3MVRfQd0ObAIVwzgtXZBJ81smll7HQS/x8I/gV6pigFzRXXgJLp1hDRQ765eBE
gHovv4iKmElRHVXer4b6drJBcoa+BPfySjFgKYY7t8PzoAe6EkpTDDu9mz63z9Nbhd0S3wtOZfcH
FUEcgrlj6Bq2747WO6PBE7Dk28zNN91H8GTuavf2FC+dI/hMZH2R/SVgn7xcUVHPYzivrPLqMraK
IraGtbbtJQszrACANXirK7FiueziUVPyymuiTDqMBGm8mHRr15o835P8KQRNvwLUCQreV3VBsyjB
/V21lVfuZKuiiptsUbdytMNI7wJL305O+lhaL4NNNi+ptSYQvzzIf61zHrkwhaLM5Q7WjaZ2sryU
TnIYsRWvt5CXQiX3bJDcaqnakNVdjUHK+/xZeIu2eN6JNLY3kqXeGW4U0+Lnyvt1cWQofM7HHcfi
io8h77O0SVjlJRMwcdnBXNVIvuKpna8zQLj+McGFJFqgVUabjJVnbuV9/AnFYv+nbtdOcyc5/kH/
COxVtPNCFHRhkluvqZHA2NFgVOFO+1TeMKGvsV1/5Idox6AluY8fDTd0TNt8vn3cFv0MetYwk4Ba
I1ThVjAK4qgJTZx/LUe9qrGQLPJtsd2YmzwAaWZODbSP/ZXNmU4SDcmQxuPnN29CcAHHldfaqiU7
7in1arpfw3EvRiVwnvPhAyE3BF4uXUk6dr6gsKHyIFqzSbapKziIhELfau7ACEu7g/J7oCH9s1pd
WXoBaWeWvyf97Aaus5xlgGVhUu9Hu96NVHtMD+r9ZL2bdncgK2s4T9eFpwHNjAR0twp3CbYXnulc
KwswJeZwmeBNLKyahN1WBzU46LhIb99eOnl+Rd2yxV24oS+ZMfipKi8bn7P49xf7BW2Q1hbaAzMD
9DjcN1lglQ9+boPoQ2vv41/4L/uox33/Euwa5qarhfNrJ8SNn1vnoe4CqTLwTbryBvCxRHah9CSE
P6sptMSQJrs+2cTEDjJLYJtpsMgaQ9L1u/DiC5C8u9xpUIOAiq6CL2iHP/7W9/9kzMqr+0kZ7GZy
NfJaTK9SZa543yuf8Y1zQfEGuS8ZERB3dJUSyoG93nWeMWROqT/00l4muQWFRtoGv28v/NUe0wA4
xLU8k5PPRBfc6zoiSldVEOn0qix9K5PAzUvZarru9baZ2c1dbC+YAWEvNNXBrAZADecZ8lEbtHSC
mYYFTqE8RVq5GYrjwNYKvUvjOTfE+dukQUIr62AI/DTPcVFaRmYeJ7VYmbaF8eB+nJNj0HBHppwL
GInalFpWRxhP6ZUjOEHCF+g6FuYa+HhhK2iAVMF9Q11Cv/LiUqQmsTowoJtfVcANrPpUAf9uurdX
Z2HSLqxwh7/Uh94o1Kn2iJhbTXyKnAk549s2rs8SevkQ9IKKBqwRSILNcdWZ72zjtAQqNG48SRfY
segrJaeTVPc23jXoA9J0K2n8xIIKUWWZclDRsRESENUl/xU1jPBiLiujXkLmP3hqCTHr66HUlMoT
CUQcNHUjRp+Jmls+OpJVcy2Je+1ZZ3PwI/9L0QEFuctxx3k8yKkR1N5U/pyCz6KSbTO0FRmFNmsC
VKfYCuUpLcKXsXTNX0MbbNrMZpIXiltN7i3UInSo2RYlNMnvzZGs6Q5+N/5xRxPfh/TkN6fC1VZO
6qTPxcGovK42t22eW/pnqKARS/kl7ePGSp5LQkMFbR57yH+6hrIrx2Mza474DlOPtUnD9PX2VlGv
nQXa+ZAqRQMNqBZ4vfuum5J2NAhiXFb9qEwItCbqSrC5sOOhMo+G6nnkIGPkrhY0Z4RjPlStN0P5
5Wg/BjpN9BUnsXB4QfUIMDEADCC+uwrBuoZUU9K0XpHspelPZZp2HJuWHE6UKOlKdnbBI10Y485w
WgQg7tXr1tNAtyh392H52Zdf0Rq2YP4x3G7BmuBaQrczSMN5yD0qLGNfA4zk6e2HoMxCKDV6gGWq
yUdZfNFQirm9F66fW3gMiKD1m1mE0Gt9RSA+BCUa94bOCyEA0MaoPwSZrTVvbStTxfSaXZ5SYDHZ
Z/EsHpJd8Wz2L2ayx0719EOjbm9/zvW+UWcdOrys0d8FhOa8dc+cGDDHTIAcfOdl+anVv4zsLiZr
XdZLNpBenLkSFdCPaJyjDNUiFTIl77w6RrEjuM8L5Jn6/5p3xhDmfAcWEWU6pE4vB1Lmot7EXdl5
k9vifZDTAELjPpXXnsvX++XSzjzYswmDJJTWqC3sAOuiuKJjxJs42/QTNeqVI33tNWZLONN4ts7y
b/y0KYNaoljUeZ2ih1YrjfdyXqx584XhIJUNPDCQeHhU8YxWTRUEE8QWei+33cRCqpmqK2ne2fNc
HjCQ251Z4IbR6WgOCDVYAMTFrazCinaG+7CWL5ev3QWYYQ3UFKECCEA17wAjYkJtVol7L1Wz4/Cs
D4jg250JEbUwgv7sw9SVb+KY7Vjj79PJYf7RH1W30aEaqDjBc1g6gxLR9AgeXtBBF1EBqYLUhZqf
sEYwt7Cu+FKCABUYeYTDXAxusE7C46TqPd9ohF2b9mBha9jX7XN9BfgEwPvCCndLl3U91iUDwj+b
jl1gQR0xDXE/q+/hSc1GS7sPhryiZnEaxfy1/KOHLtRcoKW34l8WBguSD5z7ueANEC/3GX2h+yW0
eZkXyxAv6DuqrQz0O9zg9hcswKciohTRy8TdfD1awMQy6xkSEjk86FvyGD93r5DnPTVWttHtlAan
6GSENrhamp1Mf+vO7ameT/zVB8wkEmDflIFo4Ta4ECZDIjQy85octfsstKTikDatfdvKwv7G5Y5X
B4jKcPV+R2VnfkdP0YUyjT7zpHzc6jFqFgOx8vyHvJaQuy5WIAUIOlYgLnUd7W7qvKRnloY218W2
qScP/TX2uFMO5VPgyLvRGuzcYQdGo1Ng/Yk309PtES7N47nd+d/P7EZZ1OUiOh+8N/u0lsiZtxm/
Ruc/e57ds5+tynELWQb8bJOqm4/+0NKUatZD4q5paSxEx5ezx711WU0EdF7CErM+AKK2i6OxU3f5
dto0b4393mzZRnB1D1lpOli17TvFyolbOBDgBwRWF9UGsMDCwVyOdTImkldDIXsjGxIrJxGU/H7E
0ARQvzTRyToLxUuL+ANNHwv5tW7cogYIPB/uI7+hBEnKEiItfQG5Nkc26O01vr5ugMECJTq8EyjH
II5w+W11mEW6HEiqNwnpZEEGSbUnWQ+36Vj2tAaRlivoYKQQY0Xf/I1lxMigdjKho8KtC4GAoaIi
eenVwJgMwF7kRkbFcRPsiuYtMqSVHXft9wBwASocNNEqYn/eKxlEjAUQbKleVOtHTShdCDmuRDwL
kaSBdxjSaQjIkQdWuCFJjGSoKZqq14ZOeYp9VG13k0GNTfaVetld6ckCTWQ63IG8VFHdNgGy7SS5
YJux+jWc9sJ9c/kx3K6LfTPPEt9QPfYgVlAvPkiqRRCFReAP2jXd1nCz6nl6HYF0areya3a72+t7
nUQF4yFgVXO7GwH5B59uLyA/xaAap3qVKgDwaSnSQ3QAQv+ljGWqd/s0PMrdPjH2mkQJaGqM1I21
j7h7HD5uf8l1per7S3DBo7ca6Wo+ayxoFan0KQZh06eR2kpJ1fYxCe4FKzpp0X2mOZ2wyapjdZD3
4V714gf9vt6nj9OX5DsylX9IZAvolbkF/WuJM7JykVzHYwYuKfBF6JBjBecCt1BJ3aDBLcbXsfaz
K3Pamg+Z8ueP2tt1BQXG8sft2biuUWA2zu1x97OgwhlBalrzxn5D9sOdZ+59+vLuPf1eGZgyX7SX
Th6WdJAPgyAYPpZHeQVZOsh5kmieco92GqOh7Wmc3OAxchLN1UE8uxkMOoyPwPehCyY4VK+m5MrH
/uf0i/RHwZ1UR27diTxoOsQoR6sMJqdyhU2krjUDXF91l1/KhQxtUrc90TMNIJme6jNz5rTX1DWw
w/WlBytIDgHaPesN8zLDciiNAWkGzfOht1lP1FTxiniMQDU1hjVVQ6qqLTWTxF2LiK5BJfOaI8ZF
VwwaxFAgvXTzptYULBN6SGBWn9pBAAG5ZOeN3WdUYds2umcAhXfi4xStDHlxXs/scqGLxnyp05pW
g+cDQ/hzjhUv/2rtwAMgYXhz0MmF73U7oC2/mDSvi1pvIsm2N9qNoo0rr7/ZeV9t5jMz3E2JYmEI
PdhR87RU22hQgLEIKz9rJGVTE8IlUdqtkcks3M3zRYWcOdZu1v6+XDQpgxALMEKal5Y/k/oQtW6T
aI817hUQ9G/DUXBue4alEYJoDuKEIAs3JY2LyQo9IcoU6Jo3jDlVgx+aPGxi6CMVID2o15r0l+7j
GXCLFByCZ41HnkL1ZYxEDSR6BjLgVJhM4hR5TlZc0EL0B1ArkO14SsPD4gV2OYdhJ2hdrsuqp6do
sTUGS0ses/RV1SJ0rTg6NsromCIdnaF3cpBuso8kdytz10I2NXJN5WcMsFUrarTLQIS3sqUWAwZ9
VsLBg3zupuFmXEOrdCcnuurlcbpvK4P6WWYLWF80aIS6DJYWPAx9wfJ9v7Cm9zSbaNdsMslSlGc0
qZfaD1Ol/pMZ0767S6O11NjC6UVcSIgMqC5eHnxCPa4NXQLwU/cMYJDrx1iG7PNKMmLRBKiydGT7
QHROuD0+5GOmC0gfeSqEwIIncIcALvh8e18vbDVQ+/xrg5tlM2hqIWpV3Sun4XOU2k+haFaOznUl
EQ4WvCdoijMJoh2+l7tmU6sMaJz1JBDtaoolN3Somy16HUv67tsAkXfaY3QaBMNm4guEtG8PcfHo
npnnhjhCTUuBY0AYP2YQsA/Z4ERxVUE5MMoo9h1QJCZTVga9MK+QD0RSAzlT3Ga85rBYtiDXZbje
fblpNkgFxrbKzNRdGdr87bzjnSXBkMgDCyb8/OURJiVaV5JBQVT9jLeQ46j00bTuHgPq/jKp+7mJ
6FG0dvgr8QTbcpy7/Q/ni77fvb88dQeL0d8h3W+fnM3dz+32Ybt9e/7z8PRaUPtgB97bYe9bh4c1
cNnScpx/MhdOlMbQtw1YutBU0IIb9oWww0Aqt5fuJQBbbs/PYjx3boy72/0smBqDqaqnoBmhrPeA
hsrkRc1d6UOoXFV1shdlb9zF5cE31pASC8cXXef/rs28Rc6e8aiBKU2cY22U9KeKNO9Q291afHzF
/Qxw3oURzkcEvliW7UhU7/BW0NFFuwAVkQkpqLxJd4RWFELQzkgNm1gnkMu2++YOiQRia/ZaMmEp
VDcIwaafawZg17ocbqJ2ipImuJED9qsYt/0c0QS0ne6j5iBqbp2v8RksHTFUjyDnhXsSoSO396vW
qIQ6Aiix8kWqodksXOnk/H6F8acL6Wz4LjDS4HXEDQnYixyAt1T33N1OsHbPE/3SbZV+EodYX779
dYqsytapEwPv8rQlu/TtFTrUlD3+XmsZXDrn51/C+TCDgfJv6uexagfm+cqAt+ovQEbs2+fle5Fu
jZgLCRo9CFlOMOKMsn1G395M+nH/AUoKWt+9fbjPO8P+yqwA2EnTOn0Obzn1aUmRih8t2X0PaWsl
7sOhcLrDKyjjVr5u6UCZaMCb2aagK8rjoScwLORR2ele7yu0Y/te2RZZv+IyFmf6zAg3A4LW1mYo
N7o3wlcYwKJKBgUDCSneV6Z6wXOfD4Z72TYEefW2xWC6YMytjjRoqakStpLZWZ4yguABFxF6Kzgf
JNZGbk79qHuKJuNJddezraSspVOWYnGQv6Img2gSbO+cRx+yog8grqCDBA7g0ld0b5QvZERPLdI4
xcftaVtcnjNbnEOXRV9ToUape4F5mD7F2C6r2pKatefFkjMzZ7AsEpO4vTXu5Et9N9R6WCEsgqpk
rOyaRrRYWNnj+ICwc0TZ1TQfb49s4V7EOiERgGscTD689LlR5nFQporumRpjB0MKK6eN0HVf6scG
+TSrmqIViwsOlOCVAVCwiA43IK8vPbbJVJIFApyKUks/IJTyIPbN8+1BLSzXhQkun0KiQs7FDv5E
SlSqAACtIsE0udl/JqnCPUjQmYHnEvQpAErkNno6RUGbSDBUVb+BoQmriLJxpety4TBd2OA2xdSK
JCA1bLTJL4ylI1tpXAGOL84X0r6qhpTQzH/ELYnO+rRl2N5jque0n9izriMZogpNShM0vNxenaUt
h7Y4PGOgigYmYu4GlYM8K5pp0D1BLkLI0xcKaO+MhPpNiCazLAo3XRGuHOBvdk3uirl4OHEpia70
w07K8HAa3YweCSX0Nd681vbgFAhXIlpZ9wH9Is7m8XT6eTLsRwqRVXoHoiDbGqhMt38Guha7LE7E
2WOOm4hMAPwyTeEmK7N9biOQoyRGl9sVSlaqyWivlWtihrp87f8vHl7cSreKWHfI5KOlYs/2r42D
N7XVYkbwmsbvhNZvB8Pq9m8KrV2Eds9foDOepwti5BTNC4X1+LV7xKbY6WgIiiyVRhax/JCO+N/a
SXbxK2Tu6I/ealwq0q1mP/zNpEFTfk6KgKcQDWCXe7VvVDayguAFrAWqKwepvoEMyVvJ9J3cydm9
jp4p+/aGXToeyJkaM1oK5VmVM4noM5EGkhJPIy8s3SGuL6ALIhfJf7820e4P0igwZQMByhdEMtax
AaQ1BJczWhig41rYaY/q+9AYA709pKWt968pFEsvZzHNtbrSNAGP/KZ+itX+VR3lHySSWqoHTLPC
buzd2xav1E5mX4nyNrhvkTqbc56XJoPUgM0oI95ba89AapxApHPs1IrxekC3l5XeN1SgvdvahjNY
b7IjUaSktygG3P6SJYeKkAFUZMj6Xjc25ZpWQZexJp4p7AX9QRS/QIe5smUW5xewFOiFgkMWYNvL
wYIwR2N9UBCvCqfYQg3s1BQ4YZqGnLJymuLNXwwJ3GmoeUOgFBnXS3MAF0xy5LfEU7OYauhHK4z3
dnq5bURePAeo2CgGGmEQo3D+ioDTWohYR7zah8bkcBhaNHhuJfZnbE8gxuoN1zTQHCmeKh0ZOnVT
dVbqH/IJCoTbSHgce2g6DzpUggLK/OEYhCX1U7vpTuIa9Pi6E2LebLMKItQ+Ue3guVyGsa2bumXE
80EaagmKC5ayAc+XYCe3tiZZOtozrEY2/2IdoNqCcsKMAUTbwOU61INigLVDIZ409IjeSfsgCKAa
95HIW6lsflcm+Avt3NS8A8/e+fWAPgEhhqnO6t0RvzUUy5kFGTgcpgp/Ro/5brQzPKIqeo/LbaSJ
Fdz1zoTexZSegs1X4NC7CLNAQ9MK9w8PnWX+RexCAPuYJcsBceJziUig51oKBhEvmvRnXO3Pek0q
yx9lceW8fQcNV9OBEFYHjAqVLT4xGk5pmbLMhI/GTZXuEtrbksucht6jjLWV7PuIfvX0M6V3xa6k
BgVJBKq+kgNfRzHw2yflO2q+9TX8eazyMiwDfE2qg3qws803VvwWho3Wbvz8oGdeHDaWoiMTZaI/
50OQAL8vaN3sWOGoUKbrp9EFyRKVKsCyhYOp7IBbtkv9ABEPJT4YMR6JidVChE8B7Ue4B2U/7ZL7
pnMbwSoHvOks3aCiF+moYGWNPeg+VYKdBgJ3vV8bLDbarbFyMbAQj+04jQReAZKccQReoTWgwJLf
QakY9er5pYKs4+VWbyAKgDMeGB4ZT+0k0zR6NpTcKrqVK2opD4E+MSiLzOAhADC4M4WiRRCFOZat
xrkp6Bs4mWyC2Ag1OYpbCbQYJnr/dAub6dG/C5yvT4N+fqpUpxUOVutY4ucc/jBqOA+Jjfc1taEf
trLVF969s3wcri6UD8HRz72f+kpuiRLGhqcE7yL7H87Oq0dyI9nCv4gAvXll+ao203Z65oXQOHrv
+evvx77AqopFFDGSdoXdFVZRmYyMjIw4cc4/SVfasftPnvxjaflGNeOF2/KajINQem5vcpUFeZcr
UKGz++YP0b13lG0e7XVkxwyPWzvLbbAMcWur0do6+UG7srqtkxw8kkK9f6pkdCKLbhVJG6VXcMAT
L86VQy0wfinzdSR966XV4LhwokGG/xw172bzgnKGNoT7cJHWfe4GG9tO4GqYcKfbO6YGZ0HTrKNG
SJvKhEQFHFwhb+t4eFF5hVTRS6A8ys697G7c4GcV/9GU16A99D8H2Hs0bqngm+gjf5DZklLahaxx
lUEPLP+qvsUvnbGw6bP31/iBx2kTwCtTzGlXt6mba7H5EB3M7pvjUuujK3ZQ9014GtSHbqEpPFex
hoL8X3uT5MwzQt3ycuw1VbUa0virZn0VkfHRH7V05VpPmcmVAovD4G+Q9FEk29GWGFOuR91xtPPf
MA2aHowK49jEQ4fSlLdykhdDBklX2DBXWNaOMRVZfSLVWikG0gUrr+02hviP6BfPhbfPPMeWFseL
R9+exjYazHA40a0BMT25zyvREwuoac2HFkd9UHIKMOnPLFvp+jFy93mwEEpn5mVGQAC9Xp4Zxlhs
vPTPHMVaIXUz8yHWmN/caF80QHIPbvctRyyqtAeIStLD7btqruN5bnParKfInTm6m7LtQLXhGtqi
9LIXNrAM2V9M+2tCQIO3bd3bzgMT4+t4oeN6PV85fvZ/1zwtB/R6XnrlaF/rtlU5ctZ2QESbFfN2
ernz+nJVlY/Q4MfJSZXXZbo0wToG9etv/L89/4TMnMWEunODSmuxn1vZURE+TGVliAdRYdDT8xae
XbP+RIquwqpgMq0+cfFA9bTedAqOdS/Z0FytrHIdkToHxknQv8hKjpDiwnUxH0rObE7u50jJlEIB
YfygKBtoSI14ZbC5dKyBaNh69TV7k5w/t31qDKNXW0rbFe0MCfqIKbYFYs1cEczWfPA1cV0lHyKw
oTR8vW1k9rtRKoWpWeTNLE/W1Re1pKaFaTwEQbzy5b2DmKHhbCo0zgR3YdDm84l/tSJ8BJw2BTKe
55cHUxcagPUlgYAx9XVwCA7iipFJe7BdW6VJ49qvFgmDB10VTbBhLdg/aELt9bsv6V27/jaCuRw7
Pty9tfavaJWQc8LiQhND3r79ur0rsx7Go5MKCRtz9bD3BF0uk5ZArnnJg+ngwX14Cus1z6Vt2Hff
wyK33eTjttG5lISGIHBocKtARyZ5kyilNe1ojJqlYichadNdvKstOOJSkifp7ba1We86szb5FnlV
hEGu4dA6ITGTf6jyr55n5W0jc6kCKCmKFrCxAVf+DFtnYaG34jCRBY/QL7zHdWlH+o+mPNTtq+t+
RNU+quwaBCJatYpxHyQPsbTvUNaLkQhJjB+Bdd+PjAY1fFl9timU7GuF0F/h7zJzl7X727919oiP
eD54xiQKY+K4Y2e/1ZWGKs+ExnyQ3I2nbdJ0Fz/XxQopVNsDziw9l0s31dwXP7c4uRiNWHWDwBtP
uM/72h2Eb24Swj9eMZf1swjbj5bb+fYql0xOnKx2YMOOekz2YbgZVHLx6rWLHlMmi92o3aiCtnDo
lwyOf/9sV2OWN5RNNxo8Ose4RB3a+ZW7zwYyVInf7G8vb+7g0vvhiUMXe6ThvLSm1bJSFlRdHmKd
gkVxksx9K9g6yENIb82PWljINWbrcUxNj8xn46DdZ0p4try2aBP6+GDLZMAa5rHjpePusy/KFrY/
+7u6yW39OFbHJfs1hPCosV/L1WDwXN0k0cKnHb1lEl1hYYbXgZScySRj8mklt+mh0aemiyNvDPeH
nKFVaZgo2i/xKc1cGheWJt80ErIIfgwsRc73Sizs8f0imfU6CqloCQufdHZZiH1bTNxxD0532G08
N4do2nigDUIyEWxV2bVLPV1J4lI99xNyc7WFn2MVICFork1CQJg1g5vnvjHiIPzgAHh/MA56+nNY
N8K3EOUML1uHb7VgVz96adTTWMHdADCjPijda6/v5HBJwGUuKqF1DgiL+g8vmClKKA+tIhFiCr5x
G9N+eyukZ9XcePr3TIgPRvpFcdN3Rfl6+xjNfuAzo5OHTEg/QO8SjDYhRLXdb9CG6yr9XTPbQSdt
4ZIYz+TVpnM30Prj8qPae3lmRUHRE7/GmOjH8iqKQP0JUb7E0zHrRmdWJqejHvxIbIaMIpp07GN6
QnRwGibX29D2+6XW/dwTBC4X2g9wY0FdOS0ltwoEftxilK4+KnH9Y3BtxYEoB5mAZ/c9WsC6zC6N
reOM8PiEGPtyAwcpD6IkKCnFB9/MiiCu/ijLr7KwBK+Y+1A6yQkQjnF++SpXNPxIaeLeeOjMV394
MKuFrGvO60ZU7GdqaKrT6fXCaJyKiQbjAf5kW8u/dRA3WMl7rrp2q/1z28PHEDV1OmZjxu1ifOZq
jD1X2iAIGE1jinMzyIWdyi/RQN/kqaTkvBSZ50pigBj/Z23KY0oPI5LBPBsPSWkelPReTGGDCr4V
wkFK/vEgwnJWhUZk86JTEHnrrJDg5RmOXVRs4N63B+RPynYllgfTezc6tOGsR6d9Qj6gcVYCDPUd
hWn/FOZHSTyMo7tDeYQr4gA/udlwcJ8Z64XRw04Epj2SO4in694W4mfD9W25X9/e2Zkr+GKtkzoj
dM2OD2GF8VDK3nNb7VBIWwFjZ/rpxJhOe6ikpTbRnF+anLSRVYQm/7QN11pRoYR0Oh9iI1gFiXhv
Ctnh9qLmjpjJvcpLjIe2OO1EWU5d91BLGg9hqqp2E8nWylAY3hdjiiuZ6xoLl54yvmGv/NOiWYo6
AOSc0z6fIXphXFeO8XD/odlrUBeAAt/HqvzH9/sfwfpHSkH1g7+6Nm3k1ViLV/lzp0er5u320mfG
NJlxYc6JdwnNYri4L8OLB5W00sr8FLXbKKi2GOtYP4XeXq8P4nBounDVPlQl7NxHEdjV4JHCbwsQ
I71dLVFuzEUIYhxPCUrLMmne5U8JVWVA1o8nklv2tt59U51naEjssP1SBEvsuZ/rmn4C9J3HSR/y
O6QLJ8Ys1KRxLcoMdA2oHeZ7z9sNxr5ncUHnMfDIZRiuQzr+jd0N/I+y7QavWvu68AFGQ7d+yOQD
WKavuJKZmw9Cvtcrfy/kG52F988pNLTWjnpHEvxxlFXB++o3rCf9Ukt9rrrEXfbvVkwuzxzVsEjp
2Qov+p4a27KsD40PsZ22NTS7aZ/GIZXhdxaFdpweuiUs/fTwjWxlXAoweZH+0J0aI85Zjj3IVsIL
wkDRJHjhNoVfJfCPwYKbT8PWpZErhQwGcHQvExAxRP9FKO6VvrdlfRN0vyW33QtKYDM5upD4XNWL
P23CnszAMDkC4eNyYYGTeDQ7HURYu9dW+yIoxdoqqNSa5lYZApsUtbM9JnE2WqoYK69axUm+Gafc
j1m8VCyf3WRDJM1mpoSZhYm3O0IghVXJb2E8GuSvf59+6gsBCl0EV0/j9eeyz0xN/Dnr2zqsQ5Qc
A9HblbwfSkna3T4z00DxaQLk71i+YZRoKpXeW5nX6h26h0p5L3vmWkf0klHJVQRMXdDf/4MxC0YQ
gqQyku9cfkbLrBuhyjBWlN57px8rtdgKbr0TwoOZ1UuPlGk0+Fwa+RewC/Jl7ROcdHYauAJhdrKw
JsRPjhGuigSaCWXhXTv7iSym6piCYFnTzgk0T4xkGX54F1fCdy0w+i+iEXsL3fc5lyMp4oIDyjKC
4S/3zfP8XAuVLLwTh8QO4nsA+WAhXA/hsHrB1NymgW4faachhkH39tJUaQ0Oo6ho9qlHyVkl35dk
Wub87fyfP3kRt1qM4kabh3d0WcRB2SVkcWbUHzMqWW0UbG873PxquJUZsIK6RZykWFYeNVpSE6s6
USfiDqAzrVWzCNK/enuOrgaR8P/sTB4Widi7Qsj4y10U3YVpSRmsWhnl15y0UXLirWQWdpf9hup6
ITDOOsY41QyX1ThnOwn4TRTFWeURi5LmWNKO8vKvXvwrGv42cfxc3792Ptd/dpQK2piV5hKIkvix
8B9Lb/MfvtOoAqGCsOP2mji4GbqGU/oob+bSfRaSy0dHzxLWt43Mut6ZkYlrg/wMfTnnqIbJ2gl/
eVb0IoV6adfCsa3EBYzr50j5eS7yuWVn1iaO7sRJ29b9GOtAdtJa9rTSDtHt+ZaVOz2V7/rBfIzE
Fx3SBZcXSqWuyjI/ZNZm8OS1736Pi6e4PhjmygKtET2LKeO5RmV3ufZ8e1vm7nNGkknXGfEDdjjZ
Fj+RHL1U2fskWlnCd1kXNloFesSwBeGA7KEbPt02OHsozwxOdsZsS9XX65BoVjjrysrWAcCSpF8o
p85+7TMrk6OBvL3BfClWqvp34iYbAQ5l61UL1lHWLjjW3B0AuBiIOYw68EJP2myK1/tC1xOeG8P5
aTF+XHY//8uW/Wth/AVn5y9wGFo0c7RF2yxlwisO1rTYVjQS/YWDOBtQwPTBM0OlFsXuS0NeXJp+
KaNIawXfHXSJQ6SKnHoVLJyOK2qIz9NxZmdy4MXUb11N4JpBCbtr2lXSnHiXm22+y4pm00crJ/rh
yW91nax6ePDb7N4I3KeKQm3SdyiwlwsbPOstZ79ncghAp8pSpbPB1KW9YN9qxksqlHae1zu38t2F
sD17AqjCwk7Ei4m09nKXw6ZwaPGlHDkrAodyLCAra7OFAzAeo6sARLOSVzEDK9xNl0YSJbPaoRvC
O81oP3JPfVJ8iGVQ+EzXaONuA8OvFnKhK5KB8avCpAeVCxryjMBOTvYQUhnQG0y6dLVbYd/ERyf/
EAympPKTnqZrlUcXLBDJSDj57fYRmfNc0rDx/cmYx9XbJ20t+A2iBNvCF2FoDlZaIepYr5jMWIAQ
3LZ09QDSmVMQCpGvJw05s5bC1iyeWhSSeLks+MmSpUn6ghBtBcYZS1ZUnZjffYzc6l6AL0j0w27h
48355L/7R1v10l0gnWAUQogQvx4i6AW+F+aXLvnnP3wjlCMZ04IS5tqGhMZsHHPKqnanqt7JLe9D
ABbRUC5EZHnuPEPR/z9LyuVqtEIQXFFuOM9ocyEIS7vc2FjOWoB4Ryr1X27b30ddsbPi+EsfyKvY
SJ6MKP3iQbkmDeK+/Keso7cwaLauKyEGbuzC9hsaefteLC07UruDJ1SIY5ioyQ7iUlo3f5CUzyI1
Ja0rWgBaZVFc+/z8pB3eAo1BQH9X9D8l01uZ2grS2hO6XQ8Atk6ei0SSpCzE51nHo/uHRBcJmTal
ZqphBW8Z4OEwISC/kwJTPzRprLwrlNAfCiHLFq6dWecDQQ3uiXayNW0ngWvvAogXcb6oLNeqWOvb
KoH9u81yeX/bB2dzdRqQdB0AM0LUP3H0Ru8VJRCwlTpfGiGjUGWmyL1lL6A+jqLZv0GkS9mo2Spx
uYB7m0sUzk1PvLLyqg6+WSm8g9UjXRlaY6y6Rl7Scp7dTAbF4PbjjY0SxqXvy4MXkOuhBq7RbeQk
19X9ss76nIdQMVD487N7M/79s4xkcETykdQhvU2guDJAYIbFPqxBLjADsQDrnts2uv8SAw7MxABn
urSVhkqZG4nAQ14OXwzmluS0XBqin9u0cxvj3z9bj1wJie6143rcEn6se8QA14s56eymjanVWISH
1WVixMxjOdYii6hUdbDZf88QMvf8ehss1mRnt+zM0uTz9BafQnNMLCl/zCSxxebP7WM0u19nBiZO
luWqE3ou++WLO8pxduiLq8UUZmm/JvlE7RmBw8Av94Vwz9j9wSzu+2Yri8n2PywGskq4b8DyX/FY
AMerKtRjuWeLpzSO7KJ/W5Qmn/0iZzYm6ZjjmmEfeThxIrw1JYTTXvUfsoVRwNXijECFpEwsNGVF
DT4Oo7s8TDdFWe0q5SkPq42rL70SrshOSPR466BNQBV0nLaYuBfzKC4iazUhpvQZV/RI6AQhbNfQ
1lqSXctueGpAe6y8qBDWqlN9KLC71lFQnLQm9NepKMQbQ2vtwhT0v3fMi582cUxD6LqgL3nli02x
artjFekQyiw8Yec3gClmaaz6iXSvL8OF4DZx3dVCcIdA79pN1X3gvoGfyRVmoZz3Yuy5HAW431U3
W/kAW6pT0KIfIi+hmGeOoTpSomhkGiPEfJIh+obUiEZKlcEoBAgNN1Yor5T07a+Px4WRyY3ZJ675
qWB+11Pa8pV+4zM+Wxniws08c9oRVlJU7iaRa3k69xh5nQ9sMCbMo7hRJwIY9LWAKyuQHt1e0Jwl
S6beQSma/EacfD0n1spCF7DE79jkAkS0dbaVjJPWLmVyM3noqJLOe0hhQIsJ9Es/cYHAVwKDM3dU
xP21XKlHI2mAbArlN4ph6arxsyU5uTmXODc5CQNWpseVJlGN6Ol6ZU7/HEHL4wbS+j/sIb1i5tGZ
rqadfLmysJDcZJB6vlYrt3bToByTN3vEKzUtUv/+bcKzjnYLbQr4b6dzbg4wvNwNiM9q/wYWUkNl
/vZiZoIzjMUkoDpcpLzTJvFMShqEcCs3uos8JtITWMlG+oOl9/HMl7mwMglNYpTlopT4ETnTtqsZ
kCNsVl268DydtcJXGeeKALpPmwVaXuQSsmzRnSNRVhye8+LerPKFTHb020lxgc7yv0YmS5Ejz49N
6B3v8tRoN0Mbvohtoa29oDJtH3b5TSXU5joYgoUX5PziqHWb5O6QS08y6MBDuaGxqLKLUuevxbzc
pBUKnEb99w8g1vevnUmEiARGs/SGTUyyYA+0xjNaZjE6sOwLQW8mQGAI4DShT0MfdXJa2yJXB78o
ojtGiPZOXBEk1Ac5kveNIEmAqb3DbU+f3UCwgSrA3RGNObGnWHXhGUUS3VWxvOVhvBbqP2VkLLjH
XH2PGTl1HMGG+p3/cBkdoswb5KhkWS2qSrRGgKdH0cYIxXtPCu2+dh5a80cbGB9u5ayq4ejpzTYM
mPR/taSNUGZvZrK08pmgf/GTJivXLE9zqJ9Ed12xaXgShUwJc481tb/wXJn9pP+uXZtgL6S0Mfu+
KaO7xnnrHHUvgUjSjXSVwAVRL3FLz5UKoN9C8waUx5iPT0IXLD4VW5tFd2kvVO91HAWHvJW8VcNI
/Ao8ZPJkZmb9nCgus7hBGKyBdf+jtmrwlDeJ9fEfvEtnKhxgrUq/aHJs9FiK0mDAu+CzehVEuPwy
Q1wn4RKF0xXkhASUx6AhIiDOpC9Qh0v/Mge5Giz4Qu6cIYIpo0MZ2rS1BA7V7KmQna0YlDtHrXeN
qqwccaeGf2KawOFLGD113oKzzx2ps98ynWhShiaMOhnHCkpedcASvC7dpPFCyjnnVedWJpkeYr1y
2id8ZzH8KqQQxdqNCsnpt6Wu+RzW4nxrpyDJtAOJjoohjUwbUH9V7H5n5apnfhGe6Bcjs2tn/cdZ
COtzZ/N8cZOwriplXCom4ULMlE1MFyBGFiiP32hwLqR+s+cFuMMICiDsqtOMuQp0yxVEvlaTPxnl
mp4pAWnQjlJwkMu1J7wIxiaUVkHzcvtozNWdeDD8a3iSMGVAwyTJb9nXztkKzbGtN4Nip90WDtKx
IchQoN3k0UKaNuucZ1YnO5vVReR6DKLepQEkqw2CsE64/B6atYLyFsP3usQU6cQ53TJG12LAZ6Ih
XbtMklvtm9D+lxNAo3uUOhrZnCZnvoHEs9BDznwtffeUYhfy0mEmKhPsLlpi+7rCJY8BBviuRoox
yq9NTwEs8rAlq0l8Z6r1ppKlAyiZvYuSjf5iiQcHslg332j592BJVWJuK5Fy4i0HrwN6D5PMyid/
dw2/jO+c7KF1ab3BkB0tGZkLJqMFupagNPnXZfjUCinWS8OK7wpD/1W34muZweoQy68Z+K3OX0pJ
r8wRqEFvqfLIkKGIU067JAw8XQ9cGnnZoyBK27asYbm+dxV1V/X1gsdfxRKMsS5umBEnz4DL5dpM
oQpN32nbkyMbza+cidqV5Hnuusw8H0VHs10SU7o+2aNF2CBHphKK5VNSM98tEgY6sdjrVs6NlAox
zARteagE813vu19ZK1jHQSyah7pxkm+JYny9HVzmNphghvrdeD54RF+uuU3Kvq4ErzvFtUIB9nuS
aHZk5TsrO4l09m8bm9lggLbMiaNxwB0/ZSErGi3M3NDoTkb3oDTBJlS1exAwez/RF54y19f8iHoC
nAAujVfmVWEuSlwv7A1MVR/qsb0XYH/y39y38F79EjwIx+It/VH+6J//en0YpURLUYWS8NV9LkCh
Wxhmd+oB+PVturLMcCMLQDa9JUjKzFYSZZDI4TLitE8ftj28rXUaV/2pAxlr5ceo8uxMuk/C99tL
Gn3+4rnGPkL3iAgJCgMjzu/SP4w41aU+qPuTHHx1849gCWwxdwQ0gIrUOCiiilfh0qKXFiuh2Z/S
wt9GkDGoiQ81g/5oRsnaS6SNPnwVLHHT6ubu9tKu4uU4LXBmeeL6npdqRq9j2XmSX/w75dftf/zc
zln8QTZLuYgKwWTn5KBVaglncEpHshnmGtatwLjFbSszfjBOhNNug2V7BGxfWqk69NrDCqSDAHuy
ZGTfvL7Y5R4DCsw0Ldi6erqP7O5jAwi3kxgiGX/LeadDHpIhL10IiQtBXBu5rq59TfC3tVc174JS
Byf+q3MnF8oST83Mpxor7LxSwOJBaTt5FHqDwQBRDC9/FjW2B/kXrp7rCy/3WSMGIGwRiCms12Oo
PFueqAipFMlefxLh9ShzbYURWV7IV2eNWOCsuWLIRqbP22RItbJT/P6UAWpgqoh8Z5VVS/ycM1Gd
AhsdPAbMiLPTqlQqu2pR52J/ivSfhrDV6LBF0RH90JXZLEFSRj+eRAhO7fhkQwoaSMq44rNt8zLu
0yrwh5MiC1uv1742Q3zslT+M/qxkeSUVb7W1hD2e83rEekEaEd1Jfif+UNCfHwrZ6k5eedSc+8J8
btBAssKFIzxnhlBuwKcDRxZqXZdLswAwcZJg4M5A20gIn9hRnz3UmXFqo2Rz+yDPhIuxQynC9saE
Og/US1upqBYFwh7DSVej5ECDvXpJ88D4+xtKN4DnjhAKhAino44lvJlpoGr9yfdKFZ4mS3wqIOJ+
bEKukVSq5IW5uTlHNLnr+Te9BpoNl6tyg65QYk8dTjQw1p3wGGTNr6awCyPc1n7+fnsL5+4SSvJj
cY9JYZY4CVBoRlpGqHriqQ2rdVBsPGnYJCFgLOUdho7I2/dQ3MVLoxszXoJVBgPhfEK16HNA/+wA
VHVQCnGAVRmhh9KKNkIHr9VvJf/7vWT+UGJyflS+kPTJQesHg3KYXotcKBKEdH2gfk9Tw9tmOuqj
CH9Gj+Lg5AuX5EzMHxsqAKBH+SMc8/ID9rrml4khDye/ezKh7XKiUyhptuVoPEA9O072t7/h3Gae
25s4TMZrXtUSZTihshFvBmgydsHSPTbjlBdrkidr6iOzcJCUPjXawYieWuY5LZm5rvusiha2bybc
g6cYO0VgvBEXnwQqKByNBPkcCIv7YCeU4JPjZlO0zoIUxsyu8RgjFo4AuhEIfbmiqsurpFczBP06
iYElp3jqxE1Qo42XLXVJ50xBismIKohfMvmJF8ZhWPhJnPQnNGvCKnwT1JiZ8VJeQ3O68FyY27xz
U+NPOTtYqdHLZFCYirRnKZRs7hVnWAiIM74A8o+GHhNvI9RxYgMFSFGsgq4/6fDaSeqj+rNuQFYY
TByub3v2TIAnstN6IFDIXJYTr4tZgafBtnlyMsUWwKrKw+/bFubiH+8Oaqg8QT6RlJcbJlSeLHWq
xGLc7Cn1vzju3qxeM/FQtOiS5h6cF8dQfL1tde4rMV5F7MPviLmTSxKfHOLYk7lSNIGRV3/YK0ro
w2BZP/0HQwxFg2uDQeTqLAVKoLitwepwB9fJCfDRSrOCzW0r85sIldnnqxg7kyNr6m3R6wLfKUuD
dS/8CZ1/2q3/CEneoREe+iWk5kyApXlDcotnjLfyxFzlUtozEFA8gZVYuyKw19gWQmMXyMei74+e
siTVNHOAMciTwUTWSAJRdOkkjpgOXlRmw0ntNGC9afrme0AvHNAa22yQfy5s5/iKmqSHzE+DrJVI
Q/l6E3OW7HpG3ZXDKc/V9qiMZAAd/ccVuiztntxRt3s1gNi68MxT6HfKXhH95FE3Ir2ANcCqTmE8
JKvbP2rmKNLEJwkCQK1SeJwcRVkahF6uquGU1J5IhmoFqybP/lZcjBwOK3jQ/3MkT2emKUQnrpvX
w6k9ik/9L8e+vYi570gKx0w2/MC8JcbIdhYdK9F0VTFth5MUWHeRER5aJxIZFKlCmDLShUM+EyYt
wBV0uin9oUs/OeRCTQTRjZ4d0zv4z5N10z/HCTdAOaDa8uP2yq5LqCPb+r/Wpn2wtqhlNU4aXPRo
fOTvcIYmW8SPPsx6lR7kJWszDxiskVZA2wnBzHQQz+lyXLdkIwujOmWyuGcEcZ87+mtf/4yiR815
YyzqXinXxrDOs1MubuQ2uMvjbWVBB6k9x5Dv7X3k5m/vwuz3hUAcMCbXBUHv8vt6gz6S+uA+ivKs
yvdBi5z38BDES8sfc4PLAwoRLRMbXEsiMNqp5LFrFgoIWgKQ3r6p1otB0z9HOrv4wxPkPfDVlQkT
gn4UnL9/OGKYfh8j/zJEYOLEgd14qENDy/nK5Y/camyXrBa+EF37XXz3NNsr44Udvf7QIwEKKRfl
C5ki+XiTnZ2YXtS7KMwLcksxeSA00sFFTTvO7mqZeY32EGRSu460JaaS6wtyNDtCUMb7n7b2pdnW
GtrEqIiAevRVUHaV9TL4C1H2+hIZ8S2E2JE+gNrFZCuLOmJAzcNEiqpz76/7VrFV693qB/Cb6db5
a6CwgT3yDKYjKWyp03yzNqJS0FTCgRjJ8j5VaR3zcPG+S5m/UJS5xgN8mkLKkOI0hKhXr6t+UDtu
kOGU/UzyZBcL9bpWy7ui6uA+8NZtE25LN2FCyzt15UNb5U/xcMcbGtZdtwEv0K7UaInnd86RcFiT
8wKKjz8uv2hIAUnyYq5QKf7G0AoKDDVNVXlfuncVLCB/nQbzouWIAmMfcTPTEix0SaYe6OJwclI4
3v4w4VgvoRKvL8RLE5MF0b8pnFCV2OSW8s0P5e+fQUwTMdZDD3NUA5zq1Faxrif5+EQGwr7VFIWj
59XvguH/7eQSzkKrlKBJmZIZe/nyw1Q1M92h64snD3i0vqsBqhyy4gFlaH0hGb2+EC8tjWnPWSwZ
TINYmmNJhksxkOqtZflrhpdOveutHWshYZk73+frmtwFalj7Ut9gLRCOv+Vq5Sorrd9kwu72lTMX
qUCoMe5MOQPV0MljqOi1WKvM0Q2SYO1E2Tqjf9j1zsJqrjvp42diwoZyydihmXKMdJlWkLpQVBAI
GToS3kptB16foGWbr1vvV2IVL1KXPbahu0OOqfSthZvgim1DnPyCicNzdhOHdIaroAq2glfejVHT
cq1jj4w87ERi9R752dZ31nK0CaE/F5cwq7N7jYY1+wx2S5o+PJ26VNumYg/E7MEErJBqd0L1tyP5
4ypRsRhnS8c7dpK1aUITZVVDoUNv/0mGZ4amFovmc5GD7wgcAn+hizM5B62YVBX3BFnKutkXb7f9
8ToF4vef/cMnbh+rcukOJv/wSjiG6XPm3Q86A5+b21ZmjzKYNipr5EDUAS6PsuzS/sx8h9y22KOV
qgknGr1Bsarb7W1Dc9cGz1a++TjwC6b30pDYG2iaZRiil3MveMNj5IS/IQd4VyCFdZpXmUc9SmoL
ZcM5R6O6wbEmgow9okurgRA1YSuG4ikLy1VQ3AvyYwLA/j8s7czIZA81MQCIowXiqWus98ytNym6
LHAbrDJTXpmhvCkMYxun4ULAmouLPN/GTiigVVZ3uTa/LynQtznxvnjVjS96XtuK+sjOBgHvheLr
7UXO7SRzX/RUaOdda5LLUdbjrFizqu6jFNyT0JV3sRAcbpuZ8/pzM5NFJZZX5TnauSe4xbRmFQen
IKGM/X7bypwzAjr4HMPgrpzGYNcKFTrYhXhy95H0IEOi2W/RmhDWyc5dYpOe3bjxlUo3FOD8FBLT
56qetzLXlyZTMvbcjRR8tbhebq9odt/Q1aBhPTIZTaEpVp3kJbMV4sn09z1jXo3yaNBga8KFYuvc
auC7gcVnJLxHsvfS6QpHcYOibEhmCBIqfFwSGyYFP/5+NedWJjdUkShxXnstvYynuvwtGR9Cv5P/
evCHC4LMmnc9BVD44yfH1gf/2USpKJ56+dj3u0pcOfXOrxc2bC7A4mB0ZBj6o/E5buhZriTw9bO+
V0RGTx8S1qDW5apzV1bTw5239Kocf/LkOQtlD/gk/go1/VWDtZOpa3VCcxoGUuaqCwM7SIru5fbX
uSbpoBUjMzDFtTGS4U6hLPx2sQh6pznl8Sk3Ptpk66SnJLsz5W+C9F7kayc49r/VL22wgw/ehysk
6u/MF184evuUySZU5FbqD6Vel0uixzMFzMufNtlusS9L8BP8tPSf5hCtn4ddv/0m3mnfbm/BXA51
sQXjeTz7rEFoJY7pYaeC6mC4b+FvQwjMsDaJcvDQRP3Whk+qsvfeFuPJZ+Jy/ZH/3f3JTRry6ZW2
wXSRHnzxoDg7LaHibMvSUSv3cfBVBbr1IXgG+k1bB9b111T4km3huikECC+fB50iq3sX7uF7l63f
lbwr9LtiuHf5PyNLtPXegufMtZMq35fCMTGZ/h5sZ0mu7bPgcGsZk9qoabRNoTRWcyoZnPePRfBm
AhWR27dK0u2QBoth2AH1JkTWhnbl9b/T+zJOt67w7Ae7EAh6kKK68aFl3kE9ae6HlH9JkrWmJnaV
qYzUraMhXGk14vVvgfCnbF3bh5ZiiWL7s/F4axnjVXPmCLrXGVbeue1JTb7QE+yy9aDo6LPtR/aa
wW5W6Zv3M7ZRUnPWA/GyTuxwlOvQ+Qr5KYJzzdtDCAyHpfu1N9eNdagabx0G76m4yvVT9eg/dQf3
KG9UGvBWvWHTbD5LcZTil3SbfhFQ1+0f1SfTeoqDt1B46MQduqQv3Xsu2X742Dwg85XKdsfcIGhZ
59GK19DlWN5CEjRTt+TkgZSC0Ukeqaon3zPrTaHsKDmcoNxy114flxu9yIdDnKfuyuwS+RSkUWy7
iv6IBlT7Gpd1sOq6fmlS/YraEtYyifcnpWeV1BxyxcsvIkVNXjet354G3AUQ50rSmteGMjeV1dVQ
VCfzd24ghKgHdppDhGrpG0U8WP33ULNscEubDplmaiwVNMH+KmrDDSRl+7HYG3loo4l2Ds13tatR
vTPHgj6DtmZ8QhRjL+oL6eviWiabKtepnGcWKm48AnpvZXxoe4FjkT4qJxftbtcExLvpur1Vr/0Y
ri6PajEdyfQQSo/Bo2KgDrr3N36zQwbRkddN+ivdekcKjIbyhNQd14Wt/XUGx/aDZvs/0r5sN26c
6/aJBGikqFtJpZo8qWzHiW8EJ3E0zxI1PP1ZdJ+vu4oWSnD+RqORRoDaIrm5uce14OygxoLH6HL7
o6pkg0by4fiq7x+0hy/b3ctfFzYk1iIElRl+PehmnEXj5eq2o2h8Lx1exJCUO4vNG9Ck/ui1m7YK
ETRFa6/sJ+7vDw3DeA7AfRHQwP++XCJNmkTO+2RAI8mEzlzpAYBigEGPHsrUOBTxDL6DBt3PMGMl
CgaT6sqgUwuybalap57OjxGbfiF/dxuBgtnOWHvL6mCHYs0pCHMcqhMrmhti+FHyrFHZFfOw6TRP
o0ezPw0F+qlN4oRrSPOfHUhsLLq/MHcJfrZP7SOVDOjljBbDEQzK6KlMXE6fHbSbADWP62f4EZhc
msxLUYKGAH1Yr5uwGeA7kFMTFpj6RatKSXzAijxrRuxmhYTGcaDYa9MtG7LvLK3c4tRF71nb2YCr
2TEq2732NjQHLdcd1Ri3ar5b+crPvhS+kjcWwMlBPdQQDjkIGS3baB6OYRab3iQxryiU1s1DAmIB
qUtuSim4Q9M5bH6qb4BgXrudzhJXaieQ+YFPz5lbScfF63uvRh8J0Je78SYKC6BXjEWxiWtqw0rm
yLPMBCFjR7xW1bvT9WV8Qtf90FX40mjHh3kG6MSlrmJyApAeVjscS6BGmipQI3sAjUqlsddntm2N
PaXbcXrTJceKbmsr8ahlF8rgUWXaV/BkhvRNRffm9a/iQgUNQFMNancogmAoUaQSQNOewrcW5JQ0
OBXWtit9BTyxfZvv0Olas2M0d951kQvHCZEYJOUVSbisQmA51hhYtlIZItPGmZMD8Cf/ZlFAcLYI
2tgQWwi5hqozB6nLxuFYwAEAlG+n3plq5rRsm6HU3B/KaaXPm9+TT7t4JlDQUMxYFkZZQiBYPLTY
pphBMLaTsWFrN3bhbVc588MHzgOqcmJvd2NJ45CN2DzF3CVlsoOPdWvchfJd+6v5xrLAC5UVI8Ht
+Oe1/SdRiACDjAb5HEJinOxap/yF/vV9H/+NELgsaKr9KFcLOtGHekpJqQyguwPxz/RqBZIX5yct
Yvs+f2VrhYBFrT8TJyhIoedzVUZYU7YfbmXi0Pt2LyV2cWhXFGPBlgPb8r91CYoxqfpUpxMEseRZ
LXN4o79N6QYoXyt3aiHagl6cCRKirb7NSG5S2EjtO6iE3oMfuaP90TEgarcrxY1lFTwTxdd85mdn
6txhCB2ikofmQZNtadN7uUu85oAHxFy5ymsbKLxQM/KulTlC2OTkJ+AADPeAobhujxYiyMu9EzyZ
RENtwWz43t1HD6wD5Qd76d3oIHv9Hn1s/cuKPH5jPt2osw0UHoI0Mpq2hC9x7DwMG9TP+VbbyjeR
Le2NxA7WsCI+54kuVifW7Yp6tErdnAbUGHasv2tH6OJak8DS23aufmLzQsz6zopl3N8+s+vYyXdF
ZBezOx/VwoFeRHZ0lLbUk23XZJvodeWWLS4ROodaDrq/MUV8qZHSGBeFFMD8YgLhkLWw9KNiF2uT
iMt6ciZG0EUryfNYknCZw+OsueV7V7ojMg3MY4NnRaEz1bD80QYAWc6KC7S2QEFDTUlVkoQ/mXq6
ock2MrZ0ntauweJVQ0YZ1TAgVWGK+nIXq7wHsx9TES4Ue32b3GjHMrOJk9w3YDnv7XKfbWRwxPh6
8/WAFSrK58/AVwvnWpw/6wDPkgKABCqKbAhT513/3TLKjVkcaToANhZTTNUPgK45gx6s2JePVnPx
MnIEHIxI8okSMUbN5q6tusDA81ZHvp5tW/JiZmyrFzezfG9oQK0Nf4IGQE8Ap6XeKnHs6uGxb7dD
8zTxj7N+yJYX6ruvo8yavN8GzYxoNeQtoYKVCOKSAWM2w7BJfKqGP9L8Og3fVizRkl79JwNUr5dH
nqhx1KHvZgRdjUF2AOfzsmN0B8rxHfCqfPIIEg9te13mokjubAI+DG0iIvCQLBVmWClY1jS+terd
WG51078uYsljQfv9vyL4J5w9UKbG1LrHRNcxeNadedfZ1t14iNZcsSUf4lyKYHQMoFIh+EhHmLxH
00ptkkjbOUPDC9k28r7tdqtoYp8YXxFB4HpoCB2Q8wd5veCKqdWQF4ClGI9A29iUu3CD8oJ5V98a
B8tpduwwHsyH+OfskW14r+2vb+qSdTiXLVgHMy+oMc/FeCRbhuoJpv0O5Pm6iM+T+3x9qPrzDiIV
yDyCjBwJIEVvIaNx0Wa9o/t42+3SrelUW/0keblHV0oC3P0SL/+5QMEPzOVUH7sKAgdnBG/r9eUs
7tjZagTfr9XywUy6HDuWD5iRr++V8WcksTuc4Mqd+ug+urYOQePHJpiCkWEd0qNXn6qndhO+AaRp
z2y6n3fxoXbTA9nX+3Gb7dTvyZ35A+S0x/ZhxTVcvNtoqwEuC/BRMaF3efHUJNBBYI0VG4AHv8vA
V6RUxcquLr7CmKxBwxeFKFksX1P0I1YaPzPLi5+7R/1AN0Cs3sU3zR34Jpl3/RAXGr+gk2fihKdX
S0halkU1Hts/7c567HDzNC/eKMdqNzwM36O77O0R+d+VB39Rd86kCsY/LeYsJhZXTOD9Dxu0Szp5
/ZT2K0m8FTEfUcWZpczlsehLAjGM7qTmkc33IMvGdNL1PVxKM53vodioBqR4jPWYJcTUuzwHMXy1
J7VtFy7oOlzl0D7q9gwExgdjUzuazw7Kgf7f9lP0baawBDZbX2M/yXd53EaRYqfNCBzcFXdi8QZ8
YMBiBAYNJ3zDzzYUE6KyVbbdeKznLSedk9xJ3lzfzUWbdSZC8EJzEwi+ARL8xxH0eVF7p2Arr0tY
aIziOs+RbP9ZhaDzZVyxZKJYRe4PtV38MFQ7K24LdkLX3DuRMSzKacavC1W5r/HJhp0JFVSemCFR
sg7rQvYcJHo/55vpjW6bHWD0PPNW/gWHl/xKdgftB8IJqbLXMB5WVo2+78uz07t+TK22wQdM9y3I
PFuH/NYrux2QzLExSf/WryGcX9cWZMQuJU5tw+S4wj4DBp9K2zjetN3KC8e14fOuQhUV08QlE4mY
81AiemPAfFEMcpBvefhYPwCs2F6t4S+mBXCL/5UknJ8c1EMbtLhi6bfhADhdT91Xu2BXOQA6+Suj
DOfLxEwsR0EWHpqgnSOZ9D0Miurea8yeS1v7PtzNL1ZokxvzMPwmvRP8Kl1EukW4Ys6WX6Az6cIl
D4Oo0CUTmgoibbDAlH8spPz24Xuq2sgy0sf6d1usFnMWAxWg/fy7ZuHex02l1gwtP+hTR2XTCm9k
zdXafXI/auCjzRqbTn5h7cPsJSI/LRBZW6kXDPu4+5WGxUtYPCcju+smbTetzQ7xk/2kY2dfJpiL
GuhdpV7x02hedFUC0NJmNm31VxH7YQaG9r+KVM+3QlC1Mgao96wwqFqw0WpXwatcO3uU4fFcotJj
F7ubKnfjJ2t/3UYtm4j/VirmUpRAT+Y5wEqTep89NFOICboX0nghe2qU33X2yhS4XNTvVnsNln3j
M9GCreglC/NRCY5f9oNb4rcO4OCdajO41K7d8dDY6orlWHxnzgSql8apswwZKDTyeAxpqbi1NGIY
MZC0ldTNogdyJkXwwGNVySZAVGBZya5RbQWxhZUe9NVIl2/PFR0VC4XGVKZp2HNTW7tsr7IfuXzf
K2DyC2ytIrwsX0r32rRGpMpV/5pYwVDB59HlKcPyALyUOtZd4NHd1Nn1y3XFXHpIMIoNfhUUVQgG
Sy7PKg+aKMm6eTyWU+yQccsqeI1rsDKLQjCugpk9QGRB0qWQUVJKcM9qiNzVg1UpTt35qrE2HLMm
RLByUQl4FiNQEeJq38Ke2jLZd8Xp+m4tabZxthDBXiWVzsJWhQwaPAbJTwlMcdcFLBnEcwHCcQzN
gDkJBQLQX0Unpwd5T7Uh9R6DImOJYbWVB2lxPchdYa4RRXDMKl4eTFK1Sq+UEFftJWcNEGLxQM5+
XDiQMTKStOzx4+kOJcHv0koE8jGoLd4QPiz0v48XDoNnI8exxu+rt7ntj/cj+I3s2k/eFD986pw/
+B/v+uksmtJzkeLxUEqHzlQQQcbPwBVCY15w6Mza6XPDpS0Qp9p34KUV02NVN2gRlAHP2vT2FP5Y
+Q6+dcLSMYbCF44kn4UR78tza4JQ7xJTx4XK4tx0mKFVb5TG0SFRpyzc6JlBJjseZDSVKZmcPwZR
pQO0IlGUcZ82prVjGE/OXEmv5RS4bjk9GEYx3nSG1YdoE6vW+viXvpePkuK0YGs+zUDRhGZSN3C1
bjEdXPS59Kus62yrhtbkFIERHc1ZWxsGWRTKrQ1oqTDkJBY8R3WUY0DGI6Jiz+rwZrX7utIR9/yu
9Mfr57Gg6Xx8HCEIYNfQdsH//ix2YyB3yYYMktJR0129jsguUZvSQWBgrWj9wqKABQbYdSDmIvYV
Tz7UKqnXZXTVgjxGrlPMc843YPUKpNuJ5E/Xl7XwBKHZFc0kSJXwMQZB2yer0YNWD9B4z+QXZF7R
amXd8ZE8rbyTk9kFfoZ/XeLCm44RK3AJcrAJzRKRtRkqRZhqV2RMMlihl8+p5VKw4+372dq1IEjZ
/oU4vpFIKGNsVozto4IW5VCge9gC5qaGIonU6dtUpu+h2aw9TwsHh7kkPsuiYXL9E2xrTHOQsg2Z
ctTLAOjDjRONs5NigJ3o81PTrZWcls5OASgfGkYwKoTx/EuVrKvIJB0a2gGgNHvxtOvaxnLjRNrQ
0Dy0ZvG9Jsr713eT47pgJ9FXDoTRS5HMDGU5yKl8TP9oufYn72rwVfwCWfafv5CDI0PTiYIReDHX
28WNCUrcXjnm4DdIpzfMp3eK3bb1yuO4cKthOhD5AllY4d2Ql+tR1Noo0o4px7CMvptW5Q2z4QI/
dUUJlwrwmB7GeC2gGjREpcJRlW3aEjQkKUdVqmbfMPLOzRGFecqojBtqMXMzjV37Tq1EAs4uC/fM
oKN7fU8XtJNzDHMELBBUfcJU6NV0DGPUCo8U7aldyryMVh4Nw9vOUjfRGizVUsR/IU6wLIoelTr4
L5SjmchOhaJkZdauPv6ECbWydEvwABE9dMaCeBGYTL/uZEE6iALQ4ojeRl0IiMZJCeoCgK7HUilt
M8CTNwfbwaJol76tqm0m678zqVoZgl24kHivAXHD527A6CMIBW9822L3obVF9ARK3uKlYNpekp9K
I/M0Uq10nS4dqIG+RuBWQKAh3n+qFFFgMTTsdugVLhI0lwfVTVynXt6GYGQ1gpUE/tLy4Lhiypez
FMkiDK6azqpcklw9hpEzy6iEoh0wrG9ZCOjp5iZBA8vXFRZztrj9GMtB+VHQoG6aelKi5nws597m
yMnWjZHFuxxd2bkar1iChWcJEzn/ChOT3WQeRlqbrXrsGWZ/mFJjoAlBbR7H0UPHvkjISIHjg6Ky
hb5F4H/C/AiaomV1DHqVQfejp5i9EmxdqP3OO7ZJKu/6JgruP5eEmWyOFotqCLwkwW9R9XDS6ZgQ
PwzmZo/uMLQlZ+CgvS5FUMUPKcjt4dlGTRohpnppR5uGKk0P1FQ/LIBTQJnhM6VxUDwA2A6CKCMO
v18XKBzXh0DsHUcZAz/wpy52Y9ZTkia56VeYe3ElEE85Zm0cMayIYYJpbQ52URoKLkgnArVI/SgD
nTl/XTq0ZdlC2tQZUe4gQAThyGhkY++M6kx/AvAsWqPeFm7bPysEJTY8JMyIU0PQ/r6PtUmfFc2X
6lsNs9QzpkGKfVLQuzJA10XYrCiK8BT+Iw/dp5hNx30DEfflEdY52urz1tD8AAATpHzLo9GZx7Vo
dHEnz6TwVZ/tZKF1c12Xluajj0Nj6MOBZR5K5GjXMFvXliNsXyKPqZFg5thX9BkdaEr5RgbEjmZQ
r05ULCm/iWuM8AO+CnKwl2uqtSEq+yTU/aIbt/rsS1P8UIcM/aUZsK3vLA2TH6Vdg5Ghoew4Gffa
4EqhE0W7OQc6VF1rK4aTr+0sdPznKAFXDkAP9IYAKPTygwo1b+SgCjR/tvC4B3+mTHXiO2ANzIFf
tTkYBYZw9/X7iJcIzxFiP7QvC+c61qWakrwy/Ay4CSYozFj6mE/vEXLd1wUtnCtmPjlerQVkJIQu
l2tri8mUOyCl+5N0R9FuBMwwsvKML+johQj+CWc6msxThUxWR/xonuMtLcg+lVOGYbnMsGFt1gC2
Fyw0eB4osH1AbI8xeGHrQjZEiUoD3VfLODxaU5XbWhGUm6/v2wcOKS+Nc6jyy0XRCYwyHUsNP+wS
O0RSizUxMCfX/K6FuwCKaABb8EwgzKUgpiXpHE+sMPxI3yQmpnbQ6jeD0KHXn2UQkl5f04KeQxin
lcHcuIrB/ss1AX2pB6JkY/hwg7Zl2DkDc7vmZzE9t1nkySB1SL/9hUTM1KKyBDArFM0uJYJzOGR6
CYlTqD5rUZQe+lx7bpvORFchuEvNLI72bJIkdwYyoHtdOF+OcK3BYw7/S8M7S3RZ0MtiSsMgTkrD
J7pnBG+aKzlyvxv6Q7LWhL90AzBtgGQOjhJkw8Iya6pogSx1uM2SZufq69hHdha0Tmr515e0qC6o
hWPAAOkHAIRd7iexhhGxcWD46MjfdPJ7p72ZzakDqsGwluRfEgWbgfSdpplAuxYMh9UCkQUmivgo
7t/OoT06xFo5IDHM44aX0wb+K0M4oY6aSaakBfEpm7xkqJ9DghnT5r0scgAoR6C2HbdtGDwk8ZrJ
XzoxpN6RO+G5AOBBXm5kX4xDWFoz8XMCcPxZM111CByjs+6pEv+5fmhiivRjmefCBPXowriZi2Qi
PlGDMt4iBSfLG1B/VjcmU6xfyjwQYI3F5MFK2YGhm/5Wavv0dWIS9SKFwpsPoOOh06aq9XL92xb3
QTcAAGfhv3CvL/chiQYFjnxG/KAuf03dqxpisjTMX/NglSWS/5R4HeFcg+oZOQqApwq6mwR1/c8z
AWoiG7BrkuIGhbnrOsmZFTsqarsv2/duzD1Vebu+yqUnAwR6SI0gHQmMK2GVelxMBGggxMfQ4zYb
Vp6KpT08/3XBmTcCQ1JIhl/HsDIG7lMwWG+z5+sr4DdB3DwEyrKCmwjmOyIkXjo6txMF6qJPy7sQ
k3+jeqDmSny8tEsApjPx89xafmreNbIuK+TS9IP8WGItYAq+voiljQLMBlBrOAQeHtVLZYunMTSV
ujb9JuIgGFO4Axr7KjLB0lbhpaHQZ3BHIyt8KWUiQZm200j8hmwjTAQ8rvN9cusgnsa5CEGVJ6XI
6cggQpbCrUlRvrbiTUAx7Jxs1Dp0mlHex83gAHxuJaewtIUA3kQoB8obXCLBXxiyYO6AzEP8Mtg0
iQX2ctMGjaTasxXbvPR4ngkS43srY1LKehU2C8NyBcOw8Y2kUFuTGlvOQX2grRTIF08NeKnIKcA8
AN/+8tR6rZmoUlnEryrDRtuXF9IAXWVrKKErYsQCiNLN2pDMEBOB0+M+b5VhNw7jLzDErvhaS5cJ
cGHo3gR/JLBYBJMjgTWr1rrM9DsztPMucYZmDRRiSRcoiPsQgVoAO5YFuzPNGLVp5hA2QaocdWid
WfVzNbG7VZKIBUlQN1xZgAHjcMS+p6kaIyR5JeKb8rcB/vbcHIFpAGa3lWBlwee4kCMoQdCNc58n
WFEGXAF6wvyH3Zu5a6r+ZH6RfoI/yv/JQn+a4AFYQx8MBVc4udNsFT36FDjy+u7LFo9PiyNaQZ4A
KWRhQfMUMUtO8DTAUOhuqRUVMNHmxlGaqbUb1VxrNlzQOgDyAE8QUI5wbUSgFKtTaEBVJF7q7heK
/06hPF5f0ML9uRAgLCgJgcAS6BAQKz/S7K7VMJkU7q/LWNQ2C+USpKvgt4v9aGnehW01FaZvdHvF
+INqXlz5Lepe18XwTxWMOJbynxj+GWdhq840RWp6LCUjcbAxGgBZYVCb2UWpxE7bTm992Rv7mpTW
Y5RVK+ZOTPd/qB+iZiD+o5SIJn1B/cC8GQUYAKC+gTqbyqZdAXro+RkRpw0Ep10UPar5W2+cmN6v
XDKx7+qTaME0qbVUz7EJ0RpkKlp3aJp5q0Spa8JK/SoAsxkG4ybU9F1hZfdtkK24ActrB0G1rKhA
GkCbzeXODyloRGqWorMLSBb9GB5AhX5AEgT4BjcYSjqqJDomVQWQH1qeyvT79XNfuiN4ZDjIJ1rR
gaJ2Kb3O9JSVeG18FcTrdpapqRPL8pq7u/B+ounXQg0VKoxMBTd1Z9o1z2VW5nVDfXiG9tj8AEiI
N+inBIAOQ+wN/Z/ri1qKMQA/B/Ai+Ii831i4mAY666UxkCkGzt1xfEypW5ZA/tpVcrADxaHbkcad
6ZPExueqthsrAiTLGmnGkvnmLPAGAT0C39vLNVdtD23tcsu/DTsvkHegXKeSm63VcZfEAAcFlRyk
FFBYFXzhFF0HZjghRS8NZDNYbIci66YPNxUh+1BdsRJLxgiN2wjqIZGgIexyTWZfg2Rw0ImfjRXQ
Awqlx9i7ZuxztSKeSvO1J3DJwCKHYGIIAa0hhoj6O01SKKWxhsDUQle4bFSajZw+4HaSNRqXxZVx
2Dvkr9HPIAJyU4CEGRbDyibWoRZuYrZ0KBW7Dm+imKy8g2I/+ofNMc6ECVfe6EAX2cKj9cFthbnc
YcrIrjJKwB1JoO1wAevFbFbrrauFcblRxnxjqAn6kDv1qQxKGeOv5eQNWqQ6Q2AqD2gsqjdjVmsH
REXFTpoSTFjGa8PZS5aCbw1wCDENTkRI+SguDbkBzK1fl9MzyGf32K2Vd2BZBBwrUMvBURALQWlU
FxNFrOzHGXmvlPp1kqe1YYCl+wLeZY1DRXKaBeG+qGHajl1nYO+NwckCZUv7/jjSwAmVBmgO0dea
UD+OGjltHqSggIZw7/LGTFmax0CEIf6cD8qtoXFwpMkatjpouH5m48j866ZvSY8RtqJtCTqMqqew
PKufWsIsOKcR8CmMCa0dbWm3QNWyCu+6pKXDwn0BQjQWBpdOUOJcQsfTUHI3mJmxN1m4loTUayPm
i+uBU68BjhChg/hyVC3aa0nFXaxi2KZqCeAs4DtViMKytRbsxQWdieKP2NkjRY04VkaCMiQ60Zgb
B3Fn05yste0umTQ4o0CSNVSCkofg6qhJzEAYEZu+FVSqLZGutSNzZkBkCdZCojVRwgkNQ8ZQVeVO
fUm2Q06o3ccYZ8jGecUPXkpdglsG/aGoYaGDT2RICzBokhI9QfBVPCTsj2R2Lsm22ejFZgqgqnRj
xQ/h2nz1omogf48+Tvitmhi9TgoAjKwEQo2qPOS9/tDQ8kGPgBNH2tNf6Dq8CT5DylvMBNWI6mCY
WIZcjaxnd1qEkqD8xbG8D0OB6JhPqHIWQLFi22Uhaax8NH1Wd/vBarwkCL9VkXwDzPGf11ezZALP
RInedjbQtJ4pRKU6yOXIe6y9qH3t8ca9VfKFpUPiKPL4l+PliCCs8BMYkjTU9IdyEwIfMwco5iZb
6+RckyJo+qzIGGaE4+krql3Np2p0kb+uSu/6vi1JQUcQ+AYRKyPHyf/+zEBgjUql5LB4oEG7ieOD
Gmr2NNaOJFP7uqQFU4SiFCwegmSOXCCsh5noF5g0pOrGpjgZfQwIj2kqViLLBTWA44i0IJJ3UDwx
yRRYoTZpTWT5Yxtvi9mC44FDdCapdMa0f8+1IFtxfJaWhcFFKLmGzDc4qS43sED3b92PpeUbJHuv
4xxoHqO0hiS/EMminQluIFYEFCgq7F2bN0Y+DJ3lN72jZsBkhEIA4myu7eq1rDbXD2rBxBr4h6Nc
AdUCLsvlinIFzgSNe8tXkrmy5UQN7ZbET5VubK8LWjos5M90hBO8Si4+G4EV1XOkNZafKO9tcbAa
ySMQlpWqY2ov12UtLgrwcFwYMElEbk144hVaeyfLD/tTX5wK5TZdA8xduEo8PPtXBF/u2VUC6XUM
DHGGfbN0B/URLwRqphwWbjxEK3dpaecQA/GwBelUeNaXotQxzuuhxmqY+ZMl2qF8bjDRNvN++LU6
2pLqoT0FZWXQP6M9WXgmsqYkFkMRy2cxiMicqN7cJQfaAagThaTrZ7SUNgAK9H+yhFBsSmkTTo2M
Hcyc/DD/BGWsdYr3MbM3EpBc1iAplg7sP3HAU77cxSGcylIC1LJvYhq+Par1zfhC5N/XF7W8fxxt
Eb0nKFOrl0LQ/iq1dNItfxhe2/iboj/nlju0IEQP71U9dcc1oOtF3QAezf8ECgaJGYNBQ3W20AgW
2pQAhUb5ns4PpXzD6nbF+C3dKgKGF27+8H58jH6eqXzJZGVCdcxCAd5vhydWPgx151zfwKVTgkfO
Ly2Q3FA4uNzAmYxTmwOqzQfWjqMUvlGObqD/+SrHL3dW0CAEKegsQzZArCoV6LTvlBaKHkRd6pZW
X52sRs5vC7XY/sWK0KSKCANVMpTJLlcErq+mmPUAeqd9Q+O/XcYnpFSivyi4cAOB0gHCbtQVhUej
0rtysOQm8JvATQ2nt+zcfLq+EhFi5Z9NQ7kSiVxUXT+/FXmnY9ZGBhe3YSQedrfdU6VrnUYvEgdI
ocWNkiUvqkqbDVJoszMAavBQlGax7XMFxLKTwlx9juZtHmnyRmMpWrI0ebpVI8ANdJjh21z/YG6t
hJTwR/8Gclggt0Xz4uXW10D2GjvTCvxulm+DJnwopJsieMwY2xqoSE3Wj+vyli4j7xf5nzzBogVJ
FJYMeJs+kA4tYJKiOt2Gb+EaiP5SsHK+LtEllSXsl2IEgR8Z6m8rUMBIkeRug4QJOlqApqwgYgm8
pE3tRl9LBywZAfSd8Zoekq6fLg6ds3RK0evvx8Mb8HhsqftJq7UUx5IVABgoxCCUQDJFcEpMoIFq
cZcEfj6ZgFGVhnSrpNqPrtYBQCeRNTCahXNDmzzvfgYAPuDi+eecGTZlUK2gi2B0DOOkxn+Ay8xv
KQHRTbFGXbnwQCAI460ZUEfMIwqvkFXNaAauMslPQZKll4AryydHYTcTZ1xOHD0NnLlce9UXzgyp
TqBlWTz8w9N+ub6goNmUVSa/BxOawuxICu01pVySgelKzmWDbDWWdymjbqQxkSZd8pNB3TKghgeF
6lnp5voN+yyFdwgiV8zJbUEnImxfqNQYiKygGCruVxjptgZSOlX/cufEpZRPtjRQLDTwBD4pBifQ
Szda47P5rOBcAqq9BkYbQU4gaFwg827EoQj8DFBY2vdgiFypu83Zw99s139iuOKfKXY/yHmgxSXu
USE1x9jS54MSFLuysNagKD9focsFCaY2Hls97kHY5JtAd2jdyDW21nb84gwPHiAUmFB9RZpGA7O8
6NfncQsHhKmWT4e3PKCOLHsmGqkSQH2l2oq3s+Cf8vk8yFJ4hxNyQpeb12hjlytVBS3ovLy/lyfm
GPrNNOSOlHkkfcjUp3CQvMwqV5pCFt5ZLplwxGGDN3YKx4bIpWorA5tZtj+V5LnR7MIEWncOGvGt
qp3myGtrNNbF9D54KBpPljZAW7fGezlKv+sBfWpy2b2uSJ/NFr4ImyFraIvUUA263AswSBhajNS+
3ySvBYB7Y+Kw8oDHZ3xW+8j5Ig8zP2fUcjGTiUFJwJ2JJSHkFJsOHnYAiAwYxYZJkZuUlb7iay4Y
E+6mc/R3BPOgOrtc1CDJIcCdW2zzBHOVbuAS2vX47cs7h+kTvC3w7Qz4ZcLOlWacDpIEgz/Xo2e1
Tsa+YfCNO4LV5E7Tr9z8fV3ggnfAacZNbB66FFCzFJYF1g29K7pG8pGDGZtNLSmYa5UwIYN5+7kb
fxLWJKqNMY/8SUI9qndqdO12mC7srK/3L3AFtkw84WDBReP15Q4bLaslWhiSr+QGavJ1/TbqbG10
SYSc4dqCiXXOdk6RjcYMzqUUJDZHayo1LJhmtqrme90EwwY8IW2ijtV5WQHooFuqpfeYVPB6ybbY
13sG8Qm8gRdsTUBpFkMjozBJiHqu5A/qIWlewNBDWwd479ePdklhz6UI21k1U2oElin5UvW9pQ8a
2PiqeUXGZ58ZK+GZIDgoKFSJl6KXukZpwjQ8IXUSZ9utOTwnpTs9lmTFyi08gajsooGUDwsj9y6o
6Yzx1mFW8vCUhFv0DLtpdWvNidOnP76+aedyhKfWbEnfdiQLT1GCfrepPtRNs6HVymux8P5drEYw
2fFct6FBsG1JMqMmcijZLjCIXUSALlg7okWFN1ULl1tHrzORBT2ox7rqFdqGp7n8kWkbALUlCt1p
kvJg6PuoykC7/mBktT36rVrv+7Fea7v7gDO5jKyQjjr7AuHwCAjCqrDtwtO3mNhoQNBsMri53x9j
045Sp4qROnKawLkBMt+K3iztNF5lnh8AEO+nKdNazTihEQtPnJ9p2iTt/6fEGqeVm7B024CXjFAH
aVHkC4TAfcasMAZ4tfCUNfdVtaH9NhpWdHPpDpyLELI3g2SoZTDr4YknESWtsYl2Z2bRdpUCcuH9
xqVGVyHecD6Zy//+zBG0AFBqRuBvP3UPU3xo4/exOXZV7cThW9/cB3K81hPEba6oIGcCxTinmEEf
2shddCoIsdn8XksJOKewwIAPz96USmSrgO7Nkta+ft2X7Bfm5tGIpSNJhQDycqW83AomYghOm8pL
qQE36WVA9XjSUcq7pf0anM3SEZ7LE7Sk7HK8m2YbnaweE/qTP6eBzZEN1+Y3RKzNj1cOLhGySHjV
8QdhYTVGk8e2GKKTmu6M6aVqjxH5NdDSbswbdJrBFS7DWxUkZsVJmV/H4rGVvDpn27j+i3tx/iHC
is04kjG3okanhh2z8LVVv0XjivosXT1ODUyQa8KDKrLRZVYyzpGqRacKetIFqiMDuKxja0WqJV1B
KYxivBpjI5gSvtSVsVe1xCJhDM4WVylfx6r+puS75NSZ3VtKn64r5pKinAsT7jqN9CYdOhrBfQcq
2agfU+Uhamy17Tb/N0Hi65AraDhqzegUx6lbTe9KVjh6qyBxoq5IEvcPg2ecLB3DBUj4gKtEfFo7
3GYtSAa/LjZWInut4lY10D40N5o3VrDyxH4KyERxwhvbKwCYi6d0ABK5Dv/OUQtXiX7O5q+QnEC8
7tLp9xR7RrzSACM+OGgV0mRgDGAmB1lLgEtfaolaGbFhBJrsz03tZRIIznQ6nJpRyh0AW+y7WP5z
/QCXBCLaQo6IF2kxUXUpMFeahpE0V9AwC4qeguwy+ZvZ4bUzYofFazRRS9IQbCHJhnoVJjmEQ1SH
0qwHrVL8MY0Lx2jNn0Ehe0FDv/ds8uNQXwsKxLeI06/x+VUV8QA6bMQ+AZpXZVth8sGf5dQxmXFT
aPM3WSoPyGv/P9K+bElSXNn2izBjENMrECM5klWZ1fWCZU0CxCgQAr7+LHLfczuD4AZW+z5090O1
lYeEy+VyX76WT3PxZDTxrmucjVrI/Jk+30gLs0vMwJiCQ3VkMIvE4o+LJMVV29fbH27LxCJEZwaH
I5kJ6r9MPxd5t0fDc+PILSPjjHoA/hwFdhwjyOkuvhavaVILO6WRS4v9ZLsHXBfHlL/dXsj1J7q0
MvvMp3SBWG7axzlyc3XIodRW+aXh+oX2kucMspHo1Ln3aES+3Da6tbQ52nwyCpqvWO87GDUERlkp
AKDVzm20jdM8b9ClG2BpgH6CNAtQSbQyLq2MjEz1YMIKKVvP4I1vt9LHEGmebaGxtiwtvCF2x1Jh
Y0kjiOKhujCoO/D5s622+uquQZLCMuARKF4v1iPNUgxtDSsmZDdK97npm2DzPr6qKcDtUKicQT04
tqj8L6w0Sq06ZEAuLAcbaHoKwXcbM8f5U7svWfIx6swwNBeAKuL5tldcnylYhhMjbUU1DHROl9+r
zEuQ3gsX3yvRCyQ3GWgCM2Lvb1tZ2UVUKZA1ItcA6cSyem2VhLYxbrPI1csTqBO8TqMnZm1ova94
xIWV+c8/eThEzHUGzpok0hxnl5Rfa+ucdPVeaTYm+K8eiPPnwvsdD0SUnlB2mpf7ydBg1JlBCiQ2
RvzOBKQBEicwy+d6+NPwh6L9LlTNG82THDCNAXW14m/5UD7soyAMFAs2FdNtl/aBoQf+lZYpbkkt
SCCVVw5fxxcA87ey77XvNgP/55sZzFLm4ozptHBaN8FLIounQ9mDCrtXjjZ5uu0da98N84ezuh6w
P3h7Xi5nQLXSyZMhjTQzBaGL7evxY6sC9rzFeb1qyIH4G5J5QHLURQjsrJLbwhnTyHQOEK06IWYk
KiRmh3ij9Ll2qsA/hyo6iNrQA1+uiDaUleDXjmIj+Q45R+ZpKmXB7W27SthQoleBmYMrYvfghYuv
A24CqMuWNYsK8bUYn4UNbmatO+Vk77BqD/iHP0H8G0+YrVmgq/GJ2TKen+geqgDN4ERffjFdjKpD
DSOLFHv0TEhvTc5BtTCL/jgo07Gx04Nd+yINid3u1a4JeP6NZ1t899ebDNzgzCsO0A6AXEvlJZ7G
ca2kMYuq5zLa4qu5KsFgiZh3R3UCvfgPt7xcYklkrWQ2zSNaYITh5EJMNY4GIe7Snh1ddcdK30of
bFYfnOQAtYRHF6rWtf6MiLPhTNeHEIOe6Abj1Y2PTD70rz5FG05ScOr0YxGN+U+j/gV4ZCM3Itqa
CXgSYH4Al5ron14uNtXBaO0Ceh7xb4141O7/Gp2G3QTtz78GFhEzSXKzAp9lEcWm6SlNWHvaiIT7
PkOh/vapWF0KmBgxCIeLFCqFl0sZs7grhGyKSIrhJOOjVZUPOVFOt61cRxJn3iqk88CdANO8uDb5
1PFWEK2IktE6E/Q39PwHWOifivHXbUMrqQEs4YzNlQk8opcFFzutVTrGOj5N3vopmOzEt64Evwo7
V9CQ1yCYYREkkfEWKm7tAFwYXrzeJ2o5o5LBsFVHiWy8vvqaknM9kENe1D7rlaDGf5gPRWQDF48Y
/yB1tVAudKPbW7B8Bs++AzkLNL/BSDCzX15+UXBRAbsNufKo6YVHM+pR+aWSJwuhh9gzaemGB63a
+8j/gUkGknexcDCxOjaKIjhv2viV1B14b/O65Ci1DtZJGlrmT1qZ77OK9MfbK53D5mXyPE9xIqCj
vYQUY4kiz6teGUCgU0YJEWcrx0vADhw1SB3yNijDhrG1IK7PD24Q26LkZS0lmpvc5BDgnUqclALJ
CmAnjySr00DUcZApsvaLLu32ZkG6AANwyqFy7PwOSgv8pFWQK6fdyAIoeucbMz5r24/mLM4VIgYY
mBahQmLesRybGiHdLe9IbH4trPxk5PFprOOHpnzkGeCLt/d91dfBcwho0dzgQkf60sVM6NAOIrXK
yNYehm+JPPQGwvvQHND4beihbxKv6p8s+6xrrTeDZNhrfq71/e2fsXKhoY2HmaOZuA+YqoWjVw1w
OTQuK6ghY45tMhpnp0EMZeM6WQtd0AEGXzuawLhTFllDp5FCx9upipwD2kGvOQSWN77gWgj+bGFx
gAxz5PqkwkKCFCTVfyXTM9kw8eGci6OCwhHGfTDfAbS4OXvRp0uxlZ0uUd4po0l1PXRniPIt3uny
Jzk44Lgv64BASztRPVnuuHXO83dQo81y4X5S/Bmrb+UDWBmmYSe7g8SLy9T3QkWX5fb3XNkHbLGG
A4YSF4BWi33oFAGSRw1DuVY2HsZupo3WuAe57w07VyPKiJDoRmOMFU0jZxZKu9yMqTCFVpK+xNOe
FJ5dO+DpVaHk3OyEeVZ/1Olrje54bfosDpRN8MKKQ11Yn//806dwy2mSZYK6uAqaKudhkg+Kdmbp
+3+xmfNrx0VNFNX6RdUOilRsBMARYSFW8NBhXgfu6izZevEs5cycj72c3+F4IczzyIvjoZaQ/1US
hAI6Hdsaaj/0sUftv3W9CXArmd3z+pBNEi/YynedqEz3wCCC/cyH+JiXOufsa5o+0mHfDb5WCw+c
3ofSudNiflbkRqtuJV7gZYTqMFhukCHaizOQdhKUU7pdRnkF9ifTwSikqNkWKGjt8wILBh4id9Z3
WIIManeYht4iZdTIdzqohzQ+ddXkJc6f2x/4uiiGnvjM7onhJlCgLcehVS1nDuvyKmrsFxeA17T9
48TMHwFEc3/I/FnG1sa5WbluLywuon42dHmWoPUROaCRa8qggc5mzf7oTRH0ypbK9OohBZsT0N0A
XgMIuXBgLQGl9URkFY2jn1VQ76xfK/vJbduA886nqfXKxIn3BDUL8tykG7WRtcciMoqZCwn3C8Dz
yxiRA3GHMgxyuar2Sjl4aprcx06/b2zlSdbj97KiHhH9l2JoIQTcThvXzpqz4lShCg4WM6Q4C2dN
xjTuE8Ako1KFvnbbNeXb2CrqRilhxcpMRAuQNt5LuEwXp9e1kjzLG1ZHQ9PaO+lMw6nIuHb8a1dF
VQTJE1728+zaYi9bxWpcuyd1JMi3nD5Ai/MQq9pRS7U9FKN9WwIJ0X+/bXNtZXjszpOheKWBJeEy
yvKmsjiUNpqoYJ3jW1pl+H1PtthGV44EDMA7QJCDYt2HYsanWJ5PSUkVpW0i8KJ8UfNdSvujTaWf
Wr83kQYr1+OFrcW9UZPMaSpUByJzRPtxImHSjmfTlRuefx1X4PRQL50RRCgULEGNZlmoaduUPFLJ
XojBOBK9IXs+ZOcsqx/0lH/vOlXf206yNbE5u/RljgLL4LqdUy0bFYqFm+Q4CCPkbHg0FucqwxPJ
fUAlSMlYYLiRGm9N/KwuFAxKaBbOGKkr2ErTFBVwFjySr6DLAVZrwjgAtJMTL2O75O/bTHhkz2zF
KE2gr7Wcu+b4FZqbl12kySYEFO7Rab+zNASD5B7Nvu9VujM2E53rM+DOvo/KHfD5SPsWMURyqYNE
O+uwebW5H2Wm+4oAVPP2Sbu+8FyM4RvzGCLqLVc9oN7iZa7lloi4/dN1FWiKF37OXkt9q1Sx8sEg
ZgQyQTKzMOMKvzzSrmRNatemiDJDC9RUQd7KknMPDfEzCPb/sJoCe7SlWLFSvAZM3SUzpwvqCfjn
0irkKqyWsa6LzMJ4rDoX4EXj5PbUQy+oScy7KU09xrJvgiWBFadBnz1kebsRp1fKGvOvmDX05s4v
HjuXv6KAxmgWi6qLuFUE1rDDvemJfNeO/xDjQVNUr6p6v8GIwO1vu5T8QXp3aXdxCyvMaaQcmi4S
f6QTOMRjSlSDumcKzIfkFUIJyQ4y7pnhuaVvb71aVi7hC+tLgYuCTibuYFhXU/Wd97+kPFBKvEFr
dwjqY3sEpRaYcAKCO/j2wq8D+9xW0sCJCMzhrMd4ud8Dqp121nNYLn+Z5kmXJ1ajwSm8qW13t019
FCQXce/Cln5pC5SgjOFBAA+bmZkOdfzYkddSgswAyj3ghx4bxat//GPIx7KlKHDcFe5P9CS53A0b
bra16sWLmoxo87e07yI96U+mC04IqBCb74Xu3I0k3TC28nSY9xiVccQm7OfyTdoZ3AbVYdFFtZXr
vxxDqmeUj9wREpEq/yMmIbmfjnE37RgoHoTnxJmqQU2Jl9We9FLspjgr6qemQ8eKFib50ZZZnXvp
kNsvVVHqNegZmDR3k6WnzyTjehuAqJ4pB03N6+KQVKZQT0NrZUboKGXymBqy3OKNX0pBfhwgVGZQ
GiR4KuFdcPlxW+GyQTdHfFxP3VWH4Zg9Gkf7GJ/VHSTAvFT3pDhY4Uv1w6IQogzsjVL1avz6/AMW
npxyY+BmOXVR963O9sSjz/quYOEw/JzUY9YIzz5xaE5rG/nryq2AcrIOlApGFTA7sHTqWmZMJFi3
SEXu11Yce0Ivi+Ngx/2bXcQ02jhF80ZenaJPBpe+y8qKuyAbirKhgVBEc9QBy7H1E7OroEMRshhe
CzL5UKO9bXjlkkXHAzMI+DcKrksKJ5xTKLdoehelhW74jDLpmf1E97etXCd/eAuA7gY0ieghgfH6
0o0Us+OdauciaoqwS/+J9d+6sZH4rVT1Lm0s7hg7prZKO9iwzG9qHzX5uec7uauaOwkGgzYELqb9
anki1Nt73rxT4LFvL3I13n9e5eK2KXU5USGZQNJ+Tqi4560RMP47YRiR3nWhY3Qhl+JLx7boGtc+
IspBcNd5hB5sSZfbWyet7iq8EZEyOepLlZmVh0GB+Ovt9a1aQYUBhXn0jFA+vbQCphra1DoXkWlW
6inXeXMyMVi8gVZceTmjyId8FnwQAGii23JpJuZ9FtfMEBFG+fYEwsyWX/lQ+H01/O6hJBv+r88H
a3nwPptb7F1i9J2oU11EMsUErpkODNyxg/hOpJUEU52Ju5or0yMmCzHBb2hlaFgxykKaI3zQ9qS7
aaJdgBKH+oBp7gwN7cI55UPZ79VkkvtWwVgu0ePmtWFu/lCpE0jWabo1UXSdYAH3P8PX0UwAUOCK
kX/ES4i0qdNHhVInv4wmT/xScu2pklS7m9o6xli2kYPoAIoNoOGpp+6sgVP2520PuTrm+BV4dX1M
ToNvb/n4Eobdt2OWS6DJjVNaFB5P6KnrtjiTrhxxNgM3RMkOmkz4z6WHKMkI3JYuJE66mX+jTmcN
YHeRGH24vZyrS+DDDqrNYH2ea1WLmGwoJaNy5DJq0JQOcqP4U/bgBST5aHpxWgW3ra1uHqjt/tfa
vOpPj3E9c8ySImGKLLeMfdfKld2Ug+udo27yt+H4Y2HoOs1Dx5igXWxgyRo+xE0rI3QgvEaPz3nR
B3Y6bVze69/pXzOLS7QBBigzwJ4VJY75BZPu8Vnv3WQj7q9uG/gAQCesz+n+IiqlqpB1mvTYtowf
SiigWQ0/S0fb3f46q77wr5klZku4hDk9pkyjTv/d9WcJHco+e2n0YcPOxnKWulg2m2pTMfFpHAwu
22huZK3wrE7fCHtzVLuIeigr4QyhOgmwD2YRF0G2dpmesniQkZo1yT+VHYPXNOFx70nV6ncEkPEg
TvUxIDnbgsiurBCkWWj2gZkCaKblsz6voWVgF/kQCaWFmjgeghbfaRiivv3B1lYIGlVECmhcgF9t
/hmfjlOipdg1rRpQ29rVJNJbCJzmg+bzBEsTDlDjxdYgz4qPzAT6GOwEegNJ82JT9boFk6A+DQCR
GIXXcAG1ODX7nSYVRjWGbjzeXuGWucXN5XDD6DNLDpGUcu/aU+t1oBPw6rgYAjN2Nu7llcOMeXc4
DHAdGOG9QlN1Oi+NRB2iMi+ORO0P6HX9LZoUTvnZxOIoE6FLsMbpQ2Tlb6SVQavcM/Iex1siOase
+O9SPi7TT65RcgGQtm4MEcvfIE2y01gDNZLx7wMT4isSGaiyAcmxlOJxRebYbWfDASEmY3S/tPZr
PEW3XWBtJZ9tLHasFskgy0oZoqEdMSTGfMFRKI5fb1uZ/XYZLMCa/QGMQk9hGSxKpQbSmydjhMes
+pJ0UKRBBpgdm1ordgpP9QcrHuVGBXzt/IL6AFVpdAABSFyc38bthMCU6oC2MsE4HPp0Bc5s0ozj
fkoJ/2naKXmrqgEym4kSt6fbS15LqAAGAXYQOHnMzpjz4fvkI40yTUqhYGclysbOdFQM6AWiTtWf
+n7ypJ5Fwjy60r9tdm2n0S1CL+Oj1bCsk1km2G0ymY0RERFR8p0Ak4H4Lq2zTL7ctrQWPNDNsDCt
AzAdxmwv15cyNI0SNxki20Wu6MR8D2UIy7OrQvWNmGw1x9e+JniPIaOJNHUuRF6asws2ylIxxmik
Rhu5rRxSz8y41e/dZJxyr+eOMUD4eoTSSWxVdKsftbaxuHHAIYUZEHzVRcZD8olpZa9P0VTzO9mk
gVO4R1AS/M6V4R/E0a0Qs4iWqLPCadG/MVBUxkjPEgyQoCTEbNLoYVnbbA+deTDkJN0U3P6I61bQ
PAUR/IydWTipytpY2IzrIQASw0FPrT9WmRaH20aWRdT/rAW18dkCmKqW19rAskl0CM5hBcm52uNd
Nj2VKh+fSFu3u6TS2D4uzB2tHY7Lp2V3SpVLLxuyaZcMIHBPKKiIa3WyPMj9DhsnZvns/z+/bhZK
mnV6gPW+9CwnHTBJpEs9TJIJ03u6pyfugVnuSWplUORhbIIqPhVhy59V51A2tkenV14cHB1FZ3vj
kly42cePAW5z5sGC/DUq/Zc/RlHUrFCAwoFEjC/ad7fIPF4d4nH0LLZhau3bW8APoZwOVoCrknqC
4nJb6YoWtoopjgy+hrbFUG9cYh/yfp9i/8eKwJkBzPGsHo9s6nJFecnrohcULlbk+rGadHKUcdIf
zQHbmzqlGk2Qlg8qh75VMb6zmUj1IA1xIjH7YhFLnISDFycfod+mdU2zh8YlNGBkb/gEf7OX8Rjk
GyVXAqfLdXR5QHjdxlq+c5xKCVxjso69CdWTsmy0oJPKq2mw4pT0WoxtVb+1YiB7gPKT3W2nX8Sr
j2UD76kh+gOifsXT3NgV6+VE9LABD9VROGockrpmP0nS/iOL3jlaGneCIefGn//CMMpw0HMF3ulK
qTNhrlF11NXDSbH2PK4fyqTc1y1/tNXxaNDxXOVbshVrngQqSTAqA/QPHZPFM1dJBR8Skhthgh4O
5PzOSCa2Os3L2tjHhiJ1wJAaIJ3oIi7fgiCRRKvPgCRueRjbfXNIXtt/3MlLY0/+sn6wLW3QZeH4
yuBiVejyakKPYTDDxUKLnfZDYV7+br2w1DPe6RM1AhF7W5yw62ZRSNWgNo7lLp/WpGa2xntbD2X8
1CdB/sjurbue7FXhaQ+g8XkVT7zbuAaW2M7/rBVYMEQdG2zfS5bvtiTDoGIiN2yF8Ol0n6VBJXem
+uZk6G9lXuV6RvWaqYqXZ382EbSrIRh0urjcMToCdOmiSTBUMeScZayHiuKAji4j4OwAO/LkE4cW
p6KCNkCvWtNucrT2J6dKs2+oXZ0rSjBI4zYvpaJRz9I6AK7Skt+1fHi5fajmILUMYvNsJAiPUMtH
HLsMYqmroB+roFGi1c4UVUUrdrrRmYfKkFtF4LXA8a8pVLsvTQG1VgJaT41wMnZWmgCufXJ1NA/y
6oSk4E7fqhoty6X/+fb/d22ggr00KNlocZ1hbYLU57Hp78dC3UuleQBx2j7jlV/roWbke8XCC0GC
R6J8v725qytGh3ouxkGxVF0cNHTGekAxUiMkLYZPuqb9VqtqoNvT99piqF9M9FCmbON1v+ZzaNhj
3UB7AJSzBDhZajwoNHPUMDXObHAOsUl9MuoP7vSre6OQ+DECY7indh0CSRdM+CGNLQ8jGt/bx2/F
vXDecQkjB3HnAt7lJ4ipG5fJlEOdvij2qfklbpWwAalTusv7hxFQU71Wz2r9SK0jB8C+jJ+o812N
6cbVsZJ8IOsESgPfAMSJVxUPm7a5QaQWxtUDvjTCT7wbpxiYxt/MTbdizuIBMfsdrDmYkQTUxQV5
7+WioRHZyDrWtdCh3DO1YV+U48Gp2Zu0TA8NZyOugxRCnLkuvMEMbZsGZUHBYN0+pWW3U8atqvDa
FTMXAPGYQTKMXuXiM/SjlRSVYmshV5vXSf+aEJBH5MWL20MwYwT184Bqp0uHU2e86eUWvGNt9+fS
N8IgisXwhMv9EMyyhDsgH+sVZV+MZ61lu1LmHrgrtK0ZiTmNXMQzFIr/1xZep5e2DF4lDjiptFBr
z+NrV3qSeO6bdWd153QTQbKSHsx0ZZgYxb/mmZ5LYxk+vZPXTA+JAUWkfvRdEE0nv54z/qVCi19a
9N7qRn8EKJVjWCl+HiGSdDvErP0EEJbOo8YqCgJLqLxriYwR4eKAodgfKKWF+ridbzUpl62gD5dG
qxs9BVTGkaYsYrdOhhSDbikebX180CjmMcwvBm99i1c720jOFXhe+jjoO3ZSm9KLh7AR076u6z/J
qB1cRKBcpmCB+VVBE3CYipNWJ5gmUE/Q8944ftdBd06ibDDUAhiFZ8Ai6uekhnAsa/Ww40Li1bVr
6Ne027XGSY2DlNq/b3+AFXPIRUHqhqYOJiqX3B6GlSkaH/DIqmnv+nIEtxk3j9ys/LSHUnHHR1zg
cgt9sJJMIZqC4Bw9HhNffZmZam5SItRpOphR3F1p/ShijKm4gWtm9wIjM/ZrNv3Mm1+E7rS54sq6
LTT0/+MXzBKwmJOD2PVin0GO5CpSGfVwSGWG4afqlNXxnVChg+78KLQ/iZK9UGmebKX9jYI57vnS
74f+cHv7r8/7vA8OHiSo1oCmaRFbhiQv6cxeFVpfC9PeJQQi8MVeABAnXPPYsGfgmG5bXAmmlyYX
IabkFS36Ag8gUxEiSJnR7O1pMiK9y+TOGSE8SDJS/moJBqJ5buR+V6SOp4haPd7+JbOhy1h3+UMW
90yVOVaKoK6HrpIp+yFPmqfRnfI94b36fNvUSgCALTDkALWM448vfhnqLCVr+wqTHSFPyD4jmK6w
SPoKJdGyN32lfUwhVWB41TDs6rjyreohV7zptbN8K34shr0z/LSFN2oAfKNnwzwoOG19lutb9/IX
LnaD0oQBSqHrIa3iXyRJPYiJgbV1Nw5eHA/nOn/BjOs+Vd9i51QUd0j/qPaQ4p0lthpiywopouXl
T1lctxMHHeuEzQwFMNAv0KjWVL83TrI/5o1f1AHPNtoDSybP/1jEcA0GYJHigD3z8vOAi80FAbWj
h6rRSk/KR0t6k7zjteNlpnbSnV9NVh81wJQAgCi7Pde+jCBs6hLIwDb7kYaC+Q7d+FUfwrxLB8XP
QednrsKAVufyVzV63VRKjeczFN7yL/qYtruS9kOgjtM9jw3lcTKzdCbktqOsb8H84Zbqjnbasxbb
YFgk1j+26OYCt+X4TZXkQeo6/TFx23f8T6GLZ/MTVGi+aZ3Nzp2dl88V04sHAaRLMADV6pOpGE+9
aLX/IujMenVzKokZjWWXZL7yrb5XPkogsvdQHxyfK82FbB2pFL9yrCfDpSCorVTN9cA84/z9FYe8
cmbhmNWKr3AgxCk63QBvXGj1JGg4wBeW59QpxLA9ZbQ8qONstQyXUMbZwYDlw8gEviXANB/x4VPR
37IVOwbxuhEWloDUd6/yl6F3qkCkefITtJTjnUH6MfPSlpVHtEDAzTcZd5RpHHCtdMRoB3XfZd1p
GPBo8t9uBbHZMm+SO6WJt7hrViIBrn5UbWaZTEyQLm4mNtA8a7TeCMG7emiI3ntJI/RAQKvF19N4
C5ZznYIBVwLvhiQ86EOQZV96eTn0Wia6noRK900nqVdtEaGt3HEIGOiWYaIDc7juIpyAiokTmksS
xqCSyaomaNCjNaxn6I/OPEbHnHnt2+14P/+Vi5MLGm8oMNiY/MLU/2JNVVH1dt1lJJzQjzkWhprd
52igeUbiaL4qsmxXC6ve3za6FjdxlaPPiVQKPbUlRZSSlBg4y1MzJKP5LXYz1xMSRzl+sVv2ZrQs
cFW6E8TypmyLCX4ljcNDFUh6PBJR8VjWiQa3dBuzd0joct09dVAP2GWVCXp9yHXvU4ZBFw+jUL95
SflGMJmD4GKr53t11kRCYoq38qX7xLYlHJCtmmHeux6rCjjrKx837u8VH53n+UA/h4wYVBWLNAk4
RlSi0MgIGQdBIgVJlecqzV+2suYggQ4/GODBYQJg/TLeD4WC6Y7RNEO160NJDN9O3of4lNBkV48x
arWbcmrz5iw3D49KFNbwuMT8wGJdvaJZoqsdMxxoQKO5y4LAo3oT9boRMAaff/9TbNVPV84GUiDM
ZDsGJg4RaS4/GK6FVtRVYYVu+rUs9io7pCC3GWnhl2zYaDKs2ULtEoz6GONyjY8b9lPY1YeGCnSR
rNAW+iG10JBvNExbKgejLDw3+fb3B/AjwYNOHKrREJa5XJrQ2kbp0LUPO+UeHO5mtyvTQ1VBrVln
z71w7lwSFNWW/uv12QOpMnYU43DzaOVHDffTInnjpIk5xnZYxHJHS633exMPBteCkOkgA8soMt/l
w5bU7vWZ+CD3x6mA62Cic3HwwOczVXiwOqHO2bivtezIWbYlSr3SIry0sqgBjgqokypSOqFokm8G
Zd6kga5IyYLYqfZGGweQVX6SbwZGXNwkbGPF65NffZbu6i1W52tfwi9BUEfqoGoYjZo/w6dttpUm
U1RBnbBu1F2R3qPmXY/C090EfciNssT1FXxpa9Hti9226S1cFmGZZE9Q0MM73NoZ+WOdT1tBZ+XW
mG2hvoqMCHPfSzRJPkjSmJw7oTZvqdKn7ymUS0HlWbNAUM584Mf1My0soJsA97q3Gibfbh+cNVf6
YD+BfbRal+WRgVVj3MvWCZUE5KFq10nPqAk53LayulIgqIATgLsCbrzwpVZSok6lcEKavQx17SWF
6eXGYwHe5UEtDlncIPI5QZb+vG147WsisqOahoKDiRbOpefodj+ImmKHq6ZoTpMchmeTqvd2Mqj3
hiXV09+bA4+Tg9sQQ2e4UC7NMQUSrD2bnI8bUVEeJf+eJni9aFtVlLXP9tnQIgK4g1GNTTM6YQ8i
F7yZMYfp3V7KloXFF4NQ6ihkAQsqCXX3dUw2XGLe+cv7D9QVaC6gAImb6EovYcAkDVE61QlBN+XF
v2LkhdMBVG/mVlXtOgeFIaS5s1IFbvZlL6UsmFkMQnFCt/onLj1k0oIG+bjzy8GT5t/N8yOPQA4G
lA3yTwCNriYvUodjz3LLCQsGogpSxdyHxrG5EaOuEy/gbdC8B8kMursYcrx0s76zxMB5a4el8rUa
VH90Kj8fN5ayZWThyzWDWK2adnaY6YnX9qpXa/f/30aWfmyI0olB1xmWOfX1+gHQrQAk1LddeWUl
yLTwApxFFjB7Pf/5p+vD1fB018dEDceUHkGrGqYA1TWEB7fNrCQDeEUh0qCACz3PZabKdSnNFNwc
oZWmgUurx5reMQLiNPI25aB/b4cNKPZKcAPsCRooUC1CxFkOJ4/lVEwI2GpY2wfL/GL7lcE9d6tC
s7Z70EQCzAtJIwZ+5l/xafdKlQ5iLCY1ROrcH500D5hS2vtk2Or1rBkC7MWZ3zKgz7m65amiqp2O
/cOoy3duNX6ZuE89lxuBZ9UMWqpAvyDuXtVd0fC0QCkPMwZG1hP7PslehPn1711hflB8qMHgQT8H
1097ltRMrYnbqmHRdN7I92Xf7/r6d1++QSlyqzu9EkkR2KDODYKaWeVwXvAnYyXeRA76oGpIH7r4
vmuqoLEsFOvOYqMqtnIlYHQO3cE57KCesvAECJ9OamZ3aqhYP0j8B5zxt3dt6++fF/ppIa2mM5JI
/P3T+OBU7//d3480ay4IIWv/SFI+/f3GoGW51fRQKHaaFkETDDTM5cfbi1hzL9S3IJM5A4Qx7nS5
iMYsEl5nmhqy6nduND74BqHSuJHWrH7yT0YWsTk2NQVwHh0r6VPQiPeP8GNqJu+G+h3DQRuZwFqY
+byiRYzWW0pZ36lq2PXtwdDfy0F4zGKBuaXwvBZAEaKhjzYDZUEofrl1xgigeI9PF0K3ovLi9nWY
IgzPG9a+2CpdrLoaogxuBRR3QedyaSruKN6trYtYPTO0TVCV2AIzrO2aiXEI6BrNY/rLmQ9iSm3C
C18NMU78rnckUiGsYmReTtn+tsetWkKExt0DcBJiwOVaEsWc7ASNz9Ay9gXxzAavUWCat8bP177O
HJ3RjofSBxpTl2YcYOeSAplPaApUtx46baegRqz1NjTGEjSrN1LptXOEbjiwn3hag8Z7EdXqlCWV
gQpCaMfQxUSnGv/PrtqSvllB2nwAenHbIDUEvmARqYsMMCKgzucOf3Nf0iFMmTl6WensO/NsucLr
UuppmI/sKno3qHkQTxvHa21fwUsNoioIBSBnXASMWKduyjWmhWPXeUS8Vs6Ty2BqPHArqPLn286y
ZW3hLJNVW5gbLIAwLRKPk3rXUlVCyNhz6H5Sxl3TGdVGtroWrFCRgazKXJgBlO3ScdSS5VyDWFlY
xwcCmklH9gfd/Z3x3O/J8OPv14dRFryn4Q/AEC0OttpkrMdUlxqCDwlwZTcUKME4dAyyxgMG0zPT
fOP7rS4Pkq/gUsHcE56Zl8uzMmpoQwVH1QEM1sEO0wPubhRHVJ2RZG6hJtaOBSC7iJC4iJHNLr6f
Y2UTWoWtFtbQhrHOenxvZhvEfCttYqQTn2wsTnoxpZVrMvSpIGHiAe+F40f8zvkiNS0YCYTRyiP6
YX36s9viv1nbyzn3Qz5jYqZ8eUPjRhV6ixHXuYo3gTmkoj+lpfgQLkK6uRE213YSXDTQN0bKPj8M
L7+blvSGGClsWRBTiJn5Wja137XFhvevmzFRGwRx+kyDemkGVxC4kTSBpl/1bAiM6jJP5lv8wmtX
AJwBnUqgmlEPnPf1U2aDMmSjoA+jhZI2PqRgqTJ63Hmaho034cq1SfBdoKCMWryBl+6lndKqW4XM
b4EhZ5M3oF131Kt2SzRlZTVzmJhrRSgYkWXRZiLaOFTloIaOKIYdNUi7MybN6+kQUKdWNiLiygfC
2wa1RRDjzQK3C2+vZGX+D2lXthu3rmy/SIDm4VVq9SiPbcexX4Q4tiVqpObh6++i97073WzdJnJO
AgQBDLhUZLFYrGEtLR4QS+nJMbFu5uZRyBi3LILh5MAJosrAHdoQD6Yu7HBDA5LIceXIvCmmpsds
VyPYH5EgTpfRblJaQdmDSb+A3U3jh8kQBOmLIlCIYYjJbJqfuzAxDKmohOkyzYVrT3vcX24h4m9b
tDNMpTHEZBwQ3s5yiUgkHmLloCkhSF8nR9+havpy/apYNDM801EwgBsA5Ny5MQ+YbzFShSqHTB/a
FQ2N1JN0I9y2c9x8EAettdflLflVFm2C1BaAYpfzB3PjDEbZFcpBnqtuB87LeaUbVeIh1SMjVyTF
vkVyAzzOFQy9TzBWoagUOIaDqANqSXOWbpaRGcPkH2/yrUMQ80gJQo4ycSP1pnHCH32xMqXuUaAy
C164LB+eDjbaOvDossF2cL7GKiaPJ0ABK4d5XQOyYN9q2zhzN+kTQsZWYJkLlwd4KVhHGcv2waef
y8LoqtNbA2Sh88s16DacEGCA6duidK3rz9c1W4ijWEcBuhdBu4Gpa04xCgyBUW6wl2V+yIuDZKMl
13ybO7qytR+dLfBRy9JQ24J3V9EbyH5+4t8VlKyruIZqNW7g3AcQbOPpH1W9UkSAmkumgUvqX0mc
h2/bBM4/h6QexOXWO83fBmPwzEKwV0te5EQMH/Rmg0OAT42gqbFfgNbmyfGv3BEsGvtU3vZOZXBe
NxqBQ930zB5ce1PSTWf5t+3sdR9DJtBmyfIQcgKYE8C9OFTc9syOXfVpOSKU0Ki6mjHA5RtmjrYp
Fm0WOY3uQLcnuiUv1EOPJKJN9M6ilwZVZM7cG+ADWwl6IA7qPLtqGO2GqP/ZduvRcXa9Tl0yfwxp
/OO62V/sG9JMzC0jxkDLHJr0zw1Rrone170qHaS8vJOqXSLnj47RiCLQC7fBxKAXlnWOsAcn/2QA
Fpbk6KF0yPJqpThP5gc4tirMSWH0Llp3pNqNhSCZuqAZrgLUcTGwhLEa/r1epDOGGnQ5DlK0IDHK
TEwEO4PAJEVCuCtngvPvq1SNAyLvYuKDT0Szf/71Dp3pwS1dCPJvLTcgIjYbcEl+DTjBIhKWi+uZ
PZRP1oozPaly8Kgbpjgw98W6/us7A78dPSU4TUg5s2m9cxvrSYZfb2EnhuIWOX3XeHGs12xcR+O+
Lb+ifPLs/u/NmuXtGb8b6sxIQJ2LrEydgqZyjsFdju5npwb6uOWNvcBNXPhWphjySmyuBB8uc751
iGKUglozDhBje5KcouWjcZV8P/Vf123gwh+dC+KfUXJhm1IDcsgAqEt4/L7kJAjNDQYPPVnU4XVp
0cgEMQQwJJ6g08WlG0oaUG2NPCA4NhUqeFnkkr++LfCLT4Vw29M3OhIkM4RIMUDqHEiQmnWe//Xh
hBRMw7KwFtPzfEN2OBlJ3yd6Hsz2L6A3ekW2L2LBzlw2VTBVToRwqrR9nCJdqOWBFaFfKh/8PrdW
NU1/TnZ/4ySAtB/C2lU73Y8ndCFqNUYMaRWgT9Eba4phJFH6YmkDTfb+1RkyF8b9zk0/jtty7AtC
AicOqGGhTLWpRCPtAhk8Q5k+T3oSKzEJRuetlh2PneGqE+WpRVK4+15PY6dsamhSm89GQ12w8XWq
qNtOJITz4EPRTJQwIeBbIyCeUqZ2ZZBI8I77hmA8i10YHRQ6JdDig8OF3OD5rjQqIWWdy3nQ9Jmb
2vF2CiM31QFx7tldeiN31C+BRANkgEApXwDtrGX1um9y9GunXpp9wni2cqPvVELduR5W1/3LpSPD
+xxlZ3wh8ucav5+OHA8UbVxlQPUGrcOWlK47xcw9Aqpff9I6srku7/K+OZfH7SwYmiIlteIyAEfy
Sp8bYP38lxK4bU2zLp7bIS2DMY080/wkovfCZbR2rgJ3LfdyOMWGARVQz+y72q0TyJE+FfOhLs0V
0qK+OQouUtGqcbc0EILxpKRZGWilsVKMm96SBau2cBjO7ID9/ORZ4gxlXXZhUgadshln5zAbeyMV
wd4vCrHwfARcDHJPFrc1k0HiKBtpCbhXvERQuP3ZU/iQsKg//97K2P2PJzoOHKrq59qkRC4x4FqV
QR4D4xcz80S/xXSYqBdq4fCgHITgBpkgEBDyc8tKgz5uCaPDQQ7uQcuzfw4NZi1FxBJLUhBkAOaA
MXkCcedcmabNnI4gqglSyc+p/ACY9i9AIaJnXdSMsmBm2BmGh4SYDVDpLBg5MYJiwCBybxZl4MxF
eQjNWF07pPlxfW8WjICVOwG4hAoCmmu4vQHhkk31XC+DRI6a3ajU0bs0DonbIn0ncvFLS3cqi1u6
wU5VpIYhi8zPclXvDON1xJ2sFyI82suuODwakbFlaRhEhRdAvG0/IXPSmzihlrTOEBF4c9ptaF17
mpatehn0yVV0l8Xmrmnvry/ogj86E80tKJJKOUOGwKlCVdyF7aurDKFoXPpt9uGgSd2SsqAjk6ja
tbi4QGbHoDqCRVDBnFuLkoaNktZlGTTuaD8AfCmOt1a/u67corX8EcK/UgEQASyRHidZBkB4SJ+7
BITihdWLKltLpo9UCdL6GA1Gfp9bRLSJgteom2CVbazvNQBXraasGt3r2rADxMUCSKEBPISNhoAS
mjtgql0bqR5GFNET6oJSfhit7haZsN8EY62uo6uC1/fi6mEYBPYIfkggBJ1vkVZ2egH6jzKwSVn4
6TSXvpTV9rqUYxFi4dICAtyUFWEYqB/vC5u0M8xaS2ngVOGmURuMvYZGhx6Z6yu4pBHaiuA80IGK
EQne6DolxxeUNGjs+8kE+y9eQk3e+9elLCiD5AFr/UKfFPw7t08tyWwQfrU00OUNQNwh4T+Iu5AY
QUgIdghAuvBXYdwmUhbXfRWkhN7bZXYo4/lTV+NPo9A215W5XDIga2CIBi8DgJ6gentuBF2Wp4Xi
kDxIkl9S+YJXgW49/HciuBiXcTx2fZnkAYp9Y09czFgoxfN1GZduDmpg3AGJWvSZwgTO1ZhjUNbU
JmRkfbULTbAjPFfDjR09atlGBj6NLLA0tiznZ/VcHrdsgBRH2UyFPAf5Cvlm8tLiebB3soi+dWl7
EA2BIRM5daRi2M9PLl01xR9k8POAgtWqiMxDRm50gDNcX71LKQiHgHqJfBiQYCDoXIqdlJEpFWMe
jKPuj9NjrxcrYTLpcosgxNZQzNYQFSGKOBdSVXCelYnH/VDNXjlarj5g1KD/IvHoYdiy3DRlJtDr
8hI6F8n57XZSW6vr8dJPDMlThh8WuvRgEIMobb+4foAZRqoU6R60I5yrhsYiYo6yCjmD7ucYkHKA
NCDsoV3QBp0HDM74G6aC5yyYKC6h1LTyQKWZZ4UKXmU5kgbyUbhVlx4OXvpEEudHpzmXaWtAktO9
kPHGGUS8nZcC0JEFKhEEB6jHoRXzfMFUW1KQUJrCQ5Vvi7RZT0TUnne5WGwaiTV/IvZC8yd3uYHU
QlNoUzoHqav9VPoR5TOGu4s9o2a4fngu0WxYLxaal4DdgnkkPP/OlZlmhQLNtQrRRvFRtJgA/IGC
Bwg7QledXGlWt720x7CzZE/vFJkE2gZRvdNa4hui+ZlLO0Q+C9juaNtiren8oB5NnG7W+hlwZ5M9
BNTqM38eUCaoHTnfXtf68jQDV47BZKE+jE5Lh3MZcZ2g9TVtQ5RC2g21kYhIiWfGxS+1wMRFPm0w
6PxQqy/XpS4oiIVmdQkHjakXaIYD4NUavGykA9X6laoFJHouIlF+6dK341GIoXCERLjnUfk738+x
BGD40CKrWunh2jFHFx4xmpz1FL912q+/VgjGieIH6xkw8Uw8l2UbdaXRPiIBcBrfM+utUB7Swvhx
XcjCaYPTwPWIexHTmzywYdEWPSrMaRT0dgtYfACceVJMEkHZe2HZAOCNOxiVS9gD79/VrKvmCQlp
dNjdAInlVmtuE/1ByXuQLr9fV4hFDOe3L166qGqDUhGsTGgdOF81NQe5RxxKSM7Z/SqPmx0S0qHW
rMEQ7mX0qzIFCf1Ls4M8DNKzXcKp4pFduxhh8hw7BBy301aP58Cg0sEBeMZ1tfgVZBlppCQwqc0A
ufDfc7WIPs4WSTskNkneH6pGqlA2you1XEqIl4EV6iVYDcH8Jq8bpu2QbMFUAXp98C9P2ZwnUabj
5ZkETbGXlGdWRmq/ruvF2x9EYPyVsRczVMaLYmITEqtQU5IGsYWRnHKMjpGRi0azLxcP4LAMXwiG
rqJoyfQ8iZTIYCegHW3TIETbmo1+itBS/akffpdAKUxAkXxdp4VlA3gnzhKyomh35G8wAtZh2QB2
W2A1SMuCOiLBPMvrdRm8j2XrpoE01EEeibGHcvZgdTZJamdMg6Kg3kTRhlP+Msd74Be4Y/eU125f
v/29RAzz4v5AqIkHG5e9nHOV5NROM9BmKL/rjsz3oM4e7myzkFdVUye7ODSnzVgNzSatGhEKF3+s
mb64SoDihJQFUEI4feURwLS1nGSB7gCzImntLe2Mn609rLph3GjzXhjoLK0w+gJNtsaY7bW4W2ys
W52AISkL7BkMTRjy1bxwaNe6XFluJqWJZ2Ra6ee1HLo58D8E5/0icoDCeHujHxluDPk7vmNW6qTO
Ho2sCObORoBKqnpjKFnv6eCHWlnNQDdySys/VWm3VShw/d1oTJxdMY6d5hZmMflgo+8fyzbMDiSv
y8cMBIqCBNLC4cVIPkgREdayPjDO1/aRAaYrTckCUFulfibp9VtmSLUgF3GB1fS9FIxQFqAl6J/k
p48AHVbYSmWDtfy5pF/JHXocy435BPDF8CZVPQqSkE9N2l439wWfwVrp0eiIGAZHjLvpHQ3UmbOC
7afKV91/xreqtM+PyfN1KQtmfSaFC0X1DrjcqPFkQVocosbtU+oq1hMwsCojc2URtI/J3Y3/LOQf
nbgjbGitFdFEy4I2N0ZvUOsIeDWG7IeZNvtR00ar69otOEL0hwDyA0cXQC98cNFHacowf7JgKoHQ
iPt+n+uC63dpm6AW0J0YVgp+27lrN7K0a3CCsqDsKMiT5cS5wUMo3hdKZt2Xaja7tE4E1+LSpqEx
Bc4QoTQjuziXiawRadMc9tiF95MPRmlXmX/H1VfyeX35FjwQCDWQ68ErRUfOipMz2XElWzWe3k0v
YZAUFIOPoPBsbmhYVP40SMYOKdb4diqld3TKisphi9IZ+it7JwNUhDMWKcVAOqBw8qAa03WcDSCg
qF6tCj3Ztd9L9XFu4rciFVjMkoUiuEbO0UF6DGMf50s76EOF3lUT2YYwdVm9c4wfwvpo+9dXdskw
cUOj/oJgHtCa7OcnAUFBjNYaQFkZZO2+AQCNFt1QUZl/yTIxLvldvMWUId9KMGhGN0wyk0Fca4uG
BXCUWLU7iOhpv8dTTiNedqpBG4/2L/YuQcf0uTJg79IHJ6dFMNF7AtbPIpI9wG4nzYMmu3IBjL1y
nXfoI3irw9aV6F3prELJ8Wszcgfw2cahhsbq1sIwNLlrhp9KvAXH857Ootfw0qqffihbsZNV7yg+
v0+aItAAnIsitTtr6znNBXt7aUJ4zADriZHaIufHz9/LXTUNU4reMLV/Th81vLNnJdsCjlx0LV2q
g4Q8A65EXysATng30FYdOhipXARjXroKcJok5b3qEleeS4/BgBgDeoja+FlJj7Ys4W2foiN1dvvO
WMfSx3WDXggXQJSEplZcksgKXzwWiwEDYJMZogenXneFH95mzqadP0i+R4Cwjtthm88qcLLBKTl+
UIM8VFrtTebXQNbXv+SibQHH9uxLOK81mxWVVLClBaa10icfXU53nd+v+3W2i+/tfb/THsveTXu3
yda0vJ1TFzMX17/hoqjGfwN3rVINPSDAo0ZaefVz8GMv9d3uZ3srOnrfjTHnR+9cV85HkhqUKXnr
wEf6na+s+6Dd6b7y5KzLPe66ffpA9vOhP7Rby78HYuxa2gApeIOztYnuvrb5sXYxCrXtN+Wq8IEw
vLYE7vTypsL34b2Ds8Debybn56qxTiqAnxZBlab1OtVmnH/bqj0l67qNbCSa38Rm6BdFK9qChVMI
ySxHouLNYPFPLm3OElNNkiJIZ8lt6abqvDpzm3Z3faeXxACwCY30bNYLSc5zl5JLCAvksSoC2cgy
vHzAFKGXNzWYT4goHbO0liZeH+DBw4MV7KHnohz4ctuh8F5jDVQvAw2iXR9o4QHoaejBqV6NVORg
2Mfz1sWiJ4aPi/kEfgJitrMJbVNxEWQgZJSrtTR8WlAseQsxuB4qGCLPgAwbBYayHQRj3hdzCuwE
ncjmMzYYgAxbdMIWQT3/duJNoyBpHb1mVQv6MLcqH7rxd9mvo07wohDK5bxHCGLGNCkhF+Q2a2tw
VnlzX8Y7Ze/AjkrNmztgPk5vJfhArlvSkjcHAxbKkKx6h9Tw+fYmajkX/VTjqEh14sVpkaD4jpyR
0pSiutqSJaEky5BPEFo5NmdJsT4NGJLUi4AYgPZ14ljadADGca1wmNel0yZ+YlodIAiLSnBcvkNG
3qRORDtcTnHIqzlD73oRRKbhaan+7Jhv7bBWnGTd6+1OacGjqvszsDWPzrTC+3IY90R9GevsJjTr
zdTeIzm/Ve/NCq/M6xtwMYbLTO7027itt3SiWcAawdY7e9VaNco2ijGawuC71tF07/gj3iy4vhzB
bfFdKLtcFDbNBugJkLhwggezrZyqwKLkj0ik7O6Aex7+MEvvs3YVD5kVt/UyX3Wp+/IKhhMvXWG0
xKMeWUdr9n8A+60wPSgIY5gRXHwUckdIobNGaIPzbG3dmo6UDnCgxaYjpVdOd3O+LrNiE7sVsAXr
WYQMd3kCMB3INgHdqUj58RVy8LeMagfAtiDJZsO16ugQArHQleJqe32nL532qSCk7LmjVmuNqqct
Wvl6+xCm1ksEBK9at71aFiyifrGITBJrTWagthh6O5cEWqIBWRQ0Zzhd/I7sUuf1WR4LLtkFwz2X
wtlP05ld3Jo9urksB0Fg66n006kqDy86bypnNzbAg9iB0EDyQaXQuNTQBbm5xa1D1pvhuWOa6/sL
TyJrQx9maWQrajnPSNTWyo2sPl/ftEunBSUxbwx/hbwjOoXPl5JUdlOE8lAGw4PV7iuPGu4ce+HP
NBb4gct307kgtqcnuthqVSQWevCD1sEo/Eqim95cG09yLTj2i3K+zzvLcEOjczlTqulV0slYs9bA
aXpRkqPTdB6p9zbAb68v3qLFn8hi+3eiUxy2lU0jyGqBCKT5kxJ7UeULkyGXPgNLdyKGfcaJmKSr
JT20RzR0WV5kuhiXRs9T5A+rqPVHdX1dJ9H6ca85O7LrPJ+UMjDJlx0nSEw+Zsj/SaYQ3EakFnc1
T12aFzRT0crVlZjgKm4Sa6xdVR1dFR3OfbEOJ+Vu0iLBNJBIQfZZJ6vZDODIykwoWM/6TRbqWyvp
V8awRY7CtTRBt/eyjnC6lsVy7DxkbaOMEXqmDQgbv0LyYaita+QujFHJiWfdj8ogMMll7f4I5Lav
mNHqMVVYVMV4T0K3sSuv2YX6nfl43UyWvSMQVf9PM273zB6hVQysuiAhQffDkOynqfWH5G2q+808
bB3E7U7a7fBOx1iUwEa/R0/Ob1F2Iv4I5/bQzJxMwRucBmhXL1xCm9SVjBSZ/Bqtlm5kTj8tZUKx
An2Xlp+kDvArtYq8hKaZrMw8KfZ2KwHVUwJ6t2BZ2NVz8WUmwBbxSkIWQefOah45vRQO6LDLb8mh
8iTLlZ7T++6o5u58/5/IYnPajEYKTQicqzO0vHHIhOshtjdE/6mVrhaOnnlsBq+VX1UbMQ7d/Ecy
HaTxkJ1iI5Hnp8fJcIs0BnxRu55kww+dn311VEH6rj1Kw3M0f46V4IZiWvArCmQ3NFQjdYiRMe4a
porShH0OJzvT4j52nJtWmfzrWi2dUtS/0M/Bcs4XeBGDnAGzsLBhy9a2hRsY8kPcDd4g3+dh5sbt
W6ULcs3cMbWBDKogB4uJZiBh4KHL3Rx4glR5X/XdYwx3NxlAx0cNqO7fpfh3ISJ8YiZ3soD/yEKh
CxGEgVwB/8JVtLnOGsnuHk0yrAuqAt8N7Vd9tFNVwd3LJ2i+RTEkUOwS5kjR8nVuHWU69Faj1T0S
2p1vDjegR93o4bjuwo/Mom7UUbeLyVNnSgK3x+0gE6wqyA6ieIolRWXtXLCVg105HWwwpNPIG8m7
He9JjM4AcEa/9qGxEdIpLCwqBqnR+AVrQYu8ycVNGWL1uSyI/FijKQv0MWFMH9QxQSTfC475siTk
tNEAg9Izr5odk7pOy0R+VMkLVTEqu0kivFokUQ/MwhKi/x7w/eAOYK9XbgkjhYxjPDvyY1pbt1Rt
fTjKAJNsFbLbbZIEdEzey1xQ51lS7lSoer5vShQbpEMZ8jFqiNfEOzn60JrHSXu/fsAXxQChBfN3
aHm8GMxIcFd01QTd4g8ZzH5q8sNUK2/SdtfFcME0rJBNTDGEAjZrDCbkc21oGzWDkjbKI43jV3XS
McOwynXlVo/7ABXNLjYFjovPqzCJmM1kuQ14SIZQfy4x6pVI1kZdf8RpXM+gdcJA0MbOHK9QMzcB
GcNoA3S4o8dKTsGJ8/u6vnx6GuLxKEHrBVaVdbGozKZOYqm+DqXSMGf7sW068HbcFmW6KWqUznK/
lI8O+aLjazI/FJtK2yYk9U3zTUJ3s2AVmFc5d3DA+AL7JsO7YKk87iw6U6EVYWaGj5lUx6xILh0G
XCdYC0XUOnPpt9E0i9YfVJcYwzYP+UPsKVMyU42Puay7WuBId1UDGmTqhemzYG3ZV3NaoTqHmx21
VkzF8GXCAdFJbk0dOWpNZuyjqPo5DES5TadCXRuFlL84mQrICBlcPk0mz7tKMe+adGj2adEeNFNS
/+4xynr/0OTFSCM1jEXgVX2+1wbViEUVfE9v3zX901AMfmppa4HWF0cIUkCzwFLbrLrMa52inV+J
v7WOVvmXddev3sdt8kW84bUEOSb1bDfzrZWTuOO9EK/t8v76lg63jhYNdCzzXb1UVULwzPfkONqp
281PVn6Mu4fWJmjI+Cpp7auoB00iahAuwvleWfB0oBYMfFLcnZz9yirYNdFLR45pFfnGBEAuoxDF
pcx7n1kT0+xEBhcrQiukQWO2ez9B5a16ycrxSen2X9Slz5bgibW8jifSOFuRSFaovdySY+cPg59I
nrnqVpGndCsrWYmqvqLl47yubkiYhuwgTBoTN9Q+SOwIogt+tPt/dwjIaag9ohL3XRw78XNa6ORd
NMAukOXZpYfowfH7PWqCvS+v6pthKz1hVFhUV73wNWzLNARtyNyCB/Wb6vlEKClby0xV6JXgJvYA
FLOKrQz3cWs/NiR9y1XRy/jiluQEcruWZTGesBFsJCoiN3eifaK+1+ZPk/YC+2C/6MIYEcogR4iD
DvDuc1fSkDpLVWMkR6LoyMeb4BfIEDF6gy2LkJlEoji7t+JMBZ4JRE3ZcZIAg++ELtjtRQayeLzQ
uodObHYF8UGamUfpOKshjpf8GZXKxozbhybXbsi4zzK6034NarWTMuk2tUTgnXwf1T/GeSKbi6Gy
UKsx9OCQo255c+YRe0XXCupy4Xsl3VSqa6W7qAenp1uJSEUXDAZguMDxRJ6NTcpx+xjVBjGVHsdC
tspdWk2Pjj46boaOZq1rE8EaL+wkunMYkicSomhL44RlZYu8OcFO1uDr9YZCepTQR7fpbU3gKxfO
HSvMgUPQApoXbqNz6ywGO8OHYC+VO6M7VrpPNGRs/PwvoRPYvrEEARpkEbOgx5iL3TID0K4F0NCO
iMi3kvOcZreJrQgemhdRPROCsVq4EWCJo1P2XBkk/uu4q7PkCODdOQlIW68k5TFRNiC7c0farjRJ
EATzyZl/9DoRybmRVIvVaALFxrH8Qg9uXLo/i5X9+ql+KJZnuqAsN7eNaLqET0f9r1DEo+g5xlgG
PwehFDNCxDhPjrPm5V/lbf6m+8Nm3pkeTXd579mCSuryuv6Rx1ljkxgVWighr+/2zgvNHmIZ4Cie
XqE/cyNqAxEJ4zaxqCepTTQKEMPYAZUhXn+R7VnjypKOubMbRhtPCxFZyuXT4tty/mjIbWNv1EmX
JdAwCgdUD58q2R3TFdUGL9NGPw0/o2FdN4CIGgS3g3AvuQs9MzNNHifYrPK77JJdr9hb6bmKpmPS
Bj04lXqw6Nl97DnJbdeIBozZWnJ3Ew7MH7WZdzi5dXVME8o5YL6Pky4Vfkb7GXFSVfiCOJfLE/5j
r6zJ0GAU1ChUnIupczqVfVIkxyKAj3BVawPGcaK6TezXkjvMB1FieNGGTgRyXi1HNRKg2NhO05u3
SeyCD9NFV/n08nFdM74WfaEZdx1VIajbVAWCyI/pix6tg/2Z/wIizOBnd0ru/s5cbf8KYnV3Hr3i
UfGU5+sfsGw+J5ryR1PWx2RqYT7l5EaPYNrUboY1ONZX1VO7sXYrgTh2Di4M5kQcfzjRojX3I8SN
KxC9vqmf9/od9bXYGzeBc79KPg2BRNFOcgeTxq2RA3Y0OdbhTa+jO/Y4INWgsDJ6/Fg+JYmo92vp
mgcDHcNdBMA+UtvntiopfYkmcOzoQG9HdBUUX9lbXa6vr+PyMv4Rwh36SouSKSqb5BhWKrhyZ/M9
VmvFI9Moor9ZCphY9dhiWUP0+/JZyiJNigbkTMmxNRL0Ze+ndbjTgq55Nsx9lPyu6u30BNYtYEzL
3nUl/5/D8Uc0p6XVqJjnBofh0R7vwuyzMQ9a6zXgX60id5IPjbqqq9/mU/cr6Ty9+RHpsRv+zoB3
3VQPhvOi2+sEvQzXP2p5e/98E+fx8nyoABuK5YgSKVwZVdqtc3DtrADTd5Tmwb8uTbgEXNiDHHFO
SqvEZdbE6/p7Ijjr3cx5j4z+vm1RFhv3ZuZRuh+/4kTZDfZ2VNZJup07NBYST51x0T5o2q7LRCX/
5ZP1ZyXYz098P7DIAMjAdkfOD+re9MZ817vOc3Qvi4bJmVO4dBr/SuJhlozWGg2zZItg1Io7TTVZ
NXohAqj+f1zhHzGc0y91J7bpAIUc51m1/DToazfV3HxlvyT7+PP6zvJ0rP94fkBXsjw8yow8AIgU
d1IbtT2umNyXnVuAtG7K/okx10zqunKes11SPw+Nd6AfdnOYunUm7VCkU16vf8eyhf35Dv5uNZ10
7GQdrqQwt+XsGeic3ejzTWZOOO13uXmLKmBLG1c1ViOA+ceyYeUQX7eCtHmQwm0n/TJzV38UfNZC
agv94v8uD/+uSPqZahnqpse+j18le1002ykG+fIdHmtNVj7oXeUBxH9f023q/FaT17x3ifKIhP+k
JX7R6Wjp3tJpXVSrzCC7TL2J8nI119ZBG9zMnkCfJyqrLLvKk2/mLvMBg4JpgbrGUX8u37Jj+lDd
5JvRH570l/ghPUqibrHFW+BEHnd3Z4woBAzHybEKo3k9NSDp0yswbaGvX0iCuHTa4f1B5OHgHgDk
+flpz3Kg7SsWDkehoeuzBMZZHu3k/lFzVmBFb+MZifMnbV6brTfbvRvmTxP4IiZXz70Gwb7Vunkk
MN2lxBm7kf79Js4XU4ymSbStsN6g02zmV13CZyVkVUrzWmt/p5nt0v4NNYz1deNc3OhTwZxXHjR1
1qsWZyaODmVx1ADHqpE7qwIA+F1J1qhOhpjFW1ErAL/vddlL7+1T0ZzXpUOlWckM0VSWQDmJucoo
yKnixj9tVTSIsuR3T2R9r/+Jhzdp7SQt/h7rUnF1mbij6Mgs3aanEjiXq+uJ0qDYlBxzddpmk7rL
q2Y7l6onW7GguWTxiYZ+UyDbYkYZvFecrIiYE1VlaNMUPm5FX/pleXRDvfGmv5kEUcKyaZ4I41zB
PFttXfUDhMkgzfTAgdxb9ED9EECMabeV5p+TKWJDXcwlnGrI+QPJRPG60eAz1T53J+oZ7bZWvfrJ
uQM+fRkRF5kMuwMP+4Ml/QBG4nXLXPJGp9L50H5sMktt4P3Cyi43EXJCK2fUcW8NCO+vi1q8qk9l
sW85scyYFnVRAmPhGJUHc/Zy+UaRa8CI3tidK41BPxAvqu/KtS0KRRbd4Mm+cm5QGa1xTicIjq3t
qH1VSGE43ugC6GFDrA/r6bqeS5fgqZqcg0slx6gpXr5HUtzWcuEn6LPACFPYI1MUzYiGV9flLWvH
wKFQqWfTdufL2o8YWonaCU5+ZzCWUPRDe3TY5O3KPmq1MBfLThwf1wHA6V9xnL1GWgpoKBvqOZgw
pX50ozxaHliHEE+ApRhZaNHbbNGhIYOIEiFgDZFLP9evrosur0MbAmPJcbWBzO5sIIlwfRWXCiAK
A776PzHc9aCSAg1BBPdykt3FGgYj11Z1h3lWHFBXZ2SbnwDOQCOsWbjlFLua6lmmKC206FlPvoG7
J0bqoIE5wTcMYAreaAdFceXPsvBo81J/aPd0Zaa3mfJk030jFSi9i3KM/ETed3z7ZxEwLnK+1lHc
EynrFFzOMoqs++i5L1zDfu7SlZ1vKjARpNs2fUyHwH4oX1K6caQ9yTAJNCVeryab3AIQlnpPqtfB
fkyAl/Jf7RHolM8/r8DwD5Iv+Lxc3mRo/O9u43bTte9zui4Arm6v5/BBSoNW7ncy+CmSuXdtEHdf
/4rF8/3vJl0gzM3hqPeDaiJ9tnHiVQ6ahoejCJN/8d4DNwPYhmGRjF/5XNNMVbtKjlRydA5pgoqH
Ovk6+citoGjfkrpzO6qsats3+tfryi066VPB3DGYhxRYj8NEjmH6o4u/8qdb9MXu5daNpg8pcbv3
h+sCl0weCBeA6UA5gqEnnStK2ykGj3IDv2EkmNK4k/PnJsKQQiKKu5fcyKkgTjGSza2s2RVqjePg
UjJ4hv3juipLhnEqgTu9YV8ZVttAldSgngqq3nkI0uxuSN6rYm30IsbRRXFojAROEzJWgBg/X7lc
IbpksJ1qlcqraLEK08zNmwkYIUbiAQdRWWlJvb6u42U/DHLmbBQWggFsgWrVudREkSwK6jxIXbW/
pSNAI41wdZ8Tt99Wq/RD8z2197Z/2wj67ZhOxPLzEOlIZ3muILZDbt6t76I37VFez2/yi/SfhLen
ojgno5C8GMwBxbEkCz2zP2jWqo0eTEcQJixGm6AqQ6aYNZvg0Xe+kuh80ftJY+nqtJPxApHGFVFJ
+YwB0EA1i/qhntLJzavKCYBU0d7rqZHsru8mMxH+Lj/9BHY4TyIyp7E1Ke+S5GgpK71u/4e061qS
3FaWX8QIGtC90rUdyx23L4yZ3REIeu++/iZH557txvCSId1QSOcoNtRFAIUCUJWVaYXtoctGK4Og
Otm4XC9tPyAYv2AvaGrhM5Kt2IAIpUQ6iBqlcUyLSrWQ+hKc9QEtJmh0vBbgmmh4RHvE9Yj0ustx
kONtoo9+R499+Yx9p0x/lZ8ZIJtgbmpji/2eVC/6CESnN/dB4YIK5mP9M5YGe/kV3CbJR6kV6hrv
PUpFbaflBVCpIrQF1q0sxmrgUAHVmpnD0Ch7Pdip1bqgjnB5T0IXJLzQfJBd0IgJ+T16KXBu26Vx
I5675vewmd372ue861za5lynmYZer0xcA7XhDgT8x6ARjm2eHtLhSRaPnThXJSN7qN/k4hfrEnuU
vLg7jwLqzIeu/hhVp4v2qnSocw/+79DgXSiiQyxFe8JScOwLh2iIXdbt/tWc4TEA9C4a1Pg50zT0
RjQjbst9CgqRj1y8mSZ1L1gEzHbTcxgfGPKhVeHpG4fDvBbf5wt9mgRdahKQdddr1UwmFJVxR/Lr
kABik5joZ1fCcjcKUIhdH+Oi94F57X9NcQ8CLemnpOsnlGvMpnXDppj2gJj/WDcyu/DaeLhnQGcE
wGw2Ip6thbSPj2E12hqNrZAGfkDfg95wdboFg1q8FYFN+L8jm0d+Ea+6MgBwKcXiGRI9UJCBq1lk
6wqeqy1zqJI7IdCR2nQeakuMRmd9xEsrCDaTGacEPDR4Ra6No6Em63oQcvkETEWunKuZJ8Sh4MSR
lv2LuDwzPIq4EYGXj6cuFaDyg25ac05VpVaD+jvrHNDVuGKnuTTbuIEtjgskcHOrPVQR+JCJDGup
jVEY+0oQQnQnBMSW9TVz2mzaejxumeLiIslGAFrSNPbLJtF2MZ7DbhxT5ompsZXMWQxQMwPhf4al
cU+ZsCKJogQk8cO4UKnXGFWTWNSs9darWDeVN8Ek9el4FFTksmyxV6A61bM+AJHIJKlujGsQcwtN
ZspeiYJYOqSF3oNNDm0MkiOziLYnqmTQyG57XUgfdJqz6i9JDEvkETV52I2BGuWWmlXaeDJ6GUy3
VBvqcl+JBWQnuk6sGws98rlhBxR4dHXrcFiIAjM//wxdQlYA/MHX7mqOacJKWYlxYyrdj8kqnc/a
ZtYvNKxaEVqB1zfH0sGLWyGeZACfA67Nc9yXU4y+JKNJ/Mr4LWnVUceZFJAgBKJC9IX8sy7A1yIg
9ZxM53bMbnrmkvhH1gder3wOgh+ov0G8/3v9qxauyApSMeisAdIVpEdc0M3MPmmGgqY+CStLFkQr
EzNPS0B9VHjoqbaK/m3d4FKEgsWvfok5y83rsuLiWNSjwFK/8RrJyqB/aFufyvv01PqQLP4XxkB9
OQt+gdwO1/LrJY7aVM/B5AI2jkPnp7u2tLrn5Gind9Gx3AADLexcYDj+mJq97SLy5iFsyd08rgTH
c2jon2ERvqtSuhX6Fh3p0tL8JReW1D4IoEEES+Oxj/fom0QlIhifwE8P7p99LtxkLpSeCRqz0GX4
bIgvaGxEe2NUPG3M7pLzIBqaIOOciR75Ezs1IKNVpGXqD9XNILvxYCfi4JrgnXmSX6vHsnSzB5rN
0sypOFoJe8xkKxx2av64/iELl/QZPvPf7+DOnUovp6gU8tRP08YCt4FUQjRvhpbQLVaYpZBxaYnz
J63ItB6Nfamfeewh3yrCf3VhcVeGq4FwPqRTNo5ZgAllo63nTlTtovhHBHaZU/ZZfuSh1X1OgCTY
4su4z56M2x4Lv3VnXqqczh0HYAcFg9YsaHbtXk1CQohWNHCv4L46aMZt0dqDI9YW1NKrt6qzpf5X
8wy1tqyyagU6RfdlZ0k7vcJjM9vErC9uKwD6oBQ3k2qY3Nqm2dQlcomvaY8DdJWn4K0TTqmBQtRY
7BvhBExAqL4R7W5oGy/tavA3sqMa/kO+lvl1rcDDwNkLECW4y7g42UzxIEhKl/rPEnmHEIplGNDQ
6NxEBUOkI3f7QPKJ8BaT917RN6LY4opA9Bm3KugogLmFW5GhDMrKMAb492P7SNwDOUwf5Y7t0oP+
0LlPYIOyxQ/TEUGCVJ/ajbi25PJ/jH9LeIphV2UFmVIfBKFAKtSnVNyE1s+LyPv9/BYFIScwzNAC
unY5NRlrMOCKcLnpqBV2QrwaxQ5IHNrqc/VkQktWd6stYZuvjMiaVS49pKJJEbyj88iczundzGEg
0fKaO2IHozVYrRPfC0fFfTs0d+p5+LHLHrvb4Tbcq3/lDirAj+xjPYx95TPWPoh7mofo762NHB+k
WvKxfi+8j9Cu7ej3TYmOg85pXdU399BI+iz3D/nJxDdWJ+HxV+3oLt2ZT4YDrMCh2dObxHpT3GYn
4b+bLH3X/oisLaF6ngvsa0dcrhnnlE1eNlTu8LHgwEOfWfrANDvxG1tw5BdXelTddh/cii/tobH3
6/P0/dgBkhmX/xmZjaInn+OW61KPCBkrPxHA6w+uOTP0UDJuEZ6QZQuQ9F23N4/kelnQ8gTvBKJ4
Bovx5ZVCibOurIrGN54w0O7wCxDN6jl1tvKvC/mumVFwlrMA1yP0m7kgo/bESNEhB0PsEAJg0D6a
8rnviaUPhSPEh7JFm/AGNnzeWvzgdHDzzNlKsNGK3IlWmx0t8zxvfBKpJylCx64Z/q46xevk4q/1
efweSSDjJEJ3BprvIAP6utdc3FuCISXMALTKp7V4Rmc5XlJbSnLfbwLXJjinNKI+K7SxbHy9H7yk
LlDj25elwwwJGJmNM2FjOHw/UDbGWqsy2Boa8kiT2FOCLRT0lgnOIcRCi3KpnYczQkOMqlZEX9bX
5PtewuLjqQ7CTPzzmyJDWAd52akJ1qQYIVyA5qw6NJyJ5Y6a5G5U9n+ZYrXR77tlkzvSgbchYhCk
jZ8Gka1o5WE0oDGf3iOeWG0HrA3ZCBhL02iigwptI+jwBwfH9fESKZGekQzTqE6j5o56BFIYTXxd
n8mFXOM8lX+scMdJT/GeLiW4d2nVT2AGcuLzS9Ba09FWmTPcr1tbnsM/xuY/v9hLrMnySTWzxh/t
cbTYu/mzGcFc9bxu5fvl63pI3HZKzQoE2gGsDF74I3zeOoGXduufGdP4WqrUYxVog9ij1sQVJl81
O1zwfHRqtMReH8lSmLs0xe2kPi4AOJvmGF7/KsDDAYLKJ+GfMiPiTJznSwfuEYoICHNcMJVIGdaM
wco0CE5a7JikeJUSfTStsXEnXB7PH0uzy1+sv2mG0ZDLTePnmZlZgQy1Uik7AXf0LJT5xg1w0QvQ
ZI7LL6Df6P69tqU2zRBH6ghfK6mThUDjSR8TLmXrK7S8f3CzBi0yENnfqMB7YOgLaYKZsLqhNUDZ
cuUKZnYoDJDshq6s01vQ2do5VV7BteoOdHhb/4LFcc7XazRbQ22EF2JjNAVJRyY2fhK/5SaGmZxp
uAUv3jLCbVythZxyGkoYpSl4YR+eEqG/TwW2EWMXnpLQaMF9GjwE8EPUeq4XLaCm0OokgIOknwEy
S6IBUsDEBulbWkFXMU6tZPqUe9C1KlATGtyoS902Rz0ij+7UOLdlPEFL9qOYwv36LC9cHK+/jJsB
oFVK1lY6jhw8Ih2hcoLHCkD3v4LJTW/1fS8BFezoT/qt2nnab8M3gtpSib/1rvkefPAZqKnjjSuD
CptvaGgbkhnB0KG5LzbtUL4fZAly9McxtVRts+g2H2nXt6w5U43XNEDRc0GTG7MgCOpYk6Kd0cgT
s8b0UMXvuemqP2n5jjeuBaSnkH4KqbCxd78ffYAhQRYIlC+4d5k8z6hRDCAJ0dHCGOo/Ve1UxR/r
q7mQzoOBmZ+AoJyHNuV55BeBqGrJlCck6vym7jvNqipqvIxGpVf7Lka5/5y2hsl2+P/mhyQYreKQ
1JggQx2X+l4WANZy1j/o+/5ChzsKfvPDAC2ifBlcjCcaG0E4+MhUS8wBFYe4j0ZNLBxoeG2RTnyP
wjAmQ7dgfhnM1DPXg2+FVKLgtBt8IUkOJB1ru5AQOIZowAMy27o/Lw5NgSoIQY0FBU1+Sw9T3hp1
MfjAuohHMEJrtwOILw+yLkYb14tFU4CwGQgdEDvhUfwB08Q4Ix0GNpq9jQbVZC+ruQJqWnQcri/Y
4hzO8g948cwvkPlTLh3IYF0ZBvLgRzmrLSrv52oEuiEGt1XHyV03toAlNXG6IFUJPMjcEsHNIcrv
Pa7UxeiLg2Dem1SrOytXKUiFwSpkTjbVxyK+x2ZO7JjSytPTRq+OrNSTj6Lt8PDT8yAZrLwpmqeY
pWLwtP6B32cD34faPB6cs/wGj0dXJJpMw4Dv00a1sTpBNoHz70s3VPTJLgRhC3K6YA+JcSLCjQ0A
Iw3ubNcnqgulIox+if6uE5ryx6MGK4cmr9kPkfTlBoDvezyaGfBAkQNIDrqquUfT+lx9d9Lr3+Lu
dMgXyYFGCebqQfmID9rL+s8vhLbr3+dCGxheKMSm8PsyWMZ/xqfQP5i1hZ6w4imFavtWb/vXkXx9
SFzb49ZCTSOlBXPlCBgnxAtOSb2TXiLt51DtBkBHDfI4CK7UWOKhiEJbLKA3MDxU4e+SbLX0LzQC
XH8JF9emQlNpMShotqWu0p60d624kZGdK98jDxL1YqaCCNJs7943ZnyuOK7NABcLTJkIE0o5o9+a
r0XpVPG+nrw08FC6fqG/kt26uSXfRyPjDGeV5nwE97pROghVpHU2+SyWUYzP2QiodXBnsjKwOjnf
IiVd9CcFOxuXsZn1l2e8YBDtBul3PvmtIjsa+4zBtv0jOLxN0r7tDPAQM8NbH+HSbtNA+QLyYyAq
8Ca5jq2jCTVypRcnvBK02ovEqPBGvdnKW82/wq/apRVuHsvEDIOh7ybfqHK7koJdXuzaG1AAWMHJ
MKONm+0cob9Zg4yIqOIlj5Oe25VJk2QRRJEm3zRoeivi2WAljV4eJKFWdjXJ/S6K8sO/mMcLm9zO
7KSq7xGuYVPsImCGimGXlrmx/zdWUJFHfgzA1m8ta7h6N3rDUAyWSXMDteHXHtClDSNLTj9zDZqz
iBmU47mhDDEEqFsRFWe5GegNlXRPDpTHRDcyZ2Qq2Zi4pRCNaA/4FR50Ktptrx0Q2UwhD4pU9CdI
FFq90Ta/MM3ZrZq1pbs+ewvZU/CbIbE4sxuCUNHgHIN2ZCJ1YEw+UJDKYRgyiAbEdW6DEX60s1ik
z12DMqTeQ5mirCDTqvemtnFvWpxdlNIV3GPwP/y9ae5TkfQeqYwJadRjFEPqmint6MRIpNjhZPxe
H/Pi/oaGPJ6r0C7QTW4xp1hOBz0Ay5reDbU3pZJoGVUh2P/cCtoKwLeiA7kA/rzrRVRTQS7VPhT9
XO8fsjgurdZsH/9/NvgYYraCzhL4fpwKksW6htqduVXaXKicA9KGW46KiIiEt8aNRI/1zFDSAVaQ
0D+i+bY+6cZoHoJhbB5bEXm62KihnkNB9p2QCnBTOmqWFNDRLYH7dlUmmF5fQ/xFKsfJaQWN/aAF
SewwGdlGY9fS1gElDEoc6ASEMil3FqKyXmZmKouAgwaBE+N48rsG/E9tlMT++uQvm4IYGvBNEpAZ
nCkhkjNax6bo10I72nISdk95bRBLHQEMWTe15LEoYoKrcJZZBSH/tS8NqspYUivwJbGlt1MUTS6R
G/HfeNOFFS4UNFUKuQFEbJDStsQL2yI/aElLNu4Pi9MGwVhIP+OFjcTR9VgMORm6WKOSD6ILEHJ2
gBIWkxzdIkOlbWzBhd4beO4fWzzlbkGAyYkEQ/RTJBhQEDKqrDtLoL/v91SZxPbcjUyB7HA9dZWj
mGU67hVmirUFkeoaFfxEbZExS4hmiUytqdVUKjqhcxKhb2F9hZdnRQcTq6gjice/UsG63gqNFIjo
l4uLo9To6uso9vVD0ObmRgVmnmD+KgB1QuD68H4BYJrzWyDk9KIxYwlgR/lpmNSPqpQfQ9WnEvpB
cHueoSbNxpVqaXjgnprPGAhDQZrmetGrkEzlUMNmXxUhCKchflMIYegBS0E3TC3ddAxwa6moWIDV
kj+qR1wHOikvJD+MwG99ajRnCFyoUVb9xp1gaVNeGpr//OIJHgRBLEdGPjtydp+GzE5oupGHWjgY
cTwBx4H0F9hlea7jnsyP7tkraE2PWVPvIpB9WGqfAufytO6AS/dsFGxnMWfsBR3ecT2csatCc+gw
HLENB1umnaM1IfHYUA23BqkEu2F5f24qgkK/atxorTG+pIJSbMzqQiMIEicoCeCuCl+R+HxykaCV
GsKdElATmkXz5GYgaNWXnysDtOiyZJdH0oDvh8pOX4SndNRu66R126S7S/P8IGR02NiaC/vl6oO4
46+oclPo5Xm/hLZGmCcn+SnALLRjb8UQASzHM9nCBC/4FmyCH05HOMAbi9svxlBAaojVsElTh0T3
YrbVOr48qj8WlOvlHvDkMpsKFkgVBl6CAp85+G3PnqquQjKDPRRDcC7NfuMdspRKuhoZ52YTsrxF
UjWSP2a/tfhFuAXtu5VP449IJLs8YkgSOcXIbFMpXTTY3sa5xcwNPtaFogkmF0q2MiDQgGwR7oKd
TRnu1AJiBEBaCmArhdDbsa7aWS8Bu5mlSEMGx0hrvEAaNCuLlLMybEmPzm7DheGrb+DcSq9xopgj
zsGqj9t3URDx8su6rn0ZOtyUJnB/n/u4k50pzbakdBfDysXwuSNY641MYvPwdTQnCMYv3F5ton9M
yVZaeTmo/LHEH8BlVUYUCGbESD+BsDSUn2+Rxo6eyx/9HfnYolFZOGUwpSDJQjVKwWWJ2zVVwFjY
RZXka82ZKL5Qe2TcyMQtnC5XJrht03Vykox9ieik/cKIQDoop++0N3CcHdYD8vIi/RkMt1GatFd7
TcNGSScbgKG9aqRWruV3ybBxIVu631+NibsQ4M45QooFoaBFpraMD1XqaTWxFfIpo2wphL0jSbYQ
KfeQpvQGY1d0WDzmVGT0xk57IanyqTLx9/rwF+PTxVrO03Nxukp4m0mpiok2pLeQOWJQWASa1uxn
Ldxl0p0Sblyxlx7CKEMjxaqBpnnW1r42mLURi5CjwL2hsyr4qgLShHftdypbBoBLxWO9hYpdjkIX
FrkolOaTOA7zvNdh4BYlNFQmc1dAInGkOyK85/G5b+VdkYu5VXfParMRihfPmAvzXABq03KE1GE7
IzBNSDAaUmTVtIzc9XVcuoNjXgFhAjn+DI/l/FjPB/DnZTCjGbb8dCDY/RMYu86yhWwNuDbsrWfM
4ha9MMi5M+RJGGpm2Dikm6wxqazWkF1BekuL0Gmm1/XhLYacC2Oc19C2KdhkYg2LvPhZt0lmG5Ek
WWmSxBuPmcUNcWGJ85ZeH/V+HGBpUhs3VR9iw62Ufa2dzdEuislGMmrD4mIEurDIOYiZ9mnU67Co
d9nOCPZj91qn6KHrvPU5nH/n20l4YYc7jkglS4n6tWBVaoV+H+3EhliUUCtmpSOl7caFbmPN+Iwh
+uyjuFExrkE71JBoIEFmTeLG1X3LCPdkT6WcBSODF8q96QKYE5uTFYhP6zP3f4SQ/24uPnsnC+EY
9fNtSnyo3zOn3D0Gv6v9r+i2jO3gcd3Ygjug9q/Ic94ML3f+MZL2ptIGEG/w86pSzybaKR6DXBU/
QmiqOrQ31X+eFZwhD2i0wtvHBJL9OiCTSDEa6H1LfqfvRvU0gHZIkDNvFPT9+sCWQv+VJe7e0Jti
XiH9KIFAxtWSQ2miwwaaWg4p3+rkDrg35LE3fHBhNyMDqasQ7Zzfwzw9AdFMaciVEXEjm/qDWBXJ
IxDjmWfiVes2rThBE4hQCaSmoXygA9nS21i6mYGgGQIUmNtZs33234vzVYaSZIN0E64Xz9HvsraG
H+pt/5rei+fmNtt6Qi1shitjXJQUuqTRcljza1YACV+5SRMDgde4Gwu5ZYeLkamp54WSww5AFY4a
0ru2NBxqTMdSORaNZMdgglNTVbDQrXtX9ObBiOOjGMa7GM9JafynTcEABqOH+kIdifseZSqJHKUB
JJ/aVzSq21IFaKMuFScZee48FYEXqh1i5lbGHo36MRyDylmfEi62fvsCPobTkjXgc8jPyOhBpTCO
1dCKNdRj9fQEmXRnEnbrBrkl+I9BgLGRfwU9L991QcQGiNkAQyYJ6nOBHab7wNhSS+JC0ZcRsM4B
Vw5ufzSWcLfwYcoyY+ii/Dyov5XhFOQU9H8WVTfGwm+Sv+3MAwGLAspLPDJR7GgIgifIhJk0cQz5
1bQTKbcl1ZJsU97JH13uNyHbCA18BuTLKuyhqwPdM2gS485DcSRFhYpufqbPgnCMzqD8jn6Impei
T0jZjdJglb8D5pXlrhztgTj1JqXd7JcXJ/J/vgB4c6Sb54Q/FxDFiRSBIuiQtjzelZZpzX8rnmm9
5pYnAwd3LN7Za/my7jlLrgpRHEgAgGcB6R8uSCjtoPSSDmW6BC/hJrlj2KxJkdsp28nKTUG3OnmX
7OF5BZVstPLCmTgnSvta7QSqFGdjaJ7y6onk7CZLXjMkKHXB3A9187A+wKWtgfs25PdQ40K5kptV
qVCL3MzD8ixXRnfby2N7SHr9mFSjtF+39CWmwy8gqpSzWi5SvcCpX0d3KUbRr9JZeZ7Xje6bA93T
fXXoIclOayvYAR96MI701BziPfJ5+yq8oclZdMBPeQ63KDr48/XLnS6/hptpqZrizEii8qzkb7kQ
2YHxGgU3UaDvak3wilI9QmbK6sqn9VlY3EiXdrmnR02MKQD9T3kehsEjqdOlhg2qr2B4whpLsW2U
gmPSV5p40mMHnoH8rqKN3W5tp4XdhEZP4HYklM9AqzH7xcVR22lRkBU9PiM2eyfSb6JqsKShtRSV
2iTfKIB91RW5pZcASwLSDWLaCvSArq2ZVG+IoBXl+aTPO/cZxO8OkPtevlfx7z8/JGtG2VM39P7+
K7Y/gR+30f/pBha1VVt0JHtwR+g4i5aycafjL6yzKyio/ZgozuExiIvr9dfFYwe834C5IO1kQV0W
glfsbVKH+1qfDmIkoPXqBoDHQx+P7qgm+6bUNyZoYTUUlAVmpQO0a34rNsckyVKjT+tz20NsDDqX
VjUeQukuQtpv3f8WAgz2OeILuq6Ag+OJHRgJxalHc+W5N24bsPAoyU0tNnY2HasBJKmHdWsLZyKs
aWDFR7MGagXcJov0Xi66bqrPdWLJuwl5Qyvd0tX5vpPhw7jJGdDo1OFiOhej1ToP4xoP6XNCf8pJ
58R7w7DNpHUSWbfwWOuK4jbYoqXn7sqQhIFRYNsBpFdRIFO585AJcWaqTR+eAcCI3amTs7MAggNX
76r4Jkvl3K7BR2C3Sg0Vr4ltPOS++QuURmYVdmlGA8/Vq2uPDZNAm/JhCs9jAlW/HhAGOyZp4JpQ
9zvSHqrC8dimG9e2OTJdbWJQC8zi0jPcBM2jXz2PFyEjQv7fSDIlPOeyaJeB9DbU4J9ed5hv7jnb
kIGqgsPASfnzNiB1O8g6bIShm6kuOgJ10ws8kvykW0WdhTm8MjX/+cVwlNgwJqPQwjNcxWdKaWnj
vdo9CiW5l7LH9WFt2eLWK5fbtFVUEp6zzqKFL7/S30EH1dqN2VvaCrPIFFpv55ZvPOGux9S14mio
mQS/iF6qVoPa861e7pITjZ3klDbTfig+10fGAwznjXBlkjvP0DgqKKk6e0UxPAIpekpwXLFBdbSx
sQ0KqW7WQDB0eBAHakHpYyKfaRzv1r9icX4vxs2dL13dgFREwLhz3clrL96nN7qAlt91K/OvfNsA
cwofjEZos+SrkV0dTcUow2PqEBwISIEz/WGKp61FlDfMcIMZ4ybLgH2BY9Y7YBd3bMotUxF2Entg
zg36+rL8sZqsTYqNb8F6XsmL4XFxNJfTXjAD2A3lz9CY3Gkgds/QZNJsRK/vB+6XJV2e+fxQ1eWr
/eaEXrFsYuwcG4S6rCDoo5AG1Nem3JciidlpnL2hyvwrb0DAAXqgwh7D7IeCjpuNs39pzMB3oaJJ
cDoB/3G9YeIqHLKxxJhjuTiqzDWMDqwXkyVs2FmKnVADRFMZyti4dnFz25ol0+rcCM9qXNS7Npdf
9J6UGwF6KXheGuEiWpTmUqSMKgZTxZ9ab+e/ChLbVALLBAOdatFG9vqGWJw9ENzNQBUo9fI3+raO
FTbIGJUp3sfjm6kX4Im1G9lfN/P9yQt/kWXczkDahFuSyB22hko1IwIZyTnvIJq3kxrNjiLwrqGJ
GhBByBHYwj0IWzY24tJ0ymiaMNE7gWc976WUsCxTqwFeKu7DwWO5rX9UgY3KR59viZgs+celLc4/
+jYM0IMAW0CJ2H2Kv4uN4LVlgXMOGgzyOIywAEpZcLJXVtL+s9rN10mAxhldIWilAc8Elxs1cNmT
k3piZ3TuO1uVx6XYe/njc9C8OK2TbowA74MLiGVlD9pPFbSjWf1zw9Hm7c5H+Esr3PlpSGqYad08
BFS7X5jb7X8ZXuJq1n7d0NZo5sW6GI0oV6ogCliMkD5BJ2JXiqVlKFvV/OUl/7Mg3EGSBGaSjWRk
5ylWLdY+pOT/ueKc1wZEy40ox3Sha9XOwodaSjb24NYQOK9VqgYg8RFDaKFdMEImtmEbyLOlGIby
Aa6cOs50XKuvl0KQpBA9A1iKEnp2JaiHs8hwzfpnWbjra74YTubsGcoH6Jnh8R2d2tVQic+wxQ1y
UCP2bCp3tfKIswmve+mmi8cNJ1s8ZuULi/MXXXjZJJNSLSgshvcCsioksQo/OY2OqluSDWrvLt84
Dxbd+sIgN5e9iIZ8DSmrs6Q/0Th1S4ipaltGeA6drziDHALQvyCemFGu18OKq6yuylpkZ/lBA6T3
JCYWeaKutmvd+JT+VB+Il1j9j+hdP0bUOpSRp234DF8//vsTZAJdjzmfga7M60+oSyEd5Fpj52T0
+ofpV+po5ckMjlPxoCbkPCrPNbJYd8IvGhaW/g8VLb9Z5yagDhPaj4DFnsX6XUG7CWtEWyxvjP4z
Hf/NwYS0Od6a6KI20etyPVIzzEM1C8i8xTXTmtWeHDA8bWFylrY5bl/IsYoa3J/nL1SDmdYOitRn
YNn2phkdR1AhrG+/pX0OMD9aXAEvnbP01wMBULEFvs9AaAc/LMk9+qqNz8OwkU6dPZw/QFRQ4QGA
DZ4ZAL6vrfSGwuSGBrAC6o3MwvXSa0hrN+hsAfnLNHa2Em7x9yy++i6NckOLFWxzosFoOv5E3aYP
RKvaqS+a9KnR0dPa8BB0z+uzuTROyFuDiBsACvKtV7gBR6QWRCY749YlIJlL3els3Jep968GN+cn
UZIEaBpXzesZjdXAyPM6jM76MOAptAOaQR+ZpSEfL4QP4aBYEYMa4VZ+lAcgfW0ylCGhwoAcKTI9
3MmT13WpQbKZnRWcOozUEBBPIYOgguaS2iW9HV8E6Q50Xkc5eIDGt/wBcbHSqz4j7YeubBFc8p32
f3/NV/0KdM8a4TkABMNMarS5svPoDj55zh6Mj8lrH+lD/6gdUEXbY2LAUtI9VNAV+UCBYn255fl6
xfs1emFQdvrbPneUMAMwIEGB/SS3ghvVUX8N9+ipsPqHBoDmn9JuOpmu4Ka91QW31AbL3SHZa0/r
X7HodBcfwR0vcg2+ebGEn8v9U6mhg1IxrGqyq3Qv616IGkICUt51k0uH9kzWhtAESk08Aq69r6BR
DJmMKDonk3LUZLvV25sOmIbQ9Oh9+rFubHap75P8xxh3nTJZb4Y0hrHxyPaR38rYWlthcPEtpaHP
AYDXeSr5awiT2lbIoQR77mbUdgpeNq35iwadNRLUo+Pyfr6WKmZ8Q4M3hvaC9SEubysUEAEZQBUa
/7ie0LygVVBDjfE82oiP8UMeOZkfvU6N1e/6+4p67E60zbfcF96Et950NszPb5BvUwzOMaDXQcKH
pPS1eV1upYmiPfesPQwHFjvBcxxb5WtwH1hl9vp7w9rirsHenYsLoDlTuRdRWBexMIAA5Vw1w17s
H/ob4xdrLTk3LKF/aipbdZ62yDAWNwkcFfI4qFuCAIUbIdLORQau8nP7ru/bp9gGOpPZ6I7amMrF
nXFhhxsbWjqzoov66Kyqz+aEap3hZOaZkHfh0FXDRvxZPOLmN/j/jmqe6YurrCbDaVkGa43zF9JS
PwKnPU+3KFhuplBnD/jmIfoMrod3zF5ybSmdGjOIBcxfDrWTIfRKoDPsMtwzw9UO3fOg7JLYyp9r
/UZGmTTYSoAvXVPQIvJf89yxk0GhMyhiDNQbPpRdg2C+7pPL7vHn97lAHutmMKkMvy/fkNEyZyGj
7EbXf+DFg1Zxq9ww938s3B97XMyOBgO8HYBFnLNa+YwifZcV6aEx7oNcQ8sG2vVuqQLSwa3H1sYq
8iW9ThpEWUthVvHi81Fz1ydx+Tj8s0o8vV+esSioS8xi541u8N54BH2Eh/pZeDUdY0ePYWIlojX+
Ct70n0SyxJvRA72oXO7Wv2NrlNyukLuumLoan0HRgC4KP7vuriq3ciLz7fHbhsC1GSUnCdlLfiqF
KETInLfe5NDjm74fbfXUvDA7OFUPzC/daGNQi4Hlwh4XWESSiwbYc6NznO9S8jDNrJD1o9LfqONd
DjKP9SlcPg8vzHFzqApVh/oazKGfx4o6sF+S3VQ45VmPbbW4rzabTeYnwNp8zn9+EcqK1kRXCcV8
9nbqjg+4SBzr82/wlViDWx/+YUvN3xfHi+HNq3thLVe0DmfEl7XiLNsEUnDdX6r91/osLkatCyuz
o15YUVqdgiloiM7p3rgfHXLaxKVvWZj//MICSJ+yLFRgoX0fTriL3wyn1C3cCOCj2IMulgMS+kcI
oK+P6wvPubZYXDhGnwuexcCznslO6kAdQkBzXjuAqgGXEB9Nty5A/DA6ofMi7MS98hba5S7fiyek
IvaqA9oEe/T+IUb+25JyIXzqSy1LDCxpQFLYUYEWRnlxCyiwtO1xZwEq4uuexBe46yIE8ikUov8h
7bqW5MaV5Q8dRtCbV5BsNz1O4zR6YcjM0IAOBP3X3+Sce1bdGEYjpN1V6EURXQRQAApVWZnHFIw6
SVQjwyDZ6KuTC1SVB7wnipboWD5fU6R4UJ9IPTztNr2C+M88DAe27X/l2/w4PsRX5dFDJof7zY4f
6237Xn3l2+IRdLhht++C+ib+WW+lqZ1lv4srfvpRwoVlRHoa5yM+SrltNnpYB9xH538I/ne/9s3N
Zf9arZ6eWBM5riY9rXmOlzQuEtNPIVnAyM+SFH4JVhb0AEtiNmPt7Dk1J5yts47ypV1gcB04kofd
+PWXtkng0Mnt8N24VUOoy700YXGwttouuq1xbWXXCHd0gt7kbfvkknGnbAvAdi5Pwwe71oVJFwtJ
oAvojEjFdwXqtXKr7NHoszc6H9w8TUXmxxSiK9OzsSu/49F3sK+Aj3HukxDqqG92TTieoY/xT8NX
ARTOSHSTSBxV7A/82HGn0yYc2XwGPLeiWCUDaKVntvxx/NeZaP7hTSouIXFAkYnMjeucmRmMqQeP
pMTYbr5C25Zk4XfZW3AtfDgdlnBqW1YMGMay/3LzrcvvjPq9kKUqP8PdkLg7tSGc252iZiZY3ODg
ODWTW4X0BNoYm2kTByOEOZC92T6/X/am1TfmqU3h0IZCuWJ5HDZjd9rUXe2nJaBmUb5t42lXR/NB
6fguHdr7kXa3rpfc9FDmqHMwGM7T1tBYGGvu09zdKrJqhnQ2hBNvnLrM4xO+zHugAMBNobHrIH6Z
k8pX/D5Ugulreaglu341Bj+dD+FI64aBJcOMdVa36Zd5B0jGvRkUGxa0klhx7XFxYkispoO6KLLV
DsMbQus4X5nE22bhQJL7ywu86rfgfUM9faFmFcvBnHJ1UoqYHmnaBI0GJc7Kz2QdiB+3z6cz6beV
j1k9iThMyI1ZlZLQo9bs0+xdG5Od4+48vJrGqb8b05oktgcBwNrPys7vjWGXaH4RTX4LiFs+F4+D
4pCya7dGVG3AV4sin7mjTAnjrAlbx7hd6Jgjlj94FCRVXEais2ws4fOBvAOZBfLpqDiJeYBaG4Dq
LdrkaKIPq27RUQSRYz1+KgfJaqy5F2QZkdNBdhDYerFEULQjRKKoAyhcy3aVm9/yZpPS0FO3On0C
TSTvYzCRyPIPK06A0MGBDLDtQhDuU3yCJjq88Hh6jAF+a3rwxtuIniuZGKPEjJivmmKT8q5okfhs
D+jjDSYt8Vs1l2zRNSuAMC70m6A7AmTyPBLCQkKH1kTijcN/wk59k5ZqV9wBCMnfFpYvOPFmpnhV
a3IUUvO5vBoq61C446Zppue5UzeXt+dyiAme52JfQsQFpU6gE5dPOTEVNTObJx1VYT0PaZ8G7qQZ
YT6CZCcLR5vn2z5xJYii5UT/bNIydPRlAZnoCEmvdOgzPF4xf8MYljrEFOgAKWqb5F65A97BvzzA
1dWC1NL/rAlRlObw0dEqYBHMIWjt7zT6EckiItmAhFcpsJwu7xQ9PbbOPG4jsBgFSgFObasY3zor
Qbu6acqS/Ks20aK+9DqA28MSnFBLGq4oOUp9GkRIkutN52zZvCllFcWVSwJ1sd9mBE/ktVnrcYXa
KWv0L+UAvpU48pVW2Y2zFrJaSRdsjzLKdNFXN4C5EJegtwyMIsKi5Tp0tS1uAQyRDT9Ha956ehIM
NK98ijaWyw6yugOQ4QZaCacvhGbOdwDIqPSBtRhiqu2ZbwAta/iQ72CbqN7+O0vCqBTTngxeoi6D
FiotfmpiohvHLJzaq1JiadU7TsYkeCTaEtqq01A/XZq1ypCnB7f0I/o0RH9zFp4YEoJtMFI2pksX
Q5m6zaoDBHvCgknQUGvYCBcqaf8skeDsA+s9hc5YosTstqlubarvSb+13aNmfMuLbemgnGYnJOaT
zxvJVC6//em0stF/DibnD/5awT3MTLEthiKEMb/N8f0o6zGR/b7gFI4R8bZHn/QxTt8t9Zv0Lln7
fZC0gHLbgcCPbi+ucnLA9y53vKktcFvVoLxOjPkw6p6sAXttv54aEULl1iryyqqzjz0EvBdFB1Bm
3rnd++UNtHaWoyVwARciAfGpHGZO7ZDaGk2PjXdN6VujyxSW1/YNEohg3UO93LZMYRyT5XJIuWOy
kLuym2mrxgrB6UC04qBAD+zyaNZeqoiGflsTQv2EOmiHpkDgZMkwUPDdgblmSmK00eStR2in92Gh
0vaxyvj97EABDPt6uOm60gK/dsGDoRyeXDrnkgNx1WN+f5ZIueLOTeUkw4J9SmPFH0zV3NBGlel1
r64lElbgpAKgC0mlc79sOJva3mYAbBqjj6NQvphrdxfa8/6xIOysvivHtu1gAZjlhwpCMcoYkVQf
iA0xadMktW4e2j9UwlmyDyDBNFD1Nz64WQWjWptoS2keN5cNwqueXnFe33Wd6mvt0iuUxLvLTrQy
jWf2hJPecYuRMQZ78CMCzTC0I11P7C/u4zMrwjGfJDkeKBqs1N61OV7n3XueXne25EW6Ohacsmip
BHcu4GLnLgFWHoOqoFU+QiFgl0NTHA1kf0jN+9/1AeGi5ejg70R/6pmNy3O/lhD0wEH4z48Jk98B
+GZTE/cSz7psU8bpnitJfMfbKpyyFHyatKw2lVO9057SY2Yz4M6M+GVqjHnPx07Wqi0yWf//4JxF
T8hZOCzPB/cfO7ZSs8hxG8deflXa7KDG32savaQp3XiJTewaCXgDrZszyaBqiIwLcfNNRfWtQ+lV
bg6vamb/uDxJK0cq3uUakNlgmAXHrrCoRuy1RW5gjhQlSOfQumL9IzJXiSwVJ7MjHKZZxGrQzCK4
SurqAO3CnTr3hCXWXqu0qyartpeHtXLjnQ5LfLGruV1YQwfEEfTMAbProyCKDoxLHi8yK8KCcgc6
n1OCBS2IGt19pc5zZEgOkHUTJpRh0Ri34F3PNsR/tMxqo7HBvOmgThvGwxDkxlejv/+b6fptZVm9
kyiEJU5C+xxWUoeMUPs9ejSUnlIrFxfWBG/KhfgPb1nRCDfNrJuBPmOu25FstBx/oqMM3rU4rBAQ
nlkRHBo4Gbc0dWUJQg6OO/gm+K+j+Y6rGbEg/N3KCGnXHfv3qATHNhyeIR+QoihvtVeZXT/R/Fud
36k2B4pbRpZ+cXAg9xRu5UJrwOW8QKgyQyeaQ0ma50T92lW3FGz80nTU6olvoX1+aZBEa6Ywl0gW
OUgNYWxD7eOe5K9D9nTZ8cxli3xaLvTYIQKGDhnQGuee15vuWIFEDlncNk7DrHAY+DySyp8YVcjU
l9ljV6oWMTuahyxjdBO77Oto8IF4ECEgWs0jH9FLRsyWvYM+KSYQJzL8Oe0LH3vH8+dx+G7lvCOt
Vj4nyUQDp8giEBxrLshXjBgkRBMYAr05nZ69ro78XouT23mItaCq0HVas9wlJeubEEkR0GaP9njU
ElBGmGrphFo8KKQ0GxtUDYaxuTw569P/e26E6U9cRuc6i7NjDYq2OukDJZY83VZPFzSOAdyETrxP
nKA4ddwOaVlks617LT4a0y5Xe2LJoq61tCbul992lpGenC92lztZpcKOfSi8ELx6iuVHJmLlQ/pT
2RuVZOJWT5oTc8KhWc0ZKhEOnCq5I52EIFA2ZYLDgn+/1SMNv10BMWreNof59fKqywwIq273bWNX
E+YqziIwgD01g+PHEGLKnv+dHeHgKqFyX7cMdqL80DZbF4hgfq3qkg0uGY0nnFhd1alaYWC6oqfu
xr1LH0dJ38zqkfh7rYWI8T+OAoUWBqQnyrBaSriKPtld8mNoQ082Yasn/YklIZwEdsHQ5wKWtHyD
NtIO/GwxQbulKuumXt/3/+wWkb9ej40JpXMYgr6bM6akT66xecjl5V8dDUoZ1gdtH1SwzrekyYcO
q78sf/PFA8BKsTvsSpc4b7aMsmJ1PMtzHf8hzyHGMFyJy6ocSwA/1C3CX2KMBWEyHNnqeBxQay85
fwvVmvPx5GAzUFKLZUd3CAw0/pXcIYWTEDT/MVsSLq36HJKfyFqDNB8PjHNbHoNOZ1UhKcSLMEvD
sd8AgVcVaKwNaxnGafUsO7G1bLCToxPp+CFTOtiCsjaQaYnkBpD9vHCc6XNfROYACHPXISvEqekE
XSyTb1p1gJMxCEcapJSKxlExhnK8aa03qzrUqUyyaXX9QTiykMm5OuDl5/MUo8SAVysSQ8i4JzNa
DnONNHlCKvU45JL1X73PdIi72SaAwZA5ExYlrjulmxG2HHUUS8Kpn2+cganbmJdaEE9d6qM57dp0
JzOYurEmo6vVktN7bUqXki0ahgH3QRL+fLhQHF9ICypM6fwrix/Hv+gRhS7f798XbgfbTeqSNoBb
s7gNSmoTp/zBjKfLZ9Ba7xcklbBaBhL76EsWFs1g4GpJDFQE6+EqVxnzka0+tu3d2EE6W2ekdFIw
oQPBggWlxX3WuZsBAmCjdeekMqGptRlFpIjWqw+ZTVWYUag82tGY4Fs0aIIFyAkxv8rz257LnsKr
hhaSFUD2QQwo8lLxyot0F8oYx37W3+ao9EIjVbogxb4LL8/vskhicA0FBkMHKQ+kZsS6blq1Y1I7
HRrOKvrU192xnm5LdZ/Mus/51wqtjHMheRKvHY2YQTCaQ2oQJ6Qwi9bY0bHhI16SNN4UuwYyrEnm
T7EO9fiYRDL6g7Xw4tSc4KZJ0VZ6o2nIr6XOXvOKx7wuADLQGGnUdP8Xs/l7aCIiA9pXYAToMTS3
eka7PkmGhpRg/Ry/GPq9kcyBKus/WAPUgnwEjyNUv0BNI/pk2bI0m1O0Z5bjxtLoVQW2pPyLC2FS
14NUaRYkV3Z6y9JBEhys3QoO2l0tUKhbC0vA+elSarrd2yYSGwlL43fk4yFgP1TaX5xhp1aEEETN
vBm3G0Zn9dmuNvDEyTZzW28uL9uai5xaEcK2IvcmtcthxdGnbzonCOIOoCXzU1MGc1nb2OjGAfEV
4g+k+YS7lMM5ElPFcxksquoOVLo/0Kis+mky/kUNAPxWeLahvxOBjahfOjK36KPljWDPLsiCZ5oE
OWcyBbNVL/htRUQC6BNUEA0TCRvFeDPxJgctjMTPVlOiQJ6AuAR4FxccQueO1pZofjRaVKYsFnpA
+7eb6klVblhMIKvptW/duJ9+oRvemr5mcenns19Ue53fXXaRtdjBRU8kek3RMguU7vlXGLPStQ6r
0QRM9+kQb5Jqz9Kb3p42RiJrz11zx0XhB4p3BvAp4tIpTtO0dQNERx8V2577r0Ue+yk0Yi8Pae0c
PjEjrl2iuUXtqAuu4qmjxB6I+0t9jbJbKmvyWbtjTg0Jm3jsDYv1HW4z+t68whQdyZdZCe0okLUX
rG0vlJlxKtkqKgMfjSQnkbALuQyEQjjrb5sHEMj9OezFO/11oYbSAGOQRxZ+vQDGZVaPEOihDeo1
1msT7S6vzdpAQN5nIe2OYBVNv+fuVigFWNaWDu1ybL7YzPqSVO3OUt7+wgoqDWiZsywTfJvnVqYE
v9qCAOhYtBmoU4k5PDhTL3Gz1RoLar5AW4H/HVSmwn3fDVTlYw5wzdiEDEULg3WB5T1SkMEXJeTC
pp1XbO1kC5YTUhoHRXU2l4e5tp9AsmzjjwEEgsg5QdUm0/sJk+k0WYcmcW9TA5sV0KJsSKzEyR+n
f5B2RTf6Rw8/utqEWZ07JSpqD0+ZdmR+34LokQ27JXFi1ZJw4/PAYAkXF5zS1aERuHjRibvPnefE
rEHbFR6AKRhmQDOjpk0IuR6kzraXJ/GzR57bEjxy5lrH6wy2imc7JzOWUZdYWB8Nwuul/RwcqcJB
X7hKXXILzzM6AO2ZaUa2K6uCk95OPeI61P2X9oTtPEMBwuJ9B1yIgg4X790o37HDpIwn6xOH5DjI
qPAcdAT3bxsWV7054XWu1N+BXb0reX6jxLmMP2kFYwP9blStP/Q9UadbrrATb4hKt3DLGOPR8pKA
3Nt3CpXYeJuwOEMY3xLby3Y5R2sJ/97V+7Z2wssusraApx8gjFQp9MGeZzwIM+9Js66pcm2Egwyq
txLwYph4FaH+i55iaL2cD1MtualwPKqPeRq2TU1QAk0GsM+zAicLWoDMxO+tkpgstGTY27WlPDEt
xryQp3MjvvSSlejFy7cAb2iyZMvKexdlbR1R20LaC+EnYRdACrRQ67HFJHZKaDU797VGHzwqHSAG
CZLp5zgFzOp98HYbWNGOgmwMOkWF/nJ5LVdQ/effIewOO68H1nB8B31+4759aALr+CN6TTb1s3dg
G+Vg3xUPzmMcSOwup+P5g/TcrvDeZ2zSJquEE8XPcRmWpr/gPOpFu1k/qG2InrNSludcydXAJvJB
IL1YSGFVwabqFdUQQf3lGJctuvBNn0OKfqThgoWzo0PXM2J0x2SWPIRX+hPO7S7+drJj7aaFqo+G
Oa6IUpHb3t4mgXnHnoDGRLTXfmEusWOSUDK8TD8k87z40ad5BpUk8mE2GFrEvpc6paDhUHDamopF
1Oan1yVhkoxb3Rs3XVJdZ215l0PpTOsx8PybVU6ysHA5jz59AcR6Edwv2F6RaqSp+4hliYr80TTc
qA3avzz+AzHWC+PKNe/NV8mIVz0LyVjAEKF+DFHn89nu5oLNHp1BD6BWAZDuh1QZoEJTu1+sJzfz
ufrSjHsLnK6EqpLZXjsZ4Vv2woOAe0Bkw2kchqJ2p6OEeQtfLm+NMswlRY7V2TwxIfiSgzgmihwN
p38SuAUlZQP+KZsoaeczGVjw86sPfntiS4gFCns24skxkdzu3J+tZxKo7Xy5vFrLYnxyDmj5GUCc
YL3EXP1UNj2SXXAO6B8To1VCFJ+qHrxq2luqXLtKRyrZzbJ2uhtYIRvalCBHEjO2hj1PajLbiKYs
bH/7GzieNL2TnG+ry3RiZPn3ky2fNVUNZn0HD+bCq8LMs+Ow91Qyc5qR2mkT0rAikdhc9T50inzw
YiDpJtzLTebi/iis7Djqz6WaEJc+O+O3CiDEy2u2NjYQNOOJBQWthc3hfGwpiONqvcEGGzGSALjJ
/jhFVh+Yc5/6+kB/ge1Bk9hcPbuXwjR40JbY41MMHCX9VHi4kwf7ir2M050NwbImjX2j9PwxP7js
vnAke21tQk1gAEGqDzeBd54PlJZZ3xsutnMCOibFjzKkoJU7KHVKLojVCT2xIzjLTO3Rym3Y6cfm
h1o9cJpsvReQV0IBJ/LI5dUzV3YcSHaBtlzSwQhAzgfF5rqiSpvSo/OigV5Bxhu+OJm4oU9/XnAO
o9b1sRwKemTztyGOSA0G/Fp56JSD3ib+NL5dHs3aZj41JyxRjegJ4NcS7WSDRarh3gVVm5Tkc+2Q
OjUirA/3IE6UNwswsPfAU3UXDXmgjffWGHhuSGNAvqRA+iWtemkahb1cKu04NpASP8bVtmx2WfwM
Ul3SI8esNC9Qh9Wsr9ls3l+ezFV/P3EN4easQW05Fm1OkfgAH5f2BR05RNNuZ+RyLhtajYiQuHEc
E5rNeKoLWeWO6zRqZ8jepeq2scE71uYEulIQH+mS20lJt6llh+NQ+Q3d92q00Yo5rB4sUIXNanWl
Rp1kB665ESghoVy3NFihlnu+KUYtby3FauhxUq8d8wlPRGn7wNrkfqQUUUqDVLE4ZCjvmemYW/SI
nATR+veF6TrmNtE12eyuuStKaUiAQc0Gbwthh6t66SlstumxAoVjso977aot46t86fsuD8ZMH/tG
AgheO1RQH0BuAglc0F0Lr4jeMSaVGyY9NsZIMrxJpQC0FQz+Qn+7hAoAoeE4Fg6WpvGiIWUoCrrx
Lbrt/Uy5XrpEh2Aovs1XWo3uKgOlCbxI1ZAPm87+4/I47CNu+FAHWJr+zl2EJcpYF8ujkHZuuUlq
5an0oj9PbJ4bEXagmUAQEvx4eBVG5cZoKGmc0Zfzv665+8lYPi7bk+gk5sxrXQMPoZwvkmP3yE3u
5H64agUgy4WQHB0tYmxX197gLoifYzajUaPUAMBlpfZd8ToZvdPapYNUEpplQZK8NNqdr03tdSh8
uoh8aiX3h9zbQt8aIqKgHSY4hbYdj1UIBCS3l0+x1R0NpnXQeMIdLVWwGqcWSlTqEh40e0jVXTE0
f3RYLvZXw1vEG0BHCem0j4zQyXIZWK6mXIYH0P0uM5wdOLSsDI+b1NgU1QQ9Alm4tbp0JxaF/ayi
bTapLMTIjE57g227CZItliS8Wl01Bw8MNJtDdENk6bAaZkRtD/+g9lf0zvCNFe214ZnVuHwaSV1n
9YBaKksGMtQujsVzD2mTvClQ9kFKxxnau7jQlduqYF142SNWR+QCOo9nJ5xRTAlbduUApYXYqkOW
cal/QDf8puPg0LlsZ3V5Tuzo56NRuUPTyUUTvR6+qkRyF666NZpIFhpSXFMijK634q5iiYu8to4u
S33229GETNZdVUjCDWPtogLXr4Gy/dL+Y4tehl0763i0HF0+uK+tQq1gikbPB3YmOURLs2o2x0gb
xPMxY5nug1gjIabZ2Vd1r4TIvduBmhfmjo3aU6JoEEEq9XxTe1m+1yYDvfJRPQe8yfhL2o7WBjwV
KnFTZEirGRqMRTMQh3ZIxSR6fdtn+I547DQIltTpbsyH1K9sQO7Uyp5CoH/otq+K5CrGLxMjAzgK
ike2ZOqXE0OM+hbtKDy7QZGHuOh8XUHyzNzKmulxVOjD1JoPSGXY9zk18oDVcfKaKI0lMbl6rwLh
DJgGHleQLhKunCa2azs1RsQlE2kCDaQovveiPTov9E39WfzSnCBrfCDoLnvw+kj/sSoWJdNCo6qR
wWodVB4/jM5r3LwpRrwfrKfLltZ2PkjePbRUoogCQoXzOaUW+r15hTk1GQCHjUofm4jJJnEtXEfZ
+IMKAMQQYvyIHFejdcpE0RCl78b2hXrNnQp4kjdumbcryoGoOSNd+nh5bCs1N9xrJ3aFxUvxq0rv
Ie5KKqUmg0qfZi1lt7UVqVfFGJf3cRlnaHsZpmBwLWUf6drXMtaMYJyKeg/IQCJZ19V3+skXibx2
LlBwTEF7GDSUSH10fsTaRv/Zf1dJVwUul1hbO6pQf4PuJmrAeKMLw1c419ougbE4Q8tes88LNP8W
YYe5vjzR64aA+EESAKUIsWaVJuZEPZy6R0jtqKg+aG1LnO8yUfvVTQHMIug+IH8FOchzV+UTB/tn
g3PIIT9AKOcf8u3lYaxv9hML+rmFqWu6vgQwC9U9Axo09+0OLCY7I/yVkClQAhf8Qf/SonDG55ZD
s37oQaLs/GxCJPlys3tVynanJTtAp5G6nNxrq6+IAX0AJyd9KVP+WbuUFyTo/2ZVOFTzuLOmcZlV
kFcEoFPd0236mMg85COt/OnsPjGz3NknQdqksCLKOMyMOEWJBeVFaF9tUxJ/Q4qfbPgRDVtp8II8
YIgyQMD28W0fPr3NoQzqtzZeJN1QkEZAg7YNYby90YOwRI9wq7LZz8Ca04BNvGbPkxkW3MbLrJJs
jrVoBCEwkmRggserU4itkCZMTa3IcrQhQxHDU9NfaLC8KagsTbZqx0KcAGw32uPF23FqACMAwAR2
+P1YH0x3D3rVy+66YmKhFcas2Us6QMwyOnzOc1YN0McMrZf8KpEx7q7scA0RvAVFWzTF4zY6dxKU
vLo6rcZ8yXuYQA3sWA+NSF+P/nxJzuwIS8LN3iltr8+PRf0OjDXoEKRo9JUjEXAS9MRjIOgEFgVz
45RSV7Gn/Fjnzmbqr5e2Va6+SRHWq0tiewu42QOYTmxyT2JPUfPOzo+DtrX49ZCFAOL8xaqfmBDO
3djNXQibwwSQK7w8wAQ48C+bWKvaLxgvwGL0hT5KbLJAjrdV8g4YnGhrXUWbbIPrmrT+tPv1JMv/
rEUFZ7aEUx5p9N5IOGxl2ZMzHIwBrOAAiXpGRdQkKO0A1NVNFQ75FyP/KUthGKuOcTJS4cRP465U
2DJSJSHeTzcn01V80x/Vp3mDFK2fX/3Qdm0wXrVhuumC7iHz8x0LqqduC83jq2lj7poQhYR0IW59
ANOc9KReCdbOpkc4IEu7qY1imZ5nLVDDkcx7HdYc3yaNHwUv1Z0KmpdnjyThZR9Y9eSTiRE2P0R3
5qxGfHbMh2jbWOGg6lt33lw2snrCnBgRdv7YQb/armHEqh8RXhfKF3V80fzJkzj0B5pKuO/OZnH5
kJP7bkzdyrSW0WhBR9hNd9A27t72DbwfKj/xs722ozf1Zg6cKztgvnbzjR+afQJGvq0RgDo9UANz
Awo3v3uA9pe+ye81aNMmu4nYmHmD0CDdyDkxl7UVv3opNS6pZ9yPYhax9qKJ6QuQFTrizW6ag8uz
v4ZaAZQPly7SjBYogIWtl0Rq5+QKxBRqNPQbZC42EUXncfvM8zBmpM6JYxe3hSO5t9b23KlZYc/p
tsJzK8WwnMzZtCOaXeioHzW7+273iUyxdCXAwBihpr1k7xdC9/OVt+HGsWFhjFS39xnfIsumlfEm
33nWhjuSkHXNn/E2RVIPEQbEIoSz2UyjyKqXvlTeNH6mllfIbYe8uk/VETzWf56RWvoV/jEmrF6R
Q7kh6gHbNpLpxnL4ddy92k4fpA0jqkY3gykTE1tdOChFgzJjwUa4wpngxsj51SWarjIOaN9UM5Au
2+hXKhtTIxl6Q3aXHXTdHhKyFsQqAOgXdq2XgYrM69GuFGv7b/ssQ7w21rLX8OJt4iZDCgPFFNRp
kUgSziA1HWOdLx1Jtfas1vWmR9pGTx909jUx90O3j/WE5Gj9degbM3dF83J5jGvn7Kl5YYxTmU5z
HtXQUIhswHYrZK+i+SFmzZfLdpbX5edhogK+pJ2R7RE2XQ3uoxjIWrR+Ga+mal0ZWbtrigfd/c60
uzwrwr6V0UysD+23SWHrxUALAwAC1BT6JXgAirU3swXGr7CZZGxr2w6liH/GJvhlbBTKrBVYwilr
tq3tBfXU37dunfiGzYgCjYHLc7l2Lp/aE1xmTpUITWGLX4LJKDW/dO6vywZkMyc4hTp0nhYtBupH
q0v8unowLckhLPOH5dw8uRFZhhaNnsHvyg7yZDnoYDvccuodiPcMmkNX6d0AxuvysFbXSUOLCbay
CrVQYZ0mZDcV3QAIub4bEcXEPh121CBt/f2yndXpQ4IQ6WC8jD6xGEZMpdG8QNgy7vyYop76kRZd
j6OMsnPVDwy8JxYSt6Un+XwOLZZbbtkucLXxye52ivXwF+MAvYRqutBcgOz2+e+nSVchJQa80QCq
qcICcgW4UrWX0Q6sFbjRGfXbzuIrJ74QqRNV7AG1DUWDqWhTUDBNonn/HWm47eDogM0w088b9xXd
VS0p+Z1FgerWx2OBxYzRHXt53Gvnvo7DGFllfUFdC+M2lJFNdFgqZMgVWnuk82dKXJkQ0LoVRJ8Q
MAMNn6gDpEBTWLFmjBrIYF7/aPEkNIc7k0piz1VnBLXc/8wIh0UR20MLWiUUjsCYCIFjOqIfKJfh
FoXtjMc/znTU6kHP5NloahCmDN2ooP8YLO2Bx/NjbB60ar5OKfMnzbhKc4BHSzVUMh7+0UJ9sio4
DoSxSkgaw+qQd5vWjjdRlAa01DdtP0lMCdMomhKrwKNSZZ4zaNpDC7qEwZy/OvxmNh3Ze0t8jn6y
I4RwPfSMULXFkNTivXC+9k1+6DSXzFoVppVOWK7sktYkqj1vKsUkAPD6NpVJ10hW8+N9frIhLV71
Vdyb2oOCjFg6WAc8+W/MzL6y2j6wWLfPc/BHG7I5Ft/9/z/4hYcIfENIvC2LcGI3ZtRUnFTRHurX
sUXemPRk9g/9tryvgfcl/etl9xEfIJ/sCXuDZaDqQwICi5q4uxp6j3VqhFXR+2ONjgATbyxkXQsQ
Lo0gUOVeupHYX3Uq9ItD+fujr1kIoT2PWi3rXe2h7FBem7LrYYJQttHfzMg99t6wtSY8+Sb7is9A
wqDKlUHAMd3Zykw6Q1KgX13zk28RArRm1NoRtFnag5FvBhXQX7AEBc4UoiIyI71AJTVm4fT779SD
HgmzC3Ap3hHnSw0KSpajnVR7mMZXUNMO80aDsIlMD/qjM+Ak7PxkRhgVWt94OTiV/lDmoAQHtAKk
ZnUDSKmpZhD86Gp0SPnZwD3CeRb5hQUoBG/rITTcygu4O9ODzsdom3TKGPb69Jo6I7tyQO1/gN6J
Gc46KqQOreYAEPn+Ji7qbH/ZSYRL/mMEYP7C01GFSokmlm2G2MOlZ8b6A43YbdtUD3HnyvpJ1/wQ
5RrwqC75Sehpni9G6mZdD5g0Zsmepl1qxM7e5Ro6VyPIxF0ezuoBh9veW+IWKKlbwk1RDZOJdFKt
PzjU+EYze2Pn20G/0Q0QjUGSINWDXP2esNTPKQ+tEamHsvLCyx8hBIKIZlBuBoMAokD8wfY7H68z
1nOUOpw/ov0MAU3u4+UcRMZ7bcdBrH+5bGwZ0JkLgokcDWl43SGkhYa8YExJlcnUlJ4/9rR+UJh+
n46Qfq3bjtTqvFfmGn6vDur2slWxZ2YZIw6VpWF2yTygdex8jDFIVefCGPkjn6eN2/bbOj829B4b
TeHzpp2+NshGq49xG/Zavx34fob6jdUGlz9DlHv5+AxUCdCGjwhEA/Dn/DMoBwvs5Hr8cU6f5tvS
8IESyPut05EIvZXhtI2V0CmBAamWtoOr1N4UWtjd13WYWId2gmQhYcdE26YGQbkoqkBaG3TjFVS+
O+WWP8ieCGJl6r/fqxug3QJYG/GMcC4lDjM4ZRF/rPfOj+IN+us+g0jWvIuC9kq9a0ID9xHfNZt2
M+y6I5RqHoarNphv1Ztpl0n8VPt0KC8s9idfIxxfSmVSxU0xezqUpZHK8bswJoqfBbgH/Ij8fJuC
jLzHwe7yqq3sDx20lmiUB08LBA+Xfz+5h4tuZrFXqu2jlgYj1LM7/WVRndUqnJg4Oy8b+3wigIsd
YqB4AYCtEU4ruAjj0xC1LTw16+udUzaPJX31mnpLkxZyKfGxolowa+D8tof3Vnnr3Jchl2G4Poce
y0eYC8YCiSX8L+zSLGr1Xqlt/khBcV/ZDYBc2X18b1VBZur+1AaVEhPm9WHEhqUZRvsqmYWVOceT
Eb38KKmBodAV5jxKy1R1y7R9NLOXCJqSylg8cePaszlx6tuaJvvxmTf7ob6u83jXJK3PjcCKv6Ya
yPZ0UxINiMXvZR8YGhJDJp4OaP4QueqVQbc6Vhjto8FBCGQcq8ZX4u2ISHTMSOVZwdi9p+PWzu6Y
OhJ0zYfU0CW95cucCycnek6W1Bg4sPCXcC3ZQ9mUEe6mx7hiSPB5ABO5g/5/pF3XbuvIsv0iAszh
tRmVTUmOL8S2vc2cM7/+Lvoc3Cu1dEXMOfBgY2YbmGKn6uqqVWstlRlvo0AMFflSGfVYgYWmOzXz
XRWMIN/s2jO6JGtfT2MzVl9CYa+UVtKfvdxAa1Tbfi+s9+xIrgc365TMcE8wfMEx0lY1YKjYKJBO
6uQg8z3ux0EXB7AIShttJIgGkNofBmdafMncnjfUB9EfrYJEB89OQCeuTzcDClFeKXn1ZDCOtfoM
TTT1EU7X5c2CG7l1/pQl6lAlvNRIXAVLo11sq1VmDORvRiBLjrqHqIMWXLc4KDE1TodaRmeGtmrI
0GTizNAI1qnFbnxrelrqyPnt4ruaeeqr5mjowrvlktBKEnzAqdVHfTCib3WdrTLIn4ERnQgbzkms
xMj1v0AioMRpADSN8otsMTZvKTZPRuiixVZhJwuY6RtfT30W9RiZEoGt50aUU6+DQ1NXzIwUwD4s
idbQTaxQrLlefmrjcSBSyvPo107+AqFjDDozzj75ev1TEY/UW4+wZGG30+Lh/zKKZBjyKYAEoQx+
Pecay/SplEnqabJ6zLngSM7khDq3jvajkRqoVuizMJexxrzaj0/aPB5quWfOcsQfKIuDfIwynfFl
ww9hp52C/KzyuxKSWlH1Hha7BEWEx6buLCFyOeiB4nFv4nTNv7/YWb3QyUEVoYMnHEle6sBk+uhZ
KBCzQObaYJdUteYvp0Z2aY4mm5+4YMJWLpmTghpBGX2m9T+eurnAA6p5cPMIeKRRUyeVg8BVQMSc
haYgglQTtbDQPKsjeNA5f6mv5HahZuAhmA5nwRJIU1AHQGQgU43kB6wBaecJ4LJ551/FejMu6Ure
NfSrFYVTjp0x//5imRJx7PKsEcIzr5aoOprpuVDRK++U4cItersfMGcAUoK7gdXgbqkLrB1yQFeZ
MDorp0RGpVZMzNxrSMno0LAPWd4EGcbjHXj74AU8WJ65Lzjg/KSbJVPjOC+i2I/ODWSB292nuB71
H4ZEh1RH15AdQ+LtnTUau8BPYC7lNGlEI845zIPEDNBxMFbC0VxPrSo2bDMISXSWn0t9MqBp59SW
3r4ujPLmwUqZoa6wniujKgrS6JwCOiYBQDaaJQn0z4nwq8r0bZEE+9aogCFLUGR/fy5031i6R/ib
FAb1EdTpSBCwKHWIjyjefIch0NTQO9LCdU/QTBSNwXyaIKMJCmJS2CqBc0UjwoEl2cKS39vNl1NO
XWdylHK+zGLKFTJyB0HRRagbFpu4Oj2e9Jt3LIY7ywugp0JBNEY7g1ocZTmLm+gsISmoZgFUUUWW
Jwrn9isIdD429vsuvPZt19aoUZVtG4J/oI7O9Z/YTPTO0gi2k66avM7rioV6IWmtwuTIYEzG5xHY
TFsGCjS08y202ICYaEj9LpN2xZLKhgyc3eo/FYkcxoh0qDkbg9EYzEpdWAsaz/O7/5WZCotFkwvu
OuqzgyjqqpgXo3NnCUa3WU3EdxTSuhN0XHlgGUedXTdGsSrtyPLdY2v1lkzyFWsJCe7eP6mRrYeB
nEKDeVqSEL27frid4B2gYg9mvOujOfQNbotw/rRWQ7XcadrJaErOkRFnRAJJ2ePjJbx3PGbdPxbc
kGhXECl7vBprKdOVMZpV5FU2JXrurWRG2TJLSb7bAB4789IS5Q2qtsSDboAldiSC5ZdW2VqesklK
WzQY5BXe2Hz1342NOvpBpRUCkxUYWwvRieCpHfZdOJBmAWJBV8awnQDXni9fMJWC/I6WmQzTOOPQ
gRydecWo2k2anH0Eo9MKMG4iAKnaiohHp03HOL0dnzi0y/+tl3z67TriGyA7MJNSII6iUUDs1AcS
x4TxWR6dSjl44cYrdzz3+XhG7w4VOg2/WG4UNDUqdhr4Aa9uNo7Pg6UdhPfSTH+Kp8jgV7Gp2MAK
mGDsz0m5kIZeMHuTfOjR5eGDNjw+N9vWFt3crY3W0sxp3VqsVawVA57nwC8M9tZlI0DEKZxzdMjt
0nDQJPH7JOaH+BwwlrcT93XsjB7SC9xCIZMWEJ33DyIPnD5ZBq/iTVchG+LdW/hscp62tfumkJIg
0IdegAX6TXK0n7bbV/vv09+/3lt/iA9MQboletg7Q0VeGTzZyF2D0+S3reki1kqh9AyOmTI7ex+Z
xfzhTIjOGgtb5zbMQt0RvWqogAvo4KXD7rHgSq+rhuw8rsWX9iM4+B/BCcUThzmO343Zn7xXONZd
zJK8MKKlMzp7l+ubCtZnChP0VIDzk06eV73QpGUgZOfCGLaoCGx8GxhCiB/gpk92S5ik37ztI3OU
W+VGKI7Ekgxzq9RJ3QGCrzq70vbVRl5BMM4RjPJZ2tcWmNztxg5P2bN29kzWaV+ViKh75j15XlyA
pSmgHDCrhRFTaPM3ASNaWDIU6AMLmE2DN3LL2y/pAN5d74sZp7xvUXRhFeZKdmaYhkyqKyQ7aTyI
ra5Vz0Kvg9/18Qa7jTavV5i61AumUwZQBWZn1tvzXWII5SYU/yFr6HxU0QSJxlgJhUVkQql1DWV/
FJSKDc41aC2412IpzXVnEOgrRtgG1T88ggVqEF2mgXGN54KzpHwPzROT2aHXkscTdeewI+oHyx9a
mBEn0qyGg5Rqgyjn0fkgGKJ55Em98KC6rWrgbXFpgbolkJbMGK+ABc4/ojWAqNETl+zY0c6lb5W3
8rPob0DjondHDUomqOA+HuCd5Mml/ZvrAvWolOdH2Bc//FLvX+K/kjVtks/e8HdEcMbIFFdhsSqe
BSIvab7euYgxrzw4a7BNwH9J5cnFLBNaoSrx6ElJj+eOU7nyEo5jPjqX3mUW5Jk7RrAZoTwA6aTr
ILGe+rCWcz8/+yNDYmmvIie6MIX06aVNUKc3az2l8VOYyLb9D/OF4byUL/yfdB2cQryWpDW0qKef
ZJ8+9Wd2ISN5k+b/l3E0xWAmMUY6x9BVfZWrYwTjZ2FTvAZ6cJK3ick84TgEZOluoM8cbW0+LxeX
X5wPZTHM1tBDawzNNvUmkoQLWXI6rp+NIPqFyP1cK77BEYFmZSpbkc3hfFXZKp/jVB8m9BEsMb3e
vO1pQ/P+vBhN2TdpWpRTfhYIJKL9Tf6cbLh1sVedpUtu0RQ1cfLEFioP9pIzs/F2xSo5+La/DY4R
WWIIu7dCl5M3T+7lmLQYjleGIUXCm937LgHSju2FHT+7bvpQobCDVpKZ1g3KB9dGOJkRYo/j8nO/
FsEnR7rP4lV7Bu/ks/IkRSRd2BA37yEsFNKdUIVCKhKpO5FaqAp3TTEHJWfhwCekP9auekCsuRF+
wsOSU7qz+65sUSvVgAPaD5ikPMebcN0Qzymt9nWJhWz+n1ATeGWEWqVAVgeQYcNIsEqeBIc98Nul
LXd3HKBjgV4cXpMoe12vUQiUJh8XZXmevvo/wj74FCrCv3p/Hm+F384laiS45FHShWgUGufocjgv
xQmwnHl5Tt4CfdgcbcsaNgSx4t4jr7rrRKR1Hpu8M3ewqHIsvN1czaXufdCAxa3P1uU5Pfol4Q+N
jW23wO575xTNVPF4y2Czzc0i15PnZ0xc5gxTnVluFyUaYYHe9P2Fi+OeERToQDsE7AYLEbVrI+jr
T7muCOozFK0jYMPA+6UCRvB4tm7vPzyY5vw9yoF4M9GQVynRqrIoMyBDlAIlxwSE93mbJOZ/Z4Ua
CtsyaCwFaSsqjieGz0k+jAvjuAmUME0YiAYfgOIHnkTURS7lahjVHky03HoS/7CMZsm8LstISD0V
IxmtRu9yXfPXjACimVWWLWyJuxMpgqobew8PI7rqwsVyLAl+Wp+HDqq/0KdL9bYauaVh3jcDvk6Q
laCaSqNcpKD1xtEHuKZCe5oE3ls9n/Ss0yFYAIAk/8bGH930AWg5ZOC4JToIOiCb5xgYm9mxo08R
sMXrHTkxKYB9HtAZxVg5EvvqyZA9518gm7owzNutf22ICpk4ANjGqFfqM6ip9BTNLl0BCLT9eFPe
1EXp4cxfcXEXMhKXy0EOCIRE0FNv1bvh0/+bged2lTnAKKEqGBqF7Sg9GazKcHmyDkhLJGPOv/tI
tZ9a/Ofjb7q3vBBgAV/BzH99U6oOplxKU9BVnWslDI6cxmrGNAX1gou8KZr8jhwId1wioOTSaK+s
TOMUqCrToJygrrlNejQsVs8sbqMg9wQEauLIG1R9eUPXVguX9S/86/pGwNpe2KZ8Z1t2LMCwsI1G
99cdytF6YVQred0dags5YStf/cmt1HhhQTiQmKfvxxP8q7n1yDx/vehJVwhc6/vtGQBMS7WLg4Qk
EWsXKy8hyLJbkj04it5bKGMc+e2wz9ZLde8blAA9+/Qx6tOhZwXMgK/qefOpvA712lPemsBSXiNR
5wI882orLknN2Rkz2WkD6R+Dzb5HAfyF+RaMe7KSQzmHMfI6QrOuLjNGquFvp2Pr2/nwVwKBfw/G
6NzRWOvxBN4JVZEcAPIdlxJoPlH5vJ5AqY/kIGyBHvELPSy2tW/KzIZx6tdsp22XLvN75wE3HzhT
kPCafc+1saLl2Kpk2PbMtn86EeLqfWg8Hs89n4awBKULIG/Qv0LFjmEUisoQxe0ZjVPJemjybAU6
rUpnW00jAMCXC/buBKsAfgGBA+yXCG1nGnBXjzF6QJO0xfNFIrvoJO2cEwBtP4+H9VttoPf5pRl6
kymJkjERzIw2etDW0kn64jaWteMM+alyvK0tfRCbkGNHjivNjP6YzMp1WRJ8uC0QH6dCH8nPwtCF
+Ww9+qZ5tS8cLlvVk6S1+CZ5JLG6iRQAy45sYGmoY6CeiFyimz6jrlWcJ8lq38DxDQ4Q4LEVo3RG
UDHVZvMsRBvup+FWNf+pGbxEqq03GsFSBuym1jmf0cvpo+6GKq2brKmT9sxD+73bCYWO3uMf38p0
zdB70m/wX+CcJ5EZmZWt80fDTbiFo/aLZ3g0X9Te5IeOZXgvb899ao+xDVh6zn4CseVXuuYwmltL
ay110/5QFhMR+k1SrEL2s5ATPVEIKiZpqgvM26Tq8U6pDE02Ru3YAe0emyIezOK65620By3iT7Gq
erTpEo6xq/iQx+ag6pB25tp9UOwH7ymqwZtaQ5oLXfA9SSDH8DdO7XarFuYkW8Iq/Ir8cKP6QDQT
f1jkq7jNoPAKuDfxD8pqc5n9et/UWt2Bk7mtz28fh0/AZhjSrCD69sSQT0h5ovg8F6CR32fQr++D
x2X+yXX8O/6SAaxov1+ba5as/yTOs2CCOAxX+wlM54BdjUha/+undzIdZ+DxMbyTf8Gn45SDnAJc
TBAtuP70tqrSdFBGhIXKKmHZr1Bud+Jr9EdhHFmzsqo5M63DAtUaVUu75/awoTbAz51/6DXHk+ja
spCHiYfEXXPupW4i9VR+iJH2xkb+TgsnduFo37sVQNYH9mXUj5DTpevAQlSFWSvPwF0h2aTjuZZq
o2BFQ0F6Wn6LhEPakbpcSk/eCyauzFInpBRKtuJnvLB2ACdD8SSWJDnFa/9ZNnqA1wST03nCrFiD
Q6aNWdXgbiid4J9WROAsUNOZs8wzyOaGRr9XwkJkwBF35tl1SDTV4iPfaJ7HE8igBgEoBRNvxINY
LASws7uk3ANKajxEIgAigigitcLpGKVixSKUYaRdzvuk5peAQzfQyd+RXZig5pcJSqSlBq85l5xd
YCnRzd/xgd35VsysCz0vEAH3n53t9y+PD86dxAHm9MIylZ+Qi4jX0gCDwzvGqlagbcVh/tuRry+A
HLCcnF7hnvINDT9LYIybIik9bCrs4EU/m9ogAEJ2J667U5HBrfjrAG4FgHj+Dc1ZoG6zxiXeuxvU
IG2Xeif3ilf5KoPprs0KeI1Al3UOuMF4KwEGL6R4k3gktzI3NjSgX/iF6ukNBpoyTz8LtNTzuxy0
m8hCFltmr+y14/Cq7JXdYLef2lOwW8rc/T+rjCzuTEXMI5dy7aQqn+9kf8DJ8QaSvsTH4hRYk6Pp
+VeAwQckBbf6u3A+1Sbrk9Tw9qr5eJ/dddCoTf/vF1BLzQqAFaQilroQTCXRPRvCPKkTgyEvIh5P
vANbmmz/vWD13o2GLhUUUOd2O7AXXY9bZVgvE2pEQtzXsJJl4NqJ+MGaomCF/grt0+wTN25VvC9P
YnJua8Bieb2JF9Z79g+3/uP/PoIKx/paSthAxuSrSdubAQdf3YcCakly8fp4vHc91axiiueCCi5X
ypLmDxqfFxL6K6a/fL5jq0Z/bGBepZuhXBigXKEmFC3ITdjmPGyZN8mR8BbaTM/ywoTdveV+1Vj/
PQ7KHXJTlSlCzzXn+Ef4Yt7iv9qzuhVP5SHLFwZ0f19ejIg6GdOYFVMowNTUEv4DUlvpLgn0Epjh
Dbsddhr4od4fzyE3/y/pSQQjByphUNlFspbyPgoLUgfw1DXnAlSY7wAvvadrSQIz3fACYYp6o5zT
Vz+DmtRC0uPuLXNhmJZUEmuWQVihoRUE7/BqK9vam7aB8AZeBT+pFT4tKevecztzFguXJuIibEpq
HaMMbagZj0dfU+7wrg7kypai50p8rsrJaQYzR3EJdPMJkKsjGVhHFPUqEwi0Ldt8XaWensWZk2dW
vkThcW8qrr6MWva2rwTOG/HuECOHLzcSWlC6p4B/z2IoaOw9xirfm920TqLPx4t/45A4NM4BiTzL
DCJc/U2vXjzNKjXomxbhlIuGNA1of1nHJXhsx6fSq0yu93Toeiwt+43/AbByJubECqhguKHZQEO/
FlE9L2o3YA7+6HoaYwziIWsA26nW42sAvih5m7eWAIJUzYhGm23/Ph71bSIMnwBsAFrfZpYdIL6u
/XBeqEEQak3ttgr6jgkDzjX2I+EbM8hZi5MYXVbw3NqH4yopV0pglOkTz/xM44jerfKgQX3h22fA
Tqm3zMKC3Hi0+cvQhjRTJeASogvTk9S0FRpHa1eoA6MTtyXz09TnfnwD34oj4Lp8PBP31gIy5eDA
BVQSAHjqndLkKQMKx752ZT8GZfhGA3OCXC+Bz+Zr7crDzIO6sMJT0y2paTLKQ+326Y/SdKRpwJTc
lUbNIonEHuPYingn81K9bJ1segZb9oJbvb/gF18wf+HFPmfbQJJ89D+7balHQWYrTGNGZQbplnFV
T7nBhboYF2RClTJ+fx/KrRh/NM1zI9WmFxhevhaVmmjRExrQOD9z/oNFQD4WG5IFwyQdf+V8xoZy
NIEpHiiE1ncGr9aTbvXPjSDfhc4vIOYhkEo9pltVDatG8Wq3U5nPug4rJ1amxEZZfYnb4TbRieUG
8T5e7PPhAo76erJroQ1AQMQ1bsc2H3Lomf6wm0JAlUWb92sddBJz+5HgZKlRC8euPQrDWmqd8Knc
RB5aqNJmOyWngLdAFRJ8hHpk9miITb1DV67yzs4V0nM6SDfKcgm0cXefzKHZjAIFBzlNNZMPUCad
NKVxY4bbgBvFZPqOjMF4DNHhIkJqPlWfmPpnFhoMaoSmyife4aQOn/oQ8GKIacSJxb+1eJ80hZGI
rAE90IW9fBsiYHo1aHAp6PRBMeY3h3Wxl8VxjMpU6hu37A2Q/Me4kbZoI/fMriLlSfkGjnM0Hm+e
O9fElUnKXzZc5EtyBZPQV0x3LSBHDGTNR7fDQyX70y82Dc6bkXYYMyQYJWpUW0W63BXCQSLp5Ldu
+9M06I6XiXZMveP41A8VQZzqhNJCV9odRwiWBogOoKdk7sWk3gODAKhqJvWDi4TOZKRFj6YRn4+h
DKcsyTzOUQY1uNm7I42O3mO0GlBRMZtrVcCN0+ACdmUUPIRfNF/PS6f1F7in7o7pwtD8+4uNwnW8
XxUNO7hdYytJQZpo3Y78wg1yE+MjgLgcDRVTqXWNO7bGaPr41Y8+C+/l8da7TZxTBqi9N3qcHEY+
DEgc4RSna/VgtNAbgconOCSnfffSLcT7twsEIoPZg7E8iuMY3PW8iXybxIoXDG6eh7kdSEW8aXok
69RpzAFP55f4sG/vfFQ40EWDhB0agKFCeW1v8qQIqIxqcP1QcZpDIvrE82ozHVtjirHh/WipDfx2
0YBhADyDh1mk7+gm7E4URg71uMFNVA2Z0xA933GmLFm5fVmACuH3YQF5Yjgt+iIYE7CqqaGEiexK
ZVUlqWoBysDrPVvERlulhTMwTOwkFd4W9Zj9dGo7muGgdMQHUb3JBrFP0GfSWUDp+aYaD4kt+NVS
nnme3uvziK+ELJ8wZ/JUdOdfT3/YSaFWgtzR1YqeaFqoswAecr1qqL0VaUs0APem/tIatdi1ptUS
PyLu7crc8GvJEetsAT16b0A8j/5TdLfP7NvU/oUSn9j2Yjy6AvBe3nMoYRvtZOGF5Y6PzyZ/G9jB
O+OgiGjnR+xCqwvGiRdKYtqOblDkVpB8sJUFpWMSNfpwqJ4UHz0O6mug9gbUOHBsP8LomPp2pG1A
dVCgAbn7kt6zUCHqTMoxfD7+ulv3ByKO34K6hEw4KgnX69pDTVcby350y9jfhhLQIFo5kjLIltiN
7y0pIPEqHpZIyeIIXxuS81bhe6YZ3Ult9r5YOXwaPD8ey10TaKLENKOkAEPXJhQGtIFij7EEXIAn
S8aBo7NkF0Vp50CcPgozHBaX0twNS6PDxlzmykqWRjf3QLnvwS/YvsI1RiXljR606vgqhXXnZExQ
6ek41iZECtN1U1W1Dhl53ng86HsLiPcZtJ7xYsfBnL/24v5Kkj4vqogbXalWDhI2TtKmB/Ab2Y/N
3HH3s3AlJ4OOC8VtGtWVJAr2hsyObtgHxwy0GPGUmVX1Z1yiG7t3LmWojuBymevodJw/SbXMl0I8
uXUX/a1izcjwB0GpyOAn7Vw29VJ55jZsw5v+wiB1ApqG9wW192Gwbeyei3Su+BKzc8ICu0149Uvo
zMdTeSc2hUVUn0CqAug9nP71kk2RoKYpsEpuGq25VjB4bu3JCSjNGuLjWe2L32MrWuPkHxQ2WtWZ
v/CUundO0JGo4QeZI8TJ1/b7iCuFvKomFzDKSa8Ev7BBhblE2n2bsMfFpgByBsenKXhRUcdxrAIm
LUMFyQsldrjC6EajCgnfGF4qk+gkKDY6l0HDZReMZhdtaQgTvwG1T43qbBh/9LITpeW6aoTTwvzf
Bs74MDTnQHcPvME4ydfjT/m6qTIJHzYwBxlIFl7QA8bkywP3LBRWKH30Sznee4cUEwFMEdDZaH+i
3pW8iGp5LAoTTo9vMp5gAVaxypKlF8i9Qzq35UIWSgDPNF304qFfOCTsNLnD0CXoMI9AYaGWFZED
MCj1wffjebwTkSH4BpkTMlTYyLQIVRMUsTY0PutyecPaeRg/qwkj6awvANyeRamdVpxiduKw1L1y
58TCMGS5IS2KbCwdiwDxrIpjHcDwiV9X597me33K1s0P174/HuKddbuyRMUhKZsKXBFhiFqarUoJ
vB/glgxG5emxmXsDQrFjZkKbmypphyCmyaQ1WT666i7RcUbKl2Mu6UKg5yx5bOneml1aom6LMQP7
jZfDUhVbmvwXSEK9Yt0YTdyseq6XZLDvjQvAIWx6YM9vqdX8oGD7SKtGV2ETUwl8YLE4Q1CNUYXy
K3vMChRIvfM/HyEeJTMaE7w4N61TkFeGHGrKY4RoShDdEX3doI7LwFBpddECXu/ebF7aohJmia+q
XqLh7mV1dp8Dyg+uCn6TL1i550jRLQA4Nc+CTwFEQdf+SmxyJVVLcXRHDRjENj/kfWZIQ2R5kbyK
k23EmBVAKP2TFPZ2NjUvDDIO3rcm71kJlNB65Y7qdzt9PZ7oO87m6quoF8HAcD3DhAiDBh9tz2q3
4iOw44AgLAY3+mNTd+f5YgKoY+ipOIRsi1SKz4sJqTNUfXgfAmt4iWDnRj2WeEk58k4YgpIrRJ7R
Iw8nQ8c7Y+bHUTKF8NgN63q+XXisqQWrLvmEvu7j0d1zMjPTIkjfcTOgQfZ6eT1uirtKyCcX+LrW
6T11tBgRT8FImMrVY1O3SHA8ZyHiAEPo/4P7pHZsPsrwm1MxuXFyqviXNP6bKF/NQY2McNo31UvC
vGbFpkkNwCpBZRfZj+3fGyoCD4AV0SQLXAZ1D7IqU/dBMmJWxSG206z+gqqgb0LcPVnYMvdcz6/G
Dq4IFfchtTt5cPdpI4cbtx/09Cic8vEgbCY+BMuB5QdLG/TuuGZFn39bozZoNUyFz+Ty5Eolao8d
cMJqaJatv/BmvUXezdkIXOzoqsCLEk0c11ulGRGg+yIzuWJnQAWZRbq9cDXtPasKktbAehVmJDkd
U+l99F3VhofsSPzkCSSK12W9KvmIgCM7KXR+2kvDOSxUEvfKTs4WHiX3DiyyrwCloX8VTSDUOntD
KQ6q5E0uQNssESrhqY1iNBnEFadrQdgZdcpWeq42/0GWCG0GyNggLwp1ATrtW451USsgz3OVN7CC
i3xtqD5Q4qu0HIz09R9vZkRZKHkjlgQcnW4fjNHsNOLxx7oBmARNLkg5UjR5aFZtUjiPTf1mI6g3
J8pcULHFowhJN3me8ItXXhRpfS8rPeeqin+WEzY1cg+RczJwEPYeK4huMehFHioG3fyTDIpKaeKs
tmJTx4cjO1bhkEEsNqzI1MrxRkX0ayld11tCGPqkSrR2F/FiZqgJV4HoPFfNrGohuTLJHvcmdENr
ItssmMBCpE/JyAbHIfBVKDN2uZGg5WvBS925WUBwMT9okXJCSYza5UXblFHQZoKbt9u0qXbp+KTW
KBmo6sI2vecOLy3R/igNwrycukRwU8UCfgEY0gmRUGUGWe5w4V5JQA8GRaU4ILnoW9HH6G3abCTK
wLw/XmAR60et70xDizchJMCRlZp/f7G+LWp/labhQ1guM2oRCfYlQNwtbgvH4tLE7MMuTDRMOg1a
FgtuLG3kfK9U6DFALNG3vK0M26HeK0ACIqmajNtGHnUeFEWRKQD1Ex3/k7HiOYQbHZce3VbFxXVc
N3IpuBLLbAWm06HJu/TEm5/Qt/P5fzaoLRRVLcs1TSG4o54JRiLbqZ4numJX67gyS89I3v6rMdEb
ie/QYZWkGFOI1LsEZBZQ2I8t3OJrgA1CVwqOBDh70I1GDUkYqmJSM0Z062E1yD+1+NoQcfzbQiLh
q+RNxnps7/ZKgzl0jaH8MnsdlrpA64afqgAsfS52phVmhyF12KReMHK77aF8yEIFRoaLROGVCn0g
A1XLMag83T5A9/qYNaDlRlVp4ZjPM3O9GcA/AOc515Lwh0zlW5g6VfyckSW3seQSPPLTltGZ0K2k
t2cuWsJH3pk3dFaiDQRN2Mh2KlQokMSdX8ehL7lymW5LQMcYIxO6f4yqhaqTguTRLBiLW47eb9Wg
sL2g1BiSV1QWxFyroxQ1oIKFfMY2G4LQlMVJtcq455y+UMD31irBXhGa3C55P3d6KY4W1nIeGD3L
aLxDQgmXPq5E6oqqpgj0RF0hubWpKm8MS0rxqwfcjLEfb8x5413bQYsddoaMHBr49G6opJpJBid5
zblTYEisQPIvebCkcanL4XYdRSDE8eaaBQjQXkMNJ5g5kMZU5vCCLBMbnGqQWqsEzUQ+rXIej+iG
ZxoFJtiaz7WAOiCgNhjyhWvWcIWyUi1xLje9Fj10VhOjCoaVMETm9Mm0VhyzRl+bnRLqbXnuiqPK
WehhbNQJICw76wpDA31lAj4dkeT5KmS+Q24/lmYlGnFgMMFLuRD6/BKE0IsA4gnwxM84CTQgXX9x
KYMRPkRVy+3BsdV4JK02PZNbDL5ITb+K8k3UlSq0uWpwuobTS2Q3MwAPQbSug4SW8BN6VQ5B/z2E
f2sfo7Kq9lCVr3yEjED4DUlmWx735bYE3KQQwk1c7FCH1INc+wNeq8ezf+sdAK8SMe9wrigc0D6I
6/q+Anki73LMWklz0o85VGV0tQqsfHoZGFKMC5fFbZ8d1huBIwsMBTYYbuXr2Rt6P+Mi/MZNjwXz
PmtDpYmRSYBQTc/axH4iJVN0x6zfxniVsQBesZFKuj13zF6kGlJ/xbAKepOVIt3rlFU+6lFk+O0S
EvA37XS9yGBRAh3x3GEGKmT6pKllHnf9GIhuX3mayStxapUehxUdy9rNxYIlRc54wKWJHfHUXHYY
YMPR9Np3P4+X6E7GHF8CxwIRcrBJQq7pesLiqk5lnwlFV+EGIgWmwrw3aPeu1YhwICxO9piiTQlp
UMV8bPl2c1wbpuIytokVoRYxBbFWgMJyzNFek+LNrKfamomf6mDhhXd3pEiYISk9i+iydNLcUxkO
cKtKdoNtHpzbsQfXuM24EZKdDM5QkxGpJ7UmWGyxAO64k2YCAzUcK7Ql5vZpGncdC6nH+F0ru4IS
kjAViCZ+9B7gMvA+bABd0QSsllZVmEJN/C+lJnllFtAu9ApnFHdhtPL9xNTUYeG7bu+V+bNwrYCm
BRJMNBKEV8Mmi8RedhmJd4R6Vfhg4J44I8sly/vncFtOEqBVLqLvX8RWo2l0u4ATe0EaFbdFv225
rUDLOucto9GKotMIpPGh6ne5uAqicaNwS2Hr7d0mCQD0sMjRYP1vEsFtn6EYo3WK2whmD1ZN2Tt1
0IRqT0n3nZRH5WUAO3c2RPY0N529AiM2Dgu9+vO9Rh36q0+gQjIWTd/VEPaKKxc6x1h8/AKUK9K0
O7XZRKAkf3y+bm/Z6wFTB1tQuSljmElx8dCW9b6AOpRSjECtqPlSauAWPoylRSkKESfiWaRtqTCw
z5opaFJRcYcAHZzFS4Ain7zhJqDGxbxZIQ8SAeKhGIm3i9unx+O8u7AXtqlZhYxQBDJcQXE1xQ6L
p9w7+tBlXnAevyeUWjtgSAQcE3A0oo18nu2LOAJgCSmrEyE6igz7P6Sd547cVtOtr4gAc/hLdpjp
6ZFmlK0/xOiVxJwzr/48HH+2u7eIJqRjA7YBGV3cqXbtqlVrsUOq1NejXWD5PaQLeRNXhAkKJeu2
0kCPRC30wI9Vo4yfozIoKzem7dq/G+UmeqnQxvksOQ4CNpRz8jdxNkId0RcTskgO/3Owy+WUDpA+
CnP/rk1i2fbKOZ1tdDlADe/6YLB+0AcdlR7kwEXmRaNSf7SNIfuih5P0UsxL3oFTMFvHWMuIDoxh
tswT7CSEO7pekpBUItCHnpTry48iAe0NSZu+tHODDBL0InCjaj6KTGkN5MkMk/HzIHf+sMsjs6cn
VFMyL481+oKKtrJyLzGz4ktsjR1vP6OQnjLYw6AkoxRreFPkT/bTWPNK+AEjusYmGEZyJWDNp291
NjS5O2a+kb+Z8XWfu6ZL4aynQeScKIiee2XtZzuIzgbYDDs7HeHjaqXzLGsBOlXk8pqdydwku8GY
h2+mGTaZ12Q9ZZ5OVQvnKM2GHrxkTonHkTujqA5RoUPnOWVFr32cGj09Tz5YuI2qwsrJswl6kBJa
+DXJKV3vFW6gJlSzOHoHYfBTTLoySF4ka/x+e9//+sBDdt7g9xG9MUHuCmcuM7LKSQInficZxmea
t97YQ2Ru+JCVs0XZDGCNSaM6R3v584td72tKH+ijRJYri70+fMiGk+2Mu7r/cHssq3awhE4V3BK0
Vl7bkWj+guU1Td61Mam2IDzY0YPuA32Pfm9pgIBRIibm+kelb7kRLwZkjfqUhwVigFpKzTySzOcu
ynvX7n7eHpAQ3PxtZ2HBt5E/otNDsAP3kD/PKGuei8x3HuLJsT0tG41dlWQRTDdDfaydxr4v1Gon
KfVvssv9n3X0LnjILmVxYWskU5b4QWXF5/7sfKPkf3tswjX2+uuIhZAnIcZesqbXcxiHauJr2Ryf
03Ta11Z7HxmtN1DhzMoPanMszN+Dkf5iTzhOzhjYlSVhz8J96FJC+2fhbvaKCbHQL1aEcLQoGyWX
FAXSAnNkhZzHuXHemm176p3yLk42Li3h8P5tjeeoTgkFAmsRJ7FwY00IrcTnWp9lr8iC0dNGZd7d
XikxsfW3GVhzSBuA7QRbfL1UZVFkLe3f8bkyioMu30ngR1WvtofjTGFiStMdbAS7Jt7KcAnn+Re7
gt8oy1CTNJMlM7M3Tn9ss+bglE9duTXA1Wm8GJ9wzIw0UdSiWpRTR3d6P9zdnj7Bj/8yCtErOcQ1
/TJ7akOyWnqRAxkQ6Ba30qoVULCLdhiiSLJwnIbSiKvRkDisTnkc1MY1M50I9PdC/b/HcmFFPESO
EdJoF9DSq3wy/dJrVW7QVN4X049G+3h73laPkmNTtCODBpB5cY4XTlaSG9wsHNNnKhGGqxkQTWpJ
JO/UOoiPCDgjI1AmWxoaa9MIFericKHQIN9wbTTIfYVtFiVnRf/RIqZMAYWWmufbI1s1wlVL7pbe
918aSn2Gm5V2npxHXXnTG/KboDXejNBb3DazNoEoNiJGCHqeHIGwWH2W9ZOaVMnZmg5J/WLp5zyA
dETbJVuNf+sD+s+S4PWGnq4gSUV/l313Hy7qJofbQ1k1AJ4T8Av4Zva3sCyDNnZli4FKzvb2eJQn
Wq+Cjc295m6oSf5rRDhCZgpVj9wVybmkXSrZF8HJyo/zVmZ4dShcqaSg0TJhD1wPRQO1PifywOLX
e7kicM+9kNv89nytDYX309J9x8OcyOvaSDIXPlzjRnKuw71Ov63vOWRI1P1tK2JC4tUdXJoRjqhM
7NtYWpSe5RqWgbSfB6+elb+UqaDwPfumjzI0iTOSkeF+9DsaDVsL3gVd6ly5RZOzmEpPs6b8SPpA
2re1CQFLNAa7Xpt7zxh7FAcnbf5w+6vXFuDio8UEQq2UJXBd5mboz0p11Oa9Ym7cy2uxzdKXQGi9
ZGt+QQH0cRz0NZLigfnQdR8rPXqrNr1L3gDR1B+DVm8sxOqQAKs6vCpJVIttP5UcFEWnDPE5c9p4
17eG/KDVEBA5dWwcb8/e2l25iA3+Y0pY8rrW4zGOu/jc7K39Fg/i+jjARgKjsmF2Ey78OR06pV7m
LYUwgaIQidTZc4YN97t6OKjT/WNFuO5rbQrmVMdKo1JQT8qTMaWe071A0vP+9mStjodtQPsNlwr3
2PUxbOjYKCe4Vc5t9GJYz3PwPKR/MhgQfEuBji4VEZtkpl01pS0hIC3g06C71kyPu/O8GT6vPUUW
bcl/7AhuS3eaRFJnYrGs0/ZGSaOpROuiNHkNbEtI8nmOAkVquDGBq6EnrQIA2y3AQpaYW5yo0yE4
SfA0GaUXpm+pBByhbhv7ASWUyAv9/6mB5dkN7c+3l251n/MuAcQKcoTc+vXSlYUaj9pAIJDGsVf5
P51iq4VmdXNcWFj+/CK+4dmv12HD4270Pw7jiby9O3Sfbo9i1REtVXw6cg1TE3lFw8g0BzPmCWfn
RznyfLq9lb3THGKk9LagY2vhxiti4P9sCTPWDH0C2gZbSQlovIB3Un8LLs/S64NqbKHHVpdnyTgD
yqW4JaYtQnOO6D4ihLIDWYbBNn8qinQj0Srqub5eb/z00kpJtEYu5nqFrHFpFq3j5Eyx2LEblzRr
E50Oo/0iqfu2+KS/h/BQTj9DMhAjAtloLkxr47grh8RN1Pxwey3X5ndhhwV/uHREiQ/mTmrnaUyz
5NzL+T7PnlWwPRO8iXYGhM7ZCCDWNic8CuiCLRQH5PGuh174ZN8jmdgxvS/kzK2cx+x363p/Ty8H
e9FTh8NZfL1OilP6I2ou566VTnGcwRGU7stadpNeqRkW0g1Z6xaGtEUXsLZ5QPIA5QH3TGuVEOi1
ZtIqlUz6Rh7y9zlrNozJ/R8s1oUJwV0mnW52km9iwoaFQX+vGI+xVh/yqvNGS9tYrNWdcWFMOHnZ
0mNN+m5JRx2SAe1O6Jbq6EDO7dzr9oaxNZdyOXmC25K6UUF7HWNJOb010nlnRrqbDtne8t80ab5P
1c0wc3UzajTDEEotVGFCzJEtrcZq2STnrCHP4eYkXjuvgc+39ORQBRBr5jVk83aWQ3vbKVABxEqD
BvBUqN/0rLUqNworcMiEod3/stpqnrIpieK9MUzRYcmKI3ZVDz8CpwYXZDW+/CEcrch3zS7xn7pU
sX0ON/ngRylJx41QcX1sDq8aKnrQagohj2KPSdKhAQjok/yQ4gbtHRQ9G5fZqhEa7oD18hetsten
2Q/mQJ5I550lP6G0f6SR1ZX1l9tbfvVUUZt7lYrncIu7UEpzXhwJj8AB1akImt59MdKRcdvKMh8X
FZS/nQYqZbxpaI5Cd/J6KLE9d7WNytaZrpluoFMJJOVpE8u1OhbA5ZYFApv0uDCWcGzyxrJwf7BW
Ol734fYYVpdjabiiegY/rIgNim10DBqbXzecj0n8xgprtw0/3baxOoILG4IDl3XUyPOIF3ODlOu9
X+SSW0V2s7ttRSRd+3s5eMsuiDegGWJqcG4lHyTr8maeD1PqfrEfJ7cPQC/fUT4hE2/cyeT85e5o
fLxtec3ngU2kAsyDB+pCYYXGCToLMzW5oKJs2jdBB9mIlc/3Uj8XD9Ign1Ujd/a3ba6t26XN5c8v
Ijalk/O4aXX2Xj4cEL14hA9m39TjxqSuDw3JP4O0OJUG0SVETVMPg5WcQ13boai9q2J9p8r5k9PJ
C47n9qBEEMnrEgJXNLgO2ey/4OFyeej1MujZ64gL929CJKlOdQ6lzakzj+2XO+fDbYNrs0gmmSL+
0nqIpPb1LFpjDgyhJWlQFU+pqZIShZ8kLva3raxNInqxACTpLSBeEqyUkZYbWS+xVsa0owF/aiAg
dB56OTuXRf4H/nVpG4RQGlAIxZLrIVEs5Sk5a8nZjyF8rI4tovPdVhfK6ogujAhRi2SaPtkWlXCp
GL24B/0bHWZt9Hzf3mnd8+3pW10kHYwgKP3lYAt7sJjyuK9C9mAv124xPC/V1n4LOLJlZBnxxXmK
CycZ5BwjCZXVePaPkBiAGIw2ztOWGeEV7mgpFWaJY9t27hgeE+lxS9R1y4JwKfXZPDVBvaSUQHyV
PcoGiDtH1gamdHFp4tWHWNc/ayImrqbAGAOtYrpso/F6eBXr+Q9qZEuARdKKKgLe53pBjME3Ct9a
Dk1supbzLY6TXQ573h/sLROli6U1daHcvbai5FXraBLjMOSfef0YRB1cFX90JC+MCEtSRmnn26md
nKMGahqDFgXY57fKIWvBCL1L/4xEF6oFSRkNVbh4als5VS+p/6Ck+y1UzKoNC8KrRVBhkRO7nq0Y
hIjdZD7Bb/hZ637m2nEIz5W+sfJbVgQPpkx2FNKAjFNWHvMddAWE0099v+FV1q3QILkw8C/t1tdj
qXtesGocp+fGyO/U8JS0DlK6R6d4ub3DlsX95aQgtv6PHWEfB3aEhElJ4yXwE0d1PLlseKJMro2o
YqR9S3vZ2wy4tsYmxNhFR6W7TTJy4V9j52P3xoKMBgqc2wMT0YevlzUJfYIC8B8Luvp6BkFHcV0y
F+d8fppt9W7UYIhu7tPW01reK7Lb6D/K+UM1gwrU9P1t62tuju517m1g+gvv4bVxfc55pTsjcAQk
suEQrh+t6NNtE6sJv6VxXCXlAvOL2EprJrLSODFVv1L3Q0+V06MeTW+sHiKh9J02ve0gm83TmAfZ
b7bELVOrUloiH7D8BwHt9eiQ+NFolcL5zcVfEijjyjXSUyt7lLd/3h7kylZB/FQhL4cpeu+E7TnD
fjKNY0VfMPB7Un96Vx3S5C7fysit22EkNqLEuiVqAVezVMaVUqdnW5c+jnrz0g/WfT4Fp4Ln6MbO
XNkbjOk/W8u3XNzlgVxUyB+36dlqT0a0Z1Rhv+GjVgKgKxPCAqlVYkyFxXD6igswi6BgVLX4qU6T
ZziV7hxEi26v08qFSxcDtPf6UncEq3I9pkzTqqbQ2Yty+HkGzWxvlTVX/NSVAWFEqZ022tgSN84S
AeO+UqdjkN3bT0ERHsy6Of4u6frfe3zh+wCORb1AZKwu69ZQUmTNzkNg/pBU4wkB+Y3wfnXTLeoT
dF2CWxOjlNGZLWmcGFPbefn3sn0InLug3AjpVlcGBCX0XwizgR+6XpmxkX2EVXDwOV1PvW0cwvH3
gy2uqP8sLF9wsZ9nOXD8Kko5O6HpUruhjedPTsyFheVEXVggN69l04wFU32ugO+k9XeKqX9ghKoQ
rEM6JSi28bURI7aUIki5LzLrofzWOff+xp2wthKXBoRRmEM56UmOAa1waWMeko0zuHZEqGvRqkXl
SYbM8noAci33OmViBiD3pasbAd20zl1Ki4oFp68+PCuT/N5Qw7vbR39tF1+aFU7mOLXpkJd5eg79
R7n5Ienkv+nNDbbKTGv3He/G/8Yn3KkjKajYVBlfnNrR2c9VyWvbId1B5/aUGm/TSXk7Rc7XfNBN
iun+Fof98vNCpHRlXgiTA6XvdLXEfO2/ndMPtNogR9LBGTUZhdf4G7mG9VmloEDGhrLNKxHbxZaP
+iZMSw1riCGF4J9VfSelp9zY4m5dtaNqi4VXpXFh1/NSVkLdYfXAWMzdyShOeXpCEub2Hlm29i9z
ByMbEJ7XRI2wdJKlx3Uwc41jwh+eGclmqXrLhLA8aWg10M9hQtc77p/E+gz4/q2db/Uer0/Yv0MR
mUoTy6FN3uZqTfIF+oKuzlwdnD9yRnR6EvHwjiUdLZzlEhBhVffpubU/2oG9wx0NZbXhMFYd0pIR
BDdLH/6rjNPFHlMmqfallinTJCnfZRXFECk2fpME7fUi5XYjCrY4oaTqrocytblaKCVWGsXcsfho
HlQK5Or9TlU2ttnagLiKqOFArgz3kLAHwMHnVtYq6dkpC3SQrFT2yH9PG9O2ttMWfhPsIITzCyxJ
mlWjB2WPH4oAyGv+XwsVR+rIW1XvtZ3G64VjuYDBYVW5nriyb+3CSDV2NHifYzK4tuZF1sY7c3Uw
pIZfqxFLmH1tJFWKug1UlZNJGNJ/gpHObjZc2VowCoHhPyZEAo1JS82wVVmVDFHlOr6b+kczOCqy
hfTUVi5zbQdoC/KCLkhaf2RxOFqUVLPRZ+emCg48vJa0821XtmqBPClrr4ILs4VnZapKvJlDYhFN
SlwJjsn8D8B1NAX/Z0F4+mdlPxra6/O4eWmS7JR3P+X0Y2ClGxf36oV6aUh4XIWBFUGUwVAAO/rB
ibZj7dn4SJ556g86BHfDH0RYl/aEDR13mjPUSxi3TN2C46jhqth4+awdGohJ6TeAF48TKiyPnXRT
l5g8rlRfO0q16SYNSjPtV7/YYlVatQQ3C2h/zietr9cnp8qK2uoUXLQmfyqqJ4esQqRRA8u21ILW
jqgOtILXlQaWTISshU7rQ6Ezvr4Xm0i7ZzMkm9fa2ra+NCIcHLxAUsYtTi0wDbIGJ1gt/mD1IdpW
lroqLx5rGebFbRPrnd93PRaGrKFtC4CI8UM2Nt4iq3N1YUS4N7VAkUw1Y670KNs53c/lgEI3s7vt
A7asCCHvoPdB0kRYKXMaONPetrzRrtDNg9tm47JZ5l2MnOAjxHs6NIySdLmetWrSc2hY8c/9F/Nn
+j6fE/dOQqSl/rxVbFpz0/Cvw1MD/Ik3qbA+qYwuRz7H2dmp4dme83r43gSQKoWhLD1Pef7Sm90W
l/jqGWJPI8wEbp3+tOvRKcGAhn2aZFylPqXP0auTxtXyfmcOP24v2ZolwyRTr4AyJZ4SliySQqkq
8jQ7K8a5KfNdGT7DEO1K9Ubf4trWANq1cEegr2KICkjjUJe9E+TZudv7lfet3qL52fp9YcbKvJfs
OmMcsvXQFWdg10H/dHuq1rbc5RCEM0Sf1piXyBMvuZxxeEheiuEBjK7XaT8oDdDYerptb831wBYB
YBKJKnrRhPtOoSSUQ+2ZcWYnWJp0t/sDbB/R4JIqBRlDJCJcCmpTN2OAQOM5qXwaMKt9bn6J/qrh
rrYKL0u21ApXL1aAPwsEB6Q/Hu96W2czkWeZFdjzm6cmC58LSgSBTNNxbErumH4L8p9DdFD8eWPp
1nb5pWFhKuveV5WswXAT1jRjIoce9Qc/e063gMFr2xBSyiW5vdD+ihxPbWQY+eSwzaXuaBUnvzv+
Sclz4b3814Sw0zO5nMeGfqrz62RF3tSd+uDn7a23NQxhq0PcFAcj7O9n9HeGeJ9Gj9Z4/P8zITge
Mw19p4YjeZkp+iSYKb3YOEDro1jQMWTKF2K16+2mGTGsbXWbnVUtmA88w9BM1KyfxqQE+9uDWXMN
vBNJF3BTUPoUooQ4yEsl77Fkjy2kHZXS85AzQBQ79SijrRO0j51vVndz1Spf517dKuyvjvQ/+yIc
qEyRzTEsXIUpf2W9/OTjn62XDaMkxxenIZ7dNpDSpY7JEbJLzy5Q3Z49fas1YPWcXhgRzqlkD1zB
lp2do2A4BsG4G/rnyFafyuEP4iGwWf+ORgjxU9+RzYnO5SVbsXSgkXmxmo2Qey1wgOwX/DckMATD
oo0EtqrK8LOzFsqQmz82du3msuTuN6KutQQcd8RSDpV5Fv+SEsvR6Wkk7XUskuoiARu+tz/04ePm
jbQ2oktLQtBltGaT273ODYj0R5h/9Kufetof2sZ3y37rFbastRjhWYs+pAHwHLJf4fQOIL6R6sJY
8rOApZBWiwdt92R33uS76VdzU+p17Qxd2hMG12dRHykxW0Kbu7PVmyMqbIVn56ZrtuF+on0ARPF4
HJwfkNsdwkE9tZ3xxVFHr0rMDc+1OtFkOBYaUGSTRfEz2e+h7EOe69zJpyHUDl3je1b+0Brv/UG/
v+27VmzxMFj6lUipkZUSxo0qyWTTuRqdpdIx31aTbLpagPCHNNCQZTVZgfBekW44TFERZcl+aQsk
fgkDYPwRGZmMzGojJEyiM80tnv8JnhcI40fHrdS3U1ntHS16UuLHVOphoPw6DmSUlc9K0e3b8KeW
d4fbU7DidviYJdErw5WgiuArc3CkzujL6Kw67SE/GA2sLNIxqoqNp966nSWbxBXBFS7EP7lhhHKu
dhH9GnF1oOumcXU9Gvf0Yw13tLlVG55hWTrhCKGcJy9/E+DTrXR9AUow8S4aXkxyR6f6nPj5rhuN
31Sn+HspL6wIThsZ48jSYqxodD7n9SGMDrmZbuzSldNJvo/MIugluh7FIg78dk2o10N0htb/aKlP
WSnd+9GfrM+FkeWoXDzFyyzneW/3FFHoDY0/+NoPSEG1jWthdRMsk8Zrn3SMmF1O4OgsobWOzr2q
nRJ5/2OeICJLNpKLr6+DX9b+wozgPqPJmNTZH6NzkIReopwS822kS8fSmLyh1d/DauiqwbOSf5zk
e6cxPacZd37V7HT1Tctjut4749mKXyCDsey7WrvjLJ+lpLkvBviFlbfGPejZfVdKe795tLcitzWf
BJCUFj4NoIgtdj/26lAVoaJFZxj5aumhuk/+6n+Uf4Ai49T/a0VMWWZohvetjhVCUGI7L4Far2v1
jUzF6ljIU4DupBVGFtO8Y6ZQZV6s5JrnU+CZZy948luInT7c9mKrhiBhIdagU5sA5nr3KqMldW1H
CdAATv2U2sH3uo3U3exn0tEIJjLYJdfIbZtrx5Ir6l+bwomZQ2lIm47BcWV4ZvYyKqeo27gr1g4M
3fS0UJG3NGj1uR6X0Y7Q+KRRfKb4AzPbY2N9K6xjcLg9En3NWdKvxA1AHm5hzbk2o8RpqQYZZqq9
fuzP0h1cC/nOv4fJyYNyP3ahDHIVt/BSNzuEh2T/18fPtaedPvZ74y54qr1GdYd76wgPkVt7yX2y
+5S7uRcf0/v+x8a38ini2b78VCHF2k9dCMtiGJ+jnFio+RZqx9sG1kBi2qUF4UEjjX2Tqj6ToZnJ
kXrcwRwhVZU/pGq1H6GNs+NTbSwM5ZYFk+JWg7vIY/x6pVyYf+0av3DE/pAEud4xQBWSb5jqutlt
vgK/RH7kbf/if2lfxjdV6IbPpPxuj3x9F8BKDXRshRIU0apejtMCjpcKqec0zctdaCnGxrFRVmJ2
3h5kw7jKaERxhDvT9POKC7uG9006GPFXf4j2lhnflZ2bQDsVuYjuuBQE82nXjuk7fbijBmmi/0aH
ZwD31rRZ9FhzHpcfJBwyJ0NrNQjoaLbC3K3pe0CnbFRh8vTJPY0bl/n68BfqCk4a3MOm4KqMMMxk
2L/ZXs3klX6ym9XQTfwvIVz13aP2mH8b1cLV+oPax4fxUXknT4dAeSrI2CC5eXvFV0d+8S3Cua9i
JPUKqL3OyNBb8/8GCVqu4q4w3TLZql6v9brQ9QhXFhVfbQkDr31MigKIYwx02fvycw7fZxu2bqI8
StXJn6yDH0Su3+4sBwHy/bgwLiI1MvQbmdjV0PvyI8S9V0ZUAxRaynnBDw89Xsubm8fAjQo3+ND+
hFZL+Rq7Ew0PH5oPW71/axfGpXFhn4XgX/RMo/l/CrLdaH6lZOVtCpkt3ukX/0j2fOFPZpLFYNGJ
6qkaZ0ZY36cEvqp6avLTkH2TtXPfvwDt+IMbij4UsKaQaMP+sTiVC3dlzGXuoJnK4WlPVURlEtRn
VJD32UImrGVQUeLUkLYiacuzQLu2FMSlLwHBi8950nt5+K5SLG+p5vmw8Dk9TRx4aR6J724fkbUG
H/QIIJtZ6PpJbAr7NtOS2MpC2l3H0jlUc+rN6cGvvw+1q5yT2Hl05o+QDp7ijVBZpHP8+x4gkgH4
TJxGNeR6uIocllo6qPHZUf8XqyOFxGJvGJE7FA95GECgrIPlmtwWTeJ0nl0zau54Y21kItbiD3bR
vx8hOKvRz6O4MSAQkK3PIO68AZoCWj7v498kon0dLVsImBpIUYU1vh6tNmaGjahqwmh3dnuYX9rU
DXov+p/NWdx4H6zdc5QUaAUBF+eYYt1HGc1MQkWCp05k/EBdcEAeLbY2XOvaLWfRa06THUkM+tCu
B9Qkw5xxp7BtjD0aq2G1116K8NzB9rhVDF7z4pemBL8CAI46bYmpwSs+Kef0fQlq1P2DY3BpRDh9
ehHOSTJgxFJ3X7sBnWu39+LZVSFpBo72fNvc6uwhdCZDvaQiIS5Ys+LCju0Aa74l30/6Un52kcYd
FRg6IGNuNrb5mme24FZcurU46uJryELdYMEI4TQHLfLyyn900vSnX/tbl//aUiFwg6A1VVX8s7Ar
kLMOnESGb6TV6jtDQeUme5jbI4L0SviAMkVQ5W5kvlGdT4hM1cMhlc27pvfC+UOgbGGW1o6BDV0s
YGP+hWLR9Q4di0GuYb+C80wrk3vbauN9FDTKxmFbu484ZCBoIdmm60LwIHkxa1M56vF57v1jmEr7
PAKuHzY7Z0RFIj81Vf8cW+XGRb+2oDT7qDA+EFfwj+uxQYVD8wdFkHPY2x5sDxZaw5tX7doEXhoR
rj5FKXRlAEN/nuvncv6kh/PGoVPXtsulBWGJ/JmEjVEweaHztjC7nU+jvpEVJxlSidya3SxYntVZ
J53C7G2cPEpErInhxlVyLLN2oMVNd3nl74c0AsZpvYmHfZDOB107NoqbK/Vdqx6saKtffuurhSVP
plqieXpZ8uQ8FftgtFFd+RqlHmzjGzO0vs6WQuMtVwen6nqdIYkwksLhkoQJALxS5EqkFFPlcNsb
rS40YHmqJkQBNDRcW0EoRO0THythbQM0jzyo0W9bWB3HhQVhoaVGmcexZcoKBaDqYHo2/Oj5Fjxp
3YoFBo487CINej2OLtDTrGs4FdZo7XpKP0sOa5yOt8ey5rtRifjXijCWLPKrEPIBuI7mR9U3ds7w
g6JfX6cEo/AqB78n1P4aOTgqDdEg7zSy+MJuK4Zp1DMHrpAof0M+LxuTxw6WTZB6wZ9sNmBVpK9V
OgoNYWBR7Sd5449/U1FORAzO8FFVtphdl+8VA3iaDf61IoyHoc7oIc5stq7cpx2imSgIScFpbrbe
+2uueUkxIjJCnzKY3+vtYJlJ3Vo+C5WaEe6k8CrDM9IvtGqUerJX+j0Z0ttbY9UzXFhcts7FYyHK
rUAKIw5SU/Q7X1UPk1MFrt0Hd0Ubfq79rVLL6lY0QJYtiip0P4krViRZlcyMMMlrh+7l2rgbzeY+
z9HdqNIg2g3sJ1TG4q3HyvLDvyzihWFhEUOYMMco5543lxbz7lHVf9Bo9Sf7EaFjHQjdwlOoCrMJ
aM6ffdhyfUc7gghNyKI05kYktrpkMIdRw8X7wXF9bSTw4fOOWnwGBVC30+L78bPTw7GuF0cn6TaC
ZlGwbDnM6K1QrlkIMZb+5mtreu73TSvhB+0yckNlvoOv0uGl1VMRR/G38MJH+ZS5+y5Nj5a5t6p3
tzfoyuEDKQqEm5HyghaTb2GgSYqRpgm5KdLviBV8qUIY0IvB8vyg2AhSVo0tFOUIMpASsYXLy+rq
MU0kKF8GecoRt0t7r2gzbQeHeLInIN0iblq1ZwNPXkg/qJaLpyGxjcEYWigQRo0G1145ZVPjyQid
q1H4v9sTuXIAQFqj8ICQE/emmFHOKlstZQ4f5XK6B4J0JK1Ec/xOL/14Y9NsmRKcSjMVcShBnXNW
fDIAUecqY+zW6KbcHtFaYpadiS9ZKHVhnhXO9BBE5UR5gd5a8x0CIl6xSz4k97Lrvy3OpdcfjJPk
FffS/W2zK+fvyqrgpAkLYimTl0jKCz3L/WEdt3RwljMl+CrkwyiaLDR3VBgFC1I69Vln0adZDz30
MzKyWuHw1+1RrFw1XGl0B+sO7yxHfA2HKAJZpUHnpF6FI1rM1oMcJPu5QGtF2RdR9tciKSf9vG10
bWOADNGhfKBjnrrztTOZhjQuCs0mDqUvK6m/puTxpa31WbliKG7RgUaWhoYJEYybmbUVtzygzm3Q
eImjHuTgnXEKLU+WPm6y365tBhC/OAuYj9D5EJ6P2dSZKF9grMg/ZY5xiL5qse8OceYB6PuDyaML
CMT8wsP6C8tbWdYy9CKMKy40N/Al+QgIK/PKepp2t02tjurClPBYk2YUK/SSAxwBCpDbr8PwbrLf
1uRJqnLrYl7b7DSe4GzJalG8ELJ5XV92aTYwLCd41yPmnBX6xq28lqfk6lrYPm3SPzTEX2+7OBlC
a9C4Q+gidgOnIuadwNNMXoLAUNTMxyj7bpD8duQ/6IlduBZ5yus2zb3ihtckMxmCmObhUnObv/rK
40l/e6nWrhBEg3DobD6UWJYjdxHAUbsPYzJq8GJN6Ye0G5FjK05R7OyjrTL42uG9tCR42z6Mpg4N
MZjd2hqlnshECNsfVc82Unlj/22ZEhygNtvxWBTwkFThzzL72ddfbX0D1LQ+bzhyji7JeVM4uLWZ
OWlhMRpZj71CyjwAsnkRHKJu47pYHwugseVFTMevuL+rMp3rkrEM474v7hb5lo3E9PpQ/rMgDMXW
yqDR2Wlne/K+gRnyH/6kuwVE0n8mhMDWnzu0pRf6JF/9Kyzdun+Zty69rXkSfA5UKnkIlyHcAeW9
fjDQPby7fVLWnBoEdQtJOWrWv5QNzHIKnSmC7QNViborEdt6TPz7wX7+ftvOmkO7tCMsR60lSE/n
2OkREoBfVYqz4+9bgBSbBItDdhS3dn3mbd9wCmuEOatWduBhJu3T7d9/BWmKAcilASGAc8pBUv1k
oVVI3UZr9uq+KDwKdMGdNb8fop9zfh9Tfs/m/dCXXvkZkThzRnPx65Q5bnyKg/tyB7+wtEUAsrZH
IJ6mbZR4DzCZMPBpktq6sfkuy4aRVvoxBs+bYNy15aOaRQENkhHuWsHNDZU2Wr3lcPehu1zSdqAb
G+d1reBM5PWfCWEYfqBmTiGhx9Vm8V2gPk7x4JnjDqT+Wz8Gfa75sqsAehyrD21tu9X7pNihEHcs
lGSnhe+M6KEut3Ata1HTgmlhW4EC4LF1vacmreyTvuObAqt4VM334fRdiasHNdfe1Jp+j2DLFkx9
GeUvmwx4y/LuWXrNhIlO5VntIXSEL6J4UpTqUFrfuyUjnT2Y2cfbG3oNf4aG0tIHCG6P3SNEACW6
XUWpwp5lP5qn/Czf2Y/arj0YD/2dujOeEy/bm++jx/bt/A2awp3uote2k4D1tJ6+yw7WUXa39bFX
d9p/HyXW30cpU8wg4aN8lUOkx3eE3V7v6HeRbB+Tqdm1kFDq3eM46Z4dRc95Mz7Zrf0ZpO/h9vys
QQEu50esglAZaf1G5wqR3mZ30l3yJjv5B+Wzfwfv5Dk+dvdbetnL4oqLz6rTkElXO2zJgpPU/aRU
x+XO6uhmDQdXHT/3JbThG9mDtV19aUa4tzJ2uiqFTPHYv1crLyr2XMLJHf6p3bC0VpXWKW5ALU3e
jjhp8V2XgVit91psUcPsKv29Y9TfnaB90FOjdefog40ubrLPgTX4tbVTanPjbltzjDzteYjwolO4
Fa6NN52UqRUcv+dEO/qz5VVteBiLLVT62okFmg2UASAkKUphNgNt0owK5bYzrsI140oCjYmEvUOL
RNnr/wsbaaNUtWqQei3E3a/6tYJTIjPVtqPJnIb39r0RHTKvfs630girc3dhRJg7RR0CiJp1UIPU
anpoCCvnq2pvnLC1s06r4b8jEXbHHPYAsE0jOh/cjaV/pWYQj9LlTwt+tCsbKymXn5726S5zkwft
GJcg1PRde5Z/NM/50/ygfNEO8b3u8Vp8gg3hqIwf2+hkb0FPtGVBbn2LcLM5cs1jx+FbnHAXPITf
Q8/4YhxATVEJT/f+STsrBy62/DCcw/ZhPP4/0q6zx3Vcyf4iAcrhKxVsObVTxy9C3+7byjnr1+9R
7+57Nu1nYnYxg7nAzMAlFotFsnjqHGCK4r28Tt8HO3/yvtKnZhc7MRmeDYANrMdJ7u6p5tJRc7K4
WKFdMPFe4COakN5ssMIiH9g+WO3sMTRTFL1XxbvREB0BbY5u6A7crv9u7BBKv0uNcSlgBTa1H2ni
KIbTHNgpSlTJS2hFbsBoKrqXYf89Wuyz16Pl+KIJoEKFsLbarepUW4Y7H0c03uCufz9UkpxXOEw1
b9u++XiqHrsH/QLXv53JXp8r80zhVPmVW5PJW6x+1serHrLt1yYMLvZwwMPnq+qaT1e9uhR0xhMi
y0Pzf7+IN06d2j6Z4chct8IaJbXAUo1g+ekmq3gBXnBmPyWkk8ALCvWE7xjsPahvPJ6Rew/fIFz/
3wSGXHU9GAHbnt/pMGV5+U40fwC0fY+seCfaZ3/dP4cl+QuORtGJ9+J6xG16Eb91z8mS1bXL8imV
YCLek+UYkJDNpG/zAae0gHU4n+P2P6cwHB6uBzoJvF+VLbYDGXhricSW8NIs8IL5BDVs7SlbPPYr
KwypRNBDTU2qEmzc2cYZXlvGe8bd15uLWaOLDxK0Xyt/HkzzPe44czjFiwSVqJGIZnHC5S5cVsWu
z7cj66hwtzZ/aZlKD2JQ5aNQYmA5KSwD/9hEHfGX4nvtlm6/MHZoZeshGMeI09lfD2bvF0p+sebk
LkBrqIcwncCNrJM8dGqFdFY2/kj6KWgZwcKyRiWRUhs4DoTP4aay0LX51i1j1zcFM7D/X0FCox2G
gJOHUJwTCWeVQeHEUmKXKmO/uDsWqIegBwgPfWijuI77RGuNAoU3jAVbd7ACmkyyg8FMX8c1izbt
flhe2KKCowqyQPUj+I3ngEQZRGJMIhkGbdEZgMtUI0RS3oScBEl6CFsNQOhkoerKQlfTjjQxCwB+
N6dcfA212+iDGDSjjq1AC7vInAbtKBcSE209/8pNZF5YoWJFk8fe4+fI9LaJNTnaknekjb7BcSN0
OofV0H53Z7iwRu09+igNKqrF2P1DkqLnw9V6q9D+L4faCyPU9pP3sWAM/LzGM8Eey+cx5RiRz5oa
atdpZaUpUwMWjOwj7dc5z0Jc3L+2XYyB2lDQhRQofQsLnPQStbLtRe4YtU4a28CShP1KCDorh+SD
jorh41XNWnDURpMnasTXc0CkP+EqXRS2sOaeZVR+3Md2/sNq+8U4zvBaOidW4VANht8CjSrG4P/N
WkUVzbCN29AshjQTLJ3PRwUXunjsCcSf+0Mk6BAUjotSQXMTL+xbUcjChZelKpphmxC7oZFJLCa1
eby3C+Tfn0ktkKDDIy+KFEhAniMPOI5XBbF9cT/0DIfcPRmDxmQWLEG3EP3ipAoTlMPndqIq9kw0
2EB23fH60uq4vwzP313zF5aoPMd3oaT7ow+wdp2YkYquGWMbcefh2KCR8VmGPoWKhAatLUk4PTZ9
d4zQ2FZk3NTBlUqFtVIbCZdJKRQbxZSEkSSQTjds1ZNWmGbWcf3uzF0YoyJZmvi8awc0rQTh9DH2
vuRq2TC/rgW8WXbolBohb+boY8WqB99dQpDLhbQtXrHRgH+9Z0H8tFKCFCjhxvtjoDga9k+juPF7
p/KfIoCJgEl57Na7I70wOH/QxfEiUQTOCzoYHOt+AbJjwJV2A8hwAgGPSIpiBdPqscE5hd4sCh1d
FsD6oM2KnsephPAHkD1Yuz+RlK1GoX5RBbQDPbZyd7eArKokg+J45uS7HlYeQldPH+po42iQ1BsW
kLyKZOKzaAzvPsQCqzFPGBrtofF9bacHXHDUcowmA6HBhMZF8SsPFyOXEKHaoy+V5CWQtCxI6i/J
G+1EKM8gPtD3ihc4anhhG+Qd9FLmBr5hMy7VVbDot/5Hf9R60h7Sg+piE/4jcmRaF8vsMDo5qr/t
qWxJ9YzK+4J1mbqbkS8/iPJD00d67M8fNJqaY9ixrZn5olpHTvwsO/GT9B4dJuZON+fPR16g9tIg
GaXe82CUx/ij/R/PqmxuMZnC5ivds+419yLqcoRU/tFAdKNV3K/LM+cvestIZj+O2V99wEfjoRb/
VMtKGPYwgbemnQGR5p1RmxsUWtfivjqWy8Jsl0hCjrDy3n23WrUu//r4E+7H80Vg0ekghXCs2uIT
Elex5EW8akhFPFx6WTeAe+n8wp30Pc6rRC+NDRgCi0/VHIpiBRps6IW9PB7QvWxzaYbar4ArnCB2
hvSGOjlPJJOFNpUYYUEfRTp/qnQ1wzikp3LZ2gPeYDyzeJdXRNvlO9n17Wk1LKSTYvbOaIWLJCOy
nf2JnGk3WsMu2PSv+HMlkvhPsMxMhXEyuNfiBYzhvzIF3eUSTVGAEia+b8xeKuD+trJZBCRMoLhk
hrvM4rU/nrFWcUt57Pi7x9BLw1SKGmpfTUGjhRRl9iZPIlNby0S3UlckOmPh3NvDLk1RyWfKujJN
izmWbMWt9qgK2HPBkzEgVihR2caXGwlSS7CyHb73sTuQmnR2h5j6C5UN13hKGaUO1qiohNMJzViG
Aew1lmobTmvN42KJQrCWIZVyZL7QQ6ODkUkg3G5axbDx2G+/eNYHWY3GKimg/cEw0IyM7k0UpQuw
pZv5SrRVS3kpnni37cxum+2Glxzpu/3+hALM4y+4O0b0dM6vskAtSVR4GFPIR9qEPdqoDmiJNYaP
WnrWWka14W4iAHsKugvRFQsileuTwIg+J99LG+DOFVJmrQl1tsiwJt9kCkrf32zRH4AOepw4gKi8
NpWDSDJLJTQJSCcN5Pe606PxRQ9fBkFwOl008QJLWrReaK0MmiH0zm2V9DMFAcljv959Y0W/Hpo3
0T8Hpdb5snBxdoz4VB0iD0MWGrMvvn3VKQu7g6jEW8h/VGBSUqeBGFFqp8pmklYsWOQ9FgUZzN6z
QgNa3VDkubaP5J7oyjCD0wvZbOMveRyIDKrIrF/2P2nk9FAi7V1hWA3GN2Pod2cb1GNz3yCgpjTh
M68HilwEAJGLekeQV4f8PQRjAlqROHmZt7zTpAu8Qc+9/Tg2mo184JuSTGNBZnEUlpTWvCvfLDEA
DiALBoJoMGxcOyKDgJpSJHMrWpzpJKm4U5sbp7CBnJ6Bjko7SqKA9AB/g2Erfme4Yt5CHxmntti4
KaqKK9BwAR0yK6iEsyy9d/4GzSfuFMm7ugVhWurb+U/wfxARkAH1xQMu4OYKODavh40ih583Ldpy
oPzS6NtQ3/TF08Aia7zn3Ll/RZ+pcLHiqCjP8rBSG9XA7lJ1az/MVmLRYmTluQxE3Jaaz6kS3sAP
9/XYr/ci7NIsVTzw6gntRRPMiosGfQl+kdqclxFPK7fN2DKW8r29DZh9RLIBtlqA6a89OaoSVzQT
PBkXP9ASzNFuyxSOurefgfYITKvzmhXpq20tJ0HAod6FyPDNXHrHqU/OMyuO7LEFOVAuMNL+3YI9
+Njx1I7yLxoFqDTJi2X+3505hYKH0frTL8H9X9Ykqw7Gsk04pwjwyISmad7AA0K4LEXUbZvJ1gv9
swh4xtvZXRejkQa8KxA9AFDk2sUtxycyF2A+JbkinPAcS2jI1Vjtd3ePXSDzUVAIAi8i7tfXZvox
KsRY57AmQOsiuW0TEz7W0BbZWV1kg3NFLswwM/H08zhc7w4PdCszmS5g6r9P1Rd7gTdNSho0EUTw
On2WW1AG1eo9RpjeHR0IJxQoCiGOALi/Hp0oNGIiFS3A6WGYr/WMl8xYqgPb8PjIbSaxcVD+lNZj
gX+V6+9SX6rrFsV2Ri3qHscHwFcA2s7IPcDkqbNgU3WRwaHguOnGvR9bVdgTiCYSSVlqmp1PtsJJ
W+hElVNt+VnwLspLT95yKELks5R14y//ufMvP4eKdEhjKxX6bYA01aJlC86XaXjOOFZs3UuEoMFE
BzvIGtAyTyV6KAlnfV9il0lrzdaMj3Go1rmG3mAVHI61v9PEkpQ5i0R5XhcX2wtA5ugNAJGNgUop
NDYkasqHwc8ED/LbR77542XPU/X82HeM36cVIgHYU9VpzOOjocV/DPCHGirrUY0+KNFjkCnPgRQu
B4ovjY94zd5W6LXHX8IaCmK4GbkD1KvMUsbl7/HA6Lv8jVVq4/JKJeEkDiNTPwZn/OvtZRfotI33
Or0/tkSt/RtD1Fblq1ynIr3Hx0GvHT7R0boXts5g8KzuMioC/8cQwFoz4yuw55QfUYIDqq+r4mOU
mIDpR6DvIVVK5E22YFeX7o/q38Yo93WBkuH2DGOF/pR+9jvOJ3UJwRUrI9AzN4dthjKa1f6zpXwz
RNqXoTyKPVfGx1YuNuOEog9wcGBtYtFEULvxrx1BNbDjg5lhBqteZ1KvLNSg8DT9kHjifsJlwSsU
bBjqamwOTfoeMnuO760ziNtjQ0YPNToSqYGFEcjUoN5oHKT+JOirEeqNj6PwroH5ECxDcx51V+oQ
LPJdrYJx0DjUxkbWnyafdY+85zLscChcQ6UAne1UJmrBlJdUmucd8kY0PeFpJjoP69QBIAb4Lrnk
GTdKepf5nSPc70TAL/8bG389R0IBxWqxDLgDxJfTkaiJbLXhS9W/FN3opoADlFbbnowcDxEvfEhy
OSWe4ShlYUY5I0veLgZAx/H6gO53pGMwIF5/Sp53cV4WA3dAr7ApVYOdQtvNiBh99nS1CiOGDCba
A1FSRzMwDtzXZhKu1Eovi/zj+s94jN4UdTUtFCDp3PBL9sy6YBaubzOKCnUwDAjXJoyKLo/hDTuT
AyUJj2qDOitySTktsn3yE4SC42dOyKq33EnKYHjG/jmjhKGKSIPMNI4fBlyUwmMuKWYdpAvZeDW+
lMBSBLMVktWkBdsJTVyP18Y9syDOAiwZl2W0KdLQ9EiTcpB7dOGxxp3DUnU8VaRGp9meVPXHKC0z
VzN6XNaLPnDjsBSeDdwknccfcRtDOPhDwF7DTU2dBQquJ5frUshb1VN4LMJRN6EvjeXT5JxbKB6L
mZe6PCGOIOsw04WJwH0YN2zqWjf2ncBH2VE7+TVxhlV0rDePR3MbOdcmqNFIreIlWTebEIjO2U0L
MmdwCOmHaUrWib9EA7j9zy0idYLPEDf8mfTp2n+dH6Z6yCfZsQJ/lU8mg2TSxjesvDU7WSYq65Xp
3ggv7VH5TlIyQYoV2JNRtuUnEhS2qNhTvJpBeclZPD4eHl3W+p20C3t0Y7yXFFMYh7DHCabefKoV
Udp1gNbxplimudnhaTt0mzJH/pHN4NAA48oSjfttEr4+bUIQVRGxR4GGAF0VcwxfXGPSOuG7WPOy
o1o2RNlU467jPj1/K7TnNF+3xVdd/DFSov8MwqHJdbto8GbxHpe8KQ3hOs5zkvjpaqp4xtq5sxfM
H4bJR4ZEyxcNxm9B7RCiewofllqcv1H1TfoufEpmoBH+j3+qU1ItlG3v1o4IrVpG+rgTCTAOlDy4
aVAhoDWnoiYB8E2N8qPQGrghWy3S/2IocGhAQ2Oy1RhLiyrYzoFgqKDKmq94gDT83gIvJiFr8QZV
SVx2DOTsHB9FHQeh9Nkv4gUj4u6kiblXHDQyIKTF0OYjxYWhuq6aMRKT/Ng3n7LcE8Nb9xZWVmq/
/wAX8hMC2aSfawWX6RyohnXJ6Aa4DTc08YJzF2p+mFXcZ6kPGFuJD9Wal4+lXWzyXeLKB/UgriLX
X+nudDA+gmN/VhaAj1iVabgsXQv6Pq1jL7iyT4W7okPkOkV97ZiBeaOrT2EZghLPAoE2/thDpw0Y
midjRDNcx5Kl/WXlulpqlG3qDl0VfjYgh8tH0cxcQACBGGrW2bJZAly/HpbhwndVB91k4MIWD9I+
dnJHXIqLZMGSKr7dHOcvQdkL7E7gEOPpXqG+5EG07MMLqrCVi09ZXOHaRCTeVbiFlB8bxelBJMaI
PRGxRQ8fDeJopZ6ZktCPcR17pVoUQxmWylEh4g9YNKGEufU3kJ3ZeyR/YsE8bmcaRw2cJHHEwTlH
hlLhtTl+1NW6FTn1+JY8+R9yZrYRUZ+KLS5rU2TxjIPczcICFAknRVCDAhcxt9ZcW4vxJBn7SWwc
RcNuOzcBx7hsjoSTFJYb71pCE/ysi4nR0Suo7sq6avPEOHbLbt29ZqdyK7576MbQl/FTtKjtYJP9
lWuGWZZVat3EY4JXEQ9Wx+DHO3D9D3SeSLPQgoqV9+dfugqT2ZMX46NWSdpWfj3U8GRRAaf+6nNg
wy5V0h4rHlhj0xhfxOADjxEI12WLXpmMVUa9ufXgsg35it8XZDRI0Xdur8DjGbCX3rFVAK6W1rHp
+4ud+vx4OdwZ5pWVebVcZGIh8Yq0n3rvmBLn9R8XQqghUFdPvc05ngdY9djugArUns793mtJQVDt
XTwexu0FZjalIZUr4IPCdk2No0xAo8r1knfkDzzKvF+Gk528d95F4Eeh6b0ae5b2Fl3mBvUnbhKg
jwW7D9jdwNhx7Tpv5H25VQT/xC39ddhZw9oAvfQqdU7tkv9TbfVd/qpYisUY6byEqcBUEQ+QZQLz
CY8y6LVZBZXAKZCD4JTKDu4rtQnhAgks7RK0DUqHJeZ6JwpBa4zyMhLmrOhKLbiy0o2yz8LgBM2W
hZaSHpj/Jy8lPAP/fnP0wMzhmIWbJ7BpSFzUmVfN4yycwJeEawOatr7z7oQObTI2LGjobaCAbVeH
CW0uls9cSdfuq3LoVfl1kJzwtqMv1L8VT4LX4JXDbrAJneCv8j38MzwBoKbXFqkJG0TPB5bWT07C
V1aQ7hW6GDXe7EjHegq4SY6UISog5X4ofd7H0EKfDEQ5apARl5aPw+8mX1A26IOT2GmJgC3m1O0N
GwfRx7/OnB0q3ECTqJeRhJ8PzvmuNiNL28Xqsn2zUkvhcBIkePFmmJy/+Go9USOiEn2HHnm/nmCy
t//0z4loAh9xsPVm5ZnfB4jKPjZ3c6KnrM1zeJFvDb6btGoeYInwS4i3B0Icp71pa+xlFqj+ni0D
mQLMTyLebWiMpCC2RinUIuYqJ8B4cSiyfI2tqS/n/iPWU/itG4GKgBFwEQBiatDyL8EgxVPvx/1J
54LoqY36Gm9+GovO5dYKUgPI5PHahbsKbg/X7uN6iL6P0FDAG3ti8vqTV58fz89tfMMA7nnYRnBc
u9HzlJUxSSKulU+gDxEaPOVxZqi/P7ZxeyYElPrSCBXlaTrJZdkP8ukt/kQchMfASV6zF/Wr+4xf
H9u6ven82gIdMToTMDV0As8AIQGV2ySfGmeIP+SPrCO4UxvSV+rt49hVioEk8bqHygnK3cJhZtas
XurKNQDjb0m9SVi8jbdZah78vz+ImsJemYRoTAT5VL6ko51D/SaSwQ4Cci3JZYx9zqzXSxumgFDB
q+VcbaSrmlIxtTUPubrTujffDPSMfcj2BKWTwArNwXyvz5+fPyM5tYTVonOza85OvzA8r8yLVe6X
ahY3gQQ5oudYBfgu+vRdFn07jcLBvnJpBFTC10Z4OZs0bRJhZFucCveP58YLA2AfYwGyZ+exK29r
RJQxattE8R+VWRx3T1215FETetKOkk8WpFmhZZT4+26nehbH8uP9lfIvR97QYCb5ZEx8BEfGL9JZ
NGX0WQsHbcttUUu1Hw9xjrv/HCx47L52p1GUiRAhK5ys8uB2LxyjtnJ7XKQ8OKe2i5jQhKGNGw9x
Lx7S0oxEK9iPqdWCCododo1VmVpoqfiaRltm3nnn2aHGhl3AAMMh2htQxKLisZC4Hs+5gXKqNmBa
WHubxvaeECeLes1iCL43ZZe26BeLyMjTUlU8+cQvhk1kka+9YlZ2vhn2j+eL5r6Z4//KEBWSNVpE
ZC7UkKpP1dmRGtKs+Xd5n61rq7V04EOrZ6ARCsLta/+fn1OubVNnuq4cJOh9GPKpCmx/7e33ZFpw
H8pi+pFMPyBMg3cSytVYqeAE6bIfxxWcqpDJ4e1uaSwqNBQzPHpnd72yQoVoWuRjWg6cfOrNyM32
5dYvCbD9cKhkds/Bqn2tGcfJO5vBlUVqJwR0tMpAKa2c9EVONoPNWNM3AwKZAO6CUD2SURYRpNmt
F2tOjpsBcE0ZHERomheKV5ASMVx2s8XMFjQBiJgZCYm/ry2ERpLOV0PtVLzxP5oTRVjMXE1GJ8EZ
3I6tgHVEvokEKKdDSwMXMhQoIO1IDakKcyUNJcE/g2RHOKM1GrJGWNwQTdEiR68AclBAM33sjICV
jG8S5GwZhzwgT1Eh1ujWnkAK/W5KB/+s5a6OK26JM2vffjMcenO9/bWCmjBYrXC/pc+RnucHkLvA
+JQycKTQrtDW2tTAHCzkenJVLbaShdD4i8dm73kVrUR4jEQRAVR+1DRKTVY0ENr2z9DONSd1iwcz
s4A2Wh4shOhLSiby2N4dX84P8mD4x0AlsCpeh00lSUEljWJwFhe87a+AV2W9Yd/xIw5ZvDgTj4Ef
m370S7khNMJODs6BK6+GzbBW3XojOwD9LR8P5XZjm6nZLyxRvvOkctRiWQnOlcOB8Qn8zqtyWy1j
s7DRwHIIXWEFVTUWKOD2+EOZpVJiDGnXtp9gtl8F+3Apm9leOLxHu9LVHSbimeVNKjNmQTtxXK4G
53h39iFldoJItBNty2XO8ubsrautmhoWlRFLkfe92MOwuKW+0BxwuH0rtrISbH4ZbDnn8dzdpF/K
GBWGfapLQZJhWOHuSXjNPnPn/z2e+RMuUrDaDQYWrhSc0V21aTbqyl8OS1BLPXGH0o0YPY63ZwIM
CM9kQNfM196bqEfFP1djtQrPuT05ojlZiQVmtrVqxe5kSiYWtBU6aNVbvjx25O1TBhocgOOFUvjM
RAb5t+thAvatah7A2L+LACzBeEZJfrSFvGYxYjMtUXMmD0LlJx0sNVbnTsRzCvtVsut1ztg7b8Fz
1JComQv6PPSmeUgSrk67j27/5eiWsh2d4Oi/41WMtZXerrFrF1I7WzFGE8DQsDciX3GmZrfovUE5
ldnFftcQaIwA01XRNUIDosMklUvwxEdn1DTxum4JO/1JsNH2d5KPj8OCZtTSgVbSoVL8L1PUwTsP
Jy0B4iY6l3a1SZzSTKyPzklJuoQS3rIvyLgXn/Sn0lV+qaHG4/D1jS4Flpwp6zvU2SUXqzBKsbOX
Db6jXyWugJXRbPQDHr94c7Qzx7f9Rej2TvsWu8lLtDMWktmg31FzmUE1R+d1ertyCE2WG+iljlMm
PqSwGqsmU21yx+b16x2s7ttqETqe7dkRay+8TXMzWyNKYFCkFCF0QC2ZOBXzToHc2rlzAG6QNoE5
rSfP1C3+qdw0nyszOhTb8lVg8TKw7FIrKE0y9M5Awebsf8orYS0KeEzmGSE2RxDt0MuxUatmKIIQ
MKvfVYOuY/JHtbxT6rA2ijl93ViBjgiKiNB5won2On44MWzGGho250zZ1NF+VL69kXWypVnVfhcL
+kn+ZYTaZAtPKKp2hBF+Ia+8BSTifx/kaycEuqJdeIt6US2F1WRrC9XJrdzpl6yS0e2FAVJWM6Pv
zLyoiDIVKaPR+BKYypOzCsrWQepIHJuPU8I8H7QnLy1QMZG0UVRGYpWcOzSLjcUu1TOzG20uhizo
UWpY0ux3dkRoDIMMfY58sIfTz0WRqEWQBZLjcy0dhtZsOCDtbL8/chJoqQRbAf7AS3k3b8VFBX49
EDpBodbK0bFXbNQAbEu589gB90IJtwjo0OK78FJHhVIlpi2WoggXe0VrocY6WSlUOey4qz4fW7ot
RSD7zqQVuJxBfxQ54Dpq+0nXc7Uv0nP7U++EdWpufLf8Ep6jrbBnmLoXOAC/Ap+Pd0HwW1OH4CKO
mqIJy/Q8JdMommPuF3/lvg05s0XzzV+taXINirvNtEGXTv02isOomonv9VtVaHK05nJGhMtOzSVf
taK25YLxffNQ6bC7/D7KFaEajb5fNuk5ztdDNm4MsDMEE9qk+dASk+8ce4KsZFBHLS3pORiAwugP
jz/hrodU8AIDIQxuUxomrPAh16dTkp4LXVkZYFHlanA2/mMboOSdNeEgmoMLJLXNFWna+qgFp2ed
L4BZjUTfNPLOYETwvZMROF+0GT+EpKXQrxDollBkZUqzc2V11mQJONHqrmrJQKgbK7x2L1UGrOP2
XQxZEQp7UAPCizN0G6jjZSakMgfmnOwMTtGZaxJ91nv7s1gstT3rgHlnnmBKQy8T0FHYMOf/fnFU
ULSuLBovBwDM3LNqrPc9d/Hj1DgMb9CysSqys1e3/ZPBVeKbMkbVgSva1gzmmSUC36k6WHy1AjFZ
1AK0goGLlcxBRV1g0eipkACQnMxQ8MCoA8bc3r6XKGD2AEBYwqMZUhQNRGw8bfQLXevOfGHqAJcE
6DEyy+lQ+n8bdLYCC2Uc+86NxPCErjJStlCtrs9+G5gjhIw8S+JsQwLIodxULCau3/C9XsT4NlSy
8FQOICIewa6nhp/4MlG5qj9z5bL0Bafw/rQ8UnR09AO0G0/LMavtWClJqjkhF7peB9AWxADTknCQ
w3gbjLeG2wCzkieOqthBukyCnxays/qTDsIq/N9ttQVdS9gBYz4VBKRt6tiQvLA5VLV4vOgVb5wM
HrxtWdQW731lfG4Hu/Bv2i2q+I8avRk9qYGGf7yqb7dMBTzEv3BxqE2KdG5FEm2iTlD6cwooAsnU
TrX5NuEdOQp/arkED7Oof3ctx6Lz/d3tKX+jzCuh7wAlIdT2qL1aCMGp1fA6kIDDq6cM7sA7ue/m
2XHMj3y4lzSQML8Yw0vI4bwckMIQ7OJJ+qO6IrdKN/wp0qxI181oBwqjwjcV4SmoAeN05bWsO4pq
CdsxBIfzcNBGu7DDvWg4EJwhRUWGba4uutAspWfjr2hYjx1KUwPMScsAJBxrHF35KEFRh8ZMqXvN
q7j+zMcB8L1gp5GfwBZeq6YmL4Jp25YFRIct7aCY6lrxT6q2LauBaNFC36XQp49ZQFdpPljRrr78
Iiq0h0oe4jHw+nMXZkRw+tKJy31smLXfmIWRLkYVytoWXkbyjeqqwWf34gWk4vYKb6bNG9dZkLjz
9CWCcTsG9qRZYrrNwHvBWQJwy94yTkpEjjk2a99qAtbuf/O+AnQ9ZIChCAExZ4C2qH0n7uNimMQh
PivE8kZ7HHBztU8jUfYsLt6b0xNliXr0iEUtlIusj8+RxynuAFlrs5oG3eoFcEc9jpKbm8VsCqAq
dJ8YIBmgG2dLT++ScpoghEUsbXQ6ExgZECqy7sg3+81sRkE+k7CdquA7v05qtd5GCeDXMGMAUI8T
UmuKesPa1X5vKFcBBjNIHZimWfQIFGPXZsQkSqVcqPPzLJT5hW6vOCIFH3rxQijVXDHzUUMrT9LI
1WJK2rYyEzkJdbOPx7giXckD+MRNoV6YGSSIRjPzRiiReVADgs5vw2nBIlQzrnTkQGpwmvO4ICAD
+nYEIkmeeCoLyUCAQt+mM1N1rBNStJApMfkg7pFrK89AWSpQ+8/E4CLPaacskMwp47qPMAc7uhkY
esBiRLzdjOESCcBUVKsAYUP/8LVLeLnK+tQQkvPgNG65k6x6ETghHuui3ae8TAbSMiLq9hhDWaTm
Wu3abup8nP0bp9hsQ2mV9mboIs1NkEfgLO/IhBjfnHvnDRO6STPpGXgfaFxgO1ZxIQEThdvGrnH6
2gHAGIphrVN3dpO9yOv6O0A/A07DjxfPbZkOhjUUl0RIOIJHX6acKxS6Nwphmp5rWyPyahuYqtvY
45mRyuctiArrKzOURxMtGNMGslfn1kyf308/LEwZcxzUHlgbaNb3CxjwFtq6IZudZEfE/OeoRspd
1I7Ea91UFPU8DrskEZKNTnYBoBkmY1ruxcPltFD7jBJOXm2kmBbAYRwMyXF8Irs68U1tFZF/SsYE
9W1EAW48eAIEAgUK5NdLrKt4vQql2ZzV240r/q0t0r1URH39fjywmzMSZYgKt2CYorEvwvT8BraT
tU8iO3UYoXb74jLbwNUNqRrldUT19WBwUsJDz5jDhvMEt7mbeHM6MKuzd2fowop4bSXSyxKNZbCC
4oNAHGGJJk+ATJ6fC/OHcSW95zSgCGaOYhDKgC/02tQg6HEihH525gLylg+gGo98slw+npk72yhq
fOhy4fF0auDwfm0krwyplKUW9ynifUhPmdsRvlmYNevpYz5j0Jng0s7s14t7W4sDMMdlsPM2ecTY
Ev/cJGR10lm94PecdmmHCuk8kQbJCGHHO4hmbapPeFaxGaF2cxpEpF3aoKIZQpJtW6hNdl57CkFr
1/fAYhW8rQ1RJqi8xtUaCgNtDXclLh5hTc7mPiTzxGg0urfHXo1k9ubFrPBTIymhgJFErrpyqs3c
qehq1VHOyCl4ZpVQ7+0Gl36jAloQOsEYawwKDQmfcUjMH8bEzI5/EGS00FCCkqFaqbi/N65sRSvG
r987H1x6i24IKjJoH0KELjurKyhVK7ZKdpW5/B5NiZSvj5clKwDowqhWqX5XBWV2Hk0cO8ksn1Fa
6UZAuwyzOshYmwa1NkFt3XV5V83zgoOAI0YkdkKHsxjRxliadOkm6tWBqyYEW2MNJyiLLyoztFji
J7dQwOuVQ1dI8mQY+zGG48qfyJHdv8baRWemYsencSmuRVywXh5PFWtY1BmnjzjFL0YYtMLj33Sz
WrKGxFg2NDVu7iW8J/Ew8CabwlL+SkzWuwLLApUG+qLk2onHwtS368kZCK7crLXP2GfozSyQ/SmJ
FUx+D4qOclHZK1zUCWPHvHsG+HeGQRPddT4bQd8kanU3R/JodhsQMn/3zmqpm5z7/XjWGckAbLvX
pip/ktNKwqKxAjMyDhv7medJT+TXOiCZyWp0uXvQvRwZtU+3Uu0LPDenNsdSoPdgFp+plawKk+XC
ewecS0NUMvBFX/D84jcZzIISulk5k6UsqzVYvBvTTEyGH2c//eecjUaeaz/6tS7nlTQvn5h8SOvI
Uq3Nc/zEWkSP92x09l6babwy6psR/kPxUHZriGcvGQN5nEVlWjgGksWDGFaIPVxUm5O+D9ambeqs
7ntmIMxr+WLLzoq66TlwgJz5H0JqZzJN8AsS1lb3OCNoMpURukwSsvG/SLuu5chxJftDywh6Fl8B
kuVLpkyr9cKQWhK9L9qv30PFxoiCOIXY6Zc7cUMzlQSQyEykOUdHGNVSFDsXFL3Adz4NqEqalxTv
U+Oj3gnL1OY96Obljl2LyFdhHIAxppFXdp4g+LDedmntKwJybo65njdEXxKY/Uu0oBXFLE5P0jF7
FOh1o6Bcy8Nr5y2D2T6p0NpSBBAEoupnJOSdlXJ/W9t4AphQStS7AFkTCEgGEpOULP6E59sS/kXR
/tkotinDrDEx0/cQsW8Xlk6Hg62k9ob2vG7lcS9+GoAvOYwhBcw84qo0SpEjEC+htbg7xzbnbnLO
XGeM50jfo4IpcNRmkwgYcuvsTb7nCPmXkO1rIYzlDPNG60HJDhPjLJYJOqEFEi0rKzzEK971HD/4
1p4xRjNuy0RJrngahrst0I2dhUIa+nvYp3TFy4rNG86vVTGGUyquTRtqAWp7m6eA6EfOUn72/nzG
a1+/z9z41KwCqaxxNlK1MYgkW5JGpINwQAWHJE5J7Bg9UI+P0XtAjY7IiK44BmFe0RWkkEdMOfT0
MhZB1hot9+uxpAi2qG4tEWOFliNAiFGerxs14MexTSQxZgEDn3Wca6jMyu+FR0ukdHxiWttun9MV
J9ief9pNZDEWwkjSOAkarKrHAAzghncv1I5Xm4+LgihF5uj+7MPrSxiLWoDcWIt0MIT5a/9IC+e2
KZo1dpNfZyzEojAzFwYiPV2eB588Jn+Ot39/1jwgFTqiLowpeOZYCnQIAwQC4a/VWVay6s9hQhBZ
3RYy/siPs58IYc4jz4sylzrEOYslHOnyjOmPv5OgMMFvKWAYyfcQYvtPAwFVB8bYxRUnPJw96K9V
sHS2ANn8v6j3cfnA0djZU578NGOk5T5AN2eFDZIv7VID9L264pwzT4KCI5qETvk1NyPMt8KUocPu
ah/dx79cAmOWXfS6oVMGAuL7hraWzX1Cz9uqySYx1hgwaW3vG1BVYO08vmb0vrXEXUk56+DoKlv0
is0SeFMqpPQPT6/mCyLMt7+6DKzJ9U3hKtUyBPinYRUtd5lTLm9LmHVbk41i7nTfX5NMQwnpFK+9
swjqMY7fmvf2EwHMfV5kuVDE4ztJXV5KS9ku/NFmgOCUc6s5C2FNq6G2QxgVuBbFARSup5TyXuYz
h42mIw1kOGh9EtFX+P1WJIWLB8VVyRC24GUORhiHpB5Po+a265uUcZnTu4epcjMvIaWyFedVImtQ
JaBU0/PC+5k7/k3O+PeJHCkr0k4cV4P3/3rcsJ6nuzMHoqHFCY30wM7RJbaXPlIVkPrpWoaXuCPH
aGrtCs6Rz+WwvolgNgt48ABcESDCfa7t9nKXO9U5t0VLutDozSec2z7j/r5JY7bMzDNpuOZ6dnpy
945YUBUgGkCvp+X77SvJk8NcyVJetNe4GuWg0xzkzAfqHngPL54M5lbChwia3mDneqov3QdkGi10
0JekON1ey4wfnO4Zm2mOrkZrRKMcq2xI1nCTCTNZEU1Cr+/YHoqmOpac1by2kiQM2Kvg0toVWYCm
mSiIF/nXfy6R9U0Us2Wu0ALCTYYoDfOwBh4tjg/6bGiAb/dE/MVL+Mye0NfKPj3c5IJWoVJH4bgy
jZiOQBsKIuwPjnuZtzYTIUzEKKteV9cdhEQkXG97ezggT3LmxEJcKUzE0mtX0/BFSClsdbmPtgX1
ztLHuf/FEcTbMiZu6fIhQpvE55bVL9JKP9rp88dtff7ZcwUcGPRfixjZXIxI9Op3u5m1Ulu2hjo+
kd19dMjX/SY5uMuTawX7YI9WiN3v7tLvMgt9EPZt2Z+/zYTG32QzHshD07IIcjkkM3wav5VWYFUg
DLFKf5nYnrqqgSdeYKa/bDeNhYZwMJY0ChXtngI2pPudJSNcSLDFsIb6kWwMu9goTpyRRUmS/WIv
byIwvL0XESlDkryWCrhASPjU7lLP8txV7SVU2ccJKApX4ou7WIKjTf21iKjfvaD3MChP12HZpODK
WF910nicuuiM8wW+hYahd8wVoPOHidmbNAUKeCnh9StZ+XbQyDmwOJEKTwRzFxoDT1vFbMecuEwd
ffdy5I1fzEWl31bBXARFkPVevorpKSvJU2HLVPFIqmEfH3hTvnPW6pso5i7U4Ahc6CVWU9nhOo/p
EwARS1rEdKy7GOuE4xtn7Pw3ccy1MH1ZarwE4rbiO1qhpN+3VX/OhHz7fUb11YUaXwf0jZ6GO1T5
DfR1+TQlq0u2kh9vi5oJjL5JYmKKAp0LiidBUr+U6b5aLv6s/k4AE0aokVaGij6MRSSRvur3JWcB
M1bw2wKY8KFDd1yahrgqSA2vVbuMycvqg3PcvLsyfsPEORVtILd1BEUOMHnn9LXdKytevun2QaB3
8LsMcLGWOshm8YT72GdL1covLqcf//ZOAaH7u4RIGa4LV8RJuOeMNKfWJDSzKMfH8pbB3Hm30MFj
W2AZ2waJ+nP7/4UlG/Ez/jGMP+ZwYqnqlEJENSUj+4CE1iPYI3nzGLwlMJcbUPqp11U98j4iipKx
BWZczmzfzFvh2yqY6+0Kqd5K8Wg+gg26hR2Z13zOMSA6W3XqoqCSXRcShK242Y9VE6Bpdc7Zs3gT
sLfvhi4y91tEjn6oDJxIUZAFoR46EYoV176P2s/EAt92jLnleWZoSnTFmTzhbSXDyxu02BmXDSek
um3XdRZyBoNomZKqWMxpfSW8Rwhnp9gQF1qtmmGMHxcbyxlI8h7srwU3mczZqU/NmNiqLEnUqvVh
D1uqOM/jdKVOgvuQ99zlGJPPkvtEjKsavuZmUDCNOI54pG+ZzTG6sxJAMQXgDxU8DT/eOvoCWAmN
gktioJsqG4j2QNo3ThT0iczxQ7EmUhjTXqXKEHimjIuyMohVxasC2QcHdK0WMLMz4qK43SxFNBVn
CCyig75cXTGQX//6sF/Euw0vjzprer6+hlURxOKBIohYc0Sy58L6jf5qzq7OKuFEAuMEMjnLvMKF
hOuVmFS437a4rrc9/qx1m4hgXABGIvNUTiHigmPTISVzyW0JvEUw0V6I4pCgXqHjcWk5AVnsfJ3k
lKMaHP37rKRMNDyu/UJuWwjRiN+QCi8P887BcEx2ur0YnhzGGaj1ogqKK7arp8/l4JgYjaC2dr4t
hLdjTJhXdoug0nEqp225c9CbaJWXkpOe4uku4wiCpu2irIUI485ptuGKZ9l4ajUucXIelW5kZlHh
PDBuDOJc4Asfb+8RTwBjCsx0QF0b9v80HJ+0x9rh9lXPmuavi/H52J6sQA07P0pGlHrA769N8hQd
OoKyZrzxnNsr4RzF57jgRFDdKRjrFSAo/ZORO9z04I1zxz95WG/YzU926omISqhrvZZw2oV9tSRH
pBrqSmCKQ6E5wGRpU1LjwS7J8Y3XDM/RZJY6TlP9epyEHDdRsqqQ/Nq0RHu7vX+cK8nChINIKe/z
AjLCdWsvLn+kpbEc3v/OvnxWwCc72C1qM08NCGmplgGAy5Lo7/Lwl0KYe6+4RR8DfAX3vrjAgB2S
NUavKK89Z66qjBnHf3w1O3OIP137ZlQ4qzOXGIpt6Pp6Kp4iR33dqiueuJ+YC+MrYCKOMQVh5TZt
U0H5npqdpNvBbn/CLOJ91GHGuNsoF0q7zsI6pcj+wAzpf8xsTD6AMRVh7cUa4ABGJdx7K0BhHRfk
aFiL//Ji+xLDlm7VpmtTf3TWT+Jy2382qWCeMHu9re3zeZqJGCYmGHwjzQsXp9fBNaAP7u3FpemS
c6fmqhfTQ2Mx0kQYi97wsWfoJW1tcBi5oH4EpimgeeQ9xtpgPXgIMtyVMYFC4AYGRuSwgdY1JVlI
XpBHC5wV+E/+cgvV787Jb8OiVwNsIV6lyTlY/npJqXHPy6hxbB9bk4tFwTUSSfts+e2It25sHjAL
d8cYg4Ghyi7ROojYJyvHCd/SyqHx0+3dml0GxhnHzhrwD7ODvOAQL7oyWyBSAK7z72wt2foq+C+G
byKDuaF5FOiCFEMG6I9AU06ljfrUb3lJ1FlH8SXlh0cvNA0Fa32M3cLfygP68MdmX4OzlvnX/EQM
c0H1BTAoDMRvJ6un/r1JQBFNpM31sLp9Lp8dLT+c+kQOE7mDvGHhXTPIifIlSDufXTJijxFqA01z
vTlUp224FpzFpiIGXkQ5IHsxV815gs+ncicfwdzZDKiheo651JMlZ1vvARxC+hE+5JdPhGVi8XzJ
vMJPxDE3d/BdDLz2UJTtXsbMrCU1Y5OMvOQtazb4m8hhwvwgydokq4zxaYfKBHlqLG8zfHzcPkHO
zfpk0ZnEFGXSxIEnQgjG0IrLVm4JXkYYRrktZbQBt9SEjfQ703cB44yWHMANkRZsNP8p1p9s1rjO
yTr6NPH7ohkVUSeqhRHnt79bAWMdAvmK8aYWv99hFuSQctsaxotyY4dYx41R8L6PNOzQZ5nWefXs
YE1fQpuHiTA32QCwh39MKdt45bcysmICFjL2Ncj0biDo+gXnG7f/n6NZrPduOt3NXA8rSgggoGlN
/IdLjSFh4c6/z9eluGxQFcbYjnG6fVIcC8tOwAuLNh3L0OMr3DwKd80JqAGO7lsclZ5dHiDHxl4/
NJmz+4j5sxL21YTRqS/XbbQ+RxbXis9agIkMxrr2bRAJbQsZW32Z7sSNZHWkV+jLf3tnLjC/a46Y
Pj8wEACeFQUeKK9xVpf4BOjli0cCIKfANd0+nNl35kQQY9P0JqmrQgxHQQYoXTAdyGsznlfwiQgm
HgGd8yDFQzS2IUmITnu7ou8dhS+3fMLLMs/q2kQWY9e6a9eDZgv71kT0AGw/vCACy+TFDPMeZyKG
MW7msBhyI4SYp8Eadvf6Xb17yDhpvvl9A3UnpvihzSAu+G5Bq2boQQmRjq0OjZO9tC+IS2ll9RlR
HdniqtwYgfwweF/ijFH3Jwa7CsEYJoh5hsfs4PQXYBWS+4G6T5LN8XDzuzeRxMRChZmaTahBkgha
7DvfUklOEiyIpwyzuj2Rw9xW8K7WggL+yJMFEgYBfk7g1PhnV2KgQwP8I+OIOlvkr1u1idqkhLoB
U1KnY9wxppv5nexz/noqiNmy1HU7PXGv4zWNDgFIs5rSuu5eO1JY8h9oRLUrTlf6Xw5qKpXZQFG4
uurQYwMVMjwleFdeATffICfEEzT+EKt7U0FMwNhJjdD1SZ2dDOQF498qrchjSga7POQbTopw9lpN
ZTHRYhyKXnotcGZXBxFcb0vjrXIqK4e14NFXzJmjqSzGump9DSXUcWzNiJm7wiRHZgG437ptwyWe
dox/n1xdo1JMsHtDTI5654g9DHTTO3BWQOUberVBRObBDHLB4XhiGWOLHlnJuJrVaKAGp1wD6tBS
X1QbvctXOz50z9JF55Pcz13q6ZYypjeK0b4cAdUQN2HISH3pbcMxHPOpffGph0KZsaCiZif33FEj
ruIw9jholG6hlVhuiV3GABvNt4CQAYJsvuSCUYxK+O8X4gfHipLEuhyro+I48oiivnOknU4TzSb9
kac9c0HN144Ccum79uCZHQpXjMlASeM32fbIn9aq1+72gaOl4+/cWhNjTdo2b696DDlAIXpNbN95
v9rpQQadBDem5i2JsSfmEOVem0HU4Kgo/4NqCIXtFF2P/ym4mW4eY000QZVFv8BBGYuQaG3jKMp7
rz6YKD6molUiri4tTz6a9UuRN/9v5GokUUGYqn5CqQHfmNHI2AiC0q/6sePSQEFIgSe1czz3U3r7
6Obv3D9yPt3gxL4g3NYEr/6UUz23jmSny//QPArkTIBkAUN9ARxIZinCQhWusdGNSojBx/HAhL32
wmcxnFNCcL4aKNSLMmbCGPPhtaZQeYC7BVSBSJ0UqnGvLc+R83Z7x2aNxVQOsx5Nqnq/MSAHgPp/
QLVLgnXvmEsJlWfP4jX6fx4Ae7Um0tgD6gJVTVwZ0kAqTF677Z/hsuFBJX2WTG4JYezE4LZl4Y82
qQVFXUKUP3jLWXpPAGRk3T0OloOn6723VlW7+whXG3PNI22ZrVFMl8lYkDgQ5aQR8QVDs9Gy7Xn7
4B1qIpJDu0bMteBo/Zx7m0pjjIg71JEhDJCmAXIAWYz66fpyW0vm7tVUAmM8OrXvoKTwKN4LGusa
nxrr2wJ+ci7DQkwlMAGIIffiVauwhtKSR0SbwUrRBG4QbZ2Qp733ENCYtM696lnd2bZeNin94JnI
uXf59BOY4KQWDHPwtDHeAthAhCyuTD548O48GUwkYgQJKF3GOKu+rHP7ar94Fm8Zs0nN6ToYy1FU
6bVfaJ/qYID99IQWYtu1GrSanMWteX/74HgLYsyHH4tSlozmQ7lzRjEd7VH1uC1j/I0b95nNfF+9
zK36K5wkskDyi0oSMLiBXoETXnB0nC1ky/0gB10AKS3UDvjOg08PH3+3EMYspGpXLQQBm2UFiHRJ
RAcaoV2K11Q4aw8AGbnQgVsIEh3mTMwwl7KsEbPTs+IM6+heXd1ehjS7VV8C2Bd4LoDMOSgGrCP1
bUff6LQDAkRI5IyU8OqHtKRc1rTRxPxQgolMxqiHSuyFRgG/C1B4mhEdk9pjaKtbDRUdWtz97RqZ
s5KLLC+jBJuI4F2lArgR5XPsRFQ/NfTFt4W1OE63NkuOFs57SODryzLusKKwyt60uQK8TQk5h2Vj
hb8r6oskO23Cjlv8mIs9gW77jyRmRwUVxqhXIEmTofFXRyP7LrOGZS1zZ4l4opjNbA096yRfHj2U
E1rRfrcBij6/BDv+zE8d+VoR4wiB6BssEgVnVkUr5IrB/awS9Y9k03ZwePrBk8W4RAS0aR7GWNLg
NAAdD33gySm0unsIMJ/CSxDNFrSnZ8W4x6rV0gQwmpjzAfySYic7s0QW4LocnyToF9xmK9TKqL+8
fdFnDe9EQxiPCEjWLhMbSFUWy6q65PX94rrUzmJ8FmsnEcltabOlR+QqVRRqQf6qf8Z1k+g9yg1R
ECMFT5S7tYNeu3a/69A69l/KtVMxzF6CCS8HrqE6PsxNUqtE2ubP+ivvHo+356cufi2G2bvoCvR4
ycNi0NBXEP9pnATducS4ANrw9r7Nn9KXJCamqMWrMFQmHj2indjvMdmN70dejMk9nDEQmBxOaea1
V4yHY8W7fWoBZB+eXrF512red30thvFdvmuogu5DTHpvOZ1V29W5WIvH7qUlIS2tmpO7Hr/6ximx
xTMhButE5uIWPw0pyQ85WjtTLsDUp83+IUUFhzmgTkea6dE8TvZOEoA86hfQuBFHT3KeAote6oBG
K2XlO/IJbfnr5jG2XZ4SzmrGRC5j4dH7oOp5DLklyhnPxfm+uH+4rXuz+zeRwBj2HC2MoVZBwtbd
Y/KQwq5zToi3Bsam9yC9R60MEkC8kqy8Q+cCG+6urVZe+19Gd5Ef/zonxqZraen1hQhZmN6zpEeR
pMsH3qjhaF2+6wJwvFUMiEugvTJ+jNupqneNM1OtT9aa52bHz7v109+P+/bB/gzxvn8mc7DaUPe+
Nyg14FQqJ9m3DuVVW3kbwRxsC/zn1lOxEa+P97ymVN5vMwepd9dErw38dkK5VGEz76vvW8P6D88U
aiBp1yfFeqwsYPXYOw/O9/h2vNw+g5mBge+SGB+SwxIKzbhFEVkDsrglWxiMo24Rhx4f0+X22cJ9
sy0bc4c2px3wswp9S5kYr+JinDIqGyjA3nluz8F5YSf0HcjTe6u5e/QtsL6v6So42rS2jqtDYrnU
c8z12+0d4J0j43RAHhuKTYmPcB6RGOX4zZ+u5vvuMq6mbha92C/w4x15593ymbTa9Md/jNgtak2r
PE+rT5fIFg7JMn+NCQDcw7Ml8EjUbl97dtbubzYcnKXfPZUsuUOpyeOG33OOkveVzHUvhMp1gwK6
/Ne/PEqeeNdmqBXTHU0VgKN5XZ23FVBnMRt7QUyCtsdXa4QQTlZ8Jk/5XUeY651GyTUwRx0B9P1j
Zdpydn6IH68OUsrW7m1XAzS03+6Uy1Wjxt5/9TsS7kIeDv9n9/y/X/QfQ3Wt5PbGYrxj4LSmColA
vOjsxrx2RdJV4Tyde7Jc2R9/qQ7Mze4NI20EERvbEcr5aYWnaszF7nJ0fUY6fhuPsqgg0UO23Nh3
u548UuuhJrvVC3071lu6tEZgt40SWgUvjuV8ApPnvn0nfzIuLb7pyWdoPlHwwJcwyzFgPdvnmqC8
HVrO3l2XRCb2OygAbksD1d7NMEL/NG0Tca1sDkYbQy0LsrZMsu4s4TUibxHqpdVKIOvSwUxhQrKC
qKoVHfbojtHWgr32ne26R3pb9ojyeqcdnq4preXtqQOiP2hzE3uvEdEjhe3l9mpY1cunanm3EG3l
j/4ggRJkqYLLd2nuFFDqEX9BAvBPdpsCsBZksZceAQlCPB89qfG6jsn1Xv+Q0EK5BvYC/oXBCrYd
yDrB/rWMd78+lBD1+cWhtKRjlVrhfeOCv+Mx3eVXO7sYTkav+Fzhz+JFCz/bIcKUtEvFAb1oRbOd
i+RSspRA9rG/z0awtPe9uL46y9x5N4mG8dY1ymVU3BT2voXQIFp1VlijoI2UhvYq2sO2uytIc7xb
2D5FIhtkZDr1rdwJF+RpXRAwTcObZbS7QwOvI1zJ2tGW0FQzoXiOUmAGK+Rlt1wBCOLRWAa2bdjI
SO/NB2+bpyhjPCw2iQ1cz9bJUTePXzWQ6A2ktzqJmu/GVl6rV6IlKPce7n0r68haD8amKX2LBN3D
FQybrWu9aRjNWJCipbsX8TVZbn4V20NhaZc7ubEbcgSDWmolAHtS1oL14G7ys3HScgK4VeAZgzfI
FhAaL4E2LKGuoR+a1upXor2uN+fsNamotvQtuqgBGhM4xgG+z75SIweMF4ba0J8BHQGTQDQge+eu
7Xx1bIkCQNz046215LvV27n9pSmE+BtL3/TrxSOmLcAB7q9I+a63ZLnRofyDQK57SlJEHlSF6foD
lqaToRCnBG9F+G5Qcx0e0OdyR+xjSWK7sCILMF8NaI5/NbQBldMmsj5qCRhQq5KsN8qeDg+HwBGJ
9FiefVjAEwJfnEdzOKzxHzstyTtsGjJXDb7F8ih2f6W/HTS0BdEFfhQ7IdAn30pfh6UDaPYU/1ey
twlxQLf0S0Cl/821s9cW+NYxOnNV0lpBbpuxfVj9ovG7urzLtoeaYqVAkzBQD14GIEc55UvzXpK2
Mamt6PwOL9dD83fuDsix+f4NU6JEzcmbuJJJtRoMZ7OMNxl5NN+8lPgfgdU/uc7ZuAd3dX6uUXPd
ZJg3tnDRRNLZyNeviLLcrIXUcj1opW/XNN2j2r2k2ttLRAEdqzyOmD+b2qoqSlYxwdb+QSZUWB/i
K+nvqm1slxEhq7VdACHetDAw7dnyvYB4J7rLyaqnLvbmA7YKYKTkuj2/PSV3l8TpHvx9+GKlnTOs
RFyGOt5vdKz/tkHjmeLvgcff/dYoa2IaOyWTwyaHJbYeV7d/+ecz97uNZx4VvldJJZirxkDDJJGt
HTSgk7eExzYu8+QwMQdwljKhiiHnyQFqFCH7O4E+70+ejStNVmCUuWxtkRwvKx6IHCeS+qwpTLbO
i6pCSsYoDUl7XpTG8/jslIex6PJWGMO0y7ZxHN86haiXp+TXCYbWeSQre60tNxefUOBhv/V041m8
toBPsq8bYRTbF+CqclxcO6zvybL2j293d6uC/IYLdbYZSWx0ijkOYNozCrJ11wKfDkCuPGINKALR
j+VDR+2jvVG3R1wBch9Yjx8wSuvN++r9IOIm/lLIfu/D1awW9m29+xyXu/HdbL1BMJsKU+nw9pJz
51r79d5q8anPjraqEB5hIidxFLIDWVt2x6tUcm7mZ9wzUYlwkMC7Oz5vE2rz1E39WXL4dqHYoVG9
9dOuGIMm6+SR/Xrc6SW1X08o/fsE7ii1ast6CxDz9ni7jl5JsyhciE4QInJyWJ9Y5bc2+bsN+h8l
12MhkvExAJe31k+Pv7wHdf203Fvrgi7ur8ReLSk54p8YD0D5VLdtfCBdro7gEwQWwIqnrZzLyGba
Bd9Y6M146ICNu9xWqNnw0USaUwEvJPrCVWatst97yTUBPygCs1KCuW+fFivMwglWteWd8pw1m8pi
7LHmo38GuF0NrGZgN6s/LjmOZ8lZ0c9UvgZW3q8VMba5d4Mk6nQNMDZ0Hz2+JjR+Qcs2F+Z6Zs75
uxzGNpvxospMDXIMBLat/ay8luA9AKRnCnRmAX3HIHQk9vmjdG4vkLeLTKqnrkJUsuLPXRRt79mA
7zkaLeE1//DEME8+PzT7IcixPCt2iZIQ908CpYhxA28vZ/ZFi2kE0CXK5ieV2XcvrflGlLndojk9
7SVMqMAflCsBkbWPJogS0VJieWBGN9bx+zhGXnAu+1zmdCqd0X8pV/I+KEbp9eNjtU7tt9vLm00t
TQUwSt/HVSlVCgRIiZP0VmbYskt/e2uxss1L71o4Oh47y7/IBAieIYMq3WAdrDi4kdCbuNR7Exgs
+iZEAvBqDzZNz/9pdV+SRi2aOAUBxJS1EmJ1lnsJB6uyEKRHVr0ScWACJwPzL7bqH2Gs8wNOclo2
AZaVWxppQawnEXctYhwDOOUGoFd4Fc45pzQOUP3fNrIeL1K7wUskLC7+Pay0w5LKKDj5G+94exNn
M0tTOUwaT3L9ylUDsznhwZitVEtpHMHOtygZy9sELETx3kVcgffLJkStUD8UBuEZlZlGhtGafa2V
uQc+KC4qfzzIHg/jyL6uFjvJPhavf72pzH1wQ0HACC4OsQdRCJrkwRfinBeH/zCu/H1BjBsIZbkw
m/5zQSNUV4Jp8tYBhdCSu6LRErLhwnTrGEcQ6Au1jzusaCRFNIEP1GAGFyNCh3FEyEWsFOI9FmBq
jCuZp6CMK0hFoTRNabznDvD57nVLWHqQKN3fVtB5V/ClG4wrCFU/FXzPA2E1GuOjZQxg2ZeA2zUh
jyp2ax8ZW1IrCxO8Mjgx9aFF5gjEphQoqSik5AhsTeo6AfAUlw2s5ybeC2vvrlrx+pY4R8kWmGOh
SmRXhW/taXWuawBj6F5u6b7duB//7z0FiCdowGUEXkDyZI4uafu8zAQstnGeKiAhleiwPvJ868wE
B8bMJ1KYk9Nrcxg8EB+fLibxadSRDrCUHgHzOZoBYjtwvGP/ypU6c5DfpDIHqSaxoiYq1LJxPmNK
vFUlGzkXZ8OlF5g5sImoHwMNlSsHXjHevYSIGADUbNk68loNFZ6Q75Xa/5F0vfA8INmhidzcpr9T
J9hcV6pdPJiPw0O8GOc00ddDcwQq2eqjfJBXO1jvlGzOyAVZFubsLEB0WOLK5DYTz0Wh3zaA9R1Z
0qfpeMLYa3FBC2qiZ+HV3d2/59tfOTqdiL7qibDuXVQLbqvwnM/QJDS9mSqGBMB0zchONdGLwhB2
oacYeHJ3u5ecGx7OEF1DhSdCGMeUtGGLvjcIKezkYB7Uu/rsbfR1sdTs4CHC4OLoEw+pvdp2SPl9
1Gg8+UgfBKQKSY+Gcl7yYqaz5vv3MP7LjLSuqAx8T+nsZVtUybKzm8MVjSi8GVru/jIuLBGMvNYr
iLLcMd8cAej1fDR/815MM+b92w4z/ktEX2Gs+RCzf/U29wuoTEt0+7auzF6hySky5k6uC7FQe8jI
791daavOA97wnFCetw7G2EW6FHri1YU3DO8D+4+wLPEE+y8+99tuMcYN4wpyWIpYSWFXdmbXNppN
4d4TPmvsXBg/FcU27sae1GlwvO0Jg5jE2CpbD6WFQ+Zcz/met665pMc3YYyRMwf0fKoCdk+6k55E
GJL92kCVR7IcTFQ9q5t+721iS4c9sX7Xa5q+aKuMCnRnKyqBaXMJLdYbf68g345kv+06h82q+X1b
i+bSX98+krU4fiPn8bgjiw5N2b8CBUl+DHQarZM1K19f1grJFCsA571GQuku6MmgUX+gpUjjxHZD
JMnRINznduhb4bAp84eqWIr5kfOZ42cwkcy3z2RsVoid1K9XocEksrvRfnnb7rPCs7TFLVBQVyAc
xwa9vhVAfQicC0f4/FXTDQXN5CCLXzAH2el6r2U+DrKn7csTajItuaIwmFrBpt3HC9QxBpoPxA5O
6h08V42/RqTdmhaPrP7zffRjG0B0qSPMWcg/OAFFWVA8AfR5CIzDBolyCeU+VKnei/V9twowsvEb
NYZjSNQtpn0s3vDGvKVGS72hKiqwQkXGUqdK6Zp+g2eVUtPoHeyKyRqX9Gjd3u9ZqzORwhhpL8p1
KfWw3SIt3wQa/UZWngf+Oe8JJkIYEx0D90ZehBCCSOKiYxghwGuwPYnk4fZiZrIhGigk/tkyxkzX
YiGWag45AFZ9lI8KXoCr2xLmjdpEBGOlhzJZJNdRPeHUmrv33/EqszixNXe7GButaBhhLFPI6EEP
IK3ybbOp3mi45IG9z161r7V8fsck++H5DWKFTw2Ddndr4VF3GuSobu/YXHpgeiifej6RovuhIQgB
VtM5ioNieEeeg0OP+eTYuiZkcac7IyuyuUbxchPgtr/9pXzG6EpDpZSxint0eZYSKm2D0wkRMIrY
Duz8fbbO0Uum3JtoLEj3HGPGu8OfKaHp2hM/FNMFZBc9eT6ZAPUOqEvQt89Ty/EG/bBVk6NkjIUo
egbQkWGyn6zA3oMEQjkUTwjpNAt4lfyX+2iEb4ljrcbiGg96iTPNc/Lrt3QJyVZyUBLmLWv8nZ9y
FFMSkd7Xf6b388aXGxcO0ySYf01FBz0DQJbO7gH9FIIeprjnEir9y+37kslsZVSEdeItIBMVtNSH
qTqD5sr5aDlrmw8GNENRdSSOVdQusPaJbgSqGKR1HrUoJwBYxL2YEVW26BXBc3PhxCv6e8xTyOjO
UpE90y7l8s26fTPmH1+TL2BOUfVj7zoofnt66lICHEFv02xNdC6MY3UhEbfpfnEACCVol9Ml95U9
G2RMhDM+oTcVVegiCO9qDGmvU+LubNLYNieYmWtrRf+zoWsqWE9NU2UWGYR+rfha2cL3qOhUaALY
OiBp0C4FEds+WKmbgmiDdf1Vh6Q6gUJwmxdw52IIpEj9V3TE/65yXtfYrNedfBSzeJRAjUGPG7wn
QNgUR1Q9nYH2X/3iHPBMgg0ghJKCARdJVaRPIpqJioFoJg1isIec+s2ACutveuYW4GZv6ALhkSjq
mDZgec5dMCJ0vtuNK0mf9Oet+hDf6evusUtICqLe5wdeI+1cnk3DSLyC40TCVzWYA80wv64Jbtye
go/oMpLOjhWXgO6cX38OqG56xNhLDwP6bo7+Mg8JZ0vH2Je1SEAURX1uIeuaojAhRp+JWReKSYsQ
o8d8RXmKbABW7kQwt3bLI29SWRqNwC1xowufnGCQSXmwiIoWWDMghigOTgf8fhfdV1RYajwstNmI
V5ZBqqAZBq4LC9zjpWVbpAvoS2l1Tni6JtQzqA5p8f+Sdl3LccNK9otYBSaAfGWYJI6SJVvSC0uW
Jeac+fV7KO+9noG4g7LXenTVNAE0Gh1On965tvf8PCNIKp4JOqJ/CbZ1TY1OJXNef+vPfhH1zfCb
Ex+IKm/J+GH+7S9lo1gVMt8CV3HtBp4K5LyCYFL9Quqw1NC3jqqXWnpqkU0rcn7WrBxU1VQZW7SG
curSJ/Oc1mAPB5rNsFTMAqxyu9HushIDjMnraGyoZNpotbNl4HCnGz99zqTdxF7jULH68lDIgDfm
fW/RYieHaOYngg9c6fXTAbH+84GcgjVKEanlcptwldgmOQRWcHz3QZnxHNhkl1Zizs9lyV9U+kQi
593SOO9VI8DOq6C9qw5pA6vcqAsKUfKfKN1fz0cThdLQ7hH7go9CSGm75rwosInEpNTUKeM+IIwk
lU0xPkAHWaV3b6KpYLSvJaGXtG6p/ggyFvN8cnmNoZ7mdtGx76B1R1PUU2JprrnJv8kgLj9o0ATn
+lW5Ku0ut+KDedseRbnfteo0jve/a+WjabVX+oRU+ISrhcy83w/v1bH8kV/N22z/ii5SzLbfubG7
i7f+tSjBuqjOl4PWKEV3pcyUL2y4c+oraVpOSDVVSzYZWD8hzmulORzqeyKDO0vNSE1FLiDj2N7m
ib3kGA9wXLaPyNdbgJZJjigVuH5j/ojky7i+XJXDNMwDABr6VYbsxAKWdW/B1h4eJUfeVz+FBfHV
R+dEJGcdfT8pJz/GI+ssM82aO4zrBuEYWo2hNWIymFVpuooJqTrVTM3g9pTMaY8RJRqe9P0mInbu
gPuI3gxe+xIfJkHSczVCQg3pP8L4J8fvMvCnNBD2nSEHCcyEjNlNCliJUpEnuFpNOhXF7SKN0gRE
tcrw4G/bX2CPCq8Vtm+KDf4qN0SZenzUtzPS8UMnqEB+xnlfrsLJKrnXxuzSiQ4ZRLcbZt3Eitu2
FvBD6V0LrBJQ4SInaTWIOV3rcsYnpifLqyzBsJIl9xrLSL3DwIFjzZIQqP3Ly63TZZqfajCFcq5s
glzFlJn64gCCygQwwyWGGO03xdmFrhhvs5qAgYuiKUtpUNd1TjvVhEoSGGhgVUYVQGCjk/rZInUy
39AMA5CtvivM1ikzBgbS3q+iymrTWq4xBdHoqOt3SvuhSkx+u7wN6iL2ywmj5dZYRiSbyicU9mTD
yZxIhTwk40OKkE2z5e5pUg6pao3dYJlhsTHAKZO+ELCvyuisMe7j+a1LrEq9S1E6TZ/0VzMFpl2v
fqbynZJbyvQDKW23qY+F+pEplZ0iCFV+JqWVEADDrSS3ab2dmj2oGhgVIFVWDTcIcuBlgxPK5NdS
6DFhgxqPD5g3GNP3/ltegJP0NfmmPl7etfXD/COJL1hXTA5qRYGkeG+C+xudGMHPaTwkGISF03uJ
wm2MbO+wF4hdi4tQtf7PAj/bEU8Oa/HWAjCTjWh1lIE9Rf1atQ+tsAK25uksM5MBYTIxnJVxvlU8
qjORgK14iDDFdL5ubkU54s9og9e6UwncZTBUqUjQPjM+sAI4bsm36ORObp2jHSQ6zN5oWv0+vyk1
W39Swn0abv0SfS2YzBJZ3bgDN1tjK6pDVMwVHY4EeeYY2jrbU7k3gq10wATInl6nhtOVO1MYSq35
xrCJKlE1GUhDnTeK6kCSrMRDWjvZx7GXbLovMWzFtcv3/ih2+9a0+lQcZxLnXBtqSRsWG7xEbseH
HJRgzP2x1AsN9+MbignCJMeaBpzK5HI8k6+PDfJyA4amI79+AzawAsNd6D4DeYeXOIUD32+niyh5
Vh3PU7FciJyXXRbNM8QWILIGH8QNKBRgiixtgHevOYtnRHYDgL7VVXFVO/GxcFH9F6SX1iziknQB
NpIyzA7ndLPQOz8zGrLAbn6mDnNn+zXdivotVnNYJ1L4HHYeI4gLKnXAVa6snzeShdKijTl9rdV+
S7z4ilWihPKqA3gqkvMjilZJQRGFhU2u9j4/OJsXp/c0J7jtt9oueQtdgbVa88dO5XH3ZJRyAoQz
5B1LDFeKSvt9vk4w5RuFyiU++yUqC6zF4jqYnGQZF5NgKve579BKSZlNPVwyrfdTJ2SIUMeoTW1p
Bnfj5bWt68gfUVx4PEw+UeTOQCloqz41ulUxh6FJSwKTr7KZNYG01edGB8WhxsAcbQBadr6yoKWR
H2pYmQPXtrkvDr6D5+WeXsVC3Oz6Jv4Rxdn+rp8keYjhFk0YtTnup8ryHaBuUHLIXaf5Ju0BphEp
ylpge7o87saRah4jAP+XwJbY3XXgvnXODEhRLoS1aIsO8A/PiSg+CKqroVElFaLSDHrR2rIWOim1
ZeAT50PSOWWeuumvMTsWRWR3ndO6w/wUG7M1gIMsP6ja0RycwUeG8BA1ez0IoMp23W38zjZfOvMh
La586vbpWxs+NeXRDH/NIDDJd1OyCcExFrgFIq/a171BuyHNdTzu/FQwy3TVaV+iS0NVDINBZc61
RW86ozBjH7Ez8ASB1V2H6GJSNgG61uq7cftx+SqstRUtj+B/xXHXvCUzyWkFccPCODZaR4q2PeAw
XdWWvxPPVZ6va8w1rC3bY7b7uJQkrGyTOEAJXf6ST3z1l8M9+RLupSyKIteHCS720WDOi/Ge3Jkb
MKHcs/LKfvxoXycPrZUiBIdQKvdWmmnX9lkJqU5wj47fZrcQTCpuCGfmw1JjW+nBkBIemcDZXX8s
T1a73OQTZ7BP9boioAd5mB5VsKxJe3qQIisx7BFpN/JU3I6gH3puv7cf1RTYaG6NNubDrP2Ir2kK
2FQd/7y8/as28eR7OPOLcmmYNA32AWSiubUlGwP1h1I0yUNbtvPSIXO2sDEJbfoaYnonme18Tw6s
s4JrlPJee3eZd6DfDMA13C/Wa7aYzV6ibXZUnq7JZvtsvoIRbAvQjN1/kM3gXD+TjWrfichVV8PY
JcYD1z9VdEo5TfTTLElyEiyOeo9yHLis3R456EBICSqUxGlf5GOITTlB0rxxEI6gGy25be1kIwqX
V230yYo4bWMaBlb6cTQ+dLX10u/LK81qIgttBztRB4xwSZwiqVPTlXqKJdFjct1dd8f52twCUwkv
zLqssp/m/qsy/TknTplqSjMzrrGq0pF012fE6oPeGpW9zNBm/W0Md3lllYcss8faqtAITvegX68P
QbxhxUbwMetbjJYwZD4pAETcx5g5PBtlyRCU3tGYwabY3MtA6hxv2WQVmw9jB/gSAuer+jjsRB7G
qq+m/5HNPft07gjTKmzEWDvG69hd1be1Zldgz3PpQ3Gnb9pwoyn9P4mlCjNlRSYK4atSY0LVvkng
RyXJrgnuWPst/pUF6lbN3LwHttjTwzc1tTW93A93l7d7Naw6Ec2t2CjzqNam5dkyryWMPQMXwuSY
+tVUOnIsWOe6LKqgLcjQCLLa56ZaD5CvGHucbLvpDmD0b61qnzm//mVBf4Rwz75m+hiXUmNBykIQ
gUZ44BsywULW7yb9I4R77JOuKOi8WF+k6PC2jYnd3mjTts0O0+Sx4tEIBFd0uexfbuiJQM6SzmYN
nrsOq6rc8pd6kG1V5H2uJVVgov97ONr54bSzqdRpCwm65VT3gG7DhqLlf5sI7jenBBj8omiAw4HW
jFCqK4zbOvQOplMy6LFXMmTGettIe3v+zkbVyrLZVmbTvqwP3M79rzwQtcmYoaRC6vm6pmY02gCj
hzwzeQTl/CaODwaqU50huEiL5T85od9yVGDRDQyEN3SNM1tB1PiBMZmxJ2kfoYScC3rCWkUSHNOq
FExlMakByAnRuVMKtGRo+zZPvKJJj3r3Dp7bTTC/X96y5VO/LOVEyPIRJy7VVGVV1c1l4mkgApmq
DwIyF+12zpx8qAU3afneS6KW0zsRJUlZNTYj1oOJA5hs3pFCIIBzx34fy8lauGPJmyTqMAkq8eig
/pDBjwuyN3estT1DSjYk2t7wRzeKWf13F/aLXM6u+mNhjkGOhQWN/6tliaVH46+ZSlczUSuBivOl
kd/CdCgdYQxJfF7Ha3AHssCAsL51tfCOjDaht3m2MfqbPHg1ZFQo5iNjoVXSY0Ceggx0DtJgj2m8
vaw5q+p58iGc8dVLUxm0AR9SRrEtK48KTaxyFghZ1RmgVRhlyNazLw5CUhZD0EM95SBwGCY9hikV
aM2q0TgRwZ3eNPcTlXpoTdCE1zXVHVY3m5Bpv7KGCg5vdctORHFRv18V2tAvq4maD1KCVDR8L5n7
D8cCCBX8JrRjyXyeXi81eSBDm3g1yW1Deq8N8OqIkKLrC/kjhDv71GyzssN984z5TvITi/THfmKC
3Vo1TScr4V6PIZswztaEECUz7aLcltID+MvtuS/sInj+l10DRskAOkoB2uTcNimkn4K2hhIs9aeq
fiyZZtWJQNNWd81QdKCekETHFL5zIX2UDX1YdonHGn+wELj3O2Ms/E1bJiI0gUjU8v8ntnYoUln2
C+ydn3/PO4wsre4wDFJg91YvpwEyQANFRfT0ckKmGqhIXx0Sr6nZ4zAb7+DyE+gAn8H9be5Q1yJE
lxkx+dmLGQupljVT4mUs6Kwk7K9lLbvKs9QJ2m4TZe1ti2uq9PERzb521bs0DyK3iUInUQNvoL4g
1bS6sSffw52hIie9H9JxWTNClOGu0d/L5PtlZVyxSDoBjJYYaKoAHyz3jtV5j3V20JO863YjMeIt
VUrUhFNERQMR5ZD55NmyxWfiOANYKmbRByOOMSuHTV7DXAw/5Zk8GmT4kdcYQ5DuE/TYA/ijZghS
SvR3yIJjXnEUdUyhIwbBgoGxVc/VVRrRCptPPVyduLZIk1k64pOazG6oIAkJPqjx79+VM4HcMSY0
JJNZz4nXKiqmOlQMBQI/NwRSVizYmRTugjSYgqXlmLDnTcWHEYPnTda3Aw2sMnEvawyfLv99hicb
yNkv+Bld3BY4w6m7D+ldGWEClnqcd4l+m+CuaIXl18cW04K6XmAE/g/RKpC7KuhMTYM7O42kBkka
FY8a/ZbgdQ7KDYsskmwTOXINfbL1wj8aYNCjyjU8QIH4lfuILQY4TFFVFUhPzuXPgfCc8kRJvLnP
nKRFQhtTEtP7y9u74ljqiNR14KMYhXZy77ZRpoYqG13sRR8ZZhnf+doV+hitdPYUeHsZfb8sju/D
+H2af+R9chidWO+qKYKa9H3shdlmyPehl+zCuy51uuEG8AkrBVve+NIoDxNwu3LhBtp73fySdWAS
7Vx3goWPzpVvpC3I4f6fX8Y9/Iqpy22iYyeQ8Z4VS332t3jKol3omd/KhwC16q1xJ2MMhmmRBQlh
6aFLyG3uZ/YOqPVnc3/5g1aeILRSQPE1NBMxSD83HCOLW7MHRNArtY+RvhSG4ChWb7CGfwShLCYP
LOp3chJS3EH5QhJ72ihfhcP3CGUFMPzpH5gCdnN5KXxW/fepA5bCKG6Rhhf1XFapBHKrRIiWZcCA
pB9D5sjad6UFgWPdwPQ+YMaqk2rMM4oALIWbfLwJ9U1Vd44E95/Sl/H2Xz4I0S16rjUqazr3QRE+
NBxNfFBHDma/pSVYPTH9ZBMoL11+n6ZXFQNqwXDychtpj4pTdi+ztgvTGISVqeCerx60bizJJNk0
TX05qJODYCRMZnC+x95IC1vXn81I8Oiu3vETAdwrONeqnJsjNMlvvnfGtB2qca8aB716qzXjeVS/
pxitcXmDV23XiUjOrMgx9KDsITJPH7UIGVYMWUtV57IQPn/1W60Aa1lSjmCA+PSwTnYONrOQ48yA
lDIu3LSdqZtgaPMGY//w1pptu/GjfLYCMiZOhL7cbS9HveAhXN3cBV2gImWCLk3ummZ0qIYwlGBA
y1f1B7TIRdyakwRo4tk22N3lJa96E7hHJqA8C+RGOdeVnqh+kPlY8aTpN7BWzjhNVjPs9D4/JLcj
aUVJ9VXlPBHIXRSfFGGtjsgH9e0xmBFAACJ+eUmrGwgUlKobKjVUHgidRKWsJ0aUeKqUWHH6mnW2
3Nj5T5q4fg4SMF3k268LBOR6Saah/YV7V8H8hUBJxd1negg7rnnxOLtanLpBJtmx7mjEDbXAvrxK
HmL6W1cRHml4/JDzYtwtr1q0AMVBmHhhO6ROlcmRzcaSOh1wHNusA0gKXVCzI6VsW+tmvFPYVN9P
ZhAJ9HXtZgJTIesmaNPxvCwHfnJn1Nxso6TDd4AsF8+Wrfy4vFB+rN3nQk8FcO9KoEqDPBY4T7pV
new1cIet/JTt2CZ8a0Hs+FDYMeCtHthy73VbVUGOnFzHe2AKm5v0L2dAf/kWzndkJG3SOMS3wKWh
W7kgrqx+9Pqwyeq7unuRfS9MBcZ21Wk8XT930OPcS7kP+mrvOKVW+XSca2cC3gJNpYjnYBbQYSWC
Wq1dUhkIP4TeyCUBU3h+poNvttpIUuQsEmaF1YdCny8fKt8B9L8b+UfCcqdOtKaoJZUmy0Z2doju
H0ApMC3QUyP0sEY701V3jW9FUyQwDQKxKuGuajuRrjaaBIm43oq1/FUZXJDvdP1zXvT7sb1RUisY
vwf5Y5A21kzAXkMFBnf9OBVqIuluwmTw/BFa1eCJQRrDo235nvR5abFJ3qQxeBva8SZl6RbkRnoY
2VKAopdyUHJlJ9j85Qnhssu6DD/NUFWcgMK370xxOpagzkFOXg6/53Fm0Ri2cZbsjCo7BbQMRBkt
THKxu1jajNq/2MtT8Zx2pT3BBhh4AnQTXUJ+aVd6hZYoOdQWfCypHZWJSmyrRupkxZy6yXGsV2O5
PKrdax6B5QSJuIBMAvVaewgwtQRNtorBNJl3H6K8Lcgk+7EXzGBXJ+hlAKZmeFKDF1J4mV5tVK0W
5FhWXRaV4J4if0nh1nLmN0nAfRM2BBaJNXARntrRdJL4KcoAAstnG6GsP8x3WT8I3p81E6HC0dco
1AhzpDm5DKQfFSYQIBWcUMsY4dWKwtXFlvJaqjFM+CEgOUONirur/SBPTSLBCJXmUQXEP4u+d2Nl
jcHH5euw2M9LcniHK1TaUAqQnMdsSRRf/chWUxWOs9LhWcELi3giEbEIrbldp2vj3K52LmtilMih
zsnGqL6Pv4zipXOUerDSvvmHk4J7oDLQfRhIG3H7GNQY5zfENUxt8SH5YM7XXy5v4NrlQtyDPwMB
B3gZz225OY61xGak0edvcXOUxsCJ2kZwtXgsxueDgQHYpmHAaBKs5FwICAeCwEyRvGijVtlFvjE5
U1S0Tm4CYt1IqrybhkByxzwC7L1PO1B4trJd65VuKUZdvqR9cpeYhlMEvm+HbFi8pal2x6I2bL+R
MttMA1Ww82sbA6cIPiG+GmBwbmMStGjHEZHgGrWjnTR7w7BoTwU7syoEfWgo/OCO6J9Q4pOXVDJ1
rY+SKvXmyCozhLovWnt7+YDX7joeLNxBhcAn4CGDUecDdhpGqZci4y/3H3khQvWs3QdE8bAkMo6Y
8GncsWlKLSRYBHJFtoTYI2sCu6FHmOtOQa1sEJjN1U07kcdpk5YjfjWQEvIC5a7OtE1fDLYwN722
KHj+UF0UmDQk/89VNtR7PVdYk3qxgm7jBCZFnl2djK5J6k1XxDutEXHTr53UqUjOlum91BRxX6de
GbwiT+0QoxDo9Kr/ciqCU2qTpHoLHEnqdVXPtmjDV+yIhKAqqqpgmyOys+uinbclYQUQhyWSLyrU
JQvRAVS1JggI/l43Tz9HPd/kdE6ljulYcYhoLzFAmiRCMKy96gxJMw12Z3nYF106uWC6MWgVK9rU
a4s7PD8+AEBH6hWepNu+YGLYmlrCJTRMYqKLF62R56JaagAb2Jepp/dXinInd6GlSI+XN2ztWWVo
gELtAERUssk93AlYI2pfXs6vMO0+x0xIdd/JIJoS3bHVfcOjAzgLQ7GCt35dDRLnPtdSD1fEnsd5
q5GXWH8Jc/3gh4VTT8wNE1Hwv6qeeCbIUqdZpv9yywOnJ6hsZZZ6SoPW90G/K/LBjlKQZKgPQz+7
6vQjY4nNYtRJw8HxzUoUPK35ExhQCbwLwicT7Bznh4hnqPfl2V/WHc5ADI4g7pvz2G5H4zCx3JUw
Tefyka4YGooRs/LS1gBEqcFZs1kbikIZM1RkJXAZpFesdHrtZpoxaTl9iUTP/cr6KBaGK4Hp2EBG
cfGon3dVOKQ411DxlORHPr7Vr2VxPYtKe2ty2AKIAi8bSD4+ufFO7l2SJwxlYJp6Q36l+V5C9Zup
aR51jOmhivx6eQvX0ilwLDQQ8gCCp4Ir4vzUEjMyWL9Ia1gGqrxeLp2yASddUscmytvA7ptZfxhS
1toYPUltEmrDNklraXv5Q1auJ/qKNKqCXnNxc7izrEq5JnKXZZ5UV3Zfvs2dY8Ab7UR8ASu3E2x0
qASoCro7URU6X28rF0k+jmXm1RqSnENrNca+2qumLc+Wpr3noKW9vLDV4/wjkI97h6LJq1BeBFZO
VLiosM8/SHuQU/eynLXaAIXWwMTJbCmRcm8g7rrf1z52sIl3OcYkfYDdUnPa0DbQWXQfINXwY96O
H4C86/YuxZQTgbe0eoIn8rkHsoyjbIx0yI8pYgfyTSojRzZ7q41nwZau3XtMYcat17BilNXOz1AN
5AEj4PTUK3xXIvEmidFjq9NwMxTmLo8rQGRNRXRRlgeVC5coHkEDuT7A7TCH9VyosrBOG36beQyd
QNdjQ55lnwI8YfqhaQ1pUdpGmWQbPzX06y6Yy61ijPnjmOShY8bD7GI2O4Lvy2e+8m5SVJHAg0QA
NFQ/L/eJqdAGP1cMP8m8POizzZylnR2FMEisV0RwnjU1hpP6afwA5eBRVnVS1jHGMKQem99pPR16
chgcBHPbXhIBU9bwa3hDNIzTBXMNJh9zmlzKaiT3UZ55cl0P133IfNcnRAb2MAxcsAlFuyIvDDcC
IsCe5AGYD7wS7jh0pZsOdePKQ47+gpQMV+OMCVGkqQrBxq/uBoWFNkHmqKJucq4MrZpnZJrqDNXX
otgmRalu9Tw0N0lBU3fWtehW8/18f/m01y4YgJ4Lno7BXvOph6aN1LkFGtObGdrBmHo7TU81JYVF
fNH6FmXmlR1vOXi2VE3RULI9X5+cRlEw5FD2sj7o9C4tRFd4ZS2MoFSxjDJG0ZTvSszVwGjnAEdc
6vd9dI9e50HG9Dptd3nLVs4JkzzgUhJkHhm04HwdbRQgkSJPOKcQ76mB5ufZ0kfJmpR2X41vl4Wt
bBoDmI7AxdRUnRFObeU8MwMayriN+U3cHrNcNOV+TQBY8xBYw7rD0i6benLdxyZPUjnGapqiNNxE
lTHFrmnZ9vIy1o4GNHboUV1iXlRZzqUkoPTRex9SXoCkM9FgHlupqHdz7VxOZXAroXm5MKUvKwFa
CCmuxM3AnwMcgKjtb8VCLpx8/10Md1EnqPGUdhDUoWSgjrMtj49IYP69OTiTwj1IpOmnzC8gReq2
Y3moA0sz9nNhR4WgECPaN8578RVaSYMGQcO0nYmtfpQvw+RQ0e1cVTRAWXTkVSjSEsv/nyhaP1Wq
qudG5pkaKvU1gkQXVTRFsGtriqbDAqgU1XoVZYFzKU02dgXK9YVHGv/V9G/9kG2GxNgFaSlQ6RUt
ACwH2VSECSozVE6lW7WOVAz0wvmUFbuqtQYM1qGW7SItEDVOrCwKCASIWFD/yEtxcXlVGyMGVJiZ
Z0igAKkey+xDbWKrrwXJx7WAD8XeZaSOicYoAKvOd0/P8pIlpZJ5S97xXtK+dxQznzzw4FuDdGXY
s2oP7a3UOpetw1ri3QCQCsbbQIgCF/pcbjj6i3ehZh4p2t0UJq7W35v5cDWA3IyOwdEvZdsgR0Yl
geS1nQW+G+B1mD8wxijngoPO9FHCglIuEW6rqVZQPI8Y3Ko8Xl7hqhwQ5qFTEYl+hY+/SqmmYyXj
BIMKZBKjVTSHrj7mIjzemk4q2ELwoKLt5cvTFDSAZpddlHup8lENR3N8kUOBtVgXAYyDqYHdEI0A
5zvWzfBXCctyb5RecvYSAhc2pHeXd2vFVBiKiQAS3QYLyopTwzAbjTCmxecydJQRm+xfjuNEAGfB
i5KMNY2r3KvNIxDe8wxqiPoorIasnfpSwcKdAgjF5F3pMpDLPFbL3KvkIzC7KnMQofkiQ7QmBTkE
DUUr4AYARjs/kZxMfY3JALkn91cYNW1pyc8+eIqKp8uHsioGaV7k4JFVBlbsXIw0KaSuui73gB7e
Zm6DmQCV0tpmJbDgn14/5yca6I/8j6BPY3HyUEwsSWqp6KFhnWmpRutC4CZNojs4jU1/tcQ90VBZ
qf4Qp2CXnwPqGY15mEFB378T8+Gvlw04z6d7DBwTHLHzZeuzXE5tiMpZnr9o/bNP7yV6G+l//5ic
SeEe+6DshkLOUchOzeFgunoCXv9SRKWxZmZNhJvg0gFmFawd3DuCzjIlYhqqV0BcFBPDiGnsZUXA
4Z8edBCbRRhjrOaC7vkVgwGhhrFYPqCieKqoOCvlKgbHoBeRbQji3Fi6lVvBw7WimwuxLLIUso6J
8fz8SJRrMb+9m9DipU1OP2AEQVFsEjRc+WBBuawPi5pz2nkmirttZg14emVA1ESONO6vIrSY1mSP
nJct5e9hk+8C2b0sclGxSyKX1Z9cCF/NSTO2wP4b42Pl5MUVY9RqwEgsT6Xg8olWx2l7WM+YacAg
qkSP9vepKm5jepV3LzW9rZJn3ywFu7mWKjSRYEalE5qxNPGfrw2Xwq8nGYD4ubmLiWLVUojpFZU7
a6ozhaGlRdZQ2ApDwJBVxt+XCM6Ec/cBMWomKyXOUsk/BkW2ZPWOdr8uH96aT3UmRDtfIWtDPTSM
ZYXIn8UOfZVkm4GzlVhGaJnEmiTQIG8rnQmOcvldXmtOd5ZTVATJwTTkWJzcF05fdk5AK8H+LVbp
kghOMad29gPiAy/RhPawBQCRgq+02YsK/KKVcErJZAqcWCAn3nDYjAJ3Zv23F954EMgjxcm9auig
bArfxC4hR6t4osdj7S3D4f/353nuyqKhvewvlfZ0Pz1q2+w9O5h2+g0IlpvaPRSSPbnmfhmtdFnp
BKsyOX86zrqmHDRkEqW2bq6bwG9cX5aE1NNLpuPr+f9ZHXd5M7NJ6zTD6oATx5CVZYp8YWsYbS+a
D7xmlhb8rg7qAuTi+MZn0Fu1cpDoyIweUfCRrkKMIWkclP+RfRFsnUgU9xKjTKPmdQdRg1JYqjnY
QWg4co20s/LUtPuku88nUWZMJJNTQolMdd1UkFmgll0PG4DarDreNFO3y82rjryb0v4fFOTPhvI5
rEAJJRhlDauUt0m7RaPu5d9fS7cCBg1HA4HIQi3PbWNYFo2f++jOYaptevflVXKQXPaz2DbWmwrC
zXuy0zDV47LUNVfjVCi3j0Y+SF3PILR2AvdexNS99gxjyg5SlxrQhuiDPjfkSoTIWdJMgA2VZ7k4
EkJ2NHtE8JPGf1/1QHz1RxK3eT4LZTmMgXVhlVNEo/Wzgm3Vss3l3VrVuhMp3G4hwOrxNPjLwzTa
w1Dao341N1dB8qjkmDtbLzgLUVLrq2FCLhOFfx3xHWJRnVtZrgSRgYFJqAwC8LCR5eFuqIlIDVac
ikUKcrNE+cTZcOaPTimYX9M0RXlspFYqbWJQAqn6VullqwneJhCu5mN01X/3dcG9+uqIQjLS6J/J
VEDYuT2Ff007Iwf2ppcxmFhBxUSNnVAAuBEI+YR3nfiDtCkj+NNANmjKcUjTJXRt1EdfE4hZ6YE9
Wwxf/EvHiKSzAmBPWpFdETzFXYngMnETwErr9odSPcrImpijNz3E2bbPGfAPcrmbpFLQ/rWqNcjo
oSZP0Gv1pQ9OqlVaZ1gwza5VFB/1+fHyVRAI4Bvf1MysyyotgOMAGaSfv8Sivs+V0At7uZCDLBDP
pSx+bjwSQ+2ymmEvlRAMkI2+KZvbnBz7/DaeOqvOD+lIrGASMagu9+n8hYbYBXeOtDteTt4MT7q5
eCAjxKYuQrD6lyLdZlHmtsRwhNjF1V2kSHgAMrJcP+7ajbGcJ/24CAuZxaRbBNMCn/argcdyluIL
GtUQUn4StZ1ofuzrSjiHkJCEFB70ZHXogywKUQpCJGZZ6IkYJNAA81zEZIBYLYQJTX6c9O6fFrMg
Vw1QoCIFeS4lrtEf3fkzakhZs7R0o51SCgTu7UqTNchzoXL6kt0E9IMLceIUZU+NJFjKtZZZaHow
G4SN13G31ZQXvVHtwG/tcErAT4JpDqK056oJORXP7WQC4HHkZ7hYBuYNM3ad0W9KFC25XCnFaOze
kUrQpXQvRqy7rVLtGGikM7CLWlRI6fH1+cZOyMjYI7FEgbHknm+jKQw/03ADtW1VvwVRjXby9xid
5eJN/+oXn4viXrkxSHUprrDquM63PkaTBNdTlGyKYbKzyCmMzJIHO3/7ext2uj7OwpQ+bftpytIl
Mcu0x6IXvd3LD/C2BLgIdDnA+8Ebzq2qqklByAx0ICE4QeZW0X0QPAbajm7HR0kS3I41y6UqCuw9
uLbBw8ItJ51JmWsTpEVBH27kEuwb/iRNENwke9qxFDTuaNBnLHUu76NAMI+tYbWa6xg+ghuz1Dt2
weCk8tuob/XkWwgU6GVhi/5/2dM/q+RNplErZUwTCBuiX0Z29CfB76+5Cie7yMPJ4xRA0iZb/JHC
sHTtMdADC+OULTkXOJPrhkYBUG9J9VEAoc6tGQN7DSNjn3oTsohD+5EF7XUZHpu3Qjoo6pukbhXV
dwm4iXv1gFk1l/dx9dDUxdtD6lhD1uhc+oLay7oOFltFL2uwRzJFvm+c1q6G98uCVq3IiSBumX0s
aWWiA/FZj++9ZlMvzt0G48nQgv7/E7Ss+OQNirNp7OYWK4qfw004YcJShCYUQZi29tABjIG0KQqZ
JjMW9TwRolQsLtUSqxmzF7SxR80xDz8ur2NVA1G0XCD1eIB4mgajCMf/Ie26diNHluUXEaA3r1Uk
27dcy74Q0mhE7z2//gZ19p7pLhFd2DnYBXYBAZ0sl5WVGRFZWKmMiB99hNFckfJCnMUVOTPAjKED
WCYeZBgoNhKag/g0pCIn/vymx/w4pmc2mKtaEI1kyBXYyLc6eVRJvAVQe3trOcX6d0USNGxsSe1U
9DPD65ZSk74obul8qWuB8yWLC3b2Icw+F6coiZQRH6Jom6g5ir0rlg/XF4zVS8dmwO11ZoPZ4pC+
qqI6h41qL4O/vCt38Tu0Ib/qAWJ9aEXhdlSrSHEvPJjr0m45cgRsO/Qf5pmN38ZmkEoTzLdoAIp9
TyeSbiFKkBZ0ghSqAKHZ3AVizifRU+FUJMTBqGy0QnalVfY+Pckf6YfkSBsZf7k+M4tOBhCcWQYA
EAZWC6BNYyVqBQXO+l2xNUAe99Ja3xjh+n8zw0yAHom+DL16BLnJNkW/6f6rglRMtlbKT6Bq/8YD
nI2JuWanoTInbwaWa4NPGg/ND5HKVTjlmcVda4CFr0E0HnpKzK5VPSsRzBZGjOARtD2iC0911bnX
p20h0Y59e2aF2bdSCtp2JAOtbmBtwtZuvbWi7nvttTPeUHotG5NCFi8GbDXgFYUWnZwlmiAsAmAN
qYFLP6rkXhYKHpYslNph5U+KSkazkmwprcoMarYKDwC8QL7FYFGCx2v4+75lvJ5q+k0fZibe5upk
tyWYRGiRCVV1TTn0RUsQfdIKwb52F/so3sRAUaicnbN4Gs6+gPGJEkTSfKHFF4i0156rGOcxWyVb
gDeMiBcMLs/vn9EyG8jSgx4vCQ8uaYJGSfB7iB8EDxog0dP1PbQU4kLoA60jwebFi4k9DYYGbF8T
pXvtJUAfQ8OujecsHG81/0ZuGkcuBfe6wQVCPrqY41YEdBy4HjDbLnfOIGvQSUoCAFCsSt3WvZKS
RmkiJ+y6HnJicQp9KH1y8cQPN+2YBw7Ie8Laaur2po8L6L7n6AHYN55wyi3vPTPSFuVyZKy1coRO
A3ilJIOwg9OlLfhFWWtu46BSgVEarIMphdYOMFZ/c31MS4s1N/VAiRmdgX4oRSZ+LtSAkCZ7waxd
ZGNJ0YS0EWOnMv+9kglmT9WQb8CbBK9c+XL2OrRej3Wove41XE5y5fjQkBZEzhot5m5mZOTM8lGg
CMnsipkU6NUBHMvwq30Dtz5foUA5IMKEpmzNcZWLk/fHFqsrlTeRigYNOFVIzGflVsu3mrQRNV5q
b+mFCogsYjK850BaZ4YkqpNu+DOufvJlj0796NuF2b2q2RRSK+/fo7hNXKmCHrSaQpCyG53re2Qx
RXv2AT/GWXQNeCFAmRc20jjgv5xkaj13H9AEF3q7+5uMDqSNTBXFCKwim2uRzVLNfRHjTdGNPaej
q1m8ES1OKTDU0GMBrRZFv8u9GKp6UZe9AB9V2VB0m3ZN6ibqIVDuzOcYHQper8/gUtg7Q7b/3xxz
20VDEgLPDZeIIv1nlTxKXrfy5cLR08huGk5QNm8HNv4Fyw2cHiiy6D9EDoamKSrLwGopAp0yV/iV
1MMxMjeaGd0Apfo85Brn0C0ODzRZ1NuAbUI0ejmbo2eUXR106T5OG9svd3oLehkoIKj+BTHnJlsK
T1QAjkA1gjyH+J3EOnsFVW0sj1IMDHxeVm4pFI6YW9scLdT+YsXOzDAbBO2cVTNF53CYAUMoD1Yd
dE6ALLJlb9qGk9lw7C2esRmxNJMGjblkdTmHYuBB69MAS0jOn4ZmHUHAssqqteoDr45eU1m+QvEq
KF+aWuWYXooNzi0zsYGcBCih6nm673y71hJ0aLU1f1g1tbDFtqMWT2F+aQWhxyajOoyASP5OTpyt
oJQIkVyqoE5I9V2mhzQLD2HOk0Be2pLnRpjp1AcRXaw8bJPEWAe5RKIot3s0o4lXbcrD9C0OCNen
Cq4emAYsW0XSq1xtAw2IXz1VaSeNGZ0EyF8amsgb1qIpXf/WhsAIWPk3Y6olo+16bEulQ5sjaRrt
XDQ3MgD7nDM9b3DWi4DGMDMQ8RJAofZyP+bKqE9j4QHlaxZEaAe7DZ5ESJDFhXP9pC0NCZseY8Fe
gNdSLg2hs1DQgtmU7sd4m0NQV9yEfzOUMwvMXmjarDFHBUDpoD7ksdNVNPU2GS97v3SMzscxj/Ns
W0exiDarEsYRaq4wxXbf3YsqKR9NL3PMtjtdn7XF5Tkb0/z3M2sBFOFbYwa04yk4OFOogCjZGnQo
DDSkMPCgum5uYXDYB5KM9zRoNADRX5rTo17LIhV3Sh0MZJy2vf4BkUu52WblMY3vrhtbGBuS/sBv
AruH1DUrwmTlbV707eyQyvVY78EHD3SPdrz+WgsbD5Uc3P7AV357o8sxxaA/+BlQZXsRbGjNpGW7
1QTegV3wQxdGmIlDcWHQlJkNEGdOW9GxO0BqOyshucLx4kuGUGdDe+ZZvg+aJJejUUZtGq0Y5xWV
w8BXHWF404WEtPob0Mac3bC0QADZAvCN4h4A08xWl+UxFSJ0dZvjXi92onwLgcep48S9PCvM1BmF
Fkv1BCuptNUyyAoRubyLeMHmAvhlrpOA1In2oZg8tlLSCiW0Uqo426cyirrKyTSRsWpV3PpGvrdq
da/UXwIAZyJq2b5qfsWiukLjTZQ0AmmnZLwiwFJmBFoywFtAXGgWXZAvF7LJxiZTQWBEPcoJhoCY
JmCkQnWQch/tVG/VhCqW3XYvvpURL5F+Xz9733IyjN+HeeBygQMGH1tjnKUqNOPg1wB0Z3G4Krxt
329KYVcFAkp+3R1uHdevR+RnaloNrUi17LEXS3QPOAw6RBV2mvDbM9w2XvXtMQOmt5e2nfI7Q1JD
kHehvEqbjcnT+VmQyIGcwww2ADNSBKaYmbIqFYU2mGpA9w07CVE70f11gga0IPgEFA0VNVL4oyNI
EzWEjuCrOpHk4THuD9KAnqmTscJz9aaveS/eea5+zKWsoJ4PWjakomaveuakxUHv8OYFSFuQc98Z
ECSvCrVsOGXjhZNvisjXg8quzESP+e9nVvxBrQKrCAFIS7YihI2Vd7yXLOOWVwJf4JcD54/E2fyO
mfW3GUOt5NWqVkFtwXoI+m0X/DKy1wzCODk63iSiXfXTbqj9G+s9qn436e8g7B5auSK4+wwxXoOa
znkKLDiIuRACSjLAQ6B1Md/TYysYgJLPevzot5O0X+0kr6bIuO8LnhtfMgWFR/BhUTJD71PGu3Ze
OHnl3MsgDWPbDDYymnznQ0StjIeaWLaEhw0IO1jSH6JV6hSaagHY/0tjrfryWOgvIw/4tFQ1gGLn
HyNMcIcSrpD1bQmYv2zaiWdRIfkQzIxqvnY0hs96FWnIJoydayrNQ+DVduCtG6VzfeSDsZxAggn7
5t8D6RRgK2YuFHjfuPuZ5YwEU6+KCYDAqXqRPDfst3rxOvDoawtn8sIKcyYzsdAacARBCVgVa86G
nL+QOe8m6OCIYfWZvs5S5DWpq6fGA8S2qbcggqZbzdpV5u7ruoteiFvg5sD+xiMR7Fw2fz1CXgm1
fQjQoQ5oTgUBlot4939hA9chOp8pJpDWTFCuV0D6o18NcuTySZv2qQ8WMI9OsLTTZ3bp/9tgbppR
TFKvrGADyV0AJlUaxS7OOtQvLfv6aJbWfO4sBbE+XA5o33HpIeEoukIPAAYN86MaQn/c56nvLMTH
6BT/xwKzqzwL+P00hYVxWosDAFUWGuFtQRsAMULjtVFcnDjQsiHXAlIreDSXw1GGChPXASYU3muh
M6pIpm55XYqXtjJUBvD7c7YbAr+XNoDqqeTRgw3pxTA/ynujfSx9MD45UevivJ2ZYVKbRoanp9HO
SLs39PUDf9SDGrx4Eo37mhclLKTFECOg8dGMuwHmk9luuZz55pQBt50l9Y2h1g+WLx4THfUXM9JP
kiCuwN0HgSUdOOd1YbkuDDPRsgBlkCQs4HFkf7BrVUZ+vybQoCWqWHEc0NIYEcbKcw8CQLnZTLGv
ToYvdNA3nRAzTtLG6j+LGzSVkB4VsaaJLrvXD9YCZQLaF38Msq+OKopRQFRAuJMbZV+1w7RuYwlE
CQ/tnmINJY/aKsE3mIJ061fmiG7XObq7oS/aOuxEjZqN0ce2YGVp5OJPvyY/VNYQKB82nO+cjwTj
mS++kz0yUF1VTB/Kq2aq7APrMSjD28iD3K63Cy1So2gTpb7dDiMxtbvrtpeWf/Y52MlAY/3oCxGD
khjLAaImDU/ARhpJJ32YIuqqusBx2vLslX+MEoHmrKAOv2Axp8nLstIoZEQpSg1t4dIxo4YMmmlD
JXWt1Dsl3floQodiIK3NbBUFRDLcrPyVhevGs2yxWFk6zQfkjaFOPjYksooXpeUd+aUHztzc6J+v
/CHL2Yy1n3h5CyJK6nT1K1JlZBxvOqV1BajjAgH+HKC5dFZt6u6otPHt9eVY8Dhz81lc03j0KXib
Xzo2eSqEMogRXyWzZNid7mVUKKjUoTeup9jAs/6P9pidlxR9LEw91qQJ9yAXEaVXN761KRr0REfV
T/grc3PHUsBIZz93ObxQCMwhNjC50CYlgvkoKDXRjZ4I6PYhyKfWrzl36zew/Mem+1Y8mXn5uNAv
LRbwYpk2oquM1qPc28XgIkYhCZRmWwk6Gof3qAOsx+yxiqp10otu6BnULKfHdPQ2nnSfTvtCUaCG
HN00uZtbrq+YT9eXfOkEKsgn4X5GdQJNtS6/0NRL36hC8GfkrgMwQwCjXzYat5BHR5+UkcOzW/LB
mPp5+hFjA3xyaS0ojFbO0SdhH+e5oyYKenjhsINMpvi3Za2RupZ/T5m+vj7GhaBwXnMgk2elRqzD
pdWmySDDBGgwFJNOgpGRaVgb08t1G4vzCL7uTOwCKJ7NlORiCSJ+icDTiN6bRp+pDLNGachrzbBk
By8AaMHNABGgBC/H4qV+9R/1WDnaFtZIRMWnWevqPi+PNf8Qu3XPDTH+UpBrJfN1RKB10Lpp6Z8G
8w6tSzq1WQ2V5yi1v7o+gwtRFcSsgJoCSX1G3jN7A6iWvGu+Yb/e4+Crh0w9iB0tTGObyjydu0Vb
kF9FKRwKS1Atu5zFXOw7v5HAwzBDFeLufevk0CktrGMTh2u07OIJFS9VsObsw38NMluw8ppkTHUA
qcP0cxLcJFAfJfEDrRrsvKWDfzdFqu3hmEOG+C9mVUftcdahQPcS5rGSJVZXDy24UWqGHrWqQsfA
TnlviCXMrIVnF7I4INtBqJRZO2gwa3WkAuNZGZa/7oQZD1+Xk21MrYq6kimsMt1Ldllc+jtdLwcn
Mru7QPKth7CUtYMEUQSO610682iaO+dhgaUCY+RyhWujC6wy6QGSr0GusL7M6m7weSHl4rKiTjdn
sfAfMN0urZSNoXetIgE6pPbHHp0I88GwtS7dSr6O/zYrObTsWlC3WnsXN5N7fW2Xpx0yOjPxAt6U
ZZNmk5IZQ2/gheAnaPnmodl2OYaJIxYBXo192VG4voaqcebZUTuYIDsNGW10vFi7thD24oSewte/
aXHeAV5DcklH8pt9TorpkCehNgPIWrSVjwwyjW9xy5O3Xjq/WFlTgtLg3OWPOb+mldVt3s9qo3Vp
T0B9OGJUWMQL22hVtumxTu+uD2vJILJb2Eezfitu8suFtnSoFHcdiHh1pB/S/lUSwXk+qFO11cOY
E5DPH8963nNbzKaaLN0bpplhVQdzR1jZExx/VA3Opbi4d9EQEm8QPPzxXJ5vmrPUaK6aSe9bOLOR
VRYulGoiJwhMz4UYHFq4jv2w1sR2dJRByhw9mSyJZJlX7Ucz1VfXJ3fpqpm5UGgcgHIT1vPyS5S8
GvUOBOy9OhUQ4O2ANPShiO12fjzQRAka9C6wTn3Y8HrJL12mCAOhfAUSrIFXyKXhzC8DNfIw053y
VSFTb6mHuo1s8y/Azkh8WTCDpIT+owVEIcf1oHoYILBCCHJMNV6jQFDazejzXvKLQ0KKTQfGUIQ8
JOPvxw6XQF3gZtMU4Hqr5hAr6Pkbf+Hdz/E+SycdWVJgkOa+VPD6l5OnFqrX1zNTIa3uwc4nIdp7
yen4F/4EHZsUSP5iZyDJfGkFXHIoxHYoruaI0g94Ljw2SmCsJ8v3yPVduDRziBGRxJa/sXjMEZfz
wPI1E5XVaHbnJTHy45D80oJ/D3xH+vaPGeZ0j1PWhYkJbUeUbuXwy+81YvHK7YtDmdP/qPqgwwBL
OQLCP26+gYtWdRd4hQ29PQMN5YL0/fqULW6BP3bY9yKqdFllZrj+wrqaO1gH6PpRxBzvsOQO8WRH
/XbGRmqsPB0cUxHjIoE7lBRoJKW2h812fRzL8/XHxPz3M1fYj0ImNBnQl4W3yjzTVuVbMAjFv0CP
42Hwxwyzl03Ef5VcYSQJIBbSY2ttKu/39ZHwJotxpUNVtbkPKtleCkwilCX1RcO+bmJ50f+Mgjn3
HiApglrOmtiSARHHKrBNsMwgGP83DsZCcIMrVwfXkW3uAdi55RseDLVq7CryuxKDGGN+XR/N0tIj
MoewGaQckfaYJ/Rs6XM9yPy4BxYKx9Ey3mpNIOD52EPUcLbxPC3srT7LjeHxawEizbrLUC9Gb7Kg
DKgjMkzuwu4dxPocLUYC4bkafEca/nXIAgA45O6BmMO/P4AIZQx4h9HjcMYDuB3j7WTWRPQB4pfj
TV+9/ttpBGMNZJtvrUokj5h9Fw8llEYyAAXqDB0uv8Z8X/RvPkSyrpv5GSlAyxmpillYWMJqMc5T
SORpkiskqORV6GBzO4Uj0YRzhn6uFIwgnAf/Ac1rVFZSRMyN1LIqQEV6CHvoom2KqVt1BS64EXpH
OsUNgvbK4/r60BbisVmnGhKO0GM1kDZmzpWm9GOfBsjBQ7M2Clea8qX0XkSAaqMCtG9iNSZDmNN4
Gvei96/PNGwj8YhTjakFXfvyFISJiCxQghINLtdNoUAfuh/AGeWdgZ+H7dIM42fVPGxUs5gfo0h8
R6nbINmvS/e66V6fy9mRXp61SzuMo9W1UsomsK/3Zp86cQncbX/olYYO46kXef1Bf/rD2djc5hAb
BrEDE3FJ5RRFQh8g4spukuRGqhvIH3Ck51j6uTmrzs3KnnO1aU4vMQvkFUqNdJnXn8yVBj6YAxhl
m9FXmWwj8IOee2I6JifyYpk5/9hEyxHo8wPAaTKHLQWYEw9H2Oyp0VLvC2Sk4DV2bpP3rNilduI8
/KtV+2GPmcgxEGOvC2Cv0T6Rln0s3tCqrHu0mpJjiH03/7DEOP0A7Ig464Lh9PLhI+FJb1X7NVn3
63rNk/1nduIPS8y6WVkYBWZk9Sdbew7RQ/zeozUH4sKyOn7YYE4VgtlcbUR/OIlf8WPQkIyIdrvz
beHz+vqwHuqHIeZYpVGFZsojpi38eoEytbuBcvxoy2TH8UbLI0KJBr115o3H0uxGUQQPzcuH09ww
2V/fGPQ5PUWE43HZ7Px/xnNmhhlPp/hqE5kw02qQsKNa4gokX+mn5/izcdKXWiD6Hnx20q2E7Rcw
++WO19qHuWp+fAFzbXZTJfuVhi+IckjODaQG9dMk7z5vQue3y5lD/GGHuVuiyC8asyzmCQ1o5Hq3
iHE3r8ldv+aVdDgjYouekhlHilfDErqqHwN6763jDdQrOb6JZ4V5q015EkVtBSvKQ3DSaWSXtuhO
X1+cDT/7gSvTxnpA8A6iYophxvut3ORozZ7+thzT9lzhLnGKw5anD7jsmP7sSBZakqdF7espDHau
QW7yQ7P2V8r2OBJrs5M210fHm8N58GeRrxiLvdT6sGWtQYvG5tOcvfrCU+XnWWEcoBZCY8GYj7J8
EFpiEZ+ID8bBJDlnizO38PcOBy4a6uKgz8038eVoeqmpFXWMx1MjdgqEnbzK7sIwX3VFb3GCUBbr
948tyBCB1AMEIxupZdrUJSK0nU8G8XfdbXEDNdHIVomxkpzcIx7R3YDsTHQUfOP1NFl0jchq/79t
lk6Erj2qqiaw7SY3wY0X3HZO+yxatul4uXN9gywGAOe2mFOm6WNYWwVstflOnd4SjyShPbabxDE9
OxZvdcAm4k1tyzh96up/NM5EH42HDChkGeFIvrzDztahy+mDMZ+Auo8KlGNxXkss1JldVDaMG8Uo
6dQU9iobr7GX0BGouNHusl3i0cp59elX7lGe2sdiXDdjGQFohCAUqpSX27Y055R1Ml9B9wc3RJMl
eq+TsKOy/fDwxdOIX948Z9aYSCFEz1KEp7AG8f1jEdN65a88sp1GXkgyh2qs4zwfFnOzVrkfxbqe
DScbzcYrRyYyWa+/PEc/coG38z64Zoo5+IUI+amwxphesr1B4qP6rqS2STqHt0F4Y5o93Zm/jPUw
gJeBoZ0b0O7Z2IWb5m1texQgqb+43s6mj1VxQ1NTCCKPMOU/+SWp94Jtc+dtyTGf22AO91gHSZj0
sPHU05ddfHxTbDeww0fNSQtCHx5a8nT9RH83BL2yUipzooFs0pO2gzvZ3dQ0dj4+SrI5uG9K4JxU
Oxqddg+9kwffXtPhQNcZvdM2n7zGkLwDp86rfLaKHsBGiifNq3go3Nin/ga4Jrpe++7nuuOp0ixG
zOeTzNyxVVkpVTthyCN9MUhyo9s6mYVjDJtXguUtJ+NINC9pxLKEpZjY4VG1/Y1JPhXOzccSIP7j
JA0dIjtzdkRlqcFmXyRJWUk41+p7c5PITvvafYDrtMcD9F4hurO2H+qbB9rvAhJD86QnmFdOAn15
Cc8+gnEuzVBJOYRFsXPtQ7UPbiXXbd9L0m3un9OU+rxK8mJQpp/ZYzxMnHdQhIpgr7CfXlBhpeWv
I6V3vHHNP/PjeAA/j4SnBXERdm7TcayVItUwtwgsnH4TEMpL3S5P3ZkNZuqKOArHHLSrk52+p4bT
rS1Ht/fS47Ylu0MeUd7z97sQe21QzNxZjVUNYgiD4tubQeRt7Ls+ub+/nwiyd9t0dbM5BXYJzv62
fPha3+Ufd+vAoY/UGb46x6ePa/pwB9/H28jzOK99FuPLk9hEArtUcWlA8m03bq57OhbF959j8mea
v+/hMyeTBLlmpAV+HgwPf6U+bLfru7s7TsS7eOLPjDAOPO0MCf10YMROS6raEEmh2JXXRzL7J3ae
0EcXBTEwHFEYY+ZJrCRgHPUJWz+4V2LJLmKZc9XNIccPCwBqI1OtoNEZu+v9PC7UaEjHU9ZHLppH
UK2EUrUOEA73xltadEM20AAS/ANwA5i9GIFKayadgEXfvYkAcwJ859A7y/4qkEK21+Pq+twt3nfn
9pjJ80QlrzvFwwK9jA6Ky3gZPPWHxN7cb+4Neus8vxq4ejSarLfNaiRpRtb+zdp0PjnfMaM2f0wx
OqXO3FR0XmO1YPLYK/XM7MfTy0tOXiZbsWt6mtYx2hZDx4zsifMeETRhWj0UtFh9+bZv92TH2Unf
D5MrX8Fm1SHg0ta6hq84fCj6KiRGQ9Lf9yh/uJaj3q5W1HkQn7+qt/gXrVaR84WeSWi46nxyTs03
4+vadzDHpm2Cri07ZIJf7ENOSnITbyGypBJ8iiBSsqIVeUDnBvzzlRx6MnQObyoWnho6uCnopAPq
GyJ/Ngbp0QK0U72mP6FFBLA7224PcZyIFLtw3zgWHjfADa2BtuYctZ8O49LsfNjPvJKnV93UazCr
EQ8LYG72ABQ7vEDku0XJ5QTDDPwSrky0AdZYJKQEqqDitWN/0lfotuVt/cyxSPaAfZdQi1gfERpw
2Cot9pll65Dqevd/ZT6paqKWh+4p4vVFWHDGl9/DHEOhmRqoP0d4SMaW1tm5UVobqdX6r0IsVCji
SsaQk0oqy5M1diaU6BQjJGLfyiHx1Bxw0V5NM94FxJIDcEXMX6UDNAfHOnd6uVyM1IhkD8TF/qSQ
nAgWhPgqEGKO8k1tH78y+tgdHqJD/nzdFfwMMS6NMsGvqICi6hlSf5JX5WPtejcPCETX120s7bLv
rphQzJ8vQgZDbslmLwAIO++y0YmdwNZW6GJDeNtsIbTW/9N98x87zDlO0iasywJ2Wtq44dPkVs/S
Md0UpKG8tJz6M7l0aYtZLCke0Rk8h61+m+1P6Pp4U9IcQTwkwpTNC9zHducTDfKJLVrLNba+lVN7
dPL7zcoP7Oh9clR3ok64t5zIs427fj8SQKxs+NyDzc0Q/byzLz+WWeR2iNVkxP7Gzko2pXM4mbbh
yBudbIuVRznudGlHna8241MqcdISoIPm1Z5vlsN7RrkDmmeXdSjnNpinjRe1kyWomP15naElhrJv
szaocBC2Bf33meXL2WNSJKWBNrp9/z17Oblpdp7rQPmF84T5GfRcGpkjlXNPXOo5AAkwUh6kFTU2
PBLc8hk00DcP2UkDv3T5+4nfNz1kCPoTdqr/23n/qnecxzzPAjNNbT0IYzzAgoFTHtnF2iQp4gau
m5w368+1/zMSZqbGVjcqwURNUHNvXhKKAMY1X7un1OU+jWZ/cc0SEx36XqBVQ/I9optwFdkpRTyW
0X7NTUEsH9A/Y2IupFoUI8VCp9JT7USnkuAp1BP1QSe0oNHKt8sdj0y6kPeb99t/LbJJY3RFLrTI
wiw+1Xcl/T3RY3rj25zwYvGiPbfCeOQoUOPO0lGHRBN39yOwxVdvL9HHEGsVcy4y7ogYjxzqWSB6
82qlpHVc1MM/j4Ldrv9u5uZeBwjXZlkmxpnqouDXmhzOb/83/w73c0GAq0Lymxj/vsSPRTozxbjS
PhuMMpa+TSFX5OY0eAZq2xWO/oZmq7SmJeemXr5CzywybqLWIc9aZKjnRpvB/ogPw3aiATI2d7yn
16K3ODPEeAvDq7NajZFbL50XEIBJbEOoY3M97pg9wY/ze2aD9RRCV4WRFQ9AK7wkOE3JljNdvEEw
DkLLAd3zCuS0d8lmWnck3qAux9Pd+ebvXBsG4xwkZdJaocVUZS+VO9K34OFQ0w5RgmGnRNyKVNqg
pZKdk2IzEflTfTWoTlTXdJ1XvcX/1PZ4G2+22qb3yfUJnsd35cvYpEYr6UFeltgtB3U7Ia0x63jz
elZ9JxSuGWF8iDU0bZOqMPLUZeTw5tEEMYsGWeSDeeup9kBFEjjH7T2xnHAlnuzsd7LiHnrOSn87
urPruTJCL4mtb0dmEfFwQNUSOPz1a7o5PtIcElz6PS8yXzA5CwqDPDMLy/yUdUqGGmrJbX96mVyU
F5p1becPnKhjIfuHah4CCwQEkPWBigZW+GxcBjQLQm8GEaFtg4tkjtvtcBdQYZU4Afny6Of1DcMq
acxvHEi7wBjgdHMHa2YxyzhThTHDXt7VOk3x5Dy4OelsBKQ+aK2uRFM7W5n3aUPE++umv2XlmH10
YZoZqiBnoZapcKblF6hISDYOe1C95y94CQ7w5SUNiXAsCf4nsA3au/Kt+jDQ9/hhOKo7SvP91trM
O893k5Vxy4meFirIlzPDXCuy1lXQLMXMiLSkEp4OkAA6ak4fkdZ9MI/O0TtqG17BfwHvMlsF1Rrk
ANAeWNZbptUQcQ7hwRRYhCg5qmVuggZjkKgxKMrX2we0k9oKNiSB8GLj7YaFsOfCOnPbaCke2pWH
CoW4klcH2ZHWiOKdYVsQ4y1b5c85b7vPa8zuAXT3BYgIUfCM0Lvc7rFXdK2nYrgaqaCo367wbiDa
VtjOdxzv3SDPd9gPayBNz9KbuMg1xnFXSTt0sYHCEp5cxs51FVfeGiS6qXYhjY7CqnCc9V22CohD
X0cC+XByfcsvnu6Ztf3PB7DDRVCZB81c2Wrw9pQQOaQrNKtDu2ZyhBIduNUE1de/iPmAy9fAIgJp
HYKjzBEfJj0NCsVEjlPegivkukjsHW9RU/Z/XR/eQulJv7DEnOgawNkonLOp8XoAEifBFTi5JRKY
ik9C6p8yEt9O9DZ0HOEtor4t+yQlEV0bJ+mWi4xY2lrnw2bOrzaKY6Z21XjSpCB1BzV7LzvNeFLj
UiVaPQ4ryTD2iShBv9yqPbcT02qlFoW69vp44qyB/DO/ezkzTOAIvlrY+SXWQHmIrE0Cgl9H0NGj
c1vNTjTXQ5qZmqRNaPGU2hZYeS5kD0Q4t25zfY0WHf75tDBHvJUVI2lbA/Wr0hb26kBzZWXkazWm
ui0O20MU0HE8Gv4mbHYJlVciHT8MxeZ8xUIkeLFTmGizamQQDiULgQp2pK3bnUP2HhpqdFTfIZK4
4xW5lu7u81EzkWeWVmpkgoiJg5cjMnp+7ZDN5w1qIfq6GBQTfWbI2+J1gEEpMgFvXpYK0ndOuKkN
il5YaRoTdbqVrOfW+ow6Vw/vw+YkinbZ3KUar7PFQg79cscxvi4G8UxLsvnUTzk5pGRq6Vt4jDaH
bBNtqk/fMZzCsMONsWrtjLyiX6HtmCm1eXmO5a2PWg4ouNB4037wAbxG9LTQH09Pw8ubeXgDgsF6
T1ZHmyAqniPjEKWMv9leZzaZs194kdGJEWyKdxocjPRwCNeqA7n728Bu1j2W51ghLcVLGyyFxqpx
Zpc55kI//rOtDeirGfVasNbGg5G9QQpNhQJt5QK/2gGq6qYxLZOdmbmKSSr5UZG2QkSU9FkHfrt2
rZ6I084oalI2hybeFBX1H65P0eIBnEnJ6NNnzWp4lxdvLeqosJTheFJclQrU2h552RqeBeY0TEWN
Ol4fjKd0HdnoQ3yk1uf1MSxd51CR+u8YmC0ugfpqidU8BqJ80GHF20aLTuO/vw/s1+UceZGYy82I
EdgTJqm4acgr9T6uj+E7oGNiEpBA5wIuSL6QdmL8cVKiRoMHwXiqt/JKdTRYuodCIf2tA6TY3XFD
kIVlubDHeN5JbTRVFmDPepiz8siS18Dm6ht/1bvWCkqSrghQyun6KBc8I0Q30KABQBs8Ob4rLWev
mliCvGs1oqDXyneZUJPEOqqVRNpmnfnIsxecvgYLC3dhjtl6Ze3nVhPBnIJjKJgGUbM7FJZpJOXE
Sp89q6VF+HR9iEuptQujzG70pVIPALwZkYbKn9pVe0jxRPxV75XHEMjP68ZmP8JumrP5/Pa5Z/M5
Ck1qJTEKtYFfneI8sKsxWP9vJpioUW1HGa2fYCJtIXFefUTJ5i8MoP2TDhI08p6sLoNl5LXfznvC
jBGQGjlU6u3rFuaj82OWziwwt4AphEYYeuN48kEZCOyec3R5Pz8v0tkiJIrZKoOCAYQQf5Nj28JF
Gxq8A7t0XqWzQTD+oRbawjfmddASsN7bjMgexEIzi1ogPtec1gvK4sY6s8Z4h0RKjHBKpfG02x2+
S+/IfZ+SX6eckg35te+cfbwnr719pP9H2pc1t4pk3f4iRTAKeE1GCUm2BtuyX4hzPCBAzCAEv/6u
1Nddxnk4yhvVUVER1Q+t7Z3seVg7s5f7ap2Z2foDtWOOA+c9LeOdgpl0zeMIf4YwXEgtv3e4L9mU
vHyQxyxjJuqzms3Ls9AfMLOOzmDYOde5xBGS21WYe0LImIXYiHBJB7kIhhnXTreLcDkpJMbmSuL9
bifXyItWGVmSfZSR9GH/pe++fOPw4fMmXaaq8eq3HP2BWqbNGpzLTSGtwvb0eF2ku8uD6KUfIYrl
PIS0yXcFojGdQAR+1O1JRoqhRGkrSBK+XlBlRJc/Ti030Jp0KCMSjGqrsR7N0x4kEFKhOb9+GBaH
zDlcfdQAXddedVaBeeYGqfzeWHx9cGz9pHiOqDOaf8Iyshpr+KZGdVTLlyyz09q9b7smGcTroRCI
uStcTfppXK59rF6jSzQcAFb+LsWR1RpXM7zWH20pNLaYAPY5wIXX+0Qn+cJJyzlqFPTmPKN2Solx
uyFKhkNVroNkUzWPIqD0/jcaDGNt3ohRXp+HQ6z/ztsLMaTlLOSdaeQxwiidYpyDs2DEMF3VxZTl
xaUQ7RLh/31WJmM3oFZjdRvIPsDxkH5+pEErhlYc8uHWTfN1d0ZEMjMDJyMzN7eAacQhOFXAohft
bmgwyKRYlDQUJnpNvxYDIt71BeUcXCVbVQfp+fdDvnVIaa20irxWu/SxIv1in5ne9j7HUxWeH38A
4x8U9dqU6bkeDv7xGpEQkdxjb69/F46TmrvILC27tYrSzH7ZS8mq0KmKHtCc5dV2bs3xP4zq6B0Y
Qa2VIZzLAK86PD+vi9VbTX73uRkSd2a6WK0MHzcSRuUS64Th5hhpAUf9J3VzRJ0RYX2YzQAdXw2H
S7FVwn2HcwhC8RSohS1dENQGos15dfqq99hlxPkqGEEvNGDXxwhHb789GM7ven0li8/IdO0YtejK
zPf77cza8jyxPKlK38yy+CFqm7SpZFDa/lF33+KPN+VpQDy1IK59sTvrdflrv+y8r6VAzNeLbT/F
hNcUmfQnNzhI3Gaih+V/qlmjdOEp7TO8t/SZz3aVcrj/vrzfp08w8ldh1CkznHyGSUrfEv1pzoMW
mvp9CSfXqaXAAhHbY6liqRavzXw4aPP8KJ+qo5Ff/4XlBmIFxZHBUB8wmn6y0CWXYShPwnAIyogY
/aJVn/Peuv9MU/NweP9vIpTP0TsNilHHsTpA61RnbgpnrMNW+8NLKlnhY2N3DqYy25RoBw5Z+rez
0k/hL9HeVwygLjDKLmhxKuUtfH0XX2ex2RmYwjfD0Ghy4KcpZUA0oQBuhpLriULS7tzH7rw3jHUU
izjc3Vwxx0naqDg75TnHRcf7f51EbTzz1wGcCqcx6QUOrNszf10076oMAxUifMBMMk8Y6HLKdbo+
DOgrzJ7QgI3J0lhWpFp6Xus9e/fJT2WdGMjGZRvg5+E/WMgSWY/SNIwHEQPMawVngoGbbC+/thyL
NzWGMCbD3g8o9aTS1QFclnZKMOGTvuH+4St/7oZasj9e85sdVlUC9Xzq0w50Zh6iuvXD7yvBHPbg
2jBxZL/1eJ5kyoVjcARDHdStAd2YURw5DMv+UqriAUOkOTk9LFyY1JXg2EuOhv7pNDRIB3ZCMaOP
wygCozw6wKvLqMXyq+XUpH9dmQMv6JkI8X+SYOxYoPfZtavOCPGXg0/s1XKz7zniPiEIP2kwAUBY
RsMMEKrY4UWfuDQXZNVbNuepJoT6JxFGp6QIQcYJaJwHf0aU1w0GCkwLAy8838Z9MMaRzwSMLCIW
RWl6LWNnKNvxUBJ4H51x3EHf5EVb0Y9eb/vjfr7jmGTO798YHFlkAwdahiHH79dIKDNiNu6eY1+o
/P9UyB+f4iYPIwqRfMF8wAUUVEJRCSLz5HneB+9L8PigRnZEJSyGFM05fIjkl/Ercr54ezgTjdef
bFA2RwROMaC5B8wIIwtXvdzFUy0hVT3ZepwvMjFa/5MSo+dqnKMqrYDS8LA+tubx+HYyvYfc/P2w
dgosVl2x+fqAWI0TmfN0hq0jC0VY1SpVfvH49nghZGXbMXniaOaf5pkyh50IgLzRCzqMwmTxvImC
KseCCEYzYJiRZpDh9b7IsSjwqA//JMIozWCU0qwWs5ulfNo9HGLr6u124bptrN1qmwyWURC6AIPa
Locyhz2FKfifLhSTQALl06rdYQJmVZfk5ERu4+l4UnG3Ii92vsCq9BOmTrXXrxDXsLECInP1YaJp
9uMNbrMzI3ktZpJmVAIe+ll/el7DYzgL8qiZq8p+sTcmT2j/Ygj/+a7s2m+t10Z4ykCuLNHjQEPO
31ocxZhW8W8SjAZelTm2DGl53CpJkpsvZmbGvBtyE83tn8/GKJ/R4PJfhwtkh7XlOM6n9Og+rmy6
chebzylndoX7jRh3e9VOmtYXeDRU9gbnwRHxkdzKy7wVOjcF5kH5eE9/JmM/+WO870U4V12BTsph
8FvHNA735f8vVvL7GzF+V71kuAeX1uDomGzW2AA/oEFLTl6xsbhTKX/mtD9ZYUxJgkm7WMrxetb6
CmSO2MEKhEnsfYR5M8PiOYCJdvhPcoxRyWOlDgQFkuH7KbHW+FyLxePFdD8bb4focollbwPrHjzH
9pd46Z8nZVdteqHGZtIMbKahqb4tIYo6xsZqjyOMHO1iZ3xyHFhTsTKPemhOhMX8wfI63niDRDs+
f4YC36wwTrpP+6gyTlTeraNTm5htRcVlbhHbNveFi+1ZXtLBY4oxGWp/6pK+LPvD/ElFruksUvNT
sVysxL1i/Zj3hNxPxRgPeS42Wq5CRLKcxFa4ro9LIB1st5xPNTFY+EMUWURj8SQXYUjpQAxhM9AN
wJysa5u2ZyxwGZFXreL5U5UxGrFWDoZwLuBLUozr3nzJ4ZO8o0qOnMr0Qsv64NiRP6edfnLI2BHj
pCjRPATFhKytbl078CkPFocIx1mzVzHiAAXZtoB0HC1MtB3IApV/rFdjj9vXbZ4eT1Ref7LE2I86
qaVO1MGSD3JvoHdyduQzcFw7w7Qg9Ppr+/EhcE5xTJp7SdJxlEQATv4teR1FAVipqhHfQ1K0luTH
gHCiuWmNHv0+48GKrs8CHGOjAxTP2Gd4e3tYoKynEIwE6XhKz+NpNNXYP0zIiCAjilcgOIgo/0PF
0AQDYhxN7E1Ht3n36qmq3qPDCOBZBRT/pcXDqZ5idS8cyaP/73u/zriuYl6lGq5i0Wez9F9YjF6J
S9lcesZjR7ih4KQRHD0ZI3it1tdzHGtAE/uMsgFahbzCxLQ9+qbADhOEbTjLtRjsFKghPcCsf1Jz
hOIB4F14tm/SMoxoMVMFF7nHKGSAD2M48UPhoed5ItsPXnDB0ZtbzW6kN835v59f3gOk1b3/+Sd6
IDAFIx4YtxTWwqU902D52f+/+da3xHMOpbtwUY5fDWZn2ZtNaqWOhyyPx9pEvfEndcZLaXrfNJKB
F/QxwjwsziJ20iuswjuNada/AV3pfXj7J8HnLghxpJ5dWEzPFU6U0uQobs1z8NqQCkevJOckc4we
R+Bvlnj08YxsliVhDkurPegLFVVTjgxOx+2j70cZHRGoxGGWNDl9QQsdDUS5D8itGrQzOstc9h6v
ezFRNv/5xRhzUV0yIUwS0GsAGLh2nP8zspatmkvrX1UBRrwx1kI1MkXLdArVgZ0BzRTdV3O53Tav
91VgOl/8JsMuK1ZARy4S+oQR7kpDFDqgR2IjXtI4GfkErs+Pt7vhd4y+VWeU/xE63xJs1QuWD+Xx
6fKGpSauh58Mb0c8MeHtNRJzMS2pWKTkuSTNylFXiCo0lIMBtmUnxyU37aY/eceRsMXn/twEwFXH
10JVilg1ufrV3sBFJXpJkvPF6Ie/R4oxG3UptakaQ6uQ/dDk5xPIcghebNP78rc8fIHpItjoLZnA
QtDjQVIDMGahV7B2UhsDRItdbbmvS3vZk72H9MT/uM/idJyLqhQAVBQdB2wZ3yJdrvOmEJG9ysCw
fCj2hwXyE2lBbHw+D0vCX1/dreLHITvtbL7JMnJTnORZoUs3ssfjAzBrTAmwSMQw1Q0N6s0vTPMW
mDYXPLRleK3Fif4FVZBv6owzijDKf5aqBs0xs1nFh7f1glxN0D9sNjyktL+Ei9+0GBmKcbEiVAfQ
8p/9xqLzYRFxdm6DVgNsp43A+/7TTpdzRswxYlSGSilUNHmmGSfMJiBx55aL+td2vuHQ4koPE5rK
qVEDNJ56dcE9YsNvTYPhwHlx7c0vG9GwbXkc7ugv/qmS38/J+KGLfonjK42+4clJCpHBAIf7q3I9
rmmbtjPflBgPVKYCzs3MYNqem3eNyNCOhZt5AyL9lxW6a6biAMKLw95f3Ow3UcYVaaf6P8XU2m4s
/4Q5FX1FXGy+tqb5oS62ofXxzJsL46gDuu0/fXvTnJSLQWPZyrKOgrnWvAdMU9fW1W05/P3Frf+X
P429pyadtDRNaS7zZjwE1oIoqLmbt4yaN24mTxvvb1KMiWmiDsAHJ5p8Wo71QEP0Xeo6kf+GIicq
MOBvtbI90TT3ngXMOy+ytucnXgltujr4jzZq7J49TLqWVhp1kNB95xAR1GPIsET9gPu20774m2HG
0lxm2kzWKiqwwCnA2mXmIcHWNxyPMeeRYeyLLodyV3UgoyfEOGEX7dib8ntKGusc4X/RRVisr9Vk
ken4Mxbvrrt6XS6RF+1tmyxOTmC9v79gjeWIqVhjm6/MjwBJ83JpI33G3VlOuj5doBp9AMZEzeZB
HQe0um0B4rBYYOd5hrBhyzFL0yna99szZinCTuY1oEWHHAu45uxNcMytx4P4ohbn77ZPY8+JaWKW
6yFNoYdFaQWE4s7eZ2O6YDN6LMb8XEKpkeor2EgIiofbIyZWKI7hDrtmpIGqbmwzegTM537rcxGD
p8sc/zwh25aNCxUH1WmGuAbV2jRs4d1chg0npvtLKvhNhgl4Er1OYlxegpagkogYC9Gqe6FYcXZl
7gERwWvhcEw6zsH9tK55f0XmG6Pk5r+VdDEbAdbucQ48J4l8LXHnYh+7978iT+Rv+cEo/m+LK4aa
br3A+TLoiLiFHVA75BvW/0iIsTjNSSj6hqbVuRu8wt3j0oS35wrG/VhRY5u0Mc7q6vIVgvHsF0BE
MTbCa7Q/m9tbbHifo1s+fkfFbgh3o6e7zKQwUmdUOp7XaxEuPwV+vJuYmYfe8N705FeNJyAcP8XO
QiWq3olGhkf0TxjsNWsrPGx55ul+1IRTKz9lMMRVgSZJwdbaijyUPh7S41f5gkMnSCm4UMQyNXb3
HpGxIqdG7jIxg8RfHevNx/bk+uGw2EXrz8P5YYfZpF4mn5+EmDUGzYErZqz8fbLvPY/3spxQWGOL
dHGN7DSjqldZ/vHtwTk8XlJ8R5SYtMXZ5ATDPLW7ZQIj2enlaDiXlO2Z5xQnEnhA4aQ4wZyPyfEC
bJ1OjWLckKRdbsASXyxlrRdkOFsCT7d5ZJgcKW6D/zRcHEf10Eg3zB0xfy3Rw4fu8UJQjg7cUuPR
0w3hfw2Jv0anO3gEfNx9xeYFnmwh7tKgylPPoWW9a6Gg9LCIncZ/h9Wn6w68iW+OxWKrcddzoQ76
FZIQLT+xMP7B4YX3aZhgQy1wVbykPXQLQ9zUnWCI3LXpl0Hn7ZlDjKPMt8Lu6NOcrucO3hK8AJfg
7YC6abBa3docfvqbl3P9pXL1j3NmYXn7wojkgsp2m1qCSnAwPVa983V1NvZyCVkvFTdrdj3W3njn
RTlvyhbnsksiChcRbPrdl/Rabb44Wjux5TyuOWhsUa5to3Oc0bA5/bXGDHpiugtnrbgORHEXumg/
k42NdaaOfGHAiiP9XOJMDFLMMAFd1eAut49oVxzeHMtX1mJpdeZQ2EG71R/M/sXael/78zrOYbb8
/9E6smW7po3ng45JCdr/AUA2omSMe5zxD4fXv5RZ/5Gh27beSGCrTBavtUK/ZPQLY2SaKR0xtcah
whMXJglCVhfnOFqH2Z/cLLw5yQ89b3KcYxNlJnHpT5oeCQnGVpCVR0vN9XhWipf33/z46KXEzIjV
sAaF4zrdCOYbKVCTAji7O1twjAjHILIjcK2sNO2cwop0Jq6QrEKSuDv3cVPt0LnnkKLx+53g41YW
GDEVJm3SdXAnB8vq5mTADDn5hUrmiRNkcwRAYWom51nZNtEAjpBM5gC5RbKicHo6nOoaIJV/Rm3y
DCP65x5F0s4EzI31cMKWDvlEPk2wS7qJb2MINU7k8QD7p1MWGdfxDBWrdPpNcEZvKIVioIXUDBve
s5PYh7n1iUKNja49rZbwZ4onw9MRPUabguvsVMcZvplK/KtnPCW/7wvFdNI3IsDoUoMFiTP2zCHp
2AVy3n4j6UPX8UzI6wa9sq3/76RwRJBx0ZmsJXob0Bcki4UbOJiaIoHd7+7zNalWIypUSEffSS/S
7JpHNKwfLKDG8Uz2ZFFj9PNsHB+ezyecUIcqzbeReya3lgDHkPJkjY3Rcd3jP8nC0QdmFx2O/0Q6
vjIr09ujMsTjabLK8M0TG6R3g6yfOlodP61+49NolVn5cyC6GJb4WvM6cZMmfESMcbuqYGSS9H/E
rPXZEd49i8fPpLkbkWDC9PM8MYzoVuVUTHH3gio/ElReeH5Le/8wqiMqyk9Ba8+XOo1kvNrZesNp
pc8rwLAIQHowwhMW9n2h5hJjrEEZdn0v6yBmHY/VKiV+ZyqYDHWUV0F/KBde3TocivTPv8ceax7K
TAKoHigmwM3PXYLqMEHDxFMXPGnnfS7GLuD+GUJpOtCLJjoWdTAS5apoOa/QLEFaaiw6rL8+3+eO
J4SMkZhheCTLG6rFSkVmCXZPuC0n3vsxhkKOjOJiUCHMFtH66hvmFfPDXzS4i/EvR+SnazTfwsiG
6u1wnZeGAWrPa9T18YRAlLV2gMHCP+g8UZwFHBloiYCW9P2nnG7RjkgzHjmRklncGxCUCqClFLYU
B5NJZxr74iEk/eN751yWw1JehwlCaM+7T316W2FEnTUnSZlfUjqv6r+ln7WjQkK3uv3MA8+YLmSM
6DA2RRn6UMoHPLBMAgDcb9IOh5CW3j7iFWOnCzQjSoxdiaTG6GKFyuaajgcCVz6BLizRV8O5EM7r
TUZsI1qMWVFSOVWFE2KAyjq2NtpccMwNwWEKrMmhBcShxtG6P6L3PMQxXmr6LYw+/g4RuC12aIRg
dKAwfa595nhqNpJX52owa3pQa811SUJbdHFsiKN3062s0QMyhkQDQ21JK+ftEjehSf8l+2pKQhxP
3OCe0Rc3huIxxViVaxsIQqSB3m2H+mwZb7PH+1+JFxeyUfyQyJQpkHAeUhtFrgt5x4ivTjYo9W49
+XCfHEcm2HgeqLKZLgeUIRzLETcZme+4FRQqxXdcGbuU0kZdLzX00TBlR3afdBXBxrSyva04TpNH
iDES+dyoNa0AoTWuCS8iDqYO79cZw1DEsiTrtGDtz4FuWi/ufwieJb3dxRgFzmfJKLJaws+3Zre0
rta5Ie/DslyYPi9En7Y6c2RSikGPjTM2O1IxIVXGyOH0z9YycwuXHXjXLycrdPI3CeZLBLO5lOsZ
SDiiLz2eicQ1LzwmmK9RD9j3TQNELRh5Xq/bt9iSAdvw0pPMxVU8TEOhXsT5QtOB0jdTjLXW9aSr
5B4kpbczTjqvHu3XpendJzKdeyg40AVsWcDosnsm4qCfxEvR0rgvJb25RjyGeZmGYP8Je4BwQ5z4
YdIAjOgx4YPYyWlDVx0Pw/sZizvyEnbzPkvTHnVEgpE3ubpE5cW40E8FVAGMkT1gV2KBaiPqbXCs
Ca8bMR2N4dqPbMgGoJdZRDKAwir5QEFCWzMlUU0Gj4KK0Kjs7WTpkR+8L/fY0YicbC3H/pY3wDYp
miPyjPD38yC7tCeQfwi3CFFw5Ov+g04XYUYEGNmfneb6RQwoPik5rdYn88GJrfZpQXbCByYBr+4e
y1fnJ14JZrqKOSLLyD8eWwv7YX49XK2BpE+RiznbukFUy+FvUiRHdOY/M7vMuM6EVMcdw+dnDV9N
t/qH8uX+E3J5YZIeOmLYaCV48a0AuEUYf0HbW3394JChX+IP1zdihYrKyKjjVm51UugNyHIX4XTL
7jbDiJbVvucxRJXoHiX6qCNKaFd1Zy0FQ/EFyGRNbRIn+QzdUF3wUqtbq+jvpCR2NktS9VM5HyB+
PoZC55+JBPRrJXKrENXz/ERwx4Vifp8cYfNhbbUYu9m+yhGR6cDvn4eV2KGtLGrquhfxsJZ1LgjB
gF9Gst1+zz2+w5EUSWCsVwFElsQIcPrRLy4+OmcpbIenLbYcSZmMLkYMMUaji8/dLAE22CE+O2EW
kvpyJjHAfC8LRSCiuIwsee4HzfFpNjw2stPpvPjjvqj+iWshN6chi+lXXQtm8VpHmzPwR3oNNcLA
1gpe3jrd/RwxzFiTAQ3DSjTwrkq00IWMiInZutJ79dzKpqCQCBcT3aX0cfUHWz0d57w8bzJCGZFn
jIzRacG8UwCrnH5FCYkelyHPlU/7vREJxsaEOA6u1TFkFHvFAHtKfLhygpM22vKXbO8t7lIWjyXG
2CRqFgramX5Bq/uFe8+0PN5ZV7sinskxbBKPFmNuLiFO6OgRaD1b9OpDbuMSjJVv1m/tYOp7ki9W
q8JunfmDWgG8ILF4hQcO/ZvWjsxdVM0BtV1DejKr+b2x4Ybu6yOPwVtBYkSgTcuiMxLqhI7HYLmI
bNhvR1qgcUdLHFbu+d5y7nimxS11UMm7Y17Z4awrIK+jnCqGtS4+FldyaD9D4hReoJgA2PbUw31O
pxOPbzFlR7P0JMaE0fVGLyedfcKVjGQ1dzKUyTiU7jt2ie3hFJGKG7rUxtG4rDdxDnhVeO9nQidu
N79yHCO3ONHtdN1oxBxjZfJ8nhdKBDXP7Wflq1kWZ7Lk7nLdD/ikW/V4JCtnI6pbZUDAhw342bti
XpfpBTe6778ex0Hc7OmIyPWiD0VMtdvZfd3/5ekRh9EjMYajaLtzWdCjBpXValYfmclOU9wqsC8l
KZ6NNYaiWi/noeFxBY+xIXo5y7NLg2c7nRDkERfmCrNfKOzxlmY4GsX2c1q5ul4T+n2SX/F++OXd
fz6OKWLbN3I2j2Shx4dZB66jOSnH1HKEi52t0rWkjBT6Spj7S9DYfwU0230GOJJ1SzdGkqX2MzEs
cjAQLLD9US/v/zonGwMM6s/IVLy0l17rqHYc192STmM3qyxy6rMJWEmMmm73pmm/bnZuofIMzmTG
/i3Y7IQVjhJJhtpQg7M86ltkSkVnffB2YadT9hEVKn6j91OKC9a/UjAIrGXReaMABy6gldE+wfUb
kztBSN/rjn+4ea4ROUCHRF2U0Pc8W1VDTIngHVEtRmOSG2bzHpCxDOIsxB7WDJahrQguWqf7wouf
h2B/4uV8PEPNjlkls3lTtdS8VU69DlDsqFw+EMVk+fb7S7FtGknMg1CmN1N6nF16KdflhZhbPhmO
yrJzVdm1lvRWQi7WLddzU39MzAv6d9jn6i28nC8/cudbefkQi2ArJLJwThWQ1DxUjG2CbQbPDJ0P
3tgWz1ewM1OGKsRiTVWqU60cR3U3+w/1Aw012if8H3MidmxK7WRhKBtIX4KGVvR8wY2+i3XBYbEe
GG8V0ZulLTj3rdUtBrmjXTcY1ZF2JVGSh8EZNGXcE7J2Z/LeAKoJ0EMcr8ExumwzJm9lSZnFOLFk
NCQKSM0z6n/JrzBFgnstuqGwWz5ldLlkkoHTKUALsTJntkvWryauwC33kWNx8Ren2xaA9vwvOcbK
t1qut7j3ThsJdKNwm/gHfaG8RzhcaFjeMibe3ttyXONfPtY3USa6awtBNFJ6mmR48J2FMzOHHU7b
f3EtPE2+/xSKbzqMha/79CJfZvQtfYBzPiwCCyPjFJGqwu024OhxCdKiwj2CNOYYSWEDKMviFIBg
hXFIuv+GBU0KoEkjZfgVuBWs01sc0Z8OZL65ZIy9gJ2kVtYhks8+SDrrrsPlzcdgL1kCQPXNbenz
7oj+xep/k2RCwFIom1Mn4AMCYKYm+uOKQt0B5IvD2bTL/IcMmy2egKg3VDTxeD6v1r05OKgX5es+
okeHueugHGG58Tz6dkY9k1UpntETYY7zlh2UX0lCAudX3tocvnhKx6aKYSI0mUIPVWFvKPRVx8Hq
ubcgS8wa7J827UJGZMAb75kOpr/fkrI/Ym9WiIGi55CSVLMCHKM+RRyueJaLTRO1AIeotQs1Jbi8
KpGj4qKz+9zp7txBOd3ieBmebDA2JDeSsEPzDYbYx6pf9HJf9G6+/o4ms7nhJZDDLFFvJso6Skvc
1MbJ0d8UcuuKjZPIbLBevkoXmO05A37LOrvY+7z/J3DfkzEmRaMUUXIFh8Uq3fzOLNiQerV6WcEd
eLyx2skUX9N03LzUcfaUDfZLHF2ViiLGfGgN/DLcU3AAaYIK8H2WJgOsERXmm52vnZJ2EjAyZ415
Vu0yt1WcAosXceGnDUccJwfV1bms0ZtHuLXGYvUDiaA8zXu6LW/BRl1+5ybgy2D/jc3n3HrEeHLo
tH7ozDcfIQBPdZvz+ab0bUye8T2ZWuroc4E8LqrmmMw6fd5/y8lu0pgAIx5iEPWAHEcH0F87v53P
+aLx6EAvWpsZhPHjeebcJzhZUR8TZPyMqKXZvEvRDwROka/YhRc9ev7zfSJTEjKmwTiW67VRDCEC
jePRsa7Ap4pLTtY8Wb4YkWAB9ZOm6mKZfhh/Xezjl/Id8xlhbX5wTyRP+eUxIZqkjSzupRUvekTh
GrCmECwD6xEDQmeyojGpN7c5D0fFibVXY2I0MhkR06/tVY6uIFbbWNe2ed5jMlHRZFUF/L+I/jZb
LRHDVgTstEDHHDRsZIsN0QG8VoGX7awgWL3g8DMlCGN6DD8XCWPcXQR6ckTilzM5bTPgot4XtkkV
GhNhfGIoVt31IoFI5Rx9RGut/Za9Rrb0WhskWjQqiv4dePvyAsGM3ZILDHHzIuxXG/8B1MmNvloX
NtFcnQ0wEgnqK+vfpUuQBoouGWzPEzkjStxvyJjfupupaGyAXRCz1xaw3ecHWrzrwSXH+k2G+Joi
obcszjVZ0mlKP+JMlsTZUHb0+4Gxo/gfIxhvSP/Csxm39P+PVxzRYhStx4JBGtSg9exrxHkrHjUv
friiF2dVgGuz9oGNIcC9OXeAEwinxq0jTz/s6A9ghDVJsEHXifgDrONbABxEZBgeomGNF/NMKfn4
URl5nYdpLqcF6PjAfilewv19fZjUuREbjDTmyewaXCv8/Bl5krBoLduruBjPU7WcMQ+MELanPAeY
hoi3wrTX24JE7sVUrNVLhm1asyXiouMEipOljzFF+qojURzCPC+DHBRpOeLoODO7dsh+z92B4nHG
OORrpHQS7sRQiCfsexugYi6V3f1PNOm9xswwTljR+qt4Rt2aRjVY2cR5eoVILxzDOBl6jqkwbrgr
xCHEAAGoFJhOHiAOqZn5rv209EKHZyqodvyhvojRMDSl61gTYojN8wx7VqoMYg09omGLaHx6MIic
l6OCdYcMW0Q0AiNWBFEBGTrPdLxa2kYhmC5Hb+5fPd83R2whsb6e1UAfNMqRs84s9MIr89EkJ4TU
H9f/j7n8aWs7IsgYoPAkJZIaSnS9Cytkx9+ypVhnTJ5+8VibHFvXRpQYE5SehdhIErwiVAnVhtNj
DVSDASMk/qOAzjXsa7QXfND9mNs8ReYICltXzPWi1oNyDoh9K3gc3NV+6X2pC93kfT7qL+5JCmOi
gEBvJMMFdPxuaThYCXgZtqK5VTGyeF8mpwOQ0WsypimKpKQuDbzmc4I6PQbsnCv2GQ3Tdd0NdO1r
6+nmfZJcUWGsVDFv8muZQFSsylJvg31XR7akRfYsWUveS06axBF/jLWST1KonxoognWhOAbyJj/O
VFh57oA3T7kZG6IM8zKLddh4AUWHy2K2Ofv1++arQ+2y5F7J4X02hQluLjOxiNMr3rB8k1+w96XI
pLHJk+0WCPAbQGF4uuJuUWiHqSm5FeJJN/39qOzsd3GNlUisQP25tnFYPNw469aVU4LLU8P2VXjZ
PvMmj6e9zogkY18CQIJmAo4I09ExGM3dK6zmF85APHM/JEfHFca+nFPsipa1iqe1Kbxr0ZCZrbx4
H/e1YCo1G1kxRfkZEmAkcpYHHfSulN2ocWfYp1wIL0azvk9mMl7DvDbOjuGeoyow6o3AWNcHScfk
sTtsPP5q6PRjff8+o8tJI0jzyxy/X9oW8KPpsYzW6S3sod7nYzrAHTHC6HEEEIpLYIAQhtxNK9mF
y3A9COa8JdV6i87/Rj1cOWP7fzFU38wxKq1dqnMsyqCpAnybCDbOOaMJ/a6T5akkHx9cVIFJmZjL
EGNBxLvpzGMqOOd8CajkVYhMf2cP6ZOKvYoGpdjmqTBDwFjzVy4pD394mrmh65joR+3tBpA2Ck0l
rCU0RoArowBTAP73jKjeSTSlxbXCgZyeJI63PZuS8K98wIgso86nargYkRQPiFShY2JsvjyZXut7
Mtcwq1Rf73HI6LPc4BaPFIOUNX/LiexkFo6PODssSbx8osH6aL+89o5oBuRpuVxi4vRIUxuEMOh+
fXwAy83cvCKX2sLQcHzvtHyNHoGxASEK/ome4y9by54Ki7bBGUXAZYgLju7Q37n3Akw00QqAWRPo
NwZr63wtySRcmIX5JT/m/tzmEJv0gyOmGIvTKZd5KZ3BFCLPI64eoZiwEfGAZ5NXnp4ERcTJtn9k
l9GXYDhd9HlPSQEFR3ePMm5ShIkdrDyK7ON5JsBtGzLvsOiPVX8aF+KwFNY7Wh/5OLc+NWlqR38N
a6G0U6ieBZzOPVpvgy+3jmHe3P/pSQkJd2PpFmre+6iMcWpmWiNKMsjRLu1gnZzFbnF60DMTVbEo
tjwYxcDUJa8AKgXEeL+kF6e2z7yIeDIU+OaarWUKnXwSkwiyhU/Q2W81LoQFK9nFdj36m/SO18e/
S6NGJGnwPDJZQx3r/bkH50FCnHIpxGSGGMS1I1zr8NTXljtNwPmyGmOswuCEdZsZCPqKi+BDTNFz
WQp+hAtUwKv44FWTpssFIwYZi6XEuBc6XCg9jMnH+/7B8wDmybE+HMOvMcYnKaJrrmogggZqCghR
tGm59WeO6dUYw4NSvRS3TUiPFfuO4aiCacORAfeVh4nBM6UaY3XaGXznrAY3z4hHcVPlSkLg8NOl
d86z3crMd/SOvZCddtoF070BnRzozHilYS8JVgcVW3EjALq7Xnxt0coJzLnNjUw5dlxjLIwatLUw
q/CcCY51WNFW3tG9S6yfmNmM/G9mXGPMS6zMQyg2pVUR/7iWMlP4KNBixwlTolr/Lif8Fnm2WFtk
WaNlCXXSb7WbPIVrADDuAd/UkdmKV+2ZDrP+cRs6Yz+i7JQWXQ6TtYbNcn5nyHgzHxin0d7z/2WE
POKMMR7Yye2TGdB16BDj6WFASo0X5C2O8eRfZ0zG9WpIeh5SM2wl26uGvggGJC3UC3jXJ7iUGLvR
dpIutRXkHytWtzIj8I9WaBb4XDtPX+aOpumM9dCSMJFj5TSgoYTZGUBTURBuxC28mRmevdUZ4yFl
xXkWy5B1/1ivLyTzCgI8Iom7zzw5dTEKWNgAP1DyLEsveLvePeUEwVhkz2zNMINV1pCit4qKzEm9
QrT04Z+ijXEx72v1bZjv3pMyFmSmGXkQ9xATFHuwIjo3ZR/3lM9WZANGbRGUZgCwY6fDYKgU2aGp
e/CoIWIJmu/wkZK4ssQYmVaU0mReQuv7peOUptHjYDywlWcLdEhwVfE+89Ml5W9NZC8YJ4M45LIA
eUKBco2DUQsgPK93LzrB7TJj8cGhRoWGfWpdwRmMuazjGvctoR1FKWUrqZdBOyMclK18LWNR0PWi
h8z8iNcfSHM41KZ0ZUyNEeEBRbz8YoAatmpIZkXmS4/ohJuhTtUlx2SYiHs45xdMpaS3oGFGEuBB
ev1vXo9pUizGVBgpzU5Z9P9Y+47lyJFk2y+CGbTYQqZkMgXlBlYsFqFlQn/9PZH3ThMVhcl4U/O6
Fr2gWTo8wsO1H8975eb/oME/AoYbwOlRzWIWyBcbsOeUKAEcq1hIOh/81CgPNhNWvmGu3SKNjogf
vhCzGFg3yrqrpQhpRvT2UTPJSJXcH0OF3NWr3fHgbxcSnEQESJ8sIWSRokydok85IFZAiiR3X20D
6YvevL7KGag9f6av/50U0hMHmoDsRU0uzvfCszSZaoa6Lqk2xCz8jsXuqPkhUgavBgp6oF/B2ehV
GCHbupgs1rH5Ar2OgakYdoUueovfEvLaWkOLsX9L+jLxZRb9wfmHUPYwCcUubMjLs/d205igjjXl
+O8LOQMkYD+fGQ7oYhOMLusGojtFRTcd9TrCjFMirrzCqcYENaT1X0hLjLsk3/2n/vomQz2NwGha
Tu9y6C/MdmHgHnB5T6Scw/LGGHTo1yALk9Do5AkiDgmOAdYVRQA7NHFw9xlaNL6zc7td5OzZaSEa
AgIJDMHuugRpaVgNwIFHNo/YHKQFtqwc7+Ic55wk0dozkqWCPVZ6CpJobAaUzftecrONsm/XPCpx
EeyqfZ/Hxa7YOUHqVUhdx+l9T3hMDxVglFfH0WOQYN0X+fuMp36Up7RtS/D0Ou2SyjSOMbwl0jdq
f7K2CAnLRvQfIaTHcFJZTXi+g6w/v0Jl2So6AgBvtALyAoMrIs13pP02uT7jStH5QBWjisSPNm8d
QquozHolX7TN11l7I3th/x82w7K4o6wpp4gqcJxAdDo8Y58DSTHHdrlNdskFuCqs1sfFLX9z4aAU
R9AUUZ4KRBpf3e4c+zbcPKzsQk345fPriwncv+ySfN8dpUD4a4AKtAxyBI/k1YavudKs/sJUIIs+
iS6JQEQ34G/xlECO12xQa1lHKhnoZf1RcZSNFYtu6jHj70WOZpSogKQVEznQwRQOUHmJMUCF4Slu
DZwChqpaKnYp6IAVZA1tbjpWVf7+xsQwyxu/kfGMZe9Sfhin/q2u0Da0DT7uy/1SHfE3SpSDMNQq
x+W6Akrb14P7cWleTobz66eJSB8g9qnVmwrTM154a5ikEnhBN1RSXKEuzOfDoioCY7qoyNU8c2Zh
Vb2lA0zXqeync7kvvf+b5fxkKa8lfw81MIADiJok82gk/P1go3HMhEQueChk199cyHpr8220H35g
CwgT2+820UQpld+oUeo/KPM6HYeWv6VoC6wkwwv/YbhX8yMwY/cEHJv0tnPw7Uf9oLsY+Sst4K+s
tgi17l/zUuijimBcBAqFoKk3MZipt6hTyjbvQx7Vs+1edCoZhXB41Tworr6MNVnExKBIlAnF+28U
qUtu+DEaBqzuuKSPKAxrGvBWkQ5Gz9P4coRf/cxOtCz4ur9RpF7n2HFxMPkxT0qRe8n2LwT5DOkW
5nLjJU/iN0pEr89OM0+zCSC/CaSoQ372ME22+PmystqVcfmEHRQJwKCFblGWlZIXDIYqCqKB6jAg
niDCvxOuC1FCmJdCoBRzcDsI8bQDnI6DVfeaCQsZW6Q6iqwMJgUqT3/T0RXwkb4YnhUPVr9dYdkN
ILGt8Lk8WdnhbHestOFSy/tvX0hdQhdmfY2VWPjCdoPCBFZV7CFvU+01DrACcTSWaem7TDYVsmtT
/wAiY8fqe19Sn799BHU/VSInWcjjmABnrZgY3kVNwtXNmOlukfP+Q8hn90EZ8DgOjKI2cnCLqLs7
i2/ZxXn6qj5Y4f1Spes3jijT3U8TXLsQHLUb214ZDYDHUa31j/utYkpmiMHG0k32BqYK4NF6WOG8
x54SCAT3rCUri1k1Xgp6fvseyraLCSyx2pFrtu0P+W36UG3gsADtsjE7jDySnNHWNxgJnKWYb06V
bnrhrr54TQVCdbsfH6KjWAEWMLQf5bUX7AakCbCZK3RGE4sj0L533X4G9rhtP1iqbVHRfN863f0S
a0E4GDo+Y0QREVkQr1757oAtqwZWrzHUKHHY70gYjbjXB0VqqGnFwz7jufux3Z1WSEwwB92WddqM
KSpyENtQrrn2RshFWjyVTCFAWnywOIxzYKDDAnNBztw1djusewxSKi0BGBNfdCUYLMzRSTaFNa0C
8+PghqWpoPXmIU3NwoaTWnrnzeBZD8BsstoIcFhEw5KgHiV73Upe/qZ49Zu0UaqsvBaTEap4c9Cn
r6heYcYLu/XYdouhRG5Kf2ZNtDgJgDKBk/ePo1CamR+Yuv+V2UHshsWP3jeDyeZiE+s0jM0ovzME
bMGn/Y1LSoUVpSF3vI/zRzKKt7jIlT/lCF2iU+Gy3g3DesmUEsPAYZoLGrlqmywOdQJM6+9IONeu
Qo+lMsl3/yFXkqTyhi6IikY3PnEt1157Daeajq5hpv2D6v/gt5rm/M35zehQ56cNgo/TA51n1/Zj
E1kSHr3DRC4ZhBY1wYwQdXq9NPRGeK3J6REDn2xa9y2ENbhPZqm7Fu7h97lRmh0Zw0bxfZBprcZ2
xwdp6wPccWf+XMOy5Oaq2d8yF+memSxZlMRvyvSobSzrQde1oDxgLdrLL98NPmNzGqwUCoi5hm3x
0c2IUYFAqwILQzCIuhOdqxXBbvlQM1iedGZW8xfi0/mJ3ryV2ftOyy7EehXwJZn7rYBGdsV5qz1W
AoN1epT+VjRfUeQSVLgDvKs3TEOj3wXtF9Z9+VhKaf3GDa2vjRoIsETeVc2yxV++DTxtucSUcrvm
7NUnaXWJDscjg+qiyZ1dF6WLdTGv0j4iZ9hZ6UHfta742jzY5dMXZ3+GHnN99VIJ4jc2KRcy0zOh
LjUQBCiBYF/3bWuev9oP6Crm2nFhUS/OmKNUyPWa83qmEFpYSvVeme46MFNgvZ2Z+cElAMbf2KKU
CD/FGELIQKq0G5dsOY0qC4PFhqlaicOdsmg7WfXxa3panXPvSyOtQwwrQCjc0cs3+Zq9BmwZCg2D
yA+JQwtL/fnM6kBbCvLnTN7+PiOhA4UjqxqQaK3bBmBE29yE0favFfAzrU8W1M2y64S8k47ImhcE
nXoSWaJw1x6zKhd1U5dmvy9+Jfvs6We42jSJfW4PiHm3pKDJOMmlllhVnNGlHsWgtbFQNqAb7rav
9QUJKWmDRIZ1RhMh4wEupGx+I0U9Bz4Y6ujKgVRiphfhAeX+8yfjiS9q5Bk31CtI/KAudR0kSnt/
6F40B6Ny51XqsfKFyyHqjBD1BvSKT5VWHuEZ1CskJjMz+UJVCHN7pIdQdGrdFE6109rJxXFKzKC7
3LFHmG8+sXqal56CJKg81qehgITUDJ7KTE4jLeR9RZ1IMqpMLKkybZYTtJj3kUQR0ZiA/8k0lP41
SYIr3+jktbknv3N8NPXWnvV17NGEghFgxh0uOV1zctTRSkoRj2MBcolpv79P5sED+nRqPjytmB1D
iyHonBblqHAjByN+JawhBt6/Hi4u4K49fyUD4QTJc6b/tXhb30dJB58pEr+6kv7vUarWkMEZQqR9
CbzBAcTq5zFk5VJusR2tKmcc0nFmKvkTYgMN7zsypY9k2nCCE2FX+0bfbhwP432/zJ1vPmxMgjKk
qpujjVTep3oCLNqPAOgkNuN2l5TA/HuICzKTV1GvuUogJ85nTn3det4pBH7vzzdrRCvkl9WI7l8N
8apzmpRbw41SrKRXnMH29TVEkth8ediIK/+B4T6xWKNUuC5xWV2lIIPX3wpYbRUNx0b8EXAWX3uG
trt/kizZpRH7NUkNAnTY4eVfApMsQnOM2Fp7nokWcIR6uRX/gg6vmDg9S56GJKIhRRBIMlilTrND
LRJ7Q3wEKxyQlc1XgM5h2rEYzKGyUJphCcySTzonR51q1sE6Xa8gByeq2w2xFa+so48xtvX981x+
mt9sUYbQ14qiuxLB1E5nNChiYvT+7y9a2jkjlPkT/TQC4BYHRuxBtMKz4KmvG/kDe+9XwYE53LXo
Y8/JUaYwaEQ11omqwVLc1LZLeTW6geWM7lu13jTvK+b4+BLSIp7Z9wlSijuLex0jEmAQhercxvof
7CAikJHeI9kdYJHqeG/qTmuqDutsl8KjOWlKj49iEoh6GgqX59GDOcbyxqQ3VZboM0SEblOvC/0q
FSWOtDn3NsAp0GDAUCGLkfOMEY0wOlOP1bUvxwlrXuDAEKhKAJxbZJjypO8AHoHdfD/OWNX8yby7
pZr//O7o7nSpi8ah0AMcoN06HG4OWTuP5bYvFY9/o0KpjnwSlbrLISHP9nsam9jTHDzy5hNvonci
sMl2LJZ7S37xT/P3j0zSZcJBH0qpNnCebW0Kpr+eMtKrgQoCaq5fjMtbLBlI2JuBuoqMzhoaqiee
arUalEy4tKNl808CqVc9FI+W7rLg+5a6TdU5KUqZdE0jdqqRCsSk2XywjjA06bSHzSg4zFazRQ08
Y4vSJLqYNtifkUM2Xu3EqVeSZQO3jBEcLHp9MyKU8lD7oRevLYjYemXyP9XVOXthKGBiKf6QhRkJ
Skl0cjmlSY3r6SELq8C5XM3K0tfau2BtGpUJ/bIs7d/0aHVRlbxY9zruCPU0aSusyscys8qqdDjD
DrPtMDldb9aukdgA1hdLTG5KsVO0j/fZvrnnd9imVUqeY2eGhKTpZXt1MOpedtAqZGK6Dcxn38OM
g5l/nE4oJtuxqwBeSr1Er5ghW2+caq0WZruGl8/syVlU2LOzodxANcvLVhlj4VLqZtKvpslCqmk0
v9SMYdZZL0WjdI5RKXgqHG4hF+3QwFjpKjyuNk+bqjSZ2HtEgu4dNeWrKGmrZdGIoyZ5kf1+HQPs
rDO93e5ts2GiNC718M11AD0YE3FThlQuqO2HyMSuy9iSX/0XFoTcYmZCUjQJuQlgW6j0unO1DRqp
jQs8Gyt4kOzK89fSKV8NJ5ks3a0R1KJehvqJ9JmY6tN94V22hzPi1JuN4k715bwS4MUA3nh/UK0D
vN1Tg9xW7QwWqc6vbPn0V2bjmywNslGmQtVgG5ZwUcpVvnqwhsCSt2irIMtF/qoAPDvgW8VyZvMH
X2gkX8ABo5Fl37mFifVbRmcj/79lgp8tSqgqI8kEfDw07VDnqUgAn/DHmtgNV3RUCwHv6aeJdWKb
8xeAUu/f3rJB/KZGH2Mk+mWbjVcBySVSlAs2wwcZUU1KG30EDFqLBmRGi/KcjMwoJ0UCZ/t9HNhq
78gimmgr96l5PydYC+OxLNZyXmRGkdJhce3nylSDO8ns3Fy0dhvA2zqDIxoo3tif0/k+h4yrkyhF
FtelX0xSL1zc3stXsnvmGdu1mddFqa8oSyYu7UGh5uzxsQG+bIINOusta2pwWSfPTo6KtfIwlqU2
x8nZSNNFDorEGINEtzwbHH3RZZ9Rovyk5grsAuU6CEgmvdokUr0I5qV6Kqy1vvN+WFZyWJ1T5wzv
k9Vns6w3Z6Rpt6lV+kTsGzC5fd+/u5exMrFJ0bTSVWjypFf/uGKpLdYboJyoKclKX27ALc5VESy+
MqOnfEum/89jY57jTftRfNyXysXCA1Ah/qVR6O3yoaCFUmmAJu8hQkd7Wu9Ee6O2OM+6lpvUYifR
Fv3Rb4p0Eq2V+lwLFYjpM8B7Qgv98pNXra8fOiusvD2pP+z5jBKlU+L6X+epFEClQIXDJdr5uXtD
V9I+d42Tcvp1umCrZPs0rLgQDULFWu1RvWLFt0RM730IpWrEopHrQSCyBFSH+pC6OSD9Xm+XSiBO
0cvBuFXGu6HxS7Sgros0xgtt0Lnvvjdrw7wibb/t4Wm4G/UDVToGxcVIbXbWlPJJ6zYypKElL1U4
YMH1eGtBky9TzYyyJdZxUvpHvIYGr0+gVTm1S5ZCvOa70dKBzVyYGKITPIC4vQ2O8+LJgBTCbA0W
4qL0Y9j2lnXQLGGmFJQiyqoaBng++Y7I2MfVUg81HiwzYiQ83RMhSh0JaIHPfAM8A8he9gCbCNS1
+KWEjcwd67+VV0oRNb4g5JIGYnFq7bfuR6VYZenpDza6UmMr+huEbXWmhGTKrSkIdqPKQ1y38A4R
10WmYcFCrnxkm+7L6c3dvXOO9IbM8jrKShERi/JsF5vwcI0x9bVeH3K7sjjFbDwLTuI2tcI9EDfT
/SezK/a2YePeF1BaKcj8WFXbEWba3W+x9WV/uFofkZls1gQU3klXm9IU3benM3PqjOGCKJQaCrJB
z7sAamhvox/3+sIyYEswK/N7vP195gr7nYDVrUKHe+zcPXrVJLd0i6fecAwHnVOI2s79R25ZnbdB
C6j3s7MeT4+Z16Ij9SkEhg8QOrzJ4w8PnYON56m1eh56b2AE1IuZVaxhVUk0hEZ+uisoujYaV408
0VTcCgPM6Xqwr4mtRC6Xmv3aeN7UWLe+PbLyS4s16Tlh6gkPXWg0QnAjzB8VM49MDHy87vkR4Aub
9o2v9hitZ6UkF73COVXqLVdBaggVwIYuyAy+HvbZKQksIUM3ncx4Wotu4ZwS9YqzqFGBlEQoGehz
l628sTqc5UZyhL32dv8dL/aBzojRnULA1W7lIgGxLUaQgspN3sODeslCu11bhQabUzkrrATL7Afn
QbI2ubPCw1Y1k2X3SIGWfs3z76BeMx8i8C5qwnQd2twpHU2r3BAUo/v8LkbSczrU2xWCvBoyYwK/
GCM7HCrrhK1XnmY55ga2jcxnxxardLykL+Y0qZClbYourCbwNrTWhxujGICG7Q0TI50lordGnJna
qOTk/0R025wl7w2Qg0fdYllq4oDcuyjKacjiKVBxWThA47DfJ5jFRsduaJC21k92zZJcxz1qlF8Q
d0Wlhj6o+bWJ6frNpvN+lJsjQ/qW3Lz5BVEaxYi6Jm8CQbiIyZo7oR49hZbPsSa+lwaE1DkZSoUo
rSF2uU5k7xmtSQe0Jq1P5uOLA2glIApt2YDUrLuiNMk0CPE1TsldbRvbVgD88IT+6kPlhgr6b5lZ
lSXfdcYf3YQx9GmKCXCQA4qS4eZbjEhg3wyaI+6/4cUSoqpi6klVZFFQaN9DmJRQkIBgeCmmlUbS
uLE1ffSh/bRBCT+G78HM4Cx5ynOKlHZqhIILC0GC17it0UTMoWEBwSQyYccjxyhoL8rijDlaQZXh
1LY9ERKcopxbCg7x+f4BLuqjGQlKH9Vqx2HbgChcuNas9soLEHdaK8LC27+yZDNCRD5nCimf+DSO
OvDSW3b6WFh1bZI52i0TlW3Jq5/fD6WUmiDUOj/C/Ww734SXvXnAdufkcDwT9CBmJWhRzmdsUUqJ
k7gmHjgZtkr7Wb4JWAiRCXbC20ieMHETWZJHqaYw7BpZu4nD1n0/TGYFcUAFGfAGzOiBxRalniq+
MABwgEMsbaAUTXbhaU/cBmqCVSAkr+UPpT47P0ot8QCILvRGIRnDfXcRThvRfiKW976UL2aeZkKh
Uj1hRRnVepSDDBLKsve6f38/rDGGgVWnOwcVySdrG3r3SbI0E40A2SVc3vEJJAMIkPsaoazohLUb
P2zL2EQw9F8epErpil6vW8ngQe75lTPlNboL0LFxnyWGOqLbXEKtGhohBokwNvtfPLomrE5kScSy
ZUTFWCMz1ZpiUBopGLFIJgHiLyIq34NtXLvrX4+R5cEwAnzJwkJSdv5s0eOc0aSUEzY4yk0YqHjF
GP9673bjAweIf5bvd3O6/hT2b9Yo1TQ0gxhWV0IGo5uA9ZvM0sVybeSqfIvVXEOUwT1alGLK6r7T
M0QPF4DxCyff3DCDvmVx+OaGUkeRWCtCWGlE9SE2ed1Xzn4IAeor7eXX7FB6Xyu2F7Os3L9pUnoJ
O45q4NeDK6QbX2vRbEJTc9IfQWmeka9m2MZlfftNjNJNk9ioYZOCQUJsH63vv6bFNLH6j9CpPKWT
hraP40QCL5r7gVbq02mdr0g2HH1/Bfa7WQxyi+7zjBzlt5S63PuTAnIcvInX3inP6bZ+BpaLzSC0
pNI1FEcJOLKM5k1KLvg+zNMR3RgY47X9t8fMRmIfc4sMKksWak6FkoQBUwRJ1oIKSgkGkvqy6UgO
9uExuFnsKZzToYQgTqteGivQue2RAdjIZY1+WMz7/viBReqsZtDF5tQZOdpQJeIEGP4M5IC9Y7sB
/ImLe9DMFj0s+/GIZgXNPJBRBvN0fRsfS8V8dMZdjaWpGAle5ftj9QK8o/tHvZhkmX8TJTkZVkJX
4ZVc6GDvL5iwN7EOFk1D0MgAI/00dox3Jy/prjlBypYpg5ZIqLGL8D5ELxlN+R3eQfaFCkPv7A9m
tD8VVupe1qcT4PQHK35Gjk+xgNCeGWhkdQTHyc0HC7UzFkrfkkaYfxhlm0pl4MS6wIc912gDMdh4
g0v6bU6AMkRj3hbtUJKjdvdXK+VNyftfZEPhjWWNFtMfc1qUNeqMIb/y5J2iaRWDg8iA5Pb6AsBb
/u1n/KKaxbrEuP1z5bNa0FinSP4+CwXkph+Ujsi4hJ3zxkPq3JfXxWzknDFKAYlZGl7H2y1tX99D
LH8+ac4O0hpj0zwzLbFkBTXNMEQD2+iAHkCdotYI/DjAZbnU7QZ4TqLbkEvTk52uMZzYRY9yToo6
t45vmzHHSMxlC4zB9/fcBqqNY3iZjcllhnplcUUdIaCHw0HJQYr3nvcf8iVxGXp1sVVnzgylvyel
wdh5CgrluXMwWUAAJRhysGwivq+GUt0GAejXApCwid7AwtY1GnTYPbCLwcWMFbqrbZhKWYqNjsiz
6477S3j4Zf4kHU6YWf0aV6vYY13Pv1HJ/7BGd7BNwAAa+KmFVXrdu8BchC70HuEik8E9VsZjsb4z
549Sx76od+oggD8AY1yKY2AGmzREc72JWqCHdYvWuazMLwCfc4+km/mTIYuLucw5fUrrkimfeBJB
f/TQsQCliGZVRAEs20vEgfaY52Qo3aspjeZPDcQFcy9XM9g3pF7CkMl/o3S/L45SF6kOtIm4Ai9I
g2Brtpm0AJWMzcy1S6+xNl8Yozt+RdgOwHgLS97fnDlKd5Tw1eu2AF2IC3S8/tat+I/rB4sM6wwp
vTEO/1K9W1s/vhrmvv3RrOQGXWkxbg3Iwx7pnmHwthS9zXmjVEkmDGEqRuANSw/2WPZXmOEPFmOs
86N0iar6SVkSY1mY6aOMCshtcI0lHcuOzz/SQcM1K3WdtLoEEYScK+76I9lgamDawd0zLDzv8PSw
sdqtvBW3mJFgnCKDQxq+Wc0VDhofKmXrCttgY1iVG7lbQC0y6Cxb/28eKW2CUrHYChNOcotK5tCY
PUeaKGzksgCh+ZE1qIaz9zEuTmLMZIQGcp6MgeeNFtwR1DT0Ht2ACrH7DOMYPx+93ZsTOrdhjCsz
UGE8CXqMlS+VEaVpcq7DZLtrtBYCdePMPZL+fiBWM6vxrHukNEzST6NWSDhftGZgf6y0wh72q4Uu
/zeyqyFw0dmFHdT3L5Vlj2io51TUSmQ3wCRmgwEDCVt7+eUBMmfnYCSfdaSL1HSB1xVJFhDRqjLl
QBpxxvkJYXE/uUgRodvArOwXxduAQ7Tdmgzulo50Tu+PI210OSUBEJDwNkgeXs0LWsPtUTIV64F3
NxYGFQ00wrByOEteGKafNVGRiHOpCL/zKaZl2I3Y6Qyhddt3DQ3qJevZL0nnnAT1GpW4igTpKkA6
bfvw0btnhnJedI7mBGjjPRmBqKQggJwXCTLQloH4GfNPDmZOsM+IQW9Jg87JUaLBFV3VcBGOTK/N
LkCv+S8GgcUe1zkFShhaJRww/gEKqBqjcvdhZsQDAojgfaFj0qEsNuDIOr/tQAeR/SuQM0Pr4mlH
uD7AL2CQIp9Mez5zliirHUZjijTXjSUbijF1BQ+oeXhKrIzaYmg2p0SZ6rauQuyVnYhyQregcAVE
u9wQzR+aGyD72my0+yXnYE6RMty61hU1kiq4rsqUL3Do2BaN8UzpnE3RlGGi9CDRkgY9+I7wxpGx
fkGPxPHr+f5dMeSbrirkZSXFWjTgAEcnjFxdYC+EXtZ2/2gdupJQcNm1yHzckdI4fP2cxJ42mCFn
1ZFVCUCT1FJbtMvhcp8xhiKiiwtFPRp5Tw4RaB0xYKk2K4u1zWExlzeTBdpupDmmkfGuSMbj9VW1
ZMBUQhXtnOjygK3MTGlfLGXM6VGqQm6TRO+IMrJfhVf+qzDr9QGdqpkn99aE8aLVphDMpyo0j+dP
5lNjXSOlP5TrJE/9SIjbPXY3EcRGlt5YcuXm/NF6Y6jGVOQhKRiduJ6uFlmrlj0+rLBKFl3ODMln
KUSV0h3d6I9iGhIJed0PgGZ0L7p98szBe/pkuDOLyYk5Y5TSuJY5ttZKeGVAd5dW15/K2+d9aV/0
R2cU6JzB1GFlAnZLg5k97K60ikwMB59PZPIEbQvo3PPOPZatblmVXYaqpxMHuTJMkxDjECPvyGyG
ZKl3emZWkLqk4lv8+rOt/NyGa+SrUY3sLrJipSng7pDmYVbV/o03+I++osfZwtTXFS642RTkxbDS
BECwH4HzBsyWH451XbMsM0MF0wO0EqDHBy0mHk39GD2eWXjSLC1FD7ElglanaNQhcl7Av0icbHU1
92YUmFJgyh3w4tsETgDrNTPPkVIYZZIMEiAhiEhiy/W0Cm2yuPsHlg2vjujc+S+fM73wie+GTJ1K
vAD4N3tXsC8V9g0r2BS+hqr6ZKkqho2mdzz5Sq9UsXh7b4q7fw8/g2PymFyKNXTV/4eHQCmQUhWD
rBoIORtO4uv+mfdeDTcWrKAw/RMKYhG2Tt5XKazHRycPtNqfABF708bIvLiHkydfPGezuQ3oMZHe
GOaFThdUeiSNuQYOezTVvO73PsrMhbMyYufI2n/BcA10KkapsqaZZOl2d/5jsUN6gFXXWazMz9Qx
nR7o9AItByQMAlo8gmUgqr+htnVGuYBlWxazqXNSVISSZFU5yjmeGXq6AEyG2Bzp2wBLUB/1nWnu
3rAnBdt6sKuHLAZiQQmxlAu9/AndxGEgCmAUgBBuatcrz7McdEghgiGdFYwg5oacfCeyoPMCnRJ3
SjKCXGshUY3UODZEDyZGLB8982WX/4DfdR5fzumxJMj8zImzRRCH+WFTHkqaaeqgaaCfmDk6cGTb
j8wvBAEMPlkOg075JkCdiThOIroTtfXMCdFrz0pPM2WU0imjymnYskRkFCHGtJK8J3SO2EwjznJN
6H1OAlKdkVCBTu2+onkEceclRSXat0/rxpRtE8VVy7FWCWexkhEscTGohEcHzNEpkUD6lfThuB9r
LEGDVRhWZLOsNxx911PNATtTdtYDBh/M65bbfaa9ycz4LJWOZnJjUCoHmHRJnXY3uUE+q1tjDGl9
IUkm4Fe8PSiYRSLiylDgjFCV7nziJKE0xAJEw3Vj29Gm/toAtP4+EYbLblDaZ9BVOZbIg7DfX1b3
f3qxTjM/NCrcERotSnyS6nH3w/oQoAcN7Vq+wyDDUmEG5ad0nOhfDQVknvcKUkqHAUHcz8cdQJ7Q
YWwzzouVvzIoDdL4U11r5FK2COLc931/OqxPmFrlvIfGGjwgLzHEgPn+KF0y6omaVLeMGaZz6/Vk
o4aNnhOzXDnoNe4cyXoCwADBJGPcH3ldd5S1QSmYSebHhK+JbHR29zJByHs2VOZ9Ihrd9eSr/+Ju
m+5gAd0LXjdQIU6PP19G17K4N6bBXfRUMI0LPa8jXUznM/Tr0AKGhoNSaVDAvJqHE1CYPARapUnW
UwPf7ZnV/r4sozOaVNazHfvc92NfvORrfvIext0bcBmcwr4eiDt2PgPfh9XJvRwfz2hSTztK+0Ey
WtC0w/W+7KzJlD+FTQG0X7JskCBlMuRlUV/NCFLv3e9bHPpkEBcwkE0RhWcfa/is+1QWA9YZEeq1
x4EEDC0RRGSLf/RPfxWFzH6eet5aoeaxruLnCbqUnQCA5jJ8jPGOIGQ+WfUT2alxn6FFEBx9RpJ6
31KfcVEjgSRma1OznV5/Wla+19bAYLHq0j0ypZHw8Me7nhGk3nVitHUoRoGETe2fq6/nv+q4nzFE
5zK0aaxlPoLgbeEuXLFRtLC8N9FGCnlls8Rh2X3+ZoZOYNRJwGMBJF5zYvYWFt2gbemAfKuKJuFH
+CU/foDshuw5Y7X6s940ndwIufAqcQIob1/RB0f6itaP5k433wIMWbKAwZaj8RmflAbBLN51UHhc
GlBoAfqJXchYwveoXrwG43BYZBp8MI92UTXPSFIKpK4lAP7xKhjcYqj/0J1T++qFthibAiJW4JMk
pIBoo53lr0zejDKlSWq9kFLU+USgBD3v9+HjPlm5cDnRr2N7O83bWYIlYofpipUWYLwMjVIuQZKo
RZLhKX5cSAKu2d9/6sxLpLSLHDV1mhPTs0frpOsCFsF7NEnpC2sMWZ7Ksvs1O0RKr2h6FgV5D4nZ
vl+PhlU8YlMpC5Pg3zwCeIlAczNk/tajNuvdm6JYiCUhkcDRO+LHCUK5foQt3cTYeXTEbkaWK74c
9sjfFKk7Eq5A7xgJxW26fu/WGIOC49XtSXWKlQZYdvZmtKj7qqMWuAMNaGFMxH5HTso9QbP8BIBo
6mB4/PjJcLkWkcgw5/DPcVJ35stCHlRqDNVsf7QnzPRkrR0Ag60asIJlbYprc2cOzo/odbM6o2z/
FZrpkYQeq+kxMWGjGHEsIfenpfj+HMpSGH0pC8kV/NvJauzNbJ2dbVY259/I6T9Ebo9mJkJNlfto
KQbPRbIqX5TaNVcYT31GL8T918dg5ibKMzpYp601UwFmlA8s/iOrIxSG3locz55d302eZiRKuQ6y
IAsl5LsPakwmeTd2b64AYscQlOVExreg3EpNM0pZmodTmePQ0HOAf+jfR4wl9LbN8k6WveXv25Eh
IjNCHTbGx2EJQlvuHJ79FtjWq+B8jHiTtcGBCNNM2DRBAFq4AQxtXpZFxVAo2c/8dODjIEx3cvEg
ThaW6HI/Ys4pMmu8yBrDWaXcyD+IUZI98vVU6kKQ7sqYP0mVYepNtRf7K0MiGDzRpeAMlkyXC/Dk
IzSdzIk38Yz81Apisy4s4ODcF3EGV3Q1uOo4P+N5cKW2qZle96VwVDWG6BH9Sl8TYNF0iISgyjyd
OW8B+tCHU5bu+HjF/7i+Gy2mEsZf9xlhEaGup7n2cpdKIJJJnan2JyFLLFVOrNH4iwtSZU0wgA6v
YXUH5VZVYKfs0iLd9dnVVJP1oJtK96sXlI3GKW6ZiVaaZQyaS8ypiqZgMSJG8NDI8/uTEmpVG6au
THdajLkef13qgRt1sX1VGf7GkjjMCVHmS1J7sReza7rDBmcr4TdF9MmrEoObRSIqMO8RTmNPMp2N
N5SJ1xRCRAxDHNavRvSMYHNfHBZoCMDvF7EfVpMwSUTlAa+S3sb8lc92mhy7ebUZDbTtTQrj9Szc
iyAKsgAKPHC7b9nImaqr+ygdFUPOdnnPHdWhsPWrbmnKWzx499mR/3xCIKQBG8XQZFmmE3t+p7c5
pxnZrmkHwk6llQwK5GapR4ollEAskg1ZxyJD6v3oflPHfSlkO+F6TPrS0oPaSqN9ZQTuVWHstlq6
nH9okaP7XZyHUU26mMfl5Knh9LHTyLJd9v+5KIMhHBZvgJYgkY+Y3U0A5OrOL6Vsd1W1ZpdLRepy
dcfv5GsXuPdvZ5EfWCFs/UaLnUyjxsc5n3Nil+a7iPeaJrNbYx1hOv0/J6KgAEAsnaQY9KFFuqJL
TR7nuyA6NhXQdslOc0H6z5IlxMoJiqzJODlV1PQbetvs1OQgU0MYtnxnc9fVh5Cs/4IJ4CwYsizw
gKqlbr4z+rotiyLf1aEjKHst9+TiL14+1PI/JKiX32ixPCYxOOgnR55e83Sjt19/wYUqCJgHV3RB
4iktmQCPnS8lkIjKyeJ4aBZZtXiFIcBLykVRsWwAW78EQ6UrQnEuwMHpQOUqqHYfSSYnHhXlTYuj
v7lzA0ua0RIgqljC+/tLwcatUrsG/0Pal3XJaXPR/iLWYpTEK9TctO12uzuxX1h2YgMCBAgQw6+/
G+feuErNLVb8PeSp4zpIOvOwjyWiqdr77vIoSny9f2Nr2sX7RUL32KlqG7fIbRH5yUfPfWkd7zhn
JDABs2QY9f4+sbWLW27NZ/ALLV/XygVlEh0QvojGTJy5y0PIo1WJXTqrDcFfU8vXlDQd01tGPSc9
EZEVfB425H3rFMvfryQxI+XspjUVkZftDfexTfdt+TjKjbtaeRgssgYLY/cw0Nx+ovpdUeGWYH5a
G0U0F1+wEflsidNsZqey8AJubYRTKye6oaWJjTkRZqQGaA0Xd8p2nRm2UWFtcfMaFdgxD3AuWK3j
e9q9Sbs1KkOJMjI7gUDYSLKga/4CQIm9o2YZb9yfnqBZFOZiyv4lpx1qnniaU1KB3Jc2bYMWXWyl
PLhJHHTy6DafvPFvTwbOFJT8wJLIPRJj1w6R7yQh1MjOnE7G1g0sXKeZ8ptP0sOipOIl93EDqXro
RTQP71Nyui9iK4wPEhQ+HMbLMfdg3zLnXEjHn1ldRvaENU3JR0u+3CewfoZfBDQvuyqUN6QLAUrb
gDtnIT8M/uF/o7Ec8or3GyqdqTVkGfXsWSUvA4sDiNh9Gnry6f/yx6+DLAe9ImL1rsL2a7ghtkf6
0Lay7pm1PtsRD/jXY9V07506qQ45sdI9oPTRYmCY1iFzu/zcjX6BTlbbC3uh8o/3P2zrBTUxQdaB
0Xy5YMaexfS3ob79b7+vyUVmdpOLzWFlRIp573vtQ5/mG+BGqzzCbGqbDMsoPH0uZjbanPQmPKKx
O6pnw7o8/cYRGLEWREIgEXja06kxp4mR4/etFBOD6WVstyR19RGuKGiPoJxM0HjKAFPay7DMMJu/
FTis3hG8efOfMEj3gh2Yp4QA1D4y+NdsvJjiSys2dMHykW/UzRUJ7RDociVikiDRA5emrMPePpjP
E2s37OHaXTmmg3WM2BnrWzomsmu2ijc9ApSs/2p2X1pn3CCwdlVXBFzNN53ifrDMDMGc79ZHY+gf
S2IC9jz/cZ+rtsho/mlL8oQPBGRcRYOOPlpojKe7+zQ27kpfTj0NrmOMs42jJH1gsU82+/s+gbU3
dyygwyJKYEhJaNItVO+ZarkrTHifLN/+Tox3NU3moJu3RphWz2IjgkdegkDStWexhEtT9Gwjjqtf
RwVQAW+rLrfYQ52BATn6LwXtRYza80ea4jDx3PwQNEddcDhXTfuJun+O+eNM0y2KW2eyb42CLNXc
U3s5U5EHZvFS9FtmZ/nmt2dyfM/2XJ8xvcWlLznwRQdaRiop1E5a6Xfflrs5b53AwUpRNDyZbMdn
78/KnM5mzA73+WN5/7fkgQPPkLGiiIlvDyimep5Gl5VwK2ukL9P00ij3QsXrPLhHaY5iI4RZv9Bf
9DRVncw14icCK6u8F15/V2rDFKzyu/3r95e/X1nx1u7nihj4/YP9w/3z88avr6oEXDiyFcCrYj/R
TK5+3es710HGqoxG4+AxLPk2H4pqi+dWn2TJTpiOayJZrvGckyDgqmgionLi35oCqeVk3JP2VKCn
cSvjq3co/PR6HA/LTQDMhty8vhLDyvtk6DJkRIZCpcfYnZJATcl8mtmkQssz4tDMPfIM3DaMKjgV
P/C2eao5/6yY0aGHYXZDlSTJzvK5f8rjrmBhU2dZ6PfjVgy3evkEviyzAYMMzKHbpy1JLfumyxFn
KS9ov3Ozx83897SHjQFM4AzYSN34vuaRj0XlUlkKeBJJHFozSqugNfLX+0K3yqRXVLQ43u96p7Rd
UKmTXQckEffdLF/YX/eJrF/XP0cB4pSehuKWb00FoumIdpfOP2TDc8c3SNw7x0JC08cm4UOeLLeV
i/1YX4T7WNfhZkpi6yC6PCAPaiQpqDT9t6l+UfJdL4//211pQYzHDYcOw3IQ+wm1HN+6zPP+N0gw
H9yFsgBAZLS7ckVVcZZKEcUsfudMXhZQw0wD5L929wmtPoqPYA+bfk0XPvetmCSx08yGQDg5uPJg
YTmSSK0AoAZYUrnh1i9sqtuOJXRnFG1TBPn7W0om72zT6qA7aCdCIzmwYcfiv43pr4HxU1p+nWi8
cbY163FNURPPgk3DXLeliJhpBLn/GjfVhm+5dSZNNJmqB1kaoGAM40mqD9hjFnTk0jA7aCUGWPc5
/3z/vdbU/U9t41HfQgij3WKRcFPkPuR0NBG/BBPwrthOfHHjT/fprPEFkuzIsGNvlvWGAZ2hmmnd
gAFndqr5++Khnw95vkFk7YGQlbaxQcIFTpJuTqay5GU/u9Bs9LvDMZfNf0OMkABjaARERsP/2TN2
ZYHb3iKc1jCOYyrKz7RoJGDJyzTiqp83WEHv9P9pG4lnOuhcRRHMpxovUKeLO2OGVvBmPw2qJ2yZ
PyQ825t2VJvW01x0gfS+l2wr2FxTeDgcIKaQe8d66+XvV2dseEXrNh0gV820r3ka+tl3Pv/37LuD
gjwqb9irzojurdOUD4CoHPOIegV5lnUyHpzRGS91p+ItH3fFb4eDS0w0EaFcgRLP7YGAyNoPCZvy
qMriQ5Nm7510PCi7283NcaSXuBrhaphD0Dkv9khC6qsnovpAPDK/CbrcKgPbz1CKjvv3/1kmbj5s
YeermyaD6szcV3lkWf7n1FdBVjcByfiJ0w1dqfePLMx0Q0p7VMB5YW1P3+dR3k8HYQZNesnml575
geO8t5xTXEdkLHYk2485h/nJdr9zVN9FaIbuOkjP7VErT5lFjEwJbHUbTMkPOzcRoZ3trZ6fFebF
OX/R0VQ06oWT3xIvj8phit93Q1mevWz61Cqslrl/olVKxEZ3mgkJpaZGiXmz4Q31nEdOInae9yVN
ZVCN5HCfirWiNx3c2L9kNC2gGhIXtW3nEZlDh/pZiGxDMIv4MFvqW65c6IBmn3fyUSXuO7MaDm2t
DmpI/aA05z1L+tAc6Pn+R60eHaILNe7DZOgbXyQhc0MHCBQg7NE5Fsd5wDdKvytmCSoPwPXY9eGh
RVmT2bkwKgxzWZBZk2UnKeSu8MYXIpun0uxfsVrW3GDQVYLMWZyjpVL3ZlwlHpoUkVseJcYfaeXt
zDmoPgMzepePP+7f3qo6uqKkiaLjwTcmDShN0ycbIKkcS5ewM5wwJPungzF8uk9uLbPsILGH/5AU
odC6t6LHc5+nDTfyaODmjL1kJd97NYDrC8dMwm4sYiwPz7udlcYjQMIKdcaamebk1gKjuWn+La67
cZdK7Aq9/12rTOQ7uAjmuJ6vZ2XZYI/KM/FZrbigzhw0swzs/vl/I6Lf9dT3qTXHIBLAG3SjwQrv
E1gRTxeOLkVhDD7Bm60AghWq5hbNIz5Jf+dOT/2SSUvqpxQ1y/19WstDaQ4vaLnQ5GjwgIOt6VAR
g/xYQ7d5wvkiZXdK+/bDfRL6aMdiJ0CDwhmEFwWjqcUJvFLKpAIX1s3NWbAyiBWCbhL4bR4KG70+
zWuVv84l9mWR4rM98DAZxx1FAWKwqlBMKFt1W9+0wik332TfMnBjeyjUMQBd+rnz55zNpwJNE24J
kBAnGMbn0sY6HguDRN07KVsws/mV29UXF7oyd7MNZ2JFTdx8i6aXuhij3WaCPji0E7pnogoamPlU
X2hfx0ExG+VhLOfheP9VVh/edgFRjqQAtvBojyKytB66AY/SeLwN67RF9GGZ83/X6i7aRv6lol2z
mYw16xMfLll69Pl70p5F/Hr/IGs+7Q0N7fqGrPULVuP6yuElg09lw/cy5Q+W/IhNFsqpDVPqnAwg
wd4nvCqmNrN8b1ksa+uDI3lvS9GjCytyzSMpL6n62r2Y7QaRNU2L0/2ior1TXWHhDrBQisjIPBtt
GGO3L4osP8m6s4pdpqz5gRJf/sEHLs91PxrvkN3K94bRYKuTEfOQ8bYPKh7HG+7fOgP9+jDtaYu2
SsVQ8SJq9+qDsWHPVsXz6tTam5K+nWIoQbRtmiJovWY3jd+zLUjarQfUjNjg5k4rGRinT5J9kgCn
evrRYqGMz9INu7RFSTMZpuj8VBhorJ3HQ2I/zic1n6Tz38OfG05ZPuLK8+/afOh5An4c+0uT1DsS
n1mRb/Djqq5CAOegUwulSaa5jnnfINe99Ox2PA69/gB1ydtvfnER1df74rXKX78o6e1adtnNeHzY
cosOl7n/yDPyO8rpioImWiRB3n6yoZx2wnxnqQ/V1rbr5TLeGNcrApqIJKXivOO4LGvwoF0vJcCS
SvqBm58WxyRxZYAtrvdvbf19PJNQD4vsLD3TTior5umE/tZZle1xbuPkqS3jY+LHGM4YsqNr9/zl
PslVWfUQBaNE4cNh0a6xghoEQyCaaNzPuf/QEh54xlYHoo5G9Y8TcUVFu8uZMABVjwSWZEgjdwwr
vhtEEYyuGdT2KILZbQNjbp97OKBYJ5IGQ94GuRjrQCGP65ft3vEAgOhh8bccdw5asjpvJ/oYuZb+
mVrAV7h/KyseOUodS/newQZET0+OqlEt3UD43qxOA9JOuyH9y3Euhfln90joVii8+gYEvqLnIBeB
DXO3sp91HEfpF3+cyUcTZunY9XbYuIO/0Ue1RWj5+5WSUXQ0u7KC34TWgdCjT7RDpJFMG5e3KvtX
x9FUWWrDOSsIjpObJ7TS9xu+jz6P8g8z4VEQATOUXn8OsV+dwmjRecYlTtGIi9WI0BLnXPRhV6IE
80lkZJd0+2cqtuLB9WP5LtpG0ESLetvt5VVFWbfwO/PItp9cmjxS5W8Y5VWuQ5Lt/1HQEggFpSNm
EWADer8KRocGdmZ+yZIHo26KgKXR6G450ot0v9FxVxQ1gzCJOKunZTSlSI1TTdIyUGpPewHPPgmw
l/dEhjO3zN2cFn+0zVYG+P6Nem8qQq5dmDnFeSURZ7srT1WzYVVXTfe/5/P0gpDkLVy/EefDJg2M
OycfWOa+71wSAIlid19lbB1GU3F92o9+vlxlhnrN41bYuvXrmkvVG505FyOuqrkA+OH+l68LFMYp
iGOjeIIayS1nq8yohjnHp1dNH0qujqoiu3Saz2K2/swqBzBLcfcs/f45lWmU9ltd/auH89Gag3Es
LHLV89psMKhhLYMx7VS0gY1xlY+ikeO3+8dca7hE/hrdETZwPnFKTfv5dlo6BRdFhMxnOKNaPmJf
2uwhakzssKof0ELXTTxwL+7wKevmfa7MQ1ykJwxlBmjoOkxWc5bcOoxNFg0p+Xr/89Yu4frrNK1Z
d6Lk2YivM9siSFoW1PnrfQprDg2iedPHAC2Do6cpMKenTl43mAUqi3Mi2z3PGuQFp8A8wTtAPK9O
wuW7+zTXPJprmppKywkTlUGXO0++cuWGSQ6g0vpTjOvM2x/3aa3ysYVZFzRE+DbMhCYkyi0kpxbc
J+q8lmggLBv/XCXj51x54SzIo6v2lkz2Y+p9yfJqy3nTQdB+2qVr8ssLX9klVvG0ZMlURJgjcynL
jyjdY1ytOarGfOy6j4mR7kaCxl350KBCJIZUBRLJg12f7tJeHtDEefDhe83xHLpia6Hjmu23lsEM
xpbGY72IY6XdkJYeLseaDlX2rvyUtxvexWosj+2TNsXpGDpFtEovJtodWfmIdqumCIs4DVX70fKq
sEzMjy0Dfmsc7xlwdw214XGsFTNQhv1FWdNgVoGFHso2oXyHOcjaKUiHd6L7Ptbfm/G748yBKdBh
1jwYcCut2N23W8rl/3N2TPeZFHMQqHXfPr5pJ6xSQE+MerMOafNUMbE05IZqmsPZRs+6X16S7kFm
akN7r0oYMkAutqqjz03Pi3elNyiVDLj02I5KD3MxrRP2lQwoa49NtjXEuMpGV+Q0JkcDRyGxoAUe
Q/IxH5qjkT75m3MlW2fSNPWcSWJVbo+0iSODpvEfpfXVKi+lX5+tvNzfVxurxDCDhZFC5J1dHf2X
VUODKTnwji39MBv2EntcufmlRiJvzjZs0BYt7faAEM6EXPJBmdjzFvFc+20ygh7RD3GbekMq1pwf
6+pg2i3W+QibshBLS3Uw6AUIZwe0+4YFZOH+Fa5r3itSmvFyMmUmpmEjsUC+lbJ6yO2H2DP2Ca/C
iX6D66o4euWbqK7Vhoe3yo8u1rC46PK03wy4zgaRxBdQuhZLw274IbMmHOoNIquWE9GZjbK066Ne
eSvcrPArq+txk1bKjiy5tLzc5QrKPD506hNSiUFnmRu5mtXXu6K5sNKVNaHoLiNYqFBEvjyX9hfh
YsraKY/Yeffx/uOtEsLVoaeAohb+U7NdEcLQGxOqa2Cii3E6VpNScIPqedeaiR90fbURc6w+GEN2
8J/ysw53mXaJbLoBdqhIysCyX1QmA7KVHPzpy+mBjYXmVfi0LnzaN5NpJlZ2dzW04uAXu461/Tmm
KMd6tRWWPQtaUrxIblbB/Bdvi2ONdgplHdIyP83JrprYVmlr9Y59GCgbo9+4Y+0xZWcWfe+DS2X/
rmnLOWBVH7juvHc4nID777l2wbaF+RogjpkIjzVmTby4AhKXCy8IHacgpdSL2pT4RVHp93tNRDuQ
a5tdm40epv/TeifFpURP1/1jrKnKawqa52gNfLC7lOAFqyK0+78tdcTC96BDndfG8N99YmvvY7vM
xOZX1B3RSnsrbJOPSDuB+4bmkypsBL/U43Ru03dOD2m4T2r1eTzLcxxG0eH8BrcDLSRwAlgR5YSH
0t6JFt1VWyOAW0Q0T7ik3VSmBJfn+S9CtUGW7Yuy+B9PohkzN7YGmjkUuBbqwgwrJOLRkFuSs8po
V9elvYzIMQxUS1yXOYTs1JQbZ1i46A0fo9Gd4Nnht3naGeaec8+fMVmoSPMJ6dVQzvlL37uX0TaP
bVX/laBv4j4DrDI2erVND6G2iQ67W15TtjJyB7FolGVN5BG01jjnrEblEJ3OSHLeJ7Z6fQTtwxZF
ZR3m5JZY7bhx03Y5hvPNDrbYpMORcafesFWr7IY1McA5RPhu6jytSkekxlhibjD3Rcjtxg1d0luw
x4M43j/QqqQShvl0GCtMa2sZq9HgvidNjCj6g3uo3VeZJoexzwPK390ntH6mfwl5mkPfoWOVxhXG
3Gos25Rq3PvDS96TjffZOI6ONtF0LWKmuSkjj8bBULJvkn1Ii2ZfkmR//zxrnOCYC+YN8ovemwH6
fKqK1iVJGSXdjI4rgg0Rf2EyYYvh1rjbhWmHS4ZUi6lfW6Ect+8JrM8wqYfJgImtk/p72lsfXYnK
eBk/3z/W2gVCYzv+MuqOLmONwdlQJglWxpdRI2Uo2HduI3titAcxPN0ntFrLvaakqYqSYgxhMNsy
4gDaCe0pRce033pPLaCTDonJ8rCeZHd2k1xhDsP/3pM4CXvHNIC940fcaEjYlk7yG/Jw/VWaNjEy
nqlxhDzUzitlf1vmV5Tz0nILnmxNGpgHZwIeNkYzXO3w9iDKFM2J0CN5vSfdZbEmQ7eFKbSmjQFR
gT5d9HktPdy32ooUjGHzBQYC7apNAgY8sr76Qrvm0trGnvfISWfWhlis8Q9kAtMCHkMrlKNlDqSX
dAJ1xBKDlLMTpOqD7bDQ6rHpcey31OQWLfv2eGgo65i3jIuh2+ZPke37gu8SJATieN7dZ9Y1KUSa
D1P5aNixLb1pB55TZRqTV0aOPUbcs6IY6FaAszsWBTnURb7RA7MWH6GXjKF3lzro6NaUsmtJty47
NEFPJaC0SE/eteOfTu8/pN6DgxYg/KuLP5INDa2juf1MuKGPzSaYf6KAHdFk300LMhopxmy9FFml
tHuKs/a9QJKgZM7R8ZCxnUVYVvzRbIYHMsdBNrS/oX58Hx3ZSKlZpq+rO3vi2WRTzOH6U3MZGvpH
yZ2wztWJNlvVoVXuQeYaTct4WrR83XIPeDKvLA/TDWKeotEf3lE0B6rJe2SbvvcKKVRjgBfE0JyP
sF57T9EJrL6b0GjOxCu23oeyH3eNoOgXeLnPp6uEEAnCEQLEF6bYbs9kW7UnGooXbKxHj3kfRPlD
TBeD0P8edHomJg0AJGIBiVmfQfFaliMthikK1zDPCdoaS7PFaqkNXbyiJG+oaLqkcce0ZQqTEzXS
Vpw+ZR4WLVW/4bLeUNG0iDN3aZ0uUwBKGe8VejKJ8Wwb3VIgFF22i2kX3n+kNTkDxQXWx/9pA7RX
qqdh8LJ6meChpA8KUoR+/kS814nAotf7CgvJq0QFjflHApg5DOic73/A2r2COZDSR94a8q5xfuUL
Qw2VCTl3x6AufyDQ+B3wH+C2/6KhhZstQWXE7kGjdOsApXGHuYFXfv2Ng6DG7yILAJuj93dkRYFa
ZA0wG27/oAKpCPnE/a1mizWZsk0AmDCUxlEi126rnxtTNVVRRXPmVsd+InUQl8732mzeA1FLblia
VWqWaQHlABVEkLuV4J67o+fnDLMhyXyWdhckTfPcO+lOiC3Q7+XDtVjNA3QIVC26YzAhqjG+6QG0
MXOTKkr9FxkHc3nm5IEOJ4dvOOVr/GbDjiFbgxSSr4+iNKZd1yQ2RESaai/i7oL88GOunI//nRuu
yWjqYuTER0E2r6J2RqR0xI5Nf9iYJ1kk882VXZ1EuzIbAPRYJ8araFBFYKkffdP81l0BvYyhUwYR
4MIfV9nDvk3NivY4BGleQYD4L6b6cf+eVryLZRb8XxIaQ9OxY3OGSdjIwgBykE1KBn43oz1hn2fj
Ax3dndHUD0ZJXu/TXfP4kfPFjJCF0oqH1NDt2bCJLek66gFko5LO0a/L+lhnTh9kcYdlcyaD6oWj
dRxH23sdHIoR5JqGOZBS94xT94zSJw/NegJo5f0PW5M5jGJTdH1j0hHN5tp3ySEdfGRtI7uZjp5P
EYzMh8l5rOatvNha9zcWwAIDb3HrYKIXUbl63tFSLQICiILFvfPEmsOcn52G7engh6wLTZRSh8w/
AeknTD74nXeI6bCbquzDwMbQls/E3WqWWmNpABNQTIAAHgDZ1NsvkhPQI5KsqiLReE3ApJuEqRur
DZu3pgKuqWiCI4fBrpQDnhvHVkJ/Si+0UyBBsniqD/dfc9W8wr5iiNBxGUbsNP4G8rmdWbOokAz6
QbHmckCbWZ0tRcrBBILRQ22dRvthEmj09umZNONvqHD05rEF8gyDJj9H8q/euE5KTkohK5QuL5N9
Kb+0dR1syPDafSKuowhFMLzk6nkO7KTAKq2+wau1xi4rjrOMd+m4EYZsEdEezRtLQEdQHKRCexv8
L4Yl9/YWuN4qESQbYIoA24kY5Jb/fDNunYKOIJI+IScQNvJRqOE3ngT9MGgCRbUJ96VpHn8o5wou
T42B/LYKaIGdGvy77WEisfgddwEdUsTFDKvDUDC4PU/LAUPXdU0dcdkeuTC+TfZfVpk9QHjv8/mK
+YaFcB2IFapoVN+VOHEzA+5SVwElp4sDvzYORpdcGEVowYedV/5xn9zKO92QW/TIFVfTLi6RB2ur
iPVTEFdfsVUpIFXz3/UEJnJ/FpoYHDu9fTYey8ZMYxN8jZ5g0bXH5JR5+YYVX2tvIAwzjMv7uJiY
XM56dZbYTMHRY11HrcGOg+9+SJOXus8eCcZX57beVdVXtNKGgsugjbHiVRhhXmxtFFhRvCinAUX2
J4ooGjxuPwKDFKLI+raOWFWfKykvYgt6d4VDMOCHnDhaOxdtpIkWqhZ90fOijmTrBU38LnWPSSIC
p0yDeNwybSvHQbIabgXqZA5l+gAIJYlgtJhqpEYsZ96B+5svXpoiZLvPh2uHQlXdw9uByJue7sHt
43mebOgLv8P+3cYWZzIIflDCtYK4xpwfm1N3gy1XDgdfHBUmnA7A2fruuxJ1v0EBpC3yinqfzz0W
k3L7N0bfcXUunmoZj3T0sKyzsPvUH/0aExg+O3a1kV+y1DcubjW2GxKwconLKxF7Gaahno6TK6TZ
I6mLekmG/+Ewesq5uE2fBWQmzkGIzA9o1TkbSYO1SwRBZNEoikPAU71l+LHze6OMRRMVsfxqpEuL
uh8f73PHipZC0z0G3pGpw+SjDoeYxZ4px9RtorR9ZIDekD62EWL8479TQY6M/WywRJeUJrq5F3NR
US4jB+i5dH5BSVga+/+Nhia8PBnt1uG5jIrKCY8N5v+sfKMNY+1B0DmAqBbekk/0DFinJrtlQyZh
FfmJzfJ7yX9niBvQU5gJQ5sc3kQPMp3O8mTv1BKTzOSYUGNnNcm+7+PT/dtaeOc2MMMhzCXL7SK0
AKDxLW+JSrYzkDwRpJMkku4XYslAll2gsi3AzS1Ki2hd2Y6O1wWse1ph9OKZ8s9ljBk78j43Pt8/
0Nu3wYGgB/A0CNbevE3LKekmR8G6f7OmoNsKybd+Xksz1MB1Snp4RJGR051HdyInGzKyRUFzudyG
ZEna4wDDvsUi4Pu381bMEaoA7x7uFYwO0HJvHwENC1NXE3y+jI/UF0HXvbJ0Q0eu0kCuFlkDB4yl
d3GbjUBiOKF4AfnEsldAF5v2y/1jrN0RdMi/JHQH25Zt0owEXMumQKhXANDdJ/CWWYFCBYW7iAUM
pi4W2E2bToVrVVHejjJIidlH0qpRla9rHo7GMG/YyZ8uxa0c3hLUpKMeB4wlAYomkipk07Gud+2L
avYyORiXTDxaaoMRtg6o8XEihDuaqFdGpIqdkLlNfB5L47Mw0ZjqyFJuaMyFad8eDygQmOGmcPGX
B70S/jI2UtE7M45nOMNOdBi1cuEHWIPc2+rvxul2o1UZQTwNG/rtrcFe7hUNLibcKw/j47eEVTxn
1IkRJaFtp6wPpUh22AkQt2mY5U/3eWbtjEv9YMFUxwCVjnaO0THeCxsOlk9lVAL9jlaXGLsbWHmw
Yx5UjAZky6l7KwiYLgSkEKwEjDbR97BXeeXAyTHbyHG+dwvE9kYr9cr13fy+dn3C5nTIHfz+MGZI
PLyLA568r7IgZxuXt8KPMHS4Nngg6BXToSAWiE7fme0WTv3fQ/EOvOBhJq/cTCStHmghA3Bt+Dn6
7pOybD06j3EbpcQ71RS4KJ96owrnRl0Kb6MuuFyOxvQw4SAERwGxkt6GXk2Inm0z62Bbs6ACrI2b
Ipr4fJ/rVolgD8mS91ywXjSXSlbGnDAsWYsS3FfFX1V/KNrX+zRWOJuxKxqaS2VYwJTqk6IDoIwZ
soJfGjS3jlgTMWXmPq2/O0MejJ2dbUQsq8zNKFxe+FqQLI35pHJjMk1lB/SRj0I8DcNWzniV6RDN
Ovh5ZPL07UsFqzBMV7VdZDYfijFGjmbcQSONtr2/f4ErJ0F9mKIsu2QKnTcnEY3pTMPYRxkgHPbO
0Khz22X+lhFZrLfGcOirQcyKyjc6oHSr1RldGvu920eTmMPCL16rlD0qyzoMeReQcvg49eVHdxYX
LzuS/GKxV6K+3D/pW1ZB2xXaexY0WsR9uqKHfURlkzgK2Cmx2KfoLDhww0ZW2B7iQNp5sU8TlOax
2uTsjVN5vk/97YOCOhKHHpZaIJekS3dXwy3sGqYiDNyFyp+DwjzCvAc12QjJ3qqRW0KaPbMUE3ES
UxXl/CSKw1AfBoz2JI8G2XrTRX5v3xSVdhguVBuBVQwn/daAtVksWUvUEHUDb3KAeBfNxXQE2wsA
54bZDARL3y/jEN3nMqjHxDoYZlsd79/rWyWDj8A0DQJeRCOoG95+RGaVhHfg4Kic492YAEGCj4Eh
3Q2BX3k+5GXR3QNBQdFQT0CPcSwmbwAcIxv2/EObLKOSUVqLDTJveXSJ3QEAiq0RCH685TOunJEW
tZOC5hKogl5jPtROPz+mBmadHFV87ShQuclktie3mJ7RiO5sOCT69kgkagHTiukcQMyhKZzqh6xn
NbOxolbkAbhocrEMa/5UF4/F3wPf5Q/+/HHCslFThXF/8PJL9xE/dJziT+qHcJ/z+GySLNzCYHt7
72wZYwbKIuYSkflfLuzqQkpbeJgoTu0oG9t6P0lT0idfcNWEXupVGMyrUdHZUIkrg0oA1wOQzzIw
gafWy8OqtwvVFTPWGVEVOBg9K/0e440sAKhp4Db+rirofpr5XpL/ro5RtMXOEIweIhGGKb3b8yYW
L6q2sKzIKQ1swcuJF7VZ13y6LzQrt4pmIHRyIXwAtqmeK2oKqdD/nuBWRWadTUWkEVQYxwt6B4H2
ACiCDaX0Vkphw+APoolswR7V82ANn0dG68mOMF1pA7KPAEvrWyE9WT7yscrYBievxCyofvk/8cJQ
4X9T/qsk6hq8aq3IJLuyCV2KbW5B7ewAn48Fb/67EmM443/W8Lc0NVfE5LEnB1ZZP8Ew6uFDv6u8
JgQG+f23W1ERQIkFV6IXDyglzL7lkLxBUIFMnxXR0lUynL3OKsOikgJxS5E3VYh+XewNYXU375J0
xghaaQC68f5HvDUy8L3/GR4BBsQbXGcsLmPGaCh8hGHZR+SY2G4E5tnB4pKevTk7DL2bbYjlGs3F
BwcoG/InqMbdHhxA+fMIeD0rGicWTSR9nFABDCrHl1j1YUaJzzcOuXbT6NZAwY+ifQ4Qd7cEC8Np
3Q4gg5EQw19pimFFoE3aJVosATt5EjwPjaoNmlxucO+KsMAKQPxhXdEGo/frWlgHLrMROg9dgsae
jUP3tbJLP+x4q6YNI76iCQDgASOO+R/0yOro6H5ZwtHENgNgPCUfO4Ux9rzZ9wRYRPBN7vPMW08T
Vg31U6RdMEfwBjQ3H4xaKgDCYROAm35t/g9pb9rbOhJri/4iAbJmfa2SZHmOEyVx8kVIdnY0T9as
X3+Xch5ux2Vf1+s+PaEbDZgii2SxOCxq586RhLPIEd5tKkgUo6kTds/25QVqVEwLeKAt+qojko1l
6yZlz+sUv3VEeL3jh6AWKAzOYv11LfV9U/SpHstbI82mrSi330oYNLRCJyXHq9ymNI8Ko/UWpZHZ
Kn5RKmFpSZyk8tZP1c+hV59GtdkLnf/3/uHcJINbH8EHQnRgpl2SQTka5dM0k9FoIwHAZwjM5Zwt
cctKnDhJuPkKuwwbsWcROMDAcsEasSv1nkJRFepAk4AJn67RGEXl6rU6izTrHmRBWOKvf80aKnLw
GgtMLekKy1ql61LYohF/2w5v+ZQSE8NtEg825lrtUIWGxqEDE7lL3WDkJypppAIgXAOIsoIR9XJ8
i7Uh4Tikm0TQcYVCy7zKwGAcUhGdoc9DACJK3YpWVRUo+/VGaUT/hRDAwWHkKqpJ7EiM2SZlkauV
NoNrVlTKM8Q9wZQ3X//2ZHD8qJdi1QncOub+LpVOnM5KjCWfGhai1plo16beVW43IgQibV4t4sd/
Tw56J6IWh8oIHtaX5NrGPwPTLdS3qX5uSad3T0pouNq/h+pA383/BB/ztKjMkJnaqgcIdaRvQ6Ha
zlQAwvav0zcm+jCRWcO2HjQlsPA+ZpppRSoE+rZromc8WnxU+fSvKjV4k3jX18NMCKi1P0lKOO1L
kSkxyr++kegoKr7XieAVWHGUKU604CUIbhFSUc/GzaBg2xS7IfXct6JfhoBw1gqTBj0QegOMtYtA
duYdz31KV6s+e7Roiq2I4wFsli0177JRWn0LNEyDd7deBywIVP4vT1gAeSm8sKlMPEhBSfZ3i+K8
BxZTKdT7RVDhkcrJht7mCk4Bq/YA182+xfsKZjxVkJ8URyHNAyl0zmX0UGRFvsmNmmO4NxwRmsvQ
Z4EuU7T5sJy1AG5vM7FH1BCiMk+ERfCio9P5z317vUllrpShdwQRGDt1HSWS6udSJQGZKC4rksvS
eblA8Pevrz7AxP+0bUN8iC0ZHa/KRROUGQDiGz1NrdjE2E4qiDKttMVg/weOMAIC6BXMgaDX/lIj
ikha5H3dILJToo4CI7gD/oducCoaN+X2s/wZ7gEOfP7/v0IGwO5OhhF2gLqIM/MRE5axo+WhYd3n
5Uq7gdwLp40BNl1EApHtsBR6APEFAD3atllAzr7yiIVxVi3jOteVJ7moOaL76ZL+FTagigAdwJwY
kojIwaOEeslVOQCBL4qx+d7anbDLjYz01NsFeRft9+w53QTesaQ9oTTdv9GnmNM29yOze9QZJelb
I/PFOgJ16+S8OytvIgNZLQmxyZo+j6THnxwBswP6VxwzoV+nB/WkzzRb+qKta8Xar9cwtofNl8t7
VLLAT1e05qDtl84UY1vFSRnK3mYz0p0jEMdZLTuytG2Zrp9cDmtMCHhFjbGDvuqrMTZBzQp9sjg2
L+43jyO2ZZSlITPVB+TYMAwnzhwBFXG9m0vWXrlBb2CuEI7z5dJiPL1a4Gk6LEDrZedogAej7hOq
ox6vu59N0F3xxIQWY+NrpfZzSqeRasvd+yfxyMPr21tvfVDKOyUuW3NS/5dSYLwJE/LJrPQLpyDG
V0xoZKXUOt73JD9vmDvGxe4Ubs0wzcU6AZ3Trly9fwpkhak/siK6vSQG+YjJc0hKOpKje+QcHePF
/keiiDdUDGfMzWcMiyoa52RZKWQvIbU9Ha0N5/eZHMLV7zO+WMN+jgyQbbKHGfmeIspoiPg1rjj2
xGYsr8gwzhG7jJF9mtl42SWuvtvbrk+/7p/SbXf0S1SMC+yMyK8TE6xkpHHgJHZORLqNEVmJF+/C
ZWkNnKQhlyLjAIck8IM8y+fDkZaNdTIJ2ssHSqjrbl443M0HcaWDv7hjHGDUYrd5Ymayd3bO1nxS
w/acWs9P7vF7w5PkLKl7tBj3Z0xB1isKJNmCjuWElra1Yb5HHlMc5WMDKEkRlUnRwFOMng3v6bsn
wSdHbEwNiFU8th9VLXO9LzOQeNkptHruSIp2b8PhenPO8fy4ql+uSEoqLKgKQGdcbk7a8j1bCwPJ
965b8YTG5o6vWGJcgmmcs8JXcTq7XYz6nI2ooicVrlzBuS+825fuPzrH1q5SX6iAtANKlX2yDo4z
kMd88ycl9vPapZuXwuXQm6+hO3r3Y2+/hAiwZOw/KSFEmWTkZO2c1eOjTh8a8rB9c1NqUO6xzRfS
PYqMz0iqaWh8pJW86EUTlgO1XfdoetkrKg3kf8kc4yyKNAhijB3MzkIlJ52Au9XyUSGVRWy6hsfg
3FrsGsYrPWE8RlX40ShoIAh0/PfN7uCsGjLt6z/U/T4e/4MkkYdBLI/U2fzCY8dzO99EeUFpEM7M
CEyOTpRjWFmdtEavg/F6X5Y/75DLY7skxsQzPfobukVSwao3p9NgWfVytVyaRwp7gyA5xK6v4Eti
TFBjCl0FPLSZ2EiBNrUFtHVorYi9B6z/mnLJXTvfS3KMeVe1cu6mHuSwG66xRiqtKwJAI0vfbdFH
hJXytk+odZ9HHs3Zu/0yvEDJxySOzrKHYkKW2wXa2nvxCYXE+2R+CrT3zo0JA8I8ytIBu2kRSOFl
hPmzyK5HZ53bT647Cdyw99r5X4qSse5FLJiLvgVbm9NO1Ej+IW5haPd5ur7DLmkwZp2fuyjo0aDn
Vb3lnEKqPIjAsab0PpUfV3tPcowxj+ehwOpYsNLTjYgBRbsISEbHg9LSdoGAg6f0s5bdo8eEALoR
N5pQg54lH3ZnLxHItHOPR66X4mge+woaJ1TvztLPEWV/z888hZvFcocNNoNbIsSYtAqnk4zkBCWA
ASNy+nPqLMXOwkfe6m2Oq2BTq4JpStglCW52L9FH6PQPOc+pc85FZrxDFyQ1mmnB0Hg8bWJP6S1N
cNKXEomFDUezb4S3F6rNPnsENdKzyQCtl50lkB3xVx3FE+upJ0feOXEslU0P6qHUaIYPwaGpIG5I
+xCCjvVy34h+hgvuaQPjD8KsUJrCAJWX3al9eR9tk0zlurXO2vxwfLKpRt5SQvbC22a3EQ67jUWr
A3V74lr/2/uSHYTQogLIa8Os+JFG2uVfzOQisHItrmh5GsN4jkRMjXYacTH3NCNWH690inHjXCMW
tTjHyPGFMuM02kUc1E3QyZ5KNlbZEZTB/yRPPNfEMTJl1qVfl9VUA5uh72e1VMnOMpYmeX8/eGS5
xEarkHB0hmcEChNq5Gc/TAC5IHunIbBVct5aJgkw4GOrxy7cudbXfR3lOXqFiTZqqThLIeaWvZ11
CKv1ltJcp9biwbRaXgLvp6B0xx7Ynj+xkmoxnSWJS8V/R8hdEOewIo/LYBWttiV5496WXPaUy8PT
W78Jqh7sWXDHhx3Jdv2KckNfnoowcUZQV4bfTKDS0n6djQRJryYjRHhWl/CU6ZJLkOO/2Hp7PY4m
YNOgJdPhxThWgeW23FTQjYffhT9meyHOYdH4fV/PAf3JmpDxGix/uUtC+74K8oTHOIwJeyOa3py9
ZEamTc759RupoEsuGCeRleFZ7Dpwkb0UGjHWUUlrY6Wgzdsx30zeHcY5GBbcKa/rEWCDPzLrLPHF
dKSvViKSW7sxvS82nmqz8/GxkWLCUgYpa4fgdmE54q52qjfcZLyk4I1s/4UMWRCadjxHKPSDlLaD
1WoA08Cfh8Qda7IK1uLTGbvTlxXM95v7HOI5Dbb2XuVaLY8l7hMZZY6dI9khXUV4EWU73TaXbUeo
RJ5pS0sr33GcMed+YZE+pTxpk2y+ytLGVibqCfNaa3XivYa4J8m4j4WPkLQ9g844G1po4fmVOshZ
IsTicPQzmn/HBbMF7EU9jZk8lLJXWi87dHe3j+p+ekeyLbAQZnFzR5xgQJ1t/9fdKXVoiqvmB9hm
4+zKT4M8zVRkTq6DyxXjQjCYkGWiCjI9fTnpB8eS7L61UYyabNttVJ7lzT93T4iMSzlLxZho85P5
RV0gvt9MJRGXPcVglI3mN0pi4rq6ZfDIzlf/HbIsxlCQKhnGWWdhAgC69CkVSWJ9Bw4vhLvtkDGy
j9ZU1AHYSmZSDPG5T0YExy0FqKFwVGrKC6pu8/IPDSbM6cxFO2K9xOy8NsOrjRQH+ebVUf4faZt/
iDCxTWVk52HyQeRkvYe0pquMrh7IPqB0nS/d//h++YfcbAy/lF1PeoxfjYgCNrvTLtvR2qJPSCNy
RDc7g2st+IcKE9FoWi5jczKYeilFgslcnoeYhXLv9xln1DWSkSzO+P2EvOxka7Hf4w3mfnHI/HQR
3COjXQqrKrrBH4YfBag/TGfa7Bz8cWqs5suk+b6KSL+lo4vbzHDod/zMuTxv39P/SJFxTKOe+Qo2
usuec3BQt7bRnMwJBX4K8Pc4ZJxSlFdaqKgzhydc0JOFR4O3Wj0ES5u8QaZP62/T+uYoBwv7gSQs
bmoMYc0jPT+7By7FKiRKD/ypCU+ikMTbZJ++iX+VQ7vKbawq8p9id7H695JEfw3wXefpeuBwMGwO
amYGfjeJ3ujXEyDD5eAtSBrswItLETW+KZK2hWGObmRKwMlHl+oeMdK/bACb2Z57pTB8j35NLOFj
LP2c5gtVECTRK+tjnAZEzm2jeL3P6WxYzHnO7RaY1kJ/x7w65VK0euSPYlFXkjcknrbQSASIjPsU
ftIO1yTmnqX/6WNj2DDUAbM21VlCWJ+QU7pC1v49ONNDihpjsD+sFptHgS5zd/uqkd4qCTiVnHZb
b/f2c7d84ijTTYYBvwSQ+3kil8XpS4AxpeZtKXlKiJSBXFlqzRsjunVzqyIm6TBlA4BpzCxdCjXN
0IodNAGiu4aeAKkSElMnfUmSniBRu3Z7d4gtbc9b5XvDiWImfYYVkmUdSG3MDR4YUqC0ZwlkFZkU
ndsNGODnRuizRjDHCYQDYFhhrBT7fa727AxdGlSFCQ9wqN67V38rrNffgB5UH6z7inPL7C8oMZdC
ovbBVIagdHY2Ook9004WVmK5m5ZgI7Jzn9qt5wBQIrHiEseGri12+VqRVgoCBHi2hCRkV+V2J5Ep
QGJERpfMY0cVgh2+017YDRrpls8ocVkc1byV2UfHijhP0MyjwewBjlgYflZ8ASHzWtp/Dm4TkchF
gK6Ly2xFIyen1nTgTajfaADB9kiMcAPXDjAfmEu71NZYFZtpFDPFk8+r2HTbXqMicAdo/FguTW3b
jrTFBkYeeuuthzhkjcY06CraJtk2ObHHyIruL0wPiXG720irahUS6fXI8+XSjQfP3IE8T75i2A4t
9pf8ZUKs5UMlg5A1jtSqPsS5v+D8kpKDtgrIRASSfXT4N3m3COkrljhVlrwWyUhcjMwvHnh36I2a
IsZNfn0Q4x7ihZk3qSCZXm0H+13qROuavgeuQPR9mpJuH9tFSI4qx5zmX2Xs9oIq4x38PvTVAA30
XhoR8xFLSS33yb1vQzdi7F8kAGB1KelFC0yHFLBZ3thZeQh4u82wUVaRygmzbvnXCzqMxhqtWdeL
AHQ28aq1R5N2vWPuFVJ71E5zC7MGZI2NS/eZu69GmshcY3GjZEGL6QMPNCcbs4KdaBX+RzNQrJD2
7tPiqMgVTkoeJKpSldqss9K6/5Ctviaxk1FVI/u1TG3tVFjcNO19DdFExt+GfSrEUwaxWueVYA90
n9OAo4Q3jBG4xZgFwDivChA8FudJqGshLXrf9GRLJvkSMMODNS0nGjwLh2bVvarL+jnGy1MluroL
sDU3d5KEBijQrabH8j0l54YkqReoS95wzDX3wFsRgaeLoUwRzDNKJTZDkGFwwPemytJq9Alnq0Ix
ARbr0zZNHZ2Hs3OtT6AHoEsMFs1TrxrzVhhyEZipVeJ7J9H2vJCicnHiXdbafGSXRn9JhPF9Glo+
zfIMIi+nw1/H2Rh0g1yXs7AWHcGa2eXOsTY7y0HC2trtAjc8PLyt13a4/9jv9/I6e8Br/AhgNrJe
Rw5dr5/oBy9581POu/eJ87n8emAG0RRovopPtDLy8vlpInveWQU59buKeMv9Gk1T03q9oJPtolUA
IKeEY2uz4V59AAZtsPUbI1E6e+tOUaBKZ6xkRDVwcrDmSHUnt38rR5K6xUF44/Ww3DySf8ixCY8M
88/JdDZ9TzFKGmsnteLMjdxwjzj0XxQYTQ4AZ1P0HSicnXwV1eS9IqJdrStq0nAfvJVkeDlTieP7
b7x9MRyFsBOBp4LHBDuyGlWlMeRFrnibuS+hIgo9RMR5JEv0HW2hTs/omOEpz43mKsQQiEXnWSmM
ZbHNTkGd+nEd9YqHR8XCQkMp2nMqyz/sP3pS2K2tI5Z7+rivMD8lW0ZhLogylos2e3+hNCB6tmA1
NXGwjuOvb62c3WnzZVpfX4Vr9Z1bFTCbdU7pUQOidUmO//4avGSeMW6smuqEpsJ3KEgEOcU6taJj
cPQfVmQ85bb2qnwK3n3Wb/jIC84ZW5VEQx3jqlWwXZy8lzLRVgCI4kXBN+zxgggTqASxVKeFCiKW
eXjX/j5imm9Yooh2vM/LdbByIT221yqsc304S53iGcvw8Pggr4Wv+wR4yslioo5RqfuiCQrTQXxv
kAiSLUwUYJ5AsbbDuj+lhD73HG92Y4ICbGGBNSacsOQBo5CX7jQZMyDypCOkt1vMMwyB7dU7jwg0
IMPmcanTJVXpk7gZSZST76O84jB9U6y/6DOZNkEZsNJLHWbjyNCAOFdxnIp6CF52q4Q+vBK7JPvn
p3Ad2siac870RnL0knvGNBGh5VGMVWled4o+tDUsc3DRcAmnbj+8bovVfq/SkNeGcMv1XcicMUS8
9fG/Z5knaP+2nIPqeitNwOzIo27baCpZf4+fs8QDy+JWsW5ayy95MyYpj7WGdAZoox0jQCnwJX1a
kelo29nDh7KNkYKm5n/ph7iUM2OjWMrS6RMQ5/GEcXLLg/NbKmjBfNN5+nzjTQxKSMFhBwsyKpjg
vdRnzYziPMASTa+D+XwuNqtlSrYTpTbqEZE1El730U/+4sq7/yLIZMSKKNCbxQSCG2v3jlIgdOjR
sB41a4kWU2mOWSkSENxqz03X+ossY7cF2hXQ3A+y6C/Zlc5CWaV7afule5tj+j4PPfEKIrcCrwvJ
MpaqT1mhmwMotnRjOYmL/dzu8FpQ8/EvuoeWDSpNH8/P510CKZuro3rQV4ad2sqe4/Bvm88v1hmj
xXZLdRFm+JAEHS87p1sBCguDIctou93K65KsCwudReL/jzrsrVDpQgaM5VYAfF+oCUhX9gv62TBX
USzPIwJe0T1y569uRPwXxBhTVXy5G7panPmMH7rcawuq6uQs2ol20BLOc/VG9uzScBgTlQRZKMpy
pjbRLocfFJ/e1jXaHI9zVdS67/Z5gmRh4IDTIwRY3wWr2eF5YZAOFTZM9MzzPD1aHu9TuzEidcEb
OyNvnLGMST7D6Rm7ak3onpAlpokwzPYHNprbkaVzrrUbDReXFBk3VIRJEiUNKKooIL07y2Tl3ueJ
5+gMxu/UU5MZaQ8KpeWoLtYH7W17v8ZzB5EPL9l5+578x+QMxttEsnqW1RzH1VnGuiYStbyf+ODB
sJbCMnUzR7AEiwe/fDs4+UWWcTmhmcXSIgHZjGx2OwyTIB5yVoZFyB+y7S089dZu4Hy5vGEcnosx
GBeTAtk6HQsQfjltEJI4zgIepngWbLL8s7Xxqlw/CVZOUxpTnq7O53bnPmFxpuImrXulB+mChA8a
XRBMLOAy2aJN0v6w6RNSfUfjPzwBf7saFgs0G40YuWwQFeeRKpytl9HH1dJ3lnsJXVUc1eWxyLia
OExSU2nhajYbradnFIjnSvR/GY+4MEIW0LJRz0YSAvPPC9/CJ+lLQw1VeOvJ5shT1J/2xzuHxqIC
DeZC0MREhr6EW/WQ7Ht7t2tfztuF9bmaoSfJ4yPux+1eIoO91wjC+a2tL98AMRhRSr+Sz/+dhNm0
WRz0i6md7VWyFwTHSRK63GJqN7SVx/ukbrQmXQqZ8UNNri60oYWQYaECET+c1UAIiSjU9XlYYkbz
+M0zkeu69SVJxht16PdKxVzFm6V00gOgb8QV+hlcKlim1W+e0iUaecw3YVvzihA/e/XunTPjkOI4
UM9pA2axFMPCEjfaCNajg+Rku6x8gv5e9C3P9SB0ycKONtbmyX2ib2+vCE0m+rZHi9F96d/olL0U
BeOogIB/DksRt4C2q+xPAS+X1WLZ2RTZk5Z83SfGiwDZyoghlnU41pB78g0wFhsJN6cmh1W0XGRE
+vM2jyvqWyQzLJd+IB8MR3n/A2bp3pM+ExBpYdLmY6zgUv38k/BQFm8UmC5FyXilWi7kPuhxtjHM
lvzBlPv+w77PAOexADDHy9fJMDXRIE7wfGqwcSqSAPHzIaQYKxFQNhRI3y7xCGseY2JXpiuS/Jlj
OrOEriQIYAZNBHgZwDMWl/RFvw2iGJis3gZLAT+VPzTfcSjcfM//osAEPudRbtATAApJeMR22K61
RoGqAnm5L8nbAeQvOozbAdiVHsoTdFGkqD/ay4fX1wWdmy8Rq/Ie7LdV4xcxxuFkDVZNzc8tr8FK
6/JgfHfZMzZPkSG3a2/ctGio5QGjzYZ776QYT2MaY5fXWGjqRd+nGsi4wrrlYVjfDiF/scU4j3MY
1/4iM1DJJSekXg4zfsXj8zManXi5R57eMe8mcWgCrR4hwE2UW9NGsSbDsrhRKk/3GP+QS0kMoF59
DhdPmDUaRJJ+DjbgMSLru3dNK7BeuP2It2nqyKhgS4Fi/BSwfpUjxNjEVaSEKma2rPQAR4iL6Lvf
4BHjfnEL/rPxXCvF/yXGDm6d1U4o+iRW8aqwdlYK7FHLIBTYFVxKN69YQBz+f2yxM1yVMS6kIIhU
vC4wiGSS4uTyEgq3X5y/aDCuYjxju5Yq+T8pjPcuJGieWEpk7QpWuuS5C57kGHdRTNi6M/qgZbo7
S0ZfliOtBjt727e8dl/5tuX+IzrGWaAlBPDZkgAPiEOaS1Pvh11rlyurpo73+Pi4NGlpb5fbt3a7
B4rF+vv7mFLunMntF+gv6TIOZDD9MPDPUEzTyecpcn/ltCtpw2sivNHhh2vzFx3GiSQR9tbHfgAD
2HQWQKzwQJtROvIN8kGoHa3pU06PR4u3WP125POLLuNSFtjM6csj+Hs57U660+6m4/55Vh/KfR3d
8l5zmw/WeM37qtmZvK7tKtnvU9Wr1yiHFsBbRnpEeIlWygmBFoLNr411/3qbdYQ1dICLAt1RQm4U
G54v7+lArMrzOZNVT9EKwLxHZOC18czRDEsBGxjQJYj6G7DvGPVQ88AvdHHmiZQLcib0Y/GXd4fd
DHd+E2F0o2vDVMBiZxXz6cR6rz+SvUhPm+x7d8LmKRmpHmvcupTnWG4+SX6TZVRDUQrNL6eZ7K6x
wmge/K8x9ex7DamtJcCg7IauoZRf9w/tZpbkN13m/lGKdhL6MZudpg5+f8CS/j48bO1nys8O3lLK
38SYcFUsjKY5Z6XqTS01qn3mr6ePMF2aFg+R4qal/UPpKmhtarXzsScE4jyhF1p+Tbbr7vmbP555
M033mxATnXZZoobtTChBJcjqLAf5dAdDhg+YYpAclY9lNP/g/9sI0Md3aWaxYjRKOx9YQpx07vKm
3198FAquAJnLB7vJurTGgxVkztbJWOood+to4yo34WMQE8viBaw/Q5/3GGPuoAnLKbGhFxSRqz/t
VKSqT4IrVmQyLe0PtdyX0srIuMbfyyMmbZ+f1/ZEX/MUTdkU8Da877l51f8+WcbbyHI1dKOM70HV
ycls7P597GxX7rnPglsninU9wG1CBQgNBsyJnoEH1w5ZD0JCTnbmSRJI7QSoDzzxjP1W4PebEnOo
SicYZtyC0vSE8FlIqU5Mp4OnQRso3OmcyCZQJo6LuWX1v6kyB2tKY6YP1aB6sUnGxMqWYoPU2fSA
es+MhiUh+/vFq7fMv8kqEyA4DTQmq1glz3Y6ddji1pxHVfVOpwXglgo0PJIFCR3VtEq3Ols+sVVk
Yo+0dTPfcr/GJYdp3gcwh4q9KggTJUX10I/pf2AtkuR1rhjSIPvA9k701xaYJBirpRxxKN+8wH6z
zhxyfB4EYUjBel5b1QsqtOKbSbfbFqlnhBpEX75SEX2R4XHiLW67+cD9TZo5aSRkAy0NQbr8I9nD
2VOklYZW99ZHH1xvSW/Gm2lS0d8k6BZP1wVmyjhSv6Xg+txVjEPHumi21V80czA+hToS0QD1Ouxe
isfgGKbk+bl/DVHX/LpP7wbgm4m32T/0GIazDPMcrQ56m7hEfB4uqGZ1xMcgYPmKdmbkv0dnu+6J
uVUfEnTrhMsRo1+u/B8m20y0HEqKImHLxByFXd4KQS8mM3if7qWYWxIVEurH3lHXzVxbGd3+83hU
JoLGHZ6d3bDtC7pM+JCd9dDHdJuO53hPUXVQTxVGWr3PCbb2qKwU709ObHs9va+bnSusvnXurBjv
C5iYogKw/ZhL+ILAVV8xhvyJmdbjy0lZnzb1+itwRpdz6Le0fJ4M0LEuANDSmNm5lPVYAlcjQ5uY
1ycPkSdZKOiMm8yZ0zjHehMu1bf7WvaD1cE4swuCDItjmkdB2gnQMvR2Y0lCSA+DFbliZwvP2epj
/eTvn9Y2CV9+6ktoGkDLQGPFS6wwp5xPmS895lOwHB7g4xpmM4GbynxKjeUag9nXgmcETjJkRNE9
4/MsLM/Rg4o5pUW57uW3YtKJ2n9nhZO0R+x7jsyBRGJJSumjKndqfCYxXGAKJFA3ibc90O3zQ2fQ
blgJaUslwzsL+3Cyq5CkWPvJYeHGLAAO7x8Wfuoiv7IfY1nM+xnPgrd4qr/lZiWZIclWrbnzF3Z5
FFaVT7vWuy+3W2HiBVEmTBwnbdEbWSV4gmidETs58ZewsNXNhHDGocQ40MVO9J5F9LIced2Yt57V
F8SZuygNMz1MTXCct2g2fkpS0QoeNPlxxDbpChuNhEcp56S9b3R3X0qZuYUq2aiUwSgFT5VoVTu+
QRcSEOv/dptPLbblv9V51f7xyR9dJZMCn1jFC95lwNFVhXHOUypg8k2CzGWJxhL9+3iYS5OlPQg2
xkh78uRyDnmW44VxwCowl2RglwkW7F1BmxmtIQpY8et7gUGdXbEvnxQ7dnSdpKgX7m3a2ejoodmB
o9E/GnuPLqNc59KI1VAC3Xqxal7PG2Dck9VjTWUXiRTL24koqKUOWdbO0sstZxksY4TPcbh6Sm1T
Q/Nmvkyp/HBfGtcJ6B9pYNoGggA4E+smVbEYNM2XfK96MSNi1AnpPlF8+qwybD5+EsSWaCUn9rnW
dIYm456MrvHzUJHRaK3/kTfmUaXrZx7k1XVJ6ZLIVUazAHYoJu98D0myzMWlp5PTprS60NYekiWG
bYwH3bdV7HQCLJCDGxhFvm/ASEjTv9bw+UvQWo9lV9i3iP+4vInMauxSKdfAruyj4H/4PMyA0nFt
5T4mbNbhwNG06+w7Q5CRr1ip5zDrVN8bzm7ToNm6+2p3+m6yz/t95sFlOxGyg5LLoXsdZ13SZZda
512Z+5C4722S780p2Rcks7HHJnn3ndckmpvl0GUwv17Mh+NTenw6cnT5pmX/I2idsTAjLdKFXBu+
V6hErEkjksYWjtkDoho47PvErudHZmYxr4oVM6aG/UhMBqoNWrMRlVDwNsrSP8YP+da3RxLb6Gmi
yhow4egzHQjmkSfMA71l3VyfxyzX0/f977iOc5jvYGJKrPXB8saF4ANOYJlU2KtlS1uaWJEVOd+x
3VTke6PZ92leD9IyNBmNNkJhgU1GgeBZ2J1hOcPWSf94TpQQb7Uj/bsikw/NcaXNenw9um5q6x8f
o/XxjCiXF9nOqsw6VSzjQ3sxFgPgPcHcHmZQBbU/ItLB7MhLgCTg5HWH8JTtFZqsjWW/6xdkndo1
npKKa66b93h9putqQSzeVNtNr/b7U5hMxCgPZ8Fv8Sl16qrN6yBSVd70T8GCYEVgvxVW9w9hMbPG
sG4CmhNvl5l3DDpcupXS6Bu5N2DliFPaPfyoPaxh1sB6QIHo6z6xqxcbFkzPt6WOXdkgygaUmahn
halBydSGjsCnyzeCgVmovendp3Od6PwhhAlJbHrH7nJ29rWJ4vZc6TECEmJlj+17lyC9qh3U7w/J
Su3u2UXKX+eCCVxnkS7Jsk2DXaIXSHli40iJlBlkqcRkWzmag6Cdvtxn8ZbjmDeK4UGGf0gIQC7P
LRl6s4gL0Orm3o5j5zqy2z8n797sLwiaeUqysJ+U1+KAehXaaj5hNv2mpbz+4ltX/8WHMMFfYVR6
W+T4kEojyj4215pvS3Qwjq3+p6FZS8qes9fgOns4y/kX74y5JuUoDlMCki+b3WCVX47z/r7bbDZu
CTS7+pDDijV6GP96dUXaZzvzFnNWoHrD9Zzzk7Q3LQjlNEWVsa4Jk0qXJ7FYFAkKMKrgpYHdlsCv
2ojBoWywb81pzaWRUm3YR2/mQPtuWZvOfT24jr1nWeAKQboUTROYP2aol6YStm0PJ6oTf5djRimi
QWz1jgRM368Cw36EB3F+k2GQ1TD0K2F9KSP+PBaSpGh1LNZZHDqIVixyXgxwVd7Fz2ODJnjCekKA
DrAyLf1gGNs2fJaMPZoMaBav5ORYCidNAfht7gg0szXAAfjBSy6/GRt5ohDwWK5VaaPG9mT6nGjz
pr1hnlyXMVkOSIIfl/PrJYmNeuciQk/H8yQcw2Y1VEelfx6G1xrZvZIaBZWqF2lsiFyfOsmKJ93u
JjK9xP2HrtMOM8p6UFjyRMr0r9DTyIzoVDi9ttNlCwvszlHDixfnyIF17PO+MmyvU7DvhG2lCfTS
x36vLniWHd3HLoT0pOgIGJucTC1RsHFRtvPzsgroiCda9pAGnJDiJyBlPwCACirWsGGb5dUmQr3p
szqt1PA5y1HDezCAwG8hjstX/UejWP3HBORpq36Zyt2iemtKAGVoQJbXP4uConUlrmJLdTKgFDhG
Q1t5zm0qdiF8TI/VM/YKLgIiao/K/+Hsu5ZbR5IovwgR8OYVBUsrkaDcC0K6V4L3Hl+/B5qNGRLE
Etvd03emoyeCiarKykpz8qSiBno76LSgJ5KB+TeM6e4UmShGH9niaz6S8RDYjYtx4SqDEagbXzRc
dKj/dZGIcOq9SzzU2hOVo9Qm0PzPztNC9+/jK7porhRO4WVAmiatnvlWftW4Au2K/oUKiX8s1PCN
JfLGJ7FmgBGe4AJpOvCIqfp05LXYijQ9P20i41P6tDCXUqsNxeq81fTOwiOJ6c00WEymmA1cJjPD
nbA+L3kDjzs27plcDUaSPzUSrQqlZxXFvt0HCaFiNTvLmZZSluCey15tT7VIGn7tdt2bFHwLzBjG
VirI4s/d4AFVrnQcwuBSozM5twdGiz9xwsW3EBpD1Kt55JQeYRmNEjaTH9SpVdiqA0oKXqCzsUHZ
ikDSSGfa145a8w7vjRESzPgLdwl+C6rRtyY2yTEoOuuS4OLb1JtvZO5TFVr0T4XQ++AWao6m6kyN
qD/jdxJ9hPReCdEsQFvsPwZBK/gOHiqE9uppzu7MX876Xizrrgwu8fCknHF9hF1yQZmhGZ6pJgCL
j1F+i8jAjxotm8VZalfe3YXIDEQzqLAw0zPH07/+z5UNDKhkLBmfCi8FAAYtqUaSSST7rtzXTKeG
bVeAUWTXqmVzgLtKlac+MwpP72Q1+/KOkbB3Kbh9RhUew1NdEmElCXHvxN9+3exZKnu/Grnp62q0
6/okDPAwwQSPeyU7ubTa1trje70QIEt4EVAR4DDkaWJ2udWLohyboR795BKyuxzzMD5pV29CDTOw
s73rGjAxgUOXFsOp/iULyVio3hqC4T7BiSFgmGYGYh4aFTBm7ga6aRnSLRell8ZMMe3myX0HxAvW
VeteGzu+0N7Ks7JwUW/kze+CiPlfbgh5Kf2j4LkDcvLxrk5KfPtqTAvi4bvDkxIx2+x2U/skZSRP
SdML2Cs9NUei/ev/oztt8ooeSZnpCuOiq1L0yvTSynbz3G85o94qGySrvdLKNH5LNSt3Z9KFuUBO
wQhXFG1YdLPOkgrAe9QUx/nZxS1/at/o65c22z3euYXQEVyiVzKmRV9dzyzglMYtICO332pWpcOt
6FAmvS0HVKUey1o6JR7BFcy1hMHrymz/XCXx2Lqtswt8iWbQke1KwTte6cwLtdpJuHRW17Jm1yxv
izAWxiq7SH+6EnZHpbe+v4vCF6o+im9VQ6rWiDP98QIX8qxwPKfR8uj8x6v0y0RxtZlhU3CpEkj5
xce4uxEOhPQWpXZLGXlLfG7XVloS6fQT91PEo4p8dh05XmNRz56yo4SPgAlVllELz5IBx+pUIdRY
DLxOLUl6q6mXprLHSpcruw2QbdkM8EzQojfATwxJ1pzdtVzpvfYhR4nHa7pWcKfn8XCecq0fdF1x
8QNNED6ydM83K4HIvfWFCOQQkEEQWUTckzt6tV9xWrmUq4zFBWzfat+fS8AMghPdCdZgp8/i6fHx
LIQ9MgjeMGURTyErI3NxKw5oOG6g6aq4IBnaNqrEkNb2S9NvDqJdaeWJOQlozFaiCP7mX7EwqbXL
Ntmh2wuND8BtVpC9g78yp70Iw6RLmKDHenuA7UCJ5iH9D+Rwp7Z7tyLKU2Pl/MqLc8/ppdwKnVkR
qe9ooDchdN877OXL+ArP8ajFWwaMM5sajR2GTiQTJCdnwSZhaz3e9KUjVqZoAvcec8fmlz6vWpdj
urq4CKOWu2rXy2bUA1WsKFr6GdREqGjyWOIvE/PdLossdhoEIAx4A2+POVa42i2aATOaNK43MtQV
05RRGVaXf4qXBlRFharoKUVcWotTnQmMJlM7nown4GzUYDuIJEXl7bMIkcNlBw2eWYxWoxJDg3xS
xmT0SPXUf6c56QEZaewc7LcBacZ971tlYolfbEVayipyPUdsssqcdT97AIHkRDqHhUkgaZsrEdOz
gTy2QnnxOZWuYxKXr2FCvMIoo4Fw3UeQmbT7ovhG9D4Ip57X+O7MfaPIJAgg7SepAgY3g5N1JbFC
lHcqAK5LuwWMitVohKIohUmW0mu+tG0YLVMM/EsB+ezHh/TbfDc7pJtVzLSSKeIcEz3F8oKW9kDR
JACOpD0HVq5xV/2MX0BLoATkmul3Fqve+yjbYWgwkukORJKtKiTRuGFpc9AGUQtrq0tNZXyK6R1P
6VlulC7xTwJ3zJ6kj+DE5XrAvXodJkqisDzo3pH/U7u6lO0wI9F97altaXLiRlSeJQR130VololG
BS+RYlbRMWKMkbLcyGAFUh4yxNz5YQhzPWoLwvvqaKJRwsev+BtKUEORcBC/qwqdLg2mJUP35H81
vlYoLFI5+PupA/bVF1a28763c6YU03t4ZUmDuuLEUubLC7sJ7T31dmzMpFBj5NJMWgN5p6+KcG3V
8TsnsY7oVU/N0gyMtfK/MB3b/FhFNA3AuwQRCvMbDVx9R9FSPojJ5PLCHbsf6U92KA617RsMSCA8
J9kZKWbNHAcyGtHBU6W9YIYHWt0iPX+J1VcCtkuMJKIxgwy9hjR5iYDiswSTNYJjuBI9LqQgZeb6
S2eB0VBmXFRRUnmhpYqk1c/Uri2e05Ng4lQjw1+Td+/93Mqb5cyLvOe40sPOMMfSqFCv4VRUtkEL
Imu+4dquwRz4Y2zFZrNigRfKNDeS5+VILqXFBDYDuvEcvXjbVjiN7/y+k0lVqWLzPg42/I5MC6NN
JkA12PPjq84uvHrXO83NrnoXiS7UHzutWCwJPNIj6Qw00JuHm6AGBmpyGmdn25QI7y6pNpmebTl7
Aqc8/o7/h26KIJNFMxiI+WYnIKAS2iXJ9B3b4lN8rki/TbVyNFgR0ecW14We5j3Gdp6qzQ/9mj/1
hVYg0XKo/9IhUf5IVpIkqrApzKzVw0h1VapSlYJQYDZqjElromPnUIzZjTuX1FqitQePVZuv8LmF
EdlEmiutrGnBfcfZShwwBUBTTLOWb+890w2xkkhBdRk6ze/hPP5MY8XlNLYadkfTBQkL6lBK/zhq
hlT4UMgpYIA5cgu3UmW6TYRAcKHLvO7GavPS974qffhbrz2La4yuC9WmSZqENLWMoFn6tX3XNoVn
AcmhwuriI7tTffs1a4j1vsxeAQzic2sM/whtoNacGWBiQUPSmF3xKBav7tUHzHJxod/4HZ1F1YWP
7BggUbjddh3ZcrXtV6zEQtrvdq0zqySOaelzMtZKb/bUMXRGg/48gjpIJIlVT61syPjVU9s+eW1A
5ZPYiNXUmKSk1j9ztTB+YtvC5AQ8VcQz1qKqhYjg5iBmFwgdg9yQ8NPHRTaTW0nIq2J/enxL7wmj
8JJJSC8iIEBvyt0tFVMRac/a+9XosHovBCcWLOGYROBflS7isC0ak8oNCUxCFBAT+6JGnlav+/ce
vIiDSQfHxx+0kLGZPkhCTIfPQcVmyvRdq5/sxUMr4vQlPOGNf+iNDn4fvKYaM0Cp3YgRPgJNZAUg
HpVyn2Ii/I036RqAc0kHEVqClRGsm/CkZ8Ez0MpiXgg1dBCc/U1huP7LmP1xKwAM3H4lTlmShT5a
SZKmccH8PHdZ5FHUdaJfX4DHrv/AkaGQ4UayEPUHZL5XtneyUHOPQZ6QqQCpSHBqZzGgL1Vtn41F
feG6rcy8yT8UOIclCeQ/auSZnFAR2dOLKtqw0Up6ZSkeZK5Fz+41I+ZJHqR5fSn/MF8RxxFu0HiB
ZLUM8qiAVGrDa9lZFMz+UPEBSYEyyMqtvBZoL5SAgQi72oLZpc/SLsNQ46q+YLKw7YRnAWbuXTLP
MpLFR0ljV67YokG9lje7xy2feznNQJ5LbzBsMGL3BWbM5iEqLs91Z8sNYSKVZojUWpKjtCvWdNHz
Uhhuwt3/PiCzE1e40c2ouqkvTYKCSr7NeZ0viNvv81rQSyUkFYM2gEJ1RWdF16ZfnuvateTZgQ9p
IzIVWowuYdWpTQqnWEpIMuoejUrgd1RpY/2ZFn+S4Vw1W1axveE1qUn//vgz7hlgplIgPGQONoWm
uV+H6cqiRIzfC7GEDRjgBD+BBZ3X2JQU+yFUlUv+8SMfngXUcAKDIRfBTrayHuqNWlmCza5dgWnF
dzuCMhuPTPDEWjndzqtP8aOg4YoMJr2NPoZ9W+hIM8pTZmToMExz/KSybcTbkk+CN+Yod1qWW483
49f7u/sCsI4iQSDjdZdmZ8JOY9fZKqkuzFumC08dEoI1G6s8rdPBFnEKIE6VCbxw1RvDFtwiphuj
JB9+14i2NmWJOljwhoG7e98jQk+kwAR8sO2eH3/lkkVETu+/Hzm7oblbsEooYJvKTB0KEuB1TbZF
jjKtR+A1PhZ231o16QcK9GhOoaGu87yvwCSYb1qVeAIJCLJE1R7RL4BAUxveImewfR2pv5V61eLN
uBI504NGSiOwV1XVpY6QTUTg6ruHNNRCaSUYWCgg3q5tChauFK5swgyzx3/XpoBqJN81aIvjNGTt
dfRF2GAu3XEgOov1FJTSj/d18RAnRO9vSzuIIW9Fx2ncSnnTVhd5wxw7LyblCClhc4yllQd0eozv
dPpK0sw/ZsYuV2IfkuoURPJdSgmGVxWvj5ezUMaZtvJ/65mdmceFTMuDTO2ClNqF+hJ/wsJKgeHg
dmKq0pnt7yt3JZm44AGCq55nGJFRBBZzOW63sOkCj5daAfTUta+HsI1R/i5wKzryG5DOtu9Gyswk
NG4vByDJqi7dZiC83nwXExd2rjVWodda/ORtua8eSTmG0EZLAvw3Rzq71Wm7Rx9sf4jOawj5BdWB
1oDQd6qWyejBu123UgrI3IZUdYm710DCqO32uUVbamBwiKG7tv8323wlbqY/XeDHxUi51aVIv5sM
w1XkrzwKVq7D4lnyaAiajlPEnJXbNcEDD8cao3kvjUIi9yfh0E0RrQGCl4QwsoyXhWaQ4J+PCcuZ
vqGGMGwunqt7PCbm1iA7X2srW1QYwH7QzoXyCyvP3xCqFHkKnmJzKbXY7jVG4799cJCOaEst0Sap
y3ZAEls+RjZCRv8ElnHQGxLuCGiFzlusVqo/j+/mAvIHEH/k+WmkGlDlnefBlM6VlSLLmguTqoVZ
XJgvutE8XSGVUSPHJREkpdFwzNOg8dCE3RaNV5LBk22LxrBeLbbx2kO/pMHXHzQ7bSkalSbl0+Yi
MadAJFm8pbpNEAWaHKoe76mAoyGdYSSyynLdZnxjTRHDNl7EYcU0Lj0AGGCkoC0OBRDxLpDpmb6U
27ZsLtsEhXZwh9ntcbSk03Ac0A2N5HqsJ2q70/INsy9XnvEFu3wje9LWq8fH5Qq5jWicSo+i+sjs
6z5bebsX/CkWI5MmoBuml0jSzCYPI1/lydg0Fy4B0Kzf1/nWbay4euJdY0XFJiNwbSWVCYeDHkbU
OIDiwz/cLiZoGVlqeK+7eJ1WvwHOBEiWCWBFCvLHPRo5h50HNhqZdJqFwuJj4Xd5J9QfePRtAJkE
FKkszVGrY5/xYx4XrZOF9tuIK1Z/uUeQfXe7bOU1mCvuryQRVUIMZUEOiJ8HK3HjZnHINk4Tq2yX
bPKO3vshJon59XM42EDOrmzsXEn+IxAEjRNsBs17s9dHDGg2rEu5cSgW+WD0DbZ8tWLfF0VMuHGU
3oHJmYNyMEo8TiMlaJ04QaWX9dH88g+N++8i0HwI+JGgoBA+2zVR8ak0CcrWYUbRoJSngotUzytW
1nFXdpjEAEKCo5n6HGmFu9XBRmyYdpzElJpoljvZlDfypnuRN57FaKlG6ZIeYKZNYTNEMTM7PzS2
b7FqB3u3opDzh2b6EqDleJpHWQys37MFM6NcjXCWWgeFlsBCRCWDjkBNKIxL2vq0Re/YzG6+sm2F
6sc/Fy0ryMtgiAUSM/iO2SbQcSiXStQ7IioJgT7sM0yHDw/NKeLPQuXwjd2ye5F9ElI9PIBpb0X+
3ORg5RilA7ksh0ccs4tm4pXcL8Ks6J0g8ElBAfcoX1CNqni7klYiV246z1ubM8ni0NgBHAfwobPz
ljue6jyvgSyJVvG0KuEz3+55FOso9DTDnqP6JbWJFiKCEyUz4X3S1n/dShe5Uh3KV7/aRPlLV21j
9Lpz24gxs1R3QzWvichsAMM9M/VGzHQmAtqx4NfennuTefv5s5MSSrejSglbVUs2ix5YRkXFzztF
yk8cqQqnxgqJP/6NdjAA1fIAU0BBZ4oZ+Lwb+X7bO5Gs1ZVV6VyzzbfthuX1/DVjzgN4khS7jQ7C
ewN04L+RjikzCK7hiShzxxW9/rVEj3XvNOWJ7xtSov94cFVcZ9UF7JFjVDa3UrlEHsamQp3JSNa9
MHK/8h3Txt7qjYJeaDyJsBLwNvmZjopAzCCw7GmHziOK5CyfwNcc0hUjMEUfN1KA4ADQGoz/NPpE
UIW8vQmUF3G5RMm0E44Gryd+rgV9pfrU6fGm3vXq4rbdyJm9vFAjNwpQonf6o3LOSrXa9HZFUA52
3J1MqaWntptkt3vv7GHrbwJmxbbfXfhf8RIeXgCpppTp7TJbqcVkvQzihZ3X78sKAFsGxURmguOO
+uO13hUPf9fKw4eFdRV44DdvhQ2N2CMWgTAmdwrGkgqrSvWEwxSmUA0qidRjbvkYoVwl+T5sms+g
qD4x/YqEg1msGfnF8wVqUhShRgjjZ1eJG6M0Y6Zv6UtQF/exOYb7knqKuNVV3zkd2GKAIzmRRZcd
jPtsi0eh4FE2DRin+4GLyA/PqcOnRKZOyYmd6vs+Yphy0LzmCEYFnnmpPJC0Zt12/KfIxmn70Y0E
AA2LhAU4BW63v42juBmjmHGGZKs0FOj/Wwk49/pPWD6x3Roe6y4zOYnD7spoDMGsAfHuKcuGNOpd
iQbZIDhR1Jft28T0drQduwU99e610QD4Vs8+Gimt55fHqrZ0uteyZ3uecBWreD5ub9wfmuql3BYA
/tej+VjKHUbvd4myAGgbHLypznS7o02YBF0tpYyzx9regHs1EetgxJ1qZMQE4b9pRmCJth1GjfRR
BaPdhdPx9+fUeT+oP6s0QnfB638+CH4UmH1w0nOEVCu5YVyILu1oLWiVM+J87D/e3vYRGUljdGah
xYfS3Frn8+HwDMat18f7cVd8mMTDXmIyqSJj/OFd52wHQHIfVYwjVXp1SXpYZrEkHHLwYVpg5CGn
svAin9vxPZHSjfK0In461bnNloDKw8MIwrY7Hq5kaD24lyXjcEhrxoB4l1bpx8AsPSvtR98laFa+
9Kyg1wIGFkYa1zlFMk1De/wZk+W4+wq0QrGwcRwPcMCtUkhoTYp8vmccVjSyWC86VLY/8xc2Mtru
EsCheSzutyw/lwc4PkwZ2ihR0ZtZsrIR5CqPGMYRs0PEYBKqOfYKXuQDZsTXHboARsHiYq13DcXV
qvwSvvCYeidGZi86XKKK3k4USI8BROGo0y3BjLik/AK+K7azfj9WqToker42/O+ubjSpChxMHBYM
EmJ49naXhr4Gu0eJqwN/wX8btwEKY7zFgGXr/AM2xMd7tKAYEqqBwCZPE4DvSFSAfYtiCnNpHe4N
6HTwUH8//v2FI7/5/dkRjKJXpFxQg0f9L1IgAvp17XYrC6b1WMzCY30tZu6TKCivhO2AZXwgDtEG
rVm5vyvbNAfXJNLgFQWF32c0V1P2zPvjz78r1uHMb75/dua1MLS02OL3J45ICX+6A79pbdUPSLYi
a+EBuBE1Cy4UrsulXIEod/8V6MI+fH68lrWtmpzUq+xPHrgCN0y/z/74Bur1q702awKm//9KQDBE
TSNMKhWp6ElTx52MliOt2aH3/mfiHlhnhltR4l/a1iuJo+unHfBrPEYQVZj0pqhHRkUUBoDIH+Dp
9MHoD9bPGpBqwTm6OadJ5a+Eok2RK5MEy8QAC5FQn5Z8+vv4pJYeJdgYpJiQIkTUNI8zI0qson4a
oLWn9+mZIdmmVZunEIPktt1K5Wvhgt6ImmlFGAS9xKcDxrm9R1tJ5wOV3a6Rra7JmCmG0iJj4XOQ
QRekIqp/aNY2bHqgZg+KjAgLQQG6XxCXz+6OH0t0TcXMpHpA1REAB0zQ1A7qmpy7CHpqI7uSM9st
TINgeQrPqOOhdM1/2p7NmdETYLSHNaaH6ZcerWi2Z1SUu2UaYEVg5HdXwtHF87haxcwHRJgkZFGI
304qFfjYbreaE1rbp9kd4TOhzKtpppKD2a4nwMd5g0NvQXpau4wLFuDmQKbLenUZRUDby9GHoK13
Mr4iwumdtuIcLdz3GxHTJ1yJ8AR0LIQU+P3Fzd7bulqrdza98kwu2P5rGXOQVQiGVDEEHaITnBoz
flG0tdGciwLgYoNuCD62NHdzpdBjXYCr4E6ojOYB/PzYYq39/CxMxtyiPOMT/Hz1Ez5l5jhgPPpj
CUveF/Bn/1vB7CWWXYatXRiAqWk/U6FVp1793ijm2YpXDnxtMTNjIg1Z2vbIdjqaMBhdQzJnZSmL
twNDZlF9RE/IXaImjhK/bRhw2oPHNVMD9bvS2NXZbguv8ZQA/6+Q2ZHU6VC0cQchvpbryj9OJU6G
8OrXZ6dBS4VQDA1+PUOkzBIDlDsCBlWtecF3RX74XzdyZmfhhUEbVSk43jVMBn5+SW3BYCymWyVE
XrQjV+uZGfZu5DoYLaxn8l0STIV3clNbOfZFs3slY2bScR50FoRYy8sLUvNAf8BfwTzv2lPZ3fPz
8xpc9Q7fN9+7Sc+vDJciBrXb43V3AsveSydyOWNO0vbtoO0uP4+Xtmgir1Y2M/fZmJddEClwLZ9j
g7d3I3jc1paztnszS8/7URbKNVYT2pUa7DY/z4/XsOTq36jazM4PaE3GKF0cz37rHVLbcU41OB/U
FTHLiqaAAA30kCyw+LeHMkZyWtaCME0nTdEh+Y3mmEu2xrS3JIQRkDnDIw9muTnCrgXTSChnPsh1
iWwOOoPICEwAarniRywZymsx80uTo8tsaDAVQTYDC7G66a2Aj5f06lrA7Ma4lSdR9QgBQML8FBf2
7U+4Gdau5ZI1vhYyuyZu1tVDT0MIHWMmY6Vyz5ktHpmNp1VW9i/e+WtZs4sSFuA7EnvIYk1m51qZ
vebOLx8J6oAS6mFAX8ysPriPwOzcY8bHqKCXVOXtcIRPtHJTltQL5BcCMojI4Ci/LXpXhqUW2zAq
XY5DBPTGaeVrukU2huQEOVFYsS1Go778G4nIucjAnyMJP8/5j7Q31BlGKziBmu1Vb5P1Zr9pD8QC
+vBZ0P5SRkP649pp3c3BmCwo2Hr+K3amGkPmhi4VyhzmUWgCrYbnFO1vYLjTfp7B8fbzg+5D/Key
ZOBTBfCarXm3v9nYeRRw/QEzfaExF7WVMnwAdno08AS+vNRatJd09enpdGIO5x9f9/Uf6+/j/Wan
5/tO7gRTQbvu1Hkyu9lp63YJnYfTcwjJ6K9MLiJ4c3PQM28ORGdw3K4TomYHHLG6uuqlaO4XqPJ/
pc+uvdCyQVizkP7yAulbg4mIa4u2Z75v0Cp3Bu9toKXmGsht0de4Fjs7bUy2YGqxglgX1GDy33SD
oaXTFJfHe7t4ea62dnakfZDztFdCCi1qx4mJtFcRRjL+ihO7mEO4Xs3svZSquqHiFnKqDXgRM3Xf
nZq9EGvAVz3/XbGh/NLjfC1s9qpFdVRTQgxh/H5KlHWxylnuk3L6AsvYR6eHr64Gd33q+u6x4nab
iE8ZM/Ew5yTIMcipVqmn9Bs0oJ52/tlcPi8oNaw8vMLkKt7pNGqwKAWjwCOIM9NYu50oRHL3Hxfv
7S22JSSpJFU2J07Q3pqOwrFt/mlgAEOnSZTo6p8/EQjLMQq4tHK9BuSy0kJdhvpvrL8/U0LLM1Ly
k5s/P39Xbd6y8UHyH7AGAaiOORCHY704GxIkgSqdfc53PQbiOJnpG/5raRuVWame7f5JTY5sgiM4
FrVMQ9u2/VhZ77DYvxbw6iNmWhT2SRaNMT6CO8Y7Dg2t8TnZRxdlX0CaZ/jb4mmNXnGyLXfnBKAC
Ko/oeEOIdOshFZ1UcnkxIqWbtzmZyKEIHKl85Rouunscw9HwwTCSCpSAt2LyTs7QyFdgetQbGmDt
0e54QDQ0AKz0Fc1bdMSvRc0MC9tRnJhIGe8Apjbawmtq+4QpTOXjRwoBxGRVUO38yIaniSv0R0v+
07Xgma1pZZCycmPOO+Uu0HH7iIimgTWDdg+Gw6woPFIsAGoKDTzULEYrqzAA/kganbwqVGF4Devz
EJoFL5ivfQx4MlOqfLpWslpYGlqGUAUHCA//O4fvpj0/hG3d0s5WEfTKdP+AOig7rrF0L7xEN1Jm
di3m67xlEbc5ofDjfVINaTHpZTTi/u/wtwZlheSvVpnun17c9qkfBczFgsBKsxsXJW0scQhHnRwj
R9yYM5TxpfJRb0fLnZeSvC3PAFxXPHGFi88aK/f9fsG30mcLzuui6YuW6Ry61UZ0QBQ1Z7hZoOa8
ndc8ESWrjNgtaJlW5N4/IJArC6Az48DISPMzh6OLh0Ye5AzQpMGI2w0lVeqYjUBu5jofHfzhp1SM
0AOFWL8VBMztUKQT4LxmnRG3/Vs3K+/ZgiuAzwER4NRVDCzr71ty5eHynsdKkVL2jvSn4p/H8rkY
rYz6aH/EFtQLZ7yhjbVGEblgJm6FzvYg4OH3MjzgWRRd6zJT6WWjtv2ukDCgMrSG4Y2qQRVky1n3
lWlDeOwYUBNSgTqmnwO/r9PLyplMD+KtIb79npmFpIu2C6D9vTMW2pBupQgPY6aLKRo+nz3maVDZ
MNNWsVK/vuW9WBDVgEIBKaZ5++UYd1nBtF3v0BvWIxJ/kqre9FjBrPKPUH7nJKMQk0MYg5f/rKAn
sc/2eWVHo821ey4mSfHUM51a+w43mCJ/lINixbWa1v3oA2fn1Ppoa6tooADDjnvLFco3g8bfUik7
rtzGu2ZgoGOhhv/bitkJSNHgU6D07B2vfIncswTOZ2RB0Ysf5QYlOhIaCAeNA/gJW5BsyoKw7p6q
TiHzXMZnhjVo731FJ5askwQoH5omUAxH09rtqykEYy5zHtM7ShzIvZ4meUQ8PuI/lUEejVQovmvg
w4+lULg6zfRbKgRSEmXszy6Wk5Uk5LTP83OQ+KlnDmoCkN/MUoYK1adhNfZOHKU4bSHlbRnzdVZs
wf1DI/DXUmYWEY1hccDFWLHwFnZm6247RqU5gFs/qe5tZXeXNOtK1rwMIIYll1AVZEXUjkre5eR7
dD/EDzbdBRzx0HDtR1Z4yPozOxyAtRJWlroQM2CtSBjBLcIEE3Ro3p6uH8gFN6ZC72igomJGLWl1
VSlVwQ73g8rLxsvj9S6EmbfyZjcpFVMpwBXoHd6M6zMoklqYOQP+dGoCxm921vCFP1aAITUDpuPE
prZWZluAotx+wkyhW+yHWAls78j0eywfa7pQkf7Xs9DCQIYu3EoYDNkxwbGJaq3M3sX6c8CYojG1
kR8BhS1GNX1nhS4mBt9v6xzN+ONpTM2oEg4y5VqV3JGceqrqwq6B8O34jgwrBdwF/cSjiTQMAIqo
jvz27189VWWTFPxAFR0QRJQuxInaC6nhPvGFazZBdJBSfkVLF5T0RuD0QVcCZVRpwlBsOiccmEPP
VHaRYHxTs+a7Tvfq6najkQmTMaaeKVBFYpjl78FdieH9yq/KrKx3cWwIhfUxRCb2E51uvB78w4rP
ryx0JAMVB5QhmgZmSiBglGw/uHWzi2hKjRmFKKlCcKTesPJ0zEzWJAjeDQBfoBie8rOzC+b2FdrO
GLbZ1U374slDYigKxa0IURa2DqzWIoRh5yZigdsTaibCEK+pxl0pZFRLRG6I0VeUtvxX7MZ5rQkh
lXKHHmM8422I7rSTwvmyYkatGEv7zM3QqCaXnDyqvILhjfA1e/EvV+dCrruCFHzIQsg4mUszIBLr
lRqsHFXDH7iuixqtoJjilJQp+tfrPFNest7nfrIhK/4INTse0SoQOWnEls9xPVB67LmYX8RLXH5u
2b7l1IbL4kzLx6Y7hUOTHNF1CM7WUFKoRm+5rvjDpln0lQxu4ISuH6eqkObZsxuNfEzyURD3XE4X
vj60oBEhRRn4b37E4kq7LXAiIMroBoMdq1YxgXqNQZXcZlHg8FnqZyoXK8O+5EuKN/yApTZA3XFf
ohvSYCXPao4G43IQP7cJNaaHNKAwZmqkB6/WfZQMwEGSdJTj0UH0Nkpt9tFJlWSHdDG8wcuJYrXN
E1A0cwMFfGGAJSZalWQtqHnR3BPoMcbxnb2CbWl0n6OtVUsEpghJXafwvGO/rhK1aFjxAq7WvtGr
NMwAYUdv7KcfZEJkNf2AhiC3Act2mVOY5tY2YlBpnlBKpR4VoeKqIEzr3oPUy0a7weaJqtB2GO00
9F6yBs/mZwZp0nE0sk+jdTGPHvyqkwtxdXEDNvQrtuu7HbjQ054wQ5tVKKSInW/Qo9LFmguf4NSU
GQgAk1gJznVWS4FeJRyGXrdNhrNgCqXFeJ6BST7dPAY0UIrAF8tiBhKA1/+HtPNajhtZuvUTIQLe
3ALdTQeSogyl0Q1CFt57PP3/lc6JvdloRCM0ezRzMwwxUVVZWWlWrlTgb2VXDN08qJVpD8cMQu3U
q8w4B8eaWt2jnVrkheOZh84LNEswleFrPkJcmR+baql/9MHS1AdHWbpfUhUW6aEY7DiEIS4wjKPU
dMrHLOrbG7Md+19NqfTSrdJneX+CrKOZbjqn6XG7smwqXJDa1vupHWX5IM1GyKCEaZlLflUbLpUL
IaYFcUbT2PNOZC+u8Mo60kBIBUn0wEEfuTIkyTxUUWHOoz+aldeNN6YWnYb6l5TtNRWsfQJxnFAd
kXRXoEnVtXUaypYohvdyOPl2EirvF8mcXMdpzRMkcDL+Xw3svp+6xK0Lm0Qa/GeHPrCkU2nNNW3L
DlzGep3sNf1s2FE4Q8TUJDw/ArSVUzZpU2p2ej75GhUoT7MY1ZmZ5u/r7skqJmXlZJ/YXlq9aTOE
je9ckae+b8s+1hfftIwTI4+9yOru+9Ykwzn/YhT3jtneEif6p3giTMdS170qy2IOermEsl/SA/Dc
BzqjsSo0OG/m4V2ZL5anxZN8vL7GSz3iIRKlSLINNBmun4rMbq2xnaTFj6vEORp9n9/y6vb3uOzl
oaTxbSfQXzkPf/YUYnsTBjIADhcDKId2KjnUSPajJLa8MNSrR2eQBpAWg7STvLm0Q+KNhWEEQ01H
nLxyLq2RJHyjJrIvG8F8Z5jFN7Wzx5sphmJFD5blqTCVzssUqT5d39ONKyPGHdD1zTsvKmQiyfLG
AsoS8whLVVv8aao9p1aPsj3cjr3zAvuDN+vw2k4fhw6Eu3YXl/SvxAsj9qpgD/C5rh6JzRYU21ST
QfZQy1l9B3Fl6wxdofiM4ZC9ocTJcq3RHBiLU0B1woRQhm80poe9ZBDEEpNtTQaaoOM+5a9MoZuP
w686tnSvV7riIe9l6VGWl+VTN7YQLUR5c6DgmN0VzeTcFnVUfQB00rlzMQenIk/qJzssuw/XN/fy
5rMmQfWmObg2tBmv9raK1apVe9nXpvmpUuvPXaXpf6+kJrrjsG2kICimnsuo5rhhxNQy+UvYdY8q
k+MO6HP83VJ75/b6ci7vA+hO8n0KGG8yp3/axd+oSq4NcRlpleqXaa27jtHNt22+5J4+ddPOfdgS
Ra6bhDk8ebwY650rzDKZcCF8Eqbm6LXBDe0F11dz6XiyZaJiSue/6KhYmWVLdyKRz9D8Ro7rB7Vr
acseDPN9QXfLA24BGP7ehPR2MkPPWeZhF3cofIvzZ1F8AC2w4l8Yy1YJ78bJGkOjMu0r08lIx9kN
HOa6pN8lXT8487GFvEpf4HmSx9MQll4x313fgHXikCvHBzCOgcIFBQzHWr0Zdm5rTm6KHdDzQz+F
R0ZXe5lc31v68qrIn2qlvisszU8k+1keW3eI2x2LvnHM+F+kaJBvYQBWZq/ukT8PCmavzIdPjaKX
94mV2TqUNgGZ+Ovr3Thw4R3QEiuui/YnpflGfUfNSrpE72Q/l7WmxFFfmO436PrJStvxdZTi4Niq
Q3oqLGrI2kL68Lr8y+eL9ntNw48Qo7HoJDm/qXY0SQHaJMMtrjgPxhwPR7S8xbE1s69FIf1lN744
XvUPcZcCDMGGpeVcXqBI8lI7huzHRWLeWkpR3IeBnZ3sUB3eZWmQP0nBSM6xtOq9IpJYykq1KeVA
OqBTbBHcwOei1SywR3tgqZkaeUHpvMzJ/FoKSt9+pBvReYnK6GObwCGh72XnL19SjpYSC0GleNDW
LymkN9Fkw/Ln13IhnAJy7v+Uia+bqUvLghe3N9dPdV1REtt8JlDo+Bu10uKAvqEegU49ulL9T2qn
p1bLn5mX6kLAeB9H8X1RMzpjtJQd2RvXB8Ypcl+sE9dBFhbmjWiaDbXIlGrVN3M7P6hpqFAJHnK0
2kh3RF0+ZbrILMKyIKA05B7ORc00rNMeU6j+iRFHO87kOnUstvDtL1+/YXFF5ypxv+pPZUko7hZT
f28X5uMSZD/luH3qaD+W0vququP34xId1e/jOHxOnBY2OOkYpPT7ybRSJL/VGsro0Xx3/Yg3Li6Z
NWYsMQmBlIi2slL2bFpVMnWqb2j0yJulF9dfk2L0UijNrksSJn91b84krXSpX8I8KEYkWdGxkqD0
AmoQZQ+frkvZW8/qdgLsNBn+Oap+mg4HeXjszO4UGHeVszc7blMQdQEsPGVXhkmcK41Z1U47BY3q
F63zNDZfk6462aNB//Pf5RX/KBAPKBN8YC8iv7hyF7pan5J+tlW/z38Zxq/cofozDYc4OmraeFy6
HaKArctAfElAB0SDBo6VZXUCC2ItPdR8I+mK29DKP+FM7LHxbzzPzNViUXCPQD/IEMDz3VPorFHC
LFV8rQ1Cb7T78a7NlHBxG1Pt3TI2lqPJjLTbxhYTlZhjfpzxRSGLdrpPjm4NO3t8uWhq18KcA0rh
8Vw7s10k6UPUpLLfturiDu3S3lBtTg/XdfPSpDGHnCkqhHjMfYBF9XzRaWrxhE6T4udDcreYwWPX
9XehueNeXj4SeLHYS41JLaQm1lRX3ZxLqRwtip+qUBgy27yuDBJ6ywODB79BIPii7bEFX14F6uPM
xmSeBdNUMKLn68p1Z3QGClW+XhTLi8KshUNaBOa9bfaLL43mHpnXxmkBw9Hw7gA7sMrV1ZN5ELSO
xKivp7CqNAw6eZ4zqjU7ButSDNhNvGjQ5oAbOLHzZWVSkw5RO+l+pOdACicSLmWf2zsPxKVSIEXQ
22JCBLvQ6iYsVl4EU6fpvj0FtU9kB0UXPuVL3bZ7eNFLC4yCIY00nElH29ppanNliZMsMXyp6pIb
o8p5UORCvs0zVbsBxTG/RlK/97hurU80z/IMkgqHt+58F+niD/Ki7Aw/bnQamKM+SRg4TRpYd/W2
DI1/cWhkNehhFw1oxB7n4spi7qtlrA1/yWvqQsPSn/q22+Nm2lqUmFdEpEg4Dy71XIpTpcNS0+Lj
W2FBpenZSSEaStQde7F1XgTXcNyg5Kq65rzIdYho1S43/diOmeUx6NmdmWnjrR2U0a3TkbGHRyw8
/q2RAjyER8D4YlxMmvHPl1bq5jQ4vW74qVkNBzuKAHqkY+XOitPtiNpwL4UsWF9ZnWDyWR2WNhtp
oweO4de2ld2U+Sw9QEhl3ppK0/u91YR3Bfnf21kyNU8f1eQhn2ZlFzYlbti5Y8JAXxnGPp08IySB
qxsYT0MoD0Fh+o5c4LRP950eHvXiHzODwFJxSwWic5PygqvlH6xdn35DlQRHG9xlcImQFhA/f+Pn
Vo0jh8EiG36UWvTRt9F00COGA+IaVzv7vSmKUJiCHjzPhBDnosJJsqS+t03fNuG3eDC0dhrfJXOc
qfAmDZP2d7AAHBemKpGvpoLNjF9rDUfLsyyqdeaB+FLJQPQms9pf1RTIO8775aKEFN5tg4Ie3sTK
4WsXU8K6yqavNnbzTR0c7ZRp1KTcOG334EiXL8L/mxOlQmGECV3PGygtsLWZBE2r00UjlL9aOzIH
lbHQ+s6jsCkIdhkqrhDqQYRyflJKbRtFO3BSPKPFaxZY+a0sydUOGeOaQEickOASRv/+AKzsFRK3
TSjKlGYc+EbolF+cKndcOP+l52Zshvt+NOSHcFqU+2KS5mPC+IdTmsj5TZvn/ftaye70JMk8OQ2Y
bp5Q5balQf8qg0D+nFRz9WxFo3kYmi79aVH/2zHzG6fOMFs6szkK+AfXY0mtsSEyj9vAt/Iw8MqQ
bKeZGx+MbLcr5TLc53L+GesJYpmwf+UP99ZEmdRQA7/j+WJ8kxxFX0zeapiBCyn+UZdm/ZEpxjVD
nswhYuBrOpavQ2ooe0teQ4DFaeE64qiiEdSt17WWMlOhsUwi2w/sJDlUiTx9bKTI6Q52mJ7qxApu
BwX6szTH4WogGDt2c/AU507zPEZj+pil9qveJNpDhuHfiSI3jgP3hUo3bfIo7Hrwoaz0g9P1oe3b
vTl/NENKh2UeVi8LuZCdq3H5KBJsMWyVIdpAjeijPb8aXS+SUEWVPo5O7pn5D422vaan3ZxRpn87
e44td2j+hynMIkJmLoD4mDfGedbCtjdKK38s7ScTAI6yQCe3E3Bd7p2oCJC8I8mNnVrnalkKxa+U
qQIAfuBPmZSfOmSGnhmSUrr+tF/46XTkUz6kG4l7A5XJylRqqVNoUVhmjwGP6XOWxiIzGlleFhjJ
PVdnOF2XJ57vs4dVoEUMpr6xg3hL1sr1i2QrL/u6Kx+LXNY/zGRBDoPeQ0gRjeCpOgMISbcclEhz
3qvyVOxIFzZyLR3HnTQw9oHiwWq1fR10WtMN5eOQhvpjUsBJVqnTdNNG3a9UiuLnMpIbL3JS5cP1
ZV9oKMvWcXQFOI8Mv7WyGFqfa+GSO+UjAF5ncTUtZJieFAQh4wQg/plO+dI1v5Jqmv/2FiIYA8Wz
SxRGWWYlOGY2zVAoUfXYLwVgEDzKI+oUu3Y2djuv7qXrJmRBpgxSGAsMNuj8ZiRGAbeiBtmaUY/B
oWgqx+8m3DSlVJR3SyRHv216Xu6DbgIgaoWx+k5xpuL2+k6vkbr4FHyFGIpCjU8MvFzdz9EOI+AG
VfW4KI35QZfAlsjGJBAGFkO3VYbhJeNcnGS4dj/kRm+Mbgzf38tcdpm7OKl5T7eMdeoC57saLsVp
cWAqMRtG8qVd9e36t15c8z+fSkGAuojAsq183SoeDKeKm+oxDRL9mDEbvsDLvqkKW/t+XdKF84Ak
7DDFRqC7lMTFi/bGaFGVSRVTAoq6OEp8qM0Bmml5yr3rUsT1Ob9e+Hbg/aFHoeuD0tm5lNhugzo2
a4JwI+jSQz0UKsnZxsxfulZORs8sOmO6uy7zcg8hYYESTjiwIuGwsv3E4nPGrTb9Wl/C5UNRp8x7
KgAB1c/VVDJS72/F6VRtZTSL+3zJvmf02rh0fWb76diDhrIoqtqPkLPLhhvLUdj+NZhCYMS4UWJQ
Jq/YOgtV6U1bS7Nt+aGaMoIwkO1kOBVw6IY7nvnlPsKbJYjOIFUSsPrV5UVlliYtYtufwOF5dDxF
sQueK/0wBpGxx+9+qY7nwlavALm1yChgV/N74DcuERVUw1Ni/7W1J3QDaQeWCXAM+PxzdbTbMlry
QbL8uB7UG21pmLCOFg1urNOzMY4MWDGNjjbyRjPTHQzQpcHHDSUXRWFGAB3+NJC9uXBtkMzNaESO
v9jToQKZHE8xxfv24zIoN7X08bpWbuwnqGAYCpl7QJ/8OosYdnM5JniIfl9ns+XOhpxJXmebqbPj
LlxoCQR0xDiwGYOUFCmj8y3V7VohBqlKXzbT29jivVZ7RTo66l5Za0/Q6qU2a1sLCqNkDqY5MIHm
dzm+WFW881ZcbBurIUKUDWhfydr/aUN7c0hBMLdRHEwlqJ4uOSVl+bGQ+3wn97op5A8aipQ23ALi
52+ENJGUSYHNRM9+iEEbGmEfP8lhURQ7xndTDjTSnA29eeqaF9RwMlJGjl36UxgHd2PORCzKvnvk
3Wu95lVHp3FjwFzRCrQuwUVdbguGQOPBnL2K3t++T9wgOTbWfDOFf2nakQWKzgKuIEYn0F5zvnOj
OVtGBezvIZPf2d3k1Qer6w7Xb86a8x8wAkJMUY9zSICA8jgXMmez+LFjPoRamB3kKAmPWukEx0W3
iteBuOi+np3wS0fAer+Ao7sJtSX2bK3VP8u9Gb6YU5PdFKPNhNoEWJYxWZI35fqPsnQ0Zlgmemju
eA1rJ1Z8Md1PROh/RmOs41yCvCCxl4IvfrWq48m4UY7D4/DP9X1Zd7iKfSHTjW9ikbzHmVrtS6Ut
c2Pnmf0AAC/3Ar0o6YN2JI+STHND1W46FHPDzJOptg+JDZjdbGkFkjqzCMkL9sF9qdr1MbDK6Mlq
2+DRkuLyYyeX3XtnmIZbJMt3yxIFyaFpQ/nQdYrTu+bcG+1Rt0Biu5EC9HbHfK0dFBYFk6gF/Atc
JsnTlVUBBp0v02LaD3o2Ex3eKGp7J/VfU5Ic17dvT9DKCa3kGexFa9kPw/IA/IDZx5qbx8/p8Pov
5PCWkiYktU3h8Vx7F7XoulhHjmXMrrSYR6eIv1Z6fZwW63Rd1MbNJ0b8r6iV6Z/NvpTzyLYfOqd/
F+Tmq1WfuvmxM2RXVccdo7knbHVQkgVdoQqj50PKssLDo9S8v+32WGu2DsnhVYT0g3CBXNX55qlZ
H2sD8GwY35fCG7W8uGvLxr615/5Jt2Zl56zWBlooHxANC94K0dm8HkggD1oUKCXixsaZ3NQsejp5
4mJH8y4vLgUIgfBWLPpToZhZqURK4itxrDryRzWumAdmhAHzq6Ju+NyGEDQzQntUv7VjKwzqnEWT
N7W0sXnypHazl5ZO/7G35SI6NCF0+i7JdS3U3LlMdc3Vwnn5XqlR+XEs1UQ9LnRfyZ5ZL0twzEsl
qx56Pdd+dWoV59JBnekfP8GqxNzu66p4YQFNheIYrffYJQHhXN2uXNOnxUgM6QHAff1psFzzlpGA
UsI4tp3dvIhp8QrwdZlcINo1LBIX5zpStWZS2HYf+vDKdqf6qXaL76ITPX+u9l6iC/0AdUtzrUrS
jDD8AjetzH0cWMoU+k4CeGawX8Df3+oNc4/lQnI75etQM25JS6iR5Z8X/lfCndf74ThLeyDLi+t3
/inWatU5iRuljMfQ76T7nAHDal/fZFBRj8zfk4qb66e5LYx2RQM0N9MxVsLGrpyNqJtDP84+x5p0
HObfQ/QxYwzQMH25LmrtVXKalixKWBanKXpwzk9T6lIN3PgS+kpSH9TgfqIrYY52iJEuzArt4eQ/
eGOIhIVzeS7EMcpBlUsr9pvcfuyD10BJb8YINu9+J8a4wBGxHCSxFvrgMWD2ykoOjhMEETOrfF2R
HgyrHI8aEUdXa+WHsabDNp3K6ZgpRngyQyV9N0V2e5ojm965yB5uaJ9RX+QRfHmp4GTXeti+C3Dw
n/tCe18OdHGDJB53xz5sbI9DhZ7CtnC5cYnPt0cP6PSIxzjxIxpl9Dsl9Cfjjspv/s65V9KD8a39
GQSHU/BS/OKbr5+/+N1vExQIRDaxNEaYw1nnVc0iiFqFEgW4GbJvXlv6ywtcJ05yM41Mtrou7ALQ
ci7tgj98jsGa1xrS6uRnFNZ3cTUf1EW/wcycLIe+oflhYPJG8TnPXjJr2VnrpnjKxKJllGWTmTnf
6JpmnWaWjcRX8sHV6xL0WEAh0xhcGovcWp54G4x3hvFP2HzuW/0QJUDprm/BxtV23n7C6iqUSpoa
qWGy3/O3MHm15s4NpMPQyZ72t5AosdkcKdgMKn4i4D9fbTRZOkR3rDaYb8f69xTANDx8zWlKVMNP
RtrvPEGXWgyFFzsragG4D39Id95EdWOhdVmj9pGvxP5gm15jQ3sEeNvIv1/fwo0XCEkqgRDwKzD1
6wDFDuJQTXCj/eFkwOZYP2Zu7UUmMwfbHYW9tI7kz8RwEsAtvK3r/O0oVbJd6lpEbksVrRGMKPqU
7wlZc7uQ5kQKVlhkZUjXrYuzidIu1BLD2B+Pkx/cm957Uz+GB+nQHJKdl2XrkN6KEur55pCSrOj6
IUNUXf6SJC98KZyHrtkJxy46SsSCQP7C6abieGnr6pOZzG1cFm3sqzf1e+2LfKR3zm2s00v9PZsE
d9Kn6xqxdUxv5a3c1rSeDTXpkVcqrZdVhyyiCDXvJTovTeX5qlb3KTXmlqGSSImXY3w8gXZSjs2L
82t38NGl2wMQnlgTi2yRyl174ZIValZgGjFNI58tLX8nh+VNaUXv7SY9VYvjxUXrNfoXJ4TYw+6a
52WWfte0jUr9TjZow2ASRhEdEl8DUGD55+pS40tXVp4nvvWsPJuv9k/z8KM8yLdM1OXP9UPcUs23
ssQhv1HNZZorRwCv/La4r1Q6j6zvTd2747RH2LalLdxnPASiDiJe4Uu/EZTFdVRn9pj4ppR4BTMm
ewOar2TH57koRItLQE8DqX8oH0T4cS5GAAPCol0Sn9LzS/LOvAe3mTOShvkcPgO0D2XK4Ifbfsdi
be2iGDME7p8CAMnPc6mRXkrRouuJH8q9y/gvl+5kl0TNoO+4WptWSyD/xBgSCKnWTqpFMK+gprH/
xTjBOrA8jO9oazy2d9pxzx/e1MO3slavZrUkk5JJyBphoXXcr637GS8BhtDOG3ce6K3L91bUyiFu
G1gMyRPHfns0jv/qlwOhorYMFofX6/x0ZGVQozCgGaFNOijl8tEVjtnh7y8SuNn/CFmtgOhQMZep
wZ1kNL1Zdc+VVrqp8xI2e0z5m3tFPt9yCNNIv62UTYX9x3HSPvETK4fySUqeZQlyvOvL2XzugWHh
VDDFjoT+SspUl1XTZNzXWR2mmyZSeCadxTg0gHgpVNg/ZkmTqZ4a2bErJucYjM7eBM1Lrw0fGbAf
zA5cZWKY83PT1WAyqSRiB2MjOkiO/dDQNH6MZO333FbGYdKJLa4ve8tKOVgPWnkhtQRTcy4yWPRm
ClJxkRPnhozNckvwm3oJFNM7G7xhMvBuADyA7KNpel0QNyu5r8ciTH3F+F2yf7gEWtp4ouP1r5d0
Jmh1kGHU95WeSIlvqNkRHPl9MBo+/BXH62I23mkRa9KnAuWP6FU837mQnvohj9PUj0enPlZBEY7u
vDjfzYQpr5QlmUcPPbvbFfYYHtRq3AVDbRzd2Qesjm6R4obgpkz9VpG/qJJ808vGczZLt4Fsju5k
60+JqX2uw/p2FkMEKXaCpExqyKAS+JWnLGfOMBjlw/Vt2foqEm2YHQreNNmuvqooQeXBxZD6UcO8
kyk5Zst7qzJ20pRbykThjfozuT2SRKtYtk60qAfNJtbePtb1t0h7VtT41iFR8/fLYUAhqSgwmhjs
1ZWMyUPFspOxHK05Kjp9vNb3tv7r4g7TMd5KWRvsXrPGoM1Tvz+aoCGi4pPS/ipphv50fTVCJ8/D
cDFZiiGdDihbkFSr1Yza4CRjs2S+pDqF1wxVSUg6Hq8L2dKAt0JWi5mNrtLDUs78KINlWS3cf3G/
LdJ1pMJo1sb9Ob94edgwYN2oeA7aL2r2mqi3TfL7+hK21IuaFDEmhEXwHaziF6XOA5gfakSET3nw
fkrv+uBg5nfXpWydBnBYHhvgBYzQWm1U3QdGMxlYRA2u+F90mbWeYdCQvGN4t+IkILL/lbN6qZu2
KqVRiVK/+gIpmCtFbsAE8mAIXDnsvKaWb4I8u8+q2l1mP7Oip0LRd+7r1ut69g2rQyvbrK8smW8g
CVb8pHRl/rL/qR4a+xDBHPVyfWM33lExzkP0G4OcJz93riFEhXFrjEnql5I/x/nzlDFKtr0dU3ih
q732qQ11J4FKqsAkL07FdCWsb2I9tBIlZYb94nbm75BJa5ll7FyqDY2kzQYcLdV/MmhrQqtBqqMx
aGbO0P4uMy5YCk+wxnCIe8jWzeWQDKaDC+zaxRS6JLT7up1Unum+cdUy9Jblfi720I8bqi8qqaJD
STQ8aqsLNtZF3CaWhVm1TbQx9OS2+Rc7xtFTvQbFo4OzP1eCbGyTsGvN1K+bH/HyMgzQAkLRmTYf
rivb1snQPEd/M6qG47Z6iphQwxRHw2Ep+MHaGMHqE3padgOz1s5F3joaDIVAcRLwwWNxviIj1Jjc
24eZbzAhvNc/O1DqWMnfR3bCVAhEr2AkWaPd06EegnxoEWLGbmgfnfBZiR7rbA9nsuE+UUoSmC5R
TAJru1oM/SVTmyOnTQM3jtNj08R3qVkzD9kfyvA+6u17WiJ23N2tEA959LigFrzoF31ked/My6jw
OPnqC70DvSvfFM82NCiH/ueQAs7bOTRx/VdP7pnAlXpUckKrVSoEflSP2UH6tByLo7bzkmwJETg1
cHEESbT+nW9maixyng9z5i/Ku3RyLU+tQP6dfurV5+vKvmXHDV5F8ocg/sn3rm5VwgQNQIxaRtuK
mx9tZledGJNtvS6/mDc579Ustu7WW2krjS/kqpbIm6KMQwi+/LseQv4qt95+clT8pvUxvZUkDNab
bM1ShkpkSDo72D8sVnY7feVpLMZjZ3pl6g3pQ5yc2urQ1/fp6fqWbjxWZzsqbv0byZWpafnkqPQ3
PVaRPx3bn23v2t//NyGr2zaEyxKHFsc2tTdfk2/pPwscwe+vy9gyTzQrEzrj/INbWcuQm6h35iz3
2y75WdKG0y70NZnt4X8Ts3o6pFaeolnKc79qjduiiO6WbP5q6cme27S1HFxAAayFCYrs5Pm5AHoL
tGJJc3+kU9ntabQ5pWMoCg3GXjZt6zXk/QDuJGgQcc3PRQEdAQqlFLnvaInpKQFEKaa1VxLauEuA
74nIQJSSGFp7EFPYOM64YCPILXuRQcd/q3qURkHHuddP6E/ou7pMJqhIEBcU7ynSrK6tZdd21ttT
5if9fd9GrtE9qdnnurzpK+AXP+Thfo6/5+E3Ss+1Ynhzt+debK5VsO2QzBGENyvPOgmaUptG1L2U
by2Ctio+jUHshXvO0h+dvlgpNRXcPyBsdE+en1zUQsXIf7kPVeJJ95bD9/yeCWwuxLRecTS8lPLK
v9ncNyJXyrKk4ZzqY5xT9RhO8v14lI+xG3XuO+W+vpugiN0jwN24CKZs0eHtEAyB+ViZRkUpDWeQ
MY1Blt+UEHdRnZKid9eXtWEFIVLRBcubOK81RVBvVnSAdEHmM02SJt6bJVO8Rnvpglep3UmZbzyW
uLVQbOh0okDItDK4HTTptZFy2wpYatwhDxO4+5L8Jp/16a7qiSdzujEfY3oxd85uayfFKHXRfSAS
CiuTQrJGVXP+8S3dH4ZfvZ8Mfw8gofEM5Do1fkwJDGfnCqkNQVlFYRT5ffe9ApAvGzRF9vc5TawO
hejrh7axHjKyAEcAwYlGs9U9h2ysNaVljv0lqryivm9D3W3mnWBu4y7jHeJCA+UlHF/nZaHkzNXU
0KmH6S/50h9k47fpUNP4e/SI6Pj6r5yVWsRWhGOoUw6zjPdmYB166VtSvgfevWMdNzQdG0/dTZhG
dHDlENqKMTWwzMY+BKVHm4DhEBsKpXkF5zNPvy5Dpewc0+YO/kci6OFzndBbRavoQIj9yso8nfBf
Td4XNRPDme31LxTijaS1OcyqpFCKgJJiGwClGmUWaH6bemsnSNlUvDdyVjbQ6etJcPvFfl5TwdOS
g5ETRu6Rd2zV1vBkyM/oAAjJ0K0uE61sQWrYReIvpE262n5SQK/2aXxitraXRvlxKGZgfbCq0iHS
mr+dCvxnMP2cwulTM+85PhuKw9cAZKTBBxDj+hjTsTXkMSHvRb22nV/gvfwyty/0QDx3u/MGNmzk
mazVQQ5hmPaZgqxUbo+Z/k0rGq+RrVtJeYT14EA46F3XnC2BRM9U8v+kBdb0Cr2T0EBsIrCRFo95
kMcCbgWQUcTrtRs52cGpl79WVk282IChBMyDbT2/FhD8BJOS8w5Ile2VUep23fdpr75yuS4hBB44
wf8L0n0lZGitdOnJtftlFZwyx3hKtE+xqT9E0/Qc5R20LNbt9Z28vO00CvDIUA/GoGGXz5fVBJLu
AAbPfVq+3YHHbHoX2h+H5K+NyrmY1RXUeyfrpL7MffoRlO5o9U9L9WTuIe32FrN6YeIq6KKmqHir
zWOWGbEbt2Qp8zpzG+fX9X27vF4sSBSnqABalJpXC1IdKbMTecxBFT0HcfXalY1bTS3LAowbmTuu
wJZeQFxAEl7MI6TN4fyUArmXKDbgjUcJ6ICYBJs0vdZ659VN95vuqf3EzoXNFJaDshsesWh5XFPl
SaHVTfJS9b6eJc2hBeZ5gJarvNX6aY8TaEMU/gc8EGAfCALWoYYFPqucI2Xw0zhg9tmUfZkYtXxa
LKO/uX5owgKf+d+4BUArBGGIaIySV49pE5iqVNfD4FOWPUhWdYiyndSK+A1XJKzxFXmQmW1TsRZu
q+T2vdwfkdicliLtbgEAJp4kN+pJN1rnMKWT8un6Ai8TVmKFuAnUXgHPMn7nXFEiu1QKHNnBH37o
6ovu3SkWM84KcKLQZHqN1+6s90Ix/8gjFULcRoFo3TVl56WZ1jbrnVqv/BWBqIJ6vj8wWOP6wi6u
20rOal1DHUQ0kKrImU6hUbuW+jE8NNqTulvY39RG678rWl01rdcTNXBYERpfv8Iiexf/chhc1xxj
79Nv+ZCeds5sb2ni528yOmEYR0zHQuDj8uNddGBo6s5jeWEVxd5B9U32lMozT9i5ALz+sB1r9m75
Ucbe4pXq4Xj9dPYkrIxhWZG1zIUWtOZDBodp0BrwmEKH/OO6nMtUwWopKwNPL3iv1obG9YrfJ+0h
bt7putvd+sHgVnD2v4afJ+0mNZhl+j8KXvl2lVGHSxYi2HhWnYq50+Mpqr3P40mTb437f5pvlbuz
p5t6+ObUxM/fqMXS1akSKZxaJ7+m2qMevmbaDonMnoiVqpdBLM9xorOb2rth+j7aj6X2dWfjRLRw
YRDfLGOl3WAflzwXyocDfIBEzIk8/UvVuumBDrPiJlB3DMWWiYf5kPZ2XHDi2tWaoERPNIhWB1+O
J1cOeIy1vbGHW9v2VsRqSW1Ec3YSxqOvTu54Zz7EO4/93hKEzX1z8oxfKJDBErrkq9o9J8P7nTPZ
E7B6BiNNkdpaj0Y/IINR3dF8UEdP2rfx4/BoP8kPn+LnxMtergvd2bQ1n3vWhcBvrXD0s6I+lErt
lWAci72BN5tSYO+A0FBkbGzx8zdbV8UwGWQFRxNMnuoCJmh2bOnWewdl1X8ErNQLSp4xa7t09Iuf
4D+8xPjY5jfDcGziG6KP61u2ae0I3pgEYlMwhGrmfDVRkQUqvESjPytfZcE5fiLL5UYuM5NtT//K
Ie2sbst7+Y9A0XG9EjikU9dYQqBXaZ4ce9b3Ds6XkWkyZNl21Hx7K///6hB28Sz16Wgn5UgydP7t
uO70+9sOGnRDG6BVIvqlpwP3eO2j27010hWHzlXNS5Ewj+RxTj5eP6ONRZyJWD1IZVlVVgqpqa8q
/5TZT65rXT63sAm8U8qdaytUa2VJz0SJW/1Gt9W+6iWboS5+nrUkS75p9j8T40KUvRh0Ww4FY8q5
fwZanMsRxm0cNO4QKuCMtlfYJAOZBaM7exqw4fmwov9KWhk6waehzBaXqSsTL2VCj15Ix1TzpGBy
zZ3d27B5METbZGWYiuuABzpfVSjP6mxX2QhOvncLfXFHMmjXdWFz45jW8yeMhh1xZXwMRVu6tEKh
R/k+r8MTBIyubt7qU357XdDWvpH0pipNJw21/ZUm2PVkjPr/cXZdu5Ejy/KLCNCb16Jtp25JpMy8
ENJoht57fv0Nas7d7a7u08ScWYwBFlCyXFZWZmRE2o2gEOhING7S8lXN35ccHdf9fXyPFDtK/ItY
xIIluZy2tIiHKBKKEVj73m0YknNmWenArCR/DW8CLd+5JWpQ0MEMBlZsxj3kDcBrJcSh3tX52kP6
uiK9mAFcAb9RfURgfDkgkEcFihRBErQV9HLPmn5hs4wzymRO7WpTrLX53vIP5+aobTeo0CxmRixV
KCQ7+YvhAyOaXvnA5DgbSOW/JIfBe+9icNRqTchtamOCwUl9bGQFSzLIsHfG/d23OoXUStXjOGiT
0I6gbXxAg5qsK5reP7DZIWwI05vMSvb2+/1PO77zOaTO1eBz8jBImMPC7K1Gj4+FpzxUhk9awgEM
H5IvcNMetJVDRqdzAehbip84zEgNo0hNH2e/leWuC5XRhVYAq/v28l+9gZQv/g71sbZG3g63K5NL
He0/RoHb+iY1Rd6f2p7lpKERj2dGdwQWSjTKokLWP5jEiAwg/jV8ZZpBEYbO5vtr+g1vOpvjK7vU
Ph2roJXFRB7dhsfzDRTl+WBJuABE/4QqQCIm1sC8cqUd9IdO2wwB+KI0EvFEHiQjlN+yBNBQadAj
aKfmu2Ll6+iujj9fp6DcBxJFGVE9FZekKqSU5h5LUYsxkaOvtHxAAidVUZrYgNJGGRhSb/3VLDNN
svnH7kLUsuSKgOukIv2UEdGpGGA1pLC3Yhk8IeCkkP2JlGpu+NpEAnCRCKnJ+Lsaj0LuUJYunqUc
2ALmLiLZLOwUyNvLp6nYliDivb9ot6YFYS6QScibgVOCvtN6echlv1Q7tx4fsiFD3foJe3UUIz3p
c0i/uUFJhmm/Jmh/Y4+ij0cAfRx6H8AyQ8+KUuXQvGJ6d2ZfGq6wZ9luisoa88wUhr+LSJcVgC3w
XIHRAq1edDVZ0zLg4UW1d8XxWIoh6YeXhLFkHmnXHRoqxKeVKaWeq3/sLSBDYB5AU0azYfYik0sz
J/TulHTF8zgGvFnCLvqARZ1FL4kppJAlibCYz3wwKNs0z9fUy6kr488nIPWP7kvkeq9kvEsxTfk6
0nr3SQ15pBBFwqLTjvlK51pP11ovv4tS1MEHThTAFfg4FsyDlDNPZ61j8kwe3ESe8odZlJinVGkZ
aNElgQyyjbbYjh12vFDWkxG0IOfNURzOJ60zo2nm98ysQjJPFiZ98sHJhPintDolVvWurbpdF6le
woeCofCTrM8KCKJ7v8z1SoMzg3Bpawq1+lFzTWkzXchZzAApR3FqRdKBPckS2Qm5vqYT4G8koZpX
bpZbGxm+FnwRSHID9Ult5DFkqyDKErx70/wVdN2PIvOpDI999dAI3srGWhzo1TwDjIlfUJq92lip
2g5g8SgGV/RNTdxAfnKjcVBPCktSDr97cNQBMvQ6NYOeKQygp2u1Vhp78r2t0J2MLYUBL1iby8Cn
7LtgVhaN20q0/FG1uyq0FlnPsjDAlber500ebTOUe2XxJ9s9Fx34cCsZxCJveRyc7s/GrS0OtV0R
yoMcmGq+r96zp4yUz1IvSuXgMv6Pqvs5acekJLVMlOJhNQKj3rR/xo3KAsqgQPcCdns5bnBTZUOY
Q2qXb+NPYPVIosggg42O8s+eKXWounb8CmSEzsJf2aTmOqhHviz4HnrCPvNTUO3Yt4sSV2iwLdLG
BgbCmLrRiiB74OezwberkCrq5fufD/hX0JhKU8xlC/JDrh3cTNyJ8abq9lJ6SLojFFhbMxr1Aq0c
dbnjYrjQ2cgP8xpnz8276VxSmcpdMAOEo7QYXzAxjcMllcHieVLKm4gZCcS78GxdVK5CK5ZIJtn3
t9d/mf9/hk8nm/yRV4ZJxJq3qXWQZb00kXZU38zZe26cleDk5l6G9/xD34oGk8v9xfg1so0NbCnZ
e8U6bfKcAyw3PQn+i7Zi6vakLnxuwmINTX+XtqIwGPmIrQd3yH8N0UEGAbCPZ0xuoBcISYHCt34X
7e//ZTLR1gIa4IVz/CrKKNqcbXts5g4+XgV3iSVBaryEzKzOaKSXHLVrN13rhL/uG/5mgL1ymWeG
qdcMVHrUtJAGbOIZnGZPYAD0ZhZ19xK+Av4iXFRbi5iwESS8AqgPbIbhULaqoyEIGtpYhxjjJhbd
sDpV7DPvd2CVtfHoB+SCdHxPEtFR/5Ln68+5O/tk6jZtqqEduwJzBaKWdKMi1RAMTsusNYDdmhrk
F0AeuFAVIiyiznc4DkU3QwPAjbWDZIVm3ulCU5LsxZdsOYCyr5GiyRqEruln42m1y+RAkc8+AWPe
iWcOxfgsFweWE7Y1ivCncbYHwRnbtR7OG0cDQAYWHRWgrkbUTn0l2jpDrmSW2bCzeTv6j5KwgQC0
MYnHSlrjjLttDHzvYHHFrUKD2v1oHhMmk3AOc/DKOoEwgPCdyMlPFg3NeR+vBKbLt1ObE2P71xzl
34C/5cCQLQ6uRuq9b1vKRO5v/5Xx0JXkeJQkyCyzg1umjV6xsjnlH8E2sKUZDUPDGt/3sjHvDOfb
85zdyBVTDmIzYTg7ifQrU0U/4JdTcT5XdOghlkKbQDkdV3D87AMhxCuNnbbiJg8qoxZbo2mPTEuU
dqPipPgji6SCCEhDfaz9estH7SGZ1nJ1dBLjP9+EpiVApNDYQfc2gtaWD9AMhL3JFidN8cuHcEoX
8eyWV3R1mJL3npN+IQhWtlLc1FBJ7/K/RLH++QY0neEDACWExM6lO+/FstNCAVu2rB5D/glFRQgi
y0Ggi/xKGu/WjbgwZfxjigp142ostFqQcToq5VjlTvtWITE0Rc2eZbbRz1oy4oMPUgt/Tfv65sZC
hP39ikaWn/KIQuL7dc0xMNwVKmG0AQqtY9yubbEbAc/yPPzHzPL/z/ZvM+ZlPKn+4LKTo0aT1Te7
Qh/LmnTvQWfX3bHbqTMBz0s6gc4v/+BWJvi7E+jqAJ19ALWWbcnFdSqFo5tuRqt3oWoQkcTs7EZv
T0fJEqwfDJmNQ8ySyXjoU6fVIYKuI9ounMf7juP2cRNFtO6CYBb4HSpKCPwp65BWR+IqfRihzoxi
PAt6xtpI67c4tmUEfY34VL21TUuEWffnB617avXOf7//Id9Y26s5OfsQKvSukqKYs6hA+uTYF+QN
8889NZnTKuB8tzPoKaZYkScl1nu87/gBuMknrrbaWW+SzmgrC3QKyTFEu1/+l9w8f04e0nt4CAEr
gzQGtV3iGLnoKBpdoS/eIq36mtpdmH3cH/+N5yUSzcCMg6kbRLx0KVoV2kniYqxDPnIMKXLQ0fps
ZMh1bhZ+C/rANSDVzbO2VFSAQcWFS5+1HKnfIevi0QVzQrwVmjn5mMI4X2nOvXnUzqxQczdqgp8q
XIW5SzpxD6nWYFcKYWgVUqs935/Bb4WWqx0EngkEOxqEnWm+CbVj8zpqMYWIp3qrtaYtb/M2OpA9
xgrt8g27xRp/GvGG3TbmNB0LO9i/JpvJ0n50VrApzc7i7MHKf4cfkqI33QZ/9uZzZKX6WkBwKzjX
8KD951spDwCyS5RWS3iAmA+hbk9GDq9n/wAplYTniVo5fvDUHv6XjNWFWcqz+yA3iOQWW5kpDxH7
o/Cfe2Gj5kcJeJjsVHLwMvcX5eb6n41zCVzOXG2RqFwSqunoKn00bYtxrM2i6+uNrEZrLay3khYY
HFI9i+gdzik1uBq8uVkQ1aNbmMO2tXg7P3EG81N+XlYXbON72crtxrk/wJvn9swoNcCeGReIdw7/
yQz+DkJLkV7Whbivm1AiYSEAZZyAzPS+0ds39JlVKqDMQE2m5iGGyg+FOTpSOwPjeawdyFTV+QE0
MryP7KfJZGte4/Z6/jPH9KOS6xBp+ijxuazUHnm8G6bCVJlhxRn+l+Pxrxn6MkghwNW15eiqGtLh
p0RT9Z7dRj7hla/gvc9DonDPzFrseSuFj/Q4vxDzoQ9VopGzmc8nXAdOMjdinSDTdAW5xTaCRGhk
wBlvpHHWW98CTtOu88AAFMMQuVOTv2vNR6VsmI+A+c2POxBY6bK49mS5VWK6+Dhqe3M10+eJgKOU
+WYQ20332MauKhrTsMmAkdYh2Qyq8mQXdyppwRej/X0C9MI+tdOZSIOqL4OlL/NAj8ANvE8Usy1r
XSnXCqE330u4d0GPgXIKsheXXoMR8r4Xa9wavvjGT47cvcsMqEvs+6fovyz3v2aocNOXg3xeqshu
zFgiet5RMhDV5zY7ohvCrND5gZCHR81cNVLsNQkbQgVup0D8kSkOWxxHpiRptOOSXucjbuWMr80B
dXNGjFipfN+OLgi3dDEJ9dy3JKZ47BB435+H247zbLqpy2j0CwX69R1uhaSw4mifaA9VFb+X2kmL
nTwodzP7LsxPGbuNW8fvOgMkgltG3VfaGnL31qDR+40LY1H4uxJJjdSwHaVigntRqvFDjPrFjjga
Yylz+z7LpLVZXjYtHTOcG6R2WtNqYhxW0ugGD418EtiWgFW0i6yo2Gb8Wlr91l2BEhwLhtyFco6m
c1CnVuDHwscJ/giKzybcsOBe7irFHj7vr+gtQ6hFI9nDa+ivpNtPfEaCdkE5TO5YVcZcwokxnVfW
gzMX0VEV17z1jToY4B5IakLVbJHtoTzDlOB97vcoIc6FYiedN4wZtK96Xe22grbTSm4rRL+1/C9b
BL/j8nOz1CUYcK2QSKEyuRHoFqBRX70law30t7bHmQm6ljxL41TkDKTu+uZt6I91PULGzIpSkaiJ
Wydrt+utdUPWlEO1Hv2waKim/F7kVwJTMJPbhkjjJHj2KY9856hD54SoqP3tJkEXM3i04P9QFIaA
2aWxQK3HOAwhLihOzlRbPf8h/Ch4oiQr98b1mb60Qx8xNYnTKIAdRtu2yo9ZeSvRWPd0fzDXr5lL
I5Qrb/sUunYxj9hf5CudF312yxQTa923cuPhDjPQpGIhzYhsKp3ehobcxPbADLvSyOmj+onoZ+RB
8GnOjBEA0DL3m+KNj76Y6SWTdsr0NSGDUIaMIaG6XomxE7Y/w+iXCAjAtM3V0uHFDV8YAW6aoRvA
3b8yLdf79/J7qbkHbDaSlGGGxylO0/zYOo3RywSYfjlYgU+uWaIWIAOgA30DsFQrm1DdJFJlJsEr
GpR0NmaBalgBL93AoGBkuCCQDkOjHVpeL3cvBsWEyahhZEl6EPrQaUqz7p9HYSTV0D3noF5RraFh
yZDMBOCLWGR1dB6SyLdbdtP1Opd/xDnI3QaUlDb8WsfvdZwsw82j/gFCJRVlVOrzhh6ck2PDT6iD
cL6p1tVEkhJkrX0S/1rZkzfO13KlKKAkANHuFUmQUHBqAzgM74o1ruhR59D0UpjK9KxJTxAPKatj
L4ckYZ7rQEI7GJGKx5J5bAHHiX7H0i4O45+Z+qWgAQhSyN0btP2YLrCKdmWDrHwmLboQcCVcmC/y
bi8mvAV+T7NVqmiLhGtyCqd2DRf/3SB+ebPj/gMQZOGFxKVEa92AzyrNEoD63F1BkE6ryFHWPz8/
Rf3ztH99fX1/f394+Nh6SLGR3wNJ9a+/XhbYRx4HjU5LXofuiStDWR7AeSm54R54BCLboyUBkJYd
Ajuy251g+5bwlNmzI284szjKJmsrMUm3sbfKgXx9Py/iTspCZg0Ng6vu3kgLVDmFlJQroYBPrBYS
PgGYgpj3xpHN+8O+kSpH2zXuE9A5LJhJdrnizh78XBgrUd0psstuw3fNmh0wZDzkpgzC5RVLy/VO
L/DCXQKuPoD3r9JyEyvEwtRpsluQ46SDZll/Owbkl0gq47R/34ZkIC/3TX5jPK5Mol8EhBxL/EYz
PCnAiJcgdpZdY3eoT+7R+mEdjFSfdC0in9bmiB5S4loEbuWpOTmOoztb07RJjMEbj7uVe/XGgxBT
ffY1VPwTziibs0UpuwqJzKI3Gg+At8iNHV2v9uM2RTZpuwYBWjMqUPli7Gjoe46YAjw4X/Qf02eV
msKrsJ8foBHVv7QQ6H0Onlfmfbmm7sw7DXRkoxhP8LDCvBsH48fhaB2PuWEdQ50hPyryuUy6lUG/
ixSb+sHAvD/HRP/gSXF0HqVTR5yVjUCLdCD0XKYeLBt4pWgL0djlLq/zVA6msZFd/9A9Hax6n0bW
/pW3NNNGA4TO/XoEDvL3tFXWYHw3N/2Z4cXLnh0vSKogPczD8MwZvF4ctOe6t6sE73+rFd7uT/uN
LBNGCbad7wZREb0Rl8ZGcCEUEdvihGVk3veaN8xgQjiNwcF/VSI9fgoh5bQytdchMCC00MsBvQ7w
1hB1ubQJVldmiEZ0lZdYUcn0SrtwVoZ1fTdfmlhCmbM5zCMI1A6+r7isLW4BTDVjKzIZvSevr6im
OaKzCsVYs0idVAAROiENGMUdjd4Y9MBhHupd4nFPvFFY2KBOfvBX3ON3VYI6M2DFBCBSg3Irms+p
LSpz1cQHaYNRgnC834W6Zlb6Z2iA/FlPCcr/VmHl5Kmyq21lNwegIaxlDjI7IKz1lBqRExsjOUl2
TWIzfgTlMEnI8vUd/lXakZESRn8FzE8fdtImPTCbVg8sXw83FXDWz4ylrozo5s44GxC1G+WsziJG
qRXXKK3g0SuOaw1N3wUCasqA3FbBdQe2xUXo83JjKCjTt1mvKG5riLqw80/MU2nFFmbMnJ3kR2jM
TrBtbO61sWqi7gor3IWktVs7wSL6TzzmAUzJjv8wrN+rN1wgajV4vQCDeKPvPVb7KFfTSHWh22V2
5o96o1jznjdJ4KaR7r/ePyM3UmPARpyZo84IzGXpnMeq25lo1AWE3VJM5IGIZn4URmTFdmgipiaK
cd8u3cW2ONYLu9RJCfwmFGsBw5RtddtuioeIjKRHP/Vrtent/sE37xu84U+/UckaFABAz0A3sc01
9I3jdFRd344NwWl3WFiLdaoVn7NmhspnC1BgQtYUZhAGOuMmeNTs2Cl15f3+aG5UcyF0AZD1/w+H
enakUM5VqmFQ3bd805PQSh6BHH0KDvJ+tjvIDSi4IpHUfOfWDC8/mD46oPGCHDV6SkB+SQ1QRihf
pNKkuu2+2sof8jY1alM0FHt6Tn5Kp/vDXDYfbQw89sheiMDGKjQNCRv7FTf0oeYKlRmJBB4KRbQA
MPo1sYNb0Syyz/9aouYzaIUQymKx5mqhOehSCPznvhGMpHuWzYHT+ZWQbnFh1wOTIRUAmhW47WUb
nd1MDVo82jnLNTffx8/yM2+s6Ufdnrl/DNDVfqiycZO/GJAPjAME9VOwZy1xZbPfnjU8NCA8JIFy
jU7fA5SiKb1caa54YD+qLf9V/wYrlMk/8StvypuWECUAMITGNuilUR67y3yxU9pBc8EjUD3FPxVo
UVkoZoIqd/5QVrbdTed0bo3KcbSJ3EeS32lIzy1wMTSTFI/BI3eod8oDm+j1D+j4QRx97YV/4+Jb
QqF/Bknd5DE6OX2eg1ntiAbvZ/GL+9WtUcneclDnNqjLVStKhYuSXkNAG/Zk+JAe1GP9u7DaFRaB
G7UG6NIvPTJ4jaJBh4YdcJEPSZss910jaUh6GrwNf5oMXdKbPWduo2Pq3fcVNxJFMAhQGYdcDLot
aUq+lO1zRm1hkN0qpLJDPEmlXYf7M0RVGKTdhLcyYAAEHeqPercbPlfpIG7O7dkXUHMLNdcAykD4
gtpA49MjUczQEj4bW968PvAGWA7eUy+215Tqrn0JcBBL8QyYElDYiNRDbVLrjAMrju8q7Gz5/Kaq
ue38m2kH6/4E37IDEWrMLWjnFr75S59Vy1XTdGXDuKxWbhGH/qzmQHHAfdWbJT+yKwHC8tMuPKSI
5AKkypHs4kDLQzdZTUICzYQy4d2UgRNOhjo3ClDdm7zQCSvxpni1bkjDg7sL5ShIES0I2suR8SHg
MdMsSC4zP3DVli13arwpNaKgY8tnXn3/K4IsRHxgATMJnufxJBVE4j1Eaboi2OMXG3x0juI/l6k+
exwq2Pj7V/1RFI6mPg+1zqI3KNhNI+SbfMsPjK4xWoD8ZejQgBgtI90rpMXb3pQrBOYZamDemOyE
YAWhc3UlYJS4QhFXLipxV3eOCK2LLF9elHmo+mbVTFCNVJBGjNFBbqZRXDkhXwZm1U3+ys65ZVkV
Fxp1CHqAOXbZWWe3nSiNoEljatmVRwYNriPIugOBLzfNiEmOJC2zlSbJHyVtWiv031rapZMHiVmE
Sii2UPfGwNRVADp6GfAb4CQ4wvgQLEi2Uu4JHCkPWWh1xRas03J8mINtrB5zLdEr7sAOOss5IaPP
YJ791KbdPFtNTQL5xHVAY5Y/+MBJVFMA721jMcVL+juqDlnro9fR7tL3INN7CSx/urrj3/KtJD6y
6mxFUFsfrFrdC/jX/cN5Hcd/72DQO0lI/aEJjxqoLIIAsp2RjoMu6AnvpxrYY5DsdVUZOGXTTkYN
OXQjqYV+U0nNY5vKIC2aqudAzjqD53xVlzTfGLL8d7aMEOIbhd4KmRIRXsgEUoEYjPS5Mm7uf/c1
AGTB2mlApiGexRDoeFII+UGeAzX1hEZNN+A6yx54Rt6EKcjiIwDY+xHyY4I/WlqJs4aQuLSkLP5b
pWC4K2imQ/MVj8Elk0w7t74AUD6uZ98tY/Dit1zxGOPIivUAoXEUdLCSidyeQuUl4la8z3XyBaZV
vNzB2wyFAZaOBUVfFiq2ZgMvK2x/0AVn4KyetYfWiLyh3QKOKfm/xNVupGVDXDpYmMWYoUGCdzDE
Qy4PpZwUAps0eeDFnaaaLINy0eCzvjkVfWg3EQeF075pHIi8i1s+ZHoLfSWki+fSUCGFbWpD1a6F
k1dvC8jVgwlWglAmxBYQ9V9+kti3ILGOm8CrExGZtrjRZTaR9EV52KqFYrI6QAqNBCSathawMwSm
mtxqozjeqBO/hlC4ThLga8DcjbI6VEDgOqj7LojZqATXQOBxz2qoZ8lh+s2CoWjW0XgZ450lGsNg
5pEp+EdONJvAAjSnECvCZse0+MnvefRJl04G8aKUxKiOfU29LcXbQjIVbicJhqa9KF4g6gqzNo9L
eEot7ZKsRG8O7mmwBC/33Zm/zSQw3RfZgB314sskDPDeFfbZY4f+eFEjTftWDL+mXTzbmbzGh/md
ob2yjdcnKlT4E0jXS9uTMPAgii8Dj1cf4Dx8I3iaGEDjSFhuO1XneycRT61ksb7BG/VH+sg+DS+i
OY2GFO84XTFFnggnyc1UY/CNnjE1kJmvOZ3rCx9Le/aR9IXUVZISVkXggTdOOzKNPQqmoGyDg4S6
YXvkTHEHke43IXCURwZevzY4nZVWlum7MERNFRgEcAoXEOuC37icKgEdlEMnqYHXDIlZPE7VSw7q
18D2C132f7XMvi/tqnvP55gI4j6cftasIXO2AlzQKBEut5Fj6E2IzUGmmLClmfaGyNjzhNaEhzQ1
Y/8E1QGxNpnE6TTCpab0KHyhQuo/a09tvKkbdE0hucv8EuXHEK36HXfotnP7rmhkhGZmtImekwna
Fvm2ldYwnN8c0vcGT+URRCbrxQyqN558aGRrYtDQOz5FwUHr9WQbxa8VtNqdLHlFSxMubTSxv+en
uHASyZjDfdBasvTKj8b0JQebgHkSgQwvtspkdPDYWnOU/ZQI9RO8DclHD+3a09I9okfDSZEtkIMr
P3xxo/Remmyq/AiUIRS+q2kvK5Y4H/JylwJXGpGe2QSqXqJwXLzktVEqZjXuajtSHss3NKncvwlv
3OAoNMkA6CNEQ25FohLik9K0AcvIgdcmllzpwMZXwQa04r0BsFZK+MhWW306FC3a1Uy0vzV6jn6u
razq8nQQ14iCb11LF59D3Q9pDmWYofEDbzpkItpjrSYxBhTRQ5YU4Us76aJoimxiqPwa7cSN03lh
mXJfXcqPcyYygcfkJMtSEL6UutYoRJItUMzUeUbQmb0y+9dPfsTGiP7h7BcyVfD0XB5GtEELYl0H
odeyDwxunngeD2GgkqYEniJf+OLMpJkIWqm3HILmXsVxDKeNpq7ye129s/Alwp/mqCW/RrcmZ3HJ
V2InhF6hSgPYyiLtQer40a56hdOHqcn3jZKqbsENp6Bl212uBaNRZBPYkUKOfyvkTtMnNk0MvuKK
r5Lx16De1097fCFUHkHZzoMNDDxkl3OFfiQlypow8jpfcOooNjSl1gFlbxS7bKyw682G2eRxD1mu
p5h5Seu9VluJArjy5/0zc12kRLEbFEQIC7FwqiJTjlwuRWGSsyLxZDsBpIl7VazpAGeViDrvb3jJ
QcbwPTlKm9i7b/kaILRYhjSqgBsWEEaJilV6YDH4RgtTT64ecs2qg50iO0VyUnxPkH/GyiFriI92
C/ahlc1GbYzcZ99K3h3RWR/miy5BAaDp28ACWZ36ulpGW5iCsFqrC9JXqIJTJVx5AF6ll6hPXsKG
s7CAE1ORQdyVeLycCd4IN2TFQ9MAxZNCj6GOc10ci3Dlrr2xm1GEQyQCsQIkcensBJMD4xuxderV
gETsmzUSmGWrUdfIxY+nrpGIH2rg1PHjuelBmV6GL0XYlg+9qq8l9r9rQpeWkIVAvw7ASMh9I8d0
OXtKnfmFECapN6XzNogP4rTlauXgd/vKq2bRHIr3cnJ6HbGFwYi+e3+/XSdAkd4BwgWcJ1Bw4yBz
fWk+4xmx80M/9GrOqHkSDySZ0PFp9ekhr2OS1Ta71rtyvV8uTVKHK51Uxud6LfQWZYaE70gqcGjA
ep9n6ReDJNP9ES4DoOYXyV0FNS+Q6oBbjDpQY1aMoOxTIk8Ih9QIu7khbMHqzKAk+n1L10V9zCU0
9oDs0wR4DTqyL6omGDkljr0i303yY9DPoMdBrxn/Cxkd6QPEjWluVhYXk2Evq0etteYDeGxI15Cc
3yVrFVzu+sJDjhSyOou75xYVuMu1Vdoyjnkmjb2WOQwLDQOvZ8yT9OhbzEzKfJMdVZQkJ9KcBE+T
T/XoBCXSfNDoylem5rquhKkRxEVtXIL44dVzvGTHrC7AKeXV4ldZun392DAnIYO+TmgGEZF9NPXH
njQaAmrF4taH9hnCS77jIfNn3l+mW9tvcRjAX6L2g8vmclaSohoHDmIFXicICIe0LrdrIW6Byy1m
J1aq1ECQsPZ+uWUUJEbgvsFa4GahjEpJE3JZGCVeGqqqI/YNuxm6d67td0AhzXjixdpK5uZGBuSb
PwErD7VmDJU6ZlPlQ7VgwqzO4k9x2kwKB3J6vDfEhmTPI4LxJjK5zlTXYMG3DpwEfhu04LNLdowK
s/ihK2M8wmNPkfv5wIEJJMnQ69LW84rvWu4V+mQrIGrikGABOSHdbCN0AzspapggwQEtGahcxMPK
JXPLOUOh/F8Ty7KeXW0+fDO6/OPECxuOcGpCuhlx+5cA6MILm79PAoFAT5Ps45GMK6WpWzvm3DQV
DMmBoCEcqhJPLSXlQclHRo9TDpCkUsFzVylU0DNlmf33Z0PBCx+9SzIQj3QENochN7Nak3jtFKNh
1vWFygiFQI/HEucxW9ui17fsojQjIuCRgBPCTU5Nb9En4VxgjGhX5axiUHlIUo/VdubmJyhIL5T2
SmIEiFUdriuBDIvRqiuGXWS0TA0qBHXOzQQYe6tr5C8lngRQQDHRLpv51Zb25cK/2mwoNyHRjfYu
jWauakGMUWYzh+XIdp2EtCta9YgqPDQQ15q3aE1lGztZ5bVZ3AJtFVMEgmnIQSHzQXlwtpAmQZyk
xNOyxgCnMUSkn6FBkuUuct1CbXV4oY/qrmEN9PyywVoUdOsCQQ/dUhvVQKpBs820rM+XM1+mHlv0
0YEpVLRQq2l6isXQS8DnfcxnyGFJqp/pUzm8//VeRP4CdTcgNCHV/R2jn509SQiScizb1OsgwDlN
O0EyhsoUIXZT/rhv6bp1HFvw3BTlKpkxh5iO0KQef0DP5eZNSa3WN1+7t0gHgYCZWmjC3JaJrkA3
LTvGEENygqO8Wo2+jmmB+FXhzKDrt6gDU0ce2qbCnERp5iE93RgFz4GZK4Fe799fgBdmKAddqUWa
xUOSedkco0t5C06mkN+BPWZcy3XeeEddjIgObvkqCNlOhSnhmbfngiiv6juUaFXIYeitiRRYZI0D
Qe3reWVFr1O+MLzo5yASW2RpqfgdhOZxX0dl5gFuZiLh/jF5zSG2fsXHhlixoQJcMhjNSd5BSXPa
4f5YC75uXE4XH7B84PnuneQIMMU882o218gka6kZJFNu3R/njWzK5TipuCIQCyD3yyLzSkP2T91g
gGKNh/QpOCMthncal6+3cu6sWL1xN10Mbhn82eBktakh/YDBKcev+mdGUJtKDPFt1JEJ3tS6sNXN
6fPxvtEbdwVsghMYFG548H0nWs5ssgEfgMOgzTwmwYsSFKKfuDRA6d/1iR71EWN3Az/qYl6sAUq/
AyXKCeM5DkwNgGXIqdIi2qjgBCgUdamXgsXuGLdjyeEqDsROZyFHAiZOtkUyceimhNe7PhYLd8nD
vQRsMrVkTIta2pdF0RZ6NCXZSxjE/VfCaE3/1YcjmMtIHQjtBhox5awLfceAqUNT6xBdJRWIWLUS
3Q56LIRjrEO/TM4hSDKDZCSCcrqs/x9pV7YcN5IkvwhmuI/XTByFKoDFq0iKLzBSJHEjcV9fvw71
zoiFqiVsZk3d1lLLpEBekZERHu6RwZSPUc4iyR5TJjPkGw3FErIxepfGOIzNbkzq1Idk8lhQVqi4
LmSlLQbz57W5es4XhjBc4bgdUXE63xAi6xWlKqvshDRDy/Wm3hAhBHdCcAe23sFTUM3WaRqDKmqg
aP5F2+vPHyBeuamgZfX3A1bnXZb5IoF0EF7Rya5TeOBLuxgiwOm+ge61RFPQtv4GxeNo68Ceom5i
gz1YOXCdXTrtV829RE+Y66y9b0PMO2Y9f6hUH6WY/+IzgYMGxyj4uZHeWXn4AV2xU5nMGajFPuM3
fpd4XCSD2ba2487sB1utSa8TvKBoFXa0Vl644CYHTLunRp3REZF76gaBhRomNkWduv3o1jHCAVJp
hN9im7/k/cK1KKO2DgAwoJx4tp2vaofsOTePQnZi065SD12VkjSykTyU0OicSJ/dEFstEv99IpA+
fZnA0x3sY+hUpOgNQnWzcnXpyZioOqDV7XlK7idgH3KzrjgybFXkr7kHPLDwysdjf3nXnX8rF9Xx
MCVGdkLJvzfDTi3NKp8CYmDKLdRaVZJlOdvVNbdFnXXlvbPACEGqtHTrQAfk3DIUaIIqVWXMksqH
u2aUGqAQpvlGyaty4+a+FiCgKgmBBoTmIDRbxculVoVKPcfw9pIggxS6m6zEYE+oAe35tNqqpVy9
XBDxQi8ZAH78WB0qDsFn3IHk5cTn6IESDDvpSAvOrPZRnWwUC+LndDanaOtOW5zF2t9+N7u6OgM9
ioOk6vJTpRK1utUUv+MPuo0DyqWHcnSmeuPVcwnxwkYHAy7SzqjIAl22WsJRqRohgrDZaeqRoADs
CJpC7yKQ7A3pxGdUSvTbCKFSYnGT2TdUs3lcs0D8GyCEnr+EaR/IG590zZ8BTAOuWA24GpSvzzcV
Xwlc3HEcAqfI6PcgcwWupFUeRK5RfMj9RgeBVSHluTymHeC8G2/Pa7kDCS7KwKsMdXMQaZ2bT7Ug
AjF4Wpwg3ULU5EWbUPqTd5y2lySnGFsnC+9qvbHiLUGsq6E4jIrywpaPxOTKQ8pCDohRD8uDQsbq
ruEL04B8QpBYaZ/Tmme0UZ/71kOjPwlzW1EbuEY8FEsLPfizgCpfBClDkI7djPGTnpl8QEHR97Mb
v3IMoXOJ+Bx5QyS01seQm1olEXKhOEETmHKSGzY9CDN8Ywt8c6V4BHgTnuPGkrtUgSA5X4aq6lS9
TKXilHn1A+fmpKGQGCL398L975qIW0SP1xKGZ/ZWu26Yi76tI9hjxI9s+Wvp6Lj/nG9uU08lzyWU
o08NNOU2b+8rJ/7M7uqiKQqh0edELE79bzwSUvlQRG+F5iisBJ8GtG5qnQSKDwIvfnxouEOAzynN
LLVG9BV1B1ZaLNuAmV45f2dftGyBb9EmN8tqgDdpcUIFfWkhKM2ez7HrRyJEn824ySRy1R5wbDzI
K9HxuaYemqYs1poS9qYRvZU7ZGKJy5zoYcSaA3ZPeUJLf2mhsfqK0t1AzI/8EDTk6eed/QdGsfK9
S2zy7+9YHb+8Rz9yZGAHHMBRQgwioVpMwPWKfffZ/XIa0yuAdy3J/vQwvN/dbeVmr+WJz+yvrvGm
6KVKqJZ5J8C6gqCw9vCkYYkz7lmA4Ud4McbmXfj+87ivlUG+213TEsVTBwqKGOPu6KQQdODjBU6z
wIpmx5Tcn41deT2d2VpfqxBIz/QIY9S1Qw+K2KS9DaanMfzcRM1cy1+emVpdpbmeymySMCzpmKP3
BmkatA33h2bAu5fU8k3yOgC/6Adb6e7rnuvvPlpXXZQwRFAR4URPwo5VpGOU9/knft6nn4DtzJCe
BycLs6oHUd1I5lx1zt8sr3wYts8wZDNml5fuVAE4u8QeIc+1GRxf9VlLnhsMsEBVrKk26kHlZDUE
4FPhDgsgUrFzAZ0QoJF3OaizakvhJ7XrN/GZV/BS1G0juUHyMkcF0ai3KMCXLXN5bP9+zMpdFZ2Q
RaOAdU5Kv4+sEe8ajkK6AD3yGUA9h9zktpJm13fxX5PL73/zkMuLGMwzmGdJ8YTEbkGaKr8AdCxs
8oxcCe2xif9aWvkkUZzrxCiwl+zCRM8j1FGOdA52Px/Ka8U7cFgCFb4U74AzW03hwGelkJZycXqy
GUmOkdn40PRrc0L3i9sBxclu2D1Q8PxuFceuIHRwzX8zvZpKg9Og7KEtTte0u0+U5NBSWtgLY7lb
7IqZ0q/MZ+9DaYV22lDz54Ffv/S/WV9Nr9oNQ1q0GHj9u7HKmEQKLtVHKj3x5h66C7V9N5A7ZOHN
LS7z604CBXyARJHauSAzjyUuyuMBz5lM+g1q7VFiplrhkpvRBn+v608NSBfbDF1TLrxUnYFeNdk4
OFfgFhABRqMR4FEiqu9rrJwmZ8NU8HV+GnuS6A6QOG3jhxaAXTi+dPrMU3tKTD51Ztk1nNQHS3BF
C0e2Vd0tPOFzzi1k2dpDEu+KrS61a54M1ARIOsGdoeKw2hZDEvbikPL5yRBatJAy5C+qqYDppAQN
SLuFXrzyjpWhyoFzBulnHRTB5wd6qgW5An0x0sLjtJshbEgAXLpDB7vz84ZbhToo/kIAYxkOSKyQ
UVtfDbUAFGnT1qM3VYc4qMGWjYRw9auuiBR86Jktd9FGvL5M1DfvuFjU0IJn4CkLGDSelucjm6s6
zbpigAqXWfkledtvNf4ud8pPBlZHqJHUnuPicfQGyWdKROot73Rlzs5GsAqLJFReeLnDCNR0tIY0
oV1JQMGRKhLJRA1xURmWG35htR3Wk/YnYvrm30dw8aQdB5NCBWU+xccDGMotGyuzDlAurKxioSnM
AmQ4oSEGKKwtvUh2++4p++mltQKk5Nnzz1tvHd7+rzk8rCHZiarWWuOyBf93Lg8Q9xpodDs4vQuR
SyITxWlsxZHNGKWCxgHDqHczjxBs49CQnaPD/uPnz1hHm6vPMNbP6wQOSS8hbe6lidtPIZkllVbo
2ek7laRwN2FHNCSDefXpZ8PLPrzcp/8aPkp65wdhyvg6DXsMP3PLx8EKfnVeec9v3KRrt34xulXQ
CZahZM4NaOvpDXQiTKEj4hAveu6vVfcixcziATNmxrucKmRCuhNV3yHdSpVd375/h7p6Ogegqwbr
P4b6eEu3mDQ3thHSo+fzGLCiBtU7/vJQlAkHJWPk6E018lsMNeFog/fqrJlBfl9FFri+5sJuILxT
kQxwfeh8d05f2awPXDkt6Tw7aOFpjZsGAi0/L/d1v4dsMaqoi5LZyqOjSaOfWgNHuOOdBlhOcA8Y
KLBbgWD9/wytHGytJnoNtkCcYnvgiLvvdlsqYP/Hpvo7lpWL5UYI3KQRjkwL2pIEp1awNSKY0VsP
Xs87Ewrg9OcxXT+kyAmiAi0hZb8u++hC2MlBwo9eLACnCwmSuq1J1n92QC1p4BQIbpLW7uIt3M7q
1v/n9Hwzu3L1M3hhlDzCXI78gxEykj2HckC4cOuUXj0g/7ZzkeKLDFXnaxl2JONNz5zsluud6YSe
2mUHR7/68LUxy14icyvivzEC35/n9+qVBpwvcHLIZ/MXpeFSCRM0i8FLxDwa1zhrKL8gRGPPUGUQ
497mxhMXuD/bvH7dfDO6coBZN7RAAcIolJvvdA5Q2QiNimwPQI+iHEIwTopPspa5PM5rVOD1zzYa
9NfPjH+WF+4dSVoNTUBrHIkAAbNBnAW4fiUvHKl97KTUaoPmVahsme+tTpvcaqhQQjAj8DcW0E1K
hYceHYNixNw0hHTWq2b4XRbs83DjelinfS8+btkz3+78oYb8IMge4ddUxVaC3GyN26BzpNEMan/A
lNwLk1sG/6Fyyz9mF0JEOGVEauvkS5GzPJiHxWwQ0jl0WolmeejXnPE2j4ql69x/mN++sLjaB9IU
ifXcwaLywO0eg1thP+7F28o03Hgj5LjuuL4Nbn0b5nEWVSNMNbkl2I+BqZqKc2NBAtbJbrwtOpLr
XuubudW9V1RxkQD7P3qcYE4zFWZT9bgvLjfLu4JupS3XiP2LeVxdhJFupDE4J0avLBR3nrtdWAFm
LhLFU8HwEvmNLOC3niSk7QtkukIoZ6JoOeM6qqX/Jl5dmoDBHGdAh3u1pCrk5lgZiviUzhF7XxEf
S2lj21yGTyraSaFMpSPrg27OlWtmTTlKIRMm7wX4IAsecSuwuPSJMAC4CnL9+AlAB+fnb54aKZ5K
GNDC4pGraQMmRuTtYtmqKgYd6V9i2W/EolfHtAjjwQejQ3L9AA5AR9rOqFd60ssAEGNCod1x2y0Y
p59d758my/PYE0P6Zmi1PiLfQl9xgiGcbpG270ilS7vpSTIFEu81a7Rit7E/awt6eRUwEaZxO7w/
qP/NCgLkrqCgjcvkT8Xzm4NDV4w6KjUmWFRpSGsqHzhzC/lzeYFjoJARXRri8fetyUuMoGoKNVMn
L9dpANkbvbKExGw2Wbevrtw3O6uzl0JHca5lZfKSR14lRe1wOamfa/6uE9lGLLTuvsQ5Px/T6mLg
hCwuW16bvNFOiW61NgiunJQMe51ON2QGz5qx/KC1BYogmjol/Nu+IPuaLhRPwWYEfhm8nH/PKrKt
UoOlQq7je/BUyhI7UBvIOW6M+roR8KwiYADTyBpAXY19JoUDjKiy3QLOMM1YxXbDbV1x2MtQ/lpZ
xc4G8K+lysGKnDwX2v3gFLktIwbKpNchtAwtp9KobIzs8mGAFloV18CiSQ7UxOosypE+QZAKNrXU
TozfQ+Jo7U1pUAMd+T8f+yubFGVkHDa8h0QelcxzjzYJuSyVTTV6QUrqxwD8pIfgWO+N25/NXFkq
8AyqCzc63vVQjj830wr6ZKRNOntlwmPOumNpeHNcWT9buRIfIWkFjNNyx8DI+gLoyrYdhzmZPY0d
2X3tlRhVXu6kjgALO0I1ASz/GX61YfZyuRZ6DbCwYBMK6gXsQ0PAqKUFRqf7HDkWbmvzFrNmPII4
67OzpYhO4L7ZSmpdLt251eX3v/lKtL/NQ6nAaiMrVGSHAtixkSrSY5gktI13G4NcApPz++Hc3Gqn
yEtvlNLC3JzaQeTLNUiY6sd+2Af3aeZ0GmfJksUtVOMRND379/+f+fUOClMVULw2n732t34aVDwK
gHawIZxVO6ENVpUYAfhWlWxjXdcMw22FBihWFLNXxCWV+ZdKfZ5eeOSChuHr5+FdtwQtYGS4gZHS
V/5SbroMtwWHbdI9JNyJD16j+ksKPtkWDdSVFxaWcRGwR8UGm/WPAvS3XaMbfReXUzR7SaeZVRJb
aRUTXLgcEolNb1eMlkGG/ntvEri78rVvmw1ib+Hy/l2+ANpsorIA9ddtIXMGxPrUZrMXucxC4pxF
OwA2ayt4iO6NfUAfQO59F32mzz9P8WXstphdGr/Q9wLSkdUUiznf8kaI/TsBtaQCN+QIM0RBSIsK
RqXtxfufzV25N87tLUv+baLFvGvzWocvmnifmx+aN0aRP0Unf6yTcnaRL9m4NK5PLCYUEg3Au12Q
F4MnJWdayUDkaoO1w0ItBMjb5Ycrk4B8JAAphBu341Uf9M3kyinonTQ24VDOHk+FA9gA94qrka1M
xBr+hb2CqfxrZU1JXGth2kczrHRWcRTp40wiOu+O9+89+RWCogHvdJo5oK00JboRfl/drN9Mr25i
DQ3VbcrDBbRzRWMZWIu5BjPOES3gG/vl8oo8H6S42i+G2goKgyUZrLViaKr5bCqznfKPLHsBt1gZ
KeC/d0Q+pGUpuHgp0Klx227D0S5R6YWb/zbg5Rr4tm3rptCb0cAmMoJfsfGejhvn4qqn+/b3L/a/
/f36jFa+KKqWtczLez14yqSjWJmpvPX2vZLJQXsW+jTwL6i88e48t1TUStBkNXbNaIPX6GnejaTc
tbvM1OxjQaS9QOEIbJA0oUPsedP6tevyu/XVPA5h1/RcAuvqXrFRPaA5ha6IX+80K6YjxQfQgNam
7Ccg1pUPSLGTjVTWunD859gAMrnEkXi0qsbKA4GDT2Bhg6lu7cbijsBWo0CtmCgiu+KE3Cxgv61G
kHIWMxuiuIxuJjuuuQeQNqK3FEpPgGCsJgHlr6npo3722FPb0fS+fixuxTetN4ub4Vk8oOUd+nsQ
6D0Mxy2yAvXqAnyzvdpompLphcx3s1dZFZmAda/d+nZ0gy/Q3d4h7SKbwMs5IX37VdInBa+gjn6A
8dY6OTenk05iatD7jLyF9Jfz2BAXfF+EA77PevNCOlreTX0j2gptnYfTcFDvt2LKa37n+8wt3uLb
MenmTBNZjpmDtIDXHnIPijQbDmfZ/+uTDlg0KvsgdcUDchU/lk2RTVkzw3eHma+wKAfvV6PvOJ7P
gLCdOT8f0PgsFU1PmQqWGY1Vbl53CcpDoWT//DHXvA4aRPECAYoSLVary7nle2GqYnH24uq3Fh2L
bMO7XnodDBLUwwADAZ3Nr2OODEDWQI4U3WtlCrBk5xVgz/95CGtoHI4bul9EsJQuHfs4+qsxxGIj
Z9qQBJ5+qp54UEACCksze6S8LbqTqRJQUWbW8Pyz2StuDmZBgIm+DkFYhAvOd4oSgf+yEevAs8vI
mp/zirj9u/yIkApK0U5JJld+Rp8LeJfAJ8TdjhsvuyuXM+yriKxwwOFm1rgcLg+loQMDnncwMqru
xSfuJn0tPkYiusar4Q8me6xuW7AhNzuFSrf8zRY859LJgI4DehSyzi9QkTU0E0i9IChFNfDCHKw0
EAKZbhXuFgkyJDQHceOJ+SdNeX5qzq2tTo3QlgJ6erQAFWpGuGP8xpGFS0p0Bkux43tQntqpo5oj
QVqQPN6rZkhub56Bzr0RaH47uKPFm6LdOzxAAbMFNSbz5/1weZIgeI7UGYgOgEwHMPl8OxjRnGos
DQMvKioio2t/S3Fo3Uv0Z59/t7DacGDnzIJ25AxPdjhbeWkcdiqt5tQ/G6f6hj0UjnAbbWUnr0TT
58NaXeZBjk5vqAYEXnPfHmaQk89WQVNS0C1YxRVPgXQIeAnBAgfN3PWlqQ9llI863j+jCNrO6ia3
pPROFlJ4+p8X6trBNXiI2MIY1kn8E85/c/EBa4dWiwTOy0HN5Ue3vSsdsgfmlzyRXd4NdtHN5Ckn
+RAegxvO26KPXQ8UFcWFXQF95MYCrlpzbAu52o9VKXEehxRdGH8UZU8yCNXWUkNZtTHYa8YQBCBL
h7Eilb3aMwE/iSqbk9BvG7e4xe2yy0Pg5wp0r88bfCJrd7CM67up1U5pp7pGR3Qa+lIQuJB2BFFF
xdlVg0RdCGHHBFkCPtx6oqwfl2ujq0BnnMIS/FQYX/141BMz9lU3hbfFFn3/eddcBHX/WAICDF0/
4A5Zo8CQipQK6I1hP0DR1xNpaWdmYtYHpHQzBC0QGbZqwuz8aNxuKeFeHMK17WWVv+1YtenkpEPX
i2dAhKsLH9XZGYZd6MfuWH6FM4hV44+fh3t1XhG+o7sC9RwwEJxbnJgYaA2HeRVaR1TMauQJ/5Kw
kGjB/eRq8X8aMv8ZIZwmKt7wobhWzu2xdBCzOcXmmePsIRuZWfUFEZoQaTVXOkX5gxifwmBp6a/Y
McnuMq2kDWQLFiY59NmVnyKwkT9PwUVcsfqmNZNSJow1NGowB0ZEkGA8BvvOT0/TAC+ResxD489N
5y5qz4Tbmo5rZwkELCjXIUBacqrn0xG1Q9FFaQl+RMCG/eR3+Rz8Ko+do9EQ+kOzZDcR4TzpNNmc
uyVEtEbd4vaC5W/GV2svDGAk1ksYryCHkVvjoT3mbyplNPVjT4kogvPp0Fv8ww1326NjcYv9Yh2C
w74sAgmwcG0YiI9XITiT4R476Jn7YeHk3bGJ7sbgVhS22hO3zKzCRqkYJqHqYKb56vcz3fCG63Dg
zyDA/wyOioWx4M8r6duR5RUhLhAgwfHq/a8grt2wSzcSen/SL99DosWGpIDOFyUEUNit2xAjiP3g
nd1HPvhYndLW97OZ7xtf2fmcpX40PkPn7t4wZ7+8AxHyMUCWZrdDuQFFqsw3UNP/zw/M2fesboCs
0NGXBTJjv6mfev0VdUDCwBMJ4r5fenWaGhObp4Z2dv3ReGlHehAO5ycFuZ2fv+PK4Tn7jNWdoBux
xsUipiUD97SBFg5DupM5SEvspdRJlA1rF/VbrIKCAgskqxapNDz7z89qnUfoPmVj7EcMSmkpFZ7b
gkwTAZE1JDTmnECnzZKPo4WEw9d04M2oIgwtSnT387AvijD/fAjSu+ChRfrlT9zzbcsNWjZJkTrE
vjE+iAoppJshhIY0wPrRLj0i+ekrW0+AP12Hqy2oIIQCHf7S74Gcz/nghRHo9dGYYrDveZpdjWCy
sGttn8h2fDcWO8mw5QoEDFDS+QjtnES6h/cQ0zfW4CK5vgz9+2csp/Hb0DkIEg6hOse+FL4NQkNL
4EWD5pjfBmD8Gw9d+SiWZgmxPHATcMrzzxN/5a5Eh/OCoUaTBGpsK3851hEIWUIt8VP1WQdncwAG
ZSEg6SuD7GAMkcqi3KSSuojrgEuAa0HruYgM7UVbHOS9qjLNqtHPCUOCBMTNtCEqFa3+VqXzC/73
6/vtr8kEjTadyXNNUhOCSsiflMAxzIhWPv/Ics10pgAU7zpimAMeRtTkEdwfQrNEogxsbBCm+nmu
1slWPJV1PNVR90RiSgVT/PlCzaWRdh0gsH5fPsZcSCByrkQbB+HC9S42EOEvtBSgMlt3ymZR1IcB
60e/00oygME0RXv2z8MQ1u24aIT5k9vjDbRGSxjHatG7lhsyI4omf6Kv/qE3d/SlNuff4FTZIesp
0veRPMfkNccMvsgWOaJFB7IUwPXS4+MR5MCEuK+P7m9ICZnPiwrTw92dRMy919NfXznZD7ZMVHKL
1BAesBndLaCaG8HBT2vzq6dvX52VQvsyowP9Uo8yWg8l/PKjtxX8WVrbDzoZqU5SNyM3SLIpR6To
HU9yngfzV0FOXkasjv48JxfHYDUjqxBOr3kgUacQM+LMzaPCmfzvscDW5EHU4xrFRj5AWib4zPOc
m1vXJbmeDZ2swdzBf/V5aqbkiRHX/3h1nXvf9I9ubeEfz9rv3xzvs3Zetrp0/ohv//QFq7dVHo9J
Pgj4AvW1NWtPpe7r0f607VvLtODzyYPVE0clDrF21o1Hn3aeRcgt2RPnzdTp1pa85hGQbP7XhlzL
9qqTLIfajK9JSWW9aHSTn3hjfdeCB32kxokxwEALhRfgFXDJfXWf3G+1s9BtXGDTu7PVHORjFt+h
E5o3ixc53Dp3W6NcOfpG10GUX+EjWHnLA5wLrLO4NIoSxOgQE48+uODAwFOCZugQ2B+UjtMCPfBb
wd3WZ6xC1KIPgrCQ8Rn2U4FD7b8cGeHpISU+KI3oI8Hho9gDL7Z93+L+9xzrdu94D88SpYfTHU7g
x9byX97E0BWAngHKDUgsgx9BPPesQd8bUxmDnTQXgY9xm+bUsMKsXuPiGdICrEnMnPdAfFNM/hBQ
vgHavkFPF0EjgpFkG+skLff+6mxAyXURFQDyEAzPq7OhcVoyKNyc+S8cpA1N0PgcCpO7yY6jWehE
gQIiVD9Mwal3uosJah3QOgdwlibI383K/kr89lRswf6vzBH6tyBZgUw3+E6h3Hw+R8hHFI1QRGhg
LBhAzGCK8HEZpWZQBrxjiEFriUpYOcI0thZoGdvfciEaLoi585tUyzIzm4rILnQRXYjGlDtDwzif
19TQmmN+q1vk8qbEt8roAFzSq8hWrXb6KMqzxsSk8Uv2q5OgLp4/JOMWscGlE12MYKUWNmcVT5Xz
Cak0I6p6A0bUJWv7CEKJGWxMOlG3CPNAknG5JVBfwJ5QJQBfcX2u7oeRiaySam58RFQDbp8MEL0Z
+jwx5LG7UHgL5T75PUdjxkOEQkbrNce1n9MEfWUHrUkBRIenvPDqAaTBZgwFpte6qISbaeLiL5al
6iLAPBh4Gkvo8c1KhOODwYLjjFTfU10MJYjqBgX0O33dA0XZ11wf7iQUVZyBE8PREbq5eIzAGqjQ
RI1G6K8EGYA2CvRFnWnGXiLByDjBzZQ+e676QQcVvFSP6Mkc5PajGhP9qWZVJLkl+Jc7Cv5SsHSL
WjY/8VXTNGDIq3I2lZ5SNmDoImB15JOvSNKCED1+egBVN0BMm2G2mawUzI07I5/sONUHET22XZe8
Tx2nIJiTpLo1E6WfEUnEE0il1LCdp5pMqRSDIqlMZRBMqZFamVkTJ8qNzHSWu41RoCFOKGNQRRbI
SqI2AFSfgNd7B+J7DTMJ9v4q1XNHnNUu3uEjALzhQtZ+tCH2DfDJMkO/adBAsSDjAYaDUGKhgN9I
bZ+ZHow4zkobqwd54EDnn4M0xkUf/3hfZWmNplmmlF6UqW1v9qXQ3I05Hz7PSd6+13Iu8pSBU9oX
k9RogV+a9YdKE43KSXiecSSb5HYwhalXTIWloDQLyyaBfkSpp2Df7Ib6cwTXnWAqGqszE/JoFa4m
aUoSe4qlNMCrj1fcss3Fzwp6O5xTyAWHynPBgaWH6eNsF9qy0KPUaQrRs7yNwPzHtaEDDZT8MdB4
dCJ1rYJucTXlVUcrasEw0YjSzKRB9QX0ZqmWFHYlhYKfNQs7/VCn5bEoouwBf4plJAR9QmzndRm0
ZJ6y+o4FsZAcZshxYmBl1DrxUAYCZRwvTjutMtrDMPKTAGooIfxMVRZzrsTAuOrGdSs2NkPjSUIm
xisfCas1iOcMLDMskZMyidQjuvtrCbQwNOqVYNx1kAzvSF01vGAachr9Zrne/TakHv1ICde0oCBQ
RnTTsEJvn7hG6NFurM5YtDBsO56GqliD5UOf+9zKSpBEm6rcG0hUy2l9SlNR46FUZEAHgsubWDJr
Qw170vVxgM6goavuhlESX5Smkp0k4qMvBZ2SYOepJ8Upk0gQqMKa4lmZ6gbHIMay2KXcssiUNDCn
gz9U6Kb9ANVzztfQHqv7DYfWNUsoYoYkhjLLIkUxpn8bh9p4HANevRswlXcd3xpOhpWaKEjxx48e
BKHQD4yRJacCP6McF7NWeprlODnlHGj1Q0WNAiKOBtJZXR9iDliAvUa0sVOf+XzQsKqQ//xEe0SB
Z1INYtMwiXH6W1yAKZFatBMBwN820CELwGgHgp7SyIjWZAxtQ+OQPgld2qYU6er6fSzG0RW4fIrB
06NEh0KLjMoq9T406NKuthsSCJWQAR05IeTPA7zINAWsbOHEBeKN2A6gacuLQod0bpBHFg/5Odzv
TOH8KRGQegCrcHUqSyXvvF4XM0xUGnOLoJSYf2TtUIEYqevwjfGsZjptlVyIwVwTi1BoZjxIy1qI
Ij4C11GhHBKgdQBcswpeauBtUD6UOhhAuzJEBsarqjmgiEEtnDQ0L04mEhDqe621iPrmhkG3J+Lj
9LGI8/GtHKo0ono8ScpOnhK98jMjRkVSS0pQtw2g1ln2GJyCIbb1ngvQg0LSQoW7asVMKaxZm3lp
l6BL872DhpmGtq+AVyxJqMLYA/y1Ac3XFKByg9fgQAZeSgXIZUxYg34wBtUShGRSoLplDHgly3Nb
Uh6coi+q0DIZygAd64lRT7xhFWMognwzbvS7LikQYSZp2LmFGiVPUV5pnKN1Rf5sFBJXu7rRMGfm
x650QEnIBJIEM5faGcsN3Y8iI07uIHIUiibX5CBzRxlmOIxdmCzZITRyoXFfzfxmrpjqzCPXPhhl
yt0gIZxmDwP4rECBx3dMAE5QXnS4pBBNdvD5LyhHDxORhLl9bzrNaC0kCOK3EaDUh4kljUTEXlfu
QBDcVlQvtPpxbjPURKRyVBSKnmIJ3UtazveOjpBxtjKjQz45Dscud2U5aMAupYdl4XBxpqL1P6zY
Y52i7L4T1I5TnUaZguMo4J6hatpj0Jyca+9jU1TpcVaqvqV5hg6DB16pUauQpaAq/bEpdb9UofQF
R6ThePM1IHO0bgIBohmDEk4HqCdGUNDmBahiNZNUFFYRtgZK6QG+ngrYnyVVgV/CNCZJBkLPESrj
iDOgMAfpZmU+5FEFQQ65lnWw9IttWFJBRA6ZRlLd/AIMWrtn8RD9wottSHA9C2DFVox4rL1mCKpu
l+bceJcCopnYVcwjAsoUg6GmM0+cxfMdFGLALDdACSDSRRzvVFdcMWxLqIeJCW88oVFk5ogeQorJ
VIq664nOtfNrqPCYhAATDRZCbpDfpL7kJFqg9x9ioGUu2lGBLC4JBD4YXaWqIcaD4mAcIz7vpvAB
SXgjNfOuATtkH4FxCx6Jqdk+nNJQu+tjA7uozHmtpX3J93ARCzbbhDtXAHHitahArx42Nw2MpnzS
Q5WHrEAzcgBIZ2GbOHILWg+LD+vwa1TSsbTyRNGOgBMteRNJG1IzG7isJY06VDigMbBiZoBUaG1y
AxM7aJ1rHA9tcglWnC6sgHYQOQQ0Y11H7R5rwR85NZmCQyN0ebSDqAoXOmNg9KrTC6x91GK9SGgf
lA1vV2qeVocwjrkDF4TlR5Eo2f2k9NCpaqMMoII5Qg+Q1cxMkpBTZHLjGrMs5x7jpoUbISxAqAkS
ACQ+mST2gg3Fgf4uk/+HovNYzhsHgvATsYo5XMk/SbKCJVsOF5bTMoIgQRAE+PT76bJ78FpLMQxm
unu6tWneZDQs6jmf17b5kmgdfhVa5ti8w5ytD6kOnTlK5bA0Y8du8bv3SVsfLDeuIZnoPig32i5u
J+yJHrVy+tDIOvS8fZP45f93mHGeMEeKw/02N+nASabaObzUehnp9OhA0fGIyLTMyDI1l20IOgKe
cL89y2zJZxaP9Z7cmhBT4NdjKsL2lM/LxKQ24F7zVts6aE6+q0kr8DO5nxq/HuNPmcmO/nSs29xc
j1ZJ9J9YfRZ3jDOMwIEdzPTLa4qseav5hkTpeYjCTvuW7z5d1kAPRbOQZ7t7k4M04dPEVcmTyWz0
TfN2/AzrNJgv9cE/9lY34rPsGDDLAjHv9yjwbFtFrNO8rl5z/Em0n7dnIg3FZwFveC9NzqRiunF4
a+qkx/l2E/5rZHMo4I/zltZyDPO/wAntT2gu515FPeTNZRLNQkTuppL24rfTMVftFrQkRMyy6atu
MnigSG/1Hwmjs3/i0eR5uXfrUhBR19VI7VLqCi9+gf08QZQxfxo24m9LqMZyEXJT/4lR1l+XzATr
eaE0jlXUJTmx3TnbenBNqunOtciitjSHgOR1k8FJT0X+WnV91jz1aI0C7AeW8IUzJB3LIXfTD+mc
M+VaGEYK1+18R3Y4SI8QDXe5zPeuLZg+RuP+BTrrPwdDfbDqp8Wfgqr2EQxqKIzEgXLG02UU38Ip
STn/vXTaWCyI3GPRrS2Tix99mKr0nAazbovPm83E+2yD+jpMIXyOVyTX4fDzbw2G9J+MN5nPpBzW
dTXGNXl5kVHBz6L1wW3abel5HDqPT36fxMONgMGMByq3tL1mjb/oc7tsdroPN3825y4hp7C0/oH/
CCx/HJ/WWKv9iVtED97lClB9xGsQrmmZvfsmYSw+J3ZY3utwAwJvc1r98hjJ4Si91rJNt+owt2dt
hyI7D0q2DHcLDms0I3XcnZJN+vLEKHNga7Qd0ETA6exwjVk7t5XXZ8Xyz+0Z9zxamxY32L4T/dX0
xaopWxw/jwxfUl1Vn4i7pFHdcIs8E4en0Ffz+jlDmSn4MDmzxmvceKY/se1tLoQ8RWM1+XjpSBMD
pPjNR6cRRiPtmW8JPWVSYowuZZCTLMvZmX7fpin5FumeoWOOd2KrvbxfmLG02Z+8TRWi3NNhSGAA
ENqh9jdWVU6SvlnKZj7OCZWarHMF3U6WVDLR6u1kpZRY8mwPTcK+tWDSANyKd/kp3DpR0FkF+f3S
bRadZIrMtjxybz7KwS8sVGOXfW/CDm+6dXIbslvrCLZI4ql4xkMonstxaVJoqS0Z0jJexUBe6vjh
Swsv4v7UTTb6ZWSKsT+1OjWSXY95+iyHwfvr51sGwlYYgdGnVuNU4cCIf7fhfZJ0qR2OfImKP6/j
rvNzvKpsLRevsU2pRJg9em2RdJWLoUlKVrZhRxbd0YnuiNj/UxA3uEDEJn5Y+DPyHk0yPrNhxtAu
okH8M7j9PAVD20znfFZ8kn065V010jU11dgNUUYUQpawQdFPXFMSG/fi+22vLn5IoaGiLNkX3rz2
zextDlLnt413CooRe/NxCtWztbJR5/FgHxnzNW4AP0PuL6KJ/f7cLEPHBGVywqWOcBgrP52nvUr3
bXraUqiFJuix/qVxOxpGWWtwyje7T4wtmwjfdDT2ryRLpKBMHe2wLwfiLMVHVg4Jjf5CwhlfA7mN
ccDNEuE8/OuFCsiOTxrKYGvywp2L9Gj/uG09XnW3x+4U1QAc/JW+f+DOKpycg1Q+iYTBlbueeW8u
HONfgYykf/ZVn7JlGQxRegpRHDRlQF7kO9XaitPQ9IO+1Vnr0lPOYPcjH+vYJ+IwFc+iO2x6Lryx
/eEYVgGFtkQn5TLTDuFXPebPrOVO+BGMjqobKq8rXvdki+Q17oYWg9E08bfzviUdEZOU4JuAR0VX
r+QYlGGcNz+CODbTPcOEDE4UH1DLLveYVpFVHuR51OMiz5kLmuDcROlwm/feZWdM7No/y2jEiwSN
bm/hMkTLbRHrMr/NBXZh9I9DN1SFmQs65kWIhui2SXWXvD10fMrlIMydDoT6jjN4zsm4JniSC4HL
+McRmpXx4c9MwYRht1Uj4jm4HaNdhitx2Dq6BC39bt7h/lxJLGMODo8oIGTdC4LntOmp3Hby12cV
BpLmevBCvnsC0/BslF7YfpIqUNtDojZmRRYEYUeQxxb0+sD3t3TXtav2QdmPShmyIzu3MbbgrRbR
XKa8ggDttq+5XWE8m9Pa2jivVMcccAIZfufH2SurNuBNbZNs345cSlvpRUmGMQ+i8ll4/goKowGj
ysKy23EfJYHt6Ki0yk8EvmRsdPEmhFWg4iYgwoWthDLLeuI8GibnhQq1htND2oe1f5L+Pj5FhSjm
kuGIanf4UxxVe9TEfRVlDWr3YW1kdq7lMeCwIqYFdSbZOwGlr4vOe9APx9u0S3rJ6WOlpXRR7S3V
OqYwCODr0PY548k//5Dej2NJdHBJ6a41h+YQR2SFs9teTummi+e5bYoaqH/InmfV7AUgocWRztQD
vwZBYviRSNWE+W2MEvGzCJbjPfRCx76H8ex/oTgss0y0MZHEMZ7see3q12LxeOP3cOD8y6KGY3xD
T/DN63PDfJEMQGAFsNXClzy5y5xTossC+xuq3sGW5YV5ekYaNsZr+rhh70UcgBszMnLCjhq7DTzR
89h7hOS0LtvWau+tn1d9jftH1dpU/4jWCTPItm9UXDJeA/a0+3b8yvct+ju5KAW9mZLwzSxuJShy
pTfC1DfmY5ZZKyPSFeTAGVpE4o8Z0mKq0o8OH2hQCQr42kQfYgy5TZXWAbsAYzFSx/aO4akWzvOY
u0zGfk84yOd6d/lxzn07NyfydaLoObC11dVAOfg3zkPhlyb25aNUUwQ82Mn1WxgkI6bI/qEf83yR
3clJIJqya/EufiyGIW1vaWbW4BK6PQovvWdgg9tBTHxkQR2ZC0zPjhNJEmlcQULlNyfPBFF/M9T2
lyLpR+8UdilWy5GXZV21HInsnhPn9d3DHvVTU65BgH+K2gn4Ir0t7+LKLZv+E7U6mE/J7Iv8XITI
Qas5EF2Og2wc/s5Zc+XZHMNiyCVQcXg+omZVlVHh/i03mXkSJDZzCpAusVVhs6if3uYVdK/rluBV
P41k2k5tT7LZHszp9z35gCEtOsg7WXhyv5ul3y7V7IJInr1pS25FVvfuJFgKCMqpEcEt2xhAzkUx
iu46OSHyEuIHx8G98fKnRXtkgC0tXZUsjaU0nIjYjNgOdRzYngOf2Ro1vi5iGAGMd5lm117jXVv1
NFZ5aVxuFWC/jOzF+X4nyVLhk6gC0fhAywJe9VIsiq38hbmsJfEUV0481L3hhJRTuMqpNn5Y4yVT
t6b5GC2WwfKJ1RwRSN3BM1HLZULpKlhstpy2KbQ/e94yWZlxHGh657wD9yza+bSbsL8HgxYeUhkv
AoThJhJNMHAC0mbF8wNBSEA5Fqz0ifiAXZFL2hw3lUbhSkqr9XeQbyE/6XbzuYRkQ06AhQTmPIfs
/uRtTg1snP8OqDO4U4DlKw3TxMonrcyCs2LBsqUmuZKuDaRI5/8FXUHUgCfN6l/DOeNo7R1C/xMW
Hv50oxERsgp4R/8YHhddgYvb7Jq5qG+/b5Gqf9GRubZqe9sRcDsvc7jepA26DlzXF959H0zLfjkM
/yrhkWDg8mhbQrx9wKY+3G5yYCG3ueyEtj9Xl2Ra07dhCYb7vRlTlozneEkIaGVD9r0xdpg/e6Np
Ar/cD78Ly7wviD+yA/LpxVrnIKy2mtxpUJUKfCVKSn+U5jipoca4OQMh/u46S4ckZb+/Nqmovyft
kfxZ6v6Yvg8TbebLyhGSfAk5tN3dUQ9B+8JVWrw4/TXhaMOlLnzwkzqsf+5SHTywaZk/BfMuTDUV
YyMrvi+DtVmULXhl4hPyQ7E2xcsQT/mXZc9ZFqh9I2hOfFtPb24edsqaEHhJ0xq5Jt+rUUuBdUK+
psDwtZ/H8nmP7SrvmlDLAJsrmS7T2+i8gGcxm7R7Hvq+904JbS5PWsnudRxlhwaLacn8Hade5+Dj
EAaM+TDqIv2koom0rLo9fHGp69YrKs69HW+RzSTNdq97Lwsp2FPrnTy61f0ec5DgK+C4flwyBrjr
QBdBYp8yffLojl39bsZcOdbBp1g/RaOPR0LUOgF4zbTI6F3IHI6enyTuxGDMctOpteNpWzNr7g1c
FWX6w12Czi3YHsWq3Py+unTsQB5kyvIuADx7n+sc30a7+eKmjUSdXHrb1JLzHe7g8CLyPP7LecsZ
JDFMaIlqOnhom/H8H3S8aY+15+Dj9pGLZCfqOjo+rizmoTVDyzAEw5FmDyB263quiaJ3p2bIP5Kj
AVWJ3CJlLKgGbdL5VTEkjecup5CeyKeqlwtO8E19ZT0k+hpntCnct7zzTp0e3c+WVF+ayG2ua3M+
kJARsbybsb/TxRpPDzbIt/TU9iRGntJBi+7bflAT7/qa/qYG5HNBG4CBRzr5F/mpj6juCNI73cQ6
LQsZ5T9Y8g2+C2+d3d9ON1n9B6jOZp85XyOmEIxNESYqQZfUBoSqxVJmEFjdSBs7AdXQ27febY1j
CdKlWomNbw22BSOAVtFZ0DEVF8eNUqX86ihI1vlPGXmIBy9pxX5p52x6Xrtg6R7r1O0+LcwAYxM3
WwC/0apwrLplno7XgXbk3evp8yqXpuMXmHQIHeyJpfPui64w+bd5DLFDWg5aigN3rPHOHTyfas59
MZ+a1ZfZNRW7TJ6LPegwFJmH9XfQRSmyXLePQzkTaZfecky8n7N97dPSrTo4pz2p23XYTeF5run8
zkxn4kEt6QLVVxd9UsZknP4N28HPHo1cNn6HGTyMXjW1aUXdWdv7KDJKvSYytDAdUvhsWfYDPW8z
iBhk2uYCoFPnLRNJyGqFmcRxFy55/6X9cHQ/j16KBnQzZMssm3Svhia7u0PXAMowcUSm5TxLBqO2
9sN3bmn+wqBhHwe9pz9NwSMrZdyaa9YddV5mqVh/HEmho1IkI51Xu6RRw7uQLSj1506Dk+4q/RwA
ZwpggzRj9WNZcluCBTgiPPbU+zKAvHslUs6aqj+RtAG31zBFF7MjnAUyI1ZcjWQlJeOo5jNaQnfO
KNpfdjdPvxQo3ktvNO2Y5ytZxcS23nUjENR5dgx8VTBorqmLR7WQpGn8/yYRRLqM5yX4Prae/NWE
g7eVs7HiNabPik8bs7c9ryF2szsWJCTbkRz5bRsnOrY5n5Lz0bqF/NKPPhMaIx3e2/RgNhdpC+OT
hm39PowEY3TTB16vmb/PFuVDR0u79PuptabbT2YYUwKs41i9FRDRQFW6c8gJwVOmam3n4rtrkVfe
jcwATwebhG9NZ2Dx6mAhp6zejXsePQUSHbjW/GrqjK6/7UbUGwEA2v069UN62YOpv6vXHTNstqQO
jCpANHmOzPO8o15c3GCCEvqaXqQv+6Lr32bctm+IfSCIcihxWLb6iL94PYc8g9M2v0fcSIIPBEd7
6SlBAkkydeGvdFvzp3VcZoiMYFmGysu1odRGoXrXhV9/DmJMGHJ9FF9cXg8+DI/BeT3oFHj/uI0A
d7YL1Gd225L+THmkORFNk3zbwr3trktGxkEbJ35XKuioT3afiKLzBkectC00JI2Me6OqlEbwzhax
kOUBSfO3yaBCSjBQ8TVtggk8DOzwFT+IaT+j/1+LapDOx9suAOeukpFemlHC1Dzp1kX3Gb5vfbnY
zvxpfUypK85m8Nog2Zf9RitpYrB6WO2KlXkBdzbHtr/Ma+2/LPXiZ+VugbuqXFqe7xb7u76qmWyq
UncsBtk9FDDKZrRfB1P3/+1zsUxVM+kMMqnX6ZfJm2SET1sk3yH+SWcvdkbhalrHXF75rcOnpo07
GPG9K659ROMAFVGz/Sy67lUtR7jeLYPmpYpJ+pLMili/8ZE7eZuXnuB08oiGt3ZZD0HYbGGnc7Lh
FFX5kcv/HH3E9tkm6v0VrcDwIrjM561Jdt6I9YPcYDbW36Wn5SfwgeavM+3KBEnz9ksv0fEohhAk
J3fpvQg+FliMLpK3qG0T1jamMf1vskdYnE2/pdObjWDceAfdfLdpXivlx+E3RowP5NxkCM1MM8mH
ZWvHFdwtXGmL/PCuHV2dndcoccjR0qH9VYxWfyajkV9VMzS7CzClrSu7R/aXF0/TdHGbmr8jmKD5
yZukS090lx5G+cAC93vo8NXcOcAx1PY7wqIG4fb50tP5vmVtdCw/0J1uxDUp2HNxjTyEtJXIvOXi
2UYtD9tawDWnkft4y/rFHOAKYRvfoC3CFsLcF+Jumw2Zeza1xNa02jvCWz8W4lvPpxYD2Kok+g0k
q4OvbNZG6gctZoPQYsfKB4iZv3n0Q28rCnfwAxx+Sq/arp1/HuWuuYHKph7TFP9rMP0Mhdm2Bdg3
oIPWyYtvso6usKvn5T45aGhPIcG4P9IJcvxUU6P88zQOMcIJCH705Awh3Y3xrN6r3O51cTkOjT1T
PIBSXYs+GBeWzNwCVpHt8l9ewEMBwPX6PWM2y3nbU26kQb04VHwQ+s+Y50KgED/YaSq23QvuF1p8
dYnEBhZein6Zvk4NXM2fnD/OHubO97pKzYThnskuzDdYiUZEp4MYRa8rHQxIdlIHP/ATNS0uHuZ6
7YnEA0anntTZS+LS+L9tcX591nkwBzD5XfYzJ9sFSMLffEhhCPlLmvTefutblkXQRDOXomjy8UF2
a2xImFVaghyQ6uut52S3FFnrgVJe2FFO1zOvHeAAlHWMmO5wE1v1xuNDnZwnXiI5dN3zmkgg0hQQ
BS1EjNDmnvY1xiWskzWurV2MjKjmyBXVmMTdVEUqdDSwS568+UFxkLQ2OyZKxByD9ziKbNmZ+YoW
RC3yh/ESDTur8i5GdwT5mU0DeGEefB3C4IPuGDHaubNur7NS5iYNqNtFoquxLZiBNhr7vPQykNK9
gOqtQOXz33zHVpf9vGmISavX5oRVSe6+hoPixM/Frr0z+qm5v1ed3+dle7SwYwYhRXo2KcNrRUHN
NlalGhedME9n1N1cL+RpEGFkn5t9DSB6FTTdcfbCtT/O2yxc+2JVk2JttEJEvSQR6r+Wemqy7WUH
VNtPUyKP9l7ORgzPKvVb/2riMdzvCrWD2ou1972Xo7e2vXXpWGRMnXZ6zFfZaBy1vcL0X8HxBsO8
Myv5GinX+Q7iJ567L0GdDMVdLjO4l230koQ7DNr8rWnnYLlOgQCqLw5//xIxpaVlS6TEhwNvu44n
64rdXYtaZsB4vccKuvRm+xfBGKgYUdqZuQDpZ+rH4B8YH5vI27ZL4NWTPE0yd7byDkWqzB5LVHmO
6+CUXcblBuFKl8TiPaOBwbuVU2naa/uA5k6TmpKngEVtYsAifPAnYEuxT0W1kSSRV3QdOytIImRF
TuiDjb5cq3l+bUQLTM/xuh/nYEhYmVi64kNU5O+puw5Lrn8w4jSfM9tAhoRZt4bViohhAfbAeeus
h8k8Kkj+4yK8pWnwT6Cd+D4NtQS/SlvhXXi0aOCmEeqXaMC50ad5n2WBpCI8igvatHr5VPTkjpck
oO39ubOSV0joyMIoGHpFBmGRcSeQxm3vfNvz8tl8MLG48MfR8nUrOkf+UpZ0x3VrmaJOti/C40Rp
iUj3s6Mwz4q9gceFJDL9LQgPM2O4lC58aYaDt6qXDvfYJljxsp0bzEmLsiYBsXsTApKmqmP2C/DL
ht8F12qP+tFNMoYxyrKBlUfbptMdYkkb308rOtszmHVnL/NWsAwK8G2DC91pnp7BcSZ2DIbhqO9c
16hnDx5L3hz7LP3bVoBnvfv53Ib3E8dO+3ebslw/BI695bLP/MTe3D6knwKZ6fba1FYc1dS6AJvS
FC3KY21HlrSRVWJWtR0HAF3r5QcjN7xC99Xzs2j9FCJRK5504eXbj3iOODW8uNnD+4MeB8fXOlaq
Uvyy4nTovYeRRDOyYQw1BpxYQ53ln9CKZMV1s1CMt3HUxQBcmtLJVXrl27lCBq9bGYkwDi74WPbu
vERJXfCu6QxNRrLG7f2U77ybOxIre12kn07/gsU/OtRaEVI3PReFgBZbpfW+5vEgknO/eXV/Rahh
h5OXmGB+piKPL7MIOAJlkM37y8ivV9wmZcf6fSKd1Lz6GLxz6RxV9eOw17S2VpjmT+CxmP0pGDKq
cgpM7T1AIJJTMAL5osSc26D/u9s0JPVhlZE6N1bGEKhA8fVd34ENINo4LKQURduO58PuY3Dxqcv6
iweroz+YGyg/es0cVSI4dd3ebaTC/gGM2CevRHcTudOkXJ2WBhpvvNsgAyCUC6HCizcV3n5J/AQP
dhf2eXOfelKH14Ss8S/ZVHf49wxc9jWxbcjCDq/ON9zoVnveWDsfIUo4smUJHAO2i+qFQYMJeWPP
KvPm7QQ5jhzfMzrl6Cg4qNGnqfBDTbJm+ubJzVMPfOxoGfJDxMPvaWQWK124BMl5L0yYnmKzJSBF
QTin+KbZqX9IZWYeiqVn/HPaw5dJx0dsyfzsiTXyRex1F88NaEaiRMZxFa4Jkl9OSI5Uf3aMBKqm
j14GiNirRHxsS0HDo0rf5No7oa3D9XqrQ+R3HbgPTAYaLVZsCtjPcz8taf9jkNr/OcWLWUAdVH2c
kF7ANqk9y35AEsdEtOUyeGM2wuTILX1MAezXpXuCNxH71U6wPXf9FH18y9q3fPu9sGmpt9RyRKsY
Ve4yKEUQ6+H7mqGNFfB7r/FCXoIjAd8Ok6E/yjn+mK3UFkYOR9XJpXchChX/5h2yh5UVDc2YFyfR
R/ewMoeyf50Up6lGOcEIOOb4EW1HQ87qvK7/CUlkY5P2fXoW0CufD5mC1xTb5LMHXGfHO5WDVaOF
GfRzVMCHXpd6tV93r2XDv5DT+gqmPz8X+dLVjD+re+tw9Niv3TKp4zIy2B8ICpfo39SHbVIC9NDV
dEHkYljTI4VfTPcAgVGR6/8Sb3XxrUm3gF8e048BfMh1GHdkifcLHkV3CO/m9HV1kG3VVvRKVPWk
Qx5t45tHTDIM9it0J8EtcEWBWaF2jmxYq9tvfleEP5jM5icjEHmX2174Q2UQHQc3FWzJXy+M+xnl
eCpU5ZMx35ygXleWCrN+ecTluLFV3vZdw1sq9dcMLaC8ZQ6Z0G8F4r2hDsx4bRGQi+4eiCJesL4U
xi83K3OEZQ3v/BnZ2K7p/kJeuEEtPsjCmtp/mRkPEjSJMPYuujEIK2y7BscVMZn/yfD1DKepSHba
V54F5FMS0biqtQuvOIAWqAOmXITnKQJdO22Idjln4sh1t9qXSgI9DHq6TrLD/I/PldXqLNU9cE7e
+ndHlHustmfRaPBryJMH3y+QKqqZJBLOAg4tRAa2bS7p1udhZUIaDj6wdZrP2g9RJNoUDpfx6kNC
mIabZTdNcmBCLOyBI7qj5gWvjWPYoS/y7W0VvXlqEYxPgHH0Ebhh9VhhKNDl/Uxb3N+8ogjmR1j0
4kuBBGA8Z/HmIZRfRZpUmzce0V2PItXeQx7wNXgHwuozwUl0BHu0TEhZeyChKu2aBbXhnNmvecps
VAFxEsK8pyM0/rAWqjurVMRB5R/Gh+gT2/KqenJjyyTLpx97msyoap2p01u45VyzsutTpIf8XyJ7
7w1VTvZiaoXcYF4R/N1zMWBftg/HsZrT3SA6X3LMnBgB3B+dLcn03arZn8tscuFaDmnfJC/wFVGL
k57wRAjT0sRBeDdC0/HawS8HiPFRGp+VvybH1zYHuy1Bnzo8qXWEzekQz9t4WdMjeQp4OkXF+NFs
Z3zYssd+zbUtP5Q1vwDIxViJY+nWKppk81r3isZe8JLdQ5vwGUQJo+Vl6tb1rSWwhwQYB7V41boB
9nWrX39Pm+nIL3SiR30S9QxCp1Y+9io7psF/nLLI3aJjbVDeOj3RcXcamJmbMHjfs+xQDKBDxwKN
2aO4/qnhhW4fgRIJsg3eZndNfLGi+leDffO8WLvK5CAfPycdKcaWecGMD09bL8CJn6IMojG4z6J2
E4qvVJFFkc3smFyiIFT2XlDtvsDK5H9UgtbxbszX7eeCoqI9LUnMhxaiNt5vncoE69LZ6sxnSWSR
/RS2bm2/ZfHe7hdu80RF1JH3btYlS899Q0mullEn9n6XTa0ylB5x9Glns8MgzVIR645dkhUlYMJh
LtlQF+nFdIP8QGeG4mc2B/nvaQvtjCZ4ir54Qq3f48Uj0ZVAJtefp7TeXLV1R/55nYe+RS3JbHwZ
0z7wWGZv8JtCzjFD1k75ENVPyDO79aRNjm0ZHUiyvMGtpPjtSdZrqmxPsZf35xl4Wzvh/9xi0770
axsF5RI5EMdxZGp7CotjVqe56SzamN1bcBqfdB6ePnY/FoAMq97DfQrZF2ld/WXfazhU1XZdw+lA
TTszIIsHkemc8y1uAKNpsVjJsNIfv03+rP+y9jPYRzkooJtsN1t+9lQo27uOp/BPJ/Mw/Ix9FkSA
pihCJ7PtgBaRUpymxUze9mlNmlaf03Zthl88wBahNoPqdrKsw+OEy8EsTmkUD79mTspnf/ftTxS5
Q1LlR4KaaQlMslbH6qe/NhstyUVTRDvmw3TxvgbDx8YcRDQH9iTrwv2OWGh4HmaUZ7+V6q13t6KR
9k+o97rlocdj8Hg7GojNqkt7wAU4X2Dhc28HMd4BKtfrXzqi2L/oPLXh/WDtND97gVKUOHvsH9PU
DlmSKBUF6B6CeogetEvW+oRccEvxytEmfk1mG2Px0VMPbihgU4I4mr1DmTeHpr2qY92HSxuvy3hL
1kZk94bT2rsDKoYOJQkZVp5EPx2cOChb/9KECWx5w3QG9JE3+rVbC4Z2P4mX972dU1fOaQ7/G6Cg
eksL3QUnzsURA9WQFXeEFi3kqBb5Qp0/0vlpdh7K8hQmylwQZAdcde0QyZPIYZHbHRFFA2rcTNdF
eTL+xOuYNWerGeerJgAPLxdWLuIrJfHYKsEurXcr/ABNn0Yjxu0d5q1q/N37iaHD8jYqrbbPxTpG
8Vnufv07XdGfdGMy1qd9qtu/jY3rqGx01HWPNnMeuAzrWe2nEHvk3wAcxW8jMybhwfrJ/6Sdx3Lk
TJKEnwhmQELmtVCSZCnKJi+wltBa4+n3q95LE+SybGYvY/8oZiVSRXi4ezj3CUm/CvEEflu8iSme
QTimbtg+eB0awlUSpDWRqGkOnMXJ9tR1HTYjLfdMyMDcU2rQQ2TXy3Gd9LXj3amqR3wsekcUJ1ql
BOGyreoLmy+y7Np5MxTSBjZpMr70eRNrG02rGkzwvUJqd501UQQasmnU954BHWat2WIi5sC0r7OL
VYbkomzh+yTQ3QDDsuESkIejWUBvyLUCWMAwbZweqdExkgLlOEuloew1DXTW5/RqJpJkytLFY0oB
Mlun4AKTW9ae4G6QafwrZL8FrkPtuXiuTDvETABZBBmIGvX6dzPquuQxK6lqugGdWiimm4Rifd9V
PwoKYb/laGSICAXGhvfKMGZ+sCgUJwHBKMbqMY4aVRKDK0LJbxs1jrmWEr94qRC9UTfq1Px1Kobu
sVLHVr+Xg08rKOqW2TdRpa3hdmnTqwuTdsjWNzoLFHBHQ/i8CxEMKZtu6ktQxIhYSrj9YI7OWncw
wkCoY0/5ehjr4VYYFdkPRLUpOPaAVNrKkQPGRm2q9OFPo5jAjBsnbxJ6UVEBTFd170zPYyCdU4pS
qSJcFpG9V0EqU5qae41/1wny/hU8rjDeG2qV+edBzya9InqSYQqXgehqhEKZD855hOTcPVEa115r
leLQCg8PJVkFDWwXrubA5nGdLNyx/KzFNyTTzOARt7m423YaPGsqPMOQHnVPXBQ3KO968j96Zay8
ROGl8JIg+klpXQXZgzbQypNVYRb3kDgYRrrsPt4UCNbOa1NH6WNsU95BS5OmILKkr9q6jqXFDvKC
RrhQYZu7vLdJXuvcSA8woC/S6qEW/UJoo/la2eqUniiAEjwNGC37S1ur0zcgK52XizIk7J/WzNFO
aGDunRXR/ducQgvVRHahOKuh1jt3MBKosiWtXcOPIgdLqDiHseQtLqj+eyb/7R+QX9/fWUBJ+Tq0
ICsRaUC15+ZqtHKJ8FNL9x79XbVVSMALDcZJOmiRiaqn/dEnYAx3vR1N7UZVs+otKkjjl9akjx1p
v9aFCzsKyt+DOVhvgVoWXA2ZFrlR58Sn3OudbxpikDdbiSqoiL6GxFCzndpcZm2OPLTS8vit6ltF
uw1NDaUEZPawWwlf1ru4b0z6csOWM+/0pg/bb1Fltt6CY2vT04M6arW0rRCOc2so8H8LqePIH2WJ
TjG8HJwXomoa5VrIEnB58nxEaXD+YURKbxxYIbv1hotqYwwWfHpiLHpemqWL/LtRidFN+swWdar1
r22tgwwmaT74W8coDDSj8iK7o45EPO8qVI8CVJBjKhDHOdXZrDp9D1jRtMCrSfMzGxwbxY0JCAra
hJBm+k2MNDwP1NnatV8URKNr34ZBmy1IpfqlsIIElzfSO3JvIx5aJF8e7SfqMs/E0gsqhBaZEaQP
ubSCAvJIalVu00Ultv1ap+QwNrzsjHqTzSZFp94Qp3vOUlXK4IEOB4ZyO4lUq5bR0HrjoQbpI/St
CmksJfi+T9hl1emCQwG9o6q05oVWWrXltjbFPg+rmo7inDO8eGEb9C/TMIFDV8IKW8hdl23a+7Hx
G7SGdYgQYHpblU6+hN4ca1ZpmHThUjc0WUmjo6uIATdraZeGgtdGf8E3vOkSHpW+jlK3lhQ0odSH
6u0YSqTtIg2Nx9IvS/o3OgIqjuX7NXCarygtDYna9pGabwYrJ0GFAPQfet7SFlV/S3uYCGyUL3kk
OY+PVuMhKgKIylPXhDXbrmgRr6K6rC8qaVNRqeaG6D2NBRVNcQs00r51sdb1i6GLxn1Kzhfy6Hne
sMm6C2mTArR6HlQ+yqFrKFbsqKh1BSaBdfYT+nxBlm6a2YEPGA2AdLBbqYCEerXWZJxTYugMDYkR
xEZUEvlUnWqlLZKln+Qk/IrkR6xMo3K+63qL4AAkFB56aoiW8NvHfJbOnROab45DWkJMuJA7eyUl
e1SdTEXEC03QBdWUL5YtrR+ZGuX8ewDtlyZR1Tuy2HBycwpOz75HmOwa/ZQjHmi9+FwjY9MWDrxF
oF6wuQWEcuAVHiVYvwVY809u39Jfw6VHNMiSDPp6CL1BW5h6MnLefYkVOBFSa+/DSW1OfqiMp0Bo
mbqEwZSWGyuVw5+0RJOyiMyG0qFDhvpECaN4QoTEM+XoSWxutRoe/m1F0fJnGnvoFqZY78xVYAXx
PbaqHRl/qbcHs6BCf2ECtNQ76jJ9MIYqEStc0uBO+tMQ3Xj0aUOTl6n4uliFaZP7a7qXZVzBYSH3
3MEK9C/PFBB+qKqHxZsBIwkHHHQ+dfQ9hBMJZZEdkd5ohlL2y8o0JdIRn34LZ1UlDT8ZZeZUN9xd
3R9cB4zyjuSqDTZlamYvA13QTBheUV4/RoWRK+swS5xDCDzJ2xqqLCwTgVbXqSAjWAnosBCKyKCW
R5baGLcaqsgSwVMyGP0qzQAyn6fU9E/9QE3vDqRTvY9VJ6luI2kBajd6oYeH3q7N6tbL9As1u5Va
sEoGInakSPH0Ew0xpSNyG4IZUj9qztSI/VenJl7if+GZf3QbWHehqAlyA4f/TwIWBu1wW029I90s
Ed4Rc6mwXXWDrM+9QrfwnUmhWPvmVZ7+aDRR/X0ytL6EqNQWwcJICtJUuAqyseFOpLESLNpY0ofQ
tqH77Co1Uadb9DC5c0ZgPT7oWQwXYojKtl9egrHmpi7sYGAZE4R+6D0opA1J5CjLqKhKKJRhr3sr
oaY8FjCpvC2Vgu6pEZn+AvIS0TeobSKM1WvLcVw/8Ku3yXF0aN6dOqoLZB/h92qSzavMYoUDOBgI
Ugbop78EERIVxBoYx4UgPXQvvRK3VPFabsU1RSDduKu1gVwYVVFzlyB/RSQnfa4jEvd4Kcd8MBa+
k0Ka7sAhct6EiepgqxsqugncMa21oRLbn2XfS3my0Q3B87N7/14BNOyOg9VLzBl00pkM0F2Bcouk
08OWSsng06TIVBtXLfNK3xp6AAstJo+wlyM1PemWhl8/ZrHZoaBrEQpR9LW9VWfoqrEr67zADSCg
vFVUSl1vujRBzRq0bbLUqtCyuL29rISfTz9Bwi31tegmlVJ0VuTgrZGebjXg3ouQrUpXoBFmzfkZ
ptTtIkHu1hoi2PYJl8UNgngPhnsYK/03op0U2yUqXuEhhjvT/CZ1yzDRSDzMgRZApInNux6MhwId
wXMvGuizWUMssdCF6MuH0ZAGjL4JVik/1zGT51DabbjD26v7FQdIlBZwlUruh8LWX81MGQ+xOrIJ
8zAv4nVXtsXTEA3pgx0mEzBEX45vLY/1rw6GinWRSrWnLAiVYolH9yjg96vwem1nMB9Mb4RFaFaO
/pIExeUqGG0vdZHdZQnrQajn9gXsykVYNjjpNAaMsKXkd9qLkbvo2cRrArJVFfrPjRfE4YMOlYvS
P/dq8lCKIXiKU2cYYSs27QlwuCrYihNymtZXnW5LPQgc3vSb1FyrGoLdRQH++NseiTOXtT5Fh2b0
0OhObVBDdkEc95jgQefB0hVYt9BqdERmM4bJWzMVjr/IewXCKk/jd5XjXS2hkWZvNvA77lOoEbsl
cg6MDLJetV2q0/0LDnGjgRoxio749Uua7zmqom4aQsw9tIjgBSISnHqzmCLsVbHueEHk1VVrLIr9
cuNBePKhitdx+X3iHScGU2P9gdzSCdxUz2D3q2FdnaGdDOENlCWf/9jqh2xnYS6T301J2m7LqarY
JVSUQvauYUGFpi7wgnM/S2DXTXeIp9x4qwS004UNnoeJbtWDdCsSSQ9cIgvCFMhw/WiQmP9E65E2
m9SrtD+4d5RiNdD7adyOlOfpmtn5l9VoRQjHHg+pqaXAp04mcpGioNZbFiLXXTsuRuzTmYBysKsp
fwYUE5fCX5+9cOlmh4GYQHWBaR2ipTpsq4VtBOFPboBWWyALG+TdiG0FmjwRyRvgYvT+kGHT+N7A
F6BjmjkIYNU2DmGijPu9bUDM4sorcBENS0KqRRgnXDhdYtbWU4cvW/Ad4YofbDKri+5gTukSTBFn
IzYttIwCkHLYAqiUlKqDFk8FM4I/6VoioqfWaKi2cKfC7lEHmJn8dSFX7TuKCOpmqp3eJGAvx+r2
AiV/DwVNG2En2PpTbAoJdD6gFjvmWl+X9xSrUJmlzsXcQAljrToketbEq9bOzG9N5I+YDhOdHT0K
T8TycJ6+FdqIrKUT2eRvOyUcM1ocj6TIsos7CgC5n2SgRRfaBiA8G4GjUCJyVLuKeN8uR+2Q1ZN/
xLknums1CyX2gguuih9ShHvyYNl9phGlNRHab1c1VEVTD1ixkEas86g0PceFq2LWP6aUfnzVEsQW
vuwidQy7H9b0e8X85QwhXyu1kzO2KKw2WiDCFFUPisDUv5cjHgvlraPDCiZTJN/S/ZWFpt60kaig
Dw93dPNzFPo2m1qiEKdWQfndKqxJJQOE8LSMw65Amp5ZtrcOPdrnZMu8EgJb0sgh+sYBqlOzP0Xt
l5AyKVr3/V7JpSEfYKlPzkrkfU/kpYYYKeh5Y3uLVtfG3zoOLvnN5BFwUGEwiuyxD720uAm4CUno
6T7xJjFvUk81Rf2LXptL3vmldGnvn4Q9Sgo3joglDpVDmLS7WKHOv8n0nv7PFzMRwJbeT/3v02hV
6W4s+kDfNuCc/l72QrVucP3jzhT1FKTLXo3s4aHhTNOIOLMtC3UGngjPZSui6bZ2YtPbozFCcSVI
UNFxURKFEaFx+huxgIuHMGuRcbpM4lZEJCuQj0q5BzxBvDPE1G9vFCw2h4WKCQynZ8KlAB+jBF6O
38iRP0slvVuQefcXcK+kH2afZrDhpKadMPGN4da3gzYhJpZUCSBfRE9mV1nfBTIa3ouil/daMWU0
NBbAnCP1ReRCSRoR2fDuZCTi0jMXse2NJ8Mzje5IfYo3jBNpPNW6QwtOnzN+6JSuw/KA5ZY3ilnJ
n0NQ+j9iPsC0CmCGqwANIDurtrLqn2nQEz72Rgj4aacUkTy952+G3tSjnTPE9FpMvuJtRVwo1ZYa
3vDcZXa/zixL1Jum9obukA0VvisOpIKHTgLuwZ1AC7wdvALdKR5APXvFjnE/7diBhynnhb0NbLg/
8Ca5HbANirwV1e5qO6VTU67ypszvx/Hve6drw1OpU4mDRR9QykRCk1luwLi2G/RSG0DHzRi1Sdka
w9bL4+AF25GQrKFN5R2CVjxPeiPJV4mhmfYCugU01dCEjb4AtG3zLdd7wZ1ldNj/TEFwBuzSqgVp
OxBdrZKBXYArTV/VaDEfqONTn9bLRDmOQQBYW/kp4nWvk+2fvrca0lMOULGKIFWQqoMR5wCDKNMO
PiJRD+uHXGt3AxjKrTM1sKYHerTTQBUTH3Hb6oUDz9qvIVCo1GdLDlQ6RKtAL2qm5nvNdCdsAFDk
6ZXXuX0NHr0QnTaRkNTYD5+SSh/CjVM7wUWoVZbqnehQFlA0UMDtimrohqWaknG55L8qBIoxgoxl
5zWSEr/DaoGyXLTwa6HnSxH7/W9oN+R+HoxTTDIDuzU2eW37SEl4rzc51qLTCncw8z4ocU1Y4t3R
ndXeoc7deh6JEwQ99lkC4e2p8UqDirGs66VtgDLDnVOrMxYwIXgWbg3VnY3R2POY94N3yOk6++Ko
Y7WMhWi711Gn7g2CPsqIuJeiPeebYi2CWQxBIThWnVxQ0FEzF5tQLF60CChyBfEEkquOyQCsC1Iz
Dc1mZb4Ul7Rn6Zn4BPOLrSLdSWPynirVRvdM9dZ8sAt1XCIu745lVyXrCaarD5Hean4h44fAg0IE
5B2fPpKNCcBXXZHFq0cMZ+RFsUyxdAECGaNZR8StrRR0Tph3QESGRAhxAnlpMVFtF2mVvMRpn3i3
TpIoAyTvRF2mkYVhgNQc/lkWJi5nvdlP+5Kk/WeOzgCxutJH98FUmQIxHfKYBRTkVqdYCbl4HWmU
+dlnsr7NVc0TdD6RVXZfGD44SqZm9Z9M64ofOdAwv6DKHJJ0EIPxR2emlQ0OWw7HFGirX4SZp8vf
lqpQPNIp0G98LZa0bxq15gEbCatYdIGTkhU1RZZCFyj1m8GoqJ7UmRn4u9yqnWkpKT4VK6cV9NVx
oN3faherodWYB92Ri7WLV5SYIKRpXAfK5tK5TT8UaTv2t0gBUEz0eJBouzJEIyZJqiECqnX9o+Xu
b+9aaqLeKa+V0CRPmcRSpQyQLKB24hyH2jBQoq2VtojBQsMOviMZiKAE17JvjoE/WDXLM8D3iurW
WjcFstwjRu+i36udN1AqQdESxmvIDA4bt4+RBmqogH+GYMDf8dFpf2AJWMcrAorOxihIonnkn0W+
t9E2KDuylk6gD27yZFVSf8rxhEBJAygRdtCNPGIpxZX0GIvXVULixMkKqQe6YaUrYmklnuPdcMvh
5GnqyoVJhLkefjTd1LcnxPkYmbPxCwdTE3+C/Ne4Zmi0+tGvlQweC4risOdRCxBnVK7GZZ3egwFN
aDRpPWau+0b6+VaaMQJFymytvp7w5jRux55y2wUJFnwdnt8lqekUuGGiNb/6ttRPqYGvdeLKFpRn
P9JoEDOqzFI9rkx/bMpbmDap8U3DUoLyr6ko/RmIKqieoUsGPtp2qATGMoLzAiVGUBgEG8RZJXsO
7c76mXDRQAHRqVHYU2dQ6ektzB/htdnJsq/goUMHp+S6Tou48XZJD4dyg1tPVW9kT8DCgwiRQ7pq
VMUFZGdL4qg5VFF7k2cpquSgq/T9MPiqL0GpA03/MWVGdScy0P1vNqwu7dTAQlTdahob5z4qmtK7
k4glQS8KRcEnHbZmvykR3irfNKPucvr58tceEhu8fyvLijI+8hcBBw+ZeGykS+H55blRmkzsWrAF
BxMmIR4iEfpYwauC4LqMe+g9ykUSWWp+o94oEG3i3YBq219zIUMJaCqNNFNWDW4Dqe0Eb2SYQ73B
N7M9dcIu61XYW20HUblR/B3iYl91iy4fUXUhQ9CUWwf0Ht8uTwbe2YsL8TMqFL/cFU5ZOHDTJWkI
Gl/rjTulwWKooU6HoZPvdDFog6071M1qiDHlt3ziBSwQ0qVBfBMEkdq8OSoBN+AAUvhVHo6lfjDx
pwu2eQQJgQ4VGEgtTJA8OgQnkR+/4NXS+xeWrqne52Vd5EeaANNjotKNuj7VsoT0NrFm6g6lkE/Q
LhRTLx+NtrCoTrc1qEfXR+GwTOvASE/g5sNwo1uQf5ROt9AC2EbuIWdrO4NQcTD7Pa7T0y/D6cwQ
Ym4T/fjaaVn76HAtcDKES2KqgvdXzNxV4y7VHPhPzR7mcBs+iCRdpTDxGBCKk7qYFP/Rn5J1m2s7
Z9u4Lit1xX5Z+8ye1BGQjFS6g9AmZPYTSiuzi0HyE2hrN+J37a/wEllCCdmnOzpWuP76anuBizvr
e09ZZq0LOizRJAS94swRVWFaXWL77b5PynHVVbRAqSBiUQru6S+IkgA+BS06N/FQtmvFsl8zRGs7
tQvE0Uek4F3xuP3QP0ITEk4pDe9tFQ/VuZW52WKoE+R5u6f+serGbZT+lv43nLquLPZHr+HLOLi9
87Gx/3FmX3rqtVagTmr3znloHnN3HHb23lRWjWtrj2G2r5a6v0lxZHBz2jke02u9SD5Z6Xfjz0xz
QUACgc0CItTvpNRFQ0tTc4Wgb/xl7vs15PItpZNAWwfyygfWPp05KKakPbZg7vOZ2yG9+NSmpQFL
4U7tYcI4g2zHVzeYEEheSrNAU/CHvBPceVVciMfNbtT/iF5ZF3l8Zct//A4gcKp6We5Lq+m/reD/
6TFQNQg9O8zL9pR3jn65poa2j8r7r1f700E0ujewv21Lm28qirT6kCBh2GtGeobRd6u395Hx8F8M
Qq5KHYDQTMx7j8eZrzeW4XV73GyfpaX9Rr5+dgL9ikv2fC4cC2IQBIG2BFg0ndl5tRRZq45ZYKcU
vlTavbCfnPLKEPMdwhCaCq/E0jSToFGbNV3Tik7SWlxER9ioRbOqEJRa2yrZQqz4+pPND/t8oNlW
JIY2G4ew7BgV5ya+j70/Qv6o2uPXo3zyxd5NZ3bUQpoWTEmlRce6+iHCX448Tte6dF37YjPHZzOI
E4qVfLHEcOv2qPN4jSto4FZ15d64NpfZ6hfK4AVDqEdHO3zyzINn/DLyK40eri3K5Sf8cyJxYxsM
2fG5eu9k+gcWRY3ux/o/PC3zpZ/1dwk6HZmVyiiYCbqJlmP4882wzv+/lb8s2z9TCVELEHyZ0VFH
hhIrvx1I8yzS14NcPvm/D+j/zoTIUtdUwcmZzQSCQKEUqhUdL3ZkCypnN2qDFPfrQT5dFIdqvMmj
aEFwez8TMjlYzXREOQbF0cFUNsJ1VAt/VX1xZaAPz8NlOsLkgtFtkBRdn50Wu8s0NRjj5Bg2d8Ab
YX2H0H4VQh2citfRBLaj0IVR5noSR8/+FuPwraeOO1CaCaBdSvzAvp763E19/oNmZ2toJgOPXn5Q
MIlVgg9aaApqvf6yUgpEdXRTefl6wM++9b9fYHbG6IHhWTWo0LGTG/E9w2IydShsXv3SlzWbb5x/
x5kdtMkuQU3hfh1jjExTmMto7aAH4fsmN/jqScSX8bC2UUB8Pb+/O3I+sKPbvHq6Btl7vmNbJ9ZU
1CHJUWbKEekkZLoTLnvoAXDwUx7ie/sHqWJ3l95Ydym+TeDg1xqNfPaNHcOhKHcJ9gxr9o0jPTDb
EdresVgG7SpQaKaCtt/Mrk318oJ8mKqpWQKdgSlsffaNR83x4Bs2ybFs7sF8F9imJWRp2qu3sM/G
GmctWHyJe+UDz5t62ILWTYQzlkqAZQlrdiXEcLwqEKbxJOjWpJLI1vhC0KE56u6t/lHLb0EGIxCb
1t444sdQJqfLWsCAGfEJK7YgjWuzS6/8qg9v1OxHzS7DJgzHAe+38dQivRyHxxArBInHWAt8oeXr
rz/Bh0vxMhixtY7DjhQ0z3h/XxXYgJqpxxew/Xugn0VV/f7PB7D4+5feUDgxzTMlMEs4RmYxnnrK
eLqOV7fy+vUIf8Ocd3uHOfw7xGwOSjeYDqn5eCIeWljOXWD8Ys4HI171+HdTF99hAtKV8so6/R/j
konZtkkAJmdnA9AXE8SsG09xduiKV3wRl8pFvCePioMf0o+hxXfyWnu3DweSyfIZbVoE0umEEPb9
gtUIWkqK+tNJwVW6SRFIcCahruyN4MqZ/GwkemNrZJv0yKBzyPuRnNLzqt4v1ZPhC7L7yvWiHQbi
MKWutLC+NtD8O8psiA0/UU8t/gIHZKYKeCUWuhzcZNeM0ll+vWE+Hc8WAPR/kxln9kaPgAtkxIN6
EnW8SJoHSfyEQ36Z7r4e58ODKKwLRmAIYbH1hZgtlelDToL4oiKBt4+NGW+a8tEvK7yVDOoz4tTl
6sPXI4qPdwdD2sQ2oBIkHfMLLUXdXhv9qJ7sHIPVxFB+1J7lPKUTtZ4U469b09Dzm5q63Y1RT9ov
0Q3j2mqkg19xVB/SiJrWpKEVXnh+lN4ODQR3bNzMG7xEFm1TvDWIXRBnm822w5pi0VD7cJVeOaSO
Ge0w9wxeEZkHV07aZx9SRwCDMxY7XpiznQibJkd7ItST1j9krxHulpo7dcumOhRXtuInZ5rcFrNI
cBauQ23eiRX4T8nrQnK8sA+PC21dWNYqnG50Z3AL/HUG5Dn9hL/TNK6+XruPS3e5Rmhq7nBJ2gR2
749bXseC7h3DdLItZY3/Af4fyrpLbwIIbLX+9vVgf7shvr8z3482+6QI/TVevm46VT9hpjev0y/t
Qb2R62jtLY2d2HU+VogL+T298x/bx+KmWn/9A/72u/nwAwTpN3mraVp/O8z9E/IbCuY9sFGnU3/j
3xsuRGJjoRzMe2s5bYrnQ3hKae4qd/U22kPJujL4h2hDMHtDd0wpTf5FXG6IfwaPMUaCImxPJ7/G
vglZ1W1g0ZohSr9pKcVfDJ8xiWt+5OilkYstG3369t/8AgnQyr4WOiDB+18wCBM6PM4jp7pWOFzV
M7jtzhuWfWTukKu/IZaGjG858aIlrv168M92GhEPvbdN7WLPOruX2tCfopqy/0nP6kfnprZdmWUP
6fTHKTb/r5H+7sJ/vnNA2R3NivV3T+cLA+U8BfmbdEp2So+4ycmevx7v481+gY2I1QE6TZ7H2bpm
OrwnGfvqiRnetJa3xg0aV4ji3umujPTpRQH8i+qXx5jHfzYUoHMwGWrKnXQsrRzlx8+ofqQxXITO
TfGKRZmoqzK3r91Pn87wn2Fn+waTQT2NK4ZV7HpddZuwqVzFKvZJ5D16noBUvgr8ek9fcMyil/h8
tUp/E8p4VYDOV9f6j1+i8vkh5rUBobRN7Nms2U4aRN7lGLWqp6xPwo3shj90HepRzGMT8PXKfrZn
yYBMVWr0MzLnOykVmQmdlXkbFODiCafmLczJon8y0TB/PdRfKHM+q3/HmqFdUzUUpZHE6qk3W6Re
NJdxqT9vDSV7glVx6IWuuJEx3E1ldaaqdZtOxkOaTHcRflYuVtPRqk5hQ5v47C9siZNIpunouNSj
j190MDVnP9QwMlSqaZmDIOJwQWHG034FjrkR8BvdUngrq+thZYv6ysX/oXhCS2abR9SC7CtAP+Vs
cnYZhfBPK4ISYWJtrDeHNm5fVHOK3DTJ6PakZz/wRN7lpfFGcXAfOsFNUuUCHbG+hZg9XXnbPyYg
/B6dFwCwlC7CchaMEXqCgHutemqIJRa9KSIXcq1xZZRPjqtDgGA6EBlI98Aq39+3RStpuxUr2ilf
YO1602/yfhUdIQRH5Rrbu6930MdD+n6wWTJboeRXdN0XJ6dCQFGIu9Q+TPRYg7qtbr8e6vOJ0TvA
oi6kq0LOLgQdM0i9QNFzQhjSW+toab8FB6y4EMw/Df/VxExdCqESPEt1NjEY0VPYgkhzMshH8VMM
sFCFaYAW5+tpfbxY+IKEsNzkkorXPOLDViiZrJGBprbGtUWU06aht9XGz3X/SpT+6VCWyiaU2KZY
4hJ8/vNGKdqYFi0J0KmiAP4HzVjo+mGf/bRC6+fXk/p4hzGpSzoA109I1ZkvFc7UpvQZKYORAWcD
q50b64TBJ+3MkiulAe0SwL2/xBhMOqYjLUcjEZldzXFixDWdS8SpoHqE0BfGxxP9pbaG/djYbyks
gjB8RvqI5+o2RtypB1f6s3882HBFLbIQrmuHEuFsr2QBEsKyp1eIM8JlJ8RJl5maWv/FRiGLsw1C
GQ3y5mwU7M00StO9OBHUq1BjDAiFInPF/ddL99mJ/neY2WtvVKjw6d0sTnnCJXijhGd8XSGDfT2K
9jEu5ZtdQhhmxL6f13iLeioUDzu6U6T/HiFHKvFjg6Vqlm7j5DeMpYWR0l4dkvf564E/OwP/jjv7
imMB/q7bozj5FHCN1Li1+61WNOuvR9HEJ3vy32FmX1G3Cr2fUk2cshw7A8fTacQIo62uQP8vtFCa
ejTdjiyoOuDnHd5gPpnuYzsO70Z8Ca78mstgswNCz3ppGLw9PAvW7DQaTYbWv/ft0wh1B6yBzBeX
nYVf2foKF+J29fXkL+dtNpy0yc0lzw8rOx/Oo4xixQYGgF30pmMsDlbm+sNZFOzYBmmP394GZX3l
DH4cVKqo7E3DsYD3SDP4Uf/cbWhpOnRssX0KS22rZIvpIdFP/ajdxdG9Y91I68p4n6wwNhWGJBTU
SWR5198PqHvRAKmylyehtasSB5A6PJfxDi937OiqRdlBO2mfDF1zbUS/XB5XvvIneS0sZQdN5uXm
Iy69bMF/ZizR0DiRMQbntP1uyiOa1YURbTQ4cfHgtt02GHBg5JPT6EBJzxAYp3FvI5vCEKrEPKy1
UlpT/pJmeQVz+uzL2A5ZidR1xyLnne39HOk0VB7NO8VobuBSqTXx4w3M9A5mfEBrVYAh1MbfrHV4
rV/zB7bK5SHAF1y7ZNrEU/Nu7d2kN1Bvff/ct+K5qHZF7DbtGoARI/y93Q4riTlrpWBCJadNnu7N
8KQpWz+srxy5Tx4lCBwE8SRnhCxEou9XB/kNKikt9s+IJpe6+axOoCrVQ/5TwN3Yw+BVc9/Fa2fZ
F6+2f+X5/YgivR989tAXmdl0GGb45zhz1uWI0zlOC9J4w/fdLaD9ad61tr+X3f7+zPOx8dvXeZ9U
aViz0xCOKrRYU/fPWDihPAyhtWElKbc4pVyr03xy0i/BBccOaqFhz+s0tPCaRnu0/bO1x1jSCHfZ
cLB7uUiseJWXr4pz5aBdG282NSOinQrd2vxz0V6KUVjKZHctvfqQ8y+xEf367vwIa+oQT+AaAdaQ
bxPlvt83kPmEhflJdJ7Gg79NjN3o743oT8cCxtFja1Blxxq/WI+Wf0h6IGRXG35GS7yZFFcoG6nc
1hgie3ioloXilv0GqWCAp3kShdcSjQ9r/v6n6rN8hq6KWPTHbXTOn4NXFtw5lb/LJ+zidskNbLQn
D676lc/zIdKaDTm75Xtax9LAsI/Odf+q09O7/f315//wUs7+/uxOxVzOri2Pv290OI04pYtSuAy/
d+3rfz6OIyxQXov3UZ+HrE5XNdk4jdG56V+Mqj44BVdSao3n0O+VK+v0IRZnTo7BeSFw5F1WZ8uU
lWbfKLHHnOw026hDnmA/WpIDT0W+rce22yH8vBJlfczVdOhARBtcB9zGQPTvt7E6kphiIDftW5d2
Jqt+w+7cIX4Ir9LWPhxPRgJc1S8JNQDNPCxOTZSKYeerexDr5bBTDqh/1+o2vPKqfdwZ74eZPWqj
tIM0Umh63d4M/0PalzU3jvPQ/iJVaZf1Si3e7TixsvSLKktH+77r19+jzK2vbVrXvNMz89BVnZlA
JEAABIFzzGiF5lWRdb+9Ne5JhI5HDXRVTPnT9Z7pgZbwnBzw+3qN6rSJ6SVSmZ/eg7EBztTu699a
4JUw+mUI9UpQ543Ytmjlm7oh7oT1fQG3ZnctgDqq8ZQfDfyPXjoLeDM7tA8wdCLeeqBrGdRxLXgd
uEidz++1JwyGJJhqwQDOY7/D9r24x8BwsbLODB5Q9D50n/rJJd0aQyi2tmsYh+wm4v5Y4f90t5Cu
dVeD/bdIupDfV5aOdwXd0DeBqTHWe3tpoqRMFnSR8nUYr6kANAoLMTsLqHX2wpQ/iUhQy2KsZ/5U
/VkPFfSAdpY0bYj1YABtG5qcoZ3EFWeyxMz6iQubX1DHCvDFGDdOocHKQjePiYIg/ET63i5Z5iiw
NER5JABjAFG4hST3pK8aazrEGDA5RU6+1Q/iWjIKW3wB/ZduSoygxToJVDYGHnuAp4mQLBq+kW8l
y2PvI2t1lO8YizYqMNDF70dbt5N+JX0g/TbSrUwEA3ClhnrQHwDYqjemx1zfvFmioomEDM2syFqu
zbJIQzlQ/HgyS0ARbmJTXBcm+khs0D8xvMrt5WI6AheyKLciii64CEHWsJ+UOFjRSlu5ZrryV5KV
mbF134fN+pcLYZR/SZWFNE6TU/v144oVIaf/9ypjphZCeYwSRatCQivAvoUlBlYCu+/M3jJwLzeD
l/vrmD9mqqqhewRFALyEXWsIgDgJx6UFjx7yaAXIFivfRg/53jVCht9gSqJclMwBjd6XIGk6YBVx
TQCAbdKNa7BOFVMS5aIEgB3zxbSmzmrXFQks5IOmvCuXGaPBddYXXmwe5aNy8NLE3pBPPqo3ZWMK
l9oGw13/detoD5U2Q7ZQsCBAIq77dWjWRPg2gOj1+B+tgXJIAATRhVDCgkobQA6kIvohMgQDBFOM
JbF2jvJKDXjvUzfCihpExRhDI8gBjfrEMxY06/z+KIh+WHFzrpFUHevpzSn4ims84hsszzPjxdEV
iIRdgJPDWzalHbTq43kUE84Q4hshhAy75C+O6ZUMSjFjCC7YZvFj0gAaMklNSLbm1qyoO7NfV2Io
teQ6KLAwaDKpBeS9Bo/gBz4Khu5vn9/QaHexYSoVFTyAIARjABLvgmB+36h3oBo1Q/jqAPDjGCaJ
jQVLpHTrU69EUsEBNF2yLDZYmHRUT5Nf5YwUSPKkMXlz883yC3NxD8/BOm43qHmga4zaRwHggGHW
alPc69f5W77tcYq098AEcR9jabfVvmk3/8iiu6070I9qef0jKzm0QG5+7OCNKpQjwCO2E5/co2Bk
XyKJN/zWfWQ628ltU9HqSjy1s2DpKzEc+SN+cuuxifbRn9Nc2GBoMHzc8xhOavqNNxLR7IhOTewv
WoPx84tcVxRUIQZGHzY3IBgw3+aWTHoDrO8GgI0ZHn7WVnFbRV8oCoiKrFCBvq5Qfq+rSNgnCaas
/QkI/6TgCvY6difF21TJSUSHknQGSy7pMPOtcSprvTMXzOnC/L9PmGz7Yr2CXwQRAGYFhDPRiE39
kH5gwrp7c1d4VzUWB27nGtkHzzPk/owQ0vt8KZcK2GOvcMDEgNzK4o5AFi/NwFwY4647IK7uxOfA
SAChDeI60z3W7wClMivWA95MmMDDma7i3oun0JtqCMBfsPfo9cTdWgG9r+mfg8fgcfKyYFuykx14
28A65j+mh5JEJstRzR6tC/F0+OCqGAU3sI/u/Z1yrM19uZM39S5Y2bZwWIKf9x2Mbt8jTC9dMmx8
7lQpuipjxBPDDfiT0rnSZSI/VND5qbGUVbX3EfPd1eRGRCJu2feEn5rcjbYvJFIui1fbwZOCWtgD
XA9UxVZnaE/dckpp0lVlDBYulijYALZq26+75XSRdVejoQPQ/RPcipiAt9n3I3EmFUary/+2QaEi
RcgFGC4esQ36SjkuTnjdPzWb0QYXDJItMNWnH9Un2OiXuQFeC1zoC1wsGJqYyfSvPoHyb50bhABH
wyf0ZmyCm8DM9u6DuB6NcJXuwU1tcGdWQjF3lbmSSTkdXNcqlQNFNtSQ5yRaST8XbQzNm2hX6Z70
FWON0zbe0T3daaCVktJJi1LY/5K2PvLyHkaWG7rJFMTSJ+VSatDFJzGPhUk4TtmhMjgDoLAG0FE6
E3Taa8a6GKdIoS4CJdBY3HFaV2dN93oXSUayabG85MGFv/D+6hJ6pTnqRoB7llYm4aQ5HJbpGtrv
KkN7TFeDid50VhbNNBQq9Zz4YWTOhXH6u9ZMDqA1+tFeZwKMaJOzAgJrOymn1NcTVLwGF9EgELVr
jKmBic2sTYBVWeLaXblwAtxJQYqdGxqMBzThqHUxtTobFC6cAuWpFh5wDEoVWgUp709dCDBTRnuc
nJVsAu/aqB4mP6CbHLOYJ02x9s5JoVNXFayFejKdzMXJ3RQHuEILLJsH76U20SaNXT+izHdEy9tK
B7MsaTfxs1qaowG6+pZom8aMD/EB5K1/WQO8tD2V8lRgSl/oSgtjyKznyqpQ43xYKieesMLibHaL
rmFdUDHvgbSaMnJM2UdhE3XCXt2Pn9qPxwBhsQWOkBWzkDuX7F3Koiy85JpOrQB/8lMGFJ56u1u2
69ac/H+68h5qoi3jwxQWQxxoYMaQ+y5kMulbff9ZKmXyAA9vQG8A8c0GQJgGCscIeiGroZW1SMqi
Q1VyA+C7w08ZyNyN9BicJrcI7oLjX92ELjaUDqnw9QJA5iELr+6oq7Zn12yn6An1iUT+u8se2iwx
soAWWTSXUVYZSzEKTIPwz2kNd4v9aKK6akF56xbnYWH71n2VzWZtSBlV4DHIALVUKZ0lneYlKUgd
9yBO/O5N8Vmq1+fCFJbFjhss4C2t8n1m+/sMF01uqbBy1jllwjsBGkITgcxHb3AzAAcpAZ/aXsfJ
WMBC0fdqACzLRJbOup3MBe5LWdTmFs2Cj2uAT+2HJW7se93oH2uSbv4/7kHTOaMPwqUkKiUBKmBf
ySFWpR2BFv/enrVViIC62NXf5Xt6KGwZjwCuMTzeV+Zt28Y0lHexm9TlB34GqLktVghi0FN2aJGT
KlvXLL+1jWdIv3lSA2mEIXNWg+ijm7qiQOlJO3nXdYWoVBoRcY4j7THbeBa0uMScNL/9GwejX8ii
NCgAQiYoxhrWspoeQ4Pf1RoN7Ywkdi5iXgqhlNcqSilEQCT8OfOT60Rav1SQ4N3fOJYYSldKWXUT
Dcy0bxFq7+0GcPAEXdyMAz4bfy6XM+UpFxficshFPFi3Ih5222N1kraelaFS1S7ll4AxL89aEpVB
1mInaiMIvH/ekEGrXZngSoa1szTEXBMVUwPEuAWe40XE1Cnf96zJLfeGS4R98XJfTXP1ccxY/bFv
KqZGYMzMBA+LKk0M2xwCy8fzgr9C8vYfDYLyxFk6AmlpMm7g9e+mmtTk97EolhuctHDjnC4WRMXP
LBMqdWKURJSeYlq0kt+Hw3RJBZqiCWh9c8yW+td/20WNuptKrSvUlQ+h05Mrj8JMYowbQPgZLsMf
/YyBUcsDVAsvoVS9AC8A3TOtJYBAjuVBxDNhd4hWaGbYSeZnjS6AzsRs+LuDg2YVT0+eeTqxtnYm
AbqSTamwArJmgsEIcb99zR9EK9qOBKDcRmtAsGIAvtZK7HjJ2tvJU9xbMaXQWiukXOyx4nGHZ18A
5qJ4D+6bXfLQH1QkmdKZocyZGtvlMulKTwVkO1GJsUyN7AXT2+b2cf1g5YfqwVl9MfZ0xqdcyaJc
fjii/1kOsbjGklHJClClDUmzUhiHby4PupJDeX297wMA8mJNr0APf+MNDm0B43r9G42+5O1NtAG3
CXI/mCurVU2e0Z7w0+Sjauj0p9s8qyCqRb0vsJlyc0iK0oniaMlQ2EyMFgV0L8mYVsC0mzx9w0UM
CND3I0hDNR35f55don2+rQ/TKz2zuWJ+PX9kUUEAEN8ScJYnWcZPCdYnwL6eMrup9IQ3WVPnmJes
OYNEr+rUKK2j34+n1tcEQ9k0QinuQ7XCCKTF8W9a8q1qTNCJOUEij9ZYdE1KE6za9UY2SRMlQiiL
e3nZ4iaPV0wU19aP6I61RBu1RpNHCGcob86pXMqkFqdEMihgYsgUju4peWye0zVvSeYZjElGaaXP
8SE51wfJ6lb3Bc8p8lIupUhcRTIOVEPiHjCjYGywK+X3fQFz6Srmgv7sJhXGQRnjaXIECRzAGCdA
ZM108y3vgpsls9L2ULXLMv9oUm6dKy+LwixBAczqP5/zL5ffQIV3IGgKaY0Jgz1vuJto+xFZnsXv
p/gE9E640c7EMwZoN9Ftwjr5c700V+unwkUrNmCSayVxD8JYKzq0a2knYKS5JS2JCUCEB1O1Jas0
4O7OjK1nGRUVM2QhFzFEMEWqj/0HkGnJ+XG5fMDDQL986gjrFWrudeRypT/e98IBJRkMCeQyuHoZ
6nI0Pwpy/BWba2CiIDiqiMzldJ/eduTrv27yz6ddiPZrQFMLAzYZbE54p+XIuD6elw9TFeQdBEoo
3p5YZQOGTf0U6i9EyqWo9Xg+ndxtB5GhDWRRVNtZN4hbQCcAkQJtY8IAwKiRRCMdaiUXgChKmewH
VBLhrrWP9jEgv3+XVmmBq+ndM74ZdjOFQTrXuBRJhUmpBhB64GE38VaL9opsU6DMU2/KR3WVG8wX
rVkXdLFAyt2CEa1u/AIL9H1UpO392fs5GuIr/6lsODM376+OJW76+YXeRJnTgiSAOCXKyMgf5Cxk
SPiJ5vf2j3KqehuCdsL9v9YoG7IVWJkBfU0nIF6VxjeIiBgyZ486plh18K3JGC6gPByHEgtwA1Rx
n756CYgtzPwFbbeFZIFC+P7+zdr9hSTKn0VN1ulSAUkSyGlGQ1VQ8wgQEz+br4AVimcj8YUsyoHx
almWQAVGdAL8++6xA14z4zbL2Df6ylJV3ihjpFPcg1MTwz5DRIASpBMPmJ4sJ8XYOBq4Uwm8WNF8
bbrPBgmp9mCEyAciecawAhnlfSXNXWjhNhaqrgOYU7gZbJZiABNnSijtk9C1W3+HiSK9TW13zMAK
96UHhwVfm1Ke2Ay5c9eUS7mU6atVl+rJAnKrAu/iKuC7PaPAVLu9wL8oWR9BMsMw/bknHxF9sTzG
yzBBByS/6xOtgFwnFyJf2neDlaw6RBoZWVP1CX5rGdAHe/2NJfIHcfTihGM+EOhnmKdRFAVjNRiz
vhYpDVEmt2qdOiredT7AC5dxD5h3AQAN/wxwsoLwv6scSPIdSIo20br0ba60RzjRz75fYhZGC83Y
tcYEcPQbLwDP0iZ6EXfyI+ZiweLu4rXx20usMTL97vTvNHTz6ZSnAEdJBH/bpM5CNbs+wdgLuCZJ
DLx15CBbLlynBclW3ZFVmf1BT7nZM22aYZUw5XAD7RJE4FLyNDF1XNXQgKxPzhE8R2s+ADnOAFjV
sKzB906Kr2BZORNPDZgja9yoP4ElXe0Ced0ojCsT/Zj+z15cfBJtrarm+22PT6ptc7Bka/htr9WH
ZYoA9Jl/yyuEu8TGTNASY1qP9/UgTXHm3nZQJuQLteYXwpg64Vo9Re+v8vcxeNS26jrZBUa59cJl
bX2jumZskqfAVtYHDIYe0ViBv7dFk1XVo6ttP1uho5yCAXTMvt6gUvFcNtRDkWSODPTIYg2SLMDc
g1QxeW1bgX+uA5BcmhJwxXE9FoP0qRkT/hno7MlrJumxZ9zfHcrx//M1CxxlDIgjcaeTq8HHz8Bb
kDlN7Y82X2Up2NyTz6rmlae25FkT1pPNU7oAiDGgb2QJNUDMpl8fZ73XQBBeaZmDMWx5vQgE0c75
QjA1DoxHUgFmxLiMZYb10TeDaZGAKscVE22SMlC8qaqHOAiRkDd15oixqSqkDC0cyTJbSY8lOluW
wvAom8W+VLeSsNLQ9FDiRYGVxdLp5T8fgUchGdinmgTwn+ulS4M/iEreZA63UoW9CE5fmRS7AgiG
A8GuoxtwXclWCuKhxgaGZv6pre+res7y4EQxwgOwRTzD0QhXsu+Jmq8UmfOBe1lhJL+yM5jk7eCD
IWfGpiBnQl+VQY/L0yBoeSpKI+9jpS6aK7DQajwXPjjcYU1FBAZZxCpQugkK0FE50pSeMY6W8hwB
qaVQ/u084M+2o31LAALChBV0s2gQXMaenEL3pV1nG2fzxJkbeecTvIp9PTPKa/SA7T/SNCC78BKv
AuJu8kUXOW/Z+kHvKUPmRGQMSLQvtyWoQlJDOYB4tSFaauccYYVl6iXuH6FwJ8DKBm43ZoyvhYK0
gBMa8Gc6HZ93JlcMGhEbQV7lYNkjXJYORGtBnhX7i3One+5ybHnWu9UPSgd1sHG4oGxdxjTfDRx9
KxShi5OPb3Bd/qUPPO4r7SVdMlMQFgJcoMwA0C7HXXfmxrH7rFtQ25tuqoCo3Y0UHRSfbhtFZoSh
VrDK9bEHdvChacIdRsKqyEyjLHxt+NF/BcsoJsl5v+owWa4FAgKHlgk7r4t5nehi5z+7uag8l2nV
oktP42RHatOcNX47F9AwIQlqSaAYYsCYbpJD1gdKb31iWkVHoGqBCk1rAScUEZDDGFzxIb7hc7iN
KJHsoSvADyQY6kf3WtiqaywEAzBjROVrVjI6E+oAM4DvwWg3BvZoaHURnJFl4wueM9HXaOiYi0S0
C6rasgf91sbDLEcHHrO4t0bpcP/Q/9x7rg0Ak44KUN3RLglA5B/3d2H5RePJiwjUzI75+muw0jXe
2us1R35l5Bc2ghwrDFEVRoYHwMUaQZ8Q48n8Pp2MDcbfzN0OvhCPTjF5M4zVCf+sBvL0lBpPuQE+
cvT0bDYb42nFODm3jgqnRkI3Cbo78e108AOeYlKAiN49C8UbaNdIVa8j/8HvGfHnNuhdi6HSZt/N
FBDbc+4ZBSrLiw8VwDcAvYNZ160EFvT7iqDHD+ENrqVRLsjLCkSfCNK8zhyMfK0RtKx857v9fm+D
v2H9+3PQSb/pDbIbv6MHVg/CzMm4lk95I6Gtyw5IT+7ZVJfokt7bH5UBzh6ylh8eXng7JyqyKhAF
GUDLZyQz06+mbfBSn1SmtxCjhRZNosH4J+ffQnSMwEN6f39vj9j18iZlX9g5yGC8BG7FPfuxUzQF
CWrGSaKLGv8oUJEmIBoUGYBLci2BAyFYN0oZd05W7sPvZb9pNwdAQX7hHXirmAPDXqh7+f+VhtQc
4iY2A2rP+EL1WqlsuDNAp0hfryfWsgH8m8VHrb50CqMKMKsh+KYpVmkgkBCv1+aKpTxyQwtpCvr1
q2WiPUtopL6voplER+cBjgUniMPNI7e9ljKMeDlfpBx3zqzISpaL3YJsvj30y7IqDXMOBPsio0Mc
4A+4bV0LUtH2plW9y517L7H7fBNWEqmqfVH/+7wZK7oQRO2bVMkZWFUhSE87XODQfCDzoGDVSMB/
xiC9Z2zgnMe6FEd5rKpq5Motde68Bf0iZjrEE/osCS7Zn4JhpZaxUbeM2/LcsUJeCsgaJE2A5qJ2
spQKKR5lLDDWW0sFz5yCy/v9Vc3YHrJAAeUETGUhM6VE5HFVg4A28ZxYLV/KoNyB8LUhfpBY9+XM
nCi8QIJ2BMvBveOninLhIRZa2IXtWHlOWmUbQM4cXSV61dPgQyoGUiStLYg841jNpF/6lUxKYb3c
+760yDxnbx+BUo8xffzRo3a9Jss1QbA1Niv3EONi+8RIeX9mfCineyWacldCqahV3UH06ytvPKvW
c2eAKnGlENO217qFT/hAodkjKDqUoE7byqaK0SejXp46Uq22uWl+r+4rYMZ6r75oMoQLBWicpIdK
XXhOEOgrdQRNt8Lvil4wk7I2qkpkbP6sODiZ6WoFOiaVsqtQyBeumHieE4GPWLSCRgGa1Sqqt3mW
MA7mXHDFy6wgSxjylQA5SC1NbKOq7uWF5zSbYmFUHjZUIumCYDDzWD+kpuIalQuGewRYD1OULpHd
M4Bf37uiJNmbWzG+h64ITtHj6nuo6AGiWwBTc6LnYMZaeN2HaCqwwTj3HaLfxnAZkZGq694Io0Iv
yGmVqAUjvFONy+Kx3fHC9l1BNUnZD/8WsukfWSjrYvoJGB4oPV7bENfXfFJEse9sE7IfiSBYw9fX
9jlGgeqrW0ksYMe5rE0QLuRNTuXCZkPXV1oeHd5OF67beguwwGjrt7YGsmKeBO4KRYJgBAp8bMa+
ZErytg2OAv+a6Gux3qIHCCVubqOlFsilzT7dRa7GyHt+bpH0Ob/8Qqp0M/jx6PJt6DuYNgY9oI0p
XWCsEqSXX97GOAi/xGk2uLZ+n49H+3HHoTfaeDqZr/vt6kn+CI6BmRor1/rSzI50ZMXqLJs/Gn92
kO59TSUtH2U/8h1R2YYiqV8qcKdiAls1Qm0DVOdsMwAeWCzXohmfBnVfnCuB9O/1I5cag3bK/Yf7
Xmim6oSzcfFBlF9AgSQIugoqVUAU4L4JnGAp+kpyc7OrdUfJ7Ax4qxIKUHwJtOtNlZugptV/l4s9
SN5J7DKfKmZiLMgEgMKKi7ooA6j+2sYAf9MXgID0Hd5YbGSrWo4v4kNg8K+dmZiuixFGnnFi50Lh
pUQqLA2pqCe1n/mOVq7UwhgqzFunwy/U531WIXN+u8HUJoEKYoL5o05QgzJvqwzY7kK2JQAXJKb8
VB58TArqVneISWpq/rHi8SKwHMG4TGJMkJ0ZKp928OaMKOrEoAbaOKSE1zvcTKTdoM+EyuvlqJbo
nJE2offe4WlGRJE3DdfJIlqKrgai9cpQXEbgm0t88b4LCECAnUkIRZTXUloV7M4p5A9LhRTf4HYP
CUiXBcOIbEbcp9tNfjwkNhsFH8D0A1aPMu92BKdskQ6+gylV26ueQbaduL7Z8icx2IbqRBVtBGDC
FN+KnHicyWuGoj0zNnwup7v8CMqkx1yfIN5G32m0p2Zh6IuVgD7/niwyczhF/mkYKlPIAkCi2cNa
xBVfLUVGDPxpeaCVjs5IkD0gXAAIjfqGKB+FeKzxDXlA7CQ2hZq8YSzzkB4cx0nsyETDP/mGyzv9
zeKncjKQh0GESU9f95WyqD1ehcczEksDOBOHEZFla1nvivGVfSiM+vFsjEKS8z95lMaDSpOLXoG8
ZoM20PKcPkRWvdNW2V41/fdyJR3GDbc8gC8BfFMbnzQfmMIyWCqfO2N4egeuC+6rCmBlr89Y6ZWN
mMRVAPbTJ1BGByettECLJnobTT8k0c774jYSi4NqNsu9lEpFv8BXgLjXQqovGfbrr73/2SwroyL2
FAdfcTNP14OhoSdGDawHlahkCPCidnAOYMQiJXGehpdtw7C8Oe+6wGQ4mBRgeDeofDo4gfVEc30n
yJd+fS6bbSq+aRij7DPC2vXJU9NGPjkV1PY0AZQNVOIJ0sZ8jCUe5b3OCoi3GfYBWYDb9SASDQxr
fxM74VgmplVMQgBD9VrJeonWTSniAidrPEuRPz2NSKKV90AF0e1GfeAzI8BoePZdA91vl4QmuK8N
VTaSchnrrMv3JIxaO3YXnHLyAm+qNxBoeAsrisATQ0evl2q8EvhT5y5DhZFgzVwjMG6taAIETBCd
lIX1UihJoJoOnbbecJJRS2ZkDf7DYvy67zam30OtRgK8nwyjQSaA/PZ6a0W5WSxqhYudqMlN9OkC
n5XIzTrYl9IqED2C/mDzvsSZ/ZPwsihjCAvQCbiaXUsMhFb1o16P4aeO9WawmYM6M8Z5JYDywGUV
Dm7aQEB2GLepKf7Ot2AlQL6Hjlz93H1w9t8sCJVuZFJojafhMIsUKUAtQ548kLZ6UbRDOm7C9P2+
FHHGIqbGWBW+HQgEN/xWQpKUYlWEiYORyqwktamR8Fzv2h1gTHe4U4/ksSW59ZACjyVNrfpZQJn8
iZFTzCSNVx9BHXw/l1OvbfARIFu3ZMwhZd7H/XXOmAceCtF3xyM3leBhrs2jExtN6KoicoQegXtc
B8AS7YqTx7DCmYUgaMjIVQBgCqoTyu7L1I3zIcNCyjZ51vgaXTJlmVv31zKXgV1JoRYDDCPZl8EW
7sT6sW030s4NYgO8NrGwH7JXaVxWPbgLWbnY7Qsgnrgv1kbFxKYECfGY+wky+0h7UsbvajyFxSH1
zkKF+9A67Bi5wIwTQYYrw4kAHBIdJlSFtcwCNDlFUeJ0CmnqiITR49C/lbXdi2i580+s+/iNjcAh
QhDgfFE0xs2FUl6riWDkU7PUCYYQ2LJxjrfjJQiGAiOORIah3Bw7ShalQnlRJr0QRqkjVJoZgtLO
5+0EzdMB6IEa/vO+wdxYJYQhiZ7KkgBwwuKujT9LtaHSAjQJgWVI99qPtqy+7kugYWQweD35KHQ/
oMMebxf0U2U+IdYIQps6z+iu8PEm1L6+CgBZU2zvQdxuOZYx3uTkmBjA8UKfBYjcwMNK6UrKQXEC
+oMcb+BwWBiY5gDm5ZHfKualRwBlIBm+v8Lbqz8lkdIYHuPVPuKk3Nnm/fYDzArLFn20v0O7JaAJ
M04N+VoZ0aeZsU77jPamoh+CGvD4eJlO/bPADaLQCwoHtxvzl74FCI9rE0803+ulHprM9uubY4eF
oqMC2OoIpAouG9fW4gWZunD7rnDkZYbHbsu3wWIxRiT/3TOKmje5JSVpCrmX9ahER5lRg6Qm+IpV
86nhydMwME4aaznT9l4IUUJOTNtJSELkwUjllaoTZ+GajIsSSwwdwlQuEktXKJzCmlp2QxSidSvy
ifCmnIPAvm+Mty0g084BZR2PDOgKBWLu9aKQJyqgjVULmL/6a/HLTn7p1aFZAz0UowBxyzLBm9wH
4mS89/MYF5aB/U8tTq39qs7lsnTqGPePbfBeZHYlmy9qSjCUpybM6aDbQsskcSI8Ri8oGkFVyjR4
V84rIEKXDl7XBjLitge2G1DRHDVUrdCeL58xnJeZmmu08VPNPca/R1ZGeVt3pr6Bspw2AIdZBe4t
B3MIzQS5beYJqX0D6BabTa8w7HTaw6uUmZJG7XGuaa1b6H3plDbQz7csQM85D321o5TH5Ct/IWVq
VTpFsMa5JubeXhSEr976yFxJD9qZyf43pdz3VkQZKcbKIjHzmtJJ9b2iLttXToT1hMmpcDd6hd5Z
wioFMs2GylFCLVeiWoLZSNle4MwxQQ/qi2yhMzr8zDGugmF3wNcnYmGA5gvMCFxkSG9olVGYR+Ym
W4I6p9m2iXsQlVCFirl1F6ENkUsqR/AeE0ArLVKiCZvRNWoADnan0WK9sdNki1MIBigE7kBgHsLZ
/6mlXTg65PBDE0Ru5fTla4SeOCd+UVCSTNadSMLDgmj7dAu6sXGzsCUUiu57pEmXlK5BrwR/BOI2
Gcju1Fnh+VYKY12vnLx5DRujNdX2KcnJQmbImQkZIBHDBRbP7sDBo7Hx0PGXLIQsqZ0wfBylleZ4
5R6G1BG/Z+BcSNOBoJeE2yTeZXS8zoAtFD+/2E/URArw6km1w1sNajAf6DPSbG8TOOd9WGI2+X0j
ovoCXBbAdC29Y2oY1uNT+XuLaVTMnbFG++byD/C7oBYFDjWAjdA9FGMx6IrbqbUTN4YP3kw7Kax0
F2y1/huaXQHqcTnq26heK+NK9EmHejtnyofFd/xaRoyAcFuOhK1dfgx1tL0xCNuuXNQIqu0XRvAA
mIdeVwIIZqRhePEgJEJfmm9ppAOW25ZVupmsiVaNIsIGkGiCP4anVCNUudpy+dA4pQq+JFeXRiPJ
QQV936bFmbCnot0Rt+Kp3RAJ3rUFlF0iuQ1wypxyLAm4dcTnuFxPFIikSqwQgJcrH6BHGvFGS+6W
BTqqKzCnh6R9X3Qv/mIbytumMTL/7f53/VS9r5cvoKsZk/LTFRN/UqECl/mw0RKxd0qBqI8umJSX
bWlJnwAIWoHnbvSWvkyG3OiK3SiaXWYJ0jEOwWq/0lKzi7boCG+Wg2Dm1ZdrgohZ1sFoabnjVySO
xv1vndnD62+l9jCJoywSPL53KrKHVaLA8AuvBlPnwDRoH1jndJsfFOMpNpBJfDGE3yZl18IpM0WV
MVhkxdjjyvorNvaDhZplBLKEj6l4et7r5NdLQN7elaVgOMbh5Z0h/7YdeyIsmzgNcDmarl9UUYrT
5T5dFEqPNA34/JE1rhK0H0almQKK3zMV0mE63TUYYm8d17VU6nQkkl4vZEXvnbo/DArys7gCB+Uq
EVidSdLtObyWRGVpIjgc5aDC+uyE2Efz12D0dmON5khqtF9Yxg5V6g+AGZJkicFnzFqXxOC3Brw1
YdWpbwdSqL2evvXCXetp0quF4PZO8pzupBcZANzj6jGGKB/+qDBqGJz3pYfEPOHZAHgSjMhED2kh
/l5vBnUqRwFtR0KDD/CKL6Hepj6p5V3UyERM36Iwnxo/AaZNGCZ+66MgdRoJmyizAchLFUm4wAOQ
psBh2UT4tP2nh19r7rNeh7ZK8vd3SUM3rHt0DxKJl7xHJjxHxgfcRmR8AChGUY5E2IdHut53xQt0
cVx4gwPxQ0z2mGY9RxuPPP6Wv5aP6/hpmY4GZnY/5MPX6hsgtqxH+dvxrWnj0ZoEnl4MmKD16voL
OC4OZTdJBud5+3rcB9sPMNccjniqCshjvl0ulwfraSCbzXu1Pjib2PIJmn5Pq+f7GzGpl3bKl19B
qV+IazFzxRj7AOzA8kWrIgJsNYa65w4c1AmNT6gQ6Au/XipaD3KtrPLBCUbLrTQrFnTr/jLm1Hkp
gTrSZeVmql8Wg1MlAGtTYiJJOLjR0hM0U4lw3RyY/MK3ueP0fP9nUZT+hCHsgU6cDU5uPu/3eCzI
yHY4vb7uf/nG8VzszwjxZioYjz1Zj2Ttrj1ylrbrxFgSYllOJhDHBxgk2lcfVk8h2VjpYRMS5zs1
vsz7mzPnWaWJ10zGs8ZthVDmpgfaBIetSyYa21M4/soxD5wsGGqelYMWa9wd0C4LZrFrNYfuOIbJ
dKZy1MKn0ucCyRWvooGi/r6/ojmrnR7WMUeDRi9QJV5Lyl0pbwc9Ghz8Rx1RFEwNqmJHWlRA/5Og
GwCaDnsXT4dUT95ccVvzjiS83hcxu2t/1nLDetwVFUhewwEEzsBM9nYJLgZC9OLlrLc6xqbRDcZt
o3g6oungNDKY5ZMU5zAFkWcR+ev7K5o77hfa0anDqNTZwA0aBLkd7lQ63vmz+i/0AuZIpLhwnehm
puJHsxDljI/LwWmjxhRiNI96ByVklGtp8OWf2HgphQoSnQb21iKFFJSKdsl0OXndH3nraD/kq5Y8
9tvHRyAutdbbuyySd56YmM+4v5U/72W0f778BMp1oneidUHxOnmZ121GNB1uZm/bx0eEquV4eJBO
Kdm9g0rlaYU+ithguI45VaL8DmZIDAeiv4E60oOI8cEf+296NIlnKVlEv+6vcM4qLyVMnv0iAary
UPXCHgusIvQs+KbqPecCq0Pv/6HJP+ugHYaSiFoVQ0oQrhLyvM+m7oTj+lFBRdx57B4+ZdIh92gB
jwBoEmPaS8xgMPwjY6k/qdjFUrUuxPz4Ah9RT/5R/604sWf/+93EIx7ufpiiBBADdS6Eti8azRtw
LjDCXaWK7RaLdaGz+sVnbtJ4LERPD3CeUNbAYMm11uIolKVGbEf0uwAxGjbZrzGBbq6jPbFAHOYZ
5eb/cHZdzZEbTfIXIQLevDbceHI4HA7JFwTJXcKbBhr211+CujvNgLhB3BdaKSRtLAvtqqursjK1
j8JcLTWXzWQ3bwxPq2uQQctUiGUOZ4mUgat+hPG2eucfaUM8NMrJK+Mx/7w/pXOhBYJEaNXi+kRN
b7JBeaGMmJRXwzkFiKnPbBmggKh+wjv5PY4WsjfjtE1PO+ygoR99qDweybfTmvXQx6lacTjrfUbq
5FQLhVVIhH/loqMhFZuULvXszD72rk1OVjJiWZ6nlTTgsbftwY4NuJDpr95B++T4Z5LWZgbcwxJm
aPbVgawbWGAhPore6vGoXB2FVsziSG/04TzEjpE4tONJF+dWKl1CjrT8rq5ttKyu76/kTP1BQMjw
r9XxKr6y6tdGlxnUG84N5BFUkjU2QMSabDb1t2Aa6SO0ZcEDkL564uq+5dl1vTI8caNl0lBeLGBY
NB7DjQDVj/iNz98CyS036RJhyVxgej3KySbKNQ/S9dlozD+2EFNX/ha5m3THJWzJlHX753ockX08
vICGGHJyz8forvVTSRnO+31lbh1kkVbNMz1ztosuRjN0eOssmF+9Y38cU7iIelW435Fdb48Ll9Ts
gMHqK6ORGQf156V1tawC9aSwNYzhjEy9pDtsJQUm1JOXKiuzi3hlZjqvVV7LRg8zWbFvHnpKWjiC
DCwfuvHCIP1xf8vMpqBUECYDGYSAGpQAt5u1qgUIAhcBfxbIes3ZT779/PD5rqBp9OFzvX5aE1Y5
PreIS/5942sAs6FkhhwdyqhT5TFa11ldM64584N45pTCVKQlLyf9vghHG2grBbUCAkV+snHy0g9o
WUftGRENbmLVND6FLW5ikj2s/2arrwvkwIGf21SMnFZnjwSrj82qJUfN8i8Ls/w7+r79lMksA2FQ
aIkft+cXiUgPYAAhgoMHHCBEqTtKvPFr9/KGHrlD9XA60iWc6m8cE47i9UxM/KDOgTG3j2FeP7/2
3yAAMB8E4ozGEd+pu6+L/ABWyMOBmT0J3sHZ9Of++OdX+9+VmHjEIZYrNWZYiaK/pOyBagu18pld
fDvAiedjbZtovowBFhaYzZ1XRzaHsfuK+eTRzlDm2W3M1eqPbi+KWoyb6PYuvbU8Oa56zbdamSct
AsuKsJTHi9QyfCs1YjMBm4tWrYzEDYSHUnlMsm1aLHYbL33A5GYdmM4PbYy5lchrfHhHMSawnqXV
ek1ky7V5Z1NsTvCIS1HmTGx2M/BpDKgFQxcLo91tg9DMyazEef77FF1AJb8xA3vFPa7QLHt/H80k
92+NTp5KKadFqZjDaGsqNQFl2/v+szk9x8fnfLNeu4p9SZC8zkDC9IbgkNTCWIJvySKz2syldPsh
kwdTr7RZHv74FmqPx7m139/Zs0GaMUGzV83nyHpysy1Jd7u3XLEP8OHkNLbdgC534dZfOt0/8cjV
xSQaNc3zDJufW728gvSCIrZSTWcNBmSQ0D/91eydraHLHwRR583RsI4Lp3vxA8bjf/UBddf0aRpg
VUYavZSM0R3uD0xCSECJ6BarR04zL7a9wQwk+2PgLrygf9/Mt4sxcW99rytpw8F+gPZCr93qxVkA
v4mXmRFdeEf+MDveOe8/veNXY410o+6M0ZVSO0VJby/bD2vonzzawuZgirhIrKVNvzi9E+cmVUVR
1wVMApWgOIK1Dk4+aca4AO/KJ8CddrvUguPeoKP/8uco/VGflvr6Z9LIt1M8cXNa7HEQqx1PO0gN
tiNQAWgFflPusNAjLXS3jU3NfLxcIOoACglb6okNhb0MLHYFAUQdS79aLSz7lBobkeHtR01cX5yl
1C+b8aOg8fOAXCPudqQ/n9wvAscXPsLngxX7j7S+74V+ng139sDPHrnaA4MRcGk82gWF3j4lFtvt
HQ29tp719NQ97Qh3xFYAyg7v0oWjtrDTf5zylWUP9DpezMOyROka+SqnL/JtyHwzigcnb0T7/khn
YBM3MzyFu5VllQdpAXul9Uo/9tIO8SBxWwclukcM8eQ71sKizrzZbk1OozYjELk4gcnC8vaeqzjh
xlvJD962X/KbC/Hhz/a6mswk/Z8bbOzV2u+b3ZCTh4cMVLk+8XbuI1JumUrARHzCNlrUflhayonT
YgZYC43xRKmpyyrXQ8d9ChHDYc3Fi3mU8XTe27CT+CvWvaIoDdjqXSsKySuuKEoclJ8w0PXTo2Z+
6ae3HH7MOn8fQW+wXdi20uwHaGAlggTMqIs5WVS9T6ooyhAlyaCSr5HapKbzFO+f9OewNSHdtI6P
68BhW+kJVYscRyd0zOw4XlYrfRgxe4tAzhnICPbZ1SdNLi3qh3rJInxSf5RjEKHs4crJWhuAH/Wc
L3JAiu5k4i2wMBWzy35ldrLsaA1MaSphKcBRZalmob+lYWF61E0F8/7h/UFR/Vr1K1OTVc81xUga
A/cGmIKPzdf4OOYR/IvmZ4YuUCw9/ha2zyV2wRqn+nAQLRR/c1QA0aXrlC+7iwQYLw+yoIb8LRl5
EteX2nmLDsrGBkmQdUSbALiud2q/NEnj3N/78smNJyaB2Mly2p5rTzzUMX/mBGmpPj9TEx83ANC8
gDDxY430NmqhXkZDQx/DJmSktDFiQTbKw+nX7OEARBq6Omz0sKwyFM+2/ueKLraP/d4LOi/yhqpJ
yKGODau3XzBQsWo0hoJlzSdWxNi69rjS5L30IOoayXgtse5vCWEc0+3E3licFppo1ghtFGT92eJE
Ev+NIuhIy9sjZ2EzLpj67V1vTU2mtwdPVTwEGFxr8q7ysN3q5nYPLizELIFFF07V7/c1jKFICg8z
5r+mCDuhyVnZdBiXF5ghJeh3tRZO0wx6cjShog6E1QKX4STnHVbo9usHFGJBrzE23b+/+yvQEgzk
0j/oNTmYxyFz7s/hjI8Cch4kYuCUR38h2i1vN4iBml0XMX/AHEKTE4Cxz4enYaValQOcb74m5jmy
W/IdLeoKz9zCQNPLaIwATdBIcjs5gV6MFwVXK/05qjd9axeaCmqiQ8UA6QL5q8a+QNhAsmIpqfj7
nrg1O/7+1ZXciGIghhRmkTm18dM5BJm7yDe5hRDuN5eCcmtocvQiWmpNgG718wuSbJn1gHxIvH0G
WR56/oxtZX5W7kMIGT0B2cZR1fhhvbPFLYT7zj1h7jl31FXjbjaNCzmgEzPxa5M7J57wpEfv7RKQ
ZW57g+II6bKxyxjkI7fTorJoSAolGM5Cf8q2lJ6N0InbYGGLzzw0MClXZka3fDX7glxRo2yx3cRN
faQyuji+EuLa9mEsVH2fEttcMWd1Wn3EVuLe3+pzrhD5QLhiWUe5R5/sdJEWaZFK2XD2Pd9kxoMn
AY8WbTkpRTukvmBs5uEwSusaooAnBJgSlcnr3fAiVCFz1AWyHbctQJKHLcDh8fCkmZ+o0V10rCLk
HPfInpTuEhZq3FpTH3xtfLKYoleVZZ0gwesnK/WlUBHsaMjyit8V3FZJEYCwReKJOb9/bXOyso0R
GI2fYsDCrkMLb7HSNDPkQIJcSqRHNfRCteP9BZ3zIGhAUiGEB5QGniKTQEdos6SREqE5axe4fPAa
5w6VLdnYN2cvXeNOv29vZlZvzE2CnbqErpXf8c1Z3kQWeuJAvCmkJlc9+oHrsQVWjZndemNs/P2r
gyIng8KSCmOTTY1z+syi5St9YP5CnW52DhEZjEhelGzRmHxrx2iYCn591p47PkkeVSXe621OSeD1
il3Tklu3USoQGTTWaR0YriL3SyJewrgzJrsVBwVC9uBXGxG1k2scCFUINEtGcw47i49cpRiZLLlN
ehGf8k/6KbUk/by/kupM5HBjcjLqNFSFovFgUubdonyrPznhUw7NItzyGRGoFcYkFNZB98ZjmTtL
KfY0OxYgs83cztgn3kvaPzDAKRUQ3/6NDaiEZhsdgpr9PveeZPxpI7FVRCVYPOXYv4O6QO2cYLDS
3ASVe6i7SebW0Fg/DRsJVUn2JwJ17ibjTcouQfKlKl9Z+6TWptSulaoyU2+nFnanrcMNjRpwnDAT
7K5qv6TsMnMJYFrgrNDUhN6+Kfd709WokZQomcjFdjhVgsk5tfwQ92NLVR5s6g5szrakg6D9MUML
9qVbwqLNXM43HzBxIkg89ImUhUh7tJbck/S7D75Rok4bt1YXdv5MfwF4FSCjOTaHIOj62SNXJ0zi
CyYyXEZnkToKKSBwXED2zIkeGqd0MjdZb/XADJxhm549Z0iQVpRMz0nxhD1p7z+a0uDB4BbujbkY
8OarJk4mKToO2iv4KtBbvioe2QM2O8JnOfuVA1FfFW7rwDWL84IvnXE34NThdRWc5YoKScxbN5Cq
hQpO4aQ7Z4OKLcqbGaTBM6SUKdr2otf7x2/mwEuChm5YFOVGsoBJCIYCrJ7kLe3OGuPClwavUyKr
nbewm2fKB7ok6ODoA+ElWESmvSqKkQeipwOmr0HqpRRkJ4GqfBdYoGoqGlJq5wHlVVTpPUS4qRVK
AEW0ZtJqptyf1HJTVeCuK7lVEdiC5Nyfgd/8n+B206AgC9QfLjCAXG7nO9J9oY8HrTtH6ILqnDLd
yUpBjjT4K4ILA8VKMArjLV1ZHmdS6vo8uf8BM0/T2w+YhAhNGoVwyICOpy9g+HLeW/vV8j9jcvxe
obKyAq8r9U3xreFJ2m/xf5ZycDMnHSwAI2B6FLFFz/ftBIi0wWOrxHOqBHYd2SKvtSBM6TwMhH9Q
H9pd+Fito81qYdQzV/iN1cnOY+0APicRwKUtcxIgJkh8oESCBtDzU+r+ZWTXOrsvzQSstV1vuv3Z
XPiAudfxzQdMzhnmAuGpPL6OcQ8IDih9Gqv7EH1AtE7W/cHOzTAK3zJIA9BOD1LM2xnuc55T/Z5H
BIr+MwWFiu4lG56HdNUba01fOmwzN6qEXjsAiaHkgT098dwqQoWs6oThHKSm9Fp/xIBRIPn2SFTr
63I5NDbaY0Gd+PdUxhjp0rQuWR9//8qXawFH9VaDdUb34OCE35TQ+EMMbyC9ZFKEMiB2iVdaYIrP
AT0sSULP4HHAzAQMtToeqlH14NZ+EsdqXLAe0CrNoftAILr/DSDANsBLNvF2vvIwNCsfgn68/f9e
5BvD04GXrQa+pg7vqWglChtfJaK+0+SG5KIZ5Auvt5nwAJ00EBwBKBWd6cbkbjJoUXN6iWcFk3bN
p2x8l92zoS2MSJm5imRxTAvomgLKkOk7jeKFKDADt4NEXnoIIiqv0R/1u9sJDijvTcWh5H1wGouH
Io7uth8CNK5cQBsGs/jALU13jb17Q5vDxnZ3O/ujXwu2HEBV9zKYu7fN5ntJwXTmmMmyBkZ+EeQO
cGUTR6plDd9Gudifk+IIukqDWkaMThsG1RkEzfdXe6YsBD2RK2OTfVaiqZXXQhjb7h/Uj8QC3fqZ
aE9s9eW6NrqiQSDJgXNdvLSLDnvGdd6Ynuy0xpBqQDCF/iy6FGFRSD6d7Z+XfYUusuTFcDcf3FpZ
8GBz3vLG5mTDtVWReUyBzZTQF428Ruu9cCheogX3MfdYl4HAhtwRKJMAVJrYSWRWcUODac2RAMus
3FTx5gClNL/GA7ZC/OU5zNZfU4s+cGvt8Y/yDNqL5yVNn5lSGFb36jMmd2LjRV4ftPgMEMYL4PE9
MEyuuBlebfmBOzef6LXs0LwHztf1SUA/obKwvcbdM3mIAYKOv1S0WIBuYLLEslflmAWcvD7/W0WH
Sn+6v31/wLS/DeBxIaI7+zcCdYgGFFO7qjsDzvEO7UZr2Mkv+gbYfRVwggTaZ75b2vGalpbmnk8o
jRjW9ygSAHI17rFBAyODhBBUHsnSKZ4f+r9fNrmX8QSmfNqx7hxqfLWNfUU/KHpyuj/+cf7uDP8H
2311S7HWYJJQlDDiiW+i6NcvNEN0ia6lbH/f0uxw0O4GqDto2H/lVv0ejQs1xUQHUXCiOnrtpaUL
f8nE6BevBiMpldJEXt2dX+reTCEAgSV9KJwfTNAuXaP9UJXMt80JNer7Y5s9rcrV4KZrJXbcIPxY
fhU3e2eU4szdp9BF4G5Ry36D8BxZfRvrBFWVpcza7BL+a3uaLlczSW9o3XTnRlVWLf/CG5+8Otj3
Rzh3z14NUJtEbjzjOvATYTP6+V/mWVp3EUInClLrPzCDlpORWgQdhFP6464CgU8jdd25KHxTZ5++
5DTFqcLT+76duccO4oV/DU22SjrE4FER++6sC5WdZujWVrySYAflJEPjdgDgcAxNQiESv6VIMwsw
7zUNylOeIjtU69a+KL8YXbqwg0erv07j1VdNtpGkAAxv8FjKAUXMZ7HSYydISgAlGfAnQUDjY9/I
nyWnSwtQwrkAR1FQ9UAPIfo2lfFkXZ2cFNIgnsKhK7oq2LEVQ5vSYz+8KJm45Y2ljPsMLB7VHbQa
iHgBoz10mojuMg6vfoq8rFcBLBNaakkyA4hxUkFJb/gjM7T2bZILA5ML6Dq6bxUy8xKYDxfymbN3
+UiMMdbPcMdOT46iNAaEa4ACpt+p/+oJspVIdt7sI+lDk52og4gOVHUG43Vh841p/ekyjyRmY1FN
l1G/u53tIBAbyCP7PMAevJkjTbznDgVJH71LsJBDmculgsYSeTMVEgfAIEzCiKzvGj8T0+FsCRcB
pCafbo1id0aqS73gA2eCMdygEOJBkVBBnDyxJMXqUHoZahnRmkFq06qAgIP6cfK09LIBcfTv+QN6
Gh2vClgYZCTab+evjiuZxQWCfgOKJXujGzzVrhiSwQ7ojQWdJJSJgUkHT+6cRNS4T9rJ3mufdw3n
8nrWqcQfH4YkDnAkzFwKFNDINiqX/+2kgMXPdQZ1Q/RI6LJPeB/gdxMC2nH2pKl+BdBRSZGHCJO8
SHY600LVVgvZyO08Rfb2D3TfPd6BpBynI8Gq56GpywrfW6Xc8NlDF6TKqDuGjmV7bCnNnKwGkpWI
kOTlbAOiEBLx474Pra71I3XdDq1xlNImkR5yLe+Srdznor8vg7DkLDXgPIlA9brg3SFHHWULYgUx
ekgzppSvWq41+WMThaWxplxbcK5fgFnerBq5Ecx6aBPZMbpEErZ50fflRkxVb6whiJ66hww9RXNK
60mCkyWV/wwfGHSntA+Tah8oSqCZJUjIIWmnUBDO5mUY4ZVnyCA9N1Q5ZI8diwDaZx2XS4c+8Vhj
ykPRozWjTyGBF3pcDCYeMeFrW/FEKVgJpd6FoHWifHzO5aTJvhQlBZId+tlyGH4iPu5BLBV7ORcc
UB+Qi6Oatoa80joQ8x81WgfoKetLiSMiE2luJ5WW9Jj6sgsHU2/TPH3PwFil2iESBtUX00W//JKr
OvXBXjVUXLaqc9loNz7HKdELGG2CyA7QBZs853EkxpSUFTrpoGiQRuqhaTQlPEN+wUcbG2pAaKI3
4q5AvadsDCTlfb/WoIhdqZnw5OdtPVgJ/p0yQpUa/yyMLDvHhhAXdlv4jb+tSiRGvhNfCJN2UzWJ
Ehy4ulaVN/yYAvCIVGubdyYxxqBhlxnPyZD0PemgaCjatE6T3PIoCJltMc0NfJERad2BlRzUlus+
ElXXz5Mw2tWiEUAnTJS9WNkhQcOFW6/0+GzPJUiIuXAgOn4oOsy30iDXHEmbJu/sPswzSKnnXgWx
1arMldjUKfqBQX9VZX357EPiUIqgnGK02akoCm3YZRqF4Egidglnyhzao1ZSFosQKtYwSQIpkKxo
oVGbM3/NILKaga07ywS75kop3dKczzB5QcsUSKYiqhHQ+sZivSNoljQ40lRtStdp2gr0EQwEiQZ4
b0/7fuWFXMWfFL0DZGYw1FJ/91tNiz6HvCwU1+85tULhQw0bu/ESozdFMWwCR1D9WMJSSZ18GFSw
JKlhWdONEPQqSCsKSLu7SVUmGRhbqGB8cVkKQQTer33FGqD39tdAiidwIGXpBw9BWQTcQSgzIbaT
1KfM5vSwyx0hFPmiJA3PJYPloxlF/26zjLNB1zJcOlD7+FA9aru/C5fMzJUOumRUfMGVhl6QKfeT
PDQxbuF8OIcM6tSRsW2iM8+vtfCMGiUxlH2XvTf6M40/gcchNAi/u66wDO9vmILn1fhe+JyZO+8f
5isJDG4oeE+uhzIdMgBNxlK373CMQLROcJFO1omgWDp171sbf9jkgkVVHck/1Iww+mmTdGYIHgfe
Vf6cqXrqSJz+ouihk/F1ZEV8v6SJPPPswJUHGStELWD0UCaxsVSOAXiDJsY+UqiVsdC3gZt5uz+k
uZIkQhSUDwCIAVXLD9jwKkSTWK1HfID2xYRDgzme43VxEGpMH0NyXnlWBjRiMIKHF7MTH5QaRmnl
um6pi/2pc7EzHK4IajGsqPELE4Sytx/HAsK39KC++GPOuN5o5TZ3omGNfiKg/rnWNHZxSfqlkv7c
Q2tsjB31VMGfgwf77dWvJUmiRrTmz43/0YmnPLmEDGLQjMjDRxpC/aB9DKp4E8TyiYXNOuI8l448
a681ClUpM/VwRYF2Yx80yC3F/1YGZPeX0PLizPaDCBg6WgUEQoBn3X7kMKiJGMvIgMr7/SsKre9b
DxRDX53jFSS5DE852H4OKGVAixBI7ZeFjTJz0iCT/b/Wp9FR70OMA755OHfVpn5qNZJqF55zOukY
VgDMl0saMjNtw2CLxpKMhOnSmCu6HW6W6w0khFWE8x3ptcjsfMP2Qs/u4wMPjy0He9T4NvxzKtoi
kC0Lw52cdU2DeBdkr/CKEA20Sk5Z9WqZwx1KK/3gGa8KiLdSz2rK1NKzcq/0KaIvVL6jLZY+eJQM
SDp6q36wStZaQrjwnpj4gX++BBRkKhwZQDbTls3GF1A2bAX90GJTofqe5JeFsY6e5Mqv/bcF/GS8
nKA08lNBu/IBgS/lhQr5hQPT3RqZqBXHjoKyjyozpscC2he02oblQl1sEm3/MjpeNFdG2zqsgBqV
9YORPSvGZ6tC6Gmx+DimpH+NDPTwIKKHB0VQcGukFJWm0HNOP/h8RC1drQc0FSki4Qo+cDMGWaEm
6CJnAKESgb4556iQINjyUa0fVY1TiVAYdKG0MLlA/xm3zqMqPNLWI291+0kV2ClSgWE5GbcXqOs9
cso2MUwpXUhBTh79P3bwBtV0baTvQbJ8YofRSKYx5jcGgwwfFJYYb+tqhRexPwA12j7f30Rzy3lt
bjKsXsh7YLEk/aCHeyZ+FOFeATjkvo2lIU0coAEwfz30GBJ4H1mKW74A6blERGprO4BF7hubcwAA
wWpwawA1A8t3O3+6yBJQauUQ4Wg4EgvPUg2eK+61BqPnfUNTR/fPSl1ZGqf26iTIbaHkcZYZh0os
LonyFILcKitlt/Icra22uUE0+lHVZNAstuhlZ4epIJobQdtQAJ5EGUIuVUYdUuMguvLgxvFjoj1l
HvA44kMsGKSga6V+YsamkJ4534qiswRqpqVH/txHjB4Ogp2oqqKxYTIDvQxZZKUyDk0bm6zGU1YB
bQkUdyp9AQszd/pUUeIVtL7jop8SlGe5GAL/yRkHT4S8nL/rQdLKorUQHvX25f66zp2If03hErsd
VBYxsE01vndI+U3lQZgCEKlqib9piqLB5oFjAy4QoA909cOl3FrJvTDquQibJ0xOVLGyBL2cr0IF
fbxw77frBJFwuG7Td40riEdtw1t5tZtjlrmVtpBm/L2KyHpBeRX0ELioUI+//RTgSRLWqDgxScG/
5QIFA4YE9WutdRKpWoJ1TFNQ48DhQpE8HsHcBsBNt9Z4KiBEawWsJKTXmUiK0h20laJh46AHpAeJ
M5GX9BB+LylsjiUdRKij2TFCuzqpbYxKD3IQ3oExSnzm1MgHtQs50/mBXRkZ77QrIxUTez7UA+9Q
Jd/gnjWcLCM99LeQw/ziJN7Khub/7VdB9CqMwtHg+NZ+cXyDlabnPRW+O5CeItF7y0P1UPqy2wR/
kmxXcQsOb24Wx1WDCAjwE5DEuR1gIxcBcMuRceCTDZAEG7rm6RIP1OwsXhuZONVK0ga9lALjICvQ
cpR2ebKqwMSEPI6bRcfOuKjen54rFs78NPf7syuR/jcAeAJrG6jmbseGNhO9igecgTY75GK08VAl
l9DHXK7rGtAszWmDxi390Gr15/vu5uflfRvrYBWvTE+m1UhzZuhcaRzKGNw+8fnYIYmx6qygBu7L
zSz9j8ESokOFMbc5Zcn67xhytI60KUjbR3jI5DhqcqjXSTDOtwDJ+6z9G9WAxUjiKgNUAbyMAm9K
EBWtBnlhN0njoZuOWxYUFJRBlIybenIoVaVgZZjh8mDAnD8H6DLITSCbVEuHglgHUGGz4mwfUAqC
/4SQgls+Wf3WsFqIdvcQUtCd+wvxO0oBw9nV90y2AHCEEpLj+B71rLSyjdtMVO2mBWum+Cbnq/vG
pl0tPxsO0DoQYotI+SPQvd1wfljVUFFgOEx6i+cROJFDxaUQQfQMpywD5CodT4azEnSz9EiE1Hkn
7bUOKgupUpnICPP1H750NLD5Nv5XXrla+Hj/E8d992t9cBTxkoK8Hh5Tt18IUazYV4PBOCD9/Rhw
AfKZpf9038bvax1zLsH7ynjCI6U42fs5ODGrtsdlYCQ8qSiHgT5VOfJP6yYUFzbc3JULCjuAoEay
XR0M4bcDQgIj131fwUGrJDMW1ngS+i0jup6TSsxANFUQiXvgYzcEjIETO1NX3bwYjkEX2xWKfbL+
DLqvBR8+c/mOKtCobRrAFUvyZJblpAxkLfRwHUqOqmy9xjMFcR1WSyx+S3Ym57wWy2qgPAIorpb3
VZit0GK8kfF2ixaevUuGJg+KsAwUAQht49B3EBoFG4gbBGa68Aid3ZtXszYJPEMQvBdGhbtWbeIP
PYhDNGZV5/t7c/YqulqaKXGujCdLPBQYCTj5PaSwZNfHvjl/aRC2rh97zblvb8rf8o9L0AGvxJlA
SPjD+3EVQChaxCdCn3qHmHAn3oTiz3NnjdzIzyCQQEoLwjUqWt522ubQHE5/7lufO4mgEsVpVNFb
BVGN28ORyJ3sUwXGNSUgGWI/MNNK2YWvRBI0C9iPuUDi2tbE07KqF7gmzRCOta4mv1PoPSgLJuac
OcI9QKtHBwaQ3u1wwspLPINhOKhTaaJlRAKpu60nrQVpoy6t3Ljbpp5yRKajUo7kk6FNdqNKMyEo
hso79Cm/Q3BiaolmcQH3Vw0zu9TFndh+le3Ci2jB6BSEyJDHL9S+8A41+OsEGqxUY1vyePkZGWFD
kiL3ZpiBCP75+xtl1i50HiE2hL4mxZi4bA9HIo/L0jsUlrxhqOqBAaQ3PcGqNsrS+3J2o1zZmlyS
tZwVacRjYv3su4ifdfkPXdSJmuRHf04dysf/O56JA069yufkCOOBgDxJN+K6tGUJhcb3KN5HkOj1
lzBsM3kDPPuuLE5csSQxzcghBXRQve6hYXs5QoOnDk6ubu/nT0X/lPPbWEWTWps6pRgsRB5TJPB/
Dxhq4qME3VgOuT0aOTophj6FeT2KIiKodp9+FsKH5B+N4iSkK0DACA828HgT9+gF/Q9ufPRT/I/1
H6d75eRAW5z0bcG8Q8sJhPK5rXTaSoMUxR7v5IUbf+6WAOU5foGRGXHWZKtGpZxBWQDPPuiNRZoV
uP/BSRj7NkagsYrI4nYiezgCpVbgxkJEc6bGKqsLFdCpNyM4yO5eGQgOFWHB6LTc8s/yjT8aehOY
kmnAULXU0ItUwO4JmZmnLtK8MbfqUFUuYI++QlGwQNOI/x4yojpRjuaMSy2UC1M7rT/9+ozJJub5
XIvVFp8R18DFgO9IPQ2F7du9o7idRcEpD3o3kUMK2uq4hT0059xRV0ATELjcx0juduIrPfS7PIRz
76MVi9/AkEMk9HNCbBMNYbmyWFMY76Opf4e+B4p6YywMqNKtvSjQsqjlsdDQPDE7NT03MoheTdkD
WiTbMQbxcrTmlHyMFnGF8PI6q/+D62zU8QJoAqE48mC3X5AVfcRzA5w9ulVMIXKMwi3UrUctUdzp
SyqHc1732tjk7tTFpm4VYTSGnvuWQD+HAXpx/+zMOsFrI+LtiPRk6P2Ug2tHuOGVpRWL74lUH0rh
EnqpKbT+Kg0KEMm1g1NkVtYt9VrPukFsHswnIPEgwJi4Qa+WqiSAbvEhQu4yAVWeTy0Fz6u8RcIt
3bLGqZNPvdhnobESQ0fjXu7PwNw9emV/en9HyEMIWqJ6B64EPgWPzS55gjY97xRKc4KKEQmXeAVm
zyy6aHF0Rr0iPDtv57zno4hrRAPnplXdND4o4tdQXkpvy+eJ68ktXJdmARMksE/qRzaL470KkMX9
cc+mWhDjInQA9Bcv7smFKzKeFXyXcnCbnW30p6Be62j47vUGqTm0lXWgVwAQkErRIc+F04L1mWlH
TUDAKR7RdmAavp0DUW9pBZ/OHaJd+DE4HXSzOaRbsADUNA6xq69Dm0ttEfROJl0tvVvm3hTAYAhj
i7+i4N07WYKgbqsyFmVu3PZqEltB6KTyU2PHD+jJaAC0XnjE/x8GZdyASLOMwlu34+08DQI7icgd
Ko03GeVsoQE0at+guKR7rlZ880ZrSounaxzHxGVinP+anbwChVSQC6wed8iTUyc8inXsxJpucmPb
gOpwnYm4tbIAXFvaXTPhnA6SY+AB4Kn1X8lsIQgDaShq3PliiJwKSdEnMdgMZAYxYdtaFgngo/f3
1Lhhf411JI41APcA4HHiykIcNaChYbLnKDEkMwqgieEr2zpfYvufufh0xGzySCIKNmBtYonldatG
HC7dJtfXOrIUerhNU32lq6EpSBetXSxTzB0XIBaA3gOuEkn7yToWUVfRXhbhpjmUQVBYAg9K4AEY
tg51wHC9oyg0Zs8ltgDgaq2VptaCDw4ZHETVViS+Zv5J9M/SUgQwd338UGSgkw2TofwXaee1G7e2
bO0nIsAcbkl2UEvqtmRZDjfE8rLNnDOf/v9o/OdAzSaa2PtceMFYBro4U82aVWOMMpfnyNdCWcki
4dwlwXd2tQaCSnuKFBwXbz4JROvYHvz6IKf9rkQt4P6Kz4dmueKzQMf/WF+sgyaB6atb4F2GByK5
rjNafZz1wi47NIP7LRWh1VWnR7pKvQQW+LLMHwL57s2ywNoAxh7pMiltj6MSEmbE9NItApus/EaC
Ze2uMAmvKE/NACM6wl/7jaxpAR0alXCWQyCdsty62cVq9rl3yYCt5K1lm4Dj68DN6vxRLi9Z+pgP
G1fk6sDn9moI/5jUyBbTrMR90gphJpwH/WCWzd4oQ9egZMxprpRfMiWj+8u6EviYM0GSCsesz6Yu
QoJan4RkIONzLmJddK2CAk4oSJnbGbm6YWrVL9OcEKQMFzIJikVM2Qyi58d+jS1yFQ57+SgE4vDQ
BTFglSR/9i3kxOMk1059HoxOIOlbF/Hq7FLr4OlCAZcC2fUKC2OQjG0gCmePnWslZA0CSlaPrTXa
UfM9SL7en9zVEWONVlTAkUBqL1zJZPXj4KWsZp0+elHs1n9U3dEa7QIJ0dDoGwTcYavauHZQP9pc
rGgsinqrSNgEIKdPBW3q284ekp/exhWwNpeIoeCHCMBZ0cXY+qrrGgFA6rnSve8ZvW+LRI3cCtW+
H3XkqI2/UbJds0cxnMo7b08uu8V7gIZ5cpvGrF1rOBHtJ4RLfZBa2RHLtyE93l+4lVe0+dHWYp/E
YSh6+bxP+mGywxY06JY7XbtAP1pYnPMya4ysKUbh/B408g51h1DYCdEWCmXtKgMswW1BgpNM3eLE
6ZXeSKlF6KWX+vNgHv3hzfQeAMHbkoR+cbbbYlusDgsYmiopVDaoOVwfME3No3oGLZyzyXIjwXIa
rzsningQg/39JVpzXHNvdbi9M3JBX2y/spUKOUsJ8grtvdeBXH8LvD/3TazeuB9tLI5SmbAbKxK3
Zy859N6ufp/MowH823sAT4k2xW/rt7lVktsY15KRM5hN4k0dNi35T9L+Ma1L0X3fGNdawPhhXEs3
qCsCiRSd7a3gg8TkUUL9UjmL3pF8cfXb/zpVW6rhawdKnVUXQQiL9ORbhORW2TchNA//YiS96E4K
GPIpy7bUitfqysS/mgKRi2AY0O/19kuhcPpVUQDOcVFLcuauq+hJ7Ird9y+FE+/F45bFtf3+0eD8
7x9Se2XtFZ6kAGmBlYCS566zfnaV5DSS9bKxZmv7AlIBbc/IuoMJWsygWQSNaYY6pVqrdRE22IfT
P+UpN85ZHxIQneLqObD2E5fMKJGBR5so+p5OrxtfsXa5fPyKxanT8sCahMAAgpX+pvu3d2q+VdYX
nh9OlA92lyK/LOjukJ+H0PHkJ75EaJ+meEuOYG3adTq7yHNsCEBxcTAT+tDpvTx4Z1QU7SIGBxo9
lxMq7HGzFbTMHmsZ934wtbx2dH8y08ScgLiM/s5EGw9cwinTo2NUapfe6khHvcYZ/WVM6VlTX6t2
A2OzdnL0uTrG2tN3d/mYraOi1iCHYF98HtEKRv7q/pquLCkHc0aZzRgzLtjrLdzp0KTMKfMvtRU5
cgjfK+HOi38EJU+6ejMIXFk6i2eciM8GeoG25bW5pJBqv1WS4JL+UU+TK1ySB/OU7uLn4TUPbe+z
/2C6kV3I+/ujnHfE1TKitcI0ghwC80V4v9gx/phEStkZwQWBmUFxZ9SBWttqY2vhU4E8SL8RrWzY
+xsZfnQM45T1TY492qw8V9aPQE5sYbxY9bspS26VnapoI+1xs46M0CC5x/hgfZDzup7YVmpgWnmq
f+nqZFdm6rHqD0n8UlrqF29LHe5mEWdb4IZARQH1hs1ybSsti/9vCxQWUJlDmQNNNITDJmZky9DC
oZtD2vpRbPqX1vtU9oqNGALVN5mugm/398eqIZ5bs9gqOGRzaYgMVcWLwb8MneJGsQdq/lM0WQ+5
/PO+odsk7Dx3HAGV+4nuO0uicRKJfpD1QXDR03PVRzspGl2SHK6a5qdBCR+TBGybbEPGdNgjYv5j
c6xre/PjFyzGClVKztshDhDb3A9e/CB0p1oPH0w1deM6drokdSX/9/1hr80vmrboiwF7oqiwiN4N
pagTxUqDi8jjssm+qX3p6B60zI1H/LodhF/AkYMyWiJ4Ojq1ttpQBBc1OYr+74acXx6/BdbGRbh2
2Hie/6+ZhReLSr8L9AYznY9ebdjaWkzf6rieVdp2GLw/ebfvSPYMz9Y5ga2Tyl6et6IstJRXGOaa
0ZHwYd+jsKcl3dk3u532ZRS+xZHkbhidHzlLl2miEMDb4a8KsXx9yLNxLJtkxFPnO/UgHPuX6Cl4
COqzctC3Smuzb7oxBT8b7DoNwcmQX5sqi6YbAqkPLoIKS+XJ5yA8eyENtw7B1kb8y3y7sTXvDYg6
MyR3sXS+oJnd2HTB5fHbD8Oud7ME8MWyf80NG/fInl32F/t190o/Xfv1NXL3v998UHqEk+7b792n
tx+fzl/RJOvspzPtk8/O9/Pu0+QgXvXrz8u79fCCpvjRQDjs9CQ534+fX34djYcX5/OLszttLNDq
HvwwkIXDh33N42geiH9WPzV2dVTtaSthMk/8vclaXJuxMoUKJFhs+BGxj97qBHr+VlDwN4i6NcPV
TNwOQHwp11TL0FVjv+W21CJbz//p1NAOYtB347+CeJoQAZXT4dAVkHHtsj82U+WgouaI8Vulv2Yt
bY6F3O56xQXzdbh/DGZneO/TFlsTCgx4K6HCcZ0kN/tnw12tzq8JYIeLG8+4TPfpwgAxWZqCS5w9
6jF92YsNR7VmAPFQdFznAI8b+/pktX2sdn1ucbISiMtdiasKxqp070/SiteFuDMXINAMmemZ11b0
PAbe7pkEda/2J9qa2/d/fm1/XP3+Mh/jheTzmvn3IddNQWqb0KWN5kLBwDaOvwvjzZRcPXwX0uTc
QDRU3WK04+JBlP4EdKPx/huoKBWzj0NeeMeuabXSHJnYrkvVi1lo0oPi9Rs8yjXHTw2CSgTjo0/v
UpEy6LIupMjFVR0HkIcQxT4GaPcrL3C8YXk70biR1buFKM/j+mBxkcHpDcVIJA+L07/Ake030337
efkUO7FTO98E2uzwzEMV9+vT993g7H6Zzsn+56gMG6fub4J/ceyuPmNx7HpzauJA8YKLEj+JiPjK
oWxPJDLnelOZ6GDDn9UxchOjtY3WfJSU4DA0IFwfBfNXQ5tNbfxZyN8D/60fLjLglMhtadseBaGD
l8ADbQTfKxfY1ecujlmU9n3n6wIbtKQLlehGQAlbsSLH/DVPSttDHOP+kVhx/lcG5xP54X0Rp34t
pirzQ4nvU2B5bi0+Wl7gCvnGFlwJFjFEG2wqTpBU/3aQ/mBI6Ws5DNo4vIzi97IDkpm5ioRKek03
VR09ge/a9O3+0G7rMPMWZL9L85MX6tPCm6h6lUW01gsvSvVNMvHsEuoZUSAfZCF3BM96EMCPW8Lw
oIdfVAExuObTJAMM6vvj/S9ZcZ7QvKS5KSdFoRv5zDqsxDr3GftgSIELUNWztbSoN7zb6lJ+sLLY
O00mjllT++Gli36oaPygT/PeZLu6+nx/NGsriZ44kwuPBWmARbwQtrxJGvQwLs0Ey+uc+yevy2K7
7n5maWBbKSIvvHvu21w7Fx9tLuIHT0eUIhWwaRE/wnrdqTu/fc4DzUn0DRD2mikQtnDzoJzDhZ6n
+cNG1ZFh4YWYRxepcbpxnzQ7kJql+slrnoXNtNCqm0RckjohZR0wBouBzXRvy2sbrKXiTlADu4vm
2mD/JhQHz5eeww4VSPSM9Rch2JdgLCqYUVb4NkRMed+fy+53Lyj/pj/VJ6TEK9RmTbsMv7YUGgeC
n6h+CPSjIT2FzUMk/4jULU3vtU0HSJD5mnVoqTZez1aoT+0kRGV0CacG3XMbIJuePqVS6TRbFfy1
U6STumLLId0A8ujalNeEcSJYSXSRw18kmKOtNP3avqZN8Eyy+5smW/x+XYajZtFl9GIRmArd9BBN
z2XyVAamDSaxb3qYVFvdN+czubyeSCfBtqc+TcCzuP0jo269fOqiS6ZDGVI6O4pOJEY3Ts/qzH2w
sriLVV5E1IR6Zk6PLDttzF9k6uONm2R1+j4YWdy0TFqGpkcbXcT8z5A+a5YrZe+ieQz02Dbz79EW
+3otVkQo5C+cA9j/UplE6pWRcI6pk3w3iJ8SMbJnaVwhm/4Lv/rR0GJgzaDVNAPBkGx8FrV6J9G9
MLiERr3PVPe+m1s7TTzLQReTYAQzsrixYAkPoTDVnKamcuXu1Wop9AqOVb1Hwu/7pm6xZGTcKKwx
caiBkkFduHExtoxcj3kryb72KR2zo1mJqPSNLx4tAWJvchXN1pB8Er6E4RaOe2XtsE1DCIuYAMe3
uKrURO0TQcZ2p7wWxTHTkIjfqfrh/hBXZvPKysI36f4gWGTyg0trIh1SgDzVoydlSOxh0l9j9eG+
taUWH/kUMGkMB/kkyvQ3AspCR+edtsjCi9b302GQ6MbiC533IBkDLZqlEU28MW72gY74P1yqjLpm
nr+PPU/NQRxJIWQtUMI4KV0xMUYHwbx259O34z8/p7LEeoPTEOeX1sLloL4leQTFBGKWf6jRvCDB
/qtRUQdMIYUrnivVzQ+1lv65Pz3zki48HTozM+mB9B2Zp+ViCJFRqAPXaj8Ub3Gcfs4M0VaUrXh2
7aWDuK06s1cAh9woAmpy7TeREScX9PXGw5hapd1OUUWr07MAnECm16UAvjpLSTXDkRA2ZndlmIo6
F5NAp7AXlvdhp6DLUqIyd6nouR4Pjv4debgNh3RbT0YP56ORxU1FawFDaKw2ufSjjUAYTRwEOzsj
NhX9k7v1V3m/JRS4cpIwCNsV1qWqUh64vnojMQs9D2bMparMeMdmEZ9rU7IAz2XBN0Oqy0++mhob
w1waJVEJDhFuLbLzBJvLynyg08guRADj0ssdiN4D6l4acLRSNw6RspE/ucmmz8YgstCvAlr9DDK9
HqEiBPrUKBjzxe9FO+yBudpykRBrZY55sQy3k763ldunou0ZkhPrG+W55b6Z7aOxxdtgRpuSxrm2
P+ieNWSVl1wUL7HJa6P6bsfaf2Nk1mFhGTVqPItlTCmDWDHYcZqJ17aufR1oyiiE0ca6rQ7lg5XF
felPKVFCHKaXkUpOz/zls4rHWG8ENTfPu3nK+AMIfX6GsHyLKVP7OuobKbkgobWvzUGwg+wLVCfV
O0onQzqIWvYgpeZeRSQtsOqzyaNzS0Xrhhj79yPoGAjCEEoJwvbXHyFJNNRpTaYULKPpouc77BSn
ccDB28Lp869ff9JLD8bjvi9dOxl0tUGSHqkWg+NxbZQCK724EjZL3gSv4nQi5cn+9PZSssvFLezP
6tFAowy1OZ00PhfbtTUjlgNRqeYhTpe6LdyOQIv031wuT0hP1PHwEFp0seF1MpUJHVX+pNNW+Xx1
xDTz4YTOonfL7IGWZF5ZeUF6EblDkKGUxUefQGk3GrCQvaL27CQfwuP9ab7hC7G4ikHlYs7vwzFe
lkvQhJi83sSqhi6L4P3Ip6M85N8T2bF6VD70U9K7lfSqIBOtpa49NhH0RS41bSN3cjP6uaAODIqK
F8EF9YbrFRDb3EsCUKsvmuiL+8q3DEdW3WmcfDJVWgdfKK0P98c+H9KP1zWChsRmwFi5rMnZ/CXc
fngFC1ogDLFihS95Q3+3OpAlAPbylhb27d6azSBvynWpoP+xxPOo1SzNpWIGBZem/90UpaOMKKU2
4V4v0Cvov5b0oA+7sxWdw/LcJM2GS7xJCf8d6IcvWDpeoG1a35jhi54gWZO4wvjYxU+aWnynLNZ2
kk2dMSGAq+V/B9gNEHxPbYHsGf3h6V3rHeHZbElI37CZzb/5By5awjMaciz5NcUkdEbast59KuUP
YR71hziRpJPiwdSmZbliT1EtgW6VGjvuNf05LvLGbepQ3otVlH5SA3Mm7TZNf5oaaUJT1Uscoagp
A3N3u0XavAea+lNoC1ovWCECrQgpb2ygZYg/K9Xw/RQa8RmavFzZIMvKZNST5rlFzX2XIXfsdlxA
h2iIfDdV9c3we9UgyDC8MJwk9s31IdGmIBCEpmyeA+pYWfpqNq8ywVFXvXbVYBvdj6qXHoSsP3hf
64c+eGy1n3ivCQHe+yfnb4Lo49GZR44gCKocEtVBXMf1h/hWl9Flr26e0Xt88KVT039VMqdy2zJw
fD/cqWVta96j1Rl2KTTO1NFicOd9StqfvtbtC/85U/VjXn2HhBjwP3wIPV19Gd91AZ3PceMqudlr
f79WI/NAiIWEy99Y88NBH0KSd00yNM/kdk4DXXVa9QGlZ3tMWmTj3/y4daT6tw77hDzxiQ6b6ENr
riq7KZrKxSmtKkdLz0GtORldjzXrszYO0HG3ULt/n77LWYU28BepRVxvLS5asaoa5DKT9jkx0mKy
q14rXjKprkVHnoIWMJUvhrywKj2x7NY3gkd5TELPLgd664ohJW8T7iwChmolh29lAZ7a1lvVPEWl
N2S7Nq2kcxS3kD1LL8qARwlm+u8U+eDYC7+N/i1LrafbtVkVzwPviR9BXIlkceUqGlw1a8xpnymx
AlRgSrdU2ZbxFB7SJDU4B96Qf8kgX++nPvbizjOt4hzHFpJaSarb+ruXaPr+/sadPd3NDJNgI6iA
BARp89qOqoboXGmkOWtVtQsvdLXuTyb9aAKULqsnc4uaMX/2jTnEW2b9eojAf6+GDxtPmsZW9w3M
gQ/zSk6Eu7fZU//hmOjMzX0LHxAYMQ5pEYvq0jA1YpALz37oPaeJxy6vToY2PcbCsxo3sxC29PW+
yRs/hElKmBJBLjoUvHmvpzGYfKWihCw869GJ4vJD3zwPvERD9ct9O8sbmpBAYUHmkRlAK7T5Oz7O
X+t3XcwOPceObW74sNsxkICChEbYh/MmUXD92+1glYY+8uASpspOzOpYlSctNXddMW7EWCub+8rS
4linRZ9VdaL758mcHFmYRBRvm19CY366P1s3u40w4+OIFk45qcvOpzSFHbV9Ip51i8x/1PwU7nH0
b1Jt1SvmmPhqc+NIiVVndUGCSFSiridwLNTY8AsmsHgiaHoePBcxF+0LT5BO+k+P7cLUIoDplFxp
gxZTQeKd+lel3Hntc5z+IJAkStnY3Dc+YmFs8RYQpNxQqZMyjVl4MiceAwhrFqkGixvwWT3ZyKb+
xwv3cSaXKVHdbyfU37Copp/DmJKM6bkTeguwfQP/z31bK9v+ytZiM3Z6K6h0Q/DPIkiQsHfU7inj
QTPqG5fuyqa/srPYjENYG52aYGfKvwNHcOJc3kvFxr64yRJxb1xZWTgiYvYBEQes9MLXUDe/dl76
nnnyo/yWvNBJWfDDVzmDdKdNrdtvNWC99U7XxheOd8oLS6kkj11pfLH632P6Hz6J/g5uRhrDJSRC
XnYZ1XPP69NJ8M+JhVbEIGnh51aXe8eXqmLflUV+Llvaad3fH2vrhooBMArwnQilLtxilwrT2IdN
cO4TsbcjoPSn1BjpPMG9uWFqzYGQpZmDSBI1lNeuHYiuVyGPjzo4N2oZCfTUocqR5uhu2xCptE9J
naJM3ghlPhzKqWx3nuh3W6KFK8dhfpUZ4KhIscD1v/6GNMG1+GMYn/2+D78pIdFH0nr9ThoawRmL
qt6ovN7kbllUGtTP7SyhGVHsWAw6N+hqPlhNfB7oZSDLHmKTZFCrwfGrfhdP8SHyPKfVw7OMytv9
pV23DYoPWgmRAjCn68GW9ahqkybFZxSVk/fIysXDqJTZI98ZOwNwc8QpaCxSWsK3Rup7tyxzf+Mu
XHGuPBdIepKcN8DSL4bfGEUkC3RdOOdWV6b7YZq0z3VXATwyafJQUjlQxcRRspJGP14YB1uUoTX7
XJMo0vMZUDkX690YXibo2RSdxVFRD31UJgetrbsvouzDeiEP8CgGQnMw9FTe4vWsbDXYNhSR58ge
Ba/FySoncZTitk3PTS35lxzJuIPVVJ6LIvq+q0r1cH+118zxuuZwIaaA5PlipseolWujKpGOnzLk
z3g252lLe27TgdAkbW2tFV8IaVOHdoHNuR3u9daih6RZ9cGUn+XGdA2/tftEf/DC8BjLz6k/OegY
9fS4aSXdSSXholLcrlPlsTW2roSVBabVOnQm+kWJvMUWsxzXQROoelmcSxJZhYGKQZAfrNg8FdXQ
OlHUvspCuLs/1Td1xvn5Qm2Mug8oajIBC6PRnIGo5bY8V7l5pNeAUL6U6VfDu1iSUwNR0KLmGI6f
fTnemPcVbw0AnwbgoPEpyC0LnOaYw3OXsvIsqdmfxvB3kdZDZY2SjYt2PhaLWI9swywOwtalldJi
eSMqz0Op5OV5rMMdTbBsk7yc1od7NXlTtE/3p3NlL5lkOCA9q3NPjmWHAD9sPQFiNakwP81fJCHL
Dj5SmO59K2tDIv1Hg+G5kMUL4HrH5sDdPcMKq3OhOEgxH81ROpSR/9zVX3pxCyp4k8ifuTSIaQHm
RyB3rk1eW2MD0fPGirKzZT60tS3Ajz+NLW+z5qIdUnpC/fDohRNWtF/4EVlb2+R2rLzS0COgwjRv
0SWPQhT7fNSVqDgnHWRq/4eo+OQgH3DSrhUq9v2JvV2+a2OLW6aNc2GMi7g401jKDiuw/lsKRDfc
RWZzFkXlJkONlxVcmBCqsEmNzozPo2Pt85P0iODSb+1YOznYSyDonS0Fp3KrWHfrUWerlCNUqHS8
SRceNTb1XqlkrEpishvQkophf0W195Qaxcv9Obw919emFnFtK1BdBpIfo6JXR6FrGq9xsgVr2rIx
r+OHx7VQRUKFtmgCKzKDXN8VYYK4f0oTmLxp3u+PZ2UDXk3dYsGo5PRpIVrxmU5H9pQ/lAkb0HwU
ldyZzA0xrC1bi6NGul3LQoNlEl9yfa8N7zSGzE0nSbeYlSuvj+tVmr/kwwxqYCyKKMUSFMd8cgaE
XayE/OKoBJ+DoHIL4XMaPfXUsH2war20FcysjpTbDqwpqEtFWayg1XhtQPGBDdlnTuZXX6O634tj
YCc+j/H8y/01vA3X52ZMnLdZUYXq/OIOaIyRnldinJyT8jnKntvioMZuox2F+NmrX1Tx131zq7P7
0d7iHW4kcj6mGvbQO7XFXeZeXv8t7GmXIr20YWp+9F5fb1dDUxf3tzzViVXFsMmauXvZYxr8GZoD
ShcOateQpOF20iuJ9HAxdBum15aQ5B0KyvMCQnO73kJxNZrKpADFrwbBDW1fPc+N1ars33hLBGDV
aX40tTgXQVwaapVjapi+TlADJA/dlm7v5Y8h2zceD4rh+lOPtHGBRE/phN5erwe7FrewHX9VrG6m
+8OgF+cm8NSp1fQcz/NQnvtd56L12Lj9rn3NLmC1vvvP/admh8C4GMJMsJ1scIDz31/z1d384RsW
u5lGP6WvQFc+q/437o/pG1Jv6E61b+m/Ynb6v9la7GQvIavdm0VyNvxDFhSwSkCz7MvSTn8hNqt1
W7ImN0Xd+X5UZn4QQA9IYksZsVljxZOMNjlPwn7a1xARhJ+0rUXq6ihNr0L7Szl103Oov6dt6k7V
bmz3+lZ6cOW1iUfijQcWSpuTxYtMUy1W4RjpzHBaImBzGB7Tb7BRU+oVv6bB9rdy7ev2cE8SDY9M
6qyLO7MShDg1miSlT0WlSDaP8MG3s4h+Eo4fddKcADLKhipZm/9JqXrUdiKKwHnLyij/i+sOCgph
4/zUvWFW1tEwNGLJBtfUei+mR5kzPSaPaX4ZkmFjI69d4x9tLQ5TKUaUGPB2Z4pFfk2/t0+CtUHQ
vn1TsZL0SgKUQNTBki6clKIXbUuz5bNFa+UodUgLuIGJZhoSbcN3M9pKDK3ZQzWV+UOLDz3LRaCl
N6I6ZV2ZnL3p2TfOYvhb1x/87nHUf/TW8f7ZXL1m6PthoLGugFFfPhjDIDTzkW6LZ69+H+lJn5K+
tuyoG9C3lmxakmW+7giltpOnf8etFOLaSFFbVKj5IexNuvp6ZnOlysKgi9OzIKKCngbPgr9PDd/u
29gRzN241elkzd5cZAPyQNigLaE8la8o4SANsKlD8aQJj0B7HM979VXXyBCgaZHvuT+9a24WGaL5
HDC1NCK5HiDNWekNm6opl3ihR3bjvfweA/7+7tdvvrIFoVkbnjl36GDv8H5ccmMHo50QTrFS/J5H
Z1zUi330PjJHo69rl33OA2/jqXoDrWDtyEsqCI3g6mbBkevxGfRhlSo6wp6nCXgFicN27mFbflHa
x0Z566z+JTG9516xC03ZQV5x5CefYjjgwmLqYEDTGTT8VwhP7df78/4XsbS4YyF2QEQCADuLOSzO
rOUXk+d7SX42s+gh7LTHqil/KlbxSwMFjbpkz4bTILWrtXgoBdmpeIgGth8Qvkpqvvcq3RGr6ZMQ
Hcg9b3zbStCjGkCtSNAghsVBv540Ra96Rafb79nQfw/eeJnkyDZpVJHT8VR4zdBlqV70KXbbjpa+
3lE1W0cgKyx0DxNNAyfy0vc/aLa3nCtaLFHN1ABiMl/X3xOlleoJvZ+ePdNzNBWOrGpkz2EfyW7h
f75va3XsH2wt3HXVZaLuTeocC7hCe6BA6ZRMfJ24qbElcL01rsXhS/0wMUkzcjUowU6BESx/FsRm
n/Ubr9W1q5ftD/MNdCDJzSXDJyJnZOYWbqzq6cMTqwVAitwOLQR2YtFpY9ENEmU/wbkz0i3C/8r9
h21z5vvDl6Egfb14yCiMUdqF6dlvKycPjYd4rL5Ym/JgNzCu+aSbcyNT8je0MV2GF1LcCUbt1elZ
CaPnqh52Ytg/tf7n1viZ+Jbb6Pakq27vhUe/7v9R1S/JZo/B+cwu9ykScuIM/YafbCweC2VbKdPk
Zek5E6XQaYegccaGdtP3d+iKy6agO0tJg+3RgaNcT2gX1gAsGwYaTPovUSo/12NDR8y3UR7dcBSf
NV/+rmTa/r7Vtb3KLchNCARQvRGilYtOU8ukTOHaZY7RANChvZIPY6j2xw2nvbZj2KiINcxUYeo+
1wOUM4UV6psZ0SNKttlaAgrLlryTvHErL75q6u/VoMPPNG9iYLgpOpTQ2VS2G3yFMLCun0IyBRs+
dd3QvGx0c0VjdjEmnq9lExp9eg4VFZ3kL2EPHjneKF6tGYGyA0gT+j1CmIvLToG7R9NwogcBxdFd
Z8i/+ioXbb3RtyBbazud0q4MJgjcM4j16yXy0rwQC4+woaI58GS+5OGwMWEru1ybjzI0fJFOaOpi
l2tdZ1pDmWfnaupy75QODUURj0rKoRDGxnsIBIUHsuCNVuQKlPMO3E5iuru/6VcmlPTz3PaX1DoV
ucVHoGE9VkHTZcCyXlWTVGZrW9NmR4e1oUoogJGWRdebfNH1ZKZ5Epg6tbxzmLpfrV1n/0ZC2/l0
/vJ1B/Pffm9thCQ2nMhawhvtyf81ukypWIWZqlGK0biuXNTw6UAy0B1pzOtdFT00ljN0KJHtPPVY
xO9VeBKQK74/uSvBIIIsMk9PIMWyuJzcLk8g6ihxdgbGpu+NMPB2FfQcJJ/hYZlKsa90GrdNSrGV
bV+7KkArQeGcSUBAqxeHMaWPuxzwnzPXVfFPKTb9g54PqkNXhP4hbMx5R0nRoRjDAZJ0qTu9RVk/
lKL0BX6h4CRKVm+417XJoOhJJzcJz8eHXe+BgZ6NSUFfkXMpxOZjlVvSriYYOslFKZ780vJ3VV+M
rqYG4uv9ZVjb4xCFlLlvEUVfef73D0lSMRg7NKiz4ixoEy2tu2MWOWMpHu5bWQmrKBXNACgmnCfj
wjWJVjANzZTn59bbleU/cnf82mt/NnOga2ZgBwDpw9GSWVmsLCXUgduxYhqLmFVMIuLFQXzoJ+WS
d5PmknnYoryvnF4KR4Q285sGV7E4vVMaDGkW5wXdkJSTlEGiRtYrMZ5zRXK15NgdRDr63J/MtcP7
0eYSJpkVSoPMEEXUpv9s+s+h+KMzX9tEfEhJxSXKRaWHdC1/mkCjptlb5eeHYiu5vnIDzPWymSuE
YDtXwPW2sSRPqGANFzymJkcYftT5VtAq8wuLaIoWIYgWUC0m3ljeMSL4ljgreyrF8VGKdiJQ/IKX
4q7r3vvkXRpb20/ekni31Ql0JdIBL04sQKoK328tjmI36oPnKTwZ20Sud6na/KPQJMWJjVC008Is
3PuLubZ/0LSZaWakl4l6ridSFOK8TccxJ7Bqp9LWQxHOJoq9L1JH0aezHspYp6tRF5W0QxbEjVhr
xe8QqRLXAX5HJ3zJOcvJZhtRKFB5tECE14FD16Q42VfKsRey2RVvcB1Wtg08ZuIgWCR0G12CLBRv
jDulqCg+tl+ltrGjrb5aKwMipSrNHH0YHaCyrqczSkCGdEC/zpGiVkd/RF4914bxU60k8dnKZSBM
guyjR+4bG3WtFUc6p6dog2hSfrwB//fK0NdmNRVnhPJIUlnNU9eOx2j6L+q3+JpZK5TwC+L04kEF
hL6V+jGm1j8NTuDrtq/s7m/JtZwbmAWwo9SR5pL08ghkcZrLFngJPxNOJk6mmxqnNFzTq2y/y18D
o0azx+jcvjRtr0n2TbrVp35to8g86egDLgEDWnJ1R131aZANcsKLQ2pnb3X7+/4gtwwsprGrzQne
VVKe6+xxEL8OubflpeettnBgoK9nvA3zSJCjXG9FrRACJfVYqCzZZ7SffUDaRnXz+ijvoWpJpW1u
FU1Wrj+DUIpwiqwXMKaFxSwo0ygc/fKczlLVgfhsoNWu7nIFGdv9fz59cKVmZhYbhVfH9eDSqRDN
Iq/Lc25U0i6vJ9Hxk3CjMLM2HmITCSSBypt+uQl0MZbzulDLs1pUTjvJrkibCr2ObOSpXlB93Hhz
rHh+3u1gtFVa6uKJF0EKCpaDOXZ5RQtoKl7+cDJa9aDgoe1gY2BrvoK54+E055Zvai9kkkVeNXF1
jiOz3KlWeenjNj9m4cYmX5vAudfYDNWZ+UDzHfshuJtoETDUrVoR3CX7XgjOUnGAr0htv3jdlDFf
OVH0POIJA9wJNMFfcYIPxvSiCuJIT2oa4+XvkzU4WVRuVDrWTBBlgdNBUYkE+SLYitN+7CkMAuSq
O8RKDC/adW2yVd9Y2QcmYQ2jIJtE5LFwf5aH/0sk0FRyZT52RmQLEwJNeup24eH+KVqxRLAKRAaO
3d8Kx/X6CBRZEwXi3BlBFFcNfzX5u4g44aaU6O28QdyZ+4CADyM3tcSHyUJaZGoHIlmfRPMyaGb/
wy/Jad4fzW0ogxVqmoBwyMThF65HI4Zy1Es+oUwWdE9qn2Xoh9BZ8v9xdl47ciNLt34iAvTmlmSZ
Niy13MjcEHJD7z2f/nzsDZy/i0UUoQE29sxAgKKSmRkZZsVaStBaD34M68E4miUawY1wMNvJOty3
fvstcbXEpKCFcRggpK+tM0heFryYxaUZSgRk0lh7r/pG6vrFOD4iUxjurHYDVbj4dmqqwDsoY64D
xVGGGj1Uy/KiDAHY3FlopedGjE07lQTjeWzy+N3cEAqYdQZmWG98/avelwg45QyOHe8v/vais7l4
fH4RB4ltuF58pGdDqPtkcZE0/QN74rMifkOpqWsqxzD23PJGAo01eIqgF6Z1QZh8ba1tknBA1WYZ
B5OLzG2asvqGh9EGW+1T+f1YFBS0hbyCgCcXIvUrJFeq/DwwMx06Q1LDb6n0QoVW2GyUO6/u1ilY
ppTBmOLCqTlf/7TG6jMjqsTyAuXPFLxv4/d15NTDTqy39bmRPgNrBliabHb1ueM60OI+84n1mkY/
T0HhnzQ/kg5pEmuu4Ecf4aOSd2xurox6KFcYHLy5Tvr6ScxjNSacaOvwKApCtmglPhpVXDqV3vy4
f55uw+il+EqbnviLQF1Z7bCUtVqRyxhrislemiAW9IwIxU5+YneJdaDMvfP4bjkPwnUYU8i8cLyr
jSsIn4kBcLpN8lEWv5fSITQelQB+xkb9Het7Pv72BWaBb8ytdnDoGkuE9wp8S9y+IJR0HvVvQIn2
BM22DgqUUwtDr8kIw7qWrcZBWRk5+Q5/fBrS4NiMkzf25AdyCsZ9j/di0xzv/UJ0zKjhuqbWjULU
lROn30ykUxQC7J6t7s+smD/F6VcIl8j9U7LpAkm38ALAWaiVrwLOhW6wVlWpvNTPSfJv58rH2nST
X02HppUjff5839zWntHJXXordHKZRr2+20nSCU3fqCUAT6apG6DqkGlY0x6F79ZFg34NQi1eMbZu
dfbDwK8so5tIPdCVzBuxdCct+DbO6kdB1f+5v6QNKBATxUypL0zqSwywXMQ3QZPUGH4oJDLGqMOi
iXUOh+I4yg5TiJHizBopXnmUp38M66OYqAiVEbwN70TDm6Lj/Z+ydXbwKsxhL/KSN8XuvB0LJa3M
6lJNB1m/NNFTU38ygrMm7hjafD7eWlqdmkRL/cIPjYrKr60bTnco7PSXFtnMPD8UcIEjntm48x6H
2kYXlE8NhQW1TvIyNBSuP3XUzklJ+FBdZnRgJYq+8Dk+pPXwIPqanVoSDdDxc1ymn+dyryqxAe5b
mMcJJpeuHdWPlbupM5jp0niuLj2oPpILxmfqymvrb5mh2kXspdIHTf4hMlXe+k9JAcVrJryg77WT
d2zs8TI6RnxG4ZtgYfUz5Cit6BHx5TMGCqUjnGADN1Vxd0KjjYuKEwc+sPAJLsCL6y+NCsechr5Q
XTrZuLSgBCP5CbXWT/cP7LJf1/k1Tu6NlZU7mIpqliNm0C5xmj7qugNfqE3t5dDmOwd2czmUIfhg
9LEJeK6XMwRFpGlRVV/MvjuIZgr7hvzQKuPv++vZNAODmy4tDBJg2K/NCF1Qjf7MelJBsZiblUGw
V2l7Cqkt7Djujcd2yQP+v6nlnLzxOoKISi1ksPUl7DkAiafFgRPGwseohaK2smI7qeBM8veaetsr
pDtpQP9EjWz1IaPe8GtFi+uLRZCanqNf/h6KdvNMADKkgwIVKGiH64VpfkHYXYVLwhvbjFUcCqJf
NbYOSbFzlbYs0cdFMY4MHqe5rPXNJ+yqppmmuK4vAXCKKNVdJXlkIvlYtX/uH4stvyUx6wk5J0kV
b+wqMrIahLjHYKgvUiF175Niqo9SOc0/c01uT3VZIDEjqU99ZMzHWZQf26jY00/YchsLZvMV1QAm
aHUyYxhWawYO6wukdq6eobI8fgqEYySox6o73l/u1hl5a2t1NHUh87us7blsp17/Y74z+p/3DWxt
HP0uhPfIUhn2Wz3vQlEavp/M9SVPPgcpOi/fAWT60uf7Vhbns3ZOr48MM5QE0GvGjCDVyqFRpPoC
J21RnhTl2/2/fyNAZ1AVmJYMzwy80itPrluNoLcJQQq0cdm7kHV+y4TiUYz5r8qMzEPapqKNdurf
D47ToqQ9Ar6AoTbWdn3ug74RRn1g+ivtDqX1TQvfm83L/bVteae3JlZXq+7TLg81kfggpeuRw2cl
0o3Npw+q1R5E8SUVD3J1um9z64gvpThyOYMi/rp41TVU3Pmz6sIN6rXe7dXvlWXPfeeodbDDJ7B5
o2HhJogl3QEOsrpPYh9EUm/q9aUu5R9CJErH3jADp1a1ymWMSTpKCjQDRRbkbhOAcuvSwfrx9+tF
8RgAB3kyjefVT7CyPoAFicpg2zyWkfVMAvMxiKKTFEjvWn2nbLd1pxmDpN6JShBHZ3XlYpoldR9F
LdK+KfJYGhRWqS/tvGlb9/qtkZXrD5octKwctpcW6fUhPs3WizDY5fwf/D6y87Q+6S6BUFmZEaDB
Cf2uJGC3RtGTpczJJuOxiS3VDQsldu9v09aiLOCy+qLQg8z9yhv6bc6oByLOF45BBU8IrPWtVA9u
qlVnX2/bHXMbG0XXc+nLveJd1lV9MTboZad+c6nblrOnm5VDKygBNhfu6W5tZQE06S0GkjkU6G6v
Mx/FT6yw7tqLEZYl0xb/5jFo7ihQFXcaZ+vSMs50NGdBPaedqBwbOcvfDaGRH8MsNAG/lv3Ozm4s
nkYDbDMLmQ1Q6JXbqSJzaowxbnjlgJ0Fpq30nasrO45m6/LToGEUe6mskImsn3N5rLqwDruLfrKq
R988RNVTazQ01h6KojjKRsTNf/jrY4RNGKrJ08m81qybjWHETAen3QW2MZMe8yUtfvz90aGuKJLG
IulImrVyKLmfjbiZpn8NKTvtQykpdtyJzt8v5K2V1X1o0qBS6rnuL8Nsl9M/XesW0stAp/y+mY2j
oBE/LnhSsnJ26fqRk8fYT9s8Gi568XsIH0PJUdpf901s3OxXCl2I90HsmWufCDFJIdJbGC7Z7MXR
5xIstZ/IBwvG5fuG1MUjrUIRyuGgbyjNLwnZKupuJnGEfL0ZLgtP2WMkKr+nsHyuqy8UxyFWVIaM
sUimbShVp26RnTspdnR1PCvxxzJ+Ua1vfeB0MtpEP/Hb2vA+Qy6+dIscDk6A0b6TJV9r9VLGrige
IsRQ25Pef9Yj3QksqiZflRdV84YwPZji/NROn+6vbuszAg+k3YRUIBIbq8VFGTQWsy8NFyOK3dxy
EbKxG+1zpEc753ur1rVUX/H8eC1CgVXENU1pmepGN5CepZT4B0RBn/pK+RBExUtb/gvRjDcqxrEw
FduMkh2vsRy4mz0kk4amkuIvFN/XB3KcxXFMEmW4TKcgfhh07UQBNtYHu96dD7+NLBHz4wprsIzQ
C11HQlGfjqMYw/Wm90BseGrap9iNwl+V9G8p/Ht/99SbZUEEgWrDsns0rddRsoI0+0zbiBReG+0R
9z/ukRXc3mQEdIFmmVRFqcCuz0c9V3rQZEshO61ll/qbPajonkrq36pkcvyY6EOXCuZHkBnrlzpu
Zp24Maa0kuqtLYYNyGXzJEbwKCaZM6fiZXjXJ+lOKLnxASkoaUu/g1lCQsrrc+GPRtrME/mupFYe
zIPfJSvf8R8bBx8kyKKrqixf8YaTZRQbU08iotUOOhg3nSXDKYzsnd6GqWtVEM4icVa7SU2TSw7N
xh3nzPGhvti5gFtLfcXiMjbD62mtbnpXpqVZiFRhkE8/JEJ+UP2f90/j8jdcXzJavszQUT/n7AMg
vP6Y9Fz8PmyojpVlaWeRktHq6KmR1b5XqlLrBqb6ry8DBxWrnWft9nqTBdBTWxZGXURf1v6mmCD0
mkaJ0KgvUZCeNWoyeugFC+4tCZ4V9eP9Zd66TGB7cK/AUUqnlFrMtTFZBUzNaG1/mcBFPpQKEhKy
GcZu2LbTg6EU4s7GbSyOzwk6EngkUY+2CvTQWCikrC+wV7Rn4GZfSh/yHgFJIlud+kc1UY/3F3jr
wVjgG4Ork1InUxaUctVfcss4y8x4hZVrAMyaOaGJL5+YPjvdt7j6pMQJwOfIhcnFoby4SXAkNVCG
0WwKr4oleEv1MX/QhtR0VCmen9JW2+t1r7zaqz2KyMzTSEQOzIFcbyH6kqbmi0XpGUwEqvRdI3oD
lfH9/qrWOLBXM7BwMuu5VIuBCV6bMdTGTOk5YiYu+ITcnEeYdCGHj8vSmY1B+dVOafKhH+CYlKbJ
ePIldXTlfBgep8jPdrLI1Tlafg04IwCZqBQRMK2rylZJqzOS5cYT1Kk5SnP0OTfiT7oGWYsVZOqD
4EPRdf8LbHxnnlsABTTT+M7rYkeeNQGqkUrjKZxghpWFECrdcICRaw53jtB6IvB1ebyAFJjRG+Ad
WX1stcgUWJ1lJJ5CKTGOCAH5wHY7Bl6tJBLIDyKdWSKtqesvYZH05kGQkOewC0UIfvlotn7tml54
n3RTbdpZN9eQy6KFrUCUnhb1oYbDi6nuPBdDm4nkcqdks+5jvf56RLeURUaW9/YmnB14N4zKbLxa
SsvBToK4OgfGnLlFYSBj2PSDQGsjyI9NpxenRBjFH6AlW9kOu0o4ClUMhZ0odI9xhK606kNv3Zd+
vbOd69zr9VcuLZiF3Yxiz3o/k2QOpzA3Gs+ABwSijLh+3wgBuLIxnZ3ATKuj0HSpo+mhRYdIRyMQ
dcadjX69NW+eGX7Ekl9TCnmduiUru75VxeTDykkdzZv9BK3HTPa1wJXHeRko9o2RFK2Imn+43353
DMEpdscaWGlr59MY/Bx6XwGbNrQVkZnUV+/MbNKcWtPiR0hc8oBWizmVpK8jtMFmGOr5z2ga+9bJ
4a8nxegD5RN8uIRaouLP8yEdO7+B92sUP/3t1ZGAHMGlp1D8XJDN16uso3nSk2FqvUKWikNeNxJj
zGQcvWbtVsiX0Hv9RXlXiI/xwDROVl+0q5b8VhSxBWu56wepjABCEyMhaPmmWwS+/3k0CtCXQjid
a6XjIsjzN0Sc450Dthha/xC8BYQvC+E4tFXXiw6KOioFjfNVGKN1gIDrk6+nyTkfIqpEMaKzcfN3
j+vrYaKWzWzsoqkMydm1RaNRtTpR59bT5xLmbIOwq51VRABgNj5wzoYTKLr24f7ergKl/xkFIkly
oMMcsS5hRH2AXGgstR6SnvV7Oo4RNEh54RpVNx2IBptTJ4XqKZym0PFnPf8v5gm3ucfLPOsaVCFC
uZR1Hdutl8g3q1o2fEObQUJhQ/2dZE32oKtC4yR9LTuUdfeAKute7rJ6OjHEaryIC5B9lQhqIp1y
0xd6Txeb6GOqN6VdqyK8s+aonyKYEQ/KGE2HsSs6JyB6PzZtJTiEOR8UMENOW8kV2fMQfDH6dq+x
twp9Xn8bST4AVtB+MqXd6+MgdiNTXdJQekFA0cJsGQDpVcMhO5Hsiprfe5Me3EuZWspOBHv7UvJG
UktmDJeRuRuGcNpQZU9XsfZ6VAFHuw4a5kQtQe/Ek69y8XeOwG3AxSgRBJHU0KiHsxXX65yNLhxi
RlC8AuzE+1RlXEzVm8kxtZLBkKTUoi/3j/zyF65uNhMaeMZXNQ6IQa8NRkEcxnNk1Z4gx/NRWA4e
ZfO9Rtvmspa6E2UaSr7rYWn6PQMItqDxutHXM6eVeqVOHCpepfAS+elMpCf4yjDvZJEbZumjQ7u+
EFXBPrP6mno0Ax9cFidP3yUNBBu48UyA9ydod1KsjfNJGKUtpxOk4o26slFKVk022XgV6nJtqjmG
3h501G87oF6lUZyafI89YCOKJSihwkD/hvk2iifXW1cOdZ70Xdd7eCbrS6ClX0Y9LQ5lmmluqKE0
Z41K6vSErXaCHppDKY2eaqRq6Ff2/h7F/cZBQj6F+WZSafz1evByjIvSb6CT9pgEVj+EYzAf077Z
K+RveGiqinBsIrUMuHI9JF7Sm6iiSO69RM3edZZ/TAzRnQTYjOaHooaCzFA+DWq4E6FvnCOqRgw5
Aw7la68d8yjNeW4Mde/VQdfbIVgeqc2+i014rtTz/fu4ES4zVbHwnCEjxVu75kzMCrLwxtd6T5Ta
6KPiC51+zoS4t5y49eN3etzlHxLfLC07VPDTrlg2QE7busp+K4GaHAexMOyEZ+xdUEbjC3Xzb1XS
SGdi3OahTgTppVfQdr3/q7c+EOKeVGPR8lkmG66PYgC0rBvLYPBaBmoGzeoBrPQ/lLEqnbJOT/eN
bdw1ip+LngYx+VLOuzZW6oOS1fnyTo1170z1bNhpmv5uA/l72LduU4LnVNu9uG/LKpRSTLIygqKR
8V9bjTu9M7oyGrxa1z422fNc/erTU+ITh7QHDRGM+4vcOOj4rKXk9josuE4KzSEuhbEtBq/p9fMY
GFCR/pPDr1omB0vJT/lvH4G6+ybXnavlkaXH8fre0b+l7He9RHNiWCgR08EzZhOunGwyH/pURyYF
0ttTq4r9CVLZ4hxEU+JmmvmVOLM9SNQ67cwKT9pk7o2Qbxyr5RHEzS3/uwHeS2hYBHHWDB5KUfET
fKrtaaJWfZJxDA9COu8N/2zZgwAWPAj3jzdxOQNvylVzN0pCxzPvSersFgDsbW7ej0ApvhKLtn9/
ZwBGEs1Qklswa6sDlbVWq6OeOHpdEH+rKOFY87+lNn0O9GoHYf1KXLV65Km9AWelf0XGvyZsjHmE
YtGKOm/S5ekT/Jufuyb+JlZ96YrxPD8Fcmq5Ya0YnxhxKZx0aOp3aIAlB0OMInSnIy3O7KnM/+id
PlWMO1jlx4aFHX0quHYY+7IdF8l4gm1FPg5UHXZu/GvP9HoBvHH095ahBLKQdfzQFIJh1k0yeLFq
xJAVCF36QOpgfgwC5Zj0fXwOsrZ+n0ZmcA4NiJYlGcD6oOdkulFmHMtQGaHH1BW3pZFyqqvYOnaW
1p6LPp+QW5NapOx03xZT80OYxYIbWh15DkNwToYXcpMyfYz6HuBq3+5RaGzsDuLldF9Moi+gGmv4
78gomFVn7eBVCRJwYJKij3HfBJ8i2nWHYejrzA4b5TNTyZPTzspwzI1pPMhTHbt9N8yHbgJZOjZ9
+wgVtv9o4qCcmt7YydIC/ZRPmm/nYoR+nVKJh7gr1J2DfPvy8/sXAu6FnwOftYTQb25NLcpJ52va
4Plz6TP5KpSwOqFAet873d5NrBBA8ujjFmGzv7ZiMo4uJjm+QG2F1s0TaX4O5GI4pobYu8bYyTur
uvX3lOPBxiw1QsKZ9WiRpDdKM8/h6OlZLzuJaQzPEF7Nthoq/cFIitBtW7NArkDbo23csgw7FVUU
EOhA01ZxXdLDqeyXeKFmLP1TJAef4xmK16HXYIwW5em5bZVT2Yx79ezbJ4eGi7LMFlO7kZkVv/7C
etbpgjnUs9e3JyIwF0ah8b2mN4+ScJpKp9ljTVuKBqtLjT2oTV4LkZq5/Pmbc2PQVJryOJq9oRxO
chTZioTCX/C+klRnzveYQTZXRwcEOSRCFF65a2tTt3xwrZs9iCE6t7YqICCWoHDTNcuWJuMigL10
p2qpOun6vHOaNk4vhXRmmJbsmjLiaq0jtRlwjHzbQT5O40Mcen393fxPRsiymBKHkGqNAGxLJS3y
CYbNWmq/N1LmRun3Qf8TooZ2/y5u7ByrsaAsg+geSMQqUGDmzZAGsZk9JoXC+p0YX7Tus5hMDoxi
9y1tJDkLRJTF8PUXaK98vW3h6Au6mFqTF9TkLgpQ5UMUunHiNBQhVKf90rapXctgKjV3x/Ryz1bn
c9ELB03OqVlGDK9N+37Rt3Iwzx6d1t6hTNcODm+QeeS0aE/WGFa2oEUU57QwcycDbqWw6qOd1GPd
pSQoIwIE1097AAaVG/6vVO3qsTH4FbnsKl/8T1Q+XN2WXdN2ADffX/LWvr61tYqsg6YLzUrFVhfN
rpraM1Ud6VFLQ4c3ZmdnN7wcaTJlImqb3Ic1JeQsjfI4FqroUXd5pgFgDsR1Gv9UIAlsv8plvRNR
31ZyqKvg2xZ0OJ90jcui9j4WSTVJXqSlDwJZwyd0qiO7zIU9nOftZ8QSUjFouoLgYOuuD45ehmXT
DL7kNVDfyu/N6nevP4ot3awp2PmKW4vCWVMzJKqjlbOKWOVaqQ0rjWQPXcT2Ka9NkCymoBy7shW+
3T8ct888qjH/ewppM9zIOLeVVBuBNile3OflgW5P54yzubegW0cJRI3aOkiU5dKvB0pGI88zcRBl
r+vVjzIaGmJt2ZE2O3W6p1SybMP1/cYULoURL7IskMTX20RmoetTZMgeBGwviuhK4jNiKcdgEk9w
NJxqqjYMyu+UpG43bEE7ktpRVASQa66eISijhsRqewXKex8KVJoZAnIWPbyZOydjI5vD0sKey0NA
KLyG1uT1HKRxxvJKvZU8rW+/9y1zgF2ul8esCF4kFRXYSoD3qTdQQEqkarZxP6E9z9W7Kmr/klsN
R0YTA/gNPU4iGyqB15+bUl8/KL6oeGWS23X2R/H/uX9ANwrYr22SJYbmE9/IoZhaUJtzIymoLIpx
bEud0kCI4sMyrk74L7GR63+iKhpylzyDvEbR6hQQMuC71mkioRsPQ9eOghPKWhE6qRhCGWV1bbZz
kTa6dVDhks8s+lNM+qxHLKxqDMt41BXPKBvVTpPUOHVJ3T8VgVW5EzMgjjZz6hXFRyC0Mn92Qjft
HMONawY/GUeQ9tLS0lm5qEFLjG6oO9WLzR9KtzBxnXMrO2a+vON1Ny4ZVEpooHKp4R1Yl7MmH5mr
uGtUePsnoC09iqupIeh2XabFSRPL+FBWY3oU0jY89aOyywZ+67XIFijLQmGzxF1rgq5AKONa6kfV
Y9bpSS0iOxbjl6ltzqMYPQUJ3AfKgxr9iKSIPgKM3ZqEhu9Lj27b/cO5ce+BnRGWEc4wJbQGpxi+
NnZUHlQPd81wiZTZiMA8MYP+6b6drY1d9MSW5GGBeq7iJQsKzTqWS82zIMy2mvk0IRoy9AGc9juW
Nlf0xtLKfcpRbRaBWWheUteA6b5EWfTYiD/uL+f2KSWfZFabDgw9GCLba6dRlyVN5HbUPBjNUU0d
xsFB8fMzHD3QEXQMx01SV/+HrYL9BcS0Bq74BiSr5n7DO2Jq3jhQ3h0mA+iHmarHsq329I02dove
C51GElvmN9cttzRU9Ib/U72gLF90CzxdKD5r9e8KLu77H/I23FKXGAFuEcrzy6zx9Yecyii0CpR2
PcRtHwXjsVQiNxRhoZd+KvWfXD7eN7dR1MAeRSfoI+mTYvraHpC7vuzaSfMybRY7tydykDny0nSS
unmsnbEKracA8t6vZpZDfN7SlDwZQs7U/6RWkAkN0qRdKsmKRLvXUWN1Uk1ZBKCYJITAS2vD36qc
hUD4jXQobCGYxefJMErdVmIj+nl/NRtZCKshAmdJxOAUn1er8SUdzXBZ81BokqvINvzJToXkVDI/
bYpOLCG6Ir7rwNdPw2iz8p3d28gCFl9NvRDr/Mu6WKgqRF9LYcczgthRC//DkDIe13xRwvjSfjHE
x6wb7LY9pqG8h+Hbeq6oiLKPxMx48HXzf6wSAHeQSnny+COaNQfc4PekeYHIl1YhA+sKsGp5LJlc
P93/7BtvB1kVBWCw6sTTazRYlixjC1qle34P1MYfg/4QZq1wznsLQQlZLA5mbUrItJQjfOt0uw73
7W94OJ2SKaHhgsEG2nK96xWsx8RXPbEoDMhuMBapqwEgdqpIaXYyr9e1rIJR3gaYJGGnYA5tXSDw
w1lTppBoLZ7jA4y3bmx9qyL/XQJk01ecKWwY9UTeLuiPev0pUBda8vOUn0vtUgZ/0ulkhZEtQVPe
UESBeJViytFoobdQHu5/lK3jsFQxqFMCo4bsaXHZb8o2vkH1SNFTxVOlb34VuVVj/aYT6Zry81Jz
6Mr+WI/KuUn2uEQ3sFhLh/F1VhkJAT7VyvJcCGZM4EREG5xlJTj5/pld+2qWo+OnwMKexSo9q4l2
MpTW9btzGLVnPx+PtRae01D/cP9L3L5Ny88h0uRV50e9hqNvPkTEYGsWppPOmMNhMF3hcpGnL8We
dMKmFe4S9Q+aXbfVVSOZtRAmWQ+F5cIpZ0j7k7hWDySv5CqgfqmEmH/9tC9ky4AwF4k6fPgqSZmU
2Cx9P4Lss5mHk9/4pRvLcmZn/RSf73/E2zu+UF4Rq4swrpHCrqKIWix1vW5VnSjCcspUgdamcYas
uMyjcjSDjrxPJ7poX+6bvX14MaswELBEv9zw1dUuQy0EyabrnpB/muqXcPyVBtRb917dzdW9MbN6
N2QhTycxMHVPiYsjdf4/EngVJe/exYN68YlE4Tl0B2Fn4GtvcasbysXNs44QwONdTc6j4RmP5l5L
fONY8gFhvydmZcxh3VLqw66uDB0+2KpeCjehHjyFY1k9pGmeuaZQtgezhHbz/q7dOuRl1/7P6GrX
WpjhjTCB4bJnkNGlTUQ5vi++BpXfHu5b2vBymGJ0g7yZGuBNuThv/UkbEs5lbv2IkCoxrDOeyZFT
8ZzLT0n92IfnsNw7L5sLfGNVvvZwVdlrgNixijMHNEys29vBHipmcZPXT82ytGXUmZ3Dh6++Yinp
Qhhkmk5nw5Xm867E1fYi/u/vXx16vVRBLPX8/aR4dtp+CqR/dH+PEWjPyOqMy2nd5EK33KxRcmtD
t/1Yey7Vv04F+FTg8ejRSkDg15W8wIp1uOwsnK8VBIeG6qHTZflvqn/98f6B29wUog0CTI4dKev1
zgd9OVayEBperAGs1KW4ckrAGv/BCrSMS7eR4gPz+9dWzEqsk4WEyBtyqXgwB+bdqNbEO9f0NteA
BZeGPZH/AmNUVgcs0WeAxn5rermYQbueVaKTWqmJGpjVPMLSM9tDUf1MYcrZCZO3DAMZpYu6PMjW
uqqBksk0CeJoev4wo3WmZ/qRccQMYeBoPoyxkZ6lVm5OWpIXh/vbt9aWo7q1TJcxR0dIQGi05jtS
lAEEujCYnlZ+msV/UAM+ZtFwnjPoHKPvI4jcRDqrmnDotcd+qevQIGVS3o7Vybaa4syA0aMJl1Yk
Ro9Gs4Aad/vMy6u9uvdo3ryGbNRWIdW73vwgS+PSiATufZvGf2B/KT91gugTuPnVO1VQC8eslMSl
jKKeSn2mGIqwCDyeoQPboeCaodIdK2nQ3tEHFZ06Vs3PsTUwDqnrldtJws8xm5MPkSgMO6d24xVl
JgTqTZIf0qC1eHfZlaqZTnhFY5aceNJcMXeL/ksoPszFr7Z6kbRv93dz4zISkRAC0axjOGONA56i
ySonP4eMShO6g5Qa3/0WUN19IxugBnJxrvqiGc09WbMRG1VfQDTr6146VV5hHTLjiUJ+m4WZncx2
YIXHefqp+3/yOLSz8F3AoJHfPgX6RaHtJuXDMTKHp4Z0qLaT4VCbnzrzXMnPRcO86CEJaaj2er0T
N70KZ60OER8FFAnQQ6YC1/zogkprw8creuIsFZzttPY/SnptfYpavc2cMVHEk9wZfYZgm8oFV+XQ
CsAG59O/nRoxeVnR55uPMJ1FwBrCqvjm11YU2Ibsi7CEG2kOynmASSo0Erl15Qy2pVDL2l/jrM2I
og1JpLhSMqu/YgAcoSsrUS46DXF4A42p3zOwV7RdehA0SFXdMoy7DJxpvEgB5ZP1Xasaw7Q1Ias8
CA/KBECvDwGBnGrQfrSlPKc0hKfmkZjR/4B0ovRVDROfEkQjU78otETq8GW+YNhdKiWxA6OqdUrN
Qf0SzEo92Nao1Z/bMBNju+6b/EuKpExrB00RkLRoVseAbVAmLthNAB2+LASOYEU8jk02NZ07DVDp
Peq9QX5Z1xRpD1pX6NEJMii9fGjapvsu9oIkHwTIcNSTrk3V94Ja+Dc96LMcVXvNDxyjy+fhjPSs
odjpLGvlASrW/KPY0Sra8bfrIJBJCARZYDvgiVyG7lYvfdQYVjs3ApWySCxPhQQfqlSOsWsVvf8U
DXJ78EPxbyPP/xkFaUo1BglmY5UxiLUUiUUf6d6UnLt/zEJ15+IgNcc2+tv8f7EEvTCvJb6dwZrV
8moxZERNKUkSLMX2Q/0fq+oeKLT8ZbhOexlfQyLCMOoyoLx6lLOoVEsxE6mvCNwAzZV9OL+Gk6Ls
zVTcVJEWS9xZ/DPJHaO1q/AyzUt/7vtW86b499g075S4Og39c5Rndttr70ZTOYn5+zaxfiTDHmPk
2olje2EdZtKbs8JKV7a1ypqF2SeU8qeF+is+0rq081x7NOLalpiZlCDN63YikWWH3nqrtdHVWVEA
QCUpk3eeEv4I088C2nPR3yYliw1OP58VHk/+ZWUjtfQmAV2ne10V22EbuzVDGgGCLzvPxfr5xg6U
S+AzqSuQlK+REF0X+pJcS6YnFbl5ShuTyWvg2A5zXtJR7lrZDVI9cKDhaMCXmPPXRm/Ko9lbXxND
7p6mbJC8ySf0SGtoeietVTxBRxtRaJP4Qe1huve1XD/6UrjHKLxWK2SsEU4qWqwwzcFlwNm7jjyi
GXVCtYl9L0oDW0nm3A6F7HMfiEfRf/bNU6U+WbXhiAtbiC88D1N9yMsJ1FrnlJmrCR+NITjUgWTX
gCxic+/33ZR3qadSd4MjkZ8GCEhe/b62TgKRArXvSdKfkE2Mq6PUvE8OahW4uTijUUN1SeGxkJrn
ot7b2XW0sVgHPYcoz1IJ0daYdrlFfEdpUt/LmCGzi0gQ7dDXd0KazTVCgEkxfrmDN6z9ghQaJfS+
PNxD9a9i0MGP5bP/R/AdRfAiv/mkBcNRC6QjBMAI1+7Bp9f5GotECkRBJoxSD8Tgq5wgLGS6KcSG
nqnmdiBmR5HJ7IYhkPu3ZM/MymUruh8GZj8JngxjR6udhPK3FBk7Rm6KA8tilmEAFAlID4nirs9z
k6LikPiW4NVmcpKH3ob4Vh/o52vf6h6S7hT2ELNsnXRK9+BAt24UZjT6OGRW4OwZYr42ncWtwERH
HFx8CY48wxVU44x1TX/xJWT5ELKYFe1nqvQfha59QQL11wDXcKsS84yPcq5TEX6JUsecPtz/8DfR
7PJN2GKiZf5Bvrz6JiE150SvsuDSNwf4PFDScBQIearimGoPBsPjzN0E+YcMlW84+1u4GOXi/5F2
ZrtxY0kafiIC3JdbkrlJcqZlyS7bN4RdtrnvO59+PmowaCWZSMI91Y0pA41x5Dk8S5yIf/k0G/rg
iOZK6VEC5tpGn6N8Z1mf2movR9muGI5R1FHYrZyweDBrdcNY7tZkcuXSKpjnciUJAr4rUjy54DcL
+xGANJHoJbUh8oqR4ZgiU1eYMJNgHt+frfW9ROIvztI1pBX0g5eTFUSqBiXaP1uhfO6N3h5RZ8AV
cRenwelvQ701ThFEk6mZg2S9XjCJZPhSgtfvufRM022MaF+r0rTzs+8wJ/b3Y71pqFzft3MwYIEk
GsBblqwFUFWKIPDQxFY+mhpbj/0qsb0a9pojy5E02HFLZ11BjXOwBYFcRw2s5KMhyPANgskaH/MS
/RdxMuW90kGBsKVO6n9ZVeJ/SdO83thM66+AsgmmhWQkKLhRsVhMDZULKVWnBFctYAn0945+5j3Q
65u5lxv7Y73UrmMtSuqGnBQlpCas0cdkZrB7vZuPo2shRbDPAvNrJKjTPhDj8OSLUX28/11uDtQi
twRPTHtmmaeXHqufykVyFqIn0d/r+VNSha7VbnWxbiSYIHrnYpkEaQNU3/xD3rVEqGZXqZVG6Zm3
mdP6SABXnwv1D4WH3USnN+nsPjiUmeBqubGRRa9vUQ27iTe6zPymXkqEK+aQeFaDmS6/rHlBD1h6
TLVYeb4/k8sKEwpFCPCzxmHKoDe8ZAGVSG2YxoDjrNZ54cNAh84BXlsAKBrkkMGJyueUOiLO91Xl
beyuW7FnqWWOC6yD6EheTy7i0mI2CBikeuhV9TiHqWXsBAI6NShdxbLyXCjF178fLmBiylqsndl7
6jpkKbWyYLUKJre4MYcTa1Y5GNFX5nkf1w1U5C/3460flGBW6LhC4OG4Qp//Op4pj3mmDBpOsx3E
d8oefeALbpEPffaxGvJIPlixOVVH0Eax+et+7FsLaBbAwnqW1UsF8Tp2M+ZJWdcTJt4pPMJpbOie
Kmrm/n2UGYQKxYgDAcrEdRQZWzQwSSLG5E2WchSL0sUqpHGjHHkj2wO7ArAWriKgc6626zB+2otp
3Hjpmc6ibWiB0/RQp7qjCIcgCIa9oPm7RreD1HwRvPZDYm4lYjdyfrg/gHvJqWfJ4uVqFQ1aDJY2
4gwLTcMW9ajZl0Z6Fo30h6y13h7RpcCOc4PjaGg8J1OnH0bZHKNKHPce7hOHrEleEQdLnZi3oz1j
FB2/kdudoaTqPqT1+vcXJegYSvDUFUB7LzmM5VRlYYzEzrmxhD3CUJeBhKSuPlabYs637gK08dnG
UNqAZi7WQClasVWq89RUe116qA/+LuwfIlh9O2xt76+3W4cGeJ+ZH4y+DDiG64UQ1R7v3xiDXjVv
o70mlxifwZt1cSkdPvpdL10KY0ACKk42ttOtrcwrn82MhpCMQuN1YKNVrExP2U5i8tuyYhsQUEoS
0j9k/pbb8ZuL6CLtsCxwvDwzeYOvhBN01DOBrQtMKJZ/z3GHko3sS+JR8630KYC473YNvDYxFaqd
lQoc1yjxugDPokOkV/leUVLriRdK5IA8VhyjDzs38SvhOfV9WPdSbR5HqzHcug60R18r4wN93Itf
FsJOjbLi0EeK/yAqPbj8pux+q2Yw8qzOEwfPzhKpVqU6jXLNAz03zD3lPQ8OZdwc/4svDVwGGjoK
LGQ11xPeJQBbqS3i7yhMv3m0vAaiZ0tSvGczOWrtO6MIuPd+zFuJBQp3yH5q9GVXrjSpYHpyNVTZ
GcmAx0pCJFF4UoPsg9F8ux9ovZo4yjiYeSPDUmUhXw8ubppQwF4Im26yJ7zkUylxG06ReDIuaTe9
3o+23qDc7sjFQhaiVIX8z3U0b+ItbOlFdlb0fzvjOFOF0squ+j+qnzwCWv+Ezfr9iCu8HCgnukdw
G2dPUFK0xQD9oQl7UcJQRQtwUAO7PDa5HQuh9atBFWmyc3i2PDAVq8odaiWQCXrc3C5KMOT/iHGu
fZZRKRptoyum1jZyXWntQoyV09Rk8re89YoXK9DKHz5wks6NEiVs7DTTgz+oPqCTc38wtz4W/ACg
N2+gleUd1/lZCTiuz85CA5GrEG2K4oDVxtfY7B2tjbbi3fpcvDxp+DF9/LM4aobAr2OeizmICv00
QtD+4GfjPsGfNvDEo6XEcD23vGrX5yoMKMCh6LHhOcF+u14iY6fjRT762VlHN6yw9pn+vTTzB7AJ
dRDsLAoA9+f0RmpNwJl6DoFlRnAuUmszlUMDmDaW7qLQ0JBAJOBrCkr/we8L7zOkF7NzUiU2XwIg
5zqJWkIJd+hyNOICbQD4fP/33Bw/ih5sDvhfcAyuxz9NicXjrszOchvHjhrRKgyyDkPGLs7oI1r5
s68i8YWdrrUReT7Hrg97JmK2yuHYoWi2jNzSKhHFmM1pDqrb6YITxwclEP+6NMA0k+3TjWLquFOu
x+dJAw6D3pide+mIpIKdRJ86+j19PjmG2EMOiXeUYjZQ+fO5shwauT2EHvga81K+DipbcZeI48S5
0yNWol540bv3P9utyUOvcCZBQm+nHnsdocx8y/Ot2X4epYicBDD+kGz2/2/tf2WGbIMyAB+4fFcH
hicpJG7Z2cdDOYZoUQqfBu/FA47kT5/uD2h9A80yCQgXzUwK3vGLRLfxh1IZB4UpU5Ld1Klkua2j
ZNNO7uot2cD5my8/D6AwpLh4Q877cDF54Vg1wWxoHwv5o+e/iMVnUbVVHx8Y0pofo/m9trak3W4t
CSBq8/WA0Atg2OuYcI9rIJEYjNPO9Pa1oU1uhELI/v4s3qhoUsxEEZEthfYBift1mLGDY6jIdX6W
ggJ3FlrHH4OsdLzxNTtiJu8WpmbHW9nDrcUIuZMtDAOFq3ZxpHVKExuTDIlaNR6L9DXRHipxqyRx
65x6H2NxN1DMybqgw4C+jkbUa09TASMeTXI05BRYjRur8dbKfx9t/jXv6h9o5VaGUvnYomnJro1l
JzMKWym+RHVz1JQtq5ZbawOMDYghVOa5GxabWezbKBI6HnmaBmIkasjxkHff6hre2GGQ5FAQtkhQ
wNQtxpQMUtlMWVycfT3LdvVkKCX491Y+jEMaHjM0qjYm8cawGBNPZFiGEFiWvLzJipIiS9rijKVJ
sPdpfttI/vyl3TQ9KXpoYIjnN4MJlGGxsQbTDKPRxI9FHWTv0rXoNZmFYLgbG+vGipgJ9TD5kcch
0iKMALI9xulgdmWhkty/FkPwFIuvatXzyi0+JnTLG2U8zf9GiGunIHESYH+Dg4Wdp92e9oPrBepG
rewNTXZ1klFqpKRD0Y8fBR9+8U15fHZazZjPndEO35IxDiOniKA7u/2o5semVELRaWllRK4SxoLb
RZp+UBV4dK7UpqVmYyVv/IgBSPxoRg9nEb9sZJtVWNXOGI3qM5piFUSFygp2HnZFxk5tgn5wygoq
sz1qZQNLAuXgX0Irq/5egFGuOzRr+99Raw7DPtG9vv2UZ3rTH6uiihW7RMSoto3eksOdb3Rz+TLz
Yv7ojzqgigLl3Y0vNx95qzmizkaJnkW/MvuSY6vorSLQyWJL5aSnxckTUyr1dS+eMqCNjjE1xmiH
QVDLdl0hRNJZ4mxM2IdPJqYEGyIu6wSQW3umJIG7AV1H7eT6bMH9iXco0Jszn6mx80Q55WnjKtZB
ShQ0bP0HFKz3E4wvP46ep97bSIhWh/VbeCpePC2BxS7VjsMskczWSPRzX/v7rNQl3iihE3h5uJHp
rk7sORAVg9kPlG7hUlygLKM26qZCP+dmBiIG4Zmk4gWR2lUD87556r2NPboR0FhsUau0FLBeuX6G
7mG3iHpaCAPXhStpqm3EvwXry8bKmnOSxcriQgeGDe6cy3bZKgtNI2h6kd0HOrzbcVLlj0qo/pla
yB0wCjB/DPNJfa1LaAtdpuT7ou/1gzA7B93/Jbe+KdBtPipnIXEWSwq7brXDdwtEWSW5rXVQpR0V
u43veTsIcB0+KkntMrUgQUt1lCX1cwO6saYrSx+fc39ju25FWbxHUotyje9lRKkfGiqbRnZQtY0E
cL1QWPpUw2luUuvgj9c7EJVXBB5yVTl78EYhBMrS0YtPCJw5SvJFCs2NdfnWlrleJ+w0OCa0Uubd
sCx6BCKOP5UWqWdSqNQBDDwhTz1q4i4Nn+X446h+E+UvInVqUc2chppV1Y17nLA/+CocomTrxrw1
/Hc/Z/kkanR/UPyan6MoT6qH1qf+1FhfGnk/RI99ttFoWWekQKtIOoA+zDYYzPb1ZLP248jQBAML
cVF/GuLMsP0CTKRHNrcHclqd5dTnLuBKee60YnRKXNP39/fHKhPhN+DhhNAJrUBU7RZFGVkJYuCh
hnFOuB9pd7lx+vXvI9AG4A4GP4cO2Dzn7xJGc9azsqbaPBeioDoxm90Vk2LLXebGl6NEAcaUegxC
Tcsjtc7rNscslyO17feC8hsU8JMQflBPGGe6PNP/+lihIkIbBbAJ8DxlKezThRi/dkLMtJnigyZT
R8/we1VzfcvRdr3pafXxcOH/Ap8FSHs9exg5F5KMswGOw91jVjchmILwWfKsjZ24SoEhALyPs9z4
ck23QiRO3E+2iRxKHH4Bkbwrtvy3b1zycyRgMnQg+NNbX+fdeghZ4mY3qxFlHAp7s60VW/T9xG4B
JLte4gmnrpm8I8rEyJt5g7Bv20zj+MnM3f2FuRJT4DmtYsPH+0JT5iR8cSuKqE0Khu9hmDsKdo9t
W5p+CeRdlqqvHpzT8mBMblkMl0jLXopheKVJOKNek7jc+CWr6t5MD+OynFMPDsElM0L3S2CxtWyd
eaPQVJay+lQmRn8clSzekXh3MFA9aV82vnHyRlk63Z+IW+FhgyP/yxdRKDNcr7FAL4vIyggv9Ba6
qn7tFgZpYBYZeNFbpwnFcT3D+1bbGPbq4fCGBeMIpLA5o+YW519d5aIWIV1ybn+UsQ1qxnscVDvd
qDjdHB1z+n9RFtdmyOYP/TmK+Cw63cf2cxc59Eh+l1s9mnkrLu4yoG3/CTQfte8WNmo/jZpOBFJy
m1Lhl+T3/c+0ni4aAzyDKWAAC0bf5/rvj7iY4Xxo7VkdL174VaMoGU6/zezkaRuPp/WUqdTn0LcB
roci0xIs6I1CjIxYNZwnC01docVMZXAE7x9KrGWvUvsUHAS0N9Kb9QlE0Blthl8eJvJLZsvYK0Gv
+fJwlrRPYNzIPpD6/5jp40aydmMaeQvPsWjrINQ4/+/vPlPdithqBcZwLqFgIvljt2YGVx98vvQi
heVGQvV2iFyvCpXaFoVOCp40qZc9dzS0vJg2xXjuXE7Tb2ZpDyZnuFOqdqvase4gTmMfvn1+af+p
DsJD8h0ofnMI98FgF7+H38Vz8ZA5Wy+/9VLlR7GQ0EahzrcqqxS+2NZeH41nWEpPPbCOQsCdKtvS
W7811dQuIfWodEpW77nBjCqBtuR4rmso7P3HIADAn9kNAtx/rx8wv/ffB1vcYK0JCwP3lvFsTAHL
0xHzyrVE/4OSpH8y9UdVP3VC8ZQXx1DYWFG3ZpOkYxbSmCGLSy6xKIhq58XNeA70U2gIpyy2dWBI
f737AVT8J8hi909ZDpFYLMcz1duDoYZ20o+P7ZMf7CZh67vd2Iogxvkv9bCZ/L1I2QbIjZYRV9NZ
iQDqht+UWnZE8aehbCQdNzJgxDPIAjAeAbIFVuR6L1YG+y7T2+ksVGDijIP5VWwgtbk5OT4a47ss
2cjb1qgRVLXfR1zcdXEvxwiFENFop72p5p/ajxOKbA71KLyXh/xpMItjNthytxH57RG4OAhmiX1g
g+jvrh+JEHLaUJT76fz164fQ3n94fszt75fQvlh2apd2aH8YXFJ8O3BKx9+d4l08/8EO9j9/lnZt
SzaEqd3HT/88veZfHdPudt88+3Ngj7ZsVwce0IdgR13bDl3Zfj6y3VzDfdnZnw5PTw9/nh8D+8+v
P/dX5BvJ8d6IFjdrZZmDUfeMSLNz+7J/fOz28m7cAXp2rD0eKY9gXS7WznvSXet7/YTkpuaEl+bZ
Ofb2A3B9+6jYG5f97e/7bpYXl3AUV4Ou+/NvunhZuquKQ0opa09tX49/VM9g8+rp01aKMf+li4nA
3kidma2ICazyN6Tn+7GU8ImLImriobCLi3jjSn7bc8sYSFJAZgabB7VlMTC4pmLsabl4luzc+Ymz
EP/B3M9J7H8+/whs0T6rnza+741jAHrgf0LO5967mzIN1W7qLUKqyjfdiY+JKzj01J3Xr/OC/Y4Y
h13v068KU3x2/phn5QRoz9Z3LdqN4h6RDj23uVvk/bd+S1h15cTDaX/12xanvTRGcWhI/DYxUXaa
UJzF1HweZzZ2/wVZOFcWWsczercNflhIpFnHugQxoz1WqKZN/b41BEDPIck1EF7rjECRDaTFpuXt
yJytYajviq7byHDWy2Q2/OIy5NkIfO/tZfRuPisPdd+4LKezLkzp3gzRYjAHJTze/2zrr3YdZXFR
5Kml08ZgB3TYQT4Z2F/scPTiu8mmcLI8td94Paxf3nwJwOUYYCmQd5agMoo7agdgUTzn0YPRtR+7
/Jilp9r8WdYf1NHbKJqsU9M3h0uIsvO1gUnC9ZoEk1qNVeRLZySR6+bJKjo7LXBSd0e5czJJ2Rn1
r/vzeaNGBdFbwT4USQGgAEv9jnRSk0aKdUIeBstWp9SOasmJ83/q30Hj2wgWZY96+2BOe8XDNoH6
n0Z246X5xoe98XKeGecQsCjXz4KiiyNA0VqTAoMmnbMnwTxOqkTnArOa8V+8COALN9lLqWc7ydjd
n4B1FjeHJVEEXkcXc9nDjJKWS601pXNU80SLH2Phe4OZdXgJha/3I62X0nWkRWreFXIjRYPBTDeR
3f4Q/VdZ/JKVsRs8eOiY3g92I/mYo4HhQUiRApw4/5p321HsjAbVd8ZVj7vpYrHtUdjxNIxZIwnN
VA/hsF8+58P9sLfGyHzRyafHrlJ/uI4aWijVaWomn00DBqy1D5qPBh7FntOGPwRxY0JvjZE1C0hh
9k9BUWhxhFdiGE+RmcvnFH5C37thbatQDkpzl5JylB+ELrYTTMfuj3F9BM3qCLPGExVkhVzneoxF
E+jjFCXyuRQ/gMpt43qXja9+228k3jfmkjjz8Egdaa8vLoHSA+RV6pV8HoraMfMfAQ6OUVgAUeRm
tLQHTGruD+zGtTOP7D8RF18vyYZu0oyar5fHdpxglJLbWfcVBJKgOOVQHjrBVWsLN1XDpiRqC4EF
EcjN+WMz/Ftr5aNnHZrU7ktcrlhmdWgcMl8/JLLhaAoMpmB//xffXAFgYjkuZhlOVt31t8ijVG71
tpTPhbCPPMosUeVme+D7UokObGl7BqIIW8rHt44qUnrc8qi6zO2XxVEVjFIB/Kdj3QXaL1zdnMEK
d6LiFhQTxF+88nFcqOzWQNA/tY73h7y+ZmedClY7fUToIEuysaRV/dRWrczrxdQQXKrz/eQl8cbE
3riIMMgjk0cxDnUga3ER9VU5mWngsRKi7MUbpnM5KU4etq6gZwhJiHxOhbZBvXEY35rZWa+b2iU4
UT7n4nvqQdVXAi2Fc979i5BrT4RRcBPNVng+mHaY2crvWpDd+3N6M+yszvW2zYBWLbKKoCvloq4E
GjUwmMZqXwujO+gpCcxJl74WcfFZF/Zy+IQ450ZKf+tzvo+8eGXkEE5iI/a1cz6UFWoJfe2ADpw2
jqxbn5NrAF0VPPFwEl5Mq5KEShZ5gXaOPKAKMTIHzZ+xPAlYSfhdt+ufy8g4bMzp/Lq9TulJmcCd
8M4mlwX+dL01xUmjnc6WPfu1Le6a8UVGpbeMDn3+WUyMfT/FtvTxfsz1ZPLKNrnrqHnP6ryLyRzR
jBBwvpnOiRwpu7YN9VMtGNVGSngrCqAdcqVZGnO1A8dAnZQ8KKazPPEQGkOM9JDY37LjWt8y9EMA
Z86uZDAzlxjcwZrkxItj6exFiv4916xxL3UmF6nmBZUNUCna2ATzZXn9vUgB3xRT/zcZXGz52Vq0
4qVHegLyBvKG1wTwTtGHFPKy2XoszAvuOhhOACapNcxyFuSywxRkA+BTPDHPVSraxkghYOCpH33S
/N+T+ahEG4txPZnX4RbrfyiFPrWAmoOajBwtGR2WplNrn6u/x3hcB5o34rusS6aZpTa+aICIy/9N
iuQpCKPJbmVbNgJbMB4FQZslqduL6n3rMXe7v/7n+3k1q3OLBUUP3ipLgSDDLHQrJiM8p8gI/Br9
k/6tSH7HiFHej7PeARTrZlIZLHQ4Xsu1mdRhUAp4xJ6nyv+ZwrvhSvDSjbtgvR4JAuMVeAUFAYra
11Mp4VQ6mHlqnq0kDR2wwoyJ9jWUo6b/b8bzLtQi79HTzNQLBK7oSJuZbahFtgsHNK7/i1l7F2Wx
CHt/irp8ZECml+6bZsJOd0t+7tYCeD9ni+WHfUCddT4fJjXcTCgyJwVc0Bqvpp6g9xR9vj+gW7vq
XbRlh3GWGcp16En0NJJ6b7Ve6/pT8zJa/lNcjdPGerjRa2BB0AZHroNK40rGVp3qKuyU0jyPY+bK
6C56Tf2htqSdGJnu1D1YTXvAW/Wkyq0jPsRjYoetdJDy9rsVeV+LT3Fn/LZiz1amgyLxTKD7GMTS
JVV0e/RcAyk1VsFhhNuTq3YXdyRvn+5P2I10dV7IMiUu7mAuj0WeMVUhQvYg9M5Drrl5qJzCOt3H
Abeh7DaDq3qntn6JGyHZWHpvkMvrk8E0qMvQASWZ45W7WOFVEukj0kvKuRkrtKj+iawjvPw0f0mL
HyKyQr72rAa/5OJP1jQfeuVTZ7108T+GmTx2gravf03xg4yTe3v0Taiqkfjv/YlZHyjg85AnJlHg
+qabdL3Xa2HGuwuFcu7Qu3Vp0FOwisQtYNqN6YfuYcKh5j6e9fsX+YFfCgIswVA/l0phZzW2yzve
UcYXnHCr1/6SBdXGgbzeITTh0LMzkX1B0P2N9/buOrByqGa+V4HP6jCnEMzynyKlsiPG34TS6jZS
yTV5H04A6ToyHbT9mcXFAaO2MZJeoQ7gMZZ3ZTYBK5CzA6gz3oyW/BPkZoTpuklNsEtOqccOapr4
oNGI88KTIhcKyjJJ9aBK3fgwVtrP+9/4RqUJygJ2PBQHge6So11/ZLOVYPN5gXH2TemxF/SnqvFe
kJywc+uLzNMCV3hXr9ujVyd7lJJT9UlTHmrJ3EndRd6Crr/lgtc7Yv41M1UZ+P0MUbr+Nb0w9Jbn
gXGRvwykICbaEd8s5NsdyK5a+zP8V+od66PRHu/PwuqERrwRTBjzzT2Mps7ihG71WK5RM7POU5ft
xuBrniIAlH80plcEuO+HWi/361jL87kEQ0oviFgK8n5fvD/VZcjd2g3kQ2naW/ymeXFdzeccDM4Y
WANgL0BOrucTBoeaZlFDMEXf1fkLPhy2gO17QmMn/7pVvV9trEW0RXKgSJ1fcM5b50z/04y1DbUU
TYZvsw/x/UlcZSEEwmIVUvGsHMC6vR6WVOmjkFiBd0700S65sOXgu9Vu6bDdGs5cSSICM0eY6yh6
70e4X4Te2ZDd2HLhAaTBo1lspDk3FwTQXCBdbyrcS75BxfD6xCDMBNTheTo2le2nTkQ/rUsc/+Xv
Z44qGegu4OlAOhYrXYxaNSqEyOMBU6FH5ErZTyXdOFNW9wZlsZl+guIpaSgvsut5kyGf6GLhC2dN
T2u313LBVno5Pd0fyZtKwmJtw4UHmSKjLgWIaPF5mihR4zZIhLP3ufoovaoSHTen/T359jjuH/RP
WreDiYyy/kbc1RNaRqWCOo/0BqVG4uR6eDCzKiFTROEsVk8R8IJR0+w6/o4Bd9dktuq5cgH6T9pY
8usjitemyUHNoxUWx1IfHmc9IdQKxb/As7e76ZfV1HbX/jSkr5ilbcRanxo0OaijcmAwuayV6xGW
URfFQjYFlz77PYTSq9l+EOPWBQqIoKTq9lvuzGua7hyLChP/36DwoR9eB2yroK4mbMMuKudTWv9o
nVi84PoGAwxpl+mp0f7tkcVs209QtbDFhboiNI+Isx3CuRfzFeMno0BI3WLDVHQmthSNbkw+mEuK
JnOyxst4sdSmcdI9K+zDi+k9xYVP0UnbC/XvwvuKZerGebDSvCXjomrKukJbgO2z5N51Gv1tDyOR
S9a9RNk3r/88jU8jktWeXu96iRX9qxTskJcKTPjs36y6yAiCqv90hYI21yTaCjY4zUzu8Lfg4Oud
TTbIup/FgLkx1MXCEBvoXmOqRBcpBKtdZ1Sjk8GzNnbYyrWBGWCJc4jQPQDfvqwfT6NH8RQZlosm
s5mbxk3E+DS/NwvUDH3hY5OXp7YQXeMfb8htai5yAPwFkG/qYwCU/COm4Lp5iYzFboz2zRuSfECA
SnPTcGtfzgfm9SkEmHl2EYE7PIt0LfInIKOeEYxifGkDp85e1Lzal7OjhP6zlfujl2I4tXHw3ViM
gH95stLMofW5JFYEmSwlk2HGl8p6CKpXqf0Y+g9N/QQjYOMcWCMb6KXM/4CUxEaXROJ6X6JnXiIz
7WWXIO/2YLbtMB7tipH2smYXfnWh3MAy9Nx4/CJ52Ydy6P56sMwtqgu0dYCMQ2G5/gVtGBtF75Xa
WRAsJxxBetTov9FJkJODuQGXWU8swsFzDwkS1/wuWHxKXx/jSjZD7q1Ma/ZhKoB0GTT5ycslaGRq
rV7UdtOi5HZQZErJAGYpx8XzYEqCKQ3NWDiHhYQhiRr0ppNZvrSbEmgH4ljXTgOX6sv9S2x9woPA
Aw4AroPtvNphUq53UiEPArUis5qcrAg13eGhb1ac8Hnt2fXoWXQkQ7EWd4DN0i0f4BtLi44JhCvK
jUCQsTS6/rBUslJV6id+gecHuT0kaNCAOg6eMsrtTpexUbskzVwBQWE7S2OUyvTqSCorH7QG+bj7
87FOKE3Qn5g3AJaktbd8pPVBmGWGKSaXQBykXSbIg0NMuu5Fu5U/3AhFeRVuLp19YBlLwlnWA8Ko
Aiu+1IOiuPEMbB0qeHblMG4pKq7VghgTulqgvHEk4FCdF9+7l24ugHAN2yi9FABNGghtZlkjuVs5
3aNOrsK5IQ+f2cdPHCLd6GaVcWyS9FDUe0PL7aoa9mNa/qyhLMsbe2390ptdecgtkAkk9V3NuKR0
SRA0aXoRPQs7bq566dCNqesVkHC+S1XrGNpewTuxOTTGY5IKf/3FkQk0Zy4sHlScL4vNzumqNnJu
pBdPfFAzlT2XuOlWu2W1uWG3oC6LeI45+6y/pf7v5t9XW/YA9lvkNepDoMpOWz9b6OG02oWu7v7+
Gl4/JBbRFkPSVKFt/dHPL5PZncyyt0XvVAzu5wiBWJRztLOsbGWK6yR8jkkaPj+Q+IjGIibpWN1Z
Q5VfamRy7EDq8l0kZ8+QXH9U6ljvuazCx6gL0bhv09FVxhrEjmEgYS1auVt4kfAjyIStXvCteafe
jg4YCnygthb3lt8pYzN2Y36hG8UqCg0Y6k1nQLiIvgd9Uu4mdVtDVGYzXWUCTAXPEVRnKZiRpC+C
Vmak132t55esxyJKq1X55KsQ1cs+9Sll1f7R9H1uL0EQXD1OvUc9E77lklGe+rIx/2wshjklXf0a
yigzPgoN3OXjVTT7HralnF+0F+OoPEYFZSW7s4c/CmrydnjKGxvi5xaKd92znSeBweuU82j3vVXD
3q34QkSq3ijV/DJM+bGUdNt/rsbCrbvatjCDjPWH1sJOzcUy7/6Ab37y+X2EWI2I59fiPrHCEVWV
yS8uYtt8rtsx2nklEhyyNqmHKBMNlGSn7Of9mKujnMGi/8gOpxBqrsi7mkCvVZim/BJSQoYBFmFy
WrSCU0E/290Ptcq851A0bUG8kfvxCLk+yfVprMm1pOJieN8V+bNufb7/968SgsXfv9jHkhBoehap
xUU2XO9L1OCkYVelkyUHFsr9UPM+WKxMqHkz+4hXJo25xZdK8GuPvMQoLvGf4lR8jGPbdMvWaV8D
9f8Zaf5+7xZjL+FQllhKcdGsi2Ge8s5tYmeoP40vguZKzcb5e2MFXo1r3pHvooXypPfJPC41edHC
naQ9Bz/89HWzAHHjU82sQzIkbvT539dxSqzsYs0c+VS6OyJS3P8pyZhE/wUxVCceSvf+57qx8q7C
zcN+NyzTEkaSQMJNeNpGr+0WPODWcgAJBzQFzQSSMOX677cE08xCSv+XRK5soX7Vx4fY++OVJ6l0
dByqO4Rg7o9onXtQ1uA5zwuT8h4a84uQaEV2jR+z2MFNTsWHEFMgRJ2eKDb/8l7RMcnNU4T8wRbb
6NZM4t+E5ielPhQ5F2FlipawHVkgZvYYCP5OxU7v/si2Isz/+7tvVQciSnUmEaAzCrs09hE7Gyni
349yawH+rwoRwGKyt8VZQbYEVEQhCmqX0muinpQaguIxGg9tu7Gn5rW8PCtomuso3JM/UZK6HpAe
JaMVh3l58fV9gEZ/8iynmT0YG0SXW/P2Psziy3TI7eV1PYdhITTZQyAf70/ZrQDwvqC1IOCEk/Y8
pe8+zNDoY8GDp7yYZu1I6YdsO9efp2IxVewgcBsmr0gQPItjIcHuVaNOVV2M9gEzFohe+ql3Y1J8
xdiL4UdJPnajM+yGo1V/DgN1J9tRbPdO1bqatKetkm4xvm58vKtftDw5sqhM68GgwSE0RzEW57Vo
Z8GfTvzrfgB1MjQfGD7CFpBKF+veF3ISPcmoL8M+Mj8n/VOx1TO8cbhfRVhcJVHaNghnE0HpR0fs
/ujmY0g+K0U+5jnP9xfL/HctviTMWJ7ltCgRZVyaXg2inpRFWjSXFklvh1pjwLshSo5JBNri70Ox
KKGQonREO3SRVvR6R+YY1M1l6iVHlT9IEYWH8XA/yI11gA7GnImDD2ATLxY/cUdzMprmkiLPHadI
8cTxDyMfH8q+2MgC12WFuWJqzUZKVKuooy7OpqivOWKx7bhgFfYo1YfRYPGrL4rxYsB7TNVoHyNE
7gnqsRb0Q5BsqUmvx4q4AdV5GIgAJRHXvN7oKuLYuK+U9YUfAsb1dyK/eoI7KFsmvus1wrsZtOub
FixLfrEesS0JIzyn64sk4N2R5UiCywch36oAro96yCMMiOrf7PW+lBtusLaQs25qLpka2b30mkcn
fXJGBUONMYNPerq/Um6EowIGZxWMOv8s+7BDoygNeIiGhFr/IrR7eCRd7Yjta+VMpbjVil3vaUQB
/xNt1YkdgNAGkdRcyj/+My4IRrD/3CVbKI8bz/LrMIslKSGBjcnK2Fz07N8xgpJrPFblNwm7Tc8N
Q1INT7Wb6Nf9mbyxDhV8Sahl8S/2xOLs7fN6sIRUbS7qARmjT+3TFsxonbYxqncBFpsauVCrjSMC
oFjm6I5k665yyN1wf38cN9b5VZj5Z7y7OL04qdIKX+ZLiE2v2j3OtSiv2DigbiyEGdfMSxk1GCjo
i7FISVoUY+41l6RAuwOlm54CqJeBmH/2jGLjdL/xZWZXGlwvwaBQ/lkEazrqvGbYt5cxyn5NiD1F
wOeqSXK1futNfCPRRYntjfkFwGiuTlzPXjOKeq/6cnsJTv65OHX//g9n17Ujua4kv4iAvHmVyrcp
Vff0uBdhrBwlkZREma+/oV5gbxdLW8IszjydBipFl0xmRkZoJ6hc79tT8dj+jb/KlXlc2upX9hSv
pJUxGXJN787trj0i8vhkHdkWvXJHEOv+8764sjTP8od9ofdazlpTgyXrzU/4z8kvvg/Jv+NRkD0C
IAw5ciS4kKtVzHS2Q2uEMd25z5/i/Gybyauwt4ScHPHX6cEblKDk6OuHfCpBa1+/VMnh/jjfu2Wu
gwF8AXgDwIoL3hLgBK4HOmkxyLe7ujv7HgUDcdBrZpAmD0a9i+1omjYTrULhBmMK9u2oRQ6O+Y9r
CNZ5S977BsWZGEYdj9MgO9wCSNW2j51JH722OTSCo+Nk+jZpa4I8C8ceNBAOkmlA5eAiUHxm3RlN
j4bC7myMh3T8U7E0YPVuZWrnu/hmWB+MKI8LWYHB3yuG7kz7B+kCi6mHgw0mGu3FHPY0OQrnS/Z6
3+a8WjcmAc/FngIg7CZIr428dEqQ4GLbZqEJfVDIC1ZfYnutvLJoB4S+ILFENhKgYHzHh+MxOX5a
Usfszlnu/+gh4uil5GeZfxmtNfqqRR8DQMT/mlJ8TDe5tAe+ujuzHcKCdtN6ARO7ut51fZDSDVpu
RLsZvq2JryxEejgYjjm3wQDSCk0ZZYgy1yeNYYh+Xj9mxVPbVVsOthCUcjbA02z7CeVwfIMuYzC9
DW9a1ZzvL+Y8spvF/PAFyv4hzSCcDPKtZypFlBvtm52urePiOfhgQlnHLvf8vgKk6gy1h22jp4Ev
Hy1nZRzvAfi9gShLWHZ8BB0lrJiH7HsDav3fP1M9QKcyGO55UAKI9CAPFOljZFG/oiTfHNif+mc1
hA5afKGyiRrwEOZ/VnEoaxOsXCdmnGZ10mFrjUa1kfrW7dfmd3n3grMTbWNA/kI54noX6SAndKGi
B+l4I7AK9LcP6UYcfxnDrpNB/qM4Gi/3N83iyfxgcP77h5OZmaBaypx5TCd6HHZa2Jsrb7rbqt98
aX0wobjrrs80qDL785VhfaL8KUvANxNCoZG1J6TujzZ1TlUWWug1Qv/Rc+HZj4mDpuKhOWoMdX1L
BhZBRzGUMr1+JdOyEDZefZsS/VCOeK73MHy+ZS1HeuLiXPTiDT2JweBEozBWXhSLbgJoX6RcXABW
dE3Z22lTdI1JEnnu2hdtBDDGz57ibEZoGU/T8FIhcT8hB1hqzV7Y2mFI2RrjyNKKI34ArBUdIAha
lCehA+K50TGm/kx6EZjJvjH6wBS/rDVtmCVfMYuDQaAGrUm2iiOsGvAPFb7eI0pBmgWp9Z8TH1fC
rqVIAOqXoJ0BTdNMIni9e00ouQjDzYczn/g21x5dYzu00TDEGzZs16Scl/YKGl/RyolHGkpqin8t
/Y7EhlMOZ1LIsE/zvY2eV3h03lYPMncDDop6bdzcP59Lb4GPRhWPKwjK8LQsBrzW/qTFznWBqfrq
1Ec83O4beq9zKF4XQSVk0mY0IaCfys7sJej8aweW3DoJRdaElScOndZ+Qkv6Ji5+WtW3qg141pwz
tJNCF3zv6N9Y9qMm8ruTefsJDHKOqLaDTkNmxjsOSbfuteWQ9tHKtch+YRMDI45kAJA4rnvzktDt
NIWqENai1A5dvXG+QlMzGbb+SMOS/my35a8MfeV/QJg3xL9SHsiVxM48GepkfbSv+GkQcA8NQGfY
C7lx5C559YZ/5zoAQhpcYHgowU8gsa24ZldkOrU5H84TLgFIun73zGfHbp/K+pxOXtCgM6zu/gIu
v3Une22C582sDhCM9HPBGnBtZOOuTxbt7M4Cl8N4pp3fh4Y3HjRIzqI724w/kUz+1EwwZyUt2Wfc
4NtUgyJ35+abYdL7lSfHwhm3wSiFyUDWHXl+ZRokwaunLXN8iaV94/Ufze8iSDmHPUGP3HfNX2uQ
WPBbQDuiSo/aCNI+6usb7Mu21bdyROmRhXoyHCy2lW4fDikNphSsrMkJ0L6R/SitL4L7Z/GjS+IT
zddo025bITBkwL2hrTBXJW8ET7yq8WjSTOO5rc45iOi6NDDMB1fuPXc7tjvp+nsGAizQnx/nPlkt
22kgxtX/VHaystuXbi20mQI3gho6tLM0xfVJz3CTThvHc1M/dAyxFdv4MpgAvHw25NZ9mryvbrJG
97O0BVG3QfUA8TwgA8oZi8k0gpGynKBdxbYDpJbTDiI9kJiaUCoAuNJDgtEIimQKGOToY9dfS8gt
rAAaMGaSOEieYgXUPL6T1YNwbXM68/wLSFUfmx+Yogee+zzkPWiqYhYSLWRjgHYZQQ5JB46q5Les
qt9p8fO+e751OKA8RP4YlKtYBzTXXp9HzxyhqWlo07kbAKd1+HQEW8daRfDWq14bUSI1vajsFNoT
05m2pxq0UQwVru0qE/eSFWDVQcYA/hZc2sqVlsreNkUrtLOdJ2HtGgEtg79Ufvr3CUNTNNYNGGHc
10pk5+UQXLUJ187OOD70hpsFJuiR7ttYSDChlRy3Jt6b6Nvy1XNBBCCU6J7Uzml3iocDZN4y8tTm
zxRqSxMiN9NPwtRaayBe2gtQ9EOFGkC6OR9+vRcMlkMlKIZVCHGOQT+NxdYFUHwlbl9aJjDUgkAC
3WIzWeS1lbRwbQrPpJ1r/L4o4j3ge69QQP/B0mx7fx4XB/TBlDKgya+o1lJbO+vWtJXjE7QUVgaz
ZmH++4dnjgfBaJNzCxa0EdBCXge+SVdi+9uLAzmUd6A8KlfYc0pgneaZ4Qq71GZMTAE5QY0/1fq0
MpAFRNNs5X8antENqUYFWS3Ljrk4PZUET56PN1EXmCdjU53ap+o7WzF3O2/Ie1lIaYD4CYgfFefj
po3UMSjjnEAUohV7Chnn+2t/O2v4acQZyGgCbQEY6vXK+A0hTd5Q86xNwOpRse3R4VcCn3XfzO1u
RiSFB9dc8MYNphYgBoEUbd1O1nlkYK3Rji26myb7lBVreNoFQ/AF6DeaKc7wLFF8qEtKQ/aFbp2r
lu9yJ4tY7P01G/SStOWX+2NaWBw84qBEB35aNKqo1VK836oSmi3uGTdlkGrfGRzpfQsLuw0ANmCi
UT5E7RdKBter046WXU1t7Z1d4PTKx5aPlybW4bV7P2jyrkITCPlhZz0QF8OTD/GilQ+4nU2gU+CB
0O4y+yK1ApehDXKYrMw/p81T12mQFnlyBFJ42Qr+d8WOWnsbRpk0qUz9M0nzMM7yQALra/hHSX/e
n9HbaHYeENRHMZsop6vR5TBqhhhl4Z+Z/zQaJyQKghhsv131Q0/0I1rXX+7bu+33nbfH/ABHkwZ6
xFxlBWvHrgqQ1pCznbYg2zUOjX7S6j4SnhZ0pQxBLgMOLnSVP/nTBfD/oCG/WW8ikAEjCyC02b+H
ddcfNC/FB1fse63hUs0jZ+PCaUC+2m1wjNsw+VSd5JN4Irv7E7Aw4UBzgdUGVXjocagTboLcfC6O
p5Fbk81EfhSdeRCEb7N4RDsXIHirUO6bvQRD6GicxdFROkaZ+nqAnt0nsZHwWWnk1R+h3kISpJyl
S/72kJq/P7plW7NPw9MIG8q4ttWKTpSp1zvPnWePp6xp3rwGUoWCC3eX2yZdmczZeV29CmfyFzQJ
ACuPuBivgWtzgkGVtxU2qPjlhnXQM3D2UshXy4k/O7JYs3aTcJl7heeeEJQmAWfVFFeaMGa1Dfhs
njv3q+N+kTx5sEXQuhy87EhdWV5odWsTejtC2ERshROK+hrW8XqEVMQ10jEgxxByAgkvbyPElnsh
YySe6WiHto8ms/treHtE53HiUMwNZqgtqX68LyqddUXrPXMB/mnYPNSu0+zrRNMPwHY8mF2cP6YF
afdFXX2rkXIIQe3GAjudnNfa59CkbCKgkeJz7Ex0w+Uq5dbNJW2h1Ie7bF53cAWqkBm3J34Gnh7v
OSctuoFB85V0JWgKyteVqTBvNhgMgQIdkS3cla9ORUl0CfXVBDIATxjv56ndgyxbQsq3fUNLTJC9
mn/HI3KKVruW8bi5TDHEmcsMD1x0CoOR4XrhG+FbqewYFABy2u90gcZFdP15KzHibYMCzOApjfAQ
7wZMpxLu2H7CYkEt/9nVhPN9TDrcNXpq+V9dY2p+8raEkx77xP86gaGCB12cFUlA4GvYbhh7cJh0
WerSQzrVcl8Kr18TEVmaBqj3QFAcQiVIB85//+CdvaTRym7WlQKD7PQI4a06SI2x36+s84IZBzcg
+hIAGkahQ5kGpwYPRWPEaDJ3W/YwIfj3A10UwNVAxDZwJqfeF+7oba2it591E1DpymFJ2PZltyVe
7m5ZZ1CoPBdrfIo3PgfAzpmFe84uzhxoiodr+MAKLS/Kc2kY9GJlqb5PYtpe4kRvwjRDryM6g8CL
6fERfVlgxrg/MTcH7d08pFZnkUvAj9XpT0GQ3bEUbUhu6W8qqWXbYoozJDX5P8MhHXgbD5GjjeKv
AV2a65UeeUZBGualEZRp+t+0RIAvM10cxoZqaJ9Jux/3h3b7WIbBeXLntoH52aq8yAunsjuaJVnk
NL+s4VMPcWeQVu6yN2ZALS7lu5iExFpjLLu5IaG1DJeFTYZuDHhYZaclKVTkeOFlUWVa4mBwI9mJ
qbW2hdOwIBurNQmMm3hDsafcyD3k7Bie7Ril+8D7F4iiFmgCsZGjDUsout2f01vKHlhDVAPQM3o7
wG6geq22TWmDTHTUh1CmO/hbupEbkOJuvA3dgHsTDOok3PUoin4zfpVRp4d2FfZrsOjZylVYgOhj
jncQzqIrFzL011uJ6FC+7NAgHZU2knIVtIFzCZoUy/4JftKfRZp4K3HIwqIipHPnzp65kVA9JkZn
WYR3lEZm9qhP0AqforexGVZmd2nHXplRnIHOGwsyRyWFakOyR1eYWyUPepLt62JbJ3FIUf3uTO/A
dG/l2X3jhTChH8enRCGQJaODW5Ai0qBqbw8POT3zAZx7EWpQARQBnJxt7++kpSX8aFHZSD0pWguH
k0ZifCa+2EDJNHkibCcgcn/f0sLaIaMNCXuk9F08XpVJdQkkKI3MKCNLIKEus32ZfTbL/nkyms19
Swvrh0sGdJ0zkRBiLJWkwhO5305GUUdj7YLlzA4xj9kQQl8sL3PIK4UVuonsHE1xK4bnDX99IIBi
Bk7rnXgEcZOyfr2oM6N3J1D2NO13PoTjFICB3fV3Rrpty6NOeSC0vZ7Rg7PKu3c7v9e2lZX0aTtA
xkqH7eE1BaEgrQ5ll4Tjl5Ux3sCV0PGDB+y8UW1UDFXu6CqvWy8veB0RPWpsEL82yX6IH3P/ARlj
5ETBlBDZ5Nd9q+8P8duZ/a/V+eR8iE/GMRvcqq7rSMLBFW/i1f5ZXPKzfLA2YH4N6z1Q1Y/1TntA
6+55fGTP+Zbup0h7MV7Gfbuzj2tH9dbfX03D+x788EHlnDpou6aO9JZsCHh57MEKS3HUNai8TCKE
xOm3+3Nw6xyuLSo3mkiHPNEmTLxsLokGNz89Vc2OZ5usf4Y4Ilot9vcN3gQliNKARcEhmhP2oAG5
nvO2ZJVExFJH4AYKpU42iWccympFJmjJCi4P/Ic7DZnA+WnwYSL9hns+rycWmXGAKIt8X8Xv3Gaz
5nAT+xUKlUhnAcJ4bSJOhgrP9ZRHJAZ7EooQctNDzTUwzcbcthz/rxkKbVMP0H2l5lB+Qb9PGTaJ
y473Z3ThjKKiCRIL9Hq/P6quP6Qa4wxRi82izOrxXpulVk/oJQHt+hphxcKsIjuA+rGNoANvaWXt
aoZCLdJyLKq7Mai0IRLAoeVoHLk/oHnmlGOJtxOQwriPkfJQe0R8qyzsSZY88ioqdzzVQP7cTWsC
5gs7Hw2nKMqCtw45QdVKk068ENnII5Std3bcn0BVcckfSDZ+04n3Y6TTnicrp+229okg46PR+aM+
7Mu0T8au9hoejaQ+FvlnLpAVE6eSyKASQ+DaHYDgx4GFFSFvicii+zO7tIBossWWRU0BGHflWEjD
HdJS6jyKW3vXDW0oZbdtSb1yVy6amXMsSI2jaKXeWPGEnJbPLB6lBAVdDpwdab3dyJzf94ez4C6B
XP6vHeV28tLM7oF34JHtHg0u0Az/Sa9Ag/5Y0zP68lfgXfOvqdvSm6nm5uZU9Lspa5d0XVmkthDR
0FTtxapz53NXF36IqiG0sGqDbXM9XyO5W3IzAE3gwTF3Ct7SR7kUqVZulSKy8/SgtTjcPLD1X8it
FuYL2Lnwvuqmak/oGnflwuSCQxtlVQCUUPm0lcnVAVHwGFiRosmuIeLofZLcqzdDVVxsNLRmreeG
PkEl9P6S3p79uThgwCjeIcihzFvrwwEpAEIoKWmaaHQFEBM6TT83jpNf7ltZCOZmjVYEdDayE0jl
Kp6s4qVGstLC4MqxODTp6Jxs7mcbk9gJqHi05qXm/fA5Jx36t52O7Aq8fw8rHzHfrdcbCh+B/BBU
88Crj8rY9VidwmsLqvtNZApuBBBeR85N+D90EA8fpxHIRlfO/CGxXYY17eotTYSPbGz+zw2ccwoJ
2Um8plGbAWTr+jvqBvTvSJo0UYdMxBbgkfYw5SVfufiXVvajFSXSkJ5A0SpDchFctf0WbxaQro1N
u70/qbeHdB4LLt5ZcA1EDYqVGN3cTVZiTvWOP5htnIPKyfmVG+k+SRI7TJ1uBeJz6+tgEIQYMAnE
Ns7L9eQZPCtN4sOgrY0QVk/1X4Ye12hZF+6KV7295/EgdlAMNABcmtEI15aQ4XTRwijaqBG/5fDZ
hMpn+SbiFZ+6MIFXVubXyIcDWCHzO5i8biOk7qD6AYbCIIVOMlgOSyOorAJtIRXEnu6vmro3EI6g
KIzSEu5jcM+rGbxRoOPP72wRATfTQ8yQgzKYptbKQ/jGl6pmlLEZLaumgXsAtHsNuKBAhgRR7v5P
DAVTo7m46Z9xbI7odKn/cY+odpVrd+rZQJEqFpHvfO7zfTu+Dfnn+zM4+4qPvuTdxDyHiERRalAd
WmKhMkybpInc4rvRQPkecFIIwW/RzgLWb3TXWHYA0eiVdXuXs1bNwnMArDJzHCDlfb1b+FQKxuIR
7tra5efszfjmfMqe5Cl+rP66YXKqkTGyAjdsjjQ55cOKS1H3qoHGDLgtVMiRLJrLOtfWR0gdxnGM
skpGA/tX1afH3HM2XLc3juWvhE43yHPVmOKtGU2NtEz0NvIpkkg7DUwB0BGsRrSdSShaBRMpxtMw
wDsdrGpwnS0xqiYN206AI9R27Tjbx7ov5+51ZtBDzBvXC2mRoTvOyaAWvmGy0aaD4VDgfEzmNDTk
k5z+3t8nqhPBKAAAxUoB1YiqiMqahXdl4rR0kpE5ynxPUP7ZF2P6gCak/BCPolq74xaWaD7YuGqR
zAOCQTlyGat7s6S0j9AZaDxlZUvemrF0j07Wp9uYyAbuhU1ILGqNDM2CkQ1jJnh8nVyGeN4ZYT0Z
h5wx5BoJMY45jCH0Klc7btQEBOZlJmR00GWPKAuu/HorJWS0BlAX91HexX7gGPWD7YvmG5108UjN
3AwGpAm33KmzI5p29JOA6McKMPL2CM/or7m8DvgXblnFv1d9ZbK6Nvoo663+hLTPMwGVwldLsHab
kaE+d1n85ibms74upfdeirw+yHMJCZ4f2XS8alXwOzVGijq6OUR5YvCzoPGwsw1zRPkonULEKNqu
MNES2OlEPvoTlH6dUqYHwLzZtkxY/yOnefVctKYR5j0BPSe1eyQwoKJmDo0bFD20I2nK4WeZcE9Q
ouNgbZLFM+gP+7D1rTjAgwgks3Vsh442vjjZ5O+kJpMDkc6rqLkM0fC5JYgPg75soexUVfXKs3Ph
ekA1FvS9oG6eY3wVgFclhaCplg1R6v/samOTjFCCTT9DmurgFUY0xEBjGTsEgq/4wvvHcuGYXJlW
bggUiaHxMkLStzLsZ7uIX4Wjfx384rmRp4Ig5X7f3E38O293lN7nvndUxMFNf73dGwbuu0GjQ6Tn
OZS+rE0OUl8gZENqmEFN2tBs6yNhgK0k1m7F9u1lf21b2edWJTtXuNUQSXeEYhdHY85kbCTdd+RH
Gbuh4cebsQJ/h9UU+z7buZoXAjJt0jXo49Kkv79uwEaLzhI1dPNzbZJ8EFjvvAvQhaohDpDo6Rub
v0BcrAQfS6PGFYWPRQYARWllxt3Rb8xGTjhgOUHtMbb1gy188e/7CDSPc47GxPsJvTLX6+qZael7
uTdETmlfZArZXwsNgr8tH9QvbyvruDB9KMJZAHXCX8F3zn//ECnWbtKiiOSMUdbyQ5bagfA+8/Fo
oTFn7Emg+9PJbvxzBV2+FHVnjHX006B2D437qwLwuxJ0f/+T1FgcvhsPVSQdUMRCYk6d43EQsc14
NkVJbOF12g0NWHMBP85GXMT3Td0u54yXRD8FBo/LW30d+9DMNKupnCKIyPZBhuB/G9dmtblvZSHo
wFUEdwTuGwDlkQRQ5ljaFUkyoUdFItstpVl7ZJpVB8yz+n0/EuMyonAPUugk2SXcdDfoiXc3YNf1
Nrac5F6nsfuYl36/82KhP5YQ39y7Wu+GqeigyJjqnXnxQeS7EvAuxIVIlMC12Ej1ostC5daQjI6e
9HIzGpNyg4yFtU03nf/X6gKH7WzQr41hHkC3DzQY2QYEi9XXaT53ImBrycQFV3f9KfNKftimqIu7
xC7xKc7JCatduonEjzzIdnwt1JlDmesrFFofiKMBygDp5w09iun3Ra+blRnh+gvKLT/pm3z3yzzF
D1VYvN7fGAs7Hbbw4oMrBdWt2s4wdbWWODpstYjvK/YZIqXCX4Mv3caK7+IlM6QW2w/goOuZA0Wq
TJu8NCNRvIG/b5ePzZb2EGlM16Zudks3U4dwzoZw+VwUUCxlpsm91qnNiH5zyMHd8v2Y7yuxQ06N
nKY67A+2HpRrZNMLZxh5UFBco0AA9IxKapn3GTZpNtmRsJ3TyEcrtO3C3/7zSsEPz4qaM0rHUxnP
TaPPrKEQXtTqUmzcoqXBKMTj1GZrivYLewL77l3RBpRHiGSvl8syJDWGxPCi3CbZxnazdmN1Vrnx
a9Da3B/Uwsyh41QDYB9Ub2gnUy4zzWzaMs1dLyLcciBlYnhQwBzWNNQWBzT7clBQAkGnWnFJY7Zs
IF5UNqY4SkShGW6RLv/SQtLkcn9EN7YQ987aLMAbII2C8sb15LkkYZRl1I8aQ6svRZzU5o4YEGQP
BJrzVqlEb80BLIOargn64nlTKDFQhvY3j7kuQaxPAx9yOX783TV7yOXu+64MzGKKRr6z0KftCB4k
It7jf20lQVkyWUEr36wl9j/OHe5LdAQBRayspd77dtZImlzGGrQXkLz6W0zJmsjAghGwjoOUGC9A
9BuoaTmPQ9Kd+F56OW9XfMfaLyu7XiO+jmsfv4yII1y7xm484AyD+fDZs9/6cHe4bVeX6GtML2P2
BZ7kaFtn8rUAf3YDTjkKgWrraBefWPpcJWNoiKfE0B4GJxSevxI0L30IWg2wXfAyAfpY2Z6aXjZN
Dmd8aa38kGYUTTSiZWiNdaugyNa67BesIQ+Hf3gIohyvNlWRWCcUzAz5hcspwMEEqFButBS07dv7
p27REKRaEIXjAgFG7Xp+4XNZ0Yk4v3geeZim/uCX08/cK0I3WWVDmKfo6o4x38VuUFcwwWCGl+61
Lbuklocm2/yS5Wk0sG/ltNfka0f3cvhpI1DUnCDXIfuEVo4JOTOgRVEiCATU1/M/DqHR/ZHfkDPA
2yABg7XELY5iuK8MvSo7fWw0WVxGBH/7rMkrM/D9ngWsT09+7lcvwwDlbsNH1jrXa/Qe20V67KXd
P2Aq0zCxm9VG6JtrGNeGDrzy3J44c//OXuvjdvcZhIYHq7jEPf0EAdBz4XXbUZOB8akWZmjW+wpl
ZUSP0tNScK1PAV17Jt2GazOLHhJUGmpOKP3qSsQLUQKatlAFu9TOA56wz3lx4cU+tY61e2wMbEMC
nItWBPeXY8Ef4w2IDBX6k5HLfK/bfhg5mLgSD1mV4oL4OchmpQD2t0vXcFELvgo3NMIN1EEQDKhj
k2miCRtQyUume0PIKw3PTumRzf2x3EDAsbXcmbIc1LZQVAb0+XoZWe5ase319BIbJZSzd8JG+j5t
j5W9N0kFsqExpBKMGfUQ6G22Ed6DpL+BttwIAMIs8lTGxco5v6l7v38SOO8Q281ZR0tZVSe1mR23
AMHSlL76sXeUtfhl9zu78n9xJsMxjgMyHkbzD6Q922Lc3Z+SpYlHGDsTWc8labXzjJC+cmSdlpdq
AA5YHyCiZCfg4L1vZcGbgZ9ihodB9BBJROVI57lV9XrZlpcS4lYmz47j9Gkq81dS/r/GA+wJmtgB
gEXm7nqFJWqXMrUcTGdVQzr62CbDyiZaOhDIQYJuA8U0jEW5VjN96k0jy8qLQOdA2PTOr3jowDtO
qrWevaUTD/AletwwebgJ1Li1oIAfdZxVl3Gvgcild3bFeBicS5y9dEZExk9c+/fTDjo8gFgwPKCR
VLJigF+nsgQ8/lJIw4ZmpySBT8yjZrzd3xA3GV2ccshQ48qGDIluqBuC+XUy1lZeXSzzUwsm4VBD
QtF/a8FYKF6EwVeGtXDDXZlTgspY5O5Ex6q6aHYNdo/RlJuOtX+yEaT4VPriZHoJ+fc9D5tIgqAG
A9VcS7HpyEaP9Qk2c/3P1NGdbbHQni7ZP0Oh5+gcyng4VwgWICGlOrU4LolFm+qSZGGb+zt93A5v
aDerkEXQ8Ai+v3Lv3EhKtABz+AflGrznPaXaE1deDrmasr7kdEoezczKtnFbyMhoqmGjTV6z7xNt
2LQJqoiCGdaOC8MIXeJAaSQphp2F5HVY25BLE8RsdpCuMtFob/nhkDPnyIdBm1Ui0o3RO3aQp3n9
oJWNfvDjHpR3CfS+KqftdgL+apf5w7hlbCyOImf5Y8MzO5DoHnij+uSGMSYF+M8eTjxJq5eC63Qv
yiEJZIdiI+HtJiFGekJqm50MpLfPzSQgyOJ23f7+lM0uXJ0xE0V3CL9oSBf4sw/+cIUKA7cN/lhf
Rqss92asVzvE/ENou0gxDyXVd1K44s2n3dq+v03cY29YGkpaCJDnZlllb6STbzalhXdbB9oGSw+l
buy96dhnl8HeFyLfcG2+7tgO7c7H+6Ne8Pm4UdDcAtpLPOVu7lriTR5v8/rSex7apz7LjF3c2Sev
nLMlV/LRjnKBGnZn1NBhry8x35nFW3XWLBK48VdvpgyXP9s11vAlX/LRnrL/W/S3JwDf1BeRfffk
Sw+iev9UUGQesXvuT+HCVYPUD8CUs2jCDNm83ji1WyRAE/nVhRuZdZRehsqLB83lnrZ/7ltanEQw
xiLHBCrtG/W5WJY1rUoMypKP9WCHHgrlTp6CXu8X0txfgBpr1jKhxtLokI5HBxRiPtCkKwtHfInA
UxI4yHSjs2OSpYEnfmTWp97oApvm26Q8eHax8+qwjtNNj4A7D+wDXqVBQU5JFyLKNrJN6z+OGj05
ElpvNuAl3qf7U3PDxTn7V6RZEP5jLVAJVBx5m3p+mvtweGwzN+uGAJDWIkSgnWy1Y/MV/S1QfktF
gEbf1/uml1blo2Xjev3dbvKy2C7qS9V6IZucXcOKzYTaD/H6HYv5VuPpZ7TBrZyopR2OlrSZORZF
DPS7Xpv1eKmnZs7qi4e2iEaWYVr9zfxfDv2U+y/3R7jkGj+YUsPPjtWVEAbm1hamwNUAfjqd9k+e
A6CnORliC3YMqInTco1JdmWMatplQM2pIk0NnzxUr5PTBaP+yDjbDNlXWvy+P8jFZTTh+OdX2yz+
dT2fhVl1kyNFfUnjLGD8XKMDvDhrXr41/Oy5p0+aWEvPLJl0sHZA8AHgDO3Ka5N4aRnM6Qp2mcCP
D+o0fqjssgx0k1shTYfxwZd2EqBST/bpMA2HNk3rHfehgtGbE9hJnez31PvdpuFWe/B0SQ9VzOTB
wBUf62m5uT9BS1cFKJhQxgFIAfekef210tdiJBRxS8WDL9GEV5ZHj6IvOKlJAmpGsQZwXvI883ML
HD9owEQbrGLPmxidSMkuw+44hP/aeT/7i4+/rpzaidLBzGL8uuk1O71/Lcpv1D7GMYh4wDe57+of
0ks2zEOnyuX+PL43ZKmRBgROIGcH5D2ktJV3Vscqf8QhYpd2Ytu4eABZ02tr+qGVeVtudK9d8Rt0
Oc5wGsQLp13gRxN9GG0a4qmMaL9/SLU9KaAG159AiQ7K7VOSByVZ47xZevTiF5H8RlUDpQ2VLSC1
hsb3tQHfKRO5T8WAJzhFoxBExKYwFwY9pbiFgsEY+KG17fHZyMdyn5mdv0FxzlhbsXm9b6YNRxMd
THOuW4W4WB3Xu4IwdrFYsuX6oeFBnBwr91SRcHox3RF6hM/Fr5XFmhfjxiqaJAzUA0EvYir7BPmq
sZ28il20TN8B5l6DMiL5TVMWeIn9R7ChDPngfS+qXVENAfGSp77vw55NuIvJ1wQkaRZPDoz8bUyI
Ka1SuSy5ELSGAwGBtyco0pTPY9C5crShY5ee9d8RN/ohaUDmYHllezQYiEnMwgNYSxJrS7q6WclL
vN/+6uxgJVBJAQ3XzMR9fUZbr6uIV3EGntAJBJ58KJEBzL2k++bj9fHYcyeee0smaEVidx+k5KAu
86XZHNs8N1gwugl70Kwm+cKqDkV3bCj5OBgW6+daFti8S7P4dn9FF6Ptd0g4XBmaJ1RWAyfXEs4s
DfvIGE+1PRwdHgd5hSC0T7blq+k8pHE4CSsEmdTKnb2UK0CoD44sxGMgf1eJuHRw2NXFYGC+vhYP
NPDwn4lK8lqC4P8Y43/tKJdZWwyFm/uw45R/3fgp9WZdjRfKvk3CC4Em2PpOoHvNs78Wd986bZyS
mRR9JqrB9Cq+jdOGV26J45IBHAgGHDf9Xa72FKwZUW4Gb6A+ssnw3cYlmepAfmrip6T3AinYJs8P
JX0zv7n2Y4HoD7CuTY2QkKzc3fPVfL3x8VYD6AZoFXSj3Cwkt3lstWOPy8miO7OUn6S2RqG1sFnw
LoMKATJyqMjjcF8fLtB6a3IQJb/oYxoW6EKhtRWgseOYlY9pAro9dwy59h/OrmvHcWRLfhGBpCdf
6SSVVIZVperqfiHaTNMlTdIkzddvsHf3jpQiRPQFBpgGCtBh+mPiRHxU0cbYbr2ua7vL3y8iYZLk
A9COsGsYx7l5GOWdZu8y01W3YFxr64gc3QLpVNEeKgLWikq1pDIuWdjqNiKZpI9cSVcZulPjTez0
7T2OQeHRxXWIBAzE7a4H1YxSD8LahoUlJFXTTnusIdJuLr11MZ4rVu/rTDoqEchk7fJl48ZZPCNx
s4BAE5RDYCtcMEXXtlk0T2xEq1ZoA7yKPn88+yZJDCABM8dGh+TIpsprDdDmZm1L/XJMG9eahvZQ
tQ24giGp7dz/oluHHpOB60dDsQIYFzHhEOG206eBsFAtlTdgVV8NXmL+zZ+VPh1Krdyb49bNtzxE
4hws+TUYBasuDs/1HOgKB3PEULGQt5lvJpBkMOrDNIRIaits8gY4uiiLuDn4dcsJwpzRvDHmtc2G
hq4labp0kGnCB6g9ujdQC8JmM3r4edQAA74BzwEyfVtjvfWUQepwYWr5lIsDlHVFNecyFEp4NX8b
xwyuwu94oL/jWn6YzcZt1OGUGrZLtMkZ8+LYcs2NExP+C9lN+n6st3BYa2NH2UZGZQp1kBuSxD5n
NstNykIQmTiEEgd1UV6XGzO8NmwwtC65VGhmI0K4HnauUQg2IPMSGhHftbXitMT+p9bqPbgD/Psb
eO1uRMYMgLJlQTW0yF7b0hhR07G3m9CKJJ+R2iXcCmnXOGOBXNnMpfeqkkDbzPJHIwnuG1+5+4EE
twmODzpmgF+6to0aQGWCprEB8uy9Mn5O5oaHsjKPyLigrUoBNA9P6PL3i+1TK6Qcydw3IfqZJQX4
ivlRoY/xFnxoZVNcmRFuxETr+1qXYab5VD3tpX+/P0urPw9EOnAFSIyhWnw9iqad1H7u5yakaIkh
1J9AFA65rf/CCFxP5NZR7wXL4LWRlpgprYGBDWetcVkCwR4UxIe/bTBbWlIAdvmPFWGzsT625KmH
lcbTnL8/NJe/LdZYSMo7KA5gFbKCByaVXKL+Zsp3K/lvNtW/Y7BFnykmKaMD7MzdwYpAoxQ3jp3t
6nzrnl1BBiyzBcwdxARw14uJdKnssyGrFBxNCiwCqGxUjmx+4aQSAEGODd5ksNyWO3ifyZlza3d/
R6wengvrwrajaZkPDHKlIVRxXFVFws8AJTFHnz5ooe+bWpZdeNLQ8IB3HQ08SOCIwU85amlUtbTF
5jNIoDKJ7iSFgyMb4A86yDWYGRWyqMgXjwbgZf5962vnSwUzEvAgeE4hkXW99YG+quQKLTrh1Lyi
8yWgPHPmqdqwspIEWJoeAbD6I3IEfN61GUku214x6jZkqYxmRMaDSlUCqGgddaUP7Fg61cUehEUH
2+i9bFYDXZf290f6J7K/mWgwb0JvEW3LqGZdf4NiglxKtpo2BJv319p61IGyJxLxJ5s6EHvskf6o
S8nTB8VRzLZ0mMxO0qzukyYOuP4uJ1upkdW5R4ADlxW0XYDBXH9QEhlWNYLhOkTj1qynDkc7czJv
JDyWUd2M+sKIMPNxNaEzU+ZtKEnzbjKYY01PavPdil9lAtaUjYXeGtLiw148OlaSKRIFgi6UuhrN
kn3uTEZYKNXWoVk7n0ts+P9TJ7phlEgZfPE27CJHK99ta3Y65bPcvIaW1+t29tBoCqEqcLaK/j4n
tZb0aIQOESVBa0jx4+QAAianlTV/0jcmb31Q/xoTNmhaVHqhxzBWGr9t+2tsnVFDVpHKvX8Q1i6c
pXQMtgwgVw1x242sgtMwTl3IEB+R8ifXPzmAe8O4I/m7Eh/z6vO+wdvTv8AdEWcC+YK0ryWG86nK
Z0WHhCu8duamQ+m1OnMY2iAAd7fJPj9lPdvpeerowL38bWsyeHwXeMjSewcslyI2DFtTHKd5hdwW
tc9w6LKmc1qu/O2com8GNPJoeoM7CdpJYenibtLJbBhIWPSv4yE+9EZgRjtZOqqUe8kWjvTmlAnW
BE+C5lKfT0SvgZoL5ah3By11mLIFb74thi1mEIEsHQxYPfGxN0s7yiLbqkMmIQ9jDgZzqckexphI
DmIw7WVQM7Q0INDcF1ZZ7RRJkXyL9mrQTN0RryVzkOIZvGSpfd/fUqszAGzXEvUDHSd6bDboOfOE
R3WYuFr+q5nfjS0euJuTvwz+woIwxxPNoLmWwUKbIp6sy0DFfUl1B6qvj2q8MZzbTNu1NdF/65ke
N30La7RGQyjItLWscyEN5uaV9Ugq7jTILnZZ4uB2YKa8vz+bN6GIYF14iKRumGk3m3WoSxHIKY05
clOz3ireL2fg6i6FFQCpUIrB1aOD5kp4G+DkWDzCGK1iN9f7TN9zCX2MhwKFOHPjPK7aktHeh8yE
DBI24R0ic2ZUSSYhc2lOEAlm7hg9WvzUErJnVfYOSP9W2Lq6hHAsIABlwNG5aQJX6ynr7TFnoQ4a
DTSe/zKbNzbIfp1D/9NrTNlvp6Fbam4+yCvC+yt4G8kukwuZIbxTYL4FDON6cssJxGJFgyVMNGia
VL/R8+BVWvee6FU4ZtIjN7UH8O68GvMWvefNq/XH8tLnhJ5hpDIFD3KuqkLW85iFHSO7DrRZ0vem
tXcgpDvcH+PamQeoRobCFqTcQPl6PcQsacBG1CD1QigUzWNmqW5iNYBJoJq4cR5vDwROM5phwHS3
iJWI9RDeT1yzKpmFdKazO5rMgB/TbWkhb1kRNmlVSjrvUoOFo+JFksOYd3/CVrYkEqJ/KAgRdKJO
KZw4iVIDL6rJwuS97TOnGi1noDtQv0+J6hpRMLLAKp6o9HHf7o3aIKpckL+El7+wgoGrQ7g7x04z
M7lNET01CrAyCRxtfYSLlpJa2oHsRUE12sjQ9p8P3gD6EvTaQg0JjRHwRzg9A7gLSsa4qV9VLRn9
piTvM+ip9xNUUt2BDEVQSCxgEYEfppHXSouTx3wyVZAs0QFMMRoP0sYCVacpNRsbY/ny6ztsGRkO
OAqu4FQT+5jmmXFLpQmSNmrjZ03io7klqEBF/oKMYw9la0fpuX9/Ote2CUrltgGqVRRRxbhFR/tB
bhU1UiBQMnQ5AU9ANxO2ESfc8J4uiwZ+dfT+AAmCGGn5jAvXXSqbCpRDVRMq+jFO6Jdxal3gpBfS
eiSSdl2deYZkg+hs8AiUmuN4fkpmtC9CNMpKf6pGgVVEe1rl1sj85vS5HsARgBJzzT7vz8fthbN8
KBpPoQUBv1x8K3O1qFF0L5qwyN/m8RifI3TMyRtt8LfPP4zAO1k4YEFzKbaGA0gwzraF7JwSvbBu
PmUpd/tEe0D22bOTDc6D25sNxhZ+PpDayAYkNa6nvoxsMLLkDVJ1JiBHOduTLIKbtaX8sGoGJUM0
Ri+FILFQknQ4OkpLmrADAZE3V1aK4o9K9mA92CJdXp0+xLSoswMFieTd9YgaFRROoyY3Yas8pDYB
YdY+QY8Xjb/E3cbkrR1JVH/A54G2chRlhEsuTRmLM/BkhX0q/SoWhQVE0YNDGoAuZGTNSf2FsC2Y
56pRFILQHgRMM3q5rsdXzVWM5gPkh8x+F0Vgk+WpA9q1ylXhzxTmLu9/3d/0t73EOJ548/7PoiHG
UGQmlSKVBjbkTj5QyfuiulowBbnHncir3NEFjb/f7NQ3y402LqC1xbw0LWzPaDC6upglLKYUSW+6
zb4ncufVDSscsxhKUF+o1kaxa9UkBCaQMcJVBLfxen4bk8VltuRqWH7QfIrLtZPRLbGLi80mxOWn
xCsd7J8gWwYpzbJZr01BCUVGCREJkmn8lsLxdjMtUHLDk/VDYukBI692s6Voc8NZv1y2UERYWEdx
v8DZuDZaxy2yn2nShrrsVd/YuTpP5+w5Okiu6YPb9lORPHOLt3LtHQGsEZEwnHCopQg2rUTpVLli
bQgEBoA3nSf/LY3qn1HhygR3DNLoaF26HlXRxFWpyWMLJ/Q1K7+N7Z6ia8FOfPRo+0lculqylXC6
dfQxkWAEQ6kICTRFZPKxpDzTpkZFDi3WH8zPrOp38isF2zIoYj4QPm68/1vmlr9fPJJtTHszirQ2
JO3kRNB04QwkSHn5vVEfZeVYI6dx/9yvGkSZFaVAtE/coKdoXJlSX8stKlT6HMRWDu1tSJrv8rIs
9vYwdn7VoUYWQbNv415dey3guy1JG9RZEWhfD9Vq1AycgwZmtu0XVzFpg9jMCq+KO+rdH+Tazlza
oRZCEJR1xWiNJ2ycmijtQjpVzO8GpXTMGK/GfStrfsOlleUrLtZOlWc5J3bWhQaNnDTTfS15jeOz
xpqNNVs1hEd2wXmBIFasvBkd1+0u6ruwIcxVpMRT+TmVv3T2lqGVeYO4rL20cgGlDu6v6xGltd3k
nZnwUCmy2Sd5Xz6ZUZxvADlWNgKcLETukPBccMLCBclpNCQxh2AD7vkz8EDhnEAXU09295dnxQwS
dEt7Gmh50OkuREMFLe1Grc0u5GnpoMTuYNZUmW+szcrDAnQumk4hj4bNIDZ3cqJFk50WfZgYkHKX
+jJz66H9zQF8DAq0B57qwWg3Lo3VkSGJBu9tSVWJXfV5VigykxLYTH90ybNaPEnpRsi1suXwiKDO
C8JH8IxYy7Av9jZIZdvRAvgtbAmKYnTQFU+qgezsITnotYCnbUzjys5TAfhAII7KLMhnhT0BKJE9
KYneh2Vrs2DqjBn8RSBIvb8l1hYLZwjExKidooYtbAk9ms3IyIceGSPQb0XNqZp1V32VWR1YtHy9
b2wtWkb7Fq40HCSkicWnpK05SeJUH0K7kMenpCt0z5YaJUSfpL6XEGm6CbPB2ckkJaAkVR64YvCg
ycGRdf9L1oaN+hR6j+H8LKxM14vJtAw1bzMbQrkzyp0mAbHeyKNndOW7YuTPE7b3xg5dydADboe8
HJqw0e0Futtrk3Zbt62tSTw05hRvJ9CqXiOnaWDXeYe6Z1099V1JPPgW0hPem/pYxDaSCQTtHMSU
tnTOV7zrq68Rnh4JaZ6RDwYPx47UnlpFnc8NW3JB61R6Y66mD32tosOub/sHmcdbKKOVNxcIIzgT
wC0vVJyCeZt1aVUUxRCWeGjNxvpmto9dYbhz93tm8z6JyJaA/OqALywKFzlaJG3IX8MiTSBSxb+y
cx41+6XHCZR75mlKvtzfYSvXBVKw6ItGvg5VX/HBrdALUEZGNYYziHbLcLBHJ5qQldmSWl+5+TRk
z9BwjHb622441eS6DsWIMcxAXN5Dmw4VuodS/rw/mhUrKOtq6CrS0RAEFs7rzWsBg9dQZZjCRjdP
qoQu4FijvtS1Wyw2K7ceXlsI3wJPiVZdMdVJhi6ewds2hxk3pAcoYLQeqxW24XjdWllADzZ2H15d
/F84i8wYJgYaWB5KaQWwZuNoW9Cy2wmDBWBrEbyiaQS5jOsJY0ksxXGE7dZOzLcZehZMM3Oh7Lt1
rSyR4XVstRiCDwSIAXw7IhjK4ZZyeeyGkEyPkpqcWAXKxDl7XYp+ilPPX8vkn2j42Q9bBNq3GxwV
qyUOsaAIhgdRiHW0lCpaRNsxHKFa73MgoHpPVjcewbVpXPp8DCSlsWC6cGrVmCcyGl7HsJkYtLM7
tBdXbmf9vr+7V7YDQPkomEBsCczKoqhUyyUohUO0PCTxc11nTj//uG/g9rrDVkAPCX4d4jEIM653
g8x51hhlTMLGrAa/zoiGHIoxvgDp55XFIksIiS5/HPRi48VdM2whq4noDQg8PDzXhs1Wl2k+pwSw
f8tppsAYIVMmuSNxUw6cAt1ixV5ZL9SCsVLoVEWmU+zNSq0oHzSezCEbe4cMeyPnzjjt7s/mcjqF
LY8+I+QMcVEsXWDC6c2RosKdUMxhNe2L9keiam4OxWxEUHq1YWplky/KUHD7wIoOqnAhLzPV5Tio
djOja8MKRspf58HwBsj4mdJ8uD+qlU2oQaIS6WdMIFiqBZcE+eDGSgknIS+o7Zo9SbymYVvSyCsL
hMoZGphxZhHUi9n1yKSQTLFHEsbF4JY0nGPmmlt8Wst2FhYIaHhw8WLPgx5M1JTO00bqIkklISv8
aX6WcsuFSBM0xXeqCn7VIvIV8v3+7K0sFCgAwSwPujAwCYkLBVx4lOe6RMJ+1CGU1BZg+s2G2ckN
duhym2ws1soWRHkVTGtgDYNSiUglEclM05jB5LB4aqBNxkwziOSjBWzTWG5xcKzZAk2OouMKRK5A
BMhUvWLXbWTIITLxaTp67Zi6aZ4818pxeLs/i7eMLqDiAA0BZAI0G2VWkalOneQ+a2irhLWk7aLx
MZFiMPE1jgEKzZr8mFoH7PagbpEDraweKY98kpT+PNSHPpGf6pgHJLK/3P+olTvs8ptEss1eR1tr
NdZKmNepP6feGAWS8dBpu8I691q39aDeJiuX9Bqya0gaYnXF7skxsWYUXHMSSsaexoUTqe9pQz2w
pJnFUy6dUX5FD2Vwf4wrhx/PA+S+Fk3VW8XqtGq0oTNLOeyKKXEGk49oZo3UjdtsZSddWVkO0UUI
axYaN+c2k8NlXJWOLi65gxzM7MbK5KjZBt/bmjUk1DGPCiIfdHFeWyuQ8kpyxuWwlUETX7tK9IiG
3bHzinZjh6wc/iWuUpewaqFbWS69i3Epel6TKNbkMG1MX894DiWBjIP/HHDWkm6ls1f2I1InCm4b
ewF+i6Ukpg/loE+RHNpD60VG/AQmjUx/l/k3WYL63BDe3xorgSP8R/QXgTAQ1VB4XNejGxozpyUF
nkFBQo3x97n6rZadW8rTQdf9sZJAuQoa6fxk5/aJR1vc9ytlkcV/RSIXjy08ZvHJyMyOGlbMcP6K
X1MWf5lAwghZk4PUGQ+1qToTIEl5o+7gOQWZTL634+TGBj+wKgTx4DkNklP9il7w+9Nyy1iLaxdz
svBcQeUH6389LT2FcBMzkTyousZTKWxqL40VykNAra9ZlvhI/VsoVOX/9LYTo42iAWSbnjm4plvy
D6jPTxn6zSJ768NWcCLLhwHwC5ihDeokYb0oMAcx4GOYLwQvE3SXsnjysrR2TLP3495yJg3UK3Ta
tZuaZyvXiAlXBXlelM8BFxHcFZkNVOusQQn7HtK0XOIMKHVpq8qxdtzQnAW6JtCwLA2l1zM/DLpc
AsqkhBr7GIfM09sZqQw1iMotHrOVK2T5fUDUgRO7vYvbLFUTSy2UsJxVLy9iDzgUkPDETgpanNry
72+pdWvwki0FLjOC3etxFfGogokEC1dklhkwHWFNjLbYYAQ1qDMiZfFbGpLy7z0J6LyCYguFqj8o
/GujqWHkiWlOCuAOH3ppeoBK+730OHT9zii3sj4reEO8LghJ4T4v8Y5IEqI1Sd9BW14JZWn2Kwg8
9mB3MWLVn8nkgeLAjYx6b6RPcfrdrrOHfvhVy/tBBTnINGwc4LVdhMQISAMQf6MRVZjt0RhkNiuz
ElrTwW6/DPw9M9+mLV2IVSsaUhYmgGp4cYRbQuaTbY4d6KtJRl9kPj6qTVHtdKv7EdnGFozkFv+O
O2npcgIZHuoSN+1bk5EVVY4bKyxaZL6bnZ0HQIcHeps/jKR9i9PXkv+sbb/rNWe2ia/QzqOFiX+b
nsm2ujZXxo4TCp5oNDEjNSAKz83lMJZZSbWwKnb2OIC+p3D08R0MU/fPzW0jCRBcl4aESY4jXS3p
mMOQdpQGIFTi3Jt6iK7b40kt87fJegXjSCMfSgUyUzP9KFppQzNtJa5BuzYcDbzLiG7EwDMz+VwD
cqiFcxnFftpVfB9lDXErDa0F94e7cslemhLBMRD8TgnLRi0sKnKSRvqeg9/wvom1lVv6VIDEA5QT
cadwKYDavi5STQtJ2emvrYISbzFU0mGEmnqgbVcB1uxhCZFJQlSIXlPBXgklNH3A6Qn5VPqN3nmG
ea51zYu7jULX2txdGlo+5MJTk3uSZ7gPMHcM3C1l6gxWeH/q1jYCjjpQjLjh0FCwfMGFBatvKB+V
Vg9RDGKQCTcBod4ALq0dcxQA/rUhTBfEm2qTFI0OA6M/1W7SHmwpP8pRG0zkUCvAFc/1k029fnyx
df7QN891fx5I0KAB5v5w11bu8lOECSULsXgB9AReSOpXSusuk5pCLMXeevVXJxaPFBx56B4AJ3c9
sZPeTogZMbGUgqWrBEXTWck28rKrNwl8F6TgUCMBT4VgxDYYAxmAqYdR0VHq5HILP7PWkdo0G+6h
yXo8DJbFccMo3akjVD3IAMGqEXpUqt6sT5aWbPUdrM4wXme0yoJA+IY/V7dLtSp5pIdjvyv7I29P
+nlz124ZER5DEMtFEwMbYVgpULGaj1HyQqPM/e8W8WIwQj4w7QG0I9zWwyavnSL7poHQkEsbLs3q
TrkwImSykE4r0hwKGeC02CkjFDteIcBzf9uv3SOow/5nUYRTXvVxGScNxoG5arWfg7WFNV9bEKw4
xMZsMI/I4nsS2cDZELsxwsT+2cgzMKFfZ7VH6Pr7/kBW7KCa8ueOB6/lDcdJBC4rnmol7CRglmoh
NuRDnrHxqzxlj+gl2xrXWoZnSZmiIIXeT8D5hB1g1m3XZCQ1woF8VVpo35hP5nAs2/KJJrFrgKs2
n4yX1NhlhlPo5t7qDvys5aAz8sstDubVwSPJtLgoEMcV84S9Vs1ZCUq2MEIIV1SvUhN5ZvNkT1vN
HyvbBeK6/xoSjlff9FYNlAe2ixE7KL+Cbfvv/Q9sFGRuACRCul2so+eo4pM5WtZRGZ06Q24dwLPo
9b/YLBdGhF2vL6DSJGZG2CinyTyZxRFcKsNft5uD6xfAGqRtURoHLEWwAgLjzorq3liOL2r1Ds4v
qMU33q0VKACsLKEIQdnFuOGz5HWX6BMSHiGj2XQa9OgsgV7M4wyIL5OWBBT3NlgAETLVB5lb1i6f
c3CBA5iVB/dndeW6QnCpALOC92ZBm14/bCogu1PFqRnK9tnUoattBGyzWrZqZFGnAw8NUHuihzWl
wzgwszORdz+AAEpVjlH7cn8ca6cJ/QD/MSGOo4/rXK5gwlaRZkvk73392VO0psgbOPYtQ0scfeFi
JXIyoteFmaHafM0Ty5v5Oe5D3m/VgrfsiM6AFBnE6nvYaQ/zoL8V8fRUp+k/nGx4pVuLI8QvemlR
3kSViR2PXtfRaRML2jO/7y/PhhExbEiHgUZyVZthRlBvRj8yTx+KyLtvZJmS68oLEqCoAiMKQh0H
2/l6acy+iww62chNQv7Ux72nuEY+qX5TzbaboqkiSeNkn1jdVlL0dnQLnQjQqWDMgv8uJglntaO9
XZVqCPFdN8meTRSfoWv896NDbyvYkhGpgEtTcCzUbFTNSGvU0Bq+mwDJDShHpKc8OnSDz6stMONt
OgjxIl5IMAZAeAbO6PVckrZh3FRGNUQBFd2YWeorPW19LTW9GuIIc8c3nJrb/Q6DuG/x3xJQiySa
9jg2qFnJajiMftaHDfo9SvoQ21uC27ev4WIHFSVAE5DAEzny1RiEuxWKg2EDFJSLqBncZrG8hd9f
H82/VoRDVaeDjo4ORQVxEHf0drfUGsYY3FjTxnW0tvVQCkbhHsR/yAQLjzttC5ZlIDsLNYm4Bchj
00p3ImPDyvpw/rUi+E3xyJhedBgOKmjBkD81KiRz5MZhxkYMtDUcYZNLCdIcFUgeQuw+py9fE/Zh
md/uH6S1HWAsIhTIl+DFE5n15mlO9U7FQWqRtTlmRcqfF1KgjVLa2mWE5AUoSJFZgIsgLExl9wNV
5k4Le/vNip91NNm+2mBOqhX+Fksqc1JlHDdij7VDC2zhEqnhLiIifkhldZ9xKM2EIML1reYfkOnN
BSil+eRB7zq4P41re+LSmHBDWNHY0qyWsCeUxzr9qtWHpHEjfWNDrA0JPQxL0A1OLiQyr+8hiXfd
DDlYLVSG7EMf/dmGuulJNpJ9h8rL/RH9Qe1cPiCI61H9xdUKbAUKPiIKgUJlvBq7aD7rz3PvRJFv
QRbNoW/0xPfzp8R27Yd1QOfGsbBc47F9zLTdOHomDlwMopiHDtSZtf+RBAXI5sN+f//rxA315+OA
ClvaVUxUfYSZiKuRmDTl5Bwxo3EHDnREJeeGU9eJ5ChjVDv53BMnHSW2MS83/JmLabw5QE6g3xK1
MOH42zPLobkxkHOSOUo4W68jyHG+Tz/Mhybf2XKQghzu94iihKtCivkpfU/SjddBvBf+fAHQkiju
gGkKvZHX20BTWJPnqUnOVKcDfK5ichQmm24d8WTjEN30ziy24A+jiAREOjxjIQQgOuuTsa3I2auc
b8z59tn739rP2nmod/dX9KaPVbS0jPrCl2x7ED6opCDnwuGe7uRO5Sz/6n0gDPfGznbQr+oyR/WC
lDsPpfOi7/rU6d8n7/f9L1ld4csxC/ObUhNKCDq+5LP68xGPsnPYvTiz23qnh8wtNzW/lgdQPGqX
BoXbo+5i1pXq/xrsPNPxOHc85i7j437sui46d7eirrVNdGlTOEFZGytqDE3H8/Ex+PHDfto9xJ5L
nLf9hkd9k8gT11V4/dPB7PuFBuV85IE3H+tAO7iFxx+9cGPZxKdsMQR4CODkS5+qLkqs6FlRWxy4
mXMFX9D9ljR+82V+zSvHiBx3cpLe+5X9c9/m2jW0sELjGgDeCKWl6z1LswikWe1IzoEuufKrNLsP
obLFzrVlRFgpQ+E4hRRG6MF2xhNoNzmYZBzbuz+Wm3zQMn+XgxEWikL8cFRk3KlMC6ov9Kt2sD7Q
gJI8gz7G9OmxqhwzdSEf0Fl+Yjraf7NRDOiLguxx6UUUI5ahQktKMQ3y2SscZHFzzWGaM9HA+nw6
u/lWbmNtt4AD1gQkBY0VKPJeLx3Sy5aF7vXpLFUySDuPckGC+xN6o8OwTOilCeFGYyYUkWdJnc7z
W5Q7H/n3b4HsBIfmyJ35FQBWx34Eu1rpPPn7PQCnzq8N+8tLJF4rl/aFe6zKJfAUoGPvDG6jxi8c
79t76lc7y0t3+fBgwDIul72EuyXy9V9bGhtbEyycDSKPQ0EtfTrXdHyyjGrfS+2WZs4ygnsjFI4G
CCsNBaiY6azEQdJ2PiEHq2ZBG7H3+3O5auhPbzoArcD5CWdDbxJdm9VsPsvJOYNqXve7mgNti6Pi
DzO5OB5UjcFqtDSnq6LPmtJ0LCorms4fqoN3QP6c3M/m0/t8lp330SlcOXZeh6+p6/u14ybOdHw7
ty/u1pW99jRcfoWwcqAdLbImk6bzwnCiP0rGcdiiFFqbz0sTwsLRVC5YUWLhIKHj5CBFVofJafrT
rGwJS96kF5dTuLCtKyChNxYe2+uD3qUIosYync/ZQf8s9vIRnFTZj+JQ1A6F8N6P+xtl1W2+MCcy
jepssJI8x+Tx3und4+OYeKMXlN6hcneme/IHzz9/jZ6//ITD5vvf30LwK25s1hvckTBkMQ4eijQu
tDmZz8r0yEzuJHVILIg+zM7Qy4jAvyOFL+VbyYQbSAnMGqqMRALeYCidifSGmUHSPumk+dw/tP7n
GHjVtKOSD7J0983jg7NFdPjH1RaOy5VBYaPOE5gcLJC4nUemOzXAQN3gVrwC4Yk3/ujBT2dRtynB
NMh/xjFQaU+S/CwtMg1ebOwGbdekvt0jzWeDyncj4l1M33zaUmZASxmgeqpw9xvgm+mkosOnyc43
C5yH39t8o9CwagJR4DLrJkoWgommizK74f3iMIMqZN7b5/GDnu9v5zWv3MB19x8jwhuSAwXVGQqM
6E7jKW7lIlW5w1Y2XC+Yg/pUHvRTMBjAjXoqnu1dh1f7LXkgx/IxDbaivhsA5J8dhmZS1K0AyUW/
7/VZVuWaK7FZk3Nsaj+zHnm49tAMuS/R31r0bgxBJv3Tp4EpD06pe/enYs2RRY0Cegx4BwBDE7tZ
zaocM3Vm5DyMkjP2n6lDeuJCwzWnD/0I1Vo6OEkpBxXkk6T6g2YbWf01Bw15uoU+FPB2oPuE7d7T
GcxvCdYiyt5647OuQ2PXf1ixmySB9q69qSNUJFoCsYBdC7o/qFr2z+jQ2ogclvtS3NlgiliU9xB7
3hCbYIlqI6UGOUOuSSUv7KOxvfTQJp7WeM3fZvSWBccRWpIeSFBB1+R6wU2rnbWBxvJZtlB4xDlS
NadvNzzPlcfoyojwQkyMKWPGYcRud6PxkTUOOOYL/rmxf0Q4uTAWsU0q56xVNEnC/plM17S/dvyj
yI5JElr6Ix19PlSOfLhvc+UlR9SOZhIVdUhkC4WRVaMJWeU5kc+q4ttPPN74eW115v79fXFIHUDd
Y08q5YxMMjh7W6KlIfD0tRLExKAllMNnKB8BejZ/l4emAG89Mk5OzCEg4GVwzkdHszkIDrU4Te1g
mGrqZ3o0UmewEfH4uWIaRzyoEEUmFIJ7zgSmK1CwdD08SQgwQUmTWAwqxnXUQbWlGKT8F2T/+m8J
AANAuTUz3gWE8mBQhzYtV91y7mzFhXJ2ngE4OsjlTtb50LlAOCG3NUuIQNyyLvRnwtui8wuVah+V
XFqaN6H7o0UZHHiyXT3NaCwxZp1CPJ1Jn83QjGNwf+XW3vDLpVOFq67lVWEXaKU4ex0wRY65L3bI
XvLZRVdAubtvbC1SuTK2RBIXuRcyqBOTeCafm5PsBa3LPXqYg3Rv/RMobvc8vypO9zSdrIB4ybF/
zxy6kdm8wXD/ORwXO0nIdffg1Td0tuxU8mJJvgS++/ZZV0+M+vX8EhN/rPcWhGBpExD2iUZbjxul
p0XhlAR5x/3SerHpFvHtcrvcXHUXH7WEOBfTkkBMk1UGLgYUe3D/kNml0RfFYfv707/2kF+cUtFX
mFqISk01zMSTk6knM/G5vVMR4hftxoG90bH632m2QL6PNDx4vYRptiGXBj0oLLTu6NxNkU47ph/8
0O8K3KuZw07kpO3BabinD1k4/KhdypZU32b2adm9tzP773cIM5vXSVmRqJDPBfe6lw7ycEfrVM6O
71rNl/uzu+qWLsAd7HBwaqA75HoVSULHfqpK+Uwm39jFdC9DJlX27DD+fIh+ts/17BZvG0u66qlc
GhWcs2hmxTQZlXxODnDOwOpmLFOMFoDWs575uakDuqV4vXoZoy0Dda+lG81e/n6xW5U4gQR3V8tI
NygPFbh9W1/5W4acP/vnwobggsRx3Ra1DBuS6pLQKH1SniuvQifDtOHdrj5dS80IGhjgn9OX1/Ri
NFizUm/BiXG26C6iP3TjSKqNQt7y+t1sQgvVYzR2oq9YnLCuguD0CO6mc1X5aJdHPj+LT7XhkBco
TKX6xtnbsiZM3ZTE/f+Q9l3LsSNJsr/S1u/YhRZrO2N2MyFKklUsguoFVlTQWuPrr4M7s10FwgrX
+k6/9Bn2YSBVZGSEh3skpLBWOFanEP7eGd+fYUVPS52ds/7kYlyjW7uYOnaoQpdvYEmN9AqRsHfI
A6Np3oFFun205vwjujpH9ikwF6NL/9oQX/SuVyF6sv3v0CWmXPmEC15TFiLv8t+5Dy9tTQaVIiXR
JnXB28M9i5hC8wnDfQitQjWomN4Xm2zpOTu3AS8Njut5MYty7UtKr8FgKDbQGlsJ0kv0dXv+5rbE
hYlprkAduCYFeR9v11SMjWH31myTJ5XTvYUi76w3ujQ0CSaytmt6kB7ztpQPa8ZVofD65PAA4p8H
rFnu3nXiqT7lXk06X17Y97ORzKXxSXChdikIjdKEtz1tMziQCgK4ERuEJMeE+tnCmV4c6uSGc7Su
BOM4hlpCX6GiabR2swNTbrKdnz4MbEejyvTrVbnUoDR7zSB9LY9MlkBV/MRYF/tFLMU85tEwa8cQ
s2HMTtBVBdwYqyK77x6hUp6su8o11EwHU5BsDktNNHOVOlAKAKeHKjvY16fNZnyZMg7OKGs3FS2q
U5LRXocUtiGkGy6wWHlXiutO1LWD5i+8n+bSllemJ0eF4fuiqvButaUPM1xJ5rDG8Sx2DBn0yDQZ
6qAvGrTe1FkrR3GVeiTa8FueJTz+YSzGEncD+D6RPbh9vOYuxL9mBGi76xMcSGXcIivI2kjYEuS9
jspCSmDu/I5AT1EBTGesx14bcJk865y24Gz0RfdWBinlDHA76j46ZIm1dDb7AB0yNBUhGYMuzIn/
61OpilyxQyyqc++OflfRDVL3R4cuSfXNDQqXB8oi4CeCQOXkAIEcLgrdluNslPzbEM0zWqqjjcJo
m3CkISB+dYiyRU6kcaqmdzFaNMCmBZwVYF2T4CVzFLbpMxVv8FUMBRogf43yID05JD4Y4Wmbbpdi
+7m8MEQAwZmKiElDqn1isQEBwdCHGmeHZFvs9q0VKSQ3qauLD7e34axnQB1GgvzUCCKbJuqgdRR6
Xu5wtt+/tcwXo6xb91Mu14mRWQUQHKB1Yo2ioP5r0G5zbuGSnl3PC+uTcTJi2WtOOlqXt3Vqiefc
fQ7VdQEYjmY4SzKWcy8MZezCReiGtzzow6/PROeX+FHv83YPnC7l0ROjkXx4ERID4gmkDJEuMop9
Eq7ijzI3TuAOSpE3S7OVtObAmeB+Jy4q7MPr7TWY2V7ASqDvbxQQBZna5AIsB6gZpirX22MWYcjB
tQWR3tsm5k7olY3JPVf3cSPz6MW2QV9mtkxsioy4k0u7rVddsQ/cfcfoHrQ8s7Q10/yeK/6/v2By
dJOi5+shRMEx7Q2/bKwClNFRKRodojPIY1SOu21ygYDii5RtZ4pavM7LBXDK7ExzSMygGg482RRD
DWaDsqs7trd7oXnrQEbOBMHCYv5iz8YrBNjPv2xM4k5VAXg2HzDTvdVbwc5be+vSeLt3Cf6xgC18
QI5pLd7L5HVzguK9fnuh58oOMA9hPlSNf8719RYPaonrog6VzZf927tLUsrQ2KpWIbVQUbVx75KW
lCvPOi7px89caJeGpzzZfYUCOcS7erserFK+U+pzm7xE8sLLa8nK5Kyo4FtumwK7COqL0HzM60MZ
q6shQM6NrRnzb02mNgJQUYoHV9D1ZGbevyezppW+398nZmmB3IM8EMzmq0rqdW6ejp9Lvflz2xQP
P8BBNFzfEK64Nht0rNRDUBMFXXkTug+8vNRe8+PoJjca3kT/a2Ea3HNCh65TERZi0vZU3ctWAwzV
/SM2Z0SCJ22v7TtakY+Ydti3Pkl03ujWHn1EdeXrmTCbypIoR5Fkp4xA2qU0/k/u99b3TZaZiSrJ
TXx8H1BOyC8i6xeZgZla6d45OOuYWsadHRihWVixCSlAktCWMGZCEXTc3gJzN/HVTE22QKy2GurN
w2AD6CVStCy8QQB4P9z1wd/ZbJdrMnGQslJwZa5145qMSRlMOoasrj3wegMN8eqiVHlClIguKCui
t0f5Ewzemu9xR168D0J4k1iTf2y/PUKegeTAt3lr0Hrj37DoHTl81GZmNKRafe2eIUVHTkj1UshI
6uV2EZ4xe12hjoPuAB7cuUCaX3+PKJaC4HhDj7koHtNwlR5VvS3uROEUc5zumwn4KcKeKuvb8zD3
HAR14F92J5mxRJZqtYpgl7diIBzKL0cjNDZXC1560c7o5i7mu/FboXUhcY74rjLZjY5+Hmq35HNh
OHPeEkwo4JNEORLvrslwGkfwebAIsjAjfdzfP+bWGnqtgT48pQnugZVzt/Damj0ulxYnAxtclHu4
Fhbz7JBIFVBStI2QTlxLerPz9pp0h37RhVHO1K7A94IkNWqfY2f45MZlWFGGDDwwaPtGR+rvzQ8t
F/KBpA7pEvfG7MJd2pq8dHzkhVU+7PFsq8n+pVVBuK8Me92Qlkgafmoo0yM5sseBNwYhIaKV6y2i
er2j5S0HcCur0trKlR24OQ/cJl5b5AHtgcQsTfqd7FWXRNZxKzw+iXdPmp6WcIVLqzoet9/fgjwk
dDbA7DO924NyGBJOxKj3wYt7VCi3oZUFAijyjcO/sGl/ePFuGZv4/lYBzbRbjMu5Hcz3N/OttlpL
3ZjYug8PGm1ItD08fhnPxjmnz4XV2RFdRYamu6fl9+YvVqExmkMClkUnOfgGwG90vQptp4aRxqAW
UDVisu3DWC+0CBJowyAbJSDNG6hWero2dOk9y7i4rJxe2YaJnD75csKuJZTmrIAdlLsm9SP8tay1
hEFU7kv8D82qrrbgwWbjv1G9Fm9jSKHjs68/mBl8Lxsg/Iy8gu5YCkvEljqsHqx03I3a+pi+fzP6
aiuta6LSJdDLeNKmSwdZAZAQjvHvL5RrnmSq16bIwJeDMXDvAvfYM6ZH0Bm/cOaXDI0b9sJ/qgEY
uh0k++1Gsd/EOgNP5DHDhGbcgqHZcP5ySJP5DGQhxZCQRlESor9sEY/UqAAbxSua7yQDORUJcPCD
us0ow5DP1dOCb5s7eWPn9Vgzgaz9dDnjotHcKIb5rHChubeXhC8xCEnt+1Rkvh3IGrEMFZscFUdS
ZhvONUJxeLz9EbN7CvkBNJ+ibA3U4sSpV0nmRGpYcXbiWuF2INr5uTStyiUHyzDc17vN5qi8wutA
ova2ZW7mAtPGs4cCNrjasacm6xwzgjIU6ojaCskeaZfWGHrMd4EE01E41GQh3Jtbbg1JF6Rdxkn/
RXHfhWokQlGIs7eCB5ks8lx8JwDXZ+SOoBSSUE3PtwkV1k+r1e2hjiOZHJ2Rhh4PDRUwQHQzXI80
7+B/hIJn7aQ1teQtdz+qdgdl9RrAZiHQG36pPjJu3FsGJ0dI4hNJ7ZBos4MPLt0rXKHLKrOwfjPH
FA9tNJVDmlGU4ZCuBxXzLCOnOWzEzb5vjIH6g55USzwnS1Ym21OU0zLzfFgZSupu7v1juGINgXAf
vAYSSF1e4U5cxe0TmxkL22Uurz1mEpCiAwEYWtEnd5Uve1CNaeBtVfCZuOpJ43ZpbMShAXxJ3tV6
AeXL7kuBaBxDo9JO329vmhnUFZwD98M7NkatU/5mPxO5uBkq3hb3/FH5GKEYoWFxyh37AhLDFVAI
peEYw+G22RlAxLXZyboOosckagqzkMWSe1fnE2Dr9pqptquiISq6hjPF1HR8QuydpQcWeQ5JF3fN
kxbqebEQnfz2EfgYfuRhAR8oUh6Tk9O4bRniLcsj/Fv7xNsuFW3Gv399UK5//+SgIIUutFE9YLCg
ipKVteh7FKlFKg3bpDiJMvj6yr0W6Hm/Tod91Sztsd8H9dr+ZLKRhAAj1jg+sF+mz92hlB6dUHfi
h9A5D+dQvldaqnympCeAsd5e6Jlw99r25GhlSt8IuYSxRxFFzaopM8Kkh+45L1cFpFkMsVzA2szv
aHBKQR0DnX2QJ7p2GTVf9aGUI9cuhFUE0CbbgHhMqSN0rimtLJ4YqL7FBEp4EIBoE08SSFSEskzE
nAW6MPSixrMAAwj2QxxmGem9tnsPh7Y/p2w8fKaKC7Lf25P02/1gji6+ePIkGHpQjGsy0EEFBDfZ
Ul4Jw0MaelupKyHcuiRzNLMbgBQfobsj3POXXhTHVZmaokPF9qVnMV+rwWNcm7cH9PsqAqHFKP4H
OCdoPKaYlDpSWyHpmxH/EgPQGNE+L9eMF+pK9iREehvFNE2X0h+/Ax2kuoBfBYcNevOhgX697opW
a3UNan97CIvA8uLo3DXekvDsTDwBK1BtHEnOocfz8/a4iBuTVoxdx/d4Wy79VR5tyoL44r4GG1MY
OWbTgNyuLAZdrU0/fikiq46PcZITKfhYwlXNFF7wKQI6wXF9QLhnSrbulmEN2vGYt5199pjTXJeM
tb/JtqVuqGQwEpEIC3HcTPkZJkfQN2QM0Yk2TQcwntrXrIQyXX9MSYm8cExFnbvr6F2oS38jdkMG
Gl2wqD6y4GmekjjiwaQoPlqr7TrCLQQIY/bJnnkaU5+qHHE8Ur/I+D8f2uclYu+ZVxsqkZhZoI14
NGtN59bvZejTIfCwvZSghtUTfwX2ha1yVyFxu62MzVe+BvLexrNx4f01btPJZXFp+efmvNhg6IWL
I5fPBJtrQO2dWWwLSjzANo0h0h1vwfMsjZOfhB8MP4Buj8E42e9Mz+8Efe1uYooWPOe+MET05DhI
HlZW6JF8qZY2e5Qu5vjn0XAx0kodxNgJYTs7dBUB6ZjubgU0OlHWMyjknOst5pfGz38j3XO1uNNI
uUL0DjEjGFYyPTyLNLqXup1E2UcEF1GwEFzM3YDIKYH6E2lBdOhMlbWSCok1VeuATum2XUMbjXy6
kplpOuDRrXceyiU4zJyDvzA4ZZviB04bvKbBlQtgcU86nvCIYXfoK5Y27e7sPG8ivD+WXu5LVic7
CUnurso7WO3iHZvQsrZq+W+NDL36YOqAk//FEM20fF2FgQCsDf9UMeIaOmx6xQVE4u1cICqzjln1
jUu+S8eMeJMPVoyzapckuGYuNwnk21CLxy0KEs7x5xfbNvLCNGP9RLBb2q2j93rtmpjPpbiJ/+0G
Lq1MFzFLuwhNX7Ai7mMivnU6xAjf8pd0jRL+UvJ+piUc9z0erWNvMWhqp89zx2O82JNhTCKd+VL5
ptxuuh7tJ/TIrDhUuI2QZHoKntNHecEDzbi7K9OTaK0rBylMJZgO0XgD6h7/IGwgHN++e0tC3HOX
15WpSYAQFBwbMQJMbQH3OB6VExSgoSP5gYrmIvxi5jSgdwQPK8j9Aj34gyO42CQ1L7upJqSCXZhQ
2qJmvHrwrVJnTSN9xfrpt+OtuZj3ytz4ORfmeqF3lN7B0HS90PfKi2uUCXV27H19Wkm69LgaTgsW
Z/cn6JUVZMwlMAeOP7+wWNeZn8dZjQG6CWkEg1f3wbt/BKEFEQ9N8cAOuzJJ9XLx1pjdMBqyyHAC
gDyIkw1TB0hytWHL2/oLvxnwhAjonUc6uz0hoXNcWsgZ8NeYO4KHBtkUuJHEydutUsO696oMgI/Y
yFg91KhT+3rERgYvhIYbqXriRLYT77IMJK9ZSjzhyCkIjjxQNfU2F229YROlPC3TVQVwRrYLeV3x
Ti1HxYLKb4KHZ5/ONp8R6huRtbBKc5M1MmSBnh3JBeg9XK+SlwHN3Eo1bz/pA0+a1TqkzYqF48LL
Ky/05IHf6qWCPC4YRm6bnmmtw8RdmJ6etjaXQGSO+6A/giYa7XWV7hwbXSOST4RntjCMV+TEqOiT
11frrtmvksVO39kTjyAdJGHgiOcRtl8Pv3PRc6XxuHoFEiC7klKHIxVFu+ZxUbxg7sBfmprMtOz4
wO8OMPWk6y/iJndJyBBuzyJ4Wq3EBRTKD6P1JEgEkzqQXaO+Ht46E2vIiiluEeLak17KM/ukbDu9
eRTuQuNRodaOA6cGGASPhX06CbZdEGI8J6sdQZ71dHTNBeczkz25+pbJQitdD5/KqIBJow8UHDWm
JGK5xaVMwtxW5pHXFAHagw7qtBmrkXIl7NVBsCvpIdBInFiu0SFsSww/tG/v3bmoWLq0NYlleqbj
nT5l4dx0NK1oJ5EO777NGL25S84q2WxWGf2mC1bncmJXVicutUEVogxaXrDH1HxPuJ2zkTfNI5H1
g7HbFYQ3z8NAvZVEy8/bA57bvCD4wItdBjcFULbX58R3qmSoQxmvAJU2jUvaU9C+3jYxt0tAm4dE
Iw9IivTzmL24L4rB53y+xOCiHmBZrSBCvQvijbcQbc/0eo1PCrALjCIzyP5MdiNfuaoSMxhKizav
/sl9RmfvoUSHerMiJN59YIPiufrRkC/GeBdK4vUWtzCb8tx0Xn7DJEIsJdFzOV8V7FRKGbQbhWUk
WYkwaM9a7uV2Fab9owtBmS8Z3Py1ntYOmrlFxlP2nTugR0/LmyqGdnGfcOjcyHuBSCGiDCJnIfvO
xyIAM2mDYg/Jc6aEiqnLeDjugZOgLZYLIuSQXCn5iGQxjkzZiRWjYOr3Aa0gd71XZw1pi6F+BU6+
Xg9cV0NvTmMkW+FL+THNkujApwX0NPKKz3Ka9CC3oUIiCwgpgDRy8e9e/xqkSoEcJpdlK0aMS7Sm
KxqA4F6g7kNJiFZZpEDcMpPdT15CLZbWopTSKKkSjgxxU23UhGfWUZYoPom4TGloxkc1xEKSiG2N
pECXJGkaDpDmxCvOLISZWCK3be1Q9NGG7zGmqiSjouySpO/sjfHX0slTUHXrN+i4hI6FHTzmKsDH
0knrwT+VEmbtbR1Dc03XW0iWzZQALrcs4sXr09erctknKIXa3k6m3uk+0N0jZ3GUJ5ERWdLCQZyp
xcEcKrvob8Zp/4XkR6toogWJg91peDu9Mff7cJUDMJSSF+kelFDnNKNirssRpUxq6Qu3xfxoQWEI
J47sIFr1rkcrib7Ty10s2mKjN8xxSI/hk4gGnoKwa+wpRQCDS7mvu7t+CbM2/ubppTmSJ/7L8vQG
cVM+zgbJF23thc9oSITC4tNd2lhlczje9nazHgCxBYj54VOhVHM9SPRqQsC+S0Q8hl+0fl83KOYv
VBXmPd2FDfHaRpz1vC+xsFGY+y3oy0Ci4ukPX47p7hpKjM3q9L1S1k/q4tt0dnCAMoocsM54Mo4/
v3DljDAwPecOor31Yeb2xI2By681uvjdk4itRlpXEcbf3dvGxvYAzLv9++cP+IWBSeSkSF0gaxkM
qMHKsTwA/l7SBqU2EWU2JSODcExrmWjprq0WgrafaPPW2CZXU67E2IA5TKfGfv92bwJFRdocOBzQ
r+12+frubsMT/aQExNWXrsW56GmEn/57zSanrnODLHA9VhzbAfb99xveI0Q00Lizfoi2Vvb9/Bo/
3m1sIDuOKyEjf+vQ/2V+ihZluIwV2gBDb1643f34AHD0B4X296cKqEQrWNhFs04GDzbE/XifAvw+
mepuSEuO8+FSQ6AQ9z2F/nZl9I+bk6t/OksEd3Nze2lsMrdQnAncoZcEey8a4Uah0cOKe13YtuMd
MN07WDt4lJF0HfRv12cuaUK3cupItPdIHW5Zk66On6t66c02uqVfVgC8QXpr1KJipxEozoUqKfCQ
Pug9v833nCTQmyDv2vZ+/doY3oNa6HdUCInd2KF+uj3GuQgRADx0GkHWUsMXXA8xUupYyBtetAP5
Pe/PffoYM+d+SQd+BqiKN8SFmckYGQESPnIpwHu9jF7To80hAJIpJ++PLvFwHkRCdswRfPM7WoFU
Gmx+vtkTRtd0kBnVqAbcHvbs7gFmA6hRbpSHmuyezONzlu8V0WbfmPuoteR6DRV4dDbICzX3eUMy
5Go1PBuxvNfzq/A5p6WqJ9mVrsqm8M46qyQxmnCVad+3hyTM7iPUpCA1MIqUTtF+UIRmsjiGqdQo
DYUwp8EcBBqt3/Ym1HBOaKb9csc6SkQg0fhtJCR8BLdgfEC3sK+D68y+/T1zlQbUgUFTNIroASEz
fu/FjeXEjMa5HraWvm/pvtilBOV2WjxH23gnbTyZ1nTpxPJzN9mlzcn1rErIqlaQjoYLEpD9UOCI
wDDanUxsM2J9kJ1R5dRYjZyUR/1pYcBzC4BmIMBKgEICrHXiLspKHBkI4G+ZUxZpphC9qN6DABaf
LjFyRw+6jKq5hfCLwe5eSpDP3rGX1id3rOg3Qyqq/Tj0vV4ctGeFRUsuUQP6DTqw1cJYf4N34S6Q
Dhzxu8hdTzN0A9iJOcaXRTtGm0q1zi23oImn6GHQoF9b1btAr7yP20Zn7/JLo5MYqPb7pMwQ3iJm
f3px9oBYkf19SdZf7eFweE53O4He0dWKPi25i5lthV5+1O4Rv0OiXp6c4jAPnEAuY8nmv0Ee0rZW
rYNKpmOs2wOcifGuzExOTCq6UVh1GZyFNGTWEKiYU8YPaO+I1VJwMHq4ya0DyDUiWYg1g210+mR3
5TCThiaXbOQiyUgh+WAdLFoQj5yAM104GuOxuzKGyw3WcC5G8QBkKK9dQTiw0I6U3NaGFoKrezUG
Vrdebdyevt8VldEMxGegrzhep9M+sVZSE6lw1cbu7sM7ThdW8R6Z8S+waVk+lfbPlSHqpa41x4Xh
/agr/BrfheHJ2ZN8KUjANNParnznFFvmVK2FeO17JtCmTXVW+M+4px6Vd2iGSc3QM9+1cyQaMZ7n
GnRySgLZ2odc9/e53dfr0H8Gb0TE02jnWYVDygZdE6WO4gJjuI/pfRrRZqfZXPCsxtTTY5cU0X2X
WVJOSx9sXavsJOeHAoz40MXtGRKsknMObpJSM10e71xxlaH9duMDnBnsYk5veT2mIeqHJAHyTlKN
VgBUhK9IeNeNXfV7cNMTNOygEF4xz2AZQV5ANLy9+B6Uiy3n41G6NZXjhXpxa2iOj0KxqjS2hEb7
pzKnQgV+2B0Hrj18jHKUGKP0DPXh9tb5dU3/7ByRB2h1ZLZSp/dG6PWNMi4gZ3r3CnJVjkuWmOaW
bEy8V5Oi8F5ksLEVLXSlZVt+6Uz/csqTUUwuoK7LejV3cczA3q0n9xVgBE8htgjJt8759oT9xsFM
bE22fNvnidRwoy2CJj4pXQmRIR3vHJIRjuZmu+XoSYsX2ghnpxDwFLyBRxb+aTIh7uW8rNgQRquy
NmsHIm49F3ZG2q6LGGigruqeEo9dYpL6XekbB4tiBnqQ4caAc7relHEaxErSYOmC4I0d0EfGo0vl
LvG5EeeLapsAQsjOkj99fpd9sfeFqoNnnYj1QjD5y2dPPmMy58Az9gmbBO1YiU9MBiXqAkN2DB/1
nPw+VgTz9iL/FEx/HcaLcU8OYyClg9hVmG8xNyuPSBpqtn6wLkS9+oAMhjKAUT0FIxuVD6pvxOtQ
WaUf3FfT6h6e2Ab7yQHhlz7f/qrF1ZgE76Xn16niR+PWS6NVWD9IHPXe3exRg0AHEdf1SwvdFkxJ
QkpZD5mt3y+4i991NqwERKHHUA9KBqivXm+IhI/LOs6k1i7lrS8jR3xIDppAqxQu91VyEtKtpIRE
61wC2TxaOQKiPXD+cyeYvQrPbnRoSpGQy20hjG4J7V4W19IiBmbOlY734MgviSB8mv3vUR0T+UTG
RxZE3gQdFlA+JuJariy3syJ/E0pvpXaQhNPCAs1d96AmGBksBIXFy+d6dgS8KktGrjrIGew4/6Ec
OjpAtlvI/UMgvHUyC6qdTcGbnBMYDPTSZO2tqBcQqdOnAJoPQdiuooeOw+MLz9vJ3g0ZRymlGs1P
L6L1gh2iBkR9xcPSSi0oj9UUKLJ+BQVdNEM6D0A96fI+AcwDhXv8c3tCRvdwcYx+fcpkPhjAvYCy
H1ibBdxcCFsSsncAWTvxwpinb4CpIW68IC4uTwHUCE3IwFAB5kGf++ycg5pnBJxzhlRIZhXTeCvU
FUhs3vo6WfAWE+/0y/gkyHP9oRHTkmXtKn1Mz058GtiN36x8TucqU2YWkmuTq+CXtXHzXwyVYxm1
Ynosb4hijvwIASzoiEBCsbiPw6Wei8V5nRx3J9LYLpXQHpmsWcMtzZxdJTXtQIQT0ArefyUZ3SLt
xc9qTbcN8BYgPOBkcJj8PPgvh+gXvQINazDTAiOuWtCrMANIUYI+H8hI7n2JeWZ2lCPVEFwFlEgA
wbye0jpgwVkKiLwdiIYUUalaBWtNWOX9AUGkF32XmlXgxuWcj9vHY1r5/VlLXK8s0oZgiQG29trw
EOZK4PRoCxNqz3mS6761Oh4VtTRxeSLEXv/W+038xKhCsOZYpV+lfNDSrMlTXS2iAr3wwz7k4tYq
FTE9RkCr3Q8pnxpwEOesD9LV7e+dO84oh6PPSIDIFfTFrz+3i1kvjRx8rl+aNe5Ej7NSXVCXRM+m
SbOfaRnjDeBIZJZH2/+1naZxyhZFDdB1FjqqRTQ4gEPzEB9lI/hsrQrs34whGTvF9NeS1erxmjVz
FMxAPXoMdW0NLndE7b7JLHizn9fadF9eftd0n6Qc7wgCvkvhv+Q4WjVmVfpGh+SO674pLR4zQkL/
5UP/86P7L/crPfzP7y//+d/480ea9QWU4qrJH//5f2rIh54j/5z8Qeri61z/kX7/carOlV9W/kf5
3+Mv+9+//M/rP+J3/cuWfq7OV38wksqv+mP9VfQPX2UdVT9fga8a/8v/1x/+8fXzWx777Osff36k
dVKNv8310+TPf/1o/fmPP0el1/+8/PX/+tndOcZfs7xzgjj8f37Tv//zr3NZ/eNP7j84DfBSPJ+x
EQDDHLPE7df4E0b4D3685zQVcCkIrqGh6M8/krSoPPwt/DUosKGiiqQFmvHG9GOZ1uOPxP/A9YyG
0xFLCYwsEAh//vu7rhbjr8X5I6njQ+onVYm/PQkV0W+AnoaROB1kRPhSZaqeJIVZE3na2ctSXLRe
hs4eIqcyTwNO8Bm7yHlml2qRF9BGBhMUTUq2GUiv5ZILnsc0W8eeILW6JEEshDZ+yZ8rrop5K2FE
qNRFFa8W6zwvfM+QhFFQzIlzSF+XzKABAdax0cASr4mGdgeWTJXZCF2DRsAkD8Nm6zR85OuZXFe6
76WAO9ZalqRjzB6w657TymYDgdCGShL4sB4rzqmOKaql2MVs9wXgm6NtfbVjMl1LhTowFdWPXwHO
Q9gPBJhSbXkvzUJwmWSldI76oWfvhnzgQS2rNUxJZDeLQUXKCXVKA0ihfKsFq+SGBvU6dp0Gfims
asfrMl1J0Z9LgrpRmZXshBKAmeiK0RWtEC0U65vaUAcFAWYeJUW5CkovceGlo4wnGVeDdZV3G3nX
gaGgJBIEpb8SLmG2kpTI4EOLhF6mghbkLQr4g2SrZSzyZCi5bJPKOYA9atZo6UoK8441mtrL3wbZ
j89swDcRVdUcFKcOA1p7ye3jB21oB/RfRBpksXpPDG0h4IIv0Y3dVGfSzN9nrBofFSWrM9DbsmJE
fFbyil03gNzMdJPe+apzJx8762TGZpzKA1VJpLIlwmG2wI7hI0WyvDT3gQ6HWrEFhueQMxNHc3JD
rsTqXQxEhwXnUaCcWC7owI3g8w6jOyj+yuBu5BsQHyqx4qyaXlPGG0StdEks0ZshumLxXsUCkhsD
1qWiPKTVX/shjd8yhfEakgsVy5Dc7wXaMF0HpkvW8yooghfoSUgSrTEThmvXThe0PdycJNa6HybM
PS8VA0M73/dYwmFnbdvQ9Xmw23i+tw4z0ReI3NT41IApMXucxzAg/a2hDAsy6TJk6BAmsU8BD/EO
AzTY3oXG98u1i/LUV4OeK3A0S3z1Ljt98lIIcl0ajAb8sN6ynhManZe326wc0vdYSQPBqBI/PbK+
GoAqqZf8r1rO5DtBLdzIwD2JPDTwLN2g940K3XOxcONPplK8njY9AClYjLgLqSC0ig1BzLAjUdSU
HnVCtUq3Ulpxz5GkRHepKKA7pOLEDhgSN6nxFnTq8JQVpdRA1ldOM0uona3cSOW70KK1irqh6Lyw
gdvKulrJPRLjQYbHYwsOom+WLYOEqKyn1NBZE32RdGi3DUgoB7VntaxffKJlM8TXQaAAIqp95BS0
CatKobgnXWQd5Nr9LtiQiSgAkAF6G4YYC+qzZb5zHETflisAor9u/dAJaZmnDpbEHaX7tBDvJwv4
m+I0pPCeRPVKXjWdRmTxiKzkKjTEcHAAWNb8zyhIoJxZiGGbmgWauiIaAnZnFHnalaRtHGbDiW3y
7bg+XAoTJvyng0bg8OR7Svs9dtZ8e2h5U4gXMin8nSY6Pq0TlXtRQ1F5keq2SWkRcupT4RcNOtWh
SfcmSkF6kNMCL7ih5YJv3wt433QGXjvDTwGApMTg8Cd4kGl72XXcL6EUs+7ByXjMi4wtGYHuR4o3
cc4Og1G70BpwGCzLmg/rEJmTIusr0koa8zYwEnPMkDUGiCsW1Zeij9gGcnCFTONEhPcuB0emiqu4
LV67leb5VgRl0fj/svcl3XXqYLb/pebKQvRM3loPOOfYjn3cJ04mLCc3kUAgkBBI8Otrk5tXFZ/r
stedvUGNbuM4dNKnr9nNmeyGWN8ZJEzLl3YGweRiEx48R9RAoRP1yRwXUd8HaQ4lqORzUvlpewyS
yUv2pK3Sn2I0eDg5mWjJB7MGV1TUZD6kos6+UR8G7HsWc6iUZ9BFv6ZDxqAFCTzNvuKDgLYfpKVy
LEd0gFaJi+U1RiFIfxZibtK1YkEB52W4kbPILKYQk1tk6UUidWejngdbji6JH6LeVX0xG8Wu67my
QHC4St9J0i5JvmqwKXeNIn1XrG0b3g6NdBk8doG8K7jBkZNDGVImZY0kFwLXsvWxX6zfdUUjtXlo
0gQYZkCOYEC1jJQdWwC0fn33/nKK07HGUurUXzgMElnWNGId3lYjFgRcLcbCR6BZ95geL9NuiBHU
cjMkzOT9onlcZqSvsKODmo7AdY1N8uSnRCFKJiExV0snLD9nWJ/2fBz6FdsNurdBgZw7BsFLqvCT
qog/7CagIMVHGy7z582Xdir47LXpXlDK27z1huZ7bGvWgwLmY7tdzrCnpJ+c6Bq/gMFQHeWm5cF6
O+iq8SBn0gHNBDdF83ltFmcPXQZlZIZKPyKAQRMLN8XAY/MlE2qjzAWMf206jm4akGn+LQMM7yc0
PDpdhLxTMFubIX79lTWtf0aprqejpISKJ4fbCh5aSlaBVQHAfCkjNy27nqXBDzU4tKhsFB/q2DW3
8ZqsITT7owly2SK87D5LE4RDnkg6PYxgzDqU5qmrLzViLg77VnEJW4AUUkI9Xd3Pqg1w62FjV46X
vRkKgPeYZufp2FRtQWXFP/cea7+N6N17LSdfk3SRN9roZDhTTavvK64GckkGuoW8KpVPillgJopl
ZugzlbQaJ/uz8dflSwby7l8d63p5sCqML9kGTwD4NqslLqqr32oZ/yq3vqq/637sf5qXafPLhPz/
XA8/5L3RP36Yq+fh9E++SL///8i3fymWv5FwT7X88UzgyzA+T38m3r9+7+/Mm9DgQ4wOH/DeHtAZ
m6zFf6XeNP6QAB+y+WWCnrnZZ/536u1/ABk3hUJsivkaelBoYPxOvan3AcQAwErgZwT+z79KvLda
879rMXT1YiDtUYeCHgsBin9QXpyqwPitmmsGyYaliEcTkFz70jtU+KXd4Ih+9FpN31OIOOlN/H1d
eASBtQQNfHQYT2rATs69mof6mrNdCB0KHCY574zMtb1E5vgjRI9zrIBNzwLx9EdJ9Lv0+LPUOCk/
f13aD6DmCtFN9BYxgX5ZFoN0o1qr9PVcB/pj1wxq3jWZXPdJbZrHVcVIupvOTv3FQu143roAIzRY
+Vpb4Bdg6vbO7WzNiZMvEEJnDXcUQfMMN/XydiwdWRwu/LqWADvktk8wce8wLobczMoooCtD5o25
L9fWIvRqHP1Nh/S3oCjth4IFKf/oN8RAoyAeh/c6V68sj9DfLNs3WSEMtk46jzITBPJw2ZE3E7V5
2KZSl+Gsu8cFo5JlZ6t1UB+Zr/r3tBBfNgN/fSSwviHRDUg4hIVOsWDRkoYd79k10n//Wx9N/TfX
Z3FZ+a6+aGlHP89dlNyQTPWfvLhhxdsfZVsCp98EtHTohQJ+l4A7/fKbdF44xtGYHRuk7QCBOvPN
D3y+Z8Znh7ev9LLV/fs5oTWFedRmUXbKCQk4dwq6TceKQ8gkpaM6o91E37nIa48DcBbUFQD2RhV/
2gjqI9azKjiyKoTUd8jco2OQ9zXKmMd//ziACEcgWm5iVOFJV1VMPIFJn7h22DV3aozVddqp8J0p
3muPg5LlFy4SVL1/eE6JSPhjW19Lmi3wAY04OlehCu+a3izvdIlf+zwoE36BkBCITzdnb21Fq1pc
hwDf72ZUmrroGLxj31lvr14mAZwCItpYbqd6RyazS2JEfZ1kYn2AZyy7HGv5HpL6tcAXQSIWKAoK
+7TgFF8EnhvDgJdf97Xnk1IlapaoisesgAydfoLZr7m3/hp5pXTGR/xtUtho6wEN30NcUfceW/aV
h4bYBLYX0MgpWNYnsWVt4z6CG+dxNFKf+8Gozzhr3rPGftlr/bW/EFvR3AKTDLqnW2/rzzb/0LUI
34oefX8e0ByB3PPUy8+8Fd9cpt8BsL7yQGDiAqSHoVkEnY5t5PBHvz0xUZdlkTvaSrDzZKrAEAxA
Gn97h52AVH49EWQcsEyAJYqBhdlC9h9XaTCfzrzWhxr57F90I0RiUX/xEourL1SILoiq/HDn9wvy
SL9qoidet/LYBBQKthOpzv26rR6UMs2937CZ59rTrgigiHwXTdl7Lk6vnB+I4VjQKSSlID5x8vrD
CXQUkIuOsa8Jeurz8C1mEWRElxBksIV5oDV60d3bb+iVo+PFNU9ikOGemxoTHpvNZreobeMKjhLz
I5yYVxA9B1QDsjWgr9CoXSCGHZPbt2/gtXUAzOKmf7GZwZ8SGEEIy2oElWNSGVioET3CcJPX7yy2
13Yztk0KJ0c099FO3+7ij3Uw9lRRaTy0ZbDjd5Pr/an0OQ373F+z+SnqRv5lEG30pV2JGS/CBkKF
JdzDYpJPpCPvcW5P4Jp/r0vsNPg1gz2NnPVk9a/UR6aiwiMWb1pWuud31NTttx69hh3EXepPKrCy
pOMY9DkOb/fkZER3vJ5r/FuW3cwhkQeNygtlfLReth2MM9/+LieYk9+3iDzGwzmI/ZOerIx5jTI7
Zt5xqht6kXBMgYpWzGgDzyMsICJX30967L/E0vUftbb152A0CZqLalwoCsvE38UwLDl3gxQXsiPD
w9v399q6yTCmg1lpDN+BU3Z2PEwj1Om8I9GRPIwSdLtGpO/NtV8JiBDz85AIgDaI6uEkfDCQQGrB
5iNUFGGeoIA5fey8JkbLozLhXjauO3/7qV5bqAn6GHgirNQUsJuXC3VYZwul0/HovMl8pEaAxSCa
8KuOrX9j9dYHcZQLaKV5ll6FNXVn4K7P99WKMWP+9r288oaxI33sGpBRMaQ8yetE3/QBT/WxZSTe
rfX0ExPL9p2UgW4J+0nymKRIHDciEWYZp/WFkajuBR+PnfahVZU2bcH1qA8Vek1lq1YoiUkIeeke
zpE+7AV7NIervs6nJTNo4y6Gg0unvXe+wrb7/nlTKPcAeoJT6ek5uLURdE300XIUDZ1Pvwzr9MOm
3rcKA414hXb7u+ifEz7Hr+2G2ZAPM6sUs0jwuV9+eDGgYRX1wzGwYQP3Ua3yqgmjAlBvtJ5Civcw
QC9m8S9du34mW8AMpttoMTtD+69sSz7+/ddHvbftfhAiUPC+vJ81SNWcGXnMVqbPsdBlmS1R8s75
/M8llkFvAAfQr1QAuksvL0IkQ4uxV8fO+fyx9urxgfI+/tdPAjYgJu0Z4sSmVrktwT9if0+XFvMr
e+zQzYHhVCwuIMgxvPMk/0yzcRHotmDvgvyLUPHyIpJkPYliezSe9e/RVDXnFfSAwfyZI0ixvf1p
TjBZ21pBdYIBFdodYYSodLJWlthrbMj1MWlrmDGFachuuYvqT8Ho3LqDHq8rfPTqHiHEPMEyiLnn
hfr8IvTEJfWXVZVyzMhUEsn7c9MYuElYKMqJ3RiMaNC+c7NbmPhzM+GdQxLIw+wHIv2469MwEkXV
ElT+sW8chgDGTlC08bK5xrgsrmWRjhFMCoIs6zAhsCOIv7FZljM29kBFvH0rp6ttuxNUDdhmgD/4
wCO8/EYicG3K1XKMRbIWSEpFuXr1e+odpwsBF4EYNeay4H0G6GKdJOpLmjJi2HS0UotC2wZwM9ip
hYts3iHbnWZuvy60FcFIZ8Bz3Ybdfy5r9KFoNmfqGHc6bA9zJzBLccgiDtpCFwEASmiLw6zGZCq7
8E3sfXn7Zf4jcp9c/xdM+49tVSdwjPV7c6zDcbzCISJvlG+nG8+zV4qE8U6xhT+2cV2007JeDKyf
Acdz9CyJmd8C8UygTf/2Lb3zRrKTbeGWtW50pY+rJR5GtJT+VbVje2ttPOaVAOkQ47NoJwS3OR3U
v41l2/uAP2UAIWQf1ibZSb40yTqF49x4TDpqQT0xflGPUfdOmDlNSH5dBAFmA+QCO+1tP//jpVcz
UXB30khIjH/Xm7jaW7Vc+dodumgev739Pl/9xMHGJUD/FH34U9GElshmzYw6jmPqYXFZ37/sxmW9
T3nSnad1El0STaBxCcVCZwqVdkDcLXXAfkSz1EkRc7sGOXx7oK/0zp1tL/MkqECcMMJORj2cIDl5
+R6CRpqItiPKFpZ9XOcOHb16DmM4lDXkac4ggrJhSs8zCQ1Sl8VdOWFYtEd1IG96MFSf37md08pt
+yzIXoDrQK4Ef6iTyGLmLgXo0BzNvBBS+j0fv1D4KKUFJvJQ75lkZq96tcAvyaEfVOd1byQtQzXb
+5S0nSj41GGI2nkYXhekmqZDg6G4A5bAo/NF2Cnx45073vbC6QtEVEY8RCREonMSPXBueL3ru+Oc
SLbuAhHGvEi9Fd6FtU2yJAc3hqCfwUauimz0zM0UseRHsFoUwfieXfzOMfFKbAbGC6Jn+KZA4Z2e
n7rFuD6ehyMlaq2LYfJAE6Tt9C/VD9BowJcCkjiFbBVUZRA6Xy4coXvjGdEdp8nPUPwhlDfQ6gha
pFVCQg5BdP25VH2w5nM8rapYOWb4MC3uomPcJhA5GgKHAeTbX+OVMwNIP9SDPrxNtvL05U2lRjN/
TbOrMV2ySybD9namnH+t18Hev32lV14z9BBgcoH+KSqn06CdcEAMqpZc9UvizsOui2Etpcg7LcdX
ghQajkEA6QMEWWAMXz5OgrS8mqCWNegpPKsqSDxLdI5vhRg0hsrwLz57+6H+GfczSLph8IMMzEe2
enI9uVZzp+18NUJ+5cnTg4GYjbRyyG06hTLH6FOHH9GJVACAU7v8JefKvGc2irBzuqOQjmHyBOcH
LLKNwfzyqVFCcTdNw1XAQwwthZ0VA2KVmCe4mGdPUWDsI9I6TCS4aI37Hoaz9QqC3tJ449C+CnLG
Qh5dNV1Vwac8SyCpulY8m867jK3i4NN+JZ89MibrxaJa74JMwUjybDJ4qZOOpjVvV6hRFT6w4Ee6
DuJeNZH6jplAaAowc7sBeIJUaxAJZNiVoQMCZxd1Cfk2AU5yO9caUF6Og/G7GT127K1bvkfxyMJd
r9qR5rZukzO3REtwzjrhxisTz87u1RR13xcTtKQwaIg2ZR90090YUl0VWYviIqeTX017L2HTUqy+
L/5KpA/xKDtTcqfWuZfF7I9yhiww2A6i6e2XQQaLKGufYGDbC9GqMoHb31caQDU0n0mEURdb1/S6
roNeFbi4L4re8+R0AUjtBGwGJupnRmJuRSEaw4H0WlTcodnjAEDzDtmQ0WFn06Xv69LoOq2/G+FJ
V4wMhwgs3kIcJ6g2F7nHkJosRZ/pFEKwcy+AGZtnLqC4A+ZUy3KJ0pkUCQmm9ExDzTC6qtIYRNAl
c7XbVxPJ3E0mgScOqhF/PAu1gXVpUNGfsqk9W5rAAqY0A4+05nB3g1aCt8VlQMQsmGZVqtcjKONC
FsjgFHxwgAZNSx23Dh9QtGCFVBRh/9E0UN8umzAUD/4c6Qm0uxFMib7qJSRVLWpOWPjFkdoFhi0N
nNnxdco1Yxrs2ACnph+3/m0MHVp6hPtbguBXzTHw69FI2906TpM+o/i4X0QzwnvW+HxEjco7WQE/
ZjCIJO3EIVeT1fTHSNDPrVbivvaT364X0usXcmBhpb/3sRjXI+Besiso4HVA8zDT38MWsx/LJUyb
MDeAt8EyC6iMm8X44o6tCivIW1o15pMaAMiGP2ySFb3OelZiKIpVnVUDVK2DMbUQVYyCxu17yAox
dHqD2Qc6Eu3UYnYLpEInS5dsx7Kq0zvekTC4hCZPM5UAt7Hn0HDj7VkgoZoYL+4hWPwYFoB1w+c9
hl5AzLjGiQfPjSkORk9A4RwF63wD+Mp8S3sM5/IJJ3+3q13m/xULN9C9njN/1631/DGJAiC02h67
1M7jWc8CHpxXEf6aQmVVnFs7NI9xstAurybNH2ol6SW8EMhHFTNgI5KRrjzv0mGKz3siAZ2csvoa
fCRY8da8RmhT6Bh9Ml4qg8J3PGt302oh+bEyNbJyCGf3263wf4EM/4FT83+GMfzflv3QNTLE/0YO
48//Bg7TD4Djoim5EdIjtA6RKP4GDqcfgBgAJiz1MLxEmbA5MP0GDgfJBxTySOoxZ8JW9D0cYP8P
vZB+QNvilzL0llpujet/ARyGGdGLQwp5PFo6EJ7YpnTAy0SnTV3gwCvdifqit0Qx8aC9MQyvZs9F
Yqa5W3zr6jIdKqq73AsqqZoDy1bhAJXE45IsHzJLTHAEZM370i2WBWbKu60Xiwg9Bqx76plxWbLL
wnpBDeY1+H/6ueET9W6ThHkUa3haaut/jRw0wOQXrgFtFbkjvrMOvrERDx83ullStrSe3H0wygjA
y26K5tKtFhZS6ZolLkcoUB8N9yubNxR69nuI2a33ixhFUAYZZyjyDRzFaSg6P++DMF6LuZ/5X4AA
tOrQA43Mz8OGk+GSxrUXF3Pog1y3jk1ESupWUp8lqayaXGV0Bq5LEoIDLgxBPG6+hKCNby7BXK/x
WeJPcfMp7KFxMe7aObH0ngyLSw+AnwXsSk2dfWhx4oxnAIiJ7EbVNvN23EgHCzvwHry9NVMsz7C1
Ic0PDJfY+2ipA5vFaTQByjCsDLjIrkUN02NanYd8Gc7ckEmXp20HedCh1wpiWgig2OdJIOdDGIxx
XBBnCCJYmrp4AmsA2DYch6MCJH/adQDfsPVCEaDvMOozQ+hdtFHtztOYRC1ALVR/E4JyW6guGbud
qoEX8zLcjuRAdah5AVC3XAjwYeMF80NArgrAfaW7Xwac9Dedxs/2FSMhAGiZcNLPo5VKLK5Zqu7o
ZXUPRbVB+3YP5YolyEXIiAS7tQLn8mwVgDDDRIGuBu1XgqmdJWk6nHU0UB0OK0+JvYhxTu2yvoGG
eA1PQAAnUV/ZC7bG41FF6UgO3uRCcZjl3Lkza+IovaVdti67tm3pDADzrMDhnlHUF1Z1IK1l/iIf
43iJbxkAgZgHZQZG68ABPcbwHQdWWiTDzUpaKKkAfm0uSaX11cLBJsqTugqSPBtDnK5TBPg7xEjB
ZskpqopPJp15eO7xgf1MeNzIw0ITl+a6YqF3WTUQzwPp2rm+9PjYxmdxuixtCeumLCvHPibXMWTa
oxytpJoWRAN+cxENLX8Cntf6OwMnHm+3QZemQod9DZtsaaEO7XVu/C7WiNFinUkvsFw7ckOHyIB4
57MJnHfpZePeNYT6haFD/BVl3TTmOG8yr8hii5k6I0jEgEmvFJS1QVBlecLqyctTaCnzAqdmiPvi
CdH5innG84hrPs2uIz9F2hgYXzaYn5RgIsEgmHfWAixsDKy29ZgSLCImm7us76apFGndB5e9c/xL
q1VC80ytmGh5gHgjiR6m7Jm4JFGlkDxQe6IRMbfkRh+gDlb1u2Se2k9RLxJaCDnKGjZTLYxH4lE9
N6nyWZtLiDIkGKXi/TK78/gazheiXpW3EzKkTOXLGsZqH4OTNR3WKXNAMWWDSZ95OnfZBWDkHcDj
vddT/CPEXrM7qwGpf5jmvvGuq8Gi0ZQuUWTmXCSV7Mosg8Jhv9NpO1XPdrazqwpWGQLkNjoknP/l
FKIENhb4CwUfBxmxMotJtkbXKa8FjN6jVnvBGZuYLz6PLU/lWUZ8FeaxaNrlDgRA2u15NVf1x2Sd
evGViyYNgOh1g1H3ggdJW+q5abeQC/OrjgHfLhG9ES/SdUlBIfL7rgSudFnsRYeLtH2Z6LGeoFA3
In7vKhmS5GLI4mr4VDVzHB5SQ3l2rDFJ7WC2ZCJgZuGk1i9PHfIueZuCugdBEpMJO+WkSsPh3PnU
JJ+T2jf+2RZ6u2o3pVDZADR/htTiX9CxXD1wytaFNDn8l0mMvBKA2D3XcoDuaRqKpICwlxZlYLsw
zj0L+NS5kTJ9Nk3tf5mtT8j9PEerQzidwtuwiid7s7iOPvOVCIgXu2YZDmrE2QJdJ/TBn4CI8sb9
YlGkFta3LQbdxINDHZ8i2x7TgYASN8XBFD5k6aTTXdjHscttaNl97E/0AU2ZxeXGr6ekgMkPOBeD
qNHmSVI4hefCD0Ah5CapLtvKWcg/NqSDKTkdOhwng29R6choUNiQ/UBKHSpxO4Q+7w6BXu3j3CP2
7TMXqhrFEFg+QKFjLJ5PqaqrHYz03FiGvpgTdJd1knQljSqFVLLtN94C1x7ULw34cl+iOnESHB+1
8SBQNCEJV9hDRVu3Sh9G4Ala8NnRDcihS1mtoCuHK9Tahq7qQfYnGVJn2aZ4N+Df3fG2bkDVDWu9
90KULAfUCh4rlNSMnUkeKnWeiJ4+oC1OYZehSBBf0TGcwpzOQxocgqBdf3bppOI8qjT9itVcjzmw
2D4rZcc4u55mamGqmgDNd5FZNVxZ2sKJu3W92Ld4m+IIAoUX7SqME8ER8WpOxx3nId6454Efc7F2
Ot0zpYDj9dEHBpxbtnwojEjGONl5QyYCCG8KP4KXdsM9fS1Bb/EK1IUc38ib5/smbozBWRDSnxMm
kV1ek9YGJdA447KT0+DCvNEsuWmbGbSrocsiscfbnR8W6IMGZShreT83Ov7KFeorYK1iDoNgILJF
zleJD5agJqh2DLNmYOc5frwTSAjvBowKDIjqXYdgl2r3bfUrme59UgW31A1TcDENsJLaUaRY8Q7F
cjJ+RJLl9HXWrTjVSx+xAILMmXL1c5upcRQ7k9IqrfKmiTv7CP4M/GIE7avvK8ZU/Va4MJCvsoV+
ZMlaSzQuBzV97x1oE2FF8WVnjpqwaFtBeNlOcTQDC60MOEbIarICjYXorNYmGuAjpE1cYtokdcFZ
R9vbKlwEORNRXSf7dO6RBq4yjvtryoJu3o+tddB5BRZ+HxmiRhhgdX6JDY1xCTAPDm5u9VJDS6pv
hzYXwJaqok9j9gwTL68vpdBanzHdk+TcZKH4MvhoN13TdkiGO7+Dw/Y94QQTZBr0+mfWjqvahdKv
qry24KdfCAvnrf3Q+RJ7t9Y23oFVCDDvko1tcwESz5I91xizw1UpWGh/szaB8Hc1AcwAoC/I3N7A
4ayZ7iNoDVY19NDhPigWsiPdgLyAHzAwh7HBdIh7PAbcoDK0BmqKLenxpo6gTb6yYLysNG9+MhLB
u4I1XsIP/gJVWxzU2l9zojBVGbSH3rlqWQth1iZJqpymbtG5AeMKuxSjcXPBgbANkK43dXumxzi8
wnHLwV0aVVvlZI3557UV4hapFiZ8CQsm0AlYlXrnAVZWnAOosQxgCPrhl1SkUAlyUe9XhfAgwpu7
DKk0LC6G9HkA3BI0nd6EfUFZTyDquHRkznHa2Stw5fT1JMcQ3YqKzs9IYRa3rzlvI4znQ/U1Af30
AWbvwoOsvGK3orW+K/u4Qscjpt06lrrp1y8Ij8rkc8a9btckugIhiOBY7gK8130APs8TbHK8CfEp
xHw8Gy2J8inwmp+BC+fhMMzdCIGKJtSfgKYUBuSwHhU7R2/d36dM1z95hrRhP6kARxTmlGl6Bnni
gZUrEHff0C22Q54ChaY2dtVy33e9gKREMwV/Ja2foBpi1huKJB40Blo9aurcAwR6zpluQVPhPF7P
WDcD8RjLECL3wiO0xoEi9NPSI2kuPL/HFArDEtkWoPyFoNk670dTVe2c93Uy6V3TNshZQzKjgdX2
8QyJTlQd/O9W8/8W7f8RY8TxP1ft5Q/ZPWvxZ9W+/cLvsj36ABRuBik/KM5DzW/D+fxdtqcfPMh2
QUMY7Xlwd8FC/6+qPUo+bEgd1Pq/2QWYUf2u2qPwA/66DQiAsSzQAACQ/Juq/UXNDlj1NuqHc+LG
O4gBtD5BYvRSENfU6y9Ae4DMOKvLygxqt9TqPbL9y076r0ulFHK+IdB4FMq+29jtj/EisphqDacR
8IEAK6/Xgb9HFBOXLpnlJffYcLC6ax+bQaeHoZ75+R+f5Obv8dOfbIPg5SDk7+sDPhygQ5Kip39K
wodM2VJ1DFVfHQrGb5CspTvfpXW6bwIUjjkJcUbnAbPT1dJQ/YPRWCGOQ4v8Pgnm5DtrkuoGGno6
KXW7eB0wYZFCBkV1ovaVgEfxHi1qCOsntLE/lYUUQiljrjiGl3itGrM4DshG76Ne0Ur+BEltbfPO
b1CSJImh98xkHUOdpapvDCymz0g8/UdvJPIK3EZidhY5x+PbLwWs7n8uAHSOII8dQswNY5Xtrf3x
VVBRVzpeGqQmdeah2Y8Z0rOcoWKaL8OGLiFNHH4GypU+oyLBiZCktLZI8wcPHLA1UH+tHUa3SHqq
aE94y+JyrNnwfURugZoVPVSIgEuw5vKWsag5tN0UfKcOs+4Di4R5qIxvkRw3bfstQuhq9wRMVneW
mqF/clMa9EUNpuxdpDotcp1iCpK7mDRtmaXafG8m9FJHJGHdjuAp7JEuEz/OblT+BYiTPLrm1dQI
1KtJN557KsIkgABvtGIGstXRLvaN3gmbxUuu4R6oS97VLikyIQ10071O5DLGSX0+TpisXa1pn5AS
uMn0a0VVKs76hNthx2dN132tUUWC+5XVSQk7AHMP+yPGbkBOR3VfqZQ/JxpYpTO/9yN3sInr5iLW
yejn4yiRSAhTQTkY1PPRlN5ahwr5du2JsolQqKAEXiOcqhBmQQQPZDaFYJs5T5VmtSK4nEmVJR9H
THdUUYVxe1fHWY3K3RGMgv0Ja7oM01Yn0HBBafYdDxxHH+FvHnsF3FUZHFurNLFX6Klk1X6t06He
181MYRyPVQFJOU/67TmkIlp0/GcxojMw+Jm8Bl18E44CcxC0bG7bAP5fVF/7sVyho9EmNiss2JRb
Xj6P1bcJvqX1PjRBghzQYdifN0TFqlxtFvISxEpUmJ7sUgsib6OHXTi1dk9E5eq9t6Sgr769+F8L
SOnWAUUDA9pKp4q5aMctYkZju2B9kh1gIAlNQZT116jjgE+eLDDDW3djP3sNzm+U2j/fvv7Lfumv
gAT0eOhBKRJCZMDBvtx6hhIGtnwL9f6GyZ3RffjRH6f6wg876JDQrHlndHqCuv37guj0bmApH6fH
6SwzVpz2Aw0n+DZhnGHC2BTaSf2xBgTyeUJ9eVb5KxTBIPJdLgqqBq0agm+9heHC3i00zjsQJPdr
RIKPgKmz5J1J9YlszXZ/oQd0Kob0gJ/5YXAy5fQ7L3NKtUB7kApCI8AEHqYAEjbWE+iMMIcWVcMc
P0PTDWO3HvV/EZhw3fcdMYdxIt47s9+XA+3tfnBeA3IBH4zNLeaURiDJKDGVnbxi48D6xdxYBoPf
pemKtxfCK0EYeBNgbkIIkaFzfgrxoIOIrJcukHnt7XwTtYaM0JmdyY8uHJMfxPULpDGaCHJbnuZo
tMLyFDxpwCp6iPhMtllKoRf7BGpzQPdTrJVXJgTArY6M1dbaxaztnVv+59oFgQWzCEye8GKQh7xc
u8DCRclcbXc8r8M31EPjoXIVRGpgOXFfryQ8vPOKXiL9oD0GMCKQnJ6P5jFmFacuDwQdgIkRH5Ii
pN2IzhBQyWsgl6ciZWtQxgpetAdUiOy6yYT4ZC20FXKrRrJ/+0ZergmkLkhePKijAIgXgUdxumn5
GsETijaqCFNib1vAtnIPRdrD21c5Qez+fRmor0TAq2Cyg5X48v0GMcXBKICPIb3L7hbVtbToVBff
1VO7fJ/CoYJUj14flxFTvGVswIx3EBSEkkkTC7HnGOh2O/w3v0vqob17++5eBs7t5qDIhswREAxg
aoBHeHlzQ9r4YwgSNCCIXQVlvJTsHFqBBynmRzaJZpeG83+ydybLcSPZtv2XO0ca+mYaQHQkRbGR
2GgCIyURPeAOwNF9/V1Q1nuVDNJIy/mdlFV2QiACcD9+zt5rG1EsyeDV56G7/fdXZ1xFP2aVJr5x
tmUtrnUbDkboLb2RbPuyGTcNkAEG42nSRcvUaF+KwRzpXgldbVtvGX98/Ale10x/3z9eGdJrme28
NYn5HmwLI+cZGOq8XsKemRaspFxOV43ALRrnZXYw527YfnzZk/VxvS58H7w7AfbBNUj2ZMOwJBie
Vozki+RWQw8Vj/P3MpFURoOVFF8o1byt1jXGV6dycyesp3TkuOxkRRkheF3EDrdUOkUff6rXK8Gf
D4Vfbj2+IJhDl3qyaPOM6BaGehUu63HTs5P+qPD93CENWc6HtPXvP77e+uT/V1z253qrFBJl6lrG
W6dlPBRuk9Yrm5iB8AcmpIbq0ihKjr9+f1sJz98aTTrvUNN/lrX49tVnCfr/V3as9Zv4R6m8GNAg
/AKegsypFBMHXEvsTZ8JiU926b9vkFMSixwMKOhtJ1/oSDxz6ch2CEuRVoekzOIvVmsVoVRG/U2V
Hv1Vha6mM7wd2UHw3FDLfg/6RP9iz0Zw1tFdOOatXT85g+N/8u7Z+ttnn3MC7VrkobhyUdO9/hIU
wotuDlyGW2K8SqTlX2fa1AnoOqXaUH2Dai8FCpelH6jfLh1VbYOiipxc2/tpAY3GzfPivGk9p90k
nBJBrlot25sFjkQy0urdnxXK3yzsUltrIpHklhehk0sf3NQJ8m3ZUT2LWJR0nNvlyk6C+zzRk4sV
nxlvC81PkUromXdFk6js0a+X6sVJg/TB1qY239R9moEzdUSXhFWnt/guYe3+1NJYwkQeffM4ojma
oqXqhymKCzOO2tp1WNL8WTzactS/wn3woSin7iA3fc3Fz4vBX0hyZprrRXofZ19NbczTTScM86g3
jGePlMzYS7Adu+PGL4RzOzbBGIdqlLmxae3YTIiKmgeNxo871NTtldXuodJiF5sxeO+qrDHKiOrZ
f/Glps0b5q7yzjUU3FHJuW2KiLMGW+P0sv1txkhoQzAxzhKJUsvO6ryjmGYGukTloPpvk2M1D2Wc
db/9xGJCNDlVTQO+a/PfqcEJ4MizCfXW6ubB2cztND5TtUH3XCiIvunwoaaduwRlCynYGgGm6Ngs
ARpCbtqgx52/1qo0fit/mp59pIaXnI0H61uQutl95nkzJ4CsI/NbW0e2bWPSIc+yphmpRU1w1ZWG
+ARcR1UUaE3QU25dryH4CpE3w+NxzdhgnOBK/7IUVvYAqcS49EYaC6HeEaW3NkMLwZRCtTLC+RHs
F9djatcIIoMno54XUgwd61i3ZGxhf1RwEEfOcr9mVSx3dsyiuhmgiB0n2RGNq41zz+BPzEMbSgcj
xsYsu/zOb2b1lA80iUMr1/VHzPDGL44Ss4wUfccXXADJQ1owiY8KfTKm41yScMIoqLa+tVohHxs1
6tcNvpJrxgB6GemzlZ9BJ07Epqj54sFZjcFE/2CZ6J+Tx0KWtTXTlo6V9xPrXxlsgsqjs29CyzmD
gOPG9OBNTvAtbLN2awonGc4Te+CIqLmdb+67iVyJXZqPubfp5QgnAHtz+hVNQLG2W7OGE2gxTcfc
T4WzKWfN4l6Ur2dnllswIsuGQvGUxhLFH9pBzqeG28gntyr6LnQ8ppSkimf0jyfR6EY4iEm+2OWU
PvmNJdrQmRblh3NW+MO20lUjNslAP4qvU7XFtugS5Z/NrWuXIag37TjMJuHzRVoy8+7Z8Z9jzWYK
50GFEGfcvpgu1cz8mWjtmRKMbq1DW0ZMEGt6jOIGsjeLQ/yGnSHv9rboKtj4jrPKIHrX7iIV63O9
zzoeFpImmbCQeIwSb7P0jfnAyX3MQ5+x+2XBOzjhzO3d6mC6g95HbZ+7YhsvemwylfF5sFXVr7Pr
IrgEidT5EQdqHSkhrznityDrL6ANQX1P3Hqg657bPn8gM9GHJIOKxCQnEJJDVe7eMec1h8jtFT2j
EoHIg42oaway4yvtWIDp/SGaXoMFPnfVL2hG8lobZNeESps9d69lWsAPT47tebswkN/Sh/FuGrfN
gEb5IGc2ZW8Bqdcs/6UPgvihcurlW1OhjuZ7ndYX0Aq6b/MM8i40F0QwW2PSAofE0YS9BsW59gjQ
iMKrt4qAMid1rCuC+pZqx4YIY5ToMPNLn9jC37oLX80WJYEXjtA96SaIwb4JnHJymAP73RI1nPTW
bD813oqZjYZIPoNJGBoHpW9M02l5QNDeX2TI9cRu8PsUKUnQ6OeWLperYcrKW9wgOJREaTFmLHpU
qtFUpklzCHIokaHSTWva+o7QDlaPYyXsJte4RI1nTTvaQcnBWNYnv6Z2/sVkMSnDqZjg3PJEkC0O
acX+wiieA1bQV4EKPY5j2g7YGSVXVzKWTdAbXhOpXf9mmJLf8yfYLx3y+pF4EFk/+qiGA1SzRZZF
WZyB5E+sDHf47NurFsMl9tdKdYshT9lmEKUDdzlHwmtGygIS9dU3RR+HjYSZGupt4N5MsZzvYFUN
Xsj5frofymYSZ3PHw3KwOzUXW2donSH0ezoAUSfmsjxMxgL8kCi7Rm2McVxeWEONyyCPOcpLJI2Q
8YcUEQVzqJ4hsNDdo2KARmnVyrhhLtGUi9qNXVMI0gQSUZhfFSvteMFIorsq0xgo92IwTgi7vOwq
ZsaTZHZZi+pHvSwe4+lYpxsVtmhbWRGM1p73mUwqoGCyDgziRRoGv0lme9rWYs44hXPq4C/zBxHH
u0ZXQx/awkhZN4y0O+PNcS3SFt3hmsxrtYMs5t5Jc9ZullXNc1wYyHwxp449MTVTnWarpXA7gJTa
lmOjXRCAKLKDDdIM+ll7k8Uu24UcQHQtsvtSBXX3uwLDeG/I8aodEAZR3eAtAon1yeH5BJO7lngw
PMGmGRhAVwLESSXJjIc+YwtGxjELAwFJ3whIUjPTPdiVbfGTFArlhmaeL19zc0K2OcFZS5hxCTh4
PFIj7VqXFXNTKJvkiMVL1Y9WlIL4CexRDOYDEtbDTp+J7aVlg3z34xr8nZMIR/H1o9PuxcNqrQ6Q
f5TCckJwUE7uRNYmSBwLnO9ezKumSAmj/6V78tbOQMUg+S7aI90l/adw7OlbZk20jQe9tj7jdnDV
N+cC+hFYHFanpLl+xa8/EnI9x6iLQoVBwKp8NugQjg/T2FhPgI9owYIXDbD9mlp25+l+gg8ETbof
GmOW31U6g1QcwsZwHdRo/TZjotM45UV2ffQXdGC/dpaR/nZMF1JjUPZDuwmYxs6c9cxhXi85U/gy
UfuFFiwftnE62uiqlcn7kFiifJYtviHytgMJvAi140Hp/F4bZOqIZoZhjm9VZQAMHJs5+RbzuD91
ejxZEW4/64V2rQ48ICEcoAgQ/VEixDWD9tFupqgbvZHpds5+tolHnrjDMnpGdu4mlfu9zCYkN2ls
tY8po6RbyygqBwDgsKZXM5vfl35iUun1PSRTmy67dm4x6FwiJ8H6D8gIPUM5zcVL1uWS7NeMWgBx
PZ30yLbsqkRTp7sXwJ28H/7QLk9DPufltm1a8P0IfXQtqslSFZtq1JDS+WWdx5EzM9sMKYCanVNX
lY0zqYm3ZaLkvQpaI4kUs1MrrHqas9Blg/JHoikwgbHTlFvNdAZj73td8eJSrNkHbDz2rqd8ZCla
LJFuLK4twiwvRByWLuP7YKEFsqFBVF6whflgOXQhumgqgJxsONCKL1SqKPTiRiNzegzS5jNH2dsj
suviRMYgxNe/+speP5ptYvhK76BITq3f7IwZjGyck1xObOm6XLbuJ43U15OuP8sL+Bo2C6aKpun+
aTf+4+2sKHOcsfVZls3aOcfMnt03Y1/tQFKw5n+8FLztBTlM1LgGbUvTe9OzVY0WgDFpgDEaXbnl
ThEv5bAJeyis5zS3663ZlwS/I4q9dOve3H18+bdfLedwxqq0HlZh9Buy+myWGJG1LmzTYL5c0ljs
tZlUC1cpLHluln/SEn7n+EtyCOgCHSW2oZ8ajsW0+GPRUV7Uk0wefDHbIdTBaedTsHwP2nykMozL
649v8gTcsP6grGrM5oBFE+6H2vH1A8SACLHd4HYhPBNxAadTu887fTibA/x+U8sJZYy7PNJSFTM/
rZmfaD5ZuIFoP/EFv3P7ZLYEsMAYVWErW1sk/3iyNHyo9CNSPkiTa7TFe3cbjONwGGxnDr3UEKE+
F58RE/6wzU5aPjzOoDhWczVkppPdprAHryS1pQutsht+1TwNdmgMLdvNmIm63/WIn/OQ/Ikm3tcw
wnCuBOn8lPbQzWnW9FkdLcJs6+3UL0hDMUk6YVwq9SUgVKMMTa/lgGKP/tjvCmFojzp+j5feFOW3
ZRZFlKS5HaqlmLdFE1hfAmdojKjuPbwpldeCFHA65N9M5fxJoDO0cbXUZp1EPqNsfD9yjt0IQZze
7QF8dozmdPCTcHCneNug5Pt3aI0/DwvMGx2qHp5HXsmT1jHDA68y2mIMq6oyX1DF0xu2uhwRzcdP
5TuNONyESBjoBUMlP7XJaly5z0Wswqw3sDRS2HKkAJKzVU2DTosTZkhF32Ybsx0/u8e3rz05CnCz
POYCPh7ikydiSQJQR1PKBBXQzh7U04jyLfdDEfjzmZYHn4EG3rkeiY+mTb+baCl8FK+fe31om8Vu
q540qWC5ZEeXGeP4Kf7a8/JnhNXM2WdgxrfdRoaCpJ+RJ0LTBzvl60t6quHvi1Uz6Fqo33o8CVCk
LO8zsODbBZxeDtB3SCSr/uNPrfqPV9pQTdeh7e5Db+6yK975fKcSzn6J0WoPCtrrxqEmP9KsHLZW
peVXHz9F7+xVDgwg7s+hDuOI+Po2dT1OFwDyPQPhHgmVsoIrAzVkWOl68/Dxpd75EYGNYOakTMMt
d9q/1f0uKVmhuVNvmW9TtM+ksyZes/UDjj9OWnR3//6CUMjWH4/RFaqd1/fGm6hrbWP0oV84+c5n
WnKIaSR8k547X0h3zD+5nrnWuK8XSszWrsmMipkR799Jc7apZyBaOs9MC2KWtpWsEdexDNSRNH1v
b3RGsOwLtIrfhOtA1yxlYN9pRT4XG8eTeh4i/07FLihddZnS5dUiDxl+G/qweG/yXnPySBczzfa5
CYQejUlnfDbkeOdxBG/Jo89KgZX69LGv8PoZs0WPKaEtfNaqqfhaVYA0TOmg5facJDmbRs3adnVu
HUtzWpxPlrW3WxyLGnlHrrP2+tl5X/9oCa01VdsxT0kXpyHeTGs/6bN46ePCpZOQTLj/kWh8/KS8
87Kzkpps8+hrCOI8WV9E4M2qawOkhSYP5cI468xK8+WTVKH3roICi8kt7/o6YDi5tQaVkVlyFbfx
luuWYilENiL+HXbp7/JzhXUyuYS265+i5nivkI4n1RjSyfhBf7k9F52kM86x45gJYlstQ/OuaArT
Re/lvM2z1Lwc6mreIQ8lri8ZMCd88queYG7/fCgIbbz9HO7QOjnm63sfljaQOB9U2Cda/NWHeHTw
CZS56w0xq9DVEeviTav0DYrX/JGHoN44pvosIvq9gzO4L2Z47M1obLyTH7ru8WaSgMMpVUnb2whm
rN87bGS3ck6wbzcekR8MAWzNCPHqTr/B+gfzVYkg/Sd1tIluDjVt8slg8Z1HHqUDA23Giibf0cl3
A3TNJ3KuQxeixU+1ncxHPF7WmT4A/AkyTokjQohPeiDrjZ4sVQhQGCDRy2OUd+rj90vNL6ckVaFd
L/kR1H0Z4acLNvSJZeixGWyXfNAv0mHofn78rr1zt4HBDgDwckW8nUJ0kolFOcdBw1m70K9SZq5f
NXOuNgktlcPstP0zx9Tm6eOLnoSYrc/f3/FPDvoONrrTd6/JMCLQL+PdA//vh5qjzP6SwiYTUccG
SzZo0Ss8FjJgjBNTHKptrneLcSHNur/3JjPnzCzIJQ5nPTXbHe1G30bUpcqVdl6POa1NYVyiRSMf
p/Dt32lPhDKvWkyDJnEmZ7dIuyLng5LX3adjZk5sft38pVri7pON9u2evtJq0HmijuFdP23FaGXp
4wOij6ipwdmTsFBuqay6DQkCzfHj7/XNpf4cPREwwipCCrtKaP95ICnivMpTPEdY+fpvi9SmfdyO
TihSDDkfX+nNA8s2zs+4zrOZowDieX2lzK9m4Du0vOjuZ9FoyPgILBHxtWaQCtMZcSQt0d1YZt3t
Pr7yWzEID6tvrBIxBxMmn+H1pekVWE4cJwvGuVK/rVeMvzXTG299tzks8+JelTWyQG1hwMdQxbrs
8q65NlCCb1SfeFh9ZHfZNevy8fEne7OhQIey6KPzDq+K5FO2iA5Xi7AMYwnzyY2/pL5yz52ksD4B
bJonREu+dUp8dNKrUNljFmCf1DVOocxKNuYUTg1CwF1mkJgS9p6ATe4xtH3ovbJ5wGi8SrWcqUWk
SLYmA1SrSUYOJu404wLTujIMUto0GxKX2h/BVPjPYAgn0JcAPfwvJif3ejsWun6raXL4Wvldj48k
I+ZkQ4kkF5jXeRPTQtRXs4LUXFy+ozRXRX3St6GGvpnpE12odDt1lWx3xqB8ktJlXNOipeONwSWl
uTjbGWaDbmw5nRYLFhsvK9RjZxhoQU1YhXpoe5VqcUXMy28lVeaGTVqm+nmbKrs5S2RBb35sVTdw
ztX17jgWq6LfDcp8PopAixnfsdZrkRgt1R0Uw1LvpvLnFcuQ8EC8WHJ0vmPoGX45frPUh7Sq1uQg
zxKID9uWdA7WH2HtOLkyPGsRKtdRNQz9c1zG5g+mSh2JGVpSUVuqiR69M1Tyqq/6mCGCWcUooD0N
TpOXzGsTWmYMD1xp/8wkPujN3Ev1WDSx/cIY2jxfJhMJqdYWIti6TYCboZrL+gvDICM/W3KydDYu
iix0PVbS3zIEdFJqUEApoTmX0EkGVC9qo7tzaaEd7TgeeZlL4TqNJHCEnS3aW9yPrb4XDWrkyBlw
buOKrpc7PID6d4wn2K2CaZUgLDwM/oYJD51UpKcEvatuFF8Texp/+vim9S0k0PlHv8QZiT9SVN81
JV1nmxa9r+HlLSyJ1djF3rOSpWKkcSM+lBHZb3rwFqMo9spM6oOOLKk90D3wy10hhaFHEGHxp3ga
viviVlNkCrKYJ9Jj/N58sbO+7cK4rTlpsyFLbTOhcmjZBoyWHCOnAHszms0XpHpVQA6OxvCzIiok
CWForKODqtHEUfZCJFtkbeOMekgpO4rTWsdBFyeetU/xTT0LJr/WBa73YKcrt7O3am5lftFo7uBt
8sxuH1pWuavGTeEbl6lUX5Ah1fd5Ks1vipl9s+3KKVaR0tau8Wi2wU1Qmem3PACSFY70Y591RovP
HRhSslYQHz9UFGvgRqWxoKZHcYqKJxsJRZG+dJzIZ/wIGKMjEIrcAwV0I9fM75bD+LVtF/mTEwAA
m8KysHZXMwzVNFXBT7qrWkbStux3tb3Qe+4dmy9mIJdGbdoRH+UuZTLMTzxr5G/XtBYRqvtopDf4
v+jGEFMS/HIaVz6UC63vTZ9ahIvUpiHOjbkPfs/jkLAWuOnAC925aRE1+CcVGTJ1yqjZdjFeWuik
6qj3nUHfdQkS7vOS6vOS+h+3VKs1hM3QJ07MT/aot+vxWmiYqFZdJDrEDb7eKDLgU2U20vi1EzlE
Bc/2Xmhi+Ww/ersVeiz6iD6pYzhOny7HfYy4igkmA2M1MkJteVx+lMYCDyfW/DOepe7KLP3hXNhi
3pdpIx8RH/DMNKUflvoqFVtMCe4HGY2JKGfPVPlRNJr2veFnaD/Zo97bPUGMgnEDj0Hhf3oK72i8
DUx69bBPbY/4Idx532vXZ3hB8ld7zhAwXzaeO003LDzxjWTUDKWryK7HOinU+aqGgnajjPaekUj+
H9DJqzDEf9pS3ilgOOXq3oqNhCJqnRQw1KBljVNkDE2yfJ57xvRhY9fdY9Okn5Sgb49AtMsoeBEz
w5NbB5Cvnw4UFU2pkUQZpox+I2yLQ0HV6ee/aYu4XxXMjH2jZj9kcpR8STPQywPT3k9Oh+sZ81Xd
z4egb0wXl1LGYAT6+kM4Al7GSOwH3UlT249zbG5wNj9aDpzwQQnjk6PNu5djFMJgwuCJPb3naaAN
SWTTiOd0IHZBr6rnyV6KIw4FPE9BFn/2brxpwXB/DF5w+VGv4QY6GUNmQ4leGoRH6E6jf0CnK741
hs0oKnaTiBW+P5B+5x3I6/BvOkZTW4Hu/rMexnt3zRGXcskEj0hP4fWX3PjJPC7TarWK2+ER67f3
5OT5b8TgzoO5xMb9x2Xg22eYe6Yso2Hzh/92cs8+IAqvoBIMGTeR01J7Gqq6CnzJnN5+cqV3LmUQ
gg0RhrMbyJn1n/+jWxkHs5bazF9D5ltZFmboWCYIZbb7OI6Bp869dOge6TuUyd7GSJxtXT3LLhZA
cf6GF9u+EWmi7jMtN297LUEghAtlUfvBIQTW1YxYbqbMucQSFV/rDN2rjdSnstxKQuIgUS1Cf15q
y85CF+HhvqTV9r0WQfoU62aCWotj8vk41MEXqEx+ujPtAW/z3OfVlR/nM97QqSNaTBhy2U9OQJZl
XloJnIY2r59mz0hJXtcs8UzgCRtfOY025zUbsUxPKIDAMV7pQAV0LXX2npUML/Sex3ljEkPIvG0M
2uTLgJhHXg9ViiqgNpfSiGieVeLq41/hncfL4MlySYMhscg6PY8wdOihW0uOQlP5COcPbnTFfWnD
iB4LmcdneRnvXI/FgpYmJzzGT6fZN74VZAsCJSqXAAYtX0msoc7yRBVqLGnRlNr6Z2vlO88ZeQE2
3Sv+dPwyJ8sULi6HdEjizkuxLJcTO9kmEVZziVyme2r6FIl90xmR5xrzjsyvFtEx2nOvcB9EoM8H
xGv+dsh1K4LPkLfbj7//dz8cOzxEWY7ZMCdfvwSaHH3goxyHpDGBxk+DAsrO4NG7ct3lkwP2m24J
Jy+SaqhMqCdYz042jR7EUKpZHtcKcjIYpZQXQi36OaJTyV826T5Gbv3JDf4JZjjZJVbWLXSbtV//
Bg6rmjzNNIc7HICNDaGcXTc+rws3tXfgLAaXypxcxp0HKeI+lRpmSkBt5HWCcuijNMuG+YJ3kf1t
zulkbcjFLH4KP7ZKRoC5vEen1d86NN+WsO1sOe2WSvpf+TNtb0tHjoAZJy/kXoi8eUEpzHRQaQO8
no9/xrfNQE70UCyhoFMVElNxskwPvLJTTGsv9F3V3pHu6Oxo3VbDRhg1KLm4rXDnWRopmMjX0tJC
LVBovY3Txu0uWhm0h48/0DvlI5/H91bYLElTp96W1hBxgJYaqVYNdITylcnMhqFR8smB/g/j/vXP
u/q7KHqY9+B+Ph3ftbhRA9GR46Unc3aA39X02xnJ7PXs1SN43RolJ3OvPH1aaP30kcFmCkZHVclT
Pq3BGmVspcesjUkwsRu3utEpKrwzaVN3cxrvDBkqb56uaRlN91mp6W24ZCsM0e5SLUN1lcaoqRgv
nhcJEaWhVrvNL468xu/CnDxO4bpT32DozS+8OUivYGoirHUJ74h3vq4j2c7HWN7DwUS8BRhIEpta
SPeljGW57OZUJrwaJrSvT0rZP53zV98b0j6GkOzrzLBIzbBev/hJTyRZnAknRNdsNJGr4ZLVlhj2
iIZ8DvmhZ9zTlTNvfM0J+giV7FSdicq37zIH3kcx2HVyHYP1sHcx8zUFZWqqnuoZb3QkCo8ORcCn
V1uvk0Fz63m59LbspVn7txPx/0AB/0Pv5x/v3Bo7/ioX/GZ8qn+xF/0X7/fnP/ibFGDpf+Ho1/EA
4mwxVjf2/yMFmP5f62zUZx9iekFpyUX+w/fTjL+opjEOkpDGf4GYk93gP6gAzfyLf3s9WtDuxv8A
mPffsAJY8Hm+/vv80beGEUASIsMCWqDIQE4WLBh3MSdg77YvUmfN7y3BZyZxcJRibO9Ms7e3HS3K
y9T1m+saDhScHWd61uFpY56MMY+nFXIK2LKXbT9MqObj8XbG80dkqyV2auzmI0HY+d0yG980I1m+
G2OShlPa8dSWajm3eyA96axNqC2GZN65kr+u86I/AlRCGDv05QU8D/+MXtSgb/oSGtYu11qlR8J0
4q1M++Gh8OUMbCdNBSmvtef8cCoDjHBiQ1VDMWZ1X00Ui+e5dBBm4aiuzoA+oXdupdt7qNvF4u8q
aqMy1MugaDc2wQLRnED14+AD3YQsB0TbnGfEdWUBADj2ulJ3nWtkVJP2bF9XY+Ht+ShoTmNSOMgv
Nq44KXthbxtj1MyOOLoT2x8yv54eDxVotsFnEvXCOOsIzdrHVnaJ+VM/z20KPF1MV6P3EFjqqs8A
XeWoS1wpX6T1w0nxKCbjeMaE57kt5gur7rZxdb402dk49N+9Sg9prrbbFZuj6+0tGdS/sJIPZ7Id
H0QTV0clBvNra/v0JOk0tVbnRWbuPpv65F/QHz3jq4IpZt9yesRjMqgdAdbzdo7T5DnPHVBzwv9J
+jMKBsebnvSq/+USnhsCODIeJ6d7zGRwBLN1VrUJJKMkLm9GY873kKWaX7Xu3rIXvNiLQSKffQvS
9EBI5hZMz66L/SKsNf6fNDsbBLtls1dl/NEL7LZdLkD6zVVsblvNvnFF9a2tDHmRm+OTY80zUULx
QZIY3QsIcWNbLIQcsHuckwsPn6bJvnU0B0A6mwje0U7r5jYeW/2lYbYgTW3D2S8vqD4ngiLdcpUR
F83e0SpcEuoorT6/G+14Pps8Fw9DuymHh6FkqP5Ly9QtlKcoqR+l0ysn7Ak8WrtXDPZmH1+9FKid
J81uUxp0WBcRX7QxhhfNMmCxxrM6qwG1AUEAVjhcGDLvnjTdq6+6IWGAaank6KSmASpBGGvragKa
n+UkEadddQfzBgkJ6Wvk9PUbmajLOWMDdbzgipU+2Ixzdxjt7h4dzLa1qhuLYHR8Crf5gsmonDGG
m+JaYUjbOVOn0+QsunNlTVZY2tkjWuMdGghF1zpFOe5iRCu5HyXURd2l6UGo7MJSRDz7/TKHJFJf
FOS20Kcb5c6u9V0K+OCyKlr9DOOGHxYmGfQWXz++AE1H/7zwP/bibexCePvK7L5KA1PVhtjUi1qf
bLRo5YVGNArhupRNnVYNW0+rA4AOat7kTXJbYZ461vNkftMqJ7nmQBuHKNqhKcBE3AWUkjRSe/Wr
zJJ7xNlHrXwhtwQgmw+cgeRi7a527e5oyOCQCnkvKMB3ZQWpcLKMQ1F5kXJ9tR8hBIUkqDiE9lHD
DG47RnEH6awDaRwuvd7JTcecJFws+2BPsb8zqHj2Vmd7z2svdqfScSDqbzEfZ4y/SVEfYg3zgCPy
Q1pPzxSy1w3iYkQILtiMiOFXf9sNcxASD81ZE2XzxgFztld2QvxJ/jPmq4s6OJuRiJ2f6VAcZ1lE
ZZreJaL7SQ518QzW8IBhUNIdJQFaqjCu7AyGN6pi0/ma4eKrDedG0zrUfTi5QtNWh8nXH/SW11EP
mgPji01j8htQY0XFEDcb3FWHuo6dyxw34BW3AwCqWbLLyrGYaxp5fNDwEWwbhNpJPydbNx4PHi6T
Axa3O93FHtKb5mOQmSO/OGD5bzTsE6yNRooVjhpvcjOyy4Bafy/j8j6X9p4KDTir++j5dBVHau76
IMzMihnoePZ9yv55ZVnC+i5GxaruJ894lXh37ZQvbnZRwuSSRHMPvmmWoJAuB/vnOMiIpcfHptI7
GpMVINvWlCKR1gddPZFiUJ3bhuqfm8mFLzuhAPpZmzD7Ig/5GznQGT0w7H5YsCpQ0/vMyIbLBhQ6
s6amMb6rAmLeZOeatq9057IMcnVZDTVDDZc+9NXUohzq29aIWLmDXYKu9Ti2Tn7uGTHSfwnocdNA
Frts6zHdjTVMba2AY7VxOp1jJ4rpacC9g9oxW6Gn837iIHIvEnJ+q+oShcuhVcleVIdmGsoDoXH1
wVrwB24GlkDY7MNxaEYsfu4Ltjd5jnRfj5KpdIdNN/lqxzRHg9My5hg1ini30v+6YFjO20oaV50G
1tcd+Qq4h2Fy7/ppxA4yZeJm6Rx9E3dPw5JngLiExxRljncThJaI+IQ+4iA9HnK7i7exL927RC+a
Jw3E37fE97LtBI//C9Ty/I5RQXqcixqulZUlZ2PepGeFGWiXWskMXANi8pjNzENADS4zu+fsx8fC
hthro9G/6VutvkBYBEHVaOrn1HCX22yy4kinSRMhANJ35F7FV7Rty8it9fiILmn5+af4+786+H/o
0X1UB5//rudXZfCff//vMtiGc736+hlY0XSgp0hL4m9glmXxT/B80yanAMUNRYH8nzLY+QvNG3mq
OA2IGF2NQP+tgu2/VsgKfx56hHUqQoX8L4hZp6f2VTyEih/xCq3VP4Efrw9hMSfImcnaszPVsWE+
TAbD74yqz6m1+2UeW3kTxP2oHVP4usiKCwht103smHhNYHWKX1CNKra5oe6s6fEfX+LV35X4B8OE
Px+N1ijtUc/TUbGddK1MxIwiLtSvKXWNZguJz65Ckl1rEjYnxb758dVetwtIL1llqchofGJ8kN+f
ai+GZWpbG9zDBn8gDNJuKe/EVIjrf38V0CvIcBADWnDzXn/daToXVmrW+GhmmYRFlf/pMA+fCNvX
NtZ/TzZ/3wu9iJW3hsIAdfvrq/h6EyTe6tYRRpXvBjHql8GUqgPe7+S8SLUArq/4bXfJ/Mntve7l
/efCRHojZgbXoPsnRyopg6HDx0PdPiYl8Ob/Ze/MduPGti37K4XzToN9A1TVA8noFOoly5JfCEmW
2PfNJvn1NRj2zZRCPlblfbvAwWmQTltmBLu99lpzjjmJXUPMAS6Rpvb+fCbft1F/HYr9GxIHXTGY
Ob3/jjNOdwM1XuIaSlJ4/VIsRXP9KKT5VdZy5ZNmxYcvRkXOU+2AyGBXqxwPtpw8zpRkYbKnU/it
06Eh23r7MpmoRf78tZaP/e7SsSHlEPShePZJhlk+yJuRQCKnKcULLvJAUchHSmLAJ7rQV7VZYLDD
I7p3mmC6+PNBP9z7CKVl0ECI5sylq8Tr5u1BA32IkzGLMWSJxspXs6h62vEJbuL/xnHAchi0qvjf
cfALEQ8MDROOM+tReU8Tp3TDuEqe/nyUI4ENtwZfB57P4T8IAY8VWwyHJrVTqXT0BOh+VKkMR51B
38Rw/KtGPyNFA7SXvmkJXqlrjP85Na857Ga5PJswQLtKU55r5vzJoOF3Z5lSDUUsbkOqk6Pm8xAb
RQlbM3KT2Sh2ipFMLuXlZzfQb+5UWs1sczgLDBcOSWVvbiAZaJ896JzjXDTgDGSlHHWKqBY3Zgai
/LOJ74fHkHO9NPFoESwLybFlSXfgIdDGiyDRhdJa6PZ3ZbD3rW2cQIb/LNX+9wdbxvR4Qj5mARul
pVgABSMI0zk5ALPcXSlxCes6lTT2tGpdf3YrfXwcmbVrCqRFpsxEvB5dswB4WCMYZbkDpOXzJLLv
W8U+cQhw91KQTPK8IbYodiaEHao/B9VMByPd5jSO8KejSddDPi2JhneRVH6mBfh4P6FV0xiMUngv
Zryjly26TNSKtgbmMOxJbhCEJKlaPu3+/DR9vJ84CimrCxlrAYgdvRuIqY/o5FkRHmt0SfuRkePo
A0sPxCYMYpRWfz7ckTtseXg5HjpILi9vA078+3eRJgK5RuMUu+iK6FYNg4mpyTCn5pTQp2pvVl33
lBhhgkWqIWJnVWs2YU+Ymkj7CUT5j0TmPz+NRjQXlRZqA4T87z9N1xcExiJ5cvPUQX0mhrkf0XoQ
r/TJ9/7dxXx7oKPlrEz6yCAfIHJJEsm2JVUC+qbms5fDkWri1/ex8W+i0qAHu7Re377pmcLWZZ1w
dkNJDq4J0ibGAEZK9NoUDPoBjWjmnYDsH2+Btotpp3dJAy6+T3E6//lC/+6+IssMbxeAEl5TR9cZ
AoyFdZa3YWpJsz/xZlznodX5TjVIn0yCEHHytd6tqst6wOUjNo5j8ov3X1tuNQIa8SC4RSjaekuo
RdC7euNAQs4RxshL6KFzq+rM+d2gbC2ywUAEhqxThuL8gMBhf42RAkqYi0UxdGiDqnKGbF8C+Cyf
qPHr4rlhFm+dO03VBzFNqYhQQiqvsPLSZK6Dhw5lPungecHAhUaWiuFQqGMKdEHJcq9fIKzX0Riz
BJHG1ZIqEyLNKzZyg9dcdUOMmsStTMbc+QGe7vOoGkN8fAmfyZOgYXdrR+3rbsX2tBvoAY7aJrcd
SSIgMIl/hFLIBKVopdDEEk1QMXK0vIMiIQCmbFqnwlnT5UVpuqo2aQPU8zJo2MCOXb5pgJPWJzzx
xndKIy0/TZusUTe5acW0m4gDsQjW1QaRme6Y4d1HKZizrQjpf9LxCM6atrLC7CqShqlx9nKJBSd5
wNepgFykTZUiPBuifHD07UQ4JlLYqGnsyfYJvmj6nVUG3aNOE/ISj358ZdmV1XktWKjBTxo2UF4d
0232UxRbN6mT1uEGvqVseXDg0+/kSuQ/mkYC9K+R0YI4fbLgHQ4icC7T2Qoe4jxRqAP6EqNGz4OH
YpQULHunZI2druyxiU2ffXREA0k4Q3Ri0qx+IHpBbvZzQTlFv6WbMLQNVITNPRZ2aNdJmEkPrUan
zSLDJcnMnMXDwBiPYKM+CURYSLprQYC5DB069ifAYEOY9hhvEx+vWGL6CfEQm3nKwMqQ3jlVZPFp
4SMMvBaLvh6g9SpTSYlWDt3Lah8N1XSnG0QGrMHZ5IPfjzjJw5qBIm79MtegKpaiXhovpDlg0qgU
RCaIrUvGBv14TX4EscKSMtkXRIA4VwTqLfr6VJ4B8ggikeGOC+yjeOBFFY9niQUYH1LwLIHbpLCy
w5YDQxPjjrNE8y3sSUfxiq6rrpAkDpI3aWZz2rY62GAqI8W6LbR5lK8FUgLi+7QeqlGlK/MCAerC
oQBL3hI0poSdfJNChmpWyFUlfJF0a6zwBP6HVNj7YjBbKd4lLFrxjr1NYW5znBCZJ6I+yzdjYsuX
liQnT0JJuuisHGMHSMBApAPFQmafRxi8Bd9IIjMoLAsyKVgF6sxrw0VlaRB5IbkAnaEkTBnCGYLX
R2eVFey2XPz1S09KJU2JhrY+A+90Bi1weT+YAR1DAko8R2VOwvRgpultFgUzDzO0l78SSb6gg5tw
6vpa6QIeuFEfETfnY7o1kcjqvkqH9ZS5R1u6Nfa/CBW8YzR+NTvtBbu60llVUOIJzC6bVHHJgFnI
BXKYnZo5AY9QvIDW+DDFMPu2hSZGtpmxMnlIZCcVIVdsS24ed/Mj9jnjWzYpJLRgPs12cYg03mda
nqS+IkvVQySQIT2kxK6033Q4gBE98yB9rjPQSA94kEx1Y5KU4gBAKw3txG6sylrBusubdcNYJHGb
LNe+EyGZKeuacCa4aCBRJdSmcvIc2WghNswK5C3KorhYEV0CwqBGdUKbDz2I44LwqoFRyzgMPWSr
cF4sHugJCE/PiMFO2lzzKjMmdVcp9XucbsnrEvRre6Lt595jQGAtAlglv08dGVGuyNUq8hhj8ZbQ
Iq2NVr0YBmQICKqYf3Rl3m1KIguvw77IDtOz1CDEvkqIZqIhp3nDFEbZvsjwed10ppKqiB0wfekb
VY2KquKviBpl3dL3b1b9kCWk7BETdiHNqA68kOdsTu+E6YTAlin/KWdXddw3FVexsbS+616sJDCa
hxxmVQc+DhJzxOxtIlt23VPV95fjEKo7InbK7yJMlNYbA3DUvmVAmTqJSgNYij1AuFgVcSnHlddg
yaV3yfhDmCiQdUuE+sZRJzmtf1aJ/+n9/Wtp0fx7WL73WL38r7uX5sfL2zH48jM/23+Sqn5Z0uxQ
TVk0ltjYU+f87P8B9/iisZdZLFSLCGLpYPzq/ynWFzbCcINR0SiGTMHyV/9P0b8gYFoqY0QTWHjA
B/yD9t+RdsXg5+kO0WFbjHIgOPWlcHqzW4SqogqDRpCLj8xYGsr8Y8Du5QFpq34ypLP2vWLAqHpZ
ww6rimqA88TDaOulLn4scTXAJDfrlSSVpj/CTVLdPJOzC8p0/VG3S3UPdC0HOI2QO3UDlNIzyWiT
fR84inSR9KmI/XQq829OIBBwjIE/lpkFx4gNybbBGfOtr0sU+kk5bfCLGE+JrEuPej7xvq0UsdLl
dGZ3QABIlg3TDgW+8BnFxV/fXNTftCLV9wUk54ne6CJRgVQKrRYazPvzVAKCIVtUe4UUjGhfLgj8
yOpRbIyeHgK4rRz3gpJHW/gwdexGZv9sTA7oJmJdFWJJwnC8IcuJ5Tex1IGZUJrDaB/GxkskFidW
+myVSAxiwMM1IQkmfR+TwKPPn0Czf/s9kI7DgCbMGmH9USGsDW1oGaJ8ZTIbXZOf+xJpKar2CiV4
Rp6d54TlD+RKukfYtbYJh8jE9jBOXjfB5pysKvGCLlQW68xwEqAKgNsnn4KSVnc2IX/7tBh0IPER
HkiFqfyfL8L73f/hGqCZREiHERft+3G6Q6PJmdY64WuRBzljUls/tcOwowIb1FMFxa7/58Md7ZWW
47FRWBIgeTCgwRyzBGaRxZOjWi+9lt1LqfE1ymZlxeiy23aExe4DIUjgKUFTiark3h8/S7DXPt50
JGmYMu7aJc4C3eb7m47mMDSUsXyJZ3K0aLAYuXB70EU/yqBQX2cEWiTFtMMOLZcRr+pBnp5y4rEq
5GHG9Iipj9jivMnt02xUL4zCkiW3n7OaFXmA6pFOVuTrcleRsJRL8X5Ad1OsSsWSCIir1iLKiEWL
1aFs3bSNrAcnYWANuAXoD3KB8jGPuvqW7DKUDj0WyU+U9YfOyt9bNs7+MpZY6OGkcDJuOLaY6pqA
KxZ1z9rQgCYtVXM6mSRL3ENlE5E7s0NZl1osv0bkDaKVCEZ9eSME7TkQevOG0L0It03fcuJQO0/n
PXBT222mqv9mSnKHqocMr/VI0qFpt8bdGI3inH+FsmMxGvIyIty8ipozxUA+Mdr2lUW0wCetlQ83
NC0O7mPsJzQ+l83p++vLI1KGQ2M8VbVFiy7I5tUSIuUqIeqIKgl098839GFL/f6U0sKmq8JrjMkD
Ddj3x6sTGQD6VD/1nTPSfQ0NZIpx6lPP5MkOOIb6CArR2g7SvI8IRpu8NGivVQrCBqEFbyXVCodT
qD4J79gqD5+bTm/v50ZriHKbZbL/ZLvWPOBKXe/1Kd6PeVLbq9iuh1uCYRCa1F0obsnSgEhIr96V
S0tr3AGOktdIGjhJw2lOHC3uX5dp0IVhMp6XEniBn5yI9+OR5daCKAGUGN0Gs7kPYAn0ADpSwvlZ
OAG+Iux0/sTZgknfRHuYN27L+vLJIZduxtGpR25Gq4OFxAQvc9RFQ8RrdUY1PstsLHdO2s2+mlmh
b6SB89lra7mKR4daXpNcYgdhJViV91eZxTqX1KZ9npzh3mxK8sOrrs0elCWCenaIt8TrNNPvNmzh
LtHc3+MmSc8mnan/Jx/loKB7/1EONxsWkkXVR5fw/UdJgbrakeo8lfooP6QTGGK3d/TmEgVVIRjo
V+ngReNkfU0CIWtk1oTSfVS04h5RFnqoTNQXo9YjilfkfuYOHYsXzOWG7RLAOuAxpIuzHeqKbaTV
NMVeDWKtcjP6PGB6gsDkkCCNPrmSS8F2dH4hf/LELhpFiPmHJfZNySTHs11nkoliQiXlk4Bx84cM
vN5reMwvhqnrEIyAtyG+mrCOVcWT8wIpjd1MTFfOt0I18epGAQ6gAxq8DfvZOmVej7ymExHb1Tic
XidMirpLqDv7xmhWb3TUR+dpOOn386gNd2js1AsJOzpJNUwugjq+As5bSq41kcHpxqXNCZDxSrOv
wO0Kvb2fHlLQtApE0uyrXHXG3jQiFIgVqlkacTkjjyFhx+UAbmUmo+jJFQ21rvWdfDA+M0AcCX+X
54+GBTNdZmmKDifkqJjShq4Vbag+ZjIEQUQowqS/GtOUsOxZd+UoZ0/ewiAkgMYZ871ZmuPOikYI
unOSnST0SyC3DFb3OmYtNoWGhdxNjCE4C1kYXzstbn2Z7Obcc0YyQV2UzuXPOed/tjv/UhXu93+/
37mJi/CRmOSXt9udw8/83O8QpvCF2G50SSCUGNEsy/bP7Q6Myy+Y9ZaYCQNZOajNv7c7XxiG8Ycd
uv68uTA2/r3d+YJbXlMWNz7bJ3UhKv2D7Q7JFu8eXj4Wzvvl4AzFAZZ8WHIJ9MZGhVhmY+eXaPTv
QGERkRdNG7rOq9JKM48sGOm0jwE/6hPYFDZEX1VCg4K5JhK7IXO4zF4LifDFsTY8OUJkpo/mOrGS
JSAwOy0tfQtbf1XFVIc0lrzCbniMZBJVe5R8hkHCB2ba0iI0U8zWjvzdFalCuk+DKiYj1cC/XlxC
ozmfJDv2NDvch6k8eKkBBL2AmoABm79D06+SzFqrVu8vRzUxZWWBtJqN7gxZvMf8DcA3sPrG8SXF
vETpSl5CVt4UDildQUiAUqq5QV9dRqO1lpBuWm32nTp00f7t2JgC+A2GM3N66up8pSXlpWTrm1C7
Bk7nx0l1Oar8MTRaZWRsR/0aldPg4kO4lVOt2PB6w/s86NmuGc0dcSCUM1JxWcREKeekzmwMudTX
iP0cWq9PpfyU8lUkJTslGcePtGtIDISNmkCTruU0P6Mi3eqSvjX4GGEmnzP135hYmJY/3XXZJiux
4NL3tZQTRZluZjqVGHHAI4ACEaVBIzqmNywhHqm7s6hYUiLryss5oWCvV8R/uB0gTVdnjMTF4BMZ
QrnDc+rF8nXWXxfltcwFxWZ6VytXgRyeLAfGUrUxG2OvGtV11pEHPP+g3P6eRbnmathAtcbYpvjW
eB7WndPeN0W+MHFvJLWA9odzx8pWy13RKVzpjoBZs5NWeWpsc3DECKQH8tCL72kCm7lU85OkVHcl
99pUMyEZnLUxocWtw3UpuAbWeAfzfcXW4AmHx23UyXeH+ybT+dv4M1bJDLKUTurYuCoMc93j2ed+
y/ptlxobA4Xp8m2TQr7rGucWFPMmJSq6VrVNFpubupVWkzqcFZbY2+U3Na42TtCcDONq4AkYbGuX
x9FGqoN9W6NrbYp6k5B1lGJHt5t5JWCuBXZB3Oui5QxXoqnOIjNb2X38AwMHzVNdWtGk/VGp5jrt
r7WJRPAy2oP5pyykWkp0eoBTrO9j0PkIyk3hTcKZ/R7yMSZ663se6dO1bmT4YJ38NO9r62bGhXxa
8HvYCJkOT6W1R9wKOFGODT8r+2jdDkW0biILlO4EEGJgcOS3fR2sazN6qEL+GHYYgiWX34T5YiCu
Ty8jPY02stNE69qq2o5dyBhxKQBD5FV/H47OSzdotcvifVnw4LitMrarZAyna8ZoLdp+6/sEFGpH
8gl3QW6ydRyKV7PIec/ImrmXHJ5dzYZwZimiIDvWKDwYH9ne7rpig/E/3i1Tmq2JS20daViO44L8
2L4jdnPpndjFUG410lMvQ6RoNzFlyEozTN8enXVV64SHzxuZPiWQ7jVCxO+m0+5zwjjmIrivsnBl
ldZJRp/byskfb4Y9PpxPqqffv4BVhuk6rS8aX+r7klCKYZ+G4BQ3gcQzb1+jCaFd8mQRDWo7I6ch
vc4gVsjSfCcB1X6zVv2mjaMc2+cP739sJQ4dNCxbTGjeH17LqayyHnk74/QNsXknVYBCua/sNeHN
jP6Ar0ebuNXIGLXWY2uto1mJt81MKgD2JM2dxvpEgx7pjR2R2Kg5X4E004F15NuhXxlSfWuZKJfz
2TqPe32z/C0MCjw5Z6ecnRihuKIBf1/J6tJuKdwhYCM+ZatlGVpS6Vy5Km4suaS9BvlxUdRn9q6L
B/IGCczQzZ3BuiQN5mOetacW9R8YR295cObO2jFR21dDuA+GaSU7kR/H5ratgaj30bOwvgJSIKGN
6LdylyIKTsZr7jEXMjhGiP4p1PSNMhegAfJLM1ma3zyGlH4WEtNYUfAIGJu+He8qUd44dvpqJPo5
4oTzcDTPtdA6ZSt14jQz0sF5kP0ayouUMy4V8mp2tG2H0RX291deW7uhtrF4zl0UvC6jtnGJ7UXl
RALNyo4KRoJPQC9uli9ksLBa+kkzguFt8/y0a4sH0jO2hrMqZ+NcbZuTSvtZ2f1bgsH7PfnPAgFa
n4wCgSeDO+X9DdJmueH0xlRukp7BNxw3KDvwSUoTjkipPH1yPy53+98bpJ9Hs/AecSC0V5B/3x9N
bnFYhAQxEoJsnfdxy1svVbxIRFfLQMcLq35T1+Za0qG1jISI6+sR59ufP8ThK338EDbZqfChMeId
tZkcAqgKOzbLjUD6VBfxViM9WcaKYCYbfoPXUHm4oMtyVo93eD88K9FWGdM9+DLiqRLmujJYLCTV
DyzBQoqIkn1Xw7/TAnMjqnYF3tpVJt5XJlJSST4P7PkyQhm9FAh1hxXUEuWjqt0PY+DRgvVMyfbp
PLBD1W4D9URqDE8Zz/Su3CbRD11/Ig/yUjbEhsjhRR3+ierjkM13fEroryOiokuy3Arvr0vBBjAi
Q7vckOvilgo50KHsjWbPyjZ7AP1W8HvWYbZvo2+tAr5szMmYuLS0yRcjq2W8hyBFMVbQU9C3Vp2f
tkokc2sXmxJAvy1+dJK41i5nJdqzNT6v5uGaNuZn2+/f3csAMiidUSmARD0SLwnsrynGBL7FMqit
y9NxYlSl5w9SZIK3GbaFNjwpwt5nxq0wpnPZlLaA5k+xK2CjdHkLoApkIqZuq9a6UZvunMCGtaoM
O7W2zpbasxC930bhJ72/Qyf3w+lHFg2Nha0ioq73p1+DeVMIYywheGhPMBL2hmR5Cb4TFQsdHhoB
s5M3Zzfp28iRfUV0FxCMVsUEj0oUihdm8+HlVrU4eCgyPllGDmrPj59v0V1hjULmurQI3rQAtKxm
pB225YbsbIpHLL06L3Mnqb5HY+FVVnqKwYl3sHVe6PouYXgdsoAw4iaxnff5rJ07QvtqtvK66i8T
vXCV9ho3EVy5njKsvsIF6xJ8fqfk+iaVsxWL2c4MMcSYzSayBr/Qer8stStdIQcGCL1o0+dBi7ZG
9OPP74ZjefhhvUSEhasZWIH5gX6ZmXOQanmGHSzRrpZqTJWHrRqcDpm8zvESTIm5HWJxtqwo06Ru
57C5+eQj/PYuhv4MDp1+8AconlFVXTMpfIRqNL1Kpn1mGl4zPi1VthJH+4XUzlbkRysZPpYxIDxI
SxNj3ev561Jlm2G2+uQjfdxFYijHUQ7REMYp/tH3139WEQEFMBzYyJzCQrsOEv3Sasw1/ZRLq4x/
1LTZCXE5B/S9SvVPxLq/uSYcnavBWJAPgTbv/dGBtAW4ZwzuPgpPS3oo269GsdC7pZWc6FfsU221
2c58FrMO95IwP1GXH80lllXr/Qc4ejvW0EGwxbBgpPTL57wlPdLYECzB2/xJV6VDNVOYoHBKKnoU
7unQrhr1ITfZfs3TtjeWKKiLmeeZR2bTNM/LWz8EfLXc1zZp8nXVbmrkSVNrQS/JVyX1kp2w1RWY
mZzY8Q7X8x91c4gG4r//e/mZ57IC5B1G3aHT8PevzuLnpmzL1+74T737ofb/Hn47fCkXv/S7X6wK
onqmq/6lma5f2j77eYBff/L/9zd/ua1vp+rl//zruewL7v7rlzAui7ctGSqYN/f0B+f22WPfxF3c
tx9+5mcbx6RXw3vNOtAyEGov2tKfbRzD/IIUlmk1cjrazIgI/2rjSIr8BYwNs2629Pw/EMu/+jhk
mX4xsIwts2a035Q8xj9p5BxtI8CsEqsLb5YinkWa/tNRmTYnCI7SFJBHAbHgRKqt8atZ07/3i561
eO5Ev27bGilV3XW525Vz8ihkYb3WdfSZQPb9NOHwURT2x3wrBYWhrh4tBoXDaBQvFyFndEG2yHVn
slPifgvQkWToXI+6q9QOg+cax+cnC9H7VyPwBDTuls0AnwtBnXKMneXxlkSrkU6NqvzO7pQZDdL4
koz2uiHM8JODccnf1KqHgzEL5cLhK2EAfmwS4JmBsp3apM5I+uRPUf/IOp1u3tyGv9mh/f4gAFfR
TCwq+aNXS4RhMMwMqfJVNEs7qUwGfya74ubPRzni1/JdrGWoqrLX5LuQwnB0+5gRQ2Zy2zq/cy7C
6qagqnDqK3gsc3hXmwrzP/oCveIbZb+ZDWOboPe1CJMmqcltLXWHH9nvNcWfbY3tlbPntDDqX4xJ
S5gaLa30pJsv0Pj5f/7gh3f735XH4YPbtM9plkJOBbx89O5nG9JIYcfeLDPIKvH6Oi4ATQu7/oaD
XO/WRF6Psof651EL5vkMUB39IEKiiGobMMD7PYRZX5GaefSnSXLQT+UOUBFtqGbcEoV9r5dRcOXk
BXFH4Lb03B9aALFIgbWrrkUjGzWI4UVPiB+UEDMNdgjpuvMBBb22U1n2VFdVW8CYZSOpjIuB7zs7
p1283xr2KgQGeYz3ONHumjGsw63W9GTwKF1vMVpPDBr/WtVC7phMg6S6T07e8Q28hJxgtGPZxIwH
kuL9ulkiaZHSgd5nXrTky8oBcboxuMQ/H+XDM4lknQ63inUH+wV7lfdH6eIRY2+ndL6Qu9p3uobx
OuFHdImhJw4zjZ8/H2+phd/fEQhSMA+yU+GFTSTA++OZUl4ZBJVSgzJrc6W+0Fxh0usJq0RejPwG
quHa/udfEqqNxtsfchkqpaN9q+NETMPNoIMR1V+2KNi2XUQ/TJB3UEwk9P35Ky5v0KOvuDjmKEFp
2LD0LKf8TbkNSpxYud7ufWtoCxqMTrmSR/GjR3zwWWW3XJ13h0J2xZbJ4D2uAwRbjJdvD9Up2KwF
Lz9fGGnxnSmHaviFXTGtq8vYviXL7VTqG+B3c6gyYJpqK18X0ER7huOqdWtOAx7zlkL25yn4RyXK
v60/3tUsF9VLcdM1Ly/d2WP1P6BSoQ335m74UKl8DT8wZpYf+FmmaBhlAQBx4+vkilCX8B7/Waao
zheDbQs+RB0kE/P+v6oU/QvyByYYtDsoVBbFw99FivJl0XgxbSKnGDEcMol/UqT8RMe9uZvA2/AC
YOi/2EmXjuPRG0eQ99nyQrpGiDoXOyoypLcyscJE+oWjdDaxWapNUSAcLTNww1VlqGfAYxykVlkZ
PUjCogeVm0JGSquYcbzp1D4zvGhSqCwky4HpkSXLlrjNw9l0JYPyFY7CLO7lrDSmnbCTyXIJRZMh
AYOHvB06SDUrtbbRwigMWh8nMycDIgQXU5/WulxHAcpYuRPCTZV5YCWYZzZBNHxE0Spr7afMFYFd
o28IXKhUxSsPalhxUMaGRktE0WDmCGYNMfFRUYwzyLHwINw0esj2VW7UKUWBv+huBQsFdOl0HsNN
GHfkhMpDLjPAXiS7opdQ76IHl1Hyqgo2B2C+yavcq/p9vYh+UzB9Gr8VoAUe4rBApNb2Kg6GOYOn
TPOmqdfkUzDVpnJBU0w+NfpiVRZJscrbSt46GJ+HTWAm6XNijQ1c3oNGWRz0ygOChO9aotZfq550
5cgO4bDYcwBDqgzBoLlCrxKYiTrt9NpuK2efxIqlbpqDOLpfdNLGQTKdHeTT8UFKrS6qanoqaeqT
cY/Yelp01/l0kGB3ufGtWHTZ1kGiLR3k2tlBui3rkDhoQC+SbkFsCeVJR9P5IPdOaeCfNgcRePpL
EL6Iw+2DULxeNOPiIB8nYAopeXqQlef6NBMft4jN64PwXDuI0IeDIL2IFNpFZttq6OMPonWgeggR
HKVgx8bdpfTrNGdhATS2CN6rg/idDidCeK2eGGVNB4F8fhDLp0SxOivSzRHRJ4ueXskLSYJht8js
md8iuRfBYBJQe5DiO6GRCrcVwj5vVJV2tXDIgfWxpSPiL7QkfVJwjlwi+Efkn41S/MNuO6HisCjg
TQ6tOdzGuaVeC6KogFZoKQTyapXGPAEtlVqgpbUbZSl+nCkNnew1zGvKTVcV5tzvwjjk7nAje0wZ
KfYQpLySJ5xaIUvt59Du4Xf04FnaTcTtRhCOMkwXmTZr5iqc2ZGfSUQoy15U9sN9g4jxbDbjPruO
s7m1rx3UKhY1ldHSFU/T4pkUW1qHxGWP+WloIQ7dkF4SQRrBiWzs5qmdNhpiw6egi6zbCOIbScVw
Ya4QpQzClcysow1uS2267ywJuejUS+NWrdSQGRwA68SdjfHcHmMzXecpwBU9SxuBKSicb4WA0OJO
leq8ylWYnjtBPU9nJPPWeD1w590s5q8Hmbx73le1009s32GsCDm1Aj9SrRx9qF4zcKzLxlOipMto
zETVaVkg2L8uBaR6QDQJNPHELqoHwwipCBlFaA9RYSbf6pwRClSSUYu9NGWq59oEL14Kc8ncNmp0
Hxnm7tBvHSP9GjpYXs6TKqlZ+p0mg9EEDAN7DPfsOrOtRvdIBU8nTyFgPt0oXTe9MqkpxvbU6K1+
YISgpSXj4qAQoPUiK67dvkrFY9Bn5YWVGWbhh1Y0A6yaoyn2Ea/lZwnAGeSDUct7DrvAdBF2KfvI
oJcB/BgO0FTPCJo28BAjUWYFRdwA1dajpL3SicOVKCyB0bizHWDZSVA9tD47tTzZop/g79ERAX0t
ZtXJH1oLzBTcvyAWT46dUMKbXTQ+17zb7yk0LXhjuXLNkMZea8CfGRqPzdxeUszqReO1WhNuSwnZ
i2dmsfNsYBA3EBfMqTiBZkJSLkEsWcEtn9BL1wCUoPOtjXmrOEPgrAwiZGHEInwjFKDBablK0n7+
zjiRx8ByInX2ICQxAWVT2wrXQfjRr3A/SuEaTFUU+nDMoDAJ6EMzyYFSt5/7VFHI05PFXeV0YGpl
7vcTbTkDLvCnEjeMo7S/5nr/qY7+tZQM/16N475kYdznb5s4yw/86uF80dlA/5cMZ2lL/CqNvlDd
sndEAQ6km00KO4b/4o4otH0Iq6ICtilZQD7/VRvpzhe2/JgENFlVl9mt/k9Ko/ebFlrmRMEtjQQ4
IQYtjGP0nqyzCNY5izIkHxkYGYkMZf+tz3SGl1gZ1bndvDkvv+krHEqtv0uxX0dEX8R8C3Cdfkwn
jcuwFAm6eFxX6lddSR9jrDWJlNy2QX+jOv2VXfEYsmZ8Y/z3LGvNdRJXTCIx9KFNXTe98RIZxmna
8aTV7X2pMbVtBxP8UGt/0l9FZv5uF8JAUAU9TU2rmPjHZNzd73ch/RRikQrobzdINT3678w/zTo9
j2IH/hrXtFjDekq2HUv4LeqE+Qod76aJeL8n8/wVzQL287BAW6sFsacPCCS1kaqScTz6aC16MGJW
30QLJt4gkPVoYVw1CCBgHpQuhjz1ZLYvCHTvQEVr61ZAEGg6S1uxnR++FgULq2Hlk18G8ZaIzyUh
OJyeRiKAxoF1RVr0e5akND5TEMlTYXSEIJSu1abCsdpo9YaqhIpWHcNTUSVkafWgZRqr/J7PbPIG
QM9QmSIlo0tMAH1kJMpV3Q3SFblKJjbXIl47RaVt+xk8GA47FoBeXjkS/XYcOOsgR4jjF8mkvcAm
SF/aUl9CAKUR99pMXdrTJrel2qNnd9PaTbZGcPUt6nRnR6vtftarG6NtSBOC9dRSqp2kepwwDZbT
Da67+XSp+XcQU++UkYmMPCJaqEdOkOyEjc/2QtrQeq0YFtftKhykE2eov4ZTLl/PuIFX+UyGrCIN
0pkzyScJiSDfHL1PNsGkbbiGzrYuy/4ipBD3SJs1zuJc3+VR8kOAy77MiBw6NSiICex0NHQKMQ6z
NI/STVLFm2ESWup3QCR3vI/tePF163t7wk5DBRLdEL2krsqgbbw6SlZdggs1VglV6gaIfJOsf43T
nPlmSr9mZv7nNLmvkETuTYUzevQt8pWSaZfGHONt6+YCNzG73jgClUG/jhzstKxXJTxJ/gnIbZT1
1Vk2DXRo7eA1MaPwRzgaj+1ErTAMWZ54sRl128rMy6s5oCmVhwolrsldmtjQYGurobhHiOo3pLqv
sTE9F9YcP6q2dIc1QbvQ2jg9nek+bdRK0vaREj5ac5mxN2jxjU5klUb0TFPSogJocVqonzW9Jq1o
J5PQYiSR8AqrKk6aoDp35KD6Xo+A7BNlceDbYb5A5tKd9P+oO68tSZFty34Rd6DFY7vAPbRIXS+M
SoUywABDGF/f0+ucezuCqugYh37qD0hLAmeb2LbWXASyHgxtlUe3ywmIkP5DVljOR5UHdNEar7qq
ujrYy7Yp7pNEybgUkfc9wK9xNFqNPHCYL5fDGcu1UMfAu1yqkisOWrNIP0HCfMbJXVCkqYg7pc+i
Sc55NkWQrwHtdRb624Qg9GOaZueuq+Zj2E7Js3Dt8t4bpHeya7e5N8xo+abtYPo2LIn7hJ8TAGZH
IvtOAzg9IdeqWMqf+rofbjowCrsKc+udG2l32CVZSABQkJzUQETGzjGG72L2Hnyg53vJLbepLqIY
W9/l6Edc7fx0nd69jeopOPWkWxw9TML9zi6UgtJO/o9jyNjpUAqaPuiRaQrYHNCS649on/F5QXP/
Oc60LdMOxD0w0s+VVvlZZ3V+gAODRNqTCEfSKWk+u/Xw52JX8t4i/uvM5dqXwmHT1KZ+/9Q7Q3IP
Fzm9YxoiYWLsoWheUj57QEEPtYroTTbafgyXOfxD4/xH0dMNT7KV8lbmtUB/jvAcVVy7T3xPH+28
5Eiac3FsJ/LPYqr6E1FK6neStRYm4CB98Fx43G4eECpnq+Yr7qk/dDXzLgf1rMiuOWW9595UHtky
g2E+XGwOhu1+mT3zM0RSTsBTItO7UrTZuXQ7yKwEoFnPPciFa0/Y1hW7yP4gmCR/cfYKbrjvSM6Y
WQZOYNLqgl1NmxatTpFaV1VA6Ho3DvlNgIRGoxSDTuggR2M3WAF+YZ/tnE2n1qeWi2eifRI0r/A4
W/kgWw/yszO38tC0cvgWqM7KY5EMXEy0WTYguU+U+bHRzcyb7erfrhyq86Js52haSQA/OrVOHKwO
YZKLn7bS9iFvwwYZ+dSc58iFhxkFSfDds9Imdow8OYx0CsFaCossAOV0MGE6C12/f4EYpN4dAnj5
lHSifHCF0Od0dg3C8zgc7CCa/FjyvJ2PHqe2j30wWPt8yEYLAaCc7pN2zuiw9/VTWgzWkc/6ygoj
IKZlL0lO8jodG2aDRjCb7Tj1nbE5VshvDlW0GEeVedFj0yXt5Y2J6wE7C7EH3q7KPB+HchPGY2YX
d6WMkt9t446PXeJPEWhLOrlUTWwOABf46mmS2C7HSNz4QyYvfYfodgClMRl99Lnp+uhosM7/Ccu+
ubEHd5K71liGG05SpbyXgy9PkyiqQ9Bg4D4s1Vg9XEw/3w0NjhQK9oKwdvxgt3VynWnCIFL4csiK
i+Uoo+FXVqXivicO6egHE55jMV135MgfC6dUjz2XHnHvVV+6rgEA63PhyWrQZGedE32YCiEP9RwW
d8I0U3LbR59pQiMG80RkPjWGrY7lbMycCcJQHRzZXn5DY/4G0AfnhcmhQERxVLUPWQ8Fs5wmdTWW
yW3ICnTH7gDs2OwhaRQjC+XAGncQnZg+yKCSsaHyqcSkvPT3SVQ+KzpFewoigXYaOV8c9h57udT1
gxe28CAG5LBj2WX7Qk06O5JAm50bQo9uW+FYuFWt5PcQzNMuZMW4MfqsO1uu7M6NXfzO+9C5yj2/
uWktEX3Oez5SpmxjBg7eD7rtruFEjPNzjuDlL022ukZUHZ41wUrQ1J1M7EUNWXxZ4JIuvY/4qDUA
zvq/bdG5AECaJYKYOj9qryfLWFighJWZ3nXEhqOxs6MDvYgxJi8BOkY5sKrB8WBJ8r37qfPagxgM
+XUhNfvcLk1z7t0pucnmBMrNOBdf4C8vcS/Dds+xLLvBKapKYACXaHbiNa7r2ZDfXbLLb6bS738h
/aS7MlVpc7SrZrqbUu2fHC/rnjH1PHEXyrVonX6Yequ+Gu1w2i+uaZ8iB5Ied0LIcifPpFViq3PI
9HMcUi4uAhgFN41lOA/hRDstVI57i0Ckh9irFXdiwWOeWNFeEOwFeqf85cFlirkfNM9BVqN8dnLi
j4muSpWI9nWnKUBLN1yaEdk1jW19HumX3Vuz+FKOXn7LHdXzUnfBx6nyyAfLRX3tjvbPupma695V
O9+rnM+S1LandFzOIuO/bczuJ+SMQ7N0XNiNU7krzZItfFY8BYjPj7kchyduDXoWtiWknyRhcY8D
i2fvpA2zY9vSOSl2hTmlt3VU+L8SVPJ3eC7tz3meRl9CoqHYKUCjXdIphNFQ1P4j8L7pcQKkBRIq
nbMD7dEIcik3YrsaYfyNFxX9rsmLr0FH6m5vT+LghFiCAc939xan8WNqCKinqnlMrOqj2xv93rbq
i52g8E7O4F3bhs4/lNK/awUZf57dHenvQAJ39NeiRxuuiMa7KqxhjJvOb/aROcaeDD4w0xHdHeSc
6gNWsjErfstuWA6c9H6WA4rRRH3UjXxaOI/dXfpZ0nf+1FhvPhJ/hTgvte8Q+H2UbLSvEXR/Fe6s
/D1PdsgjqzyYE0rAiDDMYFfx8U19n5L3Nk5XRZ606McvqmLhDec8UV5caV0dmsIu90E7y4elWj50
TR3GaC6KnejR8ZDLwPtyH/klgbPp7k4KUz5LZHd7XbGCuoO8hCHA76btvZP9jOyO7aYOO/5bnfVH
z0zxUbGAERaixSF1aB1hHZMffTTa0JgT4+TR+UqBRnjEh12ZMGPuhCeqq1TiaF0G2klOTyNrxPf6
aOYCiLrLBfCkRoGWT53h906At6cwFmnlPU+z/Ikiwt7BjIfxggJYmcW4m0kmINvBuR5JVbhHVEzu
WrU4xyAN/gik0Z9ByMwPbpVfF5NQcYqI7aaWLkJLaN/ZLS1yNHREQDg9CsdSGIdUB9aTaJgjGx/0
Lr6HWwm/4THLMYxYyk53RSHUdT8HQxgbpWi+qN4w96Albst5Dn9GqvmyiPq72S7TwWk55OycoIJf
gXDrO/EQl2xsR3ywVcoNrwhtPtTZ6854PMPhSg+Nu29qezhoUon0TrnOsAPGNZwHQNHRYJx1fVFB
B+ZQD2jvJ8mnxzFzSdRvXCreEVYc03He+Hg/lceaOBr60PXmt7b/PaXzfDVWYSh2YGRIOBqjhxl3
4A+jXAgF6pppT3xYix0H6q9lpXNMG7Y65Z773CMd2rtofbsy+l535gehMkgwDdWQLxwllUbsThvy
DIPV+jrXfo5rIbyH5vRJRSEUDi//oxItCsfLTIc3BJV3kcwnOHPDsQLfXe0BrmL6ZKvf3EaVdRVq
KfaFHdSHyG5+ghOpPpTc+GFL88yTm5YPguI7sLIs3HR75dVUDcmuy3mydoiueaZvvv4sNFT/2moe
OLDbz10wnyZfEKKIof4Z+EcVh0VANppdclIOU/80JBd7gdKoreFAnvhh+NMiMFTdwnmJ5xtjc7q8
ppCClbIrDnauKgqPP+CIKY5wjLKK+YCOflaUAHPYApvz7WSLIu45i++D5DnSZXk31URDiSjVdAT8
T3iRzm6q+NETf7nNF06vuHnVjly122U03A9Okxmf2XMPt6Pj66sKA/6PADDP3g/FgBzeOyyy7L90
5XAdlNxYSTJ09kHUOGQJLuHB8CZ5XfiFxCrlSPMTomd5SojOuyPJyr5So9XHAQSZneAs+2txtPyx
OF0RQ3/5tw33P2oU/r8ovV7dtJ5+Nfd/Vr/6/w8uWS9ah7fbiP+rS38hTav/fNlIvPyTfzUSDc/5
L9zpsIr/3fq76GH/1Us0AoRiMFhpM16IlqQ40TH8dzPRsK3/wmh3kQoiU4R5e4mr++8sD4+bW7QK
8GeIzosuOoL/pJ34WjXEf+Ri5ya4cCVDcFvAXU2ScUIWw5cl0t+T4fOLF/EPfcM3Rl7ry4SXmsod
GNnyL3Gh827p3tNQvDX0RU/2Qs2QLxp+7OyURx0Fj6ZjPArLeS9b562xV41DOQR2nZRJeTQnZ7lr
PDKnEi38w7aXstJhQKTFJZjjNLOYiLj/S2kFbRv5ogB58U6awiwI0KTPssz1eL3Q4jqIUkcfto1+
eVsvRkfHtEx10GDKnLpgn7vFQtiQ+2Xb4CvFCKmAweT6M/a7qvTPhPAhNCzf06W89XtSXS+ffAlp
nLQBtz5O32LbZHbmvmfbc1960C9eCq9XSmhF5bFPe/u+9+rhB84xc/6XcOVNP81bT74qTZoU7WWx
A2sTDvMNeEvrLgmNdzrlbwy+Nul4KnCHTvPsmf2jlSlEg/cyJ98aeVWcCclsc1DY4siF2c6X7FVc
A7zaple+TprNx77sXUzGHE3ahwQwwBkkhBlvG3xVnFwFNbK36BZ2WosfS1elV31hR1fbRl8VqCtc
LvJHlPbe10XuoSxsG/byM7z4CJPQs3VeMOzUS653SYDZk1GxbVJZK/FqLsfagEjpYzoXJ25SQFON
89YnX1XmWFpK4iTHuhek/U7MebKfwuHfWLX/tHrW6PusFsnlzAmCMhKnqOfo5QfuuyQLXu7/uRL7
n1XzIqd6+dKXqlqmFL49h5S8OrhcgEN2Umrbl7KOt/TtYaiWhtFlcdsPHxv5DgXqjcpcE9jR65Fs
bHDrltsjUVOCC6RavmOteGvs1bLpO0tGF90tgLo7V01ZVX8C03P+2PSNO6vCbGma9PPkFMfC98s/
Ot/sSdXqu3pb3a85uktl5iBQ/eKY9Hm8TA1tM8uYT9uefVWfooFZm3JbcbSFaA7ABsvz6Ktg2xqx
huIUlmtCZaqSQ4d6Ao3T3h5/bnvuVXVysd2SuakK3PwuwoPB/Yn2YducBZHiVfnUaikMkYX5McRF
X814vqxi2jj2qjStxOOO0WmLIzpmrue6/lzRNT1seimXTJOXdU8fWmksXPmxnNLr6pK/KYryadvY
q3VzxLlb2R4PXjAstw+f8Os+bht6VZz1fMlCh4p97AI8wcoJrs0OaMW2wVfFWQqduV3P4FyyIlDB
6r/xqVcL5ty7MJxZz46adPDMZvImZO09P/sb89VaPtFDftUmZ/yj1Rruvs9M9+hH+tO2V7La0IIR
AZ08VMXRL4QrTnR5tYftemrktt3b2sMQBI2SmRLFMVvQ0Blfss7Z+GuuSlOjg8MfzciNoa9VKi3w
LcvHba9lVZrSy4phDJbsWFTTd+BLt8S1vpdp8sbvuSYNNmYwzHMG8n10Zv+5MOdPLpK5d9iPbw2+
Ks0EIGXuRAgEUwsJJalyt7k59dtW5bVT14YzUehWZEczp0Pu1Bj0NeC9Ta98TW1PJA39UHnZMVdl
fUTqCCyk6rat+Rfs0cvZsObe3MktBpf5tyiTxywzt+2A/mJQvNjUGqYsUPe6GS8cAVwnrYjjptVs
/DlX5am6KTUGg29lBglOuiCiRKIst71w+/U7EWFuwQC4/JrCbo5hqj73aRRuO3Be+ksvX/g05pVt
pwwOCQ9c18luNq7I67yXwbPZ0mp+yqlQe8inUDL9sti2STFXqyaifldlmKuPVdiCb60asB+RMW37
Vi4tspcvpShmo9CGnR1tDbmNm6hiL+d83LZ9W6MAvXEcxjlkdPSY96KcfrWL8R5M8Y1pZW3KKZIu
Ge2syogkDcHAuu6xXBDEbvoQzVVxusQdjC0Mz6Pf2gVZBaYCl9Nm20pozZ+zO6hwpubRQwNWqnz0
5ddtj72qTVCri0oREx+dHAZGQWTA0ziF4cbRV9WJgLGeSjLqj0VbHHR3Fst7ftK3fstVaXY6iSYy
svnGDVBRmfN9Jlhi25xirtZNMIBaGJcVopwIf8w0SCMsuu8AO/75wb1oVZyyDR3RNIDcmwEd3riM
KE7C/yya5b/PyUhiX9dm1hPdkBktg6vbXJ+qcdOaiYb79biB3QxqXAb0DI2+lULcLeNxy/cH+eP1
yGZ3UTxFiicm8wFX0KalEnfc62HJHxt6pPCsw+F85Vvqxkmyw7YnvvywL9bKqFV1mGUjFbP419V0
58BO2TbyqhaFdkx0qywKqB2LZ2j/n+qhLjfNIIBWXz/2fMl3DmZ+wka4H7rwTrbJpiIHmLgaGVei
QoqbHV39MR2Odbbxo1uVoSVc0qV7yhB3yQ+NU3zhjm1TiXtrN7WK/BSXPZ/dLJPhlJS63TvAZzaO
vipDdE5lTxAN77oxAO/YDfqzwdi00KAiff26nQpmT9PWDJ7W8k/SZazbzFsI7tr0Ea7RSiLyu7HA
mnQc2iUk5mY+qdRwNj77qixlquAtN+wzvbJrvxAUPvixEwzevK2C1mGOqWmWhLpJVnhRPJWExhSh
Pm97L6vibMYgE2NP/VRE72UA3/Y5HqWNL91+/Zs2LYy3DtHTEfVA4OoHPctty024Kk5dOF7u2hSn
U4fnsl7ak+nMxabDK4zU14+Npa7ofYdZVitb6jjAUgbXuBjmjR9jsFosOxOjIaKwy47NXW7gAf8s
Wtt93vSLrsMNB7lIx55M5i3roxeAJZq33Tr+zeA+JMKe3MuMaGcRMTBJvwfzaG77VoLVihng6jYI
Oc+OAglrlt8tRr5p74249PXPibRG0Qdj2irD/lGEhhX7yDi3LZvBatkM9GLZST0ExzFS4+1gmvVt
y0XEtm1EsKpO/+IJrNTixznGMPT3bn2lp9bbOPqqPMvaKliKlB+no6xOUaeWq0SleuNrX5VoEEg1
WypnJryAHZ0g1cfML+aNz76uUSMkEzmC9FRG/XDGxGrFM4fxbRO6vypQM6nwutbw/sJBVveRly4H
HORq27P7q3VUThY+hZQ3owai5AIX/q0GoLlt9lqj3iOsLuZiFX7sl7lxdOzEv+qcsHzcNLv4qzKV
CWgSwNFenMw5tWpCRc5xk2+bBHzvdak2OkO1poFVVZFfP7WkzV1h5PjPwm//5xjhr2rV7xILLxej
m61vPhM0ye5oREm67c2sapXYQoJZ3dqPJyLd9sWowq+VOwzbFryLuufl9ryrlmwuB+HHRIcVZ6PM
nMcRotLTtmdf12pVRQojux83oPR39YX1PNmesW37shYHYU53WjPgzVTFgAZQ+u1yZyrP2Pbwa4WQ
2SeugbeEYrWtJm6N0Drgrd4mEkJi9frFB6TxhX4u+Vnb7Kk1sIjLMZy2nefW9sIw7xcbxSvUTitK
jwaO3V1pk9q76Vf1VrXqmRZelZRZzHPn9qOHnPR31uTvYXYuVfP3y2vPW9Xq0A9JVc/MwFEE+jMh
eQ93U/4e4e+t0Ve1aqhy7KTi2Z2sNG7hHhp7S+TpYdubWdXqXOhsyj08jItKrCNyJ5AdJJVsm4G9
Va0WBNE5oUxQX2PbituJg0EpfG/b+ZHYsVczgYsaq+hcVm1VlHbcj446EpOy9XNfraszQRFJh5w3
rjpXn+bFFOcgBU666b2v5UIjDILFayZGH5Cvl6jA97P1bl7UG9/MmrLql23bF0HF9+6NADCNPMQt
qcttv+paMxSR5FKDovVj6LnD/awuGU6pZzxvezOrWm3ZFJDhxtoE8tV7KOryuz0vxqbetvdXkMqL
3k6bWlHdi4AsUZXUB2eyx6PnNmLbRm+dZOwNzO3tBe+AQPzRDrr8zvMnf9vXvpYOGaR9+x40kTjr
fX0QMsd0tcB73fbW15VqtZZB0DaTu1Wnt2Zugd1dGnJatw2/KlUgK6HCmcHK5CsA/YTCwti31MbR
V6U6WoM9KNvwYo0L8FfkNu6J/Lqm3Tb8Wj4EsRg8uEsngxapRabZhWJkjfKdRfuvy6Z/WD7WKqJa
TZEtSG6P++GCpWnKEC+HCawxwQ4bZB45gl7fY4TobiKrAudTFvZH7FvOxpnuAl94uaOaOC5IaE9+
nCxD8bXRQf9buFO1reTWWiNMhlk1VBbwWxB3113mpUgvZfjO+nV5xn96eau1V+C663vX8+JiNOor
hbu52BdmVeM5HVpB8q3uDkJN79G435hY15mLAucspywm1sw1fDgLNowbkFPbDltr8dHoJU0FQcuL
YUb0ezAl7n5yvY19xb8Qui/mPmLAMh9zJNuURCYP7G/rvSp6Z9sEspYgZRdZfZCTLaAvOSDovcIz
1N5tt0EAjl9/ooQSE0JVsE0xMZf8nGXv3xBarT9ump3+pkIi8my0LtsUBQDraBtTdO7w02/bfP6V
KvjivY9my5dssIEr8C+Jg1EE3S+ZNvY2DZX3F1j0xfhzgDPf04zfQ7t2d2R8B6dkdI152/RnrxZk
fJ1lzVGXg24q1ZeQgIBb8mzGd9qubxTwGlWLDnHM/ctX2TuAMPd4vJZ9FDXRQ+XkziEp+2U3cF+X
biuxtUxppE2PhaoMYseWxaF3O3nfkPSy7eR74fi9nElRJixhndClSgWYARv33p52hrutW7IWKfmE
ks2mZN+luTv/VOcXs3+1uB+2FcFqifb4YLQ7s7/ozWm84WpNxUuntgmsCN97/WbgzXTlnBL0IwsA
WVCzlNkfHW4KNs7Ma72Sxc2zSJl64rayl89DmLi/uyict/2w65xXF8WPHG1GRwAdEf4uv+ae0O+s
YW8sKmvBEhm+oAe9gMHHef4w1uRMEn8s3imwt0ZflW9lY+YDo8bvalvqEfOjhW1PNNvOAmvJEoxU
IzNqQmki0F7JVYLr/YOiCoxt3/zfhEs4WUimqUiXAiC3SzD7xIaug2176nWmRtG6QwggHzBBXzj3
lSA4OOrL4OumivoLmv9iYiahKawzMuXjsMc8ZAxB9Cnt5LStD7bWLvUm9i9rcCLiaNriSuqs2qVy
Hjd+8Kt6rZNmGULQN+wJQWiYnlP9yFKn+bXpzawFTBpJeITtnffuG/ozwigAdMWYVs/bhl91qvwg
I+mV2DHMyDbhZN4iiO6Mkkhva1atNUxdmVVzn8oEt3tBLE1d+Y8BUqZtF/lrFVPlJHMxdnUSg82B
ZuITYxe5st822axlTI0JA7EPmoR+iYdGisY7iGRn3Dj6ZRJ68ck3uRc1BCtGMcgPugKVaZwltIWN
v+tqecXOHYUoYBKa4nX3DKYrI0PZ2GbJ80z79bOTEY/jueySOAO4fCTu17lXNdDFbduodUBHniVR
FWYjaW6NaR4NMh3/xLWsvm/75Ff1Spiihk9TG3E+Idrzx8KOvZH7wy2ju2tNUzBHDXkivRFnGNE/
+Q7xt3LK+p/bRl+VK0Ztx2Rfb4BJ0/NxoO92mpRhbZrj8cyvflagBkUfiSSGOin2RqfLR+ibzo9t
z75aXfXclPPlkiwWjrDvMou0NbJi36ONX8rm76db2ISvn30Bh6z8QRvx2I7zV+B05XUSmMumk7kL
PvFVsbrkg9rlwDRWL4sdg727z5NqW0Ppb9EMSUXWe99MSRx4hjxaek5285Jlm7YFJCa8fnTovDVB
D6MRu6MnLxCe4jTZ3bbLN3cteLITMnu8xTNiVYt0uWqFbD+QGiadjU+/KtYU7lQvUseIraAEPWhO
k4TzNeTmtoJai5+KwAmtlsbBpe3uH1wnTL44bp5vK6hwVa6lNwCyzZhqBt21N5nWxZWbzu+dB9/4
5NfqJytzo8yQXhKPrOHXNmapzyEc5vckwpe6/IeKWqufpOSQqZvJiMNs8IAqDbN5wuIEPrrN4OeQ
6xws+01TQ7gqXiRooYAlZcREBk3AGx0bd0nTbxx9VbzwTExugRamZGd2rk0CLHcd7YVNm0tSv1/X
V44WKjKqND31kze51/BAYXLQ0+k2HRtAUL4eP4saoFah2UL5s2A0Od50LmS/cXZYa6IUnDsaaQ3I
vJKMykGP5DctTb783vbDrsrXHbwst3A2nwLAxwfQbf0B4GWxbXJYS6KKTMMXsivj5A7sXbNGTHCh
vG22HrZir198kkVGYjhecvJgrGW0KAz/FzDW9+Ly3qjedfKHibQ/60uVnkvbIFJakjl/58Nf2fjV
r7VRI3TvJgG4RJKRa+5GexxulSzTbV/lWh+1gDHPwZB1535QrnEgflaCZYDFunH8Vc2WBKFU5RC2
56n0ur0M+VVryA8bP5xVzbZeCKCX0LszLZbohBJAPpWO2nYqIazo9YcDT5BJOJ+Nc97KL3ry6l8i
mPpvmyoqWPWeunCEcJlX8mp0XPGHZxXyp1TggP/vo/s84j/M+Wu1C0E/WqXFPF1FgdFO8UjzaT73
iTX9bkwFR6zEx/HORtn/69L/H/6zYDU5lFBLNZmJ8irTyklvPHpqiXUKFNk89a22s8GIcOz0hXkj
Q4LZ70AVGuHJthyd/JpsOJN6J+qiy7Od2TdyAP1vLIa6M9ygHuu9UWoniAPfyIrvbT1pOKq2Cf18
Z+jKt6/B/JeSUPYlicy4yEen/G7MjmygRILds74Fl38Cot7J2+XZnzXo+jqJ8uouyIKiJgs4lOk3
OFrtAOCsATv3wWzbQch9qZVyix1/RJJ+N+zJShPQdnZT/DQmQwGEngEBpp/IvZjacee6Rsb33eiO
ewZ4ufNtpeYFOFNvjdAbLbcqk2c5AkO4gzYbLsahQF5aPActqPZxN82pOQcHLbXXfRZdJzJCN/kc
rqJwCD3wfWM1NofRFKLi78+Gpb1aOjfCX2AaWfvVlsKp78PGitp8P3Wur26RZNgtYefTHIY/K1da
7T0Xa635tVJitM3DaFU5B70GWlnQ7Ws7S1P+WBWWergaGbNtD30butb3RZheBl0+bEFx77UzJ2SD
IG+2CQzIQpwD3a7VhSmPaQIx9r7QtfKeOjJIGCH0DMOGKEUgHYDXNGTVeyj6uizuI3sZxTniGHQB
4yZuo2PVW6G4gRGYi6diruRkH9hLNMsp86A73vUDgZ9ilxtc8H9YYJqDMFYAztN2581LKs8ZmHXj
W+UoTTxRjgARiPBIOslMqLM3e3BCVSinnrhUq3C6aY/HjvSCG12Ikf6gaWlFcBvcV684gQISab9v
F9Isk90COxmUGjlTrvxzdIjF+DTkdph9ahOvHTsc6HBVAHz79owp33BSJ7vyh8bz/8h7oF+/lRkY
SxGjOYffTNSzwT/b+9lYzOdi5q+yTrpKegGcEhe+BXWtDvh/j3WUpwk1QX5A+Nvs08wh0LdoCc/Y
teFQG1+NRQ1ese+yxVl+wNzVxk8id0R1wHCh2n1WyKg6OnJq5/qm1uWlwALyHOFDA4KM5kNWN2M0
37h54xCBUZiBr+qjEWXKMffe4GTIBYIwr6ZfNq2N4VmZSKO/te0izV9Nl9sihtPrJDs1Fe0u7Yz+
y1CwtQRV1lyFDdsEv5x9Sf7wCKCR/QllbnYmxdC1Qa5+WD1v8mdLNA/Y6oV4BX1d01cKbrFU9/Zz
SFoPzmEOsuKp8v38erJK85G0Q+ES7Cn76w5Nxq1jD/CO26CIpQ+LwspJ/MryPCk+uCWJPD9TUnnd
Uwockuiz1JmzNrkj6lqVt5MqtTsN+9mFgJp+HTK+wfLOXciky69r3VUUjw+uvvvcM5m4zbEr5iDP
DkgqgWGKItVje4DOmRbtwRXan774htkvvwwnSbtP/RjICGxcRmfe3A2Oq5anzErYKByIxTGBwIkp
KIuFXA9kZe2uQUsJ8G0E3tvZ54AAntInJASKdkLyUDK3v7GdSYKGUkAhSiJOhxdCmpCrQxvpFXjX
9lteqyR04pltJrBPwDblSNxHHQ1ptFsMtzVbUo/AGH0ljEBHzx0ITf+bow2V2rtoRPLDs03j5P4W
qnOapzzrw/br3FSAcXfuDIT4PjFJD/9zSkcC1cFFmuDOReKNHfSiVpKxsjMHiNdWPKV+MI/MoB04
09tytMzRIpivbmm6dWHi5PNe2EYPI3CYCB4I3NJ3fw8Gx0Nx1Tdp1Ig4KLk9iS2TdPH7diyGGsR6
Po9LTKKcC2YTYID5nZ91mJJdOIdeXsH2NKfocZa5681xn0GQ/LkUc2v80alMWXyiQHwJ+TXSeraH
U9lKBX7eXaSfPviZY7QHW3mLeWXmrmJ1CfwRrj2LZ/JTl2LMnspATMNDk7SeDWc6TN0fInQrC4Nh
6IXpJ3YgQ1HCciwrgPRZX9XTFfTcpZ0RyoeTme64c5NME8oda3sijEkM6ScO4o0i7dnup6/Ag11A
/a2XZ+V0FGpu1bSX02yOT0PLrHTXF5m44GKQquyJmTPLAwnLUVjt+qaxnoLMVWAihc5t0L9EFYkv
RjIQJfDEoaPg5qbDqQYaVQdyCY6T1cv5httTwzN3tg2W/IQO3HL1LqFpJ8JdZTa6+u6J2YVbXUfZ
NJE503bELe2GDE5NCTMgzR6KYOiY4JNkdv+EWyXq6rCMhbKIOamCTvq72maML30YEIFUlWXR1KfM
LLIyPNXW2IXm0UotI7+xm9rs9cMUjpdL+qjXdrrcOcvCb7VrLSW6nK6qNhPz0NjQfCtCCcqgrvet
vJz6d2oBev4kVdiDkk30ou32uEx0H+ud6ry0Dh9EO6XfEoM8rmo3d8qG8c3fTsJzANB8/OlOU4R2
bAbOS5qXMdfqTDbEBPyehMKpBTmtpvDZHCzUsWkEOzEC06zpNfzOk2XUbSy5jYs+MV+aNkxaN4+M
2LT9YfBPnS/HstjVdWbr75rps7tJ7PKSO0Ae2fSxJpdovHNN3Shzr1ow4Q47kYU5oNxJynHJPs1E
dPVwWXoFZnzveI7Km72e7Wr+zBpQGH8MgQ4uTFK7SoJTWpBK8KuIRN19BCdKCtDJbZwstPat8Nvo
1jNbMJf7YWhIBN7nlmyAv9dzbkaHaLRqOf5v0s6tOVJcS9t/ZcfcswPESUTMzAUkmU4fsctlu+qG
cFW7OEgCgZA4/PrvpfbMRDdtO7/JueneVe2NQaAlaa13PS8A2QhOD6MVGoRmz+u8JnOh6tLHPAKN
9n6xmW0KkDQqf6kTMgxFo5IeY0IhpCxcUOmxV9ZjwsqiRb9S6IC6+yVqWiz8ceuX/vAd/GdTvK2c
bQXDHluMeo4NFA71t4hJ8EtiC0xu99kxUe2Wcde3OFnFOdWL1cIOCGQjJ1VwrmKYbzO2j35suDfX
V35g+uABBW83+lItfscHvAnidMgOB7DoRF6OBrhesBRMXlIv9+snDoOp5mcIPj8BIbpxJwQKHsHm
7Sckoq2ZYlLB0ue5gBcI3HkKamGnFMMWKe+OQoFeWsVY10rypHhX2SyujF1aGMBgGFbz8LkKi4Nf
YddLkgpkRqBHuPEtBw0jIJNo7LdABi/gtMYlLDxLDVMqbHcn5xo7FI8+uRyhcS8X+MypuFkALnuZ
W5ex/dSRsWexp1A5+SaWqFX3uBUfZkmwUxLqarRbRTIYwMHpLgomWKnCpUy3iRWxATZyNYhw+UOb
exOA7RPnZL94eD/Ynps2+jqE5QQScKeK+Vu+hOCJxnNpuWKIndJuvRtrwZy4t2eYQbmx7GDk0MZo
A/B5hT4p2GHh8ee2qH0sGqYBgNwevcpjqRupInxTDMwuGUvbj/DzokbR+gKU8gjgyDkPw8uppq3/
UjiIJz+XFgN2z/rBN3dlK1xzO1nYv1zmHB4UNMa5fqSXAwwwhl8OcOUmXQ1vfB0b7ZTtRW7cWr8w
CTLGF7fzePlgRssFbrdFB/T8xCrFuguUocvRiakN+6un3kap+I9FUKdxUhe07wBoedRGx0cWwW07
B2p6lP5x7uqxCi9EUXN0tFalBYywk0tY0zia1T6WV1aIpxFBBOODVGHlYwwmK8dbwHwG7npaBF9e
bSnr+xlnQP861BZ4rQb2D9kEVisc/ipYon6t4CxiRILzVA9TMxYx9o2AeVTfMWRHCMCsmIevhepW
QjTz88hHu5cTuWjOdLw3k8OZ9n4GIGDCUWu0bP+isYGPOaL2TofHlpOh/DFHPcXjI9Sz+Q7mglxg
tvF5aG4Ka67hplmUY/MCq4Icb1oGoX2sZSG7694uJ/cA9wPGHn1/dfyC3chMxAWXHjSIFvZ2Tzoy
gbzTuTHsoOrBArbd2A21HkvZFeSNQaKmVx/Cboobh4C2i2URZFwIYYna2YOp7WtY1ebRUyMbYKGn
nvpy51Sayq9T42l+xCgvmARqCQf0LegAO7J7S40DcuKa5U2dGr+z2M5QM4QPVqEmctmbwgsv4MzI
Obodpojfunxh8MkRC6LP4xTBMw/k5V63WG2KHIDqoIZhh22PZfAAuhww+EnehHwooBun2ntgAzzv
zW70QBbbe0sILLFUgoapLZUp1A5dz96YgtBQNtfYdYbmMqSAYcP5UBfFvnYxNy/F0gQ5NLlLjUNx
WDnddW6YvZImdVuxK3jPjOAx4x2y4WjPg6Y7gnMxvzWLL9VRlzAwQ1Mbb4GQ17i34CJs0F90O/lw
w7wWNqo0Oz+warmvJ3SUhbFb0MW+yvuAtT+LQFD1AtvfzrmDr4w346CHrqcAdsyK9Wmvht5cByMJ
5NHLuwHRHsRz+wirVWe6RlMq0BNxUMO15ztrKwkufgVnnUeG+QueAzwKu0Pv4vBzFxiQ/7GpAmq5
NEhiwXMN9POGLLewO8OJkCewzbNJffTnwrOWnQnyqqmS3JqBiU45Caz/nY/2f/cBedvuLl9A9dvW
XnFEF01TxxGLaBcLFMq/f555+SAduO3v6kiOGWX68sgnu7uCnsC+ZU3Lzqtfbfu7iBh0iB3ScvTb
UsWwEugeZ3QbnNDlfnTvazbpT6Xs0F/6rnHb8QhnT+eSwK7ued0rn7j33/q2d/JE2wav2ocDYGGV
7Ahza3/17AqW9czm9fnRh7LLjtFBVRe7ISAWPvtZLP7eBjD5rYoYDlk1rEpuK3xIA3K42HQtsKyQ
UQ9LDa+fXSxBFB2NOzDdKX5ASa+A607XRjDYYpKEsPIAq/6Whroyl4WpnBKftUKZrtbVfJKA89EA
bvKRE3y6LKNmdTSAo1mXvGojy98BcGTDHL5dkEOJ/Xzx/B1SARbVCSo/OBVDBehYPvJZiz3HCOCj
Sh1/sPr9xOETdREJl/jXgcktlsgGPXI69QZmRVBKdz3cMW5xFA+wPxoGqekAPq1Ssr+DJnJEp4KE
uRDwW0jUXK4SuhYth8CbRyStakszP4VzBKy/SF/OY52MCAbkwIKCTAdT9M74KGBl61gxD4wopzjn
4IUznC1xmoaxDay3kUWBzamCZWw+d+2OjGAApQIuX8pcenSKzK2gQaEZ7EnUCH+h33Psf8UR/9Ro
+S+g8A+Nm9ff9xPmK30F5wP1n79B4sVbu5og/+UPKT62Yb7Xb/388KY0H/7z3/+FEF1/8v/3P/5j
ZXwP8+Ms3/7j3362uhnWqxVV2/wF+72KiT9Ghd+2OLP+46rt317/9v/6Fy3cce1/wnQwjEhgA7cP
tvd/w8Id4v0TFriURiHsA0OydnH+Fyvcc2HkDG9BCkd7x4nAoPgfVLgb/jMIYdwXeQRXDPHP/ysp
nLqwHfxrgAF8qpIwIChgwwoXzq6AkVGJxegMot169Y3sAU7oNvoBO+u+qf1vYlAl/JuX/Z/GOftX
lPpHo0XWIl2i/uPf3pvZ67U3oVE5Glh2VxQP2FjcRQJifoVm8zMvvimbugOa3QSBz3PD6+8yIOTY
4OxxRo1kvfP1if4U1F3ggn2IHIoHNVKCFZhcWTBcP1FnWO9wG9LXi28CXuTDqG9ArvTBs5w8Rb2k
feUNDpKFEeTEsvHRyG+qMCN+g7UKXR+ceUVYj2wfcjs/o+i73j8++D8PDpURJLo4hNxDLwcfVc97
Qm8X5tz/TM13PpmPxmZTFlG5qZe5qqL70LQ2jF0ZsqpOVSa0PAWbXqfNO6O/FQAPSN5j7+jR+wI5
nRs+SnnR+8pJJr8a7iaWe9hZ6x+WHbIzOh4wXFtNMKdw+x24oPe11rdLwSNkfpAy+ny8PnjRW02w
DyekpvGD8N4ugu8WhwFM2/vPn1/795C8N1Sb+ctoDyq/0uZedU5Kuiod4bFJ8yMZnujyte1hvSaT
mq1HqxTtxNgkX3D9M8+P4bDHP9voZ27nJx70d9B472Y2871rHeUtEDneaxiAjHLcL8WVJR7G+iYo
2M4H+IvCL8yChyM5GvoSwlSpwZSFwP4yt69FxHb/9S80Zq0/s2YhSxPuhTWnVvvLzaMTd/qb8fje
nW6Ch037XEylMfeuVR5d98cML6wAI+JOV0AnO+MMOT6LrZ7ulm5vaZkQb4hDPiV2E10ydqqE/1vv
/959bOIMjwRoFWQW96CnoOAQxSNGjorh4AQYIbgSkeNIX3LY2BV7p8VOxb5uYX6Cylrd9wmsq+Np
GC7ww0ie5PBY1KfIJb8L5e/d2SY8iTlkFZrJqvtOGPja9+ERGdsXZH4TBlu9eOA2CnKoRpZSfnEs
DuNnZZr7NfVkaH+t7O4XLBevYQ/5AhDmA2o4N3ANf4HW9qulsBPRYjc70yUSgKjzzFfUsW6QcS1W
U+zjkLtfg7H/wYS9G/OgTBpn+t4ZkZa820VleaWtOany/KKn9WW5LLfBMH3BvuDStvOD1uGVVRZJ
admX64hVTr6by/lWGX1YPOe+ttT3quluGomKlEu6i8j0B9gf3VcBdp5otN8j4QODIv40WuOew3mh
h51nMsCZm3D4KVbyEoi1gzI4BHFzC9+bBxjegTbCmmTWebZ273w+tz+KgpsY7sBxrfMH1mVonsc4
T9MUB7MuD5oTcWOrxrtDgUzhNF2fmBUfBaptYJ8WLP3IrGRzL/ekQumsE+ct1luVeD2SyosEkRma
EV+iZQhiIuUZigME7y3kEvogRiHo67KuIzIug/wWpdaHz9/BB2vdVh5uLLiqy9DvMscGZz1GGqW8
r3lf39UdMEHnjftWJe427hx6xawywF/utccvkQDLPr//D17pViIe9sqJVBd2mdVZMIzn7YOuI2/3
+cU/GpxNELX8iVq1W6gMVMQxsXxmxY5i9gHJI3Lmd7OJj8j1RLILnD4brDlbLDTCkQCF+c/v/6PB
IX/dJOko8BtTLH02hlhvAMTpL5B9Ls/bU2xF4hOdakU9DjrTxL/BWxi5+uLtvBvfTFQRlXNll7rP
nAgtdigLZZ7tyuSci/9dIE4tNO6BBJrx3PGSCHeeoHp91lz1ttDL2rUa9IsMXYYk5c+FV0AuV/aJ
vdD7r/Nv6nBO+rn22mrIhEIRrh/lDmkkcSIYf3TxzT4LhreqYxQXJ1G+l4os8NxV53SNwQZ0qw3P
/anXDD6OmdP1JSwQXH+H/PYp5Xn07m76b9pwOL8yf6zUkEXa07G/tHvD2ZeO1VfotPuFIsZlA+lM
5tdNcUZTzfo8m1mrggApH7YOlmS/8D0lboOc83mf52bSRm1YsNEb+oz08HAs0aoM/IB3QvP1wX7s
b3LxgVSrXsGSGXLrzWsjILxZwgUOLCanKWre9p7hM4N3a0eQc4v6HDWhvEWVwnnAlqG7a9D4vV/C
WX+FSMq9BUoKRpSShTsrcPxY83m87mf9B2xVPXR2OOdA7NYB3wSEgYlwmix7yCSlb8VkO7E2w+7z
AX9/G+JtFei5FjlUdgIvM2TWhfB7mFC74ZPtmTQYeX+tRalTLm111rkY2K2/RuVlGNEShHpYNq1G
jT2Kj85wFvMdA7WVpIfEy1EFsbDUzkGODpJwiBVFbP58qN5fEL2tIh3qqm7heh4yn5bwHF98ceWN
A9zeteOctaB7WyW6rkESoJDhZqXV4sQwBV4aBs05Ovd1eNbo96ecSt65cqgmEAXh5UHgba/+CObi
1GHnXTrGevVNWKATlI1V1XdZBCfToz20ztUwVihSR9iJd3JJ68lYR0pLdjMrEiVo5OxSXobReSvb
VqkOI0pE2aDvs0WohxZyBd1Evz5/8x8sD1uZemvVXt+LYcigA/0pbe8PW50ym/lNQ/v7SczbkjvH
fII5Jq36rG4nfXS6OQBUpIlwXrUgySj6wsA7ePJ2rA6fg7L0dmOHYj9DsLqEHYOGIo83h2iBbV84
RvoLKubWjahovoeOBPIvf7YSCw7PiRQDluOc9YeFBDxtpB0deOk/diYXO2cZu50lKEmNtXQQSJZ+
jKheJMYZxMXAldpF0+iiUMaXxIP6657OPpSzfOawFNbVrRVBo+QGOQT2ZKEvLLJanPzycg+zY/Kl
nafhJWfjfOl0KIeOYpzTmdo/9azqxB5DEMnhvR4vIzRbNAzswxhEL6ERUzoS1AaW3sgYMqofUwXt
UyeqM1ebLQlTjRaf0RjWZYOY2G6e2RJbwymcygcL899AmKWkHsRsMpvglJXMVRTGld28hUGInANF
vxJcvSGUdGqcPJa2LE5sTD+IUtuuBNTw0JJuBzJDKC+PKocEzYLd+nEi5xgDYKJvOxOI5pwF1JYZ
KP7XlnBo3JL+lDvNuuN6Zzps+xIYQXO6sT2Zhd5aaYqgeDVQgyNzYM1HYKzOKUmuD7HZ8U1olpZ2
6KhMye5O9/l3u2kfP48WH72B9e//FGanigk6w8IwA0/H/UZhwPzQANGUqoDZJ1btDwLSVuM/Lx1r
wmqWmV3a16Oc/6gZPbHP/ujuN3mJXgLWCJcQmfW8IleDliSedWDfQItcnreQbpX32gXnAJKAICNQ
b11LZZkLF6q7RM50OitD/rd6uUYP/9zPJMgCCRPvyZu/1tE5DRb4dLa18iWEKstIXNvivY51DdWR
Oi+z720r5WweNVSouHbNk94/lOcdhr21evbnbzJk1Jp9CFYzboajiMbXwo3O27Ns6+NkmoIOLt3o
rId6EC7RBYN5BWzqPp9MH3zpf2sJiawln2nkZ13p2KhGTx6QRedw7dc3udmyuONkOri6B5kPccWu
58NtPkOr9/mdh+9Hst8L/p/CQA8hLNFKBllnG3k75iikFBEEoRqElQSi/DHuwtE6ERA+mLXBZtai
Ib4PwVX0MzpBuhvVbRVT2lu3gZnO6YlaB2tzCrGiiBHfc/xslOjWCLoni0Rvnw/VBy95i0MtqnEm
Ep6syPFZLC5sBTKy73Qnxuajq2+OHADZoefPaNz4DB8/hzZfTOmcd5zZ0lChSbA7twr6rKlb+M6j
d6OU3svno/IbufPOWriFoQZ+SMsa4s9sqq+bITzYlCV82pPmMS/znZI3U+XvbOcwiTfi/uDusw00
uxscQ7jar3/qLquF7Zf8BO7id73svfvZLGxeOUFxV4swo/kYB9OU0InvnI7Fc0SOdn6NQoWn70JA
Tpi5bZo+aXPEx847TB2SzWsRo4Nd6OeD89FLXf/+T7NrrOt2CQLeZtgc7FsO9t7cQ/p33sU3caHx
hkriKNlm8Ji9CdvuciTWqUj8QRnN26JWy5wFIwzPREb1MP5cneGOQhavSM5XEM26yIF24BZOlfxR
5ubRc+STbGz6MM2Lm0hfl7EoAhUzVlSpCVC3ao1T7VxJxjvjeMV9q/BzaqDhRdvKb5WyTSwm8h3F
hhu3QyfSeSO0iTcTiv++zvsms+zyFyFlF0fUnGLIfbAH9DeRZhFt0NmOI7Ju4jfoP4YiAge7OJrF
KynOMc9CONtyXUdUkCozjjwLi+lV6+JHMD6dNTZbpusSqtbtLCOyfIpSEdVZnctT4/6uGm297XW1
+dN3Xw3l0pXLxDONmuWxnBbni3Tb+oZAUh9LNJofI6GkTKAPRMczJE23jTvwh0W7aOobJd9Dj1nt
6FgHP8qqNdfUbex9USF1COznqoVwHmH8Tvb5ML5NvTt0uxHw252At+heVOdV5D1vsx1BA0g+6MZg
8Ac0S5HygBPFedF+C46t0HzhcjjsZJhFhyBsnvyBnwjIH8ScLTU2pD5OrnxgGaPNWySjFyc4EVo/
uvIm4MBsyAlt3dZZgbYP0CqDPi0tdeJE+NHFyV8/GT/sqYeWjSoTehRoXOmc3QxLmVORYJ3y76wK
W7tpt7F8aP0nXD7cm9kk2NUgOXbf6CNK7gJ9Olh8U7t9ddelHdDX0DkIL8LJ/riWTZiz7Eruozkf
vTfBE/XKvS+muIjQFDCWSet8wTxNlvKR5cgNyGcIG7BHjplLvuSmSxWyk/hNANeP+Ft/2P/r1zrF
OTbD63zbxKLRtgishjnPwJX+wVqEVts6NZk/eDFbXC2q0WiYYC3LetOiVj7t24qc9863qFpoT4vA
Yg3L8q64bom6k6f0sB/d9CYAucWINii0AiBuIuUDpTAc0vnXsyLnlkDLEWDg8RaIzA+OuZd1Z67n
W5vrVvDGAZKRZa4B9z2CrOwodX8OOx2fyBY1y3LWCBw4cfW2uyly/YK83PN5A7KJC03bCbRWeiKz
F+YnUKTKgwUB+u68q28CQ+m3NJgMYdkS9e1OtezWy0l05sU3OwR0nwZW0Ok6m3nx7KA5NlETEGbn
3flmVubQJLvjMjXZDLvhfdHH1A3PASXidW4Zs8yzoX/DrjZz6kilZqTYcUU5uTjrzrda0gVZpyJw
KpGhP+1Z1M2PBi2YyefXdn6nIN6JxVstKbivjOmgqTKbWAcE4mtMez94Qqz1O3q0eY+mraOajmuM
npYhLYfnALlYMpNkhmHM7OGILaz7wiypq91Dj7b9Uf3hskdcgSMx7HL/muAqwWAQrfUFcr+xJ+aj
61xXhdgxFx9p+9zi9AlSLBTiNuTdfdwvGQK4bPyLFl369n4N1StpRwIGhb9Z8FlYo33E+tGhB70J
vk9tGyb9cIP/SBhwOZA+DXT+QfM/bPrVyR10993hsHuNxcBd6B/9dAyDcofob+Fl0TZIYOC+Lgut
7tD95R3w27tw+OKj6X7Cg1TyoRZHhuexyrd8lni/P5X2f/8eXNJBLhjN7rGpb/BjFP7YuA8fLYFU
IIUr/jWMCm3DvXsYPOxfpqNUKhHmFs9W52/ayD0GBKuZsSXavrydrmD2HuZx03eXgw2sc4E/7tc1
bg5hM2044Av6ChmD5zyC0lI+E/8In/VrjWMNgAdpQYJn3AOsY5OCiwvivPSKxEHjf6s8cZU3Qyq6
JglgoLUUTqyGGxJchygggY4QgzmcaMWTwnbSaSFQvemLdQidyU5wKNP2XvcBGA37YfhWNz763uYr
NLXueAn5oNwxeVyfkegXyoIbJAFie7F33ZlJha1AuRxR7kX3W52puqjQj+Z/L1RwYjqsK9J7k2Fz
XC1KZYQtcYwIh/ER3VYjKlB6AMsWr7ICNTdBC4V/4nd9sCpu5cq07WHWB01Ihu7Ra+O3X70iOINK
vcajzRrQoeWbNVqxLNClB0RBHqJFMRzPvPHNGiD1BAPG9aiLis2LGKcbNpzyV3XWO3zvBWyWgA5F
a98f3Spr8O2XExDL/XiJCQagV4rvf93xKHY/4tMz5UW5OLfOcOII9tGr36wPfAIPbqrzOoPF6y/U
vKwsj5R8FAFlv1ygL2+pRkP1iaj7wWNu9cwwwPUCuQRVRr2ouxoj379vFFoPm7xC+gMdYjcNrasE
yAWdeLmOFsxJJzpKV9GkwcQ/ot3WObG8fPDgW6lzGLic91w0mV238gb9EPx2UJS/VLYXIWrORapr
fg7jCV/mVvpMmYVeqLluMn8aXzsO86i5eP18UOn7n87WvZ0P7iJ6iFgyp2A+4nNYoOfNREk9uNXR
Zn10YUWAAxCHnGONvj7MJlqEkzPndGI8I01tEghcUG3kZxYat3BkGsJlHI33PGNj+62BWaiwyRmd
e+t9b8KDW/YKHtqaZx2bn5zAfEe+88TH9EFQ22KRZ22xofZInQ2h/ZSr+rnr/VNpsI+uvYkNbY3+
Z7t1eBYZ+zln0Z53w/7zb+d3ZHwn7mwt3Z2ctppHXpX1IRGXE4gfQOkI7xHY/TAta1KBkNFQVJdb
qyMwb5zvQy8E9yTyRb0rdeUc2rYkMa8tsbPmzqTj1FZpVUTdDkkF56IXYPh5BiYH6PKGiJk4DduV
eZefeIDfR+d3HmCrp+3VbGC4F5WZnpqY+WzfIJLUqJU3sByZmnvsZ2YIKvAvW4kYtlPJutUag2c/
dNPaz9Yd1YJGIqzqaskIe5TiEmbxeCJ2wN/hUD0EImWhSLFbK3sPDN0yNTRP1t1W5X4X7EErs3M9
1OSVdzGYP2z9Ys7xhcMXu1X0BiK0pV/j6bDxhTW2c2qSEWCK3w8bW0FvH7U9KC6qzrgjyy9zJfUe
ydPlqxeM9MLAtSylUdSn4IiB4DHy4tBYxIKaPKLuwaH2CMxknWOH0wPm4Q85SSCzEE8M5qHpaCmA
pxrliF2lxv52BEvoaLdBEJuwNgcXHc2IUyO6/VufXbsOddCb4Q8XjSGtiGUwOPtBjuxqROt/0heC
XNq9xE5E1Y0ByFgRvCHP+krb6MHm9s6fnLty6LGJhsEoUFQQZAzLzJOQyx4oLQmEBVq6YXzXGLlr
qsq9tko00ZN5bve2Fu5XDwyO/UwaIAy4Vf2y9Fi/UjgTvZnWyLdS1upucVuwH9Chn0bgEOwh4fbj
Tjv6OUfPYYoZEsbdFMJ9SVKAIEBJus4h4t8HcuJHt7bornXde+r4P+rSndPcsazED3h/UQ/ldAmd
HcwKG1Jfo5moALime61ob2I5Gu8GCJo3zyXFU7mU36JW8udOeP6VRxSIwp6n9j4AW4ktagg/Vuj+
XWPzAazhSV/MgQ5AIyr9ZHGq8NJTyt1BW4Gd6rhYiWirJ1718ra24Bph8bx7wpkobJCelsGr1zne
XT3091iuk8EqvYu584oU126AJBvmPTBiDn4AVemxBbqkli1LeRgWd7C3qO4qkNBwCF952VX9fZyk
SGeGMDKLaLkwYia73nIAELKV+gLzEMxTCW+DXngHSormDpeF0qO3vmoOQTUrJqgETaExVKaaj/NS
5WAu1YH1ox4isnMbLXeFqoYL1+msuFhcva9ESHZAapmLAk6oxxpLcrOb+raIyTAXR7vh4SFwxfTN
Hn13F3VedKwbwK2GCBosmJqL2LRVlNp94Gdo5G1+lE3hOomCIGjfallf5kFdxNB3Y1cWzvMjgBsL
UF5Wify+G80eICMBVXGP2Ar5mASNZYigQFIDTi3aCXUQR+gD5onP6+U6whp63w9e8TYEeZuanLs/
AD/tBc6FefuDGV3v0Wfcp4627UObE7qbI6u7benkJjhkuM/Ch9VIoqx8eK25Gx6bURapmvmc1KXt
VziUGPXL9nx8oa3NLin67V4rIAoTb8bpUoPtsNrbsIPuZrI3QVEnFVhNYBTBOw9YBnDojJ6Gi4Ur
eeybVr/mfu9fyhEkgrjl4AJAy+xdjmF7NL3BgVfjSOV2TjyQF79zk4iUx74fy50AcuOiq8IFrTIR
6BW8bC6baHG/Kbtyb5xFA3bkzIDkakxMbD15cZytebgvlYzSAqvJwR6p6tJ6CMWTYxr32kd3+KGt
jIeKGZ/DOAq5++YzKuDSCcepPQQm6qrXSNcgcVo5t2UZsfwCGJxgxql6YleLCyNyZElr50hBG7+j
HTqgUxIRaEd9H5yPBrw4gY6ar4MynkL3FprO46ikUwrrKlbGbYf2b+iS0EC1lARnsw5+nl/mCBNn
6sblD+Uv6FihXM7BbvAne963dYsmBEqBY4oDamH5AX9M3buBLDR04NPws7ZCkGewidDAbDAktVg/
/pK9heBRa2eC2oy4+p4uKgB7gogl5RFXO+11I1BJaPGPp1yg3btc0DqYa3nbEWEOy9C6qS81uqu8
UIHjVJDmsq7IgpoFnqYpHR73ypWxA0eQtJ9L0CUWNVx1yrFS0fZIYrbUHtLFQ5c5AGBFGjWjvreR
INxNdWCnaoCqjZkxSqrGzZHD7qHKYGH7VoOW86qgjYv9GdgcMVaJ7rokb0FCWpprOZK2jUeAOuIG
H/wUj8wCxUNpsgutYtzNQdQmwN+MXgxKNml2ALGWP6jp0Mk02n7mgrixgMw1ejv0FqCXTg5k7/qK
JWFheDoRt0+1r73UCgg64p1ySRxTYP+qRpLIcuAxraKy33m1GoJbR7Uk8fE/vw/joJ9HvYzXBaS4
F12oJ4C5c8q+mC7K78uhMsia9DbABpLTHcwfSguoCXRlgTRkT6DfoGYjrQ6t/xFQRU4VOK+AGQ0/
ZhEiedEA2TjQLsdWvRCX3jQ1R7eckEEAHzDpWswj5XcyjpQb3AVzpaaYBS22NzPq8k1OisuyN80B
lqJeakei+Wp1fXNRen51K2dH/KrLAG1603RH4aGaBpVy7/BUbgKjh/Etz+f53kDknAwyMj9E7dH9
Mhvr2Rsc6whEiPsNBmccX5cudpO7ojuBYoyL2v7uVPVPW4R3ZS28pFaOe89bb4k98PLQ/6rHfcXz
L3AhdBPhcRNT1QD3Efn1LqBU4sub9E5r/3XxZi8mAjdEycT3vEENgwIMCiqlI24gkxvulBgV8C/Y
VhrjwlHSXbDncgAg4C6xEBunKJZl6ae9i71dxywSCw6JZjnkfqJDkBqxa41ngb8v3FfZ1AlIPomD
1vRkxJJxj/3MT7sJ7Lj22wA/F1k36JzvjwLqWJgR+hSb1glaF7KPOn6cy746iH59omIo9n3pOAcK
b+1vwD41B+oN4W1v5WYPwJX9MAbcSVG4YynzcheqXpu5h2rUDX5/D6pV09jysZGR6+5b5XDss7RV
XYRuSMod3BbtY74A+FCBZroHYQxksBrwstml33qjwRywigPIbnnKW4ZlDHv31BWVteMuBSBOTuKS
2RFmBOZonhJAK0Hb08CJ5K03pC3xo71pijcTyTkp4G8Gy4y+MVVSCYuD/GlX/WMA6AiClfB2pRPl
iS0DMH6idj4gGCGH5yn70DewcqvX3kwYKy6XrmNCCpodukZlX0RHwzv3Gtq1B68CbA6MOSDWPCuP
XTQwQ+nQva0721s06oJykcPRPgZzrvBj6uEk0ZJi2KmyBybMZjqpfOkfgF30jrIp/x9z57GjO3Ns
2XfRnAJ9kgNNaD5f3teEKHOKmfTePX2vkgRdtbqBi4ueNKDJ+XVM1VdkZsSOHWsD1qt5p8sxq4KS
m+RU1sCBksrVzoXmv8otc4+VskmVbeanVJ/MUMfte5xaw3pzfegjmZ3/dOskDvlQP4vGAoBGIYd0
muMP6SDkP9lapn2ggOph1zjVrqKceylXlZHX40ewrHfS8ca3ni8w7G2juoZYahy8uk2e3HHuLhvX
Z/S73+lX6wOHyRwN2jI9tSQffHkAlY4rONOj2abtzvI4tXljgZ4Jb+Hl6H21t4re31eqL0OW7DUZ
QLs1L9U8kX5ckT2/WBObwuS5h75lPGzbSKHosxvb9MK9gAhPz03m5uiPlXXKqE1+AXmQJCkflj+A
/0wRzv0qfz8yoAGwVQgxMDggIApCrKSi8emhNG8Nx9kprlu4dBe3JREiSI1pvN1AMT7WXTeO0BaV
9SVN3dgBZUvP09bcUDOaj9k0PU99loQztv9o3VI9WjWzvM/ymkoDv0iczZZ/0yXd+Ee38/mU+urH
9Rsdkqkynza3hq/Gant9mFPTOEh3a3D2Z+KqqA0szYmO8l6Pcr0kLS1FWBWy/b2z26AepzXgrEz4
YLQq0udW12KO0uotr4ZtCt08zyPdVjlnIbg+mfneblT99dqm4ryttXq33Trbs+TsBltZFhE00PWw
eOUPGj79zdjLc865ex7ZMNnB5NKjJAEZ7YghxIaxRHxg8nq1TN58g4qvMacO16mxAvJytrB1LZ8F
iLwLbMMtDoZlcSza0mZqO0PWHMftSybbuoZA0ZZw1ZSv4twZOEahuXQ7v9PtAZ7MQkaq1IaglM1r
qSfeJYN2u/MpYljNzb/qFoRms9ZtbOZpzROlbzi5JjCVp6TSqS463zzPMiWbyCtB+v7u9taCiBJN
5X9sfXbvLKtbCSxZsh2o3HYIxl4rH/3GLlmBKFHW+bq/IUhNR5WkEG3NTOwWOJB7SBElsRLCp94d
q52v+9jch7l5a93aem+U44WW2PSQ69MNukQtEMPbPtImKGFlk/SXWRnpIZu26mpcjJq0QlhcRrL2
wYQnPszc0b8eYWk/dfXQXBy4VaCXhR74A49UykJF4EmON30gIhNgjYzrmusm09aOU6pOr3NAvNzz
iRcydRBH12qqZ29ufusGV7/ofAlx0StiHhUVsbt2Mlyqors2ZDrQwTI7a+1+iOEVy6jqbDBqYswf
spWvAOVcHFmhkYqfnea/9INGHwsb763sB9uKvTr1nttBDFmwrAY73o4+XHXJvN0UFB9h0Qj7Z0NX
2AJTdtVCH5v0j9Oqm6GnL+53muTGoSZ6N8xd3cZJJiTWBLmQyOu+1uPshZMOf8L2tR+b0JkdQBhr
Zy6JzZnqizFq2Zp+9FNuPVmk5Tkl9fUMKsiICAnLzjNg6QPf3gbUtfwdEg3uSYfXtktAEX3WS/ZC
bJMXd3QMtDeZcTNvva/9kpyGg6P6HywGH07uQKJd50LG7eZ/z4lUcWnIJiigiR36nht7aBo+qLHX
r+mEN2zwrFTmXUu8bc4J5Y2gQaeR021tljqcge/e00r59+BLFZxjSYSONquo0vkBsfXgRlUBzLkz
yXjpEsEGhu3VV9VvT+KYox93S6UfNd1zY0tT3an2gAP7xuo8FB4tPacQTd6qwR73ePrum76WccKC
A46fSfAmuNZDZbWTHtBy6qHV1WyskV4QguutdoNh2Lsp4bEyfat9zpYF3wYHeTBJ9ZOm6xBO4PsD
OZNUz5ZSsTN8s9pn1Tjt68k14jljMxjKUxak09JcT2aneo7khvT2RL0WuUrPXJTiqW6H/Kg5RGrm
c2sHBliB/ZYmSWhrHd3jNtZHaXrrdU0OUAjlzt5bvrNeJ/yte5Cy24HaoI0gbi/knQ1r2IxrHbBq
NN8xo+XDr6V26Cdz+15by400nRFb2fjbrVoZ/8B1/CoLpd25xaTFTVe7T95WJoeG8vvcov4SyUkz
sZTJCp13o+qwPLWzM3akWJZ1HktyBq62wk7uSP3qoslh/6GkPKHKL6S6GmvDujfMIdnZ+JuOabt1
rAM60xM7zXQVdBrHiQSH2G3n19l2WavrK8SmTngMKkV/GLigAGmq8ZwwUgjUKsS1C7+UwqLyrnp9
rC4DQHAWbvwVyCHA3sNqYDmoSrvnuaiqvdEhWbnppF7Nko8JKLi4Rf2wYRuM74my2e1r3PKtcZ1+
V3XlfTfZN+a0+vtllUXkDSq77lnHC0Q9w+GU7W3tlbobONpCskgN6DNqU10wRBWa3A2t9+zWwgg3
oV49MJ2mng0gELc/dGCvhUze8r4of7wyVWE3ikiJRY/GZYRY6ra1DAt3edeT2jl6rIHHebuq0DJL
Lxy45x6ZRoNUQ8jZ9arJ41ouE0tBk7qsjsYaksarnLoDTHA/+4DVnwdoFg7vlP8HHKeJVFbMsTHQ
x45Wr04IXXc5Ljy0kq2KVS463tXBXaA7a1k8SlAWxVg4j8C5zVNdcVrZ1XxYl3a8NzZyYQr12ej0
ox6Wyn1ur7e0R+JA4z2F4hdPNBb1SybTG7uceJK7fqY7c5eXodfFd96jgfHONd59zuT5TJCHeS9t
xX6lNZbPXZfat8nQ6RB9YUpOTZfFMu1wueeGe0I4Ma5B665xrYsE75H/2o/btSXtMxDa5eglRR3l
i5nu8tpdzwnJONEMpuWpRG640ilNv7MxQ0cCPnyYhtUPBtlf5XX2xGemosJuvgsg08hJ/hjPpctA
uh6e18F7oCC7hSVA22yYH8ovHoeyyo6YeUVYanM1BYnj0eYmXDULyHvY09f0KkPAy3JVcr4kc1bB
Mt6KIzTGGpKrLrKrUWn9RWOnB72hWm6HwlvfxWL9FhmdQcaxWsMEAntbOzvV+xd/zOwgrzRxyqZk
5M84a7CNZHtSPulxKhVitz/KZ8OXkZ55l6EwrXgY3FdCIJ5s21meLR7XAxEw3cUtpfuI1K92WiWH
vTsoM+jKxOPH6UTJOO7r3iu/xxQkftCJueYx1OuTdAnbnqtBP8AidkOaAYDcq7uAxa6wnwROiSV7
bqw7UuKIF/S82KpUt9cApJw0CwoeZOg2qkuVEuWARqlL3z6UXQOXpCudne1VTSjaUsYFdVDkapqI
qsFeQ6NdypdW+u5pNJn3jtKJ0Imz683s10CIjKZBT0/QOqO66yX3qDHvKrbxLsC8tbvNbLMnK+NT
5yftnz2zauPRB7dKyXojPINO0XF4vbwSHlhFB0k18OUMNcp2bfchFf4N55YbwZ4ur9rNPo9JfRFQ
6i9N2mKuqKYuoBfXbhJr/ZjWXIZlQ5HiCH0K66Us9pqdT1QA25f7q0Lh9nsQhIKGzZCJQHidFTFX
UuA2ui+ja181+WtL1NX1tGD1Y9yxoZIad0tRnk0rgU+QWs9bKcC2NH7QmuLSziwLETh16bqOIAEe
k6DvzUtfE3yR+1MfQyb8srja2qUJ6fcyCsZJozcY3yFTRxY1qLEkd7bj07Rv5XrQy069uAL9Omsr
edPQUBzntTbPQOWccBCeCw3dZxOtkSexmSe3Z6ZrGr8swb2B6imM9km2pnfrVT2kXlP3Tq0/pKFm
0uctGh2fqU1cy54e5a477nTXPypZL7EERRqInKdZd+b+DoNp9mWMQ2A3+hNPBFegpuCJOoMIDFM/
zAOULJg11HoHdyoum55+9FZyaov6ui3dLCi15ay2u35zI6EveyUV+Fox4/ZwtJRcC7fb2bZ5aM2t
DIUGYL+tfuu+V+zBD5aq/GhaOenX8n7akpPnaflBSFiULWXmXZFvcWv554ELbhi83Yo3OAXvHG88
84Esu5ussS4dqOmTKMcnhqe3sHXOMJHv+p6ffmUnbAvkjh3CEZ4P0zTfplihgjpTY7Q6qrrNc7/e
zcs2PUD6RhFX22tamc1OaR9dk31sFro+Wa1z6DoMRtp8Zm90FWpHFIj76ZTbqV6n6SBl8ps4waMi
KdPaOvCL5nkcs8eCmVc3iCeQ/hGYaOpWrXoTefsn7Quc1FwWSVUYv1uZF8VFrwllXGlVes+IJdzK
7c7s9PJoml0ZwWHX+OzWFEuQfF608SebrIPl4n5tSKiY7O4euSDfZ+7sRd5WyYDYtQs93aWY9SGq
NuOw4IMN8zyRoej9/EouukbSCV++MW+xTehMi5OZo6fMQ6eS/sM26BIfEZ+ZwfxhSeB2bINdhG3r
xKCNHpxxrcJRJWCj/DLyO5SkWTYHlae4Y80Son1eFXD2x+Gl9fo1tmUC3aCXl7zVSW7YXtmq0uHr
UyZR442HJe39cCoS1Kd1uWrI8MMx9NnZw4FCUgMwXYZgUL/czp9O2yBHdLDu4C3VvmrUW9aqC/05
mTrc/ckgm8fEsM6t+HYc86XWu5Olp1G33FAaRLlCDHH9XJ2zbMAVjDRPXzPrRNW4Va9eKrf66meO
C9/Id52lXudkEGd78aaTN6D5mWlrXZGdfI+W6wRY1h9zFPagm7dTP3QDDlXWoDVQ0qEp5jdlcrq0
1nCVN4xDneHWXusT4Q1vaJ/AWP0PgOIIYE0osc23QWeUF72lpe6UYRxlZw7hbF3lQNWjSbHcQjTu
jalhtwc7SqCMKbJjO7Kr4W8vpa/3gT03+xVjC0kETEiYpYXCbkAkV6Z92rZ0l6YPQE3OhnZrzPS1
i/fOcX+VWH/mvgA3vhFIMIzbcLWIAvW1WP6ktj/uJSE7wWprP3BbD4bptkd2VI60PNURpxcEaXDq
n6TaFNppMlbP2bMekyFkb6noInxhBRPtwskp5K0RcHLx1Gj+yr3iWSlHplh8vGyie+/N+bvXGE0x
5bTupDk9Jb+vqusXcKsdQftmNDbFijbh7Gl8BNopUX9yFti1drwmUojNk5YKgnY/f0Tf/6MVWnPQ
2CptXWlGRd7c6QvtL1ELpGSwpil13YmtyX1DGncjszF+ehJpXeyDBuFHQSqLIUTUbGMrqct9m3wq
SPerNtaRtnSg5qv8ZTWUF9pFeVX5F/zjeqhPU5z3vLMQbtNArM69xohrKpo/I/UfwUjAJROjpZKF
5pyuBF7Uur3TsKxrg2iCyXHPxaiHxHswDZllwYpOeZ74iKZ1JH5HncmROouZ38p273TICv3h9zoz
2+U86l11s7jLPasysbSGvbDHF+ErEVRi8L8hfe51AnryhEaImfhXWhoimuf1T5b3gV46CNJenRNR
wMLaCgpNK24JVLvXAVoHjVUJhpLLOSNkd/LqLF6T7FA2WgLOp5JXDnEae98cnue+E+HqVlfMOAuO
IcYk1gTYJKGgRp35rAvMcCN368bUYkw7Dy06e0PqQhtzZQ4Zj0HbOBKrBMvaracqdl25cvaUD9qS
P+qOxefTX1sOBomkeR94PsO+HR69PnNiWY0b26bbe2v4n4XK302//2TGuMUayeyhUS1k9VDlhFpW
P4ybecn0b8PuBDKpkx1sXNWXcc6LYEsHJ9Qq335aKNZjq5cnAzpeVHkMNTLNau/X1nGiZqgPpRpo
naSaGD2jiycZYyPNaItvUM1O2BT6SzNpQ6RliA7tWsKp3zCntRYXlDCr5p6UEK61IRH0kmv3Qhd4
n0CR2ueNhcVTLDmn0mofvETrQkXSRKjbRn5wx+nZqbX+Wk9UEm+egRXVqYadWvLlobDb/JncJIRh
W/YPnkCKkzKdr5j8ubG2eO6DGCdx19TjWyvtlfrDI2yAAmEDrD8kV7Q29kOpKf2Rm8C6FynZlL5Y
7shUWiD+dN7ONEdKFFeKV32b2r0o+4rPmrM80Wfrvm2qOf57qeq3eWpFbPqMl9+khIuhKtyE/Vo/
Wmttx46T3dfeCDoFIG1AV1JFmzH6d7O7eWezrThJIFEFylYfrLJWe+JR9dDdZlAGBmMsHAjmnsnC
yujZSQ9bWz6urRo4ua3pruiIj6oXwjT8EV6frBG/0wLegtZfTZQGZ7cRiti01D3UWvKb9TYmbCE1
y2Gb691m8PSuMtNit7PSV07slHls/z5vsDeDemCk4rO6GzlObcY66VpnI2/so7aYMKNJzAoBMZyL
0uzDKjP96yL1TZTAZGTphNW5R2nY1cU0NwWfBCqlyNc7cxS4AHKygQLLyKA0OhkXZQIzj4yPG4wJ
y51stV/3jf5jDfy88sqxHm2rgluvDQweu3GLllJ7aRdmAzNZMHQTDOlnP3kQro1sN3FwNiGvh9Xy
CmZrhL6gPUHNQFha2HHmAcqoDnunOIzm2B6MCc0AddF1IuV523mRfIgT0WtHMsx4krHJpCapTiNj
ht5Wj1Xer6fa0ZqoIBv0dha/koM9i7AnioJCSlPPMxmH4bb2/p05z4+oC3rQMUa3Oc+T8bBNyr9e
Ni+9mMNQ7hICmo7ZPHf7iVS6Ow9sdkvhBiersRQBVcOSHd1FWR+tsreIZDvzojITc/5A4gdK/O+l
4Ei5BzRN8gMztj1TX4ufWVPaZ2UnChk28YJ2dsvvpLdBA02lQYGIj8TEIb7pyefcJvnRJUXtOLT9
dpzN0b6Ak94cwIBZ+TXzWt3wmxs7lK2+PbvTAL2pGOqr1e31e1EPxbudm9ZpmSu6U5k0L7Y3W58M
yVw8MEm5y5jkhdi7uCtQTO1Ibau8QvlMwyVNzevK60jQsfQSBdlFTFVswF7Maln2TMFk3CjB+lze
98duLJDz1snbM4W2XrpSN24nfihHc6iGc0d185hTyd/7bdZ9p5O5CjbnlRXppT78Dtvw4xtYXNSA
dcaYWy3atFHeLohmP7Ymy72xIbeGS1LPUzglOcJ3kfhVVGc5gd9Zq6HkD2NCP8cxg70622UjtoTA
GGtx2sj1AbEutm9rqwbekQ6a59SMH53e0l/UlX8g54eTMVf1Pk0T+w9P/XghhKLc4V/07rdp6EPP
4oFnylTKFT3acd5S4iKuus6rdvm00eIbNbjdgAmtzZpWPSxyvxJWKwNCKfpo7VV3mUk2ux2q1LiI
PtWiUok6zuxhl+kZIzvEUG/f8n3izbEE/rd28T5G2y0PBpE8OzWOv7gBQnU0BGrTfHfdpaHcq+r1
T1LgDWVayLA0rdKPSRPzUdct8SjaIutBzNhzZJr9wryGg5eBNBofaoCrTzwAPjJg7bU/GU+ukQGq
JyyqcLHF2d6Hw6z1jqFo9UHADqmUPuFBGXlAHMCeczt0goO+XdKfxbXzezWUIhKjxdgvSeYTYVQi
LLqaSY5B7EZpU+amXPeXwu7ZwFnnc+Fa3bFwbawTS+62L1vN5eMXnzL9TdJBuSkOmtn+wus78Ky+
nRxykcczLvc4WdYaVUljb6CePTbdPXnNXOw5b7g5/dzmKdGTh8LPmqetW1PWNFA1agI9SvfLTmek
JY2/PSV+6+ST5gFTeOh2ppEbl8oh4MmcGQeJAhtPgtr9oWt+et2IiTFTrohh1BtxQ1ociJO2e9OG
ru2CjA6FM1Fuzh+7LCbW29BZsowkW99T4m42qNHSOR1Ii2Jqcltjy9uNvSkfiAHAIqA0zAI+v5tm
jaP+17i965dy21kTX442pvWxYV81kp5jxlre0qqL2joTeSg/spwhpC6Ll7SutKDiJNDI6egdFbVG
1b6L1K1fZj6TWDgLtwP7xYDVsACtE7YakhqrfN/K/mPOu5RRaPeuPLHs2Z3ub/N27kNKcPNgQq68
LmzXehb50B9sch+YwllIU0tDpd87BJctnbHT62SIxVTg9HCKOSSwBbdaKpmHGxSzbb2+m87q7led
/HWmOB6tMzEsIlutqMqMHDc+8+LNn5ed72nMi2d/uOq33GVgwmwoTUAwG7M1BMQOjt9Ngr+O1BU/
HDH+BKpgp4WkNbm3kgWhS0/zq1Q4UxmQcZruTcvmoVSVE7m9/0zcE28C93PxJq2uu6kX78sd9O5i
zimHQl/p3Cxm8cSZP8XSRfMcHnUgUA/22iAVdLV1TEZRBLYU+XlFI7tUJlPzoZo0Mr+6n7J0S0BU
Q3mZf4MXsfbB5Jzn4WHGn8lc3ZmfnSXJGHDqzDdAhLOQTK44elrdX20Ej0VGYtIJJrz6bgGGz4RM
dePY3RuPvzhuzbpEdGzlYSl7/S33kum0yplxssC71A+p/pR1Gk7OvLmnHCMRdDZLPj+p3cxOv0Sm
8ESEQ82g8StyxoyYYVUyqACgJX112vPtZ1g6O3t7H9N5wxDkWrwWXRULWdfx4HX0a03jX2P6JzRT
UE1rTLfDxC2+pdd4+8lHtJJSLw+WPuGKcMf+7HINEfOJU+g81XN2aRbbvFfE0h6Xekn2lpa8Jslg
7heZaxcSxMyPpO34ZTusF1J5nKNkTXtv60oe867u9k09pff5gi4QTLOjXat2mkN7sqavoczWmu/N
fvAXs4U3PG34a6Rq9oIguKe2m748a8RETLd/mxbZ2jBZ9oyLk4osXB0mUq1l2Ccbs08TEQPUfeR1
svAjHOkjCt//ykejOhe97d7C6cSYn2uvY7oWl6FlLGnaZhm3CYIT4WzDSWd5b4/qt15vmTZGaUki
3rAN26uVShHJUhCOaa/9Q9n53WM7l91u7iz7CJLTjGbuhjc1Vzscb8HU1RPSiQxthctC08d7hHRk
8N6yA8Kp2ptkMfJYmS4pcwy0+bvruguHUnIcGuYNA6DvlHldbE9q2jWyxQlcHhmER7O3ysDe+urU
bACQ5KxPj1OxtrE2repRbZjGRGqOXx4aFaLb1p3atXFisSb8MlVMIKgh6sBZ7Gf+aH9yuHMPkJ2/
JC5KPs9h2hMVVHxscPGeZjsfdhwMyaUbJ3musH8CnLD82N1Ye1iNfPgw8FW8a3bvubw5fRKVk/48
8l3t+XTt+4S8zwdC7FsZNN2o4rbe2ihZ+igleSxeqzI5GxOoMXMwCRVDAIAhZ1uRWIvqrjMarFB5
gyfebL3sJvU95wAOjdq7M8YTxoXlnky6OspI6Iwms/WveoZSRMuRe7SXtlV+aYtk5S5p6IOaTCBt
j+ZwyYxpvaGDfhJWue6BqRJ3aKRje0mN+anZ6GvNdmvDyfI+JuWY5w4eNi4YhGUGjzmjSFyRbBve
w9B5d7L6y0vSDClAoa8Ca0C2cJv5Rzc3Rj95Oa4cqtUQ0atWHPj0GND69E9TJNa+rJ3saDd+w2ob
I8OEdLDUakPVm0sHBp7/XBS1dlidND94liuuNVm9a/OKB3SDUXdwfVVfSrXii/LYdBRNnzFZbirm
r86dlbvq1khqJlxCdXdrvy2PiuzqsGFax8odE3NSxuZ9TtphsXhZiBPLOTgNo5P8lx25h5qYngvP
IWqWmIqIEF79N4huaq/xLz+tmlPvO7spjhXczHCqNha5N+fNwbpCwtZkvToedpRMTnLnL8mzWyyf
CnhflJelHWOIYBmw5pHqEouIstw76M71vGG4cFXzrrmlum69rrp3OpeL0usizCvGpjT2BuUGox7X
e8rsInAL7WYrGoLvbOuz4UAOud1/Ms/dDc4+be90qx+uzaHur122EzcyzeJE4E70Uulf6cX62RtG
FRnNhNjbZx5311hx26LbFaWgxalKy/vyW0hswSBwU8nNduPV0vvdolq4fOgU8eBgAu193HhsWr1O
fV2EVP9Ad/REaMSzTu6DyxF4Q/KdvG1xQLxlqt5+zLWuHk0dI4YYRuMeY0fOQTRW6O2aCDQyYV8c
rSfiC9/fRnmsrRGme1yamnlIRq05aT4dYFw5ZnE3FAteIjTblrFfItpP32Q/FrtOEzeYsA4GI1h8
2gpYdm2n2IMLg7TRnutjru39ym4qIy6tuZVIc8eFwN7DWic8ztLoL3DBKSkJJEj6uTwXxWwujLoS
xu5pOj+MGO/2mL24seYiiX1ciY+tXhcRVf16aJIsDQ209otUehpim0DxmWhwXOYpwd8htYmGLJGS
GoZEa316Q4LQJgwNGTHfNP9mXijEZxI49z5mu++WGSvt+IbRiTjeuJ9U9dy6do3/kCi6LRx1PyOc
rTX3bBHo3ll6OeO7gt7iKl97AiBYuFS4bVznTomBuxLGw0A38dMj41+PdqayKHUn70dUHha1Ed9O
wkR0n5Sbe62ziUM9paqHuTRN+Pc+quSQrZ8kPKtTrbFO2OTIh5PDOk6STdnThHEKQWqaz0PXYIRI
/NrdmR2ALYNwIL4RHMAamYEk0Q4GUnyG3SAtxL3QSywl2mQG2YKbj0qFGDyzfUV8lHvUU/7SFAv5
JqdvmCLlp68vA8FvY/JEKuW299utPtVbvnCfKZqShge0U+56oCMyQ8Mqu5M/Eh410hg9b2ojvqGf
Bu4hA5imdNOTW+f9aepmlgFEhpdjMZ1p/xvEe10llf8xTah6HVHKsSiX7iBzqpl6qhfCK5hwnLZ5
Mg+sbEwUry71jE+LJlc8lEuebhnysNe+dcTzxQtnIWl3arkIxaIiFZErDw7lA4EJTDctQ+E0It70
z2BqC3ngxPK+IleX90uP7aNWWnJuwR/FwmLWuxmpehiISb0sRBpGQEXZmSnpSaxh8pmBFe69MOSD
1Ntkr1cZ87jSeMNIM2ZhzmXoWV1ywDFb76s5MY5DI3Bw2SkR4XXq2g9k/LWXFcccz36Xhy3vEdqO
4/OqM9GSiYuSry1uMIMQfuElz64TG/MpTXL5PPgQBwJzdlf0G6+XsT9a843ZJul7yv8fZt5EV5xx
edZNAsZjVePJKL0s7kEEx42fNhHsyTQsHFSNFDIbRCvOXPT6BwdrewQ/kzliqtrPnsgM+oFsPqQY
t0NDW8fzZGxsr6s5P1a+1+/U5i8/wkl4F3xu0D3XTxPWXOUMV2fSNLR+Yielz7Y0Zh2Hc7lXBVJN
ur70Hqvv6MNfmz6O8URs6lG30lWGcNu1g+2279JsGVtiMIox7hCJgCllZkeE/A10UlY8RLt8z87W
BGnO+HMUk4xI/pT7ljfwWs82to1GfXhlZFzEdc5G6EazSkSj556KxstwEiTVe54Xb5OhI3RKzhBb
sNSR1OubptUbqzG2gze818IGP+99zgYDK/TESgerI5wc9whhNcSn8TrYrfePPeX/UXjaY13yv78H
nv0rAO3voWb/9av9n/r6o/zT/+dv+v8xNM1l5/pfyUy/oWz/DFv7/Qb+9perj7FTw0el2Jz9U6GN
rcfvv/3F+P1D/8hM0+y/EmBkmehcJAGToC3YpZz/9MPf/qIZ4q86KFaUPzLTHAQP9oT/mZpmir9S
sfuABn3P1w0qm3+lphn2X4Wp859NEzoz7ez/Q2qaIyzD4B/xPHK6Ldcgh41dvX8jVpkub+Y0Ktpo
AqkLzNvBiLvsH4/FP4Lqbv+xE/nvAWe/27n/tSn5z39E+IyobF13nf9kbtklFmF9Sd/Z8ZCHagV1
jISg4ZCY3f9mzft/X1j957/kcwdYpsta4H+yoFNn8wt/9d+MlQFWYMz+dD+sRGVG//ZD/r98Q//n
P4NZ0HI823VNl5/cf+zH4lOeqHWd1xlNTo8Jmx7/F3Nnshw3kmXRL0IbJncHNr2ImQwyRFKcNzBq
AuCYZwe+vk+oy7pTlJqy2vUmzaoyJUQEAPfn79177r0RqET+8rv9apQ8fxsuw4ofYngWbD3vb04a
0EpuvOclQSWhReQ9xQEOyGhwHTYpqz/LaKnSixzH35zXf/mSv7q7//vqwnMZEgXnB9F+57nOeAqH
1refvUJHG88pOG9bNq0PstEj5mmFu8ErBUZciOzu45/3T98bvRBWkIDXhnfm14eySisLM8byTEBy
rx8MYbVIu2VHdmc1uJZ96L3SdzfSRApnnHB7tUV3O9V/eZZ+f2pdR1LXOy5Prut57z4F9hfy12v3
edAJXpYmvm9q3KgZe+a/fSHSToTn2FLyQAHv/PXrTpaV0Hz1IBNlzS4aRLPFHEeJSlP7LyBM7yf+
+ZdXUbIG8X+LQCkpg/d0XzwLwFya5LTMzHfWs58m5/4nR0zaqnXxOW2njD5KkoX+2p3H6FKFyEtX
BBJzKOpmSZ2kJdHDNG2mxGzKKtJfIhVREwyt9N6KqccjgQgCi+5SNmW0kYvJsBcibSV5bF7cYIX4
NGBeaMe5PHpNaSsi0/CFwKEpkp4Mrs75GriBb7boshNsY5H2XIY8WdzjHMCesCob4n/3lvS87hh5
znIdiGW4QpAxm12BDS/dTc1QvwWch/zrzgqj8jYIreTJk9lCj9czdnVwNX7xlU/LMwRy5o2f6kYO
zc6n3qO0PwseVvC//M8SVapZu9D8OEbMtHvWBZ6xcG3nRfXNEYoxak7PYwSI5bb3GMPtcCXrFghZ
nhUYyji5dxd1VDPrXixqjTX+OgaMBIGkhziO0XxOQ4QUfhSGU4Oys8U7Er9HlVRk6fiaIIf71tql
CFa4fl06QMIhkvLNaQM7/jJIGdHuZ6B1GgcZDaiP2oDILkfSWSjtPdrppLlsetdL7M9+gA/Y3kg2
G+u2GmSHIAn1T9lBvIhU2yzQyESK508jIczx9hHqHPU4s9BH1y2Fu19PZWedrEVYbftS11WqvVuX
JMWgOOBoLbo7bdOUIK9D5wSTf56qkLnCPqTfPKPXG7I+PRY4kRp75/gaFXC8ykSC5QnvphVXPnqE
WS19cF/kcUOo6vo8U3LAH6L0yVBrOSJBfWg5WUWm9Ib2imqeCAL38NGgnR3qmCy7Kvaji7GWAcpi
lAuiv88hczKHZSjU/lhab2iwD9iSJuxoOI9EV6MXl8N8I9wUNyHxarXX6r3Us5gK9IO2VZYPZ1dQ
1WwIQ3c8gfWy9uqN73EpjtxpXDcXHI6ZPA99YxcnkLOZfRzHCE5+56XtD5Rq08JUqg2uz+eK+qKi
rn0iCR4ZS+/L/LvO8R79qImh8U/YZ7H0tk1Ey96NR+tTH+RptEeWayWPTA3cZg0h13b3qqXdfoM+
d7xlbxDxJ2K4KWedptQvpkLJtx9bG8Ea070FASaVt4El4Do1+pRFkuGN6zeRh3QKz01pOmHLigga
B0EYHflnmbmYWzBilmjxFskMp3fC0qXBbVT9JU5oYu5k7BlGqIF0+E99g+lvFeKXjlEA6bHd9WEZ
WQ/z1I/evbOMUfQp5Yif7wI6B+JZzxnj2FkWdvItLPpGfu3SxmNckxezA3JADGiGnsg0DJHnGV73
8FrbjcTFEfWaJvtIKEruMTXpp/NMsms5aGZL2uYo+tpETfeEN5cUu1UVE8Jg2Q5hx1YXL9zLJPbJ
tNPyBrtZXm4DaQ2cLqcxv+2EzDiVku4UoixxG3KTrdG3STXuZA1mvXavJmSTybp22vyWBoy5GVpk
Uciaujjc9PRgDJtjBIldi9T5MTT8oCikdQJJBh8vUTy1kjNMYAdEbDGNCcooF0nn7AxZuq/Tjh02
LUyR7V0jo9vYy81jZ5rZxhYieF1Sq8KEDhGbbaiLGXysSn8c7yPGBg8VyRDlxo8LPz6nQrfTbtQy
5aQNK4uDVzmkJUOONrmOK5W+dPOETKxNtLlx/ETglq6Qtq+zLrImjLQxPoSgFMWnCcgE4Kc5FY/l
5MavQT/QSSdsLHqhwVh9HXJar6jeK051iau/Jz4pEeukS7tXadn2dQ3AO9s4PUI3GoOI5LYTY4mX
ituHkFhoRdPd68ipVk4VvoqwTLNN6aNNW+aYMXRcTt1TN3XJCzqp4kvikmvJ/lE2X/qissxaphOT
JlNW6Z6hx3QqjbOADrN8TNiMYIJxo70l/SJUIW7HZs4faKp4bxodJmrhYC4zfBNN+tnJ8u4VF6z/
MNjW9JUVSmuoYmmIALefHOZtqnXJyR7pqU2zjfXAWhL1w8Qm4MzNZYaVaSYv2tR2O/EE5hyAV3M/
2HeL65eGi7QoImvZCBtj4ZJnq4DztbXjS9P3LZYw6/c5LwdjeLJfJt7EYuH1Gxg1MGc6e9o9QFwn
e+mm40JBOt/Mwnd/DGnWX4Hnnz4zn8HyR/81oMGaDW5+zasTnSqN1ngj/SBa1jjesX8QkqOKDezx
hEA6dkkyR3RgvnplrTJGESZNV2QvxF9n+Ajo9MPEm1BlWayFLjBj1LyzqE55F6kRDMdUf2kZz9CQ
dEbuS99CAEZnCMCUrptl7by5FCN9a1V2W7SwGUL3pZ6iPf81+VpJ0NG9yoqKxggtCLkmOKTUuwZ1
yTOvTOnsJ4R4ydqNOsAX0N8nrNVuLe6wDJh/JTD/W+fW/zPK+59J3v/5YTT4/8fza+j+o/b+7fx6
81a+Fb+eXc9/4F9nV6VI9fbcAMGLCgOqrv89uwbef9gcTWwhOB8oxw45Iv3r7Br+h+Q4y0kvdH0Z
uBSc/3N25e8LFdPXkGFrKDj8+v9O4vfPJOV/FLNCho5S3vkfMnQ9avVfC+dSqLBDEeBvG1KqdqHw
nc+umqfDsshm4wbGPVnF2F+My+x6AFnc8C6spbwWdq6vPHy+GyIAMBT3Nghc5Yt938cNK7PprU0I
FXAvE/6eWGIjVAqn/D9+6D+cIX9SXt99+sBxFZJu5Ynz5//10zu5JcIwAguTWzK4oW2YHkNyOqm/
4jnd9PAD4TBhGpu1lSJ6KpPLWbMueDWHRXLXUrHXQVLuRjvdLdBptsYHLNT0RXbZlbyPkxxeEXLd
kTvePCssrKseDflrlCt7A9lWI7IwOkRSOhuk8sl4pHSZNwxh+k0RAnnoy6Q62WORHiq0czutrHGX
DQGzRlPpY1sU5i8gq3fnTe4mZy1M4jY4p9BlmvPr7yFam8UgzzAvtoW5ZzftWKTYRI9gF5k8pV72
jGyI1jt97i8f34t3sViCa0sHDx8loZQE3L+nHpV5WcQ4Ah0Q2/xj0WH40OfLvKmC1OzqOtrlqsWd
OxQtw9nxEXFldjk79dePP8b5RPnrE8HjHCjqL6IfXey4v/4CVVL32WgChNajh7KqxaRtT/kPSwWP
zGiXC36Hfy8u7fzFOQviPfTpY2CXOL+r/+z/4JmIKFxVvw0mW65dCSauae+6ANPAx9/t97vLhSST
eo66tJzeR9mV9RhTxEjsrPqcS7VwBKKNf2ZCN66/MarNVl0bwFkatfgLm/EnUuzd70oIieL5Yl+U
3ntiV8SdjesaumQW9RXO36am7oMKFnSx4vzWQj9Fb28wxnfO8lhG+m8M6T99+fMP7TGhEfK3X7mz
YplFYwsJQUTP2OreTCOftUfIXsPcYII+VZby/uMf/F2P6nxnAQexZtNRoPf4/pFOrWmyKfv6bT11
4iLlIHoWDdQPH1/lXZOEqwROyGLuIKHi/PM+X2YwIJ5KBbWLyOoERBCz93nukXtnfvqXbtgfbiPX
kv65h0hblLXi12dVyWlCYAmTCKv+cWjUQ+OI7wyEIQfZUOQW3W4be84Pi5Nv3L57+vib/nwVfn2K
EKoREMp2SD+IDsqvlydePVA8Ye2299xvbVZd2aZ9VXb/6sVnaGuxq+o4AqAhGfmqz6iwXicdzkiY
GQOkRuwbqAPrITjX2erl48/2h7vwy0c7N9T+0cXtO0QTUcxHUyK8dMvwJvT7L9yaw8eX+cMyyU+g
bNd2QQp4rJe/XkcSQme0u7QIAc1n1Xf7oPIecxRJ2KmHbWfpXWIn14g2OXFm8byaTBD8ZR35/bHm
I7BAg2ijLHHP7fR/ftVU972uBsNDEDTVlgFQuMHi1/zlm573mt/u9bnzymHMtXngfr2KXaFxRBvC
VbR6iGd13+f9I9qFXWu67cc/6u+LPs1FXiOfxdil6/pu0dd+TkqNGNqtt9TtARfIc1pBIHDhye5H
0YtVGmDK/fiaf/p63rmyc4Qnfcd+dx/DliMo07Z269fDfUx20Eom7ZfeV5dj4n37+Fp/em1dT0nl
KMGV/Pctx8aSi4t3vd3ms843hUUEkggqUCMz/TBQd9O+hmqECDt4RhC7tpv6bzjvPz63XmDzbcnV
RMD07v0YpsjCmNG0TGz965At/oj4CiFYRAdjHr4zGfOuHEenG4Oolrr1Lh3xaP3ldzg/me+fKf/n
+m+zD9jhuxudhXHVuEnZbhGIPHuefTc77vXs9Pe1Uz9S2t2wd2F/Ej98GhCeqSjb/2cw9Yd6810w
0HmrD1yfUQ9TI2kHPNW/PtNjoQukcnG7HbsRptdoXYWZXe2zCBx3D3Sm8wGqY/ja0R7DxBb2EUc7
7yx+cS2Mu6i2yhlXnK/0KiIJCl9aaG/aCu3hxx/094czDND7UpcKPqTjvXs4QRsphKkAsevJf0gH
L7gEm7JXASfjZaQ/8fHVfl862UqYMnihItDNeR8h0U2uHHoNOikUxIZmWfpZeJX3Y7T+Vt7+hMf/
ev95ybmYLQHKCpxfv/7+KJGdzGQ0lJzGvbDy+nnxMuRmZUcGJXVlGk1YgNq53DVFeWliWP8itKcD
ftfNYCMiL5VXreBSBJsyU6+9DMZDP0G9rMvCPfSMn6CpJ7ctwEvMaEWwIimmxXUzb849UtxQ5mvc
l5cf/3rv75Wy2QrY/KlpzpX7+9X4rKuXSPOW7cABCodKEdyaGHZFsGAAQgj4t3X5/er/39cLkJTb
goOkff73/9jokqLXo123y7alOj9W2ha3XRzJvzyB75fk81V8xwkCG7PCuWb99Sq5D/ErPSMF3GjJ
N0udfFlMinuqvupQc4c92puPf8bzX/jPR4MLkl7iSiZ+tscB5F0VbuoJqbSTwfpHTP5cN5m7TYbm
jSHYVycH31OMdGY0Yte/XPfnBPH9hamJvXORyLj5/WRW6KDXfQCJL2/KdlWzC7mVd4+HE+He1HmX
7liDrNWQOH4kMvgMDOWTDMqriApoqQpkCtATxhC008e/x/uXkt+DgwJrlGLsyEzs3SZvyrjvSt6F
La11VFcmxlIfxeEafFj9l2P4T7rzu58gEPbPA1DIUFe9W24yLIo9DFbDGshEDARFvI7PHX7lLpjs
ILQuDEKZYzlvAhn43M3nhm1trf3Kh3KCNCmf0i8ff/0/PA4o49X54wTUWe854XAcEq6VMQLrSOnp
qEXWXtPVePiXN9ebn/WAczdO82T38XV/26qV7bBJchIULMHnQ8OvDz49G9Zzo6ft3GU/ckkrELgl
ISeb0DAKcAPAoWDsqqPEzkqDOWth0BZN/+3jjyH9314HCgUnAJfNbJ1p5btbMsBxY5RgjVv4YN43
UQMrGdNPk+0O+0j137NpkPcjtU286pwwvmt1PR/yHKYkNMRbK2gvslwFV8OYVQfTotL1VRzTGbWq
9tj4Bpe9tVS3ymqBCSxnUwYzkouwXCY4Hnn5IoqGLAxvsV/7enH3YMHC/ZDglhnoPO9ooJ7DUs5a
7LrYQMgpTtVU7hsImGt3boo1snH3wvj6C2gMdUnatvfW9Y65o2XNhxz8Tajdale67iM9Y0N0/QKM
CArQwZWdOEHXwB+PJeETIKdln4QFUOzGQXo/tnm0wZJirvOs8aE4aroi0m6Do5mc7AHmpRZ7Gsig
jj6+HX94KrgTlE+ceWj5/bZIANmetRjCaRuX3r2I/Qd+1C+Vql/JPQBRPMWccTpQld42nq2vH1/8
9w2GXdlHHs11kXT47yq3pdGBn+UtnuhiEN+CHOKd60TloVjsR9GG5i/FuPv7ysP1Als6jmMr5DDv
Hr0iXcoArsi4rVUcPQ4O+nKcT4JEEDv6mo6uhMtiGuzquWXu5BRNT7nl6fskb9UxVpX8MTK23hTw
vI89UW/lyspTb1i3TYUWPTqvZpk9mzubUEbUZk0Kv4K/yBbQDUmKc05+N6T7j3/C31cTnxfX9REY
0RCQ76NBczEjr5wm3qY2xuJet6DXwzT4FNSGZ0cm0UUwAlbtXZW7f3t0uEW/vcvsK+iLHD4BSLj3
73LiRD0EKdoQUaLLdJdp9N+OCGA1VAEwo7qW9UuVZh2k7tioixZqW7GShVV8ikRRfjNBmj7FpUQZ
wHTiouyEuVkiEdFBygb/CAN6fmbm7V249fgjh+J2YtzWHd3MyU8BwIR51USlAOWcBOGhHwoz7jDN
VzemES+l4yBozZ2D61b+sSYmZIM7/GEJizfc+jHvXV9deF3nPrWqUK8ziSvruqry6xIqzkUetcz3
mRNCyoFwSMUS3gHoIEwWUHawjpoBBhnmSe8CEisK0UC794h/q2ozWt6WaV17KMVQvyQ9EEgdyZL0
0IGhe4l1apWyzTwnRTU90LeBv4Qvst1GAAPXdaNBJYcV/YVt7dn8EEXRVlcpqNtPxpr53xE61GOk
p2XEnjoub1Y2WG/U2c59N3niTQBOatZWmLFrOx3WD3S39QvuUb1ZmsmAYhoY03rRcmH3Vvopj4L5
FoNCBV8F3Y/VuYo+udbOJnGVekvcAQyC5Y12CG9DLGJbY13zNl1TNqc2ppu8y9CBrJNZm2tRn03A
iY0DTNdJDn3Cslz8VXiZD6WcuvuiPzuqptiuXxYoALuuARm+QrEQngDc1NfdgEAta9PyNfCa5Ihf
td/lVaw2YYzpKYBwsBql6lHmVhm8RQa8xQu1jMAk0qYTvE+M60zYFfj0eEDETngoman64KJk/2bH
43Azo7SE7hQWiGmn5JQXRl/OvpvulUY6HpWQ3QNbn4PmCh612YMHVTvXSWRDV7aqLNmgtJXVyusC
69LJE/Hd9HPdUUjYcYJloeJFC3raXPtUzIG/lm7b7PsxaryLueVQvKtQ17CROH5G7e7lcFASJGAH
OyStUmcJEUN6TPeZjLyLABbp3g/S4WTPMr1MdBwc8rZb7mzLhROajuGICW3K58tFzfGtkhQti4Cm
lXnIlhfN4FNjIWxEXe77urUf29Arj6nEKlMRxrvrWtsptnZaDpcG2camKWX4mOlwBL4YqNd0kM1h
KX3TrP0FypDJ5uIpHcqF7bWcryNrPAtnrD7AFBO6l5OI8HUsagvzYtgsRlq8ZE56p11TX/qVCh/B
w4DRi4S5Qz/jleCtg+a6nfNoB32V6eus+EV654QnFZ8B/bDrSM5b03TTZZU56oR7KMAIDANPhn26
79ICBX1bE6O2QstnXTJabU5C6vYzr8nLoCAdSTQAG4szxb5vXXURYmo768WtwyLI4UTpou4Zsqqt
iaPw2Tja3JnEXb4i6iW+IZ6CXc2ieQfSpLse7Bp2TJ4Fp7nI5bVS0XiNyVx9cdkFvjIR5tYByH6u
Rebuf95TYrjlNoczjyvNQInnqAZshGAJc1A93NCuaDn6zenYX0f+xLQKk6tz7zAhuJvLoD+gQoV6
ndrNMajj+ZOVFdvQ6xAlFK65qwAoHyOjqx2aJGQAKpq3lhtYBGpAdDC2CCC+4BnLCv02SRNi6Iu0
tbat3jvkWANk0bEZ1S1Y8lTqm5Qj6k0ZZxFw5CLBBeMu1vKprxbveuoV/tzSqSgWdSYAtUgnS1HP
DN61TMXY4VCZHkq8TrJals/ppJ2T0jy/XKKlb4q0SMIn9DbwojxCdM+7YN+XjLvGYYw4kKRuBSqB
vfYlV/zZsgvqFxflxbHzEvltMmd/WjNVR0/V6b4IJmJdywJQWApeN15P/BDPUEP4jA58zJOoBjif
GBCbHGVWEsSfxjBod2UtmkufduIpzfLg1gKeiEN8aO4GzPyvSwvrRs7+fAsr5nM5VdZ37F8+a08q
1vTQnJN39mTnGr6jnpfhRkVd4lxYsTPM13WZatB+HaZPU2qUPbXWrYN/vwzuaKbUl0uRuTs5B/xh
5nTqYVRM4rfGDkG3lUM8mgNxzfEt1GQT7oCTQHlxsgmAB64+Z0OXVptN4IHMmZpZAg6Rsdqh0YFK
3jDeNesM8d0FuJr6DNgsb+tMYtQBLFmtW90+5IZkjaRt5acK68t37VjmKU9Ci0t3IzISYFxPnuUT
MpBYVbKburF61md94VqOSNq2iRHzrgtbCE1T0kOgUvY3SJFqO4z9rs/EsvLGpskgqQg8HkY/hSQh
7NNIaQmsMwApaKXTDc3x8VVlVvaW2UV6X9Um3hWlJ9DkQ7Drd65xOzhWrbW8WP5YNhtseUENj2wp
DiJeWG/sHHqDl98yH61+YAmB5CpUSR5AOEwP0njzTW2hMBLYqKFdCcxfrq69SyfRzQ4vMi4ByUyG
DEdoZiACOZ68TaGLtE545iGKwnrZGcdKThCtve+2DXRQjeoT7JP2m1Xn1IlDPooHM7GmMJ3FqFk7
hqomqwP1sCwu08NK2Ke61tlFqMHM49gz95yDcLjXWX5kS81fhsVGmTa2yYockoLFrFiTH/HZzsYj
551u7RnLWYcdprRW30oxkpwxNuGVZXhZx9j2Lug6Bt5WYm2o9qCoGHOj2gPEbMq72c7dve1M/SZh
Avlq9FKkj6pbXubUT2xAzxGmOhJEKC78kRvUVbydAFEvZ+NexpT9B4wueMflmQoKtPomnywImUr0
HGBQprHLeR0yt7XvtWztqmSOwG8SmJsJOmt95tG3uA/jZD8mtbioxg7Yk0kL0BkmvcQ/ba4pV7ob
FtIcj5J6LCC8HqM2D49I1yHB6hFjegxQLB700fTL0R4KOHmyCe411TRqvW6vBkpqKx+d3ZgA5sDE
xwJqVSuOeSDAXfVUwu+YsDOtB0s5bMjuj4hn6iBEuZDNUIhtUKttYQ1yVydnvm8ExzqspmepB+uQ
d4aPPNVcUGTJI79Q9qVoElKAkLHuskDFpyZsqK6D8AJNi9kGME0+9X4gL4Zz06htEvMkcfZddnnM
CtRG86NNvsmxInetr0BhTUAoka3b1WboIBjGBr+JMsHZZuLtyesc1143Vdu6OqS1mdF76Xte5py8
kuWU1WWwDm2AnN3s3fRyQs8IHvs2iBxDLxHZ64XBV7Pr06T8lE31fOMudVfs2rZOTjOIqyM0h+G2
1YBLEP3ZaIT1J/a2wZx/GSpYcDH7oqUcnSTZm6nCMx6y0N0KokM3QV6IK42M727y4vAKjuHXaCxn
3HI0sDZykMGVOf8Lu+0xxOGKzldOFTuApX1/laRdsEVE2R5Y/aGzj425TCYj6IfFwwN/z3Hk7boc
mbadu/ZO/xYXb8DlxM7uswnMYqwvMd1QkXkRXho/96mTI33lDgLJVldzD+OogYFUnIwonRMKMXxl
1BjW4JaHqIvMLumARxOw6vPHp6+etMqtEcl8SiKg2YJi8MKeMu/Biio4cSWw4DF10guvz+ybeIia
/ejaHHKqIbPkxiEyGpmVCA3LpzNfQSWEiNX684OcoGDosNJ3vpbIOgjW6daKECK9slEsXqNGzTxc
qQqTeGXx1C8c3FZYK5ojM5L0HLM+E0vQpj4vz7A4GhplaWe7EJPpNva6GOBlGMJysLzlu9SynjYF
auYzpCkaqdObHuFjlHg8OlABXrXK48+jdY6RBCpc7UDVBOgHfYhAXc05d62ReZ2aPppOY+WaHVYz
OMPxHLFMVQi27wdiuK7Q42I5GoDQ06N0LHpG9DDR12wGH6MT+sMA1rVv7rpaizczFj8s3QioHN7s
cdPtduOmtkIyHUx1hyplrvP95IvgilaUdUm0jt45WanvCIgaULg64UtSyPKpgBS1Yiac7qvznu8k
JeUL/GCMVu3MwturKtiMLpUgQTwcwro6/mRLsE8V6aeHrnJLOrmi3prcak6mAIGIaRHZHiEaNGKC
vbaCFIWpvJuJdtoWc1PvkKNCHuj6LNpOqacOI2jOrcR58XXm8drYsRK7KLDUDiF1z2y/n/XA+XO2
bkQRd+ixh/rqp5im91tnS07zPKLBruy3ylQS/V7gXEa6h1c3Ixmt6XNDooLl2C0lVPEUpRKs8003
CYo64CxQVaPpzcbhtctdbk41ycsmnE+M9pzHpba+qVLHjyMRj1/Acti7BSvn18EqkHfY5Fqv/b68
w+4WX3aiSq5gU7O2+8LeJPXsrYSP3hOOauh8DvHVGdxkAprb+SN1kkYPfMugbwEroWzGQxuC1m2t
sbkC/L2fPGq6vq+tQ1NnzbZ01XBJ4qG/NyKMLp3Fy/ex1dcbuHH2Jg7gAVFnQi1E7gnMlNQtU7ec
X6wOf3LI+HydLC06EZquB9GHZlxRMSjmIdA72F+buL935wU6roQ0PeFpTJptNuX7lpbIdWjToW09
cenIqd8DqaS8jb2BX9GrgBaYoSWoAyhelXrjk+9m0wU0xcZdRx0xX0PZii0dtvJoFSH7XYuxNblf
hJ9coikGgG4SCsYoDxjf1OynqzFoqe5K8CC5vo+nNLpAwR5vSloSdCDmzyRGyct5jFsYURgrzj3k
4QIPw7jDwpoivCfoK7NZkqD4FWDm7KVe86NVKMBVtQ6p3bdaTxkq4ADTBWlCA3sUrCZ11Wb9aTAc
F9l21mMIVCJmUg93PnoJYemc5lzSjEKwd4NEvlzTGcG8CT8XPlF0FSoEZ7Lvpt0S6RCAeXWxLAh9
Ld96Nq2+6GTyvXQKTN3++RA3VSCF9SJJrEXITLUQ7tu+vvAHnL5T1Cz3Y8kf9hJNPoBx7IvYIYDB
ZnjFWWWN6nPcVFPc0AaZF97YUG/rRFm7yl529PdjZo7nHUFDv2hMNl0FmgYjYUUCjD8Ikjya7+fW
I2xBZdnWtqS6djzo0iKtr7wyI8Ag5VEQiTNvg9lmdJJCgyXthhUwv4uyAI9vWoQ8Yj31rtm70n7g
Jrz1sX7kh3qcRXaYiHeajTxOQ9FcN+zI/pa4ibrZwIDpIhRzXkiJsswhjHbCLtYEiJgbD3bRpeNS
BC0YfIFiWdOqwSoFss/L55tgac2tn8K8XdVjad35ImtWTazdU8CJ/nuKQ2htO+XTwoyyWvkZ+WZd
TPMk7CwizHxwtbDrhr02of+V9ylEJMyyP/OwHCUmrn5V0yxax5wtyzLs0e3JmyiXZ0bm6D2Njncf
oEVeAyKrTwJR3wqV11NauOlGhXOG3stZjuQf59uau3lIQRav0xCYnATYSyXkTevciTnPp1746nbL
Qw4SiigYkhdQEtJomfU3mhOYgsP0wQW5ihgTjIfK+29DpLHVODxyPodr2pvujXBHyD46tK8T5Qe3
mNqDU5o4FRCCQR/QxhWn2HIuMk7Jp3PXGwYBHEz2hzx9JEOoYvvOxKlPevc6r+P8ZDcteskm3oHT
ew5iJ17DrxYkYrjiWmKw5uWa5EEK7T8rx5gDJpX1yKD8NFIaoO7rzZdwsuq7ShumBlDTt9HiLEAM
S+YHEs/IWuB72GEQgiXkusXJanR03Sd5+EVVrYNQOq1CwBgJmSMc6OehXcdNCeyxS0BIPvQ0eWAK
BiZyv4pFsUHljsSuwgHZI5TapyDGCoR4fEjeFD2RY8M7cau4B8d4aspjaXvzGVSruu+hnBMul2jG
EnNPfKGe409K1dNJsCd/M1pbn+vWy35EdTFfmTyuX7rCy+763h7PlG86Wgpn0GaehLMHo4iHOQPb
ktGs2YJ34eGpYrHx2ibgVXTb59jt5nvnDM02BLw+dMRw3XJ3gTz1Q5ocoojCh3wmfaXaON8yqq+P
ZaWjfMt5xwAnn+UxUimEgKb314MwE1mYgBM3cFSH6740KRO0drgAHpbTd9RItzpCoeZWamSBY38K
M+mRWTAnN0NkFZ+LdmwPLdk80ybIcP9vGwh2jCA4H5m7FGBltGtCh0Z7BnDhDdgDjQoUleF2LAy3
aaBk0Ee3Z3lxA5V/wfuCakzhVF8ZIcJ7wKdi3XhFDTy38B9LLHJPFqUNTJZwG2QNNFKac9YmaBpw
sADoXZBR1pmcrbzHtPNoo5FQ9pk1/o6OHuxJjsSM/ClNPmd0HynUxK6Rzd7gMUJwHFzEsPbIZCMy
Erzv2nF4TIYwfwXmzgZVGcUQwvrhZajK7KSmw114q2UhU4y29iFh2LA2aVlurABSIxpHIqOy/jEN
mgte3eFrO9CsafMJCnkih7WNFLgmNw6sErTgJknFZcZXP0NXxVXrWNU+UWG1XUzeb/Ix60l6YFgh
2GS/2xFbdC8Kd+cvQnyfjROuxWC8zUChJ8fkv9g7s964kSwL/5XGvNMgg/srk5kpKVOydlt+IWRJ
5k4G1yD56+djVXeVK6tlow0MMANMN1BAweVcmIzgjXvP+Q6FCUbbQ1rV8rgKQM/p12vA3YQdtstY
A9odASAmPgzXhL93YTZILLh0dPpowXZ3g+7oRCuU46WM2SgAghj3OQC5rT6YoEZGEMtUuTEHo84r
sJ52OhmPmIa4mSbvpqGtdfztwD0nFflLWAeOELTG0IIoEehznZx5WWHz2FXeIe2cC2F5gO5MsZu9
np5Vg7Z9D2l2uDMso9yP4Dt2NKuLFU5GNo85Fv6ZpYZpK8xePmVt7T5XWZp/bo2+e6Sv5uSBSmfy
lzKR1IdynLrXiCnBoWKodj5ptImhtxbHZnHktR/n2b6aY8xHVUaI5Jw8/njWI9YJ7V+n2auEjK8A
PANRwanISDGMyhNdNFs8dhakUNJ0bMN/qHJ60oX8WEUGxAQ+1QMzlzceTxQtAkQXUj14Ps/OWk6r
2HP2bsNRv9CxzKhsZTCvbr20Suiv2f5PPvO/mcDb7PMISUyHgS8D779OnS06TJEyc9SbdWY9zCn8
3oRcVQ4BMt8UFkKtbt1xxFC/JiYLCfyLc8jKzrqUIN2DRSD6pDhqf6IM+PvczF4d6wb2Z46Dxmly
uKlXTQzjiVgjWt4dShPmUVBd18cRINjQivKV0a0VPxMkrSPGk58QgQseiXUK6SCD+OvlcKHyC9I+
mu1CAvOFXwN7nZ1pzMIoce9lZj4jT3+Y0RNvvDYbOSKs/CwGBgGZH9U1luUC1aL9TOshv2QQ6V2p
1KrP3QbrNh5U+VQuokY+q69DqtZgmDAZU8iw41uL+Dago01wLdZn0kJi8RK1zRVofiIypbElCs3f
lwuyPZvxPBmiRLZoM64Bt8jh7vvg0AFi1xy7HeeedkxyTijM+NSuiJk2Koe9lnVglHwDXkVaPnlY
D6A9Z4bzsrB2ApZefbCWeH778aL4m/wP8gLqN+aPaBucvyt3/blGMaqQi0oN9J9qyZTTff+KTny+
L2qHblDjuMn94Gkp203+Cu6aDJ7MVvlP5qF/EzYgrBCgfRH5MMJxvZOfduRPZDroEOlm07lxothj
VmGq69++7/+Am+k9EMdfLE/3/xbo8b/Q62Rxuf9QRP7N6hS+lfVL+9ynL/+4fZMDROuXf9Tf/tEn
b//Y1FVcfw/wWF/pdw+UaXzAkIolBMEzxiWa6f/CdxgCM9M6Usf/hAUICfwfDij7Aw57H6QG0AbH
cBGS/eGA0gzzg4Vuz0TS4KExQOb4n1igEF3/dbvAQbTaRXj39X8CWeR6z30niRs90EjahMc3nScV
MQkl9ThARTDL+lutdxCSOzoq5KiaZcFO4isjCvVWCIKGtI5ZvKNWhCclJ08KnfDfMGqd5HzEwIsV
CkppG0J+WtL9Kv+7XhE7zw6Mtzughxr5eTks0K2KpgEDcUvOEjFrjJqD0ZT6OWCIzIXC62CqyowV
Q7fUiHNxVKn0SOuyJ/7CH0a6zrSYqbSq1gzauigeOiDa8bY2deoOFonFg36cFm03w/JLzgc19hB+
k1Ism9hZnBcyJaYnLnrvHercydGuVnXxyngect9IWDyzuQyCXp87PPf9xSWdy8zoTLXwDFB8eaqe
t9XcUSwqrNcPKVkbL7ZlL8PZSIwOtCbKeyPQu764J1oRVaxmpYO3UZ1WfaHFRcYu/Xd6670gIGya
5aoS74HlEVKu7jQ4PzPdEFp4KDhV86kxYU1uoUc3CDZ5rPBPeBboLyJDzRvY3PO8r5G3FBvRT5L+
kfLVZzRFSPKsPKP74S1p8cWz6tKgvdXyPm4xWt9m2AEfSzHnVSBzK76lgFmssz715TdX8zT0SgAF
pnOQhlp1pkV6ymmbGEI4DfrAodiyLEJws761xS7locYVEdlwp5NqJsE/aDpPntz+AlSd6AP4s96j
PSYMAuhcmo911HUvOTUJ9RY5UoelLbI3s41JZTSnGQhvGy2AfRlY3iS1Zb0CVMfUiiVFxznrW0Dm
Wns0+pAI2DnbUjIiAhDDwODWoH/qkHqLcoYQw4rIpPNSeTZ1ARV1SlAEbRojsMrY9cOybnRvO0ae
vsNYLs39WNral6afZsBKYKhxnhLmWZ05LePSoMBJfgGt3AcePOqz3l96sZbWrJwFrRicbpJ9OF3Q
FCOiBWc5sRBT591EndtM0CfzqtWPDVZBTMRTU9rRVduLJtpynuOfnk9g1mMFIdPcMRWiq+SIFOkv
OF1/tr/MwuJ7+hyLUyBP3IyH1XE2HkF+IruIWtQdTJYbbeATNwS6+kXFHIAhmqgvpEdWAvGCjsnk
LNfcLnSiItfJQplt8RkwihXfrZkvtEucwbI3HchwFQ5RUugPY4GmD1ChSKIvhfDT8nFoHHzTejI7
8kDrOrM/Y6b2i0OlpnwR9Jca6X9d4kxmt4VbATKccExYtzoj5maTKMn5D+e/Usy1Bnc8yLzCcTzl
0Nm5YL6msRMM2EG25H8qGBQN1TTBsllG6nIWkUnDj8jbGO5AhEjUm/ZToSmwWzRe4LARMOJ8La1S
0uoEhu08xUXK8ZcOWPGoqAFB+fntxImGoNHN0pazd4Qkjn/a7XFal6ow+nOj6vo3a8xL71IBjmek
UtJeIgewnrSPPnl9RhCxzfRk+iXm8DzjYL8jSMPtVy/caggofJleGvTpoy2TFigXxPfmtENqz7oh
iQryceJH440zCVHwuyMP2MCUUWjkgSIeU+bW6lssFiaYTLoHsL9ZpWgJ8ZMSI6nqgf64Ju54PmXl
nZ2l6S0MDsHMtlriM8zmXtVuYEWMoPF6e4l2FKr2Dej47mVJveEzR0z5kroZhnfF8fprHiOtz4Je
rdQvYpyS6akRACCZJHWEjJm5I+Db+WargsFJ+SRxX7jatlUEAt1gv6dvN1QTnJFiqAg46pkNcooY
dMWMlLFLyRps5o/cA521TwcLGQRaxPIyET4dRM1JAKxUsSD33id1DXqF7efMMyRt6W+CgRqhO8zT
p00awzzejMyMil1Xp57cj6NeXOTA0ZklkhUYXRGgmj84osAvMTmCTdePdOe6yB2q06pgqE+vSSPg
gKCx9HPfjCbqgJlY3spBzWQx+rC3YEJps9Dl7JrbhhP0cfUfFpyzS1KqoW5UFnR9GDNhwXJ+NBqi
D7bGyIyZSWGqnqo4c++03mnJy4XYPF8CY82vUllG3+outaEvePFyXyNVVvsGpIM6c8yRTnDkJfEK
ahnKFc3AUT6d8CvRhM4W5gt0oNyN9ZtjvjLHGlTd4DPHyNaPCoeAyWmS9em8cwcNfIempEs30xai
2gDER5eYR2ZBRjYw7BuaHPpTXaRNRkfAlVTl4wwYWUbjC2nERJDh7TUJPp18HzC2SdLBJkkG94Gz
1UBE1+yiDzI1s0823L0mwQ4d0pBlYk8LInMgJyXJ5p5/arVOtLHeE0aR+RWDEsExmvPY0jpnuZrW
xqjUxyosF8V42ho7Z83yK1z6/brn0ipmYCpqmkzBoGb/trB0QK8FnMmvBU9nOoNLxpZWRkt93SHu
jDZzZpgPo1xMDxU6ujbuC/0LM6OuCz2ZzgtMeFt8paqxtR3s8+mJJO/yqwHyiAZ0J0hRmc0GpNBQ
mdp90lnJ5yVv/NeC9j7RxJQI0AYAv0eB3ZCot3H9UufRmXjnGbEBFZkEVmMzqCROMRhgczCAA4BE
6eCRnwpnspyCjiK/2pbEUNt3HutGhQSYkqaqxbJNQqAdXXl0GRMyvy8N7S2PO6feyV5l1i7uNXm+
xJ4SyASMGFi4MvzPo5/VH4cpt8uNl8PP2DAkbGHAICjaZDyyUV9P2XANa6np9xMimXQz9RRYoNzj
ahXpFCXj3pj9qe05MW5psw1mkGtG2YTDiG4fqxdqiiBKF4/0lZoouiBtJLUKSQdJtIvzpDgqIADy
rMPlbYbK4UKT/rlE1RXU2flpbM1y3NvjuHwzW2LDA6sjYGFrNyoqjx0gmCn0EQQdndaUr/aUap/y
SMT38RwDPPJ65a9w2pzWmyjmN1oOZAYunWyeoknzy51aNOLJIiQnQT9bLXElPs5zminLs9kOnh0g
uCWMGFauxj2KBA9A46xLFLouv88sOveqGAe5JrqxoWwUoRoDchFUQiZAbrFt0ia60O2xMbfgtPub
ipL2lQQ9iQgg7cq7ri2aL/44Za9xT68TubVbjgTqmukXgvZw5pRpWz0MSTW/1ZgQroE2AoPy0Gvc
t66fXzSKUFpK2Ijfz1DtC0/m9qaWtJ83Y23Ay8igqz6mKxdGtPNy59fNcqZIv+IT08H6MupaeTto
Bi4Moy6smTgVDjDE/9bUZuBlvjbFGH+aXZo07rAaSaehq77KpQWlweTbP/amQ40VJaRMbqgwvaeS
O4VoqoHU2zrJCgByJnKITYWvvQ0mndBRamHpHZU7A9elgTU1kGNgfWz00pVfnaahWzvn0jWDvh3k
faxNCnoquRhBFU/edYuhBdKzaAf4P8vi381VYaP76Jb53GDbZxjs5eoT+xrtungq2pm92YXhqS0m
tJHJREiEj7TAtSrXu0Xko0fEsZNCeHfL1oE35rW22rWz7N+k6NovxIHC63UU0DE0HDSLAkv02qdo
KtWLUzv6fcaOAVGmZz5IWtjiPsxYFPqgW7Kh3vm9s0CGiGC/x0XtMySIO3r0UT+hIrSBfrtodWCu
B1GktzXK3sXyA6HmON6kYKuqbaXlPRrijOHTBl06HtcF0/OIiIqQ5MCuLZltotnyGAMWUrtHVQB+
1dAsecFfiR6bNGPGLai16CBXFcm4Ru7FjFL7ZrYupyKqyrPWXxw7aLRCUWI6o/PJMawO/Is9guFB
3koC49iXaI1yr+IBj6Wvfpum0fG3kaLmhXnRWpStsw//AUBa9txzl4CVMSceQLIf9S+TRgQBs0i5
SpO0ssOqhaVinTbzptsUtdxnfmd5jYTPfmo9UoA2w9CqKw35zmdo9wOJXIvfe1tULcljUsaMCtxF
S5YD50syKjmFWdBm8ki9LcynLT6SoWcbSSMy3rFchrOo9geGM4K4z4B8IFkz+NWZm7Uc9+rQmywO
kTKymauVBbArqF6Fk+ysSZU42aKGwyWi5Y7bCNm1PPNQpiQbOAI6GN28crXAGthrduTyZE0g0hin
hk0KWhIWtlHKfUfcAYGLBmP1LEOlFdhOP3HyiGdMsAzyGoEoDb7tlWb3XQM8vysv3Qlc2Q55rVEz
/EMBEpT0xfOwH2Z3CopxMtLdgKRMR8lBZvIWdS5SKlnAX7orzKwQIYAzjqWuWtIYZ0nNY2qKnF4G
CrlvRkctR7g81TX0/tFE23AO9suDUF7lHBOycTYVuB0bdb4kt4eoVZ4sTOhNlI9EpRbdveYwz78A
OUYkNF3enC0jN6QTFpArhnCMbfvKX8B4h1WstFuyKdx+37Urn3t2hty/JKZ5njZG7PHVcvQjr6Qx
yHHTuOuZGIka/AvJiWNt3zukFuVEsqVnhdWPD02BuHyPht8fg9rvhLgQCUrwB91vep3EnVw1AQKJ
giKW0DAoHoWRdiHrBYvr0s1eE7pTayHyA4fLU7VJmXU3BbfWriVPmBDA0VvleZCwOP6ZSWKEXQE4
JeRY2ERQptfJRDuMo7FB7zWQ52N0RXSRkEHGyaeEAXpWNEDMz4VLTMtZzIO5vsJn2WZnBCfJ8lKU
UZqe8fxPY9Z37wAm9sXcn0u9qCuimGYXIUmz/mk/TVWy84yUn1lAJe+vKbWZnwjHb8RrhPiUUaKj
V8wuY2upUNLGBbqSBK4kQdrlku3pJ5bJGmedGFs+YF7vyDBpsQKgXCtonJIvTxheRxByzCHxW0YM
kbF318d72Neab14kfLSF9OTa9j4OnNeLK1IwIXhPSyOJDZnnNj337dkitKGZUZBqyNvSnaWgjW9G
wd1/060qpTAv0GLuoAm7RghBPar3lh4xkQt9YhXpI4mG0LLRHDqFQKJ21cdZzvp4RVLTUB4M9oji
xq+xkdyDWS+g2KVIi55GO+Z+DFJjWVwCSjlwHlFj4ryYVd6hg0KG92mWY5tdKO7qlQ8vbXtH2msU
3Q8SMRUUNm9AIwvypZp3DcfclqM63ZMtN1TDxD7j+2/KOQH2mPeNAYqxMZeagasVexvO8TILiVnt
E+COFs1qUfQM9nzk/sTjkQbdbR2n8rOvuay1z55bls2FrLvFC+n71VM4c4nLnZdWfX9sTeDaPFHT
Wdv3M/oQ7BoDYZGOWXLS9CxIExuTMb6BUB9AZgBtujIAmxge2RqLwE/d9Z1MN04zOfI8JQKhO+cB
P3Cn2QhtbxvTSrLbAXUqOB97keXezc3G2NkqHVBvkPsmQqB5kOpqk0u5N/3JPGreRJLCGs9Vb6QT
p/M6jGxvM6dAwV3FthZINFvDhvEzpS8+AA38/UDfIXRk0V0BPHGvgfCWZTCPBI57vdHul6kjBEuw
ohBztEtbhxWfuN4iRaMkTBCsblRlzXepocPZi1bMUDiLouGXWTx57+i1j4VfGYidaEFWuMppCqbb
Nocdv0lrw6u3VroU17QIUGDYxeSc035DqDDXmRNv5i5bpwBTja+E7JyrFE/pvNM47H5OW89/9BEQ
MqHFEkFkNZLiLwa6t6+zMZNbjDGs5qylzTaPCBJCLpjeoY/LxerE0PkqxFZKwpzR6ICpDay2mGGI
l77/pdB6I8fe4VCtGBRbPEoyp0Mq4dbdK4tfa0PfbZv5Yhw7Y/7UppwPzmc/nh4HJsg4cJyWBHAq
+IlSNB/VwDA4i/Mhu2QxVS0AFNiS6qqQQzqgo61JHG83tc7p2dzgl45RemllynxckyDCs300GBDk
e+4SCHbUOPF9GU2UFtet4dTmVacZ/kg+8FBaudzhTJH9TncGm36tZsedRB3sL0Vg01RytnaU5epl
QOxh9EHhDq35piGwjELmeZV2SFpdo4aP0oYGRTVMenVv1CXAWc+cnCGEsGilKLJoH8kdAYt6NAed
NUDOC7pESEvbWWBGvQ1iwzHdjW2qDTwM/MI5K1yT/OCxqR3k7GzdpOQiLKBpYQ40yfdWheWr3We9
i42WqBawzEWsl94ZQbe2xe+OZP22Wp1xb4ASI4pVUI4cMA8K7x2RrxxuOM2UTWzzEOK8nLBz5FJ5
A5EtyagukcpxyGvxYK0yhxo0Ov4Mt4yFGSglBFagoUHB9zXK2jn60gsnH+7zqATZiCYp4sAQDLVD
nwxNWUeaQeBWwMQ+U1snHYbHhWgQ/CZe8iqg6iR2wD4+OXc17aAhXFG5TLGs3iezPE2ZVn6MuUvg
bkVUMWD8cKfKkCcm5KOlaC4yM56JETSmbD96JqhO0Cnuld6u/d7MFTQzNWs5oxPQEPEttMEm3bQt
z6MaptnFgPYCi1EyQdNVU1K86XPUvIFiNR57Ax0GZsxGr7Zmg76Wc4VDgiFZFZncE+WVJaFvVIt2
bjHIrcJW692jK/vWACzvT3WArDnqEIYBFgO5WXnT3jNTwwriWFIyGxzJ2dA0Od91CCPLQHWgiy7M
ZSiAv3C9KWeb3KNAalCKhSDgcsEJDYPZhvDZoqNbpDeffUMmrxrTeJ/WUo5WJQESy2xAloIkHHAc
pKGxxs+rqU6uR8ErEVWv9Zd0jWKIZo1CVKXqPt3S35zs64qxPQPEvvcIiCOecEKDo4rX2qsAZ5LL
pYVp4SH+HbWExCoNtc/CKo/SbwZNUb6Ci2SJH8gGB0lDEyEMw4yYLLfaG18as4etQPMMwasX9Yax
zWbVfq4rEw2kV4ziNlP9NAK3nI0XTmzxLmUKeptXU0IGnJcQQY00/YHw16zcDIvtjmHfi45jhFhH
LcaoMi/UpRejT+6ZKXM3czCfTAM8yiIX90s9KRt5Rizat9EdnD5s9DG/mZFAYyFbXG6zEXngWc79
fxtVhCpsZzrutxZnFfKAiix566kWb+mMcHXGvlV3vT8Txs7+FhHOROTatQa+FvHmwvw90DJW8oZC
Ikt3svWGOXCqlPyeQqvVp9LWHY4b0loufTdtSnpKC7WmJiOK0mVc01lUQicwLK1UJ9MpL+h85Fnr
PWupj9+i1mX5rY6L/g3ebhpG9IvCuWGjOIIn5UmetiV5zcSts+GM6Qw+syy9/AlfWTSHUH1p/itt
VvcRk5jk3C+0WDGVSkFhCIOH78YiQ/ByIieypulpZW8cqVKbq1t7xzLPlLZFaYooGoCn2BAPpE3n
IiWCYwPmOP1mV6i0oABWTG9sadNqsZj92leZMvQlzCTUC0YsuZWFqeU01lajYWJsQXpqyQXxKDXV
MqnrQZ37BWdNPYeO3bA3kkjcaMZ9HBfQVOssXaMjS/SDqKMFLBVY4hT9jMYgDNCsYToEO5PTp2yJ
n+CmdJw7RBH6I3Ew/rIrFzO5MYmA5C7KFhR3MEbT15x9ns6I8tAMV/XIyZyOhqVftFI2L/7UTA9o
okjpGCOju0IrCj7YdWrtpljilSeBrmkIYmzm7KmFiO5bywAiXcWmMW/MVuNc3/jMRK6oDr0bOdV4
1yfajWunvoOeTeiy4Z4tDsmMkOCb5LNPuKJGOrXpnC041uQOwAamFdQoDV0dZ17lAWM2lOccA8Ud
hzj3Iloh2NvOyuwpRGZUIm0nXJFjMqqAZZM51eJszAa91FO31P23rBlL5F5EFr66FrapW0SrvR8K
fe0H05FhLkR8yXCLcd/XDo5bmVe9j3gPJWaffXbKQr9RHMX6vSWtNj12fL4juVq+G4DhXh4tplAS
1Z4wkfaOlfxmyRp+sE7ACfFGmt4CkkaqdTuWXf2MlmWNP9Kb7rHx65i4alnUv7vf/wcm+f/XuKQr
KO4Hs3qCq6r05bn6Y1T//XR+/bv/JJQ63gdTIG4xmMyDTqSZ8K/xvOaKDzrjG9v2QJbZJv/BH/N5
w/8AgAnuFTQmfM+/oSY7YtkTojvcDxbdXHgDvnCpmGAF/hZeEr/V/2QsdSf//n3wBSTPEzEPmRoe
DzvTh2cBrMxe+QbfTeelVghcwrRW7B7L3CEbWn3e1b0DwpYUl+xe5G6mtp7VqXi/RF2G0sjt2yYY
uqY4dIaO1NokdhkJll3M/Ie+jsHPmEjOTYckfV4GQWT0UtTmK3MJgBS5NfBkk9IaHqoMMczGhcdt
BKKPIWkj/2urc2uacRsAtPQeUmybxUafKxDtY2/2c5AS+gSJ0c0gWVSgf7sgdzovv6wKei5BOyqc
ov7gRjD3aJ/E+64GDApUwNWvKkNN9y5lX7sxBg9hulFOWgJRpXPlNqrd8Y3GjxtIW6um+1ZHwn+W
exSeobQca7xqEvBUYTTSE2aul+hfE+ior1nFuT6w0PpaTLtVf9fFDDEvK6OT/gZ81XCJ9NAfLrJ+
weuP1ZpZdtlOZUlHZhHuriPQEsZy3M0lDY5eQCY3KF+u4rTuVVixWQ2E2g2gwQx3IgzArIb2eoS2
rULVL9mzQSY2cYIOf3PTAnPmFIl30NiYeOzERuGOxn409UPyJekr/SPge+bl9NiJYStpBY5Xah4s
hRlZtZ8AGY/dFPhVbxBgj1DTxyAh83vhg4XaEOdcHs00GSea9FN5CWRZf1YuqX9ubrtf8yq26O/a
SL5JAR4U8to4swy45Li0CsvvH5myMSwwpacTjDmZYs1k0syvC5pUynj8fg+xb2OQUG5EU8xwCCPc
NU1SGyQEL1rKmawTdDOlwOkYo9F0bzIUoWx8aLjs/aLVjXlhWcjNQpUr1Gc1EsQyaGyju6Wkc5ud
L+zoUtpjT861bN03D1p6cWXBhLgFA697x8wCoHEmB1Pk4QJOscHcSTxy6JVIlXdF5LrlgbRgR51X
WtuSbCJmoUKNdUFoNmII8p962LgUjE3P2W1sfGunN3OicThaQeMyN4torzWedUkScdZvmM0t/G4a
ZM49TgRBRDLwh2WT1N1w2xmJOwTArNWLUSqEFQ4cXupdPUnGY9X7zVMm+rkJE6AD04ZDh6QcE61H
eAUZyucD5EsMFtjs3LBl8meEPYYWjIVT1fihRxXGA3yhsuPgBbqojGnv0f+CavU0kKDibQ1iHqrA
nnLtU9+1CWcshJmPbToqFaalaz96EDw/+aMq1+JCkAVvxCUNFaPEFW2kLqwIb+I5Xzd0G61MR0yB
MHVejxzjV7fKx2sqFcbjMw1EhMhdWX5ry3r0aeoLxu0xmqI7JgJvc9S2w35yyM/YLCnNPVQ5XrYH
uGCFbKAtvuZiwoibJ3H3Qg/Zg1haLN5R0qZaAeINy8ZN0uk+GZDlW2YEqG2ufDjgYKLLHZ0Wk/MT
EMU1aVrG52XBt6Vu7gUTun4ayrCWudYATdFoAAuoLuZOM3piYEuAajFqm9a3sJkULc6yga7htp4K
97LlrCc3mmszi4SO4DDVGlOaiBQkyjyIGCdTU+r6Symi4blqLWfZ2ipBl+BhD6Qt5SyDsZ+YnT8Q
A1J1G1HZxp3NTSivHJWkhBDG9vBJJ/IEfEPv47VvxUw0UgG1SIbQFUBRKPo4cCcsFcNv4ycwQpuC
5ivJtdaljveZvu0gVtL+yLl9E08OWQleTWD5DpsFFCBvMBEEf/ek/Ocz6Ptnzt9wPQ6PNBNu5apB
s/iXVTD23SNHtHoydFOLhxmMZk9wSEufQu+5TYdhyS6TTG/hTmTRF5Un9sEAeDOEVr/I3Y8/x6nW
8bePQTwV2UXAnM1TsJ6ZUpMtxaC2mMEZSTnM6ouCA92P3+WU1+Pw6gLsrABjvz7n1z//7ssmndmo
xjFXuEBpXNBAHJ9scg8fmrSyfi/G3k2xOiXZOAZcIA9dDSGr+M5O9cBVRQAI83mJ72VIyfu0GKhv
c0PxK/u9JI4X/4zvk5AriHoddP6/6bI61be/feP/rwn/S+hUb+8XhddJytWVafXWfV8N/va3fi8H
0UJ+cMDSU9qtgnJUkf+qBg3D+cASNZFwYty3XZ067V9RazrFoIOCEzGKsPlv/tBqWh8chL4+BDLU
b8jSPfc/qQX/KifXVr2vha77lO2nei2Sg10ux4nnmqWmF4G5BP0BqRu4irf2XHi4YPSv312af7ML
/BVh+Oe7ndSbnsriOEVkdhxE/2qZ1dOUTp8t+nyaYz9nxvAztPZfV/mf73Oy7vQ5TRAENdOR5J6Z
GEvWxs3KWrsqSES54aE43zCmRZBZWe5jZSOl51CcIMVUGWhKhiv67SSWrgwKu+TY/OMv/9dN4c8P
dSKFBU82I9VL5mPltc+sYjLChnK5MKXfbH78Dutl/FOj/+c7cLN8v93ULdRtGrrj0dAiiGfqCC8Q
hUs8PzWM9X5f6e9uOO+9yckGHiHiJCal9M7XwezIM9Eoz5jtbTFp/dq3OMErWmXW4Z1vxqNW+Pmr
sMR01groLzT1y5t+1H6W/3fiSvnzcp3wBN24hBSUSnX0pds8WHVd71xSdTE4e+mWIoxcbwtVR9Pq
xpkk6OYZhe6wY5HaVZjSyD9qfpp8aqLeE5uYjtmtmvxMBxQv0o8zeXgYsjiuXCTN2Nz8+NKcPEX/
+Mi/8cy+e6DUVmmWZtKPRzD1yTOiARHaSBhwus9jEnhaS0gPYpfy8ywko36UrvhB0oaQ1B9/gPeu
2an9IzJa+GZaPR6ZXtLNIC/Z7F5qfSb3WzFUbjZDY18r65MniId3aVQUXoiZcmuPwznPIkYaYkPU
+80Sl1utyvap+5NL886SXyMpv7/3l6HLcsvgrmnKgwnLnkCfX1tVzsmmlTAG1ZqCV47lo/RRr6f0
46Irv/3ZinpnYzil1MsxcRtt4kcd52sdn6h3SU/8x7/Xe1flZM9Bz6EcQcvuaLWPlrw01eWPX/ed
TcA52WlQ0WHYcXjdBExY5n4sk4yJOSUFHdsfv8N7n/xkmzGwNNSAz7jqxo3Oq4/R8ccv/N7VPtle
sAfMhgfR9tDMWrYlleSSk+85GLifJQK89wYn2wo4sTFO0K8erantthXyNiTgTru1+vl3K827W/A7
j1F7rQW/2wXsIqUNQVzXYdD1c0srY87k/mutVReLHeOHn8ufLPd3fubTUAG99vRqbCOcibG/75ng
ZGLY9uDUxM8yAt75me2TZTvQatPdTHgHOQxnxQSqtC6//viHfu+lT9at3hAfOdvYLsp4GHZAvBD9
i/8s0vWPjfi0steQaOm95MUjosb2KQiFsJj1Lz/+5O/cQfbJqi0aIy0T6boHwzaOc08juc2uo7m5
/bWXP1m8I9Jzg1B3kKCpe9uh5oWQcoPjd/drL3+ycqF10hRtbecAp+8sM6IDtHJwOlYX/vj13/td
TxawgHQzaTJ2Ds0wbGDLto36ySd/pxi2T1ZupjdCVUj5Dwk67dBuo0cOz09xHl/Rdb+bOxS/idf+
2iI+ZcdqWOQrLAr2YdZy1NqxvWfe9dI3xS1q6zKkr/WTb/XObnFK0e6W0W9wTtmHui4PqIV2I+Qp
jNbROUdCBOcSE9GPf5l1Zf2b+tM6Wcxdh/dhULxTFhOT6I68TYQeJaz7+qJP3eonb/PODWCtb//d
9ocAJVdezdv0lkAE6U80Oczl15471romv3txGLV9grbaOZSNZl0gIUFmqsO7+LUrdLKyya+FQZWu
H917ropna7iM5dM4P/3aq58s7KKOwNBVKftGfVP1lzzmdsokkaqbfrL03tmYrJOlzSRBiWpm56hq
C8DCWL/lmYaoR4+dq1/7CieLuyoZnpZ0gg+1mKt9vNZbHJtImqphEDeR+Mnv8N4tdLLSgReadEiU
e2AKniPxRJZaN88//grvXKTTOI9ibJLYko17wOzlncW12HLu9pHFWz+5/997gxOfLllbSVsTDnXQ
tXwO6jIKG2jhQdGVP8lPeOfqmCfrOJG+tniz5hx0wUie5HA0kWh+f3x53nvxk9WLiCTDCRM5B0OU
QCFBKgdAZn6tLjVPVu+YwVd0YIgekDUFS6I91Q36AndFQY1a+5Nv8N71X7/Zd1sE4A1TwoTl8qTm
gxrE0xiThmBUP8vleu/1T5Yx6jMVD77nHNL+GEFjyqySTu1y9uPr/84mfdqAjaoqrUtSDQ5del6n
N03ffyz/m7Mr221bh7ZfJIAiNb5qsC3JjjMnzYvQpqea51lff5eCiwuXtSzcoMABTh5Ec9ib5OYa
JNWCzffudgNrP58PYQBlCviAIIOC7ZyzWn/PoAL2lPZlsxG9ay1w0RvjYU6TOkyAFDaBBWkT3wK+
gFphPRYbTayMEuWO2F09xTEYJAqC+CdcRHc1zYwI0oCQoLJvD9NKHHwZslysohoPRpOklOB9QQn4
lQHXBhJz0ji3v86pC/zfAZVyMRww8AzAsEyPcwgMYSy3WbjzQbH80BTBvyPtqL71qZLnwOGCu2EQ
Tchgua02/XMYs3bjV9BlyV45EVAu2Bsfb+B+3hRHwJtiOw2G+hfgmJ3D/CDDM3IWA7yVpgSoDUkS
dKOEpUJr6BmkOvepQKU90OKTF0pq9JB0vowS/ax6Go2r0Jqjyb+P8EbuEghVGlIgwNIFVGswVAJV
OJY9lJc31sLKsZAuy/BipnIQbyCaqdVHNkIz3Jggu7FIN4OqZPR5iAwJV08gXSLIrAKf3ECiZ78x
ictkXRs+LtMk2QgjeDlPjxDdtfCq+T5WilvA+B4anrCZDqwkjF2BnVr8LEi/nEY84AK7bQiisu8i
eq/MPdhNMjgLt3/QSuB9TfPFSKCQE2l9G6VHUD57twURzRFjWbiL9abaCIsvXZVrfaZ/jzZT8Iac
QLP2KMql1tzp4QA4YZLCZQSCacohh3NbjBfcIg0tZerJHkB8QJhA7gnfGijenaKsnI6wTWt/3+6z
eL3TsKf6+wdlatwXFARmDzKSO2zmVmQ/3muGZjQOpI+MdB9vrLMvUYR/u4464t8tTV0CsnSElrLU
0N/TH4k7+5Z2r9rNJ/sDyhF01uC1Efza6Nj1dQ3x0L+bE2vEURGgOe0EqeC70Yohe4dSptEbn/Ed
wOK7APKuJrPDw7hxs72e9L6eMy5DKdZjtYfoweQFo/QkB/3z1ErPG91Zmydu4YhRkYDmjO5AYPER
mEm7MQG5NHODmcwUbbiBmdrGIr2+O9BFXOOyG0qZ4fkGlB8vHoZzW6r3UgShL2gr28JAym8FG1wF
/25Ex8Wtg/s2pqci9zERHqAt5srwVN/4/vVOMMp1IvQTiJjhcfsI6DQF+00MLSb7sBYA+8nuim6r
nv+V7P9d1uyrlnyRNTJobfaM6fkRpdTkA8k+dwlpUjcPFNGcZxCaLDzQ1EajJMEBZi7CDtWPADiO
sT4W/ZS9Aqk8uvk0lX/6ZCSgCBBAZg1IHImLfH/f30vwY8yMQNUCDwa2w/0i7OiltBDfIa4oml0c
ACgX6u30rVsKnu3+nppGqKW+VrTRW3h2ZQEZh87OOljgBsXGCltZzLwWTwNezDxp+ui1tZPCcDEL
MwNM/NuhsvzMfycEanJ///wBAmhNOkaT1/Vd+wNYBlBjWJ2wc6DryhHpDlq6vig7MYNwSgpFpI2M
c71TjH+jHiOF5TiKJ8dUP4tJcgyL+0itNuq6K8v5H1sqjTQkkrIEHlAwm4vKqTgEWgKPeuyTXi1M
5fn24F1PYYz3JA5ETZ9BTkuOfQ3ZwEKFKiVoBBsxufbA82WJdhErgGotPO68OJZ6cYBNChQJUaSe
/8gVWAfsrGuo+UKuUXi93Zm1QVtm6qK5DgC5Cmyj4qi0zCBRbUpQe0ggL7H1LLPWALfH6B3UU6Et
hwZiNyTHNjqGNDUAnd8asLXpWE6eFz3Ih2hsW2CbjiXV5l9QTNB2oILD4iUk+aEo4XMAikP+xgZ5
OpYxhEdSOBm4RUjrFwVYYqst+/iQV3W2scOtdZj+/XtEKZA6WPrkR+DLDwBFnsuCfCajfOzgiLbR
6a8U/W8As69D/0WntbKq5LCDsc5gjla6q/axle8kW92JVmFq1mgC/OP0eyjhn/K9YAXW7dXClq3n
WrvcloTXPx/PsTjOtxZYybtfotHtKxNiSOZ/vfF2PN4x8+fLE6xsbGLUBjWefv/uNg5HK7mDd8mG
RVXLoExeHEEO2jdjD4z6ODyItN/d7tvKOuINqf2x9BkZx/gY5GX5k0KvE5r3nbSRNFYO8oTLuDGY
GhEZkJwCckqCZ1lVzVJ6SOZPnOdv//6Vdcd7Aqc1QFdBhxY6YcjNXBYA+W4luyPsQaPFVn5amwUu
X0B7AJrb1ZJk+8zuoZ0KabK9rn0vhfP+mTCImnKKI/CRzpGVCb97QAfhd2OVwsZ9dG2QuGRBmoCS
ZtkjwhG4CDWychZYhXoW9Mfbs7C2irjol/HqnMPzKD/qEXto8sIBvHQj+NY+zR3XAA7skbXwrDLU
SnsU5MTuBF/YONCszSsX2A2ucrGoRDFEnsr/5r55awOwuijgg7fH5fr3qc4dmMAfgy4BSePjGIin
MaL/wW7WBU7qv9uf/6pq/JuYqM6VRNVJzYNAx4G8tWYrsdNdZGN9Os1df4ZF6uETBh07EL/anxAa
MNv/8j38Ek0IItipyTa6eH1+qM6FuAjot5CNuH5IgBhFRN7nZEvz8+roEXD5/t5TwPXqdHgBEU+E
7tXHUNXgs4X6jErJ2Avvt4fwaoZCG9zPB1NEyYF3p24aU0hT1Op8TgCCh2h4EJo+oEV7PwjTjTBZ
69ASnxf7V6j6LKxUMnsj+y+BLEoogwaHJ9TbXbka5ejK0urF12ugehpIsDAX6NjMCBWoQaXAswM7
Pb0PXfj/c4T+3wobmlkWwkUzDfiHatV3oqsMDKyvzoPGAuiCUEQr66D7zqpCI1zGioBgzQvAvd2w
HfGGFt3rWf+dHQOfpn//fjhydj445DMKwflTIEwHXRxc8L2fwxDQodtTsTbRXNKCpFWkBjiAebAR
tKZmZmBMhr+oz16/930ub4WAXcdBqugufF/bAzh3sDOB7K4l5N3/6paugi2uxjUEzLjUBZiLECow
SnDjADDzKR8+K0n7TtrFt7nA7iGYBOox/OdgWZPaLdRlXsBjIAYsdraemVdmgL+uVCCkBJCGJ24L
1qrbdxUz0Y+dD2LoxhyvZA7+ygLJSQH4cUJcnQU/fLBZjdBvf+dhZufF/BaN0ndOgIuS3N/rtUGY
NXhOaDwQK+5rCHPgalq6aYuj4O3FdL1mjha4iCZJUlA1mBRXgQtEPO6VZET6EEwNCuu5Aq2yRZAT
5mzzkJ4gVbHxZnX9zodmuRifFajZTJBPdDEp54oN4guIEYJbtix7CWBaClIs0f9Tk3F4axTRrYi4
VXFcW9tcCoA2lBgllFVeI4Arrv4Yx63AX/syF/hUSEHv6aXKg41AAOZ5/KyN8sY8LdHxz2aP8eKC
nsijRLWorT1oQhxHiNAMiaeUnduQ1CbTEytebq+HlYXNXzlgtiEElRzBX6zJol3c4WkEDrwoM9V/
yjjDq9kW5mBlw+LvHnPhQ+pCiXwXB14zyd46YI5LPTar7lu1REL5+wfsJCAf2ImtNydwYJnyKIVQ
7WIKNM/NxhVnJdHwFxB8WKjZ7CtuLMTtnZiJsZGME+ovZfR5ez7WWuASQAhyVRXRTnK1JsU7S7Vw
YCC9v4UJWPs8F/3Q7/FbYLFLr4xLU0lit4ToVq2Tw/d+PRflKlScQSST8V6ldTb8rBMDzLdXBg7G
Rn5cCYsvKeaL80jVD7M0RImME5z6UPq5I6rCCIUUaqchEBS5FB1HSjZme23JcvGdNtD4UnOo6U5D
I1mEgkmW0graWn1j4ylzd3vMVrII4SJ9FmQKqr1SeIGevPSlf0z0YOOueX22oZX9924Cr1/N12oG
t3iY75qFNHoU8khGmMhbVZrrP17k7ySg1EFdbVBmALw6R2agWfrixris/XjusO5DNaiRoCIJmINs
wAxThnKkNP++PejX057Iv3f1BPKzpCSV5/cibEZT/z2ESQtLYJFU9HjhTLRs4zq+NkJcQJN0LCJs
5MQL0syRfLhLqe3T7U6sjdDS5EUwQFI3qeqkIR7BixZTcXRG1ZTsb398bYS4UC4aiEXA0Z54A7RZ
xOBD6yuY5j5psJhbFEu+1wi3N8M3h4JRLDNXC6X7LoJzdwOnPKAeOpjxpHaQimRjP70eyyL/mlUP
KQyW4F3v4nHOHmgB9xNZI9D5UKBhGG89/a21wsVyN1ekhrsaPBQWVKhuDLIG0x2Iu8dbiIqVFvhX
GQm3yFymHXMFuVdh0kRrS240fx8CyrHXpzD+Vib/0s+/XFudDu9ZME91t9W1DzmrXgpBOKmRuJFa
V6KCf51RSQ2FjE6uvBAebnBkNVR547qx9uVl4C6CAgr2qlJCYQWqo/DSDiSwgishqDe+fv35moga
F85Q/q77UR0LryjL+1JWoe4GpUDoMWXwo4c4NS4GwVTdJyyKUZdMfVOTA30XtRkshOAou2iANtM+
Lkf7dgStrQcuB2TgnTNoF8D2JpkCkGE6rT4NWta6YtQxLwPJ9HsBpHH5IBFDSDmSCZUAyEZZ4iT3
n4UqtjYu7+FJiaV8I+9c3+Eh2fD3/EEMa85kPA55GSNWBg2teIQhUZcYquDBv+iuwB3l9tCtrRRu
e5dmbJgQziFeN3wICT0MUHW+/eW1SeHSgN4CBITFgIMDITA7gUMfaO69/xRFk3W7hZXUr3I7O45A
sPwkYYVVDpEfoyZ4lC11kR00Pxg3UsDKTMjc+EAhNeilPsi8Uv7dAPiHS7ZRBZXRMh8WiUfQ8Dc6
cx0OQ0Qeky7FrIIj5NR6uQ+bCyGIYE85jNN/WqTZQVQyrx+hYJwDSPYAmnN47ytav8+oNh78nMQH
6OR3Gz9lZU2oy1hcZA8Q0qMhTP3aK9XY81sf9IFyY1GsDCfPQhXpPAjQe8ORg8jvwUh/dATapWNR
vXeRZrEOeJhsIt87+alcFkyZrED7N2VuIk0uXKILiLX6p0AoH26vv7XOLOvyYpxGsL59JQLfux0C
sAHjqoQCSfvZyGG7h2LofT7tk+j5dlsr0aQuc3XRlkQLaCQOKXUB5lSkDB7Cv9V4NKpa2bhUrAUT
l9qiLkpIuxR3ykR90Pv6FYJegJdD+O12B9a+z6U0DWVsVeuKyVWLfF/nMGLrX4XhW1wv6D1xYSqC
Aw/IvR958At0IF+NyloPa3Udqle7279/LSi4dAargDiuo3p2IdB3J8UJ8GnfgqASked6Vq3YdXIC
190skb0Ebk/QRXbK8N1nG4Gwsnh4LmeotSgzym3jjVJ9KPxEARC+doIh/NFlEIq8PUArZ2WelwlV
1IAUwdzAahFv7+KbKPQGhTeyH/6aoSJ8u5GVWeApmjLMimEfhFUax+R1glkeru4bp5pl1/i32ATZ
zb8jTGUAzuIOTVytLN+iAt6oBEBU7Cl3iAIzLEUPMBA8L81QGrzdGXFZ+9ea5ILaT6cOFk0BdYWp
csC2dn34A0HwzFKkpwiObkVCzlNKIS4DDXgI1s3B79strw0jF+xDJlQ4lzEMY0vv53Z6ZD6zbn/6
68HiWqe4QPeDJim1Wa88yS+jvUb71i0AQortthqzY4pXfSDPMj0uISivQZEZ0tT1kzgucu1g7sPk
YIYYI1SLRHHHZNiwmZNWSLlRQWNmAI4tw7U0lCcjlsX6PqtKuDcNSR/E+7KbgQFs02lDW2AlYSlc
SolamJO2uUpcscgfRx986wkSUHAa/xb6H2HPZRTYcOo55MRFcI9ywL/mrH6Ttak4hkDo39+ejJXA
5/mjVAmhra5inkOMjVbf0aEyR3Cy442Y+XobuTLZPG+0h2YuqtXq6A5F6VtCGbFdFGvtPar30aGG
rBcMKfzuNRUEFbxhGGhA4V2vd7JPATWNZd2Cc3H2KELyzyKkje2epdBwlPUBd6IYHkmlLL5/byiW
tHWxgQKDW1YAFTYeBK7usKQeiY5yxKS7sCH83hYhL7Nw0QQh+pgpSiy6c9Acchny6gCPbu2fKyHL
81A1qJURDdQit1LpCTWtO4FFh9tDs/bp5e8Xv1vXxxwujXgfhJ5s9UF7pbxT1UqZNtLc2iLkkk0c
4VUjmcbMSwPfTVJ4zYiipwzjYdb7jZPYyt4jczkH2rIZHOqawQvmU6buGM32eftICx2SbcNGN1by
AU/jbODFnOCJs/VGOMHZvi8195TE1M56eQuouzIR/xA4parSIBLQehRiUYcmA98R/Ht9owi31gEu
AhhcoDVVUHpPb/eFCuOJLrBZ9C3YFsy3uMUPFeBwBh048XptghFwMvmNFXUJvYv6rNyA3K1MM0/Z
BHAVPh3N0OJcqiY7AXYBrzITS5jTaXps+xCUh8yZ2vXlxmljpT0eXwCVsLQgSdZ6Rds9QzLto4gh
4ZLM+geUTO+VoP+8HYDX4XYEpvd/R+DcUgbvM4G6+aA9wrGhgrtYmZoy8wdDkf3R6ho/sFhc3QWo
fBmKKu8Tcdpjg6pgkSVbVBjJHlo48w47aAMdW3VXEjhN1w1crwAkh65w3u3SOhEOOp6HzX4OILYl
k8oOO4qqMmDXZpPE7E2oCmLLHXwGb/fs6oqGBiW3KqYpYQ3M4kcP01I8xQIQmR2BM8D3vs4d2RI4
Gue0U0dPwIF/BHGxnLeeiK8GC344NyOjplXAyCujN0kP5WLxUrqtv5FvryZEfJtLiE0igzBNxdHT
kK2S3wm7k+of5daefHXR4utcLpwBKYAQTap7ofx7YpDgh8Z6tkgtZy2Ikq+3R36tEe5wFPRtD13M
afTmPrUzKsA+/CjDuACeSVC6/+92I2vjxB2Q0iYXA3h3TB7cgwxd/0y69kgl+MyRjV6sNMAXkHrY
Xk4xhCk9EcDDEQYYEJ5ujnVS/oak69Zr3cpK4qsp04AXHGi+jJ5ffuZ9d9TD0ZrbZHd7jNa+vkzQ
xd499IEi0VYevRRRLqS9FYLME27kv+s1KZi3LQN38XXo68M3qcSTmbT3/8BbZTgVp8bqbf1P8wxR
radi46x9/RyJhpbuXTQE14JQKzFOXui01IBY31HdKWZu5RYERvfqyT/LbvZb21W7fJ9tNLqSm/iS
SkXxrgbQOjqX9vD/U+D/QnL55fa8rA4dF+RpqGTwXkGPqtqYd8yKd4pDHIi2HGE/46WmtjFHa73g
wj2DcwF2CSyASKSQsH3XUV6/3YXrNzlMChfk/VRA2bMZRq/RWXyXQOr2XsxBTMCNzXfmTlZgnxUx
OE/SXjqllZJa2uiLjhhO5KkkcrfX6lY/Jj1cenS9kt50eCU4GfHzYxH3iZkNUOUWp5DdlbAxs8Be
hQNhCVOgrQvW1z79z+0EHeASCHTnAhisYWxkI3e0h/Hdf8juFFfbA1VpwjgUKh9n9a43ZpNYyY+2
MZSd4DbPpbkJ6luG6sov4Es7MwkpFFzxC2CLbiE4TcF4Tx04ohjnZ/vRiYxf6S4/j8b++OPnZIkm
Fgcxft4vdLYF2x8DYB/tYNRlbwGBVvIFXwpS4O6hoRg/ekTahT019P5FpFtH5BW6AuVrQBlcmLRG
QXeFQ2OPlmDIB6isGYL5H7wlkTlaWwNZILGAIUAAkI1bqLQ2ylyaInk3LfYiozeY866zQYs9ykvQ
4d9kTyZ8XvAvdlqrMKARazS2bHUGwyQ0hmikoHnCyubQut2n/hHfKZ++DhsTQzZD298I0hU1NcoX
l0IpqEe6YA9qrALxGHj5rjBVs7YHjEl0DPalDdSZ0aLNwAIR6HYEr002d4hpR6FSF9dPT0BkFUFp
gTaniBsZbiXx8MpgfSdpk78EVyftIAyW9r9u/+gVFiFVuIwW+ziSzgk+3H8GrypmbFlIzOruooO/
/6gMaAbbIGSbnTX+Ye4yU+5wjI3y1Gycz77g1teilkt8Wg3ZYl/DL4AFieXvqZ0cQtBM4b518I/+
ER7IVm3rJ7IDociObcGC1bLNnHbXmdnbVqSytVXNZa9BrXIV2ztW9cNkD/vyDNjYcbZEZJEUqwf3
OFt+pA51ykNu/IT1ghm67ak4l25zpofclO+33qbWdgK+jlRVcKRsBAyICltlJLDgEZdsayEEtQd4
fyCsPoSPxTrjTjQnQ7caT3iuDlvNfylWXJkPvspU9zluD/myIizJfIfbowHzDlPbh7/j++CA6/d0
xzzsgC/+Tjs3x/6ntIOa8w7yTpgd0e5tagjW1rxcf/2G1z135IKCeapF4XJWiQzh3D6XuTG/Kffq
S4AD0rE5Qzj2l7hRwFs7RvA1JUGfdb+Bgo03n9Wn/F74BR9As7SnnezSI2Z5C5p6tfqNTi0p5OIA
hh18SCFDi8Xmlsf8vrob9sVefcSAPqn7GcRwlMINCDvsZWfa3w70lQTCi5/psdbrA1xvvCEUzaLW
IIyfbuTblcQnc4evaa6KMCEYtbLTjbbZaxMMACANc/uHr50r+HITUWt4tSybaL3LYV4IlbwH2akO
wV12YF71Uln0M5V30rnZ6Xb7KzlJRo6tPD+F/7EfGz9hSYbXQoJLUUqOS2SzbHn9bjJzp3S0fXDo
9qmVuGDE7BOzsQZrxOLvHA1JqtwPG6fm1eXPpSUy6zMtdYqDLZx33sv74ZS8UGc6J47qJj9SN3rq
t84Ta6ufr7l1fu/LdcFGT9nDhfeZnOInBWdo7V07FOe8MsLvLUW+8KZRsKCYjz4F8mTFMbMYDHJu
z9QXOv7KTPFaacMUC5MW4tvhcdwpe/k9ObBD4GrHyCG7ygFi0EzOunW7tZWFz1fh4KaZi5DlGz3d
P6vaD4E4fvV2+9OrHeFSxKg1WhmOM46OD9kjeHv+n/SH9EJ/VIXhG1IEzA98v2CxbAjOFo1vrTvc
AQbkT40JGZqs6tmcIs/XYe2abbyKruQfiUsSkE8bBgHeq54Ap58438+bAtBrX+ZOMI0ItnUAbzWg
NuHTFP7KQOm5PQna9bD/OgFfpOlqHIZgYeZ6fS/DVxxvUuEniV/K8VPKMfb1VpCvbAe8av7UTGEZ
ws8IJ2rJBa4YrOPYEh5Lr7aLY+bEB8DkT6oDxz7bt293bWXQeDU1uH+haxUyWjM/J/kLdGc2NoOV
Kg9bxvJizOCH3sA/GLOB4o7hk94MpMFs8eAJA5qtIF+ZF15IjSgBXFuXBFJb83v0M7ijbnTId6In
3Km2cCqc4D58rO9y19+486xVTBh35wEGf9DUGpHuf9SRoQOe+iy/ZQ/Fi/8DtV1cH+1qN4HL59Fj
8Nkd2MYjwtrpnBdeUyXIcCgBegrLOkP2z+OutQa7dpi1HJATE0qEVnhX/kmczCl/gq/1SKHHspwc
tpL1SlJgXFLIgCbIlQLz2bTDOyxiYYV4gmWMdXsZfn3mSr5mXFpgYQDTyxIdrOzKlg2CK3uzH04N
rou19fEc4uid7uRfxT45wcnYa3BrxzXdqP9L7djLbfzX1u/T0xbbdK23XC7RYHRfz2KHYjGFiQqV
GZwac2IC97C73eG1uONOEvMQM2guIsfWamT04zFM/rv94bVbw9drx0XgpYUMs9cYSxRy0bZwhtCq
V+5GR9/F5/GgWCWuUKI7YXXkp+mQnZVDjZRyu+2VUeNV3ZqmhaAYPCe9sRWNpvwZyRQuchsjtvZx
LqEk7Twp9YBMheqrHSzC6/NBkGX79k9fO2DxBN1ooEFczPjt7Cy/18/SKzmlT7Xn79rX6Lf6OsFE
Z+MUuZLlv2L8YoJgEK2HSYKWVD2yyAhfvBDOf/6bNjyw6I8KybZZ7Ld22+V8eCWu+Mc0FQY4AyVY
De/U/IDZk/X8cUoMXPBPvyJ396swdpHxGFqoFKUGfI72Coq9xPgToiAWG3+814fUfL09wisrnn9t
64cxKfsOm1tK2B9ZqWymiBufXquAfcXCxZBGgpxCsA7fhnvxH5bCI8sApmd6KZ/UR/0jv2ucahdD
okp+GN3elk3F2zLeWesVlygmooV5VWEyZXjZD3VnFMO8kRPXNpuv3l70yvdjRRZnpFz/ZTKJ3Z0i
Nz77jg9jBNQp4SK2J0dq5bgcphAMebw9TWthxl008kSdY5LjfDaQkyQ9Z+HPST/c/vSa1NtXRy86
VEJKTkgnDFa/E879Ufaih+xFO45udY/5caOzalUbba3MC0/9LYOgUmUJY9eNnVlok9GqG8WBpeBw
JaJ4xm+mDzCcXMJ3jl8KiC6LoWwBtWTL2gyUz8aJ8zpITaQ86zeN4ZYOzAlS6ZmdJ7d0dANaUai/
kTNgEJ+3J2QlE/GUX5hwCpI+Yq6J6B/79o5WKL0RHRaf4bGQoOk2ySB9ZxsDtzYly98vZr/B1gBf
NrQml88l+1mxje+u9YI7OmQ9mSZAnNELmL7J010MS5ppkK2seYKFs6nAU0+iG8tqdV64eGcDXi97
f8TBAOa3Ue7URWVCqsBIJVS4Ycsui4VBpRc1VI5VdQ9PNOP2VK2EJS9JNICUrPQpMlznA4N+Fxev
gbaB71BWFjQf8ZogQm4D81J38wtMfa1BVd1pyB4aId2YopWp/4fqy6YUFrKt6uhxP1stzZtHeHNu
Lay1OzJP8E3m1M/geK86ImMtKE9SF+57uWPwmxEVAJNbslPTPN3DwLa8nwSp2wMH0Jhxo2uHUf2v
on5rsryoYNEn96Nm95qWbGzAK9mCZwbXfqcXdSmpTgH36rj6oc+9pc8Pul4aLAo2Di8ri4PnBiuJ
D74E/PIcWHSyczhT5cxiBfCAuNjK3WtNLH+/CF5F15K27UTdgTxq/XOII7AgpCg4M1itbpSD1prg
8oOozHAIhKGNk6IiavhzcCpI/TuYt0xVvugOVzL3YgN22QdfA9agx4Olw2jQeSAP6UY6t7E1K8Vk
iEOk/Y5E2DVo0qjt9S72nylsQg/gFLADC2CfaiR1OaGiGDeyQyGNDOtivznPAhPNVpBC/K+Y7AjE
GHfBJKIWGJbNa0ZJ8SyGRf5ERyXEzh2nh2ie9QcY089WI8EdNVUAC6eB2FpRU887tdHhiR3DiRqy
isIzhdv3ERJTwJKMHWS6DJpEo9MzHVT5ea7wwkQCtxlLAo6CpjhZlJA3sS7G3wpNil9qklHF7EgI
cxEKVVmnkorGkYjIXseuZc8ZbM3tjMhyuWsVyKs0AeRpzBSkY7vOYaEeVHXkqBQUHLw5DWSX1H0F
Jbs4oThxaG1vNVknnpo8kwEVbtVyP0sZnvCCAHaUIZwwi1GHI5EIYeHjpBbtg6BP7XnOBtS2R1K/
fyc3/kOwhI93nMthrTkBUZy0hkhbP54qtsUGvh7CMBv+e9mksxJUcLfXHX1ks2bAXHE+9YmSGHht
TyBcAeVXqxjy0Lndm+u5UuSRK+UUNVnSVmAkyf0iP9/DbXeUNgoY12NM5JlA2ZCqCkiclScLz0J2
J07PqbKR6a5/mvL8+KzzfQWAOd9pBAp83Cwd21BlxtgE35rmL+e/y/BtyFRGIx6GnFGAA2NaLESc
lAZmXeVbmkNrfeCmWm0DFbaVgeCwLDZHxMwQHWMYjd6e2bWFtBxgLnIoXKpBZGSF5nRx94xlI5pw
DD7oTP2YSg14QKV4vt3QyhLiqfG5JsNqMNF1R8nT+xJ4A3i4buzkK2d4kdfh6gU5l0RQP52cNZkj
VqyHL28btsZQtNgOfEXYJ6pqaQzUwxzmtXWeFgcU4gMGeXEcy+FUM8BLbWraaAGtthus3uuHmH9Y
9XlBGeyVBRVdFvdTupeU2ujh1kvVjbe6tTFdlszF5DUt9Jz0VNWdpC3vCyKYYjFtHCrXPr38/eLT
vUrlqBFHzfFlpdyPQUkh8ZMqG19fGxlu16PqIJNATRGXwP+YMRzLjEEDKIc056DC6/H3lhx3Lk6C
NPeB8VedpFEeA206kAJu07e/vdIDnnjeFgGwJkLhO9h3tJNCRO1V1qr+rqYleVRnsnWzux79/xDP
WdFGQEBoqlMqgPSKvkHH7jC23zpmizzvvG2Y0GdqJjgVdl5zypTquVcYcyhr4x89EbYqEmu9WEbx
YjURn86QEcVoiZP4lsvac5RErhr1f743GVwcMH/OIm0mmkNGAELG4ywGlla5ybixjaxNNhcMdQJD
ZgBnfUeX4BU5yKlk1oF/qpL6bs7KjUbWxoiLCVXywwLAbd8pJsUpUhHyHhrUSeqqs783Slw4xIk/
J1RGqk+SpziAO7XoNhkQC/JGGl7ZSjSufFySQUz0GvjZWpo0EwIZeGvIm1PbjqHrM0ReCoLv97rC
7YkpVNSioRlFcLFfx6gETwivHlVmxMNGrWNlMng8cDHPUkpHUDxE+KIXOU7ltA3Pydi/3e7ASkVc
5PG0kaIPbVDlolcVsXDoqVS8poWeHdpe0w8qU5OnpBbTnaIJ059JyqozFSfYD6hzhOrO0IL0jRX/
oIel0piFn2tHNuQdnAf7BvoR4XBfKPrUmYG+HBgI6Pf6rofZrtOWg7yl96UheP+9uog8UlcQY72d
tXLyEj+WzS5rLBjNHGpW9nCErx7g4fQ+BJu+GNcxULBT5lKIALUDMG1Ery86FWYUfv6M+18yWJ1U
tpYW9rAonDrozlt+LAAllsbDCG6+2pnDwLbymLoE47U+c0HawvJd0qR8BrV1mGC8ISkVbCF83Kgt
yY9wtJg0lvzSCwgjGUNFig95mPoDTGoao6lKtqd1gEtKioIAKUTJmMe8fs7VuTcUJsDQvu20u2FU
op9NkqUfqdim54XY+LOfs8lQQd09Mi2K3kdVIrYil6w2q0YsKG5hDIeduao9eRrze4BpoMZRgF9n
xPAD3sM8TYRZbz699lo73xO9SSxFLhqbkKJvLB2u71YNyaKHeKh1i5Yl3QckkN4mAHbRbD4ewB+R
9yjNVYd6FBpE8kAt0sqZlVesfZlAxe0MOZ6mow67Mxfq+fNuEAgAaUGe7LGrVSaVphzEgFR6wNWl
taGxyEKzySDAB8aAHFJzGElUWFnRoH6pJn3jzn0O8l9dZoWh5FQWjXzs68/b8bdyvFG5XNglUdNH
fd96CuimVqVT2YLdlfbN7MFlwgBv5n5U9FCry4JP+Ba4saLnRoJl8L38x8OZ9Z5qZYCrt1eJP2pk
VjE7Ff7PIN/ivKykch6szEapgRSQUnl5iksAwFk7BTdpk0QqBIPYDyhBP39rHngQcjMHUgMzcM3R
EzwphOSjK/yNFLvWh+XvF2eOTGZtmLeF6OUBqhptWlhBVjqR1J+nFpfYTo933+sDd7iJCpb2/8PZ
ty1HqjPNPpEiJBAC3QLd7e72eWyPPTeKmTUzHAWIM3r6nV77xj/fwh3hO0c7QoCkKpWqsjLJe1oc
LBbPOagIdWriz4feOIbWYOF5qiZg45DZhVtBToiV7FhRiMqVrXep6LsR26zJRmYw4HmlHNi59PSD
004kzAb6MprmgfjBz88/Y8PaxPvvH5air2lWobmmP5Mg8H/nOE8fy9JcSmdujb7yyY0mAv0V/XzW
Hn11fb1jKv+aIa8ByDXS0C5qKOy8aHnnjtl94i/3YkwuXIO2lnflJ7RE9F0tLehVOhYVxQ8OLy6/
1PHN/qepvEeWpmjB/3RW1W3evTWQIqD+P/klZsatfbNKHODaYLvKdv3Z5z0Jl6U9VAwE9MIQZOyk
+NrOWeN90Vc2uQtoaM6T8vdlGewzfin1uvUBK//gigIZUItNqVzjxH0wOjsDscvIkwVUHHjb7D/f
/Bt+aI3bbV0INU9WMmixpoekGMxu4k0ZBh0yleiDR/LBXEp3bX3S+z77YGetwwrGIYmOvhwNlu10
QjK5QbpYDiU98DG/xLa9YXFrvG5dSe4nWY/wm/c3QjVXNnBePp+tDZNY43Vr10DR3ofFQYimviqY
9Y4N7nc3Uk0y+vwRW7O0OvvrtlAJswv2VED3hNs5TOb5HyjZPjkGiYjPH7I1RSvTnrsUe0uDWEC1
C731IKh5laClO/7S6Gs0rES34jjk1XBujFCnjhfdLnOTSz0qG+++xsBO/dRABHkYztKTJ8OhY5Je
QqVuGMMaAluXJi8ngzh1dnBR8durpPKjYnD2E0eXDrsAWtxY4TX2Ne9Rdxrbsj0HLP9DS5IdST0/
zEq6YQ8+lwtLvLFV1z3oiCEV+FAL7COT7VkiqnBkdo69nF/quty4YfH3Bfpgzy5IzepOBezcQTF1
KO6N+uaU7jFvADRrfPC8kguJxK0JWx2h6I3LbAUWmLPbv9bdgErSrfXeQNV3oX6w9SErk0sRryCX
4YFbTkFU08uJiYeeXXlJAEmlAD1XcpyiwH6tn5OtsbF5T+oSkrDtuWb5NWcihFTEw+eWt7Xoq8zD
AL5d8HZP7NyDx4YNt3xO43J++9Lga+CrV00dq1w4v2S6JjyLJYTPwL9xwe9tvPoa/VoF0+xmlcfO
1rdXfV18Q346DfPga2A4CBz/3906LouGo3DYmfdO5CzmW1+kkKRMLmTTN7zSGuZap26+0Hroz70y
b4PnPI41oOCfT/yGW1pDWZOqtwKqtebcBFnYyDfc8q/89FvVLRExl3hbtuZ/Zc2Ci1SjBbwHObD/
VBWChazJv/XYqBcc0tYMrazY4x0dCtMt52zQd67Uh6bxvhaHrRWEdR4spU5aZF96/TKr/NpJywt5
z623Xp2UNF9c0no4jsuchBQlTNH2u8+XdcOtrWGnIFBRjd+BSDHL6omhcDa7R27L6coA/LELeCEv
HDgbS7sGmQa+08kc2/OsIa8bDWkHnk4mwLgx0kuMvVuPeHetH84C4dk5sKMy5wKNrBlDFjrq/Dr+
fKI2IETAG/zf0ZHlNDkIYtlZt8gakioG3/oUJt7wXc0uBBr5X5eA07Afd6y3v3y4Va9PHr/48Pfl
+/BpHcmDrgsITp9mAFOSAm4kNIrCOflolQ3zhdMYPfrlTtKcYX8IKeMZ6a+9qqvxXnqqe/n8TTa2
4hqYqiC9m+ULsr6q7sPK5deog14ocm8N/f77h28c3YaCixbOcRLuCGRWQ++RMHS+OPrK8usKBDXV
0PRn7r9644uz/Pl8QrY23ercbviC6mKDcYXfXAeMgqmrAZtbtvt8+I2wYA0mTQouOrUg7FvEq7PQ
0CDdWCX5njomZrKIhu7w+YO2vmN1aje5mBpt3qnrneB+0C4PkezNQxdk5BdOkA1Xs4aRssKRZeqC
IMhrRBCRljZ7KALlsVdOaAXu2uRrnmaNIQ3YmCZiAhIjD9wfswMWQle/pOWFfbT1FSs3gFYSHK4Q
NDt3itNIeYp8q4WLRmI/yw+SJcmF2dpYjzWStBalBx4IGJqb25YiKB9IbEGuAy2igl6I1DbO9DWQ
lAoKZL7F3i1ZGiVBeeqHZ5BNIy3/Ty2/eBH7F7n/wax923fvkCrwQrEFTIS0eJO9vFRg2fqClVXL
QkPraOhc0KcXP2mTQzIITd7FvE8Sf78A2fAl4/j3TPjwDSO1BU+VdM5ouvorbN2CIGC5gfp1cSEu
2WjeZGugqC69ebZdCeLi3Ax/OK/aWFZFAeo0pg7GuN1RG+7HEoLuTwqAfNSxSvoTUEj/BUeDPksp
vyQvgTdZeQJR8Drj8DnICrfPPSAaofUvQVw2dvUaUSrTVihvHN1zQRxow3vtm63RCina+urzldo4
RNaYUinq0u2SCS9vB3RZ2vH7Qvu/n4+9sdnWoFCv8EtQjDfeeXDemkbsmsSLXXoE+fip1BfO160J
enc7H3aaNwrobejROZPksfCDyAEB6OBemJwN30XfH/phcGoAfmFej20sgjtfF49JJX8KSZ+syC/M
0db7rw5xUvcBrT3lnmsF2Ap3dHaHPtgWxLaTveC1tr5iZfOp8GtPL4KfFVxVi0Lm0oxR38xgcvva
CbLGxAWSpwNXjJ95Y1jsOI1zM5Qq2Xkkm7/4iFVID8p/D9KIip9NomDkSehPfiT6L46+MuF3gv+g
zLQ+p++KJXWZ2yTMSzs+eTVEvC74rP9earrWiskMilHQZeZnp7qduyfavwl5AXTz31ZM10g4285o
G2Npd/a9oooWFpCTA1KLC6mW/7ZjusbCZV5GDLQjnTMc+XWWjH9q2r30efradN7vmtnd5+7iv/cp
XSvGcHQxtMzFhXAS1RVH7PnOPogy9gCtOcMvcZptPWVl00FB/MyR7XJO6vxbMuePyzLeul3/sJT5
hd209YiVTSMQH71OaMSg/SNFDNrMd1S8ZOOfz+dpazlW9hxw4E/z2rAzDp52t/jaqJB28N5Qensj
ImPfO3fInz9/2Pu0/C86gcpVuJ75g2DUhVF0ArCPpdHNVTerJ6PL7kJBbGvvriw7oW4BwhOkv8rJ
u4KiLuCB/YWNKzdefmXW1eTlbVK49szQHBESD3UkZZybqoLOtxE/PExjKIFLC4cADe6fT9jG6qxR
fJXtqRIj4Bz4lPQhkGI+gMyDpcch8Psflco1iUH2Wv39/HH/fd+hwfvvH44oD+TXTs8XizatMfvp
gTxjn0BxY89mRlQkkDyLbO4pRN4ztOG+FGvTNcYPGFTCgsQZzynfqQpCufroDZcMdGPHrVk9iQV/
IXEVrj0JZegznKeQpOlT0y8XMtNbD3j//cOUkS6QmWxHdRrG7mam9JcJyv1AyCXm9Y0NvWb3RO44
QWOyD7K3iT7UCSr3ecKGw+frvfXyK+P3Ud0Fad4kT4z8nPtb27503QW3tTX0ytTBSpK1y2jJiWuo
RAEhs2RhLS4EIVuDr6wc+J933opFnRZ5Xy9NlHaPXVtc2I9bM76y88EpUuSQIHaZ0+ab1gKtBIH1
Lwz+/6Vs/8MHrpF7uOpXCkUTNOAnYIsKNdQf/kKaQz4WUOopItsGoG33c91fAbzmRkOdf3fH3P7T
IVSPWO966ETpplgNoj+2CDBOaMH2dnm21D87qR2Ua23unH2H2Q4c820Qqw7iFZEuMxtZ0Uj0KKdD
d6s7U8Qobjk/34+XSPX5dIbeVhctxTDccWIVMgWVkJEeZvljqBo0ekmeSzQSEKKjMVAVmP6zAYpZ
6EB6NXL22rDy+/mp63x0txSdBrtv13dZPMuU/BGk8LrYAAp/1yoCHEHteF22k4L3Tw4TwFSNQeH9
k+e5ovCgqXixuW+jqavmyJupD+LcxXznCRl+TLkARftYVCJ2szEE7U569FXlhmmunNPYD2C2EBS4
ur4bnmjT/i15Ut9ASpFGAUvT5aHMikrFVCbNrxQoyrDMKWRytOZ4VBFMV+CS7B9ElrR7RzXVo1pm
i3/3vzoxd8ClTUDlD7I/FRT8114+0vsggF0GjHn/cE9AZRte4TYTwts7GSPvsmhVnHqFc+yBBYwa
d26iUcwm8hfH39vO5XcLhK/+UoKCxE3ZwrNWI/q+Q115Zq8Vhf7AWA0/iHSq7y1xp13OOCoYgztD
JFAU8UxTHc9T5kaBMtmNszgpMJfzFJNZd9OuUCnPjkEzjPwKXCmNjghJWBvnTlf8AN/5+FgDAPM2
8YzOO955frlnDpE6GipVXuMuao92pMLEC6vFd5NJ24W+cPIrO6YuOrFgHEGQuWgZ9gqvDHnCgnjm
9fRaTWBZjBPPr3fAqYxlVHYuO4gucG8y6N08tnPmM2ADyy4cUDe8akep21CPokSDiiCyQXcYaULq
lbU9utCU4TufeenZgKZy7+d5BLwfv+ozKDZZuAFcE+j4XBLrTrGfOtW+9Gr1AJFREDkM3gCORNUC
BSLKdofWpGqvinp8R0EGNY3aplcnKPCIv8j1kzeJbqyXOi9gOGlVu/2uc9vm6CruHurME/djXecm
DHRV3+TWMH+Xtrl9DTqQO/u2nV5Q0+VFzNqMt9HUtlW/q11ud/1EvD3uHBMgQB45VlCHfYEqQfAM
frE5dNjI970STRiYenmAVmN31b4L3lkQhZ8H3692uqHZi65RngwAqn1VQ0euhqoiuyDXT0hesOPS
yK4L0cwy/jDJjNehsoqXhtMQq01P1Or8PnvX1jugTcX7kiQPo2u0sMgzd4YrMGcJtALWoogDX9Io
sZckujY8/hrLKwLeZCLr+3Pi+29JMILmOli8kJtLVZ5/E5T/5ZdXcbbDE7Q1On5wsne0DdP76WX5
CZCsucme5wfyw3kNXqen/qG/Ubf88fPjdyO0/xfE+yF2SI2oeZoFwYkZq0OUGBTwSYUledgKaMNX
qU3iz5+0MX3rfGZhsm7xoNl1rjMGnkgfqB7tlL8rcikRvxGorhvwlLsUuZwcKERL0AaIHphuESfp
YzMA3t3Y/Zc+Y92JV9Ki6fsJrPq6F+l+rFT3lM/jDGZUcgl4u7Umq7ilJSU1nVXBaQrGEwnypxRq
k0sOIcq0voRe3ViNNVtx3zA3Za4TnLL8mNevVfnHkkuyQ1tjr6IXuiQBilLInoCN5whVld0s1L4F
SPbzFdiYnjXwdjamSn0xLmcyJb8aijtQ01MX1bD8tRsvUeJs5GPpGnXrujbrPR/IfYS6eazmGk3p
7TOr6+/uUJ2Lcr4T+fTkuksbEupNYVWl9zm2BghMLiWdNzb0mh8Y1OedcVtenlEUyw4pKYa4LP3q
rveA4E+lzw6sDy7RP2+EnGutqMHPzNJWCPJzEow31kOo9v5xT5+v2dbo71vlg5vRIq2qYXBxhLC3
sftWmT9fG/f9eR/GHWyiSdeX6tRz4dwaQZPdLLPpa7b+P6S9UuWGLO1wDmTf2VDhhhh2A1E36JZe
vn3tC1bGTgSoFAOezGeAXOtjPzbjgVjR/v7a6KtbClHguXAYdrEYvP5eduNwHOek/+LoK0PvybJU
TuWoE0QzdJjp8RZIyjT+/NU3vMiaRTcoEUcG0i/Oeg7S2FZKHG1Cp9gG3pdEqxhdI2fLbFJTThp1
ctI0khm6X6G2mTQX8kAb5rtmvvW4ERUdRHGerSNDt0KorNPUD21T/Uos4mP3Yl5/a67eXeUHM5iK
xYWQ74wTIjhYKeCR7E7L8ULWaWv0998/jD6X3C2ZLgvIBTbRtBya1sU1q/lSTYKugbK0CBYqWD6c
5/xHQC14En4NjokGeeGi/u4K/iOoWqNlbTMz9MRAIyubCxN7UpTPivhgRvh8m26cRmt2W3fpfb7U
yAPkpopysOIX6EObQfF5yci2Zn9lwsbJpKDNoE56yt+cSh791n/iafLn8/ffmp6VDTeYm6QjUp3c
dkquB0OR1zXyQq18493XGFwALqTTUlRqKkNPviA/s5KfKt1dqppuTP7/oHAFqQs7I8OTye/+cMZh
eSzSczMmF5JTGya8huKKFKF+kaTy1JQlaMLm/JYxHsqeRo7JdqQmT19ahDUYd6hm5PB9F4H/InSk
as95oL1zSbFsaxXef/9gv4aAZaaqpuGMECKG8kmcN3+Efv381beW4H1ffRgcObbC8fOOn4nrhLT/
Pcsat4bXAsiuzx+wkRBeE8/2CXRpJYFvQ54hi8a6k4+VyMZorFxFkMRI+nskkro+5tpeYijdMAq+
OpTH2udNYZBRNd5ykLy5p436mjta424HUMJUKSA9AI0LG3UtGICn4RLlydZ7r4wZNN553yhE9QQN
98vQvDpDeuE02xh6jbs1Q1pxa0hxrtEJeN2STKK/u/6SIi3qL6usf9lMEx2TKTglSMSAqSvqqxSi
tJcy2Bt2vIbdIiFhCnBdBCenqf9pxJ9Z32QMeTSmgTPzv4agomv0LRFI60B1KTiZluEYzr9VzXSw
RlxwphuWtgbg5g5IGCGaCEMg3xzomw7v6VBUvcdLDd1bD1iZcqK9ihnqqVPW/iKA4u0bTs75RG47
bS/VRDd80ZovNjFJl04eFpqOejdZetXR782kL6S2t0Zf2S1yb9DsTQhG90gI3cHASEBLLgy+ZQGr
g1izDokxdJWeUE43kDftfo1u/+dzJ7dR2FujcKGPmJfVNAYnJP1MCJqUKDCoFyN1AcootWt8KGm4
YDqozBeLRms47oTkHfWDikOgcYiDBfF757mxCKoLiCm2YXP/yoV8OBj8qSlsPkDJK6+JPbQ2wO0m
y8xzlVsWIy9eRGhX7/Z9h7ADdJnlM667wLTKVB9Kh8m49SbAv/nSsavcLafdUDpthKQFCLU+n/ON
9VzjeaEFTxTzHX4WVf3bF1QXocpZ8Pvz0Te24pottjRdoVRdy1M6Qath/pGNr8ReOHO3xn7//cPU
ZrNyZU2hxbWAAjCcK/lLNP65xhx+7d1XjqAc3cxtOoQjPqDm/fJSNE9Ff6FYubUt3P/77uM466Je
EG86dghRGd/PA5qDQNuwNDtzKRW4tbQrPwBAKZjuEoWgVg7PBaVnWhcXzsGt9195Abfo0bA+c3ki
Hfk+yuWv42ifhkvLhms2qGKHlsJL/IAbDvlffaQP64xqCWvKqeFn0CbfOz2IIxJxJr6+y/2v0b3T
/8Hkwg/MSU5xMg7KggkzVWEpwQrHgIpRmRd/vqE21mONyEUlx0vBt8DPTPB9OesDs5dOxa2h39fp
wxy1zPrAFM/BqR0aAZI3m+0q1v36/L03DG2Nj5UBA6vfiNPKjEmMBMHJ1+JxtpdgZhvru0bGgmdf
tUwA66CW8p6kJFItrkemvqWXnrCxW//Nbn6YnZo6blu5aBxRQXaGVhSU9SYeW/T9hdqtmhiaEfzC
8ciCf3OF/3HVXqNkKzt6bmMbe67S1tk5mfKeXCSzj5MyzcGpy/ZvNybtK+wnfR6WLjhoN0tRwxIN
lApRv/teMRCDl6h1VmFAW/JjrorsIOc5fTRd7r6MKFUAbDb1V9mi0vtOBMm1UHqI/LYMzi0E7G4M
5+LoojkzprW0t4X2lnuQ1GQHHK8VVLNHlodC1sm+7he9C0rG/phC6p3jLCiwFi0YEGQzvA2oiyzR
SDJcWfVQPDliRLvDiOvZecmFCr3ZHe4VSbN/KgoNvv17GSVOeTud+jble9B3Z38n6dUvpifuvqqy
9rtEQuYeEIT51JneOxZuah8I89Gy29PZHqcxI1mYgTPrSEs13RW5rc+m6NRvSbpkL4s0iUFDNV8l
/hjUoSVd+ySk1w9RU0x5sQfqdURdj5XnuRRuTBsJVC2h8wOIF9R3W8/sF8FlH5XYPnv0UX1pQqhu
6Mi6noYOcDYgpMkkANoNLVyUu8V0NkCz59CAyBLUtad2GU74aqsizzJaxzn4QXbAOU1hryoCliHo
GGqvzjC/gfKu/a5np9GXEDf2QWY18Dp3d35TJyLqMtPusyzw9zCvstpTNGo+1BwKkzswD/ZVzB0U
r5nqnCBCYbYIvcKOz6C5tN8m9M7Hfq8Y9kJi9i3Xwz43XbVvapufoMc7HmsvS05zlo27yamqHdc1
2GTmvgX/jYOCObRYr5zGmhOF3PjRCQZoUs+994Dunv4Vt7MBqopUO1eLH0CKErXrKwQjIuxrt6tC
7Fb5MNNufpQu97FpHPK9wmF2qObA2aPFqQLzZsUPy5x6EdFjEGaLnX97Qdpea8AXXsQYlDe01SbG
GWLuQBiyvKp6rKKxRemATe64T11AckcBLIHExf2mNtU7sa2HBtDe6D8+kpb3JpihyaeK4brF4/Z8
zlQM3EQVu67CnaAGfwewWcMeTKIZ2G/G+hsTaB71E7PokCO1f5N0dfA9mVm999oiu9czae/q1GHo
aXJVVBWzid2FlBGahCHK5LL+hUPgcl+pyewqGpS7ZMgw6XQYd36KUSYFlZAEK3FjqcuuRcem/cBl
gKVbxJ6noty5tIKyReOpW4PiU5iCjTBs3dS5krpofvC2C0JeNtV1loGipQd249prefBgJ5XdsEZB
cpmn/itd2BRRRujD5Og2LjUF3KQBIdvD3JTOlah9dkVn7MyCjfZWj8hGzIlIf1lABA5g1lEHAv2i
Xevy/oW5yxuaGd2jB82IQ7d06N3pFx461M43JEDNP3QZivQoK5ZXvpr5a9APdgd225yFNWmrEIwa
/LZB9BzliwFzvVw8EYOu5y8VDhTcu1b+dmQuwiSBWBeXaBbe60yOL2XavyiLPkqfJ3vP64srb6kp
8Cdk8l7yZEp+2yKpo6wq5+VUCtGdhsEjESesRt9MYb8FgDE2kZST2k/aLe8dnjePxVD8JsIZ9zT1
60dTD/rUW9/9PhWCZlE5Dmi2S8t6Z7R0b32vBFDBNXQHHEby5uKvE8INH64uH/1wqdCITy0jYQnG
hzip67dJF+TY0dy+gEZRPyX1CFHGuUzfAN8Y3QhlhfSnnB3LrzoIlt4mDpAK1ZLoMmzasv62sLw8
ygA9hppN5ROfkIPdTdDrPpSzN50dsXQ/3WHuyyhDb/KtGEq0vnBf/vHalIBYMYc6V1XheykICDqt
52gaCy+aIdK+zyDkdDVlE6SoBHXOgdsi/w06OhC19DndQ6w453tP+ckh02XThl1f+G1U+mkWcd6l
h1IJMPT7Gj33XYuJZIrtnEY0QL4wiG4kcxb1k2uwfWV6l3Av+GYtab5Ng16emamDAwXS7DoI5jkG
IR0k4EwPvfFgLk0kiRrDzO2y7zZPaSzAC3GwHZS3p64bz/1SV892bECQ1eLtSwXWXQGnE1pXes9u
4ppHvdQQvTS0/5VUBHmFqSiTq7JNH/oK2MjWqYcDCOVwjKaWDnFrpx5k5gPZuUHevYrJTe9Z0/MD
+M2muPP5GBUENFoJHfQNKrU9BGHa9HrR4/jbNHV1G5Cu2Wd1AGotmwB/PeQ8j1B4cW8IZ+Q4grzn
CtsCOyTw9FEnTrmfgAncaUNF5LXTENoSfttgmcDqPulgz9yAPtdaT2gbbgLvYShEAIFR2ZDfHZIa
N0aq4s6bzDssh9vbbNLJS+k4wWtGyxzF/Ka4ScUkDkEfuPE0K3MaGAaYrNHw3+1wn49td0pZhibh
Ggfvk09AYjoIxR9025lQd075baGJzaMEQhbdTppUfa+CmZ1qJKiBEyqKg6t1/r2coMqbzB6gaovo
7svBF5GcXBddXsMYmsA2h85kzXOF/q+9DJrihS/5Px0If0U8+v5yzWuslW/G8QmRBExesSw7LuD1
O3IAl3hoWFdIKPcNAK55cK320cU1643OlWh3ZZmJKHWaR+s3t2UmwwomPpZwi4XbhPPCVXD0VOqy
O09XyuycsZ33uUyqF+nT9uRoAtNqK6jq+cq0od9mNdrq5kwkEPwBsVY0EHcc9x3c4xU14HKJZIvT
1w5VrUIIAOpvVDMWFzMHsi0v2be6cKDFB/JkmBuSEa6p5nCsvJLsyKLEg60Z3cFt0Thh0/SXBl2z
Q8/wbO6WsUZBfBIWpGQKFWpPtr9B4m1smOhifmMBg9CHYKnLcbLlksYtgp9XQ/rmmUlPy9AUjt4P
wzhEI3aLDmfhqBzqxzx5EwoHgNuwv6ak9tsyQmL5lKkhGMK2oC4o0iYPWDC/9ZrQ5HWwJ6qcoyHw
phuXk+EAVwjkVx2Mx7EmIgIikTdhPUrEUZA1T948Iotz5YA7TlMzjQAc+3XoIUojsRYuXOLi+8fU
94cDwDr2DqGYfOY+upqRp0bPUTlMEboo6W+guwow/hjw14zgOQ5BOsh24FgtDnbOqImCTNk0hrKG
m4QjB2gyzFoy33tJNu5nA1oOtIKhngSVkl0hbLFfiqw+DVoUAMq5SXEngrQ+ZwApPPER6MgQLTbk
1iVJDTFkk8Pduz1xnnWt/b8D8fKfVA44fn3LuxOYkoNzrlHQZtSUV2PvQwq7D6r72Z/Kg/Kc4akd
Rfugcxwg5Vy4sWO49UNtRJHgdpiCTLs31D5NlQYYEciysgxLNHWJk04AoDawt+fO6DxO2txxdpVa
9F0gKDTEKqEd9B1xAVckysndgZWUfHcqqyBrBJKwv4kPcLs7t+YWkA4U0jJhd5NfDsB1shyC86IM
UmASjfrLzdJFTau8H0OvwfY1z9Ou4r77rYf0023RKycNk8VygP+SRv3uqE+8KzRwAczBnUlOD4C/
9FWEHu5+T4S5yhvDz9bxE2QNeQYRTJUUZyIqMUdiLujeZlICKOg4832nRy9OJlxlRdDaeOoGAFXl
uNgonywzUeVqBDPznFXf6JBku8FYc2fnyR/C3gIUGOqGzw+T7u0erMfIZ0G3NH8F1IrgzxZ9D8R2
LWyAFjvWdQiaQMezL1uDLEk5zU6kQWt+anHG6qgwAzxcNveViLhQ9WMJybYqbCe8cY047Vhxiutl
ViTHxDcKTf4Dbjhjr47gWSdjKEtCdzNz9LGbc4igeVV1A16k7ITpZdHcS7YfPd0A/8Ly23au1WHo
hAk7lqGhCAyL5rploMyfZa+vUtm6Nx4i0h+TALHfMVhIuyc6qx9MIJ1dlwziOvdwXgDwsNz7IAC4
r9x2gJJzM0DriubTXUAH20Zzly9XmckERSEbUFwiUvNMbeNGPiPJzuDYfSZlL26425RJaOraHHJZ
eHs3Gyac7QhBQhAPq6h1vPygqpSeOETrDxOX7SNNSP3DIsi+qm1Sn0eoc4BtpS/KuMxV6aGTvjB1
XNQ2jTzQtb4lXuu/mgZIZQCN6zyEHF5agSYB17raZfQsk9L/p5iqokODVdFFaQlEI2K79DrI2mRH
ICH+jk1ijYwy2+OHokueqbD6GsoXyR9gZOk+K5Q5lFazA59LJy78gceexSIh75nez3lv892EZsN9
5hBAQEWdHcDy6V3LRZewm9JBp+uQ4NZZslNCPZNF6Gion9OuML9mkvM3HWTeT7z/nEdl0DhgpwDM
mzBCABp19Pe2SOgYOsgW7E1thtihlbzihde/iobxIzGNfWrpDAEMu0zh0Hb94ONax2aQU/8/zq6s
yU2d2/4iqphBr0x22273mKHzQmU4jYQYBEgg6dff5e/pHN8eqvKYVGJjQNLea6+B9sPjGKBOQqRA
C+PVhbkryX2nFgWNW1NNNLAgOnPvclGjHQu0eEj+pUT0e+Uzhbm5639354kcwcXY0qpJm/E0J9tS
SgMH0XyWzYzZq9Oyl7FTKd9N64guhm0CXVcwF1RMc8lYgPA5EHrRvpM1JwlzUbiq/mvHluln2qMi
LX3Do+SOib6fn3wGStILxRgLocdomFnu9pP9Cp6Af+zH1t8nlkwZmbHPD3MTYSsJNWCTp3hM61Ir
PypF2AtWjGTwbmrfk/Bqx03gMCrbxC+MCobMH5T8HiVtWICCHN6gEltEDgfa6bldW5ibRo6ZoizB
wOUL6LsRLRoVBQBDRuIdwO8G55ZaG++XtceO0KAdrSSpf/tQ2tyjVpkz2OzFfqGdBrrBiXU6LJp6
r9AfDPeg1G8it2GaDKB6T9NWkpHBn6oWnOUOIK1/6k0gelCNBIWt6YcdQUxzBk+rPksDuXxJ6p7i
t/nkJnDs9qtJ03UH0weer7iJjz4x7vPUxXUhZRhgE4qD4TgA+8lUDyVdBr+t5WaVcjgbHrflzAde
gaXlfFf9qg8ENdqhA/P9BMVj2GWDO7rVtqVtoXrJ9lvq9LtkivjtuHpAWoCjW7Ciw3AXBtBvGGIP
FtV2BgAIU8JmtOcOvVERIBYZaT5Q2OxDx/R4G9EXcbC1hv62J31cxk037xxnWzMqY1bVMdO3Wplt
jxc4yT27jiWpo/5WdEODViAhuyWc1yxBJ/sydV6LWs7wyu89cV9vicTztW1fYs9+Ghu0Sj7h21PC
jUDPosJ9WCuT11ym1dCP6d1Mav9G+XWNNDob1kXQSl2KPpGHFEtYolqW5KeJsEyzSaj0JJya7IdZ
qVubggE1yZU9Mz3Ynygfu++ts655P+AILxR8/1CfrJ0+e50zWFTggDGYiuO7nqv25KhlPsHkVuOE
lpRWFo3pgxoW9Q/ZIHmCcxL8DhkSQ1S2orMunJG4ModEG7vyhBZpSVKvxEYMNnp3W3srkK+hRcJ8
1wPkQn4a1AysL2u3Axs6Bo0Bgx0eHmFTGxRrQ9YqatMYIGPAviCeXWHY125oVPTYfHfTnj1gNTUZ
nKLYKeFhU4w2ClFrGlX6l7YsA7ms0xlYCzWiQUb/sMBpkmIoNo9rjiiv5gU1lFuCM5ccFqOnA2n1
eDs78OKdhlmcwdjeHhLHb3ZT5PvHOaHixAPe/4LqglQKGXA7L4jDPttaXe+AIyKiQg9+Frjd9uKZ
wOySuN54hn2rPSti3WPrectjTJfoC5IAvaJrehj0KmRnH1AIujfCWXH9yTrt1h4w6+yY+ARc3T/E
nYnyFB0QDnxX7espgfFy29IkHxqM9nBSwO2wF078h+gWJ2c99DjY/HH2oaqdvHS/9XW67wUyjmAF
tpKylgIs97lJW2AgCR/TS1cnV8glBlJSpfXp4tGyS7vN3JJp6RCQtNnXZQ7pzlLqndMGVodZ4vvr
CelR4eMA45UjdNqYvHOnRk1aOxsS/9AjDfkCOdkPIH/hP94Ayi3ANOhC6iiI7hwfE0tnW5Iki6IE
jIAVeMYPWL2yp1V4MrrnAikWReQ1c5yLeFOvSdq1z8DFklvdLOFWpD4b7rhMdMU6294NlnrQTYjo
/pL3gwOTi9dGEf6YTlQWUNVgBOqBj1GmazqXPOym0t02nhuXuKfAF4iFGv2pGrverwQb0Qp5Gjzz
mEzpt3phM6Se7XhfYyMtU7BF9moRzZ+uDZPDuKzp2SIgbFfHwXQTDNPw7KspRT2Bgct3nwIv7dG3
l1ADBXsZ83knVuaeVOpqaHtpbDJKMGpOcRy/OqFfR1ln5lgU4G/797VO+72rGCo2M6CDz9yQQjDR
92D3N63jHegMHjGUKQjAwE291bDvURkdKHRYo0ib8+wQCs48WypUhAiRHkS9Fs1CAvRwE0gGrbCP
Nug7aBKiALNcOHL5u8BtWb2L55X/TlFDHdKuT0Kw4lNzEhagWL5scVxdYiZwBvb256hnDtc8Gc+7
dY38r/WmRWmVr7ZCqCXNY6z6x1VDXrpug/vTHagpLpeTOxZbDdKIXSTr+v4eEhp+W2/xWlz8z/9w
6by67rxWK5WIdoSVbuUQ6LWG1fgv8xSJu0Bo80MFLZDZlCzlslLxZUSRUQ59wwuXjgUOsQLuBWTb
p2Zzdhoap3C/bqP/NZ5gTw1HHCUgV+Eu8FgJxVGGKCog8hHGAV/gP7hkjdMgbB1GteW4dYhKc4iq
ZKQQBxKjtTOajYhz7VL7rKgkGXci95e7WnLjw1D4YVDzfAJ0Acsns6YVWjGyVzXqM8EApnOcY7ux
V2npwbnhQNHlbbBZF+Euov24W633yyZ18jg6XYrTD7+GN0Dr4LJof5FENbfw/nWOHFvLszszJ1dN
H+PYq9V5hPV5sWAKmBErUQmMothitEF2SNecxoBcvTYRL5jXtrdOgO060I3Og8kkRx9mXuUkOfs5
dB6wBQw0bgXvsc9z8KnwBBmyswzmKUsOvHgo15qhUCFd8IiNoa4spMWoXYPhNjV1hKoXdeCT7zRg
qKFw2o18sDfd5kY5WjF0HrpdUGIDBw9M7e+YktETDKXbAlUHjlVlWElrRzeZdBKSY/oxnaGF6n9Y
viDeCrK03JCuh/25RUHUbLwMNNy7fHGB7yf9jXgJeNfE5fhk03/TI13uTC+8ZziffltnB/4Jc9N8
26T/ql0HFjPT2kcFFEZTAS+TqMAE/jUww/ZH+g0AOb1BtAM755JvnJoyTLDzZADcIUu0oQuklyRL
lXYk/W7H3j4LQ/smbxUyo9QUtCRrY6JLGsQsg4dAUvYU22WSAIaG3szerNzRpwZ8x8ewMVj+UvJH
vtIJOj6EbyhUKSWOseHWlWl9x+Z5fIFKzsL0Nhh2M0yd8lCxrlgFTsJpFTbrUZUggALFe5UgIqGi
BtAfCk5+1igDSREnDRiDdeKU4RyQSnDfxx+N2sehJgUq0bRMYgQit32YIinDBN8jtumysyM58dD2
ZWxr9TBv8wDnmZEDZHGavZgkOYMSsZQqQInNYQJToFxVu1pOOMDXJpFZjVy2r6gJo3Pccu9VIbgI
aCsS4DYbGYjTGzLkrjuZvIm2X7RB/5aNsou+eNR9QlJbt5TzwNUrcaDa810zVRDiibP0gdi3cSu+
hYYiztAqU0ZT2hfxslxeL3QnCLNoCtbzNJ9dF77uDs6ocGDsRxfj3xm/CytOXWQ7brNUN8TU4y6o
MXxygCe9MBa6+8aha4WRNBqlZhb0VG8RRerVTDOaQqqSpPIFexCAgnrELeyFfO44iSokDDj7Joyj
B8hzAvyQBHMXSLs9aLUMENKdxhTgsm0LjRy81vV/g43nfXeW2ruDpM7bjY7vZbVakwO1GNSwPgmO
fgs8GtMj2P34sJPRBmNOhP1872JhC1Q6+NR15NXgQDm38E3c+H6S5D2w7R3Mf7aCrEzm2hn7ou5T
tace3no9ACLIDOrwx9QRfOcqWh/1Nm7QwdrhMHK0klG7kZs6tKikZcufYTf1CyOYodyg0i2JDBvA
8EBMnY25O22RxQn2K5+zEJXVGW+oV7QoRG6QD8kh84nNoVYXD3/M6Aoj0Z/2davwFofr/dwM6w71
RZpgbYdTAe1h1xaorGAzJWa6r2cmD2uIaetwN4BanmTNlELoCug/n4bNeJmKhuTgIZkKGUsrizCy
XKJ7sIgZhbp3jEDQ3JY/AkD/HfK+5/WJAmBtMpb6/p02KxamS4WoQu4NP73QhEdEInp3fifZYUni
NM43xTGpYq1MkD2cOh2uQOLABgg8dSzT3orZmVBAM2kz9HnUe32QjahPSi4i73tKVlgv9zaUkMxN
cTVs1i+SDiF8PcWOuNa1iCtnEAukfE5XgUffFkyvXSFQHn7bFhuB5TSR9idDlCXCgV3RB6VGj/0b
apbRlh111yNpfXaIgzj+ISQfDk0y6N8SI64li5shvk3mxrsnFEUlkErv1l/GS4obbTM0+reMJc0t
Wcfpdl3wv7MUg7OoGLBHzkWIafcR+r9mN0iv68ugGZZ9sCyodjCjam9mh7clWzi90ULYHws1Sufd
MMOge/S2nytCLr5pGuvzNjVh5XSxv8NkKs5C2HbeTt06n/tg648x88MnpI85bjGoTZVJjyYCy13u
pmEhp67tzYO2kpRRY8zOG2kMqcTUA7BcKIc8WaI/x+4EiBYZW0J10POTjZZJZ0L0s27Q5FTJ9ady
INfWSGh0AYxprAsSDvWPcBFBCTOJZpcELavaOJUPvRet5Qi8JE+UaQ4A0IcHBCN5uYKfRtXA6+Yp
aRr9nMAMdud6aXsrfqeeo55BwNdxRhd/hkRBBGI8q0UrlbV4/fIQ2lpkzwGL/B6ZGq+OSvgp8XmC
yzV15Xm+OfGWo3tz1Ryd3XgVvzD2hvzbD/z4BYWODDOI74O1kH4iad42HFDH4szdCZB41J5cSUeQ
jazCABl5bA90moAZxFEQlxv3eFeyesXWLwNYdwZqM3uEYjbf6ylyqlpAWF6tW++ctI91k3mDN/yA
n4Z6HToXqZR6iOpv6H040h8b7yZKJgo9z9yXBpQA9EM2NBg6h1LnIk0vk3nImRHVDN8DEui7muDq
IbxmUxaZ1t6mS2T/MOo4+chXp1w9qPbywW31HTe+ffRcTX+k6WB3NrXazxB81+UGwn+OXYKp8wT1
3dEE9CW1SEfRJOr+UWrhB0BM6gtk51EuA1jD5HJMvgQy2r4LNuD9MOPyumHdfRGY8Qe7yeVyD+l/
DdkzT+4I9Om3fTiD9wJPuldXuxxKt05UDsP1gYfCnQw4/UX6tnVRky3TlgTo003noUvt7XmGfyE2
HZyChWIg6+w6J6BQovMERVntum4ZRT305kHQi2eiUE5nCjYIbsnINCBqmrqyogsGKMQmspTo+g7K
QP2V8dYhfxA+3D91EjqPTC5yerSw7lzQgiNlMB9C5SCympq99Nw0vwSu3vc8QiPcAwL4nSguvIM0
ygWJblpKgw4Cg15kmg4ZDBgQF9dgPwXlw8MRKdoeAy/Qc0gOJKt5sCE6X7YG5iQxinjhyJp5Tqaw
u0XRJB+7xHT7yfC+kAPGFOliE4A7s7+TKfrpDc/nfhg8JEpQt8vTKGgeJlNv98m23cZi/Icug3ee
omgqZr5iEt55fDejU8lcRDaVesRbmrUL50UUMO91w5D/Br5S853FwVhEXPY7wMEj7Pw2cjTMoslO
46h0YHOCPKBoAa4Tj69Ybe29h4jvaqqj7d7fLLsBpJPc+xh+5LNqaTFNI7ADf5bAyJWuS0yMzN4w
yBQ2NKVfwzTu7kCn3ODwF7F7jHko3LhmTLQUbtu02g3pP6BBLMGwnObFDx+CoAlf0VuPe9HPcgEr
ZUOAgILnSBb4tf+weX5bXWbQiHraOASwPnoQTEQT4Lbg1OSeZl3pOng3WwkECr5c4tYbAYcrCkyn
gCiw3uOdbo9jPDfVFCBjMOs4gjOhF5hR0g/JXPtlQ7PlDNSDzgO06Ap98SHBQA/zJZy6SCgJ8pAG
+ozxh8q2Bol1LqrXLV+jrv81wLTHdLXYwa8oLkdYpn/CkXyP13bFkeQJn7okvfhF9aDO9IMbVSAZ
nFpHp2gd679jqV7bFIZ9HfQUzI1jDNiwh3oJPQJA+44//xX579qqcF489JtkglU0HEto5vTpCPaU
n75Sbkj58Xe8w168dis0FtSvcYXx0MrRDT1gx/34c9+TL19bFaKl4F6qYZs2tfLQSo42tKX5ZUDK
OlG0bDroNgAAtO4CEMU8Gt/MINQ54hPi5Hu/6/Jm/It3SJrFYnOLwH7uv8zJkwCT++Mf9g4j89rB
sG9SdG0Q5xzDDhOTKVPOnxgk/48//J331r38mn9dNTAypItx6EGlgVzNm3Mn4li3T1vyCfn5vau/
Ij8LBwfD1rDmuBqOlnLPVgH4Mv3Ly/f/e/nKw3BbYnh8tJj0hY1fF+hKqyjGbNx1h88s2t+7SVeL
2xDPCrehzRFER9Q6ZzcQ+3q5eHnaT7aP916eKxVTQ+ZQ4aFuR+6LvAn/wKWo+PgBv/nJKOIu8ot/
PWDgrvBVWiU5uG2/GwNeunr+ZDd6U6aGj75SMI2+BA2qiS7d0HQG+/CfpQmjbNY9WmF/JrlJ12+O
bT5bB28+BXzdFe3ZEwvmeLWVx9hDBsW978EDqX0cZ+cTNu97d+pqAUt0JcSJ5/CICYe8baaRHL0p
Zb/+7jlc1se/noOatxFEwAlSmrU9cJXedQC0/u6jLz/oXx+tQUVjmGYR2CSnddaK0hmSz2y53ly+
uOlXy9egxdU2AFl+TEEy8YJtD+MkVbq8v//44t/7gqsV3MkVoB5m4keYXZ1hLLUiBzn4h7nhy8ef
/6bMCD/gau3OZIh0vegehHNDi60eg7vGvZQUceoFu6QT6kFhjvAwWpHeWoSjy7/ZmvDFV0s6brxl
tTEUJalRkIn6znlD4ZHz7dIHh7P3ycP/39n//xjosA29WuBLg0osJBBLg+C6oyCj+N10B0Idakr9
S/fi6IXRUz2q/eRZ9smm8j+Dmbe+9GrpN4E3+E7QDUeS6ODseASVJHh9tgD0D1gmbURJwXypOkdF
yL8hrIj8hFaLbOts80MHHlI63LczjAG7qG6rVTB1BzJjtMOkO1zRf2tQCigQpMxJAvEK8L7Norab
2z2Vi6YgEBl760sBm7ZulHtBvPnMbKpvkbXD7xdWB7tQestpSaV+YgtDVzHLLgRwgjxUyfASI7/V
9s9MKWQJAC5NgRyIAYXBiMH0yU1a8xDOHUHul26qWsfxjtRp0mYYz4F7lM6Mfa2D6Qvo186u517w
uwe6tse8s9uJeVY3KkwuTOPUP3pQaBzXOrbFFGwGTm+tfzbI3ipbZwl2fdMEJbdhC3qQxXidOBGm
qpvUt6YG35oulyqy6+L7Ng7XapwitEo6lQl6N8PHHddJWyWRCU4gnLqfHRrvLMprx58VWJ2PUUx6
ACv/Ag96tbr51Kj3nX322rWqD1ZQBKAuPiQo0iHmbOhnGuZ31vq1XVVkIse2bQhnJzHfi3pRBazq
n+3aLLmLSnaSYynD9sYDmfvjzeW9n3K180a8Ze4SoDRL4IhQ6R6Cc8g9/E+KgneewrVFZ4poG4yE
HHIIMKCG2R2yXR+xC3+yP71z7dcenavbrOm0WexPAJtvSA/q1rSGn0W5v3ftl7//15k0K9Olc4Qz
KV0VLGcx0wMsToAzfnzj3/v4qxvvOEIg99azR/B+763VoDO7MjP+X1ldYlO9OvZWrwkw9Mfle2ZA
9EhddOOZtUnxd1d/dea5C3D5VmEF1BiEe/uFJRhOmU9ujRe892SvjryaW7ft/LE+WIGUIkC36m5b
TUUwzz8mQ7/C7TKMwflxgkKS8DfrRf9r6/HvHTh+V/Nmgi/hTINC0wu2RyCyLMH3a6qBNR24CoJ9
6RTGtq7TzScM0cD6HBoTP5AApNopZskdpoHLLqTS29WeFPCLp+amcSnoie3MwELDGfjsNnVaoRHT
D7Mrf1KvZwr0pXW772DjXaWj6l5IzLYDsOEa6PsYPmmC/W1M4fmPwRb6edDs7xJsVE2+SN0dw5Sl
IM+5CI7bFGJ1g5VmdcjtTjlSHWuLTIHOaUwpW885xCuICYBNkc8MVcpPQHjrz6jvhsPg64sxqBxB
hJDxd8q8+MviyO1Ou9Ke476xlwFAxIGXd7ZCrFX3xZuFPG8Glold0iuIhDz9TXVJ8H0l3nh2jMJ4
AnzZ9mQIiw6KLSHgGOb9rIdueUnD0A5FPbteHlp/2MF/K3pMMPI8OH6oz2vtYJ803a/exmDkm9SH
8+A2sn28rPrrFDvpySURQuEtB7XU98BvwSJjgPFCMMVF1Ja8NR0kLvAGZMLVGQNH6/mibztKNXmg
sGMgmGlHRxllPuQXsQbMourhD+QCzlPQeuK4+Cz84URy+uXRWlfwbFpPrObgOENPfQrbBUQhSJ9u
IFsB1OeBxjRT7wurHUSKe2lIT12isAHTccoCNfFnR8DcVcKU8rMMpLc7f3ibX61WKK762Vs8FMCR
jo6NUfILWGr0GTEcFvy0eQj3LkbZd8yifQ6HSRaQHgGOg8zkltch7DcbZv/GgRc7x1XZV68yhDcb
zH0X57QadXaJcxq99ZOd450e6NrGdl0NKkrikkOsfkKWkMPBNOvic799untc9qA3KrtrS8EuBmcd
YE960Js+xOgtMkQzgBEYvEKqtGbWR2Y5aGlIyVnkk+uTb5q0MmfJZ84tb53hGDv7VwcH2NvUTGDL
H1wVVDqyLKuJ/uZrN8oGVv/s4HLQ9daU8QrK68fb8Vs39fKVV4cJAwMnmLQPm8aLcGXzNwaOF8gR
YwcEwQz1zcdf878C5/rWXr7n6jVlDu2IzyQ99u06IKMb6qg84dY/xVsD0MJucYGMSgYVQIg9NdS8
KcdmAdM18MH7S4X+YjoaHzwL+sZE7Ha/rU78zQtHZ8y3KaU/wDLGabiAipYhzcT/WfuCPRm4mECv
EDmiMIxjjDekshBgRBWQQgDIHiVY+iOZ9mFAFi9jk2y+QS2yHogMlmqBn0GGlMb4BigqlBIWTGEG
iBkEXhF+5XHM/6zBOJRpvN1YcHjTxCmWxu/PnZTpPdJOlwKT6K0EnXDbYyBnqxZYFojHM8tI7EEc
Bu0M+FzOetuukJGCDQxhrNYvC8b6edj55DZJUn1IVUp3LcK3bmY9D0W/DT0m/aO+U9OMIEe6zbkB
qQEW6cH65MQry1y7dQUe7O+tqcdKEfZZyvpbtQceo3t1vI5jZyHnGTSMW+Ar1JzIonIo3v5ihV8+
/Wr/kMOsCYZv09FPen4GlTiFPSGvtCfYEdKI9S/i9RICbtV/6zMWcN0JGDQfPfKb0KqF8enHb/nb
iym+BoW6sV2R34I8MK3aCsMaDNHTLNBmxyGO+vgr3n4A8TUQtEx1KsXmD0eXwkV6kaCSgdC4yU+e
wNsfD0Lgf29Nl+L9Fb3GDkSi74SZB9B8v0HE/Vm6wNt3CLOw/37+BNUMd0dNYcIBKnfT5sEC994Z
U0Dwlz6+Q+9tolcvEaqnoOmaBEHAdCuYc2FEBuFryNOvkxlux3n2MRaDebbXMf+Tr7xslm9sbteu
CksQO7T2O4jVo+VsU44sjs9iCN/76CuwQWteDw2X2zGOt4xATUc/K8Tf++QrSNFENe/BoGHHizom
1jDfhuxu+WQlvPfhl+f/rxaIOi2YmMuyHWHeCAZeAf7WJ/f6nTf02qNBopR2nMSnxzaeHjhje0hQ
Ts4yPnz89rz38Zcf9K8Ld92QY8iOFzQazI8t6GC7BGpuMmJo+/EXvAUcY4+7tmiQDvXjwSHrEdjC
I7ibh3gDYG8ccmLociHt9irocD57Du/9nKv17BrpI8U7pHgzxTfbNDjm/f0EFfbHP+a9x3y1nH3H
XdBKzxTevJ6qeoVReyym5ZOp1jubxfXEz/E84cGlCs+ifwnBlITjM0i5pKD868eX/87duR75McGh
kqNYAuP82wN66Li3EXRlH3948L/l/8a2cD3to3wE9XEJ64MbOj0qgIXUex6pGURPGs9nnQbTK4hD
Co4ZVoEu6bMmOtR6mmeIj1znAYgZmCWj2yc3sgnFkzKSfTcq3X5sY+geU9k1X4awjb+3U9MXCOxd
KYwKg8FAdTCwHeJ7/VNjpb4f2jG+1xMRBxDl4q8CB2C18KC5B2V4rJYa7gUQLMa/ANumL2kDc3s1
MNLlyDhMHjF6D15Er2oQ9fyIgwbZj+NZgy5U+F7b7tncjwWh1KnCyOdH5rH2pYv8uPQaOpdxoDsk
v5plPcHEstvDI6k+8r42+83DYYkwiomeWr2RRxcA6QEMS7Ezy+aXZAmdV7724IJuQri/W+NPdzRF
G5vNbSR3OomWHewTh5vZgriICPXkF0CL+q4Dc7cSkYK4gsLf/Lh6cnga+20+BuNG/SxhUPxA3Sv6
hyR1Jnjy182XTqoe4a5Qf93ZmgVl7E7Ra09GqAG2IXwA7ImfHw+UZCAhgWc6c1mh2xsP0L42oOCy
9feIWKMnb1Ww2qdpNP8IjR9AHLnF5gTIIB1OLmS696lg5yisQcUCoypPdTyewGAECwAK9WpeAYX2
cgoqmGf2t/i7ASRdHuYx5HFlKj0HFCHojKHEACg2RMMJvTTaESug/ImTOclBJLMlV97yNYihNJLg
se7tDOL2sEJhxGYl0YiCjrDblA3y2IF+dY48PEnaQHhcB/GNcSCtSqINGmEaA6VhrT2Nk6ih4Df1
XogJ8hwsxv28aIiyYc24W+I1APYNxVsDGcAv9KH6FoPbMJ+JQ57sZEgFRw8Nw4nA/7UNa/qbWLZ9
TUa8Hk7jst9O0ri50ZE08BqBfZawvvmDqUJeQ0aUEz8abDmxkJwutMFIS2SxQ77EN/LUG2jzbPoD
/iYs52szQH0UeUhyiI5RNz36TXixCgnGconRv+HXBlUAEOJCSPN+yg5KKdrDF2FLpvQWoCBuKshu
e42oI+jUvBbWCWtSwip7zPxohHYogTI1hE4WcQfjyncdt90tNC1BVVNnq5q6Ec8twTWzrh22C3ER
MQ8ggZ4MiC9n5sBshCAJ7G6ARfMpiEVwF6T1WjZablkPYjo48xP01WHvJH+QWwV5OFYlFO0UpJIp
NBv8DI392qx4TC4iWe4j5L7tvZXVxxas5twJ6+RsvSR5DO247JZgdPdzDLEhEDZqMrYt0IR5RO0j
Bjq8wWgrH2bcQeGKDlmjmM3EyYIOt3bjiovevXQpoYv4kIWB6pMirMtCbx8cEE4DrwcRNH5BuA8q
z4L/ShG9fHRSvNSXqBPIFHlXuSwAQRBq1SKODdhTLFh/sgS04wKR7t2PBUlPx5gP4yNN+wXsrZF+
iw0Rv7CsRygdLuztcIEDq4GYdQbXGYqZah48EPIMT+vcdcLxrgNp0ysIxIkYX2xARVuBe5MjT8y1
eewNoGr1Ex8eVhZ7HVBkDnUM8WMQWuNYf4WOub9diYt3fg5c84jU5XjXtoPzZP0QiZXGd8F6b2Pw
G6F5CZeXjs71D0d3+lCLxk45DyZ7t8001dnkIRsISwNMsjBsIRGE3K29EegB9hHCKTfMWMy8Heph
adFkR2t0hgyuRj6Ctcke8BmmQMKFSxoyBrhXLs7AftJONvmEUB7U+taBMEDOqxiLuRX9gLbIw8Bc
TYl5MMMKygpsZUGrpyv7LJzrvfPxqkSEBgjS6GnUcAoJ7mrw9OATwl50DErJx2fkW35Vl4bvqkzs
U1GzhXTT0ar5ROYl5wShM3X/5KHywrr9G++/y/dcfuC/qjoHOvBFhgBW9MoeQplUDZ/F3xV01ywS
YA/u1ILUeGhjllZTG5xWZ2EgB8fAYMly49joLqw/M+18+5HE1yGDngRWM+pJwCvqCfrC0nfuOjCK
P34cbxdcsJP6722iowlaKsR4dCGKfgXe6sJo35+ewlECClOO/csm9qrIblqI8eAwjga8GXAS9y+K
/4BY9PnjX/HeLbqCmjDbxlyxscOxh2532pat8uYZPuxwff/kPv3Pse3/V3bIGP7vjZLJuoJarWHJ
oOEaTP25z+OQiq8bsW6G+b17gm4M8YnAZFgznYYugMjCrrLs+dbcccvZeQCu/8kqeu+x/f8qPFFw
00X65+TcTYg+Wv6Ps/PYjVvZougXESCrGKedg7IsS/aEcGTOmV//Vnukyyc2AU0uYPuCbFY8ders
tTHkWoV2/YJl4MP1RhXGXLNOztVKiX1Xm2nluWQDfB4aqqS6uoDkQK2tx87Qdu1KLUio+fAbhnXK
BcO3onfFs4wsB7W20TY/ajMzuZ4wh/SuTDnDeXaVPOk+p66NBtT+B/wpClYz6Y4dmABwXyhYLKob
83BcJwZFzKkrOLBK3X6JzaFx1zolDlyv6NVrXulDjcCQzM6qcZLcXfVdTelsbiAxIyfDXTzWC+lD
o2j9I9UuwdovZKCsRKx5m7CihhtqsK1ulTKxX2XfDVswU+5WlT2FuHap/IhHw/6ujVqj7xWIHV9t
acOM06x6eM4z4wIdC0fSiirErDa0DlUe6LdtS5lAlHr5fROXIML6hEspIRrK4cOmNpzt6KOvSUvh
8NORhTUbvymVV1+9OPLkqVLvKyODkKR7UbZBs+FHKyDr7qOqGC5NbtYvWjJoX5SLcFEVSB+FHT7U
Vq4fhNo46zizxW+ZKA4FpSk2GZai5c+9rg73eaiWh0SkRE7BeOpGdsHkwtrQ6qY+kSB1joBfyGUE
lLfaHMRAfeftLoBEhsh6hCCCBDB5KHUD0ZcdWuhHA0oBLhAOLNWU2xpd8qZUu+xb1I7IkIegvB8o
39w1lgZgq1J+RIWf7XxTIpz02z7Cf2gs0pVvCQRqedzia+lQ9WD2qXzAUTE9NyBK3yKNavl1qgXW
g9ZVUbApyt6+b0qBrjz3Fe9u8Dt0pNlFaVARxJ3JuxV36GzKTaH06U3lFynmQDoL9Lqtsvhigt5p
L5AZBKgdj/WN7L/l/c6CyjgB0Wl8qn4KsuGh1ejrwkndtwFqAS5ctb7Wbb1YK4MabxQqMDilOJ56
p4IK5f1U4sOGxmYOyc4h8tGOiBAUS+lk2lmMA55bSVQhxMjiZ3UwQ+4d1QDuQoy8wcmqgy+LeO0D
Cb5HOOwBJGnLE8c66vpkQZW0kVu3ui7EPs+Uej0Ein7fA+FLdwP/9xnV2wiQwRC3XS6JY1KKTcxO
LdetE4Vvbdtqa4InChF7mNuy8eRjSv8mHfIZUBuQIuuhwk00VnPz7LH/32A0EW1LisN+JXmr3yYq
VefeSC4tqkrzmzSM8MC9WHhyXCIgqkOwdRSVr9w5A7rRHWyB4CcoLGsfEXt+VazuL8K5aJ8XDuea
srXWQu80UHN9fhvUTf91sCmoyTSOIGuvG7Nn7i0dyCgoUlENkLY/GK7d3gUxbu+rXFKata1sOz9k
tlbv4kHWG8RlrMRx7L40oQvIQMYCWS+Wnywkjpb/1qCDB+vc0aODaQyF3DSc1L5kacY1SygAr6x0
J8y+EHmO5bY2W3xjO8oIbwAQDW+eo/JnR9e1tYYP552SGPw5xrIhWGfUsCMtdDvABcTaAHhqL+b6
AnSv9vP6Mjyz1E/vwGzs7toh5GpYufxMbmwwiIMSE6+zbKHwYu4Nk4RjAPMydGHFnIqxRsSOsnEt
kvbUOv2L7SF0u/4dl53+gw10WrjFLU5ZlQWBX5x0T0aNw21WP11/9L+rq4+ePfkCP24vnEzS++Yj
ds8HNFPrXbU64ur0jZp6SIeP48k6Kft0++yfDtzyR6/9AgV77rMmAXOKIxE3xGZKjXqMXPEl0Zci
2Jndd1qxMoQlVHafi5ehVp/92n3ECPE2Tsy/1xvt46ykaU8iP+a1uCRl8rNQ4j0sPvAX2lOYQ06M
JZSx7pujNp/s+kvbvY/FQeMQwtJGddlVm6HEcU6h7mF3/UM+PlGY0+IV9Miqhd4ih0kbnzQNMqoj
H2sx7MfsZ5HU2+tvmWsu8d9viHG+1NIo684WvBzQMKAhx/q1FMN9EXZPaHsfMDbIPhct25PwLuKw
x9Y++ggZC/9bHZjiFUROvEGV6i+02tz3TGI72G2+g3Y3PbN2PXHHfkvl1Wsq6n1SRidYkc+ml++v
N93c+jKZIn5bUETjxcPJ4QQG5mad55h4Nb+C0j187g2XN78bYBpKNFXvXMC7JTf5HqSqPj5USvik
xelCxD0zyqbFdpoaO5iDGuEZjf0aJuJGdCefG+0Rcl8afr3+Hf+uND5YyKzJTAm1RJFFEqjn8k2+
FXfjl+jUUdSSrZq3/kd1f3K+ESCr36+/7eNrM3NaR1I6MhSlplbnagR5BQspS/FUaDUbFp2XnrTI
QwQadhSyxGGrZDtTCZao1TOrpjWZTXkYCvbawiKCSE9ItA7UFv66/lUzy+bU95BSNqH7TmeeAv9N
Opdp+kr8tbCSzT18MmtISMuuaEbzJNLhSzCkfyh3ojiqcD+3m0ydD8u2dUvRRtBudKveo4g2D10h
s4Vb8JkxPHU87MBnt4pfB+fIMvO9XYbRg28oJKWoBj/DAQj+JIG1lOiZGV1Tb8OUwKjhRtA8mYm7
ytpfCDc5Jg2ADvBFCyqqsArYl5/cYqbmhp7Z+3aGyP8cRH25IlPtfxPWaP24PqZmVjBzsldmTlKH
fqj3J1//PWjjKh+xloZz62T9woo/MyHMycSPArtz8rTn1GNHfxNd/tD79vH6j5/riElyxB56cpVq
wfVpEV6q7s7kwx8pjuTyJvpCRcvGAvrU2fGf66+ba6vJ1K4tu+DkpfYnqENcnSCi5rrEyS7Z+8+Y
IFHNYU62xw47uYbgfTiZqnkRQgYbLpsWFQZz7TWd4zYVpNjYQsvQkX6442Csq7bEVtwHBQ0xt9pU
BTwytw/T76kGw3EDhQrDPKNS/LvU4sYrAZUWc37yyte6d/UjNiHpuaJy8K0xuvQ3lJhkYT2aGTb/
MjfvNj4TnJ4KwAxBmKMGFBz1WyV26t31npxZLozJmFTJc/qtUFA9eEDpucnIEmVVYqTYZ9oxy+OF
18xEIlP7vtZ33TAd1Oac+NrONNI9qdV133h3th+edLX9qsJ7/2R7TQankUa1SlYnPFfGWyHPQ7pU
iz+zMRiTIZm3pbQH65KkbcNjmhUvvXAOre3/vt4Vc/08GZOjCu0o7KmnBeJDCZz9RajV3+uP/lBR
w2yaWvhRYl/Z0JAxCLncW3kFCEnPYPymSlAdyO0Eh9yFKtQn5Df1dMCrKOqNzwVuUwtQVSY2jGMe
nHSX2wyKcinthfesDeoqCceFQGduhF3+/t0sKTVgpQGQ03NG7iHt4SKJ9phgaA4B45DaySnoF+oX
5obBJNTlZgMg9IU6ilEGDMAnsLq72H++3lNzD7+suO8+w27kmMjQZj5GUbN2qT1fNXr5NIzxwiZ0
edA0+rQpLJ7MDu5m7NLOLefU9S8aUOZM5z4wf2rqhaH2UT9cnj+ZJKYZ+pHbpM7JpAxtYzmN3Mag
jAFdhGKFuj3+qZSyPI7CbseFCf9Rm11eOZk4FF52WVja2M7Zd7q41etqjWT2c+01jdayoep1pUeQ
r6nlq13mR8+n7KYISQJ0n6uvnoZsBt7UdhcjW4ncdt3p+jk08q9V4n9StjeN0gaRGEIZTQLxKgLy
l6vm8Gr4QfkFjNWgrmtMPT7ZWJPRC8Qod0AngBOU4SpzuaO1ypWhpxur+3J9fny0X9HX0ygtVPy8
NxIqSHu9WhkUdyRqC/75La+UFf+4MKLm3jLZFVkZ+yhJNZZLLfuJeOO2cpJi56jdWxM1AHhks7v+
OTNDd+pNTW1/3gy+J8824IZVqSTAm4tkbSvqj8+9YDLddW7UfalE43mwsf8CDF5ABTEWVsKZtWQa
o1G6YFq5SndLRORxK4gwf3gGF6VLW/lc80xmdqM5dR/GFTQMzziqHkCyISfhF7iv11tn5gOmW9Oo
+JR8KzT/mAT62ina4haLK+CyGYUWiVq528+9Z7I5WZFLNSZL3smWbzCQ11U2AgQK9lL5c/0FMw1l
TPakjoIkv6Km59z5iNMAmv9yPOMtDK1PfsBkYrtFg3eWJ5wT/1llhIdK+zcp/W02LnzAP8fCD/al
aZQLNYf8TjSEZxPR59NoiuIB/T1MOF/IQwkyiopKYKmjbnpgVYogAhphBNugke4G9LyyLxXb2JN8
Nva+FZk3sWvnt4pWUZMhtSFZtciHVmPowQZKPe3girFeU7sfbMdSqTYBhMK7oQe4lzSe88oOddEn
VL5cOPPP9M/UgnigUg6F14h7lx+NaJ7Kb1Egyy3uPJ/roKn3MDcmiShhXZ4bP3512/4+5nYHUjkY
+nQxWz2zLOqXr3sXnCiKF0Vkq8ez6dyFgiswa1hF6p3W3A+Btb8+kj+Kglng9cnSm4S2Y1aNKcjB
YfxSl7gS9J74ev3h/wrSPxhlUxvirDAQMhv4OUrTKg6lrKJNpDc4cVW1MRySIWqfXG41X2IQs9ip
IPcaqyJ/QOWe/+H+ydsB5QDk3egB3ieagTat03JrxakQqpfWeIfO06x8V+g41Pq1hWnF9R8+M36m
xzQuimtwRFjYQYf8m1mtv5EUBPSmcfzc8+V/e1ZWmeeMrdtzNSiLfWJh4qXCIz1IqbgLe+rcJ0x2
IqB6Y29ohg1kWdn59cV3KfDecCBuNte/YWZ0To9n0RB0UWryAsxImsNgpO6dV+ovbRw2q8JjcUhR
Yn1uWzUmGxOlAHHrjWxM3Xjr6z8zzAQGbqs/9SHTwxoZPIi0bk0auqQAQAykbSXwYeccu999b+nq
aW6iTfaklpay20sunS63164dnevQWKIpzHT21HrbVbvQbjEnIb8CnLfFqpn7uvjL9faZOWJMzbdH
g1MHpNPwXNu1/l3N4vZ7anfKi2xLo9gB8I/TFVS84pdKaflSp8yEClOlG4XGLAI6QXTeFet4lN6G
ZWQPoeAuiIKn6x820yVTmc5oCBZsNRjOpbA0qCfUS1jRkvHxTJdMNTosS2XlCtNAhYhpkG/nWyBe
wTbUuGq+/vPn3jCZFJrZaDIvyQbXTsvte340o2EDt/Jze+hUjmOoqq2klZ6evVpSsYgxz5hujeZz
T9cnPz7O60EIjsYnGwvJzv8da6DWyudPtczUdj2SxLEtZUsnaaGxc623OGqOqu8vrHwzY3Pqu67K
rE+s2LBOwnpu0lcuKbeUBsMUXNKPzQzMqfM6ZJMkSlttOMuuUVc5li6yRab7ucaZxJad7fiWgXHo
yTf9Y2/YXzuLGuVUiz9R+kBEMXVcb3N3HJG9UhsQUsrmP1qNCz77b5wtzNq51r802ruoyAwBqeIT
RrFDcONiNCTj59G8T5XP3Epefv9kbw4q1BAKQIuTlbYg/XsLXZTtU4cQ34HmfXaT5DNcM14k/vsh
5eCDWFAy+4Tpnro2ImsvtS6leL9aiGLmhtEkNwSykDpa/BTOTeKtkugBifUnx9Bk9grqe8JKcsz1
hCHWlTMec27yQQN8ivmm4pny37ZBSBEgx4Ge4bNQfEl6zeeG2xwOyGDy3afmwdRq3QhhmoXDpfmR
G2Jv+SMP4x/Ubi08fiY8mhqlp52PYsSn8VExO4exk9mmUWKx8v2qP+WiATBtlD+vf8rMlPg/2/TA
SSRGkuPZSe81T8VF58amfr5EM3T9BXNbzeXv3805jEUrjHgvK56eIaTI0JLbOFIuxUZzj59Maden
5AepI/mf2lpXoF5qQ13b41J6aebxUyNtt25by61ayDrk5hAgGCknDAyAfAv46PUGmplq2mUUvGug
oGgcb9S19Fxy4oWlHsLE+NyTL33+7smDI8oR0nZ+9trCXdm1xFhSWVqr5372pF9jGCYWCH+qiFBm
esWL0vy6/qtnYsapSXcUGDFWaQGxiVpfHH7uenyccS9rYdkO6PkTsdb89HD9ZXP9O1mxXSvxECFS
BucFvUYyiapknHCVjVrpC5m3f2HnBwdZTfy3FzTyPJqRmQMuPXW4M0FMrIKgcgFKiOy5dGrjAJc8
PKeeLR+93penrDPLXZN7zcYzPWeL23O742LRxGfUy+2jSUJ4g76PUl/X93OMifz0jZVBYNeKNQGR
kbdBD+R8ud5CM/081VA2bohjgN4W5xDl6g7Arb+N9WRJTT/39MngB2AeMC6N4gypiSrz4nuo6G/X
f/hM106lLZ1jt74aSuOE3/ZOF3iGj91vHeuozz1+Mv61Ych1vbKMk8zamgUN4yQctzdjtbQFz6zM
2mQLNuJy6JXWHs5++1pi80CYvsLka6VTFP2pT5jKe2vLzGq8I8PzoMpfSq65lFwbCiX0+lKZ3oe3
mUREU4EvWskCjJPOVkbecx2mIRZV3NPsiooSx6pwYLYrXbx1uiQ4edqg4YESWJ+LJqe6ILdW0rbo
m+EMYyd2cd/RX6ssXw/ut+vNN9NB6mTtKHFcwn+sLs5tT6ITiUu2Mco8RWVW2Dsrj3afe81k/UAI
i767VoxThDOHFa/cyMPe7ybIlgoC5ybKZKChWg6wDq85y7rVqkzviLjDYGn7n5vgk3DPcJS6iqPI
PQUk04e+WodutTADP94o7ClFxO6MHvvfKKN/BRSWi2l0o5kUgCuKOR7QMKNkcNz+qa2jcaFk6+Ov
sad8kUJBuWuXjnMKNct9UE30Xxoy2IUP+jjus6doEdm4jSKq0D05FE3lQm5c4xmoKvh/7IjRNV0f
T3PfMIkKXOgK6igN/TQWGPICfIRGWomFs/ncwyeroqRIOsSZV2cledQV58+o2L+v/+y5xrm88V0w
42gw62Isls+JIZU7cpQHzrXqGjosPidu9ZiY8UJMMPcNk3ntBEnAfk0NnunABZLNsVOWiqPnHj2Z
y7GKcsoJ0ffJAEeHqhQu9nXR5noLfTyPUVL8t4UaCr2Q12Dig420iUmCYwy3ZpZWwypR4r/X3/Hx
mkch8n/fUTkcrWDuuVR2UzcYFRt8AFf4lq28JQr8zBumwgTUyEChckU7+6ayHkO5rgNxsrENsMKf
17/ho4oyW8U647/f4JNsGZHIYwpUtgBAKz1hUeqQYg+wxIxYw/BURSFf/3Tr8sv1V870+xSmqQyo
WLTQTc7K6PrOug/KCs55l/QLXf9xo8npMaU3skDqxoC8Nh0epaOuE79FM+VvkmGh0T4eXHJ6ShGq
l0MO0FFPj6N6CscRx+ZRwfIsi4yF/frj9Vxql497N8Nh8wtTjl6HHfjwV8uMaNP5BSCkuuZyJ2sN
3JRIHoD3riCwXe+Xua+6/P27V9a4XGi5yKozwn08U/zxW6CV3Rr/rYUNY65jLgPi3QuK6HKrb/IV
JuTFh9FIrHtsDK1N6Mt2m8dFsJAQ+niAySnUBpErJUWeRBTvW4fOULbEYp/slsmalcb4zlA5HJxV
8Wgbz0peoAl9AsCHKvPBq9uFrpj7gsnqhcAdxAAiSaaIeq5y44uuaJ9a0DGJ/m8njGbYBYEhkO50
9Y2ZqSd0f4/XB9DHa4mcxpiAHAtw6pY8VUYvRsTGOY5SZQXnQJX+3skrbNBqEoKBJtK/2qVs/3Pv
nexRURJoGBfn4oQO8KWrU1QPIgfZgqcegq6z0tff1NCBt1eowUIHfbwBS3UyDsIioM+HSgXM1I6b
rOvgfrqRimKv46VOY+3KBNOT6983MxqmmDvZ+62krM4+1bF/33nJNvWchRquf0vW/x/I5RRy1/Sp
HvuCDwli2H1YNW6bF2/rb/RNQo7hN9ia/C576O/irXc/Plz/no/XATGNVcfeTUbV7cuzOshjMFga
Xuqy3zp+l288USr766/5uNnEND4VQa5XZW5k51A31GPvZ+mLEkl34bw49xGXkfFuMQtSLgsVVWqn
ODS/hcPFT8NTj22O6zg3DtZC13+8JospYKHolTEG8KKeNVw+vfvCfyiUL59rnsmskQM0k9Eu1LPn
RK+xDJ5NX9lcf/Tcr57MDlw048vtiHYaTEg4OJkeSDlAqW3ihcj64+knptFdi6CewodxPF+wyM3w
ow3yle1+V0knyUW3l7nxM1kpI9VyXYU08NnDHCes0mMbII+/3kIzz54GdrIbLWT3UKBFOazK5A+G
ZAtPnmn7aUAXid73ijZVz3WQ9DctbnxAWTTr6HhCW9hfP17nxTSACzWIcHVWOic4/nKTtw3ZtxGH
tk2UFgCqrShM10X4wytD6k5k/Hq9yWb6fKo5JZ9X+pEaa6eW2+A1VvDAjVSxqnHBA8yFYloan1rc
xVR+6ptOE5KmHM+l/dKbf1vMFArGmVH8CKqlIHWumy4D493yAb3BDUYrsFk+mnZHiUmwCrwg25X6
8gXlv+ze/y/uYio/TfUssig7Vc8WJVA7J63JI2tZ8YfTUKPcjFkQ3Imy1KGp+B6ubGagRodKg6qz
pq6tD1ZWUozJSo5Owd5QFdhsckawNUPnWVa5xalv+IaDR7wKhs7axE086tDH7AIX3Mxwj26hInWj
p9YXY/dNO7ryj56ozjHGCGNYqVpg30kDlBm+cKRxUEnvRG2Km8CHjAW13t/hKdcg7eitV6cK7S+a
NrQUZHSB8VxYRbjrHSfHADgqhlulS7wbbAslzAczbbCZy3CfhsR14kIn+0mpdbuLYxahSkckCSBJ
3UEpjzHGHUts71qc3oJm3GPCV2w9m4djDTxYh1zTrBfHxsOythr10Y9kd0tJU3MqIYRs4otxcBsq
AKxrp1zFRe0eFOwxkSZoIDB8W0G5aIx/iU3MvdFIe1U6FMJgamN8aaNkOCuqqe4JJKDXhqLFfzVV
Vx1J8V2td+mNUmeIUYXXPzcRmKkSbtsTNsgYKDdQL06VZ4hdX6gJBQt4xYE0N7aZWXSbTNOjHfMT
toVhjns4vuVrcYFkQbYLX0pTWieufpOdHjl1sx7rwFmZmS1/1obZbWRX5s8FecnT4GeAmHFCrIxW
bFunjY591kFCxkxlj/C73OTF4G0Bl5Z3TmhpjxCprJ9coAX3gN0sTilZdzQxk9+4qtec8fHob51e
83ZDbo08yoJJZeu/SlB7pPCluQvgkBsVDp15HFlrPUDNpjv+g5Io4th7irKznOS3V5fG0ShT9VnT
K0qD8Vg01VD8cqEbpYi5ivabEAMF6Q3Aq1VUMIZXWM5KfImj5G85kPRMqZg8RgW6KTuPg003NNZD
aDTtc1Lb/V1ZJ87WzvvxW2po2QvWfdWd15neDcYAfwedbJQb9bAwKsulAXr/trKqF7PIA1RloqVD
suTc91l+52tmsVNaJ1/JPvtqGaV/5xS0sAbN7IhDuXekMqfZ4xdvJOu8paYPd8H+FUZzdxokzrca
R5uNGL1hrWZmsANGZmDIXo0AHjIc4MUof4pkSG5IBKlMnyH5hY1JjOlw3xIi+uVeEu1vA03FCFYG
yX3B/DHXmTLmN6URp1SYSj4yKdw1IzrfOAWgOTSeYtMlFSDixmoenEi7GFN7DlgRDXSRnvgHw0+x
hGRJwXA9O/f2KNa901/8dPp0I0vTT1ZujoG1mZvxYwy+9LExan8D3pLio94sDmavqQ0V406HlWQ9
bkkziBQYS2OdK0UJ1mWPW/3Ks+PxsbSl+hCVobvGAC8/9WU97BNZ6eciCP+4MtXxzAjdjSdLvG6k
GRwAWQt75TsVDr+llWdHIOrtnZOmOJe7vea8AZID8iIsHbdp/BF9hqljH/o8Sr9rqqVBV6F/Hnrk
LOmmagRKSoi32r3dZ/ZdrDved1NTvuJ+XVqsHSVnDZ8lZJtiQL1LiqG6GQsz3qc6L1Gw8L3Nc7fZ
mUEyrM2UFERadIO+qkQ2Pow+o9CPMaNRKfODe1s0W8fxsWLOjXElsWW8u9iF3eGiW+4iTku3vhbL
c61ZxVdGdYjpjSpfGDvdkwnmkfVUqXBCc7qhdFYXJRmFRg6w51IoT70b52+maNW1Evu4drpNfiP6
WCobijPJqdays47Ae4yS/OrFBDnM4YXZVFYcNNzqV33fMDcT4YsvZYxDqeJzF6fEY/+96kqxMX12
A0oigd4BM3H8bQDygqngQv0Boy4OcY7a2fTjbl3DWThQLCLvxxL6fw9p7i4w8/gwtMa4DjTnAm0R
enKgqFmHMIOvcgew6gHqIKS5cYQUmOUM04y5AGey2oVqV+87YvFgFbvIDVdt6NRHjC7yl9j0YJ6r
0XgbU5m4AQWq7UInte8ErgBPfdK39/5YNNhxcHLzc1W7j3yPBDBmmb8q2C27rMET0WPFWef6KGH0
Gdk6yqxkBXfFPXVSBWwVqO6wC7xMPUeOQwxE+IWw1I1xAnX6un5KoxKsTh0ZmywN020Bb/C2CETy
JY16F4AskEZcec1o1TF6jkWmqruoE+oul+A5K+yaAl0dj3LQ1e/S0syDG1p4bww5Funcda5sQ29W
JPCGW9sfnGSFUUe0DbCS35NVKYDpeN6px2/91XDaZBtDv9qD7rP37WBzEXTxj/W1QT9mQ1B9wZOO
rSvP3Kc2Hoafft8Ee8OLrEdZl8M+7ouQeaI6GKsb+qFRCvPo2yK4d5usumniPDnrLN7fuK/uvlBe
8ruPhXYMpVn9rtoOhBDSF/u2qfr+TneU6ker55RLlV6DKbmHI7o+Dtg0jJFPE/fyAogs2Mwj1YhY
wBlF2ygpoGU3LTbeumYqb2XUhc9Nkfk/hhLf4JFl4V5cXEbriuvhi20S1u6joCXV6sXIRe2uFdPB
l1DD2V53w/KmFp380Yyji0Bj0Jy1nvnKMYb9GazqpmyeazBh6zQBKyXdXGAALh2IV2K8c/Ms/6M2
oUNFlm29ogkLN1HfVrtU9YM3D6TijW+EzRPr9njD0gv4wx2NpyQe0puCJe4QK4rzVw6qKDZZUYuT
1RJ0paENeayqIYClanwI2wshiRqqnZpm8TFLtPbQND02Vlrub3pJncQhKeS4wc6gPIV43Tor1+68
YuWVEHidIrOPBharK8UoIVoI6seGIUwfBqfTFzI+c1Hs5IhU6bU+VE5Flj0QPjgIinNEoTRraXf5
Qr5q5pw9ZQyVuE2bRonwj3l4MuIAdSH7UpllWxue3MJh/uNsq5habRj2YOpFW6kUmZa4xNbiJsep
GjLgjvvyo6LXBokJuXBCm/uiSeZAIAxiEeWEltXyBkP1o+VF1SqIiqOrJN+vH5ZmzpdTZy+ILI4V
NDnERGXIccgxDpAUF4o45p59GQzvji6pDFIrGEL1VGTFa1FaLCG5PWw+98Mn5yKwcyKxm4KCNdNP
N0NuDKcmb5L9p55uTxITOphHVINxc9ZL5TtW4L9aYS+kJOamwiRla3bcfeaxqeE2Q+U7sMBjnkd3
alh9skcn6RrFVDPL7FJanXJrLo/7blXE3cLt/cyPn6pri3bIojgh/CMUTnd6qKWHQQzGa1ta7cKo
mTm+TwW2CQRSSbaGKaZwf2U03n7s9BtiiG+ZnT6N+ZIia252TZYkK8HnPhWtdeIwtYbIh2DcWbUQ
AtJO3V0fRTOvmGprZa5auhm32smipr7XflVJD0xvmzufM7MTU2Wt6an86EqOJzUnRKqaGwSwnxum
U1Ft0rXBmCWFdvbiV4XdqCofq3Hpgmemj6ekkwJX+jFJPHmyjCAET8E2FSpltHHzaB9WgNzxYxIL
q+jcuyar0JDEkW/UJKG8zsXCx7D3jZ6AQk9TZE6qXDWhvSRBmNkdpgAUR63I1jiDdgJe6GxMbsTX
sQDexsnZAPgN51t0XUa4a6kLq+DcCJtMdqKnVEdEHLLVK5DecdJZjX3xOri1i212tJCHn8njmZPV
MKJ+o61SD3c676nJkMFW6iYZ3xIvWfUy2JbNN61dSBnO9dZkdQTr0hW5FsOgyP/K/mtdPxjJtqOv
AuXt+qScWcLMybw33Li0ukpJzqNaHFO9+Om4zQZH+yUhzcyuN9XcDpbrhepgaKcRlTVoWfHadPUS
gnimeYzLyHu3pRpQOQJHkKgLiTFXwsLzjlKLUAtwyexfIKYuLMIzjTTV26bK2HScBrQToKg/mVCe
g7o/5FG29B1zjXQZz+++Q/R9kZid0E5mKbNjQs72rm5JRFzv4plZMdXalhGwdZ0I4TRgFJt3yUYL
32QXbDNFX5h3c+1z+a53vx/XWcVwUgQv2K7tncT+7YaJvzJHcyFenmufybx2ZBEaht3B4CiaU9cW
e7/Jj9cbZ24ITSZzpUVCa0aN+MArGZ5/A+9vrHqb0edeZyFKmFkHp0pFDlOkEQTAB9QDzTZwtPrB
lm50Bp11b3n5Tkpv3Cqut+QJNNffkyld9YUtGw6qJ4yjN3X3tzGKjRr8qEljXG+zme6eKhZzrG86
PeNidWjIG5CiQC5rZD+uP3zm1+uTOS2FoosAbRZnigKGXPJCuiVGgF7ck1HRt9dfMjOgpgLtqNRz
u2t17ZSJ6k7px5fYW6yYn2udyWQmC1XbleHZp7xQv3qK+tQpyrpZKkidGa9TUbZj2FVut7F6bkJ9
jc9FtCKuxTaUq9qs1IuVFrZLl21zPTGZ1Xaoa0NTucg6ioOTK1s9+RnE7Yr03+Z6L8y11GRae5Gn
FkGhh+eCiwvH+i76uxCd8/WHz/36ycROIx27UI0Klth3v2apio0myeikJXXj+PnSyj33CZMNWlGx
XXS9fsCwoim3QgSP2WAIUoj9wmfMjdTJZE5UDBQTJ9dOGL8fO7X6rYT2QhHDTAtNZYqk5nCsb7hL
6w39RofMPQTZTaJqz1yr/b3eCTOjdSpVzIJ2xChOlFCmxnVlcrOZ58ZzElnPlQeloU/DJYzjTDtN
NYvkmUPNsZL6TIk7Nwel8SYAo1//in/VYx9cCMpLC77b30qA0tnFpf0y6YZ13I/ZSs0ocB9852Bl
7RHy995Ssq/+OHwXWnpv+fIblj8P9ag/mkH6iGPvs6Opz9d/zr9zwUc/5zIY3/0ctVRhf1+seKPW
bg6m5Rrk6MNubwCPuwP27N3j8OvtXT3Lz4qup6tYSAFQRTY/LK92MCzrmzXWQQmeEODiUyWuXv7H
2ZUsyYlr0S8iAkkgwRZyqqRGu6rcfhvCQ5sZMQkBX/9OemWrkySill3tQKnpSrr3DNppUaVXtcJ/
z/AqdlogWwY1T2Fh6+bJoSO9Z9DdZo6tzwWXVMHIzq+eBHKK97qeUaNrEuTMkrp8WQgAnVI1mOVu
occyz+MDRlDDu0fFDzFeMxHyIOShZK6+y/HKCWjVkANZFMtC25+gyM5Q8Fm8oToj7Vd+LRvR72q6
EKjAwtAHgXvZJTlOg6YkXpRbkKOEcPi4X2L8j8JzvNDvERkXv0kei8lPv8SaiNPIJ3nQ8Cra1Q7C
cq6H8RFWVVu+l2sr8PL3P2alaSa/YT4S2pxWT4w1d46zZby6EmVMTmhSQoNMc8BZ/P5oOfe5eHGm
jccMvQSSa4vJiJO6LQiUm8GeUWfn2NxDVL2F1NK9OEETd1+f6FNxFz9BNQyGZwdYQj2pjeiz1icj
cvp4qQHpAA/MxitJs690NVaB6oizp4Wnu+D2XlmbFCN8phC7B2YqhdPmMn935PxP2aQf8YzxbDhh
/D3hKExxv3AFPXeLBYH93LGAYnbgzy19vUfyGsDyXng7MM6G19u9uT5mnonlSNNyoQKF8qiYgWZr
z0IBcyY2VsL1ofJM+IYFC6qk52UXjbS4zykSEZT8uP271z59+fsfW0P5oFRApQiSZChNUPEO24GP
fdi4QWQQZqjyFiIBhPMAReg2ebv94etno2dmPCc92gUIuVAFHvl71cE2HtAPhMcanHLdbXHh18bF
2ANuVolMemAXWXEZ8ixngWZii9W69nFj6Tv+hGLzkHZRD0uzILXIL4VC2u3huZ4C8czqgnSZVyoL
JHgws8KlcB+dAs4htX1fK/YIXtZO0f7QJHzjBbuy7s06w9gUTm610LtqGji1kSBhv4r0IzqfgPKL
y93lj8XpxzAQtAnoZZBOD0pLhILJwAIe9fZQrUyDWVKwGhe3A+lVkQsz6qYu/YDl2bjx8ZVlakqY
O3PM5roHP5Ek+7Yqw5n8cvt3Mmwt0LXvGxs3t+0a6ZVOQk/uUYoWiqFR4X2y1cdCjilXPs8OVxk0
9iNewWzLnsVPl43h7XFf++nGuVa5LoOCfA6aTA5Lndzt1T6lOg883HgPGdTCbjfzm0r53/PT+0+C
PsugGmz7TdTXLWh8lRo1arBZcnQyrz4CVg3hJn8GnFpSeuAOKZ5cAh3UQFh2vrv9G9aWmLHTlZKS
DdiSqFpVn3I6Hzq5deKsfNrM2QP1QLuCQ5yI2FMdWJkOrUTWG6v3emLEM/P1DmBxfqZRo5yhBiwt
4N2c5TmbvvL5swtP+4uI20ZLKwHETN+XyNcNrueAUuagtDEgVxXaAJwEjT9MG02srDcziV/CrN22
Z+qcfRdKFDYeN94U8v6V1Z9uz/JaHy5//yNOAe2BUrXEkXRxGp2TL0uX7YjeioJrc2HsdF7bC2md
AdS4nMpDMpP+kNbCO5UlXgLBpCy2a2eR3ZV9KX5+rEPG4a1Vapf1gA41zh4W98GC2gBMOXa3v77W
Ifr3cLldEc9TzJ2zVdYPs+1ERZm8zxPwnDZeEEDiAA2oyEZja3NjHORZm1glDDfds1NOPrZ/gkRG
dk9ywLhv92atAWOLg/6sSjxVnHMcl0fc0u7tvjs37IMRxMzSw7oU7BwKSh7cRvel7x18Wpw+9MvN
HL3miyYaj9KoHVjgiDlU82ff1Ru7bmVczMy8B7JPruBkevaXck+hoJXX424pNvL+K3vavfz9jy0n
hmVoqhJM1LY6lvST8v8FhLXPt3782ueNHT17cStcgJ/ONL+reqQKWh3M/A5e0a8fG3vn798/kaHj
jhZT1NnqyDl/n3Pca6TdbyTPL9+5cvaZOu8ynUGflTbB4VZXgRYO6ATp1h1zbWqNDSxlHsez3YhI
pOVTtbA4aGErDOTO1g3hqgEkbn5mYn62vB6+pXgc8inpQgHB0UfmoTglFxwSvQPUUu9xP+LCmXbt
QpO3Ku28J3DZpnshquqJD32+7wjUvTZW88qCMJNYM14xU+JoJ5KzdAPO0h8Ajj3no3i0gQL9YCPG
ou6qsqpr+OtELdImPHma5k9Z5UG055+PLTojVCUAsiYZDsDItsYwTn/qot8JyDbf/vrKEJm1B5F2
sKtPYgdiKzyoQID2piFsJiewYPR7u4mVVW1WIDynojxJfCcafkMrd7rZOibWfrzx1HAXnhZdix/P
+a5yvrYFAPbf5ceoVZ4pCgshg7EqbMmimn93ujeUNoKl/bRJrV0bFiNa1X3twRUn5pE3w++RVGNz
gWFunBJrI2NEKrfu+wGIYIyMRhYovrcgg6K8b607boSqlWhiSsFiM48jYzmuAbwKC4eFRD4m1daS
uZ7n9kwBTAy1hyLlDIyh7J8gB/u9KociGHziH2wOyaRYDRtH0sq1xlTDtDvNrY52bgSz7KAHFJZ1
ry4tgpFWgP5/6+FjeHsXrA2YsY3bLmttjYAUudI7tdr2DtAo3Tlqqfa3G1hZT2b5wSvKfGpT9MSG
heXQfQYC9PaHVybDLDo0c5mkglMewayjvwO1oQKFvZr3C1zGkbSG63ycucVGL1bmw5QbLFAfA6dO
dpG3LP4h5oX+Ctd4QEabdgxLkdMsGBOvOKVL6j9/pH/CJMHZRGgylxWJesDMVQ3UPHyJu+9VpT4X
W/DR65MjTDpc4i4ZGRrSRt2Q2YDfxw/dUvsbMXxlaTFjsyuquI33pIgaawh6CXA2NHwcd+uuvCIY
BDrG39cer2DAOFvCiYD5CYZSBp19bEQS6KQMF2oFifPk511AYXN/e0bWbhKmliLQ2k7sQAE6ohl8
RcX3bPneQCB/ah/s/J31P2zvuc6+2O3ThPtX734a8NjdaHolcjLj6VGCQkHjGkJ/QGqHaVe9cxjB
gioDkPicnFjFAm4NdzCMOqp6+Be0E71LR/5qp8ldRtyD6ro9AS/iY1GDGVHDGZQlYwc4ObjaZBBJ
rl+KTN6JWm6Ev+vr0jNz7qM9ZZMqajdKiR3FAzslc/t2eyTXPn3Z4X9c9itw7dw0Fjyymy7MpzyA
q/LGqKzMkSnGqFEbSuFbSaISOne5l4VWd++OKFBt6hX/LkVeuYqbGoxgrTJwttsKrG02PaRdXxyh
UAJ74iEGrWUu4nBuOuvUoX4ggxb+OScL2vpPfISxMGpL0y7pxhLq6LRLwzLv5xMbEkC6+1n/8hcI
RS/CzyDaltqfa4/Y70taDd9B6WlYqOWQ/NO1F1LulKVfGTQ5XzKiqikYWqrvXRXzQ6I96xFa6dbe
7eLsoal4/hrnHGXCqfbEVj5pbQaNfe9XwGjO+TxElt++ppDf9xPn39uL47fS3rXxpX+vjsERSBco
GA6VoMr9jFFBPCRxJk8TzLp+JDgCHqe5dGsYOcv0WfdkGgPkm+LnBR7rR92rdGstrQRPevn7H8uU
jE6fA+mG1d/LKfBY8V4N/LNHQDS63dW1BozoXNrKc+rOc1FXLcOkmcIatfvB+nT76yuHs6lLPbi9
D6IQPGpJbbGHHoYc4KbI2X+GOMv4VjpduYc3dSo2wuNac0Y8ApeszAmM2aMY2KsD8qN3fQ1noolP
z7WXPjq63VA4WamImHLVMCvxtd83NCoUUJugkqj20S0LugPXrYfMUX8BYTndEAIvMPEQDJl06wi4
Hl2EyeqPu5zLxY3tyIHAZdg19EQlJJXJLH9M/Za951ojxkCWuWwtXXQkKuIvqpiCvHxxKhgp0B+3
18XKqjPVh5ZCLE4pbOTJhfOeWRTu27W/2E1ALPdjqhCeqT8EQZO67POiieZ0fs8SPZ6XMc1DliZk
Y++sRCBTfqjFcdsWk0Mji7mPpdv8hBD4Vin7+gyALv73xo9dv7WLDMIsbS9/VJ0EBRMi3aGc6T/a
bl5uT8NaB4zNX6Qdam0iHSOfJk/ZLA8L/NVuf3pthxjRGShLS4NrCjnoOjmoDDgTLu5TAEwUQO+d
zkKC+ifjW8O1tqCMgL3IMZYpy1nU1fKe1fPzUDvfk7jcuumsTYdx70qb0q6HpGFRDGv7YEHYLMKp
khcONM7ZcumcLTn2608MYepG1GWdVl238Kiu4Fgz0vhhSMCJ9kfwRRMe4G7xP66b77dn6Xq3hFlq
BbM8owAY1ZHgd6x/9RzIQMEUpJzK3ccauETqP84vPfWNdF289BvgtGhfHevxzYd3n2g3XvrXe4DL
yN8NVJyXvVtBjndZHmv54MzyU6r4icRsowcre8TUI4X2QNPYZdZGPP7CxTNUjDaix/WJRkby718+
27LzpCNpNEt9KGfru2tZCzAl3v1QqB9saf7HrWJjntc6YUwDylVOz1XqRCpbHhxI/gVk6k+3p/i3
hvmVy5IpmzvnS0PzNEOSbqHt55ZO3jNjhfecQyjgDcrk7s5XS/crARhwl3EAiIepVcFQlGAjZ3AZ
S0HKdshODCLZa1ivHCSrmgMtqA9x6wo5P6Hqk6XZfNc1jvdCXT3DgFBD3A06WUfhttahT3r1UEng
xqaRf4w8A2fNvyeobpfGLkBRjrwM6WBsv6J9htmD+grtDP04NTGqS0O9xbq7HsEgLvJ3a8RyuopA
jjFq/ORU6mFHgZ7Bs+32JK19/bIw/tiHcwVDcFAScVTp6sVtIa6a+A9F1X392OeNaN8UrQdWH4Rt
WyT0mqbaJeM/1fAxtR7hG8EdYvCVhrD1HCVtDwR0LJ/Y5PyAhGe1cVhdCyIXB1VjK1oihqG2ttg5
a79zVQQ1nBTjtASddQuwem38Ly0YG3AZR1QocUrAfmHxd73TdBDNzexDXYqtXPm1y++lCWO5gpg7
2uUYs3M9FFEmHj1+Rxdnn1oAa8Ybe32tDWORxgkwp5XtsvOYKjkEU1HonajL4tPMKxnKETT7cbTo
hhTi2qAZi3ZYOukOHpFR18izUlB+GDk0bLYC19qsG4u2pPXECxu+d15HL2IEfnK/JB7ZY67m4yxl
eby9OdbaMZZvwYGHg60NPasWSUNo9r7OnvXcp1Z2bwM1cLuRtZkxLii8Qgq0nHp21glUg/AIuYMu
+k97EEel2y8i7w6321mbE+O85aWaR7WM7Jw06l9q07Aq8m967L996PNmmni2IPYiUrx3G5ahujgj
s/qQkZ+3P37tFMQOMVPFdQrlxQ7IlsiexnMhU8gQfYTccPn0ZVr+iK8t8N/StTH8djp8tRJ7DkWx
fI17vVVMWhl3E5QOZfo27guAgtmIDE/zaYCaZi428mxrH7/8/Y9fz30mee6yKSLJI9WQ3qidQ7mZ
tFxZmmYCeE7x7JoXKaMmrdQJ2QD707Q08p4UvbNjmV8ePJlt+hiu7DYzHZwDZ1JM1PXOi69/9pTe
07yAXo3LvgpwbTfubmuNGFsaSkBZ3wqIM8ZZfWhm2w9SXkajP/1wkRb+2Go1dnTvDe3Qj4DLwWPi
kRTja52RD/CbL6vV2MQlGEuuFMo/ZykPClh1FxUEjNzPt3/41Yw8Pm+mbWdK8Foiox1ZafbWclqc
HUg4JZ79E/YfYQd1OrGoPcjC3+dyCz+wMiOmwY6fFXnSdWKBv/J3DXWmFCLfXV6eqPu20avLsWBe
cy+9MrY4RY2vdGaEcWupIbhujTCELGT7yltfPXr52H2GUykBG52xY+tz+3WqF/o4SWq/21ZdPqvJ
3gJCX+4l137KZRD+2K/an7se2kttNKRT6DrdPuMahmYa7LDlgcT/qi19+bVRNQKDKDNg9qUmZzYu
NWSL+J6z4S2e9ZdYNFuC/2uNGMc88MpuCtkbch5UNrt4DHD/KdedexT9VO0GFDTa3e05XIlzvw1X
/hi3tC2plwFkEZGY6mAg425myVfqDh+4ZV+WiBEWeoic0dYm5NxIu4Nu2xz/rGuehEndVT9ud2Hl
DPtPRjUeJOT+anbuZPuz87IIWkOfbn/aX1lVRlSABoFQaVPB06OZysDRl/KZHaIC8ySG+IVILxqL
8V82bjHrV84FM4nKKzZLKJAtF7sSAfl5qqCb6D31rNkT8eV2n9baMG72bl1aRJHCP2sx72Llwtg1
Cyj/lWk/cMiW/dbKujJTjVq40q5hB3TOneXuQooKcLv74seLt3G7+72Crux4M9U4wfBmqrTbRWSa
bLJLG2TQ8p7Wb2mcLnAoqS0nGJiCQF2NnCQe13X6BBFu9jzZwNMHQnbFfnZb9ywhVxb5ce1+9jkk
g+ASAU03IVTxlPhxmYd85umpRvnnQq0DEeL2NKysWtOZRtPaqlyYJMIFI38o02HHim5jT6992li1
GsaULrdHevZnrp6yguSHPs0/opKOHW1mf7x8INqfsiaaUt+5G5QA5Y628fPtYVmJfGaS16mapuvt
aYjg8XjvzXC87yGimaTklZG22Vg7awN0+fsfQS8e/Ur3Azy9QOIYHufU4QAq51snxNrSv5yWf3y9
mCfSexNrIkX9u8SLX1FwgcS4ers9Qr+30LWFb4TUbspRHhgnG1huaZ/askp3EGaXB1KLX6RLsoNV
gExYdErCTKlkd2ndOCdniq0jmIU/QQuG7qFf5Ce/GrsXF5y9VznH40bEvH4Ou2Ytxi5gZZDKbjrL
ZgRwEIbcZdzCQNB5AW9llxd5t6s1bp+3x2JlqM2EoS8tVCXFLCPZQxIr5z911Zyk2FKsWlmMtnG/
aedsBH2F2mc8iu+T+n323wHPOlF7q1yy9vsvDf+xVEgiWy7Iws5eNZbf4CRVn/sJartMXwrlt8do
rROXtv9oA75EJSgZuo+gTMZz+WKT+7LMj0Jt7aaVA8WU70/6DFKuJYfT6zyfFP+MBH6Y2R7KStVO
jOPxY90wdhWUa+vCogk9Z2Bx4blHzugVpETL8Sy6+cvtRtbmw9habgbKjI6nPlr68bln/dGGGG5d
bblQrcQdU5Cfekojcarm8zi6uIYXUS+7/e1fvjYJRsyv4daY+qSvI5oUu75wf/AeNu+dNf5bzbwM
leO93W5o5dx1TRX+2eJWBaakjOj/hn+mAz8fpjt1BOAF18fv/NX5zJ+SZ/s+jujpc/mQvmXfbzd8
fW5cU5a/X5Q1zjXatarX1m/Dwut2XraRxbs+M3DU/nuTwDh1KoTsVZSo/Guh3a/Eqj902LhmzhwE
66SGqQisKcX4tPDsk8erj2AUkR83M+SAFtk5SQEm6HNV7VNCfpVLc8AGVBvL6nrwcH3jpMw7iFGD
Xq7PLngqj3nMlk92AQXrel7Yl2Tm88YgrbVj7O5xnIW0sq6NSFtEfknu87k5jw471Km1kTxYWz/G
3rYrVlEbOpZR1/WhU1XvHWteIZ+9RbFaOZdd09bJn3xRXhQlIs8Z/4md/GyJX67OD1m8PLZwKbJo
F+JCdtZ92oYc9M3Jc0NhjcFgN+Bc6qDLitAW7HB7v6wsaRMlCWf1arroK0dJoc8Q7z7Gm5ocK0Np
giNJ2Q9M+rjhjEBQ1W71bCfWnmbsQxlPCKH+vRkTJ0FtTi0qqoc6DwVhb3MFxYm02loK14Ola9LI
i9p3KMxEsNtnAMDukVSFtHB8IGkaOFayuz3+a4N0+fsf5y7gZLFXSgCm5lr9BEEyguTq0zxAQOb2
99fm19iaY5zHhDoW7uF5e2BlF7j5hwCkiCumAYBE1nxpl05FgNb8QFyMKt96SxjrwkEV+3aAP1Yy
vHY1Ociq20KvrQ2YsUHdJIa0bwXehLfIvSDJ/dxXJ+5sXebWxstIHuZ5UlUxHnRRU7vHwRcqtHyl
NuLX2m83jt9xYmzR86Cg6/GlBnSHix/QdL890deTEK7JNU+KIoMyMQ6+otGowEHaJPuOo94Oub9A
RNIZ0idbc/3G2hFy6ymdNtq9CvnDKjChECNx8wUu2hDfg85s2T1lwyP3NLLHSUBscmDO8pg15Vki
aTDIJxJ/LJfnmoT02SJDWeumhQNTnwdpHDRtuJTjvkqLABLMSa43klMrccCkpmfCY2W61DLqJ2G/
JUImu9G12I+66t3zkidWSOp2y4p2ZYmYVPUlRh6MKdFEi4YaUBbyZAi8ftmYrLWvG9GgpciqQYS1
iYbpS+7IMEG2zd+84nPErP8+OV2Tp65Qv6Z1gqMNx7P7zRqFfYJ2A//lA+4NpwFoHd9e6mu9MEJA
SW1OpwpxR1N/X8c1RCcyyPzHG0WdlRBgUtWzsRkE7OLqCHold/YwHQr2Ec/Oy14xAgBLOo6RZBUs
4NOnsZZfR5F9AFmJT5sU9CIjEyTwERchhskPevF28PgL8FQh98livbSjsI7T4rt7T3gfvFiazHQ3
RnFeQyQgIqXFAntRv/osLyGizragJCtLymSkx9U81BSoF6hZAx/RykMpHgZY0MdQ+f3QYjIJ6SxP
Ue+ciQYx4FPrJ0HsnzgcEm5/fCXPwS8r+I/T3V2gaFGwHmaU9f+mfgqEq0LHscK8exPUPXp0Y0es
LFlTQ1aVo9d3pY92XBJCr/7O42xDueF38enKrubGpdvK2GQPNV4PvqOGnSJ2HvopY5HvE7DDZUtY
EOf99CBawU6uP8SHqUycL63fDcfc0zyQsBEJ8j6pgppU9FcJW+JAabDYdebMn+GnyL76lLCXuS6H
e2V36ly0FVRvmbDDNivUXmpc8fU45WHrF+UbkrD9Rh5xbX6MSNJLV+RIRqkoLsoZoKH00Lp9GDv6
q+hB6SqICJCd/tiFlRtXi3GBVP80L9AGAUWoi919NZyqXO5uL7WVU8pUqPVaxPMqTlVkkzMVXQRS
QTA5F12lh0bSjQvMyjozCfCzsriyajQy9F+H9NBkWzCflV9v0t/F0Klcu42KrCFk9r+urwDFKAOK
PN3Wybr22y9N/7EXwVSNh0VnOsr9TgWtZ78P/bL/0OCbDPhsqUgzQQYy6hS8JfQEEyWSQQmk18sY
xI7zUNTZ6+2mfvuMmvsR4EfbiCla2hpWhokbKZ0Xx6yD7G7gz0P1BRSK+b7Bdfh1qatsB6cka8dE
He9mi6XhNFILsoJlGupGFe+3f8yKLJow30iVmpS68HYiZXnj8zhX2Sm1Etggwos1OeZwnHlrhBhh
Ykp41h265GJ2gHQ67ZB1kv6OZqI8JKWX22EKN2u2XxI23lnQovkJG7h5CRqyFF99J/UHELTqbCsR
dm0xeLYw73Q+heVMDFIPHDbVY13xiMIK5vaYXLudXD5tzE/s+73LwRWKIPcH8HYWTt4Y1B/zbvXM
NOo4etLVHZDn9OIPki+6DlWabPz0NYKebcT6LBuGkcEPNPIBMwG5ZQmGdAm9ufxWxEVzJ1X/fenL
11oV+UHH3b6H+7uSuY1qWIXrvt9+vj2G18LBZY0bcbktMw/v4ZRFVSN/uNkQDaLa0UHzEK4Q31sX
hja3G7p2v7g0ZMRkH0B60ndDF1meOwUVPHHhe/NqzWDJQ+bl5XYj1xebZxu3PgqlLKCb/DaKaQXX
mNh6Inm5Ibp5/dvCzLMmU14k8N0h0VCxAq8g/TxMm3S5tY9fjs0/QiZ0Wsfh8iCJYm88dDwq2uJ4
e0iuT7D4Tya1BG6p9AYWzdABfullMr1YMPO6sxhlu66pxseGF3wjSq3sSFOyz0s0ChtFBaUCSFA4
F1mg8XHSGz259u7GdvcuY/fHGMnR7kdyQYjzLA6U+iQWwGALB4ahSdDAfhPo7cCGd87tcVvrirFB
7Uz6KTa9EyHMQ2KPAd5NzoRubLvru0GYcn5lnjTCh8wlBkoG2mtOEE4L4NkR1Ersb3dgZeI9Y8MN
9Wjp3IrBNwEn0lPDyYdAtmVpCH3BqVFtQVTXmjG23FSMooNaWhtNpAibWYczq++UitjcAWb97XZf
VobLTLnUIlaetlKIDAyAC4M5jYfKwYWnZSOtjfkmvwP7f497IYz1RR2fCLjhuVGTL1U4LbX3Msi8
OhXtBGu9UsXxc5FDgidwlC2/1Y1HPid+wh9yu8f8jfAUg1s2DQeNfxr4reUfF0ePKYwZaXVyBkKg
jaBouQM8Ajz5WftnP031vWfRFFLWFUwqY1fdwwxN7GpO+1NWLB6Uu9yLYaad1XtLKhHk1ZDt43z4
B1cT+qBhz7ZbZkcc62zhu8YBebr2Y7zVPWABVDrwlxL+UbABlfWTnLR4HHKIWWjazpgrkPZhkgb3
qRzOBFA9iJ1jx4cLI1j7y05NDfSRmmV+nZohOQr42AfQx9V3uHmxuxjsJUAKkfV8LHrfCznzfUj4
ZvALh2uH8wMCt1D5mSv+wJdpfq8ZeXGG7Hs8DpHuqXe0pxKebnANey54v0sTdUgsFMLHMcvOs51n
OxfO6XPgQ1f4jk1uc1/TJO93ChpaEP9a2H7gyAQ5gsW7ZWryTzMKeWcbezUHvMRCl1NbDN9hNkdC
ktTea0WBdYEXdkJOdlvyPaaUOhh2r921qch34+DYcKksquchARlzb/VyLHYpvAo+Uhu/3FaMgFJI
CALbuadwgXPnEx2tOHKnuDtw6uYfOv4ENVYwgfNfa8c1QJO5hvsaVB9IvblBVgKi6S1k9Xnt5I2A
UyQDy08PSQ9cX9aHUPX8SOX6MkRGyGJjDZm9Jgaa3imO7tSpcLCtbxbmCnKh430K4fqN3b7WGSNq
NcJroQnEYCCl2ukuhdXTSz+nDOJJ3vLlQzHLTBPhDS+0L5GCbqk1A0TMK+A9sv7rUuXzA7VFsREb
VwQfhZkbGkbVl00P4h8XrLnP4RJ7lF2T/vSrSTp75kF5gfRS6T1oEM4LjAmLX3nv5F8u+uR047BZ
ub+Y2aO8rn0XYr0obukuD2U7Hyqc0uHHRvJyKvxx8Hvc8mdk3ZCpzTtQtqqfvcJFnzpsJya4YN5u
ZGVFmMDLunIywVIO8Xnv50jtYKjeoZ25sdzWhufS6B894MCWc2tBgc6dYC/L85OX5hsjv3I0mgmp
eppE3y9w5KmVeuF5PAV8hIloC4G7ciZbxnprrRjBS0zwZFWzg+JWU4d50f8DP/KDFPEjk+7hQxNg
uhhlmgyEucCxcaqg5FBmQQxprYe6L6eNdPNvHPSVE97MC3UU5Ge/Wmg02XkHiaJiSN/LiZR4UKWi
uRt0Uj+jpF7sJxWPp7HT4oTmk89JzHSYStY8esTjR7/wl88unbvQ9TvylPS03/mj8o5OQ5JXL55h
e8F6yz4zkCsCa5nru2TwcmjCQ/KiDkBah2qpYDCxvj1yK1ew/6R07ITYFeiGUUp/jh4PRp0GEDwL
Mutbr7aewysrwBQ2pDh/k2WAbixxh3w/1VPyBIBL/tO2Yc5Aatf/QIIVZ4CZXZsmr8O0qD5y8/Ft
bseXpF42QCW/E6lX5t9MqtXKH63KXnoUstpHwoaUXGT00seUUhgI58Uyn2BlwMZdWmXDl6Ek6n8N
rtD3cHypjoCZk/umV90bo717Nw1p9dBiW+89CWKFW7WtHRK6dKfGS0lYdIPzzV3a9OA1CfnRqmGI
YObbHeO8bqHIyeG8A54P5IZin5z60VoO4Cd6x0xO88lpixyEhLR59uw0f7fLgX6xWic7xOngnRY/
afZ1wcd3e1nkXZJOIlAVcXeiSzX8duFE6QytfiiSaTklXuuEcJPOzvlFORdKU6wJJ0t7ycnz0nHv
ig45YyBt5jLsU9o8VqXnwLNAViq/8+Hd+DP1fEgQwnzdR6bNficTXr+31+21nDCm2sSid009C1Wl
3rmbWZT2Mij4zulgrJ34x6ZNgr7eWFNrsd24VwzZNMVOAbvhBYS9MwCXZOdxtewkbG83kvdrTRgX
Cjovl+yMhu8KiBfNXb08ZPYGx3Dl8DBTnkMcO90StzpKYOcceK4ib6OYq41rysokmGZcfNYzawph
Rx2QPrO2X2hRnstCf9IiOw6l92u2541pWAshxvW0rdo8HRBvcUmogvTC/0PitvS+lOl8vL2i1low
jqkuXbxpyiG0ZWn1CApdhWN83CfalYELfNrGul2Za5f+fZqTsSozkdAxGuIclICvRbZP0mTjHrLW
BWOt2rIBQK1qYObXvTbOEEiWQDjrATbDt4dobTUZC3WwLKrrFH6LaZtXOzkuIenTZuMy8juSXomw
phrmxGROqy67ZKkXpOalDfnkkSYuchuZ2FHXSZ4nPcAiuSn8e53KJVCNTJswz5i7b0hWHABPhtx9
/O4im487ngoy6tUBLVoWxgX3wza11K6ZW3gOul6W7imkgUL4OmbncuzcPbVE85KOuX5wXK/ZT/F+
jKfxsUy1e2gkvG/wgp5g/M3mccchVveZUIni7dzmMGPVWfzmy1F87S1Gninp1H2hy+nOd8nwZcrj
5D63pKMB4y5+Acpp7agn+4upep8hIPdwidfuBNlDJ11w+bL+z9mZNMfJc1H4F1GFQAjYAt1tNx5i
O7aTbKjkdYIAMUjM/PrvdFb+lKap6m0voNFwNdxznzPdVjasBqOuaYodg03tocs943Gpk8bcaPCz
mhDEUL0uHBVf8Me2mHHEvcC+bIoI6dtdksHmOzuYhvPqJu8Gy+5o/7XFFQJOCBtzYGXPoVeLY68M
LXmt4J4Ojzp3kVGOwg5Gq2cYEsXU3WIyrswGvWJ8boucTRamWjIVOyXsqCAgzLBXt66iy/Nh7Q2n
Sf5pa95Wi5nPArgBavbB4i2B6f2EXXvI3Y3wvdZSWtQzUoKDpjKNo5eYgAfBygGuvDC5ItVXI9uq
rV77Ci3wQXbW2WONr5D+y4grxITPoPzfdZ25EZZWwoYOFO25Uzp+OuPy1atBruycLwn3t9Ra55oI
igp9DVoywQRqEvsY5bao/KiCAengovShxEQWX41XfMPpNVpPjBVr/LJoKly6qu+GW+4ds9vI55xr
ntOjtfZPelFUhqygN1PYOLbJPif1/vIAPbfanB6trTaomxLK8ZEJdqql2UFybx6YTcYKhlZ1csXu
5fQObdEZGDPdxDghkqkTctxcepX6kpZbOMq11tHWnMZyZ57ZSRe3s31YfCvq2Vb1zcqj9QWH14n0
/TIFAUXVfci7oXr1fJlvnBjPTSu0ix5dG0ci+dcWY+yoNKTwqu/9OcgEFqWBbQTStQ84zYnP8Qf+
ZY5TcghKxmrndrg1H4pNZu7aw0/f9enhsLSDioAXZdzNL7ACC/z6mhuNU8toYbPPSr+TPIOew+1/
gz6InJ7t8mnLvGJl0NPTB3364/PokrY1vS62wZC8H3Go+Qq2QBIPSFZtnAbXXqFN2bbv3MHuTyS+
Ln03cdk7YqoFfVdsFROtNb42cX0nKfKZQOAKIeodT7qvXj18XI4Ja4/W5isyAWNiuHyMR0YDJNxC
tRVt1p6sTdUi7SYjl3hyWlowz4NtHrsuxujcDDUZLnxIuyGG33cMkltsKv/VhRDhcpOsdKdOzsgU
BBhwPMGI6SBlMZNXcSqxn4utEvCVNUrHZxBatawecuxEhnIn2O9iMg9LncKCJg+EKzeiwdpXaBOW
1QAEAN0Edc7QP3QGvelq+3uhtqjma48//f5pWplmWVqzpEOcA9bdZdZN0R3Bf7xuRukUjT6bioUL
SIuSph4iQRRSmgW5M5AP21jB1/6/NmfroW0rWy0pYJ3ZT56DQGfmv+amfrk8hlbCvU5NVt2cuF2N
D2iT7NFQIg8AN7+3qXd082sMjBA4dTxyWiSlcJFRi7l9R43qYE1sf/nfr41QbepmPWnhU4wno971
pcvNvfSG5zZdDgkW86Gatixmz+Xh8QU6O8O1aZOMcOeDL5/9h8/ZrZxUF1h29qhaFwZTJdRYPpsC
5W0SRVf6XUdnTI3T2n6CKmTYw5bhmOF9SdeRYORqS2H796JfP7qePktbiAtjBCt9US1OL2P9lKPi
8Jh2OCtGfqeSZztrsTj0T5OZ4ZDlQcwIl2njtEuSHfyVTJzaSZggTTsFCXPgWQMeG7b6ss8Y+ASi
epwdJX+lptnPYW4vSGR5HZxDS/hHqNArnSvjt16BW4NjZ5o48YKXOX4lpf8o5vT58vha6QS9+hZc
Ct+TcKmOuWF9oYl3Kzv3CWSM6PLjz11Eof11Rt/i5n4r4M4bW2b3xm3U5yTJQ6ncHlnnk1aR5h/W
gLKay29b+RgdT93OzGcz7lBjYg9z4NXkFZjwPDCnLaHiykKqY5EXk8yWr/CCjD65FaBq36/746f3
fQrhQCBlRgkbinix7rL8o8/v2vnj8qNXwp+eAiOuqbyqUyqGS0AN0G1bGE3QmuAiAEThVPdJ2Zkb
nb3WOtreKLVN25ndeUDFlxfI6WExtqr9156sbY08VMmkkuDJTfXDUf/ZW0vn2nO16MqkweE7jNG/
WM2OD9m9PbDrThk6ZcTwT5poLxtisUwcsvjiDYzmg5MBQpHJ7rqlU+cZc2dwmyGHo5YC+csi5qOf
pnsr3aoUWWkenS9CKlT60yzNsSPtsxt3nOs7iZLBjT9/Vv2K4KDDRTLbr9igekzXsndvDJhXwGvH
pKFSBXYac9kG2ZL0RmB4Bt+rqSAw/BzKULDCDWB5WADpvYzfR5R/RtIDX8VLbBT+GSaEoy5I1RHt
7frRp6Lc2AqtNccp7HyapTxrJPUXNcRmW9dveeHn912Xq29XTdS/otJPT694pgqZpd3RB9IZSPQ0
vTXGpYu4C48Dp2ja3XXv0bZbZM6zUnEsJuMMrR11UT6e+W9z0diRgVLWK9+ixwIJli/2pEOMm9vO
/V3iOjiTtxbdOHesdYUWEMbK6DtpYOi0ze8s/+WXW2nXtQdrEYESc/RTGw8Gmh6bgBDevxvDfWVx
0pEu04J/vDQLAoJXvsKYvA1zlj7nifN2uV9X/rkubF8gZP97XIqp+UiGNGDV1pl37Z+f3vhpZPJl
cXLZdqjxaXcSJ6Mc8ilVXqPaOW0RtPGIbd/UN2Y9wkjH26kpC2zTinCtdF2raOMQePYUggP890LA
99i4n4at0uCVhfUf7XNNDGNeRqASYGFhGnO4jHLX589TubWerrW7Nha7mmCL3LZjzFo7GPgdORGV
5o0tx/nhQnXlswQrMlEA/aHgpQ/4/Gh275db/PyJheoICWXPsmECJwlpDMeW1yFRVjBUL5bg0QLR
1+W3rP19bWPvK1w92AwXD27uvrR5G1qqfLr86L+ntn8PDVSHSXh2Nzb5DFFj0iQ5hSEgMWHKndFo
Ui2L5p6ggrXq3GhkFe4KvAqQQZNaLCpSmUdIt5MbP0U5twUXqMgY/GTX4CwVG6ppX1AJq4Ie1WYh
KOtOCPNe78Fx5roIZG2RYMiacp8I7iFSkvHBzRv/YNky27llSiNR+thJZOTX5e88P4Cpjjc2c9Sf
c4blzHHcMqw433ed99VB5im0cby/sqO0SO3WVIpTUD3WyQsKTdGaW8yds6U8rk91FoRb2Ia/gEt6
HFXAP4oUfrVh8bv9nlmBeCi+23WYlMEWGWVlwOmkB9yk1zB5wssUDClK8pIsG6mklW7QOQ85RFdt
XwuMtvyI3GegnDJIDBGU0xBd7ujzZ3uqox68Ojfy3rJF7LbpRzsAG9Onz+D85GHWmrs0LW5badzX
ItmYQGtNdfrST+uFEiMd6gxzk87fqbw9udRc/pDzAZHqlQj1bKt+dBCzGq/xd1DsDEFjt9NtCY/a
jVes9cbpmz79dzkKJSn3irgUy3FwyiXu5NT+cQAxu8eNfrPRJWtNpC16ycAX02NTjboT6K4G/zan
7fPlRlr5Ah1XU/knk+687WLHq+xA+O1L27RfuwWA6am5vfyOlb+vE2uU8KDK9hJorpz8i9MmP8FK
25gOf/OD56Kv1jRzi2V1YHKIJ8+fQ4iG6Q4luUbouONAA2DkBITDeVKHUBb2u26p3f2c5R4K3JJi
2pV85Ie8bftXRtvqzs0zAgNJ6QU1z0wYgAzpUwmo4avpWA5o8ag4QKvIfT/PXoRkJTAMtZXuMz9T
r6no26MN0T7kfsrLecgnUv2hfWW9LFINexDK3CEYkMt+rJK53g39ZO18LB6hg0OeVb6brpGUh0Ew
NwJaxXwYeqJuG/gO7WllF0+kTc0/ZZp272PRDY8WnnFoG7CCe9/ybrBvQcFBbjuPvJVIX8DPYFNb
eP5WhuqFKg0qzXILyvU4c1h3gNase4VJ4hxRipMpEBMiUGPH6sDyW3jZXx4yK8NSr1zpjZRZiY+j
9qTG4uSKh7ywurOW6Wfab9lvrgxLT9swDe1QqKHGlmwm+a+M8P9QDrm12qxsa/RqFazOM6ubRcRy
nvqwNOqv1VLEvHK/jn13b7fDlQumDgQxuW+UbotiWDql0Yg7odozr9vz6cyPruFA+WUQXohRRh35
bia/Lnfuygqj14OeWL0LPA+7uGSz91vYbbYfMgdk6kW4X5rezkKVzwZM6RiPeni37S+/dmU90GtF
B5pZrBA4UhmNtUOZyD51rSAd240hu7bB0IuHBqC3WGYi/ZR0Q52GDeBou7Zk3v1E/fymS6o6akyS
7VOvrx7gHe0+VowkMPHOyqeZN+kD4OzJ6+VvPVtcit2ODkPIhQL6ynGRb7d7uRtKUtwDCNCEFNWy
N3NFWWQgGu8a8El2jbDFbswMcuOM0C7ZpFc/0hoCnnJMio11ZiWIONpkE6ojC+oCu1gVfRvQDrcU
jFk3NsyBQ8LbIuw9+T7U7cfG9/8lqZ9ZGPRam1JaKQFY85SJUjxGEZxzt3h2LwJPyuWbiULCWwn5
yrvZDNnrZLnspydclB/ZM/jY0YhaAHhul8Bi2sJ2d3bWNbGZ9PIWlVzJY+8XZmSatrsXo5A/Le4O
917D3V22UGcMmEn5Y0IAGjMsv/wlhpI14Uhn57ZwoP5JuyV/zLvZuKOSk71huNMXs6/dL3MFn84J
zKIDUKtziyyO4UUOWMrfIb1VX7omc3atrMe3hGXZK3fH7INMJb+v1OCFaSvNQzYvqQwEEfkdMKLL
C20q6M562byyDnniFKPit1dbqDLkihTPSHNM4VguEyA+cC4hwrUfuyWzgxx3ZQFhJH9w+pSFvE/h
WNv0uEqrKhTC4/Y5C/u6eZADm96yaiS70WTu94FWyHvQutvXIGJHfTeww1ByGbmSdN+WzHECITwS
OtJ0wnlw62NuokoXp8AubDMAwQkKFgIDHO/7kbvGbzdxrANnLImMmnV3o+kkQTmi7ctKOjece2YI
OpV7MLrU+GW2Dg+hbEkjK6eiw/6eW29e3xr7scybVxfY0GB2TB6mDMIfDHzrJjVJGnYFQCEAXvDX
vljEjo3l/AU3ghTaIFJ9KWyYu+f+UB/s2q4jNZrJTjUpbsVBluOBbSROKOZhiSvb/6OaYTwkSSEj
xhp1V9X+eHAHF6RVVYtvS9qnH6K0ZFDmI8gevC+20C0ra5kuEB5t21ay8XFNx83sznKkfe8k1/jg
IZbo2iyCqgxL9Tj6+Vb9iFOtHzRVtrerq9S0pxecvurTNhoWe60cygnVkBWs7B95/dubNzaIKxsJ
XZVlVsyuu7nq4nypI0AmoXM/Uf6qaNxC4601vfX/f17OjALtjMgGW00og7Lcv8WMcjbi5sqi9Y8s
K8PYarD7invHjDzqwCgYpSqTs3HNeO7Pn7Sj2nnb6r3GLAtUy5ftnVs5AUepwOUIfC7gn56sBXwU
kRqclIt3FLh9BWRxtG+F5cSE+zcoh0kh5+Wv1TJtNNO5bsbb/lGWeKhsJYotkGZEtRqfsLu+K6c8
nsp245h6bkd3esPpOz+N0blBltA0piUGyXvnYxDZbhdWxRJywQ81yDuXm22lQ3SNiSOcns+4akHh
rNi5zhxNW+Zaa08+Nd2nDygmAmw+sUlcw9/Q7bosKGf/iq3iqXFOo/fTs8loQ+vs9zL2ACMqM/cd
mMiPyw1ybgKcHn36nE+PFu0wIyNJCQBBFDUolm8dYf3tIEyrL9e9QTtCWg1H6ZLhYg7kPAfm38if
l6aUoTEBCXz5FWttr8UIxzPstk5GePqoHCwf3Dc1PLru0doMrvNpYuPsGkdYLYdc/qmSLUOztT+t
zeDcyn3UcaOU2IDXAeyt23rLyWylT3X5SOf0k1pa+B2ALd9HC7NVGTh2VXykTck3mnztHdp8NbPe
dYjF/GPVy8AxC9Tc/6D2lv/lSrzRlSJ5DvtLyO6To0djFDsEbPlWW2+k3JKarf17bbKCLWk7zmL6
R2u+P23ASPEHJPKN0LzSsbouAZ5A49ApCy40fJD7LiFGxP2GbeRQVv66nspeeFeSoULtKS/mPGBZ
++T55YPnXedq7P6Txa7KRKUgFRy7rLYDCCFikViRmMZ46syPoWwUXEHkkdMtlehZijBC0D+JbYal
pfZsqJ2+9UuovvvvTocXB+wO/CmgMB/govPjpXny0mB5uTyr/4pQ9OPL6Z3aAMCGaFlg+6LiqXZI
lKSNR8Nm9Kpf1rgkv53agXSd8f5bDhR0s0fGwHmZi6LYN3My7oZGoHZOtjOcz4xMyj9yquZHgBaz
36K2WdATgluJAl48h0I6HBVMqlDvNu7FrL3wThU3aenhmnyZRfaB6oXyykoLXZok6tPIgKg8lk01
3tezRHMK8DD8Gt7EhbFsXb+sTE9dp5RNXtclrQKopxuRJvllKNh++hGOVJe7Z2UG6UIlyLb8sUjx
fMApAlSRRn21tSNbmT56YhbyQ4ZrAZPgsogP+5wNbNfmiTz4dNqi165sZXSsFROimifaw2dVsuxA
+mRnTbg8bXl/L0l2GFW2oWpZ+xZtZQVZyBgW7iEVbLTizfA8KxxwtSwCExq1jQ3+Slfo7iRkhFee
BTRmPHTZcRjpHans96t6WddYIOchFM0HGFhl4g6bkK91RT4uP3plgP69Q/q0q6m56GhVWSR2zT++
/yst/oN2M7CLKx+v7TeQJ+TE6mFo7Kbi0ZLjl6kyPqB0Obk0ZN+u+wRt45F4o2cbJvaTDSKFRwCc
pAuojk+esUWfXmskbQPSLjCAyxZw46qJQkqwhMP4w0tLxLitjcjfUXImzOoyC96lA+o6UC1KjJ7e
EiWzPfdU+kMR4n84MuWPDaX0bsYNdzgVytsJU+ZTYFKaAWJTMgyLFCKEZOR0b47TdIVgBdFfR7Ix
qWhVLrhUMMid3U2BBd7R5V5bm5JarzXwFXPwZ5FvZ/HpqkoaRWBvlUCtdJjOXptzU9kZbWaIVn72
LK1COCEDWDp630BU2NIKnf8CpksRiDOYcDpAUFEZANT90LlhQQZgjPi0sfieDylM1yRA5A84JhJI
cWsgy065GQCttAW4Wfv7p6D8aeYrUatBZoZxrNK5D2qkiXnAJMufC97PW772a19w6qBPL/F8T5mC
0TzOWmCU2vnL0PXPlwfQym6I6RnDTFQD40mW4yxTLzfgpcBTd2hgzYg9CzkYYoSUDsnYp8VlzDhI
z1h+mODsIz3FgBeFc3x640Px8DNXjf+EfHz+TCl+6+BUd1VkYrpUgSaKG93pqD76GN1eCWAYkaNx
q2Qib2ifbPlrnrWQ9EymJzZHR45jOpyOdVO6RPDb5IHbtMd5Tv64tvEN9mpfEuxPXWd6mbx+09Xi
NFf/DVrwPf3/3h1s2zR9NnpHwL1Q6OtnQQsFV+qwPBwXmUaLwOUo0L55iHsofpP3rYeb335jwT2X
vTl9tBZBMhu/wR56PpV9vQ9+85FR5gadMB4WQBX8RrSBMakHyoxrKsFOb9TWgapILEgSTO+YoZrf
mVhA6DeVbOnV1npR12qgB9GO3HFxlktDwZ0wNdqdMq3ASt4gT9q19fwy5Shv2FKGng+TTNdw4G4E
pUqQ0RypJXfE+F6bdJ8nd32xsXqsPV8LMaQvoEQyxyU2m4dFVLdNj4MJn1AlNj9dDgIrQUwn0RIi
amHZMG7xm/tiFhEZfvrUDi8/fO3vn176KXhVOSlc7pcojwbozV8kLu3BrqW/6uUaADIGlI6RzFHL
X3l5UcUtQOdcPVo0u7WLF5AQorG4som0STqnNKd8wDRxq0eW+EAZfHjJVtb3/A6e6Sl5T6HaMnPd
OeZjGvou4C/TQ0+LEOSisOjfLvfD2ku0id5yuzUbWI3H1LBvSgUak6eQ5i89HuCoBu9NIjdCylqP
axPc4T4gEaNR4QbuHdKJIPN5BGRO0FpbQt2VAavn43GtCkyo68i4JuMfClPkcMnHm9Gx5+hyY629
QLtuQpo/HV3kAsBNqaaQD1N9gyDNv9goAtp4BTkrgce41TPy4BSw1sy5eyxnDkc6kBcjS6IgA0jE
rgsWSRQPDQZ4njf79mEsmmGf1GmVR25SpXAEBq4RlXJwJVjSHOTvobppSneBjd6CQqXec/iDdM0m
tkHCuiN1PwSjM6vjsCgaLO6U3JUZIqRqe/o6wqrn0fH8+gDnzu5r37vJ82y1TVTI1nu204bdqEl4
kSysJqhaakXgzy2RMrJfEPEPUcu8FOYlUgJRQMZd3o3Zo9XNbRdMtTk/ThUs5/0pL8GGUdk+m4b5
bXbbMaK+ym/FkC03sD2Bo6FjFEeWuMWtaw//OXWe7K0J+Ejsf9KHuQAhpxd++qtbPPCbM5l6f7Kk
mA8s7+qDXEx5VyeLAE+kl4eKGHkICWf70CZg5mXz2O+nwZYgePvLO3Bf9T63DbVjUvB7rxNIq3YW
hHdI9pkPhNUGLlwaD4ICy1I3YlTVe8/8P6wuhxAAKRYixvjxQrrxMHjERvJTnZxq/TYE38n7xUZW
7yuzLt9da0nfOzvlMIdOu9CfzUeOaBvksgKwGzn0277Nf0sPFEsQTcobR5I6pkP61rap9SrScdyP
DinBIV/m0M7cn0Np8q/lwtx7jwpxJ922es7c3gnY2Ht73wJQqFmW31dNAx0RBgMJt01wLgL3rD3U
J6xa36qnfio2jDdWIoUuHYHLyQL1E6IqtWFCU2cDYlGX/5iUNUeZgnjhqs/4RyoCsVg3DDlI1dJ4
4kXyJR3Um4A64LrHn7btn1Y4RlK7NGk3Q0ubB637pWrTYJjNjSPe6Slntoe68sHv+1yNvGFHlbtf
alJ8RaD4dfmPrz3a0v744PEMNg7OUZZ24BgPlnnlg7W1xmlQbw4EbRPzyXlj2fzQE3p7+T+vRWZt
ccnKvh5mIK5wmiNBJw8tIxFLNo4aKw/XCZ8GF7ShQO7HAJeGHoqMJLxZGmAWrvrv/3A9l4L0S73U
8YLa84hzxwtLC/vqxM2NjbG4MqOYtlksZ8cwqqZixyEpk0Aw/k6NLiJ8qiNmyJvL37Eybtjp5Z8G
vGRJNjnMrmLRfLfq136remDtuadu+fTcRnqZLEsEQID020cT0mj4ZsP7aGNUruyAdFUFiFST4VD0
7og6cEAoQ9I9i+ylViywrY070pV36PDOlNUcRosOsJrMgnySegL4Yqft9t1pVwp39vmBmI26RhSN
LcQ/BjOVSFwIkegRxKjjoNiepCqQyxZfZ+1rtABBVGMlKjMojqaZOorekXt41sgQh9MmtAvh76y8
zV8uj6q1yacFDbMyKVy67Tme/HvgEoPGfILmaWPqrWC1gL/5/7GV8abvkgVPX4SgRzm6062RWO5x
QIYlRKUHrHfmk7mrkb3Cfq0/AFRVhkM92bcTT+rd5U9cOWzruMrOybuuFFzFSZvkL1M3OrsEUOd9
7fgguTD3Vk1+DynOkN/UTUM29uMr00qniZqmMQ721M9xzzysr49tVm606kqX6VIiuEnRamlVHTNl
3wtZ/Idj/Y2ZJlcGTF1JVJCF0aSs4f6QundV28IpGNbEbmX+udwfay2jneoKVkNIaEAql3r0C3fo
u7e4G6f2tabRpk5NlBiE45WxIipwbQgVLYCA2Jfr/rg2V4YBRRYU5I9YGPMtd+0DEIMbEWxlBdGl
naVTUs9Q2QKj3teO/QFODcX031m/df2z0uY636khSFjLnrpH7lrtfQ1k323VT/xwuWFWIpbOd5pR
dsWway1jq8mbsCltKK38hzGv71tuRqlstvBpK/2r4/JQLZXAshP9SzLgV1FuOeDmt8+uvDXRMXmT
b6lKCLHEjckjA2TNpCehbFEfYIvrdsU68AnlzC0retQCO5k53s5uPz+JpReh8F3583JvnI7LZ/au
OvQpqVsCNhyfYWMr91XW5FFesZ/TCMh8tYhnMEX2/TBdF+aoNpnLtDBhJE6q2CiqIOlvTbbxFSsz
QiflzXXiCJ+CVg4Ltv/4hLT2Sf2MI5x1V7TT1vXz2rzQpnSbVFM1Dj49mqP4qrz5VVbzRrT4i7s5
1w/a4geSrTMnZYkUiE/sl7KmMOpDPSEJJt/ApSKnYxeMqeynkA28z0J/ZN2zapr0kMrZPIwUkoad
AcFcduhRxvHRQn6GXL8vMhGMMH0OZeFl+x7eTXdW3WZHgxjjE64yyBsZDJy0feX/4UmK86NroUAP
3NguDxYnqx/MDjaakPpOv7I2gd4StTdfL4+9lQmqawgLJ5NeLQqcLZfmaKXVFHkqeZH1lk372vO1
KyK/s4ZJ5RmsTa0mbEfnpzk3B1TqP1/++yuDTlcO8m62eAO+eUwTcYtygpu0qffcbPfNkm1MmJXZ
aZ9e/Wm77aWp1fUJ/KuZP/MbutgvcBA68ARXdkbnvVgoc8g6FLle90Gndvz0Nm72fo30JEx2pQjn
Bje14rdkb3W/McjX+uM0rz49f0zoXGVJZ8U2GVowIWzxntrCOQ7SsTYabGVx+Vuc8OkVwgcxvSkn
rCnNEsLTJCyH92p65WwIW7WhRVnrd23fUA1iydKsIjhAeA/VqfnNxrlZlLxLkfTZCP1//UPOBIR/
mVVzYc+iVHElwmmfPVhHMMVDEZkAboQ0UJCPRMb9sDP3SXB8SSNwe97Zbuv1K6HO1sIR5fNkQbUC
av8gy7d65Pa+lynZQq6tNKGuR3T9sfHMvpBxUX80DpIl9uOUiIhu5QJW/r7OriIkJXDhg5CBSy/0
PffOndl1J2tdiDhOmZXbXW6hMF+9AGPyxFAOcdX80/lIucyIWAQebbH+tgQkGbRlB9CVpDYDsMjl
xtBamSO6GrGRs0Mab8L9TNqhPr4rpu9ZSVPAlk0WNlaGSm2HFFvp97Wu1iZ9YSW9KkqY7rEF5wL5
2MofNpxEmuK62agDlGiaV6rqoNvjxn5ZsF4W3yjS3la3EbT+jskzE1En5jeWIlVi2DQ2Qxp6b+M9
tIjlaxd8WY5qV4TqxvqOpBZ9MfdlZNwa3/v3+r38ZT5PeeBG7i12axv9thI+LW374Q11saQpvNgs
5R/o5C2R31YviSOvs41kf7Mgn4Ln0vbCmWZmx5L4y0ObNjnuysm80VErc1KXqYqZgoTap2hHYt8O
Uvys3essCJmuUEWlc0OqtKCxAhliL1PgLJCGwBXS5Xm50vC6HBVDGBYk1LHjcjIOnjnkyIlnEjS8
LQXvWtNoyzz2DrYxuuhZhuIDoDPuisTfiClr//30+6c+LR0DRMKlh58qqQ9ddb94SYjrrY0hufbH
tcltGqkx+gnskmvRfyiT3U5Gsr+u0e3//+PSHh1nsGonhqN7INr30oPb4LxVO7rWLNoankGiMtGy
teBr2Nx3zN31JgjeRdYuG+2+1jLaZGWK8wz2rzacu/itlA02bKW/1ewrEfyvsOJTp+YtsRwT5e3x
dCpYEROP6zp5sIqSw5DRUqE7uRvpn5XP0OV6Y46s35AoJ3YkICRZN7awXKYbm7WVTtDFyf40tgSZ
KtBpra/OLINB4mZ0vvJ8rkuSa3j8pdSkfYwSwf88c/nGOP2WJ/5DQsR1gkmmy5JT31U+qUfMLttb
npjb8B1qbouIsIWFqqByd3kynD8HOHoEyhNSI2qO0Chb8j8XUsXjMs8VJEhUVdHgl+ar2THgNjI1
Jx+XX3l+3f4H5pGiOoSRIodRDB12VY5SUc+Z84j5/M7I6ZYdzdkablyP6+proUoz4Zy54O9M2PRQ
UezbFAnqFg6B+4kaVAWlbIbjPDXN3hFy3Lt23t4YjdvfNGZhffcynHMvf/LaYD/9/mlaMaB0S5g4
2nFbzT6K/khPvif54F7nRsh0lFateJXI0zLlQrdq2z9p7tx2y1YWciUo6BJWlPLPKDYGLLlyioM/
v3GW7rD93efeHzf/73ILnR8UTIdqDYlRgdtx2oJIN3Ca28QpbyxSBASVGJffsNYH2sFDoHYXVxEn
WnWV+mGaw+2FNdXGxenZIn14i+tS1olLd047xATTLrqwT1z+zDsAZdUwGA9dthRtAELJcrf4ZnWb
2ZXaI+PRHJbBaL6O1miroANMOEzFIq8q5HN06atbFLxGAKFxOoj7YTSevWW58tGngfJpOM/Uwb18
oaxYSDe9r+TAccHHs6tWBkencBlJ3oBQhcOK4MN80wNVsu+T2nm6PAzOLw3OP5pXKlzaNxjMY/dz
MR5RvRJMWzr6tWdr09zK5oQKB+hPc1L7auYBOZm3pu+X//n5KeLoWlFRVbgXEpgiqpMBN+/ysQR+
TASGuIbIdxrE2t5lchkQycKgscg9VD4D7DDl9DsBjm5jDq6sNrrgtOR1DkSOf/IdkUNglu13g4oI
ZUtYSo02KGzu4JXZxtq21h3ajMd52rKqBG/LfVhGwbdop7jLA99IN/I8Kz2iy01R6lXnboP2GscC
yqyx3ll20wZETE/+VIwbjbbyGbrGFDjZvO5SRmN62uzVufdEqwH1avPGV6w9X5vNjTW0Y2vjK7AX
gB0GeEp5DTDgVpr6fNx1dIHpJCcDDmFdFVdt9d7O3deqs7fySSuZXVxa/H8kgjvz+D/OrmxJTl0J
fhERCBCSXqH3nsWeGW/zQtjH14BYxSbg62+2n+boNE1EP9nREyGhpUolVVZmT2s4uZEO20kRPATI
6KufQACQo8wObGS7NAPMuOLqp57kk52O77mM7gv2qYk+hawlCqghznxu8Kjy3R6S7GQBMb8lpbcG
cF3aY8ZthTJXAYON28oo/FeWX45ECFSndPBDpOe+3nYtS2tkGH7Z51UFTkB6znT0QJz4oafpyivH
0vcb1xUCbbVibmZyLmMvKPXTyFlou3+iYQ2nsOBTTO6nkk1UlhpC37PTvZazDJULppK+eK4ykAd4
AGPX8cpDw4KlmNBTey6dKQIk+5wRuC88xiM9h6zizs3q+84+kwNq7FF9JeTgn33E4AX74iYrDS8s
AzOMvImjUlc0s4F/yVnQiLJ8iwFiDmfeyB3PijV40NIUXfr/EBoQ1rkiB5UMmKYuRXCPMf6Z3ZUo
a2GpTSzf1IJElufaB4YKwdvwEIk8mOYhoJEKSPVqg9jmtj0sFBJQkwAqkW0epTFSyT0ECPdR6/JT
5GbVm9a2fXBRWZBs7SIqZDAxMM6kqs3zDc9UsvaMvfABnulZfN9LM04bZMqHoBWhPYGYAiDJAPVy
QKC6EBxY82HXbR9VXP9esRZJ81T6EKSUHMVF8fQJ0por9nK9abiqfzftt0iNUQE+1aZ1fo5j/rOp
1oRll/az4bEKT9PCJtgKlS33U/Nkxy9MvXhyTZtk6dMNt2UN+ThEGu0zOwuLsgYacCV4XrIQIyoB
Hye30yx3LqonRTgj079DYbgTQuqv3t3evgt2YkIZ8arcj/EUdWfQzILc8FPkVG82+dS07t5qTvze
yMTENBJVkXJgIMwuuQ5zAmnL4TfT8fb2KP7mVP77Pk5NPOOo6hHhLk6leuO+Oic/LE7tF/ZLnOtj
u6WfptDbZtv8Nf3Mf9iv4pGc+gd5yD/n7+W772zXUJULO8EEPBZl3BdpA1Qftcu3gnWP/XQP1RPi
bZPZDSjKiDUoTzrbTvvZVf1XrtZE2v5mja5N3mU4HxxxX/R22YEd/wxx+CGkGavDKIm71wEyVqHv
Qec5ZFJN4YXB77lkqByXrXa/J47fPE8+gnGgg+MNiiW9k1XleMZMefFuzXjYFFmejkHmReDl8jv3
J2Ta9K5tbPu5KABzHzqV7y0Vs5DqmG8IBNbuugD9h72SlKJ2bFAhnKfit+X3u1nkm9b6Naq1Wpzr
TsUzqSrzhkDUa+BAIVaPnRTbho7HHKwd1vfbO/p6+0DJ/ntN9GirYYgicp6bjWMFuIoCQ/kDlPzh
7faXtqrhFOtu7GZfIw1OEu+ZlECEDsXrfU0b/lADFTLgQQxp2xkceqWa+N6Zy3nFYS1NjOEToRCu
dVL6DbQc7a9NxA4JJAaDTo6f64K+3x7B1bsCE8L0ihEvwC5C7fbkNHpnkX5ftvxAo/I4FF7Yt+Wb
0v1GgDzandUBj4KQuk2Pt/u+RFmmMV66vjjqD8ZYWczunabpTqP1OXX0U31RG78golz/ae705r5e
jBhvUHHft0hYnlIL8q2yaPuQJc5JReV7lvly2/fjnT1d1vHDeGjtJIMdN8OpKpp3Z3LeXAnqrC4G
4XPRTn+8YUxWdsa10/Iyc5ffP/TEaqjRjq2tUAGRiTDJbBIO7sSCYVgDdiz1YDhKYqu0sHvMGk5i
/dxCd+5T7IPYApLQ5Uo64ppdXgZh2P3kQF6+m4Q64VX/Fy2sHYOO48rrwDXTubRt2PxF4W+QFj5/
ypq9sN6c2d5a6g/IGO9bARM532nlMu3k3UnPsZ0FOY2zbUUkDaaqWSvzXrAPE0tMbIsxz4mLU6Hz
7HtaRySsWy87OiIHzBX3+4D1+bDiyhYW3AQWDzWZymG28xNQZxqaPJkddJ3nH1VWZCuOeKkLY8Gz
ZIjrGbWvR0EeaOtvmXOIhvbOBTFWvMpbYSNlr1BzXBd7MJ25R9drc2hvd+XKI+nV6wd2lclVqIVU
M5TtspMiErW6IwA6PxMwEIRIfWUh8YgfDqWLWraC5CocW0aHYCZgAbjtyRYMxoRzNtqJYqGi/GQp
73GqrdcYvdzXtDF7IvWrTg5NcaJlzp97m/7p42xaOeCXvts4JaHEkkTgYB9ORLYo7Wmjd1DSrunI
LBiJScPYDqA9jSE5fkIckf/M4ymNAqW97BFVGephmCvPD61W3ANiv2wB40z2oLYUMbjaY6P1Lyha
vfn+9F6rNazbgomYUHA9pI6wZl2cRloMAE+P5dFmDejOBeLT+5baOHUt2rJe84oeS5t02zjy9R4v
nfKOFxXMjwkCHyvVJ70rgcMpObgwnkU1BkXGwR/3cvvzFzy7CQPPpc/GpnDrk5cI/Q5VekBo+1mM
O8AQL0RfEU/3t3ta2raXNfpwyE5eTwZ3IDC3jHT7thXioejTfHNf65deP7SuQfnjIC1SnZq+7bdu
pGkYOU21sgyXxbwSWplQXzWXHu975HG7C0ddaVveXkYpqvd40WwErgwhXmj/6dzy612jMclDmwL1
1w5z1Gmey5cqzd7aIlsJExYM3IT9kqlQVmUzdfInlYR+hFeHYqCPXlccLio0YSGbFYHzha1lon+L
0Yu14nVzyizomQ3lXqQQW8isAzRZv92epwX7NnlEcaPtAAwamhP431+jqf3C2fTeTtYaUmWpfWNX
DUmd2rS/PGcgOmjScltIFDg18+H25y+YhAn3hRIF8xqBz59c/VRBARfl68Ua0efS9BtnEDTIC8lE
04D3MHIDVmQWIAH+A0rUny2Pr6zx0giMs6gvol52HtZ4TNj40FmJ3udtcWfUbMJ4QVNetTNkI0DO
2PBNrJN/qpGwcMrvDKFMIK8PvnoCqtUGGj9kuCgD/iNYkW7Gdm1+FjaQieSdpgZpAxlhg+pvyv/W
Tc95tGLIf+GBV5ySCeWF+myeW7QaTj5ynN6GyNHfKCw2vDaIh38w12/eq8uDTz1qto14L0Fq7U1Q
WiTjjkjIaKsYVZZd5ySBF1vRm5fbv3ofT8Cxzt2VzMxVzAJOsL+/f3DMwMDMSZtW0bGARhoP8r5r
PzdCUhbGChBht5bJAQLHLV6dB0GBTp3LLajmkZyYQVSRcfFNgjTpqxXl9va21S04cxOnHJVzGRM8
kJxkFZ3xrvOgEo669+YFWN+wU/SzNdtrVaEL3tYEK0s+1FnlMuekIaDgiB3oRwOntrd2/d0X98C4
MMV/MfgfpnjwEiRYvCk6Yp1/t52cgnmen8qo/C3o2joubWTjsjESkGvM9cSPKEjzoRvWOlaY6DWe
z6XWDV/VS8+2a0WtYzoxvQNVUPXszHXyHkF/Z3N71Ze6MDyV6pEZJqNvHSn2dqv8OSR+vFc22Olv
d7Dgb034sQuMWzwzJzo2pFIbqysedQnHO+b5QQtQHd7uZcHhmjBk0fFyTOoyOkbiG+v/OM1KhLMw
PSYG2QKLkuSutI4deRj9KtTDa4IY6vZH/2WhveKqTACgX1LLnvo5OtpRo84W5AceoH5BAjCvxXA3
CVFgQ8vr3+Dq8Lc8HkVIwE4LNg017/U8KPgnDyJLEYrEpiQW2wmAyJX00dLAL8v5wXjSyJIuIRh4
Bdk8DcqOdv5Ey2J7e+RLrV9+/9B6B+HYKr203lZPWYLchTw69j+32yaXrXttVg2bVG3qRk7f49MH
MN+06TyEzK0DCUdftPUu0X4btBx327EE296k7C2bs5Us6YJj+/v++WFgnjVAHKEl0dGp++coToKR
9kGWFrtJntp6DZWy1IthtG2d2amnVHIqGlA357b45CQO28XUe56joQ7AdrPycLu0UMZFVAphy1JU
8QnhTHqIUEC4Y1P9P+lCuvn2ci1YrolF9sHG0Ux8TE6e+FZr0CGyfCWMXPh2E4jckFiAJJdHR7dy
fvpdk+9iRNh+1K5lb5c6uCzPh8UGOp5b1WhHRw1RmjC1Uvpck6Z/iSAmeefsGGbI8O4/iwoeom4O
kMAM7XIty70075dBffj4XqtuFF1mHfMMT++NGNNNXeh+5bvFdRs0uZEjlzS6B8X2cYLiaVB30XfI
lP/sdfJrrpxPkConwWTRQCi+v72NFo4ZE4U79l5ZRZbFj0yO7XEg5Lsv89dWND04++qX250sLbhx
Hs8l7WjM3OiY5ODQKl8yrwsrfQ+YBvGKCcOVaUppWXvRsWvkU+I2/2R598yH9q2/iDul7tfcv/N1
xmSY9S1onOYTBuK4/uNIIzD5FCsHx/V9xU0w7gREg1s7Lc60Kv9clslbFucrm2qp6Uvk+mHLoka5
LapUpScXwtadC4zZ3Is1VffrO5YLw5gtFGRXCWnSk5OJ4hXvx5KGeLBEEUlVe9NZ4A4H1OSom+/j
zMSxFeV0XwzGTdBtCsJjx2qm5OQIO6B++uTp8zR5b7c37XXL4CboNi8mpqwOA+vmLpTZjtp5yHxo
z96pOwTInbEuEcRFsDbpycu6LCjGg5pAIAQCuZXg7rrZAar/7/ZlrQoR2ymYZ1NIfyF/O8bis0jv
gbMwwU3kLTysUzUXq64hZFejOL+x33n+2eruXADjtGa2ILhqwq6zDODOJrGjQMKd57x+SxNO7jQO
46RuqsGbtAt/TrR1sCXd9bX39a4dZEJt45QpEbegPiS12szdAUrKT7gYBk1l7+7rwbBsX7RcpQ3C
jKz4Q7Nni9BPVvTUU7Jy3b4eMHFTjNetiOXNBGEZzUtgf+L/ge4X1qz6AynVt6pz11Al1y/R3ATc
XpQZqJtFcKw9SBcRX4LXRrjNZsph2fqllOnK3WHBJkzwbTx5ZGIj50dvfI7yJizB+cirtUvbUuuG
RdMYTgqVBjhNyfBVMhQU64y80XZtvS/t/DdE5ybuTbNKiWhqomOZuQeeOZvKal9vb6WlTzfOaDXQ
AbIPsGYCFfHBzYDgm1ChvHbRXGreMOYkR922AzbuI8i/ftIeTyOqyOMQkjVrxVML/trE1PazC8Jv
GwcojuQmhcyh+Dp2OYhW2Yo7XZh8E0mLVwTPER5u5LxWb0WHR8qBbW9P/sK3mxDajBQJjkVExODl
3LjyTWQe+P4lxB9fbnewMP0mlNYDfxgK6vMYIQBkPRo4paOnG7attRWtXBuWxnD5/UOUMZBsBNwB
vojzV9Lj4Pf3pf/qRndGMSaQNiPpnIJEF0UeTvcAxt7QjvTKa8WCmzORsyOrK38q4eb8wve+08Rq
w2lK/tRx7wZ2RdrXQpVrwlBLu8g8lGVG9DANyCHqSm8Lq8i23kjpyh5dWgTDikfpV7nX9fmptGMo
I7ttYe/sGkxP9VjJx7wTxcqULXVk2HMKNnoOxE4MrttH0n3m6ScIa1P7++3t+jejesXRMeNUnmXD
fQoW3dP3789Ha/v8mL54e29/1kEUFsEU2iHAp8E5Cn/ToAoASwvbPdJPobtBABUAfrxpN+RET/PX
6sj26mGqAvDMhq8QBQ364PfKV171xu5/qtVUbLsNm7tzmeln7lUPLSlXpvf6LnHNqHpkpRhtlB2d
lfAPaUt3fkdWSmeWmjbsNKkgEWnZqjv7zltUvWTin9uzcd3FuGa87IEtSYMOsztrOcXB5IrAjckn
P1nJT1yPEFwzWHZoVeEhSFWnykuSl66wGGJ9Nmz0nPHQiVw/tIeqOvnuXK28SV3F8jLhmvFzgprV
Jm7K+NzmLZLXRT3Nb3kx8N2Mh5fN7FVFHwwlUWfSei5SIFHyhAOIAgQIMdlt4uXpmSWRt3eV55bh
3Gr9wyJp7OB4nb2Dw6c5DWkVp+CF5bUfB3LS9hHKybEd+K1sH6krepzwlRVCA3j4YkEPr3rxx2St
gmZpxQwjExDYKynFnmVxyz+rxiFbnkTWzqa8WtlsV4l7MIcmSsruUXNZoawTso8DREzoBTjhR9Y3
XVVZdfRjWovQS3LrrK0kDlMwdm543uhT58QSgoLE7mL8HYTSvpWIr0QVXsBF3X+PMUFTOLBW/RLg
/QLvvJPln6oOegbuFA/dFvUc+omn47iyva87PNe87WQd86Ho5YijPc/23vOr9I2hKFcGCkzpEPrU
dwYyrllwKO2Y0HYg4ljxMvo9ICeHYGzgtRVA4lLKIIZA14pRLfgC84YCfawKdJhcngSkiOoAJxOu
uqzmd5QNYPHNKsAOFNbJULTxyW69X4yDW+JSpp/LlK8cd0vfbzw+xIyosuQp4u2IPDWR80y7+u22
O1tYb/NGEumBjEPPGd7ErBBFLedezk8SAKZAl+Tn7T6WPv9imB9CJptnMHHHYvj87rVRfIPqipWV
Xfr8S5cfmgai1a8lT5Bgi+eTnb46Sm5dJcIJIMjbH3/94cf9z10k66OCFZodHSoeoQCzo9I9yfpT
6uegogdIsXR+V6m/vd3b0niMwKaC5TWlZTNImI8vDqm/TV65zz03DXKxVum71IcR03gWVZ7FmXeU
KgLDP2me1NQBwsLceZO07crKLHhd854yKBu4aoUn3sHPXnnnP1AyviDcWdm3C82btxSoEJMmAobo
yP1UfEfurX1ReQQCh8pO9e/bi7HUx+WM/rC5Rt+1esAD+DEmpT41YpJ90La9FTjSgZu6rxPDtoHd
B39Dm/MjUdYzmYdviVUdU6VXbG9pDJdN8GEMsZ2QcQaU5ViM9HOb2l8ihUCxHLb3ff2l2w/NZ03X
jLQV7jHmdjAWwzaN8F++ua91w7oHf2g73XH32PC9jTt6DAI8f1iTOLt+HXLNEjjVjAOp4ZqO0tpF
en4U0Q+f9/sxtUKH726PYMHWmGHPgJm2VgPLOkZ59LsuIWeqGSGBz3IZ0nJYCeEu8/Hfa4TLDIvm
PC6TOvHcI231F0LBm2Bx/XJ7BEuzZERP7VwlIqWOeySV2Axt/e51EPMoJYq8fJCs1qlaeZlZ6Mis
AQGTOU9csCcdm8apv8/51B2juuo3uWjifypoeuyLKpcraYilzgzTtiZIoei64MfOmsNRHnxPPGTN
oZjnXep+uT1zC5lm1yySk6k/AQhH/KMzsswJ5Kj9f+bKR3FW18Tx1s/cKLRrTXbN3HcbtyfjK4BE
QCKlzPLWavwXzi9TKyRunREoly4513V/kFrspsLfaJKcbX/ey0LgdDlHbr2yE5d6M9wNSv2jUtAp
OTuzf7QtHhBI0nm8eoDZPtpRu2s1LgC8fbs9xQvdmQWADm+rQbUjKMiozw+W9uDbamEfY090gQvr
BmPqhSsjp45/7NK6X4mSF0D4rln7ojpLcmVZ7hGMBVZACaQrz0nrDBDp6sv4WRQtDVgW8QtdfjRt
wDJDvzpptAaQWMCHuaaeQeryVlKeecepHuc3JwGM5hz1k+vhKdnJoHlWZPoA6UMX4NtaDFHAVYay
KVsRJyBS5tvUm3rUn/rTd9Dri/tOA7OYBhTDfpuThB5dMX2OxgpK8hIE5ZYcVx7qFxydWVEDvvyS
x9LyjtBoboqgg5zozgFh3Bqx/V9axSue1Dc8aUlBFJOQjh35X0xLuq0T/VID4zIiZeXi6lZwDpxY
dcFrbjRE4BE2b6G4obsvEuSztv1Gxznw6LNEAqRwiwO3o5XJXThKTKUEZY8lpFIB+s9QeweJp1D5
hzKfnkv+7bYxLUyuqYIwJU05TJoyXP3iLxXusigbXlm3q4xfl/ux4W/93rZTp4n5ESUrJWJNj6Fe
ZQQbuNbQzpwcVpym2ROgVB/ptmBAWdZWQfepBrq3nJtu43Hf/X17nNecBkp7/zPOfFIo/Mn7M+EU
EiOjGJ5FLOft7Nl4V6u9PTQpmq0TO2KD6Obr7U6vTe6lU2MClKsgPMK9+qxr8t4W8W+SepvbTV9i
LXPPXpq+nHEfYjA0WxXejFJlp69+2U4Mhpu6Kj75/VTtb/ew9PGGV2dRz+o8TZxzIkod9BZ7ntz5
7Xbb107iy9dfRvXh60syk8YG4AMvIwOKnyW0AaHTBJXffKMv9c58Lcm3NE2XwX3oCGVSLuhOCLTe
CUk3vi9QMOcXOiQxBNVuj2Vpntx/d9GhIJIT39LnjqZf2BTtmmi8c5qMQFJMaRdRMo9nr/w9jyoA
fy/QRaiNfYxpFd7+/KUZMpwfatT6rATw5AzmnG7jk7oNh7ZQODjVmkLgNSd2WW0jmmQWzh1Ro4vE
8tmB14OsNsidVAdSldNJVC3e8O8ajFnEhLrUCvFH4YG/NWJfNevjfeS10Wko6Rrr19UoAKMxVS2o
U9RdPlXknGo7PtpEdmEB1edvGcrW9krgzQ9sY84xa7z4OGYJKCWstvhxe3wLM2nWOEVASPaAFM9n
CHr9yehwho53HuD0fUkrshLNLdimWeYkSYoC4iYlZ8Gov2+qaNq2TZdsBj2R7cCS5hvhVvK/2wO6
WgR+mU3DE8Q29IqVUN6545q+Ur+rTzOZ4hegQdsTxcHxBbf+H5No0rOAjlsJVDyDIHKeCfY5TyrI
mN7+kAUzMNUxeJ7Flpy5OlNr2NjCAglaGco1GNfSnBo+Iuu6olFkIOfc/WNZfTjMWeCANa73f7qR
3N4ewsIRZ0pj5LKzs96NRoAZ5CehAPuIZyd0HLqnjreFyujeS4cfIwqmVhI5S3NmuA7pt5MCDz45
c3ilrSx5FAyAgwYS7M93dmG4jkIXvBAUau18Osjy8xB9muPX29O1sCZmodpc9pTNtTWehx4FwZne
jU27cbrqZ+uXWwU+r5WdtWCzZoEaoRBmyvvUBtfoKa2Q4GvHvT2Vm2atyHVhGcwyNd92Juzd2D53
ifUKjtVNYeU/2txfOSCuhnEwUbM4Lc46vBzOc33uh5Ru2NxPB7dgYL3tIBJS2Hkd2nGRQabPcR8s
VHjiFdyn8omCVbYNRFtDD1Qm3n0bwixj05P25gR0tWeWdU3Q+mrrysqBtOna2/jStjAiBpDJFL7l
29lZ5kPojP228nCBdfyvfVE+aWsVKLwQNpgFbSiAzOMSRFlnOoCKD0pCG9Br3FPQdlkyI3DQQ19x
akVQLKpj0NIhh1y3B0jZBpWzdulf+n7D+EUGSmRcQGckELNNz3E+IKd1n2UaRq8cz2I8vXCj9f2W
SqQQhy84dbeoNQtSudLJgtWY9Wyesvyycqf53EwQonV3kPUO3LVdunSsmcVsqauy1lMQIiFz3Jx6
oLCSMFGNFeMpE2K1Vj+lO+F2bAuAeL4vZ49uBK8g/NMxK+xneuc1wSx8c3tFwZGf2Oeq/iqgVtWQ
veWTFc+2NIXGDcH2LJnICtFIe3noAkUH8d5ot1IuuWCHZjnYmOVzjAoefLnO5i2tUWgz9gWq4kra
hP0owMTmj2Rze8dd99GembfQExTc6gLaWMiQQEUJ1SJB2fRV0CV26Mtprfrsus14Zv5CpGmmqi7y
T7MYIPTRe1ApE95K3La0GpdOP1x1GjzwdKmmOCpJhjjtR+fTIG/ujKxN8Y2Wg/nB4wguZO9sUY+3
73sH6YVuZQH+gl+u3GdN7Q2QLdcT7Xw8qDFq/U83fZSHXoNYNIxdRKDK09M7BQlQvmtnku4SXnAP
yvVxcm4hp5gFbt9AUJF2Cd1pEvWnugPBDgpWIQLHgIV89ooLbYa0yj7kuvY2FhKgcShp2z4q3HI3
HZSgjw7z+8OUZv6uYB55SFQ//eydOfoetXp+ZSXyP9Dlts9DjijnIohwSCSehgh3xk3HWiSiiFdN
38oy91DKoLzDrCwRzkWt0jBLWf82zEJtIQ7t/KpKLl/buq5Pk1XVL33XzaEa5+Touv3IgaIYmmOc
U7Ydypk/DkzOG8cX1oEwi7LAL3JxqmrGwh6ZryC38n6nRypBw5Zk7r5MrXLfVgkcShMl9anORvfn
nPUs3oBTJ+v3UgzDSsrvuunQ/2iVjCXEsKZuPs896ioyBmWZNAPEcs6kDPFO+/m2hV43HWqWDDYT
aZDjoOO59dMkBMP1FACu8n678YUxmJWCBUTKK9mh8WyAWy7ep+Q3i7sDODi2tztY+HqzZBAXNFkp
kMyDvtL5gqK9+hNq+sYVw19q3HDDiUsZ0Rey2C4b7G2uIIFWW9karcZS6xd388GtSEAEMw+PD2cK
cYhgtu3vyTgeb0/LX+9xxerNimeAkOI6b1HnGKUMTzNp08+fCCnmr8RDvSN452crLFXBPwMkRLe+
3Y4Hm8vy0HhiTgPVMBqooUP4l0r3EUkPN6ggD/+M/A4PwZ/BDwOtnEc+SA0gv3A2qaAemPSi0lqZ
+4VT6m/M/GF2Jh9snU3u9+e8jSFrUfnfYtI9QNZ2CBirT22crMFoF9y7WUXI8Ihmj64DQnuo3QVS
dE+Z4AAL6nFzezGWOjACugRigpYaJ/A7xcO8ySBCgSr/yP8hSYej/Z4+AGj992biVu3EuOJHp7lX
iHW+okxxL9R0193AM4HAVc1TOcJ7QsgiCVKSHJT9MMf+nfNjRKWWQJ7V0slwhkKA57abZvyJYr+V
iVnwQGbFY1whndEMOjolTheO0EmL6dOA52nHWos9FpbXrHwUTlS6MyTAzj2yjGnXIZHxou3icM/C
UlOChc0QykQegZ88nIy0ebDyJ1v/c1/bhn+rtEuKiuMVlNbDLqfutPG9qgsdj618/NLkGy4uIyD+
tGKXnG0N9o85O8U5crSFPFC9v28IF+f6wU3ERRO1czrB/+t3Un+HiDesYGXrLC2s+++2SZcmDI4U
b0usOoBCQQcsB0RQ22slrUvT4/y7gw7kNxPPCcRMGJASaUfaHe7G5a6J6wiwPZauRPxLAzEckJ5G
iYgH0jdD+YPZ/1Ab2aG18HXBT5vFjQpRFV4zEaUUafJOmXNGvQPEmvCGiIeZpFpL0V4fgmcWOvq4
Equ0nuczcSATrASJv/XML/dFUUJk9fZeuvjK/56ZnonMnjWp/LrFxQhny2Gc+zMesZxg7kHsbTnt
ARnqd6sfV9Zk4bXbM8HarUOAaOBEnW2LsPcJx7AIfCCkki0RrXoGBLIPyZB0YQz9dC8X2Zb249rp
en3necywfAfqACRDiH2yPTt68S9wP8Ui96FrlX3gUkcrrv1ihlem1EQUDDmrlQ0M79nCM3CgXPIr
Q8r19nItbAkTNIAN7aeNncxnryKQZUMB5JRkl3jHW9kPC5NkVoqqqSwgKoebWTU/Zt1va2gDe3rK
omZlcpbavwzsg+9yKx1FrvTIGVy57/5QFE91kVtbOo78n7QWayfgwjyZGHjUZymdjngPy5scLNLl
1J4G8JycPctZeyBf6sLwlFWrej1ZGElV/U4l3ygnDpJ0Td1kaZ4MN1mmXRnbVYHoA9XI0cC+VTre
xaWbboupW5N+WhqC6SOzvixB8MRODYsCTZ57SIFVbC08W7ADYYQ4c04TH/dvcZLNsCNe8llM5a/b
ZnA9OeGZaOw+bb0EQHJ+qhJPhaRJnENVlNB9YuJzrFv2nidJcSSFrHdZpdR9xmeCtC1rJF2lO3HK
tXxypPqeRvOz3aovtwe1sORmCWkft3GJU30+9z6Q/clnq6h/aCmzgK7Y3sJym0DtsmnzsvLB8owX
9WkzdrHYO0BfhqB+WqNTXxiDWXpW5ioVeaw4qEiGo29Vf3oI6U5M7O1Sr52+C8Mwa9DAsWWPsweJ
xLKgZF9ErR2m+QiBwSJes+2lYRi2Ldg4S9tJohOEsIJoKoDRkUGCl8MO5VG3V/t6DOGZsM5K1VNP
gFo4lcTbgvhqY/sP0fyaDxWSkm+3+1iaKcO+p7yt095BH2LutkVpH8s4/1TqNY61pSEYBs4haVZB
emc627K2X2xId+yqJktf2qLPQjAvqYNVsOzb7bEsBComtjMDKW6jSi1OSS1fHO6Gqe/GQVRDn3Ho
RSh7+qer1oRhF0ZmMnrPo8ytUVj5WaRldGYcwGGAtqetnYyyCeLBsb7kGSH3XZY9E+VZdDLPaCUR
T5Yu1DKJ8zQOzhfPdV9uz93VuAsEBObk1dxy7aGO0lOdZALMyJkDQOMYsy14FtuTBS0UUNUXfrqR
UE/67VOGwILN0l9xnNfM6dL9ZU0/HPrgQ6e1laBGESewwJO4VwPLQIKe3iNxfOngso4fOuC6Bbu7
8OOTP1Z73bRyU6fsizcNa5mPaxvi0sFlZB86EDrzqHYseUJql+4UOJe+djNNjxRMlS3K0dzqPHq5
XKsBv3Z0Xrq7GPSH7iJtpRE01OITHpafqYNsNY/veGO6NH3p8mPTPvgDpGTpKfdS/RyjMC+KmL27
oHa2Lh9DCfqc3e1td839XLoyvOiYx64zVBZ4QcCmUrc/nJweZwAeb7d+NSt2ad7590j6TmgnmbGp
Z8633Tx/6UqLn3LmP9a2/GMjb5FKuO4s0e8ogWuQg4HDKKLm++3+/+aOzDj/0r/hXSE/+n/OzqQ3
bh2Lwr+IAEVR01ZSzZ6d2E42QuwkGqiBkkiK1K/vU716KKRiIKtGv9dd5ZI43nvOdwpeTTY5zlzn
Uj77qK5MXO8J/0lWmQrElfHhR7xUK3bY+mgobDi4Vq29dwduZM4Q3aKRazYu7qasETMVDbfNJO+q
FXAYvTfJ+hbV7BN34bUBdbFUt4L0swi8+hiK6XdVJ1lNx/e/P4crk/tSC4kwikbGyEo7Iu366NWA
C9M571T4OsrPLE1XZt+l8jFGDt/ojXjTEWm3QrzIWB/GYE+LBxr945S7lEDOpB1MCQTZEXLzE1uW
Qy0/y0f/o+YBI+USsi/Bo2feFOMRTSyLwz6H3nK3dCyXCIr1xfdOfWFEpb0FdMjpDUHQaPgpavXa
+7lYSxxt41i5RhxFhR156oFX6cKl28rSDsei7j/LGr4yxC7B+6MrKOYoLIyDXh6GRB9N1dtP5vqV
leRSXQM0kgKv1xfHCEzTtAKrPEO6TZHOAIfkfx/G177iYo8q0V6v+qBpj6DoynTw7Xtppg+I5Hd/
/3wPbT4sTH9YMIKL9TDy4O9FIJd/7J1Xbame3b2KS7nvaTKv6Tg3uk1pILoPGc/jtMe6bw66WOkL
HH1gFSfEHyM4ppX/EkSk36PJTL76bKqeW0Wi1LIYrk7YpsEiREpi2a8tHpXfBDdzycRh6sPipHta
vQRBi0aInob4xo9dVaSTt4hXZNyufkaqNtpNqF62p4j2csMTWc3IF2JRJhGsmuRzXycDsoYYzVrE
deRIe4bekoYMKC4ZzVt4o/1MkQBdlaCAvdEz5b6g6LQnODltITKuhxTwOqR2ty4ot4gZUPseNJID
IlvaPR4jz8ugn9OlMBzLqZv8bJgdKA2SB8/MSnQiiZsRv1rER9CI+IcNWXSSnSavzFGEZChPyQ/l
ONm7JRo/EvTF81JCh1rP47wpITOwmQpw32W8ifvUBILkKD4V914RRks29kM0ZTDeVj975BSgPBXY
qU67mvLnYSQjktksQO2lAnGnXBccZ+oqnVlQZC2el8goeOU/F157P3SpVQc/rFd/Ie0oc7a6X8s6
JXjHbA6e9DIjrXqSkqcy9CuEhtTNRrSgwCN+2L3PU43CulzCIge2Vn0UtjSvSWPd97ipvOe+88QT
D4Z+W3hl9GYXrdo8oo3IB7fGO7m09iOsHTi/Xq9CNLLcMt4n4+gEQojpsqFC2dxzEOviYLsk96uA
47VFpzeD5XKw2Wopgo0L5vmZwaAhqW7DKG+Hkv6uyzb8GvjzkE++aw+es8uP1pPxTdIy9+Lhkzae
S8wvUlfJZghDk3MoCfM2wpHWL6aIAdm+xGkB7P2LipLwhPfCn1pfw51a2MTxdJ6CFdL+uY+ghYVV
1ptEecCzD3Zez5Kns1vnt0WTeEHGUnUWCIb9x2p98oDoDPLeUp08kEQh7qMcSfmdc9bt5oLrOY1J
53mp6OYp7/VS/5BzhS5kKWP+3sI/v2wTNXu3Dk1yQMbaJolyWljw/8u48eEkCEyUEeE7nU6sNocl
6OMnBeA9/s9BnOkejuqkMPrOqQDDoyu53HHuaqB7Ip1WkRjTkiJ9NQOcdIIbvi3wmUVUbNArrm9E
x6bnLomjm1K000MTJuGMORcKbwMIhW1TM5P5tRNK/w4m9OlTi5zjPHJdfIOiVrBh3ti2IOTDflY1
3B2jCJOuLhcDpaP3rZl7NDJNZ/Ys6Je3kpUzJGlcP8DONW5FI7uHGR4rXNOxR1hvBDA1XovtmAT2
KCQQfswk/jEauZcFxg+3FrD/O0kHe5Bha1PptWcjkzLexgNO9n3AgStt2WCeTNSjwkq6LkUovLnF
Xxp/w5lt2NaOz3dVOYKe2MdDxnWVJ8rksY+FTvPh6A2KmJQDv7cTshY7rnytsmq2Jsl9syS3cmqL
HH9y8Gqo9zzKEtLlAvS5FnyKLZmQFqn9tblNQH/ts3nx9d2kJNnQBghKM1CHeWinYu81E7B7qjZL
f46rFxskBoWHWAi217IaftOu468zAl/2yJpoF/AFLNs0rFcZyBPRlFaNDL7OcdjtQ0t8WLbqQu+Y
GNeDdrq7YYlhuyiApxzH1TEP2qg64C605GGg+KttF5SvlirKauAkkIOTQJmxlG28hT2sP8bRom98
7ugXpKCS/SJo+K2VCwidEU4RKVZesYsbyGc4NIzRVooZPAwaw3gP60sqJ2m3vibsZUXs/YNJKv6D
T1HXbD0XCtQ1EjN/s40XPvaB1zyQce53NjbFq5KVey2Ii7JpaVRaIOkxq33a3qwICjsZ3op9rF25
VSWVm8KbowcZDdWWU1e/hZj2t0YVUT6HkUQgek/RAPPqFAHw7L6KuhabR6VyNg5lrrqQ3kwjie6Y
NG5Kk0R4j4rycq8iFYNJEdm0dut0ID1cHesSvSnAKn5A3D0vqTmDb9KkIuIx1guzWcHtlIcGUfM5
fhrPxbwMhwbQukfArDnepq+3E+LBN6ov6pzEgXkpDe+exrKrH+EaSnZr4lOeSc+DERngUtC9up7d
AfdbPEnRTR9dFyEZduT1vG8jN773Y0UQvj6VB9bhxhz6ywKBPuuB3kOBKjwDx8tTzaPhLhqG4Dtn
TXDy8Pjeu1LUR2IWjCTfEqxTgXeIEZWyoSWSnUKQTTD+oxKSsQZhSQKK+QxDaNjiDFz8tKuZ+B6H
K/04F3FyU+Cg/QM9327fCs1wh59r7xfyyLovBnFOdyFHZwWaXv+7a6V+JdBCfpmRuA4FpHYhB41b
e5tA9UOZqsGnLxFgfGmIJNFsJGvy2hZmWvOaVss5TSkCZLj0k51shbgtggo6Z4TzHqB0YRtKSHDQ
xK+gEB/V93PU+BZrpN0w5JqnQdlWWTP0XTaOk8xBXWo22LrHd40tMp+VUzbFac6mE6RGO8sEfFXF
WNyOfAW2qPHGn3Gykq2yfr1bVWJTFWE+mXGovkUerfJZi+hrBeZ/jmhPma+O1ncOhZycDJyeHGIA
ytDqd+WPFDCU1vz0zDqqbTUH4qHwO/q2TON8yzXWIY+alaStb4om60XdlFkBI8v3gfX+3lasgxxp
8NYb60rQe5Kuz7qJDDdqZck9FOYUE2Eah9SNPcsKnXi4eKISl3Z6pY/woNUZijxqIyrR/PZDHZw6
05q7KarHu9YRP1sVMIIpuEPVchBSBCJPQOFzd109r7suqPkPYsPpIQYFcAtIM2LP1RQdgOtrv3DI
M/eIbnQ4fYWmemgksqXTmaC8U5cNy6lnSZN6sLY26YzzVpLOfoSHFfgT0BdFoncDUgwe63AVNDdD
0wJHPkYJwuyEfV5CuNl83xNZNCmyxwUFdy+xdl0+c8ipshLyujVXwSLfDBcAE4o5QqRtb8bkvlcM
a18wjToLZFUlqRhq+l13if5aeBahb8k03KO4xodczgEp06SuhNzEhdftGgUma6o70F7Sjq262+pI
hIcg7she8iojGj5GZP/lq+c32UIoiLnAH+0oflCbGajM+1z17WC3OBAF72Sy4/dhrfmjlFEsUtcr
xPrMDRse6hjtG0PD4LEcw+SHHZP2ly2qPq+w71VZjNr8dsWh502D+FeCOVzL1ySiHEutmDzgsgTs
mqniOoCjEqTVLICc7q1vlvgZ5kV+jL3Afyrnmfl5Gc5sY0pT5Zhk4X0bR/Ht5Epw/V0zm3tsVB4O
T0tE7zgUvmqzjI3B45iSLawY5iFuV/mLIwMU5Q1Per+UNuGdK8wQZC0KlTc+C/n5vfiigUARKQ6G
+3SH0DJ59FclXhNa9ScIc5pcVAA04axUHeNRqi5NoDg6H43RJMCpOdjPfLFdCupKP+RD6Xn3SO0o
+zRp0aobSAwkPCe4yDKOFnXWV5DaYQ/xyW6YGrpdFtWpVKDbsIE1n39VGCZjr49QANA9drjkLVYY
HtiIBd/qptPf2zEErs6L/N1k2j6zbJw+yqqk/UbFosq1LNasMGp9r9dZgtShF6SUtZIkXxIjIpdy
sfTfakLCInXOsNtJBO2tClzzte1Dt6kCjz2tpd8eBZohOl8Rxp212vegRWsq+wsK+ubON/GwkZPd
+0G1S4JggflgRQJUIuYdJYNrMpeEYtMoCCAHR7zHlmm7a6Ezj1PtiN2gq6yPDMSlU+IitdEwzOyi
FceOekwoRHtzkXPr4Cgz2j20saAPNefm0CZLmU8aroi+m+L789KJNNoZlUUiEY0SlfXN0AY9TEte
2Z08JfC6eoSN7BwOTgLTTUcnys0A1SaUniu3+nctO4Y81b7bRaV0H8hZKY8RxsMeSjm2rdukh+1J
LnsvCduTmuNkG83Ik2XEc3mzruGPuqTR44zbXZdSQcxNmRQyG/xSb6xVmJBkHkbYweNA6axxFGnd
voA7w5bD8BAB+/UL1FhcKnpROhgyzbhtQ3/Miql2ZU76an7nC2hKaySXOuet3+dJWc5f+6b1boiM
6ZiVYsIk5eVqX7jr1q3o6uSj1/H5nsileGqQ23sXDF0x3gDDH+9ZsspHC0nPflJK7caV40zUxrYb
d8VCW4hyCChiBJ6ijRzndc8pQrFzahFt2481bpyej01CxGoXQ3XxUpKJ4IeJ6heRAcghmorb3qtx
fNdFX5GNDaj7NciSP/Kub5vd4sJzULLFmSIDz6u7KVwZl+lad90NfqQXZ8gJxtRs2ybC1FcIzzYI
i4z7ajooTH+E79F5b5o2yJhWS5MubeOODqvhAY7oXsF5r8q7GglbOZAg4YCc9Abp6LIZRd4gmv0L
bWidB6Orn0TkRT8iJ/os9ClNa/zBT2FQs58T6ApPqqXlftB+dTJTFW1tzLy7ZJrPmy5R21b0tc5n
VqMUIvGPX9aB4mQctfqBrCX5Nvu8/FkiJ/JLRAjQAMh3BIM9GRZk+YDVxjZYnH0/n6MaiRy13yHt
Bnph8q4YnXDKdX2hULvp6WaYkxoDNvFXLyN+N6yQsNv1u4BoHvC3RtYbLwz8U9L4BpcbRUExQms8
VKkZQ7X1kIFwQDWTgiHi4TySDOHGekV3MLho1SnMQwhzphNOYutCQ3giuvJ2jFr/3bd+hAV86fpT
53zom2pc4EtIw3IUw72Tj6m+raLZvc0D57t+iRabhrqKTkrHa16i3OmjtOF3Yyaaeb6Xbpkf8K/F
gz9Es9y0ayMqZCiH8ke9+jwLWzDryMQRS8gEqB1qxq0/sK05tc65PTgEw6ZiOvhAecA/ymH2223j
T1M+QYV10zFVbIq1jfLCojpTdEmIaoMNzRYnlDjKFo/xXx6cH1lrWL/1resfEPnMtsjfE2/d4pU3
S4wzGw3L9iXsceWXWpfvgxNqowxcI2ZZ3FHijmmBHeB1PsceeVuXCkluqArlRWl7RPjxdgTBjS+/
OCNyC3SvCVKSDK+LW+nRwJVr04A15WnUpttwJC7g9By513hGkS6r4Jj/1gyTeisKYaMUF5vgVoaq
z6lPe+zoqNck2L6OFIrLGwQshagpcRAse1TGdZIM731HlgGFmQ5whIip5iX0lduwpZtSXoUIpm5H
m+M6PeQQeuAsWc4LWqlhSfRuhYjorrcCq3qJ85Zd1h5PEQhE7UXD8+is+Ka92BtSs+oSqzeasdNZ
3SV9ifBzcFeyuHX1q5SuyC3SSl75ihTp0qJji6u9fAjxMd9JuXivaxCFe5UIduMBwtem8KyB7kiW
yN/OZVxvYNSAVHWlUfNwLm+ciKvOI4kLHFQiI+vMtlOwc7OrnpHCWz7DW0IRvzWtB2Qyd/sSl7/d
qLouw0wRuW9ZfV8sskBoTGjv4b3GjiMXup2Ssb2DWydeUxsmw35Zm/m775b2/nzIy72w8Id0hU37
5xzI+HaeV7CjHcdtEQqcDfOtzCuFgxaiJ2tc5lqGB4et35ubaUeageYr0rveJKwQ28hHBS3tRzps
WD1Uz1GFLUZKNHxC/MIMt5h+E0eNlzvSJ2vW90VwWlEl2ZqwQOIMdqDttGgPp2PYsdQkl1u/ZUG1
EWEH0JQKceKy5QTnAfIEdkZ7/sYVgLWQFW8lQgTLE8V5Z8jnRVV3GBoDzUbZ9c9wMAIBkCwBeWJ2
me8TkTgkojP9VdeC7IRQ/c1EO72VrJa7bsQ1K6UJD44AngAqCXSF/d7jGJyFk+kb9JBwFF5NUd6B
jcLfvNkzPwcbJ8+97SQqPTHe3KT7QxVi5qdNUeAvFnxuurzCXipSSbh6FPUw3WEGr6coGeetF9bj
LdRb/oGLctn2Jij2c7OQw/lKeAd7NCpDxsYBlpgBJy49I54dInU3ZCwEd4fLqtzQeSaopLXJgwJf
NUoDUL9yFXr8g4fhMmGkhcmXpW7CDYQfOOfNqn8IVBPetpQkzT6ZonKLKD+ALDVOTJh6021ZFUOb
gzk05VXcyINp/eIxMKIGuQHPZuvHEr8qZj3dO7Jyli+IvNloE/S3YQPMszRLtZNDIzFrAuNyQc8n
hljK737S+hvOk1mnA7qmN2FhvIMb23HT4Oz21oRE3o6Lh9tA4RdPUzvXX7xF61tA8+nerAZuFqSg
jriljiOqEi5sdyBvxIcwKOUhkY5uYSsKEKrI+ps5Qe62tWJ6R8FaZfEcncG+dDg6q5FAZbt+QKkE
2ZUybXGVlzsnvemrP8lxpxLWHHURmjFDWWX4hnV+vO9Www90NvqEHulwYnXL74AT6+5RJypeBVXy
Nox5mZcTUOOeLJo8IZ3B1qeChyrGxUoUffAaLhXu470HCByqHOsu5j75zYCz3izEx3/vIiN+YVOr
IWeniK8C5WjKOkRkP6qgVS9sCVTKFwx31y7DrRNluatRnduO+B/nhQRa1XEUq4MAbpAimX4kuAw8
19Ec5VinojRBdOYWpC9yG4M4cOPDTpSPvKxfSRXKLyjm8Bs58SDDtOp43oKDbLdLAhtpJETv5wHW
9FveJKgQhhRkT5Qd2nhDLWEfEJFpljWJ5PeAoyvvAXIMrTMKKcPTGPvFl2Iszb0d7fSlMKCZH1rf
jeHWh03mrVHYtjMAXFfcNpdi/NBCzQ+1H0wUWe0oaacWRfMvtFwYcko0o2kyFc2R+ajQbGNZ+S9J
UhuLWzV9KVaDG5EM09r64jmkiLdL5YyCHF9JiBJt7c07YlmxAVKJqLzj4KeSlY0VLGGWZhUsgUtK
PT1ndoT6Kl7M/IwcMUDKulH0PxpbIokZU8t/jEPQkVQZFXfLROyxwGL4y1aD+B600uKY3M9fbb/O
0QYLsv5Wo0m6T5rSQFobrp+1rK61RS8a4EoyY6aghyjByefOQ7ZEgq0MXRiaVr3EiT3wPul1/0lv
d25gXrS6tTdTZXtCDl2VzLfgKFQ4ntv2ISG1Rnrf0j4ORPSHLnTiJgy6ZP/3ntnVjtlF29qZYELD
rOyODQgOuV6Fn/m+sDl1TuVCGx5D/7WilCumGncnFyBq0zK20/2ot5D0tzsWCImoLAMqsQM4ZFfi
VvhFA0V857x+/jYgtSmz9UR2bBa/NUsYzmWVfzOEcXQae3VQ4zoXGXYblBV6BCk+jUmDalypm/Zn
GynUIURd2HRs6hXjYR7sBplcqLwLf1yaDGc+7xYVK3g+a1ysEYA01+Q3EV35W+C481A2c7wlYzHx
Y9SUi9jNZlyx56BoZBZabcIOLaRhxp0O55P4xtQ+v201+8UG3zwFZokxxdri0chZpGDeDS++P/Et
sbL9yhqv+zoMFu0ljnsNSUy38zUqFmNNmkdVB8sNm8myq4YJDkEgBEAPhpcxQ2QZz7gw33D1QwJ1
zII0dqzIPnmjf26BXiJVdIUEsbKu0M/jAzmY2KvyesA2aSk1G5b0Xo5OS/+J/uQKPS++hKs4Mhce
dr/26Psz4xkuDvPPyc48U0Ul4Jwcfy4K1d10ZQEIdsmIc4hB/eVZR3R6/vsPvia9uoSsNKsosEyy
9ohIzS3h4ZrSYToMZ1JgheK6F8FKrZdN24idP3+GNr3Si7+krsxx25VFYJsjxNbTK13RnEEaJv/k
uV7pY19SVpbAQw+E0+rYJmNzWo0KtjFNlnuOljE6Zk3xmUbySnxhfAmjWENeFhL1n6PqsQUB3nlW
MCQxC3NgMMzTIDB+CDaCbMV+ni+BDW5FFXzgVU4IRim9eD8stHhtRKMfEOfAUYaK/vUZn5/9f4RU
1Qz7L4RawxFRVG+oOXev0PwvX/4+bK69wAupAEgogQsQZn/UK4hx3jKGT5R1+hMN2LVPv9g4oGcc
Yl+dM/dImzIWZ2P5WYz9tVfGL7aKyYvgaTZqOMZEhW+xNfETxSR497VZhtSSEGuUHXGGrb39oocm
jQw6S8gKQ6GgYQ7n4FY9DIzUu9A2wFWTSv4TsDPmF5uJxjGSVZEejhKl/6ya6tdaNUkaiOI5sJxm
pTHNJ2KPKw/4EnKiwJgp4TTFA06KtB5xemcffx8Y12QqF2oeY+AGnRYUMOdYgP4CqvCPNfb6L2vb
f2YBufbHn//5fwZ2jKYXuKwmPGAHeujhLivF+okB6NpHXwxr1rRJCODVcLQqgGoSlsHXvz+WK0eh
S0SJxrWzKlswcebVLB8srDj8WC1/bFbk5kAFA4QQQlemb3//tmsv4WKMA8ITFayG1GnFfYOYO47/
WJNPLPDXdI2X4dtqrBmOy5M8Lj0B2Ekn7LSICmEKrqfhDm2XGrxhWpcOjGGgLPc4XhSnGo0YdvDR
C9Jp4zef5YCe1U9/kCxdcjNKKTuwPZGGQ1HUzyLUppWF0bbTOxOFwO5XW4tF/xOV15WXeAlRicLa
yCBs+mNJx70m3lMRSwAX2vVnEEMKi4549vf3d2UDu+SpzE4y5AghksUV7kiHcocI0rTz3ln1yTi/
9gXnX/ifKURkv+h2Kspj1zWQPvTKFq+S2XiHZJ7k5IGhsmz+/lOuDMXLTG2glaMRjf7yyPqHcrph
Zs7aLvrkOXl/+vSY8kux8Bq5ZVL9bE8lYoqPQ2+nu3E17j1m5ZSZav0JxRXAGSVkAT4Py03Rzyij
hSuoxExo6Fp1gfj4BversJT8k1vBnxaR8x91sYh0fTj6K67hpyJeNj5bj9Dz/MPTPH/0xcaIfjNq
BJBwHYP1NSzNcVFvS88/mdjXHubFqqHDCB/PZHNyPa4kGndx6KK/FiHz/+Fcdv7rLzY4WfozF4S4
k5twQLK/wnXOl+hj/FfnzaXUN9BED1AU+ifCwgc3tafw7ChnRHzy+P+02uAHXOp8Z9gbpxi9oVMF
lPfjwPxyBQOF9annn3Gufts9t2iD/ajbBYn2f59Af1p0zt95MVVdGZXcm019oqX8CvyQyCesbvOs
3qKhLKDpkB//9kXnteI/a0ILx2ZSI5LmRJJbu6BJjexmUoDat4Yp7iP537/l2iM8D77/fAskj+cd
L2lOJZxEKMwmWHmAkoGsEBoE7wYL7HJTUN//BvMif/z7d14Z2JfK3zKitJmKwp06vzm2wkJU8Vza
zwDd1z79Yro3K4QYAgLZU2iTvbHq4Bc6Z57/yVJ97eMvpjxphAzMDA8kvFG5kLukUSjgPf39yVxZ
qi7rJka0ibFNCINloh97Ye/Csf7EU/PHy+154F7M9sFCRGhYjQ6Wb+9LUd3BgHXn12TnuWATq+RZ
odxMvLFKi5Hw3aQ/Y2n9aXPDF1/e4fu6nNgciRUsrcG/QzCOOqxo4ORT7TNUsF3zWSrrH09C5286
D/L/DGauo9VrHPxrnun8XQH06QHtUpTZ2+6lEKK7mwskni/OsX1Muh6q7Riq1QCiJicW91ma4bUn
fXmFZ7Ea+mFCy8dSdzOMZZ70EvOrQDOaFm8Dts2sxx+H+FtRbwvWFAcoOudP9uArE/ryKu/EJD3f
YFGXxs8a++LTBI3R5Wjmd93cq/ozt+6VeXB5qS/JoKD0beFBm5c+bRoQpCaLrshYd/+2TFxCUf1+
NHydAVTh9ruhkFfj7kc+y5u+9udfrBLgdTVQ88r4KMzXKEwy5qETUHwW9H5lHl/CUIHlFXNb6vho
Cvfgq+QQgPz19yXi2vu9OBUoYGDQrI2WE2qMEQLRVOWOQksvSwTs0vFU0O+sJ+YYsnV0/7bnXd6E
eZegd1Gy+Lj6EILR7417SebfZPqI6l9//1VXXselYQNa7z6kpYmOujT1XU+mrCGRyHiLTujfv+HK
K7kEocYB5OVhAjgGnXz0guNMuc8AXldAUvyy7ARTkce6ESOVosqdG20hiPfHCZAY80tEUA6QGqbj
2NIR2na0obSdvEew3NZjMBJza6fx1arQHuYxIN90UlBgWhdweumqN53k5nVa6mSjtKD7xSA8NgGu
/t8ALvyy9MCgvYcQBkO1C9Zn8PFP6NjsK6/8LMzq2ps9//P/rMl+FJZKLqBbTBqanrqaN5QmCMIT
n+YOX9lf/PMb/883zFJHUSQ6hyA8SeCNqn463pgn4ntRCriz/j041+1CEd8yHsPHju7tjYVbEl4L
mnzrx5igHBjRbAb64QECWfa9aC2CLv3C3MJPMf1AcZ8fgLsiwDqZClwq309Z337wYmg2KKS0mRK6
Sj3nvBemYcSKlHO/AUNGGy9OzGMwVXIDX8d6CNH8hht0gTsmUdO+Z64/US98L0dP7IK+GPZF0kC/
ZJ1RJ3QeqgmqbHw0Q499TcHofIBS6QgnxGOwDPShg3gGeZBt82Mw0okUOjmJbEPnZRJlgH8xU2FX
9S+WStg0liEOx+G00G+WwoY7zPlof//btLw4ThnhxqIjw3TyJSL48GsdknT1On35t4+/WC2XBPYj
Uy7hEf6g2xCRhQkh//iXX5ynoAWdhKlKdiIxdMHFGrI8nOrPALd/jHfEU78sboTwcXmUxsPJJF0e
QRtSjV6u5LNYKHRScdos42Hh6zHxsFyIFrYN/TQ7BxD2mgHmtXPob9cy3lfBuHEJvyuJ2Il1ubfY
6EYLfXX1D8Xh8x96ceiqA+nFIbxTR9IHUDGH64GM7b8dAS4BsmPvSkuM704LLF4Kwgilvwaj/WQr
vbI0XdZCVMGbBuri6IijUn2rOVQTBQRXcF120Ef+fQBe+46L5a8qoLTt4WI6CgFZzWPrHTv//e8f
feUm+v+R8591r040jNnnjx5nnRXLOzVAXkI4Hnjf+2T6x7//YvJDdqUMg3Lp6DX9XaTal8l4uwWy
sr//hiu78iV4NWJRsIy8x1VwGDInJ7jZVvX6b599MffNhJ4hznnu5EFDVdEfsv1kxF978BczvwUO
avKA4wDGi+Zt3e0RoQU1EKRFTY7Ej0/aD1dGziUWNLKgay09bskgLaax92qa34gV//uj8eIrv+GS
CYpF1wVePJkTAw06kzSc9gvxFg9Chv9xdma9kepqF/5FSGAz3jLUQKVS6SSdpPvG6mljRmMGM/z6
b1V/N2lOKKToSPtIW1tFsI2H12s9y7jmD2Sq80LTmUcVgBxKQpoW3aFQef0doA5+oulxHmeyl8Cv
HpsuIw+eRQB97+m1nGR3VIcjU7v6HRL4nRBwVkNiZxdtXvteZaYjpi8P6leCQFSmN28Dz6v/0mGc
YLgUzU5v8hnqS23YYfl0L7Yt4XCwTd6hstMU9ZtnsTJwTFK04QRr6XhXqathH5gXKItgqnrKE9MO
IboZ/anHbVFrZempSB3Uvq3KiSR4vv/liZP9UMD+wG3VZJGyodN2upzs87EZnxxDs4aAMobEeJn0
6ZfJgAfOd0SZQnJqQU+tNJgKhM6tPU1Y8jS0U3vMAP+NC1s5O43xMWR5WR2Lvqh2dWqlBx0xwEGv
uh4eMhdZYWneRDmET6VfmG2/78re3MPE5lQ+IqdsOAoZ8bqrxKW960TppcFgCTMUVBMngBLa5wm5
GEHfKXeAFyOzD5o1Oa+aB0UeG7rpEd6eKfIq5d47ld09iYqXOzNx3EhSZUIBi+IL7KxjbT5knWE/
501mnWEecJD+npeH3FX0KyMzbvidqYUjVDOK8WcByVwLE4foIhAKz6B25lEztOUFoQ/VrjV1/QKF
iROXikFHgNkJTomWVCc2N2OE3tbuRtMlNIKNL7t3mJOfxzQVf/qiFelBNHOOC25eTTJyHFscitHx
YjIW5EG6EiD2Ajh/WPx4m0SGM9EEaKuyCRB31QYajvOvEtIa/J2m3vsVEHUC7kGP2lEhyozDXsNV
wBWCF6tJ4ztZwYKJI0Adjv0wQqU1DXujluqqH66fiopYvyxIxKKCsSENlO0KiCixVf7a8An31RIK
2S+1B29xgAqD1vvFPA9Psze10SAmyEjLJuwxSsPaedJMrLXU08xfSvbysehAkNYLINEhr3rOGUQm
BBg162hzVcW4IhmDZJ67oE3K9gCg4utM7BmEJ7z2hWk6HGNwgEBdIhtGrTsQn81d25mGDhFG0pef
WxqNxZ4a0nqFIEFwmTIEkgYCFuGCkq+Wbm1dFK3Nbot1pTXnniVtZ5wIJKr9iKNB0jQRA1N7Y+Fa
ORX8rRG9Wx2hEyS9mWpWXCet8LkJQ3xaFbhFdJzh4DLONupqKyvY3yLQu+eU42RLGLuz01hAJJ0T
Aiel5HAt356p135+sdakuuHKMTXECaJfEo1eVh3zviPh7V9faaQl+FWz3GmalWPFpbFH7naQYAsE
Yf+o9I0/f6Wbl9xXPlHkoOeWGefVA0GhT3rnbOvYvfbb16XtXcvPtSwG4uYsprrTP0x5DUWdxmBE
87i1scdfKbYYi0cg2GzM6qxBxsBkQGo0um9wEWFOA90XiuZLMyT7wm4/t60wrp307n08ZBiYnanc
OLXe7AQJJ1Pmm0icULL1nardWPrXBtS1Nd89pQSwm8+TvLKjvBnsDZZHnRi7H7cH1EqD6Yt3oFWC
4hPskCdizcOpN2DdyzgiKivDGyITH4dfz90E33LZbJBq1obw4n1AwXEcC6EpcSf7u8oYR98z2l+D
2x4RQrPRZmvPuLbluzaDf7BjiNHCPVMx1C8WGSbA86FHs5zMiijn2saW70PxF85S+nJWBNihQI5n
erIcl+0ppA8RZNo0QCBWipYshvSrlzneSbAK6l/Bkkg1zVbs7srI0Mm/b1kZw8gGt2cxgcqmHtCS
zMN90+2B8ZEi9Ppmi804SQqzbEbkBhDmgujRzEBA681v3WOBcvFI7DazgZyzlP25/cBr/y+VCNcH
LiZOwauejZS6MXXc+mDYw0GDV8xHOPUWwObjJ9Albpd0g6cPsNPHAzFDIDeBacGNNss2rn8/HnR0
Sdp1Gjl5Q40WG/X2rdPsnZNWd32bPFF3K9/q406hS7yunVkiccE2iVU3QqFB870k6dGuS6T2mFVo
aE4DOMQIv/NW9XqtzRbzA2/qIqMDZXHikLORjfB98ihr9I0p9OMhTL3rY999qKhxpKnd4D6+gY+y
nbVvkMZ++8x4oktCrJk3s2p7w4td93VqILp1VVQX+8/9+OK7BzxFgqmnowibFjt4Ar9RmexclfYb
X9+HRClXp97i23ZJa1iATbsxxMUE8Awnu7S1NEOTGSrqYdG5MNgFI1Q0e3AGavBO2lLDlkCH7NSz
5nC2Rz383LsuZgIBprMD6wAgk5KHVVUDqMKn+6osp08+YPHll+21Hl9TJ1YSK2jdTywwrfK51bdq
cyufzZImO4C8g/S5FDRZk+d+DyBC0A3kXgi2A9j7yyScMpiq6amqvN+322xlYaBLlGxPLGmA4X7t
P4Pt0q6NakF3XNq/MtyR+biXeelZdxJp+jwK2DRuP9b8cA6lf4sH7z4nZuhZWhocxZ++0IDRGsaj
Spsiuv3rH5cg6BIvyxFy4+KMI04d7t0yjb+A+PFmZPoeNn8gSVAD3xj9KzOpu5gVWmoIWqgC05zF
/mM6++5N5QVJQidgLreuUdZe5tqE75oq7wbHFZVXn6idiwBDfPpFXANnNXMyviPyQ51zUTavt1sO
PvaVnllMGJnUHaOEXxUJ4Frx0xmSJj3U8JlYwYCr/f6YAW0TDCattXhQpvmV2mX7qtUAbiD/Jb2z
UqN8BLcpy/ykG4onE+nhFE2u0gM8tMNPXEJkrzDzuTV8CAgvdVVb3Rm8NOHeNyQJO/iav1Suh4N3
QcjZvOI6/R420SFylJMX/pi/pMUvi4i7Vp/BWc6N+Q0uJ/Sr5TTfXYkyJU3H+pcxI2zNR52BoXwz
Zc1LInLvkOmWFcHUqO562bYCq5He/konmKwVHAFBY+vGzpE6lAojWAw2hSlCnxLjlZgtAAkeqNQ2
SflVBWnsR20cRuylpfbKLVuEjEx16DjQhXDNemQlyjy4fygOcGNVw9HiWmX4eqk6kBuK3xXUJP6Q
aNo55ZYRzIlbBhVczmHldX2UjeO3dmAUHIPBDjUFFz2OCGSHmm/9PJd2qSIUGOgjmnT+A0Wc+Y1y
p/kyTAfltnAmg7YCvhatHfN3I7I/3CY4fs2wr4VWXcJVONsWivWwiKUZ3K3WS6VasbOQTR2bUzXs
gHXBbYyOTNSvOvKeap+UGnrdZRA/+aIFN5XlyvFTsxuDYrB6wBoKy4wsEFcuIFZhF5brrXPX1ErB
xtChusWv/MsGnkAUgcY23dXuUBG8fzICS4momV2au+wAFUMZ27oiB3NgeobJhyHez8vKr+ZcOq9W
r+RBFjbDaY8gfhvgW/NAJxelA1T5ygQ0VzSCRpWHPKi5nX4lY1HFtevxfWGBzkLzIvmqQQm4K2D+
6AM+TdgkkiEZkbzEtMG3ekuDGz+HY1gYevlsOrzWfejYxLlx8gywTDeJ8jwtAr0tVNh50vqJG5As
Gl0gLHwgfa6Z4AlqXCi2FIEY0vnB9cpp3wjS3puosl0EycgjZLHaoelgu4w4KB8m6GEJV2FZiM4A
4iEpuiCjOnm6/U2vzbWLFdoraT3hor09obJ1muSjRawNxdLa9LdYcCUYFTPnTXfyiPaq1+UfgutM
l8+HsjSC23/837Lx/+62qbtYcxmy2CYB/9QpydBoEhHOPyuhTOjYCY9J31cPRcZFODRGxwIHUSre
Djbl4SexxARZW+MBUEY1Sf7jZpI8I98jq/0+a4kABw52ad8tBRKObv+xKy29zMGbvWYiQ+W2UCOq
KRC5UNBObIl/Pj4A42zx7zrA3cHD9zO2JxjACHzO7DSk5YXP/XNhARjF1BAoxPfcfpOVnnWui9G7
Racaph7A7rk9zcjsAZHKd+Uh5fddspWFubJdX0Zg6CUVGOFNH7u6OkiWwHrbtFGWwG/2uTdYLM0g
Kqb2BE8VJKiOGyOgu5YgvmQ2NDmV+A/TdL6//aC1N1msz6PmJJqTwhsyErAVgKv6wZzsXnhbIR5r
XbFYkIUBs7hXyg7Xte1unItgsn83SYs5Y+MF1kbtYn7oiA1wkBKgu5Dc8tncvYFgtXHUXGucxQzh
NLNT8d6UJz51TyZjsZeYga7Ul9ttv9Y2i8mhmTxPm3TPiNt86oMcy1NgTRU2HfVZwUb5uaG0ZJan
blsWOiSGSCKxj45OviRp8lCq9k9Opo2ZdKUPllxyAAomaps1wm+cobmb3CS9zGMiN77mlWPFEko+
crvkEl4rsHz3cEv4ynnrvSIye9MXFeAdBd8l+mdb69pX76aOfNagK0Cu1amYEUBrXFADdmsVVMVG
KetD2jVOnEskeTkD5TSCRHoy92yfHsYnEXeX4WwcQFgLnEAFc0B20529Kw5NLC/6AaGeBzvaKtmt
ddX13797PwpFj8dmDGllpT48tKb3qbRGunQTKGxWOjjEEUmU9s/AoaehMbJHiexD2/G2VpG1v37x
sSOJs69aWQD+BMsCkq6/SHMrEWhlgVpSyMc+BazCNT3oEPSAgXWGMpnPwdHrzG8j8ofy5nPSAbq0
F+g9oD61i3r27HlxT13gTar2mc3Jj09NK0t3gRy0Oh9c4DEED+rJxh3PZWprv1GfuwQDL+nfMZTT
ttZLx0JAtkgCj+GaUSr5VThso3S90stLK4EG0dfASwq+R92fSZJHFNvx221z3QF8sB9bEsTNrOwS
mg7VaYQkTd7VqX1iugy8+Xm2tgjVf0NWP3rIYvGegBSCIzt3YwYcBLzmDIOHW2cQrtkfw6v4MxIc
iy8GY14w9Yie7TNNj9oMN/BTZucXaWYN2C5S3okK8kh4z93Jp7xK9nMPmoY/aDnsY1r1ijCKLTXi
ijabLkXFMFbPGUuQoltURgU2baqw/cSthec32pAiUY4C2mtZ6IxGd6cnk1MIFes+JaPf1rzZ2C+v
dM/y3u1a7rOragYrt3wt5V0J6I9rPNRzPGp84xEri+7y5s3U7LQHWLg+OfKtwylNT9tI0Rj8od3t
IbayaVi6ODQdoZEaaFGxYaJgMI+RdnXj6p8sfy/h51NGUyZ1bKjEnEA3af+HDJfQa5OvRJMbE8ja
Gyxm2TyDJQpAsfkkr3f8dl0cq5lGZdKU4e0mWplrl3YOVCfSSR8BbZtb8qTJvgsRDfuG3rdCpSWP
UzGHHKDHjW9+7WmLbZZrFabBJMwjIrN+tMkQz7p3coYahB9aonrD/qsNfaPzV6aupacDKtW+tkTb
nYqierHd7ixH9ft2o630ytLEkRvAnbM0609VA+aOHKvfBEzbegS+//YDVj6+pT1Dd02UvJyGxDl7
leUDt40jIJkAj+Y7QNM2HrLWQIv9FQDvTZeaeX2SaXpvzCSeMrnRQGt//2LavcK3Ja1xx5pdE2w0
5EAe4EllryhJi904Oj1EQTr/dbux1iZ5c3Gw6RyLcatvSTyq8ktX6sMdJzmAJ5BYR8DxIt+KuiQ7
NFSbY9A61C6VzR9zMGUER70W9kmDtCXSZ/2hrnQCUnCPyKK8U/SQWdC+WyjXffda0pzhwPic9oMu
7RcK+SJQMuC7k9D3dAx2eteEf+6FjI+3W2VtjC4OTFo21ahe2th6jIhZTwjYZt1PANi33Ckrn/LS
cGGNrNAc2epxiguasLAAix6BeY8yowa1mTMAZZibB+UA8tqn3mhpwDC6iidlOQC+bVvnDiCcTmPP
brJ1zv8rHPpgr7C0X1Su3nTAYRlxVapH+KOeSTdGM1IJQLmFPBvuBwBzMys7Sm53h4TUxauwQcTB
b/e+Rocmaittyyi20n1Lv4aWdwKVxcSIUcD8TYr00gPVFiDDbaMxV77QpaeiBTtFQx0LwuJyCqrm
2ZaaTz0V9MUdw2b+cz22mAZElpWAk3H95HBgSIcHOAB80uw/9+PXae3d8SlP3HmeAESJoRElEYKx
GAD/BIV/D4EItx+xskFZ2gq6ohlpk6Pv89KD0ee3Ise5gpv2c15KukQ8UAhDleIt7N6doeIuB9qr
6Dpvo4HWungxA7hdB9Dv7NkxdXHT7HlIxSI+bkx8F6DWIftkHy+W9AKxCAbNNRqzTNNeXKsB4hhs
gGPPLXq43Q0r38LSZ5AQK4NDwhrBX7lzSw5e1r4hW9f9f7VLH3z2S3MAI0NR9dKAcmZO0zQAZq16
zDS4Z3Obz1CMVq78KcCMA+3XLEwkcLjKJr5oWJ7in4N4EblD/rAWNNZZ581/TpVjL1sX5rRRp1i7
WdWvHfxupNd23xc6+LQxrtyBdna5D2dH72Md3TX6DD16Px1KWYwhQNR3kModP9XsS6HUkLWO2WRI
jCyB0Ax1UnsxBlTpJ9mYbwye1VdbzBCK5VxCLGiCKkPU02g149kUjru3J6sGlS4Zg9zuWdg1DQj+
vEIJHnWcH7ff7zpRfNTxi2bFLZYEM7EEDKZyMp9I/Pjcdxu7z7Uxu9hcVWlR5QPMIbGnqkfaNhVO
N9WZOsbL7T9+ZWpaUkzGOe01AMayU1VfqozsIf4OZN8AqJ5En3vCYn6tGhMW8tROT16Rv80QewWp
8HYjuHn+BLH0Rjv91Sl+1AuLzdvc9YzVhBhx1jWxKrSwQigOtqa4lzwgVeDCeoAlvqN0EwDAG006
Dbv8+2TzV7iLfEm/45C3cThZ6zLy72eWAd5AIMoYYzC48m9QEtBIKdYEuWvy+Habrj1iMSXPRIeI
AMz92KuL2NEEqhFi57kbL7Ay4ZPFVCzLbCIdNWks6s7X7D8sp37qXlrbhgJky2i78gpLz0eBnX1d
DF5xQo7KWMFWiMsE0/YqGQ4CxvzPtBNZiqTINDaaOZoz5A/XtCyXiUjVNQthxCg/N/DIUi1l2ZBK
XcErpwomDe4rXk4/RWabX0UizC8wyGLG15DdNAcGNbzfJm6Pc2joFXDMWSdQhnTnBDcDGsO9DUDf
vY3A1utpQgcDO5eO3Pg7P+5UY1kNshwBk8mUsdi0QOm3CHjeRXPWJ+dPMkEnVVbu19ttvoImMJbH
KJGZFaDlrTo14zz6oAnh5cT8At75Y9LbJLLN+Vs9eF/KksbJTM6IuUBaBjc2puOPBxYYKP9+fqz2
kGcAsGzcIASqc5FWYsKpMM4bxaaPZ3tjCXGrCEg/BPDaE0uKR5o239Nuc7iu/fbiw7Nsz6TE4CDf
u+aeTvUZdLstiMHHE72xPPUMdqMjGa9AGUNU+wogR6/z6wk2ZbsLb3f8x5c6xvLc05LR0y04dU4t
SM7RnM0vpU4vMATvuOEcUy85JaJ8KLVq44pq7Y0W667FpZvibA73sIu0PWXMzrNreASiQu2bobdd
dPu1VsbT8oSjsGuaDU1rT30RDiQLMuzhidiSE6x0Ob0+9d2eDPZVcGLhGz9JF5npHeIQNqoZaz98
/ffvflgC/94ZTtqdiKTfkFr1Iut6f7tFVqaS5XGmRkYBqh8w1HldtoN44x7phxeDD8QvdS8LWT9s
bNjXenjxKcNwlzoTqTGimiSiaRXaye/UepzlFrxi7QGLdVRrNbdGlFl/InCXA+EeFOwhwbGvb55u
N9WKt9lYEusIFD4jveoVtYPaTQHb6xEPyghpSXU4nEHuCefgbrir77v74lB9Ia/5JdltZT+vbIuN
5YlHJRy5Vd716QCLF36CKJQhQgyL2Nmuj52x8/v2a658I8uzjzYhb8y18RzTu5c9uilC0tjtn14Z
x0tfNDjSNoJKtO40AkIkTA3hMvknf/o6Kt59IprlUKky/NWzBj52pnzkW27MTStFIOMvP+Pdb3tW
35fELtgRbhrzMGS8Bk4d6nnhezYpT6VL+7NIgesHa+pKAGnmHcFk8AbzPlOR7vbqNdX7+Subxy0H
1MpnuzQgDxXc61pSq1gAReB3iKyC5u9e0vylFRb3s9JiGxPE303c/27Gjb8V1ndvn8ueaTlY5McM
pP8IqjPzEckJSExxLRcYaGjjviRUmm+VVfzHBxyOZ/hpp/mBkjE7GKztfDSAegVLF/hOlHh9TAQ6
8qxKxpC5Z7Cvt8fWyoq1NLQZMlUu1dMudpGYed9VGX9oBm4GkHXyOxDnkyM1cwS/KDlmD8w0t67m
Vnri7+f6rnmGXuZpO+l93JXuMQdxNvLkhHCD4oHZFHKBTdfDyoOWO3m05uw4DA8qLCQ1zDiDmPdI
zvZtCX3m5274jOVOfiq4g1BchFMOjjghaAtC2wk34OZYRSO1dNy2840Kxsrr/K+T2yv5jJiRWMH5
GqVu+Y2X7WPndY8Nyd0wna1uY5e3wrkx/h4z33WRAWedQF0tOTGGqAbYVGXLo8HKpv+Q6lTP0Dxl
ze/ZnFgXITAqf4Cj2fgxjdy5dAjkw2qFQAPu23qmEHU+WObBQ9TXpU5KdZxVppB7lEC77rrS/NXb
zvwL2Mi8CrMcKypVI/3UtbuxvHytYXbvTcQ3xEg2FPctcoV3Taap6Pbns7a8LC9ee2iEcbHvyBgh
2gCpu+7c3+eIhyx8zQUwMkDKmvaQ5Qpa6Hr2nF1Lu/SaiFI1/93+C1bW76WPsEWY8qS3Vh/PBdOf
4FinYe402r3bDPqh7PvuU+dI4y8E9N1oSLPa4MrpVUwsTXu2EaMTIL3Q9HnBtI25aGWdW9qQKU9s
pCCSJkbiJf9hlTkqhADYv91uqLVfp/8udSNE8RgKEhPBbNm7jlTePU2kuVGOWOuGxT4NbJ7CyxmT
McIyOILFKHkadGBSJjLC209H9e1Tb7EsYJZNgdM2GDQxRfhYoHveAOs4efjcjy92A45V8KFQXXJy
oQkvWR462p/bv/z/h+wP1kPd+rf5k5qTIbPw26fvmv9m+QCw+b+d0A2GwPLP5/B76u+kf347ncLz
Dv+7HI+74+4chufz8+WxDBL/+Oj/2u//7B//HP8o/08X3T3sj0d/f3w++sc/d64fRPvCj+7jOIqi
r4cD/u9b/BQc4v19HOB3wvB0CPDfREEcHE7ncLd7C79c/7MgCN/C8BC+HWBr2PhcVieG6zB8972A
AzbQccC8Qy27+55anvmFIewjrFyaYqGv7IsBYE+kOQUiQDNkhTU6lc+3W3tlqC+NpXRKGE9hGjk2
g7O3kzbIp3RjiKzt6pa+0WmYLd4CWnmcEm8/pprfFdpBVz9zmwYMAH5TexxS9SBxTMTDAa37qls2
OAtbt23X8fLROFqcV2g1m2qYUODUJ908jtpkvNWGVv7SOMs/d25cmkl1nLegcHccRPrgXoK8WABV
3O4Y5/pX/u9fj8/z31GhAcwtSWPC02Hr9cGt8+85InSKwOEU7jU9M4w//Wjy5KCZuQhzVevPvTkV
z4KlSDV3HLV3KgEpUwrkoO6TBA6QcgIqarRmpBfkIXaLw2EYTeAqRJbfSV1rfjQK5El/mhFr6mug
kxHfdJQ5wBdI8IoefPqD1w77GfezgXCs2S9S5IH7fBzSC4LOBCA9RnVAwlKO+N3BYXtRat4f8OyQ
M5eZwAcjsygHACTpkBcA6wGixxAxdnK9yttP1ATBrofPuEL0sWnjVm6A5gs4l2E4GbLJoxTsssnP
bNJfCEP2pTbRGckmiX2vJ0I9u7j7CqGuYDhRAf9BkbL91iCN+2K3tgrM0eURAspaBD5revK1ZBkq
FLSjAByj2pm1XXNna46+0X0ff1eQjvzbe7g6KxDupTdIOe4qJCbphRnhFhOupNvDY+X3lybgFABg
wkEgiDPkDzywLMmDtELm6O1f/3iJ0v/H/6taxDSjA4/ImR3dx3meA1eLzWxLxrBS9dS9xfJh4foy
c8EQPo6evO8Hbe8kxbEV3hFxtbjrqwKQ38JSUKDIAWgmOWLfSrZRJ1lruuXyYruzaRcosqEyA8P5
pU1ebrfaxxtupLz92+eTbgxmSeoGQfdau8+oNx1Q2pYXx+nIvUK2Vtwxy4tuP2ytixZ7lJJyQHFE
XsY1KZrTJLLuLBLk9umJnSa+VM3nXLPA/P37VhxQQ6vlCrrmWv9TlwKRsyT39U0O5MqLLM/+wFnx
JEMxF6h0OxIl0j7tAsqoxrm3O7mlSVx5yNLmTHXujDg4OMfaCKX6iTwtv+3vxc/bfbEiHoVj4d82
GtMc8GJb5rHl9boJ96HVIgtXwheJOGCsQEHTdRCpjDbtDL9WvUX9LE0geiId2E5VmvdWcPtPWRuD
i6J40g2KVq1dxBnCh3daUqU/x15RI6D22EQJYs1Os9EN+9tP+3iF1ZeGZ2t2685zME/olRvbXX2n
c/pFc6yNA9mKSkBfupvVlOtzVXfOcRSATfkFmEBJMPGxecWeabyzkhRRFTbpHo1yRF6dO47klJTm
dAQMA2E+oKQNYVmNWoiQKPoymkh3S+A03PjzVgbV0gXtXFdaXpl1DBqGc5gZM2JkA83nekZKlD+3
HtuYjlc6dWmIhg8yKWCkKOIxJYgwVwyHSG3My6NtO3locGwTa8ABNobQyvy4dEWPukI4fGE3wFbk
44EZot33gKlszL5rQ2YxnQhXqaTSkybuxZX30SLzt4WbWKitO4K1XiH/fotT0bVNZ5kSqSdzZHov
RiMCmlxm7+VzY37xrfNZ9BCroICj0rtSF36Z/QIO75Ntv/h8y9ExJOB+TWykZXXfaVqzy3iyVcJ1
0QQfbCmXBkercee8GAYVjyz3IU5MDQ2LreF3zs5ku2Q2N8bryghaeh09t+/bcixRO/XAELRN1Z6y
TGi72x2w9uvXr+TdcYnb4Oz2mSfjHiauS4/vHZNduqV3XBk+/+NsVHWRECj+4GwEAV9rUM2S8iwk
3FBgonzuPl93FnsQ8FgVL+apjrOEHoQFW+CMEFxADMdftxvp42Kt7iz2IrZzDZccuywWJKmjKZUI
bqioU0QVDOY/QTe1A1fWP7HH4wjr5WrL27M2xBafN61sBCGWCXh1Ajm8WdH/8rraCSTyZXzL5jz0
ZOXEXHO3ao9ro2HxuQ8MMIUW8Z9HpBAzPxFQ3dUDERtT/NqvLz52s0wQk6WmLFa0VL7HpTgik9jd
mAvXfn3xtSule1o7YQ8nnBR50SAoXHD4Lzfqvyt1BST0/vuhmG6nnERlDtKcxt/GjFxtt7IeClo+
GqlU/pDJI+uGs5q935lmDhsnk5XFaumFxNV5oXljWsUIaMZ1XmC3+a6hFzKPB4pY9tvDe2UVWVoi
oUTqyqKzshiqcX4ZMxyHfC/VxD1323Sjd9aecZ0h3s0zSS0NhL3Dsc3TryPbyQ63UbL85AssJgBg
ud2JUe1qO07mfU0QFpKkZnVu7JxsPGJldC0zl/JKIEy5BXnEkIjmTuyj59ANzRP5W4X4YClZuh2R
Dlri/FF6cWU1gGuCjEwvlAHPirD2on9A5E0T1BkuqgCpFPvERNCOb/bYCSNsuAtx/uKD35RNuy/T
jnxzdYkbvmmuJ7j79aaRB6Lb5eMwaK4eTCQrf3PkQTW+LYS8pyS37wB4sMCxKJvmZNiFYD5ST3tk
j1P93FrcCWbp8WBiOtTbzPOebCRnIVyVE/PSIlx2VyHI/EFnfXZSpZ6eC0s6MTXyOsgMui9kY30p
c5YGZU/GV5jMvN00UKzHKTWeuwapy/oMijYD3sQNUJ7gzxlPzXM7NiaSRIgWUqO0n4ZcQMXkVT+8
NGE/rVaUiEgwJLSUur6fbc34bY6F9jqCBPLDrq1sl2q5Oew0S+ORbiPu0CCNJe4rK4cEPq3H/iGv
a+Ne14TYVaC4GwEOFa4bgAIyEST/uAU2xLrjBonAfWqENF37a5poRsAczYDK0ksI3DhdFmJmbkGz
BaTMz+0ip6cG8SdxYkw0Eo0Q9xbPmsfZ8czYqpvmwiaizoyqMmIgrwRDPVln5Il7X7iO2FrIVctT
l9PszPrEepa67uDKMs8Ra2/S/eQBOq08A0nztMBJvs6TMsgsWRzTQrQ7RHxWv0o16BEqO8XBQRjD
0ZjqbK8QibB3ZsIPFGitn66pSdCgrCQqDEmHaJzMOtKUXfoU8Q2vFuvEW4lXmQO9UeDbQ0Tgndpu
ANFc68DNJaPl4j+FXcid0wfX5gTc2pmi7GPLAuiZurLTfedO3qESFQYfCMs7s2i1PQKOBrCBAQoV
NmPI9p2xp7RUcQSuwohyOUx3KGD1p9pO+L2qEIWOFBfPF2ZthrqgwFZrXA4vbtUkRw8F/i9IHnV3
A7MBhh4JhZQ4tSQYruDKhrQQ/JSXEDsLhZDtFNiZCLU/G+483d0hzha1MEsO2CSoORqATSHRVEOm
Cy6tE2h9blw0xG9GQmuSs6dzIGgqKKuzhDd3o2fAc0CZccxSMeA4agAQw2dqq6ueudvZthp3lpNP
39qyZGEtaXuqW6c5SiZQv8vz+r5pxMARFIiEKayyQwv3ydh2fTDWonb9SuQV4P9zUtTIPTaLHQHX
BYxne37F/QaJGMLQnlSbmPe4HMqj3p7KU/5/nF3JjqS6Ev0iJDBg4y1JTmTNU3fXBlVPYIyZB8PX
v5O9qssrEinv5krVEpC2w3ZEnCFR0xDy0c0NHBKq3eYiMVEEIgq8ypTAb7uM96RMimc6ZmKvVG7C
bx1krMHo02fL8rI9hyWunyXxU4wgRPHRYwGV0jrBh9fwdRT/pciQNrbZGyxwATUMMq8b79wuYqde
TtaG6arzVZvmAYw3+k0L3sxDQ8HfP1p25/0RthObp7LUsPzuUY3fg5TX+pyPcaCnFtShLiIWZEsm
bUI+1q1+WaOoA0+mht9BlG8rZOueWJ90u3NogedRc7s+wgkMbvGA6/wE9UttdK/FsbIdZOcmrWCO
XiR/ItYOP1ITrNxkSouDcsrhj6aNCW/4jPxUjdFBYbrINzRz6AFm49M9BHO8zWhXJdyTLH4r0iTd
x9xrdhMq7TYUfFy72kARu71NQLbxB7chByi78exeZhHbWVVpZr6tXagPOUVZ/SRnAY6jgf8p3+Oa
mgCg9ymQrQORty3kjAtQFiF45jOLtc7JZqLqrjt35zy/vhutwmAg0tOhhYl67ukgM7nyHZUl19Ut
5kw/4NqdFGCf6iQL4IcAmSrZeEI58roMZW61xOyY8R6ekyfArG2/z92900Pr9PLVZyFBmfsrubZ0
sYlH5ckzXwTW1RidvTRFIOGgd/kNCxeHOfjVhsFbzbK4OgEr/d5yfstdbwXps3SnIrM7FVeweEvH
KHQb6m51D7lzaVJMw6qM7cLwzGUMxkZHQEjnUZjUeu9U0c8esuZwXO9+AcG7Rl9ZGKG5ggGtuA1B
UlRbyVA+wC58k496ZYQWrs9z8QLHUrjGOqo61f1mvK0J+jcBrs5sDYaw8Olz7YJWgTA0lS7UQ0v1
i5C/jqTPl5fNwtzOVQuc3oQaWw9ljdxFL6xLNwkMXS1jLdFbmNi5ckFsKuLhZMGqzOxH2UwHV6hd
1IwfdhmvXGuXxmZ2Ka+TwegGJ6pORvvdFS8s/3l5ZJaee/77p0yiGKGiBzpDdSqr6VFz/Wa18dPl
Ry+Nyizf7oekgl5BVJ9qCNoT7yZL1JFndygHbi+/YGlWZxGLFgMMwyTGBNfk1HtRbK/dlQbx0rDM
kusaWFIXGikV9Mf+5tUzWVNeXxqTWVpd4IxqYgMaEgN7RkFgB9e1oGijPVhy/uVBWfjyOcsdB7xh
yMGqTh2Sdr8vFIEo2ZroEv0njvZFcjUH5dddNcRdNcL+L+qNHSSS4zedFd6hs4d0N1jQoGhgArx1
3QTI6slNk8e06CHQR5iMN25EkmFX8VyfvCpqH4w0a3Zwh7LuexqzHzDazT7Oqo8wuLfEy1QmCiov
Du5cvU5uVU2GO6G7YguTg2kPCtUU9qS2bwVrwHmzazNDZRvirPBN6Hrrz1gYcNZIjb9KDOPPUnmg
VctKZIGpvQGybvBiTHDJ9poXAGoECkKVC38tAPk6hnw3y4+TgLhiW9kk25STpe+ShKTeRvO6xLRR
M9oAEDNt84nVe67tZIfenfPUk7bymxY+g3g2+s+5Y/cweDDtMTC0o7cxcFNNBloIuogoXlMDfpnA
9v2c7EzfjJFOd4xW4wbu7X3lW4Acx4FBk3Qr6SBveVpOP2qGzE54bUnRrlHqkPTwXQP12bXfs86a
4DdUGnqXiQopCBep6Udl1sC4Io7uklHwfTpa6dMUj11gea00fM7S5LZBrMZ+Uyl6C/xM/Q6P2mLj
tRk7pIlbB7FbWT8nL+khjzlZOythFupmOnuBTNYYWFPMA2jW2iHSavuXZRvpCZAeeHFQXQRVHVPo
tae5s8uSKkMe2w7xCDeMSeygfQ8CIytHKCYWfwRy4I9x6JG5c9N5UmdwgZtwyHoZRPxIKexESG2w
Nyj0D88OxB7bIMMvClwlcK9mfXmk+Kufw4T0lKrO3UsWs2cX+sC46AgAFXINscrBMjweqMpJPjrY
up3PX+97RZrE85OSwmvS6HPYnUdpDh9y3vh1PXgww1PlXSSK6NBZBVp1I1ygAx25KIxmUW2f8Jmp
daKxi3yxl4YqNmXBhnzLYglDjtqT+QkHZx1S19WPWsfddrLktJNpXVW+R9q69QvuND+I5cCQV7Y1
/8YQUj2s0VP5xjWANozXOG4hifyeQiTjbwv/lF8jKpb3KAOmyieMlK+0yvWLpUxYikOlfMp2LiRs
74eeOUh4uho48S5q7lAdacLOPa+ACUpBpLT5Q1dQM/AaTTc93AN2cGC3tm4tIKzEahsk7WIwwHwd
S4BkoirInTQLbeXkEsmnBlEcV7+w9gyyc6xa7PK6NjcusrQAVxEXtYmqPqDT3N70iOsttXSFrMrV
YPVN6VbxCt4iNT0nGXCXyccWCTmMYG5yAFh8m5nDvtY1FLcq6QSjW7fcN2X7nWROUiDdy8EYGc9E
M7PR/WMK756NYFP7eE4rHrBTTaEcrTGo2tSOfVjBwHWy4lJtvKzNYcAQpU+UDW4Phzg67j1LmMUm
ib0KHjhk2Oloam5zq8mOyAi9lwS5/w66/fp37GDLQSbT+c1ADTxXt1nQN2X5mnjMfc/y3gkAoO1v
gdZj0JxQZ7HDNm4GeBVFmHKl7epReSP8kaVtN41PDHjrGRaF1183GtuW9uNBQvXTrxxHhbLKpo3D
W+Ox6ryMbZBIe3vZsumDmEN2GBRGPrIz53utBvUzNrBhZNjw9pKb07NMoujNnFh67C2Y8+UJd0sU
G5zsRkD26JEMfLwTkEF9SArRBxKIiIPupQ4jE9NbpTS+V2bSHygkRLeKjMBJsZxvbR3Tn56hwXTp
p/Yjk8nkR8I2AYitKgqth1YcWFGm27Exi1djQruz7uw63eQFjO4Vdutd6aAkJkmOVW4OyF4dY1Tb
UufRLk3t5FWBVbqbKlcHNtN25o9mNeBqSIG/l/CI61CxhZ6uC/+wMj44JQp4MIUGcwiisYUBxwsI
DsPAyGmiY8Ec/uBBmwGq0xSVK+gCZNWuhpPIyXKgFV/3Z49QOo53PKPyNuWmVsASMGcHOeIalRaa
QCzExLQMsXMDwb7sJYrM7KXLMux+Zu4GlBPx6phttndpLE/MM/JbqzXjRzUIsVN5zZs9lEHVN6Ox
Wrg4IvjgPeegLuFk9T4alP51Fj9C3c5pNnZVk0NWGdFuKhACROVyk6mIHvImEYEpjH6P2a0gESdM
37Zsssl63GUzoEzB54fq7bFrGgORqyq5NwfVodI5sLe0x34i0NzfVvkZz5Q6FmSsYt5/G0qqcYOK
4LNUGHQDkax4U8CX8VvpmMPW6hoo9MYG3Q+0ib+raJQ3FuuSfRsV/VMplB3EerIB2AIDzSwB8o9Z
K9DNJk0Ij67sZDhE42uIN4IyKJ1dpPi0kWczq3NF1dpVqm43vRiycEi0valGoLMGDiTHWGBvMfj0
02po/O7YFQgvxHC3+McIRFZItDUVr7Guai9wWcdvJO5S97DUQq22AWjsd5IBSNbGtfuG84ecory0
4bbeYxfZocPxYhm62saRWUIcWad68JlMsgfoYutdUaT1DarsecCinmQo1lXtB+LD+Z4SywizUSGs
nb58qoaGHCOhph03iYsQBrqFR/b4hPbJIcmTbI/bUo+VUzk3iF3nAY5M9FeLOl9QIOHcMlmUBxQc
+3ue2dUhjc7azHZS7vXYeMe+hUBVrVzjLikNsolka9zhYmodYIc1BbTRzX3lldED1N2N50qS6rUV
Vvba6TYPW14+JFmGSipEjwIcDWJvOnlzPta7m3RMp53Gkjw4sMBCVTjqAyvCsV47ornJeOX9gLlW
LQKaaHWTWTm/bcGgQ+KUdjs9Gu1vGIq7Ps528SAt6P5ORo3SGmrnb1VRqA+Jop9fchTUAOzjO3BH
7UdqutYjSyUcQcG/+wNt7GLHvMw7tQ19cmWVbsvYEfvCq4ubeCTWs22Vxu/ILrLnXit3b0qAUXc1
dpo7LgoA9DMLzimO1X10o0f+ss4jIX6w3pp1VB6TNHKeUCzgez6N46sDa4U91cT53QNr/kO5jQUH
8TraoRWVwx2nBH91aumvPGrlrdvn02uMYmyMxlrePwPnLz7KPm//4piH5SdH7+0jFU352AvK0KUe
KvJEJXSt/UH1ve03MkbpEApj0sRuVWb21hFKDn7cRzkKR0WZHHBgN6h7WU5+B1AxeGO15LAUMLqb
UTpkW8BX97XScOwZMhPMdshUJygFDlQFymZdCH+rDs684Gz4ABF6Q9BBNfwVKjgF1npRgo2imiBp
3P4BTYvEz0tcwfbCMFH0zMgbNKhRedBQ7fTswtuDIwH5/yazHnOIRd7Ce83eN5mNJZ4W9k2kVAUp
CS++E2REhwQ4hj1rPfdBkki+xjpzcuCH6n4bgyCx5bXRBzic7Y8ersM4QRi8ADUKxYdaF/xhaMHY
l8RwUK7XxbjF+PHfUZKyZ9St9bkd025dSqybtJMQtqC4HZ+6npvfPdF2/pDB7o9zQo5eAw2sPmsB
BG3gYrsleRzfS2Gq2s9qT6O3AhUiKB7lgWG5zpM7uFgYBOX0e9Exesdr09y56TBsYUzQbYvIie+L
xBV3BjXEbko79tsQNlCjA9HUx+bg3Js1wDqwlPMVXPkegNjq73qk5X8aE6h5P0pKQFJ13B7dEbVi
6lYQiY5K6FfEuOo9ZjpqoGRgyMfG4PBeAXZtxB7fllu4lu1tZtM9iXJvbztj9YhyhfNC0trYZBKQ
2NQpu/1Yo6mkK0V6PwF3AY5BSfmnK7XzILLEhNRDR59GOB5CxRcqii5gRTxdYQUs5NlzpjTJaxT4
I1LCSgguK+N39AZ9LKbL+erSw2cZsT2A4ZuYdnmiEXQwizCvf0PE4vKzF7LtOVW6QQF4NDSe3WId
Yuvf2FDljoMO+KvLL1hItudM6aKAYrbTAyY8ukboJck9011w3aPPRbhPhZmqLk0nqg3Ugfkdjn1k
ICu1sKVvPg/WpwdPU+NwbcCCjJpG2E3ua6nESjFpoUA450CLqkJrAW6JoTScULf0m4yyG/QKMp+P
9ksVpSs/YWHN2Oef9ukneNBxG5MsqU8o0gRAEgBBeJcWu8sDv7RoZmUr1Gc5ckO4OArcNAcClJPx
oyi8zWSuCaksff6sbjUWfTE2CeHQmUH+aNvJtpX1/WD2a1phSxhme1a+6gwqjbpHn6KNfLVFAiU3
SaBe6Q+2gYknrqvjSllyabBm0RuZDWeQmK5OWQO9ltKXSJBcA9tRlqzEwcIb5sxnYWSD57G4Pnku
tum6g5858S0CoQlvZcIXVu2c89w2cIzwKlTMIgYD+8KOw1zUB/gLdQG4T9pnAsWcy2trYebnHGil
pM2gmFGe0h7Ip/4+y4uNVCsqz0sPP4/gp6hQoNemo4nyfBU95w66xG4DI441rYClp5///unpZuOB
pGKc1VFcSIKKb9Rp/RGCNZcHZmFT+se6//T0IgGbMSvgVNV43dbAJb1ha3oZCz4P5pwunZsR7uio
Nx7hA4ASCordkDDVsoe3h9W7716d0beJR3CNzbJa3U1tLpAxZuMR8HIqtpEDdAQcYxrcaQfjt1Zo
4ifAr/nwUev8BGYqK2OwtNJnQQuPKVPLrLPDdrqzOpAmsDmMwFdQcl33ck4irggUu0Y4/IQQeVU3
8Lcp/BKqOu+VMPR1v2FOIVYxcZTsCjecCqgjD8ccTjkNs5GCrNxFFgZpzhyOTJc0pbZJyCwI7sjf
GX+Ix8oHe+uqhTinC2cp8+JOaAdubChlgMl9EJX6efnZCyE0J7nCyqFAKtIREGOemqLbDBzi3/nK
1rIQQXNma980NjMGOmHz6h9VbjyCLnzlo2fHrVIQVYzB6g/jwfs2wfgmk2tqw0tfPTts7c5m0ANt
SYi8GTbYDEW1+jr9IPPf4fhpT2kqz+sZtoMw6UCsamrYOmPVpCuDsrQQZ9Ha222MLB8LBRV8nrGg
RKlC9M85KGLXrZbZ0Qr3X9HoziIhSgW+oljj1o9mTepu4cyb88ltHgNRE3VOiGt9iiYFPJQm1b9w
6oSFm/+tJUyiL/+MhRmeU8tjVCdGxzsrnEUfwHhsIrV2+V6YgTmJeGIC9UJYuIdA17Y7tIzUgSM9
urd6ZKFKRCpd2dQW4nauewhVUQkzkMQKiefxDTdQwLOt5Dsz+O7yGC29YHa2isHNVUkqEp713bX3
Qqc7Xaydf0vDNIveLi5ZV1JIRzclXMiATcu/pxX1q4JetyXPebpxnDEPJbsRUOGcB80kt3nk7nC3
fa3RA7lyDsh/rx8FvBZRp0Iwn+3MWj5BAP83B3fz8gQshcMsmFHLndIKbuGhmb+NFQpah/wsiAQ5
PuxIl1+xNA2zcAa/WMP1nRP4zNvokcYBXER3dfcLCeoVP4Jx/PffIXJQrqg8LkgYtbg/xS88je+T
7G+awnedOWvn41dr9fwW779vaey866EEiR6YASYtc6DPz2EfFSY2q16hB0MeEwVHOX9kUuyABYJM
UZqg35bnqOagDg9omJTwvp5SyHKDAGMd4e3hAIvoNZv63MryEQwOoG99NgEbxiqUJdsqMIFc2sCt
r7zJGpjm+N1QNje5kRd3aW/JjVe47hPK2HTLBqh8ZKRN3nDB6VDPHEvgxyuZtEdHSxkQwlvXtwbS
QUCv7DFCRR52LPG6A9qPqMd2yjnA0619oySKVtKkr9bXedDOf/90FFmJRyq0XSHfXkkAJ+Wuy1tf
T8P3AqDEuq9X6h1Lc3Nee59fY3utY49WearrQ4XqbApmA2CkKyv4q538/CNmuxRqffAeq6by5EIC
qbbznS6u0YY6P3q2R9mT1h5K2NUpjZ8814Xs6q/LUbc0IvZ/R6QVQkJmSMAlSr7XMep36JS2zrfr
Hj7bkyo1JHEHp+ZT5IDFLsS2ZC/UjbbXPX22J/XTxNFTz6aw7U+G5oHRvUGQeOXhXwognEd8th2N
oPkI4U3eUdgyzzap6JwdNRXasayHx4hsyxNXHIVj6eFmA4PGutoqCzY1pGnaO2gO8h206KqgcQ2x
sn8tzNWcsVnZwNxXKeTcp3h6z2R6toYz9wZ6xCsLeOkFs62LAOFtFw62YIPQbSOewfwJyubP5ela
iI4549JyTVi0nK9riuWHyrY/3Kb8e92jZ2Ftg+rFiGgI3If7TZQ8WN3aiCx99HmkPm0YHgwHHJhq
4cgwIW5aMFyecs1X5vOrEw9LbK4z0PVe08vyfG1ixRvA/q924+xh0tr76dCsvGNpSmfx3dUmBcsV
qUlHHOj+3YIFAR/XNSrcwrbtzQI8AtOUOYVjhmP1M5ucbUl+RXXhjzhmDLEyuUujNAvzFMjwxAOS
KPTYc+29y4Zvp7reuKI7Xl49Sz9iFumRrc6MGOKez57qw4Up6EHkphkFaVqi1pLKzkKvh+mfl1+3
MCNzImc7lQ2E5lMztB16MqW7lYU+UPnj8tMXFuycvmkZQOx7KkNS5PR+7r5bzsqDlz57dkI7AJO3
rddY4ahdtkPH5eQ2+iGpDXN/+cuXXjAPYoPAxFgVsMfw+gPEumMgcrx7YVm7y89fmOY5bdNNp4KA
xKbDuC9ue9ym/Mqyn4sGyZyd/mR0TRR76T2zozpvqeRJgphoR91skzK7ZSnbT2Nt+wk3QpqtNW+W
BmwW2mMHxTXpwqFlasd4q0w32nGDs62bKefKOZnFd5IWRE4R1JyKbAgN5nzL+uhd0GuYgNgA/8nn
fNpdFR8s5SYwNYICDiS0vADMs1cAkVf2Pvv8mXMs5vn5s8hGF7kw0yrC5ueAOBM3BoxsgFeEsGYL
hscAcGDhT5lOP1ijrROy4vLVwu14C8RavAf/TigfFaMuKCfJy03SF6gzAFx/0EXOeSCdWABLBXbb
raHiEfhLI0G3QhntvbQd8xu8NZK3aXJhEy26Ymd3/fAI5jAJXQs4pZSUfTCwf+7Q/Tj8vmqRzxH0
9ZABVxrZVehBqcxPVHsrU+/B5e0uHfq/zE5W3nO+EXwxsnMQfUtslgBkUoUwpv8RKUB7+vqY6OxB
QTOYlvr74LCVWVzY0eageoAhAbwpI8jFWSQAISr2rWz6c3m4lp49u/BYg66wKbh1yKfukHYeJByt
ifqXH74Qn3NM/ahg7WqlEBsAvW8LO+13nQ07U0AY9Zrne/OWwGhOUJQYHOAMXaDkQKR+jfTwa8yy
qwbHm4u7iNHKnDYpMoi7kD3x2AN1ohWixNfjDo+Z/16rLC/OjC7RgLlpT95CUWoCHax2ttcNzOzG
UHsCdFy3iEMziXcOeFiuvVPWdVdCb94kqNEq79Mhj0Mt303YuKLFtzKhC6My7w04SPENqvHkWvbA
UCDRX5V1/PoS5c27AiVAinnDqzhkkMPnDCbnUbxjY/mQy4erBn3eF8ChKqZUqzj0Rr1xyWvfoQQl
15xtvz5UvXlngFgMFaGuT8OuhGjophoAdfJjNyU3g2jlUztOGC4vMfuVQsHSVJxj+tPJBFJGgaJp
n4Qj0/3tFPcgIEtrTdHo653BmytgghxZ0DYFyhMMBECOgRCD05rasIIfLk/G0ufPrgZEAr8pKluE
eSxunCrf08a4qlLjzZsG2hKjSNpKhGdMsAvMOsQefWdyA4BJtqS7QoUE8Ke5XjFjUBSEtK4I62ki
z9WYuUC/islcufIvhcPsYuAJamQA6gu4Mlh/6WTts0jWvnDgIh67dX9dPM97CJNsNEnYKGCEJvy2
/uaxv5enl395+nr/1zKw0gINLFeEaiCAgps/vAZuOWlxcmuIkbTTHwW1LLFmObQQe/M2Qm0xOHbW
Azbr1H6LGGBaeoxvEmO4BWzfCyY+rakeLEzLvI9g2D1J+h4DxvS3pJEhs18Iusd9u6a89/W1xfs/
dVKT9J2dEhGaZfebld2NNqEO36OgBota4me6PeAGvSZKvxDm5jk6P20iKZCcVkpLRGHa3botcI2p
prdDhcLN5XWw9IJZmCcWlG2hc5GgdbQT4xg47tPYr3H2lh4+O6O7iaOaJmrjqPMfI2AlNX/gYm1o
FjYoc3ZE260sJenw5QAk3nWyA5ugWem2LM3xLLbLMXbtYaiMo5XCosHmdhI6ZxUGh8GfY0xa95YB
x/8Yj9Rc2W2/XrZINP47zxB5oH3hCeNIpkGASDGowGMwHCGp1kHdrKL1vp4RbIv/fY+Ox7GlKY/R
Hk9G39JE3AGhOu0KBfbM5RX19bzA2/y/rxip0eUd5UkY1WffsqyFRzYlV+26bC4c2TvoaxisEBCj
rF5GUECCuPEObepAXdbOH6/7BefB+xR0SdWwFizlBOJJQC337sZdNWj4emVBQ+O/j55yHunEoSI0
yiqYcmy/atjA6mjnleOt9MxXsEyuSnoYn0V2zXnkRDYOcBv8Ddnlv2kyrhweS1M8i+u0HqwCjW0R
JtJ4qHkZgPCxEnpLgTCLatVAOBxOVCJsKKQSkj9gZe3Oult0dFbG5euziM2r8p0NUz80gjEu9gAn
rXsL9eSWPwsIK3jX9VrYvMwOuyqVlybGvnJhMlt+pNcuoLkkogeIswB/ARsSoTdZPUHcpNM/zIZ9
OJ54gKzMSbrq6XIcLGwW83I788Cw4RI7rBNtx8mFzvc97MdWpuFfovb/+T/zzivgU5QVZ4TpNGk7
HLLRzDZmBCJW4ZrNKU8s43dagAhhJELfROABHltTudAohvZL0pHxHZKBw0a5ljxlcG73AT0z71o1
WUEnrG/QOu52STFaMHprih0xK+NuHFq5vTwqCyt0ro+Ihk7suoxGR8yyeQLZLX/kIDH8Gboza6rq
7ZWt7usbGpuX9keeQJ3EyZDKWdkPobxs0xP70RzrB5OkH1JNDwVkdM8b7IrY2dIPm20YQ4YbbVG4
0dGlULNkWLfvqXEH5HtweeCWltNs13CETHCdYtGR2em7yuzfTaVPQ988X/f42c6RNf04wnUkOvIY
xXDRDZspyUPm5W+Xn7+wdf9ja39ar+B7CwoWrnFkYK26o6vA02l/MssJRVFC7Kbs91O0NlYLO+y8
wq9KGHcP1mAcwSaB1Dw3nmsNg9PLv2RhIuYFfkfCHbi1wC+fyBt4sgA95WD5rWwaS18+O/55ikJn
BQ8wmPbWMPcE8ye9R79c7K779vPi/TQLNbEyrdWUhIQGttI7Cwi8lNKVnHEhBOYF/tZBgZeZOPnL
6tj3/aZRxXYAd9JFGF7+/i+1gnE5miszWp1T09jCD0D3tdg5GqSmOE2qOzDyWiRiMZjfCuZpmckE
zH1K8Qy84QgV9NK+cvZnYU6nMj7r9xjHJie2CZ13lHT99Ayvs2DIu3KfXVpis1gvMgdaIMRBMLqY
HziUqwys1GZcGcWlRTaLddbJrEXZNTqWtXukGWRYCbD4KwO09PDZ7V/0RPCkM+BGNR4jPm5s0EAv
T/7Ck+eKjFNrQ8HtfHS0NDdPEY9QcCqosb/89H91si9O1Ln0IuTrkc6V0g4rp2seolzaYLPW5g7U
W+O+lXl6B1t6YwPhozbgHuq88FT/A8lqNwmw20B2Acyzk6kKEL/QbzpJXcKcJuUJXTlgFhbFXMLF
8PJBTSSPjnn85GYv4J9Za4G79Ojz3z9tC5nTT8oxy+hINOwRNtQoOMowmdH6KRP84/IAL0yfe/77
p5dUfMgVi1EUHs69oIxPyS9vSqzXy09f2HvcWVy2TWuTHJ3X46gaGVSGui+zHu4nUfeHO2sd0oWf
MBfObJwqgb4tViAl4kbGw7YU5UpMLkwBne3Mbem0Ffa26AgZj9wttyYkNlogsK8aHTqbYM8oDVBH
cPoCxbRh2QTqOPcBed2q7u3yG5a+fza7rWni8tOcvx8Ci1EB3SUYErwYEt2iyy9YuEDMNTNTEwWi
pohFCDEO2QQmtdJHw6shLtsZ1XeIhcBVo3PweyYIz20vv3NpUc324daDtCahjnF0HONU1uIxH+p9
HXc/iWn9ufyKhXFzZ3sxSQmhJozfjqoywio2fxvEfBzbeE0qdWHJurPt2CtVrIFRLEOjAQW9zK2j
meRrCPOFS/ZcyYd3qiuS3M1DFTG2s1FQeqeq49uGQKZUEAcGI1UH/ZHcrNC9TfO15by0FmbzAuS0
zqSDDFrBPF7tKIE1jUT9+5c0YdOUrR04C3Mz7+UWFQojOkaRmkE4ckrswK2kjyvUSlAuINzYvIer
CzsrIYd+zlFqvxx0d/RUMkAyJGNZ4KZmHKAlnwcRoMtPUMMETIm6XcCtmgfOIKGMoKh377W4S19e
i0vL/TzNn3ZoKeHl0mmEGO36Zu/Y3HttnSllgLGM6I5oaV+H+GFzHbWEDnmnwFY+shyMPPlH1O6G
Qj3R7W9Srwou/5yF6Zu3f2EUYXhg+uCaU6RB7eU+DBf8Iv9++ekLgTUXWqwaewKEN1KhDW+MWwh7
ukHtNtnu8tOXImuWB4gCJi/CIHnoJGVeQPXBKp4MCrNTezKGYPLqX8ME/3ICcsQ30ozxSlt4oboz
115saxhwQPGKhsypzROzRLuHb2n9BK1iuqflgMISPIeuW25zLUaQIGC/Ti0a4s4UVlCrlV3lm5W8
SejKPXppjs5//7Sg0zIyWgkjxVNtTPltN4jBF+2UrDTiFsLFsf/79Ax0CMmiyoTs7N5k436I/jT1
WULMWjnylj5/ts2RvpUF7d3ppCDoBdnVs/Tt8+X1tfTo2bHToPZe55kyT81gPhISPaSwjV357KVx
mR05KF5rz+EWPnt4FdjzTbYfOpSx49+Xv30hrueceUvEBbgnLD9peHDCpgoKzZveWHn4wsDM+fIe
dJ1qDxJeYS3sx8gb7qnXrcT00qNnMY0BHiRRIIhoA8QfXvHK7yG2fXlQvtSrR2Y89w4vS8mlbgw8
PeuGW5mJchMn5D0ucV+CB5TXnOKKdDddYkg/c2MJxnUzrjQtFmZ8zqqXxWjGZKJWqEeqfdfmP3ia
bOmkd54JnZ3Lv3DpJedh/RTMMFSL2q4FPNF21U+S5N8aUgXcqQ922367/IqlGZpFNIVmuJhUbIcQ
qev82JJ76G9cF3H/IHKfPp/LeugHWp556LTe6ykZIFzNouDyly/FxCyeqddqF91hM+wkuzMTD7L1
Rmj2bH/d42chDUXw2lW8FScVOxv4GMNvTt6kaX/dPj1n0A8u1LtNSOWEHGC2osK5ViZ/L3/5wkE6
p85LlyoJobUBvXO4djAa/53gt+tnY/Xkxa6GtyokVNQAtcPEWImGhdvpnEIf5ZP2sGvrsLUo/Ftc
v20e4uPUQVd/2kPUbXv5l/3LfL4oWJBzoHxaUWMJ4xKwJEykDaymUAkv4R8Qcbkpo2m4R1Udrp8F
muoNmKCPHBogSF2Qv8S6VAeoRULudOj0C9iync/g0HHq6cQwsV52gASQ/ignc4LrnmEdm66H4noB
7vfWghxiyIUEMBNkiPgtZi7o37EyIciW1HusOh5Qh0KHzLYoBH/gfOjkSXsQkXD/x9yZNbmNY9v6
r3TUO+oABDidON0PHDSkpByco/3CSNtpEBzAmSD56++Su89tW7ZSt+vpRlRU2ZUpUSKBDWDvtde3
rl0V97b+Mqc+DNMLT97yvqBf2Fh8APW6JiETi7/ixNQvQzqoTdb1dUgbf4ZItCU2jMzaDOhlpruN
IwRfweUM9AeP8h1cuec9Fw0KmrXVRVkJ9A+8OYc7OfXLrR5a4cBukJGY96Y/ELgPHhKUTC48iTOT
77S90Epbr3ZdZa6a7q0tXlx6A9jjhah37r1P9gBJMnjSEQYeiLAyhDGnUtjwFY1J0ZTVqAsj9vcX
Ee7JRbKlEJDUNeMuhdES0s5jmoYyf3h/nP4+qIpTjbE/pB48gtAipLosAAciLy+88e8XBHEqLgZN
vS7BlClQ8iqWPmh7KW+7NqHfqoWld5AgFhei35lvcJp4VGPaw7yvhNE5vYXneVSm/MLTPffOxxDy
4xTWaKDux76HHflGc9h5I/H2/l0/bip+DQ7iNFUFruUsjF/0O5nfi5puSX0v4Sch8ywek0s5mTPj
5jRpZY9OZk+JM+56eM0TWQT53AYju4QB/X0gFacMlt5e3KqivN+lgx9Y1oFlDyTD+lMOwVFtWGWX
DvrnbtbJum8YUAUl7frd0ENOlWwbCW/MQYULIk8mbt9/Iue+zckk62tpJZ5FAJn0JNuW9aw2ZpT+
ipKxukJrb//cUJj4lKmfxn/tiiebgmwcwXMFImZn2mzfMu9h4GovbeRIclmAB8OgKHOq6P2LnRvK
J1uESsyjX4OMtCPN0ZTICXLxlw6l4lR/DueVmScE08/WdDhQNrQhkCUjFLRJG44pzVeeMOTT+1/j
zFM6zUwAiw4vHbfpdyg0yHAB5zZok1Gh98kUIdMgZvh2n72wSV8afGfC2GmaAoqcMhEZQ+0gNfra
gm/jray7ZTVqacHc9GLl/cw3O03WkaZtXDKl487xogbdyTFoLIAZ3+TNheF2ZgScZkRAGTY1KCX9
DmM7GBjMobOv7z+UM/PzlDgBiHdpsNyN4KWX20zaW6WajbKadA0gCoz/kuHChc4EtNP8hxReRmBy
1++Em0NXewu5QmTZF5aRM/k+VNN/jvYtnI+yHnihnUyA9oItJKBeKFfuc+jAt9kCBIXd43Hn3tER
ffKdW/SEA0MKe++o6ZiJKxAfHl1eXUrfnqmmilNWhWsDFiwSv9sl6FYJwGxaDzAwLSSeH+rlH2vS
PJCyXDEPnonYh2FaL+2Fle/cnT4JuZZlzbADwKQ22GtQfltPj57evj9czg3Ek0jL03SCFgMjvas+
e+qVqwv17XOf+SSeWkabTPBk2HELu9zqEVXmkJlLDg/nPvVJAO2SFMJU+GbuxjaLKZk2aKmN3r8h
v0XBQjZ3mjKxnHruLNcbdkuFM48F7XWI+km1483Rltoe69Wi6i72K2t+heO6wOKA/WY8jDLbziIz
oaVKmFqj3TsGt8yCS6e8hHc4E/74yUBgghMt53ZEMzdSwS7d2EUesmIjKPtrw+H05N1ZlC7tRDCp
i6vWgHF0YQif0WCJUw870c/Mz3q88RB2MfxMP8jd+MAiHRWrdDUGTmRW1RaGYQ9i7+3atQ4vYTa/
dwD9ZnfHT8ZKabVFMk0+dkZ7fuOt4ei5qlfmUKQBJEeHetetyq28Nftsp2NrBzFp7D9UFw4L7Pux
/DdXPz2u556zFCka6XYyhagMPqbqiCYYHic3k2AlAy71kDqevrXgJN7B1wg0hSMdSR/msWMfiSS2
FzojWhW8UYu9pr6iMcFGEuh6VR5x8vBgvh6JVULcButHOKyWMoA7MWCrMC/ygxHG/GFHszqAloXf
TUX53c51iQgdQMS1RwrL5IoiuAqUu2DPfSPhuvNU1UBl+CyRhxpw7Bd/aarIRvlk5RiAp2D84Qa2
L8drUslilUl45I4ecx9oL8cQ0GkFS/RO74q+hJesPRUr0HimWC2m2iR0mB4ruOrCwG0UsQJb9Ys9
WB46aIXTHbK5dlZum8+HGrCL2BOt/NJWCly00aA+h9JPjq1/U+vrmlX9fckzQoPc5uQ1QV/93mpG
CNXsEuWg3rO6wF2G9CuUmT5M3hryyEEuv84dlGmIAeVsqIHLK132zFMLKPMkXW5RPfBwkl9QxIIF
SjCxEcyupJhNmBBWXvWiHyP4ePd7IpakjoEEJGuPjt2Hmc5JXOeivykdY56lveh0DYwdf8EmD/h3
amFMk7zctU2aR27FFtjozvq51XAtrirVX3uicMCcAVsOMdnfFpPk4ejrGiQHyKjiOR9gvVYqNYdW
4ZYJGtf5EM3aKoGOaCV+rXebMR6zhO89wtl9XXPY2yI95F/xrnmWBuEDcUmCiGY3mYd2EkPM6v2o
eSYgn6aCU9oKYCRqwH6yx6loY7CE4/ff+cxCwo/7nB+OfZBYIm9CGv8KcqIMyLAurnIANrq/VvcQ
p7ngrqdwFYaL+25WRh+K0n4BT0FdUCqcEcqI02xvlstutnocKxKHi6hCRuh1UX0SgxqQX8GJeVrJ
BCXmmZkUBuIamL6EAgQMYm9YlYLcItXTRpnGQgQgAvCHdm/dTLK8JJ46t6AcH+cPN7cZxqbq/Gzc
GbSuYC+arXXmeVHvwaMnTbILj/DM4DjNKwoiu25pE5zc/Trw1HVSPv6lsXGaPbTlBHdxU0GGlGES
FEv+uYNfeqDgZ/T+Bc5tQ0/zhhVXILt3Lb8Svi52cNdeNgBe6Gg58kK1HnYVy+DFynS/0XYWeQbN
U5SVMDMfpjWfebkm4JO+/2HOzATr+P9/eFgQOhQJmyuszctW6aeiVoF0LpwbzwyE0/bcEpvAuYXV
026qbzgcTX1v2pqCrZFSuzAIvqsofrcSnmxeUuJOqjqOAoP59WBgWLOvk5Jt66QmGw9KThkkvSuA
ce6WR6weJQ6ODOwSu6ABerhc/Kvt7iokgSLESBWVM2ipZZU3m4IxFnbCqI0PhsFa2U11ldRNE4hU
VjiXeMtm7gDahETSumvobAJs3YcVcWsawf5KPvs2ma+adm7W+Vjogwe53HVhOXyjaisNXS/Tcc1T
Etc2Csqwavd3GRu9yG1Tdm1JxmJA+IrQmfCnkWTWBgmwFsZZ9Rgv3SRCf/YvtZaeOZietsa2HnaU
ZMA2CmgPHRd15B5w6u51dPGgc2aynrbG9l7WVJIgzaZYd51PzlXduReGwG+9W7G1Pm2MbVKAW1sf
o6y1xhGWqwOz9Vah2/ce3jUKUImuFnolpWAvJfev+rZpg6VXz+WQbTjsJD8rmjPskki3XCnba1fA
YLrrggGQA/rRpUa135dB+GmHlAFeY+zF1O843MYi4JbKWE3wUmotITb5ZA3PtPJ9lLHTR6svugsn
3nOz++QgBoNi2qNUCxvpJXmdKvUAzN0jqLaf3w8eZx6rdXIeK9q6rnpwVHdK3rnec5I9/LX3Pdld
FzmaINMsz3Zdp1cwlohtecmo/kxMOu0wR1OaxUpAFncOoKA1VPa0qWKajWunuVQXOnPTT21W07Jz
+oGYfqfna3R8BaLnkR7oX9sUnXZO+xU2W6DV4swzDzCf3fTN1/dv+rk7cxJK5yQtXZdijrJ+uOK1
/aUHhtmzZIRIc0GwcSaNdNo5PTRpPw0SK4HqAl8fSJ2HtLwh7RS25SW93bmvcTImE5VD6FpwtesX
596Z1Vstpm2eDNc8+4u7u+8KgB/WTAjFnNR0PNvhOnOcF8sR3THaFwLamS9w2jM9MYBLSKubK+UL
mNp0PWgWnhGPFahRT4vLmgvbyDPD9LSFOiPd5M9kwMpfLrEnN4VVxdalPodzX+Jkg+0YoUcJ9dKO
JZofgUPwjZ2fc5DYrAnB9v0Re+4bHC/+w3MYkxLBzcGIhQN/r73AqWWY+Hfvv/mZ2HbaKF15Gdoy
Ge0BhoBDvqhbP8AKzDfvv/u5j3686g8f3WqgvK69tt/5zhJ1kC7BPmAQFzaY527+yUy2CPr5AX9C
uWxeucsKtCGTxmW2ev+jn7sxJ2sK4oSUOH7j0R45M44BV+QvPs+TqSuxXwSrBYn4LnumwEg7XdBf
UjicCT30ZEmZhw5Y9ClH3B9g2l/kgMwNaQ0LE2RBI7+v1EbC9yj6fov+68v03/Ktuv3nBrT7x//g
71+qem6VTPuTv/7joSrxz/8cX/N/f+fnV/xj/VZdv5Zv3ekv/fQavO+/rhu99q8//SXWOOzNd8Nb
O39464ai//7++ITH3/x//eHf3r6/y8Ncv/39jy8V3EWP7yZVpf/414+2X//+Bztm5P/rx/f/1w+P
X+Dvf+zfugqGOL+84u216//+h+X/KWzboR4HsIcdETx//M28ff+J+ydlDJUlblPbw3+wNdVV26d/
/wOQ7j9tl1nCpxTZHs89Js9hff79Z5z+6bjQF/i2TV04cdh//O9H++nh/Pth/Q2y1ttK6b7Dd7G+
10v/fYyAKYzNLRt1ARu2/Q63TivanTvDT3Jyk8DLujyE3PMKbGekXBNDXhgY56ixFfuCWn2M1oAr
yptPTTluUYDdNF0nA5umw9rOx5XVou2NI7DiPYoeGbjpvuGDFWR1vm8t78PYA+aKjoPrkaqH2VX9
DemaldvzLPTdr17Dv4ylRQOYWYGE1t+2qgDmK/skhb9EoLaP2wV9FVvdIxfnwbwp5Lx9SowTpTg9
BCoBfkCP5obrdNf0SBGkotprQOgd0t06uWtCJwUvXjcLzPfToEE2Z6eF2SY4dwbp0L3ZfPk0j1MM
56wUigfwWMn4rZkcsyoA5yzl8hk9UTdOPsEdrC6KK4GOHNvNPjmOP0QOb1duqr8RsN/Dqhpe2ra8
HeZShz58ghLb/2LDkcWWW5U+TaQZP2XUbkLAolATs2HkWRsJWt2MTzn2c1aEUtbkQeNAAu5UMPVQ
ghvmfvByR4V1lzUAr+o6tJvlBXc66otJYBONDDDnZcSndMc7rDd86G60MnditG44gNdQDocdqw45
yKZBWemPC7pUA7+GAArMubCn+mBXSIeytlXxRKo69nKLrohJsvXilndpVsdFXqxHr50CudyJpDhw
gCGIz6+6FshHF+X+dsg+ILGehki4VisHRCEjiPuFTMktcZ2ryfW6CD1MQ+AVvA14j5MiKUQZjT73
oZUuOwIBMEMhD6Zci1Nt4Gl8XWQT+u3r4RbApXsCx4X7vPUlsrKSwrDY12trWJ6IkDuRV/dNu0Av
3zSfVTEBtjlx9o0kQFANs2M2IzSMYcfn5El5TEbgyclVpRTfWrO5GrJsiYspBcC2aFSIM7IdQmnQ
RLkUa8fpbts2+QbzwIMz1M861wDsVbBQnuz8BpVBC0qgdGWNaElAq968IglSTVnjH1Q7b0BjLSO7
d6/SEpTFfh6uZ+w6QaQd6aqSjNzpZfwgoBJeNYVLAlZl+FxN+pJXuEfI6KJMpsQEM2h7D6XoS1v4
j5TAYbBI5xWy4WhsUtZ0LXS5LRaI9eER+BFHwjyCO+0YAyL1BOxciTFfXZvauCERSRnLQn3mcCgB
txVAB9fJYlAqN352QGNWA2Ql5kafSRKWQ4MktDDsiPGqdiRrALsCFHINzmgJXZRfBu5UgL7lFV8M
g0QL588qKADejfps2IF7+uggwR3BH2NTNihso/YWuRIUXjebvvg634/90AVpYtNV3RGgbEsYwTQB
AYQwZGjx1yN8yDqVY80tdFSifodr2RtfTW2UD3OAbE6cFjcKAqUYoNow7e90Qla+/wlMOhg4NdkX
afZwgPEjrtrbVPRDWGTWGAjR6v0wwrENKGhX3nNrrDc8B/3RIU4X2n5dxu1iOrSjy3TL0mKLovz4
qYAkfTWzhL0Yv723h3k/yzkJxQQhudDSvq573wYsEpqzapAqOFprRAb59S0aO5ZwBj108s0Ye6Wv
I+1WN7B5PuQLbKGYh9oseD57DIL61vhkhw7lXVf4XwFVe8gy84SsKo4NaRUhz/SmnNGPVUmTmMrk
Rjp1KBbrSowzSpDAKTuAaSIUZ0dkJcdFKrLpenD3ZtuYdVfx8mDNPHSJN4SQLYVlZTYVGW/h+A1o
VI44QGWxgXw9DaQ0u8H2rrqcWFHta/Sa+3Q/lOSlcXorQKmAvmUe9wLPQ+yqLS/7nCObDtf4aoRh
yRR5KIXtaaH1eihlD/KJNlHWTfaKN+5qHvW97RYf8/ZDNaP90RArkNmAMSSKuB8lCgh5MT8kxXap
WoTugY390+xY3YFIoAEMBAWDvkpn09HA5TD4RFVnCYwtzGpQlo2loXRDw5b6C80ROufcyQ+5k96Q
epKApPZdQIc0jeuin1bUlTemfIWTFo3sashC4CCuC9RTXseh/qpk361bBiGW6O1N67NNWpEVyH1R
lYC6Wncm6FPnysgldBmQeUo9LbZy4nQEqpbkW2Uj8NptHSHvgueTpIE392+z601RIwuQ3jw0QzrQ
eKD/B623Yx3mo46hPwGlcjio3ntsHawEQ7JzcvOVsiYEYTqEzC1sEy891JK+tV3xyNxkiSvR2qu0
ZTqu4Ay6Aq6SBSrVQ6TGJF/NPVxDNfKewKOwoIFrwSZNfbXi7QDW92A+IGfycVIwmXF1GvpV+5pT
oFQ1w+Q3PHdWHSnA3YbUKxoX81G5CbzP3Y6xddMpJ6C9h0EOc+zV3C42SGHDHOsOzjuWJsvLtCzP
noMWLW5gImbXJdYqAji67u16M9kQ2aTAjl6hmJ59ViiJwcwP1drAhqI2cifoyJokB40YfgGfacrL
7TKbfNPR3mwXVjWREtb8ZM9z9XH2dXl39Nr159FFo8yNLVezbTeouE0hYu89J+IZFNnuIaMjvAfc
Z13b/bZKGrGC+m4MpCk0lnNEWZK74C8WfREAbPTJ78DvcetaBBIc2QgdmqvOr64m9CMGunkznQM6
JAN8ciF2Aw6z/Zpl/nrUrr0tGaH3jeyfrdnBYuZ+SFxQys3In4WsVGi35MAlPGyk1egrw3od8oaN
8OPGcgliZr/lHl3NoNhOeRomlbzpdXaV+nQL2WtQoR2xslgOhzZIVRI0B7ld5NagyrrVvszgRKXg
2lbYT65q9kniBBoQ9xIaC6Tm/dWcsG5VjIqH8OrYzDl7KH3YVg7wcw+OSeUaRpM36Hhdp/1xUjoy
qksX6rsG+SQnztC1G87Vng4knmQaavjF1n5y46XDvbT4p7liwN1NWFzbrVF0pYR47IoJldsFIN6M
IOWSBU4G8Zs/wsjCL+ICSWEGSTwKB+i4IFHmAGUsrDerK9YVONgUslzwekG1D+wcqGP7FrnPLwWA
jChqRbUzlOE4YcMkMRvcMnKJXJfJsEnQPls11roAWQH7rtXgOFdI03pr5qMfHXzSHK5a0o0SsXzI
tXPNwaUL8tI0EDEvjxUQ9/gkxg55OgybZjBP8C20QP/EitbPzs2g8b1t+lm6zg4MRwIy5PJtHM1B
NRXgGQY4aEiJCya3XFnAw2rs+VQFlTYJnMZfmcoBo1psxi45qKH93HYfCDX3tXCivEuiGt7FVfFx
rOWzrti67r3V6LfbhRT78uhz0dDrxi6jiWQtMtmFFU0GTbc1BVO+a1D0bOdvVe692GhXPAaI3Gk+
Vm77Jmiys80QDEm17yBhBQZiTZRYp7kV2ArAbNt8HQ3St465GsX4cWk2PpXrqpHYzbcrXvp7nl/7
i/k0zta+k3sqPkhnuasmfzdA9wF888pLs6BN271DG8zgMQ9ShmhWTe2uFdjcAMR+GHL16mCzmwPE
Fba+h01TrT+j5WkDJ8Oozg+w0U5CKhsbzfA5vpfG28zU+aZzDGxsp8V+dtyoX/xD01Q3FW/vRmKv
EEQOONegoQ2muFMJI/EPvAPbi5bTiBLwTaHmPiCNdaBqjvrW4pEhWFGgjAwFos7Wnz9O2KklTvGs
VHFABSsAJncHt8InJdLHWgsVLBIA6ZkBNw18WKGG24rRjwr97OCd8wHrwrCZB37jzl9GnkZelgXL
1M2R9kjQTv520P5T72D30iAROcMAYLJA2B44uRs5e2zqF3dy9pPjf8FIQsUG5pcWGO/B6KRJgNOI
jE1qPut08WOvzsEbFuIAKj1f66PsfrKus4zewpUCqTXgV1u0TAfJYHL4Gr85ylZBO8xPivjHI0UK
aMiCaYBhOfofJ2yWMqxnVJN9odFMMD1y11mj/p4iiqoOrQbjB6C1opkCuTyxUFrDLsdCmILrEogR
68Aw2dtkSQLmOB/HETjn+nqW7YET794fkihv+YtI+gCudhYWDni8D1b9OCyfc+c1s8nbwneK2LfU
QVuvrI5h726e7Q3KUIeqGfhdW2VfkeU/VNR+KpkN5y+B/KToQ4NPlybgQhsFdVt/ZYkxnlUNMUZ1
N8kxruoXK3PfUt5tykzvpKLTtWR2kJrkpm5cyN7BcMHKjePaEqD0nEY5KpT5BNM9NmyZcgO1OF91
UwEi2VVbUgE4bgrXConpDkVN1spaYtkAkd62n3KPPLe1E+Zzhi4ECsGd11oqJFgaitJsiZHXNmo5
wQJdLk5uI4jkHZC+WZp7IdDIMaFo8svNCN/CtP5Gsj6oraTFY6IfcuJ5scsQzZU79pHbG75lxoOx
pVuFvPAekjr9WJc5dlzjsIed8jUqek/jAmjtxLW5qksnCZPZfsLRfQ6HfFwiDmt0mAPcV4RXa93n
r6mFDSX3qmY9Mv0Is0Y3sJJmS8q5CwbSvoxJ8xF2dAX2QESGHdjYoWuyLyVOraDXTPQqqSp3tQwe
OJWe81ma6gPtwIdng3fbAnCCd8trcM27Gwtq20U617mgOsgy5qALo8GM6hY7BgPcCbLO76BbkR8B
XbQj0oly43qpWWfCdiIUNZc19eZipcaqCyB0aWC/PhnY2WXgs0G+g1uukmfG5EPauBqHFTMd3224
yRGJJRYwsrGOBCIocgO0fyQBtQDg9YZcIrcx7KCAWkLSyrsC+KDJWB802ntTx48TUK/R4mYgZ2ve
uMtuYfS1SsBuDNFIXaAdXeb1qjWJPrjKwmkCqrvI9RoSQbvSr1KngoF2pdx7oNRTEN9wxF6m7WyV
OERK7Famarrtk/xYqB6TvarKDr0wQJ/vxKD1qi7rBq4fRofKrdnWyjNsl5qm+JR4U7kFuRn6nemL
JJjbNFvNUNqp3H2piLc3BCclIDQcu/yGvuWAz+WnNKHepppREIYS2KBcbI2fSmWekkxviXBwdkez
2tJhaVt8ERSU760Rw3wCSR770yJwEKuitlRhXo8BSIp7x0aEc1n1MLCa+jFsXTHGDUm3WFpK4uL4
wRIsfraF/XDlrVzN1Cs8g1gMGmWx9nG4XsseSZgJxLqQ1e3sbw3Hzi+my1iErYc+DIrZh+iRgJST
HOaO86BtFgf6D9JiX2c9DUn6efDzCJXw3ejqa4GR6HXpq8RQ0y55UF4HM506j5MMvMtWr1INEwmz
sNhO0eUBQzOkYbAsZ2UloFnNQaJIhhg4UXi5SSgZzE62YBe0/ryqGZmioVJtCGTcjjF+nWGrVqKt
ujXqTfh5rMSIdia+Gct0J4DQcBKU6b3b0YyhsOzVkdfuwnpzHIqwG0QWqLH7lPhQnxXl5zY316DI
7or5o3SBZdXzHfoIbqY5fyG63teo4tvYtDkVvN98dWV79M5DSZurOejgVB9pYvaiym45eHN1N9zK
EUXYLgkrSKaybgkWHEKjscNeEURMgdtpknjJoIkaGLtFl+oSDomooySDAl4BMLKMx92xoSFzZmSX
e1DzcMrAEFnIqqhnqCpd63NXsqjJ2HVDxKrwnMNI+SsK8DFs/b72poaKoAmJhXyHKvUKPu8AXns4
o2PPt/AaJjdeimPGoK+VwTKP/udmJRJMdu1Gc9EOyARi/iGL5g/+vsmauxTym8qgfcPmeSwxwKCR
ePCbebdYaCmDaUuQIPEaQP++qemw80Z/owVCZzrKNcxPV6rlKnYALy9Zvkrq/ArI6bsWZbVlLu/Z
BIXRQJdvvko+eKl69XX7krtXObfawEfpgWJJt4j7wWpncYdwQW/s8kp1AzpUNONfcxd4Nl3qe99R
zpPRTQEBWnuML5ld4SBy1cqNPT3PZk/6co6aoQJTlRtPINLS0l4DJJrcwUraguFFgxIHPClWNsSE
+9RVbRdYc459w1gLbDc6ScMUqLZtJzXm51L368WY9J8qmv8o4X9Q0A521bf+NJ3/UwXgpn7T9337
9tYfXuvT3/z/MPHvo/xzPu+/fmvLVz3/mPc/vuCfaX9m/0m5S4H34Z5lO8j+/2/a3/7Tc2zH8h2X
UyrAP8Jr/pX2t/Eih6FQQDla1S12LIP+K+sv3D8t10YlgNvcZnj9f5T1/7kg5FJGLQezFxdxYINh
n4LCFzcpa95Dz4q4JpH+6xysfUEvEprh+DzZ7cHx7ekL9FndhfLcz3Kb71fGXbFgGoiiCJR6J4U0
13R5RmSKWNaVUF66KaWfkURK3FjyeobPiHH8fjt4ff7WlQNAHT88oX+VP34qdxxLXv8udhyvz+Gd
g1KHb7mOT/lJSawXHWzYHSTpYfNWIcWcFYKHntNVa2wd/EeIq4s35A+0FZF8YaHqIY5d9x39z9Aq
3z8HPPc9x6L4MBgex/v0Qy10pFXRNDPJQiSd7R3lefoi+IAkNBSrl3DnP5dEv1/LEVRYvnBsyDK/
K8l/uFaNnO+CjFMGpHYixgcvmb3IzpOMHHCYxz0fIc+/ff8+/zrAuGuhquRbUMxz+9Qxr8Opsx9o
lof9UhiFXSGy5NuiH5Es7kFVXreTovW1u3T08/sX/rm2/M/7KiBjYdR2fJ+fykQ77bizBV+ekMDM
37l2pizJYJZC0HkG8eR/Jh47Xk1QivKZ73kYTOKXpzircphyuK/nRWHvurL7momhH1bLpAMO/uKK
zEsbZIXRl7pMfnODEUEwc5kr8EVPO8bqoefenPMyhLDM3o0ZuqQleiCjQmZfy5b52/w4rt6/twhM
p3PHd32LOcLDExWnhUKsZINTcGQAa4r8hs0qjNQMkerCZX59hALUShe2og5e7Jy27mreWZ5VT0Vo
cPaG2WGeooKmh+UrdOBleykgHAPOzwEBtw+XsW2B2AsXgZ8noktYrkEAr8IxE9mTO5aODEtGhzVj
aujiqUZbACpsaZoHGY7jc2B65IqwqZ9I3FTapkGZanOpLe/Xe3AkMHvUYghYnnUqeIKrtKz6ZK7C
IW34vKNJOYe693NkkVTqr99/rr+7GGeIiBQrgitOL7bMVADKUiAm1sbe9Q1Va1uinymAErT++P61
fh1Dx8WNCeohMkDFjRXux7jnHLsOMUcqnM4Hf80zgzFU1rWs/7kpwXbi93XtX9cZlx0L2j5jeKr0
1PevTxhyAlpWYQsvUPRCkOK49bGjYsGGCqURX36hZCofyoSMlzrbfo23LuAItvB8LK1YbI73+4d4
22u0I041vmPqWljdBrXAFH5xlASyPrPyw1BbWHr+4/vqQjVpwV7d9X6dNCgdSUcnDgxurWW6JQDG
PiHyetH7V/kl6jhUeAgBMC8EUB5//PmbDW62ZAu+caBbRm7hBp0cksYTsPMfknASXn3PMHkvKKnZ
Ubrz0xRFbHVhNg0BqXW86vF+/3A/q5aMYERMQ+gVfurvEi69TVFOaNzq0sXbEGj8we3KvcLEuhow
oObCkV8V9tioCoyLv82oC1/NfMjYcmGYfZ8bP302PGjHdx3ucUv8up/hVe738wgq+GLX1RrYIKgq
M+dIZmIWkjWudrNdP+n0NilRqpmzRW+7bJSYxgsMyNwjudKeILOOPT6oS/P6l0ngUpgFYsdjHWMc
HDB+vnFIfi9exiHI6FnmPbf9WH5aQF1BJm0u1N2SaUIPqiAYmNgnYhvIUKazYBtuwXwNG8Rn2zV6
Yw0uiieo4OJQ6ibGxP+HuvNYjlvJ0vATZUfCA8uBKcciWbQiuUHQSPDeJfD081V3R0z3XYxZzuZu
dEVJVUDmOb81+8lJwqHs1UpFWsuRXFi6raI+xwQBcL+wsfI12ipc27r4aXoepmDWwZV2q3LHZUck
p94GAAMMgJRUDhBwiZK3i63c3zMOAHUYYjvP6dHtqM6CTuT/01edjjtdFuUpWb0p2yXXd6uXeYJ4
AriJ1WsaH1WvZRdpxPVOr4iu9uWiym9HK9dALktVBqAhaRKYfCaxn4lZXZpiE5OfKsO90RMac/y5
nZmIxq1yi/fcztVdJg31P4lk//q9cKozx3uEsUvN0/jvv38vxAiqtJppfBZ35bxDJGKUEZ4WkJX/
/nVlY/jLeUsgCT9fdxj3PUOz3L+abXM19aPXp66vm5mdfgpdeD2ULEhboEswMtC1IfVnEJdow9s2
hvloXOIM7IOoknlgWe6Ns61gte06aeswIWjrsmEULwtcgEoXPqH2duEvmFQD7rT4cSPmvAsNXrw0
SqttDLa6Kvf6gr3YieOthy/NPjZ9FsKvMH4FwwJD2rRLiTa8lZ/LsB4a1eVvsi+S3nfjYnkCL4H/
Y+C5MswuRYFpC1Q6rNqWw4x2D9cjMdt1TWwe4thpL92mu/OZjuM8aAnr7ff5KGPlj1BR5BxOsXHi
PHDCtDaB2QiRrDcEFMUiIxJ1nYel7S2irNJAL4S0d2RXyT6MPcxne1G09p4WDrUzHQuVA0Xa2y8j
yY4tWc/bJ1+6FpiDbelhRyvesBeGYdK/ys3T7wSGwWepOZBt2zQEQ1vAciH2edBmLBFYzuptjbQO
6cHB21xylCpqeHOrHB4wMrWPHebwJ11Pq9/mMAH+edfKC18rISKCpM0VBpPkfvLaztj3pdu3vhwG
70/fUiXOqyast3iuFV4obcMgmBkKwQ+tCvS7OGq6yCzuHjRrLsmYNbNz3cUWlJixs+Fgdr2hjBs+
fHlXgxwGrSnyfeZOgxEIzRr7KKk7czxIzfqdxusHreYrq+S0eG89T9RjKizyD6cJUU6TETNZknvx
PspOOyyeu/l1Gb9a9aJfeolkad70Hy1P6ijHa7L47ia0BfnCvO48NC/ST0iRuV0rO7+pKst6bD1t
wdcwJTZys9yAURJW/0etDuhRIxhN0Sohg7kr4/bbSe2nLB9cf+r1Zd3PVxMnBVblVqIm015xQ9bJ
Pk50fdfmLel0uQkgIy0VioQY7yTbvvtlZh6zcvDtOYPjI5jy0SnbEVEUKUexV21FyPrW7IHXsJry
II5EaXqoiAryNm9yIWhXFmI8ad4V+6rjIo4DqnacZy3Jn1Odws0TS0t5LHpiZ2mGz4a97rVWHm3j
Wv7CrrPxSRYWHtA6AdPJhVkGqmymS7VRx1qqBRMOYUa3yWSrE2v2FTrP3qGbalJL+qfYQJU3lpS+
T8Yuldtrn1uvuF4BwhxkEr2oj6uKVbRwjyM38zRfTxd6QkRV7MoOh0m0zZ71o+d4WFGLjFoZ0nqv
7ttmmGOSSlEpEdaZBQkcZ4T6qkO3ofpoNhPzYVaauAdXvzQl6UqxfjVkWulLbVna0fGSp7Ybu4dp
7bKfdLarY92U53wcnr3MSkK70nlMrc9WbZ+F05e5P9TF/MG08+Nd1YZKzF+96sy3fN0cnmfTPKpN
L6CvqkflJfdibeob2ZniVx5v95ZCZFck2bu2/fR19uIm3k+6aCrY3PVEotwthxRM4TRHDmIPUvGJ
e7O7OlKD+Z4k3hzQIHaviSELUCvs8nqDD6Ngo5LqJrHVbZ3gX9Kw6VPsbFA5UPyZVitsXf3ds1rk
CtmLZy2Wb9uNfVVWucGQqE/pOVRXF+36zXz3qIzt2ZUFyjui7El+JTrPalt0CDVkRg632vKMlfB+
c689dnHiBikXL7msYN5aO/r6rOwAViwJU1u7L82Vb2ijPS/NkzPjZ+nDSgDztJDWS7OKu2pExQbJ
X/qa6Rr8CdI6IfaXoe4uMMZXwDutRdBREn5X4z33nS5G6GK0DruQcRB1IfzayJ+Txd4z6mwMCFYX
Kd6TKcNxVrbJk27wDrl1c1+sMvBQgjEJZ7/dNDWPTG+WG/adDr6Za9ZPweDR+mRpqZ+R+rc3a9Tq
U8x7Bmq9oXCqC/oDMv7qOHsPop3vi0G7JjHq6skU/RhoVf0i1/lmc/o+6kGE95zPU6Cj+lDtdmSa
uN3o3yYJEZXuprVhuXhmVOokkWnDW13EaBnLeI+VtfaFOUWjCVgE1Ac3ipgwTPoMqRAV3nfE5b44
SImrAMU8X0zlPHeQ+GE9TC/5qO2EBUnE/OWDUqgrM/SAsvQ7sVcoZzNLzqKzxqgV6Te5xVk465yI
de2svtMnVVCLAYpbL5LbvG2/yfo64XV2T95Ibpwq6z8uPZo+f3b2h/WQkqsylhHcSfozxlt905dW
RTyNVz6Z1li+bHHHl6KneNhbsUWyJf52nDS4zKTYbYXcMzXv20VffZ6J33rlQXdqgBrTsGa3IPLu
sW/Xx1QzD9TkPtGScx6n9rEeVP6mVHfNvLKofXFwU7fut7ZCRjdpaRy3udfBs9Y8srO48ElqieJS
9X46Zncbp/Mj4sRHaTWp7y0KgeUamI26/Xs4hNVi/ShYLlwvoe0+ucCgnDphnTc1P+gQ8+E0zXc6
hv3CaZ/jbWbiBLU4QJCSwzUSG9eu5zTRODfq+ozp3/KXJG18U8g/9uCRNOIZOryyQcqtpS83RTPY
iGd0HTXAcnaHZN8hkIVinZ1jPKgHo+bp32l8kH55/cKr8d1JZqQ1CG/pRzZRK9ZpcScT2rMMafu6
V9cv3lh9s9mkCC2GRfiF3kxhD/DHs7jBGyXOetfRrjD23hYZk/fOAW4FbbZ9kPwDYaclXOIGDvsw
FckZIaS8NVVJqiZyisbdpoel4qEEuqj8FX2cn2Yx4qM5hrbcRhFSpgPNEOfIQ7Kok8U+ddPAMJHX
IIl/LHSPm9yCtunb6nOh/S4otvpHZqTvgwZ4O5cOUpcQPZSfaX9lwu9r5uhgWeJnBGpnu8wBZa5s
SuW1n8kCqQZLeQ8xNh2sxNTCHKN8KFbxa0aSiRl8da4ZAXdNU8WRBsBQVsVRls+xkxziZQ3XuY3M
TrvJZEpPG0kkLlXMMbbgYImJJaChvQnH2IjmsvshGe3bdrJjcv1sU3t7tkiV9dfNdI6L1RcUgPT8
jgoYrtdLLSzwnCBfQrOQZnuxlGhwev3iaugXEGJZZrxT3bC3DfEas7Ut+RSgy78waeyktyESLdoQ
RONHL+fTkDU3mxT7XupkXkwIUAZL7JJi3c2OewFVfpFV/JP/vR3TQotqRuaURTDfT4tV3W+DVaJw
Lt6dfgs7Y8HchFh14oYdGi0yZ9PcjXpf7MhCvICfljs1zbiTKiqvOqO0wcAyRBQTXwcFHZBf+YCq
Ax3liGWkTjnfjXg5eIqnIKuNfWrNK/q1/qnrhqgXot254GlkXV8HHtG8ytG1IYXluRQSLYlzZ1bA
TbYSN6RB5FEpi/Fkr8ZVgW6mflMmN8LM6n1jodaiyLpGBW97HxloTxRfA9i4CqwQc9VlXfObza3P
ha3mu7luvp3VElc1QH5uXCZypulfbtVdHHep76fNTg+WnvHWuFzdFcyfLrIDCm3xkrGVPCeu92VP
LXCRc5xl9+ja4tmKKcQYAAiVbf7JHBd13GawujnOh/RyuG27rfzF6ZCRG9tt5pIXoXMJMGLP78Dr
n9PoOn7cO21k1+6zfVU2p5q+a2qCHfHL5Ce3Mp6LxH1KsVoDa3QP8DcPDh75O6ljPNia7YPsr1M/
tjoyxClFeO88ooFmbhjiOKqS9iIKShMHEuNBSJ0jQ9p+za1h5yn03+gYyxDQ/D6LZ+Tojd3toFse
SH7/KvrJ9leR3jdtybw1qlJBU3d/TK18qBDv+wocyZd2+zpIvQq6tf1pjOVBaz3z2Lqr8SK0sfL1
ZbSCMk5Qc2iDOs3Ldj861hgKHTElttIKgfyKdM9Nu8+cKCi9bG8zLrBTt4k4NNh6Qu6rjFpsDo5b
nrvtRmXz+1iXNszlyjnHOLJxhJ4dfHsxrn27PsRp803wNQGkozcGTprdd2N8X5MAsczT5LcVCkic
s9w6qyMiQZY8ToN28TU31YOGykyUFht5F4Ydh3lfIBbMq9duG1B3KI4zThZiup1orUR9Lq1888E9
Qkjhl6ZCJGR17kUmQ3or3W49NU6n76qMr1k15G+W9pLcGnO3k0V8TBeduElDvM81f/A1dcSrHN4g
d4n3dSkuuVvv3GF9TVAZN1eF07ImR8fp95xmoRw9NLPKODcjDvqJHjO97c7GRtSNtY6oe2raP1qG
nKJKHyfPeW5ybOvW1l86ab2ttXfvTcaBFHrt2Lt8TEh3VEh0cpQnwwsy1xctI9q7c5uHxU0eO/LX
q2nNfFz673Lu9kbNe7dZ5nkuGxU06DZ6yzvRyBa5XXurZM9awgbDVY1+VXFGIboxp36/KIUNQOEO
GDUulqG+cy10ogF5OetZ76056mbvmFXxg4aCPZgdhUl1oQmordD2La9VWblhUiLI0FhqVeGyKWt/
xlZd391W81Pp2JFD5rNHMRXEGoIJXbKzNjOicK3Uiwb6f1lshAI9fD1qQgwMLI9PnozTMugkcS6h
UISn+iLP4xZpsCa3O6tkgH60s55reh29cjhYxZzedoMoUHA13Z+hmTn8RD8wMtJ7bBBk1zegWdlo
ihNqVQbNpLH0H5Ac61XMlTpQzbXcjYadjHtNOeq1Re9x32auRFaoZQLdEBE6F4IUYi5rbY7tI30J
yNAtwqxDXil6AuSwTFE7ac/NnE7aecLX8Wy3Y3rRQZXDKVnvNz1+9tz1QQPh/1JKmWHnfnLetUG+
fhn9dr84veEja8lPdrKW3PVpnpc7iXH9XfEB8YQNhk8Eg83Gm84Pll6RuQCehX31U+bpbSySZ2Vq
/lbz91aqfES5S2rHdNET7wEguMa9skwIQKx7lSJZQlmV3+pKFHGQxANRPRjN769+niZ3igDHfIB8
wsWYY351vetElR4vxxKSmLO9WUx+E1WCUvDsIlDmlrnWAm9GnkS1rZBZ1j1ZuDNOV8KFhk5Oz72j
vyOMeiWfFiAUv0+oZLVP4wFgpG6KQ64swfJBZj181XaTeSMjv5P+SgurA4bs5XyoOFRQfVmvJYXQ
T1WbvNF6r/PwtY3lF/zjTAR3oVMi5mD861DVNjWFwfOmsYGiujNQc5C7VSX1wRnmozC6xwz95bg1
WZgqHbmrYX019Hntk2xVT2krqvk8qan+ZEFLvrq6dy8lapqdytzykYBfIN5MBShFBRaMZXkEqQzX
xD2lyCovah6aqyxs3TcTUV9arrFS5Wl+lhhCnnjTP4deXTLG+vva6/PGd72miPJaiRc2YqDXGIbn
aR377cj92BMrK+pnhPHJudy2/OI403pyNu/Xhg7zhGPwkhj5L5Mv5KYx6yZKHQ8HlF3xRDC9DdFA
ueJL2bDaT2mRog0dqxdvA0mws8p60pKEf4KtpZsPpXnEXuaFCgnJpaX899t1HfubcuT5FeGugZHH
fO006d6kWVXeYwhiILcULiE3JsDNhU73s1z6eacU6heo7KWaAtXSrewuQyRTDTZ/UN+5M9zytUCl
Lf0nFHcZ9lb7sHTN8tmmwFC8OrtKeR2gm5newJPUUd+11XGux+noNmV1wLfQHmjtm18MtcY58mD7
Dd+sHnVM0wEzFYWsKyk8mK3zHb1A3gNAkhvIaXK1YMzj4qllk9iXa/HtNi3SBzSXfk7sFnq14qVN
RVhsmxN1CkN1VzG7ZalhhGWzDvmen2s3TwlZiiKsdLu/HdsNfMowSJagvpBbQKeUyU+8/B1IZAU+
saUKoOO1Gz1Tcu+5OmiZwI+TjtNlNZibS8vG31jEdTha0iv9rlfzbpbtcFhbywkV0knqWfRSHJvV
zu/6ym5PWWIKFNPp2uwa20Cs6CbJk4PB4Zaq6bOo9AojolW+l4hV3+sB85qvDcsKwebITz0t+p0H
TPzb9SSfiGao2cef1H+6RbepewhzktzyftC+2yukzGLU5RhbJiYS3g0i2Kk1x9DVkBbj+itDH3Oh
Wlvb2LXbNIMUuc7Y4I+gr8x5aGRWY9SkcLayDmvfA0kQwMa2xJIzBcmYe5+bnFcU/e2WeozWbtLG
Jy3FO3ac4zGtgaMBcU/aqGXm7xGDBG/nOPXoBCtaCj9yfubyZngUJuARGI3ky9NrmkflRuv6kWdw
SCIJf/A6VOPf6QebY20aeH38XHdbGXAbQDqujPdIjyeJcaWLDYsiLMdu2HXsJHuSlYlUtUqIxGSz
Tw7O33mDviuG/MgcuppMDkj5JyKh3Qd8E/FMuNHsGLt4HArMVIQ3/2rsUsMLgedoIaxcGQh3VwWd
D+LhCIwbOlk8QbpOhpEGuLVNdVr6tazujM5UlxIjH+L6SRoHCtJtL+itNGaRAmAEuO6rVX5VXSWD
qpJu83vUEcPer7NtVlFuVaYFJ2ZR59Mli1C7XjVTdwB/r2Z0lLYUESwl8YpcUQJIZ2694mRk8ehG
OfBp2OP0Yq/ea5t4WE0F9Op2X2Rl7A192XtL+6iWYnlrcnBmT/sWSw4iONz3aFxn1OUAwC3Hiad1
hxks+WEDVw2RW2o3fNvvKeNrOk+/3ZGsd5y52/tQZqHpAjuug4vXYgOkY7UCWIjWhRVnVNh81xxk
5bqtpzuzaR12yo8+XVBFS1vADyWDdnVfxpU/G1sRJP1P5rmHWSwfWjLad1SakG5HAnwyJ909v8V8
Ahsvng2q9F6l1uaHyVJf7mhyR6ebc+gYqyN2JZyqZac7p4a/q58XjstXDB4ZDb2BUcQvZjxQe1OO
jf2wlKXrhLk3cxCoHoPkgPw99et2VbwidlcZ58mR9VdiLkkXFDlKX7LbMQYCKlx51Z226PlC/nx2
dRNaBc1ZhNizADQOkT0BCyLZJKZeevumcVfznHWYZaKuxVoepH2b1ZGxdLZzU2diKKkc0utqxwPj
DjtjnhXFOphrrft4mh37oDeZcCJToCWgOcAqbrU5kfbN0kqD8MgFFOKgzbq+hbEi/+HsOB2HJeIQ
6FZkGwkRk92oFw+Mxip5Hsu1NM6FkhwF9iz478oB5Pq4obwxNNpBJkwq8bk3vXjcqdob0l1qmWRG
NbGb0CDcF41xrrRtNZ4KY+m1G2+k1Oggs3JbDm5lFW3n/+OYmN18qj5m2+6yi0kaSXVbdPA3oVym
gVA7o02QsHp2JcWtZ7d6duAnkwYZ9+RGaqOL99bou/vE7FmldLx9J6upuPLMYrjnGd7GXU9tAYH9
KBKW18mrvcjoFTY5T6S4BAT7XlmCY1wK2fYHBGPLldx57cZBc/24HbywX6ApEwbMuw0z0hHS7Q+a
0F9cmWxTTNo3XW+s95zb5AeZ9k09U3xQpfQcoUu4SjwIdq0Na9xXerNF6ZY2wSB6M9A6j9nn6ldP
B3E1cMCyrwoCK7DsyfiZSBDeQY7Hb3GtDxoriJm+VUOWLrthQX3EOt/3+QGsmSGSfO71XPdtyvSW
8SxYg0E/iGOA+KSl7d1ValUHHUE025WXW+wbNTF7Dc6FkGeZEb0a6uH5yp/sJo9LWPUF3Ra14dbf
nSgQAffWOYmL4ksl2vogNE9/mPHTZ/vFRTbtiI1aCimfJr2+NpniTEKHQS4RzucMcAsp8tp5w04k
k37KOCI6mmtWsden8neZiDwsvLh70nud9QXkjSTPft1wYTf9h8eX9pTCk3wUGQZTWXpDONZmHZSO
VWq+bASfKQ4QxtYVHGvrpXnYBiM71VqsLg4r6cXhuQs8HTNevWHPgJLVv0rgAhgyZ8TklZjrSwGj
+poWRvNQaM6bsYDgLFrlRpiJ4geqE1oyBNz1UhFAyMnQlIGj1+2t2/dYIZrRvS+8aUHyC27ty7Us
oCGHYj723ljuXbvwvhbCLvbtvDRnbamHO4OcT7yG+syajULeTq+nXZe+ajI2bpx2QhGulxGavqND
Q915VR0VGNIY77zRMU7oiFqopL79dOjPiEOt03HH9PUVDM2NmdbEKTGi0urijDQDw/yaRJrQ4u3V
nRYNRcUTViz2+okfJsc+GFP1M455dqFrwn1LzXV8W0qXa8KQD4KfdIubDwuccbW5TUm9nSQUsReu
cGNYzx2Jb7Sef0yrG7C8p8NF9NMp14ilhDNZnAPIAfCU1RsgQlpumWlQNJvxnnabi7fO7SKjWeu7
wUwkOcUQ/qQIcDUH2pQX+yqXZWSjyEk4eLYUF4Pt7kTayNgfIbDhWlu8Y+j+UWy1CkA41TF9FfrN
lgIOap6N+yCt9CVYcO9hNmxNEx1A6j1N/WSEK6rJPaSjB3GXxlggS5293BGlDJKl3nabKbvbRMz9
l7PmV8X//HuSNWVLA4ETrCtJ4DTxmNF/LOSxrhp17GxQM6vwrBsNFwSksLT2Zrdkwh+32HygxGR5
b4eW0Od47tZb3ZPWY0306N7r25IY9dq9A6RxaW+IDxS/HNjRst0gpwK3n3pE9yGeV7seH3qYL4bW
rNnx6COB8HCAdGVm/Bo0i+1MxpZxTCweQl+pBjtqBsuPY6A84ob0Dm0+xQfc8aBw5BjlrsTlWtnH
AqvZO4o5kOsEfFFizXwgVWAIUyZ6ttYhL54mY8Eib+k4mwrMNLOhp2A1tn6vK++1sK8YqlZV+X6y
tCyUDfoBJHeYjQuyEqpk0A9Fthn7OC2my9ZOdBFXZcyjn3q/jSUefrAb/S5zbGp9N02fc647d11j
doPfTtdIgmHiz4G3g9Am8hPaO3AXPWWmycvT6uBGLLXZh8DemZ04kAI8Hy072UBErZOuL11gOHRZ
ec36Pug50Qhifqmq4tsakZI0omKpxfxr1fLcWF5nMimgCYx1wTjU2UWO+Kcad6K6jjZClGG9EtcB
dqLOBRv3gLUnfQTupkxMlo8zQ/PsVtnVvcQSISYoRwNp7alRkufUWtmGk0qs6c3Qd9nOm+fkBi3H
yBfBcegtHndvBU5VztvTJpcmJAxsiOaFVORyIWXdwHKTTOazI/OvCk3YzrpmX0D6RYxd2suoFQfg
9PxUeetHO2hD5PLZ/BYNV1FmLJkZ2Mb6QovhovltRngD5z8+CD/DlXESW+X9iiv6HnzpYKwKMi3n
mJyrgQjPmJ1gWrjE/M6qxU0p2JibeRHPamix403LSiY92S19OhUHD8QMoF0N90PnAho5JTULNgYZ
t3DqIEWMeeeWLTg50PJqunIPbsj+wbIV1K6Bus+bJXkbVfucSdzRBedpRNectaOvZ8FBrucRdZJO
2IKv3CaaDd4rMZ7XhDMG2uB4N2PdcwFaifUoY2c9b+vUvVgx+2kFGvkmbEG3tDg16yT1cM6bhkwb
EeBX/Mgmi6yXyfJu7LzKTrpmaYeuF8NL7JoaIcXSPTdJ1/0AEEusjF2CJ4h+8tjIJjTJubxHxSXi
iKMMZgEqDGInqQP6HqpDuyIU9NzruNhsGS8ofpa1rL2drgtrhJugLWCya3HnZlATCTv9cyta9xKj
Ko1KMv8OerJhWJvXEsOd3n66xlCfh5KbcDesc3NwWuzGmUn98qjW8csbYfJLhNM+ex0nc6Xf2Iqt
C0dVrB6TJYX9paqs04IZOPckZuDE67QIy9PMRPFeI0eko/bAIdqJ7gpBrAf/grpHZJUvoJe7ohyG
k02KeOv36+qemmKk+Ydx7GPlpFEH3mrvqW+KMgnytlKE+wwDER+TaA4rIaZBlVFltSJJO1TOOkbo
D3jbMqvvf8U90yWwhuv14SzngkgRLDc3qhfmKQEu0QNj6pwXM9Hln9RdvQNWU5TTa2rKl9ayh4fF
NMVLnU36bV87/Wkbt19551a3iu3qwcitnsJZm0LMaq1Sv00q42g73dQDlesbqQgQYKFRz+zzUpG5
TdpqZLETSn8Gqm+OpY0V17cJiAOjTgjsDsVIoK1tjxIXFzbn75Xooiny9C1+Sbux+GMUsQdvIrgL
XBc2YSShB9WTN+NQqzMiEf2WxuNnvV0t00f5pmOHbzqL8VcbbsZhKPYcaIxrpbWh82JlXJD1Otpu
GDcHFGFDrGmDIhfr1FxIlknd52rh9LNX1G+gI4Z737UpUUHmpvXaq4lugrkpJx7Kres4YBkn1lWv
gRckcemjr1KCJkJTzZj70rnVVoq1puS3HPMZ7tNBitWmxUk3au3LGJbuNOIWb0PLUDAVxnZuPXi+
pJzr22YR8S99275SBX5jWfDbhcU5tpBzWxSOujMU3jOnFRjHUvu6IJvNj+kSV0OZuN+RYNM403vG
Qw5QqDI9yGhlQHxkuYA7ZsFO07ZVRaLAUN9bqKKSCKEZpx6D9kGLRednlMlfuSPCQmjPafZaUhGB
Y69Vw7+JxnZkRq6J9dr5BqHLdn1X7wcL52c61Rh/87kP+rKQUFTYEJBdE4ehoWDJe1J207Wvjjr7
QmAo99tzEoQMCCb3VaeNv3JBKIDXxMkQlmPXHyZdx70aI3ZgzxX+2qnkwueNVgjN3U2hcoW+dGnm
3YbZZlekOLvFxpck0rENN5gKcePJrXqeG9bO0K4WV+MX69vN1LYLCdIGyPuaiO3EuQoP68AQMzwB
dcGBmhA+Pg11phupbMyvDjLGc35NYtpTKDbNqpNBOSFDYRdJDrNtGH1Iy88cJYhHdiB7YgrqxXxc
oBJ32CTggBwToZWyPmbDskg5YgoKCt1yDixX49uGFfegGW3J4EDrvF8Pon0zJgvStG1M5623CIBG
HbFW9N5a5FBKxd+DeS+G12JVTiY5h2KWFz5tDuehyfkO64aEZ7DV/1FYiULzX2S/yCpR4thS4sdy
WXvdv0i8Sfgazblv/imZpxmXYIulImzHB3xHuGMyInBmXRfO0YmP6+KOnxDyDmTvOPSYYDwW4MMS
x5j/OlUjYuU0VBeCuFymsVyREbSNxkTaDumA4nc1rhAw1ApXyz80wv8n897/Iq3vf+fv2/9/yvT7
FyntNTLw3yL9/mNC15p9/qu176r8/qe1z/kbGR+O5nqa4+I1Qt37j0A/729wBjQgoO+8Ov/sq33v
n84+0yPrD7gXCgexuIWv5b+cffbfDOL8TIkFA80yhPn/Jc9Pt52/Olp0BjqyFDReeg1Ly1+tD3mS
jakLjR1Ib0bNRAqKV66RWpw3BA4UpjvdyeuHvTT2RisPmTLHyFQfTIBTMOswvKVWp8/QmURrARAV
L0veRAKDLlgPS9PzCpDsp6m1jw0e/woYWsssm7EdmKTU1S7LnoeV/D3NHI+zNke9aeBGTqF1uOnd
ZD5OwMd68TYOVnM2vC/msdOqu0gYEAmZgAmhOWRhk5BXQIYBvZGI0eYrwq7f1rUeWIP70HlExpu/
BKTX6K1BKZxjV5GYVMrtPl2WgSnf2NNS3QXIKLDqQDf3t4hcUMawChX5SeKeVtoycigX+05ryfqD
UIBbNYf4bV6JAChGhst8ijIrDvvko2E9SpeT1n7AbjMGu292EZkt4RbG+1T/tHCgtfo1C97YtdCN
g8MOMw86GRL2cOon+dKV1b4elpepML9ZOPEueMVLs510vHgZK8/OLcYz+QT+f7J3JtuNa1mS/Zec
IxZwL9pBDooE2IqNKLkoaYIluST0fY+vzw2PQUW8ynq1qsY1jZA/SiQInGvHbJuMczZJcjw6ibKz
+hx3mbPp9CQ4DKKe11Tc7vThJkf/MEBJerGqhdbzbDkXi5mTQhN73QEBAhdwqWNAVTlVT1tOayQd
rfCxis1NHao7RVrbSmQP6vge9rHzmGqOSlOJXT1rSkTbmV+8tIC98NO9Zw6o6MG+a6zoUrV6E3p5
aBPmifopDps1D0DEPThJxKBavJqBjr+wLnYp+WQOjRiZT0kzH5ExcWmMpYdcdiAcwM1skgj9qFF2
Fb3UGKKrIcP+Eau1Z8fhDTP0E0GC6hNdbPi2y7vfZStjnD7qJHYD3752cXqtOa2nGJdxryrAMJTU
dx05UpWYlcWapUeNsJ3NDwJNoak5AOlO88KG7xeqC6fdLGepVEychmM/X7ElSFcdSB2IgWsse66V
E83If5HJ9QbtFM3pozDLo0leaI0zew1rBkelc2bUXpHtcBuqQ7PYeAR59LIsn+h6pWP+oKdUoSbY
IJH4hiLb+5Qwm0sXDABNUvmZulJDfQdt0Q2YkWuR/bLFuDasrxgXYFEcEyu7NADfkDZd2zgaooOX
1h8X55XjNM+chp+i9PccHIMp/iXKIz96MqmT9gQTptm/z9mn0zyaOiHIsHMxjmIRd0MNgGNyJOq3
Gjvmc8oQjoPSfmq+tVLHis1V+MgCnyNKxmKv9td1g806wGSlNOu8in5Vk3qt5/jO/vOszvpmxghB
7aycmJtCsH22dUjtPH1w8ElXTvlcmcFjae3lmO4tvxduxhEpw/iyDkYImCKusLX1ASYRyYa+UX7G
yIqOhh1ftQRQTNX9MPu9Z3UXevMUvxbBbOHCVzEtyLMjWKkQ+qncPDam39pcBa9zyUJmSIt8m1Kr
5qrcN7xcasxNfX+YR7u5ZLNDbUHZU+MSKsN+qMdwHSt2v2I7exWN8VTL4pbYVFo7pAeQGX6SGUJK
ag2cgrtAX1Ws+KEL8POE/YGJRc0NU/HGaMJDoDa7PlSAGakuvARsTc37zCZg3bLDY4HxqaX1LoXG
Xk/KEwsXIHPxm54NgD7y1qPFN9jkaYMGZ08aB3coYrqCElYFwGQ+/BHnIOCDdQHVM5c/Q5W5Q2yO
r51+LGZyDCWLeFu2gdebQfg1+OBNSCWA1JvBZky7EYFW9SFfSavGBprN6vtAe/ODRtE12DW78KKm
bT0rUZ1tk3OZVrbVEbRiX99UlyQGWRQHOoI+bnVcW9VrJuhdYmO/jR2l4Tkxq7/7ypZIJ6m+buZq
8kyDrWp1F1b1Glupwar7FcSjQrTght+7bFK+zyn+wyomuIXxnlly75fQXE1XwSOlHnQocfh4W/m7
qNdtwFej5A5ZHTnU7rOgf+fYjbBj+7sULknSqJuEy7AsuGTlR0R4NCRQAP9irTK1J0Pq+vhzilE/
Lcnk0QdsZmnhVp1eG+5nwlLeVGIlVkVFUpPplHHPheWlVmGtJnu4aT4LsqF+EDZHlox4g2E+4VWB
n6imlMKWmX22yui9GUcQSN2IlxQAVI3AUz9FgLEAXoNe4iIR6uzO9qOtB29ZFLloiGs/st2uedD1
p4r7ayVgN6jBux43LtmpFdaqLRX068HBQ8ScaRf7poa09eq31bvS8KWuDr1kawvZqyMO1WuW52Tp
Qsd1EyU4V327tQrlRIfUW2SNe7P6BYnt1S6nCSPxdLQ1ltBDANs9V60ld1MQrDLpFENGPpslQDdo
mRzsamz9Le6GZugflCF5FLz2XgctASI3mHeY9NeZdUao3FqhA9klPKc6K56eT3lyvvSp3gQVu0C7
tlex0QbrME23XR8dx7jad0iC1C8tV6y1hgPY7x2ylKsojUma6ckbssWzP+SfelpyrofQNGSYzzjZ
07b9oMzmpmiL/qnLtQ1m6S8xJqZLquurNZ17q6E4DEF70Pnmo08KSCdZbW5oRlCOPtLlKje4VJzF
MWDNPEreRpNqxGmEc4+YtdKH9FULpnGPWZTvorDx5QH7XWX8MWr/TJP0niqLdt0q0YaMD0vU+tWQ
2bOi4akiRbCp2hJUq48HO6omlt6QiXVuVSHMV40nPB28ZOXlsTTHjT9uOXyuC2yPsdmBBev3Vqbz
5pdQx+doBlzGBjKaC/YM2rEosFHCFtUEDrpBqNvK4t2pJk4iySFHKEkJGvn6cMS9yXRQUMe65yEm
1uDkNnFqbZHwXHOMLkUNJVdVvntIg6VD5G+KHrWseipl9ggz/0LG74ae7o3Sz94kHQ9pZz4lVfum
qj9ZJrdd8aNN8oDkqAUfAVv+UOb7AXVjVIadVaXbpK25IzyU6sKtOoXlqbfffXFQ+xeNb7TPqiHK
vKE8GNM9d3JMy9MuiQlDcZfVcDSFHO+cFwlSxh4+GhYuRj1uRHKO+Ic9KE8+Tj47HauR8Rxjks6L
cTdoIY+L7D1eBjz0E3HHG+8KHws1zjQb+dywx2kncNutGLWP2sy6pkfMVLqneLDRxtAnCz/+UW2+
Sl1yZHkLfYkltVX35xiOk24dxxSOGzvHM254N+r033VXrZ1R1Zlkih1m2Y0qcSNgXylTBy9qGbkI
ohpf4UczEYxv42deVrsBM+Oq7lmFwP8RkblPA9a46jxuDPIkwLk9cNE3rTkJHGJzKB676Afzhzsj
M9CQcWhCcZBzfoUsErkEGBFWwS9Lq3upAmQ6s4VRheNK1r6XG+QqI+eFM+w+YnQ6Kyk7CPyqtP/8
YQ6HEz+ohwtUIBtNtA8Yj+PiPiUFb4NoQrRCBj5I49RlbDaNVP6YPnDEgT9BkxjGws66ObH0d+Y0
cKSIxbWoRuxZ2aNR1p+mrbauA6QQw3FxjGLlhqj5jgLpzX9yQtqlnZL9UHwZ8Dx9g4NDBs77kKpQ
iXjaNkb81M2/ciJaTs0bWjR7mThuOAu5wrxwUtPmoNX1S6vPOwiRdyMcXhKSY8jdlI766wHPPKa3
YyVVNxLhSRTFTigCt8zcHeEkCkJu/cA9e8TkbGWbXOCnDBG2RSJKr4zD46KDlJi7oWBOWHc03A/d
M/iknaPAmGrhm/OWK6BBYUJgZJ0JIeSIFE0LCczs2192BqI27lS8WfEMuoxEghqQE4oxikWcAoZO
/c3oWr+Z2LzdZNTUc4AniZtHn2/nBJK3b9ZTjtsAzDJcLnJ5ikWAQ1GqIyxWwP5i2lalJneA5I19
ShiIsrSn1JyDazoq+bpv6vJXPdfcccE4DxYpqTG5jDOakqmV6obEZeYSWVrNOMqYpbc+6xJTo8XX
RH62upTRv+LNIBl0H+3CvyqCox47HmyIcHQnn/xHLcud1RnPo4JAbUMZ5crhiiyLkVChAt3OUM1+
JfJ5R/lYwmqA6hUrVO4h4cJ1nFv+Oxbza7zI+cJgYtdEcpliCEtiSJp9mmD3KxPoe7ZueWVRHNgM
3zBWqquiKM9hVCCT5vm1hne77vOvKDa8tGaJa5LV9KooUdZxln9oJI2vACKbL83AbGyndkoyVsNw
zuhWSTmvByummbBQmofWYplsNimTQQSpEYLBg9nyIKsDZWWPqnIwev2ZntPQBflSrFNOWkaekxIR
H71oJA5zLDjgafE+VoOzglLKoqqv5Z75Z1tqNTe/kgo7AjrIvLPNh7QpSdqvTPzbFfhgq35sVOeS
Mf6R9lhpSf9lzdVq0OduZdaBiwD/Y9rpQ84O1urA3C5fFtFZa5ExPbaawumviMz1POThhaRWsy10
zrgtGBj2j7lJIiRrQPYCMtQMVjyt2ryXtXjFknGTpaD7y3ooqsprZX4ZubKPCfkj3X6r1Y40p/WT
R6zn8+S77qEuN/4HKIGdyH7bzgsJkRepNU91qj9D4KQbdAp/A4T/MOrmHZjdm6V0t0jy1yu6uGRh
nULeNj8gGq8GFReQEzIyj+2+EaUrCyTa6CvjEH+EmxexaNKQLXtpQuU0WF2wAsXYydvLIBF3871W
4f4CK2Fqn1JUhfKsKMqMc+NRlGO4k+l7qcFuC1Rk8shoL7jHTc9I09Q1u+Y0p014tmIaXYyJonS7
2MwBnEZVfWl4hIBke26WIyEwYvTqAUV2LrnRkH6323grxvZQBME9zcMn8gVn32jOpUhcA8Qclpav
nh2Q5MGLgQcEHs3LLso/rnWToW0avMlWsTHEW07lt7TsN22iJ+gZ0wcMzoMFjfzBsoMfNoeCCOkx
rfprrvZfTmtWLp8sh36cpemcv9ozaRYzZKFpUUzDVhR362sdZ7xBqt2u8pK9jrDYUQs3iLX3KKaE
OvR3xmyu5PIgEWblpbC9PRwXHFYDNxWoxrqzrRt8nqOGg0Li/MShn3a/DJGx98msrT9aG8pM3UQb
XMLYKwuysMEouXK4UyXmtKtbFOwAfaiT4j6DmltFOvIG6wsT5mI9tPuwAyxsWR96VOwyuzl0EU/C
ttx37EqY3RX6C7qkWk1O+hAwok69r13JGp5bOyPfrLzQ9NETBS6p6zZiW12FjK27oCm7B6uYQkbR
cd+nE06MMG7bOxNR9+BU4rfOs65VZlcbGP3sEHSS2hOB76cBI4EsR20fyik6DxiikpUiQzi2c2mP
j9YQpIE74KV9BLaJm1Ktn2SFMSlW5fRKXOQwUP8EkVdDGO7DfN3FzWdlAqgevwgKuEnWPofReIbB
/F3kOv6GYqjOgWSptzb0evoV+OaQIEhlCE0VT17d6yZ1whaX1sHGonBuFyuNSio0P/Jrt+tYbZ7y
iU9w5kvitRgBV6McL33Ren0O4r7nHZRmeQFbynDFFquoTiGWnCQziy0RIawAoMRcvV3e8zmllpGd
SNTA2w9ffANqhY4s0w2G8WAg5pz7GSu5xhFZxtNrmf4JDuqbXCcLZpSDfjCb4gbqLnropnHyrCjf
sJMQWyqNDrPkoZxgyWerHifPVU1dZzZh2qPQM3FpzVog6R1XSDb+xmroGURdr3FH2c+iUuSWzklk
N7Rgm/t+o2VqsFH9gJb5aOSyhyJvnrnJJ3dbIOzFnAW4X791E2GZYGB+ac1sWy92CLw307kzmvHX
lEXTB/6O4CfJETu7c5Upu6gKfktYsNuglP6qS4xibRPI6hFF2KKwdlbMQ5++wEbyCMYQzCdpanfG
U2eF7IrHXQLzaEtjLybZHxmhfSST4mVG9DgW+UbiAexJ7ZBOrOYTybC7ItV9ptTsUGbyTVV4g2fi
rwLf+GnDervMKNIcPF99COOjAv2pMHWcg82W9OazLX/LtqfUuvQcvbs5OU0/WSVPVjd8YXDgKVph
ta2TY2Rl6Y6t4y3Wq1MltK06Ik1NPf9r33Lpp8v7EqbRrc7UE5lDKPlBr68UAhf31H9r4vFBtDcn
u1WkgIq53gMWDy4IU2BQ0DnTLXQCQk/ksd7nZoJ8EBu510OaK6v0rDfjKfI/S/k0dTprZeMMfPF1
Kr3aeBXIckh6I+tIu4/P0QhwlKeSwkbExa1MYLDpGUXmVzQP2CTqTtNQQCzJ6hmvK0kUzgJa9dT7
GFz1yHhT1AyYOFbclcmAjkq/shP7FpXGKm7NdwobMCtCcjUXMC8xKgthpTrGxnMDDBxH6qblEYup
ycuD6AjY9WCbiD0RAlCjxruAtlmFYY+UAiqC0PcBp57JIVE6EMTDvHQffbJphm+v2KpRYcHDplQA
puQtHpFLgygNN8EuBeDJ1J2McUsYf2Xio9CtmdvR7BMugZMyvOY6lSZW8LN8q0w6AtScDpVafSXa
DzM0n29lzt8r08OQu3W+Rwc9NIDnSXRjt4vWAGp6555w7Yy++ghi7z3RVYO0vO+JEtcPgYpuaJ+K
5VahPBemQ0+nQQiKkXlsT32vbyt1uTk723z8PWrpe+OE7uy/Lsuvrt8Mk/0dc8JRED+TDicPQGlz
Urem1R2SEdItBirKhcRTOH6L7CO1XyfKQ3ySy3Z2xHLkaR2prOStidiCA8GItiVSu6rPbPiGc5Ma
m6bhyKBpZ91RNvBhkdTy5pgFP2XBU0XLTjV5lyJQt3YHamPCZBVWupsbkoHNWGvkDP0yXpxhd8tM
6GpBueEgcRA4xoTcYxnZK/2VJsxinZjdrob5GmH0rQzzauRPtvxIOwmNJvT6QtxwJLFU0JVtJ2jh
1OvkQk/J0efMtmJgWDqt3ZG1KF5CY1Up3aM5D5+ZHnwVGk9BXDDX1BZuXAWPRm8fZu54FZ7RdOHZ
Imnlh1oV95Kgqlndq/6cswXxhxdNRpsy+BnZJVTJuhb3fLgMLWv/7KWYKFFgdtbNObsCtlEPgw6y
d7wl4Hd4PXOLmwNcBSbmqH9Q6wJBOHB7+RrN7T4qh+dUvKcs9OPeuvWNvo2nfGWOoav5x8B40yN7
l5dErVvH+tUZBXbALH/Qk2gbVemxaC++0xXPWLjQm5RdFUMnKUZOiY5r+aA3/KOQxAdHBQv5tImN
wJsTSAxC8NC3121+rULw4uQPk+w26M8A31Y24eaTGeGnfe/EYULsbfdL8N0i559gOe/VAzserX7g
HIXVJitPM606sI/98JDY+yYiTQNTg+mYSHHCoBh5OXW/8yU1s42hvis8wuOHEktbYO1i5odwfNb7
+AQwPFUnHiA+186BRTm45MC1q8pNuWSWYyHho100f/lydJ14fCQUzhr3busTjgEwJmlzQl8uhkV2
ns8aafx8kBuyQFfhCIw5ckuJZahH57o6GQkbrCKB86wzJqGsRQRadUPA8jcupKEc/87tH0xN7qnV
EaKwkZ5Mhk+FgAFS0UZGGnH37zF/kc1d+F4keP6V1q3K+FHqnvwIOUSku7Qnfjfj/82Ul1qLvTZi
0dFj3Kp04dnzdirlriCiZqcdy51zLbhugy29km8yfpxpbSI6gbyCbbR8oMjFBqqAPNziggkx71ti
s/R0aWoDjsKC1lNnV4fZgS3F4mAyVppjHaEPVW6QZQuNKDv1aUyZvGPdp2mQXjF3OxBeDIiDh9lp
L4h/sSZwm6Wei08wrQo8FJlqQcryrd3ENiMuocr3oU0xEcT0tRHy5MHni+Eq2+tTw9ksfSgpoY/T
7qGBCrDLlfLShv7HYBbvUuFs23Z3MG7VPaas+OAIh4lQS8rT5NRvyfg6qzNGh6b5XaTRQw1pRHYJ
Qg91OR3dWCFGH3uTKYTeabRBH3emaVtbCvdiauSni6/yR0/vGPyiBrSBUnpdVUS/dF29TBY9BZWf
0cmwHRcf6cTKdlF8nwFDrcm8GjQXRl5GRUpW8pPTBxbuzHmZtJcqPksBvIqlx6xUXsElSkh744uH
TPZXrfk9SGUfFfVe2B9OG91iRFgRXX21ZSlTe9Y8bQO4E8wJQ1Lsw3Q/dR62cRgIufGEyE3QSDJ+
tzOUAgFEnA4gLKzt05zGdHq1EozJ4KbOm93Dmjal65Qs2TAPAwWxuZtk+zidT+okv/LgE45A63bI
lA5OTIwsFowm0NvIBWTGoxLzh94/UAZ3AzkS4RUxdpnRJBcYOMmbOfvmJpkERmNuWfGSS5nDrY0g
4ShvHLP5RhFGCZvuDW4BkON5I1P5GGQhDkwz+vYbnLepODl9QMHxmHstBSFVI2t0uXwX2Erp0lfC
gVBDnEYNBVVg7XqLBoRcJ9Zf1spnoTjnfGaNq6j6GcSPfbSjtn/uZ/0D7yrOQWe8aYhDo1P/dG21
nzBH4+oOWrZeCP4O6uS6blmJjOOj48TqR2uAdqK2wD6YNSdKyFiV8TGxZ19R8DyiFKGwBAv9xnKm
U9PJysOVY7rUnFF/RlT7ERr9be44fHSgc5yFoYMQWdJxQJIiICsInFyTj5m28R0ZMl1fhhDf0qQM
w4rWrA8nBPg7LZgeyfbjUnFLWtntRFBJ6GzRAyBQd86FDpeQM9PLTUTWpoPqkP1h/5gTsBAL5d3V
s3pXWuM9GPk0qkEfAb7ch8HGxmN8UHa4SUyCh6B/XwJ15gQmNg3QoUTMF7Ov9iyIN2SJNnUT7kuh
PrSOerbwZ6UxvKJCjOMhnpeSYid8gKwK0HSGbQT2r71a5gSbIICqly78o3whIamlNZWwn9L0LrpS
jz2BSLJtGmgnripiq+OUJPFp4u19jhLAixiDQ7TLJOR13XiKt4OZek0p24MiDdNjiSOPHXUkeGNj
NFD0KiBNvh0ZG98H8EeA7GZIkd8Kjf2og6PnUgZiCWbHrUc7n/hlNeUpIdTjcdKk1cUCUKWVHG16
XNluVqBUzKHaPlWILh6CvnbFHwWTbpzMdif/4Ki6P2gqADnTY0V6Cn6IpmqbUnA0VslrrjKpPSUQ
rShTgG2V+0I66zQo5BtAkOoHy6FGeRDcrHJAaEqTqv6ZafteOcHcffMdpMzCl91l6dLyZELV35TF
7IJLpTpl/DuMDBO8LesPeotlDC1I7Ceg+9moFcD6VinW92ttWi/9wu/SS38X49zYYH6Tb2zc2UsX
ZXfpxKx4ukrBYJMPmquWarox5sh5DfCpIUq0wzshw+/wDzssNwfjgSiU/KgDdt6YlZNvhlhgKlPF
ZK9SaBQOCp30bZavnLlCaDPDjtFjzneDquf0taE54YPns2i5N+JizKv6u+218mI4IQdHtpE8coGe
lX/4Zxj1dUa7Qd2HCqPZkug+Qwk0Xnss+wV+YNBpajQC29FVpd+SKt+gegyGF8XF5IYLbo3AKLKv
H1aNRTbOxtPVEYP6rhdMW9f65Q3cWsP+BIhbNMzvrU8aC6Rb+u3EVAO4DToRm9i+BP2WRXn82HSB
hX2P6U1bGHG0tnO4oz6F2SATa6caxJuWd+JSqb54aznX7MvEoMJtmKstuSJxzjg/MOSUDFUFDxjh
ylgj5plU+NTDwWf9mfoVjH9NKx5oo0IdHEJ7W1ZjtHiqgdk5pDQ31HCY21w9kWDBCdnB9Pwicpt5
LLSh4JmYWy5qkTufaa1o23gmRNYvuDzfor1PZUQ4IFAzR/E8vTS9Mt6tHuicqIV5bbSp2ZgYPNEq
8dse61o6ZzuBw9eXLUYYyalCOrjlV2M1VJwozP4zHQKj3kaKwrHFJ2pRyzoHkN8sPT8i0G5aG0DC
K6VVeL7DNpcD2OQSbSsQ5pKWPZ9smxOOEAovimIKrh36r8c5s79CJ+Hva22FpbRmDRvCJOHJ0FgG
B5KWDb7KHOXQ2beJDIxgrZTq3f5DL6yyaNzpWWq/90kb9Gv1D+6Qp5hyE0tywbKUL3C9IyrD5INi
1sUqy9k5GVLTvAgvVY5C4TtnJ0A0AWoHbDK2bD6WyNhrjXEdfdA1LjvMyKN5gJZLyySrVhaWdofy
JK/oOxAcG7NMtbOZJB151sXfaCL2gzVTOk9RbJyP2mKCRNpA/o6N3rV0w7VFobhyiu1HqySoPvpD
fFTrmCKcAccQdVXWzqae9gakKXokAPdD7jE7x8ySeD4G/ycq62lY+VVgnzAeX7FwT9tw6QnMqSvq
LDz4nT8jEpdglKKewP6QWPohHoz7UOTVRW/z8SpEO3O7FtLjz6LmT/r+Dg2pPVaJT1iEW+HGcDhG
iTKffg1qz4fANXELsIlup7rk344RV5Feq3tdL6ZnszMRXcZMYyrEQxMhTzyqtegeEapKhc37FA0r
W+0damKHuLYIfOsGzC/y8CGLBN8e9BVwi+FInLk9kFiv+EYElLLYmv2tR1BGYsNuN0XJ0pfvEDuV
igMPzBJ9+oqHcDqhx30WHQtzKtO28IJYJLcJakw6zvnZKhxOULTqTnwPM30f1om6M0fBJTzI7eRg
nGkcclsWrKnGtqp1Qdqt4qj9SKVUd2JnqW+0Cje5nJrJU9qU71hc53RfOeaNzIp5EvbQEfk1MM4X
VfJCbgfBqYTK3uFSGOl/Z0mylHmqMFX4v65jO0abcBFjWxHepqyWl4nPln4qQ5GeEghrl4bjSxTb
6SPc2+6h1y3/XiiTiuCWvGroDOtMaTR3Jiy0q4uMOAo9i1pPqaHP1Ajdrnt1hGp75bBoo8WUdi9g
5EJrVVSBOa5g/aMmzVZb7upqpKxpTMQJIvRSMlmoG8Yf1kgpeT9bZ085sx+9WIaGKytDBWKRfByT
QZ6biuB4nczvCD3oM8UwftINpMJBG7FeDIBUR1NAKynruV+1LNLB8Ey+8MoxI2mvAM3I6myJ3WBq
9sgp5C4DQ8tDg0GEOsByQ6fcPkPMS1ctXQqIL+8iSDSdG7aZ69xxRt8NCif50HI+OnCG7UEC2yBh
HC32i2rEmk6CnI+9yvzvPNDshwnVr8Ja485SwcgTp67qFNZaVQf1wAVKAEYM1meWODgz2Ule8HCA
AClra5vOocmSRxMK+KGQvxuAhk8oAxEGq/UeyzU7oFFS4TtT63jhauNoHjVVitXJj24tvkZGTBuW
VLwkYsm0YTpbLH1pWje7CmPdtLKjno8lgCzRu00jwqVLKhsvIulaVCNMbGdLTbUrMO1xHws/xu/Z
dfNat5r4XnJGwPJV4VMvtWD8GXDLX/SU9h1C10jTSYhP2x+c8YD5lYVOyH+PRC2pBO2BzHd1TfTJ
/2xGi7eOwCXHo1Spvqa2mH/A6hcHZ1anxLMChUWB7JcF7Bi8Y8AwLgp38o1AgzqIfunQGxwjfFSm
HHhAQKP60KGSw77QdmDjmrc2mAM3cKjl1WRa3pyuik7IWIUHV4QpOhzfUs4PfBMLBcGwxePxTCJl
/kkTYsaO7/ebIp0d6EoCxHRjWOqaPpbAnWmw86YJ1QJ6NdZYOnlnlxJiTKw47uvLGDi7MabPruSR
tIe4ox2ExRM+GcYclA1puyiepstY4OapIwJ4rCc3oyXjtxAwg4nhdW6PndIVAHJMSF7h/F75Y/nc
tA7urLhg42qN7YvacFGtqFWo0eha62jaLJXi4RHUDYphgxdBnepzSu3Uts1FdxlVn/U0NVDOrxrA
1g5QwbCFaVJ5StE1j1JZHgxjT7K0tKBe9O08Y2Wzc9xL82SfgfqGLt8Z5SGUmv5ZB7yZoRQBz88A
jpufo+TBNtJWfjAPoKbBxcneJEMflDRxrUcyT15ixNqdm8lnx1Jxz1bYWemoC94wKNMGmEN88qeY
74gfxHwXBmMePkxnch7t4JT6bD7Co2PA1Q6zQ1A7zRfhDp5O/kOVzFvk7JVltowAtT9vKGPlQTIr
xypAqqQxi33L0SCnL4h8qXAN9SE76nlElXbtGBwn/XnkS29LAgetgtrAgGL8ZiWhg9bI/C1WxTRi
V2IZv51K8V+6jHqdFDmD5TkbemiPtaow2Mema5XUsLhpCsFI1at6Lexwm2n1LkiiFxUFEKj5rAVX
Wx5sSzl2sLY2ZT2wOy5AwYCYRKYJEGII9iA6lm+dEZBZnR98u3sBXVK7MuTViBf1xvT9x/H+/5MB
z1P5/Z//8bvo8raebt8gOvN/NfrjzP/fd/78j/m7/vyI4o+//pN/RgMM9R/wp1XdBLSt20IXePP/
mQ3Q9X8AiTcMS5e6agvM/v8zG6D9w6aaBSHMMU1SJTaBgoYASfif/yHtf0i8xqbF8CXprLH1/5ts
wF9Y4NLAt2BqUqO4Cw+QKv6CHee+H8ZTh2/WAoK0UypfeVM6PTv/yxsCn3fCXvpvFTt/KQlYXka3
+F1NDqPCltaC8/8XXH/u9OxheGh7wG2sPUeRhbOHhdOkZP1OMuBrEEO562uReWWTT1cTPye+VC35
MMe0PZlzH8Tk9iOTWDO78JnaGCzlfnX4+9/zLxD25dckH8HvIQ1bCmJG//5rRiw9MOjjDKZkBRmu
WBLQ2IKDY9eO3wHULMiBPbXlBuLl37/yXwsN/vnSEPAdqRvUQ8i/vHQOHSqa7EQgaSUpy72mvbcc
Rilg7+rN3DEIzrR/fGTc+HicqFBksNrfdZbFp8ysPS3tp/9DLdN/c2lgBtG51PilqFz5Sy1HHGq2
pnLo8CaGZ4PFD5mt1Mqy33//l/93L+MYpuYs199yzf/7e141rNX0ph0BxGb1Pm7ZJhOcqzf/D6/C
98Wy+U5pQv41nGWWqAp2NQKhnpFGwlLZwHf7/PsX+W+uctOQ5HlMLiFTN/k+/+tV7lfJYDtJNHlp
5MuTbqoLxDQvbgL6jQsQkCJYh/7yv3/R5f35l9jZ0v1FYR9gRVMlZESD17+/qJANfvaeQZZM8zve
p+g62zi4YidnIip4NlvMIZsmkzg9aHV6+ftX/18+veXVuYOg22tUgOh/qZOYZ4VJDhCJRx7najC9
Xk2/725//yLyT2nSv/2R+lJjQsTOoUZl6ej69z8yKLWBb2MTU6+jTJgpwuFE6jQ+JLNkDzIFQfzm
O0yEushrBjgZbGeR6dxj8CekXfON2ty+l8yMCWDBIGdZ08vhPeg0A9e98V/sndeOHEmapd9l7r3h
wswFMDsXoSO1YiaZN45UdC3NzNXTz+esxnazdrZ6Zq8XaBTAJqsyGOFh4j/nfGe8TPGAX5gwyw9F
hjBGFyBRFXZ8xPgQHH+9RghWRr//I+6GdahQ2OoYVkquo6Uh2w/Sx3xSuGLwN1BzzDfDLXPfY6K6
VL0s7yevw8uf9v6PAiHjyKyFI4wo858BJIYnSv7AxZqRxlw+5nlbsCjv886HHVUG9XXZc7b25tk7
4JMEaNOVXzN+lS+489deSerH5CEe7ZGIzt6VTgytpaHWypvyAANOGV14nY8GooEgfS6iNBeQFNqL
lLv+N8X3v9skVoYG3yZgRBPeqQrJuXV+GD8nOKrrlyHApNsg6PFnJhFckWhfq9Y5SFH6MRyseAaw
w5gtPiQK03m41PpAvGx48b1g5iSLl5jyGQEiNFREo9WwvEGBoSWiV4pG4QpdGnNltuz70TRcQN3h
u6Kjdl92GcexPJByh3fqRD18suGGxnF6bruzq9DLAprOz4GwimPfSKu78PgIt342fU8bDpu+14uj
5GpwgmKHkG7bIDatxj/nuc91dQwJngnTHtmlgwcIna8pH84d+c7Dsnho3L6FnSRHMk5G7e+13Qyn
RpDgcJmeM7DBnsAYwuj53NkEDPoA26fBCpaRpzfSeUM2pI7dJs+DdYnZ4mqwxn9irvQkoPzKbtgX
pTxha2XAnRP3t7pGvQaGoa+P67aFE9yTXq5qw4EaA60ZMVc4zAkL+9Jk7juhLr1JhLzLCvWQ+/nC
FSdrSQsn0Z3fI3g1GOdWbv5l2hQ3DlmYfRB4w0nY7muYn5q8+dBeeaUs81wnGgM2447Yrr/L1hvO
YcI7VvrS2jsVwyIgkiNJP0aGkjI5hmEOynPSSzznsHb2w6SmvUM0WS70Eegp3zTCfWwgVpysPrdP
kcGpUOBJPPiphQKv78OZHl3BLQQYs3drh3g5ltHd9YSIcXfhVmiLAkyL24M0FjFzIUWBmQozjzmY
uzxQ1e2e026I71CG3qfQV8eMC/q1m6bDvi4SzEOCORiluWQt6mCfVdV8zayaS38CFEK2ajgp5vpM
Ok6dmH4o225OYVZ/rweCLA0XSQy69xYEo29R0wx3bmlHPwYDuCW3S3QSHd3VlZy32djVO0Ygy97t
h0/ZIfd4AS9btnd+Mh3pIP+MDRcPguQ9wNpWoR2BC9ZL8g2JBVLIVDJn4k2LnNcha4cNjt23sqhn
3Czh+xK2J0c5ND9zWlkjkpmrH/U0Us+AqWY/oMXsLCGqj0TOR4DDl0kHxq6Imu8OWf4XK5s+rTCE
vQ5xgwuHxaUmWG7UZH1YkKG3GKxTvF459CmcNtWmHWdvjQoSurF5tLSOrcPkq/d4RqKo/PQ4Rukr
1rbbpoHXnKXdtQ9sE6aJ4gu6LoKzPLsywXpOEP04Z8S0uyA6FmsPdesz+5/me9z0Z8IPMDgstwRC
8evrBNzapp/DzT1MJxV6MwyyxVXBUfX6YoSBnOfzhQmMdyETszCem9+GjijGIiQPCh8x8sJLn3I1
K9T8A8bujeH+tcdQC0Wml9iCvFq8Y8eHBEM92Bmk+DdYiN/nkdHyX+9VbPR/3pAFDZ8ux12PE4DD
zvz7XlUqwu0dnct7BtfLfIDk29I9JLm7bhqJY2eLQwA9HWWsx8dnitg/wffzzTnyB6SXtqi6hf5F
t4NCrnX6ENakGVgsfZq4y6pp3kdlore45Dx9cBCf9uOgxyczNupnIsDdbB2srPZJld0MC16Z+XXO
ovTdyhabmhJmmhywqKSoDomR7XWU6+rNEw5T4qn25QdYmvkOKBBRp7Gy0CCXIKx+BqVVvBnRQvFb
MGzzg/MFA6Vt5zRqz0mgrMOQTdU7j597q5EF7vDXtmuCL03kYU6t7I58fEMOaJ1IDOCr4OFUrlpL
cAcQ9/OStgT3QxzEO8vExU0ipvDB5o6dH0PlDu15GinFSC3yuV5g/OVtNOUKcApkttyn1DsZnBD9
io8LuWvtIjF2hLNQ2vQWwuhIaREO6QBrYdx8xGhiLUNKrAe7sa9Z2Oiar26pLiMgjbQiv0lFDmpj
ubq4C0XssbvIQfFmWiF5haR0o6u1gTDg+jJNBGOEcNaghI0M3mkSIrD+7eEBomfANKXsqQIY3YBg
MHcw3GCVncbVrij66jpzcyxflt+vZT8upVIXnh2M0b73Rn/tD8lovKLmA5D5iAHyZQooRCZNMlBa
bWmAf7vAzUHpxEnl5uD54XBfRsEUrYw/HZ+A8kkH43oR2JSXCHCbRd6R9yuNwa7uw3T4tJPZRVjK
E9YsP4iTT0nEFXZ5nHT4u4a5iXYSg9iXUCXrfYWEs8Mfjb8qZHzBaSGtRHB04U0iBtojcRFCEgJr
G0lVH0ARYVODPORf4tDEI25c9o4bf6E95iqQfYgpiwwTWBhwYXWN3G9PfXzm2WgKktLTjASfuNk5
H9xheWZaaY07Kpdi5kMNtuE4tSPUtyBDUPA70e8mTDQT9lmS8FuaDYW319VkviEPsUY3QTw9jkNX
AFdje0ClliPCIHDI4L5zU5ssWgG/hbqaVGtM70XhMTtVzp55sZvwLibQW3Er/YJuJMjA0BewMs5B
0T9iONffU8ex7n1nmb7znwSXxsS/+DDc3t5wmE9v7twxmLJN31FMAlD6NLvB1ODey4fbGfs1Oaul
gk3tmB4drvVF8INQnCQekyN+bIYxACXPSppBNGLuRsps8PVlZka8WESXxw+VSVY7GNWEtJWXjtRA
SyAtPLSDfMiSAAdKaTWcqLLBDqMDa3rg48BN8hfUoTLeyqw32cqxH67CZMzfLDUojJa+y56GF4HB
NVQv65mwI2/E3DrTgGmpQ3mHlgjyx0oa90I4Uhe3gYNdb0osPCnrWfuqLgLsUvQyxQ2Jbp0umyqM
FKA1j172PrJneWhHLfDzJCp8BQlE5xpfGOwaOiiGW2L/COYBiXh5VOBJi62IaZHZ9IUX4ccJcjCO
/uKCJkqNYMunPoD6EGQPd1MYezpzUgnfpOix7/aN6x8cp6QuLBtrTx9YK+RzNec2nN2maosj9bsL
q5jBBOxqH697rebgs5zxG05WP3eX09JYN+Nsxy9LVLo+k2iqWvYOHxg5JGmn5cUkaEMC55XgNy0g
/cLQ5jkcT7XDIHEH932k46UWjHdHV9FbNtPd3QWajiBtDyLnuMJ3hoqFAHVj7hkbHqzCYtBa8+F9
ssiiHraw/cuddrA1kQrJxKMnhyTdz4Gn7pbRWbJbB+JUdyykH9+gBGGm88oCeD/gMptJf7166dE0
62LfMuqA7JCJpxKbULYdmi6Ehh1OBSZKEJ+3fjf379GYZBDDE78rARTq5Z5rR76yI1BRmkF6t0LE
mMMc5pbvPo/IGfQCt4kuzKkzikaYhRuC9uSygiUh5dQ6dU0lktv3z/iLCCR0UkxMgLl89Zcd8gex
xTId39OmBZqSgmuSTE1dRe1STeTct6boAYyL52E367AkLZD6rsay7e5DqJwfLc6qx2HmJoNNo1Zv
sQCwVxUhQYnKrnGjTbUc4ELxN/thTUTEtoHOcfI5qmy/zS7Gq/3glAgS9cjLOM8tpv41NiLl0VE6
/nAZK3/hgUdT8TycoZok0FckLbxZiJKRt6PoaCQelLB91q0nX9EEcNd3nkle4PKurAy7Q3vp+5Dy
2DqMlwbUae+/LiZpH3DaZj2EJvyqhOxCtHpfJOSyE5IFZElmh/0pqDMgnKPDUbJExNKb0VOQecWU
FN9wxalxR2SgpaOAadltprnC9nYKosuVDSpZXduKzFVB3w+ZYMPpIuE8A5NQDOWblyiIuCRs+AYk
hBrpgSHKUEFt/6YJ53LW8gt4W6whiGWu9pxq5Y8OPiiaNmypjAl1uV1a5knETKix6eZ0fHIzCytD
o5bmYWQd48FaLzcRcgpU+fFB+wbXZB5W1d2oo5FDB7trsBGBpRXcbO5RhEXK8j2luAYCZ2XnkPhV
r54L5Ye3Hlqht+2DxuHmWqdENbNoxD+zDGl57/YFcL1imjQanWxAe5cA5lhKp3R+b4lgUVcTLMWL
HujWRYPQbOsWVhBm6gPNMkfItF365Fel4Pifpz8A1iFZJrk1XFYBNHSYQ2F3UzC9eOinGqKc6zKI
5w4kTAoLCX3+UA2BJG9ALRtBiSgOH9kuCOcVYbL25cF/iQ6ZP5J7sSyjNoFN2xi5tjZ/IzAOtbcm
WBe+cFPKgJiE07J8UzF2o7PMVHIRjE78Y3AbarVJ5eAKS9kg5z3jS/3Y5nLqt8bgZH8JQwMOay30
gQYV5tjP1WKPzCSmoFcH7bgxrVorQqryyvG+NJI+h4BThAFkoTUA9U4PPNKc5I7egMBBlGHufnjk
YqPDjFYVXbejWoi8ETmQ2EldEBjU3bmY1uQid0DHJgKbocLy4/F/EDBm2EOIcuoe+5ys/6YDI/gV
ZC4b4VhFPDxNmi6UonGoM5DHepPsIyXKrxQmAF1UBcoxmaESXHZS6RYnQaGwcNVZH+/++kDv/B9D
Yc7zHo3aKNTYjwD8/H6ep0d1ChCx9F4JWT+5IkHvy2RWUMtFIwvUYwFhT1bOVS4ADxJB6femakkT
uPXA1wXibHjuomE690R2rI106wL/gbIdb59bk/MJNXX64zX/j3Sa/x6e6bb9qh91//Wlr9/af19/
wEfTzj0ZfP0fv/9S/fHr5KtZ0Ui//YIpEGvIvflatRNFHOY//v2PUub1T/53f/PvsKV/ocQ4kuvU
/12LuX6bG61Rtb5+vaTz5//6t1//xh9SjJB/c+lFJwgnQ655wubq9ncpRsJiCvETrfqE94dI83dM
k+W4f/M9RqvU5bq0nDOp/99azPp7XPbwLtq0IPO7tvyfiDG/3xzXH4ykgxOCx9tmg/6zBmB18LW9
gitG40XpMUemuDJ+Whxk4X3gdq1O//TW/BeqzO+z2/XHhYyruaeGuPVCpse/P9jg3EYJmjjaaBUT
/Z8hkcScArd//VOcVUL6x+z27z8GTQOLGk0CNEH//mPS0sKdV4JIcrqIRpihSy6KmDOkbWUEpEwy
nmIFPXoDKMC5cWY8B1hR3X/xLf41iP7zq/ClYFTtciuPxJ+Ern7qbDNhQME93TfvORmu+6U4Ljk5
/qZp5Kcya36pISUOjpbJgpMOh9yqKQysIdjf0QfhvrLiOpthKDy1dxGlH/EXpAxTJ/G9Gyr5oAeq
rFBpiqtMWcyL7aZ0Lh0LAW4bMI9lqBGHBzP15IAGsP9bRpH5tkvtmNYPm8bfCjPPZ9jHBZSeDEA0
O586NIlrXtO6Hl+BtdyJiMK01eeFJT9tDlFYjU9cCjFcMWbbVSBjIR9z603/+BD//4Lyb8inf7Ge
HPq3+uO35WT983+sJqDd2BlExBP9C+y2ihZ/rCaW/JuD0kT7NAtCEKKvsmj9fTmRzt9sBs0w4SRH
cHS1f6wmwvkbumOAUOzDfRPE/v7fFxMpiN2Gge35LqsTv1oV5H8Wo4pOIpC28NT9tJuKE6DU5Rk4
bHRR95UCmmmowPint+a/WE9+X774GVJ4LtKp6washlH0p42SIpRWq0bh26456XuppPRpGUdnJev0
fXugF2q5/+sf+aeu9V8/E/0JwVRE6//+LCzDNiVTadMDNpFv6kkpzdR4Ky4nVAC5C01tSRvs/cCP
qa/LyuQ7PRmW4CIjfhLCKt/H1sWRnXje9ELIDQ7yX7+83wXB9dVFrDW27UpOM2Ah/yQIehT/wESC
nVI0M7kR4rX+DIhO+bekcHAMLaCXiaEBEP4Xy92f5GR+MgxrniFHcN+wOaHz1P7zp58ZP0BusujI
GqTVYCIMvWNSegvTqiY1NnEQm7Nm5rv9LXcO6hVWckG3LYWynC3OHQKRM2f08gGLn7b+xYzUWZf8
fyzGv16dJMAg6N/kQOV5fAf++dWJScCX8Bs8rHGDq8byHP+uJ/ZJyIgOjE2PoTZAOLDIGkuf2ejR
DdLmJ6M9nqUCr+Grgf9xXxlqZq9TaHPWbvYtArx//ek5lNT89kI5evveaorAauGw87PJ//5CqzDj
9Cd5M3IZy3PGzWHP3ya/LMC3nQK7/2yo6dg7Iuqf02SkKavOGUKj2ulbfFHl1ZwTkvM1sa4NfGd1
b2HiovCrLBj3hH2HWYsM+XcPAnS6a7PUmXdqQDliBkRzXD4OFA8Uc5EeuySCIDGFll7uRpLt072I
Mud9oQ5MnFo3NpygW9PXxd2SuyStrKjxvPs8qhZ37yFDZjXKWchExM3ShvkSmGGqhUpMGfkdSfVs
OiZBjeiCPIUio1ncErkZtB/oR24BkAzbeArfATIwJ+uzzlJnU1r6MMyyqo96aLl+xNoKSBw6QTtu
JR1KW4t4VX/uTatc7Kh1PJ8XTC3MhBptERnoaYza+sFgscPqcXpLaOOmyK6O+DL4tNVlVwgIXHhp
bsHpRzkNyQk0Olq9mZJwUmkr975XM9wBjel9C0I9uxZLIPprSrIB2LnAafApTiXTO6ugn4Tat6Io
NnYveCtxEsYdSbYJE0qzuIDBqoGQAPMf237Pq9Bc50P8rnM3ybeJpL6qJMqNcZGalos2TijT00ud
lk+D0uoyJKZgbUYmfvOtsT00CWetGXICoRhFJ1HIAInUx0Yy591WjpmY7UZL8I77jvtdQPQULQ2f
6p0vNEv1wiT5Eo42QmxppWsWIVSsam0T2h9hnxbFIY+i+JqaFHHw55boBMQzTwB6rMHJNNGyXZgh
DPtpTgwYLppi59w19pYrZk3QIzfpPT628DNrcNWRM/NhYKraZ0TuOPcycnV/EecFk3bqFqLpyYiB
WzPwOypgq5TirIQiiDuZTHVPPg192GJxGU4xyIPHVkJyOUuLgwjBvGS8DwuRzTi0ccpumH9lkuPU
0Jw72bZHq9DOBULvW1VZFTY5qyneFi0s96P1457egiL/nHMpadL1C1YrWlImZy9NTYIfUfRyXtZ2
Gr18OqWhK8RodfRIOn7Ixs2vcbHbT4EmXrHOgmtewzLpkx57QBCxrM4JHI8X2VPj4GnKvcEAVTvO
neQUlG4Oktvu2spEwxsNPlD2VNqBIrAAK0dFCq+xZmCVb0VLqfNUaQI5KqQsrx5pylqSsM82Oovd
F6ipMYm/glgVcL68P/VSwjyO2SoO+JC+fE3LO47u6GdndaiJmn8/2qoVINK0+MU2XhhkYItIuc8F
RUKi9to9SJr2MRcWWmaH/P1SNACfsh5G4H7Ens9Kw8fNjJDcmb23MbeSt1UsYcs4LxfBbOSjWHL5
nk1zfdtP0GB8aq42icGY1WW6uWoa37c2LS3Ml610WViazvcgZugi1weMmrJH0xL4oTvH+mpAq193
wbTsjdMS36sbcrajmFNyZI0pfjLyYaiMhAI9ILWG1eJqYTnv6XA9TkEjdyrrlwcbUCwFeaG4LBLo
AlNOoc01rXomAmBiQcwe1mYGo5EwlAsNtB0z5JjaZvOi14P2FCtgY9N6/L7mPnBq+NSOuAqyrTI0
ReOvzY45ejJgjpj43SC1e18ki97xzmAiIDuyFaaRz3Apm2yboZdlIJCs5RD17uAA/3abg+nykFhT
QjmiGUV2QRfAfLQ7+shB+Zfi7NX2fMzTxm03tTUw1y1r88jmX76HfuZd504/HKpqiuN77SwjOKAo
7AdKiN3uobIpLTsR9DH3s0cmf0vszseMGoXF5aBrppEw5+6sGgVR2iP8zNAuWc5SBbHAqOWVkR3T
87oR/mGBH84GlDQivF/Z0NY9XWWmPWdY76MTe7IVnwe+ChAi1ZQeCPwB0+sLcaMCF912JGk7uDYN
wuj0W7dgzkbruLqYSnmH2nzm+vxEQZN7VQzzfIAPeiQQA13O+ahKIAN29KWc9sFpICYU7ju+nNt+
WZsWsjtapMVZ9gAjhdczd2SmBebGJKypqfNYtv41rnrKSkCMh+4kL/MobfgPg9gR9IruHb7I31bD
+AFRxD+sdJrTgDxD7oGEPvtcgFaU5V8x2Xg6rJKO8asJiN+N+n0Q3USTO3U97D10G/Qhb6EIve4Z
AH5s77RtnTBoT+pg9yH2funhNLzoV9ox1PaovTS5Q4Sit8sWoz2lQ5QsmDf6JQ/OVNvZtV8VZtw5
Vmofgmzs6e7kvYyTN0tOBi9vHFqPbZYkB5bmNDlnue9x0PIqrB9xnNjhNR1IcOjxqaunxmY9dfPW
4c0tAN9Buo0f6s5bqBmiynnD8wfcIXLi5IKaOYSeScsrAoH4mXU2qSMHjXEb9ZOk1zsbpxsS8cib
Ie1C/ZU300KE+LO0W9+z82EXdcPa0+KI4eSEvbzpfOAZ+BcE6Z6GVhbYOVMwIxegNz3Aw2VSUFiS
hLhIK/mjg18S7d0qTbdLZy/OJi8TYuYBp6hvfF27qxwKzbitrRB+Sz9A7sznqr1DupKH3MORvx9U
Un6GifbW94gW3x6X6s5r1+oCUtH5E+04NsOJsVJiO3tcy8me0nwQWHSKYKwufhItsL51ps2AR5RZ
fVZpkoAQEFRKFUGgthEZoW+T74XfU8Ll5qJrIkqKc52J5kzUPWbTAN9zTCkFPIm1pmFaCxvqrOtv
m2r1b7ORlLehFU0/jFu1D2ItfJgrO7wf+O1rGKovlI+pi6AQ7jWdsMkzdlZCf6mrnVfJJfASd29E
C0/p/MyVF3xLDKUCPf2JH7yz8od2YirYdMYTw18vBm7Tu5beZqXsX/yuIeLor6xJQIvQP+r+fXKb
ab+slReFhz0fq2o/b4q1EoOvPQeAUljeeDKU8mIEXMnatHBdOF0ToNcOvM7ij7oNAZeCejXqmhuc
4rNHvtav1HA0HRyhsV1bO9b+jhyfOggjP7xAvkA7CNqJT9JE3nwQlsTAMDnFeDX43mWGiEkRBgpj
vPj8wya1MiPjbsO1SsTE5hxTDHsUIbzcPcvWeNPAhhrXAhIm6OMCRhzHEYXEyb5bq0pGqZ2nIoVr
UKFx3cxBO9/NbQX7aFmLTgqyY/uYogqIW9PZmofilYspXYkoB/fRWpkS2mt7CoBM2N9ejZ+/zUc0
JuJgbGay+wTeF6O4DFSxrKUs3lrPks+iu6giIn/u2CR3nQ3YMVe3wRLXV+2vhheO/xdJYJ3rtfzF
X2tgGJ813wznnGNZ+vc22AvOb2D70kYd0Zy6TRgM5VVvJM45G+k/deiYcTrHXKOBA5BZ0AvatYuG
MlN5KHv6afIVbVesnTXeyA29WXtssGS0a0oghXFWOMdxbq+Ckt6bKNHmJlq7cMa1Fcdd+3H0r6ac
tTPHK2i2HqkiZ5mlVmdeC3baYbSeOG05VK1SvzP8auKJ+Lj53DsmSF2aBruZgOLznEDnDL12uRwZ
Pu1qI99Tupg5gphuP0ZEsioanI5F7H2hvTfwyIul2mexiC+7FYKapiqC3z67txYl8k9OqurrqrbR
TkSSBfsp9ThIzwBlFlOMBxh/+nJuA5881wziMwBh2Fpmvlz9AU/pUvyMxpB+pxHnQzJMEXUiiFOI
wi6xJqrTjujY5bG0tcVhP62Bl9ZIamn1OcdNfODYXV8CQIHQiaVjo73Oey085B4sKgnrjlI3Ae3D
NNrjZllgBYApzXtgqRw64oV7+oAV8lhmxVGRL743oXafApHmp6kb6kM5duCe8BdH17ix0WkNTHaV
Q1u1vZ7aWdbdj4hD4VfQ41U1g8M+E8fuuVKxdS1CH9FZCWxmIubmpCH2XFoQm/fkZZ/DJWHNlZIq
MOwW2yFy+xenobRdx/mFbrBEIPz5XKycgV2/7EDj0L2TXFkrbY8DMfbxbiIZ0vrOYdTJI5/JtEkp
xd7FFC8fTDQ+hzHhFnomyvMEwFsJh/oui/3ZaWq8SxDb0nltkcw0tqwO++lu8Ik7267D8gKLC4gJ
jssCSsfGYW95yrLMO1mcos70dfBm1rX3Ufp2RdvH+ODpVs7sBVH6Qjb2rkyy5WC54ZdvS/eCT5vE
JlvLGY3vGLVm3vedvsE7MV6yFnBxG63qkaPacioEEmPquuylU3aFOR08Vl0J+G5xFFCX05XzcWCW
u7EjtveEr/eJwVeMUOX+qIIxPUY43l+qPIiuuxl4jWwIt0mYMIdgRLVTFO6RwXzEdoQLE0LTFjus
IYNdNgcCCyeLLxDSsPCgEYT5Z12W48tY0ZC1mZJpOodjv/FmoKtlXtIpMwZF8BjPLS2oOiB1hwtt
5Qb+Qukt3zOZLgcFq4R7mDQzSamkgmFOKdviYXg9h5NPhKkyRtOBCrLskd67lAg6SbyN6LgdbMKE
w4dd1u+xbl7KaQo/u1nnl/yL1W2gTAo4uzPyWiRtDi6478X3xDRg14ZmAPEq57fCcvq70Wl/JfLm
7mRL+UYRp6+3fti314Pvi7dS2C2hDDu/wK8srnu39u4EKGyKz7hZjE5m33OXlBdxWNTHtjbtBQkw
uo0SK3XOdY/nGDvjeI2wPd03adnfdEi01wQcmo0xlveIQYJw1CzG114Mzns16mpnWwQaj7ImMoyt
r5ipA6sLb6OYd9HLFij+wSVA4azGFd7439pgsT/BNi/7yITzp8cTfhxB+R5Qhkdno1KnvKzilXBn
4fmdSu4/+yguOlYFDFwg4Qni0JYzTVm36fHLfwtcj1b3GI/moaM656VZSorEg8qWX4OljN6auOvu
VVvmz97CTwI+M5j7OLDmi6kPGIPi8fqIuyk6FY7jfW+asblIavlJ03V9IeZIbS2Mx0+c2B/LQWZX
Xc5lduN7y/0YevZLShs3OIjJnGzbTt8LEUJAaMGcp5hYAqY6xwYjy8VAQOWKQCdnJF20TyGk9Xto
3fU+56E5Rfg9YJYRGp/afNjWuIOOpN4Jpo/1/TS36U5Ic28a1/koFcBkr2oA3A/jD4yNpceGZRP2
bCarfY9sMQDQWiioaoom0TsuSJKuwGyKT5Whl2fqZUeBe2FdJn5ewL9JnRZ4dHJdOSrY+aVVw+jE
eX1BQdeI0aqqGONwihVErkuedz3RiEg8JsQR3c/xQ0std3EavAhY8tJP4BXc2f8KqFbfd86YX7dJ
81h58dR8pBiqsacNrqwdeC8B6nbDRON2wF4d70fZwZWdetu5wFxFGWBgFjckUTyNYg/bZ0qfO2ZP
48bxW/vdiVp/PsRw014jDl4r2qmjEFcbi6cwWCg/Yxx9PxQ9w6UQHiAjIyGsiNw6NA7skcGcF9nJ
64OEwqOh5HRczaUfXuL2jkeoB8UcnqI6hlpFx27kXrVuwiCtsWJSB04n3XzXYyTb5TrkguWMZXJk
5wMH1IwRnYfAa4s3PIaQXhU8AmwyPLTyO6lz5dykkM/8n8zfCqiDwTxoXGpAgVg8YZcLEx+8iiM3
HIO+dW6FDzmAhWVQ+SHn1PI5OKDJXS4EkYxK2IBs1fFlAOP8WVd9+cztCe8PbnaBEAUF7ZjVoVxu
4KO6wL4kzbGkdsSN4VvGzTwn9rrrJvrh9zMX1usEDJk6V0wS8cjrWN31bhzXF4FrdLfWEmNcE3V1
VZcthpgoXK0qQVNO9bEOU3Co1pDcpzIOiF4bJsQ8WrhbsLG05c/IMHHdoab68hs8KQpTQWmwpqeO
W5b7xG2ZG5Ka0R3wlZGOVU1kuLlx7KnGrIMpjiE8Y8niREYC/aAnyNts62Xhc1VVhHqyqG66G5aB
r7ef+GJ4SPFgu6BuFX884NhZbwumeE8UiIEwcwZ7xt40qrHfF4t29HZJaJjYBnHPBA9SPocJHTOp
bse4E4h762Akd63p2s9VsGwTJzAvyB3jaSjSUj74EIfgHRJt2HoSvDP7Bl+rR4kv/ZpTeXqdJMgP
Ww8+TArkAuFpq3gg7G3G6TOgPaIYiy3eTywTTlgQ8i7HnBn6QEl5jMZZLGYHQjfDncIJbBc12Rjc
L14mghraP7hxD+oo84zWG+9AXli8M3WnsYIvMB78XOOnnji0MWzK6+kpT0F+7bIFuxKZ15kNZBAZ
afSlHmO9i10YFunUtJ8pVcvV1nDh/jH2cXqnPK/+1AFUAN/F0K6GVt0K/BHkc5sAF5Yksw47Dw/d
0XgxHVm42hwFqMqfwnPT94xz015gxsJJrK4IuYNu5Vh157reLLdmqMvnUlkYelPG1R2IyTby2Ewb
fFT2bJfbHoMH+7JJg7cFy/jBYkbODj3VOHnDNhiql0zXMYf5SgXZzyECurlz0oCCSjWK1QaiMkAu
TF9UdJWw1x7hPMGcyqiHnQ68au9tGCKSQp4VA15oZpntDZXyVGUU7njRT0v23QW98xQmNPQ6fZEc
mTHwuNihH4Q7OvGS5KS1XIrLBbs8KJc2oRai8RKqHDJR8TXOl8oDmQpu+q60MC3cyS6oCDeUNX9r
jbehPFtuVtMfMnQBmzb4qHgXMIeft6lTRZdTTcD/FrwLixpGmhJTmZaAdbVXXdg+J8Q99zQebOCX
+Gx9aezXDMdhv8nsanwUOq29bdoYvhE2l3a+b6aiGhNnNxHtMuA4MZMACJssBaPF9dvfq9RXHFXj
qa9OS18VNyrUkXsLedh2GUY4HKvaGdMV9ijBX6HnGzls/dbiCuj+etbtMEm/6Hl0/b3ginfj8pf0
du2AvhkqiFDbyfTNq5L44jbduOJSYkDrj4xxw7cMnvLrTF/ydMxbr3x2OXC2fFEL73mBHMSgsZ4o
BE6CCm6GnobbkK/e2uIG4Mqho3ncqYjBytnGQ8ql+tejFVRu4e/TptSQQ5M4xzznJfaN6Gv5Hg/M
myvd8eU0ieaj+0/yzm03biTd0q8yD9BskAwGGbzNZB51tGxJtm8ISbZ5JoPnIJ9+Plbv6SkXdndj
3w0wQF8UGuVSOkVG/Ie1vkXWjp2eglminiTx3aErqEMM9cKLsVvKRehjoRoqVyIKqlu2l4tG0e55
4C1b/mpjaduneegA7RA9BKAqEImIMuAmKU+7Ew8X23X7+VQ7jTAnW64EyvVdyl5lqif8h6SfYveq
Jj03gB85FpF0rmVwGCu3fajDkPOOC3gkMqk28ZHmpsLPlM/zbe+tih4xGIL1q+9VzccSEI4dcYW7
y42kNzKf+rROKE3BJxAOBhVgJu6maZ/ngVTRfUu6X3FGYqumpz/2V0vlVNXFXjMwDjXrr3eUi+H9
lJOdd+yNq2o6dzdhX0uM9+cCHbh7nizHP/i8bMj00jF8ARQBrwNx5/AUZsxMLgogBaTdMPnZh0Bb
RZNQzzWZF17SiVERgD81vEiJuS/qxk6scMExOO0Jr+fxxSQ638atG+ojPuTwJC3FbH9guF+fp97l
Vkh9uFpkVdS3mJLq+KZQYeX/GEGILY95OLTJfefDA9hJaP4DYVpTyxvIkAQjYBHkYO3RGXZb7yzK
iwyHeI3I6ML70HdV96trrGRgcWYVL1q0NglMoFDib+7qr6DyXROXF9E73fBmQ+9aX1AaUhkoZyaP
ShYTKfOK+UT72YvzBTyvg7rXGcJx7zcqBSQ9iwxUYc/MZwIolNLyw125IHtCUznNeizIawm4Jd69
Nc0QHJu5q8ZHhvF5/wl+h/u8Au4LDtg9Bbzfpk8khA85yodxIzRVIHAjRZxtUTvuE0zc4tgxFnwN
ymL9SKDN3JGa49D6SnmD/mx99WQDz6jp+6cgWZuzXjBVywQjlxh8dS4olR5aFyyWqx1bg7xbg1sK
OX6Sq+0xYh8bfPaEP3wUyO15fMIsONlp2j6ywS5/OrqbfvWIjTPeqiWO1nJqn7Jc5yEIkErd+Bpc
DEDaec72FtKv/ZzEy2tgm+zcg5sYXECJONPW4LvxQoDGNkwMi7I3Qilcn4MibaPcSuTPKqsUwlKB
0nFa8uESTLX9kHqE1cDylLS1EIIAnpUNINesyYczh4E801KBamFM0rzrVPsc4CMY7uNi4/SAQ5y+
idXLz1Zp6P7xeN34wjNXiW5j7ztWeF1SkDWJKYL7NNzgwMtA0jQ0nJicPCPRwMdckKeqTNfPaWYR
S5H0tY3It2O4pVbPEP8yZG/uAMAI0VYBezIDjBTAcyYcDX7iRvvbPB5soFh3T/ntpgxFIcYIhRAT
ZOM4IulyjwhBw+KAyyV9wF9Jj5FpYEmtTCAceY5G6IuJqfq8yjL9xRabw86Z6NbSyrbzPeNkjQaq
SmGSTOkw7xavwLGb5fV1HrToo7ZACtaWI9BxHmUYxRmhmSGpcjliVmCQThmN7Ujs0romF6cp2Yk5
8SvW/Jq7RwJ43gcOyq7Dms/d6zI7v1Tm5fdwoZ9xbwNmnhqCk5lm3bI2RYxPEq0haaDLnpphRm7e
qZFwk4AtXxf38joY5BG+sMYv6eKpt6Wcm1sHccUjg1Qe/BUf4NGWwAmNREmeh0nmwhlB8bLno2F+
DBs3Bt6BAHEfY2Q5Br72myis7DZ9B69pXdm3gbTuNKkdedad0nX+wyJhjRHC3dzfzXTG+8LIz7ZR
1S0aEqTZWxgpMMfcO7t8ZyypafIfvRF46k7LublbYx1eaI7LF7YNVTQUmzHDqlM29PALxd4jOeom
r8fmu8km7tl5SZvnWasAM2a+fAt16x4AUABZZTj/WjvWzDR34EqFJsqwQhR2lh7HmSEWbNfyRmLs
uV9q10+OiY0dYLb0L/TNE4kXesCvgDho/7d0dhZ+1TFhDNDl+93owV/jaw+wlmYd9VoSN9c8YyCF
WSHZlwrO6b/XdfyuykHUAdsBx3qAFsGVAm3n76KOjvPSrjXJTn0OimmnhJA3azxOHzOpzY+WXQUP
+exSVf77H/u7POqPHytRkiD6QmrqB/IvP7YeMyOhMbHHrq0AZGO5eHFUMu/mSK0UjQHWK/Uffqbz
hzP+/0pt+KmbslO50EKEDYo3/IvUpuv9cKhwfHEJedskM29sdlA2h9cO7dDQHVMzj19MPLC7dain
kUEovMEpQ7TdVPjrcEgX335fSkKmaZ4ym8Y16I1+le4grYtvMS2nL/RRBb/5aTXVH1p6+a+qKAkQ
bya0s2dJxhLz59wZPoKwYf0zghFzuJlD0hYlkXyfckYa1r4tV3E/OXokzmFmj1UROi0+NZ3vIACy
Rz2c07EiEGbI52U5FHMcYNkYJKu5nKaofQ8Xb9OOkAvAKcpLx5gMne2XMBtZnLb5YF3seCksNkpz
q/eBP60XKWqoaSIvebXoE95nFPefqtSojYBLNIrAJ1sTs+cRXpoTi0xZaFUxZhYEKT6udvQFrwvA
kotf2nRqRkpmHgh79NUp/JZtCV31K1JlDGhaYhKpaoW3ozYGUC17quybX9Zg7GAIKBJXY2f5KBW8
pr3Vmc09hK3aPuRoRSEYp6sfDZr5M71jA/zdYiZG2HwuxvZSIoGH+x0WjIvDoOtu4Kxxwah1hilm
VIfIJQmapYi0Dju6MIvcL+iwiOQaMpoxXPvDSBz2nJYMA5wi5OBGKiPJ3hs7TF14n48g59aLDhfb
nP54Lf5H0tL/H9OGXRc14L9Wsn+ef/74+RtR6I8/8A/pqev93dn4PwxhHAXYz/un9NSx/47GWqBL
RcwmFOfMP5Wnfvh3ZKehzx0DHBabPqq8/h9MIYkwXsE1UDjUmFlsjKL/I+H/L90n6v9/SPr/Gx3o
XxTfAXpHpI6U/qGw0dbwev5+wLaVV5amrFeuQS7DXd6QDrczrsYPrhl4A6+n8Ppwm5QEe1+HQDm8
bCxeSKOR8j9oUt1N6Pin84/PAkAJGqBEbeizGUeJ+2epYddC34sTxlPsuuaHciXbMRLWtrV27Dz1
wTmbgAS8tZmJZRgS772yRlNGRLbqB0Mnim5l6YkVdOtMZYBjwD5GzQKNhD1y7rtExRin30/GCSQv
zRwQ1NknYESLqUEuIBjKP2RuR+JMiQJE/Ie/3V/YL2yQ3UCE9h9MJb7qPw7/P2GVOsN5G4PvjLJ0
tU9WmWf5IaV7+TF3QC1xtIb8rYTfgtLOAqez9gA6h/OfHsv/7re9iVh/+4bRMHs2U3cPVwVhGH8B
+HQFqhY0U0PE5K+0L0jCCMyIwblWMEI7Je9Fj7HiiCaX6FloBuRbra34glZJi4voGsqcf/+J1Han
/f6J1Dayx47hMOPhH3//nRsZNw0T2w28CjXnMykLCO1Jboa5P2iMXnturs4/YhqN2TuB2gMGIAL7
OmQY3HbMoOLuTmdr0u5RKnoNC9F0FSRNK/+FZeYSHspBQfwMlsR+r7tFbujlqYtgroL8NW0KrmXG
0YokZ/IUxj3Uqh4LUeU8Z3NmT+SvDbTH1B2r9WXm3vB3jkbiD5CeQj/qShtYsdWL4Quk8oRwibmZ
ornwEobWmaJ9W6GgUC/7QTZHoljQw9iMbuAvCr9PLrPg7jskAQZUjP7NFDyQoqDbo2T6+NnkXgLS
g9wZrOnSn8cbWakJ3WVKrtpnC/2nOJZ0VU40KFOWHyzpi+rVhZ9Cfhw9WEUciiT31DEduwpg+KwF
s9Sqv/kTMI+o132FsCSExh2VVQooXnrz8lr5yOQ3Dh6ZUhSGBG1iNywkS3GnmqO4bhZotSIhxzYY
k2Q5E6Cc1Ft7sfrnUm2of56eimVnmzGnFyh+/f9UKHE4/eWpcXyFdl14/I9ayVF/0foywy9NNSNv
iSeojK/Slul07vs09feIgE3yNEupl4txcLcB+B/d4VaHDvh/wQpKHTFgWvWLnhQLmwEQ6LrLeFaI
cJydWu4x+gfsi3VORqbfEmF6lfj456hgVTvu82ysh30KcAHTI9t66+hv8s+vnZe4Es8qIqtDNQaz
BQYIydJmf6MXdHvZYekcPMiuRGathLA1EHgitjEEwzq0psUJXWD7Tcl5XA+xK7L+aSlKqsyk2xIy
11Y3yRmtRwqovOe/fF/Ec9I9W6u3HnnSGBWmfYkGl1lahaKo9li3C1dTt+1cl110TYHNnMCTq7pZ
e6+b98YBCr+besdYEcaYSh4sQNr51Sz5Wpx95sEoYluREEjD3OyoQxXUJ9YZs713CSrnZVElEOQK
uNm2KVidd+gkAd+fP9fDJ0evNtZT2114VgcZMz/TAzC1yDD0zE7TMrBR1oAeYcAkpIntE8Rv71pl
4/BGwi/QuG4Myvypw1to3wNEma6zYFh/gNJMqk6ZG94rN62MvjNLmcGbWGIkivFUFQdUQEiYy8xH
9wVwNiEYnsBewiaWAFZuY5cI/JMxaIOIvMBY7QbWS8BuGXBUXwzpXvwGhQe8wMybTahsk4aZPCRI
hHydAxxi1iFUCo/AienQgmMh6MuVIHRFpUsCsDQxjJGVdTM7MytkQ2S8enjXxZTgip4nZrbbCik7
uYqITTQJE9m0xC7CCZirSl6Ze7JrbdmMbwB1lpLHoEtQxdaDKp/x6qsuYhhHwvI0TemTceq2fQLi
XGF1nBwEzUTFZx/biLfYD+C8N9nwSDId9PwYmZhyAIO2Ycg2oQsbxkLewNgL4p+Tn6YSZwUWZlBD
ezzIBLK2RUhx2xU4U3fA75GrO6TKkC9ZW3N7gNHNTN74YWHdWlbQ/ArzGS4O8nBoD7ZFjXrGTJZx
i7cVVNWwCf3HbcJNYldQaHsLc9DoXmMPXXMZl9Z7EkIiiJygaL+Dadx2Ys7SlISAzWyW+jjHE9Gq
hbk6+ZOu2s9VOm4xNbrUnxXS0G1z6jk/XVFbpAKoCc3FiKsEXX3Zay40k+SfrbDbAp1t49i34yqs
/oz0PasitmEk7qnKM8URqa6lI2wGSRL5dgfGCjfZ8p0NokWqu0voUeCncNIHt8zet8H2J7imKGVm
m4k83381J2wdUgQwZZiZ1yW21YrMDdrHfnIdxHrMF+PXOHG7u8Em1uJIUrTuD34JfubAYc4uCq2V
Ksj9rf16b3o5EKgsBvfR3bQAmGCyEIVGB5VHp4Z8BI/noYH8D1c10liVCahp51xffQJDEItz9sgD
8izLfVzLdEuaNEmnaNqYx+y06XD0rbnNVpJVrCIEIw/9fQeOLN9XIsUf5Czzah3T1prKY14Bk4Eo
0X4Nw8Vo6DcBCDtQNNRNkxBjdZX9QBZEHKOY29HUyXUfG7d1H+wiPRfAH4adzOxA3RYSve8ASdAF
D82kcl8MUIVJx+M+Zuxlsvp1didotK6SbGuXNCCSz0zwZ/ZuEovp0aZnTW+XkPyRHfLNdNrnQges
HYK8QxcEIezULn4vdsAqpzOhT0BJeitYBJsN1JG7zhTDu63nzkST5I/i9JUW56I1zYSaIVM8esKe
SG7rK2517RT4zdG4g6RjG08e0TCzV4u4LqG+Nl1bPeFD6D/8ZPJ/jmks1MkKk/YWgwSTG3LrOv9S
z+uAebChcdzplK9yh8Bn4yLntY3ozgpZ+xXCX1kK1miV9g3+xu+lWgJrx9yVOCYzud5hBXdHaDb5
MqT4AmP7Nc01TqmgcrizrbJWT2aqM+fUsNMjhQf8y5fFJt1yT+UdQ43KkYQfhkSbH2bcLFZrBtLo
5FtJvdm/1j7dsVdHeGS1VvarYtk/8fXKpaGDdRErwjvYTCTBBIRmt07s+TZviM5PZiCqEYt+mLx2
ZeVtzbOrnoSdCKbFse1tfG1A+bvW+KW42H7nAu6R2bCljlplcqeNZhDA6DW5JBLu8jNl59Jdiylt
Pkg2VeMlJQ2pvGRZDe2nkfwO9j2wYXh5lhHvlqPVcELVa84ueq233ie2gtXe2D6sla1/OENedad4
bSv/xkyFZkoql1DugYOs1sVCH0TaStrYj66mztoNdTh+w0YgvotQhD+gXgXBvtQ9aWJd1zJeaJkY
eIASRoaRa1KL4ArzO2tQ+QBuPmpcN0xR/ZxNcOkQgnlYu9W7s7B7XcM8LuxDh72WvWm18VUgp05E
tC9jvDCTMJxkLYoRtfMmt8ZzNFQXxsrdfLAx93yZnIn/qEcm+j12pID04qEnBmWKO5EcTW6mpxJ9
F6wzpdPnuHIVti0zx2CH7HpiTNwPK5z02FpV5HWLeU/7Ca9OM1nizWQhdTEsQAV+q6ILxSxhG3FG
A7slycElaW/h8srhCBB98Q8ot+HR2GLMvhZs8ORxCML8A5+f2IIJoVsesMnMX2wndEke90eQPINL
oAKlt2SxbCUhs49iWQAtEuvWTYw6UJPvhtTgqAFkYX9Yk98OZ6bZ5WcNNQLayigWBiD0hTeN6Xy0
WsbTH/3AavIyVlhfIGT43nuhjfzhwo776BYbQ0iGQyncq35UZt84qfnKtBz1IHcq4yyUwflL1eYd
0I5Wk0VN7eJ512FOQMWgdXGfe0p7kAmDxTUPfxeAweAWmplnI2rinXwCGaAx6H1p2UF2J3N3mfbk
n/Wv9DwJGSHa9StWyZYkvhd2AX+Q0hS4CIcSsAX8Zi0KOGzD52TU8SevC8xXn39lOS6LzLkj0665
WLnjqH3tu9kb+1rAVHVOFMeOwoR4yYBIDPtQ+X213lpe6D3U2QjhsWoLtOBLzE4QWUEJD3Pw2LDv
A7dFAlYk1BgqWZDjObxHPKmM7vJdR0f4ZbEYZu1EUha/3M6gS5YQ7+td6zBi29MkiK+F7cakSnPF
feduIkhxTNLAwHkZWMgg3ySKJWaRFpwkbspl5xJDcNuQ8YpCfvCcZ8+FLHlqmyFUh8myRMFRZcAw
FpYgkX0wbJlpP33NgQONMHL5aQS127351SNRZw0Y2LonFXCt3gFurgCiQsVVvS6r9VxTit1zgmZ4
Etase9MqDUPQ8L5A1IiQ4eroqSKBzpHLF5lawTM8dIaC/RQQ9kXN0PDqBWP+a04KCDMpa6pux/CQ
hjhkjxMzTtch2cbx1H2a175wj8VqxltUBw5Q4NS9zScAkbtGpuKM/JK1CDCaaFoJHUok9Ja6CPXt
FGJymSSCXswz9cNKDPLWxCJSaTrqr4Hhi0vqw9FMSj80fOH7bMqfCTEjs7AU/Zc5aPO9nmwit9b4
nLJHPBZljV3Fs5TzwfIOEovMiGyqhhlVFGTCQpTZxSUUmVyLL5aLd8Be65cqZHHB8eCjAzXepR4J
KiLk614CaznXKR6dBEXinrfbOuHO0rhz4yQimtCJGoSZdzylVoQ0GItouCCmxn13r+ui/TRlyXKZ
a4SoXet+TTPIuv1WfGSzOUyrLG4agP036Tie+pZDG0lcfWpMMJ8q15oO/QT+jW4OoU3eXhdHJJ+1
0nfBrO7SKUE4TkLu22QUmsu6KMlr7hQTlQS11iz08lBgvT9NIwwTxbMSDskPOADzUVYWzAZIXCLy
RXbj1Ks6ObEzHxfZoSYPt6HAeqHae1BmwaScKS+aKaK/j4bMe5kHn8IewqK7RX2wYyf+r8MiMrpE
+zQtiRngJicUxSJ5bOrqJMO2vjg6Cy4elX4ThsmTV9rlw0qFdVaoDKLUb+/7EWuhUjDm157yQKMn
YFMsiHxb+ue+ZgU6sih/4h30zxizuLEclnsxYpqfdel+dgk62UHaL88ksqIBcUTUTZO4DIIAEI3+
4SZGDr6Dr5kfe1BPPG6w5tbcO0AKzQ4MQc7IRUNG864CQSzs4uRNHr2bIXKQ7WZxdPriOiV1SKmM
ooqsFlUdzLQxDXVAuLtxmXmr+clXa3tfIYotMpTs7jKWz6VNLDXNwy2mwPQgMJNRDJbtjT+55pOU
Vnjoc6trIw+U2w2Wozla5iK/QoRFCi+V9wL8RDyi7nwG4kCGIyUNDpWBmCAjxpSKbeD6k3z9+7nP
Wf9nagu1IScMV1Z4GsfQEBNo0n4D1D4pKolPxpf1ZYBhdxUJAe0zqrW7GHMpmE6XlaqVj8jcKWP4
rN8q3IBgo9AKRsiT2QDl6OOKlvahS7Dp++WxszpiC9M2/gbcKkrBDfKSqU8+PfEN8LyfKIOt+0G2
Ipri+HYGQKVVS3p68WyG2r4RXUjOAiAxMQwLonA/j2SrHGR2dsMWptC3LN/2HVfZPgaZtutn7rA0
oDK0x1QxrWVYy92F6DzvR/op7OWHkt/dHpAxKng0iUc/Sbpjh5iLWiuNkfDhvrZ3Sx1gCOiNOnhG
PMBDTJ5HJcx9Re0LHDlxaLoc61sNkThG67QHtdod80U2CIhXeTCcV4WyMMTkziOttTmkvowjlL7x
yyLn4DSQtR44AQqZkKrJ7Rygk7YbfJ1tfGD+lGJB0oq23mSnoCK61vOIc2ASE95RvoK7NHI5BbVE
zlb80E0VHlrL+d7O5Qm6ISsP6fnya03iUTHJ9pr2znzqcBjtOJTEqVC02aL8SBQPiGjY4q7Dco9u
BQblQizRPITMYPz03EJe3YFOxmtGiRFsM6RWjf7N4JfP5Jfyb7HpvEvCJT2TVR6eJgiQRwzVfB1D
uhEls/ngjr7P1IFwK7saqvduQQpXteFHaXFe4yybWOirfl9mQ3JGsAI5Ci1os/NxQ+P8nl7huowv
4+y/wBgMTqh4ti6+u1jQaKm3Oye78fQGmMxK9VJCjt+zRx9BtGIQvSSkakeZ3WOE4jnSh7YHnruk
XxYZ3MiAAUER8u4kyAOWuplf4o53DkvyrbVZMUJCey6LaN6LCS1K4cV70ZeQR6sMCcF4X5BkfWYv
RsdDCv1+ZHl4XdPkjN8yZ1ZLnEmTmfGuEgqwbkyP6JMwGckaUDJn/7JLw62lmF1x37rVZ59Mr5NI
yZZ1YYOehnmxyP+ZH2Km4DvXdr65MSmYnbQt3jnNJww8IjYsa2fVGtndlN0Pw1AcqrDMX1lIqpsk
DMh5W6qfcRZ8n4J0PDvI+s+sG9m8I3LqI5MNx7x3PyGpehtYy3TYoXhC+iX43LmJeXbn0iNPOMfs
3MuR+YXftadecoKFQIZJfKYkbtOmOZXs667WOvUPMsZs0TO43S/x3Jy9pFK33kpzo1EdHNk3zHdu
Cf0tJvEMuBTZwE45LjcjewfwhkHkFLZ3ti2E6fmIatbMA1Y9cAMgFtPz6NXPnYUrz0PVgfqfHOrX
SuRIBwhBeOqW/sIr0u415eSOauu7cInhXKXlQwqbGOQuYfEa09DskP/V+7L3hoiAM5SGXotPokY9
d0gK5rI9yalRBnb+sJC/+laFYXffDwK9YT6kE8TTJXh0wSVEtHq0aroyJ3cWfOxhuav9ZsQYyuC9
crsv3drZ50038TWr02xPSxUfUx+jrLvWpIjb6XTSZb9Gbm6N11QU+MxT+IYHGyzX44w0RyX1Xk6o
OmAOxSSXTo9TaR3zIiTPaSHyxTO6PUDofQ1oD8EVdNlnkmBuIMinUeVzU3I0w0sdpNbkzepHWi32
CJRjNynmBeLdV0ol9PzfLG8+r3JEezwWl8JXX7vNrsxyLN6Bg+55xK0VPXvuP/JfhEJLFSkNfr0K
Kfl1GYKrNefMc1Ul7V3HFGXbSEOT5ybbxYNXnOdRMx72xuTKtIFCsQINHIgBymnQnleFCrppCK8m
nXA91q11Gb0eV5LMc1KdCax5IinurhgQYKyiZZ9ViMeVmMBdnSj32M4o8m3zNiIf5dSs9Rn5UySC
/EJiXsjWADE1FNVPZB6KI/3OFdTd90JDs9sHSf7EDT98hwWL2HbGdmiv6WeEIOZG5zYulK+gRbzv
8WbNBOC37/Kii1CzMeVK0dF+cVKb5gYadFvYza7kwoMOQUbczBz2AdVBeCctHE4CfUY7Mu1PWWUe
gdB9GlIchbLPbUwa+Dhw8HIm14Buf61lY9049qwZzQTXxc/Nm0WCSOTWWA/2PhPQCzFsFX+uTsSb
xTYymvEjw0ZZfg7mu4kZhMnxR9L1L2Mzv2Zs5BH/PRt7Jc94qfO7jGUFA1xbjSGmPsb9IEsnMVTW
fYw8vbw21ugtdxouov6p8dik9waBVHyeif5mKmN1LOmIk8q2Of7CHr4cdrHCKbHejcjoBTbjNKnb
I+b8jFtpbNv1RBGtky3IT9j9Q8hgEXUrgWTWZ8JiCuuUYzdeHzLgL+pdu4Vgla/a2qq/QzpMbDoq
FaIRYIIvaUvGXHivPskY8tpZDNhRK/WJ+wVmp67vISJ3OPWYetukPomRxzcMa+/c2yyT7t0Zoham
n6Etb1XbpF+tRXUMDhq6i1NXO2xJdlVBIMANnFxopkkRKHP2nQmrws5Sq2p+BtR39cHwawzuSW4u
pqcB6Zeis8NAQu84rbPtnKVBDH3XMjvIP7mDnupfwsKo3uzF1oxNO/h8kl96HZC/8LSirYM4AkMD
NZWX9+VNzyvgvMZ5Xnbnqp/b7qycxpnvbdXEmAobWqkX9jETUzk/96ZTNfnFlO/DoPV6HvqKtEjm
TNL2j2UJApUN1DS1koNtJePUMoz3Qf0i8nyr7QLHXhAs7viCDmP2n5NWFXphGsIK4evspFzAIm2E
80hUrys4LPp4cOD+IfRGditKd2Ia4jteqqOic22bzzsGkmAbSsTPrrFrSU1XON15nLUMXtk+dIsi
79xGDcmUk6v/3W+FH7yPPAnBcAIX2RTHNcgEBItkRPbvrohfiKkmVqj6ir4ob36Eq0VFRGNDf2Jg
aQ4PEn4DPfuQlo57psWOgxvTjb45ZWKaqluQDK13wm7SftWxR/A6442EMPSOmYGBqfkLMGZaf2pT
wTwbj0lzZyugm6QsLMr7YfWEZeD+8lR6I3MC+chk1YQFo4jXBNOZZAnPVNxFzzQSvcnJ27ZhF4cc
E0pR22WEZSPKtSORzVSX+HAmbKUtGpbdLOGa76Wqqu/MNN2fQ11m8wkjSZ/fWy3OkaPPrXetvbL5
Xo6tFURx4g8+4GiNV3FBLM/4WjzqfHxLgb0cei+eXiTv9WFlCP+AGb7EakUO85SLG2lCcQOwhLs7
jrllEt9w+dXOLR6xVxoS9zGInWul/TcG/SSw+ukBt7n7xR/NbeoWap+MFZ2kXfI3D4HaNoWP5HHy
mZBD0QkueEOsh6RKrEeIkVhRzZJiRIP7MP4omj6+cxJY1Rc+iXxngMELXWdr8FRxBT8Qylq+pJ62
bplIPIxMIb/BGpmPGLDUO04AHIo9fo4oZjvmTgPSi6loqu9JsRDQAF3nm/SX6Z2FbnkqijA/Zc1k
nroEeb/Ocxv7Q7MG+LW8GgerX0836+jyN5XJz6HvEF+R5Ieo6+D671MYhsdeEePoLt9RpezbUF1n
r+1PSCKSfQAi/sok0z7rhkbQIybFGOdBdB++Ca8+kXIXJw/z2y6vj3GTMUdnDdyeA90Vh3XpiPdm
d5JR3e9RSIMmKujKWkZT7Tz/AL51gwblbPlpCWReTSg7wse09Pyz3ZeHtLDeGrQf+6ArGey74Yi3
ZYWGQ7Qc/2eNuQttGRiV1fY8/5upLYEVvSoR75eOWbvzXJkgOfUW3eSOtWb4s3KC+BnNQXp1Mbuw
DgiG9FNsNR0WzVigtdgOhOqcd7q64Rhn/e0HiH4ZZ0mKDYE7aL4mvg6acyKoOyMVaJT7S186P5xq
QlGWwlkmFLlh7ErAuQ/reGLP+QkvtphPQKDZJIzVSldEwEKI2xOt8G5mqOVE1GyJd9VCG0jVcyWf
CisOPxbSZSu+CFqFQ53isgQ8hB1mliQU7AQ1rbwBckubaEgCJ1qGviU4BYRPMbWmFnw37HS7E9HI
0IqzgGoU7hJ6QNLd8ZFKyLi/2IiwZl5X9lH7xCqRfrqYt79Q9NJajokz2PuYZ8BE/hBYNha3LIU/
IbFA0ut440e65LjK2Rc5+QX5YOBFGe8T8mbSa9ujjdsS0ca02u6VWkXb0A3AKEYJ4p0Xt1igSNsK
P+EOfPKwHgdZTWyrsSd9h/1L/AGOAVg8PQdHGi2e25cPPREx5up0DU9yx8KQYWtZsPKyaqRyftLo
OLJBGUz7TOFYJ0s0cTjBy265wVU2UPTOGT7CJIdHVKyZrF+NmazkrFJYCztJhXQ/VrG79fsrhQqq
+Z7tGbYOkmTB1KiXWros8NnPMoiUs+/c5/jNiQIvCIbZaLxrGhXhFofYrmP7nNEwZ4AMsrQ7NIOn
zxJ7vMfYJSbCoxLsPZg4L/YFMUI4vtD9MOqHL8jCrGsL/xfOR4+ogNgDesNlnb0E+DUQ/q/UTq/J
kMvgthgK92UOFhj+u78pk9dIpp0JXL6DaVIkFsD4AXn/JYtz2ZFK789fVVs5z39LWY3OMxkONHpp
c/EqYVjKLUv8aLGKWna5b5qvf0sgfrnwtIZDHFT9w4yxbk8gVU9CqujHH3+rGVsj+5yGA4MegOy1
AOA0NIKI19UL+AJ5Z9YjvByCbf5QCf2PdIf/ln77Gwv3X9J0t5/3T2Tu/xuMXHcTPP1rZeEzoZU/
f/yvz8Pb8LP/Myn3jz/3D4Gh5ft/BxmClidQSLr+jMpFNP13il0Ky1BIZiIbWPK/2JbBBrAk+AQ3
i3L+JC90FKJEkqe2iDe434Eb/E/kheJ3oc72E7ekOEaOcCbDTfv2u7yLxRfP8lzInwqv0wiDRnMN
chDoKVtx9oy6ePOsTva0RUu/eNHgwsNB2w9O5j2pO2QG7NtxT1zDFMYPrxvO5DNT2rK/QyW/OVAb
dPb6XRZDTkQD31WZC8KwA2QAZDYs4xN5yEH5ppTU8YeosI7ek53VEnJQ0UvyUTyNWeNhM0/PdZSA
cym4dGdZVbcObxofOakqZ/nflJ3ZUt3Ktm2/SBFSpsrXWVNNMBi2zYsCbC/VVUqp6utvS/COs2Gf
a8d5WcTCwFSZxRi9t34lKlnn/xC00PA7/3FL/xdV3keNu+tTlRNu5PngSbl9pC9+vEYB6h+d+mn4
i6JCnXcnMvZK91S6Y6+C09pjQ5u2KzEv2T+lHWdEd/35452PEjw+PwgAXpKxEUruFAfz8fPXXIa0
Sv3sJ3Jigga2vNIeISeYjawuP6gZmdGwUymCS3ZlrrW29R1AhaUXWxpP/iQvB8QQQHObpgMXdY68
sOPf/nyQHwX57OIlO29A0JLFNsjl4NMx4k4mTkVJ66ePCMsWQMqDJOgOJeoVaW9qNfj+c+HZ+On+
/Lmf7o35XHplgUBsKxDpfv5cyBZN0FgA+GiUlT2BcTYljW8pCQpIYSa0YNltHZNCMqAZbITwN3/+
+I+iUXPagRsijiSuz6NbGHxS5ybeiDmYXsVPK6CUIOnB2L73wotkDRfNyix/ziz2TjeyQIb0UPQQ
1qhQodXlovz5SD5iQDkSj6ZpSICgjxoZK8anGzD4+BCWoo5/sJMDK3dsqAwBr7fiqo+WIxvNmbvy
54/875MPAfJSyQ1RrMr/wkCnQRqXgKnUTyYy3vLDQnSIA2FbTbp391h2Xf9ZgUMQ3aaHVuk/N/Yy
qmgP6hlRx18ehE+UVnMBoCbwlvCiSobTz5LDJAKGhSLXeqW2FFTWaR5S80KQ35f2zVZPubu626zq
F9GyQhOSo0LmkuoHlkj5AlvLUfVDBOeGAPjOa5S4x75R969/vmZmPP0fOa0bAKdgAWwbgjdjOATv
j+8yeJ1Q2d06v6L5VDwEtib9kLIPzmagObOSI4AzJInmpRmmxnzJ2kT/5WJ9fFioI1BPtaUNfx1+
txN+fmwLMMYM5NZ4TvE9MJSs1cTtaXuv1l8Wi3iD6z+f9f/2eR6ptcA1bNtHO/7xrIN5buGR2fq8
Vsrjws9JSnSVjVyBhoVCgvryf/s8CLNo+Tk/2B4o9D9fZTnFDojYLD/HJNRZD3XBYyp2QVEGcl/3
XcAp//kD/+vpcxyfWANpU9vGv8Jc8fEMw070w4KP7LUuPYtJMWc6QOzJenJYvCuc9kykPciy4qXK
MdVhlG8rRF+nkA0RppsuZfoyU+mCV83sTMvxCqEbnZW/jNNvSbMfH0CeOqTaILV5ZXz/04Q/ywmz
YL3KVzj1voVdZQC6ou+AsmTw3KZuodaLU7wa+TdiKSoARWGxLtbD1LbxRR+pEiNZtZIZf1WlNFNj
3KLY2gG40Bwo7/0qSsjaoVYzM8cIK1+c+tJGwcNfLZCmYmH4y5X/KJln6Me2AWPIJ+MBLgVv/8cr
z6tOT6Me2+fAa7zc6KBD84jFsaZyvkU3aR7weHmfjoBt8m+0HRmfW7J1+Ceq/Kj6D3qSfx8hP5Hy
zcFJVneGXI2Ng5H502NRzAW0WXwOz61iWOqQ9pCccyOcVC5XrNkXLkcUj+X6hE9qWQJwdwoC1pYZ
dPLvk26NrZOqIE48URDv/XOY+WbFBaGlKskCRITP7Wl6GfEILfR7x3uoUpiZ19IHVkHuD+Z0sc24
+tyghoRCvilJrFifwooUF2QSXr7whfySZAixVfWyP/iBNveumIkpanYYUPj4KEwsjJBhM+f8iYbV
GEeeWbVZbA0EdhQvc+/Xb0lwyhnxEjcYtpUqYhQrJQJCoySKq/mUuKxWvtfE3LtPoz06PGQBXYb8
n7GrG9Z8f342Pg47b1c/sAMGAwOAB6b46dGASlYnMGhKlKUVwgZsM3aAPXwirRPzt6Zy7+7//Imf
h3eBQQJe11siBouhz5/YK7tHeS6n73IlUZbYN+2a+UTgemE15FMG9Z/hqQMq3UwILfvkJmBg4Tn9
82GY/cGHaUYGvi+wRQoP1Q34zU9nziaQcl3kV08w3yokwwNlQwCzXdoxGqVsGZ29iikm343sPBlx
2pSIpH0SDiDcAe0FU4m+TiTdVRmH/sMM3j0k5Yb6NQXn0MIC0wESaa54iNiY57Ybs7V1YyYbXvbU
5jlsxpTl2gXs48G8+aNLrhUyd+iDSHOUnMd359v/3yf1aTGCwQOcBf4kYTZZkk3Wx2Gg8OO0nmiw
Po66ttkVeEoJdgXjap5bwiVd95Q608xjO9N15UsyvG0VLB+eIW8FUAYRP8QzlJhyK0ydXJ2yVmBv
Ij147W3n0JXAVLLj6i0Q6HfxVJlNioM0i7czcCDx/OXpNR62/7yJIUtKgKsgWD3uIOmXn4bqTtbV
2uS1eAwHCH/tYWgRIYNFtKQ2r+7be0zNe+HY4nQ2rzhjpRlSFPzB4gVcGPsih04932o6LI4vZZTT
uM2m0lyHbpka/4x8nZ/KUmlOcUnQpx0KCMDy0IZqlHRSmS843b88n5+W7Zwa7jH0Y7wqNkEixnP3
n06yYS4cGDXN8ojGw4xUA/z28X4t14wcXTssCOxYBvQ6T0R3mPmxspAWKhQdVZks+7XynSE5RDjI
p0eW/YrLMQW55OmTNEvyf+oMh8F4BLjUmtFNM2yeMgFKSGwHlnh8YDbENv/HptXhUlSJy6UYhiAF
GeqVOueVSCP6osP2/fqYobD4Py1SXJNMwXIVV0fIPh5txad31KFy5C9+Z30d6ZgwOrzvFwRxcSMB
VDSA6b7+5bKbP/kfk7/5SHAJQPiZlmyWgJ+mI8rHrMlBj37tNWyclwHYAQ8Ucz/XB/2Oi8M/nqxm
7jcIgBcueDnGQLIqBj2uEsLdcrgL/D5EqkpfFfII2zox3it8x8wAlcWLDxedier3bUu6iYwsxLMh
2CPEU7a5HUmBMVjQzs4cvkRLHo33dlM1HAlJkcxNhT+Yjf+fz9395Eky19tMAgwSjuOSJPF5q8j6
urcSe16+plRdwbgMuiDHHbdMnJ99sdIt28Nn8duQLCwR4TVARZx1l3ap5YyEgNWOdaWSCmRfXKU0
yzpaVskPOyO9YIq1S2hbQD70TzcvV3VfNSCwXibACtOtO4LIWndwTyKyyzrWj70+TEDuxrPqUqBr
GziGZF5J5CQgc2uFoTufB01ts5nDzgBA61G5CO3mgsQcmnwKK9kGrWru5odIONp98MthcZMtrgk9
6WNLZpsTs36Lk+ECKQwrs21AQMaKep+WUEAEbLHgtOn6NvfxhgH92CG8m9evJEmI7InSq+lhu4Nw
tgsb/oZKaDL00S5CmVIA8S+TE5qvYdc19rRexcC97CNFzlQcEqsPU5vk3aZyHxdvRCVC6rM9z1/n
YZbDjYWCzrpnxgj0T0/5vnpcA6RraBMbVL/9l2hey+IYIzqfDyvk7arZRAU1zJTOA/yw8NWp8rD+
mQrYuvOOR2XpfkUaGzppFuVET/Q0xHUHYYyNlVf6x7gisOAMvsAqiuPot9St019pSGAlV3l2ZKjc
m1XSJMgPq6P6Nv0ifXuA81HXbtsGFzqKs7S8rmmddMk+H5NhGq/Jekqy7GA1bpP59zj/aeTRCk0T
rGsz+1NYR5TZmdYhc0MLN807RNJkVitQEBdT0ltphlOrYrYhYXpyGWBHyMveN5rfvtdf8HBMVryd
JMsW56xbVl3AmxcJiPK2RIfEl+H9m+Q+lfwbycnkZgAh7t3ulWJ3JEaCXBVB8ifcYxYSL+D/SFyO
c507AE88dzTzou1ZGaeD/p9J5QVPlm9H29zDHZTcLtgu2+AuB/6BSi0oJLKKi0IvgFJvfbpoWbTB
pWSKPIEavLR4CpIYyfqVi3yZK2UtAISqG0btLvWu0AmooLx2si5zSnLgpzwEJpgzEBConTkg27cM
WeaQltEqbeQBSbpkhCK3Ra7IAhhsAhm+iUTQsz5UeRlFjzoJu26rKCxwZaFkZcwgW7w75o9w/CxZ
sGhFZk2PYIezx4nj1NI/5CmQ4GgjibrgS9OnAxvECpwQy4RxSMIAcvvQ8ACsNeuN44Denp9r3081
BR3G5eto7XBNh6iP+bQydcwm0yF7zr91WjcV3r8crMz8YO1GOcU5C20ntwLRGPCgXx2CAnYcKstY
aW2n0FmCjhZJisqJO+giIHsCjIOageuFMqE5pnp1nfkmzANzyOCXVLs++DxZfAL6T6d7ja3ZPGC+
wnk5XnqLxffKiGxmOqAjZs2MKTbsJo4BpTcfu/19PkphuHylgpnyPW9uG/+h8Nw4esOZUFHbtAGc
ZXv/++khbifiTwa5ZU4uHpa3i6F5atT29xoXh5Bn/k/2XnEj7Qyf7O9LjUDJ/Pi/L/L7z1F6EcVN
IHB0BFunttLxtcj8FmhLVsuFk+7EOvNbdP+TzH5gA44IceO93yjydYFE7dl5a5Vc1E6Ew5CEiBRe
3m1U6YarNIoKeyBlbYqWakvdKDa5CfZiFr1JRVAd72iQ2AAv3q8glnSXM0QtY84pFRl7tG3b1P7k
nBaNfZaX5v3Wvj8ePjYkrg9mTH5j7wWlOfnZxwvVHRJHmY9J3dTnm3RK7SB9BIHs6uGSM4Vaj8/p
7UFa9UKHE8KiNH/FyVTP78E9kjxd/YA/6d8X1FoRmAINLZFNBnvL9ihtXKzCC+b2mJgSob3Hidfw
TkdvlY8WUVH3mo24CV4dWqA8Pj39fnPyamSxe9vTHDB/UIzmizsmZFCQZW+b14HmqDn+WvtJOj2S
cw1k+IDmiYc97aSTyBNG18AZruQUmWcly/toCI6/L3mUj4rDmTNZ8EeYAaBuIirNCub5kdR6335k
5Qa+DIigRUjAFp1kzId75D6wZRrKlmIx/XhTCuM2pfqCNArzOmvmV75XLChDQ+BuhZiXSxn15dyc
Brex4QSXRPqic4l7eKAXDsZifj4dup4vLBq98lyBFizPy1vZy7PJfrVQ+YiwPI/FQPgKS52cT3fS
pBmf/DrGVriPl9U8+xNtO6rus+wEIwwRMqUO97CdbX4EHFAcwdIFG7LO34F+5ow3SdmQlXP6XZ/P
B/x9+UGTaNG0Pxa3d6U8tTlAEvso396ZrgmNTbiPpyJen2QaNtPw2EmIC/5peD/1OUrI/93Rn14L
zqhIpt7bY0ojY2Y7QG/k3xwqblxM6lXmEX8vSIc92DLaxqgPON8hQ5tlYeJdOn6+y6gtW5usBDr/
HLmigEtFyWLxqxvZOoqf8BfH7GFHT/eUKN+LLKvjlSo+kCKDzPAiiTv0jsi532qZMdtyyrCkERcU
oGOnYOtbVeyd6u1QUpjwrirqkJzp4E4ZXY0E7BxDpfRj+EjnfmGkwRAlfXPxdCZNqUBo1EH1XY4j
nl9XC8qC9vvE8iy2YIP1SmXnCDg+Vd9GM93dBBDV/eGLSxlrQbAT5xYWDB8lUInYrQF+hyePIpD/
TCCEw5acyTDi5q9wjzkrnwh4LmhF9htXTaGR5uF7v5L5AEwTb5eNvudyWr0qDr4UKwakB4xnA1WF
tSWf8ZnxlrKqNeH4J87Etc05IBOzGPx/F0LLjPUqK+sIVHD77KNk7pxXdy798uzTtF/igyuAOlj/
0CnP53jPjCZLpFQlDQVcUaUTKGoz7lQMX+2kyxPU+yAP0/l+CljbdD+jMRs78b2PQ0oTR2zCYxXB
aEOC+bS6Wrggo5kd8A8OjtOwpqSnHWkHt0mEzUtgv2kWC/pygEnExTL9fibv97JrcyruiP3kYk7r
bbhB72XGv2hJzGjC6t+8vFlfmZ+o39ohcS7M9zwHVANjYrKYH4wl1Ylqz87dNIuyMm55lRNWi/EZ
ZbjT7jHsmpotR2X+5fcjy5qSkSjy6J7RU3lrMJjhFGq9whki8R0LZYd3oEgT7NqTXdOOcJc1jsQF
gDHzlgMhMuVAZAymG+CyLBsuMA7yfLs2DZ0zdUtz5FSp+dXfH+SpiCkN4yU3+33HVmcosDFn1Gg6
vxTvA1bxXmjEKmCq+xY5CuYYla9cd4cBo0O+k3Y+GjUN7pdzHvDy8ihlIjHLuBQrofUQjKU5LP32
wpHnxDxCpqg2L3krTN+WiCS0jNS1cZsiBQZnW1cIVPKSt/HwfkGoA5tBrwA2wt91e8fKr1IhSyCH
f95efdrQGz4ODWybTnUUAKn5XFZOB5oy1KvFA4psn6MOkmTmbZgahtkOEhwHUY4UXgjJzrDx1X8p
KJiN639sbM3H+6YTZUdQofj8TxtbpefGQodLqep9aMypAXMU7AN4k/58pp8KTbxNNn0MPouSFf/9
nPQ6hUUHx9Kp//2M2MXcgONE2OfeBmggOdPIT81N1VnOHW5cRdbJ9vfg+Odj+Vjm82yb5yck3DYk
61bynIuPZZR4lILybZ48RLQpfTiyjlmP931In2NtWDr/7Tr/9wfCb6RwgMAVSiFtpI8fWKTKdsrK
ju+7uWaiSApm/As0KAxzv9/sP5/gJ/yROUMjEfcC2kPEXLufC5lzCWOlHko2We8jBiEbpmi/4BP0
vMPsAhE45G28qi96ksB7yDE047lUDA1Wv7rMR385oo9POkfEViqMmLxgP7uU6D4VGpcIbgIW9e6+
fH+pJtZ1vOOzLmLG9SwcM25B6mrTcYokkwNLCwuNLfpjlNt63Y4dO3t8brJBrQ5iErSG0Wfx47wf
sXPOFimwrE3vDcL2fZj980l8fF0oJ2Lr57oaUQptW/7/423EmzITFeYVJ4T7CnZMUGElfvYV9/dv
T8x/fxSdxpBGSOiyMf2v8Ez0W9WiEx/q8lvTZfTYzHPaoqv48uezcj4WTPnrKDQimvE0/Vi2MhB8
PK0aS2acz230Ax88q433p0D4hH6wzpGV2f1M4VhXW8jrSgQbtIwGR1Wycuq3A9K34DGfbN7ZvxzX
u0Tkf8Ynj5Ibl4Doc/EmGAg/D4+2TXsjyNL+qLCY4nYT3mxUEtp2hW5gq9Y02rdQYClRRsgfVzZd
2CaSwamumPQgjyUEBbQUUK6Fyxbevqti2BfNaWGK9ZpzPJNlMy/bWNC5+d53XcVuQuXCJd4PYOEq
BsIl0KBXmDA9KlbXcnYa6d9F720xHBd4y29jJP7dfFMk6Qh9hLWCnzmUFnIkJCfW6wEQjtLKWx6R
3/N8YPFruNHeZ2cWuiFjrv82Gryv2Iu3qzmllWAEZIdlZtNpFIR+nBogauW5FprLzUrF1wFsq9J0
7qz3JUJLj5H7Zrehs2bIBocKtnPdq6jOdsg+S3yA/64cdMw+pCe8rwfeFiI0qCau79qFZi5E5y67
C5bohS/2uDf5yArRJxOuTdE/w+uN3pxtCWVxckYeEeTnkTyDgo3c9iL3bVw/QDNGRbkS7ILZzkTT
0stulxa6onpJISOgWE+i2IBEfgsiK5kQDXcw5TxxB9i1DaZ90vmu132FaIAS/ytle9MYYikFdO3c
DD21+K8ZSSEuWNzAReZwSFXngEyrHNZu/yzs4Prw0vPnSTw73rwM4dmtprj9AmQ6xwqRwwBCWN/S
f5+xFw4pLek9MCju7W6aBc71jW2xwR8RQ9qOF24XUL7TdQHcgJwdurpTxqY0Cg3YLEttbMJ2OUyv
xM0US7ojiqjFhFAFdaW+wbMJLY0D9q1z9Xsl29FWTnwc1gx/+YE4Tx/P5+/lCvVjs9xaAOTw5f3R
KN8WVTVEY3Y+KkKp025GZft4aFSfNJhdZriJgiRQa4y+MhY24UNbR3COqsxLvA3y+OnBI+gl3yHM
jY+ZO8pTZsv1olLzeKIg0NwHCtIuBp70HGTkgVN6HdXXmIcaa5hnRP2YQF4RGJffEjtryGWycXvE
qXIP7BmpzIjauwpb+7kpeB3rqfWviXcFL+CmKXeXcKlDHqBkz5tM4xguiQhicYv9drElgQi9X/1I
W/0gHLe9UuToXREZMey9nkouApnkNGL82KVEUnwJ2rSjPd5mP7O+w8aatuBU3JrE3jjqLsNVVIcl
rmmm1q3n8qfDpd66eR0cJv7kRci25lXNjT4iH4h/whFGhz5DLIL1DSE0ze3mocXzsW5KKh09EcFN
8jjNa/hCjggxs1JXX6dQZHtbDPYleLqUiAz8/tcu1a4D1oL6V58H8RdqcBk6KmzLKKwTl22B0zr3
I/Lt7IC1BxRaXw33PfbWCzMU7Ppl1peyVwturWoK0S5HcRp+y0YRLRc08vWPHsu3s29gGrBbyKqU
ZFFMxb/CwQsqpLaWIkSMrv7OBQ3yZR5lwXajasCjw8rZxmHavNh5317PgWtf9b5jntDYM63IZJzI
jdHzjR0U4wVFZOsyK2QqdiGj309nIryNrIoQuyBCYOv71HbTr86y5q3InPWl7/NG0JhvkTWua8+T
m5bgsVByKb1r16mYL32dmFR6rOPnxUGDvrAz2cLoL+UlKL2yJYqgU9i9tLjySiDuFEyfvGn5Yes4
PrsOr8/YazIzA3iCqPQRa+8AuMi9Gwz1uSXV4TsJgyxtbLrEODh0gZQApEuWeLCutXRfaPA2G4md
8YhOXuLRxNUFaqqAGk92DaieIXns0qX7pmbSfUG66HkbO6rNQT7bpNHQw44LXrw5XbfuHE53kejT
klCKMX+Be7Nu6JVUT3UD8L1tR+dLRC3+ohVQibSy40sX5tlLH/rzdU7ZfKR672o+NMaMpQnYIC03
ufZDq8mQ/xfRC3x9vPQhyxwSovK+u/Mnn+hd0fmQ9vBhnAanSe+QuyCRmFL1KJq6BQ4wO6QKjP6L
kvHjxHbzETYMPICuddFEd1Xya+GCHNMh0HrPamp5GFTkxRvldjQ+i4SwunQcL8Bf4WZjOedAvuqj
x6geolc5t/Ir/LfmdVzH9ZfmAd+NQSNuAL7LI8YksevmbnhgmYbfaKpHgsD64nm1m/ooS4fAMxzI
7jldsIyigGVEsmERUFbxCv8ENjTeAr3PjwWuxkc0Z5LjH8WlY9fykPuy/055q7uL6lSdcE1ED1Wl
1qsEiPJ+DhhyTURHdq5de7hU2p3u6j5WX1UYuj9kMTI4CLK2zi6UMVBhcrp15KBxHAXTBegGCddC
h/Ux9it3xy4T5SfVg+hixTp3HTO8fSGyJ30MkWJ979Zw+MqEn5x42YKb1bEGpEB+diij2LumUezI
7fDmrlgXkrZsNHKHNbGaO1LK0rtkbnC8IrCwD2rKu+/toDG/xt66XqvI1VfofQo22VXzNZEr5IaU
OIO9DIrw5NA6247t6t6GYyIpcCvrpxULtHHXiwcQJMI7MrMn2AWayrBBUckxgHhApjl+P3JEjVe/
Te4oVpRny13qp3JQL/wOBuIhc576ihVMroP8PEOfIpCsdbLLqGnFM3J/PcEenewbFDP6MRPj2B1T
UUp3G6VOcOXi4QsPkV3V0SURzS1JxnAkNlgep10YrZUxXA/wmysZ1+fGom1+tVgd+Yg7354Gdd1F
I/0SmI7OdFG7XXUrZ9f6EsDUx6sxq7TZAyhR93mSjRXBSc2SXlVZgbvIIt8CpSZcLusYjH2/3i9h
rXR6NEsPG9LfTKZewVVrgJ5cFmxtoZA4OAFI4ap0PN5QdMgxxWkn+TqBwFm2OO18aECo4XaTwxLx
amA/S2ADhNMQrA+onMHzWTglNeqc0zj4waVnTHP511UusSC/dO7sSF8KBjv7InQprB+h3tVql454
sh8iK8E6O4mkjMgVAXhZFlvQNvNDhnfIB/7nll+axbHW4+SzOdvaQSfs6ynKQV0JRTn8JigZTmHA
duuuoUB0mYsh2/rw5S7JU5n7/LZcLD9aIYSRdwhmk3JHVRixUyu86nYY3DwcyKvP/RI3ru4b3oeQ
LuFWO4uo9q6jy/S6SGlygvChWgpoYO7qjQR294DMKS9OdUZ0wj6ZPJK6MqqNO1Lw5pNMXIeMotBO
AypLuXIuikTBFWy1F8DJmWgi+4MYzhaZ3sG2wiROEpZbSCpalL6enNZSP4mpARuh2oWQsCZ2cHeP
qYAZzxIuJReJFjeKLnBGqX+/WG4TsDDTRFCUW0bSgR9obCubsx8MQl1IGgoIPRIdOmeO9oQ0OEG6
b8XceN6NA4BJP9ITreJT3oXuSzLChgUF8Jik7XMStRAH2SZUDxMSiX0cxupoM3mQRKZ9RRcpWK/K
RZRn0Fj6MKYq2rZdu7abALUjsLDKqx5UXfo7pXy863D/GV/HofoxJCYptynphpGAg2GXeWXrzP3U
7UDtzO4dnkb5EKDDIa1hNNEfIuWBQfuZTT9BAhZf2q7uw30fBMl139TNg+76IYHBlIzxBcXXhFSS
ao4uqibvsB935aHoYg8xp01a55A2V0XsWTeimN0r0RrcUNLTA47YFu0E3KOXWgf6uM5CABMMmIR3
NmlD/b51/OaMDG9CAagIsYr6yZ7hKBJOT+oQlIvIqWKkmOgK9UXvc3LYjC3nYY1V9jOmfdwdc9pU
O8VLOW1IEQKmo0n+HjO/IEMoZ33BIcT3zDrZQQeQ+jSA/Kc8S5xnClgzwEsnOjZ2VB2CNsjvrNxW
25GE4G92XT2WxpKdsHE7BCLOv0NSJqzQk03zXdqxutSCkLZNrOY8hDih3cu4FZx0YlMozmaIVhBZ
b3O2JZcjQYI/ilQGz0AunG+FI8mXpQG689quuZBUXp+oYYvCjGkwWGRudzd+jKUTgxaZBjyE7g+3
MJv0pQa8hd9e9K/w/LBQlT7RqRtqsg3APK+Gg9GrbB5o2awNNbeAWCysuYwjoEyy3LuBySZe0zQl
LlSUHAPpxkEabgv+LrAssHZQtlrvovK1CHZs4U16gsX0jRm0Gf7VsmuDOdVKaT8z8RIIifVrGk9w
WQ3EPbdOWeeJR9N+PzjrWOhNtljtrefN+auGzMT0wM7z0OgYUVETe/KaDpi6ahe0GWBiWNJcz71u
XwsxzODqqNaNED7K+ccwLLwrvJTs03RLMfDnSPNnBMwxgkTNR3lJrTdBeZTNK4t51Je/XJSY8aEK
0uGK2HbFXpblyLAr484C3tpVSGftdfSehr4svwftOG+LnnQOePedfdZT4DzQpAojxDWs4Tb+AKDz
OLGoumT0qydDAkqh75OeQc742lvNWaaTY5GdaARtS2V77V5h9wZO19P6J4g9rVIoueMhQfnQRQBH
SW43mTlmGzviMMNTx5paAiP+VkO1KG4FRm+ot2MfA8rk4W1IuFYOMcjL0bJFXru3PjzBEGoD6K4X
6EGBVW9HC7NbDGKxLmb7Bgeb30Rbdttw3zZ6TfFkbwMmXG8hrYl5q9xoRNEurLBxiaviagnB6RK2
piG7tnflSNWKSEPU0pE+KN122bckKVzyYiZeFboRuIRkrTbj3DX+QDpG4dcXOtVW9U/f9fPo4dEs
sqreex0tq4fYFrQwji16o6HeqYUs4fwu19BevSfXQnUEOVVrSulAFBWn/wskbAD8r+3zetlF8Du9
b57yRPrwXvO0WlO3H8rIVBiFE8/tFa5d0y2m7W7aCbyHa/AzcWN79oHnWCvvG/bwKPsOhSK1YHGG
FOAsdrZA33ymCIbj4UmnFBTC64EF5Xy288heXOI7et1hCKVJxN1iysub/FWGuh6rnVcOeqmvpOb0
wCOT+yfAM3i9rOIHOXgtwWA+es9MXtpad0uDnIcIMv6mdJPu0LYhXBfUbs2uQMxzI9BEsXRvI0ZM
SKksokL3mA0B1OWWYuZIQTIjI1Dp0uQ8QiHLyn07IVwBzazqJrxeWfqF+xjTKsQ5Yz1v9cZxu8jd
B8sq3SPts+qpDXUJENlQykWDKW7jkuOx7hFtVD/tumCVhYgc8+e+8fso3UEFJSZss4qOHt7qE2Kb
I1a/hFc73uFxGE+UU7PrxgaZWQhf3+SEoVT7VlZonmC3HWVrlQ95NE/BRccSLsCk22L4nElBhbcw
2IgB57Cd8AXbIxQjkB4AXRUhcFClQ1fvBrku931mQUNLJoC1rEDZIcZ563lH5bvEqsZVOL9aawxu
dOMkU+eAsMoKDyJGXf9QwJ4UuSjEB9v1ahEUbqucGFKWE6o/aWJ4x5+JRaKEhdm3EUSIF2lywD82
xtah0k6IxkWAt95C5myavbvY/cnpm+B7OZYuBUvMoEmzpaBIDABAhaU/V6FPmpOwPT18Q0GA+gAp
KGK1LdKIDqKkdgTyHIpb54SdN9BlAEvzzUzfat5Msgj2MArLSyvpGxTh2sOjgEStrVBAwArrd2EN
Lm0TWEN6RP7PjQGLbm0kErVT15aw7jQFs9eVvj/PRhx90ZbdcJ5re/ChId8B5Jh3BECF0T5HovCL
6DIWBQXYsGuLYbh/ZnM5pV+CvFJm1SUFlHQCnS6VG3jZK0OkXI5ydPP7ZpLxDWrDBMqIw5UPpxU4
HYJ/KiMmbZJgBHt6DGdP300w2DgF7HU0WYOqYTQlYQkJsBfdO5QPg12UN9OFQ9Ei201ITP41SRd/
o1f07ql28xyVn/IeSD1oDoOo7W++6h1iQZDzpSRQI3Tv1wV6irec8XoSvQk7YcRsBmWo30QZ+YYX
ia8QefVkI8C0jqeZw41KozBgN7xta+AXBxottCtJiMp6ErnlyNALlYUqzNAaHrZMMIcTk7b0N0TV
6+tEOGDHbS9pgwN6gvbrNAcD4t2h5ixpqgfPrkohlFYswG87y6x4+9AlAI41NRlnfhFHqDpwrRNz
OYY5AibKJXdrRQVgA86x9ffFiE5tJ4nA3q+ElVCh8FClob6o4AnL9p8JXMVexP28nQZv+R4wWoxX
ANNgb5bdGN73MIgAcFqe17EhyKgCVaK5kWUsrsK0LALUNjFgS+XE0ZVFBi+ROFlxOVttf4fkLd8i
pRIvmEt0jV0niCBYwapR22Bys2WnpyXvN6UKh3iv0ywsGX+VLK9yR4CSGfzJe7IA6s1nKldkHKOH
qEC3tZXzPYsQDoD6dNS5Qahh74OJJEb4sgJzQBfbXrWvgEx/LYALTVvmTVZ1rM93qVQdyH0aPLeT
hK9G3aWJz2FZyW8dYgUY7br8LoEQf1NDAykmq6k9IkxEb5SMPPKl+p5Yk01cbD9bW4uVx43SuGTA
u03PdaKtC0VqTrlTWRHcDnpoLgevwzKBp/6aukBwsmI7fKJinAU8Bon/CpZd7mfX7u9HtYiLom8G
QahXOJnVml2hQKkp8QR9H5568tr93RpZLJyqLJqPmObH8h4Xb7ZTFLd2ikfd3XbS03uWL85VvTQp
ErvJ+ZZCGPkWAVzZtL0mQZGG0b4Ky/gf1Ln2zvXc4TFkuX90CNt5bRByf7P5FQJyZy4cyvlvWFfC
m5le+bEdB966UL+g8x3uWm0vZEUNje3wHqx3UWIReKYctzoyH6iabUYvATqg8eC3r6dOqH/lFDt2
4cxGpWuyGlB+6jRPVli6D3kq3WrrUtW/aFsoOs0GwWIh5Y9FU/0nO7alHqRemaD+H3Vn1tw2sm3p
v3LjvKMCiRkRfe4DR5GUOMiiZfkFIcs25nlIAL++P9AV3RblK0Wdp+4IP1SV7SIEJhI7917rW+C1
FoySMQN94USbp8V9ZdS5YR6aKCjZ5WvyYZD4VLCW6FOzq0dEnOIPKPT8YBBdgopDalgetIWeq30T
bID8pdG4QQ89NGcv7KX5YmZGHt9EuZM2BjydSm0UkvxMA/QDDzaiEGZtyAwiV4SWukC/JkbKRkcd
QoBrVqX2m3bo6WJCdOjNlWFk0vlqZVnDpgL4ligY9jEzUE3yOTPG/QtlACCILsRAqoSqlzIecdKA
R5uHBjW4QfBQFxT5D7VUBrteMNtF77asC0mIHFKX0I8R3RQ+IbDanDVYMgbxI39UoYPqTsMRJtR7
q6o+5zCYugjcgelw7sP3FPbRPooA7eaLWlqOJZZqobd1+Q2sV0c0Mf+XIhzmMjcoyWZjEbAz3HjY
NyMovwpR9EgBLV91k3Xgw6osH1vFHzUTapcT83tIym2r3ylNzYF5Fw0g/GAPkdBld6v3x3OvZ9pM
DW3GynhnXeboiJYnD/7vXoTQhOxn+qENJqaYrDjpL51CGrsJXzh8aeCf73/i6xHy9ImWUBlWTt5h
HIoTYuD3T6Q55zQq8v4f6a9P7H6JQHQzq5gk13ZgtGi2OrVXcCgQtCjrXz/yP+I1rH/k++f0R/2/
XlEXLtFE/4fB8N8Pecqvd//I/080B4bev31Ti+fm+b9+kBgGXZI78e9/fZoSnP5rl1c/sHL8+o3N
93//6/K3frEchE4mlKby/SG80NGC8P+TP+qGP6QZf1nTKN1As2AzYGf4/DfKQXf+svD/AaahzsBz
O82lGdk2wb//pet/4dDRqQQ5PwrOU+4/oTmIaan+3zEzzicuzeXq2J9c5BnqlTbBZE7lj4riHyOl
Ho6B2SfzzkxJukaatvdIHL2hudLMeHXqs9CXDAMUwgRvAAQ3txbnfuZ8ieHMvLiSd0WgTdhXDjoz
z7WDtaKptCJ+u73HX1f2X1mbHtmSm5qbNF3Q1QU7KqwMJB4qYVoX9MHvoUtFwAyxqfxjqI3KiZTf
Zhr7tasEBOTcatMvZW/oDwYzzgAHoUVegG8pu/cv4upp5KZdMBo6jA7EA4Z2ddOgYAeNYScJnRjL
OHijrT2nCFQ3RhhDu6/VuF4gCQ4e3/9UcbXt8LF8QZor+Mmnf7jeBEhdRyav1fkR2VaInl/a2ZOZ
WtoeWFC4NmwiWkc4Vg8hRDh6tF0uGEkVsMkh0XnsyymZ2ieN5i5vhNinHLORTb5/jW+XE+ZVMRmF
YV+Yb/IOwTDVQ1tkybGBR30rja7EFVXXAJy0jjQeUtHFRja9ude7gC37/Q+/wl5Mixmig41yxOBZ
Y7fUX++SNaclNDh1dgzCCrJPETwYcRztW1WIOyUqwy0sEcaXFKgeijlRbepSx6FC8OqWkbVYfHA5
06b8aqnqbNnQG6bdm3aEMX2fvy1VQltopcJXPhoFjtZZV+jyZTRasVfdvk5XAQm2z6Oj1OfcLXHP
5mh/ZhohR7cc7jL/Ls40YoJbYnXO6sff1NsHCcsjGj4dtYCDn9+Zrv63qzOVyAT32jiHslDxovT5
uHekVj8J0YXrzIFK6LSudoNboNklUaRsc5HHH9yiy5J9fYumAD0L5cb0rWnWpM/57SKCqJHGWGvB
sS8qf21BjzmLUsk3EgfKqcYgEcyIaXZOPjDpcp5yAvbndUekBntAfhyCAHy7QnMQHJSffB4M45Nn
kalRoGzkYNMC2MI9ZO4ykq1fPCnsU29whoIPYq2GuH9gxslhXs+JWuK5a2+8qNxJRrTjohUpY1bp
Z0w0Y49ZwSBG7QyMA2U1OPodvpUGQ2jZ3gejmz9x9OJSI5kqk0J/EIsxDrWbCqLawUVD//L+ynot
KGSd67wt2PptJjasq2tT3kRPrIy+iY5GKC0CdNX4JqBm+hLgn5ynSQylAcP1ahwKTux1nd388483
TRslMnYWKES8nH7/0nzCNXRDyvCIKYnk3FLEROMgr2aVVjfEY3ZEm1C7rRzDfoF8qh3f/3jj7Y/v
okkBuMGJ3kEqdlV+ETfgdky0kqM6VKyKLoiyZcmslt3OHOWLcIzi6bKoe4yu+8oOsp+iwogxYyLg
goo3LPtUWH65zj3HlJNvIKgY1NRiDxuQB3XQBr5GA4csKa11Xm4Yq4h9w9x97bchvyXyltgw+urA
pk3ky58w0wyPY1vTwqJh5XDsMN1ggNXPRJKDeQZnjExXZ2r8+hykx6aK52nVYdSq6PkxF86as+ny
74pw5Qs+BSzXpZ9+CdSuPDfu6G0tRQ7YsKeNnZLfPuVaXTylIZCMDzbRtzfXcRFO4n3E9UhVcrWH
dvQDMxoY8VHhFd/O2NfsYwGpf6OZobgR3jh8y1QnZJg5BFi2fOODxTUtntc7AjuShnuZBE3srtcF
SaqlFCKmVx986RdPw4SBQE7ADhW2bfFkZLX5wctcXGkAeZr0aQukAtIoqfiRXy/nBloTwS6mPFDf
cHvjwK22dGPi+cVtmischs2QJOlQpZNMz7Jc9GJYKRFNn/cXtnj7wuBSeK87sF40lRrj9ZVgHAaa
UDj9IaDWv22c2iVzplTngLsD2hLo8O6SqMYGB/TvtoGF15OB4lpTYNMygQqCQCXqvjihf3j/wt68
1UEmCcvExEHlyddz9cClcvALih71YKNmWou+I5ZW04OlFufWE4M5d2a4RPaQqRZ+sBre1jx8NB5c
h3pnAo9dv6WEiWkvNxqm/nVhn4uuS2Z5kxFaUkU8KZ1Wir1Rd/ZRx56JYjoh+kgxYzkj986exwHR
9UMm5U0fDDlwahtY+/u35u3jwpJhIxIcCNXpiXn9lSHkBZFRasZB1WVzbhvdnmdl235tRFDdBqif
IOlhL5tlLPjFAGXj2/uf/7bmIR+be6PbgjOpzlHi9QWoFnK4QYSUobmrPNYDEzLYifVCQERnvtJA
4y9FeOdXGEhxIQ7+585HrzKjwSux2SITeP+C/rCGX13P1RudBgqnYUkbMU2tL34QboUb/Xz/I/60
KEwOU9x5laDbN4vCER0WT0jaB7saiGt2GCWsIMTmm6zywltGT/5tFNvKisiF4gmPgXnjjx1yzi6L
N0GgJO0cv3fzPc/Ceinc1v1g0b59XJhETEWwY/EwQ8p7/ZXgHeFMBAEXtYun3RrwbAs6fCnSsWGS
0s4IdIaNYWeGs037WP9gP3u7gbr4K/FWYN3jJWlqrz/dapJyRHRbHitp0a9JAoumW0Iyg12jJbAJ
Agw++Mq16Qd6tWfTFGLERnuNip9y7mp/CGIm5qnTRifAotW8haKlM8XI9ZWT59nyso1yHsI534rm
LrGR7iWl2RyrrFWWdpEWT2Pm4tWqbHU12QNm2Jm4YwhS7hpIdydqv36HcBWWMF7/y6klzlv14f1V
5Vwfr2g/0tjhxWfCt6KyuVq5TM/twsRWefDrsLh1K63cmbQBV0ZtfBowoM0KX8S3edoRvdqnY/zS
xuW5EiNvKZR9jHOoNDdWSPQHEyAdQaTXM5GS1lEObnoHluMLLHaKgE7E41eVnLZ1X1Ft+LpTPjiB
Ln/ErhiOlwogJyRg41rheN9Th353GQevUtUqsa/3Zv81HTXtEW92t4kZT++yEAGK6mAuJImEdCKA
TDciBt1fys5apFJmK9SC7oFMnHxu5kwQGaY6y46sdsHCdNN1jr1p5bhD+Aw/nFyFZEjoRTpBHNJe
jfiESJVHSNZEMY3FZ4Vd7jZqlGrZmS00NIPCazQPmjFGK6KgwJkD831OzZES3jfSpYUtdOc0jWjX
caXSHbeDcF9oTfwTeUd2ptmWb/wGhtkdbb38rJEguYu8lDcgWI0XJ9Dow+OXQ05klisEoYhamd+H
H6zi6+cGY4ZhCw6tugVz7Q2bznRlNkSiUg9lZlKI9S2HBXOq3Aya/G4X9S/vr7fr5UbZQUnqqJzC
OB/ij3n9nBIoNLrQ0PUDr9LmXEmyKgYjIQw4rdCGL9//sCuI13Rk0E3aT6xqfjna9VlUMZtey5zO
OABYoKIKSVH73GKu2jlp3b+kHLLmFuQBsDYotG44dHYIS+vuljr67OD1bpEScfd9sLwEHNUoBIVf
JZtB9ev1mKbJjToE5Cp+cNXX3wlXTd/MwM2Pp/DtGRVfuClNrRaHkkG4P8McVeHfJ4Ex7xkNwBHD
MDsrKr3Z2cjBH0AtfXenkrhthf6TLEe51dgoFsgYUJYwgyBnr27OH1zkm92PiwTJYtA8I36bq339
RYKoh0sdc5F1qQK1l3ok9pkdZyuDrJA1WS3uZnBd74FeudiP0DYeSIJZECKNCq8Lf5gqWND/5Max
n1E+g5DlFk439rdzNZ85GkoptEM9muaurkVzJiOdHTTM7U8Rddpu8PJ+k2jROLcVYO1d01H7Kp2z
dtRIJ9631W+jvOFYIh35gnz9P7ptl/YnVB8e8WtWkdmreBWzRNDHkmKPgCw5mpH36Mqi37U1g8IU
It6NzYxsB0zyvqgK6r3RcjYcz5uD4gd373+Pb5p6fI1UcjTXjKkKv2am+pZ0PMga4uAW0twZQBSf
Og/kHm9QQt1wU1SfdIaaH7yt/9CG4WMdQ2CFtLAiXTf1Ju9sUimZdiCMy/+mtTHSU+Jl5hSb9RLf
rTxF0Dl3FY6Qk66N+ebXIfD9n/2PV0H+9kRj5SHBCfV6vbixZDDfR+IQOxq69Rp+7LwF7L6MLIaV
cJe+gaD0njE8GfNo+u9Z29Trf3wRNLTBXRpTU9wV130Fu61aW8d4cqDzEOzynPe/GBEwx6Eh9jYo
3duiT/ajTBi8mya9s9pwPriGy1HmVSkzNdUN3v4GJT3F29Vh0JaiaKjM1AMRkQ4TUwJHn9LpwfWz
ad/00pAqP4lja5WRWrs3cF9/6rMy/5G3aGQZlpnFEzHutCVqWTXnmPnWRukM7WSXhbkzp+MrMt58
UwmrPqeZzDdFMhhyZg4+4bQ27k2NA05ImeDYHHovfVp7lB8e87mtbzdXGm40SSGZQXeyrrvYSdYh
YWzl33sEsmKOUnYRroPRtE/EbYhdlSkmoRblM7ro5J63unNiRGXuWoVKMvdNBD+qNtxWmfbJB5gF
zUApZ7mLZJsU8XHh14b8UdVSx61kfgFUSlejH+WmrVP7GCp1/ZkXYze34tye/2qR9r2uH8pROtBt
XPKEZnCduzV5IziiYTbc43Ms0fuhz6QysEjFmLqpSDPoaDN1M3dUMPG+04jwJqlt1zWkDLa1AzEx
bsxlrMrsCxYA+hkOYoRB5Pkmd6v4ZBq9z8JHFz7GVvqdEFZxz3sv3yh8VRtcbGLrFkP5MCBR+jk2
uKSKkTy/tNP8u4D3ztpNtHHFoD7/bHeK8q1ImdWRnMN8VOffObEiZaLDlJvdwgZSso5gfdx5idOv
ObOxVDiVOScSf/ONw1zhVKKD3aXFsKrGGN+Ebz+qoXIaqsCA2OHnMSOYNnzJYVncXgrnbmwoU0in
2uplHm0re+Ji0VHuyXFfxTZhR4MW9Et0P+UarVC/G6WWoDSnDRa1HeFwbjn8yOwg3ocRvd8UesUi
ThO5K/Wy3vShoTw6mfyRkb20l4MWoQMfvGBTeQ7DRj19TuPW3XImU1ZtE3ek14ng4LgEcGFLbAiN
acPhBlDYUSRRx3B8vA1jxQWq2Ip8Y05vlrTUu/s0gikDNGr8bAviBBOnFj3JPHgg8anzhxhDZ7d0
6sxPlYi3HjOkZWVHFklEMvQZ+7vJr3cVtDJQYVPXl0wCCrmMJziIStSiFNXHGCbMWjdjHrkSBsqJ
jnJLAuh0eAwDLd9cesZlW3IbLl8aMkkN2oApvqGDNO7oxtjrrO7RNXdups345sqbAVY/mT47aHv5
V3Axd0hW7R3fKWQ4M/PmvOAsThFE+nkRHAmQ3/4aMWPzUIx9Pw9KE9+EiVUPp0IPG7PKZ7FWwuin
do53l7eRX04pBUVJcgkpQ/oDx8viTgxxuxkNR9kWpCigTDGMfaihrR3oBX/DZJwfcb9RWptKtwh7
TJBdJsYV3jcMaVCp1hoQOXuGM0FZoqFx78rMve86Z7zNcA7cVJLwglDp1dU06Z8RC9Plc1BF4snt
HGId1KGsFy2+nwLEBdlQhqEGZ5sUK510eiVYCKv15hpKise6DPuftiSQuTC8jRoT9hZYBfrj0jLm
gUw/i9rW2EqJLsMPAA/Otp9lG3wBxiKWTobGw88S+5iUzPPxksqby64Y8JideQ2tGKNwYWEGg6JP
0jkP4/PI5rwvVfbSuu6+6lUAxrvPcoKDIZps2PvzTdSoPJPIsit90XT6szRlfabsZaFN/dVfrXzc
nSxCxvF4BBG5PMcVu58SxcOcn5NhTWcTNVoG8Xz0OEANQ+VjlyG4x+IYdC4TFKUusukVZi0Psapa
HyMZkP9rNP5BIUdm09lZse/MLN0pglHnzMmUAZqmMfLStY1xWAo9jVY+wq9HJ1K9vVdYAU0bm+0F
mXS/RDJ072kY/oCIF09YAtkIm56xxLxgXS9HaTGA003eMnBzyicYPPzMl07J5e4lg2Udx7baBtGY
vnhlSKJkagbROk2Q86uc/+4U0SUvhqGZX3Szlt9TDDx3vRI6BwuH3CetLYdtLTVzVfU1+d92jTLu
El3skXkxhmmBitq2Zv5AxHaKDnLeNVU5t3A+nm0HVFGW4B6bj/Buf/UAhl5rzkWBY3eGYJRkJDLC
T4iIbU4AvbnllaN9tlJ2dVfPH7RQvRt73rIjRsdsVpDVMtPCRBBtFd/qihi3CBHzNSD1+LZ2Ylaz
P/BpwyAKdLwtfdxsrKEzOTnOwxYjjtW7XxDhkCIG0gejRaGR40NO5lNuhfeZ1NB2yHRFbGe3I0HT
v0G+b6wQ9Tl3DUCQjQHr4oZEUjmHjQT0yUEUHxbNp0GT0cKtHHOpidS5Axh+tCwZ7RDxmifkpLy3
Wptv7tLhriNfIKBWMnutsd1i1/yERZxmAuGVFKXjj9C1x7tuSPJfLcdoKo6iUDHWShDZ85Cvaj0J
ouk4oiAjIwfOh+snFsr6QL2lBZbAuXPrdafmylwDAMO7TQm+OE5xa4EHXElcsjtV+uTQy1x9SJnT
rp2mHF4y6r4FnRnfXkRj5bszjGD1WcHKujZatwzJWRHfDbWvH428QKFfRQCfoRMAbFTQM2d1NGyB
4rfzANj6uhsqZmpeGd9VobJMx44MWNeI96Jv9RkEyXKDq0Ouy05VFjKVP3Kr7+/AoztbQpzMpV5y
Rk9sI/ykxaq1JRWCjU1DSQ9y37tPlL7ZaXaTHxIkkEvUZqXJU8VTn7L9n+nRJIe+Gn2G04Povgor
qR8urdJLuVdaeXgq9Tj9MXo442pEzHPCEPCJkUWxyIGdzcj/E3sB+seZaVFPcPtQ2geb+TP4tkRA
eZPDZ3xIynYssno5hc7siWEL1xxrclzlmTHXVQTDcz232g1cvtxagD+j5cMD/ui1qIqZmrp33eUN
WaIXq5lbbgp9ErHDo3aLWd1GPOUjyVlryMkQm/VCHqJuepY1ija0avp9OzXPYG3TrcexRE+p8xc4
vsZV6zi0yCOOgGRph477adCltWuLQllTBomzqmDTiKU5Tu4Hh/FCaKP+6CLnlBGjTVU8qQekD84D
spnCjx8HzqnXBM+MC4rvqaCs4BABXYkImVzyzDWc4yokCSP/RcqSE+VUR2IdLZ5A0/FbvYcdehZa
TnsfYal5GtFW7nwkyl/8mnhRZlY5PhtrNLZ0cIJtGAnrxdX6Zl+5ccvtqp1xkxC1vQvrnPwfBUvX
N8NAsDpLJllsoo7yoUFi8+CTfXdwgDCuSn2c/C9izDa5N7D7ovpvJ7WqxvWIzhqMI4JOohKHslfa
feTJZo6NBVJSFh7gRJWAOTo+bhaadveJAVP9HRJE96VhUnab01bDD1YygXZAeZIWPXV5IDFq33Fm
Kl9Uql5yQEu9PqHQLX+QHsAkug6CZBMZBedxzZbtDNPc5G7ztXCTNdoqzEx8klzOEztP1cw6y6Sh
rTv5Ha7MCrQYzvNQkrI4J/tc7nom1rVTGFByi+MQmWc7sdzzgPx6wz6KLaWFchRCSaHqynjKSEjP
PWbrGoXGEoucsmCtE15OveIrBDmKCq6dpizSSTet28W96anxhrkNGNS6MmeJYplPgV3IWwGzfBXo
nVzptmftxjzYQrTJKCLC8ItjB8/oN6jcAo9Z12Dn+lzTSmeBWrjBETyU68k3OEtC7JbLyNCrF0T3
pEwZvjWSIg+A5BtWi7KZBwm8p8zEmr0AdGF8Z+157gYtZBvd5UHsgIjMh/7GTnWfaOHC3PtBUBCd
V1hypQxh8FimrhE9JoM6vQHofAYz0evVF6cLauU2lmNHKFykpeWtjXj8axDiuS7wZWBJ64d1Uic4
1JUpTN32D6mjbweZYn10ZL8nWipaaXCV7iJP/VGGBHItIoxeJ7KQeXnzHoif2RGJro/D3k3nVshm
trRaU7sFDw1DQxau/YyL0yZo2KqDehtDF/2c+I0eLkK37Q9dXbvt0evIRXABtCW4PgzQ3p/xBoMr
gdBF199GSTUz9RFyqE0jPkGleuqG2JuXnYctiWmUfRpVPYPJNQ2ff9UPiYWhaObXlncoQr09XObU
lx5tSTTIksk35hSLc6w29FTRON94vrW049HR0pxH5/LHIlUgvM7LJt+ofsQZSA8EQqRL7VFMU6ko
5ZRy+aNEVdunZJp5IyqHPeEaKZG5ODloNOrNMR5ZGpWaCvhm0/TRoimVpmH5FEaVfGE/hwA6HeV4
DfOJ3nRq9tOCosDJ3Uc1h9q8kJbBzCfTk+KpjQe8Ym4fWj/bUGKDuNSSCVYSihG/jXbg48ydZbUx
uvQeuRuu6vxzMx14/QlaskSDgpQE4yfwz0FwTndDmzFL2+OOnrVT76+JDbadvrCagoeqcJslNUps
L2itnwwvqQ+KYTdn3fSMlYXae+YG3gStYEsFJcn/EGvDZZc0uGty0jaMxZTS7buxsx3TUawIhwz3
JSYhiMR2Rl+UNNKpg8ZPHvjSmAHyAOmESQ/GQPCz7Rx91qLJ3/A6OMoyVYC0VdkmJcntht3BPvsS
7TpJqryk+BFhXECaUBC9bOFoRLfQB6cs0cT/VOepdscza8u56yLYjoxG3Oeoz8987dw/qs14WfWB
v2ziEZubr6Wn1PDGca6PurotAmUlW7O8SzGz7ctM4R/85PnSCRHS5DBeqyQNq7G3IJmFRFUMfd9x
7o13g4PthCpGDb5lEPTgonlofmcX4YeNKHyjZnV3nOCJu14hdToZwpAhOXc0kWZ9Fr2gdYhT5Sbl
jc7pJEFir5qE9BXpzeWrHSNV5QQTq16yRI2tzmRN8rdN4f2py3TC92T6qJC/t4FO7Kdz7IqTVTiy
HlI1FhvOfxruOvwmMyIQljmyyH0UIN4fqRA+KSHYWLZLj/XhE/aEm5NTQ0qmGsdtVjDpC6zYmHa2
PYQRu9z0ovj1RtU9iZ2EyfuGaM1sGfR2v6FTPmx7mZ8DJfxmEyxyADaPVN6psccBpNTmstPaW1l7
4OwYC5zaoapeXMPDYxGUsc7WwA3DZ6X8qG06rHMYz7oBUAJxlDTiYu8PXrNUrDEYZmMU6i9mqKk3
To8Di5R5ppdFWvbfhE3sstKplIlD6yWr0onCOdHo440RJBi/YeEtJXi3w1hFOCUwJn+9NGj8ROFh
8YbCKvGJ2MPnX8Ip27LSOS5O/Sx089FI8C3M4tKMvyrYbhd1oyOmuUiMEh+Sc9J73vGy3Evf9U45
tYVPucvTHSexO6cbop+aPnmIp/61ahFCudBEaWkzRFvsIj7dklIq7EZ6SBOuxHLKAtdd5e7XdkT6
2sy0x4IWV1E39kw24UhUMsova+obr0FFAWz1cnXVCBIMA4qyUwgaB0YylgkxY1TImGLk2J0u9Kax
ZhVkGZO/UVLsqIRBrppAmVY6oCvSj2sYxAxiDpfdzUBNcaOZ5qewCp19V1PyrS5dwssRiU4HwZFk
RImjpxfmuZrKycvxjvcRzULEdBxK0c2ciDfWC0wYkYfbLXZOEiXCebxsxBVUpzMJVzuQlMQyBD0q
pxY1wNbAhbFTGVbve42o8b6P+U9juS3zsvtmVpa31MNSPapqFazyRImfzHCoNiE4m8oyzT3NMeUe
Rz2Hl6nTV+hIsRqRRfaMtZbeSbOonhKjsuYCqd88AbVyf+lsg41odlYqOdT06Qo4lbFprKw+EPyK
PmpqbV0akugk88cEp9WWYOScg9iUN194YKMnTNas7vL6PsaAuU/Q1ZywUflrZqzdvkUtsnaAeDiQ
ic1nUu2SHZAD+xT4QbsP3KgkgDSSPxndqLRFOoHnrjdWpq5SNnYem1EiqaB7eOtHtUzym7QZAmYQ
uvtClC09G7SlXWa33zDTthuILHuhjwIKRQM0zCWOPFGEswIkb+NTM1l0ZklV3jkDdi/G6sHeDJkg
G33NEmn8XJvXRszG3zRJuMSyODlgg0bHCOQm7XdhwCrdtkPET9OC+H5pYSLv4ovs8PKet/2Od5Q9
To0AQDGsNctO+B6mAVDuhiBGIro/vIBP8MjlvmAbX9NBsmlgqMP9ZT2hIBar3DVoHOQd8QitW60z
+rAbTOnOjVOaxab0UrLKS7ksMk+9FWoXPHRx8TwQendLUUNhZkbxrdqMNzFG0G91YVD6TloMp7CN
jQpPcwUjO7gTnBBmcK+Hh1hz+wfPUOO961IcWJnurM2oMbZp12krQDJ7m4P1rZsr2nfWVPjUIa3d
XVb9B0OIt2NZZlE2mC2HrQZJ/JWepmwiJx/yhpGj3SQPNNC/O0RMbGuZgdEXZratctVZy7RK78Og
e+wmvL7QFEcnNCfzfvxS8ZZotdaJJb0PpI9vlSUMiBwVT8AkK7GvxzQtgCJq+Xg8qKzZeYzCJr5I
DQwI4um8g9+4w5gcZAu1KD33g0iuP0iNUFuqBkWNBT3TfMOOTEiml0R2Hzo/JOxgdGHpXnZlOlUT
gzou74hy+SyzJOIk0RT6US/y4EesJjmqjzRcvf9VvZ1f4Fxw6D3ByPyDUjGsXNm1nuIcII6bFKIF
swt1OjaqNp3B2GADf/8D/3ADbBdGGRJ3HX82cMLXUzJK7i4qyIs+gBgplwl9xXjWhypwK21QDwNE
o3uiMLo1byn3LghFz4GHi5vJsqm2Vmi5n9+/oMtifD2t4oKYHE4jXvwi2iTG+m3Mq4UkfGfNqBxG
gz6Z7QXuSzXS41UrT66auv6ZdJ279nVn2NgjvulE+ic4cMVP15D5JDZX2/mAz3+RYXFf9nXl7dQM
+AmyQuds8MDftLINP5ix/UGL4LCKVFtM7in7jdJC7VwtaWAyHhpCoJdjXTQ3ShnQO4ozdVFK7yva
5+ZIxhNxuoaVdksvy5RbO/KSOZy84C4D7zLOkABhcQ2FOOKYq26kb8dTWLjYO2ninN6/0WK6ka9v
NJeMLhNarGO47rVGNDfiDIJbYB5IZUpubbXWAZ8Y8RoWEGMah9NQA+Jl40CZfur7ikQcXz4ROcfJ
eDrs0FeCOz4MwUeP5LTi3lwXbw1h44bh6q7EXhhVCovzsHGQQR19znPbgxodtmcglZBFEl87pX20
iKq+52hvuVubUU85SxDv3Il2tLbOVAzpqEYXcK/rF7AQ9aLzkuwj+cmkgbi+Tk6fFteIYNy+1iNM
AltJmrF2iC9TnksfLBziAoMtYSVcWUczkkMcGQzP0JHjhdTGi5Puo3n7203D4UZNzwpLUAch9vqJ
oe7ipQPD8XAZ6gL7Gr+7Jlw02rnp3pumRu+vnLf6UD4PMZ6LUBG7kHMlDpEaaQRKl2gHPfcilWbi
CyMZCGxFZCDQc8ydhIS0kTA4GMRQGLz/6X9QSjoqo3RWh6a6uBquftwQ6NeYZDxqvSeavcTqzCnD
cvatm9DIbrotU4YYBCNp6n2PQi82y/JEmkc6y7NUeYHW9eDI1D+hSProzvzhmxDIU/gSLlDkaxND
lQfw12RtHYgjac4XkeBFa8bQuHiqda/+QKfzh2+CPQem6uV9gcTj9Tc/UPwayC3Ng8u78wZAjsr7
PMw/pUnOKCfVFWZLrbFMMKxsTcO0P5LkvJUJ0ToV6FanXQQHx9VXoQCDd63CMQ+xYrYbXCr+TeYk
2UvpDfUMRPcCABUyYsa8n7vRye60wXmo3ZJY8hiOv1913QderT8tDi6IRiv4azJ/rKu3xxQgVuiF
ZR3o21nnKsp9hHzQ8FcFoiKaGZb90zCYKYClIXl+UG5AizRrEQSAS3vNKpaiCcJvuNTlC7ECtKPf
X7x/+MK4S9xqhNVsGtcvt8LQATbotnMwRDz1vbHlb+o25cQ8DWpjEQPcmQrmy37V9yPjifcv4A+q
GF6uOAJMgSCfluiVGKTpc8MNg9YEORfB9fBBgWhRPM+HId7lZtPsALOPK0GawE3Y9yA0LVq3H6yb
P7zjHbQW7CATwhXv75VOENdDbo1s6kfXbLfIyjNmcn2z7kaPkagyjl+cXjqzsqL1w0DS6FdaeIqt
uN3peeBHi6SKy2Wt1c+tL7JF32aEQqM5OliwKSEYjHIGQoA24fu37g/vJYwUk76ExwUdzdXSSkzJ
abLAoVRPexxdK/vU4m7cGYU1nUym0R9xGn+/pv+RSRnzMb/+M//x72Hy//0/uZ1fmZ//34icnyqs
/zlxnlK7ls/Z8yuDMn/jlz9Zc/9iB+Zbwk9FdWOr7Ft/+5PdvyYMEYcg1p9GSCW/87c/WRH2XzZ5
sExp0A6xizvs7n8blBWN8PoJeE/wOZwVE6vTP3Ios1peFQ+mZZsuFT6DS6RKJpd5tZik0/hq1aTQ
7AhJAaOmg9X8pgQxIG6mbcR4GVbs14Qa4CM5KDTzLRcnWO0AcymiMFyYgAzEIhd+lCx8boJ6F6YK
QyMXi5G36nREwUuA0wmclNaP3a1KfxL9Vc/w5Wz3rqVudAaej2ELq+6GEUTj3bnYz54JMoO5kXWk
7RA32DnPup6mRK9NffkerB5SiGAZe3X8JbRzc2Whx5+VcRA/GR0QNEi96TfXleF87EMHdkUS7RXf
Db94vKsB5TYqxCZXfwS4m3wNa2oyo2yTY5WE2RwVXbNk1gr20xjQfetVFBwdjHHhHKkpxsXBUpQ5
31rMGN8elFnbKsaD1hfloUrp4tPbzv0TE1Znl7qhuUZL1e/Jouvm9QgfBqFtbS9F0OkMORsaVE7Z
W9/V8n+zdx5LdiNblv2XnuMZtJgCF1eFloyICYxkMODQcDj019dCZtkriizSXo960DlKiiDuBRwu
ztl7bfUamKkR0cCE/ESp61alNBZCb0oazugrmqokp6tFHtV8WPuiGqNeJsZZd4Ye3qvb+DfKS7Iv
Rg3FI/HKR6etxanGZvcYpO2Gy5V+erQQYsZQZ/ynbNT5uQ68SwxC4qPzkeJ1MG1p9lJspsl4Vixq
0bQA4rJIIDtprlEeqrQtqNTR4ZmanWjsSZF4tZU0tFKjo1A7+yYZJGKdrDrwwLTdain1xPJl3IjE
uMqa4ilDIBT2JKAHO3PO0ud14WBUpT1C9yYZq/duBIWi0fg/os+YM8xGpbhyJzTjobmxe7zcK9F/
uUBGdMNtbzg3zmfl8bTmcl3tEMeUOA1Jp4VMoQSSuKOIAmXYO+o7BUUVXOuBEOteigEw5aI7Zxyo
PRheDhsW5O5yzAKup6hlzhCwLCpVcDwOqdcaJ2UtHvgQ66ruVm3nkqRzGUj32pG1dQFsZQSlR+VM
qM489CUCtsSc2keqdOx+mz5/X+3V7cOFdZZ2ajYeZmvJ4gSZI6FGpX6/ktgbycAXX5WCdKJWKz/U
NbzlngCoa+kaDEDNvOi4bbcZItKTqkw2EFsZsV6woHdVdbkWVXskZpf8FDwjeghVAOusibNXFmbL
QwBxHPqmq8LcWYbY7RY6hYFQjyj4EeZpk3nIc9ybZrY8mRnNOMwpyBtwWC47YiPPQ+UYF6sm2l1t
Gm/QmfJTTwfwPsExBmTELh0Kuy5HjLKdb/x6FrElrHyna6NDDJR+WFcdUCjpcftR5tYVcNXgRqX1
el1rMo1SdDAX8NVWQSU8sN8bzC7RoiN8UXLOLug4e3vDUy8GlB9Qu4W/gbZqSGNpHyE/fk5NEMgX
KSbaNIJr2vv7mUd/TvXNMsLprD3hqXysE/JY6Qx13j4Z0vmlX2n2rNkSo2jhkYssKd82tA1sMX6s
7wCsGjiCo2ZNebdmHLkUQm58MVcs72Bo642OkKTQM0Ot6/JT0rlwasCvfprcwTrLybAvilkrIgMA
Ek7vJMbM+26OxZfMaL1buQwQfoB5R4peFEoIDNXPyAs5o3UBkyNF96I6arSeU5hRhTYNX9SWqra9
YDjgd13j0Vx2slrYO5U6xjEY9fpzYS8Ugns7iGRuu1cJ5j59l5c6JB2RQUajaOtRxOauAXgrRs+4
JF6M+QapBPTUtOLR3QH9m328CGUawlmCyD6We6sZruZRHFWjU0zv2lNZFjfaStM6YcAdzXQxDkZl
7YpseW7T8YxOPnK5xqWejXGQeAgH2vMGh6RaCS4L6pu0l6NOV4eOVkKZrXzoLZyEaBbIVSNyUMIL
LcVBGfoewD6/bo6lC7bLW76iUKGpRP9sIycTH5nqe+DXh2Y0r3yz29fo76FCob/DL5T7Fy2cqsou
L8bKukCTeGgqPvTaIYGVpyVvD5Afrn2UM16XR+0YxFVq7UEx3izWEtfTQF9OMGGMCCCBvhsIHsJ2
bluC0tR5Q2uFhtXSWdGSeyufmQ7MIwjb3VDDRi6bHVTkW1w94dzr9iNTWmCEyL/AVbrCxttuZiRq
wmsk/GNwlzurAiKeDK0Vgym4I7a1jke/vpGWddmk+QMWVaRR3aHT8m4nK908OnppX5elI941rEIr
ePXJuDNIfDsJDWJG7SfukzTTDlytUTwBVRDHspuY9jwLAuhKuEJE7jl4+Smr9g7GYNqMuHS71HNi
pw8+AL6iK6oCPVpr47K206+cbcilbSZYzCKxo3FZhxNwvy/JnPdXKB1UNA+ddSqIVL0BgECmmWeh
9bGa8+xD0ZtFP5C74Tr7ILfPTITIU/F6buaZaadDLoNAfkzb4KbxugWU3SB2heYTgG6lbdwknqQF
tr27/fiebFr2bD5RxR6+rDBVuya4qUj1PiZT0O1Tu3lw9OSBlhGmEKl97nMXGluHeo9E0iIKXICF
iOk2V/2Ua6ik9JWSqrdEeTndjayEgVNb0VwzfZRz+gneaLoDkUSrQJ3TRN3pqXUpJ5NpcSyPPjxO
xCJ69QnNR7Zj3zAde1nUCEAXlJeAPc5lIMGB9ySkhQHN8r0ly4FG2GC8ChvHjbuVMqwsHWKvCtj8
jK3/oYzWvHQr8qQcmRUvYtCh5CNVY+0oM/hcxMNhUbW/ZXwkt9bNUy+BtTHrTRGGK/SOrv2WjKYf
p/pgxM6kl5wRPGj1k/BfDXDpkeYlD5RLUN3mzHcbGWHLsB/hbZP/EE52g66OcJRQRxSag8aLsnb9
lAQV7equvAH0F7ajo731q2LWs7YTpXU5Tmt+JlXwNE7aq0FCq69z5Ba+2gvEn1GurDvyO83rKrcu
qyGzQeQB29bylZnC1D6gYtlX6Trdr3pxPzgIs6bWYPy2FyQQ7Yn12M0iKD5yPCeRtp1QEwtMKzbG
Qz4GzbEYUZQINqZhQAIl27ie0FapL08q48hdlGy92kUj8M6wXn2j+nCITNoDhfWPS9teuF4bRFMl
P7l5RlzUiEKqyzePOq3mvQt5AcWvrUu+k+jaqzaZy/NKEuUOP8GjabJpAvf+OfEpU2dSracCfBQd
MPh7o3EvlH+T5w6ZxYk0kPgLT93CXe72RS+MmD1wuZOJ5qIXK5r3lLAQwOK6WJ4MHfFb5HZJ+tlR
G3LVL6nVZmmlUCRqy2bc6u8a7hi6CRtrO/riZzOZ6bj6k4Ww0FxPizby62GS62ZjJOcORYRdHBPl
aCiNG6+N0VbBrYMOtuhn5CpLJKtKkH8Buh6UW91Yd7WyyjcCNLigufo3hMp3V70DXBZoW3KduvN6
27dgLI5Vjd0gaku3voK5L/FlTjSo2eWeOBUDhC/n8ST/MgCZENbYC/iXoEmcsDNXxjYRwdah8ltY
F27hnWcvf8krnFQIfFbjoEbbuFBGar+oBRxjXqLCzHpcdHNWqdgX2S2pPbCa5/nLjBj+WOTzXN+m
fY9r3RGdPz4bs6/lB9SoHpO2hp1t7ejRHehVNtfdMiwXg2FojotqadFHyCgQ0NQhB0thvM/Oqo4a
5Qtkk72h4wNt/PvEzqrpGGQ02Hc23aQn4eu8ME5fG5/HQIrn0krWMdLK2bmkcaGhBrHHfjpUhLN1
7xZcZRelisbDRy8n0Eosdr7hYqvMvWrw+tYXzNWddmAaz7QdffUCdFTWcKJYfLsvo3Xs9X6TjutJ
vwFRc31vegpxJno8GXyqZ+mrewQnPBIxd7N2D9C9a4+0pGwIl3NNuCovu0vzZSZ6zzuvQ9aaL8Xc
GvaxJbOWlrCTeM5uELV6m+fWh0iMVqjbFWOeihPFztW8He21Z3JdF1UPHJ84kYUEGOTIpXFOtryw
qdCjhAioL7aeVI/S1DpcIC4zzYMcSae65mjJMu1Jt5gu64UYVvCeSyFHltlug4g3RLWyMtrZnajI
HzxbQkPdsnYkRx/HTZ+8LmM2n6HStwO+ZjbYVlfxvSwDegHyvgp+Z5/ucN9wdEFf+22px/RkoTb4
UoqaAJjVHO8SDbcxqS7urajAqDfDSrp04WpR7ilkaaMrZjwxQQABUQOvA8HxMUv9HRztiGF58h1t
3RVidUPAXzpB5NpTXWo3FtIrEybYiUaAd5SolqxcNTcsG6gva86vlehe8tJv0apJGTdE5tKZHvae
MuT9kGV9A1YxuC6msXppGv9zsgElbXd8rmcCyirN63aD3Ri3ZiIFnGX3oaz4nChAn9aBnIMqQQCY
yHNQpaRKD9Ntn9m7qW2NvVVq5HOQb55r1qMCc4NKssJyXT5PbttiapjpJAXSILXKviMW5bWrKOMS
DQpR09RxzDQHs+i/9Y0bz83yPE2blSVHawszKERb3lMxyJ951K+9FLeUpjngafIzJv6mL05O3X8l
E+dYucvlulbOcczVq5vzAOYgqvqVwGgvGt0JBkYrT7mkCpgL7Rn8671U+l6Mxg1tdKQhVX0GpfpN
R4KInTxork1NPdjlWqNQrW5Te7pH7nZlSOjwatxUJO14hUTkIvHM235GVd3o/UdgUgqRBDrAm7y0
LOJYmpHtezPHmWayMZbj3dqUL+RuE7HXTEergI4PCzfyXM5EvIau3h62RbDOjpX8wGodum5yW/os
ZZYVg4lGhsE0gKngrezXCzGUMyIOekQ47vZakh9WDhhp6X/pF+6HQ9/LtEC1wKkep+x1EZg3kyk7
kZz5Wvr5VxvU9AU5Jm9UPE5LJwE9VgTZkKgcm031PKemHg/2eBh07zMc1nKnrWgkOzeb9qOOnm2x
SPBkFWzT/tpr7Y2xaq6fe5vhmNU5n3tEklUPNpJxk3dZh5/vrtauUXxkstNCU9Wvho6Ue+GoGhIi
9o7mfN/0SF0tJvSIaMyLudQvfU/b5a0B4m5tYd9WxohyybonBOGpLpw7uMwHvDqIfUaTM77PXfbd
kxdkJ5Pdrb8O0crvFyjqEMyXD62mjn2mOL/U8DHNB52tuz6n13kxP890OZ9KHExlluw8c722guLJ
0gk27v2zGPUTCvpDtnZHb3WPXScBvaohnBFVEdxbH3RzwtyWHLtkOfsDcgtVIC3WkXaViN3JtQ7q
B9NHYJJM5dnosp0BrPgScNu5b42DntknS2lPSTPUEU6ybzOEg7iQKyE2dn9OlppY6eCePA91FAsv
OOs8EGdhx5CeoIxSkyiX7tZfab2PrryhcnKiSPOSK9IO2BiuLNE7vy+S68yyh0t9QlPDKv7aicXC
zmTWR1rru04wY+Q4kna5WCZalFpwC6mASK8cGn2rKzfmHPU8E0ob2XS+w2yai52V9NVdKWhU4FO9
yDqW364vUdHq5Q0pkw+ukrGfE5zoqis/Sx6dwtmjwgvuhxRbS61hT1taPZoNSWUjOFSjFXnUddDp
22fDSzFkFzEEQ+1ISYe8i9KMsdI/9Cvj1m4j1rZ0JzV5gSTVpp9LBYlCxx1htGfKWZy7qUkeievm
ZKjFeOmOOHvqA5axvTnBCO8b58tqixel0Ygt2pgKEy9K5hkoD+trK7ciAOAnmTJdEV4XpoSreOUa
+xUp2DWxcmCwU7882rOuXWndddfIy2qSZPWAWy56DApbBEkRBFFtJ+81MUx6i8atnX12E/2Obvr4
THoBsTDpJ9VYjFh1wNxw0XBmpPtxy3wNWKHbTaSQeD37eBIeSctwivskCfZl7cZLf1+23qmT/pNu
rrtxre5NbjgBtKfB5LSGkBh8RTSZBbKjYQh1so9C5N0BQirH5my+TnuO4ETrFvIzQK44XdLHbuIo
npW5uzdSQq4cDU2d0uVxbMxv9CCP6Bk+8JtF5YCTJe/cknc62S7QwIuex8fMG69Sg4+uJDtocj9F
u6CFz8kJQRq+1/QewL4n30dZn6dieitycVVOCeK9eeeW6yfC3F6NgEyDpGWzAj081esG8/N0i8cH
70Z/sdTyamLP4eEUROPxPK+EVhVG9imvihv6yZE9qIta2ug5Ne/KqZg7nC29DjpvHXpI1FxUAQtN
+sLpruvFnEMkhh4zfrnF7hmoqYvntvH3esNWfGheqaCdZrc6JANyS7I4rFNC7p4OfjqSLsVdU+NI
OA/mU5o0u54eFIe53oA2PV/l6+DhIssefL169Qs7wPin79WkltDI9CoqLAdSdG3swQPhQ5XV59JA
POlAIBjmYfAJMM8ppho2ijQ2lLJNp31pU9QGlQMYbWy7c1vZ3BZRi4iC3peBR4AgffIOk6uO7Adf
C6WR6iK62C0JpmNLiulLBXcVMYl1MgTTS8Axiq0skslg7fdrWU6l5F/NECjsZuVJHubRR2VT6g+V
ElVpxJrfzsugEWbWWVY0jKIu9qtfmSjO26Jb95NmJKhb/cUiTbXJmgs7B7p0KJPcflorbPc8D9fx
YhtZ/mPVlgKtlBRScIRDlNaxVy/3GTMsFEFGxjsqimncE3vhfAAp9e6bdZzupY6DjDqkNvOes3sC
OO8TYxWmpT1Q02xxnMRu2pEuboGJoZe8kMhDU6Bmpaum4nrNJ+1eooJ8QbKHgpocJ7lR8sUCMBuh
P6kyYsnQjVCLj0h3twVeLj97MufELRA8K/ScvTV5bpRiW0uOhZQ8xmDOa0ZEazudPNRi9dQpDxrX
IFJCt+Z4KNRACb/2tQMC0erNRLJ9N/ndemPg4dko/+x5/27b/kdNuP+V8PtDh+2m/VY/9N23b/3V
5/bnjt3/g202k07Wb/psD5+r5ocm219//+8uGw0z41+QBWioEaBN+3zTlv3dZuOPzH+hLkKbYEAf
sjwUif9us1n/skF60YLj6OE6f7W+1N8cYM2w/4WyxIMZ4VCRgVvh/CdtNptm3ncKHT7RhhoGLYse
C6ItzrUf5RGpHLSqAmXyaNYIc4jo6PIyIie8fW+zRMSid8C0p0aK7H/Cb7z5ppKacFOz8E5YJOW0
z5q21qIKACu7lKlaQ1W67i0S1xUmmm6pIkoLwNm73Fyah3zV3rpR6cws5gRdwlqLJeTkrqY4WS3t
PvB8Kuw0HgDiEAG0tPGgUzmsXBQUIbVGhyYV50R/X4FvpNVgV3vZTxQvJnOch7jNpNReNeEENyAX
e2ytfQItqRw3M2pd0PleKAF897Rv/1YzfY8m/qlNyR20Tahkhr2h2GhF/CTw6Hiy2Yph+LHUEdoq
EyJ3Vdnj7vdX+VE2sz0nG8wco4U+JaPoZxlL2bE9l23GPFbbWAtF0+1nSw17jUCW2Borbf/76/3D
wOCroE+zbFKsTctj4H6vMRzMql6tziG/TG+Xi5Qm4ets+Zq1J7CDFbcdChqQbKGDAzsXwWAwvKmi
OthC5kRAEVuUL4iQtGv7K5lE/bdEbwLCoYKN+tB7U1/hDm7sB3yIDDiztZenwQMAGYGCWHBetIhN
6mXqVExwrjtEtkMe9G5dDeplxTCt7H7ZYbuhXdn5jcKcBYLaIkIt1InN1IJ1MIByUCyD7iXvXZHM
byItPVLn1GB9djK3+8Bln8NgsFsPWuqYsMj//g7+8sRQz4CW9LH/QpbhLv54A6cZ8fUwu/Njn9Yf
FIIvUo17s5rBZrL5b1Hs/599/88GyPrfRQ6n7hvKwPfvNQ7bD/z37OugZLB5YwKkeODpmDL/Z/bV
Qa1vTjgAKbgOIbT/e/p1nH9ZPqqDDc8DbRe83b9FDg6zuakDk3Yt3/X4+f9o8v1phADacCHNmMwc
zOfgy3+ae43UU0otHZ1V03xFA7Hug7YhoHmttINTE2z73Z35h4nqLyjl/6gx0Y5zPT65g2sWjrz7
8ytdmP46kyPKPrsu0jTUEpJFWjM19yhz633vjv0hSKhMIvrrdryo5UvnIyJAjw+uRtXLGbHr/ey0
xTkreb8wxxUxZIs6/8Obw/39fk3aPqejGzwyBwAYEqjtvn0nbw6CZl3rvGyjzOveMBKLs7BkEGWL
lOff35Jfn8AmMtmuxhINCPanKxmDMnSEyMTqBUIeppkcLjP3vRjPc/OGBsT5wzf7UR+1PQG+Ggs+
JgP2AuCOfvxmmVlmVWc2XWQWExHh+WpHoqizyBLFcgWTugszS/P/8Nz/4Uuyj+Bq6BC3zcRPcjaC
yitV2tnW4SIsWytR1LQKLEI3LPJIaO3H7++pua0MPw4zxpbFhVyQSiCbf5r4etWlFik9MkIagkRB
ZcX4JIyCIOUGw95LjiQRe/ZgaA+YiY2A8lLnPsjSd94xcRIiMFkth5GUvByMfM0E5HbBHchJ0M7W
eZcbmfakAqP7KqZaf5OZU1Miotr/kFeNIY+//zL/dO8YICiG2YghhtqG6ndDsaMfTeeSeXsedf+y
7rriADhvvazSogGGZbrx76/369D3XQBo2A0sD03WX1aE765HblsL5YMmJMRQeaHRTTyZJD3GnSSr
9PeX2h7Dj48JlJTztwh3W6p+ekwBBhwfylqLkAbXJc6H/Oj7af2Hqxib0vmHyzDFGsyZm4zRZvL8
afQhFNPMsuMyUPTmOG/ZBBh54n+ZEWDFpNmSOUFBc1cLZ42dsukPCB/XsDcT9w+611/ePV83N7Ur
L58N8+znHVTquZ02OFXL6Qw3qD8yQEmqdy7KmZauymZrZ6WBcfr9Td5e6J++PXs19tX8hwbZ+Wlz
6E30crOOIyExS3lk8faHRDyaESgYTnemmwLk6CnPk+j+f3HjocAyibK3R1Drb6/pd0PJWCrL0UCx
EHlg4e4lQSvKkdBS1qvMy449fTQFpnmdu515MYzNvPNzLw1JWJz/MP/8043noKIzk1vbHnYbId9/
EMw6fdEAgQFjriItay6rnJ66UEpECGKgZQAx/cN7++t9t33X1e1tJcG142/Hnu+u6WK3t2qpUipc
ZXtAGcHOq0dQVed0GBKvUZHfWGskxrT+wxP/hwHPVn1bzR0GHPienwZ8n2ienIRLLq/r5VFQdTSF
B0McrDrNnmcQ8LulKLeItULE7EO7OB3sajeg1Dn8fuz9MpdsZwa6HBjG8NgHf/H0v7sHJL8W2NX8
hueMFxeAEml1o1Qc5Pw/7XV/mUu4lLXhhwOOQLgOtsfx3aXKSY5m73iUwWu/OMqyTGKclMsfJsdf
r8Io2uxOWDnZfgU/3dkFCTrdy6mOQDx16MCq7H7W5J/k37/eNpcZi7kqMHHbwWT+8bv0xjT76Qr/
om09n5SBqjhg+VmgmNTmH77Qr28GawqRfTboQcgu3k9vBrEToxgsLqV1Qh/iqbW1fZ8R4gyzbIw4
xCRjVKaq+APy8teXgwUtQFlumA5z4Sbi/f5pZbLTVG2C9VI0sveLo+GfL5P6cjSm5VL19M0qihGh
S43y9yPyb8PUD/Mh+h14qe5GNGQv9NfL891AWR23R1OCfIc2rjonaQ7S3ZfmcJtl5LbsCgM6BOjW
ASYKMtWTa5XWy0hI7EUj04FnYFdWTpy9T1BYvuYbLsqv2zGiNJqdtTx1lzgDIgnxPKiXb1YlnRc5
2Fp1Sm0MZALDOO3kwrTVAaIcnTSV5lbcLUb9zPvXT6Fw0M4dhE+zKEo5cl7VRdeo2IPCcm6tLr3L
yaCgBOi5qHEx4fkb5M9ImDaXJr+fh7W9adWof5b+giW7NUB8hktA5nGI/CW471eHMWT1YMpogfUN
oUv6bPrhbPfyOaDo2MGCwEJG0kQ27iXryRb7AEoCSz4so6M9tBoQitl5Zse+NRvxt78QjK5ui0FB
Q5Ne5h3x/9p3kA2mPB6nVD8q9hmQ5uaqfG1wZ9JCyXT5JSEWEeQZUKkdGopgN1nWrIWVl/Q2bgFn
hqo2JfrXyZLmq11NWnkrTWGhWlkU4sKpKVCTTvUMIQ7aH+LftMq2Od3tdCcagW1TBsddMSGFzA0Z
GzBGmrAm1fbKqz3zqata4tG1bESZ2QQlmh10TMWC/ndSVbSUjn+lQVgCRTAWwqMhk/oZdOJW8wjX
KLIutnOS9KidesPTBLcmQDcgNDKEaRy/qkn3SVps9UVFi0L7Ey8UWt8q3RAqytJGcXyZgzwWo9ck
+9UDYBdmpsFqhNyuvW5rX3EnzDq3I2ZyFCeIQG17r6y+n9AFqgHBpu+lZWy2liN2mgGkL5LsVp+n
bEKA5ed5Xu1cInKTDaZl8f+2Xn8K2pYE+y7otNeyDjAxMsBxcFg1suYo8Arrsq8GuieAeGe6E+ix
ooaUQVI9F316nWAo0TEP8vkzuHL0kVPdy1vhKHycYdC3PoJgf00FQYByvV4EpqNYBzjg7/IBi4oY
3A2cM1TjGtkkSrW7oUcZoTdL7962eNP7yM4UDfoySDNEl32ObCsRCynrIpuuMnISP8a1RQhrQYb7
VLrOdOuuKEDYGK+WD8qySK/NEmNnBMvNn/ZLaYFOB0U03UzI1p82TMYQL7TvTqKykESnSoc1RlD2
uAfnDClt6j33y1SPm9LRpwMybBGNoeB4ZoZpBxoYjD4uFg86FvErlME3/YQ0b6Gb+3ao+6Wbxn4p
FrkTnrbBbFGvn4Z0hZPjLyC96cz52kwTWugf3Hg2XH3fwudZ4Xh8kHFIokAHt7OP+6Fcgh06n66J
ncKi+ETIjHYheh8nzWQnaQVBTgdvUonMCTDf1LzrZD7Yl3CZRhGOAzgEVJUuoWp9VdpouZH5bp3v
Xk8RvWGJjGsNrwzhye3yJYfkQMqHJjNUmD760n5QyB8zVYG4cf3GfTG1sejCHPZTvasbc4q9Uko7
ykYZvOPp4cOC09Ae675Y7qqJA8RhJOdGRBOck1bXk/vtrYZOSEMLkqIax1fNboNPMKJprRlp1oDO
I1x9jOq2Emh2EDh/C/werm036OBAZwPtL20WurFCyIyxh02TUFLS6x+yfhiJQR+ahoDfxVSXRUnQ
K7UBYAvYETqXOKeJOcGd60JFnRKA3ntUw2FO/fvd6df+redETN7uqJz+lPBi7wwKilARLDA0kG6W
2cIL1wz3bp3RVEr7ekaoQLvYDEsyHpFTT7M+nkh+Sm5A8CARHltCMyPHE7oMXWebpA0x5QfS0Cz4
FmVqfTIJ1X1sl0TvD4Q6Dm/B6skSqQ1t1diYNPtlEQ3sSJjLThcj/UOoATZCXvVL52UE+ajim/BE
cMX72L4BrWq+urmJOtT5i0LWUgotdyVwpIsZfeFyQV1A3Oi+LItYd9Fkh0zMzvvqaMh5M6013yim
ipR+ftDewHezhpBo9qWODPCQGHb9cgwFh/hiD/lL0bpe7Nn/4HFO9f3UF45BGh8p08BbyR5lUKXm
e47Gm0xnxs1udirvScGjfVuFpxNHjI+MPmI5Dfq5oQbWo8VGrIhIJZ9eOAFunCgPrv9adwLxHuXR
5piMma+Hmb5AqOZ3lc4C282XbYFLFLBH4nwd/SAvY3rNtQ3CxU3MHRKt0Y+gwXA+r0b4uye/asCF
rfmW4Trri3aSI5wubPIzeiRQP1ZDUZeCNrzUtb7M3YngXYpkWckHEjZTureS5qRACGkHk/DUG1nM
ybKTXVZiqViS5Gmh+oK6FzBzHtL5KD+xdJG+TdJvG7cUQkSUt8n6xS1qJWJG6PJQDbrkblQoF+FJ
jW26X93GQvfS6HbKJIlNlz91G6hrVSGR4/YVEvql9rJTlShYxNg7vC8+JHiLlWBqCQa3gZgy4sjM
RX9kmpeNKyDHIKzmK1AZ6Z6lTZIgvW+PzmJGaboBlbjwUqZj74eIt9cXy6WzGFo26iCkap71AUkU
ibAp2kKjigJ5Pxy0sn7VXVMDCFE2/lcjgHJ2uU5e+zYag6x2K77Fe3vlK4R9ZuWX7LA60naT0fjq
SU//5kKU3Xk626hQV2PykY5+g96QW0WXvVsb/PUmz4LadktOeVUkl5k/WO/wXfq4rNfmrRoW54a0
LKK+18LqbstCM68AISD8Brz16rnafIs2T1DMyJKtGw/njUQFmrhV3rHI6NaGKU4h8DY5DlQPP24k
rZrYybTRhm9Nm62vjiPsRw03D1xHmdGZNlUHhdwb1CvN7cqJpKgGyHQwzq9si9bIMV+d6dO0Gpw3
uXH6VTN75hIZuT98GtkqfZ6HQBknIdfiMUGgxLxqstwgeioXDC9lLy8BBOcvtpNQs0AOrfamLMAa
9jUInxC1LbKTIc14sWD6DOeu9doUGR4VKMQv/J2IpXf5oJ1QsTVCd49kbZR0xfp8NB7WZkksZPHL
+kk2rkYg7kwgeN7IAFxQgakhGhhC6D76Oeju4awhXBqTxnuUEym+oTkr18nQ5DiNiFCYEhSV10lP
WHoGpX0wre6dnn/x6BIm2YalMaAY00nefQL6RXkHWbfzwqD1HkU7tWfWudRDouPN2g7FaVXv2BTK
YGfrmQu9p2wyufNw4RmhbspeAEBt2yTOjTJ1sKiUmTjDOoVRpfQ5Qxq9GVnM0jRfiA9mQXQrrUVG
rK2Fx4piiktT6FYXek5hfqFM0A6hoXdZsIl68y8S0JSz87vFYiflOpBQs0pmFyTZz2XclWVwrw/S
DY62MuHumbqjHnoU3hyviWF6MlYnPw76uOShsvPqdWkc835zqL63lb48GuByUa3kmT6HdM0LNmEt
DB+OIHrymoDKsEMWghLwTamZ6RFVQ32nMiBJqCaxybFSCejkQtlGlBDgrIdgUpnf/TGdnrLaRddC
zBS7tT7fNKFQIFnxGyfQbrs8ZaPmSrM+jU3KlGRpWvEOboxt39ov7d1iJCaCEMMcz+QcLMQbQm0r
QnYEWXBAVYwxb8RZIuOCHl2wg2C4Etia0HjLlNe+667Bck3cJ/6/JNvy5bG1oPGE0Hl0yZk4zIVv
xjYrSQH7bXGPQNsMnswwjLfzItijJ6NqKcvOwId2uqkWLOHTOEaLSVnmzsbEv2JDEfT1unE1vtlD
Tm9bkDZO4oyJX8xOJbVzwItVHWb2hJvDmRoxHRtyBWJl99mMGqSk4eANcnjtOm+xIn3UuacJk+k3
bH8eUvUBS1gLDq3GDFlBhW0qEq/37jgIb5fWQCipENYLOcdmUTOWuqT5PLIZSsIOTBMUra71tyD4
hnevRLB+lUvMTHtvnGfmATdDtO3phFxrRoeSLFm3QhxuUf3OzrYMcg/JvRWt/kAbo1z6/2LvTHrj
RtYu/V96fXnB4Eyg0YscmJMGy5Yt2xvC8kAyOEdw/vX90HWBtlOGhfute2NUuVRiJhmM4X3Pec6M
8LRtu1vfnlH2JTgIQI7oYZPbrPfszVeBfqzcMaaOZg/fPWxgksOPKyp2xiWPcFLo92SeiS7i7SVO
J2vQuQzeMD3KoBxvAgWjazOx4cfL3tByh9Pnn1p66RnvX+O87YdpPBM4Ip4GYaIf73kzbbb47fQ5
tiATk+dittHSsh2kg9BYkXbhzHCKY6XeN4YzPcQ+lolNhzT9cfY88uGmOhC07hELx3tBPwWzScmU
QzPUoDRpymF668wVE9uSOeINeW7u90507PDbOJUbhb31R2h3+mueJsF0JzXkKreSPdtBH331wY4z
sp0AjzflA5B/+2NPPpe/DZzUMSDaiq7aQu0R7Kfwy+HFrU34LylLbrqrbGm2u1g3y5PulDNdLIUu
NNJywoOKsIxADKTQzbbwjfa4KKLVtxOj3kNk4DvxXrPlRV6blRDE8EfhmJkWWHrEMqoPxmwhBOXZ
i/tCAU2n+KWGXdFruezQGbpnFBfYSC05rMi7KkxvQghjAu+oN7KpDJiPN1jLqsfcTcFTlt2Uf6XN
H96iveluugbA7aZtFbIdapsFnhc1PWAsNr6zLND5TkfTNE4kuRNIB83ZqkFrTP3tkqxTyhjLUezZ
JuFqAXWHaYuTZ3CwWh+vrV8V+mjOVXbqbD19C0NcXodgVr2304GRJbulQWwPssFNnp3eNnlgSPC3
oPsWvEBtgLyM5Iox3yPj4Ia2wkACJdufpMOuard8JuxjLIihuaN6aMioA39zTJ02rtkvO/kXwK0j
sXUGCqeCxBUeXDpkd5YzOD+kmp3vOrPUJch8fziyd1v9rWOYfcAa4ZLilDBdeHEZAx1LK3kPl3QJ
gW9rcm+qFuMvYJx69W16zg/HxrOwszWelc1CRwVjGede4zBXZDNANaSzvhu0wu0BRTvYKAwk2HdE
yS4S4+t8qtsph2GoUclEA/LrCfC2lsWBRbYodt2YDzUHyCAL9rmvjMvkIFQHepsiucTzx8HZCFg5
2c01XzuLsICdW0NHy22Cuqau6250Nhuf25UBW1BqDrbOVOO9TOewss9J29psEFhEu60xNqo957Kf
k4jDY/NFVat3g6lgtrZNVycQjABIBXcOHuh3gG78GdPciP+VhoD5rcM1jsTQNKd064hF4QerYWW7
cP0+at7i6VR2rfMdgv/ytkWskQC7d1LJaSrxGkafcLtN7cYBVZiWE8imoDiDLjznFFnndfDeNt0y
PGQOlMGdXffMKSmvQb6hPFcwOJ15yE+jPQQ3IQlF3OYhTSHyECi1BTDWsiWtevvZ9yTNC6t2dHVC
6bRmWjRKnnVe9c22UnWs0fEUPs3seDJ99OahCCN/pPBGJpykrVOEwB576fXlTpVme0cLLDVo6pWz
e2gxZ32Ifa3u24zwiS2o0zSmDuRVTlS21GkgG1vqWzaz0dwsbPbkppzM/qFcEiIHvCTPP9L34WSa
jV1onxRvM2tMDZlob/ZN3kK612wlN47ifLlxtXBbdodlNu74r0F3P0o0uhkOTVaiDmj9zqx6+WSl
XRXSjneUv/PKGGNakiDvYxwadX4AWb78oHdGGgdbe/ybYVY+s8RNN1qUXrpbC5NI401oswx8GUN6
4Q9sbq5X7ZyuRt7LvBTDbvccuJYIAzkeSCtoz9RS5IUDxaw3WMmsfttqx1tujGwZ8RwP1BQ2+QCj
chs2Ycb2fhpCkb+b+G5VNOL434rB1xvV2R6HIzvoHdzLQzqiR7WGZ9ZffHKhb6W3EyJT91TW0q9O
si7widJKqIEiJGsdR3pFcg8kZ/r4L5coW8z/Bg+XWuKbZmiXt3gcu7t/VXE+L1AcafbCGyp2Jov2
URXUSKJXSsfUpK8KxwwImwa6a3mWdY3A81qlgZbULf1ymPcjNRYMWXa/QzHh3MBZnjh7W1jyYxUe
YmTgrzTur5gwPzv3wO8I+6KrjcXQv6qZO2054q9DMBRiaMLja4IyGeVqdHVauTeNIj4JC89dQWl4
l1WTFSkdzq900l60JoBv0L00aWk5tA28q66W4QYIuBO3AR3RW+es7QW1atu9K9ypeiX79UWvZb1U
QJMAgBUN6evmESo2D74YM5xDee8ClxbtXNo3rzQE/niVEBWMDcovDO21QfJLO0CT1y1an+0+4lkw
dR3ZElWdq1dUHi+vwm405FCxMhSpAKy39ZerBPYQ+znx4vi5zSmq7Njia8WNbf/Xj4c22HrHbJ8Y
5eA6grNKC+IjUrxQEz90bNcvAiaAOmE3Z69c6kXnaO2jQKqku+nSerOuOkfAvCl9tGsL2/SS87Lo
cWskhbwIv6TAunThvveV/0pL+UXfiIva1KrXvAXab85VRxnnd9oIVgSK3Zzk+oFd+ihb76Dc6hng
x7zTdFux0OFX+fvLf0Vg/Pn2cVNpGNkWqz5Rnb8/QdOI19oib589WKvbCu04njTVdCernp9EY9o3
xmRRK/MkZthG9ZeaHg26+QVn3wJZ+5U7If50KyAcwaWh30m4xFWT0NUl3RvFrfCxuHKK97PdlEzA
jPsJ4/y0fCdgabgpDVuvaBXyM41uOA2OKo6hg02K4ISQIkngX8xStc8mIWtvISRRSLAr75WZ88Xo
D3i71nfLh7SExOnqowo4tnGAgXbrW9P0WISkk8420fF/f0R/ugpBmrxhgH9MOou/PyE3nnTjNSU+
wNIKbqva/zhJo3n4H1wEKBbfAt2W5V/NfwNOa2H2qwrZzp3jKNrizbDUwWujbR1Nv6013LEA6ZIX
oJcjF+/qu/T2pAbSsCr6o71zZ48DhVcmmBs228ZG0xLYiFCZkaed9KE3LYJsNJmwnPyltUsxqR9L
YkovAclg78n+Cr78/SZcQSl5Gfh4YehagEjJzLP8qweK0DmzYk5F26Z0f5hZ0n4iSeKtNyIxtUO2
ZIWe6+1CpK0E0eP3t0RUVHvh9yPcmDnd1M5E+VTI8envn2u97PVdA5HpMdpMND/XiEUV4qmk5l5v
y0aUUYIfY6cHkZDC6eXnpR2+JyQURGIOv/39un94WsQorhODa1PvDK7mBo4i4M8FgyL32IMOccAm
Evj8ZjTL16QBL3cBjAgCChHwuXBB6aH9Psqp8g4wbcjaavOS9ipGkF1ZzKQDFPSRuzknsz3Jwrta
V/6dGy7lpgiX15TZ1jrKr240UCyUHauSkGX6au4vwpktd0d7gHzBeIsIEzIQap8NeFLF+XaWJzFP
uGCXuPwCwQImrgUmxffK5LTyln6APcCG7qfWmxJV+bQh6MJ799Pxl9ocrneiEfT1Osd/mkwnjISK
YRt5rfmaHvUPA4bkSdwSQWCiG7l+cCVCKNKdMSPm8Iw+uUmGUZ09NFAPt3q7+LHxJGi03BohHdy/
D5n1MV3dQRcM7c+VhFFzLdFJHbNrTMoq25IkwWcCQE28lYn1Fu0Ozt05fO3V+MPkSFSsh5aEjGnW
sKsJpaL3iiEVVHOx8m2QtvX3cwUa4u/f6g8vArYQi8RfF0SbuJ4XkHUQjxPy6Kq0bd+Zld0yYyXZ
fZA34pXd4c8s86s7yHqCvB3xympFuRqDE1AFZhhVrka2dCvssuAwMvcXMRj0sTrIFt1oCir7Ju9K
ZjUHtea9ZfENO5X4Yg3tK5PPyztME9lE5CZ+brx+uhl+2eJRYkvyfijLrWMIeXA02q4GtccrS+nL
cYNQB+Uue0imATRCv7/+UNBoawMA2ybFlD2ROu/uBnDUxwrV7l1dUT75b58o13PRVaFARYd+DSV3
jBxOpsX1HNw5kXZoRlCOj6OUyIz/evBwKcDarHcWZNBr0W5GXXQNPsH70/fq5K6ipCUPppOLP+OV
S/3hWa26NNT1qzJSmFdjJ8xpa/kFI2YosjpyS8854JQ3XrnKH58VIHeGKcoqx7t6VoGA3jFhWdrG
dBl5TK66VFSCtt0EPgZv3fDKBujl28ed++V6V8uQP7VmFmDZ3g7A2t+1XjBsEJdLeDLla8rdP13K
Zq1jobUhlHpX04kKdYz1ka+WNCogTQAnse4KdTH6xHnlgPanS7HQrajp0KdEu97lX96rBErcJAYq
67LpnNOAu3tjT2TywCMwdn8f7OLlE0MSz6kicH1qS1idfr9WSWYmxQ2EBZWwxDNMF8SxjgzeNJ5l
y6gGALLtS6dnOVvodWs1R+t2/41H/OFWug38jKqNg12H3pwGSQfeHHOFeOWVfDl41w/JoBIr6tK1
7d8/pNmxb2x6JllvyoGGiDiOEgrN0d/vxcvbHuApcz2LDRUa1mulI6V79NqDjzEKMcYBNF5xasm2
3TmAml+51IuTZID5xWK/yzq8HluvBlOd9V6BG6GgSbtUOUFxsf9hCuhBzqKbiO4qfJFsya14bRf7
h6ft0Kj7GaGOTPYaYR6H8zI7bKbBc41eTAhTQuSVL7rjIOILN75+y8PXZ4b6cgffdrjMuV8f0lQn
+8ZHJw7wZMjeg7x7Y7qD/yhacF//7UNA/+x5fErqE9Sar+5MEnZTA7YGxYMV9O8MInhvgVuhUUiM
11TyLx8C/lAWLywoTMCcrX8fVW1JBFE+Zfm2MMLws2WBDxzoXk+70XQMwq0UhXYsw6+8cS/HcshB
gvEsmCVxol6J02VDw6ZtECnXraPfA2Ka3wZq8dQrM/H64X/fK7C7wx/JG81IE9f+k8aN3TrIJ+Tv
FF7Py1Qiaeupf6I4C6ZVu0Y/cSBu/mRQryVJkGb53x/kH74nZRm2y3BpTU7B63//ZRLL9SJCqxRy
y1463Id1L/c59NF3f7/Ky3cW0DrFADZfAGd/usZ+vQoTJWo03ZHcFBNr3M3DA56I8qNbsN78/Up/
+j5QO1YbKBRahsvv32duQeqPa/xaboZxFDfl8OybYfP496uIP32hEOsCyn3KPZZ/NTyWusGkUxDx
S9Zjv5dWR/Mk7wJgYfBed1keJntPF/POsTr6TiS5EZs+fhV5B1zX7Kw9zXJEhBJ+n8Bh8j8YVAyr
9RRGMgMniN/vAbIWKr2jppWbpfpeo5/aVjn9DY4MBb06i66x5cVV1IAjgAvjuq9c/8Uz4L4wapia
8TrxJK4mB2ZIFfcuQD0ph5xQrjC/9XVcvnKVl2d99tdskihFrB4Odp2/f02QmoVmVU7hG7nWjCQ7
TQ8S7q4gQpcav5fnwTGUAZIZgViNlLrliwPA95Cjy9sbWd/tlVH471O6Mbufw+P/O07/l1irfX+x
nHZfivlXw+nPn//HcSqCf1MxItqEzdnqPVm3Zv/Y/T3sphQOmN0xcLso33lp/2P3d/x/s5OwmJlW
Azn1HSbQ/7j9bfffeJXYlXu4ozjYceL4P/8bmELyHQBVMSd1BYn8t3//1an++ypDvRjvp0cLg3fG
dK0Xg6mm6U9lOLDArHbjRfrmFy8cBfI/yz4ultTkN4n0Fa8BXq/ry66FKsyHxFCy3+dNWesAv0y/
FkZr5cC13jSkQy/vmzGQxBAC9/B3IXDefjcMWno3hLE2zZ3EeenfL2OM9jd3nKq9yMpw1ZmifaEi
e1Dk0MbaF8CgzCVbTg5A6n3Dvf0mEpT4O5knnJdqlYZ1JAt/Nj8FRW3axyZUbXM2dVbWO9eWTbX3
24G8+5xE10uTk0q5QUvRPCXYDL4xt4ItWzSSjIQ5toVarYePAwiZIRrpGFtbC92ReiNns3nnSUla
2DA25KqI0MPY7moaAQRThs5H1+iX5GAEHos3BKixB/nIjs/ea4rL05ZIK2EBB/eYzNnqG9Bjwjkn
/W+CMkT23aIy/5IOg6doZ/sw/TeWInLx1MXlVL7VJHtZuzoh66cUff8gUyHumfkCpgvK+J/K0rw3
2ilFjLwk422T6SpKlTfQfYco8rGsSu1s3Fo79ZsYoHcZFUU9Ge80DnyqWaPdFzcmAWE4Bjw5SRIg
RP5pFJVHXciI92jnkE+4Tbnme1F0M6tgfO41MvINXv0g3sXZwhetxyxstsKfrfLZrHU57p2WDcmm
sFO0JZgDBWcyLGniaOYGf69Aeu+AUjQueEoT8dgyw2vfxpb9jlg2341srHTNNibPb580Trdf+rGw
W9hJaOXfZPPK69NlwDVjEsM/matUDlYk5TJb2yzFyeQvZ4kQ4C7X2nDOQV1mjz5wuiySCXFfmAVi
+dWk444vI2tdhIpGYXlwo9io0FBYHKR1c4kx5DAikDDDTZtYTfygpDGM3wJbTcJGvtPKakEftZjN
eUYmX0edA1x727eZ1G9KE/4MNEf+kW4mz35w2IFh/SmsbJW5ZnV9z6XnVkYqJhV7b/hhrN7kWtj5
G+TBXX6I53Jqqq2FoVseun+SEt3S1A8T7p6k2RBmVvUjeTqWPRJgh7rpfYkKr7hxGfaMQi9ffxot
qUZBgpz+51/CAcmG4xSSdrFDxshvRkHi+1iF88BDeFw0SUBlVYyxOyzgf0hOPeHe9L3PTgJ0czcn
paejBgeO8aTalLu2pAOj2V6z7gYUF/beaMlQ28xjz7euwH5IDrENAdNNhX2kHzSw+dmdHLSIHgVk
3hQg42Pgd0Bt5iSsttXg8P8bverMQ+2z/X8/FIpXxWymmSjPvi7kB7/D3PNmhP9QPiI2AbqpSpJb
950OGJAyDAkHkJ7Ujyj1jOzUzlLSKJ85I31lwZf+TqhCmYdY1963ThvZD/r0mHeABpFzXOG0kH2N
vMsV4pznQkVGsgQfbOnkYUTuqPOYtJl/V/dot9u5OKZJCZwOOBhy2m3aKrmzBhJFpPAPqPhOhYWO
qkoQV26E10fkR763Z6oTbsKz6iqoTC19oW7o/TdhUmPDcU2DczAmno2HJeRi5yJek2N6tc8tI/Mf
PKt6rOzyBzmxqwAEt9AB4pQ49csAi7ci75UoVPsuZTZGWB0647tKMBMWmVV/g3MtNvlkeg9FXR45
kajIT9ynQaJZqlaKd7+ID01Qfy950Ld+22G2cMTRmEZ9mNsmPvlV/1x15T2Sk2CPoyrdmbHxzpAo
+UftzzvQ5vmbkCwqrA7tWWFdaI3p/Zh10E7NNNIpsOkgG/3bQQPb6gfogMAfCW0We2S7GdrFmsCC
ipmVHXgzrUrcu1CmH4LS3mdgPrHLWd0e6ni8yWXWfBQJHLk8/1A58wXKibc1RXLul+DgmWl77jy1
U17unOawjQpFdZJUawoqLAZ2v1ywChURjenyQH4vI8TuLnZXMIH18i2rFzrSmtc1ccozZqw3iNaD
iGnKfVr8+REiWbDpzaT94ev+6Ppzv8nq5SaOh8/NwiFSVXgqcHF0bFOh14p8DLZhqMiK7e1Dn3nE
7AWrWGeXWPY3zIMnQxTUGS17Q11z/hTnqku3a8R5tQrNNnDVo0YYN5ZMHu2QaonLKUqFtICWSXUz
BPSydXYEzab5dlzSPjIHO3hozdBwN3bX3pKxfU7yKrzrY/fBbAZArCjnN3GIanrwH0ywlpteZzco
xY7ArfQmXP0+WcxUveZYJw4xBM0s98QUzCfhzh+ZOset6QIDR3I2PbiaRckAdXAymvBZDnoiR7nL
JC66wTMXVMqgVXmPxocwgLQlmGf27lg8CNIM5C7pzBY9i+6G7QT79MvYLT/F9T4xDs00FPtscaGt
Y6ds92z4x8MgKvc4Vp58D3J2xF1L5AU3GYQ4jkEv+UjxAbl/Rt8O1Dkw2V1q9flZxROZCJ0vvoRt
mXwOjabxtp5P1PxezM0Ns8R8rxDM7tDKBB/9oBJnYrSqLynCahGVKSrjvpR5t58R74PZTXYwyvNj
4uWgNpW0G7nvW4t4p6Y3EAhK2unIax1jr8ew3pNOkd2mSU5nG9dSsjMJIvkEi1wcFXydz1TBAK/W
BSk/7BRZEoBIR940e/e9CL+Yblvsg8Rw7A3tqQJ1kkhq79nNw07chPSqs03QJyAGqbYyXKBYNocG
ie0K9wYtRmzCfQvk6UdIsX4X1jXKgno2sic3aJZtbqGooelf5zgihIv7A1irle0dwuOGHYnhKzoZ
/TwPnO3bkymL7q7MErj0lZWSgFeZufmQIKAcd8aaM7ixxtjYJVIbd+WSemyvKAEceiKXN3pQ6X1p
CH0goMJ/Ds0hPy7maJ6hsPm45EDzKd11uwIRH0DTqZxZAuWE2D1DwA0DtGU3EboPeOR0RUYxPFBP
GyRUgt6DIIHlr0UTp5vIJR/pXdvOy9Hib6dtwJnqZGaTtWvIQmCFT5LhK23A+WBrKT62jbALZr+i
WLaVM6Ut568eCnwtkej13rDPy76zomQwQpRgbWZ+8EfISMBlkfi13TF2VHkyS3NCTmswvdQ6Jn09
gSIuZOufEyLU3wWT/5Sx8Ow0fVOiBQZ9zDHB3cGDM7dd5R00U+DBTWj4EYZjiEckUdae5RRDdIwz
ammn8YBu2H7IQGWA3+3rY9da8pTZdRHFbNKZ+ZBDg3HXF781yHftgWFOdjGcOoXl1s5y72FgX/3Q
q37NRW+9S+e6PyZU+KcGbR+2mABSEvAOrHGy9GsCd+pE3MocL5Gn++UutbKi3BkhYvt9EpflV8jO
utxLPVSnAO/H3TKFUV+r+ODnCll6uvSaVxs6uv+WDIIFIoAn44MwKPEGtTSe50KnH02lFYeTsClO
tPXIL/cHuCF0K4hhN2gkLMqrL9ovIXxiMf3O8qnFJsCuefDHSZ3nlAMEjetwa49wZREcjg9MPfg4
WW/cQwrgij1uqnqgk0NxoMXbB7SP4Ed3ti+Rf0NtjnG3RJLK8/vOto1hm0tjPkptygvNri4qrdH+
FHKoqb87AA3NrdV5YX8ZvKW7z3U4fmhMCmRRA5VQbQrHIPdvxpX3Lhja4NZWVPCdvhjecnrEjLoY
/kik6cCBLJiSGq1zzzQ9Owtm6cLU0yOtNUx3QR+kP7zSZEjLcrY+Jygntlqhhtyac4j3wlHNGOET
wl47jGZ4aKqEuHFvCoIdlpQcs80wPzej1cgoJLUj3SrPmu49MrLtc47jVh29zkX1OMmk9i/YBR/A
Aqer9jasEb4Nyj+ntP4ebcgf29Wgdu5zezpXdMM3ug7kvvDl16btRLtbOjHcuHVIPBGXah9QaI9n
ScV/EyobJ23WVcBc88TYFMkoosXRcY7Yh0m9NtYQeCubJVkL8ZA4+4GdTXKf8vih/zdegAqeI/nG
tYhltRHqZQer961dzMg8Amf7onGZvc28rsijcUQHumPbhd0VEPztGFfGqWOmvunTngiNIfsQYx+/
MKuLS1Au7t2QKUEWET2qEJ96hAQlvnWYxe/dsfL3Fv4m1vwke++OLflM7ZLu6xlp5cBxeqel7XwN
MIU/0XDTN5MqhgcjNvNDhShX2kV7Mmc7v3GRV75XU6ujpZmyPSZRfTCcCtedZakkYg5qdqhsSRsp
TTTLWC/G27yzWKLn0Kz3dZaxqQeJvunhS1ZOO71dBkBGbmWyxcjqNlU7lGm6v7gcHvcYZIedDSsI
sSyL/WGy2uFkVoPd3ZATZERrZeMcVF6Xb3lljCPCxzqyVYXmkZYUNJE5YzPYoLsEW9TX7gdPB842
hvR3lAlvbe92Fos4WExOkIJWW8EXzjuREI7leVFJueu2aCv/QxLPyw8ZwgbfdKa53JemuuewqImF
4dPuw2JwtiZCdrwXLQk1U2f04SWWbAsNjwjzSxBUkgUncHhamHlVppa3nSJQsavYxR+K0cjfQIsd
wo3hJDk/2jVMYIkbJjaEK5Ge+2Ksp63yCci1Wtltx7jIvrX1Mu/L3oEtnmaOisjYTrsI46w9YOqx
1gHJkfIy+qNvbBqOkTdGV/mnWQP6bb2C4IaaV37tKTx7c+++m8d5QZGDjHtj9jreDFnvzHtzlhau
Zg4T2SZVOIn2krz23WTZyZOd5O0nt0i6TYUA862w+3bvzkl8sgI/O1do3RiQuigf+1FD3fWqyZnp
1dbhD5ep6NE0/e8l4TgR8Hj2u6mlgR3z5EMXElNsPc0JVF3yDBv7KwG6gN4xGbA57wrOmlNKlZ4m
X3OBNZ+ftIJCAJqCzlpeBMm+bfEvG5nMEELrro64crrF6VLurA77pKN6PJBur59Y3MqTHpVNkPvU
AfFua9gNjBlrC76jeBfKJL/FIJ49QlbP4TlM7WZouoW7H1x8Hss5liqPWnuexJ5eLYRWjzmehcLM
5bcCK0E0FH1mf517O/9SlEbJg53956ybp3PjNs1Bgvw+mYqQs72PJkrgsiD2h7U4GR86Ffsoc1K/
xB8+CPfd4kOPPDZWVz0R4uBgZWEeuxlzE6QzJ+eMAx+bqUs+k6wOuLbDNwGUOD9YwGQJvury7AG4
Zdvs49wCnU4qUb+lPlOmO2tpQExsZsLVjr6VLyIqOu0/j00wtje5O4LIDOZlsnEvp9WXoprbL6ZR
Lu/Rti+4KmojVLxG7Eu5e/iubkenIjtpyHH6XvJ8HnFSBulT6qF/YBufm8tRseP8weZMM1CR+BCi
kRnZraXNpN/ZLq/YZJfiE5UoM9l07phc/MyOn9rSf2T9Nlk5Rl1/G3sgVNCRwtZlZM2ayKbQOo8E
gIIv+lnLcouBfy7NpvrKujCkp5F4jAcomcSyMFuq91neI3u0SNhKce869RG2woKHK2uGsxEs7T4V
5viYdXhTjERRDOhiNwlv+iYozhI4sdiirki+YLOhiuAaseCQFA8GhQWa+nZx6u2geho8q3SjdBGU
0ozOpwyQzzR2ELtpQNphZxfpbsqAAuxaZnVqEik6ATz5Ivs8OQUrjOrrlVoR0nHeBGUKft9SrmiY
//IEmSte/ecVKXCv3IG9hsiL5hNMhfhS6SYeOTtIkoj2HNv4JQ2aP3zvSWsOEbRsMkcIeC32ji6d
94HQy5aliR/jpbQZvSFMbMzApST04effy59FJnqwzScrK+0TRuwzqVoJkAvpWcUpi11z1f2PiuV6
9df0ZrMF0yKWY6GtCTwadcCmvi8Tyc1A3reYM94XbykvRTiMvrVp5pEak+2DLI7wdK9G4gkeChiH
kNs/r6nuleNyrxqofBMGqJg/hSyt8kKB2qzf21alrYDzrl28x1DF81dwJ7pjl/YsQwYBc3zAaWzt
/FbTjmufywoFI+EOa6vqn7oNxSpuktVJ6j59iW/7JpVG5u6q1o/rfVjaozyao2FOW8/t5fSAxrn5
ZLg2vwB1Jbfvn0KO3bBhvhhwXnU0apNn4DUJX86zJ34mrFcbv3YT4R1md2mpb43Yz5YjLnu+Uqdt
fn/Hc6LM2jRVfY/LnudPVU2Ul1a1pf5EI5q/SfCK1yDPyUF4YL5M5EEjZEOR5igGZcpJPb8t58mR
7nYOZJ/fCeae8mbo8/6Jnb/uPlTeFKv3QptLEwGyq9cVLSEDpcdO1G5V0PDbStqTaKjH2i3u6Hvz
qdDl996Jmp/R4nvp5i1rOikCUmmmFOC54XQJprQOKWLZ1OhQnJFyNRpN1QOUAiZOMw6B7say+hEL
W6OSQ9a72Fa0U94Y5GltlJqcD9kUWBxTA4lcVURYK5fy0YmH0dv8y7TSitqaQ0ALr6WPiWWOSVGi
dNnc40kW9Smotfvply7Kf7oVv3YnfhcEIG4ikQMGMcIH2mq8h2vH7Zc2gRxJHzAzm1Fr2e09wSHZ
GpwxEKhG7KgiiwpVYvdKf816cVH+37XL78LbowVzLY5mNw3piN3TxoMZ8olS3UAGDKPhu+J8t7P6
xT07s24JJhwM8gmKHvZANFNlQd+Wtw/FWOIzDwfTpT9KrEw1mWU02637ucU4DQ8iXWOF2gUMwGbu
7Kri5NLB3cGU+c5vRRqFoiWdocabugs9qV7jcv0useSe8mYGSPaxcpjkvF7f08WwGsH6sc4ESXqp
RNqdkjRHGGO70xs1OuOt7cPTIgK6faV7/PLG4tYxybumnoBR5Zrh2fKqDRmcI3IdLHaWeeGdKBGn
31O34QQR0m56TVZ2pUlcvyy71oBc67X7JswV9vrrAFKw6pEAUkdSZRHfLaStEqNG5sIEEoAEqDgM
bnAd+/eGOzTnipTPDcV6LPdmD/AnMroaZ0Ga2vit/j6wf++jr58L59Kq3qP7R3ft2jpEtoKVt6zo
mwK23pugLKc3MKzZLypTsjn4+8V+70v/czGEFtQyV1cC79PvNwEKhlfXWkAQCZGwY/RrbPg1038p
DKNViR4ATYCgIGoi4gtW0ccvbyv58lLyTtW8nJrSOjSPDKd+nQ79lloGa8Pfv9b1QOZyWFERetEO
pegfXkkeqllkFfMRuYY/F55symg0zPOa7hHEOZM+ove1CsXCQBV5YZO1+/sHwCvEN/p/Mha+MWOK
Di7ANvqn6NOu2pgZQYhTThNowwa/7Z9SXSzGXjpO59FuNJJ79hzOsDd00tAaIJrlE5LKmjReEOtU
9HwFeoV6MCWTjg7inU5Soj3jyidTCWM7sX92IDO5jTvbwUQxxQNVto75Y9smY8YhY7GW42TLERqW
kSLwj5miYfWYmByPTdJggyRul7n/nx6MO3QstDQN1k2oY9NPsroSvGzF9lYSyDTpzwF8kOyC0y+z
7ug6kBFkAESZce91ZvemGGGiANiaRP2ewwULKm0aWoGtnFh0u8HkFwfQFFJAbTG6/slc+V/hGPNn
PeCPhO0Zu5cWW89DEq4ZimA1YMmr0faJ32LGE4fRdNeVWALn2VpDyYevMQcfCNnkUTKvJV+SZmri
CFlzcC6VphLsdH5/A9gw/AE9hKWSe5yxB0BN1p77zovjpyqEYrFRaZp+WFS3PPjG3LGYWg4fwS1i
WlAWpffiJlMNC3qBiKy46QBDLcfUnef+O3odttGEo/TGu0kSPHOaSe2k+Ib5hOpEY0sypfEUl1Ft
B/weO6OUtLcWQhQ3TsiWajurlF1UjuBdRxRqYGNMq3UWgBu/ONaJ0RFMO7FAlzOK7cM/+xGCncLs
DDjdmKLM7qil6mqazOP/pe7MltxWzqz7RHAASCSGWxAciqx5Lt0gqk6pEjOQmIGn70Wpf7cl2/rD
d90RDl+cc6RikWAO+9t7bXCEZnmaval0yblr9OshWBq9HX/8DVRq8EMGhjEZvUeTJnOs0jSg4wX0
HG+Cxy/tMfNueWhIIV+uHPKzcxw96W5BjDRv595nBjXNHCM1T8EOoJX3YouWpyYDtnekhVBfx31f
ldu4wfzZxAbtXjSOdITg8aNU2XJtuQ43yKLLFuP485QGzgu6IMQTJzToToscpM0vq87tu0XlFolt
nIgyghqxFkfuTaDe//xl/c1xgAmcpYIjFJ4ZvMzu72GkAFtMQ3kolZ0k1ecNtC/vjt+Rdcp3sPhv
LJ1ck3/nI/jzz/198bUwGrPNevx8TNT/FLWyJy6IsT8x3C4C1ncF+TaJaq63t3/+OefF9ZelCNPR
ebMjlu9ZJIB+Ww0RVh0IbXUbOsLwnilsLb9npmj1IckCeSZEeNxcixW//ClerfqVGHP89eeX8E9v
MWR1F3e165wthCyOv67/a7DYRlXCPwJmMt/WC8d4tCbvDusuDgghl89SLbwHf/6pv58q+I2xwpxj
qYL32v/9F2folhALQwKqHD87CWpMVlat82y7qNo3sjfjf9uc/q1n5vfN2+L3xCxBpO2cuMJz9+vv
Sbl3Rt06M981SYObeYmnJlKz+B4sLUvJn3+73x8f7LDsMdYPn9cZ2H3+7f9hT61wqOA5zShKC7iK
AFOE9nQHsnGtPv78g/7Vhyd5J89xFNzhv+fokkFVJOG9FT5fnX9IGVMa5SQF/yA4t4l6rT9//nRv
/Pnn8s3/7cm1zTNU1aMVQXA2BTz866/Iple5XQyEBu2puDFNCooXx2wxFsKJaLZQvdzP1MvnLwmV
7lOSmsQDnfnde5eItKcRaNGfdp219hZjijzljBCXqImD4s6j1OupqbzyMpiRN+HRjNlzwOD5vUxt
s4/q2Pcp40TeY6uldRXEUNpMka3G8b1I/bM/Jw3mI/B8WUf2FCzvQo5AtwEb6eyS1ZkZE570j4mQ
kKYJz54vMGJU/u1seWxXS9qq9LUO/LKHs+ho/Hyha3il2Hs/7tfpUCUq6v0Gb7o5wtm86BHFhu+B
3bMMdbG/NsepXh2PeVo1GgfcNazatO72Q9gOQJMZS5/1g4DSRLbxH+qSIbhXXGFsXf1bh5bj5qiK
JqVurq/je8haFhNcaF1meRzc+FyM5fcNViHQVNx5bdjfoUORiM3GGay3iswMjiPfwZmyNvykggHj
lR4hCO/S1WEhq6ggvunwAjzMP5SgRLVrCB9k/cz66iyxpYF508my5xfBk4PovHBIwJ0472V+xiCK
ChOPVY1fRSFkhQVlVGz8i08hc0flgnnZyQzJWuaw7OAhDc6BapkFidOQ8UuaVJW3W8ohOMyrEq9d
k07P0udkEfmGK5ujUQt5qlqAE5slyfx0WwV+t2+z88rUY707MKn23Q19U2yBC7k4Z+PP09ieunzF
idZM8vRzT6BKlLfYZEaZX/4UhTInrbq3JpnOH1XgcyZoVMp57Od/zyjIVyczxRt8CQjHdy49NMvX
Wdbw1Xx3bg7wpwIXa31HNw0DmkcHTw3qET2j6zc8MDk3M6MukUANjWzOMRcqYSB3E0m0fkdiF1+p
uQ5DfAX0MC52bdmf++6IX5WQObsFSPBMbjGSuHkMWvMkD/NPr8sK29bGudGrZu+WFB2COGLrRP9u
EpOKVocKRTqn+HAhsp0zUy4F1SegfPP+xzf/P3KLPtYl//u98OmXaqh/WyD1v7AW6uzF/fcu0U3y
/vmPJtHzf/3TI2oLWknYM33JEkxizWTr/OkRtah9Is1jE+xHAzHPf+S/LaL8GXybpLiJx5j4fU37
7xZRj6ooC3co/yxwIVNAc/7NEvoniyg60G8r9PllcXLiLwXQwn73m7G6Xt3B0ZZ7HJiaQ9T1rbic
LlojCZoLP06sjZ/bpUELs9+XOVaTOrkjO5aGqx+wCg4wCUDx5mvwGFhKOgfXJRa+Q9Bc8tM6II+c
6irT97a3Ar11FV6sXYYfMOa0QkSeIQGM+GbXtSx/dEYMQb/B685aC3gvS0WkGsXlPaRke8mXjTvQ
+Sazduq6C4lcX24ysbZGNLvmeHBSFTv2ptAQG8PGmRi0+HV1m6QNc+/yXH88O+a+SylSxchnA9dj
XBIOCOyRmzPxsMraVNdza1TmNblmK2bPqmzzsnKN/HUd6wB/FLYq99WviuRdsUtHxtyPHIh0Zd+6
MKa3nBEYlF43HpRZmChPbAEL1YwleY6OVq0Vw+eL4K841/Au4n4ayrW9JllcG69t63JVgT+m7rOy
6vx2wwtt4HZWPYPASxM+EFgZMCviBkynn9ybxkIXY5jFVtV8zqnMvtOEZaJMUnQASwl/kKMeVBL0
8h7sqFO9Naqtl92yJmLTiHn6tKidEnQDt/VHor3li3pNSMIoXghnW8oS3RtnKaBJx00GlFrEJYHE
TpIu5xSf3eA7njHwdLZ9oxkzUd+IB5BVRVXW8uTX5vQdVnXe3HEBwwEWqn7yuHYo1TzqNIiPLczA
yFx892A6Y3pXrVN+mMBxhpKq2RmAUEfJbcw0gXlaieAbep5TclFKPQUDvGgCMqqbiR6JmvcPSuxX
C/DAac/V0V2sUUFm+sKYt5GCOdUiwH24cVtQ0AxvbA1BDPRLy0g+WJuAXmLTEHBpI6+CEXJTqZLS
sUE6hbedndr2GfhPicUIVczLBfYyr9vCAnONE66tstjT2+fTc9y7A1EXCheObtxoZoMxoNyoS4a+
pQvTG5gH4UCpLqi8nd77af1KsBDQEN5XEenI4SFYiuHWy6YhSqlnMzZm4zaXCzOla/rauIBLh4EI
5cLl9SAA/FE9uhpXccI0ldGYWB6WdsmgiculPXCFH+8U9Zg3GViFyM6X2bj2Oz3cTTWtXRsg3gS/
SlWoZ8swqoNNDTLvWcU3Ywtj09g749A4oQN38MGuqXEMkz7RF422nbvZ9pp3xhTuW8wT1m7YYtYM
1ukEnXyBkSw3RaUM+GpFLRpipVWZR36a4yYTAvsoF7Q8Ny7RzvsXN5bJ47zQp+nnvOPtaOu44/Zt
g23XT/0wZen8yYgmixmNATRmfmeEujf4Uk0bvp66H/9icXDEAIZWay/AtyAS0amoKeczRA8iQB4U
9j5gmO1be2HqfvaYQ01q/Ybe1U32Ccij2T8EVP5aG9CvCUaORhnYPrbxDBK1vMgD2sPrrwYZY8Sx
SZOXl2RRVw4pTZ1zBV0Wf03tj23F8aOfcPrQMCyC8kT/qbZ6nNTgxDRcubl3dpTtmRAjZzHhDIE6
GRSbGYACiNzehE6qTF7mlZg6OU3PZXzuudw4Pl4RO0RELcw9hxIDICAuaIZV7ggUAjJ9NSZPXPV7
zvHMwafk3QlUVz0DKqvct7UAm/vo26g7O8jRdXsVcIRuryAnrOkWZ0aL8aieAFjftsmMByhrz9fM
PsdDV7UW4hPsQ/d90JL2UBMx9QD1ykGxUXZY12b5LeHDDWUwG+HEux8ltG8cxVgYD9j2sLtjEsHD
iUcO5xrLw2LLiiEhf9HVKjUendz175NKqwh90d1yJAF1iV1lMPbBYCKe4zN9E4LqJFqUAmzAYiU9
MBXlLh3GwIdjW1n7uQyK52SR3o0CkjCFZm0G0PZpOxe98mgy95wL2rCNm8Ftpg3ztPwQu7irFszN
F2YzYemkJVB+G5eBprqJI2xJ31xED2t5aJOxvgxY1Y1w1uvymLcymaGxyZ7KBimieCzxy9j2bO8Z
luFscM7ZUEe02T61E+tJ5uX9avZrWKtyODaD+eUSWH/0GkoaQ6wM8MLaVlwESVM9F0vmlqeF93of
C++DGnjdnkvsBnEcsnHUn3EhuhpXf82QPM88PnDoWd3zbI+w4fKaPfctLQGIpxHD8Eohf5VOfIUL
xVGfOZy8d6QT23h15yFXl5ixKuyrnJbjiC+IHYmJRybslO3RRKFS7Kk4+6u72Vuafdri9gvBJ1bX
br7OZkTLHxBPDArVskudOB2Buyr/qsBhWUUWYbsQ5m2/h5G94CPsqVJVQWbgPi6X216uzroFg29i
6eryLLhwKRBx6XVffLEzEJPxaMID5xql91j//W9yWM1IT44NuZhv513Zae8yznIX/8fq4YEimsYB
3mLGEKZ+ZRxMQ8pv00y/+GZI+3wXGxPNkjSYQ00jdkWuOE7699E1+fAPVcJ2Q7tEmq9/dYlMkuuY
Sobz1YNIwD5O0+WEude+JKHAaCxTXJUWz0i+lhXS6r4Dm823PunJCP9Uff6jM/S/PSD/coz+v9aw
CsXkT2fp67qd3pd/PE3/+AM/j9PC+hsaDU0jgpKbH5mr/3ecdv6GWMmY4tzmgqrCufbv52laWQk+
gIU5t21JlJb/OU9L72/EoYMz1clhxIGb5j85T/92nHYDBDIk7nOW2+NlMmv8VfBIMzi/fUO4RC+w
kFkPpPtNWrV71y6meytairPJUwh8/l6xxMkmsTrjxi8d53YpLL3gJS1KL/yHd+9fTFqts2j1P/oh
mUXBbYHxjfwxoCOw+uuLstm0K9UZxOZnI3hOtClfqsHvVUhx6YBmUAS4wxwvtT7HxKOJtcbBSNln
2TGMzWhP4ubz95vRv3o9v8p6P18PEJFz8gmmme3/JiZKOY1JY/sqsgbPIh+hV3iYrtlz0JN2kzwk
WTtwFXGcpsdz35Z/OaNKUNQXxWzfXdp6wH7YYYGtk8pdNpzz6vc0W5uSBE9TZ9H/5+X+09t3hi7w
cJge9TlooL+9fbB0W6v1QUgm2NDHnUU36vPQj4BnlV7SD/QVNO+SI3K3GTA0gxH2U+fdTdlfoz6G
Y/nn14Pe+6sgzBtIfpuJuXumQsBq+D0RTHnJ6mSC29Ls6zTfgv6hxatZzPTO5+zjbdpFinaPhaSX
RN6E8vdZMBP/wcFv073iiNXd+WKtvmSbcr7zpiTIonjg1wzzpJPjkQHTKsMhayRmMme1xNai1uF9
aLzgXrd5ca0wE3lcADB/gyQak+IAKltN2FrxvkVsA/J17IKxuUr73iNH1XC45gfFrpO8GswOH7hA
8KETxLDM3ZjP2MLaBR7RhUTkFbuaCqv3Oa6YESGHuJTOm4ygNqiGqz7MSgJbZwJIS4Yj6Z19kH0r
m0MglfE9mGWKy83olu7YMNJ4ktptg8hvgvnO8yhp2OQyFXQB6RxGGjCN8ZNaPPsvulgQ8ke0SA8h
z42f4rSxDkPrVQaxCLZSejoc2gesWHsVcQiQr0RUqto44lebDjD6Bc8zhniw1sTt3NBEMLaiBgMg
TP8MXMUeVCQF9MLsFnGlDdzddBv3w6NX8Ivu1DQvR9vnGLYlShF8B9JotOE0Or7azyht7UGzwZXY
g/g8qPE0iRmEwoWuP9MwfkayakWeJRjuyKWNt3C06c7IjfeuL7eUl7sH2whu58QfI+p7sIcLxoha
nHS1fjLvqkJMLOhjbRclLs5gT840RS3t3uB2vzWmQR/slphgaFT1zkRlvYSUP15QmXn03L+CQdwA
HaMFIYYX4g7moaq7+jj7AYS7YEaVC/wj6ggOK+sbYnM4scLv7Oav2l62Oc9rMszLNqsm+hHQ3o6m
MZ35DwOkYln46OMdN1wogIobZg28mhQnbjwU5b3rLuPHAq7yHT9uBJb4m6ft8lvpx1wpHA7oVYQg
w7pQ5/4HnqoJbnDZvsmuu0mdxrg08qZ4Ri6zb2rSi/eFAaEYzqeQHzbGCXXhU0x45dXd+NmTUugj
u2q02jpja9xOoJlvUZa9CyEHIi21G1NaH+P4r02sx4oATog9zoewM196jO8fJY1wWxxWb1XjvotJ
HIt0sG9B875UlXUZr2O7J8+W7up2dGZ824E44ZQTp3we8FHGxccYqPLGheO8zf12eu6tAqh0Nrwb
hIlvW6sy6Dk0ml2g3N6NkpgDblQ6Rf2NUW19bDFjaZL64BCukwS0Ox6kTHwvMqv85gyGRl/pFgb8
aZzN8cmBrKsRReRoRimwrA72tzYC6ljmcbyofaMI9l3f0fGyzGqh43iZG03mrVGc9bN6kAcEVhXs
6tkdZBQsvvNp+VNCTJ8mrvpKOwvyeNv2WXWHNcv7UnPb0jqbAh+xqrOswmOiX32xtBTZ1NznLy0t
vHkPL0b5pyEBon9wF83uSWlDkfU3i4+DiPEXbY9b7cPS/zSDxihf7XRSDcHHpIGPaUwG9UwGXNdz
t4qfe/3elZRifbip6vwPZaEPoB7HY7v425izsPeCdGG3B3tsG3k5yZUpcZwChTigRDOJXyyLNJF3
vneXYU/IF2A5turZMkK5xFJQF5TUwrodrSQYX+K57LJXo4HQxXG6cRf3ifpXZ3jGDOzm+5XjPNLS
wvMT9mL1108D37/GgM/VRR9qOMGWu5Nr5VNUVEnZXcR+UDMVz1bW7L3W0zRH/TxY87Plk0rYBFZt
TXC8vbal0gUDHgETO7FfDEgrxYnWbA8wduIAZalJR0/3rQAWP+walvKs2rcOmsId3Bv853xEVs+3
pZzFhywCBuihyUxivO9ry/euqyoT1RZwnFF/TzH7VBVLXhXPhz7lIYHUUKLccVmTpsQLMATVPut1
j2c4sJJXXfFqLmN6uKwj8O9BXWeTbpyDKIYxZjhFNcuTnxn4dxROvOp6nNbUfjSmwC9IoE6GPLJk
SeclgKKN/OJTzxNm86zMKvTojqm+1XYuqDzVDZHPj0r62XqTZBVCh3bshM9ztkzKQKki7G78tewV
Ru9B65UCpYHCCg0eWe/IbSl81zEGtRhctDnpAMqUqvEbEm12CmqcCUQvDepKSo6SPJE/xQfAPn1y
3ZdshN+pK3GXq2GiU+c4CZaTa0dPi9xZZzC7Djlrtba95fsrsi8R+51qo1EsaX+RMI9VERS58nq0
4ZQf2hnMWujlztic/NpQswqDePbKJ2NsWvvV1U0d3yzEV6let2i+cPxzFRvo+TpLHLb7xqmL/irI
uja4ItnlEY0r8aoHyHzsxznuSSrYHwnknoMdPKY+u1NhTLTX4CEYGmomqCU7kIBy7EON68G5yOtZ
LpfuufIdAodFpM0pfL4KtSGKc4Y3zsks6Vwaj/46ivgGeVkln763juq6MW0mFI6u1YM3uNYzHd5X
pjit3ryNuQv60gD9GkNaxLPQ1tNnWQpCfSLbN9W4nS0g42KwtxQobRi2bUeajZw0v0A+s0PD7KJF
dlvFhmvq+M5VH/h8tkq3W9QnkkH6euRdTZ3rnnbavcbSSROSfS/ZETYaa5MZZxeTC/9zWod9xnJK
0+e+a5GHFvM2KJ0vOym3hRP7N8z1gHDOyWEdMQumUMeYII83daIf59g7BGX32uTNa09hwV3c2/cr
eQLCTWjVGtXxuJTFujdZA4+izY9mZl5Ma/zq6fxSZN0LBsSNT3qXERPNWoIlqgCXPq/rhevQqphM
rzhwuIP26lZ2C0EzYgY2hd4XxJXvvH4NTlO89Dunc5oTo8495CfW1/sMRt8yyvIwajv+amvvs5hI
mSbArUM3XfYqd7riCsgr2k+RGnLnBUpvMwpOy8Ju9xrZcEOLofuEmz0GZdRWt73BvFMTg+cD5YkJ
Y4RdfCpWNEnRnJC89LYoTTHslrE7xaZ7QbFHZIz1Ie+sO3MZQCDUx8lGqB/aiBhxxfdJTGFRju0F
s8IbrJUbvq03fTrpne2o6RvKUbxVtOhQ7ppZWKQNI5I6PsYjfXTYMh5T4Xw2k/fNG/TV6H35pqNP
gm/zzi17KuA6fQXSpb+JRVlv13wSlGGWYteZNnnDDMYK2XPWEx+Jx9Kod+KsC9mTYs+O9QP9KfPF
klmv82rEt/HiFLtpzrtQV+rJaZzTQkcIyccg3Y59defiYOY5nsjaJbw5XXVmcxQUDSA7bNp5jIy0
e6kdJw4XI/jE++wysUWVAdWkI5bTZePhvgxNF86LYw4v9NxBMUhKOOyBqa5o1Wk3reW8xTRUXMq2
tCNvloCp2+wl4LdP0xVVRTxVNv1Lbuq89rDLB+JjgNaLkIrCXTc3CXNy8dwhZGvAazwqVJ+Ug10c
OvTryzUe5x2FgjdAaYsrmzhobYnz2Ss7prOg+am1+keDfefW6KfHmrrdR06CjPRpmQQIMY1ivdSx
t5X0JNlVzGSbfrsdzuWT7/GVMWq9XElKICmPapLLYvD9U6dwtqeQqFHvA6HIhzA+4qLmPCS25vco
iivCUXmY1MlTapfNG9ndc9R+uFgKHrIVhYkx93pqnBTxMLO3hqu++kRwnBprCzAntAlEefcdqLh1
PfjTLS1e854jc/nkjCibMOa771AZFlIxUPCE9qsTxAEOvqSzCwxOkc/KE2IG1yBMFOfeQOafeOT1
PoGphkuy6t9LRsCb3h8Wmq/T5A6mXrJDTXhE8+Td0Nm9xbw7tA1aPA0d35pF8TJ6zFs2rj16+6zs
nVCUg9qZcC/uUTmmUM82+kLSXJM2ck4DAMZN5hNXnaruQtGrnfvmRToTL6wBoocVrSzboeLYTe7/
tmtJIkSlCUCX73iLo8LdxaOdvGgtz4Vuop/LKG4WjndsoEuovenaU67xpihZu2jlILZM2ALs4niN
7QknNF16XVR1ajglMyVRq5xh9iWpPsi5HLdd1aWbam2ede6DMuL9vUvICURlNtQTNj3d3hA0pNQB
rFHEUU3e2c5q3tDac8nka9yl2rD2TjWnD3aHu5LCrnrbGmK6seak5MPIlj1pjnFLCiE4dHZsPyeA
Mh74CNkbM/Lrh5XzUqjMwQqzzAFzt9rXcTPjRvTrBwwpyOodL/lltbpxJjFL2jntx2SfzPX4Pa07
ri8pfaV5vbQnb6D0M4+nKiT8S1Pf+bOpkyS+0nkV3zk+667V2Fu8eG8UoePZpCfzEzbDR0AccdO5
Sn8yXtM3M/vwxkvjfGe7dH3KuI83YMyBP/hT9kjImkMtcc+d6WflJeZAMnHdoF7s2nt2Oox9IYbf
19zui3saIoCepCkVhsR2cQLqha4CZnms+vcLajAPj3KK7HvC89WEpcNREdyFMQ7zNcMtkYOhWKcV
ET+oJk7dFZZQb7eulYFpsYjpRNSdOxUcOkuYB2T2uvLCGlvzjeVFHxqKCZpNo7u5+NSyZhQ7ylPL
Kgi6xctgiejudSX/X62A4mE9gE0l8Cy5HA3jLp6Hl0nqJUpnRslOMKzbcQh2Pue6sEAQvyvjmmea
HqG7eq45BgXeKaNH64LHkZZrJ2Gg0Ol6vq5KyUjD4RBHNEVuy5oAT1uIM2ME3cNj/DJ2Izq+j3t7
10LRZ7/EjsIp3Q+HJn0Vxln5NynaUS7v45R5zo4CpY7kyNR+EDuuL+eKhk+rrv2NtaAYYduqhitC
P9c0UVwm9AVWIRnckXKpetpTeEuSIXHzneFwqREMGcOYUklsXoym+s47R/6dIo3OzrBtXMzrbdqr
y3lZQe0LZ7lK5v7SrhKOvsTb5gpHU9Ln/KuR/pmgcmDotQLDj6f8QlKvM3n7BW7Ng7U2DDQCutgo
bhNkF6r2KlcBEL6Vhtsj8cCMr4CZvWXSfneMWB5N19MfcwUbCELOp3W2I7fL05yrmAmDNU46LKW/
XjRmEzwmcc8yFdSVtLbQ8s0BS4AtB5q8ZA1wNR68bUZZKU2IFkU8XLbVYG4nF9HAVWd9pJBih2t2
3DM6U9tJ/pBj5jfeDWvjBiB4guC9Ln1oB/QNc9jmc8kVJUoSYEmFXJWVY9gGrDLt3CYUoUw0ZwZE
1/IUb5D7YdUG1UmrLzmT8xWuON/zN9JAA/gZi5jRRa0XHMt8/BLDcCWFk17OTnAbeMurqHnV3Bke
mgSpRw23iZ4OSGwpg4UGQoXHdMcP4k0Zy8vRUae0Cd5aJ39gKPcXSYdHOU/9fsWAQ+5GHUoEAVyw
PQF6YoxdXXPnz4adA+EFEURsqsJgx6WIry7zN2MSUNM1WTzzxhvY7fIY9F5BN90Ivzc8I3hGf7hd
XfJgqvyaiuxyWfKdxyLT2cZ2FF1oLu6jhS1UqQA6UKs2NpfBjW/j0RBKgTfhNCOW6SJR9sGZAVdh
TAw5fR7qeP4AUnmM8/KWCBb4WhzEg/oqTHxYgbrrXePa7mYm1ctBSWOTWuPdMA03UPn/Skmgb4ra
ucDjERX598IYHhVtSHJ4YDx33xJ1l7GFY7xP/JBL73Ee5qu81Q/tojBjcT6KcICBC4TtoNm8dNls
2lKl591kML5GxeBnm/Sjru6SbG313uZoxL90G4/Im5+OUCO0dpsr7prVKbWWETOC4EnitCvXcPG5
g2xqvyWeSeYHH7BtyZFmTl/Rd7t2MVsjwT4aF8kG3qToDwU9dTGqvXQpFD56nZ2dXHPt2hdz9PUz
Uquew3Lq2jtzZWS4k1gH3ddusVE25VoLI8oppObzWXOkkBH16Tx0ttO9cEr3ERqEaBEYW6Suuh7B
U06NZZscVj2UeYzWcH6KNSZsW/jNnH0zGiq9WeN9960PeupGqa/D4lyMSf7Bxaw7X2gHBtpFMTtP
LlFemKiMCMMZVwaXD3rFJZVIuXz104WDw6gdALae4I5y447mdETWTqswxizeHFFBzYcC5WDcSG/s
roqkL++6Neagzh2EAnCeHfg3Exmy61nw0NFYLk196fa6uM9R4illGivbxmaQefro120rL7RVFt8C
rMIIqvStne+qY1Le5mqcqsOkUlqevLbsDlj34wfiiKyyqcrHfXOemO5EWrjjpclU/Rq5rXptsPec
73s6exO5z7EHW2meXzGPS8snrAjZy0izfXOFU0B+KW6oPW1xihsKcAyvAl4lkpjmLz5CNlllkMYZ
yfECCVjX00pXFG87Z4aZ43u53vmzg2oFLyytjm7WW2/oj3H55adJcClLQULezKdz2R1SRs7DWXXL
jjlioQ7an9yzIzullim2vLiMasNc3wUf7BiutdPn0TirlejK5AOLUviYvo/YkZliDNycwwrF/wm7
jzFg4bfVsLPiVt2gHKhPSyycSF0ACQc5mSt2kNRvGu6olu5PQcVpmF7WfHQupiA30ogVmNn8Kmuu
bzGXqJ2SBQh8S8yUV8k5oJ+tMDzvKXBaI905RSuo2mqBQTAExldT4cp8Dwai+vsic6yFK0ulaVzv
oNbAQy3KCw4ifY3jcUiYGJUDZ9WSnpOSxHii33vd0oW59iL+CwEenEVjqpnnJfdebbKh98g3MS2B
6bCEC287F9fecCgTN2KbAH/Xjt8TIEt3oAPXJ4UQMYYGYIKERcw4M1a6ufygRCwlMDlZZbXrp4lx
lkQufkq9M4F7tHsH+lOHLI+fKFWJU1MLTiEitzEvO83rUL/Ejpd0e7/Nig+N94JuVHfBIkDFIXm+
tsbY0lM0C7+jDur0jslGY+1sZv/tsRhjt9lZpjE1IX244xvsIUNu6Yycvs3Y7f5y+mmBwiQm9t1h
dFihcRSvEW2F62OF5hJs+MYp1LOYwppclCiUztTIz5zFiZKZRUyP0yoW62SYZQNkQPQ9tZMmsdnv
wIIW+se91sG+vQgaeBTGjmPfJ2fKBRMSnOQFHJ6wJLrDpsc/xrgyKNFthfIym/tdN7ywzqllI2gS
vkXWbykFxfcUphXaaDSkRWxt1ooyCDy4Um0arsr3MNCsO232wc0Kisv7WinEcfc4MpKPPo0ZwCel
MF+tNOE5aruccsrMSrMiApS4fqazYvWZyl6m+wU2FXCQzGWlJdKRxVsDuES9pT1HDRvRAeBCFEs4
ByG7lKRXAWN+VoHRvpcm/caAlM4AII6z1EXnk13eqnmy1s2Y0ZEamv5kXSnUs7tE0hkf+p2VGVFm
T8WVSOr6pUxNQWFXgEV3Qy0vmESjNpOnws+rexJ0XPKrTt6KysreVJXXH95cp7fUbUzjbsHLHXMx
FfiYxtxLhw1XeWziS63mF3cc8fil3ChBU/Be80lo/j9Lz42apjpTRfKEuRmUO3aIei4Iz/cGjj9T
6HanTAepKquS8aUo6DU5uJmyvuXrpB+bWHRemOI96COsvAwGbKcquMbw2D5DRbDby44W0ycTj+Tr
aDXnVxHYENvW0fykpZi2xm61GxrBq+ANOpy6ynO3NUPDoGCNxvEA8ETjJ/Qb467ko+vyNH2F351z
L6Ow9QGTcvN9raCKUH3trzM+ceHddrYn7pJ5dJxNpSw0N6iYsFCaCRtsSCivgAlhcT8lXO+iBVnS
/rAq0jKh9EcGzDnEFvhcVYK2NlAj/TCVNUXxlul+Br23fGdKwb2QYTrtEp32Y+5ppuVV+9TlThOV
pd/Ne9wzZsuAKF495hlKrLtR2Lo5Gc3k3CRG5+h9YzUt8xeY1ze+lWUvxVyXZ1gMoeMxTgTTZhqO
75pp7qKpE3W59YXXf5c5MROamRLdgQAg6R1hWS1qeB4ElrEnpd0rm47/X9SdyXLkSJqkX6Wkz4EW
ww4c+uKAOxkM7ktwuUBIRhD7ZoABZnj6+RAy01KVNTIpfZw85CEX0sMdbov+qp/6Z1xA6psmm+uv
zTZQmcpB071HVHuUCe3IGWOnpdsRRrHC/klCQp2ZvAquWaH6Ec21b8G1laK+74MCXqXxF//Oot+m
g4XQNy8ZecCniu2dsw3cGchx7R6BW0JneS8t4riHisjHHX0p0e+lQj5Iq4EEXMr0qLWoiNmjyLEK
l/uAXMWaFtrzH/W0ijdcvCgCrQHMyiVMR8GpL8maJXaU+1FaLWv2tFVN/mjgPCFpKAgmu8EFmqgz
oT2lBSI2fzYbcgqjZdCqi+dQAsqWOBanMCzwlCFbxYpMfuC/DtFQUJRVQdZBYA7qh5bJZpsCXCgZ
HEYiDcy6vbQF4j0dpzH+Tr8Omlugxyo/9E2TR3jL/CW4skzR0p4oubYmGdPBBWQag4z7CP6kfTlJ
Z6XmJpjEzHq/9tdDXUAxi9yqCs4ao/sbOdb1etSIEp/Z5i9rurnTFnyfHQuZGwcqiCU9lkF5PpCH
29KGLnn+IJSVvlt8HriQl7h/muFjXGHdzPiPQ1TEA17abExJGxfyjEpKzqdrNIxE2eXQi+PUe+Wr
NaiySyxRd48NCAjn5xqE01fMCOxhtrHpdqOFC2tY8+grrtr6RoTB8oNGTK88FZR8hwegatb7Atf2
paRUU4HJlNlt5XFBcCa8lDhXDcHHgUkcxtWq+0DGD+8ZrEPyJM0UQ6it6EsBX9GZ6Iby9DDdRlFU
R6mcwbqF7Qizdv8GGYKEm/NJ6rSHmWqaGbSdccvfG17jX6sZ5wmGUIy6TzrGe+PB4bxUDTV3QRLK
A8CR1q8+yBj0S6ozAqiH1uH6BmAyLB8rFUa02AcZpw+zSvYny4v866pwMXhnK7nCmOhaw20nx6cL
DqWYuCII8cq0ARcrveJ1BXTDEDQZsJt+d+EvAqL1SzYIkbNLx2bd5VkxT0Oy4ufV0LGlZiDT6JDN
0FU4RZZhad8BU3bosUp1Lvy+0GEM3/gKBUl7QU07J129yWZn7j10GcHuWin3pW4XtaG/9EiT8RDj
aiSqkzPspqIdk3k1rnnKzaD9ymfaxA6qh6/IUdi/Y5wFc05TtYsBnQwZb4GT7TRAfzCSOVM8fjf+
attHp+mD4YintL2iirZ7aGfM1LS14yYnrKJsl5+/LL8DlgCO8WO0PUDNw5rdeJvZS77qnWIBP493
IC/fQfuUbxbvMEGVhebDw+r73eVMqASwVyzEhASjbXigOCOLJN7y+UqUmNVxifrCOc7UNFJg7GT5
r3jTiP4b1MRPZxj6p5V68CplIuUOR9vTg0vyHCOlJYpInTMRkuvJagx8GiJAHMnCaCzMsQAoyRg/
R1LjK62XLWEnWZ/sZl8UXKpsnWMMFBBmLyjPhxmQFX0UPeO0w7AOBjv2hKE4qaFm3kUsGS+9WMp3
jlzOkMa20zz4EbO3AxcEWoN1uVLwvDq0Zh3wlCPOVcQmnzth4ynKWhBpkgg5u1vkog5AZAKBusgS
e7k1+/aTjDv/Rw/cX0Bizfw35XGgO6uCabyBt1U/lrItaEIXhIsSxujMGoNSLE+VsBaIoRVxQasn
FXsoUdqvDNwuzBTAcjgHdZWD04HF4SIaEKAIfes5TKZtG39pqvouoVHQk527Wv309OaAstHZ9As5
178FrruxGBRrecPSEV+3a95zaojb5n2Ktsy6cGG7IZ9x6rpbaCj8UDZek8MUOdmr1Uyc28PaBwQS
EHe4zhYfolcrKuvegYXWXw6ormwmwrUuRq3RhxZ3HF7qrfCugi7sbrG2AhwZldy/B8F6O3izuWEv
naJDuJXtg7/PENO4YZzOTWMcPlsQejYkurK+CcruDz5JIkDMYym7U9CEQJZbFprgqqYXvaQFd5r9
c6K00BECOZo3prXyEdYOJatIT66fjvHSvORcyggvsHLfdhRGn9GLxnWv95T+Ab9pX0WKgJjHVDn9
uwkXaoXjvYc3LWkOeZirqIYqbXAf7D3sojmS7azh75rWtil5hSc+zlhU5eIHtx533jLZ+3SZqrl6
o8rX9TcCV1nZrOQGi85GKh30L485gDyKYa6qU2s120sgTXu1BoFbJhwfw5B0VsgxsLaitbtC6VP3
fL7M70yL//sY1VV1qy0H4xEp4oUHSBXFq+OQVqQXoxR3NP8MwwXua7ZyyGi0rpd5sz2XreVkZyW5
tSlxVEeOrx8nKz/m8bJxguPO/ATQlOgJ1euak3yumoD93tNXIFVROB2j5K+iVtz1NsBDE19kzgZd
PQ+PjIEBdq4tOE6wjlsHb3OD6IqD3V497rsYHc7IqlQPlhvnL2XhMNKNTN4crIXV81BHPPEHnqTm
J0tmjUyDN+xrZhZ8SYkEOyx3Rgy0Wb6fS7cWh8YuRupru8+RYxy91Uwu1wh2goRXbF2VNkX0+NNC
NzuxDjPRwjs2pEaY+pm83ahTVozhQsE2B2Htl0olrPy9exqFHPGCF6Qr0yoe2uJmmaLhPsjm0eU3
jPB5pRWQp8stnaVIFZV/LVyqrM+FjEZQxIVrPcXIReMh9EbHOS9qXP1s+PJ9MDlB0mklqnLIRDVg
XBcR9geCVJxYShFMGCunru3PQwx85hZHmkXnCv0aFDT6XLa5vhbhr67NeF8Dp8g/LRFkZ/TSR1/5
4K8/V0yqgIG7KLb5QWz2hF9xtdGkrnnvykDnjwXg8zdsEO5L6Q/5c74iFkC0ImLPqmVPN0G0zc/V
6Nfzrm75BGtASCHm+zj0Dybr9bJfKeb3Tq7cpcY5WNk0hw7puPF37PzaDwrke7V1HJJNOIfwvPx9
K2+d+SGw9+1yWTVQBCZ7DJYMvjykqdirXiLjzAvRC28DUeCCJUcynCnxqext20cekbwoWm29a+nq
q6XqvOl8pG3+iXetfCcaoK4zT8HLHpZqHo7EvvFZsH2Wj4Af5C1MUYvXqC37yKNRPUcZB1qEMAs6
IdpRLa4Cb13778gB0CId5CMHHPRWnmOdU2Pqiqx7oQQ7+qobvFS0aGyUiC/ZML9aEDH5GWFod2xO
HJnPfFVPPu6isnaP+O3qlxBow5qoBlb0xZA3E1eLqKx+Edd1rySOlV92t7kvDJowCM6i129zh58G
NHshieRb631rwgLHhSifrGldLEw+M9ok1Ejvta9icTf4xFxOdUMyBFXE7R4yW5TcliChzAdCuNJn
H8/Hn12RFbcIcN2rS6aM0RWXrOAEmGb9yrJCNoQTYr5fsBx2XrVCv+Gwuli/J+xk17FsWhTzFn3X
U9nKCoiuQF7N5kBtXNv+XHOrQMoBk28CExf4LPIsIOowFx+cMLENWBHvUUAI671kavNKQSUKgy/5
U6qp4TXSydBcRh3Uv4Pw56HDBAa8nu17YUy7K2tTamuURBXGBYRTM0v+dJYOXrxVrvGRjad6ypx+
zS4h3HErIJQsLkoT9CcrbPI+jUAnNQeQQoI1BFoX65UbEobpcc1ysFF+8by4bFa5FnF5GppujxRE
LQ9rHde/mgxwOwcm370MO00u14VX5yW09uYBTk9re11gkD86UW/eAoAocLs8P/iQjC3a7+XK9tCS
vgjSEAfsCpZlJTw4TmMhjmbQfIb2HI7fW1Do1lVMR/PPYVX1DaRdSxzM4qB2jLMNGBJ+GgKoKQcz
M/vS5Z1WFpMx7XDJBKlTLiFHu1V9jploNr70KhqPYm1ElHZVxnHCVBuGAaUz/aSy2cC8Dv3wC/KY
ZrtpthVbFdUVJ1rd+5+b3xXuUWlbPcsyYl10MTaRZWj9WSXKLfPPxXLsm2ILgpy9sOZHOKZfvaSH
wszIw/jIRozBV75SfVEpNOuquqkjX4anmjNQl/Q6tqJ046x9B2B7vxYB08Y3A2WB6f/M8RUMyxZI
PoJ2vZ0ZJZUcBBD0CHfbzdWE9Y3iyJa41Y/SSKaGWhtxWahyWY5wgtT0ovLF/6wmx312I6AJMLl1
9avEp/ZEQJ/LMVTMeEkDMbSI6Z3DFHvdYlrMUbuaXdpuFgoq2v1BVR3OcWsIpj4VwQqpvmOYtCRS
KjL8m1NWir7AiCTRxt0RzPJQz19sTBr6pN65ZOU8vPAAjszRYqkDSj5XEL3aR92HKFBcDk2rb/oY
m2BKTIaSr0WUnMAsFlbEt4IT8YHcXvS2gGpfMVTmzEI35YtX29e9WbC5g2q4GslA8HWvMbIlixro
naiZ0l+CNOf1jZzsbzxIHEztjQv6bQIWeBoZGS8/VDg32Nk8VUw4ZBr/urMb86ulcuSsmHX97pVW
+zyRSSYwxyCPj1QzhT/ZRkviLkCxPgPkY8wK1mYpyjzr5mP2zUBCD+r7HfFYPDGzKBk+9VEJi9g4
+S6HR9v6XYXjKM4Dv6he3LVmnsqkAL/aEDpjeJwGBxPesA3wFnAXTX/m/vEhQq1KjG1x6sg3FrI0
o8dzuBbY+K5yu5r5SDbPX444PeviyMkNKwz+bc9KUEP0S96AEPruttrpLzbKOqu04HEpuKr5KobB
s6JycpvlvSBExSDNt1Zq9lpsSm9ms3yGU9QrmaSKcYQk9lB7N8KC5pJguIY8wHdqeyETAEK94CJw
nw9V/bvavPFFbgu+ltmrN3J3Au76SfYVa5UXqO7BDRdA/xoWKpPZdbGv0TbwOY349n5WPlmGhHRg
+GxLhmxgKbmSheioB+5R2DXI4Tbdcau8tjxObYVnZwQU1fwQU43DOnM9KwBoQQUD72tM20Gxzq51
Zqi4MWzV3OoO4Pw4NJVIMx+lk4/waFvVd4mQfNe4e7f2Cv16xItQ1cb9NWpgGOdYiMEu08oBxdNv
NralbOXby9pLmc2hcgn6yiLYlmQxun3lSDy8lZiaYSBDa1rvZt7piEAYNouEMAGNyWEBaioBve79
zvLA9y4hUQVvrsLSekAsjb/GioMjuykD/ifLM2Q/6lhXT5s3qLt8MYx2udXVM0PMPPyqx8GhB97v
3HdvcOkWaCY8t5gTOyjfvmfx2BfW+FyPc/NRZUj0qRr71kvKpSYJ3mYoWwe3H+yrdeDCdb4x+aj5
0DMICcNiBcGBS0lvJyF4rQ9H9bshMWD1Pqx/CotqWjO0IgDQ8XUpdjTXgSt0+FPOSvweAioN0hWZ
4IZcy/poEcRbLgvu+hsrSwt+BM96gD+O2qCXkJOFOdUqzm/Ys4B2z46Zfnjg3TY4ghOFRnTF+M4R
PlqfJcY1JPCxUDZ2oky5QM2lgQ0ZhI0y5u1ZN32cAUwGJz33qCZ4cY26IAmjrnY6Z3tf8eNv8Z9s
NIALiNNHGzbolvo4Bxq6XlhOE05bPDhDFjUob1ak6/HIXCRTqZJLADGTkV9zDIutNYdcDua+XnP3
aZY9bv4Wby4qbdE3+QlvhyBh1+Xfa5xbBUPzknEOawiygWdRWEZxu8Ob1/SVODibZHrvrqotjuXC
nO847vc8Zvnu2BPno+8aE70l4Rzn9SzSehl4ihclomfDu0+eE/dulhDEcu9HVqs+sQlFhKkSS8BC
3o1jf25MiHNBlHJ9Ylg2fvrKR2ug1nS3sY6kEQ96ljapy2Z8ZzBZqhN+xmJIPUACpCzCGXVcsjf6
Z1tWwRhpMFqgmy2yZQguG43vqVis98EJ2P4YSbPCV3kQXlQu3KvrUVhhdz4VQr11K02OMAojiALM
lGpcfq2IboPesSjkmgRZrEbii1+oiWGkAIGe7xsqwUrbqOcWl36IoyNpR5bpA009HcddEiNQ492O
JIWL36egYWUrfkoO/tMZUlj4gZIjvDTYgoVTXql6gsj0CFAZXju6PS+BLfGwLI77gXTBXaa3JXCY
AvLvZy8Uzha+ux3nLG6jOWYHVSzA+ZFcLsZN4Odd9lFL2vp+jzofVvTw6Hyhaqkd640WXIKRWBgq
Ls9pOUU2iRfHH79yaXnelc51lJ0a0xkqRZiMEvvSRTFilnLrNhVz7l24kFwHfBF+7h0Wzd/vGNOp
97zue6b5C80q1I8MG7vX4C7P5RrYu97nWmNq4pbwTj1XfnGkhKSTiXbHHD+SLZ2CEuqV/IIulWbX
nPwMvqotb0NwLN2hKmk/OjXMwbi69VsJ+CwYgUwHW4g9ksIvl59lbBfo3mJyop8t9yK79nNNy5fH
xFIuaykTX8gtvuwikNA/uBWwlBKEyNvvxjPWp9GzbeOLcZAQs4kdLyWd75LhgQ/BXhpve1iGATNn
Va5Q6hDqAH/ktJRB+NCH/nwzq3gXTrRjv/ZS6y97hPqwWbl4Y0QTA9kDIfSjsTCpHKJeuzdIB+1P
Jq4Tu4Yg3nSk40KweMx9UKcr/9929MB3MZrQ+G8SpS3vt83t15w4wPD9UDPpY5TtMaphpMqoPSLv
lXyR1hLBiTlwhck/YzJcdaFj3wMI9mnrwMK3dzyJkPhRHkM4xAdFkiQqc8dDkKlNgMuzmSm82bz1
J1IMkk3k0i/yUTMb8n9kZey18Mnd2H6uMJ+257mdMdibHLG3RWik4vt5HLP2d4tBaU1wNuH9tTbo
BQdvmcOvKqsnUmMy9njmkAUBTuXsdWvTeI9gHsPwEHbDPqLAYgY6qPRFflT9kmVpxJ3AwvVCsCf5
tpTaoyMCogYTZu7sxE2DPJ1Mz/XqG6EGZrR6mxM8korrsqdxXnTRAOX3G6PtUmg1cLPLVfYaySAa
E1Rgc7Ugj9wt1Ctbh28cRoIVYUAlXjuuHzmn2o/AbYPnLpDFj28Wjh3HHvYNt5HdlMISZfySI5WR
LjT17bewimIL/xgtXWuN+hBbtHUlVlhh5y/pwX7hTlJuJ4jNyLzfmnUSyxYObJZjY3E1DDwuXXPp
Op+oJShUeJgHru3jYm+sFYv9p5XZqY6dDIbruRltBt1NAcRFFXJy02+TIolnsR6hzc0IwhBfpYfr
CCss604e37WM3Js0qz0JKCVXq51mvmXytPcHWnyq1rM/OKXHUD1xIr9nXgYKnh6AIEu/GQfiu2pm
/Hj5ulXndu3gjWlXiXex8c1kpXIN4x/f6OGB4TzjsHZavhq4UdmJOOA0iGBDG0VP3ySFRoMvVZju
jZ0o7eZXMXMmSma8HsPxG2VlXp6ppT52iIe0Z1VMMzmBmoqf1i8tBRISS+03QEvMlSeeEdIL8dsU
VSErvfCqD5A18r0AT3dFp5qzJN9QZ0puSl59BFayH6Z0h9+7txo8QVajdMKNdePqW8dH22T6krrB
/D1aRhWkjlTTWzMF4UvA7MaGtkjry8Ht3HI6dMTZ86TQujnhKeZSOhX4IZOoHybstUWZX9CKF39Y
McomVun2Rro7yWHtnPYdKzuTcIR+LhRuZbofBb+4pZhjKKbzAH3YT1riEeddNBVfqGTNa+tYhXdy
sI9+X2LtxjxAg20PEYFHDFmW4Sg2WuMr6Y74QtQ+F7Mx8tWpVEB4DhYmjzZpltF9/IaDdLJ85kdH
t8/dHYU2NrfbVKoXuruLhwEvQHnI7Nx6mYvNe2k82dwyTq6fotFbvr5RUg7iUE3mGBp89QmaGccH
Sh7CJf2W45qoqXGLj4tj9JXJSoRVkWU2D6lwIR9b47y7D7waIKUtBK90nn74gDGzpI5CvNf+PuHL
g343BHNRqQ7fQK65KoKWdZq6Fe8flOhVJjXFF7+/uW4vNhuP0gngs89smAoXrsUmzJs9KwaYTE+t
/6AQBiEjARp/7NdZdn+TRnb+LY2MuxsBObTtwAYe5f4F2BTWhgUg1wZDpCt1UncTi2nRWlAylBLW
wHpit1m6jkPzY8G0cZ87ZE33QNLmJm0u6s/WbUR7FLhjL5daYiZpRpEXmB53J3NZi/GFU5P/aEUi
frBXLseHZW68h/93itneX+e/hNIj4vbQ9f7AuJ0/kfx/ph8O/Tw77YrMPMfx9sd554hEeFP0uyRn
MhxcPl1Dfsml2w0VRoJyioIYsc6Lb/7mpfz7WxoC2XKcAHw18aL4L3l0rqpqYOnSqQnwBqZy3Jgc
qwLPCaNkL6BYijBbfCyWDRMX1Zh0GlnBtKKp9w0VGUHHySf5m9e0h8r/8vbYIRxp4XocA4K/4ocX
B7bguuYrGgW+bmaeLdvw0IbrHeuw81sBRHqgpt1HfZbrUJwvag9vckjzrpDLsYo2XJmivyFWOv8W
PIdrHfuwwoRwwYv7f4nCF2O20YZkrSlD2kX/quLVebBQRH/xoKnf60x7INL5CMaI9jYSSzkmFwrV
ua5QaBQa+dENxkrDItrzBJ4DV2yb8Ke1TTix43g1heCt56O/x8W63zCoyLw16Ksw6bEVRNwtN0rZ
2Nqqe5O10Hh7ECLM2mp5mTk2cYYysuXPv/ko9o//Lx9FJCBD+L4IwTyFf3k82nJuAVXmXkpNXbdd
xku9ody1GuZtK9t2j0LWY5sEXCDqBFCgIL83hRiVxh0xzv5Kxhuswa/Csvrnv3lt/5fHhDg5bGEP
gAU42v3R/ieGqNgsvAOWi+Aj22Y8lVLhmQ0G0d8VtYCJhFG4yg4ibCr0rM5bHa6KUpgUJkX1ZQ1W
+Ig02P4dkPffiRPMJlifMPZwToOdsD9H//SyXATDNqKkKG2AGvsHuLg2tITC0gvEC5syPnoTmQFk
Lmc35uQSij6qzQceuYlzFEc4c/jzRv2PYCr/v2FSPB60/+ZqpO/z+z9+dzOdNtfv7e//+o/734P6
aMrPf/Rf/5iL3/9I0Or6f4am7P/7f9dUB57LoYG/+DvIjf/DTLGhqXDkZYrGtBvMugeq438zCN3/
BGMS7DB70MPsM3tX+d6OUPzXf1j+f2JIc9h9MURFLAjx/4SZggr/L1+wSLDkshc4EcBdmIa0B/zr
0+JY7HTECk+k+Rno5b3Jr2LHuO4l0KWxu2RkidIfbVPdHNd4K/QF83L5UpBlnfY4ZE8MkVkmGj7t
S1W6ZkrRIbn5jTh0Sx/0qaLJMU5oMWsfDNdWro6mGvtjPZnyp9OoFRUub3dbtrMWberWRfbV+TXu
MoOW/TihCoWsaqG6mt0+I+Yp3M09V+xt0F49JNujxyTfOVRkOri1x7n+ObKHtd/JntjmOUImMRdE
yy0SvZw+gnQsbe/cwe2CtOvroEyGyqI6C1kke6Mlc8MpWSiOshXsV0y02+5MFyWFLwfNKBh/Z+eX
DBfMDlV11CAP+M8267DAcPzA0BK+iWBhM9Uuui1GwSj+udHi9DJS+mdOucZSXUfdwDUxbuwv9mEc
ECaUPZcpeLzfV717aXFkNrcFilJ/dAeHzIuLra88bp7VG/KW9izgP5c48/wtGh7Liuwqf6TSIDu4
I4NlnM7bA/2bINWY1menbcWJfFwlf5jUthsrOLrcxaMzMSgJ2cyd3yakIJQXLAe3wBDldaeIYaXj
tDHh0kritGy4rHNfEgPWa6yA1buMpcQ9l5eGjXpG1JDNupg0JNh+2bkLoV1BxNhLFHUCTmpjUdFQ
aWPaO6UIIXI4YwDHioxGVd0zA5iD+43LWHleLmKZvrPxhMN3COq0PtFjhvycK0DYaWmb3j62scxY
x4als5OJs4oEMWj5EnXE0cOZz63GHP18Rnqz/FLMl0wc1XxZBpXVnoogGHRqB5JxDtpfN15MNWiu
sQmt6iOiLGw6somWY6qsmKkxAPQR0oNdL1RQVu5YpXiV8ijpRnfrj80MaS5pXfyFl6YCmJ1AuRyR
bnUD9WocOMCd7+ZpcwqXqsbsMiylzeR/HnPrEZ9l4FN6O9RNYow1VReyXi0cBsDyTkUZkpKWmFHL
yxLCenhfqnFST37jVJx2B7D1r21ZEdsoGgoIHhsLtP8VKbjpQq+AhH6U5ews17lu4vVGkmJYv4+Y
LaMTiGtifBTnuNnLTFLZ++J1Wz2WDvbvdOIB8k+ToQQCtILTD3cIq12HV9Y4uGCIXpS4N1ZiR0OR
o/7byGUUrvaF2lIKxsbmmuxrGN3ACEfxLzptuRfuRhVDStxJ2GdFbPyvkJD3mnrQI+ujoBu7Sega
mxAwMJv3p3HBU3iksatlQuXOojqLKZfivrW1Wl7ltDV0KPdqaK8djSx6ynJ7dn5xfWSaTqxSzbex
jbKAqEIO8eSPNH8c58wgrWGCRYsnKyDm7701B5hmu/3fOuiG5Tmj4LG9gtc3VeerkFN/7disPDvT
sSm+T8TghvNm7kqfSK3VAtIsliU6I1m52kk1+aOXhMqWWbq3tJGDpnOd9oLJ4wjfQBbxHjzsgh3N
Ppia0kmb6KdHTLwjP0UbctqF5Bwz3S20PFPG+Vo7ofwawVh8mVrbA/FO0z+Ldf/t7eTyD6xiIe+k
RSYgn9gtAgC8/QE7RSn4twvN1IZnaMYkS00hJAVE5ubkgU29cfyZOUC8DXh3lw2jsuf343lr6kGy
flOXcujXsPxtMzi6rg3vK3EoHPtF0MuvWWwiO588T34ZbflflWNTdF2PfeUTc6WQnslQ0z9HNvan
hLr7/lfWQ6RIGn/gS9p1Qk+AawdZHdzNhyszbOY1XgVIrqIPCGLw/SWKXOkc83rpbwOUWu6E0XdH
CSwwTelLrBgRBVCnjUw2bg2vGC/ttqwfkdaK+mz1SVF8x1LG/ZwNwxpS+prcF9gXtWud507vc5yV
pY0ppAUuealMTdHG3GkchlCdCKUXol2eWjtyf5cICThkY2Xul3AaYWBpAWUJzUI8FoXvfw8yxNVT
3ltZjM45ZTRRei6WhIabrbEDCqFJZFONO0N1MSliPz7E3m2IFvaBTxokptr+VExRf02qixGL7xv3
EZ6kpEPUdeYYqKQHVtejCg4CXsZgBxeOuZN00cCBLGOGbOGY1axFGBZoUteu2/3Y3bD1odHCeRz5
9bjD284vTpsyzo8s14x2GNuQCCZ7TlGxoAHvEWTadBfBtX6G340vj8EpZQZxt+zywCDePPKpw7Eh
7f+x/wr6UBgrcPKnEo1UfDxuKMm4KR43IWtAFGNU0WRYydeZ0o6rNV7t7uQyarsGy9Y9D3O7orpb
zgvVYzEhKI8UgQpGyoGCPgbFr0dFSH3JcgqmHRx/T/Y8Mryk39Jlj4nacCIAbBXfZVX1I8BUQ3jL
S7ylwuHuhJTPscg6Jj8OG11baR1UDn3KOHl/OVnXi5Neg+VuCbvpcaATlX5kK8BbExRD1SL9r4x2
OQbKczEVi4OPbGR7GyIcsYdG2JAwbCzs10r34CNbXcp7GEX9R41s0QFv0hEbs+tyIYWfCBARfENW
8VyFWh9mu7SfvbWTn023f5Se9MrbgHaq+iyfe25gCwGBe+5AAvyRKZ8aqj+hSUbliO8OtNpyjIC7
uGec+fvrvnF5ZzE+TOnAVH/aC0/kGz318QfT7OaRsbD/wy60+7OPG0zKSKT9Lz90Wsy4DTo33FTk
eTZQqsOJwtOdc8A84j2PrMMjXTM5snod2PZ5L0nlJiqCYE/BIhtHUtnL9FmG0HISR/cUPYtuiDV5
YdqpzulIGs1xDgAfHUIx64fdMeYwRWsrRi9etdyODrmFo82B5rfv48+94LEqXrucedTBCgUq3sBJ
ioOgMVGZ+nMA4JHZU/E5YW3G+csk43ZeMZcQvu3xCdDbVhOhdvUfPz0I/0TgDqqOcLFJaW1sRhf9
AGmXsrxhi4CE0ZZjj0PmnWdNXN32A/yCUzPylU3Evp0eROcPCIVBt76WfhP8UJUDBEMiTNNfupkq
OpPr6GFiCPtKnzDaaZzIWT6GJ182Tp26Pl23Vt719Yk473rvxXQHHU1dZ7ctlFtI1d3GdCXqcbVy
Cik9KivtMgfMlrtftI8T/hcC5zgPZsXL0bnVMpe11huEDsxdUz2bqxj/MkFZ7OH8Z5nL8NAUo9uC
Tdm65gStP/NRpcwO05Fr9142amy/Y+Bcx3TBOgW/II7CtyHT3s+qr5SVYkjv6HTnHVUp1S3REXNQ
3+ycYkxXCO7wXqWtze8KNPA14ADFSBUfwT09etMnQmQ3YxnWywu0LrYPL8YsCDCCcon90Mw5tQwc
TSxzUBWhtSlobyXxvs/Ia/1XO6rIp0+cGby0ZoHlnM2kZDhqEMUTows4QT96zpqUmrf1hjtyzCqS
2MzYksYdg7scP9+rY5hq75XkxS+YSmGcjhgOnmxRUKg05auXgtLFr40lkQuxyOQAlDVUzZFDFJsQ
RRw17FvSDjhxqTnFnxfV5o3S7aY7FFFHfK2z8aYf8XG39yS+pp48mKBxh+tJfQ0rLKj45cVIZ2JQ
4BiKyJdgT8pz73OAG6MYnvfLy0xAFroIYv8n2iTzJaoTicLL2ek34gACvQLXB7FyUjdM2YF6ERnM
pGFFi3xhASeZs+B+8qfiQ8btgodizW+j2dTbnR9MhLNBeaOLFYQ3LMaxMX7MPfN8Z+I569OmZPLC
7iaxOPnCyy5l2VMC76hAXExMf+qzrIPAzlu7STLlvpPfQbYE3IDduakSG37CJyEbQTaQnnCS3ZqR
TLMRLKQsmHVlqoHo4Z9x16s5CpzmFLj19MAksvwsqVyIcD42689gkOpZ08P+4YD3wIDK7vyzV9Ih
gU0p5MPUN8x+8Q4bSlbHpWYMBQ8IwxaPTqI4qN552AqvDcrka1sHmKXIwNv+mTNHyyvZIrzl5Hua
PGU2R9EK0n7/TCQe+Toc3OIj7rkzHKxSgVaEnIZVHHgVgJCpLD8s+lM/pimeX/JaQtlvLBvVDxdK
dWlL+HcH/nF3jxI4vHG9oX34f3F3XjuSI1m2/SIWaEYNDObBna5DiwzxQqSIoNZmVF8/i1mN6cqa
6eqpx3uBRndWdYaHu5M0O3bO3mtXPl5sp7P71yDLCtzEVcCj8UqwNbYucuCp8yOn7EAn22X+jNza
fTZhFn4zg8Fqtn6fOq8LIE6cxzHJKIgO/SXbx3aiH7p6VU5UlDvX81iWn8s4TS/TEC/fvKkvoh0n
+v5DY7Ib99xY5dmrqtXuXiDb3PhZxHw/RrrK3I3B02sBLesdwJbjbZlkCtTxItH+3hclkuDOKZDw
0U6LYgA84ISUtLrxJkBk12yzpoAdqGkEgnIaKUVHY0rinYkB6gfnsIYweNAW2T36eMPbynpw1gUM
ZEgCpt7ZgNDhX1QjacaQnwtxg4pyLikYVP1iO5pqvRFREO9604q/9/kguoPdJ/ktRTFuZq0ivuNI
4xkk61fVyyPCC2ppPHNtweqjUAdbCDhkiGqMB6VLFx5ccnxoRDa1J/SFTdXdRe3io9vVtdeEmNwB
dpZyqaNr5NV0uwgssP0Hkhn69S9NCY4XAlOppYx+FcsgECtWqksH0W1nLUssX1JnSu/iBqUt+WpI
fMurv98r+/8TPCzFX4KHH5uvafXHFtrPv/97D83+zZJCQAehI+/hf7TIAxw/ekU3TPi/CY9Gmcl8
2MZvsnZD/9FEs+miUS8xrgsY2AQ0RP+7iSa931y6aK7vOT97cuJvBXmIXzvz4IZ9mnFrpCqdPN+m
5fprDy3xHLqrLpKlxRRJsivNyrOPKLHS+TvxYc7w1Pi8TRbfNalsMkzzWwYJp993Xmp0PBwau7Pg
iJFBTEun/BRpYy4uGJkieXASMkA4K/ct0V8LkOWNmDPL+P22g1Qdf9T/GxaYhuIf+ux8hMDjfYMF
pnPG/6z9yz82jY3ERb8kbEpoEeUE7nYJiZZGRQoHTRXIhTumvaI4IMkgryepfL+DbLoG32Wo4b7Y
fV6Wh6Wjxwyk1SFJ22gNjIR/6LH+H98kHVGTvnZAB5T3+eubRNCvHS9qiw3bSDaAajfc+lIOMe/L
M+Bl4NH5ALI/sHTlC18yOAEdBshBu51sY+nuErop1CRehypoglMR/N7p/tdf43ql/zmucFxyOxzy
uX3HFxKVmr9+zX/ovZNTmTTkssCx1ERBP0y2xxXvcQpOB9EkjXtjGx0pgm5qOQP9FTb3UzxhsLqB
IcB8GXiQAl/ZU70iO2gZufJnizslaicxX0oOA+iA1ahc//qvv9uffd5f37nkqjsSHzPbvzT/NNrk
MASKOoFAiG6Vu9fCzO6/F3HLwQNNjBV8hY4tcFIxnM6vYyljTNW1TLKbGHF4cnE8K3aObCZr0rdM
Uii3tKJi2HM9XnkE6sumyTxZhIHXAGJjTiu/EIbmsqB3hQtwukfMs2ewPUx4jBEJt94AAt7w65JT
H4/ApyO67IEY3NEJU+xCxNsvODMJivLH+7FP3CeG5RgscOs39b95OuSv0Oz1stoeD4BNrzzgT86f
HnCqHFF6rUAoxmUiFiQlgWcLb2SBowCwod5VTm1b132n2Ec7YFDzhRSqOD/jE+DPduN5t4skreUQ
VKxXW2icdoNFxcuzi+kCaN2X1FowLbgyfQgdOYUmW8b8qIToRSHjVWYwhn6nM/8rRIB8OdEXz16d
wjPnp7++E35dzDxpuj9Z7fZ6M5gsS3+6hZNRzEB9KbJLfFM7Rf7yNk+n4lRCQzi7aefQC6zxcypb
yR2sPE6ff/0G/udyyizNctbJhI0UgOHfrw/R6OsuTloAKU4xsNoQajIuR8+oCOmh6+ceECb25jbA
YIgvHjUuZxaXfnMY5zNPutJrKOnvz778uRbZBdnrO12mLFqpQybFFpRYhM7N9EpMjOWY+A//5iOw
lfxpJWDnoSlr20SESOba8k8fAiA4MNJi+NTkAg73/FJWJdDuKConFSDA9soFPA8hsMtOkK1xFdHu
OvijRLIbyCJ+4/HR1sHtMM/C0VnwXMVeiw+OABnE3fm85FsxWJb+qgPIXRsEiBhoO2uu3a3TeIgT
Boy17l6ki+weG1pUWDELCzYgWXUWwR0pyk+NLb0/LEMEW2HCljxspEuPFFpcCdozQKhL1rZbDuTi
LOioUtG0d4aEibrFezaL0GyzjpqL4yog+yzSNoq1xnhO6APTMS7R4hyU71SfVtWvqmhXZu1NKtL2
zSeFV1zUNAcHPDNU8S54SiSSik7pdoiyBhGHThcy1vt1zWhQK8odL3IFkMWWuwJd58NoYjfAAt7M
b4YkPwoFCEOYx6WNOXqj9A7c8wzucd4VeZY+pQKHb+ziFzgkFUxSyHyYScPOQNgd9mpqp3d+Gq2Z
buiRPSVB7Rr3QcuRdd/RuKbNkdTmQ1a2wrmmwC/nvaWYiITDskqVW5KP3pRJc2hrDP2aBT0P3Y+2
TCLvETgAEGxOUs1y9FHJTtuMKc+bU6U0ZBM2XRgfU5wsd9oSoJH91viJfxDIUhd8VunWViI504VH
l6grz7uJTRynD97SDmkYZSmfgtWweat1mwSnfIzk/Sh8rB91nKhzoyhbgWYPybSfCcnCSxoPU3uD
5L5Zvd+9PYfoLtpyx45ktqfCJdN6Y5nlcsY5wDJEd97HW4TQMhwGOypCy9HJC4HI0WqSQbS/c8Dx
9ScDUDhEMNi+7duYltlnTW4OoyyysMSP2ummOw+ZEYc4QHAwejGJfBUtbqKzL50xQhWqSh/63pzO
u34d+4Qdz1SyQ5EdJ8+Nk4/fyKLUcHRhj/Mkkbi6hGmOe2zrRJGWt0vHfPPMQs2L2VAD0Ul1M8kL
u5YaCxJMywfj2yXrJrrUyLHNbYuJQ+zBMk53sFFNEUJaHIxHrNO+ffINwcOmBMzcTV2WvKieYeuG
AvXn3YQjbba3vz+KIL8GrIGATHmJxqn66X0ijpkC0JgJ7gZPaAHPW7vRSfnDzi38QRsADROEeSNP
65o2oZMEwZeJDvhkh1gM+cULTKY3n2aPvC3oMUX7329X9pDIedUC8XZYGkijtr/fdB2zU8B9DaOz
UBKLUl0l+UizwXILVPxZ73/1bDw8If6Tlpseuter5FDjnlAlZHITc57G3Jv193wnEH7TZLbfDBXl
V2ww6tYVowFpGYDxt8kYcVdUUf0DeKx5lBaYriRm1R166Zx0X/MoV40qwtiXwzEuq88Y4064EI8E
9NUogfwWkpMpnfU02aOSg0E0RApGz2I6I6bHyOSgS6S6U+RgnZdsfpsaINe1Z1bPwDZIHaiQv7xj
xgouxQwuFWwRQNetpkbd6grmUwdi/4sZNcGpdcb6GrskKitsLdmdNSqEobTwLHStpk+AM57A52Jy
Hv1kAhJTJynqU9sclLr35aipHXkFF/PNiu5pHHSn/AqdgstzcJzLGh9j2JPqsDDfRnuymcHehI3w
UOrXxPiFtKWcO5d0uyvhN1wDy9BPGmbRtkcEfZ69CbRw5yPCbRRVDerx9AGTNM5dF+3sLe3W9gp3
ab7zHTGzHKtnXN7ZzSznTzMbO6Ysde0g/IdpsHVZZxl80HB+mfLsUS9dfFLYxqHVQW0AYaffpoC5
RDqk0SkPRvRMha4PwPvol6vG6kPMJNUZwZ6NLSBRI8pkX2zr5ifNMKA1sXZ+25EuQcJA3CmST13P
5SMrdglXPmJ0zMi8bw9mENNPbzxcv2PQBvlubIHsOHFfBqwX7kKSB3uC3GZtmV0tgb0acpJef/eT
AlHz4qWNEUJ1ir7WmPiP8KXkO/D0mqmE4bXf0tRwzV0UmfNjO7buwUzjlt61wxwz9GalfMboYGYZ
9Ls3Czifk9mXzLmlpa/KMafw6u34LG2/PRaVt7wPc0XqoZa6xMDVAMSh9Vh/Y2vMCONoVXqkPaqO
Zc1kDG4YwmVFN1CeU8oX70hTG/Iz/jDmLZPKhx9GPdkrJOIzMhcGlQXITFiewfNsB0iRzdx7x+Mx
pqHdN99UNTJ8yOY02nZm5GOH9chTTrkv+FVQNy7Y37LgYiLlfLDtGYG08Kc07IKx+ZhN1X/6Wd/e
scK36Lt59m7QsanvAgPkI5YBjUpXQDmsAfRc6cpG1UBzGgxhJP17piPe17Kb2/vMcNMHFsxyB6Vr
ecnF6FyUnwhWmya69uGzfcfUKF40FRf8mV7dO54doLteZ1MmHoPSbeLhTUVoCLaNF3T9TSmT5Wkp
GytjsOmv5VjfNcMxR+AFAokzOmP7wsiSHdNw8KEi7XziozIMZwnU/Df8wjzscqGbu5BbO+4AeMqO
UCxdfPpqtJkN4iL6gq6bvZ/lwC9Aai1062REu595p9xXdKA0vkebzTjDh4imCTGvBzoVMP2e3SB/
yV01uHtEEsPFdqrBC7H4FQf63LRdOXcwm6vbWpn3YDD6o1Kl81HSGz8vCYv7xrGs1XgoXKjhCTLC
BFXxnJa7gGLM1qB5hPKfh0DgsvArOqPEtXsMyiAtOP6rbHnTW2RZmYOJgyTZI7M0lP5GT0z8jiIo
J8OchwuZBmMVgpQr40N6OjH3tNFSAGoFTsutY0g6+cGkIOZh598mqArwQcwNa7cwvGBYeUn0ZNs+
0Fd4/nTKyKzrddi30jUemO6KPqyHwIt3Pvtmvynhxov3OrXFOxmU83RH8L2J99S2UVOklELsAYTA
oIQe2mSH/67Rdy6VUnolIPjnPP/YJs4wI5kEkcdo5VekQfevKFKae3ZkfzjbYIGwV1J1ZEixU3au
uWuaH3oGG3fgLBPIQ449ud57jPyLkFQk62gBSY/x5iN3sRPOjdthWWPbxtFxOSNbQCsISsxccV+0
NlSuNBiGO2f0yPzLE9EctJUHlxLMC+mXFHh9qKuR1Ij13MFikrqXOWqQCaT5lB2Z4GQPUk/sqzbz
8E+Koxuy81aBSs8c/CysnjmPB0uRyXmDM3nNaUNMYpA5chnz2rqUiLftg6kjnHdF3OeEX5YT97+B
mxJujTF2TK+oM948aIpIdOCL3eTsoSuUvL63o2QV8tO1x5vVIJwBX2WBcUZeiE+nwqNnkQZL1CJj
SBvCbkxnd7NQBnzFNqMei2xhW4aWmV93QrsfMd2k/WwkhCY4VFu7CeDbTV6UzTtRsQGnIyINuRoI
38UmsBsAUhCXEczngFtwcdfNLDckzbqwp3qHmxSMscahMKSWT7LdSPANkNUWKKgXSyhii2NAi8z8
NmT6aIgzBx/lAs7T6ZcAvxInxqDyX8eyixnq27B3RvTEX1qLZjFvmrVnq1wyb6EwWGfZYGPAWeLx
+HZuxdtMrFp+8ZusugoqBBKb2VJoPT2deVdkT9BrAi1tP1sqr9/sohkOuQqydzu1KOZFUU8/pBLt
vd/W6BqjNonskzZc60Q+dj+ezMKs8q2DePudbgVzjfHnISApxCSvGNp9yTCHRLsuWFoYZ7Da/aPy
R9zVtmEnBkeVaGRCIqJPyxlTcqnN6cT+758QF6urNaIo27Y4D5qwTNCthTowSMag+uvJs8J3+JKI
bvmixayZibp6efSGzkN/FJTWpXDy9Ie0IgxkkGH8u9HnDmMoYIutuS4W9EMsua3toT92Mu4eKb8Z
bfD4M35CRtVE64EwqeG68MXniPpAg/cJ/UaaEckpQRPruFiyzSWdTjx0iFgKnzFE3pklF1kZ7jFZ
+dgGCLF7O8Xu1NmELujBMR4IouzesVsHj/FMw4OxrRVKz8Cd51QLg1izW3VkPL4fEdaJBCidab0q
Hf9MDSMFN6zSsWgPbTd7b6IDiBbixZvB4nHJ8HpAtndrv51vB0mbhRAXtScuBlc5g2rENNNg4Gtj
BnNEb1GdZ5VOBzbLcTNzpvQLDxRjZMXkKbvmdAfOqCeAq3thZB0/C0O6F9mtPGIyno4Iio5Ub/Ot
bbTy1YF3tGCkG5OLqPvF2lGcdASRSCg8hsUch7s9JxDKnvRpYga2T2YxPE+F8GiLUsC3JtlZhPbc
9kqisIp6K7haCu9HPQloi3mUQEdbgqW8+Dh9j+Ts8IxEsc4zghykfyZbUp7YfT6SMY5/uHTCjjhQ
rR2c06mii2m4VyZqXXDFZFmhbnGyYA1OVckDq2RxXfq63I1NGrBEoNGz2evX0FeLXuoeZab7WqeY
3HQfZ6HVCEpb0/K3JQc/LM5Dd1emKfYSaxyux6X4cPAF7AdUk6fOtYqLnRnyCHZzm7Kh2YjhjPID
NLaFzQY0U4BtZqHCqztnn3Xl4BySvFI3dt3391UU5QevEca5M2K8Gn2AE9PQXoIKZ4gZxnaqXcEn
wWLtC6Okvo56oFgZEqizSRbQveyrr0vcTGfKC3XEwdaRTOCZ2NZ8+1aWPRxGvOjtbvLR/GzwKHsv
I2qbQ+JEiNOFVArNSJCOKFBS7iXuzxPyo9Q6Yg0KvtlVWj9UYOu4+BZYuaZLCnURYxHBY09bwkzp
fw2fBfi6G09Q1bBOkiy36ZoUrZHhzt+80S5u+6Zp9NlxneGupxHNkoWcFEfvknU/zAkoCHw+tVDM
KuuF2CW8e50W1QFG0fSNeBaw/GCSHJ7eGTHRpjQ4oHAb0wIGNBqbIPhS/Wj7pXGiGO8z5ghOtEpC
mTGj33J2jVUl9q7X9rBvI/lmt624VBlUlpLkAQRwY4ZJ2TDezcn0DhLtyxYg43RJwJCeAA9obJtG
s6NGYW/tMkQGfg7kvZ0JS4BTXc3HzrPEMzLbFI6U4Tr5zlW85wmByEvjV5Hakk0z0Y4Kcnigdfvu
xJWLfivv66d5ip6AciuYVa7XncYOy9Oe+BydPXXVAPbUI21WbTUQ9bvUHgzCc5zB3w7dEHypzKKD
KmiOh7mP82U/xaPtclpBQt9OGej90V72YrSA73rC6TAxVt1XAlY7Ombt8B0p7UrWtJbdnBrFgbhY
+0DlySjaD0b7PA1tg8l/IAuoGdtvWhj5XQLhBQDkUHMEW0Z5LTn61weDbuEJD+N4qjkk3TM3hbRY
+EvoxXPxbYFJMW/ZeoOTIBAht/x5gwwwOQq7ZKHQS3L0AOK/jhTrelsBE/noRpOAHsfj0BaC3NTU
AK7RqcNkurAEl0G/ts48H2ste3U3d/m8hz//znZcPmZ+NcGuKou7ck5Omk970IbmQfeJwvuwR3yN
5yVTi3mOPb8fMXdPxvvSOSQLlOqmwRpAULVw0Sd76WsaV+ZD12UlQuJc0kAz07cAbMAR0yD9Qs94
rCOgpxmtsvlIzRzQ9bWwlQP2iOuNAW35CjRffuI4WR2sLnLfjTJFcxVbyXXGVVKY77NQuRG5DgkG
9RO9HmxhvZxPOrGNB9wHfAYzcHgUrAfhaQz0i8Zqxza170DoXUfgzq7q1DOSnfzJwgp6C1XJ4ouZ
EsDR6Q2CBvEWaSq7sa+7aAfStL5AuZ/ozTXVu5egc2qL+VOU07hvZbGqzi1NYRWluJ+cjMSQpIPS
v7g30iue4VKsoUnVD2B45pPT9zxBPUSpW2S0YIKn/osibC+9MvxKfeltB2xb5as3vzIjfKoWI5G7
jDpieifrKqYJ62mzIIhSZwhmc9+l3UXuLT7PpmQStKfVV7V3KQZ/EXoFO0+YmG3/5EGFBCbYcXwh
pZFOUGSnJokmFsCRTWvFVKkM0U2E2IVhPs+trcOWVM81dX2wL2BC+Asc7N272R7Lp2RJumHvVvjN
UXbWuIQQv9MeGDiMlKFowCddFDTkNf2DogrFC+qDnTOJqbmiMiGdssW24pDIvg6zuKY+zaekzId/
0/f/3zrmjr16eVd/A8OPX9v+bW1HI4OmD3xi89kvtekcsbMngKnrGLpyrVGxSPQwN15uNK9/3bD/
dejB+NNymd9aroNjBmcc8+Bf5na+O/StqBdoBH11Da9cH+KZdNSFpiuS81Yf0W3qBwNLbblFMGXu
//rXy1/HrwxdmCu5DpM3K3AdN/g5TfjD3BBfhTMTxUYDJEn7NbBB2Kx6i08R/HsPksmSZ5+CyE5e
U6NWCO6SjqsxiVh+ByzWILGFx2njY8WFuUVtsdboUB7eq4yrRrkURSfCKaN25wSBfYCvBcoNQTgV
V+Wg8odJCxtz5wAKKQ//5sP9+uXiPzctS/g+WRoulhXXkr9+uU7ixmbkqh9spe01R4Oq2EKO4t1T
0gbXlD0atDNmw3PkESbZmBXnXyIf8mhn+n5k4TupFN050w0IZQEcOsxZ9ohQWM00QYXziEKXsABY
fMWNGTlVBj5bVh0yulFcg9DwtvQw6PP4s5XlYVNVJKbMTGFxETTdgx2xe2//+hP/yYL18xMjVXCl
Z/NnB9nCr5+4IA2vcOriBwh2GsEWbTo2PWLRWehRJQA546w07Bmr1dfFEE/pwalpFLCJsA8DySOH
9K/f0J+mUesbWq1CwiJvEOOq5f3p/i4ha3DXw0NRI4XTqdaN8ZgR8eWBKCNVNZzgLT4PONAhv6gi
SnejM/vRVQASmMxarXoN0qnlLCFiJ/isEh/Ef1aa7o1n5Ra4ySYvP7sU0N3FIW31Wg9VWzyaQJIo
CNaOPLPV5k02vfPkaBpMmxmNI+XZ+m+NAW34XpoDGqI5HtIhjA0/R8YYIbLHVw5YFkMI9YbT17kF
NrpkdYMcuaJmmbsAllysND2UuBG5o4eK4yVZ6ARqSXMkNbBkcKpeAzhkEZKutWUuS9siepxMsiPe
T7GHQopianQiqHtwT9edLYfSt7PgTNUI88sA6MmMNHqjDZlfzdixn3vo7xqBO5s1uI3OKzZDGVwX
ZuOKbSVFEewsVbLeIq9yae/y7RrIPDX90Z8X9m9Z657qkv/8x/oz3zmZdwD11X/+xy//9C8VRb/8
UP+fP18ExchqePvlH3Y/zW/3+qObHz5W///PX/CPv/l//T//YaF7mhssdN9rXan11WJ0hn/U/Qib
9eFfW++u0m8fXfr1f/zE70ohw/vNcj0ELB5tEARDKHL+KRUSvyHNQBnKb0AnhCDov6VC/m+oNsg1
J2eaoa3lS37qH347tEd4T10TAx9bE+7bv+W3s356h/+gs/DYXgJeDyOvLXirf9YKETxha6Hg21DI
0O0yEOPDjPNdInfalDmqkiYDATnSlkQQHcHtaTOZ3+EDbMjvTMBFkh49dggGoqjcR3rhLlNVDMyE
1MIeXs/SJBMurNy8qgjnRv9fe/oBERGE0JkRarwPSDEwVkh6dxgiqCd7BMPuz4cDl87gDx0ovtg3
PqYo8mj26ri81OTGQlZmdHU2Rz2teF5vDUQqBMdsrx+abgu2ILiM6EteCnzHL6VqE3G0mzh78qOi
/CCGyGOoxlPH+cbclWOTYe4B5YMe2va3riJQIpwb4Kad2VRPY9r0yCGEP76pvJDnIUfUDOheU+TU
kTe8xynAz61NdrU+RCkVBbGQFVEKTV8Hnxy9OZh7hgNNuB3tvR67mZDgxU05wtay75DuzSTzKNAS
j15fQ2rEqRQBOC2t7gFLiPW16mlI9cAOzTOleP01n6RBagH4kCuGz80aJRXIl6mALk7eXeGvOEFB
K9vCWo1hMbOGS9x2dMQU04W3TMbjJW+7yt0SDcLJQQ1ec7eACiH8oVxGyKn0s+hieKO/bXoRWpkz
PkSL8i/x4qm3FsE8KT0DPJFN76Mv2US+8ilsU4TqNAwdeQ0hVNy0aK4JDWfQS0jDXHS3rgU7NCRr
WF0sEM6vHhtjETqF8uoztbn5qGzMl0BIrZKR+9yAXxI0v8CJ2U0/hcPYT7domhwXCXLPcGMKvlZs
ozAo8ow4JaQy6JHQjru3YwOZO4xE1z9NOBV+DOY83UfatzVLswO/NY0b1RwkzYodTv+WAyw+nA2k
tcJ6iJy0+lgtTvi01RidBtd0D01EZA2nhzm7RecV6103yy7BsmxP8ljkhXWMKoaS3H+Re20tja5O
c2N0cod9k1EOJrX5JUjZXTZ+kwKKMhkmvcw+JiBYKYZUe5nI+JmApA6cM9Cvp1Ihttk3DnhURvLG
/EYgJr4gk/gMY4MltbnB75oCFClrrrdZifoWdXuTg4ttSxpyyeK/I/sALMd9Du4eOIc7XNMkspBU
pF4nyVtYxwJDq1s/dIlyB9m/jNUZSglxbH7GC++8FiIDHX03m7YyWCXIKRhfzOTZEtn09TmEIxDq
mbGZpRc9TfSHP4WJSWGPeX5uybvQAD1UQDNunOoSSVmv4Jko7cialvAYvBLJS6I6qQeaoHQxCu7D
tn+ou1lcd1XgvUGP57zGXDxafXmdofcRcX2fXdySk1EuxaI2jiyNu741iYuKxBrxZMdOD/qxakl7
NmrhhmrBab4VyjC+gpknqaKVauTlkHJucQe71z7MB5KLuJn3SAkWe08HkJT5OYEGt+FEA/R2XJjm
ErrT7I1xqZ+CGffybmZ61pPUKrJPt++iW0h2rg2iK4IkyCi/MB8C4sO/+pFkCSIaiqqBEw0s0zXs
jX26IXqofxgUGqu9Ys6l71QibbxJLNb3HKJBSQXdDB3PY3HxiVfoo71abMb0OV5idO5JkZEj5vfd
a1nG3RkWBSziFi/K7axb8wbMNlhq30gwCC+Bn37DqajehinoeWgRuiOUp3GDL2kCgKjd0fzuD7Ph
7VDPB+1DKiU9iywxly9FMZivZVawwg6RDupHPKgtxP2sypvsFsiuNd+WhipARo0tWXax9IgnUJkn
lj3yCNQUkyqC2y6CS+RsQcA0/a4CopDeWxiha5j9PdiUBYgYcmqS6eYrJskzo0wGdtdNX7n+NuZJ
e+9rvqvQgOxVnz3DbL40c1IBVWqdZthbBg0phIAtvLKtNSjGe4ToQTCSDu3gsOy9iG5IP3nmyYtH
TaxfV/Qhg3RFTDD2x7cuSMz7iEm+eanSqRJh0qf4rn2w9GRgDG55zFi8rmc6QMsdzeWxO3C4xzM1
wWhm4lyx8Zll3sUwIPPpwZ0mHIZMDbCGsqaPkX+BlSCnWw+ntXkyvYkpEV3Qqrl18HaP+wR7pBlq
P+/vDC4kubOExW7nJgNezlFM64MhiFX8+1XbvyzJfinc/l/DJsAq+KviDdO5Wj664mv1448F3M+f
+gcuwaRIE0hn/wBF+F3q7fyGMtnmdCpdtJASee1/l2+295uPKtgMOOOAsySH8p/lm/MbTSWUuGgK
0A0jbvw7uAT/J47mn+WbZwpiUqgEA3ANCNKpC3892YGDilvBU8oGuSSvORberYlEElW2nUG8NVkj
gTstWNElvpUh8TB5jYZ3h3o2OiVo7HZNQpINc/D+JuhV84g66L3pdX2iSSRuSyx1l9wo4isI+wNh
SmC1UPRk9TWpZg2wFde+Hhh5wbmWpyYOVs4l2ZrnKV38E5T9fkd8HiNnyUnuAlFNH3Tk5uesU2ov
+np5m7xMhNPg+P2JZK35Eg8WTsFseqzI2bpGxN4cLIYMzPeHETkESeivKnKmXVopkLZNc19ggiI9
kfO1Vwx0aonujA8QorJd0YNCobObgqudA+RXSeocWqQXQEBT4MRZY9qMUIGGxvhwNspu7YNlZ82Z
Z3M8FHFl7UvpDd9HiMH7zrI/uj6VCMBSc1sjXd5KguXObgEMczQKtWMkM1yLPh7OomhzJmMs76dx
YBXcIegcYARatI2mok9ezWo2vlG/Kbpd5CXRCebsBi/hDDSKuaknJuONVUt+K+l/HZWyVgSZ2wZv
MQbac5fOzWOvidCc7aE4DqAwPicsO8e8GvZgVBQ8MD0fh7qqTogYItDDlXWgZVYd/bJpnseuh/DX
OfE1MS/wZvHtUMnn/XCsk75fNjItqFM9EKi66ZZTkQfGjZWaTPRdms9BbWILqDNC6VKrpNG7MLqm
o4kipp4bhtqO81nHrXsZOg1mhsTW+2WwCfGtIHK5oNg47FvBAVkhK2fQ9xdASnCCrNw9u/lQ7Auy
Eo/eyMwv5qI+I84YgbAJ3ItSyENLSCOESXKYHD8iCwIo2pOwzUKGxDJtQGVjnXUWkI0TEagdwFQy
IKubsWxQU+Tet5E+Odjq2uGrK8zQm7yXQJbtHgE7kSIeVh0zY7oODtC+JujC2ZoYKNBLpGXoYf/Z
5KXjnUi+Kk8J7sdjszq23DE40II3v1gMWZ9sUgX2I0AcA2xwlOwKt/CRACNuTerMfq0LnRw7oqwo
BWJZra7mhPlkD8iSIg6UkN1n4jWBrgfFdxi+xwMtgyheRwpocWXYN5M4+b1DKWFWaXLAnB3xX45C
q+Gl9KQt8CCQGqItJTficwmvXtNdwQDOtWRW7UqxU9Poroq26V12i4mfMpng7yXOEwPl99wQHWqS
wroR3XAp4gGYkSPEwTIccRvYdLT7YjYO9NqHHZJKc1+VfEXoV8R1204QEquyOVKXJ+vwpncI3HMS
pmskt+gvLcQWgJfS9HeRo18NVy3PcugagPL2uO/rcm9OU32sDE4c0ujMrcsRAc0LsbFgaF94VPVV
RrD1fZlMX7wo8I7aMawdOl7uxqXsrFtCoB6KtOBoST7CHnR1fgcBJsKvsh5PsARqziTS1rugzpBB
VHWbf2E7no7Wap5T1uB9tFMiLrOvKeKE21vbTKp0S/zLmGzFZKqrkrwXYwcYn3GMVmujMh6xzk5u
UN0keYv+MClJJadSPdBBxqWvl2+oLRAUNfXyo2X2knLKcOdD0+BZnmx32ve+MW4EfocPERXIzXi9
A6m36lwV5XiRmMI2hZih12PbM2ynCdORHs/GwehIdidg9OA2rWdr2Rqtzl/W7vgqUKSBlxnVcl8b
1bUfd3aI/V2e2MqSaIP9lWqaCQV3qGdXT1Pt2s3JNOPqkMDMbMJMMtYJQFCTL3Jm0AzLZqbYUw7L
XdEODWLXQRY7PzW+FFq5RKuX2RPmzT1hJj4qQZybUGRkqCS3bg4o/gDCNIzqKO7DgaC5k4Wx8Coe
gHzFDfgA2Sg7DPLhu9UqdiydlSdLz8FeoGFGF8kdREsaJYvXg60sMICmXbZcQ1AZdkNaHmosk/vA
ruCVd28FkdSIjl69orixzeTRNfCub/6LvTPbrdzYtuyv1AdcGkEyyCBfd9+p3VJKmS+ElA37Ltjz
62vQJ3Ft5Tmw4SqgUCjUS9pANtTeJCNWrDXnmBFUZqYOros4i/CVNX3O6tCm1Vsf2BOBYmV4QRrP
D2vb+iDiDIW+3WKMpLIzD+QWIoGbm9vJ7+xXA0ohdiOZn3DjWmi+g+oJA+/0Ja7JK04md1zjmSBR
CegP+UBz+dnK6le/n27Twb/zWhYojR671SgRmc3TX1ninogP2CWpGm9n6LioAOP+mDnNGZoQ5lvp
PdigZHeWMbwXgxG8tA1Bq3ZaUGgX88y27RfrBk3ZBi9Ix2IWdfIYQBRYGTjFHnFuhXeZZ8sNgEvv
Ictioj279MK8jrhdhw0Y8qox5AcZ++Ja9Sp9y+eSyTAaDAUoF5Fmz2hoj0l0ZLXrshcSc8aT9kxM
Asjr17gLgnXgqfK1q9BYbxITbXSlkPSaVmW/w20gI5OZz+85oOoMudP5VkaZxbQ+Fw+6ihQ6LH7U
O4lrgqq3OVleMp0GFQafGJ45yTnGR3tPD+gr1t/spAM2MbccH0Jl2gTQWGo/jHO5Cxs467Wq1NFP
YxwqrRN9rgG74saubONzaoTVEQTRWGwx1h9Vze7Cuuzxi+PseTDFJimd8exYo3uXEi0DXyMzq4dw
nNVbYWX3PfOafkdZNZtY2hnOcIuDesXUtLgfYFt+slPx0pS8USPBkzDHSdVcEZu1Srow47RB0rWZ
d/Yzw43yENa9E60LSk9QxZLkjVpTRKwq+K30RCr3tYo99kEy6M4BUM4bbMzVLRza/lGjbj+aIC83
oM5nAHTkYxFTmLB7+6PxlZ8xkyuTIFP2lR69clgH5jmMPGPnh2Q/NbLlRERrgtldcJmJXtxHmWGT
ZGRl6bgi3gY7EXw/enPR3miq4oCt94aMQJNTJyrjUy/JaDD6SCAVmGaXYEAgpwjqoRz3y6AE7pb8
gq7Ww7/lGZzeE9jPjLmIurH0ePAKf7otgyrCO+PNJ8TOZDwhCmYLMZF69WhL14Mp6vu+NqoW8YHr
bEZedudAjp+95PgG5he6pkTahB6MT8tAVUvbLOTs7hnXFFMURKoAWV47uNWnWSf1Z83ITVwybwi+
Y9TvzGuEwRwuQaXmHQNIO1jPsfqi4x4ApTnGEuUmkjqg1nWxd9zEe0ZA8kPbBpAs174SWQuuKXeb
FZoY5LJkm+Rvvl3hpxFZUu9TJCu3WqqOCiT3Ps3uTBwBv2tgYzD3RJou+s6ovErZ6D1cNQfMUDo/
OqBmYFDFMz94z2Sv1Tsx6cSj1sLEXeZWvpEOOkvMCdOdY7gvklpyNzoi2OWhirbzOCbfvZzugudZ
9rGb2EmVm6YH0UUVXYCxPozQhp8LeMXbPv9SS3zDKkBzhgr+ezihgS6wLbg5+uoxc/Zm/lkV2AdV
HF+kM19D7RIR2hr9W9IS2Je2+r7J0vBInfKgZb3DOncLz/07xMqtNxWPSFa+F9n8CED5q51aewJW
1YEMButCbvATVrljlqn7gBEGFCfzOM64t1RBC6upyfGQkXvUocveAyt8y0KIo8ihph8EiYzRHuP/
/D4mAcL9lBTKDYocsreA9zaP01ib/gGuyYCMrytz44GwKUc94HD4qqhgH1BQtU/KlDad0xZcAra4
8AHPCIG7IhvW5WLzmUc7vwa5zRTUH+dNV7feKW0y7OMAaO58+rBi5frgvjHGBO6ZpCDiGBT89o0T
GpgAl7y/nZ8JAxQLXsGw448gNwI5Nt2IoTIOjZ/EB6+aOS2gNm/xtsgI40pm3Ku5pN8BgW++lQTj
fRdShxy5ShKUHF3eRtBo1igmnHtp0d1RFeCNghBOwWJsu/uOKgdY/z7LGsX3mRlI+DrcP6u+09HW
RpVItQQnFHNOsc3I4mLoyg12YtYf9l67PhMWMKzJAB1v4MCu0e+9Qsbli2gAaDF8QulKA3+vg4Wh
Rm5iygkrMe8r+M2rxPIe6ckVmwKwb46ZCM3BNY9nsVXdnB9cO9A7z4NYETrqVBCOc4psu90DV8aW
VluXTNb3bg25snHD+gXyv/1YozRddVbSbIrJim7cmnhZOeDpoleU7zWY66NjGcG+FD7iGkrwOxV7
1k2EaHJX5y7jZYgjdCwVEvOcx3u2hgFzSA6cAVhw78QPCsz1RbawmtDcZTfBRJCPIDEq2RLHmqe7
Nu7zx7kdv0EMMQ8DcIwN1HarRPwZ4j+IO6O4OLx2AzI79KVxNMbPyoKdUQI+fyQyOH3pxsVCgoYs
lNthEM3TogPj+MA4b/kHcnVhhsAvaRw+xBC+x/WIdWU7ofXcRNjmkG+hkwmjXK8jWbyG2M9vTUPy
tPWhQYZyEXvNJqyMV116yTYnFn7VBJk44cqYTzNhcEzh7UNKRus9IUqKY2QS0mqFZcsKlz86ztzu
Ii2IGHErhVTLHd81BPANwbs8dmRy1N8qAEIvDgppHENY9RaKZ7mSZUwWN+NK+9NYe+a+TMh17etJ
bAblOPQqdXYcmf/cxIl84mGg+OnaSZxmo8HlpSsUDOVo1Ed8kjHSzalkf0aPz2iJIS/nD7l8lmiF
snm8y6fWu+qwoia0yBN4zXkwzs3gQT2mwLhBKy7Wtp6mJ49QEiS5o/EeAIldN0UT/zBxKb+6xpQc
U9GMT/9VOnk9t75nEX9mRsvbhQqWiOWDAyJqHSvxBgtmOP9Xp/D90OiA1GL7/UHUUKKm0B9RL7m3
SQx7RrlkeKRT/MCxM7k1sUb/y2n+f2ys+qGHt/9eLtTQ5tcJ7f+Fs1eGm38xet13b+33/C37MHxd
/srP2avn/WaRS+N5wEulD76UAetPTINv/WbRhkOvwa+eDWDgv5t3Js07ijiUN6blSP7AH7NXE4KD
DVvBd5wFkMAt/yfNO1pgNOf+aN4ha0Maa1mwDoA/SIuW4MfmXTogWqI/ke4ly/UWHk69Kp023eRF
ey9iQhZa08nXaRLirjGLJ6G0sWt742EMFG3oSW+sqGp2cqQLU3SI2AKGbkcrhfmMB0eBKYn2FO02
PfBw4C0z7XdrRrs7SayW3TR8KRPoA2FLfkjhdBcvlkjG8NiupS0eUq9n+SaVGoXsm1kNghFbH/5Q
o0dCyzShXR1qPPBztg0TiECt7TIzrNJ9X2XXglHnToJdIlKpm8at9hh6dOQXF6vGJkwFHXxUHYqm
C3ftIJ5IiTBXNpPCDVh676XF/NhushAx7D7TtL5gcKRfp7ZqL5M52Tt+270B1zM9VEkVzis6/hlb
PZYxdIjSXZMWPa+6OL5F53s78l3eeAN51TKuTn2t4r3t1dYGKs0aTXOEInmomjN9hHjhStclqjbt
fKkxO2+0aMVNYmpedPNZBKBqcvLS93NhhD98x/i9UvdvsbWiY54qSexpYn1GKkKkXblMIXL29VgW
xmEgsmiVhsMrHuQbCr55h3TdeZ7y6dkxfetQD4LdPeryY1N41lupC4hBoBdwXzKV+ZINbYlFH7Ml
GWB9c3LG7LMY3AmCWt2QpZS5xwa832tZGw2u1PpNzBPq9LSSEc1Eu3ZI2dEjRgTOJ6TEKB8Z35AP
ap2QYXYkeMLnFEbqaw138UTWkMGmVNRPrWVAo3WZe8fL2bKystdZBjltXeTaPV7JM4JO91u4KHaJ
hki/AZxmQ2vrvrMeIoRRxk071PjVWiA2pHikY34JhtZI6BZHKVsSpiPMJkFPnorOIDFQxQLJDOuC
3qURVC8gItPkACiweCR9hP3MGvEBioGAktJR7WUOye3DAPlIpPy4dfAU031SQITmyFsL7b24AyAL
gnEmw0Z4U2UvzPwwiU3VJ6JNmw07xdWopbwyu03PqoyWIJc6zZm/NFPQYbFW0/RSQWWvX3sjw7tZ
2/gtdN9uHXwpL5hP4x3+cfXVG7HHbWiUzle3SYMT/eUQLLo7vQgszTD+8vaaDG1xyWkNPYky9/cJ
oUDNWo+OhwGA0zckBWS8Tm0tXs3sbmzi/NUmZuYdW6S4KDEnyNsRlpV31jSQclTkdrwDZgSHK3cx
SBUW/fjJqlve/aQnatLNjYQTrSgPOEUftB5/CFCl1HJLtlXrq5XrddS4pom7F//TKfYETZIoJ8U+
eE3FuDF6JQ6A3moEGxuCj9Ojq0lEr3X+vRsHFMm+XXBqEbs8kf4qLzJCvws4jIVt+kAi5fhkZhPe
XHRkzJq31ILkroXGYxCHt9Ry3yCFtt+Zdlc7EgiZ8q8kmAfSuyTMGuM5bVwPXasOiWBrbiuZxs7C
Gm6w4G4b5jKxv3OdwCIRtBmq7hOpq+c5cO2vtk7Tb7Ca3FenLNz7oInkiVPlqtXt/YyaFtBk6638
1h1Xhjdnh7qWOe0dgFB4Exi5JrHztW2ZikP2d9dWUO2LqPe32FxmZChR/6mJAvu2MB5BRE4YJlxA
TpL18aYj0m2VFUly8b00+kyKXHBn13N/Q9RgeEPCeAY/Et0jRZbh3uZd09bbxrAhZs0XXJgXBJVn
r9PEPo7FO8Tro7+Yr3DvFzAAUInFY3wMAn0daUhsGhJCnXk8B1WhyLVAv2MTSIoWAUuhkdbpqaw/
08hcL1wXGgiYCIqp9u71IqXjJNjfLeHyK+QlyadciW5V4Tui+Y0fCQhWgpIXF7mzE0g00DmOalwF
SuV7E4NvvA3yYTPr+WvmyIexatDxCHwaxyqvLIw0kf2jB9OAyYhwn66fHpY1E2m0ezNL1R+ITj5z
vyhGXVEeY2asK0zKjO2xmz+5ab1TsWveeZlRHIpRYJZykN4NTePe07gwT2MbXxuJ7lvpqXyyXZqY
JYi6dSUcsSEscthWlg4PqOjDLc9vtWY2ZuITbMU100b52DejC1irfhWGl50Beaqtwt3COrUb69JY
Y7u338sRHqzqfKCBaVTP19b0P2EnUbsCfi/VQYoON3sJq0V6IZ1wg9N1wkM56fsQBOWmQQm6zsiF
0zrgTBVOX9oZKYoXhh5kxkzskPLvF5bfphzbfYC7Y4tbfrhrGVNrK33mwBfu64V2qumo7zyZejsQ
BOGTasPnQNaa29zQsUrVlQC315kk1WvfQCgI5NBfst6hi9fTWi5HRIcdKbcbapCJZLyQ2jjZg78u
wTB3tw2jD9iTlnf2kwoLYjxOxxZM7znyLPMACl0TCMc+hh2YDzog9UaNkWzjKV44g/AKChyYcW08
eKLTLClL9lkS3KWBeZsqyo+ya9CUEgu18rCRnS0X8GJOY8bVMytVmwZ4z2eSnOXrPOdrO+6Nun6M
xq6J2YAay0nI/+ojSUy8HaFpXVmTWUXbSAVCfWIime5pF/bg1tLIa98amlR3k1/eFaZFWA3+pqz4
xNLNZAty+LpFCrAdYwOAjI6SnQysQ1v08gVSs7OH1nMYff8GWutDWSQcfLH/2qXUaw537IDuTUmm
I3zJTYFjMMEAGRnxkUApyMQxsYdE4O6SoViF8Qvb6lvfk3Bskars+6lL6IK+x2W9xt9MjnPrbnFL
3zZzwIAwiM6uPx2R72/pvxPvpb92VRjdhFhpr8YQ3VOKPsa9Ge0iVLQHIy0Fs9cUzKPNbueSp9AD
WlG46PEEpl/rMjKvZNrtCMalTiObFdle4Dw7RIIQV15Pm7Ds/OtgMVuzBv+743e0L00iwXq6M1Cf
8l05Kv1g6A6tnxe01V2VJhdm2WJBfch+IIfen6Y4QdFE4b2tOs8hjLiEUzDfaB1ayD28sUxvJZNX
5yblhA22x3bGRB0NgN8DhuhgMo5yipL+BdN/7H9FSDFZwb+U+///uPQ3UlXY7391XrqWHJY+SlV/
/xv/Oi45yFFNtKWcbvzlsPSHUlWK39Cimr+jjzw0DxbnmJ9MOzIjiJ7l3Ltg8Pi/BeP1U6hqmL+5
roWyFAuDshxk5+qfnJY4kP3prKRQ7NONEy5RtEj3PV7aj2clWMwDomsO64o4zfd4ANGRdBhL/vXo
cABGHPwfmG6L8PyPI9nPy7DRW5zN0MSKXy4Du5Fkr1laKyIFGlw1TXjUQ2tuehFWrD2Tuv7pDvyH
61lyUWj8cUVcCGoRb9gOXCbbWZB9Hz8YLEmaMNA5gOCSh4nFuplmFK1iKfAWaq7RMkoTdcfImDk2
IxmPyU99IgowQIwnW7+sqXtzt6UBW+TeSZqj9Dl99dAC9qlHBoC1bgnbWzQgLfkwPYQCalGoZR7s
yniDcZgo9M2opgBqAvMgPfgrupNdDy0pNqE0IaHqJPRJbXdK0QvG2KGGs+7TafhKEljf4/vgEWEb
poHJ4G3dC3tkZc4QdFCrD56fu/ZnXeQTExl48HIZKQlhYLNwmsx3scuRS6JN9IUcen2skFlIwCWu
TSIBnGlo50+qhu1nr8fGtAUVeMyfW+u2EeFeyBpnLwPomZSNVQGUG+MTs6ppFBtHAQ2p1gJTPllk
ZanSEfYbxycHstmg0mNGyrXcCEYDhbWNxkyxilsxIARiavwljNgzpM0aJiMNTCpN2SwZ3lKd6Af8
nSI65R0zoxVIHAi2qEpKUhdzx8xeJAE8oPQShlDbpJrNEse1o8zwSxOKvDnCPZwsagydW+WPKWn1
E17MwjoaiRvH2KthZG0mfBcmZhiTSBImH6HxRHRvCLehCItuCxCVuHnc1C7nWGEosec7JyFuNKWn
d1VQ+dHXIbXAxhclasEYT+VsouBMgD9R99hETs625dtyZRey995TuBbpDl1qG+0goE8pwBGm4wMZ
iHjWfU6ZdPPYbNIgOOM4phtazUQYnVxVGJq4T4G5zVzVIe7yiz0WXXetQs05PUMGWz9OCd3SDTqi
VNxmgxjsc4kgnnrVicEBrGmMkkRAdY6FN/caGxXRZA29hPYE6qrcxdh03bPbIiu5A01Vdeg6YPKV
ZyMpgZPRv3Pa9ogFT0CDIziklNtx6NxKb2VI45Y2IkAqdBZwtdG4h5q97jPQ2+XEpBEIicec0wYJ
tZpa66bOuW33dllbDHDCFqmtUdJYAB1ux92tQ4PdfJIaaDQzEw/GjRHQ1Z5oNa0cl0zFCIlOuKW2
WCyJ7hBkxW3ce5z7+3gi7mW2J6c61qPKw/qGVjCB8OtME/xHBTXEItt7HikDRzJwbfeUIJCYbhfT
mbfqVOWaeBW7viO3PJzniMNbjZfW3McIk9ShMitXf/brphnITBYBwd+zj6f1qgFZ0EAVBqkITDu6
LP1SOkneno0+Tb3nJMTgxuozm0EbYE8VhMWhE0Hk360ZItMjfRwYwDbEZzSczsv+SvPC0NUVjrMd
+7esWfgc13qwwqx7CAygCN25rgj48t7JFWmdGbZBFOgnBsPSgJMDlQYJaQy2BFu9rtxhlfTEI25r
dxaE7pa+JpxYJThwqTM5ylbgGdzIXfecsiCXlSyl/p3jmQgQONnjc2VynPuqISxYhOMqN+yKDGJd
Q3tTaI3FHVWrkdBvLgxjazetF2y0B6ToMLYMvzcaJw2xDoboqqPLwmE+G6lRO3twx4iFOk8F8pS2
lT4XcAZTBGXcDrIAzQTmOF29ydtMCOMNsCtzVfgSZ15CAbeydTOGajWTFaaTz3ToaeSf+8mHDvoA
fUIPAXVeHkRLsHRGqO3fWL4+7mM/dxVwf7Q22V5ogH7cVVQSe7UKUOYAPvXdI2SBcw1OrdGOvkiK
amv31/vY8u992MU8pFAUfRz66XPidPl4vaBUjMhdwhrseUSLsxjzod2Xi18JtktI1iBnpUm8QUgb
/uajLl3SXy7NJsprZ9uUGYgxP166FBOR2ik3pXWCbJsMHBjbmmQFIfSw+etP+bEI4VvFrGPZUkFk
wk+HeefjpdjdHHgCXMoEmH43RdivsBSEf/OB/v27XD4I1tLFHKeooT9eBUAYczuMEis5zA2mirHi
wwS58yolWmCvBA2G/4uYP3IM/uY2/vsHtDF/+sxJcOfRGP/lu+So1LU4lriNhBVrJi9AtVaZO8cv
//SL5DoefbnFW0ub/ZePyMcXxEjyeJZphaGugpNypaP4k3/7jw4C/48Km//alfZcxO33b//jHBfh
tzL/oG1e/uJPbfNvDKY8Fgi8ZAw7fJO78HM+4v3m4k2jpFcumELe5z8w1q74zXOxn1Ds27zshA3+
d8kvfX6LZ+df0xZb/aPxyMdHkaUL7hEVCFe3hYvA45d3LTdJe5eta5IEAhlVHFz6Ov/kIfx5BVQf
NiIHVsplBvQBjox8RneAP1eczPWsDiJM/jev8Mtj7lcdOxb7NhSXdcxnUG3zv3IF3iGYNmTmqV9J
wJhaGlLEHJP6YGPg7YWA+jdXsH45oFgmx6AFw03GkINo/fff/5MXnPzuqKaxQzRsW8rxJuoqcZ3B
2L3EoTTMs8Cvj2K3RdxspV5xU8g42FqVym5MJ3RIb2E+4+7qsctfEGVItaYEnuZXbfYiPyzJ7OYe
u5Ug/dgQCf7/LCWh5a9v9C+bIYdch57zYsPEwYurkof5zzca1NJYuzWuI382L6L9RgvvJEuxLQf5
N1dabuif9qLfr2QtRHC2At4C8csNhw7XRIKkhpU1VU+Bp5MzA+8HEHDz5q8/0n++EO58hpCWzY3/
+JHmrHDzuIislSQsOsckZA/lp9gfXv/6Mv/+zXF0ZzqqTGb11r+9hCPFv8fQzVoJACp2L8p1Vnif
x4Ju1JD+zbVYN3757hiumgrOD0diFpdfXnjSWVopYjJAOm88FsmuTuiFV/Paas6R+pt9zlxu+ccb
xZkSEADcNsV/l8bJnx+J1IW8iOFLrsac1HT3k7A3oTqTO4f66k0tAjuQDxebtKy//kJNfwnY/PXS
Hh8Qvj1NBsGp7+OlB1mhYCg08zbL6Z6U2SfuCvhjSrqSpTrsnIDDIUJDakL8np3CtpgfabCX25bo
Y7mR+BjKQyan+C4p6ZOsU7cqIshaAZJr18FtVw05eBmnwr5mWUZxRotZPU8+9sKV0yXtU4A19HMw
N/6XgLRDurleznzScmoQJGAEkcoYnDSLbWy7w7SRYUXkUgKf6cJJlqA6r+BP1+7Qv2fVULg7mGvD
s1t5o1ov1OctolXv0UGa3DyGLeJirFlyHk9E4Qn7HDJJfodS7cNsz0yJOhXq23pwjfkkKtVwHEWr
+2h34XdILt68wlHfAAUY/QohJDPgeUOYi3mFoIIkyBkA/+87r7Lck8/g8FrPgy6PIzHvO6yXzTeO
XO29U0TlEQ5kcciXeG7Z5szZo2SKaNVXvYXruHPtG1sOTb+uYTAQjKC8EqQTU0iJ35PqejeWZvWe
gO2JodzNVbIh5iYf76oZjF8VWCAGAFj2bwHw1DOHYJvUgdlAD5WV96a2yk2ppHtB/RUhmiRjCRh1
lwC+cgTjPPxj+a4HI9RdSUekwZLUQP5WLrii8aYxyAs6h27DRGNNqDGoxwQrQ7dvrKgj0wRm04Q7
txyuTILoVjexl372Z/9EqGl6cMqReZOn7Qd8g7R+GXDbezMMdlkegaHoyAlFT0k73TWDi6H9mhZO
0IUXcFLFcOKWWrumVuNm9IL+RP7DhCpKI4heSfB3TwPvzpa8KxTshcUicukQcOMVtwiguLThkO1n
fOSfKgs+44r4n2aLxRddfTm5OrpHXavWNXMLb+cmLhjGlvbJTUcjh7GYAY2htZlOW1UQlY+LYKjC
24L6+pzzVd75kVcf0S6xhRQFSa9PKU+QTSc/qYkwisw87VqO+zQ7n1oZZ9vOCuezbgsXqFA1TAdc
mDzRq9gqvV04ERuGSg4oV9OSjnyqhx69ulP3QwbfObaEdTdgZUq+0tdyzW0wBq1xmBw/G67oSJK3
pjT88owKXB2zAjkHsa9l5iLK9R1GWoVmtgdxHIdjPOV4VtACfkF4lFTtRnZ0NugtWtZeqqke123S
ZpxxTa2Q2dE/6TZlaeqXIvW13MVWM2xsDD67Qk7+NZII0xw8QM3KFVb7ZqGJJFGxGw7GNOj7Ufju
5whi5g/LHOSBsYW1ixPDOyRad29eLQYiSeOG4Ikx84jJkJmvN3Fc49pB09QfmskznpsgwVtWDLlQ
xHF10TcmCN6jCuLhEtoA31ZVZFkHaWXEkNk2kwhVZfObHyWYmp1AFDsQ1s6psSpinkdW4R1q6fbV
tSPvjRfYLFZq7Ow9RpD2vu8SfiLyUdEw6zqnwalN441cN9vcI98ytl1oMHorZDBCYMdPaWw5XIBa
jlj0FnFD1lzkPL2URRWBk82Li1kk89cEloC3H/LcL7cUtfW0lnkEwms0yC1da2IMn6dYh7SaGhxJ
+KdJ5kVJJOMtLMb8x9BijU4re/Afe3riEH79CnuU6IrRuotU3Jhb06Zttkkd3c4XBzCStaqNcMGV
OqCVD0aMx2blojWmNyKHGiBmghUm76CMFxvo9rIG/BRXtCGLGO5Hx5K9I/VSkFJGtPETPzdRfoFW
OK3a3oFbCABkDfaOVaRw6YygCEom42wnEAlhfFOdrTTxdvuiNoe9FQxmvVcqKb8h4GQcDzlan/Ja
GyCqJ2PeouaO5aoXjfEYCZpSOwFi5XnmtPlcdCP25qSoTn5lRuGm7NAa1gR8Ab+kRXcxm1jgm+C8
/1RrkVr0lYviHn1HtO9sG7NVZ9It7XwekZ0LBsLGOxd59nPmYagpxrA6ZzrU6lC20jOPCNQHvU3L
iaAKfIVTNVwLIhXnUyZiWoCqnS15r1rZ5BgAa+a1Mra6+AFjfr4VwJlOWEZK8wv+KrPYeLFTy/uB
gvJC47h/CCFXyYNZD1ZwsACfbcLeCm9NWbiPRdVZpEW7IEYZ5AXA/mHqkZeHyIlEsTdc8Y6+VbKb
CpQnA875hJSN7M7vXcEYU8VjcdHuMJ4V/MBD2VR+eDP1ph2uF2HLcbKM8ppXPYHFxUCA/Tl0OpJW
PFH691k4WP52tCZyLKYxJwCabXECadOGXQ54UDe41yF1gZv18Ym5jwaRKCke4zJ47H3ekUOfMsc4
sDfogzNin7rVftnsYxE6L4R1ADNNCNEedoHZt4d5MPMXZMkMjFkAFMFecbFrDAKGN6y2/bHOXKDe
QKGYB6ZWZO5DofGiz3GvCPuMRpNIyyk0d2kz6hqrn28/ynYu+DrHYV8xknhjmKAFiWtBfCVqTXAw
gJVEHzHYzp2HbWiittirHMb0CoMnRQnUC/TC0KJYwRQ98n0EORmSFInNRy1607ykvju0zcqEO/wo
S6mqbdr14ppHjlHsG5+bvWqE9hW06Sl8xNvBioOAVz7PUfTIMg0yy4V62xycUBXui8im3LrJDexD
qinq27oypHeJw0Ywi9eZ7s4tYrpgWxkJT0NLq3yCA68nNlPhuSumL8aaZD+xN2k/b8qZAmtM2yz/
YozQ+EAZeoTCTsQwZNvCjmmjmrRet5gNivbdMIhtzodZuJvQrsRBoklOL3kwYGqIPdtIQfkn5kD9
Gfr0pQ2/ZnAcmQ7RHEGA9YRyh3ppSD4xjYrdDenc1njoXATUjxrARbGm1yow/HqEFECtX1rb/Uyi
my8GRkZhW+57U1gpK6xOzUPYkNx7DGcSgImbTpONVw8t0vAcGsAjtUvXb4DFpvUScqyhWhVgWhx3
poKqENcip+2v4GlQV8TJCXiGXvKACdcJ7UMtnOg2kjP5fYMf7Ugsq9egX8NdyCufr+oO022GTeEw
CmlvM8/R8wY8undJzUw0P2pUGysL+hmJef6LEyYmJ5uctKKEgdFucsB84FcAk/jQ5+QVboMeG+6B
GKb2NvIL8TmnW5ayjHTV1pj76Vxb8A5L1VvdjsbFOO0Gt5HZK7iXpeeNoWLBC0/mxWobbP4WyMeL
mNrSuiGI2kIf3vnZe8ImS4GwuNaK1E2JUEgH90wsh3uf0Py/B9tfem9I88Lwky+Kaok8IMuTshJ4
BWEEOyjT8zYrh4GiwhCfjZH2IsMDv3kYbQvqeJ43YGBz06MFAXVjGxRgE/ZG0FjYIwU+RQ/u8jqa
onk8cgT19L5qBzLl5WwE77mVUhnmVmF85mS15AbH1WRcFVAsFI0zqbirQHfJe5sXw7ipI0j4KB2K
oH4HdWvGu07lRodpJdb51UHvcuhBoBLtCwmB8mvMFUoTz8w3Tlz5W5Kppw6lAtKi0Wrspw7HCHbq
SkynaTJAuplxma9Ifja8CztHv84iH0qXggH6o5ApRXXhEW2ZpEdgxueOJnExFbbcYjohOxZUg3FE
0o2EoYzCQ+IjJxkZijyhcm2p7htaRogRe94JMQK0upudtul5y3xwOpSW87wh2zvgHAK2/WGwktqG
QtR4t16dFFuOH85tJyBXl5Awf5BmmD3zFnrwYFPvDF/H2jHvNX6AsMPQxhI9HQeB+vUUNpUajrMx
mpxEqgTQILtB+NWVVbev6fobz9iXbbiUJZSPdYlUF7mZrcXOnONpxChA+sunygeUHJU+Xp4UEMZW
OwSsA7Vu9EY7TvUkbJjBW6U8IuRpX1v7QI/BfAQmP4VHwtSJsmbVEXto13W/HrJ+SI6GO2C710kd
FhcPsBc0Mp7i11grkHZdNlbDtp27srik3TwATbLs6ch6GR05c6GcwiAv4q2ZDNNXtgkoIum8zJyJ
HbROIaKs9RCTA2w2BTNBN+vRHIcwU0pRuc2hSsJoePRGqeidYcC9n6CTvdeq6W9g7jn7QKU+dk9y
RVZWDb7s0hnx8Cr6ticjqWA6h1asc1soU2E7QhuZMU1dSvjK6tQGZB8/tQUZDyAzKDXwLHKzVzaH
5nRNadI/jn1mPxgs7F+8Bpcbo1t3xt4m2nPvZPJtzAFQQwsh+O6GDFKBCS1G9/NoOzHvRJxGNpCi
zpiYgIUTTFIcvUiW2uKA8Rt/Y28QQLkK6/9J2nktx40lafiFFhHw5hZA+Sp6I+kGQVIUvPd4+v2g
id0hUQxW9EyHmupusXnq+DyZv9E1G5/j6q3Iwva6lScev1rbmj9VXy0bRFDcRsusYj2NWNSBDQ2m
n5pE5O7KTUVFWglRaJvGOnqOGgkfYYULGTOhKgDpWHYTVLmma/k57HLM6PWqohqmI6NfyuOdmvRR
vAaMFmCJPfrZLBk9s1BqjWjCArY5JrgMI4rcrcO4a9bjLD9bSANmmGJpQFzF/9nuM9HcWF3g/6J6
rD1Qh+I8z6tafKqo2r9mkxhfaySrVkjh1iLYnNz7KVeFQQZPKg8mXtdXAYJDiTsUPtK0atB3z5Ze
hH8wRQJBLKOxu7HUYLzSu5GHe6NXwwbUfAVMSg+b6zFX0dDXdKl+BCU37oM6CIGbmvK0Zutp/lw9
0520198AewmnuCtbANa+mN0SouY/205Sa0KxmkfuVBMQUYj3ARqPfoFFS6PxCC0EXd4pFBc2ejfU
xxiZ9yNrmipprkZrPnp5i0CS9IAk8r2XZXdepjaEV5lOAOhFBlxP6prjDw4caR9ZvaWuPT3od4Bu
i8yOca15rivcNKBxR+oViyamiF9BqOKRq7yZooGXSFXmu34yoCBmRd1Dhqx4nHiGav00y1TY5kNB
EksY6lmNpha4RRLFm4aVoQZA8CV8tt2SE+FJEACYyTwyf+hBo8KAGabwPghb5UEsy24ThCmOT52v
x7dYvQ0/hcpPwZ/i1KQJ/nBIcGc89pWHJpACiuYqN5GpQZo1vqu8xliJpQkt30jy66YOra0eW0AL
qQ5CzeclmLp6o/e/2lZD28qQa30bQe0h7SOVGq72sRJWay4pYgNuF1SoBz6AE5aZ91jqg7mZJFlw
9cqT/ngzAUYvZwOesJ62fjBEu2qwAHnkloLK7tRa26bt9SeIc3i0UmtLETkcPH0VhmlRUeoXJrcj
T3+PYT0oe6CaGRSoDi9VTM/jbS575DJytXQA59e6nbdSv0bLhPvHGGfQB/+5gzsRIKahVuJoOP0I
IN8Gik9/MxT0bwUZqVgSTpRA265xzaJCgj8YkbvsOdg0LGTxdZfn/6m20vQpGSmCb2AbotQvaYm/
VorRcnsGwoTyI3fHTLKqGlRNpb3jsJBDKUbht0V5qgnN6A7VCqU7FVOLzxFh9aM5gtikoAYeQQJS
Hb9NplU8jziId2thMsXkhuFg9wxFNxpQUPPCaVoz4euUCtcSUBUcdOfcIQrpgyluVDk3xm3I+2BE
Wk/SXma/DE5j8qZupfDOWONOUwHdrBJkSwBHWK4llZgdBRU6+mXQcR8B1n9DSB09BFW/UaUIHTTU
96BXSQJY0rZj56CxJDsdW+qmRkP4XR/JWRFG94rT4K2CkqWn/gCz1N+RHuNpacE5R/VeqjHrMevW
tLMy5kkN+UPBd4mCzqoPWdyehblwBeljZUn4z68LKk4RntcsglU11i1+g0ZQao6AEOtR6wwhcUyl
8m/1CsFCu6AMRVzMykNDEGuKe2+q7OJJOBLnR+lGlApxV+dUuNYxwJK2PopJEa7QIPvdjC3g0Ir3
+bvX6oK0ErwUiUypD9aaV02HvjJyHBEoBAfbPqtqjKpSbDSMHC+5Ng/H7dhINN3XysjGFrsKJmkh
XQ8JE2fFYruCO927YhpimJxKjYfsfGhRwy2xuESirZ60UxHWD3nRvhhm1Z2Q1OW476zwOI3qxCEL
y6TaI1l/G7P8tqOHor6D6vrUbowKzQwq64axF5t04LDFFeZEzh7NQivnOTUgNLbDPFjNeFmV+hOY
lH7fm7jWyChfYH+FjubvgjATwTTLTN2uYGnYUi/ir03eyp08CV54gAzLU0Nk/JrkOvMwDb3M0kbU
KncnnAUbcK1tP5wyM8+sLWrdiK5VxRD3qMmV1hH/Sw7fQofLQc5VdGSxKTw7gpHyaKEUgqcQyfLr
AUx9bletwhFSqk0OPx6TJeNKUZJ8bXYNaA5czePSzgoNp7W2R1GVoni7k4OkxqSPZ8BL3Eb6Bix7
/CIge1m4Ri9Le2+KBnHNA2PsN2EJsaWqb+OAlAKib5aNm63m7SzAXNraqkPUDjPCZ2ttEBqdirhB
3dIHOuXCK6og33cqspg1/iQJRrnPFc8iy5Fbsx/snMl70knUGtSUolq5U3LDQMYkUnd6yudfiz1q
sWBLTCIopZPr0Q0DqCA2VW+Sh0qvVyfPH83fJD3fczm99QIIDnY9mDKC82EurZGbA83gIztzrzSI
FoaVHP5RkhglRa/2FKQ3BFTzMiMvkhSQsZUexyjG5doTAjhRZa0hTOzr+fjiF2YqOryIhifVM7IS
qUZcPiUlA1gdFZiw7BLZ8sVNOwH5c6BKVekKfZIWOU0VC/RV4qdVtI4wb4lXKKlRyYTF3qH0l9RV
g0uXP2GwrcnoqlE69FAasaAD12ER15s4S5SjgAmSYlupP1rbIKUScBVAjAPHVmlDSe1hDN8kEuid
EyPWfozUrNRAsmMBt1VGVG4hHcj6Sz/5SAEXxFA8fcEZbRCZmOJbXyrNh0IHfea0rPFja7R8Dhxt
xL8i8ILgVBrZF99OZwHDG4S6BJjxXd5SHmDIoDPXZf+SBnUvO6VSli+AO8Lpd8MjDKkHQuBdxmk4
IM4rQ0eHAiXfSn6uxy4uCdKDMAe+W19VpHpr5QgINE2WrVRBSFG50+v7Voo1cuuEce8wbII1cnKD
YFsahplOPSiQOkQ9iI4J474elEonSy2Jaw0V+ZPaQZPbJIJf3dbgqqHMg9iyTbjA1+jGhTdEdf1V
puDS5BgSzuVjLRp8lz54v7OxFStHiLQYix4LuxG7yiKiWlhHvXrAxGqmo9feE7ITogv8TQpPBh8M
/Y+GTP1dC3W/cUIW8VOKuxBGYFMgECRIfvpUtWM8ruKyTVAa6ECo261PZtVuBT96CitSBpzSupDZ
SeK5MGbro994HNFGXObcwCa1onx46ZR8ltIWzPJemITqERsgjRocd9e7mkbRDT5mpjurCjWbTjdN
JJR0tF3BBeJmkJNHvG9AxPVOgvqyfAy11vqTNDxl4Sm00JUDCNj9RoEChyAM4qe8IabCJJxvrARk
KUqVECOQ+c/SWBUYmi7fxH5c/ky1UTthdI0KDlD1e1FBPqeMki6xvXerKITbVKirdWT9Dg008LUK
t1E9URNnIBJFryQTccrQY0l8rwFslk43RGZgZ7CflEMcpMEzMgXgEcM24ZUGMAkTzLy3HkkXXndB
8uBJGserogdoifS8N5nFfFo1DdYuqVREhzQYm22d68ZJNRCLOowZyZKj6KmWv+ZWLiIyiLNxThtl
GWUFpvpKbSBorLK2QxTE8mLAcpU8Cf5BNFRqiWk2NUfVwyltzYyH5Nh4USTXYmaKdpFRPHJbPwoQ
oO4DjD+HkcqWHYDW24pUF++A3PaMqMnK060irhyT3f2LkqAE2QuFD6gr1oRxX4WQBk/+SX6o0yi7
xuqDmDAmN8lQ8Y5bDyRN401kJNwLWYklHS4nKAnsJakzfkixHB7QpKnH6ypvWgS3B6WUnSyQ9r4V
4VuX9oA07ZiaxWsslVm4rqop6Z+LgroGaGpMnTZVoXDtVqGRrxBqMCgEpWr+Upa8gQMrGuLbjBIe
PTOBAt5IjWbeImbbZPskGnPkIiGyPk51IV6Lvj+VtpiSUdLiMhVXmThBl5tkXSbksXR0EorJeFaQ
fID4JzQ60iqo0B5ZS96aiEpcW2PTZvCXJPWV2JMR0jSpqLbUwx7zGmEEJkCBu4e3gzFtoGiYjRv5
fiQ/lARlQKMVyFeOBxKb9loBJg1bW6d+oGPvoZsCx3Wid8JT7iHxERlcqbPI3fjKxCE6b+Bm/Ssu
egx101AW7vtaTyi7dHEwkdwzlPu+MYU5MenVbiwhG+BoUdVHc32q2zUpFopbTG+KauPX2vQQacja
uEk/DI/NqIRuMfrKERfI9JZ6e/Qra8pqi8h2Wu2MtCnibVBlyqs0aPIqTizymKk3GkBzkzq6zyRo
aaDN4xx9jamnqBUNMmEuCv2Yl6pD2N3jBGH4TmrOOq8eisPjGshDgVBcVWN32Wd+Iq7ixtD/CIBk
kl0DG45iTsop6ShWUu+ClkjitaDIMz4KeiYFd7WXEq3A2Sebj7c0GX8NPOZj10WzYvAQZo91P1jE
zDUEVLQFFUFAH4ME+xofQCG4baDGUCTDT+an4vvpDn+0YKsGuYIYQpRMT2GtqH8GTNPvw8Js5R1k
m/RKVnR0nsh7iKUdoawN6bXoC/HY9L4UXsWaEIh3QTCyzCMWGApJ3Nu7FCOOcB9RjuaFGjAF9ogF
w4uqm82VFPco/yhoQt+iyEs9py+b9Aa5pvpe4emv2rrQFeHea3Tki3xpaI8IyGXrJM79nzrRELq/
g0cyMhJx1YVPIf1uq07CtNSvw87xK24YdHXCZjgIkx+2jqTiDA9lrQ1vFD9REAaEU5Q/l1PUXyWh
Dokw8+PkORMBLNiiVDcPjaZXD6OOEzskrEKgKhDme3Ni84FMFuTUtpQ21mAX8KRAMTdGcoS4OD2S
5ktu+eyC5Kqq1Khv8dhWhy7TqhtJJzqR1XJ6KvADOuWabLoKtXkXInq318miIDapUWLQ8XjHvmgz
6lqJXIOSmIhxl0lkDHdR1FAiNcRKvo2gzf9WRcDyiKsqsNWS2pR/hgSCZERHYBQ2lUljW7NpdpUW
tUdKcsYvCeLTAdsC7UqXKlSbrKzEVaqvxDDlXRgqa1mNxNsul7uNHOroEqYYDz5iJMUx27WcSkZT
IgPY8kSmqJnW0lZuVd5cYWbBCZ1631rB2Zr+cG9h+TsVlel6WpS81G1VnZKU2nk+xCgP9p6QgTEn
HwjMVogQH8mQIWrvSrmUb+oQQeEw7YYr0RLlH1LVSEd9kLRVWfCjSsr8HiLQtZauQsSC3UTui/VY
5yOrBBoJDAoRzUKlEyJzT41oeCZvlK0Jn0UsycaiOVRK4J8MrTCeRMyS3KGS26ui540fomAyugnF
ap4vkk+mPxmHjMAUhMBvtpK36orauomqlmxV4vGBfF1Z+6kkXgOwj2YwaGNC0vaV51Ykwhetelzh
eQ2Pu/HQjf/jYdzFTPSml++x9a1J5uBNV26J1BMc5vpI3CV4iN5HUt3/UjJMhWwSpTWhPVaDyg0c
tKLeAvvL9lGj6jD/CHZnNcScFS0K6R2YcpwusXyO3kWYhD/lWqOEIqLVU+GSxilSTrMwQEB9kLFQ
0wIzJqVVEb2yQuVdYRtuPOgglas06Jxilhgnd3A/SUI0RSHdoTUZualV48GWh0KQrXGAUngbNYns
+BgaPqaIZmorvWsNCMJRCCauA4frphFSETvP8gXsbmADCGvCCoTuEyqIWxgzU/IwhtNgk73sjzLB
HRrdMYfcOudeOwATbKUNMszZjWYS6YweslVkYhEs5Y0jzpz/eeLwvSayvibtafq/uqmU2Sho01MF
o8IAjLuDyRzWQua24qAqT7Ac/yqKYUPqlYJG/CFPsDY0s2T1WkLJmxLVGnypfOS/IfHKdkDBd0qa
bqWPxYbzAn3GwYjDfew38V3Q4hRNpgX9Nc2YHinGo0obipIXkU3EI4PqqP9QCCH7qm+jK1/SZ+lr
Q/KBnhCsR+uZjIIp7tiyLyYGDPtzQmh3mIQSFYAhqN5gLSGFoedN9wv5AQ4tKM/pDZrS1gC/J0Z7
mkR4voIIImZ3La3eqWOWHjyOsSveMfp12wzVLVqtKB3IeDXuxi6t15Yn8GgxMd11praw5sA+UbGT
rlVjFcgQctNAtSIQAVp+R4WNPHDJz0IDSVO93chd0+0bXW+ve5R5mCVkmNCP1kwo2gOJBtwwPR0/
LAk/0hslUuXTkAkBjow8wYedoodkvMxKzG+EJosp/HRsFXAAIQ+Osrr2K1Vjb/TZJiLIOUheML14
VdzfY+GjUZ+ftP5YWe1Ur4rU91BXRDFCXhcWmFBEdZJuRyJbftIJv58FORzJ2GsKZQi1lF5a/Hwx
ALASL78ZSAGsVC3u4MEMo7rvUS63npNBrI4Y+gzojAQmHkI1ETgZDgzeYH21EWUxMYmvo641kTUv
YgmrtT6rdScHOpTdUpUIxntwBkn1g9inqkGmlcFWq4L4Ty2KprBJLTjCN1WRifLWTE3/VexUCzM/
NUc+Za70ogaom/hYdCB17jgAYsBNYs7NMRZIR02N/GhI7UAdsc9XjLX4EwxgwfmncfNBYYMwTz1S
BDlAJkQjG0FZNeFATrvIo15UU/ZFEddcKUMj6E7ZcPPHZPyOUSirxxg1WWYdBN0jnBT1SVVEw40N
OfhtynyUbaXCn6cSgWATj0WJFBWfeAhQH62HZ6RSQ30dWnqF/CnYPN+JgWQXT5ZZmb/9cZLjXYaS
mnYCxlhlK+L3AefQIpdOo1UR0+BVMf5oMjV6BaOgvJRmh5JHirvfrwDwU+MoZYGUlKr75m+04fFX
DAcqMeRSe6N0BMDXHFpCRcEoiNLrqMGHZiWB10C/zBiLaRtHpnVLLhN4iOyb4X2XVmJxFXuAJNiA
ES4Ho9ojNJCqwbQPpG54E7lR3+FV4QLbxegfkheW5xUemcMPuZDU+7EUpIRCPGqT2zkuM6gekmNa
k9jG+bWXMyk6AldDcdNLTUl0Q9lqULuKvUM0BHG1y+vOMygWIQAFpYh6s9un8nxG+x3Jg7TxyfgX
aulD3II3E6+mySMJHvtC/aS0g/oaZMT3jpKggOoEXKrNPvQaFCwprw+3TSzgT/4/zYANekagRIoD
rqFrNJLwoNYqae6AVPRd3GbmBuvU6DgOfv8iRw0MI0UUf34PIz2H/xrIGoEHge9iADZeYEjzXoLh
30LJl9G6C8E0sGUtY9p938oXiFyqkhgQK5qJ4pG6YIOIReQJYxNRsEeCVBTuQgQprPyK2m6h3nzf
1Ge0P4ICumGpsmEBxtc0EWrIZ1AswK0C2VZSuxM5Q1H0HuLcu/2+iS/GzDJEnSSPQn/EpdoSe0cY
sBkDYlrcFsZDhlScdQGVfQ6XNkVVFBWAZxosiCU/KA5y4DJBqVKkhukqEFfHGxE8LR6zF3DE5hmI
2BQ1FZIQcHZ4NDN14yN+OSsNxULeELjJnF0lqwd5kMcBystvcIAR7LnQnnTGAkAd05Rl1LRM4Ob6
TAj52GCOSmEl+iPiA8nkILVDiL/Pqk1onaLw5PurjsKvfgGlfT5jMz4aZSwZOh9GRYtOyj4lTQvQ
HKKid3LebrusWSvt6vtl8RdX/hkKPuvm48rBG3qmYiMg9rFn+PLkfQmj2S7c3kGwftO5iN/Ygo0r
7yp3CC9dGLj8TXHWaVYok7qSw6DbZEocwaUOsTJczb3E4DvfEXwsiSwAMHFDV5fLtTDx8ql0PhZs
x6F9aszjhX6f49BpgJGVZZwDJLgRn/uNhAZJaqxH7XI197tzO1d2ZIdUkE1o+v/9NpzQqd3BATrj
/qvXgDAd30X2zsUc6MIOkubR/jQbMyof8o+hiwrUt6UfldQXiWem0oBr9A7lfsl3YYVFtaPf12vp
ytsK6UG3W2bgMbDvf18adPlsBy+an/fdB7JLJ0Zd7kU0DyHfA7twi11ftvt1jcGx7ZNQzWxUeNbF
9g1oi429k3012n9gsDrRBSaJNNMdPg+EKXFQwVyBCcXpuJiemqy7MVS6bqt165SS6HT5c6TpCIkA
CpBVkORQk5XuRa6f0FdC7C3bhZFx+n6RnB0zsFig/HDHyLqJQsF8Q3wYDgmlKjmwJlKeinadw85t
xQY2t147vSDdyCUe8U169X2bf7kXi56z50VJl0R0XSgGfG5Ux30ZlwSJ0koEBbt8LnrCx1rtb2sh
P44w9akiX1HQJbOtIWsOS+xmMBWnVuJjVk7b2vdPhT/cXfhUX8wHnwo+LQyVmQmzoKdU9UjVE5qY
7TWveaEeRIJ2NGpKu8tPpt6iE27aQtY+Qki/xrSVypLyKqvSBZLMlxNiiWR4kF1RZDQ1Pk2IIVPt
9QfQ2GUKgldDLN5K7L5EBNSUtjGJO/Bkb9/3/CwKmNfAhyYXW0KusOEqM5qsWPgaGTLooT3F2rbq
cYy4cOSfnXqLxhZzP2h4caAQYNgd8CriPArhBu/P73t0dq/QCDvL0ODxKogfLe4V8LVj1GaIbouj
hkQAUvwxoG0I8983c36WQKQ1oEFyfiOgoi92sG8ITSM0isczz7wZM/EP/sok09L6ETX5/On7xs77
ZKmYApoEBLqqE0V9XhhFqqCYrBmeLYTgU4mxfaV7YhVfiNPO1x/NWIoiyoqiwwqb+/zhQMgbX+6a
yfJsQ3pqonUK1gIp9RK0e/sDYRDn+06dLz3iz7+SL1DCYIctOtWjMI4apE/6lVZRqGp3ndet4iG9
jVH67bLpQntfzBgxFQI3HD38vtxdyIqQGpbQI1LzVxwtrpKhuUPt2FYz//B9z85aIuRlTdAphHXO
DXYRJARZH+nYGtTGLd+JGHxXUbeNFNMNEBH/vrWzS5VLXsZvjbgU0i4UyM+zJlZD1QLoZAujR67e
S9qfHoZRJlIzNlYpQp9dv/q+xbPlOLeoGiwRi0tcW24x1KbT2BdpEXV9RwurVau9z25e/7gVXiUa
652tDBdy0S/ykqMMMl6xq+EKW2qt8kjiXLgCv5gp2jCZq1lKVlQX5z7lz8JEsYZYXkAiFS2Yam9g
f9A+fd8V6SwcI8pVCXqov1myqWuLx1aHfxp2ijLPk1qQjgriiG5plMMuGZTogCf7H09BT7r0SU4W
XbaNUR+wq74pVnLkDRdW59m+Q/VW0kmuY/HBdtDnU/rDLu/rMrEGQ9IQ8yZnYwAw35ipqjwoGA7t
yJmQuVLb7EJAyv7ix366+GkWsrlsaGCxWaeLoS4B+nVKCR3Sdd2D657cw4l/Ws+/1mt7vdvZNr+d
1us1/2Tv7E1j7zYb+27Dl//7S4dp8Wrf2Rv+eMfvd3wf37ua/5wvzvzL4S93/uI4tuvc3rpbfh22
tOXOX/jb4df8LfO3zv/i/j483T4dfh8Kt+DfDgd+/T7M/wuf83Bht56vOEUVYdFrhgUjiaTO59FX
UcrNKBSCWWksO67eZHFaeyhN6A/fL7nzWVZURWfv8PgGk7skK/ujVk5VIwOlY9V1Bb6toXZIAS4V
6L5af75v7KtOsUmR8FINlXYXnUqVrg8l7EAR5ituIEnv4BYDoO2PnSxsv2/qfBkp6JCgPUbHdFjr
c78/rN4YZlo3+XhJp0ns5t5TXWKTUVNiknEcbN6oqX/f3vlZpyAiDaFXQ4QEfNXc9Q/tBVKsFEoU
IPbSqdUBpY7Epeie7wdszC8cq+cHOU1ZKOFCK8af3VocEiGa+KpWx5DxOjPeSWTO7bDD+mAYdQy4
KOXpe98YuwPAkicDXMmF83be9583KOou5l89ADRQzlbM0I0xGJ/W4N2BG5gAG7Tcfz+W53kGQuyP
TSwGs5DM1pAo1VM0k2bbEWF0tTFvdxXoSaccgS4oUvY7FrrS6bPkWmnF0vn+I3yxUuedxwvElIkC
/j4RP0xniv4tAjl8AokCC/Yp0jHHHUzNxh8J7nn/vC1AOAoeflxh8pILDt5+JAlOuJs0gSsJe9E6
pSnhRv1ftjNfPh/6VGFqng8S7VAvdnvp5AEKCWvTKZMLt+VXK8SSZE2xeDHMucPPDeEqFfutBJCh
zKXbsvDfIkO40Jcvtht8Vu57iWcxYoDzn3/oS48unBcmPA8rUJ021sqOJmOyiY3dhdUuzQH6Yrl/
ammxFgeY42aAY4ndqhDbwpuJhRe8NwLWOuiyCxV5vvalBsON0cz360L64gyjaY0LgOQu/7DoJG5B
YwMqjYe39BD62HvtVXFb1je9vBEpS6vhMe/24rAp4H9Wd0F1BCvTWmstRnHq5cJn+XrA//1ZFsOg
Rk3ohfPi4bOM+cZvrnLxl4cgiKIdYffq2iYc7hPvgJEI8IKVHq/H8UJs8MWyIjTS0V7iXEdlcnF7
SJ2u5HrFcBQVlkNKW3BhAUH6vqNfbHwdBStplrch7bJMdrSgrREeoAYCs+yPnGtrgPDvEFJXpf7P
ZCaJ/Xmn0RUkpEip6ryvP6/h0u9LtYgVJJKN6hlluNui1g7AJd+8uGgvdOt8+giRdUIrVdVI3S5r
BUIvl8hhzatYETZlac5GPJD5rZ//dPRohhehLJLHl0Blfu7S2IGzGzWaMZruGAwYFalA+/NxxTP8
Qobo70f+vDHno2U2bALgQeFgXi4fjgBLFeqy6FDFizBpfsHktX+C2Cy4OH+ne7WywFIWVNJ2vqwI
/XPSFGW0ViIqkisqTuazqjRDRPl84gbDI7AfHTLb4c4QfPU6YWK8K68q+vdEBKV+hNcD18TQ8zp1
81TjBdBMFOnW1KaTP6MHk9BFH0t7SpTevK1MJdyzjIaGIL3vHgrkzdvNgL4kebwiSzaY6Ayzp3lY
PRr65D/UYRNBKCqaXYRu3rtnRM0OQtAQXTg0zzcQwbxigbEwZnm2M11TrepqLYotLA9/Kuoh0v+D
n89jluwY00lsstighQU51c8ht41T/tqAdZh64+kfLzBEfP7dxGLShUjo4L3QhAj1ihq1HWFhgDR9
A6Hi+5b+RoiL9SWLczaFt6syP9Q/ry9c2TJxSNBJ1uzc/vWvfLhyDdrZHldEXJtujciEmzrv/Rqm
oLLy7uGpb/oDGHj7qXBF+89v3KrXhjvuL91+X0wkdQpSf8p89SEU9/mjTZAsIqPGVK5VcHWSEf5R
LnX//BycSyH/bmJx3jcoiqNjjZ21ifi+m8aD70S52G8nVCdWNXrwD98P999i1WK4SShJRLYsToPK
2ec+YVQ7xS2ecDALdFtXin0RozuPDZeAnAgkjQMoqwe0Oe5UTOjNAOJSnh3w3XANKDGSHN1+/3nO
30U6RUhEB2AzkHbSFnk7q5oitB8FD6qYeqfi65HVFdoF9TbCYtmcpAvPh/Or/m8dT7ZQU5MIqhfD
rRXJqJQhMMi0fA1BiUTm7zKsnam8iqKdIV8I0M47N2e4TKppssHV8zf+/nB08t5UAAdigYD7wVZR
vFtAKrbUdieVwFOZvH8cTKtIOjG3VPDI5ZmLTSvqyGJItWWS58IwsV1pSr9GE1jysgsNLV9GpA04
HIiWSO3OefrFAaQaqRT2olI52qhctwjthGq9ihL1KOj+3tJMIHWqm8PA+H6tLC/XZbOL/gFk0Aa1
pNkYQaca5GkhkVHTLyyRS51bbHolJO/aWbRSAbCnG8Mj5h+K8mP0XpL44FEe+b5XyxNg2avFkhSh
OEAUn9tTV4Hn6ghMW8/iePcftKKRbUVnkhf7csqyJBAx9AIJmylHQlmcFPr2pFyqmJydLn8786GZ
xRSNk2mgrkwz6mn6YbS28hqJtnAV7ptnfdfcFne6b0vvl87ps8fD32ZnzXLOETJoxiILEQLEZQsy
hmH+VKmYjO2rP4buGvI1h5oBq7Z7GfPt9yO63NzLNhcHqd/UCuAc2pSGdRz9GbTW7sdnK7pqgubC
ElmeWnNTYAhlqrRo6p3VafMAHZqqxiNBM09VdmqDU6VeN8WTMqE15X7fra+W48e2Ft1qsUof29mP
YdYxDojtMHTO0cjoL2yzS32at+GHszGU1DDXA9pBJHmVU88r89+hLq+jrAFmqzh6a67+q54tk75g
fduygpkNcOs699+N7jGE9Q5O6ftmvloX5KVAUFDvmsu5nzuGnxSlfkOjGbhZZnKl9/tJ66hkHuRi
831TXx2IH5tazBVS00PecupjW7bz8hfR2Gn++3/XxGKaMqqvJVWHyulnRfPwRijeSkL07xv5cs39
e8iMRabNqtU4hQ/JmgtbdRWJWeVKNTqbIZp515LliRfury/XHtlYEF0GwceylKE3hVnJANgddZCf
pijy0SQa3KofDyI0xbFWnnX06P+DPlI1BM+DGZupLAMd2KYA+nBCS/OKwgkXSeOMAd6q9/9JO2Qu
5xc84fRiwnwkzEhEG5VjZf0OjDbkGsdCz64YLyy++Qd9DCT/HkogOIij5qrhsgga9mpU1xODWHYv
dXGwRPjc+QZgagcaG4zkcKG9ed98197inkyLDA2ngfbkaZuTDwEi3fw0pFNW/Pp+BM9gMX979hft
JxMmkyJd7GA57DnZGcL+ZF31mSM9x9tiG56qffKIGr5g48F7463gqrXb+FVYX2h+XglnHf3Q/GJX
K3VQI3xG8906v2oRsMAx9zU5CJvQrbdB/o/X5fwcQE6cXlM+P8N9peBAG5w4sCzcYCTUNydvckd5
932nznf4XMVGcMLUAVGCovs8pKkaa/II0gSa33bQjrr/WIH7sp6+b+Uv5u/z0M34TFElvJ/Bh39n
9sOlMvbSNKSdUju8BQGUyXytN9JBuZL31rrx7XxTwwhcR2hS7o1d6Kq1cwjd8h9W9OYYa476LRG4
KAH5IoIkmxqlUsvPRk0Z0hcKtWmBmsJNUV1Yqefn/+eGFluiN30A7xrdHZQ3Cvdp5xr164UhvdTG
YjPonWg2QkxnxNvmWDr6zlwrm45hxehp2679Da5Nq3gzw7PICa20Hb7IK/UkX4hfv4gsFRJQIm82
zmvqtovPoY7YOeOxXjv+U/Wmr6DgT9f6xreFd2OVbaNn7STtL2VCz3Bh80x+bHSxFUPNGqAk02jz
NgK/o+q0rY64kuzqtfCruhq33w/2V2P9sbnF2S2ZsRgIHc1F47GW/ujdW55ciE4ujeMyCmoLWS7r
iTaeip15Iv96C/iSjPvx2dqH981JOt3+V51avvBRJYHiNTeIaWqk7eAzCJciu/Or6NM0/VUB/rjt
09zwvIQmjHvlmfDRxQv0IdsYFxLj8hyHLI+XD/OzzIwPIkqiLYQBB2ZtbkvHLnakdbJWH9gLq3w3
rtvto7nCnGwDkzlcmxeO6tkN99v2F68rH2cdFdkCAIErzwmO6lWzjn5CKts3h+Gu2+IWbxvsRXEX
7q7+DDfytexOq/DVY6FeBG9eGovFIZeLWaR4DZ/Ff2pXihsco3WG9MvaWsXH6LX+gULIJrq6D069
E20uvb2k82Dg84wvTj5kbTQtnmdi3Osrb4POmXUYV9JWst+Psm2+xT+xyttegpzP47ucf0PU5ttF
ozSyfGYWAk7byJVgHwPuK2nSQ+XnF1JGXx0BH5tYnDiU08VhGmkCPNa2KPxtyG5B1PBC6fer8eNy
omxoGtTRlyvZUJKmyf+Xs/PakVtJ2u0TEaA3t2T5NmqnVks3hNSS6L3n059FzX9GVWyiCM0MNvbF
Bjoqk5GZkRkR66uJRkMl+TUqU81nYvR3ma89+QotNmRS8pUgf2mRUo0w9VKQhOF0vgwBVLqj5cKd
LnxIUcTePezRfdtu/fHoU7FfAyWKVnaepaDjzOJcYMNFjHdo2ul6lL16WbHti+Bbm7q3ow7K4fom
t7QyDXL11EVNhWbz0wlQSUTfGMEpD6839Nc9IVkUoAejv/Sd+9SI7SbTh8/XbS4ugnOjM1+pRHrr
gQXjjt740OYd/E3z3QxHxzK+DYaBvliwQxkohiAqPJJTuQfDtReNz3SCwrRsT6lm7HIYlNd/1qIH
n03F7DvDBkDVLeFXSTWlNE1533e5k/nFyugXZ5wYS59UMHhDnscDZgAermehJP03vVZtdfAcMBK6
+DD2h8pYSxIvLhhjur2B6OeqOgtgaxGycGgyqjj5CmF6Z0rFYzL+TlvlJtfWNvrFsZ0Zky+XSmHp
nlG0GAO+uTXT6BBVkDIc3b+paqBD/kpMsPjFzswpl+ZoNAu0smQqR9e1O8oTadZ0EPBcCYvXRjU7
vRoB7TT4VzTjU2olKN9B1Anidyn80po3hvDzuhcurv2zMU1jPgsJ2t4qrYBafSeDK04Qtynqn16f
HuMiWdnX1izNjiIadFGnm+7Bevo7i7aNACajeknpC70+ouWvhJAC+XLyF/OCPRKNqhECQQOeo9IX
KN7XfcxLf3S4bmbxjGMD+/9mZl8J2giXxJyTAXVTEapkIB0GWLPb61aWfeGvldnnSQMV4EPDYPTq
lsTQTjHe2u6Y13sdXWDz63Vjy18IFhd1d5PO0mztan1KEbWAfwPecCjUIpVFJ2hBPXC6lvFZHBc9
YuT/aSThqnvpdgVd/4qrM3uIW8LqfFKKLwYcojF7AmLkSGtn6tKuxGMt+SXKAChsmk+jMlIr53N5
T0uN6sX7Ekhzlj8O7VuprtQBLE0iaSV62SVKZg1xtq2nKoEvKX/eCcDfHcgOE13KYbCnTRe6NkoX
17/ZkhtS5kfDAW1pIspIlxMJ/x1wbO1VDjLKWxCj93Ri7K6bWJg8Eq8MBgUsqkLm3ypDdAvsKdk/
S3gM2rtQof0h3+g8PZvBirsvJChI8tKrTXJiEkGZP5aVGSdZlvOhfKTsIOVbubCR2pzqz4G2Y3Fj
ANawRYojgmx8SrVwxT5PLczXLHSVKAHX6SigNF2TZ/MJLjcB6BxVDqzRjl6a0P9qeFDGpLqDMhHL
UfSSukK3FRUvOyK/mLzXoC2dVnGz51zrxZcgT8Z7b0irbZQK9c5Eu52XHFO47ZSyvW9qCTlPScvw
iFyJivfeTKq3iHpqR6uk/I36UROMsZTT0k4j/Q9RELSnqjCN+zK2oNcViX+QWq//FTR6otxbUHWO
SHi0AvxqUf+t9xO+k25h+ZiPvbDtIDAcUTA04GhakebeqBFwrwI0IvlVqylEW2tredgM1GoaG1FQ
086OkLWV95Q8Tb0uI63S21DKQbdWolFxj+j8jv54OBxcJdvfbdNblLkZoR84VthYiuN2ECHAlfZI
vAhwU+KkezEhZL1WQvGZBg7I1Hp76LMU1vUgjiMVvoZFHSwUjZhuHlnZBWhcfGuM2nRGev2fGhKk
sMEtKXAGmR7PtJcyHcW5oIT/qkddi6iFqO+hJk9kdzE8SjHtWHRiGVtd6eESGrqA9mVZHYWyLU5a
25pHhGfklqRD72/rVmjq9whOl3dS4zF2+NW5eSprPcig8JaGcur8HvJ6RN+ZrfRWByA2LqPcpjg+
f1bLICRuRShHcH39FWjoYNcCnet962aRXRhwPEy1Er/1tDWgWB0jNLKBkNVXDmqN0CEUNQSeCQ/u
GdxBbT7Hcd/QjK6l8hfo/MkB4FAuOfoIareTpOGnaHgARUspz2nMj1o0dPhcG3iVerYfCxWbcqn5
X1QhKtDd9QrrhaAbMdC6qegh8aDbf857DVYQhaa6eUilpr7tkcaCuU5qQd0A84EkVYh+Ri+86Wpo
sdZDa2forI92E+S87iDr1O7AYqivQeJFrlPFaXoSElE85G5UHlDU0mA/oEhjl3EOeqOKYHvT0+6+
aC0k3LYX67uGcickxGX5VPlpcXCF2rpFqyOQse3BfjfE2jvUIIefShPktNKRTLXHPpC2mVsHe7VH
vKPMrRZmn6Z13iaPjfbYlpEAnzXopU0xKtJv9Nu90K7Q9fzut3Lv2rrXu7fwXuJn6JndL2tsAhqu
gfYNXVYfPK/sX6Q4RoMDAMBI7VvobhJPUx6LShLgz/EGDkIZQQqtaOGGQy4rv3mJFSAAneTeVzkM
yWPlAJa6B9i+yal0Y4HcFrKCj2qH1k0tF95DoqTD1w6JcWMnRoq1HxGASA+jIVS3vhQbHPNa4G2T
OtLhDcVwMDtTiKXbmsLSJw2axo0s6OHvTCNEBCRukQJU1arbmijwUv8cmW33XFOF7IRhUZ/0ESke
LUnCbaRJxrCyXX7oiuTdj6o6iduqxWMj9cKXp09nGYkGTZJtoUnFjTBmTt/DG8p8h2fdHWf7Z634
pcZgjnw2zsaOTj9gNmzS7E4T+x/Xj6kPzSrzHzOLyCpRzCvoLZy8MXCn9iVJk01ofOt7RGcb73dW
vBeedguL7yWtayqN1+62i4fX+WzMooxYEmIzBUHpoIB7AuO0aYDNpJXslFAxBVc6oJW51eMJlQMq
U7G+rEzA0tnFx+ClAmzB1BV6+TVQcwihGXB26eWPyFfpL/B3iPx8y6WfozcGtkWOutYzbxPnMBPy
tZKphchHknivoNpuuv3Nn/NpvFKQiiowXxefNLf5wVI5tekpJVu9MtKFR7ULU9NPObu1ZEIzGnUD
5xhkyyawtjBNtrxtUn2NFsarHux7/9TIKxH/QswqyZwWk7gdjfnzjGGELI5LKo8gkiNQG7tXTYYb
NCKybKWGk5fRkzB8vz7QpdCLngY6VGiQo4FyFo34niCMcYPJoAqcjr5eFFTABx3pqa3D/XVbC5Gk
BJOWd1uJu4sy7zNsU79Sc2Ug9FLeEcqiZHZz3cCSf5wbmOb37KOxDcoFyn2V09RF4HiCmtynnfsW
h9HAnRDV4+vmptU2j+QoXkMChEiSfN1sNahayOmtjXwu5Ka7Vz/84ukrr4OLU/bXhD7Lx/uDgKJb
h4l+0o2GRFeVKx9lZRDz8D51oYrqMhaa8ofZHhrj8/+Qn1akqaXfIrtJivrP69nZZ1FGQUP3QuIG
EfjgXOnPydD4ESTpLZXzW5pdHxGusfOiW6tmWFpPQE/IdVLTSvnf7ANFSjyIuSgDK6cMz01+iMmW
cE3w0VqLX3px5VVl8XjgnALWPl1laFi6dD/0EwZBrknQ6d/STS3b8afyi3RPFHXMfha1PazYW/J2
GsssBbo97c9/ynnPpjVtiqZSpqMxkl6KbBuPPwTjBu26606+ZEUT+YC03lO5P39PbXyutaKCf0Ay
rUpnAA9RKIQQ/158p0jndmZrV8utugsikdEkUFYy8INjfJsRqMapuJKsXVpUdJpSSEzPA0+Ws+/U
g4fXQh+3INy4jc3xlv6uw/VZW1pVOmkJmrp4FODafOkKQyuqhAq4gtAYHl39qbEp+gD2IPCIFVN/
LozzbYgqGNYV9Wjqh7JtbhpA6EDrOdm2f+POgzTYTb0vtuh73eS7AIaIuzO2xmdy7zb49vKU/num
BFzF3x8wm88OvFgcG9MPiNGu6E9p+itaU35demI/M0Kd+uWMWl1BbmTEiHAg7C+2d8m2/lE57j7e
6cfs3X2hS+hL+e2fgSRTzKdTV0X7DZUZ4BMu7QLqacoUhRynKu1v48EAS/fNlxzv+MzdVj4kkbNa
djL9yY8f9K/J2VJQvHHsIpehQj85olrVbPSHFgD9VnKEr/pBfQpP8r3wIB7WsreL0fYEbeAF80+3
5SzalrV88JXarRx139/Kn3koCzfB3j1QU7Cn86Cwg+eSgv/X64tlcT2eWZ3++9lGNkiIr1qhwKft
HyIRZqb86bqByQE/TujfYc3C5tFsuRsDPHOg8vl2exP+Tl/hZKNF8vO6ocUj4HwCp930bChpqldR
oDKBSWlH9/VbehtsBYoqd9reOtX76Mt1e4vbzNnMzZzT872grQfMeRTqgVWy1QLB6u7luhVp7QPN
HJL7cW5ILWbqTXKv2aJTbN9gpItH91ncfa8OwcqwPrTD/mfR/f1gsx1F1UEgtwieOco7xbzJ3Yii
Al0mb9WLh9jV2vCWYn2eUblXqLROUx11+dFULZNCo8A9Bnqz36q9/JVSljvzk3bS1vxj6TQ1QPxw
ahPgc4m5NFWFVWGNCaLh/tF7Up7bDVWO9W34Zh59ei62zY25q7+He2vljFhc2Od2Z34ZQIuA945d
6T3a+q/pBsVBHhX6J2qzNUe+V7+Fgi3u/btkJUhZ9B3Qc7Qw8vQG6WHmojqccj+LQCc1oQitNo14
ktfqYdgIfigc/axj+GNBuitXNDRJPHQ0nsdCRD6pM6QNMiX9IQMBe5eXuZhtrzv2kl+f/7aZX9cj
eGSDtw0HIL4je/0xE7rddROLrsw7L83d3OwoHp+5ciGGAS1yKHtEo8rzn/IsFV872T9EaD/kKZUF
ya88h5us+SuvFcuD+6/hedM87m5WwcDEA/badYa/S6V4vzK4RXf+O7g5rcvXeflDspsymFN+K/1E
JOrEMSl+RgTA+3Ur3I3f49+iraylgJf287M5teTLVVSPmS/lOopDYyq+1rl88NxqPxrUvxmqZ0eF
55iF/lDl6tfr413abs/tzjaKWCmp+hGZ0kR4KOIfhXAy8s/XTSzOqEqjtwRSARLabLmk6K+ahsuM
Qik1eL/UPunUkotv160s+saZlZnjN4Ggojk7fbfgp5kfm7Vy+KVyPYnUJcwkqlnJv828HimFTgw8
oiblE4NwCrC39+JDsdHfi511bA5IKPwPI+KKSVw/YQP/vJydHbyjnhKGZ5wYrfwqdDBoV9bx4qeH
l0ivFfgy+iMvXa6kj8DoZQbUlBmFx3CVi8d2FFdGsWwFaXX4lpToGrNp6zqfnbBjFEP1lCHRNzyU
0cqGvGiCtBf3El4uxLmDeZJZt3XHYVdAWOYufu/SFxR21f/ix2dmZh6GgCp/dzrBi/CoqQiZuAdV
fxWTlavH4nI5MzObMCsWeZqfztNhOCT5bWQcG2ETrV0Cph87jx+nVOH/zZk6u3tAOE/H2MOKbDhj
eCuW32IDVbGj2W+lNUrb8oHJtRFFU4hjH+hfQqy1CGb7tYNcebMt2m1/gr+o7ONTsDG3LbK2MCtT
R1nZ25aX7JndaarPVpCE7jQ6A5PdE/CjT8IT97m7rHHqu3pbO/XX5nB9xS5+Opqo+B+F4jQuXNpT
Aej3Co3gTijdBqOG9kZ0DEsYJ/lKvnwxKId99/8tzT+fRnoH4Xfgz/LgNPnO1G+0/Is0fPHTYwQy
XcyOdfiYANWgt/b6GJfjrjPTs+dVpZQ6Q2wYpPVOQtT64j9LT8ld5NnpAaLqpP7k+HfiTbaBIHDd
9KLPnlmenZEICLIs0qh2It/JuqekvlWa1765T8LbvljrtFqqZYZVB9NNpKqQSodp1zlzHjFETKos
GGdlbKo78USja38CNfxg7PMDKcc7JbeTT/LT9TEu5kMMi/dRWIN0eM19SMmQ2dNGfLbetF/Y+233
2Tt+9e+sw/iwYmpxPv+amjtR2JmW546MMH9roOUW99qP6Fd2N3zqSxtxlp32EO3Eb95X3159D5jO
lg/bz5npuRMNnZI10yjbjWRbdrKPb4z79PD1s+tkCButOM6yz56Zm3mO1I51XP6Z1J1lS4eH1gnu
WttwlKfY9hzjNr5LfqwVMU9hzbUhzo7XGFCHntJdScftp1K4icSHskO/gqqn7fXvuHj8TS+ZNKHC
ALNmjsr9OExCl88YWPGmUiW7s360/vG6kcXw6szIbCuN9LJuLARXHEGjnb5/Ikt53cDSdE21TYjA
iVPb3MwjohxtDNNjcY9ka+rBd0Yvvst6y/Hyap8a5UoWYmmrPjc38wivVmjTQyiQO5xrx6q3a8o7
Id8la63Ri49854ZmbiCXfegF0OOdfqcc0ZAtDprdb/obNGbLG0oItW/NjXBA8eWxX1vfa1M6fdOz
HSzvrZgXdUyre+2dGgGkNDbR1tqqn8rcsR7VXbz3juPW3aZrt5k1yzOXFM2yVpqE2bVMRPlOsfEy
xBQ/HFD2uO41S75/Prszt0S/UuvqGkMaRZjoA2U+iiLh2vaxZMWC0sE/1Hd87ACvksaspxi2SLee
gMBefOPFX0r1GLt2E96I/hMkqT6HVHAbyi9R6rj+ynPf0oSe/4JpKz/7lKLb+UY3vWKilR4Pz1QQ
2NSykHQFrRysDHdxtFBGZWNK/HygFhpilIxmT2gYDJ9k4WeRQNzZ//tno1rovyZmnimUFbDAycQA
XCwNeQDTUQ1pc+e6mcXD9NzOzA+jNk3yJsVObe2t+HsjbEt562W/Fe2OOusNcN0EJnu7EgYunKu4
iSKLgDkIIeZNSeisxsTdWJXKwpakH21ToWNmq9Jz71KE16ysgYWt7MLcbCtrs4DqG4nrj+KVVEsW
GxoEDy2NslzuViZ04RS4MDXbzEZui2anTzetNtmWdXTyKn17/ZutjWbmGmWLit1QY6JNPo3Sl0F6
Nsfn9H+4MjIQkJkmiRA+1SxSLzqYXtkUEPTdM0U4WnBEkeD6QJaeyc5tzDtEJKF20zrnXB7MeEOX
NHqniU1f6dfayGzZK7Z1MG7Qejygiv24Ynv5Q/13fPOG8EFG1F0Dp+WI6luYb7voFOeHLHgdUaLy
P3vaoVZQaTl2+UYVH6GXXTe/sFtdjHzmkZHiq2rRM7uJpzq++LNEbiTyPdvNxNcsX0NprlmbO6UV
+3E03boa60FSfqltCN2/RePxhmLO6wNbunfx5knoptLgr9JsfLkPK2Eut6bLyLSBcLkQbkVSu13t
PRTUv8EZ+Jql1JrW0hPZrk8mMvFm9Hb9Jyzszhe/YHYSZIkpWFLEaMMehKZpdhIFbqWEeixyu9dN
LU7s2WBni0RXxKQRUwbbgJP1BW+Xq9pJsVo7kmPHT35et7Y8MIpPOGHBks+fo0T4zHEqMTCtOKr9
ZswoWtxfN7E8oL8mZntLHLSFK/SYkKgLBQ+YRyPvrbdRuw+j1+umlt48+E5/bU3DPTuxJdkHKCAR
fA0nEmfunbSr7syfZGIe0tjWTuohflw7VeXFVT+VYUPLBVgzX/WW1EdSi468U78023CT2fWBMljB
swOHNO9W2cOX3Sa73PZP+j3/4RbfvVEeUNRbGfzkGbO7D4P/+0NmG0AR4ZZdzA/RPsXOa3QD7SXR
HbneIDiE1spw+B5t0A0TXtLPytFfCe0Xj98z47P9QKTiNyhR/SL3dSg7R1RuatdR5W2QPuX6Klp0
2W3/DnXmU1lfRlY3yXDVu3wD3GD/VvVOewg31pP0VG99dLj2ayyuZedCNoLuAovC+3mSgtlFx0xE
UL5HVqSiqSrTp3ro0Q6H9i7WKlujIU/WvS1agE4syYCho02jvdOrsHIvXFxSZ79k9qV9X+qrsZ3u
UXTKdXeqlcK1oku63HRrihIL6AxiqjNbsw8bmHmUSwOjVk/p7V1V2u1D+FAf9BcuUpGt24oT7Jqf
wuYxpG/3ukevDXP2lUW5s2rdx7RgULWg021TR5uybMA3//I7dW39LKRvL0Y62zzyMA1McHK4sPCl
9zW7KY7ILaKiaEvqi6U/gNSwg2JljIuRFzhTydSmdMO8jURAA7nJSoy6aBAPPNebCM5ClpCyNQ2q
xTVzZmn6JWd7o6YV8KZULHkkngLwFbRiiMbKNrBsxIDFrxHlgdi+NBKYVR1pYlI7XU0obOa7sDJ3
vvivQGby+nyq/5qZR3lR1QtjhDyy08e7UNik7kNUbTprJcWx/G3+Wpm9jpiw6fw+Tpmx6KANv2tk
V9ONZ40rjrdmZraaTToaBglki0OYUx/FKngX2rT4kkbhL6lV/BWHmx9X8HmpT6CmjLIBvtG8wcyL
cl2QG1GwCz1wb8PK+N2N9bjyVD53Awko3CRARTv61F42b8RCaczNQO4JFLd/DzLxMfKNnaBkL/+2
P/yxomvoSgDBA5o725qiPFWCPvAhIVXSe52nezcfXnrBsOy2nCA/lbkSyiwNS6GDjYZw+KYU/V16
99ikQytIEY+X2Uua1/d+YDiSvsZi/PBwOgmKGWRVKY0XVZ4Xp59xtlJjuS+TTIh95+YtsZH+tNFj
eP/ibJ3HFQf/cKRhiS45lQyhDrkSW5eWfDjOLuqVviPvyw3KEPv9bbWJbUQbrn+pPzNzHpvMDc22
8k6R+2gI4EqSwfujFMdRheiXvgX5uFEY5PRPwv9v3t42d9b27tPOPvbTwPcP76p9q9rFRtvmW237
bj+oNmo2dmx/2W+fncPjz583/1pEOv+5sy8gm37klR7zIhhcbIImpStSyrOt7EVPhtZJKxiSD35l
QREj+gYsRN2lYc4+Q9+pTR3qWeCUoVxsdS2LDgBTg63XgRy+/iU+EE8kbIHcwZoJKg2JtNknD01N
ooyZFjVvN0qAeFOaqMZXN24PVfTaxP0m9G5bQ7jx43aTpHSQvQz9Xk9CwALiUWjuS/eXQSnBGj3w
Qxz954eBkdAp7iHAmq/msRy6qFB1ouaUF0E0IEKSP1ZaoQvvSTrJriELdAciQwQUUtCb+pBlsvbg
x7KwFYOycQ9JAD7pBAfOGGzYrMoGXWv5sUNEu92U7ZCLO0nohRtTDFKV20hcC2S0Oth3RVIob40R
IPeMJFnYbK7P+cLnhTACfo6e3unrzg5F2fUtpGbQl+2qW63MbXmk2DNYWWIf9vVJ71CFTi0BvKdy
fLY3FVGRi0raRTCdm4MmCDa75uGfx8EQuIFOG/tEabh0nWb0GiUuGQdtnK++L+4qRJ7E2FjZleb3
mP8sPgrf4flNqPcpLDzf/lzCPbNgr/BN11bct2ZMtlEFQLnpDwoLQtdiydb9tYv3wlf6o+ZCtpzI
Qp8/IBZ9nTahYiBeW1sbqTmNNdxyc1jxhflhj5dfWJkd9rTwSWMbYqUdSrtEh7DpSbwAbDL+tQbk
jyXWEXBCvhUlLZfTmIuJNJh5EDuGHh0FBLrVMdxNHYnXnWJ+8fuPmUmCg1YuFSbgpRmllF21rv3Y
AQRDA2WDBDatkoNFi5/GROZFvWma39dtzi8Gcw+ZPcf0EiXWHVLcTthQ1FCmO7EwTmZX3PV9vQO+
veKQHzwDjREL8iKOT5SObODlEPNGTtOgoW+47ptTVYh0iA7dTS4LK7mjBTsQpWn6sKj45zCeLWHV
1aoC1iPDMiNbU0rkIm+j+O363H34XpOU3pmRmQNObb9DjCQDzadsFpJH1VYVOzR9OiMCB7H72+/L
5+smpemHz05/5JaJNwk16Jafs4naIO+ioekDXCN45IlmB/fC6UvxXZK8xz6azhnxiySRp+MhPVCj
la3xg7tMx6vII68KjZyrw2wlNI0Vx62v0pcmtoVdd8Y7bXDa90JpuFIiNrmJi3QN5fNhmqd1Pold
TkhSUi6zbwmIyR08g2VhBUDv29sEFob0WGbsaAnF6Sun+sKuQmcNlETqJhTOgA9bptz2gliGTo4m
zi0qFeMm79zcEcdWPEiBpx+uf9FFe7CZ8SOklD4cNlE5tlKlo85u+fFJrr+SbN15LEN1pSzrw4pg
P+GrEaiwuSCMMxtXEEet7AUV4+LlF0d5r91i7wnmy78PZ5JsI7CXCcHm5XJEFKNPVBc6cfhN0n62
7U5Xfub+yspbmjSZ6Iq+V7qszPlVPwhEyW/ISjueeKzHn2OT2F7/ELQ/rw9mac5U+quomeT6xV5y
uVuFcc0B6loBjVZBsxcCLTklhRrQVBuE2co970PPELv/H0kJNkYg9R+iyRARtMwIKJTj5VV87ROD
h+rUD6XHfhBJfQ9Cgd68KMjijyrtjB0N+s3nOPBG1gNlfQ9lH+eJ045c4vZ0C4uUd4qV+7NyaW8f
fS9+N4xKOxhmWnm0y5rGVzXMpO//Pl80pInsEKJEP/D0LHQWbhQNEV8nugGN4MPGJWGiWtnBcq1/
P/gpFPlrZrYhpLIbwaXFTOxnu6E/eLXogO/YjO7r9fEsuRk9AahGTo1cH7okLbWQ81ElvmwSA63Z
tFfVL3AoiyfkCZT3UfcJsa9b/Li/UxM7CUpJBAF/TpfLKSw1V4yGNAJNXB5CuAkShST6UUz5sjtD
TjdFk9tWufXTlTldcHXsqkjhsO2psIcu7Y6FD+EkB4nscZ4okbbJKmHjGdL2+viWvFzTuJFI5n/A
urMlpVfk9ZIyJWiLuYzQki4Ej5b5WS230bgtUY2qg23hnhRv32avQuz05jP93X77Pc9vVPJF6rZv
PqHpc/1nqYzu4lRl1klpI1bLpZHi+VnkpUdtoQVdHgHD27sqJVac4dctfMimsrwvTEw/4WxtNH3B
plxhIn8PVUTcgNnY7Wl46370X9e0zxZOaW2KIpGPgnPN7eTSljUWfRFn2DLZGIfmtqs+1bJqQ4mp
1kRJl/yGMB/u0fRIhXj7pSnP0HUvsAouMl5+qKEje5F2NLM1KPmymUkNZbre02N/aWakb1Mxe8x4
2Qj9vrW1SLdN5R+rVBgEq5yrEgRLTpZ5AF5ZocI22ocOMjDtNhVb2iV870efVrUdRmIKWqcrVh4s
FvYYCnIAlAE/5N9/NoQzvxBcUyjokw6dpFNuqdF3Eh4UB+AtbpesBMVrpmZuYY5IPhURwi4gH3P6
QSpe9vTsDWjEdV9f+FgXQ5qtpkAUa01JsZNpw8arqq1RB4dmVFeW1JIZqml5cuNFgGB05hNiIJZq
KbnTzJmbRirv3Sx30qDcXR/Nwt4AMht2JdwyLmYfUuZtmYVhU0VOFn7p9JLbxPN1AwvjmGQ0J9bo
1MwwlxHM3Tzy9ayJQBh2v4M62WVKaIfuGn1taVNgdxd5bFDoyJi/aohaZfpI0PCqEWe36IQBQxFP
TfoTFU87CIaVj7NgDZrcdDuabnxUAl8uWJShND1Totght3Ej8tyVtMZGbxgfOvVGu/KNFqYQaxxb
tI+TTpyPrXDNLpG1JHa80TyJU4WnqW3laiVEW1g/wFnhZYBony6VszE1WhcJlgBlB1ma/XRfDqlQ
7xK/stPu36P1C1PTTznbFQJVCNneMaWU1ktc5kps59o4bEp9WOOkL/g3phgTnATO5XkWI6D+ikFj
inKQozkYn+B4rdyp1kzMRjNofuvlLiZKajqfRq8MufZ73tP1dbT8ef4OZLYf+INuSqCRECbqgAqy
dasIPD0plGJdt7Po2uw6PC/ztPVBIKMrDXFMhzx2gkJ9pifWbi33QNUvvUHRnSKYa3fupfvvtMv9
n725AMhgKn7suRn337xCcaxE5SBrPQMsTPHVdc2dF8CZz6Ld9VEuWtUp4+fpkNvwPCTqYk+rvKCI
nTGLT8hm5fEvWertXIVlJTmNuWJuKT7ibe2vvcmHzjxe7lIDWBz2vFZ2BoBqQqWRLRYdb3jutE8J
D5jasLXW4H8fKqI48y/szha1KuWeKPrYldxxr/g7tXgclJdO3deMFpHRrBqcMUh3TXXU16LhRU86
G/NsXeiukDRegm2yZHiOTh93LzwMsXcnaZ09aslKfLO4TZ7Zm60QFY5d4mfTWOVbT0rsAlaUvlpu
vLgOz6xMnnX2JUHAeU05ec5gWdteq791VWPjsSFAx1UGxaIxXsNQFCK8ht94aSyuY6+tVJ7dak2g
LqgpgdYY7+mUagncl/CQNcCPb6HQ2op4FLW9H34HRe203lubrew/i7MLpmHSzqNVdH6OtzJqw01e
c2cJql+JGZyIGjw7Nr2Vs2FxyGd2Zl6jmAV5CYshC7K06UbZEWqZiPVb8D8lQiZiN0+2PONDdr+c
XK8gMs37Bv8UBjCImVXYCdjG6xvN0rRNb1OIT5NL//CiyVtcn4h+F/N8j0oHFxQp1G6a2ny9bmZp
1ng/tHgTRv0POZfLsRh5K/ioC8bIQenpiy4O8bF0vebWly3lVUvWMBBLF3kALFSj4AoTq2R2MfLb
gPfhYIgdaIAbihF4rMrarzqP+8OpERCuMe7iblO5u+vDnP7s7CbLGNnSeMQEpGjN1kPWpXrbeCKH
kxDcmnWu7qNqEG0x06oHsz75MQ1nWWkba9rM8+ml1WtqjaZZEYqYyhvj5fTWKbpofR3njjDqDs8V
hrzJa2XLlf36+OZb5tzO5E1nm8sQloJS5UnOsQCyfYJtpnslLx3BTJxuTUlhPpmTMfAyExZZR51q
HvD59VjKMe9qDjS2FrS0jLqJqPevWVqzVavpT15Vh31WtuFnsWySfww3/1jnmR+6nsLymIsPkeUM
UtZERlCbl3Y4lvWDVle86mspGYaRxsF/n1q2bUC8rPep+vFyasfabT01YrRFMtht82pVJzLBkndH
KeJ1Sx8O+2loZ6bmIc2YJapGciJHY2wK1jVwrpn/ptW6E8nul6gpj6Kgvw+5fBzE1W6YD8VpGJ8o
zShRIzWGavPlOMuizoZiuisiBuke0TxNdmrjvRmJdwwLsOGiwgPNqHWvmWWdxGLIV5boPLKaD372
1JZWmteKHvNM29tDS6rG06RPQoYSQ0uUPxoElNpaPmxpeeJHDHc6najwuRyzGRZm3gETpdnWaXTR
EdzPUhBtBu/H9S+7OLYzO/KlHZfKuDZUsGO63eYu3WSp51jFgxDtTHllJ1g0pZAPoscHQvU8xWcI
TdQoWop8AqG4FyR7QmIypHUpHTT1xoxX3mkWzZEKIIvOTYmUwHxkeaJJPV7TiF5wKEZqKEFvxvaQ
ZMO9lVjSJg7cuzxeJebNz8c/7qIZylQtgMj4B1RfIbucI0Xu5MknNgpbig9isf8fPtuZjWnwZ7tq
GKWKK3bY6EPjR90iwBfw6G26z8TrR8Mv4YUYm383aVj0o/GeN1UBz87jFml7c2z8HO3EF0FwLO+r
MR6r7iXpZFtQVowtbeTnxmanU9ZQOGKEQe4Y5Ff89qcahnaC0oqofI8F33a7m0D7x1h7+myUBHIc
Tk/d+tw9cz9oxXAyKUjjrpdqiiCo7u30lc3kw/3ljx2k+CYpdfLpc1ro2BRDVejgpOWusXXl2Quc
ljpR+p+1jey9K5ENzkYw4QH3K7v40qROKp7Q2VkO5NlnTiOGxOQ5a13se87fYJsEn0XjtdFPnvFE
PaGdhS/XfWZpF5sQt3CHebAAiHZpUW88L6wE5lTy5ecmk05NIm99rQcWtNYBunhEndmaS4GZvd+q
1I1yREU//YHiLZcaKk3TP5deQCl+dpTrvrDF3PpEq9zr9XEuBTnk1lF8p2eSlPdsbaSN31bgxWly
jVt20ieLwCMVkXFCqjLNVza2NWOztQGMXetDCWOt8m55e7mON3H4pUARSFlrNpj+1Hlw+sdXz8Y1
C97KsYqi0phMSa9y/J0Wsuvztvj3KfWkApMoX5+f7B74cDO3+PuVlTxLfvtDTtbUlJdNUPYrctmE
nDpzwVwsFYsbNNtWtIn1FAdYI0p/KCv8M0u8uPyfiT///WwzTik3EuOIENf4RB1jftsfo/3wULyp
O/1Zt7/nvyVanrNttTX3AlKfx+tzuHTcUJpD6sj4f6R915LduA7tF6lKObxSYefOyf2icnfbyjnr
6+9iz71jbW7dzRofj8fHU65jCCAIgiCwlok650Vjrt/2Q9ziWAUYu61RwlfLASbWdSFrh+lSCJMm
1H2qmOgrRgpmPVfGLksdkODZ2AggLLrNPq8LW12yhUbMbiowtFppOYTJuGBKqKOpvDrOqs3QLYLG
RHCiXpSfBfQ0GXJdYjAI7ZWgJMXTdAA21Ljh+Pe6HFzrEBTwVMCuTTZgVEXrkIOYZjhsRNwD3KTH
U7AkocJy3WirK4QOS7wI40IHrc5DrSDGAFXXEP4ssXZbfR9Hjtb+0sqEiPmT4j9cl7a2RAh1eJ4A
sicyckaaBbBhJQecPppTXtsmJULHqZmsWe6PAJOFKp2q2cxSEwL04acBJdDkFvKODJ4MJscOdbVo
cjwJ2JPuWfG9ot0g0b5up7UDcKkGs29KsRPLroGIoT+Gsa02u7Jz1Iaz9jxFmA2j5biSdgqk1Erj
ZVXiTeCkytrava7M2sFjga9JQSMsHnbZ+60hyMAXpkFArrzWJKH1nAwlmEg+c+v3dUmrCi0kUbMu
ImpsdRNSa0gqfYx2VaBU0Tdpw0n4LiYAaNxe6sPkQ5U8JVM5wGx9NN+D/IUMFY7tUHJ0NXnupdYJ
LQzz9Jigj8AGMrdo7ykiD7PvN3U18j6GZ1wmo0/FtMlVhV5X9sKt9TjdU6CaBAQwBrHAgelvJyd3
42fzlTdiv5o4Lc3A7OVJ1Rp5imHs0bRehjq7jebCQ1sgZYjYo4MG3dQh5b9wwow3QLoWtBaiTab/
KMQdt1NlKB1E6F/9QAlaGdwxRL+TM0uP131qRRbuLri84IjEaAl7H6RT1EpRt5BVYDi0/RwKE4tr
a8MG5IFA7rwubc2qEIeWfjxxqrRt/NyFU4DkWHqM2zsecW/waGGrWovCDBppBfTQ9sPXFOruJDYE
hc3tddkru+dMNLN7UrVuG4zVlXYmnTCLn1Yvuc8RseKtEGHiuRhFfBDOMNrleulHo9CgJFLdY2ZA
AM+95fn9oVX+61AdOqbReIQWbszjoBzChLZ+SiQtQpXe7vWtPO3D4iXmQfOu6rIQQc+6RbBJ6Ru7
H0FEHrlxd6pA4CCMLngXrZ6Tqq2cBmfKMFab68EakxIL0yZeFu2n8n0M7vv44/ry0/3KJO3oh0E6
jdsI3jvZi2yaCX0jg8vJHlIi9cSy85+K24FIljsVTE8vVhL6ONAAZ8jA/mUnHpNI11MKI2qrp2kf
PEw30Wb6FHbBLoO0jtOJvhauadfI/5PGDj4ahVWCUFos7fQYbuJjeQy96GQeRbB2zxttU2/aH9cN
uZLkoEYuobEf11e8qTCB0UjyOpwNqGdpMekBONcOnG20tlP/SECvx7nrJXJkjVIHCaJw149Hs9ll
vnNdibV6w0KLC65PU5iNwe8hY7rHtPgNwJL1r9qdPP81fBe8v7huydixmGCho1Z4vjnXSEIu3M9K
Vdro4fdRmI6BeDM0GSe6rm2khRS2HG2UnSKWA/L3Tn1rVTuTD3n82s6b66ZbOzGWUpj8UPWzTggj
6BJbJM3Rjjce0tgT4ldLucnn++vC1lxBxtgjquwYR7yYHjY7o86SCjhZ4VTLKHnpDXijytA1ZlPj
WG/Nr1FJF8FSh8oopjnP10gARJePojoO/AAPWnN7mETrL0yHpyVc6w30YmELnYsAPV6fyT5u3WGl
IIkb7QIv8zIqWnEBHLDww1Sy3XX7rUVxjNtqaNrEEAme8c4ltkiAh4BetaoRcOCYdZCFBw0UUxoG
jCKNczvhCaOBcXFkVErVdalEM+HcLbrOnsZ9gwmjSXI7w7uuF7UUG2OXejEHYCGUppn4ENWPN+IE
gE25ID5IJDM8RQICvb4TkIpfF7nmikuRzIFYD0k/9S3y4jwv9kluvbW6fFLUMOTIWdtf8BEU50Gw
rEtsaaafcUUJBOzisZWInLxUxoulksHYSdGWC2i2bsd/hbFFmqLNpsKQIawMwu2Q5sdw6rZW6+8i
NSeCMf+S9REkgII4cLRci1ULLb8brBe+EorxoMcJokihmcBVeB4DUORFpxzYCteXTeLYU5bPvbLz
2zjtqYqDXP4MJRUo4o1mF8l0NErAsIiKE4vh7Wj+EHXfKcxnnKWbuJFJqw+3cvkUjCqemiIiglP2
+petOhQF4wY6De1Yp3++MEGuCKlSGtibox5smwYBO2p/VzOPhml1V6L+agLNEX25bFOh1IhhqwgI
obr41PiPrXJb55v5K5he/0IdoIvLQLwB+iVb1RmsqheqGfEzwbvjhGuhhRb8Zvq4LmVVGyQdFFgH
ZT02javSJgsrFVJEPbnHt9hJGj/4I2gl02LfSrxD4aL/AbdhTOj8kcd4z1zMM0IZ0mBcbmVSi19z
+F6AJ1DsVA+vQadZmp588dkAgZGeVvZ1ZVc3yUI4E+WSUejTJAAeH0BmDqb2mIn+YxJiggKWvS5p
1RcXkpjgVirSDJ4mmBWD5qm+mWKQmHKO8lVlQLCHZBX1MYzCnbt7OQ692uRQJgq/asUxcy9qNkLY
8vY7PdIujoY/ctgsKMB2l4cUK4YxO8kL3CYmeNC503w3dYVjycNmWLXcQhxzwpZJlGl1ArVENCDP
JVgk0fvOGxXiCWG80GqtXsZAO86e4bEatmnzEAecTIEngvE1AcSTZhRDD/Ts2RkGkoD/qvMQgNeE
YDgBd3/EfkxaMD4QZEnnKwWEFNUxM9y6OoaGe92TV0sMeFlDwEMXMPqkqB8uwmpU4tXBGEUkWeZn
Nz0FoUFGDc+l6k2HuDTGRI4fzewv3oRwr/wjlcathVRccCfLCCEVr/hFK9o6oE6uK7ayf2gjOpoe
ZMzgXLRtV+geQCxAHFdH+RmTY3BrJfjoRg09NW3BEbYSZsGOqgI2EwEdCSvj1cOkz3rbIB4I0pck
ouV9wsR4PjmmBlb1+PO6ZitecSaM8W5jDChMG4Rl6b4D6PVgkGHgPA+uWm+hEOPeaTmDVLdHaWZG
J9IsP8vpAxAESCh8XddlJaE604UJpEMjiE2Jn3Ykj89dpXlGC/4Aq3Jq0zpNnfIcDDmonnnuxzMh
/fOF++mzbPVDRtcLb6w6+jmy4nbivanRb2ci65luzM4yzS6Qyhq6AXx3l5kVGVpe8xZPD2YbdZFa
jGkAPeJROfTtSMbGgiIp57hbyQnPNKF/vjBXmFtIe0eImY2N3qLB0Btrme4nIBRkdsHxiXW7gd8e
uG64hrEnX5tJmWY1iN7lVDhKc6hA13fd676f0i+X5l8R7KGXlkKTjwJEaJ6yHezJVe2R5Afh+Ua8
HX4ER8WWn9D+cio3vpuAQOwj+w3y6+sfsZYrwap/PoIJGlpTmzmwUlAZCkk3EEs6jiDTLmwQaJdj
QjBbj5dRnSd2PVT9kcpEj9DqhVYqIDWtNNIo91n2oxzB/TlilpoTRDgLyQ4TKGOUNOhaRiqtY2Jm
2pgCL3tZDx9/lKFfsHDMQuiLsrGoBFxozYGMgTvEmyyhQ6ZOLG2GfHt90XjWYwJHhFfEcc4gcK4w
eOzM8x0FgegiZ1Der0ta39p/VGOix5BbWZ2JkNSIGwxzmiBOzSVeNXSlKfLMBZn4UamYcewimo1N
aOF19Oi1zt9bSSW9+J7HziSTftxc14vnFEwswaCarIoq9FKkl85/55YqeXZjciap6jHTN+Lvb63w
pzANWzHLX9tS866rsZY3LU3Hvjq1ehn2M3XuMgDjt+mZ8RYz9qki4vHvpIMMXN5rOU8ox3hsnhHV
+ph1OgIxHN3cRa4I5sRtfoh2iB+qbFe3whNiSP6f6ZwBUYHLoYgBB43OBTA2NRJkPr4MseYQOFEm
7hTUwwzh0wDE2nWzrir4r6SLWnYtRUDv7SBpqoGNWRekbP5mXy0kMFG3MDBGIdKzrAZGjNF/aoEX
8GbFVs/LhQw2xppVE9cK9Y3sR2U9zsENOgPGtHUMBW3OHJOthiQZ7bAGWvGB5ceEJEkYjEqvBuxh
+V6R8FpjOmNz7KLbUuBs3dWttZDEhCTRirsuUWm0aB5EzdFE1yp5EWndAf5ow0QkJZCjYh6gzSAg
YepdQWndXHalsiWVZBcgI8lMEijodnxJsh9Fbw88YHreFzABagL9dVtSVP+m+NKVz5wHZrZ6Zi2s
yGymObVmPxuphvlLMDxYktsId36HjetkTeziae9/cxCWf1Cbc1/NQygUxFs8adv+bA/BZwCYpJ73
FMXxRbZ4pg+1PHcS9UXUJwW6Xm/R9NYne433rMaTxGwxJSkAQ9RQSRj7VIRDJITAqyT6+Dnyehuo
W18kixisQbsyeF5QZz5PMqp5aiufVkhE8xVDVyTQP1rtruF1Y6/uroUYdnfJUdoEtCA4Gz91C2tz
1H1Of8iqay9EMJurNXupAyEHXM98DNvfk7q7Hr15KjBbR4srXQl8WErOYyImgSN2G8X//b8JYfbP
pFbmAGYkCOl1J1cyG4hsSvD2PwlhT/esruMWdQLcS3EOxbI7CxoBTA/536QwZ1HdY+akodVSyXgO
1XdM9KYjp/Xhu15/xXtZVBBgsVZpQjUxQFm1HTKi3b7Ld/GteSfdgHTjVdwBsBRwoE5zfA5aklek
OvCIs1Y36x+/Y+E5KxMNwCbN+UYB6Hb9CxDt7bo4JtFRskaOTdeeqiHq3+1q0k2wuBMIkRwmBgBz
QMH005eBSNQOzlz+9senJKw9MVacbhDd1rJAvZN5mp79uL6oXIsz8SL0i1zCSYkM1JOOkuejzunJ
7vA7s+PB0Xfzpjj6h9rNX0TvPvho9i/X5a8mHwv9mTjStpKezvT6HAzvavksKPO2r3UvlSQ8aeom
AcwQj3uH/pXXfIyJK0XY+4NJ8522JBUmKyzf7bFZhJ5zknHii8nEFzCT1QBuhxx5AuWjkw2vwn9F
McEDxpn3MNGlrWdVxPEPV7U8Y3zI0w/ukME3bM0Vc7EH8qQYZWHNUCM+gtpxIz1EBA1rd8hHayDp
nDRA5drlq+z5D/Gr/iqSYSvfdLblPFMqhIxXEOAYlT2zqxxjvl3wvXhPaXdnNQ9qxDl31kVgdoM+
rOMawfhHmypDJdIdMc0dCeNt4j/LvG6O9RjzRwbjG50u+6NkQkaUTs9R1pJoVL1kBJ11WfzIVV6L
yuouQ28KUBEBdoRS1XmUqWqtljMF+YeBgaJKL4jVeX0dOVW5D+OdyHvRWC8WodVCRaM0xq/YgZ9M
z5tszCYUfR+aF/RKw0WiI0bsNJLdqTdcLozVHb0Qx6RXtT8n1mRAvUj8oU57swJBuJ3xaBgknhjl
3Ipg8crNoYBWwta8n1zxFO2Vwklfy/eaSLt4E++TO8323esRctUdF8oxJ4SWpHhzA5aH3QJ7qXTF
8TUUOJkQDRMXWxwY8Zg5p+AW7KVsqFNZzwK8b6QYpwWCZOI2AOWSR6cBTp8xkpk3eb6q00IgE/Xr
ThYSRYBOqTnJRx3ZMQgRNDxNilPPOWFXsshvpgXcNoFcdQH2KPmZUCtSk9ldP4KwKNabTVsWDSdx
4SnExIwZtBnxOKMBsbOS+zkP7SgwDunImX5edcCF2ZioISNANEEHKXq6MZX9AJwT8UbjDb5csrLS
U2Uhhj1VdL9IRot2U86BgznuVKwBwHxTle5YvPSFbUYHjNFF/qFvHiYg8Wme9VeXd1AxWJjxpphT
jD0HNQ7VQacvbngKU8ajNr3rvBi86vULGYw1FbTgqBoePWiBIFScLPsw2p/t7Er+V6W6FW9Qf3Xx
FuIYqzYCICBrHyqp6ps2fUryk24duJW+FXdXKJ8uxfnHGx9LxWBOqVbkdO2aCRQ51Ufoc3xw1dMX
AhirDSqQdUsDAup2kwBrVPkV8KhL1k4r1KOAukUPSHScnMdZjP8LoRkgnCtTAT6hsN1bGvrM5i7W
9i3G5m4CUU02stpk2+uhdm2J0DgKfgnwmaBxh+q+SMblMR81KwfJZKo/GMY92h5H+ZDwSjZrFgSf
CZAogNuJ6UnGEQa5FcoqVOj2kh0/EneBNjtCrmyuK7PiCWispADxgEkw8aZ8rkyDcCiA4QZIYJh2
t8XQF0laVrwM9IJ7Fb2bKDQACFQGCAUWjdmplYWCQ6R0GgkaC7Cfc2schXB8ExpFdhOg9RPwer4K
cT+/tkM5OW08qXaTRA+BorwPUvCCIbvkRtCneZNgGJkEAbgI/psh8IVAKgV+GEYS0JrA4jKmeLTF
GI8ITgnlqS1fh/zt+t/Puiv799M/X3hNnjWhmqH3jBTSJhFeDPlpTO/TbKOZThnw6qes87DCGOdR
41ydSwABEz91xCAkqRJ4aA3jHGcX11IqBmkiHULAq+ZFGJGbtkcuKasEpUGiGi9a8q4oz0I+kko7
JvJzNRya3hP9kwwm1uvmvGh6h2xcarBOwJj9BoJm7Gn0RVopQC+RpR8SJlh9ANH0rqH+NjQ77Ny6
GTDjPLjW8OwnjedbJy7G5nev7jIh+ucTFLDa0HZe8KWcf4KgF7o59nBqYypRzXUSH4WGaN+qbihj
3FW47cKE9DH6UXV7RKU3L7wRZZfOxbMUTmUZ4TfcVoCRm3wQ+Q12G2964ykfH4faUcQQve+JXWmh
N5joWvF9TKE/qvV2yiMymjXJm59qHjiJcGrL90z91dSPlnmrWpt4EjcB6GgArZxmj52xz3Me0OPF
SxGrOuPNUWT4c55C9SpInFBPyQgYxmAioXo7dg6uzc4UP2gd7163somw6H8szvh1PI6CkA4Q209A
IABaPOz4CJ4DOFtwBI0BJyukf92VBWYHK1CzT0ykUhopJtQZpomI6T4ZR3RR2zKuSPr0JZqlc92x
V7buUkW2uzFCmV4X8l4j2qij3DOjXTsj0czrib2o6PyzgmihpJwdOrBAzp3XnyZfTzrImebRTq2M
1P5jnv6ytL3U3RuGQBLLmcENOL0OdeLokicrX+jrI4OmEzkDfzrAhUvlNIybRkRZRCjd63a46Gdg
P5CeXIuA6YOxVCskGF9D6tCae8AGkVzNIA573gDxx690AnN3KrtGcDdH70V5SPKMtCLeKUFWPkUY
abfuOwWDZNWt2QekNm7kRv95/TMv0uDvz1QxMQAOAYMOf55/JhBARTC0wY4BzmnBsK3kOQp3FdiT
QBIUW4GjGg8mYK6BIW5Vr11JuvFLLUyOtVa9ZvEVzH6UK380Eh9fIbYGUZGa0qf1LuMFXXpFvtgQ
CzHM/hPNootTf9DIUFvKQz5LImW90A6jNtd2aVkt6YoZwGS+DHDWPAvdrvPBzNfFg9sokckpwVxc
tb9tT/vj0emHyUWVtb2IFDaX0P6WVveZ7IX1TlFTEkYZMSyns96M4oeI9QfaJP79qY2FK1o/hhr8
GU/XveCi/MV+CWP/AgixitLgS5oe1I/VtmtUFCWrgynvLR+4drUjoYNJkG/pMyMGs+abcXpWBd/B
+1UHMOg4nojc7WvaL226mQZS2UghI/gbs/TNQO/5VJSb6998UX7555sxDYe+czCUfp/uiw0mJOlg
WMOkkbB58+WNYfwQlJDUjboZQYXk97PdgiLJQNMOr8Vl1VuxZIaoI/O8wMAOzF4vMFoMNsV0KEjX
NoWD2bwvtQVM+nUl2Vz9Hx3/SGLWJTB9X1VqSALUG7D/MlsIvVYbd3rHY1rmSWK2hpxh0fwEkgJF
dHyc3HiiJEp6p/IuBt/MMheb8I/12FNJzSvTmEJEwajyHVMls4zfpvuym50suu+E2JURKgMJfY43
kriRlX0QHVQLWdFLar0p5YthzviP92E6AQmc1N0t+nIwr+oW8gsy38m6v74G6yGSovJi/gDo09/b
eOFoupL6oGzAB+uCfwMyaseojftAMgB1OSpeIqveKM6AwTOczLLeE/+zrgEPg0HazWz1TtHyaKrX
PX/xQUzcmENwYtN5SpLrs0dLdZLYYmr/2ISybQl4rYwOjXg3tDrex/778Q7kd1wc6XGBCQbGTTLg
uAxRhkCRtyEwYIWT36cu0AY5bWprKkKOAZYnpOiY7maOd6FJULoxcCCMmhCDeDgcwEgblk42teDV
8xvBw//X3/g+hZquccJmCYpqeQ+CdM7q03OacVcUyIFuDmBT2pHNfEmq+FMcZggzcd38HAPFKSzp
RWl1Rx4L2yq0Rz8YdqaYHC2xtzM1vNcH6TZSVU/rE05VYs0qcEKKeY1LA27wdBMvPLGIgQ5dptik
cSI3t3I8IcEu2k/FKjtce1P02FVZ9AJspvwQTnNkC4N4a4Zdyskrv63P2MRAWip+J194P2Ac0ADi
k6+Gkkbasczc0ERzsKzU4lHyMYLfawEdqxwGW7XixzDNMmB9zGBJjDQZS4eaKzqXHjirRGv7zBed
rRJdxYVlusRK8dABv+woBKu26QFcqJ+KGSALwa0y2LWY7Q3t2GWc4LByFJzJpX++kOtXSmPlYIwh
URvvUmPwohmTg23G8cJVJ5SpGyJwghiDMXgKXHopouolYCSWgOTXclqw1lxL0xYSmJNG6tUpEnMo
klk3gfE6KjsUnpLhVRnvs2IPqkJVPg4FR621e9iZVCacgD4mCFUTemnGszS/+oK/ScW9kN/V0e+0
BdEP6Jd4zC6rS4bSlIzTG17MArNqLcoL+gRNVR0Rw1e3GXpgi9ziVBeowS48ciGGMWgt1uFkUDFj
kNnlsAkT189dZXwoFB1UIJzyz9qWBFfRH60YS+I6RCtuCA0JeJYzDDOfQCEXBb/S0EJJyM1y5Ax2
kX9hwIBkAycXu25STB6f74I0zlKpTXEgKU3oDpZ42yvFqU/Nv9ls/+oIBMhzMXOaAOCXhr9Se2ja
21h/m3mBZHWjLUTQG8RiPxeRGIrdiFVLZjBJD5XdC5xQxbMVc56gSUrUwKOGSBWGGwWjVuMY7K2C
h1BFIwLrfmAQAnoYICMoS925IkE1ChmdFAdMveJGVUx88yRVLVh+DoLOQ0Nauz+cHUxMGAxUs9Sa
GCtTSft++q2F8jZvt1Ux2joAHkPrVpy77wHu2gCmlLERjWZjjo9Wt+20L0u9EZWvwvgC2qQq31lt
7jRF4ajDQTB+mjrgWNHhdf28WLHO2fcy1kHpDffeAt8bViiNyHor4tbT9bskAyMC6GZKgiE8HsE3
3YLMkpwJZSJCkMlm1AoQms1ujtLakE+kjnIXjFl2F6vAwHw2MWhwXdO1wI4oR7FxUOWTMQ517giY
RlFyfYQjaENNmn2cmvBpzDc45k1q3OZT/VvVs4da5z23rlVXl4LZfq2gV9IUVqa326du+CHJvwNL
dErzqah3bQy22Pm+NA5VN5JO48TelT12lp8wlg7lrkFhE6J1LbOz/scActo+52zk7wHvi/VcZEGs
ZXW96n3gWZEYEb1Pmk00vRTTjODuKObP2iRSmBPUTo0CPVyiPSehM6MJr5gey7h1ksgr2jfZQgU1
JfP89lfLTtkqAE8HXigmVjaA2cvKCSla0T2P0yFVdkrq9eDfHOdtMH01/iFT7STfXRe7VpaD5f+I
lc+9LcGMmmDluNENFoqMiZsgIYzSyG1B3ls3jimZduH/7OONBCzbIgXyugH0XoAbos9OeMhkRzZs
P7VjlCdb89Dwvo8u/MWSUbxDGXd3+up6/nkFuHCrUIBVdHVw4ikiCZ3y7u58Y9ckP6aZ4yIXk/u4
vxuUX/X/yWMcUSiCtIgamCOOxi2KKVKEgT3JK8tdKuyj8rk3HzXtBPiZcOxQkjxNBlobg1/x6ETS
vV7yZuzW9+TiexiXxUhkJvUxXR7tLe/mXZ3OnoSQ10XPsmAn3cukAuAnfaomfJF73TfWkr2lMdgJ
LzwTaqMEGFtUW1sc4cfULz3dP/l4EMtwXSq/rPAz5sFs/H+kWiKKbJSP6Ds+Lk50AYdQbbSKRub0
h5WKRMvfgiQlRvWsm7tqbGzDeBRUgaMs62h4YNVx7oLGDmRyOIKZU74XB1D3Cia4YcSdBqycATwf
2hHzNXX/UBSccHfxmETh7ihNIZqQ8CZ+QXhBaRN7TIWG9pv34e1+3X26N4+Bw3uVu/Dmb7R2epaA
hAbdCmyDFSA9lC6cs8h+0cjJ8wg5gsqe2O6Wk8xabDGKCgIFEq74QPLDwy7N0hZrJvtyWshBGdnO
yTl5b6d/fnjeyTsRiMVP/HD/77/4zYbsCH563//+84cucXNyPNrO9v5++/t+6xzuX+5fvl62HKem
O2YZUfCp4NxD+wb9aV6gz2VVq6l+0YGH125sz/Mi+/vHloep8o1jciFIAS0tWIBAJs8i74hDkSXZ
BOM7B8fxHA9Ku8TmaHPpttAGlOsiyNbRW8HejQCpm2VVVEV2Qg6Hl4Nzevc2r58qeXU5S3yRlnzb
bSGJiYxiHki+FULS4XTCstkuT5W1hcEDK3ABweemojXg3IeiwiriJkIR5HBynLeT94ts4A72lnOF
/UbEY9dlKYdRROqzIkwKyDm9v388PT0FZCZPI3mYCaa08Xv8F0S7R9fePv4u7cffjwOh//yeCN4b
6f9wbknf6GyXXwQAP8sEZCyi6rnmNVpL8rCR4Cl0u+xudzAvsR3ovrVtjvrff9k1YUxJajBycdQq
KsyB9xPvYYOdCUnO1uGI+oZfuRClomHGAGMESOaYlEYcmwD4pw0VdaI7wNvRbU8DAdSDfg79eX1D
rNtyIZPJZwIrGbumArqjkxGF4BeguOPXF2ib2JH9a/O6uTveHY8uZxEvis50f6Ap6F9lmQOkq3o5
FBMIRgQsiOc9bX7YN7ygshbRz6So565iALYA3DhUPeeEUhki6N0GnvrMc5OLxINVh/FJPUprSfwW
9OZ4uw254Un4rsNeeIeOKTW8BmNInX1MU+IiFxJ06dCVOhjkrfc61/E2d5+l+/kdKu0t3QOco3d9
+y/EMts/UfwsmyWIpf6RkLfOfntp3AHHwWS3TuP2jmNgVxCclCpp8U+K376i4cBuXTxcE53k+Af2
31733O+O9Wv2YFI9Mw/ReaX+s7T0GHVO379g49DNQ09UHKN0s9Jf8Ct+HPG/35sJ2wk/HLqNr3+V
TvfLla9iwfyFyq868eyrvr/Nc/45velX0G/BT5wI9AfvCxTq0uwXANQSfT8gsEcew9ilKFApVms0
uFDByCi+fyBEPpBXaH9j72mYdO49XlJzkdOgNgfoBPT6gWoDfXHMDlDqJlR6E3L7bqpJp+PB1OqI
lWiukgace8c3i8yZkowwJiq3cS7Eoang8CvIbUACgmuw3ZNf+N1MACuAf5C5udCXQO3N8c5+2D1s
dq4L9X//vv+CWXYe3Ugv94ftvXP/8nK433bkd+AM5Is3csUWY2h+TI2C1EPDOzhLH6slQ5bjqSnB
iJro10AUTIrKBZgTmnKr0e+MzWzM0S6o85QTZFeWRMdQErg6QJRlXODRmL5QTbMKsABMKagEt7jO
wfs/+lY1NLljroVcd34aCphFQa8iRoJldFqAVYJZFCtRlKTuoafSov6CVnd1M5i2gRKFUbuGxXks
ush/UN9eSmPyn8LKE02rRSg33w0YRbdudP045psIjV7tHs+r15W7aJHEKp7JYwJhBdLEuBMgL7fI
/Ob/BsrOdv5IP4JdsYsfSlJvkqfJGT40Tkih+4a1qiJSDnMNDHkgBsafL+4KulKltV9YoPMu76Ph
ZxDjWZJXLuTI+L5jLmR0ciJlQw8ZVeKjRSVBr8N2wEPPdROuueNCE/amKuNhf9ArSMlS5UkegO3b
OmI/JERSONn3RQxEN6tpolvUQGcjpfw7txkCQ1paU5bT4R97irubMVA5e2tdBHhn0PqLplm2MVcu
8P6hguzBrqZgVzbgtgSmxed/NBjUoAPAhkbhqoFgdq5GEHYgzPWBhzZrH+aIauKPGoVuceCIuVh9
KgYApCCYBcsODg1GTBcng6XXsJZ6KCrrlKmGA0xCTnTgSWH2jzX0gyJFkFKXADeM6mOsqV9Z/l+p
x9EXgDIwmB1EVKawYZnt0kZabBU9xAT6W5R/jKkP8lGHC3J4eb87k4MT79xopd4WWjxATpo3jlBt
5vFdKfZzKJNQT4hm3YD7MK/slAfFfRFkGbmMa8uopga9T+WqrQt0GzvvLYKit9uP6PFVHsRc4ES+
i21rimB8kjRAUwIEGffNc03z0Y/asUWHMNp87WAs8BQ8EF958XnYPTxBdMstopCOeXpJmSCoUdAY
a0SKvAPTXHGY6vI9ATcYR68VS1poKUdU1Qx0fLCco50AqDtJQZBoyuQF7HtOG3QdAXQLicX8pGQG
8YFv8p93NHYayJswloAz9zuvWaiYGBLoq+IutxV0jw59T/rQsfBM4lecvH1lt9GSGSXqwugAWMHO
bRn1Q402JIQOTbD2ZpajGxYsw4Vi8K5Ya4uG9zfgqGNcRUVZ8FyQNYklQjg0mhJUwuWn3rpXUjeq
FY7lVhVayGGcIxQFPGdHPWKhb2witAjIRuYkzexdX6CLd2bEDwDC/9GHfsdihUYfnQhmBn3QQO0k
yQxiB68xXH2yS30vJWQEDVMlOA16Ubr5ECmcxqBVNdHsBw8xwGXPvmbloHyiKHi5jUPelYTElSfV
leSCl0BDi7Okgmr5Rwz7duWrnZQKKcQEYWir/vugVI+qWDitLG2LkueMFwkwlUYPYjSBSkAWZWJy
NOKxdjBnKAW3EMviIKofUfQLfMpOmPIehlcOZghDHxMurZqqsg4pCY0IakiopkT5nZApR6P6ed1H
VtdoIYFxxUqc6iCzIMGIezsPeoL78QP4TDmuuKoIukcANI1SyQUUeRvlU4Y6O+KTGdyLxvioRJw0
ad3ZLbzhoOAqg3WZ2bzoBtDkrNDg7KP/4BczeGKejGx21JKYj3nuyv29oZ6MXyKy+TxrN9ftuBY6
FPC/4gOQ4oAs+Xyr5WpT+doExrvYRK9DDeTUz6hzffQaXpezFugV2gAONUFuzw7G1lo2SHIkQY5i
nDDk6YyFTvwpIZaVbnpTImj442zj755JdoOhXg6UZRjWUNisPZ2HPB9UNQd7ivKqBuhojbLu3UiV
Q9lqp7xrdHtWwye9Nh6iYRyIloTSrlYHce9n1Q4XeMUr2ypDm6jyfN0aF/cmbEa8kCGlBP+Jhs7i
c6vXpSYN0eRndj1I6GexgdcfVB6oG30NbczWUxdy/HhtmTHDoKBHQwfFAnv9DTCGEuloYbRzOSB+
92EYXl7OdpRwlnlVsYUcJsEEWXkomAV6iP3+uR3v+nyHhjkn07aldZJKrxz+4ohFmRZvbnT3oPvu
3JDo7tUEfwhxAzBBkDWgdxkkeU3Nu3iuRZulGGrexYGktmjUkEyYT7fuBqMgLcZ5TevpulOsbRF6
1dBxz8BEGNt/Z0ZNllldlNvSeOOHp6wGeZKxtUSvzd1w+hvDLYQxCxWKddFkaYyoo4qkqg5ytGnA
uHBdo7UzZ6kRc+YkTdA0AmIoUN08wej+D2lX1iMpzmx/kSUWg80rkFvt1dVb1YvVK6sBsxp+/T30
wzeZFErUfWekfpiWJtImHA5HnDgnKEBFEpd3LRrB/b84+H/roYunQA/6jiGPYCoyXyt+1NlzbX1U
1en6glaP0ZmVRbR0vSHTjQMrHj95gIFXjz3x+y2k2+ohwksTfoDUGDQCC2+L8j5NJHLwyI5Cr/tl
oKAHa6wBLR7QimgUBXzcyg/WXHxmZkYTG9OKbKnQm6SlJTFaUQRIrnZergBFBtcge76+ge8rOIh8
ALmjHgASDTA+LnYwy0v0rCHkHCjV+E5s+4NLfbevQWes05NVir0z0NonqvMd4HfM4od0insM0e97
YNB7NWBs8rejtki41rYc7xhmeQ6yFctZxBFc/GJIY1QSipaFYDVAzP+dVc2hND8VU0DK+2oLbbu2
38yxKdr3qCjhJrj8yBUjLWQAcpx26NwclZEDKWPH+r60cze8vumrprDveDZ6ENZZdnUpIosoPCyu
rKd7D4OUgzY+umx4uW7mPUIANtgfKAJSJRcvrMslAfHoSmN+jk8AR7Ms/tS3yX3T/xrFT3sAfj1u
Y9/pjMChw4uZ6J0DFc2QWAbQ3N1mHXQtmp778yJBbE1Q7BIP/kwwW/Opy5y+OooGCOpd77DxhYI1
Ruwx6Vw4Por4nQwr0+u/wTOHcPTMCAQvvM8BV4lNs/zALdJ+1p2ZpD4RjcdCRWrEtDEeyluvLtl3
OU7eh96t8woFB5O/pCL1nrULIt9eiuZV4f+S+imGEL7miutDG5dRto8I7VvfggJs55tgGYifCy+f
Rx5G0UDsJlUQmbNsI9tTIJ6qXeeC0evY1Kx6qoSaMPGY5nXud1XLAqadaq9AyiyjFkRMDS0LtH/i
rvL8UQ3qwatbc/JdVxc/SceSr+Pc9vMTpozEB5Ep3lKaTkikG4U5a5pWlnuT9cwGUioyXgbV6/S+
o6P7ZMbS0zuwJA7Rjmkrf4QKVRdalR25mGsFmQbNTXBNKWKIz7TnWXdjtY2Mdulgs0ezlvUpjmq2
12mPnEDwCOddNVwaoTem7NOQqgjjcV2fH8y6LfcSkM9in3oYfgqsBFjNPmr0N2HEaRcMGuOUsWNV
W8MYazH+3HEWXlxPw1T30EiHMFTpN+KhEx8YKko827ju34GG5lcuRv4B30KJFJD7haEmNebxBhzL
UT8W5REU/6mxH9UnSPb4VXoLuJhNjteP6FokODe5yGM07xtWEJRb6hh4cUthkCKunjFB+3rdzuoe
etBDBxwKqsnLzNtr1NQXOey0uj4OMT2UKv0EBOOHqhs2gtv6Nv5na1k312MxJOZcZ57co8m/G+Nz
S5Ng5N9otZumXZM9p/WWXu7K0wJVK7xwwSk83xZ8eY0ZXVQnDWQuc+8+Uk/lcF/rH1H8bSyD1NmP
zZ4lH3G6fRAAWRWQ/1aYZF/b/Pv1bX5/a13+Cusy4A5mzUUb41f0GQh5xEs9ZiGgEoGIw6H6EidB
0my8Vt87ECyCz4PN73rU9hfrLhyQ8yRxWwTo+wSVInua8NMgtsysVHZhB7cx8PczrnEpDiiG3sUM
UolEa3BfqNc/J31cH9vYu3HtpPSllQ1BbONp1yb1KSmhXw4cOt9wrffpK1g4QC+CohqfBW7mvz/L
+ieeeVUyl3mTprlHvhIfhORd2I6AFoKsA6VeYNA3osLaBjMQLgNNO0P7/kABzmxWvVd5iZGXKJ3r
3K9l3gSRGsSuq8xf151n5eDMeww034yQwgDcIgMRps6lmWF5Un1OvF9ZPPp2DZ8hr0R+68cH8EmN
09+OtaIUemGUXu6pIUUe1RQui3HoY2q6X9u425c13ShrrC9u7qSgVM8wxrhYnGErS5QQ0sF4OVQe
5EPtfZRIm+UjbwJa72RzL8UWDP591MPaAKbBdgK/iNLe5dqgndx5XY3D0chfdYOB5fJBiNEvyMaX
W/ORczuLYy88rxxzhrXVzU2Zf2/lzhyerzvH/BkuSyeXS1lsXw0RZceUWEpbP09G6WuIx123sLVZ
C0fgVsOcuMAisgrTEESesoQ/M+g3Wd1W7381TJ59l3k/z86UrHiKThEWU/BHggmQxvUnDS5z4Qvz
bjCF37Rbzdy11eFE4RQDcIAm6PyTzkx6NkYOBo4KttVSSB8/jslD0Sd7e4vmdc0Vzuws4c5D3Nij
EcNObBa3rllAvD0PpzwKr3+sLTNLz9Z5TzsDZjpwe3oD38WyDiu5xf22Ugud53ARlBw0DsEwtLAz
gM48MTiqulUyTOgFDYLuVR9hsMDpuAkWvTpNdhnUGvcVV+QhMZJ+Z9dj8cYH2d9aTWGDUrMet7hl
1xyIYcgJg07AP6NOevk1SQGJNY9IjOKmdv/VGCdMuYjBZKDNaCj/Vrpj8+gk0dAGBP0EZHIIurt/
+AJnO7M488yuKR4p2Bku+pdSmD8bRkNWbjzh1hZ6vv+LY28WzVSNAt+ZDV88kLqapRkI9TzZD7Ex
IQX+qqd/WRdHuQuv7jmJW1gE/jqrYgsF9iThYp8qw7kp7T5DAzffEqlbi2kQ+LNB4IULHUn35Vds
m7yNytlU19l3gHM8JYUbXP9Kq9cOWn6zF3vcspeF3VhkaTsZ6LIozFpENXjXjpZxbPs96OxN78ly
MXLSbVB8rMUabB/gRSitIBVdbCEhHqQ9NUrrjo58ZrZBPo0nSenOLdqNr/X+UQ3iUzQJHGCeYW2Z
EbHMU/WUWAXaptKfSDj1kW+6r7V1Xww3Rf3p+m6uLuzM2qJGyeTQTlLCWoyiNS8OtgEGgrLxyy2e
2vfIUWQluK+R0XvINl1nEa7JVOdNMa9rdAyId7V7YNTDpGv8tiFBysxwGL94Qx6MSt+LnO0Fpi3+
fq34AShiA1o6e8+lc0pZVpEecB3GFExc8kfH41AaCoyyycY3XDvjIBRBkoL+NzAFC3dJJpcXMiEz
aOax58PeyH2vfXL4nZ2eBp34jNUbV/2a16DzAxJbirsKDZnLtXE30maTJ9D8498m8NeSJ9lQv8H4
FdNh1Gxpiayk7dhIPE7mD4rO3WIrLVVWYHBQKBl0XN2qkYIXidQgd9AUt4eNUsihbXkjNla5El5A
u2Wjhui4FCXOxb66ui91OT9JnNQ5kInvq2QLLbFqYqaHQNUHpG7uYiN7FwQUbGQ4flN0UhaqQ+je
/rUfmjPphguqNtzC7/LmbgQPYefgBpbyaKkIavZ3dWL5XrzFxrtyujEHjr4ntFbBgPduv8o0ByOZ
i8ifDmBIj8B5ceOUz5G14e+rb0kG/i4MLxngP1omFU7SwwEz7Fo5s83YA5ALL8rzdfHmjI9J9ljR
R9c9TKrdX9/K+Wssc2hM/80ej6BsLL+WyVlHowELbMk3QqEyjtJVEW08yFeKrhi6nSXT0U/EDMoS
QePWQlqOxOFiFoiJxkNZPun02ZUocx6G5qFxby1rPyU0GJB+mq8otV1f5bvPOKdFLobCZrlKE+CT
y8NddyWr+0lj9pW8URSUSLmjhgrMLfau9yWX2RCubhTKAMlABLs0FA2JYYvZkFmjZOsGnaWDBJia
Cax29j4mXyPxqSn2uvhisQOQPSWG0PWOu1svy3eHcPE75g05S+1b9CKMDlK6mDoXPrfEPgdjPMi4
B3Ts7xX3RXHHgNQ3d6rofZ7ceWQDdPsunC5+wCKPaSZS5aOFH0DNOIKkB9T4DDCZOaiLFEa2k5HY
1ZazcYreBdWF0cVdLOyqA9QORlsd79LqptbSz+M96Y9Ev173qFVTmO+dqx8Idcs2QiO8Dgg7QJg9
aFCS6FBZuxwM61YfCvG3XdB5VQDWuQYF5hLgustvybOS0agGEZv2Hqf2JPsv0xbpybso8MeEPZ8Q
pIVIDS9NoMjbF8rCbHg8KlR6w9H8nW+plrzPXxZGFq+DuI7FVEN8FATMzGhAbmc0UFCKuq+y9/Kd
y1N6jLLJeCl0nu7zqhogwDHKcseQcdxkeeL8dVRa/KDFZahia6oSCqB2bIXMQLkZNKs8dMQt619E
/OwlJ+Xtk84LXXafOEG9qXA3G7gIvn9+wH84+MW2W21GJybxA1jaBK0ZSLKz6ck17h1ILwBkUZLQ
q/HMAenoD+qcrnvw+2fAwvrie5CRjs6o4MKlcYjbh4kJ30q+c0DThy8G3+f1vqk3tnzdz/5b8GLH
0ZlWfTFD8W3xlmcfxgoQ4t/Xl7V6MM9mC+bIeBb5SmVMEDaFCTBJGvUPntxI/thPIGT9a5zyYv8W
sZ7K0uB5OU8xpOND2b3hibO34mLj6loLpKjvItOheHyiYHe5HnB20tqLQUMHWsyo3ktQao1fu6QD
V8TtIA7XN2/t+5wbW2yemTvIEAEmDAYx7NzoOaVjWPffrxtZu4zPjSz2TcDvcBfDCEOwsfp7Cf0X
0A4bYsvBV1eDLq/t2MD3vaNo420RTWODwFk5rl/+0P3gj44MHXNXK2vH4xcIIoZmiUkgPLfrcLQf
Y/2t7jZ+xupy//sVf8aZzxwSvL99Qir8iiK9k8M37dzY+YvYkvxYs4K5a4wNgQoe76WFm3geIqeb
lWDimx5oFnr8geiQb9HbrO0okpqZMAJUk++0Ft2qj5tBNnnQRNrvvdeG5P6QbpQK3k/S4mDNpOwg
rpu1kpYDYuNgpoY3WzENUN51ucopCBhLfswsBZpJnLoM3aopr3dRxrt7zifoZKTDWN5rlzWoZ/Cc
q18DwUg0WJvLyLOCKY27kEe59ctocmgM1CICgzMAjYbaNyM4OXeUy7a963tbG4dcOhr3QU0rGqL5
Hv1LOgr5EDqTwmMnl/2TvLBM0iVtHijTCguxkyaefdzvxg1w4VoWiIx7hoXOz+jlvEZVmbYiDBup
6qjbVyn7nVcO/dsn5fy15lkDwCm4/Q4dLzoaE2pypJplc5uAozwq4o1rY825OVrCIOgGOBAUp5cx
0O3jTk1TkgdJa2Wh1m+1CYkK7YyhBhr/enRa2zOAp/A29iBH4SwBbgL0AmocEZ2yUfq8fO7zp38w
gMFcwHWAuQfW5XIx3OsdkudYjDNznnentP3xLwZmoKGH1jZSxksDXpTqyKNxHkwD+wmij4CDgG3j
o79/r+KreyhU4l+8ddBgvjRSQmBI1WmaB7oRBzPZeRbeETIkbmg7nyNoiSlyV3DD98iG5dXvc2Z4
/vuzcNpXUT/WeZYHTBXf+p4FNLI2js2au52vbXFBoQwEsEeMtUXWK0phoa13hKNh7mzcth5+6jL9
A9k++tRoxyG9X3woEEcynk7g7ayZKYJY/dA1nkrDFyA7njwduQEt8jsj25oTXF0eaoimgcgzA+ku
d1CCZaQVPcyOvQtdSmWHWcq+56X9uSA/r7vi6n1hA8xrO7MYwzIAqZha5dgg0BHlPQyJFZiDfddG
2e66mbUVYdr9f2YW7768oV3Zuohzo7B73x50IIF/TUB4mXb58f9na/6oZ/5HM7CRkh62+uKV57dF
dp9XD92WyMRqcj5PxmJUCiX6d2RlkUzGxsZdFWCY9FfXpAE0ynxIGmNemvoyrp+yIg9L9X2ek7u+
wPWjjbsd+HcXFCtLvhADc/yFWyqssJol3u9Y+Ti6D3FysuxfpTo6zjOxPrItGaK1vB0oUmRqwGxQ
vHQX+5qUIxI5eKVbx08WuljFTwVKep4d6LC/vsLVEOIC9YPiMgXAaXEAStrHTFkwpVoMIDdmfRRR
ukUNu2XEulxParACvg8j0GD/PAgD4xJbJla3DHcVtew5v1ziXMjIPD0R3CQj6X6pKDlVA5TSqXfk
w5uqt8DLaw8R78zaYkG2gafVgHpo0JkTEmkDAxgTBuiHbzwmX0TvPZjOl+vf6X3ZcL5kgDHGVwJf
FhqLl3uIHhlBEwAmSwDAhkkGZpV8Yrz8XBijP0ASxSnMsC2qClOGX21vDK2Ohh2vdgzi3Nd/y/pe
//dTFiFG9OmY5wrXjucMGOtCcHlo1a5z2l2+1chd2WjUfzFyMdMbm/jzctUNZIqV/EPnrCEp0xxS
FsbO0cUUW8TfyLBx3LesLT5r0vG2n2SBc4eJbnf6pKKvOkIpPcOTCUCm4nh9H1dCNcPrAQsDeQ0S
h0X4bKramayhw/XtsAOqLR356bQf+KTC63ZW7laGLA4PCBcPCXvZsqW6Jkkte0gYgN+t/ugOR4fc
FPRo5o1fW3g9VxtVurV9NFGhs2b5HMxhLxaGSUCIGAhEzXx60iqIC31r7U4dkLxtc399bSu+yGb/
sBmwGxaWeOkgBsGQjFHhVm06fquRV/i6g3iLIzE1k7EnF8jC6wZXrnEYZBhPsl1MKC2bVVNUapER
XEbpYB06wv0WheQB5+y6mTXfODOzlB6tG6ty2tmMwLMobe6rJhCVBamdjfi/dsMxaA2BbcMAKx2E
0y43UHlO11YTWqVTVYMoPiJ55reFpW7HnD4T3STPPBntH0K57X4symwfp24X+zR2Mah9fc1rFz06
WejDz9PoM33a5W+B9JklW27it6R3Fce4AQAak5hzd7SB9sRAQEMV29saTVx11zOz8/V1lsaACl3q
PraQv2vyDAx32MXu5zLmB+JNT4ql4GTd4rheO5LnK13sukGkycYBJhP9lhhvg7XPp1m14MYxgshr
/GRrIGprjYvQNjVCJaULg+VIwOX4RU2fpIh8q0yDQb6Z8UZoew8MsvBCPdvT+Rid7amD2Ugb6J48
qKxfGuqJPUTrTpF3x7wTo49e+6mTe+XkmBkBGnXjibwaE4D0BaMBNLzsJelTBxRCGZVwo9ZAO7Q5
tsze9xxicJGPBtuGz84+uXi4oJpmo4XMOELd8obKIi16SFnnge1WBthbEvA8DSO4TSWVfmeKHzSC
dGkWD9aNZZgvRJh2OLDWDUBR4uESj+Xp+i9aWz0QLXTmHgQsdQlM8IZKpU5BsfOC75hT3VLIszZ7
TrKDktPhurF31K7o12OK/X/WlhU9cKdGbZVAas8sHjtMixFVK9DtPyN4BXFJw0GmYQG4iYr3lRla
AcNM58cqvUOQJvKDwfz0SYckNNONH7aScuJ3zd1HlM84SNAv/Y/YDUFJDbug0Y3KVPWIq2Fjo9dC
NDDGmJtGfQFjsgsX9zIR16Sdo1WWsCwce8iW+9DiPVn1pJJ9or325fpur1kERgLchZBmQ0lmETV6
hT4FL8CECyaQ9LGLGtTJjCm7V72ZhCJqm41Eb80eZp0gp4X6xkwafLmJmKT2Oq1wuVYF+HvMiLxN
+XSTmNZjHm+hMVaD//l2zj/mLGLQrs0spNXIqb00KNW3vvvkTrvBRKf4i7buZYx8/vX6fq46CeID
HAFnhXqLLygNEmVpjS+YD54vZHM3iC3S6bUtxNgB3nEzqgD0mZerMoWZTaCxyoOhuTPyWyiVE+vg
baF/V888vtFMNwJ0xhLvyEu7hrT1fOaj4imzyY2K1cvIkx3IOR4wwLORUK7uGwZFoG5tYyBuiQ8y
gPNsJUj3A7tTzW3jlt6dO/HP1z/OvPnLwIrT9T8jC3+oUtQC4h5GHAwke5nySZqFyvp23cq62wHP
OGMAMdWzvCwg/2wWaebihU/lM6a7gT+vTskQH4mAZk5GjxjJuh2cX8z7p3QHVc+ZNgPOZ78D1ICQ
0xOJh/y/s8M2eTUJZrJqa9/HItCdPEjnbSj1AZyoG8FxbWtRRwHzHDCIkMpaBEeUTRwCImIU2xoS
iu404SaKf21s7ByMlt/v3MjsROfnWU+NMcQw0hMP4J0qDXREdrmDpaaDX/b6MKFCWsxjd8xL/Cn5
+f/8AYvTXaLvRnKJHxARuafFgU2vkXig46Ftol1XP1vGR27/RqPyut21w3G+7oXfNnVrc2kjSDtp
uSf2gbs6vG5hLZezwSqEkAXGcryyLne2jszIbpoRxw/YWNvcmf2nlBwoOXZZGuSQWLtubv7Byw+J
QhRGjWeqbNSJLs05k0CAixHCTBMoBEC/WsjYpm8l2QI6ru3cuaFFjtpUThEBDpEHtCpeuqn4aBfT
xlrWPB/dz5nlCnkBhpov15JQkdu8R7YWt185+g3qqfiXIsK5iXmVZ37vGG2u5J/UfviE24tBshHv
16CLglY9KXMjfq1+nLMFLZzcyzxDJQIfZ8xuzLoPCKv8gae+3kqotgwt3FqT1Or6DDuXihuTf+rz
+7rBnOVGTrX2fdBGQI8M6iSzutbl5ul04pMrOM5szku/J69VpY5DVDxfd+k1T3MBvgZsEvxcoIa9
NCNiw5koQ2jgWUpvDWEC+92a6afrVtZqdpiKAFIBWG/LBZD90ozRpqzoBtSTko68dco+WMSG1ooB
1DKEPnR8NzTf7YGHCqPJXhftIhwpXkVB3vENv1995nPIIs60MaAxWUIn7ModUF+XCPlTCxXHpNd+
ptH7pSWkJ8pgIB7wdwqKkokPyZagnLakBNcgT2jIm7hukEli0xebEc+kWylHoUFipTUkLwaIZmNC
2u8gb5yTE7Uzy4cK+U0EyRVhmYHDt3DNc2BcRrLzTVgcTddTuWTFXN9DKlF0+4zdFv0eQA8/ksau
K0u8D4PrPrB2bM5NLlbtgKUgqiJgEbxa75P2e5McysEOp/b7dTtr2wtf++8DL86nU3hjwqAEB98C
JrzQhV8NLHRZfRO1UeqD1j1k7Xd7yg7DUOxSK4F+9tY83aaXLY4vzXqLg8MH1Tgp/NxCu0L6lP+a
nB/K/T7G963ugowemu4fCo6c4q0PoOkMJFjsMrfHOAM4AWHdTI8R83yvFHdW+tLyMHW/p314fbPX
0u1zc4u9ViUyNYKGJIjApi/FqHY9dSFViWrqXHc0vd/Xza36EMaWZ5Q3RXK/vLTaJPV4U6F+2/Fw
VGFZPUwGFLG3VJpXl4WHrD2PGcy0GpfhKk6msqMJ7Cj5Mh+KXh20Cd4cdc+3yiarpv6waKDtCprE
RQCuahm7daoQjgwzMKKjTUJZ7kfxLbE3IAZrydLcvgNFD6DdbIlhSEauW3ArI3tpd60DzefnPns0
3CFg5l3Tbpz22c+WAebc2OLBbGI2KooZjBV9Uxx68Ef4hNP2hAG4dsMHt0wtkkCQ7CkqTZiyhwc2
/sjJEyoBGzbWHA88rcgyLRNKxMvaljkTPZQpHKLqlJ91ZYC2s19ZBPMnG5ZWV3NmaZH6QQjHm7wS
lqIWamQ21CDFQ9+/Xj9Ha+H/fDkL/05VD7a+AkYcmkD+7kOjEt90Dqb5UY7Kb/QjptKvW1zdwLMC
yiIe4rKJumJEAUXHD7TcV8YpyT9a6YbXrbg4blYIo4KQE2WspYvrCiCdar5ZGf1tsV2PSU/n1INK
1WA/+k103crRnduPQHqjIGSAeOMySliNLptpztKl00OQnOxBl/GRuvoI9PetjNwtYhj6/kzN+QLY
uOeOK5Cfl/Yms9adbWMPAerbDS7foWx9/SutON8MsUMNF49wvMQXX6lomnysbfTHYvJWRQ8S46hp
vlGT3rKxiAw0TwwmFWzMo6gFBzUruTO53l9fyYq/Xaxk8W2GJHPsqIIn1Gnpg6YuV6fEfjEhn/7/
sQPSq8U3iXrUoSasBmB5vzQeAYjo0gpUXhue7ax9fLzTUV3HH967GS0LXUaFeWFsWw0wnN/VY4VR
U0wphWBDSEADy8u43MlOeaBANOgpBi3gSQPGAHlouzhSINYBXnMZUj5uxZBXI81hiuN0D2vdL0xf
gE6nBiHHE289IXdZnaJIl+gpYr4cMwB/W5w6duzQyQB2rGzsXZZXlu+QSX8Rw2S8plET3XlJNb7p
KGfiuRhAfuPTNJ0+DAaLDhz0Oj9Fkk1PLLegZEYwLH2oqqoYANqLhjSYdN2JQy1a1t95dUbU3m4y
Mz7UHeOfPciEfSG1su2gKMv4tRq5mfgkEmBP4a3VH9ETLPZDivH/jYC8FlOAZAMyEw9lwPMWF/RU
4UaQJiqKomjD1jnUyOQqetTqrqI7yT9c96e103FubRH+o7RLxtSCNQa+sK7CUBKYpzhqDdfNrB2P
czOLUNJkEzxnhBnT/mnK50x86Lsfaqu3t5YFQweZobSHdA20kfNqzyoAtXBiz8Y8dNCoHxUomeTB
po9ZnAZ2dUvSAzBEnnpy3Y037abZefVnZoc2xtw9Q8G0t3/2EMku5Ye8ycDVtnMcsM3Qx4bsoPxB
tkDdfwa5FlkP6BzRB/EQneEui/Vy0KIR4OhkAKKqH7R8m3q9BzIq6sHi1dy40bjjyI2jzDlpjFZk
zjMeh6cpLm9Gmx2uf+GVy+nipyz2oK15jpYMfgodTNe3SyckTgXcchsFXZmBrm6LFW4lp8DCcTnN
iF+DLamHhSuKhErwWOal+1Lm5Y7zKgscCRoqUv5G+f3YjM1LRfnP6wt9L9IzA9tt4DowJgn0yJJz
kEUOa7TXQUZ7/ORUxj425WdvKADyzl+8BshjAN5zkD+YTQ3JSf2UoPvZOslLa73QLr0X5kfNqoDY
W6M0778AUkXM/NkewNagCV9cdI4DQsyBGaBxM6sDyL9AGI6RN3efxNInud440avWLJw2PFdmNdNF
mEJbLo2zGqP0rS7DsWDQ6wAeaSxDKwKCc+tk/6mSXHo6UmEO9LiDDhzAJov7dZKgqOEJtMv36Yu8
r/yH4Hj7fBv+9sLjsHHFriH/zz1ryTbtgOpnIBASC/pyOgkMfZsRlwyzqbS9N9weGsFVkaW36dSw
8iaLibg1WJ5ASaZq4t9itA0StJlrorkg+yfDGtNjKrlZ+pRkuQU5UtG+xpmjP/cRgAh+SmN1Ew+9
czMaRv5kpEi2iqjceIytxShk4Gh4AaTnQCtwESrSaGrauNdAr5G+DwQmFgzeOAj79BXic9murrOP
qIA9OTnmezPbN3X3+/rBeXcHzGJ5AM/jH1xuSJsvo6SYokmymBE/RmFWRHtvgMamDhU9XbfzLnP5
Y4ciICKVACBx9tyzaIyeeRNbCezU1cfcBnFw9XbdwPxDL3xxYWBx0NysHSdZzgb0C/zCNJ83xTm3
1rBw99YZ7TRrYYLH0d7phA/S1g033zCxxDmVZorgOW9TE7s+jT4b3sZ3WN8mYDPACwZ6Mrq4EYS2
3B4SmVhD2vhs2Nf1B8v9+/QF2DOgdWesIjBhi7wC2PWJ2Ikh8YCQX2w7PngN++yaWxjXd64LNSTw
2aCAi2odevKLYDcNqXYdhYgwDqCGRJ8Qo5FdfJCAY113rZXLZS6OYyYI+D1QhC7HJhpzQJeZjzJQ
1qtGgYZ+7cuwNkM53fTGJ9rtRefH8dFW2s8x/WTYj3kCosijYQcW/tv1X/PuCyLLB/UsUGoOzhFu
lcuTZOTpRBCTkMJDFKmMj90IFr+ti2Ql3OLLIfEAmAd6w2gEX1ohuYd3Xzzlsz7iIxQbP36cRQuh
fPUy+tDtPP698hcoBhzMMmMUCSFxGYe6uGe2BgIqiAD8AnxDO2+W9VlvTTO/O19IE87NLNwfrypb
NSXMSPDbDPRh9LbIulauYFhAOcCdWWbesfQ4+ZiY0oGF0u52owH63RB4/EM+7cSWUPPaYsB9j6cH
dDPm43z5jVx3EnAF5DyZl7ZPbZEAsdFKueFvK5fUPCbposUK9YWZzubSDBA2Nq0NJYOo8CIUilor
SNj0iKaKL8p4V03QhR+/617u8wbASOflur+vQBIu7S++WRoRp3fbWqJhCBZl1ftqJKD6M+OHSfyu
m2Q/EopBTTzz9Vapee1jotWLVBb5FO7nxQ6XIKqyp6JBVokGTdLfW5ALwcNF6Nsp2+rFvg9nWOZ/
tpbQsQQMszQGh3pgTy2A9NAA17dQa+BbRYTVNWHsFX1FTJBYy/J5Frtowbgz1S5qiya48Vi+78aH
vH0ryGHj080h+OJSxnHDWfifrUUU0T1tuozBFmpKeC//Mky8l4+uKAPKvk/owyR0XwKNqD9eN7yy
RlRIZgarefQHP+DSZcHWkoBfDPSbg/wdFcS3CiRVmCNOb5iX7v7BFqp/cA+QR+OfS1tkqGWRdlDJ
8awGre2DZR2MygnipvPbv8ceYN4B2G5YAcU+cFSXtqp2VFY0gn3Saw6ueT9lHuq0pj91G/u30qq9
NLQ4c5U91m6uYaiTt1l8P1UHbf+0+E6jls86vy9u0Ro0rM9leeLNrsuer+/pfK4WfgNicbS9cesa
GGyfv+9Ztlg4EKjCQxHs/s4AYCQYEBJIHc3QAfZSNBVYpX9mWyN3K+fvwubiXrURTS05M25ONN97
6d6U4sjsG6fdaj5vLW4RVCrVOmmlMZxl26nPXSAJ2eh32Q/TEWFL+yAx9gl/vb6h84+/sqFLeQHk
EiMHZSUoJBlK4TdtE070bWooCnCBTuvT31s7f/QuPt+ojR6DiniG8hKEVRjlz+o7ggJ8pvRedSCy
qrYIjSHd+W6F81sULymURSEAYC8+35S18WR2ZhyQqjCHQ59X4usUNZ3eu2XN+H4Y86b3i4p45DBm
uXdbk6gpw6yOzc8m9LyBCK7oKTcESx6mIeK/i9K0vnc1ETckcaPTmI/g/ZbgRebRAAR3U+b1yzRN
+sAKVT0ZhLu37mjRr8Wg6kPpVRQKbm0lRFA6o/GW6DZ5c80U1DpDRdwvqOAXIuS0sAzf0lr1IcjR
69FXCe/tgzsQ+jJkaec9Zl5RpmE7pW3hT0xrEUZ2X/UnL5KuuZdZyr+CJ4wUYYkCaL3rcsgV7l0h
vV9VKTDb0kZOVO6EINQGMbth6kOdGSkLxgalcxCXNGh/F72q1D5SUjsnwmjPP1he3CS+SEytT1RI
xoKkb2R2YwAlgu3rIgUos60PaUy99lEkedSe3FxFx9ZzR5jwtHyNMYf/OExZRYOkbJizLzjYgCeL
jyKsOEHLXVYjOB4cLoC6n6I8C3KZa3aQNhU7YdWQlSqGiN2lpWJlgHoH6taAlyPVd3CxgF8np+NP
0BU6aK5XLmZwqx5kTk/xIMz2NKZGC0qjgnm1n5AxfymhT/hoWZVOdhqDG/fWSISGhEOuzT34esj/
cXZly3HjyvKLGEESBJdXkOx9kWRJlv3CkGWL+05w+/qb1LlxphvN0wxPhGMe5kHVAFGFQlVWZsv0
UMt+tISGoAeyio5C+XFUVoCWkV+ooenmY2J1gKY0AdjxbVrXjauNwKOtogQKS6yJg+JsjFrGn0cw
qXE7tYqsdC0jteptUzTyL1nhw1r2gixkdIh8FLGryOj2VVSZPwLNN8C46/ndWh7rAS1gDC69oNsT
lnaU5s1j2xWkgvQq8OJWY0B31VCl7KMraPe7DfTyLR86+aih5LEpqW/suRSnmGzwW8NwOqs1UxbI
+ri1kkJ6jq06fbL6tuTgBQwNh6RBude4H/ksTAz1W5Gk1cor1WF0mwEKhazu/Pg1V6ryocoh78A8
q6s3ZtRiiLvGQDf4b8fWeweLV/+Rl1JtQl6kHtcAkMggLDMwa+VEvaVjJi4ySiifpRhpNqUhe0/H
KN7okUReS4Vb1ElML/+DenGt2WAk0FuwJaYj2BY6490HVT501BQvfwwrWqwrk6qlqwSGcS6tTB0Y
ehdjxNrQQk2Hy77hu1madKhzEi96NyVF5egh4GjidCOixzrPulVHgwn0o4TZMUkbb9LmSLqGjbKP
jqGOZ8JR6uNBXmVw2V/6oMQ+i9NWWZKZuQnOKF2A+JLglYVXLF5117ed16ldy7kiAXpkS7WtBFCZ
0VU7ko9m9Ihy6f3gfPNqmKxBOxBgV0TJm/wvCGlWJx6sSdY7pA3sTluoxHxlqleXjWBByPq8QAN7
YYS+OFjpPsJNsl2Nmz9kLe2K19D+1TLwQTDZQZFyFSyMv91crV9FoH+qWdMlcZE3tAgzYZmgfJJh
1AU90rY51flrNERAd/UsrTdFt1SxWTIpfLwk7VAmVFFQ8YefCdA2csZyOESC+Y731qS2tcRdM+V4
4u5eVuyE3VX52LQZ+qWs70+muiJQeVDCpcR9+tU3RqAtiSoj2J9vEs1OD3RJb2FEf1HXb60Tvybb
rlsr63ibretNubl/Jm/J8aYPd2FPyDfLDLoqKjRlWLtSvilv7ZtqP8W2Vzvqw6E7qAfDkdeGs2D0
JmUQjAppitaMcQBgLGphfuz4JWi8Kme09i23I81gunEOpIqVPGRx7chLij1zbjgRKwJEDAYisHtf
H1XFj/XYqLBiwzuWE637Qof9Jp39Wtw/f1/Ih/y2bSOe4u9LA9giSOsOJpPHY7JEGbG0jsk/Llyu
1IlPh+k45tBySZWNJy+hiP7H4fjvUkSS8ErjEvg1YQJFL8N3foaP46HdfGAaNPjM9gnTV+mqeCkX
NnDRrPCwCz0rHPsOZkESNDw9pp+yjZQF6fm++/F9cNLtiwVluKVqy2w8gTNMQ6i4EsTnJFjKJRn9
domNFit39ENdD2vzWH42zvMDmAiGcwBf8J2KRS/yXl94y97WWqZTc2FdCKClVQNH5cElBsrGwM1f
G9ZUrPdcaa1+D5aizHTGb6KMRb8KckC9iTjFPA0V5IhYa3QoP8tX1UbfcK9vlXX/lL/1u4oBe7eP
ZbZ0ZmeXOc17GBONBbxQeEeDWqUfux7L7CHBqlOM0jM/OkFYlAzbgjqRdyqXMCK3ymHYWgOoXg0A
a7RBxJpEHXstLyQsNk1d7spuxlm5zvb0CTxZh2FlrqzHboOM2l3CQ81FgkvDQmzV67IpWyTuLAYx
gcwG5VkD3rqkCzF8LhBcmhECGr4lkk8VZmT1hwFBdr39cz9ez+YVlxaEkCYZnqd6wKkzlKVLpu6K
lfbQMOYfat/Rmcle6k22fgTX/sOSX8xsIebVgK7R0NIGFl9YmwpNOTpWGBUu6xcFTe3SGbRtb73e
X+DMzQ4ruAwmOBlY1ISAQ6JpiKwaEec0N0MTMqhiQHyW6KVnvhMqSNCEwQieAgC6ELBlrzIIz3o4
nfViGY9ysDACrE0/88qrUY6m6EFDKgDUvjeMvq1S0hqJe2DvQTNn+xvrTJi5jhxIZbFmFe5jt9mn
j5ABd3sbA+2vD92annRkhRlLH+ozYs3ec7XTaVyD8nirMt95Sey/3GnhJ057dHFpBWbYSBhEgGyx
dIq7fay7xPtbd4AJfEO0/CEfJVuiaF3rYzKx6rIALxlMOj5pZOHv38TO6e+jJA8laRAnA6p3vQSp
lf0w7fLAbsinUn3rml0X4KHiBOGCoZuzLxgS9sq3PPiFD8VqFdq+nbcLjZ9a4spL3OBf07PisfnK
hSYOcmBsBR9LRtSISc6xIEd/7ZnhFofYJaefhQPwme2vm0O4a+10G7DoRB+TJ2ubOsgA1tJz7i6h
Nm58BKM20McC8nuSebxhx4Ogu5xWWQcKLPWzCR3eLqE4Zzb1yoAQytIG0kEDxiptapxHb4Wp9wIo
9iWA18wZQQsWZ4+iRwSghuDqsYeXNm0mK+Ux8WqWqZByyG0zQXvN+WuPujSlCxBIpbdyovQw1Y8P
Wr7m9a41FxKyudXg5UpQFZ54W8RLO8kDreMNwUfRPjSIS2d7r8YYLDA98cKRn/v8l5amr3cRHjJV
R1FJh6WcAkCUAQ2yxIx4O5+CE3ZpQjjtFgjw5LzQsF8rQ2VhzVQXVTG39teDyiTEzfH3/Q90S0Eh
WBSOnG8BB5r0sFhJq/BVsphml3a29w8lUi3tg5r20gDFbRdBMCmcv0YacUVoMMl3mQQJUhj8Y9m9
Lb+FqU0HpoAV0BnW9xd6c4tqIPcBBw5aTwiL6P5cf7ym69pYq2lgp6imxC+a7kbVAm7nq7MqxCrY
wMQk+L0nrlPBBpF06AP2oMhD2fYE0RJm7oxz+tQzVHdX0afu+Cy3GxYfstMncTt2AjSYmaeUvXfM
/3V/vV9NyHs/RjitZpXWtMmNwB5slCWhdOBoA2uc8aDZwa/G9VYZA+tQ7ni2yvSceQv3/Uwou9oL
4SQDSOyZjYe9SMgfU2MonbEyesrrJVj6LSTh68P+s+nCAY7iXC3rEYYGl7CU1adqBWb159xOn5qN
shnXL62trRJGXM1pTtba2vENOmV/ywA5/QqQK0GOFtcuMvrr42WanZUbhYU+g+RExI6QeprncYlq
YiYCAToAkgm0MlSC2eZrKzwkaqiPPLRpA2zYc5i+LByamWB6ZWD6ARchrvKByAobGGg+agQ5iyXb
cA/B5G3wazzJZ7r27TRwXWu7RBPyBRcQj+vl0m58JyzVsoXl2s0T1r5pn3w9nmsWYMTxKP0sD3WI
e30pg1/aUMFJWpVnQarAahGv6vShKT7vb+itFwDDB5wnTgdgHzfpXhh0FqkrH8j8SG02ltecpqbI
qvUKiCxIjbm6b27apOtNRMV4AhnjAIJF4ysHv/h8bRpVlllidsfLHkYgTMpHvlTYnIkrsAHdD2Ty
4OjE+/z6iBhNKRXtF8/kz/6MAYpy3a6Qwrcbf21YNjqIrgutYRbZqbPUzpu3jbcQQKUaRvvFR4qp
V70SmqjgxpuIs/5btgIlg925NSbVbckuHevPqNvj0V/1I6v3fOF9MHNIsfZ/7IslJzkKC6L1sM9t
7xEkPRVuS9PBIPC6c7ej3QWOYn+7/0lvCwSox1/aFJ5/YY+CHdSTkNPmLNqi6rgz3qSc/Ypt0L9i
8U7g9q73vTguFQhmkhG0ARDQwA+lgVxPrEUWas4Lc/BBJB9+NzxbhrpBu+n9NYU2Ry49tGAnKhuW
6TIqoQu39e2jHqvGbQ3ZbWQ8uLCFUyaDaTaSRlASRwfiRNvU7VzLxQWGgjoj6+jTfzaOYKsamOH0
H9zmS4KeM3f59Q8QIkNo6aCnMPADUgZStc2IIbiD+dkc3n6bq2EHgad9v8cgmYtxGwiU7ONnDfBg
W96dmtEuPQaszkIJcDaUXOyIcKHizdePVgTuznJwdShHG9UqRMbuSwuH/PYKAGQeHC8IW0im0Tu/
9u86GbnHuReDdO2sBDXGM1Zd8cDVelV07/fP9k1REx8ZcQpSuHgRE2jYXZuKSwpAtQZTZs6txxga
v49dUu/HIa42eVuHtjp0vwgkxPcxeoj3bd9GfsQQkIWCUhKqUKDNvbbd+aSXKhPbCW5t2zMyt14i
nZgSDzEYQxkMRiimDjGGcG3Bj0o9yfSJi5Ry15CQghnNPi7C740x2C3QXAY6vv9iUWjfAb+FBBRL
uzYZER4GoHkElUL5EJkFa5YmR2b9El/tvxYEt0iSsYghZI5oRBB3MYKK3Wuc7h0yig4UW0HttYrY
a/yMmrRv/5aB6VhY4tyZAYgLSdB0A9woCWsmdCAwvoMmXohsdkqntbP/0LHFKvTsAbkwJKy01KIk
UUMYot+SAyAGIwMLQ7EPt6n9Xf1QVybIsBZcb/Z+uVyc4Htxmo201mETY2TP8k62tR8c+/nHPId2
xTqW/lribp7bTpQywGoJfC3Q/sKJaQ01hRAghvRpSTGQ52aB01sPGEaSI0BHOvT0nftH9PbBaQL9
ja+H2xuFdipWH9ABBpNkCh27bFj12rmb0kzUvMcWct9M5kcLLDDmp1lVDHeSo9By4QBNK7pyy8k+
6pCTEJM5KZ9e+4gnZUTqpnpHqu46TGKVj4H/e2GN6l0bRJz8HAzqUb2CjdrSHlWQx6Zcs3v5I6Lx
wYrUDQmzn40//Ig4QIhc2RbxUnfsJvhcrRK6lterBKIakrkmfkE+sWr0EAOuT0XQ7PWmdyigGUO4
BHic/bDIPTFeDWpSFe+Ta5NlQmI+KhrErQp/1NcS7ao3PvooMMlD1zwFtC0eS1mi6UqlEw2ERw3f
Pyi+Fm+MIm/JiieavAOJQ7c0N39zdWIzNOwBivR4ngPAfv3LIO6h1dCjgIZhKu8V+UMuy03dY1go
opL7Lz49KmvgGAHpG9Bugi1w16B8Y8Q4XubJ616gB87kACTCsZ3mZyl/0fme013avgT6wot77pNf
WhYewm2mVmFQQWNdHo5GeVSyLURDbEpORvCijJuFdd6U87Gn1NCA/UbvBVNswgHDxe2ng5zndmFp
By1Xn4b22WoL1/cxwR+hP0i6oyzHB1Myd7Xi/bhvfm6tFE2Xia0CtOxfqevFQyfkDeUl8FqQB7Re
BxqAopUAnWnaQSW/Qdhx3/jaUuCaXTEkD5GtAPyALuz1KZL6gQSejxX3MX3uVXknDYrTKw2EP3T/
oCugOI+tnQwKfOr9TlFgur/k27IZdlzHXgM79h+AwLV94gWK0TYQXszrw3S311sTaNvSxFur25iW
a6K2Adk+4qQgkaOrOF/65FOxVoycExZpai4QilGT6x9QWaFXcxkiml20VVLgmCE4pkmfQYgCkrRJ
BkACjxi4u7/suS/9RVGrg9FzuvSvjYLD0y+DKZChhRodYgD+WQ8A5dFKrW+ohJyMyHtvY6tZ4MqZ
Cxmoj8MeJpNR8xfWqpAqQ9uyASK9JEzjGTN0qGr2HZMVf6F0NK1A2FZw2hqAb38R84gPaq/AGIWR
y7nd0g+r5mskyk6T16APqbbLtPS3TW5cehN4Gg0oGMWY1PWG8gTZfWxB9RtX7LceJWzQSUPQLXYV
s1x39UNryXbLvZWvRAs378yeXlkWPqWU61HZTXrjtffQASvZZBXSR39FjMUkY+YChimA50CHAdCE
2BSQhhFItxTxoRnJTgvB7FTkh0DyHVJUbpxCEKMIVrn5hLrhfuz0dS0vDfzMLhZaOnhiEMyjiRx6
2Yh6VpBhsaP0s6HHWqpZ0TzV0VICN+MfSFKBHVCB38P8l5DAcTP1avgk0imF7yoTY+yYZtVL5UPK
mo2U9tvE69f3XfK2JDEdIRMXKgBKKG6JyEStMIwM2OLcjsMtzTch3Sn+uko2kIfPzE0wOqnxnULN
x1qp0YuUoewMMn3jzJckzGbXjuFpsBejo4xxP+EoE6sPABjN7Qiq0pD9IM8GPZqVZ8fB3kro6v6y
Z7/oP9ao0Mtq+6EMoxLxP8tbkGZ/L2vkyr0GBrGFkDcXEFQMqWBjNWQRYsPfS/Ds5XyEoglAU4UU
gmyVP2VKsQ9I/NRb1eP9dd3WefA5EXzQEwFjDSBnQqyr5V4OMXUBLLU1MF8pWFGvYhQOteKYpTZ4
ub3wycteQzNEDej5vnFtJvhd2p4c+eIij9tOkasU6i1K5oPFPjooQbNwXGcSfhWq4BhfhVSpBuqf
axNtXRSB6Zk5Bv1N14y4TeUBWWC4vb+SufsZ9EKg+p7YHaZOwLUdyjXgz4GMtuvKytfQNdMwCZz6
j6npW05L+2Qd8PwIADOME9+pBy1igQ9109SnLyBHbzCCkQ4LWcvMWcKHxRQg/oOPK7pqUtRaOmDm
yc7jmus2km3vYAbxmDmWCmA+MyoS76nkRUtdvmm1wq0GMlSkaNCLwhyiWCrVQ2CpcwWjQpXvqtWp
00tHRW3WwJhOYr6ntdO0Sx9gJuhfmRQ+dMgzq2un6STDxKh68WJVsi33qYtZ/geDVCwPJr4UQjGO
q0Kyz7IgWqkudKO/EgNh3fAj/ANSD7Uf8UGdDkjSIg5nqkjI2kRhHeDhJf3dkmavYfjZi3Hhae9W
qLOCVmuNVxhKzzZh+lCZ+iamDcYrUOjVw70HkecAcOm+WGQgnPM6VNyA44UcOp7iQirb1jzyBwte
l6GG2kU7Hr9B9dkgjlf7L5FWbLXwTakJU/XuGbJHqyiqWCWrC3FuzjHhjijngzD3FucHBwAV3IjE
JyRSY4ea0m9ADYgBqLpaeBrNW0J7CZg+0COJ6EnFqMuET0/TSFM3JnQc6hb6wclSdWzuhjAgboeZ
UKilYSb8OgL0MpEiWqWFbQZggKs3Yfw7zPOVtjh7O3PSJ9wGEMKozN8ymWdDSKMmKgswwAP85gaY
ql9RuWqQuEntS2sOxncMPSmbNDCKQ23UKF3rECPWsqK1S8XyF26QOV8H+R2KgpNOz80FkjeFoo9x
m9l68F1PHkzvU+23kHgYk4cg/baI+JvZZtT+/jEn3BlRE6pyOJkLvKMJRrXcHatXbbEYN/PcQU41
YdVQpUJ2IWRWOSRYCfV4gXiOAZKDl//m0qfauIb2RtV1ma2TpWB9W12dClIXJqeVX9yGYcTz1ohh
crAVp/oOXY6nX+B0xyua8X3AMvawC/5ID9w2nHQhcM1s6pXp6SK5MD0ERVVbUVvYUfajBCmOmrBq
OHdkqbEycyFd2Zlyugs7XurJec1hR1KTlVRKmFLvbSjobHleMCIFC/ffXIp4uaOCS3YkCPuww44m
zdtY9WwsvnXhkyw5uQdOX2u1kAPQOc/Eu5FAdR0j8Rg4vF7eGKGcmhEkiVA+NTDsVfV9ta7LGuOw
iEH6rmrUkrg+qrGrIW2qVxl6Qg8StQaya4wUNe2uUDCbGJMJ5DkYg7/SxmF4VIdcNjACTkjygHBe
rosu04xN6MX9e6z0uQ7cjE/cYPRxr/gYXNjXpYVBN0zLaRhW0FtM5PdUqnaJnEtuOMUBkqmeZEOE
SvltNXK9UesuHhw5taTQaYMoM+y698wTlSCUwqBOWjwQX5OfS1VJ3qicgjhJUkwgHKxa9lGoDhUP
0NS8ibY87QgeXuBQcBQjqPAbTH5qDY9QlkBL4h3DayCbUvXqGylJVzgDLzvMgDXyTwhYIXhqcqjn
aCb4gb6iQanufPD7p6wpOjRe0xrTWes6lQCNQyAbmaYkmhPXo7yxShVjPE3C1REMzb2F8l6flYj1
aCbuujiwuF36kfk7V0A6NnDD+oz9QtmmxArXKHMNjpV4gb5DQzQHCfDQYt9ybDLza0wKOaXBuS3H
je7ZXNbSP2Ux8KMOOk5MZsWRx1ehxwPOqiqinyka/e9K2AymHft19cFrJfuWh/noMVoOaJSYkvWZ
UGzvk5Eb/qlSejmy/QGKmmCfAEKnGcGWW8XRFrcnLunOMtdt5qm9je7ONm14tBvBT7zlQ6lu5aY3
38u+6ELMswfgh61qnDCp6km2w3wvSY8ZzU0XEpQh5gMSnu1J3npHzNVI1WbIFIxOxNAAOKYcZ5cN
uZq/qdXggfYHrJaaXQ1jialOg1r5Y9FHwV6vBgKMWDGWIwiUyzJmBgasqNvHoL+JAmgHSXRUvmlV
H6JlUkIqjqkkV5WHgrZZ4fJO4f5Raipy6Du1dgkn1q/WGso1GoUZBR2AqqcLicbsC8dCKXASEcch
+nrQXgSdqmpwetIC97+s2566Dsqj2v2IwxOJWRZtSP5ZjVDzPujmEn3DnGk8y1GknNSBAWsT4mre
NlZZQ7MFs+r0ULftifq/YzVlNC7WKswNXbvK1W5fpuAUT3IIpeULQWkmBAKxqgDajR4xqvNCCMww
OAIeYfDScklhqr2mB95p8ErZBrnTgq2Z6I4JVHRTDaqCNEWskSpSQmulkVAj5UzXT0Wq22G9Gbxn
jyxJzM0tC9U5ANZV9Klv+EeKoUPYLP0C42Aa6rGllu8UuecJC8eSglBbDrkz+kqM+Wiud0vEYzPX
Jar7yoRBQZHwpiyJ8nNbRSOm9ZNweAsTyBlL1bGRZPAeLHHCL5kSbkzQ06lAFsJU2ZcbswRZH75l
08e2/9cs0CiworGKnjgEsfByEzIe0g9WZQ6Qy4jazPVScAKqUv5N6js3MlIXpIFu3+cLqfnMU+TK
5rT6C9c0/EgP2gg2EzAAZBXBK+Tb/Ut5Jvm/TBdF0JBXWKH2xRpRYCIcfOQY+qyYZy6Mt84cx0sr
4ns3CyLejh0HTwS3cH9LryHmasJMh9ZEsjJ8bd36SzwqMwvDwAboA+HXGsAMwudqyFCH4CTAjUkj
u5Y5chpvm4TK32eGmAyBbBJQBShJibXUBm0VswgKZIYgB6/oBsP9SN6ejaWy19zTGcCCSTxFm9Jg
MVANel+Qwg8LO4O/vpV9DAi0PowgaWnaRIJih+7jVwRRPIDYq8M8GhuQ7/zEAFVbgmHLB67WV4x9
ULfWJvD1wLWQGO3VqiMuOFpbFGBrSJY6cdPlD32imxgWqtogXrhsZg/0xetEyABDihI3mQ5CZaCc
1kWo8sQBWfgmM3H26rRNP+LCa6ALNCidBSMa2HrUfqPw35X2SMMPnbr3vWc2+mDgEEUcFLVAe39t
iUe8MZQcj60WlSqQJzgk3IC92vJe79uZ9Z8LO8KKotri6JBgRWTyF/CemBAK7JRoBVKOH9TTdkUc
L+C151ohONcoUIE0Zwp4gk2rDTMq86qwQRPBQBTCgiRzk/FnAM0HJfgJvlI1cVJNce4vdc5vL80K
fhvXWaqC3aGwOe3cIn0mw7BO+IKR6bcLdSioqUEXDPg5iHaJr9cmAW6qlVEiaNEd9Ulwjn2+sH9L
JoTQreQV0gAfJtIU2r+DFzyqTbhwPczsFQLbJHQDypup73l9/KpSNtqkblBSkYunrJbefS9ZpV7x
LyoYl2aEkgIPk0pvTJgBdrZIzjm4qYLwGAH/bLmk/Z7q6/tHYM5/ZUzDffEUgiNVOAJpiZ5VSlEL
bYbAyfPmHI2G2/TaTm08x0iH1b8wZ+JvGqjEoi0mmItGvdS5gke3hx6fMiYuLXVHLSp06YNjIW3v
W5tzZSBs/mtNOBdlC4XYaIC1SjqPHWZY1N91fGwoRHEBF126NuaKTyAJgFwPPBjzP8IJ0eJQHYNu
hDX9j2aAWGXdd59J9Gx1nlPy3722BCCa+3bA1kEICNBYVE9Fg6RHt9aPSzsMe5fmXoHBU60HVVNk
DwGgfVznv+5v6JwTAFhjTTyI0yNG+Hxp0OfTdAE6/zmEU3r97Pt0reJJy+7bmVsZ3nTgm0OgvwXd
msNghPA10EHVbjvua69iVu8GFV50S5Nu86b+2x4QkzLioX4+Jkhqjeotl2WWhy+DHrDC2wxLXcLp
uF1FwonN7gLGLOTPRQOMRkgAY1aNftsrLjivobT7NC6hjG4BUIIh4aGFsqTiZSMMFQfyu1qNb+lO
25JjhfEbV1uBpoxv7n+v23rhtUUx6YyaGihFnEVbHmztZ77pneg8HP2ndgPShWNvY3bCzh5BHPai
ACm9K9b37d82ggX7gitkkeKhWAP7wVY6W9980IGUr5GDeuXz4LvjxsDz2i6f1ROml++bvnEJwbIQ
sJWk6fpGQfI2mmB6iL8HWbFqlhLsm9AiGBFyn8oLu2giObJHBaJbgKxBb/yptnqWN/KrrzQsrTpW
d9ZCBnlLMSHYnS7ei+yux7pibzqx8ro9yNEGlA92+GewGJ5I6rlz+p26BzGAQ57/xaZOg6GIa1AR
EdtCRVeDLUnDpnoJRK+jdZW/en/NpzetDRTDAH/igXkrjFL6rdRONkpLbzcdtf5A+vXcSEOxAeh3
4d6bPSX/GBP9o7VIjIlNGAvInzHdSqB91JZ84KZNcL0gsXtuBBRsEgQ2NOngaU6rHyKjBcsUWVUq
kG/uWHyo0tv9DzUb0i7WJZz+IBqtQfFg0wrVDEW96EjbQQOTA4q7UPRcUvJa2kbBD1LZy3DnRTiP
5DHwHsoWMgELeKslE8KRD6woGA0/xJcyf5kaA70qM/yFcDnvVwAByOBqnkRRph9x4VdQM6RaR7EO
ah0lxR7LY66xBoNEZOMlWxo+G5Jv+zIj/qqkZy2BLBpTm4WM9qvZeHMfXfwKIT2yMlJA/xq/oq+2
MnqsQY93qGvE70F/TjnFML0zvV3bpcmt2UNzYXe6ki9WH6C/rBQ17A7RN1W31XgzFqED4rj7Z/P2
VQWHgBkL9K6gx8Xww7WdeuRQVvdgR9JAkqRhHYpebTwPcgMeRIOCiTBbVhypJrugWniS3KQVX7bB
WTm1ejG3JFzBEPmkg6LCdlyaO3CCOAkgNF1Pfuq5sfWX7t/ZT4nRvv83h27/9VJ7wyzzQY3BUIhB
GeNP0SuOjxpT/VSYIJDLKifIV2nWbTEYdn+T577lpWHh4tVDuR5UH4azqHZKom/9sMLEOKRa/KWk
8LaCPe3pVOmcmlpIC4Vzk/C651kIWyZ44VhLMOrBUfqniTPoLaNF707/v6rJKVYmDJjijOYCgdv8
Rl/8BiGHAztokyUdfoMEvOcz+LG6fapnGLUdgcXK5EJxOskf135vDrsiVKtzirZbg6ncBazm/9gM
aGD9hy1PTMWVIEnBDoEfIusgfG6clm8i40NqVjFd+RrLIWPcYZPQveuXwtcUAsW4AeI1Aw8d8Iij
+Hx92EoShTqRc4RIfzgRqYTI0lLPe/ZYAe5KMQSsmUAyXJtQB8tKgdTBNoc/zXgdk9/WJEa9kN/M
xXposFngQQfmjIpaZZHUEykvqinNoDuu55uAQ+d0+HXfRWbTccBLEIQMUAWjCHK9GCMpQsWMkEWp
LUIsmm2vmSGh8dKgsBQ0XH8dAPTGi7j71Rf5W10bj+C4smwlJS9eoy3V1mfDIh5XqKACd4tXnOBG
qGDiUqqg8xLXqesR7wls6Rs0+mxMozixFz5qPHUp4Ep+spAtzKbpwGJh3gXHdmK6v94JNU67lkgY
QYiLh0rv12Gl/UqGmKXN06g0juIHf0wwXoH5p4XOR1v8aFCUd7tK3dY0Ro6GMqz14/7XmRxWPMz4
JibqvTr+WcLHGYDIKYGVm6YMo13cPqYENTAK6nivP+WQm/Xwvr5vce5sX1oUcqaitZJhGGGxiMaS
EaRqtZz8CDFJTxclcOZO+KUtIWFSpGbs1Q62YiTSFjqzRvFadAvpzNxdd2lESJkqKgW1YsHIgPAb
RSUL/bVk7Tx0+lv3/t7NPYQuTQkHKE8aHuQBJJtqsPzXmYveuoHCe+w7Kp54g89ZwRdC/rxJANSg
sYFIJIoIRV0BiI+O1cleCUuRXcXqdrBkxnXr5Ok1o+k5lsbz/YWSuWwehNEYgMVs2kS7eu0qAMfr
AKYgNmnr8LuG+WK8YA/5kYBzbi+5g+1trUPvaJh5hLKRMzLv+a20Qfq1C5+9t/K3tvCN52I+kEdI
pYAnmVrX1z9HSis6BAoCMsbOGfCdp9BfzNdmDyt6fiBFIRgLEBmW8iwdIUwB4mTvUXtSVvnOd1vL
6W3wKa/9VewUHbOXmLbmzu70USH9Ns13izCZvJgwHjVGZzLdGIqHdGg7aCggalInTACojvyGPtU1
eJvZ/Q88t1hM/lFYBcAa0LnrDa2KFKmE3AJ0O5xjsmqyAPn2v4g0mDzAHWppwBuLAhwAZHQZ2kCx
zfm7NJ784CW0XvS/53pQMd8A0iO0MEzkBUIEBen3kOAqhYOY4TfO29eoArq1G937Gzab8YATGAAP
EycEL6frHYPio+fLPZo/iXWkgavH+y5bDdW64g8ydXPFJXgk6Qelfb5vePZLXdgV4nXQKzzognGK
oaB5ABaGlE95Kq3uW5m7hy5XJzhY5Iejn3bYxcDQUEImxp/J6AYt48xWi8xYhQVXnDLL/rZdjKQa
/oxXEqhkcScLDxXaZSWpwTRrj+A8ClNz3xq6M4zSGfOpLFOkla5/3l/pXCi5sChy/XtNGrYEWp42
yX3bjE4WX5KhmE1xLk0IRwWvO63UfZgwTQ9qyPAsN/Af/O57odsgGVOzGinzgkPP3RNf8kDTbBi9
uSc8WtB6xFytHbdgYKQ/OoyD9HHnEJA8h1W/a7T0IHfD9v5mLlgVNxMArT6GeiRW2p/H4hzxBzV4
raSHWttUpV0ucWfP+cLFIsWWAyaMeAwRQmgERpBPxBwIWCeCf+EJlzYEf8v7Ktd9FTa0uGaSxqgW
MExOYdplNzQuGO/v7+DSkgTHG1IzHkoZ5ozgPYGMTta7FV/4SnNPAB0uNpFmIv1FGe46dpHYb8oa
iYTNhyQJV4ra+j+AJ9I/QmikrKwcsLw+N+OT0TfVaA+VL53B8QcuKYD2u0NQJsm+oWY3LFwQM2vH
dQ6tNTRnAakQUVJmBincBs93VKC2nr+rjZ6ZrbfgGHPeCK5NcK3pAGMhw57O8EW9p0pG0PJP+Iau
K+lBMkv1wU/pPi6Bs49lvhtatXOQwx3BMDOwIMrHf7FMijkx5G8KgpxYfa0MDHukCd7KnvnN1B5y
c6MsNf9uNdgAB7y0IYQcaF6MmYVyOeB1kQ25d1drchYnoMnRho0HBSEVss5Bq7NQgd4Igc5xCpXX
TGFx1AP9CAIVojJATw3UA+8fcB3bK7xwrn6Z4E+mEZdePRVNMQBjkdeOw4d2/hJRzkxUx+FGG1Kf
Wp94TV9/ZB3NcUyj4FWpVp9x9RxUL/9iFVOOAe3UiXNJyJdqKtfeUCMfTi23BFEr2Lz/j7Qva5JT
V7r9RUQwCngFihq6ep79QrTtbUCIeebX3yXfONu0mijF9vdwnrxPZ0lKUqnMlWvNdeAUMtaZrU/C
wqAkPJYPlovjkqNO8ZlmeGEY0UlX/qkHaEJLXhQyE3wrV9+Das01HSeY6J1HQD/AoRuos6Q+JLPB
/31lo8yawTEdvFqc8led7bLydqoe/uZE/uwU97uViUaDTHA1YhmVkWCw6NUpv0W5PzayTHnTs1Yn
Ipx8qunAUFmwU/Qny3imgyQD2vr7wKUCPqmDwx0Vxs/rgI4GSBRseO6CL5CDDpFKXt6pzQhoaC5n
NeZEI2KyHy911FkxlgAYmNsdpnbHpwDtdzNRIZMInABqhRJg1tcpQASktU2ecK6PJ8H87eAWcORH
V/PmPbDznvle7t2bBYP6L+3ZDUxJR2HL6TDgZ7sQNYN0m4juYMTIgRrmhQDlzEC8gXIA5Mgv7+VG
wgPugT82vnidCgb/ji+rDjTQ+sTBkl9H6bNqe5nu9bLHzWZcR5sQk5QYUsd0mHBz0yixtXbCw7cH
mab6PGGWzkNzzYdaQZienVsVFHPKVReyvQzZu7mbBlj7ACnmtQfB71uo7JAe4xd+qp3M5FRN35xU
UmXYzEsw2fuvDcFJyiIDpUCMJzfkK7z0gAnJ9+jch+4+8chDHGiSrsj2kiC9yquh9pc56bw20yRZ
sCRHQ77xY8yv505i4v9j6MX7jldqOAgHhQQRh9PRqZmzVKEYs03rZ4yNW98tNRteTCevDn0V6d9Y
W7jHKKXKjV3Q7kRzLd9RgFEOUakmx5g23bs5RepHTcvoAJ6FJaQK8GUeSgXGvhziKJxivT9BsGjA
aK1dLO/Z3Jk+iSfc98NkqpWn1E4T5DPtr7uUwUdaUgGA3uvX7Wwrt00dTZ2nOvOyr7U6/tCpxq5J
3lf3UdVOZ5Om3R1Tmh71zgSoYaj6uFOY9uCRj1X9u7NkPQiSzBaDLjoSuKe+T1PkG0N6UwL6mwdT
EfOBbfA3NF6R2K3jLeXcvnQkM/fYuPEByUp8BKORtnMjvDK9vnfMQ1JNfPJpqZtzahj8l0X0OGCa
INDrvii82UxoULjlGNbEakIV0yA5/qN8CgHVVs/Q9EpjX10S4zlmi3MaSQt4szoVRrqLTDZXnpmr
5lmv1OgQjy6EjapWbVuvxyaGYw66EAvc8u+TRnLlMPQs9XvbGtyQkiHd54tL3vIuAZBFVZUniuTp
2xI50S1uIHOnaInRQ/jCNAC6B6mZGRgsNiEpombaq7HobsCsfj7ZdWe89azR/zHLVL0bbUZ3JdSV
UK2AtB4LQCTAXoEgHGs/dkv2s4is6UQNJX+h2jAcy0Jb/Gac82v83/vrxAGPT8ds4zoC/8o/yCSS
ozPp9FpPrTpoyiWtPAxFlq8YByL3YxG71HP7xsBUu+mwMYzyOGb7vkr0Y6m33X1GjToEms3tfGoY
8wkE8OM3e0jUHaxBGc9Ko2I/QmsVXI+pheFGSBDesKimFcbHeALtTvFjDOauh7JYMLdEAZXGLFtd
v8cmSVyv6aLknZYJmTythzrcVapV7jOFNEpIF1adol41noq+MqKjOWbpoc/05V4bjQIibrPlK5Fi
31t2HR07DcnYfjABDNnVfR1pHinQ9fNN4KGHPWvb6Z5Vwzx4E3Oj82gpORQ1lf4QpRXmPuypLr93
BbXv1Sh1Gjh4ZD3GmtUWQQGE5VNJzelRjzvtm1u5mEVi4B7waEWLp8IY6g+LoaaN+SKAJL0kS+rX
YazbR6u3UhfieYax7xUzv3LGCaiffphCVraYHK5nvfFipSl/TcM47TTAaJ50kkK4kTmAKniY+5+q
XZ66yaORYfY/T60ETMiojDzps66EZdQjx1FLlUH6KprGF6OJx2MEHTJYHQm5Gis9uomNDh9wqWKu
21ggwJDk1XA1jpn6PoN83NOz2sRPh5xcHsxQgrvJG5RUPVCgT8c6ShWEDtJk8z6tluZkNpgVn+kC
TkcXWu/HzMZQE1SIQMNtLUmD+rc1QbOQZj9BrT4+V7bbH3OHuaAQRAvqtkCBrIASZxJUTdl8xE6U
3CAa9oHS5PN3O9frcDENBcWJYkq81q7An4rxvvgqHVLUDdyZRHsQz+WP0FjGp05bffBgKD5COLAO
UQ3Mrs2qpA9KNCcHkhgWPoeswodEkm4XG8V0BZ0/zBMtJHuHvpzimXPS73II8RxGAGknj8TWEDTN
bKPtpOmgdrR7gB3M2XZuBxNjeCktzF05ZNa4rwhpXN/JTTBYQQa7db2xTOsu0JOWJaiINcBEWWAC
0b3BNIpdb6edAR0eO9sRLWNPDjVQpC/aScGMk2k1s7+0JlCartpmvxLCNYOnsu5e6tKNdrPRVO+2
GXWHIWFZOJusfTdipTvUIIECjLTH4IHdVIHBN93VzOrBURcMUY1m5ng22LbugQC0z3Hntle24yxH
DZ743OcKOFMv50FbV+n6nSLc3EqNGBqZyLXqfFeDHbS1XjTn5f9mQ3i400w3oFOJtLVrT7R/bdzH
LLq/bGIr+V4t43fmvMpS3agApUwDE1CmTFiNt9B/x/Mg33A5ByXqKTilz2nwrPZQyMuRv+XaCTBZ
BdNtaiTLtXkSKKYcayPCYQwGG221gxFyn3+Acf1mOSg+CfpwHLzerz7Uw+Vd20zu1waFk8kYqG91
vqrR1xCC7pbD3XAF3NWdsYfqk3qW5aJ8l74sEK4LrTXwNACZ+3kXVchhYowXiduM0cxmvHOU+966
jsEsTiTVCpkl7jArh6gRPJICyjL+rO7N5BA3jmeS+yWDZKnkJbH5KkNvDbQTJm5nNGE+m6Ist8iQ
w1R0T29tbWcBL3EC/4O+M35Gksfy5uf6x5bo57pWRXVBYWvQAse8WcxwGP/mU4JyDrpnKDVieu7z
cpqJ6EyL0FwHKRmGZL0ul6xhs5D0x4DIO8SKriROwks8wzPUKcFYVUZ7IhOO2dwpIKYgHG9q+B//
95UD2Gpa1G3PH3j2fowxmZ+BVk7iZPrWUtZvBP2zEcNkUzNmeCNgzvcMgORbd7wdd7Hjkz29I4Ht
J1C9eutOxHP31a/Cx3XxbGreYUT5bif5lnl9Qfy21r9F+LYSqL9mBteYHYyHJQ1VYJo0+113X1XA
UvF9YeAsm0NzCC/b3Yq84NOGp4C0CqAUwWwDwnkMoKMqq7T7GmPtrJFJ5nCH+7KwlQXhU477So9d
Dkh1+/lbpf1kwFK6kFwlBvqq6Q+XgUKgmyT34uZXjUkdqKcBc2NpYq2lpa3RavT30eo+Ay4MRYiD
A5JAP75Nv1/eQ6kxIfDXrU37SYGxjIvWgIRsCHvcMI4VpslhSl8j8yetf0mMcucU93W9QuFDLxuK
FlMOo0nqGYfmZ35C88I3f6gB3U374llijq/hqzk8PCxMUaGbLNygJkhK40jh8KX7Bhzo7Pg99ePr
zrNzyInod1HYHtHqcm7iW1lPdMuBAC7817Kwu26zJDGUO1C5hlzpkf2Kz+qP5oXubUmx9OvAJ2pl
a0PCjhZulkaQc0bLCeTYj+VLuOwhpQiGd9MjP/Nr6wGqE35zExceuWmeHUk02oJFEd6GRfERPNIo
x+AEViGvtZVGNysc6HX50N06dybUg/Y1KtC+68c+/VbezVfjkUDO8fVvznZlWYiDlpuUbsJdqXtz
LO8WKbK2J4Fhe+UPJwGFNrSpg/Yq/U5B++BLpTY2HXllXQhBqWIouOxhvX4Z8T473Gq2x17GoDop
+zSUiSZsZRacZwraTMAPoKL2eZfTNmE64Vj1MrpJwW9Cwq4Cz+R1JGtgbt1ga0NC3BvmZnYHDiFX
mqe+eTPiY69KXGYreK9NCJckreGuKQ+ti32ccsBjNOMv8maAOdC1BDO+A9KIz7tVgurW1DnY1h2v
xnlvuzvXkpSLty7hVctMHL3S2rxVtQGNKWVxzqPDTl0KppYy9Q2qB5cdfcsUIZBG5DAH9wt8qawW
J4lHYEcSiFfnABNhzpaVO03KPb3l0mtDwtmrCm3MvOOGML92Rt0uOxWoG+3srm3voKcb+c3QQ6SE
kG+TqrUBWayQkdTwezOVXYVbDo9uHNc0wLSl8zvqrcIK64ylXHQ8EuwsVMHZoiUPsXrVQcFj0iSF
5C1/XJsS4khR6TXiOEzxgZ3UuB8TGZZp2wK4zIBq5ry/wi1kMJbblFfDu3ZflTfGIMmeNz0EHer/
/X3xrilcR2sm/P26+El7GsQFClKuvTPAEXTZF7eG5dBOQMYFmAhQKqJEExwRmI0GppyBBJjaQaKg
hFYMqn2UBbvFBpbb9vQ43cVZecZA0s3sjMel7VF8HDwKqQNjUb10dA+9dtNHkGUtJHuxde+uf6Dg
xOCk75ee70WvvDrkDlxE0FpKSr/uTnV1MGQIy82tX+2HEMxQ1sU9lKIJkQHw0aadR6oZao6HGDW4
y1u/FZnXC+O/ZPVFFC541tmMhVFMRBjPnXKjqrvLJjb9FNyNNjIldMFEPx2VwkIbCYBCqp+TTEPT
XYpu2t6vPyYEV51JaaLOjP3qMV3iJ7nf3xRhvLN3dUBu+6MSFL/Sp/7RkYTrzaID2ML+XZpwJQyL
nSgVPyfIhaQ33R2nhDxR76d61qGTp+GRJOMu3oxgfyy6wlhLWjC3BDwTkL8UTHDtU2uHBXtj7VnJ
ZaNlm42+1epEGGM0Rh2oueAb7LicjSsjQBn0xvWrXXpsf6g/dM8+zwcLmdnDImlZSVzGFYIn6K2a
sdbhMklaHUqanonJDpe9ctvx/z06MfdpDX2eaISNdEm/L40RBeLCYzaTOL/svITAUQ9ZY2oR9nCG
fq+Kybli8OosMIfHkbLg/7YkvuTVtzxXqg5tJuya3pkBKZ9zAk1nR7Jvv2HW4uNn7RVCxMDUrdmq
KMv72Yt7Nu+nwA0jjFKP790VKO5Pw8PsydxhO/r+OSvhpotULbXdFmcV04OK+Z2mvZ7H65qg8EaC
Qtu7Rnh5J7cNAlaPxAiSy2LI0nqSThbrkUy+jTcAJ52zu+Vk+OnrZTNbAF6kRhCpBoEPSJBFiFBF
52w0Tdix03Oan6LplmE6TddeyXjo0U03PVPzAZXzADD6m8DP8fvojxlQwROcpZiWDD0kmE7aUwEN
XxXNuITuJQvcdP+VFcFZBmpnFuiXMJ0ABfXlERL1YXqqXkE2FxO/uZqP9SNoyEcP6PbjZdOb3/fK
suAzg1nMCuG3Dgj6qL2H5CbmRf8mTK1sCNdOXaSLtViwMeUx4PII/v+ZKgbPcExj/XtKwgUTj1WV
Kgos4Bi9CORtg2zi6/fk+JfvGcAA6BLaqGSLYxV55OpLwTnLwOmzTx9YYIW1vxzISwiWc3+4Jm9p
mOBSc8L2/Dx77UHycNsa/cUa//wAwUcmK3UAb8UPmILrKHB/pFfN8Z/sTI70xoCwLim8UymJypvf
98qk4Bwl8N+kzDEGUDj0iSIH8vJ8bM9LArZO25gBpmPzA7rJHxhHkPildLmC00AmdOpIDdvkOhkw
SR24tzQk+/S+eLWuoQmrgPHS03ZpaEuuh81oY0NpBxK4XIHhywRuNrbU4SedWpz63MCc/9PY1ugs
Vuehtf1iUu+b6fvSvWBGFtTcTBJy+EGKnoYBHhSxIYkAzKlQbgD51qg3GlaeU/Byhqo9qwdzUKyf
LqvAS+GU2vPlGLCVRmACGHTMmGZx8Or7fCESdylI7WLB0KPxlOk8lD8vG9gKMpx6C+0FADzxUPps
INPNelINvG3taNlzQF6lqGGMovl/NwMbBHArjeBSEsyAJVfrkgHrcBNPyyqgC26XeJaczlaoXhsR
PkPYntLKhJHE+JHagAkcGHK7vnlq+5fLy9n0g9VyhK9vmuo5HnrsWjVBi3EEgIAuvg7ogdG9X7a0
dT7rNQnfGtI6wtDexxPZ/YhjcJ482vbusomt+We881FWx8ysy6d9PvuAib59q/DwVdtcwXlHgvys
/GOdxifwQu8vG9uKWwATo88JzC+SMMGWrtd1m44YTSmiDzsNMxsQqgqgGtUb3Q9DCWuZVPX2Bv5r
UBymcFiPkcwWBiHitCMT0IWkC3PgeC6vazs0/VmYiDjNJhD0zDW3c2oG/6mlgf6zcfwBEMK48zQa
NOFli9s++Gdh+udTq0pLa/SC+2AWkmJnmkHBHg1TEnK3AtDqvMQmsVXoZd7XsGI0bzkqxpXkASr7
+/zfVxm/DcXpKc5VFJkmn3YxKA1laeKmx/H0FEBPiCCJHc6BtgwslxoSOPux6aBXPr00qgkEDsBD
x3RGR04mlLkZhzChhyl0aGm7Yo0uhjA6UByw6GrnNAKFAA2LePTGXkMlROIFm/u3siV4gQ7eVMtq
sH8J2IIUQBWMl8tutlkh4PP6/1uNcOcVzlyAbhkWwOo201PVPJbxQ2P6Rb3vgapCNYRCoSccgQPT
MIklkyDa/rDQptIdkJOBiU24OqIxJ1ofwQOVRIO2YG4P87OZKkBpNdQpoSMZgT7SmOoHZpP8FnxR
kMfjwL1rcICBnhwAp7/58tZ3Jv8yVz6rGszB7Ch2BAJNXq8DoZyHPX00/4KH4zct5v/uZuGW0Upt
HHoAQ/0I/pqinZsBiKJhpFyGz9j6RNYLEi6Z1IlIX0EY1y91FYP6H+hVmeyxM297OyjK9NA6f9GI
AHgLNFCcYtkSsw5bj4Hwiwyc6fBI9V07njpXcqttxv2VCeGQjBys3ykz8Sig9k0GjbWooDcFBN4u
fx5bW7deiXBGuJ4HJ11gBqIf3ZVljyUeOdqJTikJWoueHJdh0o3GV2Zdyiqfm4n42rhwbmNTabNu
YxsfmOtZt8ARvrdeVxzUK+M+D5qd/oDr5yCrZWyGt9XOClf42PUp1Db5ko3SU/WwyR7LZF8mGDiT
ZI2bwe2Ppd9F99WHRmk7OHEDS0lneY0J/n1dEj4lXiKGatsobajgwQIz8bquQh3wZjOXzAbJliHE
aHfSKoB1cUyD9mI7sPF42Qc3D8QBvS0BFwlGUYQIWVBaTFZN8SpCo0a1/BxMfexaie4whXbZ0uZs
AR7qqLjgRsCEu7CUjGmUGZw4AdrtXmRcDcMvFnklvVEaSDWXu9E42Pn7HF1X1h1m4iTWtxaKlhcf
NEApjYjJY2FmyZKW6EiN925o7suH5VBmnnnsduc5sAH78c6N37e+IsESbNtFH98xQT8PSoHPAT8i
SkGVqMIB0vajSTA/PX0Dhv92sp6MrJUErq2IwhlpkYhjzh/9pM/GyhKVLofPU4Bv35+Wq5x+nwzH
s0o/Ka6GLGi7fy5v66ZB0wEzD2iY8LcFg0qFJK9CoRx4l/Jqbt9b6H86003ijNBMi58WyIbFoMi4
bJT/UfEljbQL0npghXeJ2Iq2UbmzCw1UCZmJqZvsqA9X8yBL/TaNEItjoTCn+0WJynWmHu1FVF0b
sw3baDnWibpvY6l46hbaC0APaAWCfQe9TAHr0Yx6RjKblwVSdj03t8uMFk7T3kDLbYfpqTCpkzvw
1D/MtPVd9vEXOwmMNEQgIHJviB33auxdtYFShh9np3l5U8lBayTTdFv7CE5pjGhyTW1djJKKQVGp
VlADdSn17Qn8g4jIshbYVpRcGxFCC8kWyP4WMJIT504l/b1bPFzeKZkF4/OXZRhQzJxz+FxtDWC6
vbWYJK3ZzFUBvrM4N4cGjxOuxkyd03hs8JJunVe1BAvC1aw/Kv0zTe41KEpdK9eogi+ytydPZcRv
aWVVfOEkyLCYxeseY7ZgHPqla2yvcoJCxljK04lLdgQ3jxt1nAoVdrSaFPtUn++H6bVZ3Duy/MjB
VOLZ2ffLJ7bpeH/287cg0ioBIEVmlFmJxDSzMFTZ5r7RP2T17rIR2fYJbpHrrR43EZY1uPsFtMcL
8WrbMxLJS1dmhnvnai2l3Y4gd4aZCi81Ns1eTr5DurRSZcB13kC9dEx8U1eGzFljtg44AgTJQTg5
fywRDuw6qh4a6KbEWeXrlo77+y/AHGg3GRp4pMHxCkn0z2ZdGmOihAdBNqinrrBvhv7p8kFtfV68
owVxYZRDEe7Ee9gqxwnDbTBh1zc1f05Xi5cmvZdTA1O+NcpIJ9sogtF6m+I3vZKR5G0cIbAkoAPH
JCzId0R+PjL0Wg5CcLwp0C0fyz3FfIP6zUr3l9e54fWfzPCfsTpAdDigpGnDTNdhwqqbbjuz/tUV
anDZzMbn/MmMsJtdv9RDylliWEuvTbDk2RhKvJ9s97opI2gwyF7yG3mGzQV1QPUDyv0vKAqqKWpN
oYXsU1K/mHq5S/pf0DzfK+MjXAoDO9/ddJRs5eYaVzb5v6+2UjGV0ao7nYesoFkem+ze84wq9Wgn
AUttnhmyQ2QzBFLJrrCZVdvkccoNjXO5750khDTVqV5kct4yM8J6jKmJ7VGFmanb1+SOtiFLDpfd
gv9SIXxAosey0OXQ8TGLSKYuqqsicwjC4YgpFGgPNaj2YAIWImmy5urmajCjD5ZGFDrQGvh8OtC1
xifFTU3JGPTkYEy9z2Sv5G0jFjRzDUhIgp33s5E2NzCDaDmoNXAdIP15BiOAFUtu/i0/01QAK9Gj
wbaJpCtxPOlK3CsAG1NtHyXoCFAzC2oTum+Di4nSCQXHtJSc1NbKNIywO8ifEZPExJ2OBM+hKmZI
xiCY5zZ5HdjuMIapsUiWtxX41paEiLQsNsHUH5aXQLSt6s1zMbjHuEgC3DTHy+63tSgdcCQQdaAf
8eX5AybLiLkZiqfVRHajCp5wSnZz40pu4y0v1wleH/B1gtxduK0guOeyMsXD34WGVzrvTeyic0Vs
b6bh5QVt7d3aknDvJ0q+gLsKCyqUEMSNHrGhSLcbjMfLZvifET/btRm+r6tIpyk6lBJ5mbuwllt7
dPdlWfmXTWyvxMZjDZ+S9WVogOXMRksUdYy8+DWD/Mp9tfvdaP2NA4AJ+H9WhBCXZppRJ7w22Fd3
ZX+cwTgp05jfGhWywVSK9zxXlLUMYbOqacgzlfN65RjlYz+rc/own54Un11NBytsrtKjfUI/9xbE
/DcYV7q654wQMqD+lqevf4TwUaV57vYj/xHdfDNZL0oPBfRWcmQyG0Lwa6axwY0LG44ZmvHbqIEi
Wwbo24p9aMhDApGLPoMn7bPnTUzPwFWNOymly/cqT86DkV9lBg0ZY75VOx40kVvvsitu5RIcw85r
MqAgEjMxC/MyYxdjXelQgTLkhuLaqPPSa5vYJ9CB1NFIkmzlVsRYmxSOa6h0FlcqIkad2zdAxPn6
mP8YKm2Xu0442LkkuMtWKJyc2QAZHRHs6lxCWrIzp4+oUtojlMbeykF9V9243EWpe5MDjyzZ3O0D
/bO5wheoYLx2YhU2d7G1aa9WKJqA8nIIclv5mMroXS2168SSlZW3ogvqXTpHcoGAQqT4iJdcnyuF
R+TxCo8XY8q8JfWb6Ndlz9nqdgPHCx1pwoctAI/77K4muAom8APh29fJtZoRf2YEevXuvlboVZ69
d05+tEA1YMXzIbb6H5fNb3oRx1mgegfKOMP4bJ0Mw9CAmAZPiPJHl+VwnDTU4wEX6wdGdiQHubml
K2PC1WNYahqBehqlIZC3V+QlW7Kj28ahpfxNbo8/9++yhE21MGxPSYNlzdDvw7V7ZRc2slP70E/l
LdR3gybpPGeRjmbIVsj/fXXrQWENVP0j7Ca0OoBa16dWDxlcDGO47HqaZx9w7bsYc046VQ9R3z3m
Fbm107HzlI7t66z3NEgI/MURExXkrJyoBvy6n38TCDNYM/b880HVlCWhGwfEDEAW5c3fL1va/FBX
loTVj3YDlsEEqzenb6bh5ezA0AEA1iDiU22DxHX57xYzDLBd/bsuISKVM0iNDL6uFAyR6vwWofOp
xTKflVkRgk8yZpZiMe5JFuYhdiB38JATSo5oM7iulsL/feU2Rmf1iTbzI+q7N8PtzklPgiF6wQTW
ziTpLk0+CsyKXD6trU46Jq3/3UAiIN8phK/rilsFMjc00vQISQRfgxrqYHcH5PAo7dMAtGIPw2CE
gOXvnPgDmtZ3LDle/iWSPSbCu6urFRJhwow3lvXATHSIL6T7SukkN+ZWSmoQA88TsNJDkUcwY7O2
stwML6/YtsKRkgM4afZ/s5I/JvTPB4mJm3SKFUS4dohP1E4As09eomWRmNkMM6uVCFG7NLrSgeA2
PrQ5PjZtda0ND1oBfv9Jpse71WEDjNUEfSdm/oGSEjbNdLtWMRIXWSGIzydoylsPDHzkxottvk1L
2Ee3FqRsTXBQ9LtWNuUotS7sZ4J8uTUbLFRHhas070lyShx/rCB0umP9d5Cu4HuEjOGgA/M27i4f
5mY4Wy1d2OXWHuu+4S/1MgUDNPUXso+hsxznz4XrmTJSyK057087LdyOcZxUSY63pp8sN9awqwDG
t4b9kjbIqx4M5YHpwUQlreBNR+IgZf5BQGuPf5mrwKO4bFTdEjarKDkWzQB1sXZXOMq+xxIv7+Zm
psEJk8HhY6JmKjjSMFv5HOl4s1vJAIydtlN6c8/wwljMN1xbkpCytTA+ROSqEC8E+7lgbS5j01LM
Egm/Ybdek7GfXe0Ovh6T1Ft06/ny2jYrwRYghGCAsS1dFYtUcek6rWrBHJB85r7NqnPX1mVgdfF0
BOEs2ffE+NGldetNTl8GxuTEkP9bHnNSyTTHtoIpgjp64tDs/io4ouedMSHLYj5l7snsQdhf29dM
+sracFf03/ijmHe+QaQh3FkdjQdICwwoZaYPTvFRDfcl5GDmwQfqKil2raLwtsXlff56qrCJAh0w
1wa0u0WcjuLoSVpGsElzX2sfObdXSY7lKKMTltnh/776LGy9pzG453Dp237XP85FaC+3jfn6f1sN
/2JWVio6Qq7NwWosUEgkDoaGtUdTRVf26bKdrx7Bdw3uycklIXkgxLE6TSDh1/HVsMdxuC/U21om
DPf14/5sQohdiVUtrstNTPb32D5qTRCXaKX/WmS9iK93OGYeVR1amlB2BeWwsGcdOMmUmQO3p+o+
btwH1ekllfNNCw7eQ6j24UMWQR2GRpMojdAW6Bu/o6+m8Z9DLlaA+igUAfGyRAH486n3STW30+8W
gP3cGqERgcI5ui0wknr51Ld8eG1HSFz1qQDebUQBjuRBzJgX2+BMREvKlKxna7/QAEMLCtUr8M4K
kbbvkLhVBPWxxr3Vy3/YqEvStt/Vr8+JPp5yKK5gIhvEFYBdft4xotiVOg1Iwasz5jqO3/TYs4N6
F31r9/Mu91Tv5Vo/GaG1w9Tc4r3mQDoPpzjAA8/DExYYzY9oF6PbDdGd/eU93mDVwE/DIXLZJV4l
Fu7PBjNexVwgc+2tymunJ7WPvASkJYCwe0157bq/TELvO6MPM3qvDu0BHaCnXjcCVWvA5VkifNWy
F8vGtwj9cmhkGLiOECuF7Wp6FrXgtkY2TdhVtPRXTartjdoKZ3yW8yJr726Zg4wmvkoUSeHRwhaU
JUjPRxt+1rRL9T7bEVjq8sWxdb9krGUencFj59O+tg6FkmPyzjQH21smezzF0Mfcuf3CHA9kCWUB
eUKH83nSoX2OUN+6s8rBtILLZ7b1e9FIIgT1VmBHRHRatAwRCu3YnhlPHS/K1EBZppOTludJ6X4W
qYwSZOuitNCCgRCoia8EHenP7jvbiT3FDs9hlQYSga0ajEZ/xkBuYC9z0NQuKkw5OKjGPaCFstP5
0nzHSMPvS1pDVRLeINzSqZq0Sg/9MSSVbPJS1kECBszJTpr+kyUAB9lJFSBQFTtcd3FQ22Pz6/J2
f7l88APwBzAcBWpUfL6ie8yTXrEOP0Crh9jDf4wy4Tx+j5RWptv0JV3/bQnVc3TjkWSKpEy8kEbR
mW5814xeCzYMvgvi0l2H6sBkAZYHVJIHEff5v/qTYFaIsxTl0MjQYLYGzAWEsKkdmBnzkiLy4v/M
pyXYEk6zaBpgeBVsZtqCxabAgVaHvzmufzdRhLhWDYq6FHb81LkBz6Y3jleNDEXz5Wb6vAoRvuX0
qrtEHXYsBolAowAxoXsQGb/t6kHSVeP78enm4JbQkMSloemI0EIep5I0sSKzxdnQ0wiK5IqcgUv1
Zs2fOMVFFSZdHl7ewC/hRTDJ/32V1KkJWBpRFAdV7aAHVamBzK1/zIo6UC0FiFTZDbS5l6sVCt6X
9uDgd1yYY9YMnbcjGe7rdvYNGVZt046OTUTugpkHU1gWUASFNs9IiRzGrt0kCawh3ykVxuELGax2
cwdXpoQlYcbeHayhQ8RoMU36QaZDmk0oKRZ+Q2QFhm1beE+g64oUQ3zE9LozVnkBV7SM3vHm8sNO
2KnW9STAQ+7QmFLAMg/2XzySP2D+v8Hfkmwr97BspS8GFV8wYMVHtTJPJG2v2lg9Fv1bl9S3QI96
KKGeodbiw7clzrkZjHldHGRLwEWJIbKeWBkxFDVAW14FtIYC4fI9siJJRNz0lZUV4QBLMB33HYWV
EaIA9lCf1YSGPTQXmSVTUv56ufLPzUBZAbmnZX95ETrg5m7iHLaUbqcPDLJqANOwQI9BSmx6ThxM
4EYxZdPOm/sIxiP0bfilLt6qek/qnI0j4soMnnYyVp5m0IAonQTovRm//tgRkZRzooxRrgyNX2au
z4xvUCMcC4hWYgAfc1xW88Nyzd3l+MUP54uDrkwK2crk6IWlGDDJcGAuvvPMG3K/rb9RrfBUIgFy
yKwJ9b3FqTCv5mAjTYi9R4+x8kDc68R8RAEhlj1UZJsp5MUjKYhZqLBFhnq3KAFe9d2CtOClGDDO
rAUZXgqX91JmkT+dVh97Bi5yAD5gUQOKowMZNXXj3bhAN7lnR1S8n1k63WLU6edls/zPXjpCIeXS
Ci0dnBJmYwxB5DULElAOXjbxlcmGf3dI6rhcMhqXYt9QLwDls9MZeYJyToaXpn7r2isDag76ATTf
TXHIzXBZmBfRe0eF0ANGB6wruz8a0J2LU8kLcfNzXP0YYZ8bkKwPM8OCB/KQ9/Ouyq5QC5EY2dzV
lRFhV5kBbMRYY8VZdjKaaVfPMtmRzbiJuUJeHwUtrThcb+OoWDcsiGXYQm342ZoRJ7hxallRf3O/
Vob4D1n7pWlEFa1haKw6rxzAgG+8aEQSu74agUwCALiY4oAKkCpmeQ3TdAb4FwIJnn8K9BXK3gxB
+fefj+WzGSGCKHYaG5mBswdT1oDStQqC9bSTEQF9PZrPVoTYoWActBs6LMZZ9CCnLw1EOOro+2h9
u/xdbdtBeRPDIcgSRNCyM1UWZQS5j9mR/RBZpwUvOM8Yu/1I9EGydV/DExbFR5fgbBo8Wwj1upMt
1WT+P86+s8dWHNj2FyEBNmC+EnbonNMX1Cc0OZgMv/4tzrt3DtvN3daMRhqNpqVd2C6X7apVa41o
UYIbRNMjSVxmedEih5f4eAVg10rCxvc9dGpRWKw8ImYaZirOM3O+sZraae3w/vwMbrrdUuL7/8kI
W/Dt3hrRCzthUArJfhTFQF9TagX7IIXQw3lL3++OqJoAdg14Lfgw0ItyuouyCnkDbaKo8aflhR4d
+pbc0EZ3+DsSVOdNfe+sRKcXiIYXcBFaar51vEBLQ09ZbuLaOLna2059HB39vnSrS0BFUod7w1vo
dj80WSfHn2Tn6VFyaldYMK2JUzZBicW1nCd2kV3Nd40/3/a7ew0quZbTOcW+w/+2IPzsPBn+6Pav
zV7xmWf4td8ekhfNNR3Vs93yqvRaf3glv87PjL58wbkvFHYmK8saeiLLF95G++iperX8yGWe7eML
Lit/QBpwvmCO/gDSm2hPHCndz/crzOkUCYfPrIJJvBvxAZBQqutXzXzSkiPN7yaCk0Li3BvX3VNj
wiEUq3pYKjOM6Zmn0Wti+CE0PVQAvupdUD3WgT9XkpC06eYr1xM21DT0SRHHcL2lSkE6lM8s6OKW
Th8cLNkJuDWXxNQgq4Sy3CJkebqlABgN+lKxsKVKZ1SIg+4KZ+pBnhT2XldfyhCP37FX2FZre4J7
FzF0cBN03LpF+txSJ1Nv8uoDrz/XLq+VCeXuHevcRiYKsBV3kZUDyhcvB1DFCoFjrEYlSrMAHjPe
Qv5IgaxMFvoa9HNSgIbUZyYrhm7FRLoUQZEDRN1MFMe0Y/CNTKDzddt0N9QfVvkyBpJ9+L1Sj6lc
2RATR9zQK72tFZxcdf04F7MHPeg+jT8oBNrqSbvTKnpZGZmnsgGdAqGfzq8A70pC8vc6rPAVggMl
WRzhMzDSYajcyvjBg+I+H8udhu6RWH+ZhxBPmStFifd13yEJnUmKR1ubZT0LgkOlpWbkdoFZMIGp
5iCSmenrrF0ZyZ01SqjStrxobUoIfGXRV9xqMFQVece6Are15ZHuF2l2uGynzcGSsdduBp+1RSHS
lQZJrGaGxXR6Svh+zN2wzB1UZ7y2f26s0IfSYK3++5znqWMJIW9EfzOdF6uj9VyCyIvK7lyyiRQC
HMs1o2kqGGiKOXJCNN4rQ+80RQzgcOkTErwUkKmeC+Ph/NG1FezW0ymEAaUJqgqq6gh2ZgCm8Eua
gu++tdwq+p0kx/jfZ2WWeUSOxALUAyTwgr/MLZqdMhWuGeZfQ9sjGeMUYHuXMYRtx5q/ZgQn0XnQ
a9ayA9o5OQTNdE1b6qs6l7wuti7K69EIXmHEbag2BGbU5qEYlkOJ7IrKtYDqOr9K/0dI+TsgwT0I
D6YkVGCpjip3zFrfiF/N2dOtPSQmwKy9POENd448YsggM5vn09LExcAlqIFTUghnbGy0cqZh4w6Z
MfzOUzrul77kY1FZUJvo8qB/UCravELejnt93ZUX1KgGv06k0vGbgU3T0VEEBCkqSYszr56MJDO7
2Kqjxs176kXJU4XWXrwSKPWtWJK0/wOWF690dGVr2bArW8Fo9HHaYNRW3Xkg54JNGJuTZw50dG2/
52TyMMzL1kj3XDffLYiCqQAS9eNwpfZfCst3cP9jpv60tchFc9yejMo+iYMHXifgJocsqv2v24Rw
8JhYYfjJ8iQQkSkwEqLnv0U/PfJJgGzFqumQsJc4o2wVhD2sRFUK/CJmRlF/j8VxqHeVclnmqqPK
XhwyS8I2tiHPlEQ5LDE7dEvLL6qnUn0LeeSX4J04v8U2A/BqvYW9HCJNRqFRiGx/tmtr9Ke7aFQD
+2fl5EbsKt2rFr+ct7h9lK1MCpsadyTFmk1sasPaJ8ZR6Xx0fCqJ6QY1mNHv7QlZrM6RGF1W55xf
CwHfhgBf11qYU1LdWx181rjMmtds1vwGhFVF3Trdkpi8n5hT2xfQ45HY3wzNoDs0QK1nq9+INTiZ
Aqtp48Y1tCscq+5gdg7kr+bkBsGkqj9Y2KCv8kEbXXN4GuwLU0VDlUxTTt/2rL9fIUw9TaeuGnR8
hXV7a74DEb+vveQIjJ7qULfFHdEZPPVYuj8rJ3K+UB5Ud6mn7DLf9ub38zOyeQKvJkRYEI3PfY24
1rijAmJnffhAqgRyN8XkdSo/GrTxxs6QYdg2X6x0ZVUIpVkY2lGjwSoAAE6xiyLn94d9EzvBrwiP
VeBYMQHgp3fQOoTWiKNyGGXPepkjCAE2hoR6mYEN301rB81t7hB5ZSVThiDLXfe7u/+z0LYALy+R
Zk8yA1bAcZL73UGH3o15/AHJ2h+GQ35NbuhXr4HiMC8+Fhe93zqjO7yTh5+aG+/KY+YOXurJN6Fk
8GLWq2tawvrls6ouBTTUyPjkoitvPgRppLlzBRVJCIbq6Z2GttnBtYaovWi6GC1jSR53v6mWUIjg
BZP9A7wDyWXfaPa12uasdcLCptP9PAbte9mn/ErrmwCdH5bRPEBJqttNUQKEtD6kNqY7B0wm5OoM
GbCIB6EPYU1+ESZGewCjHLksoYLqqFzR7ke1Mx+R5IiRE4bc8SGIKvaaN0NwkdbhFDpAP3Ye9hQS
62SYbwrLzvZJbRl7xufY54qC3jPWFVc52l885LCBAcrr9rlWDDw4TTuMLzJG7dsSHV6f0LRh13k3
Vx30OpkO9H+Uo+bUVhZ/JdGY7ozAUr0CaEMHehIU+eOGvMdt2t2V8OjcgzxshSL3XHhzm0dPStKb
Thbl7K7N+gni2UCqIB0zBWTfVsxAF0w7mT9VzNhlxMOiRfqxU0OUDSuVONyOxgPAYMERegoWyAQT
SEN0tl2/sLmfnsDlw+/YOEa3jQqmGcAotSNXobCXDb36FXMdeNSyVt/7VrePfRHhFwNW57tqsrDg
86S1xxqVroswpSpkYoeQeCh9sede7dvriE9m5XGuFr+CGeK1QWR2wdI2QA4aFJ6BOQuzml50wDaZ
jh61drFDnox2Th0ERo5KVtqNDmpN+uSwRAfRztiE9zTQIapaVllw00Dd/A5ZgIg4Jmf5h1WHQQPa
qhBUAI1VK8BDccs+qLSgd2qQthdRTpRr22wzSC6roBKuzWD6IhW1XSWdBrI/Hxf/5ObPbV3hGUtn
pCFTFXtEv44fcNH8SLy79CLwfqI3ea/flsfYex0ureO0ixxIx0msf8cs4aXyN0CKeL88akq7XwIk
2//okLE7RI9olZ/vC0d/n33mJ/dooLKurNsA2toIl7IG0s37iI1+PIh6osIr1ramDPuYhilG35bU
aSd+bdKZ+UE3fOYJ+5nW3ZVVYNGMcjqeH/r3lhzhGikcjmNrp4NZ9hi68rPtAKC+ivDkZcGiYAuZ
OeLU1iOAY2ri69FHyEfQcFmSkuxiQlz79U1WOBRHEmVZEuETLJ57amTsUvow0fGu7mTJzOX1IlpC
AszQEF/QXC/yBcScWHk1LgLJWrMLCHixSmZ/QnCZ7mrS4/QzFVzfFSS41YzHjqIhJVeWhSRlszXe
9VcIU261dcnURaYZ1b2bQBn3VDnOEB1PBu/84m5efFbDFSa2B3xSQZmycTvedQ6Zss9qTL8MVXnv
Yub0UhqmzUsu0KlkQd6B7158PSpZahsjBcdXO1wSHKoT8+A+muW3bYg3oteP14mMvHlrkOjwXWgn
cL1GrgFrvnq70XbSu2zhFVPrH4WFq4zxataGw7pXQwZJ2h4fUpqmDpV5oI+F11AYQQ+3qTGhpvoU
jujQvTTQZKl0HgP+zqK7mHuxJpPS3Lo+gERXQ2swAdxErPr0dhxWfVs0Lk45x+iSy6iN/Qp5jvPO
smkGzWrgdQeFwTequLCbct4HeCuU86FOcVAr13r7dd7G8oYT95+xsiG88ZBEgEKqDhuhBcFtrW77
I0/DwD9vZWt/ra0sI115RDBNpOMarPQDWrVS7gzoeBh0rx5DyTty2yEIslvAHqCGKkJ7Y7OoEkWB
KWOo/XnASwLnJa5BLm/KI3h3TKdAwjKqmUcrIju2tlYMqGv8QxHQqMh7l6BLrTCWOlCpXEGePg2u
i1ByPGwt2MqEJdyow67gZdfBBC8mwMwrbwCg//xqbZ19iBj/TKEQDWfNTjs+4C2eKlfYzB6o+N8A
zn9OlOxDCxBEMupUrayUur1y1Fwqm/pS5Fw+a+UkRooHFxrecCmvDwFxUm3fg1FTd2fdNefR4cCR
5TKq3K0FA9AJIsBogUVRVYjHtJsUtEhgqDZ5MOCP+QTVWMmKbdoAshBoc6CvgYY4HdeY89kuK4wr
M8NLru/1vjpU1e/za7aZJoT83j9WhI2ctKzO2gFWYnSgaXi/lGX6wKF901DmQiupd/O6hkLS4A21
8WTXheKd/4LNqL/6gGUaVssXVJqplTlubG06vZkj8qRz/FMh1UGFDmHdynIImyFlZU5wUiPX+qEP
MN4i2rf9Szy+tvFL30mSbRsYJ2SY0WWL3kgbdUJLcMogj3Kt7HAPnLv016yyX2CE8A0rdUgTXvX0
Z88hXQrKFKcj8QXVc4flaexAWXpwbDNKnGr8VTHtOoYQKG1l15at3MXq45gQCyBp38ZhgCkfZofH
lzPbd1CXMRo3UcHtL+NT2PZj0Pmi78piaPg7XWAdXcBBuEwF6NedqtC8WimPtCgkWf3N6LOwBv+P
GcGRR6oNEJKBmaR/bavbbk68ie5YxsA6gm5tpPdl7LaygQmeO7VawKMeFtV8dlsWZg4DOrxsR1lg
lRkSfDaMzIpqzTKD1nNq3Iwg4K/AEnh+H27OH1CwSwcEQNriGYSulipeJE8hkYmHZPo6JDfhlHhN
8IlGPByAToNn7XmTm3sR1MtMA9srCgPChS+rus4M9BKxx9gxziB2C7Wd66nTduftbM4fYMsGmLgg
CyKy+qS4WM7g3sTZDnj7TI8R0qYgOPPPW9kMZCsrwirlbOG5mTGB3KiuimbKdmGrvFstmx1d7+7L
EORf5y1ujWt9pgvzl2vBoGTLtcFIVPQpl144XUbR7/NGNs9XEMGB5nDRJf52VVZDLYsVBitZGr3j
v/dazQ61VflJMF8XBgG87L4AoTeyNaWknPP9dALCTEc7GmXo/gFYWhghZNHQgjSj8Xvsba8e1IOi
2jtLhSqCYeyUjjzP8YCGcEgj6E99Fd6dH/oSMk4uuYt1wCmXL4BwjcjMVKCdYYYiF5pswx9DBCBQ
I0NTftsBsABoxUIOh2cINsJpbMz6cOSkD8BpFfg0OnLtciz8rng7P47vSyiYEXIyEFVUUL3FNKov
le6Hz+SH+j554AyioTPtzxv75pSCLSHcj0WktUYIW711xD3difmtzSSO/x0x8sfIopQNqB4QxMtH
rC4NTT3Hc92ALhDX5l0KXRwHmXHNtVpt2iMPkjqFMaReVqYA8SfteANNKmRTcUJcNHl337fzJPmi
b5t/+SADrGFoJsC/RdJEEgcDBQ945tb6F6jlnJzdBKpy19kDyOtGSdzc3BbYD1RdGCZw7RXmmPQN
eE4XdolKw40XYk1XdkAAXuMlf+9jM9mhafu2DWfrRifqdcIUy0vmVLI7tnyXojUPDaMmqEJF2vMB
ydkqHgETzzrb6ekxrj4S9mZakuC9NbNLqwQDxRT2ikjwMpQ16SDbk7mUDb4+ZtCZT72oAeKKvIcj
df+9966tCTtl7vU+SWpYawG157ruZ9YdHyVXlT/uKQYWuC6e5xqguqA7P3XfwGDR2AcRhK4rc8Az
s8+JipRVTp86wP33cTc2n1BKK6JLsKEjNMRJiiwmwPnz0bKS+mkkaTc7rWLRT9Yj+5wqZEbGj+bp
hcqnIgJCSoGCZNOazVMdaY2PFtKaA6TSTn44m/mzbraGT9tSe1JbqnwFdWkdss5Qn40g4IesnXIv
ieh8FcU0B5tfEADcgirDXRfW/76ihK2D6wZBUXGh0hVf3nqUjqFlx5iMfPg5jOZ4x6z+Gf2Y/+k0
ocy2UWcHveS3pFYCDuJ6WIg9ymCAAM2PZgI18OVsO8gAMerr1kUPYcpKdv34drNaBrg87dElBiY6
8WbFaGsFJgD6rtk+z93jWKFWA91sJ1We1fqgyWgOvqNOYA+gSxXJLRzbYAQ99a6u7KocNODYMe0z
dIhH4qqpF8R+mzpW8kYy9HYcNPOGVfvze2fruFzbFYqTiR4VysAwTta0+9gaD8MkU0HYCgYLvQIm
E50j32iY6nZo9azACkJ7tmqOfDhMPF9EhAAKl9yHt86xtSkhEqRliNcMOtRdFrbuEJoHZmSOmmf/
IbytzQihPEwgtFZHMBNoyI6Md2P6ZuelG0y/Imn9/Nu7b3EMUF/gIgcaDJQoTh1jIQpriqHFTiMH
y36wE9uxjfs6eOwAqzdlHGH6lj+Y6OzHhZugICJ2DGpcwSuXLIc0iOhbzbGrR33GyvkKv2+CF0jB
KvS6Cz+n0s3ZgaRfTXWDzBRI3/asv1Tpr1rhTl49ZvOhML24yB/O++uWM62/T/BXkzckNUJEYaCv
cYHup11t3ZPmRxtLTsrvNTFMPLD+EFZFqhnVCuGaR2rWaJGBmaj1CDzU+2wCEZrDIzQxpPfcnLxI
Q+KqLfysrJ0u+6hQxA3cjP80yEU6vhRsdMzRVc17ed5z8S/xKFp/muDmnQ4A/LhMAs8vJzXH5PvI
sSLDT+ynJN+ZSPWnh1LxsjD3Cplk0ZZDLi9OsA2BlgV9F6cOmY7AHOt9gT2mQwNVt+4K42cLFtRU
wzQwshtlEqGbNydK0eePisnSfSFYRFGZDp2F7YZWL5vdo+us6F4L6ynqPzv7PgaFHC7FjQwRtRVL
AH1Dr/UfKJ7IczFk+mRYGbjGAAg4jFoAJof01qyp5F6xZca0MSzwZyMdKr5XOAf9DIrZGRCFqgsW
KydAmV2VxMWt02xtZLkWrq7eaVPZBYTpMBbtvW0do91b+Y5ET4NxyINbXZbe3bplrs0JC8b5ZITx
BHOmgRYj06HkZoRWly17iW0FAzCbIGlngoMLVYDTYSGhix1c4vAiaQ+dtWM9P0Q89an2mckawja8
HrePP7oSYDv/VmqAoCLQIBSm4uTRDGvIAAKAXd6GmpMSdOtKbrQb63ViTVivIdHDTBlhLU2OMy+h
TRqBNYE6pu7k9INA7RBSlecD64YfnpgU1iyBgGVh9DCp18RX284bymtV5hgbC3ZiRIje85AkQb3c
1MMhd3h2AepHTKvDAMKTAYb1zRXDfkK1AqRLwECfOkdeJDSj0zKH2WM8Hof4pi0IwCqeEfq0eIoT
6kbouSx+xeZVMB8sUnsDBYhTXXpAQI7Zhrs6QNdN50NfCUDgzon6HS5oKXXK6HaQtepvTs3qc4Wp
wXHTFXqM368BdrCBBdPqvcV/DArzrV/nl/p7oht6B2jT/GdqFvdbhYOaQbNpXi59Af9RGl6jvMYg
prJbJ42O6uTX8a4iV7bm6+Vda17kU+Fy/cE23rI82leyE30rL7D6GhRNTr+mUbNgUFV8jY1pBsVl
eG2g1z1VnaY/mkXoBMNbV497w7grcm8Y/wP3G8xDPAvd/WAzEktRCl7qDeo2y2TcjfYTpNwh1Xsx
RpL7xOb++mtG7JdR5kCxmxhmiuYtrgcvrA4FL/7LJl4ZEQKiQZUIDZ7LVCofjR06XeyjOeS892zF
poUhe9HZsaCiIuwrrRsHJBUX2krzRxYc58wbwElqZd6YXpbl6/hy3tzWvKFAgCfgn7q4uDxqq0Lv
IZyw7yZfYQeDPc6yG43EhLg0lT6Ad66CiZpfZ+E7N32l2P2XUZg2JM5V5JrEVNNUkrklyoDjYz5M
9FVNrmoZPGJzFEhKmktuHthzYV2iXtfq2cIo+vERqhhTegX+y/Oj2MpJQqn7rw0hSE2GxsMGWXIE
qLf5g4JiDNB047cef3T9fYZj0ehyic3tYS0FInt5kItZQ161HS1BaQ32i2MYfsVIgZDP88PaOilA
/PePCeG0DVB/yME8lrlN4A/KAW8aw0uKm9n29UaSHJeNRlgkewqziHYwZTMw9GmHIf6AXMb54Wyd
JOvhCIuUdtPQaCps8HgCA5hDrZeJ5Y6tXRIZVd8yM8JDBP7wd+aEg0SzeB1oFUwN5U9NuciarwqY
3nB/fkBbyRFc/TXUMSyKS7L4Bp6TAYCgDm434XYH9np0/2hO0PWXFgeCX6/xMK5uwAq1n4zgOrLC
+4hLmmK3gt76CwQXqaBHAC1YfAFhx376bfZPOgFZ6AXk4ku2i1XZiJdALUwslMZQRgGjI0MKipye
ib09R+OgGXjy1LGL1oEsfrZKPwsuRjqjS/aVIIPc4ikuOT/+RNNvdiGKiT0OYAaQGad2rVyZ6qA0
QSPiNC/dZ+6TH8SLfpVA/jrxsU6d8BfQBq/tNbucJLY3tga0cKDgAoAXFFb/vMdXl5K0bnlg4RxZ
QiRjXt7u+9E/70gbq4hODw3dcKoFbXRVcNcqt6qRxwreJTxG8ReNk3sgckF06Bixh0teIstebuyP
tcE/8XQ1JlMvaq0aA7gNTZwsQXtofJy7q4RIaP+25m41sD8v6JWdXg1DRnMbb3IlBKgaKeARDY3/
YYHWRnTBN6rOKApcid0Iwlx2ALqq16GWgFE3YhcETJFRXkiG4QnL31cDSU1lzkkK/wMD5VVTdi7h
6OAaYr9ctAT7RDJvG5H/xJwQKqHiTkJFhc9l+q8UkNNY15xM8Tm7YJhLmUKhzJrgfrXR4aJTwJpu
enXyCT5+h9aHMfUM/T7tvs77+sb7h6JKiaiHey1eQGK9wjIymwP4mbqXoFHd97vsqdxPF/URhYUj
YOTPsUtvwysIhd0oH6BV9qt9cuUh4DiNH0pqX9/d8/RThGlW1cAsOkuBdmvDkRS7aGkPZN7u/IC/
7zUYAYeKioLERu+kMeeoOo8Yrw4SUtp5HEQJufVgKcfzdr4HEdhZGMjA8QnoiviuTOawVKsYdjTt
K7V8ZKNm/qoXidOb97k1uJEheTl8b6xB9+LaojB9yP8mWhDAIrn9iF3y1viP6Bfed/7TT9uZ3+KH
n3njxy4QlzGweg714qvKyS7Kx3A3+8RHhm4vK+Z+36ennyS4cqYOpTbly2QHPsifevuiad9twytk
DBEbyb+1JWD3TiMCWJWroVjc2KhbejTzQj2gtBXvrDYIr8HCluxiOzfwLK3LXzQyw4dIY9He7Oz0
6fy6f+dkOVkGSEqcfok6aeEwmPiSwa2RkgHtiO23PzLVuZu8CpwsMbbOpXKwJJtnc6oBMQWiG71V
4GI8NRvUdk1yNYYgA79uIAqS6ffMeh8Nj9eSaLjp2StLyw5bBd8ciJS6sGApHUASi5s9iKhUSECU
9BANrz29p63kOry5Z1cWhXDPaAC1WAKLxNqXgz/rFjg4boPqPxTf4UVIIaNwi1c+LlSnQ6NjVIxT
BkOq5cYmGiLR+Qh6WiRa6+4roA9q/DTaN1CuOe8z22v3j1kqOG8QqkloFsv4NA/0/E6t3Jm2X9i+
OvzrNPLJAEXQjRbWkCcuYUmhPlDxw3ynTW/nB7Px+ju1IVwANEWp0MYaQexk0a8u/RyF13ZufDuI
oVzx3CeOMh17mZ7w5uHxd+lE1L8aW2o/aRhZr88e+BHhIR/BHP/ry83p2OipgwR2kRvV4iAxuYyS
xw4UA+kkecpuejuODRsCVMhXi5yqVZ2XwWzDBgcVw5w4DKIQEBGOkAU9v1KbbrcyJBwYqV20Adj6
gMBC6YoqP0N+bRN/rh0uI+vYCBkmkIcAcOoamqdE7nEl6DJ7tkJc2gffKG772Gutx768AZwF0DYr
//deboK5DETeKMyhLifEiyRCiz1LYyTRkitLu8uMt/zf30BR9VyZEOYuBnI8GSbU1tLirtXv6v6Z
l2gfvNU7ybG+UWo9tSTEpJEjjVMuGIr6Lf2kbl04mdO/oB1yF16RG4cPLnWizwvcgW+bC5I4X1/q
RybxlD88BacPvqXIi7CIexMwNGJ6ZQLTGRs7YKA0DWRPDt2zC/WTZ076Uu6zyyJy54vxa2x2umS/
bbjoiV3hrOEdiqtWD7ssuMvUx4S7jLmUhKCPP5zfDFth68SU4DRgn2dWZWKeWfbVKm/m72hAV+bk
NN21xl+05DoMZF3HGzv9xKTgRJlCacESjA51m0F7m9V9bV8VMozK8ivn1k5woH5Km3liGJit/Zr6
T6J4gf3Ao4csPgS6ZOdtjoiBUxsJzKVYKSQk1G5oomFASY8iI9+j2AokephdERkIfyPaQ/bhrx0h
DqdDr5O0hZ1wvtUNL6ieetnddfkJcdrg8IggS33fEC/wRcuiUg8gmAMYM3jIv4gsn7xtgKlQsVaR
tRbTDIQhW2TNEB8NNQLqNP1xlvIgb5pAGnlB1EDXQNQYQOe6MWDQS5T6VVYPJrS6zu+arfVe8tT/
a0A466NW08e5yJF2ze9VnFN6emtlD5Hser+13GszglvVCe9xa8E4ouY4Fy8Wd5JAsv+3Is3ahOBR
UdiE6GTHSFj5osTv0CNgCipdU+pkMibzzVUBix1jgAYDPS2MhqV00BoVQAUjRjNV5Ta5rKtAZkEY
TIqLa1kuaLgWRwLygpUhuZFvLshqCMvfV2+Auq1QLLOB7lCi55g+kWl0k0GyIps2ABxcJOZQXRPT
uWEwFzwdgawox1tF8Vh5RfKv8+67dS8BoOIfE4t7r4aR1WGT0gomqummZU5nexRY4uqaK4eu4h5I
EyT7ZSsW6wxod4AEUC0Sz1GAVjRUL1B5i6YdNxtPL/EEnzzFvEJ85lKm6U2nXpkTxtcadmQNS82U
1VeDdoitF4t4U30AE/L5idxeq7/jEg7PoWe8j2cY6sYPM9lz1CuoxOU2xwIEzCIUtyDchGOMcTuH
lBUq36R6GqrnODrSEDDwxySR3LgkhsR2St4NXZ5zBH51OvT5E14wWeX2QNea/7aZF+2g+t8RiU3R
oc4Aagfe2zWjVyUDPXYd+7as92czQtsoikGpHtpYosep0MtJoD4NFwfhPWq96HJVOyiISm6ImxFn
ZUbwNK1NEi0KYUZX7xXljctaCTevZ+gGwBIzFPhwsT/dqmViJkWwABz5nIO+JLpkSeqRWD+Aj+VS
HW7GogAGVi846OsaSalsA3uAVlADBT5ruQND2u7UeFKQ2GLtjFB0o13me5QAPFVxgJAChZgDctXE
GSUm/1STxevH2uQSSVahCZGiAzMfTOr74hg/PBVH0DBpr7bLveoLmaR9dKPdax/EVdB05yi/zu/n
La8BAyqxDROlNDyrT623JLfJXGCzjey2RNu8kRwGBVC+43kzW2ED+NHl/oBMPfgeTs1EbU/mhmEH
lNpeD3730+0E6o7zNrZSg3iN/WPEELIraODtoIUOI13lAvrrgcsmsN6ptbcNF5y8c/GQ2Psmk2zu
rQ2xtiqkAcOJAB21WG2KyxitrhV9PT+uzSWysBGwt9HYJ+aqah3UEHOFDdGCpqpzKZog96Dy0rnL
rdRsXQN6Orl33uZWaATQfeE5MLAPxStrC6Arac0RTwngbqz2Bo0HPXsC0r0PasmybbnGH5w7Csca
oHTL31f+b4I4Jyb5AMAjRE9TsBfyDtdL/eX8gLaskL+TKGbegPxqUrZMIi8/c+vI2XvX7c6b2I5c
KxuCJ3D0JPNqhg3NPILhy0GzNUC4d1l7N6ME0QReqYAJ0z9vdetmQ5A+0tBfh/Ya8Y45khl0yiAG
coOWghUADTYJyEsrhbtW3LK9MeiQIWqq+FppA2Tlp1zbn/+ATVdBqEYt3sRrUMT/ZpnCSJfhAyju
hhnxOaJIYGeOkr3oheSmuLkVlhI4SlgoY6mCr6g56Xrb7pBeqmNvTiASorTciTIdF18pUdumy6yM
LR+zcsy5LLJg5AAzqNXdRL12eE6ZxGU2584GMfOi94DanBAWFVCYZEUG39d4AfV3xbHYJzIFaIaA
KGRkSHbapqv8tSYSsnGTt0DPYkBTDIUV9j7Xb6E936OEcqkWDJcftNxRWbfH9vm2sirsirpgnGbz
sr9v1cgNHxa1FeSTbmx/vond+Bg+2Xvwl4ObwIv84KY8yp6umwF69QH66TpmIVf0UMMH5OhhWO7h
vSytvwGTwLVhZUI4RS1FzZUxwcyOO21nPEZPEMjqPXrB99Ul9B3nyLUu3PBdfasdtMD+JyeC7jBa
FvHcEFP9eY4+cjOCcZp8kVlx5sEhhmMXz4aM4mTbXf9aEmYStfExapYd0anowWzAHueS+L7vAZ54
Px9UNiA+kJVZup/+51QQNl8cQQNFr7FoyiG4Lj8VCCc/0NpPrwbPAO2bk8ugyMsPitcwULiCxBUJ
lCWBfeolpWpAHkib8Fa3PhPyNaKhhQe3jUzwaGsK0YyMTjl0mGrfmoW7phvCOsLBGipXXXhU9Zts
uNTL+86UIJQ2b0NrS8JiqYCwdVG7HOFatZ9r+zJpgeglBfFsveo8rUf3Zcn3Ojoxx6b5VRlv55dw
c0IxQuAbkflCYDmd0K5m89zay4TW4MNQqBdyv0VoC7/O29kK03RlR7g/M0XJgKZRMaPsMjEuabJT
Gslt6E9HyTfnWNkQ4nSuTTMwdLijq/fmvXaMeqhvNL+RzWkP5mNrecpzEDqzG3vIXvyH8301PFEw
Lh3NikQxpnHsXycbJZvxkIyTE5KvCVVvfbpRyX84ZNGdB+izChpCKFSdLpzFJn3QAkxojgo6iHhN
7SuavFCXqTZtbgWUbRjg+MC2GYKdfIo7PTHgoCkorpLPKn5SBr+pbg1ZXnzTE5ckDMaDK7QYILMu
bEDcoGMnZMrRrL+Y3f+0sxgUZVwCV5JZEvZcnQXxFNSwNOj3NtvR/JU0lotWG4lTbB44dDUk4cBB
pgdg/kDDkDi7nvvSIRDo6IvkuWroQ512V7EKEp7oSa/ARh3dGTjWlXj2B/ZOkX+YKtBjmTEY/qBU
0kfH8xtSNgnLeby6N3WZwU3K8W0a9xrbr+i1GuHp+nDeyrKtv21JSIUsiEgTzxTBe0JuD7rWAxHJ
xo+s+4LaK3jRVX4xVe7w67ypzaIYymL/2BKWNcrxbMHbGU88v3jDM/0WnR+gaPTC1sPtBWyMbpC4
5Q+ZcvDWxYWi9RLpCAKEvVhMpVOiDSxdNsh4W2q3kD53zg9sc6VWBoSVSolSTSlEIV1uZl5CrqBo
lnGy6/9LVn89kCWErzzC0ss+NzvYMeKPOJ8dAwkNmajsZjRZjWUZ68oGdLXRFLDYmLrcSdK3sQrd
FPTvyf8j7bt6I9e5IH+RAElU4qtCB7fbOc28CBOVc9av35J371hNc0XMfMANDw24xHR4eEJV92CJ
CmO484YuQM1AaayGGrNLrCHoEWeYgFWDoxpQDejnnVFU6MDd4SsU5mIL62ZAMgmWP8SRNWKv9W3U
/HbyneXvNOtpeyvw3gZga/wzJOaGA5/tQJSlpDqSzz5ajBp0Oe2o8hRCMKU+VNGXbTjBDLKhmhwe
s6pP787BW1fsR0S5yFMgu9so/HsbUYylRnyR6mJGpZUTmUOy3NvZydz1b7IXQF0cRLv2dJfbzZ2+
Nx479xtYep1tZK5T8gHMhpaVski6vABwI1n7WUncymjPfmset2G4FmIFwxhBPUJm0Y8BE4JnLQpB
kPu6DcCNaYCd9b8ZNBnTVxEC1QkotIOJ77fWyXZVHwb6omkPavUaojpWUq4skbqqaNlYwzeGvWxo
CUD1ErcZIr3wxt0kCm3Eqlxi/uzANRXmD52BgBH9MkbhIhJQyPlTD2KLCtpRsTY8b08Ed8Ou5oEx
lRJ4qfUywCf18YBX+mNZovfvoZb22zC8BUWjPWqdUauL6jRmw2Zlm/VFayDWp7rRBN6+eRbsTO7L
agXx6ejpUWAViDs4wU3ijRCpsP1d9Dzvu13yE62GiehhJQRkNqlRBHIgL2XO8XX3Oz/6V/0J3apj
bc+/ZRtSedJuew55S7UeILNlaZAYdRZZmMP+dZTd0bxXzDd9+Ie7c43CeGB+jO1AKoxqSn+NoJUK
Ersdv7b09/ZgeIYE+Xx9ac8E6wlrwYyhaGJUBi06rg4EQm0dsqp/TxsH07gCYa2VpZZyqNYAqdB8
mwWPtHIpdFtru4lPTRG7Jdigt4fFu9vWiMyegIwdRUM9EI1qp0G6UMUZV+0pvx5+QitdACaYQ9aG
WbTr1WkAmFQ8JZ079s9EcJ3xaoEXAU0U5CIJixYPZje0raTVU4cgqF43TyZYKQ7jpO7Man6jhZLY
yQDVs7GpJzcKevXKMtK3oagQwI89Gv0ASdS1ng07Ms6tIF3L84qQekRYyIAaAZLOl54KVTstlJdW
NquXENyLQFDkIzL7LTbsVkT9zJvmNRZz7mrUwUsQ4kUCshogVQDy1vqHJqpr5R3uNQgz0XCJAmta
GuZy0JwOgeIWaX+TSYk9/1PZzjsvLJ7C6KFlg81w+6ywCUZcfYqrj4kd5t+2DwF3cRbi2f8HsIx1
5bLKsRVQMwNAoKB+HA1ki7qi378UmqfkIrZb3s0CpjETsoOgrSbvb5wVWGdpkxyN2lJk8bUcflTD
bnswvNVf/31mMFXYaWbgE7xIEe0MSOOG5lMLibhtFN6UrVGW31ejyJE49jM08jtFfOz1vS+D3KF3
Ugsv3MdtJO54wDGC9kHcxki8XSKlQ1ZY1tL5Nmkx+KN3pPN3qimwG9xF+QB5977Ww9H9Xm1kgPho
/bbMfQgt5u1h8M6LiS4BomIrI6vNDCOv0ZkxxrimSHWYQXWc2/n4EP9LhdsK5TMZrY4Au4pxqMEu
U36PoBrbHsZnYQRcUSYY/gwL73D0aDHj6MB6HRQTEAyk0nLtiNiC0d1G4z6RXcs/lvUrTmjS7ssg
QoWlq+OVuf0F/In88wEGk1wGrzgYvpcYwKIpVlu2bzwXzdvYH7dh+NvuA4Yx2IEcKYXSYJyKEtoW
7ob0kYpcF+4hgoCXirACRVHi8g2rXedPpAFDHgI0ufqi1496dJTzY9F4sSh2ybvlzRUQaxPUYgri
EOEwRBHV4TwMz5N00Nq3OjtootTgZ1mlZYeswBjToBW0q2kFMOhmzDvzkdqRPcWQ8rHvru3X19mx
vWvPM+wDEaVFuKd4hcw81IciztPJBHKMtOcM4q8yElzj3Nrw9eCY7R9nQ0yDERDktsvc5kFypBvJ
qfbB2fQqtzqWjmePXvA4uPmzdh24ovcs90m2+gB2++dWbYSzhD1jfVUeg5viRXHRWhY//gKxxJ1y
f9W5tV2fReS4gg3E8kYW6qg1kwVUNQvBZ4wU6bXVXVetqyVfU0NQDsYDsxauPQR10FfOcrXPAdXS
bjHGY1LsIlV1OlM/dnN9gMIT6MVGu61LQfEP16xZZCG9RxW1irz25VEkrR9FfgrXtIgcn8jQR7AJ
icAKeetDgMyyI/8XfGU7rm4S9dpM3Hbcb9sb7gN//QXL5l4ZA8mqIbXT4wuC4kYd3Tlw9WFXpucw
ONfYX/GDjwfvv2AibrYkwFRQyzGjRrFi20YdxaMG3YKDhsTsXVTeSfUpNEBdbYAKqEgW+TMB7PJn
2ZAxyspwe6CRHXxUjIVILSvPcgOwNCfSTyhYNkil0OHUjVJ2zJul5wBl2vsKXeFgGo8JHiTqgEeq
Ncv4MhRT9N3wL/WUSzJQJio6nFHudjn9XQxS61oNMggPPjTkNa0J1vyv+fKX0NcKhPHM1Xye2swP
M0eDNHt4ZVi3cJfiQTC/PDO4RmFWNZ1ms5dkDAXvDNusiG2KSrd5d/Aagdmrvqxkcq4AQU/uhwxR
Q2BAHikU5fN5FyQFKy8EupeDyTobiSUXVQkRVUcK6pfYpHe1It0QYzyBdWLfqO1he2NyJ+4DjrWt
SRbF+uxHmdPr3X5UxvsZhmcbgudW0IXNCMqPaJFlyRQMxdf7IANEU/4goIlIQm8Ivmxj8Co9wICN
bmtkDcH5xzIBZUZa93IFLk/o4u7oteYEV8Gv+hC+Bvfld4R8yINV2upP0Mst2dLcKfJj8rr9DZwd
cvEJzFXcGU2gV1KZQRZ48sGPViblfVhI5LuKN3lnD6M+iHpJuVOLXlLcGXh9mOxDoULQPKczSCQk
n9iTf1NZv0vUfGyPi7tFPkDYh8KIBLA2UHAtWE3n1JqMWg/B6eWQgMFIKBZk4sGGgb3PWKIiGPwg
9zGOMLKrzM5+S7fRaTyVu/yEp2l0bXoDLvrZM27CK9H25BYroKgcxMGg2UVnM+PfKAhzWVWDk12E
Tk9tuBfXybkaHpNj4sZ7FARuTyf3gH8YRDbMqifgpg1aHIcJFJ5F8KMDSWlCf+blnbCJmrs9PqDY
cKuiTdYQRRjZGKRuFM/X0Ri66jgIMs+8KKulQBwDFaKgjUQ92eVFIpPUJ1CBho3PYjuWcIPp1z4K
njoTRZVOOSfQ4AoPSnpH6nYXtyJGSY7zdAHPXDFyr8aJkdQwMNpOQn4KZMy9S9FRQ+RbWRK4wzyn
5QKNuWoatDYnSQQ0Qh5axBzm1gOTvG2GLx3B7Y4o3LXf/sP9dgHK3D76BFXAVsUMh+VtCfmOWfjG
5L1hLiCYl1lArCKTUoxLku59fddYHgkDV5PPuv+WSF6US3b9k0DcOw69MHoN427pV0BoxzFRuh2d
BqhpBl+m6snqRTJe/Dk3dBWHc9ljbGk8uvKzClTxGaqrXzJwYvXf9Hk3lNY+q5+02cXmQ+eOyLjy
Uu8Q0zKRDlky7FCQuNzWJNKhVGth0qcr+Zf2pULXzqFydSd50p3uBMlPb5BRmL9tHnivHbzlIQtl
mqipU9nQXxhLbS6puEbG3eSp3/yvqjeDWyMrdsGv/MbYZbcUO/sY34usMMdaABjND8QE5ZHOGmF5
0vxKQee+4492TF6M4hy3u+3BcWzfO28W+pIQ1zRZKqlUkslITPCyNSrZm+MPNd1NkEwb8/0Y77eh
OLfxBRRzYioU5lpGAahQcVMJ7SgHmu8nkbgA5268QGEODSicWorLPXOsZD+qt40laizgLgpehP/N
2DLM1RMJmrmFWkYAiKFGFjxH/S4Uad7zLkCU9y9ZmKWO9FMTahjWUh31aHw0I9lDJ69tKV6WfE98
SBheEzQoJ7s0gpKvLGob4p3rC2TGZZJICvZosrRcVvcdcuMQ/Yy/I0I4I1lRujUydaIYFxcSNAGo
7kTpDiKsyxZdTahCYz8lPbIlCNWkzVMB4pYOVPottFY7qCx34I3AI8Ld3oycVUQL1gcoO07I5k7J
0gGQz3eFcScrv43xxzYE5xK8gGC8mNoPZlKNgAgs9JRBqxV618G1ZUPQfRvovXiSecqukdiMXdO3
+qDIQCLl8KR31VXsT3aMtsIGjexJS9yW/K7TN0N5lAu7Mq6zMfQUC8U3li0nYJrQw2PUGzsoQbuB
8az6spOpPyLQraCS0u71/G4c9NsYjEnb380xCBefzTopUR8qeoPP7hHUUIvdoLxQFE3m3jYMdx1A
Z4vCQoqSXjbAGWihD0VOtORMxqy9RJRmXwNsQ7A0aySEN6vDsre5AdYeGcylf++rQ3R1UdBFr7Ql
fyKQhSZjBoKiCGVb6WMhn/JUMLrPGxl/31w0C3WwemKYl6cn68uo9mP8/QbZWloFUHxLdlR+255D
TokhYFC9i3AJknXAuoRZqj70QkfnfRo91FBPSHYy2Y+BawQBellu9dmtetuk161TPemQSXYc1dbL
3SwyjbzhQroKfWMYMpjgmD3ThqUSTyqGWxW/isS4bidpP3WqqFz687W4aOAYBngvoLoKJoDL4bZp
rlRpWyESN9n6k7zvXfklu/KvzbNeO61tnrOfuZOd0isRnxPH6QOyCSkTA9xsFOnjS+RZljuplGGA
kV0A5XGYtfXdVKj9InvcovWqreYeyo6kuS/GFGwLc6bUxFWiqLhTEJq6Re1WE4HBgjaGSwZf9Yam
7lEhb3RZbktqGhR2WyXhk292zdMwF1g2IifWQfXjv7+Kl5pU3JNoz1nOHbs1/QKM9uFiY01jRzUf
nFSCbjveMq0RmLt4qpDHLxMgjMV9D92X4VGOTzRpbEoetw/AZyOCsdBF/RGvUgX/uVyWzu9rcDUM
iOrPNyi6lquDH3r5YOuWEwrreRc39tKeX4B9as3B1VHnS49KXbmZeh6mfVZ5VuIpwcHQdiNxi+Y2
i9zCP1jkr+XO4ekiNYi7GKyAcLOZ/Vd1WWpocY0AhhYgoFaanZfSFEJckmXZlZpdT3WKJ1UKJgb4
xaIaVI6uBuDxXoWmCRpYPrUaKn6K5oAaxjo+ql/9b8QuryUkFqijHdEx99Yjr3AYBju3r7Jb7Sb8
9fflQhf4787KyhmRlJHWMgV+kf4OjJMf7Xv/Vc/227uJa8U+Rvnu/61Q9KTsY31pAbeahyRxlRqc
hMrzNgb3bIBmAp0zYC7Hq4nZsQ06Q0vSL41O5Z3a6eeQkr3hz3CpCtuSfIFD9dnvxp5Fx5+FTmkL
eijM06ypiBQoHYaEFi8QQKu2Gn7bHhCHs/LyWDBG2ZcyC2PFsahumnt5tKVn6kzesP+ZnnX33IZ2
6Jr7V+VgB0dIzqChpXQmO3csZ/Cg8yw6KLw1XFkEysY4NDTFVotFkKvrGhlNegjC3faIF6OyZQeY
OS1D6vvK0izXpW43HkHXhXsW6mIx3UmW0xSHbThO/mmZYFzviJrCzLFRozFPEi1HFakTlLumvZPn
NzU+WM3thI619pdFjqn2tZQGVGYlTiF/a3RB2Iq3h3Du4cegwh1vAebC8CsjiDuC8WbgF0QTtd2r
goPHRTCXAmAV7JzoM7k8FPJclolqLCWyBG312VmOhCTJy7qziwYJEFzhOAloEmBuirqS5MpP0DAD
xXHfOGXTg0IPUnIOWq8w3IAmdgWN+gr/CNKHvCtqBczeGonZB23fAxjNalTaK+R73N4o03NTXil/
X8OPk/4xSMocxXjCJVkugyyDYtdM38pZvZLCSGBTRCNij1iVp8a0NHOFYLQ25ts0P+ER4hvf5faA
QmcBGu9Ar8fEnLYOZXtNIi9jQu2V+bVpr+Lhy/YJ49lk9OzLCwWQiSJ0Zm+UpQ59kxYdy5avoWSl
jn5FvSrZQwH1ynAMZg88jSK6P94kLhE6JFhR9W6xpN2jFJKILoV4WfLYttDlciT5uVDsiV4NIhZU
zhQqiw7ZO+vIIpR9ebzAXa8UkgGsliLmq2rGU9ka8y41wTW/PZPLX2JOmQJqK+T/8KZb2HMukQLZ
x5sXVFpOlEe2MkU3QXGHZqYbSSmvSnITymRn6XCPt1E5aRH0wX3Aforfjx0uPx32IxrpAS3hNh1N
N4heyKQeJMm4asqnOghPfdi4cHjBIabhimo0O55zlFg+a3F40DrN0ZQf2x/2aWMh1I+c0x89ZOay
L4ivoto9h2FBYVrRfakgrdTI0THvgivE4o/baJ+2FIO2/L5yX+ACxEZXAa2vjpLyHNdX+hDez9At
KdBMQSyR/qFodMxi59ncx1ENvLQZd5lJ7kqjAbdB6kVtfDMWaipY5k+BicvxsQVsFhQJTTOCunSv
tIi9PtXN78r8OYqa1j6H+Rgcxoq2lh/FZQ6clqpfmyQO7TrOpROYhK/VLAOL6jgaHqTiCpAOZJnX
qv1vqS0Tgd0TjZaxsk0EjXNlGW0t7VTLLVGr26HHaDSpAIi7jBSFLdREiBak1ZfbhqpGptIJyxiW
56zajck97hDbqF9DUWkAd4OukLRLpEEyaT6PQKLqC5JbyrjLUQaWQ4IusexgEBkj7gxC8g4hekie
IkRyCadBuqWN+mUdKyBFipvB8rSzejbQzr199ERQy++roxfXSSmXBFClqTxa6vAl1hEdHYxjrYtI
yz4Z82V3rkbF2JQmlvJcbTGJWkDvNWqgKL/7rlmNYET8U7DCYaxJrCHRPIRlg85Yj8xuDl1cNSzd
HHujSp/QJJ6BMgWt4iIfRjSVjFVJzHDsihpTWREErFRa2GndoTi/cIccwqDb6/Y5dfU+m2Dphu44
ykjYAFqVFaVMFaDp8fgrLRUHlVy31hgc2yx68/MMEdCm+x3rkIyj+XVoyShkady48l1UUrxqaOjd
/qBldBcX6OX3sGUmvWTm5dC9z3puK1ALtUC7n4aGpxc7yXBTtOo2g8AA8GYc6h3IZyC2AH+E2VFS
kepkzGustFwMNrqAPIj3uHNZu7hSBKGhz2kFDHANxmyrtJcKqx/ha2fViUB81HC06HrI3MJ8jqBs
T19DJDS25/RzlJTBZLZUVs0tehmBqSlXeXSbtZjI0m3jxwT+a+dqxTmQD0nsNbXtt+fJOijDVdg+
mBEcv1MUiEpReSd4NQUszZEkTSQkKT6n0YOvQ9L8NNRkD8WRv322vY8aJZKoKV9oTRnzp+ANQKIC
MLGJiiUj/4JA5P32zPKuDoQQ/0AwZo8GxPDRFoSJjRu70U4NLv9ZulOSF1/+9r9BMZvUoO3Cz4eD
UYO0KczuG6naleZJl3K8uAUzx1+gj2Exe7RtQj9LUeriwBA58ugGEqoM/1pD9H15FpVqhNSQhmAG
lIzUihoJpy6BIwonw8kC/1SSXLBEvDsX1OV/YJix1FFa+NXcNM6cn8f6yZCatya/KdIWQjqjHWpU
+NJe3CPWhK0RmdM2Ey2X4xaIXT46YXGgvzA4cjOV9lUkgZXb6XqRUht3H6qgxqMghcFLgHFhWvih
bTdiLuWgvY5RiSSZg5e2N+iNbomA+fJzOGZZuBUY48WUaZAHeoTxRSXxRnDOhxmqvMva8ctdHyi2
0qPf5aWg92jDBbkjyOJTEVkG93JefwNztoN8ThERxYChq0X9r6P2AIb/rPU0CTdY6flDbVvabWN+
2T6EQlzmwJemCQrTBrg1apWQDZH7+wJ0J+qurBK0rGV2aYC6SXMVeAbb0NwzuZp15rjkWS/F+QTk
EpFvub+ajXHfi140y9J92rrq0m4BxwlphWVrr9w4aZjlQgq6xlFn2QWVA15Nbfe2PZB3f3oLhHHs
B1q3Jh3bxlEoVDPg4rxSuq+l60y76SOodr5Sdd+0N1bxo6WCSeQag9X4mHMiVYkm9RTQJG2dTpch
bfWEQERp17Jj0EMpmaLMAc+fMYgKXQPUB6FQhzEGepnHcjADUSqfpv7cUtuMdn452Cmp7K49iPvS
lx6fT9P7gcjerr2lps2UA7E3963qGcXdlMzo2CvcPFyoldAwWyJp99dtNItV0FToGKE2BKJ3jFWY
6yybka2vnVR5KcfQpmlvD1F37PwvZPjaVPNhextxJ3aFx1iACjn6eOiR9tTpvCfzuFcH2SsLaA3T
/jaojL28sA2kisCX4u6gFSxjALKxH4m8wKpUepH8731ahXZLpl1Bvip95g1qKXqIcE8+ssq4JqEk
rrC1UF0IkbR2xsxG6rRT1fFZmctzBL4sy5pvYuU5UqZDMdBfySSV8N9Qw0ylVzmhttX4+8IQ9VBy
bYS2BJJRBUTR7XZpIzSU+XaxbtXOXI37VO0expAct9eWe539gTBY+aS+xENnDgEBcYdBv4FTHCd7
S0PvscDR4Xr+KyDW3nW6mSFUhqvL8J0I5Wwd0jXouTjkwuwpfxX/mzbwkV9OG9rIi0heVrFvD71x
bw2vrSIyNvzHxWo8jH3LjXaWpxbjMaE81yvEHlBwmqRXkY/sTO6hm1oN8KxqRL0bQmDm9KMkuytD
BcC93HqQ/UKnMziVDj3aVerRnowDqW4qU+DaiaaUMQFWXyRWLAE0V10T/QJ+sDebXvBC5oKgFRky
MfgX5YiX60byNButZd1yVCOMUbnXJsMDR43gZuJu+RUMY1cq1Zis2AAM4sp2V36v0VwUFKjQine+
PwrAuNt+Bcb4EgptzaKeAFZNuT2lN2WvOVPwrSlEuQsR0GJNV/6EESg1fG8ARfldPOwVDMq0wOwp
SDGJ1ogxSXoJ+5/E2AiyiXd1kD2G8rQDafrjtlniw6CoGE2p6INi2byqsgizZoZZgvqXPZAJ8dHH
EfQy/xsKYyjypKwDhNRrZ2z1g0LDp6mK9nFOBdoo3IsMPdf/DYYxFV1kpkFnUdhYvCfncK/5uadH
hxbPlArqgKJXkWjuGANh1f6gdQXg0MEH6ahS7e04EuW+RWNiziqCACE1Rkxdhgott1ZpGNvRnH2L
Umv2WtQUNmgaGYhH0rl72l41/ssAV5WMeDF8PTaHpnVS2A4DmOzr1tPr09x54Ke2SXFTFle0dWPT
7qraDtAAvg3MvY4/cN/7nVZHLA/mauoTjHlWVDtFcaU/ihwQrke5gmBuyamX2jRVAGHlqIPEKErz
YMDQokcqGRNwme2MaZcGf12iuHiUK1jmIJh5joKzHltGl8zjWHYvc53utyePuytXEMwh0I2oa+QG
i0aLc53lKGB7MoXCZlxPdQXCbH0wPlrSBFZMB6FNCJsdm6VvVCV2gwUzxoc2uZqlw/a4RJuCOQjp
IGd5pwIy91GeZKZXfpF/3YbgmvbVqJgLyyA+clEWbG6FKqG8Pud+se+McwR2kH8BggAiQhsLCwWz
RrERDr5GpBqc8ujtyuLAUcED3Y+5XVgiFnvuLQzO7v+wmKWqobPRGhT7IdNPeDuNSu2S1iWhIyv/
EugGaccfKGaJmhRtUnkJKIV01ySYnFh7GDNkjeUu+N7X6ZEg7z6UvkjDjL/lP3CZddPkZOzjBNOp
wsZ3INdCs0AwDoIwN9cSr0bHeBgkoYNPltFZ4CRPH0qQ+iio/2j1XVlTT1iRxN+MH4NaPmdlBOeu
76iSYVBp4PVIE/TlnjRfNaP7H/ci42go6SItI2NYatXa4/L0qyKkJpLHrhCpPP9/LpT/xqSwj6Dc
kjI/soBFIWo0HEPQpyY5OPScGXKSafI409+j/FRookbfz31F73b3A5gx99BvSI05A3DUQJ0l/t34
NNhZo2y3cEjA/77Pyse+n2zaW+4QlXbZg3QGKr4qAXN5bz6MWnU3ZbIo77e9pVDPcbnGeWtqKBfB
Grfxc9ufdOu+LcKrOH0xjK9JbQhWmm+0QbOgqMh/QXz1Eo0oU1nWKe68Glq5ERR3itGOSGPnynHM
v0GV1aah8w+G7r2JDFpyaIBmLMKY+KoaQTjXQfgGXYIexIkb8qsSkXvz428rHMYCSN0Ux42PoZmg
5MiPGUSYpR9pfcj6+0nZKyru2p9191yl92j0crfHyF3EFTZjFzSrUltjudPB9JMaKJpKXhpkNjtr
1wVovRJ1Q3LtwgqOsQtG2Six0gIuyH5V0Y1WOpV1m+uCQXFv2xUKYxUaGhtoTwJKn8xHXe9+Kt1f
KxkuZ/IPBNJZl9sxlWNa5hEgoqp2Q9g1iSy6vGm1214f7u1gLeF9RdY0qjJ7EKTTahtn6LRTx+Is
aeRsZPKLUZsP2zB847bCYfYg+iWSziewMWR4RYoEkoNxtCOK3eqBJ9eu1B1AAReCylOAuxzbT8HR
FS6z/9RJappuBi4q2uy6r678mdh4PLp+Ptp5Unsh/dbk4Y8ybu2yMu28a65NEyxu29/B3Zerz2D2
JYGYHBnaxZal3VWplacGxUIZVKtVSUQJxXVpVlDM5syoXg54fdVOl/3UsXHqGI871NEOr+ApPfxP
w/pEA98kfo7KUxy3eheEEXRlXDo5siZwPblGZDkQINkCKwwrqKtpoxGbAzZpNe215hcqQEo0BEay
q7fPtdwITjf3JlihMWtFOzNpzRFrJQ9f1frZ6E8qfRn8EO0jp7zcTa1IokcEyKxY0viSVhTL8PLY
Dgwnl84KCtfr4iYjnm54RBQO4tqvjxGyFbp6GEJkSQ1x6C0NRdT0eo7bp+2dwS9BWGEwToXfoIwk
HzEoOZXvaTRQu0mLHo2cau8q6XgDtcFbuW1+1GSYHVObnxt/PkqWj/hhdBvVC51ZncZekRLfyXvw
qQxTAQpt6kuCW/gzRwG+Ev1VUPZbWmo+FaamvtTKmQml2JQgXdwEezQ4obGkKA9qjA7EKrkK+3av
lQkoJGGp4uE4tvRfgkDrj2Dso4Z4IFKp+AiluB8gk2QgoZnlovAc1wyvYRhzqLWZBOpkrDwurtra
Nc31PLwYkuFE6VsTP8vFQa+O1Syw/vxL5s/5ZVsUfPTQ6WGFvRDL85WEPFFaajdBlYh0R0U4jA9n
WnJcxiZOLsK2B+IXXmWiul4TRd355ggcPqaMNJ/BcqugL6lAfRSGYxrPvTHbTeZ2LboOJw8sObIh
avTmLtrSkQwNGDB+om770hcIBnP0Ew2LliZOak520V1nSCZCSGEMz0N+oCh2laDxluuCo8G1Eyvg
5ffVKyuIKHQhkfl3JrPaS+OwH0S6itx7cYXAuB9pmOnwnTCVo4WgwrwrDd9NzEOhmYILmHsrgg0P
/SSUojSamUMQZ9GxGLA18vBBr7wImXsZbqjmoflXAMXdhSsoZtb8Ue3lPF+gqntNGWyjkUFfHO+2
DawIhZm5LAihz7I866XomiLDHKFsUEjPyr2ZUCULll6ToLydAQkHFB2RBsujgC44iK4nCErIoExq
bmnqxZBUq4jgqv/MWfxujdGzIqMUU4cm0eWeK9M+yRITkG1uJ2f9Yboznpob9c7fye6iVIUG9v4Y
/IYXtz2fvEP93ivzf3FZV0atkzxW3qNO89EyPR0VmPGdGpw6xZ1iQR7rc3fh5SDZxEKUG0kPzxeX
457agWcGdmBrzmwbd9lVBnUuOtuvsp0+V7vABQEBKvglQTaAdx7Ww1UvpxlZYxIZGrbPPO66+DRN
CEM9WbVrKN+255WbKVwjMSdPz2iuDgGQ1PgEk9xNnUvkk66jRIEcamNXZYZTiTrWPjdIMDPMHELL
6gO1lzDDjV2cZ/j16Mi1xwAiM3b42j77D6eW2GifcL/5XiBKZxPRZmLOjTonkdzHsNiggdv5T8Zd
/Nq4phd5SLvtAyzofexarubUR/2hcqWvLSgZ9s1bid0NPe4D/CQKssz4eCBf6h0UbU+R6GHEM+1L
t75pUBX6GmxXJvqZ5iTOYtxh440fjeAkEF1bPAO1djWYda/zrE3lCZdH7ts6qEOkbO8LK965sY01
CrPOdapH2rxcURkMOhTYzPQMGgUt/Ek61E6kEtRCvEp+nuX9QHf6JHvbu5t3f63hmbeCVI6orc0A
r1XSVTKbpyH9DT7S12YSSeKKppOxi3UvF3kO6m/HnO505XnqH1v/9/ZgBBDssyDu0i43AwxGTWZH
jVRwf867Oc3dbRiuP7OaNLZpb7ZoqHfDMmlg5cKLHHdxZx1r9bbXvUH5GSunQnFlIztu44qGx5i8
IBx7RQ4BG+hvNfJmvXKvq6/bGPyD/+ctwbpquoVe56zEKkUDCvd60DEN0ptlDadaV7/H1mNjRYdt
RP5B/kBkDsBEkzrVfCDW1dmX4QVm0JkQ3I1cDGUhKF2YcT4VJOXQSFaG5ZCpXXhT0AHhEaoV3Y/t
kXDnTtGoBSVm1dLZuZNRAQT1hQWlMtxJsido/kCcXpUIdGpuA2Tr/jc8ZuayYJ4SkNPgLVQ91Nqt
n+yS6Tq2vmT+/QhWlm0w7uZbDW75feVKm3IUJ7IBsKmfUYR8rJMGreCCSl2uNVqBLL+vQJKgH5Dy
Bog/VB4Ijhw5onh/W7co9BBsO9FiMQ9JI8hjNZEBBWpEQlGy4rXz92l8JOpJagW5Je7cQfJPB5M2
mh7Z0LzZNlOZ+rjLTdAAT8OVYrlRJWo65/tkKxRmO+SaWkrp8jS2zuFtfZgPyF4ds3MJ+aLYRuK2
sCOXHHNHOmc7ObPTs+WpgvVTlzuRjVaaq29gdknbaSCdSHAE+h+3kMAJXlDT9/PtSdUh61a5vaPv
TWd2plfL6xxyNetOu9ME38BtEFp/A7OJEBsdsybAPHQgLXCzwdEfxlOz7w/x9+pHeE9A3OghDaZ4
2weE77Gtxs7sqDRXJ6OpgAulJEuy0fh3ag/qT/9nR2zkluSdalffkSW9LVGkbHqZqOiBe3hW+MuO
Xx0eX9OShEbA1x/PFDwNr/71EHtYe3kHJa6H7uQ/qDegrQi+bw9chMtc7LHRlLqRY83BaB0hhKCd
Z8kTKrwKUN699NXozAS13yPB6KL6e+yfoBiQQJF7rgTPt+VjNzbw+9W/glH1xicxXSYR3KJpaP4i
cLOhTWDL5PccyvD8ZcRtRRWzXGP0sXTvEb4VqpbPddhPQO3Kn5KvuWkCVpwUBGdPBuKGUbPbXrHP
3EjL42KFx7i2QZlRqVvip5MD/SPQkznmG/6HZkHzRm/s1vsif28d+UG6zvctmq2d9F66nvbbXyGw
iu9dG6tBtwRkx6WEfVNBp2UclF2hOQYRxU1EKIxFKsAO34fLvqnqHIwHlSN3vzp0jm+PRbSAy+5d
jSWt86VMAShy/KNRvKZzq/CHnnjQgbRjEY/259cZSBPRpQ4yS5Dqg32aGVMdxH1h5iBYsAqI8kpd
gAivXsiqk9IofgHt3PzFoik9RqQbDrE2JW7dodTLLtU2cYJ29u1qTsLXvC7lu9xXY9+Vh1ZPD36T
dJpdDGN7lf8f0r5st3Ec2vaLBEjUyFdNthM7k5NUkhehUlXRLGqevv4sBfd22bSOie6DRgH9lGWS
m1ube1hrVMfYhjSI6poYIv3dJX04IJTJx99ZkWh/oqCO/UYbpxH2aZBPs6/1XTFM6e0UWt0IKup6
fuporYC4QE7fg6aCJHkdNXgtx02+l4qOHlK5Z/9abACcUrqmQ91TM9Eyx+1M2Mlany86H+YkxRvJ
mDFOUNEdKuP1TlVRc5ksK7AnpvU31w3g8h2HM0Gvz8IDjpnMi0GUOC9BHGGCBZ88dvjq5Z5KQKMj
7+Yb5uM5LD832+uIFzEtB8i9BkAiB7rib9r95lEFM7YpUom48LgcAOckWi1sLQl2hH4fD/SFbOnV
j2V0/bjXF3JxQxccDApg4NvA//B9iFLVV1280M9bRuV1XXpXoIm+62tBy+1lXAAclN8gjAxiHjD8
cQWdUgsSBP34cIDed/BAwL1lezVxyttgGxKbbvTSLjZQ4RC8qNa28RSWO6csaRUtKgGrNDdgnJPU
3xM7ZBgjur6Ll00wWJ5CQJSuLIuzeI5bzPL0bRVpkGHo60J2oijqD7jmw1fcSc1W1jortI20HD+t
QuvuinEoEZb0iIWCLpBuGCasHrKUofu+leb8pY619KHKpO6zpNIsuKUrpgviYXCOLOzDeI5xkRIm
w6pkSAdwHluDG0twT6IC4fIXzj7jIOWHpBE4ByEypVKT8wNDpGhDX8OmyOTUikcKr++I3RS9XQsb
4VcOGIwhugFud0rBZ8vdk17WkPP9Znhndl981ON9y5BbFuzZ2vmewXDhfT8M1ZhM4KqfNvQYZjZx
2JN5m90HD7HTfoEnIUVDk49CilsJIsvLcGHZTTxdoCwCUTWLV9PQ1LQN0hQc9spRP2o3mid5yaf2
+Knf9aHdO+kO3MDddsptJ96pzrRNNoOIMGbFZM5+AneLUp3GxJoWGv3i3bAOiajp4DKnw62RO8VE
jnt9KRc5+q9FKSaAzFFva25MbDnyuk9D9Eq5iBg4PO44oziDKlkEC4123YEZeKkE+3mjgV3jBvMu
jyDj/AHSXudVfW7fBZ5CtJfc5ZCkTM00gqXWb8mu2MWW2//QIA5jK4shOe1T6v/7b9XZ6XHhUYSc
QZ8tbP0WmmBlyQtHUS5EtCbOpSRyYrT5sqaCpDujT7aofl/ftvVr/vcSLAd6EuJVZZRV84Q1VEXo
UxVp7vGHAW5l0aTwKg6yR+CHhd4HorxzHL1XyqjHSIiTQxZCH+3Q+omJaIqJ7OvrWfns6ugV+AeH
M0AD7J4THja5E0oPmPNEe43UiSxt+aReuOETDM7SUiMgzdgDYw6fkgBSrrlXmGgRGbbtfCD1Y1zs
ZPoT40nXlybaQs7cDDQrSrG1OAsNM7PIY4JnqgoOquioRFvIG13EppZ2WF5gHfXyvg6h+ysiFRJh
cGY3sTnISQuMOnyaLYxNOtAeFcUOq7cHFLkWQlcorfLUZp1F4lBrsGEVhWqs7tJ4C+LrhZ/UlF9Q
WtPi1zo7NgFeUHirddmzJAoCL6tsiz9c6NWQn8UMxXdm6eR6saaCyCmD2XeVr5qPfe5DksgfKyfI
kTuBWJ887jPmXzeUtZhQp2RhWoOVooeQO8FWj4x6ihHj1u7oQu/wc85tPNmok9nhve6UB/lplGwh
vclyh/l7cQrLHWoiqQl2Aepgxgb66dvRD227vh2d7q06VremoFS6dh1O0bgEjWmk81QrJoqF+bbU
Duissxq37gWXbvnNV9bE8+DUNLeidkHR67eidLX5YPWlnaKAOfpB/nb94FZDkpM18bzSilSNc0WA
1tjhBnwfOLLk3rxDCJTYqNNBEOktdEs3ejqqN2iyT9wBza6ieZ/LlB+M9vRXcFEJG7uyDSKYz3z/
EaPaP2/ByXWk3h+ya/zArjclRuZvb0eBX13zCYsesgaaGBON15zVzqWSMktGKJjVbl3XIMQDq/DT
9R1ee9BibX9BOBsdZsVK6wlra/3e1bfdHeRTfub7wQ3sfjNsQdkhAFz7WJwCcmba1QoljQJAslEy
P9iMz+EjextnRzFsiJH8h88fhSaTgtD9e/74/DOLZjyNVku8FxcInvdtsh1EL87VY1LxIgChGRI1
vEgsG+pkiEe4tEU7KFoEEEHx3gvWsea66V8QnmJvtCIzmWeAtOVzACGbWEhkLVgGT7Ex4A03JTm+
QFJV2pDNMLqbQHQai8VeOA8N2qlgiv+m9z8/jXwy8V0aIA3XKnvQ93T9e2/6arqbhleBla2uRgNp
KNgJoA74/cw6+c50amKGU4C70znjrxYuIrdNHy7fJsd4Nzvl4+gIidlWz+gEk7tKFtjfeiOErY2+
9pXeDp7lzhu2z+6qXeuEvr4TjVguV+VyO/8ukrtKmd7WBlQDwfayCZ/yl3if7kavREL3+mauuvy/
6+InOfUyjtDmCZjeN9GEYze+juX0Am8nQuHyNkkRTYpaLbv3a3bDx2BPGB65opYXwZZ9f3BO7MIK
SdBmA1CSPTgonAj9Lr0X+6Jv8Wqcg8aw/29/fJzTKVobJiNwtEcFn/72tvaQkHzLNsPj9cMRGPq3
9u3JgmZi5hr6wRBjyNs5cMN6F5CX6xBrj2YETSBohuTxwjTA2VnHWrAnzBB8U7L3UrpB0tdlvTcZ
T4HpW3STki9T9pkpKKeuxDNAVUEetdzfi5EPPeoCA8o6CLtpjzaPFtKe2wrZZybIe/wvyzMxIk0o
pEdkzvKUrMsakqfQdDI6j6FjNbB+MPkN0t8Q4VQ8qIFBPleCdiXY8MI5/by+uyteY4lI/0En5z6x
T1NZsiAPBhFbTHpYd4oor7O6jwayOvCFSBXzjj0z+6aF7gOWh/A6lb7G8UmKDpEotF8xRAD8heHW
0UZqiyExwKjhPkz2fbTVA/8/bNUJxBJvn9m6ZFVhmkNYjIDXHe2qZfh8HUG0iOWwThCkOqyR9Mci
UHexGf1CRz1kWQTFx7WYy4DApwFySxX87d/PlROUubFSqSRASULNLjGpuFQBC9UuijukdIE36u7c
gDToZexeAlFL3YoLPENf7OUEPZXUPpFkGFzeJ5uGmke5r24ns7BBGuhBSsJNxhyG2Gyub+3Kt/8M
lotm4ywJkVfFomf1qQn2mX4YlXe1/lBnQah0eYZICZuaTJY5Mcg5cN4qb4YKrcxmgqF5ObLTrrrL
DcnO5Ejgny73cWH9B38W2t2RDr7I4LRd1RaTAXq3AuzK3aEcj0M1OYO6k9tNbz4UIpXKtYVBfRaC
I7jGMuQ+zw9uLMFsWpYmmuuhNqK8pNGT1LxfPyQBBN9ap3dGQQMGiBJiurX2pnaG20zudZBLoj7t
W7lMBR0XYloo9Z0vJADPC5JfVgpqCCilWqWTf1Ebs2aq3da2+SEdjGPqihpnLv3sOShn9uCgModh
BGgFCkJ0OLmDKEZfea0CwtJQlFQVKHrwpacKFFdRDDEDp/KK594HhbyfbIod3We7xrCZU2zV4tXc
lM7jYNN9sqF7kRTspa8//wWcE841ySjkGL/A7O1S2unE69Uer5HX6ye4AgPWoaWKhzG35VafHyCu
V97TLsYCuxed3qqjb8rPnSK4yJezWZoFYrqF3IjIYC75fpefeCq5IbTKsxy5Bjt/Sl+VHj3oieIg
YW/HN/EmcDNbhYDXofdCPz8Kpci+/fB5fH2Oz124KptJQxGCON3N7EOE0dfelTu066Lj3Tr8Njc/
f1/f1pUPwxkgH2l3MtjqEguAwQeIjQfZSV/7W8Wmnn7oRl/5SuzBFkBeumUUSqGbhScynKbOS4Qm
8iTVOuZ2kBqTjslDddcfE9M19gtdpD1v6IfipG4VOKoufFesWRF0ny0IhkEDB4Js51akS5OhpEEI
K8qCDD0+wVMmd3fDLDU7RQ5E1CNrCz1FW37NiTGlpp7MkiqlThGDElMrf45F9kzCd2sm26n9ur6t
K37UQuMN+kMRty6ylOdgSVJGQVXhICkLnVH+OUKa0SiP10FWPBokXeFpDMxFKzpf/RyVsWUmhTrG
CGlq3UaMbj4iBLQEVrkGg4YcfFNN1O/Vi2OKrRzDagOSpyjhQv+ltERpgZUvKXhwCT6hmCW/fF9M
Ec2ValG0NAM/nd+iegAH0w4010zxIdeMcquoUxjCMjgB7m7DU6NuDN04Aj/DBf3RLOU0CotFA9Jq
ZlvWgsnJAzl4gLwr7MOMUFuwI71Ez5TVdy4dogHNhBZSLygGQPBaQhkKneGDhBpoPDfDbhgk7TUP
GkTxGKoot0mpprPbqwhE5Nxoo003ZKri9ghK9k09dHuU9+u7SpnC7rY0Y+3BmA147HmafdJO0a1B
cvmDTMy6HWOr2XUwYHCVKDliGm3WFIxeolYLiteQGl+5zEZ/1qzpM5Ym/ZE1AajGoM7yo0yt7laj
6ejrwHgsLWh0laCpj9x8pP2NlhnGW19F1YakU4SPsR5jlrPpK+nAYkhQz3LWhM5Uy/1PxKtJ45NQ
YbvOmBHx1IOZPwxF3c63UA4aggcKbdz7BOzJvTOAixM8JEXEdqYeTa9lV0e+Gfc0tJnSEhdtAcYm
itUZRAsWKyc3BPcDNKFJJN1npJDf0moOHlnbxNAEMTHquZDMulpeK5AMSaBNgAJdVGDKOWU3OEYV
RPg0nf6QimD2dh7S/DnuSImCgi7LftE08VcDcULig5OvQFrcNLsUBYiwewuTpPok5lx+9ZGVfCph
rXp12GmjDbESdY9hRpQZWyOQBG53zT+YeG7iTa2CPpNPT8U0hv0sekDYSZeYrzRHm7WI/mEVBM0w
CBWBBY2ZcyekmVmMEXu0pEjWY9/4WefqqnvdBa24cCRW/0Jw8QaFVqcRgGUC2f+PVDfcpIPobTGg
/eVfDx6jqf8UifOoMutYOUhYTDNtlfqmQbAtUv5Z+UKAPk/DFwlaQ1DV4vYr7ifSI/ZelH8KPwev
f74xjtGce1qgbK7v22WyCzVZWVZQioNEIpjaz48mBkwkVQxJ8Hx2tBF1DKndzIm8idvSCfr8TyKJ
Eu/fmSDe4+kIpiA3BJFkrPAcs8+rKgoXMSXpiIpNsX9jjjnb+UF7fg7v+tvYMY76XepVbveQf0Ye
dCRw3W3R/OLa1wQVQB3UNZhwRbP8+a/Qg9DUlpErR019A4qJ3Sgs16wZ5SkE96WHiufIrBYQNPAx
H0kOk/OJwqppkwdauOpjtYv3tU13ojypaGmLfZ1EGGWRmawdgBuqSF1mkz0Uu+tmI0LgMsztpHTa
9P2hhHtt4ruRPF4HWItAEYkhHFNMyE6ARfd8DS1moFnRTgi5GZE+zN4034soRFWtskDiatO5yfwc
vEv4COUGRkTaKIiJ26Yk/12HagL7jZvbMh76SuBp1pZ+GoVw9z8Lg3EIFzHDoXuR8BIwIkHj4JrV
nAIsP+Dk9Ky6TRmpoJBVDeQ1JcWmomgPn8qbggiQRH6Gc5ojk3NQIqOoGZTxdgh3RYbiQOu28iGK
ttfPUwTF7dqomGGfBqhAszFwWyN2J3Sds1dNrtwCbArXwdac2iKphZwLZIAVvkOuClnfNRT+cyhB
0RXbJUZutC2tVVsfd0Mi+iKsHdgpHHdgjZJqUyEBbsrRxtW7k/wV9HafvV5f1Ur117IslJHQOIC8
C4Z7zg2jp3odDSVE2jqv88wtPf5Bc9AvuE7Mr6EZT93I2+EWHO1vA3VFFZ61TzhifGRtiUYum2aN
buz0TAd2JLU2WrstNAAqM/OuL1GAwj87pyKUDZBnoygSFbYVPRjakyEij1k7rZOV8LmRfK7nKp2w
Eh1jJJtBTWt0fiiHWVnIlfIgOV5fkgiOu2PxpFVZkwFOVX9l5q8CgX4JGu0o+XEdZy1HAHXCf06I
L/QkVW4p0vIIi3/SZxmpRnveI2eGj8De9NCp0NvWneXHnwLYhVeL/5hb+Hzic462V4i1nxtlDRdS
B52Cmhy+BLnuUP2pI0cFBG1h7EbMbydxy9ra/V76qqFoDh5K8OmfY9JIiYaQadhTVpTotlJvWdcd
u6HMPaW+69E9JFFBO+ya/6IEI4A6IiITvbfnkAjoB9UcCGIWsPR6kvqgg57LtuJC3pVW9QZhZlGT
1CoiyvhLjxRmPA1ukUbXak2VIs5kU2ai0UuJ5206xMoHSQMpciqtCrJNPna5oCiw8n0DgzbIKzBW
itcR/+HFERepMaBgXUT6jnUHM6g2121m5ZZTRUYJDzTAaMDQuJVJKHtaWocqnpymuafPcgRFzWZE
t7/55zrSSvVzmY6gaLjAdIKi8QneOO8nyFpOaDJtN4MH1ZeftHcLO4G6sOiRs3IBz7EWT3Dy3ZbA
D0CiGligKM3v8oP1O/INt/OJT+4daBwf5E9ZcFYrCexzTM4sFVZNZMBlc5gXQe2e2Xi9uakTO+oh
umvtG/TgC3b08vDOEbnIT5IVsKN2Mzr10Dr8S35NQ6e1p91kQzjTC46Kk910O9O9jnp5F85BuWBw
aAiD4NiyTHqcpVuwFA6Go7aoDoFg5TrUSuB5hsXzmrC81412BJZU2I0nY2GO6WjH4jZxH8zH5hgK
1ra6oSYuHKr0qIny2s1QbytQ3pELp+4mZ4aHSbTnahSd24XLxF8GkbmyaMRDxtFYfsWJcZrFgKzj
3BWQAMrsOnCj6KmZoIDAnFT/FfUiuYOLr9433DITYRjEwhjMOdwUQueLmBAETEJUvPq7cqEPiB/1
9F8/lRcgnZjGkrxA2Y57Ks8B3spyDqAmg9r7Qcr8GnmugnoVZJeuW8bqFp5AcV/yohypOaqAmqS9
nBKb5NAZym5Cgj1M9/q/7jDnVsZ5STVWI5nWyxbKlZ9GwW04DNvrK7qMKDkMLnLNY5rHWgeMkf6s
VJCbYjp9tK3ppk1u6tlPBwckk1m5RbeaBLlKI34Z6JPRPqDYiEaEZ8GvWTbwLJTgfg1nownpGJM1
/Jq6d7r6VtNBEUY7u8eMUGncgnTaJrJfNbdR4XVC/pvFUC7AkVe2IKKODhO+wVMyqjS0wCuL3mry
niIWJNVwJ3WRbSnpZoLGJFRI3bH+KCiYbcsgFx3FKr4FvjI0mRCUc7njRr5nGmIJfrVTDIwOYnBI
Qim+e5ENVJlydSuhC7vPg58QlHzTZEF0c/kdwdaDEgNpIMQbhHx3ppy4B6Z2vZFZWH0//BgKww1I
jdHFHFPJ1WtAyc5kpleCmd+aRi/U07dhKLzAaPd1zkQ0OGuu4/SncNdMDyA1mbXYiAKl2DDyZPpH
xbezCv/Ljp8CcTveWrmM/ACAKrMEU9yram2IXNoNezaQZ5fw7u4bOykfVIhCCSz9Imj+3u4l/lko
OpHfOHePVG7TvoKi7neCRi3BWflblR9zxUtG3UuT+2i6y4l3HXR9X/9iLu7t5IhnDTerg5yJU8Vs
rjwST2rmGkk+bOosHt97Wg5P1xGXv8hfKSz0n1VyX+1ojsu8X4ITXfudSLdpaUsBs6PRUeVDkokm
qi6+o2d7Ct798/UFSjUlpFwCk4LdQBV5WzYB/Mef62u6iEQ4FO570891l2nLmqaxc6CbuFU681DE
R5B2OSiZCGKDFarN5V5i6FqWVYTjGreFGdgUWScjONAjy45mR5YfdS2DvMSzZXwmg5OxyY61Nxbc
d4Xgfqzbyz/QvGJ6M0p6ak2AbqGNPBA/7zo3B8dGLNKevwzSlz1F+4qFQ0PZma9BmPUozTUBUs5e
o8CvJ4eEB1RybEW9QSe9OTtzL1jcZasdh8ndBnMGTZPCgGmkaM0x/UzWHCnYW4kv6bdGtZkDz5Dc
WEjutjiViztxslbuQOPekrpMAS6GUp2a7ur2Tjfg3J122OcdZtVaN8h8vJsxPhqAKvO69a6eKZIE
qJ2qKLbzFVSlSaaU5loBu6lfuiF5jIfBGaLXTBJ9T1dv4wnS8ktOvE079pk8DkBiQeaWUeSqfeyX
UvEfnNrylgQlG6h3kYQ4h2FKP0oxUbAgaBQ7IK0MbSuEHy007SNVOsEQ5dr2IfmmgsEU/zTeUK2q
zhVJhp6sRBAyBSDqaCHKKlWPgdY5109qbf9OoTj7VFHlDNUQUJGU126qtrqdQf7KLQ19cx3p8t2K
q3AKxe2hqRdR3+eAYgVYtj8IfTDKu67aR+Uv1I3V+UNWXpVgS/ofLH1SRowGCn7Bmk89+QF81q8Y
0SaH0X+EPux3nt/I1l4BBYhFHvJY1GWybBt//U6hePddBVpDw5A5zWx+pdFrirc6M3q3RJXLKiO/
1/69gA52ly7Wic5aSMxziFJiSGnTBzjIQt/RpnuBDJxb9cF/uQgnMFzUpFpRFitQqHIQRd62TPNn
QMSjvq1zImg3XNlDTDJg+h8NqJBb5BOoUpz9v+PSJB3h2VQxD2o6IIwPzYeklUAyXkPdEs2+tSCe
WF4j3OHpoCHRkYMGvsHLPxRlZ0R5HjGUhGLpSSWUuh1kNfzr92Exdx5FQ6YPHUgmcmC8HulcgQc5
V/EwzqtXSH/LIHEFY3HwYdEJera5rYjGdi7roeANQbECA3g6xlGQ1jx3YhWDIEtdycyJrdJWMeKe
db3dzSZ0o5BPHfQtJbMXE2hA69JOhVqwaYae3sabdk7sOhzu4gJTUsbgzYb5LDPFtqxsk9HUT2jq
lgV1UiKaEl3xhPjJFE4Q9GJLz8/5T57GIavGUkEnYdO4ZYBoJLGz5HfePl4/jDVbQyc8ih0gmUDL
/+I6Tj4jZl9IcdprDFJvG50gRRjtwuGZpHgTtVsT9/j/Bsd5XabUs2zOC1z4wmhkK/Qu6e+j4KUY
ejv/L88AHWUcCKKhoqIqfFImL6t4bGSDOaC6ySy7RgY9SRW3Ia+xZTf6bmYHFvz7EAA9/uivwxCF
ZkK95XxHQ9LpY5QNzOlrt1WR5c3+FNPzIIvUm1ac+hkO55DCnA5GpeAa6da2pzdQodYhQKnMTlYK
e6hWgqrFs4LoDhROeG/w1hiOda3FwDKVh1F7kEaH4AFNYmdhGdepbyouK/0a7WKJurH6P9eNZi1+
hXEC2sA8MciyOSPNDTMx8mn8NtJW/pVWH6YOvZ9tCS5BHW1A3SYbBfdizRWeQnKGGrXBWDQGTtFo
wEg802OuigYyVw/wZFVcWBAZ6jToPSCkKtpXeu1LYeX3dXzQ0+xHH00iQqPF8Hi/e7IkvuObGFlT
Wi120ayG33V0b0JWKIvCe+TAbkq1O0qh5VMkKlvtrbFEgfHaQ+v0DHmKVcoodB0pVhs1u7TyqgQ8
U+WT1P0Owlcr2rPyqFherT6Dh19gPavG+3efKXdRYomQYrKAXFeJK0GmaW6jvW4k97XBXpoy86fh
aVKjjRT2bpocJ/VV6TPRO1O0+cuPPPGzqWpMbCix+Wn1Owseu2pwIS2eJ/dgZM36XTHjLfajEbVb
rn1FMJhG0Z2qoQeJ/9ROUyiPhQbUSHGL9mg2D8HgJ4UgbFj7hpygaFxiIE2Cjkk6UHQN3/QOX1d/
VrZE/yBL7+Dz9eNciR4MGU2eiD50TCHxD/bYnApNAc+YQ60XqUg3Rvk6UelYy4UtMWOf6OjZ1iPB
4JgAlH+qa7qhSEMLUEiYs/5FD24TPCghrknkPfiJbUPESLw4VO6ugjJhYZu3kLAED9S5uaCMQUNS
I2IBZ0jZEpvUu0koC7BiHWcg3MXQcyMPWhUg8/jQ4pWeUcjZIAYTiTaIFsPZfixZCjPLBcf6RMcv
+vpQ2G3s63ax4k0NGXxtyxsVhBe8qRcVJttTEwETCrpa9kqZB8HVSU+QYBQdzuq+qZqKzzuSKXgZ
nx8OJRi7YDKgyuB+7v9Uw9EMj7qIY3blVmFBf1GWL9SJx5hTVJQyCSiSiUQphA0szwi8qnsP1coZ
RKpoa99YNCcqmME04Cshr3AOV1soKZEFzszBe/I5YDgS3VGG/mjOW2Xwhm4jiexi7chQXDJBs4WS
/4UChs4sS8uWYBDjzW4MEnpqeiy8q619pcUCB7x2gzG0j6uE7tJlCuF8eVYTMRJYwGJ5ZLN0R5WX
iL1Z0LvS219QCq/hga8b5JqVwDzQy4qACf2P3IZOlQE92gGI6P6GGAoEE7Rwr2Bwl2T/uj8KgwEn
UPz7HjWHVK/SBUoaFj3crUR+qJAzmJklqmOsrwpPKIquTtQEuVCswVR1OYY6c6a2zn4XQcg+rVKR
3gbSlMfGJIHuTSwLbwc9yvbZPJt7YyJ5u1EgI72DzK2ZgvulN9VHdPornRfPUdW7sgrhv+u7v3Z7
EOwodBnXQ7mJ2/1SH8emm0yGCDWDIftG86CDtTEDY4PKInuo36/jrdkyWlfQz0EQ86Pr4ty+QqMr
+7IBXtRWdsrQpf4+Ihw35AcrjgS2vLo2lH3BQoGs9UVxA4TMrFOXtc1VrfwYSTR5xCwPdVhiVnYu
79KMxVssXtQLsVJUgVIwhvgoBrQoki3nawxKUIINKdqWS/ZOtAOhmasbjyV5JGR0o/Gm0TzU767v
68pazzAXezzxgpo5171mNaUD3R97zmY3n34uCTs9y+wWjbctat/XEddKdWeQnImP0xCOprZA1p4M
rk9tk8+bpWCpmNtSwXB6uaPhQaNuW/lF+VjS1+s/YH3JYH1UoD2NmJkzXXznQT+YdWB3kA8lc5v2
yQKJvgopXiS1w0ngptaSI6aiojCLuiw6GPhezihTqxhp3RI0P0bwahXy9GSGmnKc45Eojtpn7ftg
qOmWaLn+Vekd/UnHqPeaHswb9ohK3k4rGv0Nfhy/DZxt1pOVpHq6kZg2DK5R9VHk1b2R/tAjaXRz
Q23cRKqVr3BWkcVSlFD5L89VnOA/O8iHaynGvspAgaEmMhpTyZbRu6nfdZUjYcKww8xzYLyWIFFA
QcT4PdYiofm1b+kZPvexAfUmuJNCnGA475LU0eIfZeKEsjPFL5G6HfW3UqhUvhJjnUFy/meIEf2T
xWgIeYz6P/J8p3Vf1+1ysTsuJj2D4MKesu+zeZSxq1EETmH0Z8iKr6P/nebbfHbrxVi964grThXc
lCDyUkElCypUbh+lQaHDrM6lM9ObCULAvWXT+jMONqbwzNagkLVR0NIM1hpklM/9DK1zjIWFaGce
pQ9WuPqMLo3UU0luj7OopWblG4opNIzSIEpV6EWGSGtB4wcavdJpc1T8ij0ifS9JfvXV9vr2rdkh
Jpzw/oO7XoZqOE+m9LIR9JlSOlqnowm9MLUus7VMi9yhadlsT41MInukcrE3JKsd3DzB6JpbhWP+
bxvhUWM9/SWLzztx49A01+ReldEtHo2PzfyLxW8tao5TiqrLLGJjW91fUEGZ32y0F7zA6FsP66TD
srO5YXZggtvOUIo3Rs03KUMrwvVdXrt5CiiOCHpadO1iQroPo8BClxyuRVXcsRAsQOB3CCxTALNi
oFiPsogjLV8G/tEha7LVKnNaop6KLQtsmRxRP6XppyrimVm752DmUsFvhXct4fuc+wLDfBrorx0L
/CjFazlBcKC5AaNvLo2bnEU7eP/rW7hWLF64dsH9QmXMLfFEDpZU1yVI4/ENkr/kdINo3Va62AaF
RD9CBIW+M/Yaqq9JISDS+y4o8j7tBNjkUhdj2aVyqwJYk3qn6sDFIbkJfdCDnwSikNXgx8ENrTb6
vIVuSaM91OZbHL7P7K4RGe1q2HH6UzhnN7ZT3ncGfooEZTId93JQ0COVu7r8MzEbR623JN+Hs1tM
diiht95Z9IKvn8OaKSOlomEsCKHHxVicqQZqqKkV/rRFvUS/jyIQtbH36yBrXgkvMVwZFQkOTMVx
rpaYLcnB2w9BcxRaBj8jP4N8Yy2GXPvJdFMnvWOg9/U66sXS0NyxyKkuTzE0tPP+fS6pAfYdjJAk
DHwQoHQHOQOpBHb83e18Zk5AAYOBAWohvI5wh87dHIY4wihXQU6KidrJ0w6RS3aqW9xOfgZ1tRma
KZE7Opg4daA4XmzcnzeO5YnyvBf3l/sRXOIgNku91mQMdk0bEKODTOCT3gZuc4h3bEcPll39Tv/s
iZ3el671dH2Xlz99bf3LKZy4eWW2ojqtsX7dmOxRVm1V1FH5vYXXIBbnfwKhVrXVWwpWh+k7yD1q
Hx+Jb7z/0m+se5A12sZju48/8kf23N7Nn5B3DzVH8YKf19d54Yy5LeY+rOYM6S5ZxY+oMSCUPCSy
r6jbPN8z+MrrSJdugYPivpxhJhegewKUaWfvGFc3Rrv8zF/2/av0ZW21pzb1TMEjf/UUNcRbmFxF
0MVXe9JiRL58wshypIS22VGnjH5dXxVZ3cATCP4U41guJMycOyxzlfvKjvNN60q2ef+cmPYv2Y6+
jOcftS1Rp/byTeUOJaaV7A7TNcZdd5uIhrQvIgZsMtpOkDAgi6YDnx1Kh8Qs1RLFOk25IcNNoXmT
9cVQWhIs+/JqLmS46KNeKDjwH+f69CzvpniZO24mxvyqS+dt0dN6ts1CN0LXpJF1iOU8ugtp1DG3
Znl1NwxZdoxnNb7JcpKzTVArUmJXFZRiiRFkRwKqrD1JxnGyiTZW2xGv1wr1lJJuML1QNnYzDGjU
S1gixZ4RxxMBEUKsHzMqJSBSbYixS5qmwmZniiRKla4u2FQxXiOjlwGtv+e3NZjSMKjBFYYZYF32
pqEIHK1ppN3QLoBVi8wFGbSNPnXokuwrSxA0XXp97DT6bSE8i08aiFXP4XPwAMVpCS7NmJDKb800
fLMmMH0XQV341892FQpzPej6gjgEvgDnUCNNlKRIQKqJ3oLJNpUi3kWlgZpzP4p6bC6tdZGnXtRH
0MWMJgzOipJSldiQNWCan8rmVjXq+JGm1IJwOZtupmE0BP5ghe1oSfUhu46tRDft920+8blj3HZD
U1b4ajnFM71n29HVFRdvidhuEjvdtx7YPPbhxnJ1L/Pgl34UG9E0+cr+nv0Gzg8qKQRvwgG/oU/2
uv4ame9IkAvupwiD29gplcOOWcCYi/uguweTRRIfr5vJpW8920p++KUe5wZyHIDQ5slXlGwLkSj3
30Og81CjaB2husx3u5hoCqy0ABBSYvqxYYK6IxWsYm2GxzjF4Px3j+Rv0UrAqLws8pKH/MX6H9LO
a0duZOnWT0SA3tyS5dt3S2pJN4Qsvfd8+vNRZ2OmikUUofn3YEMXAhSVzMjIyIgVa92LR9nbSidr
T/Ke2+Pa5ix9uXOTs7NcBYYPkwMm45GR/gQ1h5VS4/VjAJTeuYWZi3mI09LHxEJ5b7z5jlwio6W9
8ni0k123gT7UMZ+MU+qIaxXH6R++zGkuDc/8jkdpQE2tTB3zJX5uN8x6ml+0OxkdEPNobGPMW5+k
T+2DuzpTt2iZfo9OI5ULac7RoGttXQcIaTl6Fthq+iH8DCUcQ9wbHaKc/vttx1y4DHSuWYtrAA4q
aw4vI7xYcVPW4CClp6Ftban3NiKkSfrGdPeDq+9XMTJLB5pPa/Iu56FBjfMyKDehn1l51lI3JRMU
+1MSfmsq5/aqFqIxq/rXxuS3Z8GxVEqBngA2GGcLfrfVu+htQn/twF3V3idKa2o4vJsYuL/qOVZa
PTWKUdlwP4qn/E2f3ELeFSaK0cPfNrtnpmYL8jvZ7UuBYnOi3QnAzhL/TQcy7lu2pKMa6xTjyit8
4QtytJh71SbMOLWNyy/I1LulU05OnDx/KhSYS1Vm2Ya9mgt/v1WwyzEzR7lbV2Rxds48WS+MNGrh
74ZPfgigWxuDRx+SwEotXm97xUK0Ojf15xF85hVurmbiWGNq0Au7r9Knocm/3Dax4Nx4hEzJHmIr
6+pJW6gJeV2Oia71NomrPEcMD/jRmqrfUqynHTzJLtEg1ljV5fY0iOh0XjxA59ntmvE1iO+E8JMn
HzV1YwbIExV3Y+904WMeoy/14fYa/2BdZ6GRMil7RQ9PmziJL43rtWYwmqei+/SCVDeygvfmcRvt
oz1zuIM97KwXgWcthFKN/VHYr+FnlnZxQs6gSc6T/gqFKQqC0QaRBh1y4sGAyJFYA8MubSIYWIAe
IN5NsLeX69MaLXN1XhpOkH/SstMov6ymiwtPSEuEdY0SMEj+67IOwL1BTySdp6p2F3Uby053rd2/
BA/jC83RQth9kw9rtWd56VBDfARIgnYoUN/ZoR5zLau1goUljEw3p8/VtgbBGtgMNTd2Yj+1G3lv
PeYH5dE9lMPWPCYOXJaa7UE4vvZjrscwVb7A2Y+RL79yNCZlHlf8GEiCJMsOW9QHPCg86udwx+tS
/Gy8Bo7HIylwHn+uePD0b1958Jnt+R1kpoEUpdhuP0e/h9NG8raFrT43X36YP8d9j8BEfejudcMO
X4x9Nmk2rZYWF53s7CdMbn4WjJpCDfNy2otsa70pnylsMr6u7XE6p98KDy/yS74CYb8u8sGNSkji
WY1rT6XkmUku+84rGRmR6v3gO8O2eqAM9lRV2+i5XzG2sLzp0U7TZGJkNeb0vIMXZeVY5gTC6CAm
gj1SrWXM+/Y+LoQCmDDAF02DKVQIZttoalkR5KaECzHE29AaUtfgMH/qKjNPATWMCCgHlSbFnLbL
dVO/SjMD+u7Hau+/q50NNT4jS2/P0Wd/64UH6hNrsKmlo3FhdJbJy4KfpGaCUXBZe+8Atp3891B9
yd+NB/kgP4GgKnf+Q3InEf1WMo0/9Y6rFRPbKQ3ACkn+d+klhjX2TPoyBstQ1r54CI/mCZ7s/rv8
TFr4kn4KNtox+BK9B2/hvl65PhcClK7JDMNNShSYnpX+k0IqFd/1yQ3TB9d/DIoHw/rdyYe/dhvE
j0BVEXmp+cxnOcwoSOsojXg6F58k9bMe/73vU2uYsOZTp/Sq7JBWTT1Eapo6eQNgK9rI6ZPSrORn
0y7Mdon3AVA0ihvMbMy7M3Lsqjo0Xzz2pL2UfOjMfWa8q/pR1F5dLbaZrbBvf7SrA80UCmZA7kxA
Pnbo0i1EEcFbUjOYdurIloZNLqW2Eez/b0Zmr70ih5va7TGiuYi+MTerpPtqbXuuosY0T6OSufD4
gIxvntqKEtWYvo9oO4CF9ZVNB87i9jKu3PiPBWzAO8Gw6rx0WTd5HrQy/LN9YW3SYmNarxJATvH7
bTMLW0LcYw5Qk6WJYnL6+7MrxM3KnOw5p3JZ1DajKXY3vHt/nQxBnqGCBAPeC5cMgOVLI0KV+Vpp
QOWU+soLE/MbLZX2srfyzl9ayrmVWTIwxJ3bhPTFnRQ9GiZm91LQPCnGGgv+ohmF70VhWaUAOYtt
bU85Uh9hmWtj7b7ulQcDpm4oLf7ejRneIZJN/PQiFZ/LbzaMgqyXGqDXqlRswrhRKDbsvbd3/6pM
wMZAM8LZh0wI8Nf8ksiKlFqmjvSIpu06K9hm44Ak6MR+FaKn1sF2slbvuwo6M5OzGBCaeWH0NagF
CDScTNwG+TfPrTcRItYq9NzlXgtWbqPpX7wIc9TKKN1y+UJTbQA5ufySxpjpuTaRSZpmRSpBQtZB
HBDle300X9v/QEgx2ZtI9CR54mGcXw2+qzRuk0w8hxBANfE212G43WehkxkfIzjQpRff/2x5K+3B
pVUCSlVVHnJcGXMaDu6SLkhKSkxKefJ82AInesm7qrfsbA1JtxCaaHFMg1CqjHSvNfeaNIrHIsMU
V/8xUdz7Jo4a3ou/G2ttjG3J1DTjJULGz5Uxf6OqaVYxS4O3aHor2pWUNw+mP9T3eVUIdu0N/yFS
oTnNKBIgHji55zdUJ5uV5DJR45SyvoX61zZRwYQ7/faxW9or1HgmrTHKuFeJrQXTMd5D9ySTImMT
GZ4BBDJ9CaQYAFaa7YY0/fxfLKLUoKC1rtKqujwDhVG2cVnAImm22q946PeyWtijV8LTYUa7Sl/j
Ille4b/2Zi+TqgeHZPjYy5Pgt+jXTpX2px5utEooXvRyjXtqISYbCA39s7zZER/Iros44oOaacew
/AcQPbss2N7+hotGyPlgdoP2+YpoJs0Gy4SEkxs5ko+Q/tSttoX+fsU3Fj3+zMrsy3lJU0bhBGjo
fXknlu7npi4elPGHF5Qr7Z+l9dBmmrj7SWboOl36hDIOYTiGA5G4fY07C3lZwfbXgu/CDUNNjmYz
/6NXOL/61VAdSleYyLlEaeOL72Lw7tJbSt3qpQi+JcbL7T1aNGfg5LDCM0WpzNY09D5c2pOGezXm
JyO6j5WfZVds9V85LK2t8nbb2kIWaDDrTBJAYsNXnOU1pdg1YgV80oks64cQm1slDVbeAUvuQHqm
UOgmTTPmPXsOkajKFbGWx+tRbNJN0w1fqeSCttdW7sklfyB/Ynab0Q0mN6a/P0sFAwkm+9Sgdx9C
kaoo6O0cKjleeQJcF624Hc+tzC4PHQRaahUsqI7V5KcwavrJ7ZXyOZPb4aMkjMaBmnK+p3UfU5I0
qrswp0Nop2VoPclW177pyVbu2uPf7ySf2OLFCt0Aig+Xa29i+G9iH2JMyXKflSB/7ouPty0sbiSa
7AoBBL66ORxb9rTUGsrJAijm4NSKiRTue0UqfCaZwKXVfrtWH1oySbkB8LdJcQMXulwUM2CKW2kE
4SBOPnfi+xgpL/lELUJxeXd7dUu+QzOG4gi3GcSRs/vFKFpGRtA9YQxSi+xcU39bdXKiyF2shMel
I0eLnO9n0LBmPOZyTUGtpNk4qfKBuPiSFYyaMzGxspjrItfMR2dGrGDQXF/nJAjFwY27PaJy+uh4
mm/r4SYrFEf196sznUuhC5wKeQej0Ey4zIKJJHilMWpgVfKyPga6chyD5t6N+8NAXHbL5hSp5eb2
rq2ZnDlIm+mDm3qYLMuC8WDd7s0fNZo8nrsFR5cG/yE481hm9GF6MVMZv9y7dhha1ZsEAOo02DeG
+DkV81OW01Yz5Id6CDZCYmxvr3DpCAB7nFSOaBYyYHpp0i/GXgvRLHMMeijqKO6GJL1TM0rlprZS
TbkGu05eY9AAZYiVct+8KSkbjEdkDWcAfUrkxTtbJVcwvF0Y/egNW1AeC/fNkHeqsRJSl84elUuS
8Ykw5WogzQcAOUbqBHKqDFtKk2d40HcuMNvbn3Jy+vkz6szMfBitYpAQCgTMiKW39epPAnXnItv5
kHy04cpVtLRtmkwGzouGMa/5G9vTBCmU4ylB7iEEr1zzp1V0hiPUvW8PVrS/vbLF834eKGde4lmt
Ce6G3dIb5TEoXzPTyBj26vax5u3kMf7Sj9rnMnkK9TUFusWFapCtQ5BsifyGS/8MGVrpAFxMGH7E
BmLZzkLEZlTZTvSV9+HiInnrU+Lh5DFhPTNlZsIwdiNAJr2uTek06HEHR3FdyKINw52FmksbVqat
d3L0yCiD/yr7cnNnovuyUqe5XjPPOQ4jv2RSDJqnNJrSaV1OFuBQv912uj242caDpildm1+/9lgM
QdpKH256Z80NKW2nNYpFfdOt7lP9a59AEJMeeKqCo1k5HNdn8NLUtOaz3EmTrFzpVUxJQ2lX1tbK
SKPWUog1I7NrqdW0qpAmAFDibr3quyW0ENusJEJLNkBwEEiol+iEssuFIBlUir0HSCBCvEmP20Ni
xDtFWGPtXDAD/pRLAOkwsoZ56XmQuGHzP2xulfENVNzecDlyXu6tBJIVO/M5AEUgxHUKA2HwjNh+
Luwqod+62poYzKIZ5tKm+MtNM+eGESzYsqtC56sNbuuIZsZAkw7BZ924f3+MJaAiTHBQXGFQdP7C
8YqSMxxDmhig75aYWwZSovDBzIKNWX7VYeIyEZYa14C015nC1OTgJUcRF/z7nKlFDyo/dAOsIm33
IS/LT3LOxSbSmRcRktLQZEs8a3s7LC/EiUkZTbdYpU4Vcp4uKF4YN2OQoR8l7lrlezx0+5H0ZNC6
3W1L0790ebXhiP9amnuJG2Re1fdYqs2PyNJw62wFBp7H/qsmc5tvi7X2wZrB2YUT15kLfhaDflVM
sxKq8Rh2O11+DwxzWwmfjTVhj8VvKYMoYWQMVML8Qm2YENP6KsocCQD/4L/08rARXbtdU81e8hNg
YP+zc8UlWma5mLs6CwslhZruu2qNjhs6gvY5sd5NYY0t+/rcAeEAZEHrwjCuEbNakDemRafTicr6
I6UZdHjlcJMqebeSKS/enmgmTM2YCTcyB1+GmuTHZkEiSUXlpJjQJUZesXUr/6vbdj9HS/7EgIgj
Z+mzRGXttntev3mgb6DqxMGf7rI55MIY/c73IEJxCv1OHmA687wVC9ffUZomdki36AJML7jLqN8X
MYWGhviVMw5nD2IXbqM6sWwIfteIJ5cWQ+0YJsg/0WT+0qajFgswnAP39HJb055XX29/EtHZaUbp
BQgVcXIi2psWe3YXNyXqCKVLrOq1KoVxWrszEq3eCQP0wKLwlFSqdnLl7l4ShJNplkdBzj4WxfiQ
y54HezGxpvKf6SGppH/tKZPrgyuQkXmi0q7EnWvyJJISaK+4aNEsIw2chbiubIEORT4URoK+y6Xk
IPrg/nRxk7eWE/SIVYSuI/Y/vFHbhJLnWO0a29jCziNhLVNdgr2bh/ssElW5SwdymDgspZPXGrZX
vsqSvJJgLxtBwRKqLxrN8+iDAGyR5INHuOPwuJW415ElU9d4d/9grGcbD2WyPE3Zcmdc1QaqWB1D
2SL4oJW4Ex6/M5X+DaaijekUlb0ffpTvrxPUN727j55KO/70JnzwT/lXY7MKrbtCdU4NGJ6bvMkM
gPXztL4Ji1RSIhac9dEWLnJjmGZB6v4As8OmLJvN4JavUl6atlatharFj81DbbJODjdncyDtLpRA
w7YaWt+GvnagG7yL/TVw58I5Zon/mplunLNTpqUlnG4NZoKMTlOsP9Z+8OV23Fu4JafmJO93pnc0
ec5JYhb5GCUC+6mXr6r72KafFaBd/atZfVbVQ+Ou5IoLD3jpwt50uZ0tqR5q0x2CcOLf2GTlYwRD
NGV4Ce6Nkyp8tdC27j4Kq4TKSx+SfgLMwhOMBCWGS6tRm1tFXsYQXx1QEDRfxG3myF94D+kbdZMc
23304+ft77rkIecWZ+tEszNLcsBVNGfEp0HJTrLXP0jG36M9ppEo6sggfyeI1Sy06IUFwjROJuam
YVvWw7Eoqw3zM2t1F5kPND/2CHRw7oFawmQwLfd826wu6s0+Y9ue/Pt+1x4rEIfS1+xe/cGE8xqm
f83azO+hMHMpk2Ot3jHZdtD3wV66K+/GR8jFe1CQt7dqyTlgC50wjsCMrjoMXWj6BQk9pwxdKKX6
xeP1toFrcNpER3tmYVrv2dczmCptxAQLEKHEx/qz7DAhQG/V1qVNdN+eRucbBeS/b9gBaeHKYQqd
JzrFskurcshIaatXBCnxg6SdFHnbxWt+sZCLgm6i/87M7jQvMztYrlbKbtl3UK0ewyfz4YP+Uz5a
j+NJRJregSZ0wziQI6wRUi0dLjBVk4IeoCpi1+XKXFR4MxAABC3YbNJStz2FEsdqiXohoZ+gW/+Y
mRznbNsQfDP8Mp/o8p5gsm83pISZY34AVhjtjYfsvvykH4o76ziuxI4/Rdr5aTs3PDttWs4EQZ6w
Pnn/tcfw+JTed4StnfJGzexXfl8gpAQVbw3GkNb5u3DaNo0Tfxs2g60dVxHAS3fE+c+ZHUcdmmhP
1Pk5dbXVDsZb5bR3kH1v5beJYmfXb62Neijug6fo3YnWeGgXjYMCo7OJl/GEvNwETzczizIhp1O/
a9AUqxh67V4if5O6v0pYN7KVx/+CRwM3m4QZ4YqgBTf79nELW6s1ETUpgYiMVG/L3UudPQcmlAph
AOJ75UZc8GWkdCeMB7ztTCNM6z9zMmFotYJyEOSWaYtQqPkDUgwChfzXI2BcfTSOAKFN7wJK2Jd2
UkXKXT+ASLA2S+E0dnJNT1rrV1pH16hUzADqmBiDCXogfi/NhL7h6Uk3cDQ/ml+N+3pjIFGF6nVg
IzfWO7BEnGTJFh7MnbeGh1gKsxe2Z+e1CMuhQESEY+NUv5NP5X38rNwlhW3ipBZEOA68fPlH8f12
dF+4Pi6szhzGjAocJsZqldz17adsjfFm4QCgKk8pCqEqZjnmIEW5MaIMPA5chuU2F2mqROBJPkjV
vR9tZW8/rM1kLXSP2cIzg7PbKo8iq87zyeCdvq/vpXvjbryztsKvajMgOmGLd9Xh9idcXOKELKF0
glL9HCUBqFDrahHfNLL+1Fj9no6ZrVu/FeM7D03blYy9aKzpyy7uG1wd8GnAx3bFy9y1adFFvEvJ
4Se27u4xgevm9roWPZJlwYwEknESm7k8DWqj+JnGf45HXRzh+zg4BuJDTbGmccr2ozzY5vgs8yIM
vsXNviW5Wkt9l1Z5/gtmmxlpfdsXKfSGsjsKJ8Vo5Ce10H7cXud1zJQB/xGg4e6jO61MP+IshiUC
etV9BetbE73BJauHp7q/q9UnQTyp6q/btqaM4vJuvLQ1O25gFoQsmeLz0Hwz1H3K4El/LwUPVriy
eWuLmt16Uwm4UTMM1UyImY+h+9FyGdV6zdL7Xl65dBZKXzSlabZTbrYoEqjTjzn7gpbImFYEUNTx
A/OY+e9QFzphgqiZAQ1Kqu2H/ofoxW+uteaiS9fPuX/M4nWpRBJnAA8NI3Er8GfV1kcjWLvFF1Kp
P5AXZuAAiZIsXq5vsMQh6K3p9uGxXOemI/XRRgqeCqgcbvvH0oImcM3/LP350mdfUivHIPATuFhj
ZTxATAYDUrgdO/31tpmlBUGGA5iATjt9xdl3iyOpCBu6ao5Hz9KwvO895OMiFSbmuVYyBGnBFsAk
C00D5i1I6WcfD0LjJFY8bMlhftc03vM46NC4JTZVml0U1QdReZYYPY4L2bb6R1l60/Xy3qs0u1C+
l1G0svSlN/z575l/4rqgmF81/J5Rc9+zVtqqpXTS8vQURv5zRb8kZu7AoCoDSgGKtPSvow25ElMh
FCvkiW5u9uboWnmIupphgLSy7EQ69pIDV08Mo34iULv4cnujF/zJJJ+ZAOcAcpkCvPTcUffKIckD
rEFrV3MS429ju8LwtmZjFqQ1N4tiy/VzpwxSe3T36eBtEAyzb69k0Y3OVjJzWa/Ie1GqWIkKS1j9
RWB8N9744fb/ZmV2F/i5hTZww1r0AcZNwIFHyqyy+eG2leUvRiUCzsEJVzk7EqY0hgZuCE2dBGMC
8ulMRw7WSihZ/mD/GJlTYfp904ljOW298JCqT4lxCAenb1bQh9f3DO5MnZ75YIhWgA5fOliRGm7Y
G3wwoVLIy+tjrhT3jZrHiLTLTie5e7lbayEtfb6p0cHoE48BOA4vbcahEZVWwnVjmiH9VOteTNK9
VUsfb+/StNeXdzXvNULWFPIxNEfpF1ERSkMOWxnZ7cMwMqLpfr9t4TobmKp55I0QlEHqMu+Z+l3V
yKXC68kwg2TTtSizR36XbLN4fJOkIH+VDC9ZiX/XbjHd1YAY6YvB5TxndNH0SmtGHugOREzHXrDu
Ckt5CUv9AbbWtbbU9fpkVDep64GuAF44hwqMpFa1pZKL18Gmtb6oytZtTp36tRGdv/2QGKKmP82p
EVznd0zgSkpTZWTDefO517+45dFrPpXyaVzj+rn2iQtD88ujyiJDizvuZ6n8zHi63ff72yuZjv6l
0yHAhI7wVMybqCUn3z9LACq1HbO61slo+ruxftbTveC/l96h6O5y+c6rVoqVSzt0bm7yljNzmZeG
TQn3INIxgzOIx3Eo927wVejRpV0D9i7aYpqeCQNgyqBtLm2146TRBEDeGcVPtRkeVG18yZRyK5SN
DTZmJe+4DhITG98EwjctmT+nX3O2Mk2oQy+bbqWuS1B12nXmRzff3t6spbM0zUdCbMIf6lzPPQtb
E20PmDmb7Jc2vBbhvT8AVVwpUy75HNNXUFeQhE7EnJcrkaQiSRVjsiK96G5Aj+Hl9jKuYziPEgI4
r8g/UWj2qRqxyNO8gMcU+ls9/yi7Pzz1SQmPyRDZ0Vpdd8kLzo3N3grUkf2mibmWzFFF8PKoGS+a
ltuGeKzWagFLLmBQm2J2lfTzahK97swu1Xw+XFFAQFDurQggir+WmCxaUSbdBOZkpxvjcnv8MtNo
Cce5Ywkvg5XbsvUqGOJfZz9s0ZmR2Vczi04g0mJk5HBmxyr4MUonUYpWzCxuDvgBclPqxlcslmkO
kX0UYMaMtLsEEowDFYzKVr3+q9HoD7LnJitHaNEiFM8AvcCCMFc1+3oa2n2iy3XkJj+n67wynEI4
Cl2+qbP9bTdfOq0UEf9nCozGpalWTesqzKBZLYZDFR0LmAUtjRRyxcyiP5yZmR1X3dWKpukw48Zb
vf3S+K958On2ShY/Gj0ZlB9oWlzBpK3QV0sQ+38ov9twV2sn0XIBhqIivhIaFhdD8BEZZyI6zId/
fehyOiVhMV2FxuigOCGDAr06rNzfi1tzZmb6+7NgHScdKneTmahJKFQ7fbAdJN2us/8QSkl7/lnO
9GHP7ECJhuxvhJ1S85H7Mz+lo/dftv/MxOykUqj2Upo7cNx6r1rwFFhPY79Sb1ne/n9XMTszlWo1
hTY5ciVFO9+7a6J94cEJqGZ2u/p8n9x1npCcfbL5MwIGx64qVIw1qQ8/WDfNA44ownzVG3NTG8m2
HdVNoTch/LrtIRqt/9v3nGcNCMC5beFhn/DayB9ade9Wa92FFS/X5Eu3gPA5iMwcG3FpbQz/Sawt
21gDAK/4+Hy8p9CzThJljEjexqq3rbnT5JOxVkBa9A2GiwGiUXEx59Mvijj4vtRjpct/uKldDNs2
foldzzGgzL0dhRbqw1xKZ7Zmru5LXdAbLbbkvbRrTsFj9ois2q4/GKMNlwfJw3NzMP767TwZZRKL
j8UFNecV9VWjogaZE17FDwochMkvYy2CT7/7yuXPTEwJ2VmUCL24VkyXdekpqhjfe+lbZDmt+WZ2
KB+oK/69UI+6XNDknGfWXL+OpbhgQTkMQIEtf0nvStt4EPbBxtorP2/v2bJ7/Pv1ZoHWaBFT6VTe
tKUARXPQIN7SO+TfnfY90z7dtnXN4MXT73yrph9ztrKo7iut8jEmDodkKzrBJ9XxtsZjeyoP6DB9
FGxr227rk7BX9uVrsMnXUrO1jZw5aOV5rVjAh+v4pXYAwND27xoQYUn5IucPrfwfXhzny52FZbCG
UempWJNT9XtsDIjDyepuKKXj7e+65jF/UG5n35VBpRz0It+19ral+0FLNwawpzE89M0m0w9ZwB3q
H1xxbYxoWsCNczFHmY5S72v5RN/ultGn1gqPVv9BcyebzPZbIYRPoVOUKxnIyh4qs9icuWPlexFG
G0jiE/iqis6BLEGuvnRJZifdSnl28Sr49+zPYSfMSRWROIWXtGGQCFaNss5fY8FYWdXap5yFGFmo
tbFNMCNmP7TQyeuT0bjUAA9+5wyWXa29H9aWNQsyXpwjwaNgzx2Y6HnMsg9y8XbbLaeffMs7ZqGl
LeKcUhImxu6tH74rqyqm15DJi3ByBUE2XU8PWwyYff1pHIRXyQrtXPJfoCjcDrp2F6RPecysYKKv
nbg107NAUppyIYYBpnU1+6QkzX2I0JlhDKdYDU6lJTpjntqZpG+1Xly5H5b9nywfjXNG1v8Eg7PD
nkIU0ig1l1EoqE4s/hBDf+8n427Sk0vK8AHukpWa0KKvkEAwF8WjGX6Sy7CtMCrYx+F04rRuqxfd
NpVUCKb+S3EQzpV/zMwOttqYpRUOfNM6aHeJaTplFzy1gbxJlF++tcbJs9CGwnvOuryzVem8/AI1
oSHqfhV8exIK0I/FQ3nwoOY5cgOdkKWVvoTHNXTA4v6d2Z0tUy9rpYXegrSvluw6iRyr2dcQvIuj
LWfvqG3fPoWLF/yZOeVy81QtHBFzpJntZp8EwMPme5WhbbJDseu2oaUIdl5Hnh0JCOPTTEzxy16O
9r636bKXZjxQadlagu2hE9UzKnjb5NLazk1OP+nsKKiJlxdxQK2gin8n5p3Q/O7rj3CEOr6gbG6b
Wtq16cE7SU8xSz7Xnyqbtu7R1CKYRTvDhfTiq2zeu0O2k+WN6Wkr1pYb6GfmZk6SZIaSNxXmCrIU
Qz3GPsKR5osJymi07s1smye/Gl1fMbv0Ijlf5NxX/Lg28kkCpwfR1O/bjIwdwIq+xoS3FFDO7Uw3
x9m+KRlzzzW1JSfrvkaiI/rP0Rpz8fRPzC+fqWYum1AJT4x4lyZonzSeXhCzMjN7bHP3lTt85RJY
MzG739JMyM2sLrmyc/ceMMS2qNYeb4sfahpFhfN2IpGZOTiFniJIJ8lDBYoEyf9Sib0drpFNLh7c
f4xcDWBRnArMqicgGcPwdaw/BMhzBhRh+++V8BYG0osJZ+Ht07T46UCi0u40LGZZZruTAjYw3Yrd
iYavpfWs/j2NBT2ts39/tjW9mA6tMCVtga4fTCt48iN66V4mbN1hrR6xeGhodNK9B4uozNWGdb8N
OohQ2CPoH2xDrp6HrjmUarAv/LW21rI//GNrLq/dGH0so+86uRyZfv7+/2eGV6LqyoLm1z0KrI0R
8AAFhM8gfWybcO80H4M1Ie0FbCWbBB0wOwXqBBaEyyNKO1g2WxDJzvACTYb7sul/ZCdIxt1dckzf
vX1/SvfDJjq6dnxaAwEvhvMz27P4mgpVPZgKaxymiRov9h0/CRgu6wMEBpHVieJDxyPmttcvXFcw
GjIhDbk5yPwrkE2qhT4zboCu423QbtQW+i67zDbCmmzo0oMQEDskQCBwJ2qJ2fmKYAPTE90CDKg1
W3VI9kI87lwEb+NyPNTqLzrmjxp1rXCYZNLXIABL6wRLBNx4YmPgz8uN1UexS7sQQI3aoKOmxHK6
lbrIspsoqx3OUboRfWgjb3/chaOBUh1bKtOpIObPvClFeq8GaozXGv4x9eBBSSlmNH8/PipfmJk5
DuKBw5gZpBygLEs5sdXGs7u1Cbtr+Ql4as4XM7uIx8gaPW+6iLWn5DF+qneWHWyf0x0MfSM6TFMh
rfrePkDBoq2RLS6EZob7GLQA5sBk558a39ndLKdNOrgSvb/YRdXFGr93A4w5t/dqAZOLbAGyrHRh
J4mceRehHbVKTxoacfqgPict2C+s1XcoR6YnYRioHvTCM2U3404ilXPkMfwGuQcoMb2N7MBDjSn8
ezLE6ScxFwDTEkQT8z57Pshi0iusu9V+aMVb5EUb5ILw3gGJWGvl/lty1nNjs/upocst5jrGUGgC
HyVogyPrpWYL/vD99qdeuNxZFo1iHm5853nMSQtqMVaFv5ZDGzmxz+smDgJhIw3CsRgCbVfGlmRD
vver7rMPt20vBNkLL55c7cyV0lYv9GDqFGjDsyQ7cvtSV69ydO+Xx3StkbNmaxbx4raQxr7Cltd3
92mj22VYOWpbbdvQfw5bC4m/dmUTF8Ic3AbUncEEQdJtzJbXWrCSNjrcRGzfcw7nuF/EO4A7bxWQ
Bt1YmwdY8BlA11BygWaHTcGYxQSqwrFq9hMvUeNvs7L6odS9owviSkds0QyiLJwEougVfmvqlnIQ
oCRqw/xz2gpoT5bP1urlvxBmKHZOAIZJ8ABTl75hBHqiqT4sNiimaluziCCPjaPPXd2hBA9tdeIi
Xh7q7xmXtN2O+oPrJYot1iMSGm5hHaNKW8uDl/bzz7AxH1eDvXZ2KBMtl4KxgBmgVVDcBBYQjY9a
7UgRXKwrJ2MhxSJTpFE7vSRFGvWXq08pHflVFCJz0jXSQ9h4LhKedQcVTOR2cM8I9Rpi+Vq4a3q1
MmEG1FpD9+SP9vfZYQTWlvqhh0RIUNrF1rAp3xh2++Vztk9sphN+ZnuDTnvs4M73o3PSfg6HtTr1
0p4bcDRNYGZmc+dZP0zLmaQq/IRyBCnVyKEdNuH77Ziz5L7nNmab6CFM26oaNlxzLPdgxKSjXPnf
jaRaKyAtuQs6O/pE7QmOdh5Z21YuqnZyFwte/M5CQzmtdWRM01JyGACBo0//TyanBy11P47nvPTn
94bHlHiSOH2/s5oT44r8/+sA40i+1vJaqkAw2fyvrVmiowZ6G+oqtgZ6hYmPOGEIO7CDmng9bhTl
ZaA4UArb27t3LRUycWSfWZ0FOR1GwKzqEfvtkmh6ffRG+CBLWfXVdc3hwawD5Ulyde2X2/VmvvPq
BrqGWBfdoydKLbIwcboZR1lioFDoxaMltWULG3aFfHGuNBIMEoIl/fArT992gYf6X92FpPuxrOQH
Nwq8j36qDqheC7WP3G+rfb29vKsDQLGKxB+fAXsEo9bkUmdnEFVjSKy8jNWJyrsxVC8V4fzvTchw
R8H8iaauPke5iX3X9HAFcxnljc6EGHNxgremFHHl+qxDZZfgI+bJC1Pr5TrKwMhy4L9o4cSibXYf
lLSG6vBVUBVnVFaKz3/eKrNKziS4M2mXK7Bjzzl9oJxtNaUBzqDsKHi7R2nDw8Lutz+kDRpzu+bF
2yonqNAEVLBMOzyFR2ZIt8mBROfY3w3bdN/YzfZNvi/eUmftSbeQdpz/uDkNkCJlnSBMWItRY5hS
eWusIz/SV/ed8ZC2K9Dqpdh29iXmNUhI1jVLmL4E+mCybHdCKf6SusJ8bYQg/nLbj65uKLaY+UqG
5CED5UU1c9XATVprgG7V6cw33f0tSJtkfG76T39vhdk8MigZilMIay4dCVomYEST5JHo9S+h8l3N
+oc8NYGPjGtPjilyXLjRVChG7hnwJ2BTIG2XpgqVQc7UwFRZFZu+ObUKJ/5gZQdBvZM0px+3us7w
VfclNO6Stdt36WtS5eCa0PBh+L4ujVsNog0wqKIXmMJoYuwN8zgxhQcUpW5/0KWX1YVDzsJ2noyG
nkwOqb+U/la6k7cmYoUwO0IRvksf3a24+X3b5JpXztY2sIisiKbz6b3W6jGX9u4awfUCPw8n/98Y
ME+1VQ0+/qrDhvH2OdiOx3YTfZUd/+lecp7Hw7OLMJ2t3gc7Zevtbq9u9YPOXFQbLRxGxnTz+/+R
dmXNbevM8hexivvyCm6SLFnybp8XVuI43BdwJ3/9bbrqnkgQS6iT79mpjAAOBoOZnm7jeX7vjz/R
FvLRSNmdcn8E5x3nC65vJx4WGOPEsWNjq1wpKAx0SCsy7fdYnMCnyJ1eWzUBPvOFmcpAhs+c7c4q
k3iokXuL2gTWZJGgCuCmFY93d4WqCF8NAw1wfNSBQBR16fVy1qVy9+0ZcUmmSf0ZFp95l+3lBhF5
yn7VkmFLamJrebqZMSASpvGJ8/UWExenHvnEeU7PfL00E1upVhbnBPjXxZjImwgJO08DKzSS3QRk
dJr6JNZmRkQxvhu1WPgwwCKdS53u4on8n1UHl5+DghhiHZQz8JC73BERXPOpsuT9ifLVSu4Ahlk6
b/TOvr3sq3DDmGGCADRN6CBVMJOW90HiVMGhS/AFNM6c1/oHxggkCLMgNwStyMvldEOWxg1NcztM
jcTrgVdKrGSfTNOz1b1FRXaos86m4G/vdMErsnmrye+3V3qtWbUs9ewnLBf0eUolJVGYq/gJRuhE
z2ZFkohkvyeXukdZIG+DEz5JE2m21rYfSMK5kK/yoMX4cnuBNQlCz+w4Sx82OR4byJFbFVjlVzgb
GUu/jn/lA+dVzrO0ZJZnywR/Aibdlmy8bjXHSt9FHJ3GKHdxN2yrYOB82Ks8dVnXoj2GOiCwc+y6
hHDqMYWELBzzoiPJ03Fy6k7lSVqshSF1uZDBJYPK1NVhmGIVU/IFdo86SfoyotUgzg7HP1aAGhjE
EDFyZIIEAwz/lxtH59ZQqYDiDNRlh3I3Tq+d6dXz3kQnDfhoyXCM4JFjcy0pPLe5HM+zjxXGASYA
LNiU8cwtMRiMMFP96JV7JfCo7Mz6MaL2hCgkvFPZBqcuKUWnzbd6ubXAAHr716zenShqLvW/pRDI
HlKraJbBr0USr7wLLaKpX8H4AGSdEJBBRm6HirIrYc6jPmrpnVI6gUkiuus6txo+Msj7JJwbdS04
qXg+INvDV7+q/VpjiZJP1kE9T/yam/dKN9CEMW1V4qHT1FVL0AxTl16LftUSMKwgjGodlho3c8qN
6iN18CQn2/cy6Tea9z4QyTOOMbHuBdL4XU+A2bE/Ilexc7D9jHeSm26LexNQBrJp3yckGP3r7Afk
oXKCQ+S+3v5Sa+cBLyrMjSz8MFdPty5tmlFTB6RueLnCc+b4ZP5FAxH3PnLghcMBGSlzATWxWXYx
hTMUE6hvNAjdldJGkBpOYFypOkOGCucNTL2Yj2MZjYY0K8MMdP6YEijAlTIPknjs0RPa1SLNHaVu
xYe+k7tdPrWibk95VLzd3su1DoquYRAL7238CFQYL8+gODdBXU74BVXky+Kur93IOhSCnVM/zByT
Zn4t7vQKzMvqZ2C6kfqBqnTQnWIe0G6tzXnxS5gIlCZhHCYjvDB9BbPg7NQ/qQO6Xfur81OAOrbR
XjtFrul2G/2eh4JYOwEoUS1YMWOR62U+t0Zn8NqYsC2g1yBpGxAcxeGrNXPqGmuei4QGrbulrCdd
hZgho5MElCkIrCS/HiXPbCJ3ChSX81HXgjlG+CSwmWM66IrjJNT0vhm+1T0nK+vdfIi030JfdykI
weUk8Ky4C0CwStvHDIVVAxFPiFVSSIbCAxislscwW4oztAzPXtWvkcQJNSrG2NkN8GMdhCqhXa7V
nuBB+1vhpLFr+3teu2XyOSlpOyNYxKohu2wp/xQ56NZ4jc21S+vcBpOsp2JX0WhewnLozCgPQ/Az
Q5ut9EAeDmWJ219ybUEaJHcWYnnI4bDITYwvxrPe4XQKdBv2H2Lg57zov7aecxNMYkgrZULbASYo
3oZCsJ91N54d4L8xSGui687xzdUVncUb5qQpNFUas17M9bKt5tYhGjV3imdObrG6qjMzjCd0lOq0
pfhK6IgCx2fUNSmEN715toRtxVPCWM3vz4Mo4xNyGMuzOsAaypRt9j5DdCzKX5DeR9Vba7plierf
l0i3gBNwspa1fPe8jL/8/SyFAoOEIYQF7sLsuSnv9fY4zgcxOcZPt/1wbTvPzTBOkpsDbSoRCwzS
p7BRCSg1G9XBlOOs+kjsOYtauxXRiAVISAaWS7WWaH22KLUfCznsRyTx76C4NCMifyS74HEKSfAX
3ojOOgK/jPTnavy91lodQySwJGp3ZuJnMgTU/uKNeWaCHXyXJ6WmA12+0PA2D79k8HTWdl77tz/Q
2kvk3ApzrORYTpVuwEJakO3IXUOmnvNCWDu4KAyCsg7EDkvN/PKjQNQRjRwNYs6FstfGguSzoyuc
Vax9+O9GMZ5leFCxI0rWCKxOI+tIRCd0a/wZg5p51BEQ4pOx8tsidZKB4wGrF9S5TSYB0otU0nFh
IsSGGL4q9m1Yk7a/E3NvmOwmvAdopR44Dr7sFVNtAe0feGI1qLaBzJL5WkIbJnVUoC8gy5g8BBrO
yr+SaSRz/VMJNrc947tHem3sWy4TDFN4Slx+uDhLwy6uAzSobNXunwaV5DmZoHz8Gt+1W8XLwUNa
PFoZGSFsf7K2lt8VxHJ0krhqY/NKAWt1Qqz935+jL7nL2eHWyyAtagFrL/amr9vFc+imh2ADbsDo
TtnFT+Lj7fVzDTKbHQ4TrcoE6491Ym5j0AKGD2B+g6nxNbCzbeX/4lhcwv2NHdflyyXOQx4ofQqL
AyD6RCCpPe4S7zSj/1Jg5I+nNLv2cr3YUub6ibphMHMKe63T7pX93NsWSUlJiqNqiz/K+5C86bVz
j08cgZYR4dTjLHgl+lz8AOYMFRjlB+Hs9w9oDo3swcd07zPcvaHRFBhAI4C8l0egueLX6LignLbI
QiEkscgILcy6wugBTey0Bb8aOLrZkyl1e0PHYPcvM0G3WXuvUNWyINqqSh66fSQFu2AyH3IUWrtm
o457y3hqxa1uPoZdAUKNzDEaL+fxKVyf9+WnQvkUlAro6LOxU4ytqZpz/NSscePhUco/UGXpRRQT
xq/bn+LqSwC/tBBr4H0BEo+rwmljCbPeRBBZ7UpQrNFZbQkUZXn0HVd3wWLF0pZeI27Oq/gFYeVK
L2JgX8BGNu+asnkZLRmzzYX+8t+Xg66aDGA3qBVQmLk8Sb3SBoD44cEkRuGPHEXnWQ459/NVaoO1
LAB4oAQAToKK8aUJKEQpGUqTaBZWH5Py1M5AXqJzAdLfIn7VdM51s7Zz6EugqgNmWxm6GpfWlKKa
0lmr0XaO61dNCvdmVL9aYcUpg169Z9GQBGYQhpZRZoA9L83kWWtaCEAt8rXf+uRa8bPe7DJez+fa
2WAF2RPuMRQOAFe5tKIZjWlFU9JCbyJSXLXSQ0edYt6Wra7lzAqTDYI/EPKNWdqCp9t08s705UWl
SVi6IZw4du0Ky3ogKw3+IOSerCuUWR4rUg9LKAOipLuwdQb5jxY9e+soRDw2a5615e9nF+EMtjQg
PjOICNTtHRAyX5kBZGPVS60HXMsEtTA9Jrll8R6w6/v5Z5WMC3YpRC2tEKusp6cql0jcQbJvRu6r
cE7WVTa3dMUXgnAAZNHKMZiTpRp9BzVCQB4KMyB6a+AdBLY2WXBTxGQUnkCvadmDkm1ux4y1fUXl
Y0Gofp9sxvdprIapVMP32/EeaUZUP4XSNsx/RtUEsKPBWeR1/vi9yj/mmLuvLFq5F3uYg5ysm2r3
RpGgTL0JlJM2vMSxl3c28tb/bYnMwesrNAqyDDbD9nvqqaiRvWn3euiKxoPJe1t8t1Iv8pnvJQKC
KEJSDsS5jLlxBMWSqQGTbsUvmogWod8I2xRcvYmyl2RETsBMTMdAyLy9zOuSIGOYPfoDDXTIjLV2
HxR7sf4nMX+U1QsVGhs4fRQncT4UYTu1Kemga2shySk18Onmit9EJbGszguqxBELxdOBNrn9464j
+eLdfzaF8e6WNqArEeDdM54HcvBY6O8Jj1b7Km9Y1g8+cqDYFhARWy+s61oP6gk2hKitMeRcoPwe
DT3p9axzp664xxOK10G77hQyRpm41OfGDJm6qrUno3xJxsGHfJFTFQOJY0zxAU3ao8OV0I8KjeBE
+62k80GVXjJRIIrRO4U2Oaoy7+ug8G9v+Lobnu0GE7hEPexGJE2trYwoRwtvcrfpez+bPlVgiorB
DauDke/6bnvb7uqHBt0oJHiBrEKH6DJOFwkdo0Ra9mMsNpoB8n0z3AApzlveVdH2e9+BMkB0Bx0W
S3NioaaITiMOdV9PdgDl61kDxwPApqACBNel/KxGpdMb6cM0Rxzbaxf5ItP2/6aZGKYOYE+zlhjW
6f0upnSraLzLYH0X/5hgYkgB6cuuSvHxrHb0xlpFCIGYsSr9Vcg4WwoTMga9EOVkwlIonvFOukG7
6ne8QT9jX2+KTWHaJ/kJCoIDQYq8mThvTd4iGVepijYcMgCU7TgdnQYExJneuMOUc/gyVi/WszUy
J9QIms5olovVjLfa7Jnlo4WrJ90nHaajN1368DcH4M+nY89dayloEWFLM8lphoOu7/Xx120THAdk
iwJJEgxWJSEXEsrnUTlyc8jV/x9PogWICbwe+1ZUGpDfmPOyhOLY1k/U+pucAypjaLqANhE01Jcx
Qs/70sgaxIhWTPdDqhNFSp606llXq02tZ3f92Py8vWPL/3h1J59ZZHyA5rpILRkW9Qn9cHsSTlTY
aOWvoOU426pPnxlivv5giZAzmmAoMo9do2FWjcTjfwfKLgBKgGRBMA0gJXvRpcMsJKpCEYAGXG95
Nm7FKStJJL6LE7XbWeR8r7UcGDirBV0kguKS1TVSuzIIyrxeFrVp1DdTcnTLa3vOzbF8g6tvZELb
Aw4BptorjQ9UREJTx9aFeubULXA1GcXd3YDIaoOaCRF4Y9CrTvHHoMXU1iKwXcT5AIO09E35vq7d
tvwSoRrB4/XgGWJraoJJw5EuKxMoUnsHyrxp+lOWbGvmQGy+n6rsJoJKA41+MAmjBsD4X25MYThF
LVK+gkQ2etE7HSJ0kNqMNzGBSu9WOwzefbL7OAWOZXfvT81d52R3mk+9gmDLbdSQOUfiekYEV/XZ
b2LHiytxqGtFB+3mfHwX3HCnbNq78iF7Uw4V1KqSt3g7uw+pSLQTvQsd9C1G3gzOdVVz+QnL8A0Q
sZBbYSmF0roqlNzqGntCbWun+KMTOeBl7O3WxUDOSSGyzxPUvq4zMjblyyg3ZUFf6yZs/gxnW9qP
b+JpOonv1PkobCj92RjSdaKdeodd3/DEk69pSBjjzLNusJTEsooeC94tEJUSE+p26gv24A0nzccz
dp/dm57JyfJXnyDn+8ykRiGet0GVwix6XQ51NVLu0pRYdvO5p8/q0SSCox8MR3Rknzd7/Y29uHL9
s2/M5EztRAdxAj+zjWEObyavxnH0fj7qpIOmDkhMT+LRshVfhfpT+vbUecjQeZyzq4+B8+Uz6VRf
tPWgB/gJ8kGR4GKt+ziT0RPs76NXePl75Rs7BVJQt6+39X0HVcAyYIvRLzYbxnDS1IQ99t0gCVyr
cTEIRfp3Bcpwhhfb1V0yAYWUUDv3ArRpOGnkWr4AYZp/rbNfvckwtGjCeiCrRO1d2Zr+wgLkP3GG
MeKCCV/GnSshi+HOY2NnYO0EqNdOuFX5JTKy7qMCv2TI2D6o0DDuIxXZkMQiTDQ1kRy6QZBuf8Jz
7j6L14p8hdvwGcLdW2govJq8DVy7YM9tM36jNpIySwFsW2lvh4MdFk6E0oHA66St+gkgb5CIB3wK
AwPMPurQ7UopJlptpSPzJwjAllHwH5AQtrWHjGi1Hdu9XX6gQDKQyedGpbXs6Nw84ygDjeNcH5c9
hgTb5/ieHpKaYF4q7Al6/nb6Q8FDIz/+4pyOtbciGHmxYlCDoCXL5JtJ2ycBHRRsr/RqgHki/dKN
fZ8+p/JrAmbedNfzSDhX77xzk0zCacTKEPUJTNYxSR/6DSb4joVT3FXbdDNAUVMh0j3IV3o7IUtn
LXFBwRO9oP9we+krTq3hbYz5MJRo8V5lMo+gbvJohOStPeovJST68mOl+qgpmoAJdPRo8jLTlQ+M
wvY3/Qpm/AxWMkGWJ7PQJVrbAOT1/mgB66MGSY+HUMYDfK4EHROS2wqk1JbhUxbsA2rvuFfFprbR
OPbMavoxqyInm1pdzZkJ5iMWcY9UW4MJqaEgCZ6ddjj2PInelbMPGv6lLYTsepnluUwTdNolSlzB
yAzurDJM3Q7LSb08+LjtCmulVxhCYQxUU6hns6+6UMqVRujaGmoZuxHpIfgXwHKrBCQUAGbbmtmh
ip5u21z7RiaI8UH5gJEQTG1cri0E8UGS9l1tN2buFUG1RdHeu21irc6FZf2xwaRZsxbpRZbCRloB
KSK6eH6DYL4ireLVrTNPJJydqAV/MYcdec05AHWFiDSgoHiwMKG0sooqtkzgHZTpPgi+4vGp7H7f
Xtuqa4C5TsI30zASwJiA3uEExiEobbfVMwWfQqh8GlmCG/b1tp31pfyxw4TlqIjR0mthB0QHqXKv
dvdSa982cQ36wjcyAd5FWRzK29DivXQFAdw/YyAu3peXD3MSLJOx5Ws9Kx0Q22q4mcJ5Bni2Kval
FG1rS/mwMHfrgDibp0xyDeD+/imgO5DRZsFNz2yrpBZKIKVjbffZGGaksYzmdSij8GRkY/U5qcUo
28lQGTkBxVTq9E1h3kdphLnXTkipjYBWbPCfl36RgjmJUOQl+9FsBoPUlh6WJJ7nU2hhPDYWqtGH
KjXdV1HYvkBQRIfa91BhNkoMtfhEh7B5iAQ9fTKtuXXbSW634jgZr7GFQRsnUuPuIQ5SCV5ck1Ee
Eztq5eRYQlgeotPVZBKZ9rFXplP5e4gEvJygbCm6IXDrJ6mgeD5TqZN3ctdBl/P29/yGdDPpEsYO
AbgH4l41TBYnMwjtPJn1VNuFLthm+YJ9dssx92Zr3jSmRJRJ2SGh+hlqv0XaPpmTTCI5ecOt4eQa
oBWATxb1P+kiv94MQBBLaKn1nL7uil8Dkg4iBNSIF7l3xucyICFEquFDy218NwBmUUI5cTTebm/F
yh17YWU5xWedyXg2i04TYcVqquFeBWd+RCITwE0i6vG8FYsmfUxFyw8NQD6qcTjdNr8SJCyw3eCS
X+R94HeX5lVJSsRCQOxrE5GUU2+rw5NiulPDsbNSxLiww5waITCVacxxtZs1yJVnD4KzGIp36PDU
9zwGxpUPh2ABMQ0Ug8TrNBXDDGUomghIQG3sMwmMC0KxD8LwL+53uC8GzTC6gEPB5IXaGOZ6lcy1
HXXGsRJ7B/jvCKMsXFqSlQTU+p5GBrmqaVxNCc9UGnoDhET2mPShZ0g08PpJB2AfiJynOkQ2PIeQ
RJUzaSC62RSu3BXh8//mJ0yQL4AK6Nu0xp7mMYF8KIFmTZaDXZBT7ln1RwmYNR3REY1l5s7vQqtV
5AZ+orSRA6WXWjtUqkkMiVOUXPNH4ChAWgOtmuVRcen3UTBWWbIcu7pEDVR5SipIvlpeP7yM4eT9
9707t8WesSDCA3uCLcHaWbWvRe1BhGqbIWz/wg6aZniloAYKtNDlmqDzo+lzCD+JI9l8ANK8JZrQ
SL8tHSzRs64VL7ftreRnloSHJ5TPMWEhsqxcxZjGM+bwELpyzLEpw2M+8Kp/K0f5wgQTHftWpdZk
4Z4YQDmaKJJnQfaw7Zu/CPWgwMDIJFIxjMIyOxfGplROy1FW6581JuLH4CkRvm7vlrSEuKs778wI
4wZ5GGkNgKe1TY3vZpKYQn3gvRC3kvSiZL5mguKvt4f2vrN8IOdvW18pj2Mj8ZAD1z3wxOy5msFq
VACchneC3kA1YjM0QEyG9ykqvJHT9DwytbVbDUyxwN+hIIIbfvn72a2W92ArmerF5athGySqL43j
PwCK3JVhv1dVcA7M6lZThtfbq1zzyIWOCsKVgOMhVF6arYJQSPUGq0zGxm/l8h5Tuv896i+Dav+a
YAJh1ie5oi+uoonxQy/mjwnI0FtMcdxeyZrj42tJiE5IMjWWhxIFuXQ2ugKPR4h9zOXsydW8tfKJ
Y8ZY8ws865DdaNBpxhj45Y5RA2VmWS1ru4skWpLMwgcjNaiCHDFPa83rI033zJ6OT2ZX9fdVlqVO
JtMA/0jAjySxGLcTdLGiRoZIcEsN0o5gjxS1WpjsOkrSkyZkykFAVdcdyiw4ym0SjSQQxXEf9Ma8
U4EWfhtnOcHUuRXQtzawcteMJNBdYF4g3g9NPT9Y6lA9N4k173rwYDl9W80mQTHIwCjrDAk1VIGq
JAHZqZJrJETF5lPRsrB3IbYHLo1CspxwjIITpDEo7knZGLxMHQtbq9TeV+gIhnYZgzLoE0Wnuldi
T8QduxWKYJuWgrw1BM2dDakEPbUZOPNQWYDeWdMRpB4zJjIEda9RPCFJlHVl7nYSNWfSDIX5mY+q
spnmZn6dal3KyWAk1UmZ0fQn2Ri1oNJPisw1tah/HrNR8juapx9CGEsQXo51AKmQNgWc1HvtIQ+Q
GBIKBDqMurKvatkSmiIzkPGJ4D/dxwGt7ruhbrdgXFFfAdcLElIX3ehUwmjeS2aXFGRMJp4c6/o9
j5oSShaIEezMJ+2nhLbV8qBDYanvftdgblI1dwx+3z5HPDtM0K3LIq8UTCTZkpx5lk7BiRy8Jpm5
G6w5sv83W8xZCnM6NZmBWoxmBT91vKNICCRRU2cmGUrj8baxtVB3/hmZhWXo4lWDhs+IhezH1HhM
i86/bWItiC9TKKhhQV4dDFiXsWHAmxFKj9i7wpTsuQP5XInhkAgcV9Bn+Vli+CVIzG2l8xrGa7kZ
iEZQm8N7BILnTGJtWYPQK0sOWEh7KA6XQkhkFDiTbINmIOc4rPnHuS2mSJd3yZgbPbaxMigIQLos
9wRdfG4zWj8C4K1wbo81cxj+/tftmdtjAjMJxbTokgqmDvTqaz11K/k5iHjrWvt254aYb1dCvznr
VBhKMT5kdCOQ+jURrddZQX8nTk95XZGpoZyq1vXywD259JBknGuwGzAnQIwN2TBLNIpGM38zq7bf
yLFZu8aga2D+CXiqE9eXJMyBRQBipOhagcPv0kHBGxqb1EJRRUxwH3Q0LdxAkpFWtep/P9sg01OB
OUEJFPU6Fq4c4zaxIrGmtqRUflQXbtH32zE2NmB74ySj1ycbpjR9KS4tYopsKwmoDKNvGpgyQeeb
G6MfGQ3n2l/bOCA/AFfHixIoUybfDSJBpLpSUBAGZxIBZcgvIxI6R56Nr9shZOW2QZnEAADfAPnb
8tq6/EQYYpOqqh4wW94Xtip2d32GImsfbCvR8FHQu09lupPSypMC8xfH9rKKy4QbU9+4xZZpaHw6
Fngi9WWXRMZMbTmY3DaY3bLNtlLeezqtD4MebZcqWw5VhjzXoAceJZxdvo5jsA9WL1xwGgpIrIB2
3RWtQhWRQqN7TvBgBr20MvT34QgSLDURMDBtdJJ7e9FrX/bMprbUEs4S707o4ZS9RO0ocqzO+EfU
U1JkqJPdNrN20CG6glk+1FkUjFhcmkHIhNpQIFPoM1u+OIyfFIP82lxvUMX3bptaKdFjWASdaQhc
L48Jlhkqrq1MnTWFQphBtovCQgVbdcICzdUYoEMxImZHnbx/TUPR7nueUuJ1IL20zqzUHHMlDCms
N91ouHleBkSNgYOoVLqPYiS5Yq8cp6BS7bmVRI4HrR4fU1qEYdEiwBObOagxqNENa9DgQlFy0rVk
IEMNms2A/pAmeZcEit8Bi9hFFgi/B4PDoLD2kRd5HbyL8W5EUebyIxco0EL9xkDNWtUPQzM+VuH8
KIQAoczWx+2PvOa2Z6a+9+HMbSeQraQYcoKptoJU11Tkx6TXI1uv1YCzp+pKVDAxJ4GmH/YVnbPL
VclTayohyDdtQMBdhVYfg6p93l7N9+wsG3ksjMkZeHHrAFIxny1vtXieUhlykOaWqo5I7+bpV5du
skwhRfMetfqdHr5M1TYYn6j0K7GgqZIdhMrL541R+Opka7Nbhb5WeQOP5uD6q2L8Gt1V1LzQUUET
43L9oHMJ1bKHtLFEHVmaSYfizSR/JhYnQV21A0ANEnxguXFDX9oZrV7p62+95iwg2rTQGHYkU3Zq
of/nvBsrwpIQ7DFzK7HCAhHK18Gw6AFPc0Ha+dFQ36fgOOY/bn/Va8eRsWMoopjoWJgya8ZaeHDM
APzw7ZDp0P9tdTsIuLSCa9uGkwAODwmtQZlFtzadgJbxosTUV2N2Z6E4fyhrWXfkIXoNp4FHinN9
8EDqj8k13NGgvLqqGUpoqo0z3oB2DQGhse18DRQlemn4/33vLIipL6UGdHzYp0RUtUqaFdCMGY1N
HvySs/fb//8ShS8PHJYBtjOsZZkTYRFMELlHRTzvAT/UHKUiAaauUYdHG5sk6lbtvm5bW/OEc2vL
38+ilSQFsZKlsBYPqAyglqtnhnPbxPW1gwWZyNFQ/AEjCXtKqaWgpVmOEFXplHshM12p/LDGR0N+
lTG7QLTuJ17uPFqu20avRHeUzKS61g6QZRU2TedFmj8BRjTmfqzHNhR5SMXT3FlxP1mxgMhaqN0w
ecoEIxPTHlYPyT+7AkbCmj1hFp2UK166YgV0bmihoNIPGDJb3g3GoZwwckxBX5k7ejnahinYyMls
eUrepkR/7stXlKmcNHgALPZzEqs76MKii+xQmatHuzzMGVe9+DHL38+cpxkgChIsubdlPQgzwnzr
hmHspLgCSWu+FV1516fUtWbBzYbDOE6cMLayGZjVQ50blx/mllnkAfrAapSUI8B8ofmM91oICguA
79Im42Vu1/kv9FZA8AQqHcsEpx5zA5Sgro8FNQQwYFKBDBMwn1/N4oka4aemd0doWBqc7tEKcArv
QfAuYJgTjGWYPrjcXMmqC3MwUFYq9vI/M+gHYvfzI3FaKJWkduTVrkwKkFq9DEQjD7yi9wqAE31A
6F+hawpae/jbpXXVFCJNHhbACtgdaxLeF6cZZh3NDQ+9rbwqmBz0o/v8eZMSwbsdMFYgEvicsgUf
x6WBmg2z2+Ggj4JSovokH6q9QsyduU3tt/K93KYej8pl3RhkbRaZADztWPKQUQk6NW6xz8ITgNkb
y15oZ3MgsQu73HBpLFaOjAbFoH+tMfE2yoxw1i0sjbr6LtwJJDpmTgzl2uOHelfwnm0rSTd28swc
40SGlVFJ6rG46aF2qp5A3YEYICvwIQPFSV1WmkKXtpZ04Cwa6FKCo/oNq9p17s/xLvW7d/quA9Ao
eOORl/tdi2GjU3e+NMZDJRXaIMaytPYdQ40/jDvMN+5KvMxJRcKn1q9fHngtvBUk+6VN5gVVqIo5
SNCks82HfINmE4Drkx3tLeIpOaFAOave6IPgUPQK/5VzKJaCExNs0UUW8XAE5a9y1RAa0M9ophq2
pU/rV/rDCw6yDYIMDxfrvCu33M+5EvIu7DGeqsWdmFbL51QPeN8fByhXJNhraof+jCrmcXAwFnUw
bd685srNfWGXcdkWeki5QGG3sysP2mg/HzVfFPnuur4+dM0woYYpIjbCZZJcRZKFFnOzk/3uKz8o
wKkLBGPJdu32P+Ltj2jX3YH7g/Mdl327/o5/7DI+ZBWKkqjJQg/0nv5ASQPsVHu0al3JHt0iIy8P
PLbiVYMYkQJjENqXaPhdnkutVbRCXhxnEOa9boh3bUHd24tSVsPamQ3GWfoZYOMixnWxkAVZ+8Y9
StvJPj6+B07gjQ40te7l7SF++dLJ9DE4EQk9P7qLHfXeen7hDV8sHnK1w2gMmWgFLhSoTCY2xFps
JrKMk1I+V9NjBpk73ulYedqg3IdsDwOuaM+yOe2smSkNUq220XxzUJZextnV4BD2vKtw1RDUslCr
XZqnbAVVKBOpTAsVgM4IEyzxBiK2HyrRHnS0CwfSOOgCEcOZTx2PyXT16kCKiec18IqYA2DOYaTS
jjaTCKiO15ub6gS+JdvVj4Ifi5xFrq7xzNLy97OLIwYOR8pHWKJur9pgbiMFTxBs1QQIpFHABGmL
zp6BuMt6jNjie9H+JQJxVqBsaLw1eZnLqhkDzWf0S5FMsLlEXaBQ3U/wvFDY68WjTDdzbE/F5vZp
W72GUMbCaUYTc8HxX25YauZqExg6rr7P0Rkw6pL6hguRoa25jzIyu+0uIvcDKTfBwdjKHO7ZtdOF
dwdg0yJKQmAjuzRuTVE1UgMeaZjdadLNTddaXjzweBLWF/nHjsKUf/NZymk3ws60k3OnV+wKbK62
5CNGPg6+5c4aRGhcrNKN0K+3rcmVHWjocLZ6STXZWIL2sr4UMNDAY58YXRFHUlrCcfRD8wNsT3h0
7WNoPkyfhldvoh/KTJR/ajd8FjeZXX3GnsWTQVv1Kbw4MLRhaSC1Z8J3Gqq5HE34Bfm8HcYHI8Dk
JBS9oI14e6k8O0wIn3JqTmUEO0GueBGoAOFhL12Sg7N54rSF1q54lAT+XRITWuJUA/ygg6lJqA+6
FHiDZjklYFGy1L/W+mdWV14lcR5Uq/npuVXm1Ahtocx9DatzDzlwDOPJX5NEKMV7sQSOaFtGADy4
bSvbpgxRK/f29q7cwmCKxMiWthCPAbNweWxq5PxFUgRwJCMBD1FLGh4cYuUDgoQYI00AsqHixqK5
c7Sd8G4Sll5zRCadzMZHkj1x4Txr+4jyF2bDlotBhE7W5UoqOZQUqYsbO8/A710d1W3gaQfxV+v2
bmVHB5k71HeNGkXb6cwi8+UMeVo0FmHxm2jclk/DyWpIhz3c1P9ZnxP0Wue2mGdFv/BNlIutmIID
DRzHKCbe9oSVAHphgUkA5b6Z2zyEhcraaiDlFxqnaJ3bNlY6TZfLYKJ0Xo16V1tRY4u+/hA5nZs4
QuYOztPkG784tlY/D7RMob2zNK/ZWbo5bzKxLqEHKX3iqwhkzgkuopHUvn6YPzjGVjJNZHUY2IMp
ACrYTugY67QKtQyTpb51FN35DrTUNnjGoWBKEh9JxG17a8f23BzjelSplEHLC8xb9orTJL0tmbxP
tXxv5oq5WBHjcWmgFrMigzzQoM7woPqgIEq82lhUcBxwbLWu8rA8SSpS7uPf2vPt9a0MhMNRzvaT
8cYxHCAGVcB6Z2Ngw03vf/aeaANg5ohP5S8gwr9uG1x5dl3YYxxTGDsRDADY0ME6xZmL8StZIUka
kIKnbLZmSUdJFjTUMjCO1vJpz9JKZRwR7cUSk9/5XY2hkgAl0F9l7LQ8qtSVYdKF0vCPJSYiyoJM
Z0GGJf2QQNBzp/uaezwdxYpUm5GEfkZ2MhE70BBDzfj2dq4e9HPbjIPOdW3IrQXb5cP/kfZdy5Hr
yrJfxAh68wq6tmp598IYSTM0oPfk19+kzrlruiGeRqy951URk11goQCUyeyJhAnz4ET93v3TGYQ3
WL7mqOdQjKNChEpOh6iE7ut7fohO7UY4CnfN5rpBvK/G+GPbZaA4LGCPhVNskEA6i8qm07TOMI+c
tVsZ3fmmokQ1GvryqOQwBrVGK8cSrRaDZq+x2xC5KpVQd9zWm7fIK16to/wY3U/7BEkC+kEnTnBZ
y2HBcYx/fgBjbFTlTW2BI9s20YUa1q8VuLgFMhWfYMNahFuGT1X9nJsbVI4VDf13MtRVeIuw/lX/
/gZmQ4KJE4qG4rIIx2Q73em+tDf9ca9vxa9s2xMIO3g95AADT9rVJPYMP7cjfzxZ5NnY8jgb16Lt
2XqwfD5VVnfiNOG3zFYLxpM7teA0rX1nddhgC6kzzGAiFQKtOOaT0zqu5lisG7tHWgJXGKizdjcR
7jBhhKyouomdbjPfilxShrU0M4Z0/wIznzoXQCHajACewdC1FfHWFe0Z27VaYnxcEh4319pt8ByP
+ayCWOS0zoDXSpAyROWiDogsgc7ecq9v2OU/urKirESjKUxNR018M3GyDclugr0a75YCOYrjmuop
0ed1vNUT68wytiMBLV5J0kOg2X4Pdyi1/cYJgl0727j0OiLYHkxenOBZuFxJzg6SohCkPtRhYZds
8tKpVdR9vEyzJYGU2R+wvl43cO1+eG4f8+AzNZFqWrt4Skda0Rnrj7C9vQ6xltw590aDORs1jMJ3
mgSM5CDa3e/gMd0L7wnRb5T/oCx6gcScjU0LEq1WwuK1mG8dnzPpBsoiHGs4vm4wZ2Cqq234Pyvm
RdvIlne5k/noI2rhEXTbeDUZNvKLen8d9jub89PzF34/dA1hBJT5UFoFdlndgGnWg74z9sqLhexx
Q2575GJUInql/YLIaadI7Yob0ZHe/oN0E9b27w9gvuJQJTTOY3xFScIA7KEL3QiMPglneVeDMkqA
kCxHm6XyzbBz5v5NWxjCjFwgZvZEgqcLAW/n9ZVcfVJ+cyXAGsx4sz0PkTWmYmfCEN1HXcxOvqII
tBDxreCkbuoP29DhAK6kdVBdhFjX/wIyK9clZhJEUJ60tW9W+4G8vMmkeZg2xYbXvrzuJmdY7A6o
kMqrQUBhF64YuLrbuZSI9kjUbYuKPdEXcc3b4PazvA/dFsUrelCgpsZZ4pWPCJIIU1qoWGUMATPZ
NErrIK1kkKLpKF4TlF2dXgP9yPVlXblKQKQItGhgYkMmgk2WqQbFBIulokRU1Y6g+zV9RSvu3Gek
7E5RzvmIayahIwsFeYzSL5Xiy7Bcpao+1xG63/RUnB/0tnqa8En/fbYTLUx/QZhju2v7vChSNA4O
MdhwVHnX6iqeK/rmX6+cJSJlvHQxL+3FzGldJYGU5H2EUxrJPq/qDchnUqskeV6cqtoy7wO1qh7j
tNI4wCtnGxracA9CYwO6G1gujLaPgs4UMgxaitsQIlnWbY0bYHKs6HvT2pTeXbdz5XZ/AcdEajWE
+YYKuHrCRgD7pFC6CcYjKORN8CWvg604iAX6N/SDgUgPTTnMxsPUStllS4VvrrZ9RkGZxOuAWTl4
LhAYc4w01coIU2J2XUpEyqndJPdqdoTEOsfX19bt3BTG16MBYZMmANLFuwZyeXlYunO1l4qMtKCW
ub5uPKsYny/1ehoLcNXZ3SxUpyyio9tBhPuunK078OjKHNuWz8Aco9hgS+c1KKKXQ+ZyH09Zp5ZQ
qgYLhXWXZ1vIe3Jz6GvLh+QrooSKwPSDELmv6JhNMiYdm+I21sjQbQbMrEwPfc65E6zQzaFn5gyJ
WbsxiCToJgBp8iG69Wf22v3HjLqF4Wr36kN4W/oqRmX86x9s+U/ZFTwHZVYwkAPMv1GAmskmQ3gS
b8GorHbOFN1HvGm3tU31Fws5uMuvZXZ9kkcFsNrxIR52Jq+UvPYmRo/4cgtAcyrUbphEeZgbM0hJ
FOzaU2HaopsdB3/EXU7DgwJnI6Y5oTKDO37FqQ+sueE5rnxp2BRGI3KmwI2h5CMaL0mQOqLAAVlL
1yxsDhAKNVC+AzXAJcrQRtWM/BgiRugEo5M2mRPqpBGf5fa1xQDleMjLu9n6c91B1m37B5V9o2Uz
7SEKDdvM4qtMtRe5hm55k7/+dyjMl8NMLERZB9iG56ZPS1zC02KnmAInXqx5O/grl550dKRjIOdy
CYOFzTFUYYwh/inSzZDdz5i47GvIYGIhP67btPbaxODyXzQmxMuRKrU0BhomSPT3iA6TAQaaPP0a
seFuWynUbC1vioMxttMWk0GNK4Kjzx7TvtlGSaY7Qw0pt5aWX9d/2Fp9FH35oHvCMIkICmFmteNC
yadMB5/ATGW3b186PLm7SHYScD8M1SdoqEjVd/ZYYtBL7I+tMqlkqJDn6t5m8zaFHKcgqTvUik6a
GDilVXNOkdVQeP4DmQ2F2WkDhTD8QP04esnt4IebFO8yFeoiG/Uh2+a7CLHKRwvw9ZVZi1DnuMyz
bIgMDHUnqAQU9KVVj9l/kAa9WPgF/+w9VKiJSlUVEVBGoFDQKdj2jhHtkuQ26KHIxamVrm3dc2sY
b8/LXkhkjCPZFbTN6iVb/qxZz9dXbO3AP8dgfFzvzHmoSqyYkHoJfVSQtaGOzGM5X0s6YK4BdFOY
YLMwT8J8mLAcsjH7Jm6Qn4fQsOtqW0stKZBH1HwIzahoIqh4qY41285Bma/VWEplBtpCu9E/pfRR
S/FGPuq8t8jqqYXTamGuwiw62twvnUJFB0s8zRLiuoONNzunxo8NF1/LLY+Biyl6UMer97xi5Zpz
gM3RQBkMk3no7bpEjY2uz2QTzjGU1I0r1N0aKCjn+s11/1iLuOcwzE42MzMQaQX/iFp/LhzsadLP
M8g/oMcC6g+VN1q87ilndjGeItR6M4jfDjlB54ZiTk5LDngfHTIlgVq0aNipEp0KUH1bVc+5TPHW
lHEYOQqUUBGxpoF4F3dvtPPrkTNbvHYdPV9PxlkE2ShmEWIzdjym970pE5BF+o1RP9ZR76J/iPP5
Vs+wczxmf6MtoDUDsEfZyoOj7lLPeFUsJ3hovNmetqgqeg2PjGMtBhsQKUSSBaRSPwZ/UQ7T4iYA
op4Kv6dk+MhT1bnulGupfOscg7GqmCWRWgK8UvSbe9Me3H4voWyRE3UTHHq7A7myuEf/0/113FX/
UPBIhzyRim4yZs8NYdBng4JbTlyZL3GQbaRCP5qRxjNv8XH2Uo9X6z84zKaTtMKs6hQ4URY/NdUT
9Ja2OogAG3kC0yJ4RgRf7ruHJoaCydCQso1tc0qf/r2xmEBYJjZxZUX30WWAUeJUbQcI5EBy93ag
N6nxKIqc9Vz9jucYS/Q5O08h7Ts2fQ4MQ7bHPUao7wU7dvXtkJD5rtv2u8xL/fFN+go4+2LtS2LU
Dm6KmVQZs92XwL2ZhibNcLXT5sYLehqToilJFgScHNLP7Y4mYwwpYs5u0ZfSGQMp6t2RWEGOKAXP
cP8hgkaoOBbySCaRR3O7spgLFp5PeF2gk4Wd7KMzHecoAFY4Qpe2+5pVfd/Kv5Aft3XwvEv6YKO5
vCAS/d3qsWNM/dHSGmeu0eWdmGDDuB1D+njdiVbC+eWPYnaq2mBNe5Af2nihuB1tXAFd1tN2ih1F
f52rjSneKB0HVP2xfYAJkkd0rspYDHZ8RqytqQD9WmtnpnhHM/2BL6L881i8hGDMUiIqjFMFNQg5
V9w6AZ2sL1JHKMPtJOyivCPXl/Gnu17CMe7adFYrRA3glFgkA0b2orQhs1pxYFa99WzhGG8d9FIa
uwALp1NpEzZekaB0oSzDcxgg2f4HJoGBAqSNIGy02M6hcOijpC/hGAuvsFbpRG1djKZfB1l1PwgB
iiAXRsAWWXZDHTJn7ZjBolr6E6GLB2lAXHHjwBY0EOaBS1Qnsry5Drrmfha6DTGGiow7aIYvY4sx
j3plavhYJTin21q5SYeaE74W97o8ICDtdQbBHBBCBYKSKoZZAvj7BcwRJUgLQkKm5JwBaw5xjsNc
xuKKYlVL4OQGxQXzhCfujJb3qHBbHrUbD2pZ1bOjoJILiTYqoKgM4neTlLWMVmq7bg9p/Hn9A62o
JFwu37LdzrDqnOpTJkKlUdh0E2llYh7BHOVatnzCzKSdOSnI4CV39nfmKbp/Suyn0OEd8msR5Hxp
mQiCdoehE9vFM6Eim+XuMBfegH4ATdoLIXTSv67bzFve5e9nJlcg1JgKE3AYMnoUZEiWJphmNBNc
BBPqakbsX8db9dClywLNgXBUltRGQrpBEbqutdXKm5VDqR7N8NfMc5rVRTxDYQKWZcVphrlPqGdl
/mD2G0HQSBzsxyZzS/M27LzrRq10e8FxzvCYFF5eVSWo5mBVMRHzjxGS7FVxxDvlBYL2YU/K0Bae
0YmwkW8qr8WYVvhw/QesnQMIlch+YZ4BjUuM4/aKJozRBHuFBDo2YWzHqq3zyEtX49cZCOOZ4aRH
wveiBuiYE+WXuOOdM9ISn37Er4WyB+kAPF3ZfuWZghFkDLCOuXCqits8fKtD3xg/Y/Wr7k96stPL
Yyj4VHz8D9bvDJcJMgGYImi0bPxmDh0JutaagYsRj1x78YJr1jFfSaj7rJ8DoFT5jVr8VqeDjEwX
iodhmRNMKLuF/q85TuCXZ3Yxn2wsygpU7ItfNDsreYv7Y9i8abwje2VPL423iwg9RiLAgXAZQ3o8
y2dIl+Jgg5ZuYiheinIUNU+9FHMuBys5FUCcQTEfKqSpPBj5gAwA+hofpJ7Mm/gIueijelvXJNuC
7GNvvUmc3piVcIJKGzKTyFChkPPdq3AWJEtIAyjhAHXitjyawUigDgrCOKJKBfLabldwcgEru/kC
jjGyVYbUGCjgSvmQCfdSspGE++sOvzLMvchg/TWJ8cVRLwezEoFRa/cDJIlqcAwdu9Tp89wOYlfq
/7SqV5t70byr+72W3zbxqQmdDoEt4qzuylj78lu+ydIxOmCwBWepETVhHiAjXDrhjXLq8GWLX6p9
Hx/6Q7uJ7jsvE0iwoYf8Rie76KnhaROtHIIXP4DZJnkgoAJC8QPGwAtGr4ycyHrrrZsy4mn8cm1l
ztu6EuM01gClhE6VbEQQehL1K/J+08Nn4iUvheTE2/B2IPkB6niPpf+L13zCM5Y5G02zGI3Kwpfv
MmdQHRUsYXXmxuG7kjxfdzIeEnMqpkYxtbkOW8H40wf7Kt1N6X0zPQQx7+BYdgQTWc8/INskqoIN
SU1qINXyoVbfW8q5V6/U6DC7p6KnC6QL5kL3cBniGrWUA3VR2J7GkxacMGoypl6leHO+n0YHxilh
ZM+qxnl4fTONMYZhthubAty1GNZl3wxR2DRlOqI+AuJwp0Z8G0fQAfoJdFzlwU3Bn5pQaIrrm6zc
h/1RiPagYZu0va7cDNqrPtyhGYzIEwisQ58GTlL07tyQQdzT2RsKx5jxAFLIpG7B/brvAkjhmSBT
hDZjmwt2Mz73UYnxp19y56eZbhvZREq6n+qT0YreGNkW3k2hTGJeBFzxHJCmovcFnD0qKKaYEwUJ
E3RYzhruAYiAaFQtrCOlNqRJK612rjvpSmy/gGKCbTGoc5vKC1R8iHWniWwFWaZYcMzQ0UtOZF8F
w9AgCh74h+G9SzcK5wEUnArA0t4iYzZ7oqCTVnoVhkPR3SRl6103buVkXoD+wWMCW9dMoB2TgEeF
ZxGzJIr8GDa6N3fudRyeXUxUk0D5Ujb6YpcWkKzJPFP+LDRfgbxwaZhbc+Z12awAgkwUktmomWN/
sG1lghyZAfRUOhBIu2JYbuP5fWqPQl6dYsn995PdyEXIGGxDUhDJa/b4z3IDlHCh1dmyFthT+TQF
6CzWvSHneMfKuX+Bw7hiKSmR2oA10c6t00iPqfQY89RsVgLlBQTjgMqsWDGqX53dBqotK4Otq5wr
2qoRIPhEnhHhCsX4SxeXZ0UP8wiLpUbdS5vPTl9G93nCuTOs2nGGsvjH2Y2sl0xBj0WggFePKGhA
BRP2dZfm2cFE/ESILJCSA6HKfpeVq0xIeSFb+l+BsAPNqlYoITYISvLQO2u17WCqiLyccjFnrdjq
hJmhd1AtYInYaaeolx2M0TnX7VjLMWPS75+v/k0GcfY9FuW8VgPVCybb52OsH7SJgvsafHWT4pRx
fsjalOTRgMe4CA47w60kyBBEkIHsc6INoh8MDy3l1SiXT8Qcnhc/ijlFcrQltZaA1c26J7N4qKab
MNynzb4PjxJ1++7u+iKsBNsLuOU7nK1BEoh9nsiLT8aD38cWEeKXVPYDyhlY4X1PZg93vWU2pbXs
YZrcdnW1z/LH65bwEJhjo6hCyxxFIAzqa5D7citx/H4t/3qxVkyU0ON0xiwK1irVxEczSRKCfgOQ
HFvT7dgLrkVNb4wL0jb3Vkj/W3AmeEThjM79IcCGEB+zAMz22OTdKZtvG303JhZIUfa5IHNQV50R
WS8c/Sg9/Cg+NLUJznQh6u0MESvI3VhN0HtjGyNoI3/p92L7+/o3XPNGBQLi0KgAIwMa2y+90RzV
phwt4HVW/yerIYaOXFgn5Y6ocBdUXtlo51jMgg4tqAcqGmMS9oDmtRqSmYfyl3EMHp7k+/qz4DXM
8UxjQrMZqGkiQYDQ7j/Fm/jZeKA30+/KIuXeQB3UdbTts3bHnQ9YuhjZaHJmJMs9XBpyGjYpUPE6
dYc/6GDXjuoW5BoRKXkkXRwLNaZUYEplIeYjsKY6dnIwjs+5TZN7k8cduHbIndu0fNizkBVpCeZV
EuBkCirJqbqPhtgeJl6CiAfDBOJOimolaxcYTbTNYZcgu8ZL3q8MjGDM/K/Da0z4nczJmLoFRAD/
nOnXr8ljfpAgK1q8qg+JTmJOGF49884BmTgMUhmxp8tHavLn8JdB9PcW9F+CG/uQztaI8Lvcy4/o
QbTu0ufre5u3nov7nH02xM20jmsgK8rnYD7LSkMq8ek6Btc8JoD0E5UEcfEN/aigP+9dIu0+3mm5
0w0wqXidd+MtdbQS8uAm77nNCSgaE1BwauuQZgU2yuNoYZJOqo3JaR3z7qH7JpLcNzh3pJV+GB1M
6rK20N9+c0RdLmkwZbFVthJGXssYb/tTlu5o4qaKgyl8J04epuqYB5uu86vJEaqbhPqc5V629GV4
WX4AGsXRkY76NPuimcc5tNJcxeTYUBPaoy2y1OxJJPi2oKpKMIcb6e4cuFnpcpBXVHIuoZmdU5ih
GaNvACyZ+h49eG2dgchnQ4dtTI+CdcqKQ129FopfG8+WRno5JkLhKuJvSfql442iEXGkd9ZCnxKK
rtK68XA0q2Az99Q2IM6peLLwmhW1Y5UJacA42NbvYyTabXsKQWmslhtFhuBhuO1VzOUhfdEcmhnC
Eea7CZZQoVXtcfIkeZOATTTbatWuEHK3Gra54AfJVs9n0qLj0vT1ya/7BzoeA+WkQVEjTEIny7/C
eB9C1U3HrSJDo9p8myanXHZ02UMHYIlp/PyUZNtk8sQW99X8OUOHebBJjI1pPRflHZTabCXfp9Nd
CiUgiTpQ0jGqB7P1MqpA0uqg6bskvNOLgwAeKePFQt1/PtB6XygpBna2RnGfUT9vfgXDI+omufVg
9JtCJ8bkU+WUY/+IPXia4s9GRS/daZi93pDdGDzs2avYvBVGbKMkQnApovoxMm1VesqTB6H4pUyN
Y2FGHBeWVg+xXOBZq9RdIzhW/CkXmq2Gb+J0kyUnoQS/LQopco9ZANOD+9lJ8RRU4Cr25vZPC6EE
6yAGJ6Sx+ubJpB9DPZCoOvSg4G3zPci6c2u0ae+FqtuIzVboqkMbQgJbPqXKQMTC9E36CpobL4vd
zOLVnVaqa6AcQxslhsjEbwnyy72ZaWFQa1GHGiVovbfGtoZye+fGJD00mIYl4q1yNJ5qFx72gCE5
nrz6GjxGOSUVDD3oqUZz0CV8lWoQFZUBnxxSR7YHm9r5qQb9IHl50A+hk+8+UTh6aVze+MHKmCBS
9GfIzMbUi0k3ahxq311CgSvvKjK/hBXJcHW17w3XOJZuc5g20dZwSifxhZGITujwToIl2jKh6eJn
LMfR2XET9U3RhgN+hrwwggA6cHQfwXgAHcJTTnDCOcaBklfr63pk+nkLujSfOeb6kpqTaKBeNoZO
lL2XstuUJekUnn3L779mH3PSiTQbKkND/Soj2Y1qK/vIo7Czcnq/dYN9s+lsXkpppZB1aRtzwmUR
WOVbE2uaPVck2uZepYJXAflH51d7vIFenj1wrs08K5lbc6rUoChf3NiwdormB+ONImyuf7C1U/TM
UzC+yHgKWJ51WgMj0cMPUdvMYr4tkwZ6Yb9QcXKsdPzVDjIBoTklgYmJKGh6DnF/Rynvhfmz0AJB
G2T9l/GxZdeKzK41uiDVMyEfbPM9nEiFB7mXe0IPHh1Ia4DA+DSB3EHYJqB1+APK7PdyJxx41L7L
/rxwrOU3YFAE/FsWfgfb7FCnZWMWSoL+uvSgSn9MHlP7upFnAIwXoYQ+ZGEbQ6Jv1NHVVpBKTexE
NO8hcZaTrrRQ2EPNok5JMql4a0ckGJHNH6JNWCYQ+9EIFNHATF6dBigZUlMh0lA/mBoUE0sh5kXS
bxLCi/VA4+/feIZC6qV7WFYql9bSJoEL+h0k1hUv3yYOvQmcD+qPznyPmwZB6Ys0nkkgFum19uDs
tIQ8XPfTH4EF30WVRdBIL6zLOtuZPwjRlIpygKvtVHsyhkwrHHiNceTON/zYc4sDLIzEmG7Ascrm
+610TksdgipIhoKpUM+xqq4ie9et+bnrGBQmTsq9Mqcjmn7tOiYmZp5wZyZF4ueb4KHYKnY+kgIF
RR7zMc82JmrmGN0wwgrOLRR3bfJYat4g2dct+3HwMIYx7o0sstCIHQwTElHcprTKXiwtMU9SVlKd
QAG+OBpdkv4RoHPGSTCvuQj440HFo+vgi2Vf4BRqrFI/pwPqtL4IMkAR8yn1XlZer1v4cyLq28S/
OMwLfFZliJWgG962cOF2pNHT/XAnvwmWHR7Mh/y+3GtHutXsxiAc5CUAXmzGBRkMVQiR0KKDktTl
ZgyN2RqsmILEeYuttzVE8oIZDlfxm23i4vrM4xz++UBnAJmv2YVVF9cdAPVje4iRsvctW7sz3gcQ
ZEc784abJ/qRsWEAmRNP0KZ8MDCeZ1camH0gxAi2G1LjCu3ldsNjU/jZUXGJ9p3yPLsldXla9JMI
tNGRTqbffxYpacBAai8P59nXTw1urJHd/oI3TRvehWJ1N+KRBnUQcaENWP5+hj5JRZHLczag4w0t
x/1mWNKLms5zmtVtAUlkyAmbEHFhqzt6axqlhWXFLbj70/mirbvCodqVH8Gt4ULUbb7JbkOvHTiB
YN13zk5z5uTANFoX6iZwUfH7VO8kJ/UCJ/2QH2dbs6tT98HZHMu2+7E5zvCWv58tpybIaRtFBYh0
ZbQYtS1Bf7Ad+w0GSAYQCuFZzlnZn3f9xX3OjnLGWXsK+mhRXsKpvtXfh18zKXQveig39yU4LaG2
6s2Dk+yU3WhLujPak/Pwr9tgLn+CxdzeFEEd61RDuAWtbCW+C92dGUPj6QUKaxxrVy9GC+ffkuqA
7BkTe5Jeq+KkwV6ZUfDK5/JmHHnqieuRFXMqkBmWFqGmJf6dfcIxN/BGXXY/OJM0kMbddDeetlcy
sI23JHzUdtADQKOkV3OO49UtcobLPNqSoKZK3ALXiuWtWs4HlKrtsJjciEd7tb6Kfy1k9nyfTNrc
hkAyrZc4flZj9/ouWDt+0eqCvhd0EOCWxGw6oymjcAgruGSo+Q0yH8EtRHqG3Jfy9Cbj9XysWXOO
xmy5TC/nqEmBNlkvXegVLa/xiQfAOIRuxNooLQC6+aBKX5DvvL5ci9OyMeObSRx3XHTrsKrgkjwp
it7Xg90bH3htKL3TxB4mW6yQFw1XLVk4y/8HyWQ2ajGCh9egQIoVsYd4XoS0M02OWfgVBtQLZQUd
pmnr5L31MsQ5qIPy9lnsMdmgmcVNkDYcj//ZtovAAaoYqMMsepvo7b7calOoVkqf4/fQP+A8sZwW
nUUNKQ436FRCVqQVOU/ZtS0GdkYMoIF+G200TPhQY0U1IyjN2mEARgvjUCqQe5fconGuf9GVti+I
CS26aLqB5lb1O0d+FkPQVV1nBgUvr9AjDWvYWnsrGk7cd07XOFHhdJCwM9rnGNQr15GXrXvhS+Yl
MHNXkrtKFLQMXL3QLJOT/Zj+HiPekfNjezMYzImD6f8CfOrAsMAGOL8O2TabfROlSdCHerPOybAv
/9sVi765C86XEpWsrh+BlpmugOwdZjHzLwEJ3FlGmcvaj4J/fQlXqDwv1pCdhC5NPGFRJQFPL4QI
ibwDN3V5aPeWm5L42HjIRSv2/eQ9pX6/WxSTeCJnP3bp5fp+P97PLbbmICopLBYoRLAMJNZzzsb7
EXG+ETTsAQzVIh4w+66Hmh7uMGBZNovnDklAa99Wz1HqGgpnI/CAFlPPTRmFqsgCAJWTF41f6niT
g8RucDqdN9H2Y2szJjFnmt4PWTSqQBKLT6hZ6Bjrrgx093Barda/DdiFFikL3D+YCDIlmABNdQqy
wwZXA5PaJq8Pan13/UVgdvAkRvJs6vC+WUrIhI7XIYaiuKEe+kIgaag5DVfR9PtA/rnH/mIyO9rU
oshCgzGIyvPqhWKknGQphF1EK802OM1VBRWaTMYoTEKnt7hTM5BsZdUe+n4Csi6xoHzI3dx8dmMh
oI0WxDPQvi3f1TbCSLqQqMc4hi4YMa0+3mQz+HeTEp3wVdeaf9JBDJ67SZw+QE0Y2RADhoitEsWB
U4+VvI3kMv00S4sejR5tqsY0hdtY1MfnpG2PTRtrmHcvIJsCYcD4szchHWpSC+lDo1F/Y04WUnYD
zcDqJmhuoowPYmlkPq20B2UUrI1ayJpbC/FtYcW8QaJVx4eEHzYXVF2Q/790fCGXjbqTQU0dSm8Y
q5yEmBgKUenhPxlJRLg6g2JcUq8HyxQEsG5bibzVBUgqQ2LFehOQ0ZOMPY1QKFJdSHNej5JrYRkq
xzImLlF+FGXGTatuSIRcxUaYxozUTepNoCwbim5ba7kfhclmQv2zacWX67Br62outL7QaTWw5ZnI
BXlxo5tMULYHDXa4cddrCXKCZfORBNZRlHgdKmvH6TkcE7+CyNAEcQQcFe+GtHEb8ylpeU/wtR1/
DsKELqM2rbnoARIWv3MQp1OnT++qWiJpsZcDnROSf166sGzgbwR7GbRrcEVh4NBBNaDBB9TbOo1I
GvxC+1RZW44SEDo8doJCmpZY+USsqSWB9HH9+60uKBj3F3S0xLM1sVRQy8QsWhDUy1+QC7Lj+aWt
3q9jrK7nGQbz0apMU2q60CNTJE/j2R9C2TESXBve5O5L5VUZ1y3SjUXDFWRm7O3dVGgRagN2OsS4
iBgZrvoxagXnErR27GDO5f+DsBd3OqiiKlAwmVdF8xzlmpfXPO5ljh0m82jDK0rIOwF2NGXsRqZA
KvCl6P3X9W+zun8tEbMJGEBflKgu46KltFYcJ/g2vfTcUlvWE7hA4pglrlHoXbgOtuoIZ2BMEFZa
ZZYLCjCrfwj0W8ksnUH7MNPC0YwtaubX0dYWEAEfYikIS4vM1aVpQZdjllPqGluRSz80ICMxam5O
ORto7Z5zjsK8dhMx0QqtwQYqrJuAtrjo+FS+TVIOzP/xgvnnSsB6HFrVDTDn4EqQh64ApsFxxng7
aJeV1wqkecJhLp6MybV6XjBcW8XldvW/FyzWDfMpkuRuEQDJg5lII+a3cHRRXhKbh8KsomCkOYje
cHpVk6tpKNP2XhT8vu4P60uI3mZUijD8gwTrpUOElaXSfAJIlzyEsy8OT7PmU0gRBKGfxZ7QfNTR
U8zLVqw5PXro/0FlnF5dxCPqEahB8yuunmMpcdR+L/RbhT5QjBVfN3J1Ic/QmMtHityIqihAE4S3
WPlUwa+ELu3rGNyFXEw+e0WAQTQJAwsgSXkXdCfZuhnFgmB8coJuZtiSfBmndGgpcO44a8Hq/GbF
fMAywpgSSKpxWNWBP2OCKoujm24Ib2oDIqGYVrlu59qV6nxrM3ebbhjnCUNFuAfM+SZtVb/pO1Ir
pldSmXRGTvLxJEo8eZ+1L3iOypyWFg1CCz0aQJXfrO6P3O5k6/G6YbyYxaxjDHbnRpYA0bVjSibI
vpHSlN/GXN030v11rFVzDPBiLnUGTBYzDpkbadb2KpSbB0RfUTJ3g6q91VDFvQ6zahJofr6P/KXz
79Ily7ZIJqkDjIb3mj2a1m1Xqn+UsPCzcfSvY624IfJjyI7hkFfAm84sX53EaoWmd3ALmZuTXEOH
vL8BmxLHouU7M2/ACxQmbuSTWkSS1kCGst6Uc0tq3rVsxb0BoIOTGlxe4A1n3HvSp3iiAQA0MDRn
iUFmSfWK7nGu0QgYCJ9Rk5HG5BEmrYRDCRQLEJ+GTAeYW5gPZQWRroSLYik6dbxcDMioq3dGGZEk
P7SHUkvurn+sFce4wGNjVYjhxEAAntB7SkeSptik6DJsKIcI6mfx3lQvgJg3ex7petpEAJKqbalu
NSj46j6yxtR6NgZPRgteSjcgbtIW6QdIvYjqzPGYla12/gtYJlg8jLShlPELpumYThOR0fvJ06dc
Gfi4MJNV6MjCDq+j5ftRYXKDEdKoCTRORrR6WshCGInbIZpE0vBQ4MnDMfD/AAcRgrKIR5oisyfo
bMzTIHcgu8NlRAMzrGB6afySqw+NUEDUcAs9YAKZpusutLpRrL+ojMtiplweRANc40bnSWgTlG08
Dj2x8sMCIiHUo7z63fqH/AvI+OwQKHkGWQYQTjbHyjyhZ7MaOQ+Y1aWUoMgAcSAUmlV2rGRSjaAE
ayfcVYzbGwyYjI5YTYEbSErmjCCbIIouY4I/khOiqbNOerVQOOf5SohbHh4gukVnF3jNmIVtDERR
DIU2di0KX2ZZOWGD2sb1j7eGsUjJaYaMiI2wc3kwdLRv2snScbMse1CBTJqnGZQTY9a+F2QZ0aCG
DhNwMTAHQqa3k0AH0EqGeKYHoWzL801U/LpuyNqpcw7C+L7w/0j7suW6cSXbXzlR7zwNDiDBG139
wGkPmi1Zg18YsiyTBOd5+Pq76K4ucUPszVu+UVEPVbKVBJBIAJkr10pQspk6QJ2zMgBv5jM60sDt
a0LFcItyfKVjAJIgi/EI69IQs4KkBMajD26gg2b4LqJPYXE/NDtziK2+cJP4Kky+q2Q3gW4dokeq
FUWOYrycH/Ja7F5+h7APmogRBiIZxO40sAv1MSOjg7snkNL/XJcHI6bAyalUITNb2amXxGgapmEJ
cV9dBVg/90ZFsovcOz+cz5VsHBFLK7OvLu7NoVmEiZbACqcp2GmcYfzOyLEjF2G58+lFZ6Ser1wC
rC8b9tC+0PinP32vw43PWDuBl18heOtYENI37cwYGrnGiOXM7bakVhOi86VC/rXZ2OWruwMlTh1Y
EzABiZLdOjP8RDJgb5rMAqzoFMUpQ3ml6DPd2OvqymYHRgB5DLTzmNCDFs7ghJdhXISYYAqa3tId
HGqh3AeUYnwdW6hQWaXbu9Gx5Vbys9qPXnTJn94LN71RriMHmowWeUrs8JLsC+f80q/Pwd8fJvYH
IydctkOPDyvZfewDMDkd0DRw3sZagFCgf4B4Ds49KqZyJrUfkyQD5WVaPZYEMYLvm/EI0L+s/HOa
Dk1emhJiUTSa8gBdSwgFgBIdRZdY2apprq3k0oIQgtKySfp4goUcVBW1XFrxVils9QRcmhCiCx+G
NNI6mIj4gVYXoeb26WtI9lyDJMbRry/lLW7gNS8AiQMq0SZYxj+1crZVlo5cnr1A8whzy+jS3DLx
q/wqPhuUmY2UgY/bQCPUaYzxtRAvIA4vAIb4WHv1zjSd+i3aPY1O64EB1fFtH+BhKzWARsoB+jrv
hGshe2le8AwpT2kyzkOMCpD3Ik7jhm9ox2j6HTt4s0ApXQazqEgswvSe8Hqm7gePC9g+NP5dz2+o
cn9+NKsLtrAiBGyiSL0J6CUCNuSxdGmvB4Vdb5LOzYeLuGSqSVUCzQgF4ATh8OmVpDW6HPUGk6XX
EtlVw2CxRz94bCFATvOL2LxNYV9jnpm45tZO+wzJA/wPxJkMNQA8BSHze+oxyagHoZyPUN0dbmqt
dwbjzgif6PCmZA8SehomB+3UDJtCvVHyjYi9chYpoLLEqQv5MfoJAEJ6GW0GXdjYFIyQU+ROE7on
2M82cqGnCA6bjaNvxTtPzAlbXg/BChlNMCf13PMldqWi06bqcKenw/686/wK6cKqKugcBY4GNAz6
J6ahkGld5ZtgGuqPuRV6PZptcgvA/dhpj/mu41CIzN3vzAE56pcOAoeGza3AeUudXxphlvGyhWdb
m+vFB4lnkGQmWj/N1EcTCFCi99EIHYS6ED0F4FEoqvE3HsSYAKCSQbkCzJl4p+oCmmsG4Euzgh04
FOxUczDqt/o53Jux9dIDOGxYm7qrv3hlP8/7h1lhzypVh5JADbOPqTsQC11W7S63Tcs/aLfR5bQ3
ve4isQbLdM1vSP2m1qt5eK33fgAoaODV36/zyWm80fbd8w6xdvvDfBjgR8PTFToCwj5Dewdo2nx8
mP9V8gr0mzVvIF5kjn8ZuHJlFWh4w9l94BtbbOUkPTGrnG5vP0gkeVJhNqjRFaJ2Fns6P7DPiFcE
kOXAhPilkp52pQELw1vnqHvNja7za/5cf41s/56i7mIF99pzgWsYMAjOMYRG3s//z08QFh1tBDRI
ghQtMjZkyt3mu3ypOfnX2/Tq7aW4orv+yUdT2CvIoCzqjBfM3rA/r91np/tYW+HUNZUgQG0VUyDt
r4ab9Cez8z3V9+zw9pzvCAdPhCV90+7Zvbkz7kbrx3nzaw+2kxUQTt2hAnhIizB8enPDILTYfZcd
NItYwd2bbIOj2FVt9ONugPdWWt+w7oYMzQ8wpoKbQrhtm3ERFZAfAgGdj4Y+j6KfuEKv7KA7KIwS
sDgFR5SkCLcZOj6/RaE7bBXfVs8u1QDeGqqH+Fd8eY+FUehGj3mfGjxK1caKiWYhKKODdqeqh9y8
YbUVtIAGZdcTuy623o1rBwo4oDWMn858/sKelgZlyrUW9nt6wbgT8EMGlGi/xfa0ZUbYw/2Mn6wJ
1teXEMLK/BKUq29SFX6RG38DUPUL+f/JlcFrAkHJWT1e7O0Ks7CR6exL5o1vN0648++Yi9aSB/Yg
79R9dzF8ka6yn/f0B/I1Ho4Sr3ZGSKHWT1u7aj1iLj5FGHbFa6MPJMxuPGLbdng74knHvdQuOQxC
MU+xuh3xpqNx2NhQnzpOENKQLQL3uWzKGh79p0FzGGUSyhq4Fc1mtCdj2EkKurMrLC3I3qwwGm+Q
YH1tGtVVgF49b3wtYM+S9vArvGA/lTISqVLLcsS2UoIrn7x3/pfzv3/lUqvodL6VYMvgESI8rchI
zR4EKPj94ThCwr7IjcAb5CCBEnoabGm+rbxKT6wJVy4elPVYDrCWNM0hq3SvqVV3ZB3IlTRrDDcy
Rqtzh6EBCjhTwovVptqQ0d/cQyKBNZGDUu/lQJKNl8daoh+MdLOmJrrJ5gzqqW8EPB8JUQtwRIMk
Oupya/KBx6uYG/v5BWhXj34fWJIW7Y0K0tU1Oq3lBEk6FaxzdGuzrgUGAB8hgYkQBMEU4ehVujRQ
uxatoZnE3GIAQ6fpX6QjNDX8YS8nipdlkITp76FjYqdEhWrEeMjQPFWywqqgu0NVZodSfmhbdOT4
33j2GqOoRdvCzuLkaoxYb0lg/III54aTr72+QQlp4n4MdUicIMIOA+98KAUEXy6Xz0Z/KYMHs3kp
2K4Nb0GlMGQXOtkU0JjjhRjaljaFY1L3aUXIrLIQ1LEVARGSqZId9G6qSh7JbwbzSgYPptkCxea1
v5F2Oxmw4DZh4isDH2G87aWvTQ0KbPZQy43LofE5+KWljd/P7/PVW8FyuOLWyxith2YebgFMHnIo
YfYSI+Gna44OMYEeNJLVngQcigl41qI1iuwiyc6S9368MMz3ja+ZXfHc5Au3BdRPkoAM+BqDg+9i
uGyAbIupowwgQ4ldw78ts2cipVYWP5XJu8TuN+yvhXQDyTEdAR08k2LGgEKTqQzntvlWeahwG9LC
R7xuFeWA5rrK8MwYmLStGu7ak2tpU7iWQjlMLgYNhAR1ch92HouOI3hCTdXrhpkCZyMyrYRac+YJ
Q/cGRFc/dUNTg4SZQQDLSOvEaiTzvkSPZEQTi0XfwMGw8b6b10tYzxNrwmaqoAClB9EMc80COM0V
hH9933By/UsMyaK4vtLUjVN53SJyw9B8m/E0QsgAPFLL4hp3SyNK3LpCKkt74mlqtal637c/Ez+w
u3gLv7AW7iFvMHPYA0sGaK0QYrnGu0aHDKQtYxnptYKGU0UB2w34SvuDkrjSlNiaBNzLK21zq4oP
pbo/77orh9rJFwheFI69KgUmZhriPs8ZqDMOZqNUG0fJqvMshilMLnrbpSCfYZNRFxwCKA/o9K7S
IxsVGK/RfgMUhSGhXDaTsM9h8fQMNXhjpMOEpTQj4hqzWkX0JEfRQ5Mzb+TwWrnYcJ75+z+564dF
kfUN1zaZd+2M2ASet1CSvV8Hdpz8RmYcAwN+B+INeBqJlwMJtLN9zgHmlfAkA0vA9I2Q1/PusBJU
TkwIYd1X1KJXZuwp4dkeCUVLH7wZdpAFzhBGNjiazttb9QwT6srE1FEpFvM46hABtJmXGFIG9iLV
q/2bKtqxBGxKW9Jy65ttYUtw9S6D/mDdw5Yx5eR2BE2/Gel37WTuig7oaFWR7hUtqqF1FeCSUCfj
rY98D9ikwyMImflNw9L06/nhr70xTfBX/z1+YWeYXdF3ZoRv8lP+qOb1t5QU10kSv/n9Y4rCWez7
Ti/5O4h4Q7Ipw2M/eFP0YOssWbnqnXyGEG/znLaczTDxOrvuTHqUaw15/Eej3Yg263YooDloBoQs
nBDvpjrLUd+BnSiwGdkZQXzI0Wy1ia5bu55gQB+GhLXWKCRr1Bbz2rE3ErY7fWyQEvWNr0GY7dXk
RTfZXoYYtDo2TgpaJqW7ban5VGCGIcd+zUHkG5npRphY3VyLjxIWO0fheyBoSbRB6K8YlxruiTXb
pcajD7ptAMut8861GpUW5oRFlSSplSoFk92OyH03ztA5OfA0542sryhWE/A79DWIUI+eDFk1cMD9
SuiKGYXng8+XAnwVyxtnyPrkfRiaf76ob+dc97uR1wD6Zz80Ot0a0V3LvJlpcHxT/X5jqbaGJZwh
VR/WEeDd2BCqiperRcx6J8nVtblFijz/ok9HB2QS/5o/8ejIUwPwkhSw9TB6qZE1T4iTNimoIZ/K
0DFYfDH0u/MrtpZaw9EI2VeGq4emi8dIDJ3S/Bf4f0qH/QApAGjZeFlUWImWX8fqAHKBwmP0R9v+
pNm7EpcWXoIWyUxHb9ONj1nz0eW3CKs6UaWMsxTnTd1zkISh7u70pRo6WhTG+/PjXlvSpSlhSQua
J5Ctgqm4Dw5JJ1tB1B74lII5T7HPm9oYldjGOrbFoAyAZttUlq7yEhl/Vdnrxt15K6sH2mJEYu8q
vCbJDR9mfCnZtZH2JOXosqCNKwWqlTSKHctAsvX6bjBQy+y4a0Sot2maFfXMPf8ta7sTUR1MDWiD
RqpUyFUy0rcSZBewjgG4YvLK0hvDrk162TffI3m477NNdv+1q4OJawOq0cikqWJpscctpQoZoqk6
ql/Nqo2sOucJjGalU6rK6ASB7Jwf5fq6fpiccwCLGOQXPrDpCUxCQM+AwNzE3CrqByvs6MYDaA0G
DypBHfUtqBcAjCiclKncS5GhYkLTRr+Kgh9m0h4VAjKVMHZ5/NOgkO7TTMtQ2kNOtqh459NRDEqQ
NwWrEUDPc/L5dJxM5qralzAO0iEv4vRL3E0bCf7VqVyYEDa+wgdO8gkBttVjD600e5IkTg4hkfMr
tpYKQnT9GIqw69UMq5TMgZwnl2r4tQ9DgILvasWJy6MecjshzxK6Cs5bXQ01KnL2oNTW52fI6fxl
pQmCyxqHot7irQMCzYy3OyMHuxcLN4A5W6YEl2ypjjZZDaZCprvDMILDrUfV2bwBFcPt+VGt7nHU
ZFSc84Coiy0ucTKYqLtiKqXExm0VjeoZCA9wp6rS75QFvzWHH9bmgS/2WhXENRi8MTBfvtJBWFbw
gxlGyOps3CtWw8hiVIKvm8DUGMmIUY1BuhvC3oqKnyapj0P41ElbXGXrq/UxKMHr8zAvlWTuiJRA
gJtAr8b43vj9Tb3l9mu3Csjx/r1UgtcrGbhllAjtad0YmU4Jwg8Uo5u7xuifA6W/bkcweAfoP7lI
dK5trdyqcaBiUToDUzFaok9XrgOEh8gpjFPwN0iFMwxvUn0wQa+b1/dJ8TPg3nnHXJ3VD4OisFMR
qGhyLWEwl3d9+do2jhk/pRCYP29mheMV9K4LO8K2RhW29EkNIbTGwRYI3Gjvg9zARrrPortX6Wp0
6pvJTZ3gXrrUNwLZarxc2Bb2eWeCyMfIZ9tKvKMJ94ADO6Tq1kNw/XK4sCOcOxOVuzRrYSd+1Vz9
qLgac+mXwh297EtZWCEOux252NIzXavGnUyt8F4LejzmWDGbfczdJHSkve9qV/2j9p6ConBM7LG1
q5+8tuhGUFudV0RpRGrAZz8BlNDgGeW+D8NMuTJlNEGX4IrZko9aa8MGKu/DirB6ktJEqjx7Dq92
tAbx9GinAFdPoAqrnCLIXRAll3ib4UAyu4fzbru6Oxa2hRXNUgPkgRJsB412MYIrHVwJl2A9AbGV
vj9vajWWLkwJqwgeCcILiMqjYtTvJBDFKCMHNTsAC3piIVx8PW9ua+3mny+OiKHwizbJYE42Xwr5
Lp/xxlvBbGv25p8vbNAESSMkSTF74M2Miru02QfGkf1Gew0Aaij8ERV4LpS8Ts3UDRjEWUxwCoFF
XHKq4i3UtvjyV4oUaDShqIcBCIh/BBtl0xUpU3Cro82TzNpj3xeV008vk1RfgfzB7abiOZMf4iy/
P79OqxeHhWHh1IvqDL9zvjhESPCZpZ1PCCSNb/XARem8cLlOf6NasRyqcASllEWjzuarCkGz+aAY
Hmcvg9/dyeWMFSMbU7t6X/4YoHgAhRkJw26+q/AG0P42eO1GNGKdn8QtG8Lhk1VVYqZz/kPDquFl
4FsETCobRla9fTEQIU6NSUO1toaRti3AYEWo7SvMnQwZ16986zK0mvxEthlMB0DxASQq7N+yLuVR
GTFt0LjMp12U33L/BdhoLXhoVCQgxyeFHlp+W4SHequYv/7AWhgXNnbfN3kWza2wWuLG9EJTrgL9
iYLKZLASFNTKS5larNs4bVavRiD5BaEh9GkVsco0lYVR5xGMZlL6BGmrHeOR0yuKW1DNqmvdKgxu
k1TyzvvO+mAXdoXBDnXIBn2+d06A+IwRyrR6AG7t0R3yR/Q22/L4mEHgKGePNN7KcG0aF+JOWyeq
ASIgXF3iDtiFqzy7NujbyLkTGcfW2JW+E1R7fys9surLizELUUcKoJURdjArgRKes7uy1S3ql55s
PJ6f3dVjaGFICDaEkr5qQhgKjfAw4jHJpMybm+PPm9kYz6+X7uIk4g3lQ0FnM4PpW2U/PIXqZEmo
7svtJg3vHE0+ZQA+xvRrTRfGwlhDXb+EMa78lAt3UG0/OPgo55cgHR57j7TeUFsd9sj5Qa5fBNHR
TdE3rM9seqcHYZ6CqtwIcJdvwLYdgHEiBq+/xqUdAymnWuV7BQobQVcdNMJdDRMtTcZ9gsaxxHwc
1fcibQ8bX7Q+FR9fJMTEokK75Fih+7sr7sD40nc3XYI+ufBIxwI8TzsJtRK9AYHjxmVqDeRtQv3z
76kQLm51Umg0Y5iKqYTCubprdMUaBv1GB0s78sZuIQWWzO+adDx2bFZ8JQcapgeV3KtJeDSp/1Dq
33v2AkJ/qPopcJPw2BkoJPVKuGty+b1OKjeAclqZy8TqatQ+ZpYeyBx8OT+Fq9fCxUCEa6GimzEd
KQaSdLddcwj4WwmYkAYVimHcWK31APsxZ8KRUvlFZ/rz27NULhrlvvaHHSnu5OZGw5tCMlB2eTg/
tvXN/2FQiKxBRRJd6+EdhQY1ltjc10RGa+PgnjfzvwTRDztiEM3QIdt1875IbxikERkIpFIrIAB/
HaB6m7at001WL29WC2YvO40ElAAOAVITtH8htyvMaGECzacQXICL6LL2o52vHXV4PJ4vLf8eI601
cLvLLgdIurWdhbLlxsA/TzDsg8NU1wGXJIZYYJL0Tq1RlMYFvARVVY38lheTCy1SHL9kTkpH28hv
K2JDuMKe6i9UUp0kvCHjP6dRPP0O4ThR0ObfhiW+I2ymwkNyBaI6EChytKy68XMeWWCBG73zg18d
O2SdkasjFJcGIQL0kxIHMVVxHTOvE20flA/xloLp/NmflhcwWEYhPICWV8GvuqlGGXREC7OvF6gR
gMee5m7LNLQzhwqkgy5r9LVsBPm1YQF+Cv5ZhSF9LyorSDPZc69hWMN4rVeZlY5eMLyfn7rP12Wc
IAsbwr4cdDMAbl7Dgyq0mQS32cRfbY1CmLloLBN/mBcnDe0OOfrxukyezw9i/khxcZaDEHyuRWbA
lCSYMLIbyYAGpO/qwWVT/+Mc8ulcCReYHushz9vMHsordfiRo6EhvWPqRkljfUWAdUCWBcBWXbCS
jnofjAlWpFV6qwm8+DfELLHkfxsQKSr8COp+JIaBYryvqrmuHvr3SudveO/nIwazpeiA34A0nEG4
4/SGEhgRANbzbPldoOaWil6syZoKn/7QeZs9BVSKf0xa0TxMPg/RI5zE/sYrQlmdSkANAbKGEh1a
ck8/YeK6wsYpgJK9l1+jvfsQfKOBBUH29OAmj9TObP36Yvqh3htO/8zQ+8Pt6hL0Wue9c6X+iJmA
TunMe4nzQWw6Ukt1AlQmAjAYklfHwYm+6S/oA91D3fsyzq3MNR+kLTHk9aF/2FROh86kTgtLE112
OI707kH556Xb0zEJq1s1Epe5j98fqpdVsdfNr+aWbudq4FhM2zzExd0aGoK9BGpqEO6xa4keAhZb
m0SFq5HDZNi5ujonfITN1rFoIjqHjbScmSNe8bycyQ3qf970SNEdA2EQcP0ghyq+E0jcDvDyuU2n
05Mdm+LuPvFZ2NthgXem5YcjHPO8283OLQZF5GqBmCQy/hUlPPGkj9WmkgDvS3LcaX8GOrF4Drc3
QF2uDU/nra35GwDkBHU8QsEjIkwkaotlr7YIKtoAuiem49mT/c6A0MaIkpoBtxA5DIyJcDXVcQTL
yuBkujtC5rtCVxEY1pr786P5te7i5KGFAZkHFV2Cn9erLniS1FBLCw/mvnlWrlSQXljDc38d26AO
UN7Yofema936ml3pN+PtePMC6MDe3BvoYERXgnv+e9Zmd/k5wm4u+4lMYYHPmRdx8KGgMz6et7BC
8A2FnsWIhQ0d5amq+A1MqB699q/QMXfbOMbeuE6P7YvkdMfiSrfA7o1RppeZ2/j78x+wthOX9oXd
3ih1iXoY7GugFEqSSxZd+7nk5HhpnTe0UmSYR8rAU41s2ry+p3GFJ6hE1z0A4dg1zxKuw/GYOfqA
Bnnd3yWpvtfahlsKQLHAwCOl7ZC83ap8/3oOiA4Gv9JkiGmAclzM6Y3UaEZ96IHEv9d3uSu/STco
Pmp2cI3i7QjxIidxoh05sNaaRkt7DnbTERC9t/CReZFzfkaU2X0+f8y8r9AADzywsPZNZAT6FKJj
h+yol+/83SG1ddkyPPm6tGu0jrqaU1+q7/IBiMpsx3f61y15+bVgj3a3vz9BWP5h8sFpTzMESH5E
jl3RD2yLUmfNw4AHBs0awhQY3oXbQFprcknyeZTFj7b6aWodiHDv9e7n+dlcMyP/6rlG2EWvtxAJ
M671JNcQCZUgBKnLISVQQ4utdIsTfW3GgDmBxK1poFAhkoANRpmONUi90bb/jXVoKfZBI6jfnR/M
2iGyNCIEHj00pLKZjWg4taLbqb9Pukc8da22rTfC+1qMW5oSnDAPfDmZNJhi/qUOkoWsTTd2/uqN
dDFjgo+h90cvpA4Weu05jfZDdIPHiFx8rbHl+XO+pRG59mScpcBwYuEe/4nPqBnqKufURDonf8hU
8KQpqlWFP8LiTTO+Rdnh/EqtTt/Cmjg40Bz0SDoCSzPuy+S7VGyUilYnDxwC2KGovhliVSxWY8jX
dLhO0O6pCS5Vch0XSOiZL4b2zEe77N/Oj2fVvRd3dyFKZx0ZUzbf3XmnuSUqKziS0SS2la7YMjPv
5sUlszJSM+0LmEnoQTPBPwAZR+BYz49lbW2Wtz9hF02lGkhBik7WrH/qiiMxv57//WshZ/n7ha0z
xXKRdgp+v1zvi+5nr0YgKt916VZtbS0aKMgvwRaOrk+w9FGWOdpZ4QMEsmx9aFFl3+GIQqtRsnUd
WFuXpSnBnaUwSzS/xLoUKvLnU+yo4VPJtk6+LSvzzxerL3V6E/AGVkABlsqdDTyMDhLD86uzbgRk
UPrMbQag4qmRqVVMvTHnoSg//NI2NLBShlsME6sugB7p/zEipECqACjIIISRCK2ikxo5OpgAZiXY
sH04P5xVSwb6XNFgCyUrUS9IKVBO4TKeMobWWJp/w4e9T9wu2wjWK4hE5AyQOJhVDXS08QhOPcRj
pEQoiEEBSrNLajxyzbA0dYJCsl5bE+5tYwpSCT/w9Hqr3WZtwy5tC97HxkbNe2CYbCWb7JZWt5Mp
b6R51uIpKHcgOAbGQhwS888XrheEU5jBX2Y8HToa6jbrHK0GKX9KJegJk8h3m8qPHYVVoNbs241K
/JpPIh0Bh5kvQ3j8nlrvDMU3pginhcFxcwjAFV2wS581GxmYNV9RkcKaG6NBPiPqALSJBMXMAU82
HYLbaOsNutxpQCNolt55p1wdz4chkZm9HPM+LOa3oUpqyCDLld/cZ2nRE2TRUuyI89bWfXNhTqi+
oQaUj2mOm4QeDVYcESvhZM8GHPKJUVo8yuzGRFvCcNMW09Y9ae1agUw3+vaQ6YbSiLB0aib78hAx
5NWQ6NfML0URglS3vAxjxZmV2MArdn60a1F/mUgQDBpmO2hNNkd92lcWacLADmiU7ZUSHPsdyvPl
83mDq9NroOECV3WwFaKYduqdiS9PpVYjYcbj9ujT6JDqzOJV67UKWC6SwOrGWx6CvjH8cd7ymhst
DQtRFECLEuk7GB5mzdZon6E7uRk2bmprm8LA+sk6Uvuf1UVJYVaxruO0lozd5IOZZsf073TamsR5
WcRHHRAjUF2QmQbJtXmsiwATt72mtWA7suXgVo8nG4wJdhQn+06uD13c7CM63uvFC1qy7SnIQAEg
H5Us3EANr47VxMEHJDR4zcRktiQpigRgObhZmsQG8prngZVWbrF1/K1tCuPDjpjTHjJSM6Cn4DEZ
/6JGEMqTi2+TT5xOCayi/DFGW1DMtfgNIXRCNLQIAbwuxG9tStEbM4CBwo9UqAmoU7qvcjzB+ODf
qmp+NfRdaCu55NuKrGwpbq1tSTQ7zCJDBG8mMQZAXqjm1YinrEq/8/62S98nSOXW3tBv7P21eYVq
DDTRDCC8VfExi5YUKYgVZGV09lRAy5i/1NFbXLy05G2LEmWldIsWFchjqhSAbNyChDjD+6wdEWEw
oygXtJ03ol7Ze3J4I1OPyR5TIIWlPClbr8LV9PzSrnDYD3GsSgQMxTbRvB+DfSft68pj375Ij6xy
o9qtHjeizOrqUXCXzL28+EcIb/qUoNI2syCwBE3X9FKDAq78SvjXcIuJcm37sYUlIZ4ltM9ZNFvC
FcuCMmFBXvvY1rb45FcQali6hR1hMwSDoQ5stpM1QEHL+85Cnuio3jWotjjlbenb9OF8pN4Y2a8j
ZBHd/J7/NYfRzLOAbuj8KY8hwpJ+OW9npUMWQ1sk6oSjfqqNHKzbA/KSO92W9/KDl9vQfoNu+rfg
frL5rrwFUUtvTS/nDa8dRUu7ymn4bhIQ5uesh1fW34PuAHrAwPTOm/hf8n4fSUhhx3UkUfNYgo3O
gyqx8lgefWc4sEPtQOz+Qe6dzFZtAtqn4DWxL9BbYv/Oi3I5SmHvJdyQVCnB7E6KchtPxAOZma0D
rDOx266sDr8G/B9vw/8J3vPb/z796v/6T/z3W14gYRgATnb6n/91U7xn/7pNXt/e6/+c/+Lff1D4
c7v3/Po1/fyHTv4Ofvlfxp3X5vXkP9ysiZrxrn2vxi/vNejHfv1+fOb8J/9ff/iv91+/5WEs3v/8
4y1vs2b+bUGUZ3/89aPDjz//kOeF/Y/l7//rh/MA/vzj+Fq8fv7z7691g79K1X/P4q8G3K9///V/
FOXfJtpswaOGo+UXjiXLgcv78w+N/hslaRSxoOOEc8+Y65g1Ut/4kUL+jeLZLAuDB838KtT++J/P
OVmVj1X6F9J3t3mUNfWff5y6/sxEqkOqBB+BNlYT7e8zQHuxt1tFa6pJr9vbbmxyW6oDyNkTPwf1
hmxsvINm//q4JMHUzBSPhwk0CYCDRrv9qSkONliIoXf8ror43aCOT5lRb0SQT6M5NSFeTejQRlKj
t/xO5vJTy82DGY0vU7tVHRPNaMZcwZyVBPCeBD+LsJdHFvVh31T8VuUo90lfSZgC+fbParJIZYLS
BuXSOY2hQebl11m6WJoRCfxBLo3oto8PCd2b+bWab8yXuCT/bYKCnFmBMAJRhcCX5Gal9nrAb7NL
KkFszV74/l/OtnQu4XExDwHSOjLqoSrQxeDoESaqJFpAGhqUt5GhXBmZeWyHyKVtekHL8UZTs69N
4H8jObHyonPP2/48tLlNDmTJoLJAFVh07ATX1L5NFP8G8olXsdk5DQRRzpuAgss8gKVPa6iO4m1v
MlQGKISkhesF11VOAqk0boxYae0ky2Rbge7yvkEz6T4fitpJtDF+htRtaENmQNv1NQewUQlN3zbM
3rAyOYivTNUJurJzBw5kyATyDa+Iwjdaq/otb0N6qHCv8T29V14I4ZHdDqCIdsoo0g5V3vmXhlRV
h6jvlWsScRATtuloVwx0V0FN2UVQcqOZawg5qJ9I0rtZIvfXXd6kD6EZFbuxxysP0ILgJ/ru092U
Fbw/GmoRuhXttL3J2eBVfUvsoVdjJ5Cqr9MACmNkbms83LoIrSO2mU/9MQbZLq6QprTDfXOydFa8
QOeR7roC98gCdzMbHejmdYTd4sRoXbHzAQTFFqGAQsV94z+pIZSOuTmCytLQwitoqiPprXb5DYOM
7xcjJrmbZTX7psdtDYhd4YeXOpvKr1oJkFCopfrR0IPKbWvQAsRZn3iREmrfI1NXjoxmraP33dyn
xowftd/Md3gDcE/kLdwhqFJ7ZHLgqnCkA2OJekC/eu9VbHxLI8BT66x7McJcc7S4Ba42UXQ7GaFi
UEVQtkHx6QtRimfweMSWWg+6x0HaYfeMDxdBHUhOU3Yz85c6dF5eJpgpXyuuSC2htKt3pT2wDhjK
INetJg3NqzzRpusy6jKvoSB+bNMKn1mN5T5MEur4Bo93gzEa6Cuq2n0OmhhXLlSgG7ImaC05xjcQ
rVevSi1ODmWiZI7JEnY3lLkEUw2KZRNU1eWGgJZd4rFXq9D4VSRSgjqYNQc55eaFnLTapVz15LLS
ezC+JHQ6Rhozd9QPI0/vksKeBgIu58yUuCfVBdPeeUuvzAqCIFMKAtiExPkXHYJScJlWezdGnDRQ
daza9zqdnjOW+IeBVf1xhKjl5eTXEYC45vQlV83yok2z/id0d753KR7MJAaJYm1CbUcNi8FrM7l+
yYIYNZGeQv440MO9nJmxy6Auf8P0QcaaGuoNoHD6gRu16oU5cpjcKNHYE5QqqK/x18w0eDSHAA+f
GlEvbwbkdWQj/WmCZNEqaM+BXjV6N/QH/WLAdjtMcpUcYxKiapxC5TfL0RbX80kBzFqjXs217pDB
fb8MLVj27VCr1buq63SAnNlky5BER1oOyPEyheJ6MtHGQ+cV5JTjGrT0wCEjcaC8VpqcuZnaRHaj
FfW+JRA/kQMJkEeJp7u0z4J3aFRWlpqrqAcwCAUYces7U1S+IovK3IySu1yfMofmQXMIgza/loau
PMRa2LksGP8vZ1+2YymORftFlgCb6RU4nCnmiIyMzBcUQyY2xpjJGPP1d53WlW5lZKtCfR+61VJX
BQcw9t5rryE8SBjUHKmY3HUEZkNu7YAXHnU1/uHIK3w9b8UGE6wM6YSrQAazP+5R0dhzOsRjhryx
BnlAI3ZreGhbDSyM9VrlTaT8HCN2cRomFhWmcqeKFF3zqqJvtsJvmOGsU1VCX0Uuqa8k7VUmWafL
Gi8vSxC12HRPiQ2LVEW7ekWerhms2C1Ufox19TjTCAqmONXsZ1Cv0BlNyzcbOXC5uso/Mq7bkk9J
c7sJXh2EGvENTG46hTImu8g2/DguBjwKXfX71g3ztXH9hghwqgvbJomHUWE9XUwfl/uxN+9O+VC/
VHNyNw4LKxI2sqKnc1yIKaLXjqzNkc44sBg1zeGCue5si1gkr4rB6exGeLZCfAw9v1j7XWLjus7H
GfuWPxPvlUThdN6SdQImk6z7kc9DXtMKRujcNQfs+/yoo0Ht2laBzatqXXohmD1JL/WdbzGpV4K2
hy7qoutlCbeSD8PH1vTpVdoQcqLC07knYDW+6jA8LK0OclhcaOCmfZL5rRBluPg1Qvy692DxDNoA
tgErSrAnyla+rQhMPqwwPoEgzS6/Nrg68Bw0IxD1I7M8Lf3QnLH7DUdasfCM1RWdjZs8cL5B5LKy
EfvZ9x+0sYCctnbNK0ceQ+svh66u41Iu3XiwtiUIr3ddbniT7vlm1h2B/VJpqGtutlGQzBI8SIPh
6g/hunGH4EV1RGBff2DRWv/w1zneRVrarAogwrIRXEBFj0EPdaufbWFtbpxdFBJ8mHDZAMtNeEE2
Q9aRPn6yfVRjPlxNhym4HHkV9rY8TGyVt0TNL76TIeJ6EwKzkMtZkLl5facRHlvrjdHBM8ivTHWT
tBkSH0Qp/Mo7bcPq3cwtArwz2VwrG9v3Ce45T3JLTTE2A/rYYXgAE2Ir4f6x4HRkCBXlFjHL1Ga2
Q0U0NkrDQtr3rplZDPauIQV4Fy/53PBffdpgTUcbXLyrzjtgUoehBVEL4GHEhgMJeNNiqj+CxZKC
TtUEGn6j35ppC5HCHRFRkGDtb+KGBtiqw3av6DIdHQ/8nPi2Oa+Jh0dnUDMg8fQd0LOiu3HCpKRQ
0STvYd/g8OxsU+8lRPtBhlN7KLzZiL0KmvrOpQg6zLrJ20qNeuJGoyzYxR0ssac5GbIhHeN9CwOU
0lP8va4v3Jp1CE4NYd/tqP1rres3DzdRQBzhqcw1LYyammrELDXtIDybAU49MlZxeNi1OK+7Xg95
WEXzfRcbno1z6N0AQG7PiVfzHUATl2TTplKcf6YHpUbN7ER4XBfTGpM7XUUqw8Kf7tfWjFldDf3N
1OEMTxLkAXLmwQzfYAxFaaV2ACLEi01Ic1QpiUs9Iq5hCoOfnpvrsxfpJB86Qnai0n7pN8ieWxZu
iwHWtLtlan43rBpfeej/spf/2HCEy1UynxYuqzUPPRNdhbV9bSIQ9n1+IVEnMOhbR3Cg0PX5qCES
fLHUe2cNf9VwQ3xdYINZGpaYHZFe8OSiKsGsrHP4Vxs33/SSbEVXLbZoU1ofFqaaLJ4Tm4uUQ44h
euhcE0dy8L70bvIQdJyMkNaYCeC+ab3XWuvGZrwe33y6/YLEhxx744+YeZDV5R74xee17cQuUkiF
s9HyRtsY9wzG/Ib5KlF5MBscj2SxN1GLERt1OGhdsKwdzBZ0sk+X6BZM6xuq2GFGGvzInsf6JanT
nfATCPCwUWZ2YestczwqKtP/hlL710jIfILuCkZPIAHl+JztGVWGLhUamgxPMcgwizLFJL0lhy/6
lCXRuOQsnYddGDfkukHvXQxu6A6ogeW1xs5z4+FLytZLs8vC1ivHodd5N+Id0A45UTle2rg3Y233
EO1gsuuFNbIiK1caeN4fwVjwER/p/ex8oPuuMTI3IhpOVFKzJ71KT8MM1qDzIaZH+x5kFATwsl0R
AcXg+op5ClxRRRu902Y2mJ91AucfNlJd2XDvhwP/RtJuyXqKWl3O0hzlKDALaviQRVuaXnES34wp
kEzdbeS5bh1SSgA5IWS3hbNjBy4ngoMYkiYAzcMhEKwCFIQuwk9b11Ot/CEfBpY8uIRNWYAskOu2
Xetcs/kdtinVlTUbuxYte41g41oK5SOXRW2oB8RY64NIWoMYWKuLrWd9MZtY7tbOhAdHuvkJi0Re
rUGC4ZjrbR6o3n8YGepXX5sQhyw/Nqu+x4JjhTelyW2TLPKunVCyRqv+tnKEcNJpDDLbkBG+2fR7
n8xsNwerv/Pa7rdDXbSLUqQV8xT7D3h+iJAYJ24KrRjcyQcEeccM+KTXi2XHbeWOvl45CEF8CJ4t
LP7KVNOVZ6nAEkZ6YnXmgYR1hE/NVEq6QHaO/JK7qF3sNSxl6mvsc+6wDC1sH8JmLNmwtJh1trr0
e2GwfFthsOlX8zX8G9uLFhmFlhuCNPO9rsP0fE6Hh2mi4bvqJNg0PdResuvNk3Ieu631sEAN0CdP
Gmtll/gLDiQW9gYvEQJjPXkMlmfcnWZQgPfThK9w8Nl88r3kowvqaDd0Ksx1DdXcNHAEmyy0LlEi
IPB7DZFZDbJ6zhh8VtwWoLKo4Sime7oLZ91fN2IeCzm6Jg+HQZTr4N6k2xBI2vTuUOv6Vwgy0HU6
Yb3PmqdHLkJ+41YwgNGTqAyx3F5B2UJKrrotW2VQ53D0g/ZpSzgUvE2wPa5CDLdVtcCDeXOpLRbD
vIMZ0vqdbutcUjr3+wFD+TyEfdUBAUrLm+jodh15ut4F0jOgVXXuLqHcPTedCE4DkgALRrYmS2s3
XJMKJPXRseHcuyV9aaOh+UaIvwjseqstOCFyL6La28lLWSpS+hByp+EXChoo7MtD+UD9/jCiAu9B
2whBjsGkzNN71GrQUELW+dx4YPSj7ateQImoS2yZ3R7CGsC0U0XhBCr6PLDEZemGTJOZu6rsve0R
3VaUdaNDupzmDnEgqOkOrqqQGCh8+9pNoFIbWsOSpdNz1kQNfP1b5EeYViLDLeQ9/GERgFRZGR1a
2oTXSzw0DxEWzzECQ2fPJpxXqESbGwZa+c2whaz06fpDBTEijVPBS46x7T6Nxh72iuj1F5/zXNkE
VaA0KpvDNjpZmPAUIkIZ6rmYXo+z/xuOB+po8d3uIxiIFVb4qhyxRxZoxO8FPOaPPAFXtm3tCJ/y
VZbL5Gto2pbgKm4wRUKXy290F433XdDSk9914c5FpsNQLgK7dmq7w9jj5Q0NGlDECUCd0kVIe9oA
b8ls0/DK4OIX0d4EJAjFqyJJlUmS/pzVsOStz75HjrSHwXV+5sl0OgdUcDSW6TNaKQR/QYVYLDNP
kU6wMLyTwS+qBanccKpnu2BDWR6xJTw2AelzFlxUnwnFpy/wXDqYVhcaIzJQM3yv4Dx6B5rxRAQC
EDCGMVk9bva6gStqnkxhelpUGH2De/CyD2sa7kW6BQjf0PZQGajVGjml+zWFFW61EXQAhoTf1lkF
RSc2hClY/6MiVIKUkbIr1bRvDhbtmBC7Jadbtd7OQw1xqLS/TAx5nevJUIDVeNkU9XqsVUczPmJ3
56TpzhoUkIMKRgujFpRIk4v7fVI1aJg4S06LAVfQOhoXsLMNfwSpSY5IP1YY2HLIa7dVvg8ruSwL
9ZMtdMUGRW/wkURXug1k6RFv3gVzGGYtpT2iziNajBq9J+81y00XqALewnNpEnRqQ99W6DnFvFtm
WeX1YtqMGL7gC0GDvM6E5OxCLlorqDGjZf5VaZhZy95ExeRhPWwdylou0chX1tSH1O/mwtRRc9K1
lTARx8gXacJEY5juDV1wwIeRC8uOzMjwlkqpnkiyRXk/988yHWHS0/UYRFfIcIU7V1MOAcJdjd8u
gJq03cUQRx/7xn9hvKaFVZUF5XHyIJeSGM0oDvMk6dnrnrEIR1PwIseRINRFTSVG1BbYlh+U0AoS
JFjpYN0jzCvNmO44Hira4aP1QNdyFen21Ie3gJkruJgE2Or89lKZcjisNq1VRVxtWIHWC2/ENGPH
1gF+wtKh0g9qcoy1+U2nEGGOo5HF2MbTbvI3L5OJigq5MPmgG9RM8TB1e27dcCTWTfsJhtYHZXR9
iIYlKReWjjuVLvM1bqHbDStrrxm3/hXCEubXpvF/LD1MvpN1bnYhg7lxbZVXNsygTOAx2zcDMtqa
qnYHIFRozwWYdFjG6iqdeP+kEQyBOHj/t/bRLPmDNHm0cAwI7djcpgxezfidaa4k0hg7wKO7xerx
JuiBxmO6Od2JcZJny8wbzAZjbG9AR9pAyFv0LS7vlqS+EW6TqICIY8dBSl3CwSc9yH7S53oe4asz
zyLjFR53Ow3NKQ5U/JLWXvA6b9TtECoHOv8Ewc800PjQN/gwG96DMjTHA7mqarin92tosgG7csb6
5RssBgOI6JulQGRCcKgnp44xntKtZ0FUhVHnCP7I4N/3c8LLYJs8FJQQH9uoQawgItHKujII25qR
wIPZAe5mYP2+2YxBjF67lINIfgwsmPcdMK+7wYl1B5dlWiJSB0tuNvy2CcWy19Xq72v/ck6hlytj
Mfo7TZIU3W3EMtQ5L8t4sRxYQgc5Di6jOsfva+brIyVJdA0CG0aKsEo8wkM0KhKxtGUyr/U+4AHi
v3ohj1UrgTk0CZLZXMDgSQnTpZrBZEQr0++wJrErzsoveweQoUv68cNWA38k8QjtBhYq7IgBU1fi
AhCjPbQ5GWm5cQAads9hrlYPqcinCceHUTSzk2EHTdvgSi7tkHexj6a/ryuUb3XXnRXEXCUSi14k
HwAmNBW0gcNs4Ae66QwT0yrj3ACfDtIui7yxu4KLyXqKOVX7imzAGmLdXwXJPGXIe+v2ehpkFrJI
X2+tZ4s5jmQ+RNK/43WiDxb2G9lGul9bLdURG60pdQcwblPGnRomgdfOFYqIeob6Zk6qwwLLv4KH
U1r0W0heaLtA3x0TVKE0Wk/WTvokJhI8DRx78wb+RgkVnVdaNb0BGPcAu2wkq2OLnkD1W51tQQOC
BcCv3BDp7w1Dlna/hB04nQBEBjE+o9htCof+aefWpsqIx+JjjeSeB+tGBIPCmd6R3mYS5VPmsx6m
XUnqcrSNM/A7tOstuuDvagvWq56SpygG9DfFlZfDA8vD+WCCovZiJHDAiQg4zfDOWmAF4JrDRcIb
/KxrtvEuwKaWp1OCYxoC8l92WujPYAnM45pOiIAxsj5IZdpiYAOBLneLroIRsCMYT6gY0MtndAW/
YwQW99DIO687y4aRt0TBEoOwCad0BBmA9StxB4ySZ9rHu2WUuGvuS1mSJWn2U2ri46pi8xTyimLv
8cx5FR7bT7Sey2rtEKgzQkeYeu1lrjA7iF5FX6Q0GPJlirE44HN5tjqGnErROmtYNL4I6dh5BKr5
aIYuQZDCBI+KvpXmWocBKQKwU3JCdPCMCQsEKzGKwKzTQ43JQRcWHVViVyl9qlOdyblt71YyfUea
IgB+uw255HrBC7bjVZwCJ+kSO37IPl1uK78ZECWJ7jVWgYUiUTw3WzWfl4qPmW67CNZT1aoBwIsm
LuLB0l0XoNJhptbfGOuC36zykjmfLUjza0UMRgtxv5tD7d10a/rq/C2CVZv1gUO1qAq9cSrC1SVn
325bEWC/2zdBs5QWfXwOWBUiGeJkScHiulqb4J1HLUz7ppC6zC1cLTuxtfUKvUHd346mq38YqcmN
CVFkzYjBzb1qhHF5F4J8hRaxRA5d8BhWvkmRKwJ4DJhBXdR80XnC1vA8i8jegEo9laOetu8TVu7t
7PWKoylMkiv4JH4fFnj5J/7YP7ERIJFv3qvejzCKwFlDQ9G+Jo0XHP2K29sI9VZGK7kcKr6RIoQl
9s8kVd5vtIUIkK7sDUZr3s903ZrnJoKnNE6sJT1FdSIQYxHzhwHQ255Y74n5os4GKmBaEieln070
BgvvmU5gghS+NerJM32P2JS+3U9m2xDf2G9q3w7IXCmaMYb3WuqY/mWBJu1mJcangFBznXaRLFY/
nfdBj2MD1F91nqrh0sC5WVkARbpFGu24CWQjAz5zE4ZeZozDW/SjH9hJzW1FhZ936/yAwSI/tDhC
gAGj3liCjmWLBo4W0ZlmLmyigm+AiqzaZmzUrLk3InzzrGjP6EGjrBmq5Xb0BBrXATRAPgFqrDhM
QfrBvkHmFO14qPjeUH/ps771yZXDMKJI5n4tJiyvu8YCa1gQUo/e51Kk1NBOG+VrwFfEvfmXyXqL
4Icf0LS9x1EF769YLQioHSOy6ykPTiCfAQlBImOuCJDtCQAqMh85zgvfpd7vTVk/52nQPgSybR7H
iPNbEAjwKaASWRAZns4/5gShY7HYtT8JQpixI4fkjOBYaHjtCr8fAWU0TjRh3ma/ZUfg0PYO0fFY
y4ml6Qm7WJvLeOTfUyH7E93MfLY4U+Hvtemi4QnMsJ25W5FMdAiiTRQJ5l87dG8jACyC/izUnct1
H9Bzv/TTvk/A8uypB2PgWMZ71Y1NburArQU0Qe6b8ZMmwCANIO4YcwSXBOmWzcns78HPSDJt6Fxs
ekx+EbfMZaSry7mOPi24/FcnNNmnQuN+ETWB1rT/WdEZPKig+QDfeTthYviypttz0uiPhuIoir3l
uW+AfmaGJ9TALKHVBj1CqL8lJn3UevXmPRZ6uycEHjB2nSeY8gBceB6Izz6aIXACJPEAfHTJKWoP
oF1aRAoVg6yvYOVN7127KQy+BhgMRhBLmmuRBD0MbDZyjR+HhPG1oe0+UIMExzbheyq1f5i2yqKh
wsLxASvUdM42ubr9jHe1j6p6+YHE5ubKDf1wg4Cbtuz8bsiEitqCYnh4A0xk63cyWupul2A8WchU
Iyg0Tsn3CUS/nXB8PQS1HkuBsXK5+B1mi9zbClbNfJcQzs/Al7sTYJ3uGGIpLnsmO4PUr2RAPxTL
XFufICNRYl1idnI/yGU9NACed4op+YB2rsY+zJZyTSN7CH3U4KwK0l3DWFyqGToIrZYNQ3tsIabd
+oJ5CaZ2Tm8HtdCqSGyAnqFmbb5ASp/HktLMyCoqFku3EvOUn6JZwn2tk3ZnGAdMR4cGjXo6/hYk
hRVhUzNk7jSBh0n+pdKDZzQUh+32yobR+wAc7s34W258XMYu2RlTr7nU7VxC9m7Rc0AHiVSH8Rrx
qxf9sg0KktiujKc4PMdrvOYsmgNUjsDT10l8oEsP4LrYyEukW5BNqRoLUQPxoCbuIeHEdMqb3Wvi
czToaltjcTkcRIKQ8hH0e+PerB9M2Th6ETCi+hFHJnuunFO4o0h+xxP339NBzdj2BvAYJBWAOBqJ
MSewKpwK720UyzuKodROrW2Uy9RvH5xJwxc5q/WZTOE8FMt6ySqr26CYlgnB3v0yZcMMsDmW0Us4
aZrFHfruFOnOxYBq5bx1BBoBQYBzJTHmlGilFuBDMer7phcekn5s9UqcHnjZaBIHxezJrljl+tNW
+MyzrdHzMZ2iBRldVtJsRf1y42qk+/aBD6DRj8YyAGvwQKptxsXNclDQ7Z0YZCh51MXBi2v9EEYA
nKHGSWN7a4Y+LGjk+DmqqfeTtAx1VjhVGpkRMPzHWoP0ncI+PUbX8xSj6cp5rZKzM5eslcTX3xG7
d4EEnCtcxOC1UXlVgdYDGbDcNicEtQSYR0brYXMIuEPiWFzO4ObsCCIC9/g1694RJFREXuV9H7sB
ILoH76TGsf6xTXz2VCt4kVcNJNhRjdGlsPNbtU4mm6JO5bL3+kKlZjnzfurKxp9VA4BN3sd1Ap+D
JkCtFWOWrVEhjiEE7b1rn4hrmw8MEZM3XjH4CFbr8rvvhS7R/tu9Wn352LgqPfjeIN5ADwbWP6IL
AkZn0XqqGWFpvXzqNm4fsLXOCqXqwHSWaj+QmVy8WxMg0th6ixUZ3YS7xw/CBNebTJCZSgjgABbN
xDLirZlYobh0yT4M+6FMDfV2CRATs/MJdWegiVux8BijPcNcGdL2hjbdcruSPoTzG/1QceehwOyq
G0u7+QwWenPcAABjWKUvdBwSvnsGaZlrHyPTfA7fnCQIe+IWMqpeeb84uoXMOlLnNNBxGSskKXod
jPptvgiEsi0qQOYFWQHlzQSQEVS6zSPHwnmQrW0+gOcZU4b9Ju4weqygyFqhE0aWFBzc07posbx5
nvpQbWg68psWoz+g9Zt3bFug6b5u0wOe9nTfDUugssQEd8KjGGP20e2Cauk+RLsHH9S1XfaVwWcK
lmh3qZ29HdLUh6OWcGbzx0NAwnMtbAfKjsNHwlXvighKoB2UBwp4auwPwE0Tf7tvKwyQ1MDViZpK
f7AYaPvqCD1HOoh+8AUmXa5uJxQel6IPZUqJeQHGejFwW9/E6Wn2Z4YWNXllNER+HDNuyPsRW0mf
9oASIfnuTPVL1PjMG/wDB69LdJspdGthMW4o+qcVuAvmIaAUtKFgI5j11j33/TwdkBoBrCKC9muv
OAW0P/rkRgoDblbMxx2Z4Vxjo2l4Qg4RHkaFUJ59OM7t78Vn1Us1Bdt904joOZXQIZCmJoAre0wo
2vjB0gYkG5SsX6mRPlHaUCvA7usiagQ1FGl3F07oP7ma4eW0bsGM+haT8/fAfSE6/pMpD8nBp7/+
iQu4DIHgkYc8AkxUH9wKYGEaYZbi7XR674gs/p079/le6H984BFqB62aF1P6iS1PLJ1TaEbUg/KO
ZIfZ9v/655EH4IFrC9ZORCEK//SowpURgUnIw2LTTNyDKpL9rxeAo4WPgDzQ26Ik/UxmFapRQVL5
4QPoMZBI5RYEv3+/wieSKXiTf1zhM5c1mYx2M8EVsCPBoz+31Y8Im9z/eJHgEu3qQRkJG78AeUl/
PieOYo/GyMy8j3EP0bJbwNLzv6Ji/qkfAAM0wKL1IcGCvIwii+XTu14HVQkvsP09RG27GXjx4oGJ
8Kwwj//3u/lrUQUQ6oQhINjYuwSYffpAGuNhmowZw4NTReoBX/qC8PnV3//8iSCQDEFA+PvDdnSo
ijEZ/fcb+OtJUeQt+gyyHCxdaI4+PSnSAcNGfkzzaD33OmJaKf135cfQj31lkvTn6gIFGxNSJLnE
0ABB2Ug/m3t7pJLJtoKOOXR7YTFiLWf5BQP3z5u5XAILK7iQgANoigP6ifwLUnrlu3lJb7Y0Wz/G
raimHaRG/8sT+/sinz50KMM0qyguwhwA1wKzHCry8Csq9le3cnma/6Biox1oG6lsehPE+WZvqiAP
wIYxX+TP/Lm8cC8wnobnEp4YvIGg4vu8fCnbHFu4eNRCGNgP2gGhb7A//N+eWIqcc2gUKUMsPGKR
Pr/5SfpT73nDdoeJQ12Yzcm9FGNXepiVnUjQfhVRcVmz/48infigsMPnBtskPj4oTKNPz07YwYdg
fvbvVCqUKlMn65vE67vrPkjqbyaOurdF2iffxl/y9D8nR/zn2jFLcBDg3ITo4BM9u9JgqDE4Id11
8UESzFY89JL2tWrv2u1OcUjbm28W7CpZz2i3AdSgAhvZUyPFF9/CRdvw50MAbHHxJbnIwPE0Pmkf
fFvDmkhzda/5d58eN/uSTmio74LppRIdCFD8i53kE/X+8tj/uOLn4wOT9IbboFP3aTBW+cSaqzGN
ssHxD2knTOV6tGOY5ZyIns6qN/f/vsg+Cwz/7+XBi4cJHwTpn13FHRUzZoO1um+G8VStw4vZQHgB
BL0IIYplqSLIDkHidH10gmDjiaB7+uIn/LdnjtoC+xzKgBRaij8/WiFH6s/o1O6By92sZL5e2gb4
abD9TvT2EvWYV6X8dV3Ha72GRQhVShbBjhcBuK8NiQ4jUgAS4+crsiL8YDxjVv7/sSiQXQzL0Uvw
JMQ+f/5As9SgS4NVc98qeh9tK+DINM1mhmFDBz5fpF0xRvM7qEtfbDT/dXGgC/Vx9l+Cfj87Yk39
5EuGIO57GD+Uk0P122GPhjZDhd/68IUuP5PpinylkPzsBvafRfHPy1622X9sow4NDB97LIqKrbCb
PwzL22p/uvo+5Gkh1peqAnF8ugWKDfr1V/VU+vdGhIn4P2760+P2tNBgeyp1TyTAgq1xd2GsMFlS
IBVG6m2JwFWf627KELTYgh7VvQO9+NUu0WPYxjkOu3LY4qsefMawh4GNBxRk9Xtwh4Z3y0cCTqt3
FxKkk/mm2/UW1xg3dYeKQaEJRauW8hwlGPJ+F/NbK3AGQwRJX0gW2PkKvwNLjkC03UF4gbnWDV/Z
jm3bCwhg50QCjk9sDz7zVCjNSzd3BaVYMDWXuQ3Wg6l6zC5p+w2h0E9R591VskcBj38NHDxA+67w
++6UDP6ui4bvflQVqQZ4unZIDbEqkoDIQD6BXqKEyXqcV6HywWJrikEH+zEKfi0DewXtEbRvO+9G
RXMoos8CI1tgu+Aj1PXTICaTN1Pw3Z/qc5z8kkCxWpY+R2xaYIm47GG+iPYXM0kk0PuYRSxXTrOn
ldirrhl2GpNIuI/Mu36qH77YCD6f3petEFE32OcR8Qrf2E8vHvvABsw9au9hXXoHnERkc7r2wPjJ
aa2DPXegCypw/aJtT5vt7K/VNy5s7gN3m6rgtTPkHmyvr3bIS7H455GAKXDgJ8imAZ/3ryOBaqAu
gun+Xg4fIU4CvCcGdJb434amTIEVEvc6L0/USJAA9l88kr+/BaD70GOFqDWiy//680v0MGlaIidR
ki+kO28YlJSUBJBgz2zDDHf1fo9JsL5t6QxSVDz2t3O7vQE95KfN97wdaWl0Mjadb8fBgb8p6vnE
eMJKz0rz8e+/9VIf/PmcQh8231D9p5RChf+pKnKxNUiynifMNvAB9VPpxd1OBV+cFn8/EJhZ++Gl
BoN1QvDZ45+nYEXNfJ3u+3DcTcq8xuBHhzS5pwvCDefpChP5L0rXz+Ue6hFcEopcCMewCD7r/Ykb
43b1cUm52eAIGhY5ewOx3//98X227Memi1fN0AJHQA4YBm1/vuoETC/MfkN9P6ZHsXwI/R2WqNdp
2gCTvINPcNGY69r7ial4pocbtCVvYxNm4dZdjetthfAi8PgKmrx2EsPD7vcKJKYlI7Y+KDBaqPkg
SKvp1eqJfPXkXdp8oRr9+/VDY+fDtPHyqaCTuPz//zgzRFP3EGW5/n5j87ly8k6KQUD7ROQX/fZ/
ORRhdwoLZdROkCyiu//zSlZofwwwjrzv4C6PAffAP4Dqt4eZxB9rt6pbkbL1GpI/dwbZBQQmsbIv
lsTfqxA/AbLeix9Lip7p00+IYqFsZab+XgzPzoYPHRTaCqMREFjS9p157Rer/u8SCddD+YEuIETP
+dkYiXi19kKJh1t3afTO7NYCk9/aXR3P/BDqNfimJMzQ6XqxNJgBf/772vyvtwvDi/9D2pktx41k
W/aLYIbBATheEYiZU4gaSL7AJErCPDlmfH0vqLtvSZE00fLWW6VVJhERgDuOn7P32oCtAJ0RAfXn
L67pPbPFpqxZZDqekIGXUVSVH5KuoM8760cREaXsOe9sfv9cd3zpX3bNdUVwLvjzqq0ehyhH1h85
zjdhmweaO/37AuuPa/xalL8/tW5Ya8vQ1Rdh7j3ard0sNrX9GYUE2twpGLxtaSTHuf+XiL11sXPk
tjjXCWuN2b76RWvLwL8RSn5Rw/s4SINJ1PBpYUD39xv3xsHK5vRI3xUfOA7l60NkkyDcMEtXXVrD
vm/D8pNWDcgw8kMUt48oCAPd9T523XzsBDzwceEAoraThdbfK+oPY/ZeCu76vrp6SfzxedYn7bff
Ox/rYmYSriho7236ljCFyNaofA28yJh9/Pu3/2c9sX55InDXUy0K2KsfeaJLuyStjdg1SY56hXKm
746LLA4dht5/fSlefuza692k+3rVQ0lm9r+ZSRcvv/TRsWnFwh/0dhEROFE4u++sx3+uDN5IUMI4
NOnELlw/PZY3aQXy+fZi1eWlHMSjZcXv7DhvHAxt+g+mhVLdood9fSRHcCFQSC7tRRY/lVltjPDV
M39OkhNgjbFgIrzisiCmTIF6/f23fOvb/X7lq2fEQsQWSbm+4tv60Bhwh+WAru7vF1nv/dWDSCfd
ZPfGuAqI6WoHL2sUhmg47Ad3GBpsx5Zzi3GjOC9JvrzzZvznY0jhRpKT4VK2OP+4W1o6oMZy0uTS
2+5CjYJ4IbbwCs9jXAV1ky3vLPqrNcaUR3jcNCppcsL++dhnkeEYfTXMl8GQ5UYD+bZfet3cZvlc
bz096nFYtNa/mkrQOmJyTg/Rs8nlMFcgwp8LO8zNHDVg715k2Pa70PA478Rzdh7s0d1N/L6nbNTe
i2X/R6oqV6VVI2FyYIjVrX8shIbOST7p2sVEyHDUlZHtOrBsx74ycHm0kUH0RTJ+4TyJW5hK+SSj
Nis2asiyp4U4o0CY8UJuZj/ml6TGMlbkrfmwRIQ1RlMVnyppvHNzrh6GFSHC0+ZR59FspZ68eu5q
PTf7qKs01s7XbA56rDnqIZvfea+9d5X1TPPbNisae8m8qdQuoycf9bquHp0YLeMYxdqNrlfW7u+L
6WrF0jdc32YCnuGKOoEj/eflMl2zVoFWc+lnP5v8+d8Ncda+5J9/f73+b1+naXMsUbrXXJqXDmNA
/F9+/Kv3RD0tlVtofHwxb90cdc07G9o/UFDXn3+9Xb99ftPWXB3xf3Pxlgf52TMuHKoZERU0C6zN
gIC7wjjviy+L9uG/uzHrVvHbhTvMJ1Xdi+aCDceYgrp/55u9d+Ovtuq6LkZmkTY3ho0NReF73dH3
/v7VrjIv86LpC3emXO6E+KC/lwfxzt+3r8ZqYBw7t0J3eaFMQqV7V2vvLPer18z/e3KJYOJEBDz1
+uzYRt2EfUJrLlI+NtV+Enujff37Pf7Hdv9rcfzPJX4dl367x3o2DLlbReqCL3ObrnKKXm6E/KKZ
NaLY90Z373yhX2XDb1eTOJu6eWEp0ib2EGq3R4z3f/9C713iavNCgu5Z87racdyXAlTgTb+8c4m3
7/t/frOrDctIVQSLgkvgNEcM7L0Xb/Pe31///99+pdCI7DLDWHgZs4Mqtv3jf/cLXW1YhoYXKlu4
5ZwDyUkvBjwW79RH732Dqy1rzIrcSXLZXNRHc2J3Cv7+Ddb//Lfy6/+uC8jpyBkoMNH5//kD1Rw2
QWy06gK1cY/nJU5Jgque2nC+/P1Cb36P3y50tQPKFmSA6Sh18dx7zSkZpbxTKL/5tMKfoCdF68b7
tff/dqsRG82pAXnyohdZ4A7MJpr7wn0HjPzeRa6eJ8RPkwP+Q12cJNrhcHjMBhfDdPkOmfTNrcQT
kkQImg0k1vx5VxBFDWJGRHSRexkjq9k8WPNxsf8lAPnX23AFtHC2QP1x3dO0h1aTpcOjJYxTGp6t
n0sXOE///rYjZqD69cCz2ddA7sJsOqgEg7po7i0OK7wD/4v18fsFrt58CLs7eGxcAF5037wkjXrn
Am+tEJqokFRpPvMVrh7cwia2EzwTqeFf23FbTXtM3nX1TtX+1nMl4InTT/N02kpXFwnzLsR0TPvD
6W+0/GlSd53xTim6/hDXK50QJHyuKImYYV3tVdLLZTQUdLAxPH80veZG0+Wdba9oqeiUJ/Hii7Wl
/u9v/+8Xvdpe4rofmkijZ2+7r77pffv7X3/z1vz2la5+tTkqrLGArXSZZeAQbZsECNm6/l8m663L
BNUHqijEVwwer95RZSRTKtOouczbOLmX8avgzGK+8yZ5a3tksE6bTUKW5yT154rnLNlhnjB4ALJT
vbOcd27+m8/Xb3/e/PPPLxKOABZVbn7UIzy98LLq9d3f78abDxjY9vUp5iR/ffJcCiZ9ppg4sUni
2he1l0bow+3x7WxvZgfb+l/9ZP9zveuasa2Vk88Z18spS4rlcW7eDTdfy85/rJlVbsdBet0jr9aM
2+EL69BiXpR7wIGPtx9dUQveAZ8qTtFvRvfO6/jN+/TbBa/WSxJXiLwUF+xMf0jvYZEU1eHvt+nN
ReORy0xUqKTzefWk2bZiMF9yCQ233WTikPze2K7vHv9+mTefht8uc/XEseztxS24TFjGGGn2kdo3
5n4GRw3vxY+48N+v99Yrk9aODmCS+4SI4c8nvCmcyi7zuL605UMWfi/CbebeAFXJ35NJvLVSf7vQ
dafadYYxiyQXkj8hdFninSbVW0+ATQQUvRQ0q/qvofxvZYxuFwX2YHZMae2kgznZj6x3noC3v8F/
LnH1U01p4qnILliogMWceD+8t5m99Yj95zsw3/zzXgiIBHJwGFNEOPXMguiwBB+VUFihxDu3/c2f
y2AGtCIziTa++i50yeOBKX11qRYcSq+cfQtAbH9/tN78Ov+5xrVKcmgzGE2YCS5Y+YT4ApClEdsQ
h8o7l5G/tsjr/Yby9f9/m+vxkqtPzhwWVnXRjaLCSuHJuzwt+mBqUOW2WA2PI522uwxUxjkd0JQD
tsP15U7MHxuVBjWUPfQ4/BcAM+VRgUABzNeuiv9cy5ODsIBei1poPh52AbErKnmKjdI5VKP7DAQG
QWC9/MhI2b6kduQE6dw0dtDHLgjIxLI7oEOmdyiLvH8YVZRtYyyJwC4BlNE+XQ03scGmYrh+ZHMS
UrhGMSJ/ylVP3nzL0hdZvceI8Co7BTCdkSiJ0MlLhV9rxDO0TaemA9rWQr5rsfoly+j88NyC70mI
cjDhwNsXGShLm3Ek/K40vizTfCrB249tp28kzBINaxE4EUgI7qYlPBiezQgSKE+r2DmAKElg1ymB
ah1Ove8mxMQkJlQgM3M83zOaMnBtSC00qz2oUMCqMnMKD46d1g9mlb9aRSS2+HvcZxef+t6CNLcn
Rr6/jzQdqb/pNgDMDSy0ejcGrSzMLXmy9qlQ9bCJEyfdak5nf2itoT3rNb7usmdSDjCrPmYllkIz
acTBMMLq2e2idm+PfbN1TQ59XoUvRsaWeyqxjQZLnmtbhT89QCnuBqEaXloROZvS7o2fdh7Pm7in
nT3ro4Dr6JgI+eapB6VH1vgsFHODZXWOqDrELCetbJsMfRIsTWT4k5jHxu+1CbdVA+TM88ruU9U5
IsiKMqwRpCTTTT7G5o0ZFT8bg1YQahF5HPqh8vFUODu1pOBTSzgXWNNMX81sAmMip5dk8MCIAUnY
6jIkIrNMrEMtMApjL1G3SSblqRhVd7C9GZdHrBPKEDsG5LzmG0+HCwZ8tp6jxcHpZkI7G/rIPTY6
ds6om/MtmQPfzfFM5o4/lPPHxg0hysWohuo4Hu7CsA73dhqmG+kt9mHq5+8YRTTc9ZKbIssmcGC4
5EGcg1iszb7ck/qTbmVbdsfW6ertWIf3RnIzZKek8bWhxibWF66PU97c45WIDmU7igMCSth+0G7w
0eQWPstRZBsr63+qUXtpZpuhrXLDfegq864VBbKnto7ZHmf3CbDU7JA0XMAMSErsIpNa9m2uXF+3
WgNPfQSyJYm1hxJu/tmsq27X2elEZDkupb5PpvMI7Wrn1MAxu7iJbltX/NA8HVOL7GwiNPBhDjkO
W5G5L5ORItJDGLLhADjuci3U/bAzpqORFBMDAyu5VVk8HNvQCD+E0ZIc27qq/Qoo6r03Y7P3Fqi4
eJoBsZZF8lUzQW8IAY4pw8y8LfKETDTOIXdJF9d+gm+Og6z96kDMxYaLwy9r5DeYqc6uwSK4kZmJ
S60ImRBWtTqDoqDtr0e3I/ibYxlKBGfYxBExxA9SH6YgrmT5OSocAk35x50lejuYIFbuhnRxMYhW
C/osDU9uGmKT1EZzV1crvqku66Dp9dxPPHANa4TTtp4wAALuBGJZoMzJjDm6cfhHeA9L5ptGV23j
RdWvkYZNHwggWFXhasgL+mbedLb7I6Yh4Edt1+5xZ8fA1aN8Y3Wy9Ls0mzD5OKOPjDnimYmqIO50
B3ddtwJ5CupIexmCMWr6xwiF0K5bbfl9vVSnWFI/DyVIGKdaGr9tFqSNWRP6/Bvhg7GA9dLj+jnt
E4uE0Ai4TJuITUKon69ZgPXg2BBVMRuUXnGMmd8Lw62qGm8L18sKFmiDu0LLGnRmpfhWhJO+aXBI
bpLGfVE4xDciyb6PZfujxsKHuDL9PtjaF6vu4a5O1msZFuGudfkBRFPjcpbNq22juiC4qd4YfQ+q
2UrTYOlRrhYI9B+ZC2c4u8FNlZ32UWXE1WqNk29SIzaCptAXcorA+EW4wnF+KazasrT2DoQZf2yo
HwYhIkSnANDKYQbYCeKk/cS/yErME0CWIlEVCBY9/5S4ZGXYdpN/HtrmVZsXiEHhV+SS5WPfa8V5
zPTmNC9VdI6YDjV45+HN9Qkr311ZLJhPtVcRSS8oSizLWItH8HiRdRo9DfMig3tyfTznVEbuDyGR
6C9Y/W9a14NGOLaazzhQRwzYTnAo0EVFarA2iVOne5PAm+2Q0iHUWS87aCrOh7Q3xj0nzvYWIGJ3
V9ciPamCPXgd7d0wM8yCbIpxy1T2TzajOhicyGXb0wr+V9f4OBLSXT2Qpgf+adrF9MZ4xMceGQie
UCyi2LeFtVpt0uVkDv0YLG1rPiaZZrw4VhgRCtyP6T7R8ISOupd+FmHLK96kkH7VarhHPuy/gYJB
rfkjY3RJp5XKbQ7Ycj3Evl4lv3pp2flNbYAJ8hZxh302A3uWu45v4piGDCyyG+ZVT25rP9t9/3nG
jOIrK08+wLfNYF5REdoD9YPjzJ4Phkud816LHuwELImHlX/TtRYytinD6DaGE9EdsKfxHSaGsA5h
nnIP5shWp7IWaFClDWrAjqJ7k5uG5tKLd25WTsz2InvX5fgMyxXwVebsAQycQz9HXbtx3R5IEql+
ft6Vy2lyxbQzlZUeW0y4d0MmkFxHAiB1KH4UDarfFvfxSe+6bjsauXwKodGB3OSolq9IMreAUiOB
sgQQ/M2nFr4iDj8cBvjrFvvjMkvYCL1I8cpFxvChmCBrRJ1e3hoCuNqo5T9rOKl+nDKaanVHgVvW
kvulAs1T2EN2QCG63NdVz2JprTa6Ec4ISKtytPO86p/g00UBL77wse1ysY/sVuw7vZi2ORALrId9
/blsUJ70RSOJFreMnYb9Yd+VWKU3ldYp2OyDdw+vgsd4brxXqdzKl0ozAtiN3gMYbbkV+oi3cOpY
tDmFFMz2GDt7/dkste6rg80YI2Y2F2BYl4JugL6w55tZD+VEjPrFaJrwY9hH4Ij6ZtpnxIYFkVfO
WydCXOyVC5tzKD2InVrR75dujj7qoI4+iJg34dxRTGVyGoI6GsItI/X6o1ht2Blmqm2nsQeBbUMY
PVnpzkkHuU+kngZpM2Do99Copb18dMoWIF1ILRmPcqx8d2l+WLD39zNYggtPNs+C4fzQBSrgpqS0
bRVCZ523cOTnQ1Z9A9Js7xDz6j7WILFL0qUI6nlR93o3aJAkPL6rH+dVcU4To/vYePNXp9VbiqD+
O2zA6HaeLHU7KFMPMt34PtnrTZvQyDi1iU12lHLTAcAB9zPHh2miM4cm16CMT1uc3WV3F6NJ9bWS
PVV2ybKrlY3KDy/8TszG9BhOc73RYhYjEPRPY2NkAcq0n9JMmeUgXD9hw7uHTBGY2JmK3Wutxx/x
NmOhn9AquJRg+7Fpnc0IssbXp7Hf55FHLG06ZyhaHWPXqGjakiyVn+ckzLeu4Dl1yAhsfEk9fJ5t
g7NEmnenJMmbD3ZTpAfcWkWgWeVCdkLbfeWHn/fmkGFhHeeZuaX7SzXQtPwEU35ugMKBNMjCjwAl
FrIU+QwlzTPoqhJGNZWIwdQ2VrBySuPTUIAcxTCTBV5dyltNyWhnL1RQVu10D7D0OBjozRi9tCmH
kF2m5vFSw7lR1KxD8+zm6maa7BdsdzXedBmXs3PqarDuN5ALde3W1lX1gqF+fRwZ9PlFa1nALOxh
2zjdwMC1tXm7N5Uyzm2RSue+hZ12i/+QubJDNmQBx+Nod3jETahHG0BIFCGLA4WgFM7Wk3V1yJbE
8W1De87bDv+taqqjrBGfZ43BgUYWMbrRHn6FzMYKmkZMlR3mMlGbvLOyI6qJeTsUafxg1EOKTj5U
7mOceNC9lXgcRtmhfUfDymYvH5zEXcH4NBca1RTthuQAt3s2bBPdAKpFeSJHMzlag5bsGvAzxzTH
f6BRWgd2D6gZ0TFV/6TbmzluF99rM7oUAiIxiosC3jvFj+5kHob22jqmtfvFc1wWi1QRaEWFnZ79
zC/j8DkPu3IjMmFCkDZTnEbrToh93K+dNOb8RCORA15827QzfxhqX/mxAGSXBh5ISsp7qfFRjZxi
BqwRG6adzrdwomz4Lam93Eqjfsia/LkHGn4YHazXfm9hqtZyT+1H9KqP7qSrIAY8sjUsUexIcuHl
AH4b+zMPJq75+DN1ABoaaMXfnTiaXl09HMh+Se29bVQlSK0uvoPYihs0Wmyj2HjuELIvGNVTV2BM
N0tpAUWb3IO5xJavhSABqTmGo5n07n0WKtZ6uWJYB0exQ1LtBKqdoXTJ0LtHwgNg0W6fI9f9oeVo
r0yOIqdpLLUvxLZrezVr1VdvDqG6IEjlvlj1Ju5A3WhF3JEfEmoomC184uwLG1trtANwDGRA6HZ9
nTSKoKEKuHFGWCS6JQmOojXo15zxTT+tKPYAnBJOMY4aUQBwHx/0dpI+Yy9za4SNvrGjdPGLDCaq
bF0UP5ZLIGkBQjjVrR9eBG6orsgOMMpI+CUlXAB78vs0AZsCAwNl2lusQJ8F3FLdmnYFBwyI3MMQ
BTrRo61TB9pSTI+dSXujSbrhoGxEkUBfoxvV2sA2ClvCCU36+6yw+z222v6F2AR5dqZUu4MsCcl5
tNtdQejHU8x2cwZJkgXplIGR5tkyHyh1gZ1UMaRMr+ofTTX+GEayQeJu8Pgs+XJjxo99vgsl1BoO
RNwXMzOeKWkH9hlKoGVZ4DdaVn+nutrdxpgRAzMybd/oag6CysAHnsRxxteU3pOoHLAUal5KIhWj
1zkxx0+RWVbHztaIBtGLuUqOSBXz+s4mIxA8Zdw5P+PMnqD6TVYQTmm+zXWU43UdYiMxyIrZErRe
3bWd+V0Zif7RU5z1qPI4lsUA57JwYANYaiA62eS8lI7bHay8om/iCoMOs4IrUVmIhkmGB+zVFZ89
ff7iJst61pwhg7Y1dZ6Wa3u3F+EmK+jbjiVlK840+GlZVW0UkSU7h8mo76quhYqyXGhoDGc9wjwT
ymi6hwHcwkYkNyQp9PiQiDA6yKZUH2LyvB/5KpbvuDyZicRC1Y4voAu1YBKAGXSqKB9FG3Cgbui3
DMPFlz6pk+3c5dZLavTdjbVCpvyGHCbGl3kbdGyj50FgQMq7FsaYHn4xwamyQ2slvERQVR1k06DM
lXloPZ41iCPfFpUNWxhZ8Bukxd65eOMu9dxwO6r62zQo9YlmE8yraI52yBWhOgpu7DzP4kPpxp+W
dJwCOkDA3CxZwaHATk0b0vKF0/8YTTff1EZWH+JeCfYe7pkOdfZYzXb7wR5K7Qx+yD3DV4/vXJEv
uyKT2XaBik4Lt+ZrGOvpX3sGx1zdZ+5EqdqVijafoIURhaxM+5UXyw/PJqGiRx62YXZMywxU0yFy
zHDrrL6pKElcXp1rvIQj+/ukhAzolrzrSlBBfD4nJkPHbLaR7n1FBt7stL5kTWp2+7Uem4+o0WOK
rnbcmaIq7igLhy9TCWHPUmHsc3iEPcgjtSO4hbyXzOFUsNRO9ryAndiV5UChMdvFluMMwSX6DMSi
7vL00FWVd4pc82dTz1gN62XZ1I0N8FLIn3WtN/DY8+w0a7N9i5GqDEQ34g6LIkt9aIp+4hyfdyBW
lQCGjed4J4eoJ5QrbHd10Ya+lRbfkATFLFb1PZ4gTAE1MayTU/Lg94vxuoI8fNw81U6GoZP5LRkw
P7LQrjZVaxv3BTP4LWh9OnNisIK+8x4zOJA37gItnO6BOpn9NIL/lf2Dm2cSIg0oG7Tsg29psfY5
J+/hMlhGfFGtVd56mXSfSDqgS+Wi2OfHre8jNG876FD2QbjtHIDptrYA/62tY2qcughOD7SoNwHo
VW3x3HVOeIZaqg5xbDSH0GjjB6CubVAaCxxdbsumT0fzbA3cmsiJ2Mf1xt5WIwS+IkyXfZV65tkE
eALv06hJlCcawvOMav8rT0hF7W4pl69a3Lu0YOvJOXYjMj+MuIjKqNd2RguTpa218YAkGQCfjLkd
+YhwIBHOcZzEQdbJx8YBzxJXbb/NRceJTI/TIyL35o507Oxk0qw9LwCSeasoQ/xENlU/O7J7Cus8
PhtgA/dZCwFtStLvUTsxdB9pAQuS6kuaVL29m5I2hBblEPQuKaHGhgOBcDP9nkAK1rcN32SOPH1b
VFZ3YHFaOwKPxFYrzfqkqal8NMPUfZoW+c0tJ54Xnf0G0Ge3q1zQb5NWyqOwG9Kgs6b8iEiiDUzY
95zcPQJrMy15Hky3u0nSNt/YiQY9vZ+ajbYsU5DWuQf0X6s/LUlH9grdCUIlnC4MH7kZBse+vPY2
ZQuPxQUZv1UOPkijdeznebGHE/qcHrbpZK5qVH38xAtOrC1e84g9Q7+PaxoTphsOh3lwV9xrBj6q
MNB+C3hPRc0JwKb7/h1PeuwBR2yK1ziCt1T2efGT7ivmOKmE58/95NxabT3sykIkQdVY1SaG+I90
RsBXFfbwIYVgFOhDSGSRl7k76AcgXwSP+D045viEBpnYgahTGxnOE/k93WDf9g6tucWEgVq1xlOq
VrH/1Pwwm2w8EPoFYMlGo3g0s7JA3wlsZKuPdbmzDCu+NVU1gvd14ah7ZDGoxhRfnFk8oSnWKdrq
FzuLW6LJGjoAoKu6o2iwv2rjtDXDsP9uFZ4R0dqdOYqkXd2dpAeVrlwJsJ3eqScTIUowqIKzk50T
nP60MkDH9tGsBO+IrrR/Snb/G7cYn/Gx1ieCvcjpoPFEP/M5KdDYTRFZXzQQiF9WiIvyRgNiqxls
xNTAz6kLJs8s4PAhZEwfB6NSDA3A3IOAdXdhWsaHsTbMTYVo70haU3FqHXTnrD07xhLaOxWwxd47
155RP9tLrUKiGVpzN4vkU+/FnFKs8Tmu15wAMenWhleBeJT0DCCu93kSkFi0wMcvCgEsvrBCX0/D
DxPHijtbLiDeaE437acEf3m/SzvVfUKJ0G/0NvEAqbXEozSxpZ+AHsvjBDv6S6j0NmD9Isx22vAY
zVQVphd/Dhn8b0oZkYxk2HIfmpp24JATHmGXG4GdRuMnWREVtqCt3mhRm+/TfqSd5w3Vysm2g0bW
3wq9/JZVhbGxcFSX28lVWnMeOE+qbR72D7kEX9tLKPmEOqWcnGJz20B7o9ebfesN9sehLnJ6DoLx
ijY01jeI3cVP9ql+WfNvtl76QhOtCm/KsofXDvF+xFE7dEmyVyjj7xbNmfExiWSPUy7ZSIhbfpkp
2l2FQT6IoznflwxqeAlz56SJ6jXMo7VF+Vl9KdKz0+yMx/UL4AMPeHE4zlnATiQcBLyemIrjooOb
TdGGNY3gA4VzHhhWY+wdA5h2x3gJ8hyI/8gxqC+mEqqsmXp7F4P/Eg2aP6fZJ8NgOCeUMnZpLu0P
ZNh9m811EgJxrBI4oskpIgSJBn1OAEXlFbdinI3DQrTMptWTH5Ddy03hnt3hoUBxZUPEpeNpFg7l
e5GHT8jLvFuzYOizcWct/lmLsf+YOrJ9MSBRBt7cWYbvicW4y1LlWVvS3Kt7qqX+RprJi7Taz1Gt
kySRQwfujIFemKuRDzFVihtcJhsPPPRHq/JwbwlAlfd9rY9nUYFspE88+lWiwT/X6E6XCR2Kvqwi
WsGd2qXrCRUKGzMTC/ivNZCYEcXmSL4W4WK5QZufrlG+tyvxxLEM60DcbMJloZxIHI0DLrxWfYQ/
J0Yot0NtDsSp9MkOXB+G7rYgzGlGjlBY9HJILOKtJwDmthMzlyaJ3TPZMM/s9+beZSxCfjWvFLId
0oBQewrqkkPHts0Rguh4VdYDsACyZbHKNWWuHSLeTX5eDO2PwuUcZWWy2lYttVxoOOTVjdGPyZ3i
Lal9S7llFPLUsC1tGMLYfEoTLKbUqVTgyu9MTXBYTOpJ/25obXuuOx0uJAldflHgmFnfOjy3ifVd
iEUy9dAN6wM475I6eambzVyOLxZbVZATU7ABjfZVasQnKNNp5q2YcxqH0RIW92YkjVsmOdWtzX7C
nMj+VnE2PqeRM8OntiHN2x5u9daICcsxmNgWYcZRPX/Wo6g5QA7yTjShv3VxP9INJttTpiV5yugw
wznIu6F7bDydzm2YKRiHQHCTHICA7UYx8VhRf18W6ivZGeZWNB62wpQXN1Vd7mewsAdo366aGcv0
X0QBOWiUbnGr9aqoz4WZFbc6syUX0303AQcfUhKzuB1aupDrFunFnTXl5n1NV3/DIqNy1Pvu02i0
1OipNm0Tr17DZszPLCfm1uY4bHvbTk+L62UnR1+Lb8UtYM7KYdqMml0TZXGgvK7bqcFVB0Y45Os1
ZYxIY8qPWuWZbH8lIc802oMwtZ+MMv+MS1qe3LCNt0sSmgdy/+yDN5lUc2E3yR3Dy/nDYGGU7tzR
Ojor4nxs2+KmmhTU4FYuUJnkDNwYkuMkhLZd8OJu23ZwQB548uxG/BfS9l6qdk3GyAwmA7oZbRH0
EiKluQz/Fbxoi3bTJTZUrAI9dBTYYT2LbhXBDExrXNNnzA7Jvw0f2FEEuXmhcXKMPDsMnUgOKzmc
o87CYD/1OC6QV7TNJrj3YALqzTjT0hIExfBiRYAAxEAxkXSLw2ATn5Q4IAwmmrq7LqJFPqSkSwC1
4eSZ1QUFdDcx64iyDbGt7XlCh3XW7cT8OhaEK6khNPajgmgIy7k6SDHkF4NKbR+l/SUjFnefOg0B
OSI3brt0NWMLawhAMy9nbNHi5Dh2fRQaAIhKhsQbqkS9xElSbyOCvTaCmnSzeIXJ+4UXAWk5GfFZ
+vBoDYxn3JHIDEJR0LCFXbu1y2UVMRnYtQ27Yj68dAqWMdlyXrYsB8+LnO0wiHg/5iOD5+XL0gzq
QJRRtXUH0X/AUT4zPIITljZ9frAAed/UpqrPs1EDkbWG5lLbKVjiZu4p9xZmtE2U3rdqfBSUoAdt
suiQdZogbHSdWQv9q+2p9nYWECdKt3OO7WzOj/XQ03qiwti4VDUlRETYW8W9ih251bzxe5I541M0
lk7sz87MFpSxKdRj9L0YZmeXySTkHD1mjLp1/oNhhaCWo7hwtIi+drZV7om7JJetyxj1Rk26yVJ3
uCtNUilicyECrQwbvG2RdyL5zjvpM5lMUZbW+HiLx7mvM+JTeC8vbTbvabOqgGq/eVBZPd6WRpEd
XCn7tU7UcAIwODRbZlPunOXrDJVKea5g8I9z7Dup/Smve2/PxEedaqddcyYbnXPwAJvC6aAGh96R
aPRwoyXjdFdPUUVUwJpVYHkVYWbeTy03XhWnE6bWrzZijKMjtfzLaInsMszzuNFV1G8t3sL3Je3i
bTYw8DXtqDylXmafgE0m+7TIPqXCzTmSGvq5tc2JH6Ajya3MhO8ywGH6hNfPGbEaMsyaj6YdRl+y
aP5eds0zpJF4Y7CXo+9raZ8NNbWAEBwCNXKd1pAT1C6ufh+FWJE9N2t3lb2YPolZZpCwC92WeQvs
bJ4ZmzvTJxDZqPe9OAcNHxt3oxMW8PsN7TNpd0cMqndzZSQ7pgN3ZO3K3TLYL4PZxYE986qVBo84
uMv4xuOu7jmxGXceFNML+If/Q9J5LbeKbGH4iahqUgO3QijLlhxl31DeDuRMk57+fJpzO7VnRluC
7rX+mPnWBEiHP8fbhCp3f8BzdMKMnQr6KPPQibjtfu4oUzNn+7NlutsR0YDIxAvJpVeTuSqpRdzE
nq3zKpifbgrfV9ttQ4j1fUtrxG2xxuTklaE6sN6QVABFnqxI2RiRp4ETJHjpfd0qeVzq1LzSIJmd
9Zrw4CUmN2WJ4ybQk5oGWaD3R4xx2cYr2RPxW8UrW9K7mg9Wgb1EugR2je8juOmGhyxeA35R16Z3
9m4JPUh5qVl/oXD+exH499k5/NBLyb1xtB/2FgfWpf7wJkXcx6jUOePY3qUaf53IBAuqO+sNeUF8
z2pZdguh5b5ciqs7Lv275KOtvRSGTBdGeNTohF1nffyBuocAeQs19pA4az2Kx5ewcpzHJuYNtTNg
phTn777unWXTyQXR1PBWhXCL6UiDnN6qZDXgPl2Dg4W+2w5F4MV6vzfoe78oEfbbLkvKF2+IzTUN
XIaPGYYSVjJDSz9sRvlpG6LbDe5s3iJy51612o18jloaVqFPXGJycoA9xEN+x3IVuDGI4dyoZpXK
wb3Xq2VPLWTO0zAM5K4AS9HVcs/S1rOzKZvuqynt8gRCZcH8O+HLDFK2ks1IZm5UAswmIVwn1NiZ
DjrxnXUuOw+JMv+WPmxuue4uuylOnY0Zs5y2MJGVZvkVIYUGAXxM7L99Nb7HWvRCSyG1PnfZzpSD
DLZu6CJQk+Nbi7cCMtspN00HociCBHNBUuijnY7tP9E3w5su2H1S9l36BGYVsKqgLZigCbJOJo+s
ixHNIsrxVTZGu5hAu7XnKD2IPDQJhev+eGPVvejK/MX5kGLb753tZJipr+tNiMeQ6xJaSL+mTGar
XsJm0DxD75fBxIMnl2B3uIudbtZQ+xpyXzMcB5+CUhKlizZVq4GSiBviKGOTDM6r20njybRqY8fq
hWZHZg0HfM3N4trhKUybhb2gSGmZCp8TEouP0IfFa28jtihnNz/p8oBWqo1YadN3GoUcv+bLQVrG
+mO56MxgK8STmX3iIAbYuYb9I6OA3/KyCsDnJDPOGRqA8S0tNjoiIzjFc1N+D3r6EC4zCeiXJD+R
jCmMI4DNqgIwyKIf+iu4KskUzcnjv1P8LoWyr6gcN7Zsd5Z8oROLPkN9ndnPtX60bVDJxyg+uMmO
CPkE2kcQru25O7thwjtRukNvFFNyyf5jrYrkZtEVZ2p8vbsl38nix3Ou7F2rRLA6dCe73eoLu5A4
9oCgpQqSdqdrZw1Mi3ox51qJVzN7WcrHONl2DjifvZ+rDmLttxh3OXBUp/kGiu+yOs3gSwnuzcud
f1YwjfnQw5CAzHG1tf2fon8l1n87bU1ZQKtOU/GjiIYywgewfr1oac6jgstDwxK3m6h6iayb1pz0
Ot3bkNfSujqNt5FKO1XhXXNTBTXfPLHwayqKj0Jtpu5nBsCwMySOLFZifJvBqLooGAfUBmxGJqMX
GHc+7vT0YM1HN053jZWvbWsn8mtZv5S8OS2b9tntQfsJBx76fF2bJxg/3+3ddTX83H81Gf8t2JrK
lMC3hc6ewHYfq/ZdcF5GdXbIjO2oH+kR2xc5Mcls0RwMSnynMW20KFT1jqXS84fxOYyIJFEArNMP
B9Cq0A+OApWz6kM7cu/Q2JGRBy/Kt0ruJVAEBburJBwpmTjE6I94YrhH1nzqLN40+kWjXdv6iKpL
ru/7+OdeR0FoiD/afIFnzaCH7uwVdyrsA5BldK4eZYod4kvn29Jf5umNaJMVXEdnnUN3W8NpYfvX
kOb02xQ1TWEHvf6Tw6oW3KrUHCSLRvnhuQofEovKPRRc2dnlHpdU3lmdaDYV+y6VHSjCikprIXEH
6zWmm2YPzvtlZEb24Lq8VwubVXYeaY93qe/kaO/bCYGUdXFtzS9MutxzCr0RedGlIE+h0RzjgdLb
fJc75WqkuzGuk92g0wRG4iTCXcilu8NtOpsU1FmceN7r0HDwepBsOZBquLKGV+oJ1sRW+g3TIP3n
CdTySFoMAtfdHCXEEz1P0G7FWVLGNaVWYHe3VHvHad/C9rrmOSNG08tmv+sf7elVeE9NuE2RZS71
H0jlVmvfxPJkeK/I+pf8b6S0BgKrog+HNL6dGFI0att7G5Jh01cxfyTNa0IP7CB2YTTt5Sj8jGTQ
piJIzKOdA/ieYQEuYT8jwrHEQN84ep/yudPfOnNdCW3HbLuvjHsFD3VDya9FeUoOzVLxmQAaVvVQ
rgr5b5L8fOlp4ddSyb6OwHTm0McYwHKtXdAYrY3xbcL05Hk/9Hly+14c+YMk0I8Qzd4T6nTKbBdj
q4hHTTluZ2j5/V0badGbGZ+9WWci4UDkGWBhWmt5GSSd9jYgSqOddOWG18y+THG2y8xPA8X7XBJB
jsIhqj+rAcvg8DK2j/ebcAJERJ21zjVkAfXKw3qe5kykhY5c5YXuasGWSPFNOZ8tmmdNIiOm8N2m
+CeNw0NIsLoTrvrkh2jrqDcDLT02FA66NtE5w0WnqHloocWhjhhZOfeb9Vgtx5buvZn21NheR+Zb
WX0IwTcysfAgD6gkfRMbSE9+sBcZdQAcDwSUWySaRe5nb9zFqdNDNvfrQgv/dUO9BmWm2u4s571W
vKvx2xa7udjqDE2Zdyi9r8q+kI/mJ8SJZ2bFEX1o2RFLe1vSLTfS75fphKJduVaTbAvCmI+aPznf
C2fu2Hy32Ytjn2JEL3b9EakPlGUBZjwGH1g0/WFJ0bfvRu3sTjsC93qX9+GiaPMrblr10YDa1Bb7
rfOldc8Rb0qfbIpia6Rv3fDtlPV2RniL8oAJ4dki7bpBdVhqihr0lCO7XLXFlxVdnK724Wdhagg5
fO7qd0qCChpgARxIkUeft9BWQiNjOPyr7cu9aNXTdrZ8yqc/aJCq+0F1u6OvgN25WAnjp5hplfW2
c3NKGy5PTvGeOHwH8aKZbpfiRbmoZZdHaV+43TbM0z6Rj+FfA1zyZyHelmB72raM3tLhKuZbgVBE
748aM1bkeD11gFaGWCPhRJKEsKeImQI68vpDTtfbll+/9+k9q4LSlPGxMfPLSGoMP3y8YX7x5Xgd
RnSECpCweNA9IMiUpKm3ZKQy2P52pt8ODUpKe7s9kQK/RPeWuYCHwZ/TXw0GwqUKrkdxPcbWGl3p
bGtb0EWqjd5RmAUyXB5oK9sWgrWKukp47UDPiO5D+ZRL9THr5qaL9oV7gzBglc43hf0eh7/yofco
ai923Ze7b/pHWfMPjuzKq6HY9nBzOCf3Y7yXdKfUlVjFy+mu6xnmV5NTNSs4M+4HhPVTcE+FlIeG
8cUpyP2goLJ6cintqTN+5A8OMY+CUhKRyyxfS1reOVvouPO95SOynzt1Sr1fulXy4RBNJ5pOV7I/
3980uGleoj0NRp3xkNRPoQEhbzsBpY38136rPJiZ8sBJxu6fBxoGi8LV0/ptRAh+8pVm5xrtAWmQ
iwwUeQH2g2E8zvq+7Vhlxc6anM3AtWG6B12DkOg2VvogIUnG5YpUFbX6w9w+zeOXo/PEfOTJpxbb
iOGQ2dMxVmtn1ayRAAQtqiAxfIzOcakuUvupoAjrmPwLunm/wH20ctpV+b5oXoSJCPNLOEdpPYXj
K6VnVbRf7E0bHwsC6JctqVq+VTx4ILPV+JinFwv9bdJ/5knPQ3C03VfKWiZusSTCxfJqGy9RelHD
SUSH+S6Z6m+pPJCUqRaXeSVICJ7iCV1l8skzHibjWgOrDzbv423RHz0VsMihHfnmPoL1JrCaosnw
d5JUcpUnlw51O6dgReQEbW499nyrv8aZHiQGPWiphUxiIxv8M6ikQi5nca8wPBfU90XVXjlPqRhP
g/EZqXCbGx5YNT2H7QMLjS+dlrWnXA1QGJPYErZEt2sdMKYzMANel8wEUtDWzlYSP9BstHK4gN3y
aRmQ0bqv5nw/7dLDRFFG3n0naKmLkhKHcl/ov/HgrBrjPeUAMERKhGLqgz4XDPATvGI0/qo5XmvJ
TDTX/Jh2BeGoQLg61xx/fdCzrDrk0Q1mdKu8C04LpoJos9y7NBk6JidwarTU8tmQ+SYZuycV0Rmy
WBw00boNPyYbNf/4GtbnPLR9rYG+B61a7L+hK9ZL/DzWX2FMdisiz5QjoQLBbLV1ImAB7Aur36mv
6U+2uLSiYhVqKKf53kfayj0DuaLk0FPGa5PzQFc5dRbRt2XCWqW/zVDCR6DlR1HDpdiuHXUYyPuB
5+bYpekDvLnkP1kibwlpC3fAj9L2eRhuVr2V/SO9GCgxOLTDTVv+mLDtrZfAf/5VbiAVqR5h+IpM
hl282ceO2gz6T4MlPPSoNL0nGKui3dcgoALXzsq4K3y1m5ZO+4q2I3Qnd1Q/+mtDOu53OnI3jRa0
eeIui19mY6EwsA3A/k5d36TBxAk+hutemm9G1nwtQq5y0fmW+dMUf7HtHG3acSLSSIv8NrYJyznC
NyhAGOdloHD0UmtcuvFb4r3Ghh4o+tGK5d+EOiR8Kec/r6G0EP+N/qFojVZ81HhnLfsS58vMhpjL
z4j+53adLmI3OMNJyZex2UjoXGZgSsFXOsQw245ofyi/Vc2XbV6biiHNhKg5NtUm1x+Vsx3k3nbw
/1OQY7sBGgq/Zz6UZbJVNPiOyPsMce3bo7KOLeS4jH8K0/YnoONe2xvQpDUgbqq/Ovj7NX2L+HMl
2KNIjfRTxI+smXd9gJ/ctzFAG/U2mZTlqH5l5tfJ/aGh8N9Cr45VWH5hPVTmC8LVVVJNYD6/nO9W
+NBqR93ZF+lWZTQM89kgz+3lybP/FJ3woP95uyni99EJiZrnJMKYdNB4fGAKqDo6QT6b9m8Z1ahF
X+BJEgRvKM3Irk3zPzGdRfNio1ctT4SRwF/wJIsHWSP52rX3wiT3WHfsPfZpKP5MKdcRxUYtWFXy
IhWcEr0ydXMJ5Ws22v4wP/RNCOnPSPauo/qayfp0ANhZ+HgAuvDsJLx25XMxvGnNs9s+jfN2IDCm
dJHiE+bWHuycP1Bf2u7DYHuxvGOXiH0FVJLNTD8YEIv8jS7vxykhI+eIVXDVLU+5cyzkLaUfZpl7
35GURdP8F48HQeXZQt7Qgi3PBFgtWKdjZjqR/g2oUGu1i6g3p2Y3qVhxubnL8sejXieHAkv0LSWs
JrKfJn1A+bRuUqpgo3qnkrehmjE4tDDX38n45WFWjtEeaOatNP417bCNzXltij1FMSi7eI4XV12V
Rkk5Mf2yQraRx0HfkjaiDZuF6jDZ4MSwqCzOxn8Wor5ZZIROqxM+rwNQQ7jC4vdG1ZC/cEqjrc4O
oQeur7kPGAn9JStPeTVDluN+BOqhBCqZA2PoDh1p5nwfTsvCk2GpstqLSYCr0rW/0GqCIiQYt7H8
LBJ/boswyZgCzRIfXoSdCBy29JQ/cMAirzg4/bzryVUS9541WgWRyfddt80MgVB6+dZD4xHGwi+R
wlqDtzW7Pkj0e4PQsG5Ka9fMvOzOPO7dKrqpqbrB5uy8ZQhcKU5VRWtzvfggYSs55xewzMAcpgP4
/ofNcCi94UBJzpW+1fU4zpukjpuV4VRkXcvADcW+d7VTkUXH2NQ2JdT/Cibjt9XkRhXTUzQLWHyI
qtHwF7vbd7w1iUc0UWF+oH9hjqDhipu4XeEM8Qkwfo5Nc6234lyazeeUuTIwKgJ3vdw76Fy2aL59
ocxVo5nB4mmeb48Zhr+/ubj23bO0BsbjpVwZ3n2Ty2/QQpcxyTb6hGvAmQ8LyS9o4i65Bz9ketuy
1aEoqczSu3NZQOuVMPSq3U1heDGSgRxVQujV0j0oiiFLbVhnsHmhoH8NYJmS9aPLyXznMy/oCs8T
4bxlZL8bdb8auDD7zMD7hzrHiI5mlNOOlL7qJIVPxvLaLV3g8WcE8kg1R743pYHFwdHQ/rrMCzId
+rkiD3HFstVs/dRVxc7seE/RVBK35beug1Qr+2g0d5dV47nVJ7+yx9eOOk3YTArfZ298Q92/k+30
RE/U+ziog5WFa3Ohv0CnVpzMU1ae+04Lkrgh0wmBNSzqXKHltR6F+lGhvfUMjUIT5xgLO7Ahlgt2
RUl8A6p28sS4eyVvL2FQxzhncs9wxfVSv5hiCOR/3W20GFjdGo2ZH8ftrul6uur6rRITfWXUWMLs
0Yi9d4xqLTEEmtn9/eGzcyMjbP71qL8cdefQ6cua8OoHWTGtDcb4PAAg9U69iTTwOAHqM9nTOgeA
B5b6FbP3lJBC7NtDzF9K5r9txe/tFkFtc0Uhr20MpGcm4yO97zawQTgHlBChrEH4MfbpPhvztdfm
eyFK/J7ptpnKD9jkfB0uMQrhWtu0LTTMXXlolPMJXgJQZJwoRwg30MVWoEgijNNIgN1RkxhyG0h2
UkMmx8wdKSKLtuEwzWuL0KkOICKf6mMVcZa7y6uF9HXoGYYbzWtpuIT6Gu7t6B5IoBDtEXHRPpup
YcLcF3oxy0h736/3yIYUKx2t3dJ8pkNzTU3dIxVx+SrFilC00XvDwzvPpMrr6lqaDs0FVlFvND19
Nvu3bGDD6/DK6xKvIF8nR0ZTP9t99pHOMrCQrSCO3E1FRJchI5WqmeewiCKDLJGeFesJQinU81ML
E1b3HMmMPTweKfdHo+rHGe1kF/NS6KXvonVAxoqZGy34wikfJhQc8ibUDQMGy43dxocy7FdpWK/L
Ck4bmwNVlAgja7+tuIhIe0dyDS5fB3Hr7gzAVRosgnSYKLlzVkZmbh23WBt2+cB8ecD3y5bFQNxr
fkQWtmvgaW8ltiG8l3T7+EkJFmbRSQw3gMggrXw7x5vVNwcvHVbVfV+LKU4v9G5nMe62qvizOzx3
hbnc9BGqbZjPA1vhAiRbO8ieXRqa0Bu7Pa0tJSemxEZUqgxUz8DvZ8SozjwXtW0DslIdO5ZBqjV9
XRs3nAx7E3Hd3LVrA4WeN+ZvtUoPakqFj2r2cYlDehyt4qmyESuinmArxMSWWuWtw5jGrgbHYqKM
TXVxRhN7blw+aI54irsEapaRzObti7c4tIIxhfVd+BUBRbEqrcNw8okT35ihs1LSRUVAI2sucZNR
FT4iC3eA47PaBC/p8Hf2tIzilR/hzFF58eNoyNmXMKiJ3M6XsfClZoNppMVa4lWuW8G1i0U0dtfI
tfxouu/qjW+W5Um4+I51TpaqK1EqGSsvlj8mJhN/ziw/tiD+hYt+mqtU0ASaS0z8XfdbMYHXfF5t
gbWX9XGSbRAuIjCB9mrdPOvA/g3mjVU0dHS9tsaxtJYXMzV3aLy3tdE9U3FyhRE+13w5wyS3Sgsm
rwIPTcddTJt91Mstxqk1lrIAUu4qekZVOEgXkyDBpFdSIz/qEaWoC+uni4VNAz+GjGGNvbXbMZQz
w8VKe/JMVrex3PdM7DTh0kJrT+qQt/cKe8zPhrP1pn8Wt9dQ81eTA9+owyJSDQVzPq4H/qlO7ELS
Mwpb0YL43fqeCd5Gcf/Fs8cBi5vYQoPcO/0tt+2NmaePI+BcP8UQwiVer+iYtM0Wez/0Tu/LKXu0
rGqvK5xx1bA1ZPqEGxwsFGYW0n4vpLHXLe+vkQk14Rk2nLh8rqhbudPrpgCAk+qLRLSTqqnFCa1L
RSgNfno+ZFfQVIzS0OQ8sp3brIHB951DgKP2MSIj9EPyEHM1TTBC/PdKA07Je8/q8LQojGpjj6Iy
jl68cjr3ucJDiPjfrvtypXAwIM6qtqDLMBoJhkHqrpMUdoG7wcKiiPr6zqVoBAugzp/Givbp+cNI
M3pBBrQ8tkMiPlZuw09yxQTdi0MZd7AAYU0+g42ou4VbDeJ+okkQ0VrIckoz8O4u25yd7ky7/Zbo
/6OjZrWDXftxJ3NjJ+lpAmDEgRLUkXwX0bBRYWs9jGMFcuiSbVF5rDTUAEMnh9LR/YGOEKdx19F9
ZSxm1njcqYJtQrbdg7Btv7XdFUqzvVknf5Xp/nrucm7pPakpxLQsbA1WeRhbgjAIEJ2M+GBH+e4u
hGHsXc8uyrM7BgSkJMFhdKMFMpmWlWlHNBaDv1calzZQWA8+Gd3vQw3nTcKqarUzuqOe/SOLmeZo
5EwlIRpFEwVoGjaT4eEBoW8W1n4z5NCuHQ7zcmqrvRWT1EjEQjPZzN0W6AoZCosJJN4PWycv0Vgq
tOdpaRGHSADNkzZj2KcS2X2oaknHSppxNpviivzvpc6LlgJs984SDcZVd6va3dBv3G+LJMbcOeTu
d9q5/0QrPL6uBgpCJ1n8bTFhsQz7xIlrhu/SM7IjgVH5dsTGtR7xkAVSIhQy6XrZhU5ZNKumyr5S
ipEfK4kCDAkRHTzbIXb7fWvo0AXWrLHw2Dc1WM1xauPvJevUFqdhgou8lBRlthm1pnH46Oo6bs9o
iXmuzdhAeQeOZxBfIdy3um6NGw5/92JYc5HBgUEE4js0WfRpWtZL0IZsCNPDYNiH2iMiw2pxVtNR
j/OSYtwdXpfi3JAQsu0WC79b3dA3LrM+aDIHVVOHTG+ik5urwVzQDpXOCqNady6MX2odUdmmdGOb
rmN80TaMYGtAHB/VRAzUaRQeuoS9vsjUhDPVM2CesFQ/IUqL92lrIlcyQloOqAdLX3Dso/dyacMl
d9IDOtY9k2QXA7vONSWXwyXUJBovY50437KwyS6ZVXFtJzd85TPUJ922Qus+39pIneZnSP9NFFG1
68wOmQ+d1+LyNuGxyZgpvqkmXTY0+RVrkZPngTHpS03aGCGL6gB1BtIHcFKu09xGBc9E1XF6zvHV
WfrqL1t6VtykKllCLUN6iLAdkkf8HhffY5W39W5U4rl16Ta2pA7QYuvnws7DreUO0ONkkbwTc8N9
27v4jW0yVy5eUjt473pvs7SjfoN69l5UGUJ+2FWGFhI/57Ht2mETGbV1FJ5Ur31nQAF7xbJnh8TZ
I6f5mmba8ld2eX4TCCS3zTINuxK2lIYDmfB+pCGMDtF/TOajqf3IDvG+p6kXMzKgWTxaGfUMZ65K
WC5wGPz34JfEVHC4ZWmDibkR/I/r8TsTmCXvGdA7czafE7cxtvaIgoQBps60A2oVATrdgVjbUcFR
pYMKAwjmb5hpEXxGS2lv0MwlJ3Qxxtow4Chq3KkMZWU/7ammRfYhlYIDrGx6fplOuBKrV1EJZtRB
46TOcLmIVZ5a7dZKMcEjY+wsJCF2v63uPE89es4/L2mp1sYGNqwQt+JPzCg14W+drPPankAzIsbq
JHZ9ndZlEFsOoJI472f+FxxQBhR4JQr1YCgClldk5kBGywibHejCthuSX0q5EgTOI9hQmXn4FhoI
sJjYLviOmiLZvOLT6Gbn0otDbXJezNy7HQEQc4zA1gUPTVM1P2rtAyQdniCVjI+J3t6zpeghSx3G
C8erd3WVfZvh8lJkE5aW85DIixuTjo9Bk5QOb5qR+iGt2UVtxWFu1M8pw9S46mMO0+LuibZDu7xm
k+lyLZU1+nrqa/d0Jt+jJnT7VZsUmCZNxhs7BGvNQg+bSCfnS+8U9b6rBhehLjjDejK0j8Fjj1UM
wbds1itsl8awH19JE4iHDR+93Sfd0nAAgL4yFqpqXaROTT91Hv2YXvTJkLKc9amsbjnokDW/RjnR
gIzmMVkbIfkG2M0jHwMqR1wRhn+taPInodzwt5+lHsGKh8neCd3HkJvweRyt9mhp6AoLjXJnku89
TpT7qZEvejDZid+F5LMx11ouftS87YY9WZJQ+5EFHsLok9q+iEdPp4eKoSPo2pxcA6yv9c7EW+RT
cgPAOkczFEnaiBY/LkBrOhmIHUGv/HKJ4g0/a7TXkgZWSAyYyssMh9+i6fZxJN4B2RPrwilvb0V7
2+AgWY/Ex50bCyGxwZCG2BmGdqCQSpOTWGW9xuQsm+WmLfDd1qiZPBP25zzxtPRGEgzEKyGLZXOh
xCoEy9f0VdmCc9Vm9zne00qIjev8gQrmXe9pMJBG2mzGuMANKeJGfI16wfiN7KpP9JFmu5zxDhMF
gzpOP0rXBHlWcSgx5qL44cUX2QZ9LK+QKvAVwXUjuk64jWjWRhVNabzir72qCiblSHO+FodFOxcq
YrK1s1WkgzaYbognRPV56dfJTHKRwGMRerhx0do1fhe3EeIFeY2wjlDGVqOZUG0frgC40ope0jBs
18NSn+ux/xVU7gxPktEMGUKYXtrRzPddi0+vxbdkAaPHD17STRTpaV74GmnG+FdwoRMHZhr/Stf5
Ac/ygnos2LMY+zPfC6H/vGg4DM4/25WIDIqGfGuhGRoSWzqGuNeL97KxjStOB3UjIAgX7l0oP7rG
Z99XqRkk+ahzWvekkkUknu2hDfo9tEvG95m2D81d/ZgaoFUOS07g9FmxySPuYrxa2Jatzrs0uYGS
sdOPeTZ1d0dSjcYyaUBvpIbbps5v7pIT2ePWX6ywCnFSlNW8/swnQ0sXtQ89QESTm8bZmeACJhGR
o3WwrfmxXuRfqJL7lGtP34h8f+oZFdTUOI+e1KZzGIc4eykFaXxHNEMfkHZncaHVsuMBwXkFXgXC
P02y2hqLPrr7uMXhHE5hfSC/hWao2Ssu2CrtU6Fc0l1Gb4whQjE5vxWIYQMSAAARaELXzkaMANId
E3EPGoInxjfhp4L8glMlZepdk8iDtLa0ibdOgvZrMCWSnJZo8j6aHt0mwRVyY9vJYwTE3Sjdj4xb
2LNTgLiEFXWe4+QZv1luP7X2+NRYCqSwHi7mqJ3KNmvewtBO0T40oANqMLn7UgUP0g0/hdEJyGPr
dexjiDCneKN9MT5bcaRe7ckj+URMoLYmlnXK6q9zXT1hsnrJXZxUFjZK7nJO09XSNO89kcoPRcoM
aEmNlKOEoJ3MqsYPYbiFwK2Mp3K74BssHkWdvzXR3TI2O9Ba5ajpDvL3FIl/1BR+oxZ4Apc7wwWo
WBVD/5eXxa+w0hJsCqWQtGGjGxKqeGXSSA1+bWpkMwge1HCrJ6EKpOtY6PpNhu6xtygDZDb1m0Yr
tzJRn8ZQ0O7WZe557qN72aSHjsFKiXVrY3DEmW3JJ8aLTLXONHbKrFDxJ4NX6espLUwdutXSKRVM
uz/NdIogz5hx8gXtdb443wnA3Kasko+6LrGRzCxCda4tq5TUFl/NDrpLPJ6wGIRgBOUcF991IYov
AtTueu4MkDKwWpgzJ3JQ40ur5uQ2ZohIUzn1k26kOks+h9pC+lr6ArrBAso9hjKhkxEEQDw0u7sd
J9uEsQa8mrqTvq/ScuT9D3UEh+0cErEToRV/Yw+R+7auSZzodeSDUzWVgS6HeJthTyfrcbGWix6N
6jvn5c4CzdXex1n+KzJIX1Llyg2FWWRJOYP9O5i5qvzSGB/HoRvebN1DAC07pFL3TOIio4SGdbF7
gcl9ERgn13moOasyNfpNk8PoM37HeB3EmxlT1rpDQ2IFs+X+Di7XBEuPQyoGizQiUIc1zl6wBefu
XDx2M1Bc43gdf8hmiyLiGYIlTM9x1l2XFqsf05zBaJY11rWIS+iJYhbwpUxPq6wk/7XGlwEbxW8S
D0iRkq53gFOa11mO7lWjoHUzxENxDKUyAkabBtiTdjjXpkZw5Vixt2lCr/3N7qltKFAYGQdHuyiC
pn7alD+oLTzEGufCGq2qG3Qu0MGkHGDi0C3/SWux1lohehYToU68aZWfWzxwJGeNO4lI6Tx4stkn
buLu87YFK7dSfK1jj9cTZTvEx1Q+tiMnTDEAuAFdmncQGdtRS1YJ8J6G2PN+fhABNdwIupF+5ij7
oSqN5iMTXXdoWi+7dlMang1zSN+FY3t4ezXlj1kybzzirEUQKivGhNLOB8sW3ws6NY1YuJWo6EYr
Uk/bD/jPd1ZkqMAGI/NTx6x3ACVIFgzBWe7ygcLYNA5jmcgvJcj4ne1kxB3Q05mlpa/Z/8VdiATx
L+Dhow5UBVOigbR5erjRB/13Uf1NzrjwRSrmTxcA52hO2Lnh4qsD/XXZ8yJQ1Yl8mk5ouWXvY0qB
du6Kl8VOSIORIJWWhpBMk+m/2moZkZi6Vp3XW39Ob/M6Mkf7sTnMT9i3DH+CrlrhLNNX0PkgrcUh
8eZ7oJBW+1OWyI2lC1etFmH0Qac4dOOJ2awPsQ91Ua1v3MnT10JAsKpurglMAMmyUbYUdh/w4hP+
EdbOsaUF5m80cDx3k2I76hNt2SQM4D8Z6UyXmaBxUmKa/5F2ZruRI9mW/ZVGvxMwoxmnV58ld40e
muKFiEHBeZ759XexGmhEeAoK5K1CIVFAFkR3Oml27Jy916b+B+Rz6kZ5nwr9Dr2sWdVhy5yKItej
bEhsGGx97u9GB1zmWFbGuXQSa5PYI0YZX+XEzg+m7X6zuzJ8ptTwXgeTDTwWkVUfMEkOL3Wm432B
mQbLH+5iGkJV8TI7mMVyhBKbBmDpruul/SuyH3WRHHzbGh6qFJTkLgsYEpZewEZhTvV1pYwYVIAw
cF9SbsNYS1/1UIGOKPBN0GacohcCjCdOILgi12hUyxXTpnqzYFWPYpLT0THnYkvBzXmbpsl1buRv
oPeSzWA2X9LGeBGcB7ZxM8kT6Kr6Cf1zc8tAWuFDDGhhycQ/ehj4sAlWwQ/6Nxb1C/YUt/TrH9UU
9TuzS/xVR5fhrShmQQdroMky19aJ56vcxZV6T6vawj3QZYcw07N5tMygaH+OjmFHOFTdBmJcINdJ
aUbHGvHWdeSgeMp6e0DPFMO4aXGUOuk0rut4otnEihNON+Og5WPjW4O+wszkryvXTOOd6ZvxuMaN
gqAjduo+3cVRB0AmRXkGBtWS6lhp7I4TgKTDHPjyrJmborxv0h1B0KTZ4js4kWLBaDO2CwAEhiTJ
0AOJChR+m86lsZkdZ3BoMYmENstUqpXj2vCaEmEhuJ3clzaiH5+YKkg2uZqf1awYI0GTUjRN/QDl
54QgqfTL5NBK+S0J2Z+mcmL+0FTTzPgzLuvXOYm6AM5rgYAgG0MC48sOmBO9mXtX1j2td1PfhjGN
KV9EajP2iGTGjokcmK95SzR5vWfRXK7gPTlt2n6XYRrtLVSUGxPV2YaxQbZuO+1tszlJf86eX5+S
MvYByvnpYK8bxTSwdmx5N+vSxd9dW7uyjd1tyvntOivDlvkfY6nGzikQQmndEiXsPVTC6jae3ZJn
Z9CyG5DrTVFonsY5nZ9g8haHuRjkvVSGvfbcuL3Hrp3vSnMGZ9TI8cAcgDaUrf3vaU/RQbuSkmFW
Yo8dFglHw/oexREcrryN6MSJdJ+6hVxXA/11bOQotlxXkmZsCRSd9k9NdXOK88z6AVQAmptFQz8D
/jjzkZn3zWNl7MPGCdc2VcOmHhmn2qPMbuZyQr6gkh49YciGxiQqYrlnPJJPMsLPHiB0cezgScXM
5NgxDPUsaiO7sryyObbW8kSxL+zp2hGu04hsF425vOddWGZQNDazkKYoODSSBvvMAyTUfXUCfupm
zoelq5tupYjCl9GZxHUmuvpL1vGEoLvIEFjaCYcfg0lpqoWBfjMsAaMCQ3ZBnkCfZSyW5PVXGUbV
z2GCGERHvjtgLUmOVZCVt3k//hC2HdxSTGQ8V2iavbqqsEnN+cGzy+F+LnP7iAsYgh6DyI3dWmBn
VJDjH8Qi17us7mXN1KPAbc7phwmdF9H6itpAboDbYM+poAMj6psHFMmQlKEUr9o5n1YTmIdd0PCy
SRr3y1SdyjIJlgeY5WyaaGa0uGzm1yTo9FMTUq8NIdaMvG9t6I+ut0stnR0ELawVnrdXOw2XkJY6
gtNhCxoXpJ9uSAQrn8YxYYOiWmEkBBUmKtS411AUf4UIyVZpMfgHkeEjtTJUeD3MD2YBHGxkNExU
3gmG9NGLdszH1L4bgLYCSCrultVr5eC6XOXsuluiepjZ9QXkqq7+OoG5AmHq3/o2znZ/yuNNDXcK
/Ur4izUIOK4cX6ceeXFd++oQDukTxVK7doVxThV12yobdPUS2GK89apAnOY8+qnJ0ORDukFwW7iJ
2I3jwPPthcM9p0a9I1S3ea3KlEa1VsjkSsnAK4zes9llTBy13XPJPrIxCbi8Ai1lXAW+bvAth8yC
hAan5zjZNRQ/pCThHJjL9sa2ZY2u+M4ZlnaSMtCrUD3PDJ8I8A1t6rZKS3vvFpyEByX75yDO/Vu3
6epTEeX9lpMRur4hi87MN3CN1+iDI2DG4WrGFrWa6+i7l0XFsS/q9Ig4g48OUYkGQIBQuuhaeUqT
kj6L21pUHgFQQ5SdOj0DJFOHbs7lA/MgFN5Njhitx6qAbmf5HQIZU4TMLaysfqzUV2sQ+S3PHPSF
MHwHp0E7NVLFneMrBBJRYc6/oqhVm0bRQK01zZahxVpjlYZJKzmnQAc07buZ2o7Ysfd9Rbh2UNVM
W52C/rqZV2t+XXLUuwY6TWCax1mgs1FQCVYoOBGEtQWmC0RKqxGcFqff9jHtqC9NmZ3HTt+nXVBu
BWTuPdRP8c1ZJOXF4izk7aFo1FaNRNcSN3ZvfJfpUO+iRo8V8Ney3sax7K8hkQxkBMbfsFv76ywT
aHlNAnII5xA7UqSmYzhDzglMRoSlSN6itEESrCHmOl34DeBNtgvQWIA+S8ZTkRccL1oPVZPBAWAT
6pJqXiCn8Gwz20dz42yDKa3bHdo0JtSzN66VbXB0NBFxufXIPHNsjx4W2enkTjlkL1974bLyJ/ch
Xf/vJCA80bCSD306J/VR4ZYT90nawjhnhoq6n9lbczDbtn6XTRs+RLbr3vshUuKapOQ70uIXWpVf
+2xHSdzjHp6KAt06ol3sR9hqwkVZ3sUVtSXnmvLaz8fwTrpYAnMaynBNIHOZZfouQuas9LLx9DHd
ZlAOORIIgX6uSL0/hEBM9lhj8fjbgQBB4tGxKWGj2sHMUYoCfW+Y+IEaSe8W9ay90Sr4liKrvJpt
WZ9AHwYb6NsSD0cVrQdW5XUyevaxz8l7dsb8JUgbtQs8jL7JVAx4hUJ328pJfamLGWPcQIkljTbd
mdOwKDH5WTNdvMWBiyzYNXiee14pJZufHGoZrc4mrhrozDsDaMnZ7FuPd1sstgSU+LwfMIyGpsfF
QdljabrHqQ/9NGtVC93DagjxoKmO3s0TeJMDn3AaI7bRTmQO3gqdfFH45fttM0fTKz6PZu012J6j
3OtXvr2wzeVE/Ve76CwUTavNkCaYQNohvvbUCBI5786DkycHBT5+7QwG02GIUgfT6d3ToPEIrHRR
MZyrioZnKA7MkaF3LezpmEUcCIZ+jL/4ZfaT5RjmeW4vc6IifuwmfzxbWVewRsW4OV0Hxbgdmq8T
VLaTHqeEah/9j0cJ39M1j57yKobdP6Pv8J0x3IWC3r62fYHuY1bFHn0C5b7rvQdO9q0F1swtktF+
Jk3hWI5VsiGdl6qvrOHOhkON+6uPEAzQfxRPAWyKlTOh9xXgtXHezMFGjbZ0VzEjh01QzREtZkO1
6wUwKddCccva2THP+Dzlo8pixCCKvxNHX2kgeByts36TDj71wYgbiIaRf5ixGCAARlU3ljTyDJ/x
R9wz5xUE0s3M40jHqMOvqWEzRKBpdjCNsb72COHboMFAV51DfLwmsrJlkzXakZ+GAnfozeQ0GiDd
w76xdtykcDdZ3rthhwjDq8A7pqruj4o3CM54OZ+AIBg0dL20pgjwIYgHPr5VGtv9dEz7Cup+VAR7
yWlsN0095sExWGgg4CeYMccVBO+g2WrVFPvYja3zoOz0PEUBoAWnjBd+hVpZDcbLYGDw01GvOCaH
/LA23/rGse4mkLO7TkkMyL5mF1N6xwnAN99BiPYbmug2SD47kOdgDJtn6SaoNDH40EpvOABgE2c4
bCCLEG1XX9faiL9ol4rZbJVN26TrtnWO5MyAxfPuG3HyULQBXE92829uhIE16TkvwhSHVDogGUh0
Y4LcnSBfu0j/8t5We0YDlMk1iEmoPyMDwXh8gCwtrw3bar/5lcVciollfd9LOCHYZpq1TMufdBnU
e99JFnemclvbjDlIu4AcZiNB0oGXgGmWtld+xYlZdmH2zU4Tte2GsX3NO44YwEmouAf3B0ZflN2h
r3YUFKheXKumZd+M3UNYOdGx6GieSuRro+oXi4saQtYgmby5TPk5xSNgaKfKuK9CN7tLXbt6MOlq
0VhdGsNS4/ixZ5SZ42SjlE8ichrg62ML4S3fuYoDIZO4jpCLwdmEwpxvPYvCAvcgTR+mK8icSA0b
Ygo2CFidScsvHt+RmucH12gd3GHVV2WI/EtfETggEGx9S81hmNFi6+ZQsGBs9Mw+ZugxOU04lFHH
Sn/dxMDr/Yow7TSln6lQfNxwgIYqO2DIgVjFUljId+ogKjYrXfbkuiaIosaf5EqoAo1rjo++ixIX
/Fp4L/Gbw+wH5XbVqdjdd86QHebervZ+NbeAOJzpW01qxA63PCsFrEC2AUytjAvaZxInoGrpzGYc
sLhMKBMOknnTl7FFSC4GMd+MFYmxUUY4PSxYIMGCfXiQpnFrurrfcQQzD0Pdht/zUhpXymcgPBfj
996SNo9zFv3KYfGhfhybnYyHcjfIROMgjhRoq0Dt5Ix0l3ExZ0eCAnaawA40qijUwkI2ep9OdBvj
yNyPoLpXk8Kn3QcW05/Yb7ezahzUpiRqFG1vv9blQKduWWYn3H1XvTL8a3ekCb6KxvprYmj3q55q
RoqFXRZXIIHrjW1a/BQwBILgLevQIaKhy7fMIfyDE+O+8QlR2eaiiOFEOMYhCYN4GwWdwbIa5Fs1
IVKuTPdXqw3YUAsVjGYPFJ8wgWcioeq0c0XLEO4G/5NGAyPPxngMRKGP+RS5j2aVhVvQ7AmzLbSy
urPklZ8wyBts031QbU/wjmu/UWKYJ3ICjKMNbpBqBdzUWoFa3mAZfmdMt4ipyEpeR8IBw9QUpHok
SQcXMvHiq9RCy52CU7M90Mx0AmCvp69OboBnLNhD8x4PTujN8mgkZflidcBnbKxn247H6U5RC13H
wADWtY04JY3j4MZhLnUaeOrZntoBCQTegDwhyqsvwAmG1ncGROoe+/kPpH+05+Yx2PeD3W4qTrp7
j2PgNekU8uiaU7Nj5y336cyyF9e5h/MzGyBH6WgXJY33xkyO0L4pFivCLpGV2gRaEBfZrKOatgkP
4BqQmb0leymA5ADtnBlM/F2ZDWQkLAE31Io8j0rgPzOYF45FgQLTAGoJLFs/UNI5XyAE4JOAHgSF
Dioi3pZwsadP4T60h4y6ndjn2DZ+sL1HGtIYS9IQz3oX+05wQvOKKnCmVco6jMxWFnpniuyF9lew
regrrqfeNKg8jehIIy/cToZD4ZSV4tccek81zpcnOzV4pdy6c3AymM4jLuN656URtRWmNyz1yln7
SJkAWqDuI47d3dRzkJ/CbLQOgYnKJICoUMP4cBjE3jKGdF9kAE+a00mPfIenYy7mchPGM4CvEN9g
LoJHiCSHeXKwqtgVA7t8zKjFppRWGE5G08jTfZLhsaYowDHQGAJ+FpDg0BHDuhC5uKLfC50ijcqj
cFiH1t4SxqOGybkzBOKgls4QTDB8PEnh7BuVVg9ZmQICShtxgsY9ryNJm8Czo+LgMcg4ILqFcCAp
ZHaZCTJgjPLnJmdezlIbXinQig5y/4nquQR2uRrd1tkMRNdsVV5FLzqfCAihdYh6k07+tWtY6gWl
k7VrlnoC0kW5b0160HTE9HHGUH6I697bZSOK2ijq4W4MyIhHnRXPSeTkj4aF85aj84R0ix54kpZf
vGk0d6wSUOGYvxzaRDgPkWiqXQSb+Rl5J0CP1GUehUKBkWchMbAyphnTDtQ8UOYdQcO0TMnKbjbu
MhuyZ0/N8F0ThMy5rJB6NB6tZ7dlWxiIOaJOG8IbNcQlWOuwfjKyEU4Ws8Jb8NHc4rbMHuC6A+fQ
kCWbuWw2NBlL+OCCLnxSpyc/LecvBaXXyQqj+wlqxSbOu3cWlWE1eiQK4vef9j6BJ4BFqG8tRD8r
mxKRAA2azWDX6E0QpNGm/VUJM/DkZ3Rv6oreJDcT+fGoJJriVuwBbr+GLtvCKu9CyMdIwfy0L8XG
sZJfsEALHldABdhFK3RKSHnBc8iHMRi+YTH52sC5uBrmcHpuaZlvmMv2OxRoNCny1qMWCO0b5mrF
vvF7jij4pUErEKPTGCZq0aQo8UnDYvPoXayBy3irJGG0mJV2sVaNXYEfZguqx8z9kQCDPFVuxASx
p5IVYg5vCpN+8ZpxQvZYukm2d3tPb/yJNpHnJuQKVCRpgF5L71D9DeuBtY1aGelPX7gj2E56mk0e
IQ4vfOc0miUCieQ0Vw+NgH0C21+8WWVnfY/Mhajl4BKyOU6uY1CoN9IfnLXdJdMun3175wqvfomH
hr6CwzHZnhJBlyYcT2jP5Q9WAKynceqQTZOQy8Gp4AaeI5upGTSYdphFp7mXnZCSZtRUBYUHGS8/
WIaptQCS4NcQ3j6EkX5k1pdszVE1P/ywC38aBWDKOPGjnayifhVUC/8y6dFGo4GDca1oa/Vl9xyJ
mmER5RqKXCynTk/nauX5BBXFZRc+MRj2KcjT5HEgauTBA1OP5n5qIVcN/q6wKvuXrZHe8I/4eYCj
cLCQSFxVHX3LdWIMNpr4NEUYG4HQP1VJXtE6qbIrVqv5yVSlcW0yw9+nVccSQ7EiO4omxDGcEmMH
B54vvsGreWlE8NBBdwdVTp8p9Z7K4alw6O9Jmjl31ei4xwDlOUKNmWOq7k28ZUgFE56jm9h2Fgd5
myM4ngtxZWYdmQq0a/fKTKIv5mILE44MT7TMkvdMMYnGqd9D8V7aa7Ibt147pkcOGMX9PGZ6Z5CE
tgPQQk6BnTxHhqqKdXOIC2JeYMZ5dGpdGuyEpGysAKbyIXO3CsWjvgqzG/yrgEk6n/FI2Zr4PGLT
ProAfxZESvsc9Qtmw4V1Wg8ZyhLEngwC0PONKprXplMXWxaSaNuSGsElCL3gKRCbyejKXV6rGr19
4c8//CLV/PiLriOPquugCWK0rgakdrGMimJXP1jzrJjMjsXG0623dxW/lF1DJBBQj5ieFc90mMU3
so6sgx0Xj6JiUaTj+//kc5i14TSv5OgRfZSMb+7gljd4ncIfnQz7GznTmmMog0qvsj2qCVinIJ66
7J628PTSFywFjGAJSk+dp6oa61XtjG+SWdBPP/UFkyWPww7Ja/qYteJ14uy9Utkc7eH2uQu2DSMd
zFQeqpanhffsaIUDmQZVQtmDI6Xj7dBQDZfYFbpR5TFAWL+KbEosD/5qB7A4xz07mEtSTAsD2KOl
uW6d+z4Jq6dCw+RZhUEYHL0x0dcI+sqNPU0MQIWabqo4c9m7W/dW5rTLCPhL90HngW3tHQ9ZEBN4
poKEcExefapoPt8z14iAxObf0fUEW83x/N4OK3kYeyByMXNEtEVmdk2XFQduZhb7XoGY87s6uBsr
+weY+vxaFj32XjW40Pb9eTVxXrsleYqlGWU5ywXHdDkW/qNtI5oMnJLmSg7dMWGgec6rmgESh537
0cFoEEmaDmqARNTGpXtb9w1bqKeXEg0DSDyKhOYhP90kcDIlyURWyHJ+IkMyOkQu8irObOZCgM4P
Ha8j0FvWqqH1ok0YYUmx2rJ5tCZImCwooGAC4pjQMxp4ciQN2G6K2E3d8nuwFM95VfXvLpTGH5nd
BbvUIwRlTkGyhIbf7+lh5mfRTwExMbplxgWBNo6R6ThKTHSt4Q/6yEyOrYPr2pd43KQJYUCTQByZ
dXtsHEwDlqenZ/KxTJqMvr5GkoNB3JZvLlCJOHY4DiuztWC4tSEI79BjTCWKWzBeEe4s1BzE3g0b
8r069BclHbUURbGBn1r6OM3ctCRqIfdH4E+gfFovFeQmSn1dos3f2ar3rqpsLveGREjTzUZ94O2j
oG7ot7exE20CM3OPKerYDZUdS1LbvZYoCw8N0pnHyp3Jau0IU4xczGF2Smnna9JZ6D4ZO/CfvL1O
Q/E+CffJl+LRSa1hExeTPs2O9Wr2Fqj5lD22zZlYIL90Hzs8dqekZecrWp6UykKtnRodijtNaECP
DmE/eRqHbIUoi6Errws9VCowQ4G0ZQh1QxRWuBkShSEHGDcHHNzZzdRMrPxNcZQe7gHVVRzQfJOp
ep/nBxBbAiV4Fx9yy6q+Ub1S8yBNBQ+TpB0rohbtFcgtHmFwQQYCJg6y2XetawE9MKwOVmxENzxh
6ooUt/nAcaa7M0OB9b4rcpaMEtOs05ZvRCVhJu6NzllJjqnoF03cJzVyENp6nNIdJVk6kR2NSY1F
KcFLY6BHf1S8ZqyIUm/sGSNLr2ucV5HfvNR13TyIhvTHoHKTfTCNcgN6zdog1/2GGoAZIQjOU8EO
tLXbACJ72QBjwLS9RuPjHNIYroDqPNb+yfzajU51ahjn4ztiHtRIVM1BRcN/QCy8GeTwjVA1scd5
7+7cTHfvZBnZ19KLGSV54gfIvmxXQ2F99AbvW+i4SNxq5hNM036i9pVbRjmcVumz00qC+OaWA6oQ
3RGw1du0/kSxtzT1msQaTm/V8nfOhElQk+u10eSC7x2PrK5iNAve/VJlh85Qwb1ptdmj5vCIkLwd
+x2VU3TNQ/WjahlalFnBKcIN2Zf8XmwHU6AvbaRYOY6Rb0Z8vSs95eAKKebW44xPE31gse0CNsLW
Z/xEhF+IYy4a96MRmviC6MfQzJlagrRgInpI7a5jojA2/BScx0Mxbd00/2WSsbgB+ZR+b6dyeLCc
zvhWDfSJMlO1mBL1Y0WZecu0DSSV8Mev1H5vKM5seq7YZAhFHTd1R99o6JEvxHHxky/Hy01vaEV/
Lj0UMaMptwyb6zHVGpxwVT+ELECHsISZifqPeQVDVjPH1Y4Yh8QVxhomDrnEim+tOeJAkeGp1RHH
KGf0Opz7/uRfIQ8gBKpzJjTGtC3FDImmIw0E4RTqpsap52vP6wEdh27y0voIKF2TEUSTsElYYuAe
0ghbt4Vh0Hqrayj6dYNWZ3gjkJLOcpI6sEYEjH9cJeNYHJjZGOskwRHZS0VkepqzfwqMFWIgjGjO
MVN6o400oG8VueANhvV6IjmBweMRL8pdnCSsLHY+7RoroaUa8qalQD7wdHXh2k0mwUiHuVpUdNQE
6O+x0gh0yI7RnKzWrphFIL9heqA5d3RTGWzd3vkVeF0fMDgdx+X0b8C3wkqFt8baFMPEWLHyUTDD
ygVGF9tTd22jXw8oCq2urQnACljv1uRmhJy6G/mCGOmlOpEy2aEFIOqnARyOmsGzeiawFmxGY2n9
RV6TvA1dCzvUNiChAzZEyRZY100Z0GBBw/EznAzrV9xKpsUaArCRlu8uLdo90pxyT1DctHy87Bfm
A73pFUP+0ORFByEBY3AhmgrWYlZq+N5ZCA1IfKlAaq6K2sZMnuphU9kC+Bem3CMtJfr4A/XcqmEP
xhHnJIeaSChgp6DPIhc7S+eZYIMTuz4x3ZqfbfITzvx/CThoQ2ObdZGx1V04YfJDn4RAUfw0OoSZ
NOiqn4mtIk4OicmZteLeqIWMoHuG1bZy2fxzZR0dG0Vfg7XlilNqj+8gbq4Sgmo3gObdrckoD4yI
cmCGxNa1KZOI+NBxpypMyiVT02G46XvDfGa0jWlSmzQpbce+1j5lJpsFdiepgm2ZTfUNbHFrW89Z
BTqC8ACnjnC81RjkRgUvyOKP+DXVZVksSBBa1ajSomit6w6gjW2h7AxgF7myhxjfp4wTMMFjxayH
L/Hgt28m8C5Qq3SaHiqF5qwgiWg9lz4sZsXzV0cQXoikfHYZkO8c/87D4ECttySXiBnZa2WgrLE4
j55oFgIkxjSGDnSZoOad/hpQM7xWOYOyuU/FaQhz6x5F+tIBDqxHUZb410bPw3uPPhB5ZE1n3mLW
yzwcRxZKcMeS8mgPeCkNv3ubu0VAaQKpFRE+c86T3bZtozfNprhKexoXNNj1ngee5pweNHgaJGwA
xuM9lDuEEwJQ2wJrNQxqkVh4jGCpm2m8CO/GagA5QgCpnzkRy32PaRybNFkq15WUvCsx8XS+jMeD
yfaFNtYYbx2a3OIwVuiSSSNLnPKhGPH3+oisWI3ol5lm7a7cNAULUbr8bBmGm8izwONbefaCxvzZ
aW0WnD4j/jgiddj2kvodgi8CKA7BDWhZO9nM2QRnjMzilVdhmZ1C1nJjBF7W8kHXcWVYjzOSVGR6
Uf1Cgoy5d8t0OCehZbOn8Ng1JsNVxmjzuqliexuSvXRtmijc2bklAhbVMWWlq6W1U8GAy4v93Cr3
R8HbvLYA+q4CHxHV5xHhHya3K9fVOFG1w3/+7/8pfwuHRwxHwnIExBhkGvBC++Xf/nlLmcozLcUI
CPqr/PPPdzrQHLyn4gF/9JdgLteFnL5+fol/ZqlzCcujZlembWlxkddOz81hYN0XD3I+Te4zzjk7
wbyMIfLz6yx34s8kdb6EdDyTW6UEIdh/fpUorGdryrz8oYzvaF/okvAxFuYueqswHn5+reUzf3Yt
989r1ZidoiU78WEa3/LglwdE1mMQLunAp9lN0xwRi31+xY/uoqscKU1P8Q+1PCe/PQe6Y/uqUFg9
oOPFidYWt9TG6C4+v8ryuS++lxaOYyveZA8ds/rzKp1k9GtFRv6g1bXF5g7BhoPxITUP1fDz80vJ
5W99dq2LbxSQ2MkDz7WKARQDZoBufsBfi6TxHdHwujNoPDPuGH563nlMaLg2f/my/3y1eBpdx1Oe
MCWr4XLLf7ulBGNlHnJCXq1rh6oyP3z+BT/4xf748xfPo8c4uVZTUjyI8hRVdFj2RgC7/P7zq1gf
3cXfvsTFk+h6rnTdgatU2XUQbmZ91elv/90lLl7gts/ImYi4hGnu5NfF1hVvPr/CB7eK7YjHW2up
mO9dXCEdaeWhj8gfvqfF1x5fZO5Ri/3lItL8563CS2bSH5RIg6G0/vl7x4E16Qa320PyzVm9c2aK
nHs3vea43xnXurtFyRF6z59/sw8Wpd+vaYk/r4l6RGWwnvIHB7w8utmk9BAr6XVanH3v+Pm1PngU
/rjWxVoe+545K2JgHly6sANGUg2uRU6vn1/lw2/EiEYjONOesC4euHx2aMVavLam97yA44aN0YMk
sJCnzN8/v5T54Tfi/bQtng2P3ePPu4cw2hlEyzeioCaq5QH6387+ZZFysv5S6S+W8rd99xRaV+TS
Matl6KCxmt15xQ2lROTT8rhLIemNV+RVfv7R/rF2OKZwxKIwV9Ja/vvnJxvTqjWM0DMfrb55rc0n
JPO//rsrLJ/gt9Wp/f9XUMVD7t3/l3/94s7Sz/Wwo/P5a4n+KNkYVJeff36bz/fH8n5xh5Z//9vn
r32brrbgCg5TiYJoslVqHZO/vdMfXgV9m2kvCzjnij+v0ktsSYSyqUdaLyihQOWYPhCkXpGANvww
TJSGQfNgjulXyUhxtKrzoisN4nRvu5z8e9IpV5wD959/938+HTbOTtwvLlupZ3oXS39S+KMUoiRI
1Hux7af4+r/78xdfWoN8TAbmRecaxGq26/7tvuhwM5cNUQmTws28WEeqJCoR/1i0eedDN+7j8S9P
xgd3h7/vouTxHMFLfXF3yKEkxNuQ/iMN93xlu/+Lj2/atsOGAttfu8s28NuDh2hVlo5onEfiUmrA
x39ZZT/69FpqjS/QFBSaF29OolVMdsLog9e8nnb1+O9/W9NaahJL25qV72KTkmVhlbGRBmcb0J/J
i/OvX3ykKa7pomJSLF7q4u+rUCNTMxzjMYIGCJK+Mm7+9cP5+wX0xY6HWV5OOTHNQOhQOu7z4i+F
8HJ//1xXbBrnsDOkdGxbyIunB6UdBpG2CM5eh3cdk8tqsv4XDyiSJFtQK7DCu8sj8NsTVIoyJpIB
wU0T/PRuTAzzn9+ify5aUFaUzbNJQW+Ky0OXZbStMTFYO7MCES+LfE8RKWT++wf1j6tcvAfSmOq2
Vio6R5CdwIjlf/kWH7wIf/z9iy0QPD4+CKKmz2191UZXdIU/v0t/+/sXvwKfnOI50tF5enZAGVZ/
WaM/+BHYLjwXT5z2KNQvFtHIIucJFUJ6LvINqvT0yBmOiLXPv8PyMF48rGwADNJsbTIrvCw5m6pO
kQNwEdER3U6TMz8hxqqhwsd/uVsfvBa8ERBTHEdI9NoXy1IWETyB8qw5Z+4tJ1F0Etq7+/zLLEvD
xZf54xLLHf3ttajIn2dVr5pzgr51R4xhhsl+qkhlm8W9l3TnprFgpAKDog2d0c/+95fnfCBoU0hb
u5fFIJPiEEOOWTOSw8tRz/CnbaLtb0vTae/ikjhwMUcxmiACRxuq7tPnl//gcfR+v/zFt89DMQtt
yPq8q8bXxHj9/K8vT9vlvdX8hwO+J+jIXLxMFuymCX1ufR7lcz2fK5jOBFPC4/DcbmsEV59f7aOH
RROuBWfGpC/zn6P5b7+ki2AKoYVbE3SOXJVpbWW9qzL7yw/2wcPvaddij1/KIPvy4U/bHKdaYdVn
fHdBrtd+/zATYwHcmz7051/oox/HspA8uLxqnrrskqE/qCp3GOszNqbH2g6uB0v9ZV/76J5Ztmbo
SyPOlpf3rM6jcXbjmlRDWBiPICDN+0S2gCRjQ/xli/voYXBMk6+DJEQKfVGABYxORKyK9owStWAM
/YoO/jDYUJZa1IqpI+9GMLaf30H50S10KKOp+/6zIF4WBkHeoUblohmKAxr19i5kLJj+AhS5C7h+
3/UvQ9zdDxgjeg8uXnTIPL2rWufx80/y0Y3+7YPIiwKirYY6pDXenlvgdXb/MBXgU6qXzy/y0Vr2
+0UubjFozAYraN2eu3YzG3fJdG05zM9xnoszQd/N397vD++uWt43j7OK1MuX/u2NA7JgJeXElxJo
b+r2Ifb9v2w1f7vCxfrk5H4vNXl0Z0R2AY1z4DKj/5fX7D/3/nKZ4ulHqOPSc2Kz+fNreI4nBm1N
zbkx7hHEFEh5InnvVW9S5QftH+CZrQjc/MtC8uGP9dtVl/flt5vnO02W59PcnNMRhXN/letnH9L1
DDCWYVyXriq0IZ8/H3J5AP7xTS3lUBgoy1aXB3wfrTPo17A9E7u3EfIqG95C/7709/D4svCqj9Cu
Ge8opv/yXT/8GX+77vLvf/uuQQQqtgwirhvqO2alLz55059/tw9fMJvOjXBcHkn34k0Pi7YZjNJv
zorzy/+Qdl69cSNN2/5FBJjD6URljz2Ww54Qjsw589d/F+3nXY1a/EhIa+zBAgJY093VVdUV7tu8
T4AkVQ/LIl4mdy3TIRKB7ciSdRhKBX8GXAVjE1gUuFlaipcO0AzvzeqkNneKY22V6ndmfVe8d1L7
6OcPib8ifm4TbVmha1THGxhiMOSB/jFCHV+fQfuUGR8rVnZw7fvCXbPDoWOah+/T6knbit6sPALn
HMDl7xeuGQ0mURwx63luBnLjTEZku0L3gEy0lHqbTM2Tfjz4Z2mknrd8cGsrE66a7oM1GNusLIPm
ZoQlL8mulyVMeyNeLA6Gdw95d6DOBe1TBqbYElCHz9C3OeYnuyLEgWPj57KUl+uwZJkXnKUbRN+W
mBeiJulAxaFXZ+UgwRHLeM1uWcDLSzQJcAxF/uukBYM+ApxBu3iLgJ4WiqMK+Blx7xtkTEktGusI
1/RpkRe2AEbrPlJ9rzp3oFFH+3hiYVvxGi9Pg2XwjiboJOvjiH7J8Xq3BSGuOmf2jjkL2cMb7qNo
JXaaPY0LKcJ9SegYLht4Ts+J/iXU3jnJfnmjXjoIVuFo2Jq/OyUcRtNrhM+5gYMovlAHJHqBlJGm
6fguqa6G4sFW1sKlueOfIjPLVtg8W7ShFFySke6F6jzQNi9pYGpSym5XDmdFiCNEQkqr9dUQW9XZ
z9/BwOYAWax8WN65l5aG5yIKoJDSkm0yT89VzA3Dgs4G7jsAO1INZO62pUAegrQPdO6KVZtfzpMs
wbbIve2DSpQQodRHS6VUdQjtlVs5/dznxuX5cgTjEoZyPzJthPeEFSOEZK2xKCQZ6kaF9K4s156k
M1HCM3mmcEJ90KoeQ8f12fc+uFjLQLqRc29TKbvahka7BEHytuhvemXlQs1d24tjM4XwNXSLnn+E
k5py10awuu9051g3K7u5JkV9rhyt0ZR0eCKFaK8Pv3rhnV9+wBctq+CKWphCqECHetA4gOWcfaBR
JzBEiClXDOmc/bncrunvF4a0NwuGcgbUwmbICsx0dWUJa9+flnjx/bLp69GtCpbQf+5dhkNOy1s0
+/2ptUGVTXID4nFnmZ7JwKrVZ3hHtn72MFY/3yBA1S0SYRQmZLFgIYWM1XeFRvYo/Aw8cv7pDZ/X
sJQ4TIvXg3DEZS+HTdsp1Rl8PagU1RUjNrs9F5+f/n6x/TplT3vs+bysAj9+LTXJYfn3z14E+nip
peMtXzzIaTLWhlZxy7MFfFg6firJPZFt2DeMCy9LmjVgU4beIQGgvngnNrZcSMzoEVZ0NE2Z3kEx
QZkpVViX6oY29Xi8WhY486SbEoYsix4xlYhMMJlRDYJVaOoQbsUQ4erdNhxaEN6PmnUTWXCYToDu
0oYZ1mW5s1tKeYPc6/QU+VP6vTgziy5OIFLJ5nURMMigCOgQyydfbeN6Wc6cdZlKgyRhDWpZomZ7
oMAO4DeRtIx46evuHlLj66jXV8TMqaBqqVNDCY0FL2pmkm00tJRr9dkENQTU6u4YB6PzBuW4FKI+
1/OcYeFagqz9XJAUbGiUpb+/Kr5m7SEvV0KPmQccwdTFgsQraxWMhoQWstKT734EeYCm78MA4akk
n2XrjvQP9JpDLAMp6e6CZMXBze+nQyvXlNF7USMEfISGOmrTZ4O+w7Fq7hlU/LqsGXMiwFBQZdvQ
dUJHwWiDzqBEWpU0Z9J6mxMIvCunNafhl9+f/n6h4T5053ql831L87cxDF1S8WA1EHEel9cxp+F0
u/FIIAC2XyRz48Ky6QnPmrOuQojNeFsCZ1jcdIdlMbPLMXiETEVPhwfc8+XIQwXsqgTSCe+IjWfC
4blVYS0nR7csZyYixQ5Rl4EARgX5U1A86Eg1zwO57Jzp+dZkSnxUrrvi2goe1HJXrMWkM0oAVATv
QxLVKmG8YP3gAWRINqmHs+n9rLdl+m15MTObptAqoxomjoM0krCYksby1vCtHsO9a7vDmFzXI5PR
K1v2J+0mhL2IIeWiMoTMeJxgGEBPs2KpHdkzODY07zFkDjc1PkjRe916UL2DkfkThuYmD60tpI87
Bjq3Os22oCDCrUnv7RtWretTtpyIxRJLwJkuZ2ZRB8O5SY50zIMFR3dw+M+ykNmTuxAi6mOkt0on
hwMGKtk8ZuMbHt+KdvF9YU+BYgojw0uHMx3rHWBwCfSFKzd3VjsuRAjawaBCbTBuwxIgfQQ19A44
8oCZ4f+2UdNGXtihsJeGESqZ4exXVzCcBtX75e+vrUKwo3rdK15txmwUHIlM/rb3o3PnWPv/JmX6
FRerYKRZs8IgGs6BcWv60tZomd9ybvS12su8WnFbCRkMutqF1WRq6w6ynw2gFu0Ua6u+vnGM9gT9
6fvCOuhpUBizQ62U8dBrV2G88lSY8QbPvj8FmBf7BHNTQtNBOZy9ce8qDFIxSHFYPopZEQb9Iyap
D5rShS3SbC+J/QZoKrhjtHzfQcSr7JdFzJ7ChQhhlxix6JMq8YZzUj5AtzwWH/7b94Vd8kso7/yO
JUD3CGEe9275+3NbRB+rZtJrquGShe/LPbXCtlbHs2FCNvxjyFtGSlf6O6ZviEbfQJloYsBL0kj1
/KQHxurSPsjlM02tgEafvRQklPDKsm6Ctl858rnzMKb5A52QnRUJlkqpcj/JulrmWXJbydK2aocV
KzX3DuGBaNH2RBHS0lTBE5eAvWQeb5Szp4N4xy1PI0XeGDUAAxbowiGEjGr1vQmMmzFca6ibizlY
F0MK4NwYL5onwHOuQSYNlbNTTX3gdngDoWysHxwmzdyVhc5tJUPtRIYGAcGLntYE8M2RjKt6bnR5
19CrCErqsvJNBy8qxqUEQTGqsW4Bi0ZCB8LnQ3jof3vJG/Sbmr5lUBiT0XNBH7ohTRjN15WznOwg
4QX6LvRWHohz+2TzIKUER5GKJ/Fz9bZcV+8B9xnPGdAgCUisQK0v79OsBHSZcrehG5aocVIo5f6Y
ZOO5BmXTr8PNz+XvzxkBqk8GiQPCIFbxfAVgPGk1Q8cDbI7hHsRdN5T2UvuGbboUMi3ywt4HDGTr
Sp0P5xFOHm2jqm+wxJffF46hjocxLBwWoXlHRsSBpl/epDllvfy+oKzxoEI4AUHL2eF5pAAxCI1I
bcAZqq2Yy7nTpkRArp5HhU2e6/lGaSqcsF3UDucoBMharbjZr18KyTn6BhWFstaLTAoxVm+BWtCR
hoL7NpPvNahj4t7Y05qy8jyee54zA6TrGpM6dL2ItyNJfA14rqI7926V7mSnVzZZxvCqntqgRKtJ
sIW9rdrCuQdngp4775uqLz6qJpxUPflwwKXkvl2xbDNH+ew3CUc5GDK9MDW/qUiDbZ38bKUPhfpg
yytvqjlP8UyO4FyDXkoKWSm7s8aoXx+9l0PAKYNNn58K+30r7bv6UQfAfllPX06PWJbKK5skrE1R
+UVN2VDIvZYRrEoRzF+wuMZqCRLvjknAvD9aXrwZQwZr04/QYJRaviJ9xterlAHJQNo8qGxLMCWS
E3eOZFvNWXG+hdC+0HXHjHWa3brGSpFm9hCZ7KA0S1xBePH8mlTANjHtkLbnUf0dg7ww9cTkADtD
Ibe8oTP3kYZIeeqExVnx5H8uKIyrEdS6Bpaq8gADsz+uGK4Z60uDLe7JpmPwZVrE0grJzoCSPjew
KBIyH0el3JbaWjl7ToyBNhA9kH55ETqA1ZJkhV705yDZJQGj8B8U7by8U2sihHsF53HE9BAiegcA
H8hzb6y1DMKaCOFKaSGAev2ICNjEh+CWUTtlTYXnzpuCPEpFwlejxvD8vAEfzoAMq/ozaDQyMGbb
5U1a+fwfo3HhB33VSnNZ4/PdJ1t/qKOVZ5VocKfiKOl/haTo5D3ITj3/+S39hbXamwAwDMW1Xd+S
Vem8uyCDkCK4gtvkUJVfjPKxC+9yi1sav857TeKZaTXw5dRocWGC+IwnYw+VbnJyrVMDwv6EB/eq
DXwhYYqRLzawiXrfHYGnO8UaKIGv7pl58X3h/KFodsHa4/tyCKvbCNNBdlxegWC6RAmqWIy1AZup
NTk5eeoNo1mbwgf0Q9Z2GWAdy5KE6/JCkhBLVIPWgpXFafjSuM9UeLoNqHioLC6LmV+QzbOLKTNL
sYVDD2W7MFpTS05NxUP+vWdchTAZmSs3Z1YKbTK6Q4WRaSVhMXKT1JHkWfEphMhSzQBN/5DJP5vh
w/JihAv6d88I4wnpp6ZgU32uXwNgaNC6OfEJ6r4Q+PqVvZr9vENbIjlwqkovemVcGBdGK2evvHOY
PnCdVgTMnbli4E9k8rmMqAqHIeudUjpuTTXEOXb2fqj2crmiwCSe2YSLp9ufTVKYGiNxQAwpiz3u
6VC1zdBG6cnBY97aUuZCLenqICvK/SHrlRGYl4mnru4ebad7gO7KBeb9qz5xChrmddBld40MaHKx
ka3mVw5JEITegGeZN1ESHA4wlDz0WvpPBTy2G7x3VPcK3E2oleQohilEgta1Snp4Gg13Gwfw4bgJ
1NeWEX6D8owi4CgFYBTDb4xjB2Y/AQOjApV7azs+JQcANIP4yzj44w6urp/eMCRb1y5NqDzfVV59
G4TZj3osZRghgdwfNcvbe/kZTIoK1EEAWevS0XZOp362s+GHroI0Dvq//yDFfryHZjP+zDxocq9V
SgMEZ30E8uxEDHNVO97dmNx5MHDCHnHtjLdtBEppPNpHqyvgHi0BrwQ/TtqPnveFyBF6kRyC6eQH
0JMbq7shr2uplD5BaNMOoV+AU7axB/1HE6X5IfENsFurrt/3GnTvE7uK6+4977pLJWknWeBJdQGt
Rp25ywppa6o/CAPDdmsyyADoVK+FDKaC/F9QbrpKeRICnVlrv3OpLN95IxhzwJjoX6RS+pZoOijO
VqTvAeFQtok3hkdHgze+gr+sogV7zzgP+BT66NFu1itbSmIlcNw5kHFj9qNtegDrvMzZF0FY3VRD
Ee9ofCg2pQ5cVw5x4wb01eA+6apu32V6unOUEgC4tio+1nEZvmvsyjqOvd7vIqn174IW+mwIVb54
RQffiBR/B5okgfAyzg4kGOAmBmsPaOg2/kLrv7JPQXN7yCrUtsmLf+J2gAxw4gdRYAy/0zqwqxI3
+04fkrKFKORrGgOR7oH3vzUKR92HWtpvrRroYTU2zhwefrXy6ONPjXRLhcu4shzr/WBUACzksbsv
6IjYtsbAGDXB0bGPnEeubgRxA2RnbqgqG69J9Z3dddXNSCXuJDMfeqhgloeJvvO+ap1hgdI19rsi
VWiqLA1n3IFvFXxrTM+CAmFS8ibSb60iNeEJi23wbOQQTKkhuwmr1LquEhcA7LYCbKqwNeqwAOE1
AAvduUD3bcA+7ze+KuebIG84vi7KN5kE3RGWtt0HYQHhHwCb7W8vN5Mt0InK3hmdCZTfUimYuNle
qeB6sa1DoBwOLewEGwibXMiA4XuQOEzq2KVPGCUBCBNAiBGNGSxaDsRylWRxZxWQFGLLTKF4pb0W
nnntKnZHG5rqAcIfmB6/xL5SbBwIBrcNXDNH1YrLW6Wiq8EMbfhYgqFRd8Bzg9qbQSXHXsib1Bzj
fevDXhAaMdJhcr/2Vd6ZskQ/dN+43h6WRO26dyBMk9oc5jZ4YqGq5MkUtaG3s7z2MQXanzKH9gkc
uV9DGmtHcL6/6RN3X9mbn6NaVY5g4AJKbQW/LZ3W7rrtIAsxWJHUDO/SMgfySvKCvQMJ2YNvcaH1
1CPX5XVgzY0OyRamB+FgN+3jAPPVri2z4j7OYu26dMJhZzQ9l1IBt5hkP4BmDhByPuiJN2kGanA5
tfKVHunzAdLXTUMfMfTF5NEHb/A2ZhJ86yRjAoq1shs6GNh+qYRtVC6n0WPQbpNm/EoACVCr7ng7
uR39HRwFEYdaejt6zbN9Cd70VavCs1eE6lrVedaDmFOgrZJ+tsVSYDrEQTmGfXqq8p8AGG9BH9i7
IziID1K2NgE46xIvZE0++SJktEiaMp/ZpSevuVMbGTq3bQA08+vjBuVCyPQjLoT4EpCBUBmxIOOz
FZ8r6+t/+77wupLBjZbbgO8nPhAkwTen//jfBAiBg+knlat2nIgPB+S4yde69OZPYRpjJD/xEjyD
QV8VxmQlPXVgpWUgHm0yebe8hFkRFs9pgFIA6BDLGYme27nltBy0+zAm73Pta/nKadW/kc+FCOH5
0dfyIEUtIoBohjbcU1bUaH4JZBpV0vx0tgh5DdK8PkxwXnrKaZrp3JzxSMBfs1cWW/8uw2Z0C0IF
RuvE0a26wGlYUpiesMkkhq41LPDyWfyp67yIES9EqM8vRNV4igIIXnpStQj2hdIcru2KactSpQHU
72BkJVB5JDwJ4c2ZCHjMPrkyBpy4GoJcZg+hDWya/48VpSDDG3m7LSpf3uYxkGRwuOTboQD3B0xD
c291DdwytjvsLFg2QPmCa8BVrLVS+1zszpz1v5smnE2vg9qP9PSEo9l01bumWkmXzh6+zWwb46Pm
1Cr+fMusNqKTHlK/U2h8q/F/ZnYtq/HKwcyv4l8hYgaiLWSIZkeEjEqkbEwJChyPqHb59OeFOAy+
k9fiIgrGJC2bWu0zP6Vfqd28k0kwL39/1n3YT98XriFjacD1VjxAcu5geuztgwtY/o3yFqN7IUY4
EFlzu2yC5zw1yXc3vDOc38vLELO1/7uH/67DFnIBaQSo1FBJySlys9sgcUHGHqH9CD8khbIzeoCT
XfUmcgG6U8cewMJ67+jZfvlHzGvd028QHtaW1tSNm7tkVIp3pg/vj/vYAaq1LGRWIRw6suii1AFQ
mn7EhXt0PWksaXBMTwYo7DosRJqx1pM6u44LEYKH1OMIDLy2TE/ylGXvG8g7yECu+fk1KYJmWyFE
iDkAsCcHYtsSxs02cI7eKwvZf/XiYi2CfqveYLiqn7Nd4450Rxeu3M+5ZArTbv8eh6DYzljWFdyI
6SntP0cOwTLI3tnHyF+5PytiRFip1AbuubNYRkRg12fwKXjhRle/99rKKPKKehmCDpPzhhxRZz2l
5nIawV0xSj+WNXjl4A3BnwWuqRsVDOinUsn3bUSSqwwgirZX6g3zYkywCJlHn8KY5xclQQxEQVV6
UrL7cfQ2MfD9wfvlpcwfy5OMaTcvLiOUmrXmAll+alUTWrp7SYIePB72OvRTy5Lmz+VJ0rTaC0lB
bXr54LMad/waytLnevTfFMoAvfV/GyZce89yIAtpEJENI3jFZf4Bsser5WVM1+FFLHMhQ7iOqTI4
sc5g+6lIrEevPGmwgvX6Vz+9awN968DFoXUrBa7pk0sihRsqpfCldhrWjGToLQCAO4OMgQzCqiMl
gBDDypMp7vXyMud1D0RF+r7UaR72+WkNzZirlYdXNd2pbztoj/Gv/yZBuESAzAbVoGA9q2Tf//TL
A6xsyxLmdJuZTcp1E1HQC/Q8iCZh1FaxBJFyhPphowYPTrr3YmNFs+flMCQywcsB4iT4gdzpPMcE
Me9UVfWmAW25Npn/H2g4XynpzF0h5mn+FSToXgGhe2PkJq5AviutapsO3sqWrUkQVA32OBKwGRIc
46YfyNy/waRdrEAseLil3KkpNf1Tbf2Q1c9acVuutZfM3ZZLEYLmqoGS5GFiYWeyQ5u0G7Vw7ioc
ZyMxqgFKcPNzWctmt0zhfcasBq0ztmB0RmYtW6txsaDtZ6NhFDFdaRueC3B5BzDywjAP5VpBvRwm
KKCkS7JTqpRwpR9b/5vfRrvG+Z6CSL+8mNnN03TS/PRAQxgsuJyug5oxNHiZq9ZtWO1owJa+eUft
m6q+RZUvBE27euENtCAEWFtFkF1uCDT7tVr67EJM5umpfyggkgjeRvUN0mqZCbPKRO2jeeRgT2n6
ndLBVuquJP/T8r7NKoEJlqVCwdN50WDKdFSkZDASnShy5t6jFa8o2awOXHxfULIoAbjcTafAPNiM
0pZYs3dA4XqXR/vlhczZfTr8/l2IoGx602mwsbGQLBg2mfdBhuoy81dgmdaECHZMDWxHAj0zOZVD
+di21UM8QACnrL0851w1T3R6TacBgxeT4q6ayUpBx80pHsJD5F932U95TA4F1Hm+QwrbSPeQ5K5Y
0FlncCFUOCnfBHBHnephpnPyYdgYIOvT0p2hreF9zG7iNEJDry4tu2J0WMKH4LaThtfKg1GRKz0G
zcolnV0LExoTICSjEaJj6/U6q3NZSU6pCsWZc1cW8DEl72z747LSzd6eCzmCPjhmSMiZDcmJNDl4
s7u3fB3kFwOgJUAJpo28MDWyN7iN7UGylBfKXa8PHyV7WHlzzJ7FBC7zPxHCoXeBNSqFX5NI+aL6
NE/eha8ETf7zClQvJAj3Um6HwhhzJETe+8Q4tc2d7a40bMwvAhlgkNCkJ44xwYUZ6JnUJqfW+S7D
WtYeg/rzW47iScSkCBdHwUBwBoxml5w6hfLut7xdyZrN3Xj6GenRcqYmVrGUIPlybNoewflQy9dm
1W2G0aFo+Gkwfmfdo188GHBSLC9p7o5cihQ8JhV8qQ5VgvPAK+7aOoIqJ4dxU7kp+/BxWdTcARHN
2rrKfQTiRwjOvEypW8saCc4o3w7FN23qol/Lzc/dRbrPwFG1HMYMxcSjrVWDWWVsoe1OOODmtWcz
rbS8kFkZNCUpNmAkJIAEZTa9polit4hPwO6NR0M7vP7zOhgntATSG6KJCSbwe1Rem35yMpyPBoxI
K5d97tdPqSsaABXmz8XQok3stm1S7gkDpkm/idbaNta+LxgTqc8hrfWwhkZ8sEGbXauBid9nQNUk
TmVSceqHV1Th4UUUqVRwd9X3Pj0Nlv09a/398gGId0KUINwJjRFFm8bo+j7qruT8wYT89S4yjstC
RPg39h882ym04xDUlyPuveQMjtYF9X3RKe/U3DsMrge/YXqMo2+Jd7b98BRD5kNUfSNJnwztazs2
cGon0YoFeJG5nX6ITvzPj6GLBwBiwaoFNEr0jLTeu4XzPpGdbxCfNdS46YJpovDIHMx1r+tXkE4f
rUL+rvkRvOej2aykckTj9+dn8FLXeHEwUyk279uVU1DZ5Gco0AiCe3ZsK93f1UP32Od01OiRrO9t
A1opbbTXkOr/ZNUucxRcBtB/oV+wFR00QxHvwdPcGKTDprwfQaQ8um0DQ0GV3pejPWytwD1KpvQp
9zL7Ph+qGzc0/im19pfulT+VvnlsPQq9geOeZTtINq6ayA+uUkO2Rnvc3h26D3GuqLtYgecpqGEe
DqRr3xg3fk+HkTXeaM74gDvbWpW7i5uAgk+fwrpTT/9Tb/QBLugR1LMgt34BE3dntEq4a4JpfNEL
DmNuHAMrObYRNbyq8A5ySEeOiquQm3OiWpDaWfF3GFzXgMBfXkOCESIrwP2nASWxm9hp3AkDIi7v
q0+Jd6N5K0kjwVnQc80o/FPz6h8cmAtXq5t10ru00BON7EPpNrW2aXe1fAOFa/5ChGBIZOgqYRSh
Bdf7VNZ/+Dsb+g52y0KEbXohRLAl41inTuWX/bmBAzkM6Vn/9d8ETD/gYqMCxa9aa2qH1vt/pO9w
qL3h81hZmYltnqNimO7XuW5X0KedeUjFDVwh9F/8NwnCAlS98OQqRUKQb9Vrbe1FOHsA1jRmho5O
M+fP9ycZVD0d/ao752OxlYNkuwZVMnn7C9Px94SfBFhCWFPYcWvrLsMRtvUA9WIP+Jk3JrSgbDJ7
5eEp9kT/kQU7PEPegLxOFvv5YiBxGiF6HJpzXJ4VY++111r46OTHVr2D+mpfq0cvKCDh2Xewu4TW
p+WTEpISk/TJLtN7D23RywAu97Q0K6GwP6vxsHHaYtPFzRbN62n7zT2GRtfObmZrGWjnBWwD+6a9
yEyaMF3xByc/KwmMau6V7t9LdHmVhQ8V+lrcIvifP6u7FCa84mgpcyEbtvOzzlhnlt60zUGq3nvx
z8h/tIiSzF5b8bxz+3kpUdCcmAmXBm7V/Oym8ZeqhkDYVw91NdxgcuEvG4guu/PyEc7cBrI7E5gz
Lp85QkGBApys08tKfk7VzfAzW/n6jEV99nXhrmkQx6WNxdfbd3H/abCulejopI/LS5iDAHsmRTCp
VedAlqghZRiuOkjm9eBz5QUkFH+XQOjC7iz1R5d+TD1+vaV6JliwVEbZ24nZI3gitGPS+w0TFc++
LwRiUkVL4wiXwhnMqRoeuzWgjxmfqvP60sCAZHBGE3udXT9pa0CVsrNhfw2KO9W+KaPvy4czp1+Q
QDC6IZNOALr5uYGKeeEFmh/n5/hOGin7r9yYtc8L6itbIRj1Q5KfoTpu2y9t88rGmD9GAB9BooWe
FSgnJg2/8KZNJyu6JGnZedAfnOrk0ku9vEFzJs2emv55/xo6TUvPBdBvrrUGk2znIMtu+yA81GG1
iQyY7CrYGfNuJSkydyMnqCneSmTaOJLn4oAmSOvaB6a7tT/Q275NsngHdbT1urrItG0GSJD69JD5
83p6LiYOpNzLq7Q4B7+9clP9ANl/edtmTCWJcBwBpWkGcsQwhAHrUarHuDjHUJduSkm/ybpoHzbN
oYMms4RxNpKqFZkzyvZMpnDdI9twHNdOinOR/HJpPfe9N0ymP5MgXPhEgcJe7VhVTu+2nRwi3svL
+zajbs8kCPqcdHYGFSBriMpq4weHBl7h8ghetGV+XpY0Y1woXJsTIDzuWhWx5ytbsvrO9Yqz0Z9t
HrVwKK8+mSfrIYRalzLEJoxeaosu1HGYZXVdV/7WkB7/PJHNk+6+S9pTWJwMdc1Lz6oB4xVMg5o2
s7+Cl5az1ozoEScuYHTAPq6ONq18X8QcDWoVg1by/di+17Vd1f9aPpgZE8Co0b+/3xEsjt8GpWJ6
en726wmfRLV3UXTHZv03KepzC+D5bdZ5gYYUKhP+ta7u3HrrmiuvwrW9Elw/bVFF3NispW3rL4WW
3bl5eLW8kDUR098vPADgPcXf7cr9fQU6UL3iwtaOQ7jzgWRWeqaxUWMFbMheKm48aTOu3ca1VQj3
3qWrUC5kpDCqkTA18cqixB+Df6lUgl9pskaVU28KhXh6bpyGfvQeT/Zp+SxmrdeF6goheVnlo9km
rCIqtq18p8KhJB/C8BSuIbops9brQpJwyTPgxDQt4RI6gIMEXnjsxjje2Eq9U7VA30e2m+/HSD26
cnRtS81GdarPcSBfFVJ217Weum39tTb5ZUUBJFRQRJpi3DBli7Nk76fburqLvsJ+sbzDYvJPOEhF
BGkYiySQ44gb5TaKsiP4iTdu7jW7qAq6jZ/H44Zw70PEYe8Dfyw3dmD3m8Yxio0HFc1x+dfMay2o
Nzp9wxQ8Ba1SfNMpuoL3nlseouywWhyYez9jC58ECArl5LlCv7CZn0Ot/GBBjBvoUFDDilZUyl5X
wytJdw5tb9x0rFL1nQMj7MeykN8vr3P+aJ9+hqBtoxyNgAnhx7Lmzmr9TZJrGwBteUBbK+c7f4P+
lWQKSpT6WmcaJZJG/dPo32byKfWvMu92FaB//gI9CRK8jGO5ZdO07Gyr7qDXqmhmVlcs559+7hfu
/+n0xIHWyI261E15oRfZAALWo5k9FMlDIN/r+V0pHzvv++AP++Wjmg08L2QKHkepzUTSPFQSApiP
htNtZD/aMlZ2XUVMjNnmx071V27B2lYKHshT7Tonp0TA4dxp1UNikw94k7d+Oq3pJ1w4OasuTLWc
REiaslfK5r1hetdDVh3Kzjosb+D/x8I8yZouw4Ws0RsA5yoMIgP/oVZ/JvqjZX3q3HIj13A45z9a
9dEZ/omNI81pK9q/cs9MwZ5YldfGrYZSVsqxqg+y85i6+6hZWeHseRkgdDKrA1SACAsmxVo+pgx+
nHV62oL3PEq2u+U9nOzBC8W/kCCsw3YNNUw8vJNRXjvNlc4IZ/4xkg6Fv/eU22FteGPWDF+IE6yk
1pZOY1odbtfcDPmGRN/ycta+L5i/PI68PKDOfC6i4+d6zYmsbJaYggDuK5IHhc3ylR15tJLK9i83
2FjZnbd9C7YYiFz/nr0mmL3YCloKWizFYK6wh9vLX3EVK8qlqc9vTxEzVmo2Azc1PjBob8jv+vb6
Px2HWHiL4rb3w4YNy8ph86EN14AC5pegk7Sk/898wUyTq0nYDw4hhlZeuW27aeyjN66h2c3r1JOQ
6e8XVsboM0cDiwJHV14N4akzrt6ySU/fFyxmqyRVk2Z8fzAORnCdvIEWBEV6+r5gJRlXzggL2CSl
eh9JN5b/VaXcmowrV2/tLARLYjmUJ+xo2iZvHxpHJq09e0XE9ImXxsrCENJ/CSStoLEupbuuK6gS
2P1e6n5H6dEIQaC3/sl4KSwfyqx9N55ECc65BQso6AxyDl54Neif6/ZLQ6G0slZenfOb9iRG0K3U
UvzOSgiiKu+LybyneRtFKz5kbdME9VKbNIxSkzCjq+8Kew+Y9Eb3b9zK3prOmyzK02oETRsYrzfl
P4kaZxMXVIroKH3LuZi6SZMJ/15AwCddLvW8qDDwRbTztDs7vWce3Gxe18ny5+0CxLZBHWNqLxar
Yb2VZHkT9hhffw9tsrx27rMB56UAQZUtAALi0MURNjSAJN+b7BhbzSZoP9TWe6P6YbXxLmtXFjWn
05cyBZ0uaG7uA7vNz6ZxmKAvooMKkEP5efnmzOnbpRRBpSks+ZHSsDJV+lwMxzABRRjgg924xku2
thxBsZOahtIqrkgU0B+R1N1NUZSHWPGBJ0iHlah2Lla/XJSg2ZbVGElWsyiDDtlo60Y3TBqq/a6T
T7b6uLyBa+uaNvjC3yi9B3xXy7ro7BgCIHOvxv4+6t+QV79ckRCJpY1caUOMhtOrZeU7bSBvu/Kq
ml8InS80vYA0L6Y3lULuncjGIzQmvSV5/kGxu2NAZMnw8BvwCg26//5PlpjqzABv6JUpWiqvvSuZ
7j9GNFcKHnNxwKUIISCTALxSk4asiZ0clfrB1t8QB1x+XzAJDYA74xBOWRloJeXiW1W+coblf1bt
aZMEAzD2dd+EPhKsszZuXjkH/OLrwsVv6Dek2YJ4MsmOZrVP3+KSL/dHuO9N4kWe6U3qJF9JzSfg
28r8e/DKDvwXqxBuuuGbTaiacn72slMSfZKDD1K7X77ga4okXPBgsCxAUrl6/XDwtO1aIX4243i5
UcLVNmQ3ah2XY26iaFeEwc6LPvmM+6b5LUPUep8cmNYBjua73t+06r3v/NK0Q2KsPZHXlim8xYAP
AvzS40o2NHHUtI+V5+V9XLYvgHk9N5RenjeaNz1gVOV9r18FyQE8HSX8tCxleRkgJD+X4hKejVmC
FJD6LO1KG1ZCwLXvC9deMYMuLnPeSGoBFPd1vIbNOV0LMWjWNRqx6V0GTk3sywCYzLTjvOSZl7TA
q2obuy+/u7m6EpjNLuNCjLCMLFDUwdTwWlV5KoPP7muH4/9ezAsBgvEKBjUs4Jwjjs3xVfUvM/vy
hoO+EDCt8MLvjnbd1W3PCkBNA4aoWevBmFXXCcaHiZEJe1KwX/RW0n8FxSAtR9uwZILwqEj7uFuJ
wdekTH+/WIUq2aTXq8kRAoTdK/vO+JoR8sfWWvFyTZBgxUCQCVrfZbs8rwfS7KOefmxBLhm6T284
FsIHnXk1/hNZXQaQBq0xxOyPEsi1OvpLx9ayiNkr8q8I+jOe71kWyXHgjth82SG1sxndz+Urhwf+
au+FCMGKJFbrwvXNLTd+jNB//VpewOzlu/i6cPlcS7L7fuCJX3sf6M6LVgzt2ueFq1dKpV6oKUcg
WcdUAxprZf9nVeni5ws3z601tWRQiNYx82gfsq/vtbVi1NoJC3fPy9ukMKdKuBFvh/CBAnK25o3m
N8kCVlaH5koRk4PyUNO1xCTSVAyPum20WqOYXQMXwHZ0DWYyS3DrBQFoEkcFeaIk3BRgtJndbWA+
dL5yUAJnowXtTsk+WPX30QAN5S5nBiZ07mi3XDmttd8h+HWtq4u4anN+h8s00cGsvtBi8np9tgHB
wmNNGDyiz01DsDmNtkvoLVKunDjd6dWvZQlzi7iUINyYzB2T3mna5Dxqv73sQS+uNejQXinDJun2
/0i7rh23kW37RQSYyXolJbU62O2mJLftF8JhhqkYipn8+ruqz8UZsUiooDkvgwEa5lblHdZeC1hz
NECgYxiwuOW1YlFQhfVTU16ySkmOcRnZz8j2OI/VZBP/timNL/7ilf+wZRHkxQAYXqEvwYikqrSc
y0ve6H6agkZ+RC9ss+vyY9e8dNQAY2HmN1Pll20W0Ok1odVRS4oXE2SGoaP7TZIBEK9KpmCVDMDP
suF1ANCEluYV13lNu3lSqp5dosbxDDDzKOm5BJZYS/9qZaQgq1tEsCXcIhQcl8zJR3Zx3feYZB41
Sj9OdS+ZE8moVptHsMT/fvXGTqqdMYZy8sWOwv2EJm1s1f0gpanfnDwX7XqIhwF6XDWcjWNudSVj
F7X4Sx0rP9dekyhC556yK0pZn8rq+sKYIACEbWrj/1b4b+aEaQJlzOqS2eVXq01AvBpLNqnMhHDm
0FdnmwqKP5ewLX9linvswlCSp9kwwVm1DXATGwZoloWVMaeeWUpeVJc2Awvau1s0kjFsbLKFAf73
q6VHwUHXlLSsLjromzPwzarFYRzI3pK9ueviJuT5roci+FcRig5J5mRYkPnV0uIXDRx3aB/zaN3s
5vIxjbRD2rY7g8YPHUm9rJZ0jG5MpQtaMjAYc50N9FUuR8qs0unLeCgvxlw8xhhsp0oin439zTH2
LuSqAVlFy8/SgpNXmjXVcXUZx/ChT3kn9TB7vaIAttBYoVc2mcTixpi4vNJHIxbAJSLjmqu4UZyG
sFgoOl7oX6PM+94yYHNRRfND7kbsgHR6FGJSyyovXftjitm+JzIN1I0NyOnB0MmLTlRg7YVJa7O+
LSGnU14shLvqm7fTkq+33xK+sMJTAgsgEEc4AoI9kfaQWmafjaVaXhIr9002gLD6d2E1zy0dfW2w
fc3dj5Mk9toe1T82hashG1sD3EGwmY2QGzGDVj0nGhiax4fbY9u0w7XOsOPQYiZSkuR91UHLq8Om
BtpqGOd6H6VA4w2V0/s55NPvfygI9Fw4QBpKI6v+x7jpKIVWdXaZwYNmg0JsAAiKqXdLYoPBBz4n
p9iA/AYKocuDpIDcWiEhSS8xVH93pUwWY2tTX39eWBw9iucOjZ7ppaJ18VpbZvUEMuL75+oD5+0a
KOPaQGILg6inXFfQYBBf2iE+KHGxt3VzX0upL9aOEgRKbPTFgmDPgVay8ELUxljajj62F7Sc7VLj
OGU/nPjJsp5Vcijor9vbbT1zuAws4Hu52Br6GYU7vLFBIGxH8AAn8BGB0DNKJM/R+gq14euBfhzK
cQCwi30XvVN23TArFXAu5sEavpb0JTWhbjn/cIbvd49lYYofrauXbxySqq0rp7rktkdyj8laSDbm
SgMUUgPrPxcuEL3lyKBQ8AUA95LmIciyFRtU92Cevj2I9fnHroGIH0RLXDgIIpMDtlUKAoS2u7Tx
Tq0Odg0FJd+VCS5vDAWdEdzrhZYMvBrh6WyAZtSSYY4vYTjon+uxyPeWm1SSlr21FQepJEBl4exA
okoE4FkIwuY6ZOE5qltrRwC2aszd7emSmRDOpKvGyqBBHvJsxUE+nprj//Z54WIJlWxiLXi3z9XH
rqXZ3W1ViB/RoUJ4BZdXjIXDbhZW3o8tc89aBzrCL1Fj7u8ewcKAcChsI+36OqrdczNCIABKDOO9
NVthBMINUhsQ1kS04Z7HstkBreNRLwODH1LSkqXmU7F89bk/gWCD86mDBUHIgSXZoE5F5eaXYnqe
ijjzjAkJb/3+Tbs0I+yoaRzKCbQ9+UV/YPG4M1VLMo71lgVMDq1CyLAi4kSqZHlNGZOuzvVAsgsa
jj332IN4//aSb0wUDPBUJI44PD1xya0wzIxOyS4WfUWjWKr9SLrTbRPrWwoPBtQTIJbOG0PE97xo
tDLP3D7DWrRoufVL02/BQE1k/Awbc7WwI5y/VAvpRCLYCUGCX/1MUpnIvcyAsBhu5jRVAw2USzUi
UB5NX0vuLcpCvdxE0gMIMOiMoryxXO4sYsak9fZwhngtYuWdO8vka1frDQuWyvvT+YsBJoelhdwl
5ejSYTyb3a6NdhCUGGRaMatpWpoQzx5CrbSwU5jQUJl7JZkkKF5tJ+HzwplL29CJIJ4xnkPtqfsb
DPyeWz2Vd/dtcCu4YuGKqkg2if2A1AIVWzrBSvKkqNQb0NF/56mAAR6HorSJmwpMLcuFGEHJ3STG
3J+nt95+7MNLOL13sWQ/rVuA8VTgikIvK28zXfVkFTAf2u6gg/SA7afBes575ptZ+2Xu2r1tgiRP
CQ/mZP5dgkFFVWQv7rp4+2HfQsIMEmFcynQ5yoKB/ddluQ6BOOpVlrYzIPYxTT5qeP5gPlXxp356
SdrI16aHECyEY3K026CT3dPrPcOngbOboVsV/WnCZFMWIwJMe/3klJHfTv2uienOQY9fMd7rBPAB
a4g4wdyE6RYxogx9EGrMJv1kvav9UbXuTWMIn+dn78ptnQfNHGiFz0O2Zg8of9yyh9v7cnvLYL9A
kFRFvldUk7KY0rhQ98IIBkR4Q+mVaB0Pk71J0A+xB1a4sg/F4HiVtAdjfTdh7q4s82DnanDhPGQG
nU391KhP9fxpiJ5dGQ3y+m6CCQTKGB5YnZAiXJpAgyfrSujCnJLG6x1I0+xuz97GRgOLLk61hnEg
SBauVxClhFEFnx1VjX3LjvS5YUdQy9w2sjFPOtjBNCwOkKN4vpeDMKHLFCdGYZ6UenhMlP4lMcZP
jM2H22b4b134UATN6ejtdhFcOCDMEcYCER+11dTaBErse2c+WsbfLVpwQvLa6AfKgEhSZc3LG6sD
0JOG3mgcU3Q2CQNj7VwUpDCsU5nEfq2/jezutwPLYuq4ChBoooQh7LC5duqRhbF9auK3oZ+98kcN
TGdlnW/P3MY4cN9CjA03HminTGEcljE7TkkV69STg674hmQUss8Lo8h0wpC1xecb9c1C+iWbJWi6
LQPg5USFGgwmIIYWntiakaRWw9A62XXp/XEyGS/cxgbmKT8wqEIxFi6hMD8ZgTxY0VH7lI2XOgnB
EaHtiCN5+zYGAeY5bGETwn58JZanhOQzClXlaJ9UQOkJRBCjP3evMqjzEHuj1stpgfkPuLquJr2A
UtPAnJOpHbp4Z9KHu7+PJAhmXwU9N+e4W36/0NXBiJHLO+VoxkFdcZ/u7zVgICsPJV1ch2ibFC8r
uyOMjhCdPxnhDupljN79WC2+v3IEQzxUEPoiJ1V7bv+CONvtn7++aw3C0Sf8HOsGdJeF+SFD47S2
Fp6GPPEYuMHI2Hx2+h+OKXHV1tt1aUjYSWbtxr2tw1Aa7csnZdzLBCa2RgLpb0PXbVBLr7J4I9jH
+ohRoE5I4Wvpd9u8RFBVa1TJw7E+EshFwQZCDBBqrGiCWjRsa6lZRefZ9IvwOTYlkd7291Fy0w20
r8DrW64IrUadNV0bnZEZzPpjKiMi2/o+vCokipAIwcEWToQ7YJJKI4nOylAEVjs+gYxZVuOV2BA3
bQFenqgZYGNCD++ggmBPtm/XFjjvNk+jWjjVcIuXs0TylCgF0dxTuwP4upXtVn77L5/t5ef5Zru6
lgw9geQW//yU7Qd99I1c9Y3uc2s4fmhofnR/uAd78Eag5gV/d+Vbt1FSMRBxklNUuAe7JQfJPb4+
fcvvC+OxyUybogoxntkz2C7sPqn3v3dLE8J7ZE00N7QMJnT7oLRepT/evqn4vxeXBOzU8KLADmev
3tNwHptodjLlBEUfv5zgd5ZHNzoO4WcSRm+3bW3trmtbQhZkTDJajxNsuU2AtDApZHCBDQOAsOio
4yN4dLDwy/0VOr1DKsUKT+7XtI/Q5nu3HDd8zo9oDVjODUV5Lk3lWE4bnpqn0iSQRhr2t6do44Qs
DPARXp2QGqiKpg6b8KSl2UPUOU9lf7DyXa3vbL09hoZ7uG1vYwcv7AkH3lZGSu0MA6KW+ifOumMS
58eJyoQ2thbGBOgA5KRg2wU303JY3ciKOoGi3ymlb2D8sCW5283PE9xbqAGh2CRW0NPcTAAWqMJT
3Hwv0PBf3F33w7oDXcRZ3DUXXpWwsYZEa5jtFuGp7oGUOjD9bq/WRDyrArPKtQJWqa/E7KbOboh1
Mupdr/mU7u5fZkRKPOEMfctVnrMvATyAZqp5olHxOTPpi250DxEj91b9eUh2ZUY84HFdDh3CQ3D7
7NTfqitxdvguEe6qxeeFJKdlxeDwQYB7KkADyZLMn53Ujyw8VDLSwq1jAQVxkMnCU0B2WDgWLRiq
0jJNLTQlzr/UjHxq0BnUpundbjTmy+Zc54hkAcsQLve+ajuHDZl90vrWb8rDQJ1/s/AEGS5emeH4
sOXBA1dGUoHSCRtrnnesYuAv3U+yS2Tr+IHg8b9GhGGYak7NoYcRsMx6jfuWJ/cW4Pi+ujIgRJVV
WrhZFMFAN+Vop0i9f+EoLAwI3pvalOje4NME9rId+eRADff2AdyYIuwjSI3y8jSytsKGUkuamnHo
GCejnB+HBKralSTy3tiyCwvCSutm34Xw7YxTqLxDZr2mx/u3Ei5X6FqhvQFFPjHngpNa6Wqb2Kco
HB8VJ/TLkXl6f7h/opCeQBcFgIwODC43rN4k4NxTQ/tUxS/mqynrzNxaB2RAHVTfUFNCynX5+dxu
wrHXC/s0pF/dV8V4v//X4ypFUhuZPO4rLD8fl1BgGTrsI6SLjR/J9Ov25zcuQEcDtpNwvBAYtoUL
MDJITudKUU72D9vqfY3afmVNfklkdfV11yxQYh9c4rgAwTcphhoQkqbzbHXKSU3mvTrsi+JZZZ+T
8SHRMt8xdioS4m4peT42tjDgl1zQlEAtCzWB5ezNeq0qLJvJaYjemW3tzao60ujuQBCIsSsjwhJF
hjqnETdSWK/lgd6NjQU/MSYOkEgkL9aiv5OhKvEMht+Tk3WfTJCRZ7G6b/r8E0hk/bt3A9diQiLD
RtYY4mLL6UprhVjVTMMTYTuj85S/JuchkcEw+XkT3lwgLAAY4gT3aAYXziP0t7M56UJy4vTlDvll
20FIH42vqSaD3W+sPj8zoIzSLJQAxXqMaidtjRcM0UE/PdQI1rQazXKN/nB71tY3AGiXbc5uCupO
9MUJN7HRjHFthlN7ju3GCwZVpvu59X2oViH/DVAnunGFp2RULGsu+7w9F8af/MGqft//8y0dmU8M
gqBYKjyFXRk541i4zZmMXyBgr5X/4/eFnx9Wc2nUDb4fub5zqb7e++ttCD7wecfvR4AmPFIDmcd5
DEl0mdTH2jo0d/sJ0MLA1COFweGu4tyTPARuyknqc3907BxK9zImqfXifsQACAVMDalbES+g6FOI
nHrOzsDxk3ivhnenJZffFxzoVo3s0LQoAzFQ9in3koJJDKwPGWYetA3ICSKFros1QEiERbNbtNW5
JNXPtpt80vOOBPPH7XVeP1R4NfgtiEIy6jTiQxWjV0Etetqcm+F7Zhr+BKRxCFRCzmRVrfWKfLxP
tgPaOwKcGf/7VcBM6joerKrFce4fGPGYjOpR9n3hukiaXkmMFt83ot3oeMmf2xMl+7xwIEbL7Rw6
NO1ZQaHZ+jFZMrDnhgHAIrkuBgR1DEME+9lDU7HQVdtzDkb0+hHCR5KgbMsAPAS0D32cCLEgUxa9
mcxTQ89p/q3dF/33uyfIwWlDvRedEqhZC/M/2+5k51WVnjt310BGQvIabJyHxeeF+U8iBW5Wic/v
qPWDPRbd//jzheeT5o0RKgO+r4Nu5mflxofb07P1+y0Cl8nGvQcIpHBhTJOmz7OSpWca783pQQv3
oy5Jcq5TUkDGQSYJ50tFP62YXOlI7kazmqYAxp3dpPTbOvbbFATOrgOkUeENsvbdjR0FdCrA3Lil
1DXU1uxLCs2WOD2rg+oV8WPdn29P2toAAaUNytOIh1ABFbGpQxOiB1ax0EabvYWe2d4diS0/z81f
XUlTkqXIJuHzczoeLEiYQjTLS1RbsvSyUQgnAye+KZG9KM7MK9Pd3O5uTxLf+UvHbzkK4WTMIGpE
tITPU3PyLPOrsp+6b0AU3319IFWLMj4CMrj8KLguJwsAQxBlJHQ812XlOZCWrCVP0cY08UIiGkWR
dlyDmUpqO1anj93Z9s3ujep3hxMQHUKBEvzsoDtd1ccaBQo6fa4OkMV+KXPix1Fx/zrziAWwEBU/
dYVTQsmknqaGTOckeYoeYnJ36pFHLP98XnAo43SM4qjH53X7vcvP9v72NlpfUPDDQOOBThALIY74
PNTVxBTLLtUzWPmVJ6hh5h7yaS6gTm0tJTAV1xqVYqjGQgKLq4cibBGcV5MiuMuZMZ+Z9viFasfb
QxFPxMfX4d5ZJpK1wDgbwlbVpmFOKzaf3XxyX8HIXwWaQpsHm6m94tEsZP5tg+vhYCgQ0/oo4gMb
JJyNznVmdIMkQxB/K919xCTh9no8y88Lb0cMfH4K1fghMCbiJe033URb8yGWVZhkoxCmLVPjWoss
mOlNv3K9mUh2mOz7/O9X1y0Cjog0Cb5fENTap+eGSqIKcQvDswQ+GGcPUOcNDW8tRAjfj0MfaOys
kZ2r4pC/3b3S1ybEdEtkxEpWI4caaLpXM1/GRrsxRVwOA009hB9D0QlMidGxzMj7oFMf3OKFyOq6
W98HWAKVEY5GAHR0uQSdUmtlm8R9gDQq+OhS7/7pAQwENUoTzaYowQjnWgdhk2tA/SDgrYsJOo7z
37fnn7th148dlhi1I67ViNMNlJewR9ukb6A4PDaBVT0qIXpNvdB9xFuXKefbhjZmylCB+UeCAOTY
SHMuZwroY4oTHbZBYnthtNMkrofs8/zvV2chc9yJTBU+P9B3Zfhh3ku98DFPVz+fH5Xr709JXwwD
vq+q37U6SIPbs7NxIwFDgcQv0uy8R1rwlhXbatwpK7oA9DA/WNUcnEGBvKhzgLiCxO/YONQLU8Kz
lxu5gYpF3gUJO2j9H0r3ZRdJbMiGI2zb0oI2sj1iOFq8C9OdQveEeUoiCWFE//xjTf6ZNPHugPxI
UqMdvwvGevCSUvHADeTNVuOnyd8ae2whRnh7lbYOCxw9vlBonVj1D0521cxdVKdBFTnhD80dJwcs
85n5GNNweh5TNj1BJ5HKSB5WgG0MlJNyAPn3H547YTqVKgXIo3LSoK4z81WrJzvEa1I4oOcYIFjj
kL+HNu4OIbXZS4Wpj71CaafGG117OCh1B4HAMJ0LKLQ0+aG2nEjyTnxgA4VbBP6qiow5XEIA54X3
mlCW0zTOs4C1FXtw0JGaeHar2U9VMRj7SQcTbOuaoE5kY3dk0MH0qaZFByjIfAdgU/2rpzO0tpRK
+VQgZPdSSjJAQXP21+3129j6i5+pLw+xht6jkKHvJWim+HNnFn8pUPrQe+fxtpmNuwjiUbi1wYQF
4TdXMJOm7UgmHbeE/uZo+7uFtrAboKONsJSrIqFRQZjsOWkte6z1OmgPSngmVXD/r0dpFm1NaE5Y
V4BjXcuZ2bA6oL1v0Z01+Pd/HxVTeBR4NBH3CFddPvSOyvqsCczkOT12+b+Y/OvPC9dbmDZWaTT4
/GSdrfydSXICG2vLOV14XQBoiFXf5ZQnSpsoahPUxs5N95EjSVNKvi9WglijFEkc4vtDtjNDb5D4
Exsn4PrnO8LeKdqkKgcQxgRm0zzSDiKMpPWn2bk7YNAAs1cdxJ3ISdsfRbar1zJl9dSWqlUHhXWc
E8ub6yCxap+kv27vpY8sj3DxoBJkm6AUsdGnKBZNCyO0WaS1RYBfY/hu6xq+VtiZT0qqH2IlIX4F
0qc95HHN55gU9c6mY4+7Ccy4fwClr09OPH43win/e56S9BUiGsO5ZHHyoPWR+8pSZzw0KV4UNRpz
3Rtrw5Fd7hsrgmoG76vncS7K1Ms7aVByU4XKNw36bng06aQfGU0gsxsa327P1ZYhNF6i/AsUjwHg
29KQmZe5Q5KGBk1V9F+mivTPUB/L3matkjUpbDz/WHWAKU3ATtf0DoY70iSvlCLIxmOXPUbVS5+8
TZUkits4KhzZgXQZ77iAruhyQMjmQ7Yzd4qgSl4095DJWoe3Juz6+8JNwqAHabslvp+yN518Yuln
N5McR9kQhIfdYN2IFliYULWH6dWud7eXfO2voCUFYQMIG+CyWCIGhuSdHre2MQaJ6enmd1QWVX0f
xb/mP7ftrIfBW1/QxIX+KoNnF5cr0c5J7lggjgnK9Jjss1pym2x8HsAt9LkDQWegiCMsRKOzxG3M
Zg7G7u/4WN/bMgDlC+6y4CEFEBt7SdhHY2/1mRqRPmiggGC8F3eDM/9jAAEccKbIz6z8gR6khbZF
h2Bo/ujOH3r3gwqYPbJwCBDhKyGltZz9eppRl1MmJEui0M8ewGovMbA+CDDAXV6gwlAzMIRdOjhZ
BHwpGwMrs7yoDlz1FOb39vFikkyQ1wEqBBw53lUBAkHRpJU6LLGCFsKeuP9aSTZ0fSdB1Q+UM0iP
gSwFBaHlLM0djdH8k9uB9dKoX92K7jNS7i3t/fZRWOFH+DgQwOE0YMq4hyPYCc2wjVniBHUcaL/B
46yYh/rvfvoDLqBjVEo8742jAWs8PYCIel1zH4oYScwJ1roYjKVBWfyLZcFgULdGIQ2PrJiAmCPi
lupYtAHVbO8TRO692/O1MQB8H1UPVHGAHBG9wR7KI3Uct20AYLOv76HEJNm8/HJYegi8iIZN5epo
cwdEdrkeYBlyEvQmt4EdD4BOvrbJa1M+uxfla5XN+38xmCtbwh4rciWGsjxsKSWSWYmvsHuBoNhd
yIQDwQVAK0JCkcHGHBXTnpq5DSz1c9cYRzfrvdHRQGMi0wXaWhgkr8GTA5g072kU5q2mOUKYGpmt
n639EDkP908VwiNcXASNVEiULz8fIWBVojTjGQKvc/Z2c7efDtDO1feFpSi1GCCuMO2CYn5WUp86
EuD11raCe4u2HUQC68RiVRkQn+qzPkjNv8rpexP/qepfVP2Rj39bmkxyaEW9yJcd8HrgduCQgIuH
39BX/rTVK8MM9sMuICPxCnOvpsfmbQKbZKu+29Qn9LGgT9Uvxvxq8odwl+Yn9OoifkPL5u11W3Ui
iz9F2BdlSUinK0YXTE4Fme/PvfJjSn6kyueMcsUHqw3m+FVPzrfNbjxBOMCgqgCMFG6lSEwKSnaj
zrMY19C35gfQCMAM3DawtZ4gJUR9A5uGF5yWMzxWqqGYILsLHKfds+RYk/qxn2tfN485SQ6l+/22
vc0BWRyXDuIH3oOytKe6LKGNRpogtKzXWgl3YzVd+rvpN/hqIbxANgK0CfxmWpoZxrRgeoXwC0wC
SvWgyNC9/N+Ltyv6OOGZwcNEskNwDcwZ9ARKFNaBWr80sb0bpi+d+2JXry1rD/fPGEByxOa1NA4x
XA6lqMywi3QdgX3MjP1slroXTwODsKUjozrliy2MCrSEvCkZqRY4nIIpK7RKOxmHLhjAGPWtyMZm
r8XvZTgYO51FMlLwjTnkoDAdTfCo+8NpWA7MBkjCyUHjFSgMmMkErOBPrn6MZ1DG3R0xYe6wHT46
RfAcCo50nDqx2c88YRrtadv6vWvd/5y7H+VmlCEReYicDo0WJnk8OW0QliEepl1cyzqd+I4S1wb4
M+wDbOi1BDlJaTqWSjEEbZQfwHvnOen4We3TYz+R18wpP9kGY54aqZLtt/EeYkAusGMfjIXiyCj6
YKJed7sgc8bjd8W+l6MCJxUh1AdHpY52UBEEqg1jbc7l2AfZ30p8UGVo1o37BpE4RM4RQwGNrwoX
ga5GE7Q55j4YQ8Nzum+QO/ajSbt/+XkIhcwncOa8J2m5leuxDXujQmoy+ar9mn/evgDWKwBUMVpx
8Qqgz20FMeedm26FUmfQ99kzfLpn5OEkr/p6lpYmBK+kKxs3bHDfgxxy8OfSPUIX/BN0lCTIA53f
7stNzAHSSMVgpRE0i2jKjo3mZNAmCWjYlBD/Gnswwoem78zdZ4eUj6b2LWLNrtGjvVvb0QsLs+ln
lKTFLxcyCweS2YM3gnbkIeyMn2CRAR9IWZi7rnCjA6GmDGu1fhzBKYrV5HhoVKhE9yPS6WBOc5QE
SZo/RGbtu9pDMU+PvTs+2nDagXG8vdQbFQ9YxB3P2ed4GlHYSF3PKAFhZxpkVNV8U8u8Un/xdm1F
dqlaDXuHRoOnK8TYpa4NnFFk/K6ZOcIDyfr90CadxD1Y7z1Ogce5A01kf1f3mpKydKp6NQ6K5rH0
q+zx9ng3Pu9iX4POA5hOOHLCcAtzTjQ1plXAhp8U3a6/bn9+va1xcV19XnBuQH5fxU2Fz2eJH6bE
T+1hZ8tumPWjiQIVSuBoUrF5C6pww2Df9KHb9OVJNXdlUe3A8Laz0mOrS87oeq6WdoRHzByzKlc6
2HHq01BBDOLP7cna+D4/mwCMguMZ4YkwDmLnFHmzLDm1v237GaHW7c9vTBMuLwTTLoC7mCYhP9Cl
zqD2KLkjV+Z+t9XpkH5R4voBr9bdHiY6CZCEQN8/diwUmZZ3ccQyd0ryLgwa5UvRHaL5YKd3nwpQ
ZCGlDHgTIARocl2a0EuDjBXiuFM07qtfpQyms7ESi88Lt7FZmKzUCT6vsHf3V9VKcicboQwuGc59
5wBiyw/f8ufPDQNaAZ2UQZpeJopSrrpn2XMZPrnDp7g1PKqp+7b+RWxZCX7t8YFgAO7LBzusvaJM
iGd9mJmTZYEFCuq5Gt9Brtt68eDWXtYab4XR7G5vuo0AkifjkY6H3uBGAKnrVZVDjj0NIJ/pTc3z
XGV+TI59bO3M8b1zD6byCZpwO0N/oiCZL7RvhIBO2NqhuJ1Mvp5/u/2D1kvL+1yglI6MDxo0xbpN
loOJZg77DDLmhyY6RrK01frGW35fuCQYOFiJmnVZ0LK3rCm8pmNeJuVelo1C2EBVZpEMvBRZECXW
vmI/Nam4gWQcphAmjvlkR9bUZMHk+nX5OOoPjgzuujkIkEHyIBRhiHiIIwP5o7yesqD/k7oHokkS
MZsjuPq8cIgbhL+EgkQsQJaqB2YaLJAyhqoVjz24djkkA/SM2FLwVIR1GCybRrZiZkEyPQ2k8lrr
kPcv+K9jHos822WF73Rv5vxtDGX8lhtHGXxAvFkafhwyTnz4V5mZwtJHq3arLNDJi5Udkjn3HQRv
6it6fSQRyKYp7lXzBAWqa4IpU+9RnjQZFqraReGuy7wwPGahV/V316AN3Ov/GBLchU63WGFWMGRq
b271qXm8/+zb3FPgdOLIa4l7eqh7prf04+x32WGQbLjNabINLAca3ZCS4H+/WpF6aNESbtVZoBg+
dNmVz8ZPKDUWMuXJrX2NbBTKLhqKLqiwLc3YickqauLxmMadQ3Z674Gw4vZEbY7kHxOrKnqp5Xpv
22kQFXusdqm/uYnfh3sqDarXTglW/MqS8JCn4RQOsU3SgGhemx5of5ggSnuv4i0/ptdWhKugrhrm
Fr2bBiAxHgavlJXSN0eBxA1SHIB8EkdYkkx1B0W14ywIZ99ATnz0ivzRKiUO3ObCA6SHxC9A+2gw
Wi48uMVLIB4srAq0xu3oqzM+gvHv9spv3cmgK+Sk/gBVwdTSBuKdzpisqgggqaYlh16GHN6aqevv
C2MoarSIzlpTBDO5WCAATlBGiNCvkRGZKtZHWk4IdcGlitQ1MuUg4RSnq8rzMHHcqAxSGjeeM5jf
aexCP0f31QodHF15tIHcy4z4oahar2Wm1xjpvnHubTDE5kNjKlS9ceUgyysmeBNqZq6dotSuh/va
ObgyX3hjW8ARBgML0tTosxWJXrJs7Biz8jzQafW5CsPfGWkf8zG5O/oBdAPpQuTWOIZD9Or1vAGq
PG1gJv7905LhaTb23eLr/O9Xd2cy1zW6VOs8iPUvmRPIWiJknxe2tTECPFUjkR+Q+Z3sbXq5fWq2
lgAsAXAD4FGCnlv49QP03aKpbdLA6uBqnBXrfG8XL99E1xaEAcxoY9Mbxi2Y+9zcD++3B7BxLBef
F45l1htJ0jLgSwk7NuO+7T/ZVrqrS9u7bWcjn4O+IKQyUecAGlvMb9ft7FpZk6aB3b6kY/xYKNVu
gNB5AtWsPEDL/b+xBzkUjkMx0KEsPMlNDz2P0UjSgOWxB2LjJyd718cvir0Pq0d9kGWPtrYZTjpU
0aBgg7qHEPmmU5Zb4xwDLpseQg+Ql9uzt7XNgIPgClaAHq0egEhT+3zsKV7+vNoV7nNTvM366baN
rZ2AB4znvrhzIQJqm6Yy6xjUKUHltH4FleawPwMk7meZsrttaT0azvkJrALvS+eY0uWR782aIIzB
c6Zn9YNeXDpdg4jI37eNrFdkaUTYAJNdt5BthicDVLhPjbNZyjLPsmEIAV84hkpjjrBA+wE5oVdC
fLusJPkOmRHBwbCbprCLCD6fUR/j6nEun1UZxfmmCYCEQNTwwfMqeGLaFM2g5MFyOMphnjVvAN0I
0e+OvrEcV0YER2yMSIW6F4wM6XsS/6lDSX57exCIi/gRRBJNmKc5NS2mjpgnRc/8OmcgTAEgopX5
exsJHD6O/9oRGwAQp3SQYoDb2n5LO8/MdgV7GNuDexgcv3mHHLUu6wDYgPcsTQrrY+n9nICHIQ2S
ovHSKUbTz2OfvyjIqgIjUWoHCnLurL37OlhaFRbMGIe5HUZY7TnX4q6ajg71zPshH0jiodEZBJhQ
k1xJl01160RtqWA6h8gbw89a/Pv+awDSpQTBJYdQiyVcxazLLk4UitAs9rTwSxhLLrOtewaVJzwy
QKwAGSqszhwOSLCnLA+U6ikkys4tuofbQ+A31dKdNXFHwknSQEeE21mwMDqTPkPAnQZdu6Mm9d30
pWqf5jTxSXL/YHiZC3lihOIobglxcp6jk8SuhiiItHJvxM/ObEsGszFdCwvCYEg0T7RVYKH8XBv7
yjncnivhEUPFCE2cqDXieUFjyApyR0jRzGkdzq9jnSf+UFl7p8hfSJX+7nKZJotw5axs8aFeea6k
LAwjJMi7KNX86hrNQ1+PgX2vUsf/m7ExGp5YR0Pe0oxSRbWRZPb8Cs01HbD21qejW3isHn7ePXeI
ZFFzAmoX8Dhxn6Gmp81TOCmvhv4yV+9Z/dlofzap7MCIqTM+IBctyhYA1PDrTDFsMVibsW5olVe1
1BFtjt4MVByZnwur9My89tNeK3Z1PVovsRI2R9Tlur3bK7KMuOCR/udnIKhBdR2QsBVNozJOpUnz
XHmdOw3F+31U7vsk9JTwhIKeVzHJztzYLYihgE3n8A4XfDbLZcwsW1E1HaNO6FPqPunhpZMRZ0pM
iFrNhCWKBcSK8lqpn5Xsm24/NOZ9WYL/n7T/jkKEmtIu7yyzHpRXSg8DurtkuU3ZEIRXB5QXOLM1
ZqnPSug8dx5pqafLxNe3lh5CkBCZQn0CuTThSJlqmSu54oavrfE7dqmvkS9D+6gpzwTcwm50J0Ll
Y9LAZIpMFN4heNiCK1qksW5ERA9fh/l7gnQXq3uJl/gBjbx6I1YmBF90Uvqq01OYgLYKwFC58TUb
iqchteJXhVb5sZmA4svasq49qBJ80UmUef9H2nc1SYoz0f4iIvDmFSjTZpqu6rH7ohiLEEYII0C/
/h5m771bRRFFzHwvG7PREWTJpVKZJ88Z++mrNTqxVoMRmlhnnoGkS/n9H8aX//e3oS0H/fNAdy7T
II3FajslhCSFeuLesxpLcJttPcBWHD+wLOh8QwoW1Ud/ebwaMGe0k+4nU5qoh/fkyWo20iDAnuOI
Lif5wsbydpSUZ3aLVs3EHH0jmYopjyqpT1E9BGnY+mYRlmP9HdCqYC99a/jMXcF37Wh5D0ip1jEI
M77QjJkRULQULZSOFxutoaPRh7uRIwIWy9KR4DpurUeTlfVR6Gb/kFZSi4D6bGjYmZ48oBGM48mM
Iw6JK70Pfb13Q7tI6YOToe9VWMjUTqVEWQ+dgseuqAUAhRl6rJ3sH0+6xm7sZRWD3MmNUYwMC9ca
4rb3tdieOzbSSBghJ/p5cN3QnyQHT/hIw1oFUakXzUvOUi2cUg44ZFPhhEooAVqZ7Ya5abRhbVh1
WPZj8zwwo3w2B2846mOmH1jgcsj7BGXE+0B7h4azz6LyIJ7N/bH83ELNTofkT8HjIjWmLmynRjsI
VXc7aTFn1+W0foUysHW0Msf7VKbUOgTg24qnPuseh4ZkjxV3i3dGr3WPmo/Uu15m4Cbw9Dah1DMi
Q9ZpNPUOO2Sa9xEMKNYjGTxod5le9Wirlh3zwGkOfanXu4CK9gVtWkbcWpm75yUoDqYsIFFGnCIS
osJ8lm4XVxpuYoL8ya5xrWo/OJW+7zxtjJVfqngc0+GZd9R+zCy3jtLeyI+jSerdmPfmg6KuHkKv
NXgoi9GMp8Cm0VSPYzw2vRNSRHzP9dT0WKB+eCY+dDdGe3APutL7976m1SGyiiRpPEb2AxrJkhY8
bCFYH7KwqGsRYiWN2NY1lFgd8mKRrti1JG/CBsyukUF1/cP9wGERoM4HHJ0ss9zx3LGBAOL6aivc
QLQZQEPJmDkRJX6ck+kA0tJnScCAVeTG1tW9ckvAIA45siG4SZcZScPoUgDLOjdhmR8Wmnpva/o7
KFj8uj+uVTPAxyDnbrs4nYtrQq8nBjggcRPTFmiNN8zPvWl1B2469fEvLKGbBqVQE1IrzuLaG3SR
t3wy3aRlXegRax9M3n4QW/O26iQRf6BvA9ffDQYMKK1MdtABS9AkG3k0T6PBKGNDjh9Zb366P6S1
O3aG/gEDAHDRDbds5js1IsqUJAEYFEO47Ce7yN9pJpRJK58f8imPjWIL5bbqoVHlxxTOhA/LELYu
sj6XRUcS8x+/Dqvd/SFtfX2xSo0VKK5xfN3lRWQyFjv9Rhl05STNDYzonpuxGjeYL8Aoi0A5I0mM
sngEUckB/B5xFTh4tiI41jJ3Y9+tjQhEUGh+As9wgArm9cn1vYEpWfVYJFX+7CEZ3bDsL4aE3BKo
C1AfvdUQmjTX7KU1kKSCwE9n688eB4DW+CGcbke1YOOSXjmyPiiDUMZCbIeiyCLUGklFWMmNIAFV
W6yp7iV3UFtUW9SUW2YW4RZjgywmqYJEeUlmgmdiAIHJVgp7bTNcjmUR0nSlNfj9BCNGmfDhoaxD
a3yuh9jcalxZO6oXhpaNAXXP1Ch9GAJP/eCdBn52yzTk1AJQ6FfrbGCgNuZu6VWV22lN1gI5bcng
g6WxQ+dOTwR35v3DumoGcFfAFlB4ADXC9dZu0wLhEmSNkklFnL2WVqxpG4+hNXcKMcNZTAAApxs6
NTr0te0rEyNBFySaCcOaP/qcRaZxvj+WeaWXgSc6CD1o/gLrjNfj9ViII2RVe2mQaOZzN/zKEM5Z
2WNDdkGGmFPf5dDf+N8szkO/yG2YRLCeUFgMWrGvkdX26tPo/NMHXTjwIzVRvDHGDZur2/BilIuz
6w6ImZsJNoVdRnkF7rLyowv+ob4u920hogGcpvdHubqAszL3LDMC6OVij6A6gEZ4SkmCQE8ZeZw6
NBzIF5Z9/ws7KNWCSwXARVSkrmdzkl2al1oQJGbrxqNyQlH/Ax6tPek2gChr/ny+PbAbAfY0ly1u
hiZzzdIhzVc3emj6u6zfoklbJsB/v+YCXE3A2+OldbMXUXUvrEaObtLYVlIJ+1D67nsxjFgm59yy
aQcUThFWLRWhyOghYNaP+5O5crABCp/Z1Fy0ZICo9HoytXxIHSMr3cSYvDYsZcrBJsGG2BfaVnPl
igeGKXQKzqKpiGsXOzLPW73nyL0lrvZJjccUapc8d4+Z+a031cZeXBuWBa3DGQMFc0t/hQpmW3Of
uknQt0mrA9xjWam9lzZND/cn8N8WqYU/wQoCuYbIDDnlpT+xgj7XM2dAF5hP+GnSvD4yR2KEWdpE
jf/iSBnV41mTRURFsxNuttNc0FuEWlP/LHXJP2XAHkCPoGuMYxW0VggUQsOixrBPIk+HJ0R7414v
6zwuiraP0mKoVYigrYscmzsxftXPKTeGd4Rn/ceiMOpdPtHqYRB9/ZDRwg3boHEPrp0Gz1QQZAUd
CT4MJyA0zLRKvIBI1no1Ce2jKi2nyM28HHk75RyI2dGEcEiUTEOX7syaNgjSuNylpZJRCrKwc9kQ
9wEKOW7Y6LaMa07T0HV4FSm7V+9SNnyrSvwCH90ejwNQcVGLu+qMog85DgCCP1rI8kVQ+lDhkDbB
oRa69a6Trf/slcFnZZHhMHJcNqnD/Ce/augBLfJ85mIen9Ii7xCVpoP5iaVHZe/ZEOrcEE8O0jOo
HPl9tcssTeJx6nuPdW4wAFXw5Gc61MtBmaEnk2dPpxJC4O+NlJtPberoO01DUyYzcz2k/Wg91HXK
gD0jGFHeWOqRVgLLULfFoxgwV14eBO/zpkP6ZwKdYlGReg9hXqAVZW084F8Q18r7NOrrrI8LCwW0
vLXSEK85EBX4rQi91HJD1okpknZnxoWHQN4jqo/wsoFoHWddbCghf/Wjpx0qkrmRbmX+Y0lr550U
jv0ommJ4ccecRqmwvGfRNEVEbKYdczkYH0H/B6ZK0xrBPSd940NVNGTDSa7cM6ARhRzFTN4CgZDF
bTo4fm2XreskBA1vVfFB63/KsY5Jnof18K0GdHfjvC1ab36/jy8NLi5Tizq2poGUNZFN0pRfRutb
RV4yenQsoOt42OoqktNG392aO7m0uXBdiKdSvwc9flKqYyrjxgmdP+TE/T0sIF8dxNlo9Lhp9MxY
D7Yoh3iISrpY4oVM6g1PtTYI9F1BgAOotHm1rl19npqWGt3RS6T1wyDWzlNlOLn91vqs3JogaAC3
GqorQKgsN8Ro9rju0BuU5JWj7Yms+RFUqhRkePzb2Pf2U0As61Nho5lhcgMzcga9iYuGVXs0gtaQ
svfaEys7/88D5Zk3Yq7FALB+I0DiDLlZjATz6/gh12Uk4KY3m5BXp9hD/yRypyhrLzGlwJMX1ZjP
YxfeL3Qrp1CrctnOynn2Fxccup0BLAEpySwqfb2YWl9oLAUuJ0nFLwnF+S4OtsjW1hby0sQiNKjr
orPGACZAuOEXYTZuwb7nDXdzcaIQi/cEEIY4X9djGBjpi8wtnEQv+Bd3AOiTcGAYSaZ/dJoWUTlL
4/vOw17zViBCnbXnkRhAV821yRTZ5Jwq5Sepz0RMBzXs0ar2Se8LwBkz70c78TImZuntfDGAj0pA
y66rgE2QmclB2WenL27vlCHqHCxSGc/26dTq73AZu6h6meNOTnmwL8tcf9B8hkZN0SBNz1yOHGYA
lcKsNB54bbMQ6Ur3KXVb9xBkaOYdcSt9zBStd66m9Xs7Pepl56gwRZoXXYEc/4+3EPKi+Xjq2Fg+
IJs6Iis52jvcKvpe6p6KbepruAYkLuN2hM5mY205343pW+I13NG0poIYfuINTswG8mkAngFwijQE
bvjQTBD2qbI/BO386xnBlDGrv0GhaEnvwy3uAs9gwyhU7aeaf3SF+z5lgbdxpNb2O1rs/7+dxbsi
SHUxVsrxkwHv9QngE1ttdbWsPJGg/PuficX2M4PCzypkQZO2/mhCxtyBb7DfKOKx+/t81Q/9Z+d3
++rFg9PrprSyGwwlFR9710B08oHL1/s2fsfQy+N7MZjl00HYxlQg+PSTGiTuTga6dVcDS1ULXpPs
Rw6hKoxWhEzYx9zK3jGmhw7vYqCiNyKQ9cHiXgBaAQp+y/hba6sJL8HWT6RWRFptRCVrYyCJdxvj
XQs8HDTPzpBEYFSWqERnpFVeaIOf6DmJSSUeC+6E0rCPaAX+0jj2j45NR66GB09lG7mRtSEiKkB0
gPQvstqLfdPplSXropjXM9L0yMbePN8f3bqFuREG9AIzAdK1YzQbrkoIq/iJW73oQ4k5RKfsBoPT
2gFD7IHWcgQhs07atQ2ddLpEcOslDQmp3Hfpxiwtm45/e4pLA4sT7GhB3fjdhCyieGHal9Lv0UNw
dLxnPX/xya5HDm4IjkMvw95519fvxrwL+6320yXC7OZXLBZLlJqWjQrD1MsXfWQho36k2bucf3V7
P6roT4McJP11f/025nbZZ5aPZmM0uAUSr+TJULgf22JLtGt9YOj/mLFMaM9YPqqB/bWlCQ6KhI15
IsBXjrapPLJ5nTgN+exkxVe8u9+6hnxnpv/j/vh+b/Glt5lLR5C9mHPry1NOPZ20jsERH/eW0KPO
K6Dmpkj74Pd2f3RFnUWun1YfimwiSUvxaO1VV+1cvUMKkaQV2FO07y1IISMAUmScpYQeDWmikUCN
Q1xMXrmrA/PrNDUuCslBsOsDl4VU6PpH6ToAtDCt2OeTP4ZNTRxkj0tviu+P8XcD2O0YZ95NaInb
N7Ql0MYCaol6XmLmcJT9Lxdkos9ycM2jZ9bGnrMyj3qwA0dCccTuXePv69LkeGxPAfazVp48pKwO
Je3laRDERQVTedoXPUd3I2t7rY2mmfcNJQRyTBEewZG4+uOIhoGDgXRDBPklLQKiQTzilW4/ByWo
vhka914J6fmu1oT1LBxUUgt3Eh+DLbmL3xfGcvhoeAY1LhgiULZbHJy065y8L1qkSSskJETwrZmM
zwoCHmXHz16Xo0BJTrrfJQi3TobWAJZmvQSGSkOzUMiDWJ9LPX8A6YAMhS2eqf+LymwMNWvrJKwd
NlCdQa8V+hlof1w4MtfteuY4yIZr0163Xyf/dH8j/G50WM4E0GOoJeGhhHKStfCUtVF3JsVMVCXy
QNEArKj9gCRBbr/ZViy+6HxfW2GXRcDGq6226rXRXRqf/34RPMCBTk1tdUHCuBLfAtEVe8H8P9RW
+NdLIlmMFwZeMDe89SPrWtUgiEsyBXCk0+9c63h/FlevtAsLi3FknV1NjoEXn95ncZm3sVYWoVdt
QKXXZmvmnMTGBUXTDVTGoVQDLZDpJX4t3pslf4TQ74aJdcf7n43lY68eDLOpesdLOKiFit5FRthV
P/26A0N4LhPbYLtx1B4rWe0Uzb7cn8a1mPVigEspD7uzg5LBUSajnYap9dlzTxzpySrdyLFs2TGv
t50SQEsaBQYp/EjS0OteuIjNLcHftTfnDEJA/gPvQDSYXlvxWqoVmqj8pP/IFVBEqNyL0HKqeEsQ
YH1f/GdoHu7FKWK148p+KP1E2ZE1M7nv7i/L1vcXPog2biuzDt//3E98BhFt5HHWvo8uuJl6DLmM
G1Ir4ivPcHPug62e9GEZdC+dlv9F5I42hVnMD+QTNwgKwx6pleY4oRVEt8tz+rmrNsLa1VEYwJOD
lhTl8mWKQatpSl1peYCCmKHLZRlq0txitFo1gurNb050UCEuEiXAFbUImAwYkdVRWd0+cOM/X2zQ
ts7SBYBi3/J0gFXMLKE9lNQp31vtV5L6G8u9di7mmHzGHs3pkcXdqwsdio2cBkmqHwPzG94iO5Y/
2o065umGO1vzyxemfnu7i5NBJ0vLUcNDLTl9Z4COu+3Dznr7iwlDDRJcVvNNcxOqBjr3K54HiadP
rygov06dt3FJr646CDCQzQS8+wYdE7TulBqO9BOqI7nZhGpTrWLLwsIj5kx5RZPiwVmXELoM/wJD
DQITVB5BvAUo6RLkSVU/5CVBLgzJqlH+bLKjKQ73l2F1V4HbFm1p4Nq/QeCQ2hgMtyQwIXQW5UWA
e2Mo9NgouR41TQ82DDPfErta3V9gJUFFE8W4G8kg6XRpZYEwPsknGUrnicun0d94bq0lwi5jpMU1
Uto+B5YSAZpD7bBXXmj0r4E6VsWLwdwwoBvbeTUCmBkqPJxOvIGWr58BDyuBHgU8z4kpEO8D8Ts7
opg6oBNp8sYI/aJtn6pAtQfDFP4DIuHm/Z8v5uVvWNxoSNW2fiZ7P3E6CcCWooiyA1zVZihy81Q4
YsPpra0jWK+wNQ0kW266QCWIf6EogqSHLdpdxUSYERI36bTh+dbnFtVb4C7R3Yos4/VN3UG7xZQE
dsa0egFZCzpOG/7UBVYRSou+9tz7yvn4T0ecyG7LjUldO+Mzucr/M74443oHmQoeZAARKv8da9hD
wMqNwGqtRQSlfRAoAzcITOQS4JkLW6vyxnMTR38NKh4r8jiMJ1MlOUfdtdyZ/bAjZhAZbnrojC1i
1rW4Dg92sGMidQWI6WJ6A79rkViFdcCo95Yqf3lBs1cOictCbKUk11J0l7YWs5m7IA3iMgCcAtxQ
KETrhy6135uVet91jIIhgaOi2++9UT+oDlHZ/QOytpaQDET7y++xLuMAQF9IZzLNTej41H6wuo17
c+vzi8HpBNqijOLzoJAJ9w7+c//n3543E2UREFOj6oZK2bI2gkoFMvrjgFdG/aPqhmgsj472876N
2zHABp57aO3DlXCTAmwmB+k5AOeTPGTOA7h573/+dq9df36RAHQnk6d5gM9Dle5LZXYvqeDPGiB+
wq0f7ptaHclMKAqS2d8gyWuvwSxlgkp2chMFFBeoMcL8x30Dt3cnxgLRE0THQMvggXltQAMtlVPZ
PeAyoGykcLbqnxGPflk/Wf6Wq10dzIWtxbwJrjImU0DAzSqdQfqxs0VYcnthXo9mEV/StulG6mI0
rD1RL65AXtsiZ4W6sNv/3MzVr40HSXr0sCCFgp6khc9RhddRb2RuIpkB7s3goIb391cHoiuY/+sc
DTr7weSB6+FfttTr9Uk15AI7e0pfXa4LD9JcVnUszbqPO9zWbTQ6vfOQWr7alebQvB88SWMGCPdD
3aJJT6J183XUhPOgi6J8raqa7lM/tz+xjI1vvOqmAzzYAGI3zTkjmsmP0iDFsbZcEI0q9E8IvQWx
RIZejpAgl7bLdUPschR+3tqqxRoSCm7RkZJn0Ql54F4hj0VlFrHvgj/faqm/q1qP7S2ZD6HSc/qY
FznUkb2xzx+ZJ780jfvLg/Wn1ij0185t8n1p5sEOKPMvSujdoSmYBDtwXj9rva32IOayn3o0vsuQ
CInclORTUoxumjhlm0cK2MpIQLJq71D2bQQhWuhxakRpbfWxLYj2EkzV8JwHWb5DCl8CoJODJnUA
FaXKBh67oNZ9s5hdhKLQecTHnoRmRukuIMzaT0iPnklPy4jK3PtINJfvCevKoy0d7cCBXn2qBXMj
IHPNB+HZn2sUc4Ce8u1w4io9IbcsIy0FospogQH1G6N80oT+LR0gf1e1Gip0vfoJXrL7e2jthIPX
cYZyg3ATbvd6B3kdOKjswUhfiXTA+po/ockTrT/2B39qD5UhN+6PNf8OAARuKGAGkK9aJBU7rzWc
wXDSV4/SfalVe9KmT4W3BTxdNYP2c/SAAjh50wmadmBw0pWbvtqj0YMjij5j8ZOh/3PADJITIIpC
zytGhGLn9exJyNVZHkcjHPf5d9vpyrAzyEbotOZHQN4EKxBUw1lfrFDTmaXeB62WmBNKmxYLm2Ij
BbLYA0An4vWFZzfI11Hdu2merJq2MhuzLd4C9sGy3mj5OSje3CwmW73ci6HMhtAnDFcFOzpUDxbR
gwNZNRTtu/INZQKgl7TQ83b3t/OaBZCGz7VRXIiI3BcLYgOT0Nt+9ZbwQkPJeSuQ3Pr+4kKE3pWN
7ktSvdlqZw/HathACG19f3EJQnZuQIcrfr85HvNxv5WwW5yLeQFAsY+9ZCEEB8xrsZeEgSewKHnx
xvyvAvkCh0HlLLPjP16ESytLbr62GqumNOriTQtC/t399L99fXHmcrv1eelWxVvvx2rc/WlD9L9z
NLcSA5gPDrZlzCPFgPXFVfGmkO5g8fSHbQw3318ssWWQLi8cWrx59q6R4GeJUFG7P0Wry3wxhMUy
j0oDezVI7t9Mex/QOPMPxhb2axHlLkex7DBhshhxoWMUue/JHxOzrbMtpily2prsgJJQx/tDWsRu
/9rDy3gOpPTbuu9oO5qmoOj55gBHChaoOB0P3PnZOnlYWZ8btXUv3h5EgCx0C88zVNhuEzi5SUpG
QHf91mhfs3YI7W7jnbhlYP77RQay72lhmbXANmtOrngQw/7+hG19f94jF99HaTDl04ijTtRRVQ+b
2ju3e+x6ghaelqdMqD7ABKVlXFuxDF6KPv7jIcCHzzzXjgW8i7lwthVxBgsN4M4ZPIxQheHlxjFZ
mSLIVeN9gyon+GqWyUePprxMy9Q9m81LfXS3hM9vr9Xg8vPLipmq68aucsTOvKlffFv7GXjsEYFY
DIapgy/Zxmzdnsi5PW7OAiNDB72lxaEvQKqBYIdM5yKm3xDKyyqagg0bKzMGicxZaHLuNEBW+3pT
lRnSp60j9XNev47jztrSTNn6/iI8FE3mmYWG71PrXHevprWx4vMcXLyX4DrQ6ILyBbSxAV5HfuH6
9ztsZsgpXHmu+MnS0+ZhzJqXNnB+IiP3S4zNY2939HEzdXqzNHi5gSYC6SdsNVTUF0tDDalNipr9
GUCQkNuhg9Z/3fuYyh/3D8yqHQj0oI4FSMDN8BqrHzVfh2J2BqXsVsaliGu7Dk/3rdycfIwCeRNz
JmxHXmDJK0rG3hMl4xAxqQ5gEcZL2qr3903c7AOYmAXMkWZGO96txoxp9NQYRXvONV9F6FuYaDBt
7IVVG0BhA0AB3C9oBa/3ApN+4fqDDTUocii748c/HgFkjy2kcgEKnBk9r7/ut3XNtKmczlDzlvtU
7P6nzy+JYTQpZVsofH7wn41Dz/40DDWQP/zv1y9JYVhFLLeR+Hyn7dOdY//58uLzM4oLOXU8BhZT
XxQ1BO5cczrLZ4Mf5RYGb2WDXn1+ESEWpksk8fD5Kd/5/jubvcu0P988KLkBYo+GNXQZLmshrpZB
6ZcL/Zy1JCwfp2BLIm1lDHMrHjpRQTBzC8Pq+GjWw0R1iB+TMNWscCxFJIctkO7KIZgzh4h1Z0GS
mxqlE0AEA+dZP5duXI+xv6XMuDaMy+/P9i+ikFHqQQ32C/3c6kmZvVZ8r7KNyDCYL50rp46AENDu
eR3AZnsjUMsZ86F2bamza1b0nWMohoZqpJkIkHYUvhbJvtY/2H7/GXfL8EOYiiGYmBkawhwkJ+dM
y6rItnPD3vHUo5Cf9/MwaFv2wGhaRFAiql5oS7MfeLUGY5jb+qDtzSFQce8N7iNACnKPClR1ANXa
GFkTL/6BsnqRZNVQj5AXQ8+6NwZt2GpaGkHWnr/lltl2j6VTx4En4s6ahBO5+uCXsVdNaCJt9WnH
plQ74a1s7fvCoAfH4UVc6wOSsBbY6Pc0zdJv5kiHE0EXr9bKMXSgZxMyHWmiXd16UP4C94tujMVR
BUirh5aJPCTEjrWwa1RXR41me59yv6kOHWXNsclZFzW0aE81n9SP1LbkE6cQEM9LtIL5mUEjX2v1
vZJBE0J1zv1U+iyNmoK3oV8acs9Kuw076D1+1wfP25fctc+jVashNFKHRNPEkUYOlPE99/2RRXUx
iRN8v47GEbeZ0HKRtsH7gY1sL7z0W2cTfwsjsboZIdWB9k8LN+Sy+dM061QAN61AHb7LBiRGQ1Fu
cCOsmgBGAg27qMHcoPKoU1HbEEqB2fGA6Zf5Mdtqblq55E20qsAv6EigARZzfaRSqG3WVu6os2O7
kdHsc+3FMU/VuMU9tuYaLu3Mv+Pi6KKpkqscLHVnA4LnP9QfFqrga1CNx/WIajI6zYBbu/58xhl4
irUGcrOoJRcx9EL++Ia8+v4iVBWj38H1tN45L3dA/4RjsdVrvqTomocAOmIf9HpI8c9Mq9dDGDtq
0txl5DwC//m1zQk5lb73tTA161MpaR7lFjehqAtSXHAoaWo/6+aFATOfCHpjpalH6LH72Tjamzn5
7+8P/3YjIsDFD0RSF84dD+fr39aowu5qmdlny6boHd3b2Y643+/buN0h1zaWzn3o0eqJ/PHZyOLg
hW5hQ1Y/P4sCIaHn2+5S1N63ags1b886u8AVthGHrM5f/H4QHOFJM3MOLS9xzeZN1aVwUymCZN88
92wjzrk9qpigCwOLIyShtJsao2OflfOz8K2wYSlwChBc3Up7rhqC1pSJdj/0Di19grQhLFgQYZ9z
/20YDxb5ME2ffZNtnKm1TYWdDgj8HDLc8Ma7sjCHAbmeMwdvLW0eGfSNWPPh/qrcPJvx0oeIM1Yd
oFxc7ItTJXKa900zWmc1WrHyypCPL8J+MPoPLP9539TaDgNlJag+IB8Esu9FHNpyfej0fjDOlng/
aq/ycP/zSzA5HAQwxfguwDKITvAOuD6EhTlmhkGkce6LMQymX7kYDqCvjWj+GPg/zPaRiedBTyOt
9XZ1/TR2H6AVGgq32anqbFQvQ/dSie+WOgi6EeCvreR/vww3yfUvU23vg8AQI8/Yq1Cgl0O3+MYz
cW1yZ0VxVNgRWqJv6NpE4Y6sZENjnnXjqE9PaiN/9jufcR32IcgHnmv2wTOuZDEEXe91E+Eb9ryl
Rx73Q5QWo1G8R489OAoicypiob3z/D0101gO+6L290b2k2QgWeb/8OpoNkdt6+lxO2gI0EOAEwHA
TJu2rG95rvLdFomHk86aKER0tfHuuD3o19+f7V9cyrUhM9YyfH8SvwbL29lmt5uKB1QrNwxtDWS5
eoJYdj3AkIUwTJpRDnqE+6djdShzoITtARmU5frRmVo8hWD1ybb5KxPTW1fXIIzo/mnGre7NNVOz
3jO8IxQL4L6uZ61HooFkaFo5DRJEBV16aJuZrzEA55eZfrg/rNuTZaJm+5+tRdzBSe54rIAt2n22
cJqH9KneguKtLQ4iv5nnZhaSWGZg8mAYbAL2wpPwJPhUu1DfWJu1QQR4dQJXgnYCSDxcT1hFWVlA
K9w5UXsMdXj5mgw7HJ77U7U6DAjtACGBiBkCnddWNBD2qhzAzVOAqr8egpHkb4YxXyMoAQPss8zA
ggyoJU6nMIwehIlSj3PWvu+1ceOsLBl04OfRrXhhZ7G/PFOCFwSO6pT5JCpn9a7S2FnirYcEeLGT
so8mHawQ5WfL//jHU4h5A8YU8SdCpOVCBQajjiFd/STQF6GFgbG///2VjXD1/YW/oWk3umLE97U+
soLYzqPs030LK2fzysL8Cy48mpcBbwHUj34amr3hf8mgIfSdbenHrey03wwFuC10qAksHYDEW0b3
+0E/oa+toMmWrPPaLOFFiU2AU+khWr0eg5a6gvaW1E+BJSIhd4z46Fnb3Z+omwoYCiCXRhYZRTLU
WqcTjCFTaCQk34qJR577aog9y46t2FiWjSEtj07TeNLQ+YhlyUTiVe5XfxCPfkM3BjVf0teX+NWg
lo09aHSE3taEQSn5ZJFD1p717J0JZLHPt1Jdq6YA/QRXOQjxb7DyytSM1Opy/eTmv6bykzLLeBjl
IUvPVV1s5KTWNjXC8N/6YXOf6vz3i00NRUxwDNFKP6HzLK70r2QOS3DjGF/v74l1O3MrEcg/kQ1Y
bDyv9Ktadzv9VKQHw8tAi7ejNjBKP+6bWd0MvzuW/jWz2HqTPZm9CQjtqU9pVGpZG4JWJQRqaGM4
a3ZmZQQXlw4C8pvyjGkzNxWZcfL8Y2rGtQqD938+kksL8y+4WBgH+tgGcnnGqQO/blAdWwIdjI1R
rDmbSxuLxa8AgK9KBRu5HaI/t9wid1ydJTztUSBBtvPm1ZJOyKgCiGeclP3VLp4RxQRyY/+uDgEI
2Tk1g7f3byXYi2kq04EHklbGqS7QvnD0kdm7vw5bBhY7yqz03Cm71jgNzqd+3211+d9qo8NZgmHo
/w1gST5hF24jzF5gndvqSaB+3PVIx1ne8NkT8uj6kKVVFcCJ3aey92Km0Rjh0E7PaFS7+S63IS6Y
V0FE2RhTCynaNosLwAz/YhLwRHKQosEcL+vP06CyxqkD4yTpzk9jyFr9T99f+vC0mvsZQRp+yowD
yx7ElkddXURgZIDoR+r9psaFqkSRSmLi97sf/O79h/u/fs23zYyAiHLnhO3y/eiqoJiaKjXnS/VB
jQGYmg79QHfDIOP7ltZuVnT+BcHcruKB4fjaKZhonbPSVoe3ntiDF5Q7o3IeJtsHl7LWh9MITV6g
NO/bXB3dhc1FyOiUfptNOWyiQBZqwYOqwLEHLrbm5307q87iwo55PTZG3HIqhNJPU/VR018c5580
/YuXnHc5f4vXgjRakMcR2MCL/F0/TO96A0WxGjUXkm0s1ZLwZQ61r2zNe/LSM+W9RyY56Sew0MeV
k/D82RO7zA1if6p3itchqglx1Xzm48daR1z0dn8+19YNRHOIH/A0RUZnceOCBUVZVFiYz/9D2pct
x40r234RIziBwytZk8YSZUuy/cJweyAJTuA8fP1ZUN+9XYXCLRz5REd0PyiaWQASQCJz5VoEOd0j
yEx1Lxjp/roVmUcSEFQiwwGwgiOev3bdEVSlMMopfcjpse0ftPFzl36mc73VO0Wo905eJAZhp9aE
w5g2VjzPE6xBSPSWrP42A5fvbDchYpitobMbIKoPdcY2XtuGuocegLnY9A34oCxjM5Tr16T1wr5p
FMej2BT1vtYnv0s8xBeW9KnF19qFdIjv/7Lim9xF5mMI9OKQ5n6go+k8Vkn/Slf4z9yLmN7UM7Ms
brAzTXvZsNR+dSZtw7IO7BsqDgeVKWFz9gDEOkWOjdMvu2p6AhN03RwslXqq9DI8nUdhf07VsjaW
h+dJrOUP1Jh3Mbr3WVnfo60aXdsQuU0gCpgtz6Qqdn1RPXWzc7s0EFWn5Y4mqA1CmYqm+cZKioDS
uQ2bMlFEHLI3NPhCURQCyhl0Hh6fq5ONPWXM76jPXb64reuD62g7w74Z2vulBfllGYM3FLFn1QQz
SqDXd5vsHjs1zV8OJ6a9fMgcuL8etd0WnQfa9vrnpZsZ2Pr3TCVQM8JRDy2JUsNzAEdW8dtHkF6W
Q5CBl23uv1nz9zRVYUMk9oDxxZWESJqz1Agzmecj0OI+xUMxBuHPTv/N5v2Cpgfjc6ICGfKTQTg5
8JgCGZXPu+cdk/+Uk5lLi1z3nbTEzDnL79ZbA+q0QeVlz16sg/50LDeAau5mUJRcn1LJrQa7GB5u
A0m7pMOmtI3LVI/GZO+A+CsNrVyxahKnODMh7E0kk0Yy2BiaNoEEtXkDsu7jbndmQdiWmT62bl5i
nVxnCXwd2tz1+H80IdyWRaVNk7nARJx/6rrb7MMoWQMKQABPwquxgdBTd77+ZpIkRUkLvKmpuRnX
LTAxm4+v9DuVN4JAzj7APeHEw/qRpEPuW2sEYupv+VRsgA78VSkRejKH8sBpBqfCfy4SnrRN0aqT
u2uk+be+s2+0LFihwXh9LJLjHtSBf4wIqwGeYwuPAIzFc1kA2QmwTAazcZ9nCtdVDUaYs6KaKurn
NgZjb9Mu9EtISipMSJIpnAgCdUAgpHkt8HxZoJZk1yBlWaPEuFnmW4Rc4+tEPgymMPH4fC+k8CK2
SHGUtr2TuqO+Rouxb9s9kCpMBTSUxZNgm4AEr8tbHNGccj4QqlsdrqNliahpHmI9CbJ8OKLdBjGd
ux1r4M0Nc192w2+06t651A7Htgx7S7VkktMGPwO1W+SlIFMllut1f9Q8u7GWCA1iIBVDp1n4Yd87
MyD4XmrYIyDH7hLZwCAXW2b/0xV6ULYfa1biIZsP7CBnEEbZ4AKcgm4uNqI6sURrH6I0kStOA1mU
8C5IhNQap4UVyT9RXOtBt6EtCGXGsHDpobGgQOXe5Za2g/JosBiPTlwELXnS3R/XZ1DqKqDswSJh
gXh9+txVKlaZXb7mVuQUnRVmpnHbgvkgIGAMC5Y2f9GJt00M56YgiKg68Liu8+PqT6+5nSpmWXKQ
QNzABmgB9XFc8cLuG2Jwg+dEt6LO2fXeD5ehM7fcWYoKq2SPo6jBuYrR5AYsjRAWjQBRrk1uWBEt
7su+3bRLFnTz76r2QxS1rk+udETgRMZL1XaQcBKeIGZRgtV1sOzIm45rDJLCY2EAqAbe84/bAeAU
sAwU/SUpi9a006KYYYd2W5vcdnVgDQH6ShTbTbafT+yI+NxuMQt3RC9XNHmPbtYEQx5dH4jKgHDz
ohYA+IoFA3p+C+3VQtVNIBI2vO9kSPu5HMAMdxdXP5tATNzUuh3VZqHvOzK0ATOGDEI/XnlvJUhZ
xegO3jdO/d3sJiPAK5aFHUq9YB4ZVZg3vrWEOBMnCuiyTAtXNLLD51uvJLFVp9pEorq/b8xDU90b
KmYDuQlc/7ymCtFf4YAc+j5BUZiRyOnY98JO7j0fpOE+2f7FugHW+x8zwiEy5Um69jrMZHa3Nbxp
M/9FahVz9ccC32onEVOZeX3mODWJCvp53s7mp+sDkLwufCTlwAODuuPlOy0zwO5WMcOOoJhH4js7
Q7y0o/mdp4dKtIN0TU5sCSfQ0s24tXBfRtVgBmDH9hggt6rslXQnnRgRfGsY2oV270b68Jf+caA4
gJpoOiEOkiE89jtfDYei9jhmKQ4crLVVa/emu9xcXxHZ2XlqQhiAO0GmQWsy7NS09u7Q5tuFjgah
1a6CriCzq3n3cXsuqg8O0NbIT+nC7QM4TecMegV7vb3xujKw7AHqPhA3/HgbAibMAB8Yr6uChFI4
5FwoKIJOl9mR1hwYPRyuj0O28LjacBPgGWZcwDdzy4FYsJHgCIUOyvdSxVMuc97Tzwv7sKoHZ8n4
soz2luRh3957tgLFJXl+I279MwLBubykjKexxAiSag/ofl2hWHGotK33D6uD2VHcnaoBCX6mkbJM
WAtrFvOQjH+cDAO4q/31ReEfEU96F5gx13chlQDAzvl+AUmY3VcgWYiy/NOo5UGJLuWEgAvulXlP
UNpUjEm2dzgygPNnQDlYROjV1Gt9ncGX0auCboBXZ9Q22UTVVIl8KS7H9ceQMHkx6G6KxoShBW2B
tx2dj0Pqa0GeFq8lEivQOkJn//WplPq3DVI1bBz+j7BPa7+bWA4liGien7wUylGKmE3+fTCBowkG
PTwiqKIG3zOkuFc7IumeFYE/ba//fpm/gd8MJ4DJfVwsAKGO33hQPzUjCwIJ1Q7VkbxQvDBly39q
QtijRTpNBbqRzCgdQwKNV/O2TsNcxWsomyhI2EPvBB0BgLXygZ7cyAOEW1rHNM0o7yEAmhnWGvp9
o8JsyTzMw4sLzImI2/BKObeiZ8yy5i4zI8+wttnq3PiFv7EWDc/VFKRXrko3TDoqYDvRMWkg0yhS
NU1xAooTA/U5AsqTt1H11JMujQVGQBtAAKAEhbPNbFt/XQyQurlLEr+65QxZ3rotoYq72FroQ+vq
L64DZBuQyPSJZ1+0dE2rVoPbvzNRVr932SNRbUepO3MsmuPzFl3C5/PEC1p0QlV9qYOlDgqtTQoB
0F+cp+/6npHOGk5NPKJ04ALFvEzrDqZWgaw7chkJwICysWJ9Z+dg21EUZ2SGkH1Ftt5GKhTh0flo
utHxFy/D6g+jUYQ5yV/MyewC0wD0ycqNPrw+Lplzn5oTtlBPiEPLgZsjX1PvpSh3cbGrxhfL/3Ld
kGyV8AwFMS+AoogKhZDDwCMgt3wNNe3hizt9i9ddmykUTeVT98eEeT51jYlWlHWECbe9yfwtW2/s
7sbI9tcHIosNTgciHAdG1XnQTcWMAe+8zrvkDixNk7vP4sD6DQ7DvzAGpwZ5Egr1yASfD4kxCEaB
UdWMyqZfbnTo6XyieufigQCtGZCUo2zTNJMDBmwXEhxxPLuKHyCdU/B1IHJAbRbcL+c/oPG8PE69
0oyMZHho2vyfuYtRKkICMRhjlTNKfeTEGP8xJzs5aYCcXbQCJ1+7bX9W9FCrYke+e8Rogfdx4+ZH
PhpNjecWSlKstc/P1pE8Z9mjUyueDPIR/Pm+MIIiB0l4qVMzQoYt6MyfbXVY/gJqhbD9jw3BJ8qF
rp0/wkYXrzOoyNY3eL4ZZPX4dt35VIMRQqtxSAZqONhPwAPtkTEObA3aCprCw1RLIgSmTTrTmdmw
gvM9g7iRe4gr728OVcvnKQ786wISX46LxUa0q8CxNskDRFbah1lFqiGdrRMbwmy5ccs0zScctPMt
nXe9cRjG33+xICBOATaN/yOybRZ+leRGjakyi9sq/lpDKkafYsVNJx3HiRHhFGW9WRi9FWMc0O5q
/YDOWyhJKK4d6aKfGBEOUTo0WWkRGDG1J07e8fHsgMWxJNCo40mtCxlZNPqOdJ6gGthBi7P9Pumq
oONyABb404ExA76M567530+OqlU3gTDQkMOd71bmBBWESK6vtcwASsyoAgF9CgoVYVvExjK3Wk7w
CKD61pvzMF0Vj9zLox2lZTRpgegFVDDQ9T0fQjPPK3gbkYi02JLcgw7vBX35gIEV9bMPvujrw+GH
0vnBi5QnKvWQ9kW2BmQq58aSeMqdfCjtqOk3a/61XXGQhHryDawt1w3J5g07GTYA5ESyjrv3ycJ0
LRgtsra3o/gBYIu4Uhzw8s8DHwolJeuSt3juTejyUbzN9PwOhPNZ9+kvfj6vACJBg9UXayFtNcYE
4vV21C1hMe57U5HevtzdmBdUF1Hj4T2sthCGpdD59qifkqhxURA7QAMGbZMfHsK7ljjeF8S6pJqF
DpjPGnQmR0Y5G59Z5k/ftDlVscG+P7sEj0J0DDJb3kyDwETYIH5leF7fL0akzT5QqG0A1qnv8+wi
LnltiB14c7lvs9tuhqw5is7sZzEoNpDEFwxgNHm9CB09nvhQA/kMS6BXqke72Nb3dWbur0+kZIOe
fl+sya1grxx0E3jnxVh2Sddt5yoNzFbbxiqdV9lIkKsD2z2nkER24XzTELa2Wl3h7rK7Zfs4NPP2
+kgk3zdBtI3rF5qhDgLZ8+8bdkXrbEKFT/O+jtGgwg5KP49ND5dGnf8CLwuajdKwgaSJPMCMp1f7
4xEXqsd/vn9RdEqKynVazwJq8PdS3wMsGPizYrFlY8CFArpLvJKRNROWoCVVho6jyYpy7MnsW2er
XrCXOx+lRlTCATzHuYLtf74Gej9bfc/oGEHqqgQmJoOG9eajywwTyMdzTndIcoivlSSNi5HZoM4o
6Euc0rDrFQHQ5Y6AAcwQSLJQp9XF09EdwMgPseQxsop6h0sqbOpNp+0KT5GBU9nhfz+5RBgg9EY+
ww5Uo4NW21ggYorJoVR2uEkXBf0YwCcg13fR+N0bZgm+P3NEP0u1aXv9xzi4geWkP64vjMoMd76T
8ZjIVi6EGmNU9fbOavObgtX/eFbx/boZ2bSB/wPFc/RPQAxecDGjwtt/ZcMQURq5VgbcVQkm8GXT
tR9HluMpiOCIs/ojVyJWf9B72Du9a/URcfYVeRr9g5P0gZd/npLvC/1w6oIbA8s+Qeac6+Wcz15H
+hzJQa2PmvWQuhH4mq1OcZXIFgh7HhgIH+CfC+ABGhHNYmjyIUqpHTD9mRfpPba9vjxyI+DVcH1w
qOgiyVw3ZHUODrc+QmLJhsCsERBPcQLITDgIjBB644mKDNb5VOmpNqaaDX8u2OcepbJKP9qq4pXM
yzygivAAIhanZDu3QdvBKMCBPOE0zm9dZj/6Ndmxsd0w4imivcuoFREkBFRQxEC+4CJXmkGzGqmZ
Yo68dQjc8mbKtuD53VjTZ9qqktmyqTu1Jbwf49bvJ0A+58ieXjzvta1BaZF9vu4B8qnjTobE7yW7
Vpvm5hw3mLpk/mZku5nesjX0VAlzlRX+95PThhhJZdAeVmxt3huQVOedPq75qHcKIA0/ts5DQCwP
/AxceagFXzAVTMngp63VzRGy/sGKvFSxKG5l6aKcWBAWhczMz6nfzlFr/Zjr25gCsq/CFUiwVzYQ
OhZ0UBCVg9BQmK8qhtZjsVRzFNO3Wnstzds1d7a2z3vcaZDUVaiZt6153w4qCR+5aY5pwFsczApi
qclLvJSOrjkB8MS+jK51SyvjU86a4+pZW2t1wqWx7tB3rwcO4O2r03697pD/nx8AvkMQSKIjTkwL
MzSXj5MJX/Ha58r8bUC9sy13jXajD28e3Q7s0Bv3tvXhfBBmHC1+/7EqxKPV0i9d6cAqBIuDBiFR
s1myfxKiOD5kG+HUjBDTNbQYCF2cKWq8L071lUHYEaCiD5N/gwbl1Ip4uS81SXVuBTSoQcqyIP12
fZFkpyD028BPA5YHwOz530/2c1uuIKVdJjhJS1moz90mWYu95nvbTE++am7ydt0e31TitgbS5v0G
eecbP7dn4YRa0ngFAxuY5MzmBoJSwTDfGJO5gUpBUNTb6/Zkxwh61HAicvJSUHOd2/NLi4K0JZkj
9oXGL7aKzYnfRxfDOfm84AVFFpveWOPzOnuqhnTjJqD2NAMUk0AYB/G9caNrHy6/8hYqPLU4Q87l
e8tq0wyJ26SO7PrFn8zAptsssUKWvX505ngihKA/AdQcKPEJrgeOw2oAR1IV1QEE00JfSQt/6Xr4
OKpgKOIiprggGAG3azXTdamidOcbW+e3v6ASti3214dxecpzK+9Nv9DH1sWIAu2W6ZqNsAKVjCCw
mjRQ1cMvXezMgviUr/MRmmXcguHtOJkgCa+PQPp9ECUgEYICJZRrzl047axuYGiPRvz4XIZWEl3/
vHQZcMNC5xDUS8Cln39+Lck6pdaEz7tLUGZGkI9fNW1j+Jsar6PrtmSLYUF0j0PUAbAQE3jzVIBq
Js0r9Id8cvGOqLZA4Fw3cXnAQAIJBRTAqVGQRiv2+XDakbh5Ok51pGf5xhhuu/ULQecA+pW2WbXT
IMB73Z5s+k7sifkD6gwzm4uujhpzDCCyEtQk+2SXvhHorDwkVakKKWRzCDoOpOH4KQAmiPMB9g71
IS+kVxHVszdzpgiQaLgUvmJcMq/juS+OHQXRjCg7YdPKK4fMxfYHc8YNeBkU6yQdBl4SiL9RA73Q
rdTGpfTKSasiz/QAg3F/GRUYRud4UnUMSZKJyCMCfg5RE9w8mLXzCbNmE0dASmtccUXQsxutuanW
JdAdcHFrB8e5gTbcOhj4EXVgzsei2n7cQ07ti3GmnQ1DtcK+k7PvrW3cl5C4CQB62CVt9WRXvgLo
LptZ1JSBc0c93jDEVjaTxtTrlgQMrkVYuS2CrOXQqFj6ZO5xakSY1HXIhy6bYaTSN1oTxM/X50zy
efiEAeCagfMCGe3zNesWC1LnfdlGJMhQo1KdQ9LP4+MmT2fpF4WE1IciW1wtDCjGJOjGt1oR+kq/
z3uvIH4IcNE7++5pVKXFoGRt8f2YvZZ7nb5cnx3JCiMhiuvfQtOVjW6i89mJY8NNhpKyyB/SnaO3
2xyCWaqDTTYGLgSEpwu/pEXEajGxrkGajEU0+d6PWdDPikBGZYD//WSS9LEjI6InFpnOW2P/9o1P
12fpMkLn9ag/AxBmiXZjCt2ciUVLGQcj2c/xxid3Ovty3YzkAgBQEPgkNNsh8yqih+qpHGvQZdVR
qbdoTWvtJgClcoTC4ls8el+0pFfsDenqe0BF6ugihOSfcMOhE6Ques+oIwKpLiSrUeRpEvdO81uV
sKBshVBrRcoKxOLosBJOrqWG+FY1m03EyeQ/V5PiCpB9HnwjwClyJuqL3iA/zovSc7BLEmaw23kp
5+d6SD/ek4oS6IkV7iYnblalywhWZLhZrWu3+WQ/sEGFDJEMBIh6FEEQxQLhLRJD2k5spGNi9pH+
be5u5+rDqRBUDU4+LyzD2uCAgY50Hw3OJn1a9f11B5b+etRAQJrBEZBiuduxLSR0Gnw++WYPXy1N
1Sku8Vfc4QjF0CwIjJ14GFLmaU26FEOkA5aso1pf1BtXhdySDYITmnMIGm+rFgrebqZrYzOVQwSC
8DDfxpmKt0VymqByiyw+Mgs8Ky0sQl1nZTqQuI8W525mt9l8twCfrlKBks0VEDfI43IVRNQNzp3V
77smoRrmagHpcVL96sxfJgDdH1/wEyOeEEGOgLLUzoi56siXJhwqxeUnGQM6D/DkBnCX72u+VCcb
bkbXUTvoRhdp8Z6aYbsqHiyq7/O/n3zfYLpX1gTfZ/2tBvZzK1yZ4oiVnOl41EPHCtg4EB2Ly2Cm
iN9nL++jDivcGsvGNr901fNcPSfD24cXw4egBrS2Ea9JGFm71hjmirXRF8OPikUxV5fbAjAD6PkB
JQNEwEUKbuh80puZbkcAM3eHuFeEmpLPIzzDFYTWQIsjTYSlWE3C0mq2cIInQQvOCWf70dlBJptz
wUGYC6+si6ZNXYMaKFkALUl+3Y7pz49/nbfjALyC+jLKy+c/vxib3jDoSKLloegeY6YIQCSzwxFK
6DjFUxdvKMFRbatwpwbg4sgvzJ1Vra/gUVLUli5PJQewN7goIkEkecX0Ha1Il9mVAbxgG6QkbP1N
3B7IoIjULnccbx1GzRfIRABMxLbGJUt7vRwmI/L6ZFs4W+rqu8r5OLELrOAC5dRVOJ5ExH9jN7MX
a40J+MoU1O6NtmzZEum2IuMpmzJQL+AQh8QMIlvh9KsTx10g4mpGtVEddIKX4JoUj8ixorPb+3iL
OjKrEMoBCB4HOtrIzj3M85K00OJOi9ygat/S+PW6A0sWBq0ePqQJedUcgzn/PPpNvcZomBdlY/8y
5DGMWOAz1V6um5E48pkZUzBTEHsp3caLSrMOjDUYZ8WaSAw4qI8gB4hSxWVbxOD00A40sBHt9of5
2cwVv5/P8nmWlrPVAwLDs2h4y/BpPLkxYouaTlWbJCqLH0m/Y1/0+n42d/q6y+bfH54qrDfnw0Dn
OjhaBVPoI+yyvAEJcLPVk1s6HT7+edBH4MxFcyQy9kKYsxIrXUddc6LKDCjqJ6psqWwhTr8vOJSX
6XTRjcyNjE9tnAdeompKluw+hDVIXgE9BjyMJcwPWHb8yq0TI6pATzWBziNPadCwMtRUdKKSoQC2
hZgWzOHIk4tEWDTXym5hjR6BMX58ihdFmUn1eWGmRrOhmZaD3hOCyDEI/cMPL/TZrxe2HLOyVi9n
fD4jG5qG2cf5MNElhFgWLXocdkN4BHSyJRo6kJUmdI3K4Xlwnuz820w/fjjh6uY9dNh0OG+FpV40
BqWOugXYmHpBh1Yqd7m1Z8Uy8I8IWxtRJuIPXOAAQImRWmrr+eoUFJyVZhLkczR3VuCOn68vhtQI
iE5w/wEmgqLI+WQxyxs02sZ6xMojVCliqAQSFeBQbsMH1hBgNg7WO7cx0A4pQgJAoGPeJjkYMtbj
ZKrkaSS7j+cpEFKhFIKNIQwEclgxjXNQG+nV79q8j9ObWAPW6uX6dEm2xpkV/itOfEtfXOg1NCmo
8civWn/K493170uOc+hoGNCQgX4VT/Kffz8tKGDhBYiCCX226avW3fjljbWsQU+aoFJ1HslGA05i
JEA4vPGijD4lue/mA+iaIPa9dSf/bRlUTiyplKORlncBgUqJc8cKgWg8orzblK0emfryTzuZ26Ek
KVAP7FCgiJ2S5uDN9tapna2JvrQWt5niSSjxPrQvANkHwDjiSREr0ECgRNc4NVGrvZDlwUpvivHm
+qrJ5hHVBKT70SLG1+581fosZhqYSVfQXrn31tg/xv6oeEvJ3BvwZ55PQiR5AbA2YsNJ2oKbaP4x
SxDw+1UwgXPyL2BKDgaCYiKSI4i8xVOnxyoQ1kw4/PV6DVjl2oG+zBsns7KQsfn1+szJFgelef5M
QV4AnCDnM+dlFV4ZjYObrM5CMiKBkn2Ks3Rz3Qqff+EkBbz2jxXhxvHqTCMtBAGiUiMPZT0EfTXA
2nct6/eOrjgiLof0HnoD7wkNIaRpubOcHBF92yZtNqdrRAeGSrkRGna5NbUv14cktWICSsqDfYj1
idsqdVDEKsDfZMRaAoqV9WmdKjDH1oniFpKwbmI8fyxd1ID1bGHo04MlwwzK8lPsvvnlb5J97kD1
oA/o5Ev/F2mKS39Hg4cF+DOOdINLp5zP4pBrul2Aqw70jyDL2YLjE9Sqq6r+LJtF3rXAj1q8McRH
fmw6M7reZuyqDCJ2y4KH/pNPf1xfqsvTAUM5MSKcDmRoOtaWC+jXBv12bad7YnUKB5eOg1+uSOhw
QQPBG8BQMKxOR5bI9ffletSW46ASL5KMArUAHX03nLrkQlVxzdFf1dGufj56rR3gIaI4pmXfx8MC
WSkgvXGQCrMEikogjf20fiZxFXhGHny8MwlFZQhJIdGJ/COEfc89ymwJLfEKriC+tFmqXfryoVWG
9jEQGDAApjveZy3WSlCZTLqFLMmTG6RzDPojlXiJsCP+NQDtTC4dhZ4HETs8jHWsp22XPNG4D2p9
DVwvCZlbBznZXx+KeGf/awpnFw5NZI6QFzmfKr+O5wWw++QJEpEHn877OY3vGNh2kAMPNKpvunIC
xaf9Pe/Lh7jQFZkfwZsvzAvHNfo3h2xGBfbJWbyvKzFfSdrvp1HF9SGebO928NgE8hscs6hDCC9O
A31d7UIG7Tg66IVLmD9CUzw/JL3/YjZD5LTuZuiWG2c2wkQjH8Pq/2sc6BoDnNESeoacrh7JXBYf
Z7fY0eI76/NtsXynqyKPKXMbvKaBdYCAEgc9nK9lhv6JQS/X+NhUS5B3L9C7Dgb32a4UF5Kwf/8d
D7L7eP2ayMqawqKxpWCdA83DY1xsrfwhZ4ojTvJ9kIpwnQ6bK3aK8T12RAbIlh8fh/IZ2l7l88d9
Ht/HEcGzTTz2EeZJW32vijPt2DuZCY8YrbDSrAQHdpU8DFYOuFtXekGa9t0BdJfGpppm74AGCRWl
uXSgKCq56DbkmiHC5ptWiLFVZg6v7DbuA1GJE71z8J4EQ3yhUGDnRRj01EiShHY7WbNlxcelT9nW
zJw1rIkPvhMAOQJaGMWXZaqqjVk13h4AfwjDjjHds0wnwVLH6c9ez9PdnCcsdLsGuq3GUOwh6/rV
axNvkxsxmIXzHHCrWkNClQ2/M1Sms5H8AqzCflg7c9iMNIMkEllURVfJuYGREVT1uQKw7QkuaDdG
lVHdi4+aW4BL1domhYvnYP2xRNX/m0C8M30uTXLxokGrkrm6PTzF8uKgLmjYKAyIBN2iBTHkmhJW
TIWWasc4njZVDuIC26zD2nKfSoRAXl/dDZ0WtGa1yVdjb7vD00i8u2XyD4lT3ThkCLW03Xvz9ICk
3TYvs4NRZuH1DSOdbGR/OSMLR+8J16lBmoYmhgc3ZQ+OtwHzS9CoElFC3P7vPKDx3YdoKW/9EBa0
aMm0MN3QjsvwHOsvVVFsTB2QeZ/soEV+fTwe9re4LZC7w7MHqBaUfIT4w8ntCb1sRfKUMaxq80Pz
UJHO90O2XzQzdPqb6+Zkuxy1KyQMEbDhaSwcN3Somg4gVe04L48UtKU/r39e6kIoanDuTAsPe/EK
77ys7kZz0o7TTIw7LXb0MEXcGVIGKBpdUYItex/cNnVL72PX6/f26habpI+/oNSdbNbBircl9Oo+
gT41/jEXrhGy0h5BGaL1O6sZ3Tu7bZJP13+1zKcA6nrPnr6T8J6fwc00OOZUYFJ67yVxoM9iogs+
VvGvS25EDh37jxVXuPZB1ZHnLCPaUTfgWCH9Nkx3lD5dH4rUCGrEFrJqEJQV17f3SOPMVYVDoiP+
Rlug5d1nU4waFqTgvKZVEabKtgryXjjUUWvlFMznU7cWyQSsc60dNYcGbE2Dyf9d5I89QMGDrtgq
clvIEVge6j4oNZ3bsizUkLsaY9NSUD0NSWCUw6ZG1wVD+xcImoPrUynbmSjC/tcc//vJg7qwa5OR
AkNbKQkSY+8vfeD6r+gxz1ozaCvFwSY1h4IWfyugHCHmi6zJ8GnHOu0IBfcmxQkaALy/t5G00lVk
5pKJxGWMgh0qtEjxirkWMoxp2xiIzYZ0gvZo9m2Mrf2kZdu2y0Chtiqe8pIz59Sc6PjtlJV16s24
+dcAIvRD+eX6Qqm+L/hg4Xaluzj4/lojTgpKFXmFKPHK7wNe3MR9AJ55/hI99wS35+zc1YABdPZP
090kdbDuyYjgZItjOs2DbMLVNzlbvfQ/mbT5ppdjQNA2iKjvdZ6m+4YxkHpnir0u8Rj8LKhV8Bqf
q4v5bWeZTT2rEVGt8W7U+qBobjVQ3uZpepiTEjSoqp5oqd+cGBTmwVjomCP/FB89bXwguX9bIZ8F
is/NuCybVTMUO0KEGf8770BjIq8OFmk0Mp/PO/hE4ypfJ8z7SKBfXg0P1lrt9O6bU3yqgya0lgka
0+OBrfYeVEJo/mIqtIR0jqHNjPwGBMBx6Jz/hEXrU8/W+DMGjFW29jjM+5HtnP7o+29FpbiH+HiE
WABuBuFevIAND8Cxc2MtA+E3eiixL/VqYxdk6xn3yfyTE9fEOAdKL4wdxTPNlq4pTm48RH3Ui0W4
gzF6+jLUbXxMned6zgPmGJsMSqsr+l3dPnLnL96y1yDejv93Ow5+MHZVwJYs7Iw61KouzMskqFO8
8daH3NU3fjIFrWE/Us/Z1/MBaUkokVphR0wg0Q/aZIbUvnObu0xfcFekgdYf6wIJvXjvkUe6aEEy
PWbZdxIfSH7jmN81VAfIzdrcpPO0uX5uvEMFxPmGe+HINQ3gisXeiS6d8NgYs/iI/s5u3JbLEXpw
gZuuqMj/cJYqGIyD6YxPGnmsQMZZ5ykyEMvW9OeATejxA/Cuh0Tg9V9lylaE/yRQskB1Eg/Pcy+I
7WJxjNLwj07yMJv9Zh7efET8uQG9m8baLqsWLMaOrXc1+2ahnuUuQ2A3XzV9DQlZtzb9J+ma0M5Y
uM7R2Hsbu3LCbtkt/e+Y3vu1vYkbVU7jHT1+MZUoc0NlHtnAi7C8RxPaQCnxjzl+TUUZ9B9BBp/8
rqZ1A4Z6bXqt7B4PvreePdSlu82t7diXgZnuLX1X2nTX6npokAqkbHeGVuyL9nF1P7NxP9pHdIJ0
/utkH9b529gXN071s2zmzZp5B5Yq4mORb5yfOXjoQ/WR07KjpiKcOZ63Vn3axfaR9EYwpo9ad1vm
dwtg8/B3yl775ped3VTJLm9mRcAhucdsnOegGOaNzRfZVHDxTO2YgJ3XiZ8G9sCi644liXKBzkdc
Digk8jKit9tdPqYDa8gRut0P/pzuiYP01qoqiEpHYfEB8DzehYSJ26HGw5qWHD2Tbvr4vjeav5mn
Ewv8F5wEZnMyrGPXDeDbAuMw+oup9XZ9pmRD8HgxFG8ONLqIsCmQiVTz3BNyhHJQELhd8RcDQMUY
r1dghAGwFc55q0IuukNS94hOpv5Q/viLX3/ydWF62rbzraHH11nzuTIfvS4JrxuQ3IkcgsclbA2+
X4QwwB8Wa0yqxjmy0X6w5+FIZ+8FrHSfqRlvFjc5zKQrFTZlzou8BwBAKBOi70iYMncyJ2OkcN6R
drgRO7f9VI9zsq1G21KszoUp3rQLMgZc97j2L2g5qIMMSNYMRaRbt2316oy79YPoP7R+npswzz3Y
dGptHFlTRGm1jDeDCdWodkiLY216qt62i9sEppC75MkFFDcumsJW9MPTJIUpfUo2zdSjdYa6ge/U
KWQtrJ8DKLuve8fFC5QbRFewjfwMIPZisGxMDbFin+Vg5nlLnVsj/d5iA2WqZJVsXBw8/l59gnQp
//vJIZCUiVkOg59HzuK3uz4td8zr7jw2/cCb7UB69/f1Ycm8wjLBAAyUhIQorVmtKYl9JwfTmAOh
+zT/3CX2kZkq+KnUDkqPeJhBAAIcpufjKswST+11zSOIgYDeEdHmj6Z/uz6Wiw2MJQIb239tCO5H
EwgB0FjP0V5r/LTt5G21nNvcH9Gv2v8wk/oR0D9VnU1uE+gxNBCh8CHm7VYUPZZ6tnPco5BvST85
E9v01jdUQezxzutUimDyafyvOVFzViuWESIaVh5NIxRt8TDUxyZM/sYpAIBEtI6zCdMpOCGI4RPg
WNoiKsw8rGY3IosfrZMq5ynbUmCGAw8driNgMYSYZPKW2LAoY1HeuemznazkjTbpfhw+o1lexaEr
NeYayFMhnAOSQDhpF1IlBXIDdbS07aa2UZeqsxv/fzi7suY4dW39i6gCxPjK0N22O3bc7SH2C+Uk
DggkkEAg4Nffj+xT59i4r7u8H7JrV6UiNRqX1voGzaPJOAeROdXVYraziKvgZb2ufTAHmLyed+K2
73Aa6YepaaJu/oV3wtfX++INuMDeLahhraaJu01fEWKAUMxya2NUZh4bs7sJSuu3Z5dHhKx7Uzkq
+bzXD1EEdhmE0HFPgu0A7aVlib45oQqj7Ey/RK/K3lvGPjzz+j/X/DK4b5oXFe1rKnNxKyNdJv65
X39qA7399asx88qmM+wGvz54biQebcMYe2fqree+YDky3nxB6bas95YvmGlqdGd9o841v941pdPy
FlYRsAPeGdewT/t8epd//u7Fg+kFkRvIKDzZwRZYDZCpQVAD7lrcKmPeNvxy1BvBf5TNoR53rr2V
07kOT+wWXHh4nSzwdAg4Lt/7Zrj6diR1X7Y1+MGyu6pVbuz9qgVdsbGNJJ/gfPj5B57sb/FdwkWB
YvX61BnbuckkiDS3dbgpj6h9vtZB+nkXf4nTq0HEPYTYBGRPOKusB9GdLOpBA6u+5R78GyFCWRqx
xp6KwyyGO+H3tjDSstGAMof3ihtp69IbVk0w2py6SsvvtouSoaBWGeGY7u+aeR6v+qCocph+5uKI
KQS2fgoYuUA/Y+QJiGyJgZt7QVyaCCDAUlEDg+Phn1xktaMjD7pfV3lRZvHY6up7Jz20JYyyjoXR
wsjGzGXZgRRQYLab2MudhCFp6s1zWiN9MkRw9WJ4g+fhrjDNeY8HnXExCgKibGOXN7CprK0N0QTJ
ayA3IuDgshKiLfxZB711Y0rrOWiyJ0GNqduUXKnrnFZmqg0fWFw/6AYooPhOHUGC5Y9FIN1JDNMG
YTX3rBSv/jtPdNWBCae8NS1QspPSo8gdzUV74UATB6zv1kwBJc9ewsq2h6jPyzA2KmrHzKndSwC7
dOJ1VhtZwuDXfJxIoptKX7ec+xge3Z5ZYie2KMEewTG5CBZAwvX9ki79YYQ2Wcdwb/b7V95ZZzLP
J5YwAFbQxkHxHrSzcBVMuSqoOUSB+W3uNBGdn63qG9WXAwbw83V84rBc9FxQO0ee0P9Auy313LeZ
ojXYZiMAY3vRBoBwnEFunBgsxAB4keCqxKOLrKK2wiKZNoHouuXAGB+B/P78G041D3UKMEag0YxX
6erebyZ37ixpsFs/v9fgvRBBzuz2kz3gTQBQH5htH/IbcFAyqVHU9S2Vsds/eOdKqWfaX5evBaeg
pQ9o3wnTMEX+8V8M0P9+/lp7Kw+rzDUnNO9fEbzbzzndLffF6igEqQJ8XlAHkABaH4XdxHIIzgl2
O3t93In+gpAbhOg48S7Ms0Kap4bqbWerjRdo5vIqbBi0cq8CHCf28fOxOrXxFjAa0gQLxJas2ncq
PnoB4AS3YLc1VRf1ZRNxKzknqHBi3wFfbQJfjRcnOG6r/T0UiqD0w7El5jwhVn3jtO4uG+0zXKrT
3QCgA5lsaHWupwZxojRch/LbgvS3KDREWts74Z5zkz4RUSCrsjzUsQh8/Hl/Gubh3HFi5u3tZOjI
DvvU02XqWN8gZe5B3iQbdJR9UWlpyUQsU4RQHzlbC56l7/ssnRprzmra2+K7wWtY23xRLexvB8ix
A2uGSQJueLUSuA/pR79p5C0RyNdF7rmayYlt4y5GG4v9NzbN2vqZNiGpKmWLW9dO+OEwPrRjcg7C
eWI1Q3RkIcSAwAzJs9U3SAcSmiXLIA7CpuMg0omWN7o3gmj+orLCP6OF4u/CJcF/1y8iH7B0WY74
mpGLuMefMzngE/seFjUAYCGrCRnIdbl+6jBFtVliiUHJZkrG6dxQnewAlECImyAwRr7u/XoyDZzw
7li0tygGyYThz+cHy6n2cZ/jvYjjC/f6asczqwl9zVsMkG/velVsiHXxeQ+nJvttD6trFroNVhvk
A14lOYty304KK0+N4WdzTsH01KeAKg2HjYVO/gG5W9B5aqfRkbf5iyx24TlL6ZPNI3xHPQawDIQl
72cCss+5OXmeBMXhYZKx7X9R8+DvWgXC878drKa61JXoC4IOHL61zG12xp7oxO9HzRXpIh9nFAoi
q9PQ6SV3PGmI2462f0iH4N6uvx7y4AEAYPlSDcH5sVpMcHWbAVXS4pb0QDQD7XYmLDyxlN61v1pK
nWX2hYLqD6R3u4vK0PfI4Wy8jO6Q5dt8vmpPjNa7rlajBcc15IgKdDVBEERH1v3nzZ+4Ad81v3T/
5u3Z9LMN6TpsCohf4dzLUJ06Z7N38gugpQ/tKODgcMu+78KgLS9UHkKE0WtQagesxwgnEX/+HSdn
ZOGNg60X4N2xuu643xuNlzWYEUemc9dBON7Z9IqnmeBnGP4nv2cBeGNloZq4TjpZo18A0RtA7Kna
z7u+OvO0OTkjb5pf7T7PlIXdex6a76oL30w7K9VQKv98uM59w2q4LI8PIzSzxG3NNwHbfJF6vZwg
SJH9d4jWlip4DWjJSl/cenUM7rJxDrxxaraRMgGdDCHOAlJ7v6TsTImqaLCkZD3Q6xHKLwbN6HdV
5eaFQ/Q5FZVlyFcRPOIP0KJRAAH0br2Cm24aRoKXJrhDtfVtVn4R29UQRnzq/djCZZVkFQ2eGaH2
OazaidVAkBdC6R2cfERZq4nqeFWXfJT17eTwmKldy3Y5QHKfr4ZTneBABm+TAAQFjNr74WQcGm8Q
RV90P1+5eM409D0eP+/ixBAC8PC/LlbfEVQWw1+iC0FfPEIvWLgNsjAew5Tb+aYvvlzKXODu0OGA
Hh4Bn22N9C34HNS2gYf7YEDIcHZiB+Qyg0NVebgRxS+j/PqGwnLElYyLf4Hgrr5vciaDeKhMQEk5
AnEh8ad/EW+juL/Il6DeB8rU6k4zskB7pJCQMss2ufGq/a/fme/aX91ppXAqVY8NjumKQNvxtZqT
z5fAiTMHy3ghniM2AktmWYVvrppelXbTm8ZiiRC3GKVzYcupVbwkNEEZQdoW0cX79pFOswBbmsvb
Koyz4cIwUkl2n3/CuS5Wc9DmWW2GOXREtZZp0Otbq5c3VPrbr3eDUBguoShJIvm0Ot6o8Kjpo7Sx
PLJDnM5qy51/seXfdrHa8kUf2mNYaFQjh1lsg6brALQrs7TqiHlm3k8N2tuuVltDZqx0RzlVt5i3
774urr3xYh4Onw/ZiRsB0Cog+v+WnD6oK8khCOd2QFqlq9OS7GYvMts4+/l5J6dW8NtOVvMiRjyH
89CuoGsW/p6NbooyS5+Z+1N9QD4BlrRLJhAx+PtVDO6oBQOikt2CEAk+Hv83tMs3rMW1+FuVSdyq
PliLhX2fzxuvuPvSGC00IMR4SG9DgQpP3fUxRccWSfvA4odZIdcBqdjma9nSvx3A8QQvuSUBBU7h
aoByztop5/xQRV32o2nOpIRW44/moRuNhxU4W/i/Dwf5bNbCD0ZTHuClHcNw1oTv/OcjtLoK/+nB
R5j6n6N8tYpqZ7SU1VjyAFpNYUZNeFVakcn3dQlfja9V4v7pC3YCi2IkJmZNhycD1aIxVQsjlb2Y
ruTcRp9/zKnhAiYEqpeQWEcWbb1cCzgIFLMrD8VUJaj1RMU5S5hlON4EX38/ATIiPkyzkKH5cO/1
yqhn8A3lIenC6zBM+j72IuuLEL1/egFRGBEWHqUfgnpu+rTLdSgODjeTbA5jhAv/YqTe9LA6cceA
QTxyRA+sr2NNzUSfc7FYnYH/fAPohn8BjsCZLnP15oINue9WTWiKg6wueQOl+13XX6ovPueWXkAz
+vuWQ3AF87z3veRT54kZ2/zQKbEBmaFGPPLlkUInSF+CY7ro9682iF+UxRjmgTwQel8337uvhWrL
B6BMAXQCEgTQ41sTw42smS1GKT9M2fexjOuvH1BoH9KmC80ML9I1TkrAXswPWcYOqpBJ5pJIGWfC
kBMTDU4OUj+wl1pmYrXpLBfu65Py2KF3NsL45rWXYZWwc/7rJ3pZJLEBygNbDkfIKl7LPIuxQA/1
wYjwLnitwl/nDo+TPQCNAtUjeBAjsH2/lLxeNNIUI2aCXIrgpaB3MA2OVH9muE4cuIus0mJtEACw
sRbIriBuN7oo4h0Mt9qX2k0M7SRShZvRhKtrJLsfX16/7/pbDRwrZDa0Jfobiin1HJWaX3wVLkuY
QM0eKwDengCgrHb6YJbzWI1+fcjkJsgA4Q8i6XwtEPnbBwEDBZIt0DYAaPL95BAAJZ0A+r8H+1nr
+Ou6R8iBA5q/4JEAtviL1n5zVuWNhXphZjWHfnq27VcwhT+fg1XQ+c+vB2gdhyEYVxCKev/r8dr0
exbY9cE/EhWF7RVlt/+iB2Q5/qYhcJ0vi/vNFzDUhsfOkQikYFUWUBqHLthD5blXzak9suCN/tPN
ujgsK8A4WhfdNDx16u9GeQR/4xwh58QtjmcG2IWgHMHG01vNNTKoIuCqqg8yfOXH/pxx3MnmoemJ
hzhOFNyB74eqZYMPYWYTyzVEvKNZiqLLmfleay/8M+GwB8bGWLSG1nR+05ZG0JVWfQhMI7L6nRtk
SS5ey7JMuTFFBWgdWpiRGM9lHk+tNKShAPAH0QQMxtVuD1hRt93s8oOYX0l4b8kHe/rz+VI7EQLh
Nlle/YAkWRAVfT9+TkH7nGvE1B4PY6shz35ebWe3/h2A7xHmX7efh1gA9iXUCwCXRhi/6k5BlaXr
Mn4YoM5BBPJ30kpJGH/+UafGDethoUXAbwjVhve9NGUxsEmiFznsA387jIl9zs711N5B+RC+tKjy
YV2suhhzZpS+xA3W8yvIUadU8qjT150+p6h9YoKQZ4KwEOglCCmc1Yhp26mB0J6Kg+Ljj6G2EgSa
ABQZkaeGdNT+4+dDd6o7wCsXRyNkQXG8vR+6UCoClFTNDiG/NbHeynthk2jCHzO7+7yrE1sXximg
keFsWJCcy9+/OeWqkSP8HlyEGv6jFw32169K+FtB9eAvZRXlsvfNZ9OctQrTcmB3tI/B/P38159Y
YzAsxJWPDCAKTuuNUzuFkZmyaQ7KTliWuH4yWennXax5RcvBA00NgNwWzi0ql6v9nzczJr9FXF96
P3M/5mO5DRSPq2GjzC2bdp7/EHY/m/o6s889Wk6s73ddL3//ZnJaz+9mn2TiMBr6m/J04o9k3/Ds
Arb1Z3br//OZYDAuWX1E56szyGwKJkFwFAdiqTgvrwP7mzN8K8UT78PUC1688I5QkWSeivtz+/hE
AAcsGdAgoOkuBITVKgGSLLdaLxAH4fxW7VVI9jCoSv1pm8ldrudzn3pizSMo+ZvpB4DiA4u6leEo
8lHjpTZ/hzxjLIIRknUiziuk4N1XL9+hxtTBAcouRCTk95CkTfh0Zlmd2OMozOFWWWQGAQ5dBTBU
SL9ybN0ehtm4sTJsDWh3JllBN3ZO7gi3N31HfkA0FJ6c0F4gZjoAapvjTcMn8O8U4JMW5TRqSfPy
+U/78Mvwyl/w48tsIGO8JjLkPBiKGdvqqMcbFGAXzmLbpk6xNfNz3IIPM4EOcPGF0KhcKGfm6vQh
o9B92/biSDiPtyKvzkz1qU/BM20BZUAAC+fc+w3kTcZkF4FC+1bU2IBN1G3S/erkS9H8/HzQTn0J
dKHwXF5iBXzU+55YVSoy1k579EDeTHmx+XLzANu6C2kGdY8P8ukjJZKJtuiO1GWJMcoYUIczebcP
mxCPWgdZvUWBH5CidabHre3JmltvOLrkT1Uf6bg1W2gLHDLXi2rn8cvfE6KUAi9MSGl9FE+xe0O3
xGvaY42ytHlpff9680gvAI2HnBg0plYHCqpq2eCwoj225E+ekvrP15sH1geC9gCxgXy9OpcX4cSg
8uz2CI/cX+pc4HRiKaHG8b/Wl0X95tQXPfd6n5L2KPlL7JEz+c8PVyayLm9bX8XqTqnyAUpI7fG5
nA7Gs+4fvj42yLLhTHMAU/ogu2V0mg14csojq58UWOa95ZzZCx8X6qIrgFsf6WfkotfIt8YVUCyg
mNwi/DaOCP+9vXZ+E/9qmndG9+X3GaI93PwQxsFbHMmk1b1oOLh7g6Zsj7pAWpKrmNcb17/PzllZ
fpx19AMUIVSoHSSX1qEMhMbDZsj79mjRtKGpPrO7zzW//P2bRTWaJutqhub7bk/FPaO7z6f940mL
n+/Bohhu5SH2xXrROmFZ5BnaN8FbH5v8RkoeWxaPzQAQARLcfd7dx1UMDAiCFCTx0ekHrhMLO+Xn
86iPWvqRpV9z/8HTX8Mx4fYDpgUSeHCPw0MJBijvh0zPeYXwuByPGuB6t2kT+/HzjzgxJwQ6ARaG
DO0DCfu+gzzrGJAmvcZCBrHuW2F8vX3o0nn/PL+AZVl9AIZOToFZuUe16UIBaYQvC9iDVokwYdnt
qGh9sPuaecUm2y/cY1g9u+WR8g00Ac4ZSp2Yauw9bHTkFgAxWgeH8BmaEEJR59gdCBkT1fG08M7E
CSdm4l0fq/zIoHyF1YY+KLUTqh8kOVcdOHFoLX5YqKEskLgPT1Wn6Xv4iaIHUSScXONi2bD61Zwu
DCetzHP60ifGDK9G2NUtXOglhfh+ZZnQ/oQmOLGPwWzuKhOKC5DryLefL1+UZ5YV9K52AwQGqJqL
lxVg3Ngj7/uRbT9nOvPIkQ7+g1309Tf4p9a7kYJHAysA+wB3x+YmK3Ud25lPtq09ec2FBh4tYoaB
OomVeRDLLENPbkeXs71U6qcdggUUGAy6I46Rt6kq3PLXbBX0vmCZwSMnI+CB1KUd0MjR5JfnwGUM
cu7kQla1T6MwHMukBOUn1X1tbMPWGw/F2I8HYwq9FwdPYRn1zDc2yhJWZJr5HyGLTe+XNKIUitJS
GlWMykgbDznUUudwtC5oVv4sDegYCuW1UehUDPjVQr5Wo9Xvx3YqrupAIUnb2vS5qOH5FBXTZGOl
KpyILHc2cwtv2VgW7nPLlYsymk9/tFJ5VQT74qMV6AemuyaZ/bl65KHfJD21ho3LQgK6Uj3Gg5XN
O8oqMwLdqEpFZuCyU9U9XNvzfTcZZkp64+c8OUEbDWq2i8jPA/7HmEboeXkDTZ1KeNdisu7BRanu
WyGMnSVaOw7c3mdxzmbIxxRQsCNpHwE2/9hXKvyhUfHr0oCX5tYS/Uslh0crrMfIaib7Kggx6FEd
gpTZKjE+laLx28hv3BkemJzfT6LBw8o2wuxiIlCS43YJfADVYPQEbc1ZUtckuHV6W6OCAsxTnqsB
nK9pllc+aaZf1BxeRZt3Gym653pGZi8qiJFbELSBMl3EhuBBC/YwdsGjPc9TEcE1z7xVfoXFVULD
qTKmPDHnOhARH/IxjLxwbNq4N4z6txcsOJ48y+Ohy+oDRZZp54TtHex9nl1rvM3rsrAT3Y0p7cxX
Zek2yhpvvAm7WaukC3q3+dYZTb/Vbf2HacfPNlJZcFXuBvfOo4Ps40zAfDexFNFZlA9BF8TBONGj
tqcftadq3CiGNyKpow9VS58t6d9OpRId5HLrH9oSv8ZCGpGsCieuoT4XaTfXceZQP6KiCDad8NqL
0Og9klIqaghnlgVPTNj7Xam5oDISRN47Xk5AfKPZkHpeSbdNOefR4CqRWPBf/SOqUVxUFb8H+SmP
zKZyQIXLHyEVSR682m4upqn7LT3VDeDf5fWlYJMR98p97nMy+4nhky7YcTpbv0PhGZHdTnb5aKqK
Qu4GdD2uex3NomoQz1CasBzvW1S1HiB2bqqtAfPz/hIaXL1zk5mQb567do6kq5pkzEgVj0PoJT6j
f7xS1onflb1Km8Blkav6hm2CcZixgCBOZGtzX07ErCNncqS86CbuRH7vWrFXahnXuZySjjXO3rdY
tTPhzhUjFaYSE4gVu4DzunLGn5QTufUYz2OdOW5cNMTVm65rXQcCPMFvAjAI3+uq/VY1Lf9Wa5w+
WBDtvc35fiqNW+Y3wtjOg6h53DnmEA0ZvctG9mQFJY4baZujm/Cwb7rLNqDl3h1aGAD2dTVYkWE1
dcTLsoBUkJ/Lb4KY8HGrwkrf1ybP9YVyjXynXZEfp8KfjKS1eoEYC5o7lZGTbTBn+YVUvKZpafh9
tsXivKlac6sycAh7u/rhm3ASxh3bJp72dNz5oolJ0eagplRZeS05BBHaMasSPQyDTCdXX005VHIG
au4gBnxJCyxANnjWsIO+SvDLxm25gcSz+StrNz3bDPDHSc1MY/lDhflmLB07gzI6CJi1MoPrltqc
JlXjto9BS6Y71E1/9qVlXnE1fIdGZ7Wraz79kG5T4GihXRHDAMLq0lmzMWbQXN/nLkCszDXHl161
2ZYMAb8Ht+p+rssnmJaJi8CW7t5mHtkHEqsDW9iIB3fIIlCAVVQaJk2Q4M1goFtPmxni9Hujyoz6
injDMEaMzz+Fa5bG1mKcZ8dQcejRajVFkg359OIox04qDR2rHmd9xArHS1BTdZLekxIi8MqdzZh5
TQh+kRNGJGC/Bkl0zIwBR2sNj62L1q2Eeg3VnAFW6hbQJfS6Mtg6BidWoqTW1Was5yxSUIaLqO1p
XNjjrZypgLBSh1mYnpqJBQmAvTQS9syv8rndd7pQkRoYbBAs9jMMkK8qRHGj/NlOQDklqesWwb2p
Ibrv6sGJOkcYT7g2/kwOpWasmqZPAntq62geEOlFdW8KsSV5Rq2tj9uvSmbQYqvtNNUca7aAfl4F
tUMrRtTsYv2CAbD3A+TqiMrGBKiaXekb8cxgLmrVdURz/DKTcCwspsm2MYid0sIOYtoH5TcyVjxi
EAMWbgagFSZGDfg9uJ/7IxxgzO92m9cxXFGxR7MZ8k4pgFNsIybTTl1aZVitWXf0xrFO2kzI2wzA
ghgJxily2TxEpBjLPcwp8i0bIW8ZKP1nwgjGuGZFHKCQB7Vw0m+XxCR2JtEpcTRE+Kid6SfJLLox
rfI7YDxZWhulesLhp5/AYJ4SnMvNZRMU3SEAkxhng+/IOPN1dW2zaf5BC9aQb0Zv6WdIZ9jR3LYk
hm1FExfKyp7alv+yOs/deNSFU8ZC4TVbPcV6Ls1LcJjZNvT73w5RBxDVH2zhSOBijOAYiJJsgr7w
2piOwAIQlFaQl/GynUXaLslE0cS5a9LYyUJ7PxVQ9YS2b3eBU3gJloImrWjr3+ECk9eaVP2lW8HM
vLKxPXq78cuY47W11ZXTbzO70ldhmCEKK8bARnyq5qgOavkN5q7OExnKR2UHxYNWIAe6YyCvWG7T
yC5LWOF1iJaEL7FhRrPyvwezDAVYOCOJ8pLUvztl+gl+K27xroN83BzKJc86ubFnF80YVQMUqHbc
6LvY8IZK3QyOVfyCzB2JcG88tpCgVQ6ne3cWIUqyMpyrreXMQxtDmXZvUv9QebrCQrZY5LntUx6o
76KUzc4IoWhsVwVkH68Cd0xaNW5w5G7brh8uKs9wEssYvQs21SqG/4uMWnOwhw1tApK21rxgt3Bd
k4l3sV3Dord3+XU+kzzNnKJNR8Ma8C86qOi9tJ3P4yFkVpoFRmyqQSfUIwkVoozGMJhRNBj/kMn6
qYXewL26hmUP6gpVuHXKIJGZ+zuH0BQoapDtd+GbGPkthbhdyZGZo0UUlpApsT2hYrzu5m9ioEeh
i1c4TrLNKEDZHOzukVSSxsz2nubJpZeVcm80sYsEjIA/vKmD6zI3+9+wBDP3NMj6uznIMpx9NcDH
hi7v61w1Kc/MaZcLT4fp5DCz/Jb3pQTEOsyvTAz7hgVwfw183YSJ3fauikhjIPQqK9dPtRmmZoC7
za37BrGbIVwU5uryh5hw8UWmJMXRMdU4xRBsIi8jcLdPPm1ewH160bmXQXmw6BC1lU9FoO8y6M8c
ZKsQ9BU4aPZmpwaRsMpjZlyWemzjADfS7zGYg+0YlMMLYoc2Qd7GjbhDUZUpVSvTIjdk6mZsSkGh
L69gI9ze2Fyb3zsIuG+kJ1zMgVdVMXwZeBgJOmX3lRJAOGZ2x/y96v3GjnJnmOck9w17Y9jmn6xQ
ww2z6/vW83iKcxfvBROSSVYNGWRAj4CfGgyev9AO4nQwxPbaIIXtW7GFPgtiDcAYnkHtb67wZvBx
VBjQStzXDpf2ncGF0+wKETj1xkNgGzOoqm8qJqukosUdSoS/mwohXuOWMXH7CWdgj8dEOP8Jw0Hh
DHdx6vj49SBZuimvguoRALVgPwu7TMcSdjMT9vVReTPC90aqZ2q76s5wjBvZDkB9hb7C+wdyx3UH
PlcKqcdmI+rCukOVHerPkBSlJXSva8gkXNkTrwsoLw+QFEVkitKE6qVEvAjRz1ybcCHrDe9pwAQ9
ZSx082+uQlLZByBvZ9KxcS7EYF2j9jrYl+1Ampg7UP4Aqpj0aRG0yPDkE6ox8MlxrqVHA5jAsV92
6SKWrSd1bYVURxL+j5dQjmhklI+8v3eyqrtA1kWj7OzaWLc1/DUUJOf1JYwBAEcRrCoeRy8PIoi/
YxwAVNow/HuYPVmkSUPbfPHcuTJh+4P41xmD70JB7KhrC1DyupnGVV7emRb0NKHsceSmum9Q7LiE
hN6cuDnE+aYw6OKs4PymMXkdj6iEPtZe/X0WBaIyE8wSrzexnYumuLBwc2ypJYJtbisbe5kESSfa
+tIMB7M9wELMjgInk/W3XBeSX8Ma/KA889mccWPss1w5wW1mmi3D6ushZS/ZL+72dyZh9zbOU6xX
Z3gsTFfcB6yzRGTY0/wonH68xnG7D3juJcDTQbZYhMHzQOdHJ/hZFzVuQ2GY0Ih3jeeyLs2IIWAt
I+j2I6FQdG7tJ5kPF2Avx893msb/Ocx9EPUOuc2K0k2nSTw0ZU/jusTG4EH32g0L5rlqHh094vU/
4y1YjLKJfPC0t9JjddwRWIv1Y2jeIQq+h4YrfTTtwn8hblFczq4lcZd2kOtnY9Zch2XrwYLTVfyS
wfAqZYAc7HubFebGmvPs0AR1WCdzq2qxm53+0NVepfe0KmvryDw86ooQ8hy9zl6tYXqtVH81yLJJ
Oo+/TP58tAroH6WNT2Zzg2jtJ4HQSMQl8KVILSDxFcl54cd7AVBBgV9DOjsgI7ZXoxrM+NzM9kWo
Gh8mZY68cBvzJ14BP52wL+OmnnjkcvOn3YE/ZeMsimaKwUAti6OuPBYYM5mphxmomngKLPjD9Gz4
Ix1oiDLXz+Op9WeGfEOR71U99JeCGD2JKi322ZwbcTiUDdRQxso9VLn3OAq4FVl0+j4yz0/wssdL
T9MSB0t415rZowHdksh3mbOdKRPxNBO2m3VQbJoy6/HLqLz1dD3gCS8seDplZfsMpoZK6IxgG89T
aK6oOdxzmuexqWFxWM1suDP0zF6qUNQ/YLFYDzskg9qbEujryMbNM8Tad45zVgb3EmySna9bWsZ2
YVb7CYfEvahyih3utQoIPtODEl1hkycB+N/FbI+6T7LG8OWmbrgHQS25cUVtPuI9rBMO1Nb1ULI+
7XjTweCIWC+sUf20G3LoY+AhBcRjvpwUJmRxQ2XKuAO9YCvG4AdGPosQmeDNFiBknWbzrmGO3lUU
j39/2BWWtQmpCi/N1tcxuOW0v1aqah3os/Zz2rvUvqRd0MaoW7eJo9UD8qNk5xn2U1jgSTU24X0x
4MNI5UK8xt1npXnUmUIEXuW//E48ITjz07kg4YVuoVMXouw/+pU+irxQKm1bk8WtqVsWGybEhiXJ
aNIGeNqoKfvp90MWuwbjMXHYjjN7Z0tv1xgTb2OEzRIuQ3Mqu3EXemxH2h8B2Smvi6zJfbXHvN10
UlhXpCiA0kTe9dVF4uOl8BUe4rWZ94nHQhZNrL7Bu/PB7vIqrYaBI/bsyo0O/S6q+o7tHY086iTN
p8mg4goCND5PdCZeLGPWW5yrdNcWs3edOY6+rTIRJmXvuAkUt+64mn+VeeNuwbar4SVn22zPpGIx
iFehAX0WN7gbwvFBSGXmOIozZNwYHZIK2yKulBVeSGbwpHQH6JFluFh+UV27T7iQdbOby/LX/5F2
XruRI9u2/SIC9OaVZFq5lFKlMi9EWXpPBs3Xn8HaF9glKqGE9u0GGgV0NyMZDLvWnGMRjbduMmQ+
d3Fo1v44jAIioK3fzHalPnRKrhOrySXZFXoAJtiWvjjqcNJnimY0MIY2ZdLFt4MaJlycZcA0ffHH
jqTfjVHqrmMnZyvNQrfi0OxTPfZHEBSOmwUon4I5tg6hkZvmccQW9KLPxLvALlS2Fw3U+RVhY9ue
ESodIIwE2HpoVJwDHAkjYpBbbq+Iaq+1SfUpLkKaiqzPwlGFLzJbeRoGrfod9zXI04CFk/Vwnr9U
bAe7TuN2ux25Az42psrF0TSr6merpao7tPVTo3TqdjaFpXpdEg0dl6fiuUjN8cguS+pucrLxVmSx
tR1F9QO2BRZFvU8mYmxN8LmmYqprp02+CRvJuY+KWvbTkFpZCfUbLcow5CMhQucbEYDEC7u8/Tyj
RXvgJ1UTVyFMgq40c+HismBvTLWOZTctAms7BNPgyX2ib0mEv0xtE/92CHmeJhF87tmK9gLhqodb
ThFeM0raZg7Mzwoxu4zF2DM7s1PooPRn36gdr5DAsKx0Ksj4QyVNT6nWpr+tRckQBwOroBNq3zru
nTfSbNe/gn757LJ+4se3/tgEE6dsImQ+UA+xQc1UPwcOd1pFOE+qiAJP6KXlqlrJbCzywc30WPdG
Vp1t0pQjcc1K5Y/gDH/bem59RniX9O6gxsvFQkp1hpE2jqyvXIS1akj2cSshYUPCjF6hIiZ1hO84
7nQ5n06UJLTv9CGW/Ck3it2ySjx1zeDMfiIXtksRDEFgYUYKGWqDxb0i1U2vVrT0Svb1UmoBf5+y
JDFwKq61aVWlK0E4TNrZEp9nayO0fTl8PG8FxwgFAtVi0Droq2xMatmcKvJUI/HmKwnlta6oxi5k
ewAKgohF0sVfa0WXQbRKi9pCO8Mlaw1PueZNvfD8JVOMHARzg0P68HVWJE/lwElbxz53xg/Wz6sU
4guf4N/nr/WbZmsNhNh4flYJokN7vThQ/OTjnfSqkVVqR2nCyY4KGlHiW/YQ6Ury6FIfIZwAHoc6
EN/w8u//yUerBHgoNGZaqJ2Pv0P78H5q6u3TDWURn6NnwWiHXff10+3J0SQIldoZNZl0sPMrye5F
3/E67fX68au+4e6mq23E4+Xq1rEOYj4M085Kr0kPrr3Fah4QlSS/IXXauZh/zuNz/OP/r5NWyga1
aquQnLB2rkBZ3xXalS98sZPIQuLPJuNpGqtvYIq8MGOWvnMhb+3UnSpX/106HzM1k6MHckj+HP0c
90NrnegMKgUKEiGHcw4DxJlKt/ggs/w/LVAVnFqNkH0pXPV6KMVJW+Rx4hhnnTBkrG/y8qMWvuUV
/mlgybH+MxPgdc5J1dJAr1EtyfYD+Zre+9I4Qvhv4THAdPqmdJRUC40Ik6qfX4iZuSbcwo8PJHgQ
QAzIN7918A2OncZa1ZvngX2Q47o1SFdaWPpgNeEWGQY/H9UmaOVVH/WpTr5U76yzGO4BhlHietg1
T07x8Rnxqpklif/Pp5DyJA0dm2Yq0gV+mF1RGVyYEeTLZWPBayOPWjME6pJYRxSVFqdj4y4dfSPf
6aSGGyIw73+QtxsEqDMEj8i5bawlaylfZ0KYzCuHi4U+x7eAgc9kI8DK9+KazfzCK2GFw3uFqdjU
36ijwojktJra8llRfo+glIeRqyDZZgK4V97pQkvIypBDW4sIG7X3628zxFT9ZvBN525SuQvUQyNu
0BSo39IhJgIZ2cGHNYQUVoHnhUSYYQfy5HWDZNUmRG6dfo7aDTVGumt897/OntWgRpKqIqHFSL3o
Z1430GgWV5SSY4jiEKGjYGjm5XFmIz5u2rsZMN7o5nml5D5pnRDRpzIcuFpZ0C6U+mZW7PRAtjF+
UpARUHuliXdEmKx7jqzTrZZPsrQDItU/KCRk77Xx21TexqIz96lidNtMDodN0WBqiuXKonaHkbQP
8myFm9GQpR9tlipPScLR8/1xeeEb4r5dSCdLDbs3hSwca4pkc260s81a6mTPk4rGY94Rw3u/nbdi
9sXmS1Nk9zgDMG5ed+2YAsftY107CyN2teHUU/KakNbUEpwi1R2Ot32/U/MDd0CCzFcWq7dWJaRp
DFKTjWkpR6Kvhqq2BJ0Kqi2dlYfWMly1COngn5X+yYmpvFNBlCHOdoUq9HaNZ6giwsFvQ8Nv+EhB
b5a2NVbBOQrDXSBJ28f3u/TC8/GY44OAcgj4Z73RWpM8ZGZQxc91OdwXSn7UlI9hl9hoF8r3f1tY
Bs8/i29JecFWNWihJ6HabSTzwwpIno+EbJGSmYt48PXzU8OMcsqyxs9JwinBu+pIvNhDJkYkRhyy
uLXHzumrXs76lK+uooLJd2r3v3yCfxpYLUhtMOrVVNNARTTyWVavLLBvfz8XFkCMyGrlC2VeZdEF
Wklo7IwRMa2+jdd8/hefzxcALbhcHde2glQJpa4cAumcWzeFshuuUfnebnroTv9OO877eBdW31eV
Ohv1nZE+2/OhcJ4Tc1t8kLTLEH3dxOp8UIy1IaN/SZ8NyceMlYcfnsTOX8csrjzOtG8mWWhLdWoU
dvqsy4f8WF4r+XjhC1BZEq4ylDYZzeRqwxFDlA35LCXPxc8IHbP4+ADCc4++kQWCtW/NhE7rXM3r
yUmfNYpJqm75+aMr0GLp/+/jV7dqVTRmZwkenxc3dn/XWFd+/jI+Xm/Hr56/ZprppBBTofN8ZWEK
okxQXULzJM292M6uXCAvjFUiJ8i8kU5i716LvcfENKPMyYtny/xU9sIdx51yzeb0drPFuvNPG8to
+Gc9rXNKuhYcz56lTTXErtgoS9hy8+GP8qqR1UZrmwUghIBGSo0yu8nNXHx8Siw7g4q1GPsdR83V
W9RGMLZJUTzLVrptKukYZP3uf3iHf5pYratDG5hFEGTF80s73Y3Jh7c1is6Y2FOZ2mw+62UpzUQz
hmR3z3n6o0N2pV4561yY1HjZUGE7fG4c96vPnJWof8YyMM+j7AOcVj/+gV89fvWBUwnvLcJ+8yzi
cZvF5zKdrsy7iy+gLVTbhevI+f71F86WguJiHuigBm2j5ZbGcKWF5TeuZjaiIfY1xMqEE9c24SRo
FexstnUemi3yNjPdBmL7/hi6MNngFXHHJuz3d1a/fokSLY9K/WT7bDiWpyf3pXRThY2XXatYfqGz
uDxi1lUNbIPYNF+3Ayk9izW7t89hUt0Ex/zqKenCKviqgdUWF6lR1EBDtM/pH1RFkbM1Yo86z9a1
q8D6kIyzAri4BUAKLAiXn7WfXyh60FajJT13FucxFYGBepT6FwuTQt8fZmfyEXuRkYiuLL1//QL/
jIbFMsIdkssBsSNurevob9HFmhIGo/Y8jehK0B6luhsifvjkzJO2iwsSuk1QvsSdMfwOcrX/PZSm
c1NUQ/And8z8WATyC6qMcpuraPkkbQYrbgjkaJrE1aKrW3gdUxbZT1FXh57Tq9GD3baU4YmdDhH0
UWgefpKhDnNgBZ8kIO5SUbUbJ26cHQqIaqf0GtI6JIeHFqFK7arpiDQ9d9LsFpFp9DQ4xjMe0WsY
t9UQ/k+/UJaLj8IQ5pb9emiFqiPyyBLac2zcfNmVxW365f05shq7/2lA13R8ntaF40fWth2sz157
lqnshLC+EdcKn1xrYbVZtHmHpyfiFfT+q7QL/ocXAKC5hOs4v3KIXZ1AooIwWtkqPF6XdnES7a/c
ULQLnwB3HhZMHUskjNVVyFQbYuJodq09h0VubKwgTe9DS6k+KV0ZnmQD7JNkzPofpwwShBeoHRGV
Gndko0lnicFqt5bWG8dKTc0noynsfW/Yyk9zGO6CKcv3sjrYBGekxK8TqToArVd2iSFJ+7nLAWYL
OdrM1PPaig5FlcBmgLAuGr0J2CuKzbls3Srt5V91zWjsA/wT8zRqN8iSxo/t+ctAYXmgExTCiQyV
9Z6T4BiNzFF/1tQ/zvdQe3l/HK62g+XxfEBZ0fFGAZhdbwdVF9hObgfaMzFFV0dzMI5HtODvN7Iu
UfufVngBDGS2QaZs9RL5bHVj6oT6szVZfpntgvaLsxNEb/RvCPEQf2uln/5eNO6mn0+/TOXRtL4J
AuWSuNKdynKuX614Cx4Obib1ztilVud+SlYG2TSV+rPal3dNnW0GPTop1Yy+y7iRo/leC5A5wWfQ
SmWjlteKll8Y1a+aX81KZEV9n8Q0L1pElKmLW0eqbkJ9vhZ3Wb8noefFOEktBAKRC3fo9Qo2t71j
BMzee2KFDxJsE7NiMR+qdKtldbIZkvShtuMvo7RR2vQk67H//jdXl/n5b0c7FID9iwchZEikcr1A
pIPGHZ3Y2oPaz91d2TsIpanuS9nx6jmv5exOs7E/RUmqL+E89cDY6VBp4sRJiWgb8r63s9ALhfNn
7hLDT6iBhVoQhq7ZiGGPvP3a2evvor7+xTrJ1mVwaDYS+NddJjciHc1Yix7aTjI28ajUT3EzTr5I
qM0oiB/eT5VS+G1TWG4SmWQnNKplIXiVK/ErLvr0Sheuxwo13pgqS99xNaK+3GrWaIlMUb48ix+H
UC0O1ZB2d5YSG17Wo0aeY/Na/uhie+R2aJEgLIUAX7+/I7d93oRl8hhFPmawxnzUEKtrH0tHMu14
q39aWc2ARK2muexpRcEqM4OruuZfXC9p6wZWn7ER2dgWMQ00AR4H65MinhqxeX90v1lGlka4YCyE
DhZNkj2v+4qdL2owf4WP8TDdpHF5r0vazqK2llv1/cOoqVvFCPwgDk6WgtWgsD+9/wMuvSTJRHhC
nN5YyVYv2XV2jMhIDh+zqPfDWNu11kM1XTmkXBoQ/zayHDH+uTVT9i/VqOEdPqpUEW/jBB8faT/p
URLP/8PboA5YSu0w89bm3N4YHOSxTvSIvvVHFJe/TBPTE6U8329mOa+/muDLR7OpZUjcVsFCu+o0
pRiHMi606DGBiOj2kYAZiYAuVs5VNpCE0v7UyrV18FKbukHcHRQGxyVn1Safp6QYcBI9OuYPx9gn
8XMeH/XGcWundQfrWumVS+MCpjlF/RSKWuB6ff3J2hIbWjjUEcUaDkrznDQvHEve78Xlq697ESgC
qVOqbOE2X127UmrjEvyzw0f8TrZyLpKP5ZqWBcLiAkx3OcB3uN+9foVCiebJQbB6qvHNKstG/bEo
wd8GiOyqaJcQpaC5eN1AVhS9pLa6c8qHjby1rq0NF/oHXhXJRnh83OLXxWMUu7ImJTScUybub4Xx
P/x4oCQIOlQK1JDCfv3jR1krFLm0nJMUER34PORX5siFOW9DHaLSERsAR/vVeE1MKdGmaAgfW8MN
kp+a6akOIuePSRWWT/CqldXKEjpjXAyhYPnKih1eie9Wk34s1vT/moBVQfiVVLy82meEHHCFQxpJ
aeVphyb0psH7+P5MuNxX/21i1Vd5CBV2HmkiVI+a5Nt4JYtddy2bdWFKE91AUUBAhVG7Lv/naKKq
BfSYUwZIftLAYB7q8/svcmHIku1g9eUywIwwV1NOsYNubiDUnLrO05s9wsP3n3+ho5xly+cYiobt
jQQpl2M7nTqZGVf+likLJjvHSqgemML323nbVYwqkIgKpBs6yl4W4382rDGzjRCjnHOaf3bpQ/bS
iw/PPhowKHjP1ss30VazD+tl0RihbZ+K8DY+1OaHx+wSAlr0NYhBCcisBpQiteT8MtU+caGc7oxr
dRvedA/YFtJZf3PO1GpaH8lHQ7KDLK7VU1/e6L/V4Ua5Vgr1zUCiBegdQIbgMy0khNcfoJHGoKHo
p36Cz+TrLfrr+WMKIWocyXxiOBsKw2khnr5uAR+cHTWJop+4pov8kNtXhurbWwBfmGkGYJ+AGBeB
1e5giFC0RVDNpyjrfZzIHPV33F5dKT4W2PNS+z6ezoP8NTQ2TbAP6itD4O3JcmkfbOhSpw95z/oU
LiAGNJj65pNiPOkNhbsCA4rWzYyhgpjYA+WsuRGFHz2UM+5Ij5B+IZjKsXZ19B8UiSgrzL6TibFU
ukm7KwvMhZHHU5H7MKgvqFj7LJH0vK+mkwzWrb/T26MUffTYwCuwKXKnVzhAvkl5UtfV0QJdHk+Z
+kvRYhyMv99fXNZCimXo0QKVkHgVSsev4adqiBo8rIeRwd24cTegUPG4wAzdgzSfQG98NRJzY4zU
GG/D/fttX+y/hUZoL7RXThavRz0p9lIu42o8ab3zIqbiSzqZZ625Fva8MH01lUMXtH5u72wFr5vJ
JxSEoPWnU09d3c1QRuU+S7NrqunlKa8OkPQjQxtlAEMBYfPysv+s0rGTS61IpOlka5h8OtYi+bec
TJ4h59g4n97vuYuv9E9jq63NDHGsFFXIdG5xDeQ+guRrK8abSMfyPmTyl62HvM36faDPMZ8lg8Ht
nO0Ms5KZ7fr6a6UMbqNGXj6Fbt5u5WuVdC92I4cPgNIMyjehO4FjNiW0N52ivk1cU5jPI3KU1Cy9
wOh3bSZfWZku9iTREQVBAWirNfwrlWtjqHpnOlm41dIov5219n9pAvYTjEILu/z66F/NuhKalTad
hrb6IzfB0crt3fvj4c1RZPlY/zSxGuKcPpIwa9TplHbflUJx8+JhLDI3Mq6Miou99U87q6OIHKc2
NbBpp4Cj4VQ4I6/V5bvUAgG2pXQKSDZO1K+nUcRimODQooVO88ZQz93R6q9R65cw4WqukqVYZBKs
qyAdVwuPPNVgRHJ1ODUt5myOn0RM6xHjbpE4LRXEo6jGnFpmN07Sa6csSq+ViCEt/Gbxs5brAldB
pCwcIdfiQ1Gpk4ZBfz5Jcxdv2yCdQDbkVojPQ2nwWaUUv7GZ2aAA7ue0qH0pyTK/NJzOSzFVwBLt
hTdW7eh2ZjBvKgEVwQ5xKc0FOADsRHm0lLGq9wIxmZtRn/4c9hoemj5r9nGu2ptwaPV7fRqUR23s
Nb8Dt3NXjrbYZ0r4olXt8DnXtfFXauTO3ghj6SWd9F+SBfwbpUbyRF32fNOOte5bnC08xRhYEezi
R9Ur+GQ0ea5yvy/7InZhrAX72anyrYTt/FDHo7kP9Ua4XW/OfmcO+Y0TT9Omlo3yk9VCl6HSqr7p
o0Z6IB8q+5oKLmUQE06UqKru+rl0djNB4m2b9dYxENjdIKxUYBSgucCpk8H4ycNmTmo7ckm2xehI
JcWLUtN+spu8fxzkJn5wdByauh7+KW0Z35zRZA8ZVQY8uNamF1Au1Q3TkrQl3ty7XAOdU+Hg90e4
MX6NK27TN933RMOcrRvUT27sSfHZyUu3jPLg1gpN+T6noOtTm+u3IQHHCu/gVIz4h4N8Ezup6YId
Dw9m2E0Y9dI74t7KNjQtgm2J/csw8tmPkyamtLwF5Mh0KnBHTr3ph0TaOH2bfinw5Pphn2beaBQy
8TJSx65ujpZy28Xx0wKeBlkyBo9J4vzQqBW/DzJdyu5ljFVUUtP7CKxJ9NWZGjZ3YLlflDm2B5Ah
eth7TTN/nZrEaL1CsfMHyZYGX7Md9QfljVrdH5i732I7lL+qXdduYH1KiSdNlvVJndTiR2DlyjPu
6PJWzhmNter8buSi+zxrcDromjMDY9oEefc7l0bpPJcc0sYZ3FMpqMB36EBGLRbrxvR1I7ZdxqJa
7ol+/hFFYn7KJ7olAtHl5/YUgpYxhSdwbe2TLlMeqaFrV66DIfXFkdr2R1zFwpOliGhfow7fgxbk
Nqk0yQ+IKIVeYkWAZMbMutPq4WxJY3TTxGIuHiq9D3e4owFWjS10ptAZ3NIMZ59fOx3jqtM3SscG
Hy0jZTIAeo3DdMLSL/ZTGv9MtSn5VoR2/xBpc+UW9MinhKyGeQhw2m9x9JnnKeADuGAxwkcL8Me9
pBThc1ZX31Sryj+3lfo1DUyuxwPoYkHZTRy7EIKxAH+ZpdHY8qXGBzrY+axNneohK1N8LMadjzi4
3KLWsv0ylb9iGTMMuEwtiq24rzyuY/yjIV8dZp3zouOuZ5LkhS+HWruxRrn9FjI9K8+x8vBOr7ue
F7WpwWfjU51+WMkPwQEAoIMrtN9hZsz4bdPUV4a850tX/IcGDnWztZKdkietZw+O8GdKe/pG5yTb
DtaEV+Bt9LhBK1tNNPVBKx0da2FkfWp1ICkiBtuVhVMImkDTvYmB5w5zgM0vHGWvCkrk0CW50qYf
JBy6JuZsbPI4E2K48BS/qz+3Qpd+4BQU7qxjDMytSnhqnEk3ZhQPuzmzcy/H7wl9S8hebCS5p7Y9
mtE61tuzlcEyU4PY3lGoqvSa3hr/CM6lNw335x99GWcHUBsGvuISjp2aggydMFPtWX1krzSiwc9k
obwAQ2lLbyq79hYOV/rDkDj2uDE3eU9LmnnB1omjltTGrhoka5MUVvtT6iYsjqNdKb4kgDyE02BT
zjyi2kmZAO4FqwN/o0mf1byLd01MllFQtPBGIL94HIO+Yi2XMP9ijvMSpZfv+zQxtpD42iesqdNj
krW933c2HVjMpt/baXkSUmceJerY7btemjcAQdIvgBvyfTJNCl5HKFRdJgNfjcvyqCZpz7iRE+FG
ip3ddLmug2WaGnKs4XeoTIWXBM5jKCmBjwXsF9IxaEdD0bp6ln0mvZC7ZSihewcz7gvgHVtZAk0j
OcV8nw4djlEbckxa1+wOMBju2hrGAldy4arZiHSog4/X6EGxAfhFXQMQBcmR0t+zm+r4/kXS9du4
S/u7WcUWLpd2s9GQ+m3qrJs8KjyWfmRM+j4MZWUbFKGzGcn4e3Wo9N/YgrPNFCXxZh65hltShdEz
lpJNlTKmRambhwaCszeaOuIOieKH0ag4d2atpNDU22jTOvqfzDHnc2OHzVOVVPmu1WiW84tBjRfw
ZU6Yji9Fl1l+PQDcsSFW3sMXgSfVJ/IhdYJuV0lttYmsfjw6XTxsslyY2wZbMHQC2Tg0qTx6UpOa
Bx3JyLnP+8GTWgXShhzWvlX1ndemlrqxImH6c06CX5rQgngYYxN2rjb0ww5MHtwZ/TabbGmPs0Pa
G4EFgiCCFuCUFM3KBxaNSUqbIzg9ZQOcLX1qEyfcaZjHn5oyqw55M/ef6mbUfGWy9ccG4sSG3SyD
YC6672m/oPrsqXYdBe19YnQDxCGn/9MX0c+mUotTgsPXVZ2w2BhAa920copDpgaaDxawvqkWzoI2
OdjIGcxM7bg766Me/0zMPvFFg0lfjVmNAxVWZDL3v0pDa11URomrKgy3MS2VG6Zu4BGzVrcLpW9n
4Uh3p86e98gZwNcEdugnf8+YeT272pzph66QxD33SFM/koacBjdK4LForXlOk7A6jiAI4D7IjF1z
jihGUJYbBOHmsQo1sa1zw3JtoeZ3GHpDz2wr8HmlkSMr4qgVWeTftREoWxAWX9NCnt1An3WoIAtW
EF/adrD1HlJlZrtTYbZA6vsKQ53hbKoRrElRmz/tWfxsrNH6KgS1AQIjZunrVXnXiBJgh4m0boqr
YN81lX6TTFEIvTCKd3Cgypd0lgJPNfpul2aF5uUt8Jw6jBNfRg+0NeSy2RUISG4Fp0g6XpTu2APY
aErhbNAWPPZh5BiuYqkQh+rG2MVBiRqqNCFXTcumk3Si8ZMFRElMSX+qYoP1OoZhgAMe374uYliN
bWuBw+mYd20b7wvclacZusK+bPv2Pp8RS0hNZ97XgpPBmIThQ9mm8n1TlJGPaEraJoo07MqB1PWE
usVycxYhn4hatU3SLuj8vrf686SGvzOj9DLNeKgXxpHSR8Nn047F5JWz1HzTrKk9KXWf/tKrLv3i
zGa4MRI81oMc/UyVFBaQNPBrg1mDz+FoXis416rUQNmXhnC2wOnkDSpByCCitXxjtsdN18ejF+Qg
9EWlh9tEMjt3rgd97yggDTNJYdARNcBTXn6dSkdh4XDyB1ufE18rIkRi+oyn26xsdySEtwn1UtqM
UDQTj8O5bBz1YprFthkon1CIkQLcUfg5nPXIDbuugSZRRcZGJ8l9ivRE3BrId7Jj4lDQnEMtOiZS
7L2f6I12NBqnvXdC6xflqAe3KhnvOlixLehUDqdDaO8DZ2DnydkJ46w0N1MiugP6nR7jnxJtrbAs
vmoqqCQSad2z1UnZsW3L+WRKYWy6aTu35U0TzoZMcjiovaRtZ47dSDMe2pE1IVLn0esJyrGrINfI
phTiY2akpxZBH/UHC9hKQZVtI8L5t8Uo7E9AvoLKS7iiH9lf0sTtAnkASaoE8e9MFP1Jl6z8nMGx
u8mBOPh6CfrB7SKz8moOeTuOCtLWaSYWBSPGLT+D3ZlVZdhnZR3tS2dofT21vhG66Y6pqZNEHYL8
ZazN5FZEICbSfAlUTiL+FCX9tMXPDLd1tjVXq2v52Var+KSGEqggI464EdX9LheTtIEJVD+LrCb8
M8OJcSoO6YUDECgk53GMOkh3ZVh9ltqm5c5p5rdxbRbnvgo+K5KkPOKprR+MrBnPllmHB7lJGB9A
HQ61kfzhf0r8aNB6NJVMSCOaxM7Bj3TgwlWf6qp29lKj2Mhi9CHYRGkoTtlUSq40WMlGU7sMZBaX
jDwKh09aAKXYbAz5wWE2P3eyWW6iKMj9IhkiP5Zz4ZZjLW5kSHLbyRTTU6zn3ZOeQgfSiGu4xdC3
2yYNPDuxD5DhXtJAl/w+QRcTqgOkrbwQ9+rIballDfRkvWi3MD/07eKI87RWHnaRIRQfPMrvIG1A
vpiiPpZUIL0vVagSGcC10ZRBQ82DQMFkd7dQebvvWYHnHuqHdgeTCTaCRcWedKipb1OO6TGCdAqQ
Iqr8dJZ3kSK5tlPARJrV+TiQaN50QVIfQVmFW80IGjecw+6JlJTqYWwDa9c1+Y1GcestzNUQkuBg
3yp4kP0qcZytMGP29KZsn3Wl+JXEnf0gaxDguKFxZhlAusaSlh2mMLa/q42SI6QIel/tmu7BzAv9
Rimc7mj18m/TKlmV+0Y5JqM2ui2Of5dAcLadDdTLERk+zyk63TWakiJ0PZClILLNjTSOyg4OIOim
zE7+6GpPzkkLoXqZaXKMyz7fpiC5PPLQnEkGEB6s22AQGnaD2GgBS8gUNNAc1Li4IxsAiAagYbDC
LkZr2yfGA2nFibIDzjrjZlyIk8FQRa4Rh9XXrk6mjTwEAYQekXuznM1HR53S74jMzK3dKOPt3IBh
TNLsk65J9KWRvgxOK23LPvjZt21+brSkOnVZgDB3VNVTqVrC5SwaboRqFjtO4QCGFEX1iZAMcMBK
zVX4Poc+htinmrV07MMYujSxE/me0g2B13cAezOluI+UQTkEwLI3oTNJD3pHWMJM9PKGzEd5J/Rk
eMxjmKJAb84oIlElV3LunANHh1kiS58kJwbKkWZl7NaJE52I+4D0ica7UnNKQl3BH6dI+xvLMMaj
KurioLNPeTFENzeS0rn3ZHUuXgoVgGBJ50g038vWwYSm4adJkrt1kVReEcu2O7RN6AWxUd1otSLv
RCHbXl3ZYptHQerVmvFCkMzew2oq/qQCkvE8ARASWpRtUiMU3MOa+gEOCmxb1ZkNt6yU+clEG3cw
eyXxOO7KO6g8f5osdfZCBSk3hiaHsrjVbmp1tra5pNxG1ZB7dljJp1oTSxda06FzJMePtfR7nqfx
LuPmBegk64koQOwFQbowncHiIUFqjCNamvFTOZrjNphlrpNjkn9JJan5HIyxeYRHDKUukRt3MvGa
SRyiXKCeoW/XNQEukSuARYL5XkjW6EalUT7VMbo5rq3BDXFGdZNXo7THEw6qaYDG4LJSR1s5bACN
ZVkHuSx3NgVBdzfs6982fByQ47MKB7IC1AexxrXGRtrMVVU9clqeXQklnFvLjKjQMSht3IzKnd2P
2W2UN/HL+xHZN3HMJbyHuZgU9lJSbB1XbsYBthwoyFOvHEz1di4/Gonl+dTGWCokKBwKtJUSsmjD
1kSqNZ+6/n5MDpF6Jbd16ff/8/w39dBQ/9pKzPOdhwzD9wcNG+gY+Jt8J/WmMGy88cyMls0eNwbz
CaAAscIjVQWmpLqSOL/0Dv82sopWt0ZuDKagkTQiduZecwFfe/zqEziIFdux4/EWQcfysQ6/fnwI
OUtiEdssNTDWopjJqicY3mTh8vbbqdW+f/jplGQi+E3xnAV7sbzdP/mqoBk6qRGmfJIa9ZtKbIgY
2Eez2pbzV0lIco/BSiuvm8AtM6RVWxmnQM4fSD2Sz5m0P++/xoUwOm2ghSGvxwVkrQgmc+VoqFSN
k+I8KO2pKQhTPL/fhLnOFiyvoS21k4xFlrjmg/R6qaNXL41Tzx7ZqtbZyARR+uybVajXimAuQ/JV
ZmJpCxEUDUI8obnXXTYRaqznqjDYIMd9movjHPSPkFGeYbH9lKeegORHtfhMRJo0dTAFCzzEXDUp
VxJEVb02TiXuwewYhb/e7743yRaejyyDOY48DZnMahRkasp5BuzXSS1+zd0ujyeX6C2YPA5wCiGg
6Mqsf+M7Wl4IIQVKL5rFqr1q0Kj+j7Tz2pEbWbr1ExGgN7dl26soqWXmhhg5eu/59Odjz/xnqrKJ
Irr3CBAwEMCodJGRESvWcpwkg4bglHWWsi9Vz6BEUt0Znnmk+AtJMjRpY/Z50KR9n0FseH24C14B
CBtPdiYV3JEIFiGl20jo55gnoEG83+4i840Ne7PvvLAgVJo77vSgj1Tz5IOWS9mS1js2/NxEzPVi
zhJbgmPLCZaRDW7YEfSoUGXpdWo4UBv7rfTWyZqxOxrTBeQYhWJrPnpnTmhUiPt7ixpbnTnbYNxI
JHGvL8cS8mVWkaK3dGZKccTtF01qJTdlpZ4mimY+77PslFX9xirupgJKSUjrpCb9Jnv6sXayY9Am
W334ff03LNS0aURBBIi0q0xNXThhqYTWBOSe4Bx4h1pmtLERxFDhhtOUetvFa10Si+awoiBnOhOb
CPsjqskqzSyZJwTf9lr+bWjrTUIWtW6/6vkK5PHV4QbVRcMUwCgL2d5Xs2sh8WYp8OCdhkH+ohr+
oTJRTzEoFeDrxwhO+gxq7OSnMtkrC7to2cHha3MI8QoT3OtaUXmK0p9aGk761kKGBD2I7NbTHpTO
hYp668EGfX0hX3lnRksHxYwmQgznVS9B0CGS1Cl2f6IVFG2KMX0y0wIpiXKX2425GdlR+1RV14hx
lszCdEZ7KzXxeRtdnhK9rlvJqZzhZHAQ4UINYLSNJJXHhbLjf/NiZVFfubAZ1QgqB6cN6vDVhZcg
okI6UWO/0sGYkpRZA9TNO/Dilnsx8EI+N1NWiQdCS1C2QMCIIj8vG9sJEJEgZde82RXPZqh0zI1m
qg530OW8cQSoeqv1cJp0azdMxgclrm6v74jFqQLZMSPGidPE1uZglMguV91wiou8dUebHB5Bof/p
upWlDQCxBdUlFdQ9UKnLgaSOVxmGlA8ntiRFqBsDSs4yuStaBHeNm6H7ft3cq4CHeTs3N/+cM68M
jW43hl45nJSASvrw21Y/o6t0mKKf1+3M8y9uAwsdCYzNmEcx2Gnlwgl8IxtO5Bc+Gl5xT78uGkP6
F6tWNuqsx95ZTymA6hXX8TpCmAeo07APAAR9SvFA5ZBI074bjacwBx/gSTzHIY43YIHqf5XOc06A
4Gs/9LUmoaVtTxsA9x29AK9BkJLkGE0dKuARp2f4wEns/CmkX9fndOm+e+lTV4BZsuVFOKwph1SQ
ELY/+fIHAw+s1uFWSj60nglZPETAk2tmN5r8GKh/pP727Y1QuGK8Mn8jfMsY5wNztnf0Pq8SLZTV
U5khsELmzQ9X+7tfb5sLE8L9ZjflnDyc1JOd1pshPUqqe30OFy7QCwNCVFLpWtIaAWNQIpL22iFo
b3s0haLoe6v+uG5qwX/MeF+T23PumFYEFyVP9FJH1GROlvnT9P5eAyWufP6lnfFsNWhPnewxS/g8
VMvRZoLY9vrvX9jSlkyMoc/+j1hOiLXDTqeKECqkCSpww+XYKs8lYI27uFeMt99KkAnwHAbIy5Pv
5VCfjaWK06ls8x4IsfKnQQQjW2NeUOYfK/ijCwvCYMa8ziYllycaBhxUir7r2sMkhYcg/6IHv5A5
oSZS3tgAmPSVh/KCf78wrF4emsiINX8w2ulURf4nQMv7QPvq9adGrdH1u2mTFUDikv/DHs0R7Dzw
5mKfXyFlGpC3ejoVqv/DjOUfhVrsKVeQYA78TRhlR2RWfk5e+aB1QBretGVAuuECZ7X1Obyg3UCY
5Yp2WZRnwsKV6m/S0MAT8LGh9fO6EWHjvzIizOhQ4d59JSpcp9kjPqC+8eHy6vva5YoFEllu22AQ
phbtjO5jXJkrIxBO1j8WZsV02pnnxgPhzg/TtEtT387dlLr1d1Tj4h/Xp2jZwNyAA4vx3NhwOQRL
Q+8o7abcbTvzwRiLO7vJH0ov+3TdjLC3/x3Hf2aECwF8jaaispq7IGM3XXecTKp/Q7sZ/Sdd+R4G
K7HL4sLTiquCs+ViF9mEMhinc1lhVH3YbHngcv+9Z0BnFoR583JDLutazl0F/gVncraK+aH2i+1g
EZ5FmzD9dn0CF9cJTg3exzqhssgFXfsGUj5mkbuTGt1Y6vRn7EvI7Tzp9rod4db7Z6HO7AjnMkSk
ozDwsK6l5iigqZ25V+oReT3AoZuOWu9H2IrTlbbL5cHRrmiQH5qZoi83IawqZeeb7I4eOFp5bL07
v125N9ZMCNFsWOZKgdJa7jooYJh3/ueoeNdZnZ8zJDFgQhZ7KIzB7DQKDrkbGVTofzvlU1js37E6
ZyaEmKRIJwhXi6Bw83yi2uyGDTT25q8g/qVEu7ebIn/1kq6A8FUcTebBrgF4JnPbwNmqefLopTni
MQpZhEn/qqTGGuZ7aYV4pek6GDN6UMQbQcskOdFHK3NV2CnCAJFDwvI6XssYrJkR7wRctkIROnMl
9VeUA1EufxrqX++Yu7OhCM4hnfKRRicbGwoVXbXYGYmLVuiGls29OX28bkx4p72c2PN5E1yr5E9p
7icMyGFt9OqLMaIXoeZ7740JgX8NUWsiIWjSgChGqWoKzYzs566aGfeS5j8gIPKOUwq0ir4Z/tiv
CI3BBI+RH7IHYicHgvRhkr60zuH6fC3dDec2hPmqlF7y0B7K3HTYFVT9lXdc2effnzfgWYRqjKaO
fBbfl0KYBSak4roOQcYVP7206tQ7XpJQhkpD36WVjj6u0jSH1FUG9Sgh64nYq5b+BKn+jtkydCSf
8csylcxLOzXSoiQS49T1pI+hceutpSkXx2FCFMwb9cVvXn5fS/vaCdFhcuXp2CQFzAUQRiXHX9dH
sRR+0KhE5oT+MlrohAsGeiN/QAw1d6Up2wbFTTv9pZV3XdABNfR3er0WeL5kfM4eES9nhW1M9YYW
ppnK+nJYuWYlVWUmuTtExnRvQee0jaRK28mDIh0ju9RvzK57hq0O9KBqjHtfM6N917fAWtHq3Cgl
FDCIKVckQKR8G6pOfufROL+7Pi1LvpA8EqTXBoR8lEsuf6XVwRk1Ng4uN/sSqwUYy29q+467/dyG
4G/NtpAlRZYyV1ZdqfyAhM5GKlaO9OLyno1DmG1I5DIfvcLcrZ3izlL7jyh5zTJtd2VU7KBtKjd6
FK+wLa3NneBGUkXtkp4aiVt9S62nKt115XssUC/ljTQXLcSOabhzJkspHUK+HHBydxt0P7Kxe4e3
mku//2dEGMaQ2pM1jl7udlmx1elhKI1qU0ef37HRiO4oLcI59yrVZqGaiaCtyQIhgdhPtO1YW4Un
zXUrS7ErwRc9XbTIzuS3l9s5Kkqt7UeLGK9DYR1d5vyYOuBOys9B8uu6qXlaxPN9bmp2a2dOPqJq
q5gtsd4wfOm7J23l80ubC9cO0RWciUB8hENjZUZixdA0u42fPPg2jDu9fysF9tv6il+8FPgRm6mi
KR//ezkKyyvDwqTLxZV1Cnu5LJ0k2/5xfaaWFmWmpJkfsLxbRNdbgGlAECzOXbxX2hwcsDvBUSsA
Ae+vG1qYM5rzWXdgYcrsdS8HU+V+5kmaFbtx8zOJ9qVyiK2VZZkjHGHVyfITAM30KjNn3aUJJ48k
wzKk2DWLPz0ga9PZOhLyntktWu07sAfluOIDFq7HC4vCsyWOeQzGbAL2GZq52mPpU+ydzO0Mhnz7
9M2VQp26Mthb0dsEYUcjDmLkbgOcfogOFdryqb0S3y0Oh2Id/BUIwHGALidQS9NgAoOfuKr/zUiL
Y2zeRHWzU/L+HZuBtwtohpkMj6rPpaG2KjM0ptkMuvQVLbyNYn9rypUof2nDkTahe9SCXvRV/6iP
Nq8/BaxNNiu67iBXk/vf1xdlab7mBz+N0LPqipidMfMytO1KT0ibGFs7bsBKDDs5JkwaV46pueDR
HHLQNu3WkKRR2rycMaSvu6lqq8R19LA+lWb7V5l6Wb41tCiFTzqVTsA3PkBLe5DcCDUTKTEOOQEQ
2cJCukGrIv1mKXK8R/q83pRFZPI+nbJvqTeGN/2kxn8SLSgPzqQ6j7EJCr1DdBZJe6naG4VR7xDa
bW7gWBhc6GLp0ev74RhLerRjI3VulUT9Y9dLSCDKvforTxp6uApFAilea85PuWj1Ablmu91pLU2D
E7j7P40eVVutGPvfFVK9z35qRD/9PHduci9U7ow8hdUGrc0jFd7nqMvAOAMwvQklc6JjKNAPjYlA
TycFE69feiEUT49hDAiz362WhcgWwNjqw+V1UHVzTTRrwWdyCKkPkeGm/UcsWSZqmtWIF8fuOH6O
um3jbzJA7+/YWpx1g4ccDzpxa9WRHidh0HDey6MsbZ6GueP0eN3G4p5iAOTJICrSVcFf5lNikWHG
Rgrx7ZOcVSun/PXxmBlTdI65gQIbR+Ryz5rggDO95pSjHP0bzVjwnsnXPlAeUtVama7XQ6FEDZII
9qi5Ai/S7xg5ajcdDY6ud/TaW2kt7SYScHAV8/2ZwW3mnOUhJAwlz5UJMfqWqWrDfFMH9JqW9Ckg
2dwdpr658/Phfqjkv0bPfkji6YgW4Tc5it/8qpx/Bexn5OEgQBNhMnKcVTIKUrhN2XGHMLoB6FBv
jLy+sY034hn+HfF/ttTLxTMgM9cM8MRuO1WHXGl25nQbT82hqOjOth+jtSthcQXJLgEColD1KsnY
t5Wl8xhhhjvvgCLaA0jzN+/3GccA5gzEBFzXYh0MYIHT2GQz3blBjx6kGlzIW08UFmB2402JsgZ9
TZeT1gVSBjuLFrnTwTHvqjXhi6UDRa1RwS1AZ0vx+PLzPihQ+puGyE2D9kOSOHslQkg3tKLPlW2t
BJ+LtuAhkufreSZNubTVQwcWO6UXuZ4x9fdTxwO4suph18HBASF5WbjXp27+3mXwRr2fJAavKfAz
wBwv7YGf9xwHblhXV4+xvZc6UnGH6yaWthhKRHM6hkcOGiuXJsyWjqHcyjEx+NbBt6intarXr7yo
56+8GghxpkEiWAHQJuyBPFH0GEXa2E1AdsnpF6P8YU8HhdqTT8vZ9REt2kIQD0YwGc9kCLbqpjIb
owlictpp99kkr7k1eG1TS9M87yiPjoU+qh69Z6nOrAquwSHwUDxE2twmGG7mCGJraq2yRdU3Xxnf
4qaAtxkEOtRAr7LccCfEcR35sWvk37OhRpL1o7rGfLZgg+0GNghwLbMobrx+sLWxCpzQDXnHTd3O
ydSdvlYZWNh6F0bmfz97kPp2Tw0ywkj6t26Xu4jEx/WdsDgKSJdZFtDBr96K8pjLSdGWkVv05a5p
5K/FmDyqfrvy4FkaB6gjOPtNEuhgoC/HAVNKW0MTxzgQnn6Wwk/XR7H4eZADiJHOFLem8J6y1a4h
qObznhRvTRqfnZUNtXSR8/pkpQE0USIRY5JhTOtJlYfQ1Ux7fID0+ROCIemhIv7cliXhuzXkPyq4
GB7Nru/2Wd5kd3aemA9FF9HI847hArtHYxdsBvHL5Wxm0oi6OT3T7qBKu27oHoPee75u4nXuDe/A
A2gWYUOvQkwQj32llCM9U26ifUHtBtID/RjUD7RO7ZRA3RXaygou7UMe4MAWQHdTFxeGFBQmHZ9W
GrmRV31MjerJKcObpve/XR/Wwu00SxAR51DpWKhGecPYNoUWwrRc3cCZ/1eQe1DpD27Y6t+vm1oc
kTO/uXBgoIOFEdl1mBl5aIeuRfO+DBLiqa+3100sbvszE/O/n3mHco7DwdmFUJ4o+W6UoD41o2Rt
769ZmQd6ZqUaKh8CAgtHF9+o2pPR3/xvo5jX7Oz7adPRb2nz/QmleQ06PAO5hLebYNUBvoJKUYEF
XpqoDa3zePfifrJ9Sjf7ysW2cJ0qdFySbMW58bYTPg+zCv5Vt8mzNTeqea/an5zwqzzcW9rbIxGc
3AyrJ0p4nXAlSRo1QxMHbjdJh85x9pr2xr6eOX7HBBk3XnbkQMRcDioVDVIlYeAGn3Nn80bR4ldf
F9Y6ccbQ9EO+DtMVGiX1WrZQhHm9MiDEalVRj4lRzz9fAbidOlATKFuJvtY8GT6YAfrqaTv8Hrvm
0deH56JYy4suXRRAnyz4jl9g1qJKLD4fNpK2hGE3Vj8Y3alofmRS+0VNeto5oUqINOOYNcpeU6KD
6SufYuUd5/X8F4hYusGQvVLP+AW1qZ/k3HvuQuf2+nla8G3gGakvsUdQr9KFZfQhh+j7SvVd2XkY
pMe0ckdn5Uwtm5g7fMj14a4F30YzdAlVjwldvXGo07tJu5PW1M+W10qddURA3sAlOtMknnkeMzTi
FqFf35VSJ/tOr3JJ763S3Uh2Iz3ADOwfdYMcUW550rZ3SEsFpU7j6ehLt7EGI8Q7JpXTR/V3fgGI
j8C+yOlmGYzAbZRTkn4zyt/+WkeHCA6cjwdkw6S4Z7J1bnXheOSp3BEZZ6GLv/1F0fJn4OvbuPnd
lO1BMdP7NquetVhtN0GDDtL18S3cIySHiVnoeFS5FgXbjY1yhhbbgWt34Xb4OoXBynW4uGXODAhR
oFSNkz4irOMW04MSP4QFZcm3sSn/M3+ICluobtD9K3rHlu54Ra4LAs2p3PcNZIzl53fMEq1ZCgJh
1AjEQNOO26yppS50fdgqtrE2yBsoxdZQOYtrcWZFOF1NpGtIYmEl6tSNDoalLdWV5V6IIBGpRFOF
RCElc/E96xR27lhVGpLkLiEyDEei/mjqqvtpCuKbsVDGD47sqzsN2psV07P7EZ7SXPJwA/P0480u
FqdKyFecXidYl8r2zhyau8SePqt99+yP+sqGWNxzZ6aEPecN4F2hxiAEsxpv07VB8UT7UL+15Wht
ey+uGfW8uVUESlvR6U5GrklRRtRvtcfsU9yshGFLk4Z0wUzPSgjzqv/JC2O/cNopdJFRS/LhyabX
Kmm3ZW0eru/wNUPqpdeFPBLSRRtDVfLstfo99GVNNtwmzhpcY2nC4H6Fb9SEIZ50wKUhb4iaKMul
wPWSY6XejCsJm8XPkzwhRkImmkTA5edHPwG1jqIb8ISn/tkr33EBUlx9Edqjv9oRdhZlo0KJxiJw
W0NBcG3yi+fBN/oHs5rWZOAXL0JakFAy56iSBxCGUowFLGSDGrhjLTVbLwMbOEBS+mR5zVBstAhW
ozA4IjW0I0XV7YyIjokils3fWt86K6mCpRNFYoqggmr/DGC5nNY4izpDgcHLNQf7XknCDZxeuyA5
vmMT0sdLe+OcwRHDtCAtsmDqssCV8+anHeXHcXJ+xyUlLxj9rptaHJANcFSHhxiCkvnfz6KMnDvR
6G30VJTYgaK6HIsPrVFmd33ZtyuOb8nnzlneuYsY9JXYsTZKbVeOIesYmO3woU6AyRjlyahNuERR
rHqsfBhdNWQlVnocFjcQXNLqHKwhn63OZ/5sjI4UmqUMty/AqOxUBM5uVn5okhGas2LXUAhMrC7Z
WrXjbD212fXUBrxReztU16ZbBR5mcmZgE8TWL/hk7GIqkpQnd0FZHQ6t7+Xam3vJe53ZEEX+Cq+y
PNXGxtBCWNZtDLOgG/ZW66OVaGbJvQARmdX08F2vyA9Uu+2VGBICV45vIKGACev6tlwcCM3ms1gX
U+YI3jGK5LEazShFj6k71uU3ioYbpfmiNu+4ITWcsEWFBh8jisv4aiyNnTemrgZJn0fxFfg0Ha8r
O39pNDwT8GEKT+NX3AqG5kP4CO2MW42HSUXz+bYBNpv+j1bmNTvb5ij1VnTXoGDTV7BWGdUuGf6O
Alpc1zr9FodDtgJYrsnMia+fDi4tWLjlxI2gTay2tCx5+d9jM6yMZ8k1kbOYX3LkqF4lLjwwCJVZ
1onbKm27car0Kdeav1ojXgGILNnBhvXCRMHDSQj9oxAmTqi+wVRAIrfJNb/cwLp0nNL6+fqmXnRE
55aEWxPAQlc5ypC4ilYeMkQwItl+6KELihPjNgzNnenLh2myP01w7xZJ+KznysrBWjq4c4KRo0XB
0BYrYH5Nk76UTAm0v81fkHOccnR4V4Y5X8hihEvJgSZQQFEg44RLUimMIRvDLHWd0vislxNcaOGu
LxlenG+5bICm6/XG6ocHDSBOPDh3aR7dDvWaZOviwhLdUxSlSQDOmcsDYcPAkCJ9m7q5Wja7Wip3
U2sHuxq47/URLxpCae0FOkeMInirGMKqEB1KTt4QR58z+MoOXdGOOWvovyO9Til55pOQ59BAvEXj
qfIbs2FylfroPDXJO+LG888LWzT1LNQOBm6QDm5XeBk37dfrczWfplebA5HVuQePurKYu6+i1uwy
1U9dv5h+wYUBRyysj3faZOz7utlfN7a4MDYtJWQWYBMRsQWKA+ksRKAZu/0DrSUbuf6QWMbK6ivL
VgjWiGxgxRLrR3UbOkmZ1pnb6HKycfLpg+HZRxtWW93vDnoY72FU3bTFDoY/dZIe80D54OUBanl9
s3Ivz1tanF3Uu19AdcSpmrB8A/STfdukdNAktM4AkWm2Mwn4QbEze2dZcMNlfpls2sx5htRozWMv
rS1lNNUCuk+pWExApJ7X+5lSZq6dNDfOqHwvczhHRh4L+6G0/rRBIr1jgSnIWC9oUsA+sys6v/Pk
HnVsihnuKD3MgB8n/Karf1/fREvXHfxLCrBHE8yA6M4KE47GbmBONfuoxnvYSFXnqHXvyFqieQJj
EUlLzMy/4mwklu9I0JXqqUsB8Vg2KWSJytOUvFE/8SVHZJDiIj00h8OWemkmhLgk5hmfuqny3TED
WIF/yzWM2ta31kTDURlXDsfSfXNuT1ggXeuiQLVt3FUCtfAfVV3bc0sG5oIAveAI7AGAuBxQ3nH6
SyOeo4Tb0L83TtcXf/Hz4DcQmyQC4ea8/Hya2t2szBsTtUMsA+l5UU4rZ3bFhJgSJ9c+xb4NwjcL
mvR2HMrkCV7+Nd67xezqrOXEIGC94P16ORJ8zVjJFTgrI0yt7yNEiTdSKKUQj6L/O8RefIQRS7kt
IcgEghPqh6wdkzUs0ZKrJG1O6ZZUMp5S+BF+V7ZJY3bEWtK0BXTzLZ6GmywZ3jGlxHPwQMw6QuQN
LsdqTQHMAOncAed525F8QL+WlVhatHML87+fHdfRr7MgibBA9DsrFLxR7+blnFqA8VknALK6LHzf
8Go7sHIpcSf7Mdm1w8q7Z+meoKA99ylTozdET51oeRfVBbF1pz/YUbMxLWPbgXThZgqkByeCj1ZZ
CQuX3Oi5ScHB+QT6Ye4A9m3g9rHzARmEW5UqntbdXD+yIhHJP3N3Njhhk016A9QubXichtZNVsU3
mW7u2zQ6tKFx15t5Bmuvf2fX48aRmq+IeOwyW/rcetFK4mFxjxAAE0ZzJb5i4rR8q/PznoeFPtTP
TtLfgURfGeuSCVopKA8RdvKfsNGNUjLzIgXCSetX8Nn2Uu/etrrhy/UZnaMGMaqACWAO2gCfv2IB
6nIwM6M9xe5gDrvAf9Yjsq+PufHQGB1yBR+vW1uKIgjXyEXNBD2vyHl8efLrIQXRppkZFOWdc5Mm
zm0QJ49+rN07Sbf2PF+qy5LM+M+icNgQa6F+HoFuG6P6sSvSYJvJ1d3YTXQlpO39UPoHqYNlq+r8
jW3pSPY0/e76oBcX8uwnzI7zzJ+o6ThN4ZTGbl1tEDcI0pVH7vL3iYMRoaWyJkbCRjezSisl95j/
UU1+TtIa5emSZ6dP5f8bEAILo4kbKapYtTAdPeC72W0rJz81fY3VYcmN0HUIAAiVrllZ/XKiEriq
tUACp+fT47cxpvajko5bLU7+1kNjZVEWxwQQB0Y7jvCrzICdIYdBG2Hskjp6tEb9MxzkO0vLfl1f
+8UNf2ZGCNpjBCtSs2bqDNPbBL669WflPl/ax3G2Sdee52uDEiIaRc5Q8NEZVGEqu6AJNkVQbkLz
zY0q82b4v6kzZGGZWjxsmuTsZ6m7t/2DXH3IrRUymesDgcbhcifQivOvCau6Uftj/Utdy6gt+r2z
QQh7uqjSqrFmT5Ro7cMQKN9TYI5VatBX5n2w/P5Tra618S9vb/oXgBbwQBbzM2aQFHbkDLFbOSzM
Mc6hY9/U7wCNU0UDzA3EFjpvMT6iztJLdgku3ZG+xSc7/3p9Qy8Ogu4LcoSwjkGyfLkyXm20Dnpp
sdsVKnlbr7v1ZdjiWppvqmzl3bRmS1ijIWvs1BxrHJu2VYcbvd/0xr6cVsoki0f0bETCPVsGNtDT
lBFZnhNtymDYNZX+0E32LToN992IjMY7ppDEOtgPICyUiS+nMLWbYpQrGr2C7i6Zm1nGbYVyWDK8
516AAZkNR7r9FaLK1/LGVMs0ce3hVglv1khQF88onSVz4yJ04dZ8LZ1da1Zs0mIS8HyqnL9l6aNW
/OyiL++YKYs3GH9UVKqFpfGKom6TkBE0qAIYt9GsY3xDy/11K4v3pzNDBeiDmGvclwPJfS3p/Hk9
mtT/nebyPpeMn9dNLO5kh4Y16tzcOKqwkyUvdMLYihI3RjHG2PrTxpwFW1Y21oJPI/ML9QHc7ZRp
xfwb+H0EBol1XaUtbxmtijZRU23K3vhYD/ajlUlfxmhaq3YvvDcurM5jP9sHOcAz0/LBvINZeqIZ
7g7nsdWN9hPEZ3/UQfpbKtpDHqy1LSxsP52y5kxGS65LE1ctK4y+S2w6qGz7viriTe3fm0Ddrq/b
opH5GQV4l5KtSPzkg3U2UpuHdakdp+lJcp7C8HjdxMLu49U+Y+DZfbzXhD1eNG2SFZXJRZRsIe4d
3765Lz4vnFI7y4pY9fg84iqjf1dab3cyOrTY4EIBNgPbFJxZ0wVjkungp1FWrcZtthIILM3O+eeF
+KktaqkeTD7vp/skeoZ1Y2WFF06mDpad5zhoIVLJwuGnGR4RsQhwC+90nq4+/DrBzRjyOkDB6/pK
L5oCyz+nskxessJKh+lQlKoF/sRCZanM/F2t/pEHfzOo5YqlJUcAkIZzQWgLwFCIA704QhgzaEMg
HDTKJ+aN3MDvNDpUJgtpr0bhMerrL9dHt3RUONkMjdrT6+rTlGgdOXQQamqUnAZHve/r6rkf1y7P
pQ0B9S6uGkNQnguTqKh5YethBGi7dP3pSXv7caE5mnZlMqgz06gQ3nRTqBbQ+w6uWh3s7+Fa0WLp
OXrxffXSWaZ2X1qlBO5fMm5jwzgU+tOgopsJJWh61zmf/erbhFa6pu+ur85CkDOT76ozxJM0tJhK
TTOnoFdNQ6umgyK2/5lo96l022c3hb8StC3sPSpYZHzmTORM9HM5QivttEz2/R6aEVdq7xHt2RTT
X2p1Ksevcl6urNfCrsMaIBc8NNGUWJ/R0iQcO0nr3NQJHqXIhPPdeA6bbn99+hZ2HXsa2DFv05kQ
Qli2oTQmAxHCDifdbcbgi/OOPqULA8K2dpxGHcuupTU937T5QZ9W1n9hni6+Pw/w7JKuaZsmGcz3
7fSHL+0GeW+tSTIsLPyFifknnJmIEJb2ramfh/BZ7sNdkTS4midTTvZ2hvyivDKkhS19YU+IO1Dn
C3rDHDoeOqgUqmT+ZsE7azrEzamyV4zN8yOkycDx0SZLzEHfk5iaCJ22T6D869yo+mQcle7z9f21
NHfnnxcOTdvKujfLybojQmrxMWp2TvtUG9s6OJZvp34EQkx9lghxbioWn6GoFKW1Xeadq/VPSpPu
yumLr64VPhbuOjh1QYNZoHxeg+nUFNosvVJb1zN3XQ4VkG5sWtvbjPaa6vnSyvAIATzK1fq6QivZ
caTKhd+6QZBtQv3ntHKvrXxfXPkC/U7ab5PWbU41cnD57vrKLx3Ms5+vCSvfa+h/+w0/XwMmEt1P
w11droRoC2tB6w7YOBVKaIVJujyYdT3IjYUqswtPBXdLguD59ISc2PWBLHCUoU4C+hlMKrU04PCX
ZsY4SRUlVRvX1jsaX4eNV37LvB+e+qVPnuNq8yVANX5jnYLfkr0NzAP9MYZ/c/1HCIuFjg4FMFry
wVUasMOKDVGtUxh22srjSTU2HlC87//T50XoWpfF4RiofJ6+1k1e7hv7zzsMAKshPUQHOzfb5Rz6
dVhHdt+Op9SHqnCQUfbw7TVQw/yRM1/2zyT9Z0Tc0U0nR7LTl+Mp8DCQy/nHLDaekWj7NQRo28ny
d8mZok1mD8froxP2+j+GZ6rH2TW8rudWFUpxihdBtl1/Mym5IuS25qeFvf7KxLxBzi4hvTa5Eep0
OoXWTv+7Uui6u6mNtz1K/jVC8zIuFJy3iBqo2eVaPWFEm3YGb561eVoexH/fF6INb5TkwgBDc+oL
mu2OvnLo6e9bk2haXo3/rAjntW7ssc06rGjlXtY24TdtbRyLFl6EMmaSBJLsl4uRmyOVg0AdT3Ej
d7vEDv5K1PpJqYz9O/bVf3ZEjJYdBLU+leN4Mgb5ywCQ1Ee0dGME9QpgYHk8aMPwerNel9m9rEbJ
vbWwkz9mHXKzJ/rqrg9l0YHZ/5mYA4Wz/ev4lQWIBxM+WtZ1nG+MNRKdxc01N1pCkuGQAxIuHAl9
27yOTBYFPtysV1FlNneQu/Zq9Y6xzD2v6ErBZ4VDuxxL3NjhOEo6SnlAshFZX/n80mqcf1641hLE
cZy04/NBa+3U3x3NyGuvpqW5miFPM8cL2G4xVKIpQQvHKJdPQbkLi61/i9Kwuab/s7Tksw7czPLC
BS0+1q1OmqK8RhTRnlChlptiE9nG8/VttTgQcKE80GcOc7H9zk48L/QVXz7ZVr93ouom8vJN6Ch7
Ozpct7Q0GgQAZhoWlFDIQ14uuh7PQkfSiH5hZXdHBe6pnQ8KfCVnv2Rlxg4TzMyZG7EKIcOAakqh
jIesD8haTysOZWm65qcryCP03l6B3cwUJVxvMqbTqHUb1S+3iWXt2/zGbFZCs6U9TPIMWjmey/Yr
Zi6V16oOh8JwQr9108V/Z6g5Z+lKULRiRHSPVWvVGirQGMnpnim/djriS2uySItGYJuioAEQCcj1
5bqjCZJ1hCoDK1JtU+kPtjZl8+ntm2tO0s+dVeB/xBBThdgucmw0pOzIc+7qqVCPnt/+uW5k/qVi
eHRuRNjBXml5bWUiqJOiB5KU3zO/2BTad1bGyd9jio5YcoIASV4JnfR6lzqT1Y+naABRrMrVvYNQ
d5dPjxDePVeKt7s+tMVjQ25mpugE+Ca6miKp9Cou9fEkG8XGVhCgWcufLZ6c/yyIXSoxgK0auOV4
cqxjJO0mgB3ov68FYCIs9yUC09EQmxsIiLVFLKwHu2zR6ExcFoz0+NiPvYm6QFJ/9aukuffaUttO
fdGiUJfa36QW9uOUmskmHQb72DrtJoeqObLSdiXAFZ7xLz8LwNUsPstL6BVZSweXUiy14Xgq0upH
qoSPRtEGW8lqwm2D9uHGoQ36WGbpj7cv67lZYceOftHT+xyMp8rot0jQ78vx43ULL30f4qEA/qtx
6Bgd2/XyeFtO2DpBKg2MzOtRViuQ1x7t9ECwbd7Lo1Lf0zrsPA3AeTZ9iBjykEnpPkrj8raEe+vo
q6T+pFaPVl5kS25nBgnDATrrBYkdt8YE2JrWVE5Qfx98a8udHOyvD33RAllT0wAfNed+LkceBkln
hyFbTRmDTWxXG096zus1COfSuSEbA089j3S4owQrpT0leufgo5NB2WVTc4eoXN24UfLGFuWXLXpu
SNgrPgWhposw5I2o9Mr5DiHsD0M6wC3v6F+vT93ScZibbsgJIENFluNy6vrQn/DXGqdUkh7VHi4M
RzqCFHRLBX3KpI++ynL413WbSxM5r9PcqjG3IgpvDr/sAs+upumUeB9yHbS6vKFDDlbd62bEfp+X
eTyzI16qsjNGajUStcXQy+WhcqjLeuPAeinHX6zkXssRWuLAR3ddIt8WzVr/y9LUnpsXovh0LD0P
xfTplCm7GvzA9DWv7xRjl6ob2VqJH5ZuDS5dJpO7HfC/sDfDeChDs1V5KFYqyBW92fByDFcmdHFA
0MXSQYmq86uOMDsKrdzxWTfeXt1Rk6TpQSt9b+tpDSpScWLtI72PP9VpMO6uL+WiZQIXQj2Hv8Qg
X0syH7pRprKqbyq12VboE07q51DR4UQ8KdZK6LoQXhDpQ+EP6pJIRgxdKzvsndZD4NuQXB736Xgo
qnvm1ZQ318e14LgIjInEoILSSYcJp09vzP9H2pX1SIor3V+EhNl5hVxrg+qq6u0FVS+Dzb5j+PXf
cenebzKdKFHWfZiZlnpEpO1wOJYTJ3ibo9syTBTbn5s/yrjv6NfrMhZUwwFjKjB7KtjYwVJ5fsNb
lUzpBCBdWM6v0bwzx+Mnvg86BeHqI5KUEQ1VGedk4DUJWzSGT17trOzR4u8/+b70+9Vmjotez0iI
GrCfYroK+nc/sQLgdwVIxgIqQ6jDSUCvIv+RZ5OuhipNPVAJ30o2IAwRuCZA9YVh4ojwZINXOe2Y
57pNQudxSnRPUdZQJcJiSk8/VFV8Gm+/IDY8XwFSN1kbGYMWGllqb3o3P0aJuVXG/l7n5qEBOtRv
Rnf26jT9fn3vFmw5KHhAui0meaKYLdlycFIC0NjhqsylN46+9VVxt0Ox4tosC0EtGezImGwp907o
aUQSm1M1zOYkRgzm3vWRGvnUnd8sPV9xEBeFoQUIveK4lhdRkjG6moLKvBr2rfUFbYUvcawST8mT
YHLWfLYFu4Zhu//KEn9/onlKm2SWxlPE/MPPLPtJmmfQKGjsrXe/5kACXD+qJWMDRDd6j9AbhpkM
0huh24VjA8Q2h0Md+3DVPPTLeQO9kYrkQ9mBBAOCEm32glj4fE1aGhl2NGPGYKF3vuu2t+JN/iMA
dI5isATsmaTsTWyYhYq2sJApyCDeJ5gpd32jliwOBpP/vwDJ4ujWbLt2p8+hUe+s8a77e/3zS+eA
wA6WRlT5wf18vkG8Ge1uijA6M/kxqXeOHkZrdZ7FBYgeH+gwOs3k5LdrjxQsNz3SVfkfMKub2Rqe
7PKBBJgL/KaifQX/lW0+0aIsoU1iBybLNkV8F7vf2RT7OoCZPAmvb9flYiAL8C6Ae0DEdWGdy2Kq
TMImKyjJHbtn0c2FgvPPS1eQjalF5gKfLx6c0nfXfKaPqODcNIu+RcHIByguIhTpcXGrycrI0JlB
OW1pQzbNHPRx7AH9R8xjpakbq/tDCqB+lHtS2RvCX69v36W2ncuX1udOU5nF9mgGivtWm47fsLs+
v3EAFjQAQkDKIup6QMvKSZ/BHYt6TrFIwr7UfVCjxSi1n68v5AOVIu8kWEfF+4bq20U3cTmjtJnA
BQ6Qm693zZBbo89j3XwBiir5hl3W/bzMvxRotngr3YwE4OJm1FMyEvlzVg13eue291yzm6cxQT7c
m6OEfeuV3tl3Bu/vDUbjsCv6/IhXJt+bcZPuK10QLk+YbOxzhnEFcEXaaWMWE7/j8B0PMRINXou5
y0fQBmbvQ83iZ1SeOGYGO+QbuuuUb/Fkqjt7olU40Gx87Js58yIro34az6lXgAEW/B2TvRnTnhR7
PDyDh+xS9ZSUybAfS0N/44n70pXdP2xUNE+hapb42cy6eYc8GD020xT/KNEfdN9MTn8ENx7DTPWh
tv7h6kD+ZtqkbK6fxJJKiZcYETdyiRdvvl0kRqnmJk67DjK6s9mhuRHM86FQJyLk0E1vo6agFUS4
uz7d5XR3fQVL9gv5CEG8A/LVC4eiLLGTvI+tQFXHHVMOc/23yjvPwBRK9UY03H+W8q8s6QLyujMy
QJetYBqcfaz+BQpgJS5bsJDotQQuFXk2OIFyuYhgDI5e4+UPyLCrtqsF+0uHCF4xrLwQAfdB1c7f
KzuukC6MCVr4+UuPEKg2xTTxg7GWxVlaBiYtwINFNxhsiLRRbcLiGlOjnICpP4f7wvl+/cyXloF1
YNANPOVL4jek95WKxq4VEL11nrkzk68JGvhegYocn8xBXaNy+ACcndsrcG+I48dVAexCBjpEfR8P
c9YUmMZe189jNR2JQ7V527B09pE5VdHvXfxw1CrdjnPaPtldwbykKKgXdY26URnSBa3Tui8lTJSz
days3k2NUWDzHRtjTrT0Hf232vPUObNfKmV/88shLDqGwwDqIKoskmsfZ6QbFIwfDUBzqYpOw1b3
mpuLK4C/wqgjnyBImWTPnsLXNigZk8BWP0bboteGe8laI9mlZgkpyMXAH1pwV4qGllrS20mAbiji
Un/E7J7rynVpEiFBMIyDkgm0ZPIDSON44oZapIGeq55po29S7b2R/3NdytI60A+FQAhEXogpZc+x
nEwU78osAD1++TytkRNcRpEGLsi/nxfiT6KRhHQj4Hr4fGT+mDHvpnvYjtFz3QHrtidr+OeltdjI
R6CXAxmri5NHNcWeVA7t0orsEeOas3JcabK+lCBI/sWUGDFAA6mj8+XocOITjLZug0oD+8y+LA/X
T0PYo/P7je+L2XYqXB/3AsjEDJUyV0/agGht8jioDn1VlYHepabVPBjRMB51RbU9Tsfs5gBFSBbl
etFYgSrb+cqoUWlt1tVt0P0BVDh5u76uxX07+bpkh9UpbVM1adqgTjCFoTsOn8iHoBQC/gG4DyCE
w7/Pfz84pOsarAttwD1lnLxEX/NHl5YAk4VTQbYQOyVdFD0mRkEMHP3UPCnRg6qvnoCIYqXDBxMI
+vcEv6MY33O+BNJrFKwRsRZ0kLWNi9H0o4b0qq9mue0e4rlnr4jzSt9yC8OvFEQZvtsNYFLtMNxC
g20wlfcycsHfpUaNj5v9Bo0hIDQE87xXgKNvp6CO+pwOmrOhJXV2tZspXqFN2QYVh8TnuvYSj535
5ESmckhoQdGlMJbzG3etyfJIqcWHNi4wFKIf7Xanlsl8P2r1+JZjypU3WmwEtKRVbAXIdnXaFE21
1iB6+eAC3wcSKqRrVeQB5HpJkUx1PHSuEYBhfdp0cFGeNJSB9rgoxQPlKADefi2QwCPQKAAYwPUm
nfqMOd9zjVxroGUbS8XEjXSN72ZBr8CtCjwZog+MlJEVN4XLH8dzbQQV1Z/J1H2ZlbVON7n9AA4D
fqJIsoPxBsA12d0aZquL6s7UA/i/qMCoBv9d5oW5H5Oi90UkeW+mIztQWms/UiOlGzMaow3q+jfi
9j9+CKrQSIxiWQC+SO9/1E6t3kS6Hhjmbq7upnk3sd3NpgajpRHMwc9AICE//zMjrpG1lh4g1Cnp
BtW7699fKAGhJAgECjj28c5c+GB1Nk5NRewhoFHU7ho9qt/0rKOCJqpKv+gp1V7nyvotxqHuhpyT
Pa2G7imx8lzxShedsyu/R7w5ktkQ+RikAVAPhR5JZgMgX2Vsa2UMEiPtNxV69LeFM6Bi2ZTcQSiH
m0g6VMYTUuShqtmKN3at6cURnMOVvbmMgUzApmCBwfAownbpeGlq2FkFWpBgKmGEqNe4/aaMt627
MdTt9WUvXBuIgqnHFCtUgeV0UdsYwGICfhjo1jGznsm4shSy8BSjpVIMG4XNB+OQtK1J3qHfuWhI
0KhpfqcmSNyZ/TAA2Q42/cHKdPB/tTlrPIwgUw/tMFp3yeSgIFjGoLhWJvPBnN1u1yRER318aral
SePX2LLZrqq7aa3LTPyca1ogLOeJo2Wmca6h/ZsHc3NU3F2sP+jO7VuOgwUfhCA7hX8lnW4ytRRz
WiBiKp70iXnK8Ov6mS5Y91MBcukqRY4EXAYQYL64EVLJB3v23RvHfwhVORMiuXCa2Svg9IMQkDQm
jYc+peuLWDqIk12S6bisCbdLSwseOOrPnIUW3Rfll+sixEbLZ/1BgGejv1ss5/ysadTNLhnVLmiy
aTS8tMrzEXMm1OJPbbnxb6tlsddU7uxzu9RmDw/kmjN0uUhQAIiiKTh5BB+TpAr6PFLKOr0P+Kj1
vhvHAWnspwiwjJt380yQDEABhcpsppHWBwrZkGozZTtu+dd389Jo4eG2gY5CEC9wGJLnaxo5N0ZM
RQ3gNg4pcHg+8Ned8QzgznVBC8/wuSTJC67GuStnnXWBq30l89ak9y1/04qdSfdO2m5qa8/AHZ+v
cV5cmspzsdJhKZPV560JsZgFMh9zapl3U973x+urW5CCYh3iSNS2QQQpl1BUQpkxEGRqI+AM5+Rb
Hm+uC7i0DoKg9l8BkoXL44bPTdb2wZQqtZ9WyuCzocjflDwddxhzPeyuy7u8ZSL5jOYvtISidUGu
eDiOQtI07bCgt+iN5L4z7VPfKHy92DfjzRUDJBPA3IUKF9r4Lyg0GW/gZ9qY4FJ2D0m9B6H19bUs
7B2SFWAggA8I70V2Y6sxzUvbqLRgbB+SZOdibnq7m35dF7KgARACm4AtEw1gsmVFoAp6J6oFGNgF
R7xf87zWvq+dmz3WVGPbWiI+ml5y45thvl///QuG4Oz3S2a1G0hS5IZCgjFjajg2XftIAGcuvF4d
9NobqcaeCqLWKzmFBVuKlIUm8IPgM70AgisliecCnl0wqYc6uc+1jb1W71oRIT+sbayWLZiISJCC
MDX2ESuStQkfayKkw5/avCswcRH+GL9Pfw7JsUlXdHhBAtAUGNcmaG5Ez9/58TtZoZR6XcxBqrbG
psjSY6E1mWeZzdt1PVgUBCYq1NhQsr0Y55FqmeIm6TQHTlMdZ027H+IcWdTJut1dBkwOiWPkppHw
wa05X1FvIpiOmhYrYnzrzG8tAAgaKx4NWnnc3V5f1aU/C0cZ85OQbkdq9CL0ohFtxxIs2KGVJF6s
/2NGz7z7bvVHVka+vQqxudzEM3FytWXo2VzmNcT1808rO5bl4AFnc31JazIknZungmemppQAGj5m
BYiCXqj+7bqIS5tzvgzJ5nDMRyoojcoQjfujM3ktv9longuQdCCxSN1pBJW8aUj2bbeL1BvplODw
wvAjZYIaCFDTF+o8a5iJa+QlC20+qqDupYc41kcvruxdZGS3Oxvn0iQfx+gi3g5NzUJmjVvbSZ6o
uZrrW1BlQd+G9okPZh05zEQ/O2Mxs2k45ZvSCYf22Uz8HlWk9nmK364rwIKOoZiHzAmmImCclMza
1Bdt29fUZiFIUDwbw5Kr2LPXTNuClqErCzlfODjIYcrgQGOgfWs0Aws7/fhiRodPLOHk65IOq6TF
cFqCr6Ne8gzA0RMplSeAndbS70vHgt4yEIThLRMMzufmrGBTW/KRsJBgdktyH2fHpEi8VEERedOs
4SnXhEl3n9aD3tutigDL+AEkgjornpYxFMBV3zD/Ru0aBGlRD04WJ21iVbpjqVhYXDqgby6KPfQR
+CxeQYkuKwKCEeDfALORtS1v7SSGp8jCzGrStyqpmztb6cmKTi9JARWdi4YdFYMD5YwRq5BpNsyI
oXHypee+a3+/rnBr35c89VmPwFfOWBLmmvqs5T+6TPt6XcLSaZyuQIrZ1FLnwD5iBXF+VJNDpe5Z
ueKSX3qDNvgeMGITTofgt5EMsz2wmucDDrzpXrviPkpTLzc0z2KVZ7RrOLrlHftXmPj7k+yNYypI
fDBos2qNm6l0/On39Q1bui6nqxEbeiIAwC57jJnGwkh54eYmTriHQWJeXiWYr8s8ptw2dODj0UHb
IUrjcKQuaYG0aCIFwnYaRnfTj2zN0ixt1+nXJQXT1K5kaTbQUFcM76mq15zZpbM//b6kXt2cTyNx
8etZD1+p32rlz1R9H+Lg9mQRyhkn2ySO7eRYZqPIHUxBo2EwKr+dnZKthDRrGyWF/olS2Cwx8P1C
9+rBt7bXtWrpGiLpjKIbsPuXDqxdFuakOxkN59be6IDoF63tzfpa7/LScSD2R3pGcPUBs3++S+MU
oywGVGmYOHvXvSPqF52Me0XTfZ78ub6ihXuCXK8DHxk3HsAvacPKhI800qc4BNGcR6NxN3Xancrb
N1IVBwBTj3naJN51mQu7CP50zEJDLlvUZ6TlkahQ69p141CJN8ovpwVM7HBdwoIaAJaEBQFzI5wM
6bFMwT2pMCRPQmLGb7l+JGh7uFmCaMbCw4WiOEqY0o3UdWVUmIFByiACjO9cvmKML7cIfhGaAYAY
Qg8oJoWfa4DGmaNYhtKHFbE8Jea17zjDa6zlK2ZL/MzzzCrkAICKDg0M8rugGTNyAAAB5hvCMnX0
J7RHDRtUXmov4qWNmX7DGpvhR/7yUiDqSegDBleCI7kV5qwOasPjAcQVjhd90LVvne43sx86jBON
ORATs9+tEbdf6gMCQBWqhgoHqjQyWVfW4wE1QKQYFvZ8aMoioDTfXleIhWSnkGGBfAxZDXQpSDfJ
0SabTYwPYVYMXqx4rC19Uh3KsvSyovP7Ap3oGEbDmY25WYq/Iv3SZKB5BF2imP/10SouabyLMSm1
gRR1CLqAR87oJgU3FLGKHRuSO4v2JaZPlV6t69upULkXN8j2WrmyNVJwr1TV34oZ+N/VTV0PKxZm
SZUBbMXMPFFeugBaKO2Ul7NZd2Gs6oqfm4l5T6kDxGfUuCu7sKTNKI8BSYLuqUvIQuLoWQsIcRti
qleJPpR+3mVkM0zfr2/2kjbBcqH7W9SXUS0/v5zUAVmrkmhtmFv8iF7YLxhHteIXL20awFCOaMsH
P46cTaD20KgWzTuE4VtiJ97QpkD3rKjs0jpOhUjrwHSGBjmsrAvd7GHQHvuV07jMJ4vCN84BECVc
eBlho6gdQUFR68PIxAwm+pdn1JvZe2nY+1rFMBWwl61h6hdXdCJSci9yNB1MlUr6UK8Imi7Ja673
u9sP/3RV0jXvQJZcsgyrUudHYt4Vt7OJnO2aJQWVFSa2RlaC78fF31z/XWmf+f3IuuI2AiZ6Mb4E
ZCJaa6jpEA7O6CdZuiluxx1jBScSpEMAQQ54GJpkCNPsMH8hzuYTBwB1EhOiQSYgt+BkmWrWFprx
wqR5xrTLcmXihfh18gOFiQ2ipQguBLgWzy83aRvQltZ6j7QhO+To7umaHgH+8JBn0RvVk/eU6Csr
WnwU4QkBDCW62y6g/yw2LNrmLmSme5d/z+gTqCG8NDbQYx5vWfcjrZuD0exv30jBba598NlecGWO
lk0JKLL60MwC+s6n5//t8+Kunrj6dDJJ0rszrj/QVt07wLnXv79kIuF6GeCUQTr5ovrSYUqQo8+4
61rzlfUoWpjcq6YVbO3i0ZxKkfwVjCnryUSwSZEzZe+ZYhjHPIrN17pulKdyJiASs3jksZn+YG5L
A02fbpx7AV0UrY9iHjricsCaJItjFFY1d7PVh6kxeNnOVNagH8s7+f8CXMnkOINdgjfP6MPS2iSY
7+bsP6VrJ2twpadGsWOmco5bZXRsq7XKpvp7XRuWLP+pAOmckEtkFJQffdjZv8xfkf6Zz2vgZkdQ
gSZdebRZk7BOmU0Oq3wgmAfQO2tp5CXXRThHgt8VeD+ZvNA2U0YUd8JlpD/iKd7mTrq3tKPerPAG
LO4TOgQA5hWwJdlLtUawAdU9rKcaPbE7tfqE9cSk0/9+Xm5c1LX5P9ZTdfI7cInuW80NrBT9P9X0
FJsolfZrTt/yioBYwrg+OHfymA43KwBaKmA83QNrMf9tXnMqFlxroFPR8AC6BYC75XBVncuoySy3
ClNb9cH7mjTHvq6Pah95c3E7rAk5/o9KHMIxLEcK/NpqHpUhauvQLY3tWA17FYR4RbWW8FnYNMTd
QA7DvUSBUcZ1qzXV+qmbalSrjnby6qxxca59X7qOtdP0EcaH1uGQByYBvpofrt/3JcOMcE6MtEHy
4rJlvqUxH/lQ1SFJvoCTW6DSQPf7pGaxnymPNc0wrvXHVOSb63I1/dI/QHVEcLCAlEfEeufPWpQ6
k565DTjxBsAbQcdrgVOkjpIt5d+a6H6O9yT6Plg/oypB6fmAWbE+SV6c4W0GPpAgh561Nma5/cMz
fsxHMYzv0RhWkhMLBv30N8oGvXXKobP6rg0xTrJSNqV96NLt9X1YEyEZdJrpeSUoKMM++4ZSm14n
Xqu+/W8yJCWy0ahDGx3LMItnZCRzvfOGYsUdXnD3sFUmitKYiQEuUslZVaYpGfo6aUM1p+PTlKtK
kPRM90oTzfgDim4bPihvU541n1HgU8mSImmVC3K3jrWhnSd+bRyM6sktui3NNC8xQrvbpVU40+/X
t3TpXgrUF1C8CCvxh3PtxXjOpiAmhBpokWrQLfvn+vcXnjHyQVQFUlqE/KaQf+L0jQOcPq3XqjDJ
Wp/VP1vMoOfKbmD/oxxpHWgYcMaY6FVoGDvV8nLrgbl7wlayY0tKjjwlCFPQ5Qj/XFLySjejvK7H
Kmx6v6uO2byN1lgRl/QPCThQSH8Q/MlIdQWtwE0b4XHJwOxlki9OGaTDhjdfaXlka8q+dPqnwoRt
OzmdKFEzdXYgzJi8ivjpWhPl0kt5+n3p9I2JpTEItKqQVM9u/mOqD3H7B4MmUKFcyY8s6RlQXaDq
ERMmEKidr8RtgO2KXLUNdfpuM/AjoCCOlje9+X1dn5d2DF43PHDRrHChz1oFJrWRt20YdYrn9eka
v9LC91H5hIKBNgrVfXkOfZqrxly6yRQO3zVyz8rjzT8faXY8VyLYx3whyYKmULyxsMopzB6o9dM2
vn3i8x81L2Df0Y4kOSusQ2RZYdRXGLNvNcOY5PkzAuCoog8JQCgk3M+PmeP5dcis8XAwMl8BA2a7
5ggRYWaleF9XURdG3RORMCL/cxEOySyetxYy4L1LdsxoXuqo/abT+okPtm+zwWv75gFcxR4QBfdq
4fyZkLl2OGLzcj4kqetrmXXH8uZPZVgh+s1vD6NPf58hBWcUxCnAGepDaCBZrlaVtwaVXFJBwEqE
awsbh6T8+QYYnW1xXk1DaGO+gCB+69KVUxRqIG8xaiQiwATc8yJfmtRlPvaNMoTWPBN/MusXp88P
dd15Nk2BcW755rpeLlgH4GXQyY3RHOhdlKMQjLQrMndgYxg1IP1t+/nX6NS2z5r0yNvxn+vClvbv
o3himyhqoKv0fP9iraJpb6FUY3vN9OCWK5Zu4Q3COvBhoBeQ0JBfVD0yq8RonT6cq22R7EZlY6yl
NJe2S9NUC9UDQNxx0c5XoOsVBtCRbAiniQQ2zZ/7BKwQc/aFl2tVkkVRmHWNbiUQUV7Mk01axWmt
OR/CxEi+1zPbdEn26nDn0PX6ioO1eC54twEyxUgYeOvnq4pRdwD33zyEbZV52wr/un7uSxEIRimh
MwqVRuSf5ESka8AARP04gmHaIJ7aj49crR+JHh8QXc1HBCS7gaRPZqLvMXjvE2YBTALo1cNgSpSb
hF9x8pSnZTYCztHz0NCeLfNL4l9f3JLWodCHUj1iUBCoSpYdzZFqk4/TGLaYF17Sd9UIomSlxrl0
QHC50fANKy5618+XMDRtMSGLNoRxZ21+KauzTJZ07fT70uNXzcgeu+gmRoIwOc5dHhZd+j6mw6sL
MMj17VpcCrqEEIeiTQ6dFedLKas+A6dfMoLs7n1IDxrdX//+4nGg0iRKwugllB8pjLznKlgMcEP7
B62511nQt59QKFHM+o8I+Z1RaNO4UwoRBaZDGhTzrVdUauk4gMYHvZ3oO4FOSXs0KUThHQjZzWjn
5E+T9jT2B3Xl0i9tFKiZBYep8KguLn1q9Zx3GCzRa89a/dyyfbOGLlw6a1h5kAuLmZYAF5yvgzRT
XTKznUKFvSl+z1+uH/VSHRkdZ7DHovgHThKxxJObzfVWBeVFrYazjZk4IzDmm8yw433Mat3DgLNi
i8LWdNfNqbUZQRC8yYumfm64SzbXf8nCQg2MJ0aoiB5wYDQlG1BU+gTmKvBhkglZbrfz8mZ7XcKC
73UmQTJivG9Hx+KQUDc70GnHyktEHlK4OD2mAz2Ma5OUFlocAaU/WZGkghRMojZI/cDeFrd+hzld
ub6z0f2dYtoz3UWgcSunL3E37foi9mt9y2jrxxhorJr7eOD7IgtLdQ1StHAtEMXAf8ZYa9HFK+2y
7RSlwdQKL6JWPuR2eeis73UEmlqefb2+20vnCS8dzfx4ezXDkiRBr1QzNyKkyJvBN/OtwdZI3xZu
H5ZCkI4Tk88vIITU1dENa8NXiTH6ptYeM+VJbdYmCS0sA0zI4mYgonHBjnd+P0a9hbPUooDJk/fM
K4fvN+/S2eclnUx4YSd2xgYAB2O/3ZcgirpdAJwtcB4Il/sC3NXwgZusdDFmafKTHZn+x88LfTsx
H3Yy6ayu8PmYTp4aDObaWJ2l/T/9/dL+Z5XF7CqLupDNjjf9mJO1CviCFgHJgtoEsOF4TOUDVg2k
qEYwfqCV1OcO2Hzuu7WRwYsiCJogLdG/hcj1fJMmrpfjlCLoayq2L2BX53FbfqJmBDgO/EMx+QCN
NdJDMTFmM5PFPKxNHzwRayQHS+dw+nnJfYpBiTXNrjKGJN6Uhf+ZawZwCAirBErrgrkoG+xeHbUU
DmZXoZ++2qz4G0tHgFIX+BXBjgTUrHQENi1nIEExSAETZjqMI8Xk49u5LETEiWgD7KAigyOJGCiP
UnuckZ4wibdFLeR2r89C4GyjXieSKzIJ5eDERj9YHQ817veKl9CV4rMwNVLcjGZgVHwxjRFEGfLk
aYSEVsIznHAUP85Ifld64+vs0SnvEzSbpnyloL7wEp2Jk7YL+eKZt1E04mL7v9T3dvAq6zM7Bop0
PMKocV20mGZDM6jgsh/DLtvN+Z6+XTetC/4EOn9x29DE6iIukt73bihACFDUPDTrOdu7M1P2KXXa
v9pcGT64SBQwGU55fB/PpbWd05reHNEgzYZ4BtLFBAE5Vk9dRY+4yNWM7C/4brl5Ow78XIB0RHnf
dSb40JEMep60e8qP1/fv0qTg8xgxCsoD8TjJVfqCEHifKcIYe0Rt0/immSsaLX7fuUafC5DipH7I
zTECM3hoNBipsG2SgGv7z6zBgocuAMAXOcmR0drpMJMnTOunWAnWaNCWVgBec8RJoIUDcFYy6oph
dmM+lEOYG+yBD2BbgbvOkDe7fWwZcgpClQ10sMHMSOa9aYBAN5u2D3O13No526v4h09rCZmFIwf/
JObKIrCEqbEld8GdWlaAPa4Lu8BCC6amriWX1gRI7kKHqZWFkekQMIKfE6Mxqb6iVB9BnaRV8BOQ
4DbR8AcMsyRiiDva9C5EJCXdTuZzZb5m7T/m+D2fDqrRe3FXY0J86ldt5vVTs5miZpvdjquDxwK8
GEG2VuCR9HOXAgmoQpmcygmUevQcp/YtcwVbsaB6iGjBsG592DfZadHsvuV939mBVukeEHbbotS+
mFmxufkCIa2F5gb4LWg8lheijr1rVFltB2An9UmOoVC8u/kZEOSRIH0DsgqPgAygNSKnpZGbOEFu
VV6Z636mrlTuFrQOrjWyShCD5l9Tuj06c0dVIcwVHBei72u43dKffV8yZLZSRqY7JG5gTH6Xbdpv
t5/B6c+XlImp9jBOHT4/Vj7PC585aziTxQ0CaSQaGADMhrU/V9c67sYqA2FP0OS5n+cA6K41e69J
kN6qppnKsdYggRbP81eE2de36NI5whsLglOgZVA+Q5ggLUCr2sKJKD7fJI+ToaRezdzBsxTrN3P6
Q+MqRxDYfUJxT4VKu4YmAhALNKkb8Br8wYrqF2utP0uX/FSCtGtdqjWTa0LCnO3ixGftkd3utqIG
g6QxGtXA/m7Id4PTJG1bzJoKMK7BM1V0BtycaMC5wBiD9ZRgQJ4jvyl6Ce+oj+wAU5r4axe/XD/5
Sz/1/POSua/McTa1AZ8vwMkEYBHFePn6mDq3nzVae0GFgsZU7JNcmWexrmejkUeBWoKk4Mks3q8v
Y+F+nH1fUuByLgBUR3YvmHXfrXf67fEhIhq0ECDVg8TOBT7WKGa8RHMTBTb/knh5cnP8dv55yQIm
MbIYxYDPg7mq7z1n3ui3e6NnC5A2KBvMzJh7SEDzU7/Nbu8JwgLgNiDXAGVFQ+i5ARmQKUsKu4vw
zqne0UjX5tIsqCnKqfASRU8t2POkJ8hhihoVvFFg/4rGK2IMLSqLsO10D9WhlSLhoixgCMRrilqk
DEojFstADzfC3XV/tf0PU38ZtB/KGhxmSWPxaP9XipzQ0DBgZ2xzSJmdfGMNLsrRnzhyvEe4dLDt
iEQk+8rRGMX0foyCjZX3vtOtzVJdXsG/35es61RRU6XOEIEZinrxvT5/4oEw0E2HGAowfqiXFIEC
bKmkA9qggkJ5d+g721y3GQuvw+nnHSn6MFqjjcYUppvw+8z8FZu/NGXFm17aIlQ1kJdERwIgEdIW
gRO3avWhisBKX+7IrD7GJXm9vgphoCV/XZBII+eDpxtoYfETTlKUWmbXWkFdN6hTtP3NduznFtma
pbu3tXgHbGXuXxe4dD3wDCGnCLAQ/pFOhZu9GQ8EayKK4bdj6jl6ClqrsKYrbufiyv4VJNeG5pxn
/cAhSGFftPGZlu1G7yoQ9LqBEq0Z+OVVueYHZQ9aRKVVaZZSTgaBMuvd1toOh2y+n+w/13duURuA
FfyPDFnhAMCMzdgWFyb6EfXbeL6d2V+gGpAzQfUUdkuOp2vMNQVJKrzEOUuQEvIqAGivL2HhTEDN
AX9H5GEvG576SE9UJSutQHfekvpQg5WU0u+JwjyzXBG1sFsQhZk0goZVTCo5V+yyT524KQYr6B8d
7cXsf1xfycKBozyLrQLuzQILoXw1a0eJk4+JMTrZsPx3XpR3zhi6w9owrw89lW4oOLnF60sAjYXE
84VomNyTOdVoBXwoJ6+Yk/uUFne9ZW1oyn/xcVSP2Nc3zRw3o1Vsb18m2sKRJHTEOD4Zmx4X2aSx
jtrBwIs7ahzok1vu4ty93dBh1B/y28K/u0xAow3CaPoSYnqyj7f92ozUxT08/b6kDObIkcKJMN+n
0YptyvdmexwxHm26K+vKi/PKG/pDtMZ9tPBAnC1KXIYT0zq3VplEDRalBJb7FTi18ev1w1m4TWcC
JK8JCTeuDDoE8H7y1RS4WGS/aMU84Cfx59fr0hYuFHjhgcszYLzRyi/5UInVRJRYuFAKCyzlZ83W
EqpLywH7jBiHAy77iwnYRcGdEh3ZChgqLa+K3sx49EyT70hW7NK03l1fztLpnEqTVCJNIqdD1KoE
sUYwtDcGQUWc3oM0eGXbluTA5RRzFGD1LnKHeUEjNQOleVA187Gv2gcGqoo0WyvfL20e2HTQ4ItH
HG14kjdSu/o4xw2WozGM40HneYA8y4gRMB27PRYDnBw5NHgkCPhle6RYY5q1hgICLKNGOs9P3RXT
urBjoKIE6RUoHQDGNsTfn9yb3s1sVhq5G8TZxnQx83dLpv31w1/Q5TMR0uHbRa2ZrCqQMnqmFpjI
V3Rr4fOgvBIcHihEXTIpqXOtGH3pOAEoV49NWW3znK4kIIVDIb0KqAeikgbfDWh4+RRm+LZ8oIiY
XEPxXeOtsp5La6e76PD8GbVP7Wrn1dKaTgWKvz85FVbOHOO9IbD73saZjzdgRa8Wjt1FN5/ogAJT
3EUdOEYmoVK7AkQrIDlSDm7qKfrLzccOaD9YD1G/cwCkk7y0YUzGYtR1EIXczTaAJYfrn1+4g+DQ
hCMNjwP8FjJrE8LKfI47Eoe8KXS/7xyvpvxQDX8UHVPrenN+vS5v6UhEmUD0D4L6RC5L1IS3HJgk
Go7OPSZ0acdPfB50KqKZD5bSlgw+qs6MG31DQ9v++3+kXVdv5Diz/UUElMOrpA5u29OyJ3pfiIkS
qUAqh19/jwa4u2220IL9YRf74oWqSRbJYtWpc8aWB/7Gz19bcHz33+8rWYuGTdKbqExjsNNPoTPJ
iNF+N+n9lnzgliElghIlGGiqAgNB5bHNwyIPm37jVbNCzI8OQaTxoLqKfvurcqcxOx5zG9AEiTHZ
N658gAz5sRvNqPCMh7x08wD1tgjdhlUAHck41X2keifQgNxes7+pVvVcuPgd6quHJ0lnzj1NYssl
zbkxM1vspGk8+T4FP39uZztUNeS9NSII91r7W5447f0M2vBA1pPxS6u2iNvXDqrLH6R4UbWowrkC
E4PLa49ex6DNP0EvIEliY6HLQy/BMG+8/Fb6CJZ2TdTkdQjrAZW0bNSLs0ogmixdBxvDx8qDP+cf
4JcCV68+jqALCSzZNwd3EDLUvSqBHpsvA0MwCBZ3XR9UdTFGWiOriCUdi/BitiLOWX6PylW99603
d4Gh3wGFapAwocoD9mrlTEoGixUzGqhiyqfPeWF9hJrCxnV05f+vTajvOo63uN05OJfs9MEvvxAn
zNnP2353dfQpJpRVZrSq+SC0BEwWoKprfnVpF7mg32HfmOVu+PjqcDxUktAJDMyjevW5aKekWtsk
sdDRz1mejOlPS/+8YzwXNpTbTgL1Z5uiS+J2JFExgT92+CFqGTT9/WhuobiWaONqzyIDs0DHvesq
X8s5mFJAah8Lb3iy8+EZaojnxM4i35cbycmrufOWnfGfKWVcep84GWl5GleuiYD3ewrQJc02DsO1
e2mpAwH2AcQVcKmvt587zVoyNDM9N6UR2vlRlFuxwpaFZUYvNjiho02hJkPPfRf30457X24v/9b3
lQOkrTOe5g6+r/0ueGT3G4HC1ueVh9ukOSCsrvH5kqIkE1py4zm95lCXC6CcKU7DNa3wdHoenPsm
nyAHSsOMP+XWFjXS1baHO4EnBQl74JJRx1oGerEOJeWyMDxKzzZ9JP7doPPI63TIcoOIf4vCaNUW
PAq9S0jlAzz82hYzRw01DotgUOmjn6IXTD7JdoLyjb4z3q71tLSxo2S2QIGhKqDMoKxyzcdtSc4g
5dtJXuykRb+mgvwakupw29dWFwsParD8+yCzUJO8rK+6EtprqH00LDSTB6OZdkbykKPx+X8zpGya
wQZxsTnDkJGfGJrl8/ZO2C10Ojau37UzxgeqGf0RANVeJQqk1Q6W36NwMJP0Thb8EYqxx2ZKNsr+
K+B8YJsv7CgOMXR4pVK/W4pq/qc0Y98Hho65zvB3ZjE/EmaEAkJhojH3raYdWrP4dns+1xwS6+ZC
uRCrd8XbkNgkL1HNwhMs64NSDgGRWTCQzznSv+XH27b+JnfVO+LSmDJY4YytMCaHnpMSUmq5ZSWI
5txfknvdyaQ9O1SydUKzYlpITB2tiSUI/I5+vRxf8KjA6FsI2gNGtXMnQ/xiqfuV6MW9Rx0EZXPz
QB2jCPwpNx5sHSAK6GTxfZsTO+g18CQINJGFBKFiYM+tHxUIIaH8UibPTpbRO9nU/n0xlU7oF+Db
Q6Tjh2XW0GOt0Q5xr0U/pCUHP9Sk+/d+UnyX2VjfzwDQRSDT4YdhtLwwG7Phriot8WFy+mZHy9YI
vcKhj3WW/xk7tu9Y1xWBPRR1qHGn/0DaRoZ1NrkBeE1oMJVNe2d0KIShfcCaxqDI7/ns92HqT2Yo
KCrTicOTnbCS4pj17NtE2jSCxiZ+sDP/QLRcBwWbyJmCC3c/z5Yf9M2QHqy5QHu2OQ5/bOYN0e1l
vXKhJWxCF5GDagiepH+bJC7OT7MvjbJucoRNfvUTzAftruqmJ5foj3NVh6zsNq7/q4tHsacca442
0lnPWBK7LN1ZXhqy4T2B4NIMjkgW2H1V7MOQnDgyJUh5Ol8nXwvb4t4GKHqWzyDTuj15awenjxgD
vGlIslyxp1XQHOKceAgC+sCan/Zhb/xz28LVSbZMF9JpSEqAoOcK12JS+HTXwic8Eg/9P6BmLLqN
jb26IhcmlBuUeACZNPpMznkeijmQ2VtDDWUISixmTSjeMhvfB/XyvYhvz8/qj0d5YGm9XB5Ciju1
HFJjpk/JWWNpF8y5+0i8emOC9KtlVnx22UMXe2SmjYE6KMeLdoTSFBTCyz2qfvTkdRaqVMmAyq4H
RVIUqGUoCj7tS82oD1D85KGtS/ZTk60emazwd/acZVNAKn+rmWnVT5a2Uzz8MRFqIsZAj4rngj09
hvJalBj/DIWxrzS6cX+vWYGIDrgpFgLHK7pWqJ55YKJCAOTp5JCMdzZYqUx3IxrZMmIqs52w1FrW
FVi0JATJ6o+Gjd+1Mb277TlbZlS3Z/0stWrJinufpywW84diC7+wbsKHpMEicnHFptzjqQPKCJQT
etnzcCLdUR97HkCEfWNd1nYBxDk1ZMWX3hI1gLNMwG9cC+AS5zDaX0p94xBa83/dQWoJPY46mCIV
/5cDATNNhxO1n/wPpq8fE2ae2JRG2mCF71gVgDRx6EG1/Cq1jzMdNELUwX7WX5z0F3WP6ZvJlLGb
wTasQewZSbKrjrEUdfI2NWrs5uxAWWQZu0Tu3jEK5KJ1tKWhtU4lUagq3RrBVUTOjeTp3QTproPT
j/RQNtXWS3d5qL2KyhB/gr4T5w0uCSSRlN2Se5CgawU69fVu+pj5hR10Ivk2l+wjUi6/6xmvlNHT
t/jpVq0i8QuM8wLcVR8nJfpVIUzX6mfZpbtEO/ByDOzqC6e7ar6fwbV7ez5XghRIU3koZoBUAd6h
OKDt0YT0wtfOVPxJSjArMBoMaAs13fsKdIu3jS1XxtWMgpliQTwvW0q5Uqg2QTGOl1CLKgd675p4
E02sz/e1DlYri3BQJrv2ziocFljc3ZJ5WzkzUIFeXpeY1+uqPlhx6yFLuH7u9TbUjG91/UxTsjHE
62o0vAZvBoR9SPhcUxklXKY+a3T97BlP6WwE3XAyhBYk/Z67UUJ3CAL87Mftef3r9crEAguFFqal
9OGgLfv1wd5SvFDyvLLPlsiqHcQZwWVuknTHqlY7FlpjRl2hf87mou4Dt56bQ9+2ZTjPbfPbq70x
cpjQP/gyrQNful2QaU57MOq0funNpv1Y1vUcmNWUPQ4VOshwSxnPRjWXez1BZKBNBRy1GtlTPTkv
41QVx9EdjVDTun6Pt0URuiA9ySORM7Fzai3dkzkbd02F/skA7CFJOOIoOdOZOB+7GmLRlS63gFAr
Sw+Mg4UkLGgqUKtVCqhpO0qPoUvt3LrFY6ebez3LPzhzur+9Diun+atlWP5+Ec0kramljdXaZ0iz
Ro2+T6GoDc4xvJhu21kbDs5Y/AMqkYWv57WdvLN8Mda6d7a9o9DvBYKmdwwFcM3/TCzH1MVQJB4A
RS5gguiBifL5eEqnO/Lr9jhW5gsYMWR9wJC4FISVE5bPMoM6dO+dveyjpR95FYoMHrgl77dy7Lwy
o8QjbZXOnZbDTG4XEV64uvk7HaKxOks5BUX1Aiqw2+O6LhhBN/lyYMp+zA1CRCNa70xzP5xbL3Q5
cHeU7VpfBLS4N6a9ibyCof8Yi13nvD3+Quc5/vHw7gTUQnGPsXITaZDcO1fMvh8r556y5tPgbWEk
1446bCnQ0C1FyuvukrSerMwl6MTJKhH6IzjbmoCkuK6ICJz0u5GdSssONuU617z/0qzx2jULqPnW
2VB7Z1d86usDT0N/q79wy4TimAwNjaybK/TNJOKnOWU/+pHtxmKr2LHm/5cjURwT4qnC1RNMoDl+
FfmxWhIc2mEwd7fdcW006BFAAQpYAhAgKNeuy9DCISfDPYMMI5DGc88+5d4Wv9faWExUxzW0AkMg
Xd3LGm4LNx2BV7J6c1dOfmjORiiL7w3bGI21agnEI+B0RMwK3qnX628Lsyu5lqDrAdKQ+5F7bijn
uf9sFj660hxWf3MtRvZU16agHdmw17IyPdWZXd1BTDJNAgwAJBSEmKeBldVdmUgZdqbLd9JOsxOv
8/LkMBQzB2IZ4Qyi6RfbEWPoVFILgJcbom5snD2vPBt6AdpQJiCx5PVz28/Ob56L6n60c2+PUlK2
b6SFfIwLxrymo95Dljp9OPmgUOTCHT/oM2d3k89xBTYd+9BOQOWiWUEEsnHII6+7LUr3NU9wsV0x
afCFK0p3rvHGBm0LUvroeCK/+w6dlRuZ2y0Tik+npOndQlugJP6jqT/n7bPwNiogyyeUaAdN4CDn
QVUVRWD10WRxBvxHxeiZjdU/nEB10nPZRmplLTNhgZYeZF0oNqOtXSl6gtGgmUvHRwLKm3UIiQSp
fgwh0ZaCJ4EfSS1OTW7fCcYPVEfH4+TfOaTddS79mufW4fYGXh0w8m5/kwPX2kFDaWq9KXKkL1Md
BAc8/9o0WyDntXVbOMmgrIKyum4opypp6yqxSgOIanthopLVvuqsMZiJvhG8rDxw/vIG/f/2VSIL
a67JTAgOimr4DPpzq3moHWj6Nic5Pw3F/vbMrZ4VoDPEwQf6RCTsX58VIhsHByGsc+45VGGKYyG+
Y5MFg/58287aCiEaW1pQsKuukkSA2NScN5Zznm0Rpvo//tu1thFSLKD6BX+ERmK1QlbYHedTl3jn
NKwhgOxvvgTXHMCCyhJkoqFGiFbl11NV0A6VRJEiagCKIot4dtS8d6zGpYlltS6CStOHtra1mGj0
pwxql1pI+UPy7e1LAWE4+DDIna4zNnbOJ2vmGuDA9jOhMd+9/fPo5Vzqovj3KvYeDIZrtm/gvqCJ
dDK0vm8h9Zf7Sz3ekNUCaGShTLlKffd163LUY+kZSlSh7PtfCPHuROMFZooXUy3bjVXZsqdsyLYv
NIiEoqRH8u6DWVuHMumOiYHSDfVPom03KojXKCZ48uX4lHCkpn5iknqiZ9rKGmQkuv5EU/e3JUh5
aKba37M6rwOqJyLS3PpPT8oX8LQnx9md7LMw0/Hz7RU1jLVT4vJ5qJ71lqYnfzENfm+y+0pyZ294
LD/kA/2KNOO811Al4qQ2H0eTVPt5Muld2/VyN1Pb2ZdpU+88u2qiWe+roJMZnkyW/dNEIeyQT1Vy
Kme3i1qKIhwxaLFD74G1S1mho0He75FWqglsScd/sQfhQtbKL6K0EaiiIeA65K7GdnLq6qBu8zqq
DLDw5pUOicUclbnS7/v7nI3szm/9UQS1B+CuSyEwAaRGHfZssvelFOWpTUx/b7F52o/VmKOt3S4D
MqLZr0Eb/CETcOOEN8NRS7kboDAzf/YmF5FNP2QHiMjbR67rNHQ0lOSGptWeLReJ1xkZeVBEBa7U
pg8aTaCjYM+fC/xfH5reL3ezO8+HprBeXCf/0WQWvlKVzTHJ+YOlFQccN+6hG2ft1MyVPA3DmIdm
NZTBKE3owcxJ/8AmTkAjkk9hDhaYwOuS6Rmidmkg86QOa8lp5Lgz/oDs6g6Cyl0ECVLx2S7TOup0
oUWdI/ID+g+sECLfYwh8evsBvW/OAaJvzq7zQB0PAskxYjXgyE4vP/mZN+jBjCtyh0d2YYRD2zkh
QFCoijYSieaEJY9uJllUsXEORmDeg9ycf1eTO+No1rXdIIwKOPe6DcoM8SXwFd2HvhTazhqnPJrM
NN8ZhdXfNwPT0ZHV9fiR9J+udozPlPf6ya/dwQcbgD5/qQCozXYlMYGWhiyO32ZloCMC30PE5k/R
92MAxsziT9KR78ZQl49zjvi29Uv23E0ETPHdMISAcLihsFotBHI2++b5+1Q/DfTjWHp+TEAjeCgN
HTQk+SyAg2vNKEkqYIChKNNGopvth6xkxWORanPYd9IPpka2kVEW8nNquFU8ezmcEa5U3oFGmAXa
MGp44zJEsTrQvi6pDRRhe1ffa0wDSrLOXqy8/ePWdfHB6zozRG7c+GNVibe3iiQ5oNl5eCjQgRcR
08j2oyVklLflFICcrznnFcCqxEjkvqya/sSg1g61tbkpd07TkcjFeXnf2INzQt0GAx0LFuVa/nuo
aXfoh5Q9Ec5YCO3l5HMjNaMJzIkAyJQkvXbnimw6FLKuAjPR05POiX80tNYO3TlNoUajewfR6GMk
9KHfVbK2gLtpaDiXQ3rHzEYe+vlP3xlhCr9tUOmJTPA7BLcPq7XDGgUPe9Ge067ZorShdwdHCHoW
jlhUVrsqaMp0j//5j6Dtg1NvqcqtnY0L+meh2kFWQX1tjUln1gmY08/V6B/NClhXMTZHUVOcCsYW
wnUtjMJxs4CAsGGvaKjFZHoCLeL0nCYR6styCyG3+n1kuW0bzCFgzlOunq7mRskZsFOFBe3VWn9q
IFyxsUIrcdRC9oDXFTJz1xrIbglqZ79hzjnLDxpIz/iODG9P8LwyocRRABVlxJ5gohN7rzQCAyqI
5ZtxbEjMuXgA4bpEXyKux9fBWo5LRDdTaC37oKc61XwjDFhZCizwAsBaGhzgyq8/3xt4Mk2ZDSln
L3Qi580gQvx6VDAB9EJ7DsDb6nNG02dZeDOPWdEEg4vE9vTp9k5cGwByyQBBooCHMSjzU+gkddIJ
Ms5NEtYpOuf3/9v3lXh81GXbuA6+737l1n4kGz60cpCgm8hGnwlo/YG8U1JcMqmRMWdQFJG2f2L+
F7Qb8nkMWxcVgvbnO4ZyYUuZKlx2dunPDYvH/WR91LSNx9fqUJB5grQuXi9XNdrRI57nTILHfe4+
AfOE/1pM7BGgR6XcWJUtW4rbstJ05ID4JTbR9hOOCf829xpQ0a2Th0ZW2gFIxL/enr2VA8VFyIwM
6/IsvyrcEm1KzHbiPE5LkFPRh4mJE6Mvt42sefPy5ABfOI4tOMXr7Uhdc9L60eex5X+wiyDfwg0u
86I8akAyCTgpri6gbtR0iuEzkyPS52CKd4MRAVar/dTpsKP+2yvqrwwpG9/rmeflEhvf1H953rcS
Ot60/mRvscWv+MErM8r2ARWwXrJSw/ky/yOAWpONGxQgKbOTp8b4fnttVhzglS1l+xAPxPeZbvC4
k7FJD72M2XB4hwnA7f/Cbxd05+vlt9K0tQyJ5c/Yt9ba8WnnaBtuvOoBqKSjy1kDH73aYmpPhVOm
ULGI+yyfwM1R8PQTZB7T56phkMM1pbaRiVxx6UUfE1fxXzVctTPCnV1aG3PD49razcFg7d4xZRef
Vx6NWge1CI3WPB4MitYR/oF72p1hahvJzvVp+28Uij/TtG/aIWl53MyBR/+RbJ/KPaUbSZMtK4o7
swmBrU8rHs/kZMs7Yn0SDVwg/N+mTHFk3cL6tz5WhIEIWlZAKFoPjb+/bWSt+IZ1R5CMhi0cmqpO
nWgAp9UsHDWT1HM8FqAkYjAUo8DCNT12AtVM04sy8F8UVhHyrtAiCwdfVCSZ2Bjvugf+90sUF4EQ
NElEil/i0sicdkTbGOrW9xXfaNMUEEkXh5CB/RqBcO/2TK6ecSBcxc2KcuYVScwwZMTgA5ZrbJ6K
7NHonmkWm+wOolDvmagLS0qsAwolHRmAHrcP+Y1+nPnNFFBgwFt0ef5/JIv7XyQe64I4aKDGJvJr
UARRy8rCzNoKDZbHw9UVtwBMFhl5ZFGV1Z56AoaNHqtd5Hjpj2FKfswd3S09E03SB13xq3lzL/Iy
Llyq4CJCDydu1tfjkkZqJ0g1Z3HeB6b9VFpvx4AuEAN7gZaAAlxlQoSeeFrOmZ/F1qHqznO2QS23
duoAJoNuasjHXENMZZNW/pgYEKi2v1siHPa+sXfop9tefN1KgEkCJgavPg9Fw6vKZJ4N1KgmWFl6
2uuPI48cfp8n6AOMCNANQzsHEwlbc0vtdW13ItBBby3akq9rAqBL1u1smGEXCPxPQ70RwK99Hnyl
oF9dmlOvSJdpXkIQsR7yGNDUke8Z+3F73la+v0CZsPWXAwx6n699a0rsdvZMxmLaPVsvVbWBkdj6
vLJbANYtB+7j86mEDB+L0rGLbg9gJWy6HIAacoqibPUhB5eBQ61TU2sfxwGlQrveOuVX7ZgegnNg
y9C9pBwuBrj4m9IqWKw1ddR4v1tkLd+BdwXY9T8by1F9cYAVvHfLOcdrrR3rwOohhskkqpFvf5Oj
lgB4Hpi8IbqpqpjJ2mEDYnQWVxUCJvJJE8fbS7Ky4fEuXwJAezGkUrUlbmolOTXBE2rPAMP9ydpq
b5H7Gs0ebzeEnQfKOUA4ccQo88XtthId9BfjIjmn5h/S/WlHN7SmrVrN2oAu7Shxs1G7ACPMGJCp
/yjzk2A/6z5y260m97XNsoAm8TDDA/Dqsa51dVJYM3IBgzFF1E/B5bqVelsdiQFwJHoLwRWv1hdn
Pa81J5vSGNQZSeBo8ujx8rPpkiORW5yoazsGogD/2jJfe7MxVSyr8VrCtWX4gV8lFAV0QiPDpvPu
tiOsRYPgCF74b5HBdK7KmiTnSWunPRhNEPX5SJWC7OK315CTUYrITtM/RqPtRhzfAXX9XU+135lF
N14iq+O9+A3KCVFC0hqUxRhvr/dOWJfeDmTQTz43t7LDq35yYUhx+7mZuUeFhiPPcx4Qamuh2Xhk
Y0pXjSAZsRSKgUlQCWHLJi/aubXSGGKdUHfZki/a+vzy94ujznWmMUmoA0f0Ih15tXdca+DaAqgD
xBog9FB8Dz0WjDYJ+CJ64g/oJ2MP+ogepttet7qZLowoY+ggFKQPQ5fGWhWb5vfUMQ+GUYS68fG2
nVXHQilgqXUvZR/Fjkinwm4WO757N7UHFB8CH+W720aWjyhxLbJqiP90AKcB+FOMuMyDXG6V4e4x
/wD8lGgbUeDaIPAuXnhb8Fa/0s4coGPa5NzDgpc7kUe+2EH/9R1DuDChLHpaFnPe5jDhV7skidzo
9ufXR4CgfwnzcKsp246DllQmE1Ll0gEBLDQwpnZXiI0n+srzwgd8718jylUjtBxqgQ7SgHiN2U2s
sRMhD0Qes/x7V/1o+434bGtMy8+52IZtVjUJT2BOaJ9oysCwcbC3COVXPeu/IalJx1KMRaYBOANN
3rvMPZCNZdmYMTXaKMhcQqAbyzLaKLWT8Tix8Vhp3c7Lu8fGKp7rwdqjoBze9oZlIa72y8WolFe5
rNCU0owZzJJ/ErMLOI19I+blcBibKkCrxW1zGwv1V0f9YqH8YeocrcAkJhM5CDKn4EAxKGLqbiM6
3DKknANDR0fcnzDkiF80fXIgMVBuqc2vHZwXTq62W7mJode1niJnl+wYO1by0a+CaguHtOp3CKYW
DI913QnCE8Ycd0TBgEDqgWY8at/RPLlor/xrQbnxdWKiPg6YauwKGQwv6Ld7z6F8YUA5cpypzjyP
wMna7Fwe+y3q79W1XsgvobKAe0UVWKndEilHhyDgtKyAjU/V9LWkG/3Ky0+82icXNpbfcOG4SV4U
7ehBNED3RVj2v2f7U9PttRlv8z+3t8iWJWU1TLdJBlskyDsOu3auA4nWd0PvQw4gQ5PO+9vW1r3r
v7lTlsbnrWMmDeaOuEcH4jRs43xZfu2teVMuAvRH2LlOPFTT9AdOf3j8iwAne5/9vD2Mv1Q713bA
+7+0oyJ/opxjzOPTNC/7fUzQcd/2vXisTWCb6tGVoYHu/x1oASyw5gDZMkAILewdzfzH6CAE0hLx
zdAGE/Ah4CGNittPRVn0dyBH+T0meJZBlw19QX7rHoBtdXd6b8vQI3xalkMPeFYNSeAxKJXOTp2h
cdozd40PNgYPvVtBbzXz3imofRQgRt2IRtZWD4UwkHUBIIBHsBIqlJJwu5iQUoNyDlLuWb3xFlhb
vcvvK6doDlJBatr4fuN/BHhJS/9o2k8n29hbW6NQ9hbagzyItZRZPDTn6cFuNwaxdsVdDkLZUEmX
8QIFUAyifRhA8Fvx3zn4a5PuHm9GSbYOu605U3YUmWTvGi3MjV0IUmlBn+3psHkrbFlR9hXkLyad
tlkW21YT8OYltbxgFgc3+3J7Y22tjRJZOW6X1qzBaDz5pwYx+rDFsXmt0wPu+IvlUXniSm0BJ4k8
izPXP7b9febfE3pH6GfBfnFtDPvyua1/mv5dp+9NnZz6LQrOjan8m5K9ONp1l81tzvEDqAynMUrS
YzKjW/Du9kSuWQEUGlxUeD7oEGd+fYFUXQex8XlE+aPw4yEV94IZQUXmkGfW93eYgtLGkrMFe6kK
J0mqpLLd3mfxXKCDA8007QNz5u5gdeUQe6Dq3zjjV+/fC3vK0HKboR02hz27GwIKIu0xSLs3qwPB
TQDugWof+iKv0VCZaC2uoTEy9tIZorMTGQKr3Cr8r3m7gXQiEn7g8YBE+OtFGnMkqYHzYbFV/eCQ
Wy37H7eXZnWqLgwo2xb0G8LhtYE7JXGPCy9r5jsf7TTZ3TazPg4kYUGLu9SwlRVheV6D5ggBF0dD
EUCQW4TSW99f/n6xZWo2W2KiuG2zL5CxdLf4oVY/j2sc9JWL3KdanGpSt2Xg+0dRNPtqtQc8UN8x
PRffV4KFEdX2rCWo7mdzmPRPGMf/9n1l+o2xkY6XokDtDZFf7LaSTqtHCVjxF64zdE2q+eLZ7l0B
pi4UCOdfhj2FYwmkvfO1nLWNeVr1VqQ6kE6xsO+05YdcLLPfmInErsTDQHeCAoBtoMVDexii29O1
Nh6gyEFbAKg9gIjKHSO7caBZMQCc5noL1KYAN9RsR11jbLxD9LUBmeBt04CAQ6VQVRs3uZRGMuKk
qtP+kNLyE2nQ1t8TXgDCD3y0gIBTlvZRmR6GfI46fwqqwn3M6HgAlefBfQflJpJUC8O4D2gezoXX
E5wkgGeVHkrJ03B8aYfj7Xld20aXX1fc3Cyruu8prpz2mzlF5hZ7wNpkXn5e8XJrIrJOsgngpXRf
NtFUQnLi5fYI1jwDdXAb2FQgvcCs9Hp+Zm8qhqHCq8vPrEB+cu+7IhzrrbrIWoC4qEDYyFeh6149
9TOhjW3rYj/RJAs6+0MLtpHsOIhn6ftAmm9hbleX5cKccgfUTj1OYHXksc4+IwWnt8+3J22ZFPUp
BAAeGDkcgKCv6uB+6jgZo14Sz5p5NrthilKKWlJjDifZWpEPYFZCu5eu3/K3tZcrmANxMGETI8u7
OMzFcTEQjXBfB6Unbtd9MYyRKYz9aLhHw2g/1oO/uz3OLXPK6TQbxejJEuZSNMnJYdxnDokAfoWK
+XQGg8I7TilQfKHnDHTzQKEuy3oxuqyXIIWeGTiuDf5SmRm6UTPANklgd1tii2s7C2hdy8VcwppK
q8JIPdht36Rx5kR9dQAxHboFbk/ehgk16takbzmtuzBRly+6+NIkP0f/120Ty4SofriAGBbdEzSm
qodtm9mF7ScoA0/VfdZ8S7cE5daGgGcvktgLIRpqp68XZGRpkXg2y+KyQobEGu8t/Vl6W62ma6O4
eJ6ogm/wMuTJveWhRX+Uybdx6/Wx+n0P9zhaTF10WinIhTR3DTIYAlgl+2AB6n93exHWNgnIPP/9
vHLDFI1fVwZ6RWI0k3J7n/2usx3VDyzdOKmvhwHsGkh20euxENWpbfvp5OdFPwNPhEA9sJA47jfu
7uurABwRAN1CQBB0nghtX6828hCjm3ptHoMgIBjYNzAU1tppzLfeGddepWsGyPxgCBisqytHTBzl
TxdAGClf+um5Nk+GvZGQWDNhWWhtX4BQSOkuc3lxkljAFQ5a3bO4JC2alyF2upFlX1uMSwPLD7gw
MFhTaYoSBkTRBsB6t5tF8RULeIWBvQf9BDYAPcpqcN3r2zktivh+kp/r4dNtp12ZIKAhUYgC3B+h
p8qbhZT34FeEYK3zBum5EvyXeeCXWwXo63sfDgVWNgdvPVBYqZUwJ6mcObPTHCDfp4Lu0AX2lLOn
Ebd/0Zys9s2PgtfWlGuflE5t1x6sZUf7A9uijVlZEBM6HwvuHh1oSEO+XvLR8IuxSpiMCfeC8dlr
h439t2VA+florUQvVwsDHo8AHRq73e01X9nfrwaghHolGV1tlvh+Kb+N9mkownY8cfvj261APgqy
PujMQme/sjMYH9vKF7yKkc+Ux968q5NjJo+3jaxNFWJ5HIb4D24oZS1krVPdZ66M7Z+V/8UyPt/+
/MruwM//7/PKSnQD08SoOzKWeR+KJiy6yKNz+A4jDq5uaKCgZUiND1yXzExaXMZud6pTP+jQxs+m
jcTv6kjAWmdoS6EYYdVrpxUuYyQVhojdehqPGcv7F4vx7rM1VH50ezxrawLiQgPK6Rpa9lRuhUJW
ts1ZJmOR3ccGeXO1Eaidi68rAymcOXfsDF9v7VPNZGBqMqiHN4PrYQSwOugyozcFNOevZyvTob1Y
SCyJSEZ0ud1NUyzQOrulGroyU8BNYI5w+qK/RhX3s8lEXRdkP7GlPckyzt6+EK8+rwQkBBcvaXJ8
nmJ/yHjrmFpxKQAzkLAAp4KB0HP5+8XVB8o2161GUwAxgzbgCuBvG0XayJ/1diOyWrVkAzKLNMxi
SrkCbY0XtslnEcPnggwc6XrPwgFsUrcdd1nV11G0vpzp/5pZlutiQBTZ6Z6aMJPJL1U9oovLDwz7
TLV7QmKTtOEw/bxtcXVgUCfS0EmLrIQKrquasmyT2cLSj0UA3ZhJnEmxcQ6vOtmFDWXyIA+niWKx
wepfoIKPWu/37UGsXCfLExu4KehHoiNU8QOPOGWWQ4gsNuTDPD+TsjuwThy1odlYn7WRXBpStr5b
cI+gIAka0ZBlaKIftwLfleWANNFCBemAKAQxxGsH6N1cgghnoX42XjR335p31hbMbGWybGx5hO6o
nl8Tz4DmfETJqodkm//R4qBod360bhXMw+72oqzM1Ss7ylyBCMIvugZ2LGcIRP5SbRGuXr92EFEv
2nMgWlo0WZSrsUzYBIQZFH18o8JO8UKZGEHT6CHwk4FZvx24+9qcciKjJEGzUoJ1Osu+1vajT3dN
eiit6PasrVDXLe8EJMIXkAbYdBQPaEVjaZWRQgJGB61/HQJBs9ehatHKz6P7zUV3QFZ+onJ8u2fD
LIJJXDoIxlXoZAZAFXJGMonBKFG8jPx//PziLBcH22x0hV/5GRjnsyZk/0fady3JjQPLfhEj6M0r
yXZje2bkRi8MWTqQoAFB8/Unqbhn1Y3BJUJzdmO1D4pgNVyhUJWVaa4kGQoPva624DqvBiD4gN7R
yyDowPCL7jASu/Sg5Z/1DJwnuyTaXiLpGXXQToPuPSQqRfQ+opiyIKiCPZJKfza0IDuBj7c/GfU7
Ki/YCxeWzOtZszwK8opVe8TvwMoYkUYRyUiPKByNAzIiMCuJbyILJMGDM6JLo/uhT4e8Uexl2UTh
yYisFsQh35Iuz2NHM7sEaH9K+StjdFdawS12viKwlI3i0ozgB1g12mzha2+AZr7y3H6Zh/ecDoC/
dNySCF5BZXu9EInn9N1Qs/yc0tu5O06H7R0l82RmgOAbwTGSHWKw1w9WQanlZOfaW9mGzbgrgrig
NzTLT4aluI2lq/LXmNg9Y+u0CWrqAQG8lDtoO3+GqkfIR/vX9phkq4I8HVSjDQTLnuidwVpkUOLB
DGc3vwpdcdrlX8d8QZ0YUDCx/ctPGwt8J0B6z27c83vt3zt0Vmr1v98XLi9zYjXeXYCr2+w58LoD
eP0iUBkpvKJsKS6tCG9HKDf6ra1jFA79sNeyz66nMCDbWOBmh3ouktlobhHurFzPOe8pjoZnggOm
gyhGUj0zfToVgbbLUMdX2JMtC6jHHGRykFZDpHR9TsY6aCwvwTlBuBY+DHhKbm8q2Xgg7IUvA/4E
eW1hPHqlEztHV/Z5Yjcuv/ehsIAm+iDOf27bkS0MnOIaiK+XilgkcoaF2IPZwo5fFaE7ZEdTa+59
R0XkLp0vB4lO5KSQoxCFrDTwpnVTi/lq7kruh/ngKiZMbgBkbeAmgusSSdRpwCv0Gk9Aa3TZzodE
fKEi75eFk0hQrM056yNCRB8sAON5sz/Bd3VaXIxJONhPw5jFICZSjEVuCbEeejIRHItAgbQ3/N5n
M+I9CON4VcjDEixOk6u43lVmzOs9vNikTH0PZtIReCQAKlrA5mnfH/zp0/YuW3erGLJAsRWFn5V3
/k1pvwHTnjktbA1gQ2YdnXFvG3cg8HAHvPijpFPc9pJ2UwQTF/aEW4wmEEEAS1V6nhEo16h+W90e
ZEB1mO8JaC7jHAAl+o4Mw5VR8ci6bVZkgLmeLRI1JNZUQvWyo+pBj3HlT3eR4RVcjgHeRsugELIM
gvucz3Hd3ma+SiNcZWTdMxfhK9dntyAgOzgv7QfuddB1Onmz6vEvO6tIIwL5jY5wdLcKM2UF5jSW
Hh6X1H1l/Hm2j9vbTTqIwEOPHnIMUM4RNvYQWCYNoD51Hqz8cZjm04oQ41AX2jYj6WtDCgMC1Ksu
CZ5nrjBZ2my2PvgTYafRekh1Jzdpm+wtrTwvzhTN84rysyPKhxBCOdGQjLFL/p0L8/o3CDera+ZO
QZ02O2vB3tdvZ54qnJHsJrocpHCWMtvJg85am7XG24K+ana99xY3hv5PaOsKW7KNAbAzHhvY3wgR
hSfhMDVeMyYewnR2XMqTd9peMNm+QF8lFDPBZ/cWJ7Petj5yW+m5NqqncXLvNXN86tGIsm1GOgq8
BEB/qiPLJbK4tgvCcgNIJjQKz/2+LDTvt9k5ueqlKXOqIFleNcPdFSgtrDxUvyZwxiGW7myEbNQ4
1M0pIFmYgh85c8bYoS+Do4qzZHfGpVFhN2jMrJjJjOzsr3SadQZM0WubJVGmq/aCbLGQ6VoHCDcB
1OK1J+qrpAZxB9ACo0/vMw0ls4DmUR4MP/59tS7sBEKlGr3Sy2Bx9O9BKThOJyPOVIx30usoAFsc
UukGlC/erpQ2JWa/ZOdJd2+bpXlJKv+xHrRQ5+kZxGgfwK0KAJp7Lssh1op2tz1C6Uwi843gBYcK
SKDrmdR9Pid6maxrlj2g9niGfPUh8a33XFBgWfZWaBMKLKI7BOnTBGDdCCXqZkaZ6/fEfnmNKjEp
GQx2NbjeACRZSTGEwdAi5bbZEXSsmFAqdbTT0o8HrZxO23Mm2ecw40JqHOEe6J6Fw5WCFbOyTMxZ
PnkoZk+gyXGjVHtKh5/bhqTjAcHDylEBqXkRYcCbbMwpA3OB2RWnlFsHZjiR2buKKovEJyHoBgYA
vIurPrEwbZVhg8oOVIJnzT+m2UFVmpeO4u/nRXEXM5sKZs54fjUamGhnFvreD24aiutBZUW4HmqA
5tK8BF9F7/SITIJQQwJsrlUxkCwzCcYVEExDjwlQCZEmS+vAsToh63ouhs+BRvYtTyJiN3HhLCEH
M7tRvhhmG9r50/ZekFy1V3aFuCWlweg4DIvkoEkxoxk4aT8m9FQvoLjNVNeHbEdYGBwI57DT37ww
Zz4tWstH7RHlnq+kqqM+Hz/++3iAmkP3Gv5Ek7pwiAbmjqZrQxvRYF+6odvpaIQJvgOsGmtE0TIk
Oa8eWv3WFzPycJ54XluvowCctimYWBDl+9DETHbLgO7F5R0l5NWJukCSgUANvYvX3tRObeTiKVIZ
1dzvysU4DgDTBK2z2567P3lo4c10ZUe4aWuXDQ1NLUDZZu0+0Zyo7ar9pPeHvH0Gr+bBMkhkJ0PE
0TyHstOx95tooips8eoXtn6F4DdYAaF2EATjdmRWaDMaVSUq5tNtuXwOkjEsdRArLc/bQ19HtmFT
xI4VvVEBcoXAxnN7ZAoeUr+IpoHdD515cOh4dpkiUSg5Ch6iDPCswjm+5UAa66JldYPWdOywuGz6
uFc9gBUWxCENbWFxiwUIZvJ7ICNDl/16x5wB1gCYGhQk8PK53pVzaTUjsjzp2ajBzxzPkAMz4qD8
0I6H8R1ALxQD/tpaB3vxRmzGANqflp6ek3mXWrceebEnRaZb4glhAulUkCohmBBrQ5OJ0kMWOHiG
jrdGsSflPchQ7EfvPUWoK0OCy+V2lyaAi+BJUPBQH4Zw1s9F8JSTu1rnN5U3RFCYiYrk0/ZySffD
xfiE5dIGI7WTtbxqBU9LA42e79vfV82fsETQNqeglML3u3znmcfOjSBWwn8F/85guwLY8d8KaUMx
TbiRW63TIMhYYfpcLz36c/KpmeyPObdZOM7MPhUg3wv/fWh4WkHUGVcz1k4wOeq133gTAufAqdMH
fw7SOIOvXAn426jgS7APxpL+3jYqiTw83GMBqL5A1fsmSut62+whYQajEG5tuu8oaX5PUsUdJjWC
xBVKCHgr4I/rc9UbkCsDPX0KEqvvLNDCYvoIclvF9Ml2Hhhg1yYbJN1wXV4bceqJuf2MZ1VS9OHk
NKHq3SbberjtV+JHF+G5GDzVvtdrADZmZxp6020e3NotKjyf/z2eRXYHIEdI8QCkIr5pPAqMOS1q
vGn016K7ydp/755AEuKvAZG5FE7OHhe9QtrD/Zl7u7SKrBLcRaFJosmJt3eXdE3gtFHgx4jAwXK9
JkNJ+mBgKV7y2o22833FW0a2r9Djj3sFdbe3RTcGoqqhbn3tsXXBdjQ3APeDBPRuGBNVD4gsCruw
JFbcQFVosZQCObD2Hy39E69YBAnrkDj/jjqFMAtk1NDOCJiI+Gpis564fMYV5KeQK4T+i3+LpvVa
EY/LApELK+KtXTkkGKo1X+T55NW0+AMdnKNpOy9p6R8R80ZB+XN7J8iWykURa01++XiqCaezNVnb
zS6uI48dqoyFqRlZtmLuZIuEliBkLC1UY96QFroLLQEwA+7CHJbQ0B8qA3Gc14e+sdsejMwQqheo
x/xRChZjEq6RsZgoDCVOc5PQNAkzWzuAGDZO6fKOghzChTXFgk0BdWXBeaaBy8FmgR44akBKAgP6
d37Utbz718A62ouoJ0A7tcN1dOqOjh6lUKDg73ADsACaNBsod2irCZmopUkTjaY22vgKiHnodajY
XJL1ADwBKMJVuA99icIIUmdhzOcrfj6bSchwRKnpRV7Kf3X9t+2llz2hAeZcX2TYzqhcC++GainK
IXFRv0x4cud39JfTDlEGzR10bh3TdDnzrrgJGnvHKFelCSRvlkvbohdyyZTbKYXtBWUea7qrgC8c
9VumjbvaeW27PLJGhaeQeHCYROp67dtZM7/Xm4Mg9xKkBCnfNodez3yY9CLanlGJZwC9PvYG0v2Y
U/Ew9fUYTEHSoe3IcyBfmIb26MQkUNVppWbQJLJKUSPaEXPXqEVOuV4uSK9Z7o0xGJHvJ8fMDhTx
vWy+UDVBpn9VooZ8/PV8ARjiUm0VVrC8Y59C4kYR5Ug8N+46YK//JLzePIeqljc9diUKMWUVOe0h
4Udwv3HXDynIgCrHU6yOJOjxkYxEXgDvSHR1CkfXqtpe72urxDOZRnNRopIOPh3z6GXpsfN221tB
erjQo7K216IcCFqY69mjLOnaImjLs07TUINyZkaCMOMG3NIYmlD9CQZIP/6qHNWz7E/nrvA0X/Ga
a5IlQC1XPNZIhnpZb4LTBBg37xZgKxJmXWffMjJNIKzUq9i1Gh9lMEqjBHlNSGoNZcidcb7x3Qpk
gm59l+Rd0YUs84pnkDj06Nx0g11L/V+ZNzc3w2hPuwbxqyJglG3sFWK+MujBy4oRQ236g+P3TYlb
r/xA7RkYKhvXBFUBqGR5GzSm/WdIDBrckjYzmNvKc+sGU0j1/NS3+Z2HFyx97Bt+RCb2rhvreII+
GPTV9ppDTj1ER7f3iOyAAb2FZPxKF4g+uest4tZtykGxVKEFmx3GTDtm7yg8QnjlrwXz2oI3NcMy
eLBAaNjrt4NKcFO2YIiAEE76+AevouvvW11rERy36jxUy01HPvjobU/NH++YJjwfbKDZQQQgcp01
hllWlp9UZ4evtCUxUeFrZI4IGkr/GRDu3Ly1rawpYQDol/1Aht04Qw4Mp+U36kU3Y6dX4VxpWbw9
LFllGtkFNF+uOrMoDgr+aAL2ufWLgEDqg0ZWEUSpCw6x8peT1yHzbopkF/BH1yV7r/2ZA2K0bV62
dJfWhc03EF47TuKh0a25S7pgV1np3u9VII/Vy4m+CMpCkODCcxOMvOuvuAjIgLf0oS2QVsih9CFI
YI6Q3D4lWQvSA2KeRuQFyrXibvs3i8k/17N560/FPR3SX9ujlYVVvr9is9eGVLjG69/BLC0bqrLG
Rm1BWmQHXbPTUtbswG83hFlqUcXRlswu2NRX+Q5AtnC/Cd5fqyuL9QGtUV6uI2AGo9x7NviHfx4U
3DsyHmCVwP/F/uBAr6tpnnCB9gWATsAHhsyFfPqAyBSyyNu2JL7qypYwoKWcnCpJ/PJsVHs7CEsz
2v6+5AxiGKAMWHO70IcVYlFrQIOfM6FFsbCec8PZJc0dI79bcj9UX6ELrbBmSMLPS3NiLJAMHcDZ
Ccz55pMBYu32ZICgNyP3jj6E5XSfz5Aq+db4yDXOLyx9nqcprqFCP37jye/a3WvB7+3xS+f37/jF
JJ01WAtHizE5T3y/PBn8tP15xfT+8UWX59CC+mCnlQT8CFoULE/MhzrkE6fPafKJ6F+3jUm4ThAx
XgxG2CxebfTcDXJYA/v6vHzp0ttm/qprvxr/tk9YqCW3hPZhwsyIFo+EnVAWCmtbEe/LzuDlr1in
/GLMrYHwBVc7OWv9y9CEJA0XFQ+AxK1goGtKyF1L3d467RcmZs+FonqPVSudYecs2t7RybEMzEeg
Bo/bkyofzV9TwgEZILfp6BVM6eS2Kvpohr6IivNEEiEj2QB4JupmKHSLyU1A15q8duCtGx/Kqu7X
YPTj+Y5Effq6PRjZbkccjg/aaPRDC9v1vJWThwvNx9VHin0Doc7d9udly3L5eSHsyWzGOtPCONri
mJNY98FiC7DDYduKbEUAU8L1ra/dXmLlFJsiYBYzy3OTxTo5jd2x/XcqWWR/LkwI+4sE/dJQChM0
t2OS3tM1ln+HZDasoDECyHV0Yuli153eurM9Gh4eDGHu3aXkHVfHiuXCzYvHEFI/14ut+cWA9tcZ
wXYzhNMDuDkUD0npQuDNAMwlXpFvGi/toS+cVh/xbEgrCBbpEeF3tqvwJrJwDTEi2iHx7EYFUmzj
1Q2Tz3WKWWoa/24w8hPVgfl2lqiBUhvyaKDv1KDSnoKWs61fOreOzCBRsCvINjZoCaBVBLo2F+fn
eipbe6TNOFYEEneDvodYq7ODYFx1LCsosjKX1y/bW1xqD1E3AKB4noAi5Noet4Pa7hpSnXPM6IzM
zIFnX1Co2rZiyG4nABz+M7P+jAs3uraHWMEESgcwcd5U0DX20+qBlNmutr3bDPSSelbGNdJDmbfc
WI154jUkCGz+zWHFKzPJw5A3u8Zy793W/6D4basrEiJYdAyhSxwNcCA1FLO9a4rM1OeEnJH1/eG2
jCFyRcftAEnIm7QE1wgv7TJs9RkSpkZx5/btARznXLH7pAtx8SuEu8zQk8WEhjMc5gw9+E+LTsMF
cNbe/viu4WJ7rw24WHXhsGa4nhurdcjZmot7DUrjOjEOVoZLu6gbCH1nD+5kP3fe/FhW9Ud3VgUq
8oH+Z19E+pFsBmdMCvvB9GJNz6kV6h0EIxU7TuYxUFjDLeetZ0l03Tmt2pbZZY1RtpHFHmr0Uev5
fnsuVUYE593bkIfWSV6fufO9ZkeN/1hMhWuVXdgrISXqxIDTvKmztv0ceGnqVmcTZX69vZu1INLd
6aiRm7ZzFeORQSQBYf1rTbhWQQs12W3tVWcv+4rSDtq0sghJ8pBb6HIvsijtQBld3dj2PZp6FSsm
cxGXtq1rF9G0dqNXJmwXgxNW9gsPsghsmaGLw9cXH1GbU1wqsgTe1WiFI+chB6BnnV+dEwPq2j0Y
CPUXY6p3w/Dkr63p7c6wof4zZIpplm0bxzWDldJIR1u0kFPhHU09sjDkbNBM4ls3M/lmDCqIsGzj
IOGPPYPMzcoUcj2dY+P1zZzC47ZL97I4wW1VGzdMd1HNmrxTnigxHDI3emlwHfWFi+/BxE1HkL2f
h26ftyHYLxcr7v1DvrJWh9x8Iu6RvQOHioMBiWngXAFUF9loZ9A9GLMPjKBHqsgk37T8pVSxXK0z
Jd4PaziwllTR6y8WuS13GUZwJABIrkXlgZq7bSci/TzwDOsVaJhv2owCYqe96aJlioIBuWru2/64
bUC23VbU6Z/0FwoKwk4gLgvYkgOvyZ1nTk9a/5wUiqhFNoY/nhYMeAaSMKvPv1h7RtlU+BaEUcz6
tuKfvVyRZZL5BgRD6331R85y3XsX30+m3KQZxxBqEChT34mbQXtCEgidHMvZ6viuWqrn7Vn7054i
LvulTcEXFgRM220OSDAEAPakLiMwDB1SqoM6tNyV4CxNkUkfKhKje2tP22yfuHmMtDOSzXhP+fW5
JUuU4+98Ru8qlt2BXuVUO02M0UQZy34WdrnLzeGWgRpaq9rYH9iJ9sGtlXin1nZ3erXE22OS7gQL
HsfF6x09P8IyAYG+gKB0bZfkp4HuPHqo/p28F6wYyODiaQSvA1TS9UohSi4cP2/QuTzEyCJpruK0
SK+oCwNiedZEV1nKAT8+u44fOtZpBmOnw8je1Z6It+v7J6b96EDcpvuq2ZNuwr9DEzOMFsS60CAB
dPWgQTsBAoreh3Q6N/05oSwiKppG6ZG6sCZsvyoZXROCkNBtY/yFZXPMy1L1rJKmcS4nU7hz3Qmg
y6BCwTRxy2PduyHvnLB0uzDP7ZMLvsC2Xr4AYvHRNtt9UflPxEEXlWNF2QS+9NH9tL0/VWNe//7i
mPMSNSl/rd96OZj6GWpXi+LOl56Ai1ld//7CAp0Sjk4THGqjH8M5OS7s2VIB11X7RDhlLtNy0xuw
cgXlUWJ/mEHCl5LTXPJ9SX8YgSJuUk2aEE30JXMaL8GB0IZbC+oqRatI9snKjTjTeNmD6+ZPZf16
0tICPKhLgGVJTXTBdl+S4gMSFnryMBlPNX/wnWdt6cO2/MibzxVpQ0J3dp9EtsVCwg+UfDHodzbt
61ZRvjbWmXzjoi9+mOBs8tmr0nbGDyvdB06L2Ec7QNqd9flk9nPcWADs0/Ngfl+an3r9jbf7LPld
9Keav27v2//POfrfGXojtAxWg9rICbweWYyo1dyHCRDCMDfqvYPYZ2F62IOHKLW7WJvYYYEqoo2f
C6Leo5HoNwhifm7/IOnEQAjNAQAQCALx9cNnyN81M5qk+3kILXZCG8VxhKxg7yguful5ujC0noWL
87SMA8QYJzQb2eZ8U6P23dfd7aDkVJcdKeAx0R0PgjUAgIRjOxVakmUE9//sOBG6Bnt3jBoH4oyQ
MR3z9EASVfO3dG9dmhRO8TJnabd08Pak51E+7AP/64RcNwueylyPJh09KGUWT/2XKd+jEyoytWnn
jg89RUgfqDjrpU8ViMI54KIFlusNUsMINGirrv1W9fJ5bg5Q6Q6r8Tg0jw7PQ958s9mXqVQg1GSO
5dKmMAOumRGDr47FCfJjE2ZLdtzepdJVvRiU4Llq2ifGUmJQztjs0MoW1c1r4Grh0rPYsF+G9LBt
T/YkQggJNm4LBcs37KusH4rJm7GLuiY/8HaKx8RBEWi8d9eWmNJUDE8+f/+ZEyMVy+TFYJvYQeBR
a4Cb54rhyM6eByZsnG8gksB9cn326hIU6Z4Op2MCQ+zwg4MO57zeb8+Z/BxcWBFCBOxlexiAnTg3
HBWW+dl2b+uqPIBdZ+peav5sF4+JeVdYRug1Hxrw8yb988T2VXXa/iHSzXLxO9bZvvA04PkwtYTh
d/DlrvoUFBHvQ93adf6d66nGrJpZwd30g25CIBm2suybRp648xP+M8+/lHMDVclPrXNm88Etvvrt
gXtNuDYVQ7t3e7zSQBeKbFhhJNQB7BcmfmH1olEQP52t+klnH/W5jwp2LAonBE1yFCQQIvTs0HWf
CtW5lIFnkDhYm7gAWoGOs2DaX5olB0kfmqvI2O6YbfjPjM9fC6epQtAG/HLdluz0zEj2jssKgLGL
3/lsdi9DXn8fi16VqHm79CYK7JgLwHnAUCmylkANa+yrenVEzhxa+bO/+IeUtyFlT0bxyZ5UAdzq
2K7Dimt7wvIXpbekPcXMt+ZTnXzIRg3KRHu1YsRbBwE7AdpNgePCWonooCzhLG8mIEGLIQK1Y+L/
s4O4/r7gIDSdFTO4svFg8aN0fAYjpoqV4O3KGNgoaF30oNQBDJzwLvfGyav6tVWys7tdm+rnDFK1
Gt7HeVfuSVfGA1e9yyWSTtc2hVHhfuyCxltTPrrzAJjbjpfmjtTdztfnvcZ4bFfFY1/136YiOeo0
j3GJxQ3L77hlxttnVDV84Zy4PjfrcX2j2bMXQuopylf1zg6S5GQ3+ke9+bxtT+qXLqZb8IGGxmuN
m7jA9B43MlgNIATze/bIt20zqmEJ+9/n2agXw/qi6I61FcRk+NQw3C1JG6U6yqzwAtsG1zj9+sBd
L6kQaTh1y6Azh5syT+uXpK1/VtN0yhIa1jOopu3Gjoaa71A2O77DLkoguoUecwSWwvb1NWsk0OZA
Zi8b7g3So9useYUc3q4i5a2u1ae8XGKPv6NLNkDyxbSQ9YOihYipox5Qt0aNrnYzKI/5Qk8tEJsM
SKnGcRQzK90xF6bWpb64NWlm0MTOcFgsMu+4oT0byxDzolJAzd56TCwgepk8R0d/8ZsqYjWx3G51
mClrFvb5rQkgTbXrVBivtw7z2oywT+p5MBstgBkzYd9Kzf5dUE8xEulWvBjJGkNeTpiVJtW4wKOB
4PM+s7I7sxlIqM0OB7wSbamk+7yU847OEALe3oyywcEwWtvgtTGTwqlLwSnLxx6KN05XRtCfCJNW
cR/ILOC6QVIO0GjoWAvuamyGwuA24N5efWIPTfF//LzgnYJOK5A2wue16uucf0tUkC7pz18pXoHC
wTNQLI2zUcPPX9BQAPqBhzztcDe/pzIDpMd/JoQhoKuRWIMBeL/tx7kTVTzKVLMk22CXJt4sM2X5
4AyIp1lyG4BLzmt4mKDaWs1DZNjlL1yjj1raRdu7S3ZCIV67luBB8AliSWFfp0va1dmCTF+OfOnC
dpY1fApGiFYWjWIfvDWFKgYCNvTOAFCIf69N1VCOBF05BNawBYF6zb+2iBH7xHui1Hfj7WFJouS1
ZIIHkGWBvdgUMRtaXi1BscoCgeU9WpafAL+Ey1yEGj3042fdaHCMkIVz812hqXIE0oGCpdNFiB6s
QjTXA/UGtph20kAjyB3RPQwUe6SPjXVA7NwZoQsWJZXFt+4cowVUA9JsgIOaYuVwGoGWb0ykW9pR
+wgqcmhbl0jBKZI60nGtzPw+QlN0GAh+IhmXpIVQCSj2ZugRD063I4Z9Q4bgzpxVdH5vjwNGdGFL
OHGuqy2B0+EuLL0CigzabVmZMZ+DfdMlcV5VO521T13FFU2+0iHi7l13DBRuxW2zlG7jgl8E7bGD
HXf1hG7ldAyDnN2ULaTotjepbNUg/eU6AIGjLiJm45Zkahxag63JbH4GMzC8OOmepohl3npH1D+R
GPpDvam/6Uwyu8Rosx4pP2deJqQbW5RdW1W8LzNirk0Vq4AK9qBwO3rmMI82Q8BE/Rf02YROpWK6
kM3VpQUhYBlHp0y8lSFnARlTTYHdQPSXJ9bu35cEaluAbrtgvX6jJpaaCZphBtR0l+Sm1U61G06j
wuNKXdOljXUPXoQSoIRL9Y4hqp1pEU4BhE0+Vd0cu8UhgZTpaD4l7GGe+tCwP2wPbp2j63AaEcTF
4IRVApmoQRYLz5LC6nZNZYeZ/pqh3bhZShSYOWgvVPtCvmp/p1NYNY0ZaccdWGxy58NQdYeWk7gA
MZ/iJEmyUddDE66xzOuB8p9hqKoObfpBL+oooEfD/J1l3ztSxi25He1PaB8NbeumAhG8PfDIGk5e
9rI9xzIHcjHHIoqJQt0MotkoJHl6l4X66Dyb9XBTdmQ/tOZp25ZiPQPhnsnb1A+ArED9JXgw5jsU
XgK9DBNko93l1VM1P6v2bWBe79u856lNHTz/luCxzH/pZod2MmzY5scAPeukBvNMvXZ2/DDGp+2B
Kk0LN08OUR3THNdZbWOdfgZSPm9+jcGZ+7jRk1druYfeS+iO5P/mDkSwjIFGsTLTMOSA7Sr+1Bin
aVCMbT10G4dS7LVs8/89lIiKPpW2eUq77FhkRjgNJB48TXFS5J76vxMZCM5nCSYrsX3MJDd+gy0+
nPmX7bWSXdyXB0BwMn6mOUXQwYNqlhtmGvi4GOiRec5AQpLd9pr/MNjsPA7vQOmuLgDPTSQEMT4R
rjl1tNAqgujE8rNDaWThYlSHnvNorGm0NPvSvCFpHrNqX1i3/qioOUqXEfwQJvhHUIcRce2LYfTO
VMEBBfrDlMRuUkZ0fnG1DzNgwdszLDe1Fl6dtYNWBGrWadFw3uClMIKu0IwYjWl6yNzYUVWXpP4F
vKn/z5Doy2wv16dixWwkoBEyPjWUhyv8tErvTPu3R5+3hyWpZWEBL8wJ7qx1qqJ06lW6MXghNVCN
FYXa9ke3udGtn713XxXHsVU866Xu+sKm4NNSCrYHiqwZqI+9Q+vfma0T9uzeCRRxpfTYXdgRHNhs
ZXoGaVzgCxxkAD+108/tyVMt1Wr/IqawC7yNWxPj6KZuNzRmaLXezuNBPINUqDNpnHVAG2zblF7u
F2Na//7CZjoHfl1DNPvsuMcMkt8kqqx424RyTwjuqm7tQc8rzJuzLI+1n8dp7Tz1Vn4D6sq4wluy
0fUDwAlHY5oVtqWODIRdwDaskCjxTVWjSVoH4yccWd1HXn2XArEFeaLsJSn43k++038XJsP+R2EV
DNwozqNt8no+xwqVVeDKIDafGntaBd/GqoiRp/u1PafrVnhz4VxUTYQtDypIm/s1PBUpmmgMvjX/
rme/juNvWUYYR2NQvrgpLk2mVZ+nESLebvr938eAt/16ja2cCyLLVJ+B/TOYPUSyubujSOPrvWL1
ZZv70oIwS8OsDVk5+/B9YMYIUCixreaAsub2OGSuHK2xOvpvfLT7iPjIZWi8gtUaXDn4RMxu2M3j
q5b24WJbUdkrwkXZwl8aE25mirdhYfYwhlb/fZc/ar5KTlFqAY9NtPsiP/AGlM7aJuiI7yK4KIKw
GoDy68LtCVNZEJalyQmr2snJzx+C5WPhfdr+uuw2AAYAxLUongcgUrg+gYkHvtcUmNhzH1LtOI8R
CqqTqs9B5qpBgWni3Y8s/5ts62JzF1rc4MbKq19NhSOY5xGoJMMSFcU6Da1CAdeQ7jEfhQy8Z9Gy
JmajgjYdc2+EvRkbK2m/NoYdFf4XatiH2X3dnkDp8iAJu0o4rjl/4QqnAEQ7U41kQ2t8YcD7/Nz+
vHR90MqNJC/0aSCKcb0+bWJphJT4vDs6O41N8WJ7IG7Po3ZUWJItEpgZEEmaK8WwGEy2qFqbg457
x+RO1I/gGNTua3rbdONa6nrIsvIdGxuyV2gZ121ocIjUHcPs8xZknsig1DEPiR5tz5wpHRCSQH9E
K1YJoeupCyhJkooW5bmYBx0tDAS10XRBNtJyUEGbxiVucrDZocD32QCo/SuvwX2QOUm7I8uI9EDK
lwj64MZh7Itxp4HgLUSvbwN+k3l8zN1mDJcUfbZJYPy06UzRjNc0MYif0amkBRMKkpYeE23wX3mT
LIodLtt1qL65q37FCmAWApGmYIPjgnr4rGUQSNGhuob9oSrDyC6ESyNCJEInorULwQTCM7RlEfpI
2I3WO1z0pRHBRc9el4ONAka0sPb3k6pvVTpRiOcBlUNM/yYxbdUBOPyzrgRph9vf6K0D2ZJFKxQI
FdkptX0QWa2iZB6ygddbzZ47OwWwEF2fenGjEy2seL1Dm1K4NLbi1EgXBXRZaIFCbQwsTtemPL9P
RydzirNuN/NxcgkF/27ihbrX5MftE/QnvSHGTQD+gd0crNMu+JKvbVnEc0ui2ejAZGgCchacgGry
rEfHrqEkkfmjH/pWPQF/lwy7fkmQwJt6/wum+lWfWR3p3KZxD+6jk6dxG3uHL6HuNBaycEH3gNuo
iy1dA+EO68YvJIdkbN518w06qbswRfXuRzLrPAGxVGc/toS96nzOboOJVzEe1vbOJzm6Je3Bv/dR
CIiWzPfOFe77yJ3pF7BVTM+dXi8Hxxq+IAHwbdbn8tlI0WlZAGZ0O/tuuWNo/gH5EoLrufyuz216
YEuxUuIA4VXPCxIs5vTCs66AhvFg3k2ek4RMz50QKkUPIP92jyP1nJCNlITou8lDxsmrHsxfM9Cs
RKjhL/us/FRNH/zliQI9CK6TAwjP5n3ZDRB8qZcwS4oxHoFegrhpz0GaNEc0daKEQhnMM/xDE1RV
3PbotLSohb5oG0knahEa9Sbzb3zAwKIWdZB90dD2PQ4ANViA6tCW/ZbxZqBkGUqOJ8cClg2zq6LF
/ky5wpXJLutLI6sbv3hT0YGYPUmzApBqPYJC8ieTBLulgpzMmO6x4orzIwEor0pv0K01gX9En5Fg
jzCMlRFWnAuT8bDOk/EcZBo9/Q9pX9YbKYy1/YuQ2JdboNakSCfpJN19g3rFYDZjbLB//ffQrzST
IqUq9XyakeaiNXVi4+X4nGfp/Ci/67CoE4uoeRMYdnRnCZM8c4ZeRtKb83QCG9bfOqyqjzOeaLux
qJ0br/NL5xVgRKipQJIAr6LV9u7rkILQ79efLPUGjlX+cn1LX7oT3/38GohZWyjVaoKfV+WRzUeA
PgNvK/uNU/5syxtDuXRShYBceyBsIs9fp5Z87kwI74C/Xfv5pyIoTj5EoEV9C9dx6exF1wwIEsBY
sVJXF4iousIS0QgS74KCbsE+dVPSeVtD3DgO/7Z01sfh+0irlePDiRi9EoFIfvFQicmMhWEfcjiF
eqpMgG9NKa/jiE97J9CbKRozYjtvPpkTR/X7sW5SY7LTabp1+1ycaBhc4IiGgiYyqvMdRGyT51M+
1Z+G4KfrfovEb++Ws9ClTQopgP+EWKUCrWMp1leqhsb895E/F9GD3W9z+lRA5+36Cr0VafU5CyfX
3TQgEulPdf0gxTaYQU9J+C2Rn1uztvqaNXQtic0wa56r4qg5jPNCrL2RhF5enJi2JS0Aa2R1g3Jd
Qli05RAyQU0vn2USAHhYBgc0TW5EWg6Gj4vzv5GWg+XdMWr45lDmHSKBh2Am0NIYkqrUztHOq3Kb
Ozi8yw7mr0WPq8NUaAVd/2yXZhMQBx/YTVSEP6QlvgM2nYpY9WmOdFKbXVqaoAjSl+tRLg3y79kI
0dDFqXm10us27yt3QImidP16oYhOn6PBRI12COt4GF3/oWiE3FlIje99v/VuDPLC2gQMGGk3dFxQ
slp/TWhC9ZDibqBB5QFNYUv/XufVIW+9Pav8t9Y1NteHe0G5CcJaqMdBJAq6EOHafip3IPIayWIG
xge2cXS+88mbEVjbimeAIxh5s+HkC4uGOGB/JndKSvPYDz9D5xlvhhhrBXTj8sEKb0kKfrxFkAvC
iAbPxOWluK78w07PIEWRq6y13iTtNz77okoH0J3fmrvHPnq6Pg0fpx3T7S5ZKNbWorF8vrRn5lPD
cE2V9eXT1PxgzdcauteNRVPT+n491McFdhbKW70ZIVg9dL7SKqNNDgzENqo2FBjPMHgRxSemUmjm
XQ/48b7HrgGXGtUXaG6g4XU+Nqs2bAJnCZ01zraSKblxB1/8eaS6UGhF5+RD5aWvlaOUV+tsKOq0
s/44+fP1v/9CnxIDCBcdJTSB8JRffZwaVm+oVxoqE/ODO8Jrxz4Y6m0IMzpuufupcX/X06PyxhvX
xMWB/Tfs3yr6u+Ou1+jL9rTSGZBGfvRE/gdEEwSpAYoBRgxwKpj2nX8YWXo16Svgp+k4JC67K8uF
xrczhtcbE/g3Dzo/uc8jrS4i31eClLQCeaQFgddBB3brTeYPpxjClwbOn9AP6PwvQxhUh6bu3QN1
/T4VEPn71uZ6+BEEDARcD3+eOQd8O4IIBk6Go7aNyV/xVvQyoGWgQFBSfwNgcfBS5MUvKgJPJKX2
8p86MhWEkGe+DWsmvjhl8LkSnZ303G93GkwThEEffFNUUfkwdLb9p5wKyfc+HgR3ttTNS1jjNuuF
D7+/KQ/vy6afn1jTDKiUGOMjCY1XEtDoER4azSaqO3NXqxmFk6KlJJsKf9ih5+bRGJ4GziZooDiU
yDKUB8kpxKB9YuCRKYAfq+2iiCXAkDtHUqDLhQE7h8J1tj3PxV1D5v5QWR5ejkzqo+tPxcHtcNlV
eiQ7AwsGou+gknPIA2xlzey0GO38k4W8HpQGcHRsV+H6GDlPbKcsolh4ZvhlahvjgVSDYrE3efLH
FE710dTbcBB/8mj47gL7OpXGXldOGkBp5YlU/nDHTflIjNHdtTMTh8rv5g3pAD4BPcDEW46pRPbu
mASQNHrIZT9kAu2Yr55dGr86EAm25VzJZzcyjDsdMZ0oZwy+MX+hRpRj8+ANathRX1X4wpZWiaU8
8m0QVvjYIQmA5FT5S0Ptcss1amoQzy23Tc/4xo5IsNWl1yVRkE9HMC7gyOc0+X4iUY9nLDwFADgA
8quz58SyaHUAmcXHr0wyGWb7h+jCFoR8pVPthSRFmjsmRot+ffJillZCjZk+mWPQvOhuCJ+o3VUn
Ag2puAPb464NCutB5jU0MPKhQSce5ku9VfRvrBFip7CCkho68Lugzr2T5RTgDwCIDjF4VBeUzeFV
CctsMMuDMba8OjjWXut8N5Vj/LFG5IpRBYEAHwTQw9BQsZGd2e5KYWKypwa2FeFUbURowslAdeM2
MCyZ2h4XBz/vrKPhiGEXFBCNLXO8xw1lsYTxXCZ2Vdk732XInJrQu3Huf8yXYHQFNR4k7IAwfpCz
pALAU0v65GFhUnYNP0ZO/6Sd+Z8LU0sYVIvQcAlw/K9OMXjMV4GkHnkILCvxsSW5/8IUKpfTjTv6
Y6J7foitrgE3N/pgGGj1AArX1o6+sHIXQZM+j35ePy6DCzc0CvpQ1gAD1F2k48/PZZQLi5m2c/kw
O8T/zrygamD/5PFj7vgCexqFN+Hm4SYwR73HxehjrHaU9j4bjoFFo3huqAHj8m+omiYeXE1O81BB
MEV87V0T1rzBuBElyPaTHvUn0pjTj5BjB9h+ueXjZCcwXrETCLC5Dy3e0Tu4Is+bagIJtxINT9lQ
d6cxH50n9ITYzrB1vpU5DEdmW0+fSmEYac/rNxXxYV96qPUYbhWkUkjowkJ2elc1vfghxrrdNn70
U7VwKywY2tiBLqOki3LnpBjKbEMUbm1P8CdT6WkTRiEDOpD68pk5tN7zoSE7biqy5eHsbd0BKgWO
MsVOYgUgrTEGkjQ1VvgMjRe0zk08VHNHxgEvxz9jabmxWclpl3NYHBEKg1hW8/KhsUSftJywx6lV
t4r1F67zs3W6ugMZZYaCJSB5ENFbBUGJGoCS6wvnUgRvscSFhRO8JtYlWsWi3u9CgXTYmmPDM2H9
cCMluZAVA/4M+ikMufEMWCNCIx11vDLL8kEbOKVCDeWmNh4MI0aFNYW0cWLfUj+/FBE6aQDEAE8L
1s5qLzQKb6WS99jddRjcIbkM7rVn6o3VsigjvR/S2Kw5edaj/e/WEJhDezlUAKRHs2h9sJRdbXjS
Ig+4gTpI1oFv1kKt7fo3W35knRmBNIxzG386lPmd871u5wWQ5EqTB3tKHQnd0Y2uUhAfK/E/LI73
gZbF8y6bzMvK0LjZEEg+5G4Zt82Nd8WlNBkVVHwntKMgRrB+ubbEUvCONcgDc3RGFHmpxSShgT79
0eX0mBMP9XT7BMLDPSfT757NL/8+lUu1E4DiRQBpzUTgTcglQCXlQ+0Epy4n8PPI7VcVsGPU1ruC
5I/X410c8PsLbtUSoTNr2tYMsED6oLv3y3G+ZyjgbSZP2BvdetWxwMtXxkg1owdn9KM7oYlxRA80
v+kwtbzaVusIpVSsIne5OtCFPv+8MOeqXMhy5lmgO1XGxG+iHYdgxItnN07M4AiT+iOv97LyVMpF
wO6HpuabqZ9gTTuz6iskF6wTrNDzTQ1T0UT7ffHSWUGTRhKrf4Dx8TbPzWg/5KHeInH5A14NO7Go
5odiLPoBGB6r3lKPyae21v4jAeMlsXit7icCsrANSl7ql8GcotmCJoKO6PxVYUU+5koGjxCoLf7k
Q9h9Lkxk+P/+oSCpZ+JdDVmspaxxPjm1ktQMc+1ktsXUrpoc+6WBcNJTYOvmEDFQcX2U5+Fm5Pfb
osIeJ6yMtra2ij/X/5ILJzQ6dIBkoJb7V+Lv/A+xQuVMhVBO1tf1sWy6460C7qUAoBwsvBGo2KJS
eh7AZi2lhSqCrL23vIf2Fpfx1s+vVlkzGXPJHSiejPJY13u0yK7Pz/L/X63ixUjoP3/+koK9O6Q6
6dYW6NhBhtJrK39BlZvfMma+VHCKII27MMsXVYg1NBccaddSTelnfVDTHOxdI4CcTQm3LhB6p4Bt
AsjHPy7FKrVjJXCYaN/1RyMHBZ0PxRP8HmNwk5wtlUH3WBmWuZHom3wPBx+UYMEi9wtEMG5B4S9O
/Ls/ejUxUGesagoeSxYET/QwDP8GZEThCablWDOAKcDvBr3k83kPW/R2c1dYmaAwWar4PV5hb//0
aZcQHmiIQEOggOJ8wF4op7NUpJogC4kt4mg0yKtJ8glZpxQ3Qq0mawkF4iPgaotz1OIpfD4a0HCN
CWeQxDuxiJq4Jq74URp4Hf/ziHCqgN3nQTMcWfoqP5A2+pZIiGUmwL5p4JMu5BuxbqWNy5d9tyX+
Dga5B8QZ/upSr2EQJcPL0WvVlOWzs6mhzSXIxjfvR3GLt3QxEKw/8OpYOHZr1Jo1jPlk6nHKLEu0
hx4OuBsyQCiMh+SrhS2R/vvsoWf2n3Cr2WNdAD6dj3CMVTGeQemsi43r/boeZfWU+r/ZQxaH6haa
dB8oTLZoAwE5ySmT0+Id7e9ClbnuFFfVdw4oW+QOAADR7fWgq1Psb9CFr4el4ThQk19l+gGkCeZ2
mBF0HuLZ/uQPLC6dGz3lS4s8WGzSkToCmffBAcA2R4cDoZO5ZRDr15z/Izfr7yjeB1jtIl8x4WKN
T5n5Cqfx2N261i3/uOUbr9f2+xDLGN8d93ArUXWtEaLYm5A4Mn4lOkc15cf1z3FpYQN7BQVWtATg
3rR6t7fmGOadQBQtYyPazXDV2Pr/02wtD3ZAJIGSc1bfvAgCwSdCZUZ4tEVBOlbIP13/9/WhrJHT
fz8KTjXUBnAmQHpztWv8MRwYtUCQbDk25rYEU0eiukWAzLijHpSiXtUtHaVLC+19yNXISgNwRqfo
ZKZOTreZ2v31Id36+dXXmZC1MjvExPHicdQPcLq+/vsfNyM8hiAktlShAsDIltXxbo2xyRlzoxET
Tukyac1scL+5mt3IWz4eMxYAF3jFgSICjOladDWEVo6oq05l1WD0EGAx50QN5gDATGBPRzJ2xht1
3eLJ8Rt258I97BZq///4Ieu9FIaugxMV//OBEWoaReGNhjFmhc9x3kSQatlSvMg0nNn19AN7A+Vl
10V9o6oLFP4I9HojCqjChJ5NArv7LtV9NH9ux8bblxaUXWbHnl5zB6aOoB7wRNiGkSB3r55J6LZb
llO4/zjEaWI3rLsDKvPe1iptfa9KLVF2so0NfGlFqhvrR9lG/FBb2k9bG5LW0p1fJc7mFCodfQoC
qpGM1RDsO0O10L5nVmwUXnRsh/Ylx8+mcjKtuCuI7SauNYhY0HyO54rzHcqZ5dbvW7xaBBnvAuRr
2zJoaDbiQn1WQgxZMEUyDZj63NF2ykrL5HetM8QqPFh9Xm/JXDAAHCtj3/ezkc4gvhk1tEyFzfhr
MBny0BbzmA6hCUtdk4YHO4T1LUHpLSZlNx3xnPmNAz58JPB7wY6X+hSEDTvg3Ju+lNUCeBISolVK
Wf1RFv2cKhdyQ7GsIJqDLf5H1V4NUJBppJPt1Fve2mPKPM6fu9Kct/Moq6zuBtDU+oJ6W5T2NFRQ
F+xWVzvAePrNMYpU0cfOYJWflau9jSuMOZlr/6ftM/+gfdZsFEp6xya3IAg9twHDOTs78MWp/ROp
lYn811Y0pigyYm7r+mAYqnriXS/SKbCAJIVLAVS6ef479GuymYYHiwGbVkIfCs8mVdo9GvHQxp3N
qfuk2sD6bUPfQkA3D/VvKIziQZpr5sac+8FBR0LdFzYkRusWDW5IfAxJZERu0hpzxxa0XXEX+eJX
2TjOY1QF/YEH2kHTyKgyS3f1QUPvLW3GqNkBVAfqvaLcgeIAjHAmwKweIwrDt9mee/hvSy93tyrM
+xI19WYR3zV0agERZ8bMB7AwFqGaUTPUPyW6r6iJMIvGZKKjiyZf726F7uwqJn0J2S+boHM0+Szp
A013CqoSe4f5IuYiKl9wPrJdRVEjRWJaZGw057SqhvLEAq/dMEOaqd20zaPl5fqXByP3OASC4LE3
vir+NialbetdWIfWbh4IeQmdHmo83X0Z0kQ2eXMqtRhQzqtT+E92ry3hzrehKuhzgU7LTkcFOfRW
Mx2FJUgWTfCzQFW+IzGKePgyHpnNeIAOzV2pYJEFm0721nWjfmmdRDWa75UfMWjKNaO1KQuFpZMH
86MZAM5YtPnXQc0/c+70P4whzJPK6jW8fSodZkZYQJ2eek4caRjfM4Zt3zpwTkGLZjqiLqKcdBCt
gkqk0Ds8D8LdwERuxfAfrABUBtG0kvZbKGcrxR3d1ICtWmgVDFGJJkVkeBpVgtzZTia1TwANFsfC
N371ke3uKt7+LmxMKmB10QZ/Qv7Ha41+OxuFjCcDwEMbtOEEtZ8/ZT2PcT/Z/r6rzWBf932USg+n
sm0bPr4yqCZGa9mfQ5vRZPLn734u2C9rKGzYQQRlGlmtezJINNwZvmo32nHZfd5NctPzKboHGsWP
AQrh8eQBUK1sg6ZhaQVJ4/ZATwNpWdygJF66L0EqWSTK8eYAIOz8PuvDzrbAihZZj+OGLF3Sf1RZ
/5tjLO55LmDyyDTs1WNwgNBVATKGyEj1Yhd+WstvTf3l+q18cRQLJmDBRePuWSWXmgbK9TwqMh6j
rpu4vXHjRv547ZsRZGxDE7AAdO7Xz6ZxyjnsBUyZNTb6gAcabcd29z+M4V2IVWYh8OC3KmHJbORH
qfbjP49ggRoAgYP/LCSP1RT1EpdNNfgii8bu2I/85PMnQH3/dQyWucjcIxAwkx/esHNrQLZ2nOes
H48AUaG0d/33P2b4+P2/lgSotLjQkThfrdakqBCAUmcuZNmk/0egcUv0MXflpnbrG0iQi8EC1J9x
BAToOS7//i7VC4lrlGbRzBn27KFRpwjkRWWWsTl6scn/h5lbLHTwvoN0Ipjq58F6YO4jPF1UVnzv
nX0Y3pi4C5k+KA9IJxf3LmyTcPX7tnbamg7GnKFJ/8mxBZS2wj6BWswTCPvQfR6iF5fSZ0MWx9GZ
Xq5/to+7B50IazGsRlceoJ1VUj7LoXCFI0QmLPu17s3PYLT9dnh+Y5AfT4GzMGuorusPGoS8SWRT
E/wxFcS2UC2/PpJlE56nxQgBDzQ0chbb3vWaoBaTI9ykRFbob6MTbtEkg+AMT6Gtk/4PkXDmoPaE
Jhykvc4XRMFDblhhLzLqqLuAySKRHkvIgNJGPfMbt8AaqItDGgUhP/ABPDIj3AWrQzqP8p45wcyz
vpu6LSJNidmw4XGyiuAumux5I3wzcekDqAlVPIRtcax8rwcEZKDPCu7cG2KXUdz3vt50wnfjXMrx
cH1GLuzHs79x+Tbv9qOrO6tupeTZUJsbSiDQXU/tUUNCybXaN9X0m+vxLn1rSGuiIwh5qEXz9zwe
4AahBHKEZwWzu9gujL3N5AZc1dNY35SiWk6u9cKC6BWaLYuXNpSaz4MNwmtN1vU8s+zfevpdGl8C
50WqTxYUsVuklEeTGgdvQOuE/ZqdG/XaSzP7Pviysd7N7ICnWEQE4xlvORrf9vSdBdPLTM0o0a2/
d+QtevHfctLH4eIggvYnTLfXveWZLoaTDudZbbZ8wRBYe+aUcEO31QDGjKju+tqpHvBIBPh38Iok
QgYVe4MlEtw93o0vfel8QjUcbygTL94PZb2R1U0tiR6zYQJhi/fGA5X175ncQhxfWlHv46xqH7Bl
R4vFBHigZSdLVKlRG0lVk2Rs/9EA4u9+xnBw3EOzDYyN1X4Oi7oP83wYM0GM4gc0hHhMaUV+Xd8h
F+cN3VHA6H2UrteoVl9yPfvKGrMxYnioqX3Qz5uSkxuSYhfDAIfgovwORO/6+sAxzMN8KjAYv92L
QD0PUZBMsHz+Hw73wANd3A2AzQSb/3wbGMCUBJESY8Yi0qPN2t0BL7xtbabgMhbc8Oa6UONZkmGI
39qLafU6ZY0qGjUaPPssaLx09owTDMU/FbPVJHkIFAJoc1uzDX/Z3a1U9lIqAGFmEMmRDSAbXE8n
tXJvVHbEMzd6No09gJDYYm2a462h2pQYb8NU4MS5UWBe1vZ6xyO5AaUZAiy4bFanqaCsDtC/5lmD
Gg2wfBLAeijftwY4KLUX7boAEJw5vyW1dCknWLAeyHoDE9qFq29Ko0pPBkNYiYOFUP8ZFbcf13fB
mh/1d7OFCyINOSlw5+tyHR9Gh9S2gwnVUm+iqdWb3AJ+Nx8NJ25RZE0LAAiTwunrz7Ktl/JJoFND
DhYYeL2HagnKBH2LnLkR5j/yKZY/DnJrAC2iBQMr1XXGAvrSPKqS8qyF+BFgDKixHA37KL2367Nw
YaKB/kUhGSYDjom23/nm4R5gVqVEHGm+zc1va2hv7M5L6/Ysgn0eQUHIu5rqBkD+ebu8hoNOxBJF
o4g/DxbYldMrWiWxb+vk+sgu3I5ncVdXc9MABNb4iMv7V+YWScih3LPn9KnKX/89EsR6FtF0nD8f
M468RWFzuYc9+h1eUWTOZPubo2Win64HuvSx3gVaE72FnbvQ9BVIpez7vLy/ZW146+dXayEyOanc
HOOYATV0Iwm83a324sXV8H4Iq9UAEFfTOMaSs/SZQuoZdDm453TbjK/ablOslIRa1VYFN6buwmWE
iwjbKcLF+lGt2PZyQwDNy6Ee3qiN6Nxxs2jq3IOG1d9YeJdCQaLKW64ImOOtnwCQd6+jDgXmLIro
fUDcPcnvB+9G7ncryGoe22ayW6g/8CxHCbpo3njwvQSZ+Pp6u7SF3o9ktYX8gEemDJG6k/BQLOg3
f+/aL57z2Y3S/79Iy9J8l8oyaC2PfY3haJKWQYJCEPeSgp+q8UZScmmNvx/S6mKRjgYPxdS4z3J1
ZxbeU0CdH9fHciFdhOjnf7//8u/vxjLXXgMxC8yaj6d60f4oHSuxAWS/pSl0cShBgPIcEBUIuHy9
d3HskQWE1dhKtFIeqqKemc6G7jbXR3NpDaBbCro/2DsLKuY8SkORsPnl8pyqm+hJDiCADtTsgPh1
wjQc9XTvlk59Y7demsL3QVerm0wVmfMWW8iq74EcJA4AYfdG+/LPQwvQI0M2BbwcrJBXuc1AaFjA
k1hkJRpkj7Zm896su/AQQuUulaEaH6tI3KLWXXpDBUi7fRhbo+oJSML5hEoTO0lZWB7aePT59wEV
+aGcNnAVTMDT3jFfph455aQ65fmcDvpwfdAXDg7YewDdAQ18XFbrVdOJCGSaahwy7rTxVKC6P7/a
t7QuLiwaBMF/cSu6IHivxgiPH5M1rBkyYkXHsgAKux/uBRoQsj728maKsazBVZIKYZq/xCxw5wC7
Op9St5zGhhbVkA1N9ejVuRnb1QBTa/rd4wsdjNIyLqT70sghHnySzA2rtten9cJmXEpk4O0BauR+
oIXKmuSDaiIGTF/1LWJfy0ncEim4kIq/D7Gm7OH9DEk7HrCMWnuU/U+V8mH89myjE9P745N7ywPV
XnbZh2kFGhnYJoCoUGE6n1YqwKgDa4kBMFlYxwCdkiLu83G6q4dRHAAu5QnVrt4UHH6vAjYVp9w0
adq3UL8wKl7/FjJc+suSmOh5Criaz3O5n92xiZmMrKcxAqkI4uuSxIP0YCMUdC29pah4ab3DR2pZ
iJAtg538+SCcGmoSheuyrGz7776YX6Tgz+gx3jKsuXBk4QTB7+MxEQEev1qDYvbsQY8+y6zKRSnk
1IjPYnz0y6//vs5QwkSyDggrXqKry0VGID8HBb5J/jh6p7C+8by9NAoUUpYkFgjiDxtXtWLCemKY
LWMzsTspv/MAhLDN9UFc+CZApQKejFoH6gPrFzu0anpTAXicNbV35AZPtIBDHp1vhLmwYRalrwUL
DpqCt/70IFHRltWFCQTW/Lsn7td8jH6NIrxvGiNHvy7vYwv/lFwf3MeoC7YRSCO81QM8L1cXZhmM
kZp7ZWYeNOlTLXSYMtuI/cKFaxItEpVDBsVSt0rcHw+gJSy6XCh8WuALrQi99awnZrS1mfVW6r5I
a3d9VH8n6/wwOP/91bDwPEYW0uP3IcVcx5Bw7xMFA/lUzHUGh9wNbdydmMafdtl9wbvs+zDobW+g
EmrpNjFqnqfaAnBBhZkWRhwRG1KP7qcqd/ZVOD/2MsJesfmp1kympiNeoKr/eS6AUSn6XRfKjWWz
Z9r26H9LsP6LeZOj2D2CwecI/xV97SMKWiUAmONrO/h7OnkJgXCgQ5sjlXKH+/9Gm8leYe3xQged
dPFVQP0d5/2HSlDrh5VPJ0x4T+iDpqE4Th23T+1syT1QKtYTDLdLGYNS2D1ErvkTsJzhWRU08mNf
7HL/pL9NRPR1aqDDf4pyv039Pvw59AMaE6NQN3bDxwXy989EvgO9UHTjVh/QcEUXALjjn1QIju2X
Ir2+QCz/UoDFrguJJi5jdBLPT9qAUUVUx71TG/pNwspw41XqCxc6caxpA2MzwC9YkbIcwLvW2UJf
4OgNDlR7WXtA+e6HP+ZIfYb80QjCw+xW+7YdDviptIPJk0m7BDJISD7VCF1cKAS2IRWpmlFCGMLi
wRxHeoSIAJzSave3rcK7orMBibSHT6Iv7ps6emTdUNzN3XASpENbpmQbvwNbtCp3laPEn8JhgEXl
FQdcoYQvfACB+DafdnMfvrXVWAEXPmdkbqeYWnxjWPWdvaRPpcOceCIwrBeR5gdWwn2zmVw7lmE9
beaodNKS0tQOjD9hXyUzSLlh2YKs28EQ2mBxICHGBm2/MqaqHLc5GjJAIpH66xz697Id30ovSqc2
PLg9e/AsfvKqKnUc8jSO5DDn5sEdo7scxiVlxY8QiH+DTs2BuP4erGFIowN5xXVKp3oLI/VTM/N9
1bHPQT4ctFfca1JvOxR/9fi166x04t5GBsYJjl44k6do4009rLDVvlPBZ8vPn2oiATSEEkVKtX9f
DCbK/Gz67rbmW+dMKRoSmd/YGzZFoLXWWUsncmgMCU5TOG9sglUQ2htSej9gAnk0i1EkbVQVwJ1F
RTyrmmw7qygB+igz7VQo6U/VUzljF4/uD6P1gq0LN74U1VfIs03tN6cIhiMrq50vYHOKipzfg/Pr
qJSK2t15RXNwgwYUSAgbJyBno1Ya5t+rkgzHeogsoMFMQI6DKQWQzo1BNieJKPpv8wgJTT/3/o2g
iuMCtUYPEF0HBwfy/+XaePdaK3NiAhxqzSff7xM+ZxwGgkP/HBbkxj7/eLmeB1plbWAZecHoaGQg
GlC63+ilkn8vPrwPAaD4+ViEN0kDr9r5VMJ/pfrcsy0b/7m+cR5idVr1Lajz/TJdtNloGAob38xb
uU748QT3LRNNFhNv6IXft5opMPv6HKxD7+QPQQsqph52diieW7BNLOIkEZioTiRoqk09bSOgGrd2
rwECNI2fNleb3hFpTkmzQWobaymB84z85aQ/SIM+GX77RcxDCq71dNBzXePIKMh9NVLw3OeRATkE
kj7V7GXuoDXoG1Uy5MZXk/WPk2FCy2R6arTzCCwkxD3d+3Ka6Gm2ZQPLTfXkR+1GCndn40QTvfsl
p/W3qCFvddF4Mai1VmINgwe9iPl7W8lvnjXe22Z/Uq6VlrI/BXV/KCadUBI5cQiRNjWW39DEwb3s
efcl2sFbVRQdhAjs+xFy9ZS7n03l4XBmiSudxByGrUskak9AzxNp3eWuvS8r/WzVDqCkVXSPWunz
9fvl45MSHwvQEZhigjX1oSBO6hCdllL6J2+UeIYErI97oZ6EXT51phHnvh9fD3jhOoNyLxofEPBF
f2D9+mnazpo4ld7JNaJvVte9EXljp/5t2ZznVBjTf0P8LZa+PxOQnY58Ft7JjLiZYRILaENP9psy
OgDmICWBRMJzUsvc5mjpqvRBDvbBLCtzMzR/HDPctbARMGALMf9mLB1xC5w6wYETAiQxa8wBtHRg
bR0lN13DdApLHf1KK4vfU1jv3UgQP6a9CxkYTXAPfXBI5axKNlTRrpFUW6dIL4BOQsL8qNp5fJ5o
BIduqIrgICJqPLVcdf/8+F6skdD6Az8Yuc26W2QOrKce5BxOFAn/J7Qk6RZWNtONp5f/8T2Mm8CH
Qg8KYReoPqGNNk8g8ulEIJF6z5yBvQTN2BzEyJxEogq3A7+dvACaYCxmTf6PGnyAI3B6sBQtTOcI
S5thMf4OX6EN4t0P5Ui3IcqebuwFBETNmQFhCnZ8+azaet7QwvvRDXbxLFTX08TuefFprkz5hEqI
t/HqAipXaFWZr3bvmD95Dr1hV4647HE4fbI8DaIQ1Ha/5qY3bqMuiF7C3MatoIwW5Ug23Qea5/cu
7+UdC0l5MoySAVlKx72yIDAvRT5C78gq7wSfoSVq0+ATl7n6f6Sd2W7bWBOtn4gA5+GWmmzHsik7
Tju5ITJynmc+/fmYc063RBEikr/R3TcGVNxT7dpVq9b66Lp699amOduMSPunJFdwseAuNgFcHK5d
+LqQINCie5vQbUsYvHvlAPf/Wm56cs6XZ4flRquKlzaB+FUTehSqHe9wsz0qVf1eyv6u0NqNWSjb
FNedaMV+7NwX0MMrYe7CNke6dXoaixDQXT1dzcoQzEAOumMGFq8JfmXBm1/fxz5oAJrfM+3rbSd0
/R6nBAi0gfeFRUJt3moPoUphCbHSHrvxRJYQVs0PqfqPJPy4bWZpVBoWFLKg4CHnvm4IhdjsDbc9
6pmxcT01sZMheTf66LsIS+NEG/NphGxixcMuDI4MA4eJtDL5gDnageee2ZokmYhUdk3z3Cb3qHeo
a5HEtR8HrjKxgsCkwV0/B7IWRlvknpkOx7A4Denzn7f8AMvT0FdUJXHihJvlfbo2iOpCJFBJrI68
VqQKttR4/4g6Sm23F2lpugiKaOkFeAOmYhYSQfCeGL2n9EepfzXlPSeqNz50aziDNSszP86Wl/Ju
chSGEtjI+h5i5XM91X60t9vDWYhTwRb/N5zZxAkFHPyZiCEx+8UbDAZuUfznfzMxbY2z+7WXYQWJ
ZExE1sbrj5W6EbqVhNl1WMLyTxmAqdH0mh6ijlRXqpNpuip8N+LH/tei3lSgoYKVC3ZhYWDc0CYc
BrrLVyyjudQ3Y51J7THSjJa+CHE8RGgcPgehIu/gr6PH9fbsLRuk7EO2YIq9pqGfzV6cZaXa5Hp7
hPwbHpnoTmVYKegqt7dWcmYLswjAFTiNTF1Ck8zpU85MidqoDgnBwrGtdPl+bILxkOZ58SPxrf5V
qcVwY/Qd/SO3B7jgGYCYTMlOYJTcILMBKm4fNYUQt0dNLYtdOYjivjUGYWXdFva5Bj4c7M4E2iGR
fjk2TSkbyM3z9ijB9ukU/RCRDvOk3dAoa/Cx32ic2aVI2Zlq3VReAvE6e9FEdNrQsB61R3+kYahN
1MyW4BR8bvSigmd0VL5HQ01rkqF5T+U4Cl9DPwruUC3ogMQm6ed6NIMHl5Bkl7v+uElrcLJC3IQv
VmuR0cgklzwcOmQKnWK2nmhys/HqJN7FSDfZfexDLtbXyKYXWbHv29jcduXoPRLNNJvcqkWbqKC7
8/vqe52rLYhsgTPTZMVu6LNDL/Y82Nsc1QQlhS+bIMQe9H5X+tAkd2YUEGL1ng0meZOHmrdXe40C
VmxY94EyVRRGX97KhaDdNynqbHqoxv9AevFT6mvtp9WP9AHldb2rVal5kKXO3QV+TbNOWkTPYtoA
SmsomP2k81Q4xmYtx7YihRC06WXVnerQ7dKVLb+0LdgSqETo4NSv0nF54smjSEf3Ua1F99hlWfUl
ghfvUaqzYSVVuRAqUZWYrnf2Omnw2T4fSzdX/DbqjpXQpPtR18znyG3d50JA1RiKS2Xn1ln8aMix
+5OHgf8XI53Y++m/BCBDyfHyAERVJNAdUHZHUxq+lw1EJHqILKIXrzV5LniRixTLbJyNFPsKJI39
0XdtuFVMb2u2pyF8btP9bcex4Bl1miwpoFp4K9SvL0fkxx3kAiE9frUPesV7HrUvnhRtxmRNOeLK
ENh7nlIGc0cFg1fvpSF6Piy96IrwWbUekcty6/cUqIzx+Q+HgxVdgXsF/jS0sObPJ8mFkCHSteC5
bd/7qAM1KdmuaQBwC1a2wtJ4gOHQfq2r9BTM48wwylXqMG7wHGrKA8t1UNvMbuLsIdbNu9uDunLu
DMrUKMFMbBYgNmdr1LTaSJueHj4PyQdjn48r9/7V8eXnLbCmRGP0SF1lBwY5l90E+PVzKdAFa0Qf
B/KeejWuwFV+lw0vPPpkx6Kfd8Jg0mgyfcfZzdhbInmiHkUfS0m2Sr5XUxLVr0F0dJsXiAzC+jWH
OZDCjx32LxAarlyRV0fqt3lad6Z+hmt8u1lnUVKLdfBcdMaUIX+lO/ZLQ2EldPOHEf6E24u2OKu8
2v6/uVnABrA2j30NDrZI1iBBjDaS9u7/cbfTbEyzKRXVvku0oQ2e066yDeXBqlbO08Io2HWKQdXc
Uni+zU6t54PvUDtGUQTqxkok2gA/Jdn97ala2N8YQRgBkKhxDX4XIsOHGtWE5i3+7Oqf1jAVCwsP
fk2lTgSXAY0ls+PDvhMLbvbwORdJBghUOz+kntp+hVxO34axQUgAB+r29pgWJw5RHpHGrYknZrYy
XWJ6YyfhHqDn2chmsRmse9+P/9wJGSKw2qlfhhf1HJ+na4WQ997I+iu+3aintP8UVhMf7coKXT2q
ebVjZQLw8t9VVkpNfDkONCN6rn8jGs1e3Nc54u9QKr6Z+HV67ul3VsNcO9yexjklGSheLIObNmXS
i9MnXDoNoSjAvsIV9KwU/k4S1ANV8j26Pl96ubpvs/xnqWnHSB+3apE+ys2v2+avV5HXNgJbgC3h
FAYBeWkdstLYRNkvexZPVb+Ja9v7Y7AN8KUzC/NadyqLNNbqWKBsrL3URZF+7SO5XdsoiwP5nfDD
xZO3nw2E3mpX8SUve+77ffqjb37q5un2VF0fYnoup9uJVw+0EXPQSNtYcTGWaf6shla1CTu13Ip5
t9YRtbAfMDNpu+sTbOTqCaL0chiVUpk/i3H85IoyJJ3+LrM+KeFbGqqP5ihtfUmnjYBKY52sHOqr
MQJUAa/CP7x/FiAlnW6ORSiNz1XVWvdVKFR7K0Wi6PZMTmtxcU/OrExfcXZPCpM4RmJOQpLuIRhA
WECgmAzmrkjus/igjrXN5Xnb5FUwg0kSMSBlyHvTbTrbHsXoVWihp+Kz0fbuY8qb6Dnp3XArg2Pd
WkoZrmyWK3s8IIkFJj0XmZP9Wyf7bIh5ZYGmG/36pPJ2iqGE9qnbfs2ylcjmar0wY4hTXznH1yRj
djmTfAOMl55VnYaYEBAuhuAPKc1VqLcuLMxexL2cZyjXYYF2nZC2/OhPd9z0+2w5WmVowrzKlAhQ
W2Qi8kin4BMF0D770yBl+nnmBkkAgH5XDJNyEUO8IYb1SQ7v1GCToY3arnjwqzWY+j9AdwEwmZDE
8wdGG9aDq5GbcPSD1YJqASF3e+8uGrBo+iaGIOuiz27a3PVEMVYj14kfwULIa9HDleecvv/s56et
fLZVccjJ0Gr8POhLqansUPjhaff/2xBmEUrVBNQq3NB13EahxTCy4Sz+cwu8WYnzJ3Dw1SpYSuUJ
itdYTjZ8hWg58deYr5am6dzAFEGcTZOewc8jW7XluGUm7suKkiuvAPUxp/KxMltLpnQZpXQ6VMCo
zpPHqSL0MCxllqNKRwk8RCHFm25YwTgs7SqufLJchPB4qtmyDzzpVa/IBScw4KeDFCH7EKfCGuPC
0lAQhUMwRGMkV6wRbYJyb9cX3sls+pNqeR+MTjnAMbriRZbMTMlPwiiMceYvFyew8jLpApjzeRs7
Vts9hSKc8atSK1defUKGkHDTyD9OGYXpM872QC7nhkBHjOsoqDubaQdnUvBEFh5gxR+TbGEKxDmZ
QaQUaV+cbbe4jFW3jSzvlEJY+xqLnvqmuZb5F6fm3MrsWlRGaUi61vdPW7X6rlTf//xMWr+9LyAz
8iKzX1e7YqAoWXqncOjNndUa+naEn2Z328rSoqBzyi1o0V5xpSYC1mOIapKkJ0v+pbffsvpzLn7p
029/bAVyD0DjHEnyz/PoLx60JqzN2D+ZBnlad1PXsq1q2bYOxxV3f/UU4Ulwbmk6uGebjHx61Iti
6J8qepGMMjm1sPva9Nx8S7VgH8rGa5LLP/5idDLPR7CVvEPmL8guCHV5cNltg0xtOIxtmOnE4RjA
j3rb0HVHxTS6M0uzfZ0Tv1ZyaXinmlfAVrFgIA8VPd9VqqC9BoLc2dUA9A6Ok3ETIsv4IctHaNDi
QkGlLYCf7fb3LGwehsszlgcQr6B5RZAW4TQBe+qdMkvbFOmLMKa2on5WrF+37Sw4KIjsIPjllc6L
eR4kSHQDS71WeyeQed5GCRLpIFsNaLocHOFtU9Opuoiupxk+MzWb4RrhZ6vNB+80Dq0jDEOKpGMM
nLl27bhEciWx7HHs4Ahao6Rd3LiIgPKGxj1edXYkYT7InSoIUKInnj0G+S+YZk6EZc8wiX9C3uuL
6ZZ/TOk6jZb3HtrjvMyuejngwaa9Ts29E9jOQ8JzDE6NrWskf+5kMGMATEekkc6OWQCTZ0qiFrrv
neJ+QHFyqKSnCOjFrimGYRMlgbkSVC4tIjVqwG4UK6GqmV1oVtGLhH04NcMAKpooIjhcepGe2uYo
IO1Q7FIpD20JONrd7d2ztFG5ciZcEFVyIoNL70M7SCr7seSdFB5nPl3N0K6NO5gQVyZ02Q5y2L/N
0J1/acc1o46wGY8ja3utfSqbb3W7MpSls01g/q+J6e9njnRCpOhq5PmnoqTk5H2vjKOlPUbWx9sz
Nvnj+Xk7NzPbGjVlFKHPBUIcX6gorEVfKd+suM3F2QL0+HtFNGWeBotNsQOWa+I1zXo3GscSzsCk
WSv+LI7kzIp8OWEFCORmkFgTJaP6GY1lfJ+a6prLXRvLbGvTbzbm7eAyFs+Cf02BjTvjkQzhy8r6
Lw8HAWS8O+W0+ZtfbVuv0MZp/Xvr1InaQaKl+PbaL40FvQkg9LLO43IedxaREY50zLuOSWxoS1Wa
7PxueDZ6VGNvW1oaDIkLskLTWK7SrbqRg/syUh6Bnv+aqDpAU3nF5ywOhsKjSIlkarScLYzfgDIX
6sx1knKwtpU6/OiUAWZHiP5WEkBLJ5PnwMT7w3uN8VxutMgt1FTOfdepqhiNGLnUDoDJoTbs8o0e
rzJzLQ2MSAJshAkY4wr2U/Zxi5wSzrvs93VS2LqOqMJa+W/NyLSAZ95mVIVaGYrphrDgz3yKymPU
rtzsSybQpZqaFklDwqJxaULpM4g5pQCf6e70r260137e3mRrBqYb/mwMA28r6t+ed2qiVN4kLuBq
tdd7W2tSc/e/mZrdM0A3Is3NGIuIszTI+mk/xbWyy+JwOJck1em5vpKgTbpUk7OCgMTntqYFpDpV
f5HYmOKdf03M7pi8VbRkzHXBcamChA0ZpjX2yKWzcm5htui6V0qy1zOIMdr3nYQ8Xr5L3XSj9Cvu
cinkODc0W/yRhKwsFyx+gqhTROvvkxU/wNOqmnYQ8+9fODQK5oSAcLognDqbuVQxexAgjCuxswIy
iX4tJ7DkMSdcDfc/Po2S6OVmll2hHIuhwkD2Q8q/r0l2L20uvL71uzmbUzlbl67RWpVrmFxALmzd
UX6K67cMDfbbx2Sa9HlwQSMKCGhSyTxTZoNoWPE6CFJi6jRPWtuNRf1QCEptZ7Ug3fWdPxzioO1K
+FLNZKWevTiByuQziUMnCanLCdQiMa4lPRYclTaIUcpsLVzZcotzyMudApgM3mUebEYhN11XRoKT
G3pyQprbfYCTW7mDtzhe8Z1LxwjtAgDIKB5PZFCXg9HrgFbnfBQcrde2nfiu0rofRJ85vysrtjhr
JjkbUBPWNb69qrPRLEK2neLvDLRT/1DjiucSieaz35+dm6od/TLxasGxvEeDmnjxdnvHrX3/bF8r
uUYMYEzHpqMbHI5/8/NtA7+17K/29NkIZo6mdCurriYLgbmRElsK7PCT8J32me/S7/9aAcUhu/yl
5PZEQ63crcnDLm47cJkKoQDl3t8luLNrjhbOQaHFAafd7KhYg5CU1lBHCyZId1ImxD1MPSmzsglC
RD39fb7pDI28FdDDRMvoOet+3J7KaS1mM3lhZRawd2nVi4MqGE7mK58SK9lnvecEFlUOL+l+QrWw
srcX7RF3KCQYpkf37BAVouHWJYJ1jouSp9Vkd1ob2Sm5qk1fKvdyrf7FYeIBTDV0AgGQR55tRg28
W+r7pekYYfd1sJKtOBT/3J7DpZUCwgBEjMCa4uDMyxX48docM8Mx3KPsvyrDc1usFKGWpm1qfSCo
poeepqhL31O5Hd3laWg5upDBxB1LT4Jf9cAZkn80gPwknML724P6XV+c74xzk9MpP9vilawULsJq
ltM13YGO7oOnZTs/MZ+6ETEk39sLoXnww/pT01bP4tgjKxa/6AM9b3J8r/nl/ZCvvS6v6aTgkqIw
A88nOt3XMKyqR8DA8nhfoKj1mgvBqUuiXdgmD7U7bsGx/wDo4dlFiqyer6yclIV7FFgZcTMYGYLn
+U0DiihyJUO1HKWJazrM3Zp+9DgHyY64QdUF3cfcD7+FsbXW6n9dz59GzS/L1KVMUCyzM4MIFKAg
V7AcKW3Ux5Ek5l1fJeIxAP762BZaeMj6yH9syj5/SfpS3NUglO+lpP65siUWpwCUHfuQfhjuwMst
0SN2VQcldT49UDR4gSroZKBDfqQXSroLjAjO8CKGFVHq5EevCWm1RYcXLlZUAtKiVD+iV5NtvSxM
N27eFwf00rze9kuhOEJuFb3f/tq1j50dmUbKFaULXMuBLsLf+Ggb2Rlx9ls9dO4mr3X/0FWitrX8
bG3BlvwBbD//TtPs5EhFR9qgCVwHueqt6YN2HLbQNt4e3kI0Ip8bmT7i7Hj2fufqcY8RKPQNuqzN
fdZuRmOFcnj61CsnwO6a8AFEDfMESGRojdD5nuWUirq32nLfB2t50eXZ+tfEnA+6y70mJQA2nW6M
PiWp8AkI+6nrVuPgJTvoAZEAQTkJDt/ZhKWdKeh67VtO6714VWgXvbr3mp+3V2VpvrgEFBCcRNxX
CJ9QbtQYPQPLSUOqAPSh9NbLbQtL635uYba59LESZTfCQjZCC3RX6N+S74qycksvnR1dASAMrJFW
6XkTg2GlqVbGlumINIiVGbgNemKbH6OM0LmfbYxgd3tQi9P2fyFsNPvyVLnczK4Ek0kWSJZTKA9d
urfklUr14tqTjwJkCL4W7ubL3w8t1XXDTrScGG2CnR63ORFVCdrQCNcepdcQXry1fmZr5iQTUmB5
KXWW06vmT82nc7TSj6o1HLMEIXdfOwEV/aq7st1l4l0F28PQyk4PkeztKV3cJ4CvCfQBr5O0uhxy
iyjrUA0DO5HGk9JWadX+nvE+okMkHb+OdDusBAxrBmeBFsIn6mhpIxvzbVRi5NG/Bgiu3N0e1e9Y
au6QdCCj1DR09uaciyD16KINg8hyqsbo7qWm+DTmsgTLTh8f2yjOdmIVDduy0LU33Y2V+zgZk60x
xvmm7dXACfw23Y6BiUTtmDQHSDbKfQUl1UZLrW5j1Zq67yLf3aLsIqNYC5M3RQ5/ZRBLwRwxDDl4
XuS0E8xnqhaGuhwN14mU8KDod5p2p4l0JKElErfb2xO2tCrntqaTfnZNSF1QNEDJgOZkRv5iSrF7
1wye/8P0s3qTt8Vak+fSSTbIZE9UmIRJczC0kLVSGMiJ6/TdXvqSRysHefHnSfeQTgDXoM2DME3I
4xQ1arLl0QfdkSLn9mwt1ZZhBgaYQQMG/1gzR2FWsPnkieo6AqI4r3pWR4+DYYYIvRjqRin9r+0I
k48waIZjGqn5bRBESFESUWpPRhIaK254cbQAeqGApj7Ag+ly8WoPpatiqg0o/lbUNui73x7ukpvn
RQHtMpRpaJjNQqTRzMJaK3yym0L2pXC7T2me7uqstytDjuwyyX/BafQ3Nilg0x5EWQuq48sxGa2c
1nnNhuyER7/cNuo/eZFshJbH59dC9FfKBEuOH4XtqYOW5JAxf0TnlFI8w+WoKaMzyt9DshGmvBaK
LS7TmZGZxxczXQgqzXQdsY7szE/stcLAkgH4ODhSpJ4mRNflnKVhVysNlArOsJOUezNbmaS1n5/+
fuYjGqnJibk4VH6v/DID45my3fb2Tltah/MRTH8/M1F0XegmHiYG6dmCvbQ7qM3K2V0bxezCM6zI
H3OJSaqexPa19Fd+fm0EM6ftNUoQGoaHYxPFB69yv4zoChqiuZIxXTMz89e+m1Ya7AquE6QHV9m6
6KmtyYYvmsCjUAaCn/4q7WxVYJe91rCcAUZX4a41KdStxAKLa3FmYjaKtK7Luqow4fPKUoDirDjG
pVttavKi7QBqGepYl9spifSw79sWJyIeXI8Sw74cvxRrjEGLVmiUQysWcA+R1KUVJUys1BALLoNm
4z8nSNm9JmuCT4uPeyCa/xqZ+cMGX9gCPnSdMk2ffDWHU0A5QlP4Smxe24XJG6IZk5/N2G+9ptrE
ufRy+2guRSNnHzC/ZPopW1uXfECSklnyig99qj12qfIae/2Wnru/KN7LtJgTIEAHwLhnrgBxxD6a
uqgc+Pua4SDAFyesbI/F7afQA4shUozW9Pczb4NmQ2VmHk//0jf2sdbSWLyml7Z0ddJrQxaK6wWs
0mwHjnIAYoMXoBPDivLF86v440TiuReNWnrwGmhVSEmG27aIotPt9Zo2xDwCZua406YGTpK3l4NT
aMZKfBM/l7bhO6W9kxoq27wvnSLKdohtyxvBGO20Clc80+JpgICF9sepvWTehVNBMqYYzQh8IBra
u1hQCBOIqw+9LohwWVXl/vY4F+2h3TqJ0tEQO1e1l6BKIpQk1xdABx388q2n2PtY5m+3rSztfhpV
KLX8Fg+6DkekMI472XSA1u0kQp8ue+6yt7CgqiCtBK8rtuaZjpYcfyiECrnv5lvsvXUy9LqbHB3f
rvh8e1RLB+BsVPPdKXtip7cdllp5K5mbNYWctZ+fBTxRV+pCTdrACc2vXfGubP7m66deBW4oIsSZ
3xWimFSoq5MRimwvsts1Ptrlz//v92cut4VFaYTd2CSf+u6miR2EaxW2pSsWgub/NwLSTZdn1JNM
r+ty03T07EnRD5q7E93725O0eHGc25j5gbI3FN6RU45G9O6zSNrKQf3As+mtyoQX0+o+SGryIkWt
vs1q+V2kbfj2Byz5oXP7s01QVgq1XW5Op61z9BzfkvFglYbdtk954aOneuqGH7ct/r7W566PHksQ
9LCiUMWcxcEu3iCo09h0BLEI2kNewnfmZWPw0pSu+sPi2fkshS0Z6Bz+xWNtDOOhKt2QokzUIGTj
v7dDF93RZ1A86yTLd20e0sTlw7vux/4/GWx6ByHTSzI1Xb/SZrXgzWgJRR1+YiXixpjt6cRsVH1w
VZ6NHQm15GmX8T9jDeS3sLOpTk+NHyA/ecXO9oQ4hIrU+pLhIAznvZvxl9sLsLCtSf1T8EShB6Ts
HLAwljpasgMlydzLX7Ug+DpoyAhXYnJ3287CMCBY+m+dp7+f3d9llVVVP4amo0Gyi8bTmgThoiOm
XXtS7aarYA4eawurLDx0jvj9Yk8B9NC5ij1mBzXJtgFsWH8xmjNrs6XnCQ2OpI1MB3LiMLqP1rqv
FmcLqkRp4iJnXWYBlZ8phdTGqekUlnLvltVbq5jfbw9hYfdSh/7PxPT3swWp0HsrCyMwHRUSbTH+
TmJro7of6v7jbTsLGwxCYTYwKWAY/ubVYWpGma8VDIWKdLiJdU04lGHa73JY0Vb85+IeoFsBYTs2
wBXTQqhwDZQh7hOivWPeJHuSIQ/w+r+MQ3zf9vrh9sgWF8mE+GQCwqgI1F7OoCcISuzDG0Sm974M
V3VjF7POEKtB96wDGbgiV9OEUtSCuiTkbYbo50BNeJMZiYW8stgJB6m25IeRMssIipkNSP8ZWyVs
dd2mV3ew/SoXbE+JxZWIZ3E9gRxPbDATE/XsIMdCVumtTtl6lNW9W/d7Pd+WwstfTC0cI7Tu4WKv
9O0Ewwsr5AcsxzAb+6nO16j+F5aOG3xC4pC2ohd3Fi4kat0WYkkwJX4JARaN29ufv3SRwyoCax1+
VSMtPNsaeZbKlTRaXA1S/6wh/6eoyVaPQzSlhY8+irm2kUBcbbQvRao8ZmOzUuNbqqqDD4NtjLKV
bED7cbk3ZYiWijzTwYDoJgwZRyUON1X9GsFvMyjtvtDqjZ8aG9E43R75gle5sDuLIEa593KYCLFr
DN+sbHjPJRO9CG+064kO+i+MUTeQ6Izifpw/c2mw6KG1BuhSq7V+74cIzSFK7G5hhP5k9aG+4l5+
PxxmsQqQQaQiJ2FizuPkf85cplfIkIcaCa6MJu6PmuZ7z7HcSC9Goki/gtGqaf2Xh6c+dvOtNaDB
jOq8XNoiIc6R8jtz31ZSeZ83gXk0A9i2w8Dw7gsf6blcqDo7h61t4xVib9dlZGz8quwefW2UTr1a
enab1NXGsFzrvUh5/5KgjrmnA2l3e1IXnChAHqAJXKUK3eqzQXa8q4Q6UE2n6fiE9oM6dnavnkT1
V+6vXEELrgRBQmRDOeYGxZ/p72fzaSmjl+g1t2jQbpuqYKJ2kfHx9nCWbdAIz5BAXM1PYkZM4hYm
14/ZGBsPAbsEDvbKXNmJi5NGBIizBk1yRexYim7TFQXRjTKWE5X8HQycT/Sl7iFng03SEFaiqUUH
M7Ud0sRAuuWqsRmSN7WSvWaq5gpf2kB51YP8Qx8lp2GUkWJPfO4/FxooYReE6ktspSux75IDPbc/
C4Ci1I3EQOu4++rmoY28D7VmrKSwl1wJPZWE1gCkDLgALncHsqNjKXGqHLdK5QfBkstXNF9M5JUi
817xe3VlThd3CuyMk+wzAgtzMAHSP5lcyAVlSOUYVk+hegqTr7c34+KsnZmYxVzUxN2sMDDRipN6
yXdxTbB10QAaXwqdryiYzKP5QG5bFeFJYEWIl4DPDb01GMGahdnCx3mrouopA5nq97K+W4suFn8e
OBQ5IjhZrXl04fd9b6V+xgyBaxYQYvh1ewWWgip2E4QfMEuQTpynKgdBKLPO7IHApQfde2h+GSmv
6l1g2uWw6765kMJnm9jYCp9vG54iivndIaNkQ5Mnnu4Ksi2bo1xnBU/rSX/F/SRrHyfitCLL7CF7
78ZvzdrxmRbiyiBEnPSLs6OvcNq+YGXQMRKnpWGyp0zzKAvJQ5aYva2USNfUkavtBABvt4e5tH4g
M/+1Ov393KWXqZ9UcI84fSJ9TIbmvckpuN+2sTiVmgYzCME1XZCz2CZ11RBWaMJ8dWw2kdvZQRLa
wvg5qU+N+tJUIZoif3FTyXCpIOQ6kQXOU4qdEbRG4WvcIukHNTro5T1qALdHteR+zkzMM4lFXXV0
cIum44XhN6uRXkvRGm3fNVaKXktXFREh9XYOmEz36uUKaUmg5hGwe6cL8u8KSvJpC18kFGI/pRCc
o5ur4uH2yBZ3okkLPi8yeKLn13xO4oft35IjNdyehv962FquGewUP0w2Yl2LO49gdTsgXLoyp0tj
pSJNuhklO7bLbKe4ceEOcq/6J3e8L+VN729r7VBG90a88iha2vbcUBOXEGHG1Xs9GCnJB0BZT2X4
pZF+DX+Rb6AJnzmcquzXrXFjC8Nom5f+STbhVv2gaivvhaXvh2Ibbie6bizyQZebIjW1qoyHwD+p
SG/HW/SNbm+BhbvcoDBJpAJuiTTfbCHg3VC8lvyM07b9wWtFu5e0XdrT7v/nQQOobfjIJ4YJKgzT
KTvzP1MCQCraTnfc3LMzKbwX+/EehG28Vv1emDG6Uwgp6VMEuDyfsUArVDETa81pQt3Oa9sa1hgf
FhwCpVyDR+TE64m48+VQSrDZUGDJmqNqHSC66GMnlB/r+I/JoiDhwGNTVpMBpFxt3V6NmnqE3cQJ
uw8TXD/58xthCt7gRUHlFF5o+XIYQSElNCQEmtMq22g4ZPXr7a214F0ufn+2dUMvymVt5PfFbpd9
SapoV5XhzjTh77Ya26z+/KQbsHdPzTbTLT7H19SyHo0m4ENHpUp9l65pcFxLmrMc1DdpsAKnef1e
Qf01yXOvUx1pTMSn3h2tz2YaV3atFu2Dl+HCjE4vH82UZ5OSpCKFeAkNdzLmB7MxiShKJT0Ult4/
Tnpv29tzvbQlya7RlUX/18QQc7mWAC0LcTRq1fE685Uw8A49y2xrCO6axOqC4wYCMDVP45JocJ8d
4yQWwxw1NdVRotbGCJJgxabkmSgFB0MOV4a15J00ugGnhsCJY2/mncbYGpCUTlQH1Q+5TLdK5tmm
+jbKf7FVeVlA6AhedcL/z6bPTCvV8wvNka1X30hsWTyO4lukPmbCh2Yt4FxaKxJ07FWTDpYrcgAU
7TK9sGLN0byu3QgTAYYWNPpWL4y/6EInR/mfqdkRN11Rl7MkwoX0r2r+YulrEd/idjAm8W8q89cx
CwnY1uxKDl0XmzQfm0OwjdGfvA8NKdy1rWY8Tu1Ah9ubfdEo1I486qHruyL/1JO4MXvSew7g4K0b
e7uIZ4JqPtbpix9+v21ryYnpjIzrnWwIvcOXO0MjYZ1Glak5qZz+Un1U7Iz0vi2lT6pZfx269KNb
QMFz2+bSBiF3AFUr1I5ksGe7UZDpmrASdmPmd5sicST5TjHW+OyXrkm6elS2O88u8D2XA0vdJPW6
QlOdKn3K4cHT85ULf3EUJKvo0QJ+csW10NAfpvSeoTq5vBWzfSHbgbW/PVEL741J7vlfEzOvF0pB
aYxgKJwGsvshEWwhMLZt9as1ntoU9Kh3sPr32yavpSm5BqYTNZVFJ3L56ZvO4pg8aKoGORLVAS1V
P4996z8EfqQfVKlQt1oOqEHXabQZw1HcjK1efSjNpnoqs0He+FH4Mzfy3onQfNAR5APsTyLANQ5u
1ZCN9JWQZKJp1mt6PksHhqNIztnibrgqwalaq5RGN31zvxN4YSp3FhlEysdreNPFTUX27Het7zra
VtswBdGNv/aKEK00qnuwo68BNBdHQ7Q6leB4TM4DPFnMZMEoGtUZxX8GGa9jWHZbfJNLOiekv2CL
REBgClit6ZTM42M5Jq8sdqPqiOOzadz3a4X9pRkDvMEriEbDifP8cjtV6Dp4gkyQJOTBWxl1T7G4
1iG1dImem5iFq77fIwZRuaoTlfJoW62w93WcJSHszmvXGGmX6ht0sShw7sn0DIAmuhyQogix65Gh
d7zK0zfZEG8Vof7gh+mua5Qv6C0dg6TYyWnwqRnTP0dNQR4jcidA4QrWcjbSfEwEhEBEwxG0wN2Y
tWLugM7gR1Wp22vxUKxcDksujpQynKu0OOGsZ4uXa2pdx/mIPVGyG085dINM905/uO1zlvYIhwqZ
B6opEsndyykNslSRKr0yHL1wXCQ0Tn/x8/Q+T8UThbfA7IrrC8XwY6gnHXU4FNvUu7/980tdJAQH
//3+bJaksTIiNeT340SLNVstw8QpxkF/NkMJ3WbgIwocCWKTbRC/fa9cMeSZm7h2Z/jCphCT+BDL
ib83IhAcEX3aW1Xs2ne9hAR4aHrKZZkbPWRDZt15BblJxcrNzxma8SvjmD5zlrYzKEuiQs6j75r8
wDOSzMMo5RcrQZtdscv4lENb2pveAxTT29uztnRoJw0EHjMA8q7hsHIowlk6gP7I7lTr0/AhiE+y
cnfbyML+pUjHc5zkGffZPOMEC6ck5TIlmCR+jRHflVuWZw3KuGZkdihFL2raOORRJPsJZNGHoaXU
Y62MZOGIgHhn8xIVUjSepwETPTXlKqesa4nt22BVWy32vZVUyYqNeR7Q9SAJKEcqqH3qvnr18GhG
49vtBZnmYr7H+H4eWLzYrjWGZK+SrcAvTKfqdkm6Fe+Td2SMu2rjuisx5tL+OrM0HwzQSNOX4sp0
rEI4+a7+6mr5nQfpQSivIcnWTM1uBENxBT9KckgBEmRPY237f0i7sh45dSb6i5DAYJZXoJfpWdI9
mZksLyjJzWU12Ozm13+HSPe73W7UaOZKeYg0EtXeyuWqU+dMLvdTFC9T+fP29C2sEO7o/0+fqTx3
jJKM6NjHEYWeKuQetbUSy+JI8GSbK7AQiVPzpbLsBfr0cV66jB4EiEV1Z9O19HGMtZXgeXEjnFma
f8lZlDmi51sf55PZtD/K0vB775drjSH40Xyz+StbS3EvTtyZOcVFu1FSpaUFrF9hE79w5qh05YAu
eAGoh/47dfOAzwZE9YhJT8ILVPle2lsyQE93xUGvDUKJzONMZjVUZeHNhmen/WlZK9fwyhBUTDbc
Tu9AMQMu2Xsd6Xc9tXynWMsnLzXFnU+Uig9honZrqLgih9SMeCHwV8uavmZu/QCFsM+62362XPGb
R9rOpOnGAkdiRda0c5cHOifmwbh4zb9WDHHZumR0gDz0njLh7GIv/sYHfcWfrpmZ1/NsS8R5Ylro
mwVIxOtA80h+WYaHyiVZOUqLZiDM9QcBYF6xGhveyImrdc4xjb9U6Xce/12kK6nHRb8w6yGh5m8A
GKYcnyyBnn3SA+KYaI8UrP42Redb9kKKl9v+bQlcgNTmv4aUU5Tzrh0sDlxNJOtQQAHEdaOg6aE2
lvpEfonZqe0cv6nKO0iM3ra9OI0UrRDow4CehvrqshMj73gKVGIZPU7sDuo72Ro37OIBPjOhbAiS
G9AdaWGiqcGfvEvECvvj8vdnFAHAjtjYykVkFqD9jmMHOyFyvvGs/0LMNXLr5RUCavcPVgH4J/Ny
U9Mm4YZZEPsY69/iOIF8FJ81K0tQstlps8l1EwFqe2KVdtdP7XYEDcPtdVrci4jqML45jFAlJgqS
IoalmXPshC9oaH8tUDWvVqKH2ZVexSlnRpSZjLheOpoFIwOkz9Eu2/OfrWaVX6rWGZ41T+9+lFM8
bDLZtAD8R6vKXYubEdfJLNcBETc1Q1YAhEUgxe4cjdE+JFW+c3oDGt1dYJD6Bf3MO5nIXzzO/jLH
5g5EKqes6A8u68HN3R9Y5/79kTkHb90M7pgbbS8XfRjiqeuryEZGlxVHvNXcT3rWyOcm8axdTPha
0mDpKeICSzLLiMApqlgMDTS/+qhDNNotDql574oQhWLL2k/Fyq29tM5wZzMZIwBaVz3LYNsuC/wI
+wihV81PbY4GL6vzs7J/nvpJ30hSbWOjg+zkBxrl8OBFOxlevGjJVgvEseemOvQtcTmU31vrF2DD
NuDjtreXdOV+WPIK55aUoDGbImELqdlAjO/MCKwu4e3NscTthKEAzIq7Aa366ttEj4ppKjrDPjoF
Z9xn4DMLDTmroqYN/zEl4g3Xfe4ToTebIdGLA4caxsNAG37qhr6/a7NE7kVq8kBq0t6Iwl5JACyd
prMfqL4F7CSDBlmHVZZmdmgrvMPLxuf2B7zvuRXFZyS5kWugP0EBmKHWGJpracHFUeB+h3NHqyPw
kZeHsGgsPUpM3PNZ5H5vrOgQ2dXXaFVyaenswbkDy+5BPwbU4ooZoBVtzUZw5EFNgDUcZEfyqbaj
X0Y5fDVrvtb7uLg9z+wp29NpPdpqI7pM4kkPI1Y9ReIDMBAHg0HyEWIZ18ybKA+0BPluGxga6MqH
jdgO9iavfFLfm2tPqMVVOrM1X19nQV8PJj9JS7hKnru+Xf2wDRGQtUh96Q6EuASOGjK21/qvVu6i
/z1Fwkzjd1WU+GNZ70Wm+Wa/1tiwOByg4jB3yNZc0dmzqR0kowNQ1eb4i0tUKCfnMzADH3h6wMY/
ZtRLHXJJ2ShqmDEsyBxb6R655I1pr8WXi3sNTGN/oHBgEJ3/frY4aZlDDRPE5UcjGn/HRfVACmsF
nrp4fM5MzBN6ZkK0JVpDxWyi96FD6eYbTXuox4CvlXQX9gAyQgjzZioH4MKUUNlOadxZNV6DRfJK
yrfW+dyWb+nn2759YcKQNkNxGnA3FLnUhIBm110GslykhDAaMyDvd5mg23ZQcUJEifZjxdfEQJxP
bl/DMY9+KcPKXrn6Fq73i+8rvkUY1cABArGPPa+2pcPu+2Z4HksW9iZ4V9zpB+g7voHRbcXs0tIA
0gJqMOjhUstTGjb7RI4DqmL20c5SX+JYNltUi4X1entxFrYajv/cZGEjcrlqCkgN8JY3PLORD9Dv
kNOxfPD6PRqy25pJuzcnvoLfW7roZ3/jGHCl6HJWS6oiyfVOc6v5hiPPFvkCWH78YBdTKBw7eY70
ODm0kFH2J68D+TQzjozl28jOwPRoFfqPLtch0m3Rtbzlgo9CeRfHGXlkTLjaoE/qTnAC0MiR2Pda
9G3UIGiC4t8HJhvNVjMyeOZOUW7fJDOhdNOC595Aq+Lc3bSb9OJ1Kp03rMKBouR4297i1v2/PfT+
XvoRLtxqyjjurDhHYB+63ax1F2ROIEEglPZBPd3dNrh01GfdGUCTQUFAVdAXQ/48bZ0RYaITmo1f
Pv+3zyvzN7a5U+o6Pk+7r+NBdz7yeRA2Q8oGuBPU/S+nyy2rvtY1fJ4591719JG2SyRe//3+fBbP
3PqASFY2Eb5f3BFjK9Lt7dlZWm2QIQDrMdd9wch3+Xkp6CwJrtNjU7DWx/sqTKfmG3pON+XQb0AK
+ttwcwpio7WgdclVnRtWbkRvgFDdSCTgHxA5GvIu6CkPLPJrcNf0eZf2FzArAJECkUeuIom8HCwb
uBaKIOwt00/eSgSx8nk1ghgEKwci8PlMz4HXsn39/UBVCBXN6Xc4Prh2ZYnshrS97AbzaDm1GzQA
le4ohL5WrCytB/zr3JQ+8wuqWag2ifEo5Jp5JGxXTNtB7Emzl9lKemPRCjoCgPoGOPZquxluNxhF
X5Ejp5E/ms6dy0jsjxqkuXN3zT3PgYiSS0E5Af31uAnNOfS63NsZsNYjuAXIsZFmjJ6DAfJBzhfR
Vd9qwMH9wvZiv0Y64/0nCkVZsF2jp8y4Fn/KrRgA09EEqJ3fCyA0XY5mBDP7IXttCLq0+mp6qJ90
hbfGiLS0E4Gzm3sDHaA/1FsSfYA5GGJi86h33UvCvPt8Yis38dKNhzSpBZLLmRVPhYKW6SiKxE3M
Y9nsoajlR1rYJd9uT+DSss0oU1TNPUC01Fc9aISACPAqwJviuEp9Y2C/mAeGP1La5d8Eamn7Alyu
YVRBMOe25cXR4SrHfsG9d1W1BSUfNbmOM2A0Y/+du/X45nK7CDkZppWDsGjqD8QKpWiwbSu3UjHZ
kjiasI5RXj2mLtvnRnKIqmwlf764Jf41o1ZWULsfa57UMMN2ogxyvhKcLA8D+wBtPh6QaMoRMzKn
qUYb35/qRyEPXfTDNV4/sCjQ78UTGv0MwAlfnmJXK9Omwlvg2Ff1G7WGvZdGf4nO/W9m/qBvzu7Z
CdXHaKhtE/e4KcKKJN5W4sZHPimxV15qi5P274j+ZLrPTCW23k1J6ZpHDogFTZD9S33HXtlg88yr
zg9AuX+m7U817MxIg6JCqssYoOrUFsRHckDbM6eyNrLp8kBnI1Ji5iroamloSJ/ixY5OecjzmJeL
NUGuYkamW0edbTRrn8SPWb7ydFs0AbAOLOBCBxzq0gTvZGqNTAdyeSq+DpF4Mgu2oRCCe/+2A+b9
/2bmm+xs/mwjZgmtTOsoNSZe8tRKQ8qY9m2YjG7N1PzaVNcK7dVIrsGlojVBeY2Ohs5MM4npEfKx
lt+nVr9tsrQJhEOLzk/jrHpgk5TbqhRV6DaRHXCujUEDXVQcbAmoc97m+xaSrJsxNmjnD9BJ3jXd
WAWk0puDC4E+P7PbwZ+cLj3YlThl6JRHKr3OoQNFo32MRqatDiLXUFadz3J0kkjbgHuv7V926g4x
IAWt/oxYpPC9YeiCISHxb40RYE8r/TvVdO0rHotkoyWyeWjkiDgYVV2wJVjo1kZFw4CQpm5+plFs
+FmapKFV9u1dTat0q/fRGlZuKcyAT0JSGChc1NSUPVKJdGysFuBpT/dC0wQJllajtRLkELn3AQ94
bkrZJ0mcWMIbEnqMPTB9PNZ4cq5xIC8dZSRGASMDsQFaXBUPWGTelBUOnGzVtw9znpdXUQytOPqp
7F1rW9I19salWwNHGOU8HeQ7V6QindXGTadZ5hEApx+OI7eA/Jw+cLzOTCjT5qVx1PeFiUDCMEJp
0GdvNPZ1Od7dNrMUS8xc6S5YeKDkeOWPqnzUys4xwePL3lqDH6Z62tnMAio74WELhju/yNfw2YvT
h92OzKXlzRyAl65j0mKS9ykiQJs9Q7eFditzt/B9D9WwPyzwCDLVohgUeGne2dw8ShutcW7q11G6
sqsXDhDiSJD1Qg4EPkn1SNUYdVo14oqCTv2vmLT6585kfMO4Zm2swbBXHh+LI0LFEWAChOtXgntD
2/Rj16PJxjGzTURoKPqVwHVxQGcW5l9w5s4HrZi8oYCFLomeS+rtOy25r7spcLpyLShaHA20NUDm
glcOepEvbXla1U1zsHR0el842iaixvb2tp79l3Jh4Cb4vwU1rIP4HV7NBIGqzKIfsQ3s5zjwL+4I
L/cBQ+gBBgoX8ddVkyS0uIa6iCLzOLT8txYZie9OZuIzUq9ZmiflakhnlpQF4mg8nIjEjtO+ttnG
epulDZygy0JwOU9yJU+6OH/YuvBtM/BXpS6HcjWaKCYER1bTvllZvnFZCYixu5JK+/NoVgc1y90A
FQF5+SuODItMdZvaAzm2o174UmdAm1qMolWv6Y5pS2lYVp3ue81kPqOZtnuh+ih9EyFa69t1NvqR
7QjTH1lc/8WAkQPSIeq3hLbj18IdbZDqNu6Dyevmzna16gUklHlgxBH/jHXL79kE32qB0zmQpkj2
bR+BPiWSjG1JZJX3UY5im+9wcOI4iWXvWd3Wn8DAVNx7cZSEMt9PbXdXoxHPjUO3CNF2voshTjdC
ek8LxjgKS9u9z2JhPeIKR0qS8TrUwUvznECDMqg0vb433J6eaOPGfyNqcTfUy5ptnQ3TtpZuui37
qkE/nT4EfECs0tkiDdAX4vwtKyf1vSojPuGdFlpWM27MyC22ZtFZr8ir84MXkTpse31aWbOlwzvz
L6FsB+8NcNPl4dV4Jfu+yXC0yIHUv+OSrwTmawaUYK8YmNnmHAb0IYwOtlxxDYufRyIPWQ8AnK+a
dHvb4iwmlQl8o/i7M/tPXbXWB7wQj8xCglDvBiWWi8z05RRNghmjxw2CcDXag32Z686+Kl9lfdL0
NSjbUtfDH04e+EssCPjdL41VvYTiRcHwWCLtBoHQC2hQtuDi2qEivje6/lMGRWbLZnEAxMrLbe/3
JzxQzy+wMLYN2Uy8cFXhv7FtcgCnEKWYIq+Dprbu28TdEbjBDALbU5NT38g5OqRc7RsZqe0nXrxD
vD76LEbH98qvmbfe1a8B4B+QchDk4Xq5nAqSdF0ywR8c7fxQA/oSUeHz+KdntmEE4Shi5GHCH1P9
5227S84SDf5gDUJEM7/BL81qFaOGMCQ5MveeTHdxe2j6FX+8tGnPTcy399ntzHuDT3QYCah9XtvH
Il25/Nc+r0zchCtemB7ccNJ9NZ2v78+xoHLx7/zMMejZj6eCGz0a8siRvNGxDe3YDG8vwNrPV+IJ
0+oKKVsYYOPe1oWP+HLFJy1FRxYKVWDeg8amq6K+jCr3LA0IZdQNO9sfUmbtWmlATkTXNF+47QfI
s2cYH0g+ESAbaAu+nDLBnKkuJ0KQRqRhMkkcFz3o883teVsaFUrts2gC5FzB73FphcWWmXLk1Y+p
Aa5A49l1H1n5Pc9f/psZZXkiKabRlDDTG0BXkmfTeRrxrjDiZMUBLPldtGrPmh7ol0X69XI84L8t
nSTl5JhBaFUKgH06A+JJ4E+rJniCiO5uD2xp36E4jvAfbSxo/FLs5XHFDI9j340kGNLMt+Du/pOF
Py2hZ0eH1ZrTSamTI+0/j+0rwL0f+T7KW+Ap8cBfoOwzl1qpoKWJk1O24UjTpybLVpJ5S+wFCOYJ
0BAWaFeu2JVAB9m0nWiMo0xt+hKNXrxxqkp/LcZ6CCtu528GdexQ5xZ/6TUZ35UgzAsgsRWFjCE5
Uidp/VoK3XsE2V76ensClrYM+s6AosA7xMGD7nLL1FNvxkM2GcfEzHepx9xQJ90jierRzzi7b+vV
osvSpsFliQsKvRzQaFU2DVJCuQTsD5sGjRzbtvtAeDZzuKJxFFfRFbGOy9AUrdUJ7sAScGznZ5Kv
+cKlKQORJX6/PbcEqsT0zPFaK3UictTGY1Z9N2I34ADbTtahGz5AdAyMy7+2yOXySOY03NZjjCYJ
IJmxL1i+Ml/L8dOZCSUjWw/lKAEpJsfanRhyYFX1qAkSYe4oATGR1Le0Lct9lUmO8i8aSA2z+gC1
Lxg0kOAEeBstfir6SctJnMcOWnG5sZFhzD/g5xEOQa4OZXJUIpQtV0OxE12wIz2K5kFPTlV139T7
lLkfcCZwg3iAQDsTWZd545w5q5wLaBbEJj0WZgApeK6vLNV8FtXwjiKrg4Ql0nxX3aK9aLJcDA09
Mv7ktK8T+EPTD3h0XB/oGJ3x61AuuhyCaIHNbxoQZDDrM3nos5U4a3EEcDOIJBBIXDE0ypgzMkaM
HtvkpxhoAKHC0JhWxrB0qyMOBcQJ5XwEEMqtbokpE+ABQO8xOkSfRRyW2Sa87TUXTaApGG+bme/o
DxzpbKWbqE4QOkT0aEcbhwnkvlOfZb96/uO2nXljXq34mR1lRzm8jhM0OdNjkr0mfJM0G0ja59kQ
pCP3Dd4CfLNWE19cojOTyuwBbW5WFdzq0Ru2aLOyp23cb2+Pann2XB30MrhxrsIUXLgpGA177AId
ZYRUAEqSmPtpyL5p1pq2zdJtg4vmH1sq+ALI9Uyi5ECPuW5ACy/dDOXL7dEsTRjudpDJIIMDDJay
RsRABFGZEyYMkrxW9TzD2SHUvWJk9sLqTpi7f1C9BykVEtaXB7MZHVEwF2QIxlDan9rSAQEt2AWo
T7Sp4z4dul9xz8v9FOmTz6QdB+mQHXL6OJgWSN+HwooCWzD6FHsayFBJH1kBUp618CtpZAivmPmp
QXV7AzpRVI9SiYYZUFe0fmQgC4YwxP4ldSe5m5Ie0biUebqVo21/5TpIlGPmyYBastr0piDPvM96
Pya8Hnynip48RIW840Ec77R2Vzh69zuRPDuRKf2L0Dp+S0qj3NB+LIOKm5XvFrK4RyCV+8NUDVsy
Tr3v4cLd61FW/Lw9r0vbA73LM30ckINIIVxOK7JFTlvx3D5m7cH1Dsiq3f7+0uZANx+Za98eWjCV
72e9MYylBV8UIQ1SNxqQw/ZdZjbBbTOLwzgzM//9zB8VRmW2KcUe1EXQWWHPV07s2jDmv599fyJ1
HpcE36e4FPonSk7dB5hmPRRicPeDece6yoRKDWKsNUchps6z71qafRV41vpja67cDvNBuTxIBpAb
aBhCII4eS7WJwNDGdigK8KQUZuzceR2QNglwqXIC7UHRuuN9Og5dWPOBbt6/Rsi3IZZHYsxFtely
DokOoNHEHetoW1suPkdriOIlr3r+fXL5facaxtxywDWSyAf800DERrZeGv63USgbOrEmy2znUTA7
KJ+7NSzr0kbDkx/s9sCzgcREGcQIHCawhhjE1PrI1rXlayI+cCSBPQD/Et5kQGApe5llnTcIMqJu
P8XUL8hYoE9OhrqZrOy0xQUBRyiwUAAXIp1xuSAax6ubAup19MAf+mwWNN32Q5T9mOI4fhH19AFa
KTzjAGSEajz2mHrVQYJgbJmscUijF/poDt8+sPJnn1f2r0lbvXdHfN4wfOOerJXJl1wY0ktAceNQ
ApSiXHDWJL2KWhU9AjFu1ftsrUdp+fvoBIOergsOTGXjErvkKF/BE8tDpQHWF//+wPSAO/mf7ysu
GNIhpa61+D5Fa/qjV60UQBcPxtnnlc3U6i0Z6vki6b+40qf6rlijulmyABo+OCfEZbgTlTgGN34T
TROOHnfvuLEzeb7rOF85E0urcG5EWeUskjSmJozY5b0I8nEl07o4hplqeZYlByus8nlUqqLEtTk9
mu4nUj00JJDW5v3rPL/wQBOM+jpsXZ5qveFg7hxciufyHQKl6iMjmJn/oUKPIpP6VI1A2QOMJreP
ehnK9DWtnqbxA8HCzHMALzt3k6ule2guUGlYiHmgIdVvrdatN8NQV/vb87Tk/XCPz/haEFZeASuQ
cmJo3vHArhWD/l+zkkfwte30uHsAPDT8gC1AvZDLRTEG6enLNTFHCW1AgMGOWu/WAVhw2SE1ono3
FT0gTcRMzNNtg9f7DEEEGMnAdIVGbxR+Lg0WdHQNKG1Q8KChyJJsHDvbIAV028j1Wbk0oniUqWBo
NStgJKt3jAWxuxLUrX1/HuRZUOemnJnR/H39777+nDefb//8hX78+fcD4oCdrGOWlKwLtQuBCcxw
YUDDrNKtYBCaH9UOCgZN+8AGc4dbWPch1uMFRl/+1KY1XNT1HoRl7DLXBt75ulcd7GFalw22ddRr
fmeigOHLlG3rkn2ORPtuvwAwN2RQUOgh0I20FPc5pDnkZKbWPLbNXeru1+KupR0HoABcDnb5NQUW
9AsSiyWVdRzNIYB0R5jFxtab1mrP1wmHGZL+fzNqf1jKdDBuThxBpFa0zk7QiB3NwSjfxqQkxzgl
OXB/RZveTRWXkAkYk9fbu2ZpU4LeFj0GcOI4qcpRbpiWgKQMwJUImehyDMpGhv/NghJi9lqfIOeN
h0byItN9Qe7+2+cV1xC1/wwgmzJ/5EFRrnFgzztJfcGcT5HiFyoOULU+2YCskSQoxNZo8GjfWz8g
Of7umwK7AXEyCA8o9rUKdeCyypOyx1uJej/du8T4fnuqFioj+D6ydKgrgiv3GorAkKj7Q8cbkZeu
fQPtKkgbwB3q2zELmJToKJv8FBiUDOmu3th2duI/Ze+vMeFX/EGog1pqZni59INMUinqBOmo6Vdp
4b3xfHuUSzsa6VTkIsFQgx5vBS8SeyJlUVfS46gfteyL8X4wGeqjc8sFgJiIe9SAJB8aJ2sQTxwH
VI5AQLOyn+eQSdltICMCYpu6c9isEi1WgkKJ14EcbooMUmH+nPbad/QH+YUFjbV+rYK54ObAoo2G
d3hr5GPU2ESrS1qQHGIwsYhCHu1Kl2+HSHv/vsZUoUI6h1iIdhUno0tuocUWyhUm2EtRGB3eX88A
Vw9y9HDXSNrh8rncUiIxTN5VGjsx8fZLipfbO2phkmbkMu5U6MOC8VOJcltAY828lOXJRM9LH5bm
d69fMbGwaS9MKHd3xVgW0wEm6FbDDVCvsIUuuDA8wWfoK3YuHqzKArhtCUJ3t2MnN+3vIOcRWMYR
LIuoHAT6tBLmrNlS/H0xptBT1Xt20pJNSjCcQPvhQDXV/EC8czEoxfMbYPnVjLZlp676hSPlN+jG
NcVjKuODjf6duAAuspd8xuT5Te+t8YEvLBmoEHBo5mQmertUNzZKNCLEDTs59BP3nW5lyZbCuYvv
K7tutDJW8bZmJ11safRK3AcqQLm1n8UX2+SOWxuaPlrxyrt3cVToUvmDAkFUoGxEvFcBY0RfxSkZ
DnzjiJXPL26OGfZNgMFE3mE+amcxsGekZkeykp0y7bG3J9RYX7IOHA/Qbxzjd2OY0CuCvAwwsSit
gYD+0lZdGYLHBYjC2BjoAHXSpFvxawuOAbcoUowIP1HlVPsA6hpQ7XR0cZDAfmW0jzWyaJr17d3e
x0amZC5DzFpRljKMQq/7AeJqxSnpg8wI8jSc1q60pXGcm5g3xdmq8JTWMgNj7Qn0pWE2vEKwokap
4/Y4Fh4HF+NQlj4XeskEwziiIqSuDyAxbbYIrm9bWdpg50OZf8XZUITLxjySVgGV6C6o8r+a0UNp
5Fea7Wx3ZWEWT+i5LcUD6NITXEthy50EGnb0jQZ4LwRmfNnz30knt63b/SCxCGNPHrUCjTb/bayK
h3BAnuRZmV2cZJMGOTJ4dfvA610s9la24tQXF8+yXMedxSlQD7uc1iJFlykZsHijBfSx+VQ7wWBs
qb1iZsn7gEj7HzNq7MZQWDFQIcBGTIjvZcJvyQo6aHGrUwTBIEz5g/S4HEhKtIQlgmDOxu8tiJmk
+5Os9YcvTtaZjfnvZ3vQZF6bt4B2n8okTJ0gQ+kOdG1rF8TCSBwdkjl4tqGoe9X5azaiAqd5UZx6
IKIdyBqX04uXvDs9hhD6zIjiGcDTo+to8C2A4XjK079GcqjWGkEWADGXNhTHUCLJDSgWwhHe7mzn
Qfd8xFmNsU2APffuXedbs8bTvHRyMSyAiKEjD54IlXKtLsyyzgXHPkPFFTQUVXRo43s55cFUP9jO
t1bfa3qoJ5vbB3Y+JUpsf2FWCY2yQsucKIbZBgDOCTscJdcxINIfuk1L0Jq3Ft4v7EQ8JRC5zi98
3CDK3ZFTLzeQ9MlPpAjhI9AvkE2BvabWuvBkubCibJLW5WkTSTs/oaRD5J1j3TXDj9rjYQoiqmb6
eXsSF/c9ysc6yPpA8KHW9XrHrkWVafmpJH8b+qtRPQ3VSuSwZkJZp3KojIJWMFHV2y79lbGNvibm
t7gVzkahrAzQhg0rHBwsPDn2Rvndyt48KHvw/i9afimyQxmtRF5rY1IWaZRujxbTrDjplbPh/EfT
3JX6sHIjLRqBVhhwgHO1T+Ws0Iy+l5E7wrvS+zLa9Ug3ls5HBnJmQxkIK5omb7sJ3rUI0CnWViEE
qN6/xfBUxesC7CQYiHLblUaeugB75KcxeS5KsO18Ht6PyUGOHskJdPKhNnDVOgAuNQJRsi4/eRoo
KO6I2Ff9p2hcQxfNk6F6HGAmkQxBmnRunb68irQ87oGl6fMT7QPR75n+/IGZOvu+ctXlHp9bH+fv
j1/65JtW/Xbbd2PYMFNnJpQoKyVsoEMmc7xWw6x7Ymn4AXGASxNKIGU30Lao2JCfpmYTe4Zv5ndt
uuaLF87GzCWMCg0y5NflYtOWBgNqRZxKFyRgUg+5ey/IWhFjyQoqce5MOYL2GPVmY3ZnxxFtxMlo
D8LYW+JOJisHcOFSQYD2pxpjArWotvD2WsShpdDU2Lp9aFr7vC3A7/lXIne399aiHQ/FdTQazXAv
ZeETbRBjVaKJyfJqv5We76YdNDuk32hfb1tamjRI3aF4AgY1FxKRl6cEpXaWRZ1en0SZhzz7kaJx
qC3JinNcCnQg5PWvGcXni7EkbtIOGJDBwyTLAMesQLXTB7G5yWW3Z4nrD8L0pfjy38anuExZa8Mk
tak+FYhwBvuJWcQv1xLxi5MIqjvwq+FWvlKLcgSN7WrCctX9eOjTYTeNr1H9/ngU72yUa2f9UbDR
KJ7ZalvuWnZbn6o3XUfW5RQBDXp7shZcJrgUkded0wYIL5RtByiR6Y0OtveQyzuPFiF6NVfiizUT
ir9BtGR2qQcTBgMVfDz+RYDxuz2KhdVAIdgDOgJXGGDzyl6bUtIxlyfiJLNiXzfsiUixtdy1dNGf
dLRywVzYUbZWURCgGvGiOhVFLg9olfmr7h3QxlXMfMid1LgDfokEQMs5G0mHyM8jx31sLee32ev0
JGKd7nky9K9TDBbWTCsheiisbDPYzm+NZx0YxCFwUeu8v7cmVtzVVvw765DUmyztxRbCChozK4Nm
dN/SvodPdazPk56ZO0043p57WvQyVTp5dOOkeLOMMg3sxiP+QCVa9CRJA7MDC48josg3aj1FgqXz
gtKbqn1il/VWJOUAgi/X2ksmJrTH0jFAYBDvic3NEEWGCnIVafJSZXlzNzGiB8lgWG+eVbQbsJQ4
L8A7NnjU6N2XXpRdENl2t4mT2sNfPf1TAsb0e9fgILZ3jfiLp8c2WmvlkPsWGkXRHjL/N86sYlOl
m6Q6QC8tP6AjkIIly+s+1ZVVHvJCgB8E2kz+6GRIco1E23U6bTZmrXWBLAkoCgsB2pzOcje399iC
g8YJ9FyUrFA6ABnkpds0RDtWXCTVyam+9fmnZhp9gVfTWqi8ZkbxziMHGXfO4mq+nRnzk/wxQbtO
tb09mD95NHUn4xmDWAlIxVlg+3I0MoljDbukOjFrcvaRlUOQEEiGoBRl5lNz1HYTTbWQiBIg4F6k
vktG5o+pbRxau25PWcvSvdl26QMDl2nQJfp0P9ptvpkgpfLcMjMLRm5aQSp14B3Nrg5J3BZB5Tbj
69hSb1emw+QTIbCSgv/gbfq778psN4xet9F0MD/Gwo2D2qMi1Ckk97hENRhVItcvGCkDA08m3yDD
yYpa6Zdl7foN65OVtPQ8C1ezhDAGTgV07I6KxK866bro/y1PbPiedXeQAtx04sFKqi26gFbC8IVu
X5g4M6YsiesxnXjQkj1Z8nuj3UcgJMy1t3KcN/xr5X3SabVtrL973dmCxS2LV7bE0sY7N6+46ZFU
4CqNYH4Axszc41VW5OE0rFwGi1ZASQAFT5T7rsA0Q1FFohjc8jQVaEILDL7LO586K2d16T6Y1ahR
4oNk7lVDKehgYzJ2tDw1bAPaSk9sq/erEmO1zkwo0zVNlWt1rl2eEuc17795zsrdvzRRLnYc2q0t
Ez0gyt2f5LxBoa+pTjT9ZI07M5jGXZ2tkFkt7W8UXoHWAtgHr1jFp3lJEUNdBYPg7qd+uo+geJpV
b0X8MvZrotTzfKhHCQ9AyHfjWkQ3p7K7rY6YpZV7cJ9zjrqKw1F/iYdDI39V7Z7R7yv+bf7lV+bA
e4FaCBK4V+SLYkpzEGxgNxdR2/v2wAnqCSWt9/ht3C9G9DEkFExkU1km29F0m9Bw3WHHhtEG7ZRW
7D3NNXwQ6Kdbd2DJwTa7YptTtwiAvS4CLeFIXw2OzZ+FaOWrYU/xJss856mhonzWG/ECTrAcOj7t
TyqL7oUVqfNS2nYWIiwe70YDqdKUNiW0PCq3CrvYG37VadYGpS6inbSjBuj0vvJrPpUvjAzN2lv5
en/Nb3FEfDP7OJislfVoh8Z1pCmTUz4FVOxY+pR2fml+WVmHq2W4tKKcknFInIHUJqy4AWX7yAtv
f//6oF9+XzklDUSOqthB110z3fXHjN2Nw4orWZknVwFYdBXISpoBIxj0gzuhyOL3A2Savr57HHNI
gcYyfW4VVx+yos3BvzrG8amFnjhI0/lubFfususwnMy61LjJcNrnNggs1f9I+7LltnGu2ydiFTiB
5C1JDbZlm3IGx7lhxRk4gPNMPP1Z9PnriwSxhFK6u7ovOtXcArCxsce1TvL089AlRhX3ShDD/XOs
XzWZttcXsbJVKLhj6BafB06DOI5CjJAwTdVDoF3pwG95cNJP1rjPe1nMcmlKsJITOYIXruqKPRS5
EQaZ8h0BjKc4R80pfeok8CW+a6Vk4y6N5Lm4RQdPNk6zo0lzIogj+rc8DcJ4N+dvoBBP9VniAlxq
M0YvEfAteGEreD1hXQNnj4UkMOkeM1ZW8dT1kgtzqQWLCDyMy7T45bNCo1gvR71QQXvtWZGx6eJ0
d10LJBLEti5uZ2mbf0hI3oDDM8oe3rVNQjiMiSp0+V4O1atdkyhFMWHgPaLbnpkvIJLfK6WMH/jy
1G0M8xo4evgQyFkKT2OVmoRz1qlBSYt9mHc7pal+qWG9GUFwWre95O6srgpswWiEQn/2xdwIr6Y5
n1usKleGe5DcunZBXEJ+Xj+by5uz9K6jXxVAZ4AkEIdGTL0Gg0NMSdDE00Najy+t1WR4A/nPMUQO
m/NPdixzZC43chm7/hubC9eHRkXKnQIxc53+LvBIAsKRgBukGu9iR5Z1vFwfZAFv9gOlZqkVnl/V
yGpVUqdhddTQnE/nY6286miUBNDfXeoc1NvhbcHRhKZcjBrrKwjPlWPwBBteHtMG2Vo1eUo7GQ7o
5W1aRKDTHZDASAxfzBPxDKzjFquOY80HjMymyrYrUvtmqwApCyctOocQ34rOWdokZYKhzfLY3KXR
AVt1Xe1WF3HyefHpaeOomhIFnzd/HJzi/frXL58d/PgPXx8TkEvi//zQ40RVetKDVClqO9CDWmXu
go2kcctQOaCOL9mqNXUGozcMNPAw4TML6mwgTZMoYwxpZYqq5p41kdsRZOZST8HjfX1p68IAdo3e
SAtWSMhrGUmht1mTVceivsuyLyYS6JEDGIW6cVtbylC5uDKizwzb8D9pyzGePHQKHBBboZA2Aggt
DrkbKX5nv9n1MaKf6vwtIq075D+uL3HtygKDZ8nhL4cnFjjVeATa3Ii4wCjAvjrcNX3uhobiddM+
mXY5lYXZl4Z2gUT8XxpHjKvmULO4OocIDeGxK/NhgruCevH1RUmEiG9gFzVdr0wQErfkwYjSu1FR
H+uQywa3PxBqxCODywiPAaDHCHYEbaxYlEdqZhVHYCMCJS9P4l01gyWjTCjgZqdwHp9UVtqbuidv
6cByzwjpkcRp5o/6YLtqUSh3AI+J/bywP6E6yHy9j1JfAf/RwxD1X6yslPXxrBChInI++c3LfT5R
M1XLW1PNEZyjD2JX9Mqr08UPYa2+Ogi2Gn3wimZ2HWPaA23lkIYA5uOy7P2aQTr9Ccu9O/kJsxOy
NkmxbYS/Kcq9HkYST04mQLB45oC8abyssf9qWm7NJJ9f06/TXI1gFzBAlncVErzHsi58kz9W+UsP
OdeVeHUNJ/mo5c9PNqlJbYxiEAhJc2+mXiwblZAtQtDdpKzKNlsWYdheyv0597Tb+R5gUID8gkEq
PNCAdj1fAoa6aKcpfX1EPO2B+mguvrTOl9CQ0WZebhXiGkD2LLxxCOBEv4poXTwoCN+Ppe1hdBmQ
2NeP4nKrzr8vXBkMdnfxVOD7mulye+tMG6e4+Y2GCDT44v1H+RGcFedbNZlpwRQnTI5xZ/lt57jx
7cOH8KQReoBTAVkZhLrnEnJakdioi+RY2w/oUCwKn+U397udixCu3RApDOMMeXIcekCPe8zcRLc3
35+LEFzMGWw+nR5jFbQFdjkgif3rR72mSie7JOYbygRZ+JJmydHI/kQoADgyNu01XToVILhLkzXT
xomwgDl5pdWfoWk8IhvtkckQihh2XWGMPIOMvvbIvMv0e0NmPVZIuZaDwJUDIxdCWvHOzekcV0qt
xKjHDIgo0PnO9jV9TIu7PvySowzX6Xea872Pf/f0l+L8LpJ93G9Z094cuZ3/DuFuOvrQhoUaxkeu
+b22xfgplbXPrG2nheQ/QOTguFxwuijhMM5VlyZHe/R1uhvCT40sapeJEK6/1QyDxVic4EXxSHTX
d3v0Z13X7GUjzn0V5OpOVrH8hJP3JIyNtgF2WnJMrG8q+BmKvVV79HbUwHMpwnHgNVAjTCpgr8JN
O+5r8g/HjXQyQjLMDVxS0AAHZU4jhnxgSe7qdFMVu1bWYbhmAk5FCGehp3Y3tJkGze5c1GvtYn/9
IFa/b6GugIy/DXdfeBVbRWU1cKFjuPWuQrxW5p2sHvTJ94Xf7+iYThpifL93nqIcpMJPAImfZdRh
qxp7IkVQpwL16KTBePTRzLZa+gAKL80+Xt8o2UIEXRpnlDqb3MJBfLNBaWl7DloVR4mQ5cG4uBYn
6xCexdHGDGcHmvnjGBfbuiMuqxTXNn/0xqa3jsjVZOXL9WXJzl94Jc0pVgGRjZ2b5m1ogczb/2/f
F57IQQeWIJ2W7+uerQMuWPLKS36/CEWiJAVIpC18vynd9ncmm4CVfV54IPUutZomxYGgZ7n+Rt//
0+aYwtOosU63YWvjY9fdm/V2kEUelzqLjJNGP1KjC+iocLnjeHCAcJ4RUOBUsctZ/mNGsl+vx32j
M1n8eblVEIZaggWXdxmfEoTpWTdHc9OToJi+hvlbDsib67t1ecnPBSw/4OTNKBPVrngCAfa8G+ng
A/mddMz/FyGo8gPVD+13VDwSO8057RwSzEbh17zzuPJitBIh61v1V4iwVUzXGzMtYzVw2ruOP+OO
X1+E5Ptie0paUKXnIWoHLR3cwrcqWY/VqgAQrmrIdK4g05t0MFWkCdWAGZ+S5GeGqO36ClbPGiVJ
lCXQkXbRTm1aWq23wI0M4gQ0hnYY0x0ICUGGBdLa7XVRq2tZCt+AIrSci+JnPY4AzVZwGAZt/S4E
vJyMDlsmQbCxaCjVIl7byLST6lOclp9MNZOVcNVVIUB/Ql4Y3dsXvak6GUemdBZ2jKZAB0xR/IrJ
oa7bLwrYaC2VG17UtL8Bz1y5cZzsB1ru0c7qtphUoPXtOKiAIF5y/ZjSWUAqBLupJf1A+mnQAlP3
6q+KGrRqgDay208OI/2ok9qoM15A6pF5toYejCZBqsf53p7M3K8r63ZudiwFYHngGMYAGCanzs0O
c0bg57cEY8OYM4s+o9r4D7f1VICwV3YF+iFUatTASg/J9PAvd/X084JFa8A1zJoZuMs8dMfYL1//
4RBOtkewZahEmENJ8HnF2g9gYieS76+9YajvEnC+AJxYF3PCfTUVLO8xtV0ZXlfvWufZUQ/a7ZEC
DvlEirBJYY2mRK3QYZHrFA2Dif/n+i6tJDoxbqWhTomQDY3dYqo5VswU5daEBEn+aqqfCsp2McBW
tSctKQ/L9KzZhf6QTV7Jn4fxZidpmfUCo5sO0DAdEBvnKlx2vGri2uaBbRd+EhW+JIhY3NJztxXf
h9EBjr6FERgRFQkNrGWVqZwHbCrB/4QJxMYzFdZ/nVCb3Q4aKe5MfR4ktfg1zYC5Vpf6OEGhXHAt
C3Sstr0Kf2AswJ4KbhH+aLZo7Sk7s79HJ1MvaZBak4cuNYJCzwIbKWpiMrNYb6IWr6pKd3ln79vi
LqPbNJTs5polP5Uj6CJA6HOznOtlXeE3zpp9U85fr6vj2oEBlwvPKM7tEjCwZiEFLdTMARZa7sw4
fTRJmLvGMD2CM/EBjH23h4ELdtVfgcvenvhuWaymsU0gsGi/mcN9SWu/mj8PxvgPthQlHROrMvEG
EtEaaUpYj4AsDDR0TKKhmfDSv751a6fjoKyMuXeAoRB9+fOTleh8ruCIzgjFEoDhVrsY3BTXJaz4
PijeIEONpxOYaeIMVlIlSWTyRa/HygPfVQX2w5S9/ych4qsGZKXGSmMIKUd1Aj+isalyC92XmgwZ
a301iD5gGlC6FmukKZ1Cli9hgdPtW+VX2D004+fra1k5ErzMSIctsK5grRT8KwZ8tMRSGPhSjW+R
8zv7hzAK/SX2R58J6ATEi1+qHW8URePA4H9s2m8gvWaxCdSgl+vLWNkpuEuYWABFyPLcCbo71LVa
zorCg6R1WfcMxGPz5oEyoC2C3VMDsz2GVcSse9tE5ow2OR7oU7VJ8vGxm8JN3bBvty8EyF545NDH
hg55wWOq1MawwalFAq48Et56Fk+9ppL0xK4cOjBV0Y2NLB76LkQ+jXIquN5xvGlh+UTmp+z3P6wB
3M4fmFQLPtj5NaeKw6LYTnHNq3irNAOQ8J0vgLyW2Pq1M19GeSkOBl1MYpPKPFqotPcjVGvQdrMy
bFnVfUtiJinorLkf1ACaP6YJwWWNVujz5ViNzRpaRLC/jhO6oabMnp4ld2hJ3bJW79wujfdFpN7R
ih+KpvzZaE4LoIro0/VdXXl38DOggdhRRI7ikz3ReEb/ccqDbJi2YxY/KWb+tU/pqx7GyHDNEkVc
mXYHr+cHcCKwXsG5IpziANS/EMiMPMAcpbblwDP71TfOAEYGh/hxPQ2b2UHz+USV7FvTgxqlDI0R
3SIWOLyur3zFeUAEsQyIwawTVL7ODyBq7IYoyy+JAJjSgK58Dh2gmTPPkjEfrAzbYdFgoPgAJMQY
1KJzJy/UbGIoCcQKPNBo2T/GEXtlyhSVyP/08S6jwDPIFJ3ek8ZovS6ktt8r1j+EvLj4CKnRsw7M
c9GW0TCrrLxXeTC18Ua3q2OnWzdPDyycrX9FCA9xMaZF0eo6D5AScOn0aDiK30TMSyNZm8iaqVnC
D8xFAw0P/QrnGxpzBxykasYDR/eiyc1kQ9dr318Y3T4uxiUUGRvBu2CBVDkYvSF6sojET16eP8E7
XzAxQUyA6QGAYAnvipMiRh60ZA7UrELL+/ckI5ta/ZRHEZgTX9TheLumL6C+2KcPyybcOY1bsVOE
zRw8aNbr1lOi19u/v0wRw4CgbKF+QP2dqHdfG0iRs24Oun0EirP4iWtPSby9LmTlSKBdGl4YA2B6
SKCeHzmCuMmqh9kMHJBZfU6bL//yedzN5amHsyfukRH1FETZZlDk3wvzLkG38nUBK2eO3/9XwPLn
J5uEVjGQZxYQAFOwa7QGqxh8x/6smQN4uWtv0CL/usTVHTMxPbD4Fpgk0M4lxsweZ5KAz6UB+Fm0
yyXP/cpDiRwdoBvV5dYjzjz/fDcOTdE2nRWU4PHAPTkW6T8s4FSCsGVsqAbamq0VFPwXQ596osua
aGRrEALWPom0Fouwgj7cqOqGNH4ruRvrEjBaA2QF/C2iAeqhbpZoKLaCuL1HarZkBy28/SHDQfwV
sfyEE81SQA82t8i8Ic3vuLmyWEODfS++3K5Np1KEeNHMbPDVciwkIXsr22myguGiLoJNBByBBmhG
dOuigCt836FlgZGazArM+AfFeOm0q5IfxlvDb2/hQCM3GqmRqFg6rcVpZLXowXRWlFbAs7dW+e1U
tyclzr6/XMuT46jqXqWwtxZQbAdvJJsW/Uah8auS0RSvb9jfdQjH3rWThjFjrGNUAW6yBymvwbbh
OwY0rx/8ip+E9Sw4eSC2wky9YHjBt6bMSPjQQDHfMwXTwc/M8NJ/0a4TIYKtqsNeKww7BPR5Z7/G
uba3wv7H9XUs+3GpYH/XITy66ayRRB/B0IMw7K0e2DYqhhlNmNP+upw1s4vXEDgqmN5F64sgZyqj
zMaZ24FSAj3BBxPy9e+vrAPstch5AdYAHqUYoNTcSdRpHgDh7uzM/K7/ZUW3rwClSYwIYX4DXpAY
mmhGC+h0nZpBn923P5NEolBrC9CQNrbxDwjTxHZ2CjbDoh1MvIQVpv7S2oubg347iCko6lFCWnIE
DrweQWvpiBDPmFItaCdv1l1nuLv1FJB+BnMeRa85ohgxeuDUjEqaID0NBF6MO4ebUmO7KJYRu1xe
cogBIwYa/4GXjpf83JjYGEIsGxUEffOE0TNlS61jrh46ttPIl+sLurzm55IEsxV3lLCygSRl+uTU
9zl6GVX0G2W3j4edy1m049Q80lTJy8zRApWOnqE/93XmVh2gzQu/aQ7d7QOCGJ7FqBDcbCC3XMyc
2A5QGjJmaYFlRdCC2DWjx8FSXY1LckWX1/5MkJhiKecqs8kiKLS1zdR/b9Arcv2E1nQB5fyFgXcZ
RhRVegQKBNiNAJRd5bXPDZa6Wjq+Vx3bJgN71/j47bq8lRUtcw0fMzSwZqKKK3UUDr06TYE1Wr8y
ClNjyfhRV0Xg1ceIAZqdLgJjsEkabZoZ4NI0X+KtEUvO5NLSwISBtngJfOCkioyGXdVWWhzh89Yr
6w9N/JjdzixzLkHwWkyrz6c81KcgZMztu0+zzLlb2yG6kCiAC5mgX0TwgUlsW4muFXOQJrNXddQd
Iv12U4aKzV8RghOcRzad0Kk+Bzo8x477I/KD2ShxUlcSP0g9ANOfIj9IcOLCvY/KWdeGHto0tHd6
6BW6W9Q7Gu0ixcN1NOdNT30qK3Ks7B7qawSZWziUFL7SubGJhiZnTdch1a2BOaHtMVdx++ZBAhLp
KHsjxSNektCYW7XXS/TYRO92XGDE1R/Y7vpFXMkfAfcNyVsb3gTyn7bgHWUZuDr6AbWaqnoEYv2W
Yf6cFNQl2V3UP0blfTbkd1V5syMLqah3IH2PtvALfmQkegE8pyHJ3jLHi/nwc6yNDSmM7yB9uTkN
DlHoVYJHjgoRsuHn56QlZq6SvkTS1dkXw+9RfVLir9c3cU0VTkUINzVlFdrP+xr51k7x2Tg/ArpP
ogurIlDjQpYCEJdItJ2volZytWZKgtxmOkTuUHZPGhklMpb7fu7FYqdMA8Dv6CgB8r9wWYEBpPOp
xTKU0dkCfvs5r22P5sP3DKD5wHkd3KS9ncUAMlE8QFoEHd0XV5cpKcL8Aqejd5FrIkP56/rRrJhp
KBMSRzq8c4QSgo0rqT0AViecgzJ5JDVzJ8zuDcnNFXd4y+h7QQwLQm6E4ueHM4aTzdoIKb2MK37a
cC+XBUorx38mQTiaueVKOqiQgBOx33oZRMfyvwsnv9Cso7V54cZDDux8ARV6t7XGVLogNuv7Mgc/
a6qWbtHNT3WqPdlRTV2mGi54vCWJnrV1YUAHuVA081ME5+eC6yluyrgverhQAKCKQ2+8vTcJfRAI
KIAbsMDDiqkkPaSz0c9xHyigbDLbw6zsphFwW5vrerb2BkEOoNoA6wzsOzEHXhIFTREK5OiYb+7L
LWnpI1H2TQeQfr5Xu9hnRbGLbI4ZHgnkyXI6F6cHvw0P7UIcJjpvqFdxJdJZHxTJFwXId1l/P/fo
bMtub47CXp4IEt6KWQegmWNlfQCWmNRbgMyyWlY6WdMIjIPiL2BVXLbOoDyUWGmVjUGevSoMrWyS
u7q2WYBiA6oeXB5MPAmGNNP6KaoYSnx1bm872FK1p3d6ZPs8k3iIKz41sDBQBDJslOIwx32u2xEw
38Y8L4ZgbF94NG5Y9SNSULwIo21SvV1XvzUzhyAEvbiIfi+51wwjp0bRQfu02NqDr7H08rT8pRAi
cRdWngiULv7KETSAt4M69kbaB8kfGrWPzU/9ezeWj/VPiUu3pgVI1AEjHaTecN4Fi9qVaZ7p1dQF
bPA715DN1q9tFybeMD2L1w6shEKNZ2RJPhRt2wf9nAUTRkbCunmxbBmqx9oq0NUBNVugqZG3OdcA
ikYFbQRUacBZ7P+OVFn78prZRlIT7NBQZhRYBV02yiRTxyTsQeoXlOkfY3iFA6/2hwojC+l3q9he
V7K1qwNVRp0c6U0M3AvLsRW9KQB/2Adhm7pF/NZUP3OOwrEsXbCCh+Ygpv4raNnXkzjeGVHb1tpF
UP6kt6lvFNMBFJJ7nVZfar13SdQ9G6zc5hjk9YzsVwo8QRyyRAdXyuj4GRR5dQSqyySp8Di1pLJ5
R/A4FRoYSbrucUwKVHGJ15gUzeid3+X5KyHs0A6F46JtdJ/Y+ud/2HPYKhRD4MJcBObVqDpN2ePC
ab3h5tneHo6WBRx3GQ7ExyMhPiLAA0VfAlq3kI8VdGmgIB9UQlgQc7TAUVI8lPP0uRoHDAmBb5vM
1M9Tw0+KV7uL3icQWpdmbiHVUXgNsX8CKNXXyumpt1HSVNmu0rNnK1c3LZEN3K5dXfT9ACnFANMP
Iohz3eiLCCX3BBuS0X1ZHxgGJW12e2MZGEjA4rQUn+A4iK0zyOI6Jpo258Agj4W6U39cP9QVu4C0
Eco2aCoDW6boL5axFvVGpU1BUrZu9WrOtzcZI2CEecMjihZNai2beHKB+BhroVng95cs8Wrkw9Ay
eX0JK6bH0Jea74IjfDn3DD6/qCL1OIHvQ/csIFLM9bGbf+rm55i8h/ODXX+6LnB1z04ELsbpZElR
VTrMDhHj18pBaTXXzr/9iwAkdWF4cO6idUONE9xHEZkC09g0jj/9g+IiCkVXMzxddDBZwgJqozHn
yaFDEFmO+2RrX2JV4kyvOByQAM0FQADiaiJcjUjr7NKqyRDoTfpN4c62413iOmiMZGULjigz3l/f
spUH4VTgR27h5EwMI2Fd0qhDYGUgbpu2QAv1quQT6W4P4c/kCLZpKpnVNhnkMNt5JLN938T959hp
tv9tOYJz06ijVhQjxwkBjrbXnmjzuRjeJhlE5ZomA3gVHVFAdkaHkHA5NQp0x76FBzokLjcPYSt5
MlYsJGZoKMryS/si4IPOb0rJxxRotf0UGPPgthpaWND60b5d36u1RaCNbWEkhR8FPtZzIdSY/+86
FoA2adlLKeOmWBOAlB7y0fBvAOskrMKJq4ZkYzMGfQz3spWRqMs+LziYja33acnbMagnn1sek3mY
a3fx9OcLd5Ek6LPjI75vG9uxc8Nip6r3VbUZZSVniSCRSggEy1RNgVMY6K3fZG5mH53Zy0xkQCVR
5rogzN44CG4vSwSF3ZmKHZdjQM3BdYzEi+jsMuuF8Mydeol6remwtTApLiiezkXsNJYK/nsy4fT5
G2gpbHIAd+x1DV5OQHB4EF/8T4S4cZhaAGeWPYwBb5MdcFynDphoXlM+ZNWB0gQI9ZvrAtes5alA
wYo1haG2jEMgHX7k2cOYHMr6LZM9Aus7h4ZLwF0ApF5sNlJmy0CvLBkDBXBRM8aXjHghp5HxL6ze
n4Uz5P/ECPcHNe4wQy8w1K70eWvsHEWWjVw9H8x5IB8FdJILBKwcjfdTE8EA1A0ZH9gw1I9ON2Ze
qDXFgzWB0jHvybC32tnZx2w2JW/b2j7C+UdqEt3Zl/hK5syQ358wVVmGn1Ryr0/+IBvclIkQPIK2
XAhTHIhQy7eZRb7qfHIwKnFd69YO6qObEQ2N2mWfOZ3qguathiICCKb8nkhc2bX6wUIJCH7ABcHw
ooXDDsc5rHgPWEl06Jm123Zfi/4wZz9nM3VL+sOwC9dKZM1Vi3qJlxe1XtD7omJ52Q9eG8bU2/qk
Br36Bm72TaWO20p7cAo/bFRvgc+9votrRwVGOALWefz7Ik9Z6vFMM42ToANcr4fXL3uaqDE880pR
JAf2wcJxsTakWPB8o3XaEue3ANKAqtCEso89zNu2fU7IEeWFLVLZntn4nco9AMO5+ti6DZLZCtla
5J4qez5uijx0DfW9Gg9d8ZP0mFZid3U9bK7vhbp2MzF0g/0A9NhSVjl/++3KmYtGx2gUN3ZhZ3ll
qD7rPfUQpgPB62AkO8zWwhMGnPIP07hj9RHGwjMmuCH6cRju4AD5VSZLkWuL2It9ozB5SFICY1wM
2lqrCJmdYRoIWQMjPziJ7YLfjCjjMS/flSI9gpOgBpNBbh0m0KeW7zzO0Uo8uBVvdqHu3Pd95SpN
tLHT57FPj3arelE7Spz09ePF9i1tFxiVFbO1LSvCoVBxvHX61bFjd+ZPpHvhNQi3EUxXNlJ34caZ
/uTm1igOuX5fFUE8xQj+C19Tm02TUc+0JsB1hy6qAkeaHq+f74quLyMWSx1gAR/8mD0+8erDxh6n
MMesxdC288tcatEhKvR6Q4tZ1kGxco2RX8GY0eIKr6BPRoNiNi2OrFLa6sDafN5O6TDfm/PQeuCL
bz/brK9eGsVR7q4vclXyBx45hq7gzSw6frJIU2OmmqKmE4w2wHso8dX5qZ2fiibajsAV5o3kVl+Y
YeTlkW1EcxXmAmC1lk0/kQeqrRQAknkXJPaDNj/8ub6aC9cCXwfj3qL3qEDhap1/feaKMRKmon5T
muD16Fnsoh+490weJnuAr8voUC5URJAnvlxjrbSjM3bBCFiGCVCbbkHQAYFsoGTbLpzORdBSmUL2
C10KIozb0hjKunHqA7UeqNfSyH5ANVF3bSX5og2gYsJ+y/qiVjdzgZbCCA0qRmJNqnSyPtep0QXq
dGgN1VXSB15+aW8OcJalnYhZNPREI+DBdIM2QYxemD4xmBtPb9e1YuWUUDTE7VrSQFAOQcdbqmdg
sOJNYPH4a8/r7KWouOrpTqh+uy5pZcswAqahExkhJ9L1yzGerMXOKXorkwKSQvoDEDDPoH25C8ds
M2S9DIZtZVUGRqjQ3Qf3CE3vwqqKhKtWVJs15v+OZQ8+njtifb6+HIkIMa+B+VULpNQQoSr3bRS5
tfo0yuaLV2VoKBBRXNwl33S+ZTnqqXFSh1XQJtaI3Ew+wInJsqc85JbkEq2cDkwCkJFRm8Qgs6gH
YOadna6sGhSPN9y+M/m+HfZT9n5901auKpoTMC29tKLDcRZ0IA8rJARp2gTOkJu5W3bqtO+VWgPh
EIKcsouzPe15ImkkubDj5lI5xow5VmdjNwWpKiOZQjStRF9E7oEG27XKgNBtNYa+pjxEN889LOJQ
AUPDlI1yv5glN6EXRjeGZTBx/cFo37Jclpi4rDp8PLoLbCVK8Ug0C95VOOd9okc4rWy4x9xLFT5U
1rOlwgA9GyhYdd9Y8hzWd7mM5nnlhcKEOJxOKAgusZg24n02zopWNgG4fNhdqljcAz2eLOa5jBcA
FAKbhIL8MsoJN+1c72srn6aR8jKI+u5zpmqvg6Z6gx75IUhn0C/E/LivfLU2Z8+JiSTmv7x0Grrd
APaDrJuJ+FiwHWoIqLuJjHkQpYPPSASQFOLejrSPce4TKaL5MPS8BOEXzwOnIF9GJBJDLqOkWn7o
ma8riBCsR2xS4IWNah7Q/M9cvvQo9QMwZ2f0j330vYoD6+YWJ0GgkO+LK10DQLSWB2CKclTLVVRZ
8+6l/mHXYD+gFphZJqJB5E5Vt3YHCeWf5iGTmAnZx4Wfn3Z2YbMZH2faw6z6Q/hy3fhdmtjzHy9c
WtAnTcAVxnko9n39eab7PN0b1f66kFXtpcjA2Zh+R6uj4DFE1FEis9XzILXuo+Ywxw/UlHRHrOzT
kpjG8ApZWsLtZZ0nD3lbOAWjaZwHBOhw7pBurq9g/fMoiKNXCs1SYst5k5YG1RWWB5PqN5rl8liW
l7p8hWBXrL8Sll9wsoBcGwa0TOZ5kGl0O2UwLXm8r1Jrp9LwMM+55NzXFoSuaVTz0D8PD1+wZnHS
07JF/S7oSnBa6sxjqnd9yy6L4TCSyIMvgTZoLy5cYBKW9phOE1bEwofJSb5FPD+EZg8MXfKgdMBL
p9nOUPv7WFU2Kp+8qS4fE9pJosKVh/bsZwgbq1tF65SM5AE3B+YlyfSMtttNW3Y7CywsmFn4nTT8
TbL2lWsFoZiVhZMELJYLLAYAh9pKO+SBOVjB5GT7uE0OoJHaNsB9nHm+Adz24xTPrgoWbr3lHptS
FOFTMA4SjzRsU2Pg273+o1ZuoQoXAHzVJjr/L96QvndayjWSBercoDMlAE2Tn1WyCu6KgYeUhRHW
VBdsZkGxOqtUxtmyMvR0HWYb/FzPcfoSF9SrGuZ240vDvl5f1qpAhFiAvlqmrMVeEswvKTwf0jxo
imdraN143tYoVCbxY2NYblsRpEbY7QYN4Nk6UsgGsB0uxo0UpeRD2sEc6PW+zzazGmFQXpJvWT2u
vzLE2YmoRDTXUawrRj7SjiEh+Z5wGf3IipSFvgetsxiiWDJQ52bH5khj09wqgqh4nepXln9h2pfr
B7Rias5ECBcw4YbF1NEEVwLZ/9ac3fWvyxaw/PmJ3exwmULSYAGxdqDolDbMH0raS2zZynU+W4Lw
upSDlqp6DSGd+tqRfKfnDCBlsxfJcEJlgoTbUzdNM+GNKwKzd2Pdj9CHye5yXaa+y6kKXtjZeoQH
2UiozlkBMZT3HmO/rCx3KzN2w3iL+sHGyt6tGsnQwvDssd4VNHNpvivG0OPls9MrXgbvlxxIzl2q
HGqe+Wn5hmjNGwfLdRy2n9m4sbXanYB1Wtxp+VZLus/gsNhyZwOyOdfRfgN5xS3Ya9bOoJcrkKPz
a0v1I9Bup2CEsM1fZPjKwDbL0peZvE/I1HSlhpaQL078SFTZ67uio7hqSNUsPQhoDRG0KBkmLczy
olqaNKhWblozlez5uoSFmUlDEgDxyrmeluZcVNRkVaCpkzfaGLKUdfKu3ASs4a8EwVWMMDA/l1ZS
BaX6eQh3yfRqKpvrl022CMFa9N0Aeu4mqwLVfte0Q1P417+/ov5nS1jkn1zmoWtIRRi+P5LHbETT
8d3Mt1Enuc2LdgvafyZFOGxCzX4yNByFpdMHZOrcKNzBF3JptVWUceP079dXtbpr6DUASKgOYkcR
mGPWdERtUVUhBj6kltvJWuBk3xdUq5tJh6nbEsprfjOy95JJfMXVU1kgMhdMGISfgvXTs55PdaNh
vwA0W/YvifY1q1FskDXzy+QIxs8Y4S8moQo5MAiJ1e/q/iG0n7iMQnT1/ClAM3DP4QmJZSAlbRkA
d2gVMOqi+tPyfaG6VfqqlB6XjQ2vXsoTWYJGq3miO1GJvQtne1vl3O8Hdje09u2+3QKe+b8lCSpd
8Cq3Ew1LUsKdXZnuVPhdKkOZXlsL9muJGP7/5N357VygFUlrOFVgF40/OCD+7DoQvN4MeoBUFZpW
gXO7lH0Bk3cuZkir0DZYUgc4Ipf1z3Z8NJz7ZrY8Q5YvXdO4pbiMhklUci7gLi0a6iw0szqYbT1y
NZ3dFWg6SAfnDjSzt8ch6KADiyHYS5f6jaDd+O9xldQFloUh4sof8w2A5nXAafNnO5Fg6axZBIxF
IvgygW17gWs007QejIjVgd19IXhvTX173aQtP1Y0oacCBLXmcaopPExrACcpvj08qOmbQbZm/bvS
d/9NkqDZIH4vSUiwbeYnNvoYjo/Kbdjf8enzP8gBk+EyFb0gfwlGtA6HOY/muA4iHUXqbiT7JAt9
UAGiWIz6PI8l8lZVz8LcFTLc8L1Ff0ChcUbKAeuK9Z8F+amSEvm8dzX6eX1ZF7YOCHrAM4S/gTZw
gAuI29dh0MOsqyzgqn2wYOcIkuhh9mkM+12cKQ+pLsPEVj8ikzPlgEzEE0jJYrgV1XbBS8jsfuYV
1hdoKXBV1YaqXtnqxr6kVr6rh4hulKyIvLgPi7twtkCxPjflq52Hw8OYjqDy+n/Ufdly3MiW5K+U
1XtUY1/auq7ZYMmNZHITSYkvMHFDILBEIBYEgK8fT1XdKZG6Xepr8zJjphcZMxNAIJZz/PhxN2t6
gNx/swn6ei0mhKv50EIGzE87tvHWRYO6PeGv6ZRH8xAXgeoe2trqMqURgbJWMmWsIX7h+My7nURc
l2pVGvrc0pZTYMdDMiLNjiviZWZeXHgXT1G2ajqcoyBJSq9pzFGzPv7SAaQvGQ8vF629nGKii3aj
YKYMwC+T3S2fz13b3kge7x9oudJon8AgpLshe9LZ64h4+2byutKn8VqKdQLj23VEFqO7Jjde2OeN
I7psxcorWor7TZkDlzwvhiaoVDeOmF/ZJE1W9WrMmViczPMADNEe5GsI8vlbBgPOfFrtnU+ILsjo
g+ueKrFR02rwZLWXN1qG+YjyytZj9ad2WKNNQ9YE4rMqKYSpbO649Wusu7kYl6ErCddDJnqfgKNE
q0w3ldyQqWkyb8YfQkNYoegCDQ9f+pkQMPWbI5D7uZO+wr9tyMZ+CTaQbaxg9hfQvWWIqWRdBYXf
+rAmqIzJ0PqxbIXt5MYJFppRr/FyOC80uTNNdEvGJoSR6NrtBLThMz/EE7IIkX8bdV0x4JY/Q1WV
HkwPEqo0qdk0vk8u0WWCDLlKVrQ1NIxmpInmrUq1LJ05ms5SRQWWWORnjK3Bji1SlShugVzOO9Zc
qdF/XubQ+QKqoIZFCrM5tYPIZiAdP0sDftg5T2rxJ4XoU0vvqX35/em2QnKumtwJ+aqS5+E8Zh5N
r8X0RYXROSjYGePkWkT+WcyOIt52a7/Vlb5Zxq3jrIWHyiQiiqyPGGZAddGD782UzUfkbgO1mEpg
5i5tYaGt3kZOlsxouXyxrpPZYM5XbDPDQUx1aZIOQPhF3R5rG2Kj67Kg+lSDcFONlx4Ns0BtG5ie
iiC8cWf1kyH4Yec7jcCJe5ugcRKo8IcRCIM2qOPJDlezxNFxw8MCfGX1b9PgPlzlQxTRDXMkzYJx
NnEFjQCRQSeiUOQnof0PIdH7q3ysmIhhtVFP8CztmKPFeBrvq+AnZ/lPhutb/+Z3OZGvQxvFKy4x
vrlJ1vJzYgov+cl5/rOLeO9nZRK3POyWebjqKiiKbdzmspN55PxfjtaHg2HtB0VTa4YrAoYHywOe
kZ9KKvzsjXx472PaGyhFo6+MSSco24AMOc47kTGR+GUSqSkDAjCDS+X0AF0JGAwaWzJHf1iJxrqv
Y9s/uzT5nM4x+yNG/4/n+T/rV371xwmo/vFf+P8zF4tsaqo//Pcfj6+DbIb/On3n/3zm/Tf+cdE8
S674m/74qXdfwg//eeHiq/767j/loBu9XJtXudy8KtPpbxfALZ4++T/94y+v337l0yJef//1mZtB
n36tbvjw659/2r/8/uvJ3PM/vv/5P/92/Nrja9mr7M3L149feP2q9O+/kij47URSgV4TMgpsByfu
j339558QsiAGA4sW2png0f/6y8Clpr//6nu/AeUFgAJ+NYSnoRT76y+Kmz//hCAejHuQr0F4BF3p
13/e2ruX89fL+mUwqMo1g1a///qtAvJXFHPaocFviE9KfuDwoOr7YUmMpicRGjnlZnbbPQ3RGpaY
zFYV2II082wxhzegekDYYjnWSbvrJ73FTWV6nVD/dS9Y3G45CbJxuZ/Q2uziCIcUXU4hG9Frtatw
/ibw8UTlv0j9l0A/oj8ZQhlmB6j3AX2+d8YMm2qMNjVlO1c6+WAhwso3s1gLHTU5qUhWM72lmj7U
sH7BdlesfMwogxltg+09Qnww++eoiPvpTkYWwQfEhdJmgVwBzMYyb2CfEC9+rtLpZqV0C0ZU2aYa
pbktDutM921h8Duu/Rmj7P1e8+PAftgFwMKZor5ScqNHfhALkNToKjCsnMbwJ7va+zToxyt9yFLE
KFo6C7xCKCsR78v0M8r6N/2993MEDH9ISP8hhg254Pfb5hiTQUFvSG6S+qJxWN4nt2u7ad0KTNus
dT7VcHRMhc2SsT0Keob63qb1ooKxS52oXMKM0RctAkl6UNiJounBoBnCce9nTBwKmqTSVVbj+wx9
0aff0uNynoZ1FkFzIvavCUJCw1nOEJtBIr9cBJBLhsbWoC6lP4Bl2e4G3mb+0KLr8TBykn+3nv9c
NN8vkg92LqcRxgCAd4E1koL14Z3e9XeHE2KouEKvpdzIqMYdN9v5mdVOnpoH+KntWnfINYj8MbSE
cbAMGJTOqzYVbu/v7+PHKfX+Nj7k1j0iu2ip8R4YZKPhwIj4NM3ceMpA6PjJnHp/vvz4xB+iFy6C
KaX1jG3BRzyGyKpCeWZyfvZEH2yS/3kdUEtR2QKy4mCn/X5kUypFp1uMrPI+URHumVNlnQVtuhdb
Qh9keh6BUK2Dg3TMzUqOnE/Ich68tMnXAGONuhevyqp6qlAT+/vRfl9x+/HWPqTKgYJljmIGAXwc
5nSOkbxACt44aN2py1qN2ykiJZnqm7+/7L9+yX+NyIcNOSUzCPsTXvIYdUXIecZhvqvEtOnglPv3
l/px4zjNp78u9WGLgk1fI2qDSyEkypQcsrr/SVPSz67wYeegRjptKnEFuzzK+JMyP6ke/uvBOgFN
eAr0X5/+/t3ChL9KAvIANlnjXqK91cSYHbA6S6vnvx+pf7kcTlVlpPmQCfY+LIcm1uncK1xn7Cik
5LbC3Dvr7d9fA905uNsf9lkQL0CPcE9uoh/WtwpriLz1mHE9SuOKoWViwUnXJHt0NhS6dYohqbJk
XTPT200TnanQydaaNdgk72fAbLWI37ywuWysyRIpWAar87tJG5VFjVTQ9MNHE+j1ttW0I1143s93
rHV2QTdsqNvmA6WXpFNFb9qyE+HWES+1thvHdJlJ16OOn53xBUzmvI3FgQjn4NLjhBQr4ZDW01D0
6zK7lsR/UcGdC5BZ7nWoMgbrcghX7qcB9x9jdY9YNSSFEfqwqddqY3uGLVzs0TucU7SpV40u5Ho/
EvfgT2zXOWan7VYIp4Qp9dEbXp1D4/KnRsZvYTDdR+F6i77jGx1vtXe0zXxtuviNmbSgiLonEPIr
5tzSCQPH6JnGwCkagzAsi4DSrDFpFvROmYi4iOyVhBMYsY+yDTMS+NvQhlsuViAFII7UR29MS0yR
q163x1Z55+34YhBCrLv4Wo/P7bqtcDaeHsEO4aZy12whN4Z/HaLnen00wYNsUxxOX8Omv6pm1BoX
UwRzCkGqtViFLLhlpU7TcpmjjVXsYp2TMzN7W0vvLLoPxpYfonTr9UnmnMx7V3bBFrvxND8/TRfS
vIxNv5kdto0hpofXUyQ4Mw1Oin4Ji5qHICR5L4mZNxBbvbVz3QGXiVUG2Ytz0KAvOExJM1Lboz/Z
WwFXQhOr7TzeVrTL0uWs91QhxqY0UFND5e+sT+BrBgGYJNrBISezp+MBVhlslqB4hjk4oZmpZDE7
BHPjifSsWCj2cZI348uMDzX9kMlhKZInnZIygv5Kk7r7UQf7uD7jWGVhTPeMffV9huDM2WDMB8hI
TPoicP6ICNBnwYjZxTX8LFqRe02d9cIve94Xeko/9dOlCm2BOCRdVKEQ9gF49GgpmURh9sgNGgmu
nABOjCPANEVveD9toCVXzKIviD99ZnWA0y/I+IxV1vYFN3Um6wGWplNWmRT7sXeR0qkYO28T8u4o
4+Br67DHJlgvh4gf0eh7o2xy3iOUdYJnt6oPMZCPGEGoNs8mgGDzIO990hVVfDdB+4pTAdj3SS+v
NqC5AxAYKqY7FP0RCC05keoWcg4lddBglMqCXpkGMBp7casg8zXOQ6hYN7j9WOcInLaBjTAOAsQq
RNJpc5wJyV1oAnlLHq1LwcBG6uh6Lrp2Jz191o88p564gLTEo8CvGc8rE37JPdTmY8hNgZwBVQ/e
KowDqt6MZxHclBtCi4XddyFyh7EHnxg1cB3CN+OxWlAMMn5Jo2DD7QIzAJFrzS6S5Nai8lw5YU6c
eDvNVbaEXgmF9OwUTHoqj+ruWvbh3lqTN4u/b+u5bOSw6QB6whnp3g/kLmJRkWD2r+kCRKjsl6YM
xvk8XeLLjlQI0ZwsFL1A6xCmZa/2abxmZOl3K49y2a1ASpq8TfRtpObt5D1Oti7ZcBt2WYuXI+xR
8QHeYM2eQhI+keQaAONhVtW5t7gAXu12hshBhDo9MDi1PjKvLXy8hRDbtV5kOYVQHKxuteAbFxdy
hQDEa/dB1W2kCnY+gP25OdkhTZvApOWkAGPxtEzQaRjFhT+uyBXWrCFevoCnWJMC8kTnfoJiJBDO
qo3PqKwfoDCxhWr9ee+9ORD/RrsXTc3ZMtGcRGO21OdhU1/H3nT0x8fQq2+kmffTdCESVfhLWpK2
yxZv2EigYnAEGzygA1279bHdgc52JIzdy2rImUvPZDRdunF/sbbtzoReXoVN6ZFu36hbWU8/gc2+
sSTfHYJIasGlg1oWegeh4/vhSCfLqkDb43ITNvzAPGQBDTYDT+Q8STPH6zb9gJTQY8W8BBkxbYEW
hBJyhWhBdS5mxEoyma4gIdja+Ce39sPx/OHOPhzPcZsMHQIyuYn6pPBldelUC3RY1yxU9x3eZar6
jdZd8fdhwQ+hx4erfgg90AcPzEIJANRzm6fBvTZsGwC1/PurfGNA/TDsLuidIH0nsFj4ACjRWLmJ
47V4uFhkkYl2IUG0bTToTLLkJC44mByutZenAIBRVS5ekKWrOZvG5HONV9H5pfDgZbDARcWceVrk
4Ylqg9yaWkCtmFeBCe6C0UfSiKpCuBQ+fnV0XkIgsXqJ9ja61ze6+aRdH6yROm+Vm/luOe18pIRT
YvMKPna0zRzelm7wWVSlHyA6qVVpRJCJxG4WGm5VtBylr6+CeN0k/mvT1leUqKvTmovc6T6s+89E
tUW41ledSssu7S/Q77dJa3tPI7dMUnsN5dhHC0A+prcRyJzZLOdNv6y3isCmZjK7YanuFxt97nR9
syI1cTy5JZ6Xd8jGRMzeZsgaG5MUdT/mmreF6hFo4CBBmSZfwM/++zf3gYCKPOU0Qf56c99SrO9i
YGyB8PdwUGiIengv2Q2VtwHZnGCcZE3OJ4zxem8ORvEt9t4q/Ulk/B7oP10dTSXfwCh0I6Jb5jR9
v7u6GuH0KQNcnfOtasxG7Omx6UN0uJo/pui/BSx+4j3+fYQM38GM/y2w+O5T21d+Qu/Ux5/6fxB9
RAP1dzPihG6+gx+PTf0qvwcfv33+D/TRDX9D32YEHSYoZMEL+tRQ8Qf46Px2Qh2BEcAQAUZIkApC
evsn+Oj5v4HU6qKXGtmhj05YpKB/go+u+xsQEOyoHnr+IWKDus6/AT6i++xdxoPO8BQ6ON9kShwg
oBAZfT97GjkuTT0iHKg7bzrr2cp9FD3XtsvtKMMX2DcxJL+mcuIdEcs0osKKxooDOjgqsoVMFrAB
2mLLuapIOnWHKoJ81gtNFtAqbOKTo8Po2m4rhgpGgYpo9dCJJLGo5s3Dczhr+qRmlkC3YEDNwYRw
F8sjVMkO2PN4/WQ9V9TnxHPXQ4Iwe4uwt9p0aA+OzxZncDrE+L0z2yLtZbyGJXpjWLpfZCDkxaLl
pHZho/SdHHB+Zp2sZI/DYhjXEgdc2+dhPdD1DSXkJT6PpgWy5G3LxC5hUcxKgf6fupwhmI7kgHU0
cLYLZGFlNobh5LwOY5eOw8ak3RQk2WB4EsNRCs6bwa5fYu2XmlVz9Yh2DRQxu3Dx/SPcp3w3h6o3
BBxRWKMgBa2T9GFGTMLqxRhuHsZ2sQuQ3GpA/JAMzsZME/p8LTRab5YYoju5My5BXTjG0qvWqHAo
fEPEOedBg0jfG1EnFaapqkI7joFbIldoI2DCuxFywdFY18FZFTlVk+ul+7y4BJ4unKTsqBcCdTh/
ifpnPgWtzfU80FuUeFECnNsUZT3pTUUfhOyxR+sVy2yXwhXW5Q0a6h0h5b4ayYhCR+pRJJGLgxKt
C/OwY9tRJYom9X23gCriF5xfWuEsWS+VR6H4uOh523DP30jqRTeNCMQzXB0UsMrRNi40VYfPi3bp
bsX6Gop+jtf7tevDlyFsUxf5so142SQO6TZ+ULsmd1nVlolLvdveh+eyzQjn0MWzXo2ximwFg3SA
DDX/BBs0XxTo94rNYz3KuT3va45cYQh0MgtMxWjxq+1aR8r/CmutPnUziIuq9ShWaGlspNaiziX4
rf4RVoio1GNdQHAPvCX+aYWyw1kwomYattH5xOeLNdVvhgsQUoVBUbvC+UThN1dP3ZIPBB6xskG/
gjOmupwTc94p62SSdsMTC+WnBWTdMoFaZmGEg1LyHCfPVoqx8GcEZ3Do5Zk7TeEOaWyykeG8rT0h
YWrdTTtWzwi1KbnXnXPfBpW/5YFWm9VCML2DaP7WGc35LNICKontRuOZd0sntp6K7yvHL/nQ7FQS
E/ABwjRrF+QgxJFz2a7Oi5qHz+sSPQEkO2t4VK5zVG8CGySvaxe8kG7NWFJdIZj0bgfpgFNloYTY
cCjRoXe+rITnnaJgli+MdkVn45cakkBIySsXpXpbF9HsFG0oxm0CZGkdZyT2FVE5nxGrr9o2TxPe
99lcpduor89TNWLS2NB7GHj9oHl9SNP6MRjjW8uQytmme0xPlsJjgMhxIgY1b1Z/EbS/9rxkv7LJ
3yHDklCGlYc17pApCXJZ02rHqu6B1oRlYIgMhZs6UOH1nOqudfvoRglxFwr7hfT60qL40ip95rC6
24Vwmpsr3qMnEUhBYjR/i5DvIQ/jNfLkEJvFHM/LwYrohlmQKDqYyZSAeyMkuKPNOiiOI00KvNJb
+5llzQAcZ3KgJCWiac0rWInnwG2bTRIh0Ro8I3as049+I6cNC6OXhMn2Ylyd7jikEpT7yRbu5JPM
raL0XEmkKDZGBLuEKjlCy1zmwoQ3UrkPHRJ9xn0nS2nQXmuYlDLm6czn4V4hymdz9QX55NOQjl0u
GFwD4R/wANtMjX1CVoCTnLCMfEUvhqbNx1ZXJSBnZFDTBOWI0C+MHOUhFCrAKPgXfpPKs3r02MHE
JylbpL9l1E5nEIu+jY2C6AHDFiIaWph4fQZP7KZ3ob8cTZ3c2th+7rq6v5Xcn/POQvvdOt1YNNrz
dm6ld547zUeQiMFuj4FMCJTlG38813NQookOBQxIa39prL+FScVTb03wabLBZdcjv9YGqK+HacpG
N931AAALikx+F1p5p2bz0kf8om2bs0EsDNu1ue+5/wWNOOC7rBU5znqJM0y5LtdEXHdNOGeNN99p
Z57BRXEPjl0vkJFno+22sak8FO2WfG2jOKNYUVkXg1SNPLM1Lt9FVG00n4BE+HwL7YKiWwhm50iu
JjO9cKc/LPV49N1xr1aHAOMLrrG/9cd4xTPrBPJ2DHxN1CfEyzLMd6EzvHlqOUQBLZdR1FDx4+dT
s6Rb6S7dZh3IdedA8zdOJdb6TPb9GIDJofQTnWwpqn7Oe27rHKVU1NW7LoY2/fjM+QI1Yghz1EI/
U6dZsOOn3VkgG5KB2A/GmfI26Ca9WU3qF7ECfWhKX8i8XiJbQ5M6Cw+RjS9AHWOrBH0q6YcdjnZw
M+HN2WG7G5xQj2+ooLefNMdkzMa64w5EuCcHbyC1PshAfGVdxmOH8OfZnXWAIyX2FWqkenXvAwrl
jKqONRj91AUnu9mgM2ucn2NfQt4q6zSUQ4ZydYEVZX4d+2ixTdfkRDVybdIl8afEtC1kY/qR7SEx
0ZMQrFQTNtG1l/Q8HTcOwYnD3zzXxLzfj9gyvLU0HZhiTg452MnNG1qDdMZwswqRk6esd9a4Fshk
4IwaInqVHObE3c4A7Dtv6w8EkB5kV7g3D1ul9Uy2tFbDDqYqk3eHl+fx6bjUxDk4C02v5mWcr5Vq
nKfRwToqgNemXo74IaTzrYxDEC92MaGRl/X95G9GOa51+NDaASieX7ezC2ZPgDl03XlYhwQZp28d
vQ8YR6UFqzsGyT9aWc9EAekxgSyuAuH8hHHyO8ftbUegwyMb5e5N0jpf5qGzky4oGkvzFQdf6A2r
5sVighNMBOZT0ud+1Yw0uAF7qSoauBDMWduSemRbQGJhTfEerNp68EdtKSh5bmeKrvLlctF7wF89
wOldCDOWrhdxguH11yH00VkiYiSR3IewV9j2fggKXRdjX2hXHDRHWkmprhQ6ebDJSkTX16C2gfHr
q7HfzrpmXV6niWq+DK581DgImju3Vjy+nV2m633iBQLId4CJWiKEupLEMJwnq1fFclNJXV9QRSD4
1adysjGOHQiNooWHUUGHaasmDWQJhKcaViKDDCvzOllnaa5sm8z6s+awM9lXkzNXMGNFWJbPMwYd
IpJNWxDezeunpAYPdzMpYtnlmvjdkgCYk0m80TadsqGZKrptv+H5LJ7Y/DAANL6p+rCOs1pFgOIj
UDS9rJnSMTjSaaYcNLmlsdth7sBO0SnT6uB3JNpVaTfGWwpA3cHyDtyCImTuS8hW4ABd3RTg8VSl
bW4pIpoCK73vC+GnRLdgBHhprbJxUHrsWRZyly6XcqmHeFM5fdvtXTF4wT212qB+CH2+tgBhHVDA
HFPOMWhT0ma1v46ZhX4z9tdVg4hJIvkZFIoTQ5AysP7a7tBrT21MuIAcDrbCg1f54ovpUHkAbME7
mTblrELA9y2rULcmNfDzuTeFT2e9T5kKc2QH5HxOY76PojY4bydjd2sw2z1R8XjDO+x24UJMmCll
C43hPkTrGp+jLgCPtA7sQCfBtoWnJGCEgmgRyxNUxivV7iIQfc+StW7PEvTXgQPaqY3fRPyT6ojO
lZN0eYIa7wWZRPdVs9gcGCXsns2xA+JVLd+GZUSUGCPGf+0qJ3qTYp0BvcQeeUqM6UGYIFP8IGgb
l1x2vOB1MoIEyxODkKfxNjTu2WaEItlz0rQizWA8XmeskteRjxCrc/snnChPAgpvGbg9VU74mFyN
bgQzIy+lpZBEZyNv2W6eOQ1yhVNyLxtn3oR0eSI8tHvZ9ssulClrcnA965yYmcHrElsiqdtoX0Pc
d7OMUwIke/iMAwcKV8ssPkN0sy7TFrWhXlT0Xjj9XCSdPkuN0gVccFimW4HEJDaRu0kNdppsmPzp
IVWoZsiliQuK5ClPlijYzaN+VclYb1RI+bW10DwZpv68bjDhV+tDtjLBKd6uHWzCenDPsq5PPbAb
x+BubsxdBZgfBe+AlBBo2YAtOGAYp6iEcq97cGtA22xsmudenlLYuOcXPWSKMte4rGiZ6m7HWiJr
BOUxs8EkHvAkCE6X1ExblDIW5JAs2seoQx1tr8Qe1ZgYDz7NW99b5gJPAveob8DDv4XQ/M/gl0vx
Otxq+fqqL76K/w8wmBDAxH/PAMvBIpNfu1/+15tsnr8Ov9y8CvPUNUDS/qCXnThkp1/4A5Tx4t9g
SAQZb4CsII6Div9PUMYNfjsJXkK18VT9hY4dvvMnJgPgBbVfD5gMpDnA/jr5ZPyJyXi/eVgTaOeD
Jh26lwCn/DuYjAe1vPegDHw4TzYS8ABEDxT6mz+KqBjF4lHLDplx39cTmgQgakB2WgwKhVtM+0A6
j0hMBQrEqXkMVkcVo430JUAL/gA6ynyJYg/4WS2BxH1duSlyv+bJH7msUOicVBHB82ULfMkt+uqk
2d5IJ3yNfQZhsd6Nim+/OI/NDIp897S0nlssSlOZyTjhD3TudbNfgkHsATLM93Uo9PkY+u0NzMJD
0EUWuKNhc8O3GWH5Okp2iSJudFdRutzPE4tzVMRfgsXFL2KDpnt0QcY7oSf/wkaAZxsX33VAiSjT
qhsuugHVw6rTl7Tp20skyi+M6fiIXtK5iDrf2zPE9ju/Uy99XZGHZkA2xnUfo3QS8wcym/hIgfVs
DSXTHoWq+Gi0UG8NQQ7ZE7o/fZNY/KLT+uEnYuzLKCHQPYm0O68T3LK1uPgMDufbSJp4h+M43iUr
e4prDOAa++2lBCfAz789Bh3iaCcoxunbXaJG1l463hgf7SJebINvtRABqwUAkUYZJBtzGO0G6OCh
CVeHbwFz+ENqAnjkIA3WlwYI1y4EXnUZphXdey6dCx3jFxCQveGtgtjtSjyEQwg6D9TouttuCdo7
38Ews546m0hP4Cr0eOz6dOMa3UeXAKyr0oxLe2mDaPAyjhl3XCMPT0Jw+2EsnDNjlNPmUHVELR5Y
hLObaDeXA3BwxMRjbFFwQzkbVIV4Z1tY7WZRSFiYfXt54wIDPnQroJyFwWUUNep17gmo/EsVvrG4
exqHDlf07Usv2ZNUqLR5kB7cn4Z18HW8SwM88rBggP2xf1prZ8gngovGoo7ekmSR4B7Uzd7neCHd
Ak8P5qsXf66iYxCCKbkQGTx63MMoJtOxBbf5aliQu0/Kdhk+eo9eHxiAV3zKp5F7+zhpSJ0ZO3a3
ctSQ9qA2viTN2J65umq2oJGnNAMSkdxDRU4WbSWdy1Aj/BLKR4EZlqRlHaUcur++Rc0xjkgBO53w
OPaOKdFgUYHu6PgX7ZD2RewZ+aVp55NM5tzsUx/hLWD+qaCxxhGP2KN+WXsZ7oZ4QCgYerzaxRDz
fPEdjmq5Xrjw0JKgedlXMiyQ+KgLjbZPBBSJfmU27PJ4SmuW1XO65oEkCCOSRF1aTHjonzOcULMr
sn71QzAV2uh6dKz/IExib1gQ81LWHh1RTVro13rCQljXSCKKCd1djerGzVKjZQCz3jxIStxymINx
ymHuNRV8dOojwkxxAI/c2aAn0WaRQksOKA7RCJNO6x3JMlY3KY9xgi86RW0Lse3I2hAk8NG7aBfQ
XGoBdoKtPB+euhMiv8Zx8gXbBs2lnJBj6nTaUcexSA6HOtk2/srKGB0gRx0Z/9IZKnvrcHSYj4lx
8hWS9QeoT3RIZ5M5urAgjDxBF7cB5aoL96bn4CxF6sbFVmmzZZrDA/BFYMlDeoTFKCmGunJyd1Sf
3AHvtrTtIEvfqfzSrwDBBfjvxp+wJGDhFBboMQn2xINNkxl6e5hIcM/HlF9R47pHtJc0d61TyYM3
kOBJKRGg7Ow5GhGzQ92sH3V7gBJtJMq0TuBTItw75UTNQ9rF4YMR0cFfw+AEftFPcTPwMiI6wYQj
MKR0EYoh2UAybAeqD8GgqvvQIzSHAP2yqzRHGTGiZif7xOdo9AlRZPZbnUMJvT3TLiMXkYyrG6dd
URUH+21EEcCgnh5ZyBgpRtYN2mQaiNcnTfciRPUqNSAS+r/ZO5PluJFsTb9L73ENk2PYBmJgRHAQ
SZGUtIGJYgqjY3A4HMPT94dSmlWl6nal1b5XSolpDAQAdz/nn44133hkwe2XYC2ex6GIESDgH0oi
1r7m+CnToz3rAe+JCt6GsnHPjm5kMoG33qg5Dw8DQP899x8bEeaqOKkl0SQLwqSoj/qXbKJfCmZH
XNATZJ+ybLZAAfE1K+HPX2cvLK75mgpWNST+UGVoDube3s0VXqjcBUcbldnoShcBRRZm39cRylQo
Uk0Lt9d7e7W+VGu6wnaq1mKpkKN/WaMVol3U2d5Vrnse8XfsVYG6VDXNBjE6Jj70EipWjPlN5ncs
71SbH8Yf71QZzcS68X0jS1zrefb38VCbsx2QwNyl9axZooL8bCm9A6YRdVf1oBnIwjIULp3xnGs+
g4gtbi5ttnWXFwq86ym3u/yGooSK2Z6XZIlTim/bBG/K2LRk2Jl/WAsDmvqp+8ykleKs2g7osYvX
V5uA2usyZ/a2JLx7zEsum7C/uBftNL3YBVkARBRMlngsioFyfrXEeXaK5had73oDN2UOLpEFe/Ls
mv1opSGIpFPfp43MCAtBgym5kIMVww4bu2VBkEl4Via8DCs0TkCP+AB2DKwNIrKjqcjPnHdAKLlf
0iZkT/U4omsXU3wt9Fp9jBNj1doUk3zdNp9TWbM/OwieSNeSzAdamrtAxvNuQIG8S0u/PaqRpDRZ
D8+YKouYPOU0PMoqnf7wVCZjjElLOSRs+MNNnEr3GjWB9Whja0qR5nXhJeADaY1N/xB3lf1Rktp3
HdAyvLrB/NVaBv9qL0ZUu9RHJR8jHHush6C9XTI2taDte6xm68TrWLRPxJ74UAKOaHZuV6QPuu0f
Z992Tm5HkkTg949F2OJcA8Ued0q7N4z2Ho7Ckp8QCTb7wjTmuZkGSWthTac0lw9dLl6rJWSEiJ2a
vWJA+y7tM5PkcYiPytv5qyfvWKvkg/S8xDjhLlOoBvqqTj6Eqv80eBwAhUTYW8J+yPWdCnbZp3OR
H9tYfCPmktdU41fplG2xaLHEOfUSJ11YP3tF6ByVirNDK2b7IhdL7CjTrMSO9fCaTmj42GkaFAme
c2xHn5SNrjLvq5nbb1VJ545LrlAPq3DmsyVxKw2NxSAU9HbQPHF8Glo0knEMA6didVGTbZ4dMaQP
vVtY96KJDHoiNzsycXXZS6hI2JvNidhH7UEUvbpxWwudD8NVDvnkLcdyCbxjB4r7wyuiBmFVuPSH
xZsF0N7wEnC43cly7jv064519t1xwanVWvgr+sllGpQkV3xZiKOLZhn8WJy5PjYUvokIh/wwxEG3
X9JxOI2L7o9FFM7gjbM+RiYKE2Znyr2p5ksOxYDwgCV98YS+y+lAEzPWwWFAanMpYZFObSvvaj+u
dr0K9Ck2Q3NvWewTUTEEL56Wb6VyJ2BItz/o0LfOgdTdSYgZzCZf5CGqA8a/155KpBEo0IluJsyq
POJh3UZl4L1zshCwqGeLQ3C43rSNRRiKL4n5WjQpK41ioeWmQDTi5bven/CBODo6AWQXJ8tHDLJA
TJ7Kgd7XHrzlwHdK91kxrlfh1isoY/69qfr+RxbgLbUL9W2IwWR8fykfV+qVkxfP/m27+FTDJron
6+XBWqndnBnXYDk09vNiIxQOUH42W5BLOy7RiYNBq92CVOpgYmv4Ec+r/xWxmf6R5kt8bjqcubvW
Xp0z00ci54jqB72JqCzvTlepVezwQRJS7AHfXOOoVefQrz2sHjQozuqLu6hT3kRGqS6+oLesboWd
t/epSXWaLIuYPxtt9d+LjtGUYKr5TbyypYyD4yROa8o7WU/rNYokLlHVFcG+K4a13Y3G6Z+Er5pH
GVvWV8fLsc4Ql5ueJm+Ay+FUCavE34YHm6xHhsoSlcjivPRdtFV6Q004vIqUKUGUSOtytgo0u7ii
xEMRB/qYlqI/kYwKpK1hdubNVhZ9muLOBsRl7Aenke4fTR434c4LUiiioTG41WXYvXvkLH1wUKxn
URjj4uLJ8k+BcdeTZkQQ8Hc0nup+Cl+nuZwOIs+ndmebFptmXMtzk8blp8JrCOxyzWDPCSO7yru8
EneOpfJ9EA7rJZd9ntPuhJDXpZsj2IzrJ8vRe0dTWAUjlHjeye+w6dke0TZA2NwUhzDXKpmDeNpl
pkB0mIkv88Bg5clyXmSAP7wJzYfinwgssKkZ24VNmnP6dkwr/zBbdCdy7YZDH0bfdVeuh16hBcpU
bm79zK5vTaa/V6N0eNKjdZwN1XhmUaynvLQfRvsVo8nMU7h2p6giq4BrfQX6VYk7VZdsDLBsjzJO
IqDXI+Y+GDoj7uZyKO58d53eq0BV93W++D+JUnMepywrbmO3LPZjgxtrRUVxmD1b3lD+PIbN8g2y
VO28wmR3M+t1v5aINpcpDS6hI7JL02tcUDh398XY36JsFzubphSRpt+eOiuHZ1Yj+UahcV5TsUkz
w2VT2zYbkq5vMYN9sHdWu7XJoxsZovBUeXWwY3msrfgVpcPnal6epRaw/sFQJQyw/ty0zd5WA3yh
mV5mGUbJUJT+127K12vLpLhPHsKDF2vuU6yL3us6mq+pXDG2ijCnD8Rs5LIU7rqu5DQfP4pOtIdK
Ou8zI+UZcBKb/RhhALJVMCZg0PWx9Fb1Ah8jb0u+2xm4Mzv2a/kMxHAO87HaoTSovtRFmYBVrw8g
CN5+LtT7AonRbLUU3vrPauaUjNMKlXaTX0qJAXYW1TeraspEO+I5nayfiBX2M5FRrT1/hWI1x4DB
KFK0665h+sVtmgbWJdBRelwDb197pGKsac7Xb5APjo715piJDcZab6cxKneVqZBF2H15QIjg3nll
Zw796reXKqOaxMUpLlYVAVj4EOhRVt5Tljo7YMQG1/ecHuzcBvsLsu68unWR5Hq89YSBlWpDTGj4
V0gNEM66jznkEAbP82crCyPAYhN/Yx7SsDeRyAiGzi697dLtx94Pm5PrMtXRzhX2MaphH4UUDyhQ
zKmkFk6AgX4uOhzP0+KhgLXKZZe2q3tM05j3eGyuZRB/a33zvCqkf0iV7ooivprC/JzE+MPLgmPT
Vxdi2c3OoaYotIhv2yaF2OfcBMm5z+P0VAMDWV55LXt0kL4NGzAPUXvEI/rakPAAYfEyFN1053fI
7ru0jGAJ4b2r8jgq90NY6xlqhSmvDp2cFtX9OHbTlmWrkmXIzUE7zltvx2+QkWmi3f7GNIIYBI65
aET10EbDpU7H3VBXlO+TFTwbDsmKFwIy0PoKg9LtVFz5p2yevkw2YhELSZGhLcyCSZFRntFaj+0p
9cOH1sLb5kbIHr0SQqDWtdxH7jQnfVRoWvoVBeGIXrlcOs4A+wTt+dplQj56sT+erLi5MOG2AwCo
ob6yk6ytEru8v+fYfrV0fNuN9Xxx7fEP8LkG5eXytYZbs3b54H12rfSN3IP1sSvtr+0AgNxPwxfH
6h9b4fwhffnWx/H7tGQ/Sx/xICMEMw99gBf/zGrnHHXU3W7tkiUldZ3MGA3WUX/P2366TuvK29Z5
4zGohzMck/rC8A29Y8xC9aBBIakV7fQWHLs8CKQ/+zrLwbXzgVSIGl7QUn18w4nX7dDREhxf53s8
tTskIoZ5SdbJdBIJNnx5619kA8PjwhP12frRrDhHuBzMWf16LdP+KzfzWTf5TSvb+4ZB5gfEKMfR
qzlWx3ORqSCRuQUiUKn6pl7zHlFXGzw0W+IbfdqunJxnwgQZPdubo11AH6623R1bJNtZ2D1V1OZZ
4CVgnrRNdfhJ1+mpjeUlMgEcBcJ4ugpYYVSfcYBsPC9QB6M/WLCPyTH7HpQeh4jtUfVNJ8Cm9CXc
5uYw6vCYTq7cGRN2N9Txj9Zq3bEeTvyWJ7jPBxcTz2Fdxb2flmc9qylZovqtzIYn03FQpu1V2BTS
cT/u23J96dZs2S15Ye2zCjRj8PNHybm1K6rlFRbrYtcpidV5kmaefaqrHENvRSJQVqVJVIw3QdBl
n72G/CM7GL8G6XClH+53ppF+EkCq3XRsZSc0QOmuG0Le3jwHEm47DHzrWoffFa4CGNUyTjQpHkNi
VW6HZMW8ABI6J3go55JntZ1oonRPvtKwN1BFk/sgHUUayNja+miKESlD04eQJkXDjtzlAJBr43AL
tWm6Olkqv35b40ydo6hfiyc1y+Y5VHn+Ix2k8xVkzL+pm9H9FLuWHB84TMR4iUY8Fc6A9GPHcNls
PcTwWhLc0U/7ZCkEIq68Zvt2XHc0Rzh1p9h5XTl8LVWe7uO55O+xT1tij1iTFAN8PEwu3RFdCs23
RhY1yiKaruHgec15EVFan0tRtuFODMadT03uZBNIWlxgu/OiIdtbse2RecGUPXU/uX3m3ruhM1zh
PEecCdNY6B3whZc/dHYHsNqJqtjlUYPxatQSrprRDulxkO5BM/lF4heYqxS2KsRkAqmZLzfVrHAp
TWK17xZHSzBXlemc+SmKTJR6MZ871Cwgd8wZvzd5ZDE6LGuy+dQhG1Nk09WCQJeIFfPdxwFUXeM6
UjZJLnodD6oiWP6krdm+Z/y0WE4LsRcnNItobaLGfXZIIlqTSYSpuBmrcenPEaTVg7JpE1AtaPmM
kDuLr17W+hh1oi7/gxYuGE+N7U1YgPNAOsMOTBdRiCiqXL10kcqCa2dV7ymxns63Zo1jc5sPUxBd
fBSfxB/UCEjTfRSVg804mcB8dcO5z2+XVqgP3l4VH4Avwj4/wI3m1OyznU8EcA0FzmQkZMwi73yQ
2EpN6RnfIUj7gk6LqdQBVLHKoaRdfPE3c7EikVxktS43BN2WvJxta/9wiWnuEKUJZyA5Nd+MUann
mc9zBxBu2wOKl6zgSd24OgjVaRGdpz/GQPad9ShpbK+uQI6RZIUdvToeGFAL6j7uPG8NNWkp5qMp
m4w5vwAMsNf8vDAeramul/UTAXOAit57j3BBcXDF8XhaKhvCeXIK/4ZmBVml13f5HibZObQb2M/b
9+7asFLrvvfm6SOlN03ipm4WitHYab7CEyjxRJBPNt+puiG7p0j9n4s0TK8Ebs/720rrYiIlPudD
U2eZ1H08d+Ufa6MlrG05dPVDLZS1n6I2dK7lQmDqYeUozJ/Q2LgPHYo/8uIs4gX3MC2bzRe3xXDs
27XmwIdt9tfjuo7za0oZmD6rqTTj3oqyp7JgxjO8d28HSB8mC9DGXdSH6zgdkPIAm0MNIld1P5Z5
BWGKjfOLLTOOb1r3+nVl296XaCutN0R2U/iGf7vEwA6xMu2X1lTXunVxly+y4y1wY8JqN5V//GUS
lavuwJleRiaw7tfJSrvvEo3Meu8bR0SnGTb8EhUtooROp/jdi7m1HLasxu43FU+27Kca1Z/gsbys
reDMd0aExGE3ll9sMYjvRhh9b03G8m5kga4SPLnqfbRhWR0io2hzCqm+edzUmQlgmZOCIWfWiDyA
N+qawTPuHQ7YjHUAbrvfmpJjXOubobeuK2pmhLT2qo75yMYOhlqWuzzD3b7UEjLepyrtxDLI3YhY
AsC8XTqWl9/N9ds0EKh+8icCpxNSh8ryMIHf1OOJ2q0B0UXcdLvpgem2yqBm7Gg1uwOx8dLxazwU
ZeHtme9nTbtW5hL9aTOau5zLQOuX+U16S7EXadweQfBHamrGyRZTy0mE/abKEjuM6/daNP6StK7b
f+QiDLwHt2qzJgncvPuJucN5sHobg3jIhz3FS8Ah74XrCpTXlP2TDa5qX0vpLdUV+LcLKFW74qHz
/cw/jBNa8kvDVcc7nfb4Ym0NYFCm6B/9uM0fEUChAvB53RF6hFmUyAwX3wFJcWnZ+KhjOzHhGsJP
ZlM9oWGLpQXcU60jv6uz4vjIZEOhf84tIhvU4d0hFFOxZ/0lcZouewvx2dkj/+sYW3bwQEk3nLbE
qluHSdNHDZuYUN2c1rzTn9n3PW6aLv8YSJwdiKJNR46z5ZCOZJPtdV2/On19t1L4KK+i7y2C5ewz
uW9viQgT7hqYpO3n5pG7WQBFLl+sdkFKki6PYWvspKjBAJDLavQV3g8AVSS/rX7jqG1ufRD9fMn9
YxlY38Z2FZADziPS8/5DIegsOthBHfvy5EwDzEvZ7nEqTNeZKm5vJvLeCYB6lkoREOZHZz9LXSS3
brUTTUNh1bpMr1wQ+FG25S1KwTDaMf4XbZJOFnoBVXm7MWNuLgGAx7Ub469L2HRJ7dgx0QAUDzw/
7/MqkAvKIPq8Zj7mpE1ziFSF1o5tDIDtEM5GH+ysid6YcNg0Se8oQnRmG5sfds+uXbAmqmpZeVHZ
ERtSuO5Uuzb3RaGKtw4Mh3q4G+rbjsjDz4IxMXf5kr0gWyyO4dK9xrSY5AnHYrLQIFfcXxI4FyHv
ozSMMLm6gvBHu0+RNgO4kwM5YHxaEcsd/NaZP3VhZS54lftPGiTgpLVApZvOO+HU13CcHsUmeyrF
J3/tmGhQny3bbg+9XyKYsa1PVPcqmdoWo6lUj2nKEI+oCm25izXTk4txmZhUFz81NXD0gH1Ke+Ru
g/je4vsgeSV3HkabhjRuSDerfCQ2zerSL/jV+1oO4bGZ5+bZNlW/67rZTSYEeSfwSjuhlb2O6AhP
TYkKgJE3q8HBiruzH7IAhGP1kRTHrr0niJBouiwrP/UxPVuu9Cmzu/JR1gG6XIfyxF3OmUNeG+3N
uS3KN9+X+0n32Q19DCV5StVyicuIFsUZ21fA3um7W7R0ARoNuhsVbxYSpWvjVd+Iis+f5tr9OreN
SvSAtC2eWnC/yR5OAVPlvNgcu351zwuSiJ3bcjrZ6ZNypvlg99V0M/hmPXWlN/4Rh+mHU+WU1I1c
9r0E2ay97rUCAT9Pg0DTHNDglWte39ZNhbmYn+69ITvXlof7mglke1dQ+5A4sn6wM21CMeihoG+d
WymUfayHcK+oRXZZXwSHIJ+/pBxUI3q5W9+qT66TfV/8+ks6aAzeDjya8KcXIZyebh8H+7oYRora
YfTgFyDm2l++R/OKy7sJysQr/T88V1Kjem3zEDkryHuUt0cea3BIB5gxM8/Obo3K76FEDQWeDGjn
MibKQ+rGPWW+InawZ3Cvj9oidm+a54guqdT7cFnvcreJzlhaXiziUDjw0UFAIlK5k9Twta3c8OR7
wDCMAwUzttDT+99Kw/TgQlnPpvpZNVvccvwDm7rFXk7UwcAujfq9UZ9LTCo7xylu4m2QAoPgRlvT
tluXRQaf3JinPrhRfV5az71f8vRRuua9LJ/boHyoLIqjPvb3dBFX2y7vfU8bjMvWJzfrrBupFxoO
T76Hqt4vXQZRjnpRF425F72QJysskQTO4buLpjQKwxuPUIIS5alpvRtTjkdZa+dHausvWZHrl9pG
YRyycnCJ/BCBmQ+STUjp4Kvq7epQNNnRFryyeTofqa8vS41OlN04v2GA0kPWBfWDLLMCWmNZL9qd
EM7XjHPI4QhTI3vCGKbDEDpgL45OCq/y/Z1d+nJn+/PtrOx515v4GEzwfUPool/TrrgTRfxJjvP0
4AbFQyDql4jU6bz0i73VyfMajm4y+uYGaf97XHZ0rjKPEeGW96ImaccN1QsToi5aVfu06r57VIEV
M+ZQVjc/BuGcTFZr5lgzrLG1m/whJUaydsvXLOxPGHbQQ+jH2G6vg8PwggKVYxTvi7K+8Qp9X7Yd
SRb2UPk7yDJKINOMuNPrfdYUF18iOWgbiAxkPwgcHSbZcd/zSKNQ9tNHVRMw2y7WcR38ix4rkiTd
+6rtr7FhMhyGXRTPFvYru+H1r3OQjIgE0rac3525onygMT+gcRbfPOYO7UxOPmMKO7ODS62Tko4t
6aUbbMije1TWPO0gOKaneMy8s5kcunxHI9xwelSpvSHQft+7/m0wauceJ44L8eyuaZIhtZ2WxNEY
Yov9pBYtjyFqmBVoqnfa9upKVlzMMA1vZy+xTx/cnJ08faCztB6mGs+9gOqKKy6snkDoOs6a1Ygn
bPevpFlj3Ed1dBOhZ7XIsud4glNlG/XX/lb1fgI5zDUqtyYAIEdizCDO0xzl4xkk1jz4yvMTLwyt
TyNBH97QTGCU5CmEo+hvGxlFt3XZD9jspsfCx5MEqE9TUam9XY3+aUxNdBmHpjpNw3zVnrovHPHK
GXe1GxHuXEXRVNRo5VXrBDdVq3kJJl8+am/yPvVGioTbb5KoSm/LzDn0Y3FDlwLIavpTlXanvEcq
PXfvrt5Qk1I7id1Gib9G1r4QBIyE062l1S1SjDt79c6trl85kmDe5z0mwZeuntAqjVMLZEHBjfcp
jT78qBdNMgbaHQ+QfoK4Ba+4K+OmvAVnje8ygN0Lw99InjAUh/vUYCoMPAq6opc/q5hzEw5N7mVT
UMKHQ/ToUCYn00LPjcKIrErdRfcT4N+tjNo/48P/v8jy/3i4U/+DyPJ78/2vKXvb//9LUmkJ93/w
uqF9dAhgiQJvC+j5ZXS1HP+fztbI+x8mfEYEEcexz38F/3S2+jhbaROIgmPCCj8Q/42I0t9iq/7p
pifSD2+tH6HYZADvNk7tt9yjqMMN04ZT9hzCga/L+5DnTe7vIVxNr19kJEbgxbCfp8pCajAiSf9U
ZnmMKqQus26YjoaE+qVh6zYlCgK5SlYNJTJQvX3SweqV34nNaqkJ12IiZ+KB/Q7hFAdTh03wPMGl
l/LOy5i42zCoNbRq95HjNCqe7cXx+Rjoy6Vbn9MG4QvWgdFVKIQmAtBodGgk+VvGllsVpF3847KG
ZcDqd/RLR3kY5gjwUeo5YiCdWzHQaOzJ9nWaobQXermYqZwo3p00KpGyoWhxCGooGlulfzMN6x9K
1H+5zdQZjgd+zHhGJv45ocfj/FfzuVwU6KwfZW8OCdYT7vt1MIF9QEcbhU1SEdSVNcDuU9q/W7NY
Zx8XjEtmKgEl3Vi8IkOd2KUnUUTcEi0ddCX7Ubsp6qaMh1MuZ2MxURrlKdon6YPtjVGsNlm3x80O
ZIXj5eQH6CtJka3l5BHgkoXwQJyF9NRAdzkdYEzfIlyuK7MmYnBPQ1Z6QYt1Uqauucg57ar2EIWu
HT56k8zg9PE6mvADa4LTvvjcR66useztFwYKKZIL1JQZRPhLoDEHId+TGYoOcg3S8NnyqnAY9mGf
atu5rvhSxpCt1Gp9cWRwmejkXdZ0ZfehbM8ZiVDRU0u4WemPachxl0aG39/3hWXMbTTXDTcBaCfl
b5hxSj6tF37D1+47x+YSVN/PvnWq5wISIQlGe7v+YhwLvjbx6aJ//5dF/79k8W05FH995KFDin1M
1InDWIPwt0euEFMGNVmEr6un5iw8Y/hGA3Oxy8kEYt/nbaDzg5uteJnPLU0pLzmukEmTLilTEfzd
iKQtfeMvlwNgTPy8621CaWq03y6nELl24dBSpHK47SGYSzub870TMKxRQsPN260y2HC6/NFy6y4w
t0j/m6xI/vNtcf6aw0ACg9iU38hfifDg7vyeULZGiHtHgPiXsKV9lPdGsdeUJ6WqIvAfYx5IGuwy
kJwab6xbraixd1aPjEDviyXyJ/xp67j9YaYlnnJCwDqhnYeQcc8ET8u5NtF76+mRWUAzWq7qLmJE
avD4n7/FX+Pc+BIkCzjhFgVgsxeH0W9pgILZyb0W3fKCmbyEH8Nt6nEbfQ7weDnlHt58c4lJo2zn
v5sgj7r+90cZkkbg4Q5iV0EV//ueLZUDG7J62Usgg3FJP49GVmF/1EPQ8wzpwLYPDwuzrQG/VZI0
D5vhZ3F/16xiaLz7zkVljLWaRANWqjEOEpwduRvO9l5kFu3tXm2ja+OHdpSuK07B2GzbyWRyDPxJ
oHpEKDviBkJ24dZAyMKAV+XcPXVNXLKK/Rzolb6RgHI/PnqcACyyoSvToD8ubiu2hTsMNZe5zAse
yiT2upF9ZzFq5IrkQPhbzFZcbHtSas0BD9+OeZ1UosxcYY0vwihXYdL147a2cQks/Cz69VsMXmt+
ta1LpJ672R+2jWXGxMw/Rk2TbV8PKpyflUXMup/xpPPhABmM0v1BEAxF8HVAJD0RNRSAgb6ziTbc
4WZYt0hFfASbczCtNzTV6Qo75wBUsSxpQDXz9zpU/9nkBOFj2RVMczw1RN6b9LGrRurk7+2vDbJm
+DAPb+4Je+/IQtU1v9pbGu73m03kU+lQz4LnVnirXRoBtVstVgMb7Io/LjtMXb1ddeSnHd8rLhmB
/uwbve1q8td1osKfrOemG7ZztEXgm5cAzq6SznHBwDw4pMoFNY71xkazZR84zr3+PSg1uUzHP39V
tmUbBw9wQtvbhPOvnZ+ktIfp0GewF9lJFOg13c9j228Pt4CAKOs3pPQR5rQqnAgauFR5s71n+Nji
gMAdm5Cg/LFJXZquX74eAlH+95Bg8W+bbki8YuxzBHHUsjh+K2fyILWHdY3066a0w2merivsP539
P/Y8iwADbllgqpWXZmpKhz/app+4uj//Fw95Z09kABPWrUdg6e2w9hDG8hQ1osHp2SjMecN+rFXF
WxXn7nZfOmYqBCdBM4wHdK48tAbPpTMTbFXsbOIhWvGsWwQp65ONUiZ7QlEk5uC2D1dkXsQyuV1P
FJH36wB1vUFUd60dZnzAr784Hu2WAv/8x9vuEMKxVUFRue3ZwjfWAgtUYFc1jGUR/WB96pwWoyLu
STRWOn/787RzZnfhG1uYXjY2BC5v6hOEyA3Pg+ORsgrnSpGlOsl8YmPtY1PmoxveZiMY+A9bWBML
l+7Q5Ywl0WTsUO/Xuh+CiyBDPo0PUjprM5+kcBov2HJ3t0UtOmt1/wzv/n8+6d/G/1KyBuSGhTb7
n+cR8OL/9qQ76XvsSaJ6DgN6IfvItIqFKtBteDnd5M/SMAWGw3anmfjY47VBUYGS01u8iV2ZcGa7
8P/L0y2yqdep6+PYxun074XeWnSuKJZCvQjwEL78atrtj3ro0yG+050R3RObb9SyX2t7mKcfcR2H
3QI/HU259YPZUTYFcezMoxecXEQ6PYKvtDacLnJudAloolD0hncWrjn/rLKS4vpvwkp/O6IJ8RZB
DOyG6JlAHpjnv1arMyDw2Lk9hOiiEI0kjGNbswLFD7UttXWzqe68s4sZaOpORDoxhvfzfz5ff6tW
uALWsUNQE3MZtsX8W5bYqtAHT2s/PWdtU6Hqn8gEEMvRih3JK79RXmaBblUY5hMn8renG4awJPPh
v72O2BUi4AJ8sc08/+1OVKAkKF777vnX3uiKYduQWfkc+0eospnHMtVuvC0IVj3liEaTzir5z5fx
W7lBs2h7PqbpQHA1vvv7y15Wo1Y5eRE8kAGdGGSpE1sAczNB8W70M2A4ylBdS38Ow+xvWpd/exJ8
MJUOo3x5FbgLv9WN69Kqqq3W7jlnhgfdH5sFpjsGH8cWf/y5+XjNqJb27OXGLK8pcum6/Zs7QOn8
16oncpjNI1hVocvryTP97VGg6mqHSsbdc5uPM9uf92uBIdnm6d3UWrOdo1hsFcvtzyJGyqWZoNvb
tJzsHQMWaUePAOLbll1ZNrVhwYj0/j3XYjsQ/E784zv9+sUehWROh1ov6ZDh34ZXRq7Zd5aePxdM
HB0JDU+lbq2DHVZIxc4MWAGavro4a9mIp9QP+ndhRVvhoMIFGfa+RvleqCfkXdtb3NlqxElIh1Qz
O6WzUorOY5nbLpdS/GrHdKzkVggF07SdVL+2/9Lw9r0Pat2KnCGe+nK4NWL2ivRUOfZ2aDhEjHrB
LmYTFfEReeravjTzqjhjnOb/cnZmzW0kS5b+RWmWS+T2CoCguEliScWqrpc06c69ue97/vr+HBma
EUEzsnueZJJIIJcID/fj5xzfFGf8fgLWJhAfLnpum0OKe8irouRiFYToYUbOJGXi2bQi2nx/Ga5b
YGwa1YO1PEWFa3McDRiPcua7zkBN89ghTu9SyCJRBLk1CqJoCg+zyiHeo3aolmw6IPH2GBa00YZr
/uS5IAw4bam87DP1ZM4lbCCPXEK95yxzV9qucUi3wWe4JwE/5f82HK54enOt5Lxqps3kUiBe0yt8
KgJ3owz0AjwtxgcXQis/Yu+lqsHu4if1L2BLI9lTxZlLMUnOJg84chAsoGILcCEeTmVikVJBiBUg
wcwmtcBa7TzJANEfyLd2zRLyh72vqJ5+PFtiWDzsuZ6LhhPeBLaLCKE3JARyVlt4m/J1ivGZXXfe
Up5VcnbKCo5vfoCvlBfT34tv52uMrLBOhxFAN/Oj9gafSfIRcwhd/OzRrgzzf9rIv2Tv1rDyjAxQ
/gxj+yyHnnDEyYY2FsIRGkpPnpNm0JqQdcvW2ABliE+ISJwG8SH6iSkwHsstxqSJ3kG/tuZ0So0s
SP5TUg/YzOcIPSfsn1UxbIt/32EYxFvIKrX58acSp8m6Hw7hlBI7XgxFC629NzKOJcTzlZmRZENV
pg1xhuYUbw9eHedp87mM1iVcv7FjtnprUdeqKExuzcJDM3AsbUXblu4ypWx5Z+37yfSHgcsv46Z0
p1M2OTX3SZrm4Ju70lvgi3wIc7wAXd3o9215iaRH1Z5OKdeXT9GnsjHSQJ8e6UIbPJI9hX4/cL+J
noFNioLhN8Mr0O9cl2pt0Vqzgv30x35+gBiQ2jnc0fLszri220flwSuexaE4oY6sfdiaP9+/hjeH
R+DLsQElFiU3/HC5xt+MD1vkNNnUGdOzacO3fE7M2suf1opi4sWoHGod6GBJwbH2/tde7u03xAGI
xsOexXfJ00RAfm33mHkleFU4dH8kaRQG8a1VhmmYAXnYzWLcQKyak/7JapMeGoJlJS2SSvZivroP
YR4N2/ZnmBjdGH+am423fVO2ONw0ZwhpJK6fett1eNfJlllkfUS1iBajYRXt9Ee8uh2gZZuZSTbf
2o3qcoupHUJWOdqUehaCcUJXIxTnyEH5+/59K7TvvyMtvHGqCfABFO5AAzDhXj9vy2vnOYZa+UfI
eC+r+5EtqiPPgxM58r6d2uJLD1YwowO8rdLVFuyyVhsMfGye7OD7sMSMWzyC4kilatFw2l4aai5+
AIrx7GcnE2c0eC6M5BTQIds/WBmwWzp6S9aiGJpqdACsBy832V8PPub6ZXqTDHi05HdeFK6kL+XU
0958GCpDTiPLMfJU/ZsRGt7iPlhbypUgll2SDqYbEMt8vzQ0Doob08g7hAsWzlgtk5wS21rQQLSR
idPd84K3idt8osIPJ+OMVBRVGt30cLRw4XY5b8a8OizrKm8ZqtF2ufchtcwze7dEHvr+u7hOZCkA
PdImMhiGWyGzuEpesh734mgdw2dH0Q1q/qaiz5fnLXFi9prkLETvJJtcnsZiK0GR3//+660HEmqy
BKhFJY1+kz7WLbF2zcvgGYC52F6QicpeX53CZwnYkH35RhJ4YsL/+nsd17bCkHF/ysXA6PUSxGvN
S2e1qWc8O/he1fSC42JnLfGxX3BWOuPLYvFv73/vlcUrKarA3KHcMZRnYL6rWAOBsILuu23Pk8XS
5x4xfXHSo05XCVCJXd/XJWYTBr5a2NG4X3Elr4RZlSHcwreuVZnf3dXJ0lp4FvfkQX8DMQR4bH+Q
2l/NSuFamQYCmG1Sa9DTJ0y/fkjhYpZjqpzkeYmCkSoxyBNZCKrz+uAfcoAsDk92hnb8Txr/YDbH
Kl6X7F/UfyO5ri5FmLYSbg19zaFAO+g4jdGic2x8edDvP9sraIPLpQ5C/M7TDTwbJPf15fatidSj
Kt2v7rouBBIsdGQVLcpZ+VtzOTjSuQ2zk2uPNsR0XKagCaKcdlAhfnAxbxa2bXtBAAtKVjWuvlcX
I2kCWuloeq68MWUvmaOS5MpxIVgnpx5tMCZbFb5OL+8/hIu78++HCtMzfUU15PsuW+tN2R8yVZvi
UBFp/NYY7qoOvTtbuUKNkx/twRX4cKvrcQok90zq/FnnXChR5cCAohaRDszBKok1hMaNy9aIXNm0
jDoAJlgECLWnNR7Tz1acbMN28lHvkDioes7d9D/v39SVuSwr0UHtywQtzknJF663a6jWZHOnbHrW
iGzY1KH3ZbTaNUgYvLx5TQN7I91wVoSu2+bxp7Sye4yrPRN71eEU93PL3QwdMmjjMFG3FDXrGLjq
j61RzNU8gsp6DJE0h57S9eCgLrXzc+stzNM8+CXTtMY7f1Be7tyqwSD5/XNyLNM08PCXZMGGEs0T
SVUinYMOUOfyB8Vw/1/JFngu2KTfY6J5469M0HRuPSNVLtqayjMnRKZ5AhvnfmwREH7b6Hyr4ad+
HTCABJHaxlVeXN9XtUP5oqwaE37s9S3smqcdlwZhK1nNGksuloQj8DTSJKoDaqeGM+WxcGq5vjb0
3HW+pc5DjDgcmjxQlXGHVq6pLbLghWwY4wcrhf77/nt8c9rQjmViPcCua2Ppdn3we24Sb8rPh+ep
cmSHbjXI688iiUL2KVCwPEMfM43hrk9z98Pg+/brZVNgrelKqUyt/jpAkGulGTB/86yhTESVJudL
PgYe359eWlyYfjhcRRFjeeJ+cPv2mwtwifoYBtHtJKF4c//JoLLM2trpa+zFUlVl0K4EI3XiMWPA
4BxtMkRkpMs7PqArERjB3hRrBF18W1NU6NoMtbHghvjjSS0YNYbA+NXeE9Dp/ArJ1vgW9ZDQGOBe
xbgF45t5+Va9skpVSI+ji6HtuyIQrEpcR0xM6Zk2Ya0+RFdqVKIGpoZplZTGBxHyTbj2wAKZwkG/
lDa9dZ16LIXHiAiat191iKIcUbxy3ax2KFfbn/maEMM8r3JYLVB/q+V5LrsPC4DrhFR5TNQmXIOT
YplkX3fcIkTabrwWy/eyggTEYI+l5DvmHL7/qQ8D1uP7+0Bm/v2WAbsOGQBOKYq5QHQbFWfE65Vo
MAtX5C3JpwozH7iGiVMhrr0PQRLCGY8id/SD281WHcNM2fsQv6ujYoIGmIU3lFPHxJoLLjOY1Jf5
l2btx7n5+v5FXuYF/r+TxHVgKWNsBYZMWWa+BbbWEQNHHzOJW71d1tAAsFl0U6DDepEpDqjlCuMM
uNAkGMJES+AH35ZhahoERIWIXg922Y0G5qqpgWWtWScclgfkMbZDN3DvxiAyL2Sia1oYFbJ3FyEL
QFIXTQ7zQCjaCXw7ys/ETz7q/dt8g5MrX7Ix31XSsQyBU1+/CxwrvLiOxvh7oiJIwUfLpFPqHKwV
JJH0vU7C6cesfPypB6bbtRACOHeK5ZjDt/exR25onn0UKN+wTmigshwlN6dP8zZ96JcCdx4Y9d/j
MJaoviJpJfXK6WdSiuzJ8kzDbnlujJH1WcJzZvNslzOfFEPlT9jrzZIFgRexpL0NVewTs3NkJ+2H
Flz3cnvxMwYCNrebz774o50jqADHviil9b0XAy11DBGx91YqA91jTJ1eQg7SfbZnYSFfRpLeT1iU
h6VH0xRZhRn5j21YDSamEobfuKfedSTMtn46giVUIx5cMFTn9oI5daHUFhb+AlxeMBpS+C87kPr+
677OywjAbDnIERbZGbZoV/k3fL7UDOnZfNNVPobvw4Qg0JyiMzDBinDCbQi1HyWncrb8tpmk5cZI
BYs5oAEH35t80G7WFKJ4vXxdDRM1zb+riE5Y8UKjqsx/vH+LYN+vv4w1I4oln6HF1BuCzb9e0mrZ
7AAxkP8VxRiUlkMOCu2Yh8Rtmq46uYnCW+NTacMmNfg/bGfu4rixMhh8LpaE7rHBz4ofjOgx88Yc
s1uMbzv4M1nOKj93aaa6EcQa+K6WCYeIt4xX3j+ePTr8W0bEp/IGGpZafhwUnmMPisIgc+6H2VlM
+zROoXwUacrGZQS0KoxvKPkiPsqCIDy9wB7MtuVmyrYmG46lAcyI6GG/UCMZ5cb8xZZfjmLTx5K1
AEax78q5AyU/NRsW0twe9SR80GVxegwbdRO2osmEybTbxbgL/1ntD2KmQl3Wv3DkYdLr0baG0XS+
0EXH1Pi+zHrPG89orF3VPnhLTwP5OQZ65gYq1ba9gs6DRgv3FRSv3HiCf30h9mbTli6fVpORph3s
TQcB3Cd36Rtck93Go9N5VKSRRco0smXiqhM7asf8Eevulhe2CdBq3iWkZFv0tVBeamVnfPWLiEGK
lBDA20kxA9A+R3SmvX+iIpBLwXTBpZeWA1mRHuh3kKOlk49sVFvhz7RzBRh04AFQV/nMvPGbFlEa
NvSQsQNUqCHMcghoTm4xl+TWYD4Q17eBmMKJskLYuhHFxSCvnDmHgrIE/Zzh8WQCODunBFds3jzH
riR1mBXRaN+XkEHWyouxKyscjZtoWNXKRC4alR1mobVqeYjKanpWKHaiTml8yqM15h91MwlatGVG
93h5Of7yCVIF3bVTPBp+D290smEvHDpEVdi15ms6YdnXmO2yJN+TyC777sX2cpdvb4DMeRoN1Nh5
RUgcsTLv0qaV9V4ESv5vciDwHoe0GazHXyfg1JG+Pi1D1rqfjCxcmB5pqx4edtYmOdc4psj/zA/S
Rl749X72CVnsakdZnFW0Sl7vZ74dytBS1F8nsjKFBwQsJjzwGK0V4z/RVvVCGu8MHp0ODBqEsaGp
HRiXCd1hxTZM+PslAyilZY4euPVfcOEAdPp7jlg60PEdzyD30Og1DBL69a2Jfiw6dsgG+/pEtWng
ElKoBALI3dL0Jk93ojkovaa+lQNBk+RCM6EoWtyIY0hGNhDvt53W5/IR/Fwy9QEqEitKFwvxHtZy
Rnlo6JrHt/Fs5HRU6fbAzj1Qw2EmeRdEa8GvlczolBUNV52cQHf526wq6MgjgwVjBXdPqwZzKTrZ
czM8FBaya1Qz+y+uNiMLg2OEwHUtjy0877U9BcOm+MN1GNhQHjbLn6u/dEodO81UNoyOc8sJQy6D
VQ/bZk+3EzsX8GBvF2l2jh1EwsBxN0aEfNkaXCAhGsKyh8VSZWGL49gBj76MN1IzGasuHzqJxOKJ
gfFge9b5fL/hPpki00IxDL5J7Czr+ItH4texOptwGmjk6FxeM0cyt4ci/jVTuCS1n/K1l06W3a7S
raPgZMLVCUVTbaa3wDUrv64JMNFeSLTV4vASdZdP05DshnSJcx9NExpRJ4lg8GFa0XrZf/UW6HB1
Y/fuVtR3VU4C4x91cyFkya1Yg20G5Ib790+21/UTeB1cBjvge6A2+JbtyOH+G1DfSZaex+LsV9TS
Zt4xHbMYyUwCbp5lrDFLPzE/BitfVyx8PW4lNsvVp13hkvtebcNpMpa6VMHC6EolqMLYMi48Yb7k
pXAhnDOyMk5LxKuitJJNVZW+NHj+J0DPdXoOkEjdZEEAUGTqVNNXhzywuJ+D0ma8NjWuuEFRGCwz
cwuIBngHjGXv4MozNXXNXgnngYomSWHR0y3dScJ6tdKOi/zsK1gZLb9Dwu+xXfFJkT4hKkiyxti/
dFcxbTPSH0yoEfebPK/kSNNt2JQD2CtvYgL3+lGxBBh9Hf6ASgmKDpJzaR1cZ+gqGTwS7iH+UsU1
/eUb0hEE82dSEZY9+hms4mDZjZmcNEiMveKzDuFIPBuGbK49J1h5ZzPUmtmWjTmO4+OAGQ7jyj03
43fZLgv0ZmdK0EYlXbK94DiwkW/TEQF6HotUGKnz2sk3SF95efYV1DCYUmEp/xaqSHBrK8rkdTf1
kGKt0BuUDuvNNAL5Q70bO/kQb2xAiVAHJlb7U9kDGThWHTkfhWBC6BEVnmAkvxnAE2QC6KbC64Qz
h+Tz2M6ZoIfGbILEAmNdaIkgHVxjZhLivxAeYWDgv+/l6yMWxFClHwLD6DjAi6m4kB+X2FnHYx8v
UToe8gVbseQ82o0A7SJU5uiYUYJuzw5t+vxbg2IZNOaS+y9lLqSOVKhLsrRhcW04ssRlXd5o0no+
QD5Mj1RpPXyChdfQPOzFSqOw93NPLg43fEZQYnBe308z51196qaSwr7GCyeZl4O5ASiOD4xrk4qm
z0IpELzc4yxRZrPyb15hkjtCZbjA0bpZ0LVTTkjorSL2/LvMa6WCGRbbJDXBLwBjH3pIRfipwqwu
XO8zZGe8Kn3BfmsFXNbQYT0B/g+Llu80TTScPDi7jzBmKqui6KhbEtyklEyvGw2sFzInjscvDMOA
xX0bzGbGBFGbWQR0b+ZcSfMp9ZeY68JXQB7eWIUT6VqOa2s8Hn3YqalxtrHOl1YXtj7g5mifFnZg
Fo9zGD+n09xgiWFntZfcJXDWSeyabRz5AhblwiM1DSWKUk58YbXuRfrUsJdNlKFmbHTdS+eBENiE
8gvJL3AmTHoeVj+quDCr5my0P+mHCWVJbQwJGq1mG5A2dQEBvtsMSQH1r9vm2Hf1weE/VXosacXX
XyK/g/TBtAnpNTq+13BdS1BKJxmBKk0eiJGe3/yxpjgceKe9ckW8JOwgDkmWmP4LMq6e3wVvkrc+
YGu7QIS8kLt0JzO3cAowP1k2OvjlMK5W0yTnCe2U+a0Bzc7JoV0bj/tvkWcLt6XGj75yHtzYwoyB
2b8XDYTejGaKU5h/aNrYMppTvZqyX+L9hS2ekkW2Q0FhQ2MWp9GxkMYB7siXtTZOGzJRpG5l8GBz
+kxoiFC1X7IRnSUUE+N8KGwHeMXnqQD+aM50WlK3PaK1d6JvdBCZiXvf0uJZsb9sILLUJ33H7tw1
1YDlwQIv9nNdVxKSQAByNHm1N47Vz+ISRmZWFvGAs79Zlq8kYr6P/oszeouChwJLtXm5xbATjQfi
zTLJ7xsbh77mxOSTeAo/DxShrMlhcuV94VyJocTzvCO0Br77vCNUz6HgYgFSCkhmM6/pxRw2K/cY
s7Y3S6fJlK6P5hXa2+oSWDm4pM9jEVDo82KqIpF6pbHLO9bs9LwbJfYYOSIb2PbcIxehn942GD23
HDetiSVd0wdf4eigmceURC7HQvTIfc+XPLOMaE4AlPrzaJFg+lVrM2faKmD/wtwGS2KmsNGl+Ir1
DAXPmm9+zCszb3LyjLW6yccxZnbCr9YR8DzXHeGewj1h0tzIht67g22USGByqsJascP2lvCHyjub
6GTnofIOg7firYlHYe/zVPErnLyJqQH7NpuNOTIczK3nDj17dFiyLrWKrw0/Bg5xsPa9PAWpB8eR
IVeygh3aba5/ly6B3CDEahM6dGdTupm/SLl4FJjodw4uBij8azOFqSx9LMAH1OspGEeMpamZohRs
3RG+doBIkg2Wr21JKIi5W0LIDud0DPXAy9cjD2+rr1G4ScBqLXy4yqeFgpn/0+m47poanplP5bGe
7KwIXlaQz+EuIX/nDenrKfczzb506pfIUI3zh35fgIyC9VhjpqiLgQEMCdgJlAAR1GQIGYYz/ksA
s0+aRljETithcucWTk0iC3SuOtLcP+qwbQ33nGKmuv07nk1yniiV7nEyIQt9Xi7YMSN3hUky79AT
tpOKNU14vjxkQj9/C7K4nuZHPHu2LvuEjbTsjMn3QACPbo9oZb71klI2XTMxFQnUWrRYPwvwgPYn
1tM1PkGHfZvoGxyYLCOrxiwvJNyikrDQg7y2P3WIoYPEBnDCTBBofVxikCLfDJlM8fR1xC7H2eOW
d7IKA4gkAWmbQHYRlqcmlz95UI+rr5NC/JycphqvZggVe7ezwAGM72mWSor2cT8gu6qWtwAN7pKu
7tSRtIukIRhviRCGNWLQ5o0AO26FoTf+iwhL+FvtkTiwzTNm/DFvOujlGNC9/HyPgNsFvO8uicS6
0ws2NV5Wne+vcPfb0aFTdraNYCA4uOMszFWdzTM7OGF95osC8MReTa61RNvOt2TtIFu0KJKGY9/3
iomdynxB+W0Pes2GVUsEoH7XEzVNzNTgf8Fo0vetF5F+GHpnu+h9+eR+71EHC14Uzi/ARAfh0Gcb
OoeBRMzLTvFMI400xoLOzhwrG4rhnT0VPL/zvCd/1ehuHNyMx87K+mFhJpxfPLpdmYt1rdviMkw7
hGDJXKJoIKe1+9b3/lH8I7nsjqG1E7ZDPS5GzELzD9XABE6GJ5P581suhwdIVADuKUF3LAJ+LRrl
1dgxXY9/sKZygMvEDJ4/8Jqd+RJWdQdYoeqoGsKnOW0zwa8qB/9hjIgL+SNUKfRGgG8VLT+cCXrz
P0I65sacgHnwJbS9gEukVczlDs5IgX2CSFVgx+UxSrv5sxhTwekc5hpwuT2z/filHTYigej5iwaK
4h0GbLpGDv4xTQWbHBRjQJMP4JTragJOA204Gj4UTVRzl2rjtyIyKToMuBn+9XlOOWaY5FL4C5YH
DoYlZOT7uuvteauZw55NGT6F+7p7v5R9U0tCuQlhLHjgX7wV76oX6ZsJ8zeM3n4KnJLlordOnrAa
KDsuXIVsmSQDqfYNW+4shWTPjN6/mNegOIUthAl6DaZnWii13vS/Mkirbe9GGPe4i5Dxl4ksiwhz
qQe2Ob1sxWoWpc77X/zmXTCXxLNog9HvcCwwrtcFvT0E6NiwQnxy9wPX74DT8gfdTh9VC7dE5wIY
yKGrx7r7kre/fxnX9y88F6K7j+YOdP4NcwTrbga3M3nsCYnSjlomHq8BCFsGN1D2ozw46Vr+/W+2
UDD/3heAYiMMG1vRFqcr4F/Xtu2EZXs2RcZjUvZSQjKzj7rnJsjaphsOQ0sI/gkhVNoiy15/jkEr
8RgoQqK6ivw4+m41+LN81IS6XqKoM3gWLkBFaNE0uYY7cBOGkuFH5qOusN2dgTmMDOe625foXDHw
7Vl3g0rPk8Ds/k+gl+uOKc8pNCEOYfVF4xze5DX0wzjgAOJ/x2wtDGwg8O7PBF7mZDJJYmjVeBqt
wTd/FLknJ5vldJX1ox2RR8QYKaKWAYaO/dDLPrlTkTj2R2ypa3CKacpsaASPHrQyegRXV8gcEMoU
7F0fZ5wWtuQvx+2GJr+jga6MbwHxnIDmo/ou/7Z5QmAyy5SFJDkDPqNG+HnxVTnPNxXgio9rRXsR
G81FLQcrvM4g+IdczenvNt4WiQTarsgYzu+vxuvt6Flcf2B7Nm1wV70hfBE1cTtDbfP0S/23b7bG
IBMAYQky0v4gxdjpCTUuFDlrK7Gd/+BBuq/Vm9ABbPrjZuATjmDYvaHIcbJNgkivT1nH8LXoPLV9
HXRP4RQW0Uu8LIbH7BKDCWDJ87a3MbSKO/UgyRd4hyIt+Dz47trkt83WmvV/sHeK8x+JYSHbwm+/
tyaoO8FIxonoezWEYYGXFGT22bJjEDLgWbpRCgogq0Yno8xqkE40eldh12vEt45xnUIgUIFTtz/h
1dD4/8X/0WibOP7ykeOMJJUxwsHkMn45CGrE2idmUzC9mFYyyvONNc08mvkXwOxdmt0xEq40YWzB
5HfTDTg51nrVgbaHaFBxbxaNnTm1RoO9fpyMY3mbY4IiGWnQy24s7CRJTGzJSM2aE2Y1/TDcd20C
+/GGoj4xX95fQtabNYQmirhhwqeGZEMp9Tqk+5jfqJlu55NGupv99slkqO/ugQnNKEDwytxnOpEd
jS2UeTvnXEOK7a69zbNRYDMmiItEYVN4bEI5uyj/9G2XtNYYGYlvqYn5fht40UeN1Ou+CzYS0IWI
gEitIJ1dEyAxCm0Asc3ukdqmcat/YUIAU+OM4olkX4tN9U7dKkP4EGhWqa72sJ1MvjDi3n++r6kq
oM6whjy0Xx5KMh8A+CpvmFa4ZD6ttkd/wy0FYkAfMUj7ZCxAIMnh/ys78E2IwS6DtVERoum2rgIb
PZOW8swtH3VDUSdz7Z6qYTaQkje2HqRz+wOezHVIJQS4RFWUTbD/nDepWj61QtyYm8c0yXwCTUkd
5v3z6/sLv3e8rz7e2nx/ZDEe+yNN1Zvvh54fOO4FZFfKca/uvGIeFKOZrORB6ydmAoKUV6+kXaXl
Qny4a23kwx8xxt5cAK8Z8hnyEeReJuH59WbyQBI9fA/6e1iNl+ihLvWWPvxkzpfEZZciHpkrM1P9
v95fbXKDv7EW7MAiNRPmAkE5fHsgMFpKoVeN1weGtybb9yAY++Cc9B7mVUcuujP6s2ejKP5gkdvX
WRGZIHE0hBVGZsiau7rv3HUmZyvrDr83dA/jZ59pqetLyIiv7U430yscNZy/BquTrjb7RioftAvS
kEkjOxMotM1GapjehzSJ3xZFJuOAOrsU4EN36+lvXNDluCpZQ6i1TBLuyeFo6Q4ZQ2xrRmmg13Y/
YL1fZ1ZQlVnYEH7hQZL9X7duIjdqltq2sgcmUDmXE8tmohr+vkGXtzdjlU9u9ksgxtxQOgUjSrvJ
lHILcukHL/k6pMCuJe9XgVwVra3rUoSZdGHsDGv24F/oPGkMMRD8TzK7HRF6f029/ToiF40c1JIQ
lEnpXq/pLHVdepibe493iQ9mktkC/KliIoEdFJbwH2kM3CtHDZ4xmBPMG3Zy4JriUfz6K3ssTtuQ
HPFek7GzC3luiZnR/DL2s7RdRGw/FQ/JOiC3O2LX1avmsz0OW1OcUVJHZvegGngS06MGrrTqyo1R
EFBmhx3Y2lJEAA6aWVRHc4gmr0b+9dXFW71gzAqfKrnbCi8D+Vy0SjejmXupOTjlZe0WXil9EkbU
C3CqRVEXbUSxU7zccZLOhp+W0kgfkrjjx4OdMVVXs4BBGexNULo6YrDhc7rncMxaqWlrMaeQDKOc
GMHy4luppHUsKNkRSTelm3ksopZuzxGtFaygdO/BTBVOp7TWfAbvQOAqyGKZ5IeAji/RRQGGrS4I
1dSMcktiJfFLR9VnnmC1GlSJ3E02XB0FG8lJFxWCIu0VRSEl4M81xpb5HHSGiofD3Bnd6t32Jeqo
8C5rN1Tpe51umvPMfWfA5ZtzZihjlnzdH5YuVnQ4znYhssZQNG5cL061vegeMhCXVHf2pfzfYUJw
FoEML3xgvM/MlenZSAhXS+xhadjpSjCwQ3mYfjuJnlm3xWo1ixEIJs5sn995djqlVpVK1XMRsJLQ
mwB2KZkbskzNf8guMRpkQmy2/BjUnCE+c+MCu/CYx43Iq0y4S2Cy9LJcK8vmARpMxCUZhR/QVeeG
bRV696XdzOEDduv9+D3DSAK2AVCzu4WnPS1BmlWRxJhR2Ze0xuB/xs4x65QCM2qVKn9AfEqZrAn2
zqy9iZFhHGtxinj1haFFCc1LAHAjRtgASRY7UMsF47qpixx51IF/Aswa8sx0bztsx1miFZBCWBzg
kyzu39sOcMtMHucLw30RD580Hqsb+PbeQ9WIZDRCS/xZFmqS6gkIQn3uzHZm0GGLB+/2JxZ8XJfT
Gtb87xIWJ54aCXad7svC52wYeZIS/wsww1Iv9Een8QseOmVjnw2jMdYXX22LMXxB4lcT991NSQcx
R1ePUzIfYzHQoN9bghosxoJA+JfIuy6NhyCVStMHumSxUit7FpVbk9UA+z4tqO2s+8JEQ2LB7Vbi
/z89+0E+GLQhdrCVyCtYS7dHAZ3Ahaun0r/KQFnZ876sR29hy+aXjTuZwK3xaZsCu69vpsGUZbj3
rSMD6PtTY9jGlB+nndmzl+o5ylEW5s7pzGw7c024mJhfbKemjVzgYly9BMrW6jovy+e4uzHb0h1B
84okZnZ6Bin3s58zTx2il+ZzVkvCYavvdF9ijFRGkmcWtDXRby7OhkHMDqztWz1nXrrx1+R2k3MD
CUzqFN0Gcly3kvB3UVUMFx6reRFl6sekjQW6rBDJTs5RxXfvADqoH7iExnAxhyQSa+oq5tYjpwqe
N7H5sgxkF7RRtDVCHLfDt6bEdvymdtypBM3d8e69WeEFiyDi47wVvEDQGnlC24LmhUY1TyaMT3tD
ZbPNGuRZ7QK2sh2FrxSCZfPzQhNsf2o3oGGmyecyn2e+kHMuy5QhjFSPjG4UvB23XDd5YhCct2FK
swfKtIqY2H4ol9plM+aQqHP8pvGUTtUhNPDJf2n3zTbvn3cBvjtnXYM/MRLj7R6ibI1q94Cu2jJZ
BTuHaX81v9b2Jer1PAWCvI9OgUe2R0pEM1yehVM/NSeHrJwC2ZBI+2Pv5Or+8s6WUFUnAEW8SJNw
Gr3L4bZDR7rt6lzqJx0edpBxzCzZggo/Cd6rt7MEOhgtrMuqZWhvER+bJuWdhi0erohXKwrg8VgZ
neiTLPqxPO89iCOYVmTp2CFI+ZXsdfAvHeylEft/F9tFjDWvW8++n6pcft7Zi3685eQBVHtGGRcm
a0u/INNcBDCwtyJhTEXWrxm0EX3MKX8gp5mDTc41jZtglXnpquxsoXVzZGlMKqYX8OSQZtC3yHcf
o2GPK41VwOQ7j9KMNG7gJLpmTcN7kLYXeTq9nb+baBQGEgx9dGYn/TdrpyUt+7fvuRvUEikcNC0p
J1ViHeUEVG4uGitiJPpg4Zb4u1KKirO0njIjWM3H1rt0XRo8MP/pULolf8X0GavDCMRg/LvIvEDL
sYtiklNd96camFgciBrSnlVMOimeD3TyceImfE72xIrVUriQZo2BJA9RJEBdFIdV7pwNDw5gfVQ7
hb1X+IQB1DSznCdgxqoIGENXRjHDCAEAx/5mxAqY0Z3M35HkaF+24W5WoDMBfdzjqkQEwP7THmEC
Yia3VcyCaWsk6HTPZJ7Ouehqeb+8IS5cB2SdOOqFDl4nmH2+CqVDt+qqjoP7WVeIuCWv0kbcGSqM
opMPJH+UM1vnuOOeVGm6D3IpYZ6EcywhE/2nrBiaJ+w7t7JdEi2M/iTOOtkwsmBgSSTLt4FW5FCf
0l1A1e30jsimmqsPmUUPDA8NJy6Tk6YhwAeSrFLpTyQ/5BM50QUbLZNB6H6aJtS0E1VHsBM6TI4C
rqqnXcnO388jppjD2THgBEMr26PTnjx1e3oIUUCihW4CxnvLFX8naBB7E1Avz40hPnAc21l8GPaE
dAd5+j2zhXfsYbE3JVZpQ7CCnMKTJMiDGd1lTPXkKadGINZB+2oeY2ih0BD2PZcJwbk90Npw4HZ2
PTQi/y4YqrZOz6kZeepnub/s2oNr/jJkWCdgd5BAN3t2PFN6r84Ux/30PYqZIlWjSRBXAJwahRlE
CSC9553cYWQXkN7du5MgNCVDrjOeqY0TiSKbPup27Nq7xQSNKkKLlxzHXknHRwuPsp0/ZZFe8P7b
vnDb+qs5pw6+m2VKKwHyUw6jlibfJVrrPQZtfutGRkOkW+HdabDCiOcht44x7hWJd2iz6QI2c0rm
1XGYCEYMHTLp6dGw3fltDibEhHS+B7eIg7/GBU7Q+qJ19povhqxFiyOZlaMfspaDckKjTT4K8yhZ
Pvc7mwRxcDUENxQhS92cUPjEffZf79eT1xgFDom+GDgAWSOpUtcg3eZ6S53GVXFfFpjsP0HE3vP5
TVqH697J0jKT/9UXoxSihAeeATJH0fXGb6fInYEhohuz5IqkDX6uVAoMAZwabFqwq2gNBF43FUcF
Yf79L8bn6TUuQ9/S8lDOWybGmcgZr0t2EwIOz2Oyz4ObbEbAcR1XjCWMwtBq8VcbsDRosUBKyTeP
2xwuUXyD2W5Sf7F3gzPPIcujZvE7y/hpjSxkHJMuALj2a9McYDA1GICH0od7nJxMvG+NgelQzDF4
6mCFMqC59BMm8KKbNUVrUM3F6OODiw0L1cQ8DgneeWTLK5tv72jA3hAKqpqaCYEhkwc7mwNF4tJP
bVhTF5hiG0coPps13TZ4vfRMI8t6t3mqST1yTNxD4ugPnC9hAd8wgsHxX5i+7CKy9ZUx9vlNNG0Q
Eh9aOyKXu91GPA4+QwZZS5JmiAJNcagYu1Rnt8yoraInSyo9aH9uaMwykn1qQga/d32A2f8QplKp
ukawxbD4mK0LLdbs0VthSz1HqZHf6PPd7ZnhY/y1rvja1Mfe6bAMPdQIjY3vajZNFz+9OuzW4pxj
zIJ7fhq4BfFlXiGgI7TehrWIb9Kp7+kWXdi65Y6AR6hr/H/hA5NktzFpbwtQlFcIwk5dO8wo5bbd
IVJ3P2YolhlKb2OFSHuamEfQMmSEGeyMVGE3Qjq7K/HTGbvv0BY25DhmG2Jm8Uw1kqUtNj61b/b4
0I5N/mNMltn8ScZlB3eM17Os+JgvUcGksQbyMJ0ObSu5J+opRuS8kC6PxjV/nBiWKiT9i52S9trU
54/BK+Vo2muFaatF4DzkjWRwE+KTsSdzmt2RuaFkFdP/2UNdnFX0ZxLfm6G2eyt2XN1pxnAcf7Us
MLKXD7YYNhCv9xi4I8Aj4QQbakWb+rqRgUysonfduHcM50kdxlA1YVxn3y1YXRg2It6MPvl4Qrt0
oxgxXYRdg2+HHfmf5gKPztNiLSkYzICi7tTg2/M4z0MDHjRa8feiGLGCZp5KPD/ZPoNNj8mivHuT
ZzCymYnRcX4P1w7sKD8W4dCbp7Hj/5Lb0s6N+kuWYyV9bzTYMd2OUPHTU1Kn04+o/2/Gzms3ciRb
168y6HvOpjfA7gEOk5kpL5VTmRtCUqnovY+nP19ksAbdg4O9D9BAQyUplUkyItb612+KjQhfJ8NJ
n5O7/4gNQkZaQjvq5aEXvkNkCXqw5dqFQlaeiJAN2qiLE4/sgXGFDxcZY7Eat0FQtw+at3m47aMw
8chAS5dooQMhBzP12whEoAluEgcVBz7StXeHaUAdHBfIjD4ftvA+EdRm3E+9PS+oISzzh+EG2U25
OoMbgkzkD30VTARRZ8bzWq2E14/9C1G+hB4aJuGotiZzK0Yb4kHIdCeuZnyoUhwz74BImF1Gq2ML
Mvxyq68IBUP3of0M5sQ6Y7xXka+ciiO0yuTgOYN/xWc1jrqWsgc19NyfXUxVwgHSAQ5SgbgbRWyT
hFN62xe9JJiKSbLdHGajHB7nrGufYqvt7xO0HqdiG52Po69Z55gEhGNDnCcWezSst8x467NOtRoZ
4IXSWsa7x207uWpx2vyst47zfSMl8ks8jP2HjWnqXYIv1nU59ARKQYKyoyZryGPJF3F019xGPyDy
9Vq3xum2QVXw2JiDcRRLn5NTaZv4ac1tEiKR2H62/lJ86iZ7eapIyrnBPSt9WEiGIaOyz7tjWfWC
5PEy+IQdVHljJLHz5EPOtMMcm1GS4Ur/Vod796V0pv5LgN/aGZaHdqA3j6+cfmo5TQB6DkAUmg1Q
59tX9uzWn9pxqZuDpACfrG3WXhKyWu6CpqXLplH5BDHUhOXbW+fFa8x700pICxOzeC/6uHlN3Axv
ni3WIjK5eoCQ2Hg1sPa68pqtIEnC2R6FqY33bjK0ZyOd5+t0yZHOxGKDzpr5+SEjOvIJC11/PWLA
W/NXjPio0S/dtq29hbnv9x7xpkX8C6Ljc+A206vB8XaGJhWEBUYPCIsIDqiyQv9sswEftbXwH51E
BoKIrME3a+ADAEU6n30KSKTzC9rOqPGb+mWqcocQwS5v7ng0KU2DdmGdmCQOMQJjyfiFcZdgMPOy
ZrYGs7dHcUSJfe2wnXxomgzZIh7yz3jMkEUk5vwlrYusPCxmDXnXWWq685gQCZJSZkiKs4X2cSnr
VzZU8lNM/peHHDwFeAYysHAzte7bpnnTyUEneV1MLdlUdKbFB7zzxg8Lhw3T06E+T1i7E2Nv1Z9c
uF5mGFeNURDHls0pXRmY7TqfyqQavhveWD+k9B5HbYGMQGiCpxMoBRx0RHP4vOQY1a1T8zUV5niN
1frbPFjPLlgzptTFetIm8qpFYHYniu1WuzbGrgjuwIeqKz5YaR1QdLcPVBRpcGKcRiB915kcyakG
poBcqmV7raHghQxI9Bcm3uthCRwiAuxW+64lo0kL0mdk5PKuyp+uqJ2rPNXs20Zs3Q+kUtpNQRnN
4rLX+8S2lpspG3Im9K5TkVTid98Xzo5bY3PcL/indR+quNPtqE6L8eRui/tsGkNF1nOs9Tfe6HjY
yEM9edfSKt1QF7VET0NSyo1j6pDo3K3WhKlNTLYECbNkUQYeSlf/G1wO/2AOBFOFNVf4ZporM9Kb
BWascIePDe5ix8nM0+xE56x/TECf57D2q5gP1LCXwCX8iARc+2BgTvbeWBvbT5BZd1DhcwLazVG/
WcgAOPrWVH1GEgiyswr/hQSO5EvBCHoIG0kpCLkK7ScjyJ1TvhrYhWdxX56Txs9+2O40EAG+pa/2
AK3EjkcPR5SFjsQlbThc4zpmaSLzPOE8191kZlaTT0hoLPFCcZRnbfbTb9PugFbf/9CD3hCJYCdX
pS9WmshhhNdvJreVmNvbLtseeONv+eBWb50wyHZLsK9rCou9u7PGI+zAjN9iLnRT2GPwgGbCPpLe
2Z+sbkmqkEy1Nsodzbmz29UNvVb/gbeOfbsWq3cIUjahCgCAfADWbpT1bflN2GaKKbXTENRajMFV
a8/9ZxcPIpzUiiJ70BIywDiEm491v85XbkCosM5udl62Lb4iQM3JI2+2tY+pP8+4zoG1lac1L7L6
XCR+mr8rci/IlCQ0iowEsKgQhvQMyUQnwR+lWGkFhVp2yLC+poo0AzJKp8e9RVHOEqrT3m1HdibV
sEg+ycedSFuwodBDKKjNH4sUsApZEM6dxxFbujI4rGWyiOzZQ6xJHZsTTsCPOMrTiuJKNkLeZYYk
8Ish/0lvJ3QbIY0rM6E1G5Pua+wEFZk/e3MvaugElP2IYq6Dmny+tx3vAy7Ho/IwVNitRts0z+Ie
NkTSX/UxkDruVEm7tSGrzq0fSEQe5ylMAmfMjxMBFulRG3oizDWNBL1nLa43/13HCzS+wUvdqNBQ
FJR4Gsb7y6lj5Ft/sJcuzr+NTtKMxO5ip5N9xGUyNgzAwKI09VsGjavjnpHcE7BFumFe48K74OxO
bJ5bp+7dOnmgc4JAcmKY4iXn4AoxfJBqjIH47/t9qpYHJQqhyaDSiRRKEVyc0Doh2i2AZZFV4ztO
uMUEKQ8+tPPztwmd2foYFlrAUTez7VJi+V7TnuMiZrAL1lMI92VBmB5Hmi30gjgGo6ifdrv4SjCO
bbgdCfMohcwHEJZ8epCUy0jioTH8glYiqR36tsh2YXUq2f5D+0bv+qBK40zXJHSzQ9qQilGjhYhk
uuHDbiG3C0qC2C5dssEsDr/+gVoKhHbZtRQKrLcmU1T5QfjasCVnHL5a/qYaZmkCC8FrhUlJ4B3/
qgs+v/NTYadJziTPuaT04BzHXGaHwVP1b/sIYNd9NIspzbJTfZFDSKXhVH3EzsZWOrtZ6VA6EryA
deiCJFyqLxe7JU9R8Pe5hXo3heVzbwnYlfOBHbHapwmzIac16NXiupSbj78a16k3O7N2zXzJynC/
8bg0zZnue+vNx3hu+ubXGBDrmt/SF6OECQk7dPT2RiRkQxBOig6thUSPQTqLXIUp1HiIDzDCUiXX
ICK1ZTEaui3h8tiD9QBQGhsaPtW9OcMCwIq7QJF23knrTedLMViXLkCM+9hNYUSu7nPRdwXTaFYp
SGdi0h2MxExh4UhA65o0jMliXwY2eakrIa0LW1NOv1P/mmYdD8ywIcoCKbxYBGYfZ6Pppw0HeIXu
dba5rhANPG02scW7IJazEhrOpilg4GpNAWQY1hY1EXIhxb/fgUtLYf81QWA81795o+o2/YYCGZAC
2lXEyjMGmdNA3lCyZkXp3OWF3YI57UiXd2FG70o+OgsJVblraqz5uVqQe1L7xEW/UQ1iC8lbsU3k
JqiCasZPzFYHjaEL0jb5OHZy4v66KQfDieRdr0HQsKRJJU1OOvsLVoDSN3KEs6Gnhyync0Ds4qz+
hHHjRe+zzz53zZHbzTM9ymoHqd6GJb5q6/OKL9jwuqvImiBDsLhP8wfExBnvYhk60qX2GXhK6kZ+
7qze1b7kbAv6Zx1rWSLK8SchtRZl2zz/oGvLXmppf7swow2M4qOelhNeuKvVgw0PfZfbz6lI8vIu
c3EdP/X0Y+4HtZcQ3H4Z4lyw3DGpUO9qDpq1NGRm+G/0Vi26fbS1S5pnpcqp5kxeUZNce/G86yx3
xeR8YSaT0MQjWbeTnBFjHYCkhgF95WIEo3iiPavW+bF4qxG8NSml9GvhjLLR7xVdal+0F5mxQoGG
WJdMAhS/cvgwtmhkP1ZbE1cvLQl4Orlp27RuerjZOP1mB7Uf7fY3iteBt658O+hniXncKh8WRuzV
dks/ePF1aoMFooG6RH1RtOTwObG/xTwLtI/rNzWNM4Ym4UrZyrRcXGwiFWatTuwCcg8bV73a8rQ3
/YtA1wJQ4R+XWJeTCsWhUXv0fsxvHkOCNig2631w4ApUqEyxrP+wSycRJkhuhRo9mJsnne5LnFnN
NUogwzqf1VaGY64U9uwTWDXrHBSAomOPyEh7UVzxahzkD04XeD0mTQYmkdL6gnvJt2ism1yp7Yy7
3PS4G770FdLzBjOnC6cQ4EdKltRjAmwmj5+ma+WHVx65WPHL42fXCTS1uTYA8LNZrURxqI3YZUTN
akehKKkmcLylxjybsX9IowAWKrdLPS+jGvXk2SIH5hapUOLZnTdM1q/XjRELbqAFrNOKer4pctc7
7pOWbs0h+F/Pbil3AqBBWfOoqd3WBlKRXzOAbjryF5uMnX7nqisfxt8+q1ssZ4kzIj4OskUN99V9
2+0E9putdEUNLuy8btcncrtxl1gez5li8XtE3EpSyWXqhXh7YserMfnT8ElHTxdQ/F6U5f1FS26L
Yp76qzirB2s6YlTSkIUK/Ol3/dkYcPBgBhq464pjpUvyI2NSDNV1RHPwSyGQF1UqRU8z1qJQoiem
4FjYhIVVIiK82ucwO2vcsns5Q4DHKqtSFMJWSs5uXbbj21CSSWx+snqCGrPI0efNW06GsUnbKR1r
SK6Mmts2cyD1B795WxTwcmJbUj5+cC9HjlYO8qBVovGEBlQqsi682F1SRUksXxU3QnkB0WbLCqC9
TGBiqG9cK125ZarDi8mMi3rTknI+hlfKtG8mG5GocA3fgKa9gkOAmdwNQbs2b01caFj2qAsptawY
dpbRrNFSRoy6CQd6IKyB1jRKrHT1img37N9dEQIf2bz5Jcdfpwygel5W8v4YqwVdp/NoxfcJycMC
HgrulU33YzDg7xwbUkpmgmSVpnCvdCx1/7NK86zxlSiOy+N1oUglSdPwaBcB9Jbq6HpDxrXS7V7u
uruEctchK3eJTE3dseSQJKD9AhZ9LulZDmUmv9ZMvVyheZzKYU62evKYbfuLC+iA4RuXsNdy7Flw
ohyIC3bx3eFxSS8mu5MdLKg999H8PvvcqSkM2+SQ11RD5l18vpuMaYQds5T3KenOBWlhenObLVun
dflQFNgkWQ8NRR+pbXUOkx1NIkcwv5c0lcDiqcjLCYh+xSxflgZ6nDBkGiHpcYlqFxMgkjVGqiMc
wlaUjhrxyhCJQJxhwlXkH13K6J3OhsaMmJtr8tYzb4h+u6iR0sTTZajco46ihTemZA3qRJwDxD7O
rQZNnnewazadoZID0o2QGmZf+WYTFv9SFM5F7qxKW0CYnhuoWIBNv5HX/LA/M31ryuEvBBJpsTLG
PbbuZz+ImTGcMyRBF21qTTlGVSaXjSIu+aUuF9l+XbH+liuFgbZchms8ytWrL2wnThgMuAjo0dq3
S1Ud1NkGlC7n+xtg5HL0LF3UDVQ5K8cXdX9m9s4DF/pLAzLgAnm9b/uZssPciX0EHkid394mbdj4
DkZUo21k/qE60qQZJCdqzNORa6YO+X1NE1SmPjs9cX7qlMnbZnjkonDGxZhOnJQoed+wNSV35cNL
+fIea1WpwffOEPHUSN3fLLnr7nM9eyNvBmcOdbQp60gkfvLI2bds2C9yb590fMOgDSpNakksLF8p
X0mG6HZ7huhjLcZ1e6m+d0aa1lpE+tymmcHOd5xwyeLDqAutHrkAVhzXSP2TqagoynLCVHLf33dT
sfWSfpA3X7dX8KYQ0jEllBgQrqP+naSlC8GLHNUbKN6kueEmAtiCoY53WN2GCZMtYHwgJx2jK0Xd
VPfBGn150xWfpvcT6YajGL2JKrn3gzygd+JPBUoBvn8FfCBv0c4LgrApD2hjcFKfLADfThyU9WpR
dANKl/z02yJcsQbwEZGPKzniUpObKsppj5s6FRRcQY2/95u5pd7y2K5AADvJT1HXUnw5uEU7v0jR
RrDfl4+6OgdcBWiAUV7CpoSQJJnB6uS117dVqtXlxZQkCSVOhbsmt9oAaj3XOzEb2Ynt6Wqz4Ukc
BY8pKe0XPZpu7FWBN7AQnqdV3oyNLZoXa0CweZXdjHyXsu9Nr3CY0PMmlGB6UmLfiQQMXlO2a/K9
XGqYvVqcgwWCWCRNfSFjjfGSDNA8FLGX/gsuBUkncvNXhAgF2iSWD4J5cEAHPaJGOW64NzSj8lLv
6upK47FF1H3xglxWU7JHVLG7H92ERlJl2kpv06UEG1GGKTIj/GWq+w5UgwfGvUAjivu2ezioKmq4
MFIrVekndivb61ztFEU+zS3YKOVNrN0YKl8KszX6n52NsZ8LjNouaJl61vdrp6XWKve2C9yyrzhV
a67QEPgcu1p8ZyDAMpB0SVU+xbgUda9Qm2n5PTYyeXsV3KVnpMUDkykbgj0HQG+LmcT4uRg0MWBy
mU7FA04ZulgOnb4GBlWPbGeavJckKVVqM1OQVI9dqWQJv92kK5COAwp0U3maYo4ky1gDSrU8mRQ+
51i5rImL2OAxV7w4DvJN+jonhAU97zL/XVQPF1Hu76oV8NUuv19quPvyOE+7Qt51z70QyL01Ts31
3gdOdO2Dq6IVDZNa3ol2j46dhbfTEvcNiKgDm/NP4V+qAdJWiAP3hK8YDhjxZC1kMquNrBpMqX79
LYr/a9gCRKnLolNEOLgt8hINVoFgrma+B1WSjOuBfzYJNb/gQXtLTy8ma/39K6nE5Ud+c0sUB45l
SpeoHocdwiRncMPFhpgANIfVhWe1Qy5tko+eeVrNVT+lribPw50zph5kZSZNwtjIxcP/Rd4Tpd6i
TnSgaVvaMOweLz0q3+G+Yvtu0D3M1fZYdji7+6FiSYq+l4TNXWKyn44qqGQPSNg9o7KONsU4wp0T
/XxjtBW1ygmFVT8T1aIlkmq473ve0khe226U0ymHpN9cykuNlqCPY5XveEpDU8ftm/tZLtW9VbLc
RZYNjUoo2Ter3U1n59fXqnJrHF8aEqX48VJQmfoo5fcERln+wEGKpqk9Q1mQ7wirIklpNxw/HVeM
HOICjGl/t0OQof993CmaTJblB0rcbdX7M97+vrFFYHTSV7s0PIt1qZikrmz+uXzK34c8KJ46sDFu
tYVTHJ+KRYxg56QI3QoW2BmCahF5OdA/TWlnyzKj113pL4KuW76qV9WMd6KdWtt1bGUc1MNF2LFr
pcBLBR/XEb18FPbCZFZOFUJVUhA/JXFVuhPI19T9iV8YVFmzU/41Ii09JmJjjk/uQUkRYoHxj3m1
OKNH6bj3kjuPWdUHxqXFnyYobMkx7Qx7LD6x3cnCHJ9fecF93Za31NgYjACGkm7px7A8PFSN+z6e
lghC+MERuRiohJLL71pc25ZFdFsQj9YQ0Z7IzX2nPu+LwkuwEXsNwHRZfTvJNlYWdYOS3PR1unms
zMIaCuoqRdpUJj47pzlYh2Q6Vv6Izoy506UU3SHnnektxZTcwlRVfb4yzlgUeFgrot+uWl9gzNv6
oVnqYZuftRSQl47Srw1jvREGsS6ETbhVOYn7Fqr56jwgUcL5SmKlIm7L9H3F7iXYTl5Rm/nHsYBd
455T050dH1mNkUz6efSw8Q0dUORpOuTuuHXvidk28xqhmhPFA622UUZuCwo3fR0w/rP9yERkgYWp
I4TlHdsYcOgsZq91I4lGGfdDjqvQ7dxBikrPQUkn/rSl82Rd11vdlM81j9EvR2Os+1y6UzCf8HcV
zDXzanOB46FO3TRLN33T265vHlBixdU5nnl/sKgsWMQN6w7DIeeI8N4+g/ml09Pa82ydKjPe9HPb
6Iu4NTGliIomN2FxN6ZHXZCw/UI3sYNmC0dUuVOkLyv8L2tIl5vemd0GpIb+zrirRV0viIra3D3h
rRFgPmKKpbn1s1Lo/ckegnFswsknmCs72eWike6WNdp0r3nFWm4H+KCwyMOMEeCqhU4dL4VFAJde
Wx7TWg2LssMk+mWD6uTnw0xaFsQyez00GUk/eZiRpQ5nOGV/cCOdZWAhgLZ15y6G2mo2oZYWsxfc
YFSTjW5ozYa+imhmZrU8lo1b9S+NU8NqCebUWW5RLk7NCfNYsyYirdSvMiwQcBNGYfHYYnraXncg
nvZ9UA6Ndus02PC9+WzK7Vuru24OBqqhKf5RCfhOxTGd1tmewwFqcwsyjDr91S0XZk6YXn9F+sD4
KnR2x58Lo5ZHRNK4HQ7udARrdEUWLpNnNT8cQXklZVUraNsemqOAQ89IEu0OZozpPkGS4cqEvR1s
jUU+RcEsCqt/hlDZVjn2VSIdNreQuaZU26ttWYPEwr66E473QlmV+Ir5niEXmL/6IO00B6pEahIp
QzsrI0dTRSspL3DF4F0xNSjuFYVVvUiu5pfsflKXoV7FMITHZyJTianOPsvIK2vxWWGsg3iLFDF2
P3AU5KlGpDHGM5e9GXsfHlYP9rZ+mBqgbDjn2G0QFGMK4XyJ567X/cfVFrXmH4vRYHiRZZ5skYQB
0+99ICWqgbp6KUT/3bPJ4mg1Ona3Ab5/83ls/bh+zcbCjX8uRJcjytNnvfowlqOND8AgA3zVp912
3OnyT4rRnW1LBsLslPpoMgwaymePk2w7NqCLk4/LnJasVoQVqsQnCuXLkl2qkoQPacLhIDQ5q++c
KW/987aOUDNj3SQK7rEzpqREW8o0mjScyaGdGMjNNZaBkgLF56Nr1bH4NlF4mFA7IFLOB9RI4AVH
ayxQI7yYpZkb2rkZygxzqo/ewMt73RVUHyOYb9N+YvvT0O9taRNgwJxlCWmKGEPNOCKvle60x6nv
+i6ENGVqyKfIyXxo16CD/LQtSU4J4PjFCd+d/uSMS1qeg3GDnoQG3QsgS6fmp0LXOv1hQNUTzU63
MjIqy+8FgslnDKOLq8b0pzcOn7GNPKEzgA2cGL3IlvJHSy8dbwERcVnv53Z5nzMwuCv6uuZjCor5
UOWzdePn83ycloCFOIIv2z9bYnXraCAxsT+nc7m+9TaUstAX5pIdlmFqX7ukxRNkgwMUoST2PvUI
ZG+xYbTvMF2wGPwuebqdTKfqHlxnzV+hKHeP7G4ldzm3U/zbKutL2vbalRezz6NS3OYrszQW9L80
2foPkhzY1cq2Gb9Syyc3Aze/7MO4mSwvSuB6Xpug3z9h+683eEGmsD76ACoCIwguXtEO5isjiMK5
N2nzagynl9w4pAy0u7DvMxByw53dc+JR6YUZYy332nFEViCs8JMcMpg5vIq6goGUmK6FWRPzO3gU
JaYRm4n4x8z17h67fqbFtVeaRZTTIDG365prr8qsKDes5S6PE+ObrzfeD5xusrcsLaYbmI/W47Ia
PGWBG5+C1tThL5X2jbkMhX8Ywe3X0NTj/gZrhOY7Zxsnw4xQ5rtm2PUpTVh3tHpfJtje32L6IWKS
l/yp1oPqNJpjcHYcfT1ZOL3/MCszfY4zxz04QZGdFk3EH9Mc7o63mCWT2MlcD1hwdA+1bbGlZlo6
RzDsqu5sVV72c20049PgD+l6LGa9f4P7unoRzEYAQDvV5jZsi4SdJcZE79D1aO/IXsKFttSK9sEf
13446pNZVdEc1BZEUz2bz0iTl5c8oBeL6mTQD6YdzxBDVvs2xxf23uGMvxXJBG8w3ZxPRt2VpymP
STTHHf4at60ETuS4LPE13M0pObIvNZ/8aUvu8Joc/GNLBfdhSbLlp9mOCd3b7DORt/J26CM+iPXJ
knGcT/pKLBGT6NzXDy2GrPf8WYSSSSxO3TxWb6WGw+3n3J+JouY3Tr6cD/zKODNfak2v4ytdm93p
S7BBZnLu/WX1ULHRfovA/ez43KG1INd+JpDhjGk3hF4yNhigIqzRptScwGua2LCOYgMKRts3Vusj
GpxiJM4I2cI19JzWuAZHK4zXbcP7Pj/4weI7zwnc/nwKPYPVxt5iAhmP0Uquc/Wo62aFQw+MUWzi
q6jYNDcQFrIzIvTyxwwTephEIx0N9eANZi2c72W/LVFVx5N3v+q5ziS60XX9btkSRrv1jHbybG6Z
eGqwu/BCvXCGpywP0FVjnW+mQQ9BEUpamOsM2K82JFwN+QXMiiLyNUZEGlPS6dc8BqX1lE+lI/7X
OMO/84Qx2sEZwgJe8CCpkMX8H44cGF9shgOT68q6yOT2BnHkhNtzKv/rb5new7/+m6/fmhZcKEnH
//jyX+f35uGleh/+W/7Wv3/q77/zr89NxX//44/cZ299M0Bf+M+f+tvr8tf3dxe9jC9/++JYy2D7
D9N7v318x4l/vLwHUujlT/7/fvMf75dX+by173/+8UYW8yhfLcma+o/9W9c///wD+4T/+uur79+S
1+HPP/4Pps8lxi7qlfYff38Zxj//MO1/Uqi5lo+ZEVG+eKb88Q94gnzHMP7pekRkBKS+AOpgSvPH
P+qmH9M//9Dsf5JJBPkbvxeCOQ1D5sgNDVIFvmf4/9RxktVRXrh4Y8Cv/OP3G3tSvhnqfnEZ9q//
UU/VU5PV4/DnH+7frRCI/7P4M9jQ8R4xz+co+bsvATLOEV8wjx7ZHPVzX4oAJjzADxDK2bdK/YnM
ducTdJAczBqP/+tVCxztYHbB9jPRXA/9I86DL92GZ3mI8GH91ot0edygtPwYM9ts6GjS5Wufewhz
BkKIH2ieUzxhScuuDnYwSw/+qtfeYLrheBHISAO5dOv8gMrSIew+30oGhMUUfMqddUJgYfr6evDl
MXmcsSaCCw0vPPiqZzIaQBiT/Rm7TdlLFGn8Kyl0GBZFUq3b0Sg52Q861cvztuVdc8y0jL/gZW3+
2XMwLjgERCg3IARliXV0PE15NDNlyCF7E1B2wCKm6Q5+2+nzIauN8dlesE67aZeipksfPM7MLmmc
ACH2SrzoPSGc5Rm1IhKWCI1FKyrk9maeHSsSBepff3nk/h938u9aAW4k+bEoBKRDmetYCAb+fiOX
thUmg/TrTK+9R+zwl69xvAbt/2Ib8p+Piwyb981LJpNjgPvx0P7V/h6K2jjNpvG4zIVlRRpZGdVV
30xDejXDp8ye/ufPhJn833Y239Adnk2eSgbq0szJkt//i1NiXYkixiX81WX8VUadVZTf6sCrXrIg
GJorQaBTehMw7++OHnTp+mC6aQBffKMFPKZr1t7ijiVrsDFdvue9b6cR1lBZN7yXEMmN5luSIL85
t6WRPK3F1EzhmIy+Dsax4VtsbQZUPXcYNuoQN+bZgzPfWxCvrXILs36l3gI5NOAxl2mOHXnS3gcG
TfaTNRrNVx8OpxX6TGqXiMw5/yhEYhuHUuuIWJvE4lRhsmSG/zlerJZQi94mj0p4wupPut/2kQ1r
WECKHvv2quytZbvxMnduIw0StnFy8mb6iZWy943Czy8OTu/naCM2e06vhkx3r2iDt/aqy9ANUQmV
zvvop87N4rTA5lKNLsK8gBccjMduWBHwRGbXrrAwDo255fUhTzFz771NI/ZTmCuCmEJUrwVsRDtE
sJ5V4bC62hzZVruSH4cS/Wmt6yG4ydzMwgtAcAkI4yiK1zGZk/pEjZn5B2FCG4g8x4i7A5UuvJcY
JdKLkSbbcpiKCoMLF4tkOxxSLa4IjgFd+SgEyAKdf+otXI5mAjipBufORZs9HHBqi29wjkyCEFpS
Edz2ZukzgA/s6WtqBagQgCzb+tAQKOPdYPsrW0BW/52gwaiu816bPpPqkCWhlgS2eRKI6r6K2Rzo
m/pJ2w4mdtQjkOUAYauwq1R+Kh/NwDp0y3hDf8WlcJ1g/dQmscnkKWmtLNSnUbfDzar99QwukiFT
n/N4OOC2tlQ8Olvi3Vh14d2RtEjjkFKlateU6zmTaNFm7TlH+dwevDrVMZhdOr0+TnDRMd9oEKwU
ydy9o9Mt3lPbnwQ4AmcHq1G43Q1W7dU17dXkHAp/oKFg6xNXIwZbd36AlXsoeqQ4g3AezJyomps2
63Pj5DOZvRHdSmM8bML5asGh/oI3SHtT6ct4bNcRf1jPnL5mXEWTRqfPW1BZG7JzsliFGZaimpj9
OrY9IPyZ+yfXLzbUzSV4D9bIW26GxuTP+OGbjv84GsJ+c7nGX3O87D4SytiLK/aVnvTn3qD437Zt
1s4EnqeAPN00kveUJdyS0sx8L9Jhnrbwt+rlEwyCajq1aGuBJInbmQ4IMfHi0qcFJbG/ZcVpXDz/
enRF96tkl6nDHI8aI+pGp/8CyRRlTm2Z/WcjLdZ3Z1osM1ywu752VpDyM7PJ3jlsHIrv3MoC3HVL
liEMCo2wIn+bGzvqNjf+0GDnmF8REzWnyCaEBg2ZMD8RojMZ+2g2G//VR7F6j5k36qZJtP6vlObp
ETLs8o6Yse2PWmc5daT3JXGfSddnaLrQXAhMrqziC3EE/b3XivXXVLHzhbjWx9/aaqYr4xnJ/Cgx
JK1YGIv5KbCH9uOG3X4TspKgrZhTkG3RlrXeY6IXZhLB1UacUo4e+RP+1iZvNeO0r1ZK1mE4eoLY
6l4zyyASvjWinoKBghGtX2VXgyVmg4F5E3yE4alXdHyZzgWb14m3u9l6h3G83mGY2unIfwo7fgfp
cfPQNS3TDZugJIsNnyX/ju6uoVdHnFoQM4Mwswpjnll+ZsHL/g4gtfmgD2ubMXdau/4qKCHeWWFC
emdztnDUNMVtbIrRP6TT2GCIoTvafNPhsIKdrmZ2WuSYJKiE7BGE/dlV4N0W5SY0hCh9+8HcWkQu
ZE0BZPq1mT0KD4+3g9toyf2aY6HMJN1xfyBjqPwrbSvr98xNLOfkJun2pe+02CUcXKuJsfP77Ar8
fCC1wy1IF26S3PT7M21S+xBs8+RF7lBnOiGX22acyyJpq8PSNW57k1oUBBEcmSaJENOIBO64rz8v
w2i893Hn/3Qw9+B+AMI+ImTQvmHWifDEJgHlV06+jQhjt+ymm2zIbPcAYxk6fYfmGwtubCWng2HN
Pfee4sZmD3Dm5ogBduKHiR5QiBRWqifH0u4GwnSzjAynWcRiCIFt1xyKmmub4Ry78RbOQcAZkG2i
/py2ifYG1cf+HohxfOT1vK9N3+tvdRzHHVLaoaX2YUK5sVD9OovKwVjGg9HrMwQg2OBQ07nww8Hr
4/wrfnoao0Mm/Vlkz/PSHCw9j/XQbCqnO2a2bb2mbmWaWKttC4UcVgdhp+njY8wmXB8SJL4jszZy
3m6dqqEn1Mfs08gDDyy9OcWHvqARDNtSjx9NO/HLMPdsJ44gkHCf0qJcvre0keVh0kTaRBvRp3iA
VW1146wsr1C6SCYRR2HxtOQDeup1CxrnkBXp+IQzCVUl/ojlW2XVbR8aFEu/unmqvxVzEv/0C4ZS
+E8n/jd/nrj7Bt2yi6VWhUuPCdr0kwn7QC25tpsdglfVJgm8q/sZFoD7MiZT8r3CGDwjUXUsEjrO
oRtPDq0pqnvGM+sB5AFRFXY6VDQziuBvdK/uN1ob4ZxQNEPARHhTdGt5WyxLuwCYg9hRJMw4kaLb
8AyOssF8WFlmP5rWs94cbxlFmHLqzqHnijSJAFe7IqrKwpvvWt8re072Je2fBj/Iv820AkBJWZFf
ARin6Z2G5nY7eMTXFIe1m0umbvFEEn1Q+LM4DHHh1dAK/aKFe9wBfZnEnxl3jrUK7+yNpTbeBuL/
sndmu5Ej1xb9l/vOBoMMTq8kc5RS8/xClEoS5zE4f/1dWW37dhXabvTjBQwDNuDuqpQyk+SJffZe
WzXN8xKbdJvgY9bGuzmhqiSIiQfcW5oZGVdsA+Z232kr/cd+hU2848xRk56cSQvCJRyDxu4s8V5F
1B9kvm7ECxE70us64xmH5MoadnmbGUvrDwZx3IYfA3Pdc86avzi2VlMu9CEoN85x1cbs7rZDNXJo
YCfVrel7ahE03wMlMNkn1FFkXRaNIMzK5McWJGZ2HKPyRkMvJmWrMUwYAUADi/BHQQ9eNgUls6tm
kppLDe1mWYc1v3Qxx0dxMOtqTT4MmOcaIAbq1W/wxFn2B6dVfh/05DSVVBlyazzo7kgu2BdIK/qA
5bXyzqkeF5xEExkdHSLtzG9hpXBcnSBPMVHulDO06aPy1sQqwozQxfC0Li1owXRISmPL/lSPHgbI
E6bgxrCm9paBxOj2LLyyFpmy7FzjNk1MqL2+cKzOvktXjiAx3UszE7g/ZbirNxrW4S7EVJMnbC0i
u1aPC4Ac79wzYiM8ksBcaUXTY6lOWlIn1WXVduN0Ih7uoOw1mpvT35rMHH8Pkexa/RoruJUH0C3N
6bZpxsi4N1Tj2qeyQ1gO8F+NT6SmdC6/PKL2Il9Khhx3WgmLRpk0n6dkXr4UfEY8znk3ssgkdVjs
q9icXpRohmhjzQjXrb2krq/yaGJIMTseh5WrtAeNCXv2q0xf7U0alZlgzOuN+BLPr9K5US6w6mov
n3alMChtJQZrvBBIbNqwU4MUe8iZxboBz2A1B8+ijvEoJvbCAeTbrsYTx5vP9yuyuUf1juLoKhc2
OCuEJfJZfUHzbB9lY75ZOgbzEO+mbI4ZgYR0k3lN/FVDdTT8xK28jHCY6u50q0zXPWyP0tjISGfA
X0TR38yuyU9WX2RjGUue3Q7JTgb3lMMCRTscsyM8RqHlyuJuEtbw3cg882Pl9Bu/aHqbvhRNF9/G
dRWxSyMs2/u2qbo5WGn6+jB0GjduohqACA0RFMjRUeQNC796zZ6W6DqXKV/tT4opm7MNa073breu
o593ZGT85hwLxk6EteUwJs7wOEuzfzo7vjI8Z21F7fOY2o5fp2q6ZbeiMpwQtm7sEmXC39E487Ly
go93LTInd0MdOfVB7+zydWVesn2PJ4SGmbMxi22baAmXEPXf7yv02thv5qRoyWNT4hGMOkHZg2Fl
7neq5uLbyKayIcyalWcqnM6S0xm1vTyUstKJuETE/A/u9d8S1v6tIPaTznbdfFb3fff52Z++Nf8P
pLMzteDfa2f+Z5X+pLSd//XftTPzNxqfOdl52D88W/6gm/yunem/OYCHMVTCZ0U/s2C1/Us8E8Zv
Jh1SUKQgpXKqsf9PO7N/M9hIAvM9Fw1wn3LcvyOdmb9wpqkcPoNpqXKAW6KfhbRfJBdjgdMB9+FM
ILNmmFIcwckEQ1AT1dbicLc1XHiSgIPWlotcTPBPNwDx6k/2DwV32knN32UpJiL8k1qckJh/TQf7
jNfFVy6JPbQCmiXDqWrB9LRra1gbWIC54IEjZg1vvyse+tmyrxKz05IN8ei1QHl2W+OimzuoENMw
5NWJNB6Hdl64cbDs8lfu1yRa6rNd+3x+sAr279SjprMv6VIbDnjAjeQma880xabP8jIYbXS0wNEg
LwSK4ohnI4lzMphULbtHNU2zRyBaDUSeeF5xkm7G7SwaFJtZ8MMT45DLxQzDCP6BAdUvEFmaflHD
nN2RQaB0ir9CqmCAiGUFMemqZNuasn3AEuY1pH276DEiisORj/s1kILCkp1PtFndo582WgB8n4W/
bGjLPlcnT98wQHUGsSnRmZuZWC4NpSvu5zCVSnzhs+gGpMMh5ra3ZkW7YzUg681M7Q3z9TDM7nUJ
ZEUGglBOQ5TGyoYtwQHsK7nh8EjIlbH4HaSLgnvQ0Dz1rVnWu3kQOkqlHGOJyWesWSahHQSETxOL
6OWogVefOG0EDizQZWN0Shk7w2WfvjU1KZwtkBznjQfudEozY/gc9cooLiwYCv112tbgOmajI/nq
aJSQH7x2dPo9oe6h37Kz6tLzyYv7JjfyxfCzIXFAQQyuae8qd4i+QB3Mxm7mHX2BENJbtLol5Vtt
kWtmcB+zyuVu3Doc+mfFkgafiYmh2uizOFhTp8+3eaqiLCCO1Sl8X2N5Y820t23Y9Gav62IoxsYc
QYBDDFtc31G9+VYvjfMNsI2wdvNqtjcgzkfG+54+cD/zXBZt0dCQrW7dvC7DEj//pTtaTRHqamRO
Zpd4XnO6ALd8D/OhQ50hzWa+icchuiZDuYyB6WzZxfUuB8zW/a5HrAOtbBruh9GsvS26WMzTo8wB
uRTz7H5ko5LP2VRPKzqDE6WA7kmf62LQrpgYIz3whnjO8X2MmIG8UVQv42qYL8yMCefbVnP1k9bM
5p4K7+hrigsKpcci/sBsa9z11Bp860eT5+RUVdF7j3P4K+Xp+WoMY3tUaScfI3xJr7q5qHZvZmMs
uGpQvraEooxs04EzO+q20pYYaYV9sS/pMXXDfnQKvpdcj1NAujJ95fywUNkXzShsaWckTUjStsQN
OmIbhhNRerCz9Mxm1laAoXwXctCCFNEObBhFilG29ehbd+ICEe68WCLYTgMYDHVzBGhjEkBmrk3e
a5LnLzh/+8eJW8t9goxQhm3ScQ4jrDZ82j8+6l606iouJ+OGT7c6U1bpgk+a7r3LrL4MDTwT71rW
8kt1aTYJvhrmiKw/aRqannKsT86yPQeyruYCT7ADKD8fU0GXT91f9NQQ5RzWJBvSxI0jhx84xgyQ
C2JgARye4SHVewqCbU2Z0WU1dwmTXLuOXiiyDPQUt6yZN0/r++WaTSzs3C3h7a5ATiMOS48bsn16
U1nS3DHv5ddKtymldMgPtdspUd27LtnvEPxulERhy/Juu8ZxeYIZKu1LOiyx2cimkwFxc5Hdpa1X
o80SnGx2mJ604WCCDKb9t25Yc2ZLi48b2FmdzxuAGGMb9pZ08SPQCbVhRW4/lqKpGazHTNjto7u2
pR7ajpsctJRZ+9Sq0Ut28EdcODzR0olnOKti+b5AKHs1ca80G6Pg7rb3IMjcAEOpOj93kS6Dutdo
7M6RSK+ThvMd9Z8j9Kto4rgCH8JoTd+i1vdbHOtGtVmtFtU8mkBS+zy/aW+IJ6qUUqzAb3GURU9G
YUc3fNW5WCJDlF+TsyRXPHKBiKzz6IhLIxmtqx+DwX9HpP8x//OINABE+Ej/uF88/4F/DEk6UxIT
jefAgsP4aTKE/D4kGd5vOmOJTQj0DDpnOfSvGUljRuL/4x8LwwDiZp6p/v9cMMrf2FKyc3ENXfIf
y3D+zpTkur90qdhUcdCZQwsH/20YQvwyJWXdQCOc2Twt1L3cqtbalDDOfFYP+pGj9j5ZcHwkds8Y
xe2snV5NF5h0D9dr3g59vrGt+9G8n80zUicPec57QDIX9H3+wIjZXbvr1/tmmbd6Vx7ps2776LIe
gD7YcyyezfhoGndC+1b09t7oow1ZZ1qTh1F7qsVHM4qwX4G07SvHDCz1rrUd4myZHyDGFSHughZU
jN5vOQL4icCADPgHUSw0bfcTrKBficl3iR4htZt1Fg5RplFVjkstvs7wZnGNDwT7MyRhK7Czq9nt
7qz1LjVT6t9t7qgxLp1xOrajdpQuUUJuiRg/OIXmhOjLHhLvoExfRy1nD6r7Cb6RqGv3Wj/saBEI
sYftEku/aBWX4fg2OmOHHK9WxActTOz4g4KmsOqz0yRPNWnNqjuYuEA6rnEONPBsV3M4qpGfXw0b
vAuBqOIwmcDGZpTIadp2QlkeVBEArttM/Rdn/dAtv4bE3Mi13tXdo+t9IAv4LB546q0eaAwCZqLV
sTH2yQ7/fZDlw4nB4JHeNRt/Qpn5s+7GW48aZK86Q9kBGQ3JZ0IKRQo7LC18T+gAT+cwTJtSJFxl
e5flKc7kBknZcNqTnvKkSLP4qJWXhvyWA/W2bWZmz9Be2VGxQQ415zR59WHEHboxm545Qhjv0bBW
O4JdwNsgH10N67lC03oaxIiUagWezYdsUQNoYeIkbvTQTnZItdWTYAYXdA7B23m20xX/23RVDszE
8K/UcbHWG69fE2h6FxXAQ978QwFsyipi62KWs0gZWM2TOcKTGaetnCRT8bzhUHBRA+uOs+GzjXC2
QjQ8zna1IUx6MPmS8qD9ElkOwbnc0b8OKjfdCtY/FDMKnmuIlCSxBpBU7skusuN0ln+bKHQoeypg
WWs7gExBKbHnenq8EyOSFB3zfeXunQEm8USaX2vYiU8E92ZKt8FjuVm45rcDU72feIs/I6RQB7TT
GndjyJSK3Wzj5OO2HMUtjpRAd+8lTAG9m4wg7rxQUydXmqAxqoDj/d6IcQA72jEdJZi0ELj+tlLf
Vf2gnE2iP0Xwqw05H5ao2NQ4gW+IZFcHzm8BEhQLIO2icYU/ZF5QDW/nRYBd3Q5IKQYduqLSN4CS
mmuz7FhCJMt+1qc77K47sdbXshGBhSpkyrTztWqIfFe/m+pnUIlHMvV+VlihxOHFOKO2+nyV9R3/
BjoXlxJhdWIGX9r6nOovmJBg7kXt7VTmYVPjsmWttDUw0M4HQGy5AkhelnLY9sOtwI6k6+XW6I+z
nO4HsDWruq25+NMRvKydVZfZXO5TEE6Rc22MgBbtKBiMmIOdQO5gT4q0kEz2GETg6NDtN13C5Z7Z
B86FbF+1mzp/tRPjKwJGi5nKH8YHGrRfIourwSUzNiN8QlR1Jr4iJl2Q/ewv83vPwgHtZlMmXGmW
cJGfFM/sx5IAZMtl3ujCX1omy/Uz0r5I/fljYbHIuxttg0TlbZaxXh2vRiv1LlZTvPCI56tdgaeL
3wXdT/CdHokwUiTl0BKq5Zel1ftrdkRYRAhOoG4uydEFDtd10EH5upS0TuGzxqvhJNl+lJIt78Qa
xsSsB0UYWF/kUzfs9yNvTX7br8+e+83TBn+iqVJPqm0tAG2kk7eJ9XHXtpRcBLMUki1SHgVOOX45
3Xpks3e5zvc6jdX9jiy3e8ui+kH1cArj7rWRzi6JtX0ukLvrsrIPRd1yj49jcHyu6GRoyOSqs9L+
Cqd+yw4qLd6JIt5oBgtEx2tvnNJ7G7lqsd3c4iPnVGLrr4pnDcHJ+a2b0gxDoQeFLVebdmSRCBbL
Z6nS+n2dXJeldWsgUFWWBSuO9NZFl+VXXVQub16mB3orDnQjnKbVDhvk1m3TpyPtyw31vPWUHXNj
2LZrr+9bKYYN1p/cX2N115aJCJBcee90pzi0EySGIFOjdWk2yfxsk5rYxV7RPZqVCMyUh6zO2Pw5
Tp7xLCjG3XezTQ7HVlhd6B996QgVsDprjhFGyjCuorCPCrmBDxrt1FQOPr/gVtbjXnL2KhsRXwBX
ig+ILw07ay+NOIYOx4IyuTPmrA+R/rDIuNyJ6tQaw7Tv+cKPLmt6IlvJ5MBpSp/UBPpT8PD3nOmW
JjiuyATGmXiMtGjjWTo2YTr0Kt8VT97Ce9fJO8VybodCfzOu7nQoViPMdPnM1Bpx7jfmZjv3F3Hc
fEkdVKlT69W7aEG8xUh/K3W/g2A/4WVrwBdrhWyvx1xPiXg0rOgIFeFikcl+9tbnvoPJts7fcXa7
0BItSWv6HABxO3hY/UXvpqHCieI7A6ekKt1IHkpkScHV2n2RbnHwA5lOnvVqeqkt47kxmk2cdyni
LXTBsr0pm26r1eqZhNUu6YBb2Sw4QkPo7jau2n0dX8+cpzCuoOev58cLJ3a2hrbVgkyTmrYv03PU
g71Mmmr9fsWAP67DRT/b7hcIkg5wYaUgwPXVUxNp7hbM2Ex1gDI3nH/VEHiE5niu9qnZ76St+tte
gz5bSiWvC8fBEZoT7k9DvY+GB+h4yUayKX2zZUugR6u6DiJWIsGukFv3Ef9RogxIuz7h1uZARfAU
Ws3iBPbQGDdVJBmI0kyd6NNwdh2xxFuKh3BSoMoOT/igZXKwe9ncRpZJpkRhXMXIASFpDxuSmP4E
BG1tcWEYRewU3ELdBKJuGmWcWjTAoI6GcMUnMVH7gSutPJLt4norE8254KpW1zmQhVd69xA/IIld
IsPNA7cwZb1VelI7IRC59J2OxW5Lq9jwUvNl2IxD3+thgqwUbwevQcvoeL4ecfgUl3KQHLKyvD9w
T7Q2iEDkyUgol35vODxFc+hKcLsvehzat2CnkqAHn3Yi7Jv6ufzeeQ+5M11YjBdPWPGXAxmDZrvk
ghBFYpuXJgHEew0D8uuZSHpF83MeTllkhl7mORtXKfu2Xhf35Km5vuVHiQ5pNt85BWhDWJHcpTLC
i4ugwcYrXBY6g0TFEcv6fZiMdEdM7tBE7Ia80o1ueBjrWyzCCsOfGTEP6hd5Y2pXg6ird3bZ1RN+
+frSoheaSw9jx7C4vF61LjFBggYbCKsLk9P1I2fr6TJt2p0nqHr3zE2uFeU2M+Ezm5bbHhHmQLFZ
+WNcdM+EaqOdF8UElWwgJVm3UVYm3jA91EfWPSmMBWt50Na8/lay2n9Cy4s2dZ1Pe6UzKRciUSHY
32hrLK796FRecm6JN/Z4ywW+crrE+biYrRZg5Fsvj289+PT+ijh2YtkE5dQcszv8GN+JsBxBhj9P
I4R293Zt1WsSP9BdNG30aMxP7DIOUwbVlkZ5Zw8G4xDFUXLdR16+kdP4kLoRiELkUK5RL7mUs3xA
fpiCFZ+8Fk0cgCI3PWuLfjWm6Wc7cWioUnhCJn4go53vu3oO5HkgYTbcs9eIDg07rMs0ZmAv0u9x
ejacZ/aLGJynbNStoGMdMWbWTSQndbRHCcXqCxqKGy5Fehdlqr/BmYzBIgOg2J150RlLT0sznitr
ZrTNYmrA4CjG2KI5j3h3hRsH3AYvqBFnd2lOtzhYn6uxv+lNpY69GjgdtIUfi8rYeS1rvlG+1udz
i8EhJXbyozDaDsuAFtj2lJ9Ge+YY4lUcmDw5z2Hi8EWxvSPqT3HPzZShuBPrttZK0kbzAEFKM57i
dO5OJQ7SQw/CO7uhZK8JV763n5mVtOcETHSAzOlsJqG5J/I/VbrVrLo98JAFjtpF3nQOdKpTXgzD
VZ6m2Q6xNKMKpa1zrozSC1MYEUCNnIEADJAJBL4YuCSq1hi0iH+bsk9XzlFuaVwua1+TRNJV9zFO
M0IccQw9JBsAlLirk3cFhz1czOTYLJpSlz3V2/5ayXjAz9JRhtNFmJTICKYXtkJmX/cW7g/2a2u+
abVxZy/iM9PhSA+tE+ZJ3fsIcK8cisG+rvM37MdjMOFPO/xXUemXswFbYkz990unANt2R0/6HyWV
85/4XVIR9m/CdR2YSLi78EXbeKJ/l1Tc35Ba2DvZnG4M16aS+F+SijAxerMU9wwC2ed+TP66fygq
GL3PGyrEFuFJNBfs+X/Dsf2zAxdSimkYNGE6Agycp0tx/ud/cMTWuRKRiUY+6kO1tyOFfGFO4ybT
1mX7h/fkTxzFPxP+//lKvBDvBrxB+Ys1vBdThvGgCIvKNRIueJhoKNIY6uCxvNPFYuT+f35BRKzm
/6oef39BWwL2AkFoWKSbf/7V1gGig/Qy2N55uuP4IlAPejb4i8uRpkBAL3x7ZDDnwOppf0Fb/7O3
Fd80Kz3Wjby9v7yt0SRSHrQsUXTMWqGCZwvjSiiEab0GUf0Xb+2fvZpr0y1pknGySLL8/JvO8Aqg
wdXI7OyDnjWkpBThxm1cdolDO/6FjfrP3lfX5WvpGbaNynZW6P7wlUnFktDWwInQyZASDO5pfe68
yDyzDlHtcMZvMvMmp7DyL173/AX55fNkxsVUdcZK23y+P78uCUWAcG4djjYg9LVl2ZD3NkFo8zsI
YBUsGtPrf/4G/dkrkoc0DGIVVMyccxN//E1ZiKrO7cowZshmjgBHw0hjjxdWYyT3TPdrSLfy8Bdd
GLY8/yI//aISgpQgoE2CghZ545cvj2NatZxzYztSWFdx6O5IGvPJT8ye3Ek+JseITkmtRR4RP3oe
oD8l9iGJBv1Bm/V4Yo+heF62lr3cLRgv9bASrvlJRnRkm2X2RLPSDhdVv4Bc8+Ha15c8h+M8IDde
vU8dIRPfqw15o3l2h9/YUKJ8lPiYQSBWk0p8pdgbbZi4cEPZMzBtuLnVck2MdbxL+rqf6W3JUFf4
Ruj+gBs62hSA9I+aURPgg4mFZYRCPmzd4OmtZUOgLTKQihwCXFpaA90dW1ET4o6JV2XbuVv6sxCC
9SkFjABqUGCHhdm9Wxppn93OJQmKmdL5nBNiZbM6HKfyA5VufsGPndo7+l9ylFLJWAve1NpOTGiw
nxM7l8yjK0H9tvLasAAIlmziJIPYKdEsp11K6H1EbSrZOrsIAtlWK5z1bazPDdaO5JaOWakxmVZU
ViM3aAXYv67O32ImFaYGyZcr9NpKPE4NIcOdx2Tt+hw/Rb4lQO6YG2WMFt9mPe6vrIVsdVAoVx7w
CPVomGO/bHr8cR/EajGZtezfVqQzYR9tKxujfVbLUT6ZP2oUhznOqwNuXpwxq4YB4DWrU45P0zJa
4oVQsTIEYoFyyisrjxUL50kTS73JZlUlkEjIqCETcS6Jwrlv4uYW3VrXLiBYFNaMK1ZlJVaVEdTC
i5bHk7PtE/xrV/BetQh/VjW0+XRVzb1sr3PasDqfHbgEndCXqRUWqYu7SdSzPXEfrAbdCxe9d3NM
RiyijpjCF3lKEhB4nM1cr8bTbuWaI/0WXmR8KcrG0l6SkvcDmOis9fhLE7wCdRq6RNWWVyNOi+XS
dTDrX06tqSakpnFsP9A3W4K1Z29bvPpo9SPagNvxuVwJiQX8uz5otbiX7hyZ0PVxxS1+cw4KhRYw
2ull1WG3+I2nd21IjFhGr1xgHYrygBkwXJy+yxGgaudrKM5aTNbnuRcsYp24Hj0cAYHeo3AGsc0c
Xzotlkg9NhUggxR6Ldh+ubwkEJQelnm2skA1JeITJxSWjmlUafexO00v+P/bu0HylA7EqhIBlXRs
lH/uAjgVTme/migPO/BneNv0gSW5v2gZCtJcevJKb9Sg0+Yx41hk8a2BorWBGlzG7lxz+WWLuE9s
sT6WRFC+a2IW37wuL15NbiPfW8ObgcXyM/VUQ+jFTYwG8t5h2PzIl6j5RjOfNQY6/O1+Cxp4ZOLl
vKTjJrG1W4qeI5PMr2V+jx26jnwjquR9NST0L+hkHNuwrJ32IRU95ShFu+KTp+wjx02RWGfXg2t9
w8e5xkFsIWIEctSX8q1NTWsxKcGIMAAezkVOrwK+GX+j48gPs1XYArXJ6Y9KjvkQ4rilgI00lfW6
ei11aO2QU99TWlkEaW/Wm6dGt8SCnsL/+AlB6CqcqAUlEIFFjAUS2ZqQc0gTU0NuY2nALo62q8lo
1X3EjKj3XQgDKOKlIdRmgVV/nDyCc6hJIn3QrGp1w4guw4Fd9Wi9wNUWOrZmJ7ZD6OIRX/bWc+56
Ul8V6+g24vsuZfmmxkx5Gz0XKah6eqpZPjnEgDYWXsrSL1VV1he0H7YlvKQ1OqfAEkTpTsTLKYLs
t+BUdeI79SOUU/JrHWBHNMl16trpROO41CJQ8NxryBXHpbHcNN3QpQdTgFM7ziW8bLyD8MKOBGoE
XbXG5NlbVJ86CimnwQzAecokqN0W6YkkfxQ9dOc+6i0ba5NsXMba/95Gncj8Es4lhH5SrkDrJ0Wr
u8zA4SCt0v25Qf6R/WYqNFf1vqJsJP5EBYm9x7hx4vgSTdcFXD8XBtk7D7jiRQ/d++yxnYvkQ0g1
dpcdaOkSGyYmlQM9UQ3UEHOZ2pu8AbN7wT3XSbkQazpcjJg9xH7OE3ZhiJAUpwUz7oB2s1hD1H1Q
PKlXSHNNKU/8Yuv6ogZ31vHgRvHCA0Wi8tzlWTQY16NjxedQymRn7x0YAo1gDxt0XEnm4lxSmJEO
CmeO2cbvdmVw7uNOQISCFdbC2X6csJKEw4ixPmzSKb2vXX019w33vty3RuMxJqb1hb0xuUPHTS96
p0PkHmpN+1Bs7/bCPUPtF1HTnQQIF5UIxA6XnoG7v/AxTEAxMGxeaptbFotReoa7i9q1Sh1zCikH
3wGpZlCk2s5q10d13YUqU9b3PuXPBKzDHL4hdK0GmtknV9rSxSpI7SpKAm3q3O8KLgx3oFRRbkVD
DxKMp9j1y1jE5T7W3V5up7mKnmw8SSOVDXHkDluUpfnFtM2594Wt5RcmmLXzJw5B8tDoSaOul7VA
Y8+dtEFwsyN3ZsHRDZfeQL/Nacqg6Nybc+I+YZBgHeo2jrtuVOK4KgCUOeJPXTNWXHSETvX9aOGx
OFCX4IEzSOd89NtcOLDsHWxGp7qCAegPLV6S57QDKfjC7XuAa6DVQ+qLJnK7AP+Z8xHTvP2CKu59
s3pbu4onUfFR9ra4MitZvERtbi97CypbHaydWdls8+za3PYxaC5/tue+9Vf4Xh0+KswWQc2jaQ1M
rUc4yXVhNXvJfR7RgwuIoE2xnN9WzQXBTkexkQV4Y+M3Ur0L5i3sff44Mv8gcyXam9HYBoQEQYFM
ayUgV8iz1/ihI3v9kGupLsGZl8aprYCF4MtPHG2L03guA62M3e55It2lbVWqTPt9ds95RTozomIf
tXw4u35YV8/XbBICR+ViyDjOmsutk6bmNtoS6VHxVutlkvoqWlrrAmHKrh+wsrvDZQc0MbnQ05kb
DctnHpthokgmknBjmAhi9AsV9DXlfalvTHhfQtGm8kVyt4pQanp2c2YuqShedKdSm0kVUcKspuIj
wA426r2XNO+OIN0fxI6xMJN6ywnyoNttKPqNCMUtZe5tcUAuSVj2OTfibE5p6qPcxVy0sEFqtj8m
O2XviTAvO7xzjhlHX5lZj93OsGcuSj0l0PEMQ6zBte/x9rnfPbDDxYZ20P7Jtpz6ncgypsPYWMYO
oIRDEALkjP6tjvVlPRKxcNIQg5fxNc5FetVPYn5VbVXeYZf3zOkuLfFrh4bmlV5AlofTUz/158s1
lhcmYWdnV3q0u5kgT15HKpC+ddJAvDPjYXlD/BTzwR3j9A0giaK1jGGHGBOGCNwArvtF10px62mi
Yb4kSvPaEr6UQTw0NX4prUqKS6aC+TrpRiZAbsCx5i8LhIQwJ5P3qpQsuMGKsV023A/yfjcCgmBp
7oGkZIqgo26FXfxc2C7hWG2BZQEPl000PAmDj1C3plPStmd/UN66lK15LfGxVrPo0VE6Nrc6q2k0
jdYbut51myd+p7NYqFECUi8m2qOoEXhPJqs9UJPrzcE86bbJctrRY1a4efFtUIN3IycDKBXw5mVs
tR0P8+QA48tVLDc4pDBztZnpi7QrH9cqhWHsMTI6sIhhZviQ0FQceNIob3BqE3wgRmm+1H05PTfw
c55lEeVXjGR4bplE41PUZd3r4gwe2N9U5ERM+uLB9loyTy1tgEvgGRIpGMJLjQO2j1bob9PabJCo
9bdhliN+BMEqn2w4aStlRPYzq111q6Z1fejjHGHPcUgaBV48k6ZchsUgflRZybbp6C5jAZOYD01E
CIdFPQeuiyyZJSkwCrrcQKXe4LGTwuu8o3tkuWW7nFIyK3k0loakV2swIZcQPingj0lmp4d+GjgH
eEzUV7q3lNVWsG2tAjgi/aVhuxX7ligjvfvjIP1fr9X/YEL7g6ZwJkX8xHK4SuPPLv0J5vDjT/xD
GpRAG87SG/YpmNncK/4pDRr8A1bUPwr7kJDYUP5RGgT/YJsegQxUEOLz/5IG5W+Go+OMIlXvoTdi
x/o70iChyV+FCMRBCVCC14MD4ri/SHbYFg2ZMVqeK5qaebfALih8qAW6d1iJXrpXDGqkKuaRFNtp
6B32JlwenTpk8UyGvGuAJeMytrsHZ6hSBdBviqdrYm8Jpm6L8Az7gaHV3WPTiyqjQ9MwjIJKWiMH
9yQUD0iOHzpGD3zSXbZ3FsnyqaHQ0T7JSk06Tu1ao5g7jc7yjE2wnuuODCWBL5ZLJEsET0eFPbI/
b+3Mkzw/PlcUAcvHFk2Ozjo/YIHExW95lpoZtxRu6gH1cI1gjy95MtO0zho0d2OHJ/aPp7fMp3IN
sgjyQmBOmdeBWz4/7RMEA6p00qQ1tyaIOntj/5gOkA2YFOR5aPCc3LiSiazFpsd6fN2dx4vkPGjU
ce9+ELiCc6iYSImpdmfa3AJi0X6JDF7yORZkjP1MTnN5WojTlkeoCQUdWzUVjeHwY+qRRbXU9+RQ
mYbWZp2MTe6sHgHJHxOTPibYtTJrcJ8Iv5ji3qoTgITWj1Hrx9Rl9hpbXT/lqX0s2qhV1yzn9eJg
/JjYmDvyC6BNzHF4luaX6sd011LDSoZ5PI99TKUjE6BHt9heRQlwA2zCmbnBedW+dz9mx7V16f78
MVHqxiKfJgwer3raaxbmIZ44g9s27f+ydyY7kiNpkn6VwZyHCSqp3I5ju5nv+3IhItzDuSkX5U4+
/Xy06KqKyK4F1X2ZQ6OARAGRkeZGJ5Wq8ot8so6rgs3meXuaDsnQ7On9oDDEFHkpV8V5O+svO9v0
vMkV5w1vTZJqYsOTNGyEz5tiSCa2t8bXzGbZaVw2zkzmmgNbEOMz7g021uOyxxZhE98bLftuIeUT
xzGGw3EDiXOtwIBRhpL6yUMH2jTh9s70Tikx8lZa+KkrF0P3i1WOpCgyaTJx8iAXcVwnXLvq0473
VhIvp5Ze0ciFUWZoCBHTEPlKCaFtYmnpig+L/GG9Jhwtcqxvznynlevws3GIRPci2MzUrOjnZZth
1j9iKw8/wiEvbnBviu+JSeZgF2BN54yFMQW/8vlQ4jFkp2x2FN52KnTIliTV+Uto4pFnlIZ/BFdM
MX+TWJFvetvpmDHqmoh51pd4K2ggAmXix4wpVyTL0/JktbXdrIhnlzRWMOXHqAXEFv89wcv5lSRy
+JEPqP77Ki+t4sJB/UCJ6PKqeSiiRWX3KIlI6GmxsluROtZ9iAHvUhC+ZCZcZ+an1r0176KEXdiK
E7D/mjqRe9e6bfBaeguGtz8f50pFoRH1iSq/0aokFp4ri4Nzm4BTXQdUqf+wmgkpy+FsaPKHi7zX
nI+JjP4H+tjHUT0B6UcIQGuYu6e0VNFbdz5aBiqFFWHUZL6ge1NkuKELw3nzhgkFdhA6fI1tX7NO
iUhfBX6aP5kWn7jFyTYRgRzs+KbPG4wBwnW77L7Gq4650zTcbBPStnugwk0Pexelud1G9XIGJl3A
eZgeQ7LBNtNsnizt1mgoiWRnEBDwxb7eeYG1MoIO+4QORplvCsrD5l1S4AEhRJct3zCAXUIqhLEp
37lPrprzGb0ULud1Mfs4+fyaE8JuogbpzWDT+pZL8jGYhUjXrAyNkL1p4VOT8+38KeWfEYYvoonu
jWqK4XsDJfWiGkkELfVnRUs6ErzHpmEAcx8G0wwe+KwoDDN60rYaCaxs+ixmIF/x5HE6geAxrEPZ
2cV6cv0Uiv9ZlAhjPFX1WaoA5hHheEflA5YzdzvMLyzOWi6Gu0kRoc4j3eRX0GmL8qLNFbtGPaUQ
XCWvoW6VzUyUdn6Yt8HWDfPiPTkrKt1ZXWkXoaU5ay5ORakHvhdeedzaY/KWJHg412gYpr8JFuGG
eRxHh3mRc8KzskNBHioPUAMUH5ZVk7gm9V41RjfoE6vWyFvktrNapM7KESzT/Dk560neWVvSZ53J
XCQnakUDXL1nJarH/QCKbxGo4jZGq1IlD2pNy1W81aKKcakuwtYYJCY+IFOkb/5P6YvBvDMMz6Gb
m1bNiLkWn0ObF3hQF0uUBdvy6GBTwe+XWNlXOlrqGgKq82QZyfymOqv+gJkWp+upJDsumo6g0wSj
7HksU4yaBDLLLwj5MTkbr7xQYp7fqWrvroJwOTnFYWkT0NIpxxgAe0vzqS7F/dTO4gVdmtBTzpko
INI6e5yTAXAD+bPm+ywx5q/MaEFIeywFaGKy3Q8qRR6LoaTesCdPsGUz+KQviFQI2GCCn5ATKY07
OnTsDttuyHDVzjw0ZG06pBQelN59zCLDZHxRh/T7qlC2GtksqrqNHGvwKD34pivCmfFHMxqZTz1L
ZWNJox7Ov4tsYKzso6FiXDctuvfaQHSdaKNKi5xsGP19if0tC8wWTZaQuuguBkqbxtt5zp2Rs5I7
dP5lFIg+u3Qjo6dIlEU0LB4JZbd4avxUwnHMwJsfuoyFBUGGyidxnAhdmXf1BF2aOUKt8o3J2KXY
ZK5dQZHWvroomOqAp5pT8QE5cRg+xTRF+rJUoSKrVybI8aMKugTUANV8y9+c5rWCLf89Iuc3rG0U
0yZkKaIIE+P3Utg3j60ZHhGiuvjFJfUutw0TpvSxpQW83CighymdPUPE+dxlpRfrnCODfR20FoOE
eG768L2DyGJv8eQG8lB2pe9h8AxUL30WLsWkY1c7UAF+6IxlbGUw3DL3k5saA1i8ALkPvqyfS/8y
SNpwooluNOEWs0DUu9ZGLLlKkF7rK9LGaYBwl4n5bG/pRpBHZmGqXcxA07uIstSO1nKOyujS6qWK
vpe1gWM4bjGD86tzcvqfJQe7rYUyOhxIH0t7RGKIQHB2Y9upU5T1U3YLEcyccRcHvrEvkDzMEwmu
Xq8pX5i9Awkt7e40rgpFOdC8lOjOiAfPjTnjcoq0x26YG9kZn/xz4g375RJ/Sy2tvTeOkOJ1PMfk
8iUxZ/4Mz1HxNAFMgT6xys8BO2tewnbtOXi3iOjtoVBkAY9ccyKRk9knzdo9h/ZSFh51ES9ZPoOd
9BVDC+/dKxBLduIc+8PVQwTQhq6IvZ6cDdgiWoQxIi54/M08o5Ny0UgSVuTR7e3ULQFDjn+L2MoX
U0QBbQFT45xKrJeAImsClEaHVuxFFjATpATcAQB3vI7HXFAHUS7aG5nHjve9zTve0t3WxbL5pW0z
YxMfJKQlXcx19tbtLDw9Jb204cYV3qjYh+B127NJIH+pz1lMCKuseozLwycJlp3/uwQ3S8m2etcx
b8GcdM52gsQe3W21RD4p84q/inMOVAGPzFe8IqeLtgpzvWrYW4NoLzzmIWW9JEob7Q7ExRjj+icw
UVziegmgoph4QGzPudTWruEuA3cgr9rrzIxv7XOOtThnWvtx6soLec66Tufc63zOwAbnPGxWpLNc
9eecrD5nZstzfjYDZa24eEuuFopLD4UJUq6xMUx+C0uxYYbJr8R2uM7OGV2zY36ybmVNDiGtpqJD
UV4yvcBfyfeaTTB8EAAl9ctEqPxBX7oKtjosdPq9UvRF1xsdMdjaAtqr5s3sYlOf17r0SKmu7agl
g066r+1GNErHq0S/4/wRYNhD2mYCSMjexh07EaSz1vkSEntyGVGEuyyzE/M+rqfQuWMahmawrphF
aXfNKMbGuD0OKRbNqK7ydl7/j4Tw01zkMP//J+aiMqeUs/nVW7T8hZ8CgpR/kKe0OZujMBJAX2SC
n94iaf8B7ZEIl4l3CMOND+ruLzxIWJG4Ytj6EWvnWGgHSBh/iWuRd0dOREE4Yxzl4lz5N9xF8nev
iC9Q9THzOQL4Lj8fLh4Uhl+8IrVuLCw+rr2qoo59sUmjOTKgP993M3eS3UYOFbadI7ZS6P6DJZ7k
UVblD1bRsEdOa3M+lkXxplTBqUBG9CAitXVAatg4lesYZNCS28rLW6TEPF6zenhXhQhDRHkwayO0
/Kh7HBwnfIaADAOrR594r+oivywL0vGbAl3T6KiU30Qe7dq8ooIZUENYXanMnF+n2JMPncokZvKG
IuY8ftKRWb4Yg13WjD4rhwwBuvneRDTD5DjA+faH8CVxyuIDuJ9r/HwKfuOl/grYtP5MMORy4gvx
+f1BMwxs0nS/XdA4ALcDHJkeNEeJx5lutJMjfQV3Ixv8u3JqxGebDWrrzpJGmKEdRgghYaPvZ17S
ITSlDsCKkgHmcWJgLMGDTJ8aa+S8D4QPCV171K7mySgYJklo334q0n/xJX53gi03BZAFV+Kn8RYP
25/9LQqjjlroOcSlxmo7ANXeFxbajWsk/laniflTffyHF0387uP5zx+4/EC/3IU0S8XA/vBmsOqv
jNQkMMHGiOiO3ck72s92tefQ8Tz6J6BgOwaPl2pW10pZpzqcXqyw3zaLqIQ3+Jcn+e9Y4pas4t+M
Pj9/Ltd0fGJMKHb4/X7/uYjsjwM3PqrOGIYcOPLyZGRQk/8LnyIsCtVsLjsexN8/pTIaFHmv4pYx
nPayrkW91TbZ7X/+KfbfucguVjtMhHi0TOfP9iywcnMi08BdgUPhsJaU0qB9W4TRhaWG8DnuYmGt
Es50LyYn3OfacY1iRXdW+q22genFJjahhE9glxWRWcZMAUAryPPsB0VEDDnkHIrt3I1uvO1iBvMM
jMmKmIHa0rd81QVRdyvsMU+3KWajB5BRxavG4kOgjmkvMG21jRKrZKNRdAOnO6sBHFYItdD0aYcX
0GiPdmFDuThfl/+Rvv83r4lfbpH/JH0/lGQy/9f//aqTj9/07/Nf+/n6soEPm4s9cjEvYii0/vr6
wjSLewpvLClff5HY//Lusqw/uJWJGQsHbLF/BtP+5d0l3T+IWeCyxRWLe275z/0b7y7hmL8vtixR
vDlZZn2LyDNmvOX7/rpuoCQ6PjN5bluXphtsgANVKtyMHouF13ZvwAhwW/RG0XiXMaWEmV7bevTi
FU0+TXVti9mVl27e6XxTV/UIkU6SEUFmphz6WiKt+3e4lSiCoaAFp8F9JmXdX4KIUnprm1VQH+bc
TfeZI6MIjH0l2gX9xlhtk7hEAx5c/En4P6aisNF4aZ3oNlFLIfM3JQQo+pWinkf4G04h0V3RNfO4
oe9yct8JZ7VVQJAzsEg6paPPaHnpyBhv7MAGibp4zVn0hppuh6eBuhhvrS25zON8JvU3eZmrep8V
kL8eTIvAxT0iYJV/5zDp3TkRBYl3TgeB5+SWuhk39lh6BbO5MV+ynoD8D6qHnvXIfr50mk3S+2W2
CfqhUN/h2VXpAcvbMJOZw54AUdUFKnvVw0q3NnY/ewj2jFKcdN60OTsjh0PwPETXwtcdMQi+Xjm9
OS0crxPswbb6YftMIYHk92WTfFMxg8kNwEKYiSwogtLKlTMVjXXIaDHK7ioRp/V77HhJc524hk+w
xK0G47gQlv0votltdxAg4pof1G8LIngjZX6SeHI/2Ia1UaYvFDxMty1sNGy66eJxAyq0nA9pxK/k
azRRdjdkW4SxC0tR8mvTOWRCZviiCqIbEFq274IiS12XL9hzfMTuwA+bcCESFTI/p+5VNTeq60ub
OWURYPvvAkJWGCATekuOCM2ieZejaMLX2YpH/axJSJa3ngacygl9PzfJI1tCCcrPzp7RuttjNATD
6mzindzqU5RZSH9B37+SrKYhIJLx+ca9g77LcJEg/CYuh2Em+hAZ+PyiiIDpiKxKWWHp2YTkZdgx
eQaJeOFYdbtyTDsZzA0YYehGflfJzt94XU9ahMq6IH9UY1mAu8fqtEv7eb4Ljbba8Uvl/WHEiGak
fjGVb2wKwVaNw0geSR+hYB0kqftGa7dIAaIl8E7WeTAk5jWuhdq8pQCFIM06Iv5Tb8BwJC7EMSwA
MIpsMMbFhytFSITfGTPHukZwKOcbZeGReaFuvnsD72ltGXsjDZbtlNt7aKP9jocrfONftfZphR4L
usbS2VpH/O8qUHHtnkyc31DBzbpv7w2IX7xQ0PYsBT+QcFFPQIUX4yscvaanR4OC8U/cQQEcPixT
zsGg3zS50jSzWl+1aWblThhINyeXZsiUmDMDodU82sDrb+qmKonlGU1+j58YQwKFUEST6Cahwmie
6FeUHfP1rYnxhQCQR1HLupuM8s3oY03VYWZX4PE6Vo1r8nszopyL+D0HXM/VAONlpFAzI91dcETc
BdIzOKDmHPUC6HqEZX3glVbQwXypOyO9zCbGcoAGGLNdhHObwwgWJaniKOTAv6I1zLe21lDmrwgd
vH6nOsguDLvub8spN9TGhq5CYrqScC4V4NpXZvUkiEvpXghCbOseL8tnafn9Fn+Ne5/H/uscOtN9
2IBaOSZ8aeYv+G93g9Vk+zwz3C1pTIAOI83QJ34QdrKzZ9IhohOxn8t+YK8BiWSVk695GwPEUcpK
DNJQIExeCvJ2Ny3/TVS1JgGUaE/3TuGrPUVL9l4TC7uEpZQ/Rmk+3DVFZlun0Gu+XNPFHkjptdxp
Y67eqjkon5gK+hOeBIEfxBLYK9j42CtjomiI/KqHIc9vxSM65EyQruijL7O1vVeaT1y1HjuJkDWh
dNRtnqpT59YeoWffeabBbJz37IiYO+ZqTKGcWhk5odzjbGSF+iYOFsvDACJzKxjmkGZs7PFHV/dP
be1CFfaGvniVhakfefjRkAWuwHqbY9s7duxXP33VB9dJw1jCd6A42GzQr5jshu9DTE7tUpXtgJCh
arprsPLceGS/SafH49HFoP1ObE+gD4Hk3fU+XwoHgimBSRQRygdERtgRWojqUDEbfhl4z0ebijmx
3nsEuO9xBLosiF78WphefxVBReOAJeSjC0HnDRG1Q/ByXZxmXnJfSZtINFU0hx44wOTjTIqJZpvZ
qK+Hpfz5ZmoMsshYXdd2lQ8kn2oHfchlnQXlcKC8A+QmtTD60E2FebIH03mqRfJd6qo4iTG6xDOK
PVQNTvssqkpy15vyypPdDURq9VjNxAAA9FDFS1XBhqb4dt0n4SUBL+phura+6xSCUTAvuwC7svK3
JGy8E5kD4x5JBwZJUZY3ZphRrp4Z0RtQ7Xqvc6/fatMxvogfAxSkhA53XwUg/240iZYfq6kkji+5
Cutm7LFkmWnCoaX7ipL0JsD1WGgdvoXCuvWGrHmQWhvbFGTUizYSSMVJde2p9qoWujumcQU/xChz
84uucgL2NRiqGkCS0DJ+BgzLwDJqNmORy2MQ9ewUCO1pDJP4fXoWFlvST4LWhb0lmIfwcWS+v+Ol
90nhTtKvXY/AbZV3+yBLywtwvTtSmim+2kYtQV4LuzGgCbNfdUl7UzRyvGB/4x9YUINLOrSNfZ5H
zjM7IMN91yXlcZ8j8bZgZapC32eKEmGYvHqGvgAwlExi2L6gFpghY5QET7/jlw1FOQZjT0qcwErg
2aUsTx/yiA3JvZjNwXtT6PffCea5DLQm6A8JMYLN0LomcHzxhXSRTDtWufxHxuv+2u/cF1Ua6Vte
x6zPpZ7XiWfm6y5sIn1hV31yCFu6V3uTqsvV6MQsMB3j4MIjsakYQYDjSqqdF7QMumj5vcyryWeY
3hsTuSvb2Ze23SGUxiralWwzn0cGesZRVcuy3YnIc9edSDBde0CgPyiiWTTPnvz9jZSh3qO+6Q9n
BAFcAoZfz2JQ78wF83MOMtiljddsqfyutmFV3Vgp7MotTKqQ5iHI0YZWpOBrIfPLsE34IagjRdaY
L51w0NEur4riEvVvBLYyFfvS6ksw14YndoYgNRZmhgFtJrcgYcKjotjKxfCxG2er2zY9vU3QRWrS
J2MFgCbKhs8gzYqHIkuKNwqlstfJ6CWaedzej4GDITLyZr3D+e2/+HXTHvo+K3ZjV37ORMYOzJ/U
JkpN/6qitolGuQFIMBX3n7DD7H3HNP4QZ/hCdMCkzirt/KbuzXgDPrzbNFGT3PeDpJonNgQSVJ4/
McqbT47liJfYq57UAtnGq2Duy3TufxCzqdaj8n6U3AJ7Jh4NWhMD/Qoz96rP+ns2Bw2v0ETmhIMD
0ujMnG8tfLPHdPaiqxr/Iju5MeINa4ZXWdn8SJRDUpe7PtiAudf3Nb9C+0RAJN80XZe/SDs3kK5N
te/BwX9n4uhCNyI7h4tMZE+NU6i9bBj6lUMn33EnqEcyGhheOHqgrRt43vbtWLEfZUYQk86pgWtA
gKFxFB09WxdtBtOf0xoDKroCAbOn1leROCCGZnYV2AhM0rBeTi1jllD0tyJuxSsfcanbWhUJBxoc
2CoQw2WnYFjyWENPSWlr8kUDsQiD+8n3Z4by4ejDGGgXSAgFDgF3ZIUm70fMdcfQkq8GnOIvwkrq
O8MDYIUM8albk/U7RYjEghhilWtwRWDf26aovhGlxMzrEkHbTLMEJWZTY6WNWvd3OaVstFG4c8Qe
rrnFoy2v+3ys98LMgm3OeP3eExbdm4xSMRsWyGiRKnuoFAtJpLM6vYy/i+TkWjPAF2XW3IR27RW0
c9EPlV0Be+7WXZU3azEO3sK17w1cEnkGAWZp/gq9eL7EteuZGI0xDm2Kyar5NhNIX4RCm1MfN+tw
HXRe9jjOA8uUwRChuiD+4R1i7dv3IMkB3paZTE99nXhAMhzZPA0VbC2yRiNEjkbi1O48EVvUWmRi
fOma6Yr2ghJNy8hUzKbajA8TFaRb9izOrR32xl5H0v1wLBgegLzL7hY8gjrKKUsvx3yOvntN7jfH
iI5cb5thCt8O0oHen00ui1SWEFZOghSKSpmqeqZ7EvMWY+KkB6vRUaCW+uz6FD6vaGx4Cks2iqvY
c8wv6bc50/gwPRqsai9R5yTfgdEl25KAziu6d3HTQSNiSlnrlWXTKrmq29i46eYuuvFZ0uU6tMrg
hZTlsmXFcAIhQ/g3RrnYRlLP2RLfLpnBA0y/BrvtXQelHL4J9pDbSbvyA1smjsiCJBo2tjSsb5Tp
9keA+PISrmvxWPhB8bY002W0ULZQDylIqe4rvMs7XSh1QUzJfHcx12yLNHSPZluDueN9E37KqtUb
QTrmwbfr4c6clcyWNruJ5jDLiXgsnWS79HbsyxnwPqt38IS5htO/0Q8HyQjtRWYAIbgjqnfH7Mzj
JMPsYyq89FITKCAYXw77ypgkboPCOWkX7CKF3vIlFoKwettPD2A40x/kuhWdEnZ3oUtux85sww+s
MxAZnCa+dvMxuxesibxsEtjjAaeju9gKFDfZ2Hwrgyq4S7AF7SxQiVtX+EfHNbtL5ebRqQgcfE0+
l4B6M6UffJmH721L8MSqgOIM1FFexnnCy5ui0+na4U6GaHNQYRGyfmCogywPBfydUFl+ARumumRu
K1Afy4dmZqeCaUKUu8BOQYSzfE9E49IpwRMQJicqb9VadIlTs42t1TNy9mCvMezT91KQPvVyzoAs
37m4CyKreSmgbbhULkyUcWRdlIFbDaOZvzG4wV0UuWXFy7WaPUTnmMM0asnSAZLwC/dpt2nZKhWw
NdD/N1499t90XcrXbmyGp0ow6l/LkYToNtLCh981S0yCKcV5bedUwQVs6ST9Tu1qEBxS7G2rgZ4Y
+yhlpuHIcbCjkFunn6ohKRmazXDbFxJ/V6/9L5OGyLeGstfmYoQdkd6UwkE/8tndEz5RYGi9Cfan
do3pMTdaOBZ0bxerTA/Ri1EX1SljH3uL0BHudTIybsCdYDpH29EZcN46mg7DWDtyZeZOYqxzCD4g
NCMQuX461cXJcCQ+yUEHAyWuhZluZxS3DLOdbe+CsPE3SamdT5eqhX1IQ++wTa2eF2GAXZqUaWhs
IHCYdHKA6sCLZW3HwONPGtwQ2Y4z6Txsaya18li5Q89j4VsTDTV1S14w0vljydtSMWjtjWg1mYK5
qVnpp7GW4NMVQ9LDPJKJXLW+Es9dK5xTl+bpOuEsuam7wfgwG0Y+M60463y2xwcaGOUlW1Ib62OO
7S+3zGsjTdI7QWvM3oJESvSv8K5AbY4PXltk13xNjl5GDgiLtR5/ajTVGIHQnFfYN6wLKnCifdlD
6OOdCpHfp58emOU0XemWaSo2apYVMC0Jdehlnd67JTmZpCkYxsYTY7Y1hyx1y1gjA7Yblo55JbwQ
GTAT+WSzERht79TN8Wze1yroEdk0QMILpA2+YYZfnC8Lv4JOY8827Ie6asrolrQlgaUtt9WQE6PI
Yun+kPlMcreLYLOQI6ihvW9av4ZxVrtg+Z8xQrk+/pMsBirmQ9kMX1tMoNjMeu2Gxt7Ke2CsEMmK
mF5F0OfObcPxWx7xtVGnkvYDR5c2GILwIrb6CQg9TgD3R9xSAoQJxv8aUrIb76PfAH1ZQU/pKZgl
XlJfUmDg3XJWYMaUBYNLrHZKk+YoSz/1d3FHue9VyEk2vHNCOyx3inPCcJwHVsndjNMy3yRUjXwC
2J817THgKzC0kWFK7IJ61bUgf+mOsEtkRJ7UsZgPhJ7Hn+NnNO07yo0rdUgFdUZbPrvduXhhxTbq
+pb5fdxS3JnznrnXg9fjpsvwVe5NHiXnCr8DHEfKsid5cDDXxAcUody7UCWArD0lE8iPK/oWRHhv
+A4f3him4W98vihovJLE2DFaOEC3k9FiCbX9LKawGMO2sctis8gPbWMZxi2m6iCnlcgmKelOjVXC
WR3d8FKZY8EGmYOT+eSawmXNLdIOr1ON+xeaIefC22Ae+dy5nVFl/0/jTb42ASiDuW/wUkSZFx3D
2PIkXah9deNMGmdsOLkZhTWZ9J8H34F669BoeYmKlb6Xpk9ai2R/v6Gqu9sZowueVinvngiWt04r
nhg2fjEKrOfdh+UI/9cek3VC8BnonHUdpc2dVXrPaJQDymZU3aMg4wxvfEh93bL9myAE81DXW9xk
zYH2aQEKwW/vFVGQHffZqz/LYSMwIKypkukP/mzXb4XTdkdkYPc5bxakFKdkcCcGnLkQRWWnJAVo
Y1t86nB8Gv283fa1D8EOEclP8U9aCxKsdzNU+4DCGnZhBKloASFWTMfUDKNgHbO2rmMVv9QzO5A+
pTkNMvIyOTXwJBGn2mq8ovt4bCjUxZWG4seWrCBUkVHV0NieS0JbL1VVM188N6eVCNpuiygubp1G
h2sS03LeYD2K2TXXE2WrTU9DcWKZGdJKZnOKl8HWL0TyrbFjf+dwzTZZ1ogpWHtxb5tXM/n/Q6y8
C+qrowNZpXxLueG0o3viviEnm7gKgFnOmn8X+aHY92aUHV1yU8d4qqzHNnMrmBdufN1wSKsxMObq
Vs0+LzMNXN2vyu5KdJ1+kyaEDLOx1JE9P+jvio97H0CQHGKnsDc5z9lFlOjxi46IclU4DQ+7m2SY
DCvhfsf5fdnPo3pWfRu99JXh4ietvA87TL3vZp4gXHJ1X72GjUjfxMkDbjYCd6Por4VQEyR618RT
XRXb3O4RnHo6Ymmnpryu9OXOrHCslcGU7hccKAsbmCP6goPo3ujc6tC4yQ+Zwd1L9HRjIytiY/ae
RAHLWmRgKR2dmMihfY85KPyS/ZAeRZz730sHAmuOOq6t/HOqbBeRWcIFmp2XzrUpLvKkgBDAFp7M
eXjRe3V16+XjN/b5QJZUj/DBw7iiIDK6pSHFx9eEKLvxvO6OTdn3nAd5RXiHN9KY3tLuQvxaJMNO
zHHxOpdZXWyVhANbket6oHZ6wHqfjup+Lqc70QEuNEbYmqT5q2PewQDF3j+uytAUC4lJENrJHgAx
YSvXwQKTMwaxzyhN+tZn5v3c2lgyp6cpyw4kcxl3tOWr4dU0d+TuIaE35QDP4BCn9vBWiHG+IvB1
Csd+3jJGDlcyrsgUiaK96Me6vMqpKzsJB9FnYLN71JbBYQgKIDErR+zhOkXXydDuIvyMP3TQsr+j
93ERgn3sqdrtjp5dfyQ18yuN1HUiZrq0FZUH3Nx6TURJ7UzNBiyVwb5nqraJejFuQKIOa6txX1lX
+7euIpGsetBgdK+s7S51qdbW0mM8kDaHNihPk7LgpMaVQmOkRwkpVpAZaK3evvE9b2E92K3D2bGW
xYnjHM30gudl2Cv6OS5sYOrXtsttSwvIeAhIl23mXr0QN+E9W4fiyVT48xFp8g3zpeLkxdCdprwm
S+IUT3XkvkY1d2aWwL9QTJIxT4uX3Jrlml/WcoyDtLACU4AmljQ+rSum+yKU+CCOrzcZpdPrRrr5
nv1Bvu2TwrmEk2B8BuForMRiuq8GGgOplnqqaFE/jB3zrrVAzQMH21gnF8c8mouOXnArshkcu2aX
eLj85yzVZBDc/K1ngLitjQn2Yp/76wqyQstpMnXu7GYhJiRGPRMzxLu9zqfok9Mp+w+aw1ekplXM
YlhxH7O0nwYUYJDtxWWXhfpZ1PBRvQj5mpgvD6Wvi4MnoIutbM8Yt2bkUB4ZdXtQ/wln5baVGyaE
07AthuSyy93uhEQIizDu1mOhmjvIHs4Fv8PiB87CEMGBeT24kPhJdl1zOaQqe4xLNiBY1zgYrGnt
+1gU4i+Mxd7SPF8+WZOZbDoOV2gojI421GkuuDS74+sKA3hxXXHHHgl1v48IyUcjqEp4n4Nq6m07
juZVH5R6t1R/bnIxfo8tA1NQB3Qr3Yb9AMIEK6+JIbKQbrmHxmKfxrRuX0KU1ItycglM+3F1x2C7
wM2XeOzWEdXWZoLx0I4T4xtSBvtpI9tz+hFXFpakp5k8P70LBberJlQ5OdEGeepOFMFdu3iWl30j
Lrs5w52k52gjJMiTIZNkEdK4xXRMaSw7Em1tzMr/SNLWwOtiuuEWa7OO2DvV2dJ8oVJ7bVW0qtEY
iSBMc8LaYYi2lTLhu0mBZ5/ZK3qQbHZ90iESjTYG7NLFdT3V1bCbZoslKKWScVdRqriLTWUeCvgZ
TDiM4suckgTp3ZwukkYYNyzV7n6aeC+zdzU2pMHiE7qEsdFV79z9Yi74O16aBYrzNy+Ns5iJZGAv
3hNpSnImf/LS6DwaDLuYqG2y+gOntV22OCvZq3s/DR3/0E30Z9MOsTwcAUIIjC6Yl7w/mYkg7g2Z
R3/TmtS31KfcTazxAmqz+Fe2pT955/ga8GM8IR1bmHjn3OXPf3Et0YkAWyaH/Emb2OBty96DQcl4
JXzrS7aSm4CLSiWkE8SPInKdfv/PL6hYrtjfrqi/fD4OQtxmi3XIs93lQvzy+YP2A3ZeQbJNCgOn
WIgiKykCw7RAptym6tHwguoV70TaX5mdErfmXKE6kFINNwzTDSgjQWUGV6LtGuen2+jfctU8/jc6
wfltf5T/UUj+DxvIl5/mr//W/x/F4Qt1/x97RTdp8h3XTfKrWXT5G/9hFrX/oPZluW/luQT8b2x/
KWhAQiHj/ApW38FH+lfDDX5QT+DRwRDgWqbNHflXr6gw/+CA6wmwpQ7dhCDd/h27ze+PlcdJ2w2E
t9xqWAJ5rv7kFA3oyuzS1rNWWgzRAVWj3aReHvyLm/rvfgpPMLN9gg+++ScvHObCORgmPsXP5HQZ
RU2MMZRd/S9X/e+sRQIG36/PDsE7vs/Sts71sVjoF4ftr88OHKnEhhAyEd7CIkCEpZ7EpoIucet3
nd/ssY9Q9Yr8x4CINWaNMYHuUFLk7W0VuA2kJsofH4tpSNwtsXpRXvVhxIsGOzpTFTopR5pqMhBa
PJxl0sMQCAMARwWK1WZ0rO7/sXcey5UjWbb9lzdHm0MD0ytxBbXmxI1BBqEBhxZf3wtR1a8imNmR
FtNnb9RWXZUJAhdw93PO3msfrESXcTDPY7fXaaZHjEpafcL7x/nC5U/pGwWLrpP2Lf5EUZ34VE1J
azIBIKssi8yysrCLQHSsOhs3LjB1ORBO3tHHkrJgja2+d6W5jBS8op7Q0KbJFeN6HJ8MYsbT4Jr2
LTIaL74S5SgeJ8MgyMYjrOmh73Ofrv1YlJcwzdoMZAYmyJ2W5BBJaGTl+XbomN2jxxxgotS+7VH0
EhvvbXBAUI3y/yCYhDGlblWreGQZw+ARycdiaHtvTRvA9vYLKE5tUcVLOJ25Q0CLz1y+P+E6hsvd
Gi5ikaKYQqKNh7k9DzYqnDertGmPOU1bFo8kNigo2rNFQGTpTtcyFjlT8npgPwQ7AdkUAgU5zDUs
5TcEw/5bo/zxoaDt8tnnNLL5b5Aah2gLX2PR2e993JuflHp28aJBP64I1hp7HXIChu7AjzTOkcyD
ujjQmdgNFJUDSihlaLSVfKdVIzeGDXvFCbupTiIZa49aYlTpxtIxVrzSl8ZpVBoj86HWaC2GenpG
RJPwKzVsJ9TeCVDvjnBHGxf3eKgdCY/WspHlobdMWoTXaagPz16HHGEV2WlB2Ldykit7Dvvzj8/j
jxbv/zfD6XSb08D/vj5fvGVvwy+r849/4N9iSJvl1GOnRaJL1eIuXMV/afnNhQYAfMFFVIuUnvX5
/y7Pmo+UH5ymb3noqMGF+qxo/6OH1F20kowhQYu6Nj4BXf+TBdrQna9nLMdmAwH4uMz0BS2iLyeS
XCZJMhsz09/RIwhCckyezyj8xU6msnyMCkHYB/cwbCPPqndj5tmHqMibazgVzgbuZ35qyBy7d9rY
242pVh8rKIqbIlT6ufHRsmBUGujxN1RKVg+BJhyz8sB5ddo4frIuhupUO4jKiPH9bvjTS47qglEM
kS10DSSjxrLsqcEH2jxiVI9WKyb+ElwuRmUdM66OLGXdDsOVWY/2ZlJFxdmfjCmyfzvipZW/G6b+
JJZ4FkenojD8p65Md+RibBstwrWnYy0fkS91ytK2o+aoo2IIgvUffPPsk49M53AzYUS8r6o3/DOr
dIztoDOSccf8jetX+l2Yw2Yxy8vW0qzdLPL70cn2IatxRLA66RBBm7Sc7aaAXieKrWVy2Q8NI9Uo
uiogOtVAWjcRpMAuBoOgpZDst02DOyLP/Cs9i58ivJAVmbJDxpiNqjd01Kt0JnoPLWK0xDS+i6aJ
XkQIO1G0GDKYqGm0d/QZI3KGmip0MdERnTD63tYdADuB1SEdGOPWbbGIQ8r4vRZmfgJ6rm21DgxN
URF+W3fi3QQNRKn7ESnnGAntRuX3NiH0dr4DyHZBY4BibBjeanvo9rZphbekI1xWaQMB4qlIj3Ly
003SoO0TJokuCMYOQ6s/80bhGvb6k+G3t4VRnNVAkrSJMnefdc71XEzfaxfSq0nih9+PfWCX47dw
mIKUJjKmtPQ4dBE+vzn/iOPuPbRswqZ5l2oP+zihpOsk1iRF7/Bp826t8WweclvuzByvFWY/c1da
XRKMDHhBA5KsBiCFBhNo3hWJWMlVIkKU7GGfHbNmPhu4zfYF8K7dYMrb2sl2TYF8KDGJOZNxGoDk
u2wGUsGsrHqXnf5ekPreTdPBTLtj4uKVlj69y1qHWySXuA0VJtc07783sX2j1/OnMUgixcJ23BIP
850td+cb40rMNAyZRhG/1cQPntU+pAlBakrcWRr/i9yDk9ZyCDHAm2280dy6aBPKuSIsqfjWdPG8
defQeeut+pvV98+9b6ZELyf6FeET0Lbre780N6S3MWPGSMHwGQRG+xG27dpY+OvCuYvrsbiulrGe
aRYlesdOR/ZqvKcR+jg2OKDdo09bsVTOJtEISE7tN6YyjIg4uVCrzdPBh+XXx9dzeLJJJXGbZlMw
C5r0QOInrn39w5nsoyHDveqOXb+b9RHuBLUyKkaPj3/pR9JvynMCl/aU/syF6k1Zyx0M1Vfd5J0Z
PL3ih25XQ9bDihPnInsym7tydDd1rtN/ygEa8Lfzya/T6m2w9k2GL1I99Z7zEWUZZAjqsIV6QEqR
qtZWyEB96ZGrV7w2OjLauig1tIhyNhS+xzoJK8BJJK8D8zCj6dYTkzbRgppRApomJ4h3SJ5YHWGW
pznxPAUeGHRWchTRq0gKhjxrb3LT4kY4jQXyQVd59VKqONeDCItrfASlCBRjBddTQY+fDDoNXUuU
2gmmWOqsGgaCNAUEOlWW1AhzpdOG5jccet6V8IkO3uia1t/QfbG0NeNPdRiTkg65Oee9vW5BzNEi
bhMC4qLKMp+ylEMFnC2h6n1Tmc47kgGBlRvbIyxTmJuszslctXS/ahRca44vlrPNGB7jYg1NzrhN
P2n5tu20jBkP+429aQxiBlWlQgmpqDURXuAsLK9nCpUtti5vH2VW+JI3WL6njA/es+GARPSXHKsv
ADQ1B6LJN/bUps/ZbGdvzaxfFkl2ZXmJdoHCwLwvJXZhVUpEWAj270wd/ZGNgv+lrD2CbqR8ZC5K
s2voPnzLUgHHrfxKb3s+HRBMNUBKzx+DwqiJiIr8YzXvJmJF2jE9tRCvrJi2chyukY+tnY5FtG+C
HrUuFmMefHk9wM0g9X6fmvzumk7Gp8zpXGZTEKK6HYp2LcNd4Wo5facxgcTV3sdxvJhPJREwMSdX
5Z5hvcSrrvmOZytwvZw+rBMFeewGi6xnwRCQSxy39dpNd11CRJRplcS9Qu4cGBceNc7/sh722H7s
V9QO5soYTcYzttPuZr6igxN2jw6OuroHDGzFx2ZWmyGtUOj0fJJGFd06sbzwVLijJ3onhS1WCoDR
fThF+RkRG20lQIi4RG9QxuUHC+VEXqftKrZGwhRtYnH6Qe75NfddSRGipua7zLJPL00WgY0eB1E/
0av30ywwQ5yyGJa2gINH5BgTNAm+vRlTm0e29PWQTzu9zz8R5J2tsN1Lp9mg9770ohfTmpodBIZT
3qjrtrDXpomh1uxWU0wZgLw+o2dMh+sx0sYzac+3DsCFFeeLflPXOZsOaUmtSveZmgNX1LSz2mvX
zLMrdFz5ZrTmfaPX3lYftXNvd5du3dIFSn1kRJ1TxvdM797kcCUZtC5neX8/5PouivM1KUA1si7S
35E9GoKt1Os/SvSkVgJESLks/uDJo62WG+0uGs2dGxXFFh7ZQ+uOxznq50up5YHDQP+MzX9nx8Z1
a+OFLPwc7cWYX+d2iizNSu7n6I1khS3zll0/DwcXEjk4vQ74I7k7I5pFOLyTSdg1/kfmBp1P0kxy
8kpr2ro8ARzVtyjLWI/3jsu6PApAPh7wuFg5/klLo0/XnBlaaN+yugy8kheJpvJA7IMqp3XrMwmr
K14AEAPpPo2nR2VUuwlhYSj0IHTzl1DWF0RfBRXN1FC4sGqL70SXrlHgbTOm5RxjmO+W6ZNpt4Fj
8y3K4iolUn5Vi9DbeQgbUTeMexMbydSMhGr633AubKz4upHniOwqVVXIq8mPo2wkB6UZFclNhCuo
BwyQqMKdfTs8VWYTwAjKHjsl2AWv/Fn4e0i+h0pqgWFoq5HsPBOdF425J1G99bn27qcRW/+5lPAN
YhCsRmqsCQ1Z2SNxIdLfE0xI3mYut2HiGvuCoMxHNfhPOsq9O75J8LEuu1wZ9hcoAfZh5nw6oJEY
l98SyDyw+uJPZasc10VUU5U31bQhI6pEFf+kVegmbebb9ASLPXhwyRl6CZtgKfTIexapXDXaZQ73
rvZfnXALqKmJb0AvbxP40mhx5oiUpDm8HlT5ZHvxZZcwf7Rba8+rhrk1QqwQy+7Ut2wZonwbqX5V
612CYNAOVaxAKCZ1kGLkInVYQOIG7VPBRKybXZ408/MQ91Sf9avK/HKDSibc+uhBO3cfNmzkvbi0
aA+vaZV7gTQq+ZAMMvDjQBXj85w7N5mOTwh184tffeuzatMZUdCXUwtT171x4aRuhClYGYgFFhYM
qzZlvJE4cK+iYVjH9rS2Et4foApwty7pVBFMNWMtsgWUeJXXD5iIM3dFW2h+V14J9o+PricGB8RP
V43zzkMEvtGXqRawm4z+tHVf12wxurKvy3waX/ALzp8xDLNFQyV0M7pIeIe2dUdY3/AwT9BKEv+I
XvUA7nxhQCAk0dP1VAFemsKzmbm7Xjm7uiC3qGq3toV3Xstd7WaekEX4edQ/Ygq7z8n45u094dlB
cSZrzCdRhlBJh+rvnMgYDswc+VpbkyikZYBW/LM3Ruck9onYSy61wnvq8vFdNcllVNz4nf1NIk5h
c3kGOr5h5LmVHdmMSCm2g6yde1svtADmFDhPKzswbg2ctjzpyXxh4Fhi9WfCAltzHXfFFrDqHfKL
K8xThN4WG8SX1AkUrkAwK1JJPIaMACjqdYgTZLDda4VuP7Jg5k/tOx5tJ6B6YMrVqnXlhEGDQ0VZ
5bDGEoam1XYAufXpFOje+GCKjmIu9xAutem9v2Alc2RJhjyYQ/fAQfDYYZvfyYY8vKqajvFAqKT+
VHkd1pvINhYh+TuKp+PA+kWK8ze/cLGNMhibp3jb2jdsK/c2/1BtdcMW/wYTkdoC/WT32Mlld1Rj
95SaBM7E3eWscEDbtf4JqON7OIpdFyaPnd+dO7QcKwb3z1YzXlhggsvQDyZ+FkcGaLc4cbxKdxfX
1AQWx9sycdhfBQBMQ18TyJtuEao/VWXnPyZT155Ni8Za7o7rKut2li6u5pgdOXYr9PMJNSHojSdH
ma8FM+MNBJ3LrNXeqnlJMsofomqc1glIUT3WP7rWXzNYdY9NfwUBdC3dOqjqiiQ4fLODsq49N6rv
KqvYoaGGPmssdElX3WSVtxtmF2lnPHyGMwTeDvUlSwQ69haqyUr4rFh+hzdhNN4Y5HYrhEwfMoL1
AtQPOMeYBziYFwpMujElkpsCgI/pUXyYbp+f9LHhlEinDVcRSeYeFb493SH1+BbW5T3lPcJzbe1i
K5A+KYjdLs/Ia25Sl1y48Hbo1M6Wxu2QhNseoao9JNuyMz+Kpg5QzN05Uj0rDu6ZvqR0USMVRHl5
Jz+zdkyeH2R5Lpr8BgNpdSttdxP3fVBbyCL7GXXmt27O9vHw1HXSvaiRRqza2UlesUDVtNLomqJx
rG5Dp++oFK4714/ewwjpI8t2Fn0PTUB6ONiIahIghg+8URqoU4bMTxUHkhWGOfMQ9dLfTrFn3De6
oa7JYRXnNOXdg7QH+B/UylNekMiOoV8cMhdQTD1RPMt5vqhyjrhwrrB72GWJqNCKqKh5gWMcnhvH
hZA3z5DUbSV2gy++SStCvitEqB/SXPfXlV2NQeXG2b4G4qMZUfGga7VGQRca37Ixq54aVyfEsMaj
6YduvC8k6SGWhSjYSrvymhJWv5GmNgSMyW1YwX3Es89BHUaRZz6YUcGkHbMeua1aOBmELcjE5vol
ZY5Go+lespUdVeH6qxlRL8DU0GCZZ5zPqT61JzYNJy3PbC0pJqBkzjbD0ubAp9pdAMPWrwpHDkdU
CBDxBNmkH4zm3DX8pPHAClQeaORPh74MteNMYJ1Tt9a6JDyQhkFs7Cbhd1sRueNTivXzYKfG+Nwo
F9ciMBw2AP7MW2cch0/JeWoTYzDewzCXARPb8WokRfEjtX2KXpFP2wmdvUI6HnrIcxKqoJI7K88p
2KutXqp530bhuHbr0CMA3EreAN86e9+eUuLPsyPARshecy8CPE/oBNipxu+W7anntu9toohBZdwP
DljZsSuss2mOzJlLackAk2wciMoyNjmlepOQU9rYvZmu50JR/6Km9NgPSZyNE7kjONhGstEUaxFq
YG30TtBEcnsw/Et/UbGUOOgJ7UFCzZrtS8do3W+jkSf3Iid3ZHJMI9n7Qmk7ZQh534P6PpXkXJzz
uE+ZiZPghqYReAwY/q0JDz9dD6Jsb1wL6C3csO4lAnbKmtq2840bM3VB0Zpn30JgQC6isBKAFafb
wK1aTJnJZJI8OVLEIlJF7SeyHjZxZRJDKGWbHiq8nYjxmvRIFEByTjgePcO4mA5o4uwTcO0QTJb0
Eb+WTBmOJlclh62tSAIta5vjelmZT9RPJQYqNhkp3EMcF1tYvQfmWje6zTtQ1P4tzpI3Q2K+qiXx
t3W4B1iAg8VDZsiBo/FylGhtyyC86egAlG7peessx0um4pRlRPbs/hiCI6If0ZjtvZgYUgr5/t7R
BmNTM5ViaEBdX2yc1rWpPSDq+K2GMIlyes8Y2DU3iePK23Ioor3gqUw2gjwMut0+lQBD0R10FDsM
uuVe4zq72lP6Jm+iRe/mDm9eWz71va9fa2K0OAcUJ8LWLpSGOsxIs3aT+j5iWDhQF5rl3pZWvsu9
4mYam37fgufrghIGY7ivh869GF1k3husxt1dWKjXFKgKXyqqyUNOzqK1No0JqZym6vhUCcPOtrhJ
fsQc1ns1Wt9s2U4DXSJvvAhtSM4roCXOmROyvi0QRbJvmAYxo3HfVkckUxWEeyTMTu2PUC5VoT4y
A5sZlk0n5BcdscB1RX0zCI7ahkEtxWGk618ilU+L7CHDCjnLDraHMVZyg7jJWs9VUT+AvlAgOfn3
HmWIOSXW3Ow8A4IPEiM8tL7r4lQR3cVgkEls6r1xb1rzcvSYvf4AmiOjp+jK6YgHg5yIJFUN0XBo
Izqm9mcDXityul73d+ZAhci3Nes0Vdr2QFNmG+eUgUSdbPuwE/va7TtyQsG1NQPVMP5uzMNVufWd
HuAIfqVqIGfcGG6NNqe674ivfXfRVK9sgnfwGU2pPVNfA4hK2MQPlFfVdxvE4G72GjBkcx/W6yy2
o4uR4JLT7DS0SwwjgmWmujI8OlN5DctAcfjJw/qG8ETjNaQGQwrZVfjmtBFXtUzCk7lYVEGz91fQ
GB+trnrAq0RjsQ1v9B59YKEZzgZR8RqYJj9YB+3KdZIBYS7qHte8a439XMvhxSc385yZdNoyNzsa
rLWUNvGrqWtRMGT1i5Mn1/rY3vdS/2QZQbdek8ieUIdrl30NYCGfSro1SEIr0TzTAuN/MqFbljps
m8xDF5YkvEulh4rUWTP7ogzrnkgxnXlLZX6u3BejtO7oJOlLxrm18jPzGsMo8Kyh3Oe2u24IRQ/i
wX5sKoSt4Wy1N/SZruNi3CHhQp51b866e0bb921k/dOzmn4vgvnq3BVadaNpNNMbW4u388QPuWo5
nPR8SZ6GXsulXxdNwy4ypPEqJ5A7bAbOeph79yGuUd832poMmfuJ/jwGBO9qbDg5MH18J0fmUli4
6jhhd5vOw3BvIw1Stijfbd4Vxaq8wf99JdK+2UaV3Hq5uRnc4S5zwClCyVO3fSeWhO3xXGFmL2bz
vWmdtzZ5aCSeAFlu47k395n7VGZMIGAG0HNqEeKHqZoQ4L7NPqEdMnYfBsQb05gPmEOhxwNGpos4
I+DTaaYkzUq1w6akN2aH5XVPl4+RcjAqteVWdzYrgmT6krdiR938OE4u+3qObwL//dEfCgAxCUin
BLsvZALSS4r6fui6K+njlaGAPg+zuY/h9qzjzBDbeMqWPCSCtVv3thdVEqSc0870GwKcZPFFqnPI
8zzIy1ohr+E+o9306+8mMNlgJrrvmgbx7cipf+X01MqIeO4c2z5OiuZ2Fbv+thU6VfIQMNPB97H4
w1P1mDnRjrqoQk2ffx/iBKlghHeNnQmGUJwU2gNmtOKAMB7hHtrBFzoHJ/JWfdB4w6OHV2x2xzEQ
fXNTTeWH6rp4PcuBI1qZfzZhQntLfI6F/gS8ItlAgyAC3gIhGYc2iXVelO7oqDwMWK/IDULdK1R6
pP08X2ixrHb5EDY7K8vV2nVc0mYb81xO46uTZfh0dZ4c3bDVkJf3dOO1VZMDN3Tidl+PlgVkumF4
xDDjYE/5ukQ4SIQICp+LEt0rxn9nw5h/LyAnbYRe8eSwOfSMlnnONr2c8XlC8ropev8MJ9e40BrG
y6nmDTdjp2vrVlDFEvmOXKy0tlQGhL934DBLc8ZeRDdMVdmNVNCextC4d40KgVuSGK+dHQ2BGARC
zCJEHYyZKrmCHpmg6HcEFNgUClP7gRnUPswavuZp7tMXNvLxVJbRt1mT8QtUSO9SNjIoOl6XUHMo
T6plPJKEqCyqI1UR2R2ghn6kpnbEHpuEBmxjr5nOjp9qO9M0ENqWZ9kV+w6SP+qOt7GiYUfbQ6Ml
xWDMN6eL1gaTMA7fDdblKkufI+YwJeOhdT+mwUwXhxVNrjNg6dso6uwLw+E7Bce8baz0w0iiXYHd
SeeYt3IHucvM9KGqW4LDdbW2dBrVRBlsB03jRyIYUaOOk+ZDrGnjqovahn50+5k01fOcEgnru8lm
Cl19lddsKpwwVmY4J3sjRkaCjbCoxKHRbbraLNERFW6sz/2rjWVy28tmWMnCe5gH871345OWJEcd
KyIqSwzbnKvgDzplE0RwVHFCVOcY587lIHSJs4DsbGWwVPtCgves54mYpJD8hdhnUUu4SXpXpTpX
3XwwGi/j1NrZge6fcT/lgaWy9JhKDe+PWtKbVXo/yfxJM8dPpljc7nzl4GlkaV9OCNGzT4Op6zJw
MnnNUX8Qd3ESYxbSzLUqooNVzYdplCdZ6Bd27ewThlgrpn6n2BqObIwgJ2I9Ectcc9fakJQTtJOz
y3QDEAYdR+HDuTVIQJvtp2YG4wBxFfjZaOtHxiH3pHWs+45kOpCgL5Lp9qZ3pXWRcie70lHaWgHq
wVnOuc18LJOXZviEm4gvhFc/0mdypOfY/t6GzmsNla52gafmps4Aq6Dha5n+Q2mb+dFWfLBGeAnn
BnNU/FaK+kWMjBVyqba4PNeAbqoeRS6mhYnQmMjaJaHnbXwqTF/XMFB2iME5nnFswGdXclm70W/6
ClRyznNI0J5LUMm0qBCui1MbWnmgwKFzXqbVQFY5BYRmreBCbG19NzjVmsS5wM/JcoI2InBmwJKl
7L/Mx1zfZLbOpCsej6NpWvsIruuDm9JfHmY92mip21xZhDN2TDv6RtsvI84en+DaMWS0qSK9IBdz
frWT8iZJzkM6bvHriA02SgqYrLyveArnOdVZwHXnntimdTolbHk4czcpSvqJB817B20W8MZ70tfD
t5b54c52Uy5+LbClr5pS+pcEG9zUhOwhl7rC3xExEiHiy8B0g5iJE3d/p3HWCNAWseB0bzXvF/xr
f3g0acj+8PNNrXMjjDCYWxfXVrmnp8pQI7KYkLO1I6ehI3grnBg0BB/rXCcPaHRL2HomgSy7ouGO
kUVCOcJg9WzUyW7IPCaLRngz5wwbx1E/VuF8C7n4xhIRc2dGJGH+GYIAoaMNjFfMw94GKh+w1VxV
LPKuKvamZ8P1xaPvgx7EnXoKh/xkVjnl5+x0UIfzgCyug6/Yq1PRZO9sKOG6x+CwK7RmT+Q8xokl
AMo3KvozjPEE2OwrPq10A+Pollpo7TgM5WQJjamtrZJcYwIHDHe4pwNMu6tTgSStXdc/yDcPSEO/
KBS1feJmH2EzXDjEcFvYCPmp/HUfXTMRWve8yanOgoxBbBNO1bngUJg/ZUN30CWDFKBf1O9d/Jjr
GYJojIVxi83KS9X7YOJ3GfjKhCMOltPSfIxPPgqoRA+fU5cJvtLVZ05YESVGuG/ZQtYwa5dR2UTT
3w6nlQEZPY/0b13qlBdGVy8UQOskwq5Dso+WgfhHvximVwex11M8t/2ekMRk7dIU2nBmDNpJexmt
dFtEFS06e9igAxkwp5PkRky1lX9gMb5si37tk0BU9ON9tABUxHAH62lbG+0nvU7mmULyYcnpATx0
/AoI6XqiWB1qGtSq36a9RjnkVSevbU+G6q6L+SWEUqy8HO2AvtIz94a23d6MrH0n4+2ijDF4F1Hj
7aH9V1SmE6tz4+3MbDjAOY/25tRs8p4soh7RWN/zH7z2slFszSVGHte6YjxwUIm+G0vznbwKVr+6
vSh6ca5Z4/0KU3Fz0xsN50wkHUXYXZkFBA/zEVcK4UMaTM67wi2P7SSOUbQcBawB55MJCD8SG69g
R/S0Z63KmSvr/alxYUKQYK+bIyel5pyUEqCLv/H6rjkgq4Q9FQgv5xDJuxd7+3aK3ifyitpS0V1b
QNUQmlnjstC9b+jlp6XM9p1lY6UmCN0HR9ZUT9FUrds03Eb4Ivol4psNMvo0Q1bZkJCg0UkP1Pir
One2EFxGgrhCRHHTRaPHfFkgYao0fBJaf0x1Wiv5DcfNYbf4T8lAQVyfvNnkj4eWdt/mDYylcKuA
L2kzdQORE02tMzYwTl29eF9nwjg0c6GgkHrGn4m9KsepIBDfwwopSIcwR2vlNfOeJIpjnqCsmglH
yvI3O7Oeene6oueWYZ/FlFSc+roKCp/Ny66iG/DdUmP+Az3TFRN9+kRN3w1J6SQn63OMinWGkRjS
yq3w07vZPhJPiHnIuEMMCR6H+1k1iCMd1eDdjSGupimyiHLPqDGiOidlafZ4syf2x21RpZcm1veH
huMpC2REw5V2ihVaRxhqW6/LqEP1+b3h4BTX6Z2fzXdeMwQoxpmT5/5FMnvVuRJdcokkab4q+/E0
GjNHHfnxk6ru7/S3i1j4P9J120GoZujm0iddkrdQNf8qv1V+P8uUiHiWLte+mlIJWgg7TfpRuHX2
VMFucNZxQVzf2JM4iCtjag3oaIx6t//wl3xFCJJtSQy0Rw9PiCWx54sQOI45aOek26yQ7zVvfib5
pXV6ghlwviK9rXKiSGjbe/dAgpo7rzWHHYPLpt1A5E6///hj/r/u8v/oizniN7rLcn7Lv8VVxwP7
XrTxv7jLP/6hf0vjxX95JtNHgZZy4SlbqCj/rb0U/2XoSCF9h4O27pAz9x/tJQJ4i1hxUppM7Ceo
Ivkj/kd7aTj/5dEaNISOKcUjN+aPOMrLW/Kf95l/jQkyxLbB/qIpN7nWr++zcBNbC+10oF7kmAfa
2z7nnZfcVE5DOMxPj+ZvPp6vdN7lWjpTO9Cagg/oB0z3J9sHxkm/bzI1rDy/l9TrtddD4qGv+c5p
qj9hZg7VP1zyV7X8j9vzyC3X+U4wITAE/vX2bEbllH8VjQZnaNlXJm3LqDA+/PGNeQvI0zYNAzyo
/sVhkKHar2DGDaso9KkYXFuHF4HMtaNNQ6QQI8uiKP7lU/lfzUJ/88N5Pl8+65FlwZb5cs1FMeba
rUuR1U0+28WUUxNGMzU+/I9w/+c36AuMlVgoeIjLS/yz6SCRZqUb8KdRoRbQR6F3fDBfrYJK69Wx
i2s2jd9fcPldfn4tTVziDtJkKOLElfN/f70gL6QgthQSGROCk2gmGmWwbLqOnlpig+8qnFNUNdvf
X/Try7Jc1HMFV8TkBUPmy7cQtczinOXMjTiRbl7uLBTJMvuHl+WvV2HBBklrOxa4WU4fv94alItc
m0U2YkdR/WWMBuECivK339/K17fDtD0HyQTjFJwohvGDnv7TpzZOhTermqaUsvX6wWeudZ0aTkm1
3uXBH1/KxYpl4e8hbfkv99NYYRIlg02+SgjYnLlFOUA8JCz3mW5WN//Db7S8ab++GJ5H/8yj8+8y
JBRfnt4ANiRHeTfT9iTDl0wZ+RSpvnuqqyS8gGC+yBATyOS/v8evKxeP03N8E8G7wUMlpefX3ywk
27FSXgTDSXdaoDa0hRLwPmdTqZr4yAJY7O8v+DcvCaB8dPcsk4Ilfvnvf/79Eq/yRE5EFu04b+vH
pgw8dxr/4bP++6swilrOEWQ5fvmsY9vSxjhXeHMNhZWIamcz+ph1fn8vf/PwfHQrOruYbbLXGb/e
i8xohswCQ+FQG9W+TG3tUtIZPRoIED6jrqiuf3+9v64dno87gfVjuTHd+/LspppzUakAbpFqHfCU
AUkS0r0q2+5Z5fpV4tUtNad+/P1V/+aL8w3MWcxrhGAj+LLTOJYwcoBlM33kCYVhZ5e7ktiCAABq
9/D7S/3lZ1vWKGM5i7rkL4gFYv3zy1HRFeoYgDAf8czmYpjDZF8Q0PGnr6Bn+QJXHgZ2nX+R/+Ux
zlolEkvPcRpMMVHYWq6NG9W2+t0f3syySgmMqHgHOU9/9bPRBYlRayy0Cgc8tDPgDChqo/nTm/nh
AAT5vWzQDtEVvz4y36C7n1q85PAuGRH30HQawls2v7+Xv7wDfLHCh7u/rIRE5n25ykTYZo8ihR/G
8rRjnc4zehgQuYnTJLvfX+ov78CPS2HO8ThQYQRcqoOfFggxhjEm3gXmYkd0Gae8E9ZhUrFrbH9/
oWVB/WXBRZTAgWWpeHy8lNaXTbEm2KVsDehWnXKkzpo+tW4QWzlzJsOdhhkKwpSSdF+B/VzBP0K5
4w2JN/7x/TocPnjv8Y3xE371RvO9mkkYM1VNxn4Mj5OEo7Y3zFyV/3C/f/0NHcIjltWDgyrX+fId
k2DPGNP23dXCjt7h1KcxB8snCCGs3v/+0f71N3S4gGULA9cs58Yvy68z63ZV5yO5iv2srlxGjUGZ
Mof946tYvkWR4S7eXP+H9eqnN2UqQof+FiOBxCtCbDtoxuEeRP/w2PDnfnlRPGoYQQ3hcrLlZLM4
fX9+I3H7g7PE1LNGsMKUM2P/on0xRNWH67WyftGaOKGFhzKDkVIbK+kwIq8p8v+bvTNZjl3Jsuuv
lNVEk0IZ4OjNShoEoiEZ7HveCYzkJdE64HDA0X2XhprVj2nFzazKfLdMKXszDTTLly+TQUYgAD9n
7702Tk7q/B4CTdJgj8xOUby2LNpXtaBtdQuHvrIvCVeuP0N8KZSIlqg1X2laQ7zz0MzxTRS9rR8y
tx/DfcrTWO/WsgMru3Eyp9IXNqV/FDn2uUun3EUfEzyFZ+SMiw9Qrc1hHVxzk86WCPpIGRd3pyLk
cT/1UYZixfMM/qM/p7jwSv61t1ubxjh3YUgNGy7O0oybUGGASLrSX8IDhHWSTKiY6hmLrX2gALyC
3Mlfp25SD3byW66npb4CMRau5BHik7ADCAwL3dIO8VlVxE5zu0IpXc7nflmrOyv1im7v9NY8X3Le
XqRks2Zmf9NMpYJq0kwSGIznUNZ6ISq/DUFNiMK/b3vCq/u8HyJMFatveXeV9GkEY0Hd3ZU4CkA8
QNfHuaPojN5URIeo7qwi5e+N34vmVWRpZl+0ID3dJxHY+YqLe9ZF/Y48QFeGihrAZ0Cm8nwDZ8BA
8mqibsD5NoYUKDotHDNCdacG3CnC561p3wVX5BRPNqyK9TyKYfpt4XZhENBCt8VtuOTBUwTSnIja
GrFjRK93v9d+xGVdu0CvMzT/lm3mNC5gaXpac05ytsnvMlPBMIFRjXgQtFXNdkry0+9ya6Qa1JIB
211X+jUGmjqYJ/bAsh6uQWYF8UWjRH0L9MQNHuEe98t5Tx6GrirLk+D2doCBwYBhda+zwWynGa7r
R1Rq48FCx0vRXxNEkfo40YHi7pSFXPCzkMsKtHSJyD2rmmRfgymB2DH3arApJHyEu5/ZlOoHNWDc
+Fi0r1yX2LAd6XiHhjRgIq+odRXZFkapDb+mAYkPuTmjCm8KtwJvyfiTrJ89XHoRmJYv05VaNUlc
oVRke29xnWsbD05+0assn6FXBQ5k4nLsPys7avxDCsr5lrRH9231p1Q4Qs9gseePw9mwQW8oPuoc
yxlA5/WuO34CTCn5VI22Yus8ntdg/LAnKZoDyV8MQCLGEUDQ0ZcBtcEl+n1canx61CxlESGewCIY
PBZ1CGem6LK7uXZDAl9DTAMDgBbVH/JMtj8jvlTjIR/4Dn9KoFUeoKauOQ5rZi+XNW0TNTssNUbn
LnhSm/BxyKa8Rnm8HiY3y44zGeP6PnaLyjkULQDjbW51ndjhqs7m7ZprhMM0hn/BZrAa0QvKAERW
51aS3XmZInhzJ+UJNhtsuril45UjSZsGNzT0OM8LrpkRz6rVeTsPAQ6XBlTYahd589ieDaIgC0TK
yOCs6BWALgiMGa1TLPC/0HcKDsB5jdJNja3nnPlmaqY3v/K6/jxn4onPoORI96h6mXm3lM5Mwcsw
lLnFexWDzg0ilJDD0GdsFbnutb9n4Rq/dP5QXNkqtnDm12X7ZbMCzDA2dicM4ODB+KhScnG7KfOi
+qHTUc3oZNMQxwdkpndvjFGeZNXmjy0AnDhpTnFHdvyioeygwaNtnKhYzsKspcQaSUNQKRQw8J9N
VU7CqulzwN4x38bXNrRwxlrYse56oxs7qebauq6WqkNPZSzANwx16+ACTQI41/QooblEm1VVB+ZH
ZBE03WxO/R7jUVSqmyUVdr7LrSHo932hfZkUrhVFO+WXLOOHhpw6XmbV6aQlQZC+ZpxqGN1b9L9L
F/ebvnamuDhHhjppoo7P8hs8A0DoITNYTBuzxsAZeXAmIoqm4Bu3d44TwDmRqcI+h/SVLjn2OmhI
0roMYINpBIe6Di7Wyenh+042nnAe4lQV20NDO6EnzLDs7XF0iNGmQzgmqneJ7DkxbaioGe2wXuR8
W5y9pioKqd0083CBMQ71HC3Wl4Qwerc8R0DFb5nVdSmehgEcwXamZjC+sHmU43egoJn4DEshzijB
End7l/xzsKuECj+4rXX2VdCGGV5yHEW06EUYd1WRwmXOw9YLf4wlAH56zKXN9t1kZH34JFv2HTka
OHawlb9kygxqCHV/Bf70sfXXXay97HWhFWDaLPNU2UnqACzarCp0awBHE/VHGZz9ExVccSgENaG/
WsBGWJxx2EDuFLRSb2DJ0pk50qi2GZec4GA7VX62H3gG/CgWPT0A8KWYQFr0pCd1ra0bZaXYD4Qq
x2kDNZDWEFGOcXlRVwAMtktsFWTGoUOUJJtGIEVjNxNMZtVYfouTGkJyyJmQTYxcPiKFck4G1z2V
qenOcG/H92ZtMB0Qro6V08OftmtRn9lSGQ+S3si8Sg1hA4lwqgX5lDFOuSOPwUs0NHlzDmEQBGSf
OxAc2mZKgyRsiwUILgzzJOgVpG8tLBWh5Jf1cah9K0L47L3ncB0bejp7h8G0z2obN+BoQBDLKqXQ
NFRYXvN1rUJ+nxw7iF+VCCNdGMAPLXEBLUlYU6W26RG3141NwuFV8OjjK48piz7rTgMimfzO/ZmH
uuEBOEHM5ZjZkHYi009ZZiXHjrLglYcBBtISPztI+eZ9QYvFNuG2ziNpNgT9thbdBbXVZQ4SrDzV
vzVluAuzsQ+v3Z7+5z27hTnigERfB0uSU9TS+AJiq+rCqtxj5ky72yy1u+xmyWu6gYYMnCJpol+R
zu5XvJPaNjTi0G7a/Kr6lQOtofDND+JXVBRKn19ee6W3jgfssOWMoO5x7ch8CZwjPl4KPxRnieGx
KWOB2Tf7FV8NXHrCMZLmvUfqvPUJvq57ijgIwQIXaAcKXn+lZDWF34rnq+jCjHQ8D9JgMwJN8uA2
W66nfnBsEe1W4xolfdNNtN16ljRnBQ/E/gBJDtd6kVko+6qW6ZBkDIdqY2hFQl5vkWoTArjra2ct
mbnQNZwyXkw7bIWRU+8iU3SULpmYZAHl9gWNcWlgAMThPWupHnC1wtujYYPkIMJ5+zvegh2fjA/F
2e171MmhvrOtlqhBoP31pc1xzXEGx31Jikt795pmigs6m11MBNyhLrPU9aicXnQwwOcILJ5QGNrh
cgN6GV9NJtxXVHUcxR0lLM4eXwbO6hj79gC4axky7M3xKpIQY7LbZcFPdv1BsAHcSYXQYrvdbe7Z
8EJ9fnPFDZBHIwyXxrq2tR0GXPIN0PWyXViRj+wUsh2yaPlKjx53EMvCEo9DlUPi5sQAx6vplPgm
eKhPEAQsgV1LyAE6OjDQl66MPChVkwBuiD4fAKlf63pHnsDgUK0rAmd1C0OaMsdMj7tFRHoEOID1
dlPj4X30KTK3NstId92eY194GwAusDduXeN6wKFRvgpR6DKJfMi/EHrrBtyhShdeHXFm05k5unem
0pJbjwoVMLI2mNxNnnfjVz2IAP0aI7Pgkil7vTWlgeefueHwTEty/gmikZXpGiHsbZnZpu8mWtRL
ADLtzEtTzlJ25ZzCDE7T9kmGI+1yCU+RYl9b1BYR7ZvpR8K/hgRtQgVVgnHofbKG8EjD1ix3Iivr
YDfXfg7D2RBRjAsNj3TOQ5JuuYEStO2ADO3xHsCO1dTEBnu7WiVROgIXZkNUW1A3Ijqeerhj1jvT
lBlxMh6mlxS9U32Tn1yKxK1C+0lFIiUSqavxZu0893buje0mUe5Z90UJgWYX2GOwj3NjEGlHz8AP
p5+au5pqPzyMXbcj1rOZI3ZVMwwL0MKJZ2jA5eNvavf0OEjTg4CUMJ9DljPyjp3H9JVhL/6u1ejD
4bN6np6FXwk8J87ckDKMAtxGg24GdSwcn3xvYq98PzJcTKBkLyQ50vSiYCbVlD4vIn0TJxPg3ULl
vMMv6IHK3bdOZaqnyhsnzPl9oyOngf+4LMMNqLma76Sl7L7rKDwYSe33Izd5nHLz+jSFfLtOISx/
3Bvl1vgbBt9/zcixP3pMgjqJGEIpMV7xGXMllQtdGAN23f1iYWOYV87seG1WphC+rAXXnG2CHCle
eEP+RQ6296AdRCv2wd78LDuKzBOyh1jWowj//kZZHZEdV2Ynk11XNYBN0jzfowZHZMIbCb6PgCUH
4FUKzE6Faz+PJTfvpI1qWx7isDY4fKCA7k79N9cNZmfJx0C/PY3CmfxJw0IbH0JsP6/KrwHoD0NT
7yvl0RYGRjl+xTJtqVtCJ1PK4BW4vvowBXPcYy3RyH5UWLacXWVNHRiVmZM3OBMTPOWK8qYtqHmS
f1YXDsU2JZQ4QjhZV+8oQ+M/whIz84EWYY5i3Ka7Ib6z2GaUR5KIUUheqaJ7XIy9fWAf2306i+9x
a8NHjod8AErFnFzN445dE+fxFpqRIlashMBINvtn/rTW9Hpw3OwJF83r47pa5kcWxD30qcp2sIv7
wVWz8EOSrhh4UhRTMD5PhbZ7vht25+80Fz8ESavzedQaJbB+hazQNmyHMfh2YBvqQ0dGqNoEpJI/
JYYCbnyItPOGivvJScwQ9hcYa828W/L41B0dSYkjlHj7uzXluoAp1eJSKyl60gfUTwo+OWmYe91L
Cgkc+rWuG6eX8U60HVljvXbz/ToUTnVYm5FszTRaVnFg64eLhsNtSDp+nYKzMJz8kVUEe+cNOFan
u8YoiDmxiOogvBwlVii+AS0hiEDBeQx9KR6tNpANt1DOurR6YBNPZM0XqpBmnmnasMpnTnwL58+c
RyhxT5/vfke9BaZvr5H1xh8cIglVRGsFJkhPf4ZtBgTHcfFkYvZyqvow86hWW65L7obtjP14Z2Uy
hgpPQQsZI1PUPzoM1PGmXzxO2SttCU+EmtcbMgfzl5bdiplmBhB7Malx/Ml1mbk7yEdh8b0uNA3S
/+RX1kXq4AbbGJpBkadH7dRnkTZDc6AVkgcncH7qWxl6bfuHlMAyN41bVt1O28P6MXcFtx2D++uW
egHAMpW1aogBgebMNBY60jAvqsVKr+jmIgv1kC/G4/vVGaDDk+JEYq5tFS1iW3WrcLbtyqD6yd6g
lIA6gtFJMu30w6HPiCBmFBkwqj9WnOI6nnsTbU+vtQfF9AFNMcSdnv61Gs636/6+dmvCX34wo7fQ
41uoqwgs+vc0V9aSLNinuE2LlBRjWDGuFGFQXFZrlH75HRwEzrbmTY1xLl4w15n6m4qActwDynRJ
4AStgFsEvb59yHP8zwdRR0NOehytmiVAV74MGQF0qqwImI8DrV0+l4bbKM66JQWtDpXK21T54oz3
+UcvnUtyNTcga77jButdrsKfTS3mtzKOeqrMshhuwAQ+ghOnpZxDJOcB3P0kvM8s8pb8+C9/8+bk
2sIDOvaFdWsFNFjufFFSZYQBn5VhafXDG1sJn0kmZAN7EP3k3/xL1M6p1kx/zOdNhmurLW3od7o0
N7FxnQcGM4ewmcmhlCxT1EPTa3HccM6qnv7xwva/LFKxjSKIOJ4NURGe/G9r4SYefa7MwGL+AEWf
sqFMZjBw29625j+5G2YuRHZBQsJKEEBo/H1nO7vzsII82oD7ra4yztxbb1jmP6l48yooIjaKN6oI
3pjfZJEeT9XQ5iVePy/UF8xAzSW+Fvf/8iq/JI+/Vyp4GYCRbNIRxlxcWr9Jw32GkVQMPZ7ByarT
va546pCd85puF/aUiBSDF103lnviVIzah2AE+GET8dj7tgOX88+f/xgdG7wpfbIejoLffp3RTz3H
svgYOS2bZBpCmDV2b/PNIL/766X+v/3qn3Hu/N27/l+agJN//5/D1z/9/G8EcAv99QcL1un/+BcL
lkXxPEJZiKbjoENzw+Zf/cWDZUX/Ss2Bx3VzEvdPnFKuzb8WAuPBChFt8WqcfBpecLIa/NWD5YHG
w8yEGuVxPucjjv4M/g7x6A/SCaAPQcULUyyeQih92Ij+KJ2UtTun9JYnRqbZ8DinGbWriVnbwDz2
QwjifrOowCLaBrcJWy/5P3FP/bxY9DnpHUcO2ynOQCn9nDurStN9rpTf/pykGxtDrDACCZ9y8Eji
vFPWJTk0IvqDDtVZk8bN7Yho+QEAo/6wyRq+RHmY1pQLYPg4pxuTohiOJUA+0lrjc4blNn/HQ3Qy
b9dd3mA7dThBgMSeeXSwMZ83NA6Yx9EgwWxk5xh/uyJQEJODuXlHqZ4+p2bF/WLkp8wjpxDO3fKm
ONUNWdXSfWzZOlevgtCfuaat2zkLfU/+8HMKQtPNMMRS06wwLd9544g7l2JCnvnclX94HenvjUfB
w2VkTSk2kHjg9wWZI6aMFRcYY5JfpU+zUhBV9nbuC3+9WyRm9Q1bVYgr4RAZ51mYolCXBbW8NHTV
Srin9HUoo30A2MgkXp1NL+akZB0XGlIUlBXXe65ZzdTb1sl4nmpFtwt5Cl9ROCKrKT/HyWINV2w/
u+FDOn0Zvrpu4RBz63KLEXlh+tr6LSPQpgtGzFyB4y1mB+rMX/dBRj45cZRbYbBx/EwmizztbEbX
6X6mYWaKvXFrdQlVbiIC1jvZNZRXsn8uj37uOI47PBISlhIJiEkgUYPdrtfUpiyPKNOp3KZgyb3P
kBwlKlE+Mo7EtcMqPY/pnE045K149nVJK1cIrKk/lIZa0s3qNSXx18GUvOe+ww+2AX1RrlVOEo3R
xozGZopOCEy5oPkbr3GCXemY5o0NtGDIXFVEn3tPOnbTAyJ8bhpaATfUT6XnE4SVkxUxpNLOTAYR
pcM/GW10PXjVQThcFAnVh8R7As78P6ke5qKr45oGU0iC7E60ZxAXavxc4ZGqpAY9hH6W2zSb1ncF
ZPG0p0hjjtQt4tiGUy5K5Kq8+UdEyvfeYU/x3qvZos8xyFCPRgSzbD8ZG3rRQhk9el02pu+lE3Ny
D0wePxfdQNlAJGbAUF7Gz4BC3r+yGWjuxrAG9hK3ffVVUqvRbVs5FR8cSL0HThFALadRz9RW94Rj
dE8TGlEfzz30Bdz7M94dRQWObvjL8AI/WXkpn/lfAkBhG53vSP4ODxVA4EsZl83EBeJCzxMlo/uG
7CnDPGvizGxVGY9vJQ30bBwcrUh6TTVBkClX4ptlYHvfuHy5E816HwRNtXbBZqmm4SVbAiLnfj/4
5b7mMM7nsXT1tUVvA0phOSAmUX17U/dZEG5JGghSGPUaXE9zSTkjdcE2+TA2PhAlLc3gCWXmXVJY
YUE7MrB9O7Z5R+FIuAcWOdV6s+hiOgVh7Bg8f1YuFwENg282ruUPdw5ZqLmO8a4J1BLAw+HG7t+u
cg5yY2PLp9UpFSov7YXReUbM4JLOSPujjpvRRdAJw+7ETJN3vCj7r1o3KMwMUuENNajFi0gjn4vO
Gbojw1nw0S4dGSdUwTAkop8vbG1iek66VD10xE67TbuEzVM22sM9cS33iO5QI4CJysH2UxBDD2Vu
Xgs5RSsVtUvTgagoOphGfe+/1eUQludpZ9GGnbHzujMV7hr+YqLJG7eLoKOpzu6u8Eiqdgu2wLru
3LACZRFL8yDdYp62FDfoB9MoaL25P4A/9XmubQsrXylgaIqYzTPBLbZXJR6DKz+kisqwQHqGoaWd
RPYjvdkUJ9mU7WZsW0ll0fOqBu5YCQpYzh4zaN16g8Qo+w29utmH5dbUGnt9HoaQLy39WWlZLpeh
CWGHxrqsv0iIA1YL1jS9RlnkXroWZHspaJlu3UwFYObozNMbjIjkWuY8zz9FOCOMTtV4UoPU0hg4
d/giT0DhQKAqKmhtbpNGHNJTTTJrKglESy2qb6EC88YgkZ348f1aJVkGkThpORs+ehzI6PnNM3MC
CYziqpduNyZ11MJxKjkKPA10L1G8zLxGQW/uUobRTpple5O/ZlntPsrZnkDFeG3/XBcLgY6wB40p
qpm9KINf+gGqCAyj6F35NtUn3d/xWlbAxqdKl/RQYJ41HxOWAUADYKGXEC2TNV70OfQ56U9wdO0u
igsnPUrL84HxMLFnO7AfsXf6zz7bMSbzjJScZrMLXWa6aBcrzg+lBaIN92fRbVP4m3wgUPFvGhdu
WNJDcrW27AFcSWbWns6oInPjLQ2Hcb4x0s7wQTOAneqweQ7OvoYpOHD/pJQoiha2LZE7HRWcJtLQ
KwlFXnfl96EKFOvjMNc2uTcqG6YtqL7gNWRrfFGzU/l2Ak2grXHqFLA0FC0MhV7adrvIGSA6SYTi
cVsFwzof2NrA9x5wRfVXhlbnFNCccp8cmpG+cHWWIEoowt2sZOpPtOlTRJybEoMXP5AKC2eg/uTo
EM/B8IB/Msf41luPElwvma1FkpgFx1UTW1dsyzbGsk9IGilG5nXhv6c4stgpD/yAbbtU4oMRICTw
D+QJkpkfibvU65xvehLLe2cowi8kdbgQ9IRW33B2SC+VbUj6U9UYQJVj9HeoXPMZ2Su41wmm9e04
40E79bNQsbOuJbUnRg7EovIefmvWi+qTnbVFVs7t/Z1DFXkFG0HqGDTOtJgESn55PQDin3g3Iy6c
MY3qTy+0wLEbEdCMLWYPaEjk5Oq976eZTlJ3iD8n39DRDWIX1Be3liNXPgvZTK7DFaP5oA51CwLg
GJvIMwddNfPdFMXrz9jR/eNIVVixLSAY3mAD5awEvw/FK9N9Rz7N770vhfgXbLSbzzeOx0Z/63Pf
i7ioVcZQXTYSupyzTGzug9J+GMBothcmd/CmtBZJswJYkL/1l5qKTK0XtSm4htgTQgW/Lhu+napY
YdNSg4bAIgOH3E4xRughyK8sV/M1HN6gHURH3ZbjU6HCCchg2GB6lOtkEnRFGkqw/qhbXXF0oMYE
v0HCP0/HnubVN1AiUcf9MpuOkCc8XEcB1NlfVkPWZQzZmBiCWLzA5OWrAX7LumTRYbGDXpb2Xcf8
URe6ceCXVrb7HiLI3mcN/bLbcfAKrhu7jx46/9Q5lbeiRwikQyvge6UX1IlZkb8LLd8/8llPT472
4u94odoWsCee0Z07L5U5eJ6BVNikIenp0ijSTgNBfAqeBnERkvh/y5ZFWxymVPPYcZ958OHfFMjR
XpRg7pqXXX2CuteWvQstzEGYKa1Tpaiov1wgv4/U6Vj2WeUO1svMjP6Sou0cAxbAOhlqh95RnuWm
AgUQTKdyyHW6yIwHxrGl+Q+0VnmaXVFKv0oVcDYgY9/EW/BVrKdDCnxyFrSFPqAhLBZNO32e7ePJ
Yf+JF8ncyyxn2dlYwXoZTRobBgmq3qZidSTRGpuVjs+a/b7c97LTezeH3LP3+1b5sMlEdauFITwN
zHQMN74oOO7H9FFSHTuiXSWyi3hm/Plp+kZ9NQ+D/voart7Vv50G8f+s6/gff/zH/zfaO4TLFun/
HFN6/Pf/pWFi/mFC/vV/+cuE7Hn/GrE2+Q86PN7i/xiQhQ8gnkkX0nt8yn0Ef5uPPfGvmHb5V0yv
RFAYhf9zPnZ9fp4fskL2Ga4ByP+p/o7Teuhvex1GbzfAInx6dXZUvORvSZcwJtSmeKQnlSrfTD5d
jnV8lB038nl6/7t35fYvP/SfGiNv26IZ+v/+z0Fw+mG/vxhZodPfw+ZG/J7vq0wv8HKwCCe7LtcH
guOOuoBRxvPNDC0bV6Fm4Vzlflx+61U30UGiRY07vAPRmd1Li5y7ZOHFLdqk6s6Cv+GfU7tZ9rei
86PmrKFOPd9TFN+Av+zJmByhVg7dGcvN8Mot6q69qfJBXPp9MWTXDQD4helez90x5x7T7VfqoPMt
NVvZshXDil3GscgUg7nQ667qxAp2WHNm2U6+mAv6p31qxQczDLfFwHNpD9mrcS8MsOcqoehewkuY
PAZ+JcYbFGp+0jA3Ywk2Qaq3uIoCjrrUcVsJIRVgN5r+EbLrpndvyzaj405VE8zOQK8xNVD8AOgU
9cgNoF0pkxttlqjUrNoEuCcGTcLVcQvmbgBiLinO8mCyNUHryMtRFX7jbWvDrpJDU5AO5yImeg5S
2xDWndSpMyrCL8F9ZmUBzh0BFlXSZ3yI5LZLDLt+b7JnnqIUcK3t6L2gjjKcjpn1kYHwdBwCxogb
W7oO1IYKzQWXk7J2U5HiL+kBbMGeRTPDAXfiUTRbTPaMM1EIug9rj9U40P9IT7IAZvAc/GvOpkD7
Tj2A6fAcWy4gwxlXpJWL19yEj8FS3itRQG8MFDeu6qdP1xds02o8X0W5Laq1ZCy1z7uFKoOY8R02
i/Q3HLjgCfDSG0buC86RFzGdY6A/xJ4AO4ZTdzhAx5MJfSMJXcM34zydgVaetsXkndWIlFQ8Tndz
Vx5XFkfcZi1urGCw+hnKRTGnZPLDaNvxOU8SKozdf7FDh9nJNgaERX8mkQSvxOzfew3350Vk73kv
Lhaa5lVUq23VB+OWZgR5cBoYMZ1/G431tsQwR1gewJJjsG/p+4U9RLVq6wz0xQVZe0rdkC7sEIdY
VeqrwCvPXDsvt3OzHEJw+uvS3Dgrr67a4LINxltf5F9k0ZIs1/pRm/HBhXflN8v14tb5Rpr0yR0o
VIBfxy5j3RlYqbx36fnqluU5Ima+EWGxXfGmb2xICfxOBQorKxIxLBSorE8y9m7qyiY6F+LAboZV
J05kBRuvYmzWfD22TDsvns6sjRWbmzFaWjZElsYKweCE96+x4p+ORV9lFs/XJxTdIff7r34+VURA
bNtMS/5AXhDS2bpPV3jyquqvlCMfwRGihXTxcRLrZbMWt61gUeU6SGCrfQ2dKQNRxVAb25W3l03Z
JDj45n3qtnITCaYqFdfbIoL2AYn2ENUc54PhlV/0UuDE2cSD/RlbKLdYKm4BfX4zSz2YycLzGI8H
3QVHSJCvgTufDS5bHa+xyGP7/Ueu4zHJl9TsXQiBydJSwrxo98qKxTFc+KNXtc6JJCKwy6uyvBqI
2GxZENy6dNwdYqVuV6vH04Th20zUweqSUpmxW8+MxVLJzcMvxw32so1aNmfZvXKGOcnngCOtz7Ed
iIXGXaqB7TcU3WeuTqRoVzjb1fdIETM/Kf5ARUvGweJvTa+qefHPcawAXmbromv11eKc3mQCOEds
+XvfMzufVcNmlFjENBCAushxTIXiZlxd/puhOPY5eLzCCvauLHLcgVHOlwL4P0uPKJcX+eKeZ/Du
6WkEBRAPO3tM7/rqJO92fFVFKO9wxeqNLkBUjj7cXSSH5yxyKv7dmHME5Hhmr96ylXPwQGD8VhBI
vU1DCKODasSOaeLRczBTQrrcU2kIMIypk9aiszLXu2iCxrbyaq7GVycqr4CD6az31Wm4XTMGKHJN
h6JS+EpmWR+mofle6ua5DVDOpuXQOHaOKSV3aXs1buKmzIbcNT7XmpYmLINMULNKGnqksBWLvcc/
Xtp9xwrLG8vzZrQuZuhouwEqEBYUljnPuUzzMxMaUC9q5+HQSeCS3uHKuw6k/uxYV6btWLNRy/1d
HHU72eNaC6P05G0vHqUdb9HaQk7eA45vH41d9Bk7lWjH6TbcBfDldjwkmmsu+nbn2JN2ruZ6hTw7
9daN7cp+C8OLUH3NatlVwCPGsdrXQX8RxvRB6hR5n03XkVXMRafcPtFx+O1OFbcGp6p4LmYYqAqG
0oi3pTuPGuuCJY999MEbwpNPqzODZ/hMNMVdBkjOE+5VK53HwZVc1m140KS8qXtcw5cm7twv9Fnr
ukGH2kCQvwKpd8X2EagmXvuElQCeou4jVvmjmFrva5G1zZ67uwkDs9xVHX0DcPL3PPw+1rB9G06k
wlh2oCc5qKcCGpGfqjPScSwsGhCCGl0ZF7W9ScP0Y5mzs6nzv8eWD1eMKjrDQ69uR1lORydQLhyU
yOUR2chH/HiQ8YlSJkAUXN4oPiTKmZ+YcZG7T1QSpkgO4Ope+IsL7Ny5Wtv6G4tpv4+NUkzV7nVR
8aWSHj3JftF0sCjATdAjymNWs/ON+0zgddJQw2Xz0nBWS5TqI3zxrKF1bJ5xXOOGrEL2wDlLtkbC
PaTv9miyGAGDg2vCBHosuTZYldn2Jg/Lt2ZozLmyfRwXKt6xs/6RKXlncZ9CVnM3k471lZC+2OL1
ppvdrdZEzPi+Rq+jcYbHy5pXF5BN76hPv4rC5gE0ubtzliw4PQBZd9Fzc78SH8UlY0OoI5H7AIL8
DeMK+u5IQ21bSz5LuzizMtjGzijNHb6N8ugJ60r1CqhIYL9lfCOgXtkGwle5cFsPQvjk0vrJVPaJ
CaK9dubi3j9FRdKQIw+9Ns4zm519MwFi81QLWnQN3tZGqj0CargfchwjjuRjxzDoUieE7r8y7jRr
xabOTs+rwd1FEiyVMDfEmN4nb77iCvcug5EtCzYwEEeM5ZYfX+N55XuyQPqrBp4SsoLjNf/aZ0LN
99ajU8GxwKH4s7VpMXOdIzQrvApx9R5U7s2q45tyKB7V6G0du77SJ/xKpurPKgaDn7J3y9rA3har
fQaB6hbB7I7t4WER3uu8spQLOWJwkOM2SJZ1w/LofYgImLRkuPlrW4TX+WOcxJPNRL0pwolaB+eR
hee9FLa+8AyNCURALMSHrLiREo/mHFPP2/bdmyotljtrKq5bfhlMYYyVAO7UUptDpGeV3xURpW9J
TpHknIzB1HwVkwir85M5T0B7quV9ZrPNu+LGjOWmILeQ4/BkSqf/BI6/5aQN5cslQIMzj9hT817p
tXqZSvh9HcM1/hQW/bF7hdfH5kjo2nC32bvlW/jTTX9jaxeB7B/PJn8UCU9jUHySI3k1lExSf6c0
2d/luLIGgHtb53bSSnAAG8ZnqElcdJfNmKdZQkhz1knpp/3NP37d0/D320gUxgS7SK17qJSO+5s6
qfSAxdAN0L6c1sJZqSyv2Ezl0GHRjiKSm1YHJy4pceNS3UNHDrt5Do8EAJa437p2WD2gkI8Hi/3U
a5WKfP+/CTuP3siVNIv+ogDozTZJplUaeak2hKSqordBBs2vn5NvVv0G6Nk0HhpVpRSTDH7m3nPh
n9aEK1cD+bHF4JEatAiApEW+2qdU43VdmYWb4yVgarfRelt7GXvigRmgqvn/MQv/36tKZ+uYuodn
1wfJ8C9zcge93S2VOwZD1ZdvEhrzm9LKPXkZvIXFItwPtmaeFv33a/ovrcI/X6aJrNPxbRzzFvSN
//wyUQgNZqJNWuDkqsxCq2YIanY6ANh+niuglYZimtzYGU9SVc10GfPiCYL8HLeEj9f54v+5u/7T
NP2/dxeWenyrJL45uv6vD6QS30Z212vByN2M1K72TnMhxRlvf3YTbSvOXeMC7RATzMT/fjH+T3/P
Ha3Rcdu6CSiWucF/Xgs9FcD18TwFJe7Bb5V47ATnemUhBSz6rs8DOuaF//1n/vuehiBgQ6K1mSiA
mPDdf/3MyZh7l70NfOtyPVYui/AxGpuP//5DYAP8+/ZCLKc5/4SfsuQ3Afb85+9WkPDNkraJgyHt
Tn7RvOALSemZRwX+t4mf53QicEHYxzktrm1lH9qBc6/yMrlfyIq5q6DvL0X27N3AGdO4vjzObvrX
EeMB3l5ZBBWhbpyqZvFo9Cu54xJ5s9mn78NdYuh1FvxnVtNA5VkOO1tJxw4T/bkp7aObObc2n0JH
70NHEBvXG4QLAApEaoBEnoTvNv9HLQofS3m8LNlaY7/VUO84hRGtYr6Xy9NtNOOPXosj366eG9n8
rAS4ecpLQ1qIS+lM7709H+1SIyByUe/xOH0acv7UVPsem8YxN+sTCFXCLIY8cluau1nvDqSiQLwW
/gvy7rBKWN3F2rbInF1jzQe0iVdfWe5Jet5PbogtVMWSjTsjoVWyRVZl/qyn1aW1nO2STTsS44+V
SXwfazPiKn9NcfecAq7Nuhg6YLJfJvMpa/xgRKzHEyY/K53KzOzfuSovjRpZ/GjeFv3ILl+yYyXs
D8qjMwvoS0qU+2Lwh0UybPp2fFcsJkgeqjd0R0xFxc5OxU/By40dBkF6rfrTWM0Lh6S/KYZ1N2XT
MQbtFPBohKKJSflMkJq3Q7SmMigy9wm28YddpME0Vm8rSfRjRWCyQxD2pp3l1vWYj7cO+ejFoemZ
SLf+Zz3bh2TlGc67i7Hk71OS3QvTfaGmbRarL0yNCo1982RmoH2R3naVGWlS/yUcd+9Jn+KRL5Y9
7lXK8iVN9GNlEezGFiNYLVw4XElyApK1ppHI608nY3OZMLTmPlJV4GrpM9Xc6zTILmQc1pE+wF3k
wHl5HAW9/TRcWeK8JCMQ4667B9fHfflTN6a77TX9Ic6bHUngJ6cao0ZD2V+ZGiIFkT1Yq3uc/RVb
VsV3jFt9hXcvqfPg4ffsTeti2LGYeVhsRMijKdEFm8OlnknNqIf8YnryRDd6FZ3kll8QdIjUOuZO
e6I3PPorz9m4uPkWWR+EX7W6u7EvTcSmBhFSVbFci6Z9UHmxi+MRhhow3WGjTczcVbp1R0zICMuW
g9WLV4vRFNTQURCyLv/itlrvTev7UA6/GmvAASmWNdCqajiMPG1R1mSfgz+8OFVcBfPizKHkWmju
uuM8IFd+aexNyqGBJfNBsNgY4uLKdQ3rppGbFGAPHjQWjcZCHkbXkOWe9RRdGlH1zOOwX5XZmeXl
vmxW422ZV1xwy/jit7xeuuXOHlTNu9fyJuqYcT30YCCJuxt507RDGZbD5JkbfRhPcu7+xoZ9rMek
Y/TREDagI4N1e+vsp/7TJMd3Iacn9MkBiQlrQIQv2yOYkQwWJUzG2Pqw0EcfRZfuVw+tgkmohwG6
rc2XCAjFi6aZEfElrJabVQQxn95R9lVz1MWek0+JI2LUO4Ja5r1e2bs2Zi0v/1ff9742iPtGHcKz
vTW4U7ASfzXtcMQ/FhliDBUDAtHNW3JkADgW13HJvqtaj7Bn77PSus1QwntvPcklATlZllvNb3ad
p3+O65ee6u+weiFL54PV74jCFOm77PGBDpMrNy4CSpqRJpT1KCJ2yHfPi5Hw4bIuGl1/p1fOHyj9
rOMtHyNeqS8ufOpsPcT2XZjqjK34cmuMLXGfTIHT5/Vz6WLeHpF9MI/lovucjYnRnnSh6scO4/xF
w/S2w5uKBl0WbxaNGTf/Urz5LuJl9nPkPBlG/gKvsLsxwf09CP2wKoHI3tdDeyJ+dHRsJnIEHIaO
mQ3olFCNRVM/3HCeeYE+m8CjVyYUx3QALJ3HJVOw2dPOTUGZ7kGhRjUFVTyB+ljOBY8PbRNDTqU/
aVpOcBXxca9jhjUOYqzEyDcZtzrX0SMZ/JYnr28oJrHCfCfYX485ZMGzIDwBzU5SxEHtIoVOvOGK
9qzeYW4+EBV/ghlpBYKchA2+hxXYNb3NMjnnTKkOwJ5gueTdhon00pjmJHQd+n8sJCC/R0DFiW4R
aYSiy5koLNOif8M99dHNc7kZ+oJNFVKkoHc6cTS97iLn6RFR+4O1IIHeuO7Q/BjL8NushgmQoqMH
qhPMYisw9yDZs3j49DUF+ZFYGOLLUssDSTAwglTrwMi36VCwtO2xHsC6bWzzjnHvC8vadrG8a8vV
MD34tHw4yRPX/4WOq33KBDjkUEv6a6EZXrvBlrK2APqdwTz0sTDaiDF8P0Urr+IIL7deRzFmj13n
FNV57duOgVSFOzDwhc69J+0OKDEWj/GP7Wu1CRZnNV1g5fV6yXvWggHRCW3G1D6bDqh+TLI5e7Jq
gQhmK2D1ZtWjVXVu6Nde/ruf8vhVn6zyuSE07LjoVuJF4wjirLH1ImIYX36MHnF2HczWl1muxoPM
Z+bH3DxOTyHJvXjwFxcGOgbeF9553oPB73Y0sbFhoRxm/VLW3h7rLmsMOiJsIIV3cjpKwraft/Yo
rlTVLkT8Bt9Kf549jFzeasQhCo4syhkNBmppd14qCsLJxPSe2v2TTppmkE4cfJmanMeug0wvYdJ9
iCE1mSplsfUXooH1gujbHqJusXaTQ/TZ2lCOOJe5TrWdmlNKBF879YyhmcrXzS5mxH6QVs+Qk6w+
+SSEtRcdOPIaduVrEduPjqkICFJEzL6NqHiYgw+w9Xjy+z2lKaMZu0c5gP7EctRZWmYOoIbde5HM
yNB7eQKx1V9tzhY2yROvNNclecmVFZlbOJTMz4nyem/0tn4FCslsuXZNecSFOx3sQexxpambYcCI
1pImzOFAPBBBk1Ibcoe6ePURSUveWFWZcmOyUNnOi/bWlW1vMcJ3lh2pdJvS1E6mPfwCM/dr6OwL
Pvuffm13CUWFAdY7FBgitsIhtRREQ6oOulVbv5Wd1g9xsm5zt77DvG0NCgBsXDLUKvT4Ag6ztcUQ
XkLr5OCsRZEAW/kHphB3m1TiHcpy1YTWpMBFePZjXDgYc/DoBJ1rtzcMlDsvzuRjbWPyWUkudZUf
NVnZHlhGgOeFtn4ap/WsaixUPoKNSHQT2ri++OKNX+1H5E9LSjYVuYBfQ5KwqyKOJ+yM6SarNkw9
/T6LdzEZjn/weT45hpD0Cv3RqAFLG9MUMGa+4V/56XKUByJn884wJFSkWmzYf5A2kxBV25E+YTJr
FTjpSDGazlrdl5t88o+5YHor0uHced4tKQQuXFnsceV3AZyb3UwCaDSjlEX8iCwC0t4+qTOCj8Z1
ffX0+BU+PI5m0o6IOZheyhitu2k3vGvrkmhg3adu0GntSU8jyX2i8EK6SRVpTsC3G0I1tUOe6RNe
XWvlWvt2dhsnlpxyRfplt1O5KWzvhtvSPLujsHZC2doH88HhGMsywMLjblrDJ6Klo2ZFHAPTl+Fr
PTKBnztEnr3tHrgKiB0s5M2yJlR09mDEsfX/wdeewjJgc/Ob3JdyJ5gPXIfafCxLa74UtWc+axPu
1G72bq0sgfZWVv3LmeRZzWRTLmihJlOsj11NdQrC8rXz87fBzpaNHecjQ0rr6sZaH9R3z3phLscE
RdY2mfpfnjPgKNEGH9u9B0u8GRf1twZDEC4Kv0mu3COsHBxNmvqoi5gGYS2yhwpJWhhr3bK3acC3
HUqWIJaUqVPCpkkaWR4ievK2FYFdsJCT2/3Mhl/hXhqtKX/LtpofDQPfJXrpyPynvY+bA6xd0iyr
Rypr9r7VsK1z8bbW7mOjei53u018NHHJojNwlV6AQYyXg1yxHEK912Z8iXGcDrtZjN73kDX0iYIY
AU5OnicO8kNaqjwLbV50WUCOR/IMzKN8Xix7enPUUPMEM/geb8ppGpLahlqE81DGMG4o4ceF4Rx8
hJLRtZ5gM8t4P5IRDVghj0blQzMmmGM1s0cWh4hf5NVZu+tMGk4h2qcRlWXLHGWnNeaIwYgdBgLX
vz2AGfyV9fBuTUIF04w5v0o5UKF7bBc94y3XQL0fl4R467xGB9qA/ElXDOVQyHcJwpj9P6rUtP5S
iKkBkBvnxrBO+tgcGeX8sDsAz5FlEWnjVuQR8rCZmAYiymoxbE5w4dK5v5mGeRold0Cj8ueybh5M
9oyVRwqJj9Br09t1YLQssNykv3SD0d9myz/5bl88WXegi1FTLsRueVDddCudRGLG7S4ds38I23gZ
g6rV3nFLg4FJzMOsNLgfca2HvWF8IRR9tUVsP7HqpoiyhunT1REmuhByuDCY4xBRv8cVqA1gW5+N
SL0NGwGLbKn1BSZJ8+gnkCow2nrRZHsExCzkPfH4HGzpoyQ0knZr5owB8Hx2bD+B5zDY0y9uQ6eW
p+mH1lAi4rBjN2PnDybhCNFoU1dP43kxOWa4J9no18RCGo4ytwZbaNRKxmMi/adYcNk7929v6JKY
Mv/RnQkFzTokjDNqocAStOV2fcGMSoQ6YLeo1CacZsMtXX1sqE11gPBACebTBOWkSRzLNlvIEk3y
I8/uPwlr/h8T51ZF9T2uNuYxvf4ypXPqqry/FQ3zAOW+DfDKaSOohtgBH0ppHvWafY5uJh4Pb//W
LcgzEYDHT4Q13wiam88qqTymthMJQ9P4oMRo75KiZw/O3NIIRn91Tx3Ak0am7XFx4mJjLe26NapF
Qt2uy/3dcLGPVfLMOkFsrIHBNwXINkYwmWy1XDwCKTmMQlUfvk11rPJGUVaRem/VcdinrA7JhNkM
mnoeOnj1XiIvZSm9F2UT1WsUK5pEvcqitsRcjuOi4RuWb7hJ5/3ojc4R1fGdbb/U+94mJSCt4z0a
4G9rreffzWQRjFnb/nEu1m+tN7yj3yzwYPPPrrMY/bjtZ2X2txUBWURWhDi4FSwHzAkQ24v2BZnL
HxLk083KGRvVlfllZ0UNGH7Qg5mltEwnN/JyJASz7IK1zY6EyBobTAO3MqsRGROfQq0hto7lXOBU
quA+bTAs9ezNJO8g/Q2VU0H+GPdyZMGS2s7JNNKF5Nmu2HUcx0x6r7mC+o2wx78yGf2lLcjrV5If
llH/y4IPtkzTHDTDuqW6svZGkX0AxnF29LwiysYe3EHloHi3DWc3TeVtSXLWHOXqkTKR8p66K8tN
rftuJWPqYWBDTXV/kZZ1YzSMh7strmR63YODuP62sL9tN+dHuFZ6WB0cHV3bPhWKgGM0OmVI8N2p
rgBSlOm4Sfs5P6aTXv/G8m3sBv4KXvCP0eDhTCaSnnhUz2U737X6cF89OvVRthe0nHySNZvD1Ghf
u057BWh0S6oZATH5x7llzGFsiz4wLeNFt7Pr2PJAC618ZM/8ywaMs/Ht/NSiIUQFSJhnP2ao9QZo
BU5R9jwwBiD4Wb/abfE7sXhyMhsiUmG23D3srauORPQhM5nqkg+O+P7e2SCDD5ZJWSRuxhEpO3ge
en8ILf6/TRkvD3JpiQQtn1cXYQIwxReMQ+8oefdcRYIMbf5jKW9zW39MNnFBHV0tAeSMEPu5CBcE
FNwj/hx25oiVxWCDrA8isrv2mQL4tVwY7RCt9ohHn9VU25/yLjmbKJlHuFr7GMIRSPrxFsf6Cabj
2fPlE4HsLdYJ+81C1BP0Iq3ok6p3mKxMV8trvqavLpxTbgBF1idQtbj8skiCzXNt54CtAitUfTh9
mb/9A7KYlLZNuTAkRuJEHoA1bRze2lD884d5rFFRMFrkG7fyg2ZbP93c5hiS8q051LdsdPm56sOm
QJV5QXtREQyTEDBidA6BM4bF3Iwp0mzv2FNfnQTRwSgRr2ARoej5UiRfLwKBsczbhigPH16FYCDb
tNqzatO3Ll3/8HBbJ6shP461TxklcRcV4LOZinmPRame0Zp++zrL3cnV1dZTw14f86szU1EKm1gK
exbbRDDEp/5igU4zv8VTfmN1nNENrfiBhXdbrKpjrFQ2W1aUUTU4xYef35MLzLIJJ44g685vKDHA
Y6WuumgRHrdTnX+ViXxALad2VZltW+A1YVVPBFbM6tY5ZIGU0r4wNniaPPuj8xHP3W3dPF2g4/xw
daptOTPTa4jnCnOfuYLhmZTOYFSbsqB4tPr+lz33P2Xq2zt6rJVTcRYByUyMYUoTlXBIXihWb47i
0DDnglJfA3OmM0mP4eiIOL4udvmwaOqBHdM5wWVBrONY0ZNB83Dt5ZXkpT4yy/ET6mDBYsrcaU58
RERHUhbhJ5tGp6CPMRZolZde0lX5qOGcL6xjC68OfiyJOkSnjdOjbttAdYFxk7TXDRB7mmPhT29a
k7w0cKHQsVYPjmaivdaKF2uxYm6Iek+a4Z0WEtsB605GodM50bpLO3mXNjZPWiPMMC1JW+Un/wyS
IwBs03Naa7vSYvG2Ko+CqbtHDK4YviU1VMrSlTQmCxiKJFq50d4Gi7d66mESyo1sCKalYzxulCFA
J/wSXiHCBKwh/CDUBRaL1ZmhjObL/SwQdyC7eDTWBsAjK5uzZtbPSzeh9WUGsE90GgIzA0+lrYYd
xd78Jgjnzov5yycIBLlHPF+1jomZ1WBIgxSS+KlF7GWtPUmL192mMIhWJm3pt+qRHBjdWn3PlS7O
7tCWwUhUhD7FJ4RwJpPPennSATtuOn88Nci0kQjd0+0kgUtpU5q7usVdR7LyVeYac7HYZuCYcdgs
7vgiY+xdZTkK1HutviWwFnigDqGRWxYqouOEi3RhEKQegjqIf+0b+lT5QiyFvC2lFt9Ib2mitq/H
+SF2EC7ooEKwGUlv3qSKAFgyVkhINz98tnfbZsyZxFDcewRxkj11zStWxVhk3AeR8nqnZ0Q1TgGu
6T0RTF6RtWFV2bTcQ/5kxwyQu8r6KnNv2Svc+XvqvxD7+Acq9B8Jg4EgU/sVzANZTYrGWffK30VF
Onrar8QoOdPnCnR5s6bODQMLSXzG+JY4I6REAXC/G1nnpuMQR3bhfDKqnKLOH06qlfh+WCYQqwkV
wIJCGWqLTtxQWv+wJiqCvGqfC96PLNhz3vFaeRywDG3H1NiiFgIr1cu/qz2xE7h/3r50boujotYf
yTWVYl83+OlmzFKoBJJsv9rNzZv1N+AOfcRz8lCxSg9F3P3pENtQTfVqq7XVHxY8nzZqnMham5PG
tT7JIjnkZndAp/ijV9V06ZtKBR2ZbZsqdiqMiPgrc/suq7OWr8mUT51A/YmkoA8U8Tl4Olnv4EQg
+oDahXdJQUr3ehqX4caj/QijJX0yJtPfJeai+JJcTH2BKNV3bWGgFLpxtQnHPdv2PQ2u8pBXMs54
wjv0e6GjZgJYdLIJx44nbpfPxIsHjpOx39FBJVQ7klqqOuKH8hJQquxpdM00Owlt0EKI/HkU32fX
qS7pW4t2j+3oUq+AhuzYaSIscGjnSjYeg2PeupZdFcfOQdUuzA3KcCY965ahXcf0LyNRzISI1erM
VZROg0uEINGvYokM7EUsHt+VcL5Bn7FBdBvYcY3/anTgODyfIKviWiavTCHAIVTlZUHfGo7Q5/ac
9MTI+dZ+RnCGFEpQzKZWM3CsFwzLjJViMNfjcF6FcQcvEY7aMtOoPsm72zEET1lzl+faxphRZq69
ccVwqFbEYSTcorOedn3jv/Qm3UqxGtyf6o2Qx7NyaC0cmiXGFpB8gkXa7oAKKXmPU/WhppVmjsEn
lE1tq6/+KyOx50kXG7fFIMrojbGtH811TaoyRWUif1Wp0lhw1VYUT9x4sAKC3PKWoIubNzQi0aDq
w5LH51FpP7NpPPWz/tCaMZFCq0RUCxgLwKG61Mh6fHcNJ8uMxra/WwyLp7KS3NMD4kY+8V8Eqxct
x0pbxuqxmCYDCwuG5LWaS35kydNn7pPVO8U9mjA7p0YrCvVlVoBMUqWH5lxjHTR5rGbGT626mekv
7G1pwITmKGo/8kQZ8sne2TQTjv1nAlwr6JxSUQUQVpJ84N3lM0EUWbpvXOsDG+xT43as2xJOp646
JYxPpSGPtJX7ce5/EewbNXKNwI8wSBpYt3pPYNKYHg7DuQCZBQaTNGukVG5zoHHZkQb7y10l/jgk
HAewJPvB1hFHzodUtw5QWtOdn7rPKw60jTSa0wC0d4uPneq9wdZiZfmfMk7+tnb1l0nqDWzMlar8
vcjKk94mdYgf6i3RSiSdbjwi3rKo3clBooUGCPLguQ7iWZuSDzvra14tj1Rhw8ZI9S0tx8mvytDq
WjLM3aZxtvnkeFwY5r4B8QVXw8rGsz4sDNkqpT47w6EtGMfuyU7a+NnyeBg3cFSKAAbQsWixUjaD
zj1otmDAcqEzXPD6sBbuWEalGJy/sjSSVz/pky2+2hFhx0DU7ahV0yHW6oBTz4wM5sRGtq5IVXXU
aSx6+xE5wqRhrDdhtoY1mLDQAJIMbo4gu3sPn3lpTIi1+4OruXtuasak5Dc6AGdLIEYBdo8xUqsd
Idfn181b/Fbpehh6NXFL2m5WB4hSYExBlAzwDqmdaWm/GJfi+aGE93i5XlcXwpXbavqOyu5Hlq5/
9cz2Y7VY42hxdhlSSQySuLuAfS/fasMYJbDfnrLEsENzcR5WBAboH0g2R15juWic2759zjoH/Fxa
8eRZE25j5MdmK34bhHaG9yz20CcQcDPbbXNJWx0QlOfvkCbvtHlVkWtAIqCU++lpmS4qsV7cOH2M
XUq5fv1hlImrrulEtFqpy29MdDFgP/6Gm/wekZKHQrrJYUmNq5Mnb+5iHUq/fZatDRxoDGAn349J
rfrC0haMnNBrZphsTm3MtBCGjyCcWGyMy3aeJaMABrM7Mx/Fdw43jXg3o9u2HSk2m64TGeo1B+cs
0mWmfZ58tMqFH58M9Qly6r7URBGynXrAb9CBBm13BJCDF4ydYp8OmDoIzEaLk3sfkLBfV6e9agtO
xZn0zxq4EitHxw7sZta5UOAYAQYhxfVBCmBSDG2DHmP1HykNwkEk4yZLzecKmzwLCxUmon5PavnT
keKX6A0LQfehWq1NnNgQXgueV2u4AZsyIrd0MQ+UY1RirQ4YvY+bJHfwhtosOKlET3mLscJMFheE
atVEmtUfVzERpFhvdcJUosFg0Qu2ed3KbjwsnllFfOfHfOm6Qw+Bkd9XXHqVH4VlvkPdcUIpfG2b
yeS2mqOCl5R/9tnw2kzuchgkJIDWA2NB6Ok92GR4cot665fkS5YSXto9HpcFEDCjFnCmzbyERZ9V
bdYYlcGoupOmjx9ou7nN+GcAAfPrhfgM+2CyKoyj8BxP+UAy/VgTL7ck8bPuYaXD2vKBhGYkBLu8
5SXhlYUTo+Wx5t/aKN7JbOcTjzaqTX3ENx+zV6OhIq6TZoVIQS//mC3tT8qW7dlSxI66teRALoyV
RTyakGWmuq+5vhQ3JztHTWxWULuWYr1laWI+GejvcbtJmzcNS+ugRy4fpCmYCI6416lPH+zVBR0t
qbwb701W/bhpexrWwi/YnXe8FTtmGECtljFk4Hkom9RAX9UdHYLADksmcGFo1Qt9L3xwpwqxjhs7
uSA5cmtb6AGKojEP+rEuae9lCtF1VK2Gck3oFn9wtHDXpvxOyYnvfvW3GDQREccIJutPIr8Rs02d
viwnZbkJk1WPCI1Tmd4nXRqp86GJvBwrToGp+2qUml2cF4jLfVSvM4WUSAh2brtRy15mg+FkNGNi
VEe2+74b6XY9BJnSfPJxO9zWuwLvURpSBC1fruEuTTQ0cCEj3aFjiuxJEVc5Ls7I1jRpiqsqRPUH
TomBJqTl0O6gi7gPme0uMnIpF+/2loJHUfoUF7RQef7Hyea8fqvBrGQYHdAShYOOvf1PVUpe9YRt
2Xu2oWv/3jNqLYemfGMwynVPxuH+v8mAyrE2yUtg9mxTLdWdLsz9XPmiCZj7/bZG02CDk5Om3six
CWPVVNXDnHqqP7IUQlakJ4v/mfQ1n2t21Mo/irD8u9OHfPmZDKW8nxmxyVs6xVoWWTwDfCxLc/Zr
0k31k5r0xgrBqhZn4hLdJdDzstnN+BqWMzTj0gqBWBCyB7XdxL5dThgvUF8h0fBok4pA77HMPNu6
GnZG7I79FnCjl+95Z+JEbleNvOGidxb3Rt6M75+IbPXGT2o9uHQSMWUDRAZ6yYaQj0l85DJric11
VvrWFFqnxqAhZQAn5Eob0a+wXcIMOXtkoROD+em1MTVZb667ZCnRz7O11F8sN/aJnucJWneqrMXQ
ASwfs3PruCI9+OMENMLDc1f9Zh6TzruUuQyqohzMAK3zNAJWYXpZq/iYD9hagrmcOpatuJWqZykc
h5KKPfH82FQwC49sYqs6LCFdWMfEijPjPLmY0piLsOyIW8JMNkVvCi0Qi0bnNOuT+mGCVU8UWnCY
z7Qr1PKaVuTMrLXC0J50Z7E/hqSflsjsRgQKpsz9u5ZPlDXiuXzakkLQswxNJZDsnhiucLwLNY/a
KNOe1W25xHR0Y9uQu2EpA02KQW9hXHXk4+rJAcdh7WWS8c3kioww1s5e4z5AJUETgvS1D7iUBm3/
3C4qBFfVeOy3ylxcwQSt4qEwXId/q3eXU6PVq3GwBXTpy+qUvD440FEi+3qjpn2xwqcLNCUZrIpU
zTgqmpiDA9lg+mwVxDfyrnfa17pPUpt1Wbk2Z/zM3ilHz/NbYL3mjQm6ds9SYXpAHn/G/QsGgfcf
KhMl1PBYtZVMg2auW3aJ9jK8rqKxLjPxljPhmF6b7YZErvgeGqNmTgq5ud1CH7kzRe/rSghFvAqJ
+CxgTwzsZL20rimB7CTPFPehXn0jDtG/s5zXycYEH4f0kmpKhJY52NZbayutJ5vV8duzUeTZjKuF
fg1NPFfmVnGM3ceP7V8TakK9qzOPQ3LSZmRpOcpZ8+BJx3gXIHxYpK0uZop0mulRE+mN+QE4G716
blQlKr58UPa+9TIsBKMj5ifbSV9IQ0YFOxsYuSYC1ScDQYlTTX8Tfm5xqZmUMGZLSzoVEM4qPlQp
aypskNaLZMTRocoqEDUY7YKxHUlRbzKrtdIfd+4A8dR5BrYZ5MBXVZTtbVa+vNlQjnmVGTnbOGZX
zJbmZHl185nH2JfFYFxnbPJk1CZmeQAR5dFk59bw0xgG4u5+HkvjrJD17a2ywhGzEveG5cyuhiPF
QsEmRmocnATZFMAC+mKiSDMRa1EuCxkgSGfvamUG19fUZo5NHQ0VhoJ/5OVOhuodkm++88AJs/Po
7+rxJZ5HKDRTd8FEzPHISuV1GCT2EtOQTiSbruj22aLztfjtfP9yvUG82LhzkjA3TXMfm1X6MDDs
vd2hJ6FFY+AGOuKDbju4lf5iLP6o+LAa7A1dlAcZT8vzmDb6bTENBuVtx5Qy6LW6Cr0ya5NDo5s8
lorpHzEKHeO1nTPWnGpdlagrIqzmA2EtxwfDJMDc/mpRVZrampLqOiWcjXROMRHd1WL+weYBZtXs
MysYSDdQYR6DAwnBqgzBmLHGY8RT99tWc5qHPls9UL1Q5w+V7qgPB5Q3Da+t8w7qZ4bKhPPysm08
vicS76ZfPUCWKnCsygM5TX0xQXnR5Rm+tvaNpIl6H6oJ8worTa5oavhrFicEtpKZ0FwIHiS2bjpk
In8rNMaBn+HhhluoY4klhtgDkrgyy4w4WuZ+m9X4tDYLRkYwzKOvnAhajciPGpR9TJA8DcC6pPgq
iTL8RDaEbNeb5hueYuLIqe3LN1aF5RLB4EfZqQmkoex3E7Qqo8P5rWuzFYetbLy/mmyHi/LxZlH2
tpfBl7w0TX0ZatwLlfepmrl9WW1nPANbEt99x40QYAXgXqqMEptolkjnWdYO4k7EfvjlrMX7itfM
+kBNx5+tDaqHm0eHlYZg5Ao2LrFIn3wIYIgQpFu+xKl8gM8th4jumxpdDvNLTejwhy87cDaa+z/U
ncly3EqapV+lrfa45o7BASyqFjFHkAzOpKQNjKREzPOMp68PvGndYlBF2q3qRXdaWlreTEpOAA6H
+/+f853URGEyRJP8Yce6vB40IZ6tBLVB0rXkjipZgpCx8EdrseQABayRek/SpuBJeEs4RRTGCjUT
AePAd7s9wQvqNSwKNlGjYEfSpL2+EfqQPCBDDTD8WIHPk5mQ5KSiE3BS5GDdtklJPc6kxXKk7gIc
t4dMtgLV1t9wwr0DWw/AkI07ouXGGqO7sfKyX22XPLWw7NbK7NIJddgNm33/SudLdO3QL4zPIrtC
CD6EpLaowMX6WqlqWdIRRVniRWvDLoOrMsjbcyPPwUkkdkReTKM1xylMWqTlgQxeQt/10IuYdX4f
JiFHyglNz5IWX4zltoOtJORUXSOPcH5y2f61aXgIixo/185JtRH3FSSwlxylCcHKZus6m452MO09
22pMVGV5uw8dyuXsBLRwE/iUc1EOCqZ2lMxoYN2YXbBJNVJGBE9THSMOE6QLoXketgkFDV6oN3dC
ODjWTGjVaQzLVF7pamJestNj3kvSGBViUBKeDSeh1TDWrq8fwGxTQvH1OrqUfhJRzRe4hv/+g13o
0rXFelGukFFMZ51buHD/GvkCaoaFnopccWMPOV2XOs4R3tH2reDOChaNcEhZYpLMYB6jDCSj2zPQ
2dQ26v06Kvn65HyeERtZ/JiYXyhSQka0AGXp7ZsSOJtbgzdYWJhGrz2AxQvfG9htBxAH+dspD2DG
bVLqBjRI9OcKNc0KeJR1JkrFstuZiTsuAmphB0iX6NwapFovwwjxZtO0Fsk8KQaBX5wqvIscr+/K
DgdCM3ybtHVgCUv2DPQA4bXxHAcRO/hftIF7KZMamDW6qRGMNYDnRY0NNlvjgEye+4wDO3CsIHkw
kJbZmxFhZUtsoquIt+l1tTB8qR563mTWMgnuCnOsbRZEUCu9u40Nx6V3Z2QV2tFSlnCxRKf/bN5u
FqCVYHqggJI8zKkrDYKnEbUgaWcD9VYP+1M2SbAxGZtnBWALO2DCHWkk9Sz+qwP115i0leidcEm4
9nBViXCMIqCFGZYDfjec/XGa4+BKIz9z75Xj+1uM3eatntMxHQh6eggUULBFypZLLCIOct9MGOdY
CE0HyZJqguugHiaoawCM+kn51UqQFM/ygk8zvFZoYqnaW4LUGmJi2B9VYxBc2y08zIPRpNOmLalr
JDSLHuBN4yEIq/sqR5IMNif+KacScCT+3WeKuupikjnb9VDUEHu0sdL50wpTbImFPdlkYAwoj4mO
6ZKNCS8QYdn8eJ7TClzkU97eyHSsDkgLwyPtzRcJY6NdCp/83rXfwbd4yPV4VGscGjzQJI35kMRV
o5sIJQOtWv/9+e/DFmE15kferRA1+6owx+FqagPSoByvYoZ3lFe6M9OXOMvdweI4ab85zNz5W3MB
Mqo2Nuno1dUCkz+V5be/gOI3b0SODxatQUR61pUi38BZESbDq6Rai69Ur+f8L+Yw8ObHMekj9L0M
KQh9zwOtWSLIEs/xPFeQ1GMmtIQYN42aIv1C2a4ZXzQQoL3NJE3rzGobV+GL6bhBsVfyl2Cw5AvV
A+CNd0aVlO4aVoeFHmNqORbrTd/FuyIY+Pm/VwFfap46OJj3Yfc5cYk7vzJjnJVvKxieAnu0KEB1
obP0mh6pXBuYHpWRJNQZDF0sSpg8Z0hlW/HU89J1umyXEHVyU+wQbyKeR6hAs4QtCsW0+DARzOtt
OnR1Au+fSkdS3Dm6udz3tx1hzeIj7tNmigvYS6aRXiFMI0+oaZEiLnGi6vHGB0Pj7txANdVWqlkI
SUyPu528jMVrnHgv9iJK4gctDct6SblX0cVF1sOsRqD5CxYVQMkBEQcsjq5R9rJt2EktxtID7JsB
GhfLUIU8SXiiSXZejIOMdi3sN31RaXEWrIiWqx6ZQ4paZj5YPikJQ0tByquQnxiKChJBGa5/29RE
cSzdpvEPRZiF+CBULXA0E0XXkBSnj7Ou2sGuO00USraBDHF9L1AE6s291RWoc9kX0SlqS4VECns/
Myeyu+Th72dYUXuvN7AT43bXZbGwFiU/nS85rLovdCY7Y0sBiGawIObjikC3hNg86TQgBQIhUK+0
8KigXHoWzSvAsiilcYpfc2Dw7C3Ab4EToU/TF0NR12TNH8d0qU8jVVarb8Sdn1VmeTsgy/EOHOuZ
fmY10HpBDRU/1IbLlA8pu2Sr1I69PR+vXr9EYOElHBIDWBjUFIk1YHuNY95th8zd1YM0frDNd74B
yFtHjjZtOmndThmpa12obb3e9R/8UB8WcZ4cux6apDQ481CDIEEq9W/8iNY1lrIGiVLzqlfud0x6
rIaWxZd604jh8c2fN9Oa/F/51d9YH/hMv9ObTv7xP+7ylH+/Rzq9/xP/cRG+VPjWXptPf2r7Kz8+
0X48/aH5t3nJgbiGxB7+vwGLml2K/zUrak0sSfM7Snn+8b85UYb6i5RnR5KkDtTa0AV2xp6O67//
m27+hZeVIB3TwAYohYXh8l8cZUOCkKLp6NCWlyC6Zw/kvzjKuvwLtynuHhJmlQX+w/4nHOUPFlb+
jjfYFEQ0rJ2nnk5HG3Pwagr2LkcOZzB2aZ4c2MmSwFJwYKk3ZXj324351/z5HRc1W67fwaLmETHG
SxBXBr/+CT69SAOHFrsNsMd2zgyRb1MvXH4+xBu1/OMYyrIEAZvuhyR00jSaDg8QzodVtOdjSX1A
vZJcsgsXl8PiF1eK7eClWhzIrtt/MfYHGJatIDHaPDPLMQUP6L17dUxkASeVrYlXvQT1JTJwZBcF
hMhi4fuURcQRRguEptd/Oi5xw8wy3LkMbgOafj8uFdUxiAXjZmSkxF6OwU8eoU2dKWNtGSzYUXGt
J9bWUT8+H/nUrstzVApEOOEMONrBf70fuEHPCWmPYiNqDG8xdGD6DNTaSdfd5YbRr2yJLufzIT/M
WoYkdoVTNS+Vo88Utd9t/WFnOSjLGbIuxme8W93Bjji9B6121Qn7Hh6oe4OMLP7CdP2HYeeTPCQB
yzKl1E+GFQMi3jwk1QtY9SwWk/pz7KFF84Z438c9m56D2dvay+cX++GFoeyrW4TEIjhmv3P6YInR
0MoYYeYy0cwal6ZskscxcZDIfD7OB0s54zgsNrqCvj8D7N7fVOUnCnwlwlTqfpgi5VwMWlClO+tB
UX0+1KmT3HSwrhqWQqxtKdbEkymj/M6wLXJjsa0BRZmOSD8WxFJ9PsjH+zYP4gp0oqAkWAbeX09B
rlUuEe3h7Qw3YWN7S6gt3RdQgj9eiaV0HT2da1inNy0d0Fe3HbbNKsjRk3cDxI2peDIixHifX86f
RoIfz5fEhN5OL/r95fgRYkLecaYBOAvWbWB7yZKX74sL+tNdMy1rzl/QmQen5nu8TY6pF0R++Hpw
Z1tA75PiiyHkH8fgLdL5KBrCOL1pWk/pXQw8ma6W1RKqsE4ITJnvkHLeTjiXqf0TaTTK2fCvufGu
csdqqSMAuNGrDiHy0FCVJVz4n8VY2zrTUocfaho62e0GIQfvb3GqoYSvfdz+EwgmnZDHuVpGR/KL
ifnx8+RYfPkI03KoUEPSOBmnEYVsIBXGS2Pon+EtDRuEsndidlEJRGcglfNfrp0rNFsYh4Nczfzn
sq0PoSXi89Ivw50ZDdYeUMESspTx2rQGknzwvzCaWvHz84n3cX23MHY4usskB1x5ijJR4F8T1wRW
Mo23yfDThk+w1K9H4/7zYd4+jO8+2twVHaCFMqXtKN6n93cfMnyHMJXWktUpWIto4fsyHY6kJ0Xa
ErxuV+KFkbYNX2/oqU4M1a6N9XZdaWx3Ry3O1Vok5ReL4sclnz2b7cp5N+bo9umSnxa1LpAb83ED
QOxUo39FLfgpbnYQKikUosijG/nF1+0Pb7phuC5zULD5cz+sjrSsWe7pHJamjT2aak4QZgcvbw6f
3/E/vIZ8U1hNHC4NG+3JijKERQ01HjF3jHfKp+7p9TNqzrv5Z8MoNkH8/bgloT0ICiTvnyumQg7I
KfOnGH3t0g0Mb9X2KKU+H+X063U6ynyxv5F+pjinE8FJdhnnJJriTbWXuPdx43Q0ZRMa/F9MjNOH
dDre/P//Nl4g3NDvSEzFh3phyrOpfJBf3bg/DmHwztkWu30U/u+HULloK7rr0dJNzhX6YAgnKF7T
r1ajebX5/b3jSky62bx2rqnPsKL3w+gxeX0Q3XjvLL8/rw1NIbIrhu8dltSjEFX9VNc1cg1cWkM6
XNWYKhZUpab6i1/kdJ15+z1oJNnz62Z8uNwhGUE/OCNQ+jogoB2Zm+O1LH/CQhMjunWEB/PzOfM2
wz9cOhsRFmNX6OL0DXCsnigp8t2Wpt0OWxPdxTVCIQRaCivnFOJy82qKBGOMjrc0IIUZmr4Z4uAq
lnPfNjpOWbkz7GvQQOVdU3rHz3+/P0wAk4YZnwmT5Qer7/snY00mZyMTQ7rp9fWL5hjxJndrPoWe
N6gv7v5XY83v12/zuXSMnMAvVt+xDIn6MH6q0d1gqfnikuY5++GO/3ZJJ2uOoPsa9BM7dwJLnHM/
Kw5x6C17ZV6Obngz6shsQLk/2VWerD6/maer3dv0ejs5s1dj734y8hTGjaUZFdMcDtBiqFR8huXr
qzVVfnib+HrprgDhzDmQAKWT+8g3WDTUa9jWQGYkdDzdjRz7ULQKdKdqQ6IQyix/B93vgA5kS7Xr
i4VJnh5A2brrAJSE7towmhznZCX0tTlN0zGr5eD7P+3GPBJqcytyQhiI27uUVXMnWn1VU5vTK2//
+U3+MItOxj6ZsU3eAWCtu2pZGS89xgfIItiFnS/mqtRPZ9HJMCc3WRZ9XvaUEZYlEhDbbne2Fj41
lFgWiha/IhQi7sZ9mbR7w9ZoI2dUMGXdbT+/2A8L1vxb2I5k1wiN7O+Eqt9emdguaxHWPOomjmjK
dYdQ09aajG4NzMBejpDxn483rwMOuzBB1ebk5jq2N9I9w9wZUN1lydgOeAsVc0pZmzkx+PPR/niT
bV3n6lxqVxyk3q8IgdZ1de3zLMse2OpsX7S6a8Rwh8wsr2VEc1JVxUJO9jlJ6fqioD2N7e2rNfp0
AzbPZtsEZKPbtm3qpxswcE5929MYomaeme1dU+usUUBz7UstLs3qITPavrhNTCMvN0PSFdbN57fh
dEbbiBis+a4zustu6eTr2ASAdHPyhpCQXmoIoWsTiaz1xb2e5+vvq+I8CI/UpYqP04GSxvtb3Zmw
sTDysrKH+zTGei7WLgE85Lx8sbX800Dg8xDZkZzGJvNkbSgS3Uz1+RNiDuWaFJ0twegVKoCsvCGa
+4vF4A+DWSy1PD0JWYQq5vurQvRi6k7SMNhsD1TF0jY2dQ6j2DC+uH8fVl1uoMUbYYLVp/bG1vn9
UMKORp/iGN6Ub+4lxm5V3WPQLrCZZtVZMoQbx9orXCufz40PnxSKJA51WAq71E5g378fNasHkIQN
5xIaQee8gXhRVPAPq2tzIYbNCfJyil2Uik/mXx6RUaMPXFkxJN8tq136RXDlNO6NEihhvPG/c0m/
Dae/vyRk1sYU+BFQTA3h1xSXh6Frbz+/bafz4vSSTm7b4JgBhSjY4ey6LOBC1arP7HXnsVLzvfji
gk4HY2Y4DrJ8EJxMQ8qG7y8orPCJCo8yA/q0jEiZUjwSQ9KDcMaV6eWR9sWkP50T83juXEonr4DC
JCmH7/ZRgdHrtNt5ld3ZZuNMZBy3plx/fgf/PIgiYIXjsg6L8f0gliD2BQxetbRljjsexS2SYHP8
4q36w61zBcqNuRqi5n35+1FanlHdG9y6zLlMu5us/2kGN1Xy8Pm1vC1uJ4sfwwDQpNeBxPX0s4ZT
FDd9BPpETzDCRTTSwv4psfFYquQAmf6KLePGEEmOhofslMrZxZE618GPur1zr2fcZqK9QdXk7pXd
11/MH1rgp/dBUXQzOBhRVsfQYZ3+grjJnYAIbujsCn8BLgbyhq0WfecrUDsamjLRHG1VK2Ik127j
AYqkrEVAIt1vAyW/V5BpQzCxpZYI24tLx/fa4DHwHSs5hmAP7QMq0ghtfTNa060+2cMRRaL2bcyE
fWaQzRz/qMlQC1aqMfPLtLDA0bkkwbxWvaxeJUrIXVyV1ZVjjykJLU6oX3qiq+J7V05z8rNsp/N+
cG8IaHLWta3Z90Tppte9HvTOeQhA2gHm6GrfpRvW+bbu6/y6ErmxlLImPVJN3fAgUElz2Jmc8dIE
wrcfCCdfi1L3XkO27N98VAsXOrFwxwjCEDr9ptiZcfxqkTFm7ul2ujgaOonZ1w/QVK/Qz0E4rkwR
rxE8+Ar+MTUuoDOaXm69DDMA9vn4KSEtZwOfHtmPboKfhqMzK7HqoPsmCheBf+1l56XrQoKQQm+9
fYcv/yrGV57oTXDWE/J9KGXcbZIYl6xeVuoRicNU7Sz0jOdCZua1O6TGaoymW/IFmmMZZvRyoUiS
Kl05m7oNNh6wc28va9deejoAv77PgmYHdTLvn2sroT3ctHmPpNsk8soI7cuqa/QrcINFu06tlAnN
81xJBKTtre9l+r3VDDhfzSksrBX6Jzfdd042Y6Vp5JNEQrJInCLB11o8/RXeSKMWwVWfjofeBAk5
gQkqHVFuU+wa31Se1K+VAG5NNu8FGCryOItpFYixvEqHWRWOrQ2K9PCK7IDaQRCnODGDDAFtmW4L
azzo0IIWU2Kqn0U6BgSYYPiEKEy/OuwVFhm7qOnr+8axTPX4StqauOZ5NZdDGAp54ZbTsyXwYAke
mo/0D80Z2QgIC+KZl+Rmr0YHZkFEzlU+V6xz1B5+BAkA+SgGvlKYj3E9PSOyUt/Jc83OZd0XRBPM
vyCIfgJsVbEPc3uS0Hy0vU7yYmGYlbWEwUHqVQz3w4dpbbsLLYnvowG8Ntl/e6cjtyFozRsv+IUN
ATmV8Eft22Dll3DlwozPGurz0bibjCpf9tNYHOwC9ys/pO1ws/aHaj5KaJPnnBX8KFD5Vr8M3Zok
yDwfl4hm8nU2CLmJJEAC9tDLWo1y16cUJ5Oe/Ua5nhJxlxglkiveOn+JXJqCOpCC0hjCH2hpkJVZ
abscvPLFEMB/SvhbF66U04FDGa5R3rCf/dAKwhwUyE2v+gE49IySv+xRV2S++80exkXvpZdJM92n
1jf8830r+/uc6ZFd604wkJXXtyiekrDdBbWroz2Ks/i212gFL8DB6reteDUnPOwYDlaoDRHgBt8n
YDu4nTghs53CV0rqFI+e7HSqiGc1zKn72jPDlSzBGNB9AxjfsLCVXRgsWq3cgCvVX8gQVxuEKO4+
9VkV1iQtoGOXF1Vhrv2ERMIASBbw5F92R54EVN2M9CuCxNZTU/MCxYRlOGpI110yI8HE7IY1kFAt
iRx48DsCVZQuddxGc6BNVK3DtAYSnzj8+X7amkGwM0k/zyZ3H6Rzuq37w2r1zRjBY2V7kUwherts
2UXt44CATkQhw0WrRCbNT6AGdU75Y1cTvdqQVKuGdleQO28MaIHBxWCKrztvxWdg0eVwWXddoYzH
EknoCjvRN9axlasS0R3E6B8oo+HSENOrcpqlidaSELyZwjN0xwhh98pXFkDRKR6KDV8l+Ux6A7Gc
Sr/UmBcHszKnCxEbqtyEEdsKNhOUZDq/rV+QJL44vnUNgD/ZOZGCXd94aXlZmDjSOy2SFTZf5xYB
HzJ+FOuXUYvsf+H0E9KzyitvENhPPG+D1DTiHcUV+j7QZKMZP5PUwEI6ej/RWEf4WDr1IDI/gVgV
XMDkOW8C7QHf8bcZ1IMjbFwgMb5SRjas7RoL7jiVV1bcldjFbQM59cDymmlgMvxyKJlPPgq6vVXK
Kj1U42Bepy4dDkmKPL4ztwRrYPN9mBLvsclyfUkATpSs06zsB5C/XrZ1O3/rDbze3qS1rya2a7GG
LzwGKISz8coQ8QATLdXOfZV4ajvVqX0GHYoQj9Eh4zOsU/MiMfUDr5x/7jg5wY8zHxGjQxNEOAQb
B+ublC8AhB5FN6jiQKvSxLzVey8uPvdy4Q1i2k6WdZUYxA8MrKirXuUXoo8lkUL1CpHrikrEyonH
A2ewRVIV6waxqR6mmP5HLJJFPexCW8dd61aeRf+iJWxAsfN4jGBqmQeRoDIiqtowflWyZINckKXE
6XgtKgXWJSBrot1izlhPmBsnUoLKY9gdw5qeROEqRLiYs8HBVQRUUtEFeq/Km2qs2kMSVD12NFIv
eW+w2Dl+MCYHXIBI1Uyr9BdBOiBgHF081Qjvgdl5pV7tATRFvlE9uENsHSwbjEQrsG0iecvIFBt8
C9ICtc8Fk1mgWiOZeJHBE0b5ZSosONMu6P3pzunanAssyuYemSssJscpnQ6bUQBB07enHWRue8XG
58WHj/FS5xPsZJxo31ipnuiiAaZKG5Mwk8Edr5EM97sJiMox0TpAirVHHO2y9ojd0IwE+oz0hxGT
iRv3yaoitBK5uJNDBJUeQZmYMS4G0nlWuWVE9xpGCADNXUSisNvay5wSJWYXYVXhTi/tlkQU3/UR
MZfODzSf/XYgDsTlk2IN/kqvHYA3QIwkxNzQJQcmsfJHF4dMFKlvtV2olZFoNuaTbsAloe2torwd
HJn/wLXfgB+ZsL9iCiTfxer7dRP2/RE/4XgVZDZKWOE+GlFTXhS2BikgBwozBFa6tQuSt/kp/1IO
hMMubVZqzQBPIzsPUyYRQARjZOl9bWGLWpU99ucR0N9Fg6dsEfm+/80HENeuvdBhDU3LHQy7IFro
1vSd+EbwzxDPd8o3doFTLPGNuMUWO0W2Ehk7bqrPA5Gf3tbu8jNpNeVNHvghwsEYZVtgxrsUTel5
5vT7JhBI1QhdW09T+r2K2n2fJSQwl/F16jl3WUHog+vZj/BSSePJjM2E/Jwmw2ChnaHPoZkxXDB/
4jacJXUXbws+CEsWMe9IWDcemam7BFN166DVWxF5xoawi+FuFnh8bgzZddAPeHkWOXteyDGJeROR
Jr3AryUO5phXZ44e1N+ScbjxE3lteMMj9q9tj0rZ3yUJa0zSrC0j44RVYLN9ivvJ6NZeZRgExQoZ
XRkhX5fG21eT2REUl8PwhRTqQSkHgPLcB1n52HjkeqHcFZdlje+yr6fiDjLyGcCitFrlfXEThm5H
Jl2zNeLGXiH6jV+nQGxbrxq+FYWdJiDu6PuUifkQWBEJN0J/stvwV0om9HkATKxAsm15h8rGkgFu
aIty3tjmRElsgjh8MBCrrqq4TVf4pshT6QhtJcj6zLdy6xIFvb7VDBrdiU9uat3yWjYVEUu9NpvR
3eG2nIJyhWsLKJBW2KsISLSqgqXqCmh2tqLo2BT+Zdo6BxXG68IhhdLCQ44mxmxzbdtEfP0TqPjn
GFuyXZe73UY5Qb1T0sn46qJPdTU78hc9L/1KK6b57VvmMFfGAVd5rBPnnKiEznNcAu8Y0mbrxtRC
+iLhM60jIenODGDcwXIAkKoGpZM317wOUU7jSIwVdsUcn+4W/+voL22OIC+tb2OutQBImGWAi8dj
32OF/rPS4YG3HjwRAs5vXDf/kZVjsO6EP6XnZVWh9B0FZjXdC+J91cr2oizYUgVNM1y6VeavHKsY
8k3kKsKcW9HFpNUJaMQxfQeoHEG3LqTalCZdaxxacD6HqoJXioL3VTcCbU8Ci7sGNhyZfCTtoIGD
wxoK14UCdxnma33WsQ8TvH8Z1s/ZyLG88cLH2PUwu/Tsn8awZMmOA/CXSdXCerP9GHNbjE0vj4eH
DF/rwsy1oz/Er7neVteRarJkg5c+AYHLR3HXsGgGJE/37DolomtEc32Z4/PC3/A09a6L/dk2PP+s
m/QiOx8yHdQZ23gjS3exFbo3rjdLvThQEljaSjLulmCe03jn9m01YFWDOjrnjA0DBIy0semqY5Jo
Vm6B7Zq12Y3VDeJVqoR0boF2hKNw91acpstA72cOhCGitiSjkYb9lpqpY5GX1gBns5Vct8lojI9h
RVFm6Vs9v0Ck4e2nD+yD6HSwdkPLYhuaxflEQp05RFuDs9ywTR1jeDVau3gqFTxxkqrjjL2QJZL7
EdJxsu6HcbynTRgb27IY3V++TvL2Cmf2jLY3giu7TppbV/nt91a3vGztT2MwnBdR1x/4San96H3H
T7ekkzmEgU3dSExcMhjPYVi4V5wxoL6kBV66S3Yfdv8QtPrMpQ5dfeGF2ug8dJqfeZdB0eHy8ovB
Ds9JklT+MTdGYRFKBo4oFmkBhMFtzos8kLuh6m/6LJ/2GqmcXEv1q2pikn2wfkM7SDlVLZDQVMYh
jbPSfSTNqG3P6GrhM8Eb5W7j2CIjjc1XsxumsFlRC5wzPC0/XvOl9hST0T2OMDgvkPI89TI6yzTZ
rADp6oBvtGzOJnK7+IXk2uoevkRwXlQjyBEavCyBLcZ6K2/M4T7sDAzmcOnvNPc2DCuiG3NO3RGL
yrQs4HLwFdnwlSu64JiTHhiZv0K/vK0Ax3kHqjb6Oedw/8CnE0KDyZFVbKW4tmLOwGAmkmGdVoad
7oJphf0fOy+nM62WKy/QSTK2WjEDaJ1zb5yccpM1ct05Bkmg3OhjEkLMCq11IcYzMi1M+8c4ucup
IuPCM8b86OMFTa6rSlfeDhdg3y7Bq/sWeA8rvy4ya2VPVwyYf+t1CYG6i37EEXt7f4I9QViY91hh
06cibg5nY916JE5iaCYWr9wEkflMdUNb9t0IY4rQ4/OiDs+h6zUXmPA05SzwFW5q1TdgizwSGrWB
rLY4nDnbk/iFbVnHsWtNnr2kVFndJWz8rZj3Dk6o11VnlOKMG0OX5UOvl/fFGbW/ijz6POFLWfC3
V6QScbjWGvNcNyCIkZ2U1TjmxRqz3VGVGG5YzZUL88HDbrbBku1dAv8a8VC3ZDlVnGlaGheB9qyr
GYk6QDVqCG9gjcWUMSezLUfCpxsp131HNsM0JgVEgnBJcsV6NvTaRiIX5COme8udStLnKpVqdOeB
LCxiPywpSKrgehSpoW1AiAOCTi3tEOj6D3cahxfbT2IcKVoRw5E0nGDJhOQkY2fqKYsJNgeiRQWm
oq1HKEscNtVGG5JgrfPOrToXawLJXmN99BHkU70xPHSDgeAXZpeWrNvSNu8wm5zFoFEcaA/FdxwF
e7vyevZrZjv069xnxh+1UY6Lsg3uSrSqxbq3zV+1aWwp3D42cFbFLsW4b1OfgrNlo3o4gmLFFsV3
eR3zntyxAfVvMIls4CKa/trDsrDXJfWmqRfGpTPWdbVJNL8kJbJMu+HOVLm5oM5VLkPpAISp7Xot
/OZuUFmhnlspvPModmzKHaG1BJGGMX6ydAPCf816l20CO/O0PX6diziu5SYPqkOfd8cOHDdlNvfQ
kmd0bIW5znIyascW78rKaqauIA5Is6SPVLQ36LeQ9BKfUySfsHP52kwyyayLoqwwQ7JreJJeHw2k
RiJms6HMUDyIEe5SOYBIGHTJcImrg1XRCYkn7ez8NUmCJLrOqKPfuh7t5aWsJ+gEItEe8zgKzgeN
oLHLOBMjO7xm8PatU1b6nAXVloCrvKqdDp1Vi3MDpaaz9mDRYfyrAmZZ4k+ruIuHaANqzCUim3jh
uwCKGh5/FTxikouy85poOQ3YQVLqax+mZX85QrONYAyO9ngArHRndmrU1i4Yj2aBx8l8FfGY9us6
5jAIdADgF9XRPaCb5sUzVX+H68z7mZDgp22THGCuRTQ3W91Rrlj1msskirJ9JnDhRlojNzG/5bmH
J5COoIz8nTd1VMa9uMkNtUhQ7IF4d+R6dCQ9qk1UY03PNhSoiUG5KRo7wHnJI3eDviREDkNZ870P
DZMDlmYOMzJI1jar+0K0PmpFuQm8ib8C4Uesae2WRGFkMQEe0WRnZWFwxebJvKfwfWXg1t/FNPLO
RlFbl+AGW3gKhrbi69lHB79JkruoY05RfpC4oDHOOibHsDSy1jrpvbbaEW5X9Fx/jB+u1J76HpWf
BpeYBEHiefHzLnj3x93nzYbTUj4T7015qSxhou+0T3raUjenICBxBFNxtQqpco2zh9u984abzwea
2zwnTQ3EjI6iPSOcubnxvneiD2Xjmh09LloHYCwjHUu6jB7jQD1yNu1XdLMbhI7mP21JzheoWxhO
aD0JQ1in7SccJb4GNYkkC9JNReXHx3TMiy+EU6fKh3kUC8UgzV3b4j9ObiM88SYAm4ASwVRLA8CO
n8JxmmwHN6Pq9k0nsv9OL8pBfEof1EZPeNIGDZq0LlveaU6GMt0VGdWzbiyyfYUUBzS1734xUeYO
2vvnR24gqk+bniFCZevkCmVvG7lecNRw6mjr+vC+HIfUD0BD7biDML4Zg+q5iZNvn0+bj/PTRBLt
sHcxAQFR/n8/bULe0DK2K3rkRbrl6a4GwgisWt14jfNFD/GPQ5kWTgaaoy7+gvdDATOKycvjGJFS
oSG2RCAqkRWb4C/mysc3Ae0E8k8mo2tJnt77cTIqz8DJkBwY0EPomKyaltQKOa3BMME2Bt4C4vbz
u/hBSmzzchvmmzDHQp9zGkjv9MoAhcrb10rTgBYlt00wBwzjbxaluK9l/L3O651PibEU7CZjztNG
cxNFtBU+/1U+XL2pUCTMri9cDkRcntzlTpOQRub2vRVytcZ1TmgUVfuFUbGJSnaELH0+3od5O4+H
Q9bGK2Kz1J3MW4uSMwwDnQLeOrlqzqZFuULS99hsPx/mwwLAMHOTexaxuwZROScPVbG9V3zVl1Sm
YF5BzCK8arwpLNggWRguHb1b/c9G1N+P6GaGk+rU05cq+Ql3etklGqVM6oFas4nSLwUl83367f1H
8E6WEroBrFzO3Gafn+tv2i70SGXjO4hVYAQdpPKORp2uCnaQHF5yf6fD7PILbRMU5t8T5v+2v/L/
I+ckkt7fHvXqqXn6X7+yJmzG2fr57/+2bcPs19Pv3sm3P/C3eVKz/0IWQItG4e5WOp4vxCJ/uyc1
af0lbIlqeZbmE7Fq8oz+ZZ+UOvZJfp73AP+P4F343/ZJ+y887vyv/MuVwKQR7bxZV0/Nr//nn383
M56I5Hi1579JsWYj1J9VEieavKgZ/BYCzoVG9tMT+rMMV3lT2uRI+HHWrwRV/yvrP9k7k924lbRN
30qj9zwgGQwOW+YgpaSUNdmWvCEsW+Y8z7z6fihX1a+kEspW7RpoVC0Kx3UcyWDwi294Bw29TrAm
uDMjE6K30w4TmegFvax03MVN3WcnvpXDoPP3R2kgqHUIC0hNmYvkI2VgMuuX7KdxLNAwVORT0Y8o
f5rYdf9wHL//isCL8wiaSNNOxJ/DW+VfS4PxZzNUA1vSxX5gWqZ4oOL3GXbD2LBk8qoHw+wqeqje
QIkPnt8clZu/H+Tb/T+23IzbVmd6Ac2nRRwS6cAXnER7G20ddJeCKkU6LMx+0FUp152VWr8/Xm/+
+f8TFv4+3tv1FlFIRIpZtaynIam5sWO12JmAQM9sBPNPXM/zxfBuJdBs0lZB5TNvPgxAQTgL4kzx
HkmzZh8pcbqLgrE7YVN87KDowIhsbmgblONiEQXZtNasw31ut/kZIBTtT1WG1dXImHene035DA2/
n1Wo9RNPd3hN/WsfyfJnXNv89S72sUbkLsOhde9DPBKrIjMEl3Dv39mTtO+yoe0uB4T8V2lsKne4
W9I2/Pg9Ht1d2CgcUTCdur74QvCkGWPQJHtsBtRNUeF3iiJs9flvQQPONCOHWIWk7vAVMjFvsJkN
9vTv5a+WCpXu1BTdDnEc7PWiam4+fqYFCPJ1U+EGzlxHloPHsVhPHxiE6NLfR0OVX9JPVh7zUA9v
clV4t7auDE8IBtRnoyki6r1YnZ1QjcSa2y7j9uOfcuQzmQFw/IfPEvzd4vV2GTBwqMj7pk20FT0k
ZINadG9bhwL+0yuRg8wISXgykphzuMftrE6RetZVpzf+I9iKiIpgMmGORdH5xystcPWv2wsri/kK
Vw1Fgb7YXjGKwu9icdUZTf61YSt/MIeznwsnntqLHlHgb8jqRjDycD79KRWEstZtjsHExz/jyJcD
WYenhXY96wYstnaQoaSho13paHIzoa3RowTmauwL5EPw55qm/aj5qCGPSYo7nVFffrz8kYBrqIRb
jXsFRsoSC5dOAWocQlzlfmyfo+3W0KEIGAzFY7X1tMzffbzcsU2HUCFMBzUb8oL5+n+bh7VIOs0U
uSsDhg1qPhWm81AenbnXxWz2se/EcFUFdvs9VGztXAGH9J2ZQHsiXMyvdhGMD37F4pQR6BHuLPQr
mRRc7UgQl39q5i1nrUTkNIvG7mzMGZI2wglOnLojgYo6BrS/4MBRFi4iNNLnQdhP2lWDQNUF+oHy
XOtw1z3xfEe+V4NrTZsJI1ymS5Bx01eeWhTaFYaizcaTHXY8Qaquai07yY85thRgSiRhSM8kudjh
C7V8ZOBkp1052RSZqy4YLcQKc7u/rTW6Rlj2mf6enlK/C3UcTTOjjq9kpJTIvqayfLD6PL+WRimu
0RxFCUyXlX0K9nrsZQMkp3iaWcBk+oe/0M6wrjDkcKUxtLjqq9rYaKj1ISbTA1T0g+Fusir/xcut
4tRhn7/dw2Omod4gTEFey734Wta+KTqcoFG6UjEvlTGMv3gJ5ngYzbUbszNrmgFJvwqs0XAZkiRr
TxuSWzvBQgjManZecEWO609/e/CzZ0koaiFBJrkMeEPb5zaoL2jZyRbuSbtXWqN4tpgYrrys684Y
1rXnVZxDjEPkccvY3ft24jfMCdxiS2ZhEsMijaUoW0LsnajCpSaxLrOQKUU+k010TPWuZV0B3ZFW
dueEQ3iexZZzgYcKTQaEPG8sLcxPbcb7c/u6Ew6krrn3ZSw+xKgdRKe1xqWX1tFvz5QF9onDDulv
E0WleYIxpkOD014FIbBUwz+OVnWPdlFmaw1I/S6AgOlmnVFd2/1onGixLPod89Wk6dxLc4mkky0u
Pyot1IEemuJS6qGvrJw2kNhMINSutwNz6vSnp07JhtwqQ4Wr8zZpi+cPCXx7SVFCyyMX3UiF9h/5
m5u/b+htYn6kMOInCSRquCslyOnFfvlGA95gVC+bQjBUoi+e3ExhXa0L3iYchiK5G2ceStvWP0Ex
gE2zc2eHdPN4GyB2K04kJEfukfnnSCrCGeCtLrtQSRJhsizFpZ30MecWP2LUVjXUlIYK3/i8KR4Q
qszvhk6p1kaRXSOkPZ1IVd5fnfwESBxwiebgN5erb68yze8wm0h4SV6MUiMj98a1tRa/pN4Z6nWs
yOH5xDuYI9Xi49GpjNCjIdWd69PDFUMIU2piaZdRVpfnhtKEZ52fW1tLJuptUjnaDw3fhRcgNMTg
WA293eAkO5RU4GGwLbjpOM2nCw4a7zw/4jhiJkgs9gCtaaB+U3QZ5vn0U600jug0+riFxT6e16Ix
8Z5GoD49ZxTfnviE31+lqIPDLNbpxBHWlgRQJeiNWDjRpa0V0V3TB+NZlujxqT1/HydYBckRjdg5
N/7nP38Tw2XYFDgwBZdlNigvUznex8X4u0rxVO4qZpyisYxtAin/LEq8cO3FAxM4idPEaAViWCet
mJ6YjRsRQrulv/n4QLy/2fhtpgr7C6YZTZDFeaA3iMQLv40N0s8HjBOvU8Nhoj3oaBvQUsd228sA
gJyK4ofdwjk80UIjY+UwqrNMyvznb/YkbpjCZqlygRePnYD+t6sGmTVYmZugzYsQ1J/nc+Z6fzhV
570eqMNPgOp2zmvI2rlWl49sV5oAjRtchsDqrwQO5G7aY9+FZ8C3OscGuEEtdgOU6tbvSvOy7yu5
lcpYbxUKCAbtVXxTlSn8ApAh935on9ljEd9NGqT/tOwwTOr8X5XaPrR9JC5wuok2WVE6q6qqlc0g
nFsth2iAfsWJo/w+lFgI9CO7NOcKpGvzUX+zoVaF2Cu+eRd6OX8qSQWaYAo8cVbJ0sk3Qp/8E1XH
+29nXhB+DrGTemtWN3u7IMcm1SfDvBgsx9/4zFi3cVxmnw6QdCAIVMh2oUhAV/lwETWMikmJ5AU6
LN5NZ0F+d0vYPatR00DjwctQ7j/+Ht5/qxZpnsP8Q0WzFCLV4YJZ3FckHtVFA+cdBxXEgfBYMLeK
xKj245Uojvi73h5EulMkvHQKeW884FJFpcwSQBEJ0JkpNppt6UtEwGpfzb6rmTliLIOmVYH5bDp9
1wGKCXfi8OEm0gsslMzaM/c6OBuAM6hwngM2nvRzeEhA8aahDPC9wVnqi4Zuf7qOMhsBB8thFp7W
Y/67zaf0RRnUusTBGHnvldEWCGTXZSK+9VgTXHWicX7VJe4VSHUFjOgHA1WmRjebfmPYmEmhLGon
v6oCNV4c4YIW+oqpRdcFr6ul2m1qZ6u3eoqK95DKjWNMSKXkdZL8anx9ukq1sq9x4xGIMId5raKm
Pzg66llFEt9YiHLiZViI9hdBoPpTJhPQityCKRFiKVy5bdImf+oCEAmaHqP5ksNiuqM2Vf/U2aDf
irAH0BgUFVBoX9e0Z2A8ib+G5TMVUMUS82eUo1brdorq/TBSDaeyPEsSsfYQfrzMYiO+bWc/WdfC
7vKB8l8PzrwkAakfYR09XE6RkaPWbugahA19SIHweA7cCMWL2Lw8gXxXtPkuah0Q3lGpvFSUPl8b
rD09TI1MhxNcjBoWPFnSaGcoHkbmFhj2d5Scsm7taE1fbqPAL8tNaXgB0F2Bx6U7NpGFIZiJI4pL
rib/ICqAeUGXmI9VFjcIjXFn2gCiM/4VTKYcY4U+LrqlWuPDOEAoor/MFThGa6CeTr1q1AQ7vASb
O1ygTJykdZkFPQYk+IG7NcA2Z10Luz+v6xRsa1Oi/LzOgYnnK1lK70tadRiOmbaJsnKshPoNDm5K
cFbNCLcGi7kJKsaI4K2ph6R6cYH8GmO1OgG1YoJnWTlOqHmXiPsk+QYDhuwsUGL7l8RH0cCDBZV4
F+Vh0Jfgz7pvfAYAlkC/4PruyAoVcFL6cSdqkT6RUyEURuTxnluJdCi/3UfLIQ3HeNfqVvWNoIhL
sz8O4gHbl+ARuifK03E9IGeRcd+iz1waUBghm69Bk4TtOgUxNLKH6jT3qDI8GdthlPe9aihPdiBY
vo2DEu0acyb22CUCel1ItYzodlfG535XQYgPAweQME4YNAeUGpt512vAHCNVHo+/CjME1IwfRgZl
BTrMWdjHzK4Ka0LVOqkA+q19ANvqSlOw4XRrDk97aURhHp75kUV2DiSpzM76fBAItlayp/iq4NVw
kTmAFwq0lJJVkqYtEvlj42W8gBygVObH3bMZdZbqqoYVYC0mBXyZketw61Sdf2UA8zzrECsFEW1E
uMBjAWMCw/aTLwV5IUDQHCF86B2BcSXwQQJ4mUm/3Gmg5kEYjrC8PKmG9mYalZTx8QDTGvTyVK5y
XnK3wcrBe0ZZMsLKKVbteO1XdY7gagm0DBPmonnyoEM2X6zG7+/koM8zSy9EgVmwkf5WEbb3DX/h
EJ1kJH0M1OQxvlgnRkig8fq2jNdVKUihMCsebDcs4DSum7BrQeem0BfdrjatdMNV6fwqRvQ6MGTy
bGvjgKm2r+KxQFJ9LPN+dLEnyq4VlPM71/AK+9nH/JlUiHb4rwmB+QssJ+0HERmx4zJHr9BkjjHB
OcNGU682VWnCU4hjX8f1oC3qe1wKrQr1c9oDLsqzkaBBlhGhk7JF5toq5lw7BKL3NWxjiTlMjw0Z
fe6IzKTVsvF6SpXpK95XhB2/A6zmRznEFTxZlD9WaEhMiw0z1IAvDspthHkDvAsME+UqGgm8WIHW
3b4dFZDJZZHnt6aoK4TBIWB+V7Wuf5J6pe/ZKUxWTUhPX3kB3Z3vWeq9HiYKPrZpBj419TM13+C5
aEQbvOAx2/LEUDvu4GhBttX90Lp3KGgt6HDMD1a1iPQrGKHTk9OSgrmNk3iAdTsHMe9YapPq2lUB
FjoP+xLDURTo0zXOrXay6ntP/JZ2H+7BWkVyNfKExblUpuBeN0TxvQ4n/blT8+HXYKWtuTFxBPhq
Ub3eGGAxvimm0V/7wrOFi8WMYm6yWsVtNjLgDMBqhKS4VjXPi7fwKtRbNZDQnZrE4c2guQZrDT6a
w9vw69nqli8WliJIfLdpkv48dET0HTNu7YUmrHeTMEAbXVMdzLvck16EVeZkMVEj175KIt4cwMcp
tM5I7wucV/qJW9K0peejyKaWf3qVLBEMVQBiHkhoG4GVT0ysetACBu/EoczXRUsr5aKWsn90+trE
hi4EfrxT6QM9lhA5ujXfVdvsRjjh1eWIp8TDqFhyo5StQEimT33cWScnclwdZs5X/C4AtQWlZ35R
lRJ6V5sWPk7dg4o/uZladrtKbYzyXKMdtSuSFlr1EY424MVGhagtJcrtbqN4Fbjxoc9fBoY1Gf5p
3LircTJA9FmVdLpdMcTZxRSRSGgEvC9hzzjlRZrYluNDhLdmpqpZezE0sx9REKLTsTK03P5CoybE
i0L4hHQRF+IH1ilxuSYZAlRezoZPa3je3RPeSOGu12usN0shYFINYKrvsiSFsDTqevzbZkI2roZg
cNotHTELCKuhVYCHRdre1b0+4dXVwMJZFa1Mf9Um6LKtYVVdve9HOYqdnzgmMm4JniLMVLGgpHcu
fwWT5183k1n86sMqxiApa+NbI7WU51w4fkc3JTNSrNcK5AGb1qEBpBmYwK3oDZcEHAcVGLMZrlOi
PHMs8nUuhbaB5lZ5fg3ntkxUWGiWnC4wJOyV72kuh/hMhY7Q7ry+wIsnw/QDbpFEF2GvEX/ICUcK
ixvD0HDdFEqSx5AjoRb064ET1a3qKEvEJi4aVYcDxNF0B7y/cVds6ZhvAmdqv+ESRk7RlWFBH41B
1CYxZfVYl1rkrX3L8qMtrI7gewjV7De2gjgeZh1pD/2bUP9ttFZ/KxkQ2jjcJHhwGLIybzvP0oiA
qR/jKD7OTlUiYwfh7pFHuxJvU5o7cGxVt7N8rHBRmpKPAT6aV6Nv2vfT5I/3Iw3XB6EFhgSyXjjc
ohx4y01VD1MvuxngpfgQGy4bNarCtSXo8htjPL7Iqm+KdQOM/GGAx/aA5C+GDXQyiX8TZltYMaoF
2HkVEPrWSfHrvStl5QOXlrKZMywYbrjAz4hSv7aLDj3SyNHAT1ZM9MkVihXWZfPdk1fdrdWPmIYq
JcBWXGf2gMZqOB1JE5yRyxNT+h7alGsIVb9WnL6b4I5DVlnF/JMfep5XONYPqj27LqVyL9uuw0dF
TctdpBo1FrX9mN5CHkOGHC5bdhaNhTHhVG7SCvDwhs0gbxjeixeo6R0s0mBTGBmUCEAqCM+qoHrx
AiJ89ivIt6mJseFYTm6kWIWzxdFACbYG3DoNack4nkhxW+ePVuPgBgO5hsKY5h2vb8RuGVZ3bOj+
tnAM3wSA3xjmWm2nDILG5Mn7LOmSr2ixe/U25sqH0qjUzVMXREqF/42FEartQQJdVQ2mQSs6o/J3
NObRzwaR+3BtWryTNeSf+plE18FTqO79bNuMMPtWXSF4JwmC9+3aaQzrMYcXZoB4n9IHtUyRic87
cvWNxHgt3iAb4X8vwh40vbSnH4M9xN+MJhMXNj4owHb0frxz0sruVnlXt3CDYlh4WjGVpD9jN56Z
9Ey9c9HVD10eOWdCqVJtFcYkW2ei0pVNRuol9gObc9taURidF6G0MbP3jIDaRLVIroO6acmFoi4d
ApehRn5XTFX3kBm+aroU0lO9tvu4eU6NvHsaE6y3AUcHyTpzmgg4+dDm2dopswYsbM+l4tajhgrf
FCXlJeMXD0AzveZ53FRgcB0NeCdWScNxCIx62CPtUOAuW9fdk/A7FMYizdd/DyOw9VU/iAJXzdFj
g0Xj4UMs0Yr1QaJdM4VO/lgT5t5rHHeNR5wbumCjhFqkrzC2zORFGA3gUxUsAPrzyoptwJ16ibdX
XlYOcMiijHFihOJOR9EZGviNxVAZK6WVMMgCpAeuEFhtOVGdJ+Otl3kwVOHzpmsJcwB1itLqVty9
uH0kjTI8mtACjTOrV70/idbhlCZGjJaxdvSe5onEddBg+LjjLfQb4nvmbwJdH745FZ92ndQpYhpJ
C+QG69L+SqB2cO/51L7nVmljridwStpPMaojeGrYNVae5WisAqD7z0FVq/7KKHIdwnYAiMPFpk7i
oaVhWmn3WYSHpZ4qNy2IYcwgfeqZNeVN/2eKK6XdViNeViDog36gR+FYTxn/ZD/2ZX1Xd4mGnC1b
42aQtgwXWpHzWLcEiW1RN5YGvDmH1leYQarA322VR0BKI0KHJUPubS/U9E9sZcpDGeHb6U6Y8SSk
SyjbuZB5sBzTHM3GGR1JAThVIpkS4MXkapu07xnCKKnMLmTFVHZbSXzr+LTDsaZGsqo55zNIs+ss
kB1kfPzHNmY+QGxp2sD5YehVBm8v9SBOqI6Sf8F/18lXVWlj+xWpVXE9EeMVd2hDqskcFvZTU4lS
4Nk42Pm2Rzn4oWqCqtpqAfa9rw2UT8Hi/u88Bb6gcXLfVC8vzf5n8f+CsQAT0P9MVt6h4zZl+5Pb
JfyZ/K/3QLlZzOgvTk7T/kGQfNagA61ogwGh/fQXJif/IZyiveUw/pjHRDNq5N8mA/+8/r/5I7hd
2LKq/NG/TAYU/j7Tnpu19LEZ42g0Vj8BkxOH3S9+j0CXng4bzDyHX7jENeNUCt84G9FQISHdKEgQ
iDO/soaXSaV2hpalJd5aaKP2QK2Ggx7eIhnUvExrqn1S+Fa/Tk0kw2lc9JQTgyUDa+N1ZvzohKX0
V4NKxgS8RGl/hbmq/KRtoSaXhhrUhTvhMVCvJ10qs1SwYT+o2YhFCZ2trNmGo20+NmL2QkG9foQw
AkVpo6Dhj/QLZeDOKISeXbWWIkq3KCHlnpj5Hrbk2RhaZUJSQtCBRHF7Od/3jWmQBY6NkR8i8aKH
yjcNsdzdkEwBdYWinSH7LQPXS3P/+5tzdGRCd9jS/bsyAYW2DSh33vDcY37TQw4YZgqey0We0lzh
69Jcg5Mu9h8vYi9fPLMQDp3kZM6AJNwJDlchIqI8YCLU33I/raCAwoILsd27VRUNNUM8EEnsL61G
QgpXOrW7jRQUAchZlbaNNzXOTCR8Q1vEOa6/sO9zt5786spQaiJhHIHC4TLy6VrhnAjzFXMdnNrR
VGoN7Mlq8nEDbPJXzenwFGxAZiLrCv/UgHgnu2TdNn0jt40v2rUF3Y5ZTW78HoukzNdUi47Ay22y
krsWeY+nqrSC6zgI9D9VPpjhuvDVcboAJ6T+ZPCQU9voqPC4cLS8dYlNYEYLoSyecaVKXoqsg9EI
IlWUF6nwjWitjOifb6pkUqP9APhjWht52tMSroCQ0gxUyycYgwZCMjUjOtvsoB7jV2brm3jywtLN
ofpADfcTr1lhlmuq5wYVzHjrcdpvHD8JYCzoeRdtjELXHukKQGPzlFZj8Oh3+Qt+O9Nw3vXlgNVM
oxroCTmQkmvMDZQ1w5G5KUXmHF/GHva9MIiSLoemVsFpK4wcUYlJxYLPk+WzIf1kXOlOUNebj8/O
Yqptq0Ql9O5g0FjENVC2ixOqTHkYJ/Xv3A7yC1lWym0Ha7VwAxuxlT7pqKGK0m154Kc+iAc3scV1
miUqLSZy2UQL/PPXH/T/76D/PeP3P7iDsAuvDiHa87/w9+YxxD94RshZ6dZiuAEo7d83D8Y3QCXm
AIN+GlFuns39G59t/6MyhrdV9XX+QnT4z80DdJsqmxn57J4CNlP7zL2zjHHEHOa8cBSY/nErzjDw
tzEulMqs28Y8G58Efdv7iPrE+DWdvdmNI5H0cBrHX8s8n/+yDtcbtKFFjAtwE9SbXuIqA03wke7X
cG5leXcRoIRBBdr06frjBZdB9S+ThCExytCgd+X82G9C9zBRZ1kEUXcoueCcASQSHa7mAjBKdGKp
dzs4k1b4EF9RBCA5F0uNjCIY2ufSpeGa/aizsVj5ShE8fPxAC7TI6xYyxcS4BtAVo2Kd4/X2iTQT
YJU2oAYpYqe4ySyPfrreK9W9rijlKkjy/AUlgS6gWaWL7aBZ7TbR6uyxxh5pa2hTckJ188gOc3ZB
WQo2GMmAxcFhHtHT2uT3RCBtO1e3PIWRVlP/9FtcSz5++KNrwcICCg3Sicn84bP7GQoHWYQyT42H
yZei7NuHwkLRMbRIi04A/V5v9f8ZQ/7daIa4QHKBzAL5XsRUelnjiOwIwjw1E2utcrwHU/r2psoR
xZFdl9/EkywvELEm6leah0etqmEYj+APQzQQezA5ae7idNhdRg2+kkbhNScwpkfOHPjSGTYMpnfG
Dx9uyMiLnrQ4NRmaKEghCBSiCp2mwMfbfmwVk10A7ggmBIrJ4SpqxgA9sGMTD09zwJtyMh5iy8RW
7eNllgkenw4niGjGpJ4Js70IDiE9iD6NfZNycmq2mCX6u8jW9F/5GFU7kY4KzTTQxhtH6vqJ8fax
rwr2gI2AJ6QwKCrzyXsTJ3Sj6KPGDwxXxZ2GkWZjWueOT369xY1Q+yIjn8Y3UwZJ/mcHSHk5VX2e
YYWBZqlJxxfi9Ckc3ZFd59RZMCvZe4vwf/iTfDsrTeYnxEpsL2/jIh7WRW2nDx9v+pGIjKcFSsDQ
G2dc3Pwr3jy4EiDtYThIqTSakqLLNyEXp6INQkvRlNPW4Hv+9fGKx54L4eZZVx7gJtfA4Yoe7dwy
D33p+hUCCuwjrsjgANafX8XBBEjjSoXi6yzCJPWBZk0+nQCkUuAtTJh7j7lib/+LVWBlYto4X2xL
w6kpxdFySFEeC+uiu9GYcm/scipPQMGOhD2bSDRjKQnSSBsf7piiT1qCFgk1HTnFmRb0qD7hN7ru
FcX6/AM5fAQ6X4JKtbUMelamFabSpBIRCJJzOoXemr7UKcH0OWAsQiv1FKkLBw56wzJsqUOFpIPa
sEptMltRewsphngjPHOdV/p9MMKLTIR90wXOiYB5ZCsB+DnwTCVoX30ZymyJ76lCf9I1Zkx0IesU
4YrOXNHQOeVNM19Gy4eEDU1PYSaZzm2Bgy/LSmOrGbjK3S7Kt0lrAmJgKBSofusqmX5R1u0pOPaR
LwvkEaWjNTN1wCAdriid3GYg1xguBIwRG2hM5hk4nuKtHdtCg/AM04pwjTr64So6WnKTjkiHK7NO
nOfU/tu2Savrvm3FiY/42DnBmcyAGsQVTHPlcCnfSPvO7BG7HlTT3zm+re9Ste3P5ubNVSRoCupK
nDxUk99t1cJQTyx/7ElhB8EcAaQIMm/xpDnowsxsdGJIanLtKUayN52q2TPQKU5kNscOC6Y/eLxp
ELJBJx8+aQbCgIl5x6ur+i+Dl92NoVchrYsgphdd2X4bn1hw/u2HpxNqCnxQWin49QKMO1ywzYiQ
dgc5BIq12Eaxp1+GNIg2n42PVDpQ2ef8ZO6eLO6wAZWV1vMykPhaka6tutG3eQIH6eNV3r8nVjEl
jmTE4ffMFwlQZvJ9+MVVXpr3+Mk5v1oER38n3jSdnVjq2L4Ru8i7sd7R8Vs43Dc9DioelQqG3BDA
CLqARbsWoZjEOtQ6+YVxVot+lN0zvk5lJxjC8D8TVGB7tVkrRhf+mDz+Ftd0cpRyQiRQdr5PVbYu
s6r6VoTI3GyGvrTqVUR7S3fR0EufUPH1kR4xk6bb5k4V7kfwm/Fab7peuCGkj99OwEQT11y1A83F
dzswidPlg8e8COEQJrK5m4VGmjDgD+UzoO7mj+Bm/CJlFn2HVGIablHw0/nRutlfSiSfHwDZkNcD
A8jqrc+vfgrQZk43ehbKK8dSfJ4TC+sLz7KDeM3Zps3SO7UCtsKn17FqhRyAFSSpYZ9A8R95CYhN
WCRrCDuQKs4H4k3SkgyAvgIfec2ulvo+bYsfNnqVuxOv+v0XQkdlZiXS9SWGL7LeuAjyGvKJcKMu
Hi8jmpvnduEEK/BJ9alTdWQpQf3kIPwwf4+LQwUPFyUCGRruNCBFEpuxCY5klD6jIQbsJ9LsI7ku
XHCB8gllOFXDUvgAKDe6LglVVGYV1q++lcDD4gSFNYiQSDORoIHTsZzUW2mVCsYusvXxtwhqUFZD
HN2W0mlObPVrer2IRuwkJoeSexLuwRwe37zQthAwBclz0Z/Tk4umMOt65aEqdq5ETgY6LEvsfSk5
ba6QkWWv+tofrusO81w3RwpId/1QAsoeREYxxsjXuy0HWz3l+PA+SPO+ZzojIySMxsQiSAN5QRKJ
xhpblOrPQAGGNVMe+YfKX3/pR8289oOoffn8MaQCoCSha29gMHO4NVaQhGqQg1gsQJNdpcwA1ylD
+vOpiZUTjlPHns+mqwAeabacXLrpxVoUUWSBrJMB1axqT8xmreG2CvOXUUbXMMpOET2ORG6mKZDg
8X/iS15GU+GlMo38uWfS9uV5XUj9W8I/XE2AEz/H3JvreQvbNiaYqBlRZS4Z3Bm282RisBC5i9qd
1ivmSvaiuFJKpNY+/85YQUfvgw4d39rhO7O58qYOWKk7NVp/bqUqpyOhfGtOGk8c28D5LEIc4vtx
jMUF20/pCKeSYsoYmYjmXK4gF8HSbXMq1FOmvsfCrgMpgQWZgPFgh48VWNjAZx4BqYfOu0eTetpS
NZvPH2/ekVV0bledI0iHB2bh4SpQcrUOdXvJlFdLv8Qgvc6xBkGO/79YhudwJN66jNkWIcdR+6hW
eo7DQG9jlwW6uKJ/r55/fhVSEzKTmS+qLonmBDLaYIz8XNnU3S1o7nHtl45+4sOdA88ifOr0gAxY
QtShNAYPt0z2ai4bxCtcynkuRSP942ntjRZaV3hxftL+bv6OiEKzYBb1LmPKRUCKpnb0BsFiXDDi
UcuRsnLUoD+rAv3z7S2WooKH6IAAuP3qDvvmWhgMBUxlb0qwSb59VU+DvUUStztR8x7ZPdh3yJTS
dULMZtlVlNBp82iioLET1Tq3lardDelg3JdInK980esnOqYLht1rJKKNZsL5nwc38IwOX9fg1NbI
btFsKjIc3a0s1r9LzWguFLrSt1OhTb/DeNLuGfvloED9tjvv+X1nHx/NY48NS5R+ApNHm5L/8FdM
whw8b8ZRA3GbzstILzYI3OnfGvTdV6PX9Cc+hWPrETkwSONzeK+3lPKNeMnEU/uVihoZk/it0wfB
12byJpeArdx+/HxHQiNjEca22PLAknilmbw5PFU30BF/bRYDNN/aqOmvIYSDjLXMx/9iJVpoOv0S
VEiWQgNhZEB6TwZSZTXQVz2O0Ssn6rLLBDH8T/cvcHaDYQF8X3+Nw4cvDZSJovnAzeg1Gze1yKxv
CFtOe9OGUfvxQ82vfxFTuLhmVAMkxJlldLiSDHRctD1WqvQuvuFWuLctZQRVXjGpCSwzXXdAH8/h
pp1ioh25AOhz0egStPqZvi8S76oZeuQ3iZldMNhfuYs8V0+C6cTxOHIc4R5yZdEyoTC1FzGTvoZj
KzAvXdsaEtdWpkcm7qnra8FL7fWfD9A0MQiWdBHQX1o2MkqcwtROJ2bOIH/uAvB8MogBB4Mu2xS0
VE4ck2NbyLhlHicy96J6PHx5yTQpc0knkYwsh7vEt5Kzvg1OfdHHVrFmvAqRnpba8nIj2UoQ9ubc
A8H4yvi73fTRydrg6CLQwRDnZIanLTUG0lmHtPSoQ3Mm9Xtg0vK6grm8+fi0HwsWtP5psfI0GFUu
zlyWC8ypS1u6I9XsmRGaxsVQAj7ItUj5fOIBspphDTNQxrqmfvhuAqMxyc1I6KcC/F7sDw4q1Yo8
0TOef/Dy8yWLp8HDSI5G6+KWhucYk9dyAjCmDc/9Svobu7bybSemaYdWObrLSnFVqT2HMDdPtkmO
rE72RnrAvTWTuA+f0Q+10W/Vjk84jdVvSVH7P8PW0b9kEARONLLevzkME2Hgv4Z6gI6LN4fOOXgg
qABu0NnjCrug7j7I2+RsEBigfHxI3odElnL4emnFzfF3/ilvbpS+1AMkgSfa1ohPBKChZbZqy1L+
DJXBalysYNY2Fkrz3HD76ZVnMBjfGRche7r4nisoFKZi1wLuv/TQ6JfRfZxL+ys1qI0dDAy0Ddle
uJ5GnVHOx2u/32AKQhIwZjWIMjIoOnxqJ0vADlFduA0SSau5MDvHxdXfjbhNnVjq/beOvR3JiKAi
tBCyWVQzHhYQMjdoaVlKa92gCtfsvKb7/P1CcTHzzenq8s0vwxadVjz0Eh7IGH1nJUepoGurnUIe
HHkWQDnMS0kK+NZfuzBvDoudByOBmXRcT2BxmSVuI6JBGvzTL4ejTxRhdkrZvpykSDNPhVbA6oEO
q25E0zmol+PTU9fGtPt4qflCPIwoQO8QW2Vmg0LGu7bRiLNA2tMsBy8ks59Jm9GFDJr2p+GF45c+
LpJtF+japy8yFmUyyWU2c+KXoDjPt5zErwaanL7n/xhG2EoZKv/PHz/akXdFmgEuBfI92knWIlzh
OWeElj5xIiijt/U0GmsmQ6dUYo6vQkimfKLmW65S5GasRA2rVFnkbXht4BjSZFp//CxHPtcZokhp
No9X36mvgBFUAtSPBKTHbsIaQ8cXzbGxqYDqeiL0HmnbEQ0pBC1SGjLspZhKz+gMLi1nvLQgXsJD
VrONYsVt7dJG0HYDN8BTCAtvU6OEve57Pf1NqQrbphyM6ixRgmRjVrK/A9mor3t5Uu3l2I7DWje5
/+jUo25wGLoqMx+NgXzZFX2LXWBuqfyS8FTUep9Jsgt8DzR8mJmymYer+JXnhU7MN4iBhvldWFZ2
gVcffnmJGqQrLsjw/7B3Xr15I2mb/i9zzgZzWGBPyDcoJwfZOiEku81QjFUMRf76vfh6dtZS+2uh
93iABqYxbYsiWazwPPd93e+84t/clrtpRbeuCqfwtyXBhUzbrOt5xV3mm9dz5awHAm+Wd7oqv7sK
m6GtoMCpDbjg69uyjWEY1wJ/vQhq5xO/xpcxxQ7w96P1N8XobSL2IkqqG47XerMN1wyZxRu2Lkbb
udeA5/1zf226D0oSRkagT9Y81kJ0iayb9pqYmOr7KnJMEwRFqGsvyOt3ZrnffD5UGja5GLUnSrxv
hswiQ09sgLM443D5gIutOLZ+P3xwh9V+Z1H/zaVYfKjdbdNBxDb69QMGKJiZ0kbgUdZDfltDkrzy
l0odSG2S7zRMfncpylDoUZAKcqR6cymnDZqffTjktv1L6DfADUs87tOEZfKdRfw3n4O37dMpBrIp
o8zx+raw3y4pahiqG6BAzvpVlze5gQG0mHzjAAvuvS7tb8YpjVMKrcx527HwzRuLXE4goYV7JO1T
b0/uUnHmE2j0zlz39gnyzNCe0zN1KF5QZ31zV4if+yGQXGUhdOasH8iiMMOs+FhWxj8VEoKlRN+8
SXJcXpX9dgj6C20/JSq63nTtEkOY5V6roXvnNZ3IJ7+u59tlKAXD9qW3AJn+zcaZgJuVDDAuE2KO
9GrvKIiTcXDQrNpJRhns18hGSN2RJlVah8hNP21KZiTluxogx99PA399uvwuLPFU5T2+q7cVFLta
ptUM6OB6TdUmyL5tlvkhPLaYsv7h5LkJ5Xi+VFGQZoDmfvsi/WYQdYEsg6yR8iLyc3WpbDypf39D
bwfldhV6DTRaT212982OwqkqWDh8+nGvfP1keYt67N3mnbrTby7CkCQbMGRDBvfwzUUWMlO6UZlg
kaKAwG4c7Wj4i3+6baFUZzEvY3uJqJJysdffs9/NQ6NnHphwwn7vs6+99BrC8t55YO7beWO7DkoE
h5MVky/93dfXQXgPpsERTgxN0/vWImt8muqgelr9Fu7Fagfdj6GL9CfRpdGzM5N16BRtSV9sLkeQ
EmjYpji16kbGfRssd0x4Xg//pQouptaUwcd5LLEekPESSBKbauM8W9suOwuKbrgbrSnQZF7SDzpn
D9xcNU1Z06PXk/NtqYSx7gsib8+aqSWv0lgXZ8QzXVSK4phpq72uZTDupD33V0Bg+i7u/Xz46siU
fV5d6TE7g+GEXZw1JDyrIB49K3zQAoN/XbqJtv3COzRmJbZ4uXBZsrMwNUw/admUZreY+cRNtQTL
5wk3+JgMHnl0BMC4irTmprQPVS1BuFh4LOS56VbkS+Kaqx9brGofwqXoyPv21+K6BgLx0QwH67mb
bdKHg6rXRLRWVl0fNVuXdB96xI2xIRBPczj0+gDB0bUOMtJWdN2XKfNeXthteV6KvLITvOsuEaNh
6XYHJ9SRQaaODdDDsLoGvgRpOuGuw5EzHW00V9mnvJ/1kEi/w7SURVN1WRO3XO7gn5NCmfZju1Gk
DEmMot/Pz53ZWZ8dTDFTIvIUrsLaNNFH19O+Os+JvPyWOz66OxXp0U6Y3uQ9flFx504ScoFKdf2F
bUshYlJv2zQBBuL68SC6oCdeQM4msI6qv7YNx/1sE9oERsXzxWeTf2ecD5N/pgxB9FWkw348ECU3
yd0UpUz/JdJm0nHrVbAxAMiWx4RNzgohR0eKTtHb/ktaNvbnKS1ke5bhw8REHrSQU/rA6783mczT
a+RVq0gIZXI+Zibm4L1dl+lj0C9TehZgqHoIpjG8w1TinJfLGJ0XuQvUBs9M4qCdi2cE2U+Lkfqf
KeErzJN+ABrBcICTJunqlLSASLjrE6eccJSjTav1UVHZ+G6S4osdp55BvxRhWBhMgtJ42SxFXwC3
Rl1Catzm6kTyoYHR5POD9Ka12/UdO85YBX1fX1A9y+A7WFt5jNOvMPFFTcHnSbWlFa/8/W/TpKv6
iI9UXzVRKFVMwkt5RohNRZ6g7ZLfTn6XFW3cNv190FXwMg/Ie/YAF1J5cLoyf9QUGxrQQ357BxvC
hWZithIMiaVDuC1V07nYscpuzPe0K9YrGRa1vkVH4T/nsvAqQIGN1x8G4Q/DvoVcVsRuD+3pqrTD
cr6Fiek4H8E4rAQ0hkvGx9ATZZk0LvkIu8qPZtBAPtbSe3QS6mu+taiO+CcKGz0OpuqvpaPM+rrA
1Dph65bii3TDsIsz3RPx2vTF8ojDqG9hywi8nk/9aqzkFhe6vYL8KeazDvkhvmZ6WV9lvuYtg2Op
mB+GZrIS4XU5Jls9yS+jqYGOEKes44hncd44JQmXJFqFxUXn4UzaDVYW+KTiVe4MvYbtM3qdSrP5
wmQy70KgOSGQCzkgolindLrycMVbZ2UxNlfYlGsZTxCUPk8Emz/VtW9+YP5XT91Q0y0Jnd4DxDF1
m4ap67520wK/yjH8Pto7ub3hC2YpZJJF83BbLiVoFW3CGYK2xLmCtKZKf84Lkd1Ni18QZT3Y6xhn
tKgr6t4hcaoGDLkfVdQeMjeonq3Cze5E2gNcKcDSLKQXVzyTzCybKF44HlQJSC1X7/o1bLOkjjT+
yCErnNuh7m17N1QrrrBosaEHrSSxzrsBxW92Ro5YtWR7PXSjfU5dtIKTtkbN/HGR6XSfWSMu7YDE
Qfdz704L/kJvsJ5S0hSe5MhUcDFannaefb/hKHw+pQ6tzi6M0uuF73dO5kbaXw1rmhrm/wK0DbJP
4e3V4oHsAnK8XvWOVMVBePDw48kKN1RbVKn7IshLhchCjOHRVpxuCC6NIrGHXbbcQOaeiOKb2I6S
7Gv2et9DELgxirT7WKwBucGo4QLvws/H6U8kXKCEzMKZP4hFo9Z4HJuqz8/7QbqfarI4OulfjKZT
/1gy2RHWmoPSEALyStxEKZ6NrdFElKkdKiBlnOebuLMgY5HFaYZFMjmWuHDw+GlYI3Z47g0GsWYN
6TBP4JZ7l8zDJXwxcuT73J/Gwuem9hDDfLX1QVHsXpllXOS9RQs71Yja/BPwhoFoewcGyT7jg6IW
XlWFJBmwKxnAdVX4e/THwQMc1Ok+GC0n26HLTy8cAygDxCySbWM3A+Szxx/fvRTzSNBziBan2flu
z9ljrcfivBjCOT8QmqMozgIjoDRLaF4OkyyqSbDWqTj2syjuBwtw9J4lTOJ8DBfvbIr66ENoQurg
Rfqa+BT6T97Oypgy9i5T3n2nC6vd/PEdXIfWMfj2gQRMiWtaxiUp5RPYqrUfCQMr8+h+TSeMlKbo
+5ux0vJmhH2TJy7glD3ImzZK+lb5dwz0VW+YL6/9Zjl5niYuVfwJsykqv2ulRZverqk16xWMShr8
cCvPMA6j7kLz1kIbW+4VPhP3SVf+UB0Z1sFwa45uwdxhMUqvbT8vbaTwfu4/FK5i7it8f1wOeUHa
2hdlC73s3dEY+6MNPYGvUK1eSaqCvVgPUTR7BOAKAiHPOfK043mO3ZMw9ryYvUNaqmxOjKian2U3
zOPtUo4OiIc0TZdY17kbnpHjOVn7NEgZqpyIveYr3njnx99vIv9yjCBNI6AkgmiP//mLN8ohj4/p
fMHMsMwt/IPagymSidvAn7O7v7/Udjp6dXraLkWqF4eWzS/+FvNoOBa6EWclghapKeuS7+986TDW
3SHSB0kc3AW0JPtcdcu6V2ps9n9//d/eKqIFCnybEPKthmAWZi7yWnGMKQjY6QfP+dSDntqFlezf
aXv85ZixZZRwDOUuWWnZ0L7emOeCfPklRJvcpjSADctdSHcd9D8sUbD9D6k2mTiAaK8gdnt9FcM3
G+g+rFw2tNF9GbD7Gkd3QDRlvpc09Zt3h55zqxcgY6Lb8KYaspphtQ4rGt5KuGZs1w7iWK8oljjM
feeGiaw4lGuXX49l0F1AFQq//f27+90D/ZkkguCEAtCb6/ewZojx4HAYhWl/XJaU0EuPNurfX+V3
IwTvC1UL/ENIkN6c77uxXjlJzWBhZNvtXW1ArAjYWCxzGv3jEUJxnmYGHQikVH85IsoBjIlsQqQd
RVTuV7oC177ywj///ob++ti2q2BuYGWjuvTWhm8FFjsYKk6EkyGutqcQb7Muh3ce21/rItbmC0ER
zz/4YN8GdhVFiPog4zKGquZbzt/B3qmy+sByQP64VF14o5Ue2WlM+savLWPfLmDu4I2W83mopolC
M/mogRE17zRDtk/g9ZxDJ9+n+MQWe5ODvvlE6qVXMDZR0Lirbz5nk2ccTBbgw5iyRQ8xqhEfC2T0
/+PlWsiDNqkQldq3MO40WsaWJXWb6QglVnXLJl7nzjvz2e9eLi0I4gqZy2ibvakyaDHOAzMnmPGm
Dg+qnh9NU7/XsPhriQGDKoUZQLZYj7id13MMC1oRZj7rAyL+KM4Ha/xCwq0ZW0oE9zAc9c+b+q8N
/l8hY+9/tsEfn1/a5tecsu2P/xu/4v7BVISlfTPxsgHe8oR+4lfCPzA58nqQraCVZNqikPtvEzxG
d4svkjYnhbstUPM/HnjD+QMBp4v8BNWGTaOVHs8/oK9sA+DXLwwbH54CZkyWVJtF6M0odKsw6BX1
iVz25b3bQkPpCr+j/Go77yiCXl8JYgOnBZ6Cha+AkYh38PVQHDr2t/VCQ9/qUAD2DUUbsuL3XZ7K
n4Pwm/5fvw9ee/1l/ftKW52QW8MH/7ZJFxZ5X2uPPjQ8mR3ygAGc/6J3v7zfu5+P6NcQg9/cDlVI
3hlCQixMb1tSmRfKXgK09IqgP0Ollt2qRQ6HEKvBe/0FtnOv3hJ3RFOBhvp27qfFHrydB1OHGJ/M
2/yCCEPisR369Dqi3io4JVVht0u9Elpvtip/X2WTM15GbggfsC9WZ4rH1K+bZAWQYW+J8KqPwwzY
CcmoktJKRFzw+iEaC9PZp4tTT0nZNraNsF+JWzE7tjwOgBi/9VYK3tvz2H3HRhu0j5GXkjidzbqx
box+5j/aWe//KMhuoUpFI3A6OO3k/SjWwiBIaiOb3C91z4WtwrC+u4Yusj2F8VZwLJ45StNQj8KL
tAzIPsfJL+cbkrX9TyMt/mzvmGQYsa2vIbFKDvffAmwSVTLZqVXGWkRVBGg1WL5qZU6gfd0Ao22Z
bkjFamLFBLmih3gInPpiyr1+PoA1VX8C+a7TfWXq5QUGin7Uc13/4CzmXfetmEmmI7T6QetwJQY6
szPYZq2bk6GhCu9LCAG1S9amNV7UCEYmdWvxKR08CTTUTS1qECOhNRSqMTB8Ccuysk3SPurhSx1y
XOBAz5NuQtE9sdltHmyZwaq2h7m8gnAOwmt2ocjFg4qGL5K845dGFcULX834nIN0LeNybTkpp+TQ
TlvlQz1jzIb2tVq8GdMgCD1mBa8zShqLmPnB/fx104x6x5rjgkpWhBVfM1iJN7ajonsps4nYTNsZ
+CX6STxqO4Q65gh9u3Zz3mJPGMSHZpRwYEASuJ+tSRtGbI1L/1JE0fCo02r+3AsjhbbrL8U3zxHq
g8LJVB3sZZivpZgpCGrtV2Ys1kxfhZH2M+SpFZCevNPmnyYhz9+IoCC+00ad6cXmJLN7G77cuBvd
Biym9MJJHNOmtC76oiUQPRoK46qyK1B2omg6K9HRkGIShnJ2P5ggGpJqlU66G+ViA/5pMzCh4brW
671eOR41tTU9iTnIXzJJOfghlEX2ZQTRC9dgyIGJQjcDdbwYLNRxP5qzxf9vt+seuDPuyGmQqYx1
aXXfVK8c9ggFoVO4/loY2sHsfBOEOgIo9vNqBd4Oip3xB6I8NknsgylsbueLwacSW+m1fiDDNL9K
hYuelqAxt43h/NYNViSxPE1lQam/Qvrk4PjxBIC4tOIrq7hitafp2H23cmWihpecvuNmNGYXAuHY
foLDvX4STPvRTpp+/n2E9Mg+QOXB19rp/XtbOpabtFWAMI9fRlAggeR3b9JKsC/parJ7HoRFelil
Tca/2bFZ23WrQx09cmvvq0J+9i1Ufn23dHQbdgsYc6jUKjOot5YgXymKObWdOH6aS5DAevqygjIa
MFSY6ptmAD0ACP7SRilvSwzjfKMsvfwZTgUjaexTMScotnETRiIN9yJrm3EXdrijYsqMo7HrU+1+
lkyZTzJFABp7owOMmglH1ueRnzbPRb3AP1S+A0PRzBZZHrJWZXTcUqehh5J3Jf6vbpEufQFnuW7r
fuA2XYMs9wyesGOU/AHLLOGcMqfpepcRQPNjtRgqOtKk5UWtr/qdLlKY0U0F6mhfVEt1b69eVe1t
dq8PGTcgDpMwVwiJmKJ9SbTIzk2zPjgo351TSvNtqQ8O8W2kHy/sxo+T8iD4TaXtgAqmj3xJ337+
ajVepxOrLvidCE6E9t1hH2MyA/d656WW4Z7ZJmfJqOjMcOdWGhK46cn6ggqp2SI4sGS3K4ocSH2v
xYDjnPk5SNPd5PTnyxhKZz9ZQUOPZNYmMMGl9+7kBCQwTldZfEPHCQw1sMcIsnYeVuQJiNEBopkh
NoEkG+Vf4bHBKtPAwP9EEelR7PLK6c6tYAnvshLxbBJCD/kw+m7FCTR0+2W/KSDcM9FEkY4d3UZF
UjgLydYwitW3FKBIjoWcHNWdU3VMvsoYrLOoyewoLuYG6jzdLfexcWGTU66HIJoXhvnnmLY9nWvL
NSEoEyjvhEsOZiOwa5OzxOCcGavdnwu3CSlFWX5+NckcT5aTupfL6FUfTVFFL0bvyScr1HS9YIpl
ajfLIbv26lDdDI7ZObiys3bat2EB6NDLc5DStayKT4BVzZe5LfSDa82yTljdDXEEEVPc1dgf2sRd
bPmtE7P1CLmW2IFhJjMgSactV6Sn8yJgbgT9i8nctq/G0Gl2o522Lw21+ftWms7OraV1x7IQ3KgO
RWtiaPtgGwHeRn7+wu4+n5Dl+8Moz0Q4h7fL7G/jPJMsMn1JSCDfX6M+gnfNAaF6ejlIpNzfBXVM
P7FIgrF2ICFXll0AKIB1iDu7MAoIA0kG6QkB7bzVaaU9hDoZrFyeDwy+l56nMdB6gwoRT06wngVQ
MYu4zsC0NZHybrXVFFSp6OBSZbf4IsEd9B/opQTPRd+rgF7ONF93ri9TuPP24KHvK+tz1l51rJF+
N9R8y/WRsWk9t1FPR2TVFgtIOS5iODoWCM+92dRVF4ddOXxdF5GJHYxQZoBCTopCcDnq27l27foK
g+HKmmIv9CO7Puq/egw+cQjWtrpfkGb/yE2nu7HaQjnsAyLSNKIpK578KVgh/2Xj8tSMpTnG/DTz
eUUw9JVidnoT2IDzjmk6VJeDsYUIGNKZ6XjimgZofULNISn0P2WzAkBnnmB01eLSraglKLtDgNoC
EPcJXjezmYSYvjHtFuls9mqDBjATEX4/HilqpUHsp2GNcivOZnO6bygzi3sOyNV0qay+p5tGmIh7
bwcbWo++La+OCj00Nu9EZmOC718mxBCVsYITCk8MN33iuYkp39huph2KS6gHs38uaYHSXQxay9kP
czHdlZkNEHdEpGtcatIiRKznwBgSsolWcLpBID92BdvOGM60Q3dE0HaGd9UQjluH8qxrbC1oJON8
jTFb0h2So8uLp3CuXxpjBr66UJu7wOvdlzEUN6J2hJ4XcQhDFVETbwZ7eQSJb9/bioTPA2bHRdJF
Ckr7joQSNkaqX1jAzNUOr2RnBtOhGPzS35UZNbmbPOgInF+0Ync3asuvbmpgP8+SRFk79lgcKwIt
nCDflWU4fZe2S7EhzAfyBNzBoVicuzXtP5vMEeiSSxYC5QYpmyfZSgvF1a36vokFiZXwWzr0IjOs
Gnuxy6qTKQlvVkbm1CWG8n2V6IGJmA6QeT5XFcLBeg6qkG6Z1/X3q9ZKXcOxLgEBqdSJ6KyY01k1
1fmmhDa6SeyqiaopNkjfeQlmSwUkyUjh7tMqstXKxgme020xVPYBDKa9ntfLJPg6cp9laC2G5oLo
K20QhjGaQ30oUPdZzDv25J4R0jGk3U6R1gzSnWpvvWvZWPjPVs4ZIGac9ymLs5k1/ovqAgdjSY7N
hR5hJiL3ug9dsgustOq+WClEof1iqtL8nBJY0T0XBekBdwAT+uCus116gmaXsRCzufPFn6fT2n/r
Ev/aCBP/c11iP+T0CYvnX0sT29/4N58v+IM6t4NrAhUnp/PNefqzNOHYf+BGJd4RMSQwMNTw/ylN
WO4faM9QP1KdQBkCz+U/tQnnD07dCDWpMqNsYkvyj/LTESG+OvaCq0EXfyqwosB2KZfzi/9qPyir
RZuDD0A7E7guL6Zaend25/UG9Sw7kxcSgtWIibFp4UsLkyScYDeJ1fiqpKQJL0uwxV/6XLoyaSI/
s/MEmYEtL6GnlV+dOZryi1w7OaVLmojI2yq6T3tijvzwfOjLqriQY5sSIcSH7h4xTMKd9rr0DjGG
qBNbCKvbGd7SQ5u0rfr70DXiSdTCChIllMxIcbPWDwgk+mVXSARwiWhEx/4v7AL2Xnou7iEkD3dQ
qXOKqcTh6CO7NTan/BC4rms/d2JXDp28tKMh8y7KhQ4U5zpTeseeraD1CSbn3J1TXmfRr5aoQt8o
miw7l+0QsatzZZYddG1mtDNNCNK3jbsY8lh7QZ8dRNoQZbJmNEETP5ANZH00y/CdKHZSjL4tW5Tb
9CxDsyDGI+2XmQyqEndqTN1Sgrf34fN2uyagrbv3Wtn5cwxNaWtX69LrmBNHka0f4E9n6iO7X8tb
z4uWE0X4YpuF1uMlKXiDOd5PgcqrlLg0Iy+jm5GthZofbKPeery1wtoC8nbSnkJpU4wuLJ6H1S9t
MdKnNXtWVaEayYQzweWLEg49mQU+QUbBAS6sIiHVasXG9uqd7hKsdT1cFmMlnjA/cYLYvNB9eAe9
34L+qvNlZJGWzfQhq/he9m5Jsyumr2s1D23fO+Ka1B8ljkE1zTD1q5KkUVQ/aw7tZKQFHMLM80ny
WXEbOfTG7fN1CDlXJRxkuiBp5z4qzhbPHs9VMxLsSOhABIm/aQvq7KVnE6rFWTQ4gDzkwAfkx3Qu
7CU32+t2mWkRk1rSfIyaWlmxtsRwl03kgOwshzEXryJwyZyoAnUcsjW8Y5nX1k4hnYHtzY9iCfTL
28ITTXcWjaiikLcV+ksQlDPddYAo27j106k4+KYu9TnyltSmYTpSYGHF7Yn6KqfFPmpvwFpFCBG5
TxSfaEDPntT2E/JpcndCorHCLTR07C8jbU9lvIQYYTMWgayT9xZ09ofI6ubiTE8mXvT+Z8t0kqa0
PhmS/IOjfeqw0vSn20oaEp1XSLZ0YdOIfAESXE5NWm8J1FySlrN1ck324Q1bm1O7txzAN39B6Ekz
eDk1hklap0nMPsrsWI5PPeRiiAxitIafLeZTu9k7tZ4pHWZp0v5sSZ/a032W06nupyZKnK1/PU4c
0qlRAICytv620Vts8CyEDvf9qQFenZrhbquMy/zUIp9P7fJCbK3z/tRG97aOun1qrptGvni7MIM9
GiNzoAEfoCP6MG5d+ejUoB9PzXqwKPl9ph1x5Ko089WpsT+emvzuqeHvj+6UH8xNBxCcJAFCoHve
lfMmFaC+2L2AhUdAUKRbQ301o1IkRmlEF+FJbgBRaLr3Nw1CXha5j+CFDx99gyIxwSUOEXxdgFJ8
X5+kDEEbZp/KTd+gcM4LtnQ1reC54Ph+IK6Mb0GKovqT9hgiCbHpJfRJOtFuKgr/JKigohieuyeZ
xbwpLtKT+AJXIlWOadlEGcOi+zFJVQ7amBIBwo3qJOKgr29esC1G2sEXUv8IjKa6lJv4YzrpQMy1
TvP2UUT9/ME/aUUWKM9/0jJEQVI4yhJxVm7Cknxxb7qT2sQ/KU8QWY4riSkIUnwdshjYo4lWLwx9
FR7zk36Fw7i8X8G5pdtuEIWLPKldWMlQvgjmvDsCh9HDOGvDB5XZm07GrSLrK5Q5YgcsEnXupddl
xh7ZY+qW5N3aIyc0gy+Zol1FWSAmqTYL49Wn+tcmXWRqT+8CwWE9lvDjuv1GGGKlC/05euzKjIps
OjB5cTQ3dEPQG1DkmL1wpgmhnCPyBNxc5uiRDN+/Z9NVDM7B9SuQTML01jCu2JM9SgPX1gVRgQWJ
q/Zgg5yJwjpIosa1vtumhLaJ+UA1Fx0aRlgp8Fu6XdXIvtpzeiH1mU6y9Z2QpVUebRmNQYwohANo
vIgiHQ7sDCWAUKNJL8kBI8FmrsORY6EQznVvN7lYYgU9eiKxyE+x1xTSGT/NkTt+SFf8ZlRnqv6O
T4B7xbyNlCqSxnReFym3HTlW+7jajA30aHnLXKNqAOGlnUXjpT+ugsQXD9SX+AE+PAjPGRvdGtc0
HEXc6WrafslFgsxF/0fZDwtd9TkQimSEaaTu/pF9uNHdmMXg9i+lMkueLpktdbsT1N1NlwhEKAJy
1y9EUh3WjlLyzvanmRyoRpj+gZFgfFaWUlPScQZ7mLLZyQ/0YcOblo7ckqxmtdwJnpyI6y3XJDbS
wUoTb+JMtRfw3p75c8vnYBqih6U0VgZIpZePnPiCm1lVoYlUru+/eBZ5RnGjdeBcrLMdtvEq5+iH
oco12wkxNjeRORcfIk6bd3ZEmhk5cNH6SM3Ufep0PX0lp2W9Rr7WIg+TRXdf+bn86EAnz+LMoV95
qInE4rBTgITbxheV+4bONL913kZ+rMmCcJAlq4jwPTrn7GOcdtaJF1Fyo8hZu/l+rvV6lVJeGhKr
qbMzltNhTlZ/EgcSBLP6mPtQIRpuBSCTEPKB5ON5TLKxL68cwJZUD0Kv/azCWd5MWWoDI0VB9RCW
nfo+K+U9CIFmdWehpc32S4jjg9IrLtZkyI30WOHcHZKpmZsjVcg5OKf7641xNXeWHxfaq5uD6VTt
J6LrugtDguvc2Wruvg9rTjvJz7X8wvYM+W0T5dR3Q1+zDrv42rF3iWFB25bKW86VDcWCdep1wiCp
KB9GqUFLg3DMs4H6TJ1wRBNXi9PZ7DapZn7z+5x2+kQ6VsRhLTKymCK9WcYcSJuPeBCc5lLXBP7h
m9nKCE3TDnSBfEn0e5SHi0H3bvK/mpagmLw4rd9c5XydW2aPLJnpjZE+COk9brdfTUEc2UiKNfF3
Vm/wXlwkmSMa1S+lY/X82DpftlAmH9mZye5FofMa63E3gWEYkjFYje9yDAszLt1NbYyjw69iWYDP
2NWNwnnmD0v4abv+vFc6BeYUV04/mECqGpIPqVzD6WK5IJgsnjNEdExwTm+dUUTU9UEg1oIGiNhy
R/wShRxrqRyJ37c2rsegldbRYCtYHP2ICK64Q7yvdlk+mmcaaKfataoO920l0/BQ18b8MKeuyo4L
VDoT5S+aYp96NrbHKiHExfuz5ZbMD7NW4w6uv24+txsuOopT1y2iI1J1DhEgqVfzYTPCBR+lIhJ5
B6NWXaVtNRlJPQzdPQXJqOb2ZvkY9RVQumNB1pQ6LKshmY6LoDW8KPbnrtDX/Wx3VD4p07H7WygJ
C1pEY7F6BxH29GHWKCRapWGMUKXVD6mvOtInnM7S5N4gWIpN9pAI8m1csEzr5lYwAX7NVqF364m6
oCLoLJu65TPhN0VHiqkBXa/OZyrmPqUWEg2xADwXpKIxPJYK8m8RptXRhkDh70RDVhhqaUnj6r/n
72E5//6//0Xr9+8O4NfP35+zZ/XtWf56BD/9pZ9ncM/8A1yBzTF3646DGLX/7xl8o+fTYaaDjQMZ
u9zmQ/+3PMAg04U/u520t2P4hrT8zyHcsIl1MT1KaqwgCEsIlf0nAoE3rWds6VsGDL8C9VUab2+9
nmGXjqGV50SU55U+p2/ZokMdmne66a9P+rBGLXQQEfIjWoJAlNztv//qHQcRamky6pLJ6y9zs/80
jdPj6Gm2fUwC0lXvke3e3haXwr2Lsohn63ks6a8vqKFrU5DSfTKwnbjNly49RsH8z8gX3JZt2XRS
4fF4vF3zrR23FFk9gyuTCHhzvndT2UdXOe47ysxNo/H/NBynqwC/BEtC4Rjj6luIAO3EsLLIZ6Ju
gOh2pQM91Jzv3eKqCNVHXZbfRnZf76jGXiuLtosCX7MZuajToNa42wP+5Y0t8EeHWRkYsCBi7qzR
Hw5Btxh7z7CXqxZr2zsj5I3egutRdIDy62AQhKj0FsoQsCCmIb7UhJrsFzIAgh2Xo5WSiX/ml9vu
zHFpMEPoo58KsOrNnaVsbOyyZIfSsN28IM1SJHY3Vu/cz/ZTXr80aMwYqB0XCz7+9TfCm0nMpV+E
45Dkfd4Lajs9MQJD1Kv3hCp/+bTAdoCWs5EqEraD4//1iypd+hZrzr6n2tLQxlmII20ILwnTwjmQ
p2z/YA9Wn/0yyb2vjtmeIRZVRD6QDJiM3oJDzCD1V5gkeLfwlu19HKsH6brGocFX885AfPsg4STz
gYUhwmSLquTb0b/h7sa5d5yknLPy2LahQ0ZmWr9zlTfDncHHDMVYp0wHwgbOwOuniGzFzNgJiGSB
BHgmsmJI7OqqfqxT6z3c9G8uhd96s8P6BKRQUX19KW81m05rzB/muFw6eeTxvqLgguZpe95jRHvn
Vf3ucujIMFXywhBMvRnuPRUiLF8WiXXw29TeRCpT0Jjrq8uJLQ45jdi2m3ee5pt3xtPc1NXM6Tj6
EXeenJG/TB4O1DcVikIkwewb5yTtfhC9p/7xjWFcZtCjzmUw/uWV5VbWK2zZXETP6pxoA/d8rIZy
n6e9BXDYkbu/H/O/u6ltYgJKQm2Qpfn1e3PDbbqvDfQrjlUcRtpL+yr6P+yd2W7dSJqtX+Wg7sMI
ziRwui829yhpS9Zkyb4hJFnJeWZweqN+jn6x83FXZiElu63jum6ggCwjnaJIBmP4/7W+FYp/467c
5SJ4bdH+We9EzoWRxVMF7xKjMm3WoBDZQpCffPwlrS8Ra2x++65YwRiKvC9QsO/vyjGFmvmYyZ4M
8sRn0iQXVkOF8LtX4RWxveB/yz7g1An424DwJrbT1kQWWI38cN31LShw1X4EFXq3hjDsGGtsNaAO
QzT6QUbX2Si3iJvNfLeJEDrxfzdtOCerzvhNSBNNFS5lYSKCboxuG8LK28HQ6bjUZrp4Pu1U24+U
Od62modqhoYz3Zp/dXQ+nmtPl+LJIZE+8THef8B0GVVWzVRgaNbdVSoYz3syxFfVNKjfHgvGksID
/UzHtQwV5+1NBVLrYhWC+EDfgbSnt5Wgs106/8YNLQE0Jy3/cltvLxMBbxjwnOa+nYj2OAv4RZc6
YqDwUhZe9YEL48evlh3ussyz0C+sp3fLI67E2iXKNPdlhi6ar6s/yjJ0D79+Rz+5CjFXcBTgrZmY
vt99tbmQwF74RP2hqZoNJeyv5pT9XpTFacyhIz/lPDD8QAu8fW5xryVRoHERgR1uExeNeYXQc/gg
tu8nH9Gbq7x7O3oVIrbLkbVQR44AhGdkT3c1Ifb64Nz++qn9eCkYpYtjBEIWI858ZxuxBjHSXTNS
sMUsvZSWLHK/dSt5yFwlPnhDP7kW3qbF2gRADufPuzfkpWmqDyYZu66VmOcpTJuLbgjjJ04R5m9P
diYgLNYmnc0J13r3BIdAF+VUcikwdOnGaijgpDo52b9+eD+u6ybqcObtBcgF8/HdaCgSZ8jcwiF7
MKzC/qirsnzMwtTtznuSsCs/1UX2UTrMj9fk+IFQme2EBYLkvc+HxmGuD2WILo1m7ipIZbMWxGmv
sxaAhmkQVfzrezxRCv+2i2buW0A9CBscutWcRN6NkCXIHCUCmuJQeQElQwPbNsUh8HurzpvcL2Kw
vXTJc15qvH3XThs81PKr3lbtY6e55KAgCQp1HzEKemnbi9SVqbwcaaudjtnOrOIWw6Ep7PPZNMIP
sLg/DjmLc4bnLodeJEvy3S/f4CEMNYPlCKg1EaXZ3LcVx4E5eBZYhq0PxsPPrmZzusYFwnTHI3s7
O7RNVo0NmeT+kDjdtKXFrN83JpZZv4FOEX1wtZ+MBOxEkCWxN6Bff79t0IMYxzUwC9562lIkjexk
U/QAH/xxLKZ+1Vdlc/3rwbCsPu/GAjAVVy4i+YVMa7y9QRnacyRSmwxjT25jZb9Os8x9bIPruCa2
2DSH219f8Gf3yNfr4OEgropT3NsLKmkif61ZDuOB5p0KjQdvjI91Fgd+mlm/R3NfZneMYIuPxHFN
BBbGssT8bYtkZEjqRGMiueeUgja9a6s7MdXpITFxhP/6zn4yVhbkLuVwzlM2p/u313IrqxmmISt8
y23HTWSX4jzvw+QMtfa8+fWlfvLWFh8LTw97A5v1d/NuERWhjVcBg4JXgV2oU+ceRYLclCRdbTg8
JpuMRtkHa9iPbw4Jy+J7WT7A5dt7e3/kGgD6iiXfgo22qqVduLHQdx+8GEmXhxhl+7s36XrL3oI7
9ewf/ZdCh1kcuWzR1DAOO1JoYFCpuFEXWTSgcAvS8bPQ648SwX58i4vfEyWObmEwIiTp7V225gQA
DuyK35DRuptrFrKa3jGZ3BTlf32DLj/q7be3ALBwLLHFWVj27x4o2jQkEUWV+4leKJQLk5l/rj2w
1yujmIsv2Zxmt2lbz0TMTkp9BFP6cQxRaGC8LnqkpT707kazmN1QXKWF72ANOdJysfzapGa58uYh
uRRWltwF8J4+ArH+sKlb8jyBcfD9S46Y7rv5O0VuOhVlwmrn5d5hpOJ+4RmR+8Gj/dlVmENNpFCG
LnGQvX2LYBH0SdYx5/PcqmgDN41PLpT6YIT+MFYoefEhLE8QFBFr6durdN3Y9JrF3lFrJgSabMho
vXS8rmiY/51LUU3hrAjJD3/n20tls2roWCgUVPlg73W7G9emnPINvohx9+th+ZNnxwZroduZIHOt
92GouRa7TqyPuT9WAg2QZLZZB01W/mY1+VQw1HXKQwz/xYb/biQMOhHW6JU4GNEuDFeSttc32xXq
IzLVDwN9eUuUTlgNmJXZZb19dLgqmtYKrdz3aj0GT+MGvcBU4DUoYzVxGEuht1tksb8H9+Jqy3WZ
9xZ6GHa3JVv+72tPaiRWYhfYvehO1mdYLZInKzWA4/4br4v90GL3NQEkLoP0b0tc2MxJA7kg9zmA
KHjNFbZnX1AO+2BYnKp1b6Yr7gcaHB+T49Im+eF+nLQsFU4geBOYL6aNHYV3WdQsAVbZoZTGvoop
3pAYtnJrV+3wmn2EQvzZyPzbb+C8GzGQYlpH2UiCByXs3neVXTwoc7Zufv+J/v0y7+Zl/Brj1PJx
oZUbx2PuufdGXvYflKR+fi/L9AEld9n9v31tSFxmMQTLXmsK02brSsLiRC48+cFr+9noX1LVcMQz
/KmrvL1O0aA1ULUOYTSp7dUA6PQGyBM6CyxsEjOVUwcXWlR8dMj46e3R4GVSZLdHrfntZfGDlJ4s
uSxaaVTQ0YwFIQuVcf3rV/WzGdhYNLOU65e4Kv3tZex+osNOF9cPyMwi+2gyt5PTUWYxBwOoyK8v
9uM98TGD6PCW2jlf97tFRUdI2cM3oVRQYW6bywhPrgG/6/e/aK7DJpJDPAEgrJNvb8qic63MkgnL
mN00WbU9ADULse0H+7kfnx0ndxvHNHOiLum1vb2MU45mpZthz0hAwZnM7bTuI8y5rlbmH8xRy2B+
O3WwpdIXkbNpUEU03z05JMm9sDlK+hHe0W1SinpXNVN+FaEzxcWUtx/Up95lpzD3QphAhg2vksMN
Jb53cy9SWmvSBRF7CaLX5KrKMHk8ZRwXkOXhS+mucQnIh8LpvHID7i3Tvzgg1JwDewZR3f562Pzw
nOH3s0+nlUmphDbIu+fcFHoSVWU/+qlTi23soNaUFDOuI8P5aEfJMHn3pF0+t8XnvqSA0eF+X0wI
6gLBSBA7flYWi3liKkTvXTmTabaPhVHJBIOGO9TKXs2mMIMB4Rbuzqumj9yOQIO+TPyMMuxdnY5p
/JRMbVOs43zRIrXocy8zTlo3oE5s6ywd5YhcvBrgIUwNGT9mknb2+VjnHpCqxrBHX2/GOrwXrE+n
7kg8dNQ/Z7Z7xkbvzB7fLJYPUjURGheSV4P2FTNjjCy6uQmgPHSJ3yniZ77kMvP2+K7McREhoo17
Nj2yUpHj8LEisZazE+Pr0MvJwA0Wa05lPAf6RDqtP2HiKq4ntEJA/UoMJRjTNLfJqcAhq23z8zLF
iL5RnWYnMPOy0DCOKMQDkHhoCSO1qY1JOBd5nyI533hekxM5BsQM5afvknKUfB8tEYxnJL6gx04K
YxpfDDfMYyp8sAwJPC/GPsZrhH4L6R4qy+TBQD9v1mQuTIENxA/U9QFbbGF9LtWABLuebKM9dLxg
3QdO5mkbu4I4zq2bhRGtCVJP6p05Kdu7TGcU7OTc9WOFD7auQazPTSbuRQgc9jzAbtvfuVNpQKWK
NXnWY6vE8DrOc/Fa68H0mpRK6BdzU6WtnwcStDYTXCaPtpkmzYG42wEhcVhCG2gHr7AfEzsitoZp
0HZ9WJDhd5NNFay5OVwYOQnw0vDcGMYwDtcUA6P4QZhRQO4ek3IJXMtsppdiMujmrwyi0JNvfG1k
B0NzK4LbIMhc+0yzKheLZ6qP+td81OJkYxRFYz+NTSSzghJInEfoozu9Djcpsmk8DFEzSgyj0K6w
HDatfUVSEsrrfK6lc1YPhfdHg437tSmzFkMXmTRI6JSMMjaElYO8LnUCc4v0S1wRvcvaUbVDPN4Z
qgk0P2tNK1/rU281r3UcyK8GEYfOKrP53XAwVB0LQR0X9bYhh+BCTnD7VpTz5Iw2tK+7RRMIL1cG
A+4FLWfzstLQ+D7qjb5o3NrSwkNrBapeK4qMyh+jsAw3mVlIxjbidGMdydF40XoS7XEFz6LA6IwA
DNvUmCwQujK5artEe0EjCbMRafFs7IZUjHdeULjNwZJqaEFcOZIUThPcso/w37LX2P1qYKJIK1/D
BL8gWmrd6XczB3E4BNo84o8d0u6rA+nQPIaTy4Wn2caphQTEXkSQYio3hK5pd9WAnHpdmqU3nDmV
xZmriYghP3ODSZJmPxThy1ByTNnouU6yMYqs7psD7qC7j9kMK78JxcCJlzjLZksBuL5ti1JORwcD
Y4cSNxojaq9z56Hj7WsnvaxKGbTbwkot7Bu5G0lUdn0eHKMqcA0/DFDfnSW1Ck0/jBPjbgbLGj1A
KC94GQkewVUewzXYJkj77pn4owdoscENczfCwgJjWXIviqpgunFrOe8H5sw/Gml2Xy2cNOM5RYPk
q9e3cX4+yUGlq6DFALdmDx6ItVRp/iqhK9xHPY1q3L1mh70aPbPYUUSvQx+aXGl/68s+ltfgV7X2
Ia8meYNSuLvSyO8u/EF45nzOPFRc9bOlsoPIK6/cW0GTzj61oPq26vo0QyUp3D/IEvHKw9SN0Ni8
ROnxRRVp8quIpBXuqgkE2w5NUPiKRFvDXIIFcDjkXm2pdVckFRJIdozuVovrJLkIi8HTzsxBWg8o
xeGFCmXqj4nkwO6y349IjzUBncZnUyjdc22a8vkCsmZRrFsMlGLjDqFR+ljWgV16AT45PC9la3zO
AxFp6xRgCh7xdDbdDTCHQT0HtPPrI6Agp1sZKuqNDXOJM6wCJ59GHMvJfJ3NlNS+NbKV31w7CNN7
xE6pdp61AvPzZC5WPqyaRut7Sut0H0YjlmHmkl7f4jeu9JCcnhlbbojVx/JbAz3oY6aN6XPV1/qD
nZVusDUJtEcGYWQac0PMGtBsRjX0iz/JCOubQGRtfpelRuM9hGkVh9hY+Fxh53IUQXls6DdkJ0jT
1xN06efwPgwE6RHITF9KNM5rBz90tMYmochIb8qkuIKoUGUPNppHfQeDw50vnBDB2H3UVQs0qapY
JVPIvfk6pU3oMhCTBodw1AzAEPpEyF2DcNT9KjIV2X7S9erMJGV3OJgzL2/joTNtoZI0aYA2G+jU
vkA/XP6BuQfZtKv6/GmIHOe19my3eRkxVCN96pESbGJRphpAQlGzSahy2/rCtLEoSVWQSe+a2apt
92gow/Gs4hslR5hIUxgIauzkuNJDJKQPem3X8a1wldQY7K6Ni0uObrNb+vz9TYqcNrrNq6AzD1qp
IWr3UbSb+QYsVZHfuXIuQbJgXVCMkhlV/bGJhiE9w7DtZXsCkLGw9rNrTsEq5jzTPBQCn0rqe90M
dQtIhgGdovPo6j9ZXdiGN3Ff5e2LMbojn1AcRNYlVhX31SyDnsVeeh3WBmQbxIUk2jQfJrsX8SYo
mZZ3gd2lKYoB2+UJ+0U5xvUXdkY1w7gSRe/s4XJo5p2ZTlK7amBrywdbpW14O/Kk1W7q6yG7asy5
1ra0F+EbJ+FkRL5rqOxhII5pupl6oxDoivOkfqbbClnWSydTHaxYr+VBCnceMNUoEmu1CXm61ZJg
9FiBmAx8XUuwiJBKPp8nch7cfeEkFM9HzStqP2l7DQd/muF4bSYAJWvNjbVqYe2Q4zRUA+/cx0nN
h7mCElAImK6pGHZaVIfDVkiucGHq8eBsOVdm2jHVYji/Y4fteFX3EpY0MhQMvJhX9PFzuDCQv/S2
IS5rrH/ORU87t3vBgdEPl2Y4lVRbHMIS2ttIRz+yyttB77Ydfn/ts1PgE97JzvSecLXJ9osTDEOB
Oq7y9AywvVDgfo2OiigZfaUpfOLDJqAM3RC58qkKp0E81mDUWEqnfLo/7dv/1/76D82iSvAvtcT6
qXv6P68AtLvp8il//Y9/HJ+y+I3wdvnrf5pfP1HIom1DLXNR0qID/Ut4KzT9E0fV5ZyDjHaJkKDc
/ReYy/qE7XUBtrF9sHDM8l+1peoilMDyE5II4gXQUSG4oxH1O7pblL5vzz8MSH4zD/OtwT/RxL4r
q7iawN2atluzHaW1LxMyY9ZgWOLu0Rj4zeAMicYtNnHuza4fwywfaLaGNb47TyhvZ9l11d8YY6U7
pIx0TnKQ7Cj6P6KaUOdzZwj6jZc7BAO3+Prbg54oo9iG2N7BG7hhFa00/J3BtrKyQmGHEW3tj8Y8
aARcNCXJkqOKvMfaiUuSk4MpLoZbt9as9Ls7jChCQXk4S2JEkeft9yRK46vcaKGPRGU2xN9HDPuJ
39hN48H7NgfzKoqbGI4i7gRfycR0ruNocTSNxZwlrMqRFtxJZ/CaHWa2cR1P4q4bvBc2akcogLBB
mvQ6MMVFY8RIeQyRJTAgLJNAhZzjEP4PiVK/Pbql536RsvmmPAwih9EMDInuDScUYQz3Zhw90BD1
zmiVtMWmssAErVm83XxHEAxZa3NlgHQtQqfFm4866wsmPxhAgSFGc5ux2oXng5fWAMPjqP1iYq6b
dxy8wC3FWAy/zGkzA+DgDprikI6lcVUKJ7hQVCjbLfuO8ZCBbya2HojQodXtrKUb3Gh3RFuBIo7A
+aJOUIEbHOYSqrAf1KZ2Y+RsV0FqjSWaMK2MxufEHeNxWwK0krtxom39mWUwMPws9NpnvdWCSyPA
zHxNVygKaSc2WbbK00n/qtdqekpbt7nGawr4PYuOQ8AOu00NAdfJre0bT/T3M+CFwxRrxmvWatG8
S6J5aEHZj3YUbYuRYvKLOSorBPfbpsnOMqdRHQkgg0AiOq9/jO2FHC6nNt+hZmyyb0k81sCv8QN2
2J2bytyAjKqDG3zX7tXYQd9h2gco4LzGsFm013R27BHyM9qWw9S0XnOJuUgCwWYzYuihjxGmy+GB
zA7+6lXJGSA19kQBJri+HD1J5aGSY6y/2E6AEdoX7H6TjVSsbA9VZ83OV0dOElZLw2nmNWa67uyV
a0TNvOqbviz6XQsNuySotoNvUK71zAiPatYDp9nKho9yMxVEiW5S9hjlsxcMKjxY/Vg7t9XYNfG9
EbatHFY0yGFW47QpOcpxBuzaz6304uyyczOSCjgtyUzbB1pDHxSFHgYkK1bYGDXfcJLQFQjyjRyH
sV0O5Xma2O4utXq8d0NbXOIlyf26NY4RMPtilapkusX/6nyr0jo8DxJN32LmhH5VAJ9A85c+o1Mf
gfmnLsIJqSpfm5cVm5PylvShYi/SNN8lHMRQpXLshNiRqrLwEwHRZ7GTnuu9m40rZyrSO4B5JVal
STF8U6W+0PBrzpnjkr3dzfZZQSjFOvCGP5LEDC/HKrjLGs29KcGCncnM4bmXCDf5naG8rvqB76Eh
C+4qr0bjzs10kjEWZdNOMhOeDWQXYUgLkmGLgXLahtpo3+Ohn6+9amrPcDR2F82EO5zij70OyT/d
dZkRjT7t4f7BzM2q3/S1wX6Lu+n6rYv/8lDroN+61nDPrRbvtEetbWurrt6AfO2eeyt9CVJg8YVT
XmtzUKz1omIrp8cmWz+SIQjXxrttxjpAbCNw1xpoZr+rABFxsBUHPYuxMvXtZw3GGOkDrdxyXIGw
Vs+W3wepjZGuoSRBDXK8Azeg1l7SqfOxGb1NxnZnNWu59O1+Io5cjM9WL4a9ZdXNTdeSUyhk7PpI
IKUvemDkupkGvjCFdm7Gbnc2RUP0GE6p44tycNaBtJutM6rgEOf1beo0wZYzI4wX1w53M2XaVZip
5DLG8XuBN7C5ocQRH3oAb1/zRi7sVUOIuzqqnnXLa7YxTr3H0HXUNaKSET1Eaay0esp4IsOO1Kfo
XBLegfULEkIg8v5gJ9lTOPcYTjX+8vINaEcII/wVFyOjRfNiDSaAA1CF/cPEbrgRnuHtI90eDmp0
9OMYCfNRT3T73HT76tBjWjzrAoTLetOuZ5IQljXM2pSNKvZm67Xr2uqHo7JD42zsreAYllGwI9hb
34/IUZ4mdtIbrYWFZVdJsG71XO29uXt2eIUbdrL6TT30GMuy6CINk2Kv2ZNxbuLW/ppJG4WJZOe8
NVOBewtYDGR+CtafK9Ik75ZN8lc9jsGjZOBxdl1sFQdOi8ZnDbedL8LAlQdUWUojWmIovgA6vy5B
j/mNkPqNQFGwFm1U48yv4FHreQY0Qd72jeXsjTyxOVeiQs+xX245MKFRJ7jmbKDC9uBNjrVO9GZa
6PQvHLOYa2ID2NNadGS1+LYnDBt0hIk3NUiMW5na8KHdEZAO2yN1A+/O2UQDlhLmMtdvMIhtEGLW
DKBKHDv60NRH5Ux4GMiJy0hblnV6bxggRRJkzbaYDee6Du36Ath68scwh0Z7QcEqgUPAIDBUrGE2
LRXHgWYLYUKj9LUboiQzKpyELusQSD43bLTwMyEmqidopm0DW2yiUCR15qw8K04bWkA9J7YMo6rL
eTBQJE+6SWTI5YVTbLulCw38aDwMCky5D4wiUpeuLdr8FSW+HTzpNgQpCRfT6r51rYbOnoIbg7fw
tmNWdhhrum/kG02+4w3JPmmt+LPbCqI0gPvdpUQ4uTsBa1NuoaDa8NdAF26LYkhyX8GJvOGEYGF1
DrRj4tndpsH/ba+qHOyWRSbVPp1xlwykt/qDQ3bN5AD4M/sW8FnnGs1Bi1V/EGKKL7Ch5l8AR1CY
yyqnfBn0gJ2WVUbRIsMt10FROND/s3vqYuDRTOGcLcAourYpWHsnTJ6qmmQ7oapBECNiKUp9Q3eW
DXOKDbPCCg6banpoW6o0eZnm23GYrdcEvrxv67HYhbPzNAQV27rQ0a7dPoMdkNvdjUOUTbriBzJs
EuWogwdBQKxQTRXs18A3t6l9W7Wuu4bzRGCnNQn3RR9jUhO7wbmvrfwRbn53W7DRCZEcJM51q/fG
tl4mLYkyZliha862WTdY3XlVto23HsNGvx3MIOeQKLIi2c3QLI8Kicm3cfRuNehInyu2w1sSIxaU
XZR8hpNCEXvsW4hGeYDjE3EKfkd8tPm3sTeJN0lsfU9voDoapPn6xNfEuyxysn0JT02nAOqqOze2
x4s4pAYawZCzYKZY/cFNVLnOrdomym5+Fh4sua7XwEjBpXvsnAngbdB7FaXBciT6QS/hJxaxZk37
DkU6pZ/MM67t2ZWPyqj7mbJlhYpGhb39MLi1+TLnsr1nqewLkBVzxgMkISkqIubw0dAOUFm0u2hy
9aMlhvALwOrkOW2mcFyHqhzve13We2fMl7U9H6JNMQn9OIVZe4zsUR5zLQ/OUn6E55uikhcAMu27
Quvqc3Mi8gmaY2piqcbNypZ4iu4JzgqPJp1lzO6G6G57fOc7wKdWSNUCWqrP5iNov4U2mTzIdYm3
fR3zwr3hN6WSHIAmKCnIgo+rYk1/dmtQ/sembpvpagrkGD6AEdX0q4SEKtddUbOYiXOQxqDuNEiE
1VEIuCQr1CVGu45C1YIrjDnSmN4KCmLSn3l5zQKvmlFYR62Xc7sJcwOxLXXikaJgCPlu6/TEV656
4GYkT1k9oZwBnCwaKuj12zjYN1p+cI2aBZmDAkWI+oH7qjbh0Lf82nxRkWABXLGBqw45xMkLMYjp
fFDWc4qW6zjNlnfdEhd0nqct1muyZTjnL/wcZSFDcczRzzQ0WJ0mwrVVJeeRNQHPibJqD88pP9jE
ah4sK/9K4eMaDle9zkwWfWfqvwY6W/aKr3o9wkbZCQsJDbWu5A8+UOM2ZOr2zW7Qv3YQy++12kvP
vEELdkCK7SOTKZwkYWnzVhgyfmptTD5j0BtPsjKd7pKk0vFlbG3IfWYjpoizEzFoB6AvabvWMrtJ
LtnW299oi8r5bKAyI3wzybr6SutUkj3k8TS+hprJ0hePRA7sc83u6wNwH34zUsj0fd0Pzjfiq/Ni
Y5iBR8kyjxX1ISMDjTFh/zsgn+F5iLjkTDvncAc3cphg02Yp1cIFZVwScWa4lbFxHfB6HMYihrCT
S1cdFA1S80wfraG9muDXjk9mCIoE4KAKXmK7MTq4l+UAacJYaJ1gmHL3QhWTEz05XW6KYxC5Tn4t
nJ5H5+JvpIilDKZzC+v/2UwFUqyweoyRD3IrcNbmWFEhtQwVOtdZECCtTYa2Cq81C57qcQnmstZt
H0RUBmdCQzaCm3rtAZKUly5nQdt3KehbW9XPbbBPk8w117Og1bIWTmReRNTUYQnhHGYdmOus3M+k
VtCSAay0F4n6YsVtdoZVnWyiSQVbwB7yqorKeIuCGBAoiVMvGPijb6qH1ONgQ3mgwjgTh6IVu0AE
1S4piC5it+5mq1pH4wLoasyeieQKkxXZP9nehEB57o6Ft6ml/Zg19A1gcTr5WUSi21k46OPGSol5
plbtrJOC/yws6vK51/OcyjHbgpccXAq4Cj3zNvmU43zHtNTshdV036dsLs+wRQTPFSUV5kCrMrw1
lnh0D1oFopJSSz35BfCFeROanAoTaVQ73CDT1qYwQkZNWGo7CMHdNS684HzSwn5HCIH+eZLFvBnK
Wds6YffFKadp68C03Mggbc77EohpNxf6hTul+jFMEwdhQtW4j16ct5tZl92zUQp1nskm2o46Cvo8
dfXvouqa84iizU04wStbydqlszQ5VA81VpuVosNBjTWivoj2jQM9H/zWym0eykw4FD3Ka2NqOGqP
RnA+oM1cc95OD2SqtN0G8K930XVTAso7sG5LhDT3XRimhwWoYq5z9jQHgAjTCvqEdpimOllntJPP
o6Ec1ggy032H+YP+TFdtqj7ujjJz3WAfBHX1NYlP1V/RF8q7km1WdGedEKjycZJT/xaINJyrql6M
hqnWmACpnKz0un9Kiv+3BPkPbfHE/88lyJv//i+Swcs36QCn/+RP/7/1CfkzJR5AyOg8cML/VYa0
rE86kiNEOieHv7Pkyv7l/9flJ+QRjouvQ8dbjpftX2VIoWuf4DmTHI4p2zVdHEG/U4c8JQD8XfDC
r0QhEnENMiHM7PoiJfqbKI+6PNBMylwceNNIXDqcQUufSaEV636UNhvORbi0MnMS/Wine323Qq8g
hnPGkhlSwbPnGnC9l8ywO+A+whIGBnvQRp0wMfrKSUbgWMwskTqErdVYLnJUdwMBdtRYM2fdgpKp
VnSe9M9FA+lpTd0RmoXJlg75Q+403yHLe4a/EEVuWMaTdG2Yo9X4bea19joeVLtn1TcWXlz1CLuy
fKGJ5jybtLC+/36Z/ap6LW675vW1Oz5V/3f5PF5gXoMOj7r/fPvH9p9/JtNgKVu/+cPmVMK+Vq/N
dPPa4kr9K+Fh+Zv/v//yz0L43VRRCH8pVdEtPy18NxQRa/9q9N6q709vhu7p7/9z6BruJxRJi/J6
yX11vEXB8098JENwsaYyBGn2kBdj/a2ATm0djbHOWMKuiNCNf/VnAd37RGagy9AFLLCQIMiL/+u+
/7RB8sj+xxQIpPxvCugMVURDxMTyUXHBRZn7duRia047Bu9j28zKvotqeu6uH9Igls2FC33IeQ3l
0CQRHeSZBeAbGyfgBZswKPJpz9aXKkozlxRF5OileBPyHBKGn5mQvrxda85Z7AeVYXT6pUEBE4lo
gKE/WiVEk5uZn1u23u5ThuVMrumQFGuwTnabHFVphhRV2bnrl8kY2/xoJaifpytMYaWTbmsydqJd
OLau/RwiLVmQt+VUtN12QIaeOntE4Ea/rtvMAd5lG8Da8Beg7i/GGfB/7NGwKnduaZeDT4uLnIWt
sqYsJG6O3mpK3gJrHjt+EUKP7wJg1OuGvgHllmx5l2eirizre1KgeD+W7OvVdgKiTNedMMIi3jp6
m3Pumd1Grmo1JhWdvYbDDg1hmLuzqfLSd0D1kGTFCOn80K06AhVCuFU0Rc3mtZTDcJu3SVr9YZw4
WsZsgZBakREB9TpRiI0ubaQ6sKYs1ElYQ050LqIuFlRXceJ25bW7VHNNKG2HroWS/8dUmgWgr/hE
/ZInApgguoDG+YkM5i6QMNyRNBXcBR0WBcXMfjCUzEhUwOvPqgaotho9kGO8Mkvdtw6gtHNgoylw
sqRQxpEjFMyy+sQv02uWX7xjre3X9B07EiLmgV9Px8blUHReOGhZUejfrRMdrXKbJtukltShpimS
zDggTpB3OdiFQK00/mIIkt7x66A0ECRNC4etSI1QnVn2IB9c2bOJMNnhosm3tAqEWzznZPhEAWS3
5kR5A4OagnyTJ/5bMYxTwfl66aJQheMunb6YvQftxI4TbedUG/fElMtmNgLjugi1CGfGElSAiu3E
oSMEKQNKF50IdVS4aFT7uisIXUs5in0fTtGQzp85kZpFaGQ4pLXxKKsypATc16IKyeGYzV4/EDtE
UOsO7kUwrKmDl/pKnfIrx7Ay9DWHAuMKJRAJl80p7VJLqFit51MKZmmSv0wIFhUlf8op7e5Sl6rd
aoyS6LPSrPa7qRa0+XwK2aTMuwRuonaBzn0K4mRjGH7mqx2/MHJ5jINcQjvjU4AnqQHdFTIffrQe
IQJeJX3QeBvkR6xGnjKqrx4HvHbDxivYDchzTED2TfetWLJDCfczv81ycL5UNTqJVT8axUUGI0zb
u04WDhcqiiDhod8glLRlHR/WkbJH0hpPwaXZKcTUanQENl7eGfOaoEcvPnM6YihX7pJ/aloZUaiI
EvobN/eax+wUlVpRydX86hShWgRoKzg82v3X2mSaWdG9yAhcleZUXjRLDqszWP+PvfPajRzJuvW7
/Pcc0JvbJJlWKW+qdEOUkehNkEH79Oejes6ZkqqnhD7XPzANDNBQZyZNROy91/pW4T5PiSohBnSm
EU1XkuknBIsmTig89ZGSGUCbC91P2hA/tyxXsxFktW7Juxo3QnGuYlnPm3xc6tIDWVhZyrDR7cwE
oQpmlbrHB23kLE8y95TkljmPnFKfWJhoQuGmz8vUE8JjCgRYBq+ptun0NhIBeTaCvM2lQeOje6RS
aDyluapCshpVrT1QRXplMJI3mTLn1IR9UmLFlIe8tkR3nvvEVU68t4lDt7MmXDcYPTG1vuLUhEkr
UAvdhR7agNSQdXKo4x8kuiXD8+RFaP2tMWLQQa9LU54ql6yFOQmKBpG5vYGjOI8Ek5hM9r/DLaBc
O1SZEuvIBmKjVbM9fUA7flhAmF6lcQknTMaO+bAi+YoL1BqmsQMB2La7hmO6apdfdACiCN4GBVUl
RZQGfVu9s2P2Ctc86X0aLX5O+OpT1pGsdgGluOlvq9TWmkOSdMi/bV4Y5CZoi/BrLgV505PB2Gxj
1ET3cPdl720RfOoJclS6Jbdx2akOY45I3rga/Uq/ZYRZEP2nZNPOA3cUBSIby0tCB3Q3qDj6fXPJ
/Gy3ZdQDLdPJ77nskG2SToJJmRoGw366STn8AeRsDRU5q6f25aUlxkyBBWfbpNsCyMUEQCr15WBo
CxtqZwEMwFZr6VcY+iNiFJWiHHfdnETXUZ0m0SbzKMgP7Apq7au2FC/I1povdrVQ5Xle5pzRbDXn
mP1pfTRU9VjGeDQAjYIv3S85uRSbZOwW9ZDaHTtozd6rB5HGorJ1lNqOt0lf2EXsZ80wJ9tllsM3
pS6bnzH6r/ystIh8tllfNYJsAI9hmK6amrYZ7BGFUhGDW9/okakex7nO2oBeqgsPOC/BIdNEUCrA
f4SZuniNS4IOYsZRaUCUnnZKDQH6nZTZ8dm1NHvaoKRJim1Uof6BhO9IVtUBkrOfuA0YlFmP8qNJ
Bt+0mZdFkO7B47p364qeUZdkmO3pfNXTliNvku0RLKons6tMqKiO0dKzqiE37int5HJriw4plQcg
AL1catdHnq2pD4Q32YvftqNNzCuQjTV6OvlpR4VwwQXI+UiMzhpf3sKN3BpNM5DZWkXtMTai20IQ
NuR75Vhcet7gkhqpzNW3sseAOsKvd8NpALKYb2hB0YIVGJTI8IgrbX6Y7URJgoaWmrKPOl2/whiP
0roTmZZdFUm+1IdsTS71OYskNywqxlej7vN0jzU1fbG44VzbMjP0LwMgof6BuA6v3yk2EVWMRrxE
PzJyG9Rd5QxC7CvpLCxHXklhAAHX0kJpl6JRbiZaC/Jnil5TH31bMgP2EUwt56hN9e+JmOI7YZg1
DcBEU39AFI2w9BZ9jzKxFmUfzgRt3NKPZsQTja2z7oFJe2+PmvqzNXsatdBEUDZNqrH8KOhysuJa
VEO+i7JCwsOvnG/5ZLg6yNGEMN7VAHVSpZVzs7uZTCIq8HwMEbbqB6vkQmzsyqQIWkN/zkkMgJf7
1qgPbSUR9jm1x/kiRioGfHxpKJNGEc8x5uouZWWWBV8+0xbxHYofcsRITeQ3T6tBu7ZG8kQToL7V
EnvWiRvOyTMvkPOfwXI75DI5khMXHXgbUYmUQgY4vrwDcNjydbCs5KJzZPTawW3+0nMSbNCFGdaO
RKc+99t0GQUQaZryB6kM6guzGgTCkyWiRzUdu1cwv3X0JNrMyNnkmH0wJMkT/etU6OVwX9tr9rgP
ybFydnraamqgoEhDBPtL7fLvGuHX0Lb35o21ImBSTqCk7SK/RSj9wWPjDcJKFX7UZhXBlNwJ3BQh
cdMd4dRoBngwh/af4ZzWghnjL3AbA14aNqSPhhH8j9bgdqmzcbS8PJlG4+4Q8mI0iKYlzIuhC//8
G9/bJv76PAf4B40BPhCb4Puqx1KmjP2B1iFNpBubrdfnGvehli1eGCuSkPBJGwK9p6tncFz8xDn+
3lj09unOKll6wxqANftQcy25wDWq5Ryka1sNmXZJf9Krv+rs/17afSzsMMAbK3luFWKtoIn3PzGD
tJ9MrOsbZTBtv5ltsn5oE+hhnA/1tz9fzt+KyLfPwn1DE0RfQwXffxbxcl1MwriN5Lj0Akko1JMY
PfWib5ndf+LKerO+/qfXsl49sF98EBwz3EUMSt9/mKIJnNoTw0GqxsK3Z6daA2bQbrdMSfxSFmPY
cABfCfuojEqDFHLQTWFiCM6eTcy6MLomswohvzVFNR8XBW/SJ1/y9zu8osnoRtm4kYizWV16v/SD
hhhtdD5y8bPaxWwypPSJGfZu3y77/7YL/4ca4pcn8DfF4t3L/CN5KYqX7lfd4tsf/bthaP8LqpSL
bBGzJfvlGhb5V9fF5N+oBg4xlfBQwGrr8vZ/G4bGvxwAXqu/W7NYODmz/r+2i4JwkWONA33UhBrk
8Nf/qO/C/f/PM+zqmmuhNmCVdRxElPQv3z8f1dy3euTpEeUdwL+5dpGRRKMRAHP3PlnO3z+K//4o
OjwwePkfKZwfPsokrxHfNyR2RPpr/nCzwQDn/KMHfv0Ux2BuzwGXj0Hw+WFJE7WYmWQWnHJdUsjs
tjPDSond3S93+W+2pt9/C10y/uOE+1k6d2Fd1n95rXrY0TP1bYxNalr2ZWSga2Y4/Ndr9V9Xzjes
5Pu7s766jE5oizlsEh9+DOd8iyUGfYbrzD9FfyHIJpoqQoizHnYDedaLc2zKmM2juLDQ+felGlhx
HdRqy8SD9k59rTcM3Jbk7s+/f1023n8x+nRYzDlf47HFSPz+98ukI1hNRb2XlbDPhSzvatQYbNHJ
GPAkzUFEAuYnd/btAfn4oToMXZrbLPBwTN9/6JBU4yqDQa1eZe5qn68PVMadP0+kaFhu2QSjjf0K
6+p4oLNNP1CzLyum5jvbqJIDUBuBsCZ2P9nC13SdjxfDcvA9cmqgw8VFef+92lGfPdlVqV9UyjwH
tYf7iBabEjgIDdiKtAGJmpdrym1VRtd9QkCWamT2k5sps0+g8HgB+rzdLQ6Yu4iC5AWqfOwECBVT
2i50Z57pcCknTknL7aAP09qbRFtDjgyhUR0CIx8hLTlkf77Fvz/iHgnIiLe4yTo8wQ+/arQdiLGU
HShclsk30BbsRGyOwZ8/ZV1fPtxTC84KJEEV4Jr1hoz65UVC6znbVoo9QbHUJSzq1dIUl3bQ1IYg
tCdzPlmE/u5e8WDCZIRYxx378OCCCheNMwFQcpPC8UcxMJgsZ8LLkDP9f1xAF9Av6LC1U/4RddoW
iJQaQQ/asVF1miraKWbe1WdP3/sT5LrgcWzEeGtTcnCrPiJ5tL6RCbPWxF9Mr7pMR3W6clxJPFjq
mjvZOMicNNixfc9otCBA+upNULrYlMzIsaMwGZzx0OR3MmmbTTLL8jopETCD0rL2Qs+eYZ7i74uV
HsdStISMCbqTVU1qWGQGZKhYNLBVXftA96L4ZP1jq/34cMDAYlsCgcUD8pGVqA4IcHp8eD4y0Nwn
DIKKHzZNQICF7vfMJALF7M953v1TI/x6TTHCg1BVgZ/C7nj/RuuYiLtYMMpPcM5Aax+pNtfA1D8/
+3+ziLLtrrwf01pJAh/OZuPkFHi0o8Qf8JWzX83TbmHcHFSDh9qAlCOskLb45EP/7poyiVRVdTXE
Q9V4/9MaS2KsK1DDlUTi+cuU5RcKQoW7YtDFvk219KkHcrZFDJYe/vxz/2ZBYV/miOGsHg1tnTL9
umfmvCPLOKepP6OJ8JVKIRbHAUX450/5mxccTA1VxrpJcIj68IK7kvgWw1FZjHFdgM3Tp70j1Dlo
aAh+8nh+KABYtTh88YhQ3lAoMhX++JjMpOdpEu1j3mrPQEhoF0+BjQR9N7YMN+y6u6Oq77YKbaPr
ua3uk7KgJwC7fVelbrFrhNEfJuQWfu1W2T+83H99OfBja1S9werw/nJ7kSmYovDllp4sIpRu5Tnq
ZvWT9fRtoPzrAv7xYz7cVXoBrr1I1dxUiTeH2txrfjI0lq8s8/I9h61zwGbcXai06O9FQbuk7vE1
p+Rr3EA7sQJymX9MDM4JhzKNQ+tp/Zaa/ysX3w0drJ03g0eIGcGNZWiMebots7IMtd57+fNjs56o
3601b61C3jPWal59CFzvLxcL81y0YjE30nVD2vriJzY775EXN1WD1Om/y6hKOe/oOTYwgqEtzO/a
jMhpTZRryET72kgl1taZOq2UWHNwiedwADaiNrS7ggG8ysTQ0oTfexJJWZ6ONGc1cyBBJqYsQ2Bi
dtHGQkYY+2Jt4v75B75tN+9vlEkPhdkvO8XKqV5fnF92WmRG5FR2MyFe/Tr+S+vxKz+rIKUsQRjq
cGqkjsFB66ltSIEz3qb4+lK892GEcqykvfzJSvQ3Vxzwn0rfg0V+FVS8/0IdtmQvN2eHM089PRaW
8UqEr7KZBUm2JA5/RmPS1j7Dhwvg0IQigsGFqciu/P7zSpnTheVl3ozE3EyDdoF6v/f7KVf8vi/b
Xc6BcoO4y/ZbZtEhilpgAd70yWv5Rpd6/zV4JVj0Ob+y+jJYf/81CIxu14rC3Rh62YSjmsf3Eh6/
z3G7ZwJVrYlWi3XWi64+KYuEeueJ1pdl7YbN1JUbFHfatwZV+a5pyvyYtpj9C8X0SO1DjAa84YXe
1sWfH56PiyplKJEWEGEAUfLCf4yV0CxCTZZIIqhrZ3vrVcqPIqa7mROV/clD8befBBOSwhYyDIa6
91dHCtG0GFgVfJfVaz5nuFebdsGErCqffNJ6nd/dB21lf6uOznZBasfbqf6X92GGbKFZrRf7KUa4
/fNhQqSzrcuReWeqfYZQ/+1Zh1619jFpFnOSBiT7/mdpS9ILb6w5yXQLqRLJQOZQYe5qprqF/KxQ
+v2XwQlyYL5Q16981w8vltcIpiUjixUkcEYiAAwxStQMQdTCam+In1hOWoLD+M/PyFtl/e6CsoTS
mKAept3HuffDTjCZC7Y9piw+aqMAO8L9UE7nesCa1nqnLB2PRB5iPwNWMeSfvFS/PTW8TjB0QAG7
NDRo/r2/vMVs9bOHQc43Vju/ETUAUUDWc/KG8PDnn/nbxeWj6KZBp+MjaZ187GZGjRQkZXO+iCs9
GFoP0vHUOGHVILHKM2vCSC/k9s8fqq2nlvfXliYxwD8qfg43NIrf/0AsMgARCZD2U4qyHe3GLMi0
KgYyMsa7Otd9VFq+kxnNVRNL80K0EVgHKLuHFmniJ9/lt3WUVi7XgF9Pv4gu6Idn2SX5bpm4h6sx
Wwl0p2NG5IleRS89Nn4ROc0O7TvqVntbVhw01WodifefQKR+389Qz6yoKrJhSAvgjry/JOoIYRLs
OPAyTtfXLCXN2dabettSbgWGF//MrTbaAS9IAz2btCs7asjaHLU5oHNg/ZhKY/d2Yf63Cfo/b42n
/66ZPBFOOC+dfC89e/ujv5qgLi1LnW6CTcHBBuyuhdxfTVDbw9cNPPBtALEuWqz3/26CEqjEi8aI
kL95W8/4V91f3m3D+5fmoG501jggdz2B/pMW6Pu1GU4TUybaqBwJqErwSX2oGOJUK9DfxmI/CA00
Y5tYQQn6JFzMKfITejjhn1+gf/dO/vM6rx9pU54wFmVXYLb7sTUws0o2jW0m+65teTucdFkI+sQh
EPW6vjeazqJ6oCF7Ocml3+dGOx4cJwVJUAtlP85VcxrbofhJyIhyxdw7vdai/A5C0tL6jamIUGZC
O5AgPpLNiRnynGV5+yrI9CR/t9WiAA+U+TIMEEY2qMRhZveleZ+jrW9wVCQcQMtJkDw8GY/CnRt1
UzdReu1MFUpO1AkZjb6oMr9AxYh+4FpQjtng0jxIOzNHYT8o0VVVMpfvbAuE7EAvEpPoXtU6d9sX
xaVTrzKWWlr6U5Nm5ouWAjfpxoQ4P72sD/rEmUtMDpNycDBZuHSOfVMmDtisVF/CtnS6pyQdOmgV
qvuFVM1XvDptv0kHDBmAMU0ZIMRSUZ7iXLu3nKo4qrXxxm4QP7qS3lILSWVjTMnVnCxEZpqzngbx
gulQyu9pqyOfIKEh4IEHn2JkSOiwRpqdTfC8k12oxsxIvRhCrB/DJovtJ6n86ER55bpgpYVV9M9K
4SkBYjN8yE1JCt8YP4OqsC7T5ayZ+7i1X0ZJxB5j9ds5ap4bJ/vSyAibp44w3S4hmyc4KmPcdhsd
vIY/uXZICGe8qayJDGin/T7ic0GatBGeIzZNVhdf07QjVLjFMusm6ZkJehtaC5mOVXlq7VreOYz6
Hk3ZH3LPCit93kTxsrdLg6tIjLE67ws713xUI8fEjs0jXoOf4yiDgfxRpC6RhWD3WcuIY5nzHSGW
yoUgzRszNl2zpF4qv3Bf6hmzr9FigenqvXStb32D1V3AprU7IEoq3X/aiJFHaOG8z/G2Qi55TCwb
05LAllViaHD3kWrA94R/lWUlYBkbuBSCfb3fE8mlhCNDNsQZzjL7+ZLpPxpXxY+lRB5wJayQ6XCj
SBtYx2jsMr3D2Ubriu5mtzF7SROraPugnDUiHUCNkYxW4poBNezed2oBz2DQnQ38sdtFT8qt1g1c
MPQyP4pEtZEfNdJX8aSdvFanRLUih2Ztmxqn0epvU9uAIzsbbojWe9hmimx0hCfJEFaGdR5b886m
SfyF9vG0m8bpQFmFK6zuthj2BVaBVF66QNivl66MHkGTl0/SurWSOdo5rcx2cWF7dwMoXkyWljMH
pZu21w3/JmzyURwMMzfMjVLij8JI3D4sKFiyoS8B9aJi0kqt2Eq76Qlg17RXrG3xIVMjwA1Ov6/d
Lr5SQX0FtUzwkcu0QxyVZzcNspOjjsyCRpRnfFMwTgRKM50mXbvQe6va5115O8a4aITjzYcVRnX2
1CjeWlGzLyqWEFLaz1ZNps4mk+pD1faMZEoBHwfjSQYvv8il2ED1C3TE3kvvXbYExe4t+DbKKnfy
4st8ViiFydumpU8Q1VRcoaR6xclZb4xYLDz9FquNKzcIgx8y0uf9RgQsOfOBbzqdR69+SmXBcd5F
vpKJr4xCMfe0wxHM2p3WcyHjQQ/QGtG4n4448g5VX4VFcUF2/M0Eixp85LHrndCIk0fSFymdyzG6
nDW6o1nynE4xBLyE5FbMao9pNgSGXSDJq16URFjZJkEsfPZA3u2LWezSgsUZFQXfWv1qw9xAjppm
t0ZKx2DUeN0dqYBzzgKpYm0iw/5igGN7Utq6C8jIDou83kVLbwQMmDuft5UnvsQeGZdnuTQhSbQB
4MmGI29S7hRTC0YXm4+60HDS3WpfFhZuRHUlFk7JXlXvIdKne62n6U4q7NFoly+Nqoigknm/EyXS
EloFX9S0hxeV72bSvQM6J2s6asHqB6UfoW16UrALYHHqvkLZ+joTKe53rC1BYcWXmauPG2OGPmmk
ZrfnnAr8Yp73vdmKq8WJwR/mYZK06EjAnt4T3fBUojG+cChRJvULtkEWxKjfdRKZsurOx0l1dhGR
w/QWzwpeXaNV2GZgDWRru4k8EHrsVhyA45m3jY0T3hx6eSwFr5CXP+uATHjnRNgiLSMKuJHPMzU0
rlft1Shm43lSEGGotXWwiR721W744mkRlv/cenZLGNtKpG5kX6lfGvvUmp1yNdnlzAOcNLeWtoNR
eLTla+dN3SNvBwshvvtLXO81SfEE2OZZd3CAQe+sbtzFqoeXG9k0A97rBRdRBZjqofaMB8fLs0MH
yiTQLVx8GSECT5E6npYOUbOWxk/JqJzsqQojpkabgdYTCMN+OOZ9M267Ruh+V6fWA7w489qQZnm9
kMHqmpm1wULWhSZJEiP+QL/N5ReBvwpnppTmLomcw2CjTDALud68cxwxLADXMvs6UiGAdkubbghS
3afC0fZpnshd0bn0sCovSNKIYFmViaQWY3XuamfnNs1T4enjRZUVt8YIPr/Fe4/AXiImrL/njXju
EdeKYY7JLkOoNSEu2yZxe1k5BX0Rg4BtIwvivJi3Mkp2mdOZPr2zV5m7B6OeoUehqQ0dezD5LDfI
bMSSMiq1IMq1G0R+oL01JK8iEw+Nlu0Jju03VSecc42v8c5udX1bw4r0k7boCeQa1AuN1ZYEI80n
k1u/jVVRXUDKQCUoYRTSE6r21DzNozDEskMlHNqkmct4RLKVOHsdMXG9YEZocKD6TZdtjdEM49pN
Q7tPzaCxF+8qt+OA9gLsQ2842qDHPJUAYE/Jl32tlTtdUWyQEdZ2SVDKwLMi6DjhOCDWPstgzrsu
jnZTW6Fcr8fNlJOfa0r1qbHwRGu62Om1u8lnQ9tO+FF55ZtLZl33mOtN4onx4XoDlzDuhY+owPXV
AS+rWuM/G2yPJRwZbkeDZ18txBq6AC1sVQL1KXDCNlXNLl4EZt66G7cqtokZrTKsq8iN87CnsA8d
LzoUwFEB+rIaF8Jb8Xe5b3bqXatMFzYSSuy62qUOY3KjVcK7aGLwbXGuPtUalIVqQpCHjKyAejhX
2AfBMMY2p6beuUxTLACpt3ejKT44I4eFsYcL2DjDfVSxZZVj+Twg0jt0Conr5ZDcFglyuaU3Tygb
E7FRcItu9CSGI5NEUHgRDgQVLJynOKavNtXtI+/MXtOMYCgLPdDgE7xkqiW3aZI6e8uELWGjXWY5
178TalzfYni46ZCt+WY+OmHHCQt9R8b+y+LrOMgt7ziQjn4boThajHRj5vYO4+srLkXtRil1drKh
OstCHJaqAowdpRtK07djD7wWqcxbtQTGoE3usB2r6aAk5Yu99DLESrXXl/65lLp7wnkIMJB6YUuP
Mvk2khWIN9XWtlVREzOsN0hSbb1WyV1Wl+cO4MmGgEy8xbEhT6lU5ws69CVGZx6rxa20B0/YP1B4
011gRAS3JHU4QTLUzloMNb5QYnmntngI6IlW8xXSu6+WKKcxaPJCezYtHARw7nComnlznWrutM/s
ZccB7CA1cec480WaEjhqDpm4K9FKhgyJrJ898ex+W1vVhZJ7iz/EWhbkEx4LnLkCoz28BWvWGJ9K
ob/IDA7AhpjsDpdFfZwH7bVzYZQuNYrZJj51BaiaSDxbUK6u66ZoQgtY4q70jHpfWK/GSnhITOPa
decnCUvSR7tr7q26foSH6W7tyk42UEoBq/bQZQoTtWlX7r14Ws4cEneId0Mny8k3n5FJw345VYqq
hZ3llaEoGOozoB38Ib2k6cRyUxovSWtzaJfdfjLT9qC6inkNWG6TFNeDZyRnpaEBLJ0iuwFgDMiR
sMjRmm/d1Ljvudxny1P5p3mGOOelcmM6/U8tAl5X9Bag43x+XLLue+tmt11sXGoiBlbnaNM1mCSs
JLbO5oU+PrCdVfgMDtWP5hgjxQjhFvetNUKbwJCxuP2ykiGXUJNxcrJiz9hnDmd7kBUCfGSpXvaj
thWjeI1olhZadcYfDa8rwWGft5zU2M/jHvaW2SaozefYCOMiqc9jH41fQOoofpEowz11Iy7cGtUr
hWz/yughuo/qWLu1SHj/aaQkaOIgHC/RqxCHh3Kj+B63kX6RREbfhJXdR+EsoLZyzmq+JDPc0SzS
jR8pyJBTR7OKw7g+BQP64aaAeLWk+bZuC28bQ8HFF/JqQx3tgFGzKdjGpnTdR1rK6S4fvJRVo/lK
lrjfK9FCkjkq3bpFVl9mTRQMXs9QosiWAx3BwEavvroOQLuBMRH2AmxSqNSKqrdz8f5f5Flz6AdY
MLx5/eUAXH9rjnYTxGIK8HgDsI16be+k3Q9pkmUIoSVAP7aQD9+jyM8ellSDP2QYSNz7blTPy6Bd
FnV6mHP6fgkpdNgPvhvVVzuLiY2vqB2aloYBxzA8l9258XomB8vWHXVU5eMcinj5il8O4pel2OLK
A4Z0NG2EiaNhPrljdkezsTyYPYQHZj7aYSzn7yXBTB7c6OpnHrV3lpi2jjDYsYm0j/lTL9YJNFJy
8zLNbqgODhkO9zXTMj/YSnFOq+Yw46b7Nnq6FcKCe0pad09j9pI6dfGXon1pS0gtpGc5klCKfMGZ
lpoFotdSnU+xrsiLXBpgXBD4L4NKka0Z425RbADSqdNemCXEiI6uYrdhTrW1yCYp5uaqltUWNHd/
1+DZB4Vs73vXrPx6KQ+VXZ5UiyMMgJTpGCWKhR5djZ6mBbX2tDQdtAZRamGNX28zSEA/04yaGYqZ
ezQkkdOcmr1z1lNm5uhSdrjwblJqku95bExbYdmmL80xv2dYxqlgXAsEPO9zuh11Wu9xQx68Bn/+
zvOaSvUjgGEhrbLhYhJ6c1/KXsJvbpPWN+Ix3TI0TG5BxdhhviRQMYGz7uDUVQe3MMe9Z09WYIEi
gEyBLXNLupbYxZF3Ft5MQBETNFBIscmbqznjQNr8cMf8xD3Fmt0CZZYcUYxiqydJHcbg2U7znD8Z
1nAtG9z7RT9rAEaG9k44DTjNhCMvbzC8co1yY1JzN1Sc0TtZgzgOfQzDvTamQ4etageVefDp3mVb
qKvIrHAEP4KC5emua2XX2+rwE/gEOJOmcDfOZDzHoHdZ4LngHAGoW7VEB4xbcNgUq8eyKTx1M6XV
8xTFO2bZm8ptJo6g/dGxWyg6Y6pRsPewtTql3vZajwoNGO2xBCcTxGah75SldB9nMT8lE8e0orDr
/cg5LLAMXm2vV56nhn2mbPT7epYnqefQb1raMnMLy2iO6rO+8E6iWjqqDv2cimRu1hiFF2lwUEo2
dvrQsaS5rdDZVKvi3Mc/gZGyFcVDhQHNrQ5qRth249Aj0XL9Qe0bEyENfNHYZUxAw3Q+qJp3Hju2
gcSYdOIddPLT0Ukxhc68nRZ1OYc3s7qotfpLl8QDlpIM0lFCsx0gs7Fb5uaCCKeNngFFq8wSuRhs
drTcpQ8o+vtUqOW2wrAcqjHHqMzJj0q3jtr7vtosVnqGLPQDA+1NpHQvfZFv12Gk02TJY7uGN2qC
QGHLLkEjL6l+A+3luqDP/ugONpv9iLyZHli5gU9jBTV0r594s7Kd61oPjgOkvC4dIyRbfBtn7sko
bfw8GprsKJmD2cxPZQH1jggvTjpxfKcN+lVZT+e0SJKw77RbTqnJptEs9dTY7iMQZ2XLXI6HMr6I
sjQoYzMN0sa9RkD5hRju22yaD+z7l73sQqgoW0vUASkTexwvhq/PeO5cnUyQfM9M6B7pJvwFuIRi
q+nqLajk9ZGi/2VXWbcZ2CZ4xxOqWYMDWjzFF56Ik2+ROdE4lM2UbdMijb9igJiDsUvwm2pavO1A
ZoaTLDlXIGkjIPBW62LlW1RkyXmZqyDh/zCwUZ0giZRHje7oS1Oz68i+PFqSv2gbGHMCzvs2yn+W
U3WgCIQhDU4N7trWzoCStH3x2GfDnnZM9WImkq+38r1qpYi3RWVuKwZw92lLtgaUdmc9emLFw3N2
mHVDXk7WhGU1NbRd6Uz3CEdtqqJ2eOIn1ofaML/Q4eXbVTFdBscqfGWsgY8w2NzqrZu8VPN4W9GC
IL6IrcsZlO16RQJBuwCHIO0EuQz3Y0ObSm3XVL3eAc8OlIa+HI1N+EH4u+bqyuB+05+abxFj0BZM
umGHQnqXV+1P+jBJqBWzExiWhHhKYeNblUYTeMyHZ2hR1EJTfW+15sHuqtvMaW6KYW72y+yIGz3n
Lnuz+QTG+1ohVfxySHslSAhk2QHqR5g6muVtX6b6bTquMuQq3Zlj9LVuAELy/G4KQ7nFK6OfnG5J
bpwF8gayhY2SzYdxqQZ/JPOd7OPWz+LVDAQZ0FNh4yTacGwHGaIstcg/SJzvzWh1tKgKunwGrVaz
9y5svOtXIx4tOrntvlGa7wQ1A3fud1rdO9slYuPUveNYLAussRTsjv1QGdNrNoJ6p74Sl6AscavB
+2vM9oJZixNgLJ5uKuRDmzSOBBEnDrYuTkACqZzVhm3mTXsr7+VeoROcEj5CfTmP16KsT0OXSaBc
Y0kdMcqDVzb1YRyPZZ4ercQCiFgr86b31GKDTZQzEYs9unBaTXl0kbi4ghzMxZbSLcGgiWdFVCIs
renAgRbIELOBI79wuIyona2OXjUa87UQGjHzgn2jTqlvcb9h6B4rhfO5GB8g3PQnr16OMVTFU+2W
8SXHREyddf6QjDQRE0sfAs+bnHvgkJwE8F3muWy33eLu08F7XiDXXyPQhUwKa9sDkaeI5QQz5lvi
yGt9nl89zrhR2rvBkqtHu0jpuc2T5ds0n1+rSLvpWu0kaWh6apP4loy2ELuNjdG9mr3jBZHCdaVa
7wKjU2+lqV8Jscj7FEPzBCm1b2Au9W2gThrXhpjvThjVz9K1b1xL3lucVWx7nAMuBNUo0lQ4eo6S
B7UizzZpTDupV5wUbOoFM6/csBbtRes05s7KJevaSAqCILMBv7kOjZzjSlQvV3nF1WYvTaHXqL50
vkqnbi4qbLx+BkwgmqZt4dAwtzl43hFw1lzHiWJABKRqKUvCU4s2PamA0eluUb6AEKDVhRUgLvs7
0J2XkTeEU01nnPNTz+Cl2PckcTHc7Y4VgDK2cdp1OQuS2t849lWi2TFARhWYniPExquzaWPGxrWC
2frk9d6ytVPaHqJywpSDsK4QVqkTFXw0tboDQ+bYW4X/PoowKMpGf+485UBhSmvFml8qI3sxWgIg
wB/fsE0Wh7IhaaDG5lk4Yu8S8TMa/4e9M9mO3Mi27K/UeuOEFjpDM3WHd6STTmcTbCZYbCIAQ2vo
Yfj62p56VaWIVEkrc/w0U4RE0OGAmd17z9nnW5Da5g+aaTm1QpAjGMvk92AwXmNOP6u2sdxDm3rm
uoutYd2NHBRyuZsK42yIRO2crDmQyK4B0Y/FblT+Yc5OmQ+0caiPgQedRNBY73vTWhkJCTrk1VU7
lWZJ1Fvy5mLzPbF4J4zYzHRvizE+Cjp+e8b00sTEC+Sybl9gaiZXA50bE9mA86Qo21epk117pAuv
sW5us6Bh+ND3zZF64tMrnIdEMkXjtj6MXoDg4MGq0giipVoBMenvU6sf10zQ5KbVKooBF8AeTrto
4jyT1hMnqSGL38teexutxnnThHazsUE/7q1QsrhNc/ttmAvoGOnkNg8m/NdH5rRHlQ0nu5f+d2rK
+6ZcrJuhn+TFQtx3nOBEmr1LWxxqTkzzZYSp6+RIOGh8r1XtbThgQp2NxcLaNFck0kjd7uLLfKAp
C+Me1fCd35mfqLwQoF0UfUE+7hkPkNXSuA8qht0U+wur5rATYc86Wvvi3XDNWz+2IQYDBDEjtwwI
0WsKqpG2YuqDFR3sQDx/qFTzps/Li71Uete35T0dWZaAgcatJHXKTZt7VDPdVpXlXQiqy8lpkE4O
Duw+MIllcvZh/iQzFdEOu2cpNNYdrpI1AcCPuOE35ZzNxTq3xhE1NE7VICYUMXZyxIIuVeqYbcch
j8yeGIjOLs/UeZiwrZkyLWGEYGR3yESGSBnjw5i7mMKHZKNi8I1jvTcUXD8zHE/gkiPqXXtdF/m0
XrKYUUeyfAac1q6S4tPqYVay/AkEF/PExMRUt7rLQcwR5Xare7EdF3nTVHO4dwnDiFwDxgMGPEHe
1jAGh7w1nMiLl1tpQiEmkIs/T3sYeXEImY+z06qczC2MxNs46J5Nk26dpQWqzi54BLXfrLTrFcSa
SAqhzst3soynFWxncQW3Yd1abvjNdAjKSdnH1nArtrV/p4b2aqztM56NEoS1tDcdPT3QJGOAJBiY
ABy/mzwOb1Vgn/KBZnY6ZtFCIaTGJHI7/C2Tc5Hb4LCzJqePAoVOa2xJkl5s+lKQx2gfGI6xYl7i
PMSm7YGuCK/SRPOy+7CzXVNGuWvdUNKvWvJQ9t5cK9abYQAmqq0jTMofZYevxpw5mBQVgxAv3MZD
HbtRGCzpATFMwclnaLrtOA3pruZs6K6kP9lbgjbcfdjO1qGKOd8wc4IDoDnLJ5FVFvldnykjCprM
fmLqep3k9tabMQ352R07JVEbwG7itpyP9QDylx6JD/1Bhh2vvyZ4gxKEj+tWm7Iy1astBvtBJOXL
qJbpToDHBpHpBh0Q6zbDk5RYYifDcVo1owqyTaCti3XfDc5GJk8pNkFqBRt69+zad/Gk9FuLQvO9
U7F5HRjlN9q0KuJkagBO9OW1IyGWFvgFonFJ73N3zqL5QmE13FuLM8lUvfDNrsMLihiU7Cab4M7R
SqJYH54ytrbJhtcNIoW5r9hzwDwuzWUOMFxR0TP8KWuibACGMBc9qbi4192s7pET0cAoqZL6GX0T
TYdCoDJYVpmZvXrsS2Yx3hXLfAo1UfDroZ+btZ6Sz8F5H7yGWbLMR6j2IZD1/lO4tzOnqFFcEq6W
c6DoCmSZc1W24bIPLQBz0IZuApgASl7J3N8CebsRmbqeh3JTar+PJG2te1nbXwGezxs8u3n0z185
11/hUkSj20VFS1m61FAwmmG6I1IqZSmH07uo1Wikn2qqnxNvT5j2zkoIL4eQui4t+zUOGyz3pOMs
uq456VkwvAtuAzOHivLOou13gYgbpkFDxDUOYV43u8phGUucnJFsEb6WxnTfNmpjNC5o9fmtdF2a
18h1CNe6kn21AQNyn01xcOXGwFXdhUQPxf2YdOxctw6Tjbo5qYX54j/7q6UKaFGG4g5PPjMmolI3
lSkwM+HhiUKzYWkNJR006EnfNNE9kTeFLv8eV98mU/brWKD5ApV2LUV/M8NyJsrjcxLO2dAtryY7
1I3jmIcEvBiFhEfSVaG2ntPQz6hZyX1sXIEhv/W+Rc1mj/lN0zlXfnOBGnuG+iEqn5HlGBqIUPzU
AqlhvPQ2gex+HpcrMn5RZzsFKWCVpG9nFMtXRU5X1LVJu3XQKzwuU0qkFYQOzPJos7NVOE/BARmt
8+zaM6IKsliSXWLZxs34z8FEAd4BtrOv+SqHICtfMyKbnucBfnGS1t5ti+PA2Emr4fEqDWjQ0j/r
2K9uso7u4jbzqLNnx+FZru3+thJ9ekwGz7gLR7t7LTJfnNp6Dr/iMVPBigCs/EjnwdzGS8D0QkMd
rFYqx0emCS8/MIck/RoM4TWYhsBhdBK7j90o6p01zj5jYD+HFaBQ8IhiYV6ivZ02yXlwPQjxTuzT
0mnsrtrVmQMhpAiBfQ+SvJQBqOfO5GHcWo70ToWqnJfEvoxwzUnd+sLlvOO3yOZmeQSaMH7Sv4WE
EafbgklRaap9M1u3om6yI3dLHfuqdt5MBPJ3y9gP295y6k0tEYOmF7wHvux1PGIflHm+7LSG/S0a
Le6dYLC+yP8xNxZRzSulY80RsNsFXknjn0r3GAPGDEX/DfGAzUQVJqmcGjh0o/uh3PrgmzdmCNIV
0vCKJyh7y4TmbOHfibl8wHHyPJa0ivF/+bsZa9QqdNVl1urdx4WlN6R0XcjIY2H+qJIpOVVZw4cc
5/gYtmN+q00sCQVehTUTEb/ZxsXAcdt86lSQTFE3G1geG0nAqeo64rSgz+qsGRmYpAwgGitDcEJ4
LEyV+ZrQn2tcakh0hy68q5MuEjUbmmOkG4T5l5etY/yLjOvLtRvCpEWOVMZGc8D2EGWMLd+kTW07
ElRBUQeSEquccw40zQfZLgAx+mw/yGSkVWeoy/zQO9C5DzBOIOlEReJDIK6LcaXB+pIqGJsMBmzZ
ZQzmAvk9bbr+pDvL6veTgrRhVW1GF+f3wzaU1CJ1X0cxjwhEFGME4X6Opb/2S1HC56Xvki5jcuVd
6H/M2SiOocteTT0zMb/1k2PZpxPBUY1xGHMdQJkYAcOKhom1r42rPAfqirh46dduaejbdg57oqUY
X9A51ujzOUcni6fJgKLyWQ1QMODtDHb1SUpWuRmMZrz2YcxsoTgVML0c99qCsbkJ8L48L4v4YrN6
853w0AB5PdKKYPNvHMN71zIJrlsgYGxzurqh0+cx6izk0ZgTQQZAMz/UBPbx9YYGbQfXejImu4kj
WrUjCCBVf4He7vaWH5QOVQLk8LJqr5NlYLWpCBG6UY5POFIcD19Zn+YPwhuGl9luRBq5ariAH+KE
rr09LfEYkcvlP862N+3l0Mo9vSsCvZL+viqm9mx5rnUN0Mw9zJbGA8tifV35U3sMpYvuSIg43zod
4uvcrIyvtEO21eZD8kHagLmXtpoY75mzw6bcSzB2UJ/uq9QGx5Qt5bgpujk+gY6D5A95DqoZwFmz
79jcUI5QfhUnS/LN9+rG5ki9odL2v41Wcjkb+vIw5XRrSrS251aBPe09pC+u31gPGurqQZD0wbSK
qgdU9KJOFV2U/VDoBYnYOEHvcZL3QuGRQYGPcC6f1OFC53tGitdASob0ZfriqzNkuxaqUTfos9tr
y3DSJ+YHZCQEsCI5nqUnNFrm5UQIZm4l/GQ8QMSaPnzQQY8WisubuibmIalv0K/xfVumsY4Xp7hb
Qjm+tr0uvvd16MerNnAYvDloeOg4wKJ6kV1QLWvPIA7MIgzgOa0GYCl6uAVnb27o5s6brEU3JyDJ
3mMsHFdOUaIVmcfsPBaC4rLPS5j0g6U6muR5fLYnlqHO5LU2s8o68m4RhhCYPnRuml8a7+fBGXpH
wegp+La6OeC3D5NXo/f1TRX6qMNolpC60cqDSerJVvZAp5a5GrYIyYfrYGoNjohpGqUjqatwxLOo
Mfz5DBR5/GY0sjzzk/Jraj3vA3gdwxiBsThbFW1pPSEWyGg/lq44pYF3l/rds5vhSUkR+UaFlxLA
WQeEPAxkgpi0zVqIv3Z+Ark4EmOkl7ceAPJR5kv5KoL4BzR07yzQ8UdpWhknkaCKtGIjOzh5WxKw
CLgIdXCyHk2PPiDRnceSQoMNvUw2EhA5erk8vXOCAqJhqNL9Ets+XYWhPMcxcfRTUmZbdPFMEpba
vyVxVV4Xog835NP0m6xz1iTsoHwbNHgcK+CRmkcaQEzOWLdySR68a7/gSUpOjVTTG0g7OoS6weDV
dn34McZz/FAmdvs0JWMR1U0TfiZSiB95UYzn2dHxqRMzDnTGX8We6QKEAx72cM8c4HJCCoLi3PJr
Q52qVPFVEqbxjYwM2uhkD5ED1ea3BklEkKHDtZEX/ns2zMBbqXI2cdsECaSsej46VlPS/l7olopC
nTR8j3VXtvyZieJ+MljqQ8uwHxdB1iPeC0lq+sA5y+b8hOaKQlcFNxK04762nSlKnLH/UbkWHGez
ZjGp6dexAvIrYEdX+7KS8jSMsxdV8Jaj2C5ollpI+Arktycq2lTuDVpT7QqRpn+fWCxeXUnOWtbj
5Ade34oVVMD6MKZ1pa5Gr2e5djsk0Tw5/VcfjI0DiooFTblMPkc64gdGfeSoJAj1ljC/iOYakyJ5
8K8UCSvbfm6Tgw6X4eiOcYYGdhAjk7ve3RiTMl9ihQ2RERpzuO7stDjyTOpagycoSuR8boIHSzvJ
iYyF5RHreXfs0qnAlyPciyKvKs+6cFFwjpV1nTF12PTY+iDt06dHJ25s62TqrjH0p3eVdJwojDnX
wb2yabJVzR4uoSLGZBbJdSlo0zNYNsjuYApUDfX0LO2ZJAl4NJdJH9onaVZfDllAZ6398nNWaMLX
gAhZaV26K11pfmUCbPfWd5dpJ9AQbxnVcWorGP5wOMKJsWo56fAKAY3vU9eY174hgNFXALtN/zzG
bvhCR4CJU1s9Bw7HPgdZlJ4h0GdEs++GtuNpJTmxW9Ve2JxpfeS7lhV3WzVCfbOK0btdlAM9HJ7W
Q5jEyA4ZDptPGTPlBXVypt/JtaFX2dF09LxYXMBUsfxeOnbXrgpLLA8YydN1rsv5SzloEiw/Mz9o
/qb3zH7oDC91hciqNp4lkIMV1LkUbUkxIjS9RKNg5LvNYb9GAylp37WIgR10crbdtWoKc292HVOz
ukW7YzLI4WlPfRQJ6HTRUPlg7z0Ych8WgYb3iRF428GZzYumi5tInrKKbCMRURI4w6bQeLyJVpg3
E9I0SO5pz3M5zi6bhtFS92TneSaHxTGbey054qIHyvhwaOjAXjYOp0THI1Qgzais8Itjp0xqQppc
vndCczN7eMA05JareurEOTAYjZGhMDwZdu89uTC/d3AVmcCKtKdtMKtiWekK63JBs9VVbfVJBHwH
Y6gvKQ+7YVdhhGe9b8KnlnDfL4Kgn0eI4zujTq1NwQ8kTGLurjm0Id83OpDPQNvqFUf/9N7MhUHM
Ar2X1Icw4YSa57MMxAvapORIhQF0rFjIHkiyyylyhhlvBHN4Thg7n+tWys3kI79Lirq4N/vmLeiQ
0uqFs5qfGAW5Sg2G5rieGZb08pgtlv8ARJfhZQuDcF10ykOGhcadAikTW6eYshfArFfWVFMakoR6
FMrwXkelsmjMe/kdARcQTsX55wDqQz9krWWgFO4tm5Y5zc47wq/7a7QAxpFEqIKeuNNleyn7+jbs
5fLelKl8Er2yTqyD1cKj7lkfVmiHn5A2uw/kHPqwjL63G5gVffKetS85PI9dDlPvgRSsJb2O2/S1
qwuxZThg3/ijpzln9P1wV7KVP5e56O9xveUoPg0WrLwSJ9Q8y1qRinuAt2Sy0FkfszOUj509DVPk
9xXrIAxPf61wqwo0tak4gcsbryffRRMt+bOwDbzHxW29+5Kcinbl+ISBbixFY8mQFi+d4BFZkXRQ
nIjv6ZiRk7r0FNCqfvRyFq9ouLBwqPcuQq95bpk1VHlLhFUek31n+cgkEY4Y8c2FM7meqAHSvW7n
zgCawpI1atfc1lnt35iXZLCti5fshej2/BijFD4DvfLvZnlxYIUGleMKUqP16IVLN62AZqE0VvGy
MqmYN87gJw9mTLZqb7fu1Th63RMJK/Ia38uwcpuif6F9DGpODQhZHKSYUdXAxu2wpTw4kmxY8PjV
eh5aFjhCDHfNVD4Edn+ySUC/HibpbOYgXq59Iu6f1SWmNO3ri3eH1mCX2X40JZSUFKI5arVKvQ9Z
Azu318FlWG9n+9YU3caaZbatK0RYEFrtx0K46XoQYoliL1XRbMSC4AxDHiq0wdda8qN1qu3tsCC6
Tjs/XsNvoe5b0KqWNJJIwibrQF0ryzCIHnXsJzdULj4Jo7xLgoYgQdKVH3Qjyq96xOS0Ks1R3kCK
Y6bbIRLauEHlXWZNrr9Kl8R8c1Ainco2RiJjBXrnmUKcM8sd6J9I8y3rpvHouiU7nB7ME9lIybpr
jfLkhH1117Rz9uxkSb/t6iE9hlUpTxMHhyvm9PSZbZLbVw7V2Jp9lASWwJQbiv9gU+XCP4WTP0eZ
tpPHhpPTs1L0rLXjxccxUXqbNV7wVcAafnWRFn+fYLMC2Wnl2iPih+LILbdhgbUIPmfp3Tq68988
0CirGVAzHhgtw2wVZDUnsMxPn6CzLga9WTrBhHPb91p01Zo5g3OgBxy/ghEtzokTzDvVZvJl8fIy
qmp/+Ugap0a94PbXpAb5+6666KncJdE0k0dM+gatQ1PyixvCyD5LVKmPIiiG46is9krjbr6SQEzX
0sniO2NGXLPAQo+wa0Ba7itCZehRfCcSPLue3CH7nKCBbua8Re7jChECTR5AQHJ0SvMN3GSK6YFV
BaijQ1Y4+HTk/yE9QpWU07tVhPKrlfk9p7t5301gk0qGEJ9oz7trsv/yQywvmX2hx/vHbhqYDcTS
MX0PmnrcpeHC3tWB/aQp118FtIrWrKqMonkpbzrcLWRwoF7Mvdk5kA81vnFUT7+DsGifbESu6c4o
Q3FlBglogrBhtnCxHhHxpsvkMYExy8HJMsK9489upH2u6GCqZxQ4AScp2vpmtvHUzO0yUZAOHv4Z
z68pd8TB0Bjb2bSWfkOh4T9YTcbUDkdZQgj4ewcG4JuyvH4/DxZp6Z5MHy1ZU9rPnaAxmdN4aeoU
TZlKRm7o4M53fu17X2CINWkGPLI7GNkTVUF8xSJvMyW345NE2PjDCMCiyt5KIeYaEyaippE80Na8
9JqY5zH9IsDN3Tv1GGxtZM6MXULy4LJErQXvDcdnVFVXDW8lp5uhzA/tpXCiU6KvRNuMnxc+2lOS
ikrQjGUwN/tB80XAsr8VKQI0e265A6a27qEB0vywL23fdm5P/3DK1NKJa4c7N0mKTSY8fazJuDky
qbI/TK8xX8eSWCmCFqbTMtjZs0qm+aXuc3wirYk+4zjbgzpMWmebqZfzxgtJBKshSUZ+g/gYD41e
MfAlk48z1EawT8IOrpTz4XCIOlbYHA6gyadk9Y8sb8K2NtNkP8Rhuy+V0//IFoQ2CJhZKkt47KuS
fOnvHMOHDc5nNFkDvJ+hmas1PRNjV6VJdwDrdUHE2qDHh+V7yyT/1gsrdJkTdAlrNRBR2a5gITFK
dcviEVC4CUidCQR2wIqpcNm7imEvox4UmxyLjqYYir3ODffYTpdKOc+nqyLR1T7rwUhnbcLAJfBn
+bz4inklzyFTKs5HZ44UNwHA4g8vNcWD6DUa0y5XWCPcpEV1leZAl5EsZg7gNJDZuPHQi0VjxSvS
9Yl8KGfjhdRWe923hX0FJzO9qmVLcteSzlgzSvcMbzu4Ir6yjnyzn7dZptPzP5x+pOp2fbnvFitf
O40RbhU8hy0gKIAZCjFvZj2xQzGB7y9+hh7RgblqxUIxYTT9Z5LE6EctkqxXjioXTQwPj5vv2+0b
60O1oTJZtrUC6T3o0larf0iUMzMYfm+XcbDBQp+i5OioZv/RQw8OUqdI9zN6urssRjpseDrfWG42
7SSVx27AFPS7Bf5/jM7/ZV+cuP9/o/OD/N627//r+L2uvv/Ee7z8b79bnf+JZ8SbTDhMiBPJhh71
f7zOhuX8BtYU4IkHhSUA/oET+b/NzuFvIf/AEb2AIEEYYmZnJ77kVHu/hTYm5zAQ+NwJnXH/rZzq
iyn+/xmPyf4g6BqwBgpCtiV+v184Aq3ueduX4DAUofWuCSNG0Yr+9MNy0/pvmAx8zl8vZYWCYDes
2q4nnMuv8ge+Bt3jrGma+bKY0g0nwnXFhhX8DY3hzy/C6AlDNSRL85fPYyu76YlrPrCzoFKy8aIQ
NPl3DNU/uWkWoEc4ua5lIsj45SLzQDca59+Bm9t/eYK689I5ObMzxbd/eJzufv8i/kg8/vXjQDxh
lAKiH1mpCWDxF4SGV5lTGk9gtmHXMa5PChydzH666D+5DNhaG289jvxfPlDPxI5qSh1k3GM1SNt4
bZpVv//ri1x+yB8fNe6X68AbCj3h8lkumUd//P4zzkTs1/grCCveDVN/6YV2Hn7MnN/qQOBDc/XX
F/zXmwdJwAY0YEFYCgBG/3xBG/lBO/jOnjYEA+gK1BU83b+DPf7Zp+LVxrcP6ATa4y+kEVqSE6YQ
Zz9KN2cs08QrQBTTyiXKNwpa1GF//Zn++nLeJX7njzexKNtlXAxrfzm0bUmHEeseSzn91cHdso40
57++3C80Lx4+k28LOCt0JFYh6uCfr7egckIKWeFYnaq3ujHlh2LOSUosbX0G0NLSMb7mIL+bvRE/
W2cSHbVKGVq/m0mQLAh7xQhBtir8V1VacBWdZIaYP18iBDirofnH+7+8dmWDzV0Rtr4f6twc33Mq
COPczrbNtbuusTZ//cF+fYWFCbNEOA6fDN6EZf6CxIH4H0N+HPap7sSOWNj2prQDl9igWP4NKulf
vzGY0II1PgRnAeru8vd/WPZij6CdgjkQAwdzY5CRsx5aPX5nuk8+JU7d+W9WwD/7ZFzGtC3wQsL5
9akvGm11Kmn3lfQZHEyjRoCNIqgw5/zxr+/hv75ffDJUeJBOwXUJ75dncaZbg6uh2XsLlVJX1UZU
VOgQ/u2LXJZxdkC2DTaFX74oht2ezmIkWXRSGBxB5JJTaW3/+iJ/cs9gH4LZ8xwHTdavS5PtSINB
aLkf+1qhQWDsniUIXLNGNNf/wZW4gDDBPrEoXe7pH54G3FTMdOd6nwUtnTD6B9uaNjgj29T5t1Du
lzeXr8X04D3BJnJYdX++UqNNe7aMcq/R5aDgzBEF+unwN3v6n904O7B8ATcrDCBM/XwRYqAbs/Pz
PVU+ynPhYUnqCT2R1eDe/fWN+5OHTdicTy6AOArMXz/OVCa6iXWxN0Kpd/XkyKh1mTH/9UV+Zjn9
fs84kYFuZN8I4Iz+/HG8S8CVw6S89sN3oQp9o/xB3Ux4h+4re9Rf6KvV239wSZft3fUc4KLBL7CZ
1EyEPemMFOkmRQdxgZ5MVrmHq1bt6TEohbOKRK6/vijnLT7Jz5sxB1IINxxK2bYQN/78SX1/6BO3
LXadZ8E/Hsmo+sT1it+x42WbsE2PNpgG3ds4Y1T/6pht9kE0EEYq5kvYGjjOmsznqumkp5yShWTX
9sqbvfbFDIKsYkiVMDhM+f2z1QTHcDsWRI5t0rwLQXW0IQNbYsoC/9yltnuLH7ilWhnrUW6tosq7
e09WjJn7BuRUBCihR8hPqx9AhMjpfAhmeuY9FlZ4yZKHhoBrAjpPdmtlP6QIm+4q1tzuTRsb9SPt
G6W2aGtMMJP5tCdVFUMhuBekIUyFcew23Iy1b5VIF+wFLaMVDMwXQW8AFwjzWR4A4wS3tZXFrx5D
vQyl7yUSa87jH40rOnc3U3a/FAMpvFFW5JT7XpNBba5gZMTdgOW2FCRUbJPEGvNIpnhtg7qvobkA
3yCmpEJlFNF/JwQlVE0OPrJpw5Y8Db/jC/HzwCL3TrOIN7gkpihfSFUgyA4J3TrzvYsmNBA4qRDI
ui+jye4b5d1Y/kg7nd+2LGfFOnb6+KFpSGheJzJWJMIlOSnw1Wx90YhP8DN23vhqJpbC9onq6YYw
Gka+dFn0l6FVa61iEt9Q7KVlDCA5K5rrXlvEMpP+ghI1bqre2yd6qKuI7FFSrCpDpEWEBFrfD643
vIZT3n/EvGCInt0EfkqztONjRkPpPlUxExESj0vhIBoiKT3q7clKsetLERxHRKXZXndlfl7cunZu
MH0YIGEsq961wVxYuGv8YIe64NEz6iLeB5o9D+SaMnHiTR7h4yPzkTSe/XHd8K7dA8kjTM/pK+eq
D/L8mxbB8kY30roJZgKsOfrP+YYmfU6cbEM7ZtUyBnxMvJ7UYbE0/kupAxzGPju6XA+6p5xRPq3V
La4rRnmknncfaJMwu8wpOdEREz35PqQZQoVe0mwIY+hZa1fVqrzOSsBPPB4tqE9rmosfiepY1roC
vT16nzJ9X3A/k+KsgMI8KaPjbi+0jTBO9H0uIxfj0oOYSuyRBgVlT/Xm+PV6YElBT2BO2AuDNMG7
0YDTvkl8xrVASzQFElm/czSQtTRHoUs3h/NQYkTDmBrf0KUkoBMG3wP6cBFUMy7sNSZSTBlvKX16
XiRz0LuUNa3bEPuFLSSg6Wydl9gyzCgNvPbZs5q6vghqsQRrXQTfCtzhCiqsJiI4dJch3Xj03b7R
nZ5V5CBtxvmXMCdYCzPJ+4guRokcnv+LbqeFXzXz6QFumjQtP/NZywcMG3Tp9cSLfqt8vwQD7ZXu
j0LX+JuXrgIjsZQKiZATXzRIId8FQ68yuPCVnQtrhiZg/Ol1EkUyNjpmpyYJawWskA76MrqWDEeD
l4595Nb2/JkFDi0fJf2RICZtEwrfxkmrVk0qiunbPCpXhJEqx1o462Lss/gYa8cfVjpJbW/VWshD
4NF1/e878P/0Xv6LVskfdrV/Sdp4RKD+U8/l8p//3nOxfsOCRmIohR+HE9obVH6/4+UM8zciepHd
XP4JaKp6gormv3sulvWb5YSCvxYuLQrL5q/+b9PFYo8EOc5RlGKBzK9/BzDHsfKn7RfEKNUHP5+D
DK0fft4vpSkEBi387IcvcxcWBI6TIwY+V98M5AOQUe+H7fKO317fOhBtrGPazRncVxmmt4ZtlT/8
1J5zlERefMe2EX/LbMd8S6dcPdWySs2NbQ8X/pTAcrQCdAFjHol0/14bNuIKwu4ZU5gQMPDkWA2y
qFyMwwlZAyl2TCx6n1gzn2AJGqf1nVO47bC3m9ZUG01E3Ks1da7+rPDyWs8WVpJ01+KcIfA0k+l8
4wW5PIQsmybqMctrnipLoU5aQ0L2nhzDhvHDACzYuvjXm2gs6nzejH7PfonQR1nOBnOsDonJSo3h
4GlrJOe8IeNvy6DWyu47Rt94qxOEZ/GAsuVoJvCOIODm7Tbz696N8lEHiMnSrv0gK29ptoHXZwNo
kTo/1SSo7CZUafJupCGaJuhVLXI9STt0ymU7yXbUp3Yg345YeJ+hdN8smIJYqmSA2jYX8VFLVZGT
3PjDI2IGJEKhTarZduG43ZG7V5dj91XDR07WluGpJ9HNYN6qWQ5i28F/agCA2AnuKMexvkK2YvI+
ITH8cPsquUYziS0sa91pw+4VQNICKFJv1WgJLGJl8uXGF7CZ54uOVPsR8wIMtcIKSGmhdbiaKlxd
QY6NeEeZAdSobWpor6PM0awadohdIcSAY+50ljXHfoFGBmha5f2qMXOjWAv2rB9DjEBpNeQ9T0Gr
C/goHlmR88rLQjaUulmar448rBQHugCM1/XEnK18M2WhI02Rjb9ruvApQyu2GmstDUZ5JWq+JUsm
jjiqiV+6AvUlCQGZ+04mw7UM50rteCNdDMvxkD80Y80H63LQgTi4SJnn8fSJrhOG+Uy6HRDkS+oW
a7joCiTUzuQ/YbJmaDNpH7Bb3PuAe9D5lF9eg4gwsuHwLFEXxjO5BAHjgw3sM1QsspHfF1wZbLbk
f59tWTI1JuW0/oD9OF2jIwhzlO3AViKnFExBdVNUL7Ow+48syV1SgdPS/26PgPYOegmzjySEnqEB
7BGf5xOruG5y55LZmBqGjQvT0y0W2QGRRaZc9PJ56iUIXhOJ/9usMgaJTFLwcgtCP9dpjhrOrhg7
ReGc4RPMnH46ZIsNhiRp4Z2VCPh6xpgzbloltbNmfGOiph+6y7mp94o3VKk5osC+JsJL5jaqRQ78
H5CtoFjjlOKkSlox8zmfdHqyCu0RAFEyVwQN4Ds1osXK+FV7w/YenMzl3Ig8s/+AHBA2Gx9oi7Vd
iOHchfOYCgayhS92wWS2NgpFwI7rOO5T0sPh/z71TdwY62mU8feCKrLZagbP7XFZTBfSj+X0ahVW
c3leBiO9cQtGThERaNn3OXXzpxRFurFSPPftik5XeZ8Q7DoQyYqOHeAfp+eR9sr7QIjKG08MKRRm
ngf1vmJFCfnIsbryO1KGOO9joLXDrJn+N3tnshy3km3ZX0l748I1Rw+YvapBIBr2FElRlDSBqUUP
Rw84fqdGNaivyB+rBWa+fIxgVIRpnpO0m1d2BQTg8OacvddeFIqTExBK6yyZfqV2jW7M/jUmo0ki
eTQ4uOt7gpgtfAgGDEvsz0AKyqa9cGfKfTjPBgTKjt9Yu5JUyAFASGbvcL772oUjqdn/o6Dz7xWe
FZ518UR35e//W/7toyz+/n/+9q38+bcPzd//b/kjqX7tr/r8Ff9Y9d2/iNTSl5WfUQQB2Gf5/idU
lj/RTfI7yD0QBjF+7BT+a83/ix4LbnL/tQMCwZg/+ueaz14BuTBr87JVoPZp2caf9Vpes2v++9AN
W5xuDbVAj03J0tbxD2rFaP+ipq77la04KQaIU/2L1kzlLmlUg5u8SzGUuHkfXrqIr2DNz7F5xX4c
aWmBCP4Z3kL9YeFM6qyASGlVPWhrCkryo4EC4jIMEzp7QF7Xbx76sR7Eclt7tw3lnW3UIrrkf3X7
oJKU0RTKGxeBfwUfLhx0/UOcRJw9u6xNEV+gCY8J6X0gmZhsGwQp0T3xL/VvEhvMWzM3rSuzNaZP
QC/LcBPVnn49EUSMXEobRtrdVcntm8LawDFUm04kzg1QXp2Vg579jwY7+i+RDNUj5KsJtos5fE8t
hDEaSLrNEA+ogUHmpjdKGlsCxqGDEt2NO9qdMwSJlKDb33YWekFFSuaNmUN66SsIIcHpZ7RfOEJ9
DXyYMWdDlvZtcGhLnexNWa8zfC93l0dEBcAU/h10d0A2jbTIBaUjjyrd+PeskOBc//k//4MW1JuH
/27fD/3rW5d8ezsJvP4X/9z6+39ZbN6Xj5qKO//AYP3HJECzlbIh+GjOg6CWfeu/N/4k79kWvZTl
DQJKoND8r0nAMv6ywEmTMUYJmumAP/pf/7mX19Ye/P//fzuPmrype0stm5K5sZxNDuqLvW2hmCqT
OCgN1GzSYanzykZs3zyPIx/sa7vuzQf7ehlH6CaPYAmLOySh56NhDlhUqWklev/IoVN8qh1B3giC
p+YxnGT/bKTDeA02DDEoeiY2eIPwtYbMoUlpQTK74oXqUYQZpBw8NiUKZjCq7Fwj6ckpPsaZyovr
DPs7siRT2Hf+OMSAcMocuwWEj1RuTGPwaIOZuvalCHX9acyT9NOQZVO/U3Ap0nVcdP4TyZy4HSzU
eOswL9PrOtNJ37DazLv3etPvz3ym+1XP1+dPF4YuJwVXiwPeQblahQgxc+p4wcxRpyn9O3f2nqzy
ObIZb/9aqI68guX8dvAG9i50MB/McZZxTuJCddS/YIC/q6EcOSaZtaO50SH+UWm6QmZy5vftT0OM
KYvjK40m5iDdQGLCOH47DUVJ0g9mKcJVq4oyGKQ/bqI0J+YzdDHGMdeuDLs7F7D4mnDw5se+XpWl
0fKIE3VcmqH7V63p+y5ysJCzDbRLAo4TgnHJAx5Rq3yoidvmVEApaTtmxryO607ucF1UxNnp3pnu
inWwVCGMoKXHp0+rEzcB5Mb9W2mL0mZZhbvdOdLGttDH9i09MmNaJebE2TeRYqCE3Vr+nUeHZ8JF
nhe3ePTs5AILh19sRdcv8E8dj4AZNuoFsVT4aNVZ/6D10ldX1EIXWwLQzZAmr9LUzkp7VW3rhvhz
UJlaXq76MR9AiUr7Uz5b7ffW7NubgiogToDatb8vsw0hbBDR6YA3lqM2jUzVIzo3vQxYf4s2cG01
0RmyW47CuA+JW7bb9GutMnEu/mu/g8OQ4Yk50NdA3tuE0x2G8drAQWepYDFj8+2h+Dn1JxVq6ns1
QXA7/VG8RontDRSuRaMQqj5bKmCFzMBvh2fRVa1DmUADSgVWpfI7j9NGC+3M1MjDSjvBUcUF3NC6
hrgD6FJtirxuHuxUEqE7yHIBEGn9jW3GwB7pSODySPGeo/I8F450MFG8PhWP1cKjs08r6LBpC1Zn
Ah7UUiAotXFXpD7ts3YGqcyEWT3muBzl5szDOZgylktaBsoIH7EHsDfP3H84qC6oWasl64lv7NHO
Xe9XT7XaRJc7mJQRqwaeY5FqExhMgSi5UCZEtNFhc7NJ7Lb/ZjZm9kwwHkJfiPvqsgZ5WFAVyIBZ
jHYxPCcusdHBgso3dqdvfr859zqI0LrY6JiWBipSlf17x16BX9HixY5V+lR5il0YrRyufvoy76Y3
REO6AZ+LZrOggHYwftQgMyefITXNlqXuu35CLaqMJ5q25YNqvDHw3NQ700bVj0wpfB4k9bguKFjj
cPdrRy5lKwS1K4Gi01nNoZpTGCS1LYHq9HAiKwWiiaoSbCAX/NUAykB0LC+OmX48/fuPPGZikGhL
shuxIZ0to/bNLtNSw8z+QmpMtFzM6cx5GyVwME9fRT96GVqGKJyoGzLa9i+DURzWGpYLHIeDuIQs
Lkkug24RxPjFM9hSlvV1oFdxGRoVTaLMmwomxAKmgaySO5mTt4ovPpxAmMfGHwmiXkca65rvu8jf
qOwebrSVBEwZmx3BCnmMq7IX2iW7nejPr0KZl+Iw+j99Wdf2nwC9S02ijtVWES16ZMcjwODKMF9O
P+hFH3EwHfKhL+o/wTcDgmT/Kq7XOfo88ZxRYRdbjWiDXd3R+w1rc76bnCy6MK2eJB8KNJenr3zk
Q2ILirSHEjg958MYYSPB5pjisVqpLO6Ta5njr9O6Sd4Kx9E+u2okn3asovTh9GX1I4vNogFD1Yaa
yOLi+7+YCE3RW/CXgMkkZpBoZQ4N3YqBc+CO1Vg2LwgxIPuDU96l5VbNNcpZ4k70JQQ2d7srHV7Z
rR2pkIW2nYcz08uRSZ/PalkQaccj51/u/s3n1esyYXOOB19zGx08t9M/RDC2IOr483Dj5XrVbE8/
kGMjgHVwmc3Yur1bZuAkJSBmUFYzucKqKNr52ho1+b2M/Bw/sdmuE9M1b1Xrqc+nr3xsBDjLuQZt
HUa4143Um986mHWdgzyB32s1xiZvgOTo1TiscfqCRcVBRg6sl/aPf3xVRh3h4oIgYTaoByN+MiJS
aqaeNU4UHNTHOvoCHAZxV2OO/bSy9aRPSOKbi93p61pHpjSP6gVaL7apywlw/9Uivi9GODDwJVin
PAadbC9arTb0neOU9VVU0sWGtiYqbdOxDbuCkWUOV2bRa79VpzDsjAXmkYt6EOJ3YoRpdFFk0dKW
zwoMiD0RFtU68Qm4TApzNi58gEBEN1JdL/Bv4mfacB6bR7QNJBt4kUVQDL7ttr/ArgP0EyiUslbY
6vC2tCYkkmvw/q1NXT8pLkxsw2pdU3V4NjwcY4GhgWIDAwgC3mjaXKKxh3e/cjt3AGtqtTCQ3Cnz
G1yDvT1t+mJsz0VtHflSloQkBGbstil5HCxElJZBTguMOYVvdNdgCsZNijcUOF4j410flaSRFxkx
mUM+3mi2Ja990jjufD9FYpfV8tJTuBjS2PTvauhP94M5cso88855pQezKxO36yJc5OMyDudwZdgA
iwd6PIYoHVAM4xjQvxrOyHeO7No8l78fuQtnH4b2/sCyADwp3j5brrjivFF4tAuM0aG15lHKWnuh
VDcUA01nDUqMmJDMPRe4emxooy73EPL41C+95c/ffMndmPWJUg5RjKmmf9YN1Qapb0RnVIzH9u6c
pxCVuZbBhLW0Td9ehlNcITg8U1OobGdr5YvFRPR4EhdDl7LRDawUIVmX0hLGzjaaZOvVU/IBe41/
WdF/gBdM4O0nsoHgN4tZBL4eW9FKpQg4Tr/495MqXzoRoksdhzlGHDwQ+g8Z9lmW1aLEhIfKI96U
lcBKg+3lbla+fqmi9GXqhHNmVX1N6dofchYb1GX3zpWpUR5Mb6MWwfsZ2DaAK6C1gXzwIjci+146
40guhRZdyBmKTaOmPCPIof1WRFF7BUBQ3qDAhngFfO/n6YfxfnRwSxanGJ4Im/PXHME3o8PGs5Qk
Zc1+SfOGdYHZOIjL7pzm9LCyzeEFMRlHO9PjwVvMswejY2gadoikdDaYmrd9o7dg4BVd2hgu9w67
sY4dbHwcOf1/mXUR4vNORwIfqkKt20RIC2qQWW5o3cMAboY6RkYj8weDjsuurGkxDjAjv5x+NO83
I9zz6znU8Exi3g4OLWQHF7LrqBWMo/xusSJUq3yhaiU2cq4zk9H75dai5IfXA6yCQwH44PnAy5Ca
rng+c8gJpZ8b8Ippbj7TNnaeE4llNreV8/30D3x9uYfjESUjQelLw8F9t90qqMEButXQccXPrhXW
WxHazNJEFhPQpcCJbzQcaRCIZrIxsxnHF4EdRJGieYPTaDvVGUX+sUfOcZrKJ7UGvpKDZbg0iW8f
OU+tJonrOKonKlJaNTZyNSZTeGZzpR+ZCBbvjEWfAZ03Rdf9QWnGDkUCn4dulJr52OMWTFZmOtVs
PfB2+RmuDQ1ybUVUXb0RaNTVJhQxBPo497omIHcTmDGNnGRHgmQ8ffZzxFmA7+Iuvffr0k+2NNHp
9kL3iPWL0+/u6L0zUjjq4DvnZ+zfOwIC3c2WD8od9PGB/ABEqR7CCBhN4BkhjN0aYZ8GiEet9sxY
PXLiZcKg6PFaQOfJHVy7LrO5JQ0DUaByhyuwE7jaiNro0kBoQ6I9dH7e3nQZ6/jGR3CX3QpznD+S
BpOG527lyPRFpd6kVEtBE9HMwXejaN1M6B+oGFll8nGsU8DiVeSumsl+9iA/XQxA0cBmmIShzNrw
ucrrpF3BbE0x3LVTkNo+e7WwQut5+v28X/epP/BeiG9byu32wdhKCEHMnSjCUx3p8xfcLMChWmno
t8kABHk3Vn6DITiph0ta12ZyWXHgqJ5P38ORh8PrXarZyIh0jhH7Y0SR4OQjZomoZlv1inFSricF
1e70VY58s7RVeQE0R9hnHE5dpYcK2ZNMIqPrIw2x6zQOpJGCrtKkM51Zu4/8JMdgNaH04Poo8Q82
lqmE2drnbGYak/LGCg9vsrLSBHXL6R919Dq0fYWJCl+Qvbn/6DI3S2w9Wj6vMqwvgTYNm4zIvzPl
6GPLIoJ19NUUEi3segeXcfNkUFa/zHc+MMkGOOenuB9a8zJJZPvVKYwYZh2KnbXKddSyhN0A8dWi
nyAh+obgifwb/DvKaoT8/S6SqEYpAtwo4C9D3gU6NQmkckX+9OcPh7IH6nDuWH/nIKHCaHvKHPj+
J0/fJB2aIyUq68wMt7zKg8WJYiFlQ963Q01geUVvdiZ5UVP9iLiKhjcfwSvW8cRoIUzJ2L1hU9ue
GccHOetL6YgeHwnFKLcc1yIMeP+CdZxpLTtjdmcxldRqqrUXw4jrtTkjD44a1C5Aa6cb4SBrxmg3
rLtXrD2yEANKRDJf9uBM0Z97qPNbD3CxR1PX9yPrUmrmDUbwsr1Ju7Y5s/M+NlSxKtF8Z6ySgHkw
hoxZTnrlorqWnJw4o0J/05RQmz9/54vokS+dtilujv2HE3cNQUQ5B105Y79vZps0BB1A/OmrHJtL
sK1SV0Oh7rxb1Wbw2gD22XK1MvTXzeRU5qrySXbLCaVMgj+/GNJ/nfFFzw/1wv5PmmZbFE2uUA/F
RXyToO67lC3VJUtG/pmd/7F3xCfumh4TCsvCwTtqzawey5qhNdvknZV6017mHX7x0z/oyCaSRGLc
NhaHzaVds/+Dsli5DVQhBnCCfIQ9f7OVc0czuX2cWkRTQ1KfeV/vfxfdGj4XnD1My3hR969ot0lT
oWGLsCKgUof0W93bHQFup3/X+1GB99j08MixMeYEu6y1b2YCXS91yh2sY9jx863Q3DBewRd3QTvE
0e70tY79IizT9H8F8wBnov1r9anexFrDtTjQiHXtaUTT1ISKnb7KkYmfmp7JgMA3aXMKXX7ym5+U
QYIhe6QE5zm0iFhyZ1pNehFdzU49XvQp8NQWjSTgpSi9A6ENGwfAajCNuQ5nWPUEbmndNkudeq03
/Y9sLP2nKZHlrWXM6SeOVITmnr7jI+8Agyy9enRQS7PjYM+XD9JEwMbYgqy4HBYlXRa3A+abEwF3
5uD1fhxTPzCwXTIfv9qs9h+OZYdUSaBtBK1wq5VZ0gBUmkNEo9lgEIi0JnpKvLGzz/zEI32N/ese
/Ea/C8HnSUazBpZ+Yzfmt7Sq8i23Mq+BdNofc1qlu9SatUtXdc494azfClLoJIk2mdwOHWmWyJbl
t9OPnifMD95fCrkxelvU02he08LZfyAF6UINADsQOQC8qodWzZr2LKo5z6/QsdrpE2EjBtBX/EO/
vZaPMiBOxYG3QuJv9WBXQ+kHTaOJu9KpQFKlqI84KZiR90TLz7EuePE55+jREp+WOZfTVmi2JNMN
kaOxOSYA2iczGtiPmHUUj4mMzZVXhUhYPS8jWyvFSZ1dDT7USyj2YCjJzjEniRkGlei6mzJTBBS9
xK98bp1HquWcbudx7B8oW6WwxYHN/RiknrTXXW9XCduZyoI7OJmkbXCXihgLojXlTU6IxIy/c+nn
dtIoxxVCEfViOmkeb/xGd5MgCkFq85yMCj5iSkQVyitUNNmcjT9gp/I5Y80BjeXWvn3jhhk4tyKl
EAX9zY8/uSBD+PT6egZJFfr6p7rBuXhts11H32uhIg0SMYlhM5ZyzmBy6/r3TtPL72RpwQVVJD9b
24xnMpPrEWvoHDTN+khzGAtJO7Dj173RJRrbh9KyatkuxxtZGuYXAvisn21boc2b7MG6isKB4Mvc
HoZdWZXaetJF5a4oGDZsPTB8uRDQu/lHbfbVi9M5gIt4wmNY2iaUuVo+DGQ8gfpDsEqgdoFdZ2uX
aUyTKm06a1UgKvDRnIUeBRdaQJyW4gr6hxcvISjA281d3CT5YzGm0+cW6cbnSRUPUFHSyyZxGn3j
hUXzq24N/Uc21PIFEfT8AUUuXEmVdvZPb4R8h5ceftwHEqWrJnAtEzYbdJu4WdWqdHWk60pN61Yz
bRrnUdR91IfepTzttvonaiDmfJXa5MZscjcd9DVp7kR8EcqAWdlw8nE74gqP18bQ2V0AM9H44PLt
PojGURwKdE97wUjl/UgxA8wEgUXxEz4JnFVqaps5EOFoOQtoffzawq6xAM1o4plAxuLWRhmNRtGY
JmOTNbpZXGHa6xlnXtQBpOHQ5qwG2wmf1Jgbxionf/JmdBzQ++kkursB0t/3jCDyO9x33fesUTKF
qa2nl3XOZnAuJ0wDlAfbJ3jysMhr2HjgLhV2u1VmTvo1Sv3G3dhOj+i7MmUVbx19Es5GmJjqNz7K
1CooF3QpqZZ9TIBxlxCtPNZV+M2aZo11sQDHE8wKBlkgBn/JSK/iHcjFzAF/PttPNkGuHRVgp4I5
5fUtQQmTh9Fz8qLpZ2lqqEjqVs/WcyWA9EsduTrhsV31KS8I1l7ndTsAxaJj+b13M2wMVZk0fVBF
loc5pDCxq0xZ6wA0I+GYdCsnUcV1ImomldrX5+KCSIls+QiV+ZI1WEpRWBP1y/0aCKCMfPid6W75
Ue85b656wx77wO1ajJe0fN01QetYAYFOJb+kr48ESggt/OyUkbwplZeOyKdC/6sg+eizJT2SrMlk
GolEa6aRbCup1RnfL/YeEjP64h6wtrQCLTa6j8I058/9UqboG0cnRcgqpR9gb83B4HZz90nUI14Z
tOzt/azbiqC82Ta+uMOCKWDK7iG6Jf0jBYH5AToiGp8S6YhaJfVsqh1ahZrwd1NZw1XtWYRhkm4C
kTPWS/++BBP4o2vxMy485XFjV6mFFSLRxoe5SezvcJnaewHqkEQsaxDfx7rP3bWGYRJ8pahFCrGu
qgL84tnvvrHFi0rx7rAZa6MHFF7gxTXkH07Ad2zziCtPADSUs2OtkfHnj6NnUl3Up2HCLJq07tVU
zV2ztmqrv837LiTExhrq8TrU+mICOZzkH+Fz1d6OYpf1kViYDtNcnaWPwqvj7xzaqKmHoeV9M6jq
vySq754sY5jmC+GaRkWRgK97hcqqexFxGb5OQIQvjGkNDJLsYwj5YmZ8mFr4W062eunQTWRPjjnn
n5m5fe9GWByWV3lVyR+dE2bxBbzNGn3iqIDE8fk+e6TiFFucwbMOwSkZnhpBo27DkZUuC7C7SLvW
cLq6VIRiGOseJhJyV4aFFejoUhHnk0/DDaiT8QZXbHyrkX/0rdXbCZfQmKufirzZJSqV4vOlb6dJ
SUDMEmtu+bH/NRNZUa8aqNsE0mCQubLpXwaZj9dpbZSmcdflDetWZ5utfmEoJ2TmMMPsnpZ2CDXU
9ZGN+bW0ulVMxTJFX7RQRFMDH+1azvS8V5mmDNzOhYH3VyUY0bkANp7Oydp4G3udLjduA+B69ObG
2IVoeZqU/IicTPqraOSDU1pDozMLU4gavZdUBv10TdMJ8IgHdRF5s3bXOj4RHi2I2x+zpcD4ztZo
QI1F27ahpSUvsJmi4dHicvxhzUu0eMZcKWkd+EujUzSTtwkjzRoxuzYO/cbKCskIA+j43ZFl8Sl3
qH/d+JGcN1lBNN5KgNz8PM8D7s7esbCcNoUlHgyIx2B/oxEKXdeZtCyZHCLn0rJd42ti4lhaaQ4L
B7EpCrSkrtOenUTI36eVdWysiIQXN001QZ4gq17eR8ryMd9Mdid2hmpG0Gb64H8G5BYho0ja9qpX
Dh73tG6mW6ZmsXjckjm8y0sdXLLRFf6ayGfQ5i18uPtplIoEab8ayDpDIicDA+OesyKigNCwEEhT
sYrgvxEMZmnAu9x4GvRN1C4cQZB9/k+7cccvFDXxucCwcJ+IjEkHONppjri/rotv7Akx1xaj3zLA
MXQNK90ezW/0hwoEhOz5NFDbC6HWcSdbX6UgawuMb75RrR0/Ne6ctvfvtZTUpyqM4ztnrqP7ONZd
dVW2fL2GMsuc7YA+PTZlQ2Ya1HEoNd6A1BGCYau+svnj8FHZGTj5UIwklgidpJRVVU/gctirtA+R
yo0vYB4yJq1ZZTjsese9y7HFBL7VE0Dax2LdV7X/O20d7Vtv0PFEyR/DxsMumASEppI2A0u03IJj
EsPWNJV+YafN2G1iMr/gCxuJsXUnP68fnVaQJmN3xhA98n0Q5z11USgDyXdIjhbM3i8jmpX8qkrT
Mr/OcY0NGAV6lV67RdxoD2kucsI9iFbMLjNbWLdYt6WOP7vuAdLr1NBWBgKE5tbusSWx3BUZCWR2
7pvrusfFTuy66ol2Nsqkupq8NGOfIIDObUlUstOdPzQWYihM3yv4w9NzTirAk8QwNW0augw5PnrN
slduVDbPQpoALS2w2zp7Fijv+LJ8EtInO83Uuh/87AWlFNak0Jfik1240UdbToVxZbgT5LnJ1SFY
EWGw7TJfsc1mqHxoXLJLEKZ6KTk1pJldgbAbb0vqZjSv4E/lK1uafbkeQYl3q2HCTbJpndZdpGm1
j6gmmacLCP4upjasW+NK2Zp7k01CL0iywHl+k0vT96BIzz3bl1jDujmOrf+oF+7obaUawp/D0EUE
FE55lAdNbgPoMXobqXMpvfg3bv2Qe2Ozcov3X9wBaJ6XiyNzIHjRM36wek54vjV7CkxU5A/SHG2K
JVXxodLjOLysjLD5Iiq/vEe+nYW4QsYa3seQYY0ximVbXRFsEkRa5xB+GdFjpz3QQjrtiT2zK6GK
mwYnWbSZBd7OTdVN1YXryJTIq5FNwUoo25i3eavcdts4BbRmiVbN5gvrswVrFBHAjGUx7YngKkmu
oixHumDW5yWOsDGePyGnr+9sxO3mRTyrxXHjt1nxkI0xrEFP5EtYgz5ANgzhshekaJmWurCJsa9X
/wNIe2ZG4NIZ0GyuVmwS6yDqBpIEacO0xpmS55EGIDUO1wMJ6uACeMe1AUPvq8EYWQ2UXSFU7n72
scU5T8VoqTw95Dl4NhXoUXxvG9K4YjG0V3k1hb8cZ4r/vMzj0I7H8wwtCNHbQflKIf4qmwKYP2Mm
3lUkJ/5yM8y0SWlF8Zmz/vviMidqPEvozJBOUdjcP1HbZsju2lxCyxercKFHbKLntP5dEk27MkRh
nDnDH1G22fjOkI2hpaKWfVg/NWsUDtg6IzjWNI9FNyyp8doMkMHLp59hXIwfSaFmCtSL+jnTvOq+
Vr616W0Du2Y4L0H0oU/Gd46jc5fNLi3v01WGY0UXoHtLfRexCkS0/SeCdFNgLScHSEXcJa5NgOJY
S6uAtDWNtGcUGX0p1ZkRuLzTg8oGFQakXgAOaVL5B6U9CN11yBfFVU3ZX2uTTuJnRpTxOpXEP7Yu
8ZaJZ/ZzUMspO1OEe39tBv+iX3UF/CP6Gfu/2IjINvdKrt3MqboiM8y7gIrSfmmN8hu74vDDVFAo
aDWsz3/6qKF8of6gYUarmzbh/oWnRPNNOdq4MLSxv+L4U1yZIqw3M1VQ0O8q/0yLPD3zpN+PeCSx
6HPo1yJYfTU/vq04ao3uExWLpNOMSDLD58JBYWYfJO0kxmsr8zOF1CMjnokFhgJNavQTVFz2fyV8
u36qCToKcNPJrezSfBNZYR7ME7tN1jQnJPh0slgpDR/fOvvaniUFtSegf1GX2xnx7pUO+UZbWYAN
gtGw2BWffhNHHgrLIDMgshTaAIeyvzEdvApUAmb8oXJWI5ShLVqbODW3otZ/nr7W8lb3hzqybGsZ
6IhgEA8vRb43Jd9RE+Q4lS4CqUHKG19ChLlILc13Nmbs2kBlfSt66edJi3bkqBNbCCiJAKbTN/He
i0M9Z7Fo+pQRbY4TB3eB8s52okVoYoREA1xJcNBe0MSJ9VTozfio1bVOgvpARl3JsgPR2SQVCQ1G
4v3UNOHLMy/gSM11MUfSO/Bwfiz6y/2nkpikzL66GoYUnWmNHwbxOhsM4uW8hyKWFLiLuNpFsoa5
Vs9qnfcm8V19OFw0aTp8GagFbvqqDdenH9T7kbHcFz0o5FGYXg61140x+abqGBlpDjhmmlsidBNo
0lHkaRf5XJ9TI76fjFC90njAVIIClu7q/nPotEHUDERa5+XovSj6VTS3O+LcO385EkSQEaOUfAFg
9x4ha6d/7PKX7w9NfiETEW0WpkQ6b/sXd3qUvoQEoH4dSV1taoK3yDRzz4y9I4+UkcdHgG/Ggv91
8BM5WZHssAgRY46MHzNU1h8aY9a3LdEgl14Oxu/Mz3rfs2BFoSPGh/LKbDkom2eUKTTNZknr64YA
l0J4a4hbLrlQ4zns5pFLuTTdMIEuNjd83PtPkJC4Ru8szDlx3s/ruWvTzYSEZjXX4XRuYn0/kXAF
Bgv7W5rUVKv2rxW52NEGuHDBNMXFtUNE1UsMOruiuVh6t/EQgXwItRFLGTELF+Ns/AZCIddILkVQ
dVSQe1fKK2TdANR7bd5QsQm3Tm9BYiNLDZg2qtgz93z08Rimix544cm9KrHezH2DP6EMJfo0oHaV
/qJ7NFzrctS3iZjny9Nj+f2MQneaDRa4VaY6QIqHrwILXZZ7JQmkTFgFuJas9dYukXe/UJbnDdIu
RL5GFs3FVTpZER0lI4mHb7URZ92mmZu6CAhkiyGR0r4wHqrYj/wzO49XxubeB4duwmMSXno6SBYP
O5qgONowF3MMmsx01As5Q3j2R2wdfpBTuZ7WkTaofOeQ3DzuOgj66hk9UYuAmLCc9eTaYgpQRTTo
PZjit3VVS4yAFUGibCcl0nK6QNpdlHdGsx2yuiPY1QpJbjEwKlWrqQ/L8QqaWnNLuD2smC6Ppg2S
rni6BOEuaEJoELTuWroU52ABB8BYVBaU+RZRDf7qZeN9ONeEYcFxVYbsutjW7Uat1qZ1LrzsK7UH
U5Jk1hcpSHYcdutMQfvYsqZS+0IrqG4x/Ezqpk4kmURydNyntndT82tOw4HUj1T9cN2U4iHJteTX
O8T0Zit2X/3XtJCklIvBIjw6nZKYkA+RxE+nB967SZQfxpECggNuCYuOxv5nWUdhnrHfjANNcNDz
G9sF6q/GMwrJ99sqRAScj0ybbTO7SOdgePOkvEQPAculfVjdpEXvT7uWWLx4nRdWs0tmT5ufVROW
lLqTsrhAddf2QULc4JqsLEkSW2mDb4mmDrM2lY7Q2AzelM5npE3vnwZmOGSz9CwBCtmH6p1R+mz7
0CbhTqpI7bAysq3KxNn86TPnQ2ca9HB7LV/SwcJFTcRO+VgpIsVuRE0cBUEwzCnpxqev827KRcJv
wELHWsYhmSe//241/r3RFk4SjAT0rO3EgXdIpWSjCmJLd2k0OdfD0i0K2slqrxo7yezt6Tt4tz/g
DnieuLZRQ4l3Kh+ydrDkzNyBZUht21qCrFscaDedO0UDJbxugkio+zuDRuGH05d+t25zaR9dFOck
dLI0//d/PGnsTS8Sjd7qWM/BiC/llh5j+Mikoz9MYVacOR4dGTrLKdRdHFZQELyDhx3ylZdQMuGH
VJm4nHLrp8KGf+aNuu+vsvi6OQktns1lR77/q0JOwl1O9HqQOIX9klGmzraxb1HNb9g1kErdZgQM
teCdBvSjfTlsZiylBOXCsaW2VF9TSBvuZdL2PzRLz4ldVnSK3d6S/cVQlvmL6TrT91CLe+YB2VJf
b0nqfETQZtyBAuncrTEmbr+aZglWaOBOv06V7mubPiN9dT3zTZHtpmvEpNWiLTga2a7s76WqwDDk
6CPp95ea9pQgCgx/eblZDxd4apxoW4yT6W9ozIbFakQ7DEBdQyCwJl+jI4s5cQvCybMosrYs9BPH
L1aqFyPEer1uqsp44Ewyyo+S8o8iVC2bl8T4oas3iLEnjiktSM1VWXWklNLXbj/P6LP0NdF/NqE/
cSzhCIMEN3ZdBvQKi6gp7zUthHsyqJbGVcvH8hChvCLfcMrDj6nWDCSJOxXSAZGO7ZeKBvSl7VYd
ys44npt/TBn/piX9xyuP8F8QindclMvmW70HRTEY8v+AoljeXxj8WQo5fCB5Qmv1X1AU0wOVSMVg
qQ8uWMNluf4nGcl0/0LOhvaLP6XGSUnhX1AUw/9LUGuAkoy1hA8ZXesBBOUUFIUgKr7Ft9slvGs2
1ggT2ZHP3vdQYuyiCqFsKso1BecE53TTApMt+QCDuewu4zDJL0KJ2HnN3hjeTzU1Y3xh0zHH1QB5
ZFohxrDjB0IQi+wjyi/gZhKuClg5HouBokJW9kq0bVfdFR2RUVu3VFG0EyjEo61fJ7FzxapZuKQD
tuwMV1nbmPXXvi4s9RjKquoDQqL8/CotiaX5xC6jbbH3IBmwaMsVureL81j/IiZS2QKZ9WLeIqcU
DlDkMQ9v+6iH6Nf4BsDDqMknJI99LsigAp/0wcPBhzI4qUtyx1myKaJUTa+eaevDjgsJmnVWeGKW
IHSVd9GGdNDwd4pyt96wtezlbhBIlSy0PFlV09Rwreyh7qrJeiZpi7R6VdcdAhJHsqkSawSg43hl
R2Gs4D2gkg1SIHO4tXvFnDSSyubufKX0jwmkpJB2OKHpa5iN/R0zTFlv4PP1xFdD76dFkMTqvs3V
c57ZEghTVqbfvGoa7nXO7eS1YdRmBulwdmLL1yTwwlG7JpQu9QI4V44MdHOw7TUJkUayrks5FGsA
+gPOIDvR421bOzaWzIpMyGqlw+WmSMDBUttAuayfrZpAwpVB//t2yGmVXhIXxfa+8rQ++p0Xbm98
7CrhtVuz8yovUH1OkGPtFS5l+YFOfjDU4HtXbugPt2NkWtnW7ixQsVOUMZzIgKbJm/0/9s5jSW5k
y7a/0tZzlAEOOMQUIiIjtaaYwCihhUMDX98LrLLXzCQf08p6egd9J20sZEC4+zln77W9iktbdYKB
rOw7XQVL0rf5ScJqfOqSRSPOj+5TFSVQozcYdZPrBBqE3vvUGfQxUJB5psj1SvdrjO1PRGbe1nnY
05dOL9Uq6vs0H7YycJQZf1uQ2T9X6MCGiKJt2M5ACa8q6Cpkg6FVaE0fWRK9OP9f90Oi69qZWXZ6
dYxrWLvnnuYsztFObF4xwWSJbPiJTM8Dkx4ugB5oPmQ09Lew5jhhnNxFU3pIj3yDAGwQwct8dvK6
w1yX7j1AXefKXNpWhV6DMRWFVotFmxFbM/r13DOWFlVa3pTpmu84BKU+jF1Fcp5Rw+DypUVyr5/L
Sg3HxRlQjSTwnhnbzLFwrlaCTtawid2uOsHKbT8JKPYkaJNW9Z0xXp6EUgKsDrDCxiifViKX8by2
T1sqR6CCsjW0Ha47X+d558V+a5QFhGwyfK8sOObyLutQDARaOkjywNyccIqV6a/pW1Y1MpCcWvOj
ZyRjGhLTimSkmWCe87nb/YOuMZeN5hjpVFgiKtmJ4cO2BrnJ6nGFt62f/KKJsyKsWk2qILcb68nL
HdFHphsz1eg7TxGs25uVeeh6zS3CcV6XL7EgYitMOzn3vlqsgZhY4nUKo/K+tpZy1kDXp/lK8Sog
HJ4LbALoqgy0ddMm3qEAjYEvF2JlWu+06wc7AyCDRDKjq7emtn1bEkLdhLMNFc7PITKyFsq2xwJT
4hBGxGCOxqnml7WB3eUG9VKVquxQajNCtjznL/A9q62wHqKCuc7G2ePARGYXlNi+0GFG7kjIkHkN
wyqCl7vqrGoSsjcb1vIvVqmGKlAG0rgAkmmZB55K5gSHDuh0uMdePXLwKQrEUo3DczNFFx84aFaH
JLXFZ5IOiZJXs2W+dxqPI7dL4tnFOiPMREml+nsrdugkTyw6q48qtmpQmLEUBq1OwzGqY9e4L0Vm
hxl2rfte7/exoJnN3TFH0MRPha5e+o1lbCSc5WAZV71UU4DLFeO23EakP6VVxe+l2Fk+NXdtd8aZ
MOwsEPeMqQaLd86cC+0k3M0MVLZNkcjTm5qdKhOVbxsxeddmlj61a2aeHFo06SbyazNzpkseVxKt
g35XyGS+SZ08TIoW0VeZFPeLbV2UuVK3zCeAyfTZzVo5Ye1qF6iAHuJh94pkAsJ6extzJvdJzIVw
70635iqjWlfndiEZ1c9Jq1cB639zVqUmGiE6w+HcKnUXy70BpJ/SZMtCr8c64pv9M3scmsYyvndq
N38q1vmZ6VgW6fwRCE/B1Y3j10RfjkSxPetSEjuYOn6fFlwotm+MOD4Wnvw8b/OjM2h2ACyXJwID
5GyCDRrgErvaVB4fil6jTM0/N3bx1DvVSGzccK5Eb31rjeWwsphcDY6rnS8mGsdw1Kv8vUWHxAe1
vdKX7JOTPaePiv+CUcSS8OMVgnkQ57qJjKLmfUcBQepI2pnXxSyM3SoUVLp1wbbHKtcIXNiJuBEr
4X5omm246muRRNYkycsWi3vnwf0827bCZl9JNUQO+icHWmAAix5wSd8ooCrlBalL58NUVYE5cVDt
15syq+7KobikcwN+ZO5k8RU51lWhVfnFhkrjzqnZUWy1FCH/odtZW67zMRsfIYLbNLlX7czClTZ3
WX3FY0e14DT2ZVwQN5eyFh3dOkl8Tbn1TaFbdwhtsiNCxFUeSbw+Ugk4Zxo4VFWVZRhDuL3JSmLD
i3y8EFb82AlQkhThVzF27Id+muimI7G+22V2wSzNu6VDEVy5ZPhgzebalXJvY43tZLP1NagHtmpa
nNeD68EkK7wM8gTTyuFhmtv6u3TW5tJyG+NI9sJ6ANhuX+ECaG70rv8q8sQ8KSS4zVqz7qCUJl1a
CoSp6aK+9Y1x04tc5FHNEnymr0nzYLcI+5AcoEzpa2Bc3gj7KVmmhI+qnK4blTohlo2C3XVAxOhm
823RekVopukjStZ3ejtodwZSSXxQBP5mWfsuHpGBlHPypSyHj7qpONLYzMMftERvHm1NmocYGO9X
x4ifcr3anspKY/6iW5xfNlSe6zz5s5WR9lDNR3PyVKDSsjhL2C1KjhI01Kyvo1YEO6tOcZCNMi/R
Hpy8ZNebShR0BMf6lGmXrdCL0zKs/P0OZ1YkzRhD5HW51VUgTFIVjI6vOcWUeHRokBOJ6J20wgai
x97V1PV2QlCACLN3SM0Q5QEvSHk72on4Ks3yPp6396tIv2ekl95p2rw+ClLLPzJjNeLxlMrcEJiX
wT7x42tkX8jM+vqUN7ocm4gFVSBJRLYTf4517Iu3whBTcSWMcXKTwMXsJL8rFFsLMmJsOmY4x2rg
GY1W3993g7D1c2IPhsIMpF2L7HtMF6TjADBPtojQtYmtRUa2DAIQYDk7k7MLpbS++YIHeWizSObp
hEvFUzZJRNdy01DE+YXKKqZU7bpzkUtRGRJtoDuT9YBuYlB0/ZC2fpAVid9zRMoBG9q5vSJuyY+Y
ehrDeuwqzRDtLcIo/rOXSUOEen0LgZUg51viBUSRf4oZD6gq7OMp/q57RFyTzOqAKoooS+ePVpIv
KF124bBYbNJv3cmyl+NotvZ97s0clPWuKA8IKxHC+PZEV/oa1Y9mknnutu9pqbR6VIvU0N9R2lpa
/Z+C9h/Qp9iNEP//gvYR2E7/EvT541/8A/o0/trJvKaH5BiT4g9ty9+gT+evva20j6YZDTk/TJf/
W9ISprcTb8DvU4ZaiCRYJ/ZURVP/i6E7SQH8U4bZtF//TUn7Sz/RxJ9FF5xG3u6jfg36Ze6wLSiR
an9DGPm1FEN3AI/mhSkL1cOssYav3UaeLfF+F4bW9f92HMMv4LfQtDQokijVX/a+Rrtda5laFC9N
qt829TZ+zvp4efA6863O6evSHe8xWh7QDzq8sB2c9PJSlRZbSz87zC3p6T0u2KCDBoJxSH3mvfGr
frmpDBX5VXADcNm5HEBeXsrs6qXrUAlywu0zfzA0jLGFR14upy7ZHDYu+WhPLuFgRG543/q5X83T
Ty/g7d8tiZ/5rb925/mVTP+Y3+JwsX6hoFA5JjPLQUXdM+XN2ezNDBvAno4ydLcM14U5avpD76zl
B5kAUvFJGmmfPc4r4TTXTEAT7E7PYIQTeC0zS3JUz137Fifvl96nheTFYx63d7TZlPY7+dM4DmsE
YUs2+Se1s/VXrZZP5xoBe2+MKsSvz95BzwXwxAKVxhDg1WuGX6T1lMH5sNDqLPZt2LHSN6et4ZZ0
Qv9ArZndgFDq2Tk9xFBHkWRs/XZiWF/mKu7SOzbT9JYuaZ8FCu6/FqGd1oqQOGf9cciMdcTv42JC
mNoh5fBZ1teV5+AL7xLTmY6EYEuOI6k5Ia2klvny54f9ui/ORv6DNLireEwLq//Luwj4oVoF9b0v
aNke7IJkZ8VH54M1nSNscvMbfXgyRF62wbggE0MmmiTCsm28dvqSHzDObrNVHEv1oyVhxAgU7dQ/
pKYXHykyH8h5Ig6D40JjfZh1+1x3Y8qG4Vjb9VUyFYHqtemNV54l8UVv7scfRYbc7gwmsM559ZAd
YhcIgFgxmtCXeWgNvYqqeP22gei9WKxJBDhG3hJQvX5/BdJe5l98H3znfPOvFpVtSuslsegue6D8
TymHqkNd9tMbCIffXcUBacS7i28DE8fL5ztm0u1zWF6At9wqmEdaL7HdvwUF+t1V2AtIYmSwR7rM
K5HCulh2PNVcBZ9HcjIwIJGQRZ7Fn9/V31yFnY6BK+ILgfrw1buqSEPXSB3nU8zUpwrB/kdDddbX
Ny7yQ63zc6MWhgxMAJQsBm0Zhrz7n/HTwrIYNgf6SX7pvJElX09nWZzZ2ea13wC6EmfZ6sk7BgAE
4iaWpYmwRMlIEw8JuBaquS3n63EwG3Etswxw5KgXTnNtVnIAxmbn6FMIaG/2oPAhoUm4dExBxdKT
vYJvpZR31UQW1QX+MNe8TETCv7VGtbbnKX0hNqBVN7Zg6uN83Kn6dRHWHflzqPKR8iOMn6gkSwpm
cq3S/CwpOs87KpoxDSAFj77gWknC2TpOg58HaRR52A0z5clWdThVVd/OyU07JebZsnZL+Y6aYnWC
gb5Gf1mm1bjdo1va9Ke4SRNxnHiZtmj2jO6Lt2hacui6anMDfbDz6szJSqgzRdbhCEIiPVu+Qtms
QhyPrRZ2E+xmJv7STY6rtXWUOxqt0VGPk+FQxa28qVVX6BG8U3c8j7d22kLUfo0RDmUfr1dW2yvE
rmJpVgaZFhmgFlj+R9feRh1bSuoZB21FVeMb1hrPgcqFq45iGGsnjOHKjD7lE8V9Y/TSiGajRD/Z
T4Z5RqiH3h2SDX34yTUs7k/Ry+3kFo7Gv0Fc8LGhQ0O6T2aNNOYKqamDsQzg0GhocwclOqshWm2Z
3A3LwpaXsXNfryLr6LdyS/dYFKCOPAxKSPJitunDsrbFtw78bR85iKO8qOGvf+qmjpcA5f+9QQQd
AfFL29G8iA27irpiqpajaJd2jYi92d4VIlv1q6XJSUg3llr3DoDo6sNqVXV8Ej2L8LlwV/QTLvDc
8labetUdDLS8WUi9gpFtMEbtvdF5zRppraIr3BJt88E1p+oz7ZGp9DmZZtnVqkhp84GFEszHyg1v
enK6lUycRa+/aS3J19Gw0FXIko4BWkfsjCArt1JfhZbQ55+hYJ7hESjXMFE24oa5L/tTs6V1zpOQ
6NB5uVYD3YRGe4o+MxFxkypLqC9m1Q2cJoFaBnW2mJ9l07haJNkhdJ+zoTUcUmcxyovWKJD7O1C3
zmPdRZi+AMdeD3qVKBQjjhpwnjYaI5eYMh5tQeMkn1ZG0NaZrWBERjQwxGc7J4IlmOnFsQeD2bZC
Jn3DdaUQPp4YPTWHAUlLFRlFYV7msVqnW6wVcuc9zrUIRCFixjGK2L6ADEHDDJ3Jg0w+0crMIo08
PPytnVTfW2/1rikoteF6n+0ux3odN+d2nHrxwdZUS18MOn38ZAy9zM7V2GTnGy1s6Y9kC6mg6if0
QX2xCBvJW0qjJ+kpI5k+an1Ag5+OKWmAxnSAn1N/XL1svjMZ4YgE1SRU1sidlRyIIIplfrD6wbaj
dmoNG5EyzKwjOn+rg+S3DeURUZFsQma0PaYwfSJsGsXxNvgcU9OH3YXWBo5T45PapAMg3d6FM5iq
054W6piYBFVtnjNGZt25F6rtJyQ8ZeXVQTVk6p4IwpVxCIf40l92AOWtcEcXu6NQ1lcdW5lxtGBa
pQd9E8m7xVWTEXDGVF8zc3CuBI5+MPxMQZCBLF4eYUbstaDO3faCMtd+5E+Kr+K8dxu/xqUcM8Ip
ezNcSmIos7LDdoXxBf/QBPL/ITM766S54LRCWy+tq6J1sLmp2KlwUhO1R/OmzEnG07PWOxdp2XRX
NqcdZ/c/dOYJ2UL8YDkbv3iqzIToq9G41izCNk8VXtE5sNyy10NheYiGChzkJALKdla3Uzxs9kna
LWkGsN09O7BtYqn8yu7Vpw5OzQUcdRhcVlPgOp6QtT8bS+U1uDea7rhltWH5ZZ2iKc08gJuBzHmB
EzO2/cHZjJttyTLSfTTZz0G6se/5iZBVmI6Wce5CvjIvbU/TLmo1i40b4bV3cGtEcWjrjiyvpJpn
BM+EKs5Yr40kC3M3Z9rWLUL7zvfRv19h5X1q2oaZ/rwpE2dQleLcnQhGIlUhbXGBO26saD8tyVoQ
+6RRNLZ2gs6Fqd/Y+0vryI8eadu0CVOCtw6kD+GOl3061HAMKu12nTSM2fqMGg4xztJ/sRjS7Ja0
JjN8bUvdMeizqtOjOW9nEQ2mmbzP2bzqcyuha8Fos1HS7wijuEniysMBN67NQ0ysKEY5I0t5ccox
eyyGxX3yljb+jiQp7wOUxEK/pOZaXB8jT1Yft7RNvvfg46yTLMzqeeWE5/ki6eUYpste/NhZbDq+
0hLX9eO4Q55G3NilxqdNGGPhtLc2DRlOlPEknso4HdyA5cX9sA1AESRg/aem6C0jKMAmyQDaXqsC
2dT6nsBkr2uEbMt075w2L5czY1ysgqSJlWTL/YYQpAfG+TztcUGRT4l0LJBSzV+qyap5ErauCnZX
DV4rq/7o+W0u8S1V9GljDPi1HzfGNgRrIbFfIb7Sa7TdiVZX/sjra6LHhNYWDGL/rLxsf6pTrapr
azMYoNpkyNbCH7POWnD/rRppdq3uJLckctXLg0YUXdkFKGYG5xxqg4VLdjWSFUF07ax8ZS3rI7Br
o65Zog6NMNHYXa+9+R0zD9PBhQlXXUV9kdl2Ff448v1HTfHfYtfw/qH59KnePtWvu0/8k38UFTox
M4j0iLYAlwRVmFru7+4T2ghgkrvWgoKJJW4XM/zTfiJQilAQlL20rXaaPEIE/oP/NKA00ieJnmGF
kzuwECKW+286UC8LAhe2IsH2jomKmE4QuvNXZQfwfZEMWpn7MW1Rkt3wHB8QGSxv8XRe1qz7dRyI
loQ5OLrlYe96VUQxJdncRY4c5h3E7Lmqu2d9ybpnC8vJu0K5xeGnp/CbDsyvv2sHeO0FIqsHpfKr
QqcQHMVUAzrU62YMfIlKacWM5RtWtd/9Klp3FP4OyeYosV/WOWlvehUylRwfvybuZK+YZHrIiG+Y
p6eEZOxR0n/+XS97KdzHvfHIS7O/MBZo/1dXLMA4uqqjZZNbLO1+mWULCbg7KChjNnL2f7vYq5uo
9HWbV5PnpQx3XY4lR4WnIjHxUnKMVf/2iaGDp7NKfwgh9F5sv7qXA3K/kdLKN1uFP5dzQ5gw433j
Kr+5f0h59v6EiyEJcdLLqzBfs5k8IAh2W7zABSegY1c4ICsAqwV/vnu/vIL8INozQMVQi0pan68u
Rfk2EsZd+FSXxonpLkd+T85vdDt/dxWqeZ0FAw8bDb2XVynRK5RwQwq/ay0GbyNxoAbn0Td6eHtG
7k/tnR/vHRpeJGB7Xg593FdPR2iUErpe7N7q1G3Drl8or7mJbTocKYgBL4LYmGgiTlJ9Sph7rJe4
VJRxxPvFoKeiPO4eBTKlBgwZUNRDjPqcgn2qy6u1Nlwc7WCXDMo68naCYRlsebRQGPRnePdxq3Wz
kXyf+8yMQ+IskC/LKfc+2aWjVkQAJmowhFn9vQcJQ0FN3BCK1mPjfEjAc47+nx/s/lv/t7vx973g
FdV5tAjePHtvhf3U3WAdSPqUKavvrQUnFLnaOkwVMMRNNxT39uRARBxGDC0LEzVfapn3RtbIb545
qQw0l0GH0QN+/QcM/YStkJ6KD7PX9cVMaQxaVXvj/f3Np4I1kUqDzxLB8evFLdkApWLTLfxRjfCT
JiEvMCxMIUcg+8uf7+gv6+jejJKMW/hZ5FxYrxaa3JZDJgmC9xEF1V+dZcIbC8Roa327M7OHGne4
/FedsB8PEWU6ezMtW4MwmlcPUWsBSUE6Kn3DyPmJ1jIdssxd39ggXj8pZEmYc5CMu1hLvV/svqQ2
dJlpxPvXqQHTGWUGwQHaw/SWjvnXCwG+ZT/YtyLaodarxaZjOEwUco6iyrDTc2OTBmb6fnn483P6
3VX+Pi4g6efV25/jT29+s4DTSDVFyrCHPHEcd5gTaJU3XrzfXAXM9t5L5yomb+DLq1SzQcwxDhUf
iVl10TSYf7ep1G7//FteNqz3u8WAho0GMesP28CrO5Z72aiSjPak12/tXWZUVaiNYv1qVF/FXlBx
iI7+fEVcg69WDnY4OtUctX5c1ubo9uL+gX1K5ExFSkxER/MMQB/x2WlVa2BpWiOrT+7o2e+saYpj
evmq2jWpewFHF1wdcVDAqDJ0EufPUjauMZpotrmhsvEi+nmnkHEyj5/dqJ9zIAfdWK2fe/BIToBS
p6uCoumK75uaSyuccMWI0G2sLj/A1GGy7ZkgSanZ6wRWTWGlFNYt2X++YW6u4S+5IGcYfQLYqc2x
qHBMc36Q3mJ9RDWL2HxcU3BvZRIj6sMyOZ+BuUAd1gwEagS11sVdVDLH+raSHrIRzyXsNYgBqpM+
0TpmCeV/IkuGlGJQGAtEBKqZuEzfly5trsgAOwdzwYUeBYkD0mHUQwZc6BnA6fFXwAUp5zzTKM43
5m54p2p2sI8lbWh0tlh79QMtYbR40LnTw5jFnX7lwtD5bLUkPTx5+ghjKh9mK6FAa6j/mqAz6hzB
fFLb43aue+C4fCXJQX4n0r0uX+KFNdfZgH+QFGLATEgp/Rs/KZeZfgkZCIFV2TOgvmmdEZf10ON6
FJeuq4Vx2+k5vX2gG2cJMmLwKG1tfjF5CcoQ+L79mWZoOj9rTRV/cpqJLtGg8Wnvjs/13gN6/HUp
DGfxx6pSjxOQSO1za+vbo8VhJEOXj3z1rLGN+QGh45Sc2nxuKuDIabVFneYp7Qnx0CJ9V8uM94Pd
px81VB6o5aDFfFAJEzpCRwYHIFg+z05xsAAWpIGqHbj3mqhmCyXfkrgHO6cVlgYCHAo+8gkLxcFC
cPKRlEi9/egU1WBF2mTF6SEvKQyO49aaK+lFJSJR1U+mdtD6RKAn6onK8jUajuJopYrWlgfa86NG
ZxkdKV7RCdFhwnvuoYS5R8eY2TSnbDV8JUhMrBdoCE3t5EqVQUjQS6BmmqcP5aFQxXbLfTfyd8BE
DR26ZlwOWKKavj8baUjkAX302gjXeHXeI18EcZVM5JJV2q7SqxGgaZ9rDyngCb1tYfl5NSX6Qeoz
0hYS9iraHn3WOt9RlFSgcHrTyr8wf1i0a5LJcwc7IZ21c3Kwh/xSjSPOPiu1p/YzzcUqT/y6GzfE
VpOdbmeSL779qvQ2AxyczJ0d0sdcNmRiRtberUyP6yhmdEPakr1CppgkOtewMEowP/VodYafKvQ3
UK0q9WSIxFKhLNuqvoDdAqCz9TYniaSZWcixp4TTLzLprLpihiP6qzQjga2OPMuZE+uILnW2ZdhT
zmpLgBycTl3gkcZDp7yRFkGkUhXFOemOFVJFCr0eMMnWfCSRTpyq3FnGW5actD8InFDIx+u0lQNi
nTyW3QcAM+MwfOuykRLG8IXMZeMAh/MSt0CoV2db8Zy7BdyTBdDjzYRWlPgQQGhbo8MZzpPEi1Dk
qXlGMNqlxnCx2VUCM7Xcyk8xt9XF/diNS4R/xXv0EuzmPslnyz6MHdTz4k7w1+ZqSSTh3mZZHxoS
GA00XTZ2WFBTWhdYFAieb2km8TiW7DijemnnbH5vaDoKdYYZ4kwbPNmFY0kc1td5Q3CP+E+NUCuL
vRlWc0rVjytCNdTGCefUCCo07MqWOL4qzLaKWtSdct06W2zoCBEsFeCuS8OWLYHcEJEzJLI9ZW5P
NqZqXHpNYja929JKaHeqweCvzzm1LH7b59XDsEh3vtcRf/FlNrFajraMmf2OwhpYp9tCwTNrW/1O
w2kan7f1HLd8KG1ym9tldYNunhRkOcXZA/8N+LPzuOiMijoMoQR+uazNxgqGGRSbPSMSzN3UOGGD
ZzpitA2pqJqJxNXU5up9syZA34zGLr8NSjkZOmVBf7zcYmhbLDp1dm7Ci/2suc46hi01BEFA+R7k
2E5a+1kTuDj9gXHKo2nkw3hYsknpp8EwVOPHDJevMEHVGIpAAKOxTtx4/1gqrzw4rCrPgzPobUgr
WjwujBnqEP4PGlAYZwudzQoANM6tzf7UsnW2iLUENuhUE81H0j3QUW+moU54PBrATz01kM+8itWa
/PDtWdstcQcxpCkgM3uYL/g4EKDlMC2vrJy5jo8zbtSjDfeUDFJdQYdsWtcsAvKkUAubg0yexrxn
6FOh41CBvjRW+i1r+Eae+DNlc+qqySl5gbRcvt/S1W4vhkp3xousH8DyVYZDNtTYjXUNfUWk8UeL
f4aUvldOezKgV+Kj7dxtDj17tBiwpkMqg1zpInmgwSnTyKxo/gVOJ+YmkDhU9au+0Bj6ZZNtugGj
oKnnBS1Ec+6WdeMEOibiImqE0sajRy9FP2xpFqM7xG8wXdYFiZoXLgtPFi0CvWoEp3uViEazgnlS
AdtxPlUde/LB8dSaPY+6peJI0fiMo1lVMr5uq2XAm2oW5Bpfer2j4O949dK7d5JJU/c5Thu7+z7n
8YhswSxkxag4he/XsDBnZ1tv0PdEfY+3XmNtMc7oXKVPXZHEiqdqz2uw9YQqRaQJa5YvQZOWAWHk
CJwRDcMa2dZhTHxl2ahQtayT/XletuxGDhHdtPjHLCGXC7kEGypnJ/Mx083RZMqMrtivUagbZwhV
PeRF2oTkuxJyFKd81l3urlaQj6bSPcqnMVlDM0U1GNVw+dyQ8rjhDEPndzpn9sZyny0cytZUkxuO
XNCMDHlt4xrgY5xHE8eWjtEP+9ZxLJocs+/iNN9Xllk3cLM0ecIY2PFOslLEF5A1OvvAt486WdPb
xgvZ6Tz0HrZgsEaLSAWzUcVWCHwhf0p1YzbDzexlTxY89L0IceV+f0ulPVfVxjfilqXBJgfufTuw
N2xdUGYaZXk3qEsz0WLahek6mVGD0RCnDJPu57GftJteKRfKodfZ38kwS5kvKsbBEfOxWI+mWMSI
gGLaBct3fFfyQ4wFanpc0mXRjjosbNJbU1wu/pTIrotICs3fmYzYvmRSb+vLgsg119/0mtkguQHL
em7ONemHVq0VRwKUMJ9UMqv7wCNtgeZ9mco5AAziPeVdCSm19FL0YP2S6e/z0dG8wGEr5fy5oI0+
EDHAiCGOG/PBqrDDnBLLxJvZd2DNQrLtKeqdCoKi308YM/2hR13oNyhUuVCTAoa2cyKCnHjOj/jA
N3pLrKg6Xq8NC5grNduJ4BCjLXdqOjoHO5l65xokL3ugUSxlZI4ZtpS6FOp8y5Z09BuzMR7tgSwT
xGtF/WkanD3ddli8HxtxpzHkUJ3g95CFTcB9Vyw+NUGdcURQ5leAFw5c5awkscdA6G36/di077uZ
xAKfiFSYrlkNNW7HM9YF441NZlQYKVsR5X/hRLXj9nejyUseimlc9QCgAijnsjc8Zsq8kxh57N56
bkc98QJOa+XFRG3jHmQPqMAHhbFQvTTZevfnUupVdDnVG4Uh3TUD4yE2aLS0LyspGHvzzKSFcJGB
Q8+5xccB6HaI4/WySbrYPmTpoHnHtY0toN3ZrDJ/LLb1djOIr/RVgQbmAHq9hjZXl5s8kk1Kyphl
t0ODV0Ya9b019ZMbpFRs28FNtFyckikXH4ZG2z3AC6vhHaV2kgXVWmc4YBrb/gDMLHUejc0xd/eX
7YREJSfPlsiX53wzY+9mLTNDP+YF78VRg9/r+TSSbDLPunmcPvz5Hr1uqoCTFxgmAeJ6tFUgPr28
RalK2xh3ZO27tWE8afYWn8XAIHdvT64/ldY6Pv75gq8bRj8u6Jq0+vGD4iN91R2Y1tzRi5UhGMKe
8sumdQxIafylZEUMb4W3/eZaaLHQfTnW7ki3XvXB46TDds7g2qdVZB42gLD+mKr5iIHdC//8s34t
2iXmc34cMk4areJVp8ir46yXFZE2MTJuLyvWq9XNujfu3a8XgYxl/ZgS7TOfHzb1nzorufJA5k5A
SKp0zL9XuUhvu6qdT//2p/CxQI0gmwTiBkKLl69E5XaUNhQ5fuqV0xkET4gJev1WiuYr9ev+ce7/
fTBCDiozEnpeXQZJNQagvoPZTzRNE4GL1BeOiAZmTrvvJLj4Ue/Vbd/SS3iyF1voDzml3BZRsg+N
L9bVEpfsTMo+rSNI11NqJIUTICJY/v3D5Zs0AOobaO74n/25/HTfTa/Fte/s990Z7k1sgyd4Fc4b
c5TfPVxgHUS3mkz16Am+vIgxeZMY2pVuZk8Zwrm27dxwbQnAfqMz/ctXAbqYfY0L2YzbvNf9paJ2
yL8bEsDc9jActDnF3pYRXhHA7VXNG226Xy/GaHMfsu3DByLrXn2C6TbSuJJb59NA6qKtRDNTju5z
Jxo9/PNr+0urjvXLcujU6ahrdRreL++fsDonYxg1+ry8o2+tzXxiN8tvsrRJrlAgeP4wenr054v+
8tD2RRNVK132fXjzWrWcMPsXvcvwIKvaOLSyqjkA6P0nzv0/g/P/pj/80w3/BUPgj12R1Z/+6/Cp
b37GEfz4Z38Pz8VfdOgJlwMfSGeblHqe+9/Dc03+xZsnGBTuBg4e1D6c+Gd6bsi/gMgxO+f0x/rD
TvT/ZufeX8zSGZHpOD6QpUKK/zejc6YTLydBODcsDuMm/4cOG7PBa7oNpuLKGJUInJmJlDFMakOm
6pnfBs1JfXjtsK63OkX45NnHairEhzrJD2pKz8D9EYXBciZ8hV4vjUmoh4gbznBCMHkhlTRaz7nY
dgM+GVNAg1frYKNAO2s5tRHxlIAUoI8ZQhhjomY9dd1wvs4KRodIs6h0HXU29p590fT5Q4qkfl76
qQ3jJL7JmqUDMmgf9K4HFhAnCP+FilwaszdYmsagQcnk45oAXo889b5D4Re2a3zHlPFdDD8k1xC0
KudQpfFMLEGcvPOyuA4Mp75cDXhZVbHpUFRt8R6VEQBX+tZ0Ca0sBJqwBLGNiinW+6dqyuXNPAjz
VJp65Tt29b0qHS+KCeS71en7fWdy9hHVZRlChyvxwxf5SeA4jCouepN7o3VRu3Nxh8fFOGFs7QKE
a9MTXJNm9sd4Mc5lnOh0j0Go3P8Pe2eyHLmxZdtfuVZzXAPgaGsYEYiewTbZTWBkkom+dTQOfH0t
SLL3lLyqlGleppGSUgYDjfvxc/Ze20ICtW4i+7ZORpZe55WWlvGhUtLCidhRxbgpDXokiD7xFzbS
Cs+eCYeFT7Xmq6abxRXKhrIKxogAv6gIvR9NbNgBGRkck218qgDF6iJ6qTyJPFAoU95gx3afcpjs
lCYJpWfV5MVF8FbEK7Z2rMoRZaKkecNOOKvyKmndH6AdILqGXEIsxN04HSYUFTs1lQ6ZlLLj7IJ7
3wWEvsZU5qw5bsH1F+XorAWRRSQH0A95NlPLU+9SRuFGk41+jVxSWgvJzzQeGj3SL0Pr3paOZgWk
J3EqdPKceZuGU33VgSvg2jXZuUpY1KtUwKeFRVEclZk714PP3YizpA6iLpmvw7a+IM6nwmtEqS40
i/CDN8V0nCP30UXJmR0T0yp3+O/2A0Y6nNvhtI1K87XAVF2hclx3ak6ektCMNnNV+jDwo1Wt27tm
tgUuXPfg+eF8PbXMtKbZDCL+ExHd1rqF3a4vL+Fona1MP6ckoUD4p4k/PRMFcxXN0Ba85MTBEOab
5wRRHBFwncGkoVtIq30fT7BqUpDmsBhmtKSk6NnNletm12JwdwtW3csgrBXywV1EybpJMoZuAp4f
1AW7yrpzDp24G6r7xm53CK/Wkfk9E3OgponrqT9zQJF3UDCuMROulNXsWI76LTz+lR6ap7y1VvoU
XuHy2agqp5M3tUjJzKAriyHwZ2+fJGm4z3W4WW3DXdX8E4T+8sCt2tKLPcFeXqM7QEGe2ca6V2Sa
jI44cAiSx8Gy5xs75nPjlOOghicyaDCd3/PanI30ZorMlae/JplHE4DQAk4/FLRr1GwHQayOP5eH
ieRSk15GTdWFA+3EjHMTJz8sVhVEwvFB4rfEooxK0yi6FcE5hKUBCXGZ8oSx+83Nw2SdycJmnZOv
gOQMWKrTsFZZ8qPK85s8rSXSbZoYvd481834oWFIDhrexoNp9SelELKr/IIX9Q2Fy87QyI3ohPE+
lWQuXNFQxHUKcWk3pWXI2D3Tw02mVYhg9EUT7Tc7V6fQRQBbX5ASrKu0SqIDfEn6UWkdakSgZTGD
g5jQtyKH2v4t8gkYoBtA1iwZpnG20UjOg1N0H2X06TT9HQE+S1zsZbfFjEp3QMAOHZWujsXojeSJ
O1Ty8oNC6E7X9PCuLRbMXmRqF9yslQjC3CcuZdDBiNjhlG2YPLT7sa4wv7p9foii2nhEXiRXVSGr
Z43gkjVVTxho5ezflSmDhlVmzG8kpfhXlki24No6AlFMRjq1hIhQOSmRANbVUkqTN0FDN/Gecw27
scpTdRh9VLr5QAhCkiZHGAD+0YsQfHIyrc+hOeECz/0ghYAi6+LByMcbxh4EntR0xZEvn5uwTK/D
smPtB6Uz8WZUevfUUBJZ2RtjjrUdR/dwUc2VW+mfXgKWxwnJFqj2CMx2RgdIpRKOOkVDUwda1nwn
R/TKy/rvhUrAdUirYjiZ3baG8b3RcJaPKB1X2EHgZGT1sUo7tgWGXqt5tuqgyaj1ipzzPrkTFiKM
0iPVglww0Zu07sISPeZcf4cflm3zrjwqSD4fw5h7O0SgH6RWHMes1bdulK0L21qDF+nXtPWCNCwu
U5FcN/TpGadi20AdHmSgN8KmJtlxWJUWouHHeX6RNiMggi9irjJWNPI36Ky41ZM/jOcFt0LjIw26
Xu1t7SXRyp3IwG445vzketku1V4cEmn7ZrxyLfUQaWPLMKgpNzwdq7mnBWe7u14vb9t82FqVOsyR
w2uARt1yh5uoq6+pgk8Jhg40X+W76yJiYFhwZc76oZftYSzB9SKr8RvrW9jEz5gBjsPQH8mjuq1i
hpRdeiodn0ayMQBt0V9x2F2coj5Y07wu3KvZ7Z/Qsx1NTTxo4BtXEIovrl9+zsN9I914awwIGsaa
XiqppT+c0IZYY+9C883qs42XasZKR8MTKvveEvbzJH8UmNyBLVw5HcsL9syV0NNLlRv7OsQZbnr4
+plsm318g07EWqPKWFQ1zFBSE3+E7LYo4a9icRoFTdEi/97oyQHOWGBCwlwyb/rJmLnk49ZXr4nn
rQW3fRUrWwQY8678cNiRt86MUCduEV28hssqNSZk6zm540+xik5ieiJIaucV0Vapaa2ZBnks+lgf
dQwyK+YNd0PjEyKsbpkplOvZL4M+9D94WTeIAHdhThaI7obTga4bkeSj9sHI5RD7PuzyBclSrckE
O1TFxBbo7cp2CtJB2+jOg621by02PpFqpBrB6tSThhevvYSwcPSyuzMZ3C8D8lJrDgumzi38NTG+
G2PJzKh0Y22m2dUyKsK1VLzAyoege1GlfDaNaYvtaW/BILRrYLQxGnR6+xs93xFDfIhcRCj5rDOq
jlt/1+aC26s7jFl74DqEatXWmb7LedJ9LFxGdNu7/bdqFNqmGF/mot8UTl7tMbi4JyW1lC/qT8eu
+OBWHjKTa1IhOe6Lq6VjrmQKstQ6OuTFrIjLu7QN4MJydG+doSAWrB9Tep/2FfEbeHoSN5CxeRfV
oeJOyLuGAmPohhstZjtUxsaOx0M701f2dYbqo9wZyt44Y78ahbxXsCg3FZYs3omi3siy6TcW6h5G
BtYzs4vyYSitMhC29E++xuPnDDC2KqXZD+QvPxvVgz+rS1eL+6pSG3swt2CWbmOvOTmmeXaxAI2g
OErmnxurlUesRRhVm1urNe+8ZNgrM3llDHDT9XST/bM5apt4JmWGljfYfEAy4HhHj1m9NWxnvftY
FvJtgViAlXPY5fYSa999a0rzoM/4cqlJt1go/JXObu3HYdB6FjPgYoO6f+tOT4z1yb6y8m2Z2P1O
ese8ot/XJHtMO3Ggu4kRTLbNo157GJWKADTm96h9L+Mp2VGixzxKlggKs38sRfHCTOXVzFV4tN0c
IBUJIxqTscikAV+WwCycA3Ji7hsWq5R1YZjJE8QVy44B6HIl3PCtI8atH/KLQHJAVbKGC7YWhQxC
MW5lho2luCpEeLGiS5i8lnSPPes6z+RuKLUD8tmXxdlS5AwyzZrgOP1VRAzydaaCRH0ygSBjpQrs
asGCl6RPYjSrCm/ThTQ1WWPeGkfA9JkCL+GG2NqDO86HRaJRO8mOc+eeMcUmMn0enpGZGuSLstTC
XVKxa6QW0HHbCbLKDXedxYTUgn/TgIz14J54JUEm1p2AMRrYDZq7MfO2oStWTTSth8Q2DqnuDVh4
zhzstguMJslwDnh59tgM3SaZ3D2ZbY8xzqKVlr/7DM0t40261s2EDMWAR6I7zG3jhiyV9NgbT5gf
3+xs5plh9NRm8baY4VUDKiLbZ6LBaqEhqspGvMahEb54Ec2dDFhPA3DGnHYzIb2rxFxEK2173yo3
fIwr/I78WTRdSVXb2y6pqR2YLByYg7FhStr/EGLERtDvXgQ0J2Bn77gXn0fWZ0hnISMBbXkkYZXJ
KLkhM+i9UG6yUUlzbyh3W1XjfPRH+WQ28d1oW+1Tqmcf6bKXhtBwNPzRxrhr5+TWBncUEAt2CXv9
QzbasU0KsXZKh9Bkd5OG7UeDE2riEfKVd2U6gDItK5B5pq25ii5Algq9jRXgFj1HbKU3qc8xzzS0
7KocmvRCppS/nxjUU5XmrZ8EyAh6n0yBtGgvnHC1LUGY4tCPmX0PGllufaYaSGHc7DXECIMPCBha
Ypny7CCtXXe1Nr8Slsf4bBi0AOmldzXMmr9HXYZUyDDrQa5kODrbLp+1M4L9fNwIrdex1cAQgVlc
zNaPoY7rAV9dOV6yVPTXDLcgxdiz5y22KlROeM96OncRwbPJxuhRzAcyMWvjXFHfkm0DU7Cv/H1a
qSVUqiOx8hHhCTmCi8qn3WlomeiFRckuUcT9ReWim0lS6g5SLYabmmQcBHUsuQw3w+TiJ2Lk0K11
B/DITItwwkHhA0949Mx2RoGbRzFWtTljtFHDxtpwsYxhhSI0qoKBtscS42VpTz3raMJ9MzmCWrnm
7GcEgZLwkHBUa2I+0VaGjHXjlRGR9LiJc8vZjhnFxmiweFOcdnsHTq91cZuaiCuVOgnqAgaAKxlN
0X5q3fbk97n/UEHvu5PCgZuCG3iGZ9VEPNFZYaWE7KnKvYQdtrUEHxZ3kB/ugZQNq6GNS8iKM18e
S1x9S+son7xglNqYXnuGZjvbNpPz/GBbyGA2k7I1To6+T6aabySHgrYjzT8tnB5BD8Zi61i8Sy2g
McrOaFo5qV7LUzTrbGCuG7oEqjGP0YzvHtsy2gW3Smti9ly7zcQ+nTO9ESvbaIz6ShtEGRmbxONC
HcLSL/NzOipdQYw25gHb44x8gWGwcttLTtd4POQzJNn7FL238cnBLXY/k5LR3TDK0jrGWJvUc5HM
47nrLFL2sLn21GBqRIPgJXviwR3jrrH6lli+tDdOIQ1xVqZENdOuJJQj3Nkd2YFoYaisGZCVy3pW
A5JPIevTue5M2BWDUum4qvgjSgI/KjDjWg73wplTeeVInOtY8TUGxUOW2e+VLRY3Xud3GJAVkygM
iFN4wIMah2vRqMHeFdCyvdXUwSTC6Ki717Xy7CW0zNDuHJmLz7L2+3eGgebtZCj5WXVUKLmf2Zuu
XfIsAV4fa32oXmrSoZeASkKbDqM+6ea690MkKEU+wc7A942KwJybuxi9y3FIw+g2DcMw3njNDEXN
UVG7dRJlIvvKoVI0cfKMT1GeBpVPtz2OZkxjozutYpaBYcUojfMDEVCfJA/6B0wL/n3d2d5dk3jV
ldn19q2OeYMzWzkax1bWfRtAF/afujG1bxtkMctxO81GIo5k2wEDk8y7CZOajk5R1MvdH1GI1Ynt
33BustdKS9ODNKICAJFbLXqGzLW2CmrBk7Lj7ofeejzrI7ymdYKi8L50hbgmkFPbNtlknhhtcl4w
zmSE0u1yM2qIwqiLg4MgJuf50AVOwTwy7zOWy2ccS/UxNaoIwlxLPWKNcpmuDXTZbIrxS0GM2bPE
/MdWnYRk9Eyhit5AHcc7BAszxGRJIKybk2bXDUbxSIqZTXsx0gTW7bi6oLRpP42ovOY5whfd1ekP
LUXPjuZrHqqd2Um2GK6zs3W85KLnOs3RkvWFoj2q+7u0KYwRTF1kvYDfC4Egg6b1zl3tOU+Gqqlm
Ihe+WC3I2OsRzqAEsZi+8Hhhg0LFqVDJlFA5vtFrhdpkjjqTMAJdoTaCW46ta+HAijRyYe1qXYQu
qJY+3/YK1SDtNwa7qMduWsNDJgnT+CDm17i9IxEvXYee0M90PCfXVffugPiv4S08CmcW28TtKmzH
WKc3gKiSTyObKXEUbOWjmbfRDXki1v0oSg4I1ixXxMrJB6XH8DRoPctt1NuKGE5YzW5U382ZNV1A
YIULkc072UiH9lzv7lawwlB2tGUwqgeR0RkgC7re535jriwm1+SzI/dwWlqR3AtdnTLE6fBO22Gb
ixTCtIBy7Ywl9HQ7pJPaXfoxvtJztlNC7Xit8g1Um+dmsu9bnUq42mnKP6ki+iitfCeJK9QobVyZ
Hwp/2vf4UXFKU3bMYaCHc38ePTIJqiQlaM+qTB7OEpWJS6PZqNrhyqrGEBzhZHP4gcLmFJ32BDUu
LgjjGZ3HDADuKIxgMG8gjiXPjkxPE2aod8WM+aqYlPgxUjikACj1AZe0mT3nxHh+5pbIX5CUW8dw
0jaeilvwMWE28hZNbrsf8LP4B5C6MqUmzEq14/ks4sPAJO85d8v0A/kWjq5sFmRcOg2EDpdEZzez
8m9QMIwXp/Lri5C6IAIvlRrul8btN6gnD3Gc9agB0BKjtvWH68mM5tvR7ch48vTOeU9bKzuiQwMl
MBu73h71vQ4H5ANcqXuOqZAgK5jZ8NZ2Fu2JsWuuRZkXew8pMuREzeXM5c47QotXmihvlaIv1Icn
pqczBpTYRAam4uepLYzdGKMlR+iMY5z4S7ZAZMjoaBFekkcbJf5BD8VWspg2OqpTNnKMBP7ySqoE
MMDcXKHqkPSc4QUCyDjRzkrXnoicwMoN7NQRvV1m8M7jCAwfUPy+NrX4owPZCloKXaRKMpjAfbev
QvJms9m2iJZwz9DgSMy0fSS3kH0qfC17ObEHEcPGxj4ELhbIVV6F3xzTSncMz9NzZRQ6ZmdC/Zxq
mm9cWb1gI/xMB6Dj5JhGZoM6xSrLY08LHtOKqpDJRsehKx61XAtE2Ig31IdmgCtJI+2EsqDpd2jj
SBT0Uhoxo/Ntcdhe2iF0r/sScGKiFe2WXlZAhi0lnUcIH43d9tqp7fsBtiaEwJlYY+mG76ZXnhhC
bEa7m3fYll6ams5lpdTKKniM/Xpo1xpToa4XbuANHynapJKD1r4ukYxP3XAbRg75gSXXBV6xG/Te
8ARruOU9tklt99NHyk90TvYwBCzvO6QJuIAiQAwl4nBPgA1Oq22Ux8TQD7jbLQTy+0oM9mExkKFv
7HmVy3Z4meAHUFq3NCuQct3k9rPtVTtJtl9ESzcgFhfZojPdGpnfbYcoPfWTiPbdrMS88jIwxnrb
uWtVYOgnZYX61zKvRevQHsZNbkCsRlOIXswuNw5p7N74HXEiZHdH33K8RrJoWsNqol+Iwhw6K9SN
TneLwIwGFWhGEzCFeYUiONFlq6mY+u7JymiZN36zDUeTGRphIDdgBhYoY0m1qqH012HbonBTB6m6
fY55bJ3GSXs7jjwxWa4ujBKAJntOusU0l5+LNqvv/VC/8n1pHHqteEBTeDZJv1bKPTZ1c/Jm95zW
6aP/W6tv7O6p4PVVURX5bY1m4AOhNnb+uL0gFNJeU5zp1ygflmSztt+z7vaBnef5ySvKlOKDLzP2
1XzrmNl795vMjDctZqq4WYxDeEUzAopkdCna+JtF815PKxJHafFrdX9Af4qgMbtlNLgvPHcfx2m+
HjyEzZTx6OCKfSbbQGr9dWmDt1bpczfM7u3U9GvRTuVtKhv7rUIMfgcPDCJ2yEpHtaTnJ7+LKCsQ
cQJlI8A7z6GojKRvtQT0bjFP0XBjurJDyNGdR1ccTZp460EfLzKU/aPvZ/F1qMmtbXbJnVHOtNw6
lHl9rbCqDNOM0sR7axrGiQsVw7xCtUVXRw7hQa8sGmILjkZ/neYGQaWxQDx9k0bguBtFZGyrXjz0
LCUbFan2SEJr967SyaUYJeXT7ss7QUShXs5nFB53mjTeTRHtcpZEjyYgd/QoumFl+vdZybQGptiq
G83DFGqnKLMOZkl97lev9YSAshxOo1Z0FOJQUqwaPo2caSfWdU5LnYXdz1VGb1z/LgaExTnfJoWf
ga/srm6RSYsEzHW7mVLwtLT2nR2npWnvxHoMHTp/nGg+DrEpvvWFf+xp5JUZfLO++K0tyIugYlM+
qimVT6rQgqxh2gL6A6THOJlbA2rdyW2blzSKT+jcGBIw2SYJsVM9abhNFLAvJ2tdH59d6T7Jorrn
OJt/4+sUK2mPzbr2DjCVSAKnY6yiegM++yzs4xjXp5QG0s3Y6wkGHvs6TT5AVKQJxgb6MlBZAOCX
a8WB8CUZTPXetsq+HpKx+0iisXcCmQq1UYTH0ElPGj9ck+/AYJpYHoTXNtS5W/A55DdknvIfI44g
2onJuHYtJq98qSLbftOXnlvObwkE1FveJ8w6iBqp21qJVNJsNnVBPDuR2WSwsy7meEJwPe1sc6Tr
HMrhGseqtyG9T78yHCebN63LIMpC6v7djSkx6McUnxSjEfPDdFh3BN2ygOVGFJ0iwdCSZvAntFnk
/WGQdNW4I+gChAYAphfRj9N4FVpiorkp05bIxFIZ67zqpt+VNP8nAvkvrKO/EoE8IAKR/3orP/61
fku+V/JfB5nzb/InQcjyV/wuCNFc499QBAiaEAs3AdQcP/pDEeKiFvHoBekAG0yEZ39ShJjGvyH8
WqYPexLTt7dEgf1BU+BHi9UQAxBSySVd4h8lVCz2vf9vDLaX2Dw0ZMRd8lchKfuK85y0SYNGMkdb
c8y6x2lRlBojem88TxnT++TH0Kb1ozCqtz9dtJvfP+HPuMmflVh/fC5CGeRRoFLEV6obEhRcegOf
O0jR3qVSNWtyv8iCoMc0/CNZ1O+fhRCL8FAoN8AjvlgYuZT9MAxTtM09XnsPZPhWMtn6G8UXd+Q/
riTyHDY+lGW4c7/Ie6W0XFQefArhV0XQyWLcuqGR7WVqlyxcqjhrVRiY1q6VY3H49dX8WW322zdE
eUBpiYrIJDjui9rMHmkXeTmfrWwmSG5snVttvqr0PtmaLSU5Rvt/JqX74yMZ17vsvia4j0WL9mcV
ImL/rsK7toWlnEDWwm2Se+lMI4KTx6+/3V9cWeRKEAlYPREueV9Ue3S26hYGkBZosqaLGyp9w8Q/
OYS2m500ot7tTKfyGfJ93jEk/PWHfwnl+/2LCqQOfEu61Zhhf/6iDoxPPpsem4+5gGM4uCF9oidW
cArbY/xtN2RkuCiWp36bIJlemaSPbgyPwxqthH3qVd4m1hP7by7KX7xAnNQQlOs82ChWl4v2p+s/
G3YsK8wagWXl/tbBrrC2faLS8Y79Hebiry4BdqFFH43xnFXsqxi0SUf0+NC4hsivTtUQ2u9x5eWv
tK7tb82Awd53xnWtp+Whp2/eFDqDbeaeSaOa7Tx0821mhMw7f31nviAbf7szdCYFT4bBVM81xM+X
gMofrxq82e2MKTcmsN2lKtSpwTeQupgCNV7uPZA/alwEjheaUyNZEwV6+4tPNPtxZNL11DuK/2sy
EPdI+oLrqCzr5mz25nYqmQ5tuiLayNazzkmkvReZErCqiI5Z6WNsHgYzLJ8crJR/my37ny80ClWi
lnmdaZYgG//5q9Eujgkk5e62MX5WAjP6k+svp0VZ6bgzQDHqP1RINo03kaq9EVZHiboEojPCKmt3
BUx+uoJiZ3cY1Wr/qSikM22aKGLEZojpD0nod/Xf0Wf1F6v5F2/Dcis8m6XPZieBWmd+VfGGXg/y
3HZwSgFsPJUqFCVxsAxoCrstTik48ztJp75iSmZF36C/oMkqcu9YRjMtSpSy/SN9dZpd5JrASDSa
kE6/JeDhcijuMEBmsqOrl/MHuJ04zoIh42DjWdF9Xc3jDX9DfNuiFUxWWqXcUwK87oapQn6XAO+M
sE1GyZKdhDXL2kFEN49wVuy7xAmp/A2p/k7V/LMSd7ke4JzR4grcNIhxxZc3htMrmQzCCpkiJsO3
vEYZUNID+Zst568/BdEUQnB0o9aXpame4xQ/hh4GmFE5wZvTZ1WTnvLr1+w/KwS+yqIrNiwQPr+B
xf+80IBQS+bGHsPAGJ2OiezsPrcm6OAoKnO8eExr+nps0VwxAP71J3+hMP9+FSl9DIsBFDKKr1ex
BZ2oxSmJcHhfIhoddowygdQ5BxlFyuHaR5i/KQxd22YJYH3yQvSldVHU9np0B/cm7rriIc706SOV
4bmhHwSiICQ3LiM35iE0U+1EDpR4mLUIaqcDhOxOy8riu5Nr9FRrP71RfRbufv2t/uJ6Goj2UZCR
VA/V58vCnSKJnBL8mgHuM0ZN8cLGG5mbTq0sV5H7bYza+FFjfPs39/E/d1HfMHAdIQE2UAF/DW6l
zQxQttb9IK59RDqjxwDAbu5k1rGk44He8oBdoFvEO1/j5PjrL/1XtxInCsF/Ou0BzjPLdvan7Sqb
LUuz9BbQKW64XddazPG1Ev2rVruYi5rhmgZehahwRAGaVmyqhp1t51wXNwV530FTeo8EyFYcPMN5
Y5kzLAPdLfcM+pzAlxwZ8SOZm1qvPyNh15xUWwRIdXhBrav9zcbzJYn8t+eSt4HVWViLb8j5UupF
Si0+XReNYmS6tLYh/4U4K09x0RmEEo5uvaehbm6SDutibjf+IckjTFqdpn379XX9y19FcHKAcEQE
Hhj5n6+rwtgpkqziaWqzli24b9+GfnHhi14evBmIrIuYA2nAMoiR5KNkk3s2BCLpv/lFliLs54ME
VHYWO9u3YYvDav75F/G5m/koY36Rpj0jYj3Ms60fgBElZ4oyLNUW8nF8iOeJxJ+9wN24M9Iq39QJ
wMNf/y5/8aSD6+c2YbQzKJG+XJNYmGGhUTAEjYT+FcWZd+WwQJykUTZ0WiN350bGm0+Uwwk/cfOP
4mN/ezhQ1mNoYQcHN/Pbm/CnJ71qws5NGz5d+SEQUgZRW1FY7e/P4P+dv//LXCwJ/zu98PJWJO9f
4IXL//GH/8L+t8kZjyWOc5hvuD4b7++n7YVBSNQjx2bPJtkBXub/s1/g4uK0bekG5zYPHpnlgPr7
47StmR4/86Fr2lgTweOwcv2DQMifq3aPkm35ByIZLwhpXF8Xf0J0fGNaChoH1MQtXd9XadhV4GSe
uf3TVfmLksz5wtzns4ivxFnFWZSTr4lR7+c3EtyzMbVR0qz0vPVWWj8221Hno9OcwnDdlagdGaGO
ct1YvXPRhzwOakeN924Rlm81uUmXSh8xnPdxcfAKcOiDBVkrJTdvBVD409cca1/X6impfHGUvdRu
kt6kFckQ6ibLQ2adU+TdV151iQ1co7ay/UDaw+fUDtVqJHvwewI5cu2F0XPoz/AcnZoi3bFo0K+6
JJwYKmjoctfh4AzXsuhuBrPpPkMRMlswbPfd4wS0S3xLwlDX5MpS6TEfJijPFXkL63lRHbYcEaCQ
9OXH5KFXo9OC8X1oa7GZJjRATL2mdFPjio+DnvkBc8aiiz7nKCM9UKCZ39LlZBoj7E43MVUxdmg7
Jj++lhmBW0TgKe792BGx4e2rImFStEESSHYc/B3NnJlCqGoilt5VnjaSb0RY3SpmTD6sfPrS9nVL
BgxJPkb/PVeR23OPCitZ53op3miIGCqIdJSJnL1Tgtvo4YFokJ324oeTczsXYfXR41O+M/rJ99Z1
mJBzORhy6NbpCNigmxvHP4BUsX14ICbXnMaOHx3tWLjPU1X62opMEyQ35agrWrwtSCSjdcI9+R/y
myTjHsVs6yTOkeluk6He1NOJXNsWxNnkdx6JZYaePJnYdbojh+RJx/YDonoVNYXrE3xEawsCsJ9h
8s77HlZ+kSF39/ngCn693UAgLwTpJnUTxUe3R7K01qY0HAnebctHm2FZR/KJ0z2kuj3CN/Enqa8S
vceir5izbOZ8gBIeEWhICe/F5HyFVoFaDS8zyWiWLk1rIecTsAZAWTzJdIgroE0JxI7FBvg5hBLy
U5vk5odXIwHZ+a5E7yBcAgEz08d4L9LY19YDEwxC21GcHucxQdVXuBYTYsLTbOyD2vLkVsKsvqeF
kV9bOpFMG5rRnHzd0YWq3o4VjjxBDPEHwWzQCQY3zCpk8m7jIFHK+3ZjtlYzbIfWn7roVuKhYV1g
UZpq+Zlx9ow3OsP/F0ac0B6WNIRjbRI/EAgn9sHU0MsqAUjkywxK68v42NgQg/Yuxe+bk4qMcWrc
5ptcwKzfTsbAxcHwpTPQzWTkr7wQrRbuy0SFm5Zm+K0gmPw7z0RiHWoZ6lzcfMhYRdzUi1gw1PTe
xlpsBR3M83ybWvDiAiCOrCY8Puh5Z127N1MkG5vRoic/GxZGoESK3FtbqZrNnV/xzIC3iUZyDxLH
XSUEWcOlQIa+TMJF90geZ/+NBDXcNF2VdTZoYQ8VgHS1idHDaCf7EmwCLm2ly8/SMZjlTkkCsaL0
+2nfFQMTScwVdhMIfTDTG31Q44crZKvWpDzjHIorxukY2TXtJjKa5FlXYR89i9QXH8qw+++kYud3
bRgXYlON1oyGWRsSglARTBsYagpUDaS+6JpaZBvWZBRp0EyOvAlBhTkr1DNxg4kLbdMeFnp7ByLV
S1c1WeUmuT6wpIFIR0mQUqbUR+wyNWGlIQ6PoO1yIln1QpGXjWOIvDMf6AhOIVBPAEBF0sdbxHZt
FRC5G0ODCQfXPPrVDH2ngSY2I3RLBGiRzq4QXKep+dznninWo+kPO+It4SFoTbm8SFjVKcYgnaCW
98fJCeZS79RqNvVGezBFG33vMgaXK4YVSNsc5Q+wR4suDKpIjM/oVc18b2Tt4K0UHimw+vD+F1JR
Ib0nySwJuRs95zMBbawDOPv1lpc3Hx7LNsqBxOnG1F0B0C+i1wp5SvfpATArfjRDOav3irNZsYET
0diMSw1jbMFkKsu7lZWtzQCyySVCfhQPnrCDieiL8d7Xxii5wDUwiMwZ3ZAauCzI5+vQTMQl2bse
6CjkvNSEmtj17ZSO11xn3NOFR98Zk5Mz0DgR/P0hrDot609RPFl8JWUxYaTCN6NQ/Ei1rC4w9jC4
AbLRDRpaSLRyE2LSBqJQSQMDaNC60AifJRO500JWJN1t5LfR1yckA8hdCu/RnRidsThHaXNXowAR
G28yzXlfTnZl7UIpUDOP5KKzlCAVZvFrwJ0co8SonT0ZDJZ7oyGAA24+mhV7KBtt/1yQV1Tt9JKD
9C5EqmWQMLRkkUwNMUoQLVJCycB+Izi5I8eysvZl1vbugVnV0iwrpsxANzIajf80SQe5a9n6YHc2
ddU2/8Peme1Gbmxd+lUa554GGWRwALob6EzmrNQ8lW4ISSVxJoPz8PT9scpuu8rn2O2+a+AHfGOo
pBxIRsTee61vJe908UR7rzq7F+cpdxBFS6lIlINBMdUAX4bSiS5UwwXdBb3Kgwc9FTN9Qd3qo52A
mZXz7gmi24CBH64GGL32JnLR7Z1Zf4fho0XVvwjuw1zeANQzL8aI9fUEWR4yTZNypucbssfiNvU8
rT1GUWC/K8MKJ18rCRfaxE1GzEc7N1F3zdxfvEkAQ91nPVVB9EpXM+/OVpdV4QW2I0ccUhACCRp6
3Wuj9cAyqjsoTafK3nGrjEm/UfWi6llHAKysIxrAr6PMLWB/zKC9JM4vbY3SYcUpJRd+PdEqYE2d
5b7LVMQQP0dXRGokRseqITmyyriQExrrvcQ9kwi7+DKk1cL1SkiP6aFbbVpvqC45M4yfkq46E2mW
rRV3Z7MF4j7zJGO8z+uxuCKhK9oKHLxoxHvJmqspZMX9UB2YJGU7bJP6aoqa5EJoOfP2vpwfixTq
4KozcBm4bQX/rsFjP8Evpd+A5vxcGKO7qwEFrfClw2Ny5aWT1DetKfGoJfQIDKMZGNQ4X9WU9nu6
KvbaodeyBl2kthVMym3Sjl9nXAc7WyCJ7UgqJvmj7J6qZCyuvRHZYOJExr62reS5GKLgC+TuGqxH
qeO+7d0Ccn2Tgd9ZBbNgkxMTh0wtk0htHKeC2yf3FmK/DTU5CZRN3gluaKRuOhSr0PYpvrOt7sza
uxfYb9wmzfVoEadstqBxUCx155rJ6NIzZBI9ulm9icxuvp7KLPVZ+dSxsiu5M2SrvYeWdeFGY+tX
pH36+WxqV4EtIkBTVXpMnKm+64kmD9cxBjqdVaxOdm4TfXaF1fmc5kBx6YUFZc6LJT4+5sIY8B9T
OH6rYVxE+M2g32Ln633HspwD6Y1Eq0RFfodxZDoHhlud2zapD0UmOfzkKEfJDtK3kQ7hiTkAm2QZ
qCMuv5idzSJNGONmfGG04m5svXBjlAsEE8XcmssZbzmAV891rI613t6nGOJQ+lrNW9bhUkczN9BN
NQZwcQhdb1On6C4bmcpLq88WVjF6fM7BvqYQZZIhU3Y7J9anR9LG52obedaL5EALUMceD0VhIgO3
dMKlyYrjEfZbzbVfFznrtTmyiTteI8/2LPKdMoZHZyRnZqJBSlu3M4/Z6OBLy6vya+UJ7F1NWx7F
nGUHJAF3pLBN9McKznsYKmoyi4Zik+BYd4h+sLRhDdjjwYsR160slJofRgnRB3MXIC7RiPhQWgIu
aSdBSzGs1wuiT7xlSTcJDyaDpfNdIrggRhZJ+zHnhJ4WRaNtqp7DKOqj5ySVDhVNJn0NeTCEHG/E
2WEOmAHaqftMqqgPv3cv/quy/xcjWKD6Hp2j/1ze/6+37r+du4Zp8kfR/hqm+fvvfS/yJbgEejvL
RJDxjkvT6bcif/kJFTSoVMORTAuX8v9XxoKQv8ABhzVCqI5DqMHSl/ltos6P+DM0AHDU8A4Z0f+D
Et9Yevu/d8LgQdMtN5mrWw5NA17sp7qbzI9y0BDewz0Mj+ZkeBuqGvIxzdknzcbYSDzOm0FGdx6O
PW22h32vh61v0u+0ZMS0Zzam/RjahwK31Rq3/a+j2/+6w/4FxOevbq5NM7yyq8V/vLm+/cr3+8oU
v9CY567h9vim1eBO/d48IkIVoAfdIW45x9P1harx632lcWM5tPHpe9JesqDlcL3/T/PI+QW2FEgW
wzJsnY7MP4pepTn6w60FzYm7m7Yz74G2JsEDPzWe4SCZQo2Btgr1cEdW1L01ahj5C7xo066WaBy5
Ix3GQZiMuy4prlRTxKchqdAVAzh6GWFTvGtRveQjkAEBZyCtxAHMwVXfafZqKrE2p0WroQqOnlw7
Bv4Xv7kMhrcysY5Fq5MJH7gbWiicS+U9ryV3ZQHjYqq3nU2aY1d4p0R0z11dXWPSstcEnEe+NYpx
I/r8nqkwo+Gxth5zza42ER0FiMUUqvomoLTrdhSJbXSf0PL/im5hbPA0gWO6GyGeIXEyOH3CW8/o
KkFjQKo4Jytdkxja8kGvLsPCyddIa9trTYIu4RQx5mKHWwWzE86NKnwUJRml95yq8JXGFWSpjcg7
N/5amm5Z4ukKQRubtHe0VQ/ReYmUN4yo8UlRM85lZFS0sgONT5nZaf/UIbPyNhwn7R2RJOSlKRXq
xUYQkYT7THXhTYTk8xxxeiUZ1MUFRuOJ8YZAS5YTzBSE9zNMuu7SHItuRzwXp4VSd8NFVD4+iqBn
WIIU7Dxkxo7XvmETm7FcwmMIJ91cDbrW7GFjhhfcNMxdyX2aVLLUvbV30PQuQInQBPsKTsIwBKsi
if2wi/ZWDJYlchQnn8qxTh6gTUVGAs2dU1un9xV+ILBhNfXUkjnfz/ONQ+TZWtfip1l60RmadLKr
Y07hHHPpPPjtZOlqXU1RbTy50JpzEA25AC7SkmId+k7ocWTTCssEU/Dt4f1H69iV+iju2vrjoz2/
qv++/Oo7kdrLlWr/54//23z/fwbaC9jnh//ZfNtqbrqPerr9aLqMX/0++l7+5f/tD3/dsO4n9fE/
/vVedihB+GshQL4flxv6zv95+3t5zX9ubtv8wq/rk/kL9phlT6F5TKtgIX99X5+EYN/juLs0lRlJ
yaUX/Nv65P4ikC0iE1n+AQP6hQr12/pkuL/ojo18h2kkEH7WvX+087Fp/rRAUW+zJS99drBFLH0/
LVAQw7ROw1O/mjtG5D4Tzj46ekRAkoDexCSuwaOQlOYQdPWvwlB9CXGnK6bLITZCjMfx4AxfRzOZ
2l3iFmF1JKxGR8HY9rH7IeFGx0SQ5WEeXbZ4ua11UaeB+xB7gdtkfhp6kAeSxDZeBDVHdp1LjXhq
I4GDDHt00m/oU5jhwdMKyAhBQAbhOYw1s/Ypr+duk3fDs6WKYqK3000uCEUS0RjM5mk+caBODMZn
RTuaQLeVp9ckNYLo9TnRNgTL5yFg9psgx5WKlZbGUr7RF8z9pivLDpE5opF0Z886FZtZ0fOYWSRK
YXvnuO0jJtBGf4qkjhm8dlE6qHh8JnyWo75XsN52TXdXw/zfxkH5xVILwISeduZQv4jJGE4DX+6K
B7H1O82pXp3FEQFSbz4EXp7t42qod5KkyLOud1daDFkzE920cjBurQ0vajZpNNIO6IfuREBi4ce6
+WVq434dKCL2aKM41yJHZpBYUEXsrPMDver2xUgAKhHFT0h7+xNsxf4YWXrxCcWgPcKfMHd0h3Qg
7XQ3qga7QcneSyfIaZ9lviC+WzKVkzIYqmqNEwj300oOpdVetSyvtDSTVlULLdOlh/kw2hBrtqnT
cKFYR/WyvtHwQHpfBgAnzclLG35lVRSJoKygreGNHi7OvLactWCUkSyi8rC/SvoYJHwSnlDxCYj/
aV5ll3Iqr4uKFNKNa3cqWLi32AHLDoUBu34qVgyb5IzBqaLWEIoOMIOb+9S2cQIler/SWfbwu1kT
xnY6HEmOGSuoqw1VbdXiAAMojw7YwoiLa8n1buMYMNHW1rzu3CSUgmMghpsZBwjkmt6tzLsoqgX2
Ndn1X3pw3su4lIHIcSZwMDk3OKfjIxc8ZZCbOW8otnXyC82gS49S6ZHCcVS/ELLZ3ZV2IZ1tSKIP
GvMQj9w+ADOyz9ziRtB1XNWRouqRrTykTL4eUwsbV6Im45ogE8z/U7H3TKAQa68w8hNtMpdkuhoC
s2QbZZI6xOAaQuLhcJWBb3hvMJNxQEjpPqyx5O+MwUEQiP92Jj0im+rFq5oyk3CDSYlrO1Juu4oN
QW9d2POF1Ye3nG4uq27OdhblmNko/EC4X1eC3tqTxp8rnxt3rsqTatLE8TVwKUdtmoLiLawwNay6
zFKD70xWZvsjQqTqlDnQG/3YybRxFbRySN77LE29td45l1pZYmeuh16KktPSUADk7SPYUtJ6mRKJ
pZnhzXtc0i3qG3XBAmU4YFoarilsBYSGKqzihtxjXT5Z4KbIgCQkiJJWf+sRj9nAHfo61nguzfEr
a8Eiy5qdDOk3O8cyhkNvA5drjNHS9GKAdDCTB3uMqWYT7olm9ql7o/qtzyCdr1BUaRWNnoB4VQ9X
u2RSphPQyY4ReHut6kkzrGsNYs8SuRFyxr1ogaje8PCOG7qx5Zk49W6nwhhnR5jNXyYaXPGutQnh
cXoCKjGDfYVhA2TF7KCPV5Z+iBhIQUwZ5gdsdFccLOh4MblHcG7M26nLsLo604n9WNsKYgJPJESa
QMAj62hVsfbudrFk4QxR9TbShotuWN1UbTELW0C2q0ZC2u4+0jD1fAPc/EvVFk+N1sttnDvTMavK
clvBNT8ZJI5Mc8nnTtGzFab8Si8lPuPvgKo8FBX2m8F6GrD3rIopno92jF9u+Aai7uktM8ex+vSC
onEmTbFr9lmhf5BkGN2y3gYXnjtzfIG9BjZiAslTu8C8HDu3DxLM+qpV9vwC3r7canSYXiy8QRmG
/yC5SLIiO1jSTm/c2iqOENmuIEt8jlXOgIHoS/dog/O+yNtqPg5j127LQIrbdKZVW9nI9llp3UOc
9uHR7VXwYI5ZCJYNmQ6OWQtc5NQMVzFbTL1Rg8FcsxDyFUy5x1y18DaeiIfrvkqSmwlUl+UG+dYB
sLIfs7jYY9rWLhQti5WKFv7YYPMl4tFteCeOfTH27SmOM+fSGZr7ArGE9M3Ka6yNNctPul+3UhbW
Abdlv6uT4AJiNuOJnu+iLPelEq/K6NYG0w4t7wAgsF/mVaHfCTyc9Jhu8rE6ha65dpxm3M7eNJxE
bM5QrFS5jsx2n9QoVAEq0KDPIF0hjd22glzJjsu2ra3pFqxqt5pS22cs1sGmdw6WMTcbvn/r0bMG
/tTQqvU0WN4uip3wPAauvmXXX9yDWXC0x7xdh5YWvllG1x3nmZGTnNLUR7JTng0YPk6Zg7X3SG/J
5PSOO3C4ceFu1HF0XzeTtSo0cSUVVn5VDvddjB+GHX0BtIfRvAvM7rPsy5tUcU5uQN605ktT136Y
RMemVKs0goeUjK4/ztFTWA1+3+lXcW0cHYFNpbWRgxDMek6Yx8G6SG4jp7rwEvI73TnZ6HVo4N4t
HzGL7CPgsxK1zLySIDZsxM4wd6fD+A0hHzfFtBPl/JBgk4amRbI2fYlre3D5LOMWhavuE/PFzlvX
X2yzwR059rYvW4JDQclz7I/tKGVdsvTbKA28+9SrJJSweALCRankEiBOB9VqpnlrqJAZRNET4Ocr
3P0mNqO4jQ5z3GvYcrMI2E/d2NmrMOcrhXV9Y0c5E3S7Zq7RN7AbkSSxOyd19E7yTXYgEQIa19lI
zQ59AX6pVW/SdIwYQmxjal8WayTd0RzkT+7gTowR5gCBHAif1Vw5eWzveILU1iCs+UDGNR7epMuv
mrmLwJFZqjsKRmJfUCQSflJPXubX8OYBU3najVawuqwaY5iNldVSwuzQ8Yyv/URRtqBINA6Sc2KI
as0khxY9OAkT6J3onaceo6O3Mdo+gSzTN+G1Ltr2am6EvceqZV51NcHaC18FV9gwETm2ilSfHAZv
Qd5YmVMCoTPmay+ZrEtFMADjDjOFy51W2FEZJ40dF13khgcKA7VuE2QMWYcYGmLY6hRelrnK8qRm
rNp3j4D4s5thSm9q3GZXKdRIAo64d+kw6bteqAmPtazPk+xuYwKiKxKlblyO4AgJ0iuOgOOF1SGQ
hqYFmWCEPrVFKnAXNgk3dGswLkvqR90eEeJ5MIH0GXKBRfw1cEndB8kRXnFq0VemU1wOjT7ABpmA
1pW4gWMMdxAQP0Jbe80cIzpGTh9uIieGjAGq2E6GVwn2xZd0YjeDPreHsaww9wo2TprkQ3HPZe2/
AJUmPzf03keLfjMQtnRfNvJJaU19SQlkHgbqYcbWxR0qBLawyZkgnykshVbJ6gqKBy7lagaCC0lx
ji7IgIF80kuV7LOxN6/rKpvvBjmnRzMy0YMI95wZk9xJwAqHHoHcSsbTdJ/TengyAhXsBpvugpUY
yu9V7G1x9cmN12tsrl77dejMGyil6jlf3JRODgaoNdy1Pej5Dcx0tTFIcHn3EuFdlO6sP0NA2EVh
ydnPrspnsv+YJRShewtU806Pi/wZ/txXbdSBf6H98Opk+qI3/ZZ0q3ifhbn1RlxweZT4LG/bzqiZ
1QXhm2od5600ZXdVR5b14KV1466MwEk4qQTyrhh4xEK7bO86fc5O6MZjvM69131KbEBbqeX9LjX0
Zqe1DnuaaDSmOZXzMom4u8oqZpuhrZMYVcYVrmQru58kb9vNyvFO72F9oP7Z6SQ6QgYCxCFcoSFZ
GIuXJq2iTTm5xiYdu+SqV0wj0WbkV5k76V/iPBdb3c5QQbjFU2+Oxm40e7AteHvLIWL0TQbGhjym
+tARob1WRFKvifUI1qUzz8dMd8rd3BjxrurjEZpiJxxWJK8OTnRw+p2CanXjda3v1sADUeDkwJ9L
fb5O0ZcgNujio8aw92FOo4W0uUQ4Zs5tpNLmOOlIDqDx30S0W/wyag1/TAAUdWYNFGgcg30JOqKP
MUfqTrpJukQ9x7Vu3LR1eQ8ftjqNZngOCdVapXZHgA615t5s3fSKCbRkwggQUzND75XEa543t/vi
WmN0nRuhfVKzIe4MorYuLLaOdYpC2rfjELxpMD0EpXfEjTkA1olMvFMeZ3xNh0RqjJlvF0DMx6yG
4RtKLwarF0z3fZ8g2Eg71EHwmWgAGRYF38RG8zUpcI5ytI2vS1J+binTqS4DBjaXNtBDaJxgSRJT
EQrpRuGpKiGEFcRfHGMmmytKGGgPEA5Z7zTFCkKQe0yu1kmTQ3zRGdVtb8I1oX1G7RNK2gBaLi/T
KgvPbkI3K6TIYn80FqhXVa5wVnr7asJG6kKn8GPRNtskVfK2WM4/8QDXzhLqHREGT2gFiSb14FkF
6J1XsIycwzCwpwpV6Vuzbh6TkaBN4g6oQ9tBUXurcj9hY2EjwhmwlqP1QXbYM7gn8TBHNcldCOFg
Vk7jG9dLHrX2W6EcPzcU/c/czoegBKPqzBn5YLlFGkLfq4qPb+cHi2TuTU6jgMaoN4Uj5WCAq7/2
sLmaelOuZERWhheM5tFipMoxOnRRHCQXYe+6u0ASuyT0WyEAtya02i67yH0o49439NI7KM89m3RH
12MF2WtIsZtwArzxAgnLrOuDzVzFr/RJcOuXxK7YU2qdECjvQQHM5BbPBz3MXvp84UxUbdNc9boH
WSAW69mIHPIdiuwEy1RNawMT2ZC9R6II95FsuwXSZ++Z6HYvhJ/gOc6Qbo35vNMm7wQhRt1pkJDe
+mV3bs1x02kqvQOCdJHZDpBO6FbbEFccTcX0nsZR89h03nDVsQ8QFtaT9RHLV1dpl6VRvBdNVLyC
fK4vsiktgawQTbMvQ2Wvwf3LlaaljY/Ryj06Ch4nyKQnFCXxzsFg+ZoYtnweB0vfgYW+yGBIoIT2
gLkIbD+c7U3ApXBd9hThL6STdGRnts+2NX7lFgl4LMySRrnQdmMw6BdxUQIRNMMNQSbJVraZ9Qk2
arjHi6Ax+ydgo/OQg8CzZhpJyDuOq3Tct5r53ucZaTRu3sS+qHQJnrnPH5ZgUNbtqL5OGtUeKNls
n41X8wmFAaCrUD9bRggFjy4KrLsJiZrM2q2dA8nVS13zpYXMYyawaKU8o3ogba5YA5e1YH4N843A
/nVUqaAC1j/nEdSlZ+gkqes8D75KtOZOTfPXJBDMcCcgOk2h1+dCy9krXUIxx1IUm1qTqOlNs9mV
OuI1d+rHk5g9fRcCBzcA1QyT88TxiEO5lTeXqoTDg1jLuoCeXGLzyaaBEKLAeSliCmBPRZ/jxF6+
EL39preLizYZ1cYJPOei5MOtXTVtCGx5zKKgWnVgEVcqp5PvdZ7Dpmvmu7QpxtesNcbLpiqzvYSg
4Vf5/NzN1cxQu3Mu4jnJeWlhfWhhoK11hFQ3WUdsWAL/xjfCNqdf3yDHpPxlbhGLu7jQy20jmKj1
+lLXmTO0r86lJqyUVu/AIFnU1azxDnXGxnKdm0oNEJ9rJFuOIJ9wCubqUCEcPBitZ6zrWHzSgYLj
KpO7Bgv2KhvkwnsQwcqJCqibaW0wAgw+BbG/p6I37X0unHYvDIQnFRlfm9yrr22UcnRahL4e7Fiy
BzY5xjQvuPTcVkBpbeCJ5jbtDvzwxuAj16BiAquy5vmR64bJwQ0giRI+hFfQrqs92qNZ42cwqUgg
G7yAvKTJ8ftmhI0lwb8sTlBNI7gCm7sDEE0RO2RDz0HT98KOp0G5G3BTwkw7hGIwtznI86nIDypy
k5MRjmpXlxDeg8Dh7Mj6sDC+3cSfLObybgq2KxnpLEHJN3Zm1YyIuJSxAR/TbHLZPJTh+DiFdBZp
L4qXMKvfstK+EnlQo7WQw2Pbes1ybzUHYcTEeOniapxhxqe29aGzy67bMmJ4WtvpVmlw0LtsGte1
PVRHU/IhokZLfRPwTw4+I6H1Gva7JhwHeLSQHft2ooVoRa8jYaXmkaK9DU5iiuBr91UTlbvUhrd9
IVqYZVVUSLmFiIhOJAhpxYOMDvTCd3oRmqtGGHK6akghvYhNna/WDkxAVmlSNQGNM6+PHisHQlUK
rytELZskxfMITJISWh9N2Nl27j4Pc1NCOqCL+5QZg7qPe264VVUoMDwd46DKr0NFNlTijRSFbmTo
qA0bs+nZLTMtpLB0h4V3kGNYzBo9o0wZpuRO6Q2UL62lX3fjIPLQjkldCo1dz1xY2bx8K27aXqfi
TipkML7hBZ06m0MtxLFC/kXd6LVGdFKTNPuNNOq09Fk1jfkIb10swPYpq48gtjj/z5Gdjxe5rXfm
atYCcdWikfnsscyg/+l1CMFjs4AwY3rL17T+vb3TxGAmivA+n7tk208257T8HHTOQ2YEhJpndODC
Iatvi1AeK8t4CwApcDWNdtPnKVq60fnat8b8yJ0wPNDAhbKjj2BZbGb0T0YzQY1I6HWg0h63DXJT
ayPSXK7gwqmzlzR6iDMxnovlXO5Wra9lffI4Itptb0TTFdwPwCf3HgAUAZ6lL25jOkjJJiT1O78r
6kGddDpCoMLpWzZ1mD8hfQ2HVT6o7jyo+ZKAUWMPhBQ/ewS8PROztmHvLB/Hvn/Kyvw+r4CO1m5q
3XZEk90qYyrWIpouRmDCYNXQhkFi5nDRyjvIF9QFrJIRqxLimapTxXXeRuqQeppDv5Oe+ePcBM7B
VK7cVklcPwui+D7NoAAoLmIE26ayQWuXwTP+yglGGVxDsw8NKP2RhGgYJJ9e3WlobFgyXIYGZWOc
3bGGdi7HgbgBYSOgmWclp9fcRu22z2Oo/BvO4pXcm50VMYhuAi95jOMGiCNAirE5xBE0DJMhaFWb
pxH5X7yxpUHOHYluNRWEqMljXQ1oEh2/sARvd9V7ycaLWREgI/ZNuYVqmiOs7hi03aekWo401dKY
bRXIeZoDavVJ0Zrnah8SRtxwLgqdYbhwq+GVWVAAuZNrs21nL1qD8po3czc/jVF5TW/6yPgUiBoy
+JUzlfXemGnV5nriIjjKEQUrCF/zMOlHhhSxtQKYzbFTFsMO3KfcmiF9bMlyh88rnddd6J69HjY0
A4/VQL3yJazrqwzowrrqx3wniOjdpllj7/Vy1K5q5LAM1ctx3ScunFGWd0OubaOvDoFSbrNSTS5O
KP7UC4Qw5zkE6XRRGVa8MWZzeIkqNzqO9EgxN0e0ZSWDiYs2n+EndZ4LZWsMj11k5t12UG2tuD5x
A5FVsN2rKEw1P+OWWae1ZeZQAnRBnmwB8xM23y1K/ZcZZOodk4GL3DAOmKVVt5VjNHzOdT3uwJso
nogsXXMGLza9sIN11pAnB0hlEms2UHWFpgtKzOySX6hoVW2dHq0UUrcpXmzxRvk0Nx7mvHDxJY+c
b7/Y5Cs3JU3mrG7tC2VCb+duAglVcIhJlCjPpC20b71yr9rB9fyki9stR3QPeu04HgkUhBIT5uIm
Ks1L2wMvVbfTzu3jyypt9rWyvZOBLqFmQ0qqK8/tma4zHljDBxzWdQq4kgBoZRC53DD3aRGqa+zR
95oTXDLuYFekmr4hiaBe6XQBb2ELne0q3hKldySFblcbJve8ERVfKnyydJ+dV6loVFsWY6bIS8Jb
Y4rsPW2A6CZzknLj9ZbY2aOgfRvxpj14V5Pw0jc1A0v0+tdCITgG47lHyWQOK9oBAZaAXOnjO+tt
/tQTxM7TWAVbW5+uLK2Rfui0br7WaBH4tZnSRsIcNew7Vcs71FCWQXpDjkJjMMy9mYwkicypuKct
+zHY4UMudeZfPHcXEhrdnpiO2Z/cuUV27l3auAGuQ8U1ROjKYSGTXQ0UKHcPFb7YYw3J0M8IGlkF
PXLNsjW1y84gZdYwVH4atWrYRBbrMw+0q91lblnd9X16G+ecYoMSmLTLcHMVGamByBAGZpgRaWEQ
hXIg0vCpSFB3YuYHqgwO65xrgiowqHeIn5u3sG4pWrvw0lm+1NqonQ0VXOLruTn5Mcc5EDzPNbqV
fR90nN8SQMYpNLiUaGXK5OF1SAwEfhpHd3+KCGe0WUJOhVnk57BVtm+F9nuBqpspqqnfQykWpH72
Z1uCs55h4x7MMNjyAelH28m3Xtlloac0j4tpg4VKe3HIdlwpFq0jwpPcN7o5L/wqjaL7Hn9TcyJv
s68vJ8S6i6eiCexTTrs/eKlhuMlN7WEzOKUt4L6+Nyz2XZPIgWEIR+CF5gnIO7WHpzjuIh23j3aQ
i/iByUeUrFOPSnifTkPZ+pSEUfUWQHY4iXbO2/t/Lr84x++ET5ef7Y9ai2/6id+FGP+/iTTMv1SR
3ZVs02Xx78A/yy9+12ogffgFVwfM2u+6L9SGv/oQ0ShKgwOjZdrIBNGE/S7VQL3oosXXUYpZeMTJ
evpdqSF+MXUgHPzIoZqVMDh+E6n8agZE3/IfeQ0LWegPGkUXFzgVDPJJUyD8sDz5k05DZK214DJo
+oxTtTcNr9jb2AV93cuSO6pARXGSkdICwmFTD6O15mjDkHwskuc5CT7+IHH5N1bFBYH0p3fjGi6u
yIVjYC/f4h/N4Tjpxtby+uQ6bZVD+APhO6tcjtm9WWbBxwDflsNuguUAuVu0IsOPJRG41lcbkdNA
n3zpqICg0B8QWFGlQhBeRjA0NiiwOXGwoo4gKAgpLYb3v37rwJb+/NYRTRsgngTOTm/5aH9w+5pp
1SFWmGISOFtOzmXPQR5/Y4VyLXO0a5dN1F1hvPeguuf97Yi/I6Tnbr/JtBeXSFvEA5vbeC+hFHJI
Bf79AQkx4Dm3ia9ia/hECBa/SytiCNuA/0vFeKtHvfb41x9kEaX+Llr9fkMAU0GhiHIVasViXP3D
5zAiuDZ4+2IK0iE5kIGL5UlKY/vXr7L8lZ9eBYES7GMd3hX/Le/iD6+yKJiQao/xdQ5J3O8tcJ1q
rKpTTQrQd4P0f7zFeYz+/FKuiZcX8y5C4OXnf3ipPo098Lp8IC3uPrMesjFGmnOjYdDH1/Lwzz+X
AaYCCIpOx8ld7pI/vJjbpVBRaiu+7t3WOtHVnNbSKstrtEL55V+/1L+5UJ6AdwM1C1KZaf30rAg4
A/k818l1UkTxdrDMYTNPTBn/H16FtGFsw6TFITX78QNNnAvi0daTa4YNyZZ/UW/YxM2/uUZ//iws
Zg4vo5sAPuyfuULCsAfcBOQ7sUAtRuOq2wbstX/zWYzlK/nxrluwF9A2+DP6ok378cO0I5z0ggiw
a8TWDK84De+1pEXLMOorJ8z5AisyuZ3JHRnGMRUwGWmc//r7/BH6sTxe0hWQCEidEg4y4Z/eAggw
ZKJ9mlyDDfrsVFLvmCgyAooo460Z7ifHgdhvS+fvnrg/PwYSTZ5jwP0SLka/5RL84c40KH2tAPMh
65P+OI46krnUeZjb/tVAxPU31/PfvdgioHcsA4+98zPUrTSyDgBznFznk3rSK49SI2KwZGgfGMnF
+p9/pWyfjDMxLpnGz1wu6qeI85NKrts6g3DWt3JxMBKxAVnRN0evuoA50jMxtcu/u6F+VPh/u5p0
UVlZ0E5KKH3Lz//wpfZR5xZD0GTX7viSNj0lhbkZYlCgCXFGuXaPMmSNW3DN6d0ng4/MurtoSl5r
g4YrkaodkRFp9/Wvv44/L632ktbqcrRwuNd/fmLtvooEAuHo2gP1+TiVXe/XoK62ieTQ/Ncv9RN0
ZPn839ACgOawXywRpz9+/sBsSVrromTZ3lK/mMbQL+x43g64q2l7RM7eAf/+RR+CgSiVvLlK6qDZ
0nkc//E9YDPqXe5vzlvc5D/tvoNh1UDNk+SapksKjMBsNykdtk2W6zTJcGJtZTzHt8IBD/bX38Gf
b3VeWfJYG5gBsKD8tEDmpqHlauTuGyNvYroZW35slwTh5Z4EY5/of/ed/3kRwy3LSQN2Pt+7+/ML
hi6O5VYP4mtcycbXgcikW+QM7oVNtxMK+IBxleEYSsd1OlU5rs54W+tplPzNI/7vrj1nVOGyffOM
sz/8eO0VpTw60zy5drAzn8wWkJH9vzk7syW3caRtXxEjSIDrqaitqlw25a3sPmF4aXPfd179/7C+
iT9KlEYKT0/0UccUBAJIJDLfhSxmU3Z4DPG+QwLOr9tPMT4rm8Ew0daW2FHkaJHf+SJyiZnnYR0Z
zEUbCmgpEdVAtOPtKeyonLX9hC5EFLVcH2FRUhAuYlF0u67XRL2LYUB27uAUwZOiYGewgCupvA9F
6RY67y0Xi63e0/00h9SMgWWzybtYRQw2MIFK2s1oIviMb6CzSVrffle3ufhe5PAZgimAQJeNefvN
6vXxYxZ3NJdHo87fVXA2P1qjVn/MUtNvN0PXINtgB2X9p+wm4FJ/uw3Jm5fjyP84/Ivd7NtvEDlt
gEx30ngI2AqKp6SgyML6bmjMDsTfSH66Pd5yslffHF44RCqhoZTC4+F8PF8lHJtU+LwKyPRxRmZ/
P/npvUvrMpaReBDDbFVTLYcFPh9F68pqalWNWXXaH5M+366o2gonpTS6s4nE5bFachxw8RDTUBJc
349ThCZoFSqNRw5/hIhIceYnGgmbgPcCrcVtnItvCShmzYftbn9vlQF8SekaiYavirYPzfxkqNXB
ybrfjY0EPI+m21/86rewLHNhtaF5tVgDv13hEGCn2cui9bDZiHZdzcuGsw0aypmjO/falcVFKsaR
0Ha4wNV1nsSCxNwbTeslJc0coBt0dIr671NLG4VApMhooiKgtTapBq4Vtuh4dl7mh+ZzUtD5K/O7
0eEy4WIUh7gAX4J4uZboakkYnBbVfE/vTJARWZC6KtsZDPUwP8VmEOzmWWbuPJj37qRrX3F5wsPS
YL2ctf6TaVXIAQKt8OqFjjQYdBwzG42Qv94WyL0acA0pEOMrvToiWa7VhjPWtZeAt3CdCi8+jIHw
GQC6eWdbrOQ/l+se8aOFV8JjSkq24vkWpIdq9xKFeC8uJvyscoDyimzVA82ffpdoZe3iCAdITKfv
rsAXp7+CO/MQVPITIN54Z/bW+EXANn78629gLmbnS8qjU8VY6XxNaWS27NSWDNAYd0DrFIr3Kc2i
HJjL7aG0K8eQp4rNbc/NJ2D5nX+DttSDVK0NzkYRB18VwOw1dk96PlBNHw7IiYzkG3NOdOhVrYLI
MCCA4QexgaUqjgvx1uyple9REX+JOjiF8O+KLN/d/pVXth6pASqtS20HXY7VB8mgipdjXXC0LMPf
OIldYv0SdXc++6uu6uoSOBtmtR8sqxTQ7xgG3y8bJK8MPuihghuRQcPcV0T7EAyW5pWGg/octIqN
DrXnEKOj68Z0kEHQhNadmb9ePKvf5KDTBKqMCtLyBj9fH0r3oT9pOCyUhVK+Q4Ch2si6xNRk8Pvh
l6lFRrUJ5xxmgoIZnrl3kK3xqDnRYGv6tqW3ZKuFcIcCBaZjBDu0xyETbVkAuynqepXZNfvQUGjJ
Iz2iIdnYK6UHkAzX4NtrKJeTu54JaeWi2YXYMTM6n4mN/kkQFE6HpinG4QllbbqkUnOx+aA/l9HW
z8z439iiuOU3Tf/ot49Dcmg7pFoWlNxuyhFlnjtoGvVCsJBgC7Y4GIvFjqz/PeS4D9ZFjrQFukFu
ZBh/wrbTPRv6xR6bGwG6a8wfhnhwDjbGpNshbJoHBTLqbrRoMfROPexvz/jyaBEudR4vCKFzv61f
jWjqdDzP1cGD0KigY+/ULyZ+PxtUQOLT7aEuD4ijIrtJOQgOOMXZVfGEtkWPyK+FD0c9yUPYpP9W
Cbig/2EQaBfy9V9rfQoVWbU4uLWjRw1v2BZKaLnUDsWdiLQEnPNtslD9yAng2BqCevH5Nplabk5y
htELzfibZWMMU+JlWoD4Emiu3NmU15ZIJ+njvQfbHi7h+WD+oBtJVvgjWVINV3SGipUlCPqUwL/v
nOTXSLqeGLcNFdVlNOmsxnIi2PKTkUxeHRhQj/BEf6jg1+5FlYotRGc4gVPS/NAiEz9pls98AiKO
donRFI1DHz5zWjeKa4nZKVIU4gCYdfgTS1ut73yUK5tJUw1LarxA+b+vX0JDY7HBuIQ9OeHNqXa0
mk2azndGuRJtqTVYZKe6tlSO1jXTKhOKlWl8j6o2MZTwAX5W2NXoNVoWcd3+smq42mhh0MSOUXZ9
kmnZfGiNPP9ZJXCy3QgU/DMaQ/296t2VHUjhz9aWmhYX8LoSaQSBrCWenN4wR9oPOzatjUJB5kNu
1QsAKb9XXbry9HTOBlxt+dAOYr+BkYkEfK8+TLOTHmodX7o0NfHKQCp4A1I5PyLMg7JzLsp9m6bY
H6q5eSdiXVt5SdGJ0g+xhHrX+XEIA1hlcTbOXmFgEGUBTt13EQiY23HkSt2S+XIA8Efivc+7/3yY
NLKlMIGoU2ay5aGn7ExjEl+8JKntoxL2IFusQQWPlWiPMVjwz36txXe233KXr04jpTVSH2rBSL+r
8vw3KGWNsP0Cgpo4scgWZtNzkSNgOMULIF+tJlf44EqYxy96l8qdVOPah9Y13TRQSuZiWGddGnX1
Ng5Ba6MH800uhDATKPSdiPOaK6/n+HaU1Xee4gLz4kHRPAAu6bOvYiO210RTxltHWwgeukkZJfXB
F0KtbDQP71JBjaGEOzLjHAS/ihrb5wCkKL6QCGkj79jjyUOh3oE1lov6FzbLaoffXaWp79CNE+YG
R4X4XV4V0nEroBnV9s7euTicqILz0XkcLLYQF24UhhWOuWYo8ByQeNj7UakcIPpmHoJWGo5yQzk5
sGomnMvkKIqT05TqC7hb2KxlhSLgXu+MGcEfx/qD3Kai7tV2UD4lSq99vf1D1yu8eJigaIHuKU1N
WOrLzfOmlBpFtonLTYFynqYYpIdyPgwOZOa/HQUB80VyVTAeHPhV5BjA9ckWryhPQrjqq2FRJ5hS
Lb8zzPqjUxXjyUcbSOesoCSyGiarAd1VdT14IsusdwEPzE05Js4XJcrRWTOn7tOdaYnV6YRhTxZD
15Ssl86GvRqwBBUnyWJU3AWlhV5fmvibSrMCBYXLHmWiNLaAJRVkvL3L3xAtEp3IO26wMwx+NzKh
HVA3Qe0DMwijF6vqGm2LOa2DYarWoE4zG12UbjKyGRzd29D8oGURWJiyMiNoHaqOD7BEiA74RNf8
rGsteG660noKcesAuwWfvcN4FHUbnJJ96mYRGKLILYsaoGzcRC0NT4GTLZm60XsZkJURyqs+2Rv0
WZzIxcMQgmtoyPI5wjgN7VlwxL9uf8KVYgFxlYe6odqL/o+GQcw6wHUdJGI0nzrPibQQSn6ECp8z
2Op7vUIpRSpf8LSevs9A8h5s8M2A9rsUf2RDxIWLka/zqBZz+TvX6MYhXNopiIbFkUw3oCaVl6m3
NDgkg6U+hjW8hndIF88Pka+FQCdbvf0ZhnYJUs9qnSPLy8pkgxN6am3Wn8PUpo0QpLbpdnOdqJu4
a0v5DBkDtLbfZu1j1sFsXyzv1MUHIkGmq3WUoNp1ste/dhh31hg0x8ohS4wA/3EnhSprxgJJkrkC
uB0WU/MV4BFImKKmauFSYgdh2+RdB5TN7owTHb/S2RmIlj4iF6dXOGMuULqhzedN5EwzQgUtjPcn
jIlTnNd7vf0iEsjFbo9gge0GCAeGT7aZ+c9KMPenAuoTKKJA/YcdBnFEDTsNuF/qq6o7WRUqKej7
D7YLKw61MUMMPB0RhwUPhHrt5yhJMJoZh9HGusspkxHX1NzQ0PIqD1meTfAdIur8G4wy668CYk++
6UAqG1C25Tff1EaUHFSjtu9UENcBbNk/2HRQmeP9Yqrrxnkz4S0LgbHzEKZtd1ouoevShfzLjINR
KGPRiLXAR9B2WX7FmzBZphkkdZQpvFq3MTRnMg9OPVd3rtuLjOP/hjGZkEVNFMWj82H8os06BG4m
L22a8qia7aLXWJVuG0YCVUrL01KOdOQU095GzHHTOKDsbh/I5bJ9exkvP4FjuLQq6atQilz9BIz3
0gBSmjc7ZeZGavlSFNRfYyLvNkCU7mCaxT+3h1wpdr3GAERVuCCoo1kkdqsxi7a3pGJXvWdFXWNs
hI2eKzbMTUP9XnGcP3lb9n+cAAYuv2M239emnHYKpMCXBoNCFzmD98I3aDZ2sut3E7Lb7cZGjhTX
zFakd/Tll/f/xQei40TQ4kUGmuL8AzU5dJu403sPQDGSy0iFHHAXdtyEqoqLcWi5HUv09o3GKu/k
gutX4OvSUI5frmyafq8wnjebsAsoto6+2Xupw00ywn4AuNdIjELv1tuuTJLCnkpXw6HeRgq8mmQL
3G6ExOLVTh5KF2hkPyLhMvf6xkJ74nsUKNnoItgZ/oEpGVV/P1NO2YK0QkWRqCfPh5f91BQqsByv
CdXqIYABeTLy/mHAzeA/Qv7/FadyJX6YZLeU3Gk+oDC/KqYVeNY0U6tNniOS0OUmGjZIE0d34sfF
K5K1Yxj65CpViaVgej6jFnw7oTSAzDC244MdCv1JJ9q4RNz2cRQhDQV1wvG2FSAEkLMFswTTZIDf
tMtygUq7vJt3X/tNvB7ZSEu0WcSLzn9TWhuRViT8Jrunq4Hl0R9boaABjL04JmX7J6ZyhfKGCzVB
2U1QpH/gudA+ZDJBwQo94DvvgCuRh80NTmNZCUL06hPlOiuOnTU/h97KRoVa8yFNxmFH3YyWnyzG
7dxN6vZ27Hn9q6vjvKSKJMHU2JGUXEV200jjUsLR8gS4ngPy5v8m5jRuTRiohwFKxUNNN/JZxzxl
U8dps5soxm/1sLVPPJisAwg9bWEaVO/02EAzNQraJ9BByr7uZuuhh3Lya3Ki4QH/eoEImp1uxYIo
7VX96zQjNR2SXW4dgYQAd6wCTpSWfT8Pwy7K84xaIih+DsguswHcViPceC2f5LMe9fm72x/iyomn
87Q0bPgYxsWDJavULmFRZi9Axw5ZNixU7R4Gt1PWGV5RzugiBx0cEwVdg9sjr7N2jsai/YhCn8Yt
8ArIfHu3ojFkwL73Z69sqwFLzloDCe6TYwmEAuKwLg63x7ty4sk1qfDi2MfOfz0Wb8IofiwoUqix
ioE64j9IkAALt+Xw9yEMTwuaN1RUAXHpq4cVMpx6NIueUTLLYvvaBhAVASYlVu85RF0UZpYvaJJJ
L1hXiezX6hmChS6ZeRNqno/TKGSoIKwkIMdqeMQqp39BNo4g4w9z+BH+l5a5VWqg6qskuoryU1Er
/0NM5YuRKtGCM+iDrM5UX4TKlAHf92po3e6Az6RbVOgp317Hi0olsFj6fGQplMAc4sUqYBTIGMjI
yoWXGEh3jKxCuUOJXX9WG0qPG+ij4QsF06nbisRA+8Mu9fC7Au8ycP2uop8Alq/ZmvjmIgGYIicN
XUtzXJySAvtO/L/cc/xUzLvAJhLc6A+dh9oYdk0G9pTaBd6FbtHWHHC/k3f23OVJorwOwE7Tecsj
Urfac7zgbbg0hfAwYBjQEQrD90WQOU8QucMHPU2M9M4SXB2QEuxySwMAWR8lbrxgnppZePi4hVs7
go0Lsl/Ddc023N5P73l3XcAFliWnc/3/B1ztLN7+eAh1Uni5nNCmjuKtLefHSF9ct6Noj8OGfewy
CS9Zg12LFB3ibdRmD5Rjkm3XFdVHqh35NhgM7ZHKNjLYNs4BdAcecnNWsO+8syKXKRu/16aCt+C8
pbVO6JEmaaD48Xu1hnd2DTFnP7S4e42l7vwva/FmqFXO5JDczCNFec/Rs3ZLcQE7+XQ2tiZEor2C
2vqdqV3b0pxufG9o8avUoM+39NQE3RTqmfBKaRYPWGvxFBy76c7BWQ7G+fX8erJZAUi+WH2ttjSs
+GIcEsEOMyoTk5XK8pCHQ1HDx2Y6w7jDBQjmvNyOLJd3oaMuRlIq1j10+O3VoFCyeiezE+m1MxKq
Q5v+UUvD/txxwD9rEldFGpfzDz9SrDuzvXaeLDxO0VZ+7ZKtei/SFBPHLJbeaJTRkag9bWn0zu/1
DAFzZxLdnfGufV2bqMR5otSNsNb5GhohOa+zqLGYhf1JJDh3TlMxPBQZrU7sKZD1t4z2dPvjXjkS
bBneFIKnNO/M1WWFUSo3g0wRqpgqdStMHIJy2iuIm9jDnff0lS0KLnExTcQSGLne1VA48oxDZNSz
F8sKA8jQegbMWt55D16ZD8he/BEdBqFDtFqzXI46VDV0hTr8DY7kaeF2FvRC/KIO/oehHAGAmncE
7cBXRN6bzMVxYHUq+PRgPmGLD3ajdV+tSGTw+5Pg71dpcT6FjCBIYKz1rJA3SYIAcqKHo897H5uT
b2WjvxSIMXm3t8OVmodD5sLmQxATMO760pogvJZGZKqeWarzoRmc+iTDTEU2wlf3nNNwH9iVtilT
u98bbZ0/NkOiPNz+EVfWkN+AaKpcMhboQefnINfabsq4wT0Yp4vqLqzvAeueg6R6+vdhk3QNgX9e
BzYP69UNFqElZZrAZb2ebPAJ6G5Mna5W70SwC8wQF+XSHuNZ6ADhIxE7n1FRFXbWLwnHZNnlL6l0
pTtKReyM3BePkNXDJ6zIhkdhzbrbDXFzjNpYfZ/FgfiglBjYDFOZ7/MEQMntL33BNXr9YURySWIM
O2udF9s1ThqNmqne5HTxEdJw+A5ZyP4YNdzG6OYeQFtFj2mavQi8gN9ZU2kcypGybl7Gxgtqk3LX
co8CAAHYXQ1GgpMT6m9tDj95uHOlXtsWLBYW6XRyaACuHsh2XiUTZXvVs1q7PiD2lH3sLR3TTMO/
x/+5cuUsrUZKb2Bn6LqvhhKz7uNyEGhe2raRa9BKeB7rNH/fmnHjwnvSFgKWypUg2t+3V+TaJLkC
zKXBucCbV3kDj5ImjPtZg53R+rCt538aAx20NNbu+cBfeafwxOQfyv0CyLi6Oma2384Jqy+82S7f
FxT2D1qQtT/NHtWtVKYmLOQU3jttlX80lFG+GE06HaUV3bkWrtx6BDaeuqrQlkC6mvEYRlEx173w
AlEPm3jW3+eDjSoMtRKk5+hN+YH26fZHfo2XqzyGZjXXgw1ehHtv+U1vQndp9Uoy+ob0Si2qF5JE
mL7TR/hRCMaZabIhqD2iqwdZzS5gpm3sqEY6thhSPIMMFIUQyDX+0C6sw62gR7JzJtV5QYXH/Kko
6BigKB4UGFRFJTWbzkryP3GMlpub2Q2UbgzlINbXCpIYO9tSbGTqK0d807psej8hM3CYp1Yxn3WE
sB6tiiLFhm1ewdbNsic/GQBworRRIRYLebzZ4rOnz26pDP0TvCLcnsy5mRb78TDNtmjvzeUGygmd
6RHB+A/SpxP2rFkTzmsDzyP8VgrFpiNldM3oppM/KseWrXIwLDN/UpU8/wXTy8TEi/zqAwl0LTbw
IREZG9EMdavWLl4welLFNvdnGwGAsOxfyhkRV6wn4t++URflQ9vhaLUJx9opEYYu6bC0ThEfLN8P
7iHAr21qEDn4nC6VE9NRV5F2pq8EcLeRHvCXD9Zcau+ayJq/zPnY/cHua3hsYR9uLVp433PVRwc3
G8vmvTYjrHN7j13Jdnj+AOPivtbAga9O16AniiL8QXo95o4PtAWhEFp2cPjrUZYjjFMHMCRNrJ3R
c6sRfqz40ktRHNjbah/v0KD4+ZeDCEozGogb1XGAWK3fFqIdYoT2W9Nr9VDdhUU4o0Va36ubXEQ+
RsG6G+gbFhGwSFbp4YRgHOU2zfJ6x/9jcfW9T0pLO1YdRYDb87mI7rSmOPgLu5g0m2Tx/PQPA6iJ
NkoUr7BiLNXT8iOm2C3NaaE+9nlswPsNx62tF/fQS1cGJrFCJdoh8kItXSWnKd1VLRmk4uFBiHFe
1DZHqy4HN60ykvs5+43Mn72JDS35cnvG//f2P4t4YMwXyAqcP7HAC1YRrwLWOSt4I6N6afEopYoT
7ptiTnGfUaJ5G8tZod2r1dD6dREfjQbZ0jJC5SzJIIrqgTpwpFGR+aC3jvMrQ6rkazR31YcevyDd
dfymKD5TTVlcARNE9vbo15vNnqSnwKwad06eiCGqR7UUiWs1zVg8VqYQ1cYqi6zbEl2tD4lmtR26
VyY6QEraABevkSE84rCJB0Mg5hFipBNE6ISm0Qm98P6UZpw/dyr63KPA4LyvMWH/EUO8I243ToOO
RhZ1XoIk1EscvvIYMszVzBr5k43ZNuJfzaKyaUwD1Yl2cJ7CQtebZ4JorB0arZpe0MgOpOsAXQj2
TWMAgCUBGH+PnSF/Z3Wg/img7prvmrgRJd4bjeLs2iSCrxzymENUJlrURG0F48osfVAITET/AKGd
jWyxjj8iSTy8m2JH/9Qas8Iko9Q8VngmBmjfTCigdU4SYK0K5GDThMYUbutWdr9RdDNqBAAREg16
Ifs9ZiZ5s6MXFR01JRXBdi46iid2RRfeynt/7yNstlcD5Z9OpslLpoPIYG1gTL3OKn6kmqd7CS6A
L7qN9pOr+KERu10fNt9avamqnUO65dndHO91DBsfKnxMv6d1hygFAtvyfWhAUdmEbVr5G6TGm/+4
QP3XttBlbGD3UnWgIcQaUwc4P7EQ7XMzt2R0YhGirRZhQxtHVXaYEpHcyTJfXxfnJwWuJoxBwqpO
wFvTGVWl0nOzs5MTYIyI6OAEP6D3TW6lKOURoZRob/o9GvEFzfQwnsVRwqOf50R7shozuvPGvChB
wGDmeUK5hXYs3O3lw7xJVDqlQiCb8sdJmj22pLbqb4Tuyy3SJairNW127/23RNnz2QORUiE0UhWF
cbxuNaIGwpvMaopT0VNCwv11xo8ehnhSQFyce3t6UhNT3aktUpWK4n+JsnT6mJlt/O/tiHVxfQqq
EsiHL1hP7vLFJuvtxFVbCW0b1amTFfjFkz2l/ZO5eC3/9SiLKgVpwkK7pg9xPkoQ9nVlNqHuRRRU
yXkMcws26j/OLP91916ZC/UIeyH5LL7Za25uWdszid+kezVGmAcQNoiRotK9uz2Xy8sF/ZqFgAvw
6XX1zueCpGY/q3Wie3MDvyKka4iFI+r2Kq3KoS/wfxeUuEvfdP6SzQ3sko2JzzjvJRB2a/WMfAqj
bIgapodloWsCOP0RjJW+dwZnekzQXIMTS1cHfVrlTvZz5axS1F7g4tR1BZnW6ng0YjLsrMoMz8+m
r1PSmp+tzsQ4Uxrho5aEhxYt5QdCSrg1kbt+P2rxg4MtZKuEd1Kky3PKD6E4w9UOJ+iiX2eWuE06
nWF4jd93H4yZ1/Km7GtxjDNoL24Jd+LL7eVekpTzg0pZEvINrEBKNWBhVsvtBHGZRdLwgPAj3tNF
2bvIQqw5m9LhQ1HbT3GZQv2NUdxD8u9OBnWZZrPmPI1h3i5QRVB+56P3qHGNWURKCAOi9NQ8Ko99
MCGmWuY+quTTYpRgNS+h3mC5ym+rTsBr0h3iZ/dKY9cO19tfstoCPMOVyE4UA5cO8gY6sTBWBz1+
uP21X6P++edGbcaEo7eYyPNOXeWMI/B7VK0D06tR1wQWFqfJN2nG2Q/86+aPRgmu1G1VOw3ctmzl
NxIErdn6bVIDv0dUsXXL0B8CZNmUPN13Q5NhLwqo9BsZApC2KJ1QQ0Rw1yg3cdQkR/JRA4FRXjgQ
DNpI+Qa4XShwrJLuuDgAI94EBPXXWJPE3J7plaUlLab3C0+QoQFTni9tVYzkVrVtetNIu7toFOXB
aWrnPTu52wPqFRscuVFwF/2voGi/YMuNTqEmMJO8/UMujxS/gyR9qa6q0NlXW6wRxdAPRWV6wNjq
E17W/3KYh6OF4tbTIPAYuj3csk/WCwywnCYDrUFAT6syBLa58RT2g+lVWQl9QrWad4nS4saydP5v
D6Vdhmo440CfkcCgKwtt/PwTGwuGmmhleXqlGD8Bq/NQn8KTFgnngyhSTqzSKt/kpDSfeyQ9n+WI
HVnsKL+hWJEiiyzAP174drJVEQv1HN8JtiheJpGLyO50B4pw7cMIsBgLd5Rws86HLCxVyw63YQ+Z
e2RdqUPvGvCEEOoasb/9YZZHyGoNCCnLC/MV/7M+ZIlZIvtaSstLhmI+BI6jHRSqqk8VApw7UaFu
lKL5fifFurIYcBdINhx2O0/cZf5vUqw8le2MHW9wMsIKvda0YWRkynepg7fdFCK3GahxtqNxnd+L
ost773y+lILJ7GgQE8aBu5wP3Zg4A1ujGZ6GJjwJNTN2WV9Vjzzjym1UCRyW52HeJJPvnGQff5eo
K9zZipeHbPkFBhi+Jdul4n7+C/CXMoRaGOGpTxeaN7x5t6yjbqOh67bvgPXe+dhXxyO1BmNCeKGj
cT5eomYWeql2eIpp+R9QzM2OQZXpbl/b6APNNOL/dkctABoYSSZ3sgE0/Hy8EHwvVkthdFItlOmK
DAfiIH4oR6T2JoCVmHXEzZ1Acomf5JlCLRMa8oI2gcZ3PmYHArnB8Dw6CX8cPyFIUeB5HWap/owp
Gn7Yfp6WnyEeAsFNRGtxKfQFNtFhhX32Jg8CBPgIrsOwkXo0ntrZlP9m4RCoW3Nqsg+xrDGOu/2V
rtxu/GTSFyB+RCZ6Iec/2cZjQqtlGSPubynbPAqDfZBk4hvi7goe6kqwLVtbO5Zaza+1fRRXZWUB
lpfKJ97J9g7NMXk0ETw+Rlpn7aYO/RFsIrqThePmYyunaQfr2VMDXC6A28vm0Wrs5miCz3wEV6Qh
LGCEuMnJ7u/3G/0j1CDo0gHIWUda4WtWnShJfJLyJ8j1FonezHIdzB72c2jc2WxXNjftENC66MiR
Br9ujDeRRARmT1Egik9UR9qdVLHzCSfnp0PF+DBl4Zfbi7Zs3VXwYDRwuujELU/i1TZLKZpnSNRH
J2Bp2KPFRfwO//DMDZKmufMVL3Ms3kd8P/wUgd1zGZxvjzCC9CSiOj4F0p+AzPXmYYxUbXt7Qlc/
35tRVilWO3RQ+EUTn7rYiY7c0dEmnzXriKK6tejQ/vwfhqP2v+SwJr2/1fdTx6G3bLRqT9Zk6J+q
rpxdbG8s1woV57EbwnsF4cvLDdA6tloSKQaqtevODnroY87TAUcoAu4OTma7LUozPAyC7NAYkYWB
6nmP+XRtkyz9YjDsr8S5VXy3SMQRz/bjE85VzZNda98QojB3lh3f45xfWz0aBiggLSo08G/O9wgV
qLwXlFZP+Nk5lN+yf0Sl/bTT9gFTu2+3l+7KfqRnw3NdQJUGTbCqo4ZN3xlaSlQ3tLLcI9Zn7soM
W67bo1xJ07iSF+FJ3tMkCGK9IXO/8UNVJ5AbMWQLMPftC3b2DsY82AIj8Z0qxgOuBC2mvSa1zG5Q
sPHy+7AE4yUlSnGYMPzbjfDMZjSvXcufG2NnD/G8b3sHVy8UEpLxTiy/sg4QMDijkMcXTc1VKB8T
35h9hUJvXwPezyK9288iVDbC6cb9BIHyznjX1gKmEHQP2pUS6Pb5uofI/NSVnSREWLN8IKGJNwhd
xfvba3FlFDDhMLgXCBCp6DLrN6E18VmmqjayE2pEOq0wcrGJh9bfB3B7afkuUiWUaYzlNL0Zxcwm
TS86HYscNcZ6UEE1tjCdZIdDToVbpX1Xi+9KTFgGI02Avc7+WX28bKwnSBxBfho0+imRVS5JF1rg
Sj+qBxt0wKEOiwEPOd054lRlbXEkNH4gD5xvefYb8Jwo0yLyPuKpIbV3dWdX7/XZdw63v/6VKGKT
HC+9LAqwEPrOv8vQ2VkQmFN+itMuebLV2XmaatTs2za7t32vLDSrTMWPlhPVxzUgo7X1LJ5bhspq
1NDrXKEZa2I+d3tCFyRXEn7Yj+AIiP2vCcL5jOLQX5huSXFS1VIC+5bGo8/2+jZX/etpnrdpVjSP
vWEaO3KdYo+pSPWMKCh1DsOo9uXcWntLKf+tyyLaA3fCN8RnGXoM0h7MPv2OynuLuGI5/0IhvXB1
BdOt23O49qVAGtDjRPSNtGP1eDC6ADlDQGKneW5yfMCnedvQgbhzvC+kRJYvRQrNc3Xh14DfOv9S
Abw8sHlOecpbHYlvwAkRetIl+mrYYcp028ky+hkmEHi3lWjl13kKSmsz6Lr/gw6DdupxO//ii6D8
lM+m+dPPp6bZO9D0T4Uh/F/w3HBwMcmXaxD9rYZjIOaNd871tU+1lLWXWvKrSuH5HGanklVUJOVJ
6kXqauiXhZu5yZzvf78i9PcWLWOYizw8zofR2lziuOhEPNbqcqN3Ke/6CA/126Msf2WV91FLpnlJ
J4Sip7o6jDKdMlYLZ0k8/1AiLsrxITZk78rYaQ7OPPyZcmvf+W39BRva9A5Y45KlsuDQXut+6H0h
87u65rWkUmNIcPmplr0Fa1Mbv8oQ0SooPeYhlhr9mFKqsWuoRfg8oPS5K83ePkATjV0zrI0d1ufF
HRHYKxc1sQlVMB2SEqgdZ3XndUEbhOj8VydLjsGPuuEsbCT4qu+T2St4JleCtirq6QEqcHqEb2Qt
j7qEwrbhEOHkjHFj9hN3Pp45uMDBAGmr8c8wLpTROPcxJiAFwSTh9jq+ahSeLySocCodNKFpD6Be
cr5dYj8bU/icPPEavf4oq9D8kgZLYTCglYBoEvqNxdYWneO7FszlB9Cb5QH1Z/z9hghyjlvh35rs
K3zAfxbYfj23TG4vcuwqNsmoYG/ZmV0MA89XCsVtQI2Hm9jsBJj6SSRer+gQaCwsBL9rUcZ/g5xn
Y85WYKGV6GP8wZ6iyd6Wshow7IOJnGxbzBqfjS4McHMKzRH6TWBjf92Q+4EvLxVzL6tJQK3AWjFw
uxrxje2sVtawCQEUPShBF6qPRMLmQN1DZJsUAaiTqdU61Nl6rn/bsHRLfh3yXTzlXNxT3iPsAxVl
AEcxG7P5q0Aopdr4ulJ/7lrRJa5Qw+GHWls63sVA5VBPw0j2l+/3xfc2nc1hh5pEfmxtBElwKcFy
Fs5sgEGnriw2wvM4LuZtQ4JcSMPYtasRvBHE9S2gIdgbGac2MSpB3TaYfidQhCp3chq6nDFKQiYC
dyHYmK5p7D+TXtI4vb1FnIvAtRw1qtuLWK9JbWq1saWiG1FcGPPJrLCjdokHyC9WRYmfjBbZeKwF
s2W6Uzc7+UFx0kH9EmNhsO9FjhweYA4teaKDN5abpqjlvwKXvs9G3/odHRK81eq5MDkdU6t2FM5T
8U/Zz37rQnUbnmC6q7mbsgQfI0ypjB18R/E9stsww30Ya8+NLmsEAScNd6yxnUca1JhI7vkzEuc6
R/2B5sj8tVBTDk7VV6Xc+qmaehryUrSG2ilJd50fpRgX4t1ZYoZYZj/x7e3FthCYPW0HTrwBtHsa
4E6kNq8zqy/l9zHKsUQCRNHggw1i6mDE/dRval2n7oBxp6hdEFPB3momoFaF7B1jb3dlr20UqAx4
+bUT6jhYUqm7HJfYbSxiB+umCvWDKjDC336JQTOYxiBM3SzVzPARAp5CVh/L8A/2nMELWpnxJw1b
W+qStVkflZIyv6tLZcLkK6ZCN2QzEDIguxMMNEyGnnAYsfMdt5/+HZlYn2DZBcEPvwqgvQ+Qkjb1
AA1qMymDoeBGVfnP2DMkxfugTcTwGPsGzsP2BDRsP9dF8en2HltSzLMoRPtuAYUQPRYAjrpOIzJT
V6ypbcis08E1ytJ61EV98puo2GOAjAb1PP1Si1K70zW8srUtCF90mWmmLGLM59EPEWbsfs2hPpnh
3O8LQy23WgHa7/bsro0CRZzqDxczj5PV7CxEgmK0cOgf+L18ZAPRhyzne6izy1FwI1jAmkB6KCSs
c6QGJ95AV7P+1OGg7EZS/EoLWW5vT+UiCV90lXjHU1C0QYeu2QF+i/5LILruVCArtOUxAIORPsE+
qerszmtruXnO9wTVUiBKrA51f+pn52szaE2ZkZeNpxz1XJfjOO/gHNpP1pRakGUAht+e2iXqnErw
2wFX76BYFmB6uvH/sXdmy3Eb25p+lR2+Tx/MQ0TvvgBQM6ciKYnSDYKaMA+JKQE8fX8l++xjUg6x
fdvRYYdtWaarACQy1/rXP8zn1Zr1jY96LiQ3ciBmxMDpgYNop0PnfG/bnIhtmpPeZ9nNG0Xi39xf
G8MLGh1IBz4GPy8v2nKTvO88fz77Zv2dZL7iul5WnQNY895YlD+P2Lhcg6aZWpT1Qrv+8qOcLi+k
3Yn5PBt6sxOVM506NHqbzlLLCSaBF8pE5fd1E3f7hC8dwt0aIyHtt77J3yzci64bt9eLggHW3csv
kvq6WDJMTc9TvNJR54W+vwCkb6zcv/uUC9dOg3R3ufBXd5ak7GWyJ0IAtVUkx0IYT0yl3Tfaob95
fNxMeH2MC8EIXhffGE5l3gqCePaduSTetKnKYCBtjfwOzbv/9Xr9u8/iraB3JH0bzOvVBWH+NrpY
vy3ni7YwyIRh3lZJ+iWlEX+Dj/MzMg9s4jAjJLoByRXcjpdPyCnIo08TSz8r6Kq0SJpba1uLCuaS
EeaPWZSpvMWGdK4oHKuLRd47TejiKuvnoSH/kZyBYCXH7E5y/JCgOMYkMlCV5hc7Tnj8Q1yZG/hu
zuc1ju3bMuMIC7tZfZ/XpvjC3j0up0oJMn6YjxIQQNRmdr3GihDSX9/Ty57yas/B3wAg1gPS40C4
3PO/YC/W3ExmsjjLeST1bCtSJ4kUAFwQt+4DjuXNtda1zhswwN89Rwawf3CMQPpeLX8xjZNYCrGc
/WVaCDNEpsqg39nE3vSW9PDnYxZsF2YO6naaJqgyLy+PYaI9U0gu576EZY5zFKmXSXLJ7F75R3zE
P5ZaQyqhsVZvkef+Zjd3Yckwb0ZVhk7p1W7OQGm107FczzY1OvYUjNsuGZFU+uSSLfM/tWi+HFMw
+VmyF1YKHLKXVyoJr55cd9HOPmISBFHynVmZxJorpM6/XjJ/s49CRrsoaqgkaKXMV6f7WCHjbMvS
Pq/wFd7FPpPz3L9EhEuJgCiYcGQ9NIKRf1A7JX4g/urPRpS0JNVBc3Tf//rr/LzNAevTl3NGw1bg
Hry8cEsmE5uCO52Lpi4Qr3Z+6CvjH9MiMKS+yG4BZS4gg/tqQ6gNP5PSkPa5s9Jiq6aOazbgu+iD
hyc4WZBvNNd/c1Uejb59KW6wnns9k/eMpJRj1llnhofLvvG092WJA9qvb93PS/SCLkGfQofPCOFH
H/SXl39s+05r8t45151dHwukF/sxMdOdSy7QzsUG5Paffh41IXgrHOzLg3rtlRz3xN0v1uKcQf71
sNI9qLaaysMpKf39IJe3GIA/v/1ITeAPgVLjw83fXy6NmSj1splS9+wSOh7kBRNh5Q3iIHXjMz6B
c9SPfrZLy+bbr6/zZ30Xew6PD4Ic/qEWtNaXH+ykA54VHTeWPCX13bKke05E2W3sUbzjDvf3LSPp
KOs94zol0hehMs0uM0drgw5/udFTAor93PzcU3BhEpfWZw9z2i35d1aAGrV+Y0P+GV7i+8K5xUCB
DYu57attsi8IhJpH0z3LUtQbB21K6I59/jFusPzSFMMFEt2yiKgr/8ZeCi9y+yTb6EMr0Jx1RlQo
SDC/vofeTywNE9UxmwQ2HLwE1utBK+wkZeeWld4LgK+zL6Wg0ZtHKAR6O6jnZo6tsyvpTsMVTN7b
5gmuMmGW6XqDl1unioBivbkl+9RBi0OA5mfShEbj6JF3s6/zxN+leQ7by4u7bAnmNksUwEovyR4k
eva8SJtgKKemjws0O+8sIr/s6j0WzuvJId+ecN819SHES3gBl3nVSphlXuxz35+qjy7uLfJisCCL
oHSdcgMm0HzwR+TbU5cW90C/1Vc3yaxhrwlVv5OdRfRo3WbGfby67paqvXrWZJN2gVrjuYocLuYb
E2mNvHqzWT8aZkHyUj8s5g9rmu44t2MXb5Qu9QOkh/xr1l4ingkxL5LQq6xO4knmtKd+7PLvkloN
D2kjWT/IxnBuczlWRdSshXlTGTjJ7VyXxBJcl+cpCUZ81Ig3jtu03JWKUNsyLZ2wUBIcD8LQPGyM
srWviMBOoSi1lhqh6TmF/kah8hP+StNKKctqgDIEPmO+fKVwShyJwByy+9Swu40Qnn1tVu7w1FsC
Fw9zGo6dK8xNIxmVrI0+v4HA/u3H/4CFmI4wD3t1mmN442KloWX3zmK8SyHbsqQKJ3RV5lyOG32f
wkcPLZVUkd8Pb4Ui/FSlYZ9J8QLPGE46NrevLt7JSBgZmTXfMxforufGJVcndTBcBXrZ2nGeXCMK
Fm+8gT9dsk3dyqnK68cgm9bs5R0XJe8m75RxX3Vp8uh43OKM1KhN0pXa1m6KeNsSJhXURdt8RbAp
3zgsfpQRL0pTPp/2xWQ+d9HIv27vh87QFd/AusfiHz7WPHoEg+eGrW5nb9Fv9DwFUIyxyDIDx0pG
aC6T/dHsLQJsifmcMCsnNfI0JdWitlNdWzedr/DyqatVU1FL2YJ/IE71IFd+XG9VnvRQSbN0DvRa
jcnGnh0rj6zG8g8F1T5F4oqzObmidYsaANi1DvMOFjY8W4kBe+IOXf/GE/jpfObWswnyFyKeaGpe
FcqAKJ3qKDrusdmz4Sv50EzQIuAjo6ENASF7o2P86by8wDU/QBvGczisXb7PX+qBRODzTJKRed87
HX04jNeLdbsaHqXWPBadZnyUjbI/EmbX/1NY6vLJWMld5pwcmK/nG6WbdOhMFvPext4qMnrNDstY
ff/1kfJz4cqnQLzDepV7Cbb76n5WfjUro5XmfbYkzVHzB/VemArdaIKNYLmWXtiUtnml82w/ccw9
eYOVHfAefqvu+qkBunwPqEq0l1QmzPde3ueytcY8S0bzfloN/am2pmzrt4yR0kEk7399zT/Vka8+
6lUJRKFVWVY+mPeVR+bj3IoqpF55i+/381ZB70pdDGiFKyqUhJcXlLm6htHO6Nyni6lvCy2rDlCm
zbulXplW1IPcJYaJdLaNp9umboftry/yZyAL/gtoKuNryOI/c/8yS3HeO7F131qzt8m9apeleRlY
gzxB5fw41dpNv06HxupuJ/et+J6/W1Z4hjGlR9XsMJV9dY8n5QptqFP7fl3n9XosdPOMVWp6PRXD
GuFBoE5F2dY3halVn7qyfFc32cWdtMv/cRkHqerCfYTZAA2FUf7Lx9D7o7u6qF3utY6qnhhjpYYA
R47htuP3CO/BTTCQ9Uz8ttdb7neVjPuBPRZhoeqXcB3aTI/k6uef33g+lzvw163cuuBuKH44Swxo
Sq9JX32RQD+GVnQ2xiXZzZp95SWLuXetxmyIJqmWI/6s/Z1dQL2QeSU2pijq5z4xs7deh9evHooZ
dFZ05OBVlJevyUXwErPUAVQ9161Bon2/iLbYGCkltV/Iog5rinn2fnww1iu/FSmS7kp2BLtb/vBE
0rcTRzOm2wvMp1E3o9X0ysuIRRGO3q148gSa1TsUB7TraUiMRn0Vu6VyA/zRxb4jzOOLhIZ+BT6v
OqSBWf/R4xQdAyLKWxXgRD19tsbV+uBrbXYlG/aowMSCxA+bGilYWHUXOClPivm9Zy4DpNa8OhH5
ZkdMrGojoGxrjaijsRC7xmnXGQyzrHNADwaKgY545B8bkF3aG+qEi2Ehaw8U9+Wi05Kh1lUri4fE
KjrjMJPsLYMhTbD6yyavNwK2++LbVBjlI7EsPWDWWgwPxjCaewrv8nOm5xaU3Iwcm6DK/SQNNYf0
kEAn4+StA+D1bsh3Jc6BWTWKZ+gur3sKnKCavsr5ruMMMgrnoRzCaZL6zqyz+yqbs9AU1boxBz3f
MLYsN3HS+VfLxcqQOf8U6aooQrDBtzw2fmrAiM5gygCH4SJO4Bx8VWthpZpB7RHGgyC7AUvsPaOA
je58Im4Ak2pne3H3aJznSs9v7JVb2Ex7a35Lg/n6+OdLQMknMxO7FGQHr58klZIQPhOVB8WEPJwb
Ig0nyu5j1RPS2fSd81B48xwYhf4GiPwT24XKFjjwh7CKo5lt9OUaGsbBjl2nch9W4y4rr3v9tmH4
55ljZMUi0oBULUxX8/zeGXwys56WwoKm3YaJfV25B9l5G6vWA9/4kNf5Tqu6zY/9679eSAn/iK7+
T174q1/+7/9HQ8Z5Q/7rvzO7o+fh+V/f6iEblpvn6tu/fwvScXiuSRP/8e8OX//92yWa7o9scd/4
XUf0eFkq7oWmfHmX/ggX97zfcffQDNISLo3Dj6dZN92Q/vs3w/sdkrbHAXDxLERixA9hZ/Pjt5zf
sdm9/AFc61hw+P9JtjhkvhdHjvixjC95Ja+WUhLXsTUjr9jbjlDHBgQzyky/IGWI6nafYilyNKTm
fu1qQrFD+k2srDk0nCXIzEof3pHFV7wXmo2Izs4T3D7awQ/KYe4Lhtupl4c5sQbnoa4mIJrKnVQZ
OEI/Q8I32igli/DjrLfpJ2V0zr0ncMd0AwsXY8L7TMQJAbl93sOqelsFgy7c5ArCnX3spzm5h8AF
D0srMeINajHSY+fa4AVJnVluZOtze7QnI3kvPSPGEKa2IU+MThpbDNNlt9Wtdrl3OpsUcGHUmRES
AYRLvuhcv92IdcnrsHeQt0Vj2RfI2JmNPxbsJ2cbXPbOqht1NP2y38dm2YWaJUvsTpz6OtXn8tPk
JMuRBoV4NWVke2ceMU9oFf5Ddd81ISk4zed47Ovt0soplN2qdoWeNtd9Ws2nhJiuzaAbu5bsrHPi
2um1dCuzC/QBRRWEoRW7Izkbe6XQfdNNRoD27zvLIYwZp+ewaJW3X2wblUbpZM7HEoLoHl8u62p2
Z3lCh9qfB9d+kBBm9nibjKE1Mir1naULGSyOuFPb17Vjzl9gOVhBaSzLjVWQWQWasGzKQliPrefW
t6uNBQD4YDbheCX8qPIm+WEoNfsoyxzff10N7mFhXyJ6oHXrQwVbhzirSb/16sR4R8EPNXEd3QCo
Zj2vJqPMwCng+ljCzuZogdt6366tAT4+5UUge7/pIzGn645ip8HJurRYP5o8yXzYVyJJCAlrtUOb
e9Bhp8I6pYlmfeAQNqPJ0j6IRJtOCxE816qakg/oX+sIogReL8WE8WnX4j2TDK0bTmmX7tHWm1gE
pF6YVs6HvMkcYlRSa+864winpCGrKpCzO6XMSCgaQ7sSbhEIW5lwMMjiIEIKx8EyGNfG+jqktUGu
arK0B6GgbSyZp+/8zspxoXCs5TrOF3Eyx8Iiu2Ecux4pVVdhmSOVZuyTcoYJkuTVeKccEd9nq123
29XWY74vKZ5WuGLcejtiCtZtoIPE2CqWlN7AbxidRkTrqVOdVvp14qr1vWsL17tpympqga4T/Qo/
Z+0x8x0E9FntqQ3hfJRFVIKWfk/kOnhhsJCnM2yFzPUhFP1kCH5SJkenKJyCmAm7Oap2nrd1Av02
oowUZyNxu+gihN5pVLi8dkpq14uwhw+Jn5MLYfSe4CKbUYaAht6O8f6wM2OnrfbtWtQbCOn5tUDc
ELqaqk8lxsd+1FBpWLQo0Da92pLptloJSFAgCsOmH1LxjnK6vi7pE/D0GrR7Ru8Gm5IcSZmtrRGd
EgEGB8fGFMGMW/07kGN8TvS46qKlHYzHwewHBR9mMPQo1RfP3cS2mJtgiePulpm2ngRNrCd24KQE
YOyEO85fRuGWB8dbeXL9IMq7NB+WIxzCdUIfq8i3nfveRQlp2s0tras4N5SEpMuswJx2mvQ7TY3N
oXUqx0YaoyABtnnpaoGHUbZiH070T4OXN0Rm+ao+LotajxqZ9YyMs5k3NVeedcfiWq4M6cL2GsAi
86hwOiEDWho/kpwudVBmU7rvpyw9mQ2uokMJPS52pFGGZd2YehCPk3G1TIWmh4NXXGBVz1M7v6dU
iIWKrQCfqfLGRqR0pU2MrEIMTZxD7y9WhMQTI+Q5xXLEABQ9T0lPLJ+vMTTQxdQR4ll72cmzs/6q
8kT3QQ4zI8zJmqgms3i5b3rjnZu52YMD1vCx9Rz52ZtU0gTce2M/xbP69s9LE3YZ/vxfl3LmP+XL
jzP9f361+9ZcjvT+9X/04mcoef4siS6VwItfYDZNVXAev3XL/beejvGvNcP/7W/+WUc8Li21xZdm
rIfL/y3JmhclhuH8sib5lFWfnz9fbtP/VCU/fuSPssQ0f0dxY1Lo4+YJueoiiPmjLDHs3w2gU5Sm
lP44NVxmwX+WJUK3f7+wGBiBMAOHxnCpv/+sS4Rh/E51eoGeGeVS7kBq/++Lv/ujx/2jVEy+NX/+
+l/1WN1Bnxv6f/+Ga8eLwgSgAFdTHB7RO1y8MuFBvqx1pVdj7T4pLdAbxx737BrxUD8kbT318fW8
rrnYpR3ZONdIh5yt1M3mRD/bPc514+MHJvPg4ue9zeQl+yXOVHPwZ607oRaGHjq0M6RCTb9fXO+D
7duYoxjzjqRbtZOeHfhuTOSJ50nCugWZKXWaTHvVMlPA1vWLVVtN5Lb9o9sobzuO83tNU+gNoeKK
s5cnjM9GV86kM1lL/cXUxvKwQLPddw7GihbBloecr79v+U8eWsvDOVWZjXcyGuHsjNiiqsEQJ6wv
43cHZ6Og1PQ0aqz2ydKHz6PN6+xUZx4p7jYjlDQKsThoaLb3nhVPJz70bsz1rY9Kwe28Gwk1IjSz
dIQflSBaWJailsTBGnH23Zy1hW4ySRN0DOxyO1LftQN6kp4xAU4qV9mo289yUkwFZ68JZ816qKUu
Dmop1G6wE6inyvM3dYVtQFpq+8zN9SoY7dHddvpSbztFtKUypykQBpbL8zp9wZ1enVtjaW/lkoyB
Ri97Q7PuRB6JPBuNAV5AS/mOt2IJnbbNW7Y32wlEk8aMVHqiRgY824Q5H3Qt7W91mfVst1NzEmTq
huOM04FuDskhF8MYyTrRHycvrhv8LurhS6d0ku+zXn9aq8k6LU5qfio7n9idvKPq5f4dvIHBPWD1
oG0cdFJp0A51Gw1YLjLcs4wIa9KrcVBtAAsSXqmKuy1F3CVsSKll3wJIwFXOW5wfC/ZDKIvT+qiy
qgu9AcnGkrv2ufJSsXdRMkezOdqbNm2RrWB0GWiDbe0SjLhwszJmvBz70v3SeHPz5OVVtccPkRTk
djYO1mzmjzmiVU7DBq6Eg7NeAinzmCZGd/JJ0DmYftUEkqu+uUSDImu1kjhQVOnVZtYLsR1T3bpS
jSZODhlqPVt6rzBVXGx9F3dl8wyzddotttB2coTYGRircvamxMQNLv+AhoJKJiz9OLkyu2E9GKlU
rGuvODX9YvsXb0iI0BRKppjMLySwftYXn2E5xyqduhLvfSK9ombw5108Nv5zU/fynbBS64GFs7JS
3CLq7WI+W3pjbzH71AgcGvovyWqJo5Yn031XrCK0u+xDDbFoZ9fMKBvN60MtnUumgVN6paQ+hz0U
oi0+uBD3fLPb2okmNrPdANlrGoV3UJip+10qSS64X1snclPPCXqiwKjr7Fzb826axW03pv6uq5p9
L+zqZu6cYztU3RVRBQCDsn5wV8jvLIMbkM+H3K+fG4N6LpPdXjGdQCh0EZ340ydqKnG9Nsk9ffrn
1aaqGHOr26VyKZvQN4sHXfguc9lMv/FQQ7r41L/HZyDfmjWZdEZn7Se3ei5iQ4NJ3+g3M6GJYS7W
L2Ynps9qKm+L2H9smmbXLnoVQZ+MvDi5ReD3rgI4j/viXI3LszKSJ+Ku3l2KoL4W1dYbYEy5TbcB
lNuAXe1sp2MebyenRrOf9HL64hoEPNVSxdCYk8+xIW8RWqWfMsYyAUZtiC2MOf1GLXfvp+5N31Ty
VM7iQ5Pp27XXmrAuQRExoKpmFEipeKJ+du8MSyybLJMfpsQLnQzCjwm3smnTu9SVR7N1xbau4eSP
lL5AQlfIf3dTP/XAgO2W+Azs2BeT7cJ1Q8lI9cEZjH5HmcPW6Opr9jhLInNbmrQtLeSDacUNVr3L
ySu5f6mKMcGpfXjMlgiWeq7JOrbhObvK3lj67BCX5s+bdfQ2zKAts2iRD2RdyJ5x7S0jpQqU9uPi
NMYRx7IbADk3aIVHPFvrr0CY9hUk/TUAV/yS+/O3bBU7apslcKz02s/lMcuZlc0Wvmq0el+SIT+u
Mnn0pnrvaDibpNa8ybz42mxkR9AaZ8rQud/iGCOWsnbOqVKPVemfZt6MwJ0M42kUvE9jlt9Wk9vv
sdM00AobZ2WYG81Xd5DF/e9FgrGfXQwOqlSfwX8nbvBzcbbMoZPQ5X+wXSVRPY7ZXOIECSxCQbMZ
LEw6YfpPEOVrTLhX95QTZxR26foOw4QWYVRLc2TWFYfW0D+kshvDxVw/jT2usHHuld+8si/vfQLK
tmT6EcJEPBaM/HwYIM5W8ovX+XOQdbMVxGXRfV37aY0arnTnG0LuGkxICcWYoFeclCsH/zy6Dgt8
XQctTK3BV1vD9eObZlkxfomnzNYJrVDl53GYsodW8teo0+pyDL10nNR+XJp8K13nPKb4PomRVjAZ
UjscfYll2qrVR6Ps4xAdxYThRQ4EYBRX1ZABUCBdjQrfyjAklfWWh23f5J7cGYIXTtRyDXVDFls6
anejD/P8LLXKySLGSliSdfjXEfEmsW9xltaYj/3g42YwZYAaj5XDMXjMmqSQGwO/Mlj4oAekVs95
RidcrJuqJdpLwVLb5rWJHWOc7ZOpCLKxeUbyspFdEhk+gpxUhG5bfNQk7nDpJc0PDPDDnI/DgRtz
p/Ukx8kx8htEFdjiETNCjtCY3MToZ3z6d/ZtToCwnYnxsjL9BMzyucW0Bb/jIYpn7dzmC2l0rXOn
65kKG42TdYgTFa6T5BolLo1xUX33tEUP3SajtdfrOeIRamgO4LdF46LmSJYYITqLFYyx44Wo3gKK
oU0+wz0ca+Oxqy/vpmMKdpWm3NpKfMbZP791AFd3lW8+NU3Fztn7SWjYNQCAif3j0jjvMrlc0woP
eyR1TdC4gAOloBuJtardkAlKC1+gslIXNWJsL9Oh8DJzX2Xa5IaajXlAQfr5dSGS9KR7qtiXflfs
fsjutb7+CHcqRudBO65h2J5lm1YN8VWDLOTGYl4VMXfP32PWuJ6myR8eJtf+5KZSIoHyBH3W8F1W
6KEw8NloLElRqelAGeZ8ynvd3fi5NfTB2ql+16T+VifJpsdiEd4cWtr5Ay4rclsq/Ba7RKZhtgwn
/HyfbOK8Nlqy5I9VxQvfkXHOEkBOhkqZQ9CW2eeRqftxqS6sMccloEkW3fQsc1ywcdyguCEriIOt
rZeNkxo13pR4jbc+UAAPVQxrxQ1omtEBSuJ5bHIhRLUx1FwUHAc4hsizLqmmq8As0WpEltWu3akZ
ZtOJTNQ33RRg3V8uYTEsmUT3VjSzt1VzWi1bIxmfElRc40akwuyiKvVEde2JupiCieSa5OBmEDW1
XBca8Y1O320rbc3KO8FQTP+EZGw+SPwYCTrqyM3x3s0aMTWhOVRFeqMT7Ad6M1uL+62tEwWR1EwB
AI5+6aphJ4tefW2GBKvlqFrXcrmpkIU1Tw4P9+usJ+aFbIv5MjTtdMpl4LPbpEeBkMOPcOSphkeB
GPVUa1oqP7eDN6poFgC5+zVb0zyUjVizd5B8KBSckTgkwU4WzKjosj1anT5ctd46lgNdSk+zoZ/6
bopRHy69ij85feycMo0gYSxC1TR1N8qqiv6E32j62Ge4Klu0odgcqXo8LcuUzUf0UHqwdGAEe9T0
dnMgyaXiWpmXcOA3NREDKx/x7LlLAfRYLaPELFQ6GHzqYAc91TFGqjdYgUz0JIbopoOpxdWjX9j2
Z+JoEkIf0a+0EeqUfNyYi8QlEJIi+ZPBaKE74lgjKOkun/IkPUxYlHaRmlsoJoBg/ad6EY7NYMZD
HEgsqG7tl5EB3JNKeuEe685x2IkAy0ZwJB/QMVAYirX7ZO5mcV+kAKVhNUuvv68zR/ofdLdnqzbd
JSPrFu7ysOPt0oYscEY1liFi2qG85LkUuOYaSYZlDEaKYlc3uGVx+A+Jc+0SjmoeZ91Iy02iZwNR
W6JALAfDIum+QpNSnDupYCKJbtq+KswYc/8OJ6v3FnO858Fj48V8K+7eebijQWaycBncx118r2FQ
7UTr4mbzNXnQ/T6bm1X/6pkM+XbavGhEvQ66TrNCbBv09XXKmxsxcPzteLkcsPghdgMNX9Z8Z6Wd
N70X/YD8iNSmub7TQG85ZuHqaIGZZxQDQ9u76AV72PO9jhBuip+aynPuM62oDhlZlFi+cdoQ5lrR
x05Z2E3E2zh17kOsX+Z9b14aO8MYD95q4l4vteLO0Dr4a8rnuXZtTLLWoBnyo69i/c6fLesj+bDv
6JhYn/rIzEukJMaGBq9dOOp+9aQmJ7/Vs2lkRgk8RnHVDVPEOCPGhXWZtWe/BP+M4DKZQd+65KlK
qvAP9HqDiDrw1f5IgoOrRem6jCc51w4Gu73c+jAXjdCRetwwXewG/zj5Xl1GaHiLRwdtLYo05zpr
/G4rY3yZR8+6IVZr3JQ8gDoZr40csWee5uc+sUKGFG1+rMDzSrpYvbztkvz7IvM+utij+4D0aRIq
xNQbKa05mCZSZAPcU8ZngZzvDwrT/x+d/cas+1ezs4fLWOtfD+PXlwO0Hz/1J1Rl/w4N2gdah/cE
geXCmvkTqjJ/tyC/MSGDIXQhwcKn+BOq0g1QLAjbGroJ5mgMpv6DVPFDl9ExKnUMExF18P3+AVAF
yY7P/wtrA0IL3wHiH8IndAWIXF/RSWqs05C5j+8n7Bk3hDN43ZWIvf6kQeO+peKcsHUafWoP+ERd
lfZkCnvGbkkbmyO+Ms6iLYejbyLnnhZ8CtteXym1y71M7WyXWcVzNV7mQ9I6uKq+y/2VKk0Ja5NP
sbEHNYSN7tpVCHT6LWF4HKDF1dALz7dDVZ0pmOHliXuIFVR6xVpReAzfjS75UGbtbaK7N5NRMtTo
poV0pPigNGlvE2EXd2ZegY7XuSZQuZjzSTigbTsPK4dyWw49QwCtAV0LWg+zJyYV+adE9/LTNEid
GmLJji7j6kfe8SyYK/ujbZXUcyANzZfaijN34/jpdJUAuzPFAZEJ23Gkie49IpM8Z4Fgk8RkuKtu
2ntF1x3SzqjPRefYz2YWp/vV7hj/+FP+zhj7CwSkYu+m4lDpI54Sfnxk9e2r0v6eV4tzhMtofGws
UwV6sSZyq1SNDSoQwzi4T2NNYKFFeMJVJrObZk2PBGyQvZnfeP24Q05+cLvxXuTGg940G9ue7uJc
v8qb9uy500Ptpw9zjXObzJbQrOmH3Eo9YnWfBSi3cbYxndHeEk27fAWZvAaJnBleZsNI3+QlAB0m
AQ7IqB7ycfzWppkNvO8fjYaqjvpatBcvC2eyRUl4Ktf0ca4nF/7NZNHUrv76YRZ6nt3SJlywj2qV
w9puzNjVxmYDguFmhx5ddW/txVQQiqlce/6ITF0ublDPAPrNvkZ27oUqzgr51Hed9qGcGju74lSr
1L2lyMZ9r/R8dniMnk/uWZrFdrHtcx11dFfVVhUqYt3agkKJBs9PrQ5ijxwnl4UjegqtjetjfwAv
1PW+kZTDQRqbFR4XHTkSj3o3j489h9Aj5qyoxlZv3i+V5aWhPnLwuFY7QgU3xgcPTvuGhjRhrFA3
t4KYbSjtU+nujKmcEMsvTXkzLp441l7bvteYwD2VBFyfKzcu+6gTPqvGWnVbHdfVXZooVktGkmmF
4nxTuTWiAajexaiFNrMlKLOVRvGnt810LVqJRZFntkUXkbVVwZOvTdacxaLf9aRg7T1BK8f0CtoH
DhQTeIJpMRTXMz2MLeVHhoyri191uh7pF8brrMI5tBBzWYTKVeVD7GGxX5i6NAOjrYonUej6VumD
f/B0KSDqTjGz0GLVC4O5adN/0tDDRTRAxqfRKu3TTD1ANeOnG0TrxcGj8Rqhd10P+M7t8VayD41Z
dWeLgeC3ZJjlmftsbZN56kACxgLqvuKlCQYe2x24c74ZNG1RgZFW/RyZ2LPvJsJ1bpYCe0If+OY4
O1rzNNE97pos8b+7Nh4O09A2X1KJv8dcYMqwKB4Q1DnIweiOTwqgO8LmsdkSsJDuaka84bDY5i51
13kPag4GPZbpCIU/t+6qBQmAwOE9sstpuGrVKKM4Laeb1LcwcU/b/8PdeezIjmRp+lXmBZigFssh
6To8tLgZG0NcRWnUwmhP35+XwFQ1phvIZXetEoi6IdzpZuf8Ur+MOJpYqAs8I5CjF3KUQ5mwwSw7
RV7p3lswquKz4g6Xm3u8NZYiQ9NA5ZGh00Y6KiXRyEqj3CzTutlsMoFDtmLZbqy0zQrSO25lOq4e
Xv4mkN/JOjceOo6nlGUMkHrJcgIZeCoTtNQ8PHqV7BJYR31M+SRCRCWn1mqK5jALRapF31psQeXO
mW1uBNHqh8me3gUqrCS3BCkp9EgZVrbTofWj7BjKFoK9DitgPQde8dOuql9bb+THxsBk0dFZkqqa
A7SrL5Z296MNr74arbkjnohIZ7Se8egxnJHP3tCaEB5ogrf3xKKCsrRetmvbyj4vfeknVCeNaxop
fBwuRZMUtvOv9FoQtaCynSzrS2nrYzEjhHREYuLMNBOjk1YCC90dCQLFAeE6z/NMmSNikN8hIJyd
mY/UjhQp1vn6AkrTpabg63JAIjC20XyraLIPWhm8bvQy1aH3GjUUu+I4FF1iLogVogXYv7RYbOqi
eePTFfMugbH04xWV4Ap4IJ/MiQM3dyZMJL3+Mih4jMVAWB2813dVrh9NpT437b/6Ij8F1eql27Dx
8Y1mUlMc3A9AbC5Ec77tCAGad2XW/+ROfqy0Z1/abu0Se0Bqpbv56NmEx8ggfLA8Ue/DAETXCzuY
c0q1l5bmnWxz3UQ2AbZ04zrY7o92uMkNR5wAjTL2WbkMJGq2p9wt70UmmwTq7U1QmxW7xfADNcEv
IqrbCykDfNJZSyPsA8aaP9VaXs2ZOs585eCXQzfFRAEXO7Fx42LvYEdIrcUzk6Z3fxB28uCp/LHK
zE+YqbOZt06qFp64rp6ftRGe/a6Oi6mqYoELeS+EgoNphqPqfghn/On2Iim88bNTLf08Uba3umZK
SNiG8zWNxyWbXhyinZO5G5DrsmjFSlhzHIgGsDovkqmuZEwqWdIHrYRHa15H3h1iv3NkF4RWTF71
ZmlUFKXO6CHa7LgvgDAmnRmwPZnaqRC2xS8N3MHQh/D8pnMT+/hG7I1lc16Q7tyhFO125MXXbGAK
V9zUxE4Xvqou4pao9XGKOEwl90zmBQ9BUP0En6bfwjg4i7/t1qGPdniT5T4Y7PeiCmndbb7DxiDq
cP1jRMJFbDr2bvGL6zqAIaxF87O6KWoMF/0l3YczGgPgywgHJQjzLdzqW1ZOD2go+NvX4U9vZJux
6yGIW1y1RxQUHR+qaTw0db1+aKie68phf++wIb2XraTuYzHYRAr1GwhwSfMOm1vV0u1BTMge/4bN
FVoKnEdrSAxjVr1a6Bt2fLBdaq6H18oUd83I9T6tVrf3iynkX9+QF2+YT/z9Mze3FybTXJ99s9rP
kC7UPGlqf4OovQ7RhKrfDHWM3b/aWzMnSxeWbMS24GyzRfNp6U3sDDmfS8v+mmh6PoyybU5jFcLw
jX5O0lsFDu8M+b4U1i9oOpBIaJuNQE4SaYLfi1l8aNMDVDGJpwHcNUGjFtt6JZaRz+8SfKKNoUur
jsK7cKz8dCA2N15GMvQ6ZDWpl83GvSn75jqb0TWsyADGu/K4WLa6itHKLuUWsM4H1qOly3GnCvKI
zcJ09tbalye7ruqHspppSLPMNQka9YE2H3grpCZi5DwuwU7W6DeUiTnHDeITGROVOn4jfsBLqNvp
n4kieCFmzNi52tZ/Ejg+vYCPcFJtswrSOa/K1KrV9hoEfdNx0dvT45wTRcQw7lCZzHQKxNFwXyZU
tllxKIvox0igbCy0ZZ5msjNSYRc/kO2bL2W3AW7V/b1A+fao+55jUAznTApqsaraSGqfIHe1uReD
SpY42IxUdfnbDKFwXhZVX+rGOq1VfioajkMKhMqXHPb2RTvdn4icl4uSVkNRu7eleW9tl0D41b4K
/PVEbMB34DaAB+x6hOWKXd7IZBn99q6d+ok51TpYqufoxAk0lW1zZqWfmQiW92j4MuflBbfX5+by
anQuZeRg19rv915gXMdKpIWOwpOZ5wfU5M8N8PWSCmu6r6FP5wR+MYfc4dRYLVOli2HnYIK18ErT
3fWmXXS/+X6WPshJB+rbElZ2kFRAt6Dgbmuq8cXI3Ybg3G0r0AdmUvkzdpEsMK/Z0HneT8kqiIQw
64HGGePW23fXmAY3AFRqY6vYpgEsG8BCzMwbgf5Hd+/JvrwIe1BfN7shuxf8bnuQSsP36mEJCXv0
ndzfKeWv10YWKHk4XwvG6VtNUnAM2q0ZEVHBZKmK03wM/e/+TMbUwfdlEVR70RWYQkFZwoZlz848
w0uDzaE04mpmQy9PbcDTHqTBMMBJuqrfuMRJknImCqhcvsRzwKEWEXonQyuHutkyy951Nvaho641
m0ay2uM438t8Dmifr+iICDiS5tZn0pBRHiV5X5bmcBdMFCpdKShz6jpGhTf6rxkNRqHDHND5v6zV
U99lIKtr2RRNRnCaX3EfbbUtl9eVu0btSdYuZRqEdfg+zYWAjRdVf+AmUd+2pgi/rKkfxMfgzqR+
BSLbjaX+XegwSxciiZJptN5mt3poHf1NuSqLxyZIZnOej/mQdTGOjf7cr0GK/3cCu+RWZP7p4iYM
zs5ahbEhIaT7Zvo22/DnQ8W9oYaQaoNxSYuhtWI5BR+uyfwWDd56Tx9Je6ibyoTIQhiNFFdQ2BPI
dF4a7jEv+ggW7Iq4VBBNG7+0P42nhlpdKIV5ksfW6q/ZItpXR+s28djXE1IDm7PrzA9VrdujYens
UEbBO2/xo5MJLqz86EyEzwWl/0ZNmbuXYv0alKI2zyxjDq+HrXG/SdihQ56vfRo6JR6vcuYnjuFH
ZUEiFWzdW+vdzKX6zGcNLn6o/J3hsLUs7hOA5Ll2+m/akBdLjt+coHwOa33XO/4jdgkvhlbYDTZY
YaiL97rtIPZCIc7tMrlJg2Yw8QL5WzvWU2kwMuQ1JEINRgCdYEIzd14MiPymCsTuS+GA8PYcvC1c
FRb/JLe3G7sTxTIskcaGXnk0zEgel46hfiHGC+nf9GBXwRI7kkuetg0I9FF9sWiau20wfpu13LdR
ZmzME+F5NkOm0nkasBSW84nY78QitTCJMoQlwEGnIZOfS9/c6alimS3EC5K5IlloJbqsTnUqiHAC
Xc0fvW7Qh9q322Rbx8eM3/OWR73FXR49F6R5REGGyXxuP4fJ+8rNXh0zkn3wX3iaPaisd44/svBU
eNBJ8a1ymx8SqE8z4MbaTMwwThWitmuL8qkTI5d+1VmHmVh3Yomc71HTP7vOuHduxTr8Xs3O5TXb
wUwj4jG8/FQPske34syJ2ajvZrd9BQ55ZE2AcMCQgb3rtb1zdNfHdFzcl3o4+ot/0Th3OOSC4RCs
ubzb2oBbJaf0qVWjceYz+ZEj2UIqyt6Yq3kisahgrwn9IiGx5Tf9k/PeUdQj2tv9OvPNBx3opHEp
ey2d4dTckufnQh2kt6i0DgjtA5xiQjDwfpj9b9wgcNVtm/ILRrFrjT9B1ePMI/jFoYU1JmnEY+pY
vkqj+DZ3ODJlGVyikmqzdUQCgS85xnt25T36ZvYsoKSzhek8+DrVyyyYZWV2wK3WpI6sE82vvPPs
WtNFZ7AAlTh1VBgkNJzinjGcaafQfgEWmdVxQ7uaEGxJH5Uq3TgaZHcEGxpPWDponmHL7XRdpMLN
nh2Uy+OUsW6YhG7NU7Edrc4vY+zmVwIY23i2YddvBVOgOAtecnkg62XXrg6VlrqSSSP6+cl3EG7X
SFNThOvnelb3qtlIHKT12+VMSttsm3bDNOudEDVrcVATV0N7SSwq3zzbEwInCWW0wCseghYFLNJJ
SStOTuWceahZwXJPfxiOfdkQLoCaGx32K78EHPKg3YiyjHkVlzhCUkyE2D6M8j0yPeJhF4XXY6CN
i645YxMPompoKA/zO7z0f2Jm/zBAgUSomNE86z4qvI1xhPYYYr+BA2OxGteylPkDYZnoP8bztIgj
5u7EsKej2JC58vzuB7tyEmOYN6QOGckl1G6sxvi9ZHB2AQYTwv8e5Nie+DjtKrCDNCqqYzQ2DzNp
Z82tGmQZks6WyQwtZgNI/fSU3adb7eEl+l0xq88z1Auesrg0oHLc6RCgUDXC7oxYIh5V9y1s5XXt
jCM2+0szbG+hlx1FML14EUazKlv/rDzxQj0Xj8Qta3pDwQInoeuzwxMoRrXvTIYaUgWI2fApz619
ca0d+UB3zJBkuBVRMol3pIcn7U52HPkNGrPStxPtrE8w/prtSeQPuccXs3F+6BUTOnqIlEhP8NDm
hcxP7J36xXSdy1Rj4GojdY3Ueu3M7aiRc7QQHx3DSw6iB1NHpXTvglZ1TKukcj9MzMS7qsXw4Gcc
N3X+sQzeObKXtFEcAwQ8XjOURakcnSrGJpad7ML6KUmyQD9/y/ZDf0Ne2RAyZgXyGsl8F2Ue674u
3zlF01CR2mSvP/Ml4pOhDHEg0eDBFcOPZfDJqJzvprL+aU7qdZt8ylRN03kq7CVLb4GqhrveocVa
zkVgfvBt0UurkCavm82j3bFbtTvacvofTtYdYNDPuezgUehIdlow59Jdd13opWVIdmQ7A8pY6/A1
T2PJiSQvSz18OpVGyx5uDzSBsCwHtXuIPFkeyLCJA2djoPL2cmi+omZ4Davg0tn5Tvbskk4BLy2A
e2E137Lak3syM4mUbBCOzG2fFmHzsIXuLhpt1NAwlJy5v7rRNtiqUEkHfsZStqD9K+601aIkQxAy
rUAXS3hvTws8WVDOzz5SwoEUyHzzh0NLM6g8wu4ykk3+GNw7nbKWV3uc8zFu8tkcj3zYaa/EalKb
P9YciElJuh+OmObpTZJmyXSWu1baSX+MqGkw8+WRfAzr0Hhy2rudOwVYu2rgHbe/kVW+ImP0yaAH
Zzj1ixn0Oa+56KKdar3h52yHLUI4t/PTnHF1pbuGGSwlFBdrR1yTShYCjpPFcRfZvrQ+W6P6DgKR
+Re3gHh9UxOC8jjjS2MsTWeFESQOLJgPQxF2+a9BFW5qE+cQXQjxGOSLowTDozNBPlTz1p8WLxDe
0STuWidYaeyXuhwJ4aB19sAc6m0HbwrN+74ye/8QlhMKUKbHwUxZytbq4tNvPHxllXa7uEWjMJBe
0mTqMOchQ4LP4Yanoc7qpNqW17abWIGbATEP6INLZwnYnTavJkKJp6xt8+0I6u1GceOtNeAp0TMS
TMLiRJbrnrBwai3rzUF/ir63Qshi4gpxGt/KH9Cq5RPXL0GKO1CS8bLYPQ2wteu6w/3QmHSHVas7
Zfhko6KJSxY/ZLuztFAPZnMTxNvWZ/IEVOQ0p0kW4XoJJgDHoJnH2NoI5miWxol77ZQnsiybU6hK
TFB11UYLAnuD/w7y0ZewBRs1Lch0etszqh28lOgTTLKGPK5ZkWkq262e0WUOmnjyAm8+43CVTKTN
fIOxqCzEoMCjmOSiCcWb8sbwc1yY/JKtsUqixrucbtkZzbPkl5uC1NfulkTkhu9raxgAelhX7Idl
tqAfJlXiySjzPC2FvR1ImKSveCG1DZlFhV6EGHgh6YAsEA4cbSe85t7I22bxaTxb9kZBajBWh7nU
cK0LQQO961yLTFRnsUFg+br+GgSRuWLU09FgobpYdWumZRV89Ovt42hofV4qtMm17JY93NaQtJhd
XhCAHqKqdQ7+XKHSwscaz8TgxADQrLnoeCUyiONCfw0pc+2WzLJ/oh0VUoX0t53ljMhYCpaohh6K
XUOAMQdoRmMKSl/eryVR5eb9HAw9v1ujzpC6eqVx7qKVp2kI6qcaFjoRgzkcnXV8AxoeT8rsiQq6
MZwnNgWY+x6bB83I3gvuwPGCozbarVTBAM00y5nG7FvBiP2E/uBoD3g4IbuL2LTm5zYL7+x5Oi/D
bKarUXdAc7gm7EIwVjrqPV/cX46dr/cYi8l3dYr1WhvWO2XY285dVIk1rBYHiNE5ackii1unbxLi
0QECKxicbugPPmhQm8G6YD2hX0yt/W5uXTMBmAOtmVByzxjNbLaBBL1ptC8q2TyjtpyesJNd8EkF
sZoYYOZMCy6vrd/5nVEfGmfNjtBO4/to+uU+s7P8NRLTVWrvR7iKPaL69VyDMe5rtbgHJFHuDwFb
sCsLhJVIZYlaWjze9RK0GAsAkeLU956cxtpOcomCO79xi0fEbkbqkc15IjH4Y65NcSx44CEGR17/
XhixOXdcHyVxQL7dgYpi+0tnVFCJYQralhuDOzwPojFF8Il6pQY8I8ZjuYdQM59k71i7gX6HFLjJ
2LtlvR5cKzCoYJjJWGzbeMhF9ImXqbh0Vc6eMcGlVAYsq7FAQmETDq74Lrc0Qo7D7iwP/Tjusnpk
G9HKT7xq5eSgNHI49yMnzCJ8VqnZfphHXccYbhgKQHFCxKGDT68OCctYrlfmwDEcCkY/cz0Mdp0n
U6BJDNA2DofNr7oYLxXrsDLDgweTk1rst/u+qpwRMWLuw6NF5Cw5zXvuqJLp1MihzYJns5/dvSIq
JKb24bNHG3UJq84pEtfu/rR77P3ByOjQ5vm7qDLSoVoLm+UIgZKLAPEPq5+88Rnwn3CdjzjOcYG6
XvPKeO68NvXq71gWs7fFd55UVfwopBWiZm3epFW9IaNsjm3dfFa2kz05dVDfBV693nZova87e76w
stBTPQl9zU0q3ypQxVgSAJVGJNHEN28Jey792YsflekqxyFFwYM7z1s38aEzdlZZyeCMQoQEXjXq
eMnK6quBUI5buyJSIAj1Ak8t7XhSXnVACZNYqwb/Mju1D/vKSlzaxxnkmTbi3su+snx7rusJEMmk
fKXsPLFvy/anrM35rqvd39UKBSEM0T6Oi6iSrMj3ClhAutbwng2jTHWGja0KiPou13HkBGmiU9nk
DEw3b2yBqY9ATgVkwyIVtBZhkIRR7FbE3afRtXZesDzUmRqfLPz4C2kD6Q0yY0GtPgCSsotH/gfC
nsl5IcQORqGlOMZWyzONcmfCBOrUY/Q4ei5dzr09yJ0/ayNGSfe7zmD1jbl9GzZ97cLiNDf5L4IO
sKR1fbavxrL9VqDRizdfrDHpUvLgl6F/30/b4zgaEClZ5aikXvxXV7jTyXVN7xEjYJ0ywaGCjVBz
x5E3Ix1oVuckHIFy2C53Y75dZWYEp9rjw293hf8NIpEfY5b2JTfk3WBw/pFJNt2JpUJQ3ebQy35e
x/iAvpAqRFydvnKIzTP0Hehn9GgYRNYi0vb3vmVY17F3sz3C8fKk5pL4rwrj9VOYgR0Xi72+88Gb
iGa319vH+FvXrY8EYb7zNLzlI6aLcAu+l8DoKQoixMek2R2cgdyQOZNf9mYZz+Dz8p6JKYVbvL0I
nP7D1ocHsXbiOHEt7yzRmCeD3AxsSZH8TozdO86kX0SnO0zr24fpVCtqWMuxD3brK7zZo4Xpp40g
tMTb4GFqwA5xLHi9DxaqtxOeooURKMImqce5I3Vt+YnVZkp8DUSj+E2vdkGitwtqyabNasP5WVqk
anTzU6DL7MBYp/YqMP4sfJ3tisUrTh2f6qOXNw384CjEgVEiwNsrHWzNtnfUtt/fNU71tcg6O5lN
2L8Z0wZgnG8pxml9JNpfJFSBdAdlW2WqydvZr3ATZ1JVsbGOJetdxB9Wec62a5Ew7whXa+99YVwC
VaZ5GFzU3L6O4fwmbbfahV4VXtHtllcvR5C+jsUZQbLDHBYWDCXzD3fu4JBKZKqjggjT0wCMTOJa
gqY3u9hhmOIH+Boia31p1uhuLeBtInNXO9k1c5oJg29lpV5UhEjWVu8iyK5StsEayyfGmtHNCc+7
9g1TWYJBCBqrrHZ/3bP4vzNOgfKc/04Thtb//7x+rUX9r+bFv/2bfyjC3D9M9Fu+SWiC/TdJ2D8V
Ydga6dHzfehdAldt1yY44Z+ZCvYfJv/jmCR/iRgd+/95F23rD74PX3RC0pmJ+gz+kiLs31N8Atth
sLYBICOTUEZStP5TBh4RopUdaowpdbSM1nfB/4chVVfR8BshVd5jpsujgWZFq6wmqEGy2xTgPkJQ
H+J05MHL9qUcPO/5rz9PD92v5mUafv2arl/d/wCXK+o6VHWwcRTKEJQBbkWm1n+dxPF/v2+/in99
av6///7vT9Et0+gfOsLgj5AMUgJ6TPuWH3hrEPynjtD8+wMVkSCK19v0cMMCv9ySOKI/HNe5BYf7
xJc65LL/pSQOi2/0rypCB0LGsuhxZ+sNKbP6z6kyKvPA27rpEydS5zOs134/JOPARUSmX4VbFp+E
33SntTHCVxohXJidSnZD+EwsaVYLwjyXuhs+W8o0Wpx+RTXQUIWrfMvS3szd4Mf//qfJu4Uj/jdP
TzN9DT+m4sfXvz5Cf/tHf39krFv66t+fGeNv//2Pp8TwzT9oCCCN1OMpJa3+9nP+8ZiAZP9Bt6t1
OxFskqDJ1/1Lp4vpRP8eI+dbHpJXFyM28xW5MQz1/26N7iAdbPIuiHjNZxp3Blueq8riqrLkOXMG
YVuK3LK4W6VE3fa7C0bcrI8C4sy4BbGyQfdxKwcJaiX6CvfarsXdASzv5FkHGlwTB4JDLdhKhJD3
xMGSFBOTcZkDuDEGTM5hqBe6EF5G5LmlsdNGP6vl3Dh+I/N7ohc3lhgXJDaMIfuwqwyrMbkPuEIs
de0QT7qxjkBejmU+bMNPc5wWudskbSo/JndBiJBlE30D5aKHbjfLbCAUBV2HbLEKTBlNuZMYDYGC
hcACk8wTF6Al3lxme4RPfrnilFI5awL7FovEHs82o1+29NV9NyEWPY9FDd8aI2jt2x+jcuT0oQEI
nnnzyJtY6zkA0rBovgQcbqP1oxq9bWeFWZa6+UrlOV3yUb/LKVjrnqLF6974CcCPUd/dKyPHkj1Q
xyJZMIXPzCSC7Yykl4SQhrj7HHfttPysI6efLtSu+o+jFh6sN9ofUd652igOcLTh8m2K6v6Ew9Ta
6dF3vypaX2hWwn5ooy4kTtWgqTM6ULIBmEkRwPuCUwQ3ZeCa1IQOLJLbkReL4VVNbLuNWZOrUS0D
at51cQHz86H9WCXz2TRvRpUKLRmxoll5iQEVNO7XUQpmt7bZi3YUACOcUNux9MZJH5RBhID9wrbb
V++j1kb5e5zDLFcUxBgOw3dWBA9Gnavb2WMEfTIgibBPKIjnknfaAS+kr7CvvpuzKw/hZMFrFDic
Qf0zwDW3TzIYnZdlxt7BbbmFbJSIWVMcK8bDvHpFOtqo/cYtYMXbDDCYaK0e9QZjFMOzyc+wX1it
Wrt0EyvLabJxwTQSljLqshTKAfZ7dQuzZBcDE9qck6rn4QOTQduQk7yxhAkOzTcZjusjpz9iXq/D
UKoHtcyI34ZJ/W5o95x2ntOuCz7hoEq0TTwgrnZSP+TOsLe+FTsHK1u+a0irPo5bZofp5CiCNCxn
su4sIgh3uZZDcWVqZo70GQDMS1PxLS7FQDsMliwjo+pJ5GOEM6sy6nDqdhKuskmGYmnf/VY2C3Fn
tbM3c1Mf0bR6+Xk2cpa+xl6F/YtPsLwJ0MRZ8tYZd3ge3fHobnqB8UVPHMbwsMM7xL6fP6ocBBV8
2NmNAZTlWN/ExH3nLr9Wr3U+Il3Io+1R/r6gWBGJLTQ3zUI/NEJTXb9EHS1QgkALKxUo7PYtODgP
54zaHEEePAbcqcs7Ty7Lmth0PRBwA/aiYqMPPDb01fVuyqwVrSeCMsgknZXtArU7OpBAOjzqFeHX
om4suJhhXa9uZ2U4xMyZTKTJw7zzw3ec4aN2yrq7oBBCTJwZC5lUmxGAl8554eS4SnJ9JPoePaYi
ak/cKbeor8hFi2drhRLtASPfps1eP7Zqi9JKIq6DhpwyyHabMOMma3OrTDaUvJKaJmKWLRRYZ70o
96Bx0j4iSratQzaPfpaAe2BvNG4pUHNphHc4BcqrzYBKol4ZDddxiZaPcMWyjTcZBHtKg3yp2Iol
JKOPrOk+wLhPhZTw1b5FVU1a1Bj2qSvDpj0sttPjwEJNAe+t2V7DmabORtTZfYj/p05pUbD35I83
9ufggvLsPDSkFKa1nB0Ie4zuAZ4S8h+thUbhpeBBIcwwTpEj6kPVLWVwXfvFexchxzdCWL2M1Gpt
ECaqt8drY1hA1CjMlfenPbTlo+4yxJ1QmxZiglZZ+LRqeEMcEUq+tHSE35WDUC9tEAEpj4ZyUrP2
rOcczuOBJm/x3gjZG79x2IVVyg6P33mDC/YbztuNoh97A7v3BBZ4xO6bh9GrBT6dM0iZVov3UTpF
T0dbZPaPvc8RE2N1HNv9utrETgQetN3Rbkg2GIvC+9R4vOhd96fVTEzyE6I9Ptz+2OSKuqcm4+0D
X8wxdi6G2yRgiw794PYyqA0SISiI2VMGTHzXVFiiqBI3MNTj4xdtoJLOFO2T73VENhC/NqWLiZex
DUEXEJB47hPmX07ysNuyP0mqX9964dgBscuYRn6No+V9yzmX+ni0lcnbXNcH4gpMAAQS0fekCzkV
+a05BJ9HhVQQlxBmD51Xd+YO40J+zWZUNtxwyxrtFjtAfgsX0jgYY8HQj2MbkHlExlsOXUgNTfu9
98fbj5jkTQZYlUC11dBZpAeZCiYENgb0ka91gEB0oUMrssRzvY+eO+I8LDNVyOg1Ai6MLbJSsI3R
eVcDTE/glw0xm5S1deYg5GF1zFafg4B46rBoQygCovS7vfK9mypl5oxnyJ3yGYLWJD9S5A78gpVP
DgIKcD8sJdHOhuzfB9Lt5UxSVNlae7eylnM4jsrmtTL87JTNKF/pDJyk+X1tKVPtkXxzQSeizsW2
5463HhVoM+a0MQvWB2amjeOvrA+rnni1srpg5qG50gPRAFA55O2McFhbMjIIIWtKi2i5oYDmJzOv
jisuwiYp0PnWb1EtyQ3oDXMmKHsVZeKWGGoRwTnVvbHKGptGh7qdP6ohFWTAd9GcrLzMUFcEvAgH
rtz1ZGBglhhyXHfHncTbRHsI+R1i8hCGV3YOidb7IppOnactRLSecn80lh6yIxYgWl+TcpuW57mS
a301zah6xKaiCeOwm04d0dS2CEVQEzzZOQaTxJsjTm6rccsP+MIJmZjLTfsmqs18NTvNr0ZMRfRm
Et0KDF/XzXOeF+En+L/xJ2ljUXcVy+INDzlHVVKDia5xJ8syRBJA4+zOtu3lsV811S5WtToBjFUV
FB+kEWTfZSFcP0FF2ICHV4K4utmwZ2ya2kDmtQyDxz3Vm6SJIQxyfvKdItgAevaeEZj26qCCjKmE
biL3G9Jb01ziysRWm0KdNzWaEVOrNJycjcgYk7rPYtQYoXNyZ30yC2+RPkakSwdGpnM/uzkoMVFj
nTL2q2ko+byQJANkLUO1krk5rD91UWzfNqvhhGwWNUEoWT2q1uBmV4wHQMWnxehXjF251am3rZxE
txs9HfH4drqM9sKha2NfrsCzvMWYgFZsp8eBD9WTNjr7SxF5c2v8ZBNOqpm0SFjTCleIY8wV6OyK
lTweZvfW920GHOGF6y4w9DloCHNuGXTnwVeyQf4cRu1lMHuHBAUkatof4hkDJ5K3zl6xOJb++roh
t0PuDj6bBIo62HEcF9SlTR6i4wDiZwRfp/BlsSfDOjfKrYq0MnH8ExNfUl94q3917jctGE3qMcf7
H8FCXNsaVzWz7iLG62S57deMRI0ZhD8/TzbLzr4vFSTto9fkuThPXmcetnoSzwNPj3doPSIlvnpI
Up2lcqaZ0CBJu39Gzal7tPC+5pDUCjAWf0TYRz7ou+O99Xodb2kAQ34ZvSwIk8XHwHQgwUNh1h8k
es08CFcKfg3POqvIdpqk65uNwIF2id6mPIqM/WI19p3HyEV5OkQzoKs24G+s9eZDgUf0+2SdVmBV
nyup2lOQBBCJn7U4bjBh6kxJ3HoQjtehbw+ERBlGxJN+JhQT5q0xdHjqG8tElOMiy/wPjs6sOU6c
jcK/iCoQQsCte2/vdpzYuaGyDWLfBEj8+u/p72aqZiqZON0gvcs5z7lp6vAvD5ITn69jiR6yugwi
Hgs238dhQe+KlQfL3OpU9A2qgoLcikD1CZ9YWHxB7gswC8lWWGahvRYvVY+u/pgn66CvcSuS342p
YQPZCIFfXDdooYbR9OioOrxcO+mV+mfYtqt3z7WLVrICLT+9JIim/420iGhUkB4+DpY+4YKJMJ7v
/c3Lf1noLKjqRvXaIMcpjm0n9YKcYy0eaTuHXc//3bCsnwSvBdSGvLjUW5FKkJhJG9y7skHbNk+d
9xeZxhxekzn3q9+yHtvlr59nDXS7nik65mqmuT/SVTW/Xbk6EDlLfb+MYXElK0lTqOX575jwUxjK
UxP9CC0Q+gNeRf3dizcFh6/vmle1FPF3/s7+iCyX8+Cu6NOBVVszLQNRUxXroyHrzMfiG4HkJ4LI
ceBUQo2ce2MTPgYgNt0RXX49fMcJPBXfoLUveq8YWlVv1nfNeG18VRD71+X0fLsWAFJ9YcTu+4/Q
gYv50CO+mu+abKC+gzalP8Oym/ITxFj3Tbab7x/6wAM/zjavXJ4EE/mfs+BDPiyLFqa8a2Yiq08b
M3a797q4tP9W3/TRh1UVNhsIVAF8kWg5QVnI3+Yt9r/jYBUfzaLmS+PjXPku2XzsRyXMV8j9lLyS
xrDNd0sSrTzTKvH3c1ltFNRBAu4MSFWBimUN8uSSx+Hgoa8lxxkgXPNsVV6d47FNTkXkQXaROj6N
psoeA8tw3M+q4LvnNw1PJbNxbJDtMHHozOB6yoUSbo+2FHihon17URtckMNYbNDuk0iG22koCign
FWqW+g7PoJ8fVBmnj9S68xdlKEr6mZCisz849wCzgt112zYR7q5oBq1I9YzVbkhGFZMmY8jB5RLk
jW7TqKt/aJ6F9rGPAloKO9HyntNmo7hIVAQ4I2smxz4RtJeZV4WiliCAU9ZO9tJ4SYWLR9AcY9h5
tz5py0+lBZEEHUc9kxk2PEpytWkgLKtBr3EY2lXsN9mvBK0C0o02n547tQY7PSdFe406aZ/QLtj5
q0OofY2gx0CbcbG+T5JpuYc5u/3dWHXGB4MZ4anO5XKyad6Xuxq0wgQpnbnPHuPq9kbUVgJXTRcp
nLTUmvfKlnA7BKZ2iDHtBkLOaD39JV1t/MjCeFFXILRa7nrENivtY5x+KExP7zPmTDaEdC932yZR
9WWo+fLTLFv3K/Jc8O6tMvheOC/fkf/gbYe60+bUJQLTpV31Smk7CIoyUW5Pk235RrcEdtskwLhR
XSpJvVaD605HtcLEHGy5AMvRK9KrIDmly1ik+7gwrNPBXyQXo214SDdmBw+zmCPsSKOEMpHgzdQ7
mohgV5TjwoYtIB3A7yewaZPOvOoTFQZfnJ8wEt1j10kEZBKq2Bea6iT7R8xj/pmvET0nocrNFeJw
91aKDHCH4fJv99SBpn3ugtyBErd1Kg7C+P51a0J/PFEL9H+QTcj40xBdTbLwnChJmA8R0rSq4rGi
a7Vv3GjRT4B7/iVxC75niRDis027xF3HYGRxVETpayLk2O7maqzek00M6lA5pFpnUBhABLdine8j
/IV82Gun5CWL2+5zk3E0oM4ospd8w3ByV9QTHU/KRUKFzI1/3tIF/knKy3WYVunqeyKszXJpXezF
+1J4y6/IRuEjxF7kH90QPsliXf5sUvb1qWOmdMhNmgN9ApGb9+BykL6uTuyAsNiHfAmisyHbF/mt
ddF7A7QZ7yRr5jtsVP30REkcH7nv0+DUqXy742DNm2OBPwY2cSTt+AqlH0E7u1CvQAHW8uQEhjxh
mBWDXrmbBxXNFz215lnPTBNmBQ/ivQhS9C08YiF7dQO6cSkSGLVlFMfXoHXJe+hT+/C2lCcR5dVF
5nH2GnlJ8uKH0Gv2tpsbhQa9Iho8CtJrGpUs6rJZdEfruuoDG0ZzRtMFsG/LaXqP88oymns5Hn42
WVIH342KV3HfT4yBOSxkh8kPCdxl5qhqdkV9G0fsenQ0/FFjimiSMuJdlxuGH2TjHWnlt1zDzOjy
p8e2kJ+IccPjmNU0/ynUI4whZJbzi5W3nL2qLvm41sT7oqRqUYuptP3bc5nhTp173KlipFv3vPGq
pbAIqRxTSCqHtMuuQ+vHArerDh6JcF4i5OW4F0n2COp2/IhN3aMB2+CR/dd1q31JuJUcUnJ3C49v
Gc+tTdg+QbfSyw+8IL3b9XqViFx8bziMUV1g6Nka4pAPeuSMeorLEGIKPpr6sTdR036EupA3W5Cd
MUJySIEJjxG1IAMtPMXMV6gRCk/j/2TxlehjP/qNPWo5BTcRYlWJ9HWbAqBXXsZm5KVD5Gj2jcvM
Ma9ocgFv6ei7KxRySgGb/26MbnIWVXgtLkogNA+3yA7sASs75pAp5d+SKUu1T2L63+M6b9grkDul
DxT5/VmJvHXHgin1M6+y+2iybH2DYcUkYCxwstKTI/osfA3nAPu3PLk20ZJRXIWqKfOW/ACBS35a
4hoeMKLdTkE1wfgJHA/IYU11lZzRCcAftsyhLFJcXrU9ipf6E9FgU90tXmJe0N2bD00mekXuI1CF
CzkVPbZJ0AjfGr1AD7RuXtL9uAXO7sexUctDodlL94vv/4RNXsiDaTFGnN3klvXDBcn8c+kT6Csd
2MlGh4i+JbY+KovQXT3fRsyThnX+0M5wZsJt8d0BnmOCckBWoBgzyL4njtO2e80qL50wtOq4epV1
yvjNy1MOb5sOya8SOwEa39wUOadA3WPp6NdTo/r25wZv88FTjduX2psPkDpDDFJYtnfTolYMfb6L
zgWsdLBkzMJvvifcmTNxSkeGaRp0H5ieJDTeQzsbe15ajOtqDKLnpUv9n9W4Lg/8vfpnHUKjXjSu
bzxoIj61OvDmkwI1/a9NkAwhdzIO0JvqT1gQ83+ov+RHNWytfmxtZxeUoSiAyqZuX3PcBOfMmJbm
Oh2nazCFN2GOgNiNggiZAokOSPMo3wsGCmEtoHSNVid/wnqTv4fKw1jAePYyqJhiG+wFrMbKld+L
QW6tQES3mPIYYLX9KRjG8xqh2nkdM4L2row0O3ktQpwydwg0Y3tIW7SS+8aU09kkSzDsU4yV/k7o
dAuPRvSCaDm5wALMjJjCfY3jjcu/6yCpsRDUiHBdqH60iCbkzsptZfSHUO9hLsMh/segkWSUzCYp
FhDcTsuxqWZGzyOnGUqgNT2tlpo39Gz/lA91BHSb+mo9Dk7dsnq9ECkQvfrAqgV34IOaVf66AJZD
x6raZUWU3CtEWBA9GLcnon7p3Dx/ZjimvhWDVgXHlmYRgQQpUfsocGJ+kRo6QLJQ9Nnd1ktCUYta
F8XLEqzxa6S5L55k38B6Gyen/f8497LPLZpVd1VxmTwC5hIvTNj5CsKG2Ji8w4QhghBDapdJcY0K
kEJfsa6TX3MU149Z3cWHqIJzkfZ9BYQrTahQN29JzkHYrHA6KTyb4wIsLMKoCiTkzEEDu62aiC+G
d4GiZTK6elZbgs7TatdevSFpCJtUffIr5PUODiRjkWObYSnYk+NUHSPJ1J9FE7KxfvIkoPmiRUy9
mUHZu6qqEu4WBMdkauFOwhvPL7fvJs6rU0MM8RV42vRr2xwvr6zwi+ZCeQnQAi88R6lH1kqivALU
ZoZfmx3G9FNDjOuG9QC2Lj8ukxgDqHamvMDuwG3NGe6OfRJ6/+bQMU5ZWg7SrRgZytBmz7ggUOx2
2Eak+42KJnko/Mlj1uv19jlYavknF3N33gYP3fsIQmGVdZMds8XLHiLh4ZWKWd7o01QOWMc2VM3l
IYIOuatq15dv24pq6LCgixXHgbBoOAi1LZGW+vXHOGdAaKcw/c8vDQl+XdT9qPMNR3G5pP2PwuBx
Z9brNdXBhyfzCkteoLfsA/+/USr3yOg87K7hIqi7VeuM5TSsZXdGB4VTh0Zn6/FAMXkDv5vivolI
+X6Jew1YrXbpZO/1tGh9oZYxz2HqieRbK8JweImC3mTc+6jIX25goRPjjjA5uSIeaO27aL03MsIs
lydZnJ+SfCHvThY3z+8MkxYyHWAH2qoxy08m4WXhEM5YdynIakcfgHP4pXGRxwd8lMi8S3hV/b4L
vBDVbx2UAYSaiAygHaMKdT8WfrMRoZdONVp1nYE8k7ityDagRv6TbQn8GvKNYV3LPg7RSvteAqq6
5UHkyKv0j1SSp0Ca+zK/h325gJquPbWnoaTrKqSHKY7LRGLNrvAMV3qFwgOKhJq3TJa9QmFwoCc0
UH0jZnLbPmm6iJm0F5YRavu5ziRIY+VK8IFeuhb4sEjjbXcKNvBp5e1/32B+wQC7RVvfuYW0nl1M
lhtPciV+p1BvMX3oIf7k985vGgfn5SY+PbFbmn9twghs25P7huScNRXKd4FUMswNppY+3OCtLBDS
riXW0Po78LLVIz6q1cNrJHO2ntDlBAm+keq+eVWvXtXYLYT5lrJp99s2xRAaB2TR1JCAfVCCe/G5
z8Tkofrsl5ueoo/nr2zKRPdT5tPW/Nsm1PgcRMjU9jIgVgpBbV/Vr2G6JvAwSa8n/lxXZv07tmm/
7LZslslhRWWodkjZWraZ2Iu9ncvS7A9zKsZlFCzrr96EOHQ7Ps47MojWR2g7Rj857GHQyFgz0EFr
xHxNOLUB3hwX1V9qGtQvYRzNGRiP6tzhF//dEYaZ3Mly7qcbQ7vaysvImDy/0IeH17kUc7GLlGDJ
0YoRF0pl4sdatVbf8IDRRDe9dM/sG3xin3qmIt+4aOKRKY+K6x0/ZEGJwlRj/kB5kBFQsHTNCaam
VRB1e8JUGjIoMeKGm+mXRyEKlV4CJozTMalIf2dAE3gfRSV4Srd8mf+zvdjEFTNCp698qfKeZUMA
c7YZvXk/EREnIWJETfDNqqWz17Ubhtut7LqvjM08c9L/D9xvPynmPIVI/mjXdUbc1zVoLNPAfQLW
oTFyBYzha81psVzsUKzBBVmyvqjBc4pt3S3LImnW6jfDde8AHFZYaKm9kLgJuupxizAV0Rz1676C
HXX7FujlR4a2916dorZW+POTSvNWJ3G0nEU9SFxlkCoLqk6oEZYWIeuHePqGM8YlhxnuFLgQL1jr
S6A8u4vsEhzWOvDv2cj2PxzmVt5eu7gU2XY1BI/4o4K3SqpgueGz4aMr5yK197SdMCBIBL6+besP
gwTZx0zWZdEeXNcNH4RO6NN21XBPKc7izMqxdDXlrqo/ROI2DPy4ikuFYuE79x6Mm5QNRVM8WPT/
W3CmuPFXjBmSWfRnXjcE6za4jRWRMAGDHZbqnTuW3TgX73SqsUBcT+l3znJmOvji02bZfhKJHsId
YF1Ebls+W7BH1BFlqg4TubgROT+zSNbyIMd+8abjFgCHTE8lRJHsK46xDe3xvUxG/rZj54V3FCzM
YADbJMsrRqm03/b5PDX5xVYdvgGmlabfrnIM5MTpn8tovtdLbZLu0OWBFO1F82aun1VU5OKl6wg9
/FTkU9SIAHDKo+HgzVDtrtuE7z0JQWcNxHpYAE6C0HF3xMRV/gmCw8DAmz1N+iWmOSW3A6EDLe/O
CR9CDIjhCQVLMcUpa1wG08dV3hy3XWnH6X1gAVOx34UeXuIarHIA6dA+mdlfO917ld11USQN6Rn9
2sHhxCtfEIotcLKmMMsZSuubJTxYz5HzqPCeWvTI3W9AZBlVvrNbdygoEQxFcSyYJfG4yGh9qDOq
BRZMLMtoEZhhDy+NjbR9WSpdYkgehjrLAU8jy4n3Vvpyme8grUK8IgOaMdvZo3ftMPP49Vyd4FAE
FMlQ2xnDJY0zmPYZWdvdLJequAd7M+hnTg5DPc1ql3VgY6obFqXCGrpGOz7GKbrLvWDoxJ1Y13qC
JNaatcMMVNseuFRRmCX+18l4jD+ChIiUBxrZoQEbqnS+r8o4lruCEfZ2P2RzzfXoZ0lgeP+YL3/v
vLIxhwSoRntg2c/h1kZIRy5I14PqiUFaaI+pGdcVIG9islNXZ2n6b0S0Qx4PCqao685pqkDpSBe5
FGCTjW5yoC7XtPUHlldrfFW2aiJ8hKD52FwVIk8pJABv0KlbV5dleNZxoad7BGRG3AbSgk70Dv1I
8Xcs2Y3divV2wnC8gYMTEc5fX0cr6r4+D7b31B/D6ISUhl08lZKRPoHs1oVU40hMxrsc5HHUYlpH
7bLrYjAfO5NIM99bb9DlQWfIt+IL2wvTneM0tw57YueHuFnqpdqBj64YR8FNdcnJB3ozZifOhhW7
4ujzEu0nQpaCc105b/3HCqYe8yMkTA9+HR5g4HwbWpLXdS2s/1+ZZB6zbd6K/veQeyxW/ouKwbAB
lqQLs8SiWN7SXR6KoiuxmfV+zk3k34IZvZ1lvuFhKxxuBJk1bKtTjb5kPHra+bCWSkbBLOWY6931
OZl7TyFoMZazYtT2uiROATSfXAXQFFRa+pKGacs1Sr6CF/W7qV/L7n2Iyy79z4NF7wBL9H73UBcN
FWqUGYy+BmW8gE3d+Cy7FNOs4D6vJk+wSo3G+D+ycRwEhsJvgSAzXJ6AgW1CYNetbTU/Lp1sv/mC
ZhkUc5DWv0vrm+7ojEMTjP9zY3gCMBuZTR50l82iRPg2h6bJzKEC21uC9Bg8cVwGFgWHOQZMfQIt
jpcTbdicf3Y1RdBFas96P287AnWZuLDjL47H3uySte6r75kHxOVpGiCOALEBjbPskrrPt3uCdiZ8
BKIVXX+cC846bosZGvutmUjEMdnyou/AYCV6O6ZT7st9PdbO46rctP2VqCkXX5DMx+iBQRTFM3E/
XAHvtVQ3exfNg2dPQYBnOsJoANqj5sSKWSSzFUxTtqg+ep96Zibm95jtVdPcYtdan+gB8sCCvMZn
RtmbXpnldOayUR9vn7D7A3kdvGz2fLRU45Du+8X19oJORwyPCySm5D/+6Wi0fLl25imJ2UI1F0Yj
NGf4kcr10AjHE0nrkyXlZS2b1jtC47fZEXFiVb/5oBZ3DYlqIDTZgiq8NtzDC11FWK9YKNqMj+ap
ZX2V/lBtNzjAsmpx03WN87C5TkgXspMIOKtfrOJfzrHvh8DKSkzAQBTgviXUWKlGQfBiBi7M3SbH
fGSo48SYXRSxR82xBkDbvPdt34ZvnB+IKk7s2bfmrawaXe+BPBuO86luGveQe8niU3svRQOzE3Th
/F3Wxuv+LY3283+qJ9v9jRO5YxPVyynbj5w1AqeMGeSRQWVlQJXiojlvOROmX/GYUaocK8Fs6pmH
fB0+NlBa9REApRzt26y1kQ91sBpzoMRkf+bUVgQ3tHvsmk+wEmxRXVe6fLtuc19ER0zyVfCfjC3p
I3e+SV4jNgGqZ8fyHOeLwGglyogf8rl0TSYnKFoBkN8LXuvZYsUx/tgeGAcOy6+lDwwSM2qYOeN5
moMeY27kHFEAjEH0Qvwmvu302W0J3xN2l4T39w9U921ZcKl2tv4jspimkDFU0Rl1MyCNHdHVSRWR
nQKyvN8VwzCPOwGDBToo0QLeAbQftIZKBFXgHeqykeZN6nrrxWm9reffRdXhaCXH2Um0OGRwCDzD
6diWX2qBXtcfkmJFrQntTS+bPVY+ex674+Mdwsc8Cmb5RBfV1ATNaoQbL8Ds+Lr7CulWdUZ+AqCt
4Q7PPzMhgCgeetO4nJX+MhHrki5LnNjjJGf+0BRB3WsJRUxhzBU+OxaFss7CmP8gxNQFWOin8K9e
9fhFzoB8bTytCETTnnmYBzLo9hFUdXyvo08IjwcfHcFug+h9RhUB5PyUgQ3bDmPShLTaDRNAcyCc
wu/glVSLfstEOBI0lJmq+WcWxn7PaLnE+iXmVaTcP0MuY+w3MX0eAPVMNSckkzMP7QbesqCl9aV7
COwon2zTFccxG0A0lMZD1InN2Nv5AVGEd5NXeEyGAzm+tFOWnrNkYIc+mkGDTtjGJ4suDLpogIeT
8WG3N1DyAaeX6/Ymy1w+6+kWW07Gdfk1VqU6FUuorlF4ixux6RhegsjzvpSS/Pbs5llSW5Z/7+c0
3hdK+78oN7GjVlFwj2d5hUzYR25nuYmOc8fST7WRJCspqvfeVm7sdaYifGmXZnnW2vMEkHSIZXde
BQ0ppHh4gmne7kW4hY+py30Wx8ygL12yNO++tcCtbRu/iRulYtnSDl7e5IuBptsh8OOE+A5CbD7E
5TZ/xsiId6QQtOAw+nwPJg3SU7ZOVy8NIoOcbezfaZrIdaG50Cxl0zZ7aKCJptA2cLYzcKw/QYax
VgaI9p8f58o9s9rJqdAIYIZ8lOm/00QwHjFEtr6dllr8qeVGynNKKt5pUM6MR3494k7CT3grouIp
mcPyZ4PZbL4Lxin6QDCLLkM6RXWwzOFlVG2yA/6aPQgVMmL0coQpgnwkvuFRBjvO1x6xZTcjockM
NK4Z+R5AvLI5gEAU2Mhu2lzG6imDf4vHn0vBfwotbefdWmXxC3Qe1mhdtY7ffBOh2+UH1o9hRaL9
XVrwIOZj3TxWFXOZS4CaZJfAMgtZisaknBDBJdZdMo4b4ZrkXyqyQ3bs3uC+5L4+BCS003OAz+XR
GCwhLeRK7xD6JPLcrhAMKgfMqhT/Rx9OzBPZCjPqLmv28jsdVgWdukUOH2HTRnfL0OQ0Ki2/GGVV
x3Aq7SlMNhLF8JZD4JQBc4K1LC4WTcazi1uSAFNNtV4uCpQT6TubeRAbrynNXfNeeyztmRgkGwSx
IarvCVyg2yV84g6a1BjsVpa7DCp1g8ZLVTMO8K1iOQtd3yIkIHZhO2aCuRF+JDEd2BRG7RMTyfB+
FZItRYVrce+JPvH2NPP1HjVheCnCajovfjXiN2Q4e8k4ey4gm/rzLb36ogemknXbzPcF//ET8Wz7
Xsw0p0QnEs9pmArTMyT6XDTh+jysVfGQJTp9hG67IvtK0+opWHBEH32l4jfdpEjKwsiT527pvGsW
W/nbZ8JTcbyouJcXJ8DTHEMEDh9d5tXf/Mp0H6J18JTtKA71FLAYJV4qP1O1stXIFh3pBzMn30FK
UmRuQLpzE2wPPaOTh3kt4dZAUglwB2ryK5GzfCbDAJJpbKqQ1DOV4MrB4JCcpcFWCDArqiAAxbyF
0Iub55FUyQfsPj05NTzud40N9MOInKU4mprMLbsk83yVKF52FH6QI5LRmqeKjd5nGyLmt3B1MRpq
gtQcOV/7LRWQISHKfPE8V/dFNuUQVKg2DqOXVo99ncUemLNSPRkuJ7Sd7Dm5JdhJnVWCV4PBqMm+
MYreHuCzscv2JUhIIBaHDjEpIbMd08FcoCbWWb28pH2y7esyjHYTY9pjFJYxkbByeEjrzewleDnS
ccChmpdpNcQUZdtQvuMzXl/iGyaIW1vkx4Az5x9gNdfDRqe3gvMU/6L+St25FeQJQUzx3lqMHecE
nDYud7gn5W4bbPGj5J79Il4B8tdcwRvgAWbbho9rpamulS32y2oWVvkq+tOPWfau+/FGB6ZwYdIy
Dak4h2w9gFv000KUE0uBdh+z23qhcVrpB6LmY0IrfB/2YfptToSJLhOzrNMcbyvJnchcgEql0n7k
eHSfcmwuLCj69DVghnTx7bhC6+hx1zO5T4Kjy3zS25g3/0OAGUUv1k7mnQnkBPy1GOZ0P1O7rryj
xNITEEEg2z6b6oXEg6b9FwXbctEq8q7c/+X4bSybMCUdyB+6C8gUTRkQwziN0WGKu662AW1EoTV/
6hIBwWKdp55qIYHRdiKYfi+A6j9uiogEY8ymL12GE7/Iq7Y5+UOq3SkXmb99NqaPS2aSlt9/5oOv
wz3zMzn/BT8lWKvVBXtANvuofXwrcIaUsV9cjEMrfcCyXE8r+45OUgzqFDzrM8FFy8qAMi2r18xn
93Dr8INMQZAjdokEIT9PQxC3ywqZq4hBbN9lbl4pjjz0KhPibtBcvuzxT941W5HPYgcQDlbpnbCG
mVnoIJMn/HBIEdgTAnTiM+9/ICRvqFaqeZjvqcDS7K6fVfgSWaLlXonpkpB042RMLnAatKSB5Cy8
cgvanY1mFCBZjI0A4HySUj15K+xBFDBMtr08Guvv2gsyjbAO+fyRbA67wRyY4Q3E9H9oEdN0+pJF
TKOYdGEEb6TozV8SuWbS8drBXDm7vF8+pQZQq2jmb+91FD8Twk9eroFD5I5IlgrwDciOGKaEjPWZ
ANTtyrC/IIvuZhjZiLiWX70ZhuFHogsUDRtE+WanR08wHPUSFrLcU5TAMUPa4n5GnwmXoJQ35aEV
2TDc45Gf4m+adAIYEGJLh/8a0Jke0gE+f2pV8AXinJppiH8yq12PDDMQvUKBSDVXSV9X3ydXI7hN
V7a0e5O3xASg8R3+4KnpDbe1U8FbPzIkfGD5MrdMGewUB/vGdnF3cUZjajr4M4zwehc53K0XppDj
N5pScE0ppJZrkKpKo033g+lFW8zwwV2frR2SqoH7/7spmzjc9w6nwp8oGBlXQmvkC4FYljomaLkE
pTaKIj1Tg3g9FRTMjG3vE73MpJj8OiBCXsw8ssVfkeF36w+VDdfsme2od4zMWP0ZQ1hC7eT7za98
W+hZt4IZCkmPUUaco4VzsgAcdsCw4KhV7ZSedVB0x3n2K/vgMXzN2F9UdXHAbDatf9IoIlskK7Pm
vreyjF8z5Df/ECCv5UWZZrBs7Ligb/Y4zBddnv9pJjnxlwPO9NRaX51lpMp/JeEuV5ZrSp1N6rsH
1L///ClOOKjKuAjbr82OeOgYf0WAjBQ6VUADcov5mQFY9Bx8YMP9JyRWnSa6y7X5n2GT0XSavRj6
7X4t2cyiInQNwAmnM0WEThd56M9p6VL/PEta2Z3C2+Afm0ZmHjIYsVj6YCxUSLOqJK2Ll3Zl33xq
0s00n57pHVu4YUwBBy02LtzPwvdlfFdRtsNCbgTwLLRPhBBVcWf+bXGKK1oQJkAK2LIiyGF2viHY
0c7j+AlnZjGwiia6vXFs//QEolpIJNzETBdyE3kfeD1S0VDMrEv6t2f5CKWiuvnyx7VAw+KQgMFv
bHUBhnrJq5KR5Wam7uRLpjAHjOZggbx8qlP20Cjv7bkYmzQ1OzdFLeR3wzDvupJ6p7P9qkQzXSOv
uaWBTaXfxRD4wq2STfRe52527l7FHul4RAyO8yb2sP8X1PVMNVv7pCfcWt2OBaEcblwoIyUGHubg
gBWiADUwk06/3qticz/UNPXTezjndXlQuJN5jKleVAH01FvG+lJVRv7Z+KQIX0VxCvEsGkhb/mpH
ZAd30caKfkTyHyJqGuPEIVzSoCXH47QC9T5oUE0rr0QjXfscdHLlj51BzgePZu6t9wr1r1Tyg2FV
qQ5+MpKAWUiG63RIEihne+eiboQ+pTGUPeSolE22r3GQNv+ZSgfiD2kE7DEBKCH49ZeIvQp69teh
bvLwSuMbRNAtGOy8iqlHj9qJ0F/vbcHH8w4jPrAHgKUOPnJWyUtUIYG687vbfGpYIc4EIwNS1PHw
3TiV+u4CXie+50zKd8nCbuqKTh8VYZ8vfyq2ivsKLVK4B5M04Wlay2uss9U/jgC0j+EQBw8dsvbl
F2h1zqDDFJagniI9r0F6tFJOXKK40qAjOuX0eul7HXk7wc8HWKr01N+t7LDjkEhS/ow9Qg2XdXPA
fMMmJlVQMcjgISVx664etbo5Vb0g2OUuAdBdrvOR9Beyn6Darf4hkrN5HGtsjxwKXfuKBDa7ij7q
3h3S2IxucrRPCu/op5lYDew70cm7Zc5x8rKo7dfn0CO79exGFSB/QgE7X9BbbPdVGGIqQYsLGmiZ
uSYZETMhIGetSbvyNJBOyH+qNnMZa10+V+lEE2asKF6Y7qvuXnbZwpPvr8VrFKUagj6+8kcxoEmh
iWZtGrISXUDtkvX53M4sUm+rTxTrRJZ5b32wJJhd6zHcbWjygCTWCeGX0BEq/xLqTiSHBmPMcGwV
+/ldnGmCxmJR/AiDst6t6ZwE9DAVm7Qasbn3BBqMmM8ZFduBwAKYYKlFAY8EJq13RcKsBRrSlPfH
VgZ6ftwmSReH1W3akCtUrKIwEhH/zGC1T7+s9vpvsW6SfDfjzuEcHACOXZowWoITl8n6y3V4DfDg
oNLpSQr4EKkjz5RgK2BqCE6a8X5BwYURdCN4vVqKZd/XVl4Y9v6PpPNqblbZgugvomoIQ3hVlizZ
lrP9QjmcjxyGAQb49Xep7usN58gSYc/u7tVuuos1KFDXSpHbcmTwN99Q7Ea4eJj/SyWJ3TsVRONT
lRqpj4Fcxhfb+FTjCGvI9xKoZLMTEefJXRX03kFnuQNasbIr70GzSXmsiwwmsmeUvFdB353ykqQg
kBaxoZ12OoqljI6Gqp6j9Ev5G0QBmEKdsh73vKJ95HTMz7Wm8qHqtj7Jjt9gSPJDRRrzwK2S0hOc
GgYwzdLtlM2c7Y42sRCCmkW3RJe2wyR4ULSTpTvhzsxvFchZb2/hbMUuExuEdfjScg+SsANdzJzK
S3NU//XJxNGWMzwslmkxy4YO5/YuZy/P3UwF2GeUIts82xVep008ahYeHpE28hspsjHvaYdDQ93v
2z7IzMaMALYnKK5MTWMBMsiRWAjYFkTDsRlsCe6ZceC5i3K2Oq6CTsR9CT2paivF5O6I6KExOma8
Jmi5AmvsX2c7J8Y3TXMN1zURM1xKa3iMwc7ulsKqTvMYd1vjjfiOhn6+VoQf1xakBkIeY9ffz2VB
roXbTnHipG1wY4/U4UnF4IFeHICjlE71oLjm1i4Lzg1V3llx6konhiGvEwufv4V302dpniIY9+7r
wINJs0kNvH0aWtibsmykZGdSycAG2C1xFbHoacQR3nVubXxLRdgKhrjdL8hfJwtrDrP3QAB4hxsG
g/NCzTEQoKKhG51IItGl3MEUmIoePdkZfDkfMgzi5K3NEDJlOF60odltOvTC2LvCLdiTUVpi/REU
T/fUuaVfssOTS6+JcI8AtDDE1DpoghXcP+wvrht/eeSK3ryiGqx1h2vqRMKs2aVyoDfUq6P8sxe2
+ywdmS04BFAp3pRlT0etPNvd1ahFnAwzBygXVwdYAJml5Z81DP6jiherPFREgKnAcGnNc9rC/FaK
3KBH6PFaz22xqXAzQ7rTE76G1qqowUShPSrE3Me8mLvHvnfL+ClDFX1oB/QX7AzQGlcFhiMW+TU1
4M6oExoaOf7Bm7Kxz9JqzAHQ0CTz6xt6rb/ruonPqAncZXXtBi6HkMQnjM2K69DnuNaqVY/t9GGo
mj4n9I4VwponJEOeBvlLqkSdH4ZY+FsbTYjhZ3A2iMkT6zLM0bkI4mdP2hyAe6JZGMFoUv5nOg1X
20rZ9QPzTHioEl6xNuFAyDBV7kxNNL6B5zmeMdeyUBP7TlPbx2OzqTjkELT4Da2FOJgYw7WylX4A
/5/526ThsbFWuVWzBWHkuJAwbjuISXN8PzG7vBkFZmfl9zLlC4rpQQ1LNlxOzbzR9aVcG78Ynzj0
puEl6Gljr5rOPYdON+UnKsMr4HMN2v3KH1vSScKrHPWOTJIzoKLSdcfJ7aZ6R3CowsaLvBpCgEJF
K7k2pbjEXB/qgPNg+MZHUN7pYJa3PMg4kO2OZLBx4rEZd76iZcwqc+8erwfI39RTbNOSqdEH0+d0
dLsV5Suszecj/7V779JBDqShZgl4unEu7UtLXO3eRDbNn66uDhZlMx+cXev+PKtomo+mHelJxZLL
bnwVBh51kSZQsCJ9+A4n2o2yc9Uosl6NphDsqCfTs3kWxb9M15wu2kl2/wAFxd4Kp4wi9EoLHu8n
qxydU0yTRfNigl4wKHhRAq+/auOMXECBslWNCi8E1sn8AC+1eLS8xkv2VXVLWxrbEKMC8deqV/hp
SyZWc1/5uMuq2ZbtH6EpdQfhQ9PKGuDb3miQjLAQsKyWWzzcTCPCocZtT4KNlhuQAwXDYDXoA/pd
RKYGWMiGt7Z5YHjtug8yIyTPMai5zRFmfRweFm9MTstsTV++Zl08t6LCJRTFH+VM4ud6WyKbDyqY
Z9JoqLwNRQFO8ZnP7C9o7c2WVxtHDVc0Gi/uxZjz2L2TVrbYFMQZMMn5bnboII+HO6/pxzv+ROgL
nBC6f2EI1tRZbPDBlsLxl5eZA2ifrnn7ZsIsoNAWTh/coOn48EELtAk5DawzCTFE/EVjfLOrpWb5
5OGYoeFwKncTpAnSswjuKJ60kpKYhkAcm3Tj0sN2MeEioE3o0nNBhyoaOKP94mTdj+MP7ZXa7oVW
8dJj6cilgPJfYjK9FqHtP9W3ommCgsOmr2d7a7Vju+X5km9mJ8SrS7V1OL3IETuGXPJ+j5cuUk9h
LZL0Lg3StN27vABytq4UGh+NBOGxTWYyvxvkJeesK1Qqi2zMsXFTQeAtAHZKhwzqTcT619X8YdAl
hocYq92J3tPy1wIh89GlgAh4aY0xQeUQl01F1mgnRnF7bKawHDhweA2KT2btfC21fwC0DhqZ5IVe
Gwtu4GaeF+IkIGDIx2iRDfh+B767hrgE9FfEwFHyRzfIC5shGUKK1sCQBxWrChg7Ftl5JqY9fg1Y
+LE2h06NQAUYZ+HbeLccFLUa5j9uxJq2eNis9xwrHeidoUfNOL7IP2NPkuuJReuqoxFsv9BwcMHR
grirTbxsSQS0Dws7mKOcnXGvJhqCGIzhFnK0Rbzc8r1Yz30vyUynC27VPETxZ7XTN9ux9/leS04C
W0E64UMk3Jv/ZtFq8WXNWCadfsHobc8ZUzm55GozBqN6IHQUHrUtWCIVYx9xikqEROhKIo07dpnY
2dRm3ePlfu440xy0SkdOM2md7zM2wpj55YwptO06yzqUgc1coSR5/Z1FDK7fLIqdOPFqn19W6lAy
PhULVxn/MekWDbW6LaPqvhtrfYn5wc/4hgiYlTGdsfBMCBSnc0U4TSVETYKwr04cN70tkZDwTw8U
/qlOe+4aF04Xb40WqKQANyJSgBqwK+WO4kVW0m3f8jb1kJTCwKwKNivlQQYtQdwi1SXPhZCgPGJx
7UOVDtws2bW2B0CAYw0tKAECQPlid70MEVT59ZDiURkOoxvocGsHtV2uh95No0PFKrnZluBZsL4E
qOpkYUc/UjZ2bpOSD3IgqSA2yzLZt5YS9iM502G8DORJHqqUerpVaFjyP4pA4+DHJOnhakBX29t0
6rDs45en8Y/4qoL/0U+ABPPlIZmM5h/hE+QhUP0+IZa9MGdiZvS81K/usDVn5iyGucCgZwYn31dt
H4a7JpSWPmd2G9nnbhG+h1rpYLqP+0YdJMubd8yq+dcUFWOLtzDEHMu7qH3tLM5Rgnd3ho8PX56m
Dc5KIR/Yck9GluWjRCEl+9pOGBOd/K6gcOUzM2Xw54aefy2TSDqXxa5Mdsd5ACMjb/ep2qTsEli8
snu+r2HN/IZumT1ofs4rFvaekHdQ5tS+YH2cx7U/eLTTgX5x3GuAF9nduk7fwWdgJ95DmSHEsPYN
nhfEC0rQF8GJTNGINtgOrRx9POIwTBhNpy6mInGMpl3MP/C/soJfg2puRck2SLLhxmW0iTLmaR+F
u5mGGZfUCxaTt2DCrr4PYwwv20BE0XEeIF1SV9g+ABClCWrJgYts+DQ9kSLMeUddm7lbm3kZ3k2x
tP/8UE3Nppx9osy1z4S2ohNrfkgaTAXrSSzgEhocUOfAZ+10PyUL/U+x2+A4DZoORTlMAxbZcYyF
/bKESXm1grYMLtbi4mSRXLTBnqI2fXIWC3blbPuUsITxr5gwO/AUBgN/JxssaxeYV9WymYVQwQb7
btmc0rIXD9TbURNRmPja0N7xUmAp1itJM2B31zBfhBCTFg+JrsDq59N7CV86qqyhhilYsTdL2Gmb
Lxp4GjjeBDljLO5SCZDgTmQekjyOB5JAVbOdk6I9yKHOLw0lRweoS7PzgVgf4qsumBzSHF8yQx1V
T08WJ3qPlrA4DI9zLpcDqtZMCk6N3vPsDXFEOwXnCvLexHwvEfmLhVW/5W4ggGd3eorQwh0bZ93J
WMLb5ZaDqWpNL67jf5b25OYvXa3rCV20BkBEHCtymI8b/l7UctujaJCydPuFNA8PBiwOjnNnD1F4
X8T0kehM0w3XsVvh44LFe8biHw1X3PkBh3Q75TEQssVDqYB/pq6RJxd1R160GD3OOIQD+FW64p9g
tPNe3aq1Ivx4vjTRqh9FeGdMAt+nSRscFUTye82TlpqcLd4WU//Z3qh3lBwJebFUj0uFLJSWZASG
akHGWrEjovxmBUnKwW4VuSJbqWCYL9woivZYDaOonKJN6UTY3zMxDPvFYqO4qpQHRah2oyLe4daQ
p3xmHnfg8p8rgh2EKmY4yOR2W/wFNkOCz7nzUsaO/23CXNUe8wI5lUfHIlRyABhFYgD0AUFgikyw
9d9g4VVTjpciiGoa5chBdZuRPTvIB3s22XngBJHuK7dn5Z2PrL9osnGzce82FnngvFfBuegaYb6I
yUj3VZG/+laSD5p2VZ3v2oGHICFoDWENQPvthRP4W9zuQ7BjjyuWo8e+aDXbPXXHti9IOxqYdOfB
BZwNTcWmSXapp1l+DZPx7UPSBxy48TqhcAC/570hqASc/2YQ1M8dAtcMPspozITruixY3M91UQT/
yr5u8ncECJEccDbk1NOiG+IVUf4E2N2WebcLW5fTbiFbag01nP4QeT1QR4+JAkXaaXW17DoMXdz6
HsmWUJgquuMQTMlF2oXLt89R9twMWfceo0plj4GRwT3LoaXYdGMXUvyXo361a/IY1n+V6Tobf07Q
nRAxeZKhDVrnktbTLRbPksBogMPZzvsDNSE+NSBFA/sDA3uOi7TxnFdrqPB+jV4VfAMouB3cTJ4n
+aeO7AlRcsbbNkwTA7XPrZHEDToOfBkeIY5DjvkNTy3OLzBdPJp3cJ9wiSrWt8E2EmYZDpN04EiV
LJbfKSdircJisWBBJE2MxalazrSdTmC9FC6qDX98Qw43jtjLDDnid9dx8xG5eCqiPNvrMaloa+Td
R4LUpo30OGr+zpWkqpUG1JxI6sNAiWd/BYkeY5L0/QzXqOZ/4mf2zfjS6yu38nSFxWSf8rEqH6Ux
AUR6EctfNvzhBa94vyknAKukUJgsQbdh776hvLT/4ajhthHJbjpouhBZO7EXzj7dNgrkiki9e9/S
J+eyOqF0Q/4g8GOSitHWVnlD9ZhbNbfyIMebvqCQRJekwD+5XYibCFKaYt5PHlPDfqqs2APS0iq5
LedcvGn89CwUPQ9iX4IPuD9wowXA4ehzrvAmYZqoTos0+qzycnzpQuzDJEoSU+5h4JhiQ29aRSHQ
lNdPC+fltTRped8hfE80ZoeSwuRwAReBNy3ANLjvMetsLY76/3H7k4qytMP0ZZMGBVg1hPGxBXkc
Hgbac+YDwa/ltV1GM+39yrO8p6LL0e4SzKvlmg4NmAW4uXzW8SEYhU/i5Qs3rE786KpztlhrDubt
O4WQ4wTsQvCEqxgpTr6fxmRjYXB3d96k7XE9hnr5xFTff3NIoB1c9TN0uHiCIBVIVogJdrXdwgHw
2U6LhX0BwoLY9QTM8u2tg+RGNsJOHu9cW2COy21MpQgrKZ5xXpxyR3+l215p9Mtwnt1KBOqwVpfJ
5vV3JcI0OpfILr2TV3mV4DSOVnbE6t65d5btw1u6IYO/cigVoU1eu26JJFiyamkhVWF6X+KTzj9o
YfePSmL8hGA1UN9SJvTRPI29Xb2GDTNfGdESi65TtHdF3Sz5JvDh2MzApTzxbtJm+omrxjpMunHS
9WJmcPCWDHrEZt38kzfb7dqUXec8Eixwyx1DqYUnsAwgPHlpRg1tElstnPK+v0BOQDOIXE8r9oRY
JI9hNcTbgEYvksmcQRm5+tBU7b7rOUxiyF88trVWJK6lvdzSubNbtviozOQdbKKepwqXPUD4sc04
fEzLkXYB393FOBKxSVVc63h0o6E5JvUUHdwmyh6lxHsElsuuXxos2b+RG4drB+/TOWt19x8YdNfG
a0vXQpoIceFFOiJfquhdELWcVqnCjsTV5ZnLiHH91LCxXIMc0QQ4GzbOj2g1JARtgyZ3ilL2ky8z
HY64mxy4J9XXvFhiF08kIhnRY8G/WoBU2qZOi7zBeQhDJ0N7056nRMAtzQz5HsWOw9mGPtXolDdU
f8VsrJOoBQKHUp7EYQYndxVZCYBm3OzRc4Y4cW6btnjNxgEDMV8+lDPJDTH6seg2FSym4CXXFiJo
a3yXvKLEynjLX2Ac6PvgWKNGq6vCLY9PNujKP9gIxCVSb2IZ6grY6mtvRh2DVtf+LFHXXJdsXn6o
PfVeqaW1gjOsxppWNIQKbhbUQJe1B40ZW8qTl/zVZF7Iy4ndyg2LNk53CPcBdR0FL8UjNZLjMWED
6O/mXC3WpiSRsefFSmUa8/7wwKtYoWQnUbULy8qeV0VLw2cwlEO+y1UuznIseD9YzEEgHbmiLBCL
Uf3DihjiaETwAiOEvu3A0l4fliVilShG6BHkLcsjN2aPb8xV1PF5cI/KaI6dbVxjSAJd1fEqhG9G
VCYp+8bfaEgbKbqMm/8KYVJ6f6fgjqasjjnao7UB/T7BD9f1/qapFOE4LgbIx0kcEeoOAaWe2joK
wNkAO6oJ3BKqYXBDS0MmsklK7UiLTCDtQ7aXZsrG57xWKSm2lnTOtUx7RvN4nvOdGEi5+8OtWQMM
w+Ls7a7S6XGxCWfA0fLTl5ZtNGgcu1PphVkjuYwpoRZwpAwRPO4pqPHaKKofkYyX7gG+Is4riHg6
PE9dgL5Xz5VyTw2qOtcu6EUsXFaiaGHpx0bdUVJaZfhxrJpsmxsRmI/RuuZ14rskqXsF+JY8Fc7C
Dd7h3l2DzMAhGYnEqf/RQ17f+7y+vtxch0+T5Y0Hz6JonQwBRmZbOFON+Nsg03sY++/zplTtDrNM
+NBLu35bZF7QuTUq88w+MUifKE7nmUp1NWWqn8liRw1wsTBCe/BtxWajH4isjx57h39hllTel8dR
458pZ2KpXT4Fn0FDJWKCgSQkkt4FyEvl4F7dWnbUw2GnWV6Yk93bG4uNTblJfL0Eh5IDVvvqU6HZ
/ZVjmGQ/nDAy4g106hSncOkInSMM8eYN0PsWjLIllfVlmNTgQoIq/NcaGb3JJAWggdLNax+3BdcF
KqseX1gGcmdue1IQ99Ia7fgByyFGREqsZkTjOQvlux+W3nWy7KI5jKqcj65XY4Bw5ubZy0aMVcKL
iC9qAz1KRTG121RszSdKPcKvVgGg+q1JYvzUHY9RxEy/psRbVlF7H+OzcI+wDGWNsyzkLKAJg7Ll
oGw0b7841qn5jwhVU2yIJTv/KduR1WNwo3wItAAXP2Qd9/W+wy1ERDzkQLlyb42YOU/eizSz9uGA
BM736Iz+wY1cTCZBW4dbN/a5yql8qNciCIyNc8PttgAGOIA1U0RoBgjGcsxxRU0favB89Qlvw8mZ
c+Zk/NKOMoa3cua/4zUw+okrxe7egAgq2BFT1NMrPbEFJMDdFI88IwDAdCbF+qFZ2Su/o9E1iKI7
xRxOd0psA8Qi7jZ4h6qYqvSY5k7yD0t7UG94UjuPDK7DKWqW4Lb3jvqfQlXtR5tPhC7yJFEHEh79
kwYUsG/Drv0egT7dK3wT+jkUSYZ7xXKii987dPfxKQRiM35IYFVMPfkPu3hjx7shx6hCkNale4wI
3iy3qKMyBtuK5Y9fza2k+YuXzAVa3GATHDZRDl77kyc3/8qFgSlm9xN79yrl5DQzOTmnzkNUwfy0
CFQXI+xMbCS86bcCxkfB8i0HXUHYJAjWfI32J8NeAIklLVUOS4xIMVf0ZA3pJgApbOjuwKfyQYgh
xwRojd54FVXH1b9ySNa054EQYLup9QyTRvap3kd5MLIwa/AMbYgfZhm0Lk0QywvH2n6U2VgykPds
BJtOcmxYsjK0yNjqTgJu1S0F9BDla4n3tZ3+KCCp53OehiyAxy5PzhM5iO8sQmtPtgnSHR414aCh
uuBMJ+ATMeA0XS7plXM6TijdFahhepqusQs826zJNYkDC1QUlJoowPetS255zmqvgvuKr2PvKqQn
NDwePJDcYlqsHDWrQ8pLF+MyV3TVf9X0VF5yoig1omGTyf9GlVc0c6dxwbENUynXzA0KqeIrIaym
fKV4OSKnwJSW72anSLalA594l8TtTINXl0c0Dqkirn4F4T373fUXGwuDB6HwdSC3ULyHeBCQRfHM
xukJZqXzjOhHJQlhUFxigpIoqubhSXpejC5ht2mzr10eti1n+uocmImIdYbT9UpPXqDXgbHkI9vv
ONsWNgzb395JBy4QSKJ+v2e0IW8CcZFD7+gcYwYbOhXrBsdeOHWptXGjgZgCbiOClzILVoKUJ93x
wP+ZKq2FspXQsl7qHoz3PqRrLrtp9nZyXlwLxJ5bTZ6604b9/qXn6lH7QuuIOdBjPbtJkqw/c/0u
b4C2dMk7qMWMrHocJ40vbCQRO1M/6dQNxUq5dU4vM/lBbovQc8e9kMCrtvNgGxho+Uy4wuWkDrmo
no/NJHIafnLK8GhMb1ieEeo42q6EmB6EA1pK5RChXJV2TAmx2yRnRJH8uZItjpDc9aq3qARiwgmn
Sb9Rs5IfqJ4CCokZsWbj4eS3hUWyxhXpApmyZFJVeNgWWeqvop398ZBPnPYLuhq8bQBuZ5egWZCB
pQOBgU+C93u7Yc5yZmfu5m3HrBOtXGrgGq6pxum22ELHDZkvKGTkLOAusWC6ifEQI4F8NfWyskef
zkgW8QT8s7JmHR3i/MIXJEXGFoWO0XPNrkAS/IStuaK5UpFx0CMbldifhd4uDntLrqtutuNNmC8m
/Gx5IIFtbdllPEMUtLInP2N58YyQyEQQ2eDZD0wdc/q68BxMtjSnEYzi0HSs0BOhz8TjXqYNWnrh
zSes+IDfoIweZjK/9NJ4FL3ynY8BwZnbnSwEtPo9L8NMilWC/4B6vKCDyYJxZDI/NA/yR7CEXUC2
2TaJNtz2tUZl7bkanhcu2+LY40cgBdeTlsUv64evYZmZb/gobvtuEaggzFDzMejRgRvqB8E5Z0Pz
j5NljEux0yV6fF+7b9QGxu6B7XZ+Tjkqcz4t3C55xJzi4JSYDeJ0YpIL+yL0sjxB2JXkwOjbCz0W
fKPnXfvaAhUp7Ym0kcdefMsTS37gmLGemsLBGeppD9Iu2JHLNEA+ScG5opGbtvluQHTd6brTO45d
pJU8UTmHEX/DS5qCxr+E5Js3oCMsAZ3My7w1HpfyIVUdTZYjD1DEU9sg/aN9uVtUXjqd+QPH55nD
7QtGeF/sfSKPfE2maFmLTwXofxkUJy1VYO2aNg4e/LEPEDXnBA8i9gKnf0ujqvk1NhtoMsZdgz1P
+PFdFszgVJAfnFcXIb0+TtViuhvFR2cHiAfxJdG8/EjD3fZnqz4iRXS727T9QZWS53wzhXrRQ49l
tHuekoGS1BBe5fISRl2mPzuQobu6jYDSRnZT0Oi5MFc9LGx8N6HdzR+OQ7bzJn79g3GIMUkowLS1
j8UqHrr2y6tm5oyWckS5ztq8OENJ9oerO7lsTBqGG5BXUuCpFLI7EKxNnGPXMWoMoUQ3Vw3/w1Vp
zd1Xay3Th2URPAdppUgj9eMeqIj0uRpUfRwtp2adJ/mIqHBzqO6DcMRvs6gyv9ghFJonSBhOjBPM
dw68M5YqwfCKh2XLwsH/FCAtruQ1qYDLmohV0qIdzotYrDcV8wLcHCsb9uAKONeDey7+SyNrQlKm
kOfe9HU1fas8xGQ3+f4cQLoZ9N6zh3LcjSVI4PWAKZ8qZChKn8p3YKy2DYlxU8rQXbGr8x54QwTP
JadXjCduSuajDosfALXqAtB70qS3tfsIxTjfVBnP6S2TxPLsBVGxmbvAqve0Ri9b+roIlcb2XJAx
gcTCg0nsBcP2a2qIq9PVOnqf/Uz+m4MwP9PEuX5jW5z3ODta2ZugmeCZZEP7SBrmG0+q+YFmnx4m
aDMs74vyVGKVObjABFnBe23O8tjIYxAEgH6yW4R5FYpedGt46+bO1lnkbnuLXk28hIm4el7of2vF
wxrnT9odyqoOgF8MzrvDMoEl0aAcHg997B98RyJsezeMDzYFPiWr4vTfknnFCynV+QfMpAXdQsYu
Gh/hFUdgp8YzmUUPkxH1s+Zjf8Ku7R6ZUBnFPHBBpNJEdi1HI7/z3GkJCARjdInE6M93iZv6wZ6g
LbGVyZr8PQ1UlF06LpysgFTOvWfXHL6YFLZeipd+TWtngB8hxzk6UnvnYLln0oT4jJSOxWyM0grZ
SiTLxhPu6G/wFGXvTarSt5JTPw95Hd2nbamf2zYDm8U8U7wPQf+RdaXk6yowNGjt1hc7jr3PBpDL
a+pOJCBpfs8O/oSmv3jzX5uGZp8ni7xS75MXh5Abb+vy1utXnXSCB1V32G58QnfnQXAQ35reH0hu
+eo4K5dvNWj7D+aPeduRjNk5TRJNP7KrhL+zYK7sGpgBVPyqDHkU2zcuWQuTnObXosgkovLbmurI
2Vi9eA4jz9yL2yEL3wjXb2rAUGIwju6cKo+fBJuEFS+pcuOheqFt0GBy0vRFHtnSb2evMLsqDZiz
iJh3OVJfG57GUQ0gTbzrSLklA+bcnKwhS97m0X8mamXtHPh8F4Hr+VDXdvgYECbfL2Uzj0ebqqMN
z6KW8wJW6Xpju65zyvh9IBihHtgrzzUeSsxgM2Z4Zf1Gr+x0AnfHb4vSROl6Q43xe4OOuRw8bBpX
j5fVIU9j8Y79geoKTM+IqgHYD79bhmJjXC/0OD3231gz9UuUN1iBSj9/x4jpHGsJg7gcnNHFhQ8a
Eos3xekh9fBZ3XerDEzmytd8rnqCZZUPNr5pDlWbxnWhYBWBodQ9NKyDKSsrHgg2DJsxDaOnFLGJ
I/2YJdjCLB/FPvfKlJ4e6F0YKipxwJNl/sapnb7d3K4YZ/sv/IbT1inNhFe1iqM3K4xxqyXWdbn9
pZggG0oeOZIxz4Z4J3VF3fXKgOAG1MsJdsAP0HfjoaBiZw2uzrnDTsFBNAym4aZ55mJVTk12Cgja
8FEXaLlVho1DOIw6YE/XemSj7QGmXtk0aDwiUAGLZu+TTwxMnVO4PA6TjkYE3R5BH2h6XoZeP0bJ
cuC7jrYtbcjPMrCQ/4jUfjtYAzadPVqnKTMnItVsK1u/z/+FdqpXVu/w8tN8qwt05eJ5mSMK/gbf
0HsC8UATZVJrjp8lLzSAXB8J593bwDZ03U0SYjzEJfVIj0b4aWlJUbEa78AFJM4pSmweqjYI63sx
YOPvoT6tScdDMMVVc2FYKi9yuoXPfawWP3FLMzFpYBJIEU2SVKPanQ19gyvasq3/cgUezMlmQIvk
DHbsXUYkR6xgpXKDeg1AlBdxGFTPRRMUcC6L0jmGbJs/w0A1d1MwEEFnHP5hcq9/q6p5KG8JS27d
OOD/TNnRStiW/WXa8qHRKvkI4ZivehTRhzikPhoyOi2VJgHrus5lRBdlGze81DPvp7bs8soLazpJ
Jq12ZcDyrIaObp+DcpmfGW4hybkBuBBqd26v0JI31pubCAC67HL5BqP+wJZCsIDkYy6K3YWas/mE
swe3dZqTXsAUojZpGbA9YLZdMdJH72pKiBIMTXDABgSAIy+J2OaletGl5rBJIZDGfCRvyNTFZNvG
lxkPmf/fEdVY/iFORZQfz4l9r8YlcQg0sDPqkx7avHJhc5ms/oG40rsrLr+b4VX16WsRx849PS75
k4dsvin1FEIeZ/6f1gp3SLB19ZLmm7IaUo6sCVXAFcyGFQp/d5ss0t8pdvpnzvqfLV2le52DPSZR
z4SAREoFQaW+EOJNxuDXqrtR56G3TlGxYQOwoPuaoeyka1+29XgnNEd+NXR/bIepJQ9dA8xqGtqn
zBch1KkouxnPKxxAQX5Diw4g30mHOy/SNZTsyK4tv1Rup/sF9/067zwW27DNmv0Myewx6cb2iVMK
zxJ/bMc/Gj1oPR4WrARjXbFqaaVM1zwXAup2APxs9eKn/e5mV1hzqjTr0QIW1Mwq3liVhb9jSogi
OgVnH7ysNWqGL05OzG63I6y1wUyst82YKQINFVFVkY/d2p8GGiHyJlT9NltaRtkGdxWNXFQvA6y8
9fG+AZvD/+gaq19rExFtNe9tmkh0/BuoA7cT7JvkYzTkSqHoRYR8cSqn0zTCM0dn93mckamwrRdn
RrZx3bE4i8B1PtjRpJ9jINpj1Ef+uLfLYg8h8mY/Kvh9iIc76WNcswzbBQ78xU6R3FnTNoY1Ju7o
4TEEsPNMHcG6WccM4bHZWz3rQW8M/OeSVPZz4Mp0E5F/o5crgoEWaOe9VFp8WODarH2ZifxnGD0s
N7y1qt9CanPJcGNFwN2p6aKAFydsRCgHHIoHEaeNhuy+7v3yzjNht1ZjyKof7gOBDuA7ce9zXG6I
C2V4472bjx1SaTa0NF2HBAUypK4qSDycftN/yYQxirTkKRcEyxumYxxV+QeLF/5lQ3StepTTqKhO
hASiVRsa/Z5DoyejMs2s1pci0a9jMb8k8W1GoKm93hu83BiBPbmZYQpt/T4sjwTPkkeF5PCZx+6t
daMKWGvftAZnSnl8knFi5AK6vkdkYKsRiop+HdHedyHkz3wu1IuBT7EuitGlxB0C2s2nmL7cvH5v
RB7m6hSz9GCaStKGQiAQr+cFjPqWIhT9QwA7GhGzkpoHXJThBJOBO3N2cyx32/bT9NuoHO1y4K/4
lSbjysqqeG21NqB/+pznr5Ya+buK7Yy7ZwQKwXOjhJNF4wLHcJtVFhtdfCVwuX+hT0zv7E/E/n8c
nVdzpLoaRX8RVYgg4LVzcGi3s18o22dMBokgwq+/q+/r1DkzdjdIX9h77bCMfE3QVec+DWHTpsdC
sM7edYvnYeTBCGdWApvWnyM8rqIJMelmSO3+Px5fUe8rNvavTp6N9ZdtTP24tIu6BDAfLiOyE3o7
HQmc/eFY3DD9IGyOqNk8UqUiG1hvDotz3HTQ2LHySKeV1ZXG0WuZdihucESuuXMI3PpG0Yur8Wym
cYq+Bvq8AKFUh3sD1ZL1vCC7nf/TGa/AQhavvWbahExkWFLAhuSR1udsDrl5+QLzvHoKxsEA4VhU
ccqcIIWZ12Q/s5MKblW01f4OII1fXvAAEJc8ghN7J42OWstggNulsq4PdIdopPOhDh7FCHov7MlQ
Zze0hM9pUvgA5Qxiv2eb0W/GsQHPhmpicM2wRfZQE3YtrOgOBYwj131Z+dss9+3tqOm70QvCLywy
Iv92NK4pozokMm6koGz6kgg1j+sQFX4T3S2kGNv73kzeP/amzalw+4wOkGAPgYLaGe94C2/IY0II
dlBLut8MueYjUxyyfKrI89ALxy7aTIgOLCBDjEVmY1rDBMiGVcBYB5v/evAYqu/8MFg+0dz4ZhV4
i3w1XTnXm8SupX4ce8yjhNS1qHH7Vdn74AL9NstvZDiHTi/dYHXVpBXOeFDvXcB49QuLLGtGnXNz
/37ZNLHNR+qhLkBioFim4Kug7+c/Vw62U3+yKkouEpy6tdMxldIoeZNuPtIr8GNijsqfoZkwj1qz
6xD8dOxDcXmlXiHhSIFaXeP3qeMnNynSJN8grkonTWnLADo7cDRYiWBC6ibuNUJTgWUYfWT6Ckcx
j9/iajDR54hJvj+ZETk//pXGMgi1DTS6ZuQ2IqfQ2aMO6MdDyruaV+x4UmMB52hiO7t34ti1gVPD
dYLmFpIBURyLJAsmEq2Wxe7JWNLtVBGZ1WclJRx/lKM6lwI7O+VGEmMDow0x2R/bSFv+G0s4KCOg
hSz3FHqOUo76mpaxjtFX0B8XPjg82C/tjtEyGHAunuWKLCS6+VdIwrxGuW11Bx2DDiJEhetkRRMm
sNwpO9pUUpOKlKBzWGGUZS6WTgkDZETS3WeRTLe9VOmYezrcGKQ65AsqMBwm3qpvfV0chmpc+p2J
vOqTMA27OloFSQUCP9CwcXK7yA9002Qnynlc8gc4d3mwn3XghscJzlqMpLOm5gQo45yMO9CjQOlh
8eTTvT6D5oH8uLI81ffnqo+Z4KDNb2oYW2E2XfE1oRyujaSFdrjZh4einwL/ULV1NO5CK1s0BrvG
fDrOAJ93RcE0eXd0L+Ohwx2JHL9sg/a5vdE6GnGLakTzKmicb0pgghfjDJM8qoZujc8j6XcCltdX
kw2IQzzw1tw1le9cgtSfb8ysHnlTJ0lOOSIOC+djq1yZ7oQzltUd/6TURIpqBLkcB5JIU6t/a605
eEIAZcYXMoq6RxkYj1+KGBpAJa6r93VXuUDtIiYywtE0/D7yMgra0h4529PmlWKhHn4HmD+/BNTh
hnJYjofYyTDw3yNRaN9VmSrQtgzbn2pr6P8iD3/IAc8rktYSSekDc0Q3f/S0Q+HjhtOWxy79xl0R
dEeL6epKqiR/zDkOyr0Zy7TY1UTf/UhJTs4mw4NIzAWjy+RQwHVLsYFm/Jzwh6szwDBJVJXlZN5m
KZQz/zGPH65topthH81t+AMxzsZTTYIiY0a3p4aWwDXsTZrI5th4efNfB1yEuZJtkU3XLaN9ttmy
feEnna7zpKw3XlvSn1ALkXAWDvkQHDs/Fg8jXYu3q4UpzmkP+5fqTHHU883n3s7TBRviloEBlg1s
/ywwdB7dl5DYrE2CLYNWkRNInMdyad5w6EiG/jRKqKqFk+FomQJB3+ZIlyaJhLb2gSSEPCDCSSEc
KaWjv2NCOO58X8anwcdKzoU9FnBvRIOdUHbsLTdBbcmXJcHWwd+BC4So0KQBrzSI4I48BbxS0oIc
eHPopIYRXimrDeo2v3ir4KKPh2oYqh+rnBCnDcxmeWazSWAfAlD04+V4VPHRizh4gWFePPON1uwE
2rI7EfsRfAifHu7AENBBg9QZxMdZHQ67tla+tQvpgZv94jJk3+BMoft0bc+bdi0SOIPP1cbg1+H5
/syWMVbn0ocOfEIEmyb/tW1a5VurH/tka41al8cYOGMGKZYQNqwWk3gGdA57W7Lru+V5UqgNmACf
gnbQDERELIp1WVISrkY+TFChCsw4t9zYP+Xot842xM1sL7gVv4lQpGdmfyuvVCUATU15+4n7wWZe
UVs1cTh+XuKKH4eI7UVoUzm4ZT6hLa4E57ZZlBPs8blAbuakxF3ccfI+4SSoPkTjk3nL04uhIDEw
kjYkhUFi40okHkJzEB1NkmXJSzszet4O4LOGNeMD95IBDms2mt/hJTHQuTaT6yVr0LHi3uozG29K
shR3TV9TenUMXavP1rfa9pVxan1n9cuY4N8aVXai7fO2GqdGv2eyxrPHOqyeQIDCifSQ498xkbNP
IuHUEGlsvkUVlhhpyoXZp8BDxzZohn95e+aS+qjZF6KeId5MIKHE3Ztv6tFpXwGGyfk/J64IBFlV
ghHed+4aZAqUnq48UBAauepaW6CZhsWcXvui5tMoZjGSfuTJKYLGEzFJmqYm6rbziKN/JaCejuvS
qsy8t0crzvcmC0N331uMwxzNs7NSo+5/QsF+eydLNd4JRDnqWzFPLhA0JG1/ZDpuJXeKQFG5d00u
JRVUCURmZLhwLSc3RN3UUnJjLc2h8klcQwSbsHWDdcJMVvBRS5OM9oG1QJ99seEd9L0n8ZsfHMdr
/GvOsNle2e2glkPZdGSMuc1Y+4fZbvPwyG0xMhDPblDTPqEfhkXjsC91bZDqa1up4KXGFkneFFCo
5Ls3Q61OCbf/H0Et7Gn4sttnq0W9uemghCwPXlLbfyiTp8chGYFKqwyyC8YHYV9mDc1gM41QY05t
4wR/6BjY0knPzoJ1gOwxPJE2sgRfGnroZgiRQPVQDKkeqjJ7CFrP2FvDTWzRF2GGE8h613OZBqcl
jMhCprRiApe3KVA/mO+binhJDgMiksUut9l3PrsA144lSBzKh7H+nQJE0SvT9mhIjA/PeSuSmtFA
7w0AEutS948t3BAqyspQEmc681/4neLnybfBwnFnRzaYuZgwpzwMm+EpQyp4zBe2/DeImv2A/T29
a7T4sDWr3k0Pv/FxGSe4K2Th6ZUPxGWrG3vBjm+5pxDIYMJBLVG612Es3vGj9vnTPNg+gCrm4GuH
c5c1iOU8BtCFbJzPlWQQ1lgXgQb9LmeeWqwrBn07ZeUEEt5yH9oa0da2ZEx+RC6RQhqZqmiPbIy9
vhvl1cdSGfytlUtk1H40k1XctbOLUMkIiGG9jvgsTBwvYgstTSv2XPFSFihjF+xITe78KzSeqLSa
uJGapr5VU+HnjRXzwM+gH0C0sUt12bQqpE5l4ayysYFlVlfzl3SrFvDuglPFxpxy8hz3JWHUvY2r
8EatMuKEcgpqQ1NFH/Bj/oN15IFhNeMFvSHvfz4svATMbf3HiSbqCjZ44sBjorpD9Ji89Vbv7YuQ
x7AY55SciyoTMPRT2gBfueU9FAO0TnPU/1N+X5xqZUvWrgVSzW2UFdVd5MTFoStz+daEJXcgi2x8
Ry2k4NWocYyjFgzTfMWdEGwzH1ky4KE4Wuk+coCmYSDapwOJ1CjB8c31S0sMeDE2wX0m8DiD1EC8
ZjDLsEmBUuJ6y9aPPW5SYAYPWZHKxxTh210oiBpiOg29KGBkitZS6Z+BamPYULfNL2ZxwSBRiUfe
d8N41aXk5RdbT67DaKrhsmBQpvYlj4C9Q7keN3x6mrtj7jQEnloVU7vtnSGbjqxz7XhjyqoHPEtl
gQ+Gd+OZ15q4RUbLhdqZIB3sTeBpVXwXs2GP4FsTR24OeAugQEVE4UuGMgq9jTKwydBGyxR4B4Fv
IAhQjx2B9PoMqSe78fROCF6/Dc1HNX90tkrrtVi6sH2crKQf75i1YOyQOPY8nv0IZcMqibGk7hPr
xrnkJIBapRikuOvSGVEEMPSJkFHaXrT3lClvDFtSfrheEv8BOsVtjdan/6IERxnsADXfAoA4QUhB
RDQP9sOJSSPZsT4n6Ba9RAWoLCIHjZ574Eh2a9uQlsfQjDS7rkIjY2YZ8MsLus/bHBm50jpLKz1z
G1ViYHwF8QyFOYLpTe0kwTM0LTZp/PP5u64bjrM5jNSXG7PmW8M9irhB8PCqa4fPlq93IppzO6Hd
xe+FHRlbKn5Z0CFh0A075JbeMzSyiNUcyo0EnV+usn1aUPJsObNZUeZ9GoUQc2OU9QH3Ea85ecxQ
PVMzwmJMQQdtvNrx5gPeoNGs23rq3T0eVSfauyCOjk0E4AVhR2oMoxOt8zvcEVrv+4Idy1Z0ijSK
SHYKTEpodY/ecMvHCEmff6sshZKvxzZy1V4BWxakILLg3ITZzEmibHtPjAyTRJ4kMmczEondc0u2
ooOVq27TX1AdYJjrcI6/bDBmyE16nelNHpUl2yc3bl9sQgl/l7kDoE2uE/c9gt2GBj/wxO1nM2Hw
tiQ93h+qzhJHXQsF96TnLiNFkAA+d9fMC3lBtCIeHZND5cbrSh7dDtBkv2xQxNIiIk+mDCTd1ywb
uN0OfD43H6eDAmzx5/DFftWMfcP7es6t6cyhiT2aVDgPwx0N1hOvN37WYGpDdlYRcS9UBFFmEVQj
b3wAlAtPEVpn6HMxex2eJ7s4jhoc1tp0c/RpxY7lrIP85hlCyVr7sE3n1mHV0KlP5KWA2qgQ7N1A
S0EQjoMagWjrNup3HhonBJ9uODcoMIYuZN5EP7PtGw9ek1OCiloNYQlDw2gnLc4dwxGfwXfjZwc2
bpZ99B2Jgs/EqgJqaEwYbifV8wjBI5HDmhVX47K3qbqrnyORv7lHRxtYHocfZ4qLqLjOa9pbQY0f
blhnceKUQhCik+BzlPCnycPd8jk0BWSaWHlHxCtu8uyFSOseWbV3BGz4jT99+sJt9A7YpzPsizJ0
ojXiEemzl0WORfhW2H2nXCTdBlRAcBu5ErS3TtEdP09ZSTAkHr7e3yfSGv0tRXjrvmbg+e0XQctl
QYgOsgjzAs/nBiFKWdwNyADBIVEInwpptb+T299Q5tVU7ykEk+chwDCyVY3AVw6ZZgrvbCmysIJJ
bUo4Db6p562cGnizAXpAlvP9TaVKRSr/YA6zzKNy8MPTXDnx3+QPOZlUpZv9zqlQdxXh1YxSoLzw
vS9eGZMfipwSSVCEFqhlq8qSBc7YJzK8pmOM68A8wuqKXC1NLAtSRpB9MzMwhkmtQqcUa3mqEqRZ
GCrU/MyfBU8Rwlu1XVyUdLuUQbSzxlTf/bCInawNpYr2N4OVdsMjY9siZZPe10BYxejTTXaoku6d
JKz8DyvGxHOci5wBj9caAt6hQQ7Feorz4c6MOPw3M7KTesuISel1gtPviiaC7jdvIfRZqe+9lbM/
n1s0+h0YWRVcIDUTTUP2hu6PM7UpB23LsgWUFrJCqJNDeiCtoPuzhyb/sbqMWnjskFEeHQzG4uBz
W7/MoCv/wBTF+lI7GGVXyqmWh4Ei5rHtcv+hThTriJjDFJjN2FhPyawa667qdPmdkgz/z+sTAsC0
QhzLYEARy0D+p7eB3y+R5JmOQMmotaCqGdv9uYkHeV2tLH+QLBT/g2skftGo15cwmRGn5Zj99qid
oNbaiUuCGAsrSHAtWSN4/7IbWCsK5MAazS2o1zwhKGZxgbrvBLf0+ZrS2XsqNYDzbVFLFGvK8lht
tgrE1zPsTEdtWsSGP8qmLyeIwlZvgtCxYE04RtbtUke/FRzx/zkh8zhgaGnwhRWbwC5f5AlucSyr
gEgy5HX4hY0dbII5TdmsYkjoVRV9xzprGaOAVlrcmapO80NqtjW7TEn5IK3OewWTeS2a+QUW46XM
8uliTTP5De0k7pCXgftp0+QRy+z80PJUZdCtp+JYosU9SsegukCwnB4708kdF01xQI+tnwn5ma8s
9JctTR5JlVNgfaFhtM/k9HJEO4Pcqo7Yrhz21E6E3fyeyP5lrL0R6UKer93UDc4T7qF7WXdIn4vQ
OtXhZG/szv9ceFa2sd8/a5g1mxr2HvIEwu0Q89TsZxk+spLV+GiiIDUfeBXe2dmHvyVupyerB1ZA
iZ8dUsSURD+X0ZeS0JISYdidKea3q7gpSw7WodvNkSe/fLhK71Za3wBWg1NdahHY9+6YxmsUXV9x
SD4NxMhAoVpVQCCYhug7HE8vC5f+qscgAGDLajf4NXKCDafst7EBzM3zYJ0KElOeqhxIg1228wX9
IAEZrUWoUBi2Z6TY1bkohvxHqQT+R17lh5ZYwEfLDMu75L3c0MkGmIT85YuufT5yheJuSCGPvk8Z
5kVG+/6/QNn9GazSjXfZxr85xfwmCZf2HOlQ3zkYkvDMd/UBHdfwNqASY7fb6cdIBzTYLcBIyw76
l5a0OEgamE6g68z8XvUPD2O07tvKebXRTa5DXzpHMNzuwTO9+xbnifw3YHPbtw4BQagQxMURXfHq
+7n+cP2QFt9pxAsj9fokcz/fExWm94u28TRglN5aUFGk0vleVOof+Sv1FpIEc7ySqcTZGNDgcYM4
2jeux8AXFdc+Bp2AA8brSOgh4Wg/l+hjqVaQh7ko0TamKMR9qU32BhaoRC9N7YisZNgNQvYHX9bj
PVRXsL6DZAZAHBGzxIgBIwY/1hdMTo4AEGa0L/kYsuWZwhUVc3ThcpEVaOs5eBi98HnAXHJfpIuW
bJlbeSKoPflEknvFQqI+3QErTpQOKGWb6UhEU/zWFNHOYo726dMRneeucvYNmgg8pgxssdB1Bx6g
C4bhj6zjfhalNfzhBMS2SttYelN34Zj7DOoley98b9zAp2Ua5YCBqklZBNTcMWBnzPU2ZcDr0xoD
EA2Av3c8zbkAZBDDqtsF7jomQOlaQpIysDSqrWii8gA9WF+IH8MMWo3BccEetCtFf8RvZyMcUVG+
Ifibvq3v/NcZWcgnX8VI6IL1rHDnfVoFXQP6ifqObDiCajxkNXD8BvxENWnPB+Wk3sGHxkbCN7BC
9sy1t6mjMjgWWoPDFOmMBaA3u0Vo7FTj8C4sG/U4qbKSrWwCISEeB+aVNARcc2M2P0siwonCtZJ3
2ep4PRPd91KYlGDQxdfBDzSU8bFw2Uau6nbBqoA3jsk8elHnJ+k6fyPhOomVr/oc6n/iqq9FVU+p
8sELdPJOAx1FclORlMHfUeAd0/aaoNb+PU9r88wXI1fc28Fe4H5n0Oyb/2zPjj6CEUFkOkG919qv
vO2SIOpPoInB/0U8s6mXRLy4s8bM4TuYPZ2a+FMCsa8ib1Bj57DkFgSdQf5KL6L2oVNNm3IpYeQh
OFdHmQAuLxWqBa9hEitRM2ggmY+lb7MW7Zrl057IA5lihPksDZ0za9p+642kEwoH4UUAdf2o4+hj
9IH793RR1ywJsz+Gn+goVMYcwC6afBdkMtjgNMDzQW0YM3tV/Y8TMLym8iXnhgk9ST46APnXuEiO
OgpWTAICwyg5Q4gh1ALHV+tTmKK/KWRED8gEfN3GkT4kY/X/xhRvBr3RezbY5gO7HzU8i6vmxJGc
fpWJdM5ta/7ZBpUCnLSvzBPuWTtEZI8EBOxi4HNr0TsG0kedPLDKwhLqsjvfoNrC31/a887u+/oB
zwoYiqJlodKl+EabXNYayzQrOjB7+rvPc+8+D038KPwpRypopWt78N9AwiZvDGJYRaN8e7SsMvsc
GTE8TaLFUVjBitcwKe+JH3gkvcC9lCYQ+3aesotrCfPulIhy+0L0AfWCV+xukd53k9WafRQB76Ug
dPF9gZZ4wGCCA1gOZs2sp3lpPBtVbDHqbRPFzhq+k9kxd5OXjHeCqjklDhHpNi66Jej+ihgYGHKf
0b2ypYkxlBtx0AwIN07Zx9elDEE2JKTkoVeM701AzDBtNSlJCL7cb7xg2GumqaNc9AaOLFyaZ2gr
0G9Qa0xvINWaZCMjOs+Vb7Ny6xPXu5vnTN3jYmSnLxJnszB8f7ASJe6gTXbnaQr1CU+Ffg9aGkkp
Ar1lIjx/tUn6BCwSRW0SXsDkftmer9CjMrRbVQ5WHZnWzjUGf7Hr/bk7u47iCuIu3Ek5uEcxl9eb
SXhLoBWk+sKx2KH0436O+EDGoBz0Wo0JHVrod9HKoAR7zLBVngw6h+fA78Vr37cSerxtun4b4/rs
V7WkET5zL8lD2NX2kRJeHKa51eRl0OYf6Z1sao/G+ZSLG3NYtfVJL7RAEeuGTRtLsx0Qdgjkym37
NDdVf6izaXrHuV8fwr4G7sYHG0AaZDH6PGm13Ectq3V7stJzGzXuS+6E/LRhl0eMl/iCb2CN4dFq
C2tdWOnLlME8JD4AQKiEm+StR5ugCGNgzU4Yt5C/hgnLfY+RJIhWL/3WXdxsxBjHH8buH8CI+U9O
duOZVUEcn91Opo9lM1Sv9eK7p2kighwbivMgmgVjKq0MmYjNhkCd6htNgLehocejs2DwZgVpMo73
huALa4ivZHywYgSD/EMOt/cN4mU/0sneZAhd8cVpDO4D1eMOTkE04a0X3TpMeoqlfKyI0SkNK8+6
itn5Iy885pmxXtFk6AdfW3lL6d20GLXjtlqNnnSBmmcOTkyeo3xd58KdUWNy0cSaUsFdZPObpqbf
+1MfvPWTyX4RDaO6APS18bGX/821QBzACdKuekKE91ngvvcjltdVNPvjuMGDXl4ZnhRQxH3benbw
p3wOtTHoJnwr3snGjx+yUaaov2ketkQev6W97gnSkN4F1RM8Ms7zgiJwqskO8HBo5ARvYNZhb/MR
E6/wQqOKQs7tkw2axXDXVr61Tyoh/qJ8BP5xw7CTD5BSrsf+i0foO9YgRz8jam5hDsbzlvkBs6tq
6skIJrmHZWI5UMyO7RULzfIEYs2i558D5n1laY4ZPCKKvDkg4UGFG/IGY3SdyfDtu5W9a1xVX5tM
Rhn3iZ1uEiFoPZKQEIQmbqgY2iyF1RzJI+HX0YPO+/a752K6G8sgeMWYNWzmpGdVQDvuk/vk8jTo
dimiFSPmZh0z0/4uFJnyLKimO8GI+ZDhOrnmKcmJm6InsA1RWjReMFumO3Ix2b4Vdn/pFHQGp0iz
X+W4iKOs4ZapFXtnVHz5wxJNZFnOlvdWI4ndNH017JJIBDdVoArfh0aFr2lKq72a9fDQNEt/6nO4
/jU5OD8JvfQW8wcnyNw5qxSOxo2dIqDvhARDi8LqT6glu39BZ4Yd/1/8YoU2HbL2SaIbwO2fHKoI
9O5kSGRJMN/JWEzHOuEKvz3THlNJp3/IqJMUebI3QJep/hvneniogfrd+z6GMvSfgNbtCddhWeW/
iAA46LPUuqF1jf4eJnJlmfGdJvhZKyjQyT+GW8UjbYH6nCdDWI02on5djPOGv46BRkcc4Vr1FN+R
CobHCABycTOL12fTZjDqCWi/5FVcPfulGV41lLMDv/lywvkUP3mBNT47yugHntVp4xchf43TUiW2
BWGY0k+De1ZgdbdJ/Ea8ocilBe3xqj/X//e6aWfprlOYmFMPjqQ7kaA4HMieqe5bGKErOdJ/rYDm
9hDKytriLM6Sz8IfOE0wqclVmUzlLhsTWk/GxW9+13I+RDk7XAiu1wKs5544shBqlE02KZRblW5o
GJ0Kth0lm4zLfl57ukGePFRwxkXAtLlIdPCpOsbcqxwY0BPhkfHTAu35SBDRdG3Q06/MlMlThmIw
RWk/2seUHfg/V+f5HTzq5oHp67xDOR49kU4RP0ProFRc+Gezzp7XPZNoFtFNuE28Fp2gXbggW+eK
YShdwDtEMZtiKavPcEuooHgKZIhoMTZPE2POD+Wb+YVA72rTlM7yl9yWK4qsrH+sGUGlq9l/BrsA
eKJL4fqEEFM3t1XDJU/HcTc6C82RhzhNJ5O7h4PWnY22IDjo2bDMheCwagNDjLvSQOODeHyRYx6f
l6CVGCPdqXmpyDOBUcE6DRltAs5uDVLEBhUX1zCBk64ZkYS3KftoHiIGeD65LY6zD5mOYZgQ4wNd
KFUL288ny3FhR+Emj9aFjiWIvsr7UxNtOb5QVd5x3EWMMpuQ+n2YXFpXBCU7aNNf9cReCdMqGBRd
jukOV0hzqIwbZrtBC7XD+gTkiDrg1csjHKKOjfEHz9Il7gKUJajij3iu3KPN4faOE9ECKRQgESc3
APAJwPettQTJBfsp1tvCDt8R4XpfvUrfxjB1jg58zvUYAoToR138EYNeP6ZtyvYlwSyyCosKsaFZ
oh/HL+XR6m+VVeOo1wRrNIIAU/U7UJKsDMiAOC2Ml+GdReVD7lMIrAlixdw2iOEU6c6/aj5dtiLa
ghNOabgPoYEcME3ly42qqA7uLZsNIJG9V5iS3vrBEQ/gP8UpGWdrqyrEOTV0eGbHXb2zZ9wzKWu7
j4jB+0ehc2db9fP4H7UHgINyKslrdwJMkTGbyoCsw2TDrLjZjui5AuYubf9MWike3sBtPu26s26V
qH+cwZm8TwNUHBSUyNJIlXhdaH04IekXnnTYF4+zWnyORJI+Qm2LR9FJkrNNVb+TUllv+tj7D+JX
R1IHkNeu6qxvayQOaHJNdgigq91sDPVnNzlsNG6pHXGVSoZ5fvpTIIVhN1I7Z0nEJR+vm0EnwIMH
wSQJgLwB9LjEKRqyFSBNeUyMdAEc1fnTDUm2MilBW3LkHc2FAjiC8awjFMApwwuO8v4FA3d7X9Py
knBa7NSIsHlwD4QlBLsIM9gWDXJybTCbvTpmjKFpLOw/8shgQrkpcOuw+bArgKlz71qHwuumxypX
5Abw7B0w7bUn3paUxBjWJyuQh+Kvwqi10QFTJif3bHBcEW0KysjPqG4FNRTb36knTa1SRbTw4xeE
ykRo75EOx2+GHjRaAal7x2qCR93Cw/MZx8o84AIfn5Y06Y81pUGNx5goFk/i1XchlKCbBpbBKmsM
t6ReLLuhkuU+i+LxFTRNfyZKvLqKW6oLgBMPITErc7lexAw0x8VbkG+5gTycWIWIn1pWb3cpfJ/P
sPTVxWps3G5Gd+3atv1uayu4sRu5sAHrBmzNdQO4/CyR04udY6FmWEF7Wg5CL+lhUECoKX68DyOd
2V37Tlu9gJ7jaTRpbj20BM9h3pkyn+VGlw2/8EmEg/JOpnyJSB23bZMhkoomSb7IzaKz8xChvde3
MIEn5vlCbqHvOSfkfKzYmPJXPqmKvm9H22zuhhdWuUz1+ipguZrlZOH94Akdn1gwJGKXNqNW6xFx
z3R20w7JNImASX5B2OQQUEXb+OtKYbvrqmRPBRrJZlFHugcSyHkcAlT3dmBCtAkp6gFRTH61rhTi
d6aZsryYrMXSMueViymwGOFNsnjA4pARFz/HRDihA49ouvtlsu5NecP3OLdzGjE+OVgs7IvnIvJ6
RoUiq9h9FSZPyTxK0YlUUZs8jai9rjCqEKCkhYXVfKytLWRGmqnAdeuDQjpDrVfWYYf+UbSsTyMw
VMfKEjc+aRAt/zCG4MsKl348tWYRywlWqHoBdA1wr0UMAJyiudW0eSDi8AJEl4cclxqlh5fCcgIC
V1jwavwRf2pE18pgscYrenYwEuPKyfqKiCgq//JgOOOIF5iAruGwVWD1IODb+1F2GIDyuvgYEQFT
YGNKlDfNN5l7plHReclavpbM5qQdrdu5DenQYS6JOgKFMqOFoIrYKRsvhaSiLdgh22kO7X9FZxE1
gxfNPmcgF+jhGwX8k18SJ1OXzQL+YOX7p5HvMXjACaU4RZQgqNq2Aus8C1PFW0eKutq0oGfUuRJR
cCDyztbHsSihDAZTJr5v9Fj6CNM2f64/BrtKEjWyytnfvLDa7haifqBS7DQRdeM5E7b3Z5uBlrBM
Q3UPZMN7JAMneE/IymI0wJD5pYtpPrcCaTexycDg9n7VAAuKSngH2Wh9ApO1j/B/DVNsp2rCHaJW
EW6DioX1hpkiihdypPYjF+uzwzD71+qLV2KYweMkEYNqWAE4RjzINGb+Bt18QtSM5j0unBnZsp6e
IdmEZ1pFireEkcc75gQCMiJYxChTiREtzDYCdroqHfedjpzBjamsPT1L9Ja109/s5tmObBqaaDmw
uPCq6KCxMZBsgI2E1UKfPqFrIdoWhUf6zx3QzfAyAAaXPzOH/zvQrJPPybyaiDJv3PFCYsa69nHg
A9+7YEK9hjc7aERFjq/5XXY+2tBpbMmMhzu8rdCxbcQgsUXClCTOMnF2KNQwEUuVH5yuK7l4w2Hv
EDoJ9lNS/aJEvKie/cY6JvUMNMQ87vDxfCAgHe9ZCtjnPFHB0fZD8eH1fXyCQ0iCWGhFzeeidHRf
mJsWLfZeyoHabLCj7L+ZgcnexsOObxmUS8MhUUYs/D2zcorwLpyc6V5AdFyXjS0hs+IQRDOSvmgW
kv7K69Hfwpi8MrsXb0xbw3vmoM1vEgtzCZvuN27je7BOAEJRyITnoBTq0ZJgE1dovZYD94vC0Ztc
J0eETyl0XTBccCkqESANalUFtmDxoIGUwMSAcL9XYfsXoVvYAQ6Kv2YwVf9iss6ZOBjv4gON3BWx
mlZuaB3YNrJTqEKufxvz090g/8fReS1HjmNB9IsYQQeCfC3v5Eqm1XphtFrT9AYkAZqv38N92dmI
iWlTKhIXeTNPOkT6gp4jKKub98QSLxqUyNmBXXPo6OF8BJpRsK7mFcUe8ZQUpHb6KLYOtUsLSs42
oNtNQPsfaiOqK/18aJvhnR1shndFBVcozDFh49ROt/4yvjpLOfubsIMPXY4Uxda8cfbI9Sx0cEIe
MfBw8WY3iI6kcXzO4ndH6mQzaO8jZHfHTMWyFzzAk2yj+NGa3IecYW+jybQfAFHxUfXlsJsXaQ5e
GfkslYJ3Lfr2GzjicMAoPBx63/+VzgRNqbvfcgsC2ckkvSOltPKBZXjDtRtcxKpydA7lZF2Mk9F0
5MldE72VCTQ+Cpph7QTfC8FScJmm9q4Si/q5TtPgF2aDq1iw4DtdltE9LVCptfN7ns2Pq4qHHrpE
r4zrIYzY6urFVX70ZHDGB+zvglA0qGRxesL0Xe4T5tpN2Ij50Ayd+8wmJbyKbL6CK0TC54IAqshn
plr2JvXnKw7Wr9TRkkGgAzuOD/yAm+wPeE1WlwlNnRhkAXFQn7YaNxMit4ubjM/aRp0q04jYRWxf
6DnBLzW1ctdNvkN60Zt9tZFprX47uLkPo2rgLqsRP/aVAlQZbI3kVOCZAHfrOJspxBzN3kwcoU25
L2p1jVRJUO2jufT3vQHpMa4EQl5M+NO7JnhUuGpx+jvpzqZpGKGSBnigGjuHfDk5A3c4cQPA9Dc6
ZpOa8r/K44vDTc66d0yTl9Du+hOYnHHbhVlzi73hPWKr+5p0HuJdjnnU0Ojax96xld707diiQisO
bxJNkRssMCbgId0Bmh24MmKQJ3hSxWMPj+fYDta3AQu9KcZ8wH5NiiUMgp4OEl5CJ5l18pviRvw3
RTk2V17C/BUMa70ycszj3KYPRMFpcBc2969wrpu958/xuZQWogETeHZJa41E5I9ME9J22AwRD6mo
V4DJmSuagemA8EkwU0qeOxRJWsFv8vID/a+6FJBKpKMPboTRdQM1bSCa62SPCpbTAWSX2qmozd5T
x/oGg6/HS5hZQEnJnf/DyG2/VA5E8CNpigZHekZ9ulVP4rB01AIjRSPsMZ9zAjaevsIJsk651O0z
LTf5b3QRnGeZ8vksUTCzdm6eKdmQN9czh2j+6zeZj87WcbVf0W0gPpZdHzYEQIPADc4mQvrJbV08
h6UnNlHoWncOGixB4x+FpSk/Tkiuv31vCH6MDnElOck8b02e9O6ZrTpumuy37v34KeA8uqLUHrBp
hA/kR27Ck7TY5rWf6B1bmF+1IeLA2Qr4a+C6kdGmVE0lBvdGE87lu8/u8SfrGQbDSBU7/k90sdOl
na/OUie/MotG8DB25RbrfEjjUvBn9ub/1GjMi0oRWX0wLxvqyr7tkBtFky63sEi8J9XiorOT6qYq
1bFsdgts4YW9ryhC2i5LyDEmRNgemEPDd7bt5GRK7c+sbrV1zN2O80jJ6Bau9gWdUZpNb9V6O01s
59pOHUdfK6o3Nla0+fJYT77dQERJi3euabyQWGQSEuTF7yNryFywuvOJO1TyCXfEU7IOjID3yodi
0eri1YN7IO7QvFJ6HlMhTuHVzrUnswsSoqsVg9oXTjV64PXw3lnYDas6DGhNbCBRtZIpymZ5r6KV
44J6cJ8cc7H19CtUySEaMK/VxJaWyZuQKeqW5b5b/STe3La0pliwbCTDIHuBhyHL5UexUIkzzfmT
LQIOK9WJSz3Gh7IrvnurBB5Ef0IEpDGY+WGS3xPCJD+9tegrWSmIViPva4g55tGPIo/FR9Yd53RY
/wx98hS46XrsBZ64WWHSHxMn6984ROe9PTYgVvxqKD9lEAR/7cnJ/2LrgFWTZs0+h9f5L5bxc5YR
M9prPXz23vJkgry/lRN7we1A5UK6BP09cNsjFY9fvuy+E1zeW5Z/OVG0yT6NojY31o1rNfeKyim4
WY6p2QtMoluOkG9mtwuw1+ncLLxofALvZ7ebSeNMQ5Jt+o56O23aao+MXR+FtkMSenrdILXv7NVe
g66Iydok/bWw6+K9Z03wrKWhGhWl2bCLbYr3xuO9Kq2EEDFM5ZMOoyOg+//qPFiAhPf7cuQblhU4
VzOw6WceE/+hsdLjNJOrG706znd9J9Wuq11Y4ZkeLbbrbIpE+97hctpgRwBY4zDuTnYF/lTQiFT4
a0t9uYhHsoujvcGDtS3j/nfUmhOAk4p9VdUA8Ymei5ygm4wxthCTovFMztmZTsL8yuCVHCe8KDdT
f2KSwuCu3yxK4AK4LS15LpwfHtcrqDHHRDYhI3fdGzrwYLdasAyPesTIWY/Fye6Vc1DSr14MScx9
k62Sa17RrdWXjMFV8JT4+ckhGklod+r/kIxQR8+35gM9iozdroSCqHX7YJb0HiIhMIzAyq4gZbfr
KsF1RPNN+jv72xf9Kw+QQx9qOb3VPlEC9tbir+hAu2wQLJ170Zbdg0vKk/5W5Hc31F+dEMSINsbJ
7uno4k8PomQViRmfClCmcMuzbRxk7S0azBPuzJfWwU4+0we5gQbzHZm6uQL4afbDnDInmrXPvWAV
f+2sVp2HIIt2U0K2U9ZMbFnyPVfsaRZ/8g/4X95Sp35q246jVFf8tn6ayNPIOHTX7IdJYE34u9ns
lSPydG+k9UqQdNXA2fy7WJ/XZ9/58FbwXx4x5mB+LU+WSF8WFmYYnIpml+BKf7Hi4bks4BczVNh7
NB9734Yq/7GxZ/Ca4cEdRFQcJ6ey97xBOlhYmL/2FIiK7aQs/ZJpbShQ6hdSbLQ9o5Ph1CNEEWRI
tKSBKEdb69LVNZlZDgNYOBj+nG3rywNRHe54CYBjrr5gzZHY/PrU5SlsrBh6TxD+i/v05uNShynL
tqAI/3ARCM4LXJejO3riQfJqP1o52eqJ70UdczjChnH2uKG5zCIJDuOhjcPxLRRJs8tEmL/RKnFR
SlUPnlTefySWWH7qPP5EvRlXiCF0vVaHe7aUH0loa/LLXIfCjXbmCRNUs7CYiMZ5ZKGIz3pnr0PH
zoqZWkEeUFKeRMkFuPNjZPkjywooO4VHCcVlIXH+UNJMcJELUEq+ua38iirZ3zvLe2zhRKArsuE4
k6XA+ZlGQ3ZNQ7oOXAaODWmB/Gkp2D1pTV9DztPxzlov206t038uLD0RPqg2h/eTXTKdJMG5QsHc
NSghTPE2HSY0SY1/oCJx0XTL1DuSWSt3PGvNEYRER1YIYqJPiR/ga4kNnLmTLirwrnwo02Q9QQfk
kxGl9ckUSs0AobwtBtTHlcfJbtutLi1uU3I7M0fj1ZVT9epPyfBulFCPTZHYhz5dxjeHnoWELR+x
7T5AoRDVfC0NVUWNWzEb0rz8Dzx4xDg5rmk1SWXWDsMlaLEqyXR5oMGqfVRt7x107/wpovoiwmH8
a7i9XYlWOrx7iRVNbAy9/l/KB10ei8oPcGwqBXEhy5d4ONKbMbKvjuNnjPH6mpgkyO8lMo1/GAU6
0Dlwel77LZdlorPoD5u07XuHDVcjPxS5lL1PEfezzCzMncuAhx4rae1zBhT9i5ThX0dnKSpV5x1L
SGX7KZhxexduJCBeB0ilXLoOC4PEEU0fr7qWsKkm4lkJrUokA9S687QnMEPkmRG9/WL5MUOm/syV
/JnrPjiWpiv2OArSAodmxbOM0HZagPK85KKyvsK2iSnnWskAGLMJ74YuTcdwpBVX0lJvwPb+QEUm
uepy2qzcum1Bt+mRi9OwVQM1Pfzh4Yyk642eW3xz6ZukhVpAZN9PaL/DnD642yXKz6LO8CCqzmA2
ntWNVyaUB3z4mNxtPf/qtduAbiKfxsuSAtHyTXusey9yHHOMMF3N1xRuGDbQgSVSgrRA807GJ3LA
BxXIY2hP/bmscV5tA3x5RwyBHavhrOo+6NshNA2txxeXCqZEMz5KXG8szy1t0nUew4piCBM3Gf5G
W98WjOEgbQIp9ksV/2baXu4+CXV7Q/zfPSFOmbMGXPFGHFyCbcFr+aGkoQEBh2d1t804Hos0wsw6
8J/bdp/8g+yp9xEloxdgA19kYurTQjRg9SiiXVdr47015wLKWGIrFj+y8e9M78O1mGC64WlDuouM
kzzFQRcgX/O9JESA5aUdkWnd/JMGnv6Ssik5ccHtAMLK5P/4An2xIbliT0CBxEpR2efY0inuTooO
6SEhyvNNOo8UspeG7kYOWKEo39iG5IOQ1dBKNqgNxdG2HC/flw5WGGISqfPuFuYjn2sEyHmGHgRQ
wcMLKdS/Pq0AqIJ/zSfWm6OcnwoajDc6xbjF87ObYP0/4l4KHjo80OChwV8qn+X5LGir4jz4yTzt
HOJqTm/cBD4Sll6bAoIfjB7ucGe1LBpTTVvE6HFGjpc0LpdNtphy5Sg5zlXbrFF7BuEToRuP1iOY
rxQBUFKkQKvhCRwvk5ORgJNQ3Esq7xevWVARTrZiE1BHaXoaQkWOPYOd7pd9tOtQYHDv8ub9Yroi
JhAP/nucur/4VFfxG9fzJrHy2xLL5VftQ4Zs+hGnYOdSVLpk9bNT2GYfmhmneq7uNLxifIgBZq9d
Ig4rSWmgLJZ88VH2HJADMD74TdYlA3o5JxW4VGg3krcv356524UdpqjWbpiUcprg6NKL6D1U9ZV+
F03dZxzuhqkv9vk6icZwICkdmUI0FgIMOzLHm8bLmSKjkT4uGOxPbS7/sRb4bwCRQFQJ5stg0SaG
56vExDr4eGsXiu/3g5AudyeBpRbyI5TTLG8OblivXqSl5hdcxDvpPpuWAhlkvzlIXojP0lzhgAcA
A8/AT13aMigquaz4PkNbIQsyD9Mj5696mci8zmfC/B4hNf4x49OYeWug/g2U8fjPuetcBgzFJ+TU
6pTnA+UrLvWH2YRzcCjJrlCahwPaTfLrNJT5PYymXQqx+ShtD6BZaX8viXU0qqMftIRfqcYSZSt1
o5d5pLFCTtS5lHN7DltavrDVWZ8JNcnANDs7BgYSLDAZlfNV9zptD/S2AmQZYbDWgRiODKHdpVow
z1E62j6F3eyeumxc+RjU8EWuIaDhRXdB//y1pob9OY+s++i5zc6HL4zt2EK9LUd3olpJESDoxh4w
z0BXabiCbOevlkY7ygysCKxpBcdmDZuEX41nxLyf8nmprjY0+VeJSNtc8FygV5iuP5uqGcHEdmH8
aAYe2ycIaE25n5oChkY6V3o8iGAhcLxjf1j3BJoq9zp168tbGfU6FdM9d22xc5X5Jq41tdvZYGJF
H2LyaxcaNsHJEzfGRDTjJEoTrIECqMNu4mZ4qrKIH+Bki59piNpLjE6HURTRrwvLd8si05nMKOg2
BrsUKP2mAyWQEHaeim0xTQmqZFlv48IucKzYJdSnmKA1ak3nlNdwoTlXzOV4K/wSnp4jE7Ut27Di
tM1H293i+aDmfB7dD17rzX9MAcuvlsvltO8WOb2isppXf4HrnhNwPzlokZfSsj9W9vie4o5+n9hu
9IarfCBElY547r2hZ9Vpt5fAVuGZYQKYSDHJPS5+BDuX+ptnWBVzSdpb5STNk/gmOJWKJ8szznil
M2m+wKwJMMOF7XDCrTJGLDlUvc25p54kG9EHx1ngdQ+y+JyrMvjTUtN095fS+/AgDW5gN7MBc1ke
8hQZSpm2rKkS0jcxDeMVkkAEOgKMZ+t37zm/8C9VNu1BG3+PWsFadSECfeCP6DKWmbUwjrd4vFwC
GWf3DMzdwxiCh0MTg1EGfDOfDtk8EQWqRlFsZ2n6n7CZrW0vFfITb6pDGHDJbvjuWlU2p3tAHiD1
FUm/E3BAxXeQKx6NwBjFKezNsx1YLhzmWTjvbAI4p6yK5GOzFL/htif7haA2oUOpLmnQPVb98tYA
AXMNyyJwVxT/WEv335CgHkay2bRdMMJRD3zJarEqrU0QVArYRir0+nu9xXVW/q2Ir+4jpRVetixa
iAdbxUF3sX+yIWfjgi2bX0uQH/2seg7S7F8R8BIAbUDOfcjJfLCA4PxqR7UWjghJ+Xpm5dskhUaV
a4DGCaTVfd0joBGd7KsPMwQFWzLA5uiwvGA7/GAHi2v/2TZe8bAYOAY96jPKDSuiNo5OeBOKU8Et
QZIdnF91kC3PFFI3fGlmVGCtzCGLBnFFvuHqLCt9bMiJ3xLQTf9l0BrANIPTQk6OuH7gGXqS8xyd
2Ey7uNiI9y8Tu/dehv9JqtSv1CsxcsCuP/LKgX0rcj4EHuODnJgR8Agv5OuC5rNlhxBS8LpQ7DMY
sRWddk5N6L470VQ2pIVK9XtKYkEyumGpeCgz6b5g2H+hHsO79CuIInbDx7C1xCOuS/aY7JRpAHYK
6gDS+CVlP7mjMhT7BAGFgY4V7UV7KJvzu9KD850E2KrdkOSZzhvnqdUO842Cl22f6qgLdqJrqqcq
yqedR2bsDipSRIeZf11ves8zEMjxil1Zb7YfnpCqOxiTjq+FKd3HJY/5unpZfiJzWl6YBdmNBC7R
e7Cg60qd4ZalEc3Zo4W3IVDlYO6jFO2foUv838wxw6VIZuvYGie/RukwBOgdln8EX+b8RcRP/7Nn
hxwBInk59/WDnMqH0TdPDSskIAURYfyxzMr7UuviQFPK2mJDnGwbjYEH5diiFpwasHPFjZf/8WuA
3nR0s1Wg8qRR/2UZoCW347WOEMuBB4iA/WCNnLNZ6hr87ujcOzXxi/DMFlFffjp5rw4jt5UcS8EI
f8CX8YHgPQVtdKNAPYmwCbLzPItWiSOYRYtVSNAcGHV/Ij6pI3Engt0jf2BSX3FBTnHJrhn+tr09
pTnX0Gl5VsPYnCEqJ2D65tSFE8Gs+bmwf8eNEpjxl7SEOU+NGu/SivpXC7YQgRC4P2KOvrsIDdXN
gVUTyg3hAOSzxGkcc8mY+vkhCXP9UUWewPhaq79BkvsXN0ubf3mC92iHUZTN3+CMYDoC+L0EcEcv
JjfozEdpLW9UMlGLaqCp7GiXzU5EgNn5+/CCMO3J6ej0MYbsRfB+UmP//25jgoV879msYF11/qbs
TZ9AYFDn3vIj+ZfKpTzrcpQWOyZeu7VNA8x+FGDRQkyBV3hk0YEnoXyeK/FjyHXuYwfadSoAVRIa
6fgwCw4e4vFzYFI+6mAu/4sEcUEiQRgBBrSsf3mbIMwPTjkee2GdXFGVBDTrF487DhkHEisIS1Ry
JG2KhwcYHKsJh2WME1ju0WtVfKMfOXsFpt/PG1qhUGnbCdgYq9UDDkxQKVONdz8wwfSwkMhGk1Ii
RkhGesRginLrhREstDpoTknDGgNHvBctb2Lo02DfdbL/Mq1dlbRxVHO2iydtqS2ZRx5+7BnafIDL
wjzkN9q+SXrSL1FeWNErfXvBXjoK4G4NIGdPI7j7zyHu/RL4ScwP3EHzNFgbPtMequKmSH3vQcXz
QLcedv5DHmVLfCS7UHdoUZVZWyXxCRTTgI4zuf2QvXIRnbw94FNk9VqF1a63pvxTpG5x8LjNBF/o
AqM+W6Yd84Nv95TNQkwjqBRwelzdOVMvTQeADL51LL9oOJDVc4qQ6r/2wme/BcajSV8Mh1Kzj+Ko
rZ/AqQuunzSF6/ZiiPdOByNyS6xiXnrrM8o62zHLvVc2qySXPDsJ+w2sG1omt9yHkkMWE0lHLqIq
HIHOpQK8XcobSWCPuvLaCrlrTGI2I6IKFc5szBBSzpUvC5QXTK5YtRsDJy2jdTtsfUPovuQuuJHt
MnXXOXCd8nUCzmMdh0yOdrxxjGrQZZL5mya05U9X0T949X1r+EMI2T2UtUiWJ2y0ebfv4j6Z3xkZ
QTSg92f139DvxQvDZyWPpR/GhFc1QlZfif7RKu3C2QJVGoNPkutN++S1jliOrCXw12wWB41yO6fQ
dNoNopeGbVkAd42tmKxf5vqcvA09b+3Wmvxy4vEbkMy59tnMgJivI/rrG+9MGFX88f2c4vqoZz7l
qKLZN84d/Zix0CxvCUBivDwY3c5L3lU+tnuAyw+0YdR3LqGFOHERG3n9FxPJ8NgBJLtJU/7smyKE
TAYbSEP3HDm2ZmQNTu0oqkqeVt+lSELLpnV2uHSyT8ZUj9JMu63e567Q6hcIQ5nzEyT4AHjCHLs4
Z/WvZCjjCy1xtnOu0iGZbqz6Z0GjM9e+LfUJ6a+m6hreebEmnGT44G9VJvzxgoeu7mEFeuEJO1rv
fhDgprXWpxz2GDCj/8UIaT5YyijxN5v87DaKgUlZsMvdg+cpLlCKhqdydOqTvcaEGpu+sY3VIvUj
rARraAMM0gfKXkHVaC2T+Kthch5fApzkvMPoDweH4FPW0/T1eu2uNBG1oI+z8d9EpL3BmJlKdcAC
NA3fpWWi5Dunx3682O7oFrdykPpsApRbuqK6cqUNjB32ciuJLy2eJ/uOzX66kzcF99j1hgb0oFqo
LaDqKOUW9oh9ysWKl/G6mLwMB9oifJ3d6raz8ke7cmnoTGY3v3jY/1v4Q6nPto47uykRMmnpONV2
jm/bUUmBT8dL7omJ6J4QZYeJWFclPaBDPt8sDPkDi2+R/bJwEc4bv6b/+kl5sVWAcwKTFtDnLh/y
acH9rrGCb6ypiujv6osP1bZiV0+xfQ+btj6LLBj+JG4USAg2rnAuXPTYg0YLHOEsg2AM13A2taaz
F+UF3TpvsiPiHAWMo0ls/MAe0RVe7ARJeOPQ3TN0MfZ77OnNlxck2mNiyQ2ZzgnPwLlN7PFvFKQc
twXKakqisdTTHjY8umyXQDZajR9O3J7jXrmYysp+wdxvK7u55IBXQOgWiUb0881LNbH+gRoOFAoY
gre4y7ejxTB+0C+S9Id8avLVaJJmtLSoKQvzYzfa/kOHJLDcPQcjXgHDStYbElUCsgPNS5RXmVY9
pzNtGzjZqGXcONqi26muEaP2hp0xWjA7huHaW4P2EVYTGT7a9C5whjuZ+7vhUgVLE2Khc0zpTrso
tPXpN/0T1jsuZ2gT1LHoEKLvSsxOt53D2pzrZO+CCb6EBYELhZSVU5le5gn2Bjtu1vpyp4Z06EGF
xi7B0Y1RVL0VCoKG6OMh+mh150X/DNlv/UScuKExQBhiTBZLVsw4j87c28iqjS1LcQlp6z00MXHU
bafhk92yUbuG1gyvTs9tyIRw0vgN9pgmh3evy0DftUnDJXq1+pylD5PDCqAIzVSVyb9cQ/o97X7Y
mhLwqc+Rywr12jqYB+9DsHocB2ygkGc7Vqy4C+l6etROGZKqz8j404c2DJKWiKlyvYZcpYnOkj4e
dTbOak20Vy/PIW+j9B8dKE74iGwaVI84Pn04KZETKrLeDhsAJNFcSGJ6+cjRI1N7cA4eu1f55EVJ
yoaHtcnOI7SU7BiWi/k2DRywz3bTob5hdVJXWY3NB1mdiVGptvpfpe2qfZFVrfOZSqc6Z0wnbMBF
EoD1sVTXv7fAA1IWQB52/47N6NFNYjhrQRqe86qLfyRlDGj5ur0CQo8v1HKPN5k5FSwk/gQ+ndW9
1+EwHYjw5OwZYcEKbA09F0KWbvwD7KGXlhAhpJkwlgVwH4hE9NPOTwXoR1xcPgY2z2cRTA413ScO
OfBrXUXp2mky6CW8Br6L+3/U5JAGvgvEGhuhy2MfK4JOZADt97Be0dxgzpA43SWr9gXb0mobqZlC
BLK03CdL3irb3ChZ0kfYeduUGf4j0zJ64q/JfhEXsV6NrnP6JFmyuRtXe0N65ALQUwtHrYp46sbI
O1shC2I4AhOuR6C2uO0SJWxWJ9784Tl+8OGmxnkpdMH6flw7Jx7CzuuGB5s2m/phQAqK/1ZsGnlz
uJL3KcRBqstOXHVRPtG86OFKZFZa2S4iIJuUHBN8f0/WmHkcOZhj3pKpkjcph9HKN9QTWeXDbHP3
gj+Wgv6feO+3m76y5CeTqWO92Dbr2k8bZuwRy1X5oYlKjn/xBcO24zz30k85MJ5ALera8V7nc0rB
zyTxFAVkNnYdJRBrh7P0yVvJ5sUDRUxUpOMOvQvcgdxa3xCSuS5VbnCgrVTeX9rq8j2X8/bOdyI2
NzKY7hvtMnTM2/kQnTO2vJLdukg+S1Ds8w6PXsSjxY88vsaQQsnotmoP6AW/eT1acuv1U+2z7XJF
GjwKw0XtAmizEssGYM6ML0sl2YoI8UA7vCOwJFjHPfYCcxwRbbbT6idwQn5ZFxvmnr3a6OE9Y4Q+
kVeJzpQbDFgNeEz29qxVcvUm7vXboo396ilXAXQPJDVm33JUAUDLwWWd6NoFJJdGBr2F00wISVoy
dAXSfo8rGL5pFOxp6gimrwgA7aPl8NNzdyjY44euB8urd8RE+k9o6LTCK/IZQNP4SV2TQckLQsV6
1xuyVbQIfL5wfu53ZE0dqKLhxgl9NzsLH9bHuc4zWWxJESb9Bi0YQ2Qqg3FPVG+5IUUvn0nv2N1R
zypAAupm6p70QlkZOcNxi33Qv9UgESE5irTOSbCt7K1yiXvrA79pfA4lRvZrC5jMuzduraaXjCRv
k29L+FNk/gqVhOLgDE7bvVTpPLJCgXXLNVRgguVLoAygGc+c0YXNDWOYSyn2DD3GEuImIfxEO8zS
AgZJ3vTOl6I8INjpjql5m0OfmbHNOFlUAhmT9XhxonVX1qQul+ddAz8m4jovRzHrXT7ynWQLR7N4
Sc86jwP3r4O7VpwkkxbfOVCFh5Bv6YnqdTlQ3bg00923bG7FaoxB3Q+EekBGl7kPPaFjMRB40dTt
xAw5sOwUrl583eM3y6o0/Ru2NEo/kH8viRS79D8eXATVGB9o3hfDS+prlvreENblEbqTI+5o9fQT
jNKrj6mKycz0KiYewWb5oTWwEE6BTW54nzd5c8XIUO6NsuUpmTC+7qoGHUxPRHY2sk7lShVN+JiX
7oGqaWbpRIx9v8fg5x2Q9Ee8X2wkFeSjXFdvwxQWxY2o0NhgsV/snyhVzg+CEczmxvIih/8cvOSX
4oERu6UDVZRMA0D4TRZUrLiH0n8no+vviG9ogHG1dbWJsjPUoVE21q4tQ6eG+leWJb3mEDXwE7l1
/GeZ+nFvgLBoH+BcssBmHWrLvajEt9fMKXt2TbrwPSitNvhj92n3gCV9AavVNkdsEvTbsM7KPfxH
sz7AkZswHTQa/QgepJ/yeeSu3gOR7LjVtP1wEAqTPOppON6Z4PLmHTof7gdOWSPJgQ5MNa2YOQWU
CYNwW/t4SOdmwtlOp0OybehHxUXdWnPxQjX4Eh6NZlQ794Mfi1PYJE77RqKLd8SUAwn6M5l5gvpY
wxLLV+92214WIHQE/aXtau4ES5K94Evv/BcQaSPdN3T0chmPUgsa0aYhvjdeIGemHf2LNWPPG3RA
7lE7N1hRp01kib0IMs3Od+F07LnWtHn6HA7UTG60wdNYYPIumhHXFqswymAoHe33rRyH//xy3cfn
SHaXToaQjLiSUmzmDuq9yZLomAnHU4fEddIQQ5nw36qpj14HXQxvThel/00wM+wvAXtjhfmHzg/2
xxGfeyHMM0N7CnEmJfYGFFuNHOQpAKeOX6WPGgRca0jSN0vP1u/a1fM9Qj+KqRIJIRgDZoTtdosh
Br7EXNb/U3aEWMS7IHgDeB4W32Ux6vmpBH3/0EYDf3lwGB6dur6pkr3fKt+l7VbR8KWDtOn2lUPI
d+s75XwlXs3GJFGOeZuIvP2JcII5B1z2afUctjaY5DgK7XqPhs1bzZ6YIxJX128ASC1xmf1QT8w9
Jeh1yGWiqYG5F1TgsIFhZ2jrKHogbtO2VPcqaqGqgN6ja4UVmFzeQJEquZfUd/aaZpar27IIB9FH
izo7Rc69PbbEeHomoBR9kkUp31mNj2bfsUU/yyqgxQHk031xWQFduJIG1SVhA/ud2p35CG0DegNx
d0bCCGfazl0wsFHijMMXvaVqbK+LQhNqMHNxVj1mhg0kfdBWa35TY4RRBjPRwuoOkGRMgjayMbEB
Ml4QyHitw7APMeb4jaWuE/3IzRaDACupVPcj+0nVexQ2izDo4EnjE5wejROZJ6MG+ehmTfUaQKuM
n6ypoIHYjc1EL3Yrh8jZ1U7bM/fFbdTs3YEbPmUKKjtluhUfqU8b4RmzgOzfeqYXcAKlmzq7iJYg
yVW6hY+8IaE6QhCyKGNwJjs/xZ2ffYvUUe/C7+AX5cb+W+ZldMGOo/4NmT3c8iz0r22ZJOXRjQwV
WBHxDOS6scp+qrlfwbzekhgqlazgUcYs2R57Mk8Rd0NG4uss7M694b3u1ckz/I1xjvnZNkrrgrvl
FGYK3rUbeF++Gawz+IR+/CASHdnI/1xIwfR3JMj/a0IO/6fKr9Cc2Y4sTfQj/N7PH8pR5yhMLgA3
qiI4UjD8xd7E+eJw9u9qCqKdTQRa7mTMkpkHrh24uiEfcEWY8hxIJVW17UI19MKkeQ6CHG/uOLcR
TfazSe5dSzPTXs9OASx+ST3vCdONpbHGMvJfJkpR+D3mnLhO7IXjo+F4eHHlMj9REB20zzRKlb/r
OkFSHaMkgOWRtdl2UevPDgQxjqmaUPquH1Vp3X0XlEl9chKqYYD3z13UvgBLBHRt5eJ/nJ3ZctzI
ta5fxeHrjdgJJIAETpx9LljFGkCRlDiIkm4QakmNeZ7x9OdD7xsVWFEVsu2wHVa3swBkrlzDPyCN
eAMrTjeKxfg5xmDACl3EWpRvFaBj1UCVcMMAd9DQZSmtEfU2fq/no2WLQYdVdln/pjGZDKHVtSUM
NdpR0RgcZvj1NtZx8zKBNrGx/SAqog9QShpytJGm8HOAbGCJUkAx11vm+/D5aaWM6tXE9A7NdyAs
cKHdRrURipBoCpU3XFlu/cFi9PVm+yMiLS3qHymdkiKgyM8mjHBj1DoQBBnNAso6Ev9UlpaV4AfT
wpDU37KsblGSmPowEPeUkS0QwhThYIb5sjATWBpQV4DsOeasMRWI8dRE2502KvnuyMtrCvuQ6Tlc
kaAeNSwPHesobZU0CMOQlaD3i6SN/byQx8tfiCFn+2Cwyr2sKLl/KRjsgGWxYDkq12BCCuM1+zHG
0ogp7vV522Nmr7Y4tbMbh66i0YoYxsLPGFIByqmg/HiINFUWj4ahddWuBqIWbPQ+N9Oj1ozCfjJK
M7fukyABuInfItQXXJkOI/sf4VM52OIX5FEn3cOlI2zGlPZ39hCgkxwlafWIMDlXuZ+U433Rusgh
39RtUNkvKeRP8xkWRZZCKLVH7RaIHXDGEqEygIfu8MZEUm6xEBTA9ekYBWBKSs24T0m9X3VykOzT
HOfRs03HltqNvvEPrFhI7RwzqD/pTR0XW9wznLucc/0VxuWMKvYEVoyCjGYRM1V9TG4sSo8Rrfwi
s++iIuAP8DFAPRJfDQcp1karywfGfBHqtuEsK/uzravpgMyECfs3x4aSZp686VSMhnOeVMdGlon2
2FADASXRpTU+FsRTJrOMFLJ5OzYqsEHfuPIlQuwRZFbk5imc/WTewA0vu3I7ZLFR34PqjbKveQiK
95tp232HTSXg+43tN+2wSSKh+R9DDYoSE36TDAF+b2HYXwoI00qDli0N4w0aEsM6wGVucgQEVd4b
o4lcEbMG67uLB6APKQpva2yciEb2XptpXmRUOTTv7zXdT/xfbkHfCik6gjLCyd9Kvqh94FjVLd4U
mdCre9ngdf25t2iA7+LOKHVooEKpW8ZicPeCdphvYUPgLq2Yh0E3b81ZfXAmhCyQGpnVfY6LjmIM
NNH6cG9T+jnMb5AufaHfFYKjYx5LEuIgrAAXS1JEFZAxVNJ5sQN06UhAm+0nDNurANkbzW/ImUvm
mSnGjPIxnWW+KX0daCUJY5g7rw1dKir1MlPjT9rnwGmpPCfQE7Qby4Q2JKZnY/9LujzhRjcjehTu
2DUvSRrm5iajG/RlIhYzltXsMCMDm8aXhuT6Yzr3GicrrN5QSDIPVal384fKgkELhjpn8oOKRvBq
6mKkmTHrif2TGsOEPsd4y3hOw8p5mzEBCYKdYcwIsoxEfyRclJ4ge2b68UteFIH/2GlAgzFFQRK/
SebnTo/5+lthILTwao6pHt66/YQ6LqZ0Vd5+4tqJAV5niDi8GVXA8YSNE34lxDhfmmlQNFzSGbNh
nObNj7pmuQJSRNX3dNTSGeBGZpqfJuoDcWwxP/lWOJ0TvQF0QqButOoEj3DHl0994RvwlaqEkigc
zC+GCOAtOxOsXvJVK3hpkWNzPmE/S7XFyXG/T/2IYpTUnQ94TGR3tb5A/2mSpm8ksNOB9i88Tkfa
7S123IhhYt3QIvQGfGG6z6ypfoOwEY3PiZMOU40UhcFfuXRIaTqS2v5omakvDAIbXzPUh9DE6kqo
fXlWq9uZihniTUAtuJlbV0a/fCRFP4wTXpyeHrsFs7qktcu90c0koIgulvsw6mKGMnWljrpB0gqR
l6kXTs2jbW7yoXEeMAAn5YaJwoQ5KTLnK6Pv8lNnGj2CKVbWN/0tr18TH3JXDfVXHeUm7XWAsK5t
Zphnm5IgbR51pdcouxVK63HckH34U5Gfpse6x1HIMB14RDSz+/ogoUj3aDckGRgtt0nKR8d1Blh5
VFqa9Tf9JwtuuYZ4RfmUgt0ubnWlYEQifIoGOgTngfGqpaXBR6kh3ieiETcPtCWaynkK4hpSKzmM
v2HEiY4LomwIkkVw97Rbfp8q78tBFOCgHSIzjhmITxY+Zf3Wny3nx8xICTNuTsFrYLQNeI8EZW14
HRrWqGSFRrpp5mxwt9REhvzLzaEQb1DHZkqMohM6JEBXo4pZE4oMN6GAkUi7gBHZs2w1jEgqpqC3
sMkZUw5GdmshwNYxU1LUAcisgX0xwkWFWIkWSgyd3WA3SGjiPRK1ciOZxr2A1RfJLiY7WSb1YnK+
50gKI/2BYGm+YyjtQ6HF7NcbhyJ/zdq6ZuARd1MAwnMRZqW6BVm4C0lQ4Rh3aOSgmBik3zoi2Pjo
JK6R3OlxF7UNshal0t5KBNXU17Jzkd1sA+4dDz01UIKVzn+niUf79GW26RJ9DkmeH42xE8l8Y0rg
ZL+EsGPeG4HFRXIaxb35AK2gddDV4RN/KZE4n99gLdgBqkhxFnbPBb6Qz8xuxwCTDCf4Gwn1LvlU
VY6JgDuIiX2q8Q7JihW4K1Hz//INRy8dlwkZTd+nFgfrMA2YskJMlTfOFIAFVyKghGBAAZZXD4L4
vuyC4lfqOy4NAB0QA4TVyN7ZTk+vaRl/Tx4wc6t+q6PR/8UIzym+D1wU2IKCLyc90vy6fsn9UOIN
QA/wybcqWgMJYk/cH4Yzf0clrIScR2IHwRDXeVyJSoKO1QGPvbdHMRzSWZR3dTj47Qugo1E+LTIF
9b41WlQTtmVXTfjFdD5xxAzh7D9jSJWFz4yYDNYUiWVspIYf0X5CAfMX3lMUorHThoyW4m5XuY56
rMw+ORoqqW4rPRZ/KeiFsPlhCACLw7mo+mDPBk5ktMUAis0cyR18CSEAc0XzXi9yiqCOs+GM6Gtg
VIV6TETDCYEQYc2fag2419bMrOFLHmSju0+wJp3Q4fJdXDFkTDdig+h+jtkkwQOFCHwafGOcv+QM
wQCs6vkcT9AxuNs3zKTsRduUDOOmNyynfGFA58zHACJqQtEzOYjpERerQ2j1NaOjqbxnHJnXUIOs
XP7oQrt8dbRON9FhmgZrBgCk8Te2+dR/tPO6+wCYSB3wRNLgECUGgIt8QAxhcpW7tPxz5JPcvJ/f
ZFtGCJKJcXgTMLItOkzQVEWfsYUj3qt5IFkKsJ3M3WcGTLzjTHNijUDmWtBMcV6z4AZnsV48By4S
MceIEAdksyvIr32bWx8kLN3FAA309JZ0awaH4Zql3CSggfN90TEFDcBCmyjgg3M8ZPZoJZz7vra+
gvIs4pZuQ1zRF5hnAJzyYEJ7YIV4EqHzCSRudD83WVogreD02sd+dgYs6yrXFo9jpbfCI5ZBZqQK
q7/VuBt9TIRW+p9V2WngZSTtnmPoG8aughDiZcKeHkxzYiarRfb9RGnVoBbCDHZDJ874SZeliF7x
25hfK02RtVELqk3h8Fo/4X8ZvTZMcTbgcUvrJ7OHufRwR3Xvsg7npA2Sti5zqBirKSjNeFfcYaqQ
fORegCJFSSC120hVLtPrOINfuWsyNUOlGSKO6OhViCEi82zS+cXbENdbvMJ1GwGXpqQ9Hm/0lOzB
AOjSh8I8JK2wVbwNOJ+kupnVqed4oLJEJWUeqO7lpH0snUmD75wtDe0PM7B2FMViGEMYZblW/01H
UDN5mZoxCRAXFA1tCWtwoetA+KKbjL4Ti2s9bqpiIzGsyLSbziyZw1QObi/YFZSGP/VPkBKCufpb
ibrroU/25QSdE3pWO9K3LMDP5dO2r8IcO2rkkGMc3n2N0X7zEklEED+3TtGP9wB1tDL46ZJsx/6O
+RkHDOw5gkHB3unAPeOhl0EtfqDWmzFaMZVwgxQpDaQoDjjGQMGwJqrPB3r6zrztCqP4FtV60e9j
U6sYIOmVNLt9zEXWQRscISrlG5UBJZUHxkVh+DXsTSLWYcIddip3eg5Oz2r//ve//vv//d8f4/8J
fhUfi3TCrOpfeZd9BATSNv/zb13/978I68v/fPz5P/+mDEF/1FKIypC1uRYdLv78x/enCBc//ur/
kkmQtbDAyu++3VbVlspn2Kci1d9sg3oC1iF8cQj82K43wp2oXmqHyf2YMNeKgCdd/jXq9McYiiY3
biAu3FLbXSaopz+G6d1kD9z7XxMduMdWN0v3iw63pr01+mzK9ljlQEuukpCU4g9XRhzAsgyhpC3x
ZZDm6cqGyQxIC7XhjVwx2dfZhPGODUhPKTv40A3aD93Py/3lNXX39HEl4oHS0U165sj5KVdfLQps
ilaSAneOxcvQ3Duys5EEbU0ru2Eey+gJkTBcB24gTln6R8uA/4rVgeWm3M4SJTDcQDomGVlRiINN
mzamiVV3JAVYqC44SQ1D82SMy/550Dvf8YKMwubD5YdYfTIpXGkyfrZc0zBBWrnO6sXxgmYr6MXT
pPQeeFI5fkMJsb9tDIH6mSSp+TIZRnC8vOry//rbrpW6IXTDoWe2bBRLN5dd/duuLeYmCS3fLp5T
/JbhPuZO9qFPYDhCZ57bDe1gxXwZT+Fj6OC/cmWbWmdWl6Yy2a0G/yGM09U7MLt104ji2S+G9inJ
pPUcNAtcGK3LK0stO379oNKxDAkwz3ZNc9lCvz1oY0iNgYBZPDctlWUO8GMDqanedYk77molnNfL
L3b9OXXDZEOCN3Qs9qUhVp/TQjKoGqFhPOErCn8idJcxC32MDQDT/EDDn7mRTXp8edX3L5RVLRr4
pm6QhFvi9CnpcfCgDN+eioQU/WbW7L/Chg42UzNt/vHHa7FN6Yw5lo6i7TrGCOwNLfhz/pMdDohm
yBjlFGhx0V2ay0r8WVhhn5qmNHXlGLrJoFWtdooJGd2mdb1YPy2yAggCfp8WVhBiRAY8Oop1jEPT
SJ9uLz+kfuaNsrBj8xWJo65cvvNv+8bSAI8abuo/gb7ySk3W6a6WqCwH9FowUW9wIIiGuf6e2fqb
ubgwbZKmxUnCRzmjJtraEDAG6jk7R0VBmkZ4f/kHvt/X3Oouwc+2aTgKsfp9VVgGQ4OAxtOExOF0
E2Y2LTk42+Zd3uDqGaVF9XZ5xXWw5VMogxjFHuN1ED5O30hIpTw7oWY+8cl0QIFwGFoaAmC0bZdO
PhpWB9PWmNxDgWl3EfbHm8s/4MwnIVbq/A46W7otV5s86XWoKl2gnuxuNI6p2dBFKlMfIG7fXVlq
fasv+26BAxFjAbMh2SFPHzaIRx8R+NJ+CvPQ3ZZwe3cgsqkHGeXv87i8K8n6buDgyq2u+4DIiwJg
QD1nh8vP/D5OW67uWvwYwZMLa3XDtVj1wCUYrSdtcA10i0dHP5Zp+gVGP1l+gaRun4ppC083+g9W
xuRJ1x2H65zXcPoG3HmoXas0zSfgHkw/NWtU25He086ZEfVkIPVYZ6P1K6qc8u7yM7//zha3Ejei
rpNJALI4XZmLyYGy0OhPRkwCq8dDMaI2Fc5bGTX9X5fXen+MbKUEDoSmwWlnwna6Fk7ihUWa7D8J
UIw70bhLHRdae5DR7SYXY7y/vJ6+nMuT+0gBqZSK2AIhWqBhdbpgBtCid0TGcC/Q9PIO18pYHtB4
1egIR75V7+wWRdkM/yLUq6YA/0KsOtE+xa1w/tignPlXAcZegsgqQg9BUJgBYVRDeS/LMH5wQ8t9
vPyLV2/ItoGxcwyULfh3qburHdg3U1fPvp7fGXM+HxAqqw+FlulbZnDpUxCKa0fv/XpSGDafRMcP
jUbtaj0B0gif+6RiKOliPZwP8Ob9ilGkMzCnQC7e2V1+wH8C12+fhCcEpiQchYyYw8F3V6G0ByZR
gFuq7hgft6+uqWV70zTyjR2K8RjJWX7RBjPB4G8EBVJmbbKfGVhvBWXLrWUY48uV37OqKP739ygS
BTYkgoru6uRBRQmAZKHmBEwmz0LMWmv5c4hLP/zbL5m8HetwXCSGRBrvc3AySEVPifZs4jzleBIb
29f/4AeBPHKkJBIyTFkdSCZ0OijJlk8SZGm/QdMbbIKJAReb04rFI76gYIfpx6KlhAXnJHdWp4m/
0xJCy7bPTAaMl3/RmT2iK9d10Z82nGW7nB4iV2gDuf7YggGw0x1SW9Mz0lbTnnaD/CV0+kSX11tF
4eWLcBXorm0DcDaEsdqTSYepUUd3465C/TrbFIhIDfdGYjPTriRQ/INT1fb4UNPQfsE2ta+vbFFj
iQqrLUr6yoXP+9dJvVbpetOl+AA1YXMXjul0bPEeRJJUjJ/dqH4gxzdR8QofCwyJf2bLiIaqV3Il
VXTJbRxxD3hgoQ/POGdE1JepClZazt9BT2YSoO9844d29DxJpQ6RTAGAZDQWQcp+v/wS1x/NoVLm
g6FCaVLs0FE9/WiNmQhJsZ4eS346Hka2hXaOih65+dRGx3/i6fJ6q2vEdhzbdC2Y2cJgBu7+E4l/
y+BCow5Vkvra0XHcXsAxpec8Ml6sAqh2N2k2cW9f2Zer4M6SFKHc1pLn1IVur06uDSWBFr/TemYr
yoOi0Y2Hy4RcUms2G9uqxltEHosrm2OVl7GooyzSf902rEVCcrU5sUGcMlCeGEw4ymFgmEGOsx7t
lCnJoRJlPe3QG9O049joZcucHjjDJu4Y+Fx5ePn+h7gCxRODu9RySBhWHzgXIHpqqF4exn9i+MB4
LWyfMlDkGTe33TVfzE63YRV39Pm2MkAjKEPmrR2nF9VHVvOhZc4qPtPQteiLIGQsoq+DXDyQwPAi
9fkQg+1LnioEQfytYJzm/mhMFD9vdZD6BJ6wq8VTiVpsSOFagZBDTwMfAtDQbUhyVk6IBJGzl7o4
NigTYdeUmSOj0ikutKX0jETkDV3W9RhzRoDqN9CjtOBFDuhLv8ZA6tOPZNWoIY6IYXfGTdvWTna8
vGffnRFKcteSEqUcqjjDXl7xb3vWAKUX+RHIJLvJmYkm/mDfMFREjMeYy5+0UpwrH23ZHL8HFvY+
czRh6PzL4cstgee3BZMG5jgec5knhrH9hEhv+ey4KriyyjqdZo8uy1BNGxwKbtrVc5WIx8TAzDMP
iAb+3PQKj7Upcd4xe4mNd2kctQyJR4zdQ9hO+M+kZdZsVDglV3LLdSTnh1BJWqBidJourrm668dE
IrcpJdAv1xxezSqNdjl+416O7UN/o2FLhP98UXpJX1VXXsKZ42HQjLJpEChKivWr1tEFLMpIxwMG
QuEGefzoMUNF6XZYduEIleMIykdtRI+xdEoT5uPlrXXmS1PKSPYVybwp/7lifvvSYdYYuAyAnwxy
HaArKNDspxZl0Z/vYAMom+CaBLkr7FWu0A9Fp3CY50vPEBKRVB3te+n4k7UL4iF4A8CPc8PlJztz
aPiiCpVGciZka1abK27CsQyzMPQaE4sjs2/u4AwCpO/Ak1kGjiaXlzu3mdF91gW4b/7Fdj49M7VI
ppYhWOgNdso1OiY18c0neIxjskNkottCDkDhY4rLD4HPUGByWv1R1NWPyz/kXVbAZqYpTqcJY4p/
WmmnP6Q3RzADdZB5CLga83EY1eh40HPG5IuJCe18U+FBJr+NDVi9DcWTEW3tgh7xzexYWvAzUaMo
H/3OQOwVoZh6trUbBhqW3Na6Gxho0pNLxl4c4ZzxMANE6h8rXSE04AoklppN5neuPBS5WYO7AUiL
NOjlB3x3g3OZSprrpJ6kwtJcFfxoVGIMbtB/ccCo/1q0avdt3yMuC1wIDvblxfRz20jxQi2Qw/RT
1oUHWIbcibgk0OxLZb4LUTX6AbMTee7EmewDQU1RjWKsOu8M0ALV4rTWv2AVYqQf+FvzZwMIjL9R
ThPd44SODQXmzMaPmBxWv7IFz/xUajI67YoTZtP4O/3wELcEVN4m8lDinCXwbDyIzUA1r9ZsOMV9
yyzj78tv50zctHkrvBZKQGms9/xoxwYddi3xhsntt/hEWQBhVeTFhLFdKY3mQyMDzCvLIH69vPK7
TYDRu0TFlbDNBcWs5fRZm1THZauK2Ic29sGQd4wgA+/ZRXcZ4O4rXbUzQZIE36L4gtgnaaieLiYt
OAA63ideIp3x2EKr3OhT8h9cQsQpBkbKNGwKq1U2P+BT0UfwnL1mTmhigmsGMip0DWdWJJ3Qcejw
jJqAv/lpdnv5bZ77jqRmwhbEy6VHffqAM3ActzWL2MMPKqVzZxT7FsXjbeiwfNbAVYUVZW4CYx72
l1d+nxszaVjiNBuW+0FfHWag63Lo3CTxWscs1GOo0f65HYB3PRuBwSx3xH8Th45i9K9s3TMLL7nU
ct9T5UPXOX3kEgw/dDA/9sREiweil/4wjrH9a8ROEC+PoMDeUC0YpMvP+27fLq1x2vGC0SBtNLl8
id/uW8DiQeR0s+HZ0OY2BX/Vp9nwESGMRXalsnr3hBQ3zB91Bn88H6fzdCkLFEdOa8jwsOg24Nzh
yKUAmd8EdjPeToj+MeQV2Z/GIN7nsioXEIh+UtbTResUgP4kpPJSVEPuqLDQz8LL6Saf22jfMu24
kj69v3a5DahxbFzE6NhxK5wuaKisXdowFrcdZAG4kBjCx/HflY31QTIB3M+jjKcvcwTjQ7gdcBuN
XTGilnP5w5552/TBFG0HxgLsqNV+Mu04Mf3AN72mrdx904LlRIgi35q1kjdgc8VLDiPtytO/O7fL
VUgavRwdlnRXbzvyEeMchS+9tIntELhuNwOPGUjVb1yydg9pRXSwlZWpQw1Y9U+TOlZnOEmSYZD5
EIZPX70p9JrAHltoPTF6f6sVhgXofRTFAyisBFWMoIFd8OevmYmPTXhkbEdr7nTNWcOOMwt68jg8
36CgVPGtrxXuo4PDyj5YROaAwGbxlV195tS6SxLJbMs0dL7ualWdscYQtKY3iUwKdLAaPI7iwKcP
q4cgZy8/47JVTqqv5b0iRMkR4h7n5jldLUtVF2tabnpmSWRo8RHbMKbXd1E4fZfIKHqXlzv3cJQA
DF3JObjLVzu3g7sWITslkYiYsk1rYDKGPLF2m6NHcKXaOLdfl7aqNMiUSZJXOXmlV8NsMlbx0g5n
CiE796ChE77LVS6PLSD31zbS9S2dSyQZLz/lenRHl2zJyolOlFvUmuvJRY3YAcq1oetJJN8zBzzz
XBYbtHDG+qaCSOLfuhHAs1vsPQRmyZgxmzhTBO7k0vpqpY07gA9H/4a/N0adE4G/SezmHJWJV/AU
vnEFAHBuEyiUE4hutFcJ46ebwG99P6gj6L+zA+ywB+6JNobKDnlMNYO/knbl/bzLcXg9C1aCDUfF
5Kolvv12Mc3A7stqCpA1z9r2J5acuHZZfvZw+Suc22uOLXTHBpjITlhtbbN1xkqI2vTaomqfcXXK
7toWXamomc0rsfH9UjQudEl/kuyd3Gb1QHgiWEgmJYrctBcbP2yN264yUZmOenklEC7b9vTALj0S
Ac/Y0e33KJcksJoa/p8CrO8AsAoQYFZG1H4GEt5j+Wc4t2Dn/e0kSxgxAhmWyy/1/dXD8oppOEAj
cMj/7PzfPp1EXgmVidz1ptCZP6SleZ+USOzSXfNvqFlw+AnRDLi85vuTzJpgiRR7lKTYWWWMyEDm
QT8tChV06Z7EPCKgpgaJuabKH6wCy+xm6KFcF9qPywu/36dL7sTOWUaQC7LodJ82zlBWFfgfnN8z
27wvzQZpdoSaq+Tz5YXO7Z+lkF/qKToIa/BEj4pXNUniRYgihGcANfwQ2eFrLXi1l1c6t314jebS
sOUDrkvMJGxFNBmB45VhrYFZs1vsRKM6vtOHAbG6JK/6T0mqsq9DJ+JfFnfjp8s/4Nw7XZIIejO2
Qf6/ugEoW0tNyybbQytqfvQRJsQ8iVL/z2MMpRrpocNJYVCzhhf1sTI1hUqCZ4Vx3KOp2lbOPqGz
+MdRhnW4PwHg0W8m8p/uETq3szOXyvbIeZ1vypzzO8hDNeWb+Hn5zZ05BiS7jm0A9Vv+sWyi346e
MkNsyzmX3ljiq+gLPdvR3h43fV9hlA7ajBwbn0eLKemVb3ZuZVI/Qo6tJB9v+fPfVmbEswDCiTmQ
xLOviCTFWzdv4XVwnyKWG6tsj6BgtwVFdm3udOZk0JZk8sUsEsjF+mQUEe6CGKMpL3RziFcag62p
TZNtNzjR/vL7fX8Lkm650DoJNoJeyuq+CGOt/4dp6cEWZoLlT9FwyEz6KbSIUVfR8Cm8vOCZWMpj
OcyGuHf55/q1ashQlWVMeNEDVJx769hZuJm6kcQDcijqrULo4/KS555REWR0tiq7yJKnX5K6YahQ
YpOe26PuHQCZvQMY5CPGWpioyiTulXBz7vOBbqBDaVODApo5XQ8t7llMspIe+COABfwiZMdmrFAG
589jNQNZil1JM+p9RyNqp7EqRS+9ubDcN70P+61jjcWV037uJCDuYdEPIqSo9XjNaHRk/9Bb8coK
3ebKzbTPuBDk26AvgLNbjdFs0ID8Fin/D0GaBBZaEFI5Dsg+E2zfKkdDOD/BFJBEXQfpm99AfLU/
N4X7Zuigqs0RJkS9lGV/vF0M0kGEOpciQdpLMP/94BetCss+of1Jr2rfBkmwNd3Cf+mQIdlWsDGj
K5nhmf1poH9I097lQ4I2Ol0QPQIo2wNFZt82Ju7kUX80csM/YonElN1qXi8/3zvgxfJWkZiloESC
GHzf6jyIuJ6syO2kh4xPu7GCGFGbHghhNAwQEUZyg5s+kkhs9CaKmEVf3xcLrWdg7IuYQ9gMV174
mevZoMHAfIjLi+O5+soj5o5TYQ/Sa3HLZWDuDIjiAkeBlGrjRXmoB7fcNTAXDhX4qyfHjtPd5Vdy
5sRScy4gFJRygNEtX+i3T276s+NHXW1gwjP4+4hBujdWdXMbVkVw5WHPxD+pA1Vl2uiAeTFWVyeC
gdJCItHw4swRd9BK0GLtOvtzEc/Rr0nF030re3Elyp95w8DEmf1TESxRdxV0W9dSvRot08sFEsJo
mbvdjCMFqi03aeUyhugREXwIWoRuNqjCqztlDmF35cmXc7NK4rlPgfBYjMI4y6vPjNhkjEwfBdCE
w+PXqFkMvvvQmP/8NAGZsei0LhN6ZGVOv2WRDmjuFbr0dF8xculQMC3KxoCLDwdP5gx5/3zvuERf
QCp8TULV6Xp4LA841jL4qjU9+zlqpu35Zq09FJANrtydZ7bpMuM3luqeVHINBUWvL9BqMzU9QdN2
g7zriFlmi3JzYISopl9+rjNRieQD9M1SggCXXz7nb2fCTeK5lyW3ZgY0/cXtqepuYPzh7yRxj8Ba
1nX8K0ueeT42JzUWh5A7bb1N4cDEXGeO4cHWEh/qwipp9jXo9dkIml5+ujMnglamRWP6f6cOq13S
RNjJ+bGPwZS+wHMstDaGm8DV4VJGM6Ru2Y9fNTnYuwEVA0rMyXq6/APOxAFYcQ5zNk4DwMtVEJ6i
VOWRX0KmBM6tQYiXC+oNmRuENoxRR5EI0E6ygYrlVFdOyJmWLtEWUhMwa4oiKtrTTwtruWqqIkxJ
gyw1QQz0kZYTNr5PM+7f2IZpDop8UZg8DIYeb3oHv3JnDp1fZqvs28vv4UxUYIpKiQu2mY39D9fk
t22WjJqgqhbJ3awl+i92RrYp09j682T+91XWndQe7aEOXf7kzhKxvzXc0cRwJPBvWicrPivLfZqj
sva6KL+G3j73mblYFCeJ4RbEj9NXbeZgOF1o6ncDJDDzbqoRbnhxA0t/Zl6ZfmtHgfCf0lM1Xkna
zpylZe5Du4RCHnWt1T0Tt5phI0UZ3yH6UB+cvDH2cazjlhFE1+7vf2ZIq8juOP9kuo6CELROYNqB
P5N4bNypOjWxcQHQil9QlGU4a3Rl15ZHfAM7fxdgUImX8JgD7j5UFRTjGbtqOERXrvP3oQvIJNOf
pWdvECZX1zlJTzL7U5bdxeT9Feak9RRtBDnfp6m0hseuza/xet6/7QWrTbCEmrEA2FfhBB5UYAkt
xgY3HLN9norotrKyZqsM81qu8n5HSculPbMwr0BPu6sPizlsi78RRLbYrprvoR7laHdyRNHwyVtY
5qGRbcXkopN4+aCeecQFQ8gNDpQHrswqaPR22cU42PreiARdzU1aZ/ddFObFpkwSpvWXV3tfc9Cp
YRLM3tWh0q5Xk7BUMTwBWIuUrfOQIn5265cdLjUYi6OXO3VduzHKBaJOu9v/cXnx9/uHcd5CQeB5
Fd2FVWwu4HOoAedLz4oyOnxpN6EtX/aw6m33Jg2i6koK8T4GLtUNQ35ajNwG77iMMkOwDjsgr/Ur
mqhWauwHACy3l5/q/QfkarVpDC95IHSl1akYlIFoL77p3kRS/bFonPlBgzXupW3uXitpzq3FtSZo
29DqJrM/DXsqUmkJ1GnyUBVaMB0ZwtPofcNMTq41Z88sReG0oOU5TMC8VvlXPOQahgGy96ZORd9x
+Uo/5rGWbrV5jq9syvNLoZ/HJBDI6TrO4QVSCuStehQ5i/EjGiL5wSjM/BYh8WvQ5zNbEHbEgjYh
iV2Gnqcv0Gl6XALdbPB69L32To1edhYNwD0KJAHnoe2uPNo/BIjTGG4xNl+QTYp5PTqPpwvCHRbh
YPu9h5Nhhs2nY0XHKRz958KsrK+i9vV9EE59fFNntE7sgHtsW2bGcDBSbG4I5SUmuNj9Xt6z74Od
RcChcgGHRA9u3QnLalzpjBivLdQN0NEwpuBWdX7ihajHIL0x7lEDNY+X1zzz6ple0VUB0kY4Xyf0
XWYOeYoUpyeR7P2iAWb+PFYhWpnoP+z0Bpu8y+ud2VVLagCAAHKXTdhZvXl3REwnizqvAWDk5Sgg
H+nxzwelGn3/HywFDQbgArU2U7rTpSK9G/sw1VsPZa6Ucjvwj1ILzF1IYXZlvHbuqQgz5tJGWXqL
q/2E93eH1FXcemMfNR8dTXf3JLz6C40O58oLPLNJFI1oGifURMpaDz0jZDVKUanWE9WIxrxWu4dB
4eWqwni4r6sJdaq5+POSmoYbX4scGoALFefpqwzcpnZUJmqvGGbgJlsETnxQaCmGkRnG2CHyyliv
jeGe0T3qV4UrU/8nUixlc2Xke2a7kntxL+vgEelMrPKBrksxWK4L4N9I+k6fWgwOwmNeV8jPUeRo
qJ52pp9u/ngjOZLAtOCZWHd9PatmotEwm42nZDbuJwy/dhGyLwdTQyrp8lLnnm95xZShLtmlu/z5
bwUCfmBjgmMV2fkiseML92c+R/4tkLsJ0QKt311e7n3iYTH14nZkKMUEfQ2kNbqesjG0as/l5KO/
D6d9wiHjUObFJ5yNokOzmIQh6NNcOZtnn5M0gAKYJsI74AXyhPmkYQvsjY0VvaDlkX4ZbCvYorew
CCmW9e3lBz1TBdKhXk4NmS+QgPUVE5NmlFVb9p4FAQvsWZxgkZ7iY7aZhhZhmabGkySYIgcxyWwe
KZiy4K+k1pJvo540V4Lu+3DBWYJVtPRbAamtw0U4IWGOAM1M360agi32b/OD2yfVtBeNXlzbU+8/
8nJykWxY+LTL3jrdU31Yx5OZVsLTqwITtThB+X2LR558nVANf3FtRLbxu4qTbd0l5RWw4/twxVjg
n2k2cZH7dnVggRrpixyc8JiRVBvVxOU3faijX0WuoSPjLibFVhs73y9/7jMvGBQ6CTWtFahUa4hl
jDqraQ34AQc6MnJm3DqPeWY0Wydosis7+dxSDFmXnJaVGJ6dvl2nsarQtGhODUUiv+VqnI7IpCA3
KJDbu/xUy7s6zVogpy/0LJP+ueBjni4VcEcuKvqTFwCW3jFWtRBrzq1DCvrvgNsuwIBGAwMTlyO6
EmV+5QydeVIF8p3PyV1AtbC6BBwEeLOFT+qRMhX7hlLkZsCJ5AYduWsJ2pmlQA8xDQEgBQNvPVRq
hCbJPZPKK8HB3+rulD5nGCLhUlVHV0LgmQ1KU4i5IM0pSob1vKz+/5ydV2/cSBemfxEB5nDbmd2S
LMtp7BvCHo+ZyWIOv36f0rfAutlCE9q5GA8wgKuLLJ464Q20f/CkHtkVWqgg+0elOQN3z5tjiC70
t1zwIV9qPpfy3VcZ81Z0FDTqS9jsrnwGf4V6oLHxFEXYThoYggBfCp3JIbl25nnXoo73r/DqIXsn
zxaYM3gZ2zBJ6SWHarFmixuiihd3cc69QeTHuVI9Rsxp33sPkTml066k67sS7N56wOCz5NBVijks
MZz0BUWfuXSi5xSj1qCyfsYIRG/cDiqgbovfheKtQSBubxe2iXQE8Ad5ky4nadoo/Ya8ID/XldE8
2nMjDu2o5/Cvqvw4KM2aaMByPZDGsqsnCVU09dxlVqJ1COjao2v6k5aVIXr0Bv6ZOOtGYfeUtGrW
FRs5olJXTtAyHshlGS3IsblUB1rWuGpZFhFUacPH2arpT2JCmnabG7WN/HWHUGwRanDgcsvdRQzw
94M7Dvv7EenmWuXwo+xIAwqsCSFhiQquK/x/5zzUfdyCWpq51VgMn2sL/NLBm+NKfR7xCrUPgeIF
wUEgFIJZVibS8HEQ9Nj3EXL08UouftOg4zfRsDEkfBYaFEzJ6w8rCu0QEKuY/ExU1qYMw/oyMlnd
WjBmgFJEWNtAbt26mEjRw0vDo8BU7b0lrfwRXLUyhYOkBEbl+kdo3PBKDJHEH4Dp7B2XBbExH8+O
0/6rYqO8kqIu73i5HI11Sg9JpSdNvV6OjxdHo1zv/cgexvo5zb0MYlI0oaFyaDgmiYMhoJNiGY3P
Wzwx8sQHYeU4yi39fT3xG4CN0ZrgI1dB/i2uJzTqY2wzzN7HFE//Y89T9jWro+ypbqJ+ZbvLHhJL
0YDk5IFyoMG5pKPOePupzWB1yOIVDvYSVbO3KcBWrobbz5pWC/NDmUcQwJY5o5dbBZP4off7XkyP
dQajF4EKfGiyUd246Nlt7n9Nb7xEKbbCJStLcfqe1y/RS6BmFtrc+QZvb/jcpyX5eJcb05jjb5jb
2Rl2mx7giYhl8ibMWlNdmRwsYzUjebIlUhk4zYDh1MUxskXqoDMeNj6HLMGVIDGLKTvArINHklYO
WleFEneYX+YG7uFrMko3XDO5PFvniqI9Q6KzyKW6wusd7OBnH+utUPdOfU1hn25cHJ+yAwLatXtx
mf2pXwoTcTza6W4rvGFbz2rvfu/wVtGehtl1jWNm67HyXUFSTxyMHsHzvaKiXHBs4JaF9TYcaRf8
GwV1kj1rXeLgxlFKDtQP18MD+qXBNB3lzDhCd/O9bxhUCdeExnyGz2SZQpmxF4P3DZl9xdXnIuow
oW6xsWmUDDZF3xeXztHbg6HFykqWevvBGOBxJRyPCCGr+OujlRrYZY/2FPiqCpI0ofbaRvaUf333
9liFybBJUcfpWby/Gr/iUje7wMelTk82YdNJdSizH+gadpZwj64NOHzvjKlugiXNw0/vXR9ACfwN
0gxwsxieXO8ycspihF3l+bMTQAslUtWbrmfmNEdp8BNDwHCXhlnnoc5lt2vU9NtogY4N5QytO1iE
pJPXi6PBJ9CzmT1/7DUcgVQrf0gqN3/uNSQeK5dV72/2jfVoxKDAJ3k/sBfk//8rf/SQte2jZHT8
Jq1wUy4No8fetIZX1giFAqAJq5Xs8Y2bFakcEg7KEIlpWF5qth2QgFeF44dzK6kg+KzPJeWHOjEj
d6rAQK+yikoGGYBp4pjkeYohqg5alD+mjZcVK5/TW48AbDkNar5OKaZ0/QjqDCkAhvQ8Akwnzko4
fkYfvNoHvZo+5kKJV7KdN5ZjQmLDGQPYKikH18sNReK0+D1Zfjgm+SZqIYaU4WTvtVAbN5PKdOH+
G77N7wC60bSgfNdld3FxH4wmzxIfmvDclZgXbGahY0AKA177aZdB8VD1lo2r12T2X9B8x4fIw6Ck
ON3/Dbc3ArcB68NVRODiJnDkNoPkwGjAZ41aeeoafOLTOMqwZaBJUoRoGmaEu3eOc+mhMs5F6pE/
Zbkpo9lfRztnyEWTYAjP6Od5u5yZ6dErneIAp39N2OI2aWEpWZ7I+oQZ2OKdGip9Z1xiwjM25op+
QHYyLPeWCkVz32eN916wKzujbykLeMRG5BznemeaSAXuRbpC01tpfNwtlU2R2+l3jIzXGhNvfa2A
gmgv0e/ixFqLr0MEBo6hWodJm2XNByPFsrOww3kjNATD62Ewt8mIFioCcjipw0TCc9eLDvePzxuP
lxuHspoCQcJgF/sNMiVURe95ftt15WEYrI/uNCcPAQiU98cCMgaSFwI/T3fZ8okzz5otFGz8nudx
dPNCFZvawA1hW/RZvc3CPH6nwiRRB8keLlW6vxTxVJvXLzOeTdT4BwWxtFHTH0E8WJDyteoEo6xd
kZR442XKBh5tJmbg8mNcnFM9HHItxDnBn0VDn6CqGvW/QFTaP3afYoZSQZk+m1M74uo8derjbCrJ
N7z/zJWQdBsCXylkHGKgWZQ3MmT99WWKcm4NGMuVPwrFpVHbIplVp+mjW9a1r1HhH++fn1dJ1+ui
AsoaKQuFFKNiquzrBZOcee2AbDIGKzFENulTrpRnVMgd+/OMAQUbNoIcSXIpS3NsPbNSXkYsUKoH
a1DT6k9QKZN1tuNJsV8G7FBxq6mb3PjpJJ0d4sUzGFG8NYMuzv1Rn0R38LShQJI5rnEu2iS6jnMn
VoNY+W4w44nn79gIReqXyHNw6zlqddVEB8tMe+D6UCn07yoWcf+iroWnoosuuLPPhiRMn92izLHr
Q3zjneKVHEIkizkU3BTwLcgurx9QYZQ6z4GfHzciOGIp/8LAdDwxF8kPzQScVx2DcSX1uP2qydSl
Zh8tTzmEWqypKCbO1naKbivOjbu4xq9ZLSwbPyt6kPcPwO39A1qKrAreBYUes+/F9pIpLyIlz/yx
mvSvJnYV4a5N3WbcBo7ejUfRj0CU55pwurLybTXGSB++DoNKPm3gq9cr516Y1zUuGb6N9s8IWz1U
AZ8oIY4t9ELSg2vGGEVWPWatMyFuJXC+sW9LMhXo69A3owl6vTqkr6rm1hp9q88NpLihEtJIGPc9
jZ3HInPnj4XkYd9/2G+8V4+JBIM1eq8QRhc3RgdSmpE7xtOOPkbVqS9gDZ5UvYxQw27efxUiruYY
qG3KoTfjrusdxiF2D5PW9L5aqdbebjAIJ7/xNnNirLWpbh7mKyZMRxXAoSpg1nW9lINK8zSWUesL
oJZYZ2bVHmO/4WkMVe1cJFmKfWq6Bim9eZgSekLrh+EWIDGm+otFKSvNoYwbvw1CdO7phllPTjV5
AuU0EX65/+bkcbgKk2grkZADVgJPyutb7DCeEjw2cWLxu2bw9iPjrad8EN4mRJxsP0Fc3E0pyaPb
FdKVuzJXLt/b60nWXRJIITv2OAUsrqc0BhWFv1HllwZ8dSTwvaNZDBkK03MdfUDBONtOjJ1MfgEO
4jvMhysdH5F3Y9vJzYH/0cxnfMBJvhHR80osk12t9vPZQH+i7SysDnD+3mRI2H6+/8xv7kK5ltQN
MRgM03JbRMHO0hHWLNvatyYDIGuBS2ayKVqUSw9EFOtgRlWgrXyhb60JpJxEh5kaQtPLsGCirVHb
QeVXjSWik8i1aPxi1woO1iVdoRcH1vx75z7ymZpMKolEclK8lEoNnGxU0s6q6Ot15X82FKqtPYf2
l6lD3eP+I73tJ7MWuQUHmdSKxHvxTEUSB7aVd7Wv8IaTjuGsKLJwm9VtQ8dWCSbtZES6l+9dIbwv
5OnC2kdprDcvCo6lQbJpjKpsV2LxGw+dvBLEFaB32WRd/Cj0RNoWG+vcTzBy+wYisf9BeR8pG1B7
/ZG2VNi8/zXTw6bOlIpE8ru+jh2imC1HKY3c77K8ahhOj1q8i3Bjm38EZmp+NVpsIldSTF1+o9cx
BLIL3Uc4EwZHelmbqOlgxBZdMn8G15E7m5kPJxZbC4fCCQ0T2SXTo0xMSMIaeBN9tO0iGQ4VjmzW
01TpyNi01jSU/2q46hhbYWlt+OqsmODm09k0Qbw4VL1uP0Seh9ocnl+DtYkEFmWfVWcc61M126I9
3j9Rb7w7qYJLDuHaYI6WA4qoNBqnGKsMUG4ZnwrF0k+pUo97XVhfhBslK8MHWZkuniHdYipWqetN
PbmIgyLPS03ESeOrjPfO6dg2l8KZ1tqIr2Koi2Vg94Gd4Erjpl622uvIQ1trrgYfm5Xe8SlwC5RY
VOxEDpXrMOMOFKD89m5UcEX4XKGUqp1DcjXko42sSL+nM9Yiz7hCD8FXujNe9CEx8XubdpZXGPoe
88AQb7+URFl6tI4CEzaMMm3fGkZiOnRQFxX4qcqMvRWnQXsEZB8rJxijNNyKuqggAoI40E+xMHsN
42fhWJt0zibnI4K2qoKZd+bNP9oSV1pcL7Hx+lUomhrt80A3xVPkaXG8z9DrGLZxgwvQLnOrefya
mSaKL7Gu93/wm8inp7nQ2u6STZFiIFBrRLMWb6aoKJRz7VUIDW00HVWNdAOsw/KeEDsMXNqRE7ZD
9w/Z7VXP3INcUQouw5de4jmAsvAbKAL8Fhnd8dQIfcSVO4zibAtjpvnv/mo3iSkYYRAH5MIoUHAM
FokFBPJw8phZ+6OdOVW0Q0PcrJ7xpnecYzGNcfpfW4VJp+1cTMqcfTxipvJy/ye8sWFQ2fA9ISrT
WFjGJ2WoM9DIU0VrYSy+GTAqvtWYzGBzipXK/8dS8kti4AORY3njeUXuTHZc1H6LILT2bYYvMXxX
UjLUPyMKXebH+8vdpoo8WqiJdBRflQUXLeyhqxIBDsD2sX9rHvMa9zcIrn6m1d0jJqvZBvCgtRJ5
31hT9o2p6om7cLkWQcNMgKjiQoUNbD0V3U7vWr3e2oqZf+nDRtmiTdN9ijxsbu5v9eYlSuYY0AfJ
yMEmZlnLk9bYzI0dGxxbYT46GFyfY4bVGFhien9/qZso/LoUCoLwaiU1b3Fk6yQKGvQz7FMTKdVP
s/Hmeo+vZvqso4Xi58bcr3yRby5I0Jfq7vTilyhJo4wa2vSKfbLN+VeAzvXjgD3XTnPn37muxl/u
b+82/UU8kIAPIYR3CBJAXgt/tUVwopnxk3TMU6kq6Uets9TvZkcysU/Swo4QTi5KjJGToQ18XXFa
baMGaEbt8JrV9/d/yk0hYDDdodMGOhQODlf59S9R3aAJ3cbRT0OPs+5/yhRNjbPPXXdI2gcxWkko
5cgy9WlOwLhs7QrM3yFJjXz4dv+H3J4uj6IZUQ056nKg/Vz/EK9rmF/G+KsOcxNuQiNSj7rVFMce
KI3/7qUoH6VLD8dZBRx7vRRet/jWC6w/cbh1S7o2UWbYn/Q6tMdvpGmu9/n+ejcBGBElqfwDQJPx
C2fser2EkfE0qkp3tBN72De5Hf2aWtyjaP3Ux8gUsLXdNryYpoh391e+nZDyCWEiANICIRHtZuKR
FbNbo3DTHiOnwagNTZGXGHvfi2IEYs8jEjsorgj8aE4LzllzEEss54emUWPf7kqc40yUQ8El5Dvk
6dDyykXpZ2g6U5h5FfamfWd9tMQQ+uqAq2EW1PqTqSXOSsC7+TrlLrCygv8N2Z1J6PUDjEGrhCYG
h0eek32Jqqrys1JNtgm2DwcszNb0Ym/w/iRAQEKQU6UWB5mwDHUkA3YxiARMl2lG4oCOe8QE3Qi6
DKHJea708NOIxmh3rp0gDT90AO0zMgXQPA8uthzqZ2+MXOWIkSatto2ClpK5Vtm9ZqJXOR2/kfCB
kgJlFkjjRYxUUAe22rGrjw3GDGetmfRNXUf1pqnichsNSvzLznVjr86D8TiWAUUmMg+7tkrwshVJ
ctQ61d1pZoj7VBQlH7HcNg+NZVW7Zi5THx3/9AG/QWw/UUn+4rVCP3h1bG0zgqMvosbeWBipHkCM
KCcMgqeVk3sTl+TuuL5dIEvorS1VyND5Qz+oVOpjHjrFDnZV9vDqEF6KWt8Fadc+jkhG7dS2ax+Y
hUXvDRFyedpNaO/I+fvyAkprDUHiMWqOeTmBOK1i9xjV1bztbWOtjrqNDmBLGQoYpCyUAku+qQbF
bxS2kfhVrnp1v9PSxAkOg1WPycGYy6B8cnU7MX4EYVTMP+ea9t+7e8KQkPi6DEY/JDJAtBbfl5UO
alYX/IQ0Gy9RWDZbnEKbR2vIq3Nj86Er7Tyf7semmyxGLsqG4XTJgL+UFR+Qbq1dO0x9r9bbPt7W
LRrjaIrbpXNSMRaZ/011PU/SbZGadbOmMX5z3aADxOmS0xFAv+SK11uehlropaYGJ2VACqyzHODd
vZPu6TOlK0f5dik6iYzwaOLYBJSlQkhEMWPH+eSdysbOTrQQ9Y8IaDjbGevdldv8JlByydD4ptCT
/X160de7Ciccj1Un8E5jGocHNUcjzu11+wId4Gud6ul7pzssR6+ZERrJkRyHXi+XjiXmShGMkgye
/F5FR32boaV2UiJssRSBNPH9I2MsHiUjdAAFZLyv4wvqk0W2TR9TDUxjUB5MUCI54NCyGh5yrGbS
Q9T1bkX7MHeQ4qWdFtab2lFF8Q/+voN6THGEtC/uYKroyuJMgsQshEX1QB7dzd8FRekfSkpsWZPZ
ArI8U74me9NO7elogQyYmx1GU+nDOKSqfdBGkUYbD83/ahu04zjhcjUHo/LkQV5+RpTE7E7JBF1x
iwQ3Ew8zANhwchJhjbtZVEF4jNvAySnBc2021oAei4ACwRZ4hzQ7kMAdWe5fv5Xewmaezk/4oGZG
cKzr+mvfWvZnIxidrWN29i7pHeA8U7/W91p80SxMgUn+BiuVTMM0FwtrVLGvfWWUykJ0NFTtJxQb
ZV+lre5rkTmcpJbH4f6ReGNN9DiJ0YY8+Gi3XG8Wc+RYWLNbPYyha5/CGLmCohPupU7MCXnxMN2B
vltjGb9mxX/dvYh/o7PKkhKviXblsoAPe653q7bmCw0cU933vTvrGPK0WckMTZui32UdDP9UqWJg
oFw2mbl1USJ/CbEzRr8hgWa/rSq7aTYTcqFPZlUV9SHII8d5DEXofrXmWg+/lUmuZC2RGCwfwt5Z
ZGBJnkdT9Vy2PAqx8UKslJ+QyWqTXT+1jvtZrTS32FVq2YqPhitm7Ws9lH3+4GATltJSCaa03BYZ
EOocTVyv4yRKqfgQdcAavwosHQZApy909pDr2KqVLUDoOMIbq50WNkW963AaujQN1LUD90j6rReo
1G0Ymw8+AvSzuo+5Nj+MMOl+pxjZ/efBT3Q3DfbX74t0vAE4XfKcgQdnoL5UrfMYljQjPNSL6Orp
xRJz+U+rd/XFNhhmelLI7v45u4k86ONJ/wAw1NiaUKpcn7PcQPlHH0XyVDZqeCjNJLvMcwStoUZ5
7Z1LcRnyFeHyh1eMZIpcLzWnQVVAnA0eKorRT2o9Thtcfdrv2TiukRletXv+PshAPWjMoLTxKn4D
EO16rTR3K426q7kQSEoKFMNs87OlD8oPQ0lMKUIdghEfEsN7AXs0dFsFoRoPK1Vn+JJIk18UycY4
OrQubV7YQQhiVFOnfWunVlvDLC9tyqBmQv+WYEGuNpWHJG+/v6rmlqRTRTJCXFSzaj1wGkWQHYNo
1F46sxXqC5Ivzj+dhei77+qpYe9EohTqDq3PvNzFkynSTT2XrvGURINzECp0vA0JvaMfWjt305Mx
lVW6Ep9ugrFEfIB8A9UCwJF04/o3z2FJq7rqjUtVmtN38Afi3PcGHvSqkQFyhNE+6cVPJanFSh9M
vrm/3yy9IVgiJLEW/DX6vovAWKSNnQ+FOV9A2vQXNRfDceqRybt/VhdpOp+hLEHoBklPSkg+Mjz/
9UrKTuA3mYrh0s55vUvdqt/nZjnvnFn5VYksP2nCap/DLo4P5jA6Kw9XvvDFHoEToL4GVJXkaqm+
nUw9KJBZ7y/mME8ohQjN2/apax0Rxg0PRV3aazq+b+2XyC95OBQGQFqu9ztOxVwqBUkytvS4pOvu
AJrHQNa89BDmDKtMbTZj3k4f1BCHoX7y1s7TTRzCxVjmzLT45GT6BkqhoUsPKU27NNbc75TUtjdU
UX/a2VvTgX5jq0xAZABi6g4tbhEaWoiWaZF17SVSwgozCWY0qqkMu6mHf5OCJD1oal8/FaPz3Rvt
tfL21Thz8W5lkGdkyftlLL540k2pBQSRpL1UXl18rcJRqfbA6qPgk2EMXrYBsGL+crS5TjZ9a/bl
pvU600OXVQ+MjcwWtM8hw7D+VHVtX+3Mzkqx7NCVb9yFXrnPW6s7z16LaZmtxSGaanWtmQ8OVumM
rRgKJHsn77tfZmGr6RYVnvIjGqh6elDNaRKIIXd1frTHSLO3XTsG7wQDsHPo/FQn2DKC7Ifqc33O
IPONllbV6sXCv+2Yoyi66Z2gf2KKMawk1bcfEZFbUhGlrx/s3sXNVje9Zk3MAS6l0/8pKsr+YAjN
V5Z9srGEWv57P2TcZGyU9WBFEDOSAjSExOutBeD7Blx6EZfMdPPPiP/QvnMHLzxYsfHodGHxRRdz
vNLffWV4XB8nVgX6DPkIX7IbtLUzGUFcl555sdB+3onCDH0vzX9j/AMeqwydrdVW+aMmNGXYOlK1
eJ4nZwM2Xfwo3MH9WOvZfDREtKZusmwFyzMO8Qj4u9Tn4MqXH/xfETRngF1OePlezNAdzwn1yKbU
p9of7DT+PGjV8I3+wLNr19aHiHz2IYgt68v9N3IbU7ihGMqAM0X0ECrF9U/gOSQZNvD2Jai6eR9h
oeOH3eDuwzGeVyL2Gy8fyMkrSBn3WER/r5cKrd41Q41KzAhSba8iN3rqzJGkQaCYoWKh88NVsK+9
v7/bEw6O51XxF3gWucMilJReNHgzUe6Se1qNJK32c5qC+MmEyH2a4sRY6Va+sUfuI9k4QrSSi3Gx
XA1lIhhhv6AtbiWXJujNTQwwCuG7rDrMnfW78Pi+3rdFmRpBYcMRFdCFhJleP1c9R+nAnmCuxfzl
yceiS11t10BT+yWiSIjnIRysdw5ppGEsnUd4hFT/Eue+iFGzO1p9b0/VJU777Bf5o5vvlLoVj16S
dM3BC/rpx3t3yc0nkR407WGNLFFLDlzbbBqD5lL3VfmoN7N6ottef0tCtUMo0liT6Vgmb+wQfAkh
EUleGANLZWrSxl4vcyw9Q/D0IaW+Fre70DXywC9rzLYw0taDL/YslO2gd/O3+7tdnqPX1VFYQfUA
kBTAvut36loFbTAiwCVLlNECzoGOjjsnSBB4nfCiR9yvur3TIw5wur/w8nthYUmnAmTHYIjOjfxh
f4UkaamdB46FZdmUlV/jUa8QAG9ddWNpTf4xdpXm5f6CywDEbSwnPrLhS4VxU8Q3ps0FrCvTRfJv
Txmz/kPtAdzssmY+3l/qdm9UVoCviD10KG5QhCLw9AZhkvEyCM3YV6ZZbsvJU49hEf470wNdiQVv
7YzsidWA9EmO8fWjlGiSwYAIfylQ2Iy2Nfz7bjdEZvvDEvF71T3xXJeJjUR9y3kejp/Xq/XeFJsu
KO9jNs7D3tHzbwM0tl2Pft9D2nfmyqX6KhX396XKehCoSKWY0kqOzyLSuaQkAwDX6lhqQwRnmTIx
f2o712s3YL0yOFt6LI6jwLkSb+jCYNSmoB10ymEdfcK204vQlhRFuqlE7kKJafTho6ul7rdKqRt9
E6Cz+kltPKXYFrkyMuOGSOlu8aXO9r2Z1OWhB2730Z4QdNhMIQJ+28gR+Zf7J2aZB79uUvbl2Sfd
2+UogOQRb9i+qo9Dp9RPYZNEgKXV6sC4rWAChcfPaNNH1gozOzpeMK2kZ9fLI10jRSiR56aRx7iH
6H79Tgsta3WXaddhGu30FOi5fp6UIdkbdHba3aAoAsG3uADJYYnvYaquSZIvIHb/+wFAVGCGEO/h
Wi6OsGNVXpiCLjwY9DoOhQ4zOtFm9SUCX7zDbnl+HHXX+tDqee/XWhPuKzClu8RWxMo1fh2N//dD
cPqh6yb5evya6yeRV1GneLOr4kYegDigPYZOZYhKb1c13TmAlf1cdU54gEJirkQN+Vf/v4NOqJCt
VBIWSeqVgm2LZzDj8g2sI9KPqWOHn9NgDh4aKoWVV30dm15XYezIDfc6drwJg1lczmpnzsbRNWkY
ULu7O90Ogr026fXOS4K17s+b6zHzJ/tnNE2pd/1AA7BbpROZxjF2Ov1DrLRcY7U2fg/C0T3Mc7CW
h10HQ/bHkICKBn0t5nmoei2eoqv0rVfT1jvGRQ/lRoVgg9mpchjoZGzvf7SL0PS6Fle/nO7zyuD0
Lz4bK+Q+x41QP9ZW2z7PXRfsNMV1N3BataPaJr/TPBI+9fn4BZPFeRNakfuounH62S6wdlKgzRw5
jGAxjNLdTSRe58nGW113kvgpjnLlZbZTwFIDutE1fMZjH7o5fGtpZIlwwr6wu+rj/T0tptL/d09S
i4NoJIvyxZ40q5loa3f6sUKZ9RNXdIIogTOfjNSoaXiD11bNoj/pfa1so2x2Tllh14x9lXrvGhPq
CS4yrvd/080RQr5V4iUZosnSYfmYVRFpRs9E6+gaqfUBqeeP7dRMp7pAQ7Ys5z/3V1tGAA4QCYK8
2UiseQiLCFDa88iw1jCO8H+8z6mHYhpngN642qhHMZvapoKm9j0RxMd3r8yoi1QQ6TtKiWU9nkZw
TqCwGEfB93mONOA5iREFG8cR0yfViJVL1My6HyjN2szrds/QK2jEQKok6DFguf5IDSuowcFO4Smj
2thpbdcfjESAJTYzEkG3LvdZluMN3BlrKtC375Ysm+1K3W6L8mLxtHthFTVYuvQ0e9g+i9Ip96Vl
RI+pS5KGCtha33uxHsM7adQgkxcKCkLgYr1sNJG3CQVcJENA1D8MqUJillMPuh4Ky+OMrir96v50
/9XeLktDDaoclzuHCtrh9QOunRgZZ7vWTnlgKDhNYg2GQftvsxrGQzyHa0izxX3OLuX8wOWlWjBk
Kfmvl4NW0YUmGtYnfM/qXeM53T4te+ObUcTRD0vx2lM6uvaOJ61uct72SqG4OE6vyyNO5/7PFJ3/
uF7exo2qm1CFOGVc6ucOXOSmjZXhWInkQ5y36j6L0+/wJY3D/ad8XczQVqK3IMV8HElA4yZYrBsW
auw1oamdsiqIv7n4UG7NdAifEVnTj7NBcsegOV9JUN9clCYtMC/pK7SMTnqM9J7r5fpprC3joOS2
i/YDAdNsIuj+lHS7qtXW3EzfeMFo3PC5UKnCu7hR3QJdbM+5qZ8igGxHfBCDTaJp1dFIEMCwqa22
XtA1p6AsrR1cIP3P/Qd9e5zp92sGRTIsNDSxFpfEgLisHs+OdUJtetxnnZVvdWdIjm5kJZtZjd5n
TihfLD8SpiLZP23KG8D8FOtGOlSpfUrc0d3apes+RcBG4JVWKFyuXOtvbQ65JG513AllSX59ehHa
KJS57+xTyhk+4R1dP+mDxGkO5vA158NZyfsWHIf/7Q4yIXQOIi8N98XXWpXziPhK7JxmWs+bKjHm
BzEM+Se9DOqNXmvGsY7s4qhnJlZywDOPE3fgJqFwPfZ5Oz8kgd6/NAkO7hQK5bMhivy5dWClCE2L
tqCPcoAvKinREIRDvpJPLvIt+Wooz6jL+BM4yBJSSRe3N8ogwSZaG/Jnq8utraGhAFzV3ZrAzm1Y
IWxLuxQVdQVSdf36xcx9oBWN09unqnSTk6fDwdEAvjwPjQ3YAQ7utsxi9xBXyEPeP+9vbRLaHFcU
9SLA5EUSazfckJELZgirFuuf2eMHbCqjQuWn0LTP99d64/iZf6+1+LYE8rBYm7fOyQk1bMkdePGT
09lnG9bCtjZ753R/vYUZDcdPcuFBnwFG4/uiX3H9WONZdHbAsP/E1dS9KKJ/LrQu3elN1H4eai/6
XXnJRe+E5ffIlGzQgmMqIzsnbapUu/s/5uZBA3EHdk7ezm2JBsLi23N63KdVWNyn0VHsLVLS1hlm
6GPkNcan965Ekiu1akF+44C31PwF7GY6Ctkt6TmCCkoyK/tBOLofp7r9zoDCCI8lYHPwcJk0LTfV
ue1cVoWn+bpd5ZeijX4qrvgdZ2P+ouXqtH/fxuTAkBRW8h7pm96oOeAoVDlhZpjQnGxzWzde8uAV
2ENmfb5mXba8+liKIoErT+LOmFcu7tu+nureGTkYsdpMGzG1tjwT8zZvA20fTcavOjedlQJl+Xm8
rkklJO0K4aCpixNiTQmzUbOx/AjF/4POCG+Hi2mxje063rczrbb7j3MZdOR6kjxFYwTMEcHy+uto
MkwFCqoSHwR7tes0wYRyBK64m4bR/rdX0L9Xx9yboQP2fKr3F5d/+V8tAdQV5OKsDbyaK2A5+VaD
wun60bKAbVbqd0MIddcFNT5c95d56z3SeqDogE/IP4uQU+bC6jx3sHys4ZSDPU1fDAWyUOIghI2K
S/hYhU61cuu99R7BWdDxQXfqlq1jo7Ur2jS2/cRwwwty9f3HxPZSQvhUbvV8UH/d3+MysshH+dd6
yz6EWQjdTmkn+eVYflHroX9AF3H6r48ddw1D8tZSlBlsTkYwjs31kaGxBLevHqDOVLSrsrbMnxwu
qp3kf6xEsbeeIux4oGkAJKVmzPVSiToUgQsYwXeDPk02gR262yrOUvIG5LQ2vV0UK+nuW5vjroff
R7dKyrFdr5iHjWlkamT7zC/rI4FGeez0wPJToLDvXgoFKTmBcQnSGlXx9VLTZHRWUkeOr8X57ywz
pic1waxLBGJceYy3m2IwIPMKBqSUS6/z07+GEV0/uE3pdI7PCCH6ADPfwBxlkFKQ1Rq44/ZbYyn6
T/LWfbVsud5U2iXlFISG4xt6d7Yz6c/sDi2YOBd8nIMSgBHZ85f7Z//2lDDhgZUJ80YiSpYOP1M3
Y4PozoHfhrW+sWHQntVak3oDjXkEL/o+YTfqeKb8siqhiSpFEZcDiTzox7EhQzhzl9q7qajDZ8dM
jZW20KtOz3V0ZBmaVIiNkpiB1bt+lIYWZtZkjiHehF5+dLKs2TZz1r/EyjRthiTvn0TF3MBJguil
MuNkS4o6RFv00uN9wr82TdPrJ7g/HVNMvXdWourryPfm95EgM7mUCKYlctnsR7TAMk3xE7sPNw1I
hN8YTvUPdTd8zUqklpTMNg7wuI2d0QrQAXnhHS2raHZTEOnnfhjbUzGm5klPGkMK2TxX4wwItcpC
5PxdY8uUsv7Hwh9xi20fgTtDtk9R7HBvW4n9O00G+xF5rnQvTHN4VMzB8YsxH0+9aLydVYPbHhIn
XLkv3/iUmPGDfZYdJT7bxUdb2nlDot4pPuDU8ZxFyDNOSWGdW6rElQf89lISWM9kgPnX4mou07ox
rXJSfIsL+gnKOwLXYInOYV/UK0vdfLW2RE8wqWQsABbdWxy1DGm5FNmV+Oz0TbSLE0X3vahRN07U
KL7hwhw0TRSr7n+2N/tjUUBRTNxYUJobXZ9vqIiEEWNMzmidNccY0OHRcOP+WJjJ2m381lK0PKU6
MZM9WtrXSzkKFJvIDpKz0pZY34z2+DjoY7sdm7xYYaP/H+q+pEduHc32rxTuXtWah4euAppSDBkZ
kbPHjZC206QmUiJFUtKvf0f2raqbYcPRXrzF2xgw7ExK4vQNZ/jhMMJb/XWos9tRtyaaoymtoaOW
aiKZxzczC1iB7/+JUnQxf/0Rz9CnOIzW8dIV4IVrBPHi2YLMZjB0kwEKhEaLKOeOEAVtWL/xpwWm
QgmnRxsBHBLxJNnOTqDBM3AWQJWh2ODXHr/NIO/zNFPTQ3oGiYnoW/q7IS2eMIHZHpQcsLowCa8/
fpnw3qsDCL7g+O9uax29m3yPfmgx5jYLW/F7ionfvwi6FUBtorOKBRa8Hg+WMtRCfL+BpYvh25ov
8qbmGrIoPHEIJBMGh1ifDfmC0I2TKVT1dQzvuQsB4Bko6dtjgA8ENBjYMcAbnkNY/HRwOVduc8iC
BVKRjgtF3qmflvBm8ZsKNk+tzJ5jZaoRFZ9u+az8Eg2WDHT/4XfPrBXm+E16HNVvsFrOliQQT1CW
7dPmoF3gHRfqVgR6Ad02wu6+MNR54Q6rEQYLCCPAIkH2eY63kKMwtYDx36FvWv+Gdm1CIiDdN8xL
7GkqhzhP4b9wx2LmXpcUzmK/3g0/2Xzf+F8R8H7fTLVfT/0ECUMx2qE9cM9M21S57CBqV236WcyP
ETqbF8b76SSjQIQrIQBm4AfJqMku5dJ3pj2YeAqwwBsLFMsyDsRmMWvxJ4vyBbQDmi+t9nMxQakH
m/KS4eLPPjvQ5WuPAyFQdB6Sl73MDNQP20MyJdPjBOzYlsKn7RC2+i3+xb4LnKzN41lVeQyU8e+Z
cX1f6ogqAWBAwox8Z52Wv8SX4zLQueyX9hDqtkTRSKU3Ku6rAxAUl6wAf5xhLGFk/qiUAsWLOsrr
oXoDrQAzZd3BGdhMhE0sysOZ8wx10CdfV80lfegfykcrqh/Yb+AeEYyBJnp2eoHfBrCul6nDJJI0
d2vIOirIFoMlxQRxOIdmSwfioaszACqCQO+ghpPeo/0YvUtMeKkn+8OCQ+iBeiSWHDYZbrLzTz3w
MW5nZ5r2TdKOGRmAE9m36KznWGo95EiW7qbCd7iaexN+QK9/2FWV8/n3dhlKoWudEjIU+BygSPmv
5yCVdSSsAEdNB9l048FqgESJYNdQ/5iup2S4VB4/j05QGsflgQoBLg+kZeeBAqyTEWzxyDtkIY+K
EKD8IvClJnBC8iH/4bd5Q3l84fw+K4wAp7KKTAJMiugLF8m5AlM4lKOYo8Y5prMIDkBosztndA1M
BTTasqOJ9sCSzYeO80sF+p+OvEpvrNRkiAueHdfTRFEemkHQ85rIPQiapTt4EqorIyBWLf0+JKPr
MSQ28Ar89cSe1WPwztCAQgEPVbz1BD0vdteQMGEG3ZyTAjiqaIxXbmsrf7NHuY6CTQVEINJRpInn
QvKRStSY8aU7TZOn98wdA0LHiZ2kcpe88Rbn6tdvdRb8fRsP9YoA6eGKmz0PbjuAfiyN5u7Upkld
xJGkezmNMB5f/Evt3p8MBQE01ERAHwQa7xxoBMp7Zbo27U7IcjFPvSiThHQWCqnZUKeXEsQ1av1L
Ara+2KvRzvYhANiLozq4ZKIREiR5JUG71TZu0cYXjwjkgzvc0MNTH8rsBA2zgMA72rsQf56dx9+f
Accx0j/oWAGh9/ossLCIaVqWdCchw44WHTSyclBDg0cZhNeh00GB89ezeX4gfx9xBXKgNruWM85y
lXnEKyczvnFEl/m6ieYTnK2yr1w7w0HDsQ/oN0S5fZ29G7OkdHMaodIB6V2Oh+sv0TXP+FQ4mdY5
QIqOfBASK7giXr+/ZkopmCzzU7NEDjq/so1zM6gQlO8GqLaxxmx0Pt35Nulyp2xHSjywWk8AF6tN
xELIWQeoEtI+jd9qAV3LBHoEQVF2s7e58OF+tlw81Jmw67AZUAx6/aij9dA2d1x+MgaWmQ24u/Aa
oHGelKF7rBxEKiNAch+HVIVvlKiDDU1Nai5M39lZ/u17rSkmdODXkpd7lq60a7Sc1jE/waFrASLC
RgbN87jfRYNpSFmPDkn85jf7yd9HBXE8WdW7kCqdrdLS6RKTdpgl2gTJDdCr7/nkC4Bc5mVjACfN
RchexOCmbxZplgv79GeHAq7Kfw9+Fh3ZcpggaKH4qUcj72aEZmAhmyU+VH7/4ddT/LPNiPDLx+YA
bw0qKa9nOO2dkol+5qd5KPlHoJKbTdJoixoQLmrSIRPa/nrAH68q6A4AboeeFlRFfuhWyLjuNQo/
/CSrob+VDMZqZRXrnZ3HOyijV9BPTacng5m+cKb/bBkB64KenovkCh2a12/qBnZWbp3xkwMzm13l
DlURWfByvS5h124Cbf6FAhXy67f96aBAISfQgkQv+5wDAc1l9EBmKk6s0stjHSf9MaBwPkxkF23L
kMr7qo8vqTGfY0e/rV3kF6syI8BhuDdfv6po3ZI2U4/lw9rweYby/x4317xRQ60elBd9hY9rfJMq
590A1vwJViESReQ4uETY/tnbQ0oEVAUERmsP7vVzlJNXQzlm4KeuzbxtOMf6i8sydKZtW32csqg8
zlrbC/N8xjn6dr6uJSngOVEkgvjx2UQDlJA284wyvy8hGA8Hd+dx0BGkBNJ6ehPMrjvmdHCX5y5s
oy2AR2yXVNmMKRHiqixFv0Wzlx0xcZfqPD/5HFDHRvkXFz0ykfNAvI/RWNVxx07o5UDTSadzkUQy
2CQSJL/ZS8vdPLd295srcL1kEI5iuwEp8kPzs3R62jXw/DkpwyistYCrJq4WsIVAMNDdGKuhWBPJ
+MIs/PCuGBZhN/4A8ggx/9kk9DR0InDQ2akdPe9rC8/qK8BVmkPL7ftqPdSCab4Ui56NCRgCKNWo
nmCxobUCdYzXy62fVBPYduC3Pcxkqp0swSBrCVC1IhI52nnJeOeWo263mT/O8e+VrDD4WtuFqAlw
T1AdOfd3rxfWoWCV6FsxLOIaedxbVLjqYpiURyCnMl24FM/ObUAhkVyiCQTcx0oh+8bj/Ev+rHsT
RyKMRvDDx53UM/tgowYC87DU2QO7GNz9ehWdJ5EYD4B8IDFXSg4i/ezsOpQiCXkW2PDBhUNbPvlI
YboawgMxVOEQKc7TBqx0CPXoFLx1iRS7EdZ5/PVD/PjO6zNgYSGfXy+rszUFJAF48kEVPqhgqTeZ
mcyVQD/8dnSBzp9Qci5+Pd76+/4SLP/5zv8Z7+ydA0WDkdE+fEjrRhQKUlv3UJpPn349yvmq/f5l
wYrBLoFY5HntkcJTIhx6FT7UWeO8lwY8SQdp5nZOE7oXQ5tddzBIuPBqP/2U0FlCeQJiS4DYvt4q
MlMNdekSPiyjsFu408VFPALO3MKth2gbXSrynV9J377lNx1x6HZgm553fuAKUPF4icOHwfQ65148
5DBbg+x9IOYChCG6jWtZb1uIiDwJKOjmPnPl/QBe5oX621lotT4IAgAchggnV5eGddL/snEala4G
AXX0wGLKN5EeqoOvwCRfhLikCPOTjwyfLjBYwHsCbvxcTCswXijDVEcPYTWiuq7n6jmrAig9oXdl
TTz+ZqD8/dVWoX+krIC7noMWAEXvvQXisg96rukV73T21e9oXXALln4Zzlkeg+J64SA6i+e+DQrJ
G7AgV0s5HHyvvyc88oK68XX8EE3dV9AMkmM2achsizE8LSUIFY0QD6E7gaf/631znketI6NSjxBy
LSitSLvXI5cWRmOae9FDP4M128YD2rchJNxLoCW3c+naQjS02kQJzI3QJtdbyzqTJ3DxhSx11W7E
4vNcc+w3dDCgzMN7d6+ovIRhf72/ASHBnY8obEWvI9lDjvL6Mb26YQxlm/jLypnIrlH3bP3rsnLl
kBVlEAD7a/hYm7edFjT6PauAb4NjWBCwAYEC4+QcycZsgEIrrNO+TH1SbRt4QBzwTVnRxMklSnWG
9/jPafl9KLQswEiFoWMC+Nzr9wxrBC9pMKVfZiDWdm3iya3123mfxRp6EE5Cx+uscd03KezHSA3T
1N+6gFEdxeBArq11N8BMwJh6PX7UepNGpbt+ERO4I/sM2o7unRqYid81A/NsSRzoFSyXVuG6vv/6
2iirovsJ2epv+CtIWL8e1q8GPo/h4L8sqnPAlctY3GwggxUPV0kre6MKYIlc/RiAfpjeARHq1jez
6pgioV8C/Q5Vi3IzlkimL0Rgr08fPNFqqgyNcFS+0eyDOtXrB0PwBfReXLkvAEyCaRM2jbetSz6a
IlLd8D7lvXEunAWvz1aUtEGnB5kUcJEVgv0DbjJ1oB1okoh9ReVDwaZ7WtVq6ES8rmNffr37z3fV
t6HWcGD120Fce3aMs1Fjww1z9RXkvSo41pkG7A1Mp7R98vw6uZsNg/8h9loSXZjx8++KlQ48PfgS
qNVBD+TcQA5lbhhdZVNNSWMSfV2lPNjN8BQISJXEzh7yJ/ySzvwP3xUIX4gtoQQC30mcs2dTaUpY
UXUZg2etk6Dj7tAxynvaUjAiBd39+sO+Ps8xhxDOWQ9ylD3QAMSmer1sHJxhiTMOkpI6isu94B1a
/K2wZO696tYuSXgLwbaGsGTp9r8e+ocvC7TtWqHDol3VN86HlotByRCqlLA5D9P5RiB/zOEs1qPm
BIkpf0BT8NcD/vBdV7h+BmIX2FRA5pw3wlXlaIBceIl31WX9EYqLfUyAHtPHblGZ+t3dAXUpVE9B
lEL5D3+eHZCNV6OIvjSWoYEM2CFQR01HVN1mGbG4uC6M9sM8IhtCrwe+VzifIHJ5Npq7hHShfhsz
4tLQtRgNgqVERqwM0Q9po2YF94KlkEWzOAVzmL7/9bc9yxiwkPBlvytHoXqIHu/ZDrWo5LaBCUpG
0BXxXegZB/Vc9LZL24OYMjiLSUFr2Ia7Mv3CUvgMkGbM3PfjqMbfcx3Ds6xOw6u9AFqOqxfz2bMw
BNBLktmEEZ0E1U777Xg9it5gyhMOU6TlkkjDD18f3UZUt2AdByIXDomzXeQbTScUKkFe4HZUD+is
6i0kvBwStm15xRqh72kc2CJCYHJhF/1wMmITAQGOLYzXRr10vaf/EuDCWSWRaWcw9BTU3Ye56x9g
/xy8EdxFNznx56sGivcXTo0zxWN0nhCHIQCEkinKpcDxnV2DpqxwE4nAZSREWK8e3cGqqZBTN/Mc
fw+fghhKCvupnfwP8dhV90Hna/4ct545KkhCWhKJZn6DB60BV6t5+B7wvejkJWq6k5qBw17RyDo7
Berl9BGHoT2OLhjI+TiCRXaX+LTR3zOF//o8/R/6Iu6+X+Lqn/+Nv39GiVNWlI1nf/3nqfoshRJf
x/9ef+zf/+31D/3z1rzIUcuXv52ee/W3reZfnsdK8POfefUrMNKfT1I8j8+v/rLhYzXO9/oFEnov
Srfjt+HwzOv//N/+499evv2Wp7l/+ccfn4Xm4/rbKB7rjz//6erLP/5ACfYv23r9/X/+481zh5+7
edZS//D/X57ViB+N478DL4NLH+wEhLgrcMO+/PtfcMRBoQw8CggJI2biQo7sH3847t8jrBG0C/ET
q/0PUB9//E0J/a9/XHkHOAaBlAMeB/bGf/zr3V/N13/m729cd3ei4qP6xx/nNCJQ11Cwxp0BKiU0
2XAMvN4KMLBpWTWIEljLNCx8VhsAHD/Ng5z3feqDwOs7ZIyaJZcptBibF+kMT84KeAmjpcjaICLU
SvYugqknxDGuKqGhSVUCIKjNZ2fxP337tP8v1lv/wh9H+fIyYsH9f7DKcBj817/m8Yc19j9fKXvm
MAh5frUy8TPf11kS/h2ymsig0IGCcjxK9/9aZzEWE7LdtW2KsttK1v33OgvSvyM+Q5vhG8lkXZp/
rjE/+zsuAsSNsOsBKBcdlt9ZYUgxXgct8YqiQ0di3QPAs4Jhf9ZA0T114ZngQC6A2/oIP6SXmdGg
gP73ERaEcd5G9jCMNTsgNEY12rAPTViv+sBR7vqzv/HgXncS8QTPCgVTpS2sxbUmmoIjmotyjQt0
KrM7HUE1dAPoV1IRO1Lb3jV1pMxmYGE0uPgtA1o3ktQTrJ0/RwoN3C9RBL2VZdIo8/eZL+i7vh67
92ZMzGkMk0+J9vR9yzvXJcCqtJykrLNdDt21DdVxdjXEWWHCsWwK16HpPbzrndgjYnJ5f7KAGJSK
WCEBShuB1j5maZUu+yrsco1suoAKqj70KTp1CnjfA3ggOo8GO+WjU90ly+QWUakMcavhpkOcQJwh
uGal/jjLWEDtNPShgTlV8gC54aOKeNWShXpJ0U4C5QxfxruYLw3xgJREMeXaY7retY07qK0ZRh6R
zC21yJ2Mg2Zqyki8VYuCeJxfKOWh40NXQ1cTQlDOXYLu6MUA1A1QHNrILgPwmbbxbQf6F3E776t2
5lPdKftIh+4GhVZFb/rOQnoYJ598K2VIIgjBnhR+pSaocDXeFSJIjDu7DJZqjV/hSmxZ96JmE0Y5
YJe93Uof5jlkYiPzixUAoHOmoreOlKnKLaULINmuXfIJgrXc9226FRqeTW/n2WOPOgvGa/TN3g6V
hbRmrMNu6/VuvdVu2F9H+Gx3bt1f6WEpAJe8E1yPm9kb/KJFm7dAYrr1jHoG+Rkyc55ydxGCH9Ql
G7VlLWTtAf0aa9J6GYG8iHcLuo2ONo0vbEx6LBlzsGPE7mhKGZJ61NstVOnb+Q38eT0A26v+RkXJ
vhxroFDswrYJpSF6pUvblxsmYVkF+1rUaDT0v0hdp/ZUlu2VHJtRERYK29+3HVvYAQIHEHJES8nK
bdTaRBYRWDEyDx2XQDMdyXPdRmQACDPKfZVUO+XQKz3ZEi1MQ/OKKZMbqU0M3bFpg21dwyfAXR6B
P+8kcSYL2lCrn7xySQAvNbSBpIAvUCWJK2C1UrCzISxzi0IG0SVHBNPH13ahuhh7CKHwcBqIrOaP
QG585Ygne08caD8el6UGYiD7FDfBtG36ZCSlzI6JV5VvQwvZArTd+q3bU4toh8NxCPuogvlEDZ/o
cSfM5HQvkLaEJYQK5gks8bqfIIjXHOKI8y1rOH8MoY9XkWTSGjpUMDInDEdPcxBmmO4AqK2h/12b
dCZBzc2SV1RoMiH8L6alVgfHd7sHiAskj9S4x9jvfU7K3pkPWhpAK219LQKuBiKGrBWEoVU1kSo2
4HBbAeH0GTC1dos6qdql8KYAwSxxWbubYGn47A4OfF3RAlVdvqgJ5lRhNUUH7evm3gUtF2B/JfsT
FaLyiXJnfufrQQvSTz1zdiNKmp8M9WizTaSdOtImIolQS5nzkIbptnY6+nWpVw9vOY8FPFxQr7VN
fO/MlAVkcNqvmQ3r920GwZGdqZghmmmPk1Z2bkIYN/NGTq3cyyHmG8c68W3ZNMChobZzBBbFHhLH
qJ2r/GDXVVQWtZdacGeHijcbZ4Z34NKKzN03MpVkMPQNwu6WolFOR0vCqa13Y19GEwnlEKxWa22G
w26UE/GhdoJPDGGQ1trnEeCzPFAg6eFTYmGtNUhhJJkhKWaunV5q0C4bj3NiYyoXiDR5y0HopLup
k7B/XyfKgu+aqV2jmSwsreQexO+nIFWaFVP0hPLL2u9SFFldOck3EDy4bXvwzx2T7uH6mHLCwNVG
6vIeJ6o8KFDMjkAP56FrGrWnc39KOnS5BtKizraavrkTdJbkSMu06AaIT8sJwnNERX4xxpE+siWR
145jb6OMDZKkdQuvmjn0qyrvAOiI931VxfeNA6GMQFX8AwhZ7M2iQaQig+9/CLLhHuJOLeGwlyOd
7N9gXUNx0yT3gKOgvuKF91CImF2ysOFUZtFLPTdf/ASdrjxBoaKAX5F7A3vKOIYoN59wNHRi6cGV
kzrK7RBwsOPDB1xK6aHibVJIGk6nwe27J975YESEabcJHHc49h5A8cDbwilxKSXSxFr7yzNMLwoD
HXmhPF1A67omo+S4ZKtOHazIoENbDfMGJP0OJmzGFL2UwZA78PYwpIeNEoxZlnDTZbUkpbJH4Qdw
n+4foGe3jFur4LwZY3+V5buBo/YDDgWETgmPs23p8F0L6cR88B0okFRVA7WpytMfF8/wpxFScFfV
6PNbOKIIJ68B0Z8JyJ4SrmvAlC55LPlTmVQ1JpItOCczyBKLe8dbJgIB5CbISzqo+gA9tPp5HiGm
Dn5qwOQOVrnzo19XXkeqGrQV4vv6s0mwVbchkAI8T8H+ervotDoEHDtpRov3XW+8YDiMY3WDfiWu
kkWVliSqhf5B5h6nikI0y7LjlCZORiIGRmhdR9whMTB9HxpUCz0I3ALhs1VZ2d3Fsw7CTdm67Wls
uni8dj01TURN/TEDI+lDQhvpHyfl33iyqe9UK3b16pZat/wzr92iMiZo85I1Q5P7fBiflqpxJ4Ki
5RHFyQ5aPQgKmw26zwuJu5ruYPtRowMEYZtAT1OUp7SDtq/fggaAyxFF0qk6Dix4qEof5AwsEzZs
oASc3TEXk7OtoNiXkbK17SfqjY0mwCfUPgGFXI45HHTKPk97QGyKKuvwHo0fyqYALy3od+MUaw0A
lRuOOVz1OH2i45y8tNzcl7U7QkAigGbBVdgjliowg6NPFojgirdhn/QUrvBKyG3WpcmzX1n31Osp
6UiIMLS8Yci8JAjAdaVJD9DvBEPX1XzP+lkJyQhZOQtAABAg2U4yVsPOQGH4a+0l0IRzpPO2gpFx
MWMp7R3l+ltgIVHEdUZugq2KRHxrfGxaSA9BHLGmx1mI9KBqAOUqYd5JxuS293zIo+EcZTr3sgEc
hYqHZMJKKxroqcFSFu5LThjXGlMl+ncTXG9pPsfu5BVolN4przxy6LFuexGV12Xnm61Tpg4reKqb
abf02nELyjoXZIyOjTmML2YI7k0Rbckgl+UKBlPVwdbMd2BgOexH7dtt5GLLe1X70lZhTGCm5d+g
C5OcytlYUDtmCqsmB6RYcCq5+YT6pNwES6tObjdAYSNWRZ309T2bukhhIwBaAqj5ddRAhQmzjDA9
6MLTHERsl2nnUU5uRQuTVOpQgRG9qWv5xqcxbO6Xhn1e2Lx3m47D9Vupt4nlEyOmToNPII7avU6F
9xUT2+9pW8c7GKvfI8mYMlLxiqeIust3IMdNG2Ams4/DAD3oLZtUBZaXTe0bnNypPoyshGJdJO1G
dDZ9w3Azt8S4wJMVdUPtJ+PAXi0o2+6jXawBnSQYd6VpI3iA9YFzlYmgfWZB0+SjO0tGfOX1nxfB
PbhzAD8UBYhbNrweDo2jQwEVQAnFwWWK5vaogwQnJYDBMXJoW7fvl8mArBokZj6YpYZcH7d6ya5S
p4fLUel40AVedDWiA6ubJy9eTAZ5B4Bzdin0VXluLeQvCdxtY3pK/SWKTiwKNegxDa+CvazRxTVZ
MNl85kPIb0JJhymvZxxXhMVCkBJM1rHA/zPBI8BnODQSr+MvqPlFHoLtzAY+QUtuWEiQjf68A8+3
z8dugNI9mFEGCExbF346xZ9q05m7FnCucMssQjy7odhifIZ9cyWXx8zA7PejbBME1OEgr3AQ2I6T
bOj18wLPTW+voSjVHNVSCaK72sld7cDcS0bNcN/CleZLkzC/IrAGW1UZyzB6GsOoQiSpk6jf9EOL
e3ee5lM3hKF6wjWyetW7VJYbR7SPmNZEHBpu/GUzdUs7SYKOM4AZpRzVl4HB03VrbX+b2X6XBKwD
5XtW7+PIE23uKJa+i3yDg72WUD/FNaHkbZ+I5rqE8vGnDsZ4CTGw1fpgwpaPGwZ3y2jbQHBm3HaK
NXkn5R1AItjEAcueqxb5UI4I+B70TGBG53gcN4riRCmMjmBaGvBmgmBLVPoINDPHRJsOzlcM8Oe+
crYu7i5GPBdTv3NtAwlYXKqwPRubGpAIKOTFORgzcbIdbF1bOI9kcU4d24TbEWli/HEyagg3Dfxx
YVXVj+FboDljA/D/rJpV+L+bCaQ1o/sOddhhyyC4rI8VA2k0NiONCZOQToD2ZYeGdhnF7VZktfcG
AYyUuQrNGiXRZs+N4TdlR8WnaU7SgXhO5b6LYeiKxMownh3dsBF3TdZH7a5C4w1BXCCALXMDsy1B
h6hPEVKz7KoGqhb3vupj932WtQxIPK93Tm1F4z3w++WNdJ2KgldZiTecsrnaznQ0923pjZ8k6t15
vwTlV8UHs228OSZJxlyO1TIhjkUDMrhtXQva3OQNguLPpGckZrS+cadgsA+RDducetESkH6JXFOU
gIalm7EqeX3SUDYdEJImiCEHpiDsUOoU6RCQDXMIXbsypZuoHMNyq2E/8Q4GtPIhW0odw5fHVvvA
4Ax4L7LSLQ/go1qFQB5w4YKBZC3zOvJPiQMIChxZDy11m53XI6gh8TD5dybrQRCey1mrHYsQFBB0
l5vpxDM0a2DeM7qFp3j1rl7GqTtkpnKaKwUfcMS8bF6Kpl0oPULSCFmPlVOAzoeFGPdcLLJijykE
FeZiGoAquA3CahZk8GxsrxzjJnAx8UU/ntiCrOxO0TqrCyerfQkmXFB/phz6n9uGueUWYS5uMmX7
8UMWlg0qidqJr6c69QGFoohqJASE72fWKlxSaI3iIpwf4lURS0ODsSjDAG3wugpvoG0YX6H0ou5k
26yKRVyQ1on5+wQWkEdEIOlV5tDgEbJH7GNLIfGHLmfqEZQvBa7S1dYVC84MlMBVEY5eqT/ZooFi
6dH0nosopxOb2OfqALHx5bYKMQ8wD7kZGRASmQPrsxLHQTHxcmY3SVCH49730OJ7bPs2/MrAtgWG
YzAwlchqp4HXz5AwVKaMAVAIy1wWPKYxv0vHaoFYRSti0K/JmEw8++QEaHc3OFeH5qOxXX+UA/bd
bdI7Ube3lQM4JHG53odlugE+tyxQtnqEFeIjFCHf1Vn0xdGl+862CfakNzxNokfFxpF3PMKvctt7
69J9l6JfmJb1fKsR7j32iLTRJY1OZd/tozR1YBVF344Nrj1QrgfTfULMCuOP4T5T/YP0vZfOq4++
dpO8qbuNUNOzz5wKkKTxipbLA/pUGRlV+zysZntuEr1zQI4kJhJ3MhUgDnQfIhk+Vq5za2GFfBS0
ZKihAc8ZM3HbTWqFOF/bDItMestzJMQHcB3dIk2qaNv1PXwrJm8krIs+D3Hjf2k9+HdXY4aumaTP
k99sBG+OTtajJpOhcNImUx5pWpExUwOqRP66YEZY1SCHJp4Clw7Usn3XV08u5H5ReEHQidX+YtEL
Ip7xH1gt3kqFhChSC5njXiMdhyE7rRoFO/ceac7erV0RVVhNrY3eZLxfhg3vZ41HSGIZ0jfNEgBq
s8gj7uebcpa444J5JNky3UZDBgG2+AFVnJPw+JXlMXyoUehoI5xbHlIKtBuLcmn2/eCqK+sYEBf8
epu407Wj+E2AEL5s6pgsMdAJgLxDfJgdbex0J97XLgIDcevCTyUf49WZJ1i2jaz0thmq7MqvJzzJ
1N8i3lIwMzeERdxuOp3GG3cc32Rzcie9TAAeSo8gRj25OJ/IlMBm6c0wRl/RLA2OONjSgzXIclGl
Ga6dZlhuvHi6QajlE5Ek+1R6KJyNbl7H5QvlYQSV+eUZqIgPHtRUNrZtrkTlVEcl6J2ZBJjj/o0Z
5/AhaNHkciMAsHow/0APE/2VgnLPHl4XhsQ9SlKJTgOCtKe/9mEneQVIzfuMOdu+xwPi9ieIWw8w
ELN5ucAvwRuS3dS2N9KLpquY1Q8CPKkCOWSJxTdUR+FEKtgE65xDvxicQ/MJdrYh8WGHA69tfE3R
Ln0BF4KS+O00XgHiees59ePStagbmX6+zRozf1JhegWl8LegDH5EC+TQgde6C5r5FsWEgUBm+8FD
8O4ufbWfDaD1HUw8gt6L9jValEfmhfDb6iKIBKlFY52Z5Taa/H5vk35Xic4QXENYTji989bv1COG
6aE7ie2x5tP7RHrPQ4vgFywGS5q+Twh3OncfKw+mm9I/cd/q2xQlNKL75knG3UNUlx90CnmZDDc4
og3UBdzypUUVpsncU9whMC2rasR3rXAN6exepZIfBAs5opEWxnot8mi1sasjPChR0Xs6u9MWBZDb
kaUfg3K4Fl70Eb4dEPsGeXqNi3TeZtQSYEE+KKeTOa2WmzSBHMLsqSONm/FjxkwDSYT/y955JUeO
rFl6K7OARhu0eEUIBoNaixcYmWTCHQ7lUA5g9fNF9XTfrLxjlbOAebxmt6qCEYD7L75zjjzXpX+0
Bx2n5OENyQ1Bm4Y2sgjdbCe1L6xDT/BvcGCwz2S0DqAUf3i1q8uvLnHM2SpUcinh/B76prFT3Qr3
rhOx9xhiUX851bmL27n9QjSM2omghHvGHWqbL1YhNqZfzMFgCvJCwLCdMhWLdpHsov0ID33fZ2I9
em1W8XrO1h5mIkinxs4+x4p5Rt8XFJKQLaJouWmmWT8UmVPtO9xGIDnFRWSMOs9r7eyjoqjToZX3
WSGPjWoe42q9Q5v7mFPmp3rU0cVEFDNRfTgLUJC6PlaUQ3hVn+wobV6rrZBySgOiMYBCheGKix4d
NegNY6Y6raXrXGiKlENcEaZriwte3DBVCe8stNtLZ6/FuepldaiGfKVzKdbt1EbVzpF49lbDVeQx
nKiUvBkL+2nR4cHu23brMz27wAVBf1tsmA/5OK+AC5XZxp1/Keseq3Mxn9fJeG6i+dhXVfaQt+Ny
mWOA3m0j5Z3nIQ1k5qn+FQtX+6DX4hqH8UMhKnXllWbYde6kLuU0hG8Y8v3w4zVI8cXHMiMenlas
3B/Z/dhboVu1N3F3nIsZOyHRP3ZRVW9E5x6JR01bSaxO7FX1iyujOZ3H5jO38s+2r7cmo6Gvgnlg
d2l+Kl6SRrFTS62yqfbS56RdaRrpJj3GG3Sk/FuVO/EqjX2+L3O/S40hYpim+KsgiixCkVN2zlnA
OXIu/fKLBocL3iIhWleHIRavc5xtAmd5yitNA52PT6Hfhm9wJ96eZ48PH/d5vUkmdXWysljx0/oy
wXom5ug9k/XLyBeKGRafWWv3bF7ac1+F57PKrqZs/XbtSWwqDS+yNdIjjdadx/ycDVi16ceE3RFT
ch9rQ9Xs9UzEbtDUTb5lnZYdR46pZ88eX4shGHaxjp+jrHijO/npreONOuWraHe4pi5cNpMXMNAZ
vQ2SkmxbCwY2/Dsf4nCg4cn46bpu/fB9DqCx0NGtjtSeTLGryYsHpgmO736UBVG6UKfenO3zeCB3
pNFot5hjyjqtxqjf+h3trZzDgYNFNclp3BbdGDHwa8Z0C/gKBpcAxPFuHqwzBjDRLhdJ81rGTXiV
8Ct/BXbWfzhW8GqvvekTTDqWmLe6LPobosItiw1jkMkty7zkmoqr9g44zmQYI/sQGLvW8BVsMpV1
zzN63TtRFHvydc1xyus2SNc4Wp/wEF+K1JTGGWiKrVCOm7lsyRWwvHJqbiaGCjnfcbBWWZz6TTMU
99Oq52A3Ot1Y7OmkjLivLDcoN8HAfmYJpvjYcXT8VMzsr+zRFN9uOORjiqhQzk+BKiebEyGqD7H2
+qPqVkO6lGPmQF3x10XiRuBQFByx07L3FaOtPBVq8M4YmkEzl4p04pxc5EzG70tVXSlcVyt8wbhI
SzJCW3fZYONQAjw1e7dW8d7gyOel6CzbaysOrqqstn5InrVbB6M+gvr6becu0z4xGZNmQqcxhT9C
HWR7J7e+OG6u69XbldEQbPs4R8Ev9LydGrGps6zwGSAkaldMg/sVuEZseXX87dzo5hVnIi6B0dzo
rED93+T4ZK7Is1uvaqm/ecKwXEYVkAfsSLrAYrz0U4T2ahWXeCQ4bkiz6TWGmsLL96rIykil7bQC
cKV176mJl9u1N0Gk1v3IVDTft/6UvbarUp+k8PlTyqJ5dliBNOFuDMtN7Gf/xUP+f2wBOOYfwYXr
b/O/3r8/yo/66++IzP+gCxYA3n8SZfM/6MJJkvTfjEzwn4hYkCmB6UKmnaiG/2ZkYBQoG2CoQUkD
qIJ/0QtW4P4nOvgTw4aqAKYOi5j/Biv+HwCZv4jKf8HLJ7Obv5whSC7iiCLz7Dd4QZa6GcJ2Gt7s
wMwr4bRG+swTQudhZrss06krmWAFyG7eJu2b8BSpy4ojYujdpVGkw6+wlvQFdRG0z0W/zF911iR/
Sjs88UK/MNanjxmeSDbmqQisyBY5IW+/IG0WwnjmWaP/BhzrltA5Y/LiWklwwZ65eSamlrPaEzWt
jq+D5o0wMZ819GS9NaEzIan2ivLnL4jK//kmf0WL/nIo/fWbC/kkME/Y/XHEY0P5G145Cbx2vXhy
P5fGysU+V030c0kKZqEj5VhPWzKSGNR5c3Ib1xVtuLDW/KWuEvVZO0l7kQwJVgKW4VRJu9GhMq5x
F5wPtYpky+BuZS49l5DyqPYiijsaZkEgwMVa5fl9p7zxfkC+/rHqCfbC1sUbeZAADKHNMHm7JFXz
CsfLNDSevGtkh86pzq9t/s2rzaSTAMNYHBiATjcVJ+7NnLXF0ylB99oxXUwInWWCrRQAfduoDBU0
dRf9EF3QkVA2+Z/DaCxO8xhN+hJkSWp5S/3gdOV6F0u7uF1Znud7xh0mvCT7gE1eHs7DS+NzFWwd
u13dVNu6Sc6ReE1vtfHUhaui4b6Z+gbX0N7S1m4l6W9MC1x/3P0//3R/SY3+/tOBo+I8wE94EqX+
nrsmHNCOjlvl0649+y5WXi02GrTi9oT3LCkoDRnXBT3g5So953YNVIaDcxf7FcuRKu7TfC2666gA
ilmwx+LWFNLydzaVx61Qgf4Wrtdwg3hxVaXoxyJ307IxOTIMce+jcAyuF3q4cw218v3Pf9rvURXo
YACH+dvg07HN+jdTfTKxJ1Z2a/VmiaoLgCRaEadLYjXvSumoYYHQzQ8mXtQPGUbASUZNjqBGqef3
IPezu5BIPi/1Acz/wIf+9gpzmuH8CZDqUfG6+KP89cl/eYXxjG2oqFv1PuuqfWqKkS46QZ3wigkv
E+IsL6IGH8K8ueN29O7hCVzYh3wmzFwjT6MdF/YfTaz/AgD/9SicPhUOTCffTjjpEyb92/kXhfxX
Qbbqd1OGznVjK6DvoG6SZ3cB4UkHYrtdFvUBfW4QWvJ98tvoWsRT8zE41AbbwrfcZ/43n48tn/9c
dqsO0nLtpx9VUJc3pbSpeGy/DP8EGP+boO7kheKDsOFahtk9g6e/n4mVy10RzIl+R8JvfdSBRNEW
hM1HP+WFSuNK55yWa/A5BiF1T+wMLAsmJXSfIh1R/h9o899F16dvEo3JCd3ntGba8dt5KIlgr1rt
9+96TdqHNmlY5C+1rKK0ifX65HiqReiPXTb1phNWFqXu6RHomnj+aiRjsVSx178cFWTFptXr9CeX
0b8uib//1mxST5byGI5FiAtOyPYvT+DiVZ4QS2befUZad2QDqJeqYwu2l67RImXZ1CZ728LpbhQM
bpi/tYTPjF34DD6UHU24Rj9WOtgsNUCxdZp3Uf/ALDC6Gd3EvE0oy5lYT0l2cXIoLjfd1DU/wRRw
FROmt2Ab9PRW9FFktgThzJf5GE97qQJ1k5OGyVB+0tZLZg/8WgsDCWs3wcb8TOrKuvGzqX9WdCv3
2bTm9Z/eTUqNX67X01sQ2xCM+J+dgHUUEX//ZjD5qKSt7PU9m3OhaLwj85ywobhpGld8gmBlbKaV
835qwMjCo30+r8jIU+mwRs7phemzB42sjP5x/i8mFpb6/47w/vtzRd/DaQbFyy+GsPtUGvzyq5X9
6MakhmbvAL4snV2nNH0a+7xoaTTY3I8Y31ePpTvOgCCD9ZzUtYH9GP0yp0AOhpuEWFPSGPvwe/SL
+Y/yr9Nr9renChFtAHDPV8iwlVLv759Ph1kLVpzXH1nYL+djBSpy8oOvbtu2yO/JShw/OXkDEryN
ljen3uc9s/PkpXF6c62CerniKGdvPxadPW68x3++EJBB/vb5kGVySGCFcKpXHPv3tMgIpZLVk9r+
sfq1RbeA10u2j6LZpbf28u41WfqMCmI9adfqHqXMHncqDCrmuR2D87go/H5nMXldzzAZprWdkHnL
Q0ip0F5I23j93mYLf+qZTdZsTvsaxiZdPzy4CBS+21hmmzKmMjlqsrZfq6otHkvRyuwYsFL9Mang
VDHhuledr5O/yr2X5HGyH2Dn3ls16mAzBXY7E3AZlF9T4Rb3QIno3J0mNBdJ3ajyUuIGcGy5FvtU
J3Y/7lan822KPuXJu2ImSZdhVLJ+uovXnK+hab44ypv41bZwYd1RmLA/aNQw/gjbEBQcrCq3Dz6Y
KzBJHVcXIxUuZ7ipZJcKF6spTlV2y8Q0u3HaoJECBy8SqI5ZL+FzmdUlg2JhecMmsgNGIiG2IzvX
LuL4gkulk2nIMF9fxVGnlwv8kTJz2VVc12duH87+TUjZVZ35lhrcTe+O4xd2IcmdLYn5JNvDJIcc
i0QL0pLp5MbUhudch95yVxCq/DjMDfNlPWnBZAhkOtvEEfqPJBLd/cILNFyKMGzubTV0z5qC9JXy
ChlXbwLn2qnAo6h2cg7DlUT5YD9S29G8JqU+L9YGp6h8dr2Pgo15vsM2uPweKyZBG+ruUuwCQjaO
lp9lD5wM6FjZJkavC7Ze1dYGJRz25OnJ8xwr52eeBGISEKUTwDHZdcyaLahenchy3vwOwXIaVFH9
WefZ/GMcK8zP12q23tnrk16YNSF09JBMwCzrAjmMn27ibU7b0Si1QB3JwqgaJ94GeKLx1QzheMAi
FjHyMOT+Te2QOLZTYgIUmZFu3pmxrL7ceWCV11ExLm8FI8w8bU1rOMJtEaAOHjn7KHnrl44jW25W
e8y+fCr0S1/0/qW3Mnc68VImSWGcOAVXLyEe21vG8edJXCa2cC+ngXokfeoYMLxPg6TxqiPVrk/7
PPNhVfn/PVhd7NxMZdJezYUMojQehMg2bjGIYz+MTKeqJFLibQRCTo5j1DC1AycqIfQIMX4ZOlOj
nKuT6IXptXUnUFfAcTltfWvVbn/Ncnd1HipH5LzLuKCzD9KM2F5NOC/3wsvr287tkrestJrLTujY
Yrc5LxMoABZeaeMIJIEk4QoYIxF478Zf1HfdWDhbqC6D+56MXR+6SA/5senh7o91RLSSu+oxPi8S
SzL2n5xR7m1IsIKa0y+9h97J89e2nid/ExkMutIkWB30oitZF2k1WYSwAutwtq7ls6l9735KyuXn
UA+CsaLi+ZCcnteY3k34QeDt9UDai+GXbKT8XAZgnnSowuixnYvuGFBwx2krwnHrKySw+MHb/Rta
MfvODnLrY/Qz/eYsBk8prCn7G45BBnQdTde7pZv2vgwj3KcyJxe3haSrYNTrdi1WBtrhu4WH3jLz
6j48p8g/O470i64iNCQF53Qvq0oyXT1FtQAau1nMtLxYn0H1oQk7NtgWL5GrD70v6y9wmwhyclG+
2dhJywfNksx904BieisayvhtOUrG5gMN4QZjJxZd2hvcZMNj4KstBEj8kPs+gTMA9/OW67MYWBL2
dpe6rT1dzGWYv8JGAx3YzPD7vddYznxJMb42u6wZG26CVsfXxNW2A/y50B94YcnPKlsqDbefWSMG
OksfbQShzickAmXj7gQ1vmS6cOTOdEaybET9f9fVTORrL7Ou86woJXAqw41T29Gfc7bacD1qHEKK
axf+pK6bZxvC8DLuRXQdNFNTpabX5UfBelXv2DoKHyokYqo/qCW4IhbImTZdlPEh8h6vmTw3+f3A
zyo2SbF6C+BJMmepmpOw2ORZKEgx9Yfw1o1PJ4cMV/nFAzUc7dwOvo07Q0RVjiZdhpSJD9Y3yXMO
wLpCPUTVI9do8pYPcnxmwhfet8VSvneCwneX50Cc+1Audnw3tnVn82ua6bXq5QgFaYd9sGXpNLs8
cRIf9rlQXKRd10b3uVPMb6RDJTfINxisxE3ivU1dUAxbWYac1o4O8V8VJBCykvL8gi1YPzx7WdIv
WFh19VM+s6fczgX2yGls1/lPu/H9x6brW6iG3B0fB7eouM4NzXXaLXZ11IlX17vOx4pDQR4KMsH2
7tpVR0QEPpyJnbs/khN/CMpoJzdhZs0/Td++BnN/9IpktrnuFGtVPxBXSR/y3yH7qr5UjDI+iz6r
Xrhou/lA0wOG4rmD9eFPef7QzFNsQ6IGhBc0QkLw50gRmjhk4rSszspQQrrg1KpeT8tvk9jfvr8C
lI5d190kU07/AgQmx11uYCJ2Se/Qpgm3emiWtb+e6moKd+w+q1uKgOheGgXZz6+Lx/1AqM0O+xUX
h8GK6rCjHb+3pyZ85M8uoUVY71DMNmv9XBfOehUk2j8fF23sazQxgdjTV1uPIeN8uUUJreS2yzS9
Ps4S7PqD0zHDypHvbqJtPNijkHeRP43ejvc2eWCz4zP990BRlFrniiy0bOTWpFO8XCpjsXuPONO0
lUeXizDx41iHRck2XS3PWVIiACKCzyYfMwhfV7daPy3TwANr2cL5S+GNcjM5dZy/YCVsy7tTp+vf
zmaQnk4t0VpqyykQh7zTgNyMg8NAbGw3Cx+rovF8VDGISdlemJUkYUtoeXciwg6DjpLqsvLr5lgu
bcE8w54j/3zKPcw9ZliOdtdHDWOlzg6z6tGXq8eftmo9TezUkfFkL15XNtOVpACluzL8C9MWx6hp
I5y1/4ibCeS5s70uSyvNtvC8rcjN+jlAEgXPqlA9mEvUDi+JYE56gQQ0cjAo7omV8eRpIRn4dlnc
AB9UHXdU3ga7uMvca8/0k/9jXmOK8cCbrhCPsDhDGhMsO0k5DvStx87fha3Kb3qOV/fcl727YyTj
Pk/z2uxZvcBYtKMToCMpxNqkMJ7RGyeeClOXJ744DO4MxZDXwDEHU4n8vo+L5mYUSaG4W4oIhEvP
TPv5bpvpIbaKJTs264IexEKOGJ23PBz+jiCmrqN+SYLLIsj5WuOcLR4mGUNbng8TeM+WcYP1zjPR
Xvl1Gc6bJmkWs8HsgC/A7Yp6PptqF5TYa9va2/T50NlnQHbmHCa89M9UnwW3a93FyVaj9x+JCev5
prVk+XPRk+9R8XIwMCITiUSKCysYF3Qxw2Q9jIh91x2g+1IelMCmc9/ZUbPg/x6AgHq4EehDVFCB
IBPDv2iXcdcEZwUTh35TowMIU6ddstc4N8tHGcdFAiLfFXZOQCu+A9ei0EqeDWqe6mPQ6VbeqcbJ
233m0IpfMHnWN2yYFuaSOB+6S87GeSxi+bZIMchUupm6IBmieY2awdlxTC3JbsmjVnNyG4wZOuCf
OI38FVPPNXSR99uZGTd+QMY1QqXwgemIdVPklZRb7dveTz8Z1FsmvMJLCUCFni08hp5yrWnMEi3X
E3E1XLSE1x4aa47BcGKlorNqsYdn8hXNa9+TyHHuCwRi1Pczq3PbjAY8s+F+2bRWO58Zpo1crwZB
PPPY8KVnZg6+BZoIdlyG9Vsgx9m5L8J+Kq8ScnHdLc+PhhUOuk96TN3uG9tZ7zO0QcXuP/pCZYUl
sumdceOsNomj62rjNe5o0v9QuoGkCZvp3RoqVIftSafk8v320FP/0WI+KlpI7ncViugOAxIv2/UG
Uf52teL6D0PJv5zP/tUin2wembHZp5QvHK4CPPb/3iInHtt33Q3Ju70u1sEbE3npJDNptYNzWte5
1hGVJ8634+rvuyiwtlMftU9+1vUHh1EawfTC3hqdufsuaLFolwghtefXVz3HGLd431+4Vhvt6txZ
dkPX6a3t1N2+VwFgbKnjF0xA/uR08pebzd//qICVJwJjuigsSH53m1lZaic9N/DHWng0EGvBHtdp
o/VlECsKszzX43sz5PlzPvXyGWGdfg1A6fB3Fwur3Il4QE6f8TNsEwM4u1o/iAhhINa6ZcGtE48/
WPYX/LU01E//PBRI2Ef9MrM4/SAYuKGYxSAysek0flunsKaUwaKi+kMD19RbTQDFuGmFl51rEOcn
/jl4z9q2wTJmhESbdemcfuerpLpXU9V+xHYV3dlsK/Ba0sF035DJfTUUUYYooJgtmaopGM8n10wv
rT9A+8YgKVxzWQ0MuM6utVMYyutUuwnuAEyG3SOjRWOf5CbyGXfreuW+bNnCUuxOT4k09ARDHK7v
hHIEFAca0FIo2T539OKazToM2CaBzLy1XHxRUj+K++e+Nn29ySbsYjdVLc0JoU1EcReayLibsLdY
uAZT2FzHcsmg1MxUvlLxr0PKwdq4m5l1ye2QJc6HPaEnYTpSeVPqqNC9jCggHnmVATVtyPEfRsbj
VTCJ4GY1LuKkbF3nK6RHGqmeuwxX5SK6rwz39deuk9nVDJddbgoV4UkJtucQYL/G07eF8NBKGaGQ
Hm3aeNj5nD+Sg68OLqOgRxWcTdbwJMYgMCySg/4A6ZL8kHmf7L1WTS9xU8vrEFExf4J25Ue3eqbY
TITCHFBuVjflaCC/MO9BfvTPj9RvYzoeKYzWcbRkE3hKvvy3MRjcbluTmlt9xPywX9U8iLemzusH
bxzdHzTiQsLMxeKmB1x9qMYqsvdMVaYbjvL1vqRLvyNX27k0svH+FH8e/v644z7iMtYi48A7BaD/
bohB7Wxlocr8j3io81OY8jo8wZ3P+d4soXODtzhO8Jr38g3E3rtjZOEeVhRxcgvmNR7MkI0XLeoQ
+uzVd7l4sRs4s/AevUHByBPd+G1/zjwgfJuJxJm40b2BiaSeHq1EEF+kQ/ZuRVNSrnGyWc1Gsih0
OAh0c+zqcrk9jaPOmK530XbSkihrOqX5rYKhZCquRXi92G0HeZVPxbbrc2pVMSDoBAFVmd4sU1A7
abx603UipPvs+hOcSRFN3WMk7LHcrp7PQqAb+2sv1hoeNS+xE46pqFMItMlDISHV9ULZs2wG/pjz
1fbnfkv/MXgbH+qsZYoQDHct/Rl+ywlHx8Eg1X9uDOjlPz9If4Ux/HqusifCppstLwEKtsNq4++X
BTAOwH6SOV+23difykYB0CI+3jnR2J6Xea8PcSbKa79QOLY1vvWsVTKcLWHVHR2h3LMCPx/kxaRe
cWz51lb0o9mvAzIIm4Cry9Xuwl3RVqcg8dhp9mZCO8bQCDQ4cQBTmdmcqvZyF4ZtcTX0Qm/nUVJU
tWx7gl4PR06FdseGwN+aNnD/4N3yb3ele7IKJNkoxmjg5Gd5epZ/GXeTkjzUlfayT5QOibfLxjy/
7Xv2BfuiaefvVpnu1XKT4NVbIt+klEt1ua2d0jlBj5YP4OhPV1lFZ73N4hmfgQzLNb0ZEIDf2bBL
MiVlq73J/FjcFTy+l1ZdqZ9WaTmfQ2kPt/g02MfT3dDjUCDdP2waAv+0Svjbz4uvFAs3htK4S2Ea
+NsSpneTEQnQPH74SIPeGdOLI/dst57klcGL0Ut8TYQATowFyuFgm/S99HZUJuWlAzfH0sWZw0eP
t3A6ICsyyLBnNd9WhRO/BfzTjw4cVJzWAfXYvl5G/2mUiQJLa0iyYY5GXe/741PjMSpJgXSW+wCJ
9AF5ONSGNS57Gbfjvh2hKNkfi/wwJMRn7eywtH8AXOfzNsgd7T0y4ag0U+rW3FLExsWu6MbkEZRi
dq5ia0V6o7CnqH6M/Jnf/lx5Py0EM9i8j0FkNjDc5uAyzZ43KBz6FnbRBeqlqg4vmsmRt0Evg3K3
urO4bUXkXeleOK9jUg0XONjU961OluuAWREjJ3zxvpuCKaUd5ooDbOYmsqkbr6TdWLfd0voXhI33
LHkxjH6B0fRoS5g9gDR6ZMosUd5+yzmbvhgg1W/j4oGyWVidOvh99ZTxE533hSmb4ttbCczbj14z
O7tVRG27ybFd6vZd7S7RWQ2EFaferOPlke7AwJbPbQcWjMlydhmoYLyZVGYQawez9whFFjAUiVCx
3mQgCdPdQASXe8kZ7nvxPqcB6NEP9QPuTGB3VYtzcePRi2S4wX+j7zX5sXAa3mUklvar6QtXpOy3
yssyTKwzJvaw1vk6Q5+DQlc3zroUj31UjQv5Xaq7i5xJPUnUi7dtNNtO2oR8HdsVEr/c232CwM8v
s64hecgQpk3366iLcsim6xXH7VPPMNEocr7M+qx2mrg84yRy4rMR3sBP+cbiN5METbbJABqK7WzF
oLoN+rQSD+pquuGICy8idB750ZV17R9FU7vlS+Unukwxny6rfVs41hXB284E9q21XtJ6hvYTQd6W
qWrkyIA5aeRn74JKp9KMC05apRHXjHeSH254Utz2IQHaJxfbPYxHfNUm+aDRu/pCnfmolFaYzyQ6
jMi7b8N4YkA5YfeBHsvXfXYetG1in6EJsfqNRl8x7QizLZfd3AAf4k/SFujGsyjM2dCEMfoaWsJP
BlPq0V6ncN3LjiGZGhbGE24mfSg8xixPPFrrfECqBj8Ehl9eDBOpsQyhGqo2K6yyvUFRg8Q6KFls
dKvCt2Pgrr7sgiBWFy2Kjx1kpvvApmMUKaGsbFd7nTyoum2u18khcDf08vgx1jMUB9oQ9z5UkDJo
OOTEdEANd/msu4fYEdERaTGdGoYlukBzEWKn0McBTF8+d2geGVSLa5uukFkVZPpVpoRHcex4R9s2
0bCfOCK2fM7xmA+rqVPPn907TjCcESbpT6+uEk3AEJ9PM5csbU5v1Hop2rxFTCtUWbGjIgh1ZZOU
n2XhVNnMukx5XeJV9oBO2r2S2Ll4D1HVtBdMwnBbFgsjPObtswQdLKsWzns1666kDrjQa9C0GHzX
1Ze0ye/EEXWKMVxxtRrSoVzNDdYgbFDglo4ltILcRBjFy0M2Z+Yjr010XbhDuFMtC+Lt4OIwfSA7
WCJyRK6BN1ueINI/jUu/wU+G865IoL883XwIdL3PqNG4dyfR9yQeuWXXgeuuONuxrykec0KFgg2V
TY0d+Cx+jHNY7edcmSKlrzZXY5iXJQR9zf5PFPNZH1fWNyxxL2E6OxluZgIg3u1qqp4jTK/btK+t
nPa47VSNgX6gM9ZxWXU3OeX4OpBTtxOll98vEq1h2kGdPp8sFq5qzTxmO3cZAvVYMyDb2cpa6nNn
jPR3xFM1boXP5mtTI0pPXjjTpXdtdFHZZ+CiA10/2/3q1re6kwZrYHW6z2LEOFfjJEIsHqws4/BU
rttslIVSfC9qY1zmvVZbHjyYn4DrNnTnE9xE2opqZ/fNOALlRS50gi9gLZeo2HvEg1xbqi79NE+C
8V4Pi6op6AZzR/YgD6Yqe+/Bhmcwe7xcyaYDoi6nozdy9us8iz5YJiD/IOfaRpxCkbFjAeqhdw+G
sNpogeT2kjFVD09O05K2zlAwqfETceuR5lzduZHOsm+YO+YHKIq6cb+sMkLMY9QqP1n5o1wDfyue
AiTPisO9nsxBkzjgbpUy/vs4RrO8ySNVPhK2ieCv0l0pttbaFz/DoveT685YfgTty/YKXxMJ0mDG
ur0OJvTxr22h1LOGWSz24VAEciNGLUokuQTibfrWCoHIshVfhMEGyaIcM+ETkwddHOw5i5Yro4zj
XldRhyYwp6Betg7vDYqppuIrzWL8CbbSE8EZDhHxk233M4XHGO7xLMqYahYBysOT5HLcw7ePFiuD
Dm8Px29gpZUc60eCRvWDI5f1vreXkVFtHmlnxwAMJxYrswEjqhguPy1no06TRGmRpDGY8kcUDSzU
+nZxbxMlgzcPS3Vemtix2wuzuOx3GgY6SxqBBbepwKrg3sQuy7G4X9sHAmabe48zmjahjpbnEBei
BxkhwNro2kONT15fGKGkkerIT2RfNnZpBxfVYlhU5+5Uozw8lcwIBJFovUxRljOtgJrneFvLgxjM
cGzlKt3dFAgpXtoMV4qzqeGCJpQybNuXls75qTihe5tI8zbvsgIblm0HDHDLBLn7UgEtVGpUwPqO
zap4HZEUP3H4hRJ0QxTOldO64ugtvXMXNGOecTz6/k/008OEh4ZVHgurkj9sG/+G9IRm8RNQ6CIS
ZCkOXAPykY5m4NzwvHZlMi25WIno8fBlw8Njn0gX8XI7RwVBb06u38NhLhjfS2RGxf9m70ya20a2
LPxfeo8XmBLDlgRJUCI1S5a8QUhlGfOcSAy/vj+4erD13HLUvjcVFTWYBAhk3rz3nO9oCl5Cv2CQ
3qjK14BjFEP86A5T9tLohfHYFsp5klht5GWOQPJsgdYpDmLU5h7bHWSgnWBKQzCxn7e4bhUOgkI2
rRXEslmufEbxT4XAvLrpM00GOo9Ds7MSIyFkgv6RtqfQUBfAjQzOwmY+wciuFpv9Hg/zo18KD5cw
k/0d5m+6cX4SnywaNU88G0y2+SnrM6gewKu+UwquwCqSB68eh/tYT+azmNxU34yulk27ue/s2wXo
99M0V1+ymPmQD/ScLbDyRnuDL6Jxg3H0xzs4SOKuqxrM8z3tIh0ss6rPspQYeLAOcJuZBfCPmTjj
J0QcdCC6AXlv3UTzey/K0tmXuB69+zUxM90Vca4w2tf5VUW+3KXS82TZmYMl+a3paO0Xq4m/VdZM
bfbj1Pj/EvT/oDX3CTmvK9+r9PVn8Tn//d/UPNv5lwOnWOcszfzGRkb+38pz2/qXTacGzAleW6Ij
1pTR/1Ke28a/0ICDiiZ91RaEwKK2+i9uHkA9kheIC0BEh5wddN4/EZ7/jdn/34OgixCJRjpw/PWc
Dyj2Y0gL1BE5a+6QMbVh14/7JglsxNq7hqPFFq1XDEHJYl6VuvIR4ax3MEvnKy2oIEvzc8LruZ3c
pxKnF9SiLzxSF30SXzKhCPLOCCW+QYq6cETOvpmtyd5PdrTp4qp8ykEdXALWwiEGk6r0I5S9hB8Y
flp8tUpfXulxv3dRMkdOEwUmXfOLKTfg9sSvxAaYO9HRrYc0vnpLM8yj01tMZMwqmYU31zJqgKxw
33oqTDPP3y1D/6TNaby1G0BprcjMm4ReKgrR5U5KcYgRa55Tu/LunKwcbhEFZFu9lcVuUr0RTh2z
aLa7XR9pjJfq+z6qH1cioAUG7daEPrWp2oy24DCpzRT54wbX2xFIQg3o28Ip1zn+Y68313HUCEgx
+VXDy4hJk0nLMlnFW6/0PSya7AjIGpRYOfRbo4qAOWjpcczmlxax4NawSBFHgXNSrODs2bj4jdzf
F+koD2yQGZLyeLjscp8Yeu+xt7UduWVyk/fZI9D/LqRratya/eDsfItesILOYc4adsOXWrEbUsti
Xwdc5ui+G+hyPqIq/NJo/Ttx8AoGh29uAQvZQdvgcMMCCp+ARRmEVck+bSSoFlcaTsmUAMAMR4dK
DPecqsYNTYy43nBeeUSIhWBLw8ntsYM8aw44WaPXH2nh6dT4M0x0B9te1fh3neNc+AYQls6JT47s
m60NrIB+fgRckdAT1AVQ6DifbrDgyidVeP4VDZpqj//1a2nI8c2uzT6stOIRzfydhpN72YpsoUdB
D6qG/7wpV7Wngbtvg1/qZPbTHCCa5j7i4JZL5J4KxHibyFT1Lq60GyPK3iu/OOQzU56mdC44NCCB
zOQC6ia/inQ0BgBkwLoMb5n+VHfZU+flwKng2r1RgQKhSzkBTN3oMPsco2tzDaCiQ6Ttc22kNTwl
6knNs3VBy2LegTfL9uRW3eEa0zj5kaxuVWUS0FiDXqjnYjs4Y/SeFjwxaTQ9Mn2zdmnWWVeWVUxb
NKZYAcEXoDtZzHDlp+4aO5rR7WFVj/Vy2seYt4xt5MRYkb00u/Tbqf0rB195VgbcOET3m0HRt46O
bjv756JHAsEs+XGhN7Fl+doWoOYS8gRugVs2xLJxyimYBj+irkk2SU0dUBhZtiWOgAcFxHVlxWUg
tOFOdV57FnGMQ8Jty1thzm++nY9nz67LCzVhodSNLEXvKNtmKwpZQDxDeuSsBq4i0Cu3PaeCo3gZ
mT2dJRtLbUw5g0K0+oLmzb+hR2AZfF5HJg/ALpjFxfRau7hBi8bK6m2XieIM7G25ZbqSBamBnIRO
05I9GlpkXOdV66qgnCM6+OUycFKIGNTcqZ5uRc5dxy7rVncugLGG7pXX2nSOWg4EDDeokhPF4Flv
IkR1iykQSKTOq50g/4A+puXn1s4goPlLux+atqPpRBE5cpBf/EBUXWnyenbWawrZ8UvnNoW1xwpf
73pPLjtjzsrtDJ8lNLWcR9/2pvKIWtFX5Hzo/s6Y+uSpHLgivITGRum6dqJXAIzEirj/KWo2xiHt
eDOZitRqi/l6ip/nyNFXvmVtzcSoktG4n4fKRx3Cmzxobf5mD66BCKDDgT9pnPbpcKHBZKIbnRFy
JPsFH9CMpNVRTwTKxIBC1zlQvIAsZfaLJahkomg0tcHXHJclsKzOQEnQlwH+Y/Ooo5K8tZbJuZta
vbuM6Gm/kytfDJj7UIkMIplC14rt18KM7CMTGD3bOrwnSJs4WbOk+39RdReHzjHaq45S7MBhy6Hq
l9q+EoV/FAITNi244mwKzXuGDFHstEqO5J9V8aoxFHEFr7Gst2ZRRq8t0SDmBvCR+pqNjndtmrEM
29zob+MCfFUiVHGIWOe2RafbyN9W7BOJ0Y+M6rXdsBjD0cHFdYHJItrnbK6HTthTtZ1mQ6U48KV4
N0Q5ABSJ9K8oO7nONnEj+sTugvPY77e54qBg9gRg0rrb0qafcMAq6yS9qT9D1hkahkeglzY0qe3j
jI9+69coKhITSotIJM5e0+Hs6+PLnOyUfgZO2SQYOKsDOlz6U01BSApHNgRmqXguvSRdbnM30xDI
oQPORp66MqGraxSwPiEkVPtpyOyAQ5+xG3PDeIYfV77NWkpPwSJK1xpM89LXHf58m3gxeo5jsx8c
0RwTY4hZArDbhhwlm33fNMWNFg+gVBc1XsGifRRgX0PSbclScCPs3Y5d3lIYuYHMxvGA2kUGTDbF
tmhUe8qHudhECEGCZFzcEGT8EGAG0kIvWZOz89r6OgOw2gJvhZhjSW9vadGX1ovn7wDRYcxGixNq
U6keORvp2On7/WQx1qjlS6SxczeznwRlsY9UNR2H0Qupux9Yyna5zbyB1OE6cMfkYPnss4npJVvJ
72fL3tzYkRE0oJq2fplhNSYhHUGNCVK3IwbHicUhUc4z8KuJLqeKiLOkrSmG537lcNCJD/zBmUKP
ufO76pf8rjKj7Emib2GIkvbPkeNye7TqupwdQJ2ZYZ3zedT3hWunX7xJ+XczJmsAC77Yocn2t0CP
V5Z7pl9QONxxVtrmI0VWKqyDM1XMcTSFXM29Lu1kX3beduHlC/IxXUXTzr5wtDtmOdFmau27RLNf
Zl2TzyLOXkptMk6iaNMwpbpqUPVGZuCJfs+EeTgWHvAYy1u21TwWewngyVuS5ggU57vWlkGSsAu3
Fd5Z8kwteJMRFFGmw46dhbZUJczXkQ6tjY3daUW6wz7zoOt6E7qaS+WQR7ucSTWqJ9xIc/vu8Z7K
sb2byvvBHUPPdl4A3O0Sy7oCTgLY1wEOusz42gVynG+Isu867Hm0CFgfCLk0As5G7N4jXqLmaqDS
GlJQlKOubnq2zzxTxT6u+g0b6kG2zKYtC2vfYLpByjHtMqU/nNN54F31H7VlMUAtzt/1nr6XcgoI
eMqeAho02CGJugyE7b5AsT4g/dpVlM4XNDgC8Lrf0QfyL8d70riBw7lm015hNto3YvoO5/Nx0KGg
Y35cKIjQm8XxDxLAyRFlBGaR/n+l+iE0HaeD2WQy6Expwvdi0J51aaQHm4Mnz1B8WBivkosdLP6M
tyzOlxDGurjzUveyYTrH0TO6rU3M7htp6fpBjoL+sg0EMTXq61h4SIR6blfVgE1LZ/sSLYnclgkL
OK+Bhp3GnBnl7Yy2eFi0GnlAVM/3DMEVD/xAxcZJunDhKmvZcvD19LucmCzRD3GOsso0rNu1h/q4
stGtGSNbhbN8if3J2wIPH84IFxi8Lxw+LMe79LXMYyYUu5dCEeO9yT2t/jJ2UNziqRyPoiPbgq++
ADcZrGPddd2h6ypty7MbPeoR7Gnk3RiG6O5uMy9n/mvOSeCbEz28FOAN3QRtK5raPsSFRMBZJ9cu
c9DQKaR5Y8BJO1uuTxjBMLR3EV3KZ5vtbG9KfbksSrgLSDa9EvCLbqG0nOYHeLAtyWOMereND9EO
RPiybRxXbScrQku7cqDsEad+j9yYWS8VaG8A2gLOman3EdriStcE+9UuN+3S5npgmRVGOR9EGBOg
7GL0IgNqcBRtm5ZMXDnq5hfQqfkJJkd2U1FYBUYl5VXTQLCTGg3JRszZrVtn7sa0Cu2ZJcD7OuS5
uIT/EG991x4u0b0DITCtYUu/4zVa1U04xgDluK0Wxi0CbyG/lTHkACcatkNjPHlNdcgSsmPNA63K
L3XqXHjL9wiso+WZ3009HfGAYDMcTIghQ3nqZBSaWXxGn4nilPZHVkcHD25frnkPslTvlNj9Ec27
sWHM+tLZUbrvMnmdoAozltBwqJ9UPR/KNllf0zlnMM+I5NAxT95G3uId2V9XPM3AgQe187UzlNT8
i9qasqVKVJKoZH9hzNzFY4iqKX6ui1RejOUS71RWE2c2iZsuhR3u2oRC0xCjAk9q7UFFRRZtcDTG
33SwsLuhlwhYHVXXlN55w7GldHdC770bNrDystUHGSSuC1VppMFNDLxnE1E0k5U0TSYNajd/l8vA
XtxZvgKPtiqarAlqR2Sb45dMOdFr1Bixsams2r5gxABMifITuObULEHKjPTKEnjEx7HiexqwDHFt
1sltqhBGV0sCXS6XSwo9AVsMbGELOZc5APqYHJBhOuLqbGCotbF7v4QQOjdPlqayV8hniIAU3uow
mxInoAk/7PBE0BbshYVCwupW8LNhlfsaQ0UYcaYDp6XUEU97deqyNA3tJqL7nteZfK9G5WwzCD5h
O1VgAwu/3zflgOgUY+S7sWjMOJsyurGw/WxmbxhOqmiT7kKJsjg4LBNHo8+sMJ+b9tiOzjNQpQMQ
t4lmmgVzSYwFMwnsG7vWz8ZnlMX1nXTqZTeUNjRaq+v7cTsaTKHyXi2vS+z1XYD9YxVCQpwXljuz
EKPg6VkY9hribWoQFe0jpsPLplQVRkFHDhvEfDXlSOqdasorTuWMyrC+FF/g9av1hTReNOhvJeog
Gq6EKc/9tkO4w8ELXeQjqP/mYrYZWCVo77+5yJCNjY6z5MJkR74sF4G0JOpi7UrhswH3Q2bgrgPI
c1FOxdmZ3eYdDtG73eBuWVaQXc6/3FqFW53T1lEXfQf5Cfa3M3MChCuHrXPeQ+vXHny7yL6nme9u
V/X+oWJs8gKUhrVfk8Ut3ULz0qRvvRtifXjMULA4m0E4DJTQPfJWlxj5KL70/uC3CiyBvwzOS2kQ
bYewuELSBdimRVUJeS+liN1APKWnlI/FBdbt8ZI8SRFayhq/NjqYaDoIM2BTbpREO9m85/pg3rSY
mg42A9izj8BlN4H1ecFCUCzsO3bKg5CMZ8cTc+DP86sZLy9KRDdxCnKA3sylLPpgBvXy/31Ngm3W
3BmTpuP/3djcvFZx8frtvU9+7m2u/8/fzU0fCoZroSc1Xc8ydcugT/k3VsPz/qWjK7Ed19bX2Cnh
/E9z06QjCkiFQhRBKg+hQa/0v0NBCBJxkduQJkdfVPfMf9Lb5BN+krhgiiHbhj+eqsqgrems3+1n
CU8Zm6D/ND8Nl6y293R3MiBOlrt1lqo4xBaQ0p9uzc3fPdOfURR87V8+D/k75T/KCM9daSL+h8+r
LINFparicEbxs7WNPnqwVVIe50Vl59lLdPZiCG+ff+ivtlL8uHwojWWkpAgeMPZ/0CmZvTcOqrYR
yLRCO/VFnrDPOxbSkSL/w/X9Khn68VE0ivGwWiix+dE/SIYq1c0LxgHgcjBzcaquoi4GU1gW8nzP
BBNglXT7w4+/Szx9/JNa9tfb63GRHidoWCxMUf+9US1yGzCR8LoQi+gAIKm09jhFtBsz6WHjtzVG
ZOoV+wpPWPsG5bQ/fH6nPzBacEE6GFhRv3AnXIe/fnDW5yMrzUCLIYyG9UdmyvqIvS/9mkPCChJE
6iNrdmJfNmYLEaodDpAqBRHnk0nfTMneuIc5MR08Yxifx9kq4uDzL/jhef/x/cw19dA2BXo9/cP3
S2tBmlWht2HrJQje8WYEvZic0CvUtJNrB/Pzz/tAPvhxQzyBN1S4vLAYNz488FonPQqooQ+1hY/d
2MZgoqacqc93bFscG+s2u8sw5OZ6Eu1Kz5RYwAZ3Pk11nsvd599mjav6+fXz4AnoMA9YcCDiGfbH
149Fv+7AlOahMnt72aB58usNzPz+ojUNAG0UKhkgVswK6dB8Q2ckDz0sgV1fzNi5hshL7qyFjgxt
Y2bUIPBiOh+EXD/FEsUjo9WpAcmNYGmLU5kz0ujxwtWsL6eyarVjmXgYVU06RLQO6ugM21r/+vkl
Wusv+NOs5sclou9Fg/3jPfz4BjZSGiRwAdQT9IQNLKZtbwVSNtNj0Tk5mXLN9FT7LcX9PBj+lV4A
sGs5j5y6wSasIhLyCHm/f1OG0IDDTMV9IQb96wTgbyVGruhqo3khpZ2Obz9k3ywDz0S9SPN1WDQ/
3kz0zHSyEJT1ZNNrp66uFpCipSL+KPaL+88v91cagvv31ZLF6xgOSxykJe7GTxJMTY0Rx7qkCBcM
CWu8Tr7tZ/GnQOyPbw2PDUppurzAMnzmWR+YC57IGTzzK4QcyeJnjb5YE8n+qLpFvHtrYsHnF/Vh
vV4vytAJa1sXMtrkH2W17tS3ydLxcVZZx2f0Yxd8sYkj7vSnZPHfvA9sDOsOyyMDjmb9Jj/dvpJo
+BgFSxEieIzPaHqmx8zRi/tFa/uLwUqL1YKc3n1+eR/2iB+XZxDAi4nPZwkyP9xN9LS+XqCcDSXd
oDf6dx7n07zlTQRjYVgo/x3rCS9o85LLtdHQkdi1/fwr/O4OMzKlLkH1SpzE+oP/dN3auB6Z9fUE
Vrsapa9e89zADpi3Jg2T8+cf9punh18SXQijU+TmxocPU1aWSJnHXdhobnFvpyMrbTq6h5pqY5MU
Uv71+ecZ60P/YQmwKLMMk6WOx/ZjmHAt9CxtoUqFetsuy9ZmGITICvsV2jhZK5x/Wr7cGC6jlUTL
IlAvtZeeGP/RJFFJ6mXHmvnIuYrS/g1/w/BWmg0m2GSMECemjnaKbNm8fP6lf/uLOA46alZmAms+
oDkYGOPVoMEWMoBFuaNRmeDBwGAX2+0fOBu/e+g5c6+lo8F1fERKVR561ZZLohzqorNh9sZ56KeR
xKXWuwD0XV0mlnLCf3x9Fj8HjgaTFrcr1i/10xO3jHabmxV9kcmq7L1rVdF5HnsnrESknT7/qN+8
XxDqAAbwYRal8oc1sU7mtliIHiHYa0yqfelk2am0Fm+n0IreDtKYj4SVSIb2Qy1Oo1fGf3jgf/Nb
IlcAAUdtTSX2w9L007UO+uKOmiursLQBKpWSKzTmxr+G9OlffX6tv3vUGWPYHuw9EEsfS1sKdGdd
LMvQZs+6mCrglL2DvAV79WI9xaSNZYHHNONCa//4k/7mPiO6MMB48eE8uR8e2dYDXC9GpwnTVlcH
i7bTXdLOGMMnt4jO2TKzdqUY1dGSdkjBNwVRQ8Hnl/+7RxmjjHAxhAp8dx9+6qX3QLt7ogntBJZG
THv3iANG39Vpf1vGGnrZwiz+VNP95udlxRQmFQaacaLWfn2UPejAetuzeMYZ6sBIQ2pAP7pl7Ew+
Urb//ArXm/hhLTPWYFCMFphNOKX9+mENJyQvHz0GQ9RqV2nZPSr0pH+oUn/zIeZ6MDNWjInp/fAP
/vTAlgxTYaUmrAjxhEaCRAefHK7Vu/P5xfzmzpk6+w40HfBq/sc7V/SL0hptbMLJae2nPGWwtGka
fcL2ZVXNH56N37waJnspZypcVBxJPpT6zDhzNU2S2DGu+FAmyO0CX6eiXWg7XyZw+27IXQSRMmoO
sqX/aQDc/Psp93f300Z1JNaLXanav/5oWkaFI6eqC4vc0YIOCKGWset9/iG/efYtR/g8/BAd/30P
94kCww7glmGrCR7DhaIBBF2PvnskFjBvaT2lfvyn4uU3mznvum87XBlb1ccD1GInUzIXURmSsGQ/
0UbVbjz6WQ+eVWdh5pR/esPXvsnHF8DiJAs+lN0DO+WHFyAWjgH2wKnDzLJKJwTyErWbLNWS77wM
7iMLg69tBt8fH5fGi25QNoLFA7Cj1CYWWfu9sY3ifsxMTgFdhfcDvYRFXtSYvGFKofbPhRwtrGRo
i6WHHwEVZKvCujX7BwqX5svnP9pv3gAANGuqEXuvbnxcsCxH76Vd6XVoAsIjeA2Kf4CAWfvCsFJd
/+PPWhdGNgaT34qz569PoWt6QBfMnOLW0eJAGuOyXzqNtuTai/jnH4U0m/WJkTOV+/oj/rSAzMjA
CCzF8vKj49HraCZ0IrAgsCZZ+PlHrZ2vDw+EzdGONgMrvmNRxfz6WUQeaiPaaV6uKeZELR1rpF/g
NAeYnvrXSpqLgGEt6uVaFjObzzB7zjc0usV9D8EUGjPP2Q3Gh+UEsqF8JF8AJR8/CaKUWqvfPv+2
5roZ/Lp+461cK20drBlo2A8/QmvPvZgho4QlMgosIVbzWriFdmr6KSGTNk3jt0FPugcp2pjpDhFT
27ozl9vYTdrrbLFjCBS6vMUmgNINcNRdXQwqSBB7XRDF6t2OHlwFRkYM+COnvBxhYf9h0Tb+/UTN
AZMdfmXasg19LGeMZtEoWJlbIIqCATDUfrOFtIaNAUfGqWT5udKqhA6GTIAAxcbbXGTL8fP7SEjy
aqb83ztJ04J6ziStXRDWLfjpPyyqXlXPTRobdehKJpfbrGvj5JpJaEd4Tdag6tKGa5fVCcHH+ORi
WBYbJDZk905J+t3M66epq7N2SztO3g8Yv3kZINegMEBQMHfZVuiJc2nL4lpVHfJ/wLaQvg6wZd9G
DMFRoi5p3mBpVXdtEr9Wc/LouOvjZU3HuPQPqY8OuSV+aOOsIaxgYvUKWyfByGRZEajXhIDOdnZS
XTdGR8pCdkBa/6jDIVH+V5OMYa1AiZdnt0CdLkeXBG9yaAPEPS9d0wbKX64JP5yywKkcSHeuu2ES
QCtlPi5d+0Q8GQodZ9sI79SbKWa37ihTfWtl5k7Kdp/FxVH15fsQaTuiVg52nx2ZyO6Eq14sSUIc
qk9B8yIhSjVuCCzJtJ3GzGhT5Fq4EC0ygfTVxz7e2cgdel8hPssw3Pa2+DoYNf2AxX+wdWLJqxuL
uOKVGQQEGbtx0l+lQOvCatFOs0ju7M5PN1VRvVTgBdDLsP5Gb5bbQqe1t/S7n2lpBI2p711xymX0
LQU3teTxQzurY2KbV1AL9kZ7HcfmpfK6F+Atm36FrBFquOnG/KBBd5rLdGto3i6KI6RG82WnTXmw
qHZDGvBFU5Hk0d6NzWWvi2flfLMXG5u0K649tL3d/M3GdAq00ei34B4unEZ/94bvi2ldDCt7nVhm
ZvSHAmDt4omjm4mdU/WXgGPgaVreU2OAYvVp8S5jdzaL2uVwmV+A3brDmxm6RdruVB0/mK2z5ynG
WrVq3Jkd6W1UbXRr2SJL577OCgO8AzBpDdHJHgcc1bJsAifKj+WyoAAx/pJxsReEpQbGFF255Nos
vfPY5P03MyHMFa4LHp/YPrgwCCyHUVfZv2i6SeYM0aMYs76Ksr7C58PpN9IONlHI3eWI9JBpwNYn
IVDLtCNtn21iidPSWwgj2GYr5zIm/MIiYKCqscIhx73ALmMincv2yn9EsLqFMH/vTZqAE1Kd/bqv
8dlMaCBgD7tpukPX9kLW2F/MIs6qSS6rBq5AAUXJMctLAsPPoiZvKy7H3WQAFGCZfMyW9l4fy1uS
v/9ajPawUHNtZfTOUHLbdMbOkLzbf6XYHoGmBI3KnjL9uVrFPLwm2NIOc6ogn1Sh5vdvyFQQatst
aQ3J997rj1FtYM2rvyXKOZlRF5QdN2FKA111O03hZykS73KYCZAdVAg861jnRKsxO+guVZbsC0ue
IbkSPeQC0RcPhcCkroj1XtHYCGT4MzB6I3RhVHxXsStCkyNyqoGSTyisOZabChiLTk8WFtPdwg1s
WvybrCODl6IBzlrcc0o1L9acyPJQ1IlFpsRE25GquSERDn7MuUjEi1kRp1ZkOwKfgdk2d6mdo/50
Mi9oUYOVsbWDfwWzqse9GHnUHswpGEPmm1w6zn3hElXRzvUVybZvSh+LJ69vd5zo963uv7qVOqHe
uGtJZqWb6bgSp5GyxzCTMVGWCkstki10kadqXsptLFmCtCG+rnBYEaJtfys144FB6JVI+MJNHC4i
HMAv8UTldbCgbqde3qRNcqvn34w6I4ZUPff+Gi8z3c6S9JvSfc5YVsnVBTpR/0WuXhfWqCcDw126
Lc4y8UUsrnGcTajvB6++bLoOpPEkqr3fSvKyyr5F/FCCWdGLvn+IVdcmLDixCVqHAzSB0W67gLta
JY/tKOs3kRCJFtSRkwbSRXnhzdiwMYS7F/hG3UcDKdbGHbg8jIf+TmunMDIhj0ytEUkyAAk5TAvS
GPBpMdKWWaHe3X65W/Lqu27UhLvP7rJLJmS3c+5DNHFik67qsLzqU6cdibyx4cbV7lVhasuunlXz
IJbum09S7tnC7BrSW+6hGzKIeuQVRfaLx8Y5gnxSZ3CIy3AgjxllB8vsNYa9AjEs2s7NWEXaQ1vP
6fNstiakRD11wkRM2ndh9iQZEZpIWEmezvIk0sJ/SLH3X1corihdwGvtTK/zmm0jkehLoDzLTsMh
H2RDgy4+cpU8o4dlgXeGSL36Lb6uvWIajURz/Eoin3ibFz58I0U5v3SoLo991mpoJThOH4bISmCy
dI7YAUPJ7migFDgcCvVCGV3+ZUySABad1KuiLJonP1bE7IlBnp0fMXu5meP49MbktbSj+97lhYdJ
Qdyivfg25EnSSTBVGdN1P4J5zqbCB305L4Pa2H7vW0GRFvU+wV+HBDXNA3MxMbLVOpCWtupPKYe5
LyToEarWRemFh2rrqFkV6eql7Z0h2BMYW9XSe3HwWx6Xfl17NIf9dFTPmLGQKJVacpFZ4lvWKbGP
5GSFpWPRmxHevT3Vr66UZVhxKLiXIFAeROZaIe4vglrxE1ubuivVVQkYDNyjbiW7HlEvOIHWfKN7
1d+SfYo7XtlY6ezFPMats2q0jRVMb3YnXME70oMfQBxmwYAT4oLRXYeeUEMnXmUmXktjIXoVKNIu
7aOFwLx8AoCWOX6a7AlMmUFdtYQWeZkHHT9hsrmJpQI+IfWpQcoAK4ZYpVmXEFxJbt1ynjkYUvPe
yGXI6XoRio48YtnmE2z6piJtsFk8wnWXIj4NC4pKFyzkOUGRSK5qWqggdnzjiFRwdjdzq3uXMBSA
Tqb2QCic8L6qMaNuR++FqXbABsIzbhxLikBtw+KrPXlzggI4Wr50SHQO05Qa7ynap+9RLOJHTXfq
t6W9jTQXBaCkiD4Y/hDvo8bOrqclak5ulSY6C4ZMIVY6aFWFg4UO4jfqRFSV5MmPzRWAcf2t6VJC
EIjkvBipke96OM6UQxqexGKsjnMzLReoQ9yN3wlORGNjUDtKZb4jsCKSjUFc0OuT3IvK/NLrFgNT
rWqZS3eTXJBiJfoMDsHGajvHDberrpuBmqR1H6NRG77YOR2/uHKE2olZVLjwG12FkzTnvzwCDRHc
TBxs81FvC9Q2aC03ZcbOg27bup6JsSgh19rTbRX5y5chNY1Q4MQNJndQzU1q4QnZDO2kvRnZnB4K
3UyQq2BpbhJ2w4nUnm3b8awF6AenAGZmh6lxHK0eOGwuD0mVksBFkR3anGsvhB/1D5pIBLhfAaCK
h9hsbkRlJdp2TgCtbvIysvexDrh7Z/Tk7GwAZKh0z9HYP02lX+71AQ1zGjfWg2iwjWMpxDDLj2e2
+xr39yHOy/KbQ9/qXmEIe+ur7/hZmTZjWnxnTGXtXBSc+XgCjKECP7PFbW+x+E6kg0AGhXNTFLp7
3xqlfyklOHiXmEike6NiMU+sNnp1VO9fyyarSFNXRIg3thZtXKEPz85YTmejlM4Wg/Kl6OIiLKGZ
AFu18r3VsVHPPiANo+3aA6/tsHc1E/DzYnOtAhv3VCgSzErHPrazXHcQjpNfRwQl+bZlUnOfkiCV
PxcaQUjQMWRo2CMxScPQwMSV87vQmuGsTQUid+CHL4JTyYHhdnZrNqLDne4294UpYGC6WvJttqvl
qSHoeNe21QGcXnE7uPZT35FVpmuYLxf4i+R/wAxk9aoBrm6HPONKIzqtL3Zh2+fBE/FFaQ0O2rl8
bDYTqtCjmC0dXTjjPKKyFwv8HDFSD1VZGQBuMXSc1mrhGuZ0V18MUggYhuhEAjOeSOackiK+Xexs
dc7gvCq1mp1N+LiMdE2kD+YIgCmKremhqzXvEBFhsPMEegJEwFearQx/g6mKoWeVSu9+cWtnDphv
RdqmcBrvIXGn8raWUdNuwbcl6WGUBo2K3rXeE72L96B9ex16HTBJaFNJAMmoNUDvwkmOZr/BGEGJ
wt0vTrauhTOT5zeLzv8ReXxGU9sW6uBEI9GiCQE0JwXf81sStUmyXRoRL0Fhtw3j8JFOXRC7mPIm
6qBtGRfV90IbjKvGScSj8itsstJQMVq+1AL3isSdxbRWQ4AZrXEI1nSGW7xw0J68uv5P2s5rR3Lk
3NavcqB7CvQG2NoXaVmZ5brLtLkhqh09gyZon35/bOloqqjOyrMTOIAw0EzPMMlgRDDij7W+daUj
oMUtFuvH0XMdGMB2dFuOxty12wmYL4+pNIJK2VDaGjskDY+Wabw0lITWLgvz9ag0MwHNUCFu2tAr
xsrKP6osZLegUkukOWU1HZmwfkaGV2wnVivHpggrXyRd8dINIR3eCTelULor4AIeLpuquw5Zc7Ln
NLI7llzhliPBESqJSDalaRBI3def1Nmdnkyt9hnAguIDO33WyAdcu2mlrzhQUEkXVR3jKh6IgR9F
Dsms8BLfnkS0DbtebhASK37cj95G0wrjOmCJoPc97N2OKiILTx1ulcV3X+EQH0dFFT2gqMj3SVhH
N5OE5cEfd8UO65Jxl8LI+Gik/XSrlJAq1d6TnAk5+OoIZn2okWZIMuewK4pcRU2jju4VfV98ioxa
2UiSBp6HpGo+gDhNIN4KR+zyuYkaJx2plWAccWK79h34L1sj/czXj1m80EPt0dTSiQrQyMaVs0CK
CFpYxDdhY6PcLMKD2kwvbqTXK6PBmqE3qeprBeHeSIRxGynIXj+ywPlFzqj42kHMPHZR/akNhvqL
U3vfKCt069FhDiTk2cfeHrOl0QD5W+LeYF4APZhPH51UPis9JOBEV+IPUTvBOyYEYNyHVY7XTy+m
tdba/aZFfcwihBpr7cn8RrUbb2vasgKimddH1yNYOxKZt0Ozuc6bpL4y2eTdUI/aY+oB2gwAUsNa
QJxQ7SohPhxKAAYZCLjwQSfK8sC+Es6NGRTXngE1lzEgN1VgfmvxAbK2G3Bi6vyFxea2ICn2S1zY
5IqyeNxocFv9xJ3Eppoid6skDbZ1mCQ4GnLy0OOh2erk4LLQrG/GpMVsWQPAVDs2KobVEjCsloiV
tcBda1pMDIlmxx51hwDDAHSXp2TMocyWSkW6t6OV6H1xuKwb0CJbEC32TZLJaK2Bndh3uaLscQJi
w+tyB/PYkN8NADO/AyGz904xPLQisHZaMqm7qI3zT20fdvt+IAUOWthj5Q065/2l9ZzF+IVrwNDb
Ju3TG0gk3gboCZ7b8ZCppXqlZ2B+a6Cn+0iAgtIqIi5kPkN+lLI5ELdkgPcz1J2EXAH2Goud17rD
k2mOALcpEq2dEogVep8Wc4XxNWazusFbC5RFwv/staCmOiz8Ok+mNTALvopaRglCKnFx6/Wy3Ka1
1W71vjLvXGEAR46y71oTy2cZVKbPjN4dCHDnBAnX7dYEaPKtH8Ez2tWcWqQb6TO1mvalVmzxwYvt
+LNOcopZWXCTctc4yj5oNogG6xVUl+6gQAr2/LigrCzModyOpdHw7rLZlRp1xS/s2vHGgFPDhLKP
Wk4cY9VX9Tq69eyoWpshH11VoeKlwOQ41COr6QiL2M7RhLrhlWVrgMM1S3Cprbze3Ru0KSUizUWt
h1u3auRaiVNrayW4aVNXZ/GJ+1UZsxqQQJqsDZiYH4c0C/0yZi7s87Telgil8AUw99jsYTZJlosb
Ox1IslRd9sxenBY7TVa4rtCaIZ4OjWBlsrAHSQRo+2bEMnTv2J19pFxf70bbmOin9qHGQFlsPKMX
d1psaXcFK0BfYVV35aYtzgNpBLsG08vHjD3Tih/oN5LcqBUKLhyX7uD6mdJwMAt3gkmlUsmgnq4z
iEwqQOXbDETUB+zpcKlZ4HfK9MOsJChq8iTduPBWeq/rv0REwmVbFeOHybGynU619LMRj8oxwy2n
Y2ZrSWFW7fYp6PTiGjPIuIms4lZ23VeOhzGdN+qnIsVdoLQi27SRrqz00pbrRsVUkGl4ekxdph9K
ZPQc2sJxwJfzYuJEpa4XmO1B6/SYjXkV7FU9jhjtA5mxZuA9w09JtlkSf0+tfrquGo6uSFMkz4y0
2HhldnLcW1OU/+hYW+0kArcrTS+T+z4RYqPrzLmOymJlRbkAp06VV+ZXs0vBU8x4i0DTczBQTXB0
G9vdpQFq8XCEOgZ7CkfTEI7EA9vfYCGPm3aKsZzDwydDpcQ92yaa70XwzVuU5asit8uNRu2ccksO
uTe2M4fPRzJ9dVrellbikA7NOHwSnnetpS1FaacnkLkZAHe4U/GUF7LggyIC8mGN9NAji6KgM+I1
ynT7EbPcnjSB5sozIwxMHmx/2YbA4OrhVmS42OF3wYZuvfKDHRLfTSIO7MW+IITXIQ9lJMx2cof4
4OWBvUscbAKpTdTQbrCb9roORPMwprJft9gQMAdkA6XLEkDT0QjItwzD6NcE1GbV5koI2MtWwRl2
+UENOGKjFgYHVxpEo+GnnjZJnviEbQNPcDnS0ImqXoUt/OwsaVNft8zp18CK9FqBsLntp+BGiQ35
YJBWvUNtgELScNVNoznihxFAMTAqpWF1wMjzIhfqisNZ+X2CUgxxJ7PjJyce+r1lloeWNKlbGfaU
jbPhq5fWP6M4cXYwZYXfW/WIJR6CmNf3+WHAEmGustKGcorStliDS+ieEm+MPmVuUv+wql9JDaTX
sjA76QGnBZTegFMTTvIlFFW80Q27PdRdbx5SwF73kz7yCentQm51WPh+AACQcqcM7b2aa+Z6mPfy
ZRQKSnl28DGEtUkM/JT5MV6OB76uMAjKgvyuMA3XQZkOYmU4MMoyIRlJqTLBWUGQwIIR1PrXgIw8
amsyoBJFxLdsY4zQlob91PG+1TjkDnXvBfs0qzg2QPR5NxYDwOsoUa8t8myuewGFHu2a8HY12bIq
O3RC4XcROwxtxTIatz+J9gK73lin3dauBHoLyxzxzmhhrYbcUFX2m0YfqbdlqDGajQCwV7MFeaRk
XOwEh5ZXTprOSHpjK0KW4NHEgQ4RHTNnFkeqKqb0CvmoyofDLZ+nXIz4IIKK8GY2eKmBAzkcd7as
ifOwtFbDVp1E2raN44/UrDgcxtwjy5HloONA3nS9wd4YNs7DkCOZHT/T385gpT32+fZ2CDJ1DWPI
3Ga5s9YQ5eKqJNW1jV86fLMrUrClz9lTvMPStq0mG8NvoFKeqLz22Bve7HM378H51lRpcMixdyqf
1M4U8AcGfQU+P1a2gLSHT5yTx2twONFWqHb1C7ph8YLVMPmQKN1IzT0J14IS6B53uHHTcpD5ubCd
lGmBlbaxynM9+VmGobZ3AvOrV5ZYML2CwDc8BFeammZXRNIcQ2F9KoAdXWFDKTdxBT6S7LBjZhqd
72ET21iVOW1zzyUj025tdw+DXMI8MJl/G/Lh9z3u4gfKpukmM9oKVnvWEvBSpwcYbOMu0s2ITHF6
4gpWApXlpis55QiarYOD/5fuxvGt0lUuGFScsxCCw0NLLz2yMhBAThyP1JBQWdfSNg95PqmsYaXx
REmBErMr9CPkpgY28eDcE9HG2X3v0QvJZJPrlpL2zm4Ysmyn8DBjXP8wBbF9P4wAvqaIio4V1u28
FrOOzdCZLNpSo30BHAAERXoEDK0G2vBBlUasrNQxtH/ECHxi2BpxfV/oAx+MmkMmybrhAMq0ueFj
zeGdGzhHkL8lp1aaAoBQT/OrmfOhr5yK+k5lNcHnyYnEFRBb9coVofasUWPapVPaQZQjToiptZvY
IiN6/FoHiM2TuJQ7TfWGLcCYGajeQDoShZN8Ul2jJpvSrG7DtmbNnSX9FAKUq2CDeJNSY8gNU85K
wgTUTihGrl3D4gs3oxsON3iRnY3Budt3GeEVtQGR7dNxPpAKBES9SVHqDyJI9SO5T+VjooUpq4li
ZC/IScIWdm93BNwAOCBMZAuWYCJObDXhZP/Rx1l9DZwp/6bmNkCtyIZG2Y0RFXlQIrF9ncOiZgNX
ieQaCAPCr5QkHaKFh1j/ZMZd9atp01qucfcXRz1x+TBj4nKVFWE/wX0BmpdPLzvua7VFKH5TO4Wi
r7Xesv2qUp0fY4yZYmJe/BWOInSPrMNsXzNMvquDohE71HpaR7BwWhfH0oapsonJ5Xwk69R89rJc
fleLsqRaSHAjKVgSuUzPVPW1bVRchHnH7baJEhNyh/Q3NR3jmYDk6hdoIfUrL9lZcaTq1dteV8xV
S6R8uUGsEuK5JSO7XTWgt64DdOburmFLR/0+1X1AjPpDmdUNqGLgd3wZ4xEgrC7Mm6jJkS30ZOex
XsLDZWyidnaIeOHwVEwu2vlK5Fg2zN/3ZQSdtW7INEt2LDCrL804WN4K4xh/LSUzHjQVnkRzvDvi
4oMbq41qyiNeFPjj4AxPAj6wuu/z0Tsk9TRVK91u0+omLBxst8g+4+Yh4eTYDwl6C/dOjmIm7iAj
PnRJmWo7M0/MXU44c7TphJE9cFYZplcY2KN4LTmANTYqp2HETOUFSYCBZ1LZ0Bn1QYvpcdM0nLby
QYjQz+ejhs/XDfKj0zfZQwUTZl+2OaHc0mlpkGZsaFIN5WnI8r/UzB29NNF2aCdYWRBVx6vh6Kpd
lSHVjXXgTNkDJY3wM2V4dtCeUpq7VuvVrwJG9oH6eQJEKMme1SEhx8iDLsF5qJD7oBjl96Zv5a02
DuPBtpI2Pnoof24pyHJ5UEtYqGfxiivBOa7Y0QNBF3TMNVYtNNleW36xC1YmXoIp18GmsQuqLgH1
bKPogXUXftOUMLnGOtw0q053KdDWNoWndQIkr9umFC27dYkMQXDGOAqQmZzrA5xMx3wDYoXeGAYW
kpXG5f/WRhBft5TGn6kIxPG6jsuaySJrQLV4VvWY9IX8jv1SdyjRGcqLoqPQJwq3eqSqqbC5G4W9
id3UcFaYXfqnWjXqTxg/63VKDsszewb71jHCYeKo37sBUsv6oIJiw0e+gIvnNMxXKGhYjwf6LKDL
SlCDSZQgHG4ITlMHhXWlZCK9ZRzIfA2DH41N0mbI2Q0NEPlGLwMOD1pos+EeAIH6uczS2IWLgxic
ChY9qyan79mlQg/IrTJ4EVVicShRqxkvE/zVsYtxahhj3QQfEdvx3aUYnN/FGB02VUeUkpd52b0n
iyDbga4wtRXsCvkdsI+gAJqDMkLMNgJvhiP2bFQ5nYCj0C+ZLmcoaJTMmFOdMuTYMz2QJRTcSIiP
+SpjZ86x+hgnI2cMKoMnE7NkMSknswWmanmPEdgHdDkePVApAe6tipaTo10DDSbZdIkFyLKAYEaw
gqflPjWq/kkBI+SraN3uDA4MHsIYHUfW03H5LAQ3EVzgh9FyqsfUc6PmEFuN84PNTp9vRCcZG7HE
jcKCYFLwKyiClZlEWb1nHQ0KSZiw4tcTdcTP2QhX58oRpd5cEdcUfeRTVAE6qkniuLLHNvFr1wlR
ojA+8nXPEcfXKKNrA7H1btGhwCm3RLoTZcasm47hZ06naE5H08firm/ckUUH6WwQHIMp2f3WMLVo
kX/hWhUQToKO6d6GcgEYIJnHtyzZ6Ny6s+OnGJt0N+saLTbZJI5ttbRnvudHuChBzJ8y7N24pDy9
fpDG2HMUFSRyl8wzc8EHYOdNw3CtWoQZkqpYfiziAkDhpMlhy6KeL1Bq88dUnNW9nhBaaatuTRtg
AblvnEBYX9OsziAnEdhMEZW6+lyh4iUNeSb3oojYDNXgAt31qCd2dge/vttXshJXqlKKKw9iwUFO
Ee+Cj1xJVpHuznl8dWPsrIG/bqIpZW7v1Ti4yyybOXLOG6KOQFxZDjFNMZ7ZUqr7LEHYQ5hb9LGm
f99VQxrc9DgVtzKyOl8JNQ7LBtbU65ywJwrmegxT2+lEM24cOMyURhU3UA4j8aYAJAUdTu/IPFh3
I+Z+XefMdVPMcZ6IC3iuiOMaFDjtNPvRU2aSwnFR+WLIwulCkNHjUGqMxRnDdtfhTd/QDrYfVJ6y
JsyVnJK+FjUnIo11EJwncGLvojDVtdJ6NOndxPcoBO+EmbBeMj4orJKxPPtl2N8kOaKpa45C+WRJ
G79JYSIEZ/GQ+N6AUb1NBguFkkVX6TihXZcuJx8Iu/heQIvsn0xVkj9i1nykLNdA6g5b+4GFFmFU
LHvovDLxOKOMSlCh697J+GCyOtSPbOPbu7Hq5KovI0QR4H5xdCWDdk+N6q4F4b1yC3jaNoqJtaIM
uGHKQTm0bd8cKE3wNBYxI82a0rjiD7Ap4hXRcszxHdP/h5bNUUeJemjUI0FjaXA7BWBW10pPjW07
DFqs3KA8EBl7FijFq6SarH+K//8/kCT3P8XtS/6z+a/52t9FCUE2jOR//9ebv3sUOf9b/itv/ovm
v3//MXG4mxf58uZvtgXOyfFD+7MeP/5s2uyfV//Xv/n/+of/5+fvqzyO5c9//O27YJMzXy2MRfHG
W40k9N9y7PlG/vWfzY/4j7/djC9F/lIv/4N/mrGxsf1dczCpeipeNuSqqEf7n438x9+waaMotWeZ
I8pc/hyh8b9Ik7r7d4uqESk0+EpMIgEQeTailRH/1d9tPLe2h8UYb5M1R+v8blWe+/6f4kWa7GSA
8FvduIIsfnYQcwdvJa3TVAy1wVwCECMT1wELj2sTMfI5JedbRfxfl18oZoukJI10dntR+BVXAXHO
Iykb/tj3MF5YLgGxJOaST11VFGe8OG/Fun/95PzPXwmCI104Xdk45awZrQgRYFPweYhSFgKZLSrG
fGVN1r2MlTA9Y2071YYLnThQCEvY1SR8BGyBCZFFK4980IqzIcpvdah/PdJSySsTjMvZKHyzabv2
Si85ydn3NQS6LARhf2QZbH6zhE5sDAiufEzc+1LpFPZijaKesf28lZH/dQ/zw79qViUzFXpoW/m2
OaCS68lAVLeQyNonXFXZ/0rU/dePLMTcUSctaqGO8I3Q6B6K3tV+JSRTmWs7VKj7vBqb/xoCr4EA
p14XQ+r1kwwcpNsA4Uq/igtc8b3RClY85B9c2B3mt/iqpeYz/MHiBI/iYEEJdLD7DxZf0eP7d3/q
PSy8JZRpZCdrRfjsZM0nFu4TR4yF6wBwdSbtXBLJiTbSFtMCydsg6txA+FoHXlPRpNjZVFfP9KVT
V1/MCgmbOi12ktJns8DRclezXsiBgNXb99tIO9FIv4X8r16BRt3XHBVR+uimhv4uJMdLvUqkjW7H
stHxrKuyLVWKcqL7mCItj680jqLLgwPItLq28sYknTWQFNZk7NnKamBZB24cHqd27hZPjOmluQQi
dy9wNJR+MLkKRSZBGisQu9AEh68mifollun0Uys7dCl8+aMDfA9PbKiZs4loYLR1F76MuQ1ftZVl
sjxy0/nwWOmRVyErBMdatN6399/FqXc9//NXl28zOItJn1R+KMLiI4f+nBuONbrFy0bb0v8RxiVl
InwBfmZlqAwDrcifHNz+z5fd/mKykD1MCMw4mCiI0XxSojr53o9Vfma+O9U4i6miZYmN9ietkAeP
DdF+asPWJYFDtb/s7heTRTbVjlfM1l5XlWqw8kC9f9KR3ckzjX9inKmLaYIP7BREAR+FsZac84Id
nkzKcr3bQFUKlV/vP4VNV/nLhvHvr8LSdqOrqkk0IVbLsK+GW04sm5+o0DT32NB1s9uhaYP4zLfh
xOJBXSwe4KRKJ5AEdJsOaqQ13r5UPjjaMDjUZAOpbVqeV0FErVdRf2YqONEJ5tXf6xGC2K7SDCIV
fA8WnLdz5FB5q9wLo+TMQ51qv8UIJ2W4R/XZCz9MywLa4aiTZL3FJ4ysP8/YObBjsuV4Bodx6nEW
A77jrF8Phqry26acow9KuIXbqY2Kp/d7w6nrL9YIQ0n5EAgIK9ZUdxEAl434YWYq08pl11+MeAoe
JVrIGG+xR4keZSr7T2iRZ1629tba9FdnXgx5Nm3EMqmJ8D38JHujJzH1exRq8bBVlTTSvygKtrpd
5ERgqOFJp0TBWEE/wjyUqnNmyp9f/J8G1GJaQAjUmZrGK1LKzvsc5Ib+o1cnzrhy6SofLmlGa5km
aCuKY1dAfX1I8H24JgDDPPSB45yZE+YZ5j8fgQ3S20FTZByUO0ZOzB0idmKoOMclYBypQbAKRYxW
yWjiqlwFAdFGqzYd0y9OYBvf33+2Pw8oy1vMElg00rEi58QHVannSMzwVCH/j6RyF2MyVh6cSArx
8f0f+3N/B2Tx9klLBQ65U2RsoQhduopTWyNjukYufGYOP3X9xewAkpSw5UFWPp5FZQMvmvN1iQ/1
/bv/84RqeYvZIPfKqB3nz3NkmwXSNa/tsJeE5Bm3FeFja47EnF/dYCXZhY+zmB5GK6+QmHcMX0B5
sOKrp7rV8jMXP/XiF3ODkQVJU1XzurLvRLuLgnB4oGCYR/uJNLujAq5z8367nerfi2lCp2QjYuTF
KARART1hqFAfdCuPwAoUavwZZYP7JBXCQHeIdIJ8jbue0+n3f/tUj1hMD4i6dIGatvSxN5gonVuX
tIXOAKT4/vX/PP1YS4+6V0pkHsTZ+qSFUtdjhev0W8jKCEqmZjCt+/d/5sRjLAFFYWaUCDC1EqQh
5FqvsbFG0unOPMSpqy/mAIFXq/TmYQkhNnhAvK89KDgKri6798WgD2wZI9tij1qGdX/AJ/6goHXb
XXbxxYiPMLVUii65+IzBqUGp7XC0ahdefW6wVwv+rhI6iRM1zd4YxtHheIu0bUjMl9278fbqEaQY
L1fomzGqmhf8U+CdO81uLmz3xQDnFLnJkG+WfpKP4k5YCkEPnn52JXaq0yxGtT0p5DpNOXc/9r8M
cF54depke1nTLIbtWKQwk0XBTqjOBSV+smEmbA37i67uzBPVq9ea4HunbuIJf0jiQ9HBUNZK++my
ay8+5tJsZDBwZOZHYI0B/gqC5G1sv5ddfTFSCX3JsMe1Aqy8FSIHQ3fXlXX27bKrL0aqRIaexSrt
Uiizqx42xSoWebW57OqLoQrEOq6NkqU77jvjA0q3Y8iq6gw06ERvdBYjtbDDDjkDzR7ijYugcNWU
RAtNbc/BV079wGKwKp2VgclGf6O5NdLdFuMXy/fLJuAl0aUySteJGl2QYlTdm3W5BbRxYasvhmlU
YEX0bGAxnj11iLolvf8aGWXdX9glF0PVJYSv7KtaAMtEZ7spAwURuIUm4tNF3WYJLLCG0dJqZJc+
MveRiVg0H9tRjc5U2E+81iXnEFojTNOMTonisMlueuJIzY3daOW5BcKpH1iM2BFVymREM6ok1SrC
trNq7Fdmq1n2ZVOlvRi0Vg1dWZunhNwoDF+ACbi2Ere/bKpcgjdAncdRFnAeYLi2CWNFJBzAhtWF
9z432quJWFolOGmLEgWdM0GHYl1rpKicAbicavnFiC3LwVF77Du+zvHnfkpk9h0jE3FB7/fLeUL/
w67NXnxehalGXtYPtIwe6Azcul6xO/hczPHW0vsw4ULz00paZ4bBPEv+6ecW4zhvOgPZfcl3JS4T
Zz0OOArJB3ZRQqBSPUegPdVmi8E8IWHrkpA2GxTSENQyNPHqmM5lUwV5cm9fdwNfLE/pTAxoB6Ol
aK88GZyj6Jy4d2t+Ua86E5ZihCEFk2jp2vV+aEV9cPCQXLZYW5L3dEVYraExUYxmrF3bYA/uA1pf
nOlNp25+MYp1B3KRMXoZhnQQAKGmTtvBIZH9/b76Gyb3h95jLb69nOnbjZHCbtDGPnc3/G31WcGA
1G67Crwjzr+haw+DCBxxm+Rh/aHQmo+KlcyCVezFhRZG2AHMeEo3IxhQezXNZpZ1I8RczSF19mc6
ddEHqROJcEOVnEJT6xYB7r0idTGMEOzORxkHQoyNgRAen9OHIX3CNJY94SKv8Gg2hltuXHPiFMOy
PR9olKXs0GnEKgEYCB73Qwhgfm8PcsS9lZip9d3DzmhcNY60f3Xl0LgfhmnE0GfaNT7hMYYjEkV6
2qpn3tFvnPcfWvF30v2rHgYLQ5n6Rs18+HwC0YeByogo6obI52lysmofFuZorVXEr+W13gJ52Scu
cP0N8Gjk5Hr/O5aJ8+uiPrNwmEfOH+7ImrvTqzsCf2Skep4X7K0m+UiQaXxLoeol6EFUF5PRJauk
SclOwIcI3KwusS+f6VEnfngxuY5jBB04DoVvz1HJICK3OqaZMx+dudP/6akWU6tFhHLWp7Hwp0ZW
CIpDfdywYM8JmBXZVVtP/eNlT7GYVJtaJVQDVKefuThUNA2QyuShLLuwkRaz6dAgg5jMEkQthoyN
UjjmRs0847L93RKClmlE7na6SYqv2Q3gfWQzZ/S27jmm6okpyVysXCCex50ZYhszqcfsyQmV5OqQ
iH1R05uLCW8Mur534Kr5CUDpL0GoIt3Saudw2dUX811gKrHsG6BtmPnDXdKN9d4qPPvcdPrn/rlE
drZgCuxKg0aehk6BRbOp9B9dNBrKmeuf+Nabi8Gl4NHIDH1qfHNI0ZFnJfLMlRmnrsfZap49X9ZG
i1GmWXGfmpCl/FTk1hFj5PjgZvF05ur2iTZaDK0oMweqZZH0sW8DY+i0egoQxxqks7SJU6xFmdTt
mVnwVE9djLMC7lrbJpmyV902vcbA+iP2yCO6qJmMxaKFjL2kicQQ7HFQDnt0NzXE7qg7MwxOvGpj
sWhJrYazOPJSfAzM2PW93A2tLfLuWQKeB7ho3n+IBUj//x7VWMZyMJMWl3mInv0GA0p3lYbtqO/V
TE+/YKCJyqMFZR3fWlfCecp0Ly02phG31mGwLK24bRFzTmdu5cTL+k2qfP3Jsou85WxG+BDlqmHj
4JT9xBdcMc98PE5df9Gt8co5xMqCSHaH7FPX8Txk1J0TZJ24uDH39lc3r7BKA/XTRERSVeajVgm8
qd6FA9JYTlqChPqxr7h44Q7+6BrxVtPleFm7G/Mjvbp1q+F1OrUR+unE4FwbzOVfMoSt+WXtbhhv
r+/K1tLZ4Xp7t1ZV5PlqhfWVLLD3O/Cphl+8VQ3rRV5J09tjVjI/94PmEUSsTJ/ev/qJycpYTFYD
4a6OqaQs1wRc8nDAcLgSCUbaTS9E1e0MWL7nwLqnnmQxWXmkJpE1oLr7qojtzYD9xw89o9u9/yTz
eP7D0mmpgSQcK9OgooX+gG00/kk8blUeNFEW/V7BviO31Pf64uCoivb8/i+eaLslJr7JwzSpPIyz
sVKRg9tYprUyyrgyUdRpSLoBSnTh9v3fOtF2v4M5XvXhbnAjGG2Jsu+DBAV25PU1scaG2mhnpuNT
PzA/5KsfAIgQYDyCQ1AXmMhWpiPTdJMPVT5d+AOLMY5eRa9LSDB7Utbizz1ghQ9qTZzuZe0zP9ar
268sXSTDmCuIqgS7s47Mt8TVz533n2qcxSiZuiHudXMEAEgQ5Z019t6ONPV/BWD9L9W71pKeneZV
asNigo+qEQpSsxa/IYTknEbtxL0vRYBemOWWGuT6HqueNbBhwdK/NY3KvEjKaP0OU3jV8kaFGJpp
O/f7qQeuR7ps/40VzyTWAzKuC+eOpRbQzYD9ezMZKRiT2HcgI+NKiIMLn2HR+QtAGbBMnBTgPlZm
MD3yGlCG/ki+bfProg76W+T4qplKLJ5Gx6Tkm31cHqRjEyxQy/Dlsqsvun+g9zOX3U583Hxduyuy
ATwXS3SYgJf9wOIbl9etVZUDP6A2TvsMFkV87CaNoPnLLq+/Hb5JjMc9V4JhX+DJvAUeBXulQFP3
v6Ph/3sR+Htx+Kr1hR6MrR01CTFlBFzBmiumI3Z/iJfv3/88if3h4/NbJ/Tq+t0wlbadBfHcPQvM
TKaabRTQJeNaCPscHf7Ejyx1ek4dOqBWAt6BJiLOws0WTIieEeG7NkJKMpv3n+XEhLEU6qEcbVQd
16NvtBhRRF/pa73RLjyBXGrzUhvGnRjqxC/cEQOOFeTgxZLK/nzZzS9Gst7hpOkLLj/U+ksVUdAI
K/OykzZ18QXLwl6CmAY/0TdReU+OVeID/To3wk693cUQ7ofJnJqaAiG0TQd4UjG2w7rALfroJaT9
numop17uYhwnoTlVZQnXyVYjSQKs64YhPjCS3C7sPYuRrAy9EyWWG0F2bZtt1aLy7Ab9spW8uvgO
l07kwma0I18LR7mHqlcD4BsvLHQvownKtOsRARmx33Y2ImTyAK1jESUUiS/pmyDe3k5yjmrpWQ3F
EPOF8jjmHqkutXsOdP7nFwsz/u3FBwTBg9aHsa8LTQH3xXaH40Pj8f1bPyF4hIz09vKh4mghmLfI
d6bKy7Zh6UZk8KbsYLuq9Nx1HLXmN9hWefyIIVJ5GXNNrWZ/HTVq//17OPWEi6EtU4I/OpsF/pS2
1YvVy/S2CBPn6bKrLwa3ZsBVTTn9n2kcOslsFenyI5amy64+P9Or74ON4Q8Cuhv6dRJ6R6O3rD3B
q2cFz6eaZjGqRaYYqpPxyhUz8Y4W5t6N7AJx0XHif4T+DUFlhRCJQl/zgl8WaPEVNZNoe1nLLIc0
pxqmjNj6Vy2ldDVg6z8AajjT7n+eVE1vseXM21HGrqoGuPZnfpENnug2qhQTi4FoG+PMr5xo/qUU
rjZNHS1KQ8+EbBTukxmUAnAkay5a3ZlLDRyuQzsxwknZO1AqOV7S1mbdJ5uLXoC7GNmYZagbAaTb
TxG5zVluQh0bg8tGFe7GN/2+6phKE5eLYxzEpy/K9ChG07qs77jzW381qmp8wp2WKN4+iqv42hgm
9apSANde1jCLMZtz6jaJ0vX2rcxt4gRGG+4ybPfLrr4YsnFuW5DfQfYaUvxyRSbWLhTlC29df9sw
etJhRVEamr3womuip2HXiCLev3/rJwbV76CNV81uVLVWtMFEvat0MFSZECMkcAE84iVo9f7CBloM
XQ7Zph7rATt629D9rgOCKcBuXLSWI+HpbQu1CSZSLxHe3kkSSMPSC2Gc6MWZQ5gTLeQsPsaaC4BZ
BkGw9+I5yxQwCaQZRJSkdUeF1l9W/Scx9+1DhJOudxGWIKjAhYNnPdqDW7twUnMWQ5fATj7nVTx/
slLYlrKHAh2A2Xq/D82D6D83TKazGLpxkXQgJzlbABjSf67BbPlTZMj7y66+GLrOhB8jToxg30Od
X+Ek/tSMUrvw1hcjV5QWMPeJiw9KpANfDJ7NRPl22Y0vBu6cJ8YCYSZCTiR1GEYYXSsChcRlHypn
8bH1RiFhY+vB3lSL7+pYXWUlp/mX3fpivErAILYRxx4MvCS9bmqyGldqrKFNvuj6SzVcZYTgkqtR
2VfpYD0Hsem9ZGl6bgN/oj8u1XCFafbeENnefkKuf51RKfOjVr/wG2svBmrujv04DHwGAZ/WV3lq
KvAuCU1+v2XmEfmHsbTUwekFIEYN9sveGHJjM6IMYVKGrrMr07zfZFFqX3Tubi4lcXoaFUgu6vmz
gtk2gDXbT3G8e/8pTr2BxZiNB5obGKKyz0p92MvU+Zi3Z3elp5poMWb10k2UBOE2nUeVX1w5gpfV
u9GQcKrxaFxb1QAF7LIHWYzhBOTo/3B2Zs1x6loU/kVUoYnhFbqb9pw4iR3nhXJyEolBDEJM+vV3
9Xk64cZxFa+pCqaFhq29117fNI9FntU9kSlAo9MhhP5l5zfYLOEgnlaOJgj8ktDQJUEE0fzoSZTv
i/WDzSqGoz+N1xDynaZk/hXMrYofSErIfVe4rQxubbC/cfgjZVwEgJb7bZpPy74UMd+q4EIAa6tY
o5QFF8H+WIykOIC8ve6bnlsVHINtdF1y5WXwg2WHcojhlFdbtqvUjl//+0kOe8eeTVCWIf/J+occ
bqyJaVu5K73Ntxo4DcJNF/UoHjki8wmWPU0N5yRHGnRugV9Q7puaW0mWRMO9CnPMHTLRPGVKzlcL
UL7vzMzLXvmHXU5sljCce9vYoW03K2zhNC6JmtobC0vTAZawCnaNzVB7gCboqirfGbc3tiSxWck2
9oRtitnLFJ0sHCWn+Qyt1/z4933irR+0WcnMFsxxtHZnHojRv1q3is/dEJCPPoI5P50IIDV+XS9f
//7X/rUk+NP4bVZ2H+XYYB3O/tbvA7h5KQYrYIiEmvxD5/f6Awk0klEmHgS5VfCthmv37Gh8gk+3
e67B0ACSSbsadLSq8adHCSyLPdSBAiEPOopg3nfMb5WGZliR4pPcy7SV/JuxFRSSfmjbp78Pwxuf
dCsdiwn8NUm7IErx4Ym6Ahx2BollX7ss3wrHeFcjIOewmNZ2+hXz8ufcV93OgdlsESyCzRpcI3DZ
BfPv7M9GXlFAIHY+fROP99qPBgkZbgZi2UNQex/zotmXc4a/zO+b2wDfo3kNYfFVz+SHrIMvIu9/
7fucm01hBrBDs6hCRJKP0EhO9Xq19N2+ojuyOL+/ONpDiwVgV1x0yfCjoOXnMjDvxGxvzcPN4l8r
g1ogWuzhC9cW1+BczTCBZv6+2+0WXdxOYRTkfoNztmj5Mwu9+AMSMEG2a9C3urDcrnZuQxFnjbQm
0WQxiTJuX18j3+rCltUagWp4nHWB+QlG2DcgBvcNy1YKhg2vHpoOAhSCS9ZzQ5rgTOW48/jbKqQi
BWoLOpgu6Kqo+FKofHjuizzcFyFsJVJlPqCYRWG8XUeBvUO+rgWHumbHfZ90s0TjUDaQHudR5ptG
fHLWtA8wAOl2TpjNKqVoGp9hyIvLvm1HBT87Vd/Zzm/2lYWgwv99nWrgkCo9YReQQbBmZumW+6Dm
7Ttj868O4w8n51YjVUyoiM6yhu5qsfpHCC1CfefGln1T3jp0QMOsH6jfHaGD0K/5FE+noHZFc6Qq
Xz34mcJSIEOXz48CvkDmGHDY1MONHvxY6PQbnYLbNNqDc0Z8Bs884u+89RsbDNsc9yUsuMdu0TDo
ZgJ53daLQfgMhqXZF8pv5VbL4o26KkIcdcCqnVCLFgBDgjmyaz5upVU16yWcq6cokyAcg0Yr7/NR
7cw9bbVUFVx4nVhJnoUXomHbQeKkhetO+159c05XE4H5L9B3mV3Bm5MkBzCyEPtsyTjdnNOTDUv4
cQvAGpaluw86FX1SzK2P+959uw2UpAnzbsS7k5UmhQR6Dp6X+0QYfKt/DSPJCr1g+71gwF/9QtoT
7VT+ad+7bzaBkbezFwDmnsGb6imnPdBtdq0P+x6+Oa47oBGBWkAkUPo+qGlj8GnO+T5lHN/qv4bA
A5ZsRWTnoS3gFMJx525xo/iy69W3+i82KUr9EpFdDM/GTKO7KOm6/D3d3WXe/WFv3Kq/Fjd5oGOM
0EDmk31m8LR7pW70bnrj9fsaJvhW++UVrQuGOY6yBba7V50AT7MVYp8FBAjrvx8eAAeuTduIKCvG
4Bsn9Uuo9zV58q3ma8a/dIAeIfB1QXgja1tfAb/h77tuk81ijdBY0AcVgrxOz97JLVReANA+29fD
A7fc3wdmhvm0DT2QyRt0vB1AMrlFu8R7ctO3BAX/dpr9p4g0gggJY9QKsbVv6iPwSQsWrFhAZmyI
C+asZh4fU+OpaoQJdV03R0FFOMNiFASqZN/S2KxqWK7gTmxAbpq92D+iaNMAbF3sLKBsNWHeGBiS
ey7KkH0xr7Nd3dl307rvArEVg+mFLEUYYdpyr74K4o4dehCj0l0Ds5WArZNHNa+QywcsekBjO/0M
Z/ty58Mv+ZD/fHkPmAgYcyM/ynXcH8cQjcRL0OXvuGK9EfdsfdhcGzhi8gExfi8XFFc1PaqgeNo3
LpvTF/0PaJOnNsymWQ9VCk58XUJJoAezb0b6mzUt52mF7fgYZYCewIN2UPpR6cp+3vf6mxXdeWgj
dRR0FREZdYbERWXjysy+G4q/OYCRiVtkBU/wbFZtcQLstT6CPvWeadNb33WzVoHrBsU0wHcVxlRZ
MHRo4kE75DvJxbeevomWhwbev3DixbiH0YclBomvCfx9li5sq/vSEMuAk9qHWZ8P5TPk3ezjPHbd
rkCcbYVfhsGaoCuDAPpuV3wEBSd/iRk4FXumDNvqvqg/+nPnK5yOIDO3MNFYppdAF4ib9z1/c/r6
A8PlirMgi+ZllMcCd1CZwlhUPu57/mbFslyRkIPAkYH2LF5qTsxnUJXlx31P3yxXK23PLS1wTcGp
9ImGdfRBTZ3btVxZvFmubcjjAoBVEGtp2yflPAyJnED+2ffum+UagHMhyKLCrIUP9THWq3eru9x8
2Pf0zXIFdplVpeJhdlHUH3rpsYPzKrJzzm+W69Rg+x0u51Mn2EEHcHaiwl/3Tcmtmgt0gKUuwXWG
IAQIPGBLqQIcfABWcNfQbNVckxwr53eXw7Xsntauf4k1+/73R/85GmdbLVeVXwgUlcsza4r2GS7D
rsziyq9JFhu1L6qF+8nv5zeo8vXslcgVzUCaA8uhZcJL+Fz+/Sf8eSdmW00XMnMGQskgzKTPKly1
4sYfgN0s82lX+MGizZoNvRw0KLDqsx5YrGRSOhvinVc5IGl+Hxu+sGYe1zDKLI/K6gDv7YDBpjoC
bGPf8NDf/wAgWFFtTYSwL5zgt9/5oI/Ho945+JtVWzHIQyKJHaeDi2k6RtVXOnvv2cK/9WU3i3Zg
I3glC6LtdSbAqXRQ7MFCdVfCCCjC38elryxcAQCUyqzzNEhFXnCQzrzbRBzhMf9/zWVbQResW4Na
A9KdFaCnyfMALqu9HmiwPHhRV+XXEQF3Ae7+/ZNcJ+C5y3UoASPytP817lBtIiOz9gscOclXOcO1
/JzzqLsqoZ/7seTgMEHQDura36fIG5vAVqWh59JzwK3h2Jjr6YsAEgWIz6IHFZe4xfv69z/yxsfc
Ss96PbJJuyXKmhYtggeUMlaVSpPnbN9E38rPAPDCjXZGrLo00/CFrqJ55Xbap/ZmW/lZBFCLlpJi
GfXqvhfLgA4a97pvaDYbzLCuXtANTZTRUbiTCIvweYBBz657Hws3O0xEcFr70LJkCi18MGVs1ioE
nrCDymTf6292GGRBaN3BNCVz8MF4EVABfY0aNn3Z9/TNDlOXMBeHlxyu/Ysrvk+lrq6GPNonUGLh
ZovJ4ZcCAbxCriuvpAXlEJLgBGAAEe3bILcitJWGZolbnE6eRtt+wQyFvTMw17sGZytCk30YV/kI
PWdbARyP+nQHJ4x9j95cumMYHoyh34gs7zsNam1/DXZDsG/KbAVoTDWLnHJPZGhRnlFwIP3nQbj+
nSlz2cL/sPcGm/VUDw70MTWHGSC24moGeuYntWbwUybaU4M+DbApP6mR5PDI0fty1SzYLDP0xcPT
2/Uii7zZgWrMoyWZl3neV7ICNOj382qteOAMKwVy4RWij8hfxctYE+0f933vzTqDczuUGREGzUd+
JWUMBFTmdfuq12yrEut5zxd6kVoxvw0SNbc/DFneM5u6fNc/fO+tSKwGNG0dWjycc7i4J8tYLTzR
fch3JXHYVifmRgNQxoKugTKMugcYBrpEdHT+tmvgtzqxCGVUPkVRkA0tILwK+CCiBrXvzraViWmH
2+BchgB0ryvJ4K9YZxbeYjuffgko/pOYC9ai7kzEgwxe2B1g4uyfvIrf8+t666tuVnFhWd8yS3g2
6ro/6lpC68amfbfNrTasW1q+WpjhZGId73Pmd8nQqfcUSf/WGf40ITdrtekRcSugtbOp43V7RtHT
XtsAQI6Euq5/hJ+TtYlQvOuSglZenkRBYcbDpQICDHjTVX0C6nTbJWG4uDuAGhovcZ2XP2jg4+ak
mqJS7cpjMbFZ9jUyBtrrHRKUAWRrZQlDWNwH9zVIMrE5XgX0/9B+gQ/fz+aEY++p4sO+F9/KvtCX
Gk9OILMKZDvNYtWPmW7Ee2nVf0uMf/iEW9lX4Df9yh1isokBH3SM1krLF5i4DTKNYBzaJ4Bskw+F
X/USHdVCquupaHC7HS6wscQKOfrHgIzggHvQUy+HKeznT5Ra3x6ruRczQIBymY/Grct3H/fyg0dB
lh4R9iWk8fRr2Gjf7FIlsm35GhBppOdBgcvmWIH0rgnMCpOGGf7z7zvY5R7/h7Gil3//zzYA/Haj
AGAMMgfzRA84chWFKXcu/icIW/55RU3j6e9/6Y09YVvM5mMJT0ZlRDZVTXkKQLr+FlsCZu6+x2+2
HJgphoh2KHKLXjBeCdjsI0+3s5GdbavZTdQNIGdSnOAzJmpaWdLeR6OP2+eut99qCQ1gnTGUoQiq
2hDU1mVRSUvFzrzr1oSuaDGB4hK89taMPwgWdYKU1L6+JMY3B0l1yelKF4gskLlMtJOfYhL92Dcs
m49ah5b5sUGGZYrEcNPAWB9L0o/2ReBb/znkiikJjQngp6bsA7We+LWAIvOy7903B4kogJ93IsQn
nTj9Pld474OEUOy9Fpk3t7nN9o821FEj/xCg4BzWt6yap5eqpqY6NipXcUIgp/0MCXh0r5d65TdI
YjT2WYsGxqsLet8/1Y4292UQdeaA3MX8QRup/INbK+CdlVwjL0XNcUCh1h/neyAnhUunfGrLAwoH
bXOwBrZB70z/f8ukf9qGNoMFdXERgHolsM2VIcTIgXS/VEs5T6DVWcMr6WQN3DHMwp5QGXK3kMG0
6FMriN6niWVbFSW6u2TBc7RqU98DQRzT2GIv3DfTtiLKReYOIjEaZhUznktIrUeSElXs5H+wrY6y
ZVMMRS8qK4PlPAPGfT6WkQn3xYpbKWVcTRKMD19kLoKFn4b98DUgluW+yjze8vczaIUNIIKuS5bD
L+WPuTNIcaL+4e9zqWBbNWUoR2OneREIkXiY4ARHtkarfufgbPaoDtryYg1skOUKQS/YlLJ5UV1e
7Spxs63f3BqOKD4PFmOvZX/FlLBpGNhmX3ixFVN2wO74ix2wedcriooomV23/c7mSbbVUoJQViMU
ijhujhbyDviJJiC8yMPfN9jLAfOHPWMreowGcEtsg2nDB9/wdFENHJMpOp/ldSXG4Nff/8rlM/7h
r/yf9HG1rh9m1HNH2k+flkkpBodoot6rF7+R8NiKH+ESKVxd4ZgwJnw17VLDOdRv/TV16BxM11yJ
n6Hftt8rgQwm2sYRnu37YZvjo45KhlhyFVlXDt/LPH41eqcJI9uK3EaP1FHUzSKDCjZ/gGlzk6Gk
7+9bcVuRW8y5RsyKcMaNRN1GXJLzqER13DUuW5GbGvQyNQ1hWTTG0/2sSvMpjvLy6e9Pf2PSbuVt
jAfl2siCQVTS1WuqVNEuB/SN2JceRt7LvgTgVuYGM6pRxa3Eb0BgmeR98Ym7TuybOFuhW82lcKWc
WJaXbX6UZbGeScd3njVboVte5wsZScOzPCjJSU9+i4ZKf+dmvZW5dXCobr265pmdBt0ni/PMeSLV
3nLyVugWIFtsPYnnd7Fn7lbhQw0O0tw7YdIbe9HW2AxuQgNRsuSZZ6YAgiT+c7gwSP8+M996+Oa+
jzeHs4zBQTMXrrwhVVEkzLTBOyW7S+r5D9voVsE2tWDcNxNS0v7QapeathqCFD5GK7zBaNTx00BH
81VN1H7/+895K5GzlbXlOShojkQMkn2CLECxDmJIVnSA/Lqkpu7GNtLV5b5i6/FEljzoSvhgIkF4
YLnPhsQhx0SOg2jolLimrdrHMer1TZWXfp0gWgzna3TToRz+99d9Y1/YOqWpUrkL7ZBlc0PskgSQ
3XzxIUn43vVyn1s426rlhjp0sfZn7Aqgkx96MvDUa5rlneP4jfmzNUyjJfdaJxzL3Eyns2Gj/ijQ
nrlvz99q5eo5CuEc5NMMXif9AT7z9rrpTbEvDPLZ7xHo3DFp+pbj6VPtElbT4o55O4X2bKuVYyOU
Q0HYsAxeKuyKVTH9GLn4vX6b4I2VtTnHpxL1EgNv7azpYo3cTVN1z40zdZWgNWZsD9wPhn1sK7Y1
TRvgnDKMmpGsdy2mPlDg+ns0sXXXFKJb7VwgbV4ueUizSMFX7MiVAImus/Xwng35n+co3crnKt1i
37/MojmOyzOgAvlBQVqx8/U3ZTc9+n0oB+ajXhhFqeJBeMDH2KekpfHl+/83U1eYBvlM4OJnFdrj
mvviUOt+XwWexpd96T9Pr4dFDgGK8JnA8Z6iBAZLTs13lbHplihae3U4OCBrM9ZWzUsJXF8S5qz9
8vet862Pulm8a6QqrlufZIEppy/I2pd31aLfI0P9OT6nMf19YKYmQj6kHUgmux569aUfmi+h5Pk3
uGP0XmIHLx8Tb5D+Z1/105RJOJvu0tjSeLOyC0bFWk4zgVxyRrUDDqApisb2at+wbc77WXDN59KS
jNu2zPpanND2ti/OoltZ3WplFNVLR7LKjPNnXpTiNFFhj7tefSuqM21I41Dj1WsZFv/4LVk1urth
0rDv8Zt17ARvFhBAcBog5f9ky2FEeyqlr/uevlnHaoymDhGIn4GGXJ80cgYoGlb7DOTpVlHHcLyT
MIj8bCggxkyA8R3AlXRi5w66FdTVawRHKzL62VyT/BAuaobLSrxP0kG3irpQGDlAvUQyyACK750K
BOo2exNNNNqsZWCsRDu1OYG13tJfz2AmZQMp/V2ZGrp1SgtFiVtoM+PDel34xRhW/3BVMal3ZuWf
z3kabdZr6NWyKzS2uULDtDLxvbheksmDsikx5VC+IEMbLPsW2FZgp/jgSThG4SRb2XoFP4z1XvbT
e5qpP+vr6FZf54qSgB/l+Rni82W+ZbQMHwLHV9jqMzHJNB/Dpj/6aEKhh/7fWHXXytvK2KpJV1PX
NH5WAJV37zMnb+2ozGnf0zfr2oXhFPkS1uvwUpMP7QDyQL2u877JtdWwjYWWcAsrYOwejubYC/Ud
4D33ztR64wTdUkVF38Pz2WFd5Hyafgyr05+Frd9jNbz19M353DcRG6iWNDOa+wmAgW0aB817Mirg
wy4r4P/vlnSLFfVQWNdwb6WZAo/TQA0wtatI4PtU1mMCldXcHxcJHsuVv8JKNxVLNS0XjYlXH1ZH
A/dphB8zpLUwHPsnqh2zScFXJB/EHMY0XU2jp2PeN0GegERbQOUnXFDcurgdiwSa+lAcYtvnfjqE
6HRKka0b4zToo3AEOK4vyjSyFV1TuZT+nA1l2dq0bId2zQSb2HiOJaKx4ziLMUoEAHkjbIjHpj2t
TEOssq7ON9doSZ3MjamHbkyrEtWcD0YCxH0WBTICRzU6sM8qGoggKbyS0pvRKbjZKjk5hYplX40f
CoBFnn1EefZbNwJMjQeLSaV0nL0l1aXzqx9s4m5JBz0VU6LhL1g8xsXgF4m/koBnFa6/czJD7PIC
NSt8nALb1yzJ/cqu1+HqMEGBq0N7yqe8IXAiq6wr+rMIPT+/YZ3naKpRxHF3Ajy18rD6bs1fm6a7
qCawxS80Wao4ikFNqkz1Ck/46ic+XJQfY0YN+U5obvN7FtUBzjRRLlXSe9YjifZ9jvt5PvT19WiR
CUwXGDn7Z9jvs/6KwDK0xSv6JkpJaHWDMCcgr4Ax8jX1QDkM01J65JEKj8cfNNBTVwBCGnFeYYou
gQ9kS/7kKPenO0NpiaIssoGFuGbeMOZp0UqfH4Abav4purlsjtLryhgeYwWx90MF+W/qr/FUHS1i
iQc5V2B/EevYenbORVNSzXluj3ArM+5kZU+/kkoF/bWcOazW6NDr+6XL1RPesICeC66S9UvHl/Wp
UPZVICh9rTz4Hx36bsWK6lZqPjftuD5qW/OneR1seaQrh1hlZKVuk64uPVg5E7jEJbUO6GEMA+9j
DLvZc21xm0CSI+5N2lu6PlJoSeg5LywyJoMIZnGuVdPQAzECWSE4khVDUqi1QB15bYPuHBCj7gCD
rpvPHHbN8THulX2GVlIXh3UNSvu1ZF1enNgcNuupj0hEH8tcT/S0dGVenirUMTFpB39uHiMqBbli
IFstoCfWZjgsUeRDVy+8pThw9E57iR6WoTzGETPruTV2qa9YIDAlMXdlAR9qS/I4jbC/o5TuVWuX
1CpElrIvB5CmFhuXfVrwjnAIQeqZHjzc/O+VG4focW768rqPorj6ZzUTDU9tqP3yhisARxAOqgGF
LxP8KpFI/E77QDyQjunlGDp83XM06vFO8jXA93RL2R/Nyrvp4+Q4HV+EwNCklYGEN6HEjOtts1Lv
ZQwrB0MIOMsHDyA6FzppYWnVJnruWh9vD2eLe2VBzDyIGev8FEdjM9/Vxsb+AR8zj45kUOE/edvU
48uKG29+gNItCk8kNt1tGI/IRUIZ4b2iAYIEqZJLjaxWUXTxgXYkro6+p6Zb0J5Q+vU0/P9vdGuq
+OHC89UmMR27wDNlj+6JlZvhk8AQqgOP/NqD0ylUpjfr6NY6nYJlgc0U8dj30WCJo0env+wmLQnU
8eLm2J9mhZH/mLti5mcGJO5wE/DuSVXeURfT+urLHt+lgTHofIgkyAFlEoj24rrZziGNjnz0OPCL
zRLoaxgwywqfLEJH0Ah7jeU2GglB9Senk7vrwcP+Hi3RaG8KyMqn53KkzXhX6qJcrmqPiHm4nA5h
QRLeNgZp4EhBUOq7vNbpEtpJp4HNg+dIIGl59Hxt/vHzaj6MHjIf+P4XaYw9NnUeH5bC2iykHbjt
Fv70gWu/XSQESTmyPlWm+qV8KAQTYBag+o/E1xweeye2oOezQT/WoZgmXCGjLk59PRbpWk0mwW1M
fESawjs0M2TNSxyM31crGvidzM8G+DKahFjM9zOJ+hQOVM1Boiqb1mpGOBh54ogpoySGgitcs3Uo
b0rlTXM6msB7AKUU8ughchjWuUXXdzL4XME5CBKCBBL28WzInEoAcXEEGHkMzcgO4LZ9wQmmrhfT
0tSHq6JMpIzv3NJYmQB5QQ4C1doJLnPep3lUr5ST/BU0IfoxqAMQ1ievS1ofx42aKXZ0XxUp18P6
2A92eAG0abzpSup/rTs1vLCwy1NTFC71edg+GqPxA2svPjOyfG2W8HEEdTTRodEpD1RwgBMMTTAp
6XUNbRRk+EsIE+Gy/ALzhvCBTO03TxdI2a4aBIdynh8XjQaAIPaGg8rhxdJ3OYpTNj5XE1Khoobk
gLH8Y1vWH1ldLWkkuc281j71hfsmjE+PC7oAswb+kolX2eE6KD3M8E4XPz2bi6Rq5Mcy4K/GBg8A
Ud3EcWBPZmkenFtim7jJL37ADIe6oxir+EsZc4ksEXxk3DQdhe6jcz0AtFx2qNewvq9TNzv9Eys7
IKmrzI+2dfBI8yN9jeDEHGtlbv01wmEFTMULBzD2Wz52V4wuD7U2S0pqn98Hc5313H2s0GFwhYPC
vw0D5U6ToCbxx2h+HJd1ejFVtSalZ6MUa2y8yxnGSSH6SJqiyk9tgJuMr8YwRbChnnO9ro8NytzX
oYfpW8Aj+tDnbZ34Eo7f02TWzHb0m5MBBm1WiYjrIWmZPq0tnIAYzBUz1rH1nngxQ2tTPsgEcjyb
SkroN1gqjd/VyL7DM4ulEKsMmd+Fz9A6lueBeDBaAZj+rEBPTVjI3TlYu65KQg7XaCw0DI+lL6qI
ARwBcgGTbigewrxcwySKI/lSSRxoNhhsorrGxEfMkWMkW3NQWtF766vylfdDf+cCjx4m7Z94KPt7
ThFMWltfCwRqKQmq7ugHpQ8sl0aIRCf+PKDIfTaNWpK611e4GYvbfJ7vC+V9rhTlZyyeI5EiPK6z
LRKdE5cswqdp1atrY/PPuaymlAHTnlZkGZIajEJUKcrievZ97Nwj+8qb8ZXBwibtIDusk5ks/RE1
A/uKXk59aCOvkMk4F8M5rLDTemvk38NsLHxgRHEcFG5+dlC6HybVDmDjsDixhTRd6tZxLtOV0uFn
Ad1FcfDHoS3SuQ7VAaCJJrGwAsTe0ohvki+RzBZUzGoocyTjmRg926eGePWZmmhKV5UvCSNCJAvC
gpS66RvukpZDY0SiIGnRjF5D+kIjA2rLciPKgTcHXY2NS+MpLFNqsCWShcjrETym5R7twkUCUWJw
8AEJPYwX/SYsySiaBdl1kROVzW1uUtUU3+C5VCXwPJGwMQzJYQlH9rmHd1larEAM4Y/Q0J07ltMR
tvqcn2JT9TdCj/fTGn8pXH3fa309gnZ0DuLClk/oNY1vEQ/y9mMDfwwcctFsvwLBPK+pvzA9YrV0
EIZO88dOVmt5IHmPw0GwLoYlb1SSo0ZKrbid3BCfGmvIXV02QiVgEwVRyuaFtwn3mhg3jZghvtDY
a5LCwubYYChucxC1vkqzkLRH5P8o4qhM2Ox7t42LjqoIbxAA9Xce04NK+DTMR+VHX0c5XLe1BdSi
RpBWIfZ7gOc8P/bemnWD1g+wenixDLrluNNxMkwu7BO0fUbp5Fe4vDQFT0MRDpgaYkCU5PvXsQx7
cnZce2HSL357jdsJ1ZDSivVXAbOZbMl10x8qs8ojMDl94tFmZaepYgWCV/R0plEkq1PBeZeOFb/v
UUJLPKnqJKR9dTJhHz5RFAWBswJztIepVlLnHP8LN92kXhuMne6sf6WKYjjkOEHH1BeVOxuKeQpT
SibQgaebnzUrDE0LItvH3JXIkAjcwZJuinV8yBcYCVwZEVYfXLWMx3hc8kPdwMeuX4v2peV6vO3m
aAQsqpKgObju0JBpOJm6RBCELoITQdLuS0O74YxdoznGQ9ccK5zXR08txWNFYvKRIKZAqLh6TeqF
YXxVLK3+AtY4hGpg54J6WnfF1cit+YA72nTHCcG5GLmosYCgNizl1YQhnoqIf5qM7X/OFp6tfdXS
M61Y7Sd504VXBQLxWxjIsrRYev9x0HOVsYqgQWbExCfQYsKmvOv7ZFgESQi8GE1SNF37j09wpY3d
9FkssTiUpuyQ02nqa2g3S3StNvKpzmHtie6+VvnHMSRekARlVf4Y5Nx+QhlS35p5QnQcDsM1DZsW
U0wqm8QR8a5ix9RhLhfvmuW2vGpIGx6RoY2qD2bux/JYNWEQYscOF+iAYJ+Wr1yqA7xp86dZlG2U
YFnal3hVAMLyiLR3kKYUX+bc+l8Fkxg7ZermibGB4CLtGQ/Bf0BQJaX1c9A05jDFl+h60HXgkrCx
wZUvh+Cmn2T3TUgU+nHPQdyEW2V0zGP4cw0aHvQe3PVuu7UR9pwPY5PQptT2bmFwSE1gL+WlNrJT
lSrrOZxOpc5x3wlIiBpAjvsTW2LcX+Zhul7WJrpHNoC8XpA4CcCXPSazrGZghYy8nhbSisQ0gXnC
oRN1aRAMkFjCJ1OGSROjL1HPts0WdIZeYYuLPpUqrJ5JTWfAHLy7fIAIPzHcgUa/EOyAeTeHh2qI
sWPyfmlOOIrnLi2L8d6DbvKAIDz+ia7bvj1iVg7lfWUY+qYu/Uzp3CNhAJF6iCOXxveYJ9/R0jkD
JR9/6NYR83Ytl6MIxrhNyrXDDqdCV34GTPDGaQA8pW2fR4YkQrJMvt/AL6zs2JHwin4kIeum/1H3
Xc2RG1mXf0Whd+hLC7PxaR5gyrDIIou22S+IbhoAmUDCm8Sv31M9vSs1RzO9q9iXjZAYTVcsuMx7
zz3meSqlWTbIPxaQs2mKeKB6jea5IDdLWWEldllbjLGeiYROaR7Y5ybo7KfZySYd2roOHCxsKbIW
5yJDZ5I62X0uCwsYhDvg4U9N5mx87gZr2K+yP+asz8d49gW6QeAhkoReBmPicAIAtBHWQS48KGjN
Y9qufeypFKEwEpSDg2UlyhjG5WuNQiRqytQkOVaWo56YxvXpOVLWUpp5O1+k9iKFwPBxwnQpybmY
DrLLH8FA8g9NDsBIY00IIR/TK8zlAOTA66aNaxh174U3a5yigmW7qtbZFvuIuprWaohdZk3ci0xs
FKlcaLWIyMJ0dsZkqDpzbDFkilAk68fOZc2mw+cR4BcVz4jjPW+GHVAGwqrPgEmnzyAcdlu3rbKY
93OVWCyYEW+GbA+MDe2dBY4K6AWE4MaePeRkd1Jwgoi93NV3Rdq0OgR1Pm+inDSPE5IUQj5Nax3C
utXdIKZv3bQaK/JE+yYeqcuTCl69+2kcWThgRbmW/piHYA7jDu/LWYVwQ+Q6plhk456ldJ+KTr6D
Oyp3KJSCvW7QOOIFT0LjLcHHvotRAcqEjsUj+la26fTonVzPv/ZMkz05q/k0CoX5S6ljWbk9zKPK
9B5pY2oPn6hyCMsFIamhgn0xyj5RRJBhoNkRhPqHfOAqUh6Sz2o2YxWc4V0K5M5cwf2lCpmnpmgY
QXZcdGGhIh/110nSOuqRDXBw2MA22hHpxlVQfLRD2jxnvUJBvSC9pXAyGa80HxOYO/YnU/XypsEe
/ICYQdh+tXzetQxAxTqnO6/Li6Pq8goadRg3LeV0vwpKQgGmGdZwUV4UCLZ/atoiMSg+z9WYDtei
dxNq0LEPmCVg9dcx2iaJZqs4lY3XRYhOzpMlp6+um7nbweAWKVi7UwsLQsZRgtG1nBLYq76vMJ/9
4qOpuHAF0tOE1mXYSGISTBO6a9p5W6XlEnVe9WxbZzpzr9uNpIxHZS2L0BntnJSKT3E64LCI4nYL
ZJ7udWBvLEqubdfnWHR5ffCEeLHVPG7rwr8m3owjyJqbsZBHT6BRnOUE2Mh1nrNAkq0IFFBVWAQe
p9atAIwA4g51l21Th0GE44/Q40DDej8bfqT8XEBJRSO4N1cJWEqfXKdASenrz3zyh4gO3tdC1VPM
ECZ+FETPeEr6PlT9On4qYSWWeBYKrEKzaLa1jGYokLbWGB1lNVxt88WHkyhfyyvUJ7im2BwQRL+S
KgEMgKqrluglYAmIizM4MPgn2Sa1ix9VHXRnDVyrz7goDeuqY0/KIe0Fmf0iRn6gCVE/WHBW1HPX
ZkCaFi2T3ojrZtIoS5W5p0vzFNRejYqhVdGUsRKcwMxspq7sEqPTzyXRIBW7IpngNHnMGKIanYme
OsTOnFLhjkk+Tajgcq1CUyKmjXf+xsmWIEYgvb8r2pKGOVXPKm3kxnPnhUcySJ0nFxcBUPWU38M8
eD/icoeBAwowbnl3Q0WK9aCpq6hnRbuBO/mtj7F3r7IqXPPJGuzhpX8xIjPthgQ6iEpDsCTJCQqo
Ja/bfY/8+EMbtDLJZYb2qO5gtDb3GBumlPWR1O14qRw9NqEL959PqHY+o2bVFz1X9tjw0Ylcx9oD
1E75DW3bHvvfsOLggBTXXejMkh8BsuqrMeNP3eyX1wPPvOWMFZvlUws+QDQzk+KNa36E59scTmDC
hGB6TJ8XVUD/4qkWp2qAlGeeAVb3lZr5RZUG2JcnkJUdQF65dyMzZAxsF/hNQEU9jEoBBU+nE8/X
vt4sSvfsNSvWLnJqn7MLI+eRRSoFthemDLVO6BY0qI/VXMz5pXB6FqL7q2Jc2Q6PIPZc/fmcQpLv
B+4hZBhG5YbeTSRQX21qJu9JBOfyIpxL6R9rQ+3eKi+bUKZgA/w8VOXELoCjT14ESdL5AQbpc+Mg
TXWFeHn0BGrZmjSxoBPa0TMc9+jWo9fF2L8EGHjSkZc5JZ26Sz2vNLccRpHLZsmyJr1BhHCzHR2F
Hpn3Gq3mWE0tvypW2V2kPkjXeBDkDSEjGcMAo6L8tECKaIDUzdVVK0Q3bi2jQxf3bVdnF6RYh+bO
kBH7bKnt2G17CDBUqBe2pM99KmiXAALFfKUc2gcQXRg6mnOVFS6KImmtRSVQn0jPJBSO0OVdw+QJ
Fp0hZjrzxvMAtr72A3LfD0vh9GucWeQeh7mzjtM71Ss2YTwj7rzxi6J76IMg241pWd9qXq/1wfd6
dZ1hV8KD4cq83Q9OV9yPdYbmXwRW3PtV5d51bK7XbTadq4us8GDti6cRmGjrtjNycWEtL9DRLYG4
qdyBXquz9fymc9Ma8Puw1BZ+feDZ771cKH2FvbvVO9bAxXhfsYLucH9h9zITmEiqqKbrEnjBS00H
dQlZYoOJVkkhXEBCu+8jotVqBB+gX8rD0TVMIeGhVCquapmaHcdqAZAUXPEd/qy8m9HJ8P0IX1e+
dVy3vmGyh5VMPaYWQvezczFWqLR9hRPscK8gD7vtlootcdbgCmHG33WvgxyJE6PtZs4NYte9XaWp
B4yoFvKuE5lR77Op4X+C0hE5Oikc0fowxakvo9SbOYJrF8wgWlVlMyq1Jv1UjLXJrzQygEUcdEWL
xyR3OnMwjlYXQdvqyxI+kCRBikozhkgBS90bz+2nqCRDw4+NI7ohtrkJmqhx8leOoYeOOE1VkyCV
Pb8NpMuhlm613aGRZTQcJQPgM3YBPPRLbG4hZjX6PaMMU5E8aOYYuPY6x+msl/fRdt4dRJDMbhSG
cReS5qXzXlHgx0ke9B1E0oUqth6E2BcaXW57JjL5j8Rg1nhpi8HOUcMXOrzUtnBZFvpKzd3RGdfa
2burS/hJy1XmyWzglrepqoZdYK32posmgwddGNC5M5GFV6WMFpd7N7gYUmPWQloUIqUPJS5MNPwu
rpS8Re5Mp7HQ5RQIA10F4DU21LvRbScTadRiICa1c1qowyBSl7wSYMruprZj5p99N2Gy+iIx9NAH
DE9afnIcIEBxPrCyvDHlihHhgr1n6xp3sOfjyDdyNR5s/gTB2qk6zU3kIs38EZRS+wSf+OrKn2Z/
M1br9ABCAgDsHpv3wXqyryPI+Io5dExqEPUjJvbVoGS8bTAru2+msQr2ZdFMaO8p8chtJ7v+yrGy
qWI8s/kbrsH6aVa+9HbSdRw4PZrFRMzR4npclD2VC+bseYXuMnQqhVaCVZwXe0enwJqA7ecVKlQA
NnFFlfcY0H68RvHPbzAWSnWYF2pU8AKdgvaJN0vhR12wmjRyAeGei41s6t8oXSZnw2mBmNNgYMEp
V+O69dAZIHg7h16pKmd9dAOJAQJd2w2ZpeVYNRcf0H5OaRMRJUtnP1CPFhjbtj3TgFga7TwZd2K4
djXsUJHNO/rpJabJ1XhjO+oBtV9Hl7wUsi4+BwB8L4d08pwogPmFODSGLWD3A7dW0QIICSNF5bNH
9HF9l9hSyfvBcfu9RQdst56rgkdez2hr4Z3U7G22VtWbgi0nbJ9Ndx72YiqwIwtZ0WPZVaMQ9mV2
X7S8C1PqkDxZ3bMNcjNhMh9Oc9rfwV5r/RLgYxqumRx5yKHrfrU6J2Y7DLhrkwll6m0DFAK9mi66
0DoaOm8rl5ZeZFjDsARYH5BYg3VaJbC6LklUKgsZNkiDdbEzk7R385wFXyulUb4bNg93qEPzO5qW
OBHpuBgIEjGIfanAGilCje2gxzye+EECF0B0d1Jg5FJmab1PZ2j6Q1Ha+gYd/Xro5Ood5pLDqw7x
J1qyuGx5ukZ1U9I3aKFktmFzk2skNtjSRBJE8te8MsMLqxvWnsfrZtyvQFPfWpOqNKEVIOlNT9HB
AmmusPfWvSbYasVCb0vTArimXtM1MebptY5M4GK5qLiDrWnFxD4FUl0EU5g5afAEYC7LDpnG+gE4
qnayHfh0LXifxUzR2LdZ+T66qv2q6xVbAKaBy+vUYmQZSdLMJ1bY2b/E5olpBh0qTAN5QTnq2GHe
O04lr7q5zseLrqNKRLlTIWKnHyxmR1S56qHBhI7hjgbzcQuLT7omNSn7Vwnk88WpPF4dAvg/p7Ht
c+DGTmGwhgNgzfIt4TAmjoISQ+0IzywVcWYwDkMZuRYPVSmqL4OZGnKxVqn2N2np16+Y1E9euI5B
GXHts9dz+xFEoOBXU9TU6XxNhiHVUS+hDI0wSMdaT9Lh0a3Av9i0pT9W23R0sC0LmTbwRF5dgMAO
ht2otjxoSeOMzJVOOhjB8WQxAMASVOfV84Ixc4jVRWCq3VfNxpd6xkqrFnPEIuwcyOxgoutPy1fg
xkEdUTGuACZJ2twhdhR3TNsTB6d0nlyy7WgPPfUsHS8DGFf2/n0B6wG5xyLLZUhdZwAbmxbqwZtH
8tg5zli+eC2YHBAkrGsP2EKnJl6XHuLvsWr8q7XPpjmmbTocZR5MX1dgB2tkC2Pppu5mdIhmKQcM
iGcJ//MVYT4RNGTUuVxGsqD9BY60GcxoD3OHX70GdgXYHrI15e+MKmtzqfH2LVZFhSeiV2c5m++k
BQoagzsDffmyIHJidpBeOaHONOizYVP0pnwHTVjbi6UKnSWgcmP8wLyOqQQcQOBxI2KxVtM9hscz
35BcT9Pm7K2Txc7qjWDIcNM8wso4W7cpJKsv2UTMGGo36FgyDSjeIhhVmvJU0qLHXEIXQP4cBVAC
t7U2wGTKFuReXIqrXtPishEVaO5Eu6kNewqZ2b5fm37AeKRF3b5OM28TPzflI54PQu4n37Ia58nv
/HhB+80iyVgNQgnajCffrDTYDTOBiVTho6IJU8jyutvFrmJANarn5p02lQ02+BPdJyxuSMbOVYmZ
VVu1ArQML5u9BK70dRXCJaDwwOCRSmwoJtBjBPyifun5zJakx50whcBykY5BZkyyEpENbh3njovT
OnhriaLdW+1LRjMur8oWTRvaz2ZYz9CUu4xHD7D7ITCYgkULZ3pIygwDjy2xaXM9Q5v94Kf52Qtk
GMSzRnvab3qwQqa4LRtZxyO6EPIEp7qhP9Hazt4hb2cBWTJAWiE3zpBZ9N6mFdUDxuMGX2lcv3p1
vLwmR0wB/HljHehQa1Sk0E+FwAWwMcFVyfhPhUYZAcYJjFEvSovdJUZIm0Cj74PvEbkZNppjhUG4
g3lI4QyRBA0wu7LKwcLJS6e9E6URzzVbxs8ggs67QNe5h8Nba3AJGKum/UwrUUbWVt55MGd99pKr
auLY4QdUdCuqPZyhLS807dZwIKtfJWbVzI+xT57nEWV7g1zM9r4wOUbeDmftsXMKvGm3LvIcmPA0
PrZOBr/Cdukerct4ESPOpFv3flY1n5bME3WUkSVfI1xwLKUIYncXlOgVmyNYmYBURqYxQ7k3Ixzp
5FGPNNeFNP60s1jBg8QZippG2AGaK98o3w9dSDtfgcXMaeShJAcAoLq2P2cFiT5m49IMl6NRxbVa
PemEc8fQ/M5YbmMsUWY9YN/H/SzRLA6hcgEYg84X3M5gp+tobDxSREUJpUNYLyvgq5qjVr0IjCIA
pu1UtResH9EOovXEsuuvzVKGwJBgV1g3uLUr6gjoE8u+vBKTLe02g1+q+TQozPL2mB5iU/HAR7Ih
kFhqEt9PJ3JO2pjKeBUlpccJ5wL23ClTQUj8dpgexhGeAyYsAnhVYdtQbn6DKJEMXLxsGO7hNEVP
jc/1jfbz+QtOFcpiCdnAuPdHm2tUCo37BSRCDpqCKwcLXXTfuAlmoQFixCxP38rOtSSalzyXEUAD
7zMNMovxqDYLHjvtrJe9mNpLKxXGJ+44FUnNNPvcsdLeEa9S5pF2GNvt+iDFSwJj9LrdTBAh/u6P
qoTQOMVlS3oyGveQEUOXa78g3fsoO/vi63pKwXA69+kO1oJsM9aMLaDbEV3Gg8dZnJIqM4kDs5l3
nwrMvd1eNE6IjZY8gzq44j1WykV8+ZiOWYQQRbGzKkU+l+vprc/lu1lmJMlMrkMaxDE72PR4Dz+S
kMPmgccaXI/mJh16X10xPN5uUgYse0ImTd3e+2MKBN0glFHGmgh+QAXWkltQZVDlhqmV+fucNvUx
8yDiiNcuwz5n1vKJTILXUW6XyklMl9s7D9yBCQeRoTvJslpViUAUZhYzvkovatxixYrQ8rxGXJ80
XTgbF5AnxT6VhxTzUQlI2q3T/TA4+plgaLmEY99qCvhqHmERM6h2SbqcYKgz42k8FIQES6IGn1+5
eVs+dQ1DUU96jOkZ8dIVhD+LqdC8QoscSbQsd6nqLd8rp89TTHfaNN2B6LKiavMowxg6w0zyBfqK
GjhygNs5Et0q+YWuz0eBNr+8rRbHPbWBBuYoOa4PSVVcK1Zgwt5P/r5RII3B9WlocRqAriYIVO9n
7OHc64ByLVzvtDPqK5Rcw7yZ4NTt400G9IWnsrhvujoFfrE4HYA90jsb7DuF2ZSBKEFYaCAgSjCn
9p/yKeswpve8FqUYfD5bDERl+dlpyPhYNmdICbTvyuxMvpocYSgNoEnV+0W3CejUdZt8dLwi5pgl
ZOCt8BIb3+B299AfgFuaq747n3e0+feln7d3dkSY/SmVHI+17yI8K1QCqrswB53ExG7QFm+o2wZk
r/EWp3+QOcp1383RagMxZDbBGgFUP/e1AiLcO+IzKleBMVZaSNje+SV9TFF2FYAP6cCBsDas3KyD
txwNAtdV1E+s/zKDD/mUjpxWwDf4EAsETYqonVokRNQs1UOsC4MaxS71iOEXWkisRDPlD54zADTO
dDNenSOy1Ra9UtYj7hvz5g0mc2t9kZtuXGLMeASGj2UjyI6idlSxtM7ZBX4t2/d8zL3byUUzCiqC
Dxf0yqx4WYd3OPkrK/MgkqkSewfpAO0h0NaNggyaqWRoa6BwMwTXVdz7GXtzdLncrX3eg8/U0XqN
R7BP30oxVXXUuhKph1zmANDGdUkRUBs4Yw8S7NoDSqFlcZ2DSHw+9W75oh3df04bDw8SmSTIV7BE
OYDkZsqk993lvei7fkLl1cCQpbdpfaXTkrPIGVuHxgHClKYNZ17dJtnk1CjUULS4GwBcS78ppqA0
aPJXr9nOZGkXjFd5F0CuXxvvmPp9WlzmxYBViZlKLhgbiibDjFpXGqGl83pbwwapOI6+aRgGSYIt
G6JVMGCHPpfalRwzEQ0w+KgfK7BHl5/IZf8dp/yDNCodJcURBWcxRLOgwgZn/avwTf/297j8H7QW
1lmXZSGYUgx0rc52TNNltdT8J8qrb2rzvyCsfzQWhWIegZq2IFs3RcG6dzI8pdshABUgRLRZ3sYV
F6hL0QLbr2immxfalqKLiwqhpJscLVaVYH833n6Rjvv3xGYf7UgxRSxqD6xbLCKgRRd5aWOqfpbT
8W+0K+4HRRWKf6Z9CcSkNaL6pKq5/boAMl9DMbQN/HBoC7jpb126j/akWd562gR83dJ5yQ7WKfHc
iY7d/b1Xlz+qASnhMyz+unXLLESYkk9kT0hd/D0dxkfz08AUJGNIrt5a1ZCEDNRsEABG/56o56PL
adkFNfFLvPeaBhUsH13hMaTwqPwnEv9/80x+dDl1zhGLnTfbLQb2X0k5hWNrTn/vtH943NFn8Bp5
qOsWj+KzCoIESdL137xhPjzrTTuOoMaeB4DaLZHLyWiCw6j/lhMH++hvuoBVIRui1i3S/9Shztpu
067i70XUsI/upnptygIFht22fVe8uk1XXne8zr+HI/zXy/I/srf65p9LUv+P/8bnL3VjuwK8nQ+f
/uO+rvDff59/53//zI+/8Y/tW338Ur31H3/oh9/B637/u/GX4csPn2C+DYT8NL519vatH8vh2+vj
HZ5/8v/0m7+8fXuVe9u8/f7rC0qA4fxqWLzMr9+/tX/9/VfpeS4cq4iQPsj8EiRC6H3/689/7/sP
nw/o918fTDG8vf5yN3wZ3vpfrlBfdL9cj0MJwCX7BdPML+a1/+nLv33ph99/dTz5GyE0gK086EmU
BGevrvnt/C3qur+5hMLPngcCRdbZIhF/ach//5X5vzG0xSRwPUE8xs7LWl+P52855DfuE2xGhHAJ
wWcgkNvyv47kh2v7x7X+xYzVTV2Yocdf/fH5FQEFldgjHI2VjzIfJng/rnFs7KtsKtzsuYVaLpw6
4PQUNKKmXw9O27611QDJJ0qTBRlncM7IYrT5yeC3YFgoCltMw1//dK6/v8M/v6MfPUO+vyEfx+8z
FOfko9x37gaBafCUPWMu32K47aJvP3/QcFCLHeA5IaT3T//5b9IfxWQ4h7ARkkEgPJcKDO8/uu/2
GCU71in4vXWdg8SAsqrmDob/eRvCILZMwMoRkQFjNIKDJohdNPrPb+BHvbkALVwEwGEChqmjAKfp
w1WocgPBVbf4t0ivDAMARnnLQWrS4Jc5eyKIBC2bHy0j60+qkn/9wxiQCVhcgkQOdIJ+2Ks74LiU
BZzfMhfVI/c0JtB4ukKeTndBP2964d5J2uzgl/H8nw+ZfgsY+qMgwi2MC4zmAtcZHoIu/1gnqElI
A1JFddKhDjn+v7r6vN9XkRdlW/Snl/IYJPI47PzY3bv7Yuvuu4O7946gjcV+HERAV6Lz188/1+y6
ndkN4U23G/DPIGF7djOEQ+jiB1+m6OXGjc2OPHeHIBGxh2+rr/OzvSkP63Y5LbfyKts3CT2ux+wy
eFhO8w0wQYS/7tHZR0PoRVPoJV3ycoMXfXkZ8M8lGmOcp6iITzIGlTRxNmmURjP+xUNn5yZdTLZk
WydkO23gqfuu9m0yxICNdsEOlMxtvQMcAG7e+kqOdG9vl2tEThyqg5t4l+zK2ZGtvQAjNEEjhFej
++7b6/uJ3GM2FQa79UYc+f78SmOYRu+7Qx2OoR958fltBHG7aw/9rozuqhCixIjv820ayb17hEnR
fb+bQ/OTe/ibKvVfriei/QLETUqO++nHpaQIxiGFcKs8beLr+yKkhzaqt9lp+losYF+gUQQLOalE
uBzWHcjDYZGAshqiJ9wBlNniR5M2Upu37fHChmCZRXc2nHfQS0Q2xBcS8Epji3dd4pSb8/9X0BDP
4SkHaAxOXmgeghsDSjU+j+edE2cbE51/d/ezzf1cf3w4Tg6WHNifWNgl4+cl9U/uGcChZzSbvDot
ZZDBqn72L5apVfugNrBTyuFab5UFUOJ/haNAe/nPD1V+gckh2B/nL/V2fjaYNG7bqhjCxqvhWGTs
BLpZAyLHBB1/6NKW7FPIczq21BffPlA1vORn9ZGHoXpIPA6ijIelAY+ROAx0vgZURS5SPHhgcfff
PxhI9iCZzLz4j699+7kWuqSf3AHf6psPZ0ZKrKMMGxu0od6HM5OuGE7aolMnAWtBRziXwuS3aoBt
W/XmDAPGeDL2Cn3kDr1icr3rC3+ztvspC5K1h75pvVDkNcv5pRHzvafMl7oOTq1XXCBN8jBWw9MI
ZDgFhBGar4WYn/uh2tWgN0rbbeDLDVquuy3oo0/Bmac8uAG5eNsiFAwUhXzrAtvFBPFyGfRGiQKj
7TSp82upQcQcQFLORFJ7oOC50w5iLwiXSAw85KBkcc1LAFltecuNuQN792LmPzPr/bADfVsMfYoT
JzycOiy4H4reSsGADpB3fiLwxI8G5aEHx6R4Ju9k8PpDMWypvLHo5JcMU8OfLMU/bn/nS4Yrhi3Q
YwLFCGcftp+l83rZQEeZ0NxtIjjISXT0LXi/2DWA5qUPdDlhsgK+iHAwblU/cyX8cRf6Vp5hD6RA
BQl48OLjEyVnYC/LLNdr1bM3XSHPJgeNabNm7DrNegnCJwZrMFEq4LYOc5afHP2Pf92HegZIHESF
eJwhZUSh+PF5Bk5qRknuW6rZDlz1W1X5+kAhUQ1JipAkjkk38K/6qm7qPaL4xiuNfIqJVoc8cIFR
CgTYwII8zgYoZ7KleWlU099DtaZ+Yqnz1+/UZQLDfxr4/2If6ZOiLlFH3I+0eEZ+HIDVMzG74N7B
9MXzqMEZLVoTY64gf3KPfHN2/uPZ9gVeVkhBAqzuHOLyj55BdK46nw1jfSrNGJdIlE+aad1v4sJr
qi2cvrH7sEzsK2Bax6rIz6o982Bx0xzOU2EYsY7BpVdj5e/y4TAJ+sm3Zj5B29PBDFP34K/hU7dG
lpkUkNwYKDa3A7EPI+DZI5fk2m+FOnlDkz6I4bhWs71U2UXg5dNdTXNogppsAYJpSZwvEujibKaL
Ff4P8Wr64dbL0iNxJwm6GH/4dv/8v+6Xrps3czd0b2/D1Zfm/4OmiWP7/vc9UtiN5q34cxd0/vl/
Nj3Q3P/G0ZkgPAQxBdI9dzbfex4qfiOeRC+EIgEl/rmE+N7zoE9CCY4vu3gWsQ65WAC/9zz4HQLn
bywQqIylQPTt/1XHw3/YvgETcoIVDt66AmoLhMR92KQQz0Bygdt5vxaLG/Lswem0TbLUwIgvsI+z
8CHeUZd62jcEGUYeZkbQ8DdHG6ifBIn8CJB9fyfwOWBQLQG/FB/W/LHPEVENVvS+0fM+tRh4h0wU
zzJofprF/FcHjXOIYoV5guNJ/nGNa3vFSV6NFeqP9CkXJmELu4QPIt/xLqebJgWJHFLJ8ujQrIvW
orbARUq1WRkrAJv3PwsV/9EN5tuhezhyXFcXqjL2EYD0Aqe22GFBn6/nIMlk8Ak0jSLpGrHPXShe
oKHI44G4/3xWf4A2/txcng/zj0XsX//seYH9U+nmuJpT29pyPwO/B5MW9CSqex6hmjn96XH4izb2
L67tnw/Q+7CpjNTmpe5ouc/z+SsmzPBPnQCSrd5rWfz0qMj5TvnjuHAXM+b5xP12MnF5Pxpupl3Q
kR6D071TppCOedqLUd6UMdRYYdPJR2bttgroe5fuobJPMn3R5IIliDL8xEDs2VYYOElwdPyGJiNo
WiC0YsyyLYfCohU2UN9joBwKuEI0WQvlo61jaBPrWyoZvRmR1BRi/vMV6OJ1C4pUWCv6KcXFxxWs
IU6nuzyfHjSmj5ve7R+U4xcRRsVLgoSIKabSn9Hzps9YIKYT1MuhDEA5VWDWxQvzj9DysmTmaf0I
aAAlwDiZZ9Y7Rzuq+sLy/J6AY7yRanpyJujJbIFGjbE7Cs4p5GpZfgWq9VWwiC0EkeiUgJdVmZyh
OtUXmAdtYHHl7wC8QjKzQJ7TZXgQITR6cMscFOW6mpMa6t07BAcfwH/V16COJR0f/E1phz4cgRCI
DqNmSKE2PXAlpIW8tnSxYAwhwQduAHi+1mh08md/9SD7Hjf1TECCBUG240viF80DKEufqOlF6Aoa
ZmgZ+xeXzdCTOEW6A/Wy3o9104Da1De7pQ92/VkjKIpPkx2uIXJ408jaAMPbrbe+XSAtqi3GqGKE
fA0FpBjHXWMKHyGz/CGjyxY3ylcnzZ2wb6HWGsvPfg1FXtai0Bva7dqvQVyNoGRXGZajzoUQEFOd
T2RI0cf2eF4QNAD+ZA/DBuGLuw5EDGAT7bHPQBz3AVwlkx4g5+pTsI9XsP8EfqB2Hz2K+yKwY5WQ
ovIfhxHqHmbVZ1YTsM9gyApCCniLQYM1Z8UgECcdIrEJrI0AM/WLxZcuTD78x//J3nksOY6sS/pV
5gXQhgjoLUBQM5NMUSk2sBRV0Frj6e/HOtfOdOXp22U9Npsxm10L62YRBAIR/rt/rsjr7Md0ntJk
fDQWMbkUQnJAzI1slWitVwx0wDi4nitr2i4aLjBTv4QJlNVanfyi3kGt+ZgSf3Zst09xkwqVUGfI
pJiq2S6KtJUSdXtAW8IlpHPA58AhPWAXQXCesMplisgx9K11m7f2xa6ZmuqZggmkkzw1ub908d3C
gHme4nGlTtkWe9w3E14gkYw9qzORbwb5de9PCSak5tCKe+kUu3Di2COPmZw8PBkbwjxVD/FRoRyh
eFf1ZWUMzc4OmpOkz2HOXkkgkwDq3EFVtqG4D1nQy1H34RS4OP0x8KruZD1P4roClL6sgz2imTdn
vU/EwJ4kPv7qaWJ5tVVsIzx+YXlmIk3KUjXMPQz6jcbkVDnZBqE6DDZ6etNnxbEiUWlGN2G/Ce27
EICO1iy+uqzUriEj/Rq2m77j26X9sa9v02rAvTbBgHo17PlNj96q/lOZW68nvcWR3Uo+O0X1M3EO
xeMCGSifVhMmcFWeKYblLyfPUcDNEDUNP5Oi8Zrox7RYOPLXVfeJKWZFHHDJlUMnh7Vd7af8rqDS
PnCEPw7uACMAw46Hlqab3U3RGL6mWKupSQA5SGI3zVpqpq84z1H/mk0rIk0usIQ9I28vfuLyOu10
N+lXBiQzwfGmooEiyHQfe4kb4TAsAeRE2W6Z7xUSgFI96Hh8g5Skda3vY9WhuqTaJxodUCG38JCv
S0ztfRmBefgw8sWfNYvbaAMqaUUQfG3n0a0cBi8puMKjs+qa3r9ey5zujXg013BvPMlwPs9pPdQx
G/OYOnWBB3it5fLOqEnkhfcoCZhw0cuq63xXriYtWtf1sK7QFtosdIvgOcfg2S/+4kBcBV2DW3o/
4+EXsSTTbXrM9Q+2fIubQx/DA4gVt3fUYxeJba2SaA1wWBf6SUbZSwOGERe7b6jHOW82hrq4itmw
6489hcRLQaoYzmHbKNsoRjZVzlh+qZy8u846RzUFQyV9ufRrfawJE71R9GcSeWNNORUE0Uz9NpGv
AvdAngv+LydZpndJHN04zdtY3IYFTSXhh1Haa8dsVoCPoGyRryUJZajxCr+yZwU3wJ43MkchMRpD
Y0F2Aq++/rFrI3M2bHD5wRLDWWlNtgUMuBtB565LEb8WzTWaT8YA77LWrqusJaoR2s9qGJoeJMqZ
BNa8xu54GnMCQT2LxjILsZ7y69w7/IFofhrDaNkDHLqf9NA5BFcHRJmlOXAva20NVC3ZPzQ5nBtB
7sTcKHpor2KlOZSqQhM7Lb20J60GJfuOphK6SUN82xgP2G4+y6ERW0zsF2IlR7CDRwEOy+/U8DfH
YnIo/7GpID2hOwizHMo5nX/ZLMWiNeACOMq2q1HUKDcD47TFIVzcX9l6fhoth7TvkhX+Dowz7FAM
HSyFqh4cc6w3Qo/zwzzVY+l2AFEgOfVg2HZD1q5Fi0cxxifoJG9zJwV2NSgJn8FS6+bKZvUhh/gt
HyztoVbMJxwdke/w3Irqs8psMg0J+wI8qsnD1OEOpHNtugHm0+DllicdHQ4l/wdGTOts9kv+xtWx
6pelum2UwY+70isxXkGVcgrgVuR+IE8cMVuKOHwKNUrxQgwgkXOjkBEahHocdTL1iaj9anGeliKF
OxTyOsUBiS3+G6ddrxz6nWl1wXvJ8X/GQXsvxNQdYM/XZzvnY7pZmOeobpLTjH3GUwebNYR+OQgr
zfwezUn5FM/leizqU9d2NxIZ/tKZtgJOK38ejQAwyUgwkXG0m0e4RsvFuRa+TG5IvlwdB3yQS/ku
bVRiIHjnwKoeRy3SfWQxYE2JpY4wE2Jqn0FGs8LL+VY6uD4JssLyGKPGN8hEYj5zgoPVFLVr2NRT
uZWTLl5e1rx3h0xdw8p+TTD0ELgGjbsdR8XwlHHkVSLbfdGr86XsxFMpCVz2jbpvsLmdlGbhfrXD
GwufmU8s+dMCZecqRk5+sQaWTCTMJHvOtiQv4nLjjLO9Z+OlX+kyMCEaJVzlISsySwhrk1PLXVkO
BKy15rbNhmpVF0Tp8egnTnXDOnicFuNxXsS+UHWoOHHqz3n+qlm4sKPuGWKb7rXLTMBlJimhdTzW
qZQ1feR1vxJsWk9AXjJoXE3nMjdtXgNpiNB1JsEvMOG24pdclEvmjP1Hh/fvvtCcJz2nSY14FBtt
/Tl0SOQSmT7TGXacDJB5RTa8wVwAPtVWyWEqp8azhuB2wW6p52xDQCm4MoWU3xO5hnswXJkW7EQk
xhClo3iptZ6mjFnCoA3PdpLVxSvmMnPGe1bWEO3n1NnjhxGWi90Q/JytAGsZdHyefgSDlz2UUzvt
BXgR4BZOeB9pa/JGk1Y+fs8k4lVfRPdLJRRuhVrCE+OOUY03hOQk3Yg6+qAnMnZ8Kwkf+q6v3goV
Ht1U3SIHuh0woJ1ppOE2AdDn1sAE+Va9vjPa12JkffDmXkPExz1804h+erImse8ArZ1TMUMbqMWy
qhYAXD3eRyU7pLVfFmWI7XPeVRh490Vw7Gd7O2UcFRT9JBTjWceliMEyNgiy6MA25DDWK1t/lV3S
nDggsWvqZ18Jwt7P9M7L6pPeFIwLeKEtDrROdgXtYq8kjxEP9q7NwY+U+9apkPFI3fG+zIg9OZgl
efYd44dI1pDoMFwO+rvWbxRS/h7RoUG8ly3/fAK9lg8uERhker+YhGvUYPFG7OziiQB4DO9oKKv7
EqNkmkU7Jz7Xy4wjUTu0S32WTX4S1nGsnurhYM6zl7KL0OWbPZ5VgkWZPawdSgngCrylHU8/aRej
/+jHAnJI2m2WWnmoeWCLvj2GNsEcSRo/lO/xUuyJfDCDifTw+mYEd2FW5rathVtHmpdMXU5GyVm2
ZazWfpvqa9XJXRsfihOnZAw5I2XP/fg9bw9aR1wgbjIvRBBWWLkGFUkPeEpamH5tjvs+A03Z0Pt8
3VOxjV5p7OgrZVeTlne7PKExMc8PXZxtdf1bLphPxfpaJ4I8Brqr1Dpb7yzxzSsqYVk22fxgsUT0
yW1SUWPGy5sIfRbF75r9HfE+KRitZLWebaohrsBfJDfNdFICtmFTbfmQvjIPmMkZWMRqqRb7NLW8
UPHZuFgwv5Ol164u/NE1Ru2mKcRBb6J/DUH+b8uBp/ijgfv5o/sqBf5iufh/yGSho3D8z3qh95a/
l5/x258Vw+t/8d+KoWr9YUrLNCBgsUKa16H/fyuGqvwDeR1ZUMND4XBk/bdiiJZo2ib/jsk9Jz/G
Tf9WDIX6B0q1ajmGwbbFtID//gOPhLwqgv9bXQFEQXIK4wjCN3lEGsu+iGeS+xM3/dBt0yYJd4Fl
Fokbta1n5YtxqKthPBejEe4sGDDbjsTnwQJyc4HJad9PQcJBvh+zM8ZmyWbZaD+UOlO2tcVGFKJc
OLpxBtGkdhrjMrCnW4UTzAjoCuu+0bPdny76X6hSkmvy9aswF1Q1hge8xfEc8O//JID1g9PncR21
29oZ4k+tacF+iLLcaSPcHhBrpEviOSUCNhsHjW/9TNDYhM5sWhdDW+LNNKviBtGFQsxc2+oUaWwr
2VYvEWx5P6Y/dNNocbz9uebiIm9exlYdP+zJiDclPvcdtI3povZl/Bsj4xd35c/fyEJs4mfiFtKk
8WWE1TdlTZ8c5v3GSnLoFVP+plJu6FfweLbzNBMIlGqzIesec5yjtjkZTFSwUJh70xzjTZ+EfbX6
+6v9nxf7aubQkG00JifMjH+92JkK0xpqR7sFxRBvGsdJVmFQtafRGeV6MQEfYG6ONv/4Qw3DZIQI
5cgQWI5+/dBO9n1nKVW3zfmhX+KuUjI3XtiReoJiknM6F/0WpgKwrH/+uYSUmQxJTdjwDH79XLo8
jLBY+Ny6zLizDQzYo1I+JlPD3aGW7St4099orLh8vwifjAwEpwuH9IKFKMjs8NdPNatMJ+WXjVur
mPalnrYNDMdQ3YOr7T45nGgfVhOIlxEaEBE5NdhQOlQ9NI0eHckYcNzImTFBsBv1fjP2rfmo2KQh
y5jIvLsksdNsKvIpnO+UJbYfSX8mHoyL6T62AX/wOv5ozWiC4WxqKzbSUGsWs9nWkxUQDYWS+USr
GGnTod5NDXmaOImKh0C3F1+DYfOazVa5Sc3QeiN8Bn2VjU2a62Hraq0Mv3VW0SIu5oNxlEVlP2Ac
iFgxKttAErPs1lWWqvJbhSBDlC/Xv9fCEhpfac/xiqKuHi3MmDYl69nBNozsjadOh13pdKu6aYZu
R9H1rGyzeRhfFZm2xorhaMPpOLfqO6jOxZuAtUq1dRMwkY4LNEu3LKb41hlQ07DWd7cOZTcPSqVp
wC8KMDrOiMKbML2YybK6QT5JnzCitSfSkh3UaOlnL2cWMnkxuJTP0qrVNVmXZku0dEj8SlbbIAia
p1RtnvXaJLkRosEVbhBX+aW2Z0CUaEsPmWztQ4n1kXSjBhbfbnlytagx2QfJ6DL00dhycJktuEpc
hVaAEQOLTU6elqfvrcyqk06sZEMYTvMWTi6ulbcQPfSiu23jIujcHBIUe/Ay6VJvMcoAaJAw9mGU
BJ+cWvQHGlSNg5OTIW6naYau1Cj47M30mFh6OPpdiDraRyJ9KMNr2txpzcGTge2AIim0V9HFkmMl
gosVS98xQstfGuVMtLTbdtADTvEUbkCCGOfC6PC1kLPYS70m7VC2e2WK3ufUPJJe+HRMJVo7YXar
0V+0WRIr9QelhYEACPsO6Fa+Do3uoy0XnW9t2atejvekEOpwXSHWWrwCGjed0+LBlk54T0Mg/BWt
rUE12sOp6CsQ2FUcSc9ZOnvFzxytrVwHcgH1sQ+Q+XSQeWkwX/RE6sj0/XQmatKCkOq7BzAPlu1b
/BhAQ/KSUFRY8QwuunOVp5052IW92SG9LjYR00qieKVJ6Bmy1rcGTW331qJq71OC/KBYV42wVcbb
BvvCiSxjv7IqDsN9WM0brUlwfTiKSM4FqYm1JJ17a44NsMqo+AwGJSICEgV+ygpxC6JZocuFdP+Q
LgNaFrO9plKvcuM8f7famdRxn77GTh0w7Th3QbfT21L1GKo91Wp929bKNwk/aDU5Q78KOM4/QM6t
90lRd/fAzVCyouKj5lC2VXNeSNsms9gyV7MTfR+ysL7tewvenKFF8oRYheBGJ3G11XorBvhHUsRO
bJdR/n4ugsbtq3SdVcU5Abe2E7aiEVnOl+nepL3bBxvG09MO9JbPi7GGWJ4914MTz57Js9m6lQm+
wyV+Wjhuk+Mc8GTYKatBw7yywk9Eyvf6bvJZ9Uovn4toC0FsuouCggNpbxOUBSYINKjPVr3OQSyJ
bSeGTOfsm5654VFo+vIEos70Wj1+H6ZGPQ+GnZvbodXgefSdse/G6MAkdk49UdvYsuJQBeWWOTcD
VqZLG2fFSrWD8LbomaTQOrufCuOxkOF0JqV/lMSl8B8q8+2o1tNet4r3bnjWlcD2eqEf0hn6vWvr
ZfwjTJWHFgjEhr0BleCJsfhkWzFH8LJdhXV1W41oOktdGg8gHwJf76HSymK5sa2SX8DOorXEzbER
vLU+ANPlt6YGIdB2AAoMQZAWEB/6bK49oRpF8sCNa60DNn9buzFCzvCi7m5SewkhnISNsqksTd3H
uC5DT2cXlruCpnm8az2yAp7f5I5Mx/SoVkF5VM0y3V6poF4mWlfakXVgXTNdFfWVw2ghGrQKBgZp
w1iM7Ffk81OWT/QPmJfAaXNfu2rJC2XDnWsrTnOnN6q1MmhE3UUDD30f+HYyVfuxnNujGHRIDUuu
3yxlMG9aSf1rtzzlc//gdAOT4LnYdxB0YnfJ+4oRRh6T6BPLTguZyiQGzLKkjVXPLMaOn0NpwAiU
4wvvEmVl1jNcSHQHlxzDfFKgCPtaI88VB+ugTb7FfXTJO4UYhd3k0Y0NOHkDaMXY0n7g9RB07pJW
rb1A6bL1XPPeAgDTPhWtBUqsV/iVpopSOIYbQwt5PxAfWQrpLtbi9s6mmP2ODesjGrmxUsAXb+ge
MC5ycdK1sFqmJF1jw4eomcg0Q7UrZeUcEwxGm4j2T7KYASp2ZALX4MtZmhbvp1R+C/NiN5KITOYX
J4G2jQ67rrT6RzzaxsrEUVe4QkewhvpMTPZHH8SXlDxuXzOy0q1Md+3Apn5CU/r3nLyN12Vmt6FQ
58okZTma+/exCggOO6iSfbvXnQ6zZ2a/y3IA7jfU405TYnNPSYBxYLkdD1Uver/ut7XxI8hN81ya
9fCQ8zZdJTS1wQcOA0QANCFcLzHRrRExqNUu5IbN52Qay5WSmJxPIkMF+d0lNxngSoCjtjso/KN0
GiB6zNG1hCJUNoUtim0cUaARKdAibeW5hNYGRxq43JAcap13+MApnJrBgimrZV/irK/XIXgbEs0S
6qFTCoQGKxpfCepJvwJkuVo06zFOm4eu7Fayat4sObAjWZbPamzuAd2GFzvMPMeSxqmuy9Ynd+oF
pUDns8v6lDcNBHAEdq8WGf+DdEGzArq1XWA3OgsAKX1gtEPmMAfb2lm7HN7jm5oF3TpQwVsHjs08
bDS/aSJ94eJ6pZWY3zJV61FzjUNjB0xr8kx6Vj0nLK1jd9KD+C1kd+UBjTC8MFbvUtN4lPmk+oHI
2lvTUOjuUKenzoQLBwfsthVj5o2N2Wxis/oxhFBYK/qK8f3vlaA6qGqCwIyp2GSTldm8ReWuNVO3
VY19YsfP2LkujT6NqM0ovpY16i6sy3ytjc5LhwAjlMjmGoSEnYEIxNX8PpvlOjKtaW2p7DnH7ske
5pMu7T1sBn2DugdbOAvNrYRVtYrB+Fldlx6dVAN2apbOa9I6963T1s8T/XhVab00SvWUtAUA16Z1
LqTDN0yB6XI2xDfw/hUAS8Nrhlh/LNUJhNDQLevFiUYeoai4sigQb9u8YSY2Dzunt6JDFpimX9rh
BJoTka9CkgLe/rBA4V8YZnBjW5abXSckY+V89hEdnKPa+CVCFjlJ9aBoTko4kcoXUuQ71aZXJMFZ
sUqzijk76n+4b1DKAIOntyXH8cMwT/rFgMwVNF2yobri3mFH75I91e8qfvxdHyv1RnbLzszHcxy8
WynTWp6AdVqmAU0LkbWK1ADMus0xwLALbrElni9KUw1IvThT1A4KEHQAgHIdTlEFAVzrdlIt1rxY
T9nUXhtHtH1vx8Thqw8dpfUhDNgQjUmenFMKXryqLc/RVDKBZ1PcFvFbzYVZhTpPYT079z0HDr8Y
mnhLA0r8atqC57dpVlVDZtQrGhFs6vnH5EQHAKUdZ4bQiDaZAubBa23AA4M53CwRFt+qatgWVuti
xKBWnMW4nJBM4jVz4mbfJzCTyqhLYOZN5rE0j1OZmptRYQMmlcHhxhQ9TFnssNMUuqpeQWtUlAj4
Sz4Iz4hEuC6dbHzTIXvzp+o0jztbuYlM5pTKLHbmNPst+xW3GAvnnh3FiNpornoBg6hwGmZCY5WW
L4Vs802VM+SRMxUc7gL4fpdIEzA64+3Uwv/da3Ax6kl8Q33wJngQcuxy32hV5FBtb01x9iya/BA7
o7mNrzT7lj1MAQ/1s3H6nYW3oHgUNljb4N3o55VeL6rHm1dfqQIKYTjBucnxGDRag6Fh1ndA29Rc
2SRkxFnRqrM2owE7ZrVvloM5tI/UI2xGk/OgMjzOTE7wm+wHw+QdaUUPCuH1dZX3G6OmkxOHyyZQ
dUI04zK6iRZdcTU1Si/cLmUNoAUDjBwlPig4Ml6SNNALCZvcDj/hF9Fw0yZ3wciyh2lkiCYqTNC9
nS09IR+lCmhtAEoXaPejU38jOud29p7WxYQRJLni7k4msFynN6oSeXYlDgM5hYtvi/s2m9itzYdK
wLm65sgEE5mAPacRqt9YO8Elin0KI4jc4LZz8h2HWdATj7WVg2g2Q7a+9jmIH4e0wWI+6DuzbwAL
svLkzU5xho1IHnjIqPXKn+CSYp2dtbdQj25Mnd55mfl29WpOqtja2kuVwJAfGghk+hnq+FZyd362
fds+DXlh3gRhsNPBUHjdkgKSTqp7GCL3LH+MiknD6zsrCG34t46R8Ra3cd9XXd+5VJbk0rVlysLg
oFktTF76KK1+xDnT92QOTpbTcvBp1LVhWdNj1uaQLMpypVoJ7o3RMdzexu+hyBqEs4w4f5MdP8LU
tC4KSxtaONR4b65xAwBlqI7jHEafNlAb5iiAsqOgC4+QR1fBQo9JTi8yPSomdo4ISXplgYf2M8ne
l5aKzivzq0vHUi+qqo+3ha7at4APxxWJgk9jVIQXXLultaUYN4mlBauuf2yX1twGueSw0igpYnZm
vYzqtRVnmG1o46MYnrNMU7YiUJz7fHquLd2BOxGND7AMsQr1Ag0KxN6l0oaKfXHUrdXETD2lhaOb
JpNKniTVSZkIQz2MZKS8pA9utWhkkyiEtO6I7xi7vGyPDJR0SL5Ks4JRA5VWVSgZMKJuN4KzOtVk
F9eaFb0mUFvuc2dMdpRILZfcvlqNIsOQb0Yw2yW3EUBPjl7j7BuNIj9iBAjD7NDMuph+OgbRQUQC
n8zDCLVaVsW4y2nrulfV3txLZWbKaKYzrwym5q01htsZqAJegPaUT3OI5Uo0Z2sxZ7BomIWEBG+F
lJPchLHuHCiUSbfCnHZjUIsjjuhq21tLdYmVK6IS1EbsYkmENmnF0/DWqcLYxIXO6cZMDA7IdZHu
as7f67StX7GXwXkj3n0ItDk8akZo+rFR9d9nu3U+ZDVAD2BWzJ6PGTZYLlHoxxpyPvloQGNuo8yM
gEKRPE66jE1PipmtgCyF/QwlpeANmhrpOdGgpHF0qZ5kuagPcy4IQ0AfxjAtlfwcSzN/c4oCgw7J
f3fRFP0cU+YAjI3NnpFbeCTSQlM0SPE5QE76IlomQsp9VaTjwWodycED99w2gPGirsvaCNIVGE02
HuXMmanP5a4PAptq2vjdajprxf043CSafLK0xnrLOee70F3076pKch/XWzbcIOXSntYrQ7Fj1yGG
qwY68t7LrnhWFWhYhrBE8dqITaLr3UoDie+pXI5XmSvSgWkjKHpaOCbk1XgPleDZgAcmOqPwIq0A
qQXepPcWkTLlLKvpCbxTeNLsRFsrvXyIIsoKSuasT4HW7TN0SZ/L/y0Eq+3nzKKtgB7NORj6Q67S
P5JVnN7Zrxu7fq6DbJcPXb22aFLdGNnQbk25XMwJZDsSh7gsSfutp+f4hh3tfGmEkzCDVdK7gfPf
erD4Va41HJvaiaxTFs6HtGh0xopjsbsexwmxLPotN+nsR2asTFekaXh2otS5gQ1K95Y1e5g2jXd+
xdIbrPSVE3j0sy4CY+kkrPRGaaS2AWeT3EAQwYgnWR8pBYhquSJUA1VjTk9R17VbLe6LczNkyp1C
59QT74H6fiwk6bUwRqSeWy0kgjdKcp+mmuT4M5Qk+sSw29rQF2B8VI6T3nJ2Tz0OOfr3aVTHe73R
KMzSBfwsR2HayQjf0+Pa3ioKHTSqYgd3pAaso0hTaGGEUjgoB8SQWWVpgkHtW2dtesqXRcB6mdiv
FdBajRVvm6zewJ6fd4kO+3XRaZbl3JCy5UnG/DUO2OkPRUjgaInSb+kQdo8/FX2AR91jDdZsN0ZO
89SFUcXIuL0SwMr+xpjUPlpRAFau0ASMg6KrylolePoSQAg/6Pq8rDkvnTo7r176pRM3UELy2MsG
I/CyJTeeqGjDeTQqyjmY4FSr4VC9UL5lnzhQV9SDNE53FEAdGvoQsIu5Vd4tH42eosdTSgLDbJns
wwgp4VxTyOM6fVz4tajQfrpAnOo4LA6RLUz0Jmp+WmfOTkNE75zaavrVsFeMH3maBGuBIQmz6li9
pHNoXwI607apqORxmQq6QmidG24cClYjd2lypNlFBmDfu6XsHp0uzTeZEbcUgCTUFebwGtjR95Hz
XVE4QrD5yth5Rnjfe338mMEqAqeeC+guvXUXhTNjE8WszjN17cAelPeJOTHFgKVmUCw2azf1LJp1
qJWh4coFoj4wVAtIL+P8RFRjsaoTtTxj8EpPFYAXXu4yfaeRj3F9m9uXqhVyN7amfBe1Gu6UURj+
rMtlPRmFuDEKXsKzM1UvSs7fqgkOX1iB/c3c2ZAI86p77Po4OLalcXvFwj9qWd4dc5XaDoCDKuVF
vZHZlyySMQz3vtgYECUjFyGv3MGog3EUFPk6rkacidlcIQRz1H/sAXvCZalpD3PjXg9Po6bnXoM7
4T5ved1ugNUvblhg3WLfkS0bI9ZofWwB/QzJaH10gD4dtyfG8lLNwdV12SWd4SoW2EZ1KKxLQOez
QOYvqpdwrmwf4o/9hrFdUlzGkWETRAXOVSMfzDXEMeOmIBP/qE8o5KuwheSj4Lfd9RElgYqkmynS
xbw1TdQR3uts5zUsNq4ZJuq/MBD/f+r9G7SAzpzxf5563zfx/zq+FemvY2/+k3+NvW3xh21ZmiCA
T66FuTczs3+NvS3nD0NSxKNbOsE87U85GecPqF/k/iWiimqqxGH+PfU2/nCkCtuAwI0KpopIyT+Z
en+JSui2QTbDuGZ1SMngFP8y9K4Kak94D06+aAbj4phTfegIpZYAJOFw/+mq/MVY+ktY4l+fxQCf
xIfOYPpr2308ZfAe0ed9C48MnhmlODHbyrcBHSDnNJG/i9v/1XdjUmkLxujkT/Qvs0pr4lEorAo6
YwlZbxh1BN48zTkUAuH9+6/2Jejy86uBn0DKxEfp6PLLDFiPLbhd2Pl9HcDcWSht885ssX+wRikw
42RBcGoSu8QUlzSt5f/zD7cNYv18tGQo/uU3nJTYadkzT35qFODCLaoAIbypBd7auDyphmjPqkzs
XZIFycfff/QXz8TP702iSWUmD8WBL/7rYFYCC1QMCwBmoCT5iY1outWqPv7NhF38Ov+1rh/DMQOv
h2Fy7yCn//oxVjZnYN26CRs5eY6SHeOR4m8qRPJa3iO82X7a2aSlzWxOz2bLmRBz7owXeUCE+8ff
WEgG3zpMDoNZ9JfET9DpXTLlhAxqBRcHmrXijVFZ/oa3c701/+RF+fmFr9l6yCGg6zTny6eEklEa
YNbJR3VcvqFtzZipWjrf3AYkLlOOsS2idccYmkInzQ4fGG904jeX/Yux4ecf4hpUZr1hNEiP3q9X
HdsH7pGOP4TTcwC10SO/aTP8WTmGCQI53YEFsJG7f359dYuliBQJ9/PXyJiNfq9USzb7sPkmP3TC
72J2fut6/ovLy08HD5x04H9+iNNVFg0IxuCPFQei9GrXZSX6P7hVmLearPvXDA5L/K/Xr+n1iiP0
9VbREPD6PGTsGJjZb9LCf/EIYoWxyBY6PIPUwP76KdIEpj8I0IpTiqrZso8DJpA7v1m7/+JeQDVi
ebOvGA/xNRfcWOyIdREw9W5tzRciHHAW93H5OJuaujKmTtmYlt795g78ixVck5ZlEBZngVG/+pi0
lG1t3LRcwfFac5MxOw0HVhsSm9pvVvCv1qLr3c6doNNTDCoFC+l1DfqTZypDmMUqDd8O2RiPKOAu
7c22Sz1Z2UujapTv6HWxmcSQIlFkQ4Gias3Jd9FW7S1tLDREFSC8p51d0vm8+fuH4i+uAyZ93Pmq
jhlOfH0olmTW4lBqAEnQu/ccuIs1pxtnj70g+s0P/XMB+3Xp4Ye8InIcXcUfpH5Za7tBHdqSOkTf
NlUPhOKGN8tDrAx7oYZHY6QZykgsP6+iQ6oE9T9dXSHzWHj9JGsrAd6vWKChD8TMCJx5tWXQvyuD
nJECgvnfX87/2IiY4D15lfAZGrSoq0Pxzz/1wEje6uKq8xeFNqmyqqFmq0Kl5yocN5qt+H//cfKn
P+mXa8reG1US9pKJ8YUn9dcPDAPSp52SlH4+61HuZRNTNE9lNzG4bdTRhxrZkfyslBKpADtbhuU4
szDYqVhZiWaNaqS5YcvduJZs8sO9hBMJJrQ2+2PGfLXaMtkFRQ3SUaxCEG3A8ZGGr93zWAHR3hNm
ip0RYMwJpuuZhdZF3OdWGYh4HY/VYB4tox0+UYXBCS8iNi/LFAXzcVmc3LnGGGOyQriHVn1u00jY
ZZCdcNxo/0XdmXXHbUNb+hfhLpAgCPC1qjSWTcq2ZMd+wbIdmyQ4D+D06+8udzqREJeqg7d+jbNQ
EIiD6ezzbeNd4U1s8J/6Huhw6JA5HM1gI5izAxwQdPZQw3lwPW7Ak0jcf0PFUJEHk/rdHOjsuwfB
BO5P67YQ3LJWCH2CieVwqo3MByga9IdCqiXFo9gCfcxMRFR9qCedQ/VTAguN+rwaOH8kDScsC63s
GiTiUw8vmuMAKPXe8LlMZJ8XMOhtihbVZqdkoDRh97VUpS/2YPzVdN8K/BB4BCrbKy70V1B2gbnr
Vb7+GNJKwxUDnPwf8LCAu6/BQktvCR63szsFcuobfYKi72CP1fArYKe3wympjXfRQhZ4vSkMSl1i
32wpjJNQYtS8wVsj1FE7kOkimCelHWFl3KR9QA9m4j2SLtHkT3vkBOEHW4KzEx4Eb3Hdgz+AKe4m
At/AO1+R+gsgqluNGrkCJWwnw9tvEA152R0eBApx1eCZ77pniiJ/Lz0flSaL+DSOkFLj9ADT3Ctw
17V8D28MWD+K0SfvJClg+NyAhwxzoAVca1gP475+EiQgDVV4IwXrHgKs6XrsYfa3Q5ov+tqGcCK/
6QGfxdN5KXs4MuHVlNzDKjEQ6P5qxn09euptUE+rOqLKE4ZS3VaSeyDwgYKHVXWgr6NgVM2RTWCG
H3wsNQYaHRU8FGnK+nu8yPN2xzCaj2uJUoh7CRHJilxy0Y/HRgQmqSDFOb0DoK4H5rDIaWIGr/5e
wsaSXtXp4if5BNzpUnbDgJpPU//Evr9+wgKX1Tc5hzl1utYgacMyWoAC5hsWXmeF6mDtV0ldoQSs
yb+PUmgkjet1/Ir0Codp8+koDdxM1f+EkZOIDkPZIlERLmhjaTvUvGU6w8OiyPCQiORVF35Y2KnU
qJNSrwe/wae96gNQch+2ZUMGF9UAwFscRmZgYcvbliChxwfkSkc6DPBGlQPhKA4JgCbzkYaAa3EA
t667RqKKHjWZEOijyKbsSDyuZWu+ixQs36dhiSKyg9d4+9SGTbj8AROy4d0yoXgL6T2G9aHKWI75
26pNXROws0sEX4ZUh1opZj6S4PSOGcO3fOcjyfEG6gX1iQ0srFE3rFGk1dFg+fBrsfxPTwz/b6r5
/99QG6e79flHBBQ31S8fEPC//6WbZ8H/iNOFH2diUNSCf+iCgv0PxxUB/I0A99v/87Twf0kb+CfQ
OcDaiXA5C34BMP4ibXjyfzwO/gYO13hy+A+S+ZdHT4JmBWBCgE283M4ilLYRiSz5sWLyU9oiYQJF
lBPsFY1b57BMYdLShQ/HjvEfbEb5fl3+fDayv3mIONdva99vdDDN2ZhPx66TOeDq9VR+64bW+28H
/7/HhVnbfBHmmddGYj76pV8mqcqGt3xqjk6dP02C54eWWrc5N2oYjnLZzVud/9kDAvGfrvP/dNy6
Q4gsyqbKRP2xIs0n2Je96xu8Ibj1+3QYe3auZsOWVj5s61BqvAIgkXLk3P349bZfPr/802/rrJpB
uzvrjjfHFKW3ewYdIoUoamoLvK3yOclBkb/m8Hh//dfOTB+bX6VQB80LeIwcq2DL97iMc+zkMBVw
a529HKcIpVllwVdzNBB4fxFVT28nj6UXHhbO9d0KWbZGExKK+AqD8PtErZDPeRPSiK/3/eXB+p/v
YMXsQgMzkcgzcCVbIU1oZskgsWvmFHkpv95XAsWTr//Sub/DCuGAD3JGdfxwnMZZIscDt21fwbzy
9dZP8+af8/rff4d9Tg9htTHBfak/0nBVH5D1lUcoc73rUa5yufAbL594/vkNK45JQ2oDDdx8jJYS
BAmBY+vq1+Tt7Bt9KCIcr5tZgNU/e/68Uyk0P6//bWdG7lfN0LM4XERKYUM/ePcwJWuvtrWGzTlM
xtwat4K8n1DTtOD2cQ8PeIaDEaQqIxJ8bo1bUT6XQYbHcDReZiVAmupNw6XbjvCrJuzZoIQ9CyEV
Q9NR2NAdXDDhgACMmVu/rYiu1w2m1RA/HnFJAACSiZwcu0IsF4qizk1W/+WCsebg+SKx0B3LKTsJ
9Ycme5PWAjWt4LC/c/sTrMAuiN/SpWLTcQnzn4GAITGMQS8Mj/W6+08kWLGcVT3kEOnQA7+C3C0G
PgDhhWjyNauC4gqsBBSKpEV/N6+62o9pWyF3VqkrYMOrH05/nmdt2MhDVMCUTPD/hm8kzuZfQ9V9
dWvaCvPCX5axXofpSLzlrYzew+b1Pz38/T1snrVZ627TUgcjTjFV8bCImEHG4NZnK4pn3td5jVvh
kXOCpKv4GqTswg5xZvXxrBiu6gz2rGmPWKD5z1A0+W6QxTe3bp9+81kQ15NqBgRbdxTb/HVY3vmw
Y7owR8912wrhspxx4ZQZ3tyiCge65YrB1tKt11b4Kg/ePvUKQQNwDSjTaeHwNtef3Nq2wzYaQNpR
aBueFMsOozPss//48Pz3/LNLDyHD1sxr8uJo6vozQ4lUDodat/GmVtQw2NLiIh5RUHTXD1FAnoQp
LpwVz5xRqBU2eRPOdQ0U0X3KIK+H9BVOS20rYyCTID9hbHt0GntqBREbad1sYEndo+j8hAqKia+e
3Jq2gmgA1EF7Iz6riuofKNI4GIaSd7e2rSDSZFl5OEuKqoj1BxXij7VXtWPbVhRBEY8HuRRDktZt
3MH+FhwmP7xy67gVRwhPzEPcnO+7qn3I5YmSEw3hwa1xK5B6pRrdgbV8H819kkLjYdboxq1pa/eL
VBmBP4um5YJnSca/piHtnQYcYrSXKyKekacWHkvoNoNxc9R8J7gmObZthWgB6S/IOKh9CmXxWJft
RyReL5xofr/awqfgZbfz2Z9ge45us827m3LQmwbudP/BS8nLpvsJWLC8O41I9rXpVzwkhk7bMRIX
L1umFQoNS9BI78GuupLjHvVU1y4zBO5sL1tmgAp0OPmeVpLiI4VmdG3XC4vhuZG2ItLHmyeALxgO
oA6SGoabOStv3XptxWMKx3oetNDoD3SCOLlatsOWDdopIJHyfDkmGxJXcErV/n3hp48Z9KJ7b1vd
Lpe+nXXPMn9mtM/9+8ioz3qKPsMt12lH9qUVkfB9gOPndIqaTsX1nKO87i9x1lnq6ZlvaefMqgYm
5lBxggkP42yck1FKPSnhNt52dhnoe+gNQXI49nmb36ayZgcDPfLeaa5IKyrLdIEeEwieexaZz1MJ
u4XWONmJ4enUikspt1w3qHM8Rj0DyKsKvrXz4nR2gxzk5SzUkFwrgqTD/TqR3TiZmw2gYbchsSKz
1gsqGyaij/4APJ7eLcNnt4atuBR+U0WQsOrj3A5YYFENbOSTW9NWUEJdBi/izmyojIHiXIf9csxo
OrjtCtLaKBfkHRWHzPo4Gf0W6LPvKGro3CagsMJyDDZU5ytdHxFAZYPKJw1i0QqvO7evKazNsqTz
BAXIUB4ncLJuwxR+9SEMDN22YmHtl0taDBEfiuaodfulZ+33XszKsW07NImqymqpt/uy4yGYmRPd
+QBLOE0YZCFe3NhQo43sMEqr7ysGX+RKPTGGqhu3tq3Y7GRFe/j71KgOKT6rrUdxW8XdrrFIxrzs
OD3l4JvG+PdmXJZyz3sNvzWqp0tqlDNrubCCVEHtwqTXl0dF+Bey1G801W4nfLjyvOz7UhLae6mo
j5qp9g6O18s1Q6XohY3i9On+/XQKsd7L1gEAGoqOR81xbdvm61wE9H3fmPxDOkXM6cTs2+wZCUQL
oCqsPm7z+qU86Q1zmjhNGltg0/sdhb+rqY8R6rPeBq2gdwUHv/f11n85bPxmcGwPJDFyvSxzWR/L
3FQHsVTdNWuC9TotYW7jc9SJpl1DFfis4/i0hXK7mTGHv8KrffwDaYH0D9QNUgVic6luiikLvy49
njhCr0cSuwDjYV/Cw11d+ZT3hzQH7WkbeH3hw56ZkieXsuevKywzZIww7vdIPh1WAhhfj8J5t2C1
mVuQNa08mHl2lGbb6aq9AVHxwtLOTjHzu0E//UHPnoX0FqwjEOfNMSdYgve5YmDUpY0R4IAL6A/A
KZAcfLyuT2C9nd8KxUi7J0Qt+wnFZydeHl4F+ajJwS+lB9bLooZHBpT0UcFM7SZLJ3ooNAtvBAxV
/jBwiI49phnIU1HUH6BkwofxTqeaGlnOj7NR2TX3ef+294HlrfJhuRNwkD+qrruUvzj3rezlY8gL
3Q0YzrD6s5+jIzXGMfashQ/1cZGpUZmAY0lA33UnNpA/RsLl4RGKP2ubhG6pkoBdpQ+0nudrVhfi
tpnHvywP/9sB+aQnfDkRPMEVVCokfVARCibmAGjpXvelyy0NrVvxUYBiUanJkwksRAuYNmnYL6ug
dblNoXVrp0xhshryNgqSVqGiZCT52870l4x5fjtd0LgVIXCKGLDSLTzhQ/SEeoQnKCMvAcPOtW1N
GKn7EPdtP0gqlJEvrEEN1CV98rmmrVm+9VAFcM2ChFD6yBWUOEW1DIfX12pLB/nX8yYGxdom5yaM
YMtEgmQFDPwTCvPMfU/H+ktEF3Hd4KHmqmwadl3Vg3+bAyFxAF1Gu7xS4LetTbQvUtRecBEkgErm
e2Crb7fJ//76H3Zm1Ozds1JRO6gFH4Qvc5JG0bxrKGqb3Rq3ApgWhLQhn1mC18/ikG+/HhWcng/x
MGjFryA+sq9e6Sd8Db+33YY6OPbDrd9W8I5eD6qkqn2QevElNz6/bWffd1sZ7M2tgfBvzVXmJyMg
p0COE3rrS/0XifS/rmq2sTANTZmiFsFPgBm89eb0XdZLx69pxW67Nn0JFl2Foj1Uei/wTAPwwjg9
fOJzWuHLWRnSkZHyYZ1L6D993gwPBqLQ1LH3VgBz1k2TmPrsQa9jtvfzVYC01z69PmEsufjfy4Mt
6idG1Vyg/hHUNv3oF10EcH/Fb6ZGw4jEI/V0PaM4/Ae0kdBDalQ7R3IMr5DBXD6MUoOsQFr/omvX
7044KPyxbq8CpcHlQsYuUZ6+6bNA3gIh6PQQgcatkDbTSvNNZF0yluqDmqBnBQ7JcdO0hf2pn27A
7rUy4V1EAVNuv4FS5naYsHmcMA8eu6aVbZJjgX2Cu+o+XwqnFMy/a63MlnucVCBj13kIOkKwqeig
Qwb62uvz68wqzU///dmhtWMzyo6qqk1EYfJ7XZlsH04Ze3Rr3QpsSJZDPLCpJqlRSAbPh2B+yxe2
/vF666czyb8O3BgbK7DZvEybjGCaMk+gQAF+DT84U/N7DhbY4fWfODc8Vmwz1U3QpS8S6D9+paDD
3kXM9dNamy+bM9W38CZITBhlN6ARtfsBwpy9U8/tYkTUSfsd86BH7oT/Fg4bb7q0uGA0dmZQAitS
61NZ4AbBbuLrLgSQB+CbT71qO5ejP/NPpajPp6Scy7LrO08kzFN3ksCO4VIB45kJE1i7rwryuqPA
oyZ5AB8DVUQog59KGBjkxruwXv+qwPzNpLQLXEMiWwUAskwqAUljGXnDfZeOH9pRQDAooaE5LCSt
P+bNvJ+27uemU3bTLXx7WoFnBY+h9W4gPYGOWk9IGXkn49dFATqRZUvxLh2Gb5RT2Bi3zXuAV+9k
vkR7rw3Gux55zuh+yf2PTvPHlqYFRVuwHDCSZBa4InFdhtd5g2J7p9aD09R6tuxQMYHxTFSdjP4G
UFUBtFtNgYN0a91aduYmn9rO36DFN/r7NM9w3fPfuTVtrTkTMJdZSrooEWT+xELo6bf6T7emrbWm
rOsKqpImSgz1YaVA2wTKBMc7qV2CBBJnkOkFjadcHMPjDJfR13t9CvrfzHdbg6wM/ERHNJoIUdKY
w9XmKqUeYAXwfbga56b7igpBvpfECy68nZ2JYluYzEbAxtOiFUkA17034KcU90DJgqN3AjW+/ked
WeGYvQQF3sTBWY2SBmEFy5LyrZhKtzsXsxYhWLLxIiv7KEFFHLxmmq77w6h+crsDsNOgPQssQJtw
RGfYE2XR3Xd+86X1swtf+ty4WzHL1h7gsLSSCSh5eQwEZb8jYI4dlTTThU3rlzzrd7PJitwia42s
NyaTqQB0qlg5/NJCiHkzVJA9jjVv3gnZw6qlMkpeQfy+3RTAw1/NTe3dbkBEP1Tr2MHmUYRI7en6
u9t0sIKeo5KrSlvKEzhfwZktgIVJ2H5ya9uK+iIPQ9hIaZwwouJWUjCYWp076TKYz6wjBt4BJVNi
wBGj6P3roKH6OpuiC8evM0Fi2wZvEFGuM508XDeHkx8kjT7BlEe5LbS2fJgBPwUhU+4n5mSNiKQw
6JYN3MCcRt3mJ9TZ4ovJU2GSFuV4B8PIpzLqjNv241sxCOR/UKBsPkyYmt6HlQ+wVM/dpostIAa5
Q8+lxtsEjOyO8Cc61Lq7fX1MrOrRv6+avhV8EyquoybtwkQHcwlw6Zx+C4Cj+xAqQPtAHIdKHL4Y
4/ugVOBhNbn4AOHZdzCDqsc6hyuOFy7yU9atXej4lay4k4VZFgj+ysSnfgssHvMBhJ2C0PE7WaFH
0zUCQ7ysEmQcb7DpfoN5wiWL3HPBYUWeBwIuCp5DVOXUQl/PA7R5qKBz0hqgVN26iKsITptEijLJ
iQjfStnD+icY3DYozzree9pDPStu+gnATR8iESLxUB1en2JnRsWWEoPqhHpQkOkSHIThMIeMEndR
RWFErF21ANg/3UKvTCJafgMD8HrwCrdp8i8p8VZVwyjWLSGEfqt7f9v1I6B/biNyGqln+3Uhe430
Maq3YAqJulvtDzczLMndAujXo9Kz1odSFiVjUiVqadUBBeHdHhnASynYc1/TCk9hQhTP5/mWeK2I
YKcFNGGqIaJ/fWROZ63fHAV+qfif9Z1mIYXDKHCVKqA/troaYSTT1O87ETQg289sD5rf5iKbwOyx
onVGSV6wCCGT1dTpsfHT6mph5eDWui1gjmRDypJXRVLDIG9H1PhI9XBhlM58A1vAbFJAB+oBDxRG
t+IOmr7s2ixiclsKbA1zNpmi2GZVJESVw00FR1TAI+mFYTnzgW3h8gawWahbgD8F59rf5/CRfcsN
qm92zThTlEK3uTwdtDInQQJDcvplrFG+zYahFC0hIS6FO+N74yFbW3+8cHo99y2sWI7AcmwBE9LJ
aEh+aOFLDea5d/V6OJxr3NqciSeLOWCmSFa4lyBLnK37aeTLhWl0Lgv1y7XzRbQFg2YNwaML6u2v
QM3K90AmFjfVQNV1lQ3jPVwgwJD04DzX9FHwY2w8nPrc/jZrI4bqGZKrwNNJBZWBNGA6Rb2L8BTf
3IrsooO/Bl3GIoGR9MFkgEqqwekoBrugl9OpIrA8mb1hSwIUwu9M7sNwEJX1LkPi2SykbCNL4FWD
TsBqVDteAzAx+xcC7/dTybNlzz4+HYSnSsU+Df4kJW5vYLC6XTk8W/i8iGVqsZctiZinAVWFaRwu
lXSKsH9RgbDg18A4a43cN6q5dqgW55/HlV+iq50bGCuAZQrPsRV5ZJx8shsIEPYbnJTcvqcVviBM
AdYjgzyhYj1ZkzPQaCC/IY7N21vxNpXlWqV48Vpa4I5HkN6Xxi3BBSrQy4nu9brI0o0uSVvwj2NY
Fvv6ZEXvNjBWgLbg0eIGny7JNsiTd/sMvDrkDAen1m0ZdAZU7QyXMi8phQ7+XETRA443Sac3Us9W
QkeEr0E30C0ps/4HWJpJtF5at37/2OLZOmg/qL2JttOYZOuQP6h+BrOY5+UTFJfDo9vYWEfmqAyN
RInlmIiw0O9IBxfqrKoCt9XRlkP3S+NXKxdgVeGmeNtXrXyLW6W8sISd+vjvwyGM4V5OSUihBgLL
oyERWR18BdAOaHTw228AkzU3nUlhm/H6IIkzP2TFLRz2uBr7pk86MLp3RQv+tKia9iPcmtL3Y9C1
cC8DsPXCNnzq/u/+LCuM4RXZpt06yBgcmus8InuYGzlGghXETIfhloHcklCz5kDcoL6845OTro55
tmZaF3CShj5dxkXTvWm8D2D/O13sABF5+aXDJoDWoAskKNcGrmvzcrOhbvHC1z0z3rYOLK9lNG1Z
jW4z2IeshYBv76p6t0XZ1oHB3qrkcLEjMeHZvoGzJ14p3b6mLQKDQ/RCZuqTWAu4GmzkYaab2x5r
K8DgUZguDV4847BCKSdoolGqHQfk9BmeHTKJ9MVs+g1NG7D14Ui0AwXE6XwM67KXbYNDDBvFjMIk
BNaF+ywTKJSAzbjjRLECE0YredgXnMR5A0djXRAPBLFLhfXnZqEVmtwAEygGQ2LgtODb2nQ3KoAB
2usL2LnGrf11gndb2qwBiRsyPxH4taVFeiEhcKZpW+Hlp1pNsHYiMXyUrmjA73RVf3bqta2PDs3g
hbVEr4cablvjxwGoKLeWTwv9szk4eSbik1xJDPOAN9PWX7fAmbs1bW2ok+T9ukHUG/tj8G6Cq5QU
8Blza9u6u3rUFGYa0O0l7d4u4CeXbfjTrWkrKk+cx7WJRoLknUz3FTefOagdbm1bUcmjbq0mVEHH
sLKXoMguD4FvntzatmNyWUkJ13USQ1L33lQhco4TDOvcGrdiMuQsLUK6YAJ28HTh9BYuM44z0IrI
UPV94WsYOizT6sMXDXcNE0zbtVPHbY1WUbGuM/mMidIstzASO+BN263jtkJrKGDCTAKq4lHUVz2U
KlD1OF3TPVufhR3MH3iEXmdTHeP8AIfYCyfFM4uUrc6aizk1Pfw641U3HGiCYQ9WuBM+gAGO/nIx
qSbA8sggojjo1ievDzYItOBx6PYlrbjs0gBmNJXuks03ZOcZ9uSR8JKw6dTD35w0uRWY0ZjWWept
fVJszccc9gPXq9jewxT9Eoz03Lhb0Tn04wBL1Qo/0AIJkfu8g7kTzlduY2OFJyCVOJkEITR3WZbu
dA1zLTzyODZuBSjPZ2+bctEmWhq2r9O+3K3l7LZp2rosGHNAAMc29Jyb8goWIvIukPRSguXMvciW
ZpXUZ/NWQUTp6cV84RFsB5utNbfwquK7sgE5+sLkPDN/bJEWHP0WvHXCBFWwYsKJCC+5V2A8Ro9h
GCLGXv/K537E2lDVVG4rndY2GQBveQg2IY4y19/qfOMXTqTy92Fgq7WqtiBIG3FIbYJgQNUhnNIO
WxroWLeb977rS3LowNm9XmoKKOXrf9WZyLC1T/ARm2BoRU57IntEKg8EWtJ/d2vbCutc6G6WcK5K
YJDr35ouLK5HOG257eY2h1FoTti2Kdw64MgJX7DtrtOrW5rNszmMLR6XcNVOT0r+LHvbBoq+3zy9
OWUyPFv/5IepIiraJjx26EdgGT/PhlcXpumZD2pLoFJoyyuAUQZI/oqHTqcP08ma0OmD2mKnuYaF
Tl31Q8JpB7Ofor2mevvi1rZ1FB57fw46XQ0JTc13Rf0Hrywdm7Yi1xi8Y0w+rEwH06RvAr/rDlCA
mQvPJGfWBVvk1AxTxDMipwTk4JMjG8yLr3I6wax4GpE4chsda/ttWg8mS6eHbNjUtruwDo7eYN67
tW2FqecRf/TXbk2oJ2DgKj6b0Pzp1rT/8khCsKNwWFjKeBlIuBuM9yYcQMx3a9zedjvwQbwpz5Bl
XzX89Ir3KPFxnDLWrjtCvjpNs5qhPjEPxaa+gBTdun1LW8y6dEakeiFR3HcjsOH+8A72q45vMbYO
asw3k5u2iuIsx0RZx7qHIW7JHLtuBSkOC3oY+3pMUKb7hsr1jdL9o9PX/JcI6mRtAJ++JhHwzdyB
pLljeOl0WxRtEVQ3KQJsQtQnGY8+w382BX877dwuObYKCpB9HNHCrYbCqnvI8Vaqs0uheeYEZYug
GnzNwtPYQekc/gCLM93Dl/4zrOTD20a4vpf+Ktx+9grBo4WHaiX4FYHMhx7DawEvNLdt2reitPbC
GTUpSidhPY23kZfvp6qqL5yYTsvfby4OvhWmGgaF0E21SMGJkN3kRHJQvbmbnMGzhU3VwDINoxed
+JlA9SNy3cDmO1ZqebayqWoamdXNmCNBHz2SFPabkrpJSDxb2tTC8wpWHzRPli2/2bj6vpFudlsD
bHETynPKfptknvh19i7n+ifMiRwTzba6yS88JMXElCeDMuJtlI/15yCDt6vTEvNLavhsnkdVXhEa
YFRCTd7Tav5zrCcn+jXszqxNVKD4nLC8yU/u3AQ7HR13Q5kHbvPcs/bRgQEplTGaJaWknyQPPppy
aNzWRlvaZMJRoPq8S5Nihbwc7pi3QadSx8atAKWDF4gJEOykJrnayyWF22YTfXT6nraUCdo9X9cc
Pac5nBUlDAN3eoGzr1vrp1vas9lSbmM2THJScWSmfN/DIgomQ6vje4otZhJgja+kGvDupqMvvjT3
nVc9uHXcOu6SdNjKRjd4B8rDm471j6J0oxEzmBK9HJRpCtepHXIZE83plV7G9ND0tRNIGa2flvln
Qx4EeVV4ayPwPBZ9whvcAeYsT26DYsVnawa4nPipiItqbmD6CWxaXriOuBWe0AxEQbMQFTc1GW6j
yIONc+mYhqXWBgpjJoi3YCgfB2KRXxa9hj+XEK/Mbsu5rUlqWurB/1MH8dp28hq2Xd6VKaKfLqNO
bVUSPAA0KC4Li5GTfRJre9zayemETm1Nkr+h6C+cQz+GUVu7a/a+hhOLW6+tU64ZqCYQgc0xjIPr
q8mDq7PJqmu3xq3o3LZCUTjIzHEwSzjynjYi5vSaB+uLl+HTRRoeQqk3x3ylUdJvjHbXZToKN9Uf
DA9ftr+CEd1AGjfG+VYUyM3k874ch49u42IFKKqoaLl1bIwZGeodiLQ/opU6TkMrPjs4qUF77I8x
afyrJUvpDg54bldzuJK+HJUO/KuJMm+M52q83Qx5b9Sl4//vj7dwgHzZNIcMpl3wlhwD/pTBg42l
O0iUHp0G/F9qJCaDpY/KMU7r+jqsoj+ijLglH6mtRcoHIHJQLzjEoYZ1sB+W1yjjdjtqwSfy5ahE
cN7ailQM8ciCp8IUD2Kq3BYVG8lYzH3fVo0aYq6DCP4N0nh368i50wGU2jIknZsQikF5aj77s6J4
bA3nyG3zpLYKaYP6c55yPsQdy5Y9l6WA39TwwW2yWNHpyanQeFBs4sWPYDAFyune71PHEJJWfAZ8
2E4GkU2somm3mvKAJ1OnkzOVVnRqmY099/IGWgn/0JqvPm63bkNiBaeJqoqPI1oewiW9rtKlPaSC
uTVuC43gahR0sFqt4yVS1ZuqmH29NzAOrq6cOm9rjUxkMjNtfh378ProDtoPhvUG5d6bm3CH2uC0
rgT6jtJtjOutvOebYYcsmh1Hx2bLrJSMc+l7bUw3xeFHVrwjafTn6yNz2iz//aRAbbIMWNFrj6sz
2oYd6L0aGft+OoLBMGluHDdSW4u1yYGurGN1PA4ZwJ5DXEsnlh+jthYLuZxh4iGv45KBkb7zIF8V
O1A7GreFwBZk+UvKSsK7KobPEDCqrF/qnx4V7P3ro39mx7OhXN5mFCqE5ibm5dR8BA4/3E2k8t0O
SLYsi1XdEGVeWsVRNTwCcfinCbpPbh23lrCtK0W7ttrE3fqlHuj3IBBue5KN5ALMUJGyQMvj7O35
Bnfrle7cOm0tYcgjmqCfcxNPtO92dUD3Ou3dLhbUFmTpUKSzX6sxVobX3/FgtD3hluR2eLElWTJF
lT9qauo4l8ATpGz9EG7cSaRBbeJWOJ4Q7yqo43btoqtqKJdbJC0uFRqdmeGhtZO2bJNFHsx97PVh
m+/UNDdbkjcDvwSiOfcD1kxUFSpTh37rY5kS3u5aDNPVSgL2p9OcsZ2CVwYZ9ZzObbyFaVJObX1Y
Ku2mh6M2X6ox2Qq3yW2Idd699ReSAE/sVDhJbSmSrHhl9Fbh7DXpx2jqbzjv3ZYVW4rEy2ZDdrHA
Mq6J2OPi+FiF5JvTcNtapEyPU1f7eRdPAYG2ZGN3y9C5pXNgOf7yJL2ZdMsIS7u46NjyTip/26+6
veQ3fjqP/2YntfVIgm8jaBykjceaRs0haib5pcmzJdtVozDAB5tyr6uwdDxy2PSobVg6lXdVF5PF
C/aqRLLqSkIY2x9e/xRnaDrY/18OV69hHhqooY/bQhjxdfM6Or2Vo6pBqA2kearCbpIF6mbBGb4B
/w7AF5BHaPtxpvCduw9Ew6p97pGhvccrt653eJyDIe4I42GcLjy27cdIo7RRFhN5VF2RlrHp6eMy
9NF8N6tVVKC5wiX1ZqqzFf63MHjdwUVXNG7bgY2wMr5o1nbx2zgT7Q003X/0y6Xb/ZmSPsqtc7hU
cmIZabu4Bio9vF+ihsrPnOS4/shm7E8csXV4apq1mO9aU3flda8GUOTmZmBuZ16bPzGkxcIG6LLj
QvXXeLT8hjJStz3aTummTSanAfTKeCuGg4yaay+bL9wZz5xHubVHa1nPqpdbF4u8N9EVDF8WehiB
9+9wnSHSTQdEbSUYbRqvHQrWxXILDpFXi0MRAu/3euSc2ZJsIVhHfOD2C7+LV9qa93D37q4ykw5u
39VWf/mhBxphMXax0Vn3WFcVu86JKdwOdjamKxTzVgKHNsRsVWDko9chStf3bgNz+ujPHrxniSK8
0WDeAB6+7JiS96UgbnPSVnZtE1k3f1wx6CWgzl00lTtUkbsxDGlgrYU05Cbr6qXDCw8fdj6MTQXc
U18flTNT3lZ2GTVWk5pUF6utBKMaz1J3Iheg0lWLujAjf2VZf7M52QIvvywDmJpTbBYwN/ta1MNP
uOvVt1jiUfS7pctnIFfVETzs5rAsdN0NRQX/o4gO115nsndwBYRhddki87loMdxlypf3GSrq+52H
f7owEGfihlmLZh3BnnFoETdpVvzsy3ICx3tZbl4f5TON2yK0UIxVQZkoYtjOv9tYlx34BHm5U+O2
Cq0SEdGzQEyKpfyRpetd27mRfqgtQmNsqrZsLfs44BFM6YsjQAx/uvVavAxHQcBT5kPTxX4juzeY
eNGtGarxwpw7M+A2ayvcvAZvi1jJBz2/peJBcXIBQnauZWsZKZbw5F4fdXHUeY/CZGFChF4/uA3K
6UefrVEo9lyg403xgsYW3FdWWe9B13h0a9xaRpTJUEFd4BEtqptiLzNZ7oxEEL3e+um7/SbIf8Hx
n3U948vYkzTtY6DgvTtS8emtXml9P3Be3lcBaz7iZGUuVA2cWbVs5VWagrPU8B4Xo5KofWOqAn6e
zf9ydmVNcqPc8g9dRSCEAL1KVb25q9zePd+Lwp4ZIwm0L0j69Tdrnmzc5Yrg1eGgKcQ5nCVPJnC8
gAr7PRcuDVUvZCiGtevOLAyekJfeD8Pulx658KuoqJsuIQiOSrHEnzVqDu9W3k1+vsbFX7G4LQpt
8JnB1RtkbYnK99J61jJd/JUZdLnaAFZbLkF7Zywoj4WSfvmXi8BCmZSVRV63SNfFP0xZaBJ1dXn8
8/28Yrcu8Mq2Kt+IRv7Fh2A9gAykTPsl9syHXOQVpnqCnuq5PZOgfLNjsh1jn0jX/bbuhKU7qc1s
ob5zbvfia4dgejSLnzdzYVc5YqJEr4s58z6YnsY2ydBeH/zuuYu6Ul2+Qq3FtGfIqRxA8/1FN+az
15G4oKu9aNE1kliaAy52KI36u90Tz46ai7rq7dTns+6QvBDQk65c/W/cqWd87sKuInDhB7aE62qn
UT9QFrzIvLV+rQwXdTUONk/qiDTnZRbtcQP+6lCW0vNzOu+HqsKui/WlDhhM30Wh3jS9uJF4XTFO
F3NVx9Vi1nXrzklRRPd2VlFKZSee/C6LE9qVgQV53YoGTKjxRpQqeGz67sZLdG3njm1uvbZRpWxz
DrqDYSzGgH3kpYyFqqczAc9aKUfJ8U6QpfnbFONjufnpDWNtB3E1FgNodxKUFqtoS8HDkw3KMx51
4VZFuew8gM71eR7F55im+5h/9fqQLnGUBgJyCZsF14TTJO0ziJInN8KXK9/RBVvlnYVkbFmas5RY
s5tyA/2WG9nhlWjFhVrJiUJDsuG4IypBpCKqef0xzNBJtdNuP/odjWOcySrABzYIAyDaZI6BrN6u
se393k6XIwp19MQmCTPnBhWzgOWPc26/+O3bsc2h2JuNErxtQuqnaGN3uej/+fPS147dMc1hUhh2
hMTEuUO2+Tixps8qlHUemdh9Ng/xW8dAq5bMa29zBCx2pMcwluxUdZ0XTQtWd0y03QZSo07cngc5
37F6KIAcMaWPx8XilzD+p3A93IIQdTTVnRsV32t+aAqvuVus7BS65yHQKtBlcQYMiKSmGT9MuvTx
tlj78ql/2vXc8HjBxEx3DvptTmUv3o5h4PO8Ye2LZ/hp7XJaKhYO8Iio4XwFMdGpHAafaAVLO8Y5
akhFxZvpztLMn+dNvo+H0idmxtL0111Hi4ymdmgvLaJpSZOkQ6U7vnEil4v2W0qHtR3bjDptdd3V
UNIOSZfxqIjei5BU95JPyUHGuQVBPQmyXvW32hj/FXFf+5OOzcbLDrkyIduz6aft6zZazPYWdV4d
50SUb+oS8iNyCYe0C6bdpEOd6PfJThC+tqL7Ug1yfc+bac5QTZjf6jCv77Wpto+kZhPk6sT7CGpc
Wau7PRuTRD9PmGdPte7mwzB28r7sBqibWCvvqi3/XzvWwT3ZVqJ8nhiaSOcWLATiotu01eeY83cm
Sf4O89BnyBFLO45IxrNiAYHmeUSmOsUM0pwOzeBVr8bqjiNKulINJccdm0Ykk2QXUNAbvLhysLjj
iJYE8GkCVvczVwpUolCj2mKtD39+Ai62+8p1cjFmpmoUzYVuztsWHsUGDfs8EV54e+zccUZtu0AO
o1zNOazBVBnE8iWJyn/9Nu44I1GFFvOTcX1WYf+Vx8nDRjsvcmXs23EZsh9qLSWMRlTqbxXU36mV
R79tOx5jw7xnAnFoc67CeLrT4rii9OCT22DbjmsoxRTmyygUmKZo+0hJa57DJbmlcHvF17kgMC6C
BfIjbX2uaGjuN7uZhx1ggQ7CRJkWLDgErIlTu8RexH1QoHeMKmgbXSzod5yHhS7FcZ4xKBfXIXyR
16dwcU9zIeqOdE0Dl0DvI4EZmaBrvWCh2Lzzxm+b4FNeIxVcyvJTwOx46IvdS7YLizt2teVdQ8GM
XJ0ZGSJIW5EiLWOv6R4s7hjWvqPVQGihzz1KzmmuqQE9t3jnd+aOh+csGiZToyrRBv3XcmU0TabG
qyqBnTtmC9LjIAKeuj0X1ZIjrX/eWbfeuCwXZ/uKn3RxTyPAGpQWqgE4Lt/YgYxzmWGaoM/6gdNH
BvnGN61qPMMhV3ywhOLUxjAnA1h++aGoHxknfgG5i4PSaHcDvjnV5802Oo0abiGsU7//89e9XO5X
DsnFQUGWoNlqQYFo25K7IkkOcSXvSWL+CvdbqID/qkCv/Q3nNWzKuIymneEHTJKsR8vLf5q4KV8C
g8HLYCnCj7tV/I0K5cRSvRD9HIHlYU7rOepfWC6wky605ZaFebH+vYyhuYUbvro1x+ZBnRDOBCiz
cxnuY58uHV5To/LuuWzAOZLVUd2Su4HR8qFDnnJfiCF6ZpBU/NpsZfQker09BNYUp1YIfgDwy09Z
PXEBqglVZb30QX3exRYfDDEYNhq9Sq8UdGy4Cz8lBRPZOasY3uE5SpK7GNrt2ZYAi/nnG3VZ5bWv
7fgLsHzyYGrHFjxqS4E5JtscctC2ea7uOIx+oDyClC7KDiGmvKddzSnUh7/7bd156RnKXNCaRm0q
JFakHOIR4Ff1Ez9PXGhakxfzxgWpz9Fus9aQHzkNvARAaOJi08KkQlGgRlXAjAJXpWEV9IXZjYzp
8kS98kFddBpZuiHgbYPei4L85l7QNWu2SL5ZTe0Ff8H+HQ9hGlDvsZbrcz1JeRim+mnZyltX5tr+
HRsHFxfEBtelxuSetI8SzKGZ7sMIxtwLv1TFRaqVZYQQvK3qc8/j8ZOx5UsUTM1nr1vpwtI0KJtq
AqLiM7qRIaBvyWc1AUnit7hjrRad8LVpLHZ+mZwQ7bORwYvf0o6pFitbBpnXwQlVcJ5WpMpTIccb
pnrlcY8cH0b3xtIxbPTZTGvDMtVpcsehH/657UESMgu+Pa9zZPxSALcTltejKOhC9Tnf5jrryfBx
NMLvmFwKgq0tKllhqu88b0Wb4eFLsimePD2D2wsDYqDhW2VhWYxEH2yCigLo0m+pf135Ci4oz9So
ATUDTAtKb8fcDG/k2Dy0kTyWmJWjvPALQV0I29YNSUxyWIBW+ddEJc9JM3khhqEo4VQZIOxMLSS6
Lmsv/zJSPKgk/vhnA7gSW7motWVByzoGEhGFvR6l/SLqmkcCCNB9o+fki2JSf/jzH7rs9RUP7QLY
GnBHQ4g8MedExVDPMRzKKFBrb+6nndjHZutXYPPXdkhlTjQwQONyaxDlv2bWK3/abYcmcdMUeO5r
VNG75bTajbwXEwOB0aKau2kK5hTwjyQrmxI8sLEKMtpU5UfeiPK53gOvFiE+ouviCbyL5fiITUi/
lkb/T3deNJFY2knc1mYGV6ZGm4CJ+k7XmOVtBvbtz9/tSqjkIuySjfZtu2PtPdjeVdEUpZ1tvWQo
sHHHs/fhvpYQmoNfEe2bXMXVQZZ8uvPbuePbUbJuF/TtEELONcn0PH1D+9ezluNC6yRY8oZ6kNW5
LCgQk3yZ0qjsbkQz187cqbjMYVXoVimNhu/2tw2HKdut9ty5i1oDepsG4QR/WE30bpmC71O5eLF7
08SFrcVF0Vu+4nsmGN0Eg1f7dVSxXwvCVYhcltZ2pt/0Wa0kustzHmdgcy3vvS6Li1sLEhpGooKP
2MYh+ADFgqc2XPYbvu/K93TZ07o13Laa4YFj2148tIk0jyjx3+pWX4kdI8eITNIWPVKA6lwQVh5j
DoblkMfquOnWs1bsYswiIdS+iFmfox4cl6t5j/kSP//iwj+7uJlHuS4leh3dx3XQ37e5ffD7po4Z
maq2tLeDPo+rKI7L2M4ZpniUZ7zlPMq2KVuoGuHG2HXmacmSJ0MwC+G1dRdnB+3YBOoiSH8pa98k
ghS467EXARFGmZ1MhqCaSzvoPZ3jEiiBhFQpmfH2++3ceeYg8dcu/YpCCkAI8bOkJklJG9yCwV0J
V1yMXR/qHhlRrMHkHKbBEn+Z8vFAhvpTlVTW8xdcrPin0sNWMIOiP9PnHVOxQwnKfF3+5Xc4jqli
oIZOfZfAjqrmE3iLm2wx5NbozhUv4wLt4hhY+ERNCKP7qkuBS17TPJ88y9ou8Cs0LFjHGUjqOmQH
6Kd+2ijzO5XQuTILaykdJdwj35evY39XW+HnXFzMlw1RcK5BRHiu1v7R2OqjNvbWXOmVgNaFfA2r
HKeFDhW45+uhftN3QnxSUVMc2qYBMSmpCnBB8WiMU9EU9Ps6z7lfJu/ScMkoWOlYrTWY0hmgxCOI
nqGj+cPrirqIsJ5FoCVLIlxRTsU96h3sfmqX2c+2XB6uuk8MNGpWfQ4C+rAMeZMuiW9k42oK8gmY
EDYThE16iT5q2rIDHZflRoRw5Zl1QWFcDXEc8wJJWL8mD7zY1EsCtPWP0cApZV6H74LDJBtXMrcL
fsFgxrSZDSp8zep39i48DCrYbGAD4uEuLv6tc3m2IF703LhrwhaN6nIYNfq9aG+u3X2luRc5OE1c
hNjSyp0P5VyfBxV0R8rpXSiY5yvuQsTssne0rBEjDPKirk3VS9/sfvEH+c3bL8ZaBVOy8QBWG5Ah
VN/6GVAHv8tCf32nWraVA6uQulNMamYjn5M2rahQvvcl/HX9mG/hWLOuPpecfSClNUjaEy8GZ3xU
JzYTeGXLvkRtTHWhzhgNmjRW/a2m8uu2Kn/Dhxk59/Ml8qPgzXgs9ml/CHRNs1jT4M7n9KULEosm
GlebmcyZsKJPJ0gNkfCWFMa17TsBmqIA+aITqFHjH0yTQr5+OPZ6bd6VRbfcwOZe1vq9KCJdtFhB
cgMY/oBSP9m7o9y1zeYmnBGs4QJZIb7OqvfSJKHSRY/Fm4WWdQSwe6KIeLsVsn6UJfNLTqSLHxvA
SmtMjVR8Md19W33jw+oV4ksXPrbsOii4jSuQMMXzcWFhfB/0+Se/C+SYbzTYGGoqSNvySbQZp0oe
1nD1mdbHiTu2i1EC29crfENOaZ0RMTWHIJq/+u3csd2m3kwi8706r4z/XXebBWtX4qVrRqWLqCL9
NOmaTyisYJD8wbB8emKm8SqsSBdQNQAezRrIuZ+7MbfpMiXfi2j0+54ungpAJ2mpINV5llPyuELj
4LCRYvVzNy6gqjKDEEMMmDGN1/c9tdURylV+7VDpAqrEQPZBEqQlIF9STwUf6pexSEbPrbv5FBSr
upGgcWbH9h9J1zetvCWPcAkvXnFiLrJvti0nVVThmvd0n9BqTdAJ30Mos0Faenxo2pDfiLn/6yS+
9qcccy33dScBB8JqM8akvFR5qgWRD8s4zY/xAJLzSa3/Rl0y1hkzAUtrIsYU09rjQw15oOdBUH4H
KSl6nw+VzMKYFC8Rn9lhm8n8LgFJEmgp8vABNP78rp1IdZfPyIuyeAQV+YFuuz2qPI/ubNKZY5Ms
OUnLfmIPYrYYf57Aon1k+/apCJr6bqjWlt2Fa9utGdrneZ/OqwUroDId/ahLCnXYdQrq5QCEZ3Ci
+Q5OPwgqHAm5zE6VIPu7r6cKose22IVMZRGbx5J3YQPtpJ7nX9kc1h+gu4MGR4j652dJx+0F07D0
UUgEOoSI7gWUr82Np+r1xFa69GbFztut1nhqQd5wpnQ/NENzI0S78tK62DYLnhcehAPaH0s53nEM
7UFqzohjHCzq0ctbugA3Go3DqkvcUSp3THz05EvbTbfwQ1eO5jcwm2CVwJdC3C1Eku1r1B61rTuf
ITUqXShb3YPQokeqea7Bhpt+Iox6japg5YtB/1RjWeQOzpQNBcVRb9FD3W6QEsPt9MpGpAtkg8K4
bKGBigrOMjaZBAHk0cqx9YsKXCSbGpaqi7oOMDnaNlk0x29HTJh7JWnSZe+KAyEqFFkR+gXqgSdN
kaHe4hfRSxfJFlKD2lzdYhp+G++iankGgMcPZC1dJBtZgFmPASA+b2qDsGdA1KdkUezjn43ov9rG
K+7Xha4BXR2jNYnudsmUeBMhLv4XbejosAKLl+5bTj7retyyqSPtfQRneNdYEhVZH278sWrsWuJ/
4n/5XTC3bxWboCJc1iXg7231zHL6fRz0csNhXHnUXCwdD/NoYZgePtdBABFyKjcKblR0nA79dGmd
0h4CaH7XzYXWyai2HOlFdZZF/tzGxYtcSei5tpPFJJGx9CKKcLZq1wi2aqSnbRP7WaHLvdigzkOQ
gFWYoxnXFAN7DJii1avXJF1oW9Gtc6yEKEHkExHQxSu8fDXzi4dcaFtZWDsZAe/UJm2Y5Y3AK7ra
W7nWNUtxudcE9KISM/QokbNt/FBWa3y/AUp0BBJ5lOmAYt7zBm2mU73WkCCojXlp5DCmmEXOh6yL
zfx2HWx04y5feV+5EzVZVku1z5fcLJH/GwvQk6quCVAiXccbb9Q1a3EynQVNniAp4hKEE/WWEczg
AsSgGozkyHjRWdF2fuA46YLj1Brm6x4nKPjy/XnBT0tLE934FVfecQcc92cfeW0N+eubKrqWD5C2
hC1zi1KWrRC56dmr2CRd9Fs8o0mczMCGQzCIH5M+3o5CB5/+vPPXibOodDnaqp3bFZDM6hyOoc0Q
f4Ino1gW0BBBJweIcTM+DElvqnQXbEuh0zicAg3m0j//+WsHd7m8PwUjFNIH9dyVcCUx/VYpfQ/H
dSNtuLb05d9/WrqJNjlxjiTfsPmd2CBuCPE+L4lknJpTXzR9j1i1xzdpxhXkatP0aW1vFtP/Q1+9
8uK6RGmFXbYtDxDmtBsxEGXsc/5hXDENllZyb/bUNnH7txF6zLPcopx8KKMq7zK9k+kh7HZ2H095
8FktGnYymPxA84g+bYAxAfc/yRRCef33IafEr+Lh8imBjM0KEHqUZ7Dh3cmpNeDHUC9eF8QFe4gd
wkHdtiuwCEUiTdgm02D3K6a4DEURcAx7EfECxzxnZms/sTnwW9pFenQAv06mDIszSJD2wzT11TMq
Tl7UAVS6WA852j4QBvljkTTRy7TG03ejhfb0N45bt7SjQzBv1Zkv80dZNWDhXQ3zC99crF6torhA
5AvMQZmVK6Ya45jeKj1fsXgXqye2hNkK2fN5tnQ7rpQuIIFUNxzltcUdFy/DodM9w1RvXNf/bOj5
5Rhn9AvXXIAeos51liArPLOgC1Mu1duJkHd+BuSke7NlAHq1CGm3qn7M8UihUeFrnI73jmky7NVq
ynMuOpUlU5iJ3lq/m+Ki3wRkD1Y1J+V5UeO3kVZLGqloOXqdiotoAjw4HvE5AT6O+Qcl65c26d/7
Le0cuNYNbThbsbRpuiyJWnkYI+npV5wTl5jlR7maB6ekqrtsre+7dZz8DtzFTEddTCswhganBZPm
WRjkZcq6bvO74y5UqhBEr4iRsHMzhc8xrOhjNS+T32PvoqTA9Rrl8bIWKHTqY9EdktGLQwm+1vGG
eo/wWhZDcWayv+9b+7Ax+93vpjjFfFb3kVqoLcBhv4kD49OGCXO5+sW1LmdoW/d7TUJsXO/IMViI
XGcomRdVGJUuSortAwqaBp9zLix5tqwimaQ89wsLXZhUNWD6vlqq4DTUZX4PIdjtMAM67HXsLhWZ
ElJMUK3JT1p1L0Ezv1l67nnLXZBUsWNaEXw+sCHd4G0zmFIJusHvkrtEZOu8U47h4uIccPoQh616
6NakePA7FSeilZ3CS1925VlsuzlWpJRZ3Gy3+DCvvJ4uQCqJaqjKWaw+2rdb8m3Kf/jt2rFOqOyW
xRAinIjU+sD5fOrLW/O+1zIjd/KiW0Qd8jBAeKhH9i4GS3aqaaIOfavlG7vwH0o3zanPi+UczPOS
zUvv2Vd1xzImvHQFUC7FeW35Dk7EfTmqtakOXofmgvI33oTrNnJ1jnFoY7HpVM/Kz+u4WLUgxFfu
mQQTCim7LAr2pzUiynPjztPKG2WsCpg6y6E8dGzOmJ9OOZUuXC2ZrUAhKMTSOa/Sqtn/iorer/Xp
wtVID+7MQGNtPfDnpOx/tA0oH/y+pWO2s+WFBje4OtNelWlD1urBIirzSwVcRFpl62DVbMDqk13S
MOHHJp83z607tqs1N4rOjTrX1UjSogp4Nk+QKfU7GOdxheg0NC1XHMw+1J8hKvYpmQov5kOK9uyv
pQXVJjXgfwYhHpDqDyxvPhVMGD9H/BsQLWwGW5MFt4VGaDEGTxa4Ma8zcWFoLQIk2hGJZ3VF8yEn
O02tnD1bPy5TWayankM3Q51FsMVZZyMEkcUQ37D9S4T7Sk3EhaJBkUODvyMJTlUQ5ilahkPaS7Me
dtAXeZ785fH6qWIEEoPE6pAGpwkyXYAeK3DEW88cz0WkyaBN+GSMOrdL3GR7VH4Yw94vkHS5yugc
on9taHIqEMhs1fIgw8TPSF11SB2prmrRfj8JUP5hfiqZHyZhmV/lyIWi1aVcrC625BSsncnqIRSH
Pt8++dx24SLRxFSyHo1OdNnleMzL9c0gmhuncnlwfr+MwkWg1VSDqKyzwQmoguaOja19rPJoelz4
FH9Fpaq68/oJbvsdRPB1rpYhAYGAOgTrtoGNxRPcKVw6tK20Qu5I807QFpufKsjSPWC8zCvBFi7G
TapE1kGHIDvfanKcepDoLU0Q3Tj//9KM1z6AkwfPu1ClmWGqKPBWB0JI+6S3imdWL99WO8D9ELqe
wN1ZpjafXwQb3pqG5IctuWizJ+p9YTm/X7d6ydCWBZ6j3T+0UWyyvo/J/WyKL2Y26kNc9g/hNLwd
K9DIQPOlTWOxFM9hWFdAdsnPXl/ZRdHZdVPoo+z5qcAPomsPaWfef/RbO/rVp3FKAfQKA3naStof
irx4AZDmFv/1xTG+9hXor4vvlWnKdd6QSbH6Wa7gyGpwPW9842uLO+FB2/RQKyFRcso78TwxeUEH
e3oGJzaYmqAIal4lJzNEdkzNSoIu69hY+80QCRdJlyS2GgoaJidQvE6ZnZP/od3v5eyFC6SLwnkI
Z7HIE1NE8cO0lLbMwiYQNyL4iwm98lFdMF04MDQLLXyy1mrIcpCzPNh4ro7hpHY/5+Ai6mix0nKY
eHIaODmZvgHOVtZ+SYJwEXVbXO7bYjDxAcIYXqcYoAc9y5p0inkVJ4QrhFklHfgu8jU57RPvQTxn
mrsmaOSNtu2Va+/i6gTNZ8PA5XdS8/p+CMjXjcWeG3fM1e4LfOTewaLodqibI+kKz3fKMah9B2Vn
1LUwKMbuYiBLMegQ3mrQXmmrA031q5sBmKHRS1Xhiy5zdVjLWd6NdB+zOl+7J9oW+oA30nxDq4jQ
1Aw8f7SiC469SMx9ZfBeLtASvnF1Xxf2AH+B/HUzOQ/FzLsoP4mOjE+d1M1TYlFsS8udqGMtDeuR
y6jh82CHvM4AI4+WNLZAQx1oyMsn9OvKg45EP6cYNt6earVPd5cWbJmSotT3oQYH/J99/xVLdtEs
SJLDuRh6eWqmqDnmdIqe92blHyGUJPyeFxfEUjOw7nMbyVOp2N+Kdt/6nnvpWVDh6uTlVQ2Wy6HG
01W0LCPtEKfLyr1ifeFiWMZ1B55g1PKkWvopxlBmNpPurz+f+xUTdiEsPAGkFKghcQK4gx8Ls99j
/Gc8eC3uAgNXsGJFapbJibDgTTLO92Fs3vstfYl2f8p/ELIFgglEm/1OPzXDBFWaZfCbTwf366+L
FzUsYTdjcopm9l539rGGsfrt+/Idftr3wiM6sHaCy8zlS17Tb0tC/byxiwnkFR2jMcTSI92eqlz+
CCrhubTjjdepiMEjBdOJ4kZnsZjAVghaLL8jcYKnouzHdjFSnhJu9SGfgZNee33DB1653y4gkEV5
vbYoo59WCXQW0fUOgh3hdwldiFYC7ceIAEV6Cvd8vs9BboeRV/bhz8dyucmvxDYuQIstdF3RgpbI
N/lyb+uKpEzk+8HYHR6mCpMbee0FZ/fa33G+LVgoMVbLZolofkYpwUJqrwBLftgdOCf6gSQL0KsF
lCf+/LOufBBXM3MNkn7fdCdOfUf+lzTVWx6GXhVA4SKvJPh7aBEM4tSg4ZjGfH67x/rFa9sO8ur/
OPhOpxqSM6chXj90o/oG2Vy/UMclJeOimLiqKN6lsc3/mnlRfoLQrZeuJRUuIotTluyrxsblli8H
kM596WPhh90ULiBrrxba5TkW1/0u0+eEAUz25/O+hCiv3EqXhsxGrKAFdHNPfRWxN1HFqqeyqpb7
CJKfqYn68k6Hc3DXENXdsLcrduAS7+h8KlZpe3Eqmxh1zL5My1r9EGt0EujcHKhZPv75p12xAJcE
zZSJRB46i9PW6fjcBWOYmUD4odSEi/aKLlzTBV/EaRcCuOf+wqK6Bn7vgAv22nU/A8JVcVTYjDmo
2YzHcbnF33ntXJx3oGqLYeCi4ycAKZ7Nqu+bIf/H78idmD8ui0WDcJefIlkmh71KXtqLerTX4i6U
R89jv7OZx6gswFsjQyw+AH+jbjRkrrT2hEu9FYN0g066xXVJGGnTpojHL0USR+dkHf9qw347tnqf
jjCWOe3XZXqDYMuPUQwB1a/RyizJuIJSLD5hVEkdpibSd4wa5vc2u3xU89JSte0iPoVbHuHRJ+zt
TtroVkpx5QF1QTmGFgMkagU/JUMBipGNVwdwVCNjyQeyvtvRKvKMF12cP4ZkdxpLEp94yMb3MR/X
bI1Nd+OBvmIXLmSxVCGpq4rxU1wk8jiAN3Elnsnwb5DFSYXbsk/xaWmGJ9VF/6j51izGtW07NmdI
iclgjD+fyLjNx5hu0eMY2+7gZXQuaFHjys8A9l+OfJ2zltXsEEMZ2G9xJ29egoj3umY4FWt1ispe
8BjVYvdc3TEqNTTdsIS4LSJsIe2r1/AeBei//bbu5EXlUmJIvkrgjALoJrf0hK6f3+yOcPmp5mQ3
ShdwdCPXJO32+W6oC08v6iK6hn7C0Hq7xyc1BuSQmxwzAFCQ9rwu0a+OLO7Xdiv5ijO35Q+xcJt1
CpMyfmfuRNBtjhETw2vcRdNUY0YmoER5zmK/6RvhwroMirNwjgbnvmzvCep36cSYZ3zoKkFvzTK0
oW7iU0mC/HEaun928B77eXgX16X2GJ0nwOVPybSNj/ki2zvQf9yayrziYVxcl6C6nCgm15FLh/8j
LHxe+/GvP3/SS6b/Svj5G6hrnDDHKnd6YlrTd81KmsduyIcHterKz6270C6ECLYnkLlBX64LwDgm
UsjPc78sy8V2MUw9hXEdsFMUgvZHxe1dXEW3qMavnfvl33+qYUTDLmtieyxe2ikF9eMTb3a/PMvV
mAwo6i5BXFzuOoFqgUW9HVq/niUSF9oF/FUeghU7PhUSpEW1yYBI9dy4E73OcYwrw9v4BMmdf4eq
+kvT+EZmcu28nZc0L1QYDQa7jrR8u6/V/RLe0qK/svRv4K09L5quKOkpMm18WG3fpX0b+OEIhAve
MnlhRcU6eoJe219hGRxGwn782UCvbdx5ROnaxHFfQqBnTqDOAf2sJm0V2w9+qzuv6LLQHQjglp2m
sPmSxAa3HCA3v3zBhW91MwZgF6S3J7QD1lRXSqWlZJ6W7wK4Yjl1YAxZ2AkM2F0K+d3v+1p/9TsW
5xXde6GGMbHs1NbiBx3ID9nHn/yWdt7QoWxlUi48PHUDFElTcFSazw2Ti1eNkf+GHyBDuyjS09Oo
2jhlLXmjk8nPPF2ysoFKPiAuonhByYE3mmSmKPwwc5Dv+tXXtpMtSa6a6BTn5h+Glosxfhb0GzAM
RJchg6j6iezsBeSxb5Iw8YwUXVwYXWyVq96Gp4mBkEIsBnVdJXO/fogLDWv6pEw2NoQnbUzGNrA6
Vn5UBsLFhbUAHOgo7LE0i/9NVPG+BkOG1w13QWENRaMP4Hx64hAEACFG8G83e1Y+XXoyOQxLGdmN
nsJqIse6lXdLUvgu7lh9UCeq6rWKTkXTfIr2GkyX1fTF71Acs+8icO0sE+Yo23E16Trwlw5l6Mxv
cedJ3toVnA7S0JNoefM90qT4oMLiX7/FHcPceyO2qp3paQi29SGy+l07rX5dCzThfrX6PCeMqCUM
T1sfbHfR2AcHaf3mT1C5/nVxFm1RX4HG/TR1zcdF9JD5mfw017gLpSq6skaNZQpPi9JDpqA0me4h
oBk+Z85dgjC153U1dUhqjW5/rMrCglo/tlvuAptA8lTzvaLkVFZ1fC+CesoiiQk3v507NqRGVaoi
7Mjp/zk7l2a5TS0K/yKqhARITNV9Xm7Jj9hO4kxUvnEsISH0QO9ff1dnZJPT7iomZ8ihEWxg8+21
2sOcJx1mhNX/82vaWUIVtGn60OgA0fDIK578vrSrVxGHcOXB1jEcho0XR95s8MQ9oVKWfZ7mrfj0
656/fskS0llC7cTgb74GQT6vU9We43rskMIsIvJXWQ3mTrblhqy/cPkmgLKLNkcZ5FGreHFiUa9/
00ELY8mj06cE8rrpxgzUyWKe0BC+AvCi3AjC6EHK/W/eV9XDr3/u60dW4cqqBG3Ty4G1Rw4lmv0p
IeLLMCd+sqPCJa0gvV9Fsyz2vK+HbTjZERq8KTU0gQVHkRg/fTHhAlf9FonYBvLIzW42CEas4tT6
HruFy1qZvph6azHf2n39LkGgnFhT3dlprkf3/97ohYtamUXKPd7okccSGD+rQ/2lmsvwYQ9a/mYe
u5r7LXUXuQowHqUK4wNZMr5/iRUfTxSy8feeA66b12u/w4kk/bEMKqnVkctILg8oYKn/UUMi/iag
+F5EvFb47MEwPnTLQc+Cw4KFxZTAD+yoI6+TjHANKstwrCxEFIP8YN9ihOJ0DJRfbkG4FHFJt6nD
40mQQ5aMn1r4wEeqGe90/N9yqNcGz4k4K6Fxj2LdI99tUELMDAIYG9TNs6nau3NRJ+qJ9ygMXLfW
nAp20FTL2pwa2sGkS8kmFbbo8MQf2ipNRhI9QMYWb6nVAh8mVu37U90HUXsuzNh6XUSFK5e0Lm0X
Wt1s+RbZ+cFKvGsfwe53TIdj188ngV714lqFjtZNWaV4mV8e8f60+vXdRboCMrZFsOntStGgnnPX
aZWUntu1C3PpEBiyPZI1Xxu8TBkNcUkYSvj13IX4QNzKxu6IQ4TChLionzv88QsPLpMn92OqlOyO
fGH7X4NWGjwpf++3wzhJEcNEspbUHDlctb4u74+m/tuv4WtQ/SHjN6HYZEwOi8Bs2gFeAALp6HSG
36XngF9PCD+0r4NDo6K7OnIG0cFLsvb9iY3zPddq9nrIdJXY5mIxfV/0Ry7YFKZwrjMPe9jdIxVu
te4E5GYawm4Y0HoQ8iIV1RCkC2/8TmAuV0hQB7BXWuz5MJX8U23p/l5YS/zmogsWdjxhbUiSPTdV
px/0jnpUySa/mjnhooWk1qwzdFjykdH/hXSsz52iflqkwkWvyqYGRjdsqJtol/pkV108gVss72wU
16vQK/uEy17hRBOFppq2nIomftwKHemzVEGc6YbXX3kcjm+2uARJIKfJ9xc55/giidYegm5zvlUI
NsOIWu9g98qYCBe6QjJDDcyWcw5WYX4pIkofOQqF/Q62LncVsVWLAiqjeThS2EyqOH6ieKP2a90l
r9ae7sA3hM0bw5719BF4vBd4JVzwykYynI6O2dw2xbdAfVewxfNbWS51xdotXgrczHLDj0d4p43p
tAbfvYKxC12R5UC1SThZULWXuNn6FPCVutPv607xysR3savdjDVHiZ7NZT+Oj7zfpwcAH9FzBHPv
N2Ypwq9xudyrWr8ROf8DQi0Ul+IKPyQ6EpryVi4fNmvrv/yGyYnLWk79dkzRiJqc+XgB376ksLPy
g5WES0LtoitRh9WOOVzC/1mLIOeol/bruJO2ikxDbRezIUe1zO+cbH8pSTw3K1fSaGoWuVCDKW+s
7fI6FP35Gnb8lqpLQnWcRAUhy5jLDrVqPAhSuSk/uQrhclCmruZxQ+FTjlhWX+IDKIkmvZ+puXBJ
p8g2ZCunFYJx9VFDkXtGIcQ2ffD6oi5aCFiuOyR80/O+mR5J0OoU5pV+tWfCpahiXPWFXcSQb3VM
nm0t26ddW8816kJUEaFlIUI15MaEH1GEcGq37euvR+VWZsbFpjaUOeFTDkMehVY8F1v8PKwLto7u
VETde0L5wyjjL6Jcqzd6KusLM4Cf9q29945wY5d3waq92pDyWbchT6jee5S0aPZkhyT821TVlsGV
taTpqqP1qxqq2nMqOIsb5tQwd0tknxtqbdZ1Y/9gDBs//XpIb0RUVyVuxrg1CY66eQCK+7yQ6Y9e
e94BXOIqWOeaWj31uTW/b0hwpJ01651t50a/XZG4uOPhIA3rcph/nkc6oTLiXt7nVtPOnWjfth16
Fg2GZE0+PlL88Rpq1wlw7ONkr/WKdlHwA4f5JmWE+RWrCpe06iNLJBdbnyPMDY8x1EofIsqKk1/X
r0P1w22r4V3x7+E8n+OCpn3ZpiNqTD0bd7bdBhprsya0y9dTY4I4tbvx3Lxc4SywChPOJ1GXj1Vg
MjGMSxZ2fnW2woWs2nCwVaJ4m1tFX45l+txu95Sab01BJ80COe22LuLD5LVI/kIZWpkOq/rN61u6
hFUj2gI0yN7lLAk/LWTLao4zuF/bzkNRB6o1UHiXywkTtU7bvi4zCAkov1DoMlZym1mgQ6HzZJuH
k9L1ftqC3XNbdPGqKun2woTS5EwWX4kqjnSerN/ad+mqsA4rVSWRxlyx9OGIiD03VPklcVzlrK6Y
GIoer6M+Bs+4ovw+VtHTrz/oNZ3yyunehatUxFRN+a5zVDqIP7uE8DM/8E5gYZN6pyL7xlx3CSvo
++xRUXSI5Ix8gpkFBGcl8buvudblJI7CehOHztm2JGcSjyUQUeMnKShcCa2gFTMtaWnyxCz7KW6H
NwdM2e8spRsj73JWfKrEZkjX55BysB8mFq7nuEiGiy5A7Xt9XBe2ujqvo6ZQdXl4YDkddqpPYuiq
B7UFhxeyiOrhnzeOvlyONZlqrCnR5TBNfp4PcSfjcmPeuOaOVRccuCE3bb6FrcphDlo81Fu03Rmb
W61fP8sPO17dTFtfbLbPW4gRN30hU8LX3/3G/fo/f2g7URE0hEjX5lXQHi/lypOs77fiDN/ne48i
N27l/xab//AvVoiABAsv2pySPvhI1lWrNGpWe1F1At6Y1OJhr0JxJ0q8PljcfQm3dW/HAYJy+W72
d0L9zx5++CV3jbKgyiDKcuvbfDz475J0H6LmnoL8650WrvpXMJYh2LSky21s9cM0ZscQ+im6ox7x
5y9MNEx2kZfGuaPr4rStlzeUFp4XLBfwmlSwDHKN2nzqKihAkKVJy4H4pRJcxiuB8xA1kILJOf2+
J6ANFyU8k8cu49WMS2/DVfV5sxdIb8mwebHzwu/0XGBsX9mqXMZrCuPIKjLofAICk7xhIa/qE6jJ
FRYLMS//0bz308gQLvM1AlRb9t5oiOAGT/G0fOwXP/M24TJfq03CJupWkzdt8xXZtD97Agkgr7jj
Ml/dCkC673AIqWSlh5MW9f6psSXKI2uoYvqd5l0lsHbWTUEpzmibXZdTog943BX3lJFurFlXCgwn
EZTB7KHOacTkiYq5feiTUdwZnxtB01UDY4pw2U4W+7kchsu6FgYWux08rfAaXy8nGsb9095qeocz
ubHDu/Jg3HbBegyLwdsb7WB6sIbA5FDESLX659cf/PXh4i4UxkpONWpUsUWSJk1CeFeEvPTTJeAu
FNbZwsJ5GI2vHWNZS+enQdT3dGJeHxvu0rdmtXKbgh7LAGouD7IavrVsUm+aMNR3PvatsbmGkR92
yFbGsKixtM11uJ5sAfcBtrWf/MbdOTxMct0Vaa3OF1H+U5H+syXDnQPV63OUy/Dnbs+w6DnKfW3z
ga/TbwKY5R8Dqj3LtGn4mHZqMPANTfxYYu7iXEu7FCMezvEZuKJPYhvUWRas8goV3KW5lsQcAgl3
hIra/qNC+0yhEu11fuMuw7WIre6PvdfIWFfmvFXRO9FM5sHr+7ro1GY0qubgG5frOEzOUvTxQwO1
lTsb2Y2Z6RJTs4IhSShnnfOtfhvhzpLKcfrq13Nn1s8VoxUgFp13m3jprKjSEs7uft/TBaaUOYK4
K/omX1ly2YL1TTvNXjd/vDI7036faxxNaJ2boYKk2dBtKbXTo9+gRD83TkLJ5iZe6xyWPu0JtA85
lfTwuoJyF31COm6b5oOqfDTF7w3uiYee7jR9Ixa45BOZCtVblCfmMCgPkI1WffHC+nF6swYdfV8S
QuHGrZs7BW63pqWTk5JQQTTFPqu8S2b5DN/I8oR8ZnFnvd4I+C5AU9lSC94cKp+novtr3afxsQzp
/maC7+Sd0HnjB7gcDS/qvVTbpHKjCpTn2Po46YGys9ckcpWLpkInULYt0TrfX5Zuqx62QVi/C5br
arjbdettK0rUdCzvej4/F/bwM/vhrnQRFdtUMB2VeQ3i8aRLEaUEHsp+McElaRpUzpol3st8lfOf
TQUL0bj66DfizrKNZz3HIcg/sN38c2HHt21k/vRr2tllC1b2U6I0ml6T51l3f4Sa/O3XtHM1hKl0
sdhyKHM1QxeasQNXOOGH5/H/4HnRNvRFR0gWa3teW/uy0P4Pr367bF5I1gA5NDRd0PBzeIg+rQks
0fwad/LGA/bqRdSqzAlSdg8bgGRILig/rIj/B4kiy9ypUJKMB+a9YltezInfScDloUqD6rByC0mW
qD5+N+1d/K6cC79Nz8Whwnkt26mvynzuouVdUrH1YZAJ88q7cpeH2km80r3jJXgoeq0+V9CJDeid
c8aNrcnFoSqF9dNG6LqaFalSSdjwjkPH2UDuP5yeZrxon6kk9262r7/LctcNEOjlktB5JVkzEMVP
G+nUuSvF9D3Rk3hEss087v1ATgfjlV9IdgEpSmBbp2JFsv2Yu+8kIdMZF4rCq/qQu4AU3RZabnbG
D6L9V1uV72OInHmtNZeOqoqOt5AOxl4ivkNevzurkId3NsEb38Hlo1hkcRQxpMxNAiGmVvT940Gn
5o3WeA3SkZzTFmX9b/BW65dg5i42JYpZmmmyJDMbZnFSw7Kz6f2KernLTVVMLpi9yK3RrX+AROf7
fizvnN1uHEZcbKqQU1SDQ5TZvOyf27V+e9S73znHhaSqZVXEoGQhZ8Uep/26/zEV3HPyOHtusO6Q
ljPYc1mwv4li8b2Vox/OCGe0n4/hYbhZJaA+lc3Gvui9aNOQ0sBvh+HOtjszaCHzci2ypmlftGVf
dtSv+i0o52BsqzialjIiGZjJb7Rf+6eQTn5KIdwFpGAn1w7jsclsCtrvFQUvPCKfdvLquQtIMY25
HRYjtoAesgyJXv6Kg9nvLZj/h4+S/aDG1chsr/cvMJr5sPSr3/HMpaPYNKliC3iRqQMyoUe0fN1H
Xt4Jvf/Ot/8mkrmLR+mBM1FiI8kgtmPyncbT4zIl89uynoP5jcIl4mlAyXwKg93iKS45eY8QZ152
WFPCG3Kc1z+pnMr3IYWJUQpBI3aatkkmab800zeGMphPcRc1f9fiYGUaVo34MNcmLlPTCuRxShnN
3xX4wD+jgIFtIkOjQTqu4YMuE32akmD+WiX98YgHBhQFr237rqoomdOtnlYYs+IgnPZETnNaYcrk
nWAHTLPD8CTKxEBPSQdryqoKj/PrGF8AXtRftoRUkOdMFv4YrkeTlS3RTwRiui9iXXt0aZV+0Bx3
4bCeVfCFiCJYQjdWpUdt8ZTv5+zIXThs5xac/iiLjMPEpVtFl84hgsivl8rrrwvcJb/62FTNfO14
j5r37yMuey+wJf1HxW35tgy76fnX/+bGtuCqa9mtH/nARJHRIXgqEv1xxZH+zk+41bYTp5TQkL9Z
xiQrArzrEL0/cDb4mcagSOzn4K3bRBxAJopMzFGmCv4Z+oR+B1UX9SoW5Ge0tEmmaVKkEflIKL1X
encj7eA6JSZd3AVYPDIrGpTAT9FePrV2pidjDz+DY+5iX6Jd7NwOcEGfhDWpYHtew//W75u62Nd6
AM5tiEgyJGVe6FHTU7fQ2m97cAW2wgUcdNwcSTbxZT9fra9OQ9MNflenyDlKlJ2aSAW99mywxTfV
0b/h9Prbr1fRjduHi33xY4JAVTAVWbWw9qzKcHmII/hr1wmse6Qhx8sB8fw7/+zGsnIxMI20zAa1
9CLb+jpEEs68523slwp2pbZQXM7GSiHq7JO0p0FuD+Ua+yGDsDP9eckunNnEcIuOF4F+7IP+bWkL
P7U97iptoTQlhBEzvu5iEgYpgqR+4KJNzr/+wDfG3AXBeLsJqAbgVGStKE6EDnUqj7D3W1QuCGb7
GLaPMZcZ6/HsBw+QJT1Y/dmv69dI9MO7U1lTdbW/lpkwM2xYgm+KFX6B0uXA5mobm73FqEDN+DkZ
nrt48LutuBhYX8I9jhxUZjB6ylFiC0EPPvplOVz+Kyajmdl67bVAgXVQNKc4IX4lANwFwJKGHmao
D5l18J2perKlDJ4GnvPE2VAx7cqoMExmWyffmnYez1VQK78p7vJfao8sNAXKONuUeTJ1tJzqpPJc
+i75ZZO60o0qRaY2dYna4iXZPI/9LvG1VUp0glcii9ZyTA1dn8JR/uW1dlzkq6cVhbNBLbLG/j4x
867pFr8g7ipstdDRDuJaiUwrrHYZipeAmfd+vb4GsR9WfIvIRJO9hzniRDKy/BU1x0e/lp0tdCto
awJ6HWsigoySmjxvI9Jtfq2HP/dbt/AuG/dWZMjlcQgDrNupSeidg+6/8/iVW5aLSM2t3mD1APQN
YsVY7ruZg9NWi/IFNi44vnP5TZK4Svdk45eAt+Ir1nL7vFvEnqoYIpWWTbA+iGjieGYkYZyW2NDe
bX1YUbxR6+K01wP1C6wuGBLFSSRWqXm20fQ6qa3fw6NLgIhy7nit0W4gxAodky5ITX3nGntji3Qp
sSK0uOCFUYx12FxQaxmlsHvxcy/nLiW29kbyiu4iQ7rjbxG0X2asRq9Z50JiBlblYPUkz3YTrGcV
jOtjxI97Ccobo+JCYk1Vd5aWJc+GhX3kTV+ngH788kAuFbZJCrMeEfJMtfKE8+Xfcjv8Eh4uFUZm
WGhzwngmcXmGDM2CbE2TeG6SLhcmZYmTmYWoBeT0/lkSaLqxyM/rl7s42KEb6I0vgPwU6wkEc4YO
qhF3KY8bBWHcBcJ0GI2dXjBbrhBSulyNKGIB26KUYn87mTKJ3pdFOH4KChimnopJjiqFr5V8Mvu0
nug07F7TlrmoVWGHJSCyCK9GcW/J0WeorPKq6GcuaKUU0gvjPrPMVlHW9l1Gi9Kz6esF6oetKVH7
LEyfRFmwgHUjMHyOpvoeTvf6WmOushdimgpmE4VZr+ZzJPQTPRavmylzZb2mnvcWcGSY4SH1QfHq
Um38TtOvZwTYf1hmpvCgIDHSousNbFL375Hlw/loQu118WUu0zyEyuiJkTDDQfrloPaN72pjLh3W
1WsdQCQrzKYWYyKCD72WnlPFSaBTHATktuw0i5JiTmOiLvQovcIbc0GwgKu+7yndEd6G+iyrOU6h
YGO8XuqYi4KRqA9RjlQFWb+F3/ZxwLuIutPxG5PFBcHCOWZ7PB9Hpiq5X/r2OsmnpU4XyfxOYcyl
wbjejmruwyPrxNCmsii+9LW8d49+PavJXPmscRyNKpPhwOtZv3wyrKw/6HWovvBNlc9sqEe/WwFz
0bADyUes4n3DY4D8iPpKsKKT10GHuWhYEbbgIVe+Zsmi92dSdt0pnmO/OhDmGhYGEo8YtEPrMorP
U2KHR60C5jkznRP2FO9HUy4WozK3a0om+W5AOu/O8f3W3HQW7KHnZjxwicwUgs2ppUY/W5WUT0vV
hHdi5Y0In7gX4Aivr4lB5XPZgWWBsNdp7MJ7t+sb/XeJMBIQHfZ7sGbxHsN1m/ZtBlUV9W4pWO91
/mYuEVZUzQATDrtmUTUMz5ZAxrpGJvvsc5JlLhEGcZkOEtkYnQg4QqrD8EsUz15nTeYCYYPualh9
6Q1FKzVEDWScjrBtujNzbnxWlwirw3kYYduzZQHvlscIDjhPQYu6Zb9huf7XH84cbSBp0jfJkonE
nEc1vluNvROOb3XcuQ8vQySLvp2XzJD9faKr5BSWs/Wb7K4YI9J1dmJ9MGZ6IufZ/A1fGK9HdYjr
/TwiIeNi0cdmMyYp3D5N97Aujd8DMnORsGVg0xbuZMwY6coTK5MPpK78rG6ZC4UNMWuTOuhsVsnP
TdDOuPY0nuPt6rURuQQoYEDbM+u+qNL+hupWv5XpAmG66ZtBV7UF10FUCjnPIZq03+JxibCqjZD+
4qXFDRN0RBUGJyKGxG/DcImwfTNtOS7XjlfLceq74o2YotDvXOoCYVvTQRcErj4ZTMbyJoi/7rL+
6LXmXRzsGCCXuqHcLisg75LW0fReSc/932W/5mHGNpq0Yza3wT/FIj4Fev3i121nYSJzPDbrhKYL
q98W+1MwWb/rost3zbyoegmb6Kyic3nWvaIneDbce6y+EQddxEvDVHnoYaWaWbyC5ZGh4vGawvcL
hC7khSRdp3lJ+myX26fQ0Lzqm09eA+7SXCyoYbHRlX0mdnE86jb4Ro7Yr5gFQfXnMHsc/dDUqALM
pnL7XwgwZZ7uHrZujfj1EPPDphYXUppjV122xWsuxv60r5tX0pu5OFfNqwa6+5vJZlgcXqSQy0tA
W+6VnGau+V8P3mNmYJYyHG3VCdWHZ7bBqM/vczrn20grRUMk6jMDZeSHnnXzQ5wM1LPrzuosVg2H
hi0csn2XL5xn0SLuHFGu6Y//5qaZq3llFhbWeMMwmSwaMj0MSweyxwZz93cMY9sPdKmS53jVR++3
olzIK24kLD3phHFiIngo4lmeGjt+9foILuQV8hY6viLWWTySvwcTt2kyFK3fnuFCXgXqRulBZJuV
Y/eZwqBYSep3mHMhL1EGx6Cmrs1IPEfPs+VnXRzS7+TvMl58VzIspqnNLAeTPBEUCScBMoZ+Q36N
Ej9EA8THpO/mus14G/TnbhlRfQl5fs/Wo59bX7a+aqGpbbKjjL+23Z4VM9QCf93zf190X5n6LucE
/iiRKEI1GUZnfhZFX5l0MON+nlnbvoWyl3rkAz3ej2s851Nt94eWdvSFG1Ij9sUT/MCUbs/XYCjT
lenCniDFOFyKel7oAx9BfYVDu2O0oUZ90gzHga4ulxyOs364P3MZqmCGYdOgsHqjPf62MPo0zLtf
rsFVy6rCuN4p3NsyOxRp18Nck8/MLw3PXISqZcc20Bp5JB0WcOAa3hWNpz85XEV/njMqSpYIsWy/
LF37rOGD+71au+rbryfNjc3Phajk0azLTOvjQtTyrbXyvIbSj8VgLj01s2JAlro5LlUQQXaKWmha
oTrJz3KSuSIQ3dYkW6IKcQGE8BYc5ZrWXf2737A4Z4Kg2wBg7+1xgUD9cNpQdflkY+YnC8dcOEus
BUlkMe2XeN7CS8HaOoWix+wFfDAXzkISOUn6lvPLNpvjhUa1Oml17H7nApfPqmWBR+uyiS+EL59i
JHXSShbELzy6PFYMc6K+4qWA1EnE0xUnybQuuZ/uHHOJrKnFi+Qg5v0Cnnx4XG3VPK6Fn28rc4ms
kUNkzcY0uqw8/lIa9chs71cQzVwgqw5mhHLeRJcOMq27/GyKzm8vdWEsPAMkQpgkvEQSaz+uxuiE
tLLfRcllsZbI4oABw8ALqedLMcNjO4Dl1Z3d7kbgclW5aiMKg+t6eEHl7H62MmbnOvJM0bk0VpLE
sqsGG16OgY6nrUOGoYAormfXnUNAYlDHTZdiu3Ss0n+2YbLa5+oIqsAv0+DiGQT1YNDY0NElrlDb
lqi0DRo/EJm5aEIVdwR3gQPDLvoxpSuUEK9Cml5R10UTYACnxW767RKsy5Z2lY3PIzYov+Diwmrb
EsLpAZZcl4aWKoVk5hud3KNWb81G5z5TrrAUOTRBMO9Un669fR6C5bPXqLhSZXLZsbUmUXgZooo9
GoIigEUi6eDVusuqJWvUQDtv2i71tIenJpxeCmL9KGTmsmpGHeKYyzi8iJPeoz4V5eg7Ea/3vx/O
6e0cxfwoZHgpN/YMvSzYZbb3nl9ufE2XVZP7ECfNIMRFz/LTOhWPKOm7J9x2q23nZLG0fdyUZo0v
tIreo6L4I99jv43fNYPsI6PH2sjtMpJSl6exDq8S/3yHH4ffXHECl6A7pWPMsIIgy4mH/D/qWf/h
1bSLDgXalEIV2IiQjoE5ydQJuFkK5XfVddEhKHECWYND3IWHuASVeDZ6r7Ztfvbru5OcqvswikyH
k1xHRpvGffIIcebf/Np2pkupoZZO7Bxe5m250Gl93o/DM9peZ+gPK2g4uNjlvoQXCIpuj4TNeMJM
1sAzkenSQ3LaAMFSjHm/A/Doiqj+lMQR8Rzz0O28hIi3MNtFT3H0mODI+9C0m/ZbSS40SK1qIS80
7JepoizFO/uamgC1XH7f1Hl6haRiDTNYtV1asdZAPcLx2eBxwCtnFLk008TiSa9VF12CoHo7r8ub
fYn9eh65OJMcgy7cBVkvfAnkG1nty7OgG/NK2UeucFS7wKEIfnPrpT7g0jU1lf4cs5GffUY9cpEm
KlkPzqmOsGEkZ1EED3AF8yr1iFykya6xYsq2+6XuxZAS5HVOMD/ys1WPXKoJtxYx2B0dl+MQvshk
bx8KKEV4LaTIJZqigcu6ZBj0gDfqhap5vBTtcU+S8Bqm/puSgn7tz8s0XtYq0rjBIQiU0yMN4uib
lqL9GO3zeOcHXKPsa//COXoF06gJJMXpZYxN8q5M1HjWYhQPW5sQ7CGRH9wauaCTHGBWPqwxvcRd
9YXFw/uiiD57TU2XctJkIXYwjAKFa4J3URKZtJyE8Ep8RS7otIQM1zp1bX2NPwSStOk8Bv/z67lz
ChsV7yFwtW4XuJY2n1tdre/WOILO+K+bT17/ti7jFO9zEIOFXi8t6fePPYWpTQpj5/5BNyE5H1E7
vldjifqHtqraO6mfa9dfmU/ue2e1YauCcNd86TTlTzvB1VUR8hgAcvsDjr77+4kOyIT++ge+fhqM
XLZqn6Jub0aGgMqX31AD8DWWymsPi1y2ahDVynuDXcasyWnu7P/K/vDcB1yyqoYr+ADXpAVpA12d
ln7B20Hi5ysSuapbPNYBZPyH5RI2Yn6B9dvygLvm4HWGjVzhLcpYP0NDZrlMI0Qnrg9RsGTzXcjO
zh7pGGkC8DYXzbsoTSj+lNudeXljqrhMFQ+LfiMDRcfpSs7blWQZ49ZP6wlVET8H6jqIQYMFmPVt
CR2clSzpHKzbB69Z7tJU4wbbDQ375AsusPWzikmRzvuQ3Hnxu7EBuDzVZjWKXHq9XhZoqn2aQqjN
pbrGOy6dKmjZTbWn1BEumD8PEpnIXqAScr2oI/wy8SktFuS1/cbIOY1b0HKNMWK5LMryFKooDTja
4U+/xp2LW99xDep3XbAFlAYGuDLf5s0ryxe5bNWCtdQ26zBfZLzpB7ibdEhRxt/8Ou5s7u3cASRY
5vUylsw+2X5LoKEBqxi/1p3lCkOCVcTRsF6GshSn4FjaNEj46Ne6C1h1BYzT8RC3XA41zGljof3e
yu6ehPp1zr22TTkLdraz7DQU8i9I4LLHABE5K1mXPO+iaPx2EBe1AhtdrUtZ2stKorcoBvi+UuHn
6Bm5qJWhZS2GBtM97Ovpgc/BnkLDx++ZNXJZq6mVUzEVxXQhbO/ehr1ZnpuJx89e08aFraSsAmxS
x3rZx75Lt1B+rBX/6Nd2+HOIuW7Yopjq5bKy4KVu/1pKvyqXyBW9SlgTChThrJdu3bvTPh1hekRz
5xe+XCgKopVRS1eMSRTo5SHYJ3UGsOInUh+5UBRtlpAMEoE3CPf6YuYKYvgwDvLruwtFrXNEY7s0
aB3q44/qsONpSKzfddzFomQjm40EarkMCf0Mkcm38RH4zUMXisIUn01TY8y7sDUPtSnem4Dsj14T
0RW5YkZB2SqIpotCEf2pDEZzGsydtm/ELheLavncgNqQ8wXWhtup7Uf9tE22Oau19svJRS4bBfWa
SpWTmi51lASPFlnXJ6W557HdlbsypQm24UimSwKuJSPk+IMupruDFN8aHWfPO5YIV9o42C7IiDbN
M2T+9IcmGOoXW4bi3j+5cZp0Mal47gzsoOl0Cevp2VD2x/5/zr6suVJca/YXESEkkOCVYU+e7Zpc
L4S7BpAEEhIzv/5Ln6d79u06FeHXrva2N0hryJUrUzQfq/auGVHT1kXtu8HHjQ09y0Yf+EyT7S8f
/p7e/iXtXTOiJMSbCbyDER9ljP16P6flsk5wbQWb+SUcqclpX5PcVVj3/dBFuKZJYSOLQo16nm98
72k+cdKWpN4/JhXArplSdIm3EFIh/kbJ4XaNk0emzF/gtD+co2uelIzanpIRsDE3NDoHiwP1faJ9
4SAk9JcK4U+/4qpoJQnIBq3AwC5p6PrLklSVy4Rbl3mT/q2M+kM/fi0NlUAOy9IRfWzq1PRjUg0p
p4HZQsktPNd8YKd4I+23D73s6/FmMOEdt3utb7bd/jTKqZITNFof+XB6nYHlOM9jWmPjEVo/93z5
pj/Yd9Lr7JtCZmbfAoDJFa8LzKpeYfb0sV6fXudeq6H9WcWBvnGrf0mbCjJoVfmhB3KdeLUIaIuZ
T3PTq0VnY+LVEWJLH+M20OvM29FVmL7t25s9cOxuFXYF3+2DIjn0Ovkiq8Rp1aTyhitxzwlBZGj/
cnH/PTbT69RbkZV1LbjTNyhj/6kC/3kPow/tHtHrzNvPUOsNpJQ3ePSPIiA6E936MQVjep1zOyVt
BNkpeVNLZbOtiw3sBtVfQs2fHspVYQzgIBRBtwSXSAXf9cgGKOH5j/lh0GuFyXrsgq3ex+DCNvmV
1vYmaj9WiNDrRCvbBhaAVtHL6Ad1txp5dh3jH6JRY0vsv7uFIdha3iRzgw5tuCcGpsdq6IcPJT56
nWrhDwJhyKivbwxt1mLqDRQu6v1DIxN6nVWZqaMacnPhpQ1lVWJkteVdZ/6CCP3hrFwnVcMgIBj0
vL7p2mAtLa2SDOD9hzo0LHj99zPfxz7ZV9yii2v4eI6TfS86Tz/GmKDXIoubTZZ2asLkMu7whO4W
M51Il36s2qDXubRrNiwGQxXu4mGql1sVs2xq5uAvZf2fHvvVFTXWh3rBPs9lCFOdD+FerK75WBlG
r5nBWy2GUPAtuQTWJpmKxPe4Hz/mfkGvucGDB/0Sos3JRQasua8C9j3go/vYabzmBidj2LqEgOXB
G/VSWbaUbbz/DSz/9wqMXpODk6b12BSu+AUzsOggYCZ56SU0D2CHMX/stV5ThF0fBnptCL+M6xQW
oaPbp3T16Zf/XQP8h1P3/1f0lPH/vk9s3x2DGbO4eDFQ8T0KhXhZ2pRkzS5DeEgom3MGjv/sKv0I
U2ioaQ3h9rI10fw0Qhf45wj9jvYQxVjGqtqWHWI1LM+CVuQhcok4QKONfA67VB9nvqf5hIXeMxAc
qJnvkBL+31/iDyf/mlkaN3MYzU7Hl5h1/T245exusBzMu499/FXIwTo1NUHF40u0VN9cYF9gGf+x
guCaihwGODLvtcwlaOHYsSduzWuemr8MW/50Oq9wZ5Ok2Ctwa3wBmarDlM7xPafch8+hnM3HCoNr
QvJIYwihrVN8mcZ6e02mZCtF2wx/yVP/3n3Qa0ayJZCiNJABu0jWpc/a1etZIXjWuZvSgeUEli0t
hEHp39aJ3k/9v9yGaxrxoOGqZ3cXX5Y0SQuMILdjwwJdgIEmDwZlyo+/HKl3jPvfftF7g/3/sH9I
uOtRLYZfaDuF84uNEuXz3puwSFrf5RZL49nGYvtSdzGJCgh8UkwkQjvhDQ4e4hLpe5tEfRyduVbR
Vxmv9Sett/TJBmawWeRmhvvYkXsGH9FLssIw4L2ofUpI2zyoMaiPIEwvn1rw386T8bAGIrXhN2Lt
Pu8qqkvbWH3sgH/6NkvYHB5TOFQeHQvM55bZ4Na2fFyyWDCV2VYOX2sKBdW/PJw/PJurqbaBJHQr
XbVfzGSw+BKatRTyb96Vf3rD1/HOz14OXPOLwq0+gjeiDnEX2bLTvn8e5Kb+gg7+xy/0397wVdRo
tkE5k/ZIDVgnJee+Wxz0Wap3m3soRpVybM1XMEvcD2BZcalp8yukOsrCbmsz6WV/HJot+RAHgV4r
C6rIhbqWTXgZ7P5zAIkwqzo82g+9rmu6ZuAsVjUiTy/RxL+vXdYO41/i+h/e1bW0IAtqrXiL4p0E
BnaaRvqckAXOgnuU5J6kH1NgptfMTejacxlWjuJVaZYH1Xg0IvyY5yi9JrNzONZgU1SEF9wl8RtO
9tXBY7n4n//98P8dkKPX8qLTtIFNPYXRJW7T9IsA4HRhine3kRK2HOraHpY+2S4iSpbj//6Nf0i2
1zxuT+aNz9pFF6UjcolwVAtIYFYfa6muVUfDxm3NPnbRxaWRv0hjwszLMH352N9+NXHcLGdkixm7
mH01JvMWFUm9JPTz//54MPH+kHKv+dx7P/StpJJcLOFNHeWNwjqfzy1hQUSzFLw08rwvMx9+SljF
piZTu1pBDKFqCcD9lAmNYfC6w9pb9RmUCI3ij3WKqqvN/RBOcwMZe57QIdvtsIU6h+lPG30Z/3MF
s3HdavK7nlxarxkZkmm/V1zH9Q9wTzSgqbWGzkeY9XunzD2VS1v6LaXHGkvvQTkQi2SxzpM8dZjL
JmXDsJA6Vs4fo9TfUr0pKEca6G/PvYlJHnVNXGDbBjz+sEECTkdMLE7wj41vW6yCPIWSVFFBdtks
2VTp5oD91t+1DPaf1Tsjsp1GlTmSjl8rsVb3FiZmrx1s6h9cY8ihEVhiX/aqU7+3YfM2a1feVg8e
bKdvXZKQ4NhgqN4+iGnA8cgGVH8dDrlUQaZZ6B5SqX0xdERlINPhHW8aJuZ+ijv0uszdylA2EM52
faZ5+9LrPbpN8R2w39uMa94OYVXwQKtcq6l7En6Fmib1Thx6vM5HAkbgfJ+21WrzKjbxA1b6q4cA
PpindurCIJuwup3rHQucp12vtH8JbABJ/aZLvwUKDPxE1JzC8oZ+jmpJflQR/c03bS+9kv4L3EJr
mwE9JjIPdpQe6drGRdcPQ+GjcTqopB50mcigkichsP/h56H/0g8thWRL20CU1jcpnU5Ls1PykAar
ro7wNXHLSflqZZ+d7Z0oA2vw89MWr2sOxS2j81nw7uQkD894ARZ/pVGC2XO/1ODx9QvQnzGTUFJU
X6o6WUAUH3S6NSXCplVjHpg2Mbdhgh/NmLRzvvuaPMquJhHMcg09VLXtIH08LdEUFOOw2Po86lY2
D2ad/EHivN+2GwQrJ9YPUCQUvSjMIFkWoykxhWk73z8JnbTkEA9OkINJ0cocVLymvir6bgcmkI0K
pu8PRgRTche7yjVfjHOcPNgk3EeeVagcSW4ao53GX+La4AjwkO4ml2bR0YVHZmoPFI5x/oB5Z83e
5nGW+2NQGcj4SA4S3Dc6b3qBkJtldHEZQJt9hmnOPJtbSknLbtet7+UPudehvA3lgP+1wzOJnyA6
RIJsw8uID42MDT+wwafJaTGVT3JDKrhkZD2B6FE+D1ua3MEhI61fRVQzf6j2GDTKxOIHir2zATgk
yxqN1RMkO8C+1mLly6FxfSR/gZM9KJWhOZvrh57hIB6TaZ75xdpeQZSv7yTwhr6eJnU3Qg94ftTJ
VJfKB9VSZa52s8iGdFn415Yx1r+6DUqfT0nUxahYSILrGU1hz067icT6GwahwYzh2CId9u/XoD6z
DsyZImyUas4jb/rxF0u9YncJgS38q/bpmpwYi2Xwue6iHgWkHcSalNB/Z1GeiKWvvuCnzPTYuxiW
mNnCgsTcS0GG6YgNGT6VUTcQ86kV0TrdiRDnGlucXSBKR/nWfwUdeorRabYNzjFUTdJjr6fU3e2s
HptTqlTnvpE9ofBbj/qhDvPZOzLVGTTVGD8LMEbMT1+pBYMsGy70qEJQyU7t2m31TW/sHp54k6Jy
z1yytvt5Tbt5qXMdx3DNGskavUfXCQZXX+HPasdDP7me3VJEoy0urbSVumjp2+rrHHEOwiY3KaeZ
MQts8zJMPlx13yJWdOcV30k9+Wa0tqzSaojPmC/H7StsJAdxaaAKepC+idtju+D/x874bqsSy1uJ
e6ooFMXaTIWa2hPKGDjeFrGZSXvCfEiu5rCnCTbgtxYv5j7gkRxHCAJPHT8iEYn1NkylHM+LnRbz
S0CUlZ+oxSQrk+AZ1dngufdFP+g2/Ln7OZiOHSxbVpV5L+Yt400cFPUQwsM3J51105ulYiWPpjXa
QGkec+0atOCQuBowFQeMNLSpInu2hxYJKo07Wf2DwesSPAsXhtPFgEi5HqOuFcltqMM5+aEsvI0+
j2CgmoOCiHH1jYV+oXediNz4HCkc0t8zDWZxblq8bgJLF1R8/0SEjv7E4HpDbgYzryaLN/zzLzHP
89ZkbIYe6ldB5RAeLPb31js9Er7eLo6hOcrauU702zROVXqfhO3QvK64CHOTRWIZqs/JJqvgoKqF
8gMV21rfSma7IHdsC+Om6AAFYlMiWIKj9pOLbxaop8k3YEe0ddjig+/EUFTw2QPOQpBMyA8IFxJZ
4Bd1Whfvl2PY8irCKGjJqKGeiBLzrVjfSgqVdpnvIFDNP/fODfpNmViNb+MuA4H2DA5CnxOb6OYT
s/Oif02tZJstfBLwKT5wyYAnlePYh8ktCP+df6LwJhyaU4f1hWTJMfob3Wlq3MrqU59WcvvVtYtB
epAxi6oSc7q0k/A/4n28ZnzvZMyxx4ohcZSNtA/mW5o4WWUG3scC2baqBuwtcj/6OCxluvFkKBpm
YhsdxTSP0+sgwXuMj3D3xqw52yLi5Xc1xW7ccj7Nbiq7rSLRlCWbqWeecRPCfCcbQ7keYSNqB32s
wHaqw0LyNAnMBfD8xJ7ojF2PJWdryt2b6szU9xnTYSMvtnnnAOeRDNtuz9pkEfoSr3O/8yKZRyOa
PE0nQ47KBJC+wnIBU/EZO0GbPonAhPPvmPRcHBcqg/7YAHpKinjnHr7YolMomFY5NLE8hFZUdYuh
DDw9S67mfTu2fNH0NagaM5TrlES/1S5M+Et0M9OnfoW+zkgjmrcjbDFosMYk4zpU0RGi13Vyk9aU
rNDdi5N1O8V7yC4JlpQ35Oul04fKBzP5bJiu95KnQRWrY01XDce9IZjDH0lHyQnqD5E6JpAVViUW
pod4ztMZoop3siEhhcvxBmpnDpSOFnx2S/VYd7XBkL+bZ/c2rGw7B5M3cNWYsF3YT1hImUH5OKYo
o/z3ycAa8YKvzIbk7HW6uDRrzJqKMmGJSsdsh4qFOS+oLBE1pJJTlmJh6SmJw9S4DFXVEpnjpkdK
n0NYXdfBgQni1kvHrVRPQThg4yCKYd+95ri6cGPMBTNp808dMOdPiRSXMInsuaHgAyPCpvZ16VOQ
yd2wa1kosdHkHIeDT/BvgwkGeDhBS/UfvVXVWu5zEzQXVNacfRs9MteDsrqjz1W/E32GoxUOIF/1
+2BjVPHYHSEd7/CXJDrapxPe36qfdh5Dnnbo5E8MnZAMVbWfaqhh/hZiaKYhW2Yz948Ma9TTreib
TT2wLVDxw7YC3H3Z2NZvp35aO9lkc9vE2CZu2bYdoKAx2F9pGAbxoa1HkrxGk5iWl3hKwcCo6s5X
PxT+VtQ7Woi9+V6NAgr3+drtDX/Yu1RZC8CmHQm+GeEma0grbyQbog331w/zGuZAbOWWWRKJ+pwA
3z6o1bqkA922l0eqZzEgVqxaPVR8qgNUlC2BKGnQ5zLt/CjLOUmgGw1nRkhy5kR2PniZrJP9UmIw
UcX96d3T8JiKBKl6FFWSNrmHtQxDcbbH4mcFxjxzOYfpGbnn8xLLM1332GYUa8nHvYvUi1BdDU1s
LdDHHayykUyyhcAa8y5KvOmbTKukc/e00q0Ns4lDqxn5OfB0wIsLarXfYcGsmWyu+m3L8N+DmeVt
3ExPAxIEwp9b1sqvWT1IU7DNr/3PuNqCJ/iOoXvvsBVxY1CmjzsiGvU78LooqD/h1GJdTWALaTnD
H8b6jMzdRu6hlZ1gGFulcVrfcmg3RigZZtgOlfjg9qTBO1k/NaJPl/XOpWHvHhcL/8GindqWPKFQ
kKTcN72N9SHoCBfPEywQ+cF4PiVPPu2b5ThMorqNknHA0Dqujyi5at1nEdFpd/QSZcnDjjKwK3uK
c2VLj22jwZ3n2Ma9Q0X9ju814RzAc1S5+fewqFH8s4AZ82XhNPmF5hTB7JBuHfZCZ1qtU9FjM+zn
BkWtXGKUeBgHUAOr3CdVHZkcwYfNW6kWK7U7RhMQUXeuob/tSjT4qU6KaILj56cGDq3LWGAiO7q6
CKI9YRBumDydHuN0WOgjtIeDV+mWpAIujs4gydlmpE6+oDMG/WvSPSQfIRgGKWGRq8BzmLl1gFaj
uGgiM4JrPabjXbMy8jYwGCT28EkIFK0KOvdBKLJOxT76BifrYCkCtppJQyF+qeY7ty4K+jpjhUp2
wriLtLQc1rrqv8OtNllKjRsRPyf4EtMldWKJ2xwjn7FQrt+mDO5AFi5xAX9XGjRYYqRod/t2frMs
DsPjlrwLKOViDXzwBUG24x69a6C3cm+gYrPAtJ6uUZw5eGZOR66buLnbVs/YaYFo7ASdeTDgmmys
O4xbhh2TifgFYkza33bYYqIpljYmZNKKMHjqwegjG4ERXHj7LjIbYZGmTJYpLgyrGS28JuurXJLg
KABdPZhpC4IigK3dEdg7++U6+EQfRjBx7nBW+A0sYFIMocYtyMe5Z+eObfMntXL7MolYwyLGA9Mo
DIDMMQsxLdoyAnanTT/xKFoxhjD9L6YGtgBaB+XE+XXP1jrlT8mMFgslCbYGQrSFR4lIWxXdHsls
WPTjwDwi/Frt7CJt529wuwb4dUH5CEB3up81mFA5H/cR1fcyn2IyokBZPXTZt6TLq6D2R9XPdRHG
+3AaWPxuPlgtFyURoJJwtnnf2fguDAHYhE2vULBtcM2IKg+xgp2UYvBhhhUKnSeULTkkKu1xnqP+
dZgHBC0QwQtVibAEdZijRDAiY8ny1Y+pRlsWoXAa0XLv7UDKRiFmTFTsuR7hW5FYKM9uDIAHtOO/
sGYeceTYmiNQVGUA/ITiGQTVYdTEo2Oy43kL1h/QUuWoGms0bJ3A3yOtXvNwHSo8/5qGQ97p0d3A
jICiC4im387x8HPfInxEMphfWzssuYs8f4TanvqsmKrO0MasLipxBvHEDXCKczzvVFiXm2Qg24W8
q0ujVpRNTeqC0yLHqdicQkkH/ZLx+7QpmDRWqbpR4Il8UnAjzTrO6kMCjemT7lEEZqpb9yiPg67C
jgXa5g3co6ObR35DIffRZzFCw7G2M4ccMmMjTOCrKOnANo7XfyLnUQCjuY0eYaMm0f6Ltf+lY0dO
QxRsz1FTtUdbi1nn3MDxAmbycVErR8qWuf6HmZfkZuJ8eKnhcoKTTyWGKRxIcoPDcHBxjTVp1Uen
WNVduacMB9135tRKv8ECMh2XQwczySYjrmp+1W0nH1TK6m920Tyjc9B1JWtC+6U11boddKcGfpHE
6oPsRj4VYdSal7iu+6c+auO3Kuzlb8jvBVAC4yjM0iT5vMN5nN1BZ6J5mL2pzgtt0iBboUpftKDS
wsxFT/YoMQR6GxEH3YnvgLkK1dTVUcUVBCqjviVNDiPB7VSlYd2UlgTBkgmiVVj0Fs7FWTLMmwd0
pCZTaKSvEqaDW/g6dCvycibbjdyEkdjHLzQeoZCQxnMgyxZ9zFCiW4+ibNjT5p7tor5jIdcTtHZF
CxCp234QsnWvHHyDOx6Am493hxYRbeUMPAF5MihHkfgXkN6xkuUnKNP8rqTSfU5QQ8EdlK68qCG2
DQsKvQ+PdYgSc9zVdNkmCoE2Eyauvsc0rNf3O8rfutRjVD9ABcikxV5Dchl/PeqLPEGqf+N8FWfw
/OyB8sD/rkbid2CeS3WBXUMjMtjlpHGO06HqvCUQm8spldEDEwuu0TK/686JMG5N1vpgga/nGsM3
zos0xR7fIPqucEwxd24Fsl/Zdcy975D3EhVkFz811A38LvBj8pMIaZqcQ4kMPR40p19JHwmcYkwA
SAlCDMoUgbdqyzbZxu+o8YavUOmrflnnWZyFSVDDeXSJUBo3k5npZVrRZebbnM4TLstAvkm7TPcI
CuGbd83yy2Ms97gk05ZmhGicyWDZx7tlSfllaermB2/H+B+UbOKrIZ1AT1abObjZsKz+G7ZAPMho
H22qqFEn3c/70Ox5tLL0JqwHimA+DvRZww25zwjOf5Ptc1vfUFQgTe6UocOhWofdHOohmu2Zh7a7
uPAdAhH4ZWmGjzAj6s4OoEbrmjZntLXiK0TVo7aoY5BWMxoPOs6nBZKR92NMNFa74A2o98dhFYhs
SYT497jvUxV8W1HVXWK/jqXGLgIvdrICcQVVVaclCB7jC7ZaIHpAojWJoRxU1enTjlnrCYgHejME
RVIBGEpae+tGQlwuzBacROUQLxrrOP3a1H36sNPVfrIhSODFLsbK5xEEmnwxugoOl0gH6+BeWnjE
/hhH8OZXkgxRGWydeWZQjf8e2E4crU9GeTM5hvIP5qR6OG2LlF/g98nmgqCffVqw+/RL7brVJ1Ds
9in3K6C9A+86OLFstO1eW9jNP6TDbO57UcmkrGLb+BKYBZ9zgx6kvtRA5acTfiK9UFCMzJGJkKsi
4t7iPRHp6nxNiO9Lzmmb5A0RDXoOcD7GYvQRe0qXDS8Un924TDRmfyAdNjIyi2QB7RW2ImVZ7DaZ
m6VWy5uMh8Fnbmsxz+AuSo4k8iMAlG1DER4NSxR+maVeBMDZuikaCGjvpWRrbS9yb3FTNaga9Izn
VvMyhmfKWaaY8C1mDMmZ4tG9BdMC6L1FYXKXMoK6syL9sJ2F1jY6mzQS3/xkZ/0ouIRi/qR3gwuB
zMbdGeBBo0svAJCd9mCdeR5NXXJTNetGMgpZGcDafJ7DB9Re24guYR6bPJlXItHCqXkpYI/1nn9p
ZdP0VI+1/hpJ0vRP6Rg2wZPYQrrlKNDtegxgpzUe9CbCx2k26k2POxrpWG6AMw3KJMxWwij80TYC
FQg2j4e6DMfemZx4zyaYgEfxiJ52JmshnRQPvQrmf/w4SRCqtU1LdHgAVqDE1LfQ7Wrat3hWrBD7
pGBInGxzUxiOysCjMbOHJF2ao4efnsi0jIMf+yzEHRCJhB835rbzu86o+sF6T55nX3fohXzV3fYE
7qqPomHkDAjysWkX9hBCO/QCIj+erN3s3GeeVgJgo+kadjTDCsqqkVP92qftpjISsvkM72UV5VSu
9XGnEBz4NkI/oiRu8Cjw7XLbRypCl76sxhXxGtfkGIiw/+r6gaYFql5vS0iJTf0RbkcaKXlCY5b1
mialBVCZZp0NoecyR01/Bzc4NWYDKssORkvd+NwYaB4juizd0Ybt/rNhE6bCbYN9vPuezn4s0xT+
PJfYIfQD5U1QXcTSDDXqpwDFGqEOWgLZGMuoKVa+27kEzTNVJ81JwnOgo6w76KjplsIQLtN8qQkM
3YaFY+ax8c1mHD7GcxaSBRGVRSa9j5NgzYMokT9WpvWMHkOS+aCItwIinitqHrLVB05NquDnBOka
dA7YmcjqxnbjeTf95gpjtybJ2haSk0XnQGHDxn2vz2Ji/AG4dVyoltX3SRXhnFApvvCRAq9K0OZm
KZFV96UORqyx6jVtUeqp9D8qapHSRYxx4/tXAQkkW9KpdtkSsvHIjNlJ1g2sLdc47l6rqRlhaD2h
6W+GDnOWOfXPk7fb95hMcVyIDgOEfPEouctJSkQCmsAO4rGBGMCndt/1kMEPVT8HGupZ9y6B+g+a
9aVmhcVoAu7JVbACHQVFuT9aqGKzHBdPmGzoseyfYZS2PdvabVMBTB95gE7A/7IRPqvjmdSteKvT
RpvfO+sXlaG9BFpAeouHZCBrfFN5pmhuTGTAx62aYH90vK700dtgdqiQx/QWXP3xsZrqqim5kUlS
SJDWxmIVqd5zX7n6eVV7NOfbLqpPmKz5X30oNmjcqFCd4jZUR+R5ZKbadZcOuNh6YOga3ycLc/Mg
F5ypzNdbG980bmmGyybhrIWBGnCG01Sn3Vq2amvfHMDusraw1FkiPr9ig2/7uaGxuQCAx6lj2/pp
bUPKUKome3LQlYseJrQ2Z1wtuRQbi1ybG5+wCN1NK9ilBVdp+BTaaORH3tm2P79T5Lccw4Hl3kTg
BdxggGXS79u6h5jGeVTfCBi++9X3fvvh94bWh4XM4SdVYzpWSxeewVzgN9MSVtCD7ePhuO6VRIWO
YcyvkXucgjpZQ9BnWC8wGOYOfW8FYd2YA/ibq0F+SpblgVZxVHRxpOcTCgSbKbrBNj1048/UrsN8
B3FcQ0vD6/1GR5yeE8f87bh08bEhCbSiAcs1MTBfiF8VUGBezxYvGgAp1h7PnRiQ4FDNySHr1sgD
dgBcCs1NLEocQa+nPxt4fgTZHGA4M0o1/4aZfCgR6med2VpWX7bWrQLHaxC2qAM/I/AsbryLg1X+
7qIURXCMBf0Y0hcRpiyilstdPxpnT3ZM9MsaNBhysij5vCK1IRkPuwSAuUYYBLvEXKouDZ+3gGGh
pQlIOffUliHBrEwhxiDQMVSGLGlEySipL3s/mcPC8OtDMjaHQVpgfqlGkukw5MmMSJoDYGFYOS5i
lg4rRdY9a52iE8NWFEbvnlR3vbQoeWe9jm+z0q6ofBwjqwRtl/UJ3Q+VHAZIXti6gud1Sk+LMPMX
sU5Tm48wMsiwcSLulk70J/Z/HJ3XcqXIFkS/iAhcYV4xx0nnyLak1guhdhQeCl9fP0vzdiPmjmkJ
qF2ZK3PvbGnF2ym8B25g+N2YZnFbC4UIkOXOz7EulsPU5PkT5ECQTJ6/Jlsv1vfZGPfExnJ+Hnyj
fmhot4mRObuT9DPjjbcdXNSk8iBCDbOOc6bMdB0REDgL82PtzBVvUJFxLQnor4ubpuC9bHTLCLeT
9/BW+WVZQ0sLatBxdSvmm2rgPYOMuTe2sLZO9ogGYKq8uM5Oa0dIohtXzmm8ik25KqKQjIhs6DrJ
3gzPC1RIYjvtFIvNF6emy7aTy+4iviL7fs9lYz9svBGPizCKE0iSONf199Jzo9FHL2/r+6kWYcrS
g9+tI+eYv3ViTFAZGzK6imbcvSv2pAu38LEqhfm2Fp2dYEyaD4i69a0vGus3D7uTaFd2seMsWZZs
nYnLkdt51DnSjLJWZ2lWLeWXk6MZOo2Zs5PIkomf65GvuGF8gZtlCJrFF9slmyMtt8FhCeCxeC7c
P76ZWbNMNe1JeVLSaf4k/WI6oEhji2bbljjKn4/+tPtGVGTLr3kxkGbKWZ+Hzv3DwP13yFfveRAe
fdZea962Es9qRad/NXPTP2L72klhbOE5CJVxG9fhy+u7Pq0GibuSZyGFrFh7XEFKTsvSd19RFsYj
olV1MVnpcAA6HDjI9/Kv7U7dCR3Se6rV9Dr6dfFWmx4tejMzAAmlMYt0VlV3BN2CZ6su/EQr9IiD
4YVNVEkV2lHX7U20T76ZZK3124fK4ee5iESHqoFfkbvnp61WlYohWdooXMWyxhJ6QnLYE11Ihgqs
adim/JE1Jz/tslHWl1xbZ6sulm+2npvmVHHGs9RsLTmu08xBWHkGfszjsJdmft/Mo+0Yh90jWoUq
NU25FrwAjVjeFx1u7Ymxbd9ekFLLDrNqV274Q46L+1tUeycfTLn5Q9qx/Fb9Y5+xnqpoWyvRJ3KU
g33VIenXr6AYzO7Cj7usfwsbkgCbW/XywSbZ79xr1VSJmy+N/b47lh4uNltgsRudaZXDc0ikTHHs
LRanpFkP1vojnJUc/gbG6g171LJXQ4Hz8heYNsy2WCPCwrOMZ7fM0XR3K/ycp5oZ2vWD/Ib9WVmp
WtqMB3+py9T2p+lVrnPRROsYKCPNlqHcY0Rdn9HSnUDHORHpBIYh7Ttbfu1D5eJ5Zeybq29Fng1v
XCh7ZqSaz00TF7Xe30yi3OopLIJVHhyORjMO66G/IqrY4AxVVvX/Fui99rUvxd4+W/QzqDgsOPg3
ylpWxcpSXtbyvhv7oYlDy9UF905sLDfiWG7bh3aaND/pXKPWRtWOYB3Xq6WwGhx2ALWXMHRcVu3R
Y55/TEa3Bw9MW2bxtq9C95GeWQfxVrQDD5NtYz1ZqbOv9k+M18B6rBBZ8n8ymNp/sw+JnTodoHqR
LMIMuM12KAxn1shYTozSpI1HRp8pT8dAGq/hylNSRMqt5GACJhR+ldFyLgRd58ZctBTwTQW68SQW
grhxIIN5e5kk5kxSjFBPbA9l78gOS9tNW4Pta2bm/M9aewi+FD+vYz3qVkvandgJD/rAuT+plKpp
Y/6ohNGuf0MkpcCOWIa0UaxuzzKUWzxwrKMpczwVmH/j1ufvTmngiMdT7gTGuenlGDRJ2YObXWob
5KjCjKcb4hruorFO8D5qP4/KGJsu8ccmqG/jprbw6Msy6IczbV85YxEdyfrTXeYmj1fTaTogtBmn
KWma0F9/SKQt52mjwaIfkm30Zy+LJlasM/56lhY3elfCGdPahtAwXX5CSyQygIE+Mox8ux8tx3ea
O+6k3Haj1m73/I/YhRDjwVm8QoP/yA7J4o5WqrxTh61Y0MBmM/fq64AfVv/GwGr1+8gHS/wrrcnE
mPSKei3Mk0kM1G2YFXxYObytij97MtlNEViptry25e4kJ2Nac/AHA7Xh2PDLzOsz3xMucLQSdrb+
MPPF7xNnnIKiesYs2NfuFpi235hJQLWJ/uVZubd91f4sKxzu3at/bSgC83AoHCeXhz4otqGPR1vo
4ZprDGziwd5iJhvyQHPU+RI6z72mGhIDfpmGGD8052ak+SMQCi3JJ0QrSNk/9P7KT3n76mBJgmlX
V6j0ur1agqtZd+As9QOKmmfB/WR3+E7wk27q/hcvc+lezckuhmhYndU9WOUkefsrGnXjxRqDaBun
8F8uzeJrYf7ZJnwuKYIxpug0bPJj7+a6fs68keNam7SO8THxyjPmViNeqqCYs4fVrJfpavTQqZey
7Cm7y0bVJDDrImUxgGA2WYbgjwzLKow2pxx4RXPGCkbGYTLeGr7ZXcqfv57TAjS6TsCSnNTyTD3f
MhdB50vk2us/Ib7sP4Oz6QBpAQMVWXsN3HuBSc2dA2vDOWaeAriyurB+DvoipPBt89jomiy1aasr
UmP9IYFs5oeQ68UeY4z6w1V2NEUfdof3N+1DTODImTfd2/HA5gTxtnbT6qShZW5jxP1BP+xdt+ou
Wgh46Lgs0V8fDagXccBipkendHaxM5Bsw91gD/MWZ+z1lqdOI2FFptypN+LlIc3Z2dvzkBur+26u
nrl9mbSRW8k+cyFHHF32t822FsVwLFT7c7HC7jitEGtO7vnn0JmQ/QRsaWxXNX1MgW3yKiFklLzo
hY+CzTp4EYecYzrpOiiASGjp03jAA2C/ZpVAJepro6YwoKwfRzcYvIeRaZehRU7zhltYNpeqKnx9
Zs+bOoOve79FuJkyBdgwP2zPX15yfrOsyliH/R6V24MG9U31rGAE/D8e2vyvLONtObGZY20TMrko
g77JKHj2cd/dC1DC8uQW7o7I37QB3VjCXG5rZZTVXVnJjmnDaeYvtw+d7WZuYf+Jl7f9aTK/qeKw
z6QbdbPr4url5EQM6NV4DbMliMullA0HB8U3yIz8z5lJGKuJX1YeFdqor30deGmbN8tRBP5WUg2w
IkOY3y9yZ4e4IXuvPuU6sfx3xE7nrFj63EcKtas3e1y6vzVG4Z9uzTv9ollc9bkbxA6eSpqrsjul
KkPRqWIs4SHDIVcp4KTuk7AdGwaT1ZHtjWUuK49tgYhyIPNVGs8efAdhL12pX1hy35zxt1w/RtvW
zSj6m+yx7KrcVBlOTF468VrMEHBid8KOxrXAqThQhZk9IOCS9YrgXavxH1VguZVKUBaGLTOcwypp
xd5YR6NXhv1hdlk3vPFW+et3/gGBax3oe30IkbFVxC+u8f+OYV/9KqxusHiG9CwPvl577w6GjKO6
oGHk5oXV4MfasOwTgFI5kq1EWJjGrn9aPHtA3FSgCsVjbndu/oxQ5T0jwVb5H2/kTmHO5fLRtZPx
RMR0a2PL4/tAZGoe+fYbc20853y7ntxsy/3Y9xcRpN4mK7BTfzDc4m6te6d+r9y+5XOZS0Oc2ES4
+acwQDI6+B7yyAHCi33OubmCqDR7QHZH5AOMj1+X5v4y8Fc3FVEP5PJd8t022MeUsgihEifPB/u1
2RB3t2NtN9pJKoJ7j/lE6UPqQiXxXOlmbWJJpzDyLGtEAFcisXR+9yD3SmaftahLtqDX65IFsddn
gRshIukhdQbPF9cgZzR+oEpMnZuucFxMaDXwXZrLcLxMwb6+9qMe6IYW9iijcGhwHToszmOzz/nZ
b/jSn5Z9Hle6MwH4MDj4Dt31+0hZPfioWb10nEpA7a2788fLe4TKD6Hnzk3XsHf5z1jWRSWrLvhT
eEUTnr05a1/CbfVfTVZ3vdsDT3JM+55p/Nu3XvK/RZv9tSdHfQbm4neHDQdriSRFfXlaa6Tj2GAs
837bfPsMGc1sRzaeg9UTOl0aOQ5vLsl+41Bv7ZT9YeG557/rXixPKrfrO4NR53nsgwEGpVL8vupM
7HgM8+xHpuGWI8Kxv4889XPdDvLRHdrafFgsONT7OpuM+76BaOHkbPdbz04AGzq7rKrbMEk8FchP
AleNrOtU+IakB6CetMAtt3LntYWbO3fW5OWPbaNkvHJLiHou00u0Ci88qRa+c2mN4YO2pzGM6tyW
D71VG+aj4KsoE11O3U9uJjkAwOAydXWIOO21ampFRRwFVDXcUlXK2AzcjY9Ya4dZBPNo840KpP7p
saknBlseWTrGksTHehzN/KlZStW9BPSvlmcl6+F79udVifTuIC/tiyOeN28qYK9tAL+jZPpvpshn
0RXsC1rlCzeSsEsHZS83127FNe+z4RwyLwBahIbtPEO0bOyRaNQ4vunaBq/0V6+pX9kxYbZpkW8Q
OxYeDIrgmo35zaQm9qGyzFbgMFRjdcjXrAlObb+I4h6Ir0QgXoYp+4elUE4/h7Duu9eMSm8RMUhN
/AZ0M14zBFn3AAM/BUiPy8xfHKduOCpAeclBhMd0CrtpWc81ZO9zOduVfejtPqsTrOE9f7R0htUt
DWDMW4MZ1h+rxuJuHjmdba7P2ph57PsqnyZSEpx84orBzR+iLWxAxZK3iqS8GL2ozfQ0XJ1lk83J
rbTUGCwTLCcauT6OndEcahif87DyqYhK8hZLzKA63UYqyi8qGGGCui5/Cv2xu0yLTRlyaHjQQMYO
PaXwWkQqKKO95vhfcTcbFJ8OKnOcDyaK3Yt9w+2cs6uF/lf2vEWvq66La73Zw+dI5CRnwQ+FdDHX
9XW/TlPowVdwdEwxRizkHxuHrfJuxh1a02YwxvOqCgiEaej8R5Fpg4l7dubbzsrGXyr0+iMb4Uzy
SZOzmScQfqEO4ar9MobjsJu4/VZ5LmiZbHQyM6mPLv2zy98gFMKP3WW12ngupvYMhqCeh85wJfPm
7u5hIjqOrhgMbJWPy6yhEHgTJ65qvvkPdKKJm6mzq5R/+eBiNwyec+cMRh+ex2ZQdUIcjDrCrOIO
/punev7M9T6lcF7EEVwv61TaWw13e7du7OVg52PPQGhsD2JYgkOZl2zjWuaZxWWTxccq6QZzOg56
7P4wYVXpIqr1XrhWcyAxOScb4939nKNrdmQOPtewK3kg++oyZ7rvEnecmkerZDXvsS726gFrpDlJ
a2seBqNwUr5lNp7jti8HxSwUlaEOT6Iv90d+ytOcMhLWPTSJZ04xN1zoUqfPD3OOX/DUc9gofoE0
c7+YG5VObtjPCUgFtaxbPgOruiqE6O4qXyEL6pXzYhxdPJFOXV2h85+idzf7R6msyXKPKyki+0Op
sljvwnKt7+3RFC+29IL3DPKN/bmClysKDExin/DqGKmmtP+yFNDSkRku61WKbj3VTgUE07Ba4tiq
b9mgqpu7upmDnJ+9cn47XeV1B8xVsgPY23UTL229yHOu4Scay877k5mJ0GEksCcm2Ny95zfGGLCp
DLCqsoZLFpruLaOomterd43pIEjnPGxyn678Qz7Atig2oYhAv5A9JNRaBaqy4kzO5kkLaKM0ryuj
ixW8nD76FmdFoMf8nK/GFvVcv07g4+NLVyknQ1Pylv3ZD1qEBu3lThdVyjf2G8AsXDhDn/HDWxzs
8FUt32e97o6WLYLpiNG1b2nLkWj+Nc3ZXqMM0qmKESZgDFfHqXUycc/dH9CFgdX4sAyiTw1tNeut
mS3OCk2wpztuZusayYA7Kp8xl6i5mo2Qi0WEuTcwWJZmaISXrJSZAvapuR2FEEfizp9mHNKdA/rE
ZxAwa2r7jAvm2i2P3Ofdr7AfPSJH7iI3er7d/M0DbruYvjE8itmY3NTVqrNujJtzllgdiPy7WVQG
sqBpBKm/bkzLPLTBaeCZYG5jwJax4PqILWZR75YQ6pr3qPG9Tj3qdpUZYt5mDSjfY55BdMDWvjCp
LDN/b5ETyai79lWGo29c1p4bXzqG1vDDdbst4YOSv6qFnA7S4Fwwfhc69GjUw5KSEZw2HwLkRL7i
JibAjdpihi5c+SXld2x9mVxMUjm7Qhw4KmEVcrAhPK+KSTpSawV5su4QtteFgdWLOU3ZSN0CVZQH
Cwhkf7TmYbQwTZo5PHx/hwMdYUuaQSRqKIaYLIkl01yXnve4bmTDo97rN+8hbISvHwD55HqGi2Bd
3m7yVl1LXtXmsvhidE973hfc/cxtdY9hx3awvzaRA5sZpUDqkBiua2RWWfAz7ALXe6QUeXR5qQ1p
kzTq6jzxpEnD4LxllRdPfBTaWPUTMZNogH0bnvaJs5dPf14DYcV1w/MUjxwgmBFzNkFzxrsDbHsf
zoMSQLSI2cYP/r+Le96IHdNj7AT3jeq67EofXZ2la7vlb87cyi/iYcjdrhQri4bULpBvQ9cN5jfc
WLe9a1Yf0weZEmwTnHWAy3aG8dCb3KCjhciUja4KA5BU0PGIReP4wya00x+a0S/MYxv4y99c9uFB
enrsT5PDfSGix3Y/+FCfOe7MPN+Gbpqbg172QD23eq4MoJcil2HElmEl0yVsq98GJv54a2UejKnr
hvvR8411j9aulkZUfqcMmJeb/LBnRUF4hLBy7G1e8AfOzH0esr64l52PA0pLGzfbYC2ATbSe9oNi
lNhiUjJm/4pvy4/eyH0TFb5p7TLKaxYPnuaub7KbY2jzO+05tQ5AuQktdnX1urc/u3UsHtq29Xc6
nT3xKnraYrmjm0F5bwtSk9d1xJz4y8o4cl66lf6L+sa4MOjwkC8uinZzsEuhsaOMTV95kCwm6WrV
p3EU2WOtQStfGi7sjy6HLgwBubokE+Om7+2yqPxDgM39ybA1WbHd8hUtIjhn/W5OIlRkARXkdbA7
C1L/XLhRZWvBg9MNP8dwYIk9zs9f9pXujCohro2xrPJdrmP7ytuMcSky+zTj8v4eCqFftk1493Y7
6l97UdYHOpHKe9/0vS8vg2nAfQAwLFT5m6KLvo1rW+yErsV2bwDmjfGshg3XL1cfDYEGrqb97N8a
kqGcEJydltE2JBMrJHLfnvqfYeEZ2Gm1fgNi3B407uOZVQdkB5ssLNJy28WdsXXFzaoXbsaapYI1
4zbVOFzFbB/CPJ8Pg2UvR9CR6ROuzHhYZYHDDol5R7B0CFMCbe0f0CgzJjGDWj+uxmsgV/Xc7f32
5RHxuLcIqzxu/napeJCOzErDi7kMnF2mr+Yj8Hl+CRalzp1hQ1cbFTMm9V9maonlN7oEaZxRlvdQ
YaTA7M26z9tQ/AQc7mnx2cLvg7EByqGstzvrXJgne233q89XGOCk6d67HKjW4DfyWy5F96+tWeBj
bZPxukENPdNnsN5XyzafXSCQe8cp1Z9qd4wzYt965h/FzYaxWl5Zbh/e58s30TdmFhuBtUXMUzEX
10uvEr5kAcKj1eaYYeae4pniQgJkC+SxDeYmLPEmSdGTgslnr3+mk2lbQMACY4i4ejZPtg3gKFaj
Te2pWD+apUFyRdySYbIvSp5GuU1cixWmviq59C2OWyS939gcqSbQKT3CI503AoU7zmtq9ZG81AwD
6A/5dTQGUASVdXVsVtbXWPnGOffL7JIFm/9zM1wHUS4QVzyQ6ddeGjPQhlm+rZaP6zKv9j0Gy3o2
Fj3fEYRpkyxUQZrbYXnpZ6NIjJKWemzR9r4MzC2amHy/04fW0eHyGmhnOxCQ+vLha0+TDpcTl1nn
Kxj66W7UontCNER9dUZmbZrrYqP3lxq7xXT55BXGETa2IppghoeNEGYReZn+rS2SZiVh8HdvatWv
nATNE9Y4gecVo5L958uxMbqJE5LHCPpYzQkClj3Ge+vrN55foJWhC35k+FtVYi9m/m+vWiPFCODO
imd9s3jnMG/nzJyYSs32Ou6VsGLhuNZLbohhw5o3m8ueVz0X6XKzr9zCzEuP4clhsxl4vnyPkraF
Z4YrKMSb3NUUV8PM8rgW9ZOo/MoEYesxqewZCAhVZX+ZjJn9T2611++B56LCIsGl3Idg5fxlLB9h
wlB1EAqM896Hzalz8ACDoiM4xDe6jZj8q4TM3fzba73ig3zGiOnhrxSNudW1z2XzHI671z01LikC
KfvmY2ypFY7CnbaWSE5uwAWHXDSJuhqiyJ6qW185IFyAZcdalOVlbjJkbxYVbHiA234pete8I6Gt
jgbeS5My+1avG0Mh/B8pN8IYRo3DuDIs2L3z3nTVZxt4A7njaeYgnL3SvNiUpGBMeo4dWytw9anc
FZCunG0caFLbCVPFknhoCuBDc3N0y1182UB5t5EsSWIHLSctv1aPU2TlCiTxJmKm4irmKdveTCCz
OcIaI3/nlS61a+YGTD6M3NClwbLNFRqCXDt+g38hD+k8daunnnKt99NgNdWCuyxnqKbB+kdjcnMh
om7C8zcG3GHocgEDyhrCvwPKah7t39G/2HJoD7bdubrSgDP5d5i7pSCaz9XwBKK+QzfBFpURw06b
RSuhtBOjYHAdpMpSxGBwEtU7cdOr5he5NoxkSLApNcdh+pGRwbTeqTIInzZrB9TIh2Kuy8hzVjKA
hFHmg99M1rlRoDpEPufDvuRkvuTQZHO8mJN/GeqcVr4u7NrtYtFNwGg2We1xGjdLofD1+lF4DO1V
2C9L4nu1fs88mcXfCxDDY0Udz2feeeNfhgpBZ7zbHbSozZT4TPdq68B61c5i/e070itiDjLOJY3l
t7LM51OqxZbgPbZ7L5t2StkwC2aMniOqyCG5hwC31rh3hWFdIC5WdMjJ+JxCwngIzH71Y1gb99xM
hfGFxOC2p50E9B3hsu4OeqI4r+agriI3WiDPsBvuK2Ph2dhz6yZ3/myhYLbljUKScphayTCNaxih
fm3/XK8YUxIHgv8mU7yudU6EBssbXw5694UOsOxqAq/ccqdvj8htPXmkYT9MyAduZORLL1Pq97qX
pRu4rJU1Uowsne62F233qy2M9tEIPeMk/EG/DtBf5D8Ro3Q8hXNfknUpUSo9LzzYc1U/ab06BzrR
BeJDF/71yCdRYKDNbxibXueJFiOabKfw0VFBcV9l+/r2jcTcbJz9H77vLh+1ZPogT6X/KGsEFp8W
7g4RF9j6goS2x46ax4sB///0HTIk9mLwUMRDaC7XbWwI00y2/i1Nx3n2Qa3PmRM0j6Wt51+OclaH
8IZXdXztsRogfVFZqVmrMAG41LHGzrH4ELr+nB3cLVtukHyUHFKr1paxO5aI2cARHmRUHnQ/goXM
bMpJsz/k01y26di31otnckxU5Ft/bbMLWrSFGNE3kyxW+VVkFj6TtUOJh2gn/0xIw9RVc63/FlSR
HcbJnYOHYLHgiiajnu9VTu7iMpuG+cZOZj2lUtCJHa9T75dnmcOYdIjC+VQl2VjC4BQl1XhHktdB
80LVSmil4y67K6Sw8cNmW8hyCFt3kIfOx8GOK3jH/ECYSPzpZeZ1x30gKRPJgPObMiS7Md8qy/Os
o1oalNS95pdAocayaDZN1W1LKnubjewy7ssWDnHPMUBv3S6sbI+58K3DPZTdzrb6UBGnQk4qF0Hm
R847d1BC0gd3NpwSPQDMZjuoaRJnw98H+7PBkI+nOrOWZw5Bf3pd1yCXZ93Zq/tEtZreomoweHO5
zDl3/v4/Xj5m+wPoV1DfN5lR0+bGIF2ONzEO5UY3MzDGgaYOkPBNFW6QGP2wGN3BEd6QAKHbJUaF
b/asL1Z5xwqmZJe+uf4Ezv+2C7npGkSO+i6g1oSSmPua/j3nrcVPCl/xZquOL2Nd7e+9RIEtrr03
OjAN7bBaqdlQJbgfR71z38WWrcSVthR7jVF3BtjIECh/ed6mimtQ5QG/NJnp9ltcCndUV2y0ICBt
0giVw5H50HeRyFul7/o5dNpnrSDvHkzPBP6OiRtq9egE3NuhnIUIX83WVFO0Le683aO27V+iC4FB
InIy84F1vxJNU2XgbAzUvvDYgAMm1J1cz1oTezQw7Bs9Wi8hqfmrtwXkMxAIN4eIROf/QIwM3lkY
7h0xC4eLw+XhSW3Ok7S38uS3KGczmzPjwRfurwHz+zMnwXKZB9dNd9dHFuihqrDad+snc57B2UFr
TUH08tFqLAZJAW0oAgWOsk5ek4qmYn62y2wGIwrr6y774JUjIjy6/cQpVVQcxHYwHguiAh+0z/D1
GARjT9QIFCWfMo6La2/bP9AGKy7VNyYzZq2N/e3Vj+0SyEfdG/7dUnXtwavh28exrAViala7CViS
/bhrY7+iBFYgut95w4j2/vGnynxQIdkL+eWMPXFwFloc9DbtSd54/ds2mPD/7rK9Q8ioH55t4OXU
orU+w8FZT6GzwuMw+MyvNB6OZOQLtcXYKRvPRreuNzvYu4/OIVkYc6EMD04V7HesV6nf3LpfPyvq
ilQseSscPHb+VZoug3vtKxBEq2neJt64REivpgW9mv0nUqrWb6PYdELa0n3VdtFcK9Mv86jpt/m9
2eG+Cet0R8Et+z7g3noaB2DpaCfj89E7dvk8rLuC/ufefHD5HHCrIyAeVULKV9Po8s9WrhZT+zi7
SWVtMqlDx3rpzXEx0i2gt1LlBgGc1hkeqqLiY7PTbvDT3UqyN4Wn8xc2UQwXwHCdLO3m/bENE+UA
6SyIOT/AtYfRuawYa9fRsu0P1j5vj60PoWwSG7pXtrAt+PUpA1ohn/GUKwKq5CHLdPZUSe2KnT+G
/CfeRl+P/8hekrh06MFQO4FWYqcBHMOU53deT2Vc5Ehj+0BqULcJqQsZuJ0T+i7Kt4nAxI98sbyE
9sL94OV5Q8Ac0taMVCCUSmvD9pqEKOh4K+i/8W7kEUrEecNCln+218n+LFdTdNAGYEMJ0XllHnaj
07FVbdZrU+EHrjwn28H0nX75iYPqWScbIKk/UC4xfSDvfRC8g/l0iB0OkcdRdiPMLYOkajuPlSRc
DcubOfUiv8rvK0qclcOQsFix1fGS9UhArWz6Q+tAmB9nrdYjhdCo0DP9iN+QRBh+ekFuyIMRroQ2
WIS5fPu+LMM+WeYygvvRfnLrqSs8ua0MDp0JqnjJjInoM5jVMzU8RHjYgswAEPrFoi9T1zqHcOSS
txSGwh5D4+KCMc18omfmqjmg+aiZmuqk1m+O8rt+46Ca2kP5Ct1qjvmuzcmC/3Dqx3X5VezkTTYx
wUnhyDkWD3WI1DZQrbGtoPwR1aEDvKlTrr8gWqitstGDGCigjb4rdcshtpjNgMz9aifImklF5Ykq
LVTYFvqxYSYyFkUNK0VB+jT0CzQxV6UL/11woMv+HbIwiTCjkvZp5mf12QMnvlCdxF4YSS52k9CW
o7lxHthcEHjC+o4+fzggGOcs3MRvgMB1JIM6DT8W5M0/NcfRL+kUYdrYTvOgdDi8K66/6bave4zM
3B5b0yfNWZW90SZ7nRsvpQj7v3tjNymoPQ7kYqgutn1EeF8HILagssolCZsN2I1G+6ehF+WHznzc
cDF5w3+cnWmP28iapf9Kob7zNoM7B10XGFG7cl/t/EKk02nu+85fPw99a2ZsVirVELrRQLXtkEQy
ghHve85z2JaMCJ9dHSl55Ity5VstYi+XxEFrNL5ULdmbSWyJK5iGEXL0UN9UNEjWvI/cm8ochkc7
01L6NWH4SDnWemgSnGVIR4IkWbcV1w+BCK21AGXAXQ5bjZmOa+u94/CylioNBR9O3bdRj0YUalaW
OyaCSU6GgjoyonI6U2nphU4bttJepvG8LDuZLTBaDHHwoO8Q/ezhE7MUNLcbmWhiZUdbEvOL0qtS
QB09o7tFt6GUl62JlG3XijLZQoKNb8mJNDmOSqHDSQBfip0jPewlj91tA8TqtRkV1FM20pEgNdVt
WCuwaUa6Ide8nIfnYNDLO6kA4YDfkMNbKnJsZbYa9hu4nbZYcywavV0UprrPk12KSyqykzqErs2F
znvvCXZFXa7zpvJrep5G8kXurHHaa44QF0evVLJbBC/WhW4Hdfjk5bUKJ0cNnTLO1G2parn5Vcuq
MWHdwUjnBEGWb0cD1zrHUIgGna6yOI9Z09+FiJnNpZ/IyrhUR7mstnqKLBJVnrAo0/pyrdG1iKuH
eGjCZF1PEJ9NXYyw8qDYmd7GkNN25AxixMkjCQNt6FSBR+wcrqLQe4s7N+BJTouS/qQJCcu9bwfQ
KbIzDHnAwUBNE87Qg90nGmQmSq5vbRAWyY86MZHK0CGL4t0wjb4vrEGWtpQvpGSJTaKnMmpZJdYo
koSl8sKwDaG8gAAwTaaemer5nZ3KvuY7GnWIdh9rXWduPItyg6Ph/qOzzmvWcPxamPhGgs4stzA8
0jvak/ZdmYv2oe7yXlmV5oCCjU1un1xKddJ0BwqR4W1qd+Xz2BpD7BgWOsO1aiSdu46hP22zXMsP
QRrR1KCWRhcTrovY90xNx48K6ymoS2xcGqfAt0BxB3evZmzZv4ZQtgj8pmAKsMYbhlfyoxAC6mVX
veKggEvYNpzbDnppu+aGLo7urgr035deJILXHoffvSoN2nPNgQLVCRoynAm6H2j7BlLJsCjBw8AV
4/ho3dOS64r70M0cFFbUcBMWo9yyDy7AjpUVNlhGLbxO/QpwIRYZNFv1XUZPZK3Uo3w1QPq4pDuv
I69COlRvcCTa3iKmfvmIKijkNRB5LvsSv/uR03TeUPPQAydp9GYXukJvFl0HKA9iQ/C9Mah30iWz
uldaO+E9mIbu2qbsHy0LneobP1bLl4OS6VtXqFG6oFeePzXQ/Tat6RuHxIXHEluq/qPJ6eJsPNF1
LNMSPe2E8a7s2jKVTTzW1ZVALd+vegPpWWgrVbjyXY5o9M1DjOE2PorUTojRRkuu75F48XdZjTJ5
CS3UzNGZIP5YWKMUonqjQL1R61RfNgXGCCBPbF6Z2ipInTxhibKLHrNLTcPtmz9iQFuAJ+g3ZWHK
dJ3HYddHtPToFXhULzm6L+B2t6+FmXegKqLa7naNPZjrkuPbWifO/ho9ISArZGLxPgv79IIOeXcV
J1GxN1zXv0qz0EWQVquPZiKJaB/GCWyEhh7flVUX9kYNbYBgkv4g5GzYaa6m0952I3sfsTMBxTR0
WzPsK+MmLVy7uqTZz0YGTkhoKtmyGHrYbLbkmw7qVQxLRe7e4LQbL4eKiVk3VrauKpGA2kP4A8oo
2eP71jjfpTg0fChNlwHdVDrgtSFeAO+zN3YDP3l3/cn/5vfli6fVsWNPRCgnLWLzK+cAsaINNC4h
cVTXVJMGFGjClT1HSHUjVp4aUtJUVT+66JDibjIFHKNc6NWXKWST0Dhepuwlm3zZ5ELfal1T5tgz
4tpaZmYkQTOKjRX2p2fisFzHEMVzouTiSkBOg/0zdpvUHvWHJpCrt6S3ypvSgJPE3MjutXFU730f
tB6vTZlSXTzQXVwUFEs3phKFfM8YWQuNSqvUEaAnbzBBBqKB+26lC446CyaTYFUdVIX6muyC3Bug
3Fyhhm1NBxG2tU/aoqeLAVuUrZ/Vlw+20idrtkOUGvKoq74RnC5fDMYEcqq74V4XcKCdKueN1pp1
u6miMd9VvWbfj1JqXEON0e850EsX9BS1g8D2QyGdG53u5ZrybkEhKCLkVzJlCJ9RfEhxoQinT00z
uNDiOH8tylJsNYRjHDm9ni4SPK8NxlXe/EOJ81tVx2YxBnW39b3aPVip2y0tFr03nUCBB4uIekoi
KfgPlX7h0gIy4PhJyxu5G7Avh6G9VUKEYjJqHhxT0O6/VnqBxaXAbbfQEd5vaDIw+1zZzIeVRm3H
21pZVDyYpRI9ypAMFrg+pbUi5XheK2ANyxJRWb5oqzbYZRW2+jGVqzuYovqFJX4qijqlwOcusVIi
bFA419ZyehVaao1CU6dk5o54LvywBUpFEA0ibI0oxT5EfpLmqr2PYRc9llTZy4VC+/rayw1x0Tdm
96Uq5O/DqAZfhCH8O7P2o2vD8IslwWX5kxw18RYZj3GJ2KBaW1ZmwBW33Hyb0xDZ0EJj3wqwcFq3
6GuiFPZeXB9q3qrmXA3eNcSFhAx16psyKdFpfJXFoD93VSOtpV4LLykvQBUQTbwyVXTKXma1UA3B
iX3nxWu+GRKum4En9ZqihsAPpTfdlS+Vw2sj9d6hGetwBVVFYBTLKGoUW9jGEbvMZMpk1HaxAq9t
WNvkiYQQSQKCBL6FYabkFyEvKx/rXqcXFcFO+FHiBYS9pFMWpWTq7pXsRxn1g7i2zeYORXKghQ7s
oIQmAccelkOms22RPuqD1mN2IZ9LbjhFjTrQI9evcZlyeh6rK3pEUcxKoHAquOb9CgpgkRkxguRL
tChuKK1HeDweu1/o7GtrRBp6J6HHzN4/BwwfYS+LGTW+9joUa6Yn9oqrXNnojwvgD+cNPcsKAHqS
mN2QK3suztei6vdpKe/OG3oWTMIhTZhxnIo9fmL8k5sqrs+MsBKzsD5JIOWKolLfU+K4rbTRWFRy
l58JNp/Roj3JpVBYRsreq5przrrPvOdO0OGP3Eh5lhw0uKgI0bAqe84+kA28eynCHXHW5ZZnD4nR
yQirFDxFWeJ+0+rhxeRRP3PsGZqflhyiMNVsKIlAuFIzsQukM4Na5DmZX8XDrNAi2vsYUJZqoKjw
mqxTOXbHrvgE7P4lcAGviRXqMtwQtoo4AqM1SsHzIjDk6SN/GTopcigmgZ5ztIat90UNhxNX+whM
XJ7NyVJksi+HZr43ECpJVJzKBK0ZirUA2vKZoUTybHZqJnVJJH18iIh+qHlyjXF+ed6TOJudfdRY
YSXSfB/b1ktUZjcIIn+cN/R8bhZqHSXUSfa8U69ljnBZeyJy5OMHRdizqdkXTUn3NRj2MqkNVn+j
D9FZKQzCnk3MBlIqWAFv2Hs2XAdNTFFEttedtVoJezY1zVzIBXXynmlvqddIi4od8uTmrFsp7Nnk
9CuE+JXVdHuDGPNKeBs5C09kih674LOZyZ0cixIF6D5lr0HW2dfKrM+84tNH/jIzLRVaZi2qdu9W
UbFClaavzGJQzrzis+kZtAI0BEq3vRhC96rsObqS8RCc9dYU9mxeRpBOCl1F2F1NUIW8Md5d97zk
dWHPJmZI1aPsSvDKuo9MxpYyzgaJFp1Yto7d0NncLKUkZzM51iBYzRr3AuVa1xfn3VJrNj0tu/Ij
EL8JYUkmzhbvotSy13PWFGHN5qfkVVbUemWxR3OEHyWOzEUhzoya5af//ixqXq/DawfzzwIOUUXy
HsM+7M56BVEh+33wAFODokdNvneFmLybJpvZCO7YeRdmNkMtge5qNLNs76WjBVWmvaJhlTnnDT6b
oynAsFBwXt7jnIoWYHTWAkf4mYPPpmgTV0HStLzcAjl+AIXEKTJtwhOXRf8ZMPbPjB9hzeYofkdZ
HUKdC4Oh/EGRwk2mNU+03MEL5oSSCiFlk7rf3OXmuO8zGhBVOl7olp2Ma+Ar3hPu32gX6rTNTLey
OetMtXIOOmgaqu96jxwMvWMzxTOUDrqQW7fsfAegCdIrCSN2OSDgbZDk6oOi74uBLISufTN7aglY
fRec/a0bor6j61hG6ovMs7/CuhTsTchrC9+XdnGj3QelfR0S59Z07XM/+BSqxggRKke9MeVjczOV
ugcrTaN1bcjeCg2avY5KeyoL57cRXqxV7DUC8bzf7gRqWh09D0EDw6HvTW89cs6rHknL2Kpx2WUL
PJDSd3jZJhEmeotcCHR1C0EIxZu6yRGkXGDbzqg4hVCX/eDaLlz3Gngssc9V+zUcFOzAtbEcTFdd
YX45CKv8MqJt2GlNfC2lbbWmXC9xPs/6195mZ2DIh4QqQyG7ubkVEvQqDMjUh6xgwmKbooWC0reo
laWqR3SYotbC2J7iZtMWie9eBF6Dujk7iDzecXBN73vLdTe6BCnewPNxBecPH+iAHrYFn6kpN62u
3rSW3q05BCY4rM0e62NN1HpKO2pF+6dxjNCOn8MADWJQSxuBnuomggYHsPAqt2EOJ1n4OMaJ5bA7
S4c1zeAtcJ+HXBo6qiP4jdlvLu3YioYlMPIbDcuag4IaMljZD1sgG+Q+RL51AcK0Q5IzXEgYkzGK
6o7wXNexuPuFpOomfVij37hgeLeGKnDkpOYasWL1REkR7U5LR5SAjEZg8KPO/QC4OcDsC6nOgQIk
r42OxqKDDR3jpqGUB0utzJ5OtlaAI6enXaskF+TFUF+4dn2V8TBOJOeVZcO03FgluyygU53uJO2w
pcZ00XnpY1cPGxFZTbrK6LUYmm3EdxWylotBly9DsK2rCrS245s2/j4BZ7YFynzAClg7dSE/CuRT
axlkPA9aSMldt5JoT+PJ2piYUAwLW7zmbUiX2NC7nUQQFhc0b37YtLKXiQm8wKQGtWvwDy4LupwL
z7AS4l9GINqN/D5q421dk9F2Y3tmBfO/KgFxif6Cfu8A/DxlCtNeVZCcLcTQXw4kBwIOGooRMzGt
MpqNdavuvT7Wv2hNg2W4tOR7GC7Ghd5l9DsBPSfPHWgkLoLWOXQ/7eEe0tOlTl1DeXSzhlSQbBep
hnwRwD+m6FPJ60axbwoppNnShRfw75Ywv3aGigjG7tt1NQkz8IKKVaGXi0aLQm7BMGyswAMmBdwD
uAjPtDP54DCM9bcR2Kx10gX7OlIPlNi/mV5rXYlQAXVWl8zsYczHL2MQxzBEgkDfkJOhOFknA1cp
/H0iq8YPokAGeCzwoIlksXFbGLoZjOuiDdQLXaHJv1SaXl4DN7/UA1uxloD6UXGOrblCguRKy3TI
p53Vi++TAAMSKHZ0mvvvwk2lELhR8RQEcrQVVUqLEHP0RTu6T3FgTGbKsU2uNUo/ayXJ9ghWmBuQ
qu1mqmNlGhJbHCYLIFMsM662xZLziptYPNkShzj8HcQn0yQvlhJ0PwSzaM3571a+1qHCrPpukBCt
5JMS0CwlaWVhHXv0sRaurKo0l1ZUApYyvZJ74eNEHQI5vaiG+BoVmntJxsm1xBKepxQBVVXCyYDg
jOCdDh4fy4GAt/9VGPk2jcotD5h07eFvW7umDyHcpRfQI2rMygQpjV6AnMMVy3R2i/F7nqIijCo1
ukftqCC97bwv1KfAhxl9IDll2kiXcoZO2CEjnm56bGfNm4R0pIRBlRYPbtm8I/OUDpAiURYP3Ev6
I83ekwA4DtzSZVGb4x27inGNkCMflwjmUTjSCntrtZIDdWuQXihh1yKWfuUOWvwihnogALiNsJrm
ysoeUYL4dpmSb1De1B221agmmFLVag9VVtlza7TMsAHp2y/UFb2tXBfBcyyrdbZvJa0dnBq96kXY
tbbpqHb9taxQTatg9/dt0iE+jSproE9j1K8NuB4ntesREZOmP2DeR09VY9elsZwsgQHhv4TojVcK
YJMQFmwaIGhbG2nHZowy76KNu12ri3KPa96HRFBoN5EpJ0vVoHws2fKuIjFqpeqg150h8W4oPBLn
NWpNh14pVP21QUJOm9mGeZBg7BcvJjk+TtSX3kbPTeB3dvnQ+rF4lrmnqGATvInAWzIt1/NHSGdj
s7ToXqpLK1TML3Fr00IrZNm6KpJxC7182Go6SrmesJRNEdIbAKAevXqRj9IDKmpKa1T9AYTGustK
2qJ1HHxXZXpwaFBF9qUZUvmQt7b3pS3rZFXghl/GrMhQWTLfDBdsamLHD5oak1QAJSaMRXstNWgG
GjeB5WbWlkovSXnAzyh2HtraHwMxWY9mkQ/XUpjQq031BP281ouVrWDZVJOanhJozOuwbscbTR45
edDvYkXzAIzGiE7WeRWbIZkvqJ1o2ip94SRyXPLOylScC7bAUZLkaXXw/B64GzFmzW2HRfgho1h+
gd8nfcRa2KxqXfWeEHHn7BCavKvXZGgNW9RFfbaPBJlZslB9nWy2in5c46csQmGcLbqc07M0atid
NF9CcmCvArcgecIY1GWXaZcdWGna7Zh4oi5+1Cq3I9jDvaWhIgmsfmW8UXiVsrGD7KQ2fAI6JARu
QfHoshNzUF6mN4MXcucSU/pPgux/vfX/y3vPbv6z26z+/d/891uGjAUTUj37z39v3rOr1+S9+u/p
X/2/v/X7v/n3Q5bwv/O/8tu/YNy/P3f5Wr/+9h+rlNbvcNu8l8Pde9XE9c/R+YbT3/yf/uEf7z9H
eRjy97/+xIWS1tNoXpClf/79R7vvf/0ppkLaf/06/t9/OP3Gv/7cZqn3x2H6P/f/++4f/+79taoZ
Qmj/0jSD/9FBrEIHZIPevf/nT9R/WZosNGt6+CxMlX/+QSJD7f/1p6L8Cz2izMZCRjCv0tj+848q
a/7+I6ELg9eVjZ12+nd//t/v99sd+v937I+0SW6yIK2rv/6cjk3/ODXIfPzvhzUZF0GHils+eOxj
onFvo+5B3fLLxfj7w/4ng89Ogu1QITVROvnQETlnNNVTHng7IH/n1Dz47rOjIE2+ARBvJR9svPGF
RF/sVMrydMr+6KrMzoGWnIdwpRr5UBBaE0Pra+khhRhi2UUpOi3o9v3zKzQN+NEHzc6EKeB0xR35
oNLCknhBbNTi84GP3Veem1+rTVmjoGBUcHM0CqodBSYu0YOZNZ5zxufSz4o2gWq1UldMF6hfGvmj
mZ8oe0yT4cMLMqvXSCHQePTG4gAQba2p3t4mgbAFEtOhv9Wj9roBzDglBWIY2WIzuzHLwrFqnMJ6
ftHb+rUnSCuIrYMFtjL0OZbKewPzCLvKfPv5pZ2mxgf3TJtVfbJctyB8yPKh18MvJEAt8hDMRfSD
1+Yei9Lm80858mRoswIQRj6BVJMrLNIXlfZsH56YNUeeDG024z10QlVcMeNN+WlAk2H068Q6kW9/
ZN5oswnv9VnPsZwvnTTqijeeORJrA/QQiGCpbN3sxE8wjzwl2vTbfqmlejAT6MuO8kFX342+OhQx
AZUEGaOYdUGqASiQLPREJl5vpCKyvvZE85hE6WqIJqV6teoGGSVItyw5PTdpvpbwNpPutiyDaOnr
yP89aRVo6SUxarCMyZpzu3Lby7YDxABsKj12DJYjrerSsx0CUZd++dQPz3lTr/1eP7j5JfC2hYSj
T2/9q0FOrycAkcV2NVMQdjb9FZ5zvom+YNeRZco6LqKV8OqVGZUbFp5loBg7WjhOFXVXUvMCaB/T
33cYHghE6f2XREia3xEcotIPnanEZml34ahyyi1vP38Ajz0nszUw7ULdt8ZQPgzpfVG+aOGFQMzz
+djKtL59NIdm614YtmXSxMwhY/KwUh1C+gL/bBLrV+G2H3ZDTdCDdgMK22kUwHFgVdTBWnaBf8h7
9O8qFuZYelBLJBB1s4/sFP+enywJVHKGpj3xoE1T+qOvOVtFYXMX6Kl4nts2X3XKlwh0Tzm8CDjG
GZWeqQAJXvnza/Jz7fzow2ZrKtMSErJUywfVcp+HEOOLdWNUpeOSnTPamATjd1wITC39ujZqChqy
WII+O2BOW7oYdNqaDIlGfvbimHoauH2PB74U+iEHvmKpJVaMnGSBxFFszSH2BN0yyrVwb6u4jLWv
Os8WUKILUSmOnv8QDFICjxQGeuAIVD4i4xQ9FUUTpwa24Mn3nFKz7BIHIV6VByt6z7BHwsJwPr8e
xxbA2ZsAC3MDtIdrr0A5CuWe4/GJkX/GXX9wpdX5Cg6dHb+f4LZShPJJgGig8spUxqZIALHqJclB
6xtTQJHFizXgkI+cAbWS0gwOdkGyBZ97Cm3kKfJ6EWg+bsFFo0AGoKYQP3DW71dnLwAjC9WCWA88
DfWwRRp2GUpvn4985AWmzt4ANqErLmd+Xi1Y7211JeFUV78nxRZ/yYn9wZHFQ529CEjqDYGA8pKp
Jd7YT233qkrvn3/7I8+FOn3kL2s/+oE2qlDtHGx7UbTbQT/xwj12VWbrXR7j4M8F4xosI26DN4IS
bFHuLMJatfL+8y9/7Lqov395I04rIJN8CBmGmXEVFm9GeP350Meuy2ytyoyOyACP3By/JFWIuuvy
xLjT+vPRbJmtS4VdWKZMLsUhx32UhOWG8uYKyS/ofnuBG2ZnBtQ+choAj0G4I6/aIQTvoavrpZl7
qEKrpQCYLJG82ZXRtm0DjA460p4JAlCuPVddt2OxkRLSASKx8EtjFzQ3VdDftuaVgji8Sl4rRPTS
sMPOlNf5LvBWtryG8Kp54Yk93bGLN1tspNYkVtc12RSVnLGLdWlL542szNYaI0dyFQTJdEi5CwfS
muMT68OR51WZrQ94E+NEE8Z4SKoaJXG0lluf4uNtTxKkGcun7v7HN1+ZrRUFwcwS0YUslT4Oyl2p
nZgIx779bIFokgDYJm2pQ4T1Z/QuxvB5HH4MXgMdXZy4Qkdu6nSs/nWlgLZDlgZZl4fYe2vEwSXw
5MSUOHJRpg/8ZQnKQ1wsCkpJ4s1XyAqJbv983COrw8/d0i/jdr0vTNNVxoNR5evJazik/rXknViT
j12O2QKh6npZ4T3ggakJXWnX8GxPXI9j33u2QniR7GbEO46HzL2vKmmhuezCaa99flWOPSqzuSnj
ctNQPrPZt5EDwyMg20MLHIKeQO99//wzjvwCMZulYM2Txuynzyi3tfZoRrRjauPEDzhy4edKySCL
y4Y4FC5PuiyYo6fO+MfGnc1Nn85CbSWM27zGOLFPbY+ODTubmnltSQAQ9PHQyVsf/sm4/PwaHxt3
Nh17u/T6EsfaYcpW68R9ZZx48x27edMH/jJtJCXP9WYa2POuW/lWcAZTz1F4yIqYva/jBihtC1D9
kOYwU5Z+dnfetZjNRRz2ZH9Ot87mXDNudf3ETDx2jeczMRmhH+bT9/U35l3WrM77urMpqNicQwr6
lKzWl4HqtOPmrHHn0tMIKyX6b8ZNvNtefSm69/PGnb0b6ygPXMNmQcL92keXPpKG8waeTTm57wot
zlhDrZ48g6UfnXkhZnMOVsPoxq02HjTjXhnv61MH2Ol7fbB3k2dzzg/gcpk1FyLMb42ovm0wp/Yd
cSeltaO/fuZVmU1Ar/ZJUMz4FB/F+iDts947b+mcq07zFqAAwDT5QNurxjDUn/cunAtNEx+DdRCp
PNDxlmiV0D5vosiz+ddIeYiRn3EHDg0N2QPn7SLl2QRUR4FEImK96JJ9qq3d8w4N/xCYdnUimrGw
ewB3S2QmROl+Pk8+Lpz8Q16KwTmziozrMNqvXfkDOcwGHrOjutWSVqPmoXyobz7/qI+XvH9oTSNR
CrctzZFzMqWk5kGk3z4feJoj/5w7/5CZJkWXm3XOnJQJ1ERdtVEGXgP6+vPRj33t2cyM6OhhP2Sv
16NaEbHm+C/nDTybjKEqY2QyufRtuTLMrduc+YXV39+ykMDI9OktNqemtRiV6+DcLzx7F+IAA/Re
M7BGBn2ya5r/dCN/a0b+2n06doVncxHjfBKaPvcv9Q9xAx1qCE883ceejNlsBNhYqfa0etikN5kc
bBvlJgXF/vkN/Lkv/ODBm8tKZVPpPNDC40GEL5Bqbnyb9vfEfUoXQpB6oT9mgviKqHIgIy0GfHee
uIvJ8tbWKsn3YpC3QeCd+jbTj/ro28zepUETZJJa8m0qjHluQsp13uBC3Dc1XHZmRh0GTmPeEbl1
1pr/D3FqmwUTFyweDm7s3xR5dl2eWPSP3La5MLUHX+/nMb+EdKmQfJ/MvfYh+3x+144NPpvPdUXr
qpmetloVThHjuJLvA9Bxn4+uTA/tR3dhNqsJ+FXLioSFg1JSS2l7nG/eOjUax89eSLZbSug9PEXa
K0NzwAM+sV2WOM2XHYiQOjcXuqKsCeu5ylJpGYck7Znyvh7aE1/vyFSz1N/XhtEQFcZvprAP0UIP
d/1w6vB3bOTZ4tBjW4vZrLDqEHaa7ZAEfn5Bj92u2eKgEUOIlJVxAzzp8OI0PKxkkZy4Hj/LIx/d
rtkKgUxqSI1pTeswZU58UEDcMo7raGKDKeOmD9Ufdvgst/YqbL+l5oOmbEDPktVnLNPie9xph1Zb
D/mzNiarqoqWRhJtcoI1Q3Q7dqzu8upJl+4+vxbTJvODL2vODr+lHFZ21SXDIScMJApuq4lvJECp
C/XE5DhyF83ZGkK7B+iwKg8Hsnthqf0Y6vPWeHO2H491PccEnA4HmPwDB5PzjtbQCmcPNMIcAk+o
2kEwdKQkhPJTnrXVR67++9BBnPdY8LnaQO50uBjtibt47BpP//9fTsGq0McSQhgLkGnQWSSAPD6v
kCbM2fQuEP8KrciGg0HTE9Hm8+fP3bFvPJvbdovKmfzC4QA3U7nxznLXycKcTW2Jnu+AgGs4ELGj
X5097GxKE9ZUI/R0+0P7MAbttzyu3j6/DEeWImM2/ZDYeXWJo5kN2zaUvvYW/Bs1PuvgQLPu96eC
tIdA97t+OBBsRM+wPG+TaczmXTuwNQY3iaw+WFDALc78trNp17u1x+1jWGS5d2F/3upjzGYcIS1B
Xmo8EKl/AxnlJZbSU006/cjuyJjNutJQ/551bkUeSPvV5tWsI1TM3LUx7qRxgM/u3coAEaRSX+iY
m4baBiP0DmLNqadQSvdekiBXZQfbuuXBdQYaHMpDVD5Dyecvt4sKD+eQpcQ0FbseHEcavnWltIO0
tLXcrd7c1TjhrC2ZEW5ogclvwBAKVJwlSIVCXcjGaooXGTHvJ3K5sH3hSP5jKX/5/Ok9MomN2dpQ
62ZSwnwcDtCCKqIqyuXn4/4ssX3wVjJmq4NpB0ExeHJ/8NDVGOa953sO+SpIwb+40q0cYOR/l5L7
onvW2xcSE898WGarh9/LtZsSiXiwIO+lWyIWP/89x67TbPmIgo7wA1ui4vDaZsCcznub6LPFw7R7
GDP6NOwPrD9Ne2J7dGRLoM+WDd54Yoinu+qGz1OyeDzeGcab253X3Bdz2aEKk8CwAMnTMXhSjUWg
nSgFT+vPBw+NPltADCKv8H6MPa1t3A2TBQDxhBbe6QTGJac240du5Vx3aMe1yg6cIqBoN167cPMT
j/yRF4E+fd4vb3CwOFVbatO9JDJXlhdhahNXe6q5dOxbzyZqNFgNkFe+NSQ9AOtdvvv8wVanAT66
5rOJ6sY5mjISOriXF0RG3SqYijtt6Q4Psv/oI8YatW4pt/o6zsKbQAhIf1dww9aB7y/CqtgSA7TV
tWGf0rgkW2FVEP0iZ+atkPSlJHFKyRdZ+t7k2zJ4kEkZTgW2ARpAIMCWMZkFn/8M8bMm+tHvmM18
rRWtpcBwoaEKzAUvdJNrZEvqTld8h9fkZNSXPE+lPQwyTbZWwIQXIxjHqN+1MUTsxtz17Par8qoF
clfE6dLSpiTgGFPHNgQOq8gjYh5cGHAzVaRbuZJeGOlFr2uAYVmwo5hUxcde+w5MEs3NFzOX7jXR
rnUluc6ib3L9ZDbKquqhzXokikrGWsVvkrYB8ThvU7KDL6FoMdZ1duPD9AnXGIIvRTsue4iBlr5L
iRdux9s25kvW0AEgiJa6WFjWI1b7ZUluZzwRpb/GqeJUgIX8EsK9UjrgtBa9WeHUgk6dPEIxNjOF
UCJzo0fhgpjCZRevRhkboOUknraKZP3KsJ4s9SLKoFiSgmQPNikrQMUhfobyjRUCJzSkFZS6RZb8
kA0dBN8LLvqbSgVlWFTnrbnqbELhxfIyUqKp0xAGAiXvlJPzJ9Ljg0fl51T4ZabSVLZis2OvnecP
mXVhfc+AEi8IesJUlIutF+3c7MT0OrIoqLPZFeiej6KQk6Qb79vGXVTwtkHTff7Q/xR9fvRDZs98
K6Qms6H5HWRJLIzyFU9YMPyI1Ys8fogzAtEgRd/WYGZs863y7rO828cVgJB1oneLAhZWa5SOXkAH
1C5HkW2tmEiIpoEHSunBhKaf5+St3QEPfvLLdRzDiSMZLFHI50BRLYFyzKMNGjQ4KV2zUtICcVq3
1JS9Hz4F5m3qbWqTYMZTusMja+BP7+wv963WzB6vqswDIU/xznTBb09cyI/XwLnKw43LoOwgmB4S
G4LjTdk+fD7ukbv/c9v5yxcefUMExVRYsaqLsNwDEJb6E1rdaYfwwa2fy5iRhxc6bCDOM5GGVPA7
wGwnrcUi9cN1y4o9GMW+s06RPY5sKOZyZlcFq925Q3+I3Bu9eiijS80A7tme+DHHhp+dRywR5CNE
dPYrQQ9oKVjlw0tlBwCZTxmsj+ws5tLmqiFPqZl2LHJ60FLSgaydWxHvuzeiE7/hyMM5FzUr5H3i
ceEFzVFNbdbxWTAOXCazVZBUeoLMcsaN9DWh8kl94o157PvONhSdqjS6alDxNKJdLzuEB3z+zB+7
l7MVL8X6JqCaDgcKqkuzTJFPJ06l3TST9/Hzjzj27M+WPcjHrYbRm/Jc8RQXL5p0VUYdiQUVfR58
n8MkOD61sTh2mWYb/8yIAMuGlKj6OnWUxtogNDtv1ZnrWJuhyFLNr4YDjkEvOISnuo1HnvW59FRE
JDCQptXTUqsuRTfssixwigZIsBzvCRxdfn4Xfr7DPliC5kJU6NiEXCusbqZ6kUr4VFTSHApnlG9G
SKlDnG1y+1s93Eho6a1gq2LJlCvMw8TtFSNpV0D0h7VbCpy6xbKTgk0Z2E6fjw958Zhq9WYMQFWm
7xHMUnAOUlCuiQ2zDGv9+fc/VuWdq1xhaKaqVTKz0vpLPKWU9WTYNZyxk3aV+t9CoGi9AU2AJkOR
3+budWzcmta3Mi9xMhZOCOVOHsmsiYrDSF1Nsu1lG65r+O6Vfyuip2RygZ9agY+8Sua62b6XYMaT
AnHQomVXL1twmOcVYedKRMsXxAxNLymv/Nb0zRKG/Il5emTu/B/OzmM5cizZtl8EM2gxhQiEFtTk
BMZkJqG1xtffFX3fIDtusWiPg66urGIhQMSBHz/u2/e6VR8GWOmLUX1dIOZHUZ6F8fXfvznpCwm4
JF+Dz98baydG/WJxwG1olsgNnujNXTq+5dKpKaiTzeFbeHW1rN4umt30mmuo26x6ksI3pcZrGvxF
TbEDgoevyrETzp8w92wxecnG2mFqAJnaqzSWLkjdtvaTsMAVHrt+nMblTvMGAyvuUMLelsGSaf4T
XNleO8hYYn4nVQcNVHFxEJdDpu26+U/XrCuMloVXPb2Pl7PQtvEqAyEjoj4XcRU1pfDOaExWeiPB
fE45320b/XUeTyEED81865o97pTh8FxkdYz7jeUtVQva59Po7lRAVF10WPQR534OKCqKdzhXiuEq
qmVHSnuIOhEp3IMxQ749y+NDPd4tGGf24Vks7hc8WIMN/qppsQ4ZGq9PM3666k5XtktsutESuka0
S+rEtsZTKodUjx9TdVcpv1twQbq0jefAx+fbNbH37kZPVI2TWbfPM0NPkQ58Ddi4cOHW1f73v3/z
X62o69vx1/c+hMpYl1ANdwyWJN0x/n+jr/+/zeb/rLO/rqtiSZGXE9cdZYZRDst3ofg/L9E/xMhb
TShWcYzxgjFAjRfgUJwBrrXcKLiE4B4j7TGTXCV9SZ5fg5W27AXjVdA+gnSxF3Njmc96/Eeb8ruq
yS4arJohXcPck5jh1zidwllXlZ8Jo+AL/PdzBa01VrGECgM8rK0ZOzH85lW9Vpz+6fe/2arrJVZw
d+b3X2BOEAyj2h+mR2XaDqI7Ed9/tixuNum4VtK+aTvyd4zvZ5fzyY+ue6srxfO1UHH85sCR7hPD
zYZvts6v6s63mtI004v/FdgMTKfijQxY7D2CAMyWUgip20t3U/ihGB/1vK1iujZtz9T4Nse/BX64
MTEv2/aOgb1MPIDbXn4185GSRmbiR1GLTDW5anEU2qOiM0HkdfKVU5N5sfyJofm6yP8IZrXpi+JY
NYGdSdt0EpzAXFZhDOq1emybE3DNrj8Y4UlTjqBKASX/7JuSbjJ9SxdmKQ8409f1XSrtDQoYP/uq
bnaEZJgwOQlZwZLs6R99/E2S8EXAkW4CDiQdRcivNQhRaOxIfwmoXP3shq+f+FfImc2sEgAN0Sz5
ECBiTUbzjej1i0zhVvRa9FMojrgu764ol4KTcqQ/DNPwzXP+zzf1D2+0JP/3fUdFpIiRpnIUBJjY
RMZOHRmmykSZqlS3CpU/Jg1M8Lotpu+KnacZ6YqY23GdHDtYwXMovBlF/McSxJ/lL/+p8vz1IBek
6zlDDvMu17vfynOkqL9/9g3dRBUI8CmgjnFBuQ573pW/S+W+WFO3stnQlONKabhuTzobudGfH93u
rVlrjLnKDLpt2cn6cyNufyhKlsSbV7ZUch3cCLeLvcpkrvpvex/X5/gPK+nWpXUQk76Kem64C5BV
GICM9Uczx/Cr2KfGAJvhs5g5WHRuUsPSjS4UMp0EcrE53RXmR5RojPXOzPvKpzJhCiV7qebhfmSM
Ev9kl10myJnok/zJlGyxK9ctorfhZZGPS3kOaz/L1r3kLwOn9e40ti9K+COTYvF/K9R/LchExmWm
xgV/p74p1bYefxaKbr1h2xnHz3jhcQkYRg++2H7z/nxxXLwV6UaDkkidpNDHV08jFqV2WlIfiRLa
OmZEevmzt+lWsxuOytwzjEdYgm83GN2qNR5+tvBvcgwgIZpYGdf3aVr3rWv8sMt1q9oVyiBcSpPr
SuK+fxm/m3f45+ct/h9XWEXBpcYYULc3DzqzvUVJj/QRpHLZ3v/kgYi37rAKTua46/XUBrv80LeU
YPtv0rl/3lvEW2dY/OwlS5O5d115rYvFlpV9Y1rfbC3/HBfFW2NYRcPRp71eHF+3fl614jfX/eqm
r//8r/dRhpCE9xM5qJa86tZnRjsFXzPvZ8/6+sv8dfE4KLVplFkkNdPYgQMn62fXvSnPGVCuYNah
euigNq6Lyv/ZZW9278maM1HvuV0jeA+lvRr+qFcj3trALkKDi6PcE/Pw8ha9vv7h/d7sweaCRWEn
pgQ9CXQfkPtvxKRfrLVbke4MgqFVjISKsx+ch8cfPdxb19e41xpx0bnosG+87ww/vrrTaxj5a4GN
lmotGZTd651S9vn3OzW/uupNuhy0BWcAaZp2o1Y5SWqiMMn1X6PU4xrWXrkQOEzuQJ2sQLs7KSY0
cU73swjpIp4rzJDsFsOwkhNGchEQqxXFoS6e8uolU8P1iOd6rC1uHI4fiOW8GpMIA0oKSEbwKe2C
+7i8bbE80OJHMz4nTJw0G204KtCtaZWCOe8rDe/E52yoN7lCeTp5RSHiFOKibNJIQ/6qZ5IjMhrj
TFiZAbXawJvdDGW7jfDs06a5guxzHOVia3Z+F9xNEwWVXRSu20z25bZvbWmSkbpqIaRVwa2C+LyM
5S4WwKiPa5kdBcTQaKv5sgFWuLGswldDyTeZWy5G6wGeu2ZXUagDfc5+dBwQ9ZsvBDh6bARjSasI
7mlpV+o3ceSL4HernqpFVvkETXQXd/tWftEhS3Xiz0QJ4q18ygr7uCoU3s5K+93L93P+8O/L86ub
vgl+bZWKSZctTFfMq8GUPLV/aVhU/37xL5b+rTKpxa8ae9OQbYY5xsSN1W8aH1/d9E0a0uRzUw0S
TzoafDJxYPKraxb17zctXdfB/02WRf0mEDZx1nQYKLHPTBBVQAJ2hUWkfWqiEm9dUPQ9bqlS6Oa5
7Pbmp6C/VOhe0zbwgVleVPU7n5Mvnt6tYikxQ6lLdAK9aL4I5VP+w5zlVrIUi7FkhagddnL11Jon
5Udu83gaXr+tv8Kn1LdTnoyET2UVPs6//v3b+OIh/Ceq/nXRUrREMC8xkutNsJq/WT9ffMO3Kny1
ray6H6J5ZyyWq1LTXjoUMgLWyd/Na163jH9YQ7ce01oXKPVYM5qhBPqqwAZJ1CY3I9uPr2y8l589
m5vXIEZWCvSUB55t6sPPehSiebP6UynQ1fSqAcXo4bHmf+HPUuVb8bzQwvZUqcPvErXzcuWuYrji
35/DF+HgVjRf92MziUwg77pm008qLSRk+cl3IwpfrMBb5Tz6PnmSeu67aBHl3ItMof3stm/2IdlY
4GdPRMfEeKuF5WJmvY3p1Y+oL6J4K5/Pg7odi5jVUS+ndj5+687+zy1h0bg+p7/eSGEup1QI6KUG
ZuBUqNRoCuGZmWC9mTqCKLqNHEMnvfv3h/SFuhVS7X9/XNiXiz60dIWVyF8qy+3Kt4lKG+bb/pi1
vpoP2E3rXtWAijDpyvTnNHD//bO/+ubl//5oRS/HsY2JPekdLZtv8sH/9Dz/ITTcqu6bBJGZVRF8
CjPcRfiewpPvTe0E2tIJshjSW7MuVM2D52nPeemJokCleoN/Orlf4c+myczJK1dwxsJPzadchJW7
TUPmlYenxOw3IVMpAQrCQBp+jcN72t6n7VpcNn09rCbDdBrrt2B8Zy0pffWQbuJFAv8d/C88cUWi
1rMF42uXVe6NWKCJfbFDhaOmmzk9Mb0AAs1ppUssf7M2vgiyt/MASaQx8pxw2syjQx9eEWybVn7O
rN1o/qyvKt5OBcyaqXesAyQhT7gor360rm5nApomabNMMaddlvJdGt6A5fa/X1kGOvzPO8+tYFgd
0dwAmia71bD97h25/KWP+1B8MduPEXVhrqzD4ZRWllMY70MEFzvZoiHBE7RxeuAZwwCUb29WE15l
z6PxbOrbUXphxdqQ4nxTKt1WYJYRuzVLPEvt3lA2Cv9Jfy4CFPWa0yuNDyvWFxD4lfoaf9d1ixla
F+HRHW0z/W5Sg21lVTup+TCswY6r1MHF3g4mvFbUP6XWbmTjQWjMY9mholSPlNg9UzP9Sax8OcYF
ooxdgNl3yyS7abXtgvMoFZQedTcoAlfEWbsR1oHB0UqvmP8GYqsUh9ICqDe2Hi1nh1F5t0nucgoT
+VI5E+5lQzjeRZW40oSnovpTGdKVBLHSLH/EsjozM08O7otwG2TyLgDeOinnZdkjbAY/CcmhtQ3h
AGgDDJ4TjYrTYass7GV4ECUYxCRcNWrO0xztsiy9Ovgjju/jZNqqgeZTSj4rHpE+9E7Yj54gQohb
i2PiNXW5TqWQgapmsisYVcMsbqal9WcRS0Phz5hP55moWxeftbhNu3atmG/jVXkLrFaNVhq9tER+
zqudNf6JMb6On+QSZmIOAjeK3Fk4glIHwqw9tcFdioa/afI7/LWjmRfYopUdjiv8ENwx1V2t/xzL
yi26iplF2Re1s5X0dqwca/iLAmHJHueVFFqrLBRdDfqEQjQSIHd3Fk7/80eaHNRK8mVTcSqmH6Sp
Ave4uKpxT9WMipEN8cIP5s7pY7ie9Olkedc0KX7xf4w6PqoL9llMc47KccEB0cQAGi2mrVjvQFLR
H7tjo/tLJNlGn3tspKhBWjgAlqd6iXqvyefWeoArOSTYg5+HeTXxx+7695pwtZN06hpnyccqPfJX
COjl8GD5vbfUKzqnjeU5Kc781M3zsaN27rdyY8ucs4fhOKBDiejf6ce82dXySzfXqGoIxMWnKb+2
6YfSvsEwGILXOXiV+s+Mf2dIfor1XWzkTpYJhwygfHYIlrdAXgPF1tLcCYfzlJ2q7ChnG9JpR+CB
ShbG7hJqTDcYD3l+wNJ+FO+sWLR1Jllq4RigpUgieBvziTrOKhTqdW2Gbpu/DEnB/sKkFNlF85Yn
m6JvDkE2Y1QIGV4uVh2AlYmhl0iw1mYxrXP1hCDY6YSjNhxGHUJD5424gkv5u6k9FHPpGm3mzk3/
MGFdJlOTwCXvQJ7kgW3PQ2643TaL4OTp81JutG4CsLTrS9nVw9qOtW1TDLbKIhVSy56IOsti7Spa
88KrwZhfAnNYTVFj87THJLV7ACupjLZkmRxAmG5t+gCi7JjXKcr6gxWfNfVkiOfcRJLtokWnHSb1
EbYJ70ZzkeRpH6ry3ZQhQFFUW0ifEkqq4IuFgrYuR3SzuE+7eG01gotzhIc3aiHQGkaAm/V3efW7
mdKzbmowcnGhVxJfUe6gHttZ2tilgD8IvZGpxa5fGG051ziK9q41PlgWMPhWBVz1quOyn85Iz6vQ
7cLpMaOO0peNm0j3WPLamjrajfXYt8ifeO3MUHWtaHIM85jyBKz8PdbQ3NQG6OR8TXvfETD56Jlj
VrQ9wFC3bB5VCUleG6+nbKMxcm4MLqMGaKzAVChPln4fyE993BxlXCdDRh3heDiyUq1Q1XtV+xYO
lFyK9qURp18SYj7DEg5TS/wvluxqm+lAFLfhDKwTMXNCpds0HJaGlPEDsXotUb9nU22L6CP6THMr
82rbBFagfZjrwrb6YDXNvdsAZAKyvUrmDRzJXZWtcFzvBKrDul9M98vARGriFf0ua19G9dTXT7rM
7P5FKJ6pngrVViPX4ScmCzyO8FZEl5HFA3yYk9vVLTa3E9T0qXKSWDFyfx+WtOPlcKUPftR4ZnlK
RmpUT0l8r/KeREVHl34byNaOvhi8gcTV07eprLbEaYtxM0GJKM6JSK8lrxLvBkn2Eza9QXlUjDuI
orOYudnI0Fn9XAaMeVopn7QZw0NZlJ5aq1TUIs+Qp4dYeSuarQQwQokqNxcoxDFZhkAL81lhfGur
35q8UVryvWpTapcq/AAlYVsInKZxndTrLvsldduEWyrDLTqpjT50JIO7QZPtIHkYZ18YencOnhAP
SaXkWiB5qmolGsiu4o+J+TprvGitG7b3Vv3SmKt8OgnDtpfjTdfdUedh98zm8WNRJXtoEk8WBNjX
rKJXvXgHrWBHUkN9ztgORNekwksh2cgJA9WHopAwVCjJu5p1WEKEKVfZfCzBNNUFgStyW+kspaVf
YARbtwssjMSWwtCLtTNzgJssPMJq8bJ2PQp/dOwL0euIJW+/RM2zcagQcijSMOcLme0ritmpcqA2
hJqlbJ2g7R569vf2kqerOTypijul+4gJSyP2RcVnH0Y25qRxZceZK0rvorieAKGrj0t/ktQnKTsr
WU9n7FILaLeYXe5VO5BPg2muJNpPWGAk7IRj9NyFLtwLukj4OdzFw6PAtteYmKh3FdbHS0Pdls9g
6sMqQtCyyKgTYdd07+Eg8GKq9jg0G7kP3ARNWSl6g0UuNqyNsj+YWQvZAri8SUqw1Ce5CTIWNJBu
WhAkLHmaujgLO2G3ITIfjWrXE53KqnLiMHQiq/UFEDyyMZJl4ahaDJ7MVHxf3VtCuEqHQzK2vgXi
WJd624pXjJCdI+pWUUtllo5vHH2K8yGVd3n5B5dIQTpn0bbr74O8B1Hy2i2BF7bnuCYGT4cqflpi
3HCXxjUVwMKto8avbf6cyCuQCuy6q57RGjMlgoXs7H2yMrBpASxDAP9skjUzSk5cxCwiw205vixE
gOnZsh4yY710x1oDGg6OJut3pZUfpWo8piESLTyBJiHe19iJdUjthZitRZ8MDkV/GFr2p7K9q+ra
qYLAjZfMj4bqo5vq9dR7Br90YDVOGdT7fBwxxb2QFxIKzBVCGz17hzBjg8Bx505w27JdSfIDwh+7
CFN4XftB+yVLmzy4Plfl3AayPfAOtV2663gEOoeLGPRyArxc9QuxWhXpx8LWlpO4APr1FJPyA4tY
IbmuQYqMqebK8y+BJFvHCLhvjnP4XpJHwwnrjWi98JShZziRtpx6TfQKVb2+AFbUr8PWOnTMOCna
bwP8c2qYHmSXVRwUm24WbaWxnJp1k1TlOpPeQCK5etaRAzjSQeoUqCmy13TxSop1b2jXDSCXKWOO
ULjaYGzT/pDq/X2if+rqOdDv0vxM7tm1rd+Uo7ekOytEWSLVTpms8YdxdGA+MqAOhGVJkh8ySXNV
sOa5rh3UMnXBYJ/hPK/zarbbJffLjI2tzvy2ZhJMk3g1gKQRnjuVp9ZDedZUf9B+jxY2fzM9h8Go
nhXjqEyP1fxCurAexPENDgQfD85ISh1GUghuI9Ktj7nyxVCDkRW6i36cBsOWZDJ5SEwGGXlVD+c4
z5xWvhRj65paxYvROQK5VK9P6LNHzgKTLxnPUa6slr7YD4Vmw1DD2am+NBhVRo10VjW2nLG32zrd
yUrBMcDwwmQX125AGcLKLKcdTKfO8QfTYauwoqyFxKYxnTY2HEPc1A2JYsoFch5K07pauoIqhqF0
dZ77U10VqyptD7EBfcqM1ijIHQHjC5OLGkgzkgqPaH2hv2eulSrdD3h9KzzmRVj2VoF0TNVeMwJq
g7OORFK0yJ8dM356YNiASjftuNGmzKkZHposkns8aGQt85R8ukuvvHpeTrMc8F/p7YEkfkqjM0As
gNj4biia6HTFb90oT3K8a8r3Vgk83ZTZvEZXn1sQRwj0o2NbMt5kkrsJNv7THiZ6HGsZcSt9XI3t
4HMIYjfonnrdWot1scK5fAcJnd8Dfk6kRX4EGHzyFGWCO8TQmeLPufknGXDJsQovNSY3Cl2gO1C2
enAw5bzqjJOhcOMM9BUjGvW+P9aV4enjnSzPfkf5pxRNGxO+1RTLl6bK93WHFrJBvQqpihOMrEf0
xR47Toeh/hRGpVOjiydzBFHmmWHpxYvBpCoMIbP+NLAFt8eO0Gb07aGq7jFuAZh26WGY52p0nok0
DEAWtR8vsYNyIc+xRJ72hTSQ3OEELhG143YqNjmeMp1SHi1zpzEihreOPeoF41olwmRzHVR3bQOn
Ric6vsTWLzz5KrvCwzONI7Y0Dj9xh3qfKI4dsNJLx9GkxLM0MM3raSWJpZs2ymHEXsCQFJd3y6+W
x4JByZCNVxvvcVD0KhOX8qB8GLXpQcS6u8/AEyLX4XjSSn6m8oGLACVy3lvC6A2jsQITgUYA5n0A
aKi39eRBCjPXkC1nnjlKcIYck8UZeQWnoPD65cloSQly1cl1fW3BFrNFS/AL9I85oTLtsN1vprMF
Ygdzps6tteBpaVIn16LjolquLG7END1b9adZq7bK7GarTO7CZPKCzHyaVKeTqDCY7VGdHxblVIzB
DmSWJ1e8j9rOCi4L5/Eo6vzA4gAc1q7cqQ6IGb+IDMgTw74q1U8VQ3oM+uvy3CkrozhCZccO2rak
Vzl+GqLLYEU2rCriFkL2Jj7UCRWNukcEvdJx1dfF+UGIEicIZCctszMdLvKHyqbD6+uzdVGSaB3M
1qZLw4OajystlH+nZKj6EO1H42keahpVZAwg7gpUWHGjrOALOwVTsbDK8NYRfMWKtiIqrHaYOYtT
W8CyDV9o2VYUzHdyWJicJejvrvRA2AX6UeGk0Rr0kceH3lhA03DiNxbFD5XDoDN7e7WxLyc70xtP
BqSlmZWTEu1kVTrFQnQY6RaPoqsyBSaQ6eQh40myK8gwBmb9bTI/rSza1W1qS/GvrogfacicKIjg
2yBti4gdLuuNo6k2D20X+CjtOC2czbI8VdElme6uZ1InJxmOO8VJxkNW0Fs25IM+zg5cdtKzhXPR
LtSbYxWwDSzvOCI6RqEA0BS8xXxLKCeOvEWUjJDiZhHd8WGxM5rDxVuZMbF+LeJEd13znlCp0VWV
zCxz6/AT8AUlrRA+GDO8eNTPyvuEJlKm4atbH5DZ7s2BFTz7Wm+u9Z6jSq3so1RxKx2WzXWKBkBd
rvm55TXcmTF+loZuC62x1qojxUZH4qvHRdwPzXVUGLaegaoTYuCSfI2DytmedwIiQGcynj1dA89G
Cds1RkVa9xzoDUH2cyFwdkx7JgFEM2FYhySt4MLtXkoRHyeOHGefU9U6qNLhDlyuFRGJfWxUu/tE
Xpv1kX4bAzC4mhV/4vrdaoNdLIIgrNl3pPlcR7lnZJ/C4gPTW8kB8EzFnyLLiZbGF1m1iUL+OWlr
jeyBs7GkLF40L8Q8UdnUhsm5tnSTPFzn2XAurLdC6o8lhShNU+x+IFcPxePCrXVMtrZQGGLjJV+2
ovE8oM4JhT/lfKaiMZv3mpt6Y/y7kc29RUEoNY5zC4yUnKoYUwa832TtPQ+2I0X2Zj12hd+qq5Yx
ZCE9pGRyQ/uSFJuS+oXae+Akg7iDBViTn/8q8FBOIt0G1Go3sbpals+JhGXhdDnhw620+1QavZra
cIKfksakE6U1FNvjKR+F5wZPyz4tjglxus7gJuTZJqoZZrHAQCYo0apLMUxuGit2ybl0mdyckzay
7z1gxb0RKeucFC7XQ9ua3vKu34nBqYpjhvBPZWi6Qt27nfWutiqGWfEhoWshcr+hqPP0h02npidB
q8mMP3NzcLpg8Iaa7K9s3XQY3CGMQfoEVCofgyVYW6Zv0t7SAfrERrbLm6eqCBxrIbcqtV1vMk0j
UsTtrudI7VBH89ZqHUYCnMZAlq7njpChKmlzZ0aibqXqvpoI4qDZ9KiFwz5RZZKYexidnKxgqlWK
dWhQYa3UAwuwlhh5YUiZzKkpIYwVT0Z4daVPTuFseCKMzlC3XK0O3Lwa+dHejZLaieRxP5oslDzd
h/NxkrO7pJ7OzVQwZE8QS4SVKsX+UAbUARjrL8Z1SqhqjDdDT8HmSbbKcpFF0hAh5mrEDf25YyRL
EqRLrVpPGoYuVCceGdB1sHk/1Iv1mBbjRm2lQ6cOhzmY/BYVrUhRWxY2eYbjPrXH648nqkA2XnjG
lNjZAFIXQurcgAw1ScfC4dDNv6Y7s1N2Xde9yiMqFJlTaA88LpQDqrmlxiiwcB/1VNcapGgSxRG4
cWexMcl+m4UNHjsGY4jX49x8iFblA9d2a5FpvVzd5pLgdaUm+GP+tgTqTkNpMGtQS1JPjtOQ4Sfm
/sXQncvXqUUPXc9HOZDcYtiX+HNMrwrA1jR40MKXsLG2fZXusLV7jRYitzX6zTJD3eQF0Z/NAdKN
9FkPzzVoDjUyvEWAn9MFXpRWXi6Pp7bJJtvQozsOJQgD3KHgoG69RJ25HaPifRpR7erlYa61jQRJ
k5lDIbUTo6MbRQuKg9BIIEoTJPAj62v2RlVwjHovSONeaXjG8304703hNCV8Zev2ii4XoWgbIH5J
860OQoGJTYVc6q6qNXBcFtGpm4uGfVsvJCFJlOYswfGujpfPSvWrpoKiIlB9azlnWE23Gjn3R9aj
2NwZSXkR6tqzUnlbtDOl63rV4ugTKgihpnuLdLWtrW1TyZzNWGHmYOEVVMEKhVt5n1O4CCx5K3YG
Rc26tLtGI2daShCNxyTdhKaKL5HKAmjKtSxf1OUIIHhlQo4s4TOAHof4Hg53WsgEy1C8g7B1prRf
RZZM/6tfXf8MJ2al0Kaq+f+O/sD1z9cx0aBcvIVkcJRMu2JCrYuL67kHoyQunPcSKWKGnaR6lWJv
wFfbSr3vSBjaJboYcm8LWgRWV/ucghJjIVxoWijEesc4i35mktFN6eikuzGnCNOQSk9Kc9+Whj+N
jT3ScA5AuoY99SfrFMaKK6J36cXa6eb+HorLe2UxetAUTp+/BXRbp0+teTCCj6VnmxSMVadVfq1S
CcbmY6h+G9VDbWxza2DPbb1mPEywGts+9pT+pJvCyuDHq+UPp2NvgNzat73fWqqLzyvjE5ZNArDr
ehBSh7qB9Dy/FfMm0na5nNt5sbf0p1psvWoE8buIrkDVIBE9U2RMU5KdWDeYyn9vWfsVJV6AxBwG
yMNLCsYzYxQSgi8p8mOheYkH+akatYzXcfQpfd3l5lao1qkRemO3mbXlXSTtbKYOjylmH8NNMK6D
ul73Ap6ehbiKYqpUfb8KJG0l8iLMPOw++j2lxXvc5rxhmSvoI1vtb3MGIjmZT7GCw6RlpPcmIGYp
RUcvID1bEvmAF8wqTCVy6+0w7tg2Nixwv2vETSMRB9LhUydKlS2gYOkhhFqic/81T3+Oe0qMgeHO
pvredQMiufhihbBZoVljkYiRVkkBaVmKdTGYuWuIqjstFxhBkmNR7pum2SuUeI9hywVczH5s072p
L+soljeBIK7FwuRUp+6juLhIaLi6rvWB0zpDrq7qdFirA9AROhZSdgiVx3R+LpMPK/lIxveQLUDC
1iTdd8p7CTvb6E6hdhz1y8CZDXaxHFKJpGAiCJmXLh9J+2zNz2n/OTFpVcxHdVhTw0chKJorKqhK
pHl6yoTC4dq5bqSQ6cszvUSpKbjCOZQvJlUZS9wI3XYaL2lzCKujmh2k6BBLB3H+mOSrlfc9y9Ad
qnTVC8IFP9CC0LSIiZMFzCSn4/wSMdPZGsdBO2XXHfChjtK7WedAWudeVg8OD+N3WX402qpSUDa2
7LiA10GOTrDfV6OJeUt0r5PvahThiwh7z9CtlcpZUKXgDbg1VA5gjMkqWyU7Xo+Xs3VOhVPTUz0q
DkKg3C1Ks9fY0kKVLuAaR3K6bn6rMTFM9r+ctXET5J/4k6K02PfihySEa0XhhRoPSeK1wtMUPzYT
MPotpYICw6h0vFrUtDtZ8yvFAlE+bzn+Z+b1+971hnIU4mPbnTQV1xIavfTRQqqXuzHdFr2pvCaL
7DNYtMvKN3my9kp/p7YTNsyFiBGN9d6X/UkDMuhaw7smPnWRtOKktQqtGNghpKsO+OgvYv5lCa21
KiiHqzNO1l/M6Dnv0bT3j0L8lNMq6u7Nyk0qc6tGW5PUfK0av4XxXnstko3QtF47q34rHqX8xBQ/
bQ2n9c0BpWnohQFePa3yMOeSkxGPx6Bm3R6VbLjE6dFoIw9vdD+Tg1c9ukREBFHD24cckYYBBz8z
tgvDbzYcZ3JddXrzvheyjaBw/hH5oAoo0wMiSU/sqUoK91X4Ow/zD6suvWWw9qIS7nQZiHxF17lt
Fac2kPXivZqRh1ux6WmE77he6fQdgaDEVAHuU46kapGsxg56Tmf+D3Vnstw4sm3ZX3l2x4V8aB2A
2bt3QLCnqI7qJzApQoEejr77+lqIm1WWyRcKVcmsBjXLSEVQJAG4Hz9n77XbVRUiWQqNpd7dEwkI
Irhm3HxQm2961a+RTC10Wh8pjQwrU5eNppyG4jvOq7Kml1Hwkzy+b3t5ctqTpiqr3wsJPlB1nOPB
zDCoq7ZHI5jWJEYzuv8EO/bR655pBOMhk+x/vK5Tr0v3WNhfE8WfE8HUKFKlNfK6MTPMdqt+VSt5
pj7KSS/TCwfx11jBkeYSfaL9+sDbp1pn2qIgK42hyRQ2JUPs4uilU7qVJjT2WIaxurkZktILUn2d
ue+OP5zSsF4U9F8Dt1oGuN3zN5Ekn7yXj67JmYwQg7+VxvNnLC1GU8vki5f6TBjUJb1wEsklUbPL
kVEWs+8v3ZvnPB5nEm4XZRlmIW3ZxqvoM63PB6rQc/JOZFRO4utYm9lsiMHeGM4lx/aFn06f6H4+
0ub8hEt9e72N8oCgYe1/RGrQKF2k9ABMadeVXjs1m6CgxmYu3mk7O1YXg0L8oGHsODEeIstamfqj
P6aUoVe5y2ylYx2mM6L58lKtuqsm+8Sk8eFbOxMjpl0yqWGA2Dij601SLDb1LdiBoCgukvY7M+hd
2W7z5h6hjymOBfR0AcBCKW0IDski5QzBSYhAwAs/u9Otrzl31XPSD5dD0kxwIdRmS3rOhKR+7Raa
H4W/XIjSydq6VhG5NoxmR/29/RqSXTXP1oteVtKuJl7Y3CgNgeRfvOXPVgu7TzRTcQW0Rt1TDY6h
y699D2ePvl2ZSdlHFW931JcBwkOLNsjXXvrs8ScMT8+nFhNi3hzUdB0NX1vpz1E+IUkCedCN40H7
Nj3K779/s8YHUsL/BvKJdMW2Rpvl2ESYhcyjs2YQLe2TYYoYXKdXUWZQAvo3rjLPrGGCVMwX+/Si
MJ8ZQSjKhRnvI6qJIiYRSzfJpHXw1ZFjNX3PO4iy/XA5T+cj1d102pPqv3blraurG6HchUGHFmqv
TQLyMA9Tpt3+/mP9GgmB/+Tvt7mtx6Gm0/E/pP1pBFPSVx0xDHX/bBTla1TwEUN/+Not+lPu+pdH
akysTKQlt5IdX03V2nYefv8ZPtidzmk8Rm62uWZGrPbBhYzns8LvX/eD1f4ceSjMtgCzyXfTKZKF
mABGxaex5BD+/Rkb9qdE/BdS33P6YRerhlpaPAOxHnpTfpPLC9W8k91Lk7p0GX0GyLvOuKjlhZ2+
5PUV27rMH0tFQeOWLOhi0rpOPVl+y7oXVzn59mOkP5OsLkYatoRpEIJez1NLBcJOQGtHpmtZvhvM
SQnBFnrBdn4fJQ9WtETGvHAY2cTuRoO7ZJeh19hHvd3Y/bVKH1F9i+IbS/vmTs90n70uvNKG60nM
MWzXWeVeKtVhiC8jiexAlgwZXwr6O6KsroPcQBKJgie4hWToVBPxuvI0mOqyyB46f18izXb3Qbv7
/VX7SA7+k5D1l9tM4Adr4hYc0Yzl4DCI8IlRDVjNcaDRL9A9up4VaIRtyGXBSdik+e4G4ZfIc6px
tl7WgyuVHo/XYSiPgb/tP1NRf3STny2WugzMUEE/cGh/OHfFJ3v6R4vaOWtxjBTpdCVK/bx7tEgW
RQVKe8wDuGUGmH5r2nFttR4CbamNYqGqE+HSTCQCe1nUuzDZcdrvm42VjjQN+bKZatiWfgzk9KRG
9ZVr5qgNxI2Th0ugghuN5vIQiV0wbbPA8MIsuhjpJyfGRUYsS2R8Zur+4Ls6h2g1ZtrnU6JRE+yB
D/RfA9Co5wStrmaaXYW8bHTJNC76DJbygTflHJ815wwkWcYd41uM5b7jmdiK6ot74XluZ1T3bVWC
nTtEE/iFVRZ/Uqh+9Kbnr/4vD5mmZJitC143DDLP7eh0ICbpvxabqOpnNZJKUkemtvDKtW9MR792
2jjHKtWKntfpgE3EfvLvxNvvV5uPbrWzxz0RQa10yHRmLEkdL+svnrj0s8dd9LX0+/kbmJ6my88g
Hx9saOcEpax1XNf0M2o5t9xULlJ0NEi2ikzCaZZf+j7OWUpmzILSp8ZwkC/tMn//2oueFSkxIGY1
crjZqqfSXtHF+drLzl/TX+7hrIpsV5XUiagYGXO5n2AZPvqWzxoYuhVUSq/rHOGMdmsjAM6CwrNr
Y2Okn7F3P/oVZ09fooPVdFDigpRnKPHeiZuYjHo3+QRa9EGpew4tatU4NBStYf0c+4sh6BZu2h8c
2pmjfo2P52tl+jm7KE7NXgwJ0Fw9Q2G+dZtg/bXrevZM6qXZtWOtYad/CO6UL97Y5w+kKRnYqowI
LM3f0dTHzv77d/vBSnoOIBJ+AHVzPq1EyTZB5ER9JcN89fsX/2B5OscQ6S5pwhlGx7lb23e70fja
t3GOISrG2KIzzldc1+tx1ot/ckT44M47pxBBLyh10GEjaXCIghuY9QmauZtyjFe+OX3ySz54es6D
PHWROEET80toi866DuYLJqovo/7aRnPOBjIsokKCGpyDKOtoIUxtKZEbfu2Cnu2MgeVoSetwQS0f
EBzQh0+q5o9uFP3va6EDSjwbR96zbi37b0q8+f3b/Rny9IvzjXr2LJpNb7mJ2w8HFTvYCA4wRpM2
BBcxYFZl+D4FHYpHLEU1Xo2xXCqDintrJ9BcqvpCMM5KJWquK6E7CICxeZThJi4Mhp7Zpp/uzXyc
J/2H0NE9xJIzGNQowns3M1fOKDZyoitrbDTRLWmYeSb0DD9/m90RSqIiVXiZOGQR5HAhYPUNU3ow
1Qap5qlG2h0J5ueAZDP7lRH9SuOUFdDqE4xcwjTfTOmw05tq1YD2c/KlMomLNBh3bsyP23eLYWpz
P2nBOsSU1GXXNSh/37x1dJQJmY4V9R52HeqCT6oQy56/z199z2fLEy5hTaM27YF2N9hsH/zh3kJv
pCCglM5Jjnw//ksfKxvdNXaj26ybpNqPtWCGsbebkbl8v83sY+4DLUefagItH1xG5cWic77PXYlE
7isbH5EuNzN9ZDBWCTKAQN0jFdwEJl4dfjpOV2XyPdZfsT7gcLjLGRzm5nZi9jy068FExzIFkA2X
fZktI3TeUf9NYvmCXuSZdb1IEQvbw4AFaGtq8TphujEhSkoZ1FvfCYwW/cFon7vU3WROv7FCmiQo
tMc3qb/FhJQM/S5Gl6FdNelacdHdMLMtNa8qdoP+gza914v2Pqnzq0JpDmPCUKljUok/uTakVyEp
89GYJAb41/5hrFFKd9cjkvkg45uIL21mcnjT0EgBQIsg7ivtbR2WaMDMbRqa3jAqt7JB8/mqaeOi
5bBZhHKdTMnDQPR3Gj3IaVjJ6mCItVSZ1YNybLVqafPDPnuYSEHurf5GwTxemvxjPepQyCrq0kAw
3o76gsegEJcgsBZDsRVFs6jqG7IzvDxqV4b5LS0vrNFaxiL3jF57zOsShyKadN5VFxlvAoI7KVPb
yAW43nftWp0ItcaTkoX17VAWs/rLsOrbsWuWDk6KVleW6DY2Q3SNbtrO8lUKm9xWNK+Pul2HCj+w
U49EyakgcSKcdgoGK/OSbL1lihzdtRIyMhxP4y1Y/OoSJUsXIMWaB4wr3fSXpl/tNL9ed70Acuru
NVyerj/gqcpWod1sW2ZtTRSuUsQKSTVsSvGj6fx1FLnbvGTiFRrf8gDpNAatgAGtk6krEenLPD2N
lTHTYTyhQPWt0stU/x7Z1yNWBpqkHu0QpKku0XmZ59jtrgktb5wth5OPmOgpdYsbZwLHxATFWij4
ERTl6MbNsWDwWw6rzHwaSd6dogsb8l275SB0Tb/sypn6C8291cL3IcCoqSFJKFC2W9IbzDu17/du
sqGjxFzU31joLfjViyFYM6WzXeG5aNCRBbk16Q3HXlORi+WIMMtVn053rYMhqEQ2qpqLnCtm5o/V
8KhyJyKNGhgS+J3vZb5EKpUt6kDxqhH8CIkvk2svjP4R5HEdhV4yYDHJUKZO2bo39ioyB9GEyNmY
WhaofVNMAK8yMXAU7srYWIS2QUQihL8MU2N1EY3DGgAU1MFVnJySzEE48N4ZzoJwGq3eKzm+dPpE
Q8cF74RngAoy1FsLwzXGHcjhOuSs2nqpZbYOmWY48V023tYqAvPA9bgYaKwOOmZhN0dv73If04xs
kkclq4ASGXgx9G3aOzeB5Z46+4B8K0P2XET7Hph5MaxFJY4tC7RdPykpnsAEm2hUL9UCTnNMaQVs
i7EJ6tk0TFZp8zRYPJ8tMh3CRjrjHVijp6sYsEZzWVivJerWZnhohnyjRjaz15vEgZjpbBEHaU3i
tSGxkbPvsUv2crrS2MK06LFuUcXHr64wt0UhkBtWW9dW6c51C4mLM0X4qag8dBh+rkR2IxNu48Fa
OOj6VXc7ukffJqmttoFFS69r7h0N9SYa+6VMwnc1TvdBeMqYr/MszRtibyGAsh/NPmeJzFdTEzz6
TLsaZMGZmx1F8OIESOG54Rr0cz3RMIsR0VDBI6o6DzFKj5z0HJlM16JU7zM08WOGs3jIWZdj9yVT
WBHDIak26SCWohm8yqL3bFXyuerErlMvEKWGgGLAO+AaBj4q8rURHZruTauOUXrU1WenH9axZFce
GErWMy23P+gm2/73sSl3dWFskvgWreFq9PMjJwDP5LoRBFMlJ6sAx4wNsHHR1zYMj/xsq9nusdKP
XfVWMpEPeq+BWy8aEIZBsRqdnVUNi9K+b5wXekvLOOqWpXiwsh+GOHXxM5FhSxMrSUDR0eZvNj6G
idAdvbZvqvi6qElKCU5x9ZBFa56oTe/zalYaHYNkvO6JA4uUfdLbaOlYgdHgglX1mLhgxEPVlMQ1
dmBnX+eq12eIB7I6XrXxrS+bQ5fj00CLI5B5l2g3BZUJhynhus/+eKsmOTpcBCxBeBdMJ97GUkV0
pDrdm9H5F5V6o5j3fbRp6AljpRqifpcqe9unJ+weE0ZIBSL2mZSSjfa3VrLjdO8Sb140puusHS4a
G6uby/NbPvmuthtCpqw1yk6FmzVVVfwy/sJiSDen2SrRQCncU6jdWu1n8Lyf/f3z2oQPdY53C8lN
9DHE9Ad3vGxqbRmxNtcVpvDyh9nHm5zSqkHoElU5+U842fEPEPy7CoTi9SHet+jHpGe3ic/m5p+q
LFtmVkCdpy8lj2cs6Ts6u6btEF3hdY8arwqVbdVKVOEuXs2Tm6IMzeVaNIiqEAb/vrLFDvCLkouP
dY6OlE3YJkXY0ent0CumGN7h1pQ3od5ua6VcRizGOI23vbEpi+nC0Z4r5zsa2IWeiqUtu0U44b3E
iFWg8hhiCzP2FeEiiwlbRD9hIFVWpdkekBVGw01cpKsC2rxIrtsc02qsH+pZS1hQoDLqa0wM8Xbh
pfldot00MA+mpl860lip/rjkrPo9w4TqJtM6CgBSMTQYb8hKX0uMnNGuxycWNdcWKiZjJH5Ive+g
MtqYSWL/mIbfkNJaRbfvxW3MPhX3+SrgLOm09jFOUKTRzfeprDCwMWeQCQmJPdbpeg8kSFtkZYSb
fF3htu+ZTleIglgOpuplKg/gfqiEsCvb8lFVoF7TSpwJtK1yYZXBbcPCNeIEGOq1Wx5d67Kqlk10
o8tpq8a7kete4+byA1TFitwaeuAhTqMu2PvFxk93el97QoTLieXMstFzYrZwTMTZWrEynaucRVkt
24XeSFZxJJ8YiYxXs73ts9sQ/xldWDm3qqObAqEcsAy3ctdRQgHqbBSBT81QL6L0clJe2DJQZPZL
g8qp6G7HmDlpsFb948TmWZUnZ3KWgb5RhkV/a9fHcpgW/jxrUQ/BdKPnd7Z2bSXVipzjhcmQPGqP
rf1U48tMdwPLmqBctjTu5FkXD0og4bpP0YsDZyLB8V+f/P5BVW/C4K2rDlH86OOtjrgXMu4/w7os
gje3wkvFC8d3sormsGtqDRZcB9c+Iy2iFfzAuQ5x4Qw2umUy0FYtRsQqU++G9EYyV7cJHUBou3Iy
fefq2toR/i153KvEPZCB4STVuiiQ3+v6RSPDXc7px0ciLlOBcorL446MC8oHWb9k/qmO7rXM3WMS
ggVo3PlD+6SoxSHlkZb2t0kMNx2xn4QukPC2zMk8q+k/tfLObFghVIwModz7qD+NiC8At3SkBCcE
Xl6NTbRT2QTGG5n5pJQNi86/HAnuLFC6la++dtvpclFhxHBt0AXmvQWbNotwy6rJhVncd+mmHZ7i
ZFzKdg+pbM4IpWxFhWWyMGrGMedRNIobAocXPGR44PExk9rAw/6qxbct5YXK1Xfv8XcROdL0r5V/
MJgK69e0Syj3VzpC4mY6WuZF1A0bx3GXwD8a9TCyf2TmS4zTYXAfTOddI81PRHIVdPLWNoP7HLN2
BGEE/EkDAX7Z+kjjQ3aghPNnANZ7w//UUngOY7jJtG9+M66cgTIAVbhXmVsz3Ix9iZP9oDHETAVn
3/oxiSWG6ATdXIupHQJDV987Sn1QJXkxZdhwZhb+dqK8lm39FMLGFm6LByvcmC4gA6ZEAg9i16Dz
zJpVgOugNss70bo7cPqXPa5+e0TVmi4zATlNw3inuV5Puk48H8V7SiHc/624tjD/h/7l7KKBm+I7
62Zwmc2xjAe4lQELZFO4xtBUcgbo52KORD1XGdYhct88GJYOpgm73kfqhS4fBhpoRjpiFJm8xKci
x8uhCee2mIgIma+nO27yblt3u3kT0tPyR2Sm29g3PCznnlNhiDBPIy2EjG6TgiVrSoMlhg9oFbuo
RQYttsOwr2PnyjYzjLXR0TDg46aICstmFQabGN6KU2e3vmZuGpwwQdVe+qaxB5m2Mf3ZNuXcTqaz
s1v1UKfci6xGDvzl3npWsPz4OYtTfRsg7q+ql67y13aGtvmOqJ5i9C/G3D6lSb/VHFSH8G8+2co+
2MhmbcBf+uC4lvgi8EsfRkyFeKLD6pO+/c/Bwi92/nNCca91ojf1cjg4bXPPQnbpQ+cZBDWoARSC
aKiR2t/JEHw676AaqD+Eh7HsMCnaVTI4O7WeHkLnR+wGl67/4/ef9lf91nnbnruCf/m01eSWaOcF
tLDUXCQUQLM8uS/kJ53Rn2EEv/rM8+/9y+ubidN1Zco4r1CNZTOp932wz3USivofkXIKWo2h/E7r
URk3+579sB3jy9S+LD9N3f05a/nVO5h7fH95B3DJpeD+4xPSQ5lw1+tjhhekXKEi2/u9i+OCcEl5
NRCfEOFyrtmnMp0dJr9oigMy1wGigqOrX+jzz1/4WcsyxAQWJQzFD6Gy0fr7Kfqkt8jOygf61Qc9
a1raIse7wV51wHi/KInWpROHJ3GLLOLEwRljSH6g+CHBI/VyJv559K1M4dNrS3WqT5LdZArNZYlB
jX1gZWKTHvAspDlH35uueDYCc22Jdm1O5j4sulWoPJuow6XhXLnyqS86bwyiVZY9lJPt9QlOuGJX
1xf++JA35RKokYsbVmuuqjj2MoAiFU3m0r82nL3DSsp65hXiAtdfWT4maktrDa4NGUIDZjJW9lpi
Bkomzy6ewYSkPk62fdMhGFKXKEDazKZwxCKvNI8hi+SA22iQ2dxF8HylXsyEgbItqChek5BCMUGk
CzwjbXCFhs6xEcNOMVHzz5SOlZNeuOoKA6s5YVUsL0O5q0ffs2gP6vQgBiPbxvC3Eo4EssFIr+3M
IlnAccOfKsf7uJHLqg13tusA2Hq2DUr2aJeU+4L2GglLUfA6DT9yGRwKTD5liHYaByN0Ft3YWP2F
C6VaEmfAeOximqLLKorYianZ2VF7LeZZyZbBgPu7x8oYbPx1YGlApmwuNbbX4Tk29WMufxiy3KbO
uEzb2dm/L8K7qJqek57CR+AZFNqK46ZXROw2WPTq/K5LjnpyRCQK08mP1+74ZmTaalTjW7t5d8Nv
ph4uix5mXGbT9Ig5ZyWLSle9Id8qxW1jF8vJKH70db5tlInz2rNtHhCRY3VtLjLDWMEy4RBvesCU
Fp3IrieM5D1eo6ob1r30aR6lF5jdfgaLB2H67CAqCFNJVO5TQnO4na2V8BPtKaaFZB8y7TKcjg2V
YzUG95byOMbVwc3f7RBHrZUtB6NcjXgK2t69NENj3wTGW2TQfUC04arvSmfgOyZNq7ag1Rbkqz/G
eLaAirXF2oWtkWfmdWyrn8xAfjXImc98Z3tKmcQdt4zfU3F0dAxPQxAuFQf5SIgzbvpM3fDBWu7M
v/0vKx2Q1lwHINQfmuQ+I13Yqi9cLK2/3yh+NRKZP8LZRuFOOQcUqqiDVLdxQE7eMH52dvz1uuWc
bRF2oEUmXd3+MNTHtjuxA3zywr+abM1v+WzlF64h+9ymS96Chuj8CSAY7DgyjnP1s+3tV4OG+Vec
reaWnad1MllcWFwcRdIQHShole1jcCVRfB+qmzF3WGcizzUd7/dX4qPLfLbO5xM5KOP8sarw1bDn
qhA/H/b/37/6R1/a2YjKScIwm1quc2CpBJAfBr3BfAp7rv/++1/wU8nzi33qHJgb+w0qWstgBxTj
vFLvoiq6TArzTQto0JPIG7GyNto3uxs42qaXmf/kVBxH5gA8zHYQlpZtATQsGLdJwWlWlW+uyHYN
XksGd+uq01ZxnB5yKulP3vEHV9k9+05UMQaqXwyMGXEXipCRgpAXfXpKwue+eAqGBsJa8DyB4zIB
frgJPB9bAWfWLJQeRVeBrbPGiORIlXHSa658i2G///69zffyL75M92zSVfuxBlTOoY+I5pBNZKQ3
+PtX/qijc84fLjkDa63JndDk8XVmjZsyC1Zu0+90MW4kljRFKxa1TJfw6iH8QOLI5YOLOUijoR3k
WyfuvVi8aDEqSmnsmTQt/BA9auxJ+y2IWbmTUzlDSmhpahplBlGgKu7gHg5UUIPSUsG5+cm2dpqV
ET4n/mtiFSu8cdtiTB7kOGwTpMZpdG0wyM9JV23dF983vdrd5BHYh2l4MwfzlrBoOgTGJ9/KB4/H
OTp5TNwwKCHxH7RU0gBJvQFOMBlvTHH/1K7/598S/+p//Rd//iaLsYqCsDn747+O0bdK1vJH81/z
P/vff+3v/+hfl68dpnd5/nf+9k945T9/8/K1ef3bH/CURc14075X4y1e9LT5+fLBu5z/5v/pD//j
/eer3I3F+z//8U22eTO/GuzM/B9//mj3Hc+Gw7Pzn399/T9/ePma8e9ObRXl/Nd/+yfvr3Xzz38o
lvGH62DXtYWD1Nv5uaT37//+kfOHamua5RpCt12QNeCXc1k14T//If4g6cjU+NsWggDVmm0ktWzn
H2l/OIbG36cOV2l7Wdo//td7u/730/XvC8J38eef/yNvs2sZ5Q0GFMP+e+ltCU1YmjB0V9OIJ3b1
cwFpoOuViDlhLyYiC3Em6xOHWUePZYXjQzjh2tHS4kpIdCge3ej+MRPIlqzA74koS+LYh36qBQ+4
7sB41FFNjE1ipokOAVTL1lmWzf+pizJfxRaYqriDuLEI+1TB81nicSQ7PX6JlYlBdZYyod04dk1w
nmnDXQCESf7naDv6qznAP1tY7gi8zJhsYDUJTGpYY2BaaA2OuJA8N/ZDsI5RW1y5o6NKDxyjhA8q
hwoalYIRWkY11KJYnyjvG2F3nTcpmT3jXyvzjWPf0BAMCGV03QqRFLugtltl0aljilE6R5F6Y/oR
oNImICx85Tg16gNDxnRTHGPmTco0tL/1jhM+5ErfT2sV+tvgaSGDeDMY/B9m2wb3vtXX95Uh+Tiu
ExiPVRuEt/oAhxC9DKPT1tBJpe4cmhcrJfHzqzh3qpF+e1fBRW2yEELXEPnOrgjs4bVy4/hRmqZ4
iaK8AI8Zh3g3mWoUJc2pOTS6cPUOx5cxIboYleroTr3OnRP4t70+2I8yABO0COMkvcuqLMyWao3j
OFdrv1oaOv6oMkQOR6qX4z5FqdrdpI1eVmxlXbYpClWLSEAUSAKGGBEeSK92X3VplC10yHTa0k/K
dlhNqibKo+lQPyISrhhH124AnGEgcvPkaDWn1VLBTg/JlwGiHjcKEa0pvqRFQGDLjzju4biUjLWM
ZclnZX5pmxN4Ibr049KuZ491O1XmsB6tIL+hapXbjouZsempkDXjri+1uXFoJ55jFNG7GsjoKY2D
IN6MY5Th3RWB0tBNChvO1k0KAdBPcykWdY2T2JsMExSJmubCX5u2VTPVrzSa9pSXzB6nZiLiM6wk
BiN01nH4CkRFifasMwPUD3OA663YQUWdNeXZTZAWRAV0InVvxnIei+mGjsfNxK8+pE0KAtJM6Y4L
v/JPTddKRtXmoA76vWMGVvlWu1LEh1GfuhMQvc55BCMOQ8mOBGAZzVKKYVtWin9qs4QIe8K28Vqr
ZkoJGcEuKG4VAb6O9F2FxExPFdGE3MXSg8vOL+n626YWYGmirxUy1YmN+KLX+/6oSd0mMlNViYOp
A+CAS72VWrJyi2Bqrn1VKQQzV72hllTrjrOUCcNvBKARmokX1XE8A2jjqdzkY6y1+y6wDLlVFSlo
iGc5o49Is+azVhJ0DMVSjGfY9sGmKFrQYjirdcQ+k6gZuXWj1d2Mvg/SzlUTOKR8mmbXV2mNg3ew
7EWTNe73vBfwImM3UdCx5MkVDN244YjKteDLjJkS2HH30hfhzNUZgv7S1juLQ5ofDnfF5MJBVEvJ
5Fb1bYBZRRCDeqRcpc4r9LJ4rgyNTqTu1OLZlwOoqNKyxtdUT/0nlNDBe6mZklws0RK+F1uT6ekC
oNNKNuASUUEgrl3Urh1eWGlRVcgy/eS7pRr0F+J46q80PW5nZYHIxGVpRhrERepn3B/K5LxZeWpo
oJdt2rCIodMYZIXR3pSuSKaNG2uZ6hlWVMI3iUIIxLIByOMpICXvCuRRPuIH45A0vTYtu84mGXew
dMuifxSl5qqJAhuEbWjXO3dy03ZVAnm/tHRZVG9pmWHDH4NQN1duQL+TDguzBgZcib3vk7aykZDI
TlmxuNGScjhSaDRkX3qj5+/CjoJ2NaqgHlej1YMkFJm5iOsAZmdrBYS2zbm+Xjv4xQvhSd1Li9AF
7PFUEbSZlmP05ncuOctqbCEKwpGFaGdwsg7heg7ldjHG5VhunKoibq+Scfmo11Iiqs3xZY2KemVk
xrzmxJUYl2Oqm9z5Q43UrA1SqBGALVEuMeNAG5HQX88p0Grth9VbbYhXlztx6XO5bhp3tF4iOAIr
INf71OaU5JYJma9hnNEYGAcBrKMbOyYdEe3uthbmSecFOyby1gDPSJXtW9QKfEJJprhvUd8U1Jdm
SIC2G82zJsWxeDYnkfmgYqLS2ekdbUCs7CJ56Brbaj1jikzmXLZjH/0spDvVV1l70hWD1pMfm0EL
AdnPnoTP59vVruXCFx+bcKOEXQT2QCFMatHYXWwt0NSFd8rYqY+dUHg6spwywIsmmks3ZsxxRsnG
4jbIM9Va+ZaGfz3ohMUeJ4E/epM7Ubn/rJv+HxSPV8V7fmqq9/fm+Fr8/1BCar8tIXf5d5m/19Hr
32rI+d/8u4bUTI1y0DUM3eEGMPW5O//vEtK1/tBVk7LSsE2WFnP2NP5ZQVp/CEc1ON+7pq2ZhmVx
Fv+zglQ09Q+XmpIoQ013dVs3xf9dDck7+8tJTgidKtTghRzbcBxHt866OJmhqblVxuJoxsZYA/NW
3KqFtT1WeI2kCGgZSeRMHL0Kk9qujVqjgWvY67iNMlPUq1GXitjrfteh22xQ9KMjcOZ1wRw7otFr
Ad1HcYDnLxrTVIlWDk3/LZzqOlwmeh28xX7LoLGvawvGhxxYXPouq0p75xg9Zs1p1cBhU15aV6rF
m43mqVrZFrndiz4Keeqd0aE1OKBwCE/p1PoAnBzdQPUkHDR83vz5p22ktW16N38Ong0BjF8nJYpt
9BQ4fvzgz7mfb0Vv53I6dk2iZYdgkCnTjz6tFXarBCRYRorBTevGhR+vKCR0/o5luAHJq6peGZy0
+07NDroRq0KCMddyAVW2QN96hETXKifLaHnOo2GAD6OW6vxPkkiM2aFKXSo2eqpU8htfCU39ubfj
Xt7wNvk/okzJoU/MEnmhmVQ0TSudf/7UN07hAP+0A/PkN6H73NYKAS+JKLqoooKzLZjJdhsnIdOH
pG/fDdgikhZmrgFLNQqSYXe2MAxCzmllqCtVidVghWogGW4MUBvlW1g2gAKN0UyKo9+nWrLposnX
HtvKCh5Lzgkgi9XabLYNoQo1YJHBqte+aqmc/PQ8Y/jPH4AW6BQ9wg7Gfhf1sEwfsmxM+ytlmuL4
nUw51TxOWp3jZaOwHjZJzVf3XCpRr5x63xTl/+TszHrjxtV1/YsEiCIlSre2q8pVnu04cXIjZGoN
1CxR068/j+wD7LZ7IwH2xcpqpN0uFcXh4/u9w4/KV4J8kryoyHuoeZNXk16T/myyTc4tRZophmAU
t5/TpE7LYzFK/ARr0zhmnxrjGfosdeZXL1JYDFi5mDX+re+2i/1dZA3vusLxzfySbtfjMGiVyr8z
zun60KfB8Ppie5e+XNGEWn22CD8n3GPbsui/duzZAZZl1cJEM8DGYJQmcKFllnmzendwTaL0svLi
iKpziXR0SLIhBdpPYQEWZ4JVXl4VIT7/D02c9vKi9tIivU/6gsEbqxrhHjRifAyHWUd3C7346sok
UTzSBNDBdebiyv3FHTeTXyr2Irq0RSA56R1DKTyFuTMcg9ZH25kuDt92DHM+b+RtD49N6ONYUXEx
ERcOsdFfCAciFKRSY7QXjQzTG7eeau9AwHraUGVOo7ieDGTbg6Bk7vfYMPBnljXl+hk1wqB+LS6W
PnOnfHPz9tBVT+VzsIEkLUCnM/+MEf3qfg6th+HnVMDrUgFGBQ+xcHkLLsC0g1XpnNFsCIaZgRvd
1f4WrzMy8exUXa2xjtuvdWfy+WGpiize4ZRunMtKT0twIm5ycr71Js1+1QU+ithQJip/rCgUZHpm
/QwewVlQwcK7SpyRX8FHef5xaceGQCTXgZyWNhJn7Uaa+UyKzMy0/L0FYkC8yIJsFZO40C+nGi4f
bG6dHOsgy9fPb9/UzDTyH6wysv3RELDB/A/E4J7qZXB3ZZL37reRVA3vWjj+NB2wYmeoQKL57jGd
0PIqJ1AFQnWlYnngisWAhYsa3Jd5gBzQJRH2yL4b9FdVrDxzpbOCS7uuK3aisElSe8wSK2mpyKGm
SV6oIfpUJ121Gd2PMOvbRI4PMLZxO+zLAMecwfeZeEKsmtHplwTnNNpCITDTDA36sFo25L0Tr4IV
mDXMIuuYJmbhj+YQQ2bjbmadlX7PZH+tjVenj1lb5+vJji42LN3otf1lRKfoDA/jVh4mLC9hLoAu
sCNGq9M+LirJ0u92lak4EOmcxHymJ74nWVPQJk1NV80PRc63OlZzzVx25pJ9VE3gCJha5tafT2ry
M3tCSZ1W/O5p80us6DWaAi+eRbARi6V10s8QvOZgD9Rczbejjrk8no0ONSAXQGWT5D7vRjte+yGx
0hNOuB6crwLb4xGNStlXG9UgECVm2sbxr+EjyuCQ2YL3MzrBDEI7ez7UZEfPEtbpgu7kbDKSXSDT
A38mhZOxvy9y8dpD3ydYCzIlg4iWX99Ddci4TCuqSXhD24+3y6QwPH9dX0u3MDvEFBfFE6m9Q3D1
tu4GNsDlUsciw6wYYXX0UDWtpr0k/WF9zluPNlNTNIO9XebOuA+2qHD8NzJu5XXdZ/w+dhDoteYs
jgckZuAMGas0CXGFcC4QPo7hQ2SjxH4FdtPl3QpV1dy4U0jfWkAsCml/SpXFl6kaQ42aXbe8n7fF
P5qGWvOifv2N7dowMd/+uR+a0XlaONU5Uo1EtbRmNXavWQ1ccy2QRaQ3b9tV8XrwFVFoVuzYt2WS
jDFH8BwAay97giu2BT0bEhghL/Qa6AU69DgR7fEvNPB/Q9jeF0dhEHmBFwSRijTPgx6R4u3fLS6Z
uKMnCVPDrnDbzKJW8z0TDmN93uYpjietOzWYaoq8X7CnW1TD9VlhUeuPNnV22Wjw+B7KGlMx46s0
u5BzKeSVGhveR2o0q762mRh2uNUDsGWxx7Yk7MicV9nQHrA2XnZR3DX6oipXUe/XGsH8wbdeWOzH
2LD2J93yW5Zobr4maxCz5TsTe8+fB4Ki6H2ZGHrKVzLwte9HoS/cjyNRrUlc5AZn07SPM3lI+d7m
uUi4kT8q7XbrqVb+lulADgTpIoVhjaQp6e/+GYaW6nPmdp28wKLRZDsidTHccEQtYNnD2yu689YE
HKHEyJV6PFs1V99dk0fAP92ERdy6xBZQqVOD/dF4Cp0Al56SnqCF00vyVZGdWEbrk6rZzvNR/8JJ
GlmtX9xmMip3S1S3+MuaxzlbX/xxs/bkyDlnHxigJfnn1eDfirr+UqyAFEvgYMsv9p5J9zXqAraU
81kb8NKtQxy2w23ROg+2oUgyMJ16TByGYfHPyyR6cOc8vJGWiIAywvSxCRQYZbyYE4uk6x9zV/Tz
DsuJxzjWuPhgVgeZDvtWv5rj88qbKqj6ZnygbX1cy/FYVcG3oJk+Q9qf8bHDCzBMxKPAN9XxQ32G
joGGTxDQlw8Qg7hqUMSBBP1vX2grsHj3s+Bi8tbkvoircfjp6trPb1PuiP35W8UmkjAcnsqmve0q
ElKWwL+s5uJm1vpeIxxKpHMDzeAucdHcZNJpwQyXH7YzV8GMxiaLMIOfo+99FXQPLeLug98pZng+
qTPfYuuYSHh86YLDNB/XnIlxeHbbiZhNz70YpblPx+7JWTOSLepfcoEykbS6PxsK+alLESYI7h/B
lEImTE4oE++dGIFGUNiTJ4gQmsf8ZypRyLSkWBWAVDLqIEz07S3nMn7ypLwuRt8n8/ItcIInXGL6
q0aPJDUna3hOLS4/G9v/DpFmrgGo5JJsER2F/zmM+n/cvoBQntpfSdI9e9LSppdOg8n59I8Xrw+B
RuIR49En15KUhmgHcSB+ajLqYWd50QMsx6aBEg2B5DT5q3eRt+047JwIw+hDP3JwnwNqAqEG/a2I
w4ObI6nw3V+0GsZrSjCCK/Ici+phusHxaV+q/CYlRQTQJV4v9ABkWNJ5OPRaf8+V+L0WzUNr5JNv
4pdlYpTwKo9JM8mE3hH8TKhg6Z+7Dkmk8GQsG8+k2uwHlCQvY2p3NfGGvVz7QwvphcJGBdS0BB0O
8XXdOjOBADi36buii8FbCAHLrqHy94TICI69iywWAodDTqqdU5r8F7QYWPFdQr9gosLdYgCgmw3f
dF7mN2WykuARxkMQ/6U/9sGnTXN1Va7iYicjYGHtRlvD8l9kBEXqSk36R345BEnUPKqEPK3rbnUh
X1UIWA0y8yCKYRP2cvgW91GGG65cCPFa5BQUn+bOW/LvbWdLAGoKbQ0TiDYG+BA5b5+dJJ4pZUtb
tH/RHW/AwL+u3yE7quKI8ThiXBVxEf94/cbzOHAidwUBSxV3ETx6zC5rRZEeQ+232TfumtQDUObC
GnhQKv04qJrwPjdVcIl1Mpjvf97rg/e93e2R4AoBHSqhQu26rxZk/xrKjtyoJu1zDW015yTJpsrp
di7co+Q+Bi02z3VR5kg3xon4893YYP55Ql6CvDNDZ2MxAJGX7WxHcm/q0CliXK9DtGNjI8gq9Mc2
HGGEDsh08B1ZQSbbxGbzs+tzj9vPFYGrtGQ8w2cmsyPRL64T7wHNGwGGUTdPOf7HtuCv9ELGAAkV
ftzt1JJSJrx9UJISxH0z2IyP6HjVXAbLmZ/Rc8uNKkBQGJyGMtQEJw4ty2H2lgERlEldnJzD2h8f
IQktfoCEoSYPzH/9DzRnH5ey3iIC8OM+lteUlEhMai8PiZrI05gtvOnb5mYtMrKo3DVk7JxY8BDw
WAbvbo5HHjd1ynR+XmyyUoJjPRQnV52t8/i6YbnH+0CygvdFlMbB32aa+6oL/5+mfRiESkoalm7g
yUiE7kfmSz/My2CtkxwTVYXFQjaKqEdBkLBb4GlNLqUeH9Fp8NGljCaWQCzofO2nXG/jrEOfM4GU
M7KjZNF7d5Mn+Spj7sXTc1dZ6905Sd6Rl7h2jHDpl90PQkKy5jaMmvBJSdG2x2Ru5VfDBoLKtTK8
JrPK0RwpstBOqcjyESZ2Rfw052M33NZGMHJbi0xdRqNqvmWBEESHpY2xF2/PgifxNlXqFKSA//GD
q+9oddkC3fgvQTSr295dE82c2x4rC6NgfDTeUDbQ4ikbdmHKtexi9SM43RPW+sODE9cJlqZ6ouhV
rlHjY/w6ydw15Wm09kEEdRxI558c5BcPQP7MniyOLPr87XGMCZb4ORiS7WWaktkfR8E2oms28LRv
k3lBx8acdSR2/0bp+XJNVEs/Ml5ofH0Omn42j9qZuYa4Fbia3vkBgNg/in5j+2NVFZNZQ1ucdoT5
aVSG7uBgXGZDhL4mlbymt1dGc42Zi3qsFDcaoZ4HH3EeolOU02k8jaMTT5/Kdo6f26bl2WBe8OMV
Fz7vLm0Fq6df1hmbgSqbA/2ZmjVcb4rRzYpvODC77Y9OrRhhQ8b8Dfyuq3sxJAHUTdd54ToZRce3
hd2qhsniRikfoUUYDVc+ltG4bcuehfu23pfXle6nDZOuz8iivoltG+OHP2Q5T2OF5Uvh7cZanrDz
T6/SNRG/BuPSzozkBMcuQGLZwB/a7GbOpCbDB2LjGB6pAPv2B83PQD2CF0XLZSlTzb0CIiFfLXzd
ScoqXcrL1QzuiOdtQDTeyMKgO4DSqee2q+k5nuVsUP5eZzbMnhLsYZd96nKBuWlVWztkEjZpHrx4
+cQW0CfctPYyj9ACOCQMkqsTDxvcAv0eygFJuHUYHEWVIzNZPe+JeOSWymRV3KewQE9ipZHvpRe4
5ioiFmMCBylbuzKSvxPPSYnOkOluahznAr6pPl8byPCVcdKrMluaa28li3DwEl6NUQB48ImorfyB
KpwconuuGpjhKb9PyCxYkl0RdfGtn+nfK2c3qUHdsBsFWUTjpH7UubNcF20fPq3JbC+7KZpPrR/E
2A9hA+5kYXIeFchjA+wFdtRE6y0Bfem+pQP/0PTLdO66r5E0To1sKFykvhF+BquKVi8Qr93N/LJT
USEYHCLrcm1eLa4WSZF+63MSK3SG9kiKwttVi+rwjF5TfMOCRr14Y+b+UPmMlMTVEY2/XO4rh9SU
Ztq87FviARY5q0MuWMpwAabqs1XLcvTb9pOhsscfvUsr8mna/MqSHXNVQwnhXtXHtx1YNWS6uLxg
1imMMxNv3815sjkE2m8Tpwu2zUv4ELdO/qLWFGGwF4hNGdfa83iBIWWlJeRU1AsW/g4enH00xYfe
mU9G5DPNzyJFMl1NUJFl5O472t2Xbifi/RotpDTRvkeKWCEtZxP26YBTeZ0c2ot7qpb+wRm89IjM
hqiKYoaTPHpf2rJO7sK08faRhC3FdntdO9k97DoEPmNFiFO+cF/SmVqfcOKt9u6yjlREdHLBf/oE
o2MbUzRm8tk1oXtOMzHbSwysf6wTxCNnEsWzreffblzMVPnqMsvD6rvILD7Mk+bofYJ0lHrnS+x/
MXpMLmk8SUK3KnYbxrlH2juXxID00/2aC64HYJZnXE08+AgQ1HbpLNeDXeoh2NlyzLuLZcY/APEX
aTad6uJPeDdws/DMGu3JsZNHy78CicKYIvWR0NjNtG/K2N/WPuDmI4FOxjXtLgVYzzeffPsLX5TR
JRZxv0HfE4QkfnAe63a5qRz0aJ6jnG+1UfmzislfaMZ2wHgdhkbuWE2fsvCqK0QkiLZm+70cKknY
Zh0eqhwyNFelsOUiaGl7aDapijSU8qzxMnzZ1jp2L3TY6YcapGGiGW3tY27J0WnJVjvrCy/a0RPG
M72CUftb2Cn5NWXqITci/lXmer73G1wRaivmF5CBCj5HMEW7WvhT88W6BgPaNQp30RRZSA+U+Wja
sL6u5eRdqcF5jHM80OO0g09tAEpsqu/w5asQX1vsqOiXOu650zWw5Dun9fcJAPhhQWR3DAvH3MqG
e99A//qFfpV/TsvK3XWjXp99C+kRJkTM6obiTQdWYfzuYLgZxLQcnCa61ME6ka3oY+aKRnZrjxLb
yr8knKL9p0yI+hsiFVwI0XanMgk+q6yV95KKpIBIe6ZU1e+SopvwCoGJX2jElK1cngj3ib8qzkte
NlFwixGoCbiw3ce0YIC6l+Q+Xdx7RXuXyFPbHfOpGY5lPwjQ/WobomQ8h+oUjeeFZ/rDGBJY3Szj
02KK9EEOwe9wXGb2ozE6+rG/XMplji5ju4V9cYrpc5MX8zejCU0AI72esgySQD2L70ErVu9swJb7
vDIJoodgTD5JubLb+5v2b5hK73Prr+I2ad3xmVjT7jnipH4sZbJFJcmpvk1Hci8UXmk/O7KYDnTc
MqBMbDQmo82hEdF0Q6+XpBe/lud+Ni5fZuOj+JxtgHR78cNPXgqjJ44JR1zZTqiykvxblAzrl7VB
uyrxhCl2USt8ZlQUZS+VgkXpbLlV4QAsX69OfVT95O7DqpmeSEi6CTNJsh2OFvfRbHCiRxVwQFlD
qKNj5Z0/RxAexrQ5jN7WOV87PV7nmR99Nhk30ajrCbfNu3RP/1/+tEVYHUditn8RKxFe6barSXP1
5m7f6ao6b1yb3RI5o3CPWEJEcRB7Cmdsz2SWjsPZOhXDeaLK72XnlrD38wUjzjhyrh2Uhmdm5KpB
sEZ+8NKpPLjRzM13bsZbC6xE3zKNbqokTb6oAS3p7DIiFkPnr0RZbsq0dEUhVi7foM6bEcWy0TsD
uIfmQkIjM9Dbfk6Fd5tZNBbV4sojQTowg4OujoZzykti1axNL+AEkgunzZjvRV6K71BjqOtiJ9gV
k+fgqJ9gWktEqe3dMyLY5IQ61tnAmtTeGYkzAmSI+qEodLTsxNBmyQHy6bA3cxI+aZ0S99Bg8xzX
6hBTzXzB53HnA+zvigVJyhTO6/Ugtuh4AQPHq9jYOSabB07H/pKGwHIRlEN9bahFz6xMsNwQptxz
6OBLKot9VKKRUWmuz2eYL0R/CkIOgj4/ME63Dl4yn4RpAM3i3OtvnSaj6bmizHccFwV73pbzobTD
V7+39mC16o8ejgG7KkrlKSgB8EzafJ3ZYsh4WtaLzA+wcggGvz+Jcv7mzzq4oaa4xfMluVuSydm3
gXdsNrlI2WpKZ8rP87klo2sA6f3OTSaibstvY4ozzIWmmj6Hu+yj3jVEzoQonlulLyQWgV/bOi5u
AfUwJfGC4qYee+eWebmlNQ1o8YcAkz/YXyRQTl5WneX11P9Di7U6hHqBEVkn8QbfjvPLIsVPP8nd
L0HpkIBs4LpYeWlnsA3MdLrm2Rb5RJbGCP2PJlH13RhbXVK7QsswdfDJRMQqCfTG+6otkjM4gNwI
0nq6KxXe7u0cZj/jJvEPUSzsBWo92iD5AtKL21x85GCsbg3uIoRVJiCjsuR8Su0tkJ1LSFsJ6CxN
f1uAM1+FRYKzwzCKfaBtgX/Q3EVPY9R3y2U+jtmNqxJ1z+8yJ5mTihBkwVeHBtt5RT+AYiLwT84w
kSjTuhUxEBB3KC/xODp2ahQHWHfxLrcqw1E2aG8b1WP/0LZfM6XZoVuwuwGvYUKpIvce7rb70NeI
K522K+86I0bCQgyBbVRBB8lN/ZnNZr2Bpc/OPCZfxRhist5jiUvy7rcgRBSJviyhqd/Anaxw4um5
RvZtXO69Ef1M4o8IwCFdI5qjabwnHxNFE2g9ItO8ofaEufeEPKL8KYLO+Qolhi9QldFVLOLsk4xa
lKSbAuE8h8r4oxqJkbF0HF9iWF8H64/Vt4iUrZvJb8frFRfqCy7x1V73BNy2RVWSiUfzcz4nTNDd
wZoMYOyFSUduFCAfzgs3TdlQ+3FTfm69uLgpZ7ATXodDelpY9re+gegexHB6imw6jQoU0Glr5qnO
7iZ/aciMhWJQQCh7qbzUp9imbsATHPQ0m4DsJGtl45NhsAJ9Khq9q2BJMSBYEYXASLzxuUt9phXc
n1xHVhdU6fpH64RE9RWxfzumOd17J+txTQmLrw50ppjlgH6gSt0IBBQl+urzwO0s8YJrygxUk3x0
Mle88Lan6jpUMf4PAaSx685mK7ulF+9N2a1XUOw6HGJQ2bpadldeQafMKxQwYS4C+hVVdLH01U83
lvIxqJTbQ1yGl+kn5IdEU53QLl7D9FmUYXHK3Y2O2q3+Plz1SMRuY+iVo/CcVvOCkWS6j0jfuUrY
xCpsGarhYvAG3qEco+fSG2nRZZvTHMtvOJHsI3ZauzQj19lt7lcM3T4ZTztPEf0kWGEOIo/Cpgpb
CLvcjX49Xrtpt3kSmMZ+XY1a8XRoOUR1XuxKOL1YF7jDSaV1mz4aS5QfvmrtRVL2n5fMDQ9Bpr2L
aUh/NW0yPBdkAn4P7Bhd4EqWnucl5mnaBNlRT6Wzc7h2Q+OLMUcZNaQ5pRvaD2sRYPFLX+eUqnAx
u8RgNeGbJgJICgg43/XS5ezzsgD4pByZtY9Rr+nb2jHtvLvOKTCMchoHSyV3lpIue1K1G8L5iu/5
mcmIhsQorrqdXjFPN+lEeT+ZtXX3zUgw0b5OQ5QmNm0ThJixruvdtOYSghogBDTqBi+ki0Flsj+3
XJKKTxYoJ8bkasPA1mkmCTOTXk/xD+k83MOk2WZ8ny7C/eQkon4WXp/D2HE6p3puZ4JC0GEqrKlh
EobN53JanOt+VNyp2wiF72MX1UAqHeDZ/Ax6wghIEhDag2vX6Ej8BFLwTA5pcOe0aYT82wC6HDUq
nV8eg7TrYAZjC9j5mXuVyJlBi6qW502YKt7Bg3JR3b4BhFloAuL+mpZGMHFVA9CRWxVgTEMu4uFU
yyqoD1OaJVDe5j4L75ze8jRvmGT1hjomc8ANI81n5872QwG6OcuEfB6C/CQbeltVpEtt7G5cA9bh
a7SGWBdkS7m9y1cUpgh7MofnULQNg1wV80tXU6//M7/iR+sbblpAq/j/CMnsp1RyTgdASSqx5mlx
F2Qe0Ndd5CkK2zG4k2MNuBWZBByvaD0ydc5L/drFGPLAuQom2r5PzepiPRWKZstQmjKPJK3YsdWz
3zbZekQeKfHc1RngLSJb4NTh9RW9vXUY+ozQWeOij91YBEBNBcSHDfSFAM7d0V2+j/Nc57eYESJK
yChsVrKQe8tPeiM5vUQPLX37u0wBjhpK6Lm/nikGnUuZRFja0dBYOe7zlN9WZy7zoYad5L+IxW4Q
cVE5/NWfkfEPSvoNQNU+93Ad0LcUQPYf5HedaGrHghoe2XeZ2W7CKXaTFEU3HqKxmUgz7ca4OW/D
tSSlXAE43HCm9z8z3bbrpckzzOR6PqI5xZVvIAVQM7uQGSJwR/oLBYDzHbqd2L3s2IXSwwQBqv/L
l9ha1v8GgUnkVgR1sDu6gVLeR83IlPpcBZulPiXQrdZb481rfpwI6qN72IpfUQIqeJ6UZqKwAVEC
8m2A7x//PJLexx4DepnADbZWjce10f/oSpQDbCyq9ourJJ0L2BapBwr4Rm4Ikioiic86IivO0oa3
wSHTwEcbo0bY35NK+A/qNcKZTlFj/ZzaMhCHuWfPwkhdQZcyg4CVM+Zi4/kNrzCu621gs2oiSuio
6dz4ymb1xJ0X87yNtbeBkH/+iu8zHaAOaAbZE24UuW4Yio+NnRReVoBYfUTOJlKH40oVD+mYZ/2B
DNgkeEmqtBOXurRSHUmUZ5X++fPFNhnfvWjte5sEyVMRFDv9cYiFDxWZQcYMulXgkDqN2T/9OaZz
0nDhi3HMLq2/a2zK4p/RM8BsT/3ojpzp1DyEaKKCUyNi6Dr2tXPzl8f7zzzU+ArCrxBAna7n+h/W
Uhx3gITAS6fx9UW8kRlws4E4sAkg66eBw/DIIs6niz5AHHJe+m5++9a5Tn0xAv2sqjyVFdjWtfTp
Se8QhKziMnSrnIoeqqt7QltEP+3tXf/5C3zwPdhecCA8F4WZBIvTOtgYE/9qk83LHE6OBwotE78o
LnrPSdyz/pX4WBaumPZdU5Df1kzcYo8+jhADyig10WUI66L/VULQ4SgvzLhlDRfxqTScSPeY8G5/
HSBhuXMcqpGnN9g7GyxmhHE50CLPHKJmD2rImcBGCVleObX0r3qZoVcYyjXL7yDQkvz49r1XuH1s
zv2sf/x5CLbe5LsZFrkI4+hZ+hGcAv3RXtYrs9CqsPOJz+AC88OtGozwhJdGMKDeul12dEr1kDSz
6A9//uz/TJ9IeIpmLyPP/wcfp4+FAdGCNTiw5mo1/TNkXTHcFVHisvdLJnZ/3puZRZUlGTkIacGf
PVSUNfP/Yqzx6lz/P6NA59n1UPQFwodCLbbWxft5ALVCNHYY5r3JRs6iXCBmP6FzIFmzUs2SXrZu
IknqeCvVItfZujcwdZKDw5nqXU6423F4IetGSxrMqX50VGVf8IAYcJAYHUkigcqJRnaSra85rjOR
w3RABaYIURNMtwQ+4L735+F9TWl4/620K6EBwXrauuofZ7eLfeKgw2Ta4w7LhFxzH5Otsotz9wK4
IG+/TqmzMUCXbE4fx7wANPATtovvebHmCfZPpnBEinpGRMFluWQiQBsxw1R624/TV46rxpj990Lv
gOpcj2RhXC9ZBx0tzLduLnt/FT2O2Ia2l2Jd145emRXJl4YoiP4OmuGIC61yWF1//u7ivaySNypY
2OhAUHAKSRf8wxsd1rAWgMY4br422YxxI00q44L7sPJpGaM92To78WtHVFADEL7Qjx6mnEutySf6
8+O8P0h4mgBug2SjiRTHJcfJ+/mlbR+1WM15sEGtW3+WUuIM6RRqK7Bfa7+0GPL0aMrcAdfMArSe
f36AD2Y6fD6HNHwAknxd2Apwi98/gRh73aA+IWYwwNC5EdIUJ1jU+aeeba541gqKrJrqKd2tUZVl
l/BtE3HLgrPcfJs8qx7fdoNG0Cx+hAQx3b21ev/8nO8HantMKUPJOHnMWwqbDydK4EelJ4u0OinM
+dkG/Nd2ssi7KNtlnkQZJjGPXu6GrqWOz6CV/+3MV+9nDmeC1KgyFIoOTwsZBhvb419nQudN0moT
i9PkwJ48rpgB1gdIgwSWt0Vtvsyhmci3dLmVo3xbyg5s2PPWm66ZLBe/eu1ChHwG874bvY72uhyR
Z5ylsiKfGC/hBOfJIlx3jR/iTcK5n32L4q3TS+EIZXd8bZDS4WWH6RU3tmXvh8sUHtaxFy/ChnDs
yJndCn/ovuZmdYdM4YU65p88VkINL25paphaAwxZHA/nHrgVxsA3p0iX+JfpB73CMJqG/g7bptr5
2zz7yIVh9PzQjdjPeYcRn/h+9FxnWVvpjPpkupBbFHJMTpWSPgZ7QVBzL0AtSU8f1R4NV5DypH5O
nDwTPzQX3Pyft/vWn+fUB37OtvoiaDD4LW2HPWvgw+qjP9wbCNmYvS+aqm3B2ZqphfqZHMDQRZmF
8hBZ4erRy0Ur55fDzdtGn+Wp65xWfPrr6S87wn8fSiP8CVmMPoeOij5uznmJ7kSLLju8SQXw8mIT
BErgspDmNVtn6FdszqIph+RnXC1TedYidW3/oZTp12sPrQmXj7+M1PZ23p0YFAARs57pFSEreg3Z
+tfcH5wly4Uw2aHDtGD4yZWy6n616cQ6sDB9kkPSwWGGwxR77j3QjM4vSRWQ1XVZAUsd+sYjGT5S
lgfvTE3585fne782eZPo7alZkdRySFOZf5hdYhTulM+JObhlpPpPg67WHrFIXQHF6cTHrhRqiNd/
8hdUmAKSxBDqhzbAJPRKg06zl/3lgbx3A8bEctmxIhcGkItPADr699PdNh73zCDGFeyVZrMd8iUe
YJCcz7B8mMN97bTxsKejMbA1zHSWz6ZqHlD1Q8kaDnVI6+Hijd3x5yfz/lPY0avmyTyhtKKTpj5s
Y3JKSRHm9gA6PFI+x/DBIVxng9f0X9Gsx+lVTq8/e4DzC1fESAgX8BzA9Q5vWqlmBRTeu3NL9G6j
6uGeROsheUwd2SdX9bCk8lNCTCg2Bbhm2Z2Ng8XueRN981XNAg9hBLzr+ILKVdYXqTs5yTU8fV3s
Jj0lpKNtwMFf6sn3/GZehkISFW18N2jeHLMfzjjqDgo8OHqnaIGwgQmVt22QXhlNz2+Emz8P8X9r
DC1ZxD5GEGq7Kn5cLZlRjhcbpBTcEQPvVrs6nY7DZAsUANPilTvlyhbrrlfmfcuPBAevpjF9JE+t
/L8sXo5O+apF5D7GGnk/Fzuk0J2H58AhQ2RvYMOCEeybqZI38ME7LHaRAPUN7JQixnKBzgxHTLDS
cLhpAdKHo00k6/yNpr+Giv35z+P1ocreDndUknpbKOHmn/FxSna5cMEx6+pIM1GHz5wV1YDkbF3A
QF9pQ3T+eG+VovUGXv1KZcpgUqvLdG0EHvRZIj+jZgemKkSLewzGBxN0/XwSCHqu6GpOC+hitroH
M/Vdf9MXi5bnb4DoG9zTwrdZ1Pmfv9h7Y5fte4VMK4mYUwEo+f/h1SOHCSTdyGMLeQ/pVDZw/gXl
1AWnvgPyfUY9Denszx/6gS3Lp4YAE1LAk6W6FRxL7193IjlafXgBcCgcz/8+OX7cfHW8cSNoSpFW
tP1q51jaOqh3S7puUZkDrcZy6if/iAtIPUBnWfID1hOSVqv18PqG8zBd1RJjR4LSK/E3hu9WdP8/
ys5rOW5k27ZflBGwCeC1LKvoSTn2C2KrDbxHAgl8/R0AdGK3qBPiPS+9e6slqgomc+Vac4753+1l
+chsdjSL6L9R4vrv+1aeLCzOxFmE22fCRxKUCvMDnPpGHX0vNuITPtbi0OQ9lXIxZ/FTghWy++Bu
YdD95WPw2gJ84RNAf/nlymUebWlbm8bFTZHp3ZqojYNDPPV9d6kmJv4vLXgO+a0rSwNhmdmwp1w3
JfGmed2kkyniLOSxcZexWdfJwCqzaVe3TqZIwhn9KenWGIB+qNOqsmySe7f04wDXwCKoTdemMfN3
3sXSULI54SVm4mqIkKd8axu0bU0LD9AIfwOiBGlcWGEgv/rBZNOHaPr6yQ6EtF65/p44p7GVVX82
VTk+cRGU9YQWsQ2P2+fkGM/fGvk9XXcT1xAiPbvQ0SsmL7fb23ZtfNWOVAssvqmr28JKHPV50q7o
jpvAjmYzvWLTCMv0H2SVaGt2rXQK92rDBRnR2BtZCGQ76twngCAiBwCBvGifqriL70UHq2mT1EUu
dpGXWsYw6PUgnfAJe5J5rhNERqAViPOrTkY2zNl9hy1B7N0cvSt0MYwn1bmXLgXzVqNZRApaj7Wi
mDumENvac5C5sYmPMtTGE4+V1eJ5XbSHrUz41lGUzBjNxraiJN0OsqYWgfttkxzTrhmMmKG6698F
g0w12CoxQMZEUzXxZRM34c9tx5KpG+lOiDIS7nEkt0N+451H7mRbktd90xr2js/P3mYTm3CUGRRN
PLEuCb4iu+rYG24ynTpwDPl+qyPKceI1poHMz9n+7CZq3lr+OB9o+VPqcvvIrOdB2W6lLU3Wyu2c
pj3N4xL4CC2/BRVkpFOBFkESDhRGfXXJ8tCsb9AjLWrRVSdp+gnziFGrSJwzf46to9lJKvI+qo2U
Z5NvDyVlGQk1DTp9OL84LPMaIYDTvBhxnidHj0j75B4qQhlic7HIQZ0JEvLOCd6V7JbRSqmuFOuq
ezULhneffA3K6G2s58wFvJ7jRykAbuxKA5zwa5h3kFvyKKa12jXBM7o9+oMkTiwfOdIY6k5MX4V3
Y0MGLhaNGmfcu7b1uubeTr3W/mJnbeb5R26Yiu/joLPVJQNUHjDOqqcm/Uc2CbOG0tTWeMlmaBX3
sSFBQHF4W3Tic5ny3ieNGrzHKE4AijLlKWideHXQH63Sza0bngDd3oSNp5ozJl0OMrukhJDMdLbM
jq3WBFjQx4qG123cA/KITy9Ft+iIqzhD7+zmeFcgVCzv4jbwyGKwiRKWmcsQcOYzER/iBg197x+a
+jimdtx1+Hz7r7CJeBVsx0/7jxiIa4/k5+WaDdu1zNXcIO330ZeMaGrKVMe+zHkafKdPCGDdT73+
prJ7b4/uGguILQf+2TVuY1xKirpvqV22OQ6pkoScMDJG84x/PVlswqhOgB1F4nNJz1sfdKNhBiyu
3+I62bw3L6Xow+xFdGbWoITtdH5uRDUN4EMwbRzwkjLi9wYz+NNpyt47223fxW8MuOtEMwcW6MKq
sR9miCUFEGlZSmc6GCoww73IcuxZlLJaQtx2i854gD0j42MdNn72kpeWbvYRj3N5qetCo5TVlqZ1
PoW63i+dCjDUETkxuH0GEwFdJR/yNq3lBwXsr/1+hwqBDWntWVlUtD/v6XnBV7LwmuNIImEYvIru
huApt6P6mZjZngwSOJoeifHVf2LLz8gryFNrYC+B1/N9HGrsSfssgB5whikA9uD3JYe1VJD/fiAC
ikpOPBzsGT1x4ln++7+Oh2Nv5mPm+8HVLhL7WPi9Ud76owXh3BNd156mKqT+6S2PKSCv2/jQ4ov3
drkkuOM4taEb3EVOFFh3RdLU+oIxIIwvXemZkPhQZdnyiEZ0LO+Dsi74oXnYUTJ7I2yWu9myR+cU
9WHufZqyEJXr77/bu2KeMyUVvM+gRS4+HnrA7w4P/LVM9AvGkfFqQKBNCly3hMKVvCharOY+T9TS
0pExGb152prdLRCp5FJ7rGvJB+fK94XSYla1HM+Xtilhesjl2PmvCy1DVxGsHOjTZtyhRh+s7mB3
vnWyOtt8EEWOuw3Fuz3dJPRnyxeaQUpZH3yMX0Z87gLOMzyPjhijRsr2nz+HqjnhFRGK0rEoxT/g
mDSZGm5dPFpjVJHmNAmF9EW5cfm4qBIZP1kxR0DUcYHO59uelGh4GLDM+st2zvRWY6una2alKW0f
fPPdbD8oAE3qPiStp3toJ1eVr4Vn2Y19oH/kTg/BVDf1d4z0Zf1BFb3c1X8/0X5gMmELTKJ7qBN/
OSUXEa5UKj73Ummh3xJjzsZ9gIwMPRKTcQKX2dsXVYbuuw8sWu4vrc7ADFwWVXvhx9DvfHdA962Z
qAQ6kZdtIWW3bSyaBuGfWrGO7nroF9+bLAdXnAlOS3h2opfQRtO2S81hNvEWpG13rBH3noG+kNFc
DRU1fLX8ArFflfNUDbOnCDhAI7qTBaEprOZxSfABoex3to5tzF1TYSfXzvFyN9krBlTmvhiHsbqP
4iEeX1KBcUZWnk2A1WDULQd52b9G6EnQPqAenvYerRbOWY56hmAW/KfPOiMBmzS5J90ifYf1zCGc
qBxWc8SDVVvsU2MMewhybfFJljFKMw7tcwuTGdTTQcducz+GvFJXljf6oyZ8joszy6QldkuH6oC1
wak4/2XDdz8P1MVr6/aPD9aCNeH858eCU4opeSKWcptD1rvnfggjEfV5fCUBiereWMZhe3Z5A5uY
XSwQaB1ZQPhLsAxHR3r9gvx2+oIQFapV0tAa+7HOIwaeVWzOBvlZmnQDiSMUN7FZhO6NFdSueaDz
O1aYMeZHZ6l0rinbTHrGdQUapWy0UX0FjBM8IGCCSDVyGkFtxpEm3CE7Nwbs1Gb7FX2bFBVxF2Oc
nXMnzz9PHTXD1SoDVd/Z1vAZw1b0hmOQQDu86fn8lfEVz8tKUL7rZUyc8VCwiwdYIMw95W/XIwPP
veGmDGY97oDHpK/9SPYxKsOm9Q+Wa/B1YgOkxNmN+YBp38riEDg+dHQfiVa4Az9hlVhX8Q+Rxmc0
cIGRluWRiMdTZIeeTSPM6aT7JVLjHD6wt+WUVikryiU2GQc/0Dv1y71ShWGdoiUFI8ySuT+OEQiQ
2xZvojqNDZi4g1XwflyqhHSXaa6q9JCLPHX3cR/zqijR9OlrbBk8RSMUQ6gRk0B7nTcDBNhK+/Gf
vlWkD+UUTvlTi5nRomuT0+ufsSlfZBLmz2YQcwht7NbhFIAqhCZjbnp/ZbJdTFYTnhAy7PxgPhhG
v1j/MV6A/JERDTWrnv3kGBgpDBmsvV57KWydR/cMe5j7lo2cmztpuy1u+4URs42MJ5kDGmSLUIyG
AQ2CwQvqf2wri8QxV1S5cItTccN5SfaPnVd0+9JTcjxVXehEO0eU1XSRQz4+CZx8wz4Z5ByhfvaH
8RT2pRqhmLMk3lc6WVxHWkLbg+P4uS8FfbnUUtP0wYn7f+l1O67Hroo91mVFe9/rtuBl8MiU+TlT
fYmoGc8KcjREo48lYgrgVP7od1dfAZYDWrWwMzh6WQCEgyF8MSsHecfv3/B33dGlkewDMWK9R+T4
v4yevVDF04gW7jy1UCmPyAbhaWRONz83k6HiXdjMvPFAuKM7kPgOo4MVn2Jzn/KzUxlVEIEYKPJT
XvhTvLP7XoRn1mNq8UV2s++7NBFH7femd9FlX9NYSA3jXNb0rfaRr23jpna0bBZBGtznzCiq9txR
Dp1a7BIfhRe/uwHYgZlvU1Ni56Y/ynr6rnBTNeK5Qafo7ZhiJy91AzoHSBj07M/1YLjNaXOAbofM
7QCZ5V3Sf0q7um0e215O+oNF9pduoGvyoXzXR0Nk+A58oJ/X2EH4g5p6mZ6ZXWEW3PQsRQEj7xgU
WfvsVXnp7Y1Z678lKAoosxqvcnaqAM9Y3yIPPs8/QZf1xf2mVovWRszkddkimqABu6/sLIN2hos0
2G2Dd9OxOG+PzNU4YA0iSFHy/f7J+mXQ6nKxUcPwAxi3MoB+t3X0bdvZwjCq89bdkp6o37q1Dmr8
mgKyH+q6u1Zellg/xnkpxXZ32sRPHHT8xxSz7XSdYlze50mnVkOvZwFBffBJ3xeZfFKmrB4KfnrG
LhXnzzegxaxlhIyaz0U1F8WxjwWYrcoHyfIm2DrifZLKDim5OVfemdP7kIMHGIzuOQzyEFj24Ji3
HS5jcPJ+n9vnLse35WW5VZ36FPTVIygs4GPYpJg/WJlLi+v330Aun/Df2zT6Edyn7AT2IkML3nPv
FLa7otCFfUXzjytrCkYoFyhHOYSsLvN9pFhZbpTtQZKkCd7TCg+t+j9wBHhRKepgEW3Ltc1cxFz4
cE7zxUHH6Z8MoxS7yF1GWXo91hRouQOOXhHoNZXgs4L5TEMaeccCgsHsYejbIFbm9BVHMY6nDM0N
E5c6S+Xwavki+RRi2rV3eRxTDkNR4yen3kCfYEAVSjwhF7W4ywy8sMiDVooMTWwqZAKWls3Ca0E9
4cXmnzzii+K6SNq/4g7iEd6v0sgfBbfqlfU7eGukMvtDhxL+OoEtfDCDkoAP08GZgLxp1n8Ovpij
Y9HMXId4JbpJaE/TpaZ3RlxlErZ3brYkcvkTaJob4DfB9IcP++Hb728hW8Av95ApCG1hhjYuHdn3
bezebupubmsoG5ZgNOUVBU86TXM+2CZbydZVtc/aufyThmYdnUxFo/oxrTpQRtHEHOyMU6UsLi7U
mX9EBt4WZEsQzkfc+tX0lKQhgmMG9vCMdW3l3dc8LbQLkUra6clJcJGS3iJL75jWhKcC3nQ7SKLK
AfCyTUMqkbrjMR35HjuUM074GNQIgF8RuhpEtUUgFvcBI39rTwu3A36sKzLz4nUMg6ENxcwPAoTo
2/o7A/JiulIcEsNnh9TIIbICdGX53A/H1p1T58HIHUOycaQmytLNze2MPkOdZIDZDVmGecmnvuRk
/EWVsc3MFezTI5ruCYlJ1gdI630an7utChmxJsbk2ybFXzxeeG7clVjG7FRjQnHFHO/D2KEiE7yw
DvkqrZLHPoDxcUFoP/+Hpwkgv8OWCL7Ql21xGCzcn989POXq7wQNKjvoqmGIupF/jwQrOuGsDU94
14bNP6k95u6DHLS8eKHIogO5yvGz1zqqPG+HfNPFiRDzwaK5AmseEzrjzs1yZ8GRhQCSjG7ci0Hj
bzGKFrYPB/CDaeUGA8aoCbF/BFZ3YhopL2JurfTso5GlNDejKSZPCF/T8+8f3IXs+W7tcZmxSUkN
AcCdpsHPq2ecm9Xc1I5/NSyFmLVcv+3MwAHM5Nq3CFcV4NgXJYWdG6LbcDIdOH9UfVkV31Xpfm99
Gj7k8S2SsCnkyu5VuIBv4nC6S5npErLHGdk+6GnI7pKky15TVcxERcaZqQ8j0lQEx6XE409ZTwhR
oQLyopHGYgUuCOtOm5C70Xkdf0uBnUaeG9M1LuQ81dNDHXruH6aL3O4uHyIzvlIXm7jJRTMHh99f
q18vlceQ3HUYzZrMJ9/nwBR8KTjNhbhyfkP7saEZKD8nzeRxTB9a2SNlnepU0WDHAvvhRvGu3Fv0
H4x98bC6gfTRDvxSgLb1BNOxy2+byCr0ZfKC5lsX+TE4lokW42Ma5RRtpm87nJ3NEGg8Z8JsuNlm
58qLlysNHJHgYy8hwK8rPI35FttDdpS5Y4YIdGsw4r3ZUrT/0H/ms6nurYlm+a5vVRbd8EA7FpR9
d/xCo87Mz/mqH6WQYbH7P15yl3kkimEkJAY9xfc7oy0LI0k9hnmbYH/rael6JLNSzsoXjwhvaDvn
c6ndYwVzUX0gqVzDW3/amyHeMo92HTrILgrB5aH4VwsLtHrcz3bc3I5TW/xFHyjVrwmeG+IE57n5
tvX7fb+RzVmuqLFy7Gd5h5IqGu71yt4bDeEwOgvzJr0Y2h8whK/3YHu/OBewQNko4aE3+hUPDUck
kd1qqPgO7k/6jZc+CVrrApqyyT8L/uy5nQxreggJHoiK1Pg21+7I2bkWMGcv4biEJiLdJ5aYUoFN
vW1A70N3xn/Z7SwTOUmyZyVnaNnVqgxAh2saJpY9RfbJ5DiV7fo6IvkVV4iLhK0tyDwMo8Y/u9mU
S8UwcIzHgxsmPEhdSirYbTSlvJyAZ3gC+t7h3JeEUxnswxRl5r0/T/bfRUhO99G2FQm8ST431TEN
wEai1ls2BCPMoPNt8MmRLxrjiZG86dVa4tg1z/ttCwG0fEvx8dJV2M4xRrqIEVg0gUS6cznD40G2
pm4bC64kqShDPN8Q7xZ/9Qanhck/Rwzx7Ank+wHt1DB9pyHT1mAmiWQjSq3Mvw2kSFUn+tEs+q0v
YrGnRDeaWxn1ASmj/pga2dHpZxW/bJ8z7GrentmWeXrWQqAMqYep0zeJThsbFfZEH6GE3KArsr7b
yeo+6Pi+w+GtZ0Cwdqh+OYZIWpzvnlAMsKMeQaaey2wouuu24RUWRe+JulVXl7QUMAkCTLNsLYa/
WBbWVX5gWNMeqoa0BfhCHUhADDGWOjIVxd9aWeN80+lGVnDCJ1oBQVEF2YWUBrzbgikFj/QqkY+a
3mMeSnOC56TO0PP/VSEPHj6ABvHSvduqCD2xlwMv2xRwUdaEn1/FDkrdoMsE+ykOOy65aablXUOg
enqndFagB8r9Ap/qdkbaaK8t2tD5C1SPheNpj+0CwbTLqrrXk2WoLw3eF1BKkZVwgpKpT1FaetSH
zY5enZ4eSNdbCJ8it/G1AVGYqWDnlYTpel0tL/kYmc7DpjfqVqXYNusWhQQtGUQc3ElJhR1LKYx+
LnF29pBHw991jLX8BZqyrd6qwVHDFQp9kx6NmX7CbliLasNHe3NbdaPdfI/CaORUI9eq0gWXCfzS
nsXEl3Xx0v4oNPO6WD6tggHkPJmQ15o/Wyc21L2B/hWCdmjnNCjX45sMM4f+nzslfQcr3xPVIx6R
pLit6SYCGWpbx/8j09XS05lRIZy313R7iKao4OGqiUdY+NKl4rlSS5DZ7fbaNAOPAkK1RfcXe37V
vUXB4iTwIU6rv4VfifoTO1wvDgUPAZYXHGziAqY4Jn01JxnlC0c4xptyHCAxbfrBKcRGfMi6bkqv
m9xbDLT6z2U8crQwunZpr25ypO0F2FRA26dm1sd9rzKmJkRDTprVgla/Yz1YNRDNY5D31OrbzbJd
ZAfJvl4XH1q0HUmOyiOGfZ4GS98gn1Bes9uotZlMqfThwebFtIOOSp+KjAXN980IivDO6QidhhH9
CrrTKS60p4R9zD+ZqxnxB1x2O+cxdgJfjFs7iPUOa4BI/rbrEHx1OU9s5HvftuBX5B6hlHpnuOOc
6H3ZplBJ+e9mxgOlxg5y3zKo2ISL5NFwJTMv5MoHdorDc6cMeAePvePFwaMdjwHjiZX4LFvMHVcD
nnh1rOkLyDMQ76x7U4mrlsK9zPEQ72Bh4y7dKQzx/L9pLRG3ft/UprS2thNovd78ZUTJb/rhhILm
5ezbfOz8SxQV6BkYbbbM8fezG/dkelT0pjIyrTtSGeJOZF28Y/qOjN9aEb2s7MtKKvDvUWD2sire
fGgo1vNWoMQbpFfQYOB35VXDDVCLopF6pdZcIYvi2bhq9MvuPZAd0HYEmSwqQkNNXnavrZAlAlvp
8icmGHj+QAfXcuZ9y+gmvTqNAnoRixqORSEt0ZyKOrXI+lKQu2501Pti1wuvye+3x39zDMig8BZU
d1KL6C+rUM78wgvT52d6EZO3c2jEBccuEVP3PDI1AtSQok24VGafs70J9CTV9yoq2vQsKpJwjJ1F
Vgp7LMYaPu2U1Qu2m1my074GRjG+ZHaUFPcxbdPd9nr2iDSrx6xT5pfMEIn3PYwblv6xQIL2wuTd
QyEQQXBVZ7R1egmKqEv7tsl4P/eTLWabWbE3DUfODKSDc3GT+YbCnBvd91PlHxgaqOSydRbGEMXe
bRNnk3pWgK5Jz9AE2qPVlPOxWAQnJw+Zp3Xa3gUCJcrFsp6xPtiSvUZ5NFx3pd2AYGE1WBbZBSIr
106qQyz8ssHiNn0GxaeafdDSI3zYfh0+OkIWj/Mdry22RpPjrK8GdROnhATUu5RAmWJfoiyan+D1
wxlmFqChMqNAqr9J10/NTzg3mY5sP69a+xMgk0P/rbWnIb6tBaDkZwBZ5nzeTsHbDHAz+BX5QMd4
eVR6fYnx0lDL+Qy2L2ma9gXZ07lFlvJsGdMb+jcg4kGv5vAz9VzU78whiu4bBtAHmSQpKHwzIHZ8
g7HX0gYn0OWwbYATOFKg5FjQx8sXnb+QFRZUNyUyNfNqJCEISSoZq78j54BVt8pbTqfww9OKZ2Qa
vrJE+MHlxzu7Xs/t36GHshjGWWdaJ7+3dPGZe9OEJ4b3OjlG9RiI67bQ5n02/6MRGtXkxyKROsYF
0JVb5Il4w7My51wIIS+3bits5P5uWPX/uTFlDEhAciLF2pSLPgcc3jNUUAs4OR0Nelf5YMHi9yNv
YKWrVpMaIY/8xLmyFlh8hKMA7+8QDrdu3ZFAuMNJQNNk8CouqJd6/OnUmdkUmXCzlLtID2AjG3NK
U8/E3MgATBicTqU/8scmLn5xaxs0v179EuD+fbMu93Da+RHbS0zGjvCJN/B6eTPVM/tmkLMyXoe6
sQmcDCzK0wZyASbbr9jG2aI3bjAwo5kvoYyia47w9AgGdyvXV0/9ijgPZ5CU90TyRHZ/dNdarPAT
yZVw84krUdeUwOe0FrqpiXFZd013DHjVG7/r2bbWmnu7OCMd+nRPUisfDiowa8M4ZfS6hxCa8S4V
OXf296exX3QdjMYWnT8N74ATkfu+191X8FXMtMoRulB8oLgKWSCcIisIdHLMlvWdRpClHsHYa/UP
Zcgis9LEA8OWqQuK+oyZcIXD0++6O+k2XLbff0LvlzYcjw8jAmadhuSo/l6aabQVGlZpt9eNHK/h
dagLgBNbnVnra3lNTbd9riKbahf0sUIUhLYW6CGygRtfpTORZGs5kHdqWT5xn7QHRIlFdPKyYE4P
S09oCVRbKPnoouLx3Asjn07RbPXWTUXbHOGc0dvlmVHBgtyTRnaGuD/hjKkiw79WOMkC3mWL24Mv
mONZJY0qHAl+VFVzMroyQzioJLtGrlNwAhm1+ee0qAkPwrnjpMEBctFw7mpflS8puU0+jEyHuWdi
drM+5kMW8DxNRFIi3TIqn+BI4aHFUZKZ6ZdNVL2MLLuTs4U/bAXthBgQJvq6ftR9uCynW8dOF4qK
YIOfl6YvHGK0YdYeSVmYuwME+qY5WwZZsF8guVFsaG8hsP/QYm8th9VW26yVhU/Nh0bbKSlUGGjw
BCcOXch9DtBj+qB74Cy6jp8O71xERkUE1CBPpCnxbjajZ2vEw2cl182pXZsuB+uiGGN1amgc+89u
4ljPFrgBl7TmjIg5pIVSfzMKCGH3aFoCgPKLsaU/sI/j8rY4WDpn+gFMgudMVfPz9pMBIsjiPhob
MguUCvj+kevmNMCRa/Sdv281k8wv84DrbD+vPuDJSSxy7qd6OkSDa71tZwubSkudssCER5SXbutd
HGOw7w2VR+a9FdDU6tB12Fhxm0Toke+SQJeMIsHV7NZOp51XholQQbsfvfw/m1ZoPiELtxHt4moz
SKJ8L+riCOqbldGCbwkWcqZoEnzduw2LumlYUxWZxiFDxRXucQwsQN2tKWQkdAU/OA/+anCjt4T+
Gku7hT8Eh8jPx8G0Nsuqb/FjEGiWtw9l7JXRHdjFKjtBhDdg/RauP/zhOpiyn5c8Q1ZRg21W/NWU
DWXSAnAgEVm2mfsssHbq563q36qBnHw9amwrTpNpb2mgNjelwTyMCh8ftKwq9y3swYgYlitAW9HP
REc04MU7koFG+60Y6ti6InCBSVZ5wsuAVPhBeuqcavrGINHgEG2heD+MrXoaTAivl94VRnkQGuPA
PSpJ3kZ3SumQbHPB3y+U5i+vxjJvWkDPaNm5c+8dirUvu1n2c3Arm4Cd0UlyVdwRy9RmF1PLhKQP
Fbx0pvTNg0UD9lPTkym1LzWC5ruhcEooeyg45O6Dj/WL9wVRHjwLFGO0pJcn6uebmk0ukjHbC29t
4aHj7Ri3VHvO6wQ9TSwRbGykKvbfLQB50XMpakmwSFrbn2yl2V6cyFNo2b0w8/p77kzhnJBlUB/6
jdsjVf39h/11bsdHNUxcCHhnDJP34ucPOyR6oLrKmrsx1Cr9AoNv8DgnDSUNWfSNmbzbJnRbCM3m
TVoLW2oMzr1yDcTZGgacg9moftRRa29rmwiZP3qzTI7PwjbT6Qww2WuRSsVZ/kDKUtvuB6g24Y2K
k3E82EHUkJuYj2GDshWUxjlyA0vsq868bp3fuKGNcnH5dPVdZ9sVOLxlQVxcs8P092g0GbZPTAd/
l3Sd1GG2/PkLb1Mb3tnw15oDiAZ2Lgos4pCrKgKLxwwg6S9TNhOOPOvAgLzHJCzeR4YzjlBqR53v
LOHFGVTuostPUiCa39tBiXcLFEVC2Cgv4c6JYmHcW2g9LGI/jaZTd+4IpG4/Jz67JE0PFs8khYry
0cq2NI7+vU0wvcd9QoN5wZDQAXtnQVGNoJiV0wDXrMriG0O1/ouWuu5uIeJYmuQjlVU7KrPiYsaF
/ltoB5lF2yOG2vuo3YkY4TlYiht3ZtWp+/SmQDaqTvMMyOYwCVtU4oOHz35X6bAO89gxkIAvj2WL
NfDnh69L4hJRt7But6crrZRMr5FZ1+rR8YdIHjwBTmnP6Gzpz0Ixq64Ek+V/zECgmWMHhemTOQ0U
bs9RlGePGCYSx2XSufUzkIT2dRMGkdHC8uBlBqjiXRp0WJPoN9bfbUXj9LpNvYrVyGt3SUSCF614
jRvKNf6zdXe2LC45RuX8OBeaEqflvGK99rkM5W1hG8P0gRhy/er/up9cGgxtjDrxyKLXce13igCo
TehYsti7xcIrirMptX2ep86ntcKx2jZvTNJQzEeicilXijE0vYfOi4fokNJXN09bIw+sLFEnUGvq
vtvZviBkC5WoL++wUDMt0zbktj1rT+zgVnIG6GuDbrj2pT+bhzY3+ZVywLR0KEKTgzVSqSG6m7zG
uhqm0cNDjYpRcDFdRYTN7xemd3U6byeYBNo0DE8YW7CMLg/8v4YWUduwSBRk6PL5WBZRYnbyOYgi
ti/AOnC0NyfJ5vAJzIKM4oZr+ULgk/1GvZQsuzg47P3/jzOds/i7942IPz4ekgcHxzAsgXePLnoO
HcBSG6+KGd7dGDBOf6rnxgNMIcYJwKw15D5a9XgqOccPyDlBKbUR/YOAbCzrla9WWzdbLhtRgeSv
7oo0eAtcMue/OBaH5c+U4OT4ouk3HmEZlQnMwHHuboDRZ+YtKn9ilQB243A0cD91bxRmrboDUBV0
h3Es8TQDp20Wc+NUDSx3ztiE9r5pwzy4VYTLfOtRThrHTlhAuWlKpMaeEUgz/InYRzZXSepyiRxs
YUbQBmoYNNv2Dti/H538inDhz2FVJ4ofPhXlLomNcvqrrw1tARMPJ+FzWsqYZkdtLuwL1gjqbzLq
aL14jYvGhlM4JUKnbRqv29G1K0IkA1ir0v/4iTf9z5QPhz9VhHTrZmaG7LYJ/q+kIrYUt0hxkCxP
0zkmAYrvmZOVCjC5ZDBzIxw3KY9Z1NAVGPhcBqx8orU59Yrs6ut6EieqA4pcxOZDcJt4AAIQZKxR
XoI6yztXogiZxm9kKWT/PajFzmnkF8uex+hhwagke+bRItn7xLHVu8GAZ30bYjheoJfA+Y4EB4QO
yysIeJJnJSYHyAGNc5e4tA4J00omMm9rkd8MqdO1N31QM1IuvLK3yPMxSu+C2QvFKpF3+SnzoK9d
2AQEw4x1TMlLUM6HmeSyZ/z6RX9OZmmzQkZ9s7CckukZClGZ3uCUK9GNTF2MQCIVaXbNuj6wz1tz
3qKRS6YA+EZmkEwqP09E4uaHH+dzV80kyrWjBpkbdvgBKkuX+R/J7Krklb5UYe/Koqr8R0xOw0dr
4C/DajRbxCQxPl0WQN62n5cAFNA5Z48AU0VUckLMq655dqGEfRIICunC186Y3Oisz8Vb75foT0Nc
p5p7Qtl7lOPEHDmtyQs7JAhV1Ul6EBBpvkY8nLjauvpA5zErngw9VU/Ygfzhso2Ra4sFfe/XIWm3
aSmfnVG4JwT/VXGu+Os+g9FHRtX6FQ/m71e9teD/77K/rHpUo45pYv23WPzeL/vubNfslYN19dfm
0WBWRXFF8TwDGq+6ijP3HPTXjU2AiJij549+XZH63qXMm+pzC59AnwM/scRtAc7FvWD2olk0+1Pu
HbRr9+3NmM9D9kxDtM5e8xwyaBmFSfTB6eYXpBNmCYprWEz8j4s19l0h3AYMnmgYyh925tkAMfPV
ka11QmJZK1R/kVveo7GootsUY5N/jRtPj/eDEShv7+MJW7gB+eweVeV+qomCIrI3aDDtnbyIl/zR
aXoxf8mBxYG7XGc15G/nnxlvGOUf2YR2wIpnNrGRLJvqllR4nhoOYW28LGQIt/6s88mu/458QwyX
bQ7wf7qfqD19vJar6R/Nw8L4+vkRDiOnJQK5FXCHgcZ/qoietl+dzKCLIY2JqkSsgpiNXrV1b2Vj
J4GJjwtNz7FvRn7TTPGG1AzDGq1cbHP5fpOjFS0aypPOImc4ZIPGCcDbnbWf4syjtdOGSKQ/Uuv+
fIJeimbPphnsmoTj4EZ5b0PBIjabTNxMImqWWM1s7UkWxli09xj7iTyFgtckVxjflBx1q0iCl2Fu
+pe6b0cMheusa7YIN3pgeISNtDRb97Yml8JFDtG2cLTziMihHZNSUf1DUGEG6DRzFvXV7+/N+i79
913j3tAA5MyziC7ZwgkB/vne1Cz8BfJWiFImbduX0YQssKfZFNnHxGZN28nIIIpuF5EI1e+MSJTW
ebPuprVvDy/4fcl2SalMIsSaSesRQbsyGd3OXPCXZCGAhF47hBE6ARJ2XEhsdypmgTqEfdTVO/RK
yG1aycT+5PQsTTufBCliPEabhPKNwNKWuRAXL+ui7OF/DlpG2h3VYm19jRBjuB/0nABKvKtuJJF0
FF4WEvHlXEgo8k/F19x5woErHJ6nvkbTYdW5HZ7NWomv25iyWeVSzejEzo1VJ2n0sHVvjUlRjsqV
uKNGwMYkn0GsfCobDl4HEtn6ezjwddLsuHhRsXd0TAxcsjh/9kL7c/4DBelixnBvVKjhWXVW1H0f
ZuXYx8oN/ectt7JamRjbO5ugFeUlWY9Y2pnc6YUedTeRYgT+9ujWRvW2CCiYrq46jUyFvE1b5VyJ
gJnlVglsh1sU4rR0UWBSGyDSLPT3/0fZeTVHbqzZ9q9M6B1n4M2N0XlAAWXomq6dXhDsbgreZgIJ
4NffBVIzI1YrmvdKCoVaNIVCJdJ8395rm0JXtDE2sOYGis7L0d7/1R9+iUB6Fa+iYd8KY0Uqy68G
zv6e2tvM7+iUgMyHiXsi3KWHYUL61MtD8KoZTHx0sZe1ngj/BivDpj5+kY687tlgzTBzvyYtyZx4
EeS8m12hgNUOcfdVfZO1Hhv7103ga8fstXv22uh+PZW/qg8b6IQZEcsvPf0AJ00Zvwo7mR+3tjaV
gvqSubYXXxNTcqBSHWfFu+IlnfNVLItPJyBChjSLurl8feW1o5eoRZm9zJyS+5fc4tcI1dfhOmoB
bwvUEtjkGgJ1X+4Wzc51dk+pNI3DJD3Ow6/Bi68lRMwHXJphTRkt+jJf5L6atzTYoOqbFh5oo7I7
H/iEhw03UILHjEZCiZ7KluxCKjZA3d1kNpz0GwmqJO7U4uHYRB25DWazA5EWOdREyO9AB7yaf9YG
K8HHiu6sF2VeOron97VL8crkcHw+Tr0Ewy2iGTG897lzEmxAbdbid800baKa0NFA2sJgRvfK0iwX
bDbnXl/EQCsrcwq9tDb6b6+qlfJFDUjuMyVPn6Ajmr0vvabppaScZOVK+6WetgRiUrW/5pplyW8Z
AWZf7FEUIyhqxH202Fc6db25UCRvXuQkr+VT18i3vtRreZ4zcsMAVyJDv+HP7F3ve9cbhAshu1Yx
kkXKAGxGAiAV9ZjCPdKkIBIZsy/dH+Iv6MnAi+SB8bq6+5rOqjsCEcR99TpaUGh5/g30uO67TnFr
+CB7grcOhbkk08PWdBdfbc3f6pb1S8HIBFAtL1ca1vjPXhe8iYaM9qMplIPHZijzTyi9dBBLnU5s
RaChiz+qxC3SXaKUp58Mwq2aC2+i+BfRxh9gbvoYUw8Ne5pi99cMyWGljBEfigroaZvR5O7M1DMf
ZzQjjKmXFNS5GUqeBtFnnI70l9nDS4btAXkdwyR88+ZTtZVVswIDtcDAUOT2p9oA0EDXzLiFwbRt
zWiXL4+qYSzdpfRp6Jk7vrW4EZ2b6qOL7CK9M5SaXHJ36GGqbx4F+mXHKHHsP185YokkEiv0m+Wi
JT/Px7RCphOhCBvU8lWbSox85XBftwrmy2nq9ebZtG/SXZ6lxszc0JP6i2wYUmBA6B6DgINMhkd2
zbRjMvX5QhXEYdc6LJ2V3CBwmL07NZOxfJm5NpFzc8JqCUbbCtr5j9WxvXYMBfCo4XP9Mmd5g+MO
VAfJ01RIkVyOnS6Y9vXG4vda10WHy+rT6+mkfAkDz8fR8K9J/22/L71rtte6bpMPank+RP7EmKcj
mJxttCpzwDPb2YRijLuSykN2dHkcnE0pY9lO2BmlQA9toJ7JiUfa1C4cLZ0aFcww6ldeOZCBNk9j
Px+YKVyB6ytfmkvqsHV7DBa5VkwcXtY7GADbDOKYOZFn4dnWEL3OORW+SKZAx2IQvTbkwX4k+rWD
za6LQRkv7cFhKfiDzfuCiagag/VHjkbeAPRKyPR8pAgi9dBnjq2gAa91fxwoRYPfl+DsD+WEIONA
uhLtudbXW3uHmSMYIlLAFouj36ZKoJMD4SIsu6aermx6hPnBsnkWLhcnYYV77XQbZlGMJ9MmMTda
8r6osMIVGEJhGcyLftBBqmU2zWmNSSSxBqv5PAnWRnpd7fC1JqAgozsPRPVYKAbPnmjkaTokGn65
HboYhxFfTN2EegUxRUidYFM3FQuhBFPPSc1nt7LNBmQtsUwyjl+WSf7lc6ppYxSTtfkNHMr2GG1z
/HxHwKzVfuYI5oyHVQPbQJ6zNzom0nOsD94dXUo7aW6wZhFjr9fZ2t6iAOu9eyy722eRrAi1gtIA
vReCUknnZU/oFd2akKZX6f/p6Uqt1c6SVb88vOqsMwP78i7zxppdJU7N1WFdYiRY+Ee2UshfauGX
bcrrFuK1Kf0ajq50qjFEVBBhdZOsi5zuUgJLin3dO6V9P7Fs2ofeH4ZXJtN/fp//T/rc3r7uPMW/
/4s/f0fVDXg6k2d//PdjW/PPf20/8z/f8/Yn/n2dfx846f0pf/ldh+f25ql+Fuff9OY38+p/XV30
JJ/e/CFuZC6Xu/F5WO6fxVjJl6vgfWzf+f/6xf94fvktj0v3/Ptv39uRdGt+W5q3zW9/fen04/ff
TJMzxn/+/ff/9cXtDfz+28P0VH17Gn789CPPT0L+/ptl/csxOGH6G29LJ9eJQp163r5i6P+y2d/T
6ccABvNzY4IxU8ns9998/V9IL23c/Gj06IBufUDRjtuXPPtfGw7JMF5MTLrF7/vvS3vzEf7vR/of
zVjjL2qk+P23rULxv0eMLe+a2iWAPIyWHOy5wrf7aA1p0ooNG5SyJ9QHo/UXVgsNmB4AujrwrwwA
Lv4eKglVVCqZlbzSptrwPv/thv11VX+/ijM+1etl4KyHqsDDZkPue3sZjesY8KVqLmPItxbGPNvB
qcUnSxAo6FXKOSvOtsLrqi8jszTIISCfSwwXkrymkcPZh+10a5+SlNMhkTYpycFMuF2oL9gX+UFi
kW7fuea3vQHQn0RkW8ylps91c1Q7q/8WxRqg1mutLVCSFqXVLMBrPDIscQ9conZ1Ylkm2b2QsohJ
u3RPte6XxObghEvZG4RDkRCjA6bbf69ndmbhfL00rk23KDPp4CzPDo5gY7nZmmHFYM7YnS+wcCCA
FjE2/gmy13pXrDk1TwEnYtXI86VaNkQVVqn3jrBvC2R/XQhVInrHnOFoVb79XEvV94vRZ3ZsrwGK
dyjkzfMC1+3W6TUcxr0P8j2h6Iobe0neKdBv9//vQ3v7fBxOrPQ3XV2nUvf2tQc0roaPeTymD7qy
yKHEtiGHFPq+nPDBsQ46KNRQZr+XIv9Pt/+lLQJOkeeKNv7bVxbjkOgc5Ky4STmq12QqY5dCsHUU
EHGKkFyw4aQ3kF8HNdr3aoT5tdBavYMkG7wL891e7O1tQJ9mYtvEXaHzkJ8NU5d4CSKpdTM2O03q
+9xDQRsVBtKBEGsyUSUpHqPiYmBDTHYd8pWnzlgNMoKIL3l655H5+SNxAVgwd5kW4iZkI29vjLLd
Zk1KEcR+T4BvaLOD3+MFT4i9LmlrsbFMSBVyafkokppzO1k+TlreP06Ovq/cBj2IOS3d1w0WdjUX
uYOLU6M6ssrk86+v9Odx+zIvUuSkvcMB7OwTJH/USXOd1D1tyUYrnPEjAkGcuys5pNdmRbyUPdr2
w7J06fHXr/zz4LFYD8DXc58IATBe+uF/ayu1/ZpMQy9yom90fW+YEMV3LY0A3E5ap3+luWt+hga+
/ol6G6003r3L2Z7zPfpy+V59e3tE3owdrgBpEx8VHEb+OauPjgXZV4SFzvs+zyu2ff3s8qi2TGtX
eF7We7pzHAhMZugPqOF98xRMdJSJb539IJJoOe9ERbHwEimIgT4ySSO2R46G0W8tOoSH4zDtLUgV
V+xq0yVu8VvJg2goF4RQRqpgVy4UMN4pq53Re5iUYLewxvB00t3Fm3U2KRUV9PMcJsjepoV5nOgh
H42moWSZqTya+tbaW6UFxa0xi+/zNGlHn2PAe3P09iJvb62H+8fYCPKsTPzH20eBKTnN3XYe96ZL
yZXMKzwWW4PGuA6k97GpK/vw64F1BmTa3jaL64bPpz7qbni/t69IL3nujCUY91Sg1FedAuKezoT9
aOpV40coj8ddJ7r5ql/b7griCGEKzppdOKb07nAh/hDmXKE+c2nCLmbxqcPIGnuTc5kZS1thqhT1
0dHxXYSZU3N4yAF0hWQme99//T7OQln+eh8UqtlVMZG8Ehv/9oBwKLUXv0ymvRQEn0SDrUNLaUfx
xdbS/rI1JueYBGAZci3taC2lS4T313tQortbbHxIeAFGcFGme2+z7IF8I0+xp7T2ISmtibMWFZZf
X/GZo/DlivEd4J3mmXZpvJ4/RoEstYXq8t7vhxw4R1Vk0MfGDyQvL3dZkplHkwfmxJGjvgd69B2F
bHBltoK0nbR3c2D85CH5ycrW3AfjYRJRGEkOKhqpC+vyeW1njlNIAj4Us/zopVp5mobkWsMx43GS
YYmlezDdzIia39kD/TyIt8cIqyOVHfxC5/ODKf3eL2Dp7ZNRX65EqY3xBHbwAzu55ZRYBIv++k7+
/HqEq7CPs4GZwid86Xn/7aN3RppwReLMe7RizRdLaj/YdOQi6gf1TU9z9Hz/368HC5zAGtYBUhHs
s/Vq6KZaYm1XewQb9kcfAfuzts7epUNvG5da77wz4Ro/7SmBnrg4w10EMkjuzrW/Xlk0aF3SZd8N
ILNgEaQ6R8r6QeVlT0Lv5N1oGesOkhQkwcrjZD8iDEJujx7xdvQk+aPS1ndSzu4769L5QYGeCgwI
sF4GHRaUc2dbSiW7QBN5gsWtsspDsgTGpzQBEIVie7yZpR/Etesaz1JOdWiRZ/qOAe+fXp4m64ZZ
QmYKzOLt5NWS3J6Zol32q17OH2miGX/Q0DvggyNJWApSrjnn//DR1VxkBaDHX4+DM1DH9gQzBtB5
BIiYoL6dDzzfJ/7X8R21F4RJ0hsYA+dxsLseNtCyjlGxisdgarxbmXongkft06B70weLfNaSQEKr
ojDXUY51i4om+NikH399fT/dHYcTJCR2CzQKB01/28787bmAPpSrWu+tvctW4DjYhfmhTdvsqjL7
/osihxVJfn+f8VTtm0roD79+9Z+3LFBM+Js1VcciySP69uVz0berFQhrX2CP0O61dmw/Kp3Yh5tC
8FRF1dC6MMhmt5OxKAXRw3naktNsZGUezgUom3ee2200vFlcuSDgNUiUbJca9vmpNk1WvAFlYzNP
KIwyk9TqMNFbeT1rpfrqGfJq1Br79Ovb8A8fAg4acq58WlIMhjOBW71SYoPBbO8B2loc9ILJ+FM6
znpYahdrHyGm3yFGGEfpw4pbWg3Lyq8v4ExuyihFgbDVBiCb22xdz23Uc6Zck5gEdy8TbMbEYq0r
VKhc5Q2uFL2/GFq9qE9LPvb0RfmWq0ybWnVrSThREc0I9Bz0uuv2nWd3K5ecfxwB7ANyv0gNQgt7
Pj7cxZSGOXr7hL4CwkWAWiRLe2OjdlInsjuGBd1CQuPGNERpu7V1yCchnB2qpI1soUMak5PpL8cA
kEKwR7y/cZQoy3sRhkbnIc8VNFUtx/RzEDSkStq4KLffu7/bJ/h2WCGapfbhM7Vs7dizx2xo68ro
DEk9pBRFctyqJRWQ056SAwQ8AMtJk9ruLrOELHZJ4M9R2zaeTt6j7cBYX+ifHlSeig9Gw0/uOoIy
u8ha4Mu+c6U/D0VQ/sB0kPminqW09PaB9Ih4p3nCDdco/kRltTgnOeqfe7MKrkltro5+byzfHLJK
FtfM978ehj8t0mxwUHi6iHapepEr8PbFbRoU4Ndybx8oS7unJTndulmgX5UGhwfo0v3Nr1/vTJKy
DXuTw4nO0gCjCNTZ2fCiwCBcouc9fLDN+K3TrPlQceaNtMLWrxJLs6n62o46sqb6aJ0INC/nsj2Z
FRMR1tT6pl29kiDSTFxatdMdSC/qtRipCi2hdPW/ZF5nY/sR7K9w8r4zVZ3JCF+unqUef/JLMB5v
4u3tyjId29SY6/uGEX5jDUHwiJRRXLapkX6qZ868IK0zKuV0Ga8C6uw7OCUy6ubOo3oEdGLfg9Bu
ol/f1BdD+9uxbrHo8RdJZybNwO1T/tuSMlAyabvVWvcJkDE646x78PLNpPuYA+BuIX9nekukjYEG
2Sa/sY3rcXCvwDh4F5IY9SnUNC3NQwG/n/gZM03ggtISvlR9MOmhNQBLvOpM9R7M4h8vHNYTEy2Y
Ly7+7MIZCSa6CW3ZG/5M+7UPaoXMbnSD24Z2ydeG9t8COZtgoLiwRt+IC8NQf5AZnmPApEI6ho42
0Z/KRWPUIUkh3tbmR1o869uOG+WEc5d5ND3eu+PbZvLsjnPJLnecyYXQg7P1Q3XSIyDVWPd5r9v4
Tej+Pjml/4HUcFT4xiz3deprf9iD0O5SMxOPxMoVO6XPDUhFHux3BsA/XM52NN14AHCGuZVvB4Ck
tbFA4tsSpckVSglwCUdzzi/IuRbXiXC7OhKZd+G3KrhABDMjDljra/7j5MExeUfV8/MGDD4Ie5wt
XZE7hLLn7dUsUEjNGjHm3s3bA1qPpYTt0ymi07JkK0OYpPIRsy1lr1+l7jB+nAGOwyAXU7yOC+Fw
xbDetrZV7QIxVe9s2/9hBtqYCQY3C3ANk9DZ1ZlNk3qD3q/7IZk0G1oiB7Jga9DfavOAT6Eiz977
rC2apEOnKX3va4s1/5EHKRugCt5Au89o2+M+cm1qyYnjdgBYEx97r4ZGtb5YzYZklM6D3x/1TpIB
z1hztpk5p5b3bvU/fPABKBh2kxRHmADO3ozfqdIqaAbumyaAYQ8aimOo6++BqmtIFByxXlsm+wg1
pY+02P1bayhcRL+JOJQVC/uvx+EZeWObH1nIdINNHDAe3s7ZOHT59LKRkwGsZdAXhd40N43k06BH
qK+hLS0jlgsq6gZrFck1SDEsXQDzr+dmn8HnP+Kh6AnzZa7gZJIitmgza0AJNWzAASQGaVhZo/bo
ORNZ43VW/NGb/R7Di/yWt3Pxtao999Ov39M/zPkcYU3eDe4CEszOjxMgBRatHNwAC7BjfMiM0rp2
h3TYB01VPk2eQNJV9l1s6vlCYyMJnvNUfeOD6KIVj+O91Mv36M3/eEkcsGj70w2ibn1Wo8DZIE28
l6jCKBRdDa7ornLGa0hZeY3MyQDdXFXjF3jH6Q3zwhLNbOIIHTbceOWtfFj1xn5nF/PzLp4yHUEg
fJDU8fmA3j7zk7Cg2hoe+M/FcT8Dv8kjGkVQRZRNKjVuj4+28Op3jnr/MN4o+TLW6IvROWBL8fZV
S6eYxtrn7ED4NW3UPDePsqkATQhEqzhT6kuYpe2XnAjkyw547p/oH58yZwKL4zZOeyjJ6rwmgbts
QtNqLunIuzdaoEAvrAZ4CHyp4tDWk4ESUqtOmDmTR1q+xSMLzZWAR+a9cxeRQHHFf19YsCfg9mJd
obMGWuu86l5Wg7ktiSjpUQoEO2te3TWS6DQei8BcZty23bCG8Nn9NGISJmvdGkFNz7UUEAsXjpxh
VcoezG1tqe5TY7ZpGiFeWtYY5Lxu3iy6palQ16d5+GM2qjmeaEccVqhKAtuRaad4110CzLOFiHbD
pfXSlJ+AFyBuGmE6953TYMnrDdnFY1Cxey+svunChMcEShL745G9m61uy9EoqT9niGl2bmbPf5CO
Ijo8ojni6RkKAPp3kap4aqEkwnEpQXq4eFAj2yC1I2oGB2FFj/CpOiW2rm48s9KG3eJYyR23LkeM
XQzlM7n2oP60ch45ucIOmC4ndjnJ0ZyEGqLalELwBrWxhEZvlHcUcoY/c9PEubPw5iLCy1Gn0x5Q
/q43qjVGFt3f2EQBw83oRGvtwIcLpAwqyKew9xy4F2SFV5wV4ItdApfqvySJ3bk7kvNcTkuaatGc
JnqwEY5bFnvCvQOOGu44HIXTTycBDHDYW35RhiSke3asT4P1IRCLpl8YLT22uFyrzI2y1O/1aHNc
JAclJQxLqxTVPTeP6XAotxuVlKm+42ksZWS0rvej7psazto709+2gpwNSKZzaOZs1zmyOmdzTde7
Q5Mxpce1gU4X1lOz1zx8rCbA22sL5gbsAfIVwGSV84UNmfXE+dF457j+U62NFwA2tnVatlBbnve3
D7puDysQizWJl6KTp6pM0osGR1Vc+flNOqrmZKXugy+0nGpqOlzW8+Dgxww0jOZ6EKdyIf9vzMXz
r2/O+enp9arY4/iuS2/i3FLQ9cz+/Zom8bDU6rkqyZRAvzvcTmNafXHSqt3/+vV+2rsww3FSY4Hd
ghp41bPzR1dOWeMOkxf7wRxcFUCuLgYiWr7602TucjgVeJrs5mYd6/Qk1jpvQlIQt2OWgbLQLaEC
hvh+UYsvQ32PDbJ4cOoOAGPnudcI9pgj+nL1wmBSNHV0YejvjSbu0Pl4YmNoIOVn18xSwZr59pMM
7NnpEConMXnhqxu3tjf48Ah6t9r5gxzt0EXtc0EckBQHvbLWB1wnGVz2cdWDvXIMUttTX6CAUviU
ImPiULsjrqH9motCAbfw6pMkowXoXyP0p7Qs2XdPTV52ACOGpo1yvZOfoMRcaomT1ofEU0520Qsx
NDuAoRnivNpvifQzsTSHa+c1XzJ3VUx8UnRALcfcx0bQYW05CpVKEbcwjqt4Gqd2PaV+1cjbIEmW
YYerwoEUl2VBZOqD4cTNkLbTlkdTf0Pimnf7ojJLUKacJL55gE+r4ywKq4xcPKpdVNkDEks3N1bg
8WtiopPzh+VqLSmNRWXK50XRDkpsX1fykSLM8C0bGpdPcsQktmfpM+qLZm2ahV46bb0IyoBzUwEu
5UHQc0QZxbSqJ1tfanNvQ36rmdJcQx1Gwq39CKVLk57ozaXzzqVta8cQs6XYlX1QjVC/dCyt3H8H
YX2V++podHmFirIK7OW6GIhNjxq1dgdFIsC1aTK1L3q3bvfavE9gppnhIiwMrhPI1e+siP6tA2uh
g4qZ15E1N1pAv7HA2KHX1pG6WP9gW1DMj0m7cpawCqd0IIpW4oPSakgJlrMBkkC22kWUlbr51c+1
4FYUqYdsC5KjHrMUBQPTsFgfG00NKl4rp7rVWjkNbNqn6XqGRDTscov3iGSyEUdIE04RJhjVhxi4
pTtjbdMbc89XAzirGYXhcASxUj14Q53fsM/3sovZT6cD2Z9p85CD4q/jda5E/0gc7ShuPa8FUtHb
LEzx0mbaj5JMYAMsAmtmvKzCdmM3afqP5BME0z7AaItJuTYHNNyarBAGTzZVMpnnw2XbdUsbVwsB
BZznywyBRCuCXA9zN1D9rTVB1dpZKBY/BgXVpavZ5yZEmMB1tKR6MR5qDvoyzEGayUNXFGq6mvB/
8sWyHAeqemlLgpmW+8UeZXx137DMTpHV5Evk1FPZ3ApDuqz8PjmiO302zCZiNJaRqXAvEKxtm0VM
qEN+j9gJwlsx+sl8Rb7J2j1oa+eqsOLZVCdMDpYRgpBbtMPcgCYIbX/0aI/BriuuwJAQJ8EDXvOu
rY7QIHzrVYZ5dZpgBNhd/Vw6XZWHutJJWKi7yaWZwvf3x2CqgnlngOOxdmbeG2NoUum0Yw2w4rhT
FGTXDwy9rghrZS+wUbNq2Kew8r296w8IqYThd0dgLj2TOqcWDnkq+EOZQEJ2tZHMUZZ7wxUfJDhh
7hhJfaWmoYT38+BhIPXGu2VCmRb04sacRtO6tWIUXdDHCmEqq5cvRJSmo1fuJoN187oznLLG7s1W
dm+QlIMPjxhOhO2prWyQ9aKrdpVZGQ5okCV4qNE4GhdNvTgPUuTqhzOg+qb1hAFlh3UUebypsNMc
CQmly6ZRfRRhP6zDVxvrBeEWU9X0eAfBRWAMrNo6ZDnVBjaVgaFOulmMY6zUkH8q1eg/I5K2PiFh
Be/vaI6sQx3flHMJrKq2Q5I9fCdOlwaKVDlOotnZuQXfAXVk8S1pdSXBVLXik0u7F4s+o3OlnofU
HMKgZvuHqvXqLDbQ2Je3oFdmrPN208k7L+ONEgpE6Gg4g58TxIrM82UflNX3AuIKUPOgdQqkDs5q
3+mykxfKTtjxVfZqKLptSNJBfxXZH1iDUPEA5mKeaB0CUiBFG4Mk7MatjoNIPRGm1cijTiVbBZBH
pC7JpPPlnd6P8uMK5ljuxFTK4jroC3SrknqB+REPgv0nd9dpcMWZixkLNkmftMXW+h1ap/VKKSGe
LQtmPJ66ya9iy5NSP2ka9p9wzbPBvYdDoCURtFVlHuaZR/8wsyOe4qKa04/j0NUOiFQYwic3JQxS
KwpyK0oYPA9igy+Elivr5Ro4qRgZlI5b7gl1V1OYBmtdRr0n2aT5ujARq0IiiB1qaRKdOXiPkBqS
9MJ68GcSxpzWicpS69NjLnXMGAlsdT3Ctc0AzkRqX1jAoZoLjd0pqPV64N6TOi8PsBhtEJGdbj6W
Hqb4h0TLWcoxFwfDRZuNqzw27E3ZscnxEZNEd0n7Ob1bSp7ReHEL47bMavcLfo12hjaE2ed6acX8
gGsly2JRYy74AGJLuUibPbMISwGm7yIDQ6nteC/A0as+V16EpStj71e0A5KoXkeZURA/dYH5olas
0bn5ORvHBE7cGuTWJeNAJHHrVPJeTV6y7gCIKj9EhVcNTPqz4cXGbHX+Hb2Dud1jiA+es8Lnvvgm
iu8QhkgHjU7Za74rMoPf4si2O82TM18ifVZj5G+zVzisKaugZEdgomscNk06tNeLNhipfS8KSV1U
qn5J90XpJ3D1+V/WEXLaFITBUBgXg4kFNcaaUn1CXV8Vl4q693IafK9aMDbUqo4UnemLXMLY3fmE
KDqnxF1Rf2hjNeyCsbGJ9uG23uAiA2yAXNlk88MW63LxWo5qUwE7P1rxQ+q7oXaNy9bVSPcaUzHP
UDp8erNAvsZ9lxOTEQYzBeYLnE4shA2dEHYFOQUvC2TKPbIjOe1c6D7BY11lSr+paZtll2M6ut/Q
rmG/C1oTuF42YCCmFpFi1mjMXj5l0i4BfY0Wr8Ypf/3qabWHNHwKSLX121WAJV8VQeeWtVZLCE5g
uS/wDMq4WrX5xzh7+pNnVHcpTwvX1Y8GiD1AfYJufDUdXDi0Y6i3unWXLKs57rYqN5I+OlDGtVbo
DulJaaldI5OnXu4F86TxGgFYfLJ/awT9NiHPIVYOL6r7aYGfs/j+hfRGTTsWTcW9weGUfsypvobU
N8vxSMJJll6LlDRQRgoJBjujawlpAnzXeidqMvNGCDHl/To3nRZ6a28/42mbjT17Pk2/W7UBugvP
u5vsayuTdzZmgyWeSsFIZUvB7qhZM7bDQiRgr8pmTdtd1svggnXVlhEy1bqJZpSwRPxg+Z72zBqu
iIdqcol0Ii/KJGiPktwxUYuPB2a07Lu+t9QQcv3aUTqqH3c9E3k4u0pRXq86G3uh0/n2yWvIsOQq
Bo2GoC+1I1SQVT5R+NSvW1doEBNpWlYh6dGivU1rd0wOOkGgtDUNC+eCcIx6Cq0OrT/pSVqwz1tt
Xg9+lUsKEEJkDrYn261jDFBuceINusk9lC3zhAAtWa97PNjZhvJwBmR9hkYYMMy+Pyk6Wepi7ipd
29l6p8VTZddm7MmZBmUtguYTzgHpHZvccPEtT7n1VHLqGHdCQ0MQSRhgww3gCXaWbWen/dEWJVFI
SW94bcTD3noxoTA7aDRwkgnVApCUVU8pSZcfqwDzWGS6aPtDuC29eRs0gjmdPppIQxwU3teysFP/
tuuaYtiDsmMe8jvAF0dIJUATdFpl6dFRTfZBYi/oL5nBqcOQbTrfAPQLygvC8TrUbbQI1x3OPVXs
SzANThik66iAyfOgXlkrZY4PCrpjdcrrNE9ik07Dbdb37DCyboAcMc5DS1879zN1lQWjnV32WH1g
yWbomw6tGF02GILcoB5muBflllXfM+RRtORIYtFcAQjlEJb3drs32qW6NEwOmtHkLK4X216nrkwj
4RDBGmwYYL/0KaH6YvlPEuKyg5FDb38UEGtbNo11dyKCuMexAauahEyscPe91ZvtkawCzYo5sCTG
MWuyjQTRw1TDxEsow86WiisBSUGU20IG+Tc93wJXFXalC/SmgdzNXcEt1Ahm30EN8+UOVBiGbUiZ
mhbntIBjBSaB/Y5M++fUnmh8zZWmrJtCc61jYq71NwsqhhvjS/MRSsmWRClY0f3zPLB/I4sKKMRG
yvU46PcziAfVtnkXaxoJH/sAxAU1Q3sZ273veThWRC/s3VQmQruvG7mOF+W66WKhMA2P29OgdgRa
jpKc67T7RL+yfzAY0XnkrF1RhXBiYA4MtT/ruyrlKBbqfl4IbMF2jvFIWPIgge3nscxQBirDSP9U
JYbSy37sS0G70bIuZOXVbqzbMAwuNHKG1b4H7WZHto8CxGXmMqPK42h1xfM83qaq8f29rPXmyShE
mZPaa+vFJXOvvFMcJQiPKGoHWpgytBQKl6U/BBP02FymGP5Ks9mxPzFaGpC4vZ8CZ9Vv8pmdN269
YSbsq1D+YyDR+kX+2tGvEBCIzJiKPg4VPGyiiYUwkuGQa4AW4tG318cpHbvpREcpuao7d3DhrhqD
HWXIYMXeMHrOswR4Vj4ZbKM3hXmwesU+TxkPUeI32dPodbi0fGMYgmg2+RmrNHnTtednyEx80/6R
j1r+abTryaWD3M0P1O2y+6Fv9e+MirKMM3ZITagI4V5PbOVldpN2fZNHgzNVPzDHiaO9eJUVLi5E
p9BbsnaJbE+J+S5hb6FHptlKRNI1wdw7x+gNbFuIGsGQsoHzrjKMlf6V1/RcDlCNKdhBwaNmMHj0
RHauqdJNncI2lbBUN+h2LAdEf+EQNJxopmx3b6PpmqN1Wn3mibxPei0MhJnUt+yCyqvG9kkAyDzN
PQbs48xraxm36MCgDvJbTUFojNpJI5XQzE113+s5BQPLTsVyaFlavI90eZohDlAjYsxINfJxLULn
yMArF+cwF2NnoVdMAsAZqgu+WuhA4wQ5OYsAm5b1FJAORAXd1AJ31yfZkH7M0p7tgFmlHVvM2rvI
ggVQFHFvKUDkRehJzPbaaC/sbMi9aEBBwvREI+/oe/PqUxamCmRV+mTfiJZQOPx3KJN2bQFFZW+L
ILvUQRs/KekRGATMuL1AeaQrCAJtZe8oOuRXW1kqDQ2VG0vc+2bl3gcLFf7KcBVqlc5k1ne8TshL
R0+m9rASGEpHak3tNrIzQ11i5FuH2CZiudpnDeivHHUL9VfML5PydnwjHAL0fvnAelj6RGRX1J4F
QJ6lL08d9Pvq0ukCnTo5SVJUnPMkuRtEAgY7yUhwH5Q3/F/qzmM7bmTNuk+Eu+ADmPwDmHT0lERS
mmDJIgLeu6fvjbptilS1uHr4D2pQVRKTiUQGPnPOPkOUJcn0RW4MGA4tG/81GlkFtHey9ov6o9/i
gr61CuErxCyZYNiOAJvHpDd/7nxgPZxOSLSniqVvVMkxpbFJi2kIxkYk1b0H+cE9d1mVmGex2kUf
amvFM6U1etmeYEpwZmrAPyrKDxrms5ePTrcj/Xr9aaGXXeMBnKBBvFHTbJCtcmMO4M8nX7PM4xwE
j0lKr1mhvI80L8k+8JBx3RO7Z3M8cVvBUCNjJVuuwHFZ+h1XWXyT4POT0E0Skie7tlmyO2PB8RGV
22Z8Lw2m8iHo3G16SJpEybhyqqU6ZYVyjiKvrewMzGhvEvuhuGR2lYPDYXGCrXYzlhc1+3MXLvXS
8xwsUqQDvuRuDRtD+uFcMT2IiFyfrUgJu3veXKnWfcuId3HpQSo91U5D8zqirCXEDZEczyZnGYdb
sMWo3hHWDNFs1pq6WcQ0G9SL0mtJr6QdvqsKPX9a6jz7ak0YvoPeAnN44cDd/LDzgZQSI4E8KSjJ
knrwkwbOKdshA4ZkoZEDPrYJxmujKx4bc5g/NNoGqQFTc36uCVS1ok51Rh4RZWj6xJoSx9lWY3Ez
5mXCveUtxTWROnTsSTs19sXhb3weWJWqoJGz/c1n1EdSVJZUzY1tMQ45wF5I11Dq9PYBgakbYzrm
ksuV7y/29tDkPnp0UWFQCXtG8S9zKbIO1z6e+YOhuZP4bPVd+WKsklVkxZfTvlNatjlhMqzjfDZS
QgZySaLiUzeQIX5fubK7wLxuSDilhiUUeeoZAgIXmEYuPbOdYz81mF6Wvi5+TsIVmKJsL/tFR19X
xwYiVHLrLCvL16qerW9QLXUiNxzDu4VbzMCXX830jgbAFGZdKQCKwCwc7QHtn90dmRmpmNV0Qrm2
FLMORhqEUaQwdhMeIzTroWLKY1AXp/5PVHCjGeMPz/RT1gB9O06ADe9l46w9AwquJC3hvMc6bqNP
41RNV9DrTQZdQkqeZKufDAffWNs50HhHazjWudrDCFmnB+y8+xoDvSh/IrHZzh5ZkN+YCiJgKRKo
lHwWRqTRaa2AoPrqZd3yHGaas6rkfpON+TkDpko4AErGBrIZuHjihsphobXH1UGVRYTzReq9raLG
7X8x5J7Fg28R8XFwvFnrHi0eS27cIQypDt0mvIXTkWSEiGmEb1/0cTOLvcj1ltAnmV3eWAAMu2gu
ulSLNEVvE/BZz2cS2MgoEPB1UZYPG3XbQpv+oV+ZZFy8oV3KSyNb/WawavVhJsGEAsBbccJatb+G
A+F/x87svDwSyqO2XJ1CY2rYTEsCxjKnf6SfkfdpA+wsaHpv25MbFnED6Fa1FxbTe7yHpVfzbeN3
orvVxeo4ULxWwGOL0ebD1xEEHitJb+6OtUQjXjS69qV0+d4gtZzTI7VhNTALaZobVKmrT3CMnWXU
Chqpt/6ENzqCANC1fOeHyd6nFcKDZz5tzrFFaC3u9CrHfwMdCLYxQUKr+8z0sinj1qpLhiyqbNsT
7zhrghXtYh8nOKymS1tojvYhSyx9uwymMaqTKnLXP4tsymBAeHrC8EH1nnat+qnLD848wxxMOMq2
q6miOLUaZ6LGxqPaUkOUo3nU1tpMGFPAyTbvmlbqZyrKgTnqZnZ3JK0WxmkuTYF0Hb668+gz9Oy/
tD2amdu5INPrsjh182LnmfiGDtiUpO6Qunp0i9b4iAs8JRMYJ0aod3pPs9Dl2XqFvXOojn1qOWHX
8TQPWr1BtrW2tdRDo6zG9dqhznvedJeH0pxamRn1Tu2xV3Y33uHQSzuPcNCTWrK13rOoll0cnzB7
imDZcfNrBhSWnDoY7kUpv+n1mH4hfatfT542J6hvyM37wXBvJ7OMhjh0erJya/rtlgfSz8YPGIVS
I6DUA7U288kw7CVsHdVECpmBGajeh3brdGcy0MRzm+vbj1x1Q3fuG6eGRp2XOtR+KRv3mCpm4yyf
Bms5tXk+i6va3+eejIRneeNkJueTWAjxoMdvs9r9wq52Ta7pFu0y8DNjNA55lVfeY4MGyaKxE8v0
0zVXf4pMlfrEY882QlU89Zl1v7XUIGFuKebeFG+9fSA5o7jp84l9H+vg/GvtS54kziqrCLSJIOZv
JmJXblZnBbsV5Mgl4GVaI6GlN52O0UHX+BgSsmTtuwDiuyxuJZC2+rCxg/4yLTgp7nEGKUhzYsrF
FaXjGMG1buLOrpR2aJmrzU5gtUninhw5lT8as3dkpNlNNfxY62FE0DOXaxZs8Kb1EHkUfTx2/j4P
aPtz/0YyqHpIKqCr7MTQd4Q+a49nuwUrcU3g0OifAPGriAcTz4GZyZr9reQ2feoTY2xi3cqKk5/Z
vnlR47An2ajUJKChsEczyrNOL34tBO7l4Ywcszk4TuVuV5nypdxC5uF2gjipm0+qZjkWzcjcf9A9
Z2u0Gqb2yyd8A9wU2dZFpFAn6h+qjXvmdsPUl/HV9ZuTUrZwr6vOQqK0tAzoQ1EQNwhnNodgTEZV
+9hXFV/TslLMTZVsPC/eIzr8KNsjIMNRLkQ2Ll3OjZtA1RmPmuICkEI4zbhgUUeLWC9b66KVqc8P
IMZQCzimuwgEsmUds1JHZ6qjkhRRVrPuDhP8q9nL3G3SpMMkivkT+7b6DnXI4ARy7Ib8apwaSw9L
9NvqSHyBf4dNDEz6lroAcech7caY/9AHGS7h7xDqLD+Q22KfcqPVngE+VlvQlCSpk8QMYJc2y+Qo
Y5as48dDwfGYkkdiBPT+1lkrZqcOMYpahFn0FuF3A9EdB4KghvnIVeIhs4IB9XkE4K3ja+UxjbPc
tOnPybRMY1jYK4PN3s3RtcyjGpH62qvrRswKtYy10M7jqdn7AuQlr3k8TMbSlmHnKEVn0ZX1A+5G
ozyQ2zGJrxAV+48tB94LBdOoYhyDrcmCiNxQaTo1gcDesj2tsvUIj/BsSaDVPIHd5Auka7HVCNmf
vRF8UTQ0uWecHLXV3xkrcK0aOexfp4GoqagwVTMfy7Lwjr1kExeSRFD48PAHJsJZrVIB0z5ZnnqY
0d+T3pnZn7KkFCG52WBp0BN3YUVTl7KrFl0WWbNnX01tA+M815iPBSlObMo30Uv3yLd9tK8oTvHV
9ZPj/qTzaZdw8NbaocEoZu+C4QrJSFJn7NfEBK2dAiZF+rIYxAixRfL2Mahp3BVUiyt5GciYWSFK
RAUMlbsbHa22Du7ISGVQ+M16kEUyQYHhjzxAKpmKEHpRLs9zXchrXahJXjvksv1ccrtsAzKbtOJC
vVYwpsB+f8g5f8dDVUoPGvDEvIZJGmvTSG4ARu+k0NEl1bxPsiGRrNoHcrmKIzsD1V2zLmQuSJa3
+QtwlsXvI4rF+VB0xEkcEndArmDZ5QbGdmR7HmgW8+qw09ZEj1x6VCtQq8fgxXALixYKSkHcjgtX
nLTQ5NIvDaS5HtD9F1VNjYN8fAYl83+WbuBSJn4BbALiRmgRr3UPKZS+wjdGP64TZkg9M5RomJzx
QhLNhF+wTn+kpIyxmTZgejHoMKCLuHTX42ZdVtdLAgm3+0KSlXvK664Iq2mQnxq+s5TtafrZALoc
233tl3C8iv7Tn3/7/Zd7JQICO+FgrjMdEwE/KMnXvzxxTgW4fjDGNbbVoDBNdZZC+KxxJutc9AVL
k0oszElZ1r0jGRHWb69toxKhjTLYBgsocq9fm6XURhJBvR0mx+zvRgdJWjLYhhlUha/DzuaJtaAG
Z9udHfvEIxSqc12Ar6WYLeuAmQFkgyL9rj91TaU7KNs9Rvk01Uji5j63OXYordUVD7r0oZ/L+WMm
SHq7NVTmZQFV6pxTujcIlhcjGRP2F26ZUt4xkovtopm6g5wSSDYgzjwWKixlnLhLFjCoabHKZ+XY
uye73dR50Sbk4CtIq08KM7YVVtvww0K+FDLArZ4RvY73LDa6WPeyJUXGMpEBlPaDcKsAKenQ0Jtx
qfmQXPVAYbK1XyFJuV5E9msxB7gWsq8bALJ6DSixteqFITNO8N52NBFKp85/lFuFHt1YLf1+JBWF
zTfyuelRpt20HQ0bmRUndFJ/caDnMSCvZ+0LShXU5Hoq7ZHRNUx0hqqFxgDbyhPjUE5t+5lED+KP
/nzH/a744qNG7IW41cWoxqj49cdOeq+2lpbAzlloAzAq3wty7Ednk8sfg+cxohnI7rfOzz9Pbqt+
2kkpDlW63bi2YL1c2tPdrPid3/m1/uluhFSF6d8GJYLm/vWvJRmRmIwKlwOik+aWh5n+5MtsONrA
WD7UrOqPLXcDwdl+lwaAGK0nx93DHxDphqYppzww59J6Rx73VnyLR56vBteI0G9dByXy+pcazKYd
dUz5B61o0kvn1+PeHxCuKTkUiVtT8uygsHnPdbB/816fCg7WPSJATdyvO5Hp9cu6YqBwslle9Q1D
bNX1VJ653d2inUc+gr+ZjRk98wetLdSltadnfkx1R1bLdkpdoR86zfDvnVzv463LqZX+/FH9028H
zoOz1t0Rcm9vIHIC0pytp3HghL2b86oncTAv2xuCosfpHeH7b65Kqj3bRdaGp4A7A4XH60shWSpL
i7CPXatjfxv71oYtW6x9PEy6+mGu1Gqtqs1Y2c16U9U6E/CiEWyjCbP+v75t4l14yDDet3UBluL1
b0LSaTPbulwORGANjzkNOwlyyvch4G7Zjz+/1u+PBSLgWCbqyDIxG789mplFjqgp5HawREM7LpCD
gni32AHWDo1Vz3b3ZfTo80eKgXde+zftJYp8f7/iCCFx6os350O/eAlbJu55ghZJHi0Z+HvmBEHa
64s+BoNPCMmf361pvr3f8c4zwTaxWOFyAGn6+tI2NC4aIOQkxpCHVMUDaCQ5lPQ6HiziRVFckSMx
pq4+IfbL2zocKqM+Mraisacl0gGX21QkMyO98Zuu5XkfGiQbpmFOIcD9wszfiiEniygpCpo9ZQ9d
f3G2qQWasNXsUf78hoy319DxYZaA3XV25Aw3zRv335Av3EWtpG1H2vyNfmerggqX4keO/4pIZWf+
3Hotqspy5UwD/lehEPOZYXS7IZbHL1B4C3Zf36b6zThq1pdFpNk7gcP/9EvuhQf+RP5B2/36qvOo
X0qicqvjWNfCOKwFsUifdBKcVKgPi9FfMLuNw9d3Ls1bmSqXhlvUJMIE8o2Hj/31qyJX0jsbws+x
qcf2zLynoTKznUdqtCTeWJDfWG4ynbqVZUkwV3vDOAsrPbF8fs/e95cZ+e/nrLuDwzzOl90mit3n
TQWUaqYiZsiBq2eQGxTUqAGv6r43b5w83cR145qlutro+fJbvhGJccRxl4lzR++Ed1iwtAh8XPBW
hHPRn64RuLKzQDPWGVdTA5qZIJme/6J3Pcc4YZPOLfuUYju4lte359nkOAvqVOryZPZNcu0rBBsk
B/cMi5vFVN0NzPZUXHKbc444sdxMrp2NsVrUz0x1gs2e4SEo5nGA6AuLzGAaUNLg5UyPdY3Yvn9x
QMesn9Mt07O7uqsY4y79ul01k/LdK8vubOvWHBAuKSfT3euUW60I7VHiv6vBd6LaGCf3k8DTnURk
wznzPVI2Ca/bHXFCdBhfj+/cHm+PApfHrb4bNLDwUxK/PWXXYqiYMi76EaOBnsAUAEMcMO3EVpbq
AoKV1eL1C1tH9yaMTtLSEAAW3hz6iRqLK0KvZzQ+rd5N75QCb596nMOmJcAu7egH5PJv6hNsnTqw
tZTcmWLYk6fTBiNqzrc13Z2p79jPeJC+ORKBbeA9AShCa0P9Id489+o108reHdIjSjXR7oIvo75L
6jb/VVpas8YWJgikWxlqsIeRrJQnf/SUdxkZC6Z35IOQlZ6PqaN/Sb2RfntxEBc9MHWTt365B46m
kEftqxwNkvG51gi8/NhK1RZxS5m8xE3Td3rseGw2ImfWKffheRbTTUKgrsC48tcFr4F+3W56kk7h
yNXPYrHMaXFM8lmDGunMTm48jQoQ5Knv7WL7JAzk3sHcEiUQ2ABMjJOf+9XR1rCwRfs69MU3Eu/n
UCdMUVJDAK5LmcpR2FXDqsVw2covpOMZR90gz+VSGCuqW0xZiR62OT4ljPUQTKj9rf4OyXbnsC6n
tjqyAAOB3st1hKZLVwCT29Km5FPPkv7oMm0vQmct6++LpU/VAc1RRyqGbNqPhDdiQGlbbfzV1KUI
mo1Um+88O5j4lL41li8sZ8w2HKQyPq6LypKQcsjqnpvcSc8p7VN5tkdnerTIFqcwSZI6OZM4tfyw
OFk54mss8aGVj+NHz6r8mZALw7EittL9y/7I8oMWRakMnWw2yPu1pVcErldYvwi/hLxbq2H9SQSO
/cEq8k78AK2M/FyTrVu1gKyTPMPJPadpoHojY/XAzXK9MpDMw6qfFxceLl7SGHlN0SK4SsaDDSya
dWq3MFdk5UMXg9Rn1ELTUzq0NMJ8Ztw9pN7yWzi6xcOUK45fxcvSo0vDuoW6MVafvYXpbyDKyWSe
5TbJFx6QW72XbVLLjvUinNjMkNqc0iVbzSfMsjiMzY3gDoId1VlMpKzF6Pg8fNNqZqEvx6zxTgV0
ozJypNf/XECf+mgzU/rIFnqDFiB4Y9uAUG2Yr1oeQPKwpFC2Ao3+tz4xlxBgsMcmvZphJbYXJusC
A5YS5PTUBDR+G7Iqa7AWzzDfDEOVxKl2Rs3OYtrEFnJm8zHIyrGRDk9rZUZsK9N7UyF2Z67jFHmk
WTMrRK101ia03L78oCNtdogEXdSVN+U2dgFSCX9umcl4HyeK14Rznax3pEGx0605Vr07JuMIX9JN
u1/Ihv1K9+/6+2Rq5Q4o+292vjnmgTKKXkfgMA8b216KcLVL0oM0+IsgjibDD82qpHyaZWKmcdZZ
6uLuwFRooRPyOq2sPvputp4rZAM/0JC0Zzf3FFtgM8/tQ2PBRzkT4yHRr3QFGkt8MR5BrPSxW5iR
KOcF7Aeta2U6Pk/pqUL4OzgE0x88/LAU37AULhMZKE+MY8fuJh2a5VE3CgHDsmyMayScWhetg2ir
awaX8CHFJkTyOJub9K+yqc+cCCULN6nXbebnytCZqPUKw2DAQI3LXSFTxENmpPoSdZSxCxz7ZWFl
BZmuY8Wd5PdaUcj1tC6MthCuZeaAqItJB5YdfAlB4SQDV8PZFMIiP+UU8nf5jkjs/rpq1DrHUC6V
xSRaqx5Q6bcvNkMyEdSb4zyqaXG70PLS+mrb3fKBTolgRUSc7bGzSz4/z2z/64vnTXZUIf1/KYlu
rMJ11QiBqZosXc5T5hUvzLT0JWT6YqfhxiqmDLFpZTCcfBnzrWAkMDcmLBmjUp+LHIPLyS9b9RnT
IpaZxE9nkjCLrXlKM3SAQNrEwsnHDrHirii4t/nx3qdZKZWyBkqy57oDKwTfzFmKeEPpc9iypWxj
UeYtjjoirhJ495naUFeCEX4Y7LLz46Rw7fuqSVlxVLasH/vEdcyoI1YUOciGNjrcNzhDUAKhUczv
Tft7k1O3x1O5ieZs2MP2MruSMsTquVMV9C73uUCAj7wEiVIWMcLHhWgOezriRAIbW7ZmTYn3JYBp
TRiFhsbiO7HGf6hD0QgEuFJ32u+udKiRlloB9kAkDx07Xzh+KjkkX8pSdCIcQRJx/Hg+wsZhJupn
XLPt0wbJqwwWuzM/ULdVWehOTCLOkMF2/bqPP4mg8K6OFgKsNcZXpmYGi74nXUtTF8UVu6blKVvY
kXKOL4t8JLkg/9HNG6nNer3DsCuImxxY2lgG6ZIYzrPBXqUJvA4q0AXegoaP0k15HLFTezbyClf+
hH6vJgNpcSN9ZdWTFsbSPBNrZ05R51Wo0Dmm2DHbMAjheay+vd231Z7q6CNUCreNqMnTOlAqEXau
DP2gNVZJc8oWwDwWE7a+2Vo89yDtQbqHrDa8NpS9Wf/E4dajfykarvOe1UcMxly4HhJEEWNZuqwd
vAXclCNOsM1Uyz7DrtvvHqtXnZGvaREFvS6OOE2uldgfm96zFvTV42TcL+QVuZ8Sl1svxOvLQw10
E7Mtf0paAjaAI0UZrPZHM8O8g+N7Wo4d1UPPQY41K/ARsXFFiL6KRTNu6X0xdfqt36P3ibi04xdr
zTWI+HmqTeKgOCX4O7Phw7xLtSLuxIIXVF9MvedpSpbWeVJaoa5kaRufjHn1yzNje/xejOuH7zm6
rAqvRZvoD55e2rEYAflEaI8kWcw8O6vAaNrngYw7O5YV4rWDIWRdsvAGfIWeFRZ+TnXM8oxMlMec
U/k7Wu+McCMDNNNx7vFsINet1GFVy/gkpJ58dwziGU8JH2ks87L5mtMobodWlfVPkXqI+jq+mWXY
pOitsCjU5Ri1eIkrDqecWdg8K6Gj8eDZhe/CGbZwwsg5BvPcLleClocdsLFN80nTOjA8Ay0wPTEA
r1uzAM/zCTwvqT0j4c/iMIy1+2HIM4KHXTvjHCtcq+fv637xSWzr3PP48bfrqc7hcQL/qc6FSUvA
F2/kUxuqdAd+OyRQJrAjQ93D4HBINhuP5KI8rH3eYiJ11rIhA8XbDOv2gHmvATLYd3YREW1plxEB
TyvbddfPMnbatf1j6dLW25PiTfuYLbnouM97hvqbLtByDmSFcnY3HwCImynys7H/NDVrsVExOnZY
mvuESPI9U2G6NizBy2xYtBis+1AFm98u7YE7hW9QatHylTns/2vWOe1XgFY4DYxFn5w7jaXyHHpq
NW6J9KPWlJvRLFFVGUpeV0M1doFbbMkXZ0qdny3HiRNMc+bUV9U6mfeY31jwYHYecvdKq6xqibKm
XbKLR1yyiPKSw/oaDkbT7EjTrIl5HiiyyGbDTm750m8eOrlpif2BQ+tGY/N+s1jTYAMsVo77wSYP
E4OPBN55IY9g7qO9lUY8Ir2pDC0dIdnBzDrnmip5WyM/123UN1ntvWjpInUOJ4QPQQUIxjvJNJc4
fle1aZQbwH9iYksUImHBusa/lQl9RERAzwa6f87b7S53XJLJPSsZ4dWPZLueKNCTfoxkPeLzB/Vg
RJmJpiFGH9lo0bQUFIqpjjnlpUE44hyKqW4NHluaZkW9aQ83IKS18lIy0Py66aPJGHhs1ffE5bMm
t02Ow3VtIIu9akurcO9AHLnTr95JpinOke1P5yrb7AeN2AfnSEXVc+ojaFvIvUPxUcaUNv5nQ5Il
u0ilewE/xcbT1AO5uVe99FhBEESix4Sm8KczTcPNZjvZkF4rO/Wzx8KdpX5wOb2m8+wVqfwoMF/u
9kdSFGKVZ3p5pzZUJDdlu7jFATdIOr8YU9rQjverJys0z6B+RCGT6cgSr04fC3DY2AHayTJGlj5u
vx5ct0wyFIULaTszXTg2S6SXBlV/izYF4b4238Nj7RhsFVn9kA49snUB324OrZnd1XU6My99Ju6n
fkDsiLd9I9gQB6quyhd9TZXfvzPp+n2GRKWPesXwhGv5UDNeT3OqVDnIA9LxiECtvgX68KXBsDcH
7Iz1iFTj92C8++Ds7xMbSCGsL+CGeAA6IGy9mYz7NN/FvK7jMVvz6am3lAp5EmSPsxxIjiOKbAz9
an6BKzPeUO++5xP/p5dnAABMjNERk8o3b3f0XCbMHVsJXc2IlsZaA2nR23b3abZl/+QbffqrGGr0
UrXqrzVL+/Xn8cjb1983NsxHEG9zIZjP7tOTv/GoGJ+uXYc56si4huQrHFtMYajHzoiehhhqRxtv
Xj3tGjw09NSW7Tvbo7djiX0Kwn6GYsdgKm3aby5AQzWhA3VfwYOhHkdinV401ejPPm/92nPH6bPD
s/idyftvrOL9VRkFgQdzWVdS5r9+2ylWPLNLJGh5LX9iY6Mu01wNoYk0VUV6hqkhJfL6KjOAaRTI
vB9BSZTvzH9+u/RQ75y/YAkgi0mE3P//3y69582Yg/lkjpIytL44LhC3K500qTkEeNhuVy2kqOpR
tnb3o/RT/Q6EytAf/vz5/zU4/vv9T1EFxARUAXtYlyHZmysBh6WqDQNZuGiqxY2VtMU3vWvm7Ufn
tPP0iGrFFGHHNMXZLXHDL5NCXB0K2EzDzZD1RnFT2LOp3eeVX/e/5qEhDWlWrkivUlvk24kKYJ2C
yR8AvkzNVsRJ0gjCbMlcOjm2dDlvtW4d47xFFRNqg1HoxAR5I/LyVhKJ1tg6QUBEJ+vlJ9wWdv2C
LNwzb71sxGfhyGRMT4yAySwxXWhUp0KMsx3mLkOQw1j7doFjHINhsGh2pc/4g536mb37asTjaJY/
cIrqQzB3aAbDBk7YR6bvZL/ZQFKKq7xcEuedIflvSCBhsFeGF+NYoHAcYb254jrK2VXkM0YyKM7R
gjDmkNTeFjmtqZ4ydCDXTlEvl7EuCWynuL4DHu8c82ZfnY+E4NR6U5/+fBcYv90G7MHYv5EiahFW
yGzgzTkwbE2Vkl9rHPzeA+s0YyzTLkOFLu5pWEswAB4xQniOCqsNU8vfqngUFEa3HeMyviIVaNCn
hUCK7oyqjTQaxDtGG9gTM48fWKn7Jw+XfHpaE+ZF8Vxp7WdBqgMSz2VxXprR8VxKV9E+a31XZJcl
Q/ZbwMVtD2mpb8nJNnESBGNrAn5dzAptBlgMBC8kzlIapkz94kIlDWLBMZ/EFe6Mubow/HDsh9nK
luZQ2MBkP3iDm7Znqk7yevyulvYBX/usBYOWedc5uEM7glzvPJvt1hWoe9ulY1Y+JtXnxhCkYayD
PdLowuvoDnXG9CTwcb7RIU9MnkJjGBwkF4Y5ZPcrdaq40P2w74YzvWXxumTdeOeaXcUAsWq7RztD
mY9pwZjWswv3x30aDTBZqZZZaKeQZ7ifUj6op3mqra89KTrNVb8wfYmlBM+G7tVM5KHa2K4gi+4R
40qz3rZDgbpM3c5DN9Mf95v30Z7IwwvzJt0ee75YZGbDDHGjjNJAHspEY6gmnHJWtHOjj2U4w5WA
loFdGGtCf7p1pswngNTvGJiDg+xiPoUtibAUrvmhd7zxa1OkNrEcEFYui0GKUDTKrD+My5q5IUUc
b0GO0kXANIPnRB9AnpOflIYW91Dk1d2UQbS51HrJbe6gJ5pCkTb1/B28KVr9gBsAFDNw1QESD3sw
zbpOO39vX41e47VStzgiWvXW+ybv9SZQmuhf6Miog1G+IITrc1Mud2nvt+6jMdbFBS2TgVzcc4nn
XQdFPBEAVOOQGHkqj5W2GM4Vxj/etIIJp27hFyQvONtBnvu5Z3cQGIBPlZ2R/LTlgP2pWGf0YjOQ
xktfLKK/rFqHkklzq/mpzPtRBAyC9fGdh9jbSgmeIWWvs2fd7Fkp1psdJ4DzRpdqS4FpwcJLF797
2DpCXahmtjP5bnu0zn/H79z/+5nw9zSZf3o9yoSd4cXnYYg3zytq0XGcTF7PKjXrA7ji72B7kJ0i
OPkmnW7+9ueX+22Hy/uDjO355EQgWwC5+vr5SFR5U8CEwfwmHGwyolvuZOofOmyPn7MSkAwMq6m4
Gv2pDnw120Yw+CYpYIQFfTbd9Gsu9Ir+2LVZ4wqIsqCiMy+sklklkY9QLqQcqq/zZqquJS5o7KXK
fv7ze3i7dd/fAu/AND02L4anvzlVac8SOeZA9tIFygsWA+MgsEFFJBIzck1N+Gc6U8DrES/C8c8v
be5rz78/2JHjkMNAyBGLfx/02ptlbF2PyCLHxD1UCoMN6sUcHi5JzhjGEt0Z/dvKnHAPoTZG6dq7
RNyftDnbXpahdcbIHIB+h9SMgJx6Wmx8edZonugxMTRA29q+u4XLveYSJUeEBipm1nwV2RkHzxnR
Mqetod00SvhQchg/TcGf391v9yI7AK4tohGOIDIP3zxDtWoiGrqeGszIaxYRRTf9SjPwrYaBrxT5
uZa9U6Zab+Fae9jLzqxHhEbBSMn8+m5MQQtCG0rb47zqDL2TlHQZbyyB0mG05EFgd7O6EkwjSlLG
OtcMMuoqK5IW1y3WB5WvoV3ruEqAcfisddyufKr6wh4QICicArRj2I6FtHA0beyqn7RyXD6lZqvS
M0oiZvXE14UFTbF+wrxX0rLa2XDOkXB8b2gO43lfHnP69k9/Xer/DAD7z+/9mzyyN//6/+6an9WH
ofv5c7j52vx/EC1m7EXXf59te3TZq2ixc/VDoTL4d0rZHkX215//d66YL/5lGw7jaQ5XDFywOv8r
V8z1/sW/U7TrnLj0Svv/+c9cMcv51476cnVKHnTkf/2l/t+5Yu6/BPBhiy6TERZJwnRY/4dcsddf
ao3+lF6B+/3N3eebanL3R0s8AEZhT7+t67M03eUd5vM//3iIya9v7kxoOULaSsSya7vukW+1nn5k
Nlz/+ttlfvcR8l+/PgSf1z+fqF3clXnixqhHevxpRunrgYQOZQS6rWMSsq12SA5/frH/7c286SgR
Qru4tCus4T2EHcAqVsquE2Hulz///P3n/M8B+z9vZj+b/ta3CR+7TOavbjwajX0D5dgmSELf1Q4r
49DlqAlk7uhw2ubxzy/4v72hN4dd4+nNJPYXhJUklh3YwlDC7kep3qko9o/5n97R/sJ/e0ee2mZ0
qZYTY68Q88VdrcQMKaZM5om5zMwbY8zHPGyRQq8i0AvbaA96JafuPzh7syU5dS1a+4mIEAIE3JJk
UlmuKjdV7tYNYXst0wiBEBLd05+Rjj/+49J2Ok/o1nsvpUpoqpka8xs3riFX/kDbSysBHxDnvSYs
UPMKCg/b0//kukKU//fxs279//eLWSclGaOWJZo22MkDOzkeYBlWQMD8E6+OI7ItY7XAXAMVyN7D
sFR41zR0GBIAl6qEihuXvyt/oZ1m6apNzF20YISRl4DEdPgZR0vjNnyplcIasBAsyaaj47ZN8Rcy
wGOpnE17g8Z8revW0tMlbcOmQEVHlDU1/xFYVD70XoN05t8/zpXmE2vpQb4rQtVbFAFbF8+ffIg5
Lu47sdvCZjt4qG5ppaQjLicDUFZHAl23ygGbGWLH7luLDV0r+JN2LRabIURRKcpewKgeobJI87+P
z2VV+UNsxpdx+y02BQCPETIdcSHApys/xEKM5hOyQym5116dxu+3agjY+e8/du1jWEsb3mm9i6G0
V/TDFrN3EzLZ+pPQ+lbW8Vr71ko2JcSQZY3AkBl8cQQzDSyzteGTuvE1Lu38YbBsKWAK+Utn4EBd
DB5sdU+L8uV8RHoXoA5cksLU8WeC198kCAcUL0gvLrQ2FOwsNiDTD6koEL2yAfrELa4T6/YAStxY
BqtICgn65AtXW/0WrP305e/f+tpYWasG3rcTf8FRp6De2hy7CZmQhypEtdVnDnud9cZQXfvi1upR
JxWqsGKZFApVYmdP7OQtFBLqliHmlebtO+kA9waCwWGFiUdIlUi7hl+hv5U3NsZrzVvnFjPHQ5wQ
xoq5wxfQXSWOofHiWw4z15q3Fg8Akfut29qkCIGtwzfYkhVOCATPZjeuS9d+wIpnnnrRmK4Y/dQH
cvgMeGG/HFUb78u7v0+iaz9gBTTq44PJ91ZWpFPdfIqTaXq3NtV4q0DgWvNWoMWgsSHPEMWFDELd
3CHBsqLOkYuFuIVYbIXY2mwj01TFBZ8qGZ6BspsTQDBDdWtvvsyUP6xIsRVlcIetiFjwicdyw2Nq
W6EA4p1ApSO7r3Qp+HGt6NZ/6UQS/GPw8N3fWMmvnXls9xaACct42BcshR3qF+5rbwL2FEzvFKfG
RC8tmHM9FB4zCl6ZFCe+7hCzs3AJhueZaGbcBvhiuPz79rWVQO0kUFagxsszeQDZXAEuXnBjfltF
Hf//yY5ZARrNSNqMdEwLVOSrAbrvctbHCNa3HbAaQbwh6yeGnxKP3eIu3PGG8bTClKN/vNz12y8J
p+AOOEWC7Y+C+ka8LK9tXChPLkWl/RBkHci6/nVr3go04yuWtC3I+ZVck68Rtp+niQCu6db6Jf5+
O2SMQQURihenRQS8Biqe/QTFSKYB5efGNLgSBrb7Kgj5W0RXlRSgJwJlgySqIt9RkIKQqGmNR7Ye
ZcMCgFkmqx8oXJ6o2/5jQ/qDBcpiThUrUJcpwEMe6QSZjQnxzOk2dFaAA/vDwYdTMdTEICqxba5Q
5Tx4uVvr1vbJypSgehrovclUGuh/6PCYku2NReLK8mpnWJlPYOeFs2TR0gZyQe23eQkchdukiqzY
xLVkSPxm2AuKeyOkkv5n6IRunfSudd3aOn0me0hVq72o4k0/mq0n2D/H2m/d5k1k7Zx1a7QM1LYX
XinSM51XnpfwbyycPuuvMpLf4i2QMxKFHK0DmhEelgBo2wnQfse+W9Gc9JDKzTE+q3fhgfDAzADK
x7dsRK6NvLUnt8RTYIVPezH6TXcCtLE6zDAzOf19ZC7r2R/2S9smpC+jGhwpbykWDxIoOIPCTlhz
aL70EjO3kLV9EoIZXM2Wl0sRIHA/pEAHHv1w4G735cgKWVSbBOGys6UYwoid8a4BYeKGV6i/j8+V
0bfrwHwtABrawQWvkDt+08BF5xG8bbeu2/Vb2ElLDgCoLkZA/PyDQhX3RSnKb5mJXeu8FbRRCW2r
tyMPI/Emcc91BcPIsuzcgsou9EF+FJB2yC9PylTL9BwsJOneRipht6oLr3Xf2oO538xjNUMfvlZm
x4Nq9HVLt/7GxL/W+OXff1sSotbjcO0p5+PY1SBG49U0G0Hxcpw2VtAGsg0pXr9mjLz3VVEcwPoU
FVhuc5K+7jqXu/LAgvj/uh7SEVSTmbl23dpgQcaCKLAGiDpdkDSml9ZB1XZt3YpWTmYJBgNaX9u0
Phjw8zLGgLB2GhnbsxFmLMlAKIpMQUr8b2zC7gSmnWPqya6a5ivgJU2FxlOYiBQgDIKoxtnqdjaw
dXirRllRB0kcaOQlUK4+XLzg1nPLpvHKbA+s7VWAhdaDPGqO/YxC1qVu/jPt7juOuhWn0w5CM8hp
5ih4DZOSMPoKmsMtZ69rPbfiFEU4Krhg847xSPp8WptvUNbeEkFea9wK03FKV0BUAPVvWQqKYwuP
caPoLeuqa61bcQpTSzhHXsCgcWr8xwnPI+/KuOru3ea6FaewdaJ9iJaL3VfDBBgiXvdzT3vJ5Has
+fVC+9sKScc1FSi4mgvUJ/UK5BgZFRJc1B9O/afWTdUH60kNAGIWVTl19ymUbfkEWprbYZhah2Gj
Suh6t8gUOg3+8Vv6fgqD924dt3ZVlN/CuurigdjU3hOWx68bjR3za9SK07RpRAxejC5ayMAh64le
Bl4Obh/UZhL0fPIUqp1/8bSaQ9fGDzEdb/kYXZnsv+QRv88WEiwS5IGL4ez6LxT3n2kkbtTUXmva
itKkWSoP+zXEo5s/oZyFgvF0scmp3JbeX8KY37oO8b+pAefQxUWN8CXUWAdQt7j7bicN25IQVa+U
dOUAa5lB7TmqJ7/XgFu4rb22TAK+KmM8N8oUEWDBByFQaz3xWy+vVwbet0I07VnYSE/oYlA6fUym
yn+EIEJ+doqjXw64vw07AMuow1VQg3mQVmUodP0SJ43bJ7WhI3s4pG1Zc1OADRBksND92o2JWw72
Fzrit37DdwZEXdT8Fl47vYRme4zC6QY/5tqAWzvpsJRlpYNKH0npeQcPZO9mJ475gV9Yod/6DamO
jEES9Y6og38rtvhroiAPdPuWVoh6KODAao4x6WqUXFZQ2MK8xq1paxcN5YJaACS9j8OOctWFvgkj
tx30V5LztwGRW6TZIHG3A7XqIRnWAqV/bu+gv7LEvzXddBoVLwadluLjDmRfG39yGg3bV69LWyV3
jo8IEt93tabvk525rVO2gM2MM1+3hcG+Zmr9l33TtGhNMOVuHbd2zaAv1x6USV1MHt76ac/v0jL9
4ta2tWvyrpkiAKm8I+CD0BEQ9i1MgShwa9yKSUzscewItuS6YdC/T6GXw6P0FibpSsTbtunJNMc6
jGbvOLJnlK0myGK7dduKyLpCHcNYb7owKCfLlgB2UWBkvrg1bsXkggfybevLCeVr8m4BvS8fg1Y7
zhTrYKuMIdzr0HjSRe8CI3/A8Eo5jop1/YSUbCNjksL2RQTvoPD+sZrZrW0Ueby+lgObD83witKe
nQbk4QJ3AtkLJcEuQw5V3OvW6ymcO5xnMVEAkMl20n7s2C1oyZ8noZ9asbnC9WThKSJ/DVCFfCBh
yQbQdne/cVpaINx73Xm5CABoWsRQFcpv3jJ/xuPDR7dxscJzDgKiWIBxMYCl5KOBE/kFBud0jvDT
y4j9to6rGkZYIl3R8XV9ZwZyv86jW4TCGfx1262ICWy7gqlIePDYQXAI5npMHUfcilBTgayQmhl1
brJ7H4IJ1Kra6ZCCWrrX/VaR129VIKYCbEoKNxmYI/ph+9Ptc1oBuuFFYUouBqdzx75W03rfxNGz
U9O28mlVugRfxVPF5gMJCX+9EcRVlO26tW7F5xAtPQxf0DqekMCJ2IenGIwYp2ULpZqvh9yAIM0h
NwacHfqULpuM8t54M9k+uPXdCs/FC7AqhgZfdN7+nXCCQ3nLd7emrfDU2HhqyYap4Kz6sEp5JkK4
zUNbfASWJGctzGALUODq47xUNPe6/odbv63gbOCEMKmVT0VaywPgL08Xz9q/N3350//3yQWFka8/
JmwFKJgOsSpqAbhdpmLWPo5MrtnSUrMd/v4jV5b0xArSiMMFhA8Rqrqa4J+uDj97kr+4NW2FKLBC
U8dieBFREL7u5knBUmRGWaVT67bCqKJ11KiAouOh/1nMAHeEnvzk1rYVo/U6glULZEYR0SYETzgw
8O/rk67mudsPWHEK9yLAupIOU3L13jeCvjRAxrs1bcUo/FxGXJjRdLml7zVp3pYBc3qG8m2IXgfo
r4CjGVxISwGEQ0L1e79aGicpLjDFr6c7BaYjmhvMxBIYA/j+jAXMk90UXSjKet04ykUBn5pqVYBO
TTIClMh4YZC4DbkVqFqFxoQphhzLI6Av9E0XrW4xZMuUUmDWTAu3R/C8K1Aa9u1NquB64tZvK0BT
zBKQU7gq/GF+F/jjgyLard+2vEg1eJ1gizcWE0s+N7563/HR6RLn29KiEhARXslWFQwjk6VQicOd
VSRu66EteddBO4LBko54t6nHg6L8PXyiPjqNty1FIgT3rD4iI7wvAtDsFyQqjoZ4zHFgrC20bVPI
xuCQVQTpJg6JYexD15Dd8Yta4TkD61NCDDeiJlOB+z+FT9hJ3V7PfVuGZLw+GaJ1wHRBYTgB3u1i
HwHLlnTmNzbTSzf/sJnar/8j8liwcROyCFSb/IOawPUOJk+3EPVXWrdf/zXx1m2HyV3RgbabMbxH
ZyA4x0e3eWOtL9D+krRaYW5cVfAdOvRI/BVlGY5ubyA+s84AGzcmUaKUReJNfDzMixQ/TRrD0dSt
/9Y64wtwLpbUk4WqtykXFfDz+LrRyal1WywVg86VoIpXFgaDfyAMovUAN3e3vttiKd1BPTgFvSxg
nVxpmNhR/o1vK4CDbr23TgJro5haVozNULcwH9Ti49r5bvu1rZXq6LAIL4bth+rhxQ6w0XQCy6S+
c+u5tdzMwRxssMiQBQCf+2cylNVdGMMd3nFgrPUmwBof0Q2fNe2BhD/FJgnCLCoHNjr+gHUkwEMi
H3pgTnBXmpazUslHoODc3hVQt/j6vBFzONEyrWQRh/q5qSZg6/Sz27hb0VqV2xJ0HQpe4z79B65t
flbDK8NtUGylkUKBPEAhWMiieYN1sS/veX9LxfRL4vyHNdhGyozNCnkdPHGKmfEKCDrRtwjYuFk5
vD3Tit8JuS3PRkzdOZgCjxW6rsfoBSVu8fguTKNJPafwYr2DZa0e7lreh0Cbdg2S8TDUTMAQ2cN2
BKBnpJ45kG3sYesEJsMIY+25obkfIdd+ocytF/dEZMkODK/U69kAQNoW4CrW4RlGL8t2ACM6joB8
Tdrt5ActDLrAAESbC3yWAVsY0xqOch3dzUlQClLfBGh6D3B3GJbvdMi89vvkR+NYJDtN5wKUVcZz
qffo2II2hlJ3lIhzAPXiytxV/lClDyzpUbhFxp0+o+J+yWbK1Fk2k9pRhw5jGThuwNg8n1VYRcc5
XkKksLt6Dg8VkH4DzrMp7N8S1QTgjA9wNHwDnPg0nTpfx4C2YLSXQxRwYHx2TzypfobfTUjmeYd7
lSr3585vh9jtFGJLa5SoZvDQ4PrJk8p8UkDmI4faJ9ptgtriGrjGwux+B1QcVF4vi2gL+9fKrSjG
t7U1BCMHzwo5FNsgywtMa2kL4K0ax8Olra4B4dPfvaCVBatEBCDv1Js9i72I34I3XTmH2AgbLcal
9Go9FHgf+LlcHCs92H46rTuBtSBLAxbPCDvYAtxYyHf0FAP0GaQt/enWvrUez9G4B7OhsujGdE+y
eBgDPG0mlLo9gQNN93pNXmTf+WStcAQkfpiZGN7doKa6HgGte7dYQwO0UQCzggjUD2y8GQWPx23W
h9ZeC7M10O3GThY1E//BpfS5jBu3eA2tzzrjBXLtKPodwWt+Srt74LrdkuKh9UWjGYosYBtlgcL2
NSu9lIMMDSqR03wJrc+pSBXAKs2XBSzUgD3n409gpl7c2rb22BZl3XMfk6Ewm5FPqBxs7oZAC7eT
U2idh2vWENNTNhWV4uFDiHsbyqqN/urU9wsN4fenCBkvZbtX2MLxRqMOUJSxg/QW4pZ2s8VeC0Et
cwSuJSpROwB7gjnSYBYq5qbv922119T2FYRMA6Zjb2Bt3QfkH9xpN7dUsK32igFC3sWEMx9SWeu5
DEtTxETHudPIU+ssDxSWgY8qorRtBFCly1hlRoPP69a6tcD4yl/NinsynEn74L8aavP/dgHQidvy
bou+4FrWt3XLZQF0zeydQe7yD6RcluiGOOtK4ZtvC79QDwqjSzgXwVbBD9SL5M08HMq4pzKHea/3
goqwJ89LuzbHKY7D7j3Fhe5Ue+DCuX19Gy4IP/Gh74Xqi0at3nfRLsEPBbSO2y3dls1MMM0ewt4X
BY5AT/G8v+nGyi2n+4tc99vrYrXi1YUpGKJOK63BloZtQdUMi1tI24i5hbMG3PpAFAEHSCcDX3G8
r2MDDr7bxLW2AdQvM6DdcexftrFODh4MFIHhqHvZuWUAbF0eAJ47rluXk0mp/fKNaCqU+23jponj
X2AtqcDUKlQC074IQKTk2bq0S5i1PJwd93dbnccu4Lqe4gc2Q6EW381nFE38cBp+W5zXabHp1Oxw
+1b9dFir4OeuI8eO29q8atz9aYJHWIErxQnGAvcUBoNu/bZWU+F5pFoAbil0OF/MO0O88Cz7B7fG
rcVU13De9pe5L+BckBxNDSC9iOCN4Na6NV9CWGcGrCeiiCOQ58c0ueOhv7ntA7ZkDA6MVVWmTV+k
Yb08gMYbHmLdzu//3vXLifIPd3RbN5YufJsXH/t7t4cjjj4EBubHjvjDcGQ43fY///4zl9Pln34m
eX1ISTZWJiyohoKYQIMHGIFYim8M8JvbXmzze4XXTOOcNliNI/psNPlQ+aXbQk+suQP6g06IQt+R
oYpg3Y1U/m783u3z2gS1Hsuvx6EKPPqxKj/Mmyef+zpyq2bybRlZB4C+IXTqLotB8l6KICp0E91y
nrz2Va2VXiK7QGAz1uEx/MJIHZP3Xlg1jgNDX08Zs+l+A2YVbkcMCKcDig/Hr3uXDrcQdtc6bwUt
iDEA4GrVFbuKvyN39Cji+rPbbLcO/OFM8FqNCkEUrQ4ljGwmM/+3BKPb4yaxBWUN8gh9XV6GXSYl
3jam5CxYdAtr+edxIbagbKAwCtgVOl9WNdJOPoywgCFxWyrBvH79VVMGBGQ0If/mL9rf8r6BHuHQ
9n07O11CiS0pS+allDjZdoVfsy1PKkLeDajn++DyZUlqXcw31uCmvwDAC6vMdbhv4Sz6RKmMzI3e
/8rc/O9CSWxhGQPyc2XMYOowE4m3o+/35q6Bb7064SJm4BKUhmzKx6hbhwe4NSf7g4zbUXylcKQ4
GUb3cxx6G4C4cPcAwmuDZ+Jb0UcrPYhxBLV4r+py/w6DogbG0hKnzIOJ2vVHIEL4ZstW329NPZ9g
AAAHvB2Qijojogn3F9i4bu17fgFJvPRwf5hyXNjCHf+rWmDdAuXnUytrb8/x/56ax4CWw+x0ogEa
+fWcga5xpJeC5COM+tqnGd5iD7ShldsG+z/o9cHj0YDsKC/oSv5jdHwPKOk7t+lirTG4a27CYwsv
gh06246GZzpMt0gXl/3nT1PFWmXg6CeqfVp5MUrANM5q2rslTzeoHvIFR9XqzFKAdZ2yDPAFeP0N
/BEg7XCOeOFJjx1DvnSnHbjhj07jZOPB6q00uCMGvJjhhZZ75f5Zw07rxkby5yMOsUVyPqkaw5Xh
BetM8wxVdfg2qav12wqo9o0Mz7WfsI4IpEzjCo7C/DitAWd5rUc1NtmskGw/N+Dc0huX6itrsw2T
WVsymikY0lyLsFlPlC4fpQKb9/T3z3BlRiXW6gb1Q2Vm1lXHqtGcn0y0+hCfwXanEXtCDxCMu2VP
4YT8ejpVNVIzperwTeAUAh0d+4x1znF/TKz1wgPPBHmGnhc+Xsx0sJx04N9Y/699aOtQEgeQiu4o
8c15Ncb6nMJoBAbvKZ7mWTV3xEm8QP5HpIe2WdPEHiggAAmilL76ko6xW+UsSax1Y9rSsWk21RZx
HOkTJN1JVta+2+2f2Dq9uUHKPQBAvWjgEHuS8ybyJG2cEiMASL+eNoRJv+virsz9ubknZZCFA3Mb
89g6mMDfvZtgE1vm+x4ey3Q8iYYWfw+ra1FrrQ6wtYNnSMrLnDcUaGLvDfzYb6xt15q2IhaqxYvd
OEDasl3G+3aadOFFwbNbv60gLaO4nrfAw2T3q+kopQrhBNeFNxaba123opSkXJURjMaLuJlA1Ffr
5xEmbI6NW3FawfbCm6lpim6j3cmkur8jY+emdIUPxetp6G0g08NGrymath1zWScPXqymo9Oo21K6
ekj1CEfkFCaD4xPvhqJVg9smbkvptnpdK1HhINVp02S96clh76IbS+OV72kr6Wao8+EFOmCWTwDB
QzV2kAxEYbdBsUJoB6RnmrVsULUktkMPW4IxK1WfugnSCLPiKBUbai54lKLQathhstGV6s2w8sat
DpIwK5QM68s+HoM0F8uOt6v3UAHcGJlf+eY/HANtLV3Idh9wKhgm+JsXzG9gCBWhwKgCbPMFpKSh
aKJ0D7J4nEV0ZMgnL4dR82gGwlKy7QR3MwJrIelX9JuIIwrH7CRoYqcMPLGpX6s3+uBu6Mt1CWj0
cwM6vjnWE59uGX5fm3RWJPZNo1ni17BvUTXDCrK1pj/UcCQMfrhNPGuzhCGw2edSmqMZankUSbjk
Mg2dUp5gfL5eR3CmigI4Opqjf+F+LdGISu0wdtJXE1vJJuM5nEqNxmcDuHI3hWM2dNRNJwf04+uu
h7VBNbzpDQx/ffjiclj1ICPx3WnQbSHbwBMYDgSlPs60FlkC37F8XEPitjfY0K8KWlMYfwb6OEBZ
kw1cVU9dHOhPbn23Ij1cpAx8NuqjlyL9DmdfuMhtkePAWHtmoxZ/wEOsPgIiSd/1YuXfGdljt3OK
LWLbo3oZtZmnY98zeNZwAyJMWLpRT0hkhWqX6mAPkmg6NvGqTrDqBQDc425iD2LrfYOFBnvH9XQM
FlFDcaVfUF693lhjr6wyttzXLCOQWTGMJzc4nWeccHWIueNhwpbgRdwwL4DN03EXwLUsevtJVO1W
S4g97HWYersUY9nB+aJC9UyeLjVsYmCLdHCa6zbpa0cZRNnMOPnEkn6fRPAsaupWXk1sCUwtkFIe
ZGiOcCgncEKlJQzLIKP7e8+v3ONsFUzn85HyIUhOrOyi+V1tRCNOMLju1ClUErvg33/m2sSx4rWc
4Z7rt/gjIprALJPCP6df4Xvu1jp9/XFlXcZaM7ReVX2TJ5DDHNJh+9etcStceYvlAHpGdZSr3A6N
GNt8EqXbxmcrYlJ4yWkRReo4czOfRJ3QDITh3W3nsyWJmwgYgwOTOup6707+xD/ufhu5fVJbkLjD
aXgfkOs5yqSOD6KD3xgkqW7SeThRvv6kfbzFOk5KefSEpw4t3OCyQMJJ2umb2nrEMgw75bdMHhs9
1vDDFh1McCc3qiCxxYjG35ByVlVyatt+f9mJhKE2DMUd+27tq2WwLL6BWPkYKR/1KJcDh4Qrl1so
2R5eoe8jXb2l6Sn0kDqfvR9D17+4DboVpRxmpyUMLuITOF8wtp53yGR1vU5f3Jq34tTvhmDYiUpP
kRQ9hIjtyuoHBj/yxC1WbQWYnBKDU7xM4UjoZ21K7zvieBKzxV8AcY16o2hahNj+Lg/zvZsyFsZs
rwMJBgpNWcdjetov6CO4PIaHsE4Wt+liK79a0tV634YwB4XrrlfyHWFuNEFik75wssExSYgwZxD8
tL33EPbNe6ep8j+SL2CEahX0YU6ZEX4Ryg511/UizEe39q0Q7aU/tp0Z4lM4+CsY5+EU3l9K9W7x
BC+L4B9uutTaTWERK8NkgZOakN50p2ERLZ6mmFTVEXWqcXmuxL7Uj3ov/x8u17+Op3/6USt8442W
/dyOHa6t69KvB79rOirhO42o6051ufIOJukCfjJZH4zY29d2U318HjoYw4sTLtYth+PczuEuWZcw
0/4WBAtkdz2BtppnATwplyXDIUeODxx2ufJxnsrFZ2f4pMYjz9TeVTBfJEHaBFWmdCxxEBoYPl0W
pXCb/iZVLYyfhTxuxDnYOXDP+YYLfVzl2zgv6sA3OG8+AyG3zE0WcXjwAPMNv3pYVPup8ViYpRvY
7fzOl5yBTS+QVNQiQ11BZ9DBKR76j5IKXGTauE1+Cinwz8qM4Zwz6M6DDL6cMz/M80KbYod1PFyX
OAmm/tuArGpsslXBOXjJ4C1a1V/7JuTpD1EZOPGgkHMflMhA+2q3Lxe12J3cxbbCPhzowsMCF2Cf
5zEKJ8vjjicbevRouU6HMsFMSw8zW7ZI5HTeI/LGT2aWnprI7AK1VeOw3QHj3x9iJmf22BLTJDlp
giU4wJB7xCksEUmeCABws3Ws2NhDv9kOdZXrFPf9+IAMyVoN6NnYqziDtV+MupG5KcowxrERawkT
5h5fa6ibTCU42WWp73UiN6Kn/4xasHzZ9jX+YZp9C05SDRF/2hVN2Kd6pHH8FOgyCB72sk5MlXc7
alTCU7oYH0SEncWme0SFRoLvJZtGonMV2dPKnAioxjiNCZgV8ruNBevyfUxEM1TwEkW29hyj2DF9
8dcYMMJD14dwEqsS74KB7EzXw2CVdDtkiiDoxGY2xw3fchjONEIijZ4Z75M6g2FvemK8hj0pWxeh
kE3ZvGm+nCzn6Q0xEz8uCmvUExsq076sK616WDXABZCe52gPwsNQ1SEFJbbeuhz3mjr5muigH96k
646LXx0Rs6pskRrZ9gzOzDHFCUrrIAgOcIEL2vc+TxQ7AbDC1zc9XXyknYkGW23HM7OeK9Q/kW1i
GpJCBsga6cx32nmomVFzHMpnWKj6SV6XU9R+x90Hlu4ZJFPDnE9tNExP3JCKvUCeNYpTu8UoE0oH
MkT3e+RR/uDXC9//bfpuMKiYUd4QPo0I2vrYy3qjZyn8dvxcw4CQUCxvvGJRFsNGUD4Rrbn/PWzL
MtmyskpFVSzLPEf3RDVwSm4XButXMO8JqtGrBU7QQDtHrPtR6qXiVcZHnnyPAjbKz6gu3+sDnn+w
d0HvPmyP0LFOCf7jwQt/DK2a97Ogctte+E58/yBrRNKPNsQ0v6s43Z90SqoToWPSvk2UidmRJI2s
P4y8Xvd3C4Tu1MNLNLgBSX4hEbPztOi+/8nxtFK/adkYbMUwtF1ZjDT11Rszwrf80IZBSL8mjIbp
v/7CyyeUkHv3eOfZf0DiL7J2iaq8AiDIy9dmT5Z7mDzM+x3gQcGXLm3CNJcdqgXfx1vd9U9+VTb+
eRkasx29sW7XO7ifE1bEbOXkM2ymeQm77bSSB7lpD0zElqQTigkEm+b7eZ8i9TiRXZNzIJnsPsJZ
oxzemiiN6xOp+RDDQrSdsXYuUaLqE/TTvnoc05n96MAE6A8lUobL23olCktJPazLkUWDVlVO8Jw0
v+EtAMcwMzYSZQZePFcvdTKl4RlGtpJluvQU+17XaSsPVT9x3WZJ75cE5kBhsJ6nTkw61wslXq6n
nvpZ3+2L/BroFD3II1L5wBmu6EXjVZPK4Gc+9cf+guTJALTb+dO4oDDtGEm1/EPJtjD4n1W9bg6w
gmCPOC5V/5UI4fjQdjUVByYW+GhvYxBFABwJAeRZFvB9b86LRqXpywZ/OlVm9ajjFev9LpdhyFqN
bXrJkPGepx8cdsnVh7ne0zcwe1PYFTiQNemHDk1dvqbURh2jlOE98tgvVEQZiij7qOhSP+XHea6C
bssqXyf7m2WdKqQuVvg/pXek3HBQRDlbXZ8neKF52a6axntmEVc0r0NmvHwis5/m8bbv7SdF9qC9
m/W+pIURg1fm40LL7SGAxdY74k9t84z0Ed141nSdTk9Ax1f6PoX5s3jakBdLTrDmxKanyzIaoToO
6/VBVKTlh2FXvj6EUsUeihfUVDYLSuj2yf+gCRcoDepDrd81K4np3YCH3fZpAO6uGbN5C2FzA7h4
Ni4q9c9+kE76bTSNXv+NNmvSPbAumDDR+lp09b9Bl+yYDgLctuk4VEkzn/CXre0xEjycPjI+1+X9
VDVtcEY1KusejaJwxjpiTYIPNAyNgvK/HbxkgM2nuo3upqGpKihtUY6CiZIApnRft3qTd7IVARSs
FIpWAldYWB9ms956+tx7aXI/iy79lFCOhC8w6VH5Evp15/2E1P75IvO+A0qFbie9qfgZ8s/15zCN
ZMl9DxvgYW57/lOiyuuTQBlGdMewPPswjR/5ducv/WeuwjYHDrn5gFsNGEk78WBI2KldxId0pZj6
gsCw4WmW63yQEw5r7zjFu96p0h7Nl7bJKaie71ncz8tjt9MtzJumnaJnkY6Jd6oHTx7qdaAZ3CQI
poGAeTYx0T79o1qKa1nSAqRy0LgLPrYadZ/v6hA0xRwyp/LNgn943KuuyhucnZBboDxYcziYb1+4
UpU+CJT4bA9AAgbfaqVWeMuzx1pwcp6nyQsKlPTL4DxCgXWXxkn4vPsCMJg6RdS/EB+xmKXUmzEf
uuhAKfZ9krZNn2PVmcan3TPJcU7S/mBI+SBbT3wEs3d+Gxss8XnUiSBvxuHHTuox20TZ/ANvlfYh
XDbQzpcJTyJ3nMFtFicOvQ5bTlT0fzj7suW6cWzLX7mR76zmiKHjZj2Q5xxJ1CzL8vDC8CBzJkEM
BMiv73WyqrvTLA83GFUvTtkQCQLYG3uvIdLvpqAEfRSJ1ppAvlBDcRBafS3WQTpaL34O4RUTHmor
guELg8nwPfPAYboWjQJ2ugFouLzmkXbzN+BrdJ1ytEHXg++Fc3LNqF7dVzr09lTOGtDltIJA/z2b
NKmyyXmVeKw6HIYfo7EvUqk8EVVZ3y4GiipFGXdj2koqynwNAy0PwBxpc2EV6W9tj2Tw26DpQ6Rh
qX6Ac33ZY6oq0NI77k3FQyhE4U4ARg7DEzBrunkDAQJyU/l1MV/007IsdxQKCOIgHTrnVzGkcua0
N6EN08hNU/XeDLL0P9ZVNN/DsHx6EFKuFayPS1/NaEKsjnwZg3oK3mg4JnrvI7TCvHcxwUkK2aaz
NXyGFyDJktFazmFWCjjQ5jDwltk0GYp6NzGmyOiazCemTdNc4HKyilsL0MoDR7ClMp1tD6hVmdyF
vB+yhcLSUBaA5eH8NqkHt2fAjyuThXKlR0d4fbX0dVbY4UMPy6+UutpeWeDomnF4BzTeki3RGGdh
FbcE4iawcL6XI+8QvkDoYk3hQ6TNLIeyiwUyeyXg1Tfz4KYetLccKln5l4kF/nYp0BSNB6KPAXi/
WdfJKa2jBOILkgxvkfV+JG1ybwIYMwQaWzRezkjsPnTIP8n7sua3c8SzcQqwM4LAv6jabh6ytYHb
e+f58Zugt9MVOkGtTIOmiy7aWPDMgOr3oPyO5V5DBwkT8vEO9ww9X8BUOyEzvpnfT3eimiooZQSQ
gj0J3nTjbdQL6yFWQKXgmpMyOjTjpN0pCep4vg8GX0LQGZ11/hyzwVanuYP10sMUVtF7pmAbdFBx
gdoSqz1N7pZBFPTky8aG92hoRsOT0mS9T+KuCy5EN46eS9W5fDHEOHEB/QcGkl3MgcDdZB1Kfl3g
yBQuY3FcPiyAPnmZI9i9T2q1E7Q9uigIbQaZzKLNKA9qcd8q1DAxeWU3HaMFvO3uBC5ucGRFNAwH
6RehyIK66oLb2IizUzBR5+SaAbpblRlncxIeejP5gcEg4IwPvabHhnWQ5krXHhTBZwEqb/RSKjLe
yMEgrc+qsvGyoIH0IJYuc3NKLcEhERroU1yWxAokldT5uAuWGp1cSJJIC4+lKPb0VY2H8R/NiI2Z
hQmZDu1SmeGidYgnHxJf2vkU0rYL4IEjIa4XxHXEDgvtqi98TspURcF6Msy498NQVCGuPEnRqDsD
tB5OPImUvs6jWlj0/ovlni1n491VrtG1Yqz1jwzOSQ7pG1Ldg1zjKHmx3eyVVy0ZEv1suiKYnwZp
ggy9uSn8uHSFnbPE1d5BtNVb7oxJZ+G9Li3oRCM6Pal0TXVZaQFxlBi8fiR7UbaumouU4kI+Afbb
wkbbDy/DNrQXbjT8aHsaXbcR5+86JFSZW5rPJYSs7wOUtB6qAEb1sCnQbxI75+OIyJAzWy5fYWMe
vExDwqrLsK5AL1gbtfLbyQvlg2+hPwz5++QWyqEmZWSBEonx1wukLdNLiZKTfJg9AYC5djQzHiAX
hZe8MDaodBnZLdqQ0BiAKW4kU+WX1zji5qtFsvAtTvfy2IYNadO+dxrgGJidhIn1stLCAeLQYutg
fozFmVHUl7Wh5RELA4ZhpFzylbCvjJX6MQ7jOCd+iwUXdTKrffLYJbJ/G6ydu2dENI+lLxSQTqZr
2yl1fs2tSkvc35bTAsPC5ZLMYflCAidy3SyMH5phIlm/mtWdBtkk+QJAbvzWeoy+KTsLO3T41Q/U
uyx6OtsuLbBXGIQflsr/Wuti0W+ThJAlneveMYCTg9kuh/ospnPVLW6FEBCTwSLgFT1NCqvM1dHY
HEoyB14+BzF41mDsWz+XVVDwO+U5pU8zlCv8l5V0Icn4Es/62sQiKT/iLtZPMM0IvfBS1KKObxo3
d/AXLocZR2sgJHuJTCf8+ykykThCvGMZoOejSHU1ejPvPnjYmTBhS5Y6qQ+W2dGkCwrnxZFrQ+tM
dsi6bVpEXhR16ZIspv7iWBJNN7Mb5/UzbNYsEvxKswTRu8NGTkTagIvVHKELVYQXknV18+gCVLOO
4xBH/UlTHHwH3NFLejWdAaXHifZhdA++UpNcAxEeBYeAu4RfBWCkuW81omh/b5Rmws8WXs5VriYV
+SSFzAxD/rc2Ybc8othDQ9R1AEJer5XqFE6iaqDIoUSPrf+mRfnFfmiTll/FI5q+keot/RCoqPU+
9oAMoPDjxgS+m2irVBlWBzL/tDBzCwcYadxh7kvJ3hGoVOgXZiufvVdq4mFzSOjkIVkphsSb3xC7
Nq5MvTCkEbKcQvYZL6IuvFMrc8u3uGh491XWIAoeWQPzyqelqxyHhEYyyge4lietOw4z9IoveO2F
4wPB/sQZ7EfynCDAHomi/F0NUIy4bCK/spdRW7V+f4hX6eSYdoSQEsYGI27UuL40U7YgSUVijbxH
28dGI0W0F7wtW/nSKW+cT2PjaX6lFDcJvtjKrTxMYefmjy1PwCclVcvVR23baT6J0u+9jLcmuK6n
siDZBGiHvlmaJi7xSWgNeqtC3yiTYp5ww5oIRIZezBpzBu2JqbgZy3C6sIVjT1MULlqlOllXcb90
XZdKOMSm4NuVJoJjHmvG02IZ0heGG4u9bHxHjiFZYy+tuKGp0hZJdKqNtuqRBpZW32Y49rDj2vp+
dSAWml5jWipYp1yupE8+LzBorJs0Gj1e5HAZj0mcqW5tPNywFt+7cCuW8QUNk4DmGuGl+cTXujos
A9RP7sdQyWPtTasBVMArvCvc2CKd+SiP42hk2C0ZVMOit9GsgXucbVWKK16dYxSmTAcQLR7HOkMg
FP1Lgs6Uf2qqatAH4SW1Pc4O/BzUMjzwF1daBfUda6yPOlC9tHegN5irrqjJkJqkMPnoo353y8NS
h1dIuruPrKlGeze0VuV6okNXHdiyuCxJcHqgwlgWH6HmghtJ2eNIrRvZ3mrtczAkoORlrzrKqkys
C+x2QGryL2sqo+520pHqbmVh1LURYmw+hdKx9jiyVj6jlhIdey9CKobnIexqWWkss87F9iWBxs6r
DInvpxVUZWqsZGQ7aWdpf4rgdm6yCRfWMWPo189wfGQOTQscngo5qXRZZ1AIyaC/xF0GItdSpkGF
FTwtbdhlAvgvIM8hmxPejnzQqBpqb+V9Tu2cVO+dnaf1Zo0R8d5CvWYMb3pSm1plOppFfT0yoMOg
DOjcwScNzrhiju9D2L8f5pG6BrocBVybB2QW9DGoItRkCoXLfkrg6JivTeE5wFqnbj206KQjVSg0
uHFfigGOM1dhizpiWkD7hL2OGrU1xDPcXuA46XwAKVaNM+7WY3zUb9BzC+WNhZoBkl8Lq9K72ECo
KWNMCnvfoyX6OV5xvf04lImu3lVjCcpcq4XogAbs4+c+5LjiwLgXN4EWTikoBMEREgfgLN5VNUof
KDSrU6vMEqQ4KFxRpysK0smhpaSquuvFUlRPUrDMgo9SiSHKRtRX5vtFlKt99MXk0fe2mAZzb+aa
1zmrOO41x94UbX01l5ULKhy6YfKttUhsP7ZLafv5uHIBrex2nNa3aB/0gMDNqDP1LnWI8/LSNcpi
e4fTSxhV0QmdnuAaEguIJiyB0Hk6WGLoW+wH2x15pSvcXFgwuBvLzNB+sD1KMikusia+DbyQDK+i
4bw9tGMhw2cvXPv5bvFZM98VI3zeHhnqquFf1SRzJ1QUDd+SQXF66YKy87M4hlz2DaJZiYhduiS0
h4JQx0QGpyygc7M1AATmzQxtIz8n0GnyrxPIh3Q5MiYnYNznu+GWC1RZUyIiC7VzUclXP4nq6i5c
iwGoosJvh0vIznvhA1iPlIwZPJxWi+7NsIgT3BetPAGnJvoMPZHEfB5srzzYG66aXXkd6iDv/a6f
cIsgSB8PgeSiwQUGSW1/Z1D9azPQF7QyKSR9gvAaaMQEqXuiveHSgxds9XkQLXd4K1LoC1vWzB5k
IkR77KKITYcQfjK6TSfZL9UJ2VSHa0EMATJAJ7uzuRe8zsZDU9Xc5YUGND0Dy6PkyQE6Cr6CKnrR
oxuNRuZY5mR20ZqhJibiS5yTI3rtE+JYiipq0Kage67NYeoH051iZ4LpldZJ23nIk4JYR3CrhRbO
N9H2HdhYLfpbWmVzj5gYZ14n+QUJRbi4qzZgEXsxEj4sN+c15wRevI6bOGsCF433Ca07987D23CE
Btz4RnM6a1EjyZ/ZOsd35nw/uS68sXUINEC7Qh5qKcryfukDhcRMGhD5ZzSWUGyiGTolidWpr3o+
fKkXHNlA5i2091+lnr3pZKAfi+QQ2xwFAHjNjDJXfDTsPqmauURYZM36ta3QS/jYNHZsT3EZDx4u
w5OIBlgdE1k/xkhtEBpCTuPkJHC0T6+ViBPLUg0J9uXO0tiw5wCFtRrmLaje688cYqzti/DM6D2M
Jdo1jzNvJgXi+8K6MKPzBFVikN6E7K6qHl0rLJJYRCdJkeSRI1wQzXQN/l6Z2GxFB2jsIecoaU0P
fkI0u7YCfaAbZBKM3LQmjtWboWtamdMysuOVZ2BF/jHyfdzRyeAIODNj75m0o6H1bkYfGjuPnlGm
fu+tcBXMOLKA4biYnsm7WmnwSPrEp/Pz2gGQmDFfoUVTR90ApSJZevoLI0oUzxEKRFk4wJ2gmdfc
W+GOLQ8RlP26KyvKaEmRazRrFlCnzeUyDjy6lKiR24uuJav/ElQ6SfK6RR8vE36P9v0RbGBf4oI3
oEyP4r1yiXeaZBiaLCJ946XYc7dEqHM9akigsnDyAwCjp1PtBejWkAENmiXtYJDG0mVyIjnIiibx
pXaGr5cidp4/QJAttIanbVTC6Qw3sKC5SQKp1EuioIn+SsvY9Dc+Ktv01CWV4W+sRWPl0JWo8YFb
CDjZQz0MHbkuym5o31iGibleQtaq3DcwxEG1AvhyGIYva/LQGNqXuWskb98iqUUpCWVDstQTygqs
R705hsJa7WcGm1l4GSQkyCIO6OJRxk8twHxnAWL6ARp+vgoyziEB2R97NHKUuaK9lZhYTRshH5zE
pKHjiZUAz/CQ8uVNhGkHd4knVbu+Re8D1a0ZO/nE15XeJLh1edehV6CMmBIf2nPhuQnHwgu/IURc
tA2dkpu1G8GbDsJl1B9sbTjqd62BAsVJw2Z6qdLAohCLDmUIyJQ/KTZD4k726mM/xyx8GCETosLT
Wag1wP3NJfBOZ3Llc5Px3tr2sPTy7AenFblLZBEPVzF4uPZyGoSJDuW8iOEmVFCZSV3R+sFVvIok
uvFUEHgn9BZ1fehYyZFci0kJlMeivo4+OQp79utiLRv3hKpyrFEurwq5fo2GJCo/i3b0uys/AkXx
yq/tMt2C7S/1cwcp6ertOCSxuwliTy3flilpxE09m54eV5MwFEA4etQpGnUGPZEaunakmHR8a/xe
2UwvMPy8kniE5mDWMGwzYNoJet1xfIbFzuzEgUi+62Y4+r71bVuqW6nXYMgp7OqQEaDsXYCjwPUC
y3VF4+YzKiceyk8J84RCiRApWKYGrPP+iGZSi2oDjtDzZcaeMxHuyTnKFs8LJLYJmyRoDiI5zx0X
uKuXKSq3/F7RufMgE1DT+qs5R8av1KDYBg54Ul5NI0cS4uOk695EUobaZHGJ8r1MTRdDiMFG8Hei
qIf6hyhMPKBionIq7sKKanvC+QkJw7kb6vlVN064m3GlffIOWQCJXdpMjckXFCTdO0Z7Md8jXJfR
pUKekvYQS5lSePiU7jBEKNAj2KLv+ICsmNNcVSAI3KG10YOnDteCFff3qcXVPIHfZJzoT8Z4E0tB
2AktapqiRdVCTtUT0A1BeZhneCk/NQAkIiDCGgOSi3xmBX+hwucAiA8+2lAocxVyGnVag0cXpyND
+z/K0LKW5hW35RI1MdxKff0JV7K19lKiAYBo0gTHq17TshtB0kihLS9seXJgdcLTZ3AxqT6AGI3K
dGosvGemix53jbrJ7ATZb5vjNuyS4CCjCgiMwz6gywZzRZZ46MdBdUefv2/iZzLvQ6ZvZWGSLpqd
wgX9GNVPDHeeOtnJP9mKwoyQfONFTekJUcrHfZXP/q3CYfk7X/mfqD0hHHyPt8KtO9SAcyHv9rAJ
pmqs9XVvvRFCagrQFtTE5gaa+pRP4YNTqBJl8ML1/AylWdw5fv1ZzmSgH0B1tuZupUOhrfYkPY2w
Au0ONRght0DeTRnSJbTt0HJjV7/+TT9BIm2t3uSkFhVHETmBTT/RN3oZC3MQZU1iUK9xE0MZvPI6
JIVuGS5//SvPIKofvdyGodQAXIXDPExOhMHQQkOz5TihrPWbF/rZ6BvoloAdnqIVTwC76D+3Mnix
TBT7kJtbNStkyVMvyiI5odeFfF0uV7Xpop2Db+BZOgj0MBqSnFDuOgL1iBprgPrGvjnf7PPCoZGR
8JqcSt9TCKlzgXs3gu++0TfUorAVEaA1mBfc1CBsqzksGtfxza8H/8kK3er6EIlujXANlktFefhV
DXVvM58sIUx5WNiLVBhAmS/BEErELm87f+sTV7HSUgieJCd4iSbv4kmquyZAdebXL/SXatsPNoC/
gUbTZonIvJTxqWe8Qp2LD4tFHRf/e10CTV5iJL74L0McDOSiFs1zs9bPAVZaclmo2lS4KpTVEdaG
X90cVSJMNUVG9K+n+19f3P8uX8eHfz2H+ud/489fRrHIuqz05o//fB57/P+/z//m//2d7//FPy9e
x7tP/ava/qXv/g3G/ffvPXzSn777wxFpsV4ezatcnl6V6fRf4+MJz3/zf/rD/3r9a5TnRbz++ccX
FHb1eTQIyQ1//PtHV1///AN1vb99oPP4//7h+QX+/OOlftXDp/4//sXrJ6X//CPw+T9iwsGGjRI0
xvzzQWlf//WT8B9BjFpiQjgyAHoWghlgF1rhN0b/gGC7j6oVRAOTIKDY02o05x+xf8T4b5zHgMjx
JA788I//++bffZv//63+azD9w4hWqPrzjx8ddoQxstl4JIqWERk37vEDQZPrk7dEOw5pjLwl9Lma
BLKDSHpeafslatsv3i5NwPPQmwArABQqRm9w6MTQNUV7+wkSfnuOovPgm73FOeGd6xqb06TqD27s
77u2iHZkNefBz+H6b2qGXHgts+Cd5gk1NzzoWpCO+R4Vp/Pgm7CIC3I3SoMnZyMpTuhYDMeR8z30
0vPom7DoBh35QO2hJbh0FBAcNOVxrd3DiDuPHn0/MWUNNA/DRwRbd5qPRMjimreLPfxtP/571f8P
VnmCXfT3aV+g8EOKlZi8ZSJnDABmTn/zRc9rbnsUnx98ExctpDxxU1zmHJYDaLLOAy5pcDds2umT
noF4ygz6W03qFbN3HQ9xuPNjbyWAGTwZm55XJo8mH67MGgYigan2RHu8Vbx5K7RdcBeThc4dNOTS
OYxmoGb3XBnOg2/PHPS4u6WINWqDdf3Q9/10K5N4hyzM+XtsBncMnbVhcSYfavsK8bgDYMRfd62i
LfUxRKrQoRRjchcIXjwm69Bd1eFa2h3sEjz6lqslWsOSOhxM3lN+W0h/zNu2dDsykvPgmzMTRXQU
gYyvc693/AmASfPseXtUnc9fdDM4x1KhjRaYdO3dqoBA+2d+3jfpm+M4MIEZaEBNPlG6kLSf5fAQ
r3reN+db2qbyUHM0wDrlBr5KT8DuoEqN6u1vErXz2fiDw2FL3ARKSVe+N+LhJ8lTNaA20xXr476Z
Of/Sv8USIdaSrCUeXfKITwfgD8RnjqL6p18Pfw5JP3r2zYlcUcvRg8QREJaeF6VeZ4vcoC/0NK0Q
1joUqObtuHCdl+bmEzuAXalKFM4D4DauAzb4p34B0urX7/GTb7Al+tVMrwQwc50DGFXXF1NT1/eu
puvOuLil+tmFFVaBJZIPgKYcTUPnVE/my76H33zjzuMUiNhe5yIi/AMqbct7sQZ7DFDPE7/5xBpV
UXSP8YkBnIfDB4d6XT1MD79+9PPX+8H62VoOhN20oDhFVd7IxH6buiS8HsRKHzzAmpoMRbilPfEh
SvbN1FYI2a9CidKulvnk8duoUzo1sttB5sI8hZtoGJcwn4JWo8y7ZkIB1oFM5A6/nqWfrM5tmQvS
r2GMyqLM10G9iyg/elrtUHHCU/9HnUuI0UYQt8p1Fdz2uoN4Tny566m3Fa6kEhA/TAKdRyL8Ctnc
m9Cz+556K+FvCQrrLEYo8efyqnLVN7c2exSbz+t9kxvIGvwcbZF4dMxeR5w9x6F4s2tGtvRNayxM
5wUDCH+ubhof4DXQXvYNvQmukPUcMHaJ5JWMa9ob70MicbnfN/jm7EVBZIQrJE5HDUfx2zVo3QVQ
heLdvtE31x0TFJ3TTalyDkfhAij98XeiBT/bN5u7ThI2oMfoUAJqG6NRgQY92pT7Hvr8K/8WVwc4
aIbV4Ml86Oi9cfXbkQU7P+XmwD1LZXmNWPHU2hvT3ifP8FvdeSPYlnxXqlv0YGuZB20CoEIF9OLO
KdnWeGvuFyvKVzIv6fiJB/oJbmE7c6StM4GQi/NG9KRzUH3oEd3w6cJUpj3u+phbZwIRhsBnANqW
RyDCxAFIiU248xDcfMyZhXAOHND/TsRAD4R6Xzldv+177M2FFT4UnY4IlncQRR+rZXxsRvmbC+tP
dk6wCWYgPo8E/lQyx9yAnvfK6R6ZknPA2Ryv4qxoA7CWzCF9m47RFxQL9n3FbQWXKVpC5wzBnQ7l
18pUSQocwOddU70t1S7WyQbq7jIPYQaUQiTqtQBBft/Ym9OVxSUFHqxRaLiGF0C0HkEj2HeUbJXY
AYYIUFHsZD5a/2GW5H3R1+Y3j/2T1H+rwy6YB5gzRXh3Zpz81EAtELhp4I1e+z4EyzhGm3LXtZSe
65t/P2xZ2xvalInMoRqrW+B9oTsB2Iwjv3mVn6z2reg7AAo98HUYf17cbaLCjwBvPu37uJv9D9O+
RTiFj6sgHoeWN5j2nhf/juD/swffTEypRl87HSBU8OGKMHUPyvEO5VDsU39zAtiVg1QBTZV8Xc48
jB6SaGiKi50zvjkFxsatZ8vpKV+C5VhWJoXSx65jgG7F3nueBOVaIwwJ6p+plbFMvTF82fM56Vbr
HYmQUcTgXGQAJyn3BknWYd/Im1NA8dVr0XCRuRRRNokkHfdoChJG+XkD/y1VKf3ZYw5IhnyBTnqq
CX0GPatMf/3Y51TqPy9w6DF8P7g/R6CHO6tydBFbnVIRTfxpAE1lfClMQt/++rf8eJ3TrX6oHSVA
QlpNOTi9PIV/zdeKzPFvXuEng28V5LkE1ZfAcicH2h6kQg0serHzo252f1h1yPDRws9BuDnMbric
kYTumhK+2fqtwqGrQzgR+eqr8kF3bXYu8c3G91eioJaAZ45VfzPF7WUtIAiz76E32z42zZwMI8VU
D+hI2rnwU+C59s3IVnF9iK0dVY0cEd5SzSWcGNVhGZs9msTYRVvFdRiX8QLsAyzBgQJeHqXt2u58
8M3WB7/UWajYTrljzQmAN9Bxi11VM8o2ex+TC+Qtxd7XIKDrLrqBMPGuOzjdap+3KiKA0BJMiCOH
Rr3hPtk5H/H3Z0oAdD+85THVwO8dBGPgVXi74g7dKp2DSVNGADtOeQRV3NHxFIXdnUNvNqQPRDVO
v2TKQQ47uBBnYRnsHHqzJad4gFIjVMhRSYkyE3Y3y1ztXCCbHQke0zQ0JJqAkm3CpzgyC4TlmnDf
6P5m9MLF0B2hYMNR2R2VNz8sJT/tOUrINswPcTPFOkaYnyX0OSq/0xlcPHbI8BJGtmF+pbP22Ig2
oN81N2yVd13V7JoSsvVzAQvFS4YJ35LBPDntRnU9guC163yFXcX3O6ckQPUJsWANatMcaDc9rBCi
2LUKyTbUQ24i6Ra/QYGTRnk/jU+Q7Pi072Nudny0QMphIgYxJx5dSr06AHYXKir7Ro++n5WOD+vc
VjXWOBxfZKvfzjTZlZiQbRRW0EeKQuKJfKr5m1mAhWinXXEYmJDvnxrg8nDATVbmYEinQzBm7cyO
+yZksy2hjEEnqPFMeQftqFtm/eAEyvgeSUZsnm0c5p7g1ofvfW5C7wL1t1ft0Xe7HnwbhJ3sCegC
OE8aHaBTVmde4/bNydb0pNMTOrW6RJYM/+zMVfWZFT7tWybbMBz4oIzoEOt79rsPUW9uwOXYdU8j
2zAsQViCSNo45TzqD4BUP81rsSvCg//6/QoMp2YCeBg2CY5W3eeogh56ONbtztE3uzIolOVoZCOo
sTU49XS6W6RO9kUHtgnGQKGEcT93U16GjzysLmL1O8uX88v/54UHwkffTwqNz8QM6Lvk7STspQB7
NAVROTzsW+CbncnLYGmlwELhxFwM8Eh1wbSrFkS2PiNFZ6cGJJ4Jyl3NKQn9R9hCvd/11FuXkXVY
QA7Bk+a8Gb85154GXj7tG3qTG/cj+A0RRAFykEnECSTZ9aKVu1x1cFTRbbxMQgECaDXl0iU3gfBy
ODQ973vw5Pt1UvMKl4Spn/KEhCmJ64uF7GusEbrZl4U/N7RU2DkSNvMdNKWwPfeFSrrZlIjBQ7g6
LJKSkMvA964Lf98RuK3hoSRYDgK0Qtil6Q89KA6Hro7LnY+92ZQ8YKOGez3WdgWEfNTdxP7vblDn
hfaD/f4fDlJJ3aHNI1EHmziJP0KnYf3YjYGoL7UpfALsrvIfwLOI5G/e5dyx+8Ev3GLFlF0Hqrqp
zeGxVlRZDUmrG1dKfr1aaE5m9dyNTyizgo9bkbHbdxhvAVHh1IfBUkvkMaNu3sMiYwEBuJ2aXV0Q
srVoKSJXsKLGx2c8foBQw+0YjPuefGvRUnESshhksXwAbw3iO+HHLoHX3q5NvLVoKeJOh2tQ4PQh
xbEburuILrtq2tBS+P58QPgzxQhRnFwpefAVnVLI8Owx9MK5tnVnoRqEgURivmFb8w0aEG/1BF/C
X8/J+QD7wfrcOrOUUPKztorHXPgVJDOJfIKSFnlXLHvsts8PvzmDUM8GN91RgXQdLLFYj5+aufld
//Mn25lsEoOQkHpZYDcB+FyIJR51+lXUYwjB0IJpaHW0k/dQjOPOU49sDqa6kLKBTrbIo0a9C5bw
FrS2XaA0sgVlazMIOMAnIgdnHk2FXnYpOG77OgtkC8yGlm1dKKzKHJT66Fvl+ybvpIUiz68X0TlU
/WARbcHZ8C50kp5pwQuYaG/9wjUfItnvEVbHCtqis6NuIhLKMJgaS6DWGoBZOMLN/mHfs292rvOE
69bZR2Sf1XBBPN5nc6jsvvrAFp+9tmhGaZii5NXs0NZJHuBRtO/I2YKzOYoZlgSoUEEuuRlSHU+z
TEm1/ibC/yWL/aOPutm4ZxprM9R8zK3RoO1D72W5072S9cG5eQYfiJrxGSXg6Ql6RP7bodEOnMW4
p19Z3LfXlY5ocxpaza9lXHpvAUWbXAqJjOER7orjh5Z1sA2Y4Jf3VXuJJ04I9Kq4CZCOX4NQj7Fm
MRfPilu3rzVAtpDwAfTduA/WIV+j6VpOAiLDfF+JaYsTrp2dY6gy8Cvkha/QTMwguvZl1wLdAm1h
+TyAqYih4/CWgMm57gu1W28UoNYhlSIxbunggwChEt3Vv0l6fnIebBG2MyRTiMKF8MpvKvZ4jlZv
cL3qP+6bkE0uDr4btJ4IRpcw5XBLeRD1130jn9/nb721AOJH3VwKTDXUHVxxzaD2um/kzWYqGsjT
kWLkVxAC8fwuo2YfAoNsSQEgf/uhUxgZXlrHRbEb6IDuXCGbcGdBZYeiO4YOeHOK1AoevNgX7rZ8
gAqCZKiwY/EN0J7IyhJqZ2zt7XHXbG9R9cmi6jIMJ37Vlmtw8OfhYR4guLZv8HOm/7dF0hRmHQis
Fa5iT6YUDEP+O47fT7bNFhQN7eBIObSOrugQHRI2wXz2ed8zb4JcAun1pIMd7FXQNhnQbim3H/aN
vNmMTeMsm9VIYLsNtjYYhU0WDMU+IDeJNhsyhtp09384O7MduXEmCz+RAEoitdxKyqxU2uW9vN0Q
7bYtahclcZGefk7N1RS7ewzwYoBBAz+dRXEJRpw4Xzp2aU0lTGYyJYBVEHbwu5xdLXSrNG+CfE3q
Du7RIJOCDDmdsv3DBfpfX9OJTS1Lg2QAZLAG+at/jOaBf5ISZtt+8+7szRxGGnSzCaszmFxqFl5l
F3kO7WStunUw9oR5ex0SXUXz93Y9/R6OrmK2zbPMwD0rqeE2WMz8pzw9I1CXd0K5IjGUpxh5z5eq
oeEHuGBkV6+5dnEnEPoPgLVSVndGv+WnfdzM9tFvaGdjwvG8e3Y5ZjWRokETAR8LMyeeYb9LPGmm
pKUMXlL1yOKPx969gy/OB78f7uzMMDvRh9VjaMQm9Ro295X6xbUu5sTobsk0HFJweB/tLdyUuvHB
iwiHx4TbM7BGaQfUds5gcDeKaxoQuNXPo/DqREvcroHt6OINlHBWw4WpQE/Rne2957Q4u9IY2OOz
SbF6MXnFg7xsqd9B5TYNNFR24QlIY32E2QjzSUUuOZy4/CIft29gSeGr2CuMnhm2XIa5jUuCKMtz
dCehHCB5ukUGy9AK9npW3Zf5pH63gyuA3qmgYoOZfb3BdPIvPK9SU5qtCza/U4U4IeEhFuBm7Wlr
EDhuYovKfRj9Aje0ib8IUU4e9HTl1taJRPsATNY/Jdav7y9xlYQTYAJZEypbW7aIywJewHXn6fzg
c6ygy/3lLw/R/5siA4jScdxhB63p8wPwD7Py78mi1K1rpKAKAD6Gxiq4EyXyShVaLoGyjmEcZ9P8
pz6f7TEtoaMPJBYiI5epvgJvA4goigY73m0wRvnBQzBf/CbKuTh6Lg9Afsx679ezu5w8g0Xo2vk1
LaQpe/kZJKACyZqhxm7scR8zWQ+g0Pj9cOfiOLqQpDFc7e+zsu8JoA0wGPEAHz7Pt7OjQCTPQ9Wj
cLWf8p4Mz9abgddmTd26QbtSwoIcNfbwhMNg3vZbBeNqVnnNiZtQX1HA5zCERw7qBHvJpuwoSOfX
S5S6KXUKt2pUfLEK5y27sxzLHYfB6Pc13ZQ6+gl68Keg0ssHtUfVSdY1fMhhOe/DnsU3dRPrajwi
2o3QikIdXUr4Hi5z7PnbnUUe8C1Nzg4rMQW+C02R73apve6O1M2qc7V0zQEjRkyLfNXZtULPsVd0
nrr59I1Euel2rMQtIBXIAddmGt/7LcPo5a63MHWL4OS83g2DaWQDPt5cLEM0/e03vPNk6eD3wPiA
7DmQXeEHXNj2Bu9r9stvdCc+yiKej5BjQd7QRb+6VXwNMvhie43tps+Pc08i2NVBJbDxv5JgfQND
Hd+xnXQCTEiD2TCsQnib/gKXt1wiuCn6/W4nOiJaJTNN8EHnAEiGS27z5ajgV5lpvxXjepvIPTNT
lOPg6tscTtF6fNBb57dc3NR5GwCsFM7YQ8lm3pwjRw4g8QrTYc35cqHPsRwaEUIdRIPoy8qyO8zc
/3CUPwcq/8yap66piYj7JOALCszwx9/Y+1DusrtmcYD1AkwhKFewUmefOw07zUvGlp1WIt427fmH
OTsYhgaAMA0o+LdG/u7T6SzjVPrJEVO3lB10Haxut+f+S3h1lcBd1uKknnJvt2Sd5YHJoxWpSyBw
Pk9w9kV49tVrF7i5eUBy7Ah+Bg5jMCt/69ak1bnOwZ96Jp4Xzb98cTc/D5DWAQgWRD7oaip3mHTC
aVL7JcBSN0nP4X8r+wnTAsbQO82XbwKeon6ng5ulJzAEEdOCxQKPqBsglk/nHnmVQ5D6e7nBEjgH
PaOUcBjH08WK5tWebR/8vqazd2Ht3i79CbmMijuBZkbYhWvl2YZBnQhy0u0QB+tz9EgmRBq2QL3L
c7adrbktDYyT4RF9bwn7Gun02g/Kb9e7zj25AmMvCKHsMw29acCQymMSfu/31M3UD2img88LSsdz
1LxbR/649ZlXSiN10/QD3bZZt9g5sGrnIGpIgDtC8sNrnbjmN4hj6HQ+q+zzfP4+5HJUJRRQ81H6
De9crcAJsNRM6GrYLX/f8qRAFdYvePyHe4mMQmDKERFQ8MEAHwNeJQWIz+93OzuThjyhMKtF+Bgb
XrCE/RqT07Npwk3Xy6DZVbwSeQdM6QNkQo+wnPdcK87OVOceTk2Koe3a3heOYH3zEyWi0//lYTXA
2DJBk9hyz3f+ObLdh0jHH/xm2wl5A+TszA4e4z1T3Wuuts9TBl9hv7GdgNduQ69jhV3P9PoTZ8Br
WOr7xdJunn4DuCLMV+z53baQRDSvxmzxe0i7ifoZLFf4tEOxk5xQOg5AF5g/eX7+x0Xspuntue1d
F/Zo8+j2nxCkvGlO6nlXuljyPbOszU/8bJrr+9kEb2Bc5/cd3SR9sO8CXVHYkeGk36dA1eZ54FVv
SSPnrsyWI47OGAcsuFxPgpLXZ+K5H90s/QwH5fjUI7R0kjxJArIoYCaeUY+bpN9tZLr++UKDQeb1
WDE4iLJ+pSLwO19ud8ZmOUKrhDfLnAUXdYb5VwBvNr9g0zX3CTmjoN7gXmCUP1iTvxVouvba8G6e
fowlPNAaudxt0HzTGQHudPAqx6dukl4zC/bhiSsnYltbdBOAgfDFF3573nUpoYtNdi0ixCeAsJYK
5Zdi2RK/Ne6m6RE/hOA3QTgHsfPHbM8/7cJ+85tw564UOJpEC/Hu3ehkK7tsqo4EMGG/wZ29maqo
g2MwluFyglhEAc8qknG/+A3u3JYpcDHz9Jy/DYAJ2nrAFrPQ82NGL7dPB6vUI1iRkGOApBTQfwHf
TWC04vfDnc1pQIvde3ZA1NYPW8Fs/g4oPM9Ui2tWMm2KbeBa4+mgYthPwlu/bYmf70fq+pUkbbSc
ROF72s1eG9o9rY1fkTh17Up03086bxFFJBQO4lGafAwb/d1rwl1b6SaEhpYpvHg6kxsAucbzQsku
/Ra561jSDqAd63lb7i32jSHib2ZAS///f3mCBfcv727XscQQ3g2ngPWMsqb9jBNMfbAh6EMc0e14
2Ru+/Cmn8x+BhWsoArAz5QDxLHcOvEJ66E8dYC7//x/xX0M7G9WMYk/G5/Q2OPDAbwnVVIEFzdNv
dGevioGlJ8e9cQev6jUjcY10sufQzkaFy0IcDNCD3e0cd4VcxM9Wj8Lr+IKI9eUZ0+9Gwk00RFV3
WcRDDL3obd3DJ59JSVx7qFNkSUtEwACF3YHsmIBGnxK/oDxxzf6zAVy7GMC+em4kLULcRaWhOvnD
kv/31ZKEzvfMZTJ3YZix2jQdbFyo5AEWTdt0frmsxDWKQqkInDux0no8l0oDCR1FudeCSdzDF002
mSTzQOqN8zIMeR2byCswStyj98Cz0CArROpWo0ZkuxKsZb+V6B69C8zxhmlrSC0D+XGJhk9yDLy2
fuKevOMkhn4R+qyjMfoM+w94z/XGb6G45y4gegvs/bOjhl23Bocn/2JS+95r/7jnbj+u+pSjOGuO
ak4EGXirP2396GcykLiH7dR3Noq7FNoFlTwmwFBtOfGK5wCbfHmsoFiRw6ass7UiaaH24TIJ7hUV
Mde/IMlNuEE+Y+ppgTQe/Yd9AZy915uCuf4Fc4KmsWc4cY1qJbwA2OOs/OrazPUvAKd7F+cWqBqt
LVW6ibpPqZeUA8YEL2dbLYPaWi103W5HQSnQi+ydzwpkrnXBDNM5m4Zc1V1iQQ3nV81/+Y3sBOUd
PRYxK6qwQoz5gFYUdsuW2C/3hlL7yxkZ5ni0MeivtQ5lWglICS6x8SvzM9e7AOX3OGo7DSasYcDq
hY+NZ0KSud4FSUdtm82NrpdYvdmAgYQfhdchyHJnS+pYNpTJWddy3IYCyAiQLrPfXh/TdS6Qxsrh
gAF6LVhamzWomjXxOgOZ61yQAe4FZ2msQEshRximY7oKAuKr3w93csvMdiHo7aGC/USsL0GeswIQ
wbDyG93Zl6PsYBFMrKrbKfhwduba9skPv6GduC2FJMEy0qk6DPqaR9P77Bw++w3t7MyDIinZsl3V
sJp6x6P8czT5PZaZ6yIEK0+tICRU9dIPwM8dt9RTkcRc44KtE4c1AX71EJEG+K/oVTOkf/vNiBOB
h0PHkaZdVB0lXxtiLuHUegU9LHM25bQPO9jAOUZGvfoc1YNkf9LgPS+yfz7aAMV5eQRG00DB5DCg
SgIvlF/SEazRiwaw91uD1lBgoDba+anNmav3s7shZM4VDvO4fRXBNnNfAq/4irnKPqAfcwFJwl7n
/TMQ2l7JGnkO7WxPfsbLEc10r4/O8KeNLO1rPqZ+circXy/nP0lkikso2Ot4FKSAd3D6Krbz4Xfl
u1YGqdCd6liLExcIV+CBqr5p/U5cV9sXE5qZGD7etdmThzjfXsO58eq1kVwvgxndinBjD7b63PIi
Xflt6VOvRw9znQ7PHq1wsRF7nXzP9CWePYd1Nmia2C5fhnavQx2ULO1qq/iT12S4UsQ87XD6QeRc
qyCFlKq7QYD3p17zf3++MleJGFOriRgwG22681cGu+gWJN3md2u6UsTRJosBpmir1449xUc2FkAG
/4mt+F8/3dmVgFpJAr+svW4CuDSotX0C3nv3er+i5vpyU6LbOM6hi93qLB+vXZreOsu8pAHMFSIK
kXatbsa9PkFb7cBNZgP4lH5LxQlnAxsD9QCGUz3q6HfYhd9nFfqpDmCq8nJKgJ5es27YtzqafzEL
qHve+oU/bg8/G5SM+I7J5vNZoqn5CuGR373p9vCb44iW9XlBNyD13hLVrxeW7dsfDtfn6O9frk5X
hJgHU6hSSCZwdXbx3cC36C+5jKyBs0cr6WUPtiYsYvnMZ/b6vq7ey2zWdEDGr/UYBGu1ziupksHP
3pu5lgHkAHIAKNutFg05iyUDmRyMKC/5EXMdA8Zd0iDTw1ZPwblcl6RbqnQaJ783iyt67IPdjsmK
tQn4Fnk9hClCgNXTOZi5skeBUrCItnWtc4AcKzGOX9k++ImHmSt8ZFMEt/ZIrvWcp2+m7n3bJB/9
FotzGDQWiGpY/q113OvC5DFY97Nf+sNt299Fa9epw9DrDBdEnMRFYtSfqgj/cbC7ukMzhHN7LnSt
wxAqtYG83rfZ70JydYcxgFxGq3mtsyOrSMqLafQrkDNXc2hyAkEjHde6nfn1XH5FhPudYa7gkNgM
ftgEHR9hFFco65fZ7vnOcvWGYFpHIoBQsl77qVC5LbJl8guIXL3hMc49TApPWY9z03zNjG3fnaSJ
fnitbfq8dv5Px3c+C6C8AampGyil2ACUuPUMiVzBYbYfYlI9hjaZ2Kv+UF2ZLov1XIHOLTqrOYAh
LEaXYffQz+oGMyWvsjtYpC/nBAL7psmbYcRdF+0VaEnTTSgY7/jNuBPgLs+uk/E5NTUwvheEcu+z
xa+tj7miw9aMrOXEdmhYD3VY8Gkwn8ftHP08iZmrO8RxwvkmML4GpLqSZ/9dBYNnBtF1CKAii+GF
H7Cb3vL7fsRFClm/15S7qkPRjueqaZve5kBVJrLAGwxQHvoN7kS4B5RCKlhocqNbXJzwH0hCv73p
Sg7J3lIp21bfZKvpNRPN+bAfmfYLFl2HAFikrGnDGn3rg+R1IMQl18s7vylx92a2hWxHEvsGnKQp
yJo/Rrz1KxQyl6g1GLNFMHjRt3Y9Pq3AkRRLkHvG/S5SKw9GZCW250lRDRByaVbD3dvzl7vSwxjY
K2psrm55g7apLDJJid/vl0RwxYcjFzoYbIrBOf8IgdkXbvxiQld7uI7LtB1TrG/BsJRhJ6pUp34b
05UehkIegTCRwqtQVDrK4BLwl9cSdJWHCpB0TZND3wjrvg3BeDX96jkfzpWJS/JYxWz0jUn7atHt
NT/9NPrMVR4uKONFQkh9093Ir3kThIWmc+T3YHalh+CLhB1KHPq22rSSpHvip3zym27nytRjj7yK
VPq27+Fj1DRosYtCv/I6DF+d+1iuepiUxgJk8k2epzOyzavfUeUKD9OJtLMUvb6Z7SzxDz3EqfZb
J67wcFtJz9oeH/McSVCk0XwJ2OmZSnV1h4Hu+CLJoG/zhjLH0Z/JBe3eP72+pqs7BOZBMwVX4tts
5cM5JgUmye/WceUvJNtn5MkxdMr6ctjacmn8ECbMFb/wNTxk2mNoa89rrp+t9nPPT+m8AFclCdp/
sXNAdN2LeeqeMrJ2fgGEq3yRMEdkq530bepIyWJ1mRLPmMrVvHSMNDrE/91yw3+jeFUKmfzyWyPO
pmxp3p3Tjo0Tn/Q6k1kXGbLtflPiql6m8djWrhP6Ns7dx6j/MQeplxqYuaIXOc15tM2Y7JhY3Ans
oZG7X2Dvil4ImrbmzmCy2w1qtEE8wN3P77Hjal5mCqluiFIyeOxTkQCtkcBl3+s7upKXNcRO6cdO
35r2rPq03pfZ73J31S5DpOdIB4G6WQFsuRIFiMV+ZQ3XX4TI9ZBkwunXPKNr2wyex6cnw4S5DiN5
0yV92OB35/n6YzjZRz0cnedsO/dkOpAAblkYW8SvVZiV5Dw9R3b24xCKMyF4KNzUchQH/7VkX3wW
CHXlP3sjErZbLBDoaSr4ORVmkF6XAZhELy92siRi3aZM3aRlCZAAEOTt/RZ4jv6cbP4/qQ2R9Umj
nsPtLQxVBXHKF6oH6zXd1FUAPT+wU7Pip2/x8bDY48HMfjpx6kqAwjSKLMwi1A0VXlnMzwCJvPHb
lNRFiG1typHciNVtpX1eqvGU721utj9EU/971/4zkU9dGVC+n3guzWS7ESRNyY0cYg3eiCVXvGSh
HvjHAfriDFXI1YiHJklWuNIwo9eHNbdz9zCQsaUFOXLbvxGnlaYFGXOgfqlF6hIo2ID7Spthuy0h
hyA8DH+DS+b1WKcugkL3AeMjKIS3cxm/UdZ0yBT7Yaaoq+LQc0xFGvXbLdvaWztkbRFKP1kYdWUc
5znKPoMb1M3qJSqk1EeBlpPMb5u4DIqZNK09w/Z5xvu+gK3Ns03u6ccAoK6YQ2k5b7vEnCvsxaIJ
+VzuGfvtde65cg7VcY02Uvx0zsRXsps6XoM/lLsoTqB/2SWuekNH7Sk05fjdUVNRG9/y1M/3kbrq
jX3cR5NsWCpRONMSzjtheYJ26DUlrg6Pa5YgALHbLRziV6yzFfhQXsECdXV4mSbZ2uUbhs5NVBgW
1D0M2z1vAudubMeG6TYw260n6mI7/ANop/SDTVFXipc0sRIjX7dbM01jxfQxXky+xl7xKnXVeJyn
ZIRm7vkRmUo8PUZqGjhL79zrZUNdmFDXjaIPyYRfjy9bt50Ur/PdJH5vG+rihFRuGkB3sYmkfgIN
6bFXnVcyg7pAFGKWgbVYIje+z99m27zDN/jDUc7+Y3s+//f/Ezhok0RNlg3ISuV0egXGyHRXeXwQ
uMtuqVdvEvomX/4bIewwyU4YjvQpzQozbX9zvfilpOk/BEUtwK/DEmG9s+4h2r7ZKfPbSa6eCLd7
ABtZjEzyoym7mJQE/iN+l4WrKGr2JVymE4OLVD5yOaD0Ir2q5tT1OEtsP88M3sm3hC5BNSb926Dh
fokH6uqKRhhXr8TE22141hDA/fn72PaeUawrLNpjc67tQrfb0bWPdB3LdR/8tpCrKuIShIk0DrEG
m7ZFolTwEkAnP4dA6rqbiTWezznErGTLfptEXOFN71Wgo66oKJmDbgwgKrrl7fDAk6nMxsRLrwTk
+Mt9SWbbJgfgTbDvCtBHoQvR+tUWqOtuxuyWDbDoxzKxYQHFRpZ45bqpKyiKklX2a4CBNfyZHoMm
b4utS/wgJ9QVFXW5ykgcqe2W8tE01b7IqSkWscB90yuqcKVFERh/Gehkz19zKRemnuKYffAa+h+6
IrbIo5UIWAY7RlUk7M2oXPgdV67MR67pAgYzQpZxoA9mzwuRE78F7op8gnBAi9OAoeMhvSOFUonF
z0iSugofDsTAqWONBR7k4rHnI+Z8QGnUb8Kdq/NZtg3IH5luNG7CuwiUuI7ZnvltTlfic440X0Mp
MXorWlLMwzaPpR0b6edST12HMxYcU8eGZbrxaRwKiffEcjR+N74r9Rn3aJW8l9tNrWcB7darvhVP
frPuZJVEt+WbDEd5g0WluhrBzjIgaOv3G92Jng/kB/d1yO2tzZEAZ/O7pNv9rmVXRnTGAVv75bQ3
bYO2Ap9mvdiZeIb9rpIIWt9NJOthb/OQfW6Q9i0mZv3uTldLxHu4DoSRPG6w29uAgtHRw5b3fh3I
1JUTrRFdUXHl9jamxz4W0HTEY5nLw/zy+qSupkhMM+BsFp80wE9Wprsk8k8akX+XclJXUDT3oWqt
xidF4VX/zvF56aWZzPr3LOkAvg58LLvPwZmO28Xvb4lf3tinJcuR5sTekv1DsAXAvfh+hcgZeRob
CimnvTEYWOxqKHbmZx5AXYlRcFAwijPMkjDb2y4NH0JP9xrqmpqlxxmMexvaG54YwJ7N51C0q2dS
xFUYNZSDAb2t9sZp2z8hdxSo4lij+E8ZhpD878v2X5IjrsioGyXsvft8uU3o86WfYCAs7jrRAXst
drhzfwDgKFw+bU3fwjH3OPtt/ssmJj4AIOTLoMeiRdVrkgUyifN5h6cMwBr2bMT6MRwTJl+F66Da
+6rlsb/ZjqbNLz1Bu2+9A+izVtMQMVUfe2KyRwq3hfAy8bgZK80aeL0XnOXNVxqwKCuHE0dANXA5
r9XGEphgxnkwmNveIhn1jkYqYNd+J7R5SCx0U+/MktHyZIe1F1Qq73qM6GcEUeoHJfP+yD4v76eL
+IB0k9ia7LpB7fy3wr92lAyWHskNHmxgnMQZyX4HqEcCjIFjo0F/f5s21/iY6fwx7CL9+7SAKgG4
OMoY5iXwdqhnG7PxZzidqHqxYBjnm+jS7vzcLWKw1z1LguOaou10rdHCNGSvgi3X8pGNbIq/A458
qFsMH4S2zJK9e9qagzUlZ5Akliqcl6EeG9Osb0Zw9o5PCXxB26qf0eBX9k0+JSX45Ixf9/Dk2/3Z
M1xUZOoP+hYV5tYUOY+C/MeBSV9rFm0KxpVDHndf2s5yUgeGZWllE7GP1ywZo6bMY9QHLklqg7eG
nYJeYEVwZCWliidvj7adPpio6+ZLI9RE389wV8Cv2afpGUo0Z6SUzTZkhd27qb8ScC/it72I1qGU
oEujPnVqcA3FNKL9Ju0NBP+GqiYo8ymd9+q0UKGXxOwheMuSJ2lNQzrPD1kOgV0haX5+NhvkWkUX
Z0tQGtI3tDgPlfZXYGdJfhk31XRlZlf1RQ1DCBKeIEY9xCwJ0l8nODbxLeZL2DzEIQzKC7XEcOUJ
AHFRJZeBuaeEp0D4QjLTlKdcor/wz2xwd04HfcdDf0kKENOW7avqsq0vkNZN81vLNqKBI4mQSbcU
u6jYpzhR71RODy6KLWr0WXTjHB8VszyYrqrPjrbcGniCwaLmPHk5TzP6pk2cZttlXSLIZulAeFtG
meib68A3aqsQYvq/TNdYXQRknmGaMXWKVxnpc/1JKpp+QeKAi2oxLF+LkRtuHjb85+Gmsng/i3aQ
NHuL0kGyFYCjmvmBjxn+fylgGC6KIJED3OV7YD5stSoljq/hkQvo+EDA7uZfaZuveUXaUcWvB8Dj
fkVna8lDkAX27xX+Jt+Ppo8+hdnUJ8hZtMH6gTf9SYCZSMz5igkDUmnZ0XUJLzuPEvrOjAcjV9WM
w1QfikfzgzBpL4uNKf1WajVMV+ytWJUzW5efpqXI/HGAdNUNLj9B9xAcuvmSJ2jhXhShEtC3dUyf
DJuDe6/xX4oWbIf0y75k47BcQJcb5v5iNk2H923Ch+k3qnlhcgFcIsoUtMQ8Tu52j8FWLSbdMDGV
PcpCS1wkJG6PEn/ssb5ZYDigH2RAo+z1YpbnNRCkDY6lZmnwufAu5B/RxtaGH3sVtBOsRTceymKR
DbJoSTcuT1NISPszk/HY/NzAopcVWTlC7LYdkvFVC4ivrackPIe38ONPPg+2D+KyJ9qw6zoLtb3B
aRrYkrZqTq6onKZRAQhbPz6hfSTOn5o55PdsQV0fLdF8a+5LYpPfg4pGqHdpOpnHaZoQLkSj3r4A
9KjgjSZU93sf9P5uFpanxbhgRwXldkb9+LFTZ8Cr8ESMUYDTZOKqRbwkH8iCNUGCRGRvbM4b8tAH
SjaXDqFaUMosbeJLii6zptqyNpgLkW4suHRBYP5KpmyS9dyfVXzi7CgM6p3P0/shyjXumgwBpOC0
EPwAkHN9ezbbZWm3932w5ucFR0KKX9iAX4D+rIxTct0HTsI6QNp1DqsYHS6f5cGQLwuTLf9rDeP0
VRbP5jFZg26+52k7xg8MpPvoSrEJ9kdcgPfxWEoJIJyy7WNukhZdJR09H7Nkkq+R1sLtHkM3EpVH
OvHuOvepEcVBkTEusEHz7+D2HW9yQYe0BAz1W9TJ/CfLZfMjWsgyvV/S9sRKaEMRlglps8rKsMeF
CGQeAEwHB7ksgldVP7Q/qM6umvbqPk1EXpBAFxV8bKbLvPOH1tobJd1cMYHS0ZbGD2sckiIPj7d8
tGsR83MsciCiCgHQC9Zl9x5hhCoGdOKWygamOOFJ0OfpWfE0UQWf0/l1F0WPNuwrlq5fuQn0NSJd
Wym4FVXwEn99puuBVF6fBdUO77WKjzovxRzovAhB03qwDSg4OJ2H9DHPhk/qWBXOc/sj5Xy/glpM
q0T35lOqm7mSHSC3cBZYZZnDoU9h2WYNjh9m7R1cq6iAQ9KnnuIFEeCEx9U2PR1ZgPOwkXlB8XFL
aCjCgobHY3jwh7Czj7leyQXwawuX01GUe9q35bGRN0OivmEak4sEv+2GRNYPQfl5iWNTQdbKq/Ho
fueGtJdAoaKcwY4MAYAdrsKKh2PksmxyspdkUbhWVPiOjNlbdaT3eIFWsGWQ+KBZeCrSRj2MVOav
Fzo8NsKaKkmO98O0Lv21tcE3Cl+pom/6V7s+H8OGzwUPt6fZ9Nl9S7L10pjkd9/qN7xHubicMIds
mHfshNmWkmSv8eQ8n28AgIytnnEETcEetkXEV0RbMYu3q4iTvsis0GU0iKCki/zQpDy9RTsHRXgm
7ymaSMBYGcpYREvRq7XoFoL/TTqhC0FD93sZGO1rJCuSpggNekx6JJ2LdRrYO7jKp7hpmgp/EJ+q
E86boljSc3sX8TD5bZJmb6pct9Gndo7VUUk9oOgYRl3fvQ5ZyJA70Co83pxwDakMmbh44Nkg+hJ/
XxiVLBib8ApYS2jvZI7Dx4QEYi4oRy9qYdc5+3s+2FQtXRxkdTY0yZdlHJkt4mO3X+HmmJBrvsrm
ixkGsyHmQ1/oPY9oZrEyV70WfGnPp5yiEnrJgAcsx2OKvmxTO6/F2rXrl3SR/PfKUfl5NY4Ks6N6
7ClsJ5nCFrrtTlwgSJS9SQI7HB/WKefTPeUki65rxAkU12Ow08sSriOtsmHiUDtNpnmzsWZTD0NM
++/juffPinVBJwiRBZZVtGyHQX3pyFXF9wG/laJdZngf523495bCAu5JzGRQRbQg2YocqZFfyTBK
haAqa4db2yzT53k/6PJt3lPze4c9f1usSQwl/4qIGLUrM4W0AkY3yt5pMc7zJVIDaFX9dAz9LR3l
/JGEtOkvyyywIKXK0M7J2x1Gp0Kl69vdGH4iNFn3vhhmq6Z3i1x4V45qikMcLB3ZC2RY2XbNt+kM
i7XnhyzR9By+lYBj9x8l7Ca2t+tGiLwuRG3i2oUNYsM8RtdxaWyEbmD8FdN+1UvcVXQm5IagOcqP
Ck/B14A9bdA/h+Edth5b+gpM4wjxGDvP9TLgnPlCovi0P9nRQO45axnsD+sCkm2FvuCOv+/hIRrX
Ms5og6nokrjQOhSiJGn0P5x9WZPcuLnlX7nR7/QABEiQE9d+4JKZta+SqvTCKEklAFxAkOAG/vo5
aXvmdpcd1tgRjnZXV2Uykwvwfec7S4d1Ja62bMX1bE8RkmmRWLo1EN9FVV3bh8Bspr6jNDa6iFDy
0mzq4YB0j74FXt7c7TwpUVvfI3FNQ9VEEmyl++L9XsxCxQjp4JG6TGg1gV8Ti1mBBugSmS31Pjxt
czK+8QHRWMcWPPogj2uYm+e8UevPPkhUmClogz8ZHyCMzwxxW52Qeo2qJN4goiiWCbV7FvTJeDXV
fVA22Mjf+MyiZzcEzWUsUjQUtdkusRRSdRuxiS9Z0ywbv0xVVXO0AAtCdPm+/2yWyH1GV5eIrLWj
ZPkYklMoK1UGzdpNxRIkAz8yHmxb3i+cbg8TrSefs75dCqx1ycs+NxLZuvAORj6OteYlICLZyq5F
LXA9YOXd7xqUq9kMa8SDjE1PvpHJsT1Hs1Ob4xT4pi/3lFaP4HekutyDYKGXYuM8vars7J/hD6l+
guexVLkbeqOPA8qtGvOkdaDFztvraenW8K5tzoWRQWTBekJiWv8jDWse34uK76X1xokc07/ThmC/
LXNwxuwzGfCbaNxTdIiiBv4I0qZ3ANo448Uc84rkSjcN6jHBoodB2+CxGReFnWhqxEOyCjXf7ZGz
4/1KfffNrGYLoSvuVZB5FWJ7co6NyN20e3gbGbXca9dYuLSv+kXVfhteJI37JWcSMjOWJkFQ4AGA
U0DVuvMK74cxxWqfTGO+7euoj2uzh5dLMukaRm0733LXoxcm8G5qX1DUtXFmeFjD8hwf5GlP0/o9
Ump9AFzOPmkRrX2p9kldONjUokiaYt/igYwDcqnB/CnqjS6lFJM6KUzqMrXtYX0gZt7kVbO4rbrV
I6k+DUt0B0drnvUhxLuhmlQp4BTP8lWDwlfGbNPNlbNshUlYyyZYylUeKpfKpqqcNl7Vt3PN9uBI
loZch8m4fpErC25MIPhUsBhJE1kHSZI47SP6ipIOjI030oXq21Yb1WQElexajhGdk6uYduLk06YF
mypcBnAuaKxsaaMh+OwbyjOACCI3SdQeZ9YNZ5rNd7uQWz5bezkFSbyjpmhFUBhBWXWs5ODqbKn2
9CFd2/2tj/rqkq7VctsodIJZunW0vkmwh/tv8Ij1S7l77IHHySz2tNFdfrVm9n05rMJgt1GbXQ5G
UmLvgMmhKV9ClIfwCK1+oIdunxo3gWmr9/g0JMvyNGKxvAg9k/EV2Sbd3APG796rpEsR4KL8VITD
1l2ySKK+acbxdkorpLtFIsAyZlPOXgbwtngWwiBwL4dt728nW09VKaNV3FF4n04nWU1oSztPou94
ss9gDRE+eByHrZ3R0Kb22rSbPUXhzF8c+Jgd6qt0WcuO9iPuKmyKddY4nV7ECFPkma9FH+RbOizh
VdVEVVoMwpy3hFY/Ud3fNgtnRdPsl/XuhwyGuuSR18N+bQmcNW9ClmzPO/aKoWyrFRLzEUYI5UB7
EV/YedvCS1PN4lk5H/Q46apr8jTm9CvOGmeXmjVmJ6D2D6FxWHWc3wq5Dst9zAXWUU0D96BUIuEL
rLr0qm/Xd5A+4/3NQd/+bsIFmZ4A8ZqsUd7nW4A4yONaeU8yT6A+NGK6IvtWRryluuw6td3IsD5t
srv3neMrwIlQXGDzB+UMZnjERHkAPdQPXyX0tPjdPWkazk0OxdHYZrSlbrjgSD2ri8Tx/THYzUyz
ueXhG7jzzesSzoyfSIc9KV9YtA2H2kMI1bRISa98uN64eRlRfjV9cJwj4B35Oq67uiRImJ2vvMNQ
NudjGNrroCEJTv6qyHMjyeJu04in4hCCBTo8gSbdu7xbfTc/T7rXPzFkmPoCW/ACGKaXFu+yQ70D
t8M5qq+DDec/ZFt8H/Vd3x76YYcrL59HH50iMEjDrEqRXZytmvK7Ogn7KF+wsN+QvlrflG47cRSN
BQENq1CNrF14E9Kilrq3B/gWuVeuNkx5Sd9gtZngs9HkPafY+UYAvhQzcRXGJyvM0lwgSqsdLqBF
sU+iSWl0ZUfd4qbmvS4Ww02dddjQVIZS3qaXns1hn2HOg9SjhnSz+pKcPWML7BlWZhFStPoDbzru
inHs0vYgmHH6tpd9ha4nXGJbzpNavk2w4yI5XULMGReVzElOB508wQytrvIhiCN9TRgQjWc0Aam/
YDPz9DmUcBf+IRRY+rdr0kwz8tFWGR6HRbbjfdJ1lr3v0jTqCIO/6ucyzVRfUXTrO57cZozuqAZA
UKhR6+BehjssQjKqMIjAk+6SEZsohby3mH2HdnpTCFn/vNehgBPMFEa3DOhm2GUBVh1+H0aGXBJT
i6VYxdCxbCY4GVc1xDHsWIfp0Bx4hzP4ee0aF5ab3DwvFlEb7G/r1JmXefJY3TDiGrY7uwGkzOaI
mTarkobIHBnKU1XA8XR56piOwqKvTAzKzop+OsMuor7Ec+3Gw1wFgA7mabaodmNH7W1jUhkW1SqE
ftoMCWwOfSVZczvu23Qv5nooOzOjb0QP0jWHKtE0/QkYKVpLI9powNgKlXbmAEjZR9BbFwvLSLzg
ok1IHDaZ7Ge1HCoBIPNloFJxmgG/gLoDTxkL7oY+wErbOZXARCcwqfYIw+jcct2gylJbFi9hWL1J
lqYqSwlvxmyqUvumGvw7SqQ6WrOu2/E9kK49vgH1juEoj2HolMt6xBXqjNjH04oDtEW/Eaj2ahTT
8RvpF2dOrY1c9Jiu3VqVscRNnoVe9PekJVPzPRkDuD7ZtpZ1UXuiBCgFITQfrkD0yMa/umgP0u9s
6S2Qh2WY6xLU3wD9U9dMPBe9I2m2oRb3/xkN7qM4eGKqqXXV25OL++5k0jG5A1jG/8NxzEeB8Egt
7REOZ0/JRLaiNU2f7UZFfyM4/K/v2/+W7/3934YX7i//jZ+/w+Jr1FJNH378y3Pf4X//fX7N//ub
P77iL8f3/vate3cf/+gPr8H7/v24xdv09ocfSjPpyT/M76N/fHdzO/31/fEJz3/5//vL/3r/67s8
e/v+59++97OZzu+GJdH89vdfXfz4829AqH43pDu//99/ef4Cf/7t6m1/a5Sb3v7xRe9vbvrzb4n4
E6NwwElIhMRgkZy1T+v7+Tc8/hPY4yEVPE7CmIqzMM/046T+/FsU/QmWmgQvAnsh4uHZ2NP1WAnx
KvInWC8hSxHgAfbgBNPH//vl/3B5/udy/ZeZu/tem8n9+bc/jjAFhRtpCBkZSUSSMk4+Cl+N4t08
ASA59HJUMcCMqnmnFisP4KAgvJrQNdxyvQLy/91J+vvn+P1xzySJ/5l8/f245w8Py2qKPM4Phkxa
rQMQcrIfXFwtGbG8Oox8t6dwbX9Fczq/1cdDpSQNAT4k4E9/FIh1O/aHeSIeHe8qLls2f8ZzPB3C
fV8yEwa/kAWc9Rz/cDQKE+M4YSHDYfH73xEr1yFNkV+y+UMgACY2gspiIW1cDOmkDxYx0LnU2HC7
+FexKf/ka8LqHeg1YWmIbfl8xn93YL1ShjlBgCsJJDZTLiY/57jzJaAUWjrQSH5Bf/lnx0tj9Pug
RiVh+FFViny8WAG83w+dajvkTdRBLWDRuS8PmOwsKba7FmP9f33XnJlpvz+58PyNCBch4Xik6D+O
lEe+xRxIyyFK2rgE6U6dhvqXLOeP9yaOIkJ4AAsKRh9BStMfz6TiLjAmXjf40nbnCL52019qCxgZ
2OpOfiF3+2cHYym0NDhQGv3D/TIpjDiqWMKCEIjZMVbbJxQi4sB0+Ppvnzukf2EwErIYCSEfValo
dg3mqN12CFJx19hoPA4K7Ij/4CAA9bCiRLj9Pw7mca+JJHHTdqgY/w4QbruSyDb+BTXqn50yDhJ6
RLBekfijgQFTVRvLBN+EJvFytPv+qMO0v26l/pWlIBbg399v4flRwrOMKXMs8M+PDJg49GsSRG17
RUqTkV/czB/enEXkvOaTKKEcu0L6kQC3wjvc0w41lwKoizGqJtX4yGKYxz70HWTDp20KLTrqvaqj
bLH9Yj9DVldtj//6kn3YAc4fIwwjBoYpwzekHwPBg8AxkDRoc5gIII+XpK+GBIxQUIkAhTeJPQkQ
W79COaPif+/W/+uRsSCHLMWJiPnH4K5o96wd97k9VDppj14blHZ14vMRN9fzv/8lsWxg/xVJHNKP
JCyuFsNMSprDoALxKZBu/I49Ck7OgKuOO4Zzj82QzL/IOvtnZ/b8SMdYIRlSz89bxe9W5KoOiRbL
iF5OU2PKWUzTFzQfFvPFCeYYmzwnxQ5QPr3/m182ROpHSgSAP1xPbO8fjhuS3jTEdgc4/ExPQSzQ
zSljXl27DscV7gj3Bm3Wl3990A9LM4tCykhIImQmYOyFWuKPB+VriOlmSrvDAB/1hxUuD23BVs1+
Ff7y4eH/23FQ/8TQIzKCIuiPx1G6gpTPweyCzLK6iQB73NtQRA9K+v7wr7/Sx+uXRiyGEwNNOM4l
7tDzDvi768dVi+GjnJGTOuXTV/2LMh/FwIctlAEOQDwLthlcL07FRxUkmznVMQvR8U7wuC6J383l
gtZHF2sLEktWN8gByFL0zUMBEkDYoGxP1hnKno2a8+A2VlnrAhRrjEfBJ2G9RktSy/SFTxEP8kW5
XWczBo0qG0QqxvP478zY6Afx2vN2vmybHhoHgEPbO92Zo8XMFv3ZGjaJ3AamO9WrETJ3zcgu5310
0U0b7kHyIMMOQBnXLDl2Qbx+EVKATKFtqB5Nk8YvDcbNrxV63FvA19F3gbTFH2Qh5qEN6pnBqX4S
r7qJ5JS1hA0pkME9GjP8Ffbb1WkyZ0jA7Nei4mdS9jbTvZj6LU5zuIJNeBGIvbeKhLHIa9+sd7sa
OTugmTU2B99pl0Wz6f7EZK1ZyeikXYHkxAb8OW1rmgFoE8/t4mY04smwxdBtSpx/lO8bR+PVoOET
aeC/MeXDFwUbpTTzhoItm3YN5oBcIgurxtruy4pO0ZTH8wyYBUAAxulileZF6sp1ZRWQ9mEQscVQ
caDsSkYDhE1tjZR4KHogqsqGZN0nGORgbAB4fIEcp4nO1PNg5GBcLatwzwhSwvOqE8qK1ANtzFp4
brA8auIaDDX8gmQunVKMvJDqgAKlay+EDFRYDPEUNIcVGS8/qi7a7yK9k/DA/Mimi6Cx7Y3VQcXu
m1Gu974165Kvsumn6xnT8g1L/zpDBu1HAyZyMtMfu457VzLwjF43H7KvIXAvzKJUgrhSieshimkx
yuVyCkZbDJWkXV5h1NPdNFEH5GkSyzpkMkE/fQDbiT0iFmnUB75v5me61DbJ2ioxJldLM71WQvch
jDKlre/HmmxX4FWmwZGFAsVeGG3dK6o+yo491bU7dD02sVMr+bDmflUdxkWxwyfc2DqWwKeUxzR+
r8SxY1OyXyBBKsjAyFFRCTQMQu+xHwKgm4BVthzUvPk7CypK8nXwi8k3BsDVAnsXB0vnhmLkMWOw
26aA/kfiZphHVjMDFwrQjciRSJ+SbByslblcLQLYIXPG/WloYwDIMP8VaIwFcCzF5kqO9Bp3jRHe
ZI+BHuqoDLaAHAlACoAQNHJgedUYux5YK6fqQqgW934IeYV8wOS8wqAx5eElzoSvywZl6lW1jWmf
VzByxVhdRe0nWqWRygPjiLmsqMctt88pifIdkuugFCxdsaYwJfyxGjT4C2rdW/CbZnDQMzT+Qyqh
25IY20kOgl3JHcg2Oeaf0uY7meS3cQQxpugGjLEPOsJ0MR9aGCYf4eY7meeU93NSLLaZkpLvS0UK
MiV0BeA2dgQzN7G+rMYLzKaYmr/QYR8jEIis+Ky1JPLQsMb/CNIpCrOdk4lfOIwAHMxGt96Bm6Ld
5TYAk81r18ev4GDAz1uSdpQ5UO3xS4sFrsFAza0/dAWeH6aybRxkXcO2JQ9Ep4NcgLa1Z6ul7Z1q
be8xSN73Lxz1/7UZyOhLGG6qpLSpkZiMw5GQH1bSgSNgQNY6jh7GTmW0YE4OkkfA5SG1av65gudN
c6p1c1uFUWcPkWv3dyhK8GdgTIIESTtQB5MeNKDMOhZMhQCC97akqn9chIbHA20rUMjAl9LhVYMR
nsHMWgA5Mzwe1wzuFdt2hK/AEl3IKg2Wcmt0h15237FQxbQCmLdbYbtL1/rh1CUbrcoA3S7AxDQE
p7EJY3OB2fb5fnPdcOj5PvUXspkX6Efqioc53Xrgni00n2EZgrsBoN+135dmUzeTF/gzOCvBuhru
eK3LdcAnhr1qit5nDLjEtYwi3P5AjtK0DIYIWCBc4+1S4oIo/HdvtMrBEWBx3q5zrEuply0CsU9O
8YkOKQxLPKpg3CAyDZ4JOP9twe1Mn+K2Dr8CiXvtMAR7stItl/HUbWVbd7jJo3kKCh2l5iZYJv2t
4+wHOoUVo5aK3HUr5uxGr/bI9rZRWY/6Aojg8Mh6rD0Fco3UXKBwsa9/BT/ABqmCKhM1ImeyuHHp
jUOhAG495ohXrdeLPaadm/cMyeQILKvpNSJpEqwKfQk+65sJwjsXdWlpuu6HCQx8Y/peZrjUP6LZ
7U9r2PwME3HADnZiZ5R7mPtD48mLH2WhSPMydfWJ2/Axkn2fk8G5zCd1fcPEPmTIn//Ek7bJ9tAD
/wyG60GN/so3LDj1Gs+VxxaXiygw2bhOl3wiCl9BHNM47HNwh8frcRHjZ4bc0gLA/H0kNlkmQB4x
bRohBkEiY+6jPsxH0dVZII27xPg0ymYjDwGg3QtQLtSd6uAhtXq7u9IprHq5q0cD0kuEB94k/fB+
ZjD/iF03nyNexv55JAvC4YVPMteht8vPfdjRxTQowJeMvru9D3d8d9xj2SCH8GnX1fTIO4YqVqf+
WdOx0ritz9xTfJHjvKzkSFNQBjhIRp+5o1/TphLXrK+Wuw1PDpSbEOW/gBe4ioyapL1DRjAm5+m4
djpfp4n/GBDdBrpKN1fkeUzBEwEfoonTT+vi36qIXVQ+eoxnUDebZfq0B5HLlAqfpoT0eeO28BHp
yCDEaEzVLuKFiUehV/ZzXlxcSCZ9SZxC7aEJWLXYkkyj+zlnlGpajiMZv1UoZOvcha7yedJsIDzt
ZzpV1DBT5Qb/FxSsWsOvzDFy3YcBpsBxGnanQYDRCnaFu0+QMFZAPDHcBvHOvtVVsK+fp86vrNRQ
Csuymvu2zi0Z/Dsobtul3/b3PhJz2SPUAupTlRZL30VfFglKZKt99O4w8C6GvkFVMav+80Zj/rAl
AEPOjwhut5rE6+UiZ2uyYWThqz3nbqQrJz+hr/y6pYY9ILHWPPnJn1AbtSUNaPATxLH5uk/BwMGg
+EUlw/iFR2TJAXhe0oHINWtWCe1BJffxdm3MBRh8SS68Gx6GadV7lszcoDxJuxNMeX8u0M9kg68g
GtnqsGygIyudwNDLztAcZfMa+ucm5bZoDJMl42w96mGqc0KVf695lNwnFspHSoYQB6bmMdbrKSX7
XRLssFpsINa7HKJ+TApZxfG7U4hjz4M+wJzZBu38tlZtCyLB2K+l5IRk8dhNBx8vabmCMl7okB3W
CuQtHuqwrNeuLX01gjOeiL25IKjkFAxBNsQRglR96qndDsPMABPOMRIX5ioac+tI+I3zKs7BAP5c
zXHzZHu3oH6yqb8cyHrmlBBZbmtlXlkz0+cpTeh1UntUqg1miDX4Qs9GVPqR1PDpxg6RgAqtJ7o0
59L2Tu+u3rN+wk3VJWtzzbGXITvBzpcW038wGznYdPs8Z5tnWFKiCY8cLO6jUxBUV6CadiWm6D7H
d1aHbW/B1YKSD8XKhLmxE11OR+PReYC2dEmkc3eoAEcwUDqXVzaKceG6OLhCZR243M8gu9WwS/vM
rdsYQoT0MORVDHMp2L9tr3rvkyzxi7dnkotbD/seyjugrHuK8a3vRJbWyxhlYe+xaqDAu1xxlQ4q
paDkoQKEFpp5cZjAcQJfyrQIfl73ULU5OOkgJYoO+Q4IzpThA4ZN+3Sq9Rx9xxB+0SCmVQm7AE/C
Q6vdY8UEn2hY1msG4vYOCsfco1yhhpWAZQdXJpBJSDzL2Op0H9BnrgJz7BJUtei+4LebN1zva55Q
sncHpPVyvF8Xhd5iYRt6he8w19Cd3c1Y9VG4drEhF2s6IEcIbhe4FZJRPcfT0M8PA+H2LnHBu7Uk
KryHhIMhZy1HQmpwYKzv8DHk9ClFgfM+IEOlOw5tKB7Ps5wSTgXkbuX168xAVRu35k6DOpzHWlFs
zqjJciGTUYBiApvubEzsdsQ6VM8FzMow4Zczqq3My3R73ZsZNBLimEFSsm8OGzbZNvfjCLZtYgno
+ehejQbTZjHnhTYG3KEkFcgAojdmr7/IQPJLJTHgNQxsFhQ9l62y4kaQQV4vgZmf4kAl5gjm1Jx3
badAqmDssDQj6BQ6tjqfWq3dvW29vdYzb0o8POH92I1JXMY2HvhhJBJ0wjTG77mLb6ON2iKIxtMS
oKTba5jX5zPi2e7RTlnMMkdw83GKT8GGy5KRta3v6i74MlrXH5nw9DskiP5zxBqFliREaxQFesKE
0vorRIGBaAkUyB5wBj5jBkCGAgpRUL1AWVn7ww6WOM/WBNTRTLY8RfdoI3OBklAc2TjwOgMHBkqa
Wl2PdfI93GV6MYXpDTe+CzFpXGQD3oCGraAOvhhvp08gXiy3SZWQe9U5U7q+QZjVvn2Lt6G7szTq
7sah337gzvoMnG3EmklB8RRWqOsFzj2X0M8cE6KWR0wtLsSqA9B3+7OuaJYruaAGwhxt+lcl1/O+
SbYjbcHlzhSl+0MlAC5lYAOSq1omKXrtOc45FsUcFiHhFxQP+nlqZxOAHwksPVPBJCEDGKt2PaZu
k8/Qs6fg/UNFcNvKqsEdi7L+K3ZGiJzMZIsEaykqKWjonMDQGWKSuw0s1otkjIeX1Q5E5fU2mU9B
20NssIZTiGjqqXqSFV+uXRJXOUlFJ2JwRPV2DU72XIIMHXyiEKpsoCpg0p0vXTcW60xeOH5+avuz
V9PaLm/e0U/Al0Cga6odTmNQe0QsWgqYN4MksqKOPCSivdZLNaA0XyrUlr3Yhoyg284wdSHPwTSs
73qB54Ds7BcXzStUe0EV1Jh1LdhIG8HwItQc7zYdsbBj+OvdzdhtdvsEhWv7Q0VwkgMKbF6lGPmX
CYZWumAT0+UwquSb2HxVmjEe8Tb7RKDjsWPkD3IhA66w6chdxbAmF4nu32PQQDKIboKbWARJdxkv
MngY2nPPAC6Mf02isEMVjiLitjpTO45A1RDcCOpK9EmrABx27BbjV5JIXtSdh/TEDc3NUCX+8xot
5IlRizxGwEVr2UdT2mZxr1sJzm2/HAl03jEeNJPcjR6cssxO7KpSbK4OSu3Qeghwe2AnDzZ7Zusd
pDwTwEgr3ZF8kgU4HeC9uMmDfrk5pIJ2Clc/7zRJrmqQMLYDj3YGGuCymChDWNz0eU4kSv2tt/Gl
cyL+wlUjdK7mIV6wYifzWLoZss0skpsxyEiFDYfYxgn6smhu1yJtu+4mjBvQW204mSYf+1m/zQwV
Za7t2N9XPgGRlrUhJSieKAUzcvcerA+6k+/aYVEv0s3GsK9agaFkrZ675xp6HRShloRzAQ7Guhfx
CoVTidVD0lIMiXtct7pFXKsDFSQXdgE1KUkE/RkkpEOGl5sgpYqcgE3zsFVKZknTkjozGyQ2qO9Q
fxXDwKEoglulxVZQx6RshbA/K8xvgaItkODkEmDTTY8h6XXtfTznNRRyc5EsfrmHWXtDiwq3/T20
BTUMrFKwOrJ1GNFKoJbbpusUlJXxZDAZ3nMgvegGwxrNCbg+/HlpG7QoWzXsILQuNdY9z+f9BWjN
MhVuddN1iytuQFpBzDNkZwq+qCPUhpAZMb8fwdvABe6QdY7KfUxFVtfgW2HwMRsKbEm0Oksg5Zpz
7jxuEzxaDKsK99JcrN1MXbnXwGBQPdLoul878DjlJOYHia0qAAqzocHjWGo3WOqKtkENChbiFbIF
RV2KcbI2g9Xx+Ny2LgYfBUKNIRNbm35bKIDbbOYajQdwvwV4Nsh2UZH2sb0jNcGm2dsaK1LM0r6D
YRGgiqKJYDSGEmvpvmo2D2dhzdItEBDM0U9mJTgyKZdt5mxaByVtowVe6kE/RzljxN9A+28hsYAw
8k7sYu9yKI3lN7xj/LNXIUrNanHyNQqn5Kdj2w7T2s5sBxZ0A8+R7M79EQRN6FpG72IQMjFzDDOv
w8GWfbwCsZUEyFvuKsTxHNJZsBevG5CQLWip0SkezIga0SPTqQAVB3gDrKT8dTQNdDojYEA1KrvL
pQSstdxJ77ckDxLwNAsoooKkGMbeAa2Oui0pRlRFeOxNMKBVczQdLsw8yAhwX8sfVBNrdhHTuN0z
uShzBAOc1Pm+DXbOaB804l5ENRvzAMhWC0JPj4lUOmg8CcDhYpK1LPZfQWiKPuE7p0868UikGEKw
OfMNMrnxEk7K+FoJPiM2TlhY8KsBvKvtogVz54UMCl09GOThG4l2SGtaES9J4XYSPNEtSZqsB0l8
z5dZielujPra5BSr/JODPakpXMiJ/I5ULVndVnFI1pthQcB7BjB6lpk2O1S6gLDB4URgVhpdJ3NN
WV4TlQKHpEFrUORTpu1R9VbfzFFHbiMOvdPFbid47P9EmRo4uGbCoQ76E1DmBR3uZRPLVl+ljk4d
Nk0hUvCLwTisdAsdCaaI00k3OK8xlBjgicoTrIBagxXKtr3PQWVU/T3cnsyahUDd0U7D1gPiFmKA
rbSY6cSlT/eGXIB4BzoGjNAX6AEIs3thR8KWA+9d130hzJw1DhQN+lHC9VnkiAFpqwITQwdtFVA9
C+dMAvt+8LhnlNxYrfNwmKCMhugDDhyXbkH/m+N8yTMQDh54ddU1qF9LWCHJ7WWBGBm83KlJYC1o
0GsWEEcCnw6DtVYlQNwFwTFjZaGE5IjlPiq2sv7LxOsVBYhGb437vzbhhWKkV69jtKr9CnP3uS0H
+C71b9hIZnYVwijpx0LlUANW0WjU/Bpg5gJAOBoPDGnRfb5ZlLXHJnaJKfXYMPkF4MFY3TZz0qHa
7eHeWBpGhgCBXJhGZRuSHKFFXhY5vENDZYOjGMGhK+3WsfS1BsXcnpqBwgv6/zB3Jk2SKleY/UWo
mYdNLwhijsh5qtxgVVmZgDPjgIP/+j4hqdtM6lXv2rR6ppIqX0aAX/+Gc1fPbfKk5N8oP/k0SN+F
QB/ZGOCzOuanKYURYYixPht0G5zTXKck0uLgdt3C5qh5oMMsDUfEK899cTza4Pyyq+V7nD3zqXMH
v6XqRn/wklbp8m6vw+ieWWNjFvvUWpro4gqUG95qOdAVz1mCbTHPwbyRM1XOh6lssydU34L3cb5I
w9iZHc1QDkvCvXynJtXQOwYvHM8WWZaPtKGgdHG92Z0eXESFcu8HqUFdwXDZoNw1/vrb8WggxnyV
TB/NjIDA1s1E8CMUnk4dI25EJqFDzot4mWafTCTfE/M0DWkfPPb+rZCaypIZW1k+Zrg5ihE11GlC
Y4uaXTRsncqW+tCNjTvu0gWO/4H85fLD3F24HDLpFD0WanGWz6LJOgLanUX6jVhH025ZG0joLu5L
7vMwvgKn+ksVo1qZdKhybhExDckbNgcXCYtcNXSwrfw51MxPSWiteuUmoYZhkzsU8L8J/jgFLRFH
PkdpvrqxuwbWs3bLNoiDtjWedbZa7b5t/HnZjF4WyL0N8G7c9AFl7YRwHjxNMr+iOPpqLJO0ITV6
lpbWbixN7TzUbuc+V0Suy41FtvRvlJEuOmuMs4J0eG88dM5MNWCoa//Z5Tb827PzVlzXXGc/jtnM
BnH4jFZFGob+k9GUdNnWUUbRr9UBw/HQ4AE9r5Hd+6cu9Ht9jtygy8hXc4m8TEbulrtqBNe6dxyK
5pwrlQaqMVQi9O77sqieKSPO1g5WrDkyVw75W3TThLhNjx5X9HT6i0jGFVwPuQ73y4BCskutyWru
0nzKuMvzTZtZz6Pdepc32nM3km/3vZYp8fumrLkrk8lt9n3XhOW+MFdfXaZOcMTf2m6/CjrPHVdX
7rJbK+25fobcZXkm6T1+MbtM57rldI01Xbb1FA4DqdUlc/Nn6o0czVFjMkAaY408Tt+l5ThgPN02
fVa+UlQo6FraemBKmUwD2Zfl78g5FuJzSejsb5ctct1k+a0zzv5lD5S861M1P/NOLe07rsV4IjTW
4HAb5I12HivIfkxajnkSjpFX8bXUjUOzzZzrRGL9WsdyFVW186au7iBhlxhK5GNzyO+drvhR/S4L
tHehF8vUL8Y5WO5LluCiLLW9yHdBUVA1I/deUd9I9Yj7saa3LnekBnYA2E32UdMDLnE08ajjiK/q
fG6bmnt2gAThxqVNIZZ7+SSrTSE98RkturOSoW+iz1s1wdia5VjRMhkwSpjPcqeueOjSQt3Rs6FA
wdOQm+exHBHZPILu3x7x6m7T8s8iSc1hGq/lOC1B7AC7MLfEb2s24uCYJo7pLH/cWoszNh4p1UWW
5rkWbscjr5b+l+m3ATfoGeGauVDlr5bJw0kBGNs6KTlO9nwk2DYpX1p/ayEdBklkSH0oxsrHyU9b
+s55ryNjO9V1kF2gzTFSE4+5FVLWeaCq4eVdTivWc+q9JmotYrFa/rhf5ozIPMIysr8yO67QkjNR
xZPRZp82NY8CQFaEzo7cg5CCwWmYdNAr/drmbKA8RcIN1YmSjrkcdRgwHmbt2FFF9Ywp3FLw7MQJ
NMYtjSnQR12/Re5bzGDWB1PWld7mo9nhOblKsjWjKcyDqlTzbUqbmGFOzlIzJ+VijiOWUKUcvaI9
KC9jRB66dbmkXKAZUVb2X6LQhGt78IrFRUv1mLJ3Lc6t5EntmcDTxl3LbVVFkbHhJWd+pICiNC+Q
RmenGqP7z8qCl3LbRl6LoiXH2wCGDFNvi87yrWvB4djtiJbSvB44e59sXzVhXCtGt8RY+8bfh4GT
R3ER8TLn9KfD9EC2nG+kOYve+iUZ3V6GiePIMVMjOvjaC0uKkXllcGJpr01GUdbj08CEg2GW1sY3
qfPGPZT8SMeq6e03hpLSSyqO9TpZhJe+smVkLRN+17cbqS55OaxW4U6b0UnddRuW9poepmV216Qq
Fqs+ItOz8j0OrSIHM8n37T3Ae19jIVGRtmQ65iUezWr04xo0eflcBIGNwe83tiqSgtLksNPK96rf
7LxNx0evN9kFXHAVuUxOiNimHeI0cW/YBR3YbvU+m3KxxmQsnT499p2Lh9ArM6IU7rae/+yJIbqf
bI+OUGW78iksxTqh5hByRwejCbvBaISbr3pfvQA8XdWepeaedxoo56cHg3BgdJh6xY/IeLPmdIeU
nncTN+j1GFhadfdlXwh+6Iyr/N1MSX9JolIZjHmp6QjYM1NNXcNYWAAVrV7YbihXBBdRpQPlkymV
/WfXl6QyNnWDJLFl73wrPwgEyE860gGtp1xi11Nk8vutnvoANJtwv7I+Ey+aT2+54S9sw714Ps/s
1pJBcLdWmW7jyF+pxFALEWRl6CZO+2JGCoRiwBWfgoaHBLR1VqVajj8z+NOHbikwSqssiBeweA1j
mmh/00AkBtsQ+Ik2a9VNYs/miLo/2ZWBLq57UpEnKDqu+ZlaubTYGOVN3opkd2u2ud3ay7dA26jE
F8I+y4IrmdbZW5BTDyniGwYWgIcIZ+luVFBzAbPsolbnXK91FM9UBabdFPi9PHYLWwNOS8k9bxtM
OmfZKGfaXJOzce1vCq9el6jcAfngzZUljnJEj7uVE8WXUymcUaqjHhnixR/8MwW54W/pqWpIir7i
IlL1gxc8TrrQ3nMglari1R+KPMYXKL9nAhIOfgQXsVN5+9vGwWDZo4wQYQbVq/5ARmXq9qhZMFl8
RnR/U3ieOg3LYE9PLP1cfuH95dU2dB0azHKeezR8M3d/JI1Q445HqnqVy2y+5p6vPoOx8B5GLl+M
tfPU/SHLJKpYOcGgNsrz6sfZYR5IfLdXGASB7li91KFPxGmKdxYXtrX8+INIsz2fMcuBRebZNFMW
DPGr4MLOH2yrlDNqtNxPxjAEh9bDdr2gdTI4EbbpocJwQfqwV7gGsYF7SSZ6CB3MqKKg6RanQz+Z
1L9sUWwtfuH+ZQ0MEe5aQmHDlXRkPnCrdeiKWPyWkOqWYrZ3URSByunrSfL+60vd74jzUTA2Wmps
2w7Z/6NfHFsm0qrx9th+DRjHN2ynYaYOeA1T1MyCg5llJRdaz+egK/J+iS7EqX0rycqmsg4MzekH
SoNkKigNS4MFmoe/vlcbGKbKb7kbU6HfOmUti51PqovGndWvD9TsGJwNozEHe5Mqr18PFU1ufZZ5
W47bIBwZJwx/aHFJ15ne92rbNVkyN1D2WVepi2SvuvacobHXCcgV9ykyTFxb6ITNmU9fRBsjzzi3
y1SNf4tSNsOmtZhp46VvdLepiqirSY62pCyaAn1wU8xM4Rtd9TU/NdMcGpbmczoL12LubewiJSM/
8b8+5noW3t5g96vaVPbU3fujqaEsET+Ea9TT04PFo2Zquarsg40xhBj6kRn2F5VHBv1hKAdfYSCX
mnF6Kt8DuTLlD5VMR1xqbM2NGIQNMaI3vjJ+aa+EIjwdp25Z/VguWZnd2IcodWqBcM8Quq53ed5E
9j0JXIRofqxiX9BJLmMiARIghGf4D8vMBJg0Tas+J/QIexMyOT2Nnaq8uA3CPkNZd2zK7vit4Ey4
8DzMWePfjZiXb3yNScUooVougtnSQ7/GmwURXg+4eNCwqUabNs12hR3KFZtG6IMDxAPlqgpvI01F
ZjDufXP+SLn907SPSEfcDFN5n8/TuJAOK/mC2WPV7wrfXb9Mz/YeA6d0fvVehV8jjJThB7CNvC/1
csPZZc1vJM3gWKppWd+p5Hm/le9m3wEiaBN77ehe6HZPZtJVlf1kLiyDuWdVpYF2OPFwJexu8r7Y
cVo6yRDqgitnVvtfXr22xsMQOaMVlxZZqIMrUv8nrP/Zf3VquavIRxGB0vOtm7zaxRWyGEq95NUQ
cYE0wOtMxVT2nz51b9T0VDQ1tmgJ2EG0Euu8LlOpWB4wrrjHmnb8/VLCiI/BlARYzDRn65iVO759
wTkBxmKxjWNOurIZeFbduadHmnfeNSw91ySaArInJlTMkDHosfixeYQB5nJZpDdYp2O3I9UVGuy2
tSGVrbJAngGph57kVqt5EFy/501XI21dvQUTaCayR89cBDZ8ERGx1irK7Ye2tsyfyCoBrMp5FXxS
mWyvHsgA3gR60T9eXZavBhnmORbI+n85zibiFAYNhnh0ldLb0dOAasg6iuFlom9A5BMWhvN3cCsB
SOYmQf8UhTCLL7b9FeWtZlsOm9FtF3ZU1VHxB3+0rjHPp3Y5thkTcAx0i+hVHi3r9abRjEkNRvF6
W2cnSJmabfFqT37OdCBzT++DLs/sL+IF87QtEOj0O/+Pq79rzIVrDrQbZE+ckbnaaNWQy2nbsCaw
MgE+awodeolRVeNab8Zaru6Bfw/EwNnrwvZYR8FyQ4ulaPoUirlqxHYx9I4NJ4b/xJKie7Y1Bjrg
MQIfBhy2TQ4lxkS8J6eQ+u+dn9beL7olfXgxmgov1uxLJsmFFEZs2wM00RqqQHm0M0KMLyE+4nXJ
x6FNFtlWIAYlL8KD7KuQCWoe7N2YZVGbhE5AJqFE6WlhDlTjwPcoQO51fY3oIboUOEFoN0Sx7BlI
73sOu4Twk1rRpzskX5S0NK4y5r3Pvgq0PsxRZg5vs9m19j0DDv0owUFWfwnteu2pHix+LlYgqry4
rhXd3mJjle3SpVzM2lAnXjZn+JslYPRtyJU9vEAcEdmBlF7bXIwMmsGIj7C2aTKntJGv1jSSGWRS
CqnSdCBgzERFoZmF7CQxgokcbN5knJGlN/Pa2+HTCXczj2otPIYIo2kJWZDBkl+524vx1Dlayi5m
83ip4oyFX1+MIvOwGxY2FPYw/svdBAp1OCx8P17qmahIMmJBodgby/DbZGVs9WDxmQRbRVinPkcG
i01JwimF+u+7S/bI4vFBfRSFZU5XkDIsxSXsVxXbRumUmCmxX9Per6XpfYgsc34kX+J60zteSmW9
taubKTkDo+Azk3g89KH50EjO9NUT0ARbbGwitSpZtON5NI4z8c63dxn2IGfc78qvi/RsUYonmLnK
Zr2KivveMRX+QA7CE37IE0WkZiOUS391dblk/q6XLHQT7VCN2eTEn3OTM8TE9DfqjuOjmKEN3rlO
kAouten4TpBtIKAqSuxwl5htdkjtOkSVNfh0OTpEPf3xplrkRJc0RLy0zv3mpnM086nB9Q4zmuFV
IA/a7jyDAXgumuCRVEqNKqFd5ytF9hVbU7iuibzT3BrEVp0V26njXO3xHJo+XDao4rpLhEnGa+ey
DvMjLxwiCixtVGIHjHtx0aH9bqZzPcgONks+jTCcpV+dO1EY4QE3QS5Eunqz/1M7nV3thnD1xuPI
527fwxCbxb0dOK7+g7nZD2+GtTCbcLNZh0MYwA28Z4Dvw50rC50hdo9zuGH1XSg3DvAvXuI5l+/7
yRx9Z1Mh+JjJ6PjBeAK71k7vku8Aqepgzlbjw9KrxNroc748uFqkGUf4jhPzFwwMs3Sp15QMDOBN
psi4004Y5kzHrV9eW66SqC19bZSPnZ2uBdcuB8GmtTujfpdSI6pvwMvJ34bA03sou7SVb0NLjPMC
EWWlAhh1SweYCVRQ+LcYNI5OLHLUa4vhqUZTtpW74M4pwHCPUrXW9D5lTmA3VDVcgxQNyeVRo3Zm
3fBrbMO5rJkzwHbA9LEr0cSaicS7GLMq6g8DIsVYJbw/UpnQrO6mF76t5lxsUrOKQL2X0WLXdy5N
g2o/rxXxHSOf1oyID1rhnESAA4ejKLs6OwEJIHuxdt2AoIDrHv5ti7At3gOLDV/HyefS9Kip1BI2
AfqcW/daWZMizyH1BB+ptOxrB24tTFJdBL2+JbsJtDNwZji2VSn0uJ7bzM/K8uy2GYSD+zmqZgB0
yjXgZzUaQ2PfubVR3SGJDe0Fg9Er3v2A0Mu5aHO53ivZkq9r6qi9kckX+1Jrs6TGLWV0LPzGYdU8
iiZv4kgIZ1OEXXDgtorNVzBykdsYiBbSQCDbF5tcYb6qkcI4cB2usXGEUHuOJpcb6zjzX5wnk9uQ
wYJlh/Q2eSMPIz/dj0ueucs+VYyW3XMkCnSio6CJ4DUHXAu7Hn6HrJbk+SkrMobrOewsUvzam4fp
cTZNSFFbsqJVML7NCCOsbJ5ZNNqtXzW0v9zZ8SLyzfHkLnPOs6CWEU0LgobnZolj6cKtdnNl5xYh
hWKV1XauV5/YZtelAPBQuTzcewkIqeddZ+PecXRmg2+Qmc1ZQJi0C3SUdZ+PM0T9rTId6T+laZoL
eHaOGTrySJzLWx4qxzZ5sc/8bNGz4xepOgy4IDrJgj5DxKyamgdLyXA/wlF968sJ07YwM/NRObr+
KWiwTLEnlPfNITS7zI99+B7oJv2MiNROcUf490VMYbRfTGCHh9o2yk9r6L33xvCij1wC9KG8Ukto
EkMecbjCXF2qLa0fi8YJ+003lNnT+V848H+3yh/+VS39r/r6f/3j/7wWXxiX7c/43131/6i333ff
zfM4fH+P19/df//J29/3f5rw/7+02mmj/Y//XRz/v1rtl9+t/M8SPH/8X312ywz+4TsU2hwfd5U9
BfQa/9Vnp3v8D5OAU8DF2KU2adF3+nef3bb/4VFMDulhRxbRiNtOtn/32S3nHxFOOpWx4F8V+fD/
pc9u+fZ/NtEM2n0U6qPov+HzZZ6B4J6M6threiS+kwM9DDErPxs31/tCUzWJGSGMY6GM6eogNFWJ
AAA6HzVy/LLxFgI6scqAE3rSLWxiXUN/ndeI3KcLCTnf1AyRjwBjmVV5gx/zBZc8nrNh/OjWynr1
i6LFNG/IlJNi7O01zuqlajZD1lZ3iz0E72Y3qJNZCj9xeNXd9aL3D23KkYDiPN36RWyRA2bU+mG/
sSJtvXWtwZXI0wSIF3cRXyntIJpva1cdMkvZPybOQEn/QmF7aRRnvLnxyiro8EmzbjDa9JFQV3qR
+Hw5xKxHozZsWJcTTlJUlk19rufKM2Jhj1zdzbKRF5ZfD0e8ejJpBQnhJBRMCX6NMIEsH76vIdu9
4xygsh8r5ib4Xdb0XDmyeCOZ0n9yJ1fnKurleWZTLbd7Pb0vIaAh+CI1V++wnzj/DOCFR05jMKGz
0fpbfhl2T5he51dS0u0fp/TtdKv8Ydy7KKAVtRx4xcgY0JBLjNA5tOqnAHbUnv5lB4aV0CrZZOH3
h1Lm012BWPUEMhBKTZB1pLeKWpAKAlfsPNHuGpnvFn7+oDh3UGrxV1CiOS3MM6rDNOzmee6e0YOj
MLYooXz2k66vgAKNfc6O90+mXrGL8lFwtkqxyUUD+7GqPhkV1MYEX0J7O2suXAWtJqmigRnfh9oa
A2q1N8TtusSby+Jp+ieFJxzBonP63ug8lGOs3WTOy16qKQRU7L6EQXS1c5h45P1KYrxr9ADFak2y
KPcSBAQYdSqU5ibz+/GFbTRkySsVXYi2hgeyA+5b0a8ZSXG5/BYU/K4R88WDraZcxpljnkbGxkso
B1aihiC+mlJfe8SZt9tq2q+ekwWzlUWCiSP7+oLQZvwNiGlsDddVKzGvG6jIuTGLMtMABTTibAuw
PX+AAVLRmYamuO/yutiTx1mSlgvOTOqoS+mXTET2gqy++hOn2qpzvO+qvkGFIiMCMDSQD9O9lx9H
SJ4/IvIhusqlPU6B62iuhTdfSC3T+I632EfvubzQsacTiaarH0U0W3ybsdirPbkX0voRGBmeL5GA
EFOfK/Pkhzl16YWuhXmPrmU8oyw4uLJO8ZABvdk6U1e+p5bTv+gyYGjJiyk0D01mO8nSRs0TmODx
UQdN+Gysnfk75JsMkcY0ZVINoH6qropOKS7qpa7rbK9qynB1a/r3VAxhSC3GNB7qaFEnjS2y0Rg/
r63q/KRcOyQhemi3q++NPMX745YaofkXkrtoVFKMKrjaq1RX0Fnw90aiQrdq9uMaVuSkCwU8B1Db
LT8GLp0BiX2j4ciyvC36R33kb3fvxhsKy5pb/20STDDRDZKVlpax9eh7JbaJw83FSDfbMMqzA5Fx
oouZNTz0Keijm7N0S3d6v3AmFL/fEOaWwMs/RWSkdsrFHJ/ZfHAuMuBYoef2O3yxaOsXffgmO+nS
cfNwzgsv9IlyzeUZ8p36XheR1s943sHRqR39Ek51+Eri8LUPgm0kxrNG0p11dtXmEHRJrhaDE5+/
ZVxQfCecrbjKYZyQ6wmWh3FEtFvnkGykb/wlxvOQ1mv+TONJlbG02/xbSeKHCalouGupTSqhDJT1
FIySdGPjMPErl733mX1nT6ObBOba7+ZMsMeAcM5jY1M9kl0Q7EmJF9+wTOYHymXdFVnTBk5nrx/A
4BiAoBt1LwRoIgpsdV5sxb9Aav0yWLvV1qPchHRMNznhG7hyqrewWW/stbFv8mNVDGyrGzhvSVL0
3TdJgF96CYKXia0BLsHdZj4KK0y3CLbEp3CXzRcdLcNxDqxxJ2+Atzw1i8NUlcZlMKv1waUFRoaK
tv9m9TN5IQ+0vJhVWpwbkU2/ZdUBC+PEuiuzItvaveQhV3OmL41lmU9OT06VEsipggmX2DDniht8
DjHbihshhnvHnqI9ihmx9qBV+qfp7PlCoZ8375g63ba/VXdt1+ivPUsmCuRQuPMTc7I2hfWbrGt0
bDrd7u1udn/lXE5ebeXLU1bdsHgW38uXvCzVQ97n8shIO5Lhm4w9b15zN4ylCRy8zPYWIRUqRGju
DolEmZ0tDMH9XFbjYeq89XCrC9EwWgbwtWHxbrmkSud+6J+R67wvd8rBBlpRYb/UbmknVm8gPd9u
JxdHz+7V7Gv9PbsyiGIQfu0d8sqYTMRqExN0ITv6HJhxyrY/g2rUFHtvkMDRrt0P/gjoQPpKBLam
EmZUa9I1LkvYNGRGWNfKdgN3l9bYMqPrbVpNTt1ki8NW6Kw8qKXLH6zRqL7HllA/lkWA/k0FMIhH
XlIQ6piIQq45dflkhm10xlrhJwYeflSrHh5AX5unUA320TGG6ll1i3P13dY94UMG9DLWvotdVnvv
y2hcIa86ubXvzFwXG58rxBPQy/CPnIf1yVEB39RVTGB8+9mwHklQeF7cFWH+JjBdT0Bo0HHAOqIH
UlfbLG7N6x6LqktI+mY37X2AO1v1qX0ycqO/E1Q4z+D8kWfqFANmgd3LIe4PD4FY+zkO4ELee82Y
n+CbjX/Yd6CP4NRpxPl19d24Jv7EKIz3TCqXmKWb3vVTOSRQj4snKBblDylzQY8BsNG6sQdjOk32
EWOeoPzfahFJdtbIX63Y9GvgYi1HKdEPijdW7hpvGdy1rxxceBsPZlT/HoiibwNjBagDM/44ELC4
XwPTOI2ghh8XmpCY/jUFJjcLu0tPgeeAYU3qZCLLZW3b0DfP1tRHx4rpjSLL2FHdyuc9jQtnO5dO
eARJlv+R3WoQIDZr8tthbZ47gNm/cs43zOW6dt5yMgJ74iEtuyHW7FpVQXoIKnxr9HsHnngkjzD1
ZBW7WSA2EfpwSfn4RvtM/Y7n1/OM5LYhHrYaaNSXKW360xpF4cUZrOWpY4UwBtaMaMtHfvaG3L53
QD4+crQ1rA1x+keURd6t0JiDFRWcTq4oJ+sEMI3wReMOat8NYfBseUq8wfwr2RHS8qWmlyNPyg6N
YrtUCyd34wmY5p079olFwTGmF4w3UsrPvErnZNRldlom5rXYbmaOEdmGR5fOA0CvKfjMISq86HYc
nyW35oPjN+OXu4CAwX9bjt0qDB7xyvmtvb7ahV6g4j5UW40mC5uXd7rROznd4WWon91RqoNJPu6U
AzJAUQ8cloZEBlUY1MQjARR1XdCuYOppZz5ANKa7DRxlS6Fj9DZLboq/1WrNQPLT9Nda11HS2m54
JbPRE6XRZXppOQ3vDQDiVAxT96HwB/LbhShm6hRtR7AIEnf6XNoU9y1NsXDDiOjss9VFfO11AFB+
NgohYrufgj0RMC7jzUx/Hp3JJHMxM1qP/ZQCzs/VHZ5P+9DNM4ELD4dm8XvrCi+WRD0c2wVWLAkU
7g++fTcHmb3rTcYx8uaOQ7mcAlrSqomvDcVV9r0G3oV7H7mmpnFobWZltpUYpx/wivMd3HH/gV55
miw2m+rZW1DMG5/65dbHKsWhdpz1bfbK4GxEvCK49leKcO4aJb6oMvoLoj07IquIkdm87St4zmwj
q8s33dn9Li+9dksdh/NkZEY1tqxxtR7rSHn35PjdTdPW9kHc6MDm4LL+obsxg60wo+ruzPmZPS/e
Jy2cFs5mAbwv8sWVdH+0k5ZbHKca4K5Iw/YecaI6tg1rnDeFhhoxBx5Pej+prSqI0vKGNSBel36K
b4nbi6SoxdaepugSVtLchxRbTv4/ucat618RY9XG0N7yx4PbToTUHl86SMgtGzgeEC2COwOjhsTU
DZSclZ6/G6AKdElh1OXJVNL/46D8kOuwW+Pg8XC9jKNQf5fwloEkM/foQITYVMKNvoMJYuQ4Tf7b
Qurw4pRLl4xE5L5CcymfUiJU95RY+LxNt7r4A5FVMikV4HyO/F2dWtlrZWTjN8sBskfOAZJ9Ssvr
MjfyD80E98RT4f1UC9iRkNn9sbfC/qsijUTrA/pFYgas8WA7hxu8RdLAz8/wY+lM46XcjEaJhM2v
GIJnczdrFgxBuNDu2ZCyuSfswO1GGTx/JKeajdRRtpuYzsgfKdAD2Dv+F9tzml8eC0HoxPredpYE
S9Y6NK4rGMw7kRnFWyArbG66e1bMnho/nnzy2Btz4gE0gQmgg99GBe6qD33Y8n/eDIt97qMZWEVg
GEQJvbCmdtLqV4MDtNwWTakObtvlf0OPL3jMh8Z29kZEaFUdOVjHaNmr0I71K36pOk5RGr2yLSrA
5BdQuq2WIDJ8gtXfSLJ4XPtGb/rh2rqMMVyE6d4ti+Yvf3YgnEiOLybRkJ7TwKIQZGUtiGYNch9e
/IMghU+43pI+DZIbLTxc6vHNqblbZZMhhvOy5CTz2LR0zluNgF0C6icW4siG9Q2ZeiJsgkg2wPvc
stoHaSFbiDiDiLbvSGNbV7vkbt2aRvCzupN/JW4AvvwGMmfXeHnqcl0n3IbUQ3VjnUO/p8pGADTr
wuFsg+ze0inueW8CYMGbg5Huadme2s6d78eCJX2T7fe/bW8KdjQpAYlwA6MB3URbrVvvk7/bmVhC
tEK3Kuz0NYL3fvW1G1wJ0jHHoQHuJHrGPdb6OBKji9x7OB74qwOcEd2a1qsOm2G/YBtDcJnksy8M
80LsdiEM3op+YxRLdFX20JzsgHQwPHa7YvSHPgONiW9LJY4eF9vYGxaeI2KGn/TnySNrqTNimLPz
krKo+2hmdfkM4cRNei+ic+JZ807jGb05NOF/umjh+cuC/G5VADHgLPGIhl79qWDRQ3ai3RMbsqtv
6GxYxMjgbEGoqgvek4BIcPtuRTryzuZc39jYUfB7MXU4b6ZuRZam8lOebX6UvbuY0y4qIueNq/8Q
4wgZh8VcXvAb9DPLXFxoMhML+uamvzYlWQffUxMlRIGfe7stHedIrzj6tF0ZQ+ZNRi7pjoT1xBaF
YaVfIoZfgQeoYeuS8fmVo8DilRjmh11JilfN6I3xEi4AEkBOf7BR57mdbnNQb63XumhxtQppc3qT
qYZdatB0M5qArU3+uObYgJah/wRB+SpNyPOGs1j5bvQn4xGainFtW9m9z44lv4XRuH9BoPJD97Ok
C9WaKUR0tW5XqmUbk1oBsjbgxrVbNdzX6LRYMieeyWaJmGVX/HtTIu7Otb82h4V3+oGWk3EFKURb
OkMM4iAmmbnarf+JC5MSC6Cxp/LbDqF5qPctDuQuWwxQ3mwA2AsxTVeJPHY3o10viaNMupMp92KE
id6VSEoKBzo0++5BYk0SJ6pDyRvbt06z57RtTIO5fh6dMvuVl+14WvpxTngimqdqDqK/AaUL3EZy
phdKLRh7Q/e/uDuvHdmx9Eq/yjzAUKDdJC+HQTK8yYj0N0Raeu/59PqiuqVpFVqtad1pgEIDXXXy
ZGYEY+/frPWtKP40Y/AkyNYzi6+vVcqCYDDPbO7UdZrTYHKV1p5cKS/hXcAX6EX2aanjBm9OwItQ
4qv0p3kIMDpHsnaoZs6DjVxQ9ycQlkbQ2xxzPhWqte16E22wOmn1dx/lneni+ST9QNXHnltkNJPN
MrWhKylKGCOFaiS8u4Fsb3IaQiRJ0nSNazTSyBE03uoAFPY2AUBJIkUy4d4mLGGlJ9SOCNwU9nBM
SLhpm7B5NXldFMZZPWuqoCfIcJC0XBAAFUOC04pJ5DuACcpvFafZy0ge2KpEI2R5cZjCIW4gK/0I
k5WqQ7taH8cpsy5a38aKm0pxv7cJoFBfGQ0ighIWUNE5UUd+i1SYZJ0SgUAnEGmnRKlb7Jx1jEQZ
3OJ2jhvSohbOV+qXOhguGKh4EJpBedRoaP22GMRTGLB1VFgB7Q0lzXcVBaQ/hhGFa8WdcqpqrEx2
rEuD0y2xAY4erbnqkJ82vqiMmxcH+fucIYE243VRBwaX1qglj9lUBCjgmLgNXi9a7M6pqh7UUMng
mWD28HK0qg+kb06rXoztd5HTQM2JtaBERvb5iyxQeEOhiEdIGuS/NQQlDIbNRT8EkbWBo6YcBBMo
9tHd0D+O7HjW6tBEp3y0M7AzIualSe1oZc/58lAp+vAwRfXAO00q/AolVOEnQwsVpB6m7qELFwEl
G3UhujAbIbYdN9OaBZvslhJwkx2RjyOkAWaXrYR3CjUMomnHsLiB8V2UGC0Dno1QMZcb2+IObUBM
nk5WSNJv25T2We56+VcO+IOZKnffecr8OdCIrYAUwCedH4fJjFxZJ/yB2hbzfomqsgVrM4fG8g67
vrrk6G0doH7S98h812vlPoppaquJQ3/MrggyxdsSS1h1yiB6wy4fsdRL4+8EYMxR4z16qxldzg4H
PIFDUoDyShlnax9WFdPDOlMukNvuzs0+13ZLFvXPidlpa96DwQ0iBPsy1k/kVPCLUAIIgu4IAGAg
Chb2fhVWxkaLgPRwScyfNH2MY6Iqyy+4ydKvTCt0DgP0Ee+LZtLcBmC5nGWIdV/vITnMYzo9CdJZ
nDBWxnNomLgHdKYyqRb/YjfyF9E99gcLCnhp01aJtTYou1CiwcmTd7WL4287wGMCPc86JiIImQvI
9CJp/we1PAASl9Dg3n2XyX2Jjq82o+nCqdcjKuRBSY3nuhGQ+M2uKp5adZh29j3vwp2kOgexlet3
YQAIfjDdvBRKM4m3Bk0EZ0CQyWeuygRPL3i/A2UaQj3WliNRYq3mLmEybif8e4desaItHZyasgRH
H8J7WxfYPPkbkIHgDzZMDZunJEP5cZhIEzCXzx0pLGFGlQcZo/MrXc1ek8iI3xszXG5mWIS3fsav
jfFbOcy1kPCZQW2bexm0XaIWkyPbE4CelLAiqhuoRX00RRkTRLN/RCxhgrDK8n3bYJBT+kbJHDNd
5h2pGh3uelyDhdF1WPpVZlC2qcIfyMEKBJV0QV5fEPyd2t+JklUnLUauRTlXbscQah2iHngtwdDv
GByUpxIB6rNiAd4nra+zN0YrsLUUQ/ZcxWrxFKEOPk/Vwo2ISd72BXItJu29pHxYSME3umYH/oDJ
+HU2aFM6NWlxavxhtyuA2YO3FyqawOQmuBVcg7i2W14l/YmWAAVi2KNoV3U4CWNu0AglKSEm6nwE
4pB/ZAaJXf3COMtRm0T3WejkpJbW5QMVMU4EohIPworpYFuzxOeDHfhayZgPVsSzQDS/K9qBcFWg
i2oBPz/U8Oe5C66V0bWIM/qgXsCS3o0SB1+mDNZjJuMD2liiYn7aSBLi3aRUNhjQhMyaw4jrldbZ
7fNsmuOB/SLLCqnVM5YxBhKy17YY0eE3o15ma4Ix0mQdKRy424rzlUqv0pCI55PMJS6CdvA7JcL+
0CSa8oEHtn+eGA242mRqe4I2yy8Eib2vInVHV97nNdU5amv0nPpAeWFqFgbImcxRy+8s8i0wWTQd
XW6bjysU45RBEXqm3kU1nt7srgnRkytdwO9ZFjBb4lYKPoxJEJFRd4tMo1brow2VXjRUMQ1nL4rk
8FRq9IrwQ1T+RJHqY7cdmrbUVpJRpY+lTgrUSif/6asL5kHmtBFgKhpSA40N+i14FlrBAXbHF+Ki
tLExE3sj7puzYNaslyHB7ullbV1MG/aowbrMUjvc44cJjFe7iziUq8Vi+5/IwH3a+xAAHYu0lHBe
8Iy0A90zoXpAysBfeAqPn+QViZX/pOSlJVd2HuW5a/Js/NJR+mM3JsGWJVCWTD/yVDaZ29sdOqIs
bdDoJHelCXvZhp86KhXza5LJZiIgjlG728VWrq3qEiF4KpVFhnNzNK9EyMvQVqhqvc5UyhrpiKkj
arfCRlmX93gdPunCWCHN1je8vKwuZRZphd1W4XaKJJIFa9Grh6WOo6+xm1vdLcZB3cJ6a3ZNPecP
9EzM0AVarBVlevlSmFay7NluVNeGGIHvBb/KGlcr0RMLVgknXDbUCIQUzA3dIdk8kBdH6CI+Mwmu
M4ttHlyGeepPWqVnr8QlJ92mtbQxd2GZsffB2wgYuLXyCuEqe7TFl3LURA4mPTrIVAwM0eGZOSwz
mamhekkOoybawQmQyO6LqEiu9PU1GqxGbAuywkxfD1QsV5qufTCo0Nw+m2ZPq/kRQiwFe1PGkIou
B8VeIxiE15M07PQqtX+LHrp3F07xsavuPDLTUpM1nBXzJWQ8wYmQWtlvL+f5G0RrE2pg0vNvM33S
vD6125pjpVYJK7Hon7MSCwA6kSFl2JdxUTKqUPdIFLUrq2Lzdt9/XUbGnfhIsw5QUzlPLxZZx6dJ
WMS+s1x9YPyW7EaiGdZBpPa7OIvUjWFJFfs3ZXqaGcei4p+bnZqabG3NQvZ1Aidw/KVUXZqV0teE
ana2w2J27XbRJofixrS8msSSGyynlB1uzUCmGBS28lT3iI0r2nwN+EEonW1CxXFcF/C24tzqEPHV
yVZ0rbqSaqN7sgRefzCjdUd0Xqv4pKqNYoVJ7k4gVu1xh1cPpFpG1pzPpmv00BvOTEk18RQsxly6
qdzlpwzjyVOf64x7+IFYJEhTMqBazuCdxEqguh0GFBSro35UK0BqBWJrHgmLdVfUTcTdmhMoI5Tx
8JeCkXJRCVtrp9RRyAcs7zMIPflUVGdC6HTDUxUglazLs0Hy/pCO/FMqmv/PMiEMmMr/uXrm+PH1
Uf6v2/+BxP3zR8TEHzkS96/5q4QGzQuptaQDCE3RdPNOFv6rhIb/YmCgFWhoZJjgGl/zfyU0SFtk
dpiyppDaoKv/LqFBXaPIwtJl2MsCVY6t/lMSmjtC+S9SqPvP+RcBjWlrxp8QzmE6WTQy9bA3B90L
7FNaak8sisbwPnq8BDwiY/DSs+Pdd8UhtbW3v3mN/qq1+ttIiD9433/v+/4J6Yzwru1YRwxIRvwF
JrFyk8fyVIRPCu0LkLbV2eiajyCrXBEKiotpY5Y7iK29fq27TcYfgLuzEsvPvY4lt9izyZMtxXnM
8Ero1oZF3dpK37g6KYT2d+TnPH3+459dteT/5EXjXflbSLRp90OehNGwT+PtJP8kxmcWv1PR6XR6
CfNL4G7VV6H8mtNp+FLYB4XuMl7kZHbs6WTPl9FuVmZ2kt7iT/7ffZZRLih3D4p6OHbSrs4JYXoi
GMxpcl+FB3BXKK2KFvbbrnyvf1O2Pgmu0y2jl01xLN7RueKM8QHC+M0aCJ9nuJxbXu+hbnWxgB+Y
7TihB/LRjVfSKnFTrzhLzqfp5E5LGrMTHZKDOqNj9srgxSCtz1Spex7V8TRFm6TeBsqbqE5Z9sTE
MCceTXtKayCqsjdmL/ZE4iqKQ4vgohnvZQ9X4IxAxwqpFt05270z0Cx3jImNGGWIU19RXaBUFoy7
Sv7xjRYaQHDq2BAAgkQPUmsP6XyGUlEGK1NssuaRbzgQHdngAmrFCkhSgkwa7w+q1u65LnbpvNGM
jVJtRLRR9M00XOr+bIWce8TgbbXhWwB6VSWnp8OFunkHb+Kzm6/RGGB+XZWMgza4CavPyO2fgEAY
KQ3jEfA19BIn173Mdo0rpi/4YZWHcLd7lvTj/dLtZldvzvZ9sewruzJieYwphxlT/DYK4ZCjOXzo
X/JXrznACAsMd4IE0jbhgoMYyVYVkfB1IpAwAOYEkO2Lxaf1CYX8rVi3vLCt2EqUZrf4dVI7v7aV
l5HUWDk8tcF6bh/ZNRHJhxB8rMFmR6uUt106xj1kgT2eGNxuH+J+BayadWa4vE6RN5kQDOBpOppJ
gOdGM/cgkbTnhf+xPQqmnHJ9G8/PPXWKlp6E2HX2M6Vy7as+bfVW87Jd9mRv1J3h277hyx4lL9wt
fZ1+FvF/QdO/qwf/7rH0J5z9xPQ06iy730u37BLs6p2yic7ayThqu+I0nYpdcVQu+f4ff6CVO5z/
7x1G98/530DfKfpJtUj5bsWhf65PzWW6le9QAtaGl5yaU/423wqvOVqn8r/5Hf+cTQDsGZIC3ta9
cpZ3wU48L9t6HZ3TozhYZ2OXneSD2Kgv1kl7/C9+R5RMf/+3/HM0wQB4V5kUpEjaGfUAtnUMrFR1
yot9infTVuyyx4nNJPmFz/NO2dYb4S1+uuEjsCNkbMe/82mOtu2uOBCR5Q+H5tKdKx8hyYXsaCOD
XLZhloKfiQmKBFsFuJ5Lpqs++ioGK5XNF0PiVSzj+F3dGRi5R9/IxqTMHPVoszD/pPwbH2KSqsAT
4OKZXXaSiad4eLdNFjurw6n0H4BoTHhK5i0UduO1OqhrpOz1REYpO0HaeL/q1gZUYVQkJ3vcB+0B
XTJDK9ZG8+9cIENy2mcs3fPvlK+WnhGqI34FWKvIYZbxIB/pyNi9Wh/1tT7Z+8d2jfmINhr3LbPk
9Ei9jrIRScdrg6PzAkSTzZpESDWmqF245Ruc0UtQQnosJSy3MtZAZgEpMSPJM9dEkxL6FoF1+a6v
f2xO37L6tV/T9iur3jrtWS1+Q3nbmBuLOMQv9TjupTfUWAa4EFBsa0KKIXT0AMd/5E/wwNv4twUy
nbnNV/i5vAG+HRLGMk7+OV3kB6SAHFr7KX0f+lWYuw2NowBPRxMAU8cJso0M0jyA0ObxQLS/Jty3
r/iEW3YTbupn1v62fr9HtBVvkr1p9/Me1//4Iq7yVX7IttGj9tp7qRP7ER/J7Fhu+hWjnOfO/Waa
7wof7/3ZvvDqKyPHo2+jmKtXA8+K6lacvYzotpqb+em62BjHxlsckmJ99eEuQlpZHrR8Lz0h9JZX
1QF2h8+o8De67EOXme4qdnmjHBpCJ1mZ2+y19vDKPzOpvAspXHZjujceufS2phf4bF93/IrVFiUr
nj0efpebGwDdy3xWTuF7m647+yEEdTg/ozp0wsciArmblY7MCrL4lH/sfX2t3po3HoKaf1JPT9bN
4jbtBpOs7vF4Gl6TO8Yq/JV9sj/ip2wvwOlYwxZPRfdIDMMqOmPVdconAER8KX+BKFasZJSrPN8s
RuEP8sUauUqvhuVrV3krPTQfycl4qF+Vh/mMj83jhPa0g+rh2VnNbuck7uI8ihX0p6v0avrG4f5i
SqtoFezeu63Nn6bHXRVu4Ud+eiThwXkD2+T3j8Lv1pE3b2r/bVp9TR6SzEP6nbDkeOs+4kt2Cm79
60AyLr8SGpRLusOjev/b8Ljvlh13lnuHXjn6B6KFLkZWjfXAZWDdItz6BE5YuFiFhaOLPQEo9Lyo
ADU+nmzmKS8waVx57ibuYHxcOtWcYzu2X/jDnk+b/s26tHwlbM8s9hbLdSrFlQKFjqZY+O2tOgrc
bPMaE3DuSuvywCdxWef4qL2KgMH0AOX8FD7E0nP5Dgb2MOAHhyaau+MvZqfK3s48+CrQ8HWr+TLJ
B5o/2T6uDKNdpe84YTfIpPyEaklslRflRdvoXrfVDcdaZ+0Wve5p2fan+oQ38VnaL5fxYfhSDQeT
WxuhAHP5RLYzyzFfZS2JffOLPpJZgnCwQGPVLaJ1DWg428byiplwzFYCYUG679lN9W47PRjapmn3
S3dRgfcz3kf6hHTGzFx1AUZ4on9f1pPijdOueilu6T7cd4c2ZRf7rCpvlflpp+9CejFfwyV9a2Vz
w5IyiIFngjNvH8P5FyRlkXjJU/aAJuexZaOEbdvroOhbGJzvJ+W4SY4TapVPO3LowL2ZyQRwwMyJ
vqXX4RF84MuQVfmqrOv3Um0PJmPJSsWGqN7RcLzxTLV+8h/rzbyqF/kyn3OU+D31HlONr+4jfOuu
w0P4WrNtHru1LAbWUjUILogm1ISq19f1JsOwFb+H2dpAbcjIAJRsF62woOrNNkoBfrgxJVRzxSS3
6m7WT/eNM5aqOW5W6XDoT91ZfxM3ipx+ftUlsYW4j01R3Soowe5iqwkK2Eccn4dhHQ5bWyVOwtev
5TeAsqHYCFY8N+tZHj7T9ntWttJr/ty96g+Iz6QBBTKzfYpb3H/2J8ZxzSQa3RnvQQQ5acIg1Z+X
3g8KP67wJfMaUn1i2TSH6VBRCociPNrtN+oaIwUp4VZkALdYFrfRE3Qvr0RC1L2gQT0yY19mRj4E
Bd9vmJq4MPuaK34R7LXuUit+hR1OWtMZNXuqZxab4oCW7lzfAh/VU/QMJb9v0N6t8n5V3JU27pAj
fqPUY62ADoJxoBuCpRz2zCkggI66Nw1PS84Txkz8jduNXy046K79EHyF32jICW2JiIu5zPkb8zwy
7P1sXknzdtB9IDuAd6gyx3AtMzZRHI0DQnPyHzZRUbs2lCvZz0a3R17NOcd7mvxC2kov6qFDzeyo
1SZqPjRtnwWHXP+0dYKHXWGg/NzR2ynNE/JYhnkQB8dN2q2yycmxK7J7LF1DQVW0n7JPBaeyULme
QU6TCR2lzznTcjGRCPHItWlSwHS+dJ6fORsfTFJO+dRLe60/Gf0pfUAOeE0/jHP1qpXvGXA6p3yJ
b+VZY0gTOkr3zDqw3LbudFXeL5xJXreqnmK3rL0Ku5UBYjqa+JhtCuR03E7hCpsmnisoLNbYrUoN
ys5I6MALZrF9qCiQb4aVvJ259dbokS9Mo7N5M3+G5YN6MzBAwygB3wAY77G/EaQgiF95UY7yY31R
ucyWFUt+uo4JLu7sTA/jlzZzTDg8dHXsDdkW+UGz6n0eyPSr9IxDgqX2xXy0/PaSIcRZYwoOaBM6
J71171aAfcuX1LVd7U39san24NQIpTBzr3fTdpNscrf+1BnxPWE7sfb9rXjIfiTIeUeecLazd0Q7
OQuf8W9yABnCegR+/VN0QFZ/AiAgoc41Vkq4Qe2/fNcvNjUZ+o7qXtioKpB7II9kiTgS5AZfvvI2
WxBQ5NX/jmeCnQkPHvZxkIwOlDxH7rWNsJIH6RUC8RNKeW6AFOqta/eQ0k5Je0Rk6QS7hnapbZ/V
yTWocvxRInt5KLw7MkK+SxYlR5felPqjzzJv7PMjikqPdtpWXqG8eVP5+0f5/U+Nxf7fzGWnDyy6
v+X/BFvZfWj0DwZjJUkpWfzxH+difMm/zcXsf2FNA25D/ffp11/mYoSomrqGBk1TFZUJmGDM8m9R
qQy/dNvA3iFMotZMAsP+6izTlX8xLDICLSZqjLMM3fxnxmKqovwpEIzvLguSzYQhDH4KbFP/sTcM
OgntkGzmx0iPgA+YesdDidUIaFwtp3gy2jRHD+GKqs5HNkiqzbO2AOYsOY0tVaqeEgBs8o+IFMs6
Y9UGod+LefxUazwbH6kdlPIGBYwuPtKqHRWnrDWiWRMctcsOu3nVXwDapAWeYr0BRNqwnpS6LFjL
dSKPEUiZDkxeVTWKckHPhCUFUZNokUVL8WPWGmBIDUCoj20LmOQiOrXID5KtZ1e81UImX2jBSE9e
dvsAB09/BkGTSAiDjaR80ZdEy8EeTuRxkQFg6CQOSTklH0tcU8MAMLZ5fFTChsWOSP9gMdrQqeps
ElgzmqlPwhsphyZSgBG8yreoJOugJgosRJhgjERYgA4c9dFIbtagZCi2i6Irji1CNnqWwWD3xWpQ
ntPNMjI/3edI2hcPAWneveZjqpokRNtxtFUbo2wRt1Zq+82Mkt0Onnvsc1I/Zu8hjFU80LE0nhWU
5GwRy8iMn4BAo02QDfh0qoX1VsBXW/cYjtZK3t0NOomqP45yZ9a+lYdo/fEcYF8LDQtjjFHh3Iqm
tFBXSTBKsD0NVn0/MaJc6iTy0ie3IBunwwzYQkMjAUAlPUPElmHxUDS17d+zGE5h14Maz5kZawcx
jAmW7SlSYtmrINDcx2ogmzmeY6JxAvgBDVSFsoBNB6CCn/Qh10QV7HScyvBAa1UiNC2hZxpLai6e
PJr3LMQhpppTqtceaWZSf8tzC712b5kxNTlE6rK5GFYVonsxcv3+sHQDvlwX3gZyB8cO84USq7Xa
sTtlVq6kL7WmFwaWvgDwsaUL1dpYkYhs9Bp6b1nfILpSfTvCk54NOp+0mp1hJPPRVxIl6H0h5Ybp
DvbcjZzvVndYFHapbwpPgvYyVjKlw1A0ec+sabpvXB2AUEbhEVGvak/IlGSK3LbLhWsHJsWsMRRB
vkXANUYXeAYawWokjEkwyYfcwN9ATPv0rmsRMuSlIt3sxhqXy3kuLFQVtgiDEL27DgJ/lHHZbOwg
Zj9MDjgE4slQY6puuQDnHvQtO9SBTQyyDI21tPLaWH2B6gC9Bf2swm8+u1PWVjZvuZrpyVE2GxRN
+J5Ca85dkqBhCwqYhVgouyohFMnVDX1qSM8tQKAT0oPMGIcNa1KOAtafrWG/2INs42sBrBHPP2Y0
lcZnZ+pjwxlRGpAOnAThVYiNvR6MjszfsjKeK2vRyFGRZtsi8Z5om8A8RiwEJWuVYUUs/YrdUtft
4v5OxN31kilylrnZlBs3scTWtJ7msdHeK22mm9HstiOUBS6ueAygTNGKKB0Q4S63h+xpwAYE5rPA
COplaOwhXi1dcA1k0LEEobDh2xBVh3ox0PS83NtgiOkRZyOmldQk076EJfCc1ZgQVwdM0/JYMuvS
3c0p5QgiEwkcKESAmjmwrj/mUmHx6SnihKI6lg1WrGYba6/CKmcORgM6zLqfsYK9EnMgsU4bIL8g
n67mV0HaRbyup1iuH+tynilRkQ5iDuhL/TVHfeHWkzJt9TSym31wD65ppxaKKiq35YDACglaUtP7
FFikjLUoB6VLHV2RpZpCIR6uoI7K1zoMl5NGJDdWotreGxm62NYuGxhf7MjPOqtc+n9GC0QdxOQP
9gqFdVRVhERAzHoLF6l7S7E1bOGcYB4rs8bUNuMIgkGGb0k7zNdixbIILEI4sROjwlyhAg5kKVVw
Bm1p0XTmQ/hszSZZiG3G4gG6ew3wZkkfRmVkK48e9TVQgJRjEtDnykd6OxlbQh6Jgwp4iLVzW6sV
vswITKozz6Ns0Tc0xlFPovIzRfD3mk4o6ph01eERhmE631SSYY6CNaMjd/VcbecCZQDSW12ej0Hb
A9pdYRK02Iriv2MEXQWSOBKTiDRAdHF/KxVbRYs/tjJ/laFdZ62O/EBFA9pDK2IuAUoHJAW6f/gl
YBwv8pI9pmnPSzJL5iO6H8VyoGrIPH5RiKQngXOFK7qRWmKV8dYgqoyT7mWux/Q5NEAwePwO8iqw
gVOvwlCvjnWlzG95QabTaKb1GdsG50I4GujYlOgK4U/awfQPD8gPOH+AvRAEUjTBTdcHaU/0JJ9I
gQL7GILlHVc1AtLtGChqu26lhGYPPRVI6lmT3lDlMB3rdRsDRS/Iauus4zhG865Jke6h7kYjDDTk
1epMko6waDV7jL4Lv0HbPg0zSh3RzNLRWqRopY6Guhc6VhgUvDxkagotYbaQWUKeLtGUwG2O+0bm
WWb3OxL38C2kahMnqDpJE0wfGrNNbumY4FOoEqYbGn4N/LtMgFDhWq/ogrI3FdGUh/+fZwfsxi6Y
q/BNXlq6jH4ZT+qUzftgxNGd47vd6hkXCA7feGfhfKNpVe5rN9LnsA1kfekiuGS2FQ/mVRDuoq9q
gbADc5lw2qZnBwRLnXcSy/uHnlg67jSwto6cNxJimarnCc1k+4YYNznLU5U4oPas/ZgsKM+LmcEo
3qGnWBrIQswDBo9mYp/EmPFY9qrygfyNwwARxY1gGJnwqSG1X1X8MXQsoXIy1STd1inVk94tpG6W
mn3CCW99hGL+STOgt1XQmQghdX3dKwgtqlxlJWHK9gMmMYwXMX02vCbGWIMqaecBgeEpAz5DtkV2
qWMd5zSlJp0frO+AYsqplKHY9YVpbwbo/XsOYzKLwjlaD6Uu+/McglQCKb1PFOIXWN3X1t4uIwKi
zcF8bJWQnAC5FQe8duaDhI/2RU2DYge3ACtPwBgch8BFL2CWVgSB+gKn4Uu4dFBtZQyrhAaxApBV
5bEsl9M84Z6CcKuxcQMQfBQ2JWnXL+tEqUDz1vqb0Q1fEQTbdSi0wDezJNkAxtfhbPUw3UDjdwPO
eKtBKh9zrW6SPMk4b2fVa3EEAlerd1kXy4eqY5Nga/llhiy1bU06rSpOTqYGy76W2EgtVlCtW3Ms
D3pf3BXp0X2WW9dhfOGZ0FgWxlAU1magCO1SJmlz0vsg/NFNO3nXoAhczRyxdFt2WHpENB+SYKpo
y7ktJg47C2dcXkbk8y1K81zrGetBQ7d58eULDqWQ33hqb5Z6Bxhy0rgAxn3UJxE+MTrqNGfilC+j
CerUzt+1RRsF+lfER5Ao9eQSErdF9ECHS7yiJjwQ8W7sy6WffS7rkJUlbGl8aVhUpCiCa1RFjb3X
smjZFpD9afHFE3Vvcula+Dbp0GfRRpuC+xKw1mdgsSTXqt1QHgH5kPCLzyZFK4PYwAnqQQMqOAXo
WYj0C0uzwJcT/UqS6NYLxJiQ/zsbty5p8dwbgyR99OgK9kHW9qdGK02m2UvV+9yvjGahUn5FM4tz
3ZJzIEtN/cRjba2aCfM26iUGu7Niu3kXBbRDLWvgyVRPrUB0uEwM1LspLI+lQe1mUA6tEXKHPwQn
II9L7QSVq8q2UKNrWUcVZRn9EFUh+REOmF/+a9Sjr45ia99WafwygDKlwkbeWAqtOE585nDzMBcr
9HaLlTTwbZhcKAA1xjIyBiy37Vjp1hmNhSOpwngPhzrwyV7s93heZH8aBvUNhfawlduCu0MUuRsS
RvMLZPkE52xGXDk3xxyumxuZOCFVvc99q26nvbLU505XlGtl9CQ1Zqm5ze3FehVR+1REEA2QodkL
CacMoBdLDtxaKg4lpdc21IrMl2W7WEMjh1IiBfoNHnq0tlkh3xS9fu3T3HBwKgRuD4UBxVfPgTMV
CZ/HhvSJaNIceq3mGoZJtjHIfkQNQDjNlCXtqa5Jc0NyHMxuA5l5BauDgCkAQp4a2nfLOrupLsin
137s3ms7yvZGGguQTbngQ168dWixqQoXeW0ThpQ5Fo6w8S6CvLO1lspPCMo4AEtR9lEcX7tBuSMX
yoDBeMpDrCbqLbWt6rGIEd6F6CxfOX7fC7wl2MIhrOiC2kZSiAqpsYuJztJ8BO8fPGDzRqY69MSs
l9e5rEziBnmtG42h6SSC9KLY4Ff6ociPOLR1l2IAUuZU3XTTYHiu6fPOACu2kpt7/4sC+TfTWAQu
yhQBl2DAKM+Mn/IBajZK2ehqTgyuqYehqXGAOWFtJPsiy6RNl2jLZl4YqrdzBZxZUxFwQsMKTuOI
BneFkSfwLbCiOwVUFYsnck2Z0jGacHqzwZDVhR8ACKqjVY3ptmjF6GnQUG50+UiqKTPuj/WY0xqx
XJqi+UFLqvAhLC3phiBOXy/IN/edjLUL+l/RkzuAVADR6VMrRfaH3Y/VQwwwBo7NSItsLzlElZmo
7Q73oJ9kCO9auYvw5Acpy5qsv0FT+2p1OyT4o0oHRgk13sIyFrlrQBzjxYJofQauxbTTDqcrAGkQ
WZaWbMmaKJ5odoe32ZrlSwB7a5/qleYxYc/PbSSS3VxShGT36EJOh3zdFsgIzbEoGb5OLzp9wYtd
xtG7paL4Zdtsenw0Wd1yxXihaLMdSDz9oSz7x1LpHpQmRQ06JNPelqf6A3HjsuOa6TeKXOlvcc8S
7Q6VPYdDOT1XfFheKuIEaDkaqjrYc/D9G+m5JpHJi402O+YJx25DH/0hIgoCa8bqnYEeGEx9WJfg
D/ZwEJjNyjTahRWlO800sRoB+MknxM2T3RFol6tEagUoP1qtFK90KBP2SIWIDXIrmnXHObyrZGs+
dlEDeoGdyWKonJ0hQBb0ieUK2ewebaZ+6Ijj3GJlZtqBl94lm6N3q1ALXLtQTtBKAi8yl6dKK2qv
gzLCKcU4IW66Mwf2+LM0pCkj3aiKdRxiEtfwyqwqnaQtXTeULfkRFz3rlbWp6sNzDDHRU6r7pSLs
CbYhmX+x1dfrAPfFY2mLB5KzcBz8K3VnkiQ3km3ZraTUHCGAQhXNpAZmsNbN+47kBOJ0J9H3PXb0
11EbqwNG1U+6kZ8uUSI1+JIpzGRGknCYafvevefixj+IiTMysmdnbTokrUYlMIQy8XELG1Dwi4F7
vabr3U1t2xDR4ljR3B8mN1uHRm2h6QyqmsiYNCV2xbyyC7VMWUTElqG/VLof7APU/Sufb2Il4t7a
x3VU72cbJGxaoctCX58f2M+7CzTs0+3s2tGtjzTzAugCd0/DrDlohOrIy+fHrCEiXJllxcFTPKiy
MTeujvDTSOxVU+jdg9vmKY2ESHuAQZnd6TqGNcjAPoX3Sn4Zkmle5/AEyXDztQtNigZTpW5F+8oJ
gusGw/kOq9wbzrDwArDlBAqaVDOoZ+Y3stpMzzeKBEMnBcJjmtVEn0cc2mDahMGGoqVLCibXWjmT
T5nYnfwknLl8SeeKXphDpdGjbtOQoGlVN3Vd0sXlGgTR0U6W7lskg70dJPg4KHx+1cl1oJuhqQ0I
OYvjDbYxAkqh3FZT3R91DtHrFlifRwKGu+bqmh9Tvemes7hekKKDddNALNilBgZJ3Vb+E1sy+c+m
lbzEpo/Ea0aYW6A/5CxfxBc69pN9r+NA0iKErJVj5rS5OwQQnIC5MII1PYWR3l/IwdJ3VLMMdBKz
dhyM+JI+br/JMdugesL0A8Q5JzQxIO4anrWOndrn823mEftkF3ymlhJsmxmXU2pQsUNn4GY30RgZ
dPPCDnlNU0+eZaqXOizJMh3IqKrGkjt0MZvOxnCZt1Fc5Z/IIZ0u9bJL9gJ/65q4gPZGjXl0OU05
M3XMkdznU76VZYh42lf9F1z0iOwNOMwgkJ3peoTi/kyU3rAl37t4kEQtiRWElPoyRc+39kn5uq4m
c9qxgSCZQuH3ZkHA81ct9AUP21vymQCa8a6JnTffFvMpG+fhIELKMqsSw9TOzgJnG5FKuREEDK2W
6/2lVdPnhbLQb7Ucxa8VaE5NPWeoiKv3c2cTm5p2S82UOpiwhlsVT9F9CDQb2W+hdnor56s2zK0I
FpZOLJMFBwmDHoC9em4vNOgod2E3jyc3wS+SAjCAc4nErHR7zK8aUTHbNmc3hAeGU5V7+3Yse3je
VrGo3mIskQtIp4ntGoHOnED8r0x2PmHSS7EQBnM/7cFACaPbJU47PBqIn3F0m6aGmceBGVB3oX+L
+XPaaG04I2RxlzJnQhoKe5KpAY/UWP+W2i61CQo61gH3nww9PO0lzq6iq9embpJYpQy1wSDQ3VOG
H6t944yIgJi+EOdjPd2JgGvtLDKy3skj5XIU1husXmjjCSZvvloZwCeOoZ3xojVt+GBNCcGa7DTD
4xI+QCmqcHbWNKYXlYEcUFcLHUzWI6foyqL4448KdTWBnjHilOllCFJx1Q2cN8UkOVFqznjvdHq6
yTADfSvgF73pkSH5MWzjCzpZbZk1/a3EsnLqmcQGF3fsB44Vqqeg4KYON8681iu7p6M+BgfL0iiP
d5KCsaETZUPcpLmLuxAnKggUUiWbW7hOyPYZndxT1bgyLcjOli++ZBZQhjLi0EF8c/7c9CNYy6Yr
1llFMFtbzSecc9xPiIGkzAjjn1S9PUfbb07UnbS4KddUjV6dGloaXzgmArs2bmacCAgCjQpB/zBv
wzghhp26G7wGgC1khtVbi/GIlb9HLDUR+QlXlNKC8yRHFvSRzZUzS4k8vziW0bJRpNqtKGlDcnh9
6C20J2hvg0D7jG+FkxMsvc9ZXL0FkH0oVjgGJ5AYprYU2fVExNSi3x3vOUZUK0kxk1692d5rDU7v
lVs46XrwE1RReGO2OPO58loJ9yorK7+3qZE+z3G0F4pF0zIpi4cdRZ0eDBNZzlHEtT83a7r+yniZ
KpYLLuZqx7J9P0rqESZ+TI9i2uXcVpwDdWDBBzggt1EPrS3Ba8ZI1j/VeTA+VaHZerVO9hoF83Bt
1VQ6am2ObuohLE+BUv6l5ZjWpjLkHTX0x4pe77bUtEc1KXXlOxWNfYLWmE8R/NXRuSF84AKL03hF
2cZhpHEXJRvrEkJt+tpKFsTOLseNHVNRwFnGNQi7x6EMuJGScaCv5Dj0m5a4iTsnTpwvhgGpdxAu
JzfM1gdcz80Xsxdoo30huGqTRHXAJnxvJoRJzFOC672uhq3ksrf350KjhDKJLS0T98bCk3ph2ZmP
jSyxr3PlLtT6vrnTVYfyrYyHu0IyKYfZMVahDNonP0b8wVUIJ2+yLLIyAUWTGQPVNZVhpgDZDK81
0pjElRDNXp+Al8KzHnZx2WDz7jCPkosgvzgGBdZiQgIxgC9bVUaufW0oCdxatkaEa8YA7lzKaIVe
NjcB6ItdA8jxEpD38BAYLlQmzD8oZc2IKtpkmVttrn6s52QKA0m8GZyw2+DkqfdgfNUDjahiV1Kw
O7amHe1b1yLKs1HqkBkUg/0iOQ0WDJ7RoSItC4IaDT3zT3U6zMeu5zCZ81rfZsdGj4dPG+asTXi8
HeGBNAJ3M5LwdjcWIeta3FlbLRr8R5TfVGpjwInzFKJ2MeZ6eLARhyKSAoF60aRmy12iZyb0k4Gy
6geWz5fqEoLjpLPRDUiGSE2aUE4b+poTsoXqLS4tznZavRI0ay5pglF0IfnpKk2UCDZlhIQ6KJrP
dmsWt2wkpCaODvE4DrvKRo5UkaARUuZuOvtGNx0WB2wIOVGbbgyEuLwEmk8tTu+upEjufVBNN6rx
jQsKEj6hS4AyQFwV0RV1XUIxqy56aMsJyy+scxYxDQy96VSQBDqq67jTooeob+87P82ui8htr3gR
zkeN4XPWTsceRoKiuglDoWDXn4pdT+bzym3T4rIvMdWiN+IGT5/q0umz/MZtHfkiQo2KJyWP8S4m
fRtsrAOjBGPXnphZ+0TXBWOi00EKxgH9VZu6lzypkiXYOKyfKEzFAZhlK7xuLZRZauG+lSVbIZ4g
RU+uADWQzKBvuTe53qyDB6wFBOGU4i+JxUN8i1sUyUbASWjvVOIW5sTwWmXE60y9q1E9qz+5gsvI
SlcVIYhd85Xg2+HA9W6iGMkhyXbTW2xpN4T8FJdCcdoHSIjiCvwyCa7mPI0bgf0N0RkPonhT10CN
ccoOM1LsfMHosvn5ZXlLUzm7i6uA87+bSPOBi70lT3lWWM9TbPt1tK6CPi/WDdumgbZoVNFagKhr
X7O2o6KiiYEejKNiGwSG7bbqU151kFExi8mK0PS05IIla6KmVBeJV+zmLk3aVuCll73BuTD0xR0w
O1F7XWYPwXYsDGKUR9WjvHUj1eorWhmgxUWKvzcYhHnXtFVabBs49Y9FzQ5PpbKovHGc8hs6cfm2
GK3gqNEGCw5RlUctcpvGmjyCVZwvncQqh7Bw4Pd5BwOSvYfMKb7o564NkJfOmnOkOtbdsmRSXzAc
FHlaJioUO1V6r01N+Gor97YvZ/vrRHNoI8KBDIjcucH7Sh0STHzqNfQ67qLMMgcmgT+djGIGKpIb
jfmgCUGSyExU46FMa9mdVOoX3wrSPG71XjHre25sw0HzbXVbJ4H8FIWDqR+6uIwJom9SNEPkRSBx
TB2yzGa36K/k0IczlrSwch8S6dRUdYCUqRdTagigBgKYmo10scWT20NbgfWX62s6mnyI4Cyp7Fit
TMqrJmw1KlI4wO7BcgMgim2p94+h29TaIW1lEL62muy4pGmMHgJLJq4oAJJFH8h4b0k+19kU/XU/
BdGO/BeKN0bf5J8nNq+tlSSIybJWodQroN0hDOgicPsRueUEefUPkaWpLR+YuGg1vUYfBqrESsWb
HFjQlyVR1aRicO+r9g5euivFVeEwtkP3lSMvIU1mvXSZm9SDNNtCIQyRS6mkhhdDtbiYByidlSTn
OCKooBYyW+u9OX132QjuM+ESh4OswHqEByZvMdnhx4A78zAPg/OsE3G2cbUIANiQ0MklAy08AbKB
9EC/+rVQJewRIPusXJ057KaKVi2td0U6Ahiik6W7DlWvisovTndKQHY/mG99U2X7vqI5lQzNs+w7
FlOzOqqiwhDfZE310I4kEONgJ7MyTHWvaZbjFQjBz0UxvgQEz19ElkESdAw6P0wc0BQ+lLJVFHDa
ZYUmuSjksCnilpJwPVhH3e+dXZUzZYeeU2/GKFo7GPBvCewV+1CzikvwhwxhjdQZiAxt7lkGsgXB
yeAyYlYeMtt4TsdQfMGmbXyNAcdt8dmGD2M/WVdujX6tdOmlVDmRPT3BzHt7jpMHO+nnA72Ze47d
AjE86Ys7NAl8xaR7XOJLpovV9VAUzMh09ox++74jJuzRQph66xSd9YwVmm02gp/sdVqJiTro0TBE
JFusWaL0K1QzJjaoon92yiZ5CAj8uNTF2HvIHopL0zIfWZHEwwLPPHYEGqAna7mzClKC6BmaS9ph
vESXihY79lKeni1V4K3qjvpg2/daSgzz1MNCrfS3cQoG0F8RRQeDausx12dYjKZyaS9GxkYVMM/g
aBK3mQQ5qhAKcRVdt5Vu6GR2wv1NHNvZN7oVHhKM89y4zcrazixe65FF9ykZ/Hnb2vjKA7yby+IY
rJzeEncEWRVr8s+Kh8k2bYA0PbYEjjbLpEvSq6pADGBZYQmbyGR6BUCZWS1NcuSwWV/WRiU2FJa+
kgtvcQzFL79OHVLtg7anuTvhDSgy1eyZXmJPq1pBJOIQnzIQiZabnbvJ8d0NXA7AjhbWK7PrnsI0
jb63xWg4iFKJn3L7USwu4OLrSOD3/cASgJzPNR76vO2/o1MYv1duYe8zDdADLb47aXYVyA5/PGmC
aUbqz10gjJvY7siXd/0Nu4LO8c9MD4nvIndE2+iICsUhPwOkFPiJ17SiKk9T6E9MzUxWi5v1Lo4n
3Dnp+Dol4UtvmxTdoMhBE02TB4voRCxnTXVD3bIftmXN4cJvjFPg4NLeSPJgLtxxREVcycLcLlXY
lWbTYo3YP/e1yIEa9XZDN3ikFzCOkAB1CTopMYvwIgniT04YhsYaiUj7lBQplWeZqAeGBnLESiZg
aC1rT9oqPq2+4kfqZ/vUoR+j6KfE1slnBPAZmk5dnyFp9pkJsLhyYevBPnUvXemaN1UW7yD31t5k
6sMLo17zZk5o93HRJ5vWRXESkhdF8iYsflhWsD66Vr6M9Az2lrmQeXpAtPi08/I+0JLwnlbR8KCo
0R+ixkdw3/acEKoEx4sCmYU5LcrFc0ErgYgE95Pe+NbR9l15URe9xMochN+oflCPDYnCMNZsQjnN
lWJQ4VshM6wRfpTN+cmBwLlrk/pQGMxZzPQyuR61YG5OqHCsbRDhfN82EdZvqP0xbmlsaowy2lXN
XN0zWvzPbQv0fBW2oXldd1ZLOU8KGveaGQJ4o3m8d2dhH4yF45po0tpr1hyvSzNuT5YVddFTBnbq
qM8B/hqnVruEKKxN4wr8Ym1bX8JoUf6upt0ywf/Rc+NIklcoSZgqh6ACZCmxWNIwjYkiFmCOjnOF
cmNLhwQZuGXPJ3LiUDrDBKxhRsyWGX2OdarZuAW1MRp2LXFn7ffM6bD8+QbqptUwpVV8S2iwaPEJ
VurBLlDleUDpO8BIPZca/Uli9XZuDZtsjJMGtoGbOs3dPtq4GdDymbIVOQnHIhiV9jCYsJMvuwTV
0YXMTEiZ2OTxK9RJmLVf20lI7RotWRrc0sodoCFUUravk3T7BBlYpGnZp1mrfFwVhgPkEWU3dXkd
WhA5YHb44pa6kXwPwXgBPCS5zWM+zXvFCfbYqWrOVlNJWUP2VeZZpKpe5WKc17qD8jqiuHxPPQbK
t4G08IJgselKZ87vQ6epw8PkEwPhtQbqmdEtg41RZUQAd6je+0h3vU6X/n2L+Dcn/xhPB/GrRnKK
aZV/p5ZUf7GtyXxRmkptimfCSrw8nsZvVCimt7kcjGOL3fqlN8zWPg5ZUaY3xcRla5uT3SyPY0FK
O+prJd7KKNTWZYExwUYZRcvGbxFz+okGPkIN03cr5Lo0SgmBfJxIYFsRBjAQ0kFFgUMyAE5z1ZnU
TFYajIpvxUz76ZC0oAU3CfsbUctiPmicRvaubPn/uq7twyG3q2Vjd2F8xJ6whTvuHJs739aCojit
SIyDwrjiLuuHe5Lb6/5aploDDLDpI0MA9bKWHJM+hU7+HNUNBE/UCapM3lCChpTY6IJaU/+saQP8
Dcq0aDnra86LMadEBUgpoRfrinYjie9KvrZt1nR77pKRireO03Z3UpREfCI21BUKflQjAQ2AsANj
wccURsVuCsb02a5F43ht2Y2NZ9v+cEWBeyD+3M7JL70LzbqFpRJ8oa3Qf84L4t1ByizpuaZLTWny
DDKOmnBTTDILnlkq0+S5abiK6bps0j05Y/VCHSx8Qmt716DKkGsQuVd6Cj2VG4hpBu2mdwo+nJi4
y+QBRZHZ4hso/V67+R+LLvn/gzj7v1vyhzKwtP7XEu37lyhv/7V6qdvwf/1H+i2bftZq//izf2u1
NUv8ZZOu4MAyor2J8hoH7d9i7eUfOYh+TUcK24Ylsmiy/49a27D/coWgS4KWgr7zosn+v3Jt/hFn
ImHzR4WANqyrfyLXNhdawb8NvAp8vKUbhlCgEmxbCvPMyOu3ASqFZBD4pJRY6gVADFusqH38aFb5
Tg+wXbb2N5LJH6wIQCbhzdqmrsej3cH7agXnhZNTO+5WTu4ngnxsUDHmAXURWsuufWr1MlgzMGET
rIrYEFwmG9cTBGesagMzmT3aFcaqkQxxVXye9Ertat0+Wr3K/h9Cav44CH9On/mf1/23uu3qb/8i
p6b517bL317aqMj/O3gLLIbRfz1wL1/St6j/9j62Zvkjf49XG+SGYmwpne6jSRPhP5kbtvgLZIaF
UWDhctFV+Le3wP4LubUpySo3yZkRrMX/OVo1/S8QHYo8G0tJ/iDrr/tPxut7v7ktgatKnsKwd23H
cSU/+M++82gap8hqWt3jwOxadwXXijUiSlB7KU4Yu66jC8M9/fQB/Ya48X6K8EzHMDEy0LVxKGIJ
eT5FCBvIES0j7qjyxDOIiMXdyibx56fYv32MVEo3bC6MlnHG9zD8EircEOreEvkgbHNj+nvAoiNU
CqhI0ecieU7SfYnCNz1W86Zy1xEIvYTW82oKDtUjfmmNmZNelRo5kmuIsC3GQPxS3BMkXcf1XHJY
oDrkcdXlIkZWZ2pskLo4J+MKoIJdbIb+YlGf1ysLG1qI+3kdvyRv5gtkEHDFGmn2UMtwWkA8eJ1e
qwGrgUdTQeKAt4QXzRe2ewIgN0N0HQeuD+Q8buye2p/n/z2bmYPBt+I338kv44DvRNj0kR0gMFKJ
hYLwE39gqDmUGj3joBK0VPWEzPcBDBdwyLuE1M+1moNxPc3W7Z+/pN99R9I2XAS2tmVJ8+yxaV6C
HQp4LJTTcctllzKW25QfMBzM97yBv0ecLQQvBqhm8dC8f7u+EcR9SZrNoQ27zKtsT+a7sLkc3ALP
JGSwVQlJ1qpfsvypSa8MdZ0VC6F56zD8J4wY63FVy4OBdBt+1k3tPpPbsc71a1scDZvb23VEKDtR
kIdx+DyZj1ZGtbf/HHRXY/K1zz+YP799HUd3LMlHJ5ZZ9P516im0x8wGfRk4a8O6RrQEyyXehsFp
mHTcqSAC4gVAkK4xe3ojKXVquIkVv2Uko7V1dsQbZ/o2rC7S+UVF37Xw0FfSS20gsA2lkVNaN5ty
OCTVJuw8O75ypaeIJ0EMTU/01urQWHL86g5/Hg1nRqcfC4Nj2TprIYPQcM4WBvxGPk4Da/ZIgOXK
Xc1b+lIjNQ0fWFfXM1sq+cG4NxaMx7/367+Hhkvz11Us0jAGzz5LU5GwlQtFpJyEABG9pFHiX4VK
IrovOfxVSAWjpNsX0KYxBJjhzplt78+vvQzysx9Bkh1mWUrBp5fnC1VBodyuc2v0oPRSVhQns6k3
ILJeCWzVd//8WY5N0wkvG9PdPXtdqdmdjnBv9pwItR6BP7pj2+gGC9R+g95v//y05W87fzMX9Qgb
FXRAQ1+m/0+rylQSDSUUDxKteQKQjYUAgeMqEwoQRlo/EXK0jgkJcmLngyn/m4WF/dOWrmEpNll1
tq+NI4ndVUviDwU3aBGyjXdTbwUf7DG/eQobu2sxDw3dwPX3/v2Qc4pc8o5eyLFv1eUVXSlpTh+M
j+WkfP4xKt0mW07B4LL1HzvdTx9jEplFbnbIL7C8bBx6pcjfwo3ZGcAJ6CyBFb/OtQRR74hsQmuH
Dxbp3+wNnMBtKVk4JceV5Z//9PjZHSjPI4zzKLUsaoiXqkXhpU89zohmmo6BijxG8AdP/c1ioAxO
BwaAMZ56fjKh1IvKMg1mBKhjsguFQSPGxX8BTwg1B70Gv1z9ebT+9omsqrbOVQEH57JU/PSeiVEl
AZE3sxcXNPgk7WIKEz7W8zkz1qVGx5g86+CDL/c3k/8HeU0tJk/+tfxQPz209DPcZP04eZlxrWqo
LYEFwqp3i+8T4Sx/fsHfPgsh+jLvmYwL/+3nZ/lyCLUk4Vl05raEKWubYgSAZcVwcibN+GAK/u5p
PEnntqYLVpuzj9NvI8oGDBAv6R77SQxIKQqaexOt9Rm79Z9f7Xcz0VI4MIXFv1lI37+aqQcjTWsu
+yJCry2w44EDQoj156f8+kpCN20DRh29KeR1Z0fKLpiHQIem7WEElxQ4vvR98nUioIWLYPTBzvTL
2gmlj6h1VzpKWpLd6f0bgWn3S2alThZy9FjXsb8jwhDcSaI/TY2Lq6xPvMYYSGpQ/QffnLGch96t
2zzbovzNFZbjEivb+2eHE55femXLASN6nWt4yzFm4xH1r0c8LLaPCp8PhAw0xVtMyeFWJ2KwJ3/5
gwH7y4zk53B1ZQtFBgQn07Nv1R9RxzdDTTr43L4JZsem1OVu8pNdIlCGRhpNxz9/w799dY6jHASI
GcW8ffYVx5UzZ2NPfI1JJM1qkZgNlXsbxzl2p05dhqTnCRGotVtRbu9c+T3vXWqdgFU/+EGWB519
BzggFJc/SOlwqc/2Fp0YDsO28WFQ8yPaPmsXX6d21OMKvbGjrpfK2Cp1TGfr6mCzxkHb9LpDLHZ4
pck+/ODM+csewH2TOyKtflOXLMdnewDgQDrhRjwjJaQAkYThshivKzCm1VBbWKzCY1aG3//8Gchf
ZrVLf8MVZM1xN+CyezYORWAR8BM5k6eT5Nll33vuB0HwqSi/MWUgcKgVXiAflkK4IajTnZ8y60om
V3rzJe2fuu4gtC8haLElZqxc3UYL1mzYByCOCbuz8x0OjUR9w8wB90XCaErv/RB/1KYUhyJ4iqfP
fUhJ/XZILsfm+s+vZvxY/t5/vxx0l3MfZSfOzupsoM2aZcR4yNht6r3UjxqXT1u9Tc5Nhkqhbj5X
OaJ169qfHor0wne4tD7A50G7kIXcYNRVPTwZ6OuD6laiwInaT1a3a+1PTrnPudUWO8znk7utqh3q
IdgUvUcaOKZWwu+CTUV05rCp20PRbNWw9eNDap4icZt3t1rwJtLLXlyY5UuRX0JO+zwme5NyrOV1
1q1pQPrwzE/j51RsCcLsw/s0vULQpboTTA1Lwd5Q4acx+tTP2ExoLt/P8mCCbIoI3cPzycK1me4W
W8K80geE8C1auJuWfBf45tVjAXqcnmb+MLzGOKWiu9wngmFH9pBPAfvRprOv34TzFadxHHH0NpuZ
bEgPvTO3bGVeYGtwFJ5d6Fd0S4ZH27+vurVjn+x+x+lFcw7LSRSZTGVfIIQlXbP/jEF1xFeEtq8F
iOjByzwpf21117rYZglkFHKiV5l2xM0X49I3bkI/2UbtYe6/ZuHXMd9M9gpRkj7vZb21M3gtUGUM
SO6O+aJbl9UhQQCMh7nf+OMF6FBDQUo8jIsB4B+vl4wpmzlPZUnXufG+X7cdNqcshzvvhYVJB9mA
RlMH8SYgM76PU2JDWNY/2BJ/N0Utjr/KoaIjHePsQoFqv6B6uRzx+S/rrKdr56S4tj6YLj+KQufT
hYOZDv+CjcmgSvvu7LIog+ghEPw29NeICHEFW4JQqoXvMr+C93T0L2X9MHV3o3wz5bcG32YPFg2T
ptAPYeNhGcqRUGA87b3O2WBDbaONcnfD4l8I10bjWc6nGNd/3m36/lN4u/R777SLrAGatCLT8pY7
ixSrjlMgqKvgaF9mOECsbXjRXrbKw45d8JdXa3eHzOequhdUZNO1BY4o8ggaKW6pKBREIxu74KpP
T2W3z8ytm60OwMbyfJW+9u2DE91T7QULOG8DfUPvGawTPnImPY2j1VQhrojSta6ey/kVf6HyLxpo
Nr3nTFcRbrQGL9qnur4qw70w8Ad4Y39PQcCxV0TrteOum71+uCTGYyb7CrNvtZXOsWk+oz9ob/35
uUgfMzmuJLOsN744UADabDi2pDD0MEUt7QX3hCxJ5aMahqa2rm767Fh0e5uW/fT252/8l6MWV0Ya
MJQ4WCKX/3z/fbdFm9oVrkNvsOLKU1H/qmogcJqSF7OPCuKfP80w2GOAvDhcOc5Gl7By2Teo32Cv
A6CQFPGGCoATOVmGl+N3//PTfr3QUfGlFOW4wFyYse7Z0bhOmqWrNE2YTR3kIhmWjsBEA48iGqcZ
I89K7BHPHwk3jXGP9kV9sP0sn97ZbOKUzFFWGQ6f74+qyE+3jtgui7BLeN+RCLR1kkboKoXbfDBr
f/MdCjAswsLwsXyoZ1ucIEHVlAhivcxWpGXX9uKlw79j+HQOCZL54GP99YyyPIsyDiZnRcnh7MQU
V4WbdX2FCbGw0AZqR1enwMU9BHJd7vk5in/bCcsP1tzzlyT3QFLLpiBPPR4p0PmaW/okRmPq9Mx8
+FwWA8Zn51LMX6sm0j54wfMrAY/iMYITscmBGJvZ+zkRE7AR4DOg4Gy43SU7X5kgTbIq93ERKQj/
2Ee1Z5vRtP3zeD0/hi/1eodXo2pPG5mf4v1zSdIyBeroBlcXi2CVdSRYEG1E/xXKgT0QeqfZHzzy
lyniGGxk9Ooo2NoWl/KzKWKGOkiTnszlUpVIALT6EsucZw+EsnRasiGEeZXEQnApqgBgz8Y/HLo8
3uXy41Bx4eDJFez9K0dEFBZa4haei3eLSFjMIwUnmnqiCtDO7t2fP+Bfx5Ci2cP+SRmJY+75vi1M
ZeFYgNBILGG30ZE6k12PgBvo0wZRwvzBnv3L98lfyBwhHoTyMb2ks5fD8NzOHC+hYzpjvWgLmI6o
qL0KD826LrvvSVZEH4zdH/Wan5ccR5gcSKgEcDQHmqXOBhHuSM0gMTvzCudmjrZuggxpaXU+2hX8
wFpb6SXnONRvNcI2F0wgWrPsxG9oss/DlyTZzhpoPmCUX8L+EYkI3otthCZGlaeuuOTXqYg3g/tY
RcT3wrTk/+uWN53xyN+BJYm/QIGE4MRLMix/VCPxzfBPc/H4D79L3tN2qA5wDFvqyWfvSUKHVJOT
5GSN1ff+UGvrqpT4JkfgjMoqzQ8G6i9rAoUVBs3S23BdygVnZYJxKCdrJKQDgQuXM/SHbOsukuJS
bNI0/T6bRLQ2enTT5/Lmzy/62ycbPJ4jp7nUsN5PkdlAINoWVUQoWPItHI1hY5P/TFxXqO0IE9iS
b0FOHTpx94MH/zJbllemSkcZmy1birOloRNR0phVHNE61HeTHmC4jGyuQBMN9DL7qMb7S4eARv7y
uRpyKYhQCD2bLakC6K/aecQc3izJNx4hJdY+a4j1GqzpivS7be72+RXdq8Cz0qbwsHZ+MHt+1Kvf
zx5aFTQpKQHzs9Ahef9hm6WtxqweCQREdZOBAdM1dKqPRs8ZUUCVl9FGR3W7143goddoadL2jA4S
4GWeHhjwMzFCvp6gft5MCbI+AGwCiyq2KWSPTJD8PqRdREyKbt241YHrNrdDzN2d4SNaQj4Vb/3q
hY4IHFgmE78yCQ1IJ+Tj9tDO5vRpiLYtNkPOISuz5GEnn78aNBy4mg/G/O++ErV8+6wjdA4p8L//
NPrYcIjtVj214avIGNGwqqy9SLke4Dkz1kOuryBxKK8O1G3RNtjKVBh+8JWcnzaW+w5nKDr7Omw+
yHnvfwbdVxFuNw7oRp9qqxlk2ugAWO2fkGAEmKgB5Aba9s9T7teRzyasHCV+NGtZR98/M3WQ9LV1
1XlzO3tdB8wWrxloDUmxQuof7BJ0Fvjr3g06kwIUFVx0CzyWDer944a8w1+rDa2n35qvxR1ri/4E
X8eaNklwi9PGnzb8VnvNMSLRY6y9ojv1lGKa1Ujyd4KCbaU/zhfkHOWekXkZjCj1xq/d+Ny51wi+
4mrnGOA+WxZsHKfmy2LlZwhpa6E8Vx7IasDHmiJmEXfF9HkEK0s+EVamgkalts70NdcVfkXKjA8O
a3jcrQjNaTIvDj1Ef5WiJrBBh0MakZN7drdf3KaEPJh7Ldo1FBjCLfgFRDJ+vDZBaXEW9vH7rPIb
83q+abH0xqv0wX6GJY0sIIR3re2NfA8125U7GbzlDobWHQXh+crlotWvaUpQahL3VuAV1h5rdOpe
lWpbE20Ur1sCcPRD2WxbY5frAB+uwKcS0VS52MZ2/I/AP0B0zGI3tQd4iwu7ddjGX5r42gyOYJWj
FQTl8CSuxk/DdwJev4iddsq/AfPrE7UJ1DX0omE6FWaL5n2bQIydXoGnlMlrlN1mmJYBZ98ggQyM
I8pHVEkkmrlv4eX8wQr9y9awDJyFSenqnFhpjb0fOFpqoLXzZwZOQ3hfbHYOtQ7MglWKayGCzjQD
elxHtgg8CGbW4c+z5Nez44/HI/pYOg8oXJZx/dPtJlLFiB3aaD2l55uC6DRYEt4w9TsN6zTflqLB
0mMxRUJO177Psn96JeD5Fv15KjG2dKigv3++0bgYjeuAoUbyfBaGLYrn7h5bPrWKfPzgYb+sQxzJ
Kb8o9iZ9WY7O1gSS7+zWbvCCxrIO9s3kX1I235YYTFfmlL4ELYMhnqr+g9VBLJe3s8WB56LgcdgX
Herz718yS6KqxvjRelmMstnoUarJHMU09E65Y9XOLiJlLsIEY01Tf7xuU9K0NWSlaxqXs5dxTNsU
aXhBCEXj5Z34ho7bOXJuE0QiqJ603kij6he1/rpdiMV/HiO/fmocIRicy+Fe6iif3v/0eOZEr7lk
lvRadVGrDsMgSuKBM2PXpItBvnge4g8u3cs38f4T45kC9Nuib0AgeLZr4Q92GmiGFce0CtayGneW
1R37SlzQXdFYVrOPNFC/7Bcmwob/zd6ZbMeJbYv2X26fM6iLxutERUSotGW56jBkW2ZTw6bm6+/E
J2+mhRWKkdF+XQ0bAtjl2mvNSYTZ0zVyezlEePmUHQpRAhvkKRGOaI6p8i2FvOb2rXLbj9WHf/tG
5wMacrvmZqh56qIdRkXR1U4ki43CXORXKjEyeDeMMwgDnHaTh553ZFmcn5kS/3yptD1VYwbWXZsA
5GJP7EVzkWxeUISsdxVFm/WWHBjVTwN9BPgALDBGiff2k/65/DBoMHMkkvNpzgPduWv8Nr7kVq1B
QEqKjTZ0kMUbYn89p18re2qDQ66T297YKba1cvZKtnoF1qoX605L/vUwC194Tp1im+qZ+nIf1yId
tpPKwNaa6GSZUuiMfxrkZpStg6qHK0cTHmzY3Nb07u1X8GfDennnxVunzrN14ChxZ2fjDG6w7RCF
U/xrOdswPvO6/5xMXt5r0W1KosIOw1m2qSvl6+iy1RetQW5iuDKa26m5NvW42mmWKc7c1/yju3Jf
hlWGAk57ScN8+ZWziELzshWE5sD6rtuxpvJVycMza9nX3iTLerYYTBSkKi66aDhZcagIPd9QmD6b
aWwKb3pohGFE1as4lwHwStP1TFJ/aLikR9NP9ZcPFVOK4E0FNfvxkH6P7OQnRS9Un2nBTc/MUQTV
tmBNLVLHOXAeGO45oDy83XT0P1eV80+wGAANkrFJN3z5E0LJESKTIxSb7msp5iA3ZQMcpsf5NbX8
UGBkF10V0BxXjak9maNCjT/heSh1uNQp47iGSgpK1tCLrZZ1zxPbmp0764+FQs4/gM9/PcHye2EY
0c7YefHWXv7e1rBiQyNVdSNi5a7sYO2GZrmzZbJJ7XFHoKpHK4YX7O3X9Ee7MDn0JRhEgixxcMte
LKFcJaC4r46TzVwCvgOP+VXph7VnOp8MPOqX3AzOCQB0NvKEaF4+YhG41DLWIgEEIWePcMJBQ6J9
aUtIiBym/tsnI2cRcjp7N9rfH+m/5BKpvRScQgAF/SYrVPGl6/lUZ29yDdTnv7/ZnAXGUtSYw+2L
JwvqlrJjapk3RC5R+tq+FZjdCqpKthoi++fbN/tjLqIizCG0z3KM6dZcdq5RGUg0o0R7A3+VmFOM
/qHy3Ke5dlfLnO6QCdI13r6ldu6ei7lIgTrndBHBEDeo3BWYEL8oUTQkeat+bmvkENPA2TKWjkSz
hzWyYUTGundMWLmvc1glE3sze1DMKydwwaUYzvHtH/jHQot3wgk+YRpOcSiNWCwThxHeAdFIGCOl
q+B8MtI7vflWFQEQ4xYJaiLu3bQvzwwyr96VoLxGCgf3X8am7MIBXei66JkaFA5psiFKk/gslSvQ
MPB3RvlRUx7eftJfWTH/rO9cYkOGDZNrzvef2/Uy4UlNgU16FTcN7ACVT3rVgJ3aV3HnbOnnj9RZ
avtRgQjXetqPOmk/j+Z0JQSEMKWfyhnk9ARDOjjzKuYJZPmroAiwPCBQRwtfDCTwpWUfKCImHmnf
GF5221QBLJc6jA8lu1vP+CKi8DqCgXjmy2tz33pxZ524OWH0WYRAic0yhi7y0Gw5A6I7RM0+hpqA
AHPcyypNd0DfdV8lSbm2SPANtDDajoPYRkBGi0NuSfk17KePZ77Py4mH78MK0SNyMk/opDJa85v6
bdk2xErvqPDKNyB37I1RYYdxN0royK1XE2cPi8KfGu8zmTAoauGlnumqL3vqX7cnXGRSbMH6eJnQ
GAUtppWY23c1WQaUxX9QQL1OinpPqSdV+Z0ynLnjy17wf3dkf2ZxiGr8sUUrB/iPHCbEFFro4brM
veEOjc9UuGAYxWjsqw4GDySI/465/7+I7X+oOPutzW2emqe/TLu3T9nz//sfaoGewMU//V679uu/
/OMZIXRtsJIgn89z5zPt/5aued5/mOzJfOfIiTHkVzDxr8o15z+/TmkJZMA+9zRtzg7/SzSi/sdl
dNPmIiL0JPPS5F8JePWX/fW/Al4qgZYpHHnniHRKAuMA8iTCTAD8ZwUgOnvvjC3SXQ9cPmkWuvLJ
HjokYhLCEYcuVXKYQld7N0xKAcWykdC9gESmPVRT8F8ZLGDRNPoNWYzuU9nW/UGocIK2gZvl61Gb
cVVmHzURwHPwG7+99vv/jjG/O31/paP9M/T88yiL2cbLaioAAWkBP2Gluxrh+j/XDm6HVWAp5kAo
cE7UtKGBoBMyaus6lCUi38CFLEViU1s+w+hyP04ZAZtVWw2xC36y4bg6hxB/A3Ze/9IrrntL0aj7
lW+d+iIyUDwZ5ZA9uUCR0TJ1WfVl7Bt31zqq8qntXPN6glt1ZnR9Oaz/84TzKPPbINb3DTR2K7YO
mAJSZ2XiO/iumzlB0DjWlW+xUaSfrGlyCOCHnkuuPcUF/ZlxZd7dvfZ2FyvhwcqbqneL6YD+Xbln
1ax9qbw6+NwNFeaptz/hy/XvP8833/u35wuUcrDsup9oXMbw3THwHkZSUR+c0RLgx6MhPbMB+3Vc
9NrTzN3htzvlMSflcWdiO+Dt/XRQdKADlOpjI3V33hM5476MW/a4wNoVLHWec5d4QwC4QIbqo+tV
KgcgrfuNcucOylJCsNptTLIiZakTc1CIfW5N6Ms/NEhb18GQJsWZd3Sqwy7WfIUqoJzBrPKnyPJz
bzoigjijhT11af3lS2llL/VgnBp/JH4QinyvJeWZlnvq0ouFSNJIKER92/iBXt1pqnivtuem2FOX
XgR8PVEZsTAqfnWdkJlcbYyCQfrvos5XRpQTV1YXawbHHEOgw1yZHJmdmJAJ5PLMFuXUpZdjlZ2S
9ZQVja+jztMNcChqu7nsVy8GiUQf9MnB9oZFWkU0HVO1MZ7pNqd+9WIMyPIsyoib1L5XGe+EHj/L
wLzwhSy6PqTdZsoLsOyF630rUsBednXz9guZL/FKX19uA/Ohd02wZTQQtDSQRScH2qae1h+GKg9/
vn2PU29m0SuHlnhhkHGPRnRwUCyz8p4Mr88u/KaLnpnGEKB7j5aYjR7CXDgg5KgB7bnsxy86Z+65
qaklSQN9EJy0C74Dl81ll150zjo1sxpQHmv9gYKCEH/RZFYPl1ybEqmXw1Vt91JLB/YRjl4/ZKVF
scS5GrbXP+cfi2eXmHLfgXfz4dBvCop+a0WeedlzN/yzNRIxePmrJyWCEdRkDCqk4H0KskTbBzLx
PqYd9HEntOL3IeC1Mxn8p55j0WElxMJETPSqPpOY2kOY0OfO409detFhTUhyoR6GvCI2S3nPsY84
mzZ04hXNt/xtcgZcBBrEk7UvkD27iFCxbF7WZBbdNCsDUwdlUvtE9sEpdJ8pKDpz0PP62sVZpv6M
wgwctylr3xGxtTNMC/xJEeSHyMOB7UDd3l/2CIvOGusdNqMiYAwGZgL6BBZc6yjDmdZ56qsu+qvI
ezuDys+8VAEyDp77/C/Kycli8xNXXh66BR4YrJE0U7/SJYD2YPiUYRS6aFEEzOBliynzKM2qhpeS
6va6jEs/Nc8lJZ763Yv+iuAvF1pZ1b60VIkIyPTAJaA0uehrLo8FtVYYI0mBtW9P7hWsfj/FNnTZ
pRcddCigTACApKFY2O5tuzjKAgrdZRef39ZvXVT0bToWZNf4qtetXbvdjCD1L7v0oo/WoQj7rmtn
W2/20avMbyViicsuvZhGq9rSc3h4ta9TYp647lrq586WTzWTRbeE1lmAVOdDJpAdSiQvo7277Ecv
umSRWrkQNWOWmxsHMg+29fj+zJXn7vHKXLQ8f1Iy1xjygrbdGY5BbmbAwoh17rrvRfpOHQ3vurbJ
KFxHXcWJWyJi806juGLvNKGKH2rskhbyaGh9bt3B/SIyG3c3ZNJN4mnOfQG0Ge9vVDpPSDWU9xF0
1r0y2PGjiiAJ/urMrIVlPGhed5gMQHUhqc87WSUpxVmV2Jci6tVVpGrZj5mquauTcdz3OmUggwL+
WCGy7K7QTaKCqeP2OUotYJi9W5OhHJe682GwkYrjP1HfK6NdNJSNKM17HbIs0uXC7i9a4ZD9+bIn
qB1yPI/MQB/EKxh/dDnSvqy5Oouhp840UGAAev3Sc9/jaX0/V1qe+fQnvvxiYQCbXuHknOYaRIdE
Tzd2kW4uu/Ji2LHTMGhK6HT+VFJZbEXtNzRlF77rxaijlUVGcURa+3GSI1eok3rlBe3DZT/cePkh
HVwFEyiy2jeK4Kowo2OhB5fN2c5i3JlKOLlZntNGWs7xapOikkSDvHjZD18MPYLUmbwV9GIUE9vY
Hq+m+hwh5sSotqyqqJmVPOJ+fMyW1D+gOHo4XDasLdkbwkgGKJZICrHubQcs8H16bnJa5IL9XxyJ
TP6Xn1LpvK4yVLX2B28UT3AJ8RaZIw6nKfA+pIwFFDdNbnerIbA6IjHpVoYaVJd1reUR90zDnNou
ZrwWWn+lGhMFZxhoL5sdl1XROBRy0yG+ybLb21jDdY8i76JmtKy3Zc4VY9FofBDAeAVVYl5oXPit
F/02anvUqxnNSDOjD/AvMcRH/YUvZNFtEW8mbYpggGsrd4hZ/Ywk7MveyKLbJqMthzgoSKPW5X1a
dFtFMrdcdu1FpyWDXGrW/LMHMpcqEjyr58suvFguuI42TY2FTFqD09HoGZKNc/3qxGiwPEMruzzn
TJ1L4yOoQuQpVX1mCJunnVcWItaiw2oaEEkadjOfSCGSsDkttsYavoBjDHelkYaX7YeX+ZIcUU+W
qPii4LwNUkC7d27MOejbb/7XUf9rT7GYVHUlL9u0Cumb02RvqeKbtsRWAuJ7EXrAssnWejmqR5lL
5zh0A1oEy0ypgLbVn6ZX2ZdNNkv6TTlgOx6N7FeHuBFqnoLJPfuMp5rAsicbZdkXQIT8CRPukDX3
pSbObKB/FTy99voWPTlMWkleBfNY0yeQygkCprcFTPA1dNpgF3F6hl4Pz/2WHAdOjnqYxMialIMb
1d5DZXfyCzi7/FiVXr2BS+TdO8posZblVUAfxzcKlX47maF+XShWf5U5Mjjz5U+8lV+Ha7/thqZc
6eO87aSvlZl6tCYt2Fhe7Wzeblenrr54LxKNF1ZxbGpg7NeQP9ZWr54ZmOdF2SuvfFl7pvWt7o2l
i4dUKdwHc6ibI74n4wkvw7n6xRO/nmPKFztFhNF65WR8VWpqNyz1Mfee63CnLr0YQ9MiBoUEK8g3
cOOM3leOAS77oNZiEB0jkTQ2wjesvlituhFwu940Z+LRJ372MjFXCxVeg5OwVaxtwAH5g+mCWr+o
rZiLgRR6RwoggP4pRySTbpPjUbF/XHbtxXYkDSsdgBe9iSng2AV9QwXF8O8SL/9espmLsdO0hEUl
bdkdZFUUCAo6XIScvZ0ZE39lHL3S0Jf5FxUCwZjzuPZQea25JSkIMmOr4JlUvV2tt9FRG4ihoQ5S
r9pMr0mVgEShAmxet3o+XnG+1B6aOHL32oC5toOPs0FFEO9H0gMvWzcui97ZJ/duZY3tgdpBw1dp
guuRCetMw5g/0msvYDGIBOQB2XY5V5dMznDspJUdYqUp7xqLnCUl1IsJlzw+h7ebyqm7LTp9hviz
HmNV96WH4xfvtX3tDZF5M2pufSNsYz4i7Z3hDLroVIdajAOjiEpFxpxfmE7hHvUWynwb8IXefpYT
Y+QfxFIOXCHoasYh9dJyzm1XD2GHRmTsRP/t7VuceIBfzMff5g+hIovPO1fz5USNdZMlUGfzy0ab
ZR0XZYptqgi2tWT9/Ayj8jMmqYsOdVFDvBzaFbwBuBLZwinpzlWf9fHC17EYCyxvBO9fuLTVPPvK
CjC5daPSvfB9zJ/5t3fdTM2Qk85t+Dk9t2nyHs7beOEK+Rcg+reLR1lvcUDH7gwY/BUh79Vcc3RZ
G1l04HjKZdmRFH5Q8kYXK5Wg/0MXWZcd1MFSePlaPH0I7GacaCahftuzqdpUFBef6UKLrMC/R3dj
0UNl2gSlosaGj5k4PoCfr9au24bbttCRIaQmFjHRRN9jVsUPVTUbOKSrXHl5qezQCSjbuncC/Ao5
LNDL3uZigkfckYOCSg2/iUgVsrsaI7NoDm9f/MSIAaT5RRMLM52ZQ4/rg5CFFCsRdu07p53Uj64Z
pY9v3+PECLtkchkhdo5B8SQlJxgqK6tK38/rW8QnI7DgmXZpFrp8ePtmJ8YnfdHRLW3MDVTDhj/K
8DGeej9okjOXnvv0K/PSstAih+zDQa6t+/Rwzy+xSK10Nb7Vpijc5i4j+WVPsOj1BkB2CVRS91PD
/Kla2Z6jxctGwWVFeqA301hhY/Y9yv8PiKSnba85yZmGasz9+7UXtGipCdy9CT1q5RcD2cfXcWcr
j1mRUq+Nf75YiViXH70gMu7Z8kXXSje54SomE3Y1haZxLycnzVdWOo03cCbrn1rQ5rsxCOVtKzL1
jjk43xE7zFAqK19i4Yld5pZUwVIitk7jBrFia+ZiN+HBuG5jZ7zJbcwkZjYUn2bN4Dom8+GTmmjq
zsECW5156BPtbZmUWFqZUo1xKHFK1ZGve8lVIPTLMk2cZVJ6Lq1oEmKofNJN4lUvopme4pw73l/k
5v891P36+29TQNt7wh2lKA6cBdvHhIzQbWxWydUoU+GngG9BjQktnyjAn7Cqu1Ogw13Lp22dI2IM
ilCZNjpLy/yadNBgpQs8PWtvonYutnP1skweMtdfDlGxGUWDYamNr6hOd+2JOXcR+eWZuer1AdBe
xrvNHic1irverzRF81vZIVLP9WJXdKA+LurQ2mKNMPWpPsZTVPkVt9piqqQQpy7lhVdfDBdNFJc9
NiDdn1ET74XitVcaPqIzUagTY/evWfK3JiJcrW6UDBmEE3nDbqpL417UDOV2FWD/Gyrn0Rjq/NPb
L+r1b0EG8ssvbRIH97remw4pjepT5xn9VTpWwz22IuPM5543l68MUcvSF7WIRBml2nSIkSNdNb1j
fsz0If5Qq2Z6KPuBzXmnSwTuYbx++6FOvcHFesKJM71rIk091BJt0qpCdAcZYyiN7ZyTehyzYvoA
kaY6uzudR9vXHnExCsdtrXptZ08Hy8KetApyCequV6NDhTYmptwfsqGW6uExMjgCbDssyGXbgc8g
V8FH3EyJTdIUW9Rj2ND6NOdlxM99VeI8T6Mu26pJln0J+1xbFcrU3MI+woeLoqa+HiIxfDSD3r7T
qbHt13WWyntPBuEdfrR0LYPU3bG4Sm7GJoSLNMkAlSVSuzXSZAr8IYVuRRR9bVpYckYPxRQzrLd7
+zOc2lYvMySxSweqSeLSIXXpfeuJMpefeIipoTAzoXylF4WHXGowXCOKvE0jiW5scK4PovSSj0pv
l/eCeBNuaROZ5IDIGy+9h/4XxujPps3O1UScmE/URVQkLgu2VzZba3ve/HL4eZNnWnhmtXdiBbOs
fRaogti6de2hrcLxBjeecYOeqflamuArdT2xLlvCqIsRT46dqsTB0B76QeIZq4JhMxLvOfMpT72i
xYhnNXFRtyjQD6FmjnIVGBMOb0uO8WVjxDIJs9cT3SvaukXSpugjIg5TvW1KmbyjBGpAamMUW3B0
IyElfTy3jJjX2690WnUx9JV9Y1RhDgoWp1PyzdAESlhc7Ml6KEIwsFnqfU/qXk1QwmXB1ZiX4Tmq
+Km3qb8cdAPSS4OC2fpQqt7XobKxIFfjmblpUc779wpjCdjwMmzrQyhayJZZ0K49Ne6umqBKv5tl
m2GNC1tsAqoXQPji5D3JbAujeNk/NVjHLozqqovxEJ1vb7qRmvv01M8dQ9SGY73m3BPOr+nPDwfP
9OXr8wK3M8LKaQ59ZRDYNZKr2AmlvildjZMUWZvp3paRvAq6WG4466KA2ihI+spzxMddBbrlzPj2
+jxDfczLH8KKV4g21XI/y4AnUX+g7V1ZjSy7ySWhqK5K9nkRl1uVM/LrwRI4BY0Rf7AodJ/ygHQD
zzfDXM/P5NAfXEYtkHqj3Dtz+Pn65I5A4uXvM0g6zMuoz/3Qhf4fGg2GOjzCuNfTc5D1XwuF1z7G
Ytxp6qZErhZ1hz5gre8Gtd5s0hx1y8rKK4sDlc49GiN5HjGklWHbdzFbDIE2eFvUgo/SdsaDHMgQ
OlcBcaID4PV6+dRpUvZWLTgthEw6PUvbEx+po9LiVSuHfmOGxXtB5GiTpPSOXI9LYAF9ZsmVEkTq
uQqS19c84MJf/gY0GkRjpBgPsvms9fUuCca1WY4b1/mmN47fN+fEL6ea4GIQq7ugHkbggYh/FB/M
WLtLy0Q9aMIO18Ukoq1TwEh+u72fak6LYSucHGHDKdH2eoIyHRp6f0ypUdxQuNGdmcVeny0pyXz5
3qYpI/5mSnU/YH9AgQhfttHdj5lFJgYnpMH27Sd5fQC2lxSgySHy0kxF5scjtIgBBF94bvw9cell
Iiv+9MFWOi7dwfj0tMPgXrgpW2axum07wtwyU99EOHioqFrGBTGdgwaeaEhLpwCZwlSmR2PqU8Bc
9qvEnkvIIinNWwLy4z5MsTlsM6f88fYXODVuLFNbhSlLI4ur1Of02fbrpHN+YPiRH22blcsQJwGg
wDqFuxORD8K/lAe84TGV4Va96YAaAnzwqnNjxomWvSTFTKZ0Q8uWva9goXYAqJm4Wofg3HnHiYwj
250by29bur4es0kEdeqrqqHsRD8vuw1Xdt5qyEJE9+UQlb7a5sG9wi4+2ZWN7H6KysLv/vbrPlHI
aS+5NOlIEgUB095P+wKeb6qt2rFb1Y7K6nrcevYdQo6trPI7ox8PJEluOboCxDmRaBFgBw1/Eg5d
y1i5asC947JJc8o/g/oGgvBGj+2jVSVnIvCnGuJilIF3Gqa2VqR+B05ok1jwBsc4snLOtSMo2uo0
3rp2ePZw/tR04S6GnEg1uqScZAq2DSXJprVa9bveG8V3ZQobdpAUG6yBJVnfKWeffmi9hga0FPFQ
H3HMyzN7/l+x0lem0aUuKHVNkcWq1fmjTbH6ynLD+Jim1GcHnRV/Y9sT+nYSawfy7TaTBzPJmfze
4/QZSkq4d5K2zDdNWg8rBebNtup7xHJtNIYrMwSBkxul8ehY3lwBx1Y0GVqU8JVXVh8bZQge4lEl
FqgO2rNVNEO1ebvNnZgDl8wDSXt2h0AQ5gnr7C7OSmdntBV5vfU0Tddd21pH/LrZOrX7/sxR34l+
vExIVJTaKBtboaBlchFphzYSaxzg1VWYR9X7tx/r1D0Wq8+ygP5blGPrVyZbE4TO1TZGXbXRxrrZ
v32LE7PgMmm4UoDHykZtfbsCbCwsvT1MVppcO4NQbxW3jM4MwvPw80qjW2YQo1JT8yQQrZ+E1lMz
muGXaKjcx8seYrEwTKYmLg2JW0HNjOgI1GeqVpZTtD6FU+m9WY/NmY9+6inmD/Xb4DpkQW0ITl99
z6l3YJs3dRJv336GU5ee//7bpb08k1MQh5k/w5eSjlnQOjMgn/jEy/xWRmHUVUrQ+OnkBAjiU+sG
NmGorlSE2vskQ76zevsZTk0+y3TXWguDsG4pCZZdXehrQ2mnLU7w4cpkX7IdA+ls2rzYc0ZxdMtP
YqouC0kAgHv59gI4P4HnyIxshUE9RGNe7+GjTZd9m2WqK8aquiJek/PZK6zP6VOsjk9vv7ITn32Z
65orVmTbeZf7fVgbzJiDemxjee6DnLr6olGFVVnYhaewObaAh8k0MkluFp/e/ulzo3+lS9uL/UAR
q0EfCbZ8Udg5N5MZqeuwNq2HKjG0r2/fwv7VSF+7yWKKduC+ZoHNvjfWMs5HJiNuBW5JbdwBt0wO
wtPCj0GaJHCHzfy21Mr4KgnbatWCxsk2Wt/0nyBHtKvo0TjGDkFJQ7krEvQZRSCKr6qbNDsn8XBo
5An8PCNS3F3aq81zPKF3yYKeVbXTRk9qOVtsbBUpQq150zPFFhx5RTENYmuwDc9XJuX16spIW2VT
WUr3Ix7jYWcaVvcpEcbwTg8VhTCqHm9qEdf7RgZjvA6LCs+4Igw/bPXkoa0dppI6nfY1kbu6+oRh
Ql0NXS/uIKS3xHrzcQQ+ZkX7yqw6bUXYEgX9BJ8sVj9006gizM10jqYRV8tPkddGLXDxMbkCbC7L
VW/FqsomJ4RgTvj3lq1Dvg5aO3lMiyK4VaZ0eMjVXFlFnQn8vVVHcytI3AW423fqg14P2cYlp/GR
I2vhdxnHHutS9u2N5wq5tXXd7reFMOO7TITxjQUFYx/UdWCslNrL1/O+2OVAEuYFaI9av5qkJeuV
VSjG3vslLW1dZ+PlSbQPYzFgLAnr8TlNhH7EUG0Wa08orbVSY3z0627MPPudVWEu6Ycm49xlyqv7
dBzN70GLcCZT5wVlRr3DDTSsAqAuQPBHy8gQlDLiDWhHQt1mXoVnCi1bUWIQ1JlXrl0NYkhcV95n
xUntqzY2xTof2hkFbPXlKoHoo6/qzGm2npUYm7YXxZ54U7JxK6P/ECPvy3eDVRKDzyiSQhhCsTS1
enl1ZcrUKH0shkPHQWJZ5qsoDyYDqlwDX81q2yjbxaIo+g9to5n9SnFNxoFaG0icBh5arA1Rjx/m
U8L3OsFC56qvW2185/Agz0HZuU9Z2LBqzR3FOrAx7G5TRxXcFcCIr4gOKbBFkgk+GoftbjsoYbUO
hSW1deUkmrZxiWh9TZMwxTfipOWjUinWjatN5j4f7fLDNNTquoNmtIY2WaxLt1PFimi2vSOfnhxZ
GKKN6ffsGp80Pair1ewch/sBm3VTTHDr4Cc7swp2ylVrbUWuCV2wBiXc0TEyzg0ya+8OVb1mm69d
NZMhYVrqZWjBQ21kdt1TLLUuyoGtgiwJf22iwXOdn6We5YJgRNmu7CEZxF5MY7IJarPdl40R9Os4
zOXOU7Sw4/C5G2KUSy0kuzFVkc/Es9LGdofbuE2jve1VArVx6+0yG79a0xqje4Bb6rqbtFI05D5d
DLhUS93oLsJrcOOZlbEqPbteGZ5SY1ApornQCD3mfrC89KoVwwSCPNHqaC1lEn2P1CaQt3lJWfUd
HKjuWxQOU+47cZ03295NvqdU7B7Tytajm2LscnRUtlapH+vG+6lmscg2OVMFcJwuQH8FT9++G4ox
3iv9qD9X0G7upGnHd5aux+vesjNEp2M4ZatOV8ZZ3B7hdrYoJ/8YN4m8IyZWvePnyx9d6DZgiTm3
f+gVL/1gjSlED9vFKN3Qy7dA/SHVedqoHYrYBvved9XRagcJ0rw38FOaJleeIg3+dsfK8TpUQPjo
1ah94AzfvSvKrt6G2Ti870z2PIQmE+cdeZZyHUahrmxS+GuborC9O6sVHNPWVQlmc5DHVIvk2ona
ikWcU91QL51u8gGfEKRDJITmpL4jmulsIwJgEK+VvF0pnWJvlJFvYJOVu6cAobrzlEE8q1Wq7FxX
2s+paTnfSRxhrRWK7JtWOIwBamQC2UbBs+6EwaYTqONdlRfmLrDDIttgkWQCcBKXcs1w6ra5Usqj
1ArIztE0XHl9mbxTzT7f2q4sdxIQILxndDTDKsnkrUHMx7GqObXRScrrntwSO823UMAObsz+i7L1
3NjmE0DgVZt0wbU03e6H1+FYaws8U31lhZs+DBBjx6aTwSiPMacNbiEYWy17HapDd1erst3rRZk/
FLGhswJm+G9WYjCNXREX2bAuqavxVbtJgZE3U/LJLdrmA1Q0jjk8p1DXRuEKaxVOIn8UZZNzbsiI
uIrCQNw3KTVSKxKy0XjlEhNePcrtVE/R7ey4DVdE/pxHq3fkzw6rx4ajXvJFlQnBWGOXFuD7iJmO
rHrlwaxSNhqBlTpPelsb6OFqJTkUST6tJ1vxbkAVokZryuhj42YDMxdo5HWLb+ZRlUF5dEfXKjeq
PtUMiy2eqHVR6Iji25b0I0bLFFI7gkpxb+mJXWzaCNza2hLKcG+KnnMqeMfpivrNbOeEibnOe72+
lVPo3KiSX4w/ItPXYWrmN1NSMqvHVp3dF5NBEUWgefeDpnQHASkK9ZflxiwDImOrABK9qQkmrEzq
rVB0d2Wer/NKTXzFjt2vpLCQNuJY8vvomskNsILhcxTG7VFpk/DJCwLD97wYq/c0dtveCnuXWsKY
gganapCUxr3+rEonPGI31J+FORR7k8XF+6a3o42ZIsz2Ur0glt8Z/mA7ZbNL3SJ/5BxN+nbQGPsg
UVBsFZrr59AIr6RHgN51atYpAxy2hhUcQYZUXWl6WvS3RZVX7jvPA369MQuTtmGLxEuhVloJzKrE
7ZUfNll0m8ELh8aP5+SvlWlJdxOxIHs3hF7yaLhB+TSQ8HkViq55qAikPDKkAtgPNC0fNqXnoSZn
XGT4xXR9L4rnxDKqfdYx+3Rq3eDA0+PrGGj4xlDCGGa+F9rXCXpJg/KVYHiwEyEB59UM7qk0q2NU
pf27UR/SnR6LMNjm4eA+t1pibFvVDtxjH/fZVV6wMMNH51XIJqKi5cRbmka59sB2vGuiUUs4v7fV
uyRWi29KWSufkTY475vaKXbaoNsHWStUCeeKftUGFMujQRs5syP/UX40gXy5BNo81lmGNoxfwTFx
MDF5g5OspZV3X2PdC7eDIxL4lklcYat0jBJRW0GLjXKzug/TsQm2Rddaviy9kVJoWV2pfTDuI5kk
dwNh03wXmqYCml+R/arnTBvcbBGgVHPs5GjL7mNbuMZmPjLtCPQ5xXVuObGBljG3vqkaCXmUFxbm
jyasQgRjQQ2d3bJwcuDroL5Z690bhSU9+jXqqmar9GNlKlm7k2aolLukgioVBmjZonYEDlAJ6ppX
Q1BGYANLkjhWpVtSc13XgMbQtEaFvhFtELvHAQlY/KNlyb1jfUWkqUgL5aq3FUSMwAzicVVQ3Z2u
YnPydUMpEBHQu4q1bsRx5jeKAdTZNLVsC7KSNWcaR+LG8f6XsvPakRzJ0vS77D0b1AIYzAXpOsI9
dIa4ITJEkkZtRqN8+vm8u2ax3TOz2AUKBWRlZFaEO93snF+qeV/AvfCAFnkzEiE5eidUfM2X4dF4
kPqd8Smc2cg3GRW8TWwY6Xgm+8nYGHlQjgmDpxCxY1gyqck92dReWPXbCt1aH4u0YpvBFScnbjev
Jw7Zzccthl/kmTqvrJdsdb3vrCOZLdKhvmo25XRPg2r0UsjFrjd6bpltZub1tXVpl+yBWE/uwlm+
ahdd5IzyL6gCkFA9+s2tbVjOq7loau4565Cka/NMOukcxqbOI+LfSqfqErhOHKINAiYqzMoy2GX2
gsjOCevsENWTdddUeUm/XrjLwr78qdQk99MypxfmTz5Jqhi2Xrn8EP03R4+osH334HS9cg5d1vu/
l3TohmTpZsve68KlPVF1hgyTdS2oLTRMUV4K0XVYVGGqJz6SlKPs8gZrfcv+fYhmfGSEH2fITETX
jzHL4GozreWWcZkHXWeXjBT+xiPKarswP03bKJIekj4sznrXD/rGrgOp9hjv1i/S61e5+79vkRZ9
QP/DrvovyGs4a1vyIckPizT4wRbCp28aKNyLUGLYCStYtoO2h5Nn5+HHMBW9k8h2GI/wEZpwZcHi
0/OxD4J1NhMp+44Sh6u93/IGiIIqr9tYFhZzwhLMI9vGkhU8reVCm561GtWZF2QyD7aR+nXipBlE
IBnSI/WLlTbioKpqiAeHRAU7Jctih0q+uBdl232WhpOeo25yjdhoWwaFvHcNOh5TG7GRo9fh2W6b
8ldO2QJB0EZI+Qk3wEfXz9ScAoBMx6aUNTLJ0H1La9d84IM33DY9u0EsQnRA2prpr1WjHd4Os1+u
ZCKCFSUepyhBcou/FKd8Wg0Od6vkYvTBg8vCqR5QEUQvlfKnZ4MT5nny0/wQGME6bWXoogmlWI+I
WSv1eLgCXx5rW+VnWP/rBNrV0k+mNec1Lq9f24Lov0lKqZqknev5j6q86A9xj1MaY+7zb21BPeM5
xVhx005W/4FLxl4SEbXucfHs5XHIbQ6fTDLQxtTXz+nWWdvxt1Os9qFqhfmuIHbeIg9ZtZqo2dx1
omxeZtVbH/Zos7OKQOwcL5V3Lged2IwlPqjryTCVKCTpnETZdFK0HWexJEtXwVjp6VcTttGD9pzl
F3vyr3TCrLzJgrL8iuToHWWonZc6HNxL0S/VZhXOwltYUd7ETO768PaqS5+nxaddJeQ8Ps9VYUKF
eKmFD6A1FcPu5B5lFjlVYiPgqOJ27YBka1PfhK01P5m+ozYzhrZzxY5CE5JnFV6iJbv+pnWdK8Qx
mrMgQzbzzd1EN9QNOjFYFoaCd0/nxesS1oUVm6kffKSVo52EwjD9DTLQsg0LELsjiD5yGOL8jV+B
ob0q5k0LkO125nXlc0O3uLHdsdw7oK8LVUBm+mJomxmJ9L7hMsKgTfSFUhiWNASHsC63prVwFhb1
gCrMmd9S06sepCitm7aq1Wku+bJ4jjx5RzMU63dosbvboqeBLqgH90PSxVQinQk6Ow4yI7uQq13y
3hdzeuPRJndMqea8d9y59BJVjhOKPMI971DyqCddGdZBWfZ8m1lOcEdolyAN2Q8HLpSWD1hnWMtx
KigR7OkefVCC2XAzst1SgpxVl8An0LNk9gO46MPPYCraJ7OY0sQel+ojaJzh2qszNs/4LrotEavq
GpruDFRYYTiIawgCMoi7vkjjemrdbGMZWfcQIkX8wtOT3sBG03+p0qa/pVXXOo0UrTKadtVB9cFC
kdESfkVplD57stOgAd0aUX2+OMdS0NGdUPNgPc+DO9xpS6y/OFJVHJAE+kbyQPDG7dz/sh13lZsr
qXAfNUbaQ9hM9sWIaBVnAjS7Pmau1psxiNyDwTZHtTrXboT/tck/a3OQu8Xy5I6T3JpoUnJp/Kqz
xv7jZP34C6Gh52yktMJfs4uKKek7XMc0T4+fXlF5Rqxg3Ld1Xyy03wVyeZ0Dw8hQWQHRGLkbvUar
nH8oHGTBp/jcT9Ylsy7a1vb3bI59vOgc+3jlh2SaayhGhwubVT+Y0+hFuML7igZd3ZDb4lPxLKhu
bu3SfWmdoWJmmtUl6Iboye3Gie9kEtGn11M1qFQoTmrVwQ6HHyNwEbqgXaqp0h/PLOVKStmkdy2y
8uo4Ftyp285rKHuCkvQfMWMyKpCHN/+Zc8M/dFY/sCuU7laCg5+NUlUvxSwCtbEXLX65wO3FlmNw
ofVsWVJmTQdwJC0qfPfaudaDm8bQG7Fs7Zlb0OxmzeJXm9jDS0i2HaL38FzkphD7jtWr344gBS8q
mu1DkV9nkFJRSBHaDauWly6OYIwQxa2dWeuPlq73q+ylB9DTRCKOyqJ/cvuaEy5frYUvtdL5Ja+N
7NxLvZ5nN8VpGszVchwdKtVjSJQF5ymzx4aXqLsDsBG39uR7RUyQDgWZ/uhX/pYgFOe5rmYuuKkW
MzeVp2trU0w0SgIg0LQTu+jAzrY/rjvR5ukJj1LzGQyln1hmY6obDsOFvi3t0/GdAl/sl7Jp26Ts
M+cQNoZ+amTZtlR4F+Fh8qN5RZLeOvel6647ZDXuXdME9bHqevCpts1NPyZm3XprbYQwMdEn4Fll
tMQLXrQEc0J6CHDKH53csR/HrixvG9H2hOyZ9bGslwaSJxe36zL5hyVP6VtoygrxuEkf9+iaN2ow
uzs1mtYh111XAma6we9Kwn3zGaiWLSjAgupAo6bVoWS5n9dqZX5oW46bEB26GJgZMhEFp9WlnHsy
XLVRUwMaIpv1yaKs52W2Vi7N0gvTePFF/lH4VA+y3PMgD4OdtXeibYAX8qE2cZb7ltj1DvHvR9JS
mguXGg5Hi/kGAA56tth6+UzMd6oq+7cfUYsnaSI+Eao0nIIBM9TsrlmVgKM7b03IX9CmxsoawyS7
8SSdtwlv2lzviElgjq6daZONa31paiaHgPafF0F+CQBpZ1vdhkcxOkqezbfai5gyWkjvi1FKw43H
Vpa7Ep3tT5Uq/5H6nGxLfer60Od2cGQpEzzO1jLzHnnrckQSOl/F1SMCjXJyA1RvePxY2+RFdVaz
HaY120mjt75HOYn7wgin0+JX4NWdzsa7a+nAuwIyTtYMdU+ABmu3OkNzdOtqWDipMDzS3krakwrZ
37EXU/pZOTGZaOZBk7LMsmvqrZbaY8Idces59NUPixR7chOiVzqM3SfVhv1TZDdpHJD9/tZAvhxI
fpFbf+bcCEv1OyzK8KWSZksmddXJDZIIN00KMzcfeyXNSxtdW2W6UJ24sbnV+shm+JCVO7Qbt7On
36tnGfdKdIvYVlh8tm2UpRvoESGSfBbR+xggaUlWM3NDRlw33fqAgPUmGCdpPwq/0MPzMqqB9SM1
12C7LPSrpF5BA7TReTk94qbOXEpYw5GRsXVlsQ+92QqoWhzm46DoZo6turWckztp9bsNXKN7omdQ
7PNB1V/139/6eqIdeDNXsuKea/J5jHNKmTOs66PxNGSm7hO4x9Z9iSifHrbzAO+8dSqXdcvU4tB7
etiGVuo+tTnol7Xmco1NNxK3ZRjRwhpCasQ+tSAh84cHlrCiDYvB4tt3p7XGXUqh1plJwHqam5BG
cSC2bR/Kect4RkMnWMC5DnLzdumEm7AcRm9DkAWxxbd3EDW4daCK+eACRgIRiPoLp3WQ5E1TP1aD
DO+qUMu9tdbl68Ke2DOvqe5lGcr+vhSNfg1s8B6DUIh9bfvqlWbhJ4M5fmf3uXfsLIHAxOIuObmz
HH9LyRwdyOKS55H9YWuOHNAqIymsMf8Y5hZqR07LzljH5U35sNtuB8oYZ5yad4EIVzvWfQjFMoz2
0VV29gJBE71Yumt2PS6pPS4zHGCUFrlnWAO0TD4xsCJ2IW4eSk+535l25RtlDaqNqdxdub1JR97W
diFe1gkbXzFn7Q/AO3cVBRpeu3UGiAKhBu/Ob67PBR06gRH7i5DtRpMvcke5dXruLSW8bauj7mFR
OgxB/wx5CnLbBMFBecIhmFnzaTVs+8RaPVywB+a3UY86Bo3S3ADxRIYiGGUq7y1hho/QBOlNjZ+J
rSmzwsd2nqKj65ECX1ll/trM9vy+rmm/7Z1VAc9Zw24sbKdOCI6bXzBx9jGoQ/6rNZSkw9kat1xB
yPy73j3VQDzf/Ld+Aw5S31d+HZ19SRecq3K5IZG++M4yLwUc8YtNkIW47YcsO+Y8t3vtlHhJYFhp
Shedd3LGIb+RZh0x5qVBFVezWM9dzQGS5LQNXQIA6TXmmivBVnlLth28Wr2dCUbA6786NHCMABO9
2dW/RZqbp07p+dCoyL9tls66LZTAs6HC8RiSjf0kPEGkSkBvxsx9qcr3rssoRXXLtDsOvY/xD7ph
gpxgoHiAayOeswno6ezV5MZdXfQsMhAJO6CE4LenjGG7Tm1wP6P9i9Bt0Wt9zddXE4mKRfMteiOA
D+JYz/O0eZ9gSg8G6ttNDnK2xqslyRpZgkqQfFeMhoXrz44+wF/8cxbQ/abHGU4+nWFqikm2iMF6
c9kDjZSvbRTlfN+hVJsp8AsiYutgb5Sl80acHg/FWhUIX3iErR3PokCyVgODuKg3K1qQivmXzK4c
Yp6tlK3nJsOTOy39Q8ird9d1hthKY1n2kzvkv1m6i5fBycu3cB7El+WlHE0A5dOmyaEYAbnn5uwW
tuThqdZxEy2pd/btpqDqW9gk5er0aRlnvMEdY3ecgUDu9dK5W3dZ+IAheNhwIYlDVBr+Hx7B5kif
IPKpIcI9yPNwkwGLbicnlEYylY2duOmyPMvI1rd9bvUtFzOcQSLWSO0ZQz/YOsdrYs+aMzkG5mm1
RcDGBpyVhe3CsGcUSQ8Yea4LzUeTTvv2kFt1WbKjWuFF6cmScVsP1pmVq6JYpI52KBytE1E1y8fS
u9FHYM+aT5JfCyKpZd5ZVBIs87sTrZG/Nfjh7kRAiBCLU7N1hDNd1GTjxnR6uzqW3Bfhts5q/UDb
8BKb1jBs88yLHgt8ksfJdbgrKEM4u+Sj3BCfqc7T3M8nmLr6RXozu0WJtRCO19/Z1vXGIKooVnlu
Jeack2FfipYzXML22+uyt5cp29thZf7KuHYh9T0LrwHJPFGsLeD8GGph+ohAX75LEjMIX+wKKMCg
yQ7hYs3HGlRbxg3VgPshLKwdULx1P+aNiBmeKIflejrhL84PMz/MfVQ1HYPiWIo99UHOTcH+iJSt
YkWq5yo6eYqzDEY+Oy4AYPcGGjg7NuTafTRlaT5kOrVOhB5bx8q09Dml9urO8wr1XTXtVNz23TIi
TfC1e9CO8n+VQ63faWa3PydV0M3qZRhpQ728NgUU7s1gRcLa1UtvZjFqp/HM4Q5y4rpczAWqhJn3
4322CVjY96ln8X7w3aqdh2L+Z1x6EuYG0SDpk3xyqsi7ZndX0fRc1xGNds0cNQeDvE1gnnp8XPMg
tGKgObXJ3ZFYRt8Lb3Q5WEfltsY2Jfr7BAs1vTtBWu06Ax+uNosZnMA1dqlGrpgSBvdFVwLkubIi
tYUOazd+Z6d/Zi+NtmRMiJ92DQGR3cJoQdnGcDe2pWUncz8Ou8UZ3S/XGZuDo6vh7DZjxmzdtc5H
W3j2toFmvbcmv8GlpZR9aQBqDmZgG7f5MM4XtoKO5C4XtDtXkb5DP0l1RrgY8tdAlA5P+RIaByUM
fz9Y2XRrZmNRxZPVUEoj2vIO31s2bAU9jzxWNKh0QOkQxDFNaG0Xz6Yeh1gLBTVWd077yvGHfZkr
7Fj71aro3gXCIFCwfUJ6YW281e4ocxAGK7MMnYR73n+JUPH5cUaGJIjWAh2x8N0/pZFbP3rgsRdZ
d+a2XFfvwYmKAt6hyk4MgOIEJUdJXYRkAyMA0CT9t4+LW/Y8AFW9PHL49Ufm0Ah40iq/10FTBIzO
IhngHvE6rZX1SON89Vh6rfjOmtq9kTgXvsrhinp78+o96YaQ2xaIche6SxgD6aXfJFV8ZoHSW2mO
zL31AIHHGLHVeZ+CrtfO9cM77E2MxVBw8PtKjOWOpxoEsKj7jbA6e8eOzN5WFM3CKNdkv/DiRmEy
hxouPy2mZ4KT53vSa/EfVx66FzVU5oEYLntjh8R6GHyIUG3A3u/LgDJo2uGqizL87LYIwvJxJqIU
FN53C3jDebwZc209CVLB0ySvXfrgLfB7UYTiWdT1dKlM/6q/7cDjZ46PR9+ewWyabN3mc1mHB2UC
4NIf03FwEqj9Y/lhcBytxlBbYyWU6WaJyjRuOf9XnOcd1bElsNdmKsFfLGshyYYALn3gsMtN1jaz
JsczNcZz3fik2PaTn5l4vezgxYctfEFakl7YC+wxkbnxmhp62jlpYxwA+6aDk+aOE4+rLE4FcCQX
RxvNv+ZoKl9zhAnHtrPUuSK/4tZSgXcJG9xlSWXrapv5WUpBOy9DvW/KXpRx54vyg0PV7x/tIa3F
ZvKLaG/aXMYb8nIb57NRmdpUZgtB2hCOq1e7BxAbiXJK6qqbzI3S7WdYyNGl3Q0juees6bM/oY+6
0wYODWucRP/sEA4Q7XLGtyLBAVY0+5HyTP4MxVh+9sT/Y/4TgPtvaENoRmQN/HQbHUYZN+4qXm1O
4WzHqKy/LAQ5d5bhg7q0fDxJfQgmuu3gp6v8lyY470yKZhEr1xiTBvNjjGM1iFsu1wQltTzOSDZv
fFgy3mnLc6D43elsKC9P6CumC1jaflQf1rRMqaUPw7mcEiIzgjQ7Xt8wOtVTPrAbWDI2aHYaEglK
GYK9u1Z2ll6QNo+WI9qXVHZVvglUHlFquTh4cPK2UFUckWnwzaw1mEwYalFHewAogK8sgZjHIGV5
derA4cvVxBC05P5iJCsz/UAdEFYuu6jTl6lZxIROx/emvW/OzXTKZJm1cUaknPHRgs8clA2lzT08
fqPjcYP3poAdiPOoMxj7auEV3HjZoBNeJ9fdQ0EEX3IxQ3NLSG4JvGC31bq3bLTuq8oHdyNWZd+t
0EKgKGVuLrHfZe5Wu666mb3S/23TPttwlYaNHTsrbRYpiqKHckn9575uUZjkiJocz5o3wTQspzrE
ZexGV+1HC3qYhBxhTPtu7+W8dUjuWSyJCKsy09qboV9BMuVFUwNqp+POLDJ8Cvjw0Nk00ztvWLhT
g3JO9dVwJNFef06LxtTmAJld0mBy0wPj7mxua3eU76Cn+gect3kXme89eaaj7LhAV3UDpYM2ruw5
tTvDWzdqyBjQEYl71aUS8/xHunN0aAFlwMYJvfgU5sqw39tZvle9bZ4xQPWbHpCOSznMon3Bg/0R
EXspkzEy3E2RdsMHvrXyLkfS9cSjnF/6qjTf7bEN49aZ57Odesud5cw+HQPTojYUU7GLyMV/Co3e
SLg5/D+VztadW7SSu7c1n9d2HXZ8/ufE8Qv71mW8/XH1FVkKQrN+7cJl4KGCtealBV0NMhqtafYa
v4xSQEb3uYZlBiIIdAmjnLZde0A0I3+PyHBuKCfXN26Y/4GDSm8X4h+sGJoze8OkQ7ltWRdhlWhR
UohgFoH3u/Pu3fJgNMQH2PTcu5CnKqZhknI3aXU3YATRSdkhftB6nBhe8rAtUAl5WXaD/2P9nsJ8
gYW08KoAqT/1NHfd1ujQv73BqN9dqEbSuUWnxmRECx9bMDQ3ikdkxxAttqNhRA98AKPHtqvSOzm4
fTIw4O3mxWo2lVqArwnnriI0HxnbN8EMwXNUdMV9Z7TN78moQEDXtIX/SXX7ULGfuMmEycz5h77+
/6uN7rmt+effrn/mC9m+Ql2k//3f/ulX+5/2WuLW/+sX/dOf6f/977+d/bTX7rd/+sW20eh1HoYf
tTz+9LCHf//7//rK/9ff/KtN7nnpaJP7aodGX/+2DBzxnyrlrl6B/11e9F9a6C4/3e/qv3z9Pyro
wvBvQGBOEDhW5Dgenaj/WUEXmn+Dt3KcyL7+K3Svv/NXBZ1j/o11AQWFTzld5NtXu9tfFXS2/zfH
DeFHPd+xHZuuz//1nz/3/T9ExLxkvM68Dn/9+v+sbaOe879jiRFn/YvfojDqJdNToWDmPfXQ13K4
Y9mtjyqy1q0XGsaDyTkJeq7H2oqF4UXR3kYUsi+yYHhsSyNKuMX5lKo6PYgcmC5y7OFPjXIZd9FS
fk7OQElXSWMblFUx/lQstVtT10zy02CDL7TTrqbRA5WWmz/JtOgveTuWsYv1pkxcy0ETQXD3OazT
7GmtyGrJVsv8KZkINiQiKhUrswwOTivKh8isSQ7nM/e80meM/E+k4SOzjXUE9w3fRtOzjzS+V59I
oop3ikARVUpDyp3fOmRg6zq8MZDsmnFmluHZlqlOvL5B6KqM5jTNQIewZMRO1HnwmNbZcnHySb5K
uyVLRk/kLyRINppgY2kEaDOY948omvlB2tdFexhy4z2Yro2TI7KuixSLPPvm6G0LUXv3GtAtpO3m
hpkFEqj25oNMp+VxLLrqrba97EWU0kdXVkTTQUYmWmo3d9aPsdX6pq6vexqcunhLgxLoj0bYkOYs
V99CHHcfbOCQ0GSZ/nEGaVwKtx6+sZCYt0UfzX0iMo+xF/sLojIAZwDsNXyFGrc2ql+d0wK3IWJ7
yDMCc4PCdjcSg+Fr6iK5QCQcWl+dXOqvFmHqcdV9952x2K1xVxJuI8rucUQ1c792KMNih/Ecxrqi
1I9gJAUm0oT2cPFreq/juURCEo9hafzpYfQ20DgZUT2qtn7L0B6r2A4GE1t3Mao3G7nMsZ5X/VmL
3PhsDYoLVsvry2Sch+huyM3+dnWa+8ZPi3NoAru2ykSt3vXyj8pDE63GZIeQQJ3jfKvSI842c5Zt
X3ffU2fL56aelYhL2hm/dMpoj/JuxeS8rDYmj2nuqvsKEy23XQUUVRYt6DMSa6q7OzT1q6+Ma7B0
zc1ZtktLc7U5pu8SHfrLSK8Zzmgez2dhh/rZMoIGagklbOZE/j61HOeu0D2KcV+iaEQ2ro8roBUY
YtSGO14BJLJYSRFmV8JAuzIFn3ge3LegrLOnua3TP7QAqFfPzNoz2Tlpt83Dsj1KZ+Iuc1yFdDFI
r5EwHpvfG3R11iTlbPan1jEM+KI86F47M8qPDNGtjCdlpNts5Nvaem4nSAGenRxdzuh7FE44ErF/
xpqzk45GqyHMDCBm9f3su58qKDKPr7VsFEyWXvJ2V9j8QImhbMDvkIrU14CQrCWGtV5fumtOQpkV
UOdMOsgylW0uzQFofni31UyMUUAJ+M1qzN1D66JyZjVS3U1k9VZ9O9pL+4gHU8cBLqs7NXneMxw3
7cfoecQNeuroQsbmvOsrHt7E6Od5v2IiHzapJuqk7hdPb6Sf9/Mu6Fdz7zWEE6Y0oGxVO3m3igkx
QN1KWTasrlnNm3Jx3wxI3s3avVpRxu92hZn9oZOyPRbdUt4Xwzg+6tHzb7AWzOIyOJY9AOGBafA7
lMJoV51kY5Qbv2f1mIOmT7LVkfa2Ix//uylVlqSsY88VQVzHutPA+GnRyZOCTxmoBfGiBxS5tFyj
atq7npP95HWl+QCJrj0GrIH+xlRujXS2c/yDqFq2ML16Z/KprTOzp/GuSlCK2PEGTox6bAMMAVmD
Cm/Ohx8XUuujIOQAz0dTTi9NOaj3Fm4FBMzsN0VBL/vKPv5hIZ5s0Cdg8GW8M7J+o62ouMvyctyp
cK0A4zyju8uRnjOdoz4+VZ0SdgI6zlFYe8APKMcjj4D32T5pt2jCBPe1PKSrGfWE+EjvheNmfKiH
YtqOeXDn9caa2Hkh9Ca3Pf+ZMzq7t0ZLvQLYtT+jUupxQojyQWdkl3AeFpsCjdaXW9X1L+3VzZcT
WC3NpM3g82CWgdb8jH51JTNh9zeCZM11N6OCP86ODm9xnMsToN36p3FC83tCOLLlmPTouJ6X247m
GWC7Eaxfum53zjME3HhlijlGyxG5SWGP/OR92LvbWkb+TZSxuB/yqW1vCgIbzkhKrBtqjey4Iuqv
wDG/pEefXJuNoZzyraDY+Ekus36qqXvZNt44Xmx0BPclU20Wc/QGZ8AG/H/54JQgTVlK6Iq0BWuM
MMQTZlrKzwfIuRS9q+WE3Gkw6psWJvxJL/76FnpWdpNi+M74ZPbWhSCp8YO3b1337dqPNyGnb5+U
dSPyTZ1hrsFxISPa9qL1W6RcP1CMEiSiSrFhBHOYIVSCq9emyp5EWDXwkCwspzS1zH26zvCcrZH5
27EZvTX2M7SAWc7zFKdBl7LBu6w4MWlFfkS5FsFKLHCleitQKyV89E0YLYNNt/UobDKESnlaJhvx
RJD1YbmxgdiGGEV4/anCMHiVai1OLRjoW9pnOqngikRs0kN4ZOrvflNJtp6Ur8148ClBTLKZWu65
WaZkooYOtDvV1jPWHHvbFwEyDQBrTBVOMT71Ti9PbInjifhbbxOFpT3FRdB3Lnr8IpdxD6+8xKLk
MoiR83jvCiijxx5CPSRKgd7o0AmJ9JPLpQ9vhWjGC122y9tqqvl7HKikuzoRwjEe7fWHedVHCioR
LlvayTbIn0tJRLFhnkfP6w+1W8jTWKz+cyMjpDICh+797LTecUnDK+BtLWd0Nu1vr3fXMdZolmtw
K2ijwa/Rk0ZEeuDsRHzptMXN7GYP0zJFJnhR4M8xe5f/XHXmqDdGWndnCLKrhs1MR71rLFce10ns
3NIedrYQn/UCKx95/X00tPkGEukLKddtawW7ueA0msv1bBksTSNxXH3od5e1kB13WNrcowjLNl5V
hA+ZO4IsDwvYRBVKrBhjVhX7TldhHme2wv2FK4QXM4dQMFXd71JL2JuWbL9TjTyPo6ykPbDqfLkf
Mze/a5bBfMpzx937gAC7Zm0tsmEKJ/rurMLYBxOOBqXRircOleiV7eTbNED+M0MNbgxev+2qBxjZ
CIohN/HHdKxMKSpwuSTEwKifRTCpwo3qbTDwPZbNYLagj5M+IM+xT1OVlZcgEOZjQC19mUyhtx7T
lc878ECXiqQceht8FP/CcVz94TPzZXWE0aJZMZJrYmb9NvUQT5sGo1wnV5G0uM1veUX11eLh2TuD
mNo5mXlvD7rKOsqVbTXysSTPl0018LMsacjP2JueqO+gCcPb1KA1L8kA0/7MmczrOOigOKMpKF7W
sa9F4g7oPqA4jOB1KOSE1oXFGdzFaJO1jJwj59l406vac3ZFalRy48EsNPHau9atpEh+p8ZaJ0Re
IlIfQvFRrrXxjeas4yZQgw9eShJYatXdzuN/18Qtj3js8MT+zvBYbLyyWC9el687Bmp4vkaXIP61
NT+4a2dj3o/UDt8U6tAipWsNZqG7ya7yMUjX91BO6zO5DO2eLtD+VqIzRNUi50s4eeV9CVKNxgJd
h2OpjPg4d9lxpLgA80PO7ZG7d/kw47EsHXM/Yi/w4iZv3enO8sZQXsPdQbqGXqj1aA06w3TyH+Sd
x3LkONemb2Vi9uygB7mYTWZSJmVKrkql3jDUZei959XPk+rvn5BQlZXxI2YzMZtedEdDSBAHODjn
NX5S/9PGqbjtlmG+A2rtP3jW5HpbvXS1G0TJnAAhCmQhtNRPXno/bm/s2Ms/TUZlXxmT3774ftgu
+6wDHo4HTF1c62vWhRtdJFr3IrimtoBSvPWiolv6E3i6dV5HGt3MqGxgSNGNoo0W1ikHRxgt1c4s
r/ISKEycjyA8i6yHFrVOQ82jxpydOw4QNzpgU7xb022S+CIv+jraiZpHxzRWrnmGYSBOx7YWPui1
9hDyzAIT7Wn6BSW8Yr/S5P2yamP3TD2bOnlugCoUY3RJn3C+ab3KOje9vwuvcZDBN+hXjeQFj8mK
r/NsWnWwmrqoA6dP4nv0SQBw+VVv15uqLcBzjzkvrCm27oCRudU50R5G1/Y40S6ZkhkDOW+CCbqZ
y9G/zLmZrxorBkQ+DG1jbDnJgVp5XX9nunlIrj3EtHFLo93omrYE2IQLEMmpn3/n39XWt1RP8q09
xhUNyAJ96g35XD/Ts83J+/Wpf4osUwBJSybny1B3znPjiqnlVFimPejD+doNSdL7ytGvK6Dnfw9a
5zwgkMh9U5UrskSxEd60wrcCWn/T3rbdLsio8L0W9pA9IFldj9uirr2ryM/trw2duM1oF9pGL8vh
vhENkHVvdc4yaGBfuiZ+9HQ9vk+jkXJx0ka0ndNGvPCui6azyXbtK1rL4swGY6/fae06aI8LGOBb
MYkXuDP6jwGoxyZBufNQuzoA8YAtbtPW9vHrEIV/mc1uHd4Zeek+rVa8fgbXceZ2cIh43n9uWzCF
Y2LDqh21FBrNIoJ8XnTQszOnAkyHad11vI8AH1v2w9JX2nNiw6qd8op2C/jrZmulQKoLy12eWW54
jrZf5weuQnal66u9zRdRbGkakEX1WXy9dCskisG2rRc99vznNStDMEj406SuyctERLtyFM7z4Bfi
npe0Li59SspAC8nRkA3rafmlk7NHfdMMIEjhPjA49Nc3vp0+WZSCNn5TzLvEMsadiFlUUpHwrCt6
MhIN9SLU/rJiR2Ei2XYQtT7l5thdLehb3Xfm1D0tcG9Qu+qLmzBeAL0itpeMu7leq8u8p4LhwtPX
NxOdrQCUi3db4/gWs3ErOph1uerjFocsf95E7Jeb1m779mKpwIFs6KCMd+sCyvyQGCHfv1Kv22jk
JrtCF6sRlHVdw5a0IGOm5myDlej7IGrKewCfPlAMH9CYD8marDyEw9EtocXZ1y+Xom2mf0LNqPi9
kOgAZ6PCDXnkk1ON5VYrHSffcTIv8JuMWjyNFW3TnS9cHn85F8srKpICZIy9Qt0pOt7zWpT3CekE
lNdJ5z6yxiRJzuBWgRnyWjAsMWWFm6Udx1eHjud9mhvzgQzl2aAL0+lr6lWCkESWJYhAjX2Kwyos
Ppn24HYXpt/qO4stdg4WnPKH5se3MLmsnZfO5X7pp/anO4ARAsex3pkOz357tqJLiIF2AFnC+Y+M
5f/PVc2D1tXxqubda/v67Uf+Py67/LX83n2obx7+z3/rm3Tp/zr4+pi+brhAkQ+a6NOPrv9f/9Mw
jL945jieEOChDcL+/9Q3DfGXwSlPgdOzDMc2DxJ6/6lvGs5faMvpli9sipWOg2yoVM/8U33ziCC0
60pSiVpIiZeGWXdALtymGSZQYbHnAXubVfZunWlwWtpX7rXbGcEEk6rDxjcxaraiCyN0h81k1d/K
mXdH/Z/i+NGK65ur1m/UHWQfr9npzWoSS7dPa33vaU20iyugw71fQFaIycdBOwGJKQINHs61B+Z3
09idvinW4XuTml9gWQAZsNc9D95XW1DNMTREBERnOtukEOBUy/xJ+OC7837hQF5TzqAqfTCptD4Y
dp1uQmyS8iF5sa11v67V01qkt8z8y7Ki4wsOe7oo8y66KFoNgUGv6gPS82gz2OsPALmXFLV26Rrd
6TjFUDB8aorhVhQZ+NQunjfoLXy1JsCZsMe/Ta3+xYBic17m+uOC/gr0DP4x9O6nde127zblb0rY
1hGtl1/sy/oaSaJmHvc+aBUEKL0taggQd2J6Jf5EJ8e3kDuI4cVSvw5rYJDpS1WKy+qAnrHnaDdi
70oZDHl6kERF5P5ApHxTjH8PwqDbN9/1KVUeL8ujM6+ciksYiBnebtRffV72ARhbgN/rCEnIRhJ4
baCt5Lb7JEg46HaO900jLv/8U80j8iO/OKjNuGZTcR/3Szjd5Xl81ZbpvdtaNyzyRT+W3Mn2mG/p
IIrn0GL/LmJ6wfYgDTBN7jdO31zQ/D5L6uiR5Obc8c1vg9eH5yvtPbgl+VeLfvyhJFqiDBvdDRFA
1BNTP8JGc2S9osqHO6DpVK/C6GLBxaBw9olu8m6mXWpR/bfDB689o/wHBt/PX0ZX/+JmONUW8S4D
kFcL5OoQn4R/1jT5bmLTbgrfuPYtBNpF9RDN0+Ofp/qmYv67CD2s/jtZIqAEsQPppd0Pw7A1knJX
Rj71HqB+4+DCcoy+tQ7bx6uecit9XNuOfDuO9Asyrm1b1deQdtbNjM3cn+dz7KNLgjYuWYPhODCF
PIg1A4AGZyCyTqkz0y/6raTNG33w3a8tY99NI71tYWrW103eXHc9KKLGBfLljKa/HUXZb+EUZHRW
jXPeE9zmMfqAuVk8RgWUdMDcn8Kovxo60JVRDjPKQdofVOSLnmePhtldVKn48ee1OKJeJ/uZQTVr
Z6yvYU2VOSqCP3z0HjKyUAdKGR2EE0eK8XvBcdeRqJMO519SJEOzN6rp0oS55jYF6xOdj6a3sQ95
U1vfDjacbeeU/OSbY8Xvdp10U4VIv5RzXjZ75OIfgSFdgZyH4WvHcPcn9ydY63DXwg74jNbPNkEB
I3UdqhMYFmjkfWwMECHz6PRwHvSvaQNRs2vHf/xq4izDE2HrCK/Y/vkrHJPTk03UXGfR0DX06n0/
jS/1AQNoUjPlnhrwVIABu4Gbfu5G/mfT7M5iByE3SEbPrRkbGy9yQOp0UbDo/dcC5aAwim57yFUF
mskTqKUsdq+mOfnWJObDdCgUkHPoO5rl9Gb0EyKI5pHTSHZqgzvYTLFtNXvYYrAubIyjUUI3LfdJ
X81nB6xVYw5Ix9NNAhq01O7ZwNt3cLRPaAHdLHmytSz3XpuRfDeHB0wZr8AefOOgvQBgRPEyavQT
B+cRCxLXlmS+ylLLl4JGxD7tNPoWA6zVg6D0ZuWZcYuIkBtEvDkhQwyHNspc85DIHiq31j9R1XU3
Re6tGzHqFJjgOaD6hFpL2MebktZC0Gddd5GbMBin9IsVGp8X8Ia+MVS8V2CGdIhA8XInE0E0AZGx
agep5sorxEBfx36ykB7584Y6JldqS7dDCArfq2yj3iNlsHXL5ApSx75w/R94f11U5XBLAZjPBd/R
OuOJdEVJ5azMy1OC2u4hsH8TfLJDXen1Lbwip94DYtTR41mK7ViQ9EBgjO9qUgrfhv5N1cPYavr0
T2bZ3+CJ99tkAHHCwx7ZCd5QurdQmQXzxbPrO7D+ZjM7BsDJLqUxXAC1RTqKOnk8N5B01v4eVJQN
7nYrChccT3tV5OOVDZt8g+vLAZ3tOYHvNf5ZOZjXXj1l574WXeSh+YoYgkdqhihRU4DJMzSyKZ7O
n1cvv7Q6ZCu5lHAebfSHqjWnMzRV/nZCRBEaJ7zDOMamyKvdotz4OcvFM2bQLyOH+MbOq+sCylkd
I9owue0ZjbKXP39g88iJakuXmNC7yXNH2Ob6TELbRc1TN9rNrh6p+AyWTiUnNnk3tha8jKEHsjaV
ZuByKO64ibMz7KqabZ/Zr35MiSqpD6//MKJE2/f7doI02B4UWf4817dD4Heb4XBovLsRaahHzQhq
YR/a8W073ojx1qrLOxsb6a6lEW4jrelAqoaJbAQteYGHuP3GB67jkzB0UX4+F9amitefadl+yiBq
RPmN0LzzhjoPfp8XyFRQxXI3nbAv2hXWih3xW8N96LekOO6ubYYgq/6mDHpRWKZBZ7l9yFxBaXo8
d0eo/KERaOZ97l5z9lI4uS7G77OJNIKLb2OcB39eh6Pf7JAxvFuHcOWci6ex3Tuab59T/c6fsjIT
tPfa5NLwWgFcD0JApUNIrKhzsjP1nbb6QIyd9TXR2gjVFtpSSVHmQac3YgdJrwgME3i/Zcf2RbdA
lz0x2cOkfvfRpCtbWzzqJ4AB92mROSZ4RjDq0L+Wm7CMQ3Jl71OUNxNUEgIQNIDY2hXqWpFfXduu
ET2Azi4OfPI4ufOSdHikfQgmEeXiG0jk5tY74EIp1mhbYjYN3O5EPuMeu4ikW3+BbnTA1FR7ir49
/VSYXojyuRcgV42z0a/XgGZ7H7RWCifFrqbdWNCVcgcng4fcXGPC84AZxad6WC6QO4y3tUPOXOdp
DMvMtbejHqK0AqF5CwOiD/Jc5Gc4Bukb5LLcTS0KHYahmLedkbwMfnTX0//cmpEJYxQyygWSSuam
0bADRe4hAlCMaGCiw4qt+x4rABR5nJCk75A1Ir9c7eKsu4AZ/uK18V0yGec1HdcbouiyCaNbTyuD
NISfvRFDXAeRhRyZ5drdJQ3FjDg6ZPV6OZ93o/vcZz1JtaiiYES5f2vm+RTg0HnKEv1Y0it7PiJZ
54IQyes9uGPWq+Yx0XVTzb1XhPOh7BhtI/CmWwRVf8y22W56raZTPHd14JeQCSurA0ZbGc9G5+yz
1bofU+vagrjH68RyPs3meG0jiEQ71ziVkx555spWktXBolukdb7PMu8ZiaG/+5lv4OhTtKvM+E74
7rNpiufCjD/NOXX7vGo5KV0QHWt54HCYyV0HkAax54c/h9yxd5LsQGlx5MYH1MI+bYzkk3GwHAWV
YPaPoVVewA6fvjim3+yw3XYCsKBwddJyugC+vYdTEQtawYuDNgw1o5soXJPzdgijE3F1rO7zVix4
d3aZ4yLAoOr1PorhSupWAybS6qJzKwf/TBI1X2aQ7oTmfsK4B0yLTwfYBdESiMIYt3M+H9o/lX6m
gVGjnoAUYc1GPHHDHHtfWM7Hk9WAWOXVgzHuSzu7NFfjHK74Tte8G+HBDCHUvWE9cxxvWxjxveLX
km7gwix01K7oWISJcQ6I/FwvACIniXcVhx7cBv2882HxOWKXQWAN0/AzOpbnJiA1KijQW+Hq3Xlx
f8I744h5EfjHj0vAR3emBqD7XozjZyvN3a3Vj4giZfMdyAledUiIbJys/EE396rklLDi6tHm1b9F
MckJrF5Lg8WIvlWJjQBem75iW39C8fiYmrv168Wn14M2D/shBgtODSf6OyRn/okYIMDesaIoHTWw
hUhGk2S8yqiGoZL0t+5U121CNQCwlH4xemN9RsUg2ZNdTvd9hHSZZeQPzmgFq5u+CMGDDpGTAJ2i
UybuR7Is2ekzzDWHyp837I1m/Oz0vgdqYd7MveZt6rZ4MbL+7ynigqAfQxeqfxWcz5uopsOACOFt
QZuyA/NFggPUIVrZ7yyCuUUO5kcE7OTU7j9AS39zVVvSnYdI1RprkzPsTWNCYlFPb4xmzrYY2ny3
moHXUxV9guoDSn5trj27ujYqrjuho0OIDgOqQ5bztHpcWE0IfIzkbJggc5v9+Vuk/N8u9N8k39qq
q372/y/glw9WHH+q9GdJ179+hDwf/pd/S/xC/OUBYBawKG3dM/XD9vq3xO/qf3mebQJBF77h++YB
RfxfEGbxl87/Aj+L5sAB+My5818QZusvocN9QZ/Is/nv/Kf/Ron/cH79sptcYUuJH+JoceaupRtU
OmoSuY8N0LTmZ+/W4e7fYd7jo48NLm9VNwcDAL4rMLTii+nbn027/XebHW0EHBlaTkH6yrKz1C+c
AEr/sJmBT2x88DuKo9ONeZ+7o9yYTNVQuYHnQgi2/Ssr4UWotCjyvb8sHgohIwCuYdT+LmYHKU6A
fGpjS4WAeEq7LBxoPFSm/YgA52s3DWrfUr50I1tr7HUu3IAUVMdkNXR2kF4KxYkfPvO7hMMaO22y
TXZKCEZpG4nqEhjUKQvnY3tFuiyt2hHLCOE2QO49gqvh/Gysod6qLbn5cea+P01Dxs0RROisbQHo
YGBWaoqLLkWnMFskJPrQDsCCafdjryMvXAyoJKvNXYrPLsId3psHJ3CK4SUcJyhb1meloWUf6Wqi
hlLUDC2QAz60Tq4LgG5qY0vRmbd5ia8wTwjkC8iA4UNt2rY/kfse2SxvRdt3OzFMhzlsw4rvaZTf
U55mSdHcqc1bik52iQ+9hTMrWmB85N5u6sITCeEh9f3NMf7W8no369WuXdhlKWQIUrtND+7kE/hz
mHdZeKLoe2xdpAiNrVhLkX1yAhPrUqFrV9H0XW1ZpPCkSuCvkx47AQTtfeuMr3X0n2Tkv3tLvD1g
3y3LOKKhGeURhcBCny4LD4zMYJgn8sVjKyIFJ0KHTZjr4RyMln3trsVF0fSB2pJIgblOk6NXh7hH
Ki+IUT3J9OlCaWiZsYSJNn1Djdpoo7nePhJa99O3QCyqjS6Fpu2Yow73j10SLs/20N5S6VZbE9mc
2nSLAXODZAk03fy+HqRdHM04UWA98inf3ujv9kmcLaUzD9GCpPq8nKET4+9Myz7l5Xls9EPQvhsd
VSy3icZuDnLHvQt95xzv5ye19T78yXdDa2W/NtYy20FSm58nxwZQ7qU7tbGluMztzIoQBJ+DpHGu
7Ny5RWrmRFP22IpIl2YBQlfLEzxzqYriZ9Cnt/nkf1ebthSW0DP8sdInG9GHgyDpOEI4H17Vxpbi
Epx8jDjQPHOeQBtthP9TK1a1NZH9iNHYgVbLIz6AaPWj1rovkXXCE+XIassWwkieG6ufstqtUdwO
1XCro4OplkLIDsJGatn4IbdzQA8KvezEHZ4Gszpl6nhs5tKN6bYLfOu6xpnT8r7ljv2I7+2JG/PY
0FJQtkjIgo4flsCEP7/RY2OPLrGnlhTqhz/6LizH1TjgIas5CIfp3OhMCuTzTmkL6lJUZig8a4Nf
L4FFD8MCKg/CUW1361JUwj9ZG6TsuNAE3VDEolBHiSPFeUthmWKKh5RKuwRI6X6FLXSFO4/azSAb
+kaIQOTeYZdkdHt3PigDOg54pqos+C+GvmgqhF3ITgy8CE7FgMAXkiSjUmj+YtJrlWbhZQ0bZRy0
y6S0vkb0GdTmLXW+Iy0bbc1gg2dYaQVtOcdbK8+UUlnI1R83eJrhn6tZPVda3X/VK4i1g66fsBv8
fWT+apHbrHFrC46UqqW7WwoLLeRM7VKjDvZx4k0ldKOpudSAOD/0Ufx1yFzFBZciMzVoZsasc2CR
zD5oXTI+p3mrdFwB2pDmbVmZ7UFoCpBSe3JmF8mlU3bAx9Zbisw5rUQnouJwz2cF6lXeD9tR/JTS
fWmXs9vjwDLTfUJ7w0fMJbeelLa3bGUbW66ng86eg84pnc1cF09xtiqOLWWxUeag7JywIpWXrEHe
G9s8h2OqNnEpLskEbc9BcSwYWvEznXtjk4M9VBxcisuphxwVWQl70BzBX0Tla1Mu92oTl27M2Gyg
6+useIw4mZXhDtUlSvn3Lxa0qLxYeQwiPUhW7Qdajd9sfVULHNlbNq6cTsRoEQcpMJ5dKExwHNqp
Jt6R0PGkqByhYvUOr4fAK5eHzKeCAsbuRB/l2NhSWLY5YCPkP+fAtk2IdI4Llq6YNKUMhVj5eJ4I
vW9TL2SL9zHWydE05LtFKxO160FQ0H6f/4gs1aw6RUsUXqD+AmvUfw3DaVKq/7iyA2nq4rnjdc4c
rJXzWXfTB9GrhY+QYrO3jCGdI4eqstaf4e5sbVpLU6u2uUKKze5APKcnswZmbd+jz7Qr2vLE2+Ew
xK/lH1dIoamZ6Qi9pFkCfUAjdNQDVMD+QRRzZyTJTin6xWGbvktpgUHTUzxorc1NfGY40ZnunfJ/
PrLThXRxugj8DZHG7CMTjzutHj5PVFTUpi1FaDSbkYBMhLD2UGuBna0zSkLaD7XBpRDN9HZxs6pd
ATT0X9J2+ruplRoQrpDCEy3Y2BxNi3N8yr/nvfjBWzZVS2jfjDPffUnot7A55hWVk6J6qczwTo//
UVoP2cx1WdNZ91csu7Heu+vSEr/WSO28cqXIzPUWhf6V86rDOmA7+52zg5anVBNzZbdWa7XyBYnZ
NViT5TEq60e999SSQtmtVcTIsYoa2mRZFxd26T52dq12WLlyRBa1i0J8awYNPtmBCPHSNJXnLcXk
iDJf6IzEZNOYez3Un3zMWdR2iRSS8QqRtXVo3Tvr+EzSvEfKQ3GXSAEJ+tSDdg/say3EYxq5r2sl
FE8pmQuFMceCcLk7By1t/Y3tihZGp/1ZaU1kWhNoARsF2NoMkGW4mj39fvUHpcI9wqsfD+4lwf1S
t9mBBzEUrUFZPhrGU07RR45umVKTVlFj17O5BDhZQhI2L7Sof1BbEum6dHsvqfSCoY3S/JrY8yMg
+FOw8GPTlu7LJAaQbDqEzmwmBVIy6a3whme1eUthOeodsLxl4fGQLN/yen1Bi7RRCx2ZbeL7KJPP
GXVqf0F1NirGzcLDR23eUlgiOWyXmEmZ3JT5WRmOF7UVnzipDof0b9ITmRDieng11u5KepLmFood
kMpb4wJG3UYQ+qjtqYaRdG2a7ZJrXUWlU1j5y2QOO2wHvystj0zaCHsz09eV7ajz8HZn+/Pqel/V
hpYiFHT3vAjUTgLU/x6yGQ5x5SsOLV2bkTvgf+BRLYz04VPk+jsoMopDS/GZ2snSdQmzrpMaBVT8
v7ADVSuLyYSCFqHVLka9Av3det6l+TJflpW2nMiWD5H4m+0oo+mhz4xeLlpORG3pX4DLdUhDJd2J
zX5sdOnmnLEbNRDT4cZ3jW9Rn8JHGN1XtZ0ixahdOFPdHzLluijuB6wR0Bfz1c4tGQk0276YXZ92
JnVOxPCwv8axtNyoTVwKzA68IYxXmndiFDcmQP7IstTuNxkJZEHAcRE7pHeXoz46ImvRdpnamSij
hqfcRfHDj0lo88fSa15xZlCreMgoIO77LhQW6tGtLqJbeymjl9DFRunPy324x36zw3/B72IrrOOI
swTIg3TVLorz+VPurP1DF/txvPvzHzmy0d/YYe/eEemBho0q60HnsrmqF+/ZqL1ztaGlfR7XVstB
Hq8Bvl2vWovk4mKqlVVkHNOCR6/oPZqxYYMc8ahX34YlUTsSrcNKvVsRZJ8LWBJUxU0dn1vDOzOt
U4W9Y19UOlXK2NGNteLm97q0unScBNPpeSNcLVQ7FGXULrx5N4cXSYG5yh5jU/u8Lt53pa8p42qF
yGYDPVJaVuXgYNWE3aWGBYnaXpHxsDgI2lGNlH2Qx90PP8EiPF9Ltda9K8OY7CnvtBAzcG79GoW1
tfwcAbhVWpaD5MP73dKlnrXky2EnJv79lGPgNqN1pja2dO+jrF1WKGCSKGrIeRux+w195UTtlWVK
N7+ZmrnwHCZexEuM5lt6VhxkWdVmLqXm/TBURrRQdodxBycQKFDTFbbi4FKAxho6vDEubegeT9jm
FAUngKWpbcQ3avK76O86o69Gl+if9OUCp4SgaEe1euobx+zd0JOORTBOtzSr9Xrb+MN+zNIvSust
44EQTkd0Dum7YMXRaYtccrpbzVit+P5GX3g37x69ptmiZR20YfYJSslt6yieVzIcCIdmJy9LVrtx
03+Mgxy87tyrLYm0v0HSeYnfMOs6DnF5Wy5yT1MrXRvS7jayEv69mObAWEBDL8MVCAe1A/xNovrd
WrvuOAuk19nb+BqGXXY7pL5aSvvGO343dBV2yeAtaEcLzSpxrrKuRpErTlu66rW2AhSZOAt1ZWS8
5vCxg6mi9h2lalBYdIatG2QRGDJ4FyJc40tvmNQOwTdy0vs1WTTR40rPIeho53hZXCAgFijNW0YC
IUc8+23METjZc32LO4Z5mTez2lEig4EwbUsNG5BrgCM73ivFApm9rNTiXUYD8YDQGqyASPMb40Zv
y6uwahUXRQpK1LUHs2nRmPYsCMvg53+KUvF1oktR6aW4IvQNe7CenNs+6a58AA1//pa/pwGjoCRd
OUjQx+gqUjZ03CxaobYfNIYxEvf3um13j6Od6zd4hHv36Dpu3SWfbgzoa8+xbU5Xul+az3W6DsvZ
OFv2cD6PJfKh6KZ9snQXBdS210PMotr4fpl0rVICtrq6FDcoonczGlUstbCebROf5Lq8+PNyHH71
bx4mMlTHDEe3Beg2IuaWfzHb/jLMejViBUr6H/OpJa7LOreKMVj9f+rGve9XtWeg40uZ2mTQ3u3x
kgiWAkk8FORML1VaEOcg4fU+CczRixoy481KKLuuG1TCa1fpZodC9HFobUSUGY8VHsYa3hoYg0KO
Fqdkfn7/IR1fCplY9Oy3bq2Ree0aPOm8fANnRo1/88Z6er8q8OYjOMysCt6IxdkaQu9EIPhEnnb4
/b/uQbwkPq6LmYe6gStKHcwAuB/8akSBc9lmKAAUeesr9R2Rgvr4RzoRNhXIRXQ6pz7Rgyns/Vvq
h62jeBxKP8IXU4bFH+1Ydwqvc2fcR75xYujDJ/x1fVwZBgjIo256ndMQO5n0S6uRsWy6xsOBAnnw
+sQfObZ/pDMmXPyk7MymhsPRL7txKtyDGpAa2NA5kPDe75/KTzsbw9I66MIs2eSiP8eE40nlCMPN
7ePYC7Rrw8yYuT5o55lunpVp87fa0NI5syLQivo+LPkVAcpq6PZaUyuVPVAT/DjrQosSaPs+B2/e
OXiAtgeG6AyqVm3m0lkTto5WMXHk/kth7yYK2dtCM08JDhzZLN5hp77LtZokcvvCBdJtLdOzCSc3
bjGTUJv54W++G3vNVuSqKKwGCIdfGzHqgatuK35PKUiXqHa80ssgKmUDInJx0m3z2VEcXDphbNzm
l74tEQdAIRt7wfWmdSqlZwoWJB8XJRL2PCJ45QRTu37rxvIS9+BHtfWWQrNBhwgJBjjokabh0zR1
02bqFjUeIXTtjxMXhZXDIWf0xMwCbUn32I+euDaObEIZdVQl4SrSATEG+JvPsetee7MaT9aRYUdG
J8Rsh9BNY39ARiXyf4QIKaidtDLsKIXMhtoM89aH6FL04ma0FONShh21odFlVgZr02pNLWjwP4xF
4e2UNsovgKO86YdirN2gW1fvQk/Mx8leTqnzHPuYUmRmqzmDykgZvK6/DKPxvJajWkYnpLgcGzOt
pxoMGar+T41roJKj1upwhBSWSeKOOtaBbuCWGDEuo31mO7labcyRIUc2Evdm0UHdgkK8bq0u+3ww
JVH7mDLmyFmjLHJDwSaMdPwm9bNV09X2tww6mrgcHKdByG2minXZt70NMDU21U5ZGXfEx9RHO2Li
czh+oUT+XLfuZ6UNLqOO4tFZsF8xGXoS40ZU7TZphdp9LMOOPC+v58XO3SCp6it9aa7yRiiu9yGk
3l2Y0+KlaZdO8NcFfipjm933uWmo3cZvQk/vBo+yOR/GijXJVu0qEWO3qW1d6VnLyn6ceKw7INEH
Jq57a7bTKV0vlaZGA3fepPHeTVwkUWGvSOsHyzxsXRSRnaJSqtg4MvCoHxy3iPArCrSpug5XLciE
Gn7ZkWFHsZaF7gqEGfcuNzw/HCgRuuVqG0UGHvVRnmOLwpI4U/slHPRzsy3ulUJHhh25CHYttjU5
AeycEnWp7TyiPqU2tpTK4hBmZtPImni4tN8Xqf5ljIv6q9rgzsc9GE6dF+Py4AQtIkkI9OS4Ften
BGyOXGqOFJmeoZXjnMG5x7PrBsvtp0lRiMCRgUc6/LuqKEY3KAbsJNLkLvG8M7UlkcJSS4SuAbI+
KAXUqIQ6huvDNq3ivdrw0p0ZRfGA+zmfc7H7M2fWcxyeDDV+IjLrHz/nrBmiqxbmbmtfzL5E/lwb
1Fp4jgw4MsDPJ31OwWAJ7dc5o7o8Fr4ahB6E1ceJYyShY7jIVhk0bF6SxHHPdT2q1W57WXSVO23W
HVw8AhSqbi07v1nV+ieOrHRqzMAxCCIXt7Nhvy7TRdjXanmbjDnq8OHsrHRwAzs3b0YzCoClKa6H
FJg6TbbEO9R+hO1WF6bVJWcobqq9S2wpla1msze7NXZxXcKGbEifsiVXXBIpNDFzSwyBgwxOENon
K8P6I82ibqsUmDLeyDjwHsOSFEUkqNf5XXSJG+kpDerDyv5aw3JsKTAx45s1s2bFSxdV+aKak3+W
RPPVsisZcoTTDce4jeZLXcdiizJecUfrLVT7oDLoqK6MOY50Vt1IF+cspFz5acgq5x+lZZeBR/iE
29MAIADFAMvc4vlWb+ylU6sbyLijcJnjuUP2Df3V8Bv6rsOmmFa1/SIDd2qTNlUS8WTDAAKnBD0r
YRU6p15thwv4NxtGhu7MtiZoo3AgFrYV36xJGsH1LSwLy3F3rNUyOVm1r6ntht8A4TTD1Rv3zQ1W
kEqdN0eG77iYc3BZHE6B1jG2RRuN28ldTunDHgknGcFjmhW165otmcekh1nY5NthXm21DEBG8NQl
g/cGypJZi6tB7z7NpXhR2u0yfgdPV7G0Dstija59m+rpdDuKk6o7R5ZFRvCksKz8PGNLWp7zMpbr
eV12avVaWYYo1XKSlhKVMKS1q22emGSLdaVY9JQRPGKuRcQ+dwO4s5ie9RleLe6quOZSjttW+YgR
MZ9zCAdnV5szCFhvjdVOxzfVyXcPLa0tTQzdKK/EqXNNHnPhOmqALEcGNOZTok1vCqc4OEFVRo6X
xr6h2PGQtYimOWo7v6am6ro2osLI/EM1DNUeLTL2yM7XMCsjElE/sqNdaBqveaXYR5TBR+nsxqs7
8yYPl/HKQJotXE7xFo8EkAw+ijVn+M9W8bHwHa2fOqa/SpEvQ4/y2cfcz2TWmRsWZyJOvpUeos1q
g4uP6TNe1/Xo5BZP23699BOQmIZd/fzz2EduIlmLyNGWogDRjITSHMdf6rUMr7mdkrNqHNXkSdCK
/Tj92eS575WsTWfDnTexRtz7B+e0P/+AYx/18O/fRajnz25SljorP4S3Gapvs+up5RcyECluMtPS
Vob2dAHtzfsnLUYlNCYtvI+zNnCmHxPBmjgdprAU+kRYZ2qpiyG9QXW7xs9U0JXQuiXbT1gjn6HN
qyZ/4shIpBghDlxoWJRc877MJYUQH0y52k6XsUhl5BQOzB0aKvmSX+JRD/A48Tq1rSKDkfw0tAvz
cLT4ifUaZVMLg9FsFAeXghS/dq9KegaPvX6X9NYVPu6Pf97iR2JUl2pEdTJEEcqsdhBl1v/m7Mua
JMXRLf/KWL9jV0Is0tjtfgDcwz32LSOXFywzK1KAAAFCgPj1c7ynbewmVVk5hnVZl2VlBOEhpE/f
chYWJ23gm+9L60Fil40j3RnUt7Ak+JL0uW/wU2ZZVbdD600pPLL26cOEW2CS1hXE/H1syoU5l9op
mjPph7/JdH+1QOzn0wQ/QkWaAQFy9qb22RXf4yrKahMFv3n+L2LMFqMAK3u05fPLh5f2Jer6M6H7
mBmA1f/80YMg9xo5XXqLHZTrde+fKy7MzuO0qUthN5q7kcrwMHbtndDrqWB8V0802MKfgJZuuiXC
5y5beJWYHrbU6APu6p0HWwRUr4F0dC16uTnwaoemJdett+4DhYFn9POKV7Qfxxkm44fOG6/7jj5H
tdjH9IRO8s/PJn4weTrwoAYnyvsokKd4n84c7F1/fvJam5WM5BLUefBsw+aOt7HatU2CrUqRTyXs
7gO0iZeii5PK9h8XB0uqvw9ef312gi3+afGGAUx9LMk0u5diLM5Cd/ualsEW9hQGXtc7Dx/cLOvF
hvHF02rn/t6cS0phNhjOiIZx61+gsevRg4rgrhs62AKGWACvnCmOggPn0JyKiHewnVn3LfgWMUSL
fuF5i50y5MXT1NiHrqAfdr3Li6Ho/8y1UDkHOhxwLgFGeHaEmEMFrk329w//6yAebDFDSjWAIwCw
giax/zH3iwRUuKtmWHfdzwHfHE2As4tpGKAPGhWjg+RCOz53bFa7UkVIKv28MmPfT10+4o2OcKPI
JikA2Cr8Zle7BZ3gn5/uRaRV5LI0jeqfQ8bOEdk3sAi2gkVea+YenqtIn1WXJ1URPspJ8J1b0f/5
cwuJBBo+3OEBfjHXVVu/wXRl16Q82GKGvAWQZSXwOm0DM7tynbt0gX/n32/FX8SsrVxRC1/OgQ7I
5brZy/pR38AbZt+r3EKGIk+jmouRqjC9tgkzMD+tQve+63NvQUM1HHsIjLNRzAl1J/tPbcB+k4L+
YkW2mCEVkWmtLjUcL8cs1uEKmOO8DxAfbDFDhDMvpuhTHDrq3TXt2xJ0r/sWZHMsEWNJFMcMTxbR
t2qI32GG/W3fozdncqJ1MA/QIz2A5SUSBg+kw7RToSzYahTVcA9lUgeXXDx+xhTqaMphH+Ut2CKG
7DRFhTY+AiE8aIHtUX4CcO++Y7nFDBVimpbIYlVkSNKgHR9aG+0L4FvE0OiXg/QdDWDIAlsqNQ5P
Zhl3jW2DLWCIFMXAOMN6w5gThlkdSxzTv3Pg/MXZ2UKGAm5VO5aXm0f1w1OlWP3K3Zjvffwmn/Um
Rce8w7pUDYwflX/XiH2N+GCLGRomaRsK7APiidM08eBocMNnwAb33Q9b3JARcGyqAxIc4DF8H5gi
EwXfF2e3ckV0CFbF2YCRnPV0otfie8Hc266jv4UNraHAPJVhxeHfdT+RiNxwqqOdW3FzZ049JYIs
+OA2iu9hBvQC7fHDvs+9yWnDi+ffYAFshmfaRBI4J9pzFS/V79hHv9rom3IzjJwMoxzQr9hMb7Ac
LjCBbnbulS14aI0AnW4KoBGXnB96Ju/zeZ9qW7CFDkH31WuDHrPhrp/868jmJKVB8zuz4Mtd8+dZ
X7BFD40enLHnbgBO0C8C2JB37F36pS4TMRbFvje7Newu7AA9J1iCgE4/w4I+npPJi/W+aiXcXKKk
cCtqTaAgSN0Hd9qDJDEIM/vYnsEWRqS5g8yIxfKgfXbjFPsm+qbd+cnZz/mnoVFVlgYT0D4ceEoU
Pw+VnrJdp2lrb00w/2xEjeTWmSibirxKAxX9znfrF0dpq2EUwk2DF+TCcFC07JLKlOBTWTnvi45b
JFFjzNT0fg/HB1seiWxe1nUfFQlulT+veTdRb4aYDkaJOVeJLBud5G6fvGqwBRKpppawtcQk0RNu
THkNK13Dy51v9E9AooUs0xzDByOKZSoG8UCifQPz4E9Ioh7tYaUo2mVRLRNszD/m3xkU/mKrbJFE
TT8rJWfAQ5pK9MlaV+pQS2/fADTYqhc5GfVi4TEiSzAXCSPljTfafXoXwRZM1NYqdpKS6ADb1/Y+
aKU9DJEc9p3+YHOTwszesnCheLo/DgmBA7fuh+ddh38LJ1rbBe6eIxCKU+Ngi7iOPCmXctiXA2zx
RH1YsIo1lxR9+O5X4lPN91mPBFssUb+0kez7CyrZ5V/rqDBonRX7tKiCLZQItWfTr7pGz0yuAMrG
pRtuvWgRH3at+RZLJDqvUQPmQ6A3AsxCxvAEUaBuXyq6xRJ1Eezd2ry/jBDYFfRKD/a3DNBfHNAt
lCjveAsf1UsRasP8bm3Gb5zlal9VtEUSjUguFLXIRZntvQPR9ofR43q1b8U392c/GTnmg0KTxYry
UEV9BfSG2CfsEmxBRAo+koPgeHrbmExVgUtmvZOeHfwJQzQW2uF/aD2tdEwqyj6zYtqFlgm2CCKt
rRJwdcYLHcmN6v2vXKp9K75FEFE4Aonw0kekef54eXQUzsddL3MLHxJStGTsEcnHRWS8q+5k0O3r
fm7hQzVrIy+cOUrzfBrTBamQqEm/L4xv0UPaNLZfe/BsWlU95m1/N/+ujvtFZr61MZPSiGitVmTm
JSMHuNOF36zx0M1Zi1m87lv1S1D4H/AEp3PieSixDoA8nHPDVFKiD7rv2Zvj6ZG56VRT4I0Wanyq
FbyJAYdqs79/+qWp/xd1yxZB1DZ9yPIWxXmdL9Vt2w35azhMAFiCaOHViaj9+LaGxeePpYvYzubU
Flk0NvlU9ZNEaW2a2/XSg8khcvabGH9JQf/qN9rUp0PEYNFW4loFeZi8NkPYQAEXIA+V+FMQ26yf
l9BL2mE1Os3zOIDeIfPMvo2wBR9p1whTcg9+wkAJpvBYfevHkP3mXV1201/8Zlv4ESlBKZ4avKvO
jz7qYVQppfk+5edgq33E7FAHQubssJhZwQI88LNa2Hjf8d4CkDBY90rnsInDijwE3eqfItcH+wLT
FnoEceYlFyM+eu+G89QB75nTfRfvVgBpWdqg9Wh1mfigwYTtOj8BL1z/RtDhF4dvCz2CTQ0XXWX4
YQGxoT2UnPIPRGmMfKexhCMnrkzSH+O2dph72IYP+662LS6JGL3AKhItHGGDEF4hgSduc9oasnOj
blpQBPNI+HjgFETV1CVtR+fEo2pfPNxCk1YBE/k4r+MD6xr/dQps9VBOQ1Xt26lbcBIriVReic0U
R0VqJF8T09Gdo7ItNsnvRn+WEgtTz3OVuYJdd7LY2U3YCiVFkSdq7vBwKqr+SLzm67i6fbihYItO
Qo3lDZN3CWwFz6/q9s0w3e5Lh7aYpAmwkq5wuA5yYZ60apoHqgjdhcFDm/nnq9lcgnspa7iYEpjZ
zxH/cuHh/P3l+YvUYuubtmjqakUE8H1Fb7/Bh6giCRLznmVjV7uXv/8hv4j6W1iSUV2hiIfVUd7y
hgR6TGhL9xW4W1wSMaARuQlhmUSDSpsSwOS2Dvfu9s1NHJFG6MUgeEYhk4mGgORx8JvqN4v/1+vC
ttikhTVlNMLBCpnL/M3P1S1E0nfFL/YnqEwOAUcO+YTDtNAU4sv3Wga7in62BcrEFDNnzbAm60rQ
HC6lDykis4+ixLZQmTEwOtY1elv1yuaEozKnbp9ZLxOboK5XQhpSASvjjeYVcoYPOvbK3+Rsv3qX
m53SwCx+6G1zaQ8rD1xQfihz+7uGxb8v6z/nTWyLlVnLcazKKQD6oRl4c7KSzHHiicILrpra1I8t
yRuXaIEImvKijD94QJBOGQ2hhJD0jSpsZgGCu3w/DJSOc5f7v9MwoPTfSe9ffLotDE4KvhI5YeQB
DhLPb6WJzJiUvPK9xI5Wxkk5NNFzKa0qUhrpUJ9azRbdXfnTaKc16dwKMVwAoypH8d8WsDqqgBbn
0sbuhyvbWCRAT6tMSmHPkx59dyxCT41Z51qgkR0c7i1U1i3U4sLZa6GxY8s4yaOuedNrFfGDmMul
yap1ylXq2zb/Fk6ua7NSqfnDQjol7wA/jG2S877oU+cm+zy7aY1/+KrJCwhgVWq4bnUzPzi4+oEx
Uyge3UKMa5W3axiN/EZ5bSHhYrsO7Rumj/F84+ZK6yaZaTjma8KHoVvgg07gBxgvYwPVSPg/8eUI
Z+1VAR+rKQCErM7HE1xaVXmlZzTAPhrnO3HlHK/9dDBDLj/AxrF/bDQKv4eVh3WdKBa15bUgQUXu
22qgLBUdutm3ni6a+TEc+nZhSQFZnBABjGqBpmgNs9YmrVXNpls7iKX8MuNld2fpVGQpSGTRUD55
DCY7t4W/WqguUUti/WQDKzuMbSlg2olv54k+DZa05oyMXvKkWTQ3MPyp3XqEuSw8t7NwyGtzCAqp
wy9j6819nAyV9WuXGRIbziF4rswMwwPbKPF97vqc/oDRwtC/shjIp9uuDuf2wQtiT9wMsyeaB8vX
CS+ATyq3CUybpzZMQdd36+VDYozXpDFYDcXrVNlQP8gq5FWQBj0ct7qkGakeb2ElEPE35Q8YPFmj
1rw4VQSrDI5IKY+8WHPdJRFQXs/ShnR+GJsGTYi4LaYqnZu5NX8IPeeDPYx9C2l/NvTmBkhnPjJk
1yGPCOjOy/TS5hXmChBpqulrnRfMzzoteTaYjlSZtzYUbx0MTZj0tYEuUrLO1YrxTDPe97Hf38up
DKCIKBvxOQ94J68jHg+o9EwuhxW/kFfVqP36QKcRby6L011prALNGJ0Hk40qLD+SVWtzxUTjXaMj
OXho0xYNObihCx5p39DzyCfWp22jKz+hrrHxUTOpeCICuEknvK9hkSmCMNfJNNXoTddwd/jclO3s
Ei65pEnjYV6lDBmuODwyjpCQiz+D+o2ZbTesOm2LsayzIJ8Hl1DedFdDN7NP8xC5MDFh1ykAlUs+
Z7A6lvaqCwP2R+Di4cM6F9/g1EeeYVijKhhDV2uehXEg9Un3HSY107DKhEyheGUuNFkronk5Gkie
FPeLFN7Rg7lDewbE0HzueyqvS1sUX31F8cmUgmRhWs/RzM6jyEv93Hlw8UoLCl2dbK2bXiS0a8Tw
1DuunmoNrnwyzDl9XHLFi8xUhPAsqnkF87ZGn7VYu6e881CwudDLp2xszXNt+ujkYphsZQuL5+Ho
Na3rjuNA3XxABh2qBHIb9n2QLSN3pFC6SIBC6asb2VjM0TRIYvO5rZROh9yr2xNb89YccO86cwdk
8Lnl8/BOV6n1VSOrzHiTlIg1PTsrTce3tgjw5Zha9GNaYVb0VICRzxP0X9hjZERdX8OCKQQeQFYm
PLJg4S+qp8reBKYDHajQ3ayO1q6ld6vrypoTLGeWm7aGY3LCOygzpZNk/vzoswo6h6xf62MzuGWB
+TNx64eu5ctVjDnJbRkUVZtRBpJxGKCxcSvWqCbpEjkNxqRW5raO5qj9Mcx1Gx9laOMlEYoPfuLp
tlyeelFgHiLZ2uD/A7CWMQVUnB7oHOYqc007ARW0iHJ91mExswxKwmDXETuszxjhxh5cJkSnPlsx
Qi0bpngTy8q2mO9yIHwx5ObjUh9m5zOX8hJyUImykbJXZV3D3jYJ2VQnDGzvG8oKdpyaangTDnaG
sxv4cOoVUL3Xg3NueJybtssxdwLQN3rqtKvsHe6jPLwzo3AfnOhoefRWkK+vKu5BdyFVPYMzGnxq
oh8yjgw45IKwHJTAUonr2kKg79xCoFeppJI96zI7QgnrbpxKUcIZipLqBjuqvyt4WYLaPjcSE1i4
9RxcX9D5qb0YpT2wsNIstaqjX4IY6nNo6TUSKvMX7ZQPvIv7or5hksdhBilMkpdQ3hhpVgacHEYt
f1QAnr+hab9mIKRgoxdC9KkXQ88OJUIQP9WYW32MjJ6+i7Ve+oRWNhZpLvLw3JWsgwz/vNwFhtjn
sgLONdUDZAE7VbEbM01TmwSzbm7QtZHpCCpdSruanAPTiptFryPJZh7BzJDji6rPnSm6LwE4vI9K
d8VSJUHeRToLNPb9M0BiJjgNbCVtssSGFMeqVqJKq7mewqz3bfSZ5iJCd90blzXFqQ68RPu2p284
VDbPFqG8/lbWawEZvWrVR2XyMrgC1KrqEmw9c1MHBqLoZKXVuWDwEE49boM+gfxefNJFtY4p5CiG
4sSViO9gJNfbRJdevVyFRVUG16ycaGfTYRncOCcDcYY9dKqIg3Ru4VmUCVXLp7rvoj7rDClfpT+Y
OiH5zMbUVPWYtBaOYMkQRWq+9yoR27Q0Qp11WzfNzRLHa301xsozz75PV5sCkoORH5NIQyR3JTty
3nn6VFZVjO6PDZoEWj9/NHRq2+MQhpXJRCjptVp0VV5xWNj0Bz2TMqsjblIWTEipjAr1xwkGx1My
GtwDiaP155oP4qYEKzyBHu5jpXp42Zas8hHtQaNRWbFQbo4+so5kwWHME+YoLuqJ8Op+qYsmKYma
CezAp9OoUEfEM40TpilL8JN0Noj8YbHlJ9fBOZgtITst5cTRiekizL3ZiLvMBhUUPr0F2PSnkdgm
vM5tEcp0Wjpj78Z1yKc0MhKeSl1feNGRdT0ophI0P98mSGTkfKakjfu0HptKJYu/LurY8Wjs79lU
WJuOY8PkSa8KusJLKYr4eoyRkyR93032h/PrUCTBWsPdb0IiPmcmn3md9b30SVpS5A+QYF/I8JEX
uWeynvLcZlrCqxMfaDGv6JV1ZbpCf/oWiT14+yzMpz9my6FRo4OclOmssJtuorgX9+jKrvmVFyLB
uqq1Cd2rGIY6xF72Z5K2cnTNY19M7FMXdj7OiPM0shSRe33KIUPbYDbu6zIzBjJvV8yDEsGR5SKg
Z9hB1iJjnEj5LMF/IveNCNc4QUogT01LPR8r0PjjPfdRaGTFPOci7WpBP9rYWxT6b2Wk2pNnYbSZ
tCVy11SEZcPua6AUilSVBtybaTHqYfJHjEKLAEIOSbQCrncKRaHqm77g9BX9+SlOETfbq9in/KFa
HBmzKupK87zSYX7G5ybfGM8hjKghfFCeyQo7lARCtXz6vk6O+wcYeqNXtzTj7LIqLk38BoJxNJwi
vH0Vp0NMhfxmmxHmqGuJSW0il1a8hlwvFYSdi4gcPPjilqnzRtIeZQuF3cwOo3U30JmyQxrI1u+z
2kLNDg5pnNyWsl0mZMCmbm8aaF19hFoKJ4mHVNwlUNyIET7jbvkq/HahBYAm89yezIQAfTL12OqD
GRQYcvisk4DFfBUWAEji6j1Y1nv1A+K4Wl60Bc/oZnUF6lV/cao5LwvUdbMhhm1Tli905Rkd/SBI
Vxr1wamcfY54M/kFVLvH0Y0nukYoBecKadUb3jkLb2Am3gzvXYsr9CqMgrX/qnxQjFIWUbk8urBw
9IlNni0OkArKedZWpDlGQUw/aZ+O9wXD3Z/5tLchKoZmBAeCgVic1UGfr5lotbWnziwVy3hQtd5Z
FEDcPSEZZTaF12Y5fODN2nV3CopvyLimdkH7oxiHI8GT79t8RZLZNAWrP1R+2NjbqoWu5SevDgP9
afIbEj3QZZz5yVHOXicWsg77rO4e9DSE5WmAxU+YIbWmKu0h+d8eFgvZ8BQECCLeGQO+UCclXWdA
/5z1br04ysfroMPoI13rvu5wYjq9Jn0VCqB4Y8Du4mvseoH1h4iP91CSPPceYQ2FdKDKPZygpO+q
IqpBqcJ7OjJH3IzxCQTQEhqNloCzEAyvwVhH2HTgji/6c6dtNX8XEKLMv48qp+sfYsLONT98HweV
XOwa6wFlquBRntraJzZxsV7YwfQXl7iyFPONVWaosnrB7ZWoQaLAleVYfg2aKPqUcyqKI6QARx7C
MT7GCcCkaJZH2+DOdBnz8O8cPgDKzstNHsy9do8UJpeFS8XE1NRliAVFi5dqOWRRKhROOvMrgwpm
LJwPaT7MIcUBUr9GZaxUzqSwQvBJAjSO7BAVFiiFTCi43yYF4jka0aAnNnGGtJFA7z2KcwCCEz7V
LvhE/YrFyDQ09dKgqEv5MNGZyXeE2b7NZoG9dCxsH/MzD6cOhguhWAbxWRSDb55tgS7Bc6vjrk5N
GLUSlYa08BKuGYJfjDiaH0JKZSkA8hrZeofXGpU3K6xPXvw2KqsrOrGpf/AMo342IcJU11r38ws8
UGHa2rW2CJ66Uk3ITtEvIO82ZAE9xAT0whOATdOaDki5pxfjDJmScG2a+tqZOZ+uCkMZRl2r/wPo
npkks5bLVwIiwQu30oIS4nVmgLqpZW1Waxt0N/E8l+9t63LTJcaHvhhSeK2wCylcDtVxrklc4bfk
ySRNd990XJ9wCO2ngtQ5T9hk+cmPVv6jIjFK1ojUcZg6DEzMgakyru9GvJWuSlRv0alO3NjoOlmr
meFN2DV8hAE2iG9uDZaE4PVmsxmDKfPD3n+MxOi3NwwjO4bcB9dbIus2HADirK0P+WGDSw/ml4Id
/R66qgfR+Ux9X6hs7QHaoiaAw2FBBc4WEmxgV7EzkyKWPS7esA4ffAGHu8cQplk6ZWhFt+mKQrnO
ynU0xc26lKFBfKsLlgAwDaJ4iRp0PDOI0N85a2WVwFhq5rcmcANqKE+z0iQwlo0+hrXhf7DFI+Nn
Qo1ZHooYbLwjGrsQlvV1mONXWNoQZmBAqBVpBC/6JzyiD28n7vERcYhSiyWHkhw0hZu+UicSzQ08
0y3XEUuhX0HfKEH3KVkgN/GiaIzODFxdclSaS6T5GfcNKIUBAFNndNd1dNVYxQR6OpBhSInXDyXg
AghzEHuZFpQBUUeCrM81sGy2kX1+M9B2hRk5jXM/RYnHn+eiF3FCxMzbtOOm/BRBGO086nzwU+k3
/ENuORDTfSeK11720UdlYxWmlKjyKyhg6wuHUwSaJo5AhdB1V6h+ApFMBROPaK55oMl20xil3qza
M36Se2SOeQdEV/WkZDX6yJiWuUltzs1VKJeRnJvKAUoN6hbN006FMC6pJhgiHVfkAvIIVe1O4rKz
cKGac8TNa2+YdfEiLwjgL53qkOv4GMkEP8DPlcVLA5w9ZjUUVxUaNxz1Q5mj43avxFjfGheSQ2U9
6PmUWJP+MAyV4s8BvMTnNPZ8hN4cV1drM8zRwzwbLDL8HrvMo+ipefWQhAvaSem6FA3Up9EmScJy
OSih7/0wdh9mX9mTrDlxN6PU7fDdLCTHjdGMo7z2nGlAhyS8ZGJKKnBrHhfCWJ0K1Td9ApaM5z2y
3hV3Iys4SeXYxeeVL15+Nu0CIXCtcll+aCRc9B7RybP8top9LlJbSvlEYh9OTCVb7aslTPUwHcy1
u1tQWZ9ZP/c3LvcDm6KAgtxQmOM2HVGXqccWKNRvtKnrMlMx0pNEh6V4YXAZvcZMvIOelZ0GpJpT
ubyhWdMijfbAeEV9U+nxxhviCBPaYXYfC+tXt8XatDqpRV7dd5NuftQ0jvsWzQiKkJG7em1umglV
3800cFEldqV2SZ1aUOyHbe1BJSrEO7viVT2ZIoGeTpm/xKHs+I1XeeV13al6TodALd61n1vbYTXj
8R1mgkomoR2LOKFr4PqrAGpTny1flilFMpc/lP7s3wa5eLK2AIoUynd8yRA71zvDys6/rTHtfgej
Pn7iUCL47DgqjOu2oHV+GmhNwisSRM5ewe5lGJOxn8vnEDzFp2DMiz4Z8th9Bn8x/uS3c3utRtYe
SDsdXYGGS9h+nxmxdRIYM3/CICFIAJNByoaxPcKnJvcSReYDQyMcHloGWIHDhBzqraDrcu5xgT6B
TGO8cxMt6JXWUT4/gSi8Xk8mDsvE5aK+lt3V926dk9HB8WwJyJzFV6OAxkQaXVrCBa3ki1/L4hPl
2FwlL1uAmILQXsFDEvy8ATjGLh0bhVdRwY7o3snav4/k6r7m6PZ9aMLcPLhOjPQkWvomiEvcPPwI
5fS61jVFh3mU8roKV9Wh9xcWN2FfFGe8GC/pTBThxNdz47LRDHOTYPnDD7m3LlMWIYMeUuvVJUBD
aLT9YCvyXpwGhmY0HB3Fs0Dl/FAKyx88VjUGV4+TJqHYtjinxtVPFZmX6bh2LFCHonRowE4k6D/D
zoX4uL4ZQ5u+8Z6o8MYzZWSEx0s+t9+DcHXv3E0dQSfShT3uhYb/aCGJ9kcQThW+NeonleYIvjma
H+jRoyVZ+C++RKcaXLvZfu79tvGTuWVQNaiHYcwzLeJqSHwZ5gsyRLfc2mUpqzREo/4VcBi2QJLH
ayUqUzN/QZ+wa49T1PN3HCz/FEXrfeux5l5UVN2xdZhUEnXMPvSRkHeI2fE31cCU/Dfwi19NnTac
Kgg8j6YLS+Dj48k/g8TqUsbEPkEctlUJqAn6G75qAR3BFvcm5Fy1733eMxNmW50AWXZlP1WXKSKt
TtWEcET9eZ/nDdvyv/spKLWBefBhWS77p4ODeLlabxcpgW0J4JRpV+S4Sw8Q3aT8VEZkvfYNRqK7
AJBsywAHbL0SGmOmwzxHzyS/9UX1adeib9nfzlXotxQr4FeBSVYZPXqRv28nbqnfmDKB+dFir0iZ
f+vm5jMd+O8Qfr/Y5Vvut23jOmcFnh3K/KPha1rF+6z4GPd/xlaUpqzDasHYtvDaL2GDgZacvuxb
7M20mSG+MkgEQNmshaVDOEcM09D3fc/eTJvZ2BcCpSHY2Y3/vmLSInq67Jtkb5nfmCGBGdNfeJqx
9w1mcWNGZR3sQqOxLfMb5c3SsBBMTcjgVFmFKvoNs7R+HzRhy/5mgUMX0Vw2oaX5LUW/omPr3odH
P28VuO/auVEaqExr7iNXpX5ndunIsK1jBEQj0X2PwKIKxuUN/UU4qRcfd+2UrV8EHzEw8ygYVPng
2GOpiiCZV2n3BZQt/xvz0UisRQG6vYd5ztx757gq9kkxsXhzNsOZEAh4dVDwYmjQYoABDAOK633r
sjmdk1zyeIWOFzB44m3qMZhCl27nszens1kg0Y92N3Amg3+qY3uoW7rv7tkSwKdo7fOY42OjoXuc
2+qLUPrrrhXZ0r8H6GhG4UVhL2Z2TWem3Kk0Zt0HSNo6RnAHhIHMofNYWWFgHD5kFO4Uv7kxL+nO
XwBQtvzvEM0caPeCFFPPFrmjZDkMVQeyAH/BOgyH0duqVHdqIrr8x0vrv74v/1u+68f/+3Tzr//G
n7/rDo0DmDRt/vivV93gn/++fM//+5qfv+NfV+/6/mvzbrZf9NP34Ln/+bnZ1/HrT3+A9S7gsk+Y
CLvndwM3xH8/H5/w8pX/v3/5v97//ZRX173/8x/ftW3Hy9Nkqdt//Oevzn/88x/+hRbxX//z+f/5
y8sv8M9/vBZfy/pr+8efvuX9q/k/lJ3Hjt3Ilq5f5aLnPCCDftATktumVRopVRNCNoImgt4+fX+7
Dy76lnpQuINSARKQuTcZZq3frfE//4N5sv8K6Cod27UFiRU3c9Xy6/Yvcfgv12O+RAAAYJNRfqvK
DBpvxa+0/+UFrhPbdsjwRN+9eVSHhjbvP/+Dn+YgiomD0Kbz9gMKi//70f72cv7nZf0fM+nnht5n
4NPczoz/WSFhFMQiQA0nbp+PE+XPMsVupzbeV2s8V2WxPftinh4sH1o/1RM9fEaigiVPoy9pqyPf
Xv3EI29Kn7zCBXmHYIncbOnH6J/EU39X+t8+FpBz6EYOqnXhEfXx97vFRyE5w9nysfSU53eiUCg5
gklZayYAVe4JvW0fLJUXw6HvXJp9YS/dP6gQ/y4B5cH7trBD1NKhL2w3+tNBGTbzFM5Ts56kpd3g
JF05hIkf1OSbb639j0K5/1Y5/7+vIqSzFhGhKYwFsYXzvzyycbwJw1zUk7fmwwT14X5UAookqwvH
/mspUFvVOXh7a5aZAsevoPrHae3/Kcb9vzXqf3wQLyTsn4UZBYKH8PeH31ZOxMwZsIFajs0EW7OK
Z8/e5M98zJ1HFMmeTt1SVh105b7+ZVutea3dXZKGNQpHp1Y8yzwLyi4s/r8OS15JINBXQqo5DOtz
wj/FrbLzfNFE1XzyonjJj55SAUR32Zt/0kT/uf74Rb7wWXyxHyAS/PPdO7FxA6/tppNT8wsPsrM9
5zi2kfiyd4uPDG4FhyzR8mUNysI8yUeT/9MI21v99LfXwAkQgG7FvhNTHP+ZriO6uMjH1cynZo+2
CLJelAy/WDeRLUy4lfc2E3//4fn+/b64PV8OncARtk0woB3/Gc60+JAHk7IRfAx1+xW9APOjdLii
uokaz7/jv1plkXL79R96gv/9XTnJAt4osB5H5J/7fSugvvZt6k8uJPYM1Gpz4FQWikWA7xy9lWSu
2j+VOv/72/Jyhcs8Dk9wEv85ZRZ2ZPeAsPpTRzbKeYh7RyflXC0/gW/anyJoupQhdHP9DzYEjvU/
3iuj2+JA8C35f/xnGSeDGPB8LMeTZNaIi09q6n+HmhV12kpZTKdwaJGNbBOk/DEOR/FP01IFR/vf
PkLk3dKTeOCwZqzvIP6z62B2Z86J18ynDTFPgq7mw5llf3Xnxn5Qo//WLnhU9qaFw4oRGZSdvMLX
l0UGmL/e9b0EaQzgZxiyCFbYd8NFjg6zreO1fqtU5Tz1G8oeXEc/dFjKg2vc4qx2sxwEExqR6RV5
4vf1mFmVQpO4bfANijiJq9XkbZlF496dFXOnDahXC6qpVWF9Y9jlns7dwmbcu9+ia0CpnP0ONWd4
GRy5XcOYOVAMECvOeq3yuwGmImtGoz9Uu6qLWN3fmJyd+xCAN1EVO2pElfxa2cF+pFRST+S0vbW2
VM/S9Z/QdwaXIpLxtSByoUmgJMxfThV/jDTHGco6cV+1pk8NYq0uE4h6Esj6u6abxnOcTyZKQoZp
ptFiR1saVig8EzcuX+e1DLtEINPMxNQsH+te9AebYzSrfRId1pAbAF3UbIpXM7YSncIAK5TuzAJq
oeb9gAgbNDLYQdWxcZaygphEh5snjGtw4rt5jPb4uEXdhJyojsCUYZIr9HyJRH2qyywvTdGWaWHW
CtRj6gcvfo6AvbcWKjxSY8TnuJGjyCt2Po4vevSYedd+rfiJ7b3tQQQo9AWIth5qBCxwCHYszf7c
MJO9P7SNP1df4Pk4lusYi2PWeNv6POjZCU5to/gT53dZfPJ8kvxPwgi5vtcOfO61UF5THYtg5aIX
UwQUxgNt5rBPgJMgr2+iBp53FxFbmv37Rl5RKJqTD4no/R6lw49FTO3NL7nl8EP2eG2/yg32PnER
wkI4O9qPmFJd2xxitbzxkmVe2g5kbsynlmXL5x2AP1XW2yXsmeoQaqQWa6jKco2O/RibxeaDdbHp
1joZZG/0IyMBJez4vCFGrWBOozQP1tBcVwfY7asbaLSNOcNctqyYG/SaEdfGPYxch7apt/zo0Wvg
HY+LVdnNsevtvr8bpF6Hq7Fn1jL5uNF2XyOT/dpNKP0uNqMxl9Rlv/GgKBearFLmniTt6RiYUkL3
rBuCV8fZ+u3iO2X94ujVrbM4tvzwXpOGmR8Xvx7FkyO71XqVcV4XnwpvYvDR1lfa/Cgs5xcS0w0d
Wrx7Px2A3Phhrfz2qQ18MaWLF7Ligh1LecY4iTBMhkHzpGa3lVkHTfV7HHhO4LxbITO/8Vo/vSkQ
/Ze63E1ztuQWtamuohm+rnDzDy3QaCZBae76m0yfbr9mTuS298x16/zbWYQOZfg2AZLad07Th9u5
tu31DT9XLJi8Ec/5sbf9PbUI+3ayWTRl+FzVhZ/dZqKBTDdzoSFvnL04M5yTc2zwc2RGIfandJL1
1B39Ou4HeMN97Zukq1DqnUooCJWNMYxUGviFYQ4Hg1rbc65n79m1TdceK8z7bSZAtv7aG0nS7VR1
lsyQ0XN9gY9wZZWFL9LWW+ymSqA/OM39EZKSaaZFfDJaU8ZMlR/mdzLcXZ/0kpwx1uxLcehDHLSn
JgoHP3PWYkrMvnNDoTx7MGNozrNdjOZe0yocHSvKX6rYto6x35gnAKvgOq/1Uqaj7+jfjK5VaRfH
1ZMYvOV+j+0hSti16ucc2YHz3rR5XGY8tBzRVEF+tI08r0gxWQznJmjlUy4hmVH6FjG6i0jFh2Ap
aiRvddH0pIvB86QNtqxjpzz/+7aY2z7q9HqMd6g7Z8q9p5U0rLva9F6i/eISkpn8aJdufFrb3UVC
Yknr3HrrlKcVOATTVZT7PrkiKBNf7J+4Q4dz5C3lycxjd5y3Lq8vdqX8C2S/TIg3Lc8xqOK1pg1K
4zBojjN2vMsAr/K9UJt79Mj1vSsjIx8aZ/9iOxCTSTz1yAZdQwi6P+zbadft8jprYvXyjZ4pVSa3
x1OEJeM2Nnc5Yhql6hsoilaO5c6Z05HU6gvnHjNmqiVoV84o2/s10awkFpTbt8oVX+whmB+xx3YX
5SNKYsRlfFmhyQ+71VZdNvTeaH2rrZzjaRiXu0E7jTpEG+L7Yy3dOH8sPLLEjNX5z5VEbex4VXuI
ZtSVh7EIgwnBqsPtiXnheYv7Rqa6JHikR8iirmR6SJMOGzsrNbEs75elcceHNRriH9vgT79aSq5D
BPk6wOSGEcnKg3PMO1Nd/LEMIt54C4cU19tFN84QpK41LwVOFl8lOUMRPy1T2Z25H5z7zW2veWyj
soPhLR+LdR6f4rIuErvZubHm0n/mGZaZ1IE8EBfLJV0W5jV2Pc1I5Sm4bjD8312Se8mlV3z7hHLB
yuKwdp5dMza/llZsh23uFKZvt/fqQ4V4FwouXspLxVibV6bB12h7WohA2Y0XAcKRCqJGqSHGukzQ
B97HlY2Ul2Mq+hVUnnsZusHhuB4Ir2DQ3vBUEbKGQX5CcYP0VOIubzYPTY9q3/GGWGfCs9gbZVA9
9wIV1CEfPPXZxh5y9s3aY0kv5ckfqBG83c2UGn4ue7tkO7vzyR7L9WmOxCc/aIqUiVbLadUEw3L4
iszWKMSodHaDvbYyj1D4AIeeqTNEFfYPCsHhfqXgySabEy/NpxAF/ja7T0zsvaJkN1dHKF6J6PZk
jNDQRDKM/MQQl+2mXTtXnz1cASYxsWoeQ1FVT0uzGJE0gPsjVcWwHM2m4orhd3WHz4GqH3UaMkjj
Wsm+aSSuZNkfZjPNRyjbg1VrhQOievLyyvnioepkluD6Jur2HUr0bYwCk+i5iU1S7kguBpUPj/sG
t2sTv3f1wbhp3X+X6Pt6R/4EyMTwosTDhCDj3HMwYpveHtZZffPl3tDzlBrYQb4Xi+Un896yX6P9
Peimp6hEfWl3Nhuybx9LAvYfBsZKpKpfz6jo6gcRTG9eW6gjIrAtbcY5a7bopkCV81GQYfh7qjBl
U5UdYA7VQVtqgB0tFZPPhWFcXwjXHYxo9VqbvzdB6pX9/lgMwXIktMlOFemqnz041nGKiktf11+Z
OWNdR4QWJtAUWmHPApzVl9o23+LOE0mBrB196zJkQayXz2tTf+cIfuBUf9ZuZ2clqZMkKBNZXcTb
xhI0/hHR1S+1zV+Kei6PPm6TjBv+YS9VdyAEIUxIwEAbSF2BDcw7mmrvgWaQfOGxSjiHijMyzB9o
XPDGADEkE+dfRg7XTeBZ5gnvJM23fMzcYQ/Rsan4FFAAAYsP8nGlPcGB5WxZGOevempRwBTxeWmc
x9myd5zglKfEeesz7j5cMEiBfsUFahlKSgRZoYtnx/b2DzwxPsK2IXxYwSzOvu99Wre8vePwdJO8
9qHf9Gy/cSa+l5uXM7ZHxseIGXWZHc/4hjg213efSN8kQCWa5hYKwNiry1QHuYUMSOOhGMNvXdz7
GanllxX9TNIsOOf6JvwhKvHsG+vV326mr2gqefmdQ6Zf/lnNtsNskwqBQeMHz+Gynt3WPtptuJzn
lqO1MIN72q2+PUYbM4pW2VoXN3CvG0XJ2Qna6mL5Dg6AMXgfNvs8Sy590XXqvKl9FEmc23HWTNuU
Vci+L3vePoaLnSfwsVSzu40c0mJsE01Ou82JMWrD2xI+ST28zpubP4p93q8tMSrpRCF6j2evRLrp
tsc+8D8z/XH7ObtLf7F6230JuQVelrGyrlWpnCNISoXzZ5VvqjPm1ZT7fkAB4X6gdut/FHbT4Jm0
GTOE4mH/wqAj+zTokArDM9+3FZk1V4cvv2kTfNbcLE+rvaPdFDpIbR3NdxqR5UM5BAT07UIcp0bi
SJyaTh/JeRqTrpcfmx/qG4DgpW1PvmGJADsLAh2malH2uXJm6yBF/wHRjcJVO+0LQQB1hvX65Jlu
yDRWhy/hjFU6GbQokkV4+hH4xzwZZzqOZDM9Vp2RWBjR1mS2soPLupTLlqIuadISL15iO4XN0nI+
oVbKPOIvnuKo7LPRrn73NLCB6Q+k3lECuGFYP9EyI94Jhd0NSdE59P/SZQwbSVsU/a5U6SgrdVPt
SzOA+RTOzTE3iTdVDA/eorvjgNXlOk6mSEdyABP0pv3dqGTwuNqxd4cqZXiVy8B11O5kNCVWsOkr
Zif53Ss6LxunONIpuBnDgS2DYSnf+/CCFSzPU6KbNwSJWxOk47BzQC+zDG4VJbLSvSgkIYZlh9+j
ib1TPdN/zeuq/6o7vaPn4j7JMyjREOWXxUMAs7WG8eqDgXZH09niwa7H/GpV/cJCLNzi0+wvIWWv
V4gDZtnmbbZ1aU75hig0yVVEGbeqkPY3Ghb/JNrVf7ZaV2ahq5ACzk6vUtU0i5egRTBP+bS2z5W9
eibdlB/TO7CqDzRR3potqPGzyaN2OW5z8HnBqZKnZSuHq90H3cc2e93O3F7ZHRn+YtwTHs3GTxFw
hZjqdCMutTNEyynfV9HimG0Xflu04eLo8CqFcRXeb8qW3yJn7r/F0zpdVx3Fhw7NpNWKjsxgr9jv
8jmI7vPBqi6UdTwCMu1JFLbj3+NWelm+MdjDVE1xoQmkX9s2Z8Hw5jOutC96p0zZYmXJN7GXY2vN
0S/fq4qrWAv9NZL9z3YIh298rehCSYVuK8LDmDp9cL4tVRZ5NNhnSwk/ZSHaT6Pj+M/aGsP7AsD+
I6pLFG+3q+eJ4kVdaMu9h6XyBZ/Usk5kZKPMRAhe4foCGU0qs0fTUW81kqAAtaqf9NoazspyRjdb
67z+TNjJemzEWn6FZF0P3MvrsZO75yeAPeK5FNH+EAw252Q7y3dHu2ufTFvtfzTl4NzrvG2yuWyn
F2uNlp/VNrXf6CCfPDCtT91g5rMJRhTDBLHzhJ12Zgl6bxVjZF4d4e3XiNiJd1S325u9RuawTBUi
/FEWKUDrmsLMlofBFvqVmAH7Wiqa7cnoPSntYREp8/P8Je1AjipCWQf8ZTtC4lM7i+KC18a/zgor
ourx6+Iope4McoZwJvT7vpvAbrYE4KxSZe2CUlTM2k/23v+xzNFLIdoImMYRSW3hS4z3+LmtcVWQ
ZATq6eH4HfugAPuc8xIsMnxdF1SpdOvd9zbvaXK7ogzunHhePvlWEF01Zwhhq+W3YuyRFGpmchE1
3CdYljd9WjufZj1u1XQw2x48qZ0qITQzbohgNFiGhLDfOt8fM72jGo0xlYyn2B3yn6Eahqe8Db1r
iPMD+2SIeBxy/Ohq7R7i0t6OjF4tznMZ6PUuDhDeOy4C2IChbAcnij63Q3vG7jantWNOTuzXZzMK
kbhqjL/4TnWQ5fK8cOA+rquLNnC6R42aNmv93FP8LHLyzuM4/rU1mKrc1Yg7UNsFE5wXDIhJeVuk
Kw5ps0Qy223P4CIs/ekdL8u57Oz8+4D5iudSOm+3hIpSFyt5Rw7OkQarTX3qiGJcKEO2cHjspY2z
CT9w3J8dM9f077joR1rRIYeFqivLTjHOBk5a7ayErNlBy5+LgZIbBTMS0OsmO51niByJvIXAqtQJ
J7kzX7yVEuJJNTYafXK9Qo3svZ2qC0at6Lcc1bxcsZfkKXZyYM68CzBgDtne9/SBJryb/HVIlqL6
shivyJgxeGbecoHuENdz636vnF2NOKM6e06zydX3CrxqW8V1Xa2sLdZj4YefrbK6VPvyMexzcOft
2FQYsjzcZ6ZYhnRtpE7G2QtQ2+mngWsUsqNO2mIL78sxlyl6P5URrHKOojI+hGr7tY3xgyvyO5Y+
Vtf6NC/qvm+qAkmryY/50DSp8jUF9PqSd65Jw9o+knjw6mqk9rAa3ypddjQqAU56Xpq3eq/DHl8c
vKo3PYB1yz4D5RnzIN3zwKcDnO+o0+tHpYPvTRsRvFjWmYq98mR35UvXWW+jP3FiVQ9LpO/FQCoB
Euf9S6e2S1jJPB2c4qoH8xNlJ5PCczXdN1F8pEGCYiuRXhIoqNPNnhjbzmirU6ebu4ED52D3rkZl
3kt6BAp5W+YMSNy2Dwv/deJ1QXuUEdjc0ZhgWK5xu/wonI4cXrBe+1A4a8ulTCQDPpIAZSfYnzfe
MjsAenKbByrGKglD6ugWXXQZv8pWipPIpfhMSHPqAQo/zLs/vkyNVd7Nrk2FrzlbjB9U31rdFpII
usgKMr/0qimtfTe2DrMy634HeFJ+Adhutt9E4XTx+5aX+Q8k+aPMKFYH9bgM9BoYbh1vvutBaCd6
55gnvnEZbkcn1PJnabXFfgw9kgyfPVOE47eaXIGbxHivrTsG0YNW4AVv1vFk9SUPQPqOstKxpCsi
9sLOm4NNxd1eMG6898PyYpT17ETTZyB87Kilc/bqvsqcRamMW47P7kdvqp2DZM7D8Ggjo/6g+ImO
5G18pkSsjkMPyoi69SW0LDA7z+4famu4V7P0n4Nlq92T3Ecyy2O/s5Jcc80lo5w0sjKK8HX1nPgw
icX+AnzLjhPx4qVOroLyLHXe35e+V186l5m7ADWyfJGhuX0/Jf6SPEok3VUMFRrU4fjiz0OTc0J5
8VXYg+VS08vpYquyVhw4VJuMqOHh9EPRnTEDfRnFFmy4hXIlrjcz9DuWmF8AzvNjHq7hFUeH76X1
bIvu6Eg5mUNLQ0+fFEpwXHv5iLC9JCuH4UvoTtNRumN7adfe5x3V8gg8Uz7udTi/hKafXsqlw13h
C/a56H9supwuQW2prznnPYyihZeymioU2IQhAEvblR+dbB3Lp7pl1FXdb0C7HZB+ORKKjey40Y+F
LNxk8QkoZDOSgEJyw1do5f0UTijU1L7gMh/qJqvn5ivn43q16JHOmhsrsTaJRZ54TXkv8lkEKZZw
BMwwZE+GSBF0045zjZUDpFD32mR63orrHk8tjm/Xv+SkNNwMOkue6i0M3g3Q9+duMiU+0RzngaLw
dWpN0RENJu0cQEzSF7gAiThMy5vhci7EXmVlPEQsULVcXW44PFDGO6oQ95xpQwghS9fGJFLI0RzK
An8o81fQ6BdzcI8lVH9dUbC+dt36rVub8WDJ3P80uTGOdbPJt3UpVMoSe6nNWt+7xP6+lLUunSRu
8Zr3KCxOA8K7n8u61ldXhYJVxdLdZ/7VLkB2lxVDRm0X5ngzIfwegl3dtaZpv1ncfeQBzOu9NUw/
ZgDQT7m2HqrQ3Fke5kjS4SuKQXJF1Au6/OFoQ4RkhEXU50jTK1XBaDOlohGoqxxqZCdbnfKzRPyD
VxbL16Ec/e2ECLN8FHIPP48IO5IZa30WbmoCFYvKREeg8Hzr4mM1YB/EPZGVYuH7derql1baORQI
l/COL2/bvtrnNuiDT8w1305i3OOfS950X0TcWneWzzjyBstuquPABZEANG3b0CpZI+QbhL0bfLcC
uX4KsSWnMreKd1gF/6hmpkqQtUCUt6od4FERJHsx9S8xiTEcgaP3uxdddIhUt6UkKniZK6zlQnkU
ZZpS5bO/z+3j5DNJJ2rrNVVx453UPBfZ2BJds3hj9d4FSMUd088fOHj30xyvTeZqDw9hq/QDXv35
vnL66mWru1cxB+o0jQGqdCYIHgKXYSAWBd5fxtXlE297eYmCzn1bGNvDdxPR/D5D4nip3QgrfOyx
Xx6wHAGAwUIlbTPToJMqzEz41dvpPFzR/CAHgXa5b2u8zrPPNJ2gqHv6PxrlzCsVzUbjijjRm9ev
WenOww+swbhdrD4PHklyWcFpWqv9vrpW/cUI5sxxRSHA75T+sXUCuT0MnnjBXcJo3li3jsZhuhIs
M/lteZlmIFOoPHnwt2U85lXXQL3N+VMNPnzIBbWS7+CmiKugmdIwKoqvs2hj987q5GIlC9yJzpba
q44kE5DIUK0bGyrsQCFD8VDwvfVlYd7rXSCt6VTtTWjYSdF0Mpsj37mmrKxYsEdpF94VZ0H3GUZj
e3EYDZvZFoNFgATG97JhMJcdTNYDdsDyWBK2K4h8maKjK9wwXfUQcptu30nxoUMOx5K9Hu/3bcuo
dnfZ3JNf9/vRjYYtddptSQTz2xIatCYRedNcqpo6Ktp92o0cttS0k/M68NDTSlvhE1gyCdblPB6h
PYuzFy9ugsEM0trOrQM7OMS4rL+sUVn8sFnleJobADK1tB6nZFhli7/vF53X8lk0cXMMiAxwunI+
Q9ABMJrcpUSU0xm0JsBJW4cpXTWo6BwXR7INorR0yvmj7c30EBSefcUTtJ4AFKxU0D5lsVVVZ6yr
6rKbih5OhgBccx59QgVFgE04F/cwB+rBZ/JhVufz9mVQdnNao2C4QahR80GGQcyzn35QVznpUATN
R+kPA27zaHyK2t15pL30f5eKiH1TBH6GJnI8o7lgEQZT9G1ymo0je/pM/HZ4MJEKmmRhJZxQk49s
uugNgxdQbKS/uhov/Lat+lRswU+ILByntHnJGuOKYqaMl9AdIQmz1JvnmxvN1EWnPmqmj2mQ9JOQ
wne1oCzeRy4c2L3yTblrDJtag5rhQtW/nTJak6amiR0Kv74QI0PRgQuNMeaOY45oP9wUIzh2Ba/p
p8u67+V7DUyyExqgJW1m0J0ZoLM9bxOqlmRT49zxJUrilVoA6oND7AGGybav83SujLlMuW7/WsdB
A+OghCkO4Wg/zEW/l5SvGpvjDWq711i3ErMuCzvNUR8aR+RlHIaQKnGS+K0Yv5C6/bR98gF+LnY7
jJ/bauJLin0Z9wMNWYGRyiMQQt8yD7JA0uT/Lkusmed4inx5WgiM4ZJt8hnpsaD2H+cG37Lrqrsx
kuvPehligKeuci8R66hJmbmuE+y7G7fSGv22bbm9N8ovUhe98dXJnRtXPXrepWAo9JQQhWR/jAji
chKZavkNUysgeiPFk/FC+5NydX7oR3Syd1tQyWyU7f5CXtA+4tTj+RP2owK2BakICXMyQg7YARae
eXBsFneY1HlliX4ETCn8UXlLexAw45jr5m8qVD+20AGL3qQqn0OCYZPBvUU7CDlZnImTTIrSWq9L
j4eUQsDvTmJbxJ2sqvjdeHid8Sq6/lfjtNGzGvWw3LWq9a5zs3t3eW3RESkdfne1AaTV0j+vVrnR
zs/T+LBwwlRJrbzpTnTIjG0m757GWkJSuCRd8Hqa4EvYDRhyi3UhEKMe8lenC8c3162sZ7ta61Mv
ZDUmm9GjgWAP98ug5JjtPDuVEGg2Oam6QUEEILpnh6gVwNVopG8imittOAQvEg+CBsar47s+clTa
14tDRAKl1peCyIAWMiXUT2aQA0j8pqo0qLZenleHbB92NvZ1pzV7hqI5MxjbkgHk8hQVICcnhjBo
kbSwuphAK1Lpk04M1eewvFVV8sb20deE577mPXaBIDhjk9aAjVDw2oItENRD89TkCHf2qEoJdK1O
t6BVG3sZeuxoznIZ1Qem5d4wbtW+RgTZVokVGQebeqejT3ssJ/kIAmbdDSHxKwCuvvs6LbI4Ycru
Ke8Lm6gVPem3IS+BSUPPU0dgyDVrBjo2zhrJmFJu5Hh/Qh/ARi/GYCPiJ95BKcKuO7aF7Rtqj3F9
Z8q2O9PY+PgGo7ArrqFw6+3kQiLCjBtprmMOy4gVeRPYC+v4dZ5h1lQnAKl7hyMqi3YutZbDZsjI
x3Xh2TtIESmI7jFe0B+x0ETOyzyJ6btlSHgr1yDcMjpDDAdw66GfbItbPBFcQ8xY1ewHC9YA5ZI1
Q5T3uRFLSp7UrqgHWkIqdsRcpYAsWNdhf7H0sJ4Dks/GxK8lT3/ezILwxhanrtyCi6BxWo61GxCX
0Lhdhk6IXVaX1ki+hjtKevSpeBxmpAJ2V+SnoRr5XkyTfHDC8Uu1LP5XTQigIgGBaKrBUvJMqbLf
qVhLJrjVag+ycsKoB+NkRnYCqAmxUeJjd7YS87n7EFkAayx7k1aLXzx2dDR0otwlgB4zFmKolAmE
jfI+HQL3JdCk/Ru+y2fsevWxgho4IhtAb0Jm6idt7+q4L+7PW4Qn2O+o4JWaIWvXQR0nVifO39cy
cvLzus3gN4Ta3Lf7eOzG/ke42nQDrX71g614byl2P5UulJztuNOL8CK4elUFRCg7urOK0y7rZbvS
8EJVEOgSrFctYZEO9AEgfAnBbCuCQTzraDB6Q1Fwjlcc7Yda9chW6mguyHTqwnx5WZyCv/GjLvQu
k2kswg9JZqu+/PtvtNqAu5yhss27jO1ufmYsh0c2wEq5CX5IGhwKHLviR1vzgAQVw+dNtUj8Vk9U
xRz8ckhl4szI8xn90q6BzS/tTQ/lFF3ZXDef/ZisVYwSCmsUn2QavG79i73tdt8ttaIKCkKr/RqJ
yuoxZGm1vltsluHRgh5a02UwrX/XzgMn3e62QX73bz1JjXXDOw8TFUEWrh1qjNnG8K9Txy9vhn0I
rYDLoqJxfHEIKaLyNHk03hIj+ZX2ynzBk5bk96bhTZp3ME6EgkyHVs8rYMDzdCH6xe2eNHeSeMot
otOcdCpF+3WyAi6tbuQxIE262VIjvbJsd3FDxqVBZT4EdpLDDd0vo+//+C/qzmRJcuRasl+EEsAw
b32ePQaPIXMDiciIxAzDYAAM+Po+XqQ0iyUt7zVbetG9JIXMjPAEzO3qPaoquZCjeVg63MU2SZVk
JSif/+xf7LEuWZPUimqZuUP+g1gUl6hvzafE4xsSOiwZ9wwJFclBfhP/sgo13pgmzxR38X7pPs/G
ddt6AkQOC8PW7irzvU5F+NSNKr1gECYohmvLTaYyJ4mAG+4QzMmFUIl0aSRcr4M6Lb5r7ZA51qSW
Goiq4DpeUnyzT4d62kADOB9j7+afkpvtS1+mjOid8O+jJ7E7Pnux2fkkYob6gyEqrg6BfVz5puyY
Z2K8eAMRpSpQ+i0eq01NOAkhWQ6vx4LlZ7VreuMpkfnDbHis+30ra/bMOzPKbazqV2FZ7wQvYPd3
dHMaFIqwnhz7qiKD83GyUIay9h3fQbT1hzK4jfbgrAx/yG8TLspXlt1izdDpQKT49S7lVvmzxwix
LjxuLqq2SJvi5OxOQgUwTMJLD2lqyHOpGdxTGT4R1kUeC+krq0Cr9gcK7UfR9+WxyYv8VPBm/0jK
5DHgZoftzHknpXGO10RyEsA9CyIQcxMESoPGean0VzOBUSBid/U6rI9ekVmrEDx74w6FOGWibJeJ
GZJlbkhD/8Of+X/br3JOf7Wyk7/V3w0r/+Zx+f/K1QKX/F+4Wj4yDoBOffzNCsP/6R++Ft/9w0K+
9CwrsDzCwwX2iX/4Wjx8LbYtfCdwsJ4H7j1r+Z++Fsf6w0RGCgC2LA8G+m55+aevxfb+8HzEfv7L
kIitexz5f+Br+bMU5V/wvBcGDj9ByJSJj4a1kHf3vfylvsMuE4v4cXFH7JwxXvj5pPYOK8FTUyHS
kzjC9dnE3rDORqbL/E6BBM3orx0yjVZe4okXDkO9jv0uW4e6rPedWcYevpMcVaJAx3+fiIV4438z
Xn0jnnez15g/MjMUn/GYeQvLnkoYC0sRDDm2RM/FxX9jTxHWn5j2v/2SPj4Zy/GEgPE2nb/j+vA+
pj/T5L0VI+SMlXb1Cx+u35OAF0WAXCZAUYSJaFp5kaeGDSGO3Pkrsp/mqfjV3Q3JkkyNRzJkxy0F
Nv5rmMzxM8aArkf/GG1kPjcJNo5I48dEhmI3Cnt4DPKQ8L/edVtrxdyRgJwQe4COrL3PKALygvuq
hyWOwhNAJcpiVPGBCDbmZdJ+eo5WO13G9oZrbfChizu1ZKjRsjZDQxQUXAOLr56JLDsQt7GYXfiK
pWeV1bcmDfK3kgAgexWXVrudxriVyGYIyo5ivdb6YXGqxyg+WwYcZ0XRFwd2LuqrzeVOLYq+bn6F
rIiec2JqnFVvNckvDvXwHXSrWvvFpFYQ1yHbdBW7GOdcEn4prswHa1U7rv9ijEP37hSjyDZ5Mdcd
6EvWAWZH2Opn7YOcjRny1sReeAkDH2q+Nsd87U9lcCZSrdr7XI3Xg2fyfddj7aG8VsFGTMaO7M/s
gShGuY3QajYEI2e/g3o06EFNoksQZexTnVj0J7dHsBHKNlb4Y/TZCqP6VvipsRlns93lUZ4/jPIe
etIN1aaRgw3JM+ofyk0LczHpofzSXPre5yi2jixYnPMwAENNmd28Ei5CAp7L2ldF2X1bNceIPQRe
LNAozU3quPcNc1s3X8yL7hWR+640kznDd3udovvJeFUYPRJaZrYHA7/Zpe47uZ1oolkFvVAbUg66
DxWEq7pvL6HZri3HmQncHYnAtnW39wKzeVSkJEF4NHp1T+d0izr+4iSC7vQl4WWzFW8SGpGOlVEi
GGNQ29NQbr0GQYCrHL5xK1PYzKwwy5+5o/zHjlvM7zvUUMBITOlzPSfVjHwycVdLHUKzrWk4sewL
eiKtzemHn6uZaEsYukXKmAw+7jLY23ZUbsoq5iSYp/3siF/KHqJTG7MP5034bHhxF16JDdqGTVg6
Q6IXloGlzjOCbztQ5yRrl0Dbcu0OCCQukpTbxc01HvJ1PfORRcSyPYwBaBb5Ie6x0ci5sddukyQ6
QLc/1SQ3sW2av2Dc9+wnge1rUuDCrtxUFG9iv2JPKbi8T83wNgoLHFP8aotMrGwz/jasZ3zPlxnI
syzoeEMzftRF+irVdGu99hCl9s0gZShPyyeRNLsMHT60y1WQjVuvT882UWlRxOaTu0kCLMrLlFcU
dsTtraraDyMbX1vumgRXRxVJ4+4ijy10JZJegbDz4TOxnVuSi58T4tTZMzx5NUizXKaush+Qvb+m
JGZ5prS+1Mo45RP8MksRq2MjNXJ3br9LBMV7rcmhxjXFehTSfO7Y8BdkRpJmx4m0pPWIh7CHl3Dq
4ETSMlfyjIi5qThBxSxsU6/h7hbx7O7MhthRrC98qElKVJmyYW3sX4WHhEyapjr3dpLs2bPkuyqo
bk4euYdWu+zOk6z5ZROOsMrKON9oy4X2nq6Wku9GlgTfRggn6rXuIRvHG2MVPQyuks+WO6xFVcRv
kF4MkwOpgmzdmyI5DAxhTvZGg5raela/lh55DjkHJjUUqFc/3aG6l1rHyzjPvolafKItmlCbkONd
eZdpLJg1UhbGrHf9+7IuuNzTvslg4saeV19Rzp+vqQxd1CI6KzLdHQXemvXjkw//AKS4vU/t95sg
Bk+CiAYo08QEZzevhIWc/Xv0WTBwWy+M8+CNw3pKawKvWFu0wQ5lvmZg8BO2Y92TmhG+TS6rnexw
+iRraShW5dG8N5z03FCN7Epr6aYB5vVQY6Br5ovgpCIY/lGArTDNAWIJeD7Uufc49d5FXZ+dkH+r
tLXfMkWHQFg99kkJqWs9Wj3QOsmph9YD4EWEPmUGnDtNVBD8NYugWIMfZ+k1s40rL/WzQX5c6vOn
xZ7XgVfuLQwyC0na6SLQcNKzKNdqcMF0CZtN6/o6DsOpNvof9VhdIlwxLN8/lE0E6USyc5SE/nai
V3MOOgNLSLfFMnm2Jl/xuHpkpffHAtgPHofZyHh17epkocSTesj+qBwegZb5VpMAjv60JuiRkEBp
78d4hLaF8zaBVUhNI+xKkeGpd8p9EYoJibGXZSjhjWu3begFQJXdKas96dI9U+iVbZ36m/crWZEk
Dmhqa/8YAaQt3Zh+0YQD/hR6iXVqmiDf5mY3KZJDzeqhkkrf5sAzDpXnPME2xYuwdECscLqQ5mRP
rCSKP50NPDRGGfJYm3z7+TyjpCnuspm1ZSeBMjUXikNqVtN20Im16PppreyPevQox3EGpu3QIAw1
nPwlqkZ+pFnr7MeTwfOCiNilGeFByDTPBlL73ZCh54/B758iWb5ayrvOdmm/ar/QwWmKgpdAdmjE
xYZEb5y5/iGAMCsohunCbENUD9uYTJ8D+6Sa16AGhyCFgB2rkT6U5v1VJpVLThcnLlYj+U++4b8Q
sbWchzyALc1+UIQ9cugl+cYl8X7h66q8qoJk8tHufvpe+zBrECRyzJcTNEEMDpbN1s4nbjxoopDn
L/vA9cJhJQKw6fqrsXC0+X4+LFilkK7lwtL5tfM1VP6LnApnUbv1sOrq4hPnxzJUhlqlcBnLTuk9
AGrMc8TAx03yuY/Fvja8XdWkD7TJPCdZ8lJ06TEynCVcKnJw9aB9t7hU7XMP11DobKXLkHuKRiKt
blPTg7aw5OABCbfAmIcc6JKvr+aQEWy5kJH7wk/8IyS+dogkYpW5yUeV8NmY7zrRqzxFv8jV7yyq
z6FqDvh2thTv/tBZ+lQbBr9WsLYy190SUfdkS8IN8Rw6y6ROfyZB0THnIn57hn+I/eloQaxTw8UR
pXjgJ6NkJ2mauyYBfmhna1mbyWpGRYzvXLos3SX2qlOH72KFA21e1jyoZGfvUw0P3WTNKQt6erQ5
uLwGcMvjho8m3j4IsNYWTWI5gU5s47rtV0YG3VNPJIgq/YybSyzFSERhbXobMHpKLMgs7j3gD5cN
cdanT2yXhhUJ/fXOjGJ+atYTQwfZKsYBPw7uB5bHzsaBoiECzuTy73jxVlrZi3YJ7fSKdtP31np0
+7XVmcU2kKQdZsLq0Flje2F2ltilcLBLwR17XU7Ju7LqbUI8PZn3j1QR+6z8iZ3qlf8zbNFHWp2s
vMkuFnFNvafBrWI1eCl2Jpvrtkzjzzyq3YVXcEDSX7IOSXtlOWi+kqjwGM3z2XLccSX9JlxCmvDZ
N9G3rok/L6dHieC/qFvf2BZGhj9A8AFrjsJs5XIkJVP1XlJufRht7t08W0fLnbrXkhvbLo6DfZSm
5nJoSa+tgUXZcy/7OflNjdVdG2lfc6N/qH3x6jjBLo6qJSUOnBwiX6r7Q0nZxLFJRty4oX/VbNak
TPL9ZCi2LK5JQIHHQpFljtBcaU1hhksT2Y5lUhUvssIjDJm1DaI43iDiHx+xD75mKtmZnM+EPyxd
r8HbxL4z9t8wwjYcbYO9TYRmTy8BRXT+4s+kL9o1CYiYvbhSqVdalc6OGNHWZyJMhjdi5JZl6T6I
PtyljX4ZNfxRZmylcoGajnRUZpuhm5wFzYvHedDH1Da/mw6dPWYlyZXsKCL1w+643eCSOs60Iiw7
F1SgadDuO7f7qPto7dOSsh4aGI2+nX5iOUM1yeYPftaPYIzfnc68NGmCd0iSYS5sA32zGj6Dsni0
JxCwztUrwtdsMqPdO67ixgryFHUu9kV6MNAHoyDeK8c6paa5ILYWAFyfaI2rlk4T3yr4wS1xanqR
UyCYtC1Jlc50zmIq4GpwgxgVlzt0v/RKDtcYX6z9BPF6IDtxZXmQSn1GTuzayzl2oHk56LObnat+
yRZ+Nbv2b8vE0FQOJ4xVa4S6GzT6tGYns7Vl+tra7VOR44BLOXL7uyzeNcPCMdRmzPWw7TOZ3Ao7
NqtVB2jFPt4L5Y5cXDg9kGXmxDJ4D/2yA2Pr8y269riRgwhJLhy8x4bb9rrVfktriLT03pyiClrI
LzcCmHoLYm1/g4qIt0AmLKKt0Z8p6Yl3fnJvMGaEWGSaxRZR5tE16xyyEAzZsGnRnWkcEieMfrmF
Z7+b7sA6kNsFq/O6jtIHBikrXla6YXjtoKSWRTX5mCED174hCDLFsZjCm6Yt+ztnwODMSC1KbSjc
+T167Lk46tlrM5Zbe+kYzXqsa0tv3KY1rrodii+qWOSRTYixM6yAhrEhG/csJvsdBhfj4veeAyRe
5WyxwBueEE/sDcATt0XZVN57ChqxdHMP4r60RmB9gNpNFXb4YPyg+XI560/SJHp6YYQieqHiafgl
5mg6BCqv3z3heUAGMzSyWVCvTdAAaYOJT7EMSfbVTqRV9JwpGWzS0LB3PWbrL6FnnDn4ZHJjYRtj
SX6cWaYcaGETLMH+9G+VJ8aVtbxYCD8Co6QxBGtRuZ0cyiE57lrvK+od/cB1or/vVRPnQrQy2YuM
K+5B5ymnFezuTeUk0zaWp3ZKhM7r2BjWh7T58AG1v+cq9J/nalZrtmqAWI2OL8q290WSvwapWS8a
lZpb3XW1gQdZirUtE3k2QnyiLW4+Bivc9FnX3TUFA3+My6Kb24VnPKs4u7dA3KMdLWZKsIsKUjmq
e5FsI99uX+5MwPc4D8PPzNP2vnXLYdOWEzdlpzHOcw9dRNYqX4XRqA5JaMlNfI/gDpntt5ikko+C
Ex0q35u4r81D4e+GwM8f8s7P9pZ0CTzvWclPI3bJdnSBiaxa78Ygiha8N/KticvxA7T2rdM892yi
Y0aobdWSSrboYy/9NAkejpmUyKVnSOpx0jomcfdTTm3NQg8FAgmLxF9OIrOjI51xXNQ2l0bTt5xV
JnAHZ3YWPXgmIUroDfVh6Ibm3Dj0VwXM+fzY+pZ5lbdtLbydfhy0rJvcS2MzwskOWpimlQuGKo/X
2hj9XYdn7Si9UW7mrps/DccoVpbDql4OlgZpzopHimijH5lw7T3sEttRQOWnLrLKM774iTGZuLyX
kONj104pfg9FP7a5nLyEXeTU+YxcvnvROdmeCztyyHgXCGWJS1gstNCwkH4qvsvUzX4wOQRfVEBN
mykao5OsqcBo4mR6yycR36LRZ/OZu/7VIZd9jS8yXde2gk8YsO3Poi0MTgar4V4T54eoKtOr6eec
2pqM4LbV2ZsTquohF2Z59WM6HFL086sj/fGRjqjhlPjz/DO3+Kbzkt59TAhB3QoqfY7OcLe5yGn+
yfeDw804qLwVQW393eqiaKpyi/Rcg3YKTNyy+uq7miskd9YTYQvVgxvW5FLD1bzcLQaLRKj6eDeT
32io4luGAa/rSB2IjeUwG/XScx0K79IIgNTshiNDSroP/dq7MmfgjS6MeVW6lB7QiSZuNXTyLolk
BiLidmtPh9mun4IeSwHp20tlWhB2Aw0gfJWa6+6Ot8c+f7SSKoLGxAcT+Gb5NgXRfMQpSzEmFUNH
X6hrPZbPHokz2zAaNHccLhUiRbxp6aB7nv1uWArMMiBurstAfPcqOZCp78k803sBwnNsZaVeam06
EBXYc4ngTJ5nIqPXrNe4QAbwej67N3QDb7JukWESTBFKQC3wHtd/MEyjeWwrCW3Yxvl7rqASNlUm
/XPPe7mRSQM4WqreuEhoq2QncMrhU1IJb7dPXTKL+vhIK1VnQnm0hjpPEoBooZqJjZ2Lt4cldlsp
2o9l/pLSIuYspjAsro07VVTFpfcR0OaFFH6Fbt0z+DG4OwyiQRt4t7KesU76jr9KMvBiH0fEteB2
4lJMQjRta5MCvghpPlsErWzwn+fcfzxN74kfyeKAU6b+Zc21tbcTUjhQNuWVaBW+FIx2aQ0iv1Q5
VDQ4qPUWKNU/VHnLERUxxJ5ptnY3vZf9SIvSSo65M0fP5MNXWwK+undRGvYvIzW9rSSud2/h4P/U
lMz9GkUtPukzE891kBoHj7UyBCLhesUiMELM+B6ybL1pyNR/9UNWb/ALnMhIHS1P+GgFZ9rZmClT
Mo2zxcQm/mdQxPKjA9X7JLW5rddZVLS7IYwlwEqqIma9OzdG+0Z4K0pj3ijtdylVgjpEUfKJ/Fi1
PkDNeph6JreCpeneCenzhULvai71FPqtmYHt50DocTsSwPuQYKe5sXzgEtCACZ+qPqVt0OfiyEo7
pCAbFTvbtUMcvnpN7tNJbFubGV0c00HfaA6Muh4Os8til5kpIW6jg+EQdKsM4jjOlC7pHn6ygC3Y
gh44P+kuED8cY+i3fNrVwcF/S/wArhUERm8qv2ILnklXVnQd68x5NbigXF3iU6xFyp+/LGUa7Dta
b0owoNp+6Rpk402I6+hWF+ypxyRt5LKkRHAJquDCK1jLBmRwS4Gps8fQxXE/1W773BTFQCafh48U
S+N0befaOKeVp3/FdiKQq2b5nOpaEjiiY3HpCbV6iKdSrKrR7+hsIFiSQpUC64oOjSpc2OSO3Boj
NPamWfQvgoz7/aQ5kRYBKup7kPVf8TBhHu9liGgM4oDz2jsZhlhC5eHbqR6iOK7JnjDndUh9zX6y
6m7bkGquHc1eWxo5yntkXnKv9o+ONuE8ieNpT01riSPmVpN/UQtKk2dCLs1GOyszQ/jhBPuitgAl
mpqes+3q9tbVTf0i8a+4y8QY58OsUOEgm1JjbeWIWEEPXUd0lwMG40c+2loyiE01yhkCCX996HC/
qkj0X3VzzvIeTfiFoS46Dt4gjwyY7UaQDvM8hoZ10Di2LYQN231ENZMHu7YneDeHmJ4Qg0uhSN9Y
EaUDUdmVPBU2kmRSN/5zLKOYO7+R9rda2t5bKw1v2/M7vbqjW+3UqJdlMfX2iqiv5COiGsI4yxFD
59kFwiIQscreIdOrNbnj7Sop2Dzh0k7D+wUDCHjgDHHXbdqLrY3QrV/7vvGujBhWdZ6EK+xVNE9z
vp7rSG/KkVPn6qStvEKhwNnaeUUBJiGaLfV5bvYLuYoCAY+w6mN6R+5EZgSPfQH4VnR19WvO6up3
ic1kw1WkfxlLuiWLInR+DF2fDmz/ZPHcgTvuNGDjvoktBFjIB+NMAE1x7dhcX2j0MvYdodZQSU5y
lS4RmA3gyqI175VqhVlfUZl4slQoPu5dntW2UBOXPOG4ap3Hw/CCLNblwNBxt46r3F5i1nTWzIfl
BqaW9k5OpWPOneeF5+OrqzwuBqhL2ygL1ZOhQnWbuwHxRWOnfiw5apKVNds8Crjtq8eAkJOTiWC5
siouzINscVBSwvXF8qDZjtVEKoVbWNPa6A3ena7pQ3PhkExOBDxifeT3j22P+mW5Y3FT+NnXZGKI
A9tAbNsqsIs1OQLyJckpPeSwa7dOGDR0n014n1xy0D/dMRDFWqR8PVhDs+49VCN5x3f4d7UZyWr1
7Y+s9pUyTIox9HxRpi82ViIE6LrXn8nOYXhy/A7s1yxc7mqN5DI1tg9RBIGXmfMtTMNbm0X6qfTr
co2TTmmgaRPTtual2sSYYF+gbjyPoWIc+0Xqli13a9BVAsqpptjPM4tQQizwfcmgfmr58sPX4rer
Ioirn2UadD85ZMaTQzXk2cwi+5gw15zSyplfYmHXC0Xs/888acU7oYA43lj9fRaZtG5V1H3hyECc
lUm0qZFUTsJhdQadZRcE3NNguuyHcjgC/ZTXgWCsDyK8drMd6INo+VmLXPb48oeu2SNE6wevChy1
hK2837aaFB9k0mblKWLCmgnAechc6tsyp6yPpeljkQNhVWu+xupfRuUNL5xCiB2MqFtGK25XYj7S
/CNXph1XyH/2V15MBQ78UiQsRXK7LZetnlKwwFRtPOJ98gWXFflqtI717QHYAT2zoKNFftow3o7n
dsajm92juQAxiTNqxbEgCJ7HxHuzndbfGfZgb6bcih7Ssam5+aZOtG3oelBL3zXLS08GDJSncSnS
xvsVe+YHuZLJayjRvVpoNLckXsXF5rNi5GK1fq+K44V7k3lPVkVAOhpQJSwd5UBoI6nGjpnNXLqC
2jYBuIJXIgEIFMlnwHKVEebT721TttBs1XksLHhTw3gautY+Djl6HOPvuEii+/zeW1d8kNNbRVfa
RnPxgnnm1/bZla4wlPNR9+3Wb0fvmRqjfW0DW7KIn5lE5yXtdivhly9x1L40xYyp15nMPZeMw2TD
bg3q/rMXyniMs+BaZPVlxEOHZnuypfkzqqpj0JgLLYq9tsKnTFeP2YjvJJtLPgobj0gYPcZ9679a
9lwQQTNEyzgwNMYDb59x8/QW5qjNN66duHINMOxKPY0eVqjBNcxNa+gbwwZjfSG3Htmvy8L3yl+Y
gZrDnE0AssJrB4hDroKfYLB3h2Uc+ktDp3LbOW5ZLCQX33qDFjYdtGG3UP9d/TZy9G3nxK2XcxrY
b2Gaq2VMMeyS1dtdaqrHJ4z7bnm3MbL8xLiMmN3lNgTrlN26CQMjUnyUnbRH/1tIT8peSZftbxCU
P9ltM1MXXbtpqKRfIVGweNfOxWS2hFuc6l3I3NYvqCT4ndWaX8KUkb+QM0aF0TY4JbukeITLcC6M
pIi9bTjhbfWi+TJwFm61X+LHnYe3rMe6gxk7Ws25QspnMt8LnUSvZuNZG28MWRiCUTM0EApHdI0g
0mARBsG4segp2ZRQfvVjLKG1d6ZgU9U2bc6HJNmpjXC6WZDNa02reU/2JUfz0opHhbxsKqq9AnuG
857z42R304lpkcz5CVW0YlQuFgalJ+8ha8Mvik/Rx6YmVj/NyZVPoPmaVRFtO/QuTkek4Mpcua4k
+mgm4IrXIqnOpkGiNQx+d+KrenzBgNeeOribD8/oOzQ+bhnh0rVU99XUSh905iVvhOB2Rw3AxZ53
St19yI55S1THYGNS9u6NgSkAPhWUMcAgLEy5xLzD9+1MFyiFZdw6EFim0XpGexte+mrIZgbr0rPX
nRNWp0lbhlzHSovoQIgCpVPG7LTlhvV9hUuYHewzJGaGm8N3zn4w5uz6c2NvTNgmHV9bT6wMG+SE
at5yJ8XZ6gnw79GJywPlVbRaTbaFGTh3M6aqSaTrPHeCVzfxp2rBLlLyxlSJfKWYMd8MkoN4aJrq
0dIWHU0jpU3w4KF15sLo7BGuDZpKY4k3MZQmF7TEnNqQluvRW6PeSqAgB3agCOkI97AOHMzavxVF
gEDlJnF2aZlLj8Ds6YbkOfZQTLfppAgvr7CZeVFObXabpw8z3c2sdtvavto9L+BysI2e59Erjn5l
peyLVHPNcIK+sXQb7pYSY+XlqVjyjc3vxz6RrT+/Xjo6w+MAfiww4TUGdPQ43Sq3ly8e2WG7CZhi
EdDkupk9N7qYlFPtouQxEVQzV+mb23ioEkFCqbFrDs+lNcudyd313ZmleCgELeLcvYafXWIIfHuZ
caor2vmWpNN5y7oOiwfYwfR5Ai99hJf8FCmq3Rq5r0Z8yl2TVlkL2ydGvYxtl+FV8sniqvlUVbn3
0Di5v/LxUPgUXfsUXN+dH9kkB9beBKxWE2eY0ZjGbzwIsOtulrxSDzNtOA7sfdw65jKPSxtboj0n
bEUt7xx2MoE8wKxX9yWjS91an3QPk2MzuO7JZGdwwNNZXaayCfasCuMNHtLPJKqfi8iU2CqYF1FX
+Tua+7OERYbfn4wCji9CkJ02KNetFf6mFnu+ZSIRxJ+l33bddEeDSqs1E/h0Ji8pu6IaBzc25uCp
Qd8/Tmx1ztQoI39GtKHqns3YvXWcBiLDb5xF72fhBwM+41PD9ItrsPQetajQnAguaEmuolWOr6Wp
2iVjHuD6CtxvHv+7o0U5r11cxTuG/ASpyQg3zKO7MEvnXe+WZNHQweVvBgMi2w4rlmtFbRFWkLAO
clULmB8QoXypQrpdEMq9RzrD2WEy2GEeLVN/meZ2Ni4KQgripdULxL/Cit09Ipb1UFaBfOizpL9g
7pXnbEzsEf8ou32irK09Mz4bhjFHrCqa7ndppslbb7hTuuATJFYpHI1gLYvyZUb5ekONQzprpHOK
GSnJt6v/7FkF1Y6RVVh2+oRgFOqajXgtanzLy0Bhf4oap1610MuLWeTVaZhltC/Cgo2koApchT7+
bKyFF3si6a9RCtKPzs5hkZOEBgVSsqgQXOTGuSFQpQkf7cQhnDEs7CdZ59OZOGN/OdZB8+qP6wYk
YRnV6oF+Ir3ogRSwjpnLGqSJ3gPfIYHMG0IkNUj4+/UEBntGZeknUxMXYPspVblDcfQGNYH1pxkE
w31kJp6JDBNHH1oyM97QFiFj8ORKCKcjKV3t1fLrdMtkm7/Ms62uk0uWH+2f1Igw5W1jOTfvEaaw
Ny81vC+nbO/3CVxZgGlY1TTG9nvH0wsZ9i9jV640c8Q1mLrmYJaDf+nN2eAzbpyzcJTe9GlPi1Yn
jS0reUw/WIYf0Pz5XS2bjM0VspG5R1eOcJuYepvnZk0SBuDVltrj7gOmXMzs78PoK4kTf2fZjSJP
h5xJQjfy7JkYS1aW8IfjmS3GuKNvqex5tNvxJGJBcRj+AQrI0jC1v0yAuxUS/zkcSge9xYl9yAe0
mlrc9+YGroNDP3C5VN3djjS6NbmrrLlulgUs4BjVesBvSaWQvh+oZqq/JKzOA+5ogkGIgiB5Bzdl
Q+yGuQB//CYT1Vgm83QbzAmixRoO/D32MUdfW1OJTXEvfsrmJy2YzTYC80T4dETylHdqGTI0U7vN
ApxWTUGRfSndLzdN2OO73OcuaGrZZQD2WpOz3aztpqX1imJiynaDkg2542gsljF94Cx/rXHJa0It
yl+Y3X/Gvf9bvPs9qvvfCVFUdtP2Qof0+UCIv3V0EKasU46jdNdHSbwcjbaS+zTDe8JlRIQbgJR2
7cAXrCWz2ikI+iRe9C0U3n9UzwCOG9BVb5lkupvs9Hzzb5HiaUqFKukbhF8mGltfQidGanfZ9s9f
9z9iuf/3QO1r/V09q/b7W50/6r8j3f8vdhDYhFf/V7R2Ov6N1L7/H/7ZQCDEHxQJmK5v/QOtptrj
H6Q2l50/Ql5Mng7stza7gP9JagvvD9jTkKcGtJt/vjtg/U9SW5h/uFDdnkl2E12yd777PyC1rXux
yL8eUUNYju+QsW7e4/f/QmgPMa4SU5vYgE7WVZ+Ch3InWHYsvKN6Mf5PejD4OyDR//p3ODGdFwmw
2sl77C/J64IQz/+mrutvqf3/+vHvEdt/+fFJXEoNY+aPtk/+U3Qa3uRJbszP+Ldz+cu/5P/yHf73
tO5//RV/Y9hHxDY1i848tcmQPyh/ggeImcCzviX804crXFG3pg/FaOwm0XX7fkqj3diZelMQ4w6x
0jhbehywrRO5s8yL+5Dudj49mnnK0G0HkA+lu5ua1uMm+z84u44mOYEm+4uIwJsrHhraT4+5EKOR
Bu89v34fvbG7Lb6h2dBFBx2mmjJZWZnPlBTKpEWiQ9wZ1jUsDc0bOiq0tgeF0Ye0kCGRARz4eFbQ
eLBVECdqKHcFQWBQiBiv8DDldNBFwMSBl+13DyY6nMY4FiClNlWJEIEegXsGxaMqP0ZwOsA7uagM
HhXFDIBePJfOeDybYNUU2sw8AIQXZNNMjEU57ojSwhaSNH9IkyOZkF9Qqc4ZoOna6EKHUNcQoZ0G
CA/DGh0K/+ib9M1vEs5EmocaigFRVBhUSnQOoLfI7GooIxpQCco0eF3Ee69Gqp0LKd7AMbRwhp4w
mkaETkVTU24X8ABMwQwUGhNhv4NOcOHEaLDLhOczij/WEoZAnapJU/FLiCEzx7EJqaSQKoeiF+Fb
MSlkRshw5Y4OvF6hPRg5Swx0fNIIZfecwe2WeBRjAYH9nlJh50Y0kqQMZLf/Do9/ObP8dRv8bfbx
PxuJk2a3g4e9GhFt51VDCe1zyiFYNxR21WTOzYShFkEK2vH8qQ8tUbJgEbxxAyFM/HC6OWn+/4ch
JS/jgpxIGCdl+h61gg5W02McKVUL+U6eLmkU24cO3uJUvcGL+HlEnlwYGAF1LrTtiAOJDzR5Ffwi
xqDVmNz4oLv7xU/xanGFCVB+gSQ1/j5Ug1GK4t2o1YYjOHAy0dpSp0bnINtBu0sGABo4FV+lwJ4I
7QwKqt35eUigf44InIR4/des8mIJ/CQUE8Qy1CS/vqKVpE21pAZl5KL4rmWptM9yBi2pKIbtqfDO
sVBUC6opt6sJZuhA+3LAkFGvwfwiAKQQ2C6g+oT8vSeKHSLKxmz97aPxfztukXcITcMnbFZPDl4B
0I85oTkms6oA2diw3nG/W9rcmJGfbxFOWtwiPGBzfAChFCfqoHd6RW3LS/C2b+U3oZdrXmeAtsXz
KQ92gt0nSggxBqCDXwTi2LRmlV6K+Pj8l/y8/e6kp8elqRvkz9NIjA4LyW617dWMcfjiF+AamtRb
z8dg1752celQ1OwdAQMaB3bTarw7gIHuQGBF5fax21mQGJJDJbVaFZoBGqn5Mh7j+qDsgXAzpFOp
X1I5s0btUini3kYtX253WzctNU/4fx4PTqL/3poipLraqMZPoyBdROJhLON1ngJ4DKXb/BsysBMP
swQbDRvImsnlr+czspJFcNLi1A9jnkGQK5ocPwT1XIZuZz1IWg4raq7e5y8gOkw7Xow2fOkWtkn/
t68XQaBuibSZibWOaPhmoFAyoHGKhDjD2L6+NZcroYYTF/Ea2llJAPb95PCGZ7S3zEI5T0E/1PQu
0EkwO1vUCwUaua6nAXOsbEzl314s//ttS5NQkOlAMuObyYFINlhXnyhqQI6oEnXoajeQJ8MLVOCu
0J9mQtSeQdkGRQRvcJbe2N33M/vDFhIX0Q1CxXkG8P7kZAIkOtrkBnH6PYrvushFMlTFlUiwOigr
5B+1D03dMoEoJ1TSOcEoAwDPIlDsQqwL11tkBP5rxcDig4OYfLyLs3cJtWxRGsFWgN4M5PpFuGuT
PLT7BT2oOp3pGq2sLRHc5sip8zNIH7TQgaGxKydGaXObKG41eW4jHCHmFHKv0diCSXLrSfQTxBON
Xwg/DoiSkxDj8c/UeGB6POwAchrDL2FMlNqzvOmtFY0kpndUkh/hC29Dg3kXEPBjEBo8EI1mElUR
5S0GHiRsYw11r4aZoFOh5dduk/FQ3ujkoT8j3ekHF3BApfBIi8tnigM7Atd6gdjGayO1H0OHmxxa
iBrTcKBSB18B1bplsWVeR68EoiXzUBLDpGknhF3RCHccLZNusqPMeNeGSnakzEabPsUv0hle+FdI
c1xop94I+GtxRlycwLAduzYNMLJPHGlUe3oZMoxyZXmJxt9y2ldqH+R7e56psXRJ5mOgT88PCLcS
4pdGoNBdQFU1rSZnSFoXwHkFEpeaNGuht0FvVGJ3BNrCklB+ZbtbBvyBRKAmLqKAK0Jq4+rX5Ru8
n6dhl1X1RwAbMVTstEG4opwvt5Gnk1Spg5UuT+QImIdRklqSAnhXYUMCCDqwnVGUMYDAYGWAhyP6
sIDpIxcx147KWK6AxaJQKBbi/eQ7lGf7VSV78Xs1OCQPUVxgzy6QyJfT3ARyUgNmzGlpJKwQFQHB
/fkUMSsJCr9YHb6jgUhMfdrh4G6C+szbCI3cVB+N9psuFIbSsH81uMiVF+BMpfdP/ETxUL1AdhVK
3tBuuKHBsC/A5qkUEAoHhxWUWgT16fr89y3owf8b47hFZE2nNhA4iqCcoTUCfQQFMNW6Wo8E0OB3
ELBjFcgU8pdJfImNWRh7eEWIL5T+jw9FA7O3coAC6lPOHwig7vbZVuhb3dWLfIlEi0/sGsTets6B
UQWwE9RaUAH7DBI6qUul7w2k8RFtJd4WUfgSOBCXgAsm0g274pXrW1zkUV6fhhUUEicH2EslHQDD
cRiK2NgW93LTT5F98Q6PkbcAP1rSTliV5McQBZNZgZ0AthVkM6JK6tB79Tg4GgF1VkUQ+RIChrIT
+C3hawF3BmgMZg4QeJDFKQ51yuOBA/XaDurN8EMqfLTXwW5MlbqDgMUk8UA6NlR9ptF8x9GDIshX
DEnUfuNz1i7KRRY2wUNHbHzMFRK9sYOsH/DYE1Qrhq/nu5RaG4D+O5caxKTN2AqBZrT7vaSDsaAR
CqFUiKuU9k38DvXAzrau/XkNflibpRcY6HwUC0ny0Ql8Ay7BHyLLa2R6wpvVQ5UQEqESkIONiiI3
W+3y6AAe8vPPXPlKYXHdw6+DKpIRGWOZGRmaFGiG5cShGrbeIMw8XT992eJQQSF99j+Be1KqlR+k
Jr5/1VavWpTM3/TUns87QPmIR6KZyUfUgxVa/aKUxkD5/lf8C9nO7+cfSs/R5acfsjhcfFc0EukJ
IwQLXbb/GnOdyk1wv8KP9FafulDnDUDOAOMS5cogbOC/w2vkEqRRoX4D1QsQYb/T9843a7T87Haj
NkuvrfziVHZ+5RMdG40OKAno3X7E4q0Bb27qjOkbhggQUx0UCWzXfdkbXGFPrRoGEOwaZZDbCM+q
B5WrbTTiRsEN0TbgtpLs+bL4aboW56v0gThvI6zbpCMeEJ+t3mmpSr/yyHY3VmTt0xcnjJb4aVbo
waZ3aq1x+nPtAkSFFtQuUjNTcvm38hiZEH1VWpk2oFepMrKvU8eN4ect/tMXLl4tKLySGQgSOODJ
qxQYDWwqcjhQQHEWXBueNqaMwF2uMtADhhRYUHwlJqwqQK8FVoC1RCD3yxMbvksCp1a8XP8SS+iJ
Oe1GjsWszc7iFucgdpoO8AB1PI8ECsttDg3XwMFlB0Zm170AVgTkNVPBxgF+MJ3tGzzMb0YgtQwy
3EM0AnrkcJ4YshvMvjjGrnmVAIkZyAUr6VxwMvo0BgHrWGf7AIZQ8H3biGVrJ55fXO+ZkIFXMv/w
SofggAY5UBkaYjJ6zvKkIoapABMpECpTGzlVfAuIQotXDUh/K6AR2nhTyUBkGf+2yEv/6I6quREq
60gXw2BX8YMhiO8puNDCKSTNsSeVltlXuSRnUDQrAAgegTWtQ2j8IhuCqoI8NLoffUwtbhd0gTkw
iNC2BrwAL7FOnZhTD2V2Eu2ujXBMrWxKfhGPY0KYwXjzsUPuAZFHnUJ5ATruv8o9GuOwQGRUlGKz
PSm8AAdSSjAl27Cpn72QfzoP/CJSp0VSgh6CtCxP1dakAe5WJptOVcC2JLQaoddmABareLf6Nd6z
ZgQ1WBmAoBR1rgPsJUcznfTojdr5jTZcRo2/pKf029vzxLGIXpma0sSNHbaWqPGLUJ4yALd6In6p
aDDqpIIQpqPRqDA2fvMhVjM70Dh1YwPN8e6HKMEv4jOLinaUtRgr3EO8xubU5Fo48BZAKkAo6RVI
EIOVQaE9xpZ/LRRiJ6nCxtgrNxa/CMHQXkgg/IaheZtzUEFRBy0yJ1fYyDbXyjZLeR6AmaH2CwKW
IwEIfR0u4Cy9En94FI3cmEB16vkMrq7WIs6G6GMJwKdQc3UItNBUgPHJDWRbdwB4QqMt0EuaHXJR
pPq8tjHmSvC8vx4fKt9gzQ11SGPMoDNg/cMOJxqn98KBpNtyqEceQnh57aCeVcO0Jf61MerKCeIW
hxcu2SR04zzK6e0RChM5rdcQAPT9t77V0IhGwP5qu2PIZVbO72CPAzrCsbUg+92ner6RUMytxp82
LLc4xgFQ28TA49NzSB+CQ1bakGSnJB2to0ItoDSA1642Et/0kdS5WCFApfbVVhY5g6W0yo06Xeq+
SfoINBjPAilxgkJsmdpFAbYvnjsw1JBB4/VBqIQzx/vGzK1kG9ziRDeEBzmf+ZSBi/ZSqO0nZY7v
EDnO9tHGllg5TNziHNM9CQ45sPqOeKLU6yCzB9B0N0PSWrWQW5xVAaBPv5rPamSxECd08l1iDHpn
wbDRDYEQ1RsZRTvECWs8UhrYIunGpmPmKfohQHGLLMqrAPiWYow8AtWwD28wgDwXKpxLjdEEQsea
9PQzOVI7SCDcCJc/5kb4MijdTbI9Odhj96u97rso31n5ZTNCr52/xZlvMmmUIA6J0HIhIGaM0sqe
V1CkRYB+I9XcQrg8bGVKK11gOEljZh4OO4y0czKf4xgUQwigAxXpXNwgm0NpkRtuxOK1ogW7yGpE
iiXg5oJBOjXWUlvSaS03Er3QM1U0JpVXeTk4j1azY9XSgfim2xjkjjuOxkeiFS//dkyW7vS0X/Fd
BQaMw+hweNL+CAb4BwZhbd12a+nHjEV4nMqeJtuknkszEAWV5++qDV4Vr6FSyKQKFU1kcYT+O9g4
k9RKwGQXscpPIDoqzSsXeL8KEVxSF6WIUKlVulGQszKwCLYb4hIYwPMACxy4xGRIGyu69sBn5wP1
sG0CIs76Ys53/Fv+2Z8nq/8eHMHkL+RXfgWsSp9u7SX583zp1qov7CL++B4A2BWL0WhFNHj7eobi
FhoXZxb/TCqlHyBEc4BXtUyrqVprN+hiKuLGPK9cCewiOEUSLU5ShbFjmdVSBZFA27rdmXmpfgg/
7CL8NGMdify8JRsdYm+sMekinvCkXGqVlWrpOVFrxdfBMlU4E2pzMpATODJHXq4+aTXXPSSP0MzZ
oUWG55dKbiwusxLu7827h8VlmXBqov8+rqSW6YPT3jq5sykZjQcLvqdypLFGC06/Vt/A3JKH79zx
DjDtcgatMUy8pC0wZgywK3FL9GZg+bpgbWyFeWp+mrJFvJqSuIrZ+ZBVOiDRTqu1xmQWWmyQ6BfC
Is6t9uGRfauUxA0M3hCVUH8+8j0H+GHk+2w9zEqRhAGM91AZJqX97HAZKZ6olhG0lOSBkDMwHVO3
yMGK02nc/gepcon82MO1BuWGG93DplpDQx2o++wGIxL6NFAKKhEAjAql3hOEWsM8PNXZ6B2kIh9c
2QiybUeQXkXJHGpzmIU7ZPDdyOhP60FTPgauBZpMatoe/QagkIN/zktNZCA4Iz//YmplH9wfOw9f
DEFfKE1wmOtW4XQQdQ1KR4NIa1987RXVJmMwWJ3UKbvebZ30tffvPTF7GHJGUwgxiSHBH7RyOTBu
FNYZHgUqrQS4BAMdcAH5D4VuMKSZNVEujFJr1JdBKww4CliBfNn4+JXwej+zD7+kgB9aPs6ZN3WY
nF7jDVhAHkoFsmEybdUqsIiWcCqPhRu5GyOuRIN7kvIwYkwMEA6aRyx8yPcJh4iwJ/nIeEZQA4Kj
+vUnhZ0HGoMSayILlM7GeafmMPrTzl6EV5IpwDif1xluClq6j+1csbiTBq857bJ1cNdKMveGy8PX
BW048VSBQWiDQAPJnaB1+JW0MJfUJqwwTAj7I7HvrCGCnIxawdnO7M6dwqYKDNfoGwXvjHcGeh6x
Sh7hNV3DIAvp9F7sjy3y8mZrz68t+yIkC50PuZJBpJzpi3ibrmhsoZpR/UZn5RNUOfZQpBCMlEeL
ufQW+6t83Vj7tWEXOR8lkUVTzWtfqel5/J7UAkEtmEM9sNZqi2stQiEPvupbm22+qH9a80UcjdIG
lSsBcKoJt/Yfj7m05SlGHzCRT1yr4myhbC43MIYJVOm68ZErY96ryw9bgIYwTJTALMQZT9IB/bW0
1oPfHbgFcgvSaCMzHxUiYgzDBt4Nw41i7Nqg84w/DNqDAjbLqABVNXxQ3E0KQXyHuc7GJ83r88M0
0oucr4EPnlB1mEaOklNepl3/XOixy17IN7jPUrfnw6zsjnte9PANwwB2MZ/wOKBjIuBBTkDPO4AW
eAMFO0mEPlfh4SYZoo3h1vKtWRn5cc48AXR9uIRDZO8mgKO6B7n4VrrRIUZeq7bXyqydyYZbtBx+
1yZtFjato/WiNi8B8vbnn7yWYd5r/g/fDKbBBH4cNkv/zamei4ch8xYdI9AgDQhDFN+MXZyrfXDi
z/844CLRg8R+wkPJBintXvqSvCsk2DAQD48ySeb+0K/0JWwhPqHwv32vUKn358OuIeLoRcAJMgHu
tyJ20KG75OdmnuP6JTn0ampN35LtXzID7nX0LtfiSebxMi0P4Oabz0dfOxyLsNN4EF/xEqhnCdA1
77tzUN7amts4HGvv+vv/Pyxh2UtlM+TYRrxB240VamB1y3MBe0LxOvj8/CTNSZu0OUcsNu4ydqUY
cs9lHsYEVdwfO7jyOZhLOFc6LHCisMLC2x56Zcf0A8wlFBuV/kC+eq+C3YhKVtxCizv3vQnxeyBu
JjRlQ/zI0B2+mRuk/gpb/AUJgv4VLHR6F5zSjS2+Mvn3h93DT82jyQd9ET8VABQtvoYbd8lK1nZ/
nj78WaJtQeCs8Wd57s0r9ESAZdDZfyc9Fa4p1Gg83zlrLcH7uX0YBiS0FFrSc+T7Cs/0HsIqOs3J
kQWWmKdlV8gA8FfOFQ+s7L/waiLjSkEZZ1/O+InGzXUCfcJoo/y+9vS+l08ffswkEQFb1thpowbo
LPZXoJBKokO9UebVP4xSHwIt1MuNU7MGHronUg/DEWNYi5AqxbGRQy3Ew2PSAx3kTp1Xj7AYUkA7
lyHCbkPSRctcf2Nvr6VQ1CJCJWPNEsKIlW3t+aFByzRphqES7wMIcu6kc7drDWpHv9NXKJUcCZU9
VV/1LviAGIMF8/GA1zlOh7OSnbrVYdC8HetvHPX5uvvhGryjDR8mhK072P6GDTZD85ZA+qUB7IcG
3C4iSXR4go1R7o2cn4ZZhKsWLD0/IinKSXhA5IK4g8Ut4UIOVYuFLw8iR0IkuuRgcUCuN5CWi4Bk
FhvURvL3qrs0NERaAbGExgCs8EwyxGYFgLiJfwkp7KLgtg3au0I1e1jjNdFLgS4O5BZOBMBMDARV
p+AXZJBSEIszPP+8IWvVEk6CkKMwI1GfpTpirc8gHEnSnwmaiZCP4Rgz8m+SIPMA8QJ6OIwfVXSt
oGzNw+a2pwy4wshT2xUyhCygQ2BEyWtcHmIwnSAEoHuzCzTbocwMrf/nx/a+V36awkXeV0APj2p7
+GBTXywo7oVK/IL2cnVpbLo1Ujj+KRPU6TZC0dq5JOcY9bAv0jaBdwZUGp2K+DVAw4IYNMA1oJAK
o6BaG7IjP5i1m/Aw2gaJw2qJRAagKgFeIKI33u0rrypykf+RTSVwuYef0M5SPDHuBF2gwckrs40B
1p7J5HwoHj4Shm/wGRkxpZXeqaMWm5DWdxuz+0VorPUVnedXaWLQO1gKbwF41vpC8Jr4a0wWbm9V
BgF+gLWhvbwfdtQuuvg2pARsXm8McEXGXbYV6leS3CXRKQkSGA4IYF/09HjlRs9i/AG+nKHej3AF
jOYCRLQvA9agROgrjIw2eCGYl79HEc7hDWMWfauEeLg11QcLcGjIo1wO+srzHX1PSn/Y0UuKVJqx
JduCTO9AErJ2mXfBZC7dIQIOTmXSDz53BADkIHbt5IDWc1p7ASSXghaCMr14gJsDkQZph40NP7+Y
f/otiwhdZk0Utx6WRRw/K/HaQtL2+VeuXOrkIksMRfjPD/BicmBH6lF2BfQeld06zqqlFy7MtbTS
ng+08tQgFyE2jVBgawZ8QQ2MdABhVghUaJGwg1KQkQRuPXw/H2ctEC0JlRAz4WGXh02FLsch/yzt
/sU/wb7nU3ybbt1HvLEi9zz6P5eEXVKHgMCG9xuHmWMNeLI7iRUoiSqqkyLhmuaBp8CTopOhSrIr
XhIT1YXXrft65ZBCbujvQ9qhlQjBOAxdHRmIJQBkjGqq/yGcMxOSOl/MJ5zKPHYb//7z2sFl8+/x
qCocIm7+1F4hDngiapM6mIGeoGQFSRwjVN+hWqAM2lZfZ228RRCCtvbYeyPGg3+4JclXSMQ5W2yl
lcYUu+TFsCLRctCsQm0cKIVxDwq/HJkDKB9bPYx5Vn7aGPMZfgjbAdQ2QeXCBkySD6b/zZ1KqyfV
oNuoO6wkiay0iAUhmzc9fLfR9NJzezCrQ2pDnFyNdFS5dt2u0XK1P0B4XgtsiFL2u6jcSJOYn99A
rLQIFhwEvZuIQUTEqrxBW56UAXCfPCOGWCJnTtCQoyDFKScmxDE5FHoSrYZgzbsPX4FWG3cQQCmh
OoAW6Dhr+yuCGh6Y48axn/fGT7O+iC9CH5WF12PWS4C9dV5BvvQbSrfEGbSvnXSi1c7tjFSFL8vG
gGvLvEh4IGlciSVF4kF4m5z4g1GbEB1lwZ0M7wKctmShN8bvGyN8T/WNIVfmf8l+GZGox9Q8ZKl5
p9icVxta3DYID/8Y1JZMlzKGvJFHY4TEQsWuPzVWajOvwISosQNmrVmYo1opnJ18Znhck4Zw3arj
rp3LJcdFCKFbVs75FMdAhvCaG7O8DtRGdkNkB7tg40X380UKtci/DycZjx4hlXhdxgOtjNDxSXrz
+eqsVAjYJVA8mgi6iUK8ouBcEb1DBD0+M5RSHTzmPR0NaG9Hudp2EApWOPjgVhefPUvUCSm+8NL1
V9qEQEaybw+gJ7awyzxRjTGxGgzW/0AVHX4eoacDb2/DHLQ2uVk1/PL8d69O/CJesb7nj+McbeER
gCqKb0Q6bQHwaYjnfxxhEbHSiCkKmIrP1aAvL1VZppBnU4MsVzso7NUtUBi3bU7vysEUF1EqKfsE
7sg91gEEUK17Ew54A50bK9NjazoFN+/S7IEmLD7zjXO5cl0tKT9wq4QrDxnNRYLSpjIZbi5Am/zZ
LCD+nCazS2IPNEvhTIpbBVx9bKnXAP3ZwiVVBDX598YKrczZksATeSGbsQQi+2znhaMObd8ulRPe
gMsszCesUHLoC7Qr6d7G7ayzR7gKoL9oVhvHcm38eWof7kyIobNkCa1VB6We/ju5dLaXKN1WT2Ll
blji6SmfHCHsSZDOdBgO3mdnzVbaR/6lP/t2Dwl7AzKnIL9Gk8L/ej6hP6fVrLAIMx7UtUkRJhlO
10IOBV4xaHPnFvR2IBH0T1U+VljU0uEYmwREgSnDe/dXsgtY+flPX5usRTgQRw5msBX+rgfBuKar
5Y7YBxB0jtXnf3+lAM8Ki2hQkFIhFYMI8QYYMe2zq3jyUfZwpFOneA5lE0ampQfi6m1BHecf/kNm
ICziQQ1LmHCMJdKBprtaD6eSKVXol8EjCnakNCTv0AenQJbc59eAu2bt6fl3rm3pRUJC0VMXcvM8
Ahb0ggPjlpsP5xWQKESG/j4uhMjR6eBhCv39eIuO+Y1BXw/qttNnfNh6/67UWKBE8vcgSSXBpwb+
cU5gsRqI4TvhbbBim4Zpdom6K0zHgl15wP0p+vCU2dh9K7F0CQ2HisfUwsYd2bmFhkX+Aqs0s/0F
hfF/WpQlknv0ID9K9shvBAm1KZJTQNhgf7XCxp9feXyyS7h2DSHEgY/HuRM5VjK0CbsewpAyAMgQ
Lzt7EOXWW0ptm40YsNJhZ5ega6i+lrBPwNUjEC71i3N7MNcj2beCk5eilY3yoQNM38ZoP/cV2CXq
emwyoYOQPVq7eP4Bi7WROK0clCWiWiSHuqIID9GZr+VmvBFwlOJuHAcvrA1QNbNygy5B1XnaVVIf
C7he7AJADw4kp9BurtlR2AF8YnOnTC0O0KXkc7lQSNAdeD1UAyCzAO2+ibtagyqXtQX8WumCsvwi
MqA9I/ZSNJfbAcDKdNKmjRgVPe9a7FoHvQxl1AIdhhZ73uzN1iRU5H8qC8gR9/78FKyE+CUXNfQ4
saF6vCCrEe4TCqjJfQd5ZJyJ539/5RAvuaRwQqrDkoCPOdTJHWIPARWZOHrn5398RWkAzpp/x6U2
7xpcIPjrU/IROkGzG+Dk/NGVN49WYVSRAOMCd/atftRasWWJHx8JHn6MxIAnEYgekyaeoqiQK8qa
AgXNuxDpZSyqJEg0SnILtlqca4FkCRgnGp6M67ndWPa/PplK72m94/XSimAcAWUBs61evQ8875/P
6Qo+nV1CvXm6gZlohuEi0Zoki6O/6UwJM42NtZxTSKjDJniL9VB9hQqwXLI2PZlkbBWBjOJnBRMu
QAdTNa6cEGhiLobIJWXnfQBpVtmLBCWm1RIkxrbEziYc8LOi5p1lPlOUmAHJL4u355+xwttjl3jy
hhA8JodGqhM5E7CPgyTnZ0GHDJFa7Xp9kIsrmqIo0PHH4dt/Hz7DQw3hnVu9VYRYSfuWgPPBh9Gt
D1koZ9DJW3tr977N7NGqVDktdyIbheMvHoCy7EyqyT8mtxz993Hga0nihbkcNAPauF1uC3p8KnYh
WpSNQryTu+bUGN5GFXcFVcByi9hFwxBNLDrcAZR+63Q8SdzmWhrROXS5X4PjWbkTmLkFuCF6P4av
RPv/B8NopfyxhJRLdc9MbIiEBEwjk4LucWtN8A1O5ClXglFLISxUjv/2IFkiyymIyEpUgqQxYOCC
pHUXL3kfpBv9+nynrtx5S8x4UbaeUNfYKF4Pkxv4lUDV4wzu2LjVOF27ZJagcagvQSGt4rBQKvsy
WfQLGcup4R2Z1znJRiEMCPUR6HFwxnAu7GheLOMjwwuo3QgqK3n3EkcOL7qyg6UVCzX4qJMhlurm
dbdxo68VW5Y48dTjIkQxfB5cyCD2bmVXktbxtGMtRlIbSe/EF6888uWtz9QJrLBCK8/iCDn51xyO
l7CPyVJYY1iDYLcejC176EV3kFm1O5Rt8CjknI6TQ9YajB7ekIRJo4copLuigsEy/KW6jV22clEu
8ec5n4V4xiFdnA6N/8I051kONtRhTE1EG6uw9lZY4sz5gugZCjKTDnkLrozZoJY34HUvJy7SG+X5
dl57KywB53nNt0LdNngrtMKpZdgvKnih0a7nzFSCOus3K8VQn4fvbUm91zBShgotPKvgbwx6Lpcf
CmkrO7hfyz+89pYY8zYTOaiTIsMn4x03gkpFQuX6Wrbncjzw0HAlAnggvbIHGgyvMIIImVGNk57v
+cJgAGAIIIM11WqWzEI1DU4mIKSkGR1S9k8RJTqk+iL4IMORFlKCEhyjc1IOAFojXlsJlgRGSAHq
2KgSPitRfBj80X9IcDEpGO2wiRsJKP/1ocywdha6FWy8W18F20GjQdYUG4dkP56vx8o9dD81D+WU
pJ4krijQOSaV6sLbfzo7s2HCZjz/6ysHewlYH1l4BlFehTjMfZHNu+dvHOqVtHQJC4eSoF+mPpZu
Sg/oJ8CFDFZdsr8pUbVyfywx4BMP47MM5TWnjyzOU9OXzmZsSsPDA5roWynAXMX4Yf8t4d3tAPcf
oUOts9Oh3SHHcmFRZmpFuqej6Cgdk40jt/IYW4K6eZiWURUU+Z2JAUkleReqQIbPw/MVXmtu3pFC
DxtIyv2axC7CBsIr9kBBNRIqdUijUrOygEraoQugYcdXZnYDbtlubpURXzdRVythcQnppsWqCdg8
QAUXDi8Ksjj2BncIJwQffe6vSEpoTFqgAVYsvQsbb6K1stSdOfDwyXkMVXaRw65OrE73jNqA+eY1
3KWaqHKGqENSRvwaHeFf98kikRpHEsWhDEe0t4eDaMcuIEXskTjDjlaBi8VxPD9fyrXDOh+Gh88K
qryLUhGbnk0gPQ3IVMRdn//ltaC/hF0PTd0woo+gT7WtGzM1CsIB8C/eQWCgJsYNGlMLSu69DCSv
lRM64R6jcgSYJWmNl3bjFCwDx7/vjV+zcvDuHMGHD/WguQp1aTwLG7XX6nPrpu4fmPqA9ySanRts
pNsrW3OJy46DsshrGstWUbFD0rC3GXKtK+G5B49ceD1bWT1sHMK1h+49tXv4op6FcDVQBjOjnrVB
UrGB+5EdGOmCosVtDLKCcmHv//8wCKxtKEmYEXaZRWu1MQ/ia7ELqzQViEMDbKFqBzq44V8SI3qB
m58VSPKIJ4W08QvW+k9LQDYQQMBrzJ8J6Al4aXAgBm4CbFRlKyZLP4fk+1vm4RNHMerICu6yTgwj
lRRXtwn7r1qnQPNp7DbYuBXXanFLwHU1QTFXGDCThFnL3n3JwKmxQWeDhsaoxoct3NTa9yxCx0RM
icTQCM5NrQF+UkAYLLTCY3XaQhutvE6W+GrO82A5ImAA3q5lZMenwd0Chq/86SWMuunggxPl+NOM
8MKwt87TmRiM8kMRnJ7HgZUDugQ/l4zQCsSAAUbKaM8etEEkVClKMNgU3tu4e1eQeew9Ij7sqGHK
IgLvK0x+qkFYr80/g0QRUeq1oecfj3sKD4wasjk+LG2hn1B+05IKNeQQuvJbTce1WscSJw0PV2bq
KfwGWC9BHge2PULiAPYoQO8ulnvyJqo5cYNXuRoNRtu8iaPJQ1EgdUW9A2oAb5/CJRyIKP1+PvFr
4epeQHuYlNEL4U3R4wdNl04ldvme1sKTQRkcJ4NPsVGAWJ36+Z57GKUKeHhi9ngyNeMrl1vVuCNh
adNAT3DiP0pxlNnWDIMc7zs1Qhs2oO1cNEdiJwxX8jPr5TDewkqu0BDYe+3u4acQmSD4tIQaAdfT
x9av9PA9hJugJPBmx+khA1cHxg0ZOJ7AZ97qohtU6lLKIhs8JdyUBANz52XBxp5cO1iLMlBb5IHk
lfgxxJgpbQO6Ew2ZcwG8TkhxBhvYo5UM/f7GfPhivFZhkhEgxBWCOU3o2nHnMkCtZ+MqWMlp7zfE
w59vpxhy3wW+IWvBRqLgHA513IDbagSuZAhL0DCsg+AlOF80ID4bhTPJ3Y7ZdwpYzhrQOih/PD8I
K+F5CQwmJFRTUxHDdHr7CWVpeaYnkM5WX24tN1/CglFP7Vg4dKKZAWGpo38ZleQQ27wqvKWf3Sv9
JkA5EjJFvkspCcwcYeKj+lBY2epxreyBJUI4pIoka7v584BuiQcLsuxSkKpFtNFlWgng/wEKhjkd
vFTnzwMjv9wjHVBEdNA3jsla0rpE9daTD+9EAmm+GCM4yP0t08ULRNE1sZdbdbJh0XcdUcLkTon5
fD+sCCrAdOTvkNVOwZTn83uZ7lURgcGkzJyQE7BPI3lAq4k2/4uz89iNXFui7BcRoDdT2mQ6pbyZ
ELL03vPre+l1T67e1RPQowIKVUoleUzEjoi9uszVoaYF+QVybHde//jk31oFf3b3wkIV01rmk5d3
5u2KzoX9olP09uJAvSp8wckecMXgm1qn/C7HronQy/srTPllkkf92fJrpbG15jhXUHWLX6Du7Tdf
dSIOyNt4F7nrcx6sp/FEj6zL8E51I1xvnY0L9ik76H69G8Ec2cnnH+/gOzb6l7T8Z1dwnFhqIiuc
XLNTuZU/Hbbr3ofiFvT7v0xffnnP4Oz++Z47SQXjqNGCWJ6tpwqqUupMR7biQ+S2DnbJx8jXPNVn
yFijieuP7fLvZ6bysxdYrrZezKAYHc1U/hIGeg/NFath0K//+8n9+3ZXfvb+rij+Sa3z4KyrhGHM
/vhXx+YvAQzYin8+rnzGzzRTSdiqo/yKCM7OeBzeFR+9rDlOl/aU3rNEvTSoL/VR7nZF6hR77Vk+
rn88ul8iFuVnK7DR4hL8n77mDo+DV9yCwVYwfQC7+DWdneXTBCP3lyD/i76gwIb5R+Cy9lubdBqV
k4leYDiTTsPwwId4AdQMCBmd6x2n7P5x3s97/U9d9vuH//eyh1rzzw9dDEGM1u8lOTyVDy1jHISj
77oLYjgcPPGQ+3+O1f67uKb87A2eGkXa2oXGjfFGwCTFNoKFm7U6tRxzf+Tev32ZH3nPaK6TtKUD
JWWzHHemDDOwz9vuj2v7lzwUo8l/PiuzBdaUSazH+BWPKMGbHOyYY+de+qv55JfjWPnZvwvtZU3G
sRWPMKZvqCJnd/OX+kBHEpiCNGX0mllC6bLuobS6QJ1Xtzr9ycz5jgP/ZSX87OzN1ez/tXVtJAH7
zt+MqzKwvAojgtw3Mq9z2z+21S8nxs9G3l5asmJTR/qtEMM3sQcxfzZHCezkX2YK/x5hKT+beI3M
6OJV/u4AiHxMuzvBXRN8Wks6koTK6bA3zP7IJn9bFD+beldgQttgcPwZ8+2SulH3CtrOMTDAH+Nn
4UlYntK/PDr/PfBRzB8HhBpZWqHG9OFWqaswadqEQ/kxWv5i+EtfuP9fx7n540BQS8nUxAiCdyQl
0queNaVTLBleQN2cjHZTWtNfdafflsGPhGRK5CiWmnE7Jk4201acZxBOnorIHWmJLF0srF0FQ8q6
tesqVDd3mp6rLnGVv3bbb9fxz7ZcwzT7wsim7ThF+7k+AB60K3xdKk9kUBDzWvjNG17y+3QJyyhc
3zn2x/izLI5NKf6xfP5Tdfq3XffjTIkGo7Tw5cd2tbtjTtCWmsydt2fR8BLlmC3eFuHAZm7nsTnn
w8vaRgQNqiPVTyXI1LZ2pqK9n5fKUUUmN+EvN6txkxU7BYdha4m9bmy9UmmdMtqhdGBCWpCSBTqm
uVJ5kJvGK7PXmUpUJWMRKIIov+uNj3X0//da+u1K+9k1nIpK2i45T1g4RHv5q7qju2JvOKtfnLud
dF3fVbl9m93/8Wm/7PqfdtypNVdSNcH+GJ14J2LqOXvUff342zwL97rkFa0Xq2rcme0/NssvrkHK
z8bhWopMCQAVdr9Mf8t3fY+SVFVXcoxNYXHf64yaxBdVw1hru6syLYDFa+tV7hVpddSN7apt77Al
AVTAFsBYV9e9WKFbIQH5vDh45Y+r26i1PUkVRITFNhJPHc/roP+xB//TcPUvy+9nG7Jp5MNmKDMM
oGjAboJyyqb6m7bLMwMl4s5kgqfv2ZdINKO8BnLykQvnpu4+MLm24+J9y1/HWgrW+NMsHisJQSuc
VcHu1N2QPQrZ1YjLNd7H1m2UBzmqfoqThZbNh5JdruNR3dMAFhVuKz3qFHJErbpS66BpBFsQYYt+
4nLigLN15USwy+pp6YrTJASF5fWAMlZ+HI44llKdDMt0jM7TGeGd6z9KpL90WCk/+6eF1GjzQcPU
V0QLkFzhRtpVLoLtQxsm9N0JfxQ1fznVjR+negaYfGw1dT2aNNSrGCrbMRiMuGY0e72zpuf/vTl+
aeACWfjP4CVlQRWzhr/z5M4nuCmWn391AT2o2k4OuHt7m/rgJpnOGGRH42mSPIhWmmHLTj03tnzM
ES/9G+EbfdTvpsQZe8RMfDSm84BjiPnHgvz1xPhxKYySpMI4YENxIOfVG5biB/Vq88RvK6L8yXCG
gUF4ZmUcKXP/SjR+GVtTjB9xoxbpgxgvmYgk3NDv31+rG8UFRhb1q/SxMd24udqku7l5H3tfvG4j
ZzXtxXxSpcXuh/pRZsSSCbb3MdpchaqVmPoAW9fVSQq3RPTTTlmi/5Gx/5aS/OzszmTmoQWFEFHq
oYNvvpXxTHAnxGZB8vr42WJqn4bv7lls/5JEflmhP/u8oSY3Sy7ykfjx3RR+HOq7/vJXevpblvez
oTtbqz6vvscUJgYsArJv+aw1POFwelPvkMkxc8dB8rAetDvruvqabrrC2S4SFtpBffiryvWLaqz8
V9+3rlh10X9v9mt9nz3DGgqykxRKbr6fDsVVeUL5EPB+Kz9UfpX/vSc1+T+tTv9y/v5XO7ip0tYB
K/eYlNmdKlrX4vrUCPlbNY3XQHIHg66QRLKlnK6iDY8CaXxSpJtUi/dd2rtdX53qNnZlTsHqeo0u
ZurX3fVU32YaqMAqd1rKDqATQbRbbrwsl6jBJ79cP5Jo3A/xeu60cmfWVOezBvpPhvGyjJF03hMA
dSSbVuSULRjKtDts0YAKM3txEXszDp9F4ikRo77icCNI1mp3lo79SO1bsuS2i+rig2+bcliVx2Js
T7N12zLsqYghPW3eUJkJo3tXUuQNi+kI8itXnjtEsz+a9euYhqI2ORJfVzOfs0ylJQd2gmhH41tZ
QzMpiufVapzK+Ip7a2cuvZNvcuty3eSD3yyPYukLA5p6bXaZU8TYIuRTasvrJVGL0lak5hyXUHTN
dabPKZ0bfxtybxiXPcGS2YXgsvaqpr9EcXGA2/k4ZYVr5dU9/N2gUdXnxCqcpS/fkmW+GpYklKxg
bPA9HSpxNwyWzcCD3GfHJu0wUlLZhaucVTgoqWkFs74Gla6AP642uARYXMnPeR6U8j6LP+p+dFUc
gERTtZPM5PStbGNiVFedmEgZG3G4bmf9pTeVs9VZWdAZo156Rqln71Mpt29j3ZbYsrSQDipr4Qni
pgXUSVgqNwYgGQoxZIqy7Q2bp7jaU2fwLydZ91Z1sjWFw4tBf6+ysLgWuqdE7+Inra4es/JlKIbp
qOVaIC2aW0+5uSvU9UXq12JXK1r/lCR4Ultq9bXVbbDNPf6SXjbcRsnVPN53+lUCkh7ANG7UK04U
7bTDE5+I3qiSS9I5eWR5ShzkkpNF+7UqQR2UIBZNa6RCE3YJwNbrvF0ZNfuIVFtOLwrjxMkhi8My
2w3NfumuekLhJI8cZWzcCLunxcYzL5ltcXDxpmXpJpzDulsKwYJP9ZAe1RHCvTOq1xiLF+qORBQD
OFO4mZZj0tPSAm65cxCwDQ+Sr+JE+YO4nWBFlDNdkp3odpIdCeuhENtThGlISR0FK7SLuSU3FsDG
lYGUujnP+W3DujWeVhHEWAvf8lYzx2PdfZbt58KeUzvgGPJrs7BIlOmmH5LAzNVHynVMiBmkJMLi
pmpGu5+YYPM5OmTpTsIel5q7Sr1s0V09y3VoVOIVZiNXRSedOrnzWihf4TrEj6Nk+rGOnrjd5NK5
ZLBtmV+2vD7wNdaZ2qSAcU//ELWbM1nDYRVj+q+t/axEVjhU8q2yqjcwbZU7M5r7XQkKV0hcQVmK
g5YhSrB5m7ICPFRhZMXSUClgdXg9ZXZTi45aPCpt4i5rdodJ6bzyzhPQtK3h1+152rbWMaGjG4pX
TqW3gKgfO79ctsepZUAd1NtkCcSi9hKfx+di1Xmo5dU0w9AV8JNKJqTylPZyECdCTCFr8ASWilak
PukZQ6MAYea7Rcr8ztjcWlOc2uh5SWIbSq1byZ74PeuF60t9rIQqxr/0JBjuhKoiYhntQT9yv3+O
ChVyOVYabveyFWSpZvmt2Nc7JaGj3dKb57ZRL428Rscyvp3nq7H9HLLOhjw8rEHe3pm8dT1FLRpc
5g7YHaVeO8YoOr1y0IVdalaRW43nDQtXM22PQlKEJWJ/LOal06XWXQRc2J24DRVBv5WHHvSXkO95
wHPQFieUJyv2xsHujgYn25WIdG1cpgEPUyaXkuJaBPxevNCZb1q3kEPE6Q3WvGYLtGu8FFYgrjsI
GtpgZ7ozFI70xv9stzAbnAawhmnDVpdoZaQgoNgTjvx6ep7h8NRHcbPj8qaWLimeV5U3kMDErW9K
hyG6FravpGREr3qXSuw7YF8YmNXmY3w/dclOyIpQT4r7IWsxpM1rOejLfUKho+3LwJwSw1eYwtMs
CMCLHvTcV6MiY3afO/3YLU6OAy8WpRpXmsYp+G3leIiVO07ydAULtGJZ9KJRSoi1g0V+pVYzFhRG
42jaLhG3wanqhk+Ih+HUVkb6Jt12qb9oXlQw66c78nd5ln7LMiDVCxgGw0B7MRxJT20Wjxf3qiPU
dKCkzCHFl1mT3c0YYNCDUjROPaAdM+YQ3cLyq9jwdmHs46aByZADQgsHPXeGGkZdVs3Paj9eLQOU
N8gKSB+rVxVHUHK5jF0ZJLvJG6V9o3hC4rUKNWNcbQY+17ScZE4HRix4aq9pfu6xo81Ji2ZmME/V
Fio5uaT6qYg4DajuWp8z8b7cBLtGCRj2hu5JPSWW7h7rqEDrj7Hqxglzge14rdXnZvJ6LLtUhADA
qCV4p+F2u55o8MmGG0Yxq6iDnFd5wEVMwxtT6ALq/bpyHlWLrzN63sujM6wLwGp3FF/M7MOAUDGQ
xvjp52hySDBJW3NO0fBC0yxgOymsLcWRZV+SPKu76+J7rd4r30eFrU+nujpQjYrLs756HWbbKNSq
XRtO03DOPQvLbbnd1SQt6uhOUSgz0zYG1bCzIH+i8T1t8YH6o8rm2JJXKFK+KVtHS29PRHlwe2eU
fEMavLEtOYey9aZZtTDmjTaxeKWShRZNOhwzsD1V11GOojznqO3mWduyzzAf8WKx54pZ8yvdRDeS
Ei/T9VfzJem8tNpYtJmj6PIu7osDVlT76fvho+iac+6PEELbDSpe7U8c9A3vAuVmWJY9vh2O1I5u
tZ4LqvRTa1y6wbGGfZEMrry0wTpOldN27VFDB9AhaatKe9UOR1m4jZTi0MuvoJWrNWI6f5guSipc
GDlxWgxCcZm8Gw00JWGvC+BPWywml1my1cXJzOw0L63C8VTpMDrr7jDKRu1Y20pkJe3k+Gk0kIxG
1SCoEnuCPYKyRDb8tVzKt23iws8Mxc1Kn+ZlzJCtOlBj3V/VERem3h03xR5R/xEtxZPRsH/zkEvA
UBkir7e9upq+XJFWynqQtPPVMj9RL7ZbtXdEvAO7cnZlGIxrrTqJdrQKjb7saj1YWwueGEsRLrZU
v23m3mewEn4kNFm0AEsowSeLyVMVGYEQvYpIBqht9mbtLeMaymlgxTLg0+/FzCBQVKm2ed11gVZG
+8Yyv1YlVtwpEy5lFUaN+CplcJhSXrU2tYHczDwxlPn7gbLTFpi3NJJrmmlbxoGG75YoZOte1nUJ
rA6bp+mhtF5k8WHYHtSVsM5riusNdKI0+CvgDvzdozDBs5JQwJH17GaWlc+J+S5HBISC79tIV1p5
1abNqZ4s2VYqIdQbVqzQ7YzJl+tALLN31Wi9xBqw0P0uK9Yb8HjgrF2le3OhZzbT8wu8pPjQVuV8
nPUeKF41JGGyLvsJw22bYd6bqZZO+rAmO0Wcnmvu8B2zl1ZQd6/SlnlVZn0uC4zVOnMm/SHTCd9p
2UdnTy+g3YFySuVbnpGYTCXwuxnHl6l1+4L2rXXcE82GbSQcKinbJU0UgBl9wL7voKpCsM6EOFOV
fikWlsoxrDkNqL1hvoirQZDGstPhk3Na0iVRV2cu54NCd3HfHbfsJbWeRY2j4mzkVmLnbPhqAuoJ
oiD3GkSmXus9oeUomRZsdih3H/ptAe/MKJadWmNyXAZz10XKVWN0R42iW9yUh22xGGEjGegiv4gz
t5YqHl8j7tShplC+rcclLv10Sx1tfRRV/aVZSNOk6lBKbCgU10z7zPrnhAhpKBuI8UwCeK2medvY
X8np4IiKn8hvPbVeU6luBemmwTylm+9hoh5LtbgsQ8ykgclPAvhzHvkEuV9xey9Wgjblse/q51Wx
dnWfP1TJ/CCjzyzypR2PS5V8wr2AfQn5DEbWtEbci9RvSoFhOjtq7mLImBIr8HaAJcJeyL28OXPC
1rUn94ecIrTkr1ZQFrcW6QCxxvfeVZv9YMk7qYJdxu3fzqwSCOJ3xtiGbcqx22ruKtAZKr3O4p2+
umPG5JAqfcrF+KTNHyxCl3yM88OJytLrksyN8sWN2nfdADeufNaTtxntcSWQ6+f0KCmiLQyfuinY
ElTq6l4xr8vULQ0cyZG6a2woFrRUpXpWtOxiRRJsIiEPV8ZJWn3ljKOEOteurD9tSbFfzfq+Teke
6MudLDqliKE1QzSF5hrW3iBOVN6z2OVsHfIX1eAhOSljGBlPbtw1qaemdxHTtdVTorgmBh6icDTF
XflGgbHTnBjL8Op5Vp40MyRK2JYg71EypH06w0Htk71h+VrLTU2actCW8bLN5inGMIN5I7GvXIFy
7zAQ0mKYOunOhJvVkOOZSkw0fCwbbCcoXcpTtAYZsIaOcfG0jD05O6vtq874kjllgBFJ7SZf1E85
yi0mmPDGhtxvjb1enzk9O26YKTsqzGqK1zLGkgv7pxlcUwTaCqtQNV3LfImx1OkgY8uhRg0yel3v
ExoT2m//4VL2je1hYaSvL5wB0QnKiBQ2bKj2HCm+Fp1MC0CRQ6bTEPENgjsa50EpOYsOxYDb7Wad
TaJgNW89CT8oBOGxy10pHyEXcWQTZfdlHMZkXIqVezHZgpyzrUVqajdrheg7uM0anzC6C/qBjGIZ
9sKQ+JaEZ2b6LSSkQKJaLx4+I6iiabH67VRzxtV22gVTHHRagRPkfafisROUkmcUEV+iO2RF7NaZ
Qmycurq4XM21EWox9XZV+RBjzKjKbsfVfhFm1RcKP8JhcXmKmN/oqiJcRU/R93X5ZXD0LBVphych
l0ZZKNNZaZuMbVPJCcf2xVDDieb6en3tm4vK1EdlU18aIP1wAhQ20Xc+ecVqV5+QHuy21h/KPpST
8yA8QfcOhBlumYlJAGZyPH1zcOG4mtZJKoiMooPFVTvVDKllTY1OVmvpx7c1JNmyYYzXST3Pz1or
Ls9q1PZIleao7gWh9pV5CbJq8NAnWidJcl+HDh0NZL4yI99Z/WWy1+Kqw5B9VvdFt+znOA1kC3SE
vl02SWZiKveHdQorqfvYdD09EQLfWWJc7Wg1cXBsuhuU5qYt5684JnGjhmlHUWIEQ1LdNCbzU5Fp
3YirpduLnpC9rBEUW+G6llenB0fN93LFdXwziykJ4kj6EkzJq8foY51v8va89U7zorTv1AhHRj/I
eUZXKZziXcdgLJs6bx2/AzhjONSPggwHBzc6LOrM4LvYYpKRqacmZcDPMwRoWa4022vlSYs/1K91
ym9vq9Kd2ttF4yTq93hCyI5Vay8t9qbka33sRJ0PHA2JYS2f8KckEKxo+XUH8SCh2DUtMPgQ3oBl
Xcqacekv/U26Uh+UZ2H1gXtLgTS6ku42vV+kt2N2GrXeoXKsXQYuay12ESuYZMUXO0mCvD53/G3B
11tQ2+y+OI1ZWGG9OTlVFrQ4XlpXShbowLNpKq4MrwXJTBYc7wUCnfpex1Qqupla2RtLe8rfU92P
6DqXQvWk0IlYb7gtvhlZbhcRJc+Hlqm1fpcph7JswkwPgMAz6joPb8noymkYZZ9C8hptd/HwPuVb
2Eh+hxtV45L6VciEcYdJsA2Rtm89q7mqjY3jlHa2GA0s3xPIbU3tZ+arNWXnQsNTWOefsT00QAcN
vFy1cpaMpZGH+a3SxGSgN23mcZesmStXWGBlyYlu4qDtk6NqHvUrrTkyRW5ipEPbTONa78LUkmV7
sfFQokxUV/0UShtE+JxSPbZhrU4efuiyPWGCwNi+COeAoUrrvrTCRntKJAYQi/lGV98NDHozBCYg
9TOHWfWkdrAdBd1T22NZuYn40cvY/VZvFv1z5VczXTSq/wqz5bWH0aekIXCc5PIZnWlIrqImbLXb
Kj912rFmep4W8JLpeZqbRMHj0lu7UJJDAoKt/qgir4BbXpSugWg3eNih2jJaVbYM32OIOMInk+4m
X1xJEajBRb2vepVj1h8FhBYYxOOJcKRhyuydGM9tm52EJdtjWdvmG5dK/1B/aq0ft3eFHqrM5MO5
B6szMNmBpfGgWNNVVNbXEExtpeFhAqoXb6woAGCZmPd8F6O+rm7V5CFervAaFrb7TiGySVInS6tz
M5DHk1TrSUkr0xjoIl9uO0WPlbAxMg0xSQtVvOLyBuXmUFhFYFQZOx6LQMuVkouwV/GQrnAOP5Zt
/aBzSxYEYXJCMls8aPUlXu26vI4GlvxJJ52pVN4ALYGiiv0z3M3Vic3Lmt9a20bYd6KyPnVXtKvZ
hnFc60ul3LfRWSOgramCFb4SuZO8K4tDypz1qCAe5j66VVaF/U3NOYg5cy+zZMlrbpvKN/SXcduX
Ahpv0L70+W5m8Nd4VUDkiFyajA0uL3wvIwlmETy79F6pO8RNu6j3WupjwgKCxDL88ZNdJljeoO6o
gM5EINslNe6b6nMsXvW2v0ZvpwtB6Y/N4Kg57+6J37XKnhels9uOkqFxQ7OoxevrLXGXoEU09fVS
Pq/pecMhJH7qq9gulessCiry8dg2rHt1cZHdrHPWoYMpgVKFdGc5BifVRCKGCFTAPzEepfag03aU
J4eJUJZzRHe6nvV+zLj3R510XuJM2QQXaYiQoqtCIiCS5ZT9CHyItRAtTFTbOLOjelkMsll+xF0X
v6r1+1w89Z2jMlOECY11VdWVg0WvjlYiHfoaHUW/oolhqoAaBUZ2IXeqZK5NvbAN5cEkrIicenNE
OmL76xYvyZLL4yvXLkp9KQtHj4NY+dCswtX0uzx2iixMumBUdxQ5uIYnw5nBOTT3+AZnBbZlwmmt
bntY2s15zC5J/6hVCLiHXpi9iZmBrHhZrFARv4joWiF2dKIUmTgmOeQbI2y5Kyz04DhtCxXDrljz
RC8i8YiddGY4R+rtUMfUT/h+GLWAZdXs/mOud+yUJnGzLjCzXdcRvNz1rWD38WekH/Rov9EEm7hG
EUwfbUaohoMTY/qalzwscHgXV+6vmBsmFuxJ8OQ7C8X9qIBBNklREJdE9nLKFRjoqCRCFrZx4Rbd
Q65DQy8peByykaDRCIX+dTMNR0/3JX6Hfe2Ixq6ixRnShsx1GhjnfPFU+WH7VNJHGaS6QPL7GDEm
z7msV45Y8vbhR7lx5RqcWOWJVhJB++iRW+9W1UTbtstvmA3naAEYd/AFBiahOFERWD4W1RsOuJGv
Ei1AyIt33EBGhIOdvJP193x56i41F0uyS/FtIUyLPvXicaYTGCmr4KhVHWWIXHp0Jp3wHNkR/cOe
+3ClW1IznmPl1Ks45uT+nPCQlnt5PrASihaN0FEYx2tdqz+LA62diL2urD6miA/GZVpc3J8U8kjp
QaDeraIkC63uTguSGM0Yhm20n3V0nrGVtkL1WUfPSQibd6t5VcPVGm3dxHfgYRZql75He1s/vvXA
Z9p+DfEoLtcLLUWk/k0drL3XZL44O7XgRr3XDyG21WL6Yk5hnlXuMlMJE8drZYrszTCDOMZnvr+u
FnYY6acG2YAuvausuYknr2t27bzv7lsgoDjMf5F7RrRCqo8x3YqmF92ONJQ/G19j7iaSU4s41O9k
y2bKx5x3036gfjB6Mnf0p5Ltpc9SxbkfM8E4Ur0xfjGHp0W6Vu8UbAjk6bp/Utag5jdSvG3dkCpv
qljaEYNALHPI4qP0ZVNER6FlC/MErTJCrmR0GbIFnkOQf0t2HL1XsfYqpZyU3lAeEOst+TOJ3aJ/
S4sApRVCtrncS8Kh79x82UViQMKnf6m54XTPmfrRjK+IvCCj7exFJqS+zSuTRdZ89zQodVCivBfn
aGnDTj9Rx7aL9ahy6wojKqzfKOiDC4jZ1xEHAPNa/KrrG1KJQt+pcW23y0GruaYX8tbQyN9b6UPR
br71f4ygONnk8vIfYel7yal2dkyTHdYxlqPVO+oDdHGJCEPJ9qZnoQiJWbwveOUz/3ljQDq/RW+2
qbUa0a14S92kh82sL0G73GvFbcaaShrMxLGqnW/UcGjOjRIYqxstPmoJDWHAADDhLuluJJdhd+Fv
FHRi2Eo+681YXkauhfg4aJ4ROWMcRE3lgoSt59stwfLgYLW3SMXz+xi3Tv2kqre8drF3C5zK9WDq
fKTqmZGHt00/ZBFYAxDDmBW2BDVCy1tbHzTKM+lDL3xunSOzcIyVusfhG0SgfvexOVZcOkrjWVLt
juUHbg9G7GWXrXtUVPQViZsQ6/0nvOKEfEcU3azeRL+UwPUfdCotALCbuzfwtZZ2KLQgy3eF5FjE
riByTNzFhsA0OaP9gtSXUwhsulDu8jFga+qlj8ItwOdDTip80XpIXteBTL2kNiU7U7LTjLNEm598
GtqdJb/P/OUWTkbY5HYlPEbNffNaydE+yu6pnHwnPdZIk36HzVf/1J9UJP1uURyluO70gzRxmUuM
Ld9b0eOS0BRSO7wEYjWJQHvT3IySGCdxT+SsUyGfbHH6NkBK3bymt5s/rY2IqrlTl/Kw6CRtqj+z
tnLGUG3hTmfYofxUFem5lpi9LdDyFgoZTFd1ssLNcVgrd9Cbk/F/r3eIDTUEqHWenQRKU12/qvAP
mFzRr41WfhIQIGxBG79r2HXp9B1Ve64hE+VZK3NUImg1cX/XKe2+X5NQrmpHH5td10RfYta8WJP5
Jshp0FJatnM9ddR+p+e5X86qZ5ierE9cLHYV+yrZ7IVGJhpIbVNy6+RDTt5kuhHkQ2QGpODABjsl
lJrDtwyXuKL+Rcm+/IBCv0sVTLeZ2auv2tuxjb1x/RonxaUDpefiQnPeqfxkUfGkTRmDZWgTB/s2
f9K8TvI3068otWhj+rXoe5nSyWKOz5XqkYy3vaOa8ylv8WAepsM6sIlLNDGZ8RpEajk91zdW/xxr
op/N2Lq1uR8b+TUSgJ+P3/gu+WaavhN7hNoFRG7TfcfJIvb+XEFLt3hxy/HabCc0tWibniXzNlWy
6zoKM/61pgk3qnCLt2iXc01gdH9JkhP35rz6m0WMddS+4vlzptM6RgGwCfCxoDBcST3MtC4quGXF
OGo5HLXfQS+V4eFbfVgRvofLHO+qab+ixFKsopSgxNdWRf2COk+oSYdNR3KXvSbnFNz29YpMFG4b
1bgTt3A6Oqbuq8tthd92Z0e6VzOgGUExCSaxD+v1XH8Y9FzlxnRBXEalmKaLMO6Fm204grNghnIy
njUz5um6hRyUxs5qYnobPnWsUuor+XZRwjLHuy8EcmfnYBs59abRJ+FWuzvVuqHbBTtp2gkE+VZm
6RMn845m1V3iQ0aUIRIg4NdiYqX2fwg7jyXXkSyJfhHMoBHYEiCokiqZegNLiYDW8uvncGYzVtZi
1W3dr+plkhA33I/7xTCKKJJiB9/AH0S8br8y570ft46+m2kqYl3X9DPABOYYeOeBZ7nZM63l6xSb
OJzoGzfkth3OefLi2sd5PKW4rAi91t7s4O0Qd+v7EsCpDrI+Ru1/oxoH9+TGkMeIotHP+DzM51q7
dX/uTxbbqz5e2+F3NSFgxfFtsvt3jTfDzD/cy9ey+swgwdzxMLDJz/TGOMAUNTpfId7VDZ54qAeN
UeI9ZXpkjMwC9DtjWrlbl01V4TlLN1lxc4eHZlgr2VnFW+7TAxvYhSFe57ca1fNX5ayN7rmpfsrw
1xJe6nLoh1VOVY/PXbVOy+RbfN6TR3Ou7c0mg6tXvMQj25K0fC3j96o+ql+CP9On6yn/CcuXnkZX
M71wBMSExD0yzeNSJn5n8v4kMdhq+6hsD2aDB0gjERZjru6WgZMEyjFSX8C93DE7He3sJV2w08FZ
euCArA1MPt7sleqbyZwPNXOcbvtu97Bo56z2ppHS5w1FG4F5CJ37ilNzPdfvk4rP75nG73zHKSBq
3DWnDwNspWbYuJ9vUp3BAook80oUP0YGSB+XoG/y3j5pHE0qrzO207I2Ht3L0LzUr4nrcT0ggiJW
aBHmlvKXFR+0klV54L4XDJraW4PMEiVbtXD9uVhFELK5bzirSqq+fokL7HD/Pru9z3MQhluSQKr4
qtm3ekY9J2KNU3R2eR2UGh/6uDG7fdVzonHZ/aEf6v6LSO6DQ+e3uQQKNubyFQ7QEsXT+K7cm2C6
BwVKo6nYYtsFMQ8NdTdxVCoXiv6OkQEVe3/P4Cro1Trsj0t0Suf3On6L5NpVP1Qsuth8tVN3Yz1M
6nqy8R4PGQq8i/3D4g41tp9dTf3qc+UQ1bxpQooeXwTavlK92QmPWV+y0Z0S9OGTynyZ+pw1CihD
8TBbVFzZfDmA+ubvFO7zRNmo+Ncy3KkjH1By64c6cPN0Uzt4OBh3y7mCpYswQAGxh4cq5DkR+Ta3
dlV+J/IUo0xHkdcAkUTNVjS5N7OdjQODbL4s5cnIR+CgESafuCd3SOQwvIM+FjJIloIZAl3b5i1V
22snHdezBY+TRQgPRnrusnFVac6xx9Gn31nxDP3aRzdWTOJ1Ry6A1Ip5e3Aajvfpo6xoBBgyq4GB
QjHRq21qs9xGcArPs0ByVsR5RjHpXkX1KbQN1yWHcSRFZTw25Wfmck3ECC5Mp0KWJ03oXiGuSuvf
P+rhanbnnL8wyj75tzkJGKO4ZuZPWNGW/Zqo4PkaB3D9SWHNrrSCaemoOeKwy5wcQoXzqMi32p+O
aO/KAGWknhdwyFA3/cJ+VSo+lEPFo3D5LN2vNoru/8iB6z+BirEjjglH02Hujj3dfBwnCfmVv/PK
FhpyomOvBhDt3Ek/WhsJNZvotHlFByGmA0CGMfCmtg+F/Gvx4WdOu8PfYrb+/4Iq58U69VjrEWe0
mmeiKsRbyUgUN29Dlu4NAZMlk73ODx4J58BazEM+abeeToJxX5hPYXoxYRmj8EVtx9ZfXO3cd0O4
bvT7tFm+yyzZ5Adlenc19GtAN6/nV+lfYvdR14dgyvbtgk8VXosIRcm4dtG+1HEOHzVla4n14oa+
Pfw25VrirtjOjuWuTLtWsYuV51gfmLS/7fLLRGKKu51lYreskoaNkwXKe0ojbP7Yjd0pyfXHzESr
Zn2ZzPcWNYr5t9mAS3Sziuuc43Qun2PLi1S6N2qsueem5sue4mfFxWuvFisotAH/CfLRaMpd3XOH
d73Fc8357juUEt7A2qiIbZ+Kz1DOe/b0PUX9ftKfHbDikghBXL9aSnRtEbUbDhixowzHGHcfOU2o
XhFj7KYMLYFlqDKodOvRsaP4ZpgAQnXETF8s5c50o1vpsLzHBBwtv/UoXeuWsVNqaMZ8eV3UuwTE
IydSXbj/UyZxcgGhzPBOBnJuNN3mNXdZpaeIYW+OA1kAetVWZqFve1eGXp04qder9bCRnfkVNU4U
4IRCLczyKEIAEtMY2B2qMd0X51AJumxrai75Np/cwWiMLwrv99C6zMMTx88mObiC7EQd+wVEUvFl
2abvsAhhWVkNx6mUMn1BEsZror9YeTRYUsQhlKiMa4xXVjRhwmmADalGxmzqDNYE1uVjJpRDrSmj
JxRjbdHLoXOjur7obr0V+1qxnY1PS+B/6Zus42rQP5uJI34OTVEVeCV4luJu0NFCXBqeQ5HRUtWn
Rlavtq2xcnvAidLXwOzmPtGs80DxJjLBzBQrkLBYeswYvI1tvALj3ZR0VEo57Jo2fxjG3sTVCnG7
KBiWYlPXKl8mgTnPEXnohUprrpra1NYy4vN2XGySXk9mH4Pn2BbNJdddT/AUUabqZLQfbiL2OUUj
9dCXbHCy/MmFQ7WM6sdSHpwy38VRTzauj9H3840anq0hSNiC4hLLMtgDPytnQ1BoS1NAcUoMBmeP
KdLRtiyhMHhbTNGRnFLM1Dnnz7O9V5pAd/eltYmm2yAOJttMiQdwt3VVd+WyjoKOhR3YWeaCVp8o
6JEGDJgGmqWtk8lA99ecZzYE85ovKGmKl492avboK5xGy87Lm6eKrRkRp5sz9rbiHEz5aFvrlqqJ
1ndjdCaM3pg3S8/JIlu2nABcAlJEWoVY9yQajDX4Q1BSYNvPjm9E/LrVLqrFrp9l0EMg9DoHy/pF
juu677d1ZuxqszPx3hiZEphDoGeevy/1Y4mc2otvh+c2w283fGadS2GN8V41PwhnYVOcuig+aeU2
08eHxf01BWJ3zgml0fez1QazzedQKTshvwyTpS2KT/yMtqh9prWV5xbqp+puWPnoNxX4i9uEn01R
s0AnCYFIoPEmzfSV0v6MHW1h8mExYNu/dpq61RN5m8PUC2vBtjvTs8IYEqJU4HCHdt60jUPd51T2
7s/QVOq6V2fhK1oUrzUr/NVKeFRuaqNvWShZdWDDicq+hdwySv4P7ANZ8SZfchWks2UjmBO5BxBs
w8cB5O5o+zxIk2Tb1+5BThNOHstvoJhGDPlyitDGKmvyZFsGSG1laYKcDcg3YiiSQzLV6FLyUhNq
q5FH+rQ4KphxxqBtF0jEqS/fR80NYpGewXNPaZxcw3tA0UB36hnvF3IrOdSNbdvqWu2LPrCrOyF2
mqyDaibicQHtLEfbDYo7tAvn7o2SmvxQ7uxhtYh864L6WwxUJqeThGxSCaVg3Dpu+Rp7KcwbRrZO
XdvD57B8mPVW59xpgJM1kDaS8YSMnuJH9mOrnybHZdapfDZbh7q10jt+xL+2ovovtB9SCISGQblw
mNLtz1SpOcEotj/lr0WVPmtits8zNjdaQsbR/E5va6nhZ8PZqS62fFEaVOq9WpT3G66I6Z3M7a/K
5kIz3mBagj4ljqZCEEuj/qtA+VNvEG9xFG2MGLOiRoVLVdP15k7sWBvE5qW/lk6YdmLGcW8gHM1w
HoqfNPySA3Int7CYf4EMRibsPCGP36FSzKq2buxg6YOWdIR6GcyNE15D7WSEnbykJDcNKMSbNS0/
cTWM+6R9Edmmy+xfK49ZszJsLHAxdvkFkPKlcbZH9gYMGcaK31Ve2j3Ftu7Z9MM6o5dB46ZGt+3u
5B1917AhkwvzK9ZxlyExXMr6OEuAJ+hVoee4/Llvy2ZrS0jsNfV2zswmB66u1Ui51H2oLfAnVJw9
ZetmCuHJN16+YCcgXA0UiMqpu/qIafbLNR6v5ropxtMy7uLwoItzayVexCMmHV6G5hHTCWt5zDFS
A7dAeQM6dYnleopmBYPKaw2HRg7px6DIc8o0bjaHSfnoRzfgoX2NzTpQxmfTMKleHckmGH6RKtbV
YtbLM3CGoeVJm10jW1jbrlnoAGH8X5dhj2+qXfn3D7r0gJgYkLlpy7R7iDmJ5flyjDSautEpDESg
bkiwVeezyOw7xaRtcnWblZ/LTOPHZHrNonua9t6F5d6dMn4PUrDpp+PATvEPtnc5EB9S+8t7AFi9
XTlo8h1ZjdLIYh8xfJltIqcoHdmyd9lfrS9+XkkMEoq8cxGNcAUcexPlNxc2BCl0I6B9nGxkFFT0
w5QI2Gm8HapZcL7b1WK4TOpMumVo44pSVQztIsO4NjuOnzWFKHY7ozkYwTD8ydoRj5AB9WqQRX/p
JYo+j/0JXyuS2uyrKjkPF6EqeVD7pPaGynxxwFAIeJS2dakKYxOTc9k3pJIJrijFVuSsc1QYvPtZ
cMMuQJSTHkr/3uj0VlX0/s7La7oMCvDGVuvUghcg6kgTdxs9Ok5scqocU6xqPTkXyjoDEOlLCuYM
g+Oio+AsqILUY9Zs9UEBaZ3QABnErr0S3aIh8+fJEA/dNH9OCrqhYamNL3To4dJxH2uN1Wnu9Iji
mjavzf2k3OrRX+nSMh9rF4NB1KzG1Ctd56K3uMrZWQ+foNSzdZp81CwcmV77hpdmVd9CcTUosIYn
7FU2CYiXKf0OOXw19asc3zUeblI8dfbrZKHqas8qomFyJ4JeExOz2ODv8blsTu5IdiCUdf3gzJhM
oZVpWyeW+mdIWjXHOI0WPLkyDH2X4UodAuN+uOsxzsOldlFSnd3YpOZnt9TrUa8JNIdPUzxsjdDx
83TSnlTxE/aKx2vBquP4BUSKvQw2QEZjVA5E8Kh8NWpEAiX5bNv8N1okKtlrtbS7OglfFOQFtX+K
JyRZaQPctFaWbqUz6dw+UL2l6udcfiueQ8JyNIIA0YNpbzP1e5YsGRQGXLHxncfiiHjRL0LFTmY2
IZYD+sZz3Cp5YDqbovgzChuDsaOSaNL6gzpJjbLg73J8tXtyQmjypunyvks37ZxvbVS8qP8saUnv
5RNJLHB3KMSBj5vHw/jcj6ChplpwWkl8C0VFX3CHHDPedozRKOhoU+P9t0maoKiv2LIZJ3lXvLeO
+hgV7kde5QzQ6Jf2nCuwBfdyB6DHTZ43L53NeIfgltjDkULiRAngxqNu2jgEoiCYTQwR4TcNp50m
uWPqrMhYSQV7A0M7N6BeLBv8u0qs8A3hlwdY/Wvr1dfANwvHoUnQUcr20gtFxsgkyqPSnwRrabyW
84U/16/0OkKzGJGXj6ictCX3xLq0nuckh7m8tK45/6mly7obul2vAoEs4sCW0xWx4kkDammEl3Xx
Jg5n9hgjzyivc8Q3VmvHynlAgjw2A8K3sC9aVG7Bp/NobN4m9sgWfUl+CFqNhmen478XuB8cludl
YzpQfA03lkW1YfU3hgh55eS+9WmD9Sw5dSsknHPbRJcxq4BwwkTH6Qmsvd61mSu2i1sjv0rzoUhQ
+5iFVD8q3fpo9JBmQmuAjdV9qDMMJ62fJBanuoirsFUH5lKSKK0Fmy5d3EIzvNqjjYDkWCfFETcn
rT0tPJVz82Az0RtCBq1ALBYej7FD6jKvYIBF7WudAqeM07Y0jTNLAbHunvEhZzIWm3H81WvnkCfu
2hR8w/hf/H1PqLtNPm6jod7F/FhaC8M/PJfaGFjJBw/+7Vzmh9h1tmG74XAs+6P1HMLsVBW7vaFW
2lLzQrTdxRk8MOy9DN/DhqcjFwpwjYyXhyqygg5325wmpFjxXFERV45spbEvNqg3cWusZ9Wrl18T
UqsL+11dfLjsYqL+4T45jbBxxY/bvyrmrXd+4MBk/BmpGClwbL0fK58jPd2m7fKromg0rI5IZ3+s
BkJkCfQ4nhsSf2pejOQ9HC+Mp2WHhlVxFwNdKE6gdspNL5utK42goT7em+9ejDFFO07pG0NAwM/l
dlBexzrd2DTZuvFBn14qwkj6wF43U/VE3N5tDlvLGi8bFMTI+00/8mBPKGzpv11rlFtTD3ep5XxI
9tsOdbaZHJO14gTeCoI3OUCentpQZoAJtnaImYNMwpthGx3b4TaO8aaaif7Z1d4gQkAocE2h4j0H
35t8UsqA2Ql25ZgrzsgD8fkStYxjUmRN+xTaw0Kly+Wtsb+U+KbaPvki8LX3Wf/Sq28HX16raXXt
38tiIQOajN/zVJKtr4p3rUwuVUyJbWt0F21ynuWi0l+QL17lzgclO1QuFXMt2+3ETkMVSzhV3j+H
SPJjOkQQG74nAi1qJH+AkngfH9COubd4epZOuolK8PMUK/PYVxcZ3jjMyBJT+JBH99hkUPfJurOS
bwvhdLzNyjPzflyHl8HCupooAFCjEdg67DhvIMlz/t93KRy4NY5XFSR1gbR152HbcTgRIs5WuihO
ej37i5XvZ2npj+zLgok1OjKTcTetRQ+Bq2kRz+5M21TW/K0L56vQP53ssojeyxoFwEVvQbJyNzoJ
a/qEYC9Tdz2EQOThpKIql/fpqAzzZ61BzecI7EdJ13NdFHcn/N7uwGQzVTNnXWo3jAIra+ZMXEXO
VhWB1rBkMYYuLU7sywk6vfEc7ma68U1hHNIcc7kT4X5KjZuZyCC1DD9yJ4IYmyrZaApkKWh7b/p6
symSkyLCR8IQXfw9js41mt+s6IeoL1Y+p1DbUnxdPmrWNVGMS4vO3jjVSZlUzzZFUNqq/ehMKSSU
dIyAQxwFTvkYEEX8iEdSVyMNbblIzE8nTGmbHWqWgWbj/43rSgZUqqUcT0StYJzVRIH7nu/JmoJF
whwRmJyKVyE+If8W47vCLDBAHgZ/UphheKBUL8Jenjgz7WzeOoWGN+JG6mkgBKV0X9OSnpzsMNc4
HVHpx0VGtMIBGpq36TRvpIhOCqxBPSVHK6n2emSRkZmsoK903Sf/s86sGtVJ3dchqkFcyZcmVdds
OeYjIHcSQwyXbdDl4ylqQy/CXimXGS5/SXxDOH5WjjB0ba19VotrS6QVKl6V19ZpvN7libplgwPC
9U4HbhvZBmCTVvOzCJH2bIzvPHh77VXMOzPkS/OIWTLsPy6S+hao9UcG7Cq6cX2Y7hWeW7Q7lyNz
KJ6qwsaNuS12MJUPHZOEViMamN1mFOGN+6tQqdNTfksgeWNKvcbsuUuyCjDRrUClkkrxNUN0Xhy1
fMBake+zdqSLDpE3SfyGk3sU+zV+TT2Oe6eyH1m+VfmtVV7b9jbLjWH4ZmwcKhRizXju6pIROuIg
sC6z0FjVNZG0MlBxXQ0xedm9fYnTilGck6knOP5KpG3nqsUm0lJ9s2jL92Q/jsxm1XJxlZ98esUO
54h+T4SyFIdiXkssXlgmAXZtNltwm2JfQz6IdqtK7WtoKyDjfD8hxOjFXgw/kbGAn8ffjp6hhSu8
+1x6wV66Mj5OlICzkE58yYXDWmgsBxMHf2GW6KczeRdUlHk98yKfzwo39qBaRBG0VdxPb0SGOvcn
Nv40e7u07SW3zjiZ2MQzeWOlPsmm8A0S+YnVHLPl0pjZhp2v6wbvyMivTfHuJC9zw3uQrLk4ZCMs
ewMubpwauqnSRiBS3v2KoHSITsV+dqcQ8WcthlYotHZxjo3yZ1CZm5EbthtiMHdIqY8rsvliTYJI
0kvXdlv2DHl5LNdYvDMbE3UStwHws24LLxoGv1xOpl3wh3HkQgyRmHerUiMtAqISSSyy7Vw95PqD
znyjbrplT2cswv5qoQfJmQi0Li934ytal9WOhG6MKmntEIxMc9MN57r3cmSu6GZG67pgyIbONn/r
+24shBGRPivQHXASkEryAZh8lRpfgvMzbgJ8lTJgvDYkdJVTL0FRWH+bAuO5HMp1g+8IdyA+42gq
Fq9XyIo6zL24LYJxHh+qFnPjGPeHdn6fTT+xLU9PD11ybaejDTCqx+dKVbg0Zfpe5ebOEYJP79ut
Lo1S7G0Hl7dxoTKJRipfjB07juXIfQS10ZHWbSb9pRP70nVZC0hwiyNu2eFrT9aLav5ZeQHXZe/j
aHlO6k9X63NyK0Qd6lHzSaf6s96BP6QbJQGQFYfo/hv1XxzT+ebhpVCnif71ZrguuupZHfqHGDum
dyiObg7KEBETU9ayiZ6i5H5VxFfLjfc1n7QeagGui2c0/a4zjkKdLRpRGWGTqGXbX7pVu/ZE2Jjh
7klE5RtBDQAADIGANWzrRN+FKUXJgwVUMi+FPw9flmUgF/XIA1G1oRcLPbXh5D/2NJU7nu7OO02d
Z78eTSo5i4cyyWhmkUxhxdChrthDNAWh6Ni1VnPsrad+s7AhzEgb0p0oT/3UPsdNyd3eRiob7iw6
VsxO1y+RotnP994+1bc53/vRYPU7V0M4iFy0BNOF2xQTmCgRKCIpyvxaL2fQzlR7S5vSW1qaCuDh
a7znd4dX+xTdakwgi+CE2wRh0nya3aWxCUvM5MHGKf8tWsLOcxsyo/aQ/Vr94rByuMl7xq+x+5aG
/tDU2l7cuyCq/FLRXWSXIt6Ww7VBOMZTW7R0FSGCCYxjR+O1SGRmsqygtn9YbkTPUTLtwvE3IqLs
Sg5wMry6A2NSIebqXDRAauTrB06e7J+1yPaN2jm8nx4rrBBDfc80643qI6Xsd3mWvBsRedwinx8d
dgncUE23jJ6dieY1XMYM8Ekj1bBuudea/lFQ1wO2H8vvudvpsbJW9bVw+h3uyqai6KnK8pukL4u5
aQFVo1uQEZ3NDNB9s/kRpec89yPwbKjQeIZumC8xreYr5mz6A0B/peJc8mXxjDH0knYt2/Zb76oN
95I/tPLQc3IyUsWzcB+dDOu6Djc6ypCcbubMYGbfBKqr34bz4jl5xohNO5aSD3/5/YKLA9aWbQz7
AWCnDm+jyVJGUW+q+3iB6lZXH0R++zEQMWk29lPZaOT8rkQPaj0AIhIlLjV9RqVzVmH4Es4XWkqZ
s03+OGymiVGCyBv5RRln/lIUvMeX9uSMyj0TeUXdKZOnug4I3pLFv8SYoTOnt2d4UfoDVH7rKdLJ
jSEyBFH+JPp1OD9qdLIoO25LIq2VGzTKx9gB1iRBb3lT8wH3HbHfV31sw70cn2ZtN4TbNFL8Kb6E
yUMGe+r6k37L6mAef4p87RafMa68/RFbmFMvHS5q/C55VowvarZ2WEI1HnUETqWgnqbgPLu0nO/z
y5SjmAvtDnnGD5HDYHNOeWi4w9W2/GI66cNLYd7EYJ+VyPqoeHdm4sQM7KvDCWuyVfvnWu5799Vg
WK7QwbMhLNeta4dn0Y+e3vKlxWQ8ep0QGIcVVv6ZY++c3ZqywxbKvswc82DcQ7V1Laj8xBb3GjrO
c61lEm1PrgXasyQ8opYcjTE3zl0DjWWU87ZXBE5U2e5Dp+Sx0M/6ZgDA8mpiV1r+WqvfWTJvarIk
c8WW3mZZKMAZYv6QdZiNcKclza6p6m2mkJbKlI1GCEDQCJM/yPs+mGktlx8pPBEmZ7XsXCRme19p
KicPDXoaVXPnYvq3yHrV+C5TFtkXOgOMjbehbai/vQ0lUzw48KGxGIhm4nh1/kHv3INUOUSXZIIT
eR2cgsfvvBF05Ez5prPPhn7WjZ1AEsKBVJ2HjKN6Ox+Fpa2sum72piNDP5HWG94EhSPY3I2kQgpj
UfKND5r5Helim5DxShcc7RQCH5dDDga3uLGydTJZFGSpyVcuoF4l1sysmxvk28pkqBXLvjHSY260
t9gE+VWyZyWKDyFshqVEJ6uNjZWoCKF1ydYVcqsvBCJoWJvK2adqY8AALK50/6yM5qVKyDOM61J5
CHsqo+fc8qp7/CjFJb72XKoDD1fjnlS2Ux50dW1Dd9uGwe/ZPaJuY82Xq5DTotQnwgJxm6/6Wn1T
6vBdSbCFcaZsm7YDaf3YvKybbK0B5rvtbooDO2ZckfNflCSHwoVgJ6jABGWViHTznewsNr3brx0w
NqkV69C+yig+drA5lopKcZ/PMxK4he3utYZSpyfdoUbOgQVKEXZx1rraT8jEs8PcIl3YKi+R3vgu
zkCXSYCNa8RPBNadWLW/LHi7xfxTu2AgCpYMpS/DTCBK5A8OqmEDYNrHIEVQgSsDPzDPinVr1o9h
WZztTF5Y/7ybcnGp+mMyUqrU97+ANImyFco5Si2fyo03LZSHMLdVL5WEE5jysSHdFRrWMQ1hnJIJ
oPg/11Fp9yq4f1VGdW+Q/n/t+mlULLnjjsRtVqr3tbwSeF7dKxOv44rM4H+pTPw3ddT2P+ruqjQZ
LFW3IPjMQCpPVffYhS//5Re497X9q1/gHx13tSnVOTN07aCqY3UHRPXmOOsyAUW0cIe0uarf+3Qk
Gms1FhO9xHP97SOBrWQuEvrgv/wc/6bZ9J/bhNNOL5rBhc5ZptO9Pjcjz44FGCw+fBc5JX1dZx77
0vE8Q+WYoDeo/+Wvdv7dR/CPKrumM+zFdngzTCbFunR32VGoEsib1mh50NK3lPWceDfEa/M+OwzG
btR2dv85dRQdtFxgSr3pXLKKpEHi7q3O9HWiuD+8xVq55f5FmCv4NO1VjfZgtlfdmj19ZlJz+aXq
Rzm/FjyG20+j1rYx/IfqEjJPIvtTjs+8Qwk/Ecn0BAmzsJpYPdFvE0vZZ2YLXk/z+9Iz0RKc58I2
yOLnKzt6YiOJ09BwVnNnf6oDscpiW/fNVku7fSEVWCSTJa1MhT8Z5wO93uv8b1NG8s7Axf3PX6nx
r7dnGP/ciDxUaVbmhbqwiFE+nP18H17KTbz68l/abdqt1A1oibp6VTyidbCyq/24uvW+WCFOe9Hm
L/K+ySAdVVjo9X/+iXT731xl1j/a5KVQ9FZxIuMh0octHVUqjIdSv1Ex/9Y4+qpyDeTJaI10dzfB
oFqhRuNkJKFkMJdT34h7kXVMZ/seu2pg9NzWFN5/Je1rzGye02hqXWp5cbVs60B69xGt6zMu00iB
qWrpJzDXy/itVs+ZdZj+rPn+FzgUdi3bvHhMjBeFlsRqDc0SnVVJa9UdDzjpoyDg9DrA5xX2nryr
2a/BHa9snF47N1TpRT7PVqBSj5FSF3pUGGh632EExIHmktpH750GEQ4ORDhxvZhkroNiRPLeUFD4
eI9TotP+jQ6sC9FDj80u6tH4poKuuoz9p8FzmXcXF0eeHjIMn6U647lOFTl/ZQ+Q2YhpNVJiNqxC
uqAK9A9UpfHFecW+tYwHg9cY82I/bLEuCLy1486mN6hPT/eWrtx4mijTBSPTf9qKm4AzcAhOwN6x
BV5i/LJMeGTZB3G+nIgo8oaRUl+pqs2FHl2yJiITZL5kunmJk2NUwsS45xz8kEKCBImoXXfzrtVN
OM6b0E99+Msym246G1O9tuqvpTgQKcKpfmnIYNks9qi4QSlSIhWjoWTpt5RbSqtvjRn3NG+Lm14N
l6YvvvTU8V3OPBqv/LzgjEdPHd0Q8yG1XI+TRNysJ5oCOGwywa1E8qWHbESfqkDisbLruoq2efjZ
qqeCQZpje2UKumupvtJpMwFr2qYZTx3jxDtsQZ03QG8Lfqp03ECXguUtCT0mFUOiwZI043UmDEBi
K2mfm3nfFwcdwqCBdYahqxNi33HC89Pq/wSlbaFK3NEcPVZS2wtqAIvyyDA406U3j3l+pQVGi3au
TUVOvGZUHNno3pJDS0nGRe+tHr8JKV/SYluonls9p921KnRfG6JHhbkvHwYiz6wCK4Qne5IlrSE3
U5mugJ8rEMg+L2//+X7+31rZf/Hysu63+f97+3KJDMKdK5BO2liIqdDcqAyfccucC604ALLaOH6S
gW3JtKtinnON1DfNkfjgo2xWQC6TQfIwRfPIwuNYO3+KCd+cd/cwxmeFxKVyrGSOH6hbl1fAYwoS
DhKgmWxF2gMw2o0Hx1k7TDPcHulOa1vsmuOo7LvsqIj9kO9dWwOveMpw3DLgmKy9VvN2TtrLgCCU
uUj1Vd9tMoTblSXl1Yrd7zK0vFL8tOEh/B/qzms5biRb16+yY+7RG0gACWDHnrkow6IrGpGUu0FQ
bAou4RP26c8HTc8ZqlrFOtN3J6KjIySKMIm0a63/+yn3MSnvz/UDMeFtpcf7bBy+2WF/7ozT2kY/
PypwwSK6ceavY3Fh6703z6f2N0fWRnOZ29+0cCGH0O0cK99P9yl5KZCMr3l1JtjPLQUWa4LgxBDe
/5pHdjnmwcf0wrjqCoNblWlsXfhFgzgentC4JBX/2h0ONmtTUflVPKDfcBdz0vmlJaOvT6x2R0Da
5sEerTCaIWU/lO1TsaFC0aRmELHPEkje1CigTgHYl8v9osebB9s1R1VT4Xtzti9R1Bji1lYX77fN
kZXRPIAIs/F3Gpl0GVngnChna688JzibOd67hfj4/j2OfGF3geW+6UwdtFSF05K4DjNGVmKw4jLJ
U3FTAuF7/xb+kQZyDzusGVCVrYzxmvQLKiAAew3gNUpOwcC6UbryqQTNI3VGFcm+oDaiyq6N5CWE
Om6EM2Va4ybvb2YqgI3XrCa+nGQXUUtSpzHO/OIyzpiSLaK+FbXlLdG8vN+4ebCxKYpNlir+utiF
pPY4X8HPy1r/Q6xeLOshTvsN8bA1C3Bj7VswYHZLEDRLvnTFTUlpNpyMQLG+WF8b/C+78SwwPlbx
i5WZ981MSi/NN31M7Z0FZTlICcUbHR51H2vnvsdJW+c3FFKMFQYH49cqAUmO10FHWmQKLg2+IsFL
THqKl3F+Eg3pmDi/aUbEKZzwyICmJKMSVXknxrF1ZM5wD4aZqTlou7IldaB3sQG4Dq3tZ8OJnpwI
gcplmMORReTe/7WR5x6OvKIYJkomzCsdVfLBa7L2lvwTMoG8LAPo6kUBGkR5G4qqMrBovufevd/X
joG33YPBaBqzaVfFZF8ZbUPubg6Ls2ySD0bHHqegFqzwmAOIn7umJvL1mtfmtjdaqjgHDssdsc2S
kFlgJv6Jzn/En952DwbxEOdtH8W1fRUPrYH2UunQhiFfGF+S0oThlJDr+30Q1Gc7vUdiRwqT6gYX
8KWjFUgPzxlfmkwt5TKqupBw1qFiFm1xpQeEcHUmmvvRY5cjyrB9HAKZUvM6WGTNl0GH+D+hBE/N
EF06vw1PTNr2ERMc9+B41lkiTU14o3vZSRh8HnGW8qwEpYg4at2FHkk3UjNm9dWgotX1y/2UQO6Z
biM7WXIw1Gq0yWvR5Q+VmnYOZcg5BW8xDpM+PoERtaRN050PDSka1KdDUxGQB9joJds8kqcs6Y+9
w4FlxegEoSmyoAT4NJCaoo5mbT6Hz1CmU0L/oE98G8Wff+7aBIs2lEJW1Ge/ug/VfdI/D08G5w1y
eN+GG4YVkJ7dfGVQosTrU0/OC2E1Ahznm2xAbZx76TMxSqCyYhV80t8zdU1ROf3wVWHITjCFdeNT
g3WHszVe2J8aVFnAjnyljMhot9llCzgARTMedDsqx3UBGG1Vf0XI3Jir/A42pe9ss/YeOMkcR9QF
XhFCL074B/zAo/9ieXMOzmdisupyBuZ0DaT9zD7PLklLXFNJuYpxjzZWjz7WX85aXuKhuo7PAoog
VwbeY9WZxIZJcnbMNuGK3es5cbXltzb5GtHjBjzK2iEy82xvEbXt1Bp14S0yhhu1Y0N9De2Y4tgd
ycALtevOu6t4658hpfqLPdg5WPekH4WNLHkrXJTXSO53YmfeI0WF94zb97ABm7SVFzTzalw5G1il
69cvT9EmOyPaeYXKuz4Fwj9yIncOFsdk7rKRWV9g2EbWcYN6ZL00kVyxmVsj7F8lZ/HTiclxmXN+
9SkPtnMN00OWLfcK98ZDcYEtwd30AmB7XWz/YlzMOVhoAk0hSCMm7zoMKBKvsxtfUI1XjGy73n+J
I5si52Bp0WZf+2M2eNeWsUgfO5xu6rSEj26cBao+aflyZHZwDtaRwg4acOszgRKyndXQbZzpibME
ZQfe2SBxLWiv/PmbCk5tko7sVZ3lk73dh5VDX4eKove+AyEPmdKoL3MCr0DlgKcMm0rgOFKc6AjL
x/hVPziYvm0yq45SZMxYOHaz+Wyj85anmu7Ibs85mFcjR1ZT5tiY5UTefV8jyQOO+P63Pxa+sg/m
Is/L/VLGHRHJpoRYlDVk1LM4kHqNfgLM9Shnd2t6yGUrqmturZFMb+ICmQLeH29zN2bPiZ8rkGsb
ZkBXa6IjZRCtxtnsqA8WQEEmiiHxqgGNbhrJlWyFeaH82LzqIEZsRo18pUfJDWyq8L84AkYjTrsh
RWbJHHjXfm7B9wxDEFjKDH7vgMyuVTVSuq+cEm4BKLr3W+JYkNs8/IQWw8xPk2w/RCl8Nln0061l
FB0JVVZ9K2YJmbGlPAdim25JbwzbYC7sc8Mav2XaN86tqB9O+D8cGZH2wVRKJraZqXXEc6IFxwPn
m/lsDdFgJdwTa9Cxt/3RH96MjqRxJSIfbhHbWbJrqNZbFXzMbe9R/OZanrkdRq/di74Kb5O46S5V
jsoNyGuKvKqaNymT7Il9w5GxYx/MofGUk/r25EgfqokYJJc+RVVTUp/YqR9rzIP505C2TM0xmq6N
eo+jghjP/AB6zIlPdezhDybPtg+dcrQxB0hUQ9QaHmy774W5fb9THnv2gznT1Emuaupir6UPRcYx
g68tiFTRDt9Un35//x7HjOp+WFi96QrITeNZzCY3mQjBdClV43nZX6a5w+4yvvKD+Xa2J28F9Xwj
HApS3r/vkVnNPhhvNXSZug7FiPrtqcu/lOkJp+llkPxiKv6xw37zOr5H9rWpuW5kXWbFgtGjKttC
ZRlv5bz5S88uDmZNmeiuLsrl2Q1y0/5ZkhUnFuMjrSIOhn4Di8Jrcq68cNJ09jCYJ9ykjnQlcbAr
6vAPzUMmq2tq+0EMT9aGymKoee83yJFh8OOs9qbRm3aIIkNwddeLV9hdhAIw/O79ax/5oOJgAFOU
M0bp8uQBGk8TpdCiSi8++DAzzBOPf6xxDkZxnIfR3CtKWRyB0NsmbSxBLbwQ83z/FY7sRcTBOE6K
YY5A3pZ7SWl4ZM7hyvI8ceH04PTwwvPpqMy9gSKbXgq4n+/f9chGWBzsgGJFodXsFOW+S7pvZWa7
RPLtfJcpcApl1qFxgKH7/q2OTSLiYDTLritZEud0j+4muzGf5hwp8tq4H5/s1XSiIxz7Sgf7oCpJ
/ArX0XSv7ZIDQ1EnMGNr/1vqUftZoZY/5bh7pMf98IJ605vVmASWHbZgVyliR1ejko/eeGVMiNDa
z31cnYjpHBnrP+wn39ymzg3lONR37nvTT55qPvxVGJTh+fuf5MiQtA4GfBylURBVTbp3orM+eUz7
W/OUkfyxSy8f6M2DkznWRuiodG/A5My9ET7utm5OrKhHxop1MNwHj92l1dMq+Ueo6AUKKshmFgjB
9QyY9dQ8e+wuByPetdOecsyl7UnL9bvmd3I2Ke4M4WoEqvH6/ic4Nip+7L7eNNTkW7qfFHdJYVo1
m7THAgFawgrlW2dchkgF6hMz2LH3ORjrWaIzbIi5E4W8VMITPEUt67dbGO8NlgwnXujYhz8Y5QEu
s2FWwnGcgk+9+qJUC+7i5f3GOnbtg9GtczcIxyTPQRXc9ahb4WDHOjnRPEdGtLk025sPgeCqtQVl
5HtnD5S9Q1BG1PvOrLdOeWIGPDKYzeXOb+7g6K7v+4I7dPoj3DH0eCce/diFD9olcMO4K2Sl9u14
azjXuMicuPCREDbq1J8fuY0n5dcqV/sKoX5A2o7aa+TJq+4l/NyiUsT66VRRwq9fQhx6zVez1cV+
Xqt9Sllv7X3U7Yle8+s1QRyazHdWMc+xDLK9Pxs7BwhHQ9g5AaPunZpHf72KikOz+U45jVEV3KEz
YLJr6BZ3ofFdN/As7fRE5zn2FsuYeNN5pighwuwmNA8C1855yELS2mTky/mU8fWxD7D8/Zs7ZLKc
pDXGZGtF/lG1mhpN48v7A/dYAx1sbuLUNoJmztR+fukfrW/V9/AzgsP3r33sscXPj61t3StUtGqv
J+lC2RKfGsc4ce489twHk5kGwhF5CY3efXe2mO59lGfx/fuPfezSB2N2NCn0qtOIkYVpAPkpSsqE
AwtkTiWmWvBlQxX8tRY6dIb3qlx2kaaF0DdgidQhyX//HX49ZYpD2/eixu0Kzhg9RlP0cVWcmXdB
cVU9n8olH7v+0nZvemTQtW7hRzQ/ronWIz5fi41xg6ZzRbXB+69gHek+h3bvfVUmsfnjE7ur/KZ9
ru6MD+QW7K/2Ovrin6/DLUWY79/r1wuw8A+GsDb+1ZtMepNxI0E2VnvwcLv3L3/sTQ7GrwMHJ7IQ
sJH3EfAZvqn24/sXPhIJwjjm5+8QBm0pVVuqvStW5Q0lyFSC40nQUdj7fXp0KD12N+Gn6MTp/Fgz
HQxoo8RnMJl4j4yw/8fm0fiAVpRkza78izc4GNWj3wwk+bkBLJIZcs+N/CIeIeTNz+6J+e5oix2M
7qw2LN9OuUX0PL4UL9l353t7b3ygvllbO/9F761Td1pa5c+xDHFok04hjydIvqr98D2b15TyISyG
ZvZBOBiFr5vL+LU7f78bHOlfhxbpqWFK0w/NbG8UVN5528A2TgyMY4PQOxjo8RCKSS3VHLEBAaeM
cGprXQ6ikOXIybYm2u0Eb4oiJ9I8oJ3bGNqrtr5suxvdls6uVLq8ZJ0Pt++/6pGJxzs4vTiyLbVd
Wdm+xkeWorvP0ZO7VMSt0Bm8f4cj+37xo5TrzdzWmgPKdcwM98ULWm9KKJW/Up/Ei3cffuYU8/5d
jn2ygykhqEvPxFJB7b2YyDBh87JpTrzAsUsfzAlxZQ7UvPP8JlH93MPSNA1PPPWvt/nCW7r6m6Yx
c3tq0P8w7c90s8JA2W/31Qgpcqg37zfMsVscTAGl6YGHmPts30PzQicP0kOSQjh1dDx2+YPhn3fF
hJ8u2+Y8Jx93NSW7IT4RJzqybzg01M5NW2MpyaWHe5DdGOo0m/E5f3i/WY7t9w8Ntcc6cQ1/oCQI
z8bxsb+jNmdxg77VX9vb/mv77cRtlnb4xaQlD8a7qhPwFxkvgb8b3jHT4h2xAmNm7RKyb5g22yd6
6ZGB/KP++U1XGpMwCBOKcfdUocDgcjWwwd0QrpKX6tT+89hIlksneHOPxbzagXbH5jbG3hbDFRQ/
7FS2XnNG8QeMf/9UvvLImDvUP9Rd3mK7TLPVGsKUcd517ol2OtJh5cFoTk1rnMOaHEVvgHLDVtn4
UgLKev9zH3ts8XMD2YPRzQEK6GtdYSzBBi60Pvy48n+/jP8TvZZ3/+wy7T/+lz+/lGDVkijWB3/8
x2OZ89//Lr/zf//Nz7/xj33y0pRt+V0f/quffokL/3HjzbN+/ukPqGcTPd13r8304bXtlP5xAx5x
+Zf/rz/8r9cfV3mcqte//+2l7ArkaR9eo6Qs/vbHjy5+//vf0CO/ad3l+n/88OY55/ceMThDYZq0
+vnPv/b63Oq//03K36QfSOFL0zI9RywxyuF1+YkrfnNc07O8QEj0MnbA9FeUjY7//jdH/OYFgZSe
7fp24DvLU7Rlt/zIdn+zRGD6ge26jqQ87G//evufPtC/P9h/UUx0VyaFbnmYn0Y+V7c933YC23LA
khEqXQbsm0HTh5FdKBfehaia9mxwIFTGVmAt6Hl3N9RxdyKn8XPf++f9fNfkzaQF3+JwYhOyDYoA
yuk2z2rCXhiMzRvfiMJTFRIHs8AfN/ItPzBt4JOeeTAbiLT2S8MXPrnoEUhTWnet2tVOgqFdBGmR
MJ9BqbqEeliCJ5KhdamywK5QVJAmPDHgfh7NPItjSfLnNK/juzT1ssN+08iOk/jCcbHaxL44O/dr
K3qUqY/P5DQzsb/pfn984Lcf9OcZ9se9fD6kh7DWQxx1uDscwV3UwM6CbTeOBtN5bd5pFyCu7oP8
k6Wb+KqI5+TOEP2puM7BJvuft6bHmryhDbXrsPwlNePMtWQfwEyzhmvUo/E9a2Szl0PJWgIzlxyW
b0lw72Hf3sa0804h4XxsR5dyUrOSIZz4Mn96v0GsZVr79+L2x2P5JoIp27ZM8WOz+6b1rapIe8Nx
g61b1tWZn8XeeWFPqEcnAYIExAu6I0yN7AZYhgHdG1aCUVxhliU3kxPipfT+8/xpxDmWDwnBoZ38
gL5wMMUXeMEOrl70+/PENjbNakmtbtpQdzzkw3BRRtGsTtzzT6NuuSdjHeMtBrz5pxNvnk9SzDhU
lSNGw0pRxi4LSFbvv9mfup70bdNbpjrT4wB0mMYAJtz6RoITtxdXjX3TWb2OwZllXYEM1shfRiPP
goteFF51XmY5Rprv31/+CIO+/dRMKgHEBrpf4NiefZiQSA104w02omfVaEobf70MdvfK9oQp8Gto
u+de+ObXcaY4o8bN48nJTKu5DqagxkCircpnimfVq4oW2ZCKcxdzIzPp5jMcuSz4TUkLciiUNrvs
PDFicVsIqW6HFAYGZE9nelRRbtZPk6/lvQB7j4unE4nvThGM+tZo885EFIuI4ClFu15hpDfWxLX9
optcWBFTwxHH0wrtlRFnbQOMQ/hImuueCK/TWKJag+MOrhMq4vXW6DI4dNKdAXYJjXlEmiUJTTxB
5a+li11SIUx72JWijaGtGWUNdbytXSlva6r2P9qll4D5Gxel7tjmdfAth6EICxePG8w7101leBQq
xwWGeKWZDZQytQASN5Ul4Eii37Oc7xxCnemhb8BOnM9mq9q7uLbm7/lUiRK2Rx6/1GY0Gmd27Dom
HmGKbLA/JNSB42SnrRWjkqzUMGnxdXA8dp9FGM9fE6FbA7lVhx8XEwlV8M1Q6S+ZEwSaWSPnCDWO
ZvplmI3R2ZSOudB8hWdTK2YtgmUB+dHH9Izj6mqo6khj6cVkuMprOwmuzMRuNPYoQUqVoREAckln
AeZnNszW2bRgVvOdDHvHOK9cYUANF920197g4P7XYu1eceICGBx6LkLxsFLnyrMlu0AIVOh3Wg3h
3bZrjCMxAgClP5UtUe6wlP33pgxisAFMi/LSzN1y9CjmUYCKvKyxvwgbeyPeWg7xXeyaJaakqsnx
KbLClKK4uI/Nb3PQBBxSh6YsHqYqCa0r12utYF96Iki8HZ9nTEEAIo/91NF64y5ytUK/aQ6tDy+1
ZG7ARz6pCQ7OA+4DFqg3JiFST7bjVltizb3DLJnrYV2PIb1OO5oDgZ96yKdKdyAF1mVOiJmikWSX
mRqh5MDOXJgDrPZ4YRgBEaix7alL8XxR8eLzFAA9DCiZ3pZtpePd7CpJlWmrcDxtRxurX9DaMFIa
J00eLW8RfE1TOWy6wHGzTe3aEejRJJDgc32Z7sJ6xIkG/LZGv4ikosFpaMzUxtKqvgHURe4xKeLu
gqnU4F2coAaGUitHg3ma1XNit3La4SrdpGfzCGYN+UNMvZuwUiylJUzIlTT19Jryv+cstNHbskWw
xGe6q9TXU1wU1pXG/LBEbRVgWjEP3qxwNVVt/zWxC0EH770h+jYWEY7qbjqGOGhboMJ2PbbxXwLP
ytSWXdBo7IJxjlOimpXEU9GpgAVEUYnLw2wP5kitM7SRZR7D6QG9dYhlmG3PGzMfyBOOXjSKcyrj
Afe5CpPIzCuwNU47XUno9wteuqg9TIpahB5UGHcopbcqpGXXRQasCVIHwHPZ+7gc1GrAGgu8BlZZ
KjH9z3OUJDdKdKhAqirBGEfBLeo34GdD5GaAGX9XoSMuhgR5EcuXY12Xc9x8jdPMtndq9jF9cW1t
fDfKPkL820z4s9RRGuhVazQRAK7IQhw6pHZ/rTL2B8hgvNo8n2tMZTdJHrkyJZMfuUi8pwQe2ZqP
Bo1SuHX2UMjIeG5z6d8CesUMxZitHqOGshSgxZMg1ZumdJKPvjVjGB4Kf5nIwqwqHxR4KMKYcRgC
GZt9DZ3QstIJ7w6lUcRBtX6cMYxwr8VsL5YS2ujDDRwXYndVUiF8tMOqUmctxZLjzi/6oLvuHdcf
dwbOvt0qyGAlbNtCqU9Fr8S0yaem5+QRDd5OTbbxyrQcgEkPI4MKy1jYvwcZ2+M1W2UCH1aicSqN
TLvHsjSoAcQVjl1smYYtfZUUUDrPm3GGiE+JSGtfzF4el5fIRxoXyZVgull5c+xku8FwGw/BbYFV
iuiEIXB3qooZg4/Sjq/tCi9uKDdF9WG2EVAsvATvvpEBMp0CzFZ3Ldta7it/8GEoOCG17A3/ewAp
0eEHBJpeQ+gs0u+GW6E5hmaINYpXuf4Vp/vG35uJ480GfKq6sYAm9EpXVyNO11jFJWMPbaaC5Jfr
Cvlc20+AWM0Z0UCnOqhYCbMfdeYqhJSZ+lAl+6FKbDxiEHeuUlnwilmYBhfFbEJJ0RR0XZfsN4Ao
tGVi4owbt9Ot51WVeTWFtZt80oZqyuvaoXDjppyzGDahCoxmM1C5M8MOwKC+ELfosobFFp15Eulk
YuUZ3vD2EODk1ei0x0bFjuHL6dxpQEyEI1IVWjNKPR+Bru6sz6wUuscJIfDkFTG9iloaZSo9XjZD
EnefUcS4SOyz3tZEVEbh77LMyi8AjzaYswy1nl4mr/WKW0tGiB50ZXRY9nh1OaAC6QoTGJpVJd1t
lSoz3Ax0209Nxbq3rge7gPrvJQrPnDEdHppmjqYnHbvFuO+zOjTuCpG0dx4UJyS3tYX2pMwNd280
ocIwmEQLbslxnkQPgWFEwKDnvL5uSolDtxgb5KZzX6n0Eklp1L6EYqjxV1Zj3H5uKqREsBqdYriT
tdPehR529186Kwk/JY6h0nMFKbbdhNTjuujLJGpgO2bIfyrBYQCqycwoOfPBxbE1TOQHbY2089gB
QD4zMyuCEob33+3UBLiutHMVMX1VQURqrtZQmK1mUp/jKsQ7xrVa5pQwDKEvuthigAJnT4QSW/oh
ztGziSq07ANIZpNXBS9OkvZPY9YXctsagX/HyBffYK3EGBgZbYwjs5x+R0s93wdVilWVEdrNQ1rH
lJrMyVzfpKH0qqtoTEf16vRl9EEHco5w/lBo6oduMU8wexYkygli4xvICvZ8XeYpdiG8ufVlKLSk
0jzJdfPQurG5T6WPYFYbDik7qxGNBtClIeXFQuEwquwsZENhxvl9YvbAFHo3Jdzfx+3Hvp6w99LK
x8HOszOSQbUTuOhxfLOpL9yJtX3bTx7UijQPAFg2CXMBNfUNFeBUbuD94UUmTrr40xj+pmeqG7A1
ZZrBaRzjYLxuwkSdZynM4k1EJAKvO0HJB3O9HX9UWcHXpe5qeDQ6G7s0VM7Zd8uPLIyMphw5V+/P
n9NOQiN2WfJgKeiYOjm+EA8Uman5JBOveS7LyQZwoIX1GdwzFsFePMffOKpVeh/N7M56XJwGr7kP
3BIeVV+EGQZv9Sj1J/pD6/+eOVSPfjHNWnQX7B1BdWybsI/YqKZQndJN3jqpeyHHMBgwEvACdzpP
lBuXz2yNypsiJVeNtNKGXZk7yg4e4MnJ+MrG3cICqDAFJgryvAjD3exTOcyEpoTbUEzPPjtgjSwi
89UVla8gR3khTa2VKTArpcA+7vrhqzFnCYyAoeuejKQe8puA7SrAVtFAyc9t7PbiaQQr3BhT9oRX
6mgjWrPxQLEnR/lrl/1ruZWEMOKtZymJ4HrS2KWYFnwtGQJvP3PhCtf887xC52k4I1znqglfTZds
NiabbXA90YABzL/R7FaN64EYMoswP5/cLM12QG3g2nV5bmPvk7jeZm4c+2vUtMYXFhtHg9cMFZyo
mGPIOquS/qvnpD06MXdBSPttEkwLagASVx6NrCa2U8TQEJTX6DNPTm28KcoUBGLt4+UW1Qb1oFG5
oJIDoBf3haYobTeptHWgx049jj+hYlXOsOK0oBwEOtpUZu29mPQTyMIVoxxUrCYlLAI1skBFsydX
gtXsdzcpg2sn9IJwXTSujalYOXfsK6tEAHeqWu8exn1WnU+B9iHGeZb+FBRV4p/pYMLlLbSTRq7t
nN5UDkk/b6OutF51WVCaUhYmjislLubpuQDZP1FuqmfzUhuG84Von+2ch4zjm1jH3ndXpLwB8N0J
NmAaWHedWy20tiyhf8xOJa87v8oWXmqUxhcTqoXvVru44rUY/nLbqA6Sne2M4pMOvHHAx8boBigd
fas2iYV49xxLnhxiemB3HOAHa5D7RMdQ13Ptj7R95rQCSIzZwhDwmRn6be/UFcclPfe4pwzxYtZm
IvwYAwGOcqae1WFe8QwsObjvzvIsIzkT0EKNbcKZ2FxF2CN/IgoS+1tjdDm/qjKiM9VN0jubkND0
s51aC8x7hj6x00XXf+nTDIvfYujnb8WY9sGGXgpudZpSsBl1K2Z/Ia/F9m7SJsE/uym69lwUola/
566MihdT+aO6kG5juucxPCDjPE6lwJM4YmN9VrhguW+ZmmS/dvkLCKo66//Q/P9HgeyjUeqfItu3
1WvxoJvXV71/rv5/iGcvIrv//lfE+E/x7Kf522v252j28kv/jGZ79m+E0DzpEbA0l/gzUaA/otnu
bwEeTq5JkMm0A3NBJv0rmu3+5vIXxISIV5uW5fGjf0Wzvd8s33IDX0IPs03iR/9JOPvnbJwMfI+9
lsmtlsA2Mb2D4Jpu8QWIbbyu8jDhcGLoejca9bCLvCnbFq0Qj5x7u7s3LfSLkOsSvv131Gm5qeSl
CeOz4bccSOk/h3cpfAq81PFg7XQ5uoUabBRgMS2ZLUorw0hXgd/ZZ7aI2FWouMWjLVaj9R9F3/75
FMKWBPgsR2CtdPgUwzjUpTLTc7Z1FwkstVAgoYtmsdj+5l9zMT8GuOS+/+oW9/nT21PY4Anivr5p
udZhoD1pJmMy3LbcGXjJPHVuez3hfDJ96JHyQxEK7fFe6o5jVygb9/ekrAiz1KDc156FV9MqS8fp
pdHj4HzFxUh8YnON+V2SzrZ8GuMipdYeBFS1saRbNOexmwr14GayE9dsHDGhqaGd2lVe3PRB0yU7
VnLOsUYn7wgM39Rthg1taJmj2JTCLYerMMn02pg6+1OBRHvtYlNC/F8R5OLb1elFkQe2Wqfj4OOT
EjFpL6vYshCYOoJFpET2hGtf8ZqRNoUWYTh4ZMuLGUcX/AiG6DWQZgjB08YFdYD+hlou2Ik5u6uC
7i4Y4k/ZpPE9U9q4xxskXGyj9QPBwPpiIr53S3oADKAszO/KyKEl9MUDRTLyIXKUcR5WC3vWtBYj
JG6SeqmAh1FkO6+efpxMb2U9AymLccW26uYb5+nPhrKp1Mil2AWVbbLji9ifTouvIQd0Dv5a4eVn
APjrRQ4YR4KUcG0lv+nJv4xySJY1cK61nK3itfKl++L3VQXmdezND33kfMq9tNni9ns1ulWXng2G
DOQ2qUfm+4IN8XmnOKbsu64obx0Pi+op7+udVRvT61xXur1Ak+uMsJR6C2PWoIrUXTcabYZVrBa3
cAHd76VywWBKVWcYyElnuB1s7WJTEE+ajzJJ5/MYT8CwYr9LvcvA6wbvNiYUF6x1luGSXJUFK3Uz
WshX8SPI6w8imYfmweVDjecq66NvXWC0/b6uvZbVvQjEpSSqiT47AIS71Qw0H8OSiXrVeRxATIEf
8fbGiOHD2iWZ2l1F2I09ogboPsRZmgPMNwg+QO/oMOIrIdFvY2EGDb4zSR7znKkodl6cQC0AzuF9
EFks7XMPimVxMfb4WZxlwGpfgtHrntRc4EkY5QZaeGDAvoUYt3dNjKg7xR6/TPGQgUBgyVtn8CfM
Qm0n4Ujk5/HsbhwngwLcUTUMcsjucnjtWU0YsKg79ywUmW4AbRDT205xWX3ItFO5GyHT4qvH/Lo4
DFXKwMysSq2dk8Q4y0ikBBeqLKzqsddA+oAnTSzCucrwWSJ1ia9o3cO3XHsNuYh13xpwjlI/lsXZ
qNMy2lod9Tz4R2YxrAajCDg7Gewt85yZZaMcGSGzSZMFcUfkA3saZBHTmU0qAXcNWZfrWCuHaFSu
/O4SGiRutSZKnYrhGxm3Hs4vkEo5KcEDy20/3PpmKvSWiD9GKI0vnelL2sWyvR76MngaZWarB/x6
AvZWqfAf6yIcIItL+yFwzZHjXtGNCmp5ndHQceKKzVA0SfaFUQ0MPMqECwDNrvFYTyYjTldtE/vB
eZ7ZxZ56M3jpUUotFTN92soH4Lp98jtcP37VzKfRu2SJtJutQ5gtvwpMpyUt4rGrjbwCf1pHQDsn
glqFAltjMb0QMq/iK1xciP5Sml3MK3KeAruJSTcDgtdgPkvVMFzZbRF/cMd8cAFB+bj6OES44zNU
dsXLTLBt2hQmx1paMoHrSz68e5pStyEbm4ruIdA17KfSwo31oglEhnAH2UVxxci1Q/xmiaRtiWjO
H5xRD2pd5xF716SJPfyAGgwA1iCoe2s7u9jarPvA6F4D4tw4YWM3iaeV6/Y7w1HuvJmYhl7M3umy
XRkPwVerSKdnD5w8SHzhyhtz9HoOnVWY7SrOkfdwQxrMqqQ9eNshdILProlI66qc/KQH2afRQk4d
bCrpET86zwboZxtLkVhbY72Zv3i2Cu5Ly2tbgruY+a4rsqIw/L3xGeumSq8mqOBbA2EGxlOktlae
5xuPrjWLO6MwR5zynBhrFj/PY+D4BBaAEk4A0bEwknjhDeDr+zaokHEIQvuumsZm10RA8u+xlxjL
vVVlw7xvwrCErl5FcUIeJsFoTMg2ufWmoVA7o/bKBnQ3cfV1K+00o8ItdZyb/8PemTRHzpzb+a8o
vDY+Y0hM25qrWFVkkWw2mxsE2WwiMScSM379fUBJtnzt64i7cIQXXkihUHeTNQDIdzjnPJkmimvl
klD6kLm5ujfaCgNVpRQ5S+xUCC8H6pDB1B25kDakrGBrNSqb8FiMZCweWnesQek6ULRlamoI1JWO
H9opISwbZh92Yl7IGw/TmNxfQxALWc9kRBamhE/ZNq+immEuFBgZqphDjZDztnyFljLiu+NyufN6
TXSe2yfVcxo7aoKRYKTHcOjcayJL4z7p7V4f2tyquS78ZtZ7ItKDx7YjNXxhoT3kjnm2bUtfyYtW
/c8wtYFD2Syf5I4A7e5HRiLyA1PwjijWuPUeuiHKIHhLGZigxQtZbmqvMQXk3omgK9uYppyWuGN/
l7hTd+WQpRoC5Gt3Z1O2qbmr64nFwBADhN6LbNQNubjRvDgh80835/gAvjIX5d7liUOUh0D3fNQI
O/SdGZSNPI1ARPhDsN9DkNmbzMyN4Fpb0/jIpCnRd0GgM7kbevTwO5EJorIr0Vb7aiKFfp3C3daX
ipTqmeBBHUR3IaVhc2yAklEsCFF9dqPZn4PUmMZDR2ZFv5mt2r1wjA/htm46/11lrVQwq+cG+kNu
zSA02iT6Q/iMWdx1SQUZEY4FXEpPQ2+F4RjGA48La/iTAjggodokAvjQA97rNnZHVbuaJIYGTqM4
X/aMWA4zb/hT9jUzp6brf7e+ey+VZdxVXaC3iFyDN8ayJIZaP1vhbEPXaE+mQk6U2B0wqpD+n7Ez
ifcWtEjWdQerbSzCvmvWDB5DRHNNf8o5aRqli9xSqvQ8503wHnALrwZ62y9bhtEpG2R5RJQvDgyU
SAltmVhV9aBWhtFCJiyz9o/nF0QXkx3xwwjz7FeM+AC4GsPOO4Vd2V/7Zp+d0UZan60s6pPhoD1Q
Yc3xnUAMtcM0eWN+bf5IXfU46MBmX5uxriwiCofB6h/nkDBxqyt3tcrPkeO8VcvcNi+WO85QLGiz
tiHwN7QP6UTQYyoado1JG+/ZAJzqpjcPXRz7m8kz6QH6djpIbOJ3fmulW8MzirUfGuk2IeH9mgfF
PbVRtWkXCpgwg0fdZpQFzWDtQf+uAzu81AwF4J9mJ9cq95mM1W4Cl7IJ8vLQFUzMhXsnOtg+nRhe
A0fAmEqGFhQ7uZNYnpKVKJp064w6vLBD6nYsTvoDj4evLqyyPdOhtwZGURun0cH0wxezLsKVN6Xb
0eqr+ywi3gBTyom/E50mgBckWWevVVybbOdKe59N2M9ddlKy2TVhcaNqJvnSMG8RqUCsPtxDXDSE
oXiQk0h1Tk8sBpHCtizmY8VI352IT+BFrIHYeqeoImA2KYAVWZiUZVsZF75BmMSelT7K2cHDXduu
RIw+RJcW2NJGJPo6SglJNSvLtVcRMZa60EbntLyF7OiAaMZSgZmFLRZH/i2b4ZqUpHwDM7erF3uu
03d7sMYrw/M3d+7dB0fmLQMbM9qqys9PAMMebAf2e+NGz5YL7D3qSeek9Vubk//qM9DVGvAoLVL7
rixRHt3C28uCrIHKrdyTY/hstwZyU/ps3jsjsUmVS6h3GP8ZUsjW2t4brbGQV9RrWyIPBtQVglGa
1V7pzAE60V7mMT1ackzYMUnAAECXkONCfsAtirgru4TmZ8C+pLEQ0RaGPCire1ba48DjZ50aRN1r
XxRXzyO5tQmsn1Q0k7HKSSDclsXovbbaf0kHqFwj/CmXdN89LLNx2xEBz3EUkzbM5T61d3h6yYK1
4Zc4eeE8iqKo7uxA3KbZf2TXD5lutr2rN5TBhzuwPxnA6sFrqu+4VrtnT2dnxDFnVUblWZIFPg3p
pXQEUfmZYpWJ7njFqoCQ1Dbzji7xYVuHKM8cqEiHRxNS4bAzQ2sh2GakX5J+M5xEqPdCiEfDnvZZ
0peHBlYOKe0MEKepkK/B0MPccIggdVSYv06lb18BB+ZqS1abuErZRUCDNGyHwrNu+UJuNyIwox1k
GcQ5CXHHVlPujXlyPpkXJi9FQo3FJiM4dyWbQiM0s11ExmzeF4RihkqdUGacKjPlSnWi7qZgb5wG
OT+bIWRwEzXGr9Fi4u5p5gPKr9BX9367Y0V7EuSarWYn5+8z47urVa13roB5MXbhVzXJ4n1W5tME
uOO5czj0hoC5QsQZQPK896x9K37sU7S1RZZTCtt+vonMFpiQk1SbKYteUlvf1VhtdlORQs+sygF+
mMeKkBld6/2KbS+6zDzG7xwSXTJgxjkYmzC5FJ1Odsz89wNfzNocKqB20jG3vtdtKgs2SiYNzdHM
On12Suse7RMP/KpNiWczon0SZuzTOpGwSLMISLHglJysiR37ikC4/t0P4/aWxgp8bILlk1MzWglC
Zu/ElNY7eNN39KLJxp1G4znits5oakr3w/fHW5i04TsKhlnSd5IFnl4HqYJ6QcqQe9/V3dHyzFPF
rUOZTprcGJrmml2J+9PnS74QPQdjzW9LbA+qI6HLDwC1OnGxsyaj2wP7hlDjxu1zmeakFuLtQHGw
ROZmAvkDNcE8R9mj7jzwMwWMgaoOWNMx0Vj1DBXuHaf3DoUJyXVyaRQKyB13UrKirEdgvR1FhM2a
DaRBBIZAtsPZqdiMZHXSgLXzfnfMPuEwka3dCgJunf2s0t0IpJoQ7V6H2yic1YlsdPuUl1ysDWn/
yATKuhiZMzgMpIce2dWTdPuxUYQ5M45/EI4ZOA0MkUiyFR9NVBGPSdvHIQxRVAmCZGaPZ8MSu6s9
kCO6sVnlExOJoYYS0W0ggUesnOL1gLIM7NEcJRTR2yG35SLxIaT9IwijrgcaYOSuiDfj2AL1Fcbs
qWBnOswWOdIb0B3OLm1jhvy/rcGKwwfR1D/aoQR/m9iJy8Q4nflbwWUwzQ4xJ8Nw3bGgQya9yvMQ
XyzdU1L1/iuLObvQ71mXlm55GJXfeO0SYakDyqRElwkQDM8VzrifZ9dCT9F7ThEA9unYPswMvRsM
bid2gI2TgqWZe5NcI3rH0TF28nu/nbIF9XaVlVdvcaPIaKuFjbSJBcEqyHWwY40Ff5l82nUj4mat
Ir0PC/s3R2+7DhFpPOkaJzsgP8faisQAICvGgVF8AYU5rL4q1asdGTIkyfv1D/Ya2zlgYzZ41b3G
gZ7W5CqlZIJC6mA5088pKYcVRJ6aZ8AKFaPzC2WM3tYjl2bNXhhJR90dNIJ4gtit3lrC+QbCkgDf
Fm5TnLgV9S6WSAASpzAu2HnoJDv2t9WA8ZeswWDVViZap8E16k3YenckHSUIvWqT+wnlKigyzpHW
a29J1zi8nWZUP4M5rYB8tTp2gFDDtIlUTQc1WkZ6H5ZT9ssyohTCn5ftauFX9VbXxP4QNIdqYWPa
FtdrjGgl3xgMM4nMiwVziqmWdMUzi4pxxSySisIKFQoUGcq9m9hxv1GT7/yUCVqpDcIRebL5ajes
5EiUAZVKWz3kP0zWUatE6vFcN4NHLuR0HRuRHdtO/6kBA6fQmNeu7neiQC7EFmIrx6k+OmUDyxkR
FmKmar6JeYgOVaPj+zLS7Q9DmmtD52JX5rO8Zha9x4qi9ctCiJetmsFuzrrtrbNh4DpLEMgYVuhu
Gh5DO0DjlyEojJ22nI22zPKUyzzfhz0FLgYhEkKTbsHFYsTzH013cNnk4WuIydV6qp3Re2dxT+Pr
gbZveo/MoSG29qVndKcmsX8qJ1RHC+olHfr0w4MhDaveI4V1BiRopvXNGRoO+W52zubcf7G6gaDZ
xtWx9YHYs2xqjkJMh7S0xls1gCdNuNXvZVJ7xyQLbRpzNaFCrCo6bt9xjEvXQHXdDIw3HqLBb9Ef
clX8ZHATbZHl1gejKIu1FKa/MdBPsC70o2cqxvQIb56L3jaqh7q3Hz0BQzW3suJWhbZPuRONJ/hm
FirCKoHA4BVqY8ResUucJF77EMTQpy0aHgO8VszwU/oXD7R9QsU9RyebFPN9LiBibMXCIlpQsOc4
awzSNFPyLGEZdWuzSXl/vdYQnaqhRfzR/zJdX73MGf/ETUOSifxvSZE7kHRskNhadFTFOuzrJ5Sh
ejVMBPKFiSQiUVqWXvE8IO+VJfteSIw76WBZuwK8i/LqnQ7b9qMzxbQamOMe0q6iRTCKeeOO0cBK
VdSfKY0GXJSYHHbTlfuWEOGrsICfdG2U74xw5uGfTd1P+vZFJiX/LpqavhVUFgGp5gGdCcqqZCQq
H2Wh2ka+asCNL2pXXv8zE45x69Lnv7Ue88q1G48vbpmRBpd1gO2MOiflbRw5C6Wst0YL6M1iSN0P
lj5FaEyidYgS62Uyy5lP14crlMOeI+db7EHPA1KN8KW2uAl+tA0tMMFl1qc966+4oURmkFy6oMaL
/gnlzeNkxnpNRu+0mcjNvUTVDNCiNRbdD6VEOcAAjad4lwgn36apeGUXAY9jrr2VnoTYWQwHqOI4
gYMEMmZd9fa5aNr5EI2Qj+2yRb8zl9VRYwTYFcg278fY8VZOABCU8V34gqU/ufra/dONUfngJPD+
fM+iDKHS/q3Q9+xyx9DXPh+hcpoNfIQS7AWKofhgsya6DVH7OqYaLJaBapGazg3ik1hYfyZCgE1U
6iPXVvnoYqI8YhVCimeRFI8oekB9SvMT0f4obu8yaOvHFlwneTx+uR0T+LRNVqCLmttfha1HuJGB
PDM5DTa5ks6RRb56MLsIolsdAhSFn57tjAI52uRDDnfxc66GzFes6zvtfHi2a+wLbcVyVVUOAfh4
H5pPBlLz7yxzvZP2ewuiQz5R9yA2bmQDEMvzjHu8Ev3RyA3Sghhiwb8YWvnMMKDc2Swh1rNUECN0
dy6sorhj+ohwtBAHdIgBU6DholFtrwOoub40pmNbN+NDGiXyUE5R/DP4VkHqKsjlmuwJ4JYjHoMb
Kq6SgjTncVpNkKHGujkWPEfr0X6CfFquAcH9IJfM38mST2ewx+vUmd0h6+q9LkvWE8K9IZ7kipbu
DBOjy83mIoEwfNQ2DgiUcRZyGBSbTbZjcZnu+OfmG3MEhJzTt6iTIkQdGP/7x9qMDL02wkKtJ2p1
2DTMiU9elZbx0f2Wh8Jt3swoblDZqPiTwmJ679yQM8tcFlChaxcwxrwtcMqffVrQjxPu5ecNxHfb
A6OQqnPluPk2cAVylMalEJ6cisHkt0QV6oYR7/xQIoe1fBocu7bW5CkTUmCbH3aclDsCR/0/k1M0
nMXVuGG0WV7RXjM+Rkd78ruI3il1khQpmOHeogYQZ1bCHa+Zt63Gvq8o4agFMM31+pgF3JiukouS
OZ2eSmUrLpvZulXu2G4b3+AATiqSnJHP5LxI0aaPwhiDfBMnAz1rm7YH4kNR4oQD267RYlaam6J6
GI28+mlxvq1sxd2IIpvgqaSTznbJid62Fu4jlIjymSlMtyMBvFkPhhPdJRMNWIPo8SeMbP/Crik8
TbltP06l6T4uc6MbUx73ZKdNfZq+BcaASTrY9U6IxSQUt55T7ZmQaPYfBdmmB8pVBRHKV3S/6fho
h/Zb45XZL2w8qJaHbwWzFSwfS6En623+ljfLBNXIildEs9K601vb6/mnlQUe3hYFNq6YdfF78hLW
cn0QcH3QnAbI2JnBNc6BDjuoV3GViFPnxMbZUnl9Si3Rn7MUmGo05h3BkaW5Qfu98DlJYH1uO7/a
hyloHPRB3D8MZtZxMaDMzDBoMyT+u3y78JwpfkcGQwp/sDaMCVlW+S3zRtPEpAniBIo37npHqJap
Z9XN++RbJm5+S8YLZoLRWtMof3VjS3OzpppmAheYQXs3moHod4WjsmlVz7Zh3RFOB+oQ3Bekkm9B
Oqs2D8BHnBTltrO0emIaPx/ysEO3ivR/F2vHT3ceY5TrNEAEdxS+iRXnL0+m0ant+zpD3D7w/Nl4
QeXswlHbV0a2lP9IbBi0fyvkQQ7Ll8HQkxZsZGzUxKmlN7np9yf4Xvs2qgxz26qx/ROUi9Ie8SzD
XeIyn3VmU8amy4TdRlo3CHMfVvVTbybtKvdwJkzymi5Qoj58VB0bTaSmGzmXz4n230L9PmMMu7RD
fQiwUsB74grftKO449m4Ru6ZnVqCs92xZ7EwMwdmBbwPmIoy30tPAzuJVZxH5yllMe3FLj1vd8cb
XrkIyjYeJilt19MuNadq581Du+4quGmADVd+JVZhWj64RskmA7DG1MprrKpdN848JrvROfSd/ThC
TkGRAxUNfyewOQ2Ipkl/FSH5vJnHUZGQ4u0iVbSYVBwCJv9xIYGRqm6HGpY/5z+hYtjNlvloIxIT
Bv5fiS9uMOrF6RINWwfX1JNPF7hN5XhvGsSiBFBjYDPClctQwA7qmpjdtY98IDld8xWScj/TScAZ
lOkNtdRa993RdtNL3rvBZskMHQK5rtWYHfRk+g+Av++svOs3ka1QVuUfThDcu5PNnNK7Qkmr4RX4
X06KpqFboPcZSvFbMZkXVYy/81gPa8WTtBr4tJXj7wsFyKgOUPIG+AGIRLUWzhCctaik40XMn9wl
i/mEzh1NUS59FHOdvMShhPNWO3B6y0FtnKjOdwVDv3hGHV3weFu3sUPYIAP4zLhkZXorHKYvWlPB
RqyqVwkF/TqOzWJtVzDtiqL5yedzmHqJxtP56YRSybUQtX+neYTsqfgizhR2UOk4Jpdg0MNPbgRS
+K0Sr1HTc4XOYmTL0XrDCD/LXZKfrJFbMQ9ibuXJuad/xSmciondD8NaHDDq2w3jZ5Z5FRQ2TH4t
oOhFlSK0KDEtWF30bqjC3i7ziRXb77dOdM7X8vxad2aR/Y7Yw+hTpvBz8Napwx5kKnV7iViPjYwV
GUwdtRho7Iba9sS9n08wBvELyycsVeFEcdd5BW6mkIfXqSmrJD6zKUqKdez25lfH83T1X9vCHJOA
gIGDxC+U/7Ltst9Fbt2q1/+zSMX+ny13SFaC0GWi6DL3xFNr/vvkKSx2oa5MGR+cNpS3XOTt42DV
NE8m7cS4GYPS9KHE93ziSdcxia4RB5Bg2YbRr7Kr0Ik7pTBAK+c5VAvhusMj+kWFaWVgjrHCUArJ
UxMtm257JJfAIMMy6RApjPXZgXb+q5wEc6XO6RGOkL1ubRXf/j+Mhf9fs/ZfLBdH4b985/+Lau2+
aXXV/21p1Tv1t//2t21b6art/nZsQHt+/qud+x8/6u9aNhzIfwV0kZa7GM1QL3Hh/F3LZgnvr8AN
hee5LjeLWHzR/6Jlc10aJERuYvHZIgf7h5ZNiL8Elzu7dyd0v6+0/4yWzQuW9Iv/ISzjxyBi4wX4
pmkGgbD/fXatmoqSqO/c+6Fd6xNfCX4/RnFrjeL6wobDxkiUfkmUC5Rs/nW2inkHnuncmsxyE6u/
EBotPgdRI6onoZt0k9amW7HrW9PgliqmYIQErtvHaNGk0F6592YKDT1nELgSc3FuemirbOzAdXdT
vI1DSDLdHP3OTefmK2xpRVm/FtLK6AMWWZMZf8JkhlFvRMEKRuFTMcVHeutfVu/clBLJgZU3I/ey
X6JKFhtG4QAkTT9IJH2LWLut2OinjJaDZ135DbekQTcFzpOkcrbulYkxNpzSNybJL3Yd/7Bl8VbF
TJl9FRztwniXln8UXf7VRRXqP1NcAYzsbMPRR6ppvXLs5uekFYl/WlmvRZ19JFbw3EwCbhyCC9Pm
l48Nxw3BZWbnG1unVOxpSnknuwZHo7CDTVRrOD5p4K4Tay73ZsvUrpO8utSiasOY+EJALe7RInru
vJzS0Ei8VenwYdVl/sXhZkKfN19M6kq4aU1Dw29BzYv5r0Gkn77RLMUy7xsauLqP0AyuI38INqS9
PzQzvSGy2XxlFpX8jJFTMjgru4Pom+htUG70inxO7jrA4w95D520z5XYxJWxUdaSUTfmw4KIo+/Q
sTiF7ayPIZ74dVNDiEb7567ThN/vz6b68NzKeu0UV0Dix0wd51zt6pl9uWcmn8Sh3kLfOFkDbxo1
U7E2KvlVGvKLzeoXmgIwrg5Q8YltdLYMNmOfzgYAeXTEjm8ckp5gDi6TZN2GsXmIB/Xos7hbNcpy
D9NMEdLpNOSqFRT0I2+fewGtYN9fWrJ/V9jwcH7aQMJje3rpAyn2PVL5FVNOfUzbKTvxSM92JUTc
nzljvVUsucDiqCHwf3jhOT6t/aaXG9qpWyMidxVHrrOPTe/KYYh0QYn6N4QXomoDna5iJW4EO6qt
6Vu3rEo/aRle0prXjbNsJjjOGH8UHXCmtuUqirtJrx2KR9ZsNunzRnLwPX4KGKSHUju3DH0c64WB
b1E4VKgh0cJwn6PnqE4/jFk9QYHCMpLyGWSKDNLvz7xUDYIYy70ZFHFI6lmqYE1ZPFUP5tCTnpOf
rcSqwNmWitaYO4mVEpThkoudWQjF5ujukRVJto5cui6mjY1hDPGZicIxLE0u7qp8qB0/uXHcXxnG
SaYr6tUYsbwaPa4sp3IPVVs9mYhUDoTcv9XN/IKsNl9Npv0StVwnKFkwGhdBu6H1P+e6FLskRpOp
CFXmbWK4VQ2KISsJmmd07z4cczN6hiDXbFIsEYxq3W1u6G0ieO/a7C5xkJ9nxev1p/C5sdVD1XM9
cb5f65n3ZA78dinpypvBnEn1b4eNb6PMqFxMaqojNapqNshuC+ysdr9OaeMRPRnJGqln9Pb9/Ksw
E65EmftbxkDeGu4B8U/R/GKQsL426Sm2eBmbtVdLwIoW33Gdj+Ea5Y2LKDH5aGxxMw2XsXTAnL4s
SkHHx5reTIAzJIHD7gRf8cqpc7UumBuuK22NXFF9ZqsVQ2UPuRV/HldtTmBlUK6KkIeHX+vX0tKv
aEDNFYSBBiNcHWzGqXzytaphuInmMVu+SBTzO+Rq9tZIimDDM/WFho8pZhM8Rz2ngMmLWfmlfu0k
J4WK3oUnvwp30Mcqh0roM97afv/s0mGJbs7use/85yib4y3qkWyTzdnH1OfmpqmAMDZx1a9wAYOM
HEoclIOzL+X0EiXpl90AYJ4j0zqFPax3y6jWA20G4yR0YZXMz7BmzzVh9dSEzjVshouD52U7a46l
QKRvBMG96q6wT23ABgmS1Ytq4JWqngvRdkmqdgYoFuvS80K9K9FN1LvUN8pp3aSzvoTYkneJOZks
u+yEFK/g6ijn1g/cd2asnsKifKuN9Eda41WIJdcCJWG88Tu+WhHVzgqbebJ2ZxZ6eGqvVhzj657L
9snJlL+12xQ/pcF3aXMcjF3zmtdDdhqs9FNZLMHrrrXXQ2dM68GznVOOHOoQ2wKeVhBYeJrBd/YD
ish2FrfBycK9i/H8SJDCNu6JcBsaxXcbec+otwvgiYzABoPrpWnl14wCeF4mJ272NvKy1lPMX07d
5COe+KexXZ7TenoxWu/aV3W9T+3ePyQBi19H8IW2sX4t5jxkhc0nAfriT4hsY4OT4liG+RvXwWs5
clH7wn8Oi/B3ZMhPM/DHrW3PPL0TUtudaY4eo7F8yLPpJc7Va9RMNLoMPC9OWfcrt0EWFnrGH06a
Bidu8mWYRrurC8Z3eVG8se85TcrDtS7jTyNePnpyBhBeS5ql0jZWw9i8IqyFvxfzGi0+5n6KwqPh
Ty8j7RxTiL4it6Kgi8xotUorvvNMaTwP0EW3Wmhegpt95mP8NY3xjhXGZ9bxlFGV7A6GyqvDpFjJ
YRqBeTpw1mHMZEsssO4KcwYixlaJ+5MvlgNrUYkMgkzFgQ/JSL/ChLtNG3x31sAZmNBX0zwlH71j
nAqX2zksjOfO5VGOCihYze7ygSDyBM3AtY91M1vGNSsCP7gnpyDAm6jr1aCXT1D2Fd67mLbdNitG
E8KNpovuLfFiIYnCgcxD1x2UnDaiSj5ch5O3NfIHhVJiY5rWWju89TBlE+AY4wtmM9ID0EOQzMBI
z86iZ3YttzbBbRvOmpA+lxtjrn1nr/NZXePWaqCyS3kPxmc8LU/KddeMLwnmv3fds/xDk/W61HdN
gjs/yYZyn84WpntqK0hlFDWKJdvGZsy086G5QdPgOctCo1wZFIJbO8/PJGG+V9Mig++rt6LCD0fd
vG+Hls6zjD8TItrLkcdVlvH0NxGnb+uYytGJyurgTp6+mJUP/6DW9laKsNkbDk9IEKsYFRWXJvvT
fJUKnt1Gr/vrgKR8hTz6ZqbgDGPbOic+dw26MQgxcKk76MH9wOubTILBpMcAfE56DgPCvNgL8nGb
TvKhCx47ecHBO7YuaQkT/xKxfLVGXdascl8+9Ybd7SbNhZoJZj72cr54TvxZqewtHnDF9UuJLZGJ
kX6PN5VHVrYhRyNhiFcMGxkFz3hUKKc9ci/H2TrGGtkL4tj5A7EvkzVnMj5ik8NMKMSezRLziON+
PH4/DBM2C1vykk6FdNnawUFmWTStKXpeEDK2h2G0m30YOdk26cELhm4e7hAjApQV1nQXl5xvy4Ml
Hvj+a1gry67gmR07K9jFz18n0PMSe8TprzmJ0nTkY8yYdptStvvvHu3/QsP6H1qxlt/131PG/t8I
DMMG5GE7+o8tVv9oVu+68r2RiaZd/ef/TP53Devff9w/G1ZvMVIRsYOsV2A1omP8Z8Pq/uWEhF3Z
hGn4dKxEAP2zYRV/Ucc6js+0BfWyvYTv/bNhdf7y+CEYsBxCqkRo2/+ZhpW2+N81rHboLPMVB4Ei
UAw6av78X6KW6irwGBCzmXH7FEuBIagE0I94bvpBu664ixOaxq5WH+wIwl1W+tWGo9u7eLZS73g/
p21bl/OOE8y9TgaP3O8qvGTbfRE0qCscLi9oOOytzspu1+mWZ7zUVD5FPO370UkOM7vorWtGguH0
UJ0R5mIKYrO5n+2KVqhBpdbM3m6wsnfHL6dj0ST8lpmfVsC2ojJUclO1ot4gCsoPhU8bgTKi2QzI
k2lAOJcNhdVcKZ4LcyXvqImDjUU+iT8t3WlModFQ5YQzS8UgczXnfP5hTc4tKItzotPPYk4+MEA7
xBEWZzCML0Ly1CYdaBdU868mX+IRcD90YX42TIRICM6TvUfuBIzV6o21IubuqkXZ5SrFAJcudRYe
MUFYqRnKZl92EJ0EG9qT3xrzIXGzDznhhm1k9RT7/WVUS4OX0FMnPZ0zA4blwZ9++MtJKmMiMgPJ
61faTJ9ryptjUiTyPmjntkQPMk93kdtOe2/qKY8pTL47W+zWFE6jH+wX99RKi8g6j8q7YjihyfXG
B1W/mS2/jQ3oW97TouBX4TAc+BSW/4tU4zd2oU/lBJB1btXWJjGJY70smC+mHN698fu7vQkss1+X
VnuRE882XUifNb5AASC9566kLfU4itFWvNVUFDumkuOpyaHbzPZounTOyNkqNhzbHtf1GjTbojsx
OWb4euyQWmk0Jeea7uGlZ+nXMgbIpuU1dvlbGGZyE8YWdmcTpcLSfyQpFPi8bNSbSkO6I4tatZ4d
64zpqToMgSuu03LpjE5zCZFJr8Kq785j1HVn34tFDfKZambV+IX9mFNafVjoJG5AEV/ZBu/tpAs2
bB4OVZ18KIyV9HDVk/Ta8arG8q2J9FMk2CUSb/zU8GrTmtPULB6shhCneRjlrtFGtkUV9eF32eeE
zmAjRI4IFVXdynea8VRWCFfEMuMIJYdYIY2TZHtDKFK/siXvty2zT7tyqWGtG+UJqviiymCdUgZl
GSddM2XJtTJpDSrbhb6No/ylS1KK0sjvxlWUcW6mU/5ga/fQjka8ceLySU/cZ1Mov9zJuvVYZVZD
l3PZJeWXq1hW5RKXi7Dx8ZCMU7KoEhO6SLq2JkXdHBbDJU0kKzkmKUZMpZCnfLQIvrA4S2E5h7Ad
KuInpvgMEK/d9ZFLWEI8XwaXa2Z0+T7NhLIiJ4yFz6K1zmpMxvvERt85N2QbhFmUr5Xb4PsJsSfh
a3DXg0WzZWb8ANepSUsI0hnvHe1nKetXNmZq3U3e4lhnxFBXsfxsq/A3UoL6FBnJVxSI/XfBa/lI
ywS1U9zX7oPPY9GxTefolYUAw844KYz5ALogbzZ2zG8kqYlij2aITxL1XGhecqZahyrIzE0vJgYh
LvAKs5GffTJcxiL7wjrdv+QpNY+N3hutGPUUNpUYXb4s1kPalvsutpn75UifHVu/ZkH8oW3zPTB7
RFdOnSAhWgrCqMt2FmOrlcgYPWSisgnMo4YJ3J4nbcloo0K5TlgLpZ+a3PrUmSnrdyZm90TRzYdg
jOrXjs5vG4ACOhf/Rt55LEeOZVv2V/oHkAbgQk4dcAE6hVMzYgILhoDWGl//FhhZlaQHSbd8s+62
GpRVRWbAAVxccc7ea/d5/VwWRrfqI85bft9dvIwbHTPD8rHhS7P4pEgnAGiS1NNOVhhk7E+inWRx
rtOiiHOT1v3O8/n/fAsi4Gt+Wi+/BQb6fy6+favbn2+opX//i783G+ju/qKkpOnUx8UyDhVc2793
G8sfKdSmcadQPbdR3LCn+Hu7oVh/yYagOq7JEOqXf+2/243lj2T2JzjE+YuRm/yb3cZRyrWuIxNi
R2NrWL4NW2Hrc7TZ8EuMuYUuXPCluYN/ENoLgdegcyKJIlDsK+uk6L+2gUTXr8hZIKbBLeNAc5I0
InK3SykHSiZBP0minQAuvoQy/lO6f/lxhLvC/EQxgCP8mHNKkWSUsbcIF+/XsGobJOkADfZdOj2H
VUkpIfW/Si0MvDCdD2VZH9gLdSstLR6mWZ74PLdmqktuXVr36Mmoa8BJbtLgwqa4fG4G6PNFR90y
z6wD6uPGNQczXetJXzl1LeKNC44wdWwLDavJt4sqONyq+FsNK8mwrsyo4TR5j2A6/e1C/1cf1P9t
SAShGAt4++Md+21Zf2vT6e/defO6n/T3v/v39lwx/tJMYcmyob8gWP9L+lUU5S+b3pPB56BB4dS4
3n++F+UvDWIm/5KsWCghl3j6v7fnxl9ChbSwgKtlW1OFJf7VB/Mu5RtS5dGuvA4H0dOAND1Rn5Hk
Ac7JcDPVv88VZSvVhaOVBQS0qw77z6un9A4Y4W3fVVo4ERoc2Bc276tjQFYsDDRQJB559C44hK2K
E21lzdEDspvnz69xRJ3970WOc6LkQBlCdCuTl3Q3w6y5Wk6atW64QcAGeXz20bv0kbqvxcwxH4Eh
+1fNP5XXt0yBr1p0/1x9oSK8usXUIOyW7CLJk2MYmxnlIl+iuDuvlCZjL36Q+fy4YXIhQ0cas/M8
25247+Wt/TPD/HPlBYHx6srCliI7ryTU++wqrGLb1pGn9wrwQJpzcn8Y0BaYieHWCDJ9as0nLvvB
IJKXd/3qsgldxEq3qsKbqGtedZfpVfsYUpB9ABsenrjI8vDeu7UjZrOkhGrbzIXv5cvEqdmcq4bt
VF/R4nO7AkkO9dkTt/P2xPrPU+S4/Pp2CHGS7WoYR28wrC1eNIr11EzBUOtBdEgRzKCT2bJr4eh+
pwu0XVm9PnHpj17g0bplwIEKZ2VoPQ0Fai8fQPFt9TrYASylgod6o+GJantsJ25oKCce7VtWyT/3
u4zjV6/PskfiG0wCEhNVRqBuuwKOodRrW5tPRhv9rT+rq2jQfpd4qLq8jxd/P8DA0o4rAZThJqtq
Lcsrn8rb6KeE/mp0aIf6j/WFj6/85Lj86GkeYU+ApMWWSETl2RIUAnGXKRREJ/tl+BAC7QbCqRAT
KrG4l09OcMpL4vGfQ5XKy9vnqQ8cMAa/Ri6PetSJHpSn/KIIL8LbqLI24SH31LOhg0xJMJvbf/eN
M1ohl/lF3+xGcImr7368V0IIlWfI/y5ByTYPMTqvb/25tALMt7ICcVF9Ky6Lm7RbCzdZV1tdv5DW
nOM3Nf/3dRx77YVVKo9pRV//kaL56ru1qlQ3Hl2r2bXirNEcaI2r6Et709801gWqY6c4t1ClbRsv
Xk873ZP2/uSNm9HVHOFvpm19VqwBIWru5OU71L1+8z28qC+bXZSdtbv60r4x+BtT4v7Gu+xG2nRX
1aEyQX1ca/5z/CjOg63Vb6tdsC92MZiK9byOqx/pNYBeuXb7Z22hEl9KZ0Pkjtt6Cwcj3ne75n83
M0LNf/tOlCGzg1SaoEjYFIfbRehH77X1Mb308cFc6jS+gPmm4vm0XNpFJ76tF7z0e4PhaEqW8NVg
bpZVDzPXqgQDx56Zhj22HPVriLq76H067l8jhXQWppW+LQ9ZpG4nNnDI70/8CvP9L4FC3NvbT4yR
yVPtfc/ScD4WaARsTqWWO6BCbDCX4VLCW5M+poO894Ehr/Gfns2h7kgcenXNh2FRKoghIZ6PPcYk
TV2FnEOjRWQwDRLnxt72qqi6iSO3DpDScZDsz7CLRhvOtOsqql3WxM6t1PRKksBKDxL9LJUDdjZ0
Db0MfE4N6OjawgcfPJpTxGCb7uNA8dCBQakQOOv6bvqCYO+KDSs1bfw7aaAdRkW/mLAMYPSoNgJQ
DYxZd6IVYJrZZdjnOEoylzLVLRjQXaA0YO2UDBdzUm2gonSc9/VLkKEYkNDvlc+B9VVpT2RYfbAN
oX/x9qnHmiBqsyp9z492cfVk28GzJcnuGHUHs+QJzuvWKG8mi9TDCZ4qxFYOzJ+vJO/P6cDd3166
w8vc6wnqH8WvnkOhuLkl3EiwBfDxDgXmvmAotrU4Nae/v2aKY7iWVltjZMiZ71X5llvTF6klg3xZ
NTEU3IQ9qsnoJiQNe44DlPPmift82Te+930dLV4zBd9sDCTfw6V6yJNulZd06VPhhjRD7Rhb97zv
dTznN58/2A9f6vKJvVotNZH1jdDr+AwCgW2fpU19jwdmt7zUBWSD9LOv0wMA0kNhqPs5OLO9z6/8
/g4IlNnbC09AU5OmNOKz3rL3+AsREvT7xgYKakz7kv+9bIM+v9RHT/U4jrCQB1Kn00j1ikk+hL58
Zul3i0ijC5p79MfsjIBCtDOVwPTU1md5Ye+8yOOgwnFu6hztnOL1fruXonnlDzcWctEsTFD/K/uI
2dCfzKuXghk/JZnMU5O0an108aNZWmsmQ6QRWz5gxMlg73wETRaLQ1y02UoZbR+NC9X4lCkqSdrz
PEz2WWpfgXWHpnWJsns/p4OXVv6XUhTnAjotVGFhQz0SsSO1aNs2VrNJxFkFLL2AMs1UtE3qjcTb
UzYkncCn7VeTups4kqjsDCyJWRYbBJNWyJv14RuMGCDw1rNwO+FMp/hGzPuhfNbo+7JJDLc9+ce2
l1s7xEejuZvrnTluZJiPdCpWEn0CNnSgCSZ/PyVPQr0csr2vPenaTafe2eNjqf1qtYcsv1X6bSK2
vfmrb4FMeH3jydjZlS0AZDnbKuPyo5twU8OE7HdSvwsDL9Dx4tNR31BRBiy7Kn1q4VKpnvfWxEGk
j0ew1dIuFuIqqbs7BMQYmWNua0ZPkeztsvJwR+2MqVpTgHRE1G9AqHs9nr2+uhynxJtjcWvU7bab
PFmeLzXrEQZcX1ACnqYdoQzOIpRoS20fp/omhJUZWuMPJUC+YE23dkr3shHWLylXbqbGutfaS6VA
+Jcad5iyAAxk31H/7s1ovFEQzFM09abGWIdp7QbkPIe4XxRbWoM0/T5I1sZml5M1NQWj/NssL1St
KLyOLPoZ88Sco91n8EvnCtx8zMMAoUaz1JKBzCR3cWV6E2HY6U/skivwvqumol7/Kwp2wF9T2L79
ROa6GC5C4o3hL23lQp/XaQ75ajB2VcChDpHRCNkOd9/ZIFQPbPgagt9hgrdhUY/tywEhywKiOcPr
u7dK61oJ613ejmsMza5dYeQOnTlguQnVHQESt+mYX8V97+I4YXsiewDLwMJsCR1YHs0VZ8q7NnkU
yUTzgNod2hi6aksXLxu+lznt71ze4DT3TK3z0rK5MFJ5PcUxWBET61Vk/dTU8bYrLyptcKjsQr1I
0OSbNMH7aafK0dkQINoftQsK5bdDYD5b87iakxaCjrrD97qZdP0cq5sxHaoEp3OlX/ew70nAWOWz
4Q1yt9WpV4hM2Ul+AfyIbpdp7YzwgAkAK6O+t+ARxV0Cbu0LuFi+3/E6DLRgxXbbj9HYaUn0DRUB
nmcqAjjYhfzEzLpKTNPJowOOgFPr5EcTzdFGTMEVQ7m867xq8uZmJPCnR02Cri0EG74cN39lZPS1
PlsqYz7Djff5hP4SJ/Te7Hq0FTERyWpmI3rPIgoQteNF0PKBZ/2miOVLgXEla2isNO2qKy8bvApF
dov9gLj2hZl9W00MLYy50L7cMjUcuYSR0HaumdMvyyqHtPu4Ywep4NsiiCAFzJ+YCdq5uyb/Isvs
dn5Eg4p3Bra/orFGAqe2pC1+QYe0bRfZ1LpT8bza10GPiuUmod5pA2kw77Jhdj5/BEeK//8cc4V1
tCWaw35GJBokniCBQ833fnqWqne5/IUVBg8MOetjhxSGYKQAiPl0aNDxEYnmyrRdZALHRk/OnZES
MjHeLH6Ra6vinJ3bZVYZ6+swCU4svi+b8vfe1VERgAphOBNwUXvZJLyQRdiU8JwHwxatXqvdyPYl
Oc2OiXwkUTEIKed0i70kb89Vv93gMXDqKOc9HiL1AmvJwCBT96lcnVUljzmsnTRxug6GV/okWobb
Mz13p0r9bYOhP6lMd4wNpwHRHSS5a/g5LkqKxChiZx2dNWaWXFo3QKHo3CNshqtX3GUBTODZyUSD
TuZ7mv1ajgBwHBwQxOtmTJwESLsygVnUcIjWMgEBdPDab9LwVQkGZ1DPSx0VijRdt2ICeSGjwr5O
Wi8NPbjuGjpTY04onzEKpdHB/nJePI5luylUa2Mh1oviyqkGIBpxs8n562tVX0GoxsxkOHb7JW/l
VWbeEfOw0sZnk0m3m0+FE+vLFuG9t7V86a/2gyThBCJpFM7NoLmUbUEMwTZVjcME2QszOQ17T29v
u/ghwPtajV+q8FrPemfRkk1Gt547y0nb5g4mzcZK9zHduIRM2PjlkIVDbLrVK2wo6BsD8GACzF6X
LC1ayPW2v42T+gom/nkMv4Wpb5UZqpfpPpLT3kUO4IIccF7yXaCy5NAKq37ewZBxYkNHxJWdJba5
wzLqxhnrKpFGc1Ws4wgcYx5gPzPxh5+KqTc/OCG8GBpePSfNJ/nBojPt6ekXH0YYCL4LFu+9DOJf
C9odzd7LKrKv1U77UUrRXSdvQ1MmWce8S4L0UoCv743qWqk9jWEeT9LVbBQICpL7JtQe1azxjKBd
I7dEi1846KocPV8O0X3AmeSL0dTnQzDuLanYCVVbyek3Mlocm7V0DhLks9LWigGtMBon2HRSWl2V
g+EFcBLDqnaqrtsp01cNzTBOqFU/wl9vx4vS7LwpKrEz+9sso3PDf1eygYbA2Mph58YP1RCvjeXE
XNz6cbnq60XvuSIXZI39d5tgdxtri5P/qcnjqAP2zyx3dEooQPSgoo3DM2gMrmWTEVo21wDgKFr2
+6m9GiX+79Ta4q53q8a+B8KLUH5cpUp7qCYbuMupooNY1pZ3vozj2ON5go1PCUDyrBiBHvr2vTxd
NVOhUM6kPZ7M3TMEkvPUHO7Yfntivm29ILH2mAuYf5FEVO11vTLBgM3ErjvT9Dil9zMKytCgrDBk
zyRTeJT1z1R7tTjsPN1qb+aiiM8EulXV3g261yYnMl0/Ovcdh+eZJc3QdkgNr0I/5E/hk6CiVYIY
V/DsuX1s7PM2eKDnuS/GvSEkKM/ILj9fuz68+NH5BKIByvi6p01DQRgcsFvl1r4o7W+Z1u3DSkVB
2u8x+kLHaA92nO5rXisRWqeu/36Fn+7u20kuzZFqqTXS4Dgzr+rS3wvocsgADn5Mjb+gWrnUrgYd
X2f88Pk9f1DBMI92LHUCNwszow4o1wZNKlzLOizn+qVykrI1GUKI8/r/9u0ebQ7kSG7J6LSFB5Tk
3mBuJnJgU+o/wA3udesui0q3IAdBC+uDpE97Ain2Ouegz2/1g5P9y5T5amrsq1xBG6WSSIGbZQAN
N0OnJL8dUhergb9Vq5O19+V+3vsmj1YrtZ+ncG45J1bTlTIQC2Vl9zL3uDxZqZO29a+mgmmsxCyV
jXDR8rIOsDWNT6X9flD9Fy8lylc3mxO12pJWZXkJq2Wmai44A0dJqJXzPFFcw+xX4GVYDnLcTcLP
+vwZf3jdo4kxTXHCDtpkeQuONTGflm+38h8AVy2YiL3CozdyyR3L5FARV37iqh+82uMoaDsiXHWB
sXpjR1gEdcAmf1i0MjjQ1JWkmytDQaTEltMmoSs4yy3tegyewIZ8hd92CKhHixppon+qufXBV3Ws
PUjJuet0BOlemarfiERZN6AhI1nfJj5E+kzeo37bK75+6v4/mDiOU6QrkdFF7kvbG9T42aL1mBn1
WTW8zFeWCNeAvNyieIw4DJ944h+Uuhf1yev9WKMHAfnYjHCdLyfSyG/DkS2GJz+wiM9pDsNEsbh8
qswtVvX/3Vx1HC9N7KA+DtgE2bH3+2DW9zHdso4veJkWrdzcyzQrFVbdE/f40VM9mq06HQV9nWiS
F1D6WyaMgu90nAWr97RXkYT4GpapRnF13f99zX8l4rj7fyvGeWkGfSzw2JLf8f3na13H8s//FnWo
9l+Gpit4ddRF0ANb4D8qKMX+SyzeYFld/Mn8Iyxf/9FcK3+ZmoXvnPMhXjDM5/8VdQjtryUogT8y
dCRCi6rqP2kch9+z9+9E7Q8arG+HByJri2wBJFposHQuebyEZhDE8mziREsyW3494DE/t2XAQdJo
t2uQSx0IgKG/LgMhbdvFbD/oItm8elh//6jXmcNvN3+/f4NJhIdNBYaTqzgaqqMRDSJbEAhTpym7
gogZsLlSvS8nlpXPL7X8Vf+sab8vZeELVCGu8FiNoxl+zKQGggBlm9osWUbUymSeIebhVD9Z++O5
IrOX6etqvCwD29bRhZLWtwZL5p4KIhzX3VxwxNYs5JFpC5BiMDNw+zqWTexfeURXVZ4yQ/Iqs5u+
6/oUX9TToN/5QV5xQDMw7aEGMey7ZFJGZTf0ORkG1dBy8grAUsI2JxEZbIfZJzhspMqGmziAGV1V
kJS/jJGqr4vSzCPArIpo1kHVDj/M3DA5dw+Yu4ncacDjW2bEoXoa9Ql0IMiflRIY5b4GVUCEqrTU
nLohNMN1DdoQKFC0pJ79y7dD9gpyQMtUFLwGmnz00Eahpr4pyYETBuN3wrqCjd9LydnnFzlqs+Jg
UGW+RuzyggQaRv/RVUhzHdQIMxilqoZqYKANhP6NmgPezLq3e7j6Cvs3KrZSEe+QbCtXfCSgdmsS
O4DCIMHFEuG0dM+xCzKYTqxKy+LzeoiqGB9kFF0awGhFVo/7sDXRCmla8vPmBr84NkZKHaUk96DH
a06faSzdff5A1LfL4PJA+BgUBZkYkdL4Q8y3yyF8dp0ARU5TakGoMSmG1OaIGs92QZFW361k6PEH
qGFJSpkM7AtgIqSKoFDtrRJHOjRFZeq/wP2aAfqGMg3rPsnw6KXkDZAnm5bTN9QwakjTL6G+IzcN
Djq5LCvr3z85zaA5j1lFUxfB29v76OY8bpM5Z/jI2f0MqZW1nVDurtUuStX+8flTO560eGhoR0mM
ZhoWi5L07cUkmKDpvATiaonwL3wNdF3GM7jKCf47FXr/zgtaRHyGqSAOxKJzdGMh4XWS0Un+Ku8j
mbICOWrG2qzVYasnkCJ3aH0wpvr2onmewKX+nPXaPqB+tkwny0sF9GMaAHMfDSm2YCKGFERICDkY
uP3xUiaVoITb9jjt0J2J0AXBkl62eWhSi+9DSESamUVwraK+PxR6WUOmFSNtvV5VW/jLfiPjXYU/
jt+NavCh1QzfvuIPjethnvTnUbcWNHwrlWdFjq6MxLeG6aoFsx07QRTKlw2DJNz1IaDOE/uf9wY3
X7sFUwOHDzaJo15sYtmVOhs17yks/MohJofmgqUC+6aY2+v3mBjqp4B8QtKMm5ZzVa+U4ZpAaBs+
4xT/GFM0j3BdRP1MArP/1GS5cSDqxziYRk/igR4PibpJ+2H6Mc5wr1ZVZSXfPh9ryvIFHs0JNvOi
SvwV8eAERb0dbIR6Yx3SQesXgNGzjT7lHOUp5rmB3USOzJtKqaWSD9rqVes2GkV25L/1usao7mAC
jtNVFfTkRqtWdy+MUriDxOLjZm2inOwfnPitR5tr36qhoyzTK3mPA6gL3BB6Y8brE4/keIFdpvEF
yINuATSPfFwrbDDBEoNVBk6bhdNzZQjYzmE5XWp6GNwXQQfGtmOiZiEkZ9qRMLlGrirr3eHz3/H2
0LbMnfwMS9MWHTvD6/iwVEajEfhYNhyFUFGqtPlwk+EzfZZK8vrMBNFKKQJBi8gy6hOX/nOhYPtn
cToWBpgX5aWJ8eqUbFa+DoSXvYwUzt0mbOLqXC8qckSmHMC9TD3mxPL83gWxDVpMe5YFJuHoU6Kh
2PdCboCtTmHr5lNh7FrSeuGCNAohgWZ2YmE63qwtz5bKATYAplloNkdTbMuoCeHFQ4lOaYGVCg4d
IqZOrbfvXkUH7kSzgVn2eAcMj8Gu04G7Cmtb24GCqF2qSubu83Hy7lUARC/Jcqi5j/eDAyc8zvTc
i21Xk6NLSeVKMpf691cxEXqbfBDk4SH4fnOwJbWu73sNhE5SSQQTV7O/1tvglP7ivXsxLZ3BT1wc
DKOj2Uin3y1bA7ORWXagAvSWuLKh7cabz2/mz09L8IUzbQnmPWEc44tkdYzga/FiBjwQm4LMg03J
P7olfdTw+JymB/roHXWhXJyaXNQ/5jDEYnzR+qLFNzDMvn2O5TiIirgiTiRgRCnZz8Vdu8hA03DK
16CTJqdIWoJ9W8I9Ou17k9p37IR8hzDhv6MkP5TALg/z7dSPosUk33A5O2IGOfrodPzYUah10fKw
y29BVRC4IrRyZ2vTuP/8gWOgOb6WpjCXsFBCMsdNcLQzNqKgHmUt81cFvKcHvna7AS7a9abD8UEj
yC2PBpNQWlk+0+uE8Hcrjf3zTADz5LDQhQ+xr0aKh+U/aZwRZhmeeN3QiUTpwiRFfJQSwzVBdp9X
tmhA2Go90a0riZRDmmDdSKgPZpUe3nkl6+DprH4ITuwR37lFtmsq9TSTNcMQy5t/NWmO4JuA/dIN
CHq21PTlFHLMsQHPZMqc+Bj/nC7ZNLBrw90EWFOXj94cJwWCZhViCKSslH8OxdSeSy2NpFYlh6HK
/7bD/4uBAnBMk4FIsTdBvXq0i7d1onjngctNBNSTXYnLE6JQrCAuIWn2xGM8KpEu6x43ZQpcVIpq
4QA/WuWz3vRx9sX+KlVxLZSymYNeacqzuUx9kixQewypMB8IW1NvOtIgPFlgOkwUPfE+H7R/zhK4
b1RTsykcCBUc29sXKnqLLNmKMWv2U/moBkOzjeiX0UetK0GyrPBnL01lfa1EmX5iY/7nYFqmc7pl
TOmcVxdXzuvBlEwaxGKY2iSvJ2TVwdRHwQiTNpTGUw/8eM5dvkdqwDbCFDha/OftpTqCkKCOx52T
xd13BZyg65tqcGKzfHw/GveiKcDpBEYilSX+7UUU0yiVqsMEFpNDfQm5sd9MYyid90IvTlzq5TD2
el7jbSkytS8GELUn1Vp+y6sPMSbsTc0KMjTLOethjxK/jKJZLNqKaSTYwBCJLnazPOqzZyYkOvEq
c2lyxx45rxvEFmZSsJ5Wiq+2sYk2rPPqvGoTKvfhMPbmNaw/vXNzPSXxsM2l6LEHVYI6qZ6H4hBZ
RKtvyQWWHj8fjn++J27L4BjKtw/j/Y/b0khoy2YJm3+TtbtRkmyXULv0xOf33tPDByboN1FCXGaX
t09vCinfdGlN0jhBW1/GNKQZQ8VJijc22OYvZT9TLZftvrttwWcyi/fQbiHUWcoTnXK/d3pNmxHT
RGwQdJ9QqkgJ3aSuRoSxZEMxexNADXSHgsF4BZep1pego7ZdycSOAmZOa7k8MV0eCUlNlRGh6xze
DXCFUDCODzn2ELXEKMV4rdL4TrFJ42iGDrrWFJlnWqOx8I46uNoyi+58NH/nQB/ECRn2n2+P74zv
i+vTwOSrfvtYSbk0+9QXJY2lPt1EPuR7BQbgiTt95yqLGJ0dDWY6UxxPWUHfxvFQ5K2jVPD1S5Wu
Xg8adf35SPxjiqaQakKeZi/4ApqUj8ZIMvds2JWxdthCDI+Vmdm/ushMdxGm7rsuEolbq02BHSuy
w2c/49yfyyqsbbubu/LEgD3qSi8vd1kEWSxMit0gLpdp/NXnHiqQyYhWQbip3iT+CpgVDS2yl5xT
At13hhHzF4sS8Eud4fliuXl1JaI8+iyQ0h58cqF358ik5gyCj05ZkZBNM4Ek1QfE75haPq1LtTNi
1yAATYWED/D883fwx5tmg2FwemFk2ywT2vLnr36LLOqsBImYYh/0o3ODRd+lUttvPr/KHzUOThWL
xdOE3CKzGh4fQic2sAUQpdwhUhAMNWlv0M+n+oeeqYswIrQv8jGHr1aH9crHRX8B32KIViS7Ek1M
sUDaGCNC2mRUiu0kt6j4Zl+a90CHQB+nZkMog6XfasY0rAMEse7nP38Zh29WguXX67Q52LVQ+zzu
/0WF2oBbRAqraxNo7pKmvfCL0Gn05lSF8M9hSBmN4iqHCvYuhIUfbVvGJvQRiCOPVmkdD44Pay0n
gnmwCasLou5XY+rNuGUZSkscPvg/6YUoFM7Y5dHyFnL0gHebxllbSt2JzcQ7Y4XgcX35fRrD99iP
roLHKvwY5Jfd5PESgzBeEFJwYovPueH4aQuTaUeHGsXEwPRztMZ3Wacs4bcp4yJuaPH45K2uoLnN
CqlQgx6tOV1Y1yLn2hhereELzAdSZMjAlL5k0STftxCNH7XciG8z6Cbr0c7T+7RT55TAEi36Vk4l
0RXUXcmBE8DvL9Q0xE3Elhs/wAg75E7zGyk4FE2CwGfIJKNwKk3E1pk+jPqFyov7StyH9CsTdVo5
vap3KSQ8339op2JMQHflptcorf2d7bUFIrvXRrEOrVmzVkFWCOFYdmgiyGZDRUvERrzIacA68+mc
TMjnC4WtIsWxn5FaDbdz3Gr+WpMD7ItDpRclWWVj+zTY8No2uRmC49GbYQmTVUISveW0RHtv1Ga/
UapJ/16Zdtq6kNnQgMZUGY1NrsOzhGOHq8cF7TOSVqlnhHIReZ1GnkWr7Su5GsNSrgvzB432BqTM
wJD7M8xnCQGy6vJlTlXfwHchSJK8rJn4Oi+ubBnfXJ8QTZ2pVBNcn6L0fZPD09yiIS9vOlHU9z6Z
FnDJaOERIhNObDxAaSeXyRi1D4JFpnR7q0l+lurQfrXCKT4n1CAcCAXqrNAl5Sf/Lo9GvlazCbWf
FtQR6RNdYTRuHVf1HiG8PTpVUUg/q1aqxkVFCusyloiL4kdKqtfoKg2SJE97BIZNakWbti9mLIna
YD6jUh+vsT3a17rZDcPaQqXUUz7uum+5kCeebNyIwBFtnX7L9Lyc4IfN80WeZA3KoU5uLyk35U+h
mMVX4GeCL3eqYZcTuiY1G40iHdUAY2GPElCshXy1E+dHYKNEqSkUb6NtUWd4gcdRJXNOttE2EPyb
ZZd2VjXWegaNl0NWIDzysutENrlpAhnekSY/RkpvtiNmD6uqWqf2myUgy5htZa0WVQi9jsjp3M2a
zvxZzLpEZmWhDhnl2qSGY2N0pNz6GgX6K1T6xEgZeaMswaTwKDHHER280quaZPmJDoJLVjlwtYZM
INpxlm9gw5u1vCaLphCX2WjXyzPMCeBtlVYG5gikE/FxBHNQy5tmLxW2VhHjkmDtGDO/vSsjqae3
k8XhE0z51nSGee6/Zj4hQ45hIhvddCQfXwwklKrnROOF973ahvVD18uT5OiiRJ9oJ1rXENmcBAE9
Hivv1ikEZ3qnpBsZTpgoC7duBK65px5e3kcRbSZyxlXBBzqr5TXgO474bOWmn9A1zX1SNiqMinzo
7xIo1eSdl+zW+TlZ/qXtFRIq2tFszgPgL/gq+kzylEg3v6RB2D2NJRl0q2WrBs1Yj1u+cqXVM7DD
doIkdDK0fTIZLVZKiKjn/VAS85UmHb2GKNaIZiX1B8lr28gqAXVjN34p9BAWDjDT6RCNmlyuZLPu
tLMS/Yt8ZljGEJ9Vic/Xm6p9viUhV2Dx6ZP8JuL1FN5QSiMSKFZLsbdz24RvKONnWfm1ppLo1rT2
tpUINFllwDmHTWMsUR3EUvYYHsFYXkzpSBcF1bg9cVbvMgWtsk/EhBIo6I7icoAgaE3hjzGo4KoC
WGw2klGZZwYc03MVszLjRvLLZ45HJlelfntIg74kusBgEncInla/B6GmmY4oJQmFS94XOvPoMtvG
OQajQA9xOZMeDxkwQE9HTzSP/U1nmWHpEXvMhr+1+qzcyXIW3betqoUucC3aQCagQIFSWyInTNht
RWC5Pc50n7OI2LiJeEfV1dokrzYkbBK7BNlQ0IUuu+ZHxEGlgH44iHrVZEaLIYlUi2pdCT2/Medq
+pnmZpRuzLYVT1o7hZXTBYKVZGgiO4ZIotrZOjGSxk3hJvQ47KcCp2lvAhFuATMSZNsk2nzIrTp8
7szUGs51m9Vv11py0zt6O9AHimxOn7iR4o70yw6McSL3VrsKu2j+NRfGcDuqEmdRNdBBmo8GXSyS
69xAsrY9ASa3sxzjJKqUiyLiiU6oZ80a5XiVyXyn0RoiJX0A8zkjNykP6CoBVnYzPveVZIzrUpPI
2Ozu8sg8jG1+Z/WMGXqYqzm/iqryS0q2HIfM9ZAkP+Uo3rCtBtSAvJ2GdEHKuW/ItDbJn7cU3KuM
ZeL+upUx2lszNG4hIj82rPJa2ewncu1uizi6HJAe6Ub6HC8ZA3VxMStfig7pdLa2xHeF0122AND5
G5op2qTo8qNMbFhmTRCdVgLtqlZ4qkZN0AwHwrDlNlZB7ouvZP9AYCopb5e+fNVJC4k2VMLuxs9N
CKVs/cYdDYk95Vb+WQFBTtZBl6UNwDHidAEeA5+NzOau6zNiUfkwuqy48IeUaReAuG2a18A6PYiA
M3eY3bZ1/cjG466REoqQbTh8lXOz3pGkuyW+8qsR6muEyxeBqu95/zdCze51VN16hMc0adUbqwyu
Y8NE/3VvBRdCJwe641xIWk8U7Bll7bocfiVVcGZyVPIzu6dl2d4rZXChhWpJ2MZABu8cErwtLDqY
w23WKNuhl5RVqZleLYt7v4m/KTVRii0pLWlfbvNB3fg0oVZFmm/o6TyNknpQQip1IS0cuZBv1ah1
bdvPHZDVFLkl1+Q2ydeY1W1bhLci7FYhsAKXoDpyhXAGV1Ia8DMORqY/9crwKFVPYlCcQIq/433+
0fh0n8Ym5ysfz4M4WdtDyOYou/JTfIKppHh4p8VXK+LFw4Z2hDSMZwqR6IGPYmwesRDG7qDKPwoG
0LpK5x+R+DrQxx/06WoI9EcSerJVZ0TubMi7oNMrYjEsq6f8ZZB456vDWraKH5qS7P6HszNbjhPp
2vUVEUEycwpFlUqzJdmyfEJ4ZB4zGa/+f/A+sUoK1e4vOqJP3G0KSDLXWu+0zOMtIoiD3XV2YCY5
RkqqfzE0XPGbrLgvs/6isVkVeYJoCM43H/5d4y0l2tK6iQaXLa5r5oehn/DyN9VPLHrHAZ+mvFCB
qHoqppnsZ7R+N5Nq9etej909B7P3nLJ0rKM+2Tema114i7zQiUK68Nr+usD+vXK9azJRCBxrFIl/
pnZLbhKyUvxYyaWeL2LKmUMqi191jhHLWvW/US8+QVh/cft0DqX8Po6O1qJ8b139iHiA1tZWlh6H
ddPE10Vlz1+c2tS+YQ8oflVGmSyhQQYXmnJqEBKRJS7U8OoT/xN5BwaiP/pyCkrqLLK05dI9zCTK
+EQZp0YT6joJdyT0GAJHcYwXiXuVZWYi8VHr13ytBFkw6UIQ5hi3PjkP6Vjcuh6h19HSMf8qze1s
IYSniUNSRw3iu4zZ1XAAbKYx3CJODqQ0W8AarSZ2UAOzO0JaMyvEvAQLBgVh3eE1OJzT9uLXd3ae
p5yVhBFbgTLlakVeNS59AOWG7ErRZJQ+emyYCYvIxKMSG9EGZjw9OAY7qufyXYOI3wXm4y9Q3vCd
BqL+1Bnp/GA505jviyQFHlBE7kw0hwWhqYbWQvXues/7lQ55+k1ZSIEJgWq6T+7I57XrysJDGwNp
hQ1MaVjvteaCsz8DpEuFWbVk/ax1uWuXvBjCIlWYRmfuii6miYumC2VZxjQ+fdcRUMrx8uDlTbBy
EqahrvkyWotsEkFdmFpLMrAzQhOaBjzKhTVTiNiz6H+20pr5TyrPefDtDhNK+BCOCnoOlDlol6bA
oX1sxYILektlWsFU+rPAxqx4Tv1ImEBXjoQ6az5uf+Zk2qS9uwQnIoEqKiz7mI6NV52L2jVYCMZ4
QJSsN7cdWyypylRpbgR6lVz5eZ8JbFomWQWjNth/clx/AHK6IXm2RqYnge2W6Q80q6KNnEL1uICL
kcgFmSjezLCAUsabZ7q+Sl0F0pD5jetVHO5OrrQ+QK61pmGTJytW7faUdGHrEpYVrn4r71ewzi7K
ZrF+LqGPJzsmGPEXt5P1D1vLjI3WXIvvRpySNqQNentnMUa/IY1IVMT0rRhCCuYMZGR0G/6X1gMB
e5SbY3LZdBWCbw+zqYEl2sFegJGvX7u+q7yLLda5DxPHzx6KSVRX5FA2zy4BErdMHbj5RVM8ZeBK
bRsJTxNexo2OrYVnaBuhbgXBspvapdIosN5g+zZ8wqZXznZvGCngktWrPKA/vSGWO27pyqoxIzq4
Nkc8JDK84Dzsn9mMDHP4oVtJc6/3ucmnbZVt4Bh59WUqSkLh8nIDgWHk4PxfxnyP2FTU3ldcQAtY
KAuUzLCs2+koTVFuNZJeXWXKyfTQHCwHxi7xh5+0RA5YlMQL8G7mDPld7Ew+ytQcncyFvWJo3ZMj
iG9OX08/6DQyWC/mqtS+HYvmhkw99M4wr9MfLf/DV6cw3YpT2EPo1fm+N4Rt1XhUEVJrApenre5F
XCJl9klNDsZBM743TtzcQIkYROiPmtsEGqX3T43S+VNGlAy9gVsJLF2llZd0TB6DyH7I2mFHXEzK
E51oxvZqHYQb9JZemnvCYHuF8+0oZNSuo21fIK0aidS02r7dudM6/GT2oqudV5n+o5NM9T1/7fhS
CuLDgy036jH1KXR3io6SzErZqT+CdJuHrsnli+odkUSLzHuU1swQaINaC7tWBkH+eJMTSXlBgGta
7hMdk/yobyxqWicuwCZ8AsIJy1skoX9TRlRhkBtojCLPF9kzcZjlc+xDld2kzPzZ0hY9uJdT3fUE
PmHeZ+GTEGht0nbY5bqjS5TW2i+BqaoJR18N74JxAfgNcXNHdmcmM9/LSCFw9BLaGpoJ9NMBWL7+
a3KxHt1hjtQ/N63VbAlxpavjED4QIl7EpEfM2qS8nZuzAIJEm2exKwy435UL31yiwh37kSTiKau1
K50+FaDH9m5KfSBuimZ2+JnNIzEqNbA8GTSkhlxJ4inyoBy0Idlyzbw2hKD2978u+od6qmkCPDJW
qW0JQPtCTavJSFgxdRYcd+zN/dRO75elTp4S3ZGfG9mmHGG42lsRowvWRJcrjm5EdkmJQf1CiH3q
OJaJZers40xSFmQZVnNrE3daLDJobDsVB7vx9EuhYJHuZumKCbFi6mGyvPrJfeoueBIbqP+AklSB
NxeZLHQjEvtcbOktTV3BjjCtiIwdVjtG+u6NbuUaikbRuS8d/qVxAH1U/76wnxn7se31l8Hp19/G
MrY/EEZb8rjOnXujJid1A3NK4k9LmhFqXC69etSoJbqwJNDCDePeactdbiGKPtBGbwMvU89/E1Qn
WAxply27CctmEgRgJv0o2bi2hBBORTy1Oj8jMWPYXL3UoA5mOaJaneSKENpzBiwYnaFqmedqTkw0
I7l0nxgIWPql8qXb75Qbi/5A8uG6K8gTv1OC4Vjk6WRzYNM8YnLdDHVJtlvH+YWrcZLc233LYnAk
I8+g8DMzw3t3HYxg0Na1CdJelF8rNdi/hM4hw/k0GFTNZkufo4EazMaarQcLweW3vPArM3JnYpqW
Ulu7i6Faip+AAs6NORfqtpGbLrigKnaYOfbTd28quhv0LUybKt37yxqwtHOOd++MmX04HQJeKONV
YJ7Xs/gxz1TTNbSOXmzTOUJvDNpJvViFXZ6BpMVbeI6YaQi8uoFpI1bm5smQFYveQUGhoITwZ7vm
KxvEU+smqJiqQivrAKO6gt4gZ9QVyrrQf7mxZNwRCx1PD5MBRUqkcjIvUaW13rMj8poYlriXlMFY
ine8x4YsmrZaBH1WbtE0xoQx/HSztLKBoGurjRrPks7RnGEKBfbSFS9mWmJxZmXFMt8QGkzjQg1o
UXRnbY/3RqxwUiZxkoDtgeS+DArRjFG2cjsrIgnAfRTDSio38LBT8RNrQ0fB6G8blsluEShDp2jE
3T35gnTI+EPMOS1WjuxWZl02EnqZyz+yXuWPiosQOcUscN7VBZz4sOor5zesf5FDC/HmbmexKfrP
Y68aUHVD2W7oY3Fh7OZ6wHDFdiZcyYy6e+E0VPcFp9Wyc22rfE6HzS9xafK2wry0oONqJKji9Wou
lHlGQph2KBB5paQq28oPS7L8vvZZAY2h6W2X6LCVLfhiot/A2IH+VQuzdVRH2Xr+L8vtm4dkAUKN
WlGvLyCkOuQKwqHFXl+IBQkMV5JWLucxo4VidyGOjJloQGRY96xjGvLZsJpRYzSYM4XqRkfgEs+k
m7wWgKok6GeNaIpSk+VmhZKJW6uswWcXrGOSHUyjMsfeKq0fC+oj6kCK1mvuLv+TtSN1oVqqEdH9
YGV/irIaHpe5WG5UMqdPOFCvIigmL7nKxpKQlbZnvtbHFh24Ir+rD4baxWReukSUKHt8+hjeEdti
f43vWKhVbLYwvgewjRNQtcFS1yM8GEh8VkSp1L4dP3vQR+KIcdqKOKIwxRAaljPLe7EO2RwIG6Q3
KDsN0pBLmC97dYvJi7Ey1ULNXTl3xuI5T6PMJZl2cbUOAXPC5Ms66s50hvR4GkoAcgkRCszIQUAM
tHYq6k1Vk2U8fPIc3ZnWIPEmnr4iUvbRAnp4cSc53mFtJR9avGFuaRTnz+3smNOhb30Cag1IKxla
AthkTHP16UKOXtseSALQ/yC1x85wjUsHFeOqJ/s+H6tvcT9idpiWBkllvkY6TeiQx/LVyrOROM2U
Ap10M0ZeYZYK9cw4ISFVOF6Ig07kPN+sRW8RRz8vDoDnNJYvuQTSONpYBWHrQebOj6o1159lM2eM
s/iEACBGv/5cbl4OnBJUch8vgHc2XlB9+MuQFWDnnwoa6C1qTSyqIvS5sa8Q+sSRg8aUKVjf6Weu
9Rb0pjaAJI9uygVCM13j9S5fiW4SrBsMZ2ZmvSSR8wXNuTfgDV80pBF0PpP7rYL39+uysFt6DPyG
yBKxdtVOG0b18c2/UZtABdnu2oOhBLeAN/z6B5EemPbM5XEpz5P2ZoF/R9Eured6BjbAG0tc4f5v
3pk1ACModB1pZfVEdjFDXUYZl53l27tFSuZyVhyf+XFv38z22/hZyG4c1Awnx9RcN9iCMLsIFzsT
KMB6XPSa+KH28jk68xhOaVrbY9jwRti8sGOgj71+DJDfcqOPk5ZKb1KEvsne/eNvyTNEAuShb5Jm
ZG+9eJM7myWm6YdqKJKXVXg6roOg/cHoKv1aJuYSDXNRX3pKB5zImRA3PWbEZ37uO3uWierO16F3
sWJPuRMz3KOSk4JAdiutLvAOUQH5KHI/9xKbxizt95ym2S6nNrx0+PERfd9wmenxs1+h0y3oNB/A
E0iPbEz9xpOJYQZrZaXA2yRXlLPozmxTb2Bdni+6AFirOsxGou5eP992KsWkJmRc7dq4RCyQ9ZX4
DW/WcH42g56de5/bpn2yqcO7h2KxMcFN5vivrzfoGjM4MeOiYcfjLRG5FJSW1UVTRWYJ/Dt73w2r
/jC5Ros9Ejktpjv2B7bO6j+y4FlYwNlszQSewbI4XcO6WKrZBWIilHBQv7VcxqjXpnrvMBo/VnPt
nCGubQ/y5MbhiUP3Y0bL3f89Lv6hdJCjbaf9wtDDH/r6zrFk/bVyRvd6sor8DFj/3qVgWfOBWiSo
6Zb7+hl7Wso4cAJP0pOELO/M0FWIBtuysEz1/f3HS/4t/YAplM2DxHHbYe882Qssmzxwky0KnRtq
SK8nUiKt2BA+vso7t8ReKMAqeHjc2wlBXWuzjJHdFoborvbOmGftNqtFTeU7OF8+vtTbL8LmEPA3
fhVqWbQzr59eY/tTW3prFa79tF4Mpd7ineBXx84ElB+y4r/SfS3HpkZhGAPjB4Hh6fXyuInbgclH
OMSLfZiGZAB6dvpIJyPzLiNdtzize7/do2zoXdQlHCvQZ07J/qMSZEVLztUS4QK9rxE/5obX3bi9
cA+FLBgnD4l6XISHcVVVF+UZwso7DxgqiA/hBTxTQDR7/YDbuG4tmgKCX7LavjUnfIlqo+svE1MH
QzCpdD9+oSibTz895JrM6w0Ka27ZPbnglBDC7VlsamKnPawX9lfC1Q/xxfqnvJwUmOOZ5/tO4cr1
uDc0hZ4Nm/Pkk2jyehwMglvD3bfjw++H4/EQROHFFOw+TcGZT/1v9/l6W3l1rVNh8pLQkunbta72
T3sudDgc/jxefTpzmbcf+eurnJTioEyV3m8BSrN8nhvwA/8cv/7vQf72RlC1Q+jawrFPiH7NpCeS
ZgW7sEh+nq+7cLkfL+yrcj+H8CFC4owO0CWOINXJbr3X9v7Lx6vk7Q6z8UdN1qOjI6Tdkrf/pdwx
WejRMbdZaDFHw+FrJKDWyNp9r1bvPz9NLkWAt8kCgcN2atzRxoNJCasyVCJG8iw5JTn+/P/K62db
1jnkbA+xG+qmUy2K0VWAjEuf0T5l5RNh3PbDYuUAckV6jlb8lju5iV0MD3qmb5BDr2/r55/DbXUm
ODN2RwQqvmOXBAIlYT8yje/gUJQgJ3ryray0aZcjfNjntYF/VWa0zv9L1fn/VjJsd+wzqzFgqW1i
x9Nf0WrssrxI5sVbtvUyTEcrr7/4faqfOczffg/blVwCPOhLecwnxxHSqLxxMhr/XMumI3Tc9dji
kXFu49o2ptffhCNYk9gNIEWFGX5yGZgqnjG6Eo+7tRqHg7smeNytLQOzwMSbODLIfP7SqCIRMDgr
/SVrde+xqtr0cU689dlKOv9XXAkHWTbRM/hggwopHFQnf580nVJnfu87nxCDQvoBtPGoG0+fiswB
f+DR5GFb2naUu2Rl+qlajl3eDWf22PeeDJAFEkp6EGQNJ6960H0pFpARsOaxuo6d2v2UmqOM6MTz
z71hOqRYE/B8ZoG989oF7Gv6RLQym4Dl9TIXq+XnMLbysEHVcfQ7t921ZludWVzvfU0G4gY0FewR
HCQnN5cJyF5AcVjp1VZu0JEWmNwS3JYzrqgcIkIXo02NKDYT8ktFs8JKxqJ8xOt20eWZB/3OOzVw
F3cYwfimwbn9+pY1wlLFX/YzpWO+8wx4ppAul4Nn9Onu4x34nadrIMfhjbIF88/JaicrO/NxU0f2
a88yguNnRA4mtGdu6J2Dhle4qSwMyCLs9Sf1XeKPFeROWF0VCa87qTnFd+LygLkqqEVHxvH4w69l
u8XEz2G92cuPCIWQZLQNPoe9e5V7cr5R0NXDFipVhndkggFvmcCR7P12p6peXTKob3ed1nSY2QKX
fPyg3nkndJccHswMKTJOBY4m/NJZpCILDem6mFLCL4QHdQWy999J8XDQDaZXNIe0Snxor18/qt3R
ZpbLxm6u1PjrCA0LwXJ7p9EqfspHKzkaa4qhZo9ZLhR+MEWt9s84pxnvrAyY8K7jbhu75YqTD6J1
Zvg1HrPlWRWk4S6waW/sZrEYVMWy3Wle+qefUxMWWqEfNGPKPrERWb9mj+A+OCaCf3X+liWOGpjs
wSNpb85BQDTpDvFoctzDAJkJw3SBkfOyzKJR39h8VZd/mReCPT5+fe/sXX/1Baht0eHg2PH6mRJu
yHeL8XSo9Wb2GUzDe8wKuDwV7SEAZqGR/FJ5Z4rud9YMklgdXSEprluQ6+uLlo2CbTxxQtfWCElj
EPm1HDpoc16qn7mU8Ve/dnJuOcwTmHn+5eWfDtOAmYu0SnPiETvYNIEtRuCJNGVWPeYl5DJ9bEDP
JaJE7BWqonjKitWP9MTsPtWpxO11NXeLP2jXPemafKhZpce7Wqz50+ogRQHYKuFw+mvXj5EpXaM7
oAQWVqjHjWlfJljFfDeKRnxvndX80TDHqiJNLcbtCLkdG7badlAfx6CLqL9khdOHaMjptIwp+d5l
a01Yd+k5+AibhnavUjHloSAX9RaJq/NVIzHtqilaG7p0rM+3RbcyNRy9TtzCDE/UzhoNLQ1d1bW/
B2doyFqujAZW9eLKHjIv2eBBO+TO06Bs8YwfcPvVZNyK0XHrtsuD5np1vDfY97FArjrtUk0t8CM7
WX7p++kCEgO4+0AClWMFiPjNGL7ORHAmYxPNvmsKbEUifVrd32QmlD2u3kt3k9I+dzuoNm28WxZP
8gl50+RjAKDzU7ce02Oia2ruvoor6Ht+BTkqRM8PO8/xawZ9tpHkOjqwaolxBnGzOy+xbTJEF6lV
gS+n5XZwlsLcK5Fhetzyt6P1SvIvfUxC7g7Quf/uNBXeGT3nWh65pZbi8lvW/KXkgK8GPjF2fw0l
ytN25drraVDFtSLeUlNGttdKC6SCFdXCb7bacQ69mWTYw9onUAdhsa/NTiCZuaRPj5dd23rjZ1xY
oFNpDEm63TTn7bG0Y7e6ruaxuYwrcF88vy35C8xnXcNO6lm5K5ST3oxD5jQR5P3hpuz8xTgQf7eR
3GYd2jOkU+93CnLG++TWrl1SV9rIKgef9TkXJICUchyhRc4dibDzpDVQFax2tqJFL7xfTIbm4rI3
FvI9baRzO3toF20HW3y2I2z515d2ToY5VPpIVk3GLBFyQE1NHaR1BknWmGFkQiLwGHhOtp/c6Wox
IVRasQk2OPULZBryRPOo0Z3yJ8YqzBK6pqi1YJ22R904YlQHLUtUFYnCmNv9iuaxi4ZWdt1FjLbM
g2stZR6CInfrvnImqwXlaUbnYgVXAH6ToiUtxUvhaLH4KiayaWNeraNmqV2nF8u3vhfxeGkbrRpC
rXBISR/SViiG+ESCI0EXM/b9XW0BGvYlNthdmhTrYRnn3rkYoWS0t94Ay/0A+O0UN4QHup+hH7sG
KsPMrY9rO8LfTfhilyjvvYlw4SaxLjiYsBTO+my6biDNP4+cUd9T5vk9juAJXieiQhu+g/HZikhL
nMG884cCW61sNhICVDJi4ZVeP01NQZviSmE315bEBxRO4MBayR1Qu8gbLZwWvT6Of5CCqr5ItzA8
GCmT+7ujJgOuGWUxRTXk0+tJZI3+MnqM6wPgWYt0hCH2X2AqxhB2CAay4c981qjjH9JqYiKhTwVW
6Ymq61DzSkKdS1uJy3yoejMqdCf5tSCp/wztofny8Xn0znzEZbqOfhfGk44F0kmNB3WJKZ6cynAc
+1x/QL9UtaEchGigsNixFfAI0/sJgPxFS03nUhuRNx982ouoRQeSQ7BeszNn/t8z/fUZwsAGuSPe
cszTGfq9PrCa1Bv6GUcrKBrS+ryAhcDcsHX7ymnqjp2nsqyfBPgSIlzCsdKRYQnWl5FNcEMG3ay+
26m+fLWczFyw903r7x8/tHdKEqTywPQA9jSCp+MK21KpXa2MC9Au4LJNPX5bET706+OrvD21EeZt
L4dYJUrw0zYnWxKYfTNX0VwVGN11gklVl+8/vsg72Nfrq5w+amDTKRNcpQp+PATHlzD69OnMJc7d
yEn50eNm3SfbJThVg3L3G05c9HsM6uCx2Gc7FFJnaqy/3n8ny+fVk9uKsH8mEo6XYGeguCAOU9G6
U7s2LG/MI/YzO6xn992Nf0sK5UNxMV+ke7yo9v6h2ZeRiJq9HSFbCuqb5cKL+p1+ZmG/XTgYSFiM
KjbjRL66k+pPKFMxiqeqadEuRm43sgmb/jlR4DvPGxITojeWqM9E5uSV5hLqYIqbUghtBFt0Zet7
J5+re9k2ze7jd/t2nIw9IlREemrGWeJ0ulrYNc0WVjjQiRvoVkkPt6MdnebHFK/OZTXOSGwwmJBP
ndYn04WdJ9qZl/0ObcYFZfctME0d1sipXBaAfXHFCGteFDYp4FBYoF5KuanEahK/KQDwgoWe7cVu
H3SLVL/sOfbKqG41W4UqN8fvyPT6+3GUpN/ojekUYd8SGhTEqVhXPPcLoi0wWEOd5nad1h00Py2O
jhd7XZC2HaKRbiAC4cyTfWPfBaACSuUhOWWQTOdzMkiu1zUZdDmjOi0KNK2FKsybmnyDX/3ST/eU
0m0cjpXhD/TkS/uzlix4XAZb61FLZ4eME2nOkTn5nna0BXmlqcPInRQzvAHDGgmEFX28FN6ZXOBs
xwSVQTuItXcaDcZosRtmHyyj3KBWQ/nrI6EgQ9i5dfEox2GBMquLn2uxZt9S5gj7pRiN6tx+tn1C
J98+DSsojkG7gyvkyeIfWlx4ElxkmJ9MvnaFgi3Pd43URqjs1F5h4ZfLt1k1hRNk7TpPUdW03Xdy
0IsfZ57HdnKe/hI4Y7ZF5wWYf+qQOJa4+hU5Amu7V3hztqoJjHh2rhLDmi9zs3WPwuv0qKiz5V7l
6fyZBYH2RhTanVvHGJHjNhABVC0XdE/F3hexc4AMY90oQL0zq23bgk9/K8ctM6dt02DcyJ//s2Pq
eIItzKX5rUOW7IcurnZDr5l7SCxJGC+9PPNw3tkIAciBnwSnKHD5yfXGAUFjFc9l6DD2uYWQ2150
apkvzryCdxYDDa/nMT3FBdE97UXXLqn8PCF4O8tKBjrxLCHXCHyc4aXO2prAZJROHbiOQilW6mO9
BDZg40uy6s6Zrf/tE/Y2PhATPQEILE7ZfatbzgsAYA5FwR++ZqLxIlmq5Yu92uYlJMzs85l73x7h
61dK1wu8/ZeJAIfi5BBEM9GYfc382B197XcpsXNgqxafupx+uktL68Z2zA72vzXuVG7nx9hzp51Z
ovwMtEWr7ldRLhdbCMmOtG/3zDT1HfsBnJRo8jfMACzyFKf2hxrmmskkru5J79jTbW9ykULT/+Te
tKZR1fvOT8dsCQoaIXnc2ygm/jhF1SMpcwZIia7ZWDcwqqYeHqKJXckKUZWdHzv9NAAZ6b4nZZ98
stbF/dFPDoFlA2rj/wH9gGbNvsVrZcbCPv36y1ny3jeSlMGlLBrop2acauPN0iSz4shxzT/ZoskH
OUzJl55ZLQT3XjNu/KVv5jMH4TvvGxcnJLIU8WDxp6NNaegynxcD24jZty8UeipkVsq6Apo4RwF6
52zygK4Y8UA02M5c4/VNGyZZxqLHpFGuubPXZ09dEphVPtpukT0KXGaIWYI5f+A0GILCE/KuNO3k
SgqnvXDrfjzCKKhvC1/5QZGR76xp+XohaLyKM9PSt3uwt3kj4LbKmcAGd1JwqRS2qcIEM1zMSX8x
Z6lQCurqqskx1nKlliKbHdujj7XMOcfgdz54aiLKH49Adfa5k4Ux6LHZryZJVK3bjwsbeZqpfQFJ
KIEO2Lh3KdoDyN45qQnB4Hb+jzEfp8++Pko9GiFKe0jVanmtSW9Id1AWMEolww0erZP04lx6wdv9
GE9Iei4TkIzK9HQ/duW4rimbZGgWXnnNAIOYHtEv/8PbYOrJ9mfbYuMcvV42fkd7PoxIjrykGR+L
ykVYC8r2a6ZguVeym2mEY6mCmqryjEnPOyYenGogonid4OXN4fP62g5c9lKbvCKMfZzbbMyAriSe
uKFCYvUHAlKOKUUTz3u0xstd6W+xBXlsdp9RJziHrJLxp65YKQrP7NIbrnGyS9v4l1PeudtE/5Ti
lhh+D3LZlCFjktzaVSh7HpuV0Ypb+CZUP9INrN5Gz1MZ7MN9LZ6GQi/myK489xh3VYvSLpH/nfYO
d4GvBoCE44MP6PXD0mYYWEWKBGfNh/WxYvYSMSG0j4UHBvnxE3hn26IXwt1y4zv64u9W80/l4SzC
xFQllsBqGE302DIQ/5sVN6QSnoNOTlKK8ROiNsUVchso/EX6T7atNB5k3KWWCue2tJY7FIBV5AOz
5sdUJO0tUu8BF8y0RZOlNQo4pyem7GaSvvlc5D2zmaZa06cOzrEIMn1I702vSWDKu/zhznK1EWFf
vnaXrpsvzys+BsxQKHNsJDeV7t56ozKdvQJ1+gbrTTzjXCGfS7SXX4Qmfhp+q39BTad/6x15CfJZ
7texK8Zo9ccMmxLyv8JVdRbniiq75NDkrtT3cabMT9KXug0zX4cWrjrWPwPU3F/JXawwUNBKjdA1
rR1BLEetSsdgbv34t5jQPh6K0p/FPgV+G4INajWDpq58HEB0DLsZ3tdbmnhpKAa9sOS+ZHFvEC/p
JvOPOIZUHQhjWmaoZeP6jGig+VZCgiTwQ880jmLlgP0iLJz/EFyGssSC7rMgGnXKJzNxnHPN6Fts
hU+Is3gzMoVP9Xcs8M9SQsqO8spiDsrjjI/MsKyd1fvTvi1sAlCrJUGtOMsze9o7JBwfbhFwIqaf
lo4L2OtvpZjmYZU9lZS/IJSzYfJf20jg79dcdxjJzq6zk2g00VOQaToBZe3AeIdDaVbGp1731z38
f+uYIL+ik9M7/7pmWnem+HxnyveXRO/iZu2SGnHqYGnacaUNTNBDF5195Op+sWMMmUeC9C48rXvr
ee48cVOhpaJft827hhLwuhyd+SDSGGXfxx+9+fZwJInCIjwC3zSYFKevqmgn3SCaEtdDExf0EBlC
j0KJT+/3MLUIlLrOslWUzrr5sOBq9LR4TWZEnqhFEnpDMfsBvj9zGqDCzxwcRTPcUPy2yZ/SLMYT
ZiA7gdIWUeCNKUa8U+K2JwVI2NhmoGum8QTTNCd7Z3VD5l+gwXedEKXpkoVe5pu/snVCubkWRX7X
L078U6p6GPaJ7yx3GMZ0l3WWphbdnKn9Vgoq9pna4Z2FDIQG0ZGOBf+vU+AVRUqChUsnQ2vVyDZv
TPWLIazY9VUSBzmIGtBVmu8+fidvNmKXITA8E8o6XgkN9Ot1HMsMxjLWImFfatUxdnN5ifCO8qV1
z5Wqb+tHLgA8uGGStIBs+yfXMjtwFDaX0KvxiIriWet+gVSIpyxO82+aNVBA2gl+8Ji1TY/FpBEy
wazVvkmNVfzqDfHH6QeyF0k1frI7d/mdOlJ9AhJYnz9+KG8n0Yx3qYuYamzVPazF17+Uql+5siXI
0tSgQB3WRHUTkRYEbewt0S3ZjcixUdv5q9/5jBwyYwljY57AMinbmPNh5riGDTP9JRjybGjuqrE1
z/VSb9aLS3tHf6uLjVjGOfr6R9asQd6eiYp5sYrvM/OpP4tdIbDyKyN+du0VM153dpafSZvnX8ZV
x8MIbTYlDsZCnhUmAh1eWLrkTAeNmKrkqI8t7OhpwDLxiBMlpbu/NWWWr8Y7SOw4EFGiuYhHrBbt
F84xxbjD38hrI8MqgY08DVLnwTeb1TqzTN8OrF0GjlD0ePW8Digyr2/WclXtTsWM6n6srOOYC+AW
s7P2XuqOTFlKb4eYZYwGgatXOgAf+Ihjo57chf/pl0AB4wPdZuinVE/F+WmWNedNOlQvHghoYNjy
kBraZZIRw22M8x76ztFd6mnXrRVgWnlup/i7cb+qH7enQVVLHg88YmD3108jZrtqpLv9BkNOt1MC
kRJTZMN5cRLLiwOZVCKEKEL94OrgTAnWL5MuyEiB33C/EUmI3K5JO6xj90ImqX7jW6CP8aCn1/1k
D/usjjvMcub5QMQXcScxAz1wNB1xflFGTmP1e0g9SVR1PVJ5qbq9V+Ny0OgKr/KGgFiv79WXjz/K
tzsVN8qsFy3Bxjj7e9j9c87nOcIqQnSpaaQfP+H2OkaqGdx9uejdw3+/FO0tC80wcbL6G876z6Vw
qCl6lSG8GKwJmLl05n2rODERIjYXH1/K3Da916+S3ouZyza55M7+npn/XEu52pJ00OWIZiDue+6m
BeFWXB+SpF92AjdbAs38GsgLG6VgZJRDOGQ6E8/DhzkRdIdTwbwEutvpyFV155velsNxbUqE4VPT
PRsmis2M8Pmdlwjrvkor7Y6Zt7hPqJfDMidu1OrGZD8XFZHL2lDrR9NZumNNksh1tzTtOabIm+Ec
0MF2vG2FE1zw095cLLhuMiGsiHRenN96Wpc1ebG5dl/EMEf2kC9H7VDOckBHzOgsu6A3xvtzKltQ
MLoJhL8UAZ0V0vaJi1kNpFqL2iaVbZ4s/aIVHmLRbnLTKmggJX4xVPt/1J3XjtxomqZvpVDnrKY3
wHQDy2C4jPRWyhMipUzRkz+9Odrb2NubK5mHKnW1IiI7Y7XAADsNVENSZgTN7z7zGu3rx2N2vPFy
iCkKBcx5/ZHn768+zSHFD6fvrNwuulRaf7gSrdVvnUlNwKA61Eam6NS+8/5FES2AKwwy6jA6wIQD
oTq8lcDb9s01KVzu1X7Qeg24xJcpGaZ7vbHFCdjycQTJaFn63Ckm0oUPfZA7RQXqhtTPcmAQSbHB
/EDZiIp4HmYt8Y+f4I078X8kFxI6g+MsVNPLIboVrVLBQY2lU5X+o5LF984TJzOTiOrbYY6q6UhM
9imqnEbEtUpa/GtQA/KJVfnec7P8TfppJm07quP7Q4yrRZLQxwKGPlb2OSr1wcOolukC5lS4hTaP
F1+S6ZcF4mPXow4mE6WV4dysunqFHNP4q0D1GRkK647Iicr/kUNYO0V9j9hZtlCiNv5sxhn614Hp
P8uBQ4zy8eQ+bugcXOwgShsh2zPNWKCB4w/LMDLP4OGsKKj2CJnUOVXi6DMjjPyRjcZClq5PXH+e
UgcbInEXT6sBL3fwSdl/9VqagD5FnmVRjnF2FxslAQg6LaDLOWHEFPdPI63OK1xc2mWEXtWqV+Gz
hlKm3te9MZ6Ist6Zb+xWwNtJWuYZd1BAkqquVHIs3heJAq4lMCVjg6vdyfn2zuFGOgm+XCeRnbUA
9h/a0qdQDTsH6AOZI8ZBdn2rjmr1KezBQLpdjlhFXDBfl0WW5Wv4k1rkaja3NfRyHbq1lqR8QOeI
SHI5iCnOZmm5/Hhk3nkV309DEP9zc+UQmRC2bEy5xcAEBtW6Bt3SnZmUxvbjq7zzJihlo8iMwrjK
Hw42V8hAo6VHWPKMNipJUxdhMZfGoL5Njr6PL/XeAxFPkvjosyb/YTpqFw7dVoe9BA8CZ6ejMBcg
BZNPdx9f5p28Z0af0ynXUYDkiJrv46cj3ggikTs6Sj0DHiF3qApnMWpXsW1SqiE2HMPeiDfZUI/d
KiymEEZ2F/ag/tpyeCAgrvMlmlhtuJRaUUbuFNij7zrokicgqXRQWWEoqNx+fNPvvRvQfoB9QB1r
R6xWDCkQZmtgbBUT4Fi71p0d0jOnLLfeGWxKoNSFoQ9ADzuEmhdhodpNRKEzVoIckTe5XmqSnqFn
a03KiZV8TK+eWSJw9OF+QvbDb35/GCoDRZ+QBjrQnZ5MYU5nskrJr/IMpdK0UBD/m7TJs/PCulA1
jBWTIpcWfqA7V7QUJa+VOyLjymluBqBfJ5L/9+4O/iHbOwICGhXRg5NWEaAWYLLlyH1WfuvSfJPf
1CkwvxDGK/bF6MuWuY3RPLgUsaYXyybNu9sG8b58YTJb6oWWyVnt2tZAhIQnfZa7VSkrp4AX78wL
WyU0nI08cBM4zDyKIKJyCHBiQQ2j2rYqvN1JO3XIH5ft6TDh42OzH6LAjWXV/lDpBaTVfGirRS5X
iPx3A9q3Ymo9FaNAoLRR5FlodV3GRR1eFsjhIijtTOFn1HCfJkXSPABW4lRI8E6gjtOkCot8njsk
3vv3hBJqBZxVRxipsPoboTdw7OUy+YZm87TS+7HdgIhZSnH21pBqL/XBEeteodb88cL8jhXfPx/p
aulEJhY1bW7m4KhA+zMvkagtF6YtdCrNkrHWIjq86AzlS7NUkvMGef0vukhlt7Pj8DHuxhEkfP+a
2OqN2qPCA0179qfEH7BoTHUTNl3nDWRsy0YfVBxIk1O7yXHwSkMa7RtovEDbdONgcqNp6xgiZygl
CTRsUxf2BcKp+IRrA65IcPDWUtrbJ5o/x1MVKAir4/uLotx0EEj0fTArHbcl9RG5oTlr6JfAkXT3
4/E4rgRjzAtvmEMEloJKdL4/L5og6uykq0ES+E76RTSaelsA9MIRvNcv0XFEJANlN+fFNEOkYym6
qMoiNxC0QmXGTx/NsAm/1MgBXJbIRQHYrQckETFHsp4+vtGj4iuYIriWhLMoUnG/B2NQpG0tNbIA
dW5lzaryJf9cCjPtoc9r7RnQ+im3nXeOPUw6DPQ1MMeiQ60cLJgSvEUZG1xQ7wBZc6DgIpj0okHw
sA1qUFSmmn0RejxeK1IwPI1I2oEZbk0lXaLoqC0pXmvGpiDiiZcVZ9xZ5cfJW5r4meVCj6LH8fEL
Oj6M5nMOSBl5qUxEcBDzp3DqwK5QvVckuSfgDcLLoKG+0drGqXLWe5fCpo4iL6wngDcHr6YziONB
qbKXIFO0RBjRcYUdd+6IYu2Jp3pn6bGFQhqiBcowmPMq+Sn4CPEVDCSZRoVVIPgJWL2wv0yaGpxJ
jjyi7Yu2NdhvrZJ/WcvFwm+Geq8+B1cmF9+/MBJdKQKGMpoOSlUug7pzvFzPE9fR0aj/eOSO0YBc
S+dCc+CL+oF5cLTbeQyiR5+v5Se5vRBAsN/yCmPn2em0adxk0Mic0bGenNVg+Ua/tNiEpo1ITaTy
JQlhS5eoE7NZs3QkFGvpoC3MzA6DBSp3lboNcDREQDtoy6UTqKXvSU7vPwsTUWy3A0rvYIBArnAi
F3tn7OgP0zQHdwxn+JA2JEoH1ETmi0UyGOEjxpLtTuNoODfwILwFTSJ72RTHNx+/zHe2TUyCQKkS
s9JQOzSXsANqeigMoe5QFv5SUId0tbiXT0VjGsN/cIzNigszVA6iGYYk+9NjUNo+qRUHfnk0qlAW
RvPGHCbo+nBTJjeiM7tFLNOgJq2zbxdwX0HWICIiCKDghUj2dnCm+iSw53hlYkhIB1yZZ692tFwk
LC5GTASqhRraMmWNaUiBCPhKgdhFrMDPDHtw/SHOrjLOFZq1apW2nFCoK9MU3U7fCty8Tq3nUM6S
q8ivW2Qg2/REKfR4K9cBttGdoj2BQ91h89FOdVpXQoZbhKvCs5mG0COQVPFGExFZt0nNcP3xnHgn
IGN2cbpR9wL6Y1kHZyl7LlZEEt6lWVFqSxSITETGwVHIg6k/5xNNRTjGlb1UYr08M9KhX1U1hovd
oAW34FnNHW3ok1i3eZfcn0LwuFgf1GdMOliHqz6TcgUZYRVdL5SoBNRI2/qaiDD+7LPO35w+G9OV
QxblLxMB12TZFW17R6EqK1ZNVfQ3flKiJZShPvkkVY32Cki71j27nhR5MUxAhhUaDl9PvMnjMJIm
GxsiQTQ1HcZxf973JZA8uZIlZO46LES6OqWzNBrDVqVBudS1UYewGA4rpTL7y9KxGsPrZKG9Imxs
rj6+l+O5bmgmiA9KzyDxKGbu34pAWJdAG0nJOhAvluQoO6fVvvZD2ZwoIx5vKVwIhClnKrAxAKz7
F5JCK8qYXVyo6n08wJOYrip9io8f572rzImJDu6KHuohF11Jk2ZMIq4SDyabR4GAcxBGzok9+fil
sTUy5WAUzjvyIatS7QrEN0x2gigsUGQEd7hCzzI4q1Xj9Vefh6KBScOKVzN3Ig7eWklyPEvI4wOb
5PmO6iA1/L4+Kc/0zgMRidCOJ0AgRLfn1/pTgNDg4aUppQ/Ttk+ci0gM/VtA+dmramRoeqbmU5A2
sQvbFmviFi25VGk7Dw1VAuu8os2JJuIuDSL03ZPWOnGyH98c2YJC4Er2QDp46AXGLq34fppCK9XL
Vz9JVbTRau02tpPm+eO3/U6Hca53cNDS2DNYoQcLU0OzkR0kYfpE4AWValISN1bU+gyIZ7zsY9AH
MgGpuQBUqnq+Gdb3bV0Fj4St6i+LTaCnMBOzbEDDM2juYEzinBpBT2OI0w6ggy5Pw9ZUg2Rz4pGP
ezGUiXjaudpqQGo6eORAakf2QDzHcrVKHhyOfjey6ccgoAxeRZdjyhBI3ydN175qZJAe6jfdl49v
4niEwT+TPPE/+OZo3+1PPwjKsBo5ImE1mNEqHMkFqWC0aO2Xp97qO6fYrM6DHTERN2ayh7wVDPvY
c7MmXdhhga2Pgcks9bQobZQdPic5kruhYXxLi8mKXKpW+sU4Eg4sfMyqWlfHhRY9QLmj+zHVdmyd
2FjeuzucSQn0ENgjtz/k+E9pj/qZlmYgr2w0JDsk2tZqoyb3DSz7e8TZq7NY7uRoAWkaMGUaBWvU
tm/t3IYoMpI+YMAy4TD68fjM73//kKUGyKJQZ8Q2kkAH44OBRBpKTZIt6qFNgbHp2dZEVPtXj6IZ
dAjthWojGSPQqv1ZoAxxI5Oh5gvaUNIXkUbFjtb5RHvfkE9U2o4eiEvRCLVlSENc73ASIFuqixxM
0cLp8TEk0QzW5Oi/XFtG0ReRL8QlgXiiHnIQ3ua+hKxmjyQ7PASxAcyEAndlW97HgzO/lr3BoeRO
RYq6FCsYPOnBAo5SaxqQKC4WqZ0PD2USaQ8aSrKPllbLW9DOphuYcrUZEFlH9G4qfn3UqA3PNpis
YZmb2B+1yO+cIjfJrECozBVVJ18Lu8XopUCh+OMnPUqFGC97hhDPrf95Ce9fClAZMX+NFImqFuh3
ZW6uKlhNnYWGgzz6SfO/dyaJjZkm4nNsTSZySvuXq5GYcURHZpxBFocp4uSeiQnttjR7m17nZHpq
EndrJPe0hWZjuQPHjTzJBv+g0AZ2OTyjJarb3e3Hr0H5Hl8cDDl3Rh8B1ADtqMNjyu45fewS0xFK
BdhS9C0azgu5rGSwMLnaOwsjGbCoGDItuOIGsMwbQZi/pBWVOYxZNf01CgAmrkMj6F+mRht39LLb
dYmAirpAOEgFup/lnH2BMEb0BmjETwCGnKnhlEgz4MiB0t6CwTAbCCylbNyZZtPqLtwHYGNUZbH3
CpWxug995JgXetDrSDo3PcLJVtWP2RmRaIduPDvxAjI4hUg5kPCFbnp8aZZ5oyeRF/KuL2vJ8WPk
R7p616JnhcJ+HtpvWTh2G1MMqYSbUjyhtQ+2FbJ2Z1aXdK/s2K2Rmu+Bm7ZauABSIL3EVtTvnBC4
Hzz8SGOiBgEO3m1vSc+F2eRPgeWrOPBV46fWqrXXIC6kZyFHRg533QgLt1UTy+FAaKVLHHslxBb0
XiBATahUnnezEpEnugZhYmBaKDwn8oTOEqCbWNpOchitBx2FpHUWmOGEj4pAbM8uBFoDeNXJnlSr
znOGnQEPCFftk8CEV3flVsYtSxohkV01oc5upSC7DTQwG/BdatPRNJetUWJmlcYT2qNobDJMA2W/
eEUrWnzusiJT0VSvJ2TUmni4Bz2s6p41yNVDlfdZ7rVOgx8KCODKcgvw8KUHd4iGh6GMiEvVjoUe
Sj+K9nHCTPEesXUaU7Eom3yVMksCYIliKJYOjo3F2STQlkJPNM/Qo2454bBAYF15HWqxncssMw0P
b1MaetgUYaM15ALhP7JodfDMmS3nJdaUvsZTPbC6qYOqbjBgnaMpYF/cwDGwMQLL1T62TjbJbhN0
hJuUnBMwz0NfvFLtbIc7R27LxwSRMBCG4LGYIWSj57QHZGXRKDXI7ohIKgSapXXXOb7EwL6zAZEE
BNEDC1xhiG0MbnhoWLCeQjfwe+sBUZG4WGihY1+KqerONd6msmgthESxD9H7YTlBscSbt5x64Ozp
7IHARLRm5F9iL0eEjAe3rUv24o+3guMtihOTmIndf0bSHAZv/jTEVZxQXnUCZPllueGscTCV+Pgq
x+XtmbAF2oK1g3wkicj+TqgKy4rUYvZs6SPkbYcwuUMuollAPC1XtGeMS4oDzo0yaGhE5wbMF1Vq
QnSIhXFtKWn8MLQltkeU5Zx7LXVMmtlVf+Imj49BaAuEr2RKjkGVU92/R51W6tSmJCRKCTVpEc3q
xA74zfMyinQaI8b4AH4ImRgLUlRGAX778Us6HgqQeKTyUDpga1KX2b8+GK4JUIWOOLEs7KsiT4e7
upadE095HCDCr7U5cMlSZgHRoxGvIjWTwzhbSH26jPtp5esOdtDyvREYKys3HoFRncf2hMwVJrUj
PppuGchXVdadKN4dxewIdsGlgHVGy5ak/uB0VFRhN70KbcvXRv+Lg8uFlxdTvStNf1z+6qtFDo+C
nI3mFee/c9Bd6fWyTwnFZ6tbYa2FlvrfRG2d8ro9HkCoKGSZpCHQYUEe7A+g7oyGVePogidok6x6
PdDvo6gOTpRB3nlthIPUQOhIAfg7xAGgWo+3kaBSVfldgvlINa1wbJtl+60Tyew7z8NSpY8MWBKd
2UMhyEoDxmBhSb4wbEKVJLLGlS+AJH88NscoKUaEjjXAlTlWojK4/9paow7rOMLB3kF1BfunnBLW
YpKTyV62fu4LtyhZ/SjRoN7tSvHYP5Wa2ReLwejj2V66bLet1qbdiYXyztOTq9CqJXCjvPU90/+p
olGHZaojjI+oSpWbS1iY9jJRUDr6+OnfuQpVR5tWsk1UCmZn/+ETtawx2aRSbKUK1nBO21/Kaaqc
eMfvzBn67ZThKZ+RIB2ijY02Mbs+VmYdNj9b93EtVlSZIaxV1qlM77gCMjPxKfPSb5ihZofQTOEX
BcdmSTZhdfJ1iP/LYzw540MbGeFGxXvgum2V5Cbwgwh1c9V80rvEuC87suWPX+13BOV+kMudaGyq
ICEciK0HG3ooUDH2IxAzJqph0dnoT/KnMGmbL0AVI5BpMONrty/73N6h96U9Kn0Zh2edGY3pIrMb
/c6nP/OgJAVGfnkCZyBVi3Y7NtYQLlNES7/C2AZCqlLk3aXOKOrVNPXya9L0g4a0TUAVPxZZ9s32
+0r1iqAIMVfWJ/Ph4+c8HlzE0sCiEMijc82evj+FmtgchAIcaIGmb+yRZeioD8bqJ1iU9olLHedP
c5FXp4MJVQX05AFqwKCEDMMHBehR0yL1rJLVyXZFXOiXtka7bENBQoAF743ylNz8O1eey/MQW6ga
0gY+uLJZlSO6LFgEDThJP+YxliX4yNcrzSq1ZzVMhpXul8njx292PnH3JxDrH+oG40h9+wi2h4tJ
zQxCF9aeanCifm8YT+h2GRe1H02cn8kpyvH36vLeFWcKDZsNw0h/xDls6SakFnKqQ59IEqW8y+wJ
s2MFSqe2KgO71bZjoAUVbmuadBuqDuxAOxHpneXkLcZiTRpeR71PUlEICe2uFFm7e6tBWB0qhVou
hgpB3S2dpvJrUefVbciWSvPPCKPP+C45KJ/iJXJdQ3LGTjKncYWpldS6WivF6VIERZKcD35iSi62
jiW8qFZUsK1sKVM8Uwcx45Ht6N8ka6zzTYyvMybYZY2UblkhUhhNyfipkiornOGXfrsZAs5GN2e3
OsUQO1oQdARZ7rQdgdiQYcw//2nnrgzMRbEhxGFsqutzamUt9ASMkHWYCd7HM+SoeUTJ4ntAAdWH
1XfYWw3gV9ly1LXUtK30IlHhyc1SXBUGpEGzsQAeQpmw1Eu/SND9+/jaR0cH1549NFj2VEz5b/8x
IXlJoEYmRFJolpyBOygXfED7Myr92544cv2P/+DvXwuBrHMQNgd//cdF9BV3z+Jb8x/zx/76tf0P
/eNKvOV3TfX21ly8iMPf3Psg3//j+t5L87L3F3LzqBlv2rdqvH2r27T5fpHgrZh/8//2h7+9ff+W
+1G8/f133CbyZv62ICry33/8aPv699+pNwHA4q397edr/PiFy5eMz17VtPC63+7CKCmal/y3v/3r
j9s6fclf3/2+t5e6+fvvim7+QWsHBguHIQHhXNfq3/75E7CKKIBZgH2IxZlVObl5+Pffde0PG/Ub
KA0wA75DqH//rS7aHz8CzQp2BLsEEAqEmb//876v/9xC/hw23tWPv/+Wt9l1EeVN/fffgcHub27g
FymW831/VmQ5QPanD+d/WgR5ND1IpfKkA0WswhwanPIVoc0Ml3dtp9jBirLkDjMgC8GR4g3tujvf
Lh5bzbhQMmRV41o976SLaApv/albBQgvUjZZI1H4SCUB81YxxCtMwTdGh8MLnVOHXlewbXFOHKvk
xunzx9JG/7Ucn22serAavx+jOMeiVMKKCNYVmVrtOkXx1iVB7sYxGphGQwoYK3eZhOGnKW26YEaQ
lxWe4YX5TQEA1jba+aBaW3rf94Ul3ZP2XsE9cnN4IGWbblpb2lRD9hlI0Jec0gDAFRwxQ5XuVZYU
b5WKBaVAbYBqkk7FPkc00YiscvaWPcPfiKJ6MT4XWGW54ZB8hseVulWcCQ+k2JdAGe7Ak5VupRiY
ftea188224FWPFJ0wwGuta90/rU2cBLFR5camLSJlXrVZ9ZjrQyYjzoYoEmhusJ/Z+MIvqquas3t
dSQLEwS8CfbPnNH/pvbFLUa+AE+6FCSvw7sdujFbZipgNbuQV0BluWf0g1xEoMpF2UjduouzG5Vu
MCTZmQNSPvJZiNi2tRlNi68ttFVq1zxvwz/T6boMC1Qp/WhwUIrmUM/s8i1OuXUHq9NFF85iA3qo
uEOghihbMhJTXT4CRXrqNVISWboyU3mX4lXh5lN5K/XyV6PggLLpxLkKBBlwDtWt0pr3stNeSsa9
3o9vtbCvoyD6TP2QElKdv0FtSsEqr/ArHcFvZG8YIwce2V7hmlbUuCnFqoWaCpQQ6tjZDDDonVg7
H+PhGZ8zloh1mdKZdg1N+taG9ZrezF2gG8UsQyq8tJaiJQbDG13CiFGUsAANX1oacXlbKtIGVv1T
l1ISUoytYRWPqdzc+FN7Mar5LUo8aL4W2aM/jXcqwqUelM27CNQz1WvNmyK6ROlI0RL/cgeELQjJ
TjU+dTaeoKrvb+SE64T6uaNS1IMWgfRzXL0lCiNcqTtM6W46x1/ao76wtHDjM/JtWb2BFNwgjLK0
4+xCieYh8O2bQaceanfV0sKQRrI7w42rZt1Z5Ro053lIYXTRtv6VFmPUzBr7LMXNmttzKWt8U5V6
DQJiI8fpRhbqIqpBPwj5uW/F0u7V87ZPb5QRxaW+TzXoXc592etfHaF8bRxjK5rs+631hn2fy9K3
JNTPrNTaComXo/fKue6EX0bZuKf0sRs7zEanXj9L5WTjaOK2ToY7uZSQd8s2o82sQPHySyiJW1kd
nove/tblQKlK7UxW1R3+kM9xYW4TY3zu8+xtEOqOYDM+cbIepqR/7o2U+6gXcEJwtu/vjVAHIwrb
w/SQ24ns+aX4BMZewDiOvUwEgBvy89gyV5OfnwdN/SlGHxrNiROp4WGl5vtdGPTNiOzh3SPsvn8X
sJL6sqwqmbvIxFILZgfGxNiU2O4FanrupMUd+cVzpgQ7MfpnRaXdqEH0rcl/oIV/nMF7p8dfh/v/
WwzwbyOF/w/P/xlL+O+P/v+VBy3YwpefT/j5E38e7pKpcrgDTKUQgyIIGTXR2Z+nu2Rqf5BrAu6g
5UMujEDVX8e7Yv+BI+EsXkZrHgHQOfr4cbzzI2TSZw72DFoHk63/yvF+kIVzR8Du+I45K+RCwLz3
586UgQklZyH01+TUM+ToKXC0dDmK4mvhNF/syL5py1HZhGoizhDYC6j0wRH66Y29E2QcsMDmu5gb
X+BPSBoRUzIOSjt62tFF720d21ZZ3rV2d4b/21sdx/eDVO+iGEogLXAUQ/LivJ6yU8SQA/Dwn9ef
VWDp1LKECPf23wLgRqGgVo42jg4DyiOn1RZCT8orQdYzuD49FjoAkjJ3gFBVoLRvl4iPTIjxrno0
+Fwsk6PZID2g7G8nceiZBBCuWhXVJk2F+KFC8t+w0P6nBdvUGuZ58NP8mQP6vWD74iV9GV9+27VV
lP7n//4/NfYJL7+tq/Hl9YXAe/Pypcheot/+jLvrn5flX9/9r8CbCBqAHMsTdv1Mlv5n4G38Qc+T
PjKIfljSs8DjvwJviv8sWvhDJFRQfP5amcTkQLr5RkgAs8XQr63MOSv7KcOnzglgmG4LwqMgv45q
CqOTVBBP6Z+ZfrkGnbLL6HCJ2oT2DjMF1m+SiXVcjCdoDBSi37kwVWOA+wDGZ1bk/lqA+Kbi3KI1
DyIcl6Th+ITrD5GT4P9IwCfPUvc9ePpx6i7KoOzcqNNYmHWPv4VGB9bBYixPvFqvz/QB3GaYPcd4
QodQv3O1u40reZnGrRfgetaX4rovviiZsR7n6ltg3GRpcl+IL+C9VmaZnevFtKwz8z4euwsHRL/r
GNMyGYqtmZteMw1rLTY/U7mALK879zJUFFcrZYq9ffwl1MVartNLqDrsWdGLFhjttqvs+yBLl0El
PrMlP9Dy2mpl46VR9AoH3U3C4MashtvOxKg97wR6G5V9SVPgPiJ1nL+STHDbUQB0a6nfJpV91TuI
tuaqH66oNXiSr9MB5WUl9aqlDzm00llMK7TBjGVpTsl5LvtfR9FVWxrHm1yKXxHejFdJ0utrqxef
HB8UtDY9DyPBdx1KIeRKaaVO3RI1ogdZL64HPccbWaukRaObl23ZzXp/iaf4iUeMgmhUaXpWWp8J
YQKBz84VW0JDIVvocBtTcEg/Lb13tm5nLpIczNOZRIpDH6fI7F2zP10oS2ftoEjVg4zPuTwYu9Co
V045LsvIuBlxV3Ypwl+pcXTfmcEudNKljgRoklqXEVFuE4o70VirchwIfqP6U5AOj2nD+yrEOoT+
qvqNF0/+MlQ6z4j0jYWi0dSIdeQ727HUMjcr0svcLK/RVXtEQW2mJ67l2DzXjOqT4ree1vu4zQ27
EmktqY9Ddx4dDAmWRRF7+MumC8DhtzSgGDNbW6KdBG0hBHeYGuskND09TJ8tmxwsNc6pUnUL5K2e
exzEsxbdYcVqvXYUn1OjOpu65JKy5KbVghvHzK4z1Tqn/ngVaDD2y/LOCXwPcOGuTPSHMCo29Doe
uipYKQT/aF5cWyyTIdQvE7VaWfqA7/hXWkiemWXXaKp4pN1AGBACVpghSrMCu7W18/aMCXoeTv4J
3BKV4XcGlhYYmx/8PVrmBwPbJVWV5b1ZP1Sycy9M5z6W06Wd2quxrT5VMkZqvTJcRRgLCKRnm164
oipu/W5d0BH3jeEqHst1VcbnkY31RhGsqP+64BEuhAH0LRfXpi/d6yNGXal1LqaS5ozpySlHrKQM
u6oscQY2oNt3F5hlbkey5Mbql7Vonnx2wtrP0HXS1znrLbbGXYTckjCLtZ9WZ/4Qe1oVf/HD9Lzv
TPANCBmVef9Y2bEnWo07GpZFlC1NAPMJglrks2vEwlYqafUoq6uu7UiD6XwiaB0IgWxzvhmN9kI4
aDoJkzWM8gK7UNHkC2RxLqARX2Va68V156IVvVOricy8XsVKf5E56joX4QQmIFuUlTobjs8iG5dh
+aib3ZXfi02RvBIJuhMYEGTxXNn+Wqk8AiIvDMJZW4tNbRTXMTn2XLvYYgm1jn3p+uOVfKiXNZ84
JNIauGmaaxbsz/2VTKKSmUYk6gfe9QWG5XguG+tgNBa1nm/KcrxyemNj456eWv61sBzYh2LdIB4l
DbxGJofIi896jNydHgk3TIuNmMh9tGpV6frGN/VF3SeXdtZ6Q9E+1Xa+BQbwABb467xKVNYtFZpV
ZXaIATtbejGXFY3ljx/yoFL//RkhksKnlBGiPMIX6qla4vowNQ9hbJXgLCBN4oOC2HWCI98ptavv
pKPDvZFo1gAqYADt0g6XEP47kug5SvWiOQM4t0JR1tMoflnBrimNB9/qSXSN86qiS5kH4HCyzlU6
PyRTz5cnnvxwPc98PB6YDjoNRGqJc8DxU7VbMxIACT3ynz1Vhykut5KDlfl8qJa5ed7ZJipcRBmp
vq4sfdMJselBVAnDWIFa8eSkBZNmXsaNdkn/wGW/Pgtb67wIy09Dnl/HebAr2VFBW20Lp70AuX6N
S+h1ZFRPkNt2XYnBeqQ+ZFJ3azY8Zj62T1kbX2rS8Fil2nlVmqsgDl6zrFx3geHZY3shp4anJdFb
zamtmsNVHXMRQqDMxmx+nD1pgrFyR0TVFrY/PgLqHlCNEJ+xP7rR+QVkCdnnVem+ls3zQQt3Is36
Ewcg+dve+QdKFRomYjqUcCnFfke0/PRa6ajB5Ap5raakbSpOcUADfw7df0O0/z8prYZ0jXA0s/Tf
59b3EVA06Zxi+NteHP/PT/6I41XrDw2YJh4ZaCjNLfK/4nhV/wNuJbwqYJwU1uct7UccL9l/gGUF
LQt+Z9ZVhNb+VyAvOX/MRHCNpjAdtpn3/Es5NjZie3OEBhMoMJARgBbYCcCCHzQlYTqxsDUhdi2V
1yc719vQjcwcycq0NVPCt4LQSdbzcRGoo7MaA7h2gyTEKhZUayNh1jRP7WTpW3qF2lIVPsn+pHFg
tLWzwitd/jT0fvja60197ySq/62TxkQHSBqivijQPHJFmHYcQYAXkYGv/LPIpGRE0VetWK35dJG3
BfeUOXV4XQA22+i5hTJ27GeXrdSC1NR12EKqla5UaPKo0rRuquvVDQZCA6ws2kJ9CxLXaEPpPkeR
7cXouQu/CAW/LRypWJTooKo8dMC/jB26nstZWO+qHyfzNaLA9vb9XmrfSnwsnIzQXsqAqBZpKE83
o8GfhqGLbgoUiu/LepC3BG64YpX0OvUlwkTw9RAuxKqdyvcFcnrF+WRZOK7JVRe+yrDmQrfoCh6k
MIJPmjATT+aA8epEgokqzdiKue58EXdxLS30OBlXMepvM9CK1mMaqbfovZnnAabG902mis+oSPif
lWH2GbdbaRwWkznlxrXqi+nC1nv/zIHMsZiA9uBwbOQtznGB7ImAQbTHCOKnKNDnj9oMQmeel0+K
WuAlVav+fTNAmKYZGMmbsQqo6isd+YEP9//W6PpZ/y3r9Ee/yzDMSYDIulOltTOfFOdckdnGc4xa
3qYWjHQ4dPW9ovgSbkVJQJexdrZJF+RLn8rSFvtn/8yqB3WhUlYXjTk9G2YPYHeMweaOkVZfDaax
koGGfZY1jMiGPpwI/vQe6wDkXw38wCLautm1Lhfhq52MxlaRe/WzLivJ9TC0/ue+TbTWNccG8CIp
iUdGPe4Cv11TxeywhjLCyyGK7YsJuYNPNELlT2g2jg9RkJnXcjebedn8io7lGIKCdANaX5aWKMhT
oqZfsSx6RSLOAnmaS7a91tOxwgoUztCI5+LSGarugaPpKkKT1BuJ4ZZRMWgvYWfnRPh+E7pdrU2b
umY95I4J9LZMMDJX/Ex8RgiSXDeVxgtDKME12OfgecJAa91XIy2EhrWpalOCkWOVXBDwJxdYaUU3
qUIgPkYFrplTE611bIy9BgUfrzRbYxdETb6us9q+SB0gHjLEG69P+b6ut/I70y/EalRbsDCtVV2H
qiEtsyiVSeKqT87oRPioOeOFpo7ZtxS9ikuzGcMLhDqsVx8oytpMhm5ByUzeIFSaXKRjQkQxavoj
6r9gZibJTKlVNUG8QLMeMmAYVC3ukXJVbMKgHi7pYRQ8fDeEi6QHYq0iwGu7ddRY18HsbwZFJ9Ff
nRLVMfu/mDuvJbmVK10/EXTggboFEq5M+yY3eYOghfeugPt5svNi5wM1kshmix2aixMTlHaQzWIl
kLly+fX/aovoNIkKJ5kiC8NsKC5X68XcRtmLgUKgXRf6vTqakwfqyF4+1H5lUcaoBjfvVgblxFhW
weFaA1dYirnlax2rPtnmV0u5LZIASkhgaaYwAzWlyE759olsW6cQSnZOlz/kWtBUT0MO6Fr8bECR
RF93XBCehTXucw7O5AHeEumu7j/tgwpa7V2rSG1u8+vntUzDfPHy7DTTaj/tAHfL/ayeDtkNPdFX
1FLrlO25zoGhka6fyGD0SUGNsfdTrtCY3U6tL41+ss6Z207zTUNuLy28LHZzI4uKyk9LyMZPljU8
JJ/pcVGAH28etIWWxQVekGilUCjfFbXhtJbIKj8+fLHVMEc5T6XtpL2rt3GU8WYwq0EwGHeZ31v0
uB8sn0qPnb6P+89a+VHRrkEMNVU7R4lC5ByXiWMyVhIXUzDp09drPjyNsUa+RPVBFnPyxTjOnXYq
SvOTWSuOWjxkxvcr/c8ZDryqZIPbPdjFUU+b6WNPw0lk6jDjOXqhSmJcFqDu7HR8r5lx6+0scKUB
0+VBOzI3fJbmCqZQxhNrHeo2DXrJlFnmOdF05gKoVNFTXRe6gCTGI+fhxHX/pGVwIHXmvaF2kquM
wxfVksgo6Tdbtr5fxvFS9ua7CgYYPn3962DM56ncxIDJU/OFwcQMVoayvTqmhpOXqdr3bVn+kmv1
i5ZCSmM81Kb9oTAOjStpT622Ci2z33XZJ5lPD90FDeISFnYCwN3bFWQHs77su2gtowMNhNst11Bd
ulMHTJYz7iBkFQhU6gby33wsyttZYlIjLRw7rkLGd92Oco9B17GF1QIch5pnBNBPfg3L7huYwMFc
f461yYdA9JxIxrGFCM0+bE55VbDoR0Oh1SZkKKKYq5tM+QyVoijH+EssFWdQTDJCvq+psXpraXrb
8jmjdnrNLpZaM+fzuCX+Vp90/fM2KZ5pPKxZ0MCg2Nof6IUPlOXqTgpikG4HkmLXfj0bEPUdl0zl
zSyoarytIm/dAPHpGF1PX1aVsefAYTAa0TEQXN33004ysd6MlHwBQLvQo/dZNcFLmz5UcgZo5SqF
C2DTbg7QsJfU1mM5bbjjn/PqONV3RUMr/g6v9VmznuReqGQtbe3cLP6cf+n79pxVt7P2VOcXGz6O
+q9quMhx4q3GzsCW3HbT0Y7PSGF4sKLqc571bm8HNnFn/T21FKcBpa1fjmb/MJWFOx38UssjoiAq
6fZXYzT8mjyelURK/q4y/kpkWA2j2m7wdKqTFT9m2nmUFKfVfMUSQ0KsAB/i4EpGI3885PL6oTLj
20lrHKM+t8wvlKNnbO+z3lEbMdJHk653/SGgAZVuOkFRPrASAyye20TGWK2FMxLrghpdK39JsXf9
JsXfpyba4u/d+J6hYVX+3E2nqXvK9HfLIOYtTOfeTYFHBmStGEQzUif9S3telbvCTmjrjwiG0JhP
NvCT1VEeQurieXuq5Ie1fBrl5WMhiZZj0yNQA2ZzDJbt26E4SdQ1GrENNCN+i/MjnKcOrkuo5g9X
fot9cmGroBXznGsQ/Xa4aekHtaCcQSGx4rlzb2ZAN7vXVahr5MnVSMNcc0c9fNCW0LI8nM3IHG7G
63FGVW3kT7YjA6tiSU+NEXujujhtedNUF5jFMelnefq+TO9mbpA0BFVz7OcPVRcqZbgs9AVQsW8W
gB37xdVsplLK0L5Wou7LsLKsQJJuiv7gZDtVdXeUzW/ptRZyZwU2D9usA2btyejvisR2bYZEFnxq
XUucKocKZBm9sj9D4CcYMRVZp0CUCjbH/LQ1tSO3nlKm9xuFZCt3LND+prBqO2zVibRLm0eTkvsw
D6edj5jV4IAOxW2JP7YwgLUs9XuZDB/NIyMEFzNuIWAejZGBgO5J9eS2bMyKhBYbGeFbBpucWLo3
C8AM7gnXvYFZVF1x9OV72T53Ou2vplMmoWxe1PRTl3/cisybzDcyAsoPyLl/5Sd+xCXEYDSG0UxI
a9jLjA+tJW3C0Et5ujJmDu9nv5RCZzi8FNmhQ7ZolFpbcttjfdvrayVjs+T5I4zVzH2BxXA2a1yW
nasxbGpl/qulYhlY6zj9ZeTZEmTSOGOkSvV9gS4BjZ1WdOqlj3xzkqHtJZumD6W5HaesD8d60I/p
IsMONLH/Qw8FeA+ipwPw33xqC+BpGcn4aI+PDE4f24o7uO3OWpq5/TL648G8gVz5azZcH+2MXnCc
aGetO5HmAXDsvTY8N+x9YzE9NVltC4fv9VynhewmcxzGOCbOdZhDrYKnj0EdqeuCUv1uDXDAVmad
zI46bctN2koNaKuRdcCH2W/5RaqmC2yu5vpxlZ/V9is8blfaZC5j9ZCs1QlWycEpIQCVGTtyjHby
0IfGgbuTPpXxDuZyW5b1Re0TUC5mNF6QDAA0wNayHuo8OmBDzAOVhbl+HjkJa0w2b1xRieTAh69w
Ymq6BCLopyodI67afQl64xBOdSSl63tlWXym6oNdmKbZDOaiDhk08yYQFzbbelToFgKx2plTLGD+
1HSFM2/xx7RpT9r1Qem+m9s7JbWF1TzHti/D0Z1RQH0jIbcXuX/KnwAiSXcV4bdGGzgh+m91rk02
+rI3uvmUW8v7A7jhrtGWZMSmj/ib26VQii7Y6mvmgULT4juREcfXkP2E+uzfUzn/UZ7lCcexqV52
Jf7Szfhvkyy/fCr41uy9gcPLr/pf2OBAZwJIaX/MxDx+q4tPxfSPqur/EdmnZp1G6qz3U/31U/Nz
euafX/eP9Iz+N3JkFBhU6x9djP9dZlW1v/1Ii5o78ib9j/9Kz6gGbRN0cTPzw9/ssBT/zM7wV8Bh
IGlMt4AtxpzCf9IAQU3zFwGUVIUiyg8CJ37+U+IOR0i3sjnXLnmUnbrjcCPdSiEetdjbzi7qcf8j
/eo3pme1zuxDaxGuR+WxJ7a7je+zm9mPPTg8368hJtKvvPwWlXcEMkIMx/xcfCqjunE0GGNXp430
YDrlXiKuPn3afuwWQhWmZx7nqPDmUHcnfn8VatCK4iE+ql4XXE8p1KJd2J0GT3clbz5pIo2kEAMr
lDAL+2j1IJoK9GMXFEEuVk/ym9A8to/JUROKKG4GuIed6aKINmr91iePe5PczI2j+JoYQ11Il4WQ
F07hc3Gxwu5GPVq3ZtDdrBfaFyJdbMfyJovmsPVxc4PSp9swxB07NvfxnXRTPhbHw01zqcLuOIa9
BwMy75m6iSddjADSqcheHIs5x0t6S2QTL+gYp3iO70ggONfP1XGMdK/wQNn2NH9wvkWQosb+ExQb
rhKYIvNUL/5uuuyr34bmj8fQPSXkG0QX0DIXMgQcDb4n38Xn6xG3N6CA5w682RQw7Okvfhdtnhb0
p0koQR+aH/rTICpfc02hHYuz5S2+FRSREix3dTjzr5aH6j71t+BwP2XOENl+eg9Ts1sEOLJQFAe0
abp1sIrZzVwoMo7pMT/avvZdORZ3xVf1y+HjGDY8x07uOj25oIiL0bHc2TOOw3nxzdsm0v3Ymb0i
aEPZr0QaTmfrPr5dz6vohOzLQnNrpxPmbf4gn6uv2zt8MZyPhIwDoFWz29/IoveMG+3mcBmi4rF9
rr0uun6X/dE1IktUfEl2l57mgJAyMKLcGyGcLfz8ol8MUQaxFqWTAMcxe7TurIiIjd3OAs0t/K24
q4+ZMEQeZEJ+r4ftkZa591JUiVUQQwrbG79k/B47HOoP1UmLgKDMnVVx7Rv9QblDEoPYy6C47bgn
Mj/7Op3KZ+Uu+8z94ZP5vRWtQYatOeqB5Ge3xSPRxFk9lmfz0pzsh/xicQP6M0xJx/qon4Y3BuJA
5fk3Vx098/NVX5pJbcymUy47V++ccguh6xWxi6mELbjlGXrx/Tt9jr7FrSyjNtqE7sne6o5CetIi
zRm86hMJN7d0ZYeA2F881ZXhGn4Hi7o/OYtLFs07QKcWwqASccP8IlRCa3TyL5lneUiRmwomRoXm
Wz4JFM5bQ8rHk54cq6Bwr/waHZhhRBVcw+beOCkhZXuRBEkAh/g3QGpLQsXBHb5tn6vnORxPRVA8
M4B+DbNgvW1DynEuGdH59CC5liu900XPz8Yw/pD6ZlSe9IgBStE82x+SixopN0l2tpGli3mLQEZJ
pD5tD8YD/dv+fLQulRUm0XxMzuVpu4n9wddvAf5s7mw+HTuJmzvK5RoYroJ4g/jvxv7s2o7Cz7+T
GnY/fSidLzVaYeEuEDSIwZOPo9Ccr99z/v0iuJN8NnYZ8nZXpxJ8kzdExnE55+Ec5ChW+6YLR/8q
DH+OytZRxOIRY7qZX+vOGh6QR+mUvEfiIF7+ZDpylLmbazr7w31Fh5/1gEO5SKf6vPmzmLzFbbzp
dLgrXYM/FTebP/q2Zz/A6l4GB8RBDdTAECRlRCFKD+5el6bjSLpdj/u65WX9nNwy3EMjdcKSOTzO
qccViLqw8fQAF8+7isIBGEz0N2SvBLyjsDsvru4qp8KTXc3JfKY9ncXp/TWYMDWDR3zlTM53qDLc
WaD1nauoI0McIGVwDlHOp7pQfujC3LWerA+k1RC/7K+eb6cwFklYIAkxznk127VE/MCwvkOGOJDC
li9Jj+1zIt6amsEr+7Xm9S+Tuf/8J5O5WFmxT27Ll84zLxumjEg1oPlNdCEAwBJn0ovN74Xt8gZs
5eRa55SToHzP5gCTICTxCDmqP3kGv83YjXedY/irVzlfa7d2yXk54CgEMzsJzEFQHteQCJlrOPqz
v19ZAixxFR/tAH/WxzQ7ICj5iTdgFQev90tg4xGb3UjyF4KI3h0wrjP/2gwUv4/sY4yi6n0bVR57
cEo78sfpWEb7Fw4hMAdc6+qGiUd+l6I0O2/g1+T115MdTJ7m2O7+IyTo0y7PQ2iIhj/Lbh8VD3Qr
R53XhAdEQmWZPFrcKy+7f3nnKVGOsIzi7y+S4yjQ0oIySIUtSrEhlXnEv7rY7uIyS/1u4u1UxMfk
ZRCtGzYNI675aC/enLvhN59okPQn9hUMEDf2TE8ORp8kvaeIysv4Zbp4FUe+j+1GpqS78pk+ca/j
kdbvHIvbCi7gZ1l2ksc4cdJnxqqRHT3YhMnOlUJyzQhYbjdzdHTn1a85zgNievBT7qxgqtG1A+oV
+CoIuoBWUqxcnNWF4JWn//uewdTJYSY+vfghvVcYRgNBXhwQv7iNXLqIjiB/F2UgHvh3imhYpOYd
gF4xzgqE7rEgLcrr7K7S6E+nNUQTcHrgJQVsEJ+QnF30mnDfvDra/rIvy3FlOwae2ubs8SeCOGjP
aTQcu11QhRlIt/tJQyUR1ugACwFO/D4ovd59rHh6cpIIXO1+J1PhQCPqpGiFgju77wWpFx6aXvcf
mzzy8AX/l7EDMh5Nq/I4cNSES6iexsAMzXDEKkN74x1C6YQOOkl3SziEK3K8r6Xj5e13JBG5x9go
yyiYioUHheEp6E1XikgbsprqWdy8XSTqM7opBE8riNEuMiKWojxirw9IfAj8DpcCmjt421/bX2m0
R6kiDVBXTLmhgyxMvYV868FIxxOSJ2OVu8+HyIh6n54VfpIGSwgS+Q9JzW7sQD3OPiMxfhi7YJxE
Q5gG+3UY+QhI4o6GBp69FTckxdVFRbtSCH/FFx01fDjvuqoMJrZURaT3V52cTNTsKDkUlrCQKpW9
XD12NOBK3dvPy71+g07jrCuhXCqx7zcEg4hdEeL+Cr7NKcTCiWgYE3wkn/yZUwdwjDqym/GZlfdv
0Ah2sHAuyw35fnSJzUWucFcnbkKMLtJ4qhlDwb3AjZYD+2J8Mbm+8v0a2JgYapai/SQFDWqt4d9M
XvMOCcDrV3mTAePC7Cci3bPfJN0dy1c5qTLCf3Vx28JY1KL1IZRzE9ZWItuDaEfgzLklmzz6bKyQ
j9oP3Sb/kHAgGdFYu+XZb+vqKrsakjlqbqqr4X+2vDpFz/NgICQSWpMpKhfsG0Fy31P8Eb4e/tkP
q8ejzOcU3wKEUUdxiof0a3OzbzXgmTxoyTagPfn71jvgkttB/hTjYre3VdDhqKRCQz8RhZ8281Lf
VvfrNyZ4cRRGPBvwZsI+RHNw1eNA4WOHmwPUQSeiEq/kHheX5EgBOveVkD8eKQQdi2NybIJyPUOR
nd7SmncZLsM3akIO2ZeAio+LEwTs6jMFqyALeRafPJBLH5ePgDmpWAKGVJ3sQlTklA7NpHjdrZ+F
ILnyKbwRkRNSZE7l9nhFu9slEZ+Qrt1/+aMjf5XchJjh4Lbe7re0Hgfkr5fpBlYVN/dtMXqbdwhG
HLUrlQ9n4OtVTyMqiSMtdg83bagFm9fhsheuHLUn4yZ+ImU98hv50XruzGdy6+YZR8xL6Z9xqoA8
imsEpuYSBTgZ22KLg2c+zSiTaDzFUfPM/iIopDduJ6KQ+qTeLZJjt072rEcqHpz2Uf9qP+l3WcD2
8Nn8MeFxzA/Zt8NNfzLvSB550G8VDuhFCQVnN7mnPOr1YRVgInEzdz9U2RzDSwLJ63hPEJRccta8
PQ/plg51VRE7X8awwJMyAn7gQIHm3OGbfqo/DY0zrl5xzs5JQ1wz+VoA76WHmxcyA6l3IejEWXT4
CCdcyj/7S32MqQ0iJ/ymeeLD+Hz78Up70Icb1uMvai6ZJdFEexx2+HFuB76QzrlP+vUkfcQ9RQCl
4RyHg7Cd5IlUrhplNEEEqd+4cDl9UJCHL1cOMf6yiMW/ep9oTkIp9I7t2NxEnhFiOk93TMdEugYB
O7Q38qdV7G4oXYUOuM1cKlr/WIJGvcouHGIuwktZHALVV5SAn64SNaDvZOm9sXPXxlkyHkf9UkVZ
1HvpzWb41++r33sxy+3ebZw5V8KvjhVKvh+IIZ7xx1M4BxrdQule9U2/8/fHGPGTc/BDv5YP5c2a
BLrfYNx2tw4nCLUWI9NtSCB6sTykHbWe+LlXCbrrWEv2FT4DGnWAzeHgkF330+hqGFoe3t0vTcvq
4Cv9cLozf3e2d+Hejpv7/D0Pdn923649BBkdQmgWWTHRrSu/l9BRoOgcgRt2ekz2/lDggDkg8PJO
8BejkPDOCQRUfqZgd/hm7CJ0hQKOVjzp3auTTlCq4FMr1JV8VeTYVMpn+3uw6YShQe2NPOwkNh6k
dSlgid0dPOBEZ9hD2++eGpT/ISqDa9Dz+PRXBvsnMb/u9dbgBfTwcESOnrqI/cIoUaN4t/kF7nXv
2theihiBHbZEGxjSYM+/jEG6q2Fv32VCAJQybsF5zpzm+4DHKPktC4HFiW3BcXH4BzwwjpSfRvIx
u8mj3cembTPzVYcIRBdXXkbFR2i/EWpjYfZwUcKr+KkF6pWOa/oU/00Yu//8J/ebenRWrU2rXHBS
8TRB2atJLGHXva/4KZ5JwggbUmsuAQAHYOFZUegkF0TmCJ0GgQvuE1A9+Ge7m7uJJCzvdn/rGim7
XQhgKscqKOSS8Eyd7TZ+ji/xpT8fbvtI9eZoCRQyHAc8VghAhIJTvRwNckbDu/Jp9SiPRzE+8uKa
aGza/PdETVgdh0vpz6c+rPk/rem70biMJzPaNeLk24/zHrbxhPP76/urc2dhhKpgeKYj53a45I/D
t90MKE+7fatI3hSeEVL4wwQM99bp6nyB/QJNT+cfqorZTX7Ju57H2umIcyqMkAkAsNAwHRkquOTD
uUhp3MXP3O2KLfqThDZUhH1kMBjHl/yRaEeUNhUfNo/EEkm63aRsBJYLLirru2RO3NUvWSIXECDj
ru1GiXYofxGoCT6z+2jx/dXfvRuDRANes6O+28TuG+zpO9VrfbgcORrLxZYGUmD61Ol+vE6K86m6
HWqKE6Ei6QHU7FE7PNba/WBy3Z2GVNaMRh+pPmEyLTIIeR1MJIiYnXjk1VEDdAZ48zvpfuOiad7V
044Zob6B1Z5DDHOwoi81j8tBnJX5Ob6SHVzxf3p/9yOB0MdD3H1sogXegXKBa4y3h7v2Ir/P76s2
zGRcvfyycL13JaI6UuK6FU4YeO413p0lerHL5MLve0KtE+0//jMjAe4U9Q5FTnREeX813fQIBrqT
h3toS3DNnV04Rxxzhwt4u7uIE/7P7uJpXif7lDfbY+mBtOLujuGVjZsiTCu6BHggHh2NgFtGJgen
rtXOe1BicR/zH5oLPXaOv5Q3yd0iruikPeXAJDuaqsSf/fNtpYH639zWvfDx022titYoytS2LtBg
3+rHQ+OQhtj9vWf5YXs0C0e90AMldkfWRjXurqXi13cMsZJlHj8YUfZo3DUnsmr325fyzM+/M1/g
ayE23rOPNi5JehuTP969h/guOdaPFMpOSqAdt+8N+c0En2fzVLKcq59FJo7heCaAxo0hNI5mXGKC
OL8PoaLH1zDv+pP1vB3J74khwmh6xbFBRLJzdQYi43D5gHFE9Qv5pkDhbZ5HzTRS79QP47E6Y4Vw
aFVsWexPJDk7UhNmOESHezsRy5d5dbqo8/VTdzrclhH6HS1O+pzMm3YL+OLJigi9vT3Az4ND+OMI
/r+Vdf4XVmyAG4cQiSIIwPwGhRAGxX4Sy98m5v7vf+0YFP8o3vxcq3n1i/5et1GVvyl0v8LkzlQP
LeP7DOp/120OfwPzHARnxlcZnmdQ7Z9ttab8NwaBaHGFtYiOXGDB/lm3MQ5/sy11R2WX6ZnW9yHP
/wCX4kUjv7zjs9I3u1cObVgr9BepKL0vOiWbM5RpA1T2OE3E0qN5ZCyeGAjsszdmrF9bji0wNJ1q
FCWjF0Nxo9ntaFkpdPcHBQMP6awzj+Xo9DINEkOuWm+URX8tSlk/Xg/cBUYTwdxlqPDFQGoxwMnZ
GTT/WRL/WRZlvMArPt3J5ZUU/DDQ9xk36xgd0jLxDxBW//3OUKF8Hfbj1wzf39cHDhVcHJ6AluWX
61dTpthtJQszbc2oY/DerXPjLfbFPe/+r/6DH6swZMckJTOzDI/p+67/pCKLPmkVdVY4xHbBl1eH
xp9qs3VpLHoL2e+VDYX5lt5wkzmMA0PPvy7VA/gA5tSKvtXtMRwP0uZVBkQq9tqUoZKlirtP2Hvj
Im1Ci5cm+Om+veK0Ka+tj/Dvs81MlQJ9/+v6ut1sdWcsGyTN4Ki6OZ0PD3BaaoApTVw2JzWqPuj6
CWoLuWvzS6Uz07Wf8dQ5tdSlj1dz0SbgnvTiGTgmaL+TGXRuUU1Screp+vo1iyfri0xnxFuyqLx2
TMD6wecDUhIa4UX5JGeCkkZlGeGvWmLWtKJFDvp475Db0l11lYkcZOkCBJ8ioFzvHXPOjYgJdgK5
RipvuTdZqNoTKbo4lqI/b+x+bi9FCJxG8Ly5J6irF3rgmtlj3cYx6V6FNoals8gzTgCGzjFlOqAb
RZdZseg79frGgNwrGoECNOfJ3Ae/XmI2Nzqs1aulbSJurcm3xnWLxolZomXqv8vz8Pjn1/y1csVN
gSuKF4QPBQQBiFheiI+8MJYL0CekK8BJ+vNivG8V4xvsqYdTvlgtNH40w/x5yd9O/ceSCD180UAJ
vZRY2AnSin4MRjEPy7Ga5/J2UragZ5zijZHj33aShX4oOmAHmcL+Ee78pAW2uNXNPv0xNwuefDsM
1eVQkfewWvgeto1WrD+/2OvrYTNQCNiwH9WNn9aTlGnI5z6H6aSJl7ulLrvLrMepYOI6gY9RGZ7+
vJ6yj3f8IqP7CzL4DI2epYKk/eLwaB4HxcZkwayilbhs68JlWCETmJlMwCLyYZiT62kyu/Gx4nJR
Sxk0TzLqNxkYXn0QJt92tiGw6uTdVf3pzWnvr9arTTugsUlbOOX0wialpXlLSbaiUtrqKE17czMY
TgwjXruoL5bam2aM65+35HdxBvVq9xDsXa0AKf/rg5ht26ZdVeCld/Rbm/DRMTVKtk0v4RjMgIIu
RjV5SwX/pioYqMfQ7LSK+CWc/ItFaw3AUFqbhSpNpCjs2L2WDWTmtbq6ZpmnnrboMKFL+zPYiSdX
V5Qzh+pr6QY/V5zTJrB0RDyWdqMBuHI6mIkmmDAa3xCYV3aHwXuDp9Xg4WIE/9cHnTodmHuAY8U0
lQ+mWW73iRZXD2VrfmjGjI5goIfSN9b8zT6ZAKqCGfZjcwCLfWGKdTNLYqgM8OKLrjvNg8x8gmFm
okG7Psnp9UsjISgHu4v9RGea/M/y8Lt5ZHmo8OhGtCFvw6v99ZVNFbq4erDZXHmwwrHt1Cd7AtMw
Bxs0KvvGcNAgqpeVkuJldkGIpzaVGHO9CVb5QE+BqRuecR3IIbWVSUswVr0A9twDW2EEO32pxJ+f
+LX9onGIcUpgX+F3fXGVVvIwGSNVssjBaXGqRepvtmZUhTLP9PA0WQQOo1sN5Tf8xuKNRoZXBBk8
P/rlLFOjP+rl7Zmx8dkCbZQwKrs8FzFguIVaJSe7Uj8kSlL4CUbxic7n6xua83eTwCkBDbFz+5kE
Bi8Ec2jXSR07E8FceuoEGq7aVM85Ha7rpz9v72tXwJAB4EAqdhf0hTx0jQF05DYxBic3JFGBZxHp
1aI8pyhpYKhqdozVTX9DCl87058XfaGVDhjZsbZYNLO1KlB0xjfquP6yyfqd2Vq6w4hTJ67JbEFi
0P6n7gQXAH8bYYFugrlI/dcLME3WkBcwcooG6FTRoV7OwADXUVHrs18DM/WGDL12lLiiYKWCJkSQ
8WK9dVhMIPotWUDdS368iIsAyM7PgAG8NXL9ivnj1XDPbJo7QWW1X6gWSdIZWaQHVNQVk21Zkcyi
rueOMEZnBghEUdJcjRVc7blm6tEgoXSYLK+W0zdZj/dL+ash5kksi4chEqXp+cUBA4BUNXWqUnez
hx42tNZw58yiFaAuSg9SN/tW2oki7EonsWfQKrx2RnzUCkDydJX29oaAOfqzoL/of909O6TcZGeI
ZlF+L3ljUwbqshwWPDEbCd3rqRr1dnuvrjutR7xR0VqrJUrVjCq5EcfuClmAd4AbWNSKtrxxv3/3
jHbIGxjTdqhSyFtf3G9G2HooPCZFABtGpsjKMz/eEhx6Yx4dBf7J5z+//Gu3/Of1XijRnCvcdcOs
iAycCID5coX2mpZMp9lmYb5K1n2/reMb7uZrt9wERBzuXGZ7f1Ni5jSnljUrdEjkJoGMPtuhyeya
NJKhM2Tox2tjoajYT5KndGPxlhfy2h4D4k3iBRHEC3mh2exsIxKyuXgJZDYRhJXtWZElE05nu3Kk
uEw9o5yvbr2Hhom19MdRi687bPLmltVhES1zxP4MlSgjFzpFH4LFN9Tga09oE43Te7s7/9YLEHzV
Ms2BwQbuq1IY3xi0lYHoBs0S+sLFX3v7rTmE382Zil7YGbkA0AN26MWtXHCF1oKYWVzTNHbLkTkB
ua+vUdxXAIbQtXdg3KgclOTdn6VvV3G/agPWJcNBfMMMBBL/q8rVY9Xstoag1VjV7CE5yHTPITBv
HPjv4sYqINbrQA0zYvHbbkJHYeixoQiIfa07uzUt96BNtAOWOuWSAqKOrkmrsDXir/bVtt9Q87+f
5b767qHs2Pwgyvz6jtOcV2A3s7cHKaUhDGovphXt5LmsW00kHfMVf97T184ShiaWVHHwrZdcDfGw
xtBMD6rQD5C+dF1KQWYDKuZaVrnIjCrxRubD3W1Rlzek9rXTZMz/AJYe/eKWvhu8n2IbLVb7Kk9Z
Wa715ZLgvjDdzVjan9/vd7O5B41czwP96gA/7Brtp1UmQwOjpJ5UcSBW8BSjsby1W6coL+1N/A+W
UnDvAHREfrQX1xAW3CxWO14obfNVKFU7B1dGXsTU/OfZTfK4e5RPegrPDr/i17caknlKmZ5WxSxv
G0PCxed0jhORmSMZsXVO/iebSBpjJ2nHhbZeXLzNjLdxNmoVENOBmlNHLKoecqrVBf/58ya+Yl4x
9AAYyfT4Y9vkPST+6cBUCVrjamxUAQ8q1X67td0E68kM77K5XXE9eLwpdU9J+wghQvbXHp6ItmKA
S+l7462n+T0A358GlEXTsoHqfBnmqFtXAG4wq+KKd+4vcTN7qS3h5Sr26qxLdRWbfbAYD25ACT7Q
g2C2q+qOqST/h0TduB2gdilQWCNZAHe9VLoN6JSwGhW01Vb2zPjWwR1l5htz+ZJXVhFWZTy+4Vy8
dnUY8QFmcnfqyfr+ehJ1Xh2yDoJsER8YSD60w8ZQflYLu0M1/PnUX9NCAFoewLn5Mdr2YqkMwtSa
hNKu2VfmERgSPapqCjKVBmYFlYPZIYsvA3gLjMGfV35N36KCeEPQQw5kJX99yS7VJt1oc1ocGIZz
m6mntXVRoL9Km9QDeuEt+X51U0FMJAVJLErk8Ot6y3jN9UXChmnxkHsamGQ+TGIp46yI/J9f7Xdn
bQcV/+dS5gslYa/FVclilprWLIsAhIg9pATnvZCZjiC5TxY4S9/YT+WVVZkcQt1axCj878WqRVbJ
bZKquMeDJp2rwwpav8IkX1aZTD7k117Ayz1S45WYrYg1usWHpPTzvCgj0ludk3faFJRj27tzP9en
bk0nL+3mtzB4XzmHXx7zhZoBXEIttisSly6Q1pmtOtyTjGhYiom9P5/DKyLGUjoEUOyJRdnk1yOP
S9hT25aAYSFfc7TL7akv+uLdSLoPZbJtb4Gzvroeg1jU2/DEUBa/ridbTEhCbkFPbqXY95W8jOEQ
Hwy/bxM12Lb/R955NMeNrOn6r5yYPXQBJIAEFrNBebJIOVJug2DLwLuEx6+fB1SfbrJUh3W7b8zE
mbiKXjVFoSqR+eVnXmOqC/vs7FKyk1HNYtRGgHr+PC3Eu6t1NGPdKCO8SSa0XzQaq5u+mcYLjzq3
uagAsPVeVH6owJ4/CgkdT3Z1oy+NJLVPC+dTnXXxRnQ1WBAnLfyeQdyFHf3oc32SdhIFTUEOQXxA
K/T5Q5smULykgSZKPuX9Kprx6BiRdglXtZYk78fEsG7Mobsb0PNAzyaN9wJ/mds4Q126Mkawdeb3
pGuMGzV6ONLjQB4dMeVrG78Wyr4Sc4LxJ+omjUACEj12DRkeOlJVu/FSCPja6LXDapDG2PlzPjIq
wblpsFejE/SoHWjFDLe/ruQHvcVpelVHgX0VaPUIdFDDZ8Q352Z4M3qxuvKyIp8Z9ojufS1pU/i0
K+VtiESktS3mDNpXZmZANELTebAzAWN8soXRr4fFCXdnyKKwt5E0kRRGjrRDUGYKAS/aMm0/e0GW
/kA/Xk2+LG1E3Wsr9j5aJo2ttSyc6VOOCg74Hh2pxMruEPZxUav4mGPSggn7YKuOgFg1YhUjX/5l
QJH+vT7ZxnaoTX6tMTLrtipk9dmbYuNd25FXQePGuD2wZn1TGPiCrFpHtOMqD6PmG8KhcYbMmGcB
SdensfFlXzYfXamR2bqq6e9fPuHnTgBaodzO7D9kPZefP8lZ7KTQGtdiW+o4YB+E8lA1bRBjbWma
/40TgDQVgsYSm1qKsJNH1XXgmn1L26kjmOCT2OysGH240XZf21arHeeZZXv56z1egqcnwMaCiGMA
jgFy5/OHmhHfq6t6cCZeih6e19rXeh6Z+yr0jk0pu9dtjhxspbs1yoyhAXt78laL1PrV5KIEjcft
sKkzMR8SFnHXxVG7e/kTnosL5MHYu2N3gXDX8vMnL2B2UUXiPaPoHiKcMKHEu6IagO7StspPgnQ4
9hcNmc3l3J+sypLlg5lwaA5QkD5/aG62bY2aHIjiOe7CVdMjVOpXSA0XKFPk0DnDLAZPbgpm8dqY
JbeREJwMxgfxpwKhrR+2U+THMHYqvCQbS7+dRyBXJko0nyPL9t5WMxq8fuCEw2+11sj7sYqtbx0C
Ks6FLPfMhUG5C6Oboh5fJHGyerbLycOakwaLJuVWxtOXpuogN2CAg0+ibV54WaeCxUsqi8cUxF5z
Cas0+J4v3NBZ5ij7xlhzGZlHrD27r0MMyd/Ps4StXIkkvbfdEAkw/EzD+z5xxw/TlAfvhzqzWx/R
webaZXAsL6zD8txfXig5mcXpWtSgTzo9/NXFbWs21kWjW5tMIigmQ8QFnCBy3qQpmkxmwal+eeue
iR0mZ+pRjhCPKPMkO1Cz29eFbKlh6jika1nCjGLswmzaqi886lxtxSQNmvZSWSFsd3KOpazLfo75
guBDMlxNQnD0LiEcHR2kmjQzQDoAkwlvmKlrcvd6HPRiq9VT8kU25Xhhtc/0WdhqZETMWZdFP1nt
pBk8FdgZGVjh1UQWDQWUPJqvqrgARKgPxXWPMwneGgMIQzu5NC3/FSTBLmS2i1+moNXyS1txkKim
tRFtRaEc+S03uvj9bM32dRMM6c7LbfE2bV0avGmu7l037d5Xc6WuqrZiqSIHhZS2QEAvdqgaGn26
EHLPHUlme0sJTE2EKf3zIzKPXhYkJc0fLa+NXaVDCFbjztTc6CoLk+lCinOm48+uICdbkkbm+afG
Wl6ucNub6CeMTYAAlKObforC7y5eBMCw/eAN0EPxZYtJCG2AojasNe248MLltlxeJwdwiT+YczAn
WxBsz7+1aVd5aNFIX4dL6ImHDGWboTf3L5+4MxsPGUuKaaQM+HP6FEdmvdFkg7m2M8d4W04mVKEQ
ma+sb8ctxg+4DeuL3LcVY2iEv+iFL3lusQEIkaryHxK+p21MZiVoO05YBc09LSmMeud1oZewu4I8
3Vo9EqooxofbbBFqrV0GWG33rTU088L5O3cABNEAlSeUZoHlnVRqUZZKPe7oV8XBol5TZ851p/ew
AFwj37a9O6EpmyHcnI7QbrMx29oyyVZdEIL7HZxoU1ZZilCX/c6thurCIj02Vk63Aug9xitgDlCb
ONkKItDNwUZ/dt002nhTtfWh1VEvFCr21nkdoRRrVNtsKg5eZng3U6V7R2W6aJpXiK/XRnIM68ba
124LiwSPcT+iqepHhqOtZrvaCtyR9wMzk52elfhQi/geESux1+3IuDe1ObqOK5xe7ZbvWujusAvK
BH2rzAOJ1gBBKFA1wXFKxofcnNW1PeCqO8kWwoswuguh4MytRGHFKoCaAtb56Cz4JLeJF0hPGQpz
PcmqX0ezabxR7O2DaJg4pQJ71GmeL7Upzj2UNJNRI1MFurQnt9LYmYClnIiTOG06pdJb0RXzNpYi
3qMWJq+n9sI49VxSQI3MwVyqVnR5T3ZjgpdQP1Y80RsEakWo6WxNfSxpd6n6GMlILEPHDlRBlO/m
SUOvLvHGu9RTD5mXDL5mV5fq2jMxWDBsNdAscZfxz8kWzPLC6cq6MtdijNV7TTrdTuur+6ZSzs7M
M3UhCJ9JBFjwxduQbgGiuCdZETZ/cSCyAs6aYSOiUdkUcN3isuB1lzDu596uY2JsSEuRmH9ar1RJ
a2dtXYv1OFjQ4aYZinunSj8ttdfoglfgVar+UrhZXuDpiaZuWXSD6EuR+z0P7jZxLwu9DN80J2uv
Y7tiehO1APxHAzGUHp+scmhs7Bs0Wub53B6qyCn+xlliTgZ+iZcKNnh5B0/PUmjjOqbzGWYPqSmK
8MzXZ3lf6KjtKSPRVkje//bybXN2rWnsIE0MVoBp/PNHJgYapqM1ctvMUXtbGGgJOoEC4hK65Rqj
3Qm/jsFrLsTPs8Ed8PYCX0UeHmTH88eWyopVagRs3lQEhzpL8ZnqJnWlvLK6cusY9lBfwqp1LLTB
gzZxtzOQPj9sC7V2pgIDgMRyNgMurCtN8oJeXpRzR4t6w1mcCnQ8mE8Wpc1myuU8EmtrMtKNo8TX
2C1hINuxdm0lo3cpuCx763TvgUrBDxAoOOnUyWoIWzbWnJqPL8E9GCl9Eicx0i2ehxUiK9X3GDFW
nDYRMKzSsjkEOTGoQnf2psCM2vdg2pOlD4eXV+HciWc2qxsmw6llePv8HdnV0BW0rxDusdS3OTDB
sjXZtG6lKC6s97lNSL7BoEiCRWVo+/xJodfEMa4N4FS0UB6llSFiFM5y11oo9dWtrV+HIhYXHnru
66HTJHnHzKoc5+SwWaUIo6DGGsTJPMi/Bgpwbd4hbWg4zebllTz3/Z4+6uT7JUC049DiUZpVwKJG
13FuFfRDYN1AR8o7Ewe7l5949svBZqB0kHxDfflETyLJaPRZgn8k0IdQwmmsLWPVNXWICiROji8/
6jHZP929RGn2LR5iFv2X58+KRRTahhoEzUWdqVfYx3twstddEkLzqTpCKJOaTUSdjBNABsGd9OZY
FJO+de0OxZokm8Goa6hKUctsitlA8bYnhZrK6EKQX3bsr5+U+5JbheTBPn0PYRNiSdmKtatNaGHU
4UPRGeoqUqpeYWqfXnX2DNGujBBSNWkCvrxQS1H0y9NpKSzMhOXVLFHgyTsp8DHpwjK0KB+mfpu1
RPeu0XtEM5tqB9NAv9Hz5M5xx+lvHOQFDUmYJU37ZZQdDfQb7SDjwZFN90t3w2s5atCEsX258KjH
a/KXL+lylhnFLs87WeLIzaBgjByjUiTNrVF1HYj5BvK7ZuDCVNQ3Y+QlV3ohH0TT2SRNNvTR2Rt3
2YyaetPh7KLpu8C1w3Xrimxb0RI2MqX7Dv0e0ErZcB1yW+xCB/nIMgqGlabhW/rymzp3XkkBKP4f
NfZPHY4npWVzmPTWMvsft5HKwfIWVn1Vy1phsN70ZAXKuHSOzmQgWPNx6SyNWhzBTvaH0KYuLZqB
pau7+JoJGJoSAeCVUZawHVsd2eHM+tDlDvIEZZtd92VpXNiiZ8IGEQPZRN4g85nHWcOTLRox5QtS
SaCq8OQCrpRXrytXfo7HPD6+vMTnysxnjzrZKLbV9Z0esMawO9IDaByxkkHp+r09QL1qvPmNY6Xa
kS4JmlpGiqSNjaFKHodi+/InORMUmObLBSkEPHqhkT07lmNrMMUHTrdua8/9nLndfWjF2tbBmXkn
uxFmcz7RhXE0DQSb0C7d/eavUWEZKtPuIqfGTHt5JU+WvMynSItTGhaF6PQ9SBR8kMzWXhfc+77d
9/NWkKBt8EOoDpkQEFIxeVtRiYS0HyfrwmIsq35yfDGc419YojmOFSf3hhfJaVQhn8aogmI/48R8
PU+ldgOeXfNlnOUXnnduwxk6YpEuvXvS3pOyqo5HHBVAyK8RNUVfwdTSQ4Kn12pQIv1bj6JgB7hE
J9k9+WpNKKdiMBU6ZnpA6LAjoqCNbv1Ya+aFKLic1NNVNPQ/H3XSHisQ4WdKxjFKSi/yYdjoG7MZ
Ls1aztWkTG3xn13gNnynk8dIN5CNO5CgTcXUPji04Va2oad+Y3v6oelTYqNhFAc9FAUa2RMgCY1W
ddyB+Gzw3Nm5XXrRwfYMImWZwnggYyB0Upc+387RqJp6XO4aPi9aGwuaMBI4xzWmqremk6uvcTBB
Jp8xCRkQuz9Eqol2ydCaF2L4uZ1Mj47mDHN+DEGXY//kXCViwDykhOFkFDDzA5nDHRfBvKFlHh80
QVb0chg5/zaWIRuNSsLF6Ry2EnZg1yP8pkp/YwmEw+xi/BJqg73rpgRdOjUXN1UeeDvE+Z2tzKCu
DSrytvHYpB8iNUQXcKlnF4B4xuh7Gf+cfh57grmoSo5ylFQDo9k6ucHYA2o8qQY3Z2pfiGRnnwfA
E2yFDmH3NI5WcWlnc9mw6eduMUxw5l2T1Qj+NLLc2pHEv/TlFT8XO+i8UTPRjyV4nmx/berLqil7
sdZFiBxNVqAVUttqJVHivvCox2bj6YnGwNIlbzNxvDrtckkspwbNUGAc6cFvdIhPq6hqxk2EUR+O
K2GDmRUTAi9tUQCZSB2zLkeRMA20rdL0GjWWIdyYqYHmYltVByxa8qNrwcV0M7DhaV1o64Fpg99b
6PAPEXbjZjiI1WRlCFPYebQqRoGAqCbr1xmszm0UFybIHHmpsXkmR7VMhg3ugq0Hzbq85CenZraw
mu6sWSDwnsdrk0b/2owi1OboZK2rrKXJn0bTQXVzu375bZ7bPky2uHqwNwLpeXINw5zyXGVFFrhW
2ey6qmzehI5W+p2ZBBQKuv43jgetFryQlyOC19Pzb5r2OLibVs3xaNBSN+PRQYQ/BF5aBYZfxsLZ
v/z9zq3s0+edxCNR6bMdAbGGAYWzUdsrsVFadKRz2x4aCyO7TglMhYxJ3b784HP5jQMFhMbdUniI
k/IssnFLyXXwL8CT0x+uXbhXOCkiYjNPwz0j8vQmZzet4lqG2yFBc/Tlx5+bzlskNkBBkYV2f5lD
J0bCjppqkzaCmeydvvgmRuw8wTM2O5rgFVr2KPsGU4IsYDeaW7dlrgKLWj82poO0xiQRBKkrcauH
FOY9lmnvL3zCc3cWUPHlzwLdOSWMGo1WG5KnMjjSkBkZ58za4C71LZ7FtB1Uhc57VrsfszB1tkKj
m+tIJ3utB5G6cGede1V0xeiLYSEGrfwkG7LT1mhHG9aXZVCftsAOV7mWWgd3DsIrp3MQcOutz5ji
IMs7jUxGX16IcwH16eNPdkoe2WoKPYYa49hY9wHl+AYTKsRuANLdv/yox6H9aUAl5V5kG+CdyVPa
AkLZumdHJaizNETmAxOiTTfoMKstuzx08FPeha7ZHM1qXmDfiPeHehEdKndG27YI7Hdk599yM3nv
UaJd2almw38YrWtriNSRwdb0oGUOUPjECTAbE41vDml7jLrZ+NxNlrue9b5dJaXklrbTcjd6fbWr
zbA4Bgx9twgiIBFV5OJoky5c2Z2JSUNmdhvTcIYLecM5nAbrB3aWuSbWcqdzLpbBKowOHCS3QPc2
iiDyerGBfcgQBitMclGbqTp5ZebT4ic2V1s3qobrOW6dVSys+XUpExR3Jb5jopZopFYdOs+DY74O
u6rYCSfBnidOpu9z6pgbu5cXRyPnItvTL3CybTSltDzlu63npPOg2yLxzxy33+D05PiArrQ3JR22
Q1S4w6ptzHafj1awHazW3Nfwth4Cy66xKvDCrW73aDgOjVwNg8pu+xiHgZf33bkt7oLmp8XPRJFY
8TzqM2AeDDN3jXUbsM5THqkdCOt0R8tIXbhgzjQRLNr4HmRtkFA4Gj9/lG3Fvdv1zC+nPE23Bngj
X0u6/LZafGslTinrCeLwzd/4flCtFuAKecppSYB2Qm5YHUMhW2YI6vV2/mEY5IMBdO5CAX92Jbms
2YC4EVJQPf96Ri4pozSepPDLOOiOdQUO23yTSnEpMzj3JI/5hElisGB2T94ZVNwawjAXyNBmmNzk
RbmZe0yLTTloFw7j2UdxT6KGA5GAquH5l5pr+meACnlnOIVDAq6zrWxIhNjT9YV0+cz2WIhC1L6M
XSSkveePyiebtmPABEQ1YXtoQ4FLmYHpFZBkSOApo+xJuzhZO/P9IGAJAbeZ2xj++vOHelYTukXl
4RUwYKJchcgmMgAZfQsDuQtLea4TCJUY8waqe5RKTkv7BtUTL5gYovSeQubeAWoag9/Z6BE2NFos
1GaEmL7VNDV8SSI8yCN3EU1wo3TNAJYU0MFbFWgyKoNol6z5PvZ2rjX3CHjSfasYijNSF+X3ymxp
UmRBgeFVib5UU315+Uydw4wDKdEZkvFgcCgnr8qozPgn2gXqU7mPYVn4ldaER4xGwqs+qMiRu6Tw
ZZMl2zqdpp0z6ukxJalYTQPcO31IWhzsBnEj4KBtpItQephll/oBZ16uQ1sbiDNFCrX3Eqef5O5u
HyeDXrJ5uzLSrqIoS1YWfZt9GmmX2B7LPjm5vZ896mRF6NwZC7sY+MMEHt2So7pKIj24EGKMMx1R
OtbWIl7A43gDz79RNmAm1tKkBXuCGGoo036nyu6NyYhmB0e8wyE80o/kt8k7rxDVAZRyfuGYnltU
CiFePXQ7HJ7N5x9B7ybPcyZ0GUalYlY2Tq5mq/2qDarZvbzNzj+JE8PIZlFpEM+fZLQCRM+CqYrK
sHxfCjnsVIe9Qi3E8DPR+0sKZq+r78X7Vn3/3t48VP8rTGXoZSwzyH9t74uWxLfyH//nH3cP6fcm
ivOHp8pkUNN//v7vLjLCQD6MdB/wCEXnIzf5dzWy5SdoiSx9I7F49bL5fzf5FfIVp0va4FyWqAYS
5A81suVHvLfleoJ8Suru/BU1slMoJMNCOpQMJsmrgD/B632+GTjec6nZWfk2zH8k1j1dUl/h4EYF
A/Wx2JQKN7AI9VBgHhE67AXeT09WjoRrgg78j6LL35Rx0Tb/+R+n7axfPsHJrYufaSo8xSeoqwBb
pxH7TbSqMbwfbqaDrQjS9du4+5I7LdB2g9bit8cP8Jf26P+dM9Ld/4PF0r+hFt+j+hPY/yfv6xcB
vusHPMzi9On+/vPXfm5w6b5ifoUMAjUWySXt1n/K7fETi3hqUWPS5lnoc39ucJMN7lAfoaJjgq1a
ipWm7NroP//j8bwwnSfhQ1yNm939Sxv8EeHx5xXy0/PBAct8EuYCiS9XCa13F2bDTYPDq69rDNSi
Pvst7bMd5I4dTTC/7rtVHMtDbODp6uRXZfq+1lBrDo23QzghONk7aCPrwUNolhijZCbS725KP9s2
it2cLQVfbl4jyIM4ao7UdlN8ov7Zet7btm98FblHaahdiv3zbHX3MMAsUEVv5rZe7NaSCAWL1wNX
DP6bKJFb00q470w7+garpfBt2fH/mvs0Kb7WuTiEHgiUMUrKI8t66xjNEU9sfJpdReMvB5mnMPkL
hbxOOm30Z/BH6yR0krXOqTK8yYW7nW28tsamLmy+a6p652Vg+sDruVVar1CGuR6G9iOQiNeg3vZ1
9E3i3qsVOtYAunw/B7PfJp+C6EeH4dtcuJ9oIJorOcYfY+N1Lexqw7DtwQ5axJvLe2WZ3+wEJ0/y
3LeGPm+mFtuesknu0tw1bxRT/KvRnl7jGq5tIAmgTIuGAsJ27RcUEvFFaUtjM5nDh7yyb2cpcMt0
7OqTnHCtHvOk37W5Ul/6JF71JuKCaasUGr1x2SDMBKVgFYQOdpqja24SlGZ2pgScgL1x476ZB6O+
RbaKv2g0d3k6NFdWYm3jGu/Ubi7L71MQV/e5Zsb3Tjkne6PUj9mQyXXZT/2mV8H2fzYE/TsGlwXA
/69v0KtSfXsonoWV5Rd+RhThvQKFzSwFY0SIMJim/TOiCOsVZe4ifeAi47k4r/0ZUcQrKC+LuhAo
JtqtS3vw94hieq8op1AdJbFjQrFMXv+CgCeTee7EPyMKjnP0qx+fT8yjHj1l2fRj7NFeQIoLqKax
t828OyZzaSYbq4bytG+Z6uNjgZXqwWpSrMc1mTNU1ia1apTVXgM4GphDiw/Ei/owxO741qzbz6R8
a8E4/Lbo4+ley6W4MzXlFUuzcthBBsE+Zdbn42gaNjZfVfuGqSoOBHbuNFdiMDxE9KFuJhtTY/q1
9SqRiyuMb1o6nanIOVnEbjw+HV01N53udC3BxSniwIdfH6TfMzuzy4fAbazGXYvG8nA0CyF5+7Ee
QUaexsDkZLVJ7ih3XVrhOMIssxqEzvWi8pEgk9cD/NT6ulrshOdqSnBCSIzaF4FtIrmr8hwbpzC0
bzM1DAe3LEz8BDyMYQ2GdDfwYhWzjlHE3aZIY/qTqwqqu3MbN2WEZ9WIFOKOjrZjvQuIXEj2J7pL
2hJM8aFpR+yohjk29Nqfo6wd8KmSwNaVqLw78B+Bjoc162QhyJxE9bWd5j3IaS3/XOfjKI9QFIvb
uh7RGg+buX89NkO6SqZ2uHf13IB0gKFld5t5Ff8u1GVobXbh2Q+iCxXfIR7r7E4HLZhfObPWiYBV
MqNq3sRh140ZIiRlkMhtg4okCl9oIn3sjDpyrp3OyHWMy3R9wtShcwxtncRG3awjLbI/MhkAEY8G
hwsZGPEGe6XNdSius8VvHYtWr1d4VjdAXrROTxHpxkU+w8RWmSPoqwxNnmYAarSuUj1tVmNSCu1z
CtdkXolWd5HhjAPEAobGSbxtG3Y2dihdhY1uBPkAnYvJQMoa4QttNaSL1XIV29jAjtr8tTUTTE3H
cTawlUP56fM42HG4gX0f6+9NRUYIyMgKIPb24UNmzdPsT71n498Qpx7md0mUvu/CAQaT7U5o1mXg
TvSVbsgO81k9cU0uorLDU30ceEkITEHoqzKM3BwhXjNdL2bf0mwv842+bjBZiPL4EAyu9QPscs5w
ZQrcaxQuS/qUZYmaplVWKRrZmiWPGn0k3GFr6e0zkc0JrJZhfpfPUsOeKrRCvElGy7tJWR+ceeYM
GSslYubJMzxbPyvn6U7ZXLKreEi731zA8Vg1KUt+i2RDSxKqlP5Jze10LyoALiscvMtihbRpetcV
aPIw7plszbfqMk+PZtHr5U1H48Lb2eUy1GujoCiuQ/Lv1q+1sv7eBVMdbHoLfZBVW+uxthY5yNS9
DajixurD5pC4bnZtaATErVZ1VrIuTatHvj2dev0Ie6RF11oV9bIqTlVuZ1pB5sayAh2X+x75snXh
eFq+bjCmBg2af9CUPVebWdL+9efUy+/01ovXTudat45eNCn24zOMlKIAhZfEjh6hqhoBamOc2cm3
cyWhR4xSVB+kIsPoPDRTtmg2jp9ilafv0JKNfVuNwtgz+ZQ5bIR+RLqSf0hu6SljiKAWsUJbj4y1
AQtt3Jgd+oVqZweMTLdzwAh7K8yjOSJDDn3WV3nruLTRkRXWe2mFm/+ui/l/W5X7exb/4iX9htlF
rH2N4getabpnlzXFJ6PTP25s6b1yuBNpwgGyhrjpUsT9LHL5CX8XNP8iyX1S5HJjw7iBKrxAwn+6
qP6zBjBfUfeCkF/IvY/jvL9yYy/Oqk9v7D993/jATztVnjlVSVVoyb5E9nYXOF6/KrQYzy/YKl+Q
KQn80QQ4Y2tDvtfL2NiZXA8brhQE/83MrA4YMM5+6rrxg+wVht/6GH6wrdK+CufsUzI0X0Zo+FhE
S5yxivzOUXThbFfl/oiEvm9HOfP1oKpWs6thyhEl2S5LvaVlJt9FYmRWWnqjvSsbBNyCbjhCrEk/
QJ23Pqm8sMp1P8WdD/zOuqmL7EsQ0qd1Z4ZMsNOCrWUugqjCfm/YD2aWIxTBTHcVxQ2WY7W1Ksyh
WRtNg0G9INAUQTTtyyoY0YeZar/MCz7lxN/e2402fLVRBX6PBrKh+b0RhsdhcpwvIRnDVZjOclOB
SISOBT9qaqb82GYlRXohMlKWNCi/C/Qs94kjwj1qm+q6mgrUB80g2KrZCe8Cw5AfoHY6PiqkkEfT
VF1pzG/3RRiLt3U5iU3jmPM2y9LuKjKQrzPkRAnGyA0Xh4CbbFF1XDmy8N6TfMDSCNoaQj/O2z4s
h/B2CFGmLQyrPwR2gPHFUHVfUd0YXT9hVJzR8CUvMHU1XCEFVl6Vue5sbK8RO8sqiOAtpOSbviqq
m0lzijfoUhb7IEZSzc/SVt9GTtrthCqLG6t1IHsnenLruKr/2MVo7pVaIBHEjrzX05hpxyIs+3uG
ytkV2p848UW1Wud5nr2eqzK99cYaCyzHKo+wBgvkNoze8fM2IGMIscREHju66SpqrjbpAWU6UECQ
rFpY7WbGcHQ2qMPqWdukUTLppFR64/dxu3JHQbUSgLby3OnD0IvktzBS1Y0d92/dvMKsEe9xTLBj
97VUAQbwSYulXMvrEmaMd8HUfLfzAGSAFRUrGZm/q+b+j7VY/h3rm58RkGHLvy5y3j8U4Zmoye/8
3jnxXjH0gHOI4hi8UuBTf0RNeiqwM+itU2EselP85J+tQeMV0z6dPwvAcBnk/lHn0DlB4QtSNG1G
xlhL3fQX6hxUwf5F1FwayE/6+0MQWnTbYlzRzPFTH3do2IRtvWtVYOzSMCIdtZiiI7KL8e7shn6l
j4VfFgh5d2GsdnybblUxdzhmmhjW0KZJ0oD5YPBTfInz0gB8pM9XNTL9DyoM+kOsBfnWsOd2M9JM
8tG4dPajhZQAGSZSxm1jlX6S2tTi8dc6k5hlhmZ1S7DoMz/18Pr2humGGJevKFLibVWnZu1L5Qy/
TUOrX3VFoq+A+OpXRe2VK9X1tGroSl1VTm9t3LpSW+46E1+n3HIhQpUJJ9PWDX8YXeetl1qNT4bq
fKhjs1vlpV2tRKxj+TbM5broBu4LIwAt6+WY/BTzSCfJxmShrz5qide+LyMr8COznj7E3jj5cxxN
30FkdFtPSUyk3GJYwcRyVmYjcj9PE9x4y8JG17n6oelG62s9bQr8xvk4TicNv5Q9fats4056uuqY
5OFnmcR3YTa5vgzcDhskGXcrU4XvMgtN0kgUN8PcITU81ka+J/HO9pqpxpXXzvh2tVX+JUtC+c6F
6LhzymG+sc2pX2utgjsRN8M2laW2dd2+uZq8eF845id3TKONgbDHCnB1Q5mG7rUXWNl2siyM8mZU
hHyUfeQWfRJ3ZwzjXVQnO+gGys/LFMNKS93AM8KWWoXRKgt6bZ+F4zFnvXdCUl2FoX43u+PGGZLg
MEmEPA0E7PzJbXM/rGB61r3U/MIdw32dm29zR3R+Hg/q2LVF+tZRLbUSBDe+YuZ9aUSLwU7Viatw
pMOMpqu1Rxio+tDLoXrf9zlk0rCT13VKgeFnAil3Y66p2oYRczMojx+6rul2cgaoblFa773czD7+
d+WZ53vQ/74BksHFvw6Qx4eqjR6yMzGSX/sZI139FQ0YzC8WrMGC63qaWSLIA5idRhHKiY9don/G
SP3VwlSlrcwo5hGz+WeMxOcFCD6IhSVneKT4/6UYuUwn/uwF/dFdPhUmaBAET/u61nZM9OqVaKqU
TmN6RefiUFT4WlVj9Llg20Ds+zwyf/G7fDjWY3Wwe7ooQZrXq06Unw0jvG7y8bNThp8m/Ny69Mo1
v0QoDO+S7q2pZE06lv8I8vlOM6dP0TzctUZSrHpvBlrUFL7VgrQNmxiDbRHdlkF4GLXML1USbb3W
u+2GhjxKpjvE+zGglAX9gKnZDtr0YEWUvwV8+1Q5RyQdfMBBJKrZDy+x/bCMj0E/fclaY18xFfdn
485s0HgQtIpWjguBgENGlvKuUP270FCfosb5OrbW50mPqfsi8mdAp7FpfgRKtO8UqlGt+1tW05cW
U4JByCh3lIyvEzdbNzjElxVOIYRiv3EdSlPwqmYyrEtqkzIz7sJwwNzNVt8bMbzLkD69YbGKCOko
zXtrokm4Bq+lr8q8vJk8nClR1ulQ5MU5y4yc7VT3t7oRVQR4A13iOPxWIbHrcwmtI8vY1VWMnING
nj/PWPnW+JdhkCP4N+DCvrMJGis7G1DlcNq37lxip+vcelpqHJxU7DRdRvepN6+82PsMpGuA0IXt
r1S3Ray7m7FC8n3WpnQzTVO7L512H6JHtxr19k7O7bAFdQxArApLsavl3OziLh6Pkd3G+7pJd3qf
42jodf1r1Iztb6MLsy4RXwGpuHvir7YJR6HtPfTj1nGPax+IcK9R0HfNNs4RsAJ8OdXFJpEZnliI
cu6t1KUuaVPnR5SWmz6ZvJ8g0P+vU70Xkzz/IVIP8fNW9h8Znk0gMkHAgLRAwYHx7x/Ri5/AxDFx
P1mkihdLiT8yPNOhLl70YKh9wYlhNPRH9DJtotcigAB0E+kjiB9/KcNbRmB/Bi+59MvhdSwTOApt
+P1L2fwk0bM1W7A10IZ3IrdDezD/UeZJ/EBjVR5BwGRrkXT1Kk1GnNADLltkAJytGSkAdFPQ++AF
rMOT+H9mGvzIeDv9SObjVJwuArDNE2yJXRWDhl3kf7F3Jr11I+uW/SuFGhcT7JspydNIshpLsmV5
QrglGcG+C5K//i06b74rHask+AI1KOABOUrbCjFIBiO+b++12TE260hnTozBedCNw7wr6nEK0zlP
vmh2O3GIGaYyWpuiDXmB4UnribgUzph9dhbLvmFb99XNgyVObGXdJaAhyCBqlP3RKBc90lJbexxl
4C3hqMxoZWPGYpRfG2szf+qkDf1tDhrvo5myle29STtAtcixBeZU5EPhuhqq2TQJ4pwy1t2yOkSp
J0JFvStzCpoVrfZwnOw2HLNKDlEHt/tH4TeDHRq6TcfOdNXyE3Fu6oSV3OI6pmBxPy/dQCKDplM4
f31Wt/Cy3260BbwVqRkDcHx4fqP9YcVWBWqLqvi4M2hTmlz1AlwnVPTkBi25nMrvRmMcpmKihfm5
Kv2Dl922kwTxke5r7y7p9jCx8mYJKYXjox+B5lEU5n/nfR8lMkdLBcjP9o82Lq7Xf/3n1Zu/H9ON
EwOaefumn8JnYc8OdSr6LrZlSrXQHWDcyrw6vD7KS3OECT2gUcTZi+Cg53NkeGzNS5RWMfYtmxQb
7mmVvB/Ld4VXfqZlQ0G4zevo9UHN5/sHrg2oiMXXhp6Vg7fqFK6RWl0vGncgoxKnxq6xS/0dWTcD
X5tcn784prA4LdiEawVGWr+3S6KWwk7o2bemLst3Tr7U7woA3jejreNTLbNMe6cLUzyI1pAfsgXE
Q9vBcZrdBcGP8FP7rUeLXtzzR4sLYHlDR+QjKKcv93zaWFlW+Ieyi4H5zDif1BA5csrIP8INZcIx
23ejRez7lJD+ro8FgnKLF1CHWlYb/nzm9JmKHC0rdrNbt+FgNv0RsqSMS+WQ3ll0547bvy+LYYrK
tsaYaTrepVFr6lrRCjxgRrsd1qW6BsEMrdbho/36HWLtfn59OD4AM0DHQo8Ap2i7/qdr5KQRczfi
qRMTqE2z687a3J+i1LR/YhciRpeog9dH3B60Z0sgI2JvB5AHd93z9ZMlsJAaXYuSEZuuu19aQZmO
RSqWGoUr8pVeH+zUHovIiKYoGiMqrT574lOlZi1ha/Y2AgJHd2HYOyBp9dyLoD7RjSrxArULNPv6
hh2fL+04n3++/gv8WtFPLpdvGewHUgXgUpyuTSPdPKIk0jZO3SA9FHVpn+NpSs4Kb02ipHdI2F1M
kuurzgvHtgUzZrWsNFiSon7spoiDpHcGrwk/lDfsA2u4Xye57GxKcpFG/Q5fEfhLoKhZaJUl21w/
U/w014qDvu2jtNCd+3J+b/tigkBiEAxXSTSiruPs1BSkt73Q/PspG6tDgVNh5wnqpitnwJ0zZ0sZ
DoNffzBysgZm1o5MOYTmasI9m6mRfsyzdjw36oYAX49bN4Pa/ZuT//9gv/X/W4fidQletDTd2D89
OW5//1/6AfsvjoSb34Pv7L9KZH93IyxkRwQn0YoAIAVzbJOu/nNmdP4Cfs0iTFUN4R08kv/edaE6
wPVqk7qBe8vDb2v/ya7rdMkHU8+4WNJxIpvo67Y94dMVpQ7syeiTnLz2ae3oKgYKG6EuZD0S41CM
dx1m7Pea7Ix3QWMnXxVfJfxattF9nXGZ4I7uevPolXbzQRizaqNB84cvteM2n3rcp2PYjpiMdq0Y
YEd7U55V+43x/JaB++RzyVUgg2DVZ75gwRHo9PwqugZ1ld5pxE8aSxl1eeeGWi/gFhGNwpuY7vqS
HrMYH19fLl4aFukHy/FmqGPb+nzYYG4c2g6BES3pEio7ibk0SvvlNfi482aaLlXn9m8syFu988kK
9etSn45pPh9znpVmNcM2pj6fGUnjhIlKRNi25hsCcHP7SacjMZsbdxPJHNq55yPpXe7lGhT2KGfb
zgevhhbMyU5uNddq0u6HJbAvymxh31qPrSCfnkLkvAI02s156l5oWu0c8TDSOJ+kiUykobtch1BF
5ZlRm8YXnYa+EwJGGccwKYL6prF6Wgv0IeSbfL9flJOTqzHY0dBewve41VueX40xVphMa7Fuxbi0
iGfhITbRM+XFxAYZ847yJJah1l8aEu3XQrNDKI/rp4A2cn5QyikuVjUZl0lSrWrfGePMapu2048M
lx/cpsUVaqd5GqTGYrRhohkF8pkQahiXCFXF+GJLU54NsklIBRwLpsNv6pmY3W2W1DZfQarWTd03
hHaF8CQsfk1tv81yvs03Ivu0pe+/3QalqXYH0wADFercVA+txioIa89K+8ciag71JJsF9Tkk8pp6
xjzObeyPtRYb6zr/tOcmVTjUqaYj9bPZTa5DYP2UTb5qoSoNNHiDqWnwlczEbqPGmpI5hrlki3d9
1s388HKuBsAl3cyxDLvZEoLIo7gzpJDwdvgiM+7rQvUylqaRijuqBudtKuadMCpzOleVSCLDXWeH
gCrThDGL8uWhckB+kMFmlnw50/G2wG97KxrbuUdkmC2XmeG1/Y2eBpRfhqQob9mH4aSfkcHR1u/V
+t1Zy3LdqVnkfth4wTxfzdS20tBRWt7uqBovtzVt/xQ3+BLwXPf4oQ4uKT1OWNiik9Ey2KUX+oPj
gb0YOzDbPvSns9GhARoSNin7UOo0B/t8Xsx9X+Hfx96qljDvp3qTS3qOjJTmqHszgetl6nlZHvhX
PCFF0m0g8KGkY8gZrb/j3JbOUQ+58WeWzAFAK3uyftS544CCFabF9lNO4xdEqepjY9TKjsacG12k
benTNKtpXs7s4gW4AyuI52kiS7Hkrs0RO4ti2SUY5hK0nnq+NYFdFJWcmD/12/o85S0YXXdbtd1t
/Va/lvJqW9Xr3mSB97e1PtlW/X5b/6F4DXf/B/MOh5+244gaaJuPpnF3M1wBI3QDREKUsGbNj91e
p4ltuTK4z0WJwPT1JfeUoQY/wdu0dqRrcYDkjd62yE+2wAoBucq8lF+CCNXKKr/7gg5B6XNarcf8
3Tx2fJRM82cz0nlGGhevVBRtpwuQYE63y7ocW6Tkr/9SJ8eOX78TzTE+ohxn+Z6erJT/nhiycrli
89fF+5LmpvNrTsjuZX6KQctYYbZpW7YJ/PU7/M/e639jLXhyO35ThR++rF/+F56OvHm6Afv1j/69
A4N09k/9inPhP51N9lJbbCobqV8xS892YMZfG2aTnBg2X7hUn0Sw09lkq8QZgb4mfU9Sd/9kB/Yr
ieHph4mqm0egLQSxTWL6S5f+9IGu+sH1kgZqWA//cT+NmlddTZvggPNlQgfqXEusqojSJjjrkS6m
iv/luU53xBTEIdfIWgvOuTSty34y5YXTBtqyNxSaQmgVax+O8yyue8Rf+y6r0o7lkU8OQry1BFc/
a9p1r/fyLCm0mfWvyh1xqHoBfrBxjfQ4ECwwhF5Fn7RYVpLF/+ehHZaz7zhLNsnv/73ZdNadCI63
v/734+puSiTQNluJiaWETvw/j6tt/7WB7X7RsnTaRh7vxT8HhgDfA52bgGhIffvn7ID/ERw7f0Ex
RJlhs83/9c/+5HE9rUA4GCg3GAhdMKJ5IGE/X36rVXi00E1zRx5zk5zj9M0vMtEbyZHkSSv4jHiQ
wE+zSiEDv7H0n+x8UVI7CGgcso8QTm+q6pOhwQnmErUguv5cxFollntlT300TnpWvTHW6WVSY7FR
laFeRsFAw4+ZfvpSTmVvOJJdwpZEo/Z9b32nozvv1yJ1H9BONldZKtQbxr8XxwS/aeK3oxd4WvNz
NDnPdektsW8vVujBi/ihDVn6oDVSu5Jtc4vcyH5jzO12PVl8NpQz9RbwPVQz6V+e+nEhEXo66uol
tskHkhtz1LqWC4BqkOJzcVd21PmePOc3f//spxarl0bktGtsId6o6c2Tu6iWfu2KrF5iR7XywtJb
ceF6q7nXW0t9xBQzHv54vK2oufl3tmjmU4Qx7tQeqVK7UA1ML7JJRv6UZVedm27pS2/m571wD0F5
bhgZTD5QgU7KZV2/QT1n4OW6bDGrzcu1oRXIyUctdCvnaPnZ3euXd1qO5gYSTBhsZiekNiBHnj+o
2E9Sv1jkEuem+6EHv3zurEv5xhy+NAiqV+oDIK9xAp/cM5O0G9vt0VmviYHUrlc1LtS19v2z1y/m
99nzeCZwaFH4oJJ76nlvZdMS/GYscaoQLh/Q4E/5teXWZrofNUD5OyACGQcxQZfaif9sbJbVrX+P
C97CyUgZ+/lEmqUoKxDmazxNixZNaTN8MLJJ3yc9roE0r9bztWKi31hnTmd2GzWgdwankpIntevn
o65yTTysjCRxwfcoY9tNSFPNfCNd969f3m8DsZKxgBKEs+XF+Ke40kFzuzrznBWQLdYslWXVe7PU
2zfoDy+NAkAPQ8oWuKOfkgQ8X1MF2cM6+3Fj+SxFgHvDSSG8R69fzemD4sEiR4mBZoI3ehvo+bRN
rdukok7W2Bld+d1mTd2B4iivdbccLyq+JBHdhSF942adOrN5KrYGJbWmrYig/wbP9ccEJ4OQEzrI
Q4Po26cC288H17SOvcYpXgS7pBkPuvXWY/Lb9YIx5f6BZiCac3tHnl+vPS69psl+oWVmIYeV1sYJ
BXnf+BWqMaLk8ykeFmO4eX2aT7+49INMAwgFoIsts+70rIXEdVJISkjw8bvF3dmdtSYj0T1LO0dF
VWv5n/bWGA+7AKxY+PaAB7Zz1pOzXVl3Sm8TkhzTjuywwq3rYxJI8car8NtVIfMmOhgXFvwZBjqZ
TFVl/jympY+GQznnM9K9j6W/BDeqc5LbP5xAhtqwEywsOvulUziB1tm1mlfQMFYW9Lu1C+Y09DIF
dDkf+FK88Xz+9vYxGrtCnbYbezQUm8+nb4QbPeQ0FOPe0+VZN/gJ/qO5eyMM96Xpg0rAHDqbje20
1trkInO0lXQ0Ti3eN0Iy6m82MII+LCg+xH8+f7w9CA+o8ALUOLlVmJsosRauF096Uuxa1eeXFMfz
83Walzee9Rcnb7O3c4aHd3GKwwKzsAp3ZfLMVDQXdJeI/PHK/k8XyO0W8T7hCmBDjp7i+S0ygVSq
UcB1Lb2pvp+qRpyXqajeuEWneyzvZJSTcrhb0pSyHB670jW1C+puy81ijVm8ZiAdJO3ND6/fplPb
PD2K7bI4ddKYADB0ShntNDuZWLqATbrY1GD95HcKFdGFzBcgQML9JY3frH+9ft5Z2hhT2YL3b46I
GqWz19NJvkGw+G3F3H4jtmC/uCAgZk/2RZlsPG8peXK8fiKn1jC6d4h98b3x+kedPn7XVWd+fH0a
TtoBf88CebTbYYueylZneLp8kQux1nMJxGomzifUlbMegkIrD4U3ah9Tq75NsVVcDljMjq8P/OIr
ifeOfTmlLb4VzwfOOhxmWumQAtdO1tFoCtx+40TUea57bxwYTkpd/7rGfw91skT7RBLmauUax0yh
DcuMW3PMJdo9pwkNqzz6vb7etblm7msMb2/c1BffUVoSJHKhQ0eU9Pw6a1wStD+4qR2xzgcVrNZh
6Ul2+09m879HOa3mtSkZK2oCKrZa03xhj0gTq8BvIqexuzf2MS9e0LZksyJQazrNoShWpbVsmrhx
ZjAdKs+rP3v1+NYZ4cXn0nU4InBi35rrz6dNo27spIJpm3GinwfW6sHvUenDHHj2l9pwqnOO8s7B
b0HbvD6VL49MJDtIdNaIUz0G6HMdXzEjF0oaC6GbUAtcrIN77HLZOSQkci3cnLDsbpLfXh/6pall
t8v+kFcCgMPJx3DNdfov2sTQVg4tAAPTeW4SXPf6KC+9eU9HOZnaxeuVTuaPh0LMEHsKa3bUGj06
pDkY3yBavnVBJ5+OoQxKz6cHElfehNeyBRDaD+Nb9fWXPh20M4mE4WRJjX378ydbMK/S+7oxuSCk
mkFsYOCM+oDNmEHzVoSrX78VivLiDD4Z8OQTr1udjsDU9Ag4K4pvFd4iXFZF/rFXo/UfvG1UrlBj
b3nW4LmeX1uL4GicAz6LU0e4iddNIF3VPLzxiX/pgiik0LZHqkMu+/bnT2YQuCdxxQ7vtLQD/He6
kVyY+DHQrfnZ7s+fPp/wHgrVADwpUj8fCgxUmjW1wAde+U2Yl1r93aNXdRyTbHj/+lAvPX1UygOS
WtjL/vZc0B5bO84DXgywCaBG0zY7OpvyjfXi5VGQSZATgWloK/w/nTs/kJgzu5QuEo3tPcnvzbul
VuPZf3It/x7lZHu0yJ4jjMYdWjrBKp9O2i636vI/GgXNFJVE6DLO6XOQEJc3w9sl2GD1QmKXzdCQ
In/jEXhpxkipcdG6sVHmPPx8xuSUkI9IRCiKKd8OAzMtWduttwoz2+/6tEzI2k29la8uuqgtNeZk
lN50xlGoxogDIYIm7Gb63zhTnW7vJEkavPGe/j4abwWb/k0OvBUsTtag1bHlKLes7BZ9hRllHZ1y
fIuuVbzTa6ev3tjS/D6F29VtBjfiDQEDnTwOhpljX9IJOdO60tizlerCMfXfSqx+4aIw0W3bUTQq
W+38+Y3q/REBCxXHuB7aYglbr7E67OfphHYDhI/84+cC1pFFiYI62pY2dTKHU9mypaD5Hte57nyn
trXYdHdm9VYl5tfv/fzRcK0tNJGOAKRw/nt+XQ3i8KWBNR2v0yLV1wR/f+vtDCAGy5kMlgF7LxQP
Sz7YADqwWUyWwhxcmgjXhJlwluAswJ/cUu82833tF1tesSF12rmJHwgS/GyjKvcJ1gZzl/TTWkTT
BJP88Pqa8Pvt2USVusdGgQ/fb2fntEPyNHQW54WRdxZ5sTOlmGLsNt/PsqpvXx/t9CtLyogHcJ76
wyYiptfzfNK4YyvnHtSEFd3+EsmFJh/HNquL2NBW/HRdYtlN+PqYp1fImFvmGEIMSLCUkbY/f/Jd
Gvs0r4vKDlAaroF/0SjLQkfhg3aO5ViVb3VQTt8qWvRbMxM3PYUcykcnS7kTACIJpEqo5WQehQhA
Oo+dO70VOvH7TG6ir02jxDzSqT0ZRvPJe6phVcRa4bWCVKvG+7GUwgxTJ2k+O3I0VPz6PP5+YVDA
tv/4xlOTONXgUgSGtoyfnBdZdUdCmsVZo/o3AeI01LghT98sjnP8eBsvBJ1ApvF0xehUX9EAqndk
YlbyS6G7Wnv0fDYvt/mWH79PW31GTbQk4yfM/CrORlNeF13pX6eTRTC9lq1WHnpLAGc/rbPhrgVf
+QWNjJYjC8W+yGpYf1plivTIuMcsbh/JN0r80BaJZfFUBsmVUbIzd4GS3rDRLTAaUHn5mK3tsEMs
JO4I+ehvNTNoK0xZeDEuhL42zYVy0GDP7K2y4zLO9OikYSxXldc5qKbcvLx3hlEdrCS3z3Qg43KX
E/wL6ivo0LW2y5VmthBONZK2/XHVQ2zixvdStIjsjF58Npagv2h6r7ghnYDPqlZ32b015uWekLYx
TvhN8O2ixLKd5aucMfaHsNiHOywGNWkF00Ja7gwgOiE/TvNmIg5tARY59VMSlqRy051O0HIfNusE
IAWrhKJcZ69HVxG/3A5aiZtpi9LItA3Z5gzrVdnXYuc5YxdpOOoAuXetboWcfrACT2O9x4sqDfQ8
WOdCC1k9dKa+8EO8xv3lkpaWiAJZ6Y9eMs0fhU1FBBWUE0mn10PVCPy5WpZZP2xzMieoN0BmwmzM
yYeETYMdGri0yNjvfhwaT0vRAznbTFVp6l1lQoFyQ/+0llGZUoncJ26JgN/PM8d7sAjscMI6aPWP
qrY9CGrEu4a1ZgRl3PhG/YU4NVTJEgjiT8x31QXqr3S814yiRm7ToXutaXKRtkEsj4tRGjN1Njbq
BwybzLghdqyHf9CZ7rW3GEFyzo/tKU6u0qZgMLsmUO9ioTNGDkphXLbWaE47NPbNMUkLuyOcfiCE
3arRVpplYrgXKUlhEwrmbGquWxYd5+CVTq5/n8Yyb/YEVnsP0gIC25nDmu9GPy0fzFncGtlC/Hw9
9p/MxYTzAmHCw6Jbi8bapQPLbTRPdfBtNQZ5s8ARR4NRZEaEcE1eKvK35xCZtQ0yuBiW912PHJTV
rHFVTNETcVlb5SlCrkqVpHEP+bKkR5wGykEOJ9zWqScSWo2sDltpL82ZTYB8ua/yoLhKa2yCxHvC
d4pU2zdXQ89gkcJZ7oRt7edFLFxzkFHNd3e5FE0OOeu25hhDrWVOEzl/sMbZ4D1S5EZEosD3FZVl
u2S3fCBHolpNRWyHF4hG3Lpo43izFVJPEOAgkKf6OmiFVl6lQ6/h0WY6zCGanbQf43Xw0ZUG0pN2
iNS9/9gqv/Ujjzzw9HOly8o6elAu8FCIVMMJ4A/9tYakbpMX9qoPQjtd9IxuJ8kvELly2iWTB8oq
Dmqv9kPNGyZ+MBK5ZO/5vfB2rg/dMEZfhQwul22ARB291d7mXR1j8s5Fva8Wv7nxJ96kfTYX600a
rH4VJyQr0GKaF45aVpu638uk6y3SMZGkxagMLWNfZgPKFr9VmMSIlM6rnYWFool9XTP9XdbL9aOW
ak4dahYQaph9IsXeXszZdd4I8E5+VzWIN3Xz2pkTYs9HUvuWuDZ62w07lEXvMmMlptFXSp6Nsnfn
iyZYgk9px9cPzLW5wt1fsG6zn0kL/FqVUEEM+WL9qgTRgVFT+dPjtJrSO9jCoL+i1X36xcWJQipj
nep0WjMkDlD9c8Hva8jswe20Fslnq5S2o7uv5XtcZvNBIVvMIj1HqxwOc+2WYbfq7UD+cbsQDrxO
VQTioBnx4OIX3jV6jxemSa3SnHfV4M8izl10sWeeMpR7ybedGi3PQGmcE8vZ+0cDu3ARB4M24lkI
PBzpNhmqD1naBvlhsPJ5xTaTCDdcq2n5qSORyM4mYI7zfspS9x10Nb5Wk9NAcLT82bgx22bJI6Nb
+4wFNvN+joYMrtg1WfYxy0fn0XWBzJ1bQ7fS6ppFII52g9AyGuuKJaQWtvGjUfkEi7l0mkfTY+8Z
jcECVTupmtwH/mQMD2sw+Iht81U2x4GvxntkribfhhoOQdStBZxhJ/GCBKhV4pOEYNffNVkD8S8N
RUa1aIfeCtMWCOPBgA7TE3Ljud94vgbsX3yCjZ2xwh8IG2sBgoa3rQcrNtiFOGTEnbzPaiGcfdZq
pR61qp6/17Vg+fHdpc/iEW/usAf8kom4SmflRU1JEGhIbyhYIt2E/Bb6tmAr2vMgfLb4iQDJSJpS
Ecowa9iRI6U96p1tfVYFwTjxVJbWJ2GXErDY0Et5MGgrH3vH66zQaOftYSqxKoV6YwbvDEeghM6b
LvnRavYsQ89RtRcGpFG0ZBTiaN5Lahwm7Jd8vPaNwoVkURN3v6No19c7m6AeH1eMNftRleH+jXvM
xR+GfC10yN8WAQCAMttx79hq/romrNNXrpmNH5JV5jAnZKY+294KNHwodDO0800bPVRp+UMbWRZh
OQxZ8L521SoiP9eqNDSWviQ/shxUjc19zvyw1jM+bZPWcgODMoAEtkzS0w71kpS4ByvRQmGH9FXv
RybbiRq5cInKSBs9FHOhr9iqHfebA7XGumg9YiXCptrIn5Xlr8CR9CWzI6kKv454u/I8KmYA9eDI
WGKjYrIysKpeagmk/0Z9lU2JBDdBcSFg95CnAQeJwFmO3VLr+7qrSUfyAtWNn8yERf5sauQWs9wr
x/ySkJdl7Fbb7OVVXa206Ymrypplh/ZbVVAhCqt9v7bOKkdMkXUmvnpmntffh1lzEyqPcDaKA99A
3+o/5H5vVetnTN8q0eNpqWva/QiklZnsJ2dDp+ySuVMNJ3ninai2SHNLdOrHEtiQkxpY/A4GsXvu
z9rVXN75YZ2n/HteZKb85CHh3iypY8k66bEn8QhsnBVwU4K3qn1TusuyL6q8S2JnkD3RFmk5NNeJ
WYhzC1WMu63wEO2S3i5+sFwP6Y6AyQZKS5atyMZLqlBYUNvaDLtcZT96kSZABMy5vdNLVEx721md
Q0Wjodhn9DfzcCDA1Il5ic3Lkq4O39SJmxparHtpVDXsgy7Bv0IWXMq0e7T52dqOOBHtYLXDpA5a
OQx17HfsScNydKS/S8pZvS/EYLsXs5LaJyBUvAt26hl1XJDhpnaqRBwd7FvhzB3tpBS0ilWKETV9
KRbia8jA2IP0S8/1tCWMbqybef3QdVMGzdq3G2J1aq3D6lB7+ZcJFeCKiXTg47cSLB/sJTfCitRI
cTRS6+LfzcVQtREzCO8lG2eZ7NM5G7PIMoGsQAeoDLHzzSm4TdulvTIbVzgXWq5NF+hl3Dmk5Zg9
LtKyHoWo6uweDJlsD5AUxHU296xaXZsP592iFKmTAZDsnRYUJBOVVGkevWI2y8ikXJHiezBqwXz7
RBjoduffVNDufhqyXDzcAP2ohxMOTHbOFp7e2BbefFt4TfWVVdG8LytjwY9pJh1JwJYQXojewqXf
uhIvU1UDJF/0FfahlOb4fdH6WucE41PdTJqlOS5YiJIdCjiYEDWffXifnS7ggw/TzbyRBEKnNpIf
wnQHji6Ny869XVb5Yyb7RO1q0Ffv9AlvZjRqJh9mokRBkwFv6M6rKmNXOPWW1+yhKrLZlpSLYssQ
lgDpYzU2iKu1VaSSLwk7Sa8RQL+spueZqZaaB7n6ZtipHYl0+elZtTwfoCzB2FLr+9Ecb8pOl3Gh
j82lT+uMrU3f+SnEwISwr4z3/L5Rc/4Txpc5nmUuCSm+N7Z7l5SWjrXIN0ibH4AxLJT9yRL0tL0g
PIiNcbuWX8diah+EZt/NnH8yDNRsikKCb30vbGfDOuAKqGB69muMnaf1cRKagG/G1NVjtuEcYabc
RUIskttS+TpGHqy673xC+lbhZ7FaZuPe1sHhrLJrom5Y/Es/80BQkg/wMaDveBHoxLH2XoVpfdSV
dt/klfZY2rK6g3um7XOiJ+87U03vJ5/gojAJ8s8VHjLOnisWlnAWHFq320XO2uqvANcM55AnZRam
PD0PkEbVXQmuM0rMdbqynbKIqrZjL6Vhf3Cd8n6dq6MxNiUSlWF9Z04uKbUk8wxhBuozAmo5Rux4
NjObsB/ytsjhJ5fiE9y6eacNMohs1VaRk8z+JX6MnIwa3iknJMjSiGq53PUe30KMk/a5WvLhLKNw
Hc6D/g4T+4VX2YcBAnSIKnWARm/XfAap8AUujnSpDAztfW4+6Jysj149SwJsZ/NxRYtO4a8QH6sK
u2joprp3vWbrtO9m/2JekurDRn7jd8fHjq+ou0js4FyjCfNzmXoYvVP+KSjt7MrStTJqbB3oUU7w
4gzV9yHTrfbd0jnVve/Yw+2iDYu7n+yEcLFWmfrRLpZhpy+EIq6Ttbek9zhxygzXRT+ju1Q/dCPV
XFCjgHtx8oFKbfsLzp75QrdVDx7zVnjZ3gZsFWV94JLF2vlHQoPTeFF1foZEz70o+nL96fuadZRt
wU5aAikPOD2vSv/sNq52WwQyOZrpoF2IPMuPOVTZOiQOVkTGnN7Ug9Pf2IWR3+e527fRNMrLbJ6J
jSyD+cjLxxo2LT9GBBp7vjtG6Ah3/EQZCsP6KIcQZrD8lsh0Pa/pNr7bMMIV+y4OFJYX4iay4x6Q
4YUqK0iTaVnfI/Q1zyut63ctMVhZuLguc+zrBZrYdtoLvp5FlNhaYZFt2Ym94Cwf9rwyZ4iv3q9B
F1zYE0LXyHbhAK9khx3ySipzl7mTGzf0Ywl+rjQAX8b5VKjkzHZreTFK56OdWNrN6hMRAzywuQA0
qvM8rnP9APfWu/Jc8zatXO9HKWy+CW5q3Xgy+TnY/cPINXzh1LEl55CX8HkmyWZj8glQglL0d+Za
DufFmndHS1c3RTVavDcspiEIV4G+2LVuUGGw5bIH9ZhPOVailYPvPCY5LiaLAwjfI8vIorJB+xxy
vq8TnvIy+WRYi8w4O1EeixYivKfINAc3CDEPrceiaflU57Mc2J3n3dwdgAICoWTvNt6C93FjzqDG
7ZTW+rzj13c6KOsUE+IxGeUS2m2haSHb9/52Vg47Vr8rzAu3pl4bQsuwPjVOSUCRlrrmVzTY5T6z
gz7ZS7vGrrWOrria06AaQ6pCRRKCp1Fp3HK3RNSwREBbLrBf8cI3/jeDJVby6rnOAW+aCQlzmhO0
WVKy10p6iQkPk7VrhbldJWS5ZxR5MuC0AaFiDSgNqSnd3ttlRn0YTKwhw7LoRBPljTUaZ5LQrzFa
HSYv1JYZzJDKJth0Us+mOnabwrvRktz1I/CJngPS01oeNWEuWSRwYplhoaXWQ62lxsaUNdycs585
DCGBW+qytluSG4VRBt+7Wuu/usMw3BRY9HushDZIiolV+xtgUV/GfNNKaz90QcuDiboujXzhmf0u
d2v7Q9VoLG2oKHOJnRCEZJizr2wuR6onSyQHJZv9xHEoIO6maMVO9G5/V0117oYBMgwYz7YcMjAY
nvmZmtbIiaPsPAh5MKkTFLODQx1MVZLyk5H6zvthsZPLoTfwllT0mqCdktxzFTiNobGmp7DbJBD8
D96wUC6u1j55sB05N5HeLXka22zBfo6dxO9Wl1PzpQZ4VZ7N+HRQdqvE9C7JSeB4AxrFX6OqJoj4
QJQ2HxqTb7QZjmz7oRclbfvYTDB+w3KhWBpMFIxCVlpmz0xhS4U+9kqCMeemIcOVAO7LqSr827Ul
zmlfikSS7eZ2yxwTJd/qsQeYQD9rpzVd0Rl0ai9w1ZNh1Q1C7I1xYonMK4T8MRoPGFNB5bu4Agl2
Lw+13mvHJXEeLaf8L/bOY0luJV3S7zJ7tEEFxDaRSFmZpckqbsKqKKADMqCefr5kd8+c5txrbb0c
s7s7RhoPWZlACP8/d7fTWJRJXsQT6usAgUwMTrQs3S2siozlIS5Zt794rSN/Jjk7T7R4rXoKsqxP
72wOcxiFbgMapJ4y+NEwkRzjxB9MHsEklU8EOAR+ZNg24RA1tGcV00Ml18jlqvVajhIBmwcw58oX
JF4aA3jVzcZAH243U1KM9GQNbsfbaS+0Uwf0nV3WuuMyFo49ulETVOSCEbtukI+MbhREfWMG3Bwr
X9svdWDo5FeeF8UQ67Ky+6OF1nZRS9LoZ5P0u2Zv0C50u4m0t5AD5fJh7AIuLjRkqnqstpjk2UBM
St3ENlsbr6YJkezQiKIt4+z7jLxz5jZT5K8L7iiLyGaTkKrAv7aFyj+sOSSgrCXn8N6eFxZATX4G
5qaVLtqYCr7hqskhy7apUxo8kWllvYzaT/z9oBda2iH5aG0oG5jcyE0Ird2MHdexU6ssvvhtm07N
4G0s6Wp2n6GZ3deBwU/x2LW9orcQnsdzo9Quy5XjW8nwN3Am+atdSi49xDbU2UZWjeltkqqhKBgd
Wy+vNIEaZaxY65BpPXLM0Y37/KHWpcmBuC1nZ9OGNokc5KS7Uxx6Uykv7SJ8a4MaSoduSrRwv1dN
0YOrA8/bAFlNP2myiaZ1yDYLMUb1gz+wjm7cUaxBVK1V0TwshdVZF5PkeJPvdqhv9cmdNpHEHTJn
PXBrrqFTy+cknaTyj/MYqgaWgpPC1wVVcNzqidPhTtTAZ2ojsQmZX2aifqgwm2fmAOeQVtP5hH45
Dg9932QEY7SlPT6LPuA+FWvbIaMTCTPLvX2dya59yUvh0pFZGtP0KBfHTH51tVnR8wUL1pyCWYD0
sbC03fNEDx9AWkPSxmd9K9+mPRg3i64iKyOhfS8YCKljzymXoCFleY3a8OZl7TVD6iMPNGzoT6ip
vWd4ZG3mRk/kwA9r3SxWVDnC+0Xy5/zpyYFhSojCIZZtiKBgdjsdembhIFQLO/2C0mVOLGWVsRKy
rCiEbscNl0ADibzsrd57DefCme/Xnpz0p6y0UX6sDFe9PBB4S/vIzUnNRYCTlBWe3Ck3vHt08xJz
eer2VJq1Vk545SY3VlFcjYVzVBc7XBCMp2kpKWGpbaSiKDFag7ujmEaaE9ZwmT0OeoopE4VGfT/3
WPpE3u6btPaX2PQ7wz9NUpJITyCe05AlxRkwqb5U7TyRNtnOI8dtg72cv8XOUqPAnF4b8yvAMQ0G
WzOvBrL5uyWsp30vRR0+VPmwLGdZh1ly9rjdZ5uEDKpi6zAhyBjsj11esrmFU3Ewym5onphKSXsn
VCHGa+nZNQP4ULdNcCokIO260b0K1H0z1H77oSyGXM9LabaVYL+bjab5+zj4f9y0/4t467/MO/8f
N+2x7z5+lv/ipL39gX84acXfvFsjHG4f4tXBWiCo/pFlgpOWRZCIYCzZAtWHOew/rYkOBSpMaE2a
dRhywmf/X2simcNYXoOAhAXm4aTJ/SfWxL9DDX+ZmEL7EWCHQeLGGlLZ8icA76ZVn/n+0CGRznm+
Xalmf+tk1T0Gs72+yVpL7jxy7H8ut1YAZRtLuUsme/If/d/FAU7tWWm83ELQtiui565NDWoGPFmJ
qzXQPWDeWggo+TGbTdILygkI61ZfzKLb+4wN1XYYHYAG8bvSYHSGHmKhNtp6hyBE7YHrk50EQFXP
1CHkzrRuEy6WlCgVmWHtslt7gmvVPWFDuX1ZVacR45gVUpL+u3Rh/F3A0N26GNzeoZZBVHOjzoPr
Yi4HqHDDvYGSZXNuqdz62XaknRxJ8W7KGEp2uLDxyfooAWYt5ryD7naOo4eF7o1QrwRUWgGlZooJ
4u1KyipfF56lD45Rk9cxa8odttWUt5+zp0tKLWclsLeTh4lOS70mMiOg/qnwxoF74NLT4JS5dKUS
JYBUHMkqYIu0KnFbKAnNfWy7VqYRCXrTPveoQd+uSoY6mrXuM07BJlUc5qSYCqKufOkb5Vf7ZgmX
b1ylfKLtGG9HY0YDzcYOKnHnDPOkdqE5OfVFOvqDcegwHQjhS9nUK9Exc3IDP916eRaS1GQqwJK8
cyjOmnxy4x8HJM0foeFTv/G7iYPJjzwkSWsLEi6z4K6GqWZm+7vBQ89DQ5vHrdhj7AblbYYqQdlo
ZEZZfIsXlhtK5i32pq4F05y5GKt1a088d5Htd/xcFidaTvAdPyr6DqEc0dpl4U/8dFSpLF1CTAT1
WfWPcaxFEA9LYXzjegncQHXLsve7ASC59IPiUoWsppGjLON7OKR9xzBLm90hRB1w9/0qgrdmdJvT
lI+kSaXLlDhE0OdKPeikya99bk48mTobZAQEwtDElJbxa6EEluji2Vr2bpsu1LcQxtzsXY60CGtZ
3zJcyqF3zWAzK2v4rjzkmgtE/HTO3CFJSNaW3ULvmNnqYIsnuJUnQJC1R65RoblvVl96ey7Iema8
mSKE2daK+st0ej6NjHPzp9yZa03I3KIM3pwhXU7aVGV6sG12q57QZVdRg2UUjM27KUiIJilQ2aNc
ZOET3JOqDpOyl5U50Wo36s4pCPH4AZdOWdqQiUPW2uoD92mdbE0ULWphm9ZaSZa02peaJ4Gw1Dm7
awdGUpvUn+hLIwWfElbHjsIxrP4zXJQ1C8sTezmLp2lhq/mDU65q4mcMcI2IE00fz1NKnVJISw1v
oPU/8VzZP9z2t6K9/95tf9bTRzb8y6Z2+wN/39RcigEdwuv/nttMQss/9zTXI2nrtjOxq4VUWTvs
dv/c08y/kcwlPLz2vx31Nyrun3b7gLYQKD8inwmkwl79n+1pv32nf9nTwLDxEftk7GN38LEI3HCk
v2BbS+FrVDYGltbUk2yfcH3SEeVFM2YE8nvCmo7MmnzSSArwvqjT3jRvjMZsyfuUnWlF45xkVaSS
goCaYKglXpwslScbD28WqVG2JMWHcycJLU8bgGWdsqQjaSTyoguvaLc2R0Z1QGyav3dJvjBdl+aN
IIKtcrZEIc6n2xBu3ARjYD1iqU+4mcLMcIRklhWFbjMyRNc6QNdghNhsmsaC2TEJ+2OIOTYMJv1W
HcGCZmNjNZ15MSQN4wfVl+ldl1UuVwnXTpEAZjd7qGx/VccJQj2NZN53RCGpOsAzr+QQF+WS3Zvr
cF2HIrjOtWlc7BCNhx+wc/NHqN/sPZkNkcRcaKfxYCD2zhy4s4d0DuUX4ntMtOCV/1QDl8MIicFd
nij68bgctQbRrR61Jz9CnRsiLhNV+qeUiFhxgpWZkl3pdV4fL6RL0jNAu9Km8KWbbIJ06ZprYiy1
2IgxsCFaTQKhrnpMuXt5aJAUGVnhgbmStbLYpE76qNJQz9wbnIHEa1boh6GDj4knB13PSfxAHXKn
bs5z2yr3s9e1dV9NEplcobSwOYT5Q4lFtyG0i9KtzMu8Z3pPyru+o0ESfHdd+NWxI/ipCRzFGG1u
vqfFwKqjbN99E4k9HQgs4sxCac1VOAR0e9SfcB/kOuwMgmEozedlV371CyLzI1TWlfGHU27QYEwR
69xmRJK5VM9hSslia5nvib8nDE3TokaqUt/dUAjUHRZwFLu5YOC9z+t/a1b87Yz919cH2YCQF94j
CvcIBf3X18et05DHZNXbJsmyXcLOvLdNINUNl7ZqYnPzRpATGuQ2bGwjFz/iizZKKe8gJqc5Q574
j41fu1gfmvQilYU6f/v0EOvmfwcW/kloAp7+7in38dFxkP4zGsEdFmkW2FG3CYhJtslzRxYPMuuD
gG87L+ZNzmWfeepsloCHdv9tXldzPjuNXYQxlr+R9HQIT+gBd+02bCXTL2/wkl+0+oCZGKE6GBRI
PNtpQUNVXnVMsP08r8+prbytStUvLw8uzuTX15qXccechoPO1Otim5Am/TNcRP7YNOvwrULYosNm
VEROMkJz/KhPLfmlEobxc0kk7bl0V1wrD9xnI1sH4sTs+V9EZZdywZ1Bxve6KmBaUqNEkf3L0v5f
BEz8Trv/8yv3TJ8iJ24bAKh/EMnkEPrjlNoaa2EmnuqqG990670WaWYflqQcjsJMaOjp0iVuPQR9
cjl96ErdP/jGRJA6JTav0kqNbVGOyzkgumnnt0OxWwx7/Ddf+Z/+KL5xLlQkErG64xN2/mByw1Gl
TERgFtfO1l9Tvo14ypt1V2vTRi302h1wLYQir9O/C/v9r94M/D0EbRN64AEE//ExhWGXBtUC7ZVg
CzuqgkmOlXchs/6leQmM0boCBhFIlPXVjugf9LuaKLk15MxYr2vMVeinrBLjzl3sKmYeYJ9mwL5/
4wj/M5+S1zZgl+XDYaRAsM2fZehBruaq9igELwMi+IkO6bc66eUzMz32j3Xp86hHD0kZYWkby7jU
sRwdgtb84i1M+unAgNN9w05IcltrG9dOGn1sBWN18MD+D7Nf6n2ibOvRSmX6j8CA/0hF+P8t6fTm
IPnvT1Kbn+VHp/u/HqVuf+Af8oD9N2ZSPMv0BDh4wwPOKn+XB2znb4Rs4TjAPMSLSR7L/zlKCY/f
ImfHx5J/SzoVHMz+cZQSBG3xDtMihEBg/q5s/g/qMTDd35wcf1kZKHCmpoi/hXgkAcEt/njkx9lJ
YNBssbWkXbhxxia0s+bW35d69Q9J3wD2eP5eBNradtoIjqjy9+PUUsmQSga+jI/9vXLVt/ZWPmaF
K8nStRgo5zSO4Uq5pt3Y3ZaHLUSuMh9VopdDFdTls29YflxO7rqB4Dq1RSU2QW7oTW/SEjwbOeb5
Xhtbsqv7E0T7fhmH5FdTj5pOH9cEpEjF0aPag6KPHWTGuluGjFU1GJp1U/mW5p4iqsd5TXjeq+a9
cXu6SHPyIHVfbOksu1flSpUbRCETTvPOl3Z+SJyk35mkFKupe884gz20jA6PYZdMG3otGYRO/Rlj
5bdSDJe0Dsw4qUH0wmmOBXN12pSt7hA47XOZEtsOEHCxS3p5OO28+/zIjWt9DDXt7dSAnSdLvuX0
VmwNd6yudp0x8jFTfZ4LJpMck1I0f1fpfc0kB3bbWQ3qbG0vGrs2/2IFsiUysap/LFTe7KYc7D4V
eEmCcb2zGiPdVkalMYpYNTRk6J46MyupzfCWF8ezllOC7nREXgTb8qbwaHga1gkTZQNH2MybMFXz
K3DuD/jE7jz4hJyFXeed1kZCIq/hB2kH96pPxsghwnM3KkRSYy3a+1R1ZmzMkKPorOvGW2snHqzu
YXbG4mJg5W1qiFJQ8TI8Lm09bFNQ12hmVHPIVn10StQBaWjSUets2jYFzF5Sl03EzfOcdda3EGgw
boyMftuZ0iEatPlKKgo8UuNlYQ70kAdh980yyzXKkrY8oM3Lc9KKBnlApqRMBuPeHLyP3HK3RGZt
Fsu4S0pr65bttijqBISLPsymv5vSBNeqd5feqgRV9dUj/JSnqGy5W4xM7inie53xOWzISN20VcqM
loFilVBdxL5yzyR9geJk/iudqo1NUap7NWfaIZCxEzzpRBjxxrn9F7rtRAB9WpsnXOTtOTXk+AJx
feRUveyLgUZcPvVz13X51l8txqO0g+caerjD3dA3Fhgvof69ojuuB+/6nhs8eoZjswkwQIxdIJud
a065hdUY1qi2jeHOMmfn1IuWqW3YYU0iBYB+WHPeQhEifNCVk+Uz6Zq9M2YXiGHvsRx6wM8w9X5M
xXINK7a+vGcg4VCxVVKT2IBabUneJM1bll5cemv16tYMa8F1u7eBaJqHivkhrTFiOTFGzSI5pqjx
0Nr7YtWQffoG9K5imB9ckd35va2f1ySxmdYA/8ZhnwMI0mRANd5hyPWp5F64BT6VSDLksTOoo2wM
Sl2ctGRmURApCsk/7WEwiZmERoPrybko+B8+ZqwzEJB5oHw5i4B/5ktHgwWPEpfNne825NRbXcFx
eDUeMxtcbxiJ8g04E0YpUYFxl3mvHu80kC7MkR3sw4I89GT0Y6bcGuw/fPJqa4xyyRAeVEfhMq/8
3YLXaq/yObnLeiOPC+aGp1bKpkJctMSV7kfjyU5ZB9JcyAcKd66+zVsvzBrU0zOujHF+NePCc5hQ
qZ4V30TnOZeVaeTCwnAx/Ukcej+9/b2juDMCmXEvZcS9of5NMNbS+n6svPouF2o4AAnC07TVNR9G
pjdh317TQJSvmJoD7BIBdUlyYKBtNNOJ0uwmbjun2TtOb92tJPxjWpudWwWtW8RjNWii310/2aSl
S7C7Ew4RBjbCXFRdE93bjeWulP1Hj0vEnirQMe5mYfW+LNBd6/pSsOInnX+aGzPOFQVp4Ri72mcz
QhMMvYi5SVRBtnIn5LbkMeD3XSw+xBSHtCBxfNaufS3nAAA+OwlihNtR36rMHqsiwDOxLMa+sVjC
9QgBOej3KjPuh/Hr5KbPogyjMl8eXd0N32s6RfG2GORH87NhjXlI/HpjTXPkGiqaWI7gO9wfZt4c
c+tz5GZATymaMyTEzNuVpWjmjnkf1rVz16xlH5mouFC5th62y1xNUTjX5XFhxX1BH/5RV3O1HUzx
KhsKxAmpHJl03UIq1WTP+0W043m0RiwT45TEg5n+4uEKDqHIC3sr6FS5GoZZxfaNM5WDiyzJy2N8
dfNGcszv5L1VYilIqFlDJREbAlCs86KGi80wFIGhn5JDORTZxWb2iuIYiGqPIJpu/akNnpo6SD4M
r7C+eEHG/gPkNCB4VpnJeNbPLlQEF6dQyfayYnZ7G3LnMA+L85n6S0LdVe59djeMoNcpD004sfHT
purH/WCLA7sN63FhsvE0nUH4rCrbl0mp8Lr4ZnNPIyoLBfVHDCA9T+2Lpmp53G6/5tnJTwKR6I8K
vWOnw4p45SD1HopcvNlGvxwrTxR4R8cT9QD2O/4Wl0bzOTssacp7SXryY9fR+92bYGQDVdkkP1M/
GuC8jOaUKpHU6rNvE4s9UR3Bcy3BT6APcHCS+LkqwOaqBMqxx9U6JkHT7vw67GLD86rPcUzDCw/W
t1qYkjZEm1xqJjOQEFlZZjdj0FNaaZ+OchtKqF+9A/PDqwzS90raw3Fu1neFTb2cmV0mjJg3XbeI
aFoK82XKZ5OU7LA8aHpbd0pAQ1VVLWjmW0O+9LS9GNOIra3MVnlcmTjfzWBTsdGwiTUMMqn0mIYN
T1ASNwokMOECuJ9WEiK119znocKBVjAhZYWYGMmECa8dfhvI2u4wVHX5lby9TSHovnFQ2/zlIxtl
/Q5y0O3gdueTHOB3EDCWgktvmGxzcq8POhRlTD7wI1fJdNf1VbHXdInETRiuR9x72R4fIuNUC/+W
GNizRqxkMQqM3PZtU+3DDg6fcsi+6C49s1seQUJyJldcAPiIXRjSV/TJrW+LZ+q6v7Xp+FziHSLe
ZTfAv5Z9Es+pJx8SS1I/Tn71BuNpurWodI9B2F/WtRBf9SyiagHlwwaXfwePAscSWp16lY4Pt9Zf
b6kxYxUiKKIqGz7zVU7XtbcM7EmmVcaCtLGoTBO0qLH46huueHXI1Ln3mgp/hYWEbTdwU12W1C8l
n+JdiDNtmwmz3dSjX2z1iN+eNdEuIvrid+p2xR5IFv9RYJU/t4Gxc1YXl1wKzJjL6nvizJvBplxJ
hM3OL6ZrF8JWwhZ58MJ25h3qgIdUNM2TP69Ht1je6iQ5etqBUDRdWnyDKFPuyc6Dt2yev06i2XfC
vE5YeyNnTvamNzq8mZx0gwXyJ9HhfqED/FDJ9EvuCYQ83F1jqx8nvXJSq/oTA4aTtZjbgMj9LRzm
uF9X/RQQ6FyIctfjxmnVd7qbtn1qngu1YFVw0u4b079vupbHlN67zUhDByzsr4AAcbwywFC8rWoK
rg5YcQQWcFHjvHeC4YSiFac1oIiqn3MEV8IZsOusFpILYOCETWKcSm9bE5J1ailAumsKbcZr6uXn
3kjraz8tDSu8Sze6bDZjXnJUAmHnrpD2F+CPbJOaWPMS893o2XrnCmXSdWkrrVnr+Cdl5aFO3K+Q
/O2mt1jF4AjYRrP6hNVhX61YkJRYHsoZ/Gcuj36TkeauaKRL+2Rb5Et5gcVyDmOTWQ+NyvKD8pvi
gTi0Hb2fV2MSd7ilbotjYg6Pg3CvyQzMn0+zvQcALniQ1LQvLSeBDZjMj2npyt1KpmCcm/onPr82
VjOoWE9h5tbq9I0u9qf7pQiXOMT2EYWrcO6ryr06gX6EoEeranLrw89KwDYsfj/zLAMJnc38E9zs
OquRBczn3RlHmN1cvYZWs8MauvVUio+GctCaf1SVkSdfWABHRTNfYZ9+eMpqYsfphqta2Uodkzwk
xdQv7oT3M6XpAIy2DsnMELupdXzaArGUboBLxRkY3jllqv4pNc7IdVnsS+gkr73dnbMbTpzp/jPP
l+FU6dKJrWbp9plVXOwhTz7CHEUS2q6n06B2O+pprABVevGqDyqe+rMYu2w3BmtcONkUc+y0I3oV
0vu593eTT50z7oOgOiydiz+ovhDCOj3DnD16QVOCh7SPtUifyaZ888vhQo3pvJFJ9ilS+miSJIsn
IzwYeX1if0tR83V26tiCL8HIgYH1iFRgJ1FY/wdva1JxDeld3kmcLge8wuseqZX1Lw+cr7KbiYt0
aw9M1xneOxfyfijIXqLxZ7wliukhrtslShvxpaoGmxqP4eBOzqEUED66Cw9Y9+19KXirp9AdNzqo
z+6UvN4KMU9zsDzaZfbpuVLFZhUUew94cCTOWmrxMxDFxzCB6zSz479khW3uhOAI3TesRTIEfNW0
QFlZNd+ZHuhfW5QPBgulJI1gYw9EbRkfY0WjtUEDweR6B4xlp7kyHoTyyo+B9I9NZ+flMXCpCKgM
XsAkEcDfdAIdskk4L7SDUvDKfHrnOcO56wceLrTGqG0sM/Ic+7vOuqPjt9UZcTu/ums5xxRo6ihX
mlu13T1j0kxiwVB/U/vNt2CS4YE5jHcoQlVyw4F1anOLxTVcIX6rV0GhecxQ+JJhJ9jy85ycrP2i
CZDEET52BzSKuogy7nHnNWGYcQNB1HakRiWyeD0hP7s8AEStOChX7itVG+WrD9bE+cs2jkNf9l/d
0ld3YK0t5ke8QYNf8XbrpcVyt64ydscUe3ZWciktLdFHCuDvIcOkA9mU1dsp5cwxCDXe0ao1ojlX
+WEZzHxDbNRyVwnvtfVVc3DomP+E0e9eCsOzY6Kh1U8cZ95pdBe180FTt4stcbA4VboNpa5I2HIk
iw4IY+2p4q0t8/C9cSr9YWOpp4dTYB3R5hEjyYCog8fByLkamkGY7NIqoIieoc2hh3Pd+zPbTj2l
zckMSFWXpVPEa7Wun8XNU9QaHkO0he4FOk2M5omvZtz2JdhBIjPcmYtH17DWFHuaavSfXZ1Tp+K5
6eOU187T4PhZt+2MuTowWOMapWdMm8bSMXAR+sEZ2+aBCzhEAslaGzMc/PNs0H1MMm0ZFUzZIqym
lAzM9HWi165bivaSWK0dlizfy47Y6MwX5nTZBUuARDjxi0sOX7lQ+hEFTEpOuUwCEvKManxrR76G
YQ6Xo2vW5nExxXNWAo15wS8x1MEOXBRKc55YWdXsTmet7HtaYtmwYbLcGGtLzie4DNyY23X6dP22
2XOEUTf+Nz34nZU/6XR9c8zqkoAnXs2yCWL8MzyYiY+dtR6sHzcmnxqVnO2frJOq2xRKUj2CabrE
FTV/ko1N3SklH89l75TbZAGE3YaJfLcMG6sSPfTT1uZafbvO33g3o4orVVNPvfaILhh6/SvAg4N9
L3knCEZy3PZHe8sF5wIPgndWGOS04Nm036Uu+0PiDSMLVMPH5mbvbtUMm0yan1JgBLL5dM6cN5HO
3DX7GJryOZWQ3VN3RysqVggBz9qONgiDt5wM5eDK6X2Ho+houdyp8CwsVeAfRj83vwaF4WCkni2c
TeQrUnM4lUmIgXsKQCvxcFu9lWznBdFiGM3g4AGIfgU+Tw8qqyw+MWs9dzzbZzmk2X2RuPMTyZ3O
16A077u2YeDVN5J1ucVBwzJtevCkKqNqsJFgKdK+m8x15CFcl6vwC8GdTqWPdd1WJ3N1aK5ODGeX
hjZboghzHK/T8BNtRm5Xi+4jiCT7ILXRbXNjOnu5Y+zN1rbul8q/Am1G5FUBHzHRAtSSL4C+v2qO
aVupOSdE+USLUhemYk/MRh7rJTEYEGqGdSDTR5x9ZFrcJOaN1zuY4oxERXMvG0o1LC6SsI1wLdm+
UCKbomwIpjsyPHay8yQ2Nwh7h5/Z9DlvFyVhbaGT8RY083NpyeSun2EQtUFx8WqX067hHvLu5X1c
Ds566FRKw8q0cIxyxQMRP9ci9cuXRoBirU2GctJMwdEDgwqi2XcuoJ/O2cYadPGYKp6GYZkvWZkt
9/XCQZJLqL23m6Ha5nZyM1d0B22sA8ENNQit9PmCq/HDtP0fckGLSzNOuIpSRbN9x5ppHJrQ422a
YXXb1EKS6GXv7fORitSyKD1SJtJvMxkStiSuISMT45RMZEUQEkj3er5aj+5cH+e2Z9ZUzMGGMvpw
71hBzUmvfQyzAYV5uG89dSHP434KOQkvJmPzduBEhMqChdJm2Wp0TOLyFx5p7o6peKxGAwdOaL5x
MTuFE4dwX9DFyUGZOIP6F/IFcrDxrCo/4dzaJj+kxxcRlB7DRjfEPNNhBmMF/0p50YmQgCdTwAdg
9v6Vphz8EM7VlwpvzMY1FUWxq0X7ujN/Wjj9d3IqnhQdL3FXyumr19nFdbBbsyQYofc3Y5Vsgfve
G5SUqXGfCI6hge9UG/nZNPggwzL81dr1Dm2Eor7VjkyN8XlN+zPBpx3X+ma8egN2RYJqq5PT4fQO
xF2QdjUdpNqIWr1QvWoN8ZIsb24n0i03i19W1+/q0pT7rPHLuxIoLDWmYD8hPh8ykKszAJ8Rj016
okVLX3A3TweCWllTdKLOVMK++94kf9hom5NcXy308JfEK3H6ZaVjYWLqP7ma082RoxP0BSB+vmTW
rhULONEqVOSOmfvQyZDf7jL4jq1jCLXcwYkVHXJt3nznGmyAs9Eoe29mK0tOt1hOfxkWs95hDV3o
ofILHw0O3KONl4aKqU8vUEWPDwN36UbXGjBqcZIAa8QC3IUEPZKHgato3UtHGNwKQBNkRI1988Mb
QvdakxpRnGSQY5iVsCLv1uj09JCjZX6f8VORZ2d32efA7O8EzTxh7ybDA7na5k5fqOHLImh5wyj1
bSBiAJ4u/GoSm2ltuGSkJ5xnT+AIeHl0eseSgcyGae/O5GryrHwcwe7smPvCKEzeVVrJk6Svnm8+
lfNaZeFAibdIga1vxmk5ahRilwQaBR220/XiP4QW17yA4L2z2Qw5myH1iiBcW5ESOQ755z7q1TiD
yH5rUoFxDFPjaobYwR0fD8CPweVVmvERDyYmNhqSvja+GdwNrsQglncnRyt/1wyd2ngYofYhLhVe
XgNTHmZohiL4KxaqGvZmP32bQlw11pgf16aq4wTA7ykkglkwpdoIg1XIUGvxKuWt4bwZ/J1k0mVz
/mJxnfI9Pt248NWpwwd6GgsuehaGborciOnA5RVbkgiD2WaoUVZo2/kgIVvz9slqPSS39NGazfD7
OPbzR78Y+TVb2f42+Spw5q55HXuKN86+GVI3o5L6sdLLQyUIZsqd21Gl8K7L0E0wlRMv8VSXEyc5
e+9ka3rsk/yV280rz6gdddgoa8d8T20Z+0HyooP12KkQQmZyfqF5kW9hELm2NVteIAqOy1gb1a2/
RnQvwTL7R2bKPxLMm5tyDBC6Jyc/1G7GTyXJHJj95prP4qe7shm3hnbuO+Y5LsAMEqiJ9CxXkzPB
wgOtA7F+Q29XsTWrhUcbUKPmMLLpbYNKT50yoyksQb18va29fo5SdyWOIqufyFoCu5UMhkjawWck
4ShH0gnGorW+WLMT3C91qo9EvngPQ4VzrJKV3nljkrwjf5NdMncFpkvfewuNmvKoxJS/dIFJbNNX
xltehtXT6i7jLaQzU09Fq8s35mgKhy9nhz5Vlx5/8dp00f9m70ya5DayLf1XntUeMrhjNutedEQg
hoycJzJzAyOTJObBAcf46/sDpXpFpqoo07LbnlYSRRIZCMD9+r3nfAd/3ZtoavQ58co0ksV+oNiK
80aAYcpe6c/3h6auvvg852zwJOYam0W5p0Kmq+etqtUxIhL1Wi8qONAEeCQ1vKflTRFUp/4XNsIi
BOKAb3wJCz+qrjLLmc+04KcQI2D7YAMauFq/TO3F2MJapKTA8O5NE3dBr0jOGg0alPhZwHcZRb01
0praJFpuSkxOB9x0uOcHNw1BNp46tLybuszfBtt7cqfqYkwIRTZy5poOje0kp89X+MVele2zz3Qo
zLnv1M6Z2lsBaIJZGbeeXZeSd8MucQeVA2fuFMV1N2M+tubN0vrjK+X5nU6H4jpV5fJMxgi/38qi
nT069X1V5gGlCZQcGunog2WSXI6eTu7VnLVbwZjqzpRWf9nhWtjVQ3BUdR3sqykWK5oZ1XZFZPhj
R9m4KxWmC9gHxokks+xB+xnAAbAbemNl87QFzTjvS69sdqyC1s4c3fwcu0rDi5Nv7J3yoLKR3b5l
kInkml4IJvmDVumD5Rvu2SqdPQkQ+SUmF1xdTUJ1W3TPpPXRi0Nb2LnqqxT6JIqFnR+a0hPikCsN
IGbn11Qzjt7JxsAu32KakZ9617VC3Mo7dMriWsZmDbgVA2CPmHob90UBo5aDoW7M+jRHQXXtu6lz
jnC37BqzxTUc3yM1lhdxF2znfB1mdV0hUddHHWfNyj4HKIXYsvH6NdkHDWGJqZbHbmbpq3oy7Avl
qvHYoBo3Jl09ckbssHXKR0Mjm2qc+rYS4Elw22ebOOgcVE61hQOQsRXJjjyvExueFdHpLfuQ81KV
sOFEHJiM6c3tZYqXG/3fHY6nadMYlXlo6QDnrvEFL1vJR8uIIO4zjUBLMfSuWoW+ESw382E1XdmK
Oa47j8+677/ihcQJW3Fg7woOCHX9EbkyDi1gMKEsLPz/y7Sd2uQiiMZQd1E4dIJxNg3kba3ko0oQ
bursrJSLjUdkAAViKPXXlAB1uEgYEZnZ7JJ8vFSdSDepYHmFfwShoYxPkriKnefylOWa6URr0PM2
rO6kh4KTWn8XDG5+gTb/Mh3Udazc9CrFzsRktMyrTaNogYxjySDYs58GRifHeDSym0hhf/LajEYu
obD0SMGkXOiJDnPAYWlK5xcAVIeYt/TEHbrxR2CxqBXp80I6SiX+2WCdAWLMjI5jF9kH2APAHjLN
2XqK9X1O3iYV7ODMIWpA+qcSWadT1d4CsyXDdrB4rw7dwbPoMFeX2iWEEUM+jwxtbmubpNQift3a
Dz6EFKbXU3O0de1iZKwqpFx9dq1SoamXUKYuhpnRECf101R0grVY4mNTilvAx+25hxWySxzyLYO0
WPgSO9PfeZWtPzsit49B5r6M63IHqxi/hNczviDgZ1NWsjzZddGGSPbjc+S1F2KpjEOV0K3M/Zeu
QWQ5TAkbbTaEAOH6UKWstCBjrKtxKcJySY5x0n7ppMcdmbd6UodMF/eeC1JgONNtw0+IsEHxiqfM
fTGywcf4SAQ9ooKUWrS4cvxC4nj+iG2R1rZ6ANNLQCX8TwszC9iJZqNdfBNjth8lrVYlD7ouNi6C
Lw0sY1/jO9gi5//A63oxmvph8bEOzo080a6luzbADyBwcajCjPeoUnkIOOwwjeb6+jMVLhJgUvmM
ARQWT5lSlxIHsFl6CGilPDVBhR1cfPYyCGu8KZnPqDA2eT47XkrhhJhuWRb5yROtDsuYcsgctpVv
nTgc0GzA+keCEIPokk4/48KoOAjKzhNWUnEjy16veKA6fao9eEa9odOwKDDy0TW9HTg6H/K8mK4T
HYUSPsUxc5gV0WPiHprm0zIah6Seqltkonorep/lyvaTG9krAvOAz28Q1cw7rDPkj0c0pvAgqysx
ylfPA1Vo1CI/8W7Y+SXIG3VrIWgACAcoQKuec0DNjmZ2HQYahxmtWd8sVQp0lhEp+zjOUZ8xSpMm
xUd2C9QCFZJazjXBIWnzl7pjQtgogukLs1l2Xmd+9St7vkm9hhzTidQs2aSkeIk+pn/tuR8WIqf2
Y8GUj8a6mk38m3hswR1nhvVicWCp6+oQyHYjOW1UPu0ICyZarxAb0oXe5iyLoVOLY+SpHcAKbocP
AKjxwlbVB8+ag2Ocdhei8chVzSecTHg+Fw6hxAW7yFY3Fk2yj8EsTlYKemIg56Hu5YYg0mAr5HSy
2/y2Ttd1Mfs6qwAnP7mpg5uw1JJFvZjWlTdWNKTsEKxM8oAKxTlIfBurt2a4cl1775i0+Wt57wlD
3HWc8Tjr+Pd54X807HwE00SLNgKR4wiGN5mzWunT4JZvwsBEGGcvlug4duuo9Q+9XaG4sWF1XI90
f9aZDNP5HhRsZzbfyOxqGSiWk38cBmAbBg6ZU56Z295JGANMQVqv4+An5uLnLmaaLwXbWmbN0IAK
P74MjOIhGKPy3Ef47R3X5+TUF5zUotSgkkloZhTnmPN+TSiumbm37pTeeKm6X4z0uTGGw9TFBwJc
b1Pbu5dpaWHLTYytift6F4vgIZaK4ZUe3FBkcBtTJ1nOla3gZJl8X5uJOKZvnlgD5YXhtR/AJyLX
FIkVbB3Lz54qwV52IBMtzvaMpfvguvRpgWN3uTYZ+9Gx9u5WHkQ0w9vAxwl6gF0vMIcYqaqz1CEl
aZBtEsekI+2pOsHgJIMEcRZv5G6RanEfAwxBuzrpklM7xObTlK7uPE79TkAEJS5pfGSRf+8UOW+6
6TZ7kJr1Xe6X8QXVpAfZ0Vo7Wibr0iBE/BWeLAo8aIYzcV2AfCSOORKjB4VV2Fu7nALFwbaeKYjQ
m107kELxfIkbD3/1BjlOs6kwb9dB9JA37rrEWnrbwbg4eciTrxIEjFAAg5muUvahTOcEWan+MOQ+
JwQLsVLdlvHdXLA1+4wgMq8KEXd9NTu1A7CVbmzDnyF0KTr+CxRVNxia0HczYysxxh9K4TxS7d+a
LEOTHu8yHrhtErUXTVFfm5O88fL6ae2G7jv0bKc1sm9rjaCuSIaMcMRqBl51GjzN09SuEILrNpcs
Ci4Nh565HuP09h6ZGcNNYHz03jd1Ee/teLnx83i7uOugeFisXS2se2HMIU1SD9FN8ZijRD6YTv1Q
G9HCzJiwNc9woo2EHVhtOMC37OG0z0rVGddNp5ODgUXB2MQ8LLuknj+XBvzABtjsVjl9vLUS+myZ
VpeDR71aqSUP4y6BzOTN9T31pHv2erNn96mMS1Hydhfy+ys1xHv4GqSHVBn85WB6qGYOc9pUh9Sf
ptCLTLXtk6HbDJK2fWPETMQHO+CVGpE+id7celZKBvdiyf2cThfUJercNLVxaAE8X3JHPDgXRfkS
94kEGtD4l1VKxaea8WPjWuMxs80Gh0tX78wYCEG/tMuB0Z1/jfXt68BkYQNRbAyHKU1vgb2yprE+
h0zjwy6I3sqqp6bDrFKh3zoaQzDuy2GtXG2qMto10SUmxVfGsB3YHKg02C2tnWENwa6qzPiIOYJG
/TLGt6BVULYEwgHOzPAlqm3zGjFdu3VlMz12VC0XXOsptVLI2whRD53TmCNzIRXdLgb0VCdjfWhl
a+5db8gfqfQnzIUo+yRNnts2Sds7VRcFGzulEKcP+3PcmiMQGrlcBc0UL1u3L9Iw8CPnZBO3RsMR
wFwm+h4hQJndWYUjzxyHxitQgpi1J9QuLpN0T+98V7Vb+mDzXdnl+ssInJHjdBb5j84gYfZmIDEr
PeQ1BaNmYmrGDEo+zkk7YeFB4VbsCrzdO4MRMbMLBqI7kF0TpAEn28xWW30joSJRr03kk9RXoPP9
JgflsKih6dokQDzBxTg24twkmcQZq2xNfdR0VzgnhxRcwKoBKXhIfYwfVnyby3q5a2RFkwYyDsVY
DUYGb6pKmo7kFxeKggVqj8nAUpr+ukSjTm1V2FiNt+d9bnd9sLw1zqwPzpIMm7b0UHDg2inubeyg
R8eNd/3i38oKYJ3HeSXtl+Cud0W3Q9pqnu2WYVlow/mzTrk9Qr8rfNQhBt2+XZBP58iSj00dFDfJ
SDk0D/nlaAfNnRhkv8+K/lOt7Bvb4IQDmajelr5UFyX8geMUMbMua0mtF9NES2z+ZpeWoq4XcSWw
6cZGDb3MF7cWCVHHoa7hJZKpjdE38oaPCTUtltzQCqZ9p4ezybeTZupTHcQf8AlszQSYHd2Ay8gN
8AcXoSnp8lEbktI4uXojBiOHjZDWgGlcKyb/vR+23uSkHHJm47x0sdplOrEPVEF+6BajRVKVwzUn
JuZMkIZX2c37pjYj4ulHby8SwtPcmBIIqrx5ga3NuVcJ01A4iZH41HlZj8qhiYbnJTO8qxFuzyed
Z5yPZh24u9YiQawF/brVFLcJApI2uhRFoz9SgN1ZvuppCBOmeTTibjjknFw2GYxgdrY+++qWaR7S
7r6vLXviCDzfJNL8CvCBsbRxMrPh0gRRy0N6Ddlg240tcj77Ep7HQ1Q5n8l9ZIuubM6NLQa/fQJg
bT9lRvPk4ryBRlEs1yRDdFupwGbDEskOWemEzTCxaaObd+Wu96fC/1S0HmMCS4MFbJfK+tQabfky
aSq7JE5ti2HzYHPIK07WWDmhlNV0W1fiph9bfOcALpxLd6QRveFwH78ky/qUFrX7nJNUtYGTXZzo
mtTUoBb1MHuiN+qbEqDZU5kXFPZJivRH9cnZSwKbUYOI9pZhyBearvekwKkLr+D14IBgfIEGZKBp
T+vgqWx4TPAelhey8bPjhAkYN7i1fMSOQ9uDAfJX5BT1lV3O2WOKbpYhhWGcKgl4Wjbi0+DItyag
+vXTKruRUfXSF719xXFl/mBKGR2RULd3M1KgQ4em5bPLGeHUN0rdmGZj347Ah8/SzbLLjpt7w6rM
JKMtCBHI+SbzthpPHnSaz0CSUAUj0wgmkJx2T9PPmtv+spJLcl0acxnGZbub3TgL2xazHgBs80M2
eZ+zZNDnYaT77Baouidu+HXmzAFQYvuu1PDEVw6a9RpXHdSgtE4eeF+3zEwrTpaueUIdfZmX47fK
GU+LjvV5NgdIVM6Qzceib9ohdOzp61ihB0uLuaLJNO/rqG93Tj9/MbxBh13a1HdB38SMcnTKjiWK
O2+YaTWaPnkWdRHQv1az+wDriehPFAjbwiTHR3r5B4Sbzqu2cwJkmy7bddrvv3gscGg8nKWHo8QM
lZY/TapuEc0h9aS8BrlrhMLKPtcxPJJ2tP0LN+m+dkUa6SMNKKJujN574AQmQ+HGw77OuDtp2rxm
AwPH0Uh5bWBe7ppyfqoNa0H6mDrbwHFO0vDra/pB9pkeG8vx+u7P2fLiJcgzGSUHHZ2W6sETcKA2
HQr/Yze6r0kfBJflOvTwp6p6Kgvy5iAyldtl4EutcnQonhezfqfD19q15u0gy2daqfSElwrMtKVN
hFn9jIzEijQuccsgkqozUd2XSeEdde3QfpmsroLxjnPIGgaH6Tou1tFbvBfOHsyPtXsSVn/WCsck
81O7P7qmE51FruwDrJ38lHKQpfshotNc2tm2Bw+1V0F2BmHjY4nQPv2JpoQ16x1AnXjbsZahZBQ/
tNPK8ckS/zZatEB34hkH3oqFodQSPcqCsqPyA43zAqElJUNxXBYfZpmHAtuk6PqEKhBtpKQB7NFo
p/YT86VCQBU6LST5IhYfhsiND5YM0PeOdBpZu834lb4JxZHbmg8l43yQMqABO9ft7osuIEXMgnaY
Tle1l7zBZeq3jCezS8ajHPDy0Qoz5BPNGnqscPm27tFfOc0NOontMOVveEGeAUN8JogzRzin+hPJ
iNNRG3YfTosj9nU3P2Jem5+nxLhBjk1j2gue+hTGU1abL0OwsHVRH4AXX+XEKji5VXVdFfZDEIgO
gRPoeXbBbjvg7aHd7jzBs44PVUV++KDqe8lWfTd2eXcoCS8MRWJmoC5cmKM+2qhdDnHnSVbNHfoD
yAJ0EdHRrjPZmY6smc0BUO38mqlCOKrCflTfH5Cqcu4tZBxQEuYF5CjVmpR0oYKMbuNGw0RcDWvj
zmzNrQE+zklbdxf0cAmFMPUJVWd6pN5m6XEX/xmDlc1+pmjpwRA5qhHoVeDm4EGjFC+JQeAs5Dnn
EkxzFfoxXgM0uBq4ldda1dtKvT2muf0Sk02wHer8Cs+2ed33hgBnaUfcFzkfSvYfsBlYLWqHqgad
CDNe3bPmIMqdLIXzE7IuTyrnXJcwgiQTze0olXXT+cjurXhmmG/oqX9GSD4e26GZLim/WmZsxtsy
QL2vlLC2PNg3Taeod2aosjJY6624nA4E+I2XbpfNv0el/X/tuxNr+N9/Nt5dfv38qaqrH4133//E
H8479zeMd/9021nOdzqB45EX7K759T/AeOzfViM0nAm43avd7l9uO8v6jSAaBF22gIdAC0X8LRiP
szqrfzDbSZecte/EAqJLrDXj+mfndatRusZlLnhyUnTe2ZDHX4rvxBJIo+vjSDnnZTp/KVesieEh
Dt6xBgM7odnhh8WKQOmzlBbL0BTFU6rH6HMeYE/ftR41axSRTgA2mOPqriS+5jXOER/D1qMpaTLd
vSRtMa/2cVsu1absBKsACBCGiRD66CgOEF6YVbiCrpdJ9/1boQLnqSqC7DEbqvwxqgZK+Qo+IxvZ
uNLmUc1dlmU/PpaY766NoZ81CsU0vuxbQR8aM3yU7CyXprswJqYc9LAxA1kigizPUJsRIUeO64Sw
wGbruYDA+kHSU26NqpoOLKDEpggglGFgT5y4k35Vm/pO36AhnMf8JU6bL8XY5tkOtkDIdyhxe0Ch
xAjEqYSptgoYFcoYyqq9zPTPXJTzViKuCwdST2iQLVBt84jGrG9hN6lUr+O9TLClGT6bFmI1ytcN
Nbwj8HnNg7vtJtOkLTFUQJNkmbw6OItGitWB1Q+HpDbAlirL2FiJX1hbEVcZ4yhtgOeyYR5tY5RY
7jYRxfiAewTeTOeYN5ZpMFNMyLOmPKyDLIdCiKqVGl2gkvDQh96nXTW/+iixgoMwJUVaBKeaA3pQ
jWFZ1Iwy4riPb1Equ/nWE15EIzxvRmh8npW8TAit523ldjkj4Gmki0MYOoid2ivVkT1XvhX1kB9M
IA9qj2Io/1ZSYH+h7Zqpi6XtCrHNK8P9KtumfqosyuCwiAcVox+cDOYiQV9+budVIFrSnm+PzAC6
q4YNoty3Kcc9mDZw7RGp5u1dSs3U0WIEdLpzap1/k7miVndYajEKDVQFRLzk3SOZIOVDAR+w2EEB
pdXlWo26aFeAz0QTyz6QyQHX5/vy8bfWyKv0raVz/E3/r/WPvcGyQ5yf6O8m23/91/9rDmbc7L9a
SW/KTz8vo+tv/30ZdYLfAEVI1hCxLpvf87p/NzCvq9sf7Bfp/mZx5KKMwONsmqw1/21YFizDDmIS
UwqXPCvbsf7OEvodVPDDCmp5AGZImqJvEXgmi/I7OkCqySIpM6LVhOFb8DZdB/UqkGqcIME0i1sU
NigLhsEfMMVUU1Bt8n5iIA+xmJGb0WBi2xg41741BuIoiEJNdJ3JeoiYxPR0ExXMqJXmTtlAUyty
3lBrI1RmP0/WNVUk1dnJS/TeFuaeB6MahmdzVomz5cCRzdQZssJZGjQwKVxTmXdaG8nHalmc1T/o
A9diZmZOG+ioDfhQmjb5kRxmpzhnS52gvejaiXFhILBMT6sWAL0TXdNUqVagwzbcItSa7vQeIadz
QZx1Fh2o8m25HftmWS5aq12py3Mn8jDgFaLoR/pCOZmnqfUYoCM9TxqJHlpFK+Pfp4yqOo2hiG00
NlmB6rEHS42Fxd7YsNWMCw9nRb7Lx8R6GAQfkh5yviDQZor3wxP37xgV7zZHa0V8mLjhAwxjDvvw
Oyd6EQmAE8h+dwi2m+o49LB4qWcxOjBZKty7jMVxFzkGnjmZeNeomLS7RfgFOlyMHmrPwKr+IgCd
nf/H/dryBVpu37GFJ9ASe+a7p41WSFwmI+Krss+ta4GMmeTKEfRIMukLSTbK/tf34N9cD4agZ3NR
6CHSepeBRzIFJeiiuN6ECrHXbfoS+WxHpa67N0Hd/DvSkYULH9y/uefrz//j2+QLXiL02lCSebet
92GpPX1OH0CBvytiPlpuxOMF4qNsG6VR8RcfjQXkz5diGZHYn21uJivEj8ymDpQXIALLZ7hHZA9k
3PotHRv0Lb++g3+6DMtPAA7URAUKc8Fc7/APaKh01HW2xKm3iw06aGgb1D6JyRr99VVQKvz8cWzp
YHIF+AjtlsvxhPx8nZzT38ismWFmFHVDELqTY0w7TKbWfDFYOlVPELRN56WwDcGom1ySbxQDsglB
wNZ+BBS/pYexKWxnYBVK8mm6mUYitiDbjnb0ktnUNpsYKTFKZJpsMtqAFBkxFo5mXB1zpza+Mm9X
5VUQW8Zw7KfF/WCPhp7DRfc8QDmLZBvTYHOQVhNXRcrKop2eBA1/XMqXRNBTpv8ZLHO5dx2aNsiV
BgJTaF9ZxcNoGawRemg5WmWFbIJD2qFMuKsMBV2PtBzXHHB/JRbWe2eI2zOMESi+W8foDbD63cAC
TNeS+PXv+NgEz3cegQXYxrnrFUcDj1SM2a2saxRBLvgDsbC27rTbZ/ShsfwhmezJjedJLEvGCLEp
dLYfvLTBLwKdaI4uS/omaYhHdimuo9FscGSX0TBsfcQhDubTripCxXhJHRK/66qziS7tI0RIo9tx
Tk77j1Mg/bcFquKdk+fkNG06zBb6dqlyI3suA6QSd9as+uHRDEi34Kye1+nVklfNQJelKos1RGF0
Uxq2jiRSy+6iuT/qpRkUyRBTlj/H6AuyeyW1apj9MF24XvrKkOclm/r5s1NEFT+K9lVwM/RuNO9U
6bfJniv6NZ1Hspp2S2o7n3ExFGSuIWXcJEODlLCFjdF8ITgrpxWa6djvj44x48xZaJ+7sAXK1jCe
jL4IvCfCtEjpSdMe1VedLgHu7BZe1lOX9LX9gI01mZ5hMMdV2DG1wl9QFgO5K74xDzeFWio6/9DQ
iugjpZnlXpCiydzXhcJevfJdEMBzTPToIbpXdIHkJxn3nqExW0+lelsaKUdSTDQAcOaCAVpNhqvB
WurW+O7NqSZawkoZLc0dOyRf+0D6FHEChj47sWVlISWfP+7KpBzLC4Dt3iFOcH3v/SCJZ0rlkZWK
T64XcO6QMjfaMBBbaH56IIgV9ta9apdeMqXJ65dZ8mTulj4f402vg2pCMMacFMhIHEUhY3c8GBnu
wLXF20Z0jrTNOLdoQJ/BUDDSceMyW3nyZyTxZkXIUzhZToq8jg8chNrvBCam0W5JCfEae8fgpgt2
RlSBpKO/IFEwSYu4C2SS6LEgbmLXrpJknjduA8L5ctVJxXuak8N8TGTjnDNNXwcmpApe09qLmz3R
JyjEQZZnzV6p1HNPbqkQKngL/O4LKRyGi7TBDKBzqIuuZE6j72bQfes8MvORxrG2enOgEWVW193g
eA2rUlPnhFJF8SM6AYQZsTLYYnx2mzJH65FZ5XI1I2UsDBIKGTjzIy8uXzE/eeFxnb7Ek51ymLye
jIwYx3JqUxkcJ3YP1iF7iVvqdLJj8UJfgIpUaFF2fVUwfS38lNYHcNGmtA8pcwkR/xXy6v0KbZEn
6xEx7fhsOC7knZ9XaBYSXYGQBpIxAfdGM+nmkX3dtnRwwp7GWfOMK23EiuySi3YwjVi+al6W4BJJ
56AvkayZ4qCqif49Z9k5IDcSh/7TrzeSdxsw5zGbUpY6g9R4m3H1O9IlrbeYqSNUmmSs7JtgMktU
s5h7rEUYf7EBi3VL+mGz/34ty2NbXLd7SvF3WxY1ZcPyAPHVbIdqD9OV7i8JfTtb1g7y8SC9Z3oX
8WsyxpdumGENABCkYdKcfv2h31U56w/CKXU9SvjEmQvr3YcOlNlZeiXM01b13CMbTvzZZlVEyoaJ
MLj028j+q0zmPz8NFAPCMdGSBK4P7Ojd0wClzjZse9wJNc47XbHGFlP9NxOmbZ45wTpoIUHwOLIG
a4n7Q/UBEgM/AVOYXT0OdhhDPTkMtBL/ovr482exAUNx56g8qExXbOePV1Gohc0CEQZ8Om3etcg0
TqPReW+//pbWWvPHx8WS/OUc2JgQ83ByvZ+vYnVynFRR0IBSTLqcgAmN0xRiH9QB+8SKmCXrNf39
rf2fE/g/oNn+cP//xBi/+6Q/tT91Mtff/8cRXP7G4Ztzr81itkK/+D9/HMHN39Cf0qKUdC9XfBeP
yr+O5MJHVURnk0ajzXv/30dyaf9mM+jglGHy8KBz+ls41ndPo+XZAK8Ij3BoEzC1XRurPz6Nns0q
KjDI7bq2sa+EV2YXqSnvfrgZt78/dv9V9SUCt0p3//sff7oIb65Db8zmBWbFeI+sxGWSG75jtbux
AC3qYHg7KoV4+ddXebcw0Vzgr1+xfMTEAyD0uWU/fpTM79ArmuDKiL00z/RoH5lXxPuU8fEecKr4
vd30H09f6w70wxv2++V8ykc4u7bpr9/Qj5fr7DQCnE2nL65xhKcqgHXgz4KENwfVipjTC7K6cTb2
VnX49Qf991fm3ebldjy60j9fudaROVN2tLuoGIrL2B2qg9WNeE56+m1qQZro2PZ8ypxu/ott+d2G
9/0ze1w2gALscop6tw4PsyDwueDKAbb/zTji/hwaFISJr+O/aCj8+VLC4YkhwIFnfH1+fv6QaRyR
BNf5wBzpDm9rkxpKBR2uYVIYdr++n7QF/vRdgtN2BZQcS5qe+R6wWXK66LqUFlPRcDLcqrovL1Lp
xQ+pSNwqpBBsX3FIkamTKkuk29kf+xOCm/K1UBGZdE6CMD8jzPBKzUP0zCQhqXftnKff/GJVEoF4
/zipvCaAazL3EeDQTPpsmKg3mEbXnMXAhHXdx3kp4g82Lq1X/GHpY+SCkdw6ELbENoq0Bs9VdEy6
uiiRTpjYE7hzP26hqwvbvAQAlUZbd4k0Q8vIrfD6KxsLD8Eazw4b+lu0tL0dkp9RdPyqZMceEhl8
o5IPjK2ruplOvOpigqIqNzqjZ/a2jA/nF1hm0es4FPqD7mT0zavjodj2oD++0LZS4jRmncPxTxfl
E13nBZYMx0KgOf3ylNLyfcTcZj/hKwSMV0Uug1cNGYuIGPb0l8wX85vE6oNp1RkzQZ1bYr1yRwO1
YcZYfDODT6nCmGNLv3P8IXH4S5wJF8mkyaheuk7vEN9R0NruAuzLBMyDdGbpTaKUE0gtDkCgcx9w
rtpVjZ7fGreKv5oImq6GPFP9wWxV8hH2Wfpojim+SgvIxeOirZFqN/OKL5gu6NDT+DKvyC4hixJx
Nk5wk/F7nKL9XpYkuWkRT1yUjbQxDxkGnp+2ZXKProYGATr6xXCBuulxT/ozQ5q5FpCNh3be9Q7G
V5St7rWwum7alEEWfCEcpbtLsRChXyRNBbdY0dIPRYVH5ghpnT0anSV7xlvsZiGfKQoQrkJ/3XQZ
EXBNk5PjTM6Jc84tklH3Yh4Yz85VM91I+AVdiDcbwWwKlv+YuHa9i7HR7RAP9PlRj9PyBfdJNWym
edEdQ/0CFOk8utM3zGb1czFmMySwdvhgmC0T66paHIkswyfYbhKN+9F30AsQKlTjNMy8QX7g+F1s
rUYU5T5lpSQiFoEydfPwufe1dd+axE6m9TJ80xq9RjwKqE8qqcw72Yuuuvz1qy7XFernVRsHF0s2
PUpHQGB9N8MDzVdbmg7rblbwnbtgo2bcq8FTBasOQHXI+G7TETts9DgDqodGvaHi6pDGquDaCS6n
8obEiB3TKD96pF0DI2KPcf/3Bf5/6qh/yLUJ+59nwg+f+i/pf/2f9tPn9NOP5dT3P/ZHOUViC/94
oOglRS5l9D/LKYvCKEBbQjcUEjilNf/nn3R7+Zugj+PxhdPEdKyA09MfSFYmHBaLP6WWs7Ydg783
4Ph+Evnh+eKgTtlmM7cA8OrhYXt3TIPWEBOKZBubQgkkuhHxEV9TQuDRhyKKvJgcFjrZQrnG5i8B
XghLz88LfTxxGlhdECG6ZfGNjLz5IWYEZ+2lrbMjqPnsIJMFt4thkgCSeiPCpzSIFTD1GFZkNito
DVkbf3GqWJ0ohZ4q7Nzb1jers2C+a25RbLQfkDt6O1mlxpeIouaeJFuxH50p23KjX+gBZltyFrHa
+f1Ic0hVuKuaNo8/TcBHX+Y4b+kYeMU9izbwzEjn+QkOw7zlK7nk50bMxNtHz6RtpPMt1hWwlqKl
HkGKaN86kVuujh1720TWeOdYTpZs8x6jANFn9XDoYBxa5CQjoJy7FSlGm55cW6GXMjs1mBXtc9SB
IbjA8YK9EhND9sDwTw4Ha5zmBgtJlMN1zaf0UHP+uUKOCHYhrTzno8ngaXqSTt9WpyXKCDqlI/o1
StziYCeFSQqYn6CNKqQqnqakTlkeRMDMBDcgmYtHotWi/I1RZ842U+IbL8pnJsUzHBS4WSUYDt9f
7OhxoACMmYw27IpJaA+wC4ZvYzJxGAQTZvpNR2ChU2K5Nb6Sc2D0BMY7DlRxvrBYBmFFSVm3Bna5
1m/MK3Je/LzcYpBL4+uUlmCNyFN6Rk0meCxdcNH2VooqEFdE2QCAX4a+JdGntxFHycrsv4zsovzA
PEFX1CZde0KWBJBxcLLav/SXThKQ7g5DhDJ3cj9Ezv/l7DyaI0fS8PxXJnTHBrw5SBEqX/Rsku0u
CLaDTfiE+/V6krOSmigua3ti5sCOnmEigTSfeY1PwbB1/Rq5knmMWgI8P3hGh0spdDlZcOk1vdNd
VXlnw4EeG/x8dmHcCX3Xg3qC0UjFdi0hz+fXuMXb/QfXFj1LCxUb+4vjxNPWmUOBJa9s+uBTEGT+
o09QdINkVix3etxl9547+v0HQpbCOQ5h1bQfMXJ0P6KUl/6I9cKyb+uyr76CH0OBbvbwoUSXNUfs
dQyIv8dSOHeIl9GEl5Umkg0l9ix+agcvm/Y9140AQ1YM393GgTuQURck18d45ntbq5qkB+0rvgzN
cR7WRtVwRXeAPoOLHPkOcA8O0R0Kg9HlDNMKbzvqkshKjYmZbJtCQ5AfP/fh1o/BPBz6igbhTEoY
7CxwIPeVkOaT41DG3IRJPX0pZM/YfUGcuG4zme16zGBxOvU748LwUQktZvqeOGD01mOdTCGoL3gT
T2ms9EMId5JjAkxb3wxaFVG4j4Ya+9EIN7xn3R8goSM4HAH0Rc6xuojTrG4PLWYY47rLVcSJHmJ1
6xswDzbjjDbEI1QJ2peoeAjQjEZt2LcwzhQubLK8Hw04WnetgZJQ9PemepQgWbpjharpvG6kiCfE
ZbwEGZrM7XeJYVIiBesQiG3XlKj2VoYbP1eZsA+lMcS3kxPqDqLDnfeJ3CjF/qYIbK1dDwaKNUh+
odEcVTg54uyT2D9nCqx3lTmaF4Ez0DIuozr95fmjLuGClfm86gJzktAeYkQhEd9Hyw2L52oDpRwo
Gspg4iB0WWFyXUYFmK7J/DxTBYVKPfvlJxpezpfRkB3+gI2LKadRTEMN1j5sJUvFyyBk4EnZ0YCO
onhrja6FRFdiI51f2zIiwILTgM5tfUsZN/ikcbBWq4Femb+LO1scUbAKkp1fGzgSCVWKX4khgFtU
p/WcQxaw+0LA5+5w7zSTIi/WU4hR6s7rUp9EZ46t5BKsf+QdzTooW1TJXgwoWppjRQfDGBDL9GCi
+fo50YQT7mj5xDNUD6H32ioZJqPBTNh352YAnaf37lVVumkJyYqKkSFWWYTkAkJDwTYBAOcCtDXR
o/GhQqawlHGKqqNJC6s7bzCtDB2y2hF1j0LnUPNGW7bIgPPzTWjreYHjr17orI26MVsQIRp6OXBA
ebWIolnE0WIzenaLZ6+tRLdqy6mbjAxVq9O1yaVoXCG0N5r6NpEGv3cbR73ycprstlhx6Mh4Y6LB
i3BknimYnW9T/wxXeiPB9W+iKBohceB7aQ2XwolDtJwTK3PH7A6pi9B3VpWNoBJ+r/hKObS9JBjf
aKyv0LqNkZQojK/OQI3iYfI0ujqIpQN2jrBCfyCr98o1Yv0AsSB9TO4a7YSuuU8Bgsmr0LI96DUO
bbgDKj3tL4BJ7aM2Bt24RfbKjXjASvyMgdxGu9BwWziHc47yW2mN5lcaMPH8qEFJLkBtedmw6iGF
OHtBhufdmmjcVZeRbTbZGkE/rLmiin4fmHGSRT4B2lfu2tdaiKp1y8OnK3Zg625aAYzxcw9BBZr0
1Lhzd9uRPioOaQSyqkqx1d1BZReoCw/o1sEARZTukwVp0j1a8+TCr9RldJwSjpGrQUi8T8ibMdXc
60WS2ze0LUfzbtYLYa1HSO3Zrh4Ll/4+GgCAhpPe/Bq1lodOIyZYML0aeP83AxCigz9M/m3HjIKP
dL0g4WvcEc5Njt2KfZHD/muOWZNpPaLMVKCL2y4zwG74g+7c6oWH/dosOwFHXcX731sQwAgrg177
ktdahGu0HKMbp9emB/Sewp0X2xyaGO3GCGHaJnaO8O1MaX41kiaGLhfALPmKgW7yOYc4ApgYLrNC
ZtOJPQotqpN72AXFA9qYpvNRo8M6gXBFbdC84NygEZfX7tABtzOC5pddMqmPSA8WwbZMRR9vWgBo
UM1Y/S3i37ln6/u0GvJ554PPzeg6U64R64QdkYzrvLZr6yKy9fQ72DQXbl0f0VCLWYvTXS/GOPoq
scj9mtKlttaw5XlQiBzqm+aFU21LAt7kOFl96zxGhQaXCdtUpxOQ5FIE2cUoR/RXsDO5kph3zh8M
f46MR1iAerqd6zLwIFkHtfm1MGMcQ8TkFHcYv3pf09zW6y26a6a1lx1KOqicAbne0ieji6qMezJe
2zwAT7QMkfQoS+CYyOnQ5g5q2YHsD3GDyTjEBLLtFa1vRMry1Mo/h6xt/ZrOYOPsR4RG4yOKUUpX
3a24CNzZS+G05X3HFC0kTGjNtQG0AStylNCeNtk7oq742hgH81ORj5AoDE08ouuAC52De4uz7Wpa
+WC7e2LwzuAC1kui4TaeKFa5fk9vHZCzRSKXBc0nROeqam3HUuKnPDietoUf72a3mVN12a1hOKh3
yKwIDnMyae3FhF/BWlA+SXYjmJeLEFDQc1i1Rb8G8+J/rSld0fdk0bgP8OlEttFDD7zllE1yRzCb
/3JRVFdiYpRaUmm3v0rdGZ8q2Rv7nhZKfMhNUX2Y2arTzppalmjicXS6TOEYmX2+7cNEvw/pjt4m
NP5+zU06IPgnnBJ9qyquVfEBxh9qAOiGm5aNuFxhs2i0IWbpo3GHNJqiXAarNhh0c4tfyxwhKDWH
kbuj4mlfztSWdHjuvRX/AHNeOzuorKiomXbscNkK0QZHFAbcz6WWpZdlh9oRTHJ96FBuL31kKzN9
fHaaerLRYaopW3SEjOgaQXAQhNZh412BYYyvNUOpvZdtA3apdQTSVkUpvTsC9eAZ6ECJ+3Q3OavO
wjMICIVk01gpZa8NgW7/GEOikgekhKc7t1fWXVNkpwegOZIdoDyDt17XjN8yPQ3Ko+ghha5amsw1
TRADZXDdGWSJ1IM0xHaovBg6/8jpfqbdo8rAvyeEnnrDhknySbXWt5ftnsw2RhPGNjQIO2DDZEQT
v0ZHoVzJC3jmjgrzSPW9m/szZWJVyng1Mv47DnVabE11mpMK1fd7gbpsCDHqApf4ccy5XbLZiR5S
5H02eR4zuoDJAGhYE3dWglgFOr3mcGbui7q/SXXSUzbdOiJsrkuP9PUTcFfDkkU8eV0JPbxpNWHv
wnZqf/1WIrj7e0a/dxeWrVE1DO1xWjTUi239pHo75yoTGjSxdkaqqBuvbgU0VzcJrlBXV0KJGH4C
eJlH3gKBHKcKik846sQ00B4B08bVmTL56bxtT2X/vuMqr5el7VWXYmmQ20kJOQJynOGSwRdoxdy/
P++3RrHoH6lFpdOKXbT4MgNpZ3xGcC7z9flIbmQT54TF3xaL/7HNsajD83JpUwbQNXwTbyeUu15/
Q2f0yRxTdLJ1l9SdU9w0fRKXenpKpygqz6zZ0zl5HrBQXh9lGnCri9EsnyJBFyKUoOGsCZUXlNVW
DyvY0e+/u0WviFn5GPjaNE8cmmjWsoVC00Jy57E3QmDxKfQuh6A1hB630q2qQGC4S861pxY9BjUk
nQV4CDRPXIuU9/WLDAwv4H4VYu27RfsLEwrrzonj/hLXGPdRnwfxnTtnXOsa6/TMejz5hkyVVqLH
ZB3dY5u8Hrp0dbQVJ5tSQpbTw4hAu1EtanFKXeF/aH59/90aauG9OnjoDLk04eiLBUAWlgsT3Y5K
JIZPgNNbXDtdgKAqmoXT9ATXjFiL8b370Imdj36NptbeabzwJqmy5PP7D3LykXkODj8DWokZwCpd
vPGp1VPT0hyBAwWNn9VQzOQRRkNAtdbrDBcFhC3Prqw3znuX09YyDXUg0Rt8/a4THGNQKRs4jDoH
fecSeJWxTtLAEZu8QGNiH0T+jABABj1T/M0S+u/3qqNbOj1BQK8EOSfnDmZnKg1GYinvgeDpEMLK
TaL57a8otslj/ujtWoo3oXplhum6DBcsFtXUulIfbQMRcVLUSykRxMe7wf2StzA6Gp/i4JkBF2eD
GpArhAOPmi8zXA5YBXCrTYmuc4kO70GmTr/Jz5+qi0VD5dj0PG5rVRHGIPXkvPOTPK4CLV53mai2
TZAi+WG3sbcuByymXH08d30tFszfA6rhFHsJGP5iwbgCA9Q+xFKniSzza07W+gkNTXimsYMxHKWg
mKZRcub8W5wIDArKhbTDAPxKhLA8EehwNDRyFLJRG34g/zatg1L+yE2Unt9fJW8M5CiLKjaiw8lu
Ly6pGPHOymxQvpjYFivAYyg741uC/1/2p81p1Sp2oSnQw/XAYS/hO4M+THpCJoD1TZVC92ZSqOel
m0D99P6sXhALvx1x6v2BmuByp3GKNO8S0ZCHoG5by43XFYxBKiFpgbicPXT9dVo7c3oRzl50b5Vt
eDML8q0V/b4ugswr5nDf27mbX4OyzIft+491+rIVRwiShqHb8N3cxctGgcKvEMmgSjyT24U64pC4
lKfbQP3050NZrBzyZK7qk5edzHmMyhyah0bdP3lyeOqFfEJ17OnPhyGE5O4yDOXsuJhRmqT4OcVU
zTsjpfFr5DkGRT5WVl2T/4OXB78PnoDFSmURLQ5uCTEGSZwIvx2BOD9mLDdwC5B9VT+9P6vTLW/D
VVQUQmgCQM4WQ1FlyRECBTRJrJMeKDizv8ceIR6RccbQ4oiuHcgp398fdZEPsGYJwrkcAIywQLzl
zQQHUAuVt8uaEy5AuIuE82ZwpLwN2o51GsfDpzlpwDX4dHRANosz8eobq9NjffoE6Bb0n+W3JGMe
fCyH1f3fV+adp+fm1zJXsYFwBQ/0/mxPR2OqAIJgJQRYkS9zDyHySsK+0VZ1Mz1paPmsO7d7+i/O
gtOB6PZ5RFZwCbgFFa/q9zQLDUM/6uOJauc8vuwEemf/aCdAYMX+VQXFvm4u315XlWOi+Jbr2p17
FKbt6WM9yp7OFT/96atziY5xb2etMK/lQhm6zo8so+LVtemF2ttCTy7+yd5mIShoG+g4Tmxv8eLw
tyAXrmmV+nZcXlJ0/SEsu7hM4+7H+/M5CRxcGv7EgcTeZEtkQ6+/kBNrgHQ7yh2pbaQH2xnwujt7
Ur0xCLbq2M8Sa/ungyDDNCVl6oe4IxbFA76CLQrfg73746n4KpcGbcIRhTHp66mIoQQ3h6Y7yolW
hIoZ6V7dyXOZ5emS9tT7MgHdWhwUtvr734CwxLcJzE+EuczSRevKZm79Xtop4XOQtUTw70/qzeFA
RwJDJBSBmvN6OHTYitCjLcRww/SUA0E51hMFg9z1xu2fDwWGmEiSlNY52axWPU/Y4nIqNCILx02O
mM+lnpE+l3Xin+MZnSwJigCYGdsk6Dr0rGXGB4knADgDZSIN0UbQqARt9ZjF9/6UTkYharTBQ3Aw
sB4ce7EkMO5septhVolabi1l1001+X/84hiFl6bwjlzH3FmvvxGWb72S2w1XEanzcJCK60CuLLwP
xJJ2fabocBKEMxo4Dg4hAn5Cx8WOxcaz9d2oDmlqZAm6EehdQsmvP0xGT8s9daMzpsxvvUMIQ0BK
uCmI6xbj6Wnq13TVMaNQdWX8V/rNGKDt88dfinkhcsFq0K2TmCkktSnhj4X4LGrhdKmLkXTQD8d6
+rdN839MBE/ngyES9SfiM6o3jq5Cgd82MKQa0LwJhDNT1BIO/Wh26J37ImhW70/JOQllWBIqMguo
E3FeLNcFWvYI+cTs3Vyd3T3qXtdJGJrfBICEq6q1whgUQVXeVli00RW0cTQxoikF4tHoKZ4lcZai
sdYSq64KqPSX+iTkFRAHpDmMTiRbAxeBG9n1zlcHoRvo5XHe3njo631EFo3aAeXH6clFEbe6rBHH
zHZeDYSL3q2dIKhOiAMz1iH5jzO3jtB7RSn7QBPzUx0im34hQif60jrQg3emyrKeRthDNxTWUUal
g4M7uKMX7dOAqF5003YixNRE6tZdHZloJ7ZgGq5QV4KJ7NsIqSL9brnUlSFl/sTX00XhyUDEeRM1
7og43lT6N13SGl9TTyPc8T1J+ff9z/HGd6fsQEpOBY2Ldblv2txvoct4mDVHxLBtphV0n86u49Pd
6b/cpbQYKbeC0n29ukJeh+6aXA+2X1JOsvIxvEFnkxhy0MIbY6rm459NC0oxiRa4KkzlFdN1MSCe
keiEwR0GOZK1v8YA1lFe9OcQx8uXxygcpFQ5qZBRs16CgFNfA60K4mPVjBaheEKYNcNXfnh/LsvL
jlECYGZUADkIKMktjuswT0yJmV6Ih4AsL+ECRhWMxJAMQADdPZNovDElMjQ2KKE/gfAyXEArDrX+
UmorLDFwtEEHFctrRHhepvRHcMXHUvDvu6oL/502w/5nefMsfrbLX6We5v8pOLT/6+WvoUkrKsar
PyDFnHTTvfzZTB9+tjL/W/vh3//lf/uXf/18+S2PU/Xzf/6P76UsOvXbIsT5f0cl+nzb/4xl3DU/
i+/xXw+l7OKfTfHXc/Hjr/9dwBP53iXf/7rij+3yl/2NcPS8fzkc20DeKQcZGBDTuPmbMGIF/1JU
OGRoKN9QprL43v9GOGqG8S/YUZTk+P9UxV6VP/4NcdTs4F8cCi/COQr8+icSDq/Pe84rnZid30RW
oCCOy5syTSbU+dD4XVtEuI+Z5WXgCwz3udftcJdbfYO1J5Tf317cGx0eW0UX/7/cwqhA9m0K9qDz
GTYwFweAhhtSPtpBihOQBEx4YzhXufetCa7m9IOdYuHY3Lfmh7pLEbxrUMjnkkkfa8LwJNv0wxfp
DKvS04+i+daY9a6nRpT1BzNEZXc8irg/uvK+aPtdD/5xsEmQ0yszeKwx9CsU4jJFqSKbtzYOGJMs
UBZGjZPOeFrtzTAAzH7uUjXUGfDedNVH+O36tlCkJnRlut6Df53c1Cu6+Cucz3blurnFmfE+/9jQ
xFoDWT5z0p4beXE6EXprejgycuhKCcR+uA2bz5GRYgOa/JIjwqnnyp8vt8V7k13EKsh0jUJYDFkd
2+2u3u66Dc4cq3zn7MNDeQTKvjtzBJ+s4deraclgRExkoH3BiPERMfXbeQ2e4EwA++YQqriqsx9J
oxYL1kA63OhMmMyj9332k63r3EV1jUT5R5F+eX9zvFC0Tl7gb2MtVktO+6QGO5yuo5sCPZ8f/r5+
ag7jZbkfPhc30c/owry1UXG+LO7jPZAD63FEuffT+0+xaMK+bFFF0fRp3kFvobX2es3aeSubNM3x
ENa2mAf5H8HxoNzQT1v0nmLAyuj8nQtz1VtczPzVmIvVKozG1TsTX+8Ww8I+kXvskVV7q8RsIpt3
Z2Z4Ohp1bJ2SCDV69GGW4jWtr1FGytGc8koNtrWZj/cRYsK7bIrdTVFa1gERqG6HA4q4Bqsm18Hk
Tk9T3chDW1toNotW3rqkBbda4mc/p8y1/2zVcTzSbHY4n32+AdjzxfswHA1RhibRkLuK6ScQ42zw
WA8vLVQ7kJ7XcE2LGufMkfE6xgCE7/owghmWgJNauKECnt8OK90QQW6YAmOg2MFhGz7Sjq5Kcnj/
7atT4LdPTfOaOTkBfUyuIIiUiw2VT0OfJn47HVw4dmQ0pQs8NQXC8NjouI6PGFldKtS8TmPNBVGu
z2744f1HWC5xC9kTRXwm2eYndvbipOpqc/BB4RoHU7rdFhyKedliLbGV5pyv/QGbMmqw2WXt6ClQ
FJOWEUoSH9ouDW/ff5LF6UKXD7QDxTn4D6T9lOhev/K5DLoiamHEdRa+F4St9SWm6/XRbvyfFtyA
Q4e00Jk7eNHy8NWgXL8UT/D2ovexVL8rrTLtNFKqHa5/4gFAs75LZJA9eWaaHWLLagTOC9O8IRPy
MZVLJ8yuE6tt0DCd+8peSSMrzoS3i06zeiYfoicAGw86IlzqxaHTm3pcDrVSiSGBWCdiyjAo6a01
wrjhDtDkj2zILwKUKhBzw+KjC2r3TFHbWIQmMBM5DeA3QfClqo7A/+tvAaK9NrSmHnduGtAMtQes
QBHO7fUS+HUZfyjc1Bx2rRLbW1FUi+DUTX55FcZN/ezpokStshhgw8VjHX57f5m8rIPfNg3PRmGa
pWJjU8I/7uL12BAWtb42+52WQJHYzW4wf0iLPDkUTis+eA5CNyvd7isMitG9/E6+7SAm5FmwWOem
Se98IdBuGxTlYOvVM3Q+08Kn8w+fkp1EfgK8BAkF9o+zKL4EiHV5wPLdAwdAeAWmVHwmpQ5Xo4iA
ncM53WUWqnM+vt6roRuLYzc47haIZbBOwISt5yDMdjH4gT1+O/IMDfVk2auno/QFYZ+QWhFEX3/f
bLJadP0NVyF4EJp2M99fdUls7hwBZSBLI++iNELrUCZNv/f9RmzTyEeR1MbNQfem4cwtpLb2759U
PQ7rnhqV4jqBa3j9OFVtdYAHdWRxba9G2jmqd52qVpj4F575MG8MpWpwnOpkxKqU+XooHcGhBLln
7xDMECabudsMVuNtBSSrvxPI/1iuOtlEpKgU3lQT3KfeDFTj9VBGW9dj7WQh3t3p9ylI0n0nsI0y
rQKd4K6wnobGtr6mCBrQMkNRPEuxq3RqUPLDiDahN9TlmX39AlJ5/aINSiiUHJg6aHh3ccbCNQh9
j8LWAd5t+mOkvIUitXNUyv5YoWTlPo2pHedxh/2Z1phPxoRo3JDiNjYOidhUiHhftq6yXhF9QA29
aKvLDhnjXZbjhFJzD2+Nfm6O72+m02/GU9NYVBRHlsoL/fG3yzjn3vLNNgkPwDHmqwR+6mqUtX7A
GvAsa1p9/8Ubol6KMCCVP6q1yw5bN6EsncZucMBsvb7CY8vD9LuJ5AFPuQrrtKCLvjq+aH/GoQWP
LTWyQznNVbFDc6rz1u9PfEHspO5N9YbGmMVZTJGVM+/1EpoUHaotUU8v2qH+VA5hdm+PTntfxaOV
ARSxET9NHMSOIfWg516wtTAnsit7O/u61gLMTbun0sEX49ijx4FTUy9RJXWqFpUcKw+g6ABzvZJ9
kz4LJ3XKgyccvdqDvq6ilVE65wpFJ5ebmlHAdqDtTUMJmM3rGXVxge1opvTgu9jb4TbpgaaP54Ou
tziIibzYYbAxbRwcT5BQgnZNyCH377/WN9YT6TYNDAUqAGS52AVdOGVjLtkFtT91O0SjZtJfaV8k
3GFnjhu1xxfLidjOp0+iTls6T6+nm9dpqqeDrh1SWcVbaQGjB3mQ7RBm1ba4wYE9LPVPOkT9M6fP
mwPTE2LcFwmYxTmHUescaJjAHHQHBlBZCXNNn8jY4rCB5qQocJCr4UtNbpqfYSMvMgq1ZlX89jdI
DsTGYs2yk9s0GpPoaMvSuhgqit6hnPS7oqUDn4zyy/sfcxk2LodbfMyxi9HVzaLoiB+Tf6j12DlK
3c13E7HdpndC3D+NPDvzWd9YQQSqgA7A4aHfbC9WsbB6rhCZRUekzvCHa7VPXpE6N7qHTPE/mJ7v
0Q0Dj0IOZL5eQGgZmJ1fGkyPlAQJDPhBCJx/8eY+vLAo3T84+nwG6nj6AZUuqpKoojhN+2PxATMb
IYiwZnKxWQ173u2jBeJv3Qy+vcskLjfvz1Bd7q+3CMOpbejqHnnGslGqWUMzWF0aHcc5k898sXwb
GvKhAo0Dv8KxUE1vQo8cbA5WpRafmezp8lGaRQgwcRjQlFtinsY5x42r5v0ij1wcNYByEGb78abx
VACJr9VGH2dxLv46vWUAkMLqVjE+5OGTgmPq54Yx+dHRjyqYYyAAJTVGDeHYNcLI46+i8KMnmhH+
dPTN0LjIJzYz5b8i+lKi+rp7/wu8QHMWn4AGKLBuyOKcFtYiUuGcHrEgDjA+hcCwGexWQHIhCHVj
3D3sCeZpWzQOOh2acwzadLqAICR2VdgE+9BDjaLv8/BeZJm+hpFTHtjz8gKj0+mz8NJm2xZ6uxWj
5WLcmlZ3ue3Lo1fAss6LiW41GdixmyJxZ4yhdd1NVn5Bq97YQv+oL8bJz9fwQbwzIcXpZ0cXi9ay
Sq9AKDqLNT6AY29mZIoOI+3/xryZcTTvnM9FfQPX68xR/MZYKmwhvFVgJTj+r7fwmOITKJoiOiaJ
F19DVv4MfFa/NCocBQNlLAvsbPv+F33jmrVo+0DYRy9LCUMsvmiSm90cdUF0hC31ozKs6OB28Ujb
0O9vZ122B4SFMTCCrrxBr8K7Css/VC5SsQuPQLBJuqbgD8vwt0zoWc6mRn/SLzG1c4NnTSLQ7U4z
5JwhS88cI6dHssWVQwELsWJmvdzISHYUFm4K8dEvJnlhaEl9PY9mj5v71J2pVJyeWKphABKZmdlK
8/n1B526SU5DXMTH0XcvIuW2m+JXtsE8LN+3vE0i+TB8cPXB3dQ2/p1nvu3p4aEqU5xarkNdjVLB
6+GBOVlaj+vgsUJAel1MiX+sIyvelgGGQ6z3+dBOQvvW9rmx9UtsmYtS+5S4PR3U95/k9KJAv56j
m8wNZCG40dcP4qUaTZ3MT440h5uNIbQZ05/Buu5FlWABNlbdmamffmM1oMIyKOwkpIPXA4ZQwtqZ
QtjRSHA41AK7vSzy+HM9VO7h/am9NRL4byI2pb51gvbPQl9qRa2mNgTB1vRG60B2gsT2rHdn6ptv
rCb1Cim2UGgEA7c4ioLGGuwBVfljXrb9RR86j7muCm5tVe1AZs+rKtbFsZMlHZNySM6s5be+Ia01
yyQrpOb5Uof/LbeqDLrPIQDbI75H+XYM63JXh0x0LLFyRVfnzHAvAmKvrxqgGyxRQM02Yy4PJo6Z
mpZTmR612Yo3gwJDOXqDP4vWJgcBZupGVn16YST9tG+rRFuP/YRaaNfB1EboYtfpEsVhmSTfdNmg
EJ6V3mHqnHBDdBtuB1RMj1gjemAwan/f6Wm0R+dqvA5nzV9D0Xeenb67h3rVPL2/YN44cZkYB+0L
LQ2G2mIzRDCXWlm06ZHWpxIjcI1NLynuxGER7VvsuFDXso7D2MmND4piiwmzfiZWfDlSly8XzhQX
G0kjImqLg6nVBmn4U5Idx9CA5EqFe1OZo+Wvytb4CK0uvdXqiY8bj6V9gBLaXZkF7gUGCq975Dlw
jC3hospBzNs2RuwKG6Fh7QI1OfiaFVxpdoQgCXH2BaLzWJ41ibwPex8eqabZqJlWw7PFbxce4nCt
O+tnEovTe5SOKbgr8P2U/05C4VqdKsjGpsfBsNNdVxnFdq4nPDPyCI52qwjyVTE9v/9d3zoI/ma8
AQoHy6T+/rf9AbZSQx6kS4+1i3O6Xo5gXGakSoLGOQfufWMrUodHsAdkL2HCEoGSRK000q5hBSH5
p3RHo0sWUL4zLVSQs3TIz9yY6mBZrBaUfdiC3L3wJZYI0gD/bTourFgDoeCNZTcJ9rB1c2ZRqtvo
ZBSfqwpnBIrKywNGm72q01B7OYaD26MrgFUWeKEBp3WvZzcXwQ0UzXLD7gnPRNlvzo+SPuQ7xRtY
UmtwD+4RfPDTY2v48towtPLjUAbN3fsL5K2vRldKSTS9nGiL6G7CoJRCh5Ye0zEwtmWkh9fT1GsH
zdOyezdsqz+/dDmqAQyQs1BKecGu/bYgAS6JZpC8zz5BNMVv8TPEYRsDycZeIVh4ZrS3vh6xBq1P
Iiv6YItYIwPwEwUeo3mtIS7jQWabzinmA+4868aYrt16/IzjWLn9By+VftgLrJ9gS33a3yYZ0AJq
sGRMjzEWovs09eodDFcJHXvSrr1Ed+7/wXjQCP4vi0B95N/G6+oCLY0+zo4Okm5Yr+bFVQiKSame
iH1fDsGZrffGna/QkqBn1dVLmPx6PKvIS9SmSYEofGqIxEgIEi3RYweO64jnWIl5plFSdA3iA9Wj
+EzI8cahRlgOEZvOBGD4ZWiehoUrp9HNjhVzozrjYHKcNl9HOoB/HkcxkuKeeBS/aG29nmhMDzvI
8EM/Gn0abpEWbA5NQtfc80R2Zru/dQObdDHBulLXd+mgvR5rSvvRaPFaOMZ6F3/LrLk+TlPt7eo5
rY+JK6tjNMJoGsoZcSHHbj87fXs28VKDLI872lO4zqiSLST11w9RQepGOXxKjzq2zNCL22lPuB5u
LRHM2Mr2xjb3hHFg7Ue4AMNzjlDfYRmE1SEQuIi/v67hhJ48DzRqOrwW+S6VqmUxx9YsYIH1rB0Q
STOMVYciwC/R2cpl24uRP8FRxT50qCv+UM5Y9d61w+FqrAfnS9tVI9Vm13hwi7G57sZmgvIlR/NT
ip/lBYQD6+NkI4qAN3GX380+NT8svWKUFc0+6o9+9qXvig+m2chbjGCkv6PnKX6GSTGMW9yR0SiK
QERzjKQb8seVgf7jBxNVl5uiy9stShLaB2Hb1Z1mxfi7FoPoaE05+pSvapvwdFOHLu5RCeKKOP/O
Rbfp3QKQE+1If0RDCh/IHVbE/Odhm7d7mdYVkQ9OOSkNrtZnUKfLv5cWHn5CJNy4aIoM3/xqyq99
PY8/2dqsqHAipg/tDjgDSoly5xqnAAH6tajdK70xqusRN4V0Y6Wj+Gy2nIZNE43uns4jzzaNkUQi
w8bwGwvh4BnR1/ajoM7jbQxH9A4OhJ320PHYyFyiAQQrMxHGF6EX0YMcy8TH5MfNvFWtd8mDYnNr
e7pv/riaZYRYOOyxq8GvAF1En9NAgujqqw65uhHpos91lxTjwZxow95Qch++1bqfbzM9dK0V0DQY
oFHqWQf11r1bMeKFuBriSF76FHkKhGeIxKjW2ihrWk0yffKzPvvmoUvXbV3umy82dmsRJjDu9CUw
Ote7oBNu5xsUwLybap7iZydLwuDYaJ5x1BqsDlF36eXNjGtMsArEgKdGU+Ptuy+c0v+elGLkI+Yl
gB8NtfnrYHQx5c0GwwG4Wk7GdsRAzl8lsvC48LR0MjZaEswPwk7oosqw9LNt1nkYReRxj7eoVY3l
3nKC7gANp/yAIZt7nGOHclPq6tewjasP+Nc1mFPKmhaEhzvIPbIvCDc1bZB1KzxijUc95Ew5NLlM
r2a90e9cPj32R+GY4fihafiwTe6gx/sq0aODdGvEWVCCkz5S696t7Qrf3ne2F/araKi7elOaSKSz
goX+I57DDPASion+xpRR9Rnxtf5bBMk4AIUH2nvVNnr1BTeH8mdg592D5czyedYTJKlgytB56ya8
UN1oSG+x25hQgZkc55vTDYiigr3Xq7UJtGdgHcagAEeneZA1mfoKI2uMmQrpuM8twjECBdW4fM7S
bEi3GmT+z2bmpXtcZIS1snwo7+soUb8H0zN60uCEbDLi0vhW5jLP9wH2bfe0m5AZLbISt9SMzAYD
kdj+mNief4GgQjqs88SQ4VqLih6XCdMuvgYDJdaVXyY4UFXJFCVb1PWsi5j7owRRUU9YJNcZgjc2
1/JnbxJxjF94xVayE/pVa6lDntzJQk5olcaJhAWPxjCdsNTN74RVtHdlGmHOZ43KnQK0xveyHcUn
DZWVI97BZoq7DfBOJHf79hgMo/URD5X+x0AlGEhXEvXR2khQhgFrbvjJeg41DWxZnMsvzaAH2doC
AfI1Sq2iWZnD7Nc7wNHh9yGV3cdhwu12bVIUtbEezc1wzXPHYhODO7WpJ9tTfWSndh/bIhY3+aBc
RP26QaYxEp3zIdVni9y7ClS6WzTjXWwP1WPSVljcm5JVu5ONMH/Gzez8wHQXG665iqa7Jm1iDVRB
2hWIrvQOqzypkjtO8Khfz441oyM8T9HzQNltXrP0eroifZdd9Wk2fusxIP/mTcaA5G0P7mQVNjoi
kNb/Ie9MliS3kiz7KyW16l6AgnlY1AaAzZPP0wbi7uGOGXiYH/D1fSwyK5uM6kx2Si9aUkpIBhkk
3cPCDHhQvXr1HgCMd3M3MeftAJVNB9oj46EYCAckOjdGKJ9gjWorbjrJPgRBuwHj++K2VJv+0xIZ
g+H0WV0sc1iLHGcPHc0Qm7vcaQVMYWWCKo0BdQojDG8TwUhSAG7GrZzciMRUIbY3TrUFi44lvgP9
48Ah1pXbYTHIB06zpb3r0iG589zR+5h4Mx8gqB5Ly3umd8yy0CZd1Ah6TndcsdVwxEe+zCvgiuYr
+xMi9TmuvBe1iJWFDlefzQA6ZbSs3Hwg+nCATfaQFUb8mmtN8sS3bx0fYYrPacnnaL/Eo+cQ2sTN
co0Jrr9rM9IHljuU8rHEGvk4dEUDOnEsJCSwWSoi9BSSFP2oohjxkw7YEM8sw7pz56HeFFLox6Ih
ji4YJNkOfjX0SrtyJ++a6WRFbGjECSN2romeoD2vLvGMJHm+mluSkn0AGsVuKYlB9iX4lYScyHIA
2ONNccLLk96u72rtdRzjbjPF0+j6tiagLwGGng5czCRBO4Ygc64aJsDedt1LkqqMuj/3A7e4P1d2
/Vo2TXcRVIhDwMxIjr6dIDwT+JqXOFhEjB9Ub0bthb0Z9+QyffzrKPWfMuT/yzEOrx7Zv++m39bV
j6F9735vmUfW5KfvXf8f/w4u8DeNlSr4CpwOnk1I1X+a5hXX+43jEN8MGxB45Ri4/s01rzmwGaiD
gcdeN5PZ+/ibaV7Tf8PRhdmNotCjLOcb/qRI/m80G0sIf9/h8sfel3kZe97syxDycPXP83L+WOzS
pQ4FO0j2Gv7lvDIgaptQTA/IbrfXSFyf3IdwiGzVt3j0VM1zNDU2906p70bJ9U3aXbgQuce9nt79
7n28+UvB/fv4pF+kMF4ahTbrQhhGMPZjHvmlwyJbbNJ7cEmbZdKiV8BWEVF3JYzxQBhGvhFTF8uV
g2Ns59SLWhwFXEZsOVaa7NSIvD1S0cSqMQaiDxMy6PyuJsEbcFq9Fdq03Oh9rx256pP0JquXnm0X
ADGctdSGH6mdqX3IHC/6uoZ+wNRNABr5UR5pSGjgmP7xb1X7oy7287d6zaHyMDKoTGyvCxy/b167
BHxWEstonaiK/SA5O6Z1FMkkwMTnbG2kchL/lWXnKrmyaZUhfb0GKYIMmxMolGXlpCel17NLGlka
m3ue+4OlSS2gLPmTrv4X697PV8pOOdUlHwx/M37RJxMX257qpXT00yJvyMMrH4lEWbUJl4VlG9OF
9HiXrGLZrhf2Py+LJ9xdtjh1mNd9THLsoMtdH9XpwV7+1IT2S//Iq7saJejayH/Bk/tfpD67lnbh
ysxaC9H193XfyBDRDDcWwZLbMs1HsJr5xQSOsEdR0o5WN2l/InEyEfxDv/bzRdDEMTsjqAWrxK+i
XAWU0MRvRFxqZyvFqZJxTIxi6QqsuflLTHIEOe0Fa3BFBo7XInfaVSEQO/Hjcs1JzttKO+QNI7bO
mdSjYoECaCCeGSOx9h2hLHdTV+FjqhVMx3WRrzEb6zdGak0bYm/SQGRvc9dqQVur2VNt0Tx1hEg+
dRBpg9IZN8Wkm0GrTA8JAWOnZiqpyWae0TxRBtAkxkRAKo9T4B1j7bxnVozhrcj1Yh0pOoKpPY4A
lllpZPu+KTYU1cdUz3lGT6O54Bk1Naq2meaxbr1c8eNrxHfWWe7zEGEAn7OoN3gZFsb/YhTe2hvV
lcdSDJm2pM0pxBf5uWJ+TqR2v7la3mzTJkLFpj8JDTtWyRBcpMO93BBSMhVWVzNbmcov0AZa0Gg5
ZtuC93eCL+AT8E/i7+g16ZOa0XiSIjhtF1k2b57dmmelLGbCS9150+tDtGIUnu5oL+qtYjbde+R2
QVam1ZEE7X4NPaPcD7nOsirWGEKni3YH7f0sq7wMOyyCRzJOsk1tF/adZmXY7EZFrGZ7TDbJrFVH
wviSL68v8pVOivVOUwTtQF8QqD2+VLrRrl0nmjbqMC8vTlELtoVsD1Ke14bpNNJZLp3nvYHlfnXd
6WaZqfGCcbCMh3oimth1x4d0kqIgc2H2HjKSqb/jguzqg1Q8+2xAWAu8DuXA0at4NSpAEcl85L0n
wlGeYz0hwxGnYHlvz2IM50qzN1Zbpxsp+/u5FPU6d9h4JmAaZoVNJ8Me0wD8LSOLttBYJ5jdEeRk
WSsrL+VDlHoNb1CTGnJxl35ptDWBp8JNrCf3dV5qsnJrwlETT/lSElTkUnbJjWXUbzJhh8GueZOX
XJ1WdmZHG5SiT1h8q4blnx3BNO0lmvsPrdH1QGLmY1mV3dt61APahXFlUbmsCrtvVktGYG7KhQQ7
Wj8war1Nmuy2iKzuJu/c0Gxt8kTyxaDeFdHaHKL+R15YN5YWLZupSc6liKd1UqTuF+r3pzL2aTBO
ceVrpPausxSQ3QB5EAxG2uL57wmWTiLmLnqnH+QYJd8G5OozZ43q+cqQ6K8TMTt+reX2WiNSfosx
JiX9cmm1MDHjeddO2C4V4X3xqO78zop7eoVougiouOs8S/uHuWg9P64b84aM4lU14wPzsoKV+tYq
a5ZYZuOI8J+XvlWl6oqnhnwrARV/GGVj7rIxsV8U/DNvgjg+f/bM9BiVnWpAS8nLCQEGkdLqlrta
95azJCJtU+D2ubhN9TmL+TnukBY476xjJ7R4S0RetFZEbT4R593dJwnVdFQs+7oso9tcYvDsy8kI
as/easuYBllEsIzfQprd5l6m5L6VuSldcp0M3zn36Bv2fgUiEfGilyKW8ZZ1F2dd9BMxUMhwcz1d
l7MXzLcta9LQRKR4HqrM2JFEyu1WmPuhmIdvcsWmc222JMEugBpXZB0SPxzbeXbjdZ0SsKPykon5
2EaTs0s6jjHXiBqfKVyzT+xyJCfcyA9zp+RnkmjtZ0znThU0k6wONVSCtWumrx3bWXmrJHeKcJuz
GYOqXMZiwEw7VXAsGzN0KPkfiHQjj5o3644g5DpU9a5b23ZCCaXKiMAPTSYitOL0EieDsa6d9Llm
YJaCnx47EaKyLLcZFh7MHmQv+2altZtsaWxMnX2LtaYjTR8qUMA1UQaOp9exr8SFDbazuG3SroSb
WSY72q/sBXRN+qjmlfot4mU6eXr5QVOYHtAZxc6MFIulq6IIq9jTd9qUfXt2cw/jEwCEN7wsPyuq
JMYbm5Rlc2JBvtrlle34Nc3GqXG0AQrsGF0yu7wtl/4pM2uX0F37nsdUsjcMqa2mdpA7XCprVa/F
3ia8ObO7C7EaxmqajbNIPdBUXW2RQNq2O4e2J5Rmo23zdHEOZrzso1G9rQYmB2AFhV/bUy8Jku2V
WyK/6QztOQoMmQLebNNkHWXRRwXNM2QWxeOusYttTBxkQL/43DZx/a41jWBdICtWKeZG3zNGXNuD
aW1SB0FjKczsUNmkKxlmYmzt3Iu5QU19Jb0x2ZnEyd+avQtXcWmKNU7XmSADQl0LtzUvQ4kPPCA3
Jvd58o1bgpLyA4v31uPsVfdZUjo/pK6c2p7WMtNkoM3RTTOOZLnlRfZNCuJwqlCcTlnkpFtXouA5
JE4iCMrU+qq6tPh24mFCCMSB0wpgGFUJ7XPUKvVGZp7oVjl7YHWoN2q8+I4iMmfXjQhdPqH4HF9M
EmhvAeyN7nGMQR2sFWbd7oHA2kpZYVYDzNSMs2qu8mhUtE0/ypqo3QFPgXE/p0573ZWLiiraLE3D
2F9JK923hp72Fne3V2wGYZSfFQ+n4sTa3+Qc7NJo9EBzYSGRoONkIkytRlUDlQuo3laegOMpJGnN
96JyyqMWFQPnk1cJf7SZ1557x6jtbYwDFuQSi/HxTlVlY6917P7T7VDNDXnuqeT3JpzOOCwkq5zI
NYi/cRV4aeARc3MPhLIzz1zmAw1MKzadTKqj5XXy7JSS90OfUXl94EfGRAGWjcdrEh74YX3unk2t
0B6Hlv0NE3fcWVQuh+5sKSGJ5t67mvfGtnVqY1VlrtORhrcAaepJQ89XFelVfHAqS41OTn69MSTm
alhmIMZjF88iaA1HbiKtlMQhqyNiYKvXS71K5i5GnkCXLYOeifWjgyCr3JTmAHF9sOObIYG6Ps5T
eRUW1MMyqMaJ9SjtWEx19OqkLa1KjzlZhKMz1vMqQVpLQAhk3SmWwkRH70W0V0i93ee606ihTZD9
TlT2dG+MZrO/mhgtX1eRIZJU07etCVOYd4A6bagiQQ2a2Xc1USF7OEnUZks5UT1JbR0t1fghOj3d
D4uiAVqJ0vRG1yPjuRaq8Uatbaz4X5YPWLrLKnLi6uoErZ0vo8JEHoA9Me+dcrpvI6+j76qeyqat
w8hLn1PetyBCMLf17Jwr1nO3JG6wmAYF6wg2mj0oZhF5dzc22ODrau6Py+QswZA2k99Xag7hxG6q
u4hTNttm+uIKmlitrrYiGqNAa+IizIBItEFlRakV9LVF/gYhQ8RmOMNYghVZ0GcigCJbLcfzfUqi
vtNvwR4nmU8wWf5j8sBrqZSXP9pYaQ6qizZHJHm5a4VevCSwuGq7I/5vYf8vtWzxoNQ2HIQibvZi
9DjfHdW7IP2lO+pWJyD/cCJJfZkH6WutHDe2weoe+fJEH/nLMlemr+sVSuDUfbheN78kBPftWLvp
jl3ezj+KLHuV+dix/7PoKFW1gNXctcmbndY0wAvcnFBdev09i4pyN+tNfOqJ7tim0fgYN631iNy6
rKchPnWVFC8a5JttJakWQlsM9bvSJ3ZEH12oj5XLsUaaeUJWWtra2eJXNu4OHy04+1GK8kYtlIx8
5bk8CalnWTDw8mNfoGuErIQavH+xRW1ju99l7tlhOfX7UYybqw91r0o1ISKwlcaJpPd2hbGhvzRa
ySKTMK0iNBErrmpcQYC37FzxI2Xy6kP+DevOqP3SqBXPz1E937yiVEPVxTQUAU9F5wYloZI4/ZwT
ts+0onL7jWVy0zhyKC9zLbaVvlCOODxSEwdPSp0Vke+Oo4KU7pVH1F6qT1cJG4MMVa0lSckUylcx
DvKSX80YTcYpF1X9dyo1iHDocq7HdMHsnbBVemhDsiLZuje7OFsVxeRpgTPnzSYGKQTXyBTdiff8
u1LTuWJZ19oS2KgGlaGsWsWsIXEXZAEyclQYjtx6ank79WkR5rn7HDfQw8yuoZg02ndWMSdSAri/
rFFED5EsbhkTaPB7nOrR1ZemROzJ55c45a7ESYozfWg8yO1FIT84Udip6PIQo6Tq0y/y6xWaCOAF
WL5n06N2g5vsYg7gMEqov9jVcxGOTJItK1JgKbwI8/WgJoHEJck6zZwMSlsCXLuh5KT4Ho91XSZb
Srr8YLb4rJpeTg/YUHaF7I+t1hT3MxY0Xy/KeRUJm2Yua+vqUSw1lFjJwMfPkGFtcPeKcd/LPH2G
C6EjvZpq2fqy1dtDYs4c8g2nOdN4ixE5o5O4kMaqY2PwlScOyWHZqG9aIXtQ5qMamrXtvGNMexLE
fJ2hO2cfJM13BwApE2D4PKFk7XZxkd2bCvPRKBkba6NCntlhA8w+e2rl50S60zq1p/iJwlY51N6g
HUU5Tu/D0rWXZQZSjT+aBy6vLE92ok8NE4+1Qfmw1PqnOhHch+Ys3HXJ0vAYqDwMdmbhaEdynPUQ
41F9SDM9+/opQ/1T8ux/x7wUTIy/0+v+C0T3HmUEy9nXz+iV3Y//+Pef//9f9F1Th9KGPon/nAhy
9jZw1/w1E8X6zTFYTHbY0PzJCsVA8p/UN+c3RvYknvCVyFU/hd+/RqIYfD+i2SzScWhdVb7xP6Xu
qr/sBYAJumawsRyN3fhnNN8vImo3WK3MekUPUkMp42BhJOT3SaQaX9V1d51wq1In4iLt9PJdKyvO
GbPLhrXhxlm9prCLhQ9tYsoJ3sivtX3vlhJ5QrKvxtSgItAg5gUcplxR9cBJhPvpMluN1rLNiWNi
4N67yt4blLQn1sIaU2tnqFH0SE5D7oUSAORUXJFHogWNwzgiIUpJJXiDCWSjNelq1jD2fNplRaaY
L1o34XjSetbMq7NWOuZwnzq9NDOfLTDZr/TetgvHj/s6Lr8NTFasXHuNl6+awejltiycobvDINvD
O8oSC/9B2+qyJLU1l9a3QToGMat6P8j8NDAoUm9cQBAfGWKjhvYxs+8t/UFWzP6aohyqHa6KRt/M
vbMwjMoiTQ8Kb2zdJlAGF76PX5Jv8AYEaH5gZt1dGso4pAbyUSaaXAcH5men2E91ZJxp9PyR/PGj
XvSbWeVpL42vIU1u0bmoGrqq4Lk1wNKrGta4556+z83qk6KX0+OSdC0J1117JCDPWFl1Qryupxx5
Wc9RbvKepqI5dbm5H7P4QDPwLqczz851VSWHvLTDvHGGQHWjeZeiGvmtmTh3dm8dPaR2W3ePZjGv
lt7cOjVQnc6G9ZKLp3lpToJ3WD/RdTT7qe042BITAYkOwHem5Ba9JFvDBc0Mv2b/WcruvES6te4c
nKYRJfLKhJf2spi1PBMqbZ6HUTuqzKsqLgyCF7dJbt1PvEgsK/GTndCQMSPNb0t9BMc3s+QRE5oW
T227KeUcryRWqYCk7kcGbyIYed74pZ6QayxoyZo+2lMYtXwhCD6WB9kPJRNdPVKK3pPsHept+STy
PiaZoqkIaxisNLAHKRrMoiJ5HKnQ97aNCKPNjZv4TZwcVO+LFe04rDBa8ChF1AnyqT1OSgMbj6VI
VdFXU7QH/3KOWbe3VmRxmA917CnxSqhAC0ON9Ajf40LgoS62qdXepdRnWKuiaj228pzSPvgenz7l
YH0eDUwBfPYh2ltQt0m9teyZupeVT5GyBb301Qaf6KNWTOsyVnq/jMrp5gpdIWJLMwOYwVwLqUXg
nWW0OysXpHg32B1OBftN/Mt5z4R8OeAtM9bdwA9Oh9RDz23fDGT0Kju10c6Yoyrfm+OMFjYVHxqu
Hb1q0o9W5qag68p+OMz5RQBZBYOCZRz7ScjwGtG3T70c5cEG6G2nFBVmLinCjaaAcMqWkpsvegJp
jECCRUztuqsG8MOlccpwTPp2pkSnbjC9ALiYFfK78m70NDZHdDDNrtdY0t9zrfgxGVq1Fqxpn9k4
LqqtiU5+hM2nbbICJl8wJ3w1+BEnnLDlYVpXYn3vxHrPnMkmnQQYiEUkfw/6p59W1UAcMvZdQrXD
qWo2M5YfbrZqoDZnPN244eLNtCIg4sbhSHRfVl7KRvnWlOHSJeLbjmzYg0aK+HYz1/1DR/sd4oB+
yB3QPtoATqnvH9WmJqiDs/aoWtE+bs2X2akK5ePaQCe+7fqtW+8yDSxn6qrMarWoMj47j+xEdarc
M4M474Rn/Ux9jzMq9TBSRLVyY9rJvk3FOWVv88B57g+iMC/FiBUrdxU6YohB+AV6E3gnn2ZsDzwJ
DO27ymovZJCCnWdsvtqpjL7bxHkrPBJ0Rm9ENEFnXFTKk1lGz9E4nzSYhTvZl8ujXgFvVCOvQXQ0
zvCE2YdLagIIg06U+XsdKdUlrvAd4Z5Kw9astnmV3bANc8YCxQZXnbv9enQUDXlC48q68rjYrHdx
mVixr3sWXGqrDUU+HbRsOcHmNFbcT/wnW6rPqDtpYHpdotxqcWMdmLHS8/KF5ITW9+gpobuo/KTb
5paVB54CS9lNJsppdWOYwjoTjAJBkAYvvMp101Y0HBlAn0HjILnP+DIWfCgIsR0Uidm5j4zk1Yqm
F8eqnePsPfVVs62xk8gRcQLP2nGJomDOlt3g2cNLSeCq73jDrmqP1rKTXu2PRXPJm5mn6QSp2LC4
9uvmKW7ZUYkj6QYaz/YVW5wHeFeSpvaTk26g7o2tk2QIdWdIM/5hjF+FKFbMU3kHla7Lb1IOhzkv
br1+8lkN3PRRfnQcPQlV0VxSwAEI9rb6ZnVkl3rVsUiMO9t9F6ygH2NSYmSHyXOJLhgGTmo9dFta
OBDeNaoXZIX6w4uHiwAbOyXaCYLZfs5oLXQMkxL0FB6HaK8hYUujog6ow0SdTko6HONZG4JKUx7n
2QKuqVwaNn+DuGKWosdfHL5TvHMAhAe6lVxI+i3WYA6OrvIttNvhyrTsijXFwfPoLWTX2pnwDRDT
HvLENY91Y5ZpkYZTk38KzslaPOjGhwv/fKQFabMfwBavEUwXaoO1KqdAbU8RsDkJlFpU8QMZKNxm
GkcR+T1KHHSdFihJytLduVXuS6V9boYdwuEW9gFHchTGy5drK0EryH5wlHCQzbrIpm1ZDWd74fB5
WzrIhZwojs2z3UbkcM9EY564ZW+oJ4OCHiVt2XfGrjMN7BGiJjZpFuad2MTpuO90ue017JzOZ9Fa
Fzc1bpKyXuWNC+Sr4zIS1BevlnIsDXNBx1A1SoIhXEbvVA7XU/E5L5zQxpFYsP5k/mhVBE5dT28G
mgsnjfcSmGLQLvaqjYC5K93KVZqjB2meSdlEc1X3Xn27dDUEMnNPCuY6YTTDTOEiXFDveUlHe9N0
Cfn3MZMNP8n0E5Qs6IyTx7Wi6uI283JqEWpkJrAWsEc7c9sQu7+xBVe4W4yNhcVLjsaG8NRQQ2WW
EPQEGPf9xGAidCK5AV51mSTCh91oUc+HLXgMx0t3uzSKvrOItdkDyUlRealLXeCbTded2Efl3q/6
l242mRIIpB/fdparOyBK21t9Su/K9uIkWb0dUcnDoVkuutsdtHY86P2qNdw51J1aHf28JFuF6eyd
ZZTiSRreuCX/1w1yh+FlkDVlWJvfNO83nid3MV/iT6YXTmV5H1OJBDj6hu3Ifl/AGHBd5u2hJZMN
r818dNXkvjEKlYVwmISJscOMV/eZ0RPVI1b8FVh59WJWU7JH6OHqhp4LFsem7MlUWPWunrwnur1z
nOy5jhFnq8m4j9ilSVJvYzQYvJxuh07yoPMrV23a+ooN7U93n8x0CD3o9f6in83+ttGvVzz5t4JR
BFTigGdxWCppAL3xqKUqnLOYN8bPr7ZsBxudOgalcLdpWs9rNlRZ9W78GeXMm7hYU7ktbDUEXtyT
8DGsoEiGScSmsaK+0PKGoDfDaBa4PutzhufEVxzjsVPb5+tX2W3xpMr8Ps2UN8/KT87Y3yma+t0r
4+PkYalsKQl8LxqDHqcVYqunXJYJGvocrZsiW5eyOamFtleMcu+kGs96FT+z1O81s3uU4JSN+qMr
uL0ck7cjKw9qYXMF2G9aJ1+9YXp1W+cUD+rKZhPVT6W3VvR4U6XiUdbR2Rys7VCDossGr6QZqaxV
3KvG4+RA5LVtHOKWa818LcKjpUpfGdU0sDB97fTUXGHVDlRmgQ1J1fYclrHFB8nY3Fri6/wxDRpW
hKAlvfVjim6hy2YbMR5k8XfV4MwpZixtDDZ7o7iNo71XGa8kNB9yrpVexqsSZjR2LpUXy2ouc6E1
KOV9jEVXKUVDTqTckpqzmrPkdXHtmSnh3G0rob6zIcvENvVraLkup2OG19WMbOYn30lv7muMG9C/
351OefAi5yEukCMxWldlAaTNlh8WyVaK7iGAtYw/sQpUiXex8fFjDSyBnSyHzFP9eLGsvYJ18WBL
qmvSS7aw0jmFDCrlLYBldErDelEndeOJeaXr5dqZhLNP6mntOPNdel0YRchfUO+jlu6BSoVTZtV0
9VuR2yvBk30CLaI7YNbGMXAt7ECRtU+WS60K3zFfAJOsjP47Zko9LNVtOo9BKga/rluKvz6UvEdm
dVFBsJZoc6FFZRxNVFWxervo9tayxq3J0y2PMXTnfaiWGYyIlkhu5anrL04l7xsrOXW49TRMmtST
oZy9dWzbpzwZw6yfnurRaAKIq0yZciV/IAud54PRLlrQxeesA/6EQeLbNiSD4HShnonPEcOCg61J
1M4ioa+ieWmKzzxGbz5GjkWZp+Y1HU7UdjPdkOFmz0RasI/pmpJafFjq6BN3rVL4gE3lcqfIUe0D
ocVM1i0DgGYYldr0nQE3q3xnsLN9KuDs+pGW2u+JaMs3T+1KMzCKvvxOhFklYQ3y8HjNxZzvzZlI
Lp+ol7k5JZOX7YxezG2o4NvNg9GzcE/qqpLBUShz7TLSxOH/sLTODjLbaIHvRX37rtIkUuYlLjxO
J4qhLuRRhFheg3W+9loxEiaXQ/JWuDU2s85s1b1hzSPE22GweVwXOiZuWK6Kyrhv6OO1YwzOSiWC
Ye3YrVoFOX62ZKUn2tm2Zf1swL47DXqivhmNFzPHJ3skDgp9YWtIKvPcruDGrpKWKjk0EpPRvgvA
0sa3XmDSkYoiybIs22hVKXYlDpCVC8orEt9cfMqW/Rh3rMuxnDLEZysd3SocDI0acLLm9oUZny2C
ki2Na4bU0NnrfEzj4+KyUxpGTZaeeWHTQ6wM4jjpisHsrlmc+9JxuGqY0+UPjL7zh7zxrEfSxaZv
xdKIK1nU1ivo7qqcfEFNvaqr3bW1mKTK89UqrKxaN2ZBBafX5kLpThTeEjYNBMwgHuG+hw4nhhOY
OP+vnXJr30WFsB7cDOfuCsZCRqirsCblmHUe4jPeUsted3Y1tdx1S5mv2N2QbmjZmJB8h4jpC0sf
Bbc/+xaYCAqsppWohwOlpasHi+YMNT5znpaB6c7F9SCfLGwlqZbdaz2OR2oCz2JrOq3hzXZgZ9/T
vFSetLaY403h5Kl6P02E4nDsmeor4bAa7nk9a2fGkssnpnTiPsec1Dj/CuxVAqyNzKT+ebH0/y45
+l/N8XolNfx9w2tQY7X/t/9x+Poq0ir+n/+264pfI6Ov3+Av8qhn/0ZeFcnIHnaRP0RG81+uS6u4
5cjY+4sE+rvEaNb1+RpWsU0dC+zfvK+Kpv/GjXRNdwe0xoqY4/wz8ujPsIHfbXrhKqUIM7HekuJJ
su5VvP297XIxCYaVPIg29ohxZjxk8ZZnr6tfSrb1W2rnsKzuoeP5wuTxoG5lv7UNjIsjfmrDb5J9
xW1EuEnEakEIKW0kBAujnr1vXZ7pK9vkIKbvDZvuHneYobDIvm0ZDzOQaY7orr6GGGCvnWzfVjtj
Okb2bkpYmwo48O0eVetAZH1aryMcQ/ND2Q5+d0oOzlP3UP6AY/st36uNYp7n8jbNXmc2I6I/2TL8
mYL0j96h6xbk77YqdXjibZSY+sZVVt3b/OU812/Nm24H1rP6de0jPmDaOx8gq9+GL5S6PPeXD0Ze
yT2NXbQe5q85ZWvGd9EAh5Bwsik7DNmnnRv+0uBpOXUG7TFJT7s+32AtsobXQvmec1a5JsZ62c30
Z/Fwvyji7q8f+q/2TKe40h9iPvTJeRHtrVtsVfdgKY9CRzDxz8u3cuu+DMfyYXnKXw1W0/38FY9B
MwbV4ntNoJYBsom4g2Ixg8xg1g1qgC/83U31f3A//+nL/MVo+//pZf7ZBeJelxf/tS6QPzsV3F8W
Xv/7nQp/NDj/vINwqrsOoTG4p4mj+eNnzmplAxnNNjZSn1hUEgKhHWXMiixOs8X9E8v5n/1qvxzS
/4+/mn69r3458Txs5DxfqFPYXv/lxGvNhYnWmJobsrM2czCtzCALs5CbPvBWHPHBwh/YjMN4HYdx
aP1J1gK5af/4BTi/bGSUTMYFtB9zY26mFVbOAutPQL/aFf5Q+NYLDLwjE5beDMYH913+wMKoP9I/
oUjzI6q/Qtb0XtzTdjUw7ZYN4qnxke5xARtRyPSoeSy/4tteA28XwMDOH5Uz4//+gE9w8vknfsy/
xm2h/vUn6BMsExksLGW+RErNfGeV1z4lcN6tst7vUXse4mP/zZKc8qicsrsJx3btY3q/iV+Xd9T/
wQyq8xSOd7EZREVwxGhwbJ/sIhCFf3RQWF+0p+7HuMkv8/N0YCn1riGr2E/v8iZAjlct/8FYS/S7
hg3GoEZjov9L1ssrZoskVJhqfINJj7/FZ/UpPltW/eLrn4bw7fMP9Wzw2B2ZJfKCA0M8FnQglPz5
/2Lvu5YjR65tf0Whd+jCmxNHijiZCaBQhmTRs18QtPAeKJivvyurdc+QIFW4I81oZkId1SSbLJNu
5/Z7bbeA+05DuiFc+ST/Jm8i1iCPHdnRQFC5al0fGWspRZwnJEvAHcvHPOPvP475j3jMS9zEmInH
X5qbfKwr+s6pNQBTaaiiAk70vEFRBTgFM4SF5ZZwsPeyejEO8Ay2RjOtkK0iU0FRlxqwLg05Ew6/
xJBzAHyu0gFKDZ1YsVZ0oZzDqSWaDJNYyVW3sUeKMhJ6fTfZ4RntyGmlbHGgmXD4pwea1RB9Pzgg
t8MoUWGdwDT5KGIj1FDAIV2p7sGH80AxgfGRG3GB8Ha8kqNhcJqSpxBYcKYgHjs5whSVcA4nqLVH
/ZWtScCalPMR6X1KWK5DQYWpHSGJTQeolqMjHZ/WZ1V5KKlugiXHfpIzP7keZMRckNiaLuzbHDLs
eEDvlzOT4ehWo0c1eua6Fop/aNjDKYuabII0R6TS6Sb6giMMxBC9gTCDU0sg4j1CtUN1AcHBHZLw
Tg27/BG19wYrErokdL+8pu/nNzvXIEtFK84wP1RLlR4SzUrPB4poTuOr+ty811fmSr4vYRuY5/3T
YTe49W4JxW3pyOdw83/wI9dm8u3ffeSc4uZq3rsTn3fHLULgJ8sC1LzqEa7fICHlY9ORcJd/dxP9
wwLbJdKa4/T/GqS1tNYZFNM/vVaJf9B8UwEALCNogLpmZMN95FrNIUzjqU9U9/5epOfnAWnJw8PN
1dWCV+J4OKfGmbGTwMz1g8XHGdfBZeuFtCLi2neDVes9lV7tqVDbdQoF2QOSCnEFV6E+KQl0u215
lpPHxzWzBddeI/JLJGimJblTCcAkyFlLEYhdVOp5PuHJjZnzl3oAVlQB/lJMJLkE//NRkrK3nPBC
Cu2EVuh67dUTzSOa78t1dV4jf1ilBnAcbpZgc5fmMoc3Cn7FuSwRzFHevvMe/LME86XcfkeY0kwN
08IArsgMBAO8OgjBdfMNuQqkQLyNIG8CyQCn9YTFPZ65EPq4akSxxnkjsvScDQzFnNfITNFkhBRY
GDHIuxKdPA0SrxRUqijXyQHOQ1oBEAnZ0qxrFia0dGOOB/Fuo3/zG7N4YrOK+H/1xI4UcIKlzJEb
G72zDkkECuEpra4Is5j6K1Vl0ptCeT4lutz9y1QyY5e/OpUsbsKMr/4Sm/CVAxEt1i1N5hC9HJH/
o8xQUJAw9U2puox9K8i30und3TdUPrJ7J2bkNbBJwxpmnj/QPXCsyOrq6kyhJhnZajPS+xVb3cRk
dfr6Kibf+U/U8NOk5v1qU2QtN8WESYmuQWoGQUP1vUYGJ7zW3W4kaG9/wG8osdk0a1zke31XO+K+
eGuf8UoUda1QVc5aRyG3gvNSrZQHjaHv2sqn1QoRNtu88WGc7H17f4vA3YVuj2v4S1YeEICoyXQP
eRJ0WJksclFBRvFlt8S9CEjsDJvQeZ3owZ5ow0r7td6oClGvL+CaEmzozq/FDsU5Fy15FajrJa5h
AyWC6YTaDy1J8PEJBTgEe00h7Wxak3XDgDrxBFH9BIxbB6nGeLHkRvT5QtuRbHthMsPWbM+ChDIo
kg2IzlJioy8JEb0DNfBn1LzidzQ9cv1tfhdhSLTZujTOuLtMckXvLn5r151zd6DDGut5TuizzrYP
Pbs7M8kd3Fv07uIyo66K4XJSeD0DLBZx7/DUtomItl7bJsHLlXXKfW+iU3g5WZ9d7feA4iKtoxHd
3jQ2f9z3NCGbF5ThkNrpaM0au2Wbjr7cymD9qGaEcI/pi4b3ZXhXzfJtRg7O/aYju9TTQHUQEKyn
97tN7NWssuEdOg+3m3zLP6xktRN6/fpwX72NQKotSE/HdbyNPUD/I4mQKqRbo57IGS5kuA/j7bhW
zvmwfIY+9fF1i5xKPBLycvaAPpLnJnlcvXXk9lbcRyweiEhItQU6Hva4tFElcm8/JB7w2sjBLrwH
lMaxnk1rJEXssM1AViZeQNyRjGSV01WP9S3chC81uncXYabFl90U6hK/nYBcsFOsFAvYOV7hRuR8
N7DJybe9zS4MFxHi9UPj2dIaU3RGx6ZsQetb4hTqTIj/WzjF0v7MBH3dVhVQFY/7w4nK3xnnvb0T
SEMq+g1YgMwiGV0/jltqKy7uQE5EJ7jYrtdX+4XtWWZaMzX/B9P6wbT+M5nWTHf8NS/lEn/gwa13
evevyT/RVuILrQZhLfSC5L089HncTlBbf0I1MA9t1axmosvlY2Ojv7TT2Z09ORN+ZrfI4XYQe6L8
uXFdQUq2x9fxiBR/bqSTUzzmnuRIjrmeGGr8mebIdkgzO7EjO2aCfVgZl4cVQBCozqDQMAs/I2jU
2h4RH7SlMWonvwXSA9XJtmM2oFvWB/sRxTfMtLkk1V1gxNvC1QgpemCSA7AfiswphjgNbHZoDEA1
YuCmZzEJyc2jQh9L/J2b+FAa3FdUR10UkI6XiXtxqbIWitGBXBZ0K3ck2Vpn1bPiTnQLSZuT7cX2
7kGHUyAkKxTwkFtUrZLpKLUhpl82txp0BfgzDAINcKQa2Xfkhe/NG5/Q1RvEN57v8TxXKl5eXlIa
r2lsJ07gpC7ggRgQVxwgKNp8W0LW3FRsdHQHIEEuVwpMarDUPS23cZ4LZz1T5SMTQAdBXcDzj9ND
Gi7tqIkvfvIKRDk/yc2B8QgnP0Z13dull3umW3oDAw6cIyL0iExSWkILj2xtlTqBHToxfgM+JQ46
ZAkOXGGGE+L4+d8qN3QEODNiJ7IbinpkG69GZ/DInlaZm+DZYZXsYPOWFhPPAVpzsEUHEOQERWXb
8V5ARm5N1HPJrW30JfUme2TQ9H1bJrIz2BoNoE2X0MGwGDwkzCqyfSxDxxfyYz2NGdC4K7uj2aay
lXPdlRwRjqDUOzgl8yneCccx8s9xMmhMR+VVSWmOfBo7XJHqWvSmM2VfbCtP3rYuDW3UdVE4gMmE
6UjrfBURAvXcrtzcyWyn9wBQcSY6IsvX+KTdngFcg4brDO8qNsh3x/WBBcBEmkKRhGJIo1s0emWA
QWIDPvGAaHJLUKwCOm7tFluxgd8JCqjsFrZp6/gysCAo7fzywDGwMrbWNnJWFgXwwfV43jkk8gKP
hiR2wyXyWWQVM6vsB6v4w7IK9Lg+zSrmxq7fAbImMsEqDk4DRtHYunsAwx8cfz/8XTD4uEsyeAR/
Rrv3Xc4fJCbaqMt3fVekI7IkcoYEfFegz8jO50Rre8juLu4bmAOoSrEzFoGeDVzClKbumuW7dtd7
+v0AelYJ8MXotB7PkXbAcCsCO3cUaM+wL3B7R4rgPz5SPRfJmXwfXrYU3ZO91m1dXD5HcZF95YVn
hYegPjWPNwfcbikNxVgQnzwv8b0sR0awmYc9QGuAbXy80R2FJb/rKRePna09Tw7wuCAWJ0e7B5or
uBJSp5nCOJ/kD51KBO3IXeC+YffQls1OWePGToh9C/D/AJwysH3mswE/A7twg3Vkp07jVq70xHlv
As6ag7/GrHDDK/6+DNkp/LXRPoLwRUodq3Z4H3iv9MQ/QVrFToX3hwxnY2fUZwI2/LDJXP6q769s
XvkrCjxCh38P1qkTraVV5eInRozsijYuMMHAc3MndSqa4nuCmSV2ZpcO5oQ15pACqdNhBpzr+yzE
OjIXX7vM5evhnotgHbNpVfD5OPwn5omVFHgVH/n4dc7lBH8fmO3ZYZWB5XK2i/bUcDMAP4VeJF4G
nWELiBfoD6gd3Wvrxksv40v1vvDAviFb27PmWlr3bHBMFw6bo5IzwLLnygwSlZjEOjfHKag0pAmk
XGdDYoB/6zaKcI48umDt2WSDu1MuXWScV7Di9DjgDETcEgAG0pbWVGToZXSpUQkBhYShk81F5KDr
sx3aLN4D85oITIB456ILxRtwIPj2uErdACJtdFAGgudaB54ErlComOvB4aI6dLmfwgR9GSy288uR
SXRrOuWbBsXCp+HOh9KAKo4LxHbXAQPSJRFcoJXQ3DUvAf7NIOZ9yDWfQikZcbfsGjsHVBCKkIwF
L1BB0YTDRc2OW3mAjdka7tWugqisIcZ2PWSojInXNGH3kqNh0Q02qLFLkD2/X74dIfkpcVC9gUSo
zWpjeT255StEhyY+ZUyfrboV4rkQuR0uCGbLahuQ1XBtlbaxR/0yxrZsAtF3IATY82yiNyuU0MDD
s13BFe41nrJutpIr36vP+nPDxucAlNmwZAsAq5UHu7qgyA4nSH+iUL8ysoErh+0m59452MIORwvN
M3AVN7oQ1oOb2vQNiGn07S2l+xeE0+nVzdljTG5uevICrc/HgdFuFd/oZ2zDtT30GieX3MXSkGs+
SoX/FBgL2PfEgLuH63q31qpmcIMwTmaV3a+siwAnbGKngEEIwtGhyR4cjaFmDx4p+JvcflVsChwM
54V8t3wcDXC0cZqoXSSgDrZF4hXce70DPPXVGifJ1fEC299TTkyIloOEfBpTKMsghxH0CsQqu4Ke
SQ238AxXwsYpa0D+wTWUu1gWPZOZRkdszJaGK+7eI7bl2oqdnQfnbygqhBLhg/ZzPJDXhiVwRq3g
rxaOEFWENgBfqbDgstCO6S9zP+s7i2Tu0lFL4NMfhgZxkqO3rrKBxHJkpt81VH4pEEE52ifDPbc9
+IUuziB8HMAQ2pozsfpacySG4vatBAbbnQUbA7+3Hsp9IhKsVMrvrk53XE3VtqXzJJHuBlyM5edH
TRVcjfMxaKxO7iTrzq3A76C97sebzq2v0A9h17gAJcXfODcEJ94ULvg0OHMMDozuH+DYyEGzE/g2
UVJ8fMDMsEqqng97+Uq+irbdg3Sm7ZJt4Glnh7vCRXEY3oXaVXA0eFYvLNgGnBdyPiwRzI1zWUiG
xE1wb3Xwwu+fLeC3YItyVlhMKnRYkM0qcExcMn5K3MEI3XqDVgs0vO0dvAruXBQ60f7iQHVv2IAz
u+lVYPNZtis4bBkcd60NDTa/CVgKHRt+6bv+rnY7VkHvRD0JrrmJT/Xt2EWnQjfGJR4htCdQ02NN
KdTqGuSJc8IJhm7zlMKoKZm8hx2H+89NoNiVPHhDQYVwl3LtFj8PDj9plI9A3eigarTQfbmyAZ/6
UWGvkMhTwxkL6xSECJ3Bjc5H+DgFfGLuprg3JtgjHnYMpl2BgLlQ7rAZIahagn+8g1otgsNabg9z
q3w7Qy6kY2y5k9Y4srEAujueYqg5x3eYGw7XxFEQDqnCHa2tPdgTbAULNodC+BXm19UCw7ZgpgbY
kRR7nlLlIrsDm/N8msGcwVmBEjKwNm7wwvBExigPYLT4fG7udJ5IKDg4rpNxFEXHnVkJ+Ejjod8I
XojLfHw46frgttTy8jMRyZL5LRq27HBc3OlOwkdhD0Fuo0clggMgpTOUtnv4OpKiiXTV7wJ1IOUd
amEwLYtqZyZT8MWFa3Lje+jN4g6b7OawGjZcMHOC458gwDRBeTMIEkqJk7NoxY3BCZfoCZZ3A1RB
lHsSyCE8+GmghxWVna3sGPYzJ+QISkHvhjABoXRgC7LttEO5uLuKnJzS9LWDoxo9YyBpKpwcZ2MR
SLl1Q4CbEPoCOsYG8d1WL0OXUzW3kKs7vtuQijB2QOvXXAwJ1/y1/K8mbVb8/5oXu/Ill5zcGgxd
mFGwBvFqCrJbUAgXbWx15vz9YWP/sLG77KKI8rb565+lJXNi5q43dKOd0h7euBjKLxccKIGnj5xN
Ap9mIY6DhsELRh5//p0j8ofx8sN4+WG8/DBefhgvw3/91EnlfXsS7gE9ZbrMIjuSkGWBxdk3Ug3g
k/ZcAzrxQhHg0hizBKF/aoxlI2wWKvhhhP0wwn4YYdC7fhhhv70RtqhFzwJV/5IWbSzw43mJhihW
SWah8TqC4+ox7lF6PHCeb5VzHljlmWOIPxI4KxDd1Y4xxBK2qQG/8cRUW0YcQ4OvCZg4MLQFOCi5
rwB5eiZ7fuV+2YS+FhYRX+6mNdzbqJe0NbeH26CDE2dA0mPBAqS/cYcM93l897NuuH28lPe1uNJZ
rOOPu9LF8Ncxkv7OMvoPDX+hq9lXCo8ODEG0WhB5L/iPFmRfH4ABB7BIED+8dfDXcZ/b7e3L7Uif
4FQF4jq5xR9KBm/6BmmCPb4r3LXO/X3wQ3kTe7qcyHmFl6IvJ7m+Fsg5UgnW+Xl+3rjmRXuHNlZn
yg4ti69LG63b4IJE0AfhqgauJXJxcfGcIlR4Aa9mSi7giprW01r0kJO6ntyKaXD1d04B72jooDGi
NyKZtWI8JQTtj+AOI3g3sJfWDwAS3L+9XYXkCmEAzFVgLxHbvyEGoGANCUL1GfI8bnnapuBsbjdw
fG874tOXl5gi9wOxfHj/b2t2i9AG/IIaXzBSOJEV0vGf/Bm++v0t9uK4R/jk1sE3vIInFexfTid7
fO1Ff3cyM9s+jdCgG00vVeQq88cGIR/6rbcHVpB7gzjXKMS5QwdbcjmQ62Mtu4vkZWJvCfJftsig
uUGNjA0ofRYh5MHDdgcEV5wcwSu06URgAmuJ4XO9fUGqzXjctTfkvsT227jgpjiGUD8p1e9WMlOq
B2UUtEFGPED/Vt77r0izdvu1cRU96ntxL++Hi8Y2gBgI9CSkWAICyiIDUBrR7mRnXqE4UJUBGcKr
aYan4llHkI8JyMWOaeOjwouicFDe6/ahJ4eH0yegcE/fqXnPFHWra4AH6ONujGdShDjtKw+BZvRZ
QsyIoW/KLgroTeZkTmoLLLlKrsKdTHjkLkJEiPu0eX7w6TkdC+xOzWmm1rd1oCpJyWMriFCpFJEo
hEIUp92ayOPi8TwkxJBmdcw1QbcR0kp2gUwg6a531shdQsUUIpuIAjbHoAwa9NIYU0VODGJEPUKY
6Q4xI2hNuas9oER1gRSABbSwp/z5d3wZndVFI0ILSvCbg2NivjxIi7jBjqf8jAjZ8ugAjw/lSFzq
7eCSpy8dEInzbxH7QT5ae86z0ZqbFD95eJsHmX2En3k4nacz8fA3T7Ln9I5eQYi+ow2AHaDH7z64
rq0NmjlVCsnheB5XMdKvG0Qw0VRsO8BL96ifT/aKp/yYtIS4R+AXp2gicNog7ndwjuE0OKH5jFNv
OKYlWSxB/pp6zvMVDrayBvQjBdIY8sjcfvPy4ttvbzfb18y9vABQZZ4T3D/wqIjhW4g7ePVmsQYZ
atw7zn3eXO7z7z0834hbI1DQrfjvPArEfeUIL8K5Xh/jyQjZ/ovkJc9gKjo1j/xRAclnBA3+EC5A
ve6Kb29/o6wACInoWURCGoGVgPGu1+AYV0CvJiW9EclNxm5urgqWOccVgifuX15y1N5xHnn6Hnyt
If7EU44Fmu/oSBzy6KB0mGh1maKlN7QuZJq5B7fgWWBujUOatvLdwqBL0vJYIfZu1B/S8t8lLRfp
YRa1+UXoYYkZyzPl6be7LUts95gZ+I5wf7Dd3xfbnWlIvzOpvqQoHYEi3lHXv0NRWlI6j32o383p
96J0Lqn98kxB+v2q/Qb3JnxSVQE/zxHFNBQmzLijVlQBQEeg6pn7bwdk7pwXw8o7z6+anbRCkjd7
RSaFnZLXZBdAk0PuAetukEZPozXUi1W2Rm4PQbIPzLvngWpug1wyYFa5ujPtCnhiYoJEvcMuOeZV
5JRXGYQ3FjTvCL0J9qVb5CTe1xXZow/uFsWaC6rs4vJm9tkfbHn6l6FlU0STenSkN1DH+1FRN7Mm
i1quYIkjza87pMiodwa756o5z4UdGJRxWl/D/IABkqySjX7MFa1ot+N5oLHDy0QOQK8haNIM7N6U
5+3x4gGGhub4me0smPw85ahDhJwnXCKVhyo404AOboAKAgBS92haLKFLoX1akVtc3Exb+EMtTvky
8/vdyc3u3SgmQS6rB+B1GHB2bPa38Gvc3sOORkkF4JSJ616gYxEyjo7eyQv3Yl+iXEaisEcWzAku
tj5xgHczmV2RCm0f9VTDTM4db311+gwXlzmTmb/iMjW+o6fWOXMUoM11pHc1XDWVzXNJk7MJThon
Avd64s6XJ+9MJo8PWzdA/Wi09s7gsgE6DZ45f0KyI15WUPjQuFthtL8pLhD+nexC3uorfWOu0HSg
JcXq9O7xGZ2a8cyNMPmWUZgDZgxsW2cDh97pj1e/NPPfnfxMirUJmsPIBrgHWiuh1WIy0uT2iReT
SVuVivgJBO2dtuIZmjwTHZ2gV4604Wnj3IIPnZBdNhlV3mpU5cNj0W8VKoE5+ESh6eVk1wTJaeTQ
2/7l6Ykv7Is1t38HXRTCCfuS7R9QOrZfMrC/lho/bYw1c8GXFbpeKGgZ5m5aVBFPyAoFWhYt4NuD
C1Ug15wyJtjeT/CrOh5xUcmW4w+a8zTBu/eKf68XwLq5qclDCZ22JpglCtq4hzCEFb6uySVkIQqc
ruDHexOJiLS8t4XTVfgunKAeayYbhHISYjHEIsBVRkz+3iL3FRzA3Fv8bcf/cmAVT2eFgG/t7QM/
PMGtCTt9WEv3zpqx8d//vbM4J3mnlf7ce7dEvjOG2/3i5Dtjun9M8p2x61+LfBekozXjwT9LOi4x
4KMn6x2h/W4Y8JeAeaaJQJQhqgqQH2ccOE8ECd1fe9V9ClGe1LgFgHvgbLwDr6NXUFFuwO8Yail4
kGqhckESOcP4zNh+GnzGndETWi4EZUB9bUarsxgVRRNqYUd7d0T2Os9sZZUj2Z6n81sophoANoU8
zysNhVBPm/oqqImJ1swxBDkSr1HTxTk8MDWU1YH5D0hJd87O0HWXyuwNzdrYwTU3IsK/AFpGVU7B
FHol4r+jN7i81CiGwz5yxBV685AAVSQI0nBHK/qhrBLYP5kT2xlSrPEkqj/Q9IPITGQye+R6dIUn
TjNb4G4ubM6M649VBBRKHyfDDFRSjyim4Rx/U0D0jFAr+a8iWP/um3ispuG1Nag2xl8Mcv//oli8
CntAbbnicBmB3nWoDfhm4Z0V/sy1Jl6Jw+sR+ad9qwie+/4IL/hrgB8Mo/AaJWBI4udp/iWCGQgZ
2jKCgyYqoiY6oLyLR9kBucV/R7o/KpJQFm6gYuBwLLDo8S7UTqHdofs9e19ao98z3miS01v2D+TT
T+Q0k09ZIGVdkYCcRFhJFXkKiFfRy+sAqh5Uw4bkzOF/4DSS2bn37dvdyO4UCuS6EkrP4+MLEGwg
w2Pysn9bR6D6koYghowtne0i4c/k0n8S4X8JG/WeI82EalX7+aHMcIpHdZ57KviDHxpX32Ln2rtG
DRFqiVBAflT60TaWXD89VVDM9m+3t4AeeH01gf2UwB72Pa7hoZ52u357e0Mt4dWKvgkIx/LDXcuE
32d6hRK9CCU66K8NfwYK3Hi8Nl5fhfZIFnje4upmEv2PtbplpjWT9T+Y1iLTmqklvxnTWtQUZjbm
L6opfKloW5IooaGNJCtH58Q79cr39SgdB8hCSKkG1z2ACQ9pVYAlrB91RyTpeoFHfwk5i47f/zvk
bLmRLLR6LGPI0JBeBtEEKoVZ8ybMT2qI8tODdHCzWKpZkmSZk0/ASFUlQI2qCUEL8fu+B9B+hVbg
VBDLi+wgP5Uhep/mY+1qRtIQqz+ISzP+UmH4acbqTJXL4iTR/AaME0gk6JaGMr+XkJaeQsYd/IMt
CntXJWBAbh55UsL6DF3WljLejl7+TwrduynMFLqsNtRRR9s0F4Y1Z9GX6C6FlAEOZ5cSDgvD6wYD
5AntoV1dvaXIhTitA8hcKzo1g5nWlA1dk4QVZrDj1vHLfscBEc8dYPq1HNXmZh2T/cKQS/s+Vzt+
+X0/IpmfWvVMn2jKrkUPZqxacipocsgLqyh8X3B1VEgrqNwJ94UDIwDJ50B6doY6Pq4aZmSfI5sg
YkiQGFc4Eq79anD7w8uBJKW329M79TWve0ceM9E+mAdBkHNM8xbS+olrmNDKoHbCpcFV2nvmHijw
iEpywUEWn1UAC3HYRves5nYIL+xera65JsCn3nN/DEUh+u3t29Xb6ZkuEjI/83cM55cn5MUjnUnS
3+hIl9gk71r2fqN+eza5dFtnfD0LEqVPStBgRnYX29Vpuln48Hlu88/78GOjiRO3/Jgf8Y4o40HR
RL+HSMJtaXCBJcCUAJiEJrv4riVbXgUf0fSsQEpVB8gx4GsA7qskZwBn4BlPLzzi8GCfXvHSnZ5n
/v52d1paUCLmIPK/hBKxII2Om/fuxH4BabRIJDMem02RbpQ1JxKRAkosQCIvtCVIgIZy6FsuEwTy
bWCw+V0NSXQjHCCJ458hF9FFLuMVavPpgmayOKc5N/09zGnGX3/Jy/R/PjQ6aP723/j9uUAb1ygI
29mvf/ufrkHH1jR6zP9Euvr1sftT8fanq/axjZo2em7+m3/Y/775bx9/xWf9fSz22D5++MXO26gd
991rPV6+Nl3aHmeBKj3+yv/fJ//0evyU67F8/eufn4sub/mnBVGRo1fl8Snv5a9/lmWoH/+49+VN
HrWvL3/6n/rx6U92FtWP7Wvz6e3fO19q+l8UU1QM05AVCU1cFOiT/WvT/vXPmvQXTdFkdJsUZUNR
FV6q/ffWl7L+F4TQgc2oGRbC6RbPsW+Krg35zP6iK+giZaIFtKGhkbT1czpfcqXqJ3ZsYExDkWEC
i5puiJo4b3wp+eKE7quRzPp0AmhK4qNDvF7kF+825+L75/3jEsnvo6iKaqGbmqGYkjRTqU2lj5Sy
7mQmi1pNhaJXvgldV6Dfsxht0dxTINVBr9nUhspt2sfFwvCcXcwWqSoYVQK8uKnIxwDbOw6WTlFW
+Pqosh7dKmwhA6h7KYUA4qrLJf/dsWnC57FUTcM4siLOk0yVNA1lGVosSyvLUbPp2ooFuA3rgfo+
t7aKikwGwKwPQt6RVo4eTu/0F+eJjdZUA6eJ/ygzPb4+1IKWZgKWGsY+yXxLcEo+8OlRPqoIx/NU
NRPHiQoQXdPnEclEVtDdz9c0hshntB2HNP8mYFwiRZm6FZOkez493pFAZruKi8N7veqmaqjmTEOz
yqqQut5QmNUeBippbeYJsSYF6B0kF6i3SgX0StWTzHA6Wdbf+in7FolF7pS5VN4szIVv4ee5qKqM
LlOmiuazH7XFJhoNQwqRHZ4dDrBFdSBaDdG5n+ks8A/If58mRDP9Zqdhzp6pAGUoKvRvQdwHTBC7
ip6ezhe0jZ35aTYzWxFpKWJkqYLCNEEG+JPWPIp+IK7FokGzutNDfUFbmqJKlmipqiXjHn9ceKsm
bR8MNb9GjeUNVXKFDqrygnPxy/VgV1RJAm9Ev6iPg6TGKHV5LuOkcWXXiqgodDDicJVMfrlAxUtD
zYhK9Vtz0GNVYaIRov+1EQLOqyt3bdAk9j+xc5aCbQOftfRj5O0dA1LEYFIbsCZWDk1tF4ZYbXql
M382KZgmpIkKBodmnNoxg+ndKEmMmqzSMNGz3ldEL8+m0Tskaeah+fZiG5FPdwDebRC/aCmGaknz
PL0Qx+TnqlGyrM/a2ywOhNVkZvJt0Pj17ufuHfq4geIgooB0rs15TdsVcVVbYsnG3ijdsKiBeprW
w8IJcbL6eKlxNAoaFh1lBITER7IbdWsQlQItjCHGpVe9UeJtM+lA5NIb0e1lXXqK5YO/YGl9JsCP
g3JO8+7AusGoMsPvS6b7knlrChXgmWLRaImUWvoCsX++vPyoJE0FGWryUb15P1ZRwZ+k1XqDE0Pf
zXawqnUFGOjt6cP6LBgsBYmbnPrQMBV5gB9XpEgmmssftIblkiCtlKY00FMZbdyVPsM2SoK2gIvw
xbFpkozms7JhaOhrOGNJWjoYoVJLwAxsKrkg+VTAYDSGcjNYORCrYx1JiH5QLDDCL84NjcL5Jhom
epnP84SNIgwUKws7lliKRvW8ztZpUbfMhC91YYFfbKiuWxYI0wTjlec9qsMQbRSD4YAFit3hvNDq
7kqcIpMV5VA5amiZw8LavhC1kLIaVE7oLzIOcsYVmyBpBhlxW5aIsULkps0RYdUrrSJprxjEjyo5
JnpRa4+loSYZrZHxubekvtpHVmUeFngaH212L6EAc53NNBRdPZYnv7siUZsnRpaiBbuWKj4KONtU
ym2pbZORANa6umziMUMsedClicaxFKsL2/EFgYEvg5h1dH83viN/vRv/kDey1IcYv7Na31FyoWRp
3wC9uZEeu9gKvarrl8Lmn8hLhz1gSLx/JY4cIO0fL1Fv9tLUtk3HZCmP7eYQ5SQpTIGORf56+rp+
PmwMBU4OlCisDYx8NlTZKoGpNxk6deRSDTRaQ/ZdU/Qtr9ZbBah4FWzwsfBjexob1aCyHxqe2avd
2kj7KmKnZ/PFuhURx2yZkonVf6orzhFS7mQBEHlZrRFDMKpLLZXC60or4gWh8ula6aIiwfKBBcXJ
XJ5x3ik3R1/QspaVYhHaaEiJjjZCMNz4oT84wdiZ96eX9on7YjwZUkU1dQsa87yVsy4cYqP2wTHq
0LKek2FChnJbC97pUY479OG2YBhFw4GKkgQuPz/OGD1Co0nrsawy8TdSYyXIE02KlLVCJEvrUa1r
O0F0gcBzEDpjFcS2kQzRui/N9iITkgApFV2gbiezjezTc/tqBzQVqiNatMKmnfdS1+X0IOi5gouM
loHrg6IMzlSk4YL2yOl1tgFgzFwFwhC6JHISe3ddo84XglSbgBGbRGVIw8OUbKMpCXxWVp3sKoIY
7xqwVCYXvrDSIstaCt5InHQ+TUExDJwDZ9vzRMegkhKp8A8NC8IEiKOG7qOXW17QvpC1TZdWwHpv
yhgJOpkf3oNGrYum7zLbTJqEyVMtrUpRixfE8pfboiE/yjK47j7nKIGMxNok73Cz/CIqbbUUYSuM
vdgaFMIsWYmR6FNE89L1mIso3By0Ql1g5J8YKTrY6hDVsEt1aI7cvfL+ZOrU1ITB4KQZS9V5id0g
ejImXmeK1tskmANodJIWrvnMXQpDFeWemqjB5aAoEjfJP46qd+IgBEWK1B5DuVPrs7xod6aP4mUB
bR4VgUqq7ik6qgfCcROjXDdPPMV4OTQosO1DogUAVg2m89M34fNOKLoJxQ+szjQMOIQ+zim0pCEU
a31kWq1026Rv5LOmlKqLSYUKIcRTfW6MRvl0etDPDA8kaakoroa2LqI24+OgY5X3nakXgLFujHgz
vqFhuzqU6N7Q1tnPFZlo3WYqmqRAbuoqmN3HobJezTtzSiamxVG9V7K4s5U8z6+StNZWfhqZ20lR
5fXp9X0hyfio8JfB5wEBcnTfvrv5khr6eWViVyMT2xjKebwOpqZZtWk/oNdS4ocrpfVrpwyzhKRy
7X9LrW48a+VyWuDCn8UYJqBCdYKIUeCvmG11UOpa3CbRxMS6A74rbOaNbxTNQ1+n8sJQn5mqAt1Q
12UcKvb6uCnvFl3GJdfMppENqea/ZLkf3ead8nB6az8Poooi/Dy4iBqyFqzZeZb+aMZjK8LHPknS
q1CEynOUS4vAlKCKj2wTo8AUEJHCKYpQ9T5STT+G9SCFMfDNuzr19EYtJSJIERh3k6LxYjRaS7Ct
X60LFooo6VxgmMZ8RHMai05sR+abkrhS6krYyf1BW+B7X49ytLmQngrNerYuMag7pUxx24VkYFKs
VXSKs8T5+WcEhV2ydAl+KVma0dzUHaJ++L/sfUtz3Di35F+ZmPVFBwm+gM1dkKyHVKWXZVmyNwy7
bQMESZAESYDkr5+s7r7xWeUaK9qrWYwX3qgkFEE8zsmTmacc4ADuI4BpBhUfJiXmN5bbz4dI6OMK
8XCQnJCZ5PTzH5ZbNXkWEBtDtEhnetW2fXzVkKJ/F4ZS5mChBG/M3c87KfQZ0GnAjOD10nMyyFxN
qikjjNewklwHihCemrDWSdrM81t35KWHA4c4Ob0lxNx/kd5+eLihHoFBDwROIcUocyW9nfLEd89T
91g9+o0z8sKqQHKFdOJ0Wp0uqNcz6Qtm4n5h6ENgeo7EaQyzUfbT/ter4sL8nfYS1Hg0ROXBO8vG
28kCpyTRlKtQfGuKMkTEE3wccRrtfmcg1COQpAKlPV/kZDIm8LsA7lRTr9/1TovMAfM6Fuv0xmF0
6ZFO5Kn4dJnHwAlfTxxhjS1Z4U25x/3uPmijYEMS0j3O3fyWWvMv44qzIwkr7z9j0ddjraGkgiXI
vfsuEUdrutpkQbKWc4bzr3gIqihWG6dlEeeWm1UjlurmcdfrBNFfsAwtz5IiaIZ0jFr09F0cHcdM
+5bBdEebWb93RHffTGQpTZeqWZK8WdsqyX/9bn6uSMRhQGNEXFhvqPB451NmpJKWtOjXsgjIqGQw
3EzzOL4sqIxtIt7wTVIUBITycCVHOpTFfknC7jeW4mkyw4AxQGjJWdAzLchqF2rA3wbDbCcogt3O
i6cdMKTojaEubORTsIdwh51O9nP+wjJ2bRTjJM/7uq9udBCERbYI0h0NbVzayaCP3zinLo6IukKE
vNXDgjlbKJFO4tBWo81DYCdodhNPe8NFWKdiKvwbeO/INwpaF46P0As9FHkQKaF6d358rAPDC19c
Lnnb5owvbSporN5YORceK8SNhVf21/3PTz//4UQc67BYrAtd3qvOy5WrQciolNmvXmnuyLBOb4x3
aaXiwGcRMFjkRdF5ONMoqmLajnMuFgebqqWftqugemuVat8vfU0+N4FTaHyBguJDaTj/wibEP2+c
zWeihVPSgBzyBNTjJgD2dE548CzIjcbMaH8WTkWUBqGcjnNYy7tAM3tYqIRAIW4hUlYz2oqRNUw9
Qs3NSMSUCz/pr1gomhuh5wjA7ii3SNinN3KIC8fgqf4E+zUETX507rmzIF/xqpZAlsCW0kt1TOY9
b5x/r7Vzf/76ALm02LC4sXt5gKD2XNXNnSCe16B3uScNWsm0HTQVcyS2vzEK9i3KCsyLUV18vdgc
4WylnZ6BHHfFvh5Ue91xK99YYqe/cnak4yCMOcI91M6Tc61mufowWg+4y4dl0fe11wdJhho90nGV
OPgEGNu86+e5QPdgZfkb4MTPiR/WFaJ0xBchhX3e2X6ayyic6xYTCZRivVq6sjnWwqhMrEWxczUd
0snvwi+/nteLKyVB5dQDmBj7f9nB/7CJe3SAtC1v57wZq2czMZrB0tGlgq/N5tcjXVwnP4x09ngD
IErltRhJW43+NouqbyR87d+AMi4/T4hMNooDFp/fZg0NNcBeg+eJyi41YvKatBxXmyZJ7b38xhMx
hn2G9YiS51n8pKpi6onDeVS5yt8urYcBB69744kuzdsJ9wRWcYLbzwPPPplx1kcDrNmcmzb+ItGZ
spuXf39HIbH6zyhn+6vyvaH3gw7zhhTscWojm89FEKfdwpOr7qQ6eusYPcUV53stOOGsWHgcE3g2
e84PF0+JEU28l8nlImQWJnJ6QNds0bBnZ7h/PQfMvMydVz/RKiLHYpzKQ9gsLH5j219AB0Lwa0Ls
AeahlBifrU0bIwwn4QD5F/VrnNkzWpN48nn2E7OTsf5uA6hmphK9fMZhTeO5FNuFlW+8gosvGogP
R2zCwGo5S6TVVEhvXmeXG953+8j60Oj3Q/NGkuafoo3zeUdxyod7SsAAbZ/Ne9KFrE1aTPlgRHJY
wed8qBB73uKuHFhOi3i8LgeRbNRS6S+EjWgF5yfshQKX+7xY4DpvLIRLO/bH73MWf4Zdlbhwdi5n
BVtBF8MEoCjRbVoavwUiXJrhkONoB85OwVQ4m+GqQliBeobLfRjSpa4I0Vetq8QbB92lSwSXwglY
RLYYnUvIzeSYjZx0uULMPaXl2lQhbEdQQHoIvarRyAbq7ugtg4cO74WC2+S/P5ZQrKGAchEA/u1j
+8ORjsKrSFYRubyVvLnurTJZVzXm3a9HufTacMR6JxgvAt2Mv76QTcU6HRVizvmk/StANwaSlaBi
98s6N/aNKb04GGhwSPfB//2pomqtEoND5SJfAdxtV9ZCFSoTeiUZdW/M3sX9EYMMhhgP/36yr6W9
rKaRAYwxwSI/1zQS6Ee5TuT9YjkQekejLw7IGhr8VnyWqbAg7Vyto0+eHQxJ0fxtErx84w64FBpg
gZw4Dglg+nNtUF/13lxZzwFZ8YJ9IzyI+9yY3K+MNfu4jdo0DJvo/a/f8OnQOz8oTkFuCP4GUpdz
1rMQU0mrBgf00tbooSuH+4m0sD+Po4/+SD78erBLWzPBdKMwghA/9M5OYNpO8exB/gTUe6LXQc/G
1FPR9MY8XnokTCBOP4r/kfi+XrQL2nJ6AJNw57RyfG5oVL0v2lFksZD99ex79neeKghZgLIGbKuC
07r+YStav4qSpsR7C+Z4I0bd3K+jNY+/nrqLt1cS01P5EIwD/pM+IVxqpBookQhWiUfuj3HWdBLu
V35DNpRJP23YOlxrYsZPBQn5RhUB5Fme839nesHr4HHCUTk+B2lRsrSqBWsqDwSBgrw08rrviI9O
ZXHly7Txmurp189+cdkkMdBnAPugr5xdHn1LJ5uAnJM7x9EWOajCnNhSbX89yqXjB08EbiFMxyJg
wq9fYykNZa7057woGv82GGZ+jeIUWgeO1fzG8XPp8mBgguGwA14G7u3roWoTxiTyqyVnInC3Fafh
U5GMej8bga6sWAVXgpTuRdMi+I2pBP7snTBixCDh2Q7svGRAzZggAgzm8kPZdkHWNDp8IzO99MIA
8ACcQ66YIBN//XxrreLS1gFO10HC1pW7BobBtOW/cwmyBMToBHyjEASx1+N0iGh03C1wAOCzv+GO
L7t46fr81wvj8tP8Z5Sz/S1EG9eBwCheDFdk5jX1xl+5+Y3EEMViJABgTuHVnL2ZXmDdmxCAQxQW
7mYqi1pu3OQD7Pa4iXOzNCQvvNq9wS26iLdwRBAYOkGN9HwtdnoUo+cjJ3BT6Lk00n1yX4zL8IQr
IN4XdrZXA6i3u7VV9s5xiYx57T/9eoYvHm4cUSWgLIBnwLRev8hw9YfWn7H3alfQbe1zu7Ox131W
Q1HullWHXz26Bh815UM219AXpEKN0b2o1fpGoHrpZf/4Tc5SJKXjuKvkikQs7qaDryXdKm76N172
hVFA2scNCOwG1ZS/mnD/cGVE3RiKMmqREa22kqkVwVqnc935b7zdC+MgzUDCg5gKKc95wb1rfNo1
w4hep3JojrNq7c6goPbGnJ2iwLMYAsV1ijIkYggUIk/f4oenUVT2Wsjaz10v6cNUJXLLqT9nFdU0
m4rFXK9q7jOvkEu2Vl3nvTH+hcDp1fhnG1R7ujdRINH3lRGDqyFe/myaSu8MeFn7ehGRTCl4Lrtf
L9oL9wXoSQB6oSo4UbXORjXSyEoK4efcn7z7Brkr3OjN8pg48v03RgIOiSgfRTcsmNfzC3H3Kmq2
goo1sOXQhxO6CVc9efSC8a2b6cKCAUOJ4QLEVcvAFn09VOlU54qS+YA9qyadk9hltJVF/usHOp1l
5wsGyTaILScnbgBxr0dhJiqMQVOJXPQJGGQ8HuQzX6Jo2dkosPwotK70G3fuBV4UQrQfBj3LZeJq
kPHIoXIpTG++e8003dmQjpu15IXN2ibUu2By6AJOkgH6DDb7O17E4QdakgMrxk1bsj4ToRj+/PVk
XJxyDsNMkEhP59/Z93LarqoFGJ7PAcatq1psjHL6jSmn/Of1ipQCtB/ki2AlIGV9PeleMjlOBsDT
mqwJbOKXtX9ZA5qG/voxWHRW1cxUu8gy1CH13Mv3bdK1VT74koNyPRX6VhAUrrKxLQKyN6s/Ru+n
0hBxhyNI38zTKhwyexvCz74XzLvuGy7HdGEzi69EQFW3hRFQIvJYiLLbtlXPPxVzV5q0MUUbpSNZ
ogMoGvOyX9dpAfgyDlQcGykX8Dw5rvnU6YXA8saQBU11C9DX8gS7G83MzQy2jqcAe+Q+FQMIRYMf
p7NhA9/4ri5hkqjDmm34UojjEnXrk2tXBQRUrxh/Zj1XKbOhExvmTDFeV27pxqyEngUiblmRAn+l
HeuUugTYpjdVTqTLVDQ073nVfjRmndA0OQpKvR18QKCZ7FSUbAajC56GZBlhfCoiiy6/XAo8jVyK
ZGudSna1BHv+mnY9c3kogkBtjAzEdJiC3vIMta11TRWIEJk3xWWb1hOpyswAaCBpy3jpsjWOZ7Sy
ICTsP5yEP/5OqR5T5VcxzSs2rA80cosBnXxegxQ5Jum3cirdkuKzCdwNSlo+U6BE0GQFtr9pe9K9
RNEQiJQm5rpbILrAXyu7NqudDB41MKcK6oKlJ9fEImpK+TCt+y4sIj9VYuFLCv4BA6QuAmUPNZ1E
kpZ2GN4NURnCBJZVKB6IEZX8XT3FlcqaokiOKk4MpqpY6bwbytl7pqJRC6qmVXBbigXeWFzinrkC
YqeCLBnpQLN4lnV/7KHsotsGooomL4KpP/CgALuxkvUqgVtA2Zb5hU36vWVeN93RRJMPRWfti1mq
qcoS59fTgU06/rJgCX+OmXZ3xtfdgTVrg7q/52iKrMqLt5VV7r0XNrxNVWjQiqRl0NeA4eSPmS/a
ceQgITdziTUv2K03DpzsXcnF/HFibIxStdBgTd04WoL/60bltfWC77MOiUyJF6idJYZ8b0tgZSmE
TcptXa+xhD1dL+9wZNZ8s+q1eY4aXZNUC6BcGeBc+Umpjl0FZdl8awdT3jt/tuquEEn4XJW9gmEE
WGE0dVJKL2dhUMAklzXgSTccppKZE0M9XDXJMpi0jpbyWVvPVKCouKK9n+lK0KliQuktW3lpvkaJ
bNu0qrWG2VTS2U9jKV2370fWVJtEiehZktrZnU/jgmao3wV3lZx5hArzDINOcJjIZqw5jEZkuGCX
Wt000yaseOdtEpPUAot55XeVqAlLSYEvUkZJJNIaL61OCV/8rwZp1a3mgf0ijEdIRl1UlmnEqvC5
hJZCpCzpVnTzkaqs8hnkH7MBU81nV5xUo5eXnCGs05zEQTYMa3lPsbnhfSbABcpsAaFHxopZk9RX
tb7iYRmGadnpwN8YM3UC3sR0lGk999ymVKh6eJgIReV+luWELiFepbvcMWz3m5gSF2XlanicMiLN
hO9vDexch0CaHGmSfqHOG3g62aZVu4Ub7E7qSdaAdG+Lao+dPpm0p+VU56ioQMNT6mIErY4H+mGe
WfRIpOvptq9X04BdEDs/XWVVuryZhl6nBRjQSzqc+N8pNBLkwY/ayu3m2CwCDbaLeL1u7KB9lTe9
42BcT9GQgBxHZlL4wxeQFPVMHjzi1nhNRy8oSf3UzhWLSzx/QQeZ/ZfuoXZkYKbldij1LUBL/hi1
o3ofUUOAg/Z82MRlXF+rvlap8F2Jg4X0mekT+rRIX+HHfDBPSaE7rKi6JfqNSO0nOi4DyQaFPmg1
gGWCuXSWjwpQS62eeZirWDxiuhqwyoolrYxX560tEB5q0+dBUX3FNVVlkyJJ1oIOnfIQh003DU9/
Xfn/Sh59U/5p2qH9Pr5WPr/WVP/3XfdNP47m27fx5nN3/slXCur/RyTTJ9rP/10y/QzN8/9KP+vq
lU769Dt/66SD6A9okUGJBTmWItplCJb+1kkH4R+oCYMkdVJEgGx1CpP+0UkH9I8IPHfQWk4FarBO
8aN/dNKB/8eJHAG4A0k19A2QK/6PXPz+74D0b9X65SavALheB64UvHTADCfwBEppBMinGOuHTCeu
bADMDQIXn1fXtgg/jEE83XclpL4Tagz7uMexY13ip1Fbrwe2zve0Nu1WN16SzZC2wOjRCjQK8uLj
5BkY/BEmUl4F630Lu6H9XKpepuFMwx3qxHkAxuUB0LO3LZt4TIe6L9JhRN2Koo6Xd1XVbiYNJReP
CSy7w+BglnrMA9q30TaQI7l1a/KBTGBNAi8j29HG6nuxtP4dHX39XJHFv2+ngDzQNTb3kyu9awT8
zTGyI4L/Vi82yHBcyWdL++RgkihOK2LRCW1Rd1bBZX1heTzTd1AZbhfjxq2NHaznAvMSN/iY5nBw
T0Z55yu1iWVylJG5onWzixY4Vcur6nPh0xswwu+jVn8u4v6TXvsvxuhrAH6bOuEHV3THNpm3pevu
ExHf+0LfN5qMaRSAoF747+cFetq428VofJTca6YepekedQI+M9XJLWKIjSj9tF98xGLiUNXzvWMv
qkzyoCwyXKg7NvNjPMxH63roX6YOqibyqR9jNMOizcM4AGpdjEmTSH0aZ2hRxuY5ZutRVslhscXH
ql2f3VBfFf4IjczwBB7XRkzJNuj0wyLMFsx/eFYLhEBJ+3FoNm6GFjgixZ217ZI2YFw572NQH0X/
bV7gY9mrY9W372ir2rRrxCFp+XZuxjJjgh4iP8I3KdmN9JvvPXKrFAdqTPhtZ8y+H9gd7TEitJ9r
sqi9YOpqVVEW2Sof1R0vU2SYd5OINvDu+4z8+KtO1pyMD4SqOyWrzbIeUOPOhL+P6P2kh5yY7bp+
tOikJecP0l8Ro0O7YRfy2Hj0c9fCTzS4C/2lzEBb33Fe7wbi6ZQk4wupydaQdTuI9ikq3rfBLgzr
d8YvoC2ZdxNF8zCSKVnel0RcEQ6/b6oA4NHbYIxuR8tuqWbbvv2wDs+Fnq6gWfm0JuABN9EetcRN
K+Kbxa7XSRN+Ko24l0W1m736biEIc8IWI/WwEuhHWIUE9RWpPg3Wv0b8sI86RHzoTDAvS5P6MaAX
tuspvQHeLm6R8l0DU/8U0c9YQYfVDFvfeh8r+lGxd77Ee+r3uij6tLHuO27CB69yj9oGuOzlTlR9
6s3BVaJfNOkRMsbRAXjEhnXjMXD8GsnJUzlF+TB2EDPfDBANokvf1vjv+GSffZVsQ3fDgpspOtCY
d6lLlh1f5uMkq4OJIQxV156ot8GJtI+7O9HBjpbjZhjEJ17XcPrWxcNSu8fktPUk4+99u++nd2H/
rYHpQaC2pvFzHantPNoMTShSx65i02+ZNxyDVm3jjt+0ANlTBB0tmm8pmNSWMutBnDdtgoitglii
uYuIeamTaL/Q4gmR9GbouiOpmjXzCX+wXXQg8YMVPaaB7lourihyKrfudGM2i7b7IRo2kfy0hNH9
MA7Qxwz1zs3eh6K3twH3nlG5/9NnSmRd6RDrGri9jpu5v4nitsQzi904dC5Nun0ormW1DS35MIxh
OlEKY3w1M1CD+ZPHvfuAm6wmEwJGBCWZQUk/jf16O/tfFrYg/llzwZPtanY9li+Ce2ig7AfqCTSQ
MMV3WawZ99YCyW514AoKlUAlaSeKQ6f11w7qJZzjRZOxKdp7NLw2q93G0j3GNdK4mvl2A4y3zKqu
5s9MdwMO/O4TL6Q5hlJ1N2as+2xIvAPS9buArMd+EUh+HIEqg1h2NxXYrSiiyV1Yqq8Sos/Cr48x
d3XKhkkdikY+RHEZodWFj8WR7Bv8atrFUA2PPv1Y6fVxjOrPU2tvB3hRHHppEHOP2ttHlW+PY0eh
WF3C5jbEhfMuagZ675bAv6XeC2R+0VDUeZDADkR5mSifpIhLMPBFjbXb+ztWJtuB3zhefq5r5GxV
16zXEEhWqRj2RbI8jM3Q7dTSPpFm3VR1t6tRYDygs2HFojsFdc04VypNgAKkgykisBHcgdce30N+
veVt3256UT7jzK+zZnmk6CKH1HdXe+2BKvbSS/vUhgVJpUmeTNkXucPLqhJUU6Z+Ojb6vmzgQkHL
IswgULHZ0MzXlrZfnbV/rlPwXhp70Mr1WSGqPdPeXUgGmUIk8NLFXfG5M8mUScAMY4ndMV9rm2Ob
p4OQOmtrumYSKUBecxBZRo0N4iYDShWyKK8xp7Q73oAu/uzF83hFAiWumD/fqPVzQuWLW/ApNKU0
atc0LEW+tOZaka8eNGKN5WlJ1h3XvcsrESyAP1YY/kb1rUYZ2ue9gOQ9yqxdX7wp+E6W3qSrz0Es
VhD4RYEoQFlBgjHN4RH4z7Gqi/f+WnyqXPHAO3lrNX8Bj/Oz4/QerLhtEI5f5XzV03eidR5IpOQ4
4lJ673oAYcrzSB5E1rt2ElkYhTvMzrUxmoB2cXMkiiDVr6Y2J7MLcHzXj0EtZgi8+zKz9XBr7Nrv
wiHqt8VpxmqE5BnldbFta3+6GSXDnl7GD7qH74IN6+LYKAlDxRAM61JWN2WM+9syARyiqHHBh739
FpIx2TJUxPJ5Qjmk7iKWVrwcrxFgfNWxKxBFrUdoXIssXsvqVBa1V7qIqqMc4uq2iRdvV4b+uGVm
qlJvGFm6qA7kXLOnjelOrLslYwmCpBVZXczmDE42w87FelcHJAD88tLNH/syPIqoI1nDi/sgcWg1
AZ8NhBcRzin2noz8bqjN1YxjJPDc3gxg98yjAX3UuxXVF94iDxykmDY0Wm6Z6x/B/0d3WNLWUCeR
h0oXYhN0zXukkNcLkjImC/Qq6q3cdoF+RA+I46qVj4NtrOtUme46jiZ20KMyazaSILnt2DDfoDhb
3zNzOj37CjmuGnm4bf1FPzRAwqBXv+686IGJhV052b2MhIhtUO4HT5F3Kwv4E/r6LGsa8E6hEcTs
wGgNRbGZa7xx14/Nrm/qYSf74Fl3SbKxA/n+X03LA5/YALz4IHkkdrxavGZG0gvcoyfTVU9iLGvQ
oeduuaGGfimHJqeWfp0QX4ZdkdHyn7Tv/2dZ/xsIxK+yrI/fmm/6VYZ1+vw/TlQh/KbAmYQk7cQl
+CuP+jvDCv0/wCIGNgx5ADKtU670PxnWKdn6J6Py6R8oQ2DDQuNBoeCl/yahovGpqP5jJQAiABB9
TpR5JHsgF5/A8R8Sqg5OPlEZVXHaciLJLlCI3+/XKpS4ccTIhU3rej6FyaIfSHkET6eJdqBbrHfJ
CqjoKk6WCj2lQ0r6HQ10DyaWWkfo82kDRD1pdPNxoRYE3x646zPwvuQja6u1zEhRtc8sgIFQOjkI
32EI37ckcdkEII99Gm3QAnktDAuB2qJYoXs0CquWBX9EFtY++bFo0Re37mWAlGcwinyv6ilsTBZa
6cMjwQMaVAEnI+okuob0Gn5PnvAJ+l8HwNWPrFBTsO0HLY+jNxF3U7tSy3ytPeq2Sb0o5FnByob7
yCvj8AoQqAx0uqwmWgDK9lX7mY0e6IlMxgH6B2jkBXLjJ6SqU5NUEZA3aL4l3SkHs4+jnMaxABwE
1j5UaG6KPgNyZ957BBoRCOyVCdYAfW+jkmh5UEa1zQcdsN5+WuZhNk+mcmit3Jm5WTRQ+KI5wbEV
VTnnkAI2WbLEwXK71j2VDxzNSj7N4Ip3V8XcWnkzw/oorlMHopkyuFXIUkTQ10NGQDMUOgo4OAm2
dg2cLFnZD3khkPlsDdJYClOC1gE4IzjtOiMaJGOwd8DZVCRJu3oqpSssgex3r0TxQG74ukwUJQDd
SflEHOyYULdWcuQ2F0EDSU5qo3EOxmPdQ2NjkeL2RfUntbWdkRkoTVFcGMew2auYmfI72u0Q+oiz
T+/WMjEyiwivngqvGz9D7aGySNaezrkeEY14haoPfT116gqFAtPcJGAh4RrSSfQCPbwJ9mBbx921
do0v9oOkS5G1awiUdeL1gysW6LJD3j9006TqNJaIvdPBxf4DLp/xaqToWdSzZnqineMvo9d0X1Ss
7qjpkmdPKLJASB2ED21gmj8p0Oc+C4MphGmHN5mXoC8h1phVWL903uw99gLid3jT849QVogbIYCJ
51GH7DLrI94CHJ701pXkMejsimJOWx+WsgYAES7R+MlFc/dQSxd+oqFRc0YlLGTSE3E29+s12DLH
fBRzcDc2jpaHSntki7wwC3Snr1DegVJh6MuUzQiisZu/I3dsN6OlSI1W772tx2HDJhof41HhT4TU
vBNMv7N/FSTqcP7edsoclqWlm1YjxsPmqDahQk3mcWiGts34HCmberTv5rSoVINuyLryYqTSdSCz
aixUdd1HJeCFsvR5kDMgF2xreTFUt7Xnz2oTxBAIv2AdKPf1ZM3Bs2ZwhXdrbVP34JwLEn8Ualjw
epc5KbOprSNEZnItdK5XOK/drnMxrBmBcWJyxxG5xBs6ojietmslv1eAwC2Q7bh7Z2PL7+e5NF+Y
X41oxVTFiczYPFI0sl7L9okTiAR3iqLSkjVmtFhMvNF6Yzzro0lGNa5d3i6hojAQGOWYtcpH0usJ
j7443xrYpPgBAkXquhCttIyqkq0M21J/bgZZmesqdK3ao7GN8Dd1nBRoSr7C16ZNZ+6kfQ7inqGn
XmVbdN6YhJLHvjvRMovZDOuYmqKP62+J01Tdh13fddsxaI3x9mtvlvURAcFIMt73tD4YPTaYnQHo
nUgDa1FC+eGG+wer+9Fd8LyKCto8ahgcRh5wMIET0FlJWUKMChreVKRGjQSQSwIZQt51ZvyX1dq/
xoG2G6QmUP5gpPT6wopQWlmTwBbp2vg9vNDd8sU38i3Hm1OZ/cdr8TQKgHLEWmAyx/TcAG2F208d
oxKZzpYHe8jnSyRGtX6HUHZO+64abpYCm+LXU/gTFeg0KlQpMThbcP75yTmkdpozvCE0hGlA3BjJ
HHSg84lxEyar2kyhKneoYJMKjHXebzyQx+q0A9vzw6+/xwlEPX941LtBhALhGDz9synmdZuoYIjQ
2FELAAJKHHHVAiVli7n69Ug/LxqwKU56HFhS+OAhnODeH6IPhnOzbP2VpKPQ/H20FuhQOSxvESZ/
fh5wbygAbSgfIe04ZzvopFF2HVrkZxz7YeB0yKXQxXEZ5+5f7wLIO+GQFmLmIvg80NcPtC4R6m+x
LtIIJfUDQ6lMOvqWSuvC88DE42RLCu75SUn1epA6jjykcAoN+kiB4EeEBXCSAuYxtKqB+P7rVxSf
iLzY2TH8n879gBRIG1ZAW3JSAr4QzwINEFX5xjq49ESIQ8HmwRoAun/2RF30f9g7s964sTRN/5VE
38wVDe5LXwwwZDBCoZBC+2LdEJIscV8P98H893kouzOlcJY1LsxFd6FRCblsKcQggzznW973+WpN
ivWBqUtaUjIpp+vadJf2xUxcVYq6X/3+OYEdWow+i+FHO5B/moDmwKRwTqkpurXatI6PGSzzf32U
Q5ENmFNcNyZdEd3hIIfGeQs5JBQO3XEjg9qZ6Kkjmh0PdyP13XFZyN9++3CkBTRgHKyIeC8OniWr
tbW4EqZFTVqK70ZS+52UOequ6Zxyr02T/omE7uclEo85hTYoZazGiLA+3oXhTHWqFhOFdScy3awN
H5HXUL7vlf1kNoWr9vknR/z5LuGIMGTY8FnmUHsfHDEOtZjBFxbt2LJczxYqC7YIh+ph+hnQ829P
blk0oMRgYzl0nxp6IXrk3pZL9D2u03QY1qahdteWTTMpVJL4xhIDWoJff4R/d4Lc/DwFi+EVR8DH
E2zMLGQF6SwXtV2/kapY+GqV1mtRke7/+lA/r7yQ7Fjd+UpLjQ/y46Eo/hUBQW/gKrTDdrFkLXGm
6I9+fZTDR2DZ0PBT4BDkD56Eg6CgaG2RjlbOPZ/10VPapBJe87zw2ynrz3LaMOt/4ngWlEodKMGy
AH88qyQIMzgpNOkcC4hJpKOn6mJ9uu9ZVjqX8lb+yWX8+T4hNqBfihafjVtRl0/03QYWd7O0KOOZ
YIaMjJaXSeitRlZ6ravjcNw4Dv2cyayH31VcwjRe1P94CTlPTHUHJ9qOvdJMXcoWMOT6dVZNildk
TnlRNEb7PGGxuJJKhFW/vro/3zOqiRMdwAkbHPa9g9tTj53JkoTjLJVZehwik7UnFYHMJ6vzz08B
/RWUyKg6HWR5b+OD3l1TCpk9BE2VcXJSpG3hJXxjDWJenzMGn5zQ3x6Jj4SCCwfDnPvx0+sTuaGK
i8S7lBVBm4mCnqvPAkJHr1Ck/PXV+/lZIDamEKLwIBDx/GQ8NsOmU0ykJmWQbdQF9C0J63kINSp5
WvUJiennjwqxMU5jFTMB0JZD0kNilU0wSwW6lmU8kDwGlIqN0vnklH7SdWjgxFQWZc4IGwUqoI8X
MIqqMYsKi1JuMA/BqjMHGmfdpHbTypTKwvH6yeaaJr0V3dNXaeZVLQuQ25oUWdV64vFgHHAQ6bnb
hYX8GXTjby/CElKAg1jQigfvziDTDITGWVuVWXtmQBt/MoPPWJ0/LwGG4UC4YLfHGsPa8/Ea2Oh1
I7ujnRCJVDop4RmdhzIKPcUW1dVktfV9jCrmE6baz6cGPQNuImsA7lLO7+NBB8kKOrB6tiu4rJvI
mPKVcLLok9VtWZ4/JAIYAjiIjBsQwKt9aL3WSX3bZOhMt1Fm2/TiLKUIFat5Xa+aQDWkfVQnsMYN
gDamG2tV+vKbjwzQIQQlJnVS9ijsER/P0ppFnLdmxfGrvDnpwpmyhd4oyDSKiW7v3Maf2eeX33hw
xljWFGj/BNH4nQ7W1c4JqjhimXdrK9KLGz0oA+SfJTjG7awkg/PJ/vjTx4jm2CTxwZn9ZphTP56g
WmktZjPTcJV2UFdOgK8C7/5vb1LLUVhRCeJhqGL8+3iUrBl6G+KKgbY5FeBTS2VjpLrwlFJlNnea
V9/qwOg/WxsOK8sL/QV7LmsekRHEu4OjFjOgt14Ply5RiNRNGe9jU7ktHGtvR+LayPsnHWmGbvXX
UYna49d3jrJEnx8/SGwQmMmwvS/0pcMHpG3ndlCmzHBHyWh8SZfnbRQmnZfOxnhu1pTRrLpNLmrR
DRtJqOKo8ww6b99+/TYOPl/iR1ydy9sgogPHf2gzSZSyQCU5515iFbZbtVBqqYX/pmfg7SgmQyiW
/FbF1HKwGGRpOM1V7OSeMdaTF9cRAO05VT65pAfrHNwCsgo+Sej/iok54WCdiwsVW6w6NJ4z9064
LgLTeWxFbGdeGndNx3jcKEEzYvbC/syedPBULoeGkLFEO0TipInLW3sXERhqWNnRjCCcfq50yabR
M5JXQ/m0luj8tr+XjHI0tjVMshjbIJH9RJ4xqY6BjTFbrw3pQKRc9YjibtLlrmkN9md8n7c78d2d
yuEwBGAJXCR3wAL0g0VupEfcxErVe5jAJWT4Su8Ug2s2who2vZyM7XGXIK3EB9CY03Xt8IZ8s6Ao
vzGdTKr3euMgFAZn0vfmYyODEVjpPUKBlaWGynVvlnmE6K0aHfMiI97pt4ZVDcZxkiqVs4Z5zrwP
tyVSLpEeyHry+PYE/HcP8N9wyL9bDJbhNz8m1+wfc4ba7Ms/8sfif4g/sseCVeOvoTZvr/tTbQkd
l8oU0cNSz1nylT/VlgDcWDGQhRNd4PT7sxeIpJJsA8abimR6KcmwsP6ltqTkYENko6zBLaVbv9Mc
tN6eq3e3psq2z3siTWQz5B49nJiQ9QO6agP3LeMgtkl8UjfaPqzKp7JSZzdSMxYBBGSaedMF9jHF
yGMc/KdV4mZ6ugNzYrqzLH+1KsXyJBO1uTa+hPQnpjw80RGBIQEq7WCtxI+iVR+QO0+eHpch8WNW
eWinEb8JcVIYBs1H7AyqXj8iy1TVo+TKSc5EumlQeevuVK0D2zcZN37sVBheN4Z9XNvnZy39Ess6
VbFIRycgBLpNrfu5htjeD1pPRT2JGLxdT4nrCsufEroUW1miPe7L+qrqzp30Iu5WcXkZJDvsMnXp
GQEzOl07pQCxUdN946wdfZtdZVfJCicBcv/X+kaTLxFLMeo59PgKnc7N5pNsna2NOylYTUjXHpA/
VVcUSFB5X0uKxxycOvRE/BIpl8VVY7vXNZPXpFt6CyjqZxcpA3OHtdJjaLFandbJRm5sumqekMZN
EMaLUsuN8nm1zcYToCZHZndRShiG1nVn7ZCjZ0XmQXJylQ0TAVoVzK7X3U/P0oP0MD3Lb3/Kb38u
X6PH9vX71+hRfW5f1ef/+F//mjzS+t3oz/2r/szALwfdhMpKNe17sQ6mtbOp0xPVSlzdSV0E4a7W
gd44zqr8IdsnYi1T31PLr0jzZiB7ZMv32aOueT0asfQaitrlKG/T1qdl6ipeuY0YAZ6vhnDjNEBE
zoDcK8Z6iFZ4EMzyrKm9cT5DWwHvg99lKRu+drQPyzO7ObLooMy05NwcwLFbGOtI8qEefB09G5lP
k7kaRsjjmlcvhsir0Rsbt2Ne+UPv6Wdu4/Nz9mOp+wX62YdN3hwlFV29M8SLbjT5mrwJO8+yPHNc
a9lqOuc8o8CrsXC1K/26HFz9ejqPngLUVOI8j3dWcTxiT9oFzB45ijrds8UyP+MylJ5DcZabJ+o2
69bhhpeX0e04Xo7ag1Ecn5vyOpHuuVVDneUc9LsStiugeh7bgmdP5RquMoRrSJyWtOr6bZquptKL
9V2DTlUbz6PuSOs38oyuZlVLfsEJI0y23LY+xVjgSUhfvCrcGMGpFpxWJxlIRCa+lu2JffFgUHt1
cHRGnnPWtMdR5IclD7U3qddCOhd95+VL3b5ZJfI57b7hNbqO96er9crOju3XdT2uSuTPj6eSayxT
NlPHK3RvntdxdFEJREee2MNBFPQcfUc7adAZXEtnfeTzG9XJN0JfTP6osjUFx5l6kuavQXyHa8RN
JwyCJ4Ont49YJHxB81uXkWIapO6S4RowtRkr5dZvokMZpoh05ES7rE08JX4KwZiO4rhB5NueFOjA
q/TEIUENaI/y3pzWr87lR8LVGPPVLRrA+jKvX1O8GyFjRbPRtwg8Lmdig6iCfjm7lc0Cc4YAMRHy
UfEtRiJHTOuh8CxiDGKt4yGA4+/2tzO0Crw1PtHEHbfKKtNo7XiK9ZAGkxdZL84g3bXJOjOOsmo7
abuFCJlVrh1eR8qdbhuc6aaQ12lxW8i3cuZXQPD29qOaUFqOBKB+T52Ph2ynqairbJ9U3C3WXXYu
T9e0+fVq3Ycn3al1N7AeKm55kV84MnQKd9JxPi3/pzjrTsXp2z/zb9+/I7O86i5r1bwsaF354z9D
eOKlPIXBKYYtC+O8m+8mlOehm9JdpjG3AqqK9ui81vfowZTpidseuJM0PokMXbrYG1PGnXQnyT4j
nOKOZ6oG5SejFkW5kclPSoE+VLq0GskLw21YSeR9BfrTrcBM5RiWO9DetqdjzOpRtW2Mm9wPBn9g
WDvl4WTuYhZr817IrKsEb9UlV7WgRNZxY2CxxydZPNku44S7lZO7s6MiJC17t3E2pcDi59K4dqr7
bDDX2arAdmZVbh+5zqN5kjx1g1enwtPr06jcm+FtyZ4Y0B0rjogNLQv3z3reV2jLdc+YvVG9LxjW
1JIDhL1E43b0Y5tnB2mCrc7+lKrnrWXzd7Bc9SO1KL84Nnho4/ZON0a/giPitMYaG6KflMEacN5r
aGRelbDEUjZJOqbvAo9J1ZtASZ/Yzb8mGS2HURpdHXEK0p4Vsfl5DmU06ExP1id3ni/kkrZ72Huh
o7l2p3idrmxFYfpSVu0yUwZSaq80iVEUZeMPw+sQntgCu8KwMU2Y07Ec4ck/lzSI+REyW5fu9Uqf
4ovYKHRfsh1/jGfK8sC+XEX0O9U5y8crBYEi80X8VNXx09UrQg6aBFXI/N1+XktUaqXxAb3oPk2U
k9HIzqxsvM0z85taoPnTz6LinwhN/6vZexYkJo2df2zw2ZTEm39cdU/fmPLYxM/t+9Dzx6v/DD7p
US59bqCSJB0/Ak/jCwUJisoatQJqr+8DT+0LvReTOJWKH726xRv0H4En4xBhRBPJQjk2fifoJGX8
mLkTdLKaITWHzwCAXF9UcO+TvbiqJYNqkOzVgTMz+dzUvcyBrsWAhm1vZ+tEhV1vKXc4Qc4bnbgb
NedUWqdUXHW/bMXOyM2jHN4X8+fOJMk8Lnt9T61iZw/pLfMo9nI03/SjObINWscZ+X/fiCMl7XmE
1adJDo8bXb4sdbAQUuoUHsinbzkdrrzHk6Mpr6a9OFpEPmyyDG11mSRPVpqaLzhaxaKHUpWbsXC6
jWHUmPHI6I5722rR8yvadozohciZ2d22aQ3UVM3GB3kKVKzneeVJiNMuInywqXgM06o8g0tJZFGZ
z5Ucj6soMcACNCI/Dp2hXxf4QM9wF0ZHeiLQAVTUgpc2HK4CLcmYCNSYl+OUXoWyUT5jGV0ssoAo
JFXW923SGWiBtYJZKBAAmNFRB72bFjZq+sK6q3OWwQnbEsgmafAq5ELeZDRoUOTqHKfyVktGHtu8
7bzMlNgMm6xcNXKnfDWywG9Kfojs9TjNRXjh5NW2rbE75Kyr9A28oEw3Tp8TsXe7JC89BELbxb9q
pTsxpDs7we6iNV6TYyxot6WtIZorSPRL1zbmfRzXbjURbSVBdDuFPT9Q7iOd/cZpWjKPSjwZobUu
1O6cz/7rWM3+UIWeYt+j+VvPTu3GerGdccoQDEkWbg3Ho07O/CjmQ3JSOuqdxDFPlEgCfjt250U9
FV+rxOQSa72Fi0FBHvcstNlYJQYxqqJXYquoRXqrLaKhrAj20O62zZw167GQH0bmN94EU3Ulwkk+
GoMkOQOIrEnlsREkL3q/E1Gy5mlbWwnCDkmdU8QQxlWPUog7+LlJRXZOcGMciS4+TiDjpwFvMa97
CWAM3SWtn9apAvtOU4pv3AiSN1ujsuJtpWtVDqpdnmVnWWAhiFPJe0RtnIyNmm81fUK7JeuzZ9WC
jmMbnunzXLhhGhVE8MM9VW3L+/1iwH+1FRfc16/W26vHuGj/uI2LZ1aaP0j1/2ijlz82zUvx+C0u
XsT75fftV31ffCVT+aIoFH2WIjMN7bexs99X4OVbdBGANy11QypDiyb3h9NSYQlGv0JFEY4h6qS/
VmBkwYZNPWBBwEAHpnv2W6swv+hd+ZSGBhV3RB8WE7fwg2L8/LgIM7G0saUZPrjSF6TuQ15gODad
XjC01RE1alBByCFBPrgDC6AzG7qM7PO+zcSN3NauPKh5iA9MDdZYTUWySXAnnU6YdYIicVadYaXy
qmqj6glScuBKxsTD3Jb55HfUk48SoX7CTHujKP1Vyvh+QsiMAP9iX2X804E6InYky9LxvqyGeHE9
TXaOYm6AI5CgScQPKdxACOtaMARgJYPiO9UaoV90dpVuIphzrlPjZ2rC+LRMjZvRkqZ1liDK6yLl
JjWx9AXolo7agp3k3d10/v0dvpfVfay6vr1vuEEginBOUN09rO3aDQUkaBskdlqer9thHv1wyG+H
uei9OK9L8iMYBL8+5oEO7ftBDe5LZh5TkKQu+fHTT3Ic3KW9qIv7RL1Jk+m2Glrsep3qeKWln6Eh
rEjOhIbVyhnWVVd8Rml+69QffF464DIWvqXRDQjj41uw6mqYrJ63UBWN5ZsaoL1JV4r7UdHYdIzI
OpWF3awijGQbBT+Mn07q6DlTK/mmOUW7KFYoPlTpc4U1y02YOfXJRXpTjR28Q0zN3Ewo+QmW9CWO
eVeUnjHf5R0yx5Wj3cb9adeXXkPU3bcKRIXOrRt4HcmZKTBnyuOxSpafad809DmJlLOIG1BwNxKC
hIy/zh3xNhpgzfmKfsGV9LsK7QmK+3XsXDXdZ/P0Prai3z5fwrU3maZK69vWPr71mkJ9kS+oeiGV
4ApGwB1lge4VBw/uaWmuPqmoH/SJlwMunCGg4kx6U0hCDg4IikF3Ogc/DT6BaT3Y2S4u6mcm7IVH
ZQ/yJ8vT4FTttKeuXWx+4Ln9DgiZbwvT3LRBn33yhn6+ALwfbivKm3RtGQL18QIQ2TQZ4QqfXTP2
HlwI1cuXGIQFtlxNEjO6/vU3PgaWMKt7Geb5j7ON6654+mMrlhK3eL/T/fXa79udYXyhBQn8aZGV
Lj1rLvj33Y7v0P98a7ew3WCp/GuzY/z60nNGTgygDb7XshH/yDeWb2lQTJnsyTtEx2f+zm63fNp/
PcnIdwxzQd+RCSGZQMh2sNkpak5caEAOseTWSzud/a6M7hMtfcq7CF81ZLw1nJt3F+pvFnbloKn1
dlSkxfqb6BHWwsFR+YfYnJLIWClVyzLOo0OFHEjHFOfHvR7vp6akVGJqmyTPzkGoWRgpqSWmTXST
kF+syKBmTy4Sff379+q/JhsDCQgMdw1VjE1D2mYaDxvbP765//elf+Vf3vqr//PHHdiMl4a8GsMA
VYa/mjl/+yv/zK8R2MsaN+8ydHKJyP7KsZd1cLnpWQtBdL5r7mhfSNIdOJS8im7gInn4K8dG70tm
jr7z7WnQf+ee/67PfHfX/921eL9/MTFWa7K8UbwwZ75GYxhHIX58HyTpfBS3McSdoY82IOpPjUy6
SPT+lgLSqgupFBk6XngtSt2mw53ZGPuuT10LzUvniH1ai+zBtsfA6yWdgTZIblzc4eqGnPuOqCpy
Y0In3JVk0XYz6WcyNlI/iefXzAi/QmIq1tNsDydSFlCmA8EvZ/nlUFGCy3F+XXTtBEGgL/VtpdAn
cloKUhO0Nsi0ETpDJ6bG15dNfdmoJO3RqOCq6uJxM2HDcjMLKiLzXNflaPlNQcEzt/W108PiSKLq
XI/pBxiM3XShkl2XuvYYNfG+yM1LOcKtZMiMHqptPCxJtC8xe85lfAvR7gI77gkqhNMoVjeNMc1+
nooOioeNd9TQYK4n1ewZakK2bTkbXe5UvxDyKUbTV2xLcDBCPKVAR07ybj6ZCBdWmk4nP+/tDjyF
/CKi7FEE5j6MRkEvTMIarEspNpXGWI/tQMYq7C2OXAYXwGM7KSoqh0pPWVmkO60KUy8onKs0yLal
g7ddDedN3pbjSyPqV6S9wouMcBGHTNtWwWOeMjeqsB+rYNwGKZY1dUWgm6D0cSnL+ENgnRVx9tpN
DcqYqmtJnXN8TlZTnZkz4tguo2qcJBmIj0imSivCVmzVSQZL1kj6vmjo5NDXbjY6l9DthE5lUh6P
SqFYV4PyZDGzgrBaxMdTHF1FoTqT+Bd55RpwjyE8BW4HOe4ujuebPLJAlTHFC1p24NfFWJ5PmGtO
2mYYzufF1NhLg3Q8F+KrEJGzyZlmZ1vZc19o9Ro7jNtGauDrRm8dU1pIKIWMxU4o04kFRWMj9eON
aBfrd4pIx4MQRzG3c0ssuZWaHTlWfpYm4poGut/GLW2QDkPwKzasNawDL9GYQUXaB6hc87oi8vsq
dqOw2pZ07JrpAcuym3Y1TRLTExiD20LZNIjn+rza1aHqFfLXniKMk4y+0eS+FDAeE/sh4xUZBGTw
cDjno51trOZcjsbN0B4nDhaVfdrZbmaiwtZu9dg4LUDVBLZM/1BSzizdVl0GIfoyqLmih0R68/9x
5/hPyEpC5vWr9X8fdy/v1/q3H/+RvmPt+LLgetEZw+r83oT/kb4v31pcQ/T1kePzIjaZH+m7pNhf
CDKIN5eA2FHI8v9c3iXF+UJBgNUf/QmiIcZz/db6zqm8C2oIi5CLUCogtmFGoP7GZHq/vM9GZoWZ
I1U3slTRaY7B+1mriC67HxiR8aRKcXjaxkGh0iNlBgUANDNxi0ZVNiQ7pAFTPCY1KeYcngzM0aJd
SxHg0sbcO3hS3p5HDLAhI7YrcVoJOXqaGcDwXeT439qRf2PD/8dxx//Knh6Lj2EGP//9xlOVLzDu
CSsU6FeLapm8+Pt9x+2zVDcQ+C0WGg0XwZ+3nU51HgU+sHO8Qijx3wcVzhdq7MQbzIVcbmO+9Rt8
roOQVkWqKS9aRiC5i6dLPUiJ666Oa8y4oRcw7A6YApQV1+pJzsusAmPz7qL8TQCNfu7DLU4qQVqA
S49+ATAwNI5LEetdBl4bEBTDKY28tin1+9lp4yeZYjYMV9GVp7akdy25ZoEOvszV4YlWMayvLFT7
/ZTglz4C4oi6EyZQcjYGU5j5YSQ6B2RllVzoHVWZVdSaMW5Lzcl3Qm8pVudFNWz7Ti4KL3Zgubgj
8pn7NAhxl+nYqsn/TbWZvDBQShArapLfGlHD7qVQyr9IzaY8dwakj0KradxipLJoDzPjrQeyYcf3
TVCF24G+L6CP2c5tT+jJgNk6rirDlZuC+kubBuqDo0lW7U2TFd0K1NmISJTMAe1Q5BB4DENa2tlS
q+UrsjFQehA/+31Ikf5OjEG+K5mscRkC6UqOEm3Sey/DsN2xNdSMypVh8kqu1NX1ed8jIfOVdlL6
l8RKa9NvUYs9hKVjnEVBtEh5iEDubdFhf+6bTDVdJ1MHhO1zUd8y+GCMj0a1KnU3kp3gxEoZzcAc
Iv7Fsyup/qrqTnAXO4zjWtENyiCoFbIY3GGWYwIOaZYfdTkWi6FCse/UqR818J5t/pTnUzysS30i
UOtqAEyekG2YcGPoKBcDNRXtSG8NYdD8V7qLZNBMibZvl7ee1sU2ogVL72WoR2bXecXQ2Dvu2gqg
UDM516ypUcX9QkCA/bHC1AHazXygzqSzUraq/ijlQlK9bE600Gc+QdSsgU7X59PQ9k9JM1Cs6Zy5
JVCIu9HAPy362l1KtjcMRoISks4jZue6nqNNGw4TI1aGYbppq4EGBO1TkCimbvZnQBFhSok+R+gS
RKXB5FpwSYVJLrrRkOu9xJVcFr6OrZnmL7fMid1EA5SXxja/4UeHDjdlk3xdhHAPlqFxDc3mqkel
oMiNoG2b9d29PixBkjpFauJqBDGqnzEm6IEwc6zdYDQ1AXqqISkOawtFhI6y33ADfXDybT4JnQnB
ejZFXtbnymuqmhMjPlq10DDdx+qtEcT5TSbPdKTrMsHvXjoVVIYoSFqwuJPQ3JEAnva1OdVXYWzb
DaqLvCvXHUdIsVZjofGkOCbwb3rbfK1jKOAYDcJUBn1Zxo7bzxoFUCdWIs019HSu0HO1Inft2dBe
26DLmRtTOfBMJUqN9MurdixXJiNWLJ9epq65pTQxn36QJ0fyAOgk8bZlvFgL6BMupw/FIz21DFy2
SBrwanN8JffzKp7JD7S+mz04rtroRkoqp15VSfZVY8XtY8UYjXgZvQq1K7KH7GGYWjJ8tauCZhVw
QqGvz6H2MmhG3p4m1WSJ9Vg1otzMkRIbx440I/qg0z/4KiNKi7UR1+1zFi2yEzClsnbKdAAcb+XY
26Q0TdTh6BYzeh3dzMyH2WQCCUK1uJi8KuuLyxBSBJZ0LFjnhpMZij/Xtkr/PdWs/J+oc/1r1g6o
Gf1ixy6+Yav/UBjg57/v2MoXyyYUI59fYkJQ8X+WAWjzYN0g02d6BlMdsVB+2LHxprLJM+kZjuBS
fP5RBmAzJ5ojglQgB6Av/712u7Nsye+rABS8rOVetxZnAKS0gz1UdaA5Iv5N3CAo5ae4T6xzfSxH
dyKXo3CN6Fmwb2yD1rJveitrj5ZpfDdBXZ3Umow2L5PQp4Dz42eSfOpJMgbb1Xtmm4wNO0uMUdXH
t2EjlaSXnoz9cy6DEgyzftVL00XAHbqxNCZ6jJ0TebNaptvMnDsPmxDouVBvHholfqhH+2s1kKIV
pbabxuBGNiNtXbRTtAnqZqfYubSA8m4qU+n2GFNfAnbDupyBaKIvYmhHfldPfe+LerKOVaabbjS1
nXwlV5jAJgnbbZWxfdYl+ZK3kp/2wO+HcmgAIpJwF0DacKBM6lk42/E6V5CMFjxvHnULNuHB7FeB
VEJXGtpdC+J3PYVd4WOYmenXNKFfldq3Up9RG6Eed1Mj33R21F8nWXWphdW3IJXudKDHXOnYeJVA
INpjHF0HaaMfsRofOSXZJkqE2qvyaj6ee7v47qv9rTj7usz57xBw+zz++3NZUfQKo/Z//r892JuX
chFAi8Nf9Z8w/1tUL//4oXZLQRT+1tI9emnml7DswXK8TwiX1/94yAmj8V1j/KdlSi154UX8CMuN
L3QsLSrfmq3j7F1MaD+yQd34ouKQIeFTcQBYbwXCvx5yg6d+UXnbCyOKevlvhOX0CQ+e8sXGsNio
WIXIMM3Dua5jR0ko7/XE09G6EPKOC78vyDP7VJHnDLUfiMSv7diFqTsjnzCIhWbUYnkdjpSmKTEl
60R29Hml45d5ZJykciOoiCWrgNkwBrMbmibxx3lgawORooT+aLcE/Iaa1fa2MjMIZmo/MkBqFDlE
m9EMRLM35LEIVo6Y5FfC1yHjpbjz/K6HmIjhQspuJUMsKAWTipUHOdPSCT6Ap1lqKxt+zKJ6i8Qs
vmvCKEX5TIMJyL5tXA1DRMQHeq5ZgC9jvg2yqhvIe62BfwhV5UiJl9ZiXTjysT0xceC0dRjetclV
0ezsftAkF6URs8SsrtnFeuZcybmjnMYTXEYUcPzaZQjxfuiCZB9PUEkhVvcVQkKtz3GJdMD32lRW
fd59eh+EYbPL8lIiCDXZuL04HWBryDPoC0AehN6IHhPqlQw5fRVRkQe7TOe6r+pUcmT0ibETr7Qh
a2y/7gU0klkXcnCCmTruUeXIjEao5czxArOJwJJWTvwwMLUaSW5rAbeMUgOIaDsYcAj6LDyVEmE+
SE1O6NBZRf9cprL1LOnVPHl9kda71iAgZ0RHbB2FQWI7rmbnUQ1VMIhuLElDWDxYxWitejmF6mfn
7R73FLp51e7HzLOigLsMvuDQQwBU1BMzrYIHtWEIjRsvUaHaSKi8kyWfwZ7VHOX0vRuPi08hcU6L
znSVXI9vMN+TO/JcVDeJlYdPRWTC3uyCEq9pnefzXU5nPESUWjF8zZoY6cuhZXkZ31Gg5IKxZpzP
fYwStaxowqwKMwNjzHaiBjvT7NTMncuSxrIdmMougSoWulUTA/SskgR5bGxG7VU/6wuQyepQsk9O
ss2aqUy2oL+6pyzJh71lzukTkxLa/WiaAATzPlROZkYIq25nmMFV6zThQtcXpDC9zvQPYjVFY9aE
1A1YeFozi3jCkvy0LSSZUqMFR7Wcq+FBhOTC3sxAhdnTixxvNxiy6EpylukFXTzZz3HSS3c2+zw9
7i4ZL9QyUM67UdZbDxQRA5upP2UgC3jxpsCOXq1yK+kV+suBqfnUnLX5eAyx4xm1hU0ixS90basB
G3ajTwzaaqbCoiLN6I/GlSarTFBrFlVDHiCFSwY7jgjBEQ98kynlp55DyHqeIpa7i8dMfXaCHH3M
oNWKn1Q5F25KLwRCj/vcUIZ7+GrppcYkC4bNCOj2nhijatiUfWrLrsrkisugp2UIYUwR6EeNEYXo
qExmjtbebhwvKeQWtbgSFBcDDFUGm4Wz7FktLlGtq+4k0c7PhPi4NDpga9jvFZm8o6wKCXIUVU/o
cZhMWlnXj1vACurKrhlvNVSp/hXeXRX5kMGUjvt5sAwgXo2zGrMczhWzVKabJmE0sJ/YTKhaITic
9LU9dRVcJUkpnrIpV57CVINLFYH56v1R7zqqE0FhC79qKKrvjMBRbpuupsBWCJOZCQH0jNscLxvy
miANjRX9D/OEybE4Ega1lmrUzOnwzD4Byh9qMPVoDEbVTnLmsvF4CEg16OQzq0yylfFOlCrmMceI
0RO3E5VytxrAv51AVZkMyFwaKak0Lnj9ZJbbfJ+HTfEMGTBRaaIM3cXo1DnY3FmYl6pV03kYU032
EIbRK0cwwm4wt7NaLykuArhYOE16TG4VjZ5VBYnENEJwdG4hz4qK5ywpJ8+pmDzR9aEpHfUMROyJ
00yyvpw16pZeV2ahr6GwdVRooX0lZWnjuLlZZcZagpG458ZCoGci7asu6jhAsmAJETdIGUPl/7J3
Hs1xK+ma/i93jw64hNlWoSw9KVKUNhlHDt4kbAK/fh7odN8hKY04Z3YTcRfdcUISiSqYxJev/UGe
sV1gnilF9rA0S1GcSb0yjEe6WfjnYA5uuKXogM44wNY+uIhDdCvR1FihsRt4aX8OJ58tLoUIPm3P
vk/AqYHh6dr08uW+rrmmEaGIA9Yj39NfhqoqPnpkug3Hupb+hXStot9UaTd87ZN0uhmN3lMXovLj
ajOGN4k5VOOuNRJ8KSmcSh7JIUne6W17w1zDmKPCJaMEmzaooP82P8mtJsiBICVzrc9wmhhxcuK9
7UckgMc7O6sEBSdhdTFno/83+vaPZsb/u4Hw/zfB31of+oepcCjiv96QwOtP/BueDf5F17brhCio
mbRe6Bxs+19oFSzEDCvjTwEkl/I/c6D7L0QxpEax/frJ+rIH+88caKFzEB4/BYAFygmX8A/mQAzB
b+ZA5s+1gYvPyIFcYiheI6bulEqGlnHCBBdTIeDkNriSQANKrI15ADtFDTN3fYCIdMAcTslMUMtt
jtDfilKzyz56gfIsuCyB/c1NZbed3SGrItqXLSS5dr88W66ROltB9Ua6QVRtd9uAP/a3uRZ2ve1t
3YanppDqfnEqykTDNKaTSAYNEFSSWMHdYAif4hdtezHpn/U8bCq7wH3jhLH1TVlcnawU+imjwemy
lwuHHWOdw/w2jW+efGiPeZPL77ZFKPOQx7TFgFwme1bfjwxne9MXNzYx6okgI59iJT0FV4ZILnPi
1sOyi6Yx30vMTQK/lB3rHfuyXdJodIsASJ115N+lUZ45467QwjypgNHUQLrX32oYmS/CfmpDOHNw
LvsqQ6BWhRj0ZLtDBnnsKFRUvX8tDapxg+yiUUSl5/qOqvV6Y2Q0oVn85OBPGwN9XVcVnIaA8A4K
W7pazev/kczt04aQBCYDljPzIwzlMjG2DeumPzjPsV/v56o89UHYWHtDNShLFmot8H0Y3ry1lWV8
nxeQOkuXT2mc7fu8vUu9+kusTB+nzLSNJ4yQDQGWXlHCsU8YHj+4i9pTrZPgCEnuSIncE398Es14
51KGxel9br2nLDUB1D7FgbPPuvpsLjYepwlLnHdFiRAnSWO0IQjLcKb4OVCy3YuOvrUgNh8S/z5N
5seRmmk7Jcmf4gtgeUJk64QI5mHY07QRRl41UFrWbxi7dqlozia6MHb59kU9Z+CR7q0ryfGyAJfd
dFeD7YJFg8J6955ZXPiTtc1ShgWftP8NPWGbEt2dqoMo9adLpzt3AGN0hu2XDHdVsbc8Xt+lz7e2
H4e4uSDk/hCHhXPfG5893AY1JZWHXH1tg+kGkccmXpkErlrqd7ddjIOwFfeZrn4MbrtOck+uX2zc
riuiYB4j36DB1G1uKoLMO+anjM2/zrwTzVY4UW0HJ+d1yowK/nMf9AtoPOmW8l5OxjbvKgg5v7gN
GcAfk6lVG71CsLI4Uo5yFOVibXyz2dmmcfZkqj616mowmRNB/sVmydsng39mG34ClDrclHUCdgPj
HZAiVI5mZAbZTZyOBxpJNjPuwrZCtT66ZsPIpToMtNMaiu4x8RQl1t30Qii5nUDhd7JFoznWVcSo
fRJJtW6yrmzZEIQCKWGmwfXkso9AQptL62g2xZltAoHtvXfrN/rU9nlUm5RCeNKklXoON6SLbclP
upZzcrJH46g98UNnXRSU037kDrGN8mROVb8t2mvbm9RNTvz3rbPQm4D6YiypmqaUAJaKxozkIfcW
H+1Ec5fO04UzSLYT2WQeDZq/YEa+08SwzYiEZXje9MUchbNZb2Ij/zSbLQ64IaNxbC7oL6Jfo6O1
bJglljbOaMEwwtavbtP9lDeHKmb8GeggCN2bCVkhEoPIxv2gCxrg0pJ4+I69qa/yh8zyHsqe+0/a
jwLACcDnUEi+ehCffYsIXNERSK9QXXRWeuG01a0u4+tZL1dOnVyag95pI4wqZW/RO58SC8+06x5t
HA6EmOLOcMarMmZhGKwND+4P3RSRQaq+F/RHC41qDshmlXcixVfXUuGGWjt5pr/iwpXzjd2ps1cR
9YDRAgUyQYZxVAvkaG52iokSNufcW8PVmRVnRZB+P0dVYe5yUPGNY6p+E9Tiy9IGBSsVXwnX0Mbz
2iuzIHw/S8++YV2ZljozXBNdnH9vc6/52Dgt9TYy3tsItMPOuZRm9tlFC1Omyakk31W5ywNhmFeJ
C8/gA7y3sd4603kea26nisRdTC2F69Et0t6ZhfODBvu9mEWJSph8YRi/m64zSXQLdoHQH6Gj9mFZ
00+QTJf+4J0cs4+mZOlgZPwtVyDddmFwkIZ/7n0s1a66XJcjLROgc2WftPvdkCQcCRlsHP+b7lRk
VpTYp7cAGyMapooobAgUH8NKi6Z3MX5oedVThuAu/nEIskvIt59apdMguOyOvp4w1o12ma905Gcb
JiNbEmDBjkI5NlyxC4hRL/dp81yqRuPp0Ue3fggQAdEFcSFz80r1BkFAspQoR6xyDs4+WC4Loq4R
TaW0A+ChZGsOWFDL+ltPyMVzMvUN9YP+UB3JO40papyc8M4pMpzjfd3xagE4br+1odM+6SUsPkKQ
4EuVoxC3elSIJRdgsc91UnYf6UgWX+aKQ+PRaeeUcoWuuhRORkufynuextJU4kbKqkdRDlS6KSYC
tTGw2uHjHJajtS1LH96L7uXuS9j6JCAPnSgiv7JMSlJmPOeZbO16l6gYvUvhwTNv0yacLt2cpKKd
1mb+vXN9JFF2o9vLbnKluYUO5iSM5lo5UzQ84Zd14ZbfwcWnr77Tmsk1ilXP+FzP1OduiZMeD8qc
MrozfKMZDkngFmrvt7UMjj410S4cZo5NgP/J9kJ3s/NM1gDflgkJbztZOgqe0gVFS7280pE/0S13
WZQD/FJuYqcgoNrPgd6qUgBrkdRyVxCgwhSUp/grbM/Ab5z43QQK3+ezcXQMdjuXSxakHqwl7R54
kFqqfMnVNuX10vWAz2VrGu5OExEsKWRyJasBwjDCxtCB4axtczy7yLPXhz1vDAo2FmmWCDlS09hl
g57LD1w7OLWgTqkmHQHizzl2LKCPUBbB5ZhlU7rVFt3ou9Gy6ul60kmCZc5qvGrbB/BuBx//m7wh
Rrz1nvNU9MUWhQoBBoI3ONA7YD4gy2j19W1O0mtMpjPb1KuGFlFWEQqfalK3u+pZZTQ2bIeUNELk
cobLezj2OzIoxhx5IpnMQxnNxOqEm44EXGtPI6cJPRqSTL5FlyCWoyEXQqTHEHiOjKNVeNWWS2ZG
PD8mjY5LuPxAlOuVN1NgokDn4kMkr/jtRMhT3w1bPTh0a/qjGG6acHAeZe2xEc+btqn2TQOWdPQm
ftWmwrsNSugiELjzAhQ1p16mDAJzJX11UF0gkk9FKXASylQAKwWzRkJpBGIgV6CW1S337NKcpWXM
5l5Itz73IBwGvYD1XO28oOubC2eZs4+AMrCBCy+X9igWu/0YwuZdSoVzdkOvx3Au48JzWGcdOiX9
mLO8n8euwLdN2dBFAwWfbcmK5rnszB7bdt+WStAbYg7F1sgXgNXSo8pr0xu5+7lFUxzvsniknM80
ZwCQoiKJgTJR72LQjVGT+5B7lxMPZhbRKS0RKcLZkqhNaF4eLaN29Sa2ccBtnIHt91bguuRVztjL
n5TEkEdK+z3ZCcFkY3JLEBFF7uKM9QZ4s/s8D/6In7qRhG5aaYZ3Mshk7ke8fCx3J0mfB0+DxgWY
cRI00p70dMH5VH67i4ul/laSGPtlAOpIt2oYKE1xOikuU3Qd3zsVo6IbsVERlFSNcqDzVRGtYz+o
kF9uYfSM6bFNzIdcOFylpCjK41DgoY1ahzmJit3po+uWxFrZPbX3FsEaUZdN9hfR1GbJGDhR/dhQ
13oe87i7KOhdLYjrkVVxKOsyTQ+BK4y7Gcl5iiO/jj8J/ynmDtkmpTt869NhFNeCGsu7fGwdJ7Lj
gqkq8OLwqyt9RLne0s8382z0JT04k/2UsThLIl993s5GMVBCwwn2HvzGdb46dV+DDk2ip3PYnJqv
AUAUakusKc4B0S+NUpNJlzDpGYF5SpQmMr2k7Ox5RjPmbxmUWG8R2HpwRIHzQ8jJ+UaGpt9HhiKh
wobAznY93DolAbM3uhs8sxOrHpHPZVSQu/gjhsTGmdiMNvEgQlCNoJYa520Tgnbi51QVoHle+/d1
52prEy5591UTEOht/Gng8vXKG3vy10wukuPZvJLMkH2SY6MN3QYW3IRfFPdOq1S5bYtirVVVYa3I
U1gkd5Mf8uJVM005W7ucarSt9CrzSl4s9zw2zoxWpqLJbKuCfNrPjY9h3huloaPJqdVdIlOa7uIh
Sz4rrw2/WUZT8yxkIF0bDPLttM3iZCRow5vGbN/Yib5H+lrdsX8e/jLmCU9mw4Oc7gYaaKwNu8AE
QUAi61NdtAReLNJ24kjnNrVFmKHhXqgOm3kbQua7u8WsFfBnZSFHceewumlqTwzbznNQjKLbJtcg
BOdztz/RjP/Bdf5rjQv+P+M6O96Sb0R36w/8N6xjQxnYmDWF81PU+R96Dz0e6ko0d/z136b4/4Z1
BJxgsGI3kIL4DSwfsOXfsI7w/yXQ4fFXNpQclWr/SOr5M4L7BYdPVYwNeMTxSWfDFRO+cZIsdmMT
BZDRLjeY9gWpic9N7HUHg8LAy36ZQ5QrZXWB4z88BBaAq8Ocxs3mF6ADyeKH4MpyOFdVnD2+OIW/
kei9EeitHwyXhc0HA3OiZf7NB/NBhLOpcE3W+0bRkjRgCrW7iQ+at3IrDPYHfz7gqlZ4fSaQ2fvg
Wz5VjMSjA8y9VARSFd2mHRRExDOKhqAN2nPrGP3Tn4/yBnVFoCuwza0BBQHAMWLH10dZFJnQadAG
ER31zkHLxaHgWaXmim3Yj5ljq4+ycCuA+mZ4+POh3zjpIIlXwYYHgAhpvH7TN99QBo4aaeSkpWrx
8s9xWRfnrmqWjYuMnQATLP1o+71pH3ro9VE2VD2BJIN9KF3Tuy78zrvp4S4/vfOp1qO+PO/rp+Id
SJIENa8o4VCyvDzvvG1IEpGxjOiEN/bY7vyjsuoOeNwgQqkJlwQwZLpJ1dBdoHdaU5Ss5EgLh/kR
vo4b0ArvjKFka9UiSnovt9haL8gvH89zsGnypKDSenPBgsUPFogOqsviMADxonTEzNz2Lw3NcqTA
iICdkrzkDQXv5sGysn5LEzPSEu3VFw3+hXdyzF97en9eQ3yHrBk8q6Q2vo359hZmraRrk53IqKBj
GztruG8K0Tyr9j6XlIdROWqKv1d2JBq/L899Y6n9+7DsaQgARW+E6vfNrWP71D+niaK8NqB+MCvo
zRxmXdzpwpnrTdvO0zZZC/WSZrGuWhEQjKm4pLxJgc7ssDvMwL47YOHmbAA5PpqTfi8A/Tdnhtub
jElbsFo4q8Di5X2ku04ou/AwLVBGcNf2yAFa0x4Z0qQ+VunYbekFfc9r/HbRWE1aPMgErts8Uyyi
rw+KLs8h9zXNdrUv40MAR3VAPV/f/PkZ+c1RMJxhuqWBYg3VXdfKF2LlClVemOYy3+m8o/CaYF1e
44NT3v/5ML+cQQRhq+AENghlmSfWv395mJSlI88y1EjeXFzVdAOdKk8SvZEPvTwQjESZjVF6t38+
qvfLkshhf5IUBBY62BfefLverUKhzNSNalLB5NFIhPHDtTRernVTvS8nC5UuSglhRpPRzgyhVV12
23aZwHyDgHSPyOB9CXNPjMdDbqgE65kDDkPKGRW6nbCRbsBNN/etX4Go+O6i77NMEExkC+cmI13l
TgmnE7umJ8mQoU92l4QNYvci6mQmHqU05RVgVE35LUvEga49u77mNAqaA8eEB7ByCPkzkKlsWk39
7yYOO9RvXmL1TxAA3rVplFO1HxN2xtwnWbzRNDx0W6rS6J7MqRqbkHj6xUMXpAViYgsXT1RNQzOe
Cnv0KIsfq/jYIBQIDo41M9zmy1h87gV7YRLQ5uJJh3RmotU2jDFael4eW5GnMt1abkeNVqtcCmAH
deqaUD5A5Kinws2Y0suWpuA/X87f3USsTpgIeDDwa69X+8VNVHTZYkuCfogQLY2oTgt5gNDydp5i
7+0sxXidFEG1+/NBf3mHrLcQBgXEiPwu2n1eH3SSMh7Qw4moBAjcLTYBaMiym8g2Km/z50P95vsx
IvzMuCBgGkvy60OhGEet7IQcigfiwppbcy+TBA2v07hnxrV573lG8c76+7uDItnE88PSvyYHvD5o
Ecej1EvuRVYd9lf5rG9k4heRC5YTmcR5o51uzX9+Tj36dZgLGQzJdHqznuJgTIx4dvmiaYrPkQtO
WmRQ7R1opOOfz+l6zl69Y1Ff2w4TCQ0kf7uXXt0zDHPDqEeE6v4SpyDutTpOcUMZazaJ60K/G4zx
6+sMG6/lB6th22XMFm/uFzqQVT3kCVGSXs+8Uwbhj3DoQ2frubrduwEo/MGsSS4HG1PLvSl93RxM
tvX+dqFE6+BN1GpFdtaat4B6TRLR+TGTgmaQJfTnU/ObO5uoFhzHqwaPN/D6anjxOMkubCajr0Ew
UJxdDkMK8dSAS3pNp/8fDsVouqqDIZ/Nn5aZF4cayaAKVRX7kZWUFAWCSZ0yg8rDgsX4nQv+m/sZ
u9D6tBI2y5L/ZrjHNNAFGXphEhyFvBwWMOeF8ZXIwi71oHWK7AKm/L1Gkd+cS0LL4MnRU6/h3m/O
ZR2GqU4MAkQHP692eULJc2t3M/0B2j78+bL9ekezmXBWhQWWa6BKfHwvL1tCz1gxd6MXUcToRpkr
+51aBnyrWWFGmEKLf5bpj/6TDAIXr55HjQD//eaGlglR7KFXelFNPjmNfXN/SRrNe+0av/tWDlFo
HGlN4nhbhqXS3mhCF3NM6s1EX1npcHDKZLh2vLDeerkK3rkj+ZW/rAysK8ginfV6oWV9s9oWeYii
0K7MqPdGw4myVMPZVZY7hnur12FFxZMDat3NSXPutIJfHCAFIQGw4o4bJIDZvS+DsN112M+KCLEd
UmaU6hVJHY4k560QmCE6zfQwqt454r5ZPjDAK+yyc1N8TWU9H5LUmX50ZUqo2tAX9l75Ay9sCgkn
SOWJ9+oGtDaOaSFX6bVeyvazzkymFcN3y9u6wQFJjGxXfFKZ1t7GNWNMF5nZDt+Tei1aGZu4SOHc
sJnJmqkLtLMG4UqWTF2wXzO/um2jYauAYB+7YVCPOVf7R5508lramqBRaqUlkZBtj4YxVUZFRIzy
MbAEnYWJHkap/iJqeh7PoV8ARmapnG+Fkfrk03kAX/suT5GdzWR9X7tGCx6aGYMPg5NTh4gtJvXh
PPM6J+Ms1t/tXuGqoVa8/MtrelUivm/sD2wZxo+4wBEH5MVkERdaOBogFkHgFzlSTrTpmoBKSwUB
725GmNePyehXlA4uDls6Xdtlsc/B7emiT+YlP6TaF0xM2ukdsllbFiRN4sDXZe6M+yYPsyyqleSD
4ELiFA7t7Ln0Vcf8CZOg+Fq2Mvnh2ePE98rTeNi36RTfF3MBuWGrqblpPaN5YmLre8ocUwxb6bgQ
s9+VinhqVRpdvJlywyHNtbYJzI1di+zgDL4EeW+/uqk9h9KRy4KyyOE0wAI8FnXpsQECM0YjQPDb
ebUzodlfgvA+pN2WiGPtTRfIlXFrlZYLCdOEYcdpJVUqhe+r5AVXkJYMhk7SpWaMQ3TGxvTarteW
f+g3VroQXucM10NQE6BH0pb/ITMroyFrOg+Cqyko65MhquSbXdthfshqR56WHq3jLs9UdUqdCq5z
xH1xN3qL/YEDmcVWd239NOlquee+Rlgsk2b8rmpU0Ye81nxaArksTPSBVDce4t73ys7WxfD165+H
HBdpEAAkoEl7s1imWlgFjhU7UokpDgqjWsQr2L4aPGMi8RSclz7uKfLl1IJSuKc/L9W/wiL0hITk
RWFhMck1Wo3dL9fqyrYUZbW1TVwUAko0xAsVJVSfI7eAGC970ewHd1VbeMgom64Nb0K39m9sLngE
HTNdNnAw70yZv76qeJw9drNMKExh4s2rCio2mIzS8iKFNBqAxspvjUBR2ZSExd0733/9XW9OP1DU
+uVJy/FpnHv9/cO8dgbX72lzl051gVIHwXyv+r09tvph9nT3VyLIlxozUHqrTY0d+456Owe+5HGm
hsMfZhaqwK32f/5gvw4JuIHFz10vujgswa8/F6W1U2fRwRuZLbHS5jCFE3h5Y+zroOlph/WqJ6On
WvfPR/0V8LFw5zprFD5bbsz2b2ZtMxzaJR8nauoJZzs3KQt+bMbdMUgREy0OrxXPyP1b3Hr+qVgG
mHaKmbvP9LCWz10v1Tt3AkDY2+sDdowPzKdLh0QAmhtfnwer1dpwRhyjaqH8Dz3GIvaIHtB9KYfK
GURe85od4g/DNco8tiJ2w+2zkUxU53itkRxn4FOqNyr/pHMUzaRRJ2se6YI/eqda5svtanhoTuyU
WeuqUOpz3ATkBLWWIieliR3xlA+mebS9fCJfwlIjSltKJY52Ri7FhrdkUW+GzOI1Km0Wye00C+8j
0SAVscHzbHXIHmxH8jAN6TUid0KnR9tCSl0GuUkecmnAE+EK5cVidb0+lUnRwOOIdnpEO+HYm85o
DMRw7hSfrKFPnx0aA3oEHHHdEb1RBnCiglL6ryqu3WJXzoMZnAsAKt5rKeJmKGCCLYva3Tupb98I
p+keCSpY+r2FD/RmYN11trL3rHjvZrO5RKn22g+dD4KA2leX1nEKbGOJ2FlfkWvsVbcja0q/0Rq/
/bZOzOJJDbGzTTR+8wP2FXCupOm6iuh0OldQkvXk9GtEBGLrDArBX92Lb1kdVMaB92JRfoe9MfsP
6QIU97iEibCPakYXQXZ4m5k7eE9/OPPi7k50Zalr3TXeeKn8LHRRWMqFiD9sre4pm3rVHuakz9O9
L8bWurPzYNgbieuoaGgDE9Ei6DMJ10Ojmm1ddMlNOqrQ2zTQyR/MWAuQxATugasZeyqahxYeq04b
S0Ukgpr2vnXM7msi5XTHizr+6nMTYWmFs//C0LvyyCEu7U3tGs2zwFrEhJaY3Sf2kniCiqyFVqce
W8lTME8perxuGoHoiHA7CDz42SbNO7QIk0r6D12HB2Hj6Lk49HONDH6qSv9DrSa/iTAW6n2TpnVG
qKAzDBuzk3m+o/aWoq6l4jZdhdO4bxN39G/IxQrsbS5wGdJ73Cew73bfPTE1oOkxshBGFg1WOQPK
C9/a101cf1a5Vc8bV2f9uQVkwuQ4TYJJzxib79NMc/qxcXEG4eq37IEi6xw9IVKMoj2oIhGX2dJi
IzRJmLEvUYVwSH82umOl3WTYjI4L4J7Oszw09DahGlumcYi4H3VzqTtpPiaQd6iZQmF88aaMZPAK
gakftUsn8uOaL/wcCz0djTIM4l0qQ01avVU4z0s1e5+Gfphxqg+S+GM7h2KI5q5lQux1SiIBG1hj
9f+bs+LuqvTnyQBKjBxd6OfFQKBPsjc33YZ+kfqgWr0OOXHwbNQGPoOhw6kRoY5XfIumMx+Hro87
agMcddaLm30XfmfcxZ05At0X6fiFWKjW3CI6ND/lKjQ+4O7003XANO7K3pmcTQpa89CXSiKg8sbi
U54F3vNoh8MHYWX5j2n0xqs2bjAZGF0za6LRu+XRDpv4S9H7qH0HcxjoSEJQo1EOJ+iEeOQIF58r
SNtdoayAUbpZy43YY/e02XgaQY+UMxqbyddFiCIxtHfkkKI/sGVhpTyhhXWDikhiEEhVXWKDSZ3P
Y5kQq1vkaj5j82pWo06c2SfDUGO1G/qKlmM7SIOvnSYjfjflfa4v/MJ3x/3CJvNWajU9a7JQ3Y3t
VcFjPsTi3CllQdRTYQ/XnCzxlTXir0H77FNoogrCDtEDdLZLjlDpK9ia2RFHXjTU2eMxtatTXGgz
PTWDj+Q4H8v0uqxaNW3bns0gEpoisHatFy9EJ1ievGuaun6ykgRJXRq66bKz7bH75hgGS1uA8f9m
ZMGMd6AAw7jtObHDVrUZYROGzs2nqTcoq3R4QMm1W4A4qXNzkycTKrrg7dKShFzrZj7UKfRzNJk5
pFYc1HmOsbevvCgIez0fljCMfzizQgQ41YPxkSvdKpgBQqw5BRMTt0CPMm6T0UpzrHRW+DywXYAO
j7Mc90wGSlCUGXKeMB+8x1FiQt7GtLh/S63FrLaO4ecfe0j/O2VCNUQW3otLNaeLg5YaVxYKTJd8
sd51kzTSShRutJQLeVRtUOsvsWeT5W8zQj9LSy1fWlJvxmNSV7xQezTvVcTFHC61q6Dz6TADre1J
AvDReo/R5LcOgot+HdSGerCeKX1v2mNSOaswxC7pP85kOrlboyCTaaNL6IO/gcL/oeD/CxjgxSD3
S2XS1Xedfq1fOmx//sDfHLwReDhpARHAtWzIT3vNVfrbY2tY5CqRauMG8PMMVwI+/T/mCsf+F5gk
VOma1kRPq8kn+DcLb7n/wg0BLsdsRk2b7f8jFn4dKf/3BC5M37GBVVAIMOpj6w/eTOCtw71eVQmt
EIgxqVup7dm6yV2V218NyhK9TUG1hXvRQ0QZ7HLbbHl6ca5u/z7Uy6TgN5V3fAK+N/T/yg7TJIb7
7PWMmU4pI2HfjJc0ZitUx2zZwwc3duhumkUIuKJnGLdb2ba6IxI3I9LkXJROX1NNYbUxljSvKyVl
Z+98rtezL5+LOipb0K5KpdNvPpdNvWRvTYV1aQMKIt+uvTTetmkwjQTp5fG4SXjReteddtxun5c6
TKLAIeKFGJ8xzW4V6cfUvbgJQlyBstt6b7Pwep+GEAN9grABpnDaQA6vwUkv9465U7gUMYrmMvXS
hVaX2nRmYvOM4NbQZtn80Hmz9BdW7ogOdS4gxAZxZxV8IXloaCNMZe09pWzBeBHbfbnsCzGGCHar
MRXvsGw/g0hf3GNsbhGLUIuAhQdqhhyu15+UYQZ3jbati8XkTX8aq76RJ1UESN5jpYlvSbyy+l7X
CfIx/MFzlE2qE0fl6j59h8NeD/Xqozg0jUFlAgFz4/Efrz8KPLHUhWdNF7b0x36rrLIrrqZpWSXx
+ZA1n1JP9Un8zrV6jTKIn0QtXxvyxlyLKN4WklYLcXlVNvcXFPaKMRqWlmVaeLlpsi1ZhPqwCEbt
jVG5JD6CR/Hns5EF4/07tzQlum++P6sQcAZsLkw6sMeaw/XypunShk5doxkPHa+Oehcb3fyjR6s5
Hp2YhKwdV6Ym7yIsl20bZt4Out0lit+XRIU3ar5xfOaYMXfD09zgK/CVS8NEWgcXOK/tHWPBOgCA
NDZtP55RKzsfmfCnI+9D734KPbS4bWXtnAHzsZDJwyj9qXE3RSgZ0PYq1Wnunk0D+afxHZcMfT2t
Gn6EVHJ+aYZu3MeGVZwSdo/XbUWg0tAYB2Hm/ZWlm2DbCIIuQxuXRkEIldjYyg4u2tzqD8ESBh8M
Nhg3aU2cR8lOjcK02t+bSVNetpqZITXMJSEBqMg5KXa1ZVl8BCdp7xOfZqJ5LPN9TeIW9oI6PlSy
fMR5u9yNk613RI600WgN8tCHnXeMuzr5qxn6H36/eOZmcsm8wQ8CMDwx68D60CMRanerRDuGB04D
zovEba77gDNBJjgtUE1jHXvM9UCMZvMkLaKmbTLrA9xiVftXmyOMkbMgV0nI+kOMYBfZnawiFljr
C+JU5Pn0Q8/Ui8TzlSvy247khzsCQgnL8nrrLqiS/H6szfHHmAkauTIRVgC0Dp2ns5iqO1yCyHH5
JPDatD90W1F5SOEHAsU/C2nFAO5mqC7tehZn3fRkhCayPwhk7ofBax6ysnLOdeLpHRtoNh+gpXTZ
8c8qJna184zQMS7suFsus6wcPkh8uJ+ykVAzLDc05OX97D1YgXRu8IWOT6VrLZs6GaFVh9y4UJ5L
2V0aQALM9GC2AKaBdSCYCidxQTwoOnEYmCgc5+wr3r0L2+qKjgHQN+Ms3GOrzUT5oGKDm+sawa8Y
zrWcvwqrEVvt4Xgvsrk7GVWsL0YCcJ7HyUiJSmrL7JgYBuA5kHR/rM32yY7N4pszCwvTWTcdMkch
D/LgmJWPXaUhesL0cZkNJkYm4r/QkDeiepzdJY2WcDVQYKfYFzaRYSX9bPsMYgjTD0bjFm/BFQ2+
ZYQlc9xZti3xJYjkwW+ty8ymRQln+zdPEd1GRcjJaubywRLJx9nKu00eZD2af4cgREubn6w0OIyC
9kDaZppLAl4wRafDjazH6WCTMbFzijw7gq2Pu9TO861lSLZmkxtgVbKMbotCdLmeetJfbTtrjnbZ
1LeVM3cP3iLL61Sl8W0q4/kyix21a5UeLozGQ6bfIUJ3tsuEZXzTI8Bot409jvFO+CViV5+mRApV
kkR/d5oUUQ+EaLhJLV1cWUmfUaaSTEXxnBD9anxKx3mNPA2DSRSbOfSz5KoJmyr7Zv0v2s6jOXJk
y9L/ZfbeBi0WM4sQCB3UZCY3MCaTBOCQDuEQv76/eNn9rKts+tn0YjaVVlaVjCCE+/V7z/lOLM1v
xZ2zXpfKbh+ruXK9zVipvr9iDPe8t9Bvs/i1bViQSw57GRYezZw7/w5qjVdSWHPnPXnsFL+x/CDf
SiX9t3vtBMm0s7KgMzZ20plF9GdrrYQ34G2k364dEnEcvlU3S5uAvttxA3v6yFAv6DSOqlloDPTg
dtmXGZsgjApJXUgPY1fEwbqeYZocNGHiN0pBll9SMyEkT0/NEJwTTOiEzE1Vlh+Jl8jjal3nU92e
6SE5GuVHjCBoiwGwoPAxW9aV1yHNp3xVxjRasbBjcQcKVibd1mEd9ehR1CNZ11jT88tNZLzcO4aa
AZuIcYm/FhpkxYXkF+fDatn6j83MGbcKecSStTRbChyPnIgu8rGxuz8mRRzWrgtYO8hxLPojhosG
NbAdewYrboMavkPaPs1LscSRbfa+fixLleTHIfWa5b6vpsB7Lj0YEFtgCWOIY7W0NbnVY9CQNIx6
3rqRMpyl+qqWIi03CmsE6XSY59ODETKvkutSBBkRZ4vBHUq3fpWFbRtlvlddmKhb8JU6ZUNqCLnf
Z2VUM9YqUagbscIsOlKHT+5QIrlbq3HSrF2s8gZ6HZtxBEIVZt0RsNOw2nGU1B3vvg5sY1sFZBdu
tMpzmoMLbiurYpZq+L/DUgb0ympz9m/aGt3PgD1kp/2dm6giqrM0IWvB0U5OtJJnQ5kSdhrUZ7cw
8+QYTrCzX8MpGNuvshq5LeADGt1tijSV7JYj/5h2HCBkoAgypEt1tqoqH977cbwBIlVtFCDiZh3X
zpdTGj1tJ3uJXTrqkro2+fZNu20eFqqL5cAi6XSPScyCuWYWM7GOpU2SvTS91XmEYc4LVyo16ez+
BA1IQNUKFl0WPypExrOzQs1TOCTYURY71QqAnpLfmeLdBvpYVFqJNbgJVZMF2c2WwktUTYN8FipM
33xA0VuRxdOK4A2ldxMcuAP2RYzYg4rJdbJdMtSqLn5hdBoeG7Ap6zEzyYMuTO+VwupNdUl24Ner
orGiil2F9uit6iI/4Rkai0jhFY0RS9X9fThMH0oTDlzg9N7FgcQoDTR5PTozz5lF6pE3xeLJwMey
Q4LM3jLhdfUcv+YjJ+OhYV3Bxxf6d0Au7XWYhUhfBnj3KQ2TVYuyA5Zg6A+3lngd5cINjzNolG0T
ottaexMLC6f5m5/E6ItHN0jwzooFGIvgMDFtVChvDtKAHMUBJQigvqTID+HiGAdr0fE+K3Nzb5sk
SsJqiYmdHF/NuczwOIc0u8LKUyujdNyTntr56EhXnbAIkA3YO8VJk1K+dnuudYrqPlhV4JN+EUJd
7GyJi7aYBtCMhH8c+ipQD/ViknWIO43Qp6yD7E2sE+2dR5W4eEVNH3fEgrzHnOr0sZb8uM5M/Be3
GMxgXTlBc27BiYK2TBu6nCOEE7ciYIUNbzHRofYESLpi0C/L2ACCzgB3s+dpm9Gj7Wfa2LbQmL4x
1wRnCQ3llfYXpMqiqgl9BbJ5i3aUWTSQFofjwG3p02BBYBRgWjNRoGFSBj8dptvyqscZu2LA4su5
we1IXAu7NN1ULmO8VVOBl1zN1tDSKKY8AEtSDM1TxmZ9TJLM+mVDQD3l9mgdLFhwek1EuN7ZDa0f
bB7WvM/7ZBabtg4lmGzdDuBn+vGthtx637uw6Onv+cFjr2qTPd/z8+eqxAe2mRNtvWXI318yX07H
FEriI9Ri+5DejmYbZ566A/NWDott22Vbhj4TRkeoc5HhNaiPZj328Xpw8vg3DdXw1TUzRarZ0PTG
Cmopf48jOhIEkluQC8B2r2kAy37PD4YVq7SRYRrpHSxhOJbMCJtecixR0q8a22bf0nKGWmdlbTbg
Pm2G85y17bsOsvzJLKY4JjZoWN5sOyGEFsezjPx6Cu1r0AsDE59R0uYr2lpe3JzX/hhAxXzpObI9
sKDDwDKh69y1E9bufhibDebGYo5oto/ZNpGKubQodLF2ZsMb0D/N0yWhSdXtZZiOI9d3FiXj/twF
hTXL4mQxht6a6TJ9lNr3Mahn5pMeOhys9lKt09xNoq6d3B0m0DrCQ5o951XxYdY5puKsdTUSi9Z+
49IqomsWMlytOiNr3FhCLxJWOu+g51YnxblpZ3tDslG2b+N7botUX0Pqw3sU8uOLh90euJ6Mxxcm
8P0xkIQG50NeXpqqvAg195+j6uOLBznsDqtmHzEac/G5xniaEYQyGcmS441YQ5cARCiZNbI9L4bk
EQNExZnK6AUyy7K9c+tFfABHCad1IZblk5eVcFjD9qqfRTY3Hy74lJ0zBARMUmDy6wzBsBWL7QyU
KyOHqyyUeyfjOFYShqU2ZpZ8qUB6RzHyXrRVZu5kVyy7WZukE6LCvFh90W5Nt/k19PkYRFNA+qZw
tfkEBQsXelmmewEuiFhh98udBI3NrjwBGUsiNcbhA11Y47nnDHA0qGJBuYbjFV47sblBba1Akvbb
G6Dxh9vF3VVIhsqB6NHJOrmFILbBdW/oBqU/KljcywbhTL1aC3zLhOBYVD+dAr6DZLWvLf5q7hXH
eox5R1Rl/nRGaUTI+I1DUTnGus+KbK2Dbh8DjKIa001oR7ZLRbXwhaIgKxGGG/kncv0UKbkIt1rD
U5DAgvc3vfFm9gaOo4JOdBkmvdqR2zR+zqPz0kCbxFrKWNaVDA+psh69wva/OWPVT5pz5FVy8ui2
sweVfIuCbXyMHQrkDZjhBmM6+YSXueTtIisvCU5pSfMc92bLFJ8csd61VwIz2n1WueLZ5XgV7AKN
uHvPEFrqVRP08Tu1zy2hlv43mMvyEdGa9WNuVUfXu4GGFSTAFs+mmb+ixLeZFxbtJq9i9xHx4Eh3
IywOCEp+DqNuHsd0oo4iPPG+ahRW9CVMWLN98xR7MxNZ6oSn2ABNLOsSSgr+2dUECOYNPxlsZ7sQ
d5nEw9eb1t5DMjORDZmiNwsLmA2sYUhG/JNi8Lfpwct9spQR/5CK6a1GVpyvHUYyh6VivZ57qqB1
hWp1WyA2uE6tP595t2+ZhU54nlTqHfFQ/uJoLB9yjiHrSSjroXJwBjKwHvZTZXm3ETlFGc9JSgNC
5YeyxkY7W0X2JMNGX4kPMJq9NmZrbQR++e4o5oONUurqGIF9oyCofYF26YPWF4v4UlQRT7Sf729j
14imI4i5xI7N73aEU7bgP9o2Dk5TlJzOtgtbVINm3jI5qXO/45THyrh1anLOmK4RI5HXbyk+5nsr
L9pHVKj5OrWJHUnxzjKgFPklzKjNjGrs9k2jf2dO3vZrrTqv3gF6tFcNGLT3xccgazBmNlGdLRDk
hmlQ8GySD8yJbYnnkVQSaZj3ZlfXR9TiKRgKq0PJqILLpC3yjCEQPnTgAzHXlr6112l8KqsEtEW9
FESCBz0ArImwz12fiXHauhSAT6kMiFe2iboPC8Ih+mwxvlMaGlT2McfVcUKaQrcqfnKM3rjWnraI
aacmPFeO1aN7ajRR0WblHZGN+ttuCcdd4oiDNki0SAphREnTYQDt4HM7K47o/ddAt/N2mtSbClXu
jrH5smK25713gAk/FnoxZEYDpAJ/4nHBgs6PWkrWLRfgiwDhN1JDgI2UTvjoLGazNUcmfjPEyL05
KnNtkoC8G5krHUDqMWxMpompLHo9giksE/Q0dIA3w1I9qndf0xJxXb6Cf+JI676g/58+PAbrET28
EtO63S6covzmZwkQ+z5QMxQcIaD8rEIwq3i7PXI3sMIX78VSjN3PeeYtpzoKdWRWOb9YBf/9MyxR
trFZAgTgxp47LeTGrkPMAO44O08D4S7kxAcGVnzkWKyY1qAb5mvJiPBK5+jAhYyTc+wFaBFzOke/
DATM/t5msRs2HLvcN8tlBytyux0xcy9pSHAolEOvV2eEA/HQv02eqUfFZM7Rlk1oas/ksintzZR1
MLUpDafxgvPJfJNMR1dG47y17LQXo83LL3ollBxNIrRzn/emmup4YzF6q5s1kmshj/ofZximWY13
hdTIWTIlcNEhhrbr4WssU8jW4FMmnZSV8V+tBq/6ReUBjJgFNn0XzV3KqI260cXDtmrIAUEQB/kp
vC6Dny3ok7WjnxNUp5eiR3Z/AdJgeO9DRaj4ZYFTHm9jryBM3s+MvtpVRSB4AxcV8LdmVCYCmaXK
w3OouOGPswUvriTJpJTcE74YZ4SssVNn1/zj+MzCHU+fIg1zBHwx1IT4BRBIZ6MKXfiywZgE5VcW
wvN79BejoKnXLAjA1uhm5hYrCxPUE76uRZ4SZ9H+PUY/C5QkOIF8pjdgpfzhmGrmCGUkzPPg45eG
n6BayAa5R0zmX5FSco5fJKzy96XGOc3Ra+HwOMx2ByGntpCPHHsprOnOwlySX3K0HdZJNeaEl9ku
UlECzutq2hPMNi2Ov2Fsl/fjIgh6r33G3Pca8oI8qAE44CkQiWi3Rjj6zn5gpaE7reNkemMIXREx
Y8KKrLeq4fiHUbO3bgky7Ds/knwyzAP6Bw4M9PWhFK4cdy6PBu0FDOw4FPPLSPqN/BZZS/ZsqKnQ
D41ZKTNaBsND+ECPuZ+/FxOuaw0gADjxN9AqifRiGtChXE0Y6gw96poLb4uWf8YhU/tHF2QL51Lk
uMxmvNjpsnNB8oc8labNZ1c+pe0PFmNp3VMLyZYK2VTgKAvzA4Wrh9ii5LTWcoa3W5LPE47GvDkN
gRTxrZYxEDWiSNa3xm7rDjG0CQHpHfKefh6x6XHrCh0Y/IGh6vawuJgZwFm4Zk3xVPoxp5EmBhCZ
Ip9wnzuyeWkPT3PQrHww0EcLSq0TIVhhkTJbdKoPQwL4M1JxY1URZfIst+QuVS7ELW+p7qWU/J5p
V8P1Xy0Io6pjkSXmjxgKAbqFLhndlDqOOcfa49HYswWO4Xmh1BVbrDS2c6mWzoGdD6vGekidDrrQ
SOgx36+EQ9DNQRjl+VD2kTIWfmuaHeHJbAcASU6hb52zPOFm4o8zq23cUxFEme2NJeMNpKUbtHSQ
AkbVUFux8E3qWGmHv+X42g+o+ZiaHLsxWAKyhckcOlDxoCve/plrocDltrb21JpPVjFA3lHa99Qh
bl0DLUku9HIWHWN70g+aHoDNUAbWNlwQ+l7HToGuktMgTjxcIrwOrVMDyyj99hEqQ958hJ0pxGb2
vXxHI1s2R46a1nzCAj34kWwDr9oX1lAaj2kO22LDQugu0BUNLa9qQThOW8HsqsuEkWzjdmUTR9CE
W2rYCvP1mYORYioPLK3cNvSP5dHtrYzmrhO2bzosoQRj2+bXo03Th7Dmlrr7dGTuFBt05uoXybP6
nlyIwN/Pltl2v28xujlFac3tHpIW2RDR59abD+nT/VE3iFQu1gKc2+ZWf9Ajyu19H0LRibwpDHCN
ZHWMIoeFId7e3jCW6IBD/b6Acrqse1nMv/68nH1r8owGRhuqvQEG75aZhgN62VfahDKVehaNQUIP
lu5owbUbIwSplRfB52hyhkJNZSH67eTJ1AmZoplt99UmReI1H73ZapM724hrdZIC+hJZZxKPHzCd
WnKu7DMzgPhawetaS6/2iVjjwfUjv0dzsU5qIU96DlVy8A2z+fY7Y0y/7do1FzrPmL8kF86hs4Mj
zvZBrVVl+cNpB975zILdts3b8hYWmkDSodm12Pxy9yhRuAWN7xQ5/LAy2Y1Wa6G5LfC2LrB6c1Xs
3N6v5yMndgZ8aJLtSn5Lejv5kW3Ayy9kpsl63iCjxMPDAI/OunBBzESNDOdXFNnzmbQixpoMIlrW
TyxNrF5TXlF3E76BQC8Pfa88EudlkPHlZHAYVn1DEPFr5qeu2oXCDQRyv4FKm3W6jMe7wqEndhcC
Xa+jADUeO2ffZxi7C808K3WnYehgCOWC3wHcMKrLPKuBjXZlIHw0MoHcL1aYuXszLXp54LgRvjhO
7UB96RnubZLA6HlfZd2mGM469cvQgFPXfZeZbmTSEvvRqiAeN04uC2v9Z48QsMiAyKGhxJaKtf/J
hdGXXLhIbv1A8klMy4L/A4wSQkHv+mfF9JWVmy+6NWoZTaaRuWB1zBszWODDSXeiG/iZqKhdZ++k
+M5YgY0q3VvLtMiDxa08NDqFFDMPdt/99mAlE4XBjsfq4xWtt5upw15yp8UNY1RF97MxfSC3eg6W
alj7dTNaRMFDuKFS5iaThzYnSop95fc8FiZUXRsmwUA6/OgwvqDz2U9iBzNrCu8Enc8YnX4yBO+F
G7jFxZly75M2g5rPHREFGHDYFvUzFZGrH2HT0ARHr2PrZz8ZFK/vVOuDIwWSyqJKjOWxxQ6unz3E
Ibg4wxtv5RCLNnU+ZeXNhhllxAr20HWWWX2xnxQ5G4qRlVkBE6VYxLUzmIjsRrw+xt51IPFwsBws
1M4bjtDxhFdaJ8r7BHWc4NtwkrQmgcWFp3dbpjCdCSOol3RTT5aIsQuFDBTG0w3sA0nPDepxpjtv
l3rraXb697bU7riJR3ReyAuUGTIiIGAIia5J25x6uPXTSj8hmdTNA4eJOdsxj3WDs18MiJGktMpy
38Sl/Jm3s4n1nyC49tbDnphy7KtSBeaV/lOptpz0ejTFDE1v0DrJ2OM/aiTXGGyqrjkBxttlOTr6
FXN1v+ctBrh9TYxc/zbRO9Ja98wUwVZAUdm8t64FC2uBR1lckJ8101PQNFmywbDBc1YFFTfNkKFb
H2hdNM0eoVrSkuA85cMTQT8BKEAIEf1eL754ZdDU7UcCWZq108tKnsGMYSVcJ56eJ8QXIvnyfWaf
H5xZRQXs0jJ++cKS6tMAR805ECqVh+8G7elEDcDMMjXQTJZW8ivU3Zj+GMNJxR/uHPNsxLQ3w28G
LJPazz1Y6EM7S1DrC0Qketgpo4iTXeV2fgEBYAbbWHud8TTTz2pWye3C7u0OQswZyLaqrjFCoyZa
yt7K34CQItVs80K79QqtntcVwI4cNIB9QtH1O00zT6NXjevAW1ezYqRYyI4TVWemCde1vLcVohXm
k0uodzNfGQToYOdyeYCKxLaKFtnrfpXVcDPtO8kIuBwldDyc2oZ0pX2LSsq8DVmy5by0vWVdGzrl
1Ur4hZ7nVT1yPItXi6j7+Uftgq6gO1K546VUfeU8aoykzp5kUNZmxQk9v8hw9Jaj1kWFoqMx+sAn
mSefu+yQdXEd3svYd/xrsPSxxaiFisWjKdKYt7e+t8V84swwDFvDpCfy5uNaCre0gcuh20IPNzpS
1Ee3pVdYJGWMxLmn9dLSOa09IrlKNBWiubOF7s3wImo7SxEYFxS6w3bhYyHa/Wttx990XLfjO+yB
wHduQQmh8/dAFJeauvVwTex0XXr2Uw97p3uDiNXkHxNi+GkXmkzc75eCO/QjLEK2n3/9Bf4mR0Lj
EvIlcIraaLioZv8mRyorp9LQ0tXJmKQljsrW3gAZVAJbUE0Ny/tff9ztx/1VyIOmCFqKZ4aMwSm8
/ypksXHIpSlnjpPVIvOc1wOwMOptTh7ptPvXH3XTxPzXjyIB/CawuvkxaOmgu/vrR6k48YLEsaZj
LmmDbpo/+hwz9exTieS4fEGL4iyHua95t/6HH82N9InS4HrCA+CPv340RLzCDikij54w5bQLvHLc
WDRlvbs6W/hF/+y3Khk4n/3rT/777WR9ZZO5eV9CtGWW9zebrDDmhL55hbUxYcZHEkPJa/FH65Z6
DMr+XOP/D+LR/y6o5S+ZL8//11iY27f5Zy5M93/+EfUChOQm6PzLv2wrQsPmh+GrnR+/uqHo/xNe
ffs//1//43+kLT/Pzdf//l+f9VD1t5+WZHX1X5WiPtf9v6c7rZevz/SvkYq3v/BHWYp4NLiRBxDV
4fQ1iF3+T2Gpaf0bPmMEXujk/wQx/VNX6poEMaJ7Q255E5wiB/unrtQJ/u2WK2/4DsrGG2fF/p9A
uy2EpH95b3y+0S2t2uUH8TlQjf72CM1JHgjPQ2+VtXXwVFfyroPEuUdsSRK46A6KOn41S5D/yDTq
dTv4Hyq3QUrP7VtbcbjLlE2skgiJuA1+GU7+QD99m0zleiSwbG04t4aCwUqqiSrCLOpcltqtbp3O
k8+5EwEbfiQxVzu349CHD8fRNltgN50KtusmNdl9wq10ZbEKa4T+9UVU8HLT+hK65btXGp/MGfZO
3353Irz4nX00Gv8xtXQ0ONu0eE3Dr/omE3rtF2qt+JiMxwrJgYnAXtnXThrUSk6xRoHAJGuHZgXT
lPsZNr9yyjCdXOD1Y/Ulh7fMynuOaei0822A5D2DkaGrw5xPWxw0AIpOHRhM35lJP3haigtzLRyy
xEy74lPmxsviLYcxXK6wsynCyr0In0c8uCwpd7L9uZB003DOalD2LFD9k/RITMtldtatl+1875eT
4rV5TcoGdMlqJIc6zC6TfbX6I6d9IJkkWnXuFz2g514ZHe5lhFqie26TD0pymJ7rpHiKATIXltzT
/4tm7JQMU+6B0m5dOMJBawC/bfaLkQBsRGV4qTu5W/LpU7JflZqKTk8M5yZ4tsZ4l84tdUoQBRRu
eRtN+QfQapuirlzPGF0qwczL2gGtfpgrcx9qGoPijrKrAQFO/8hyDPmQ8LEppqjcPtr6vmVWEVKJ
uNhex3tUK5K4QpKE6RVQexVpmB7SoT5rhsvrXCRrN24f8UWvffM+rtxt6tsbyHf3VHNPbZAPK+XO
u86m+9KA6ONxLX9OTIFWvjc/JEghbQiUKz9j/h4sEQdMphaGEzWj8di5XN0lz3/gLOrXFlZGutTf
pvHloJRhkqcvMxjvrtwlDEg7HzigfmvQpxz6Bto2UzlD4i5Ss/VCKU/TCV5BiX5sJl9wOYRMyt2+
IvhHyTUynDtvvjDR/Jb+dGWksqlal+lRvYuHbOXmP8sG0SLE5y4oT9nQrRzyFtInHBxIbvrN4H7M
Q/HSJuE+kZx5AKgwpbvvZEPKZHDuMPUFtrn1umyN4zc1l4hYibfeGp7irDrgKiHlMICN0157WW7J
dH7o/IZZS3EoHLEfbfrJtfFJrN9PkFo8Bz/CZY/RbhODDQ/L9uDUr33domjY1HV1TODa0Fw6aWsC
hBymq9Jw7kE37oM8foh1+Z0mjNEUMFuGS6bJ8z1gliDffdH9h2+1n2FbI7q43Y0+whRGZCPUzkk4
N1COOgaz/InZ4i0MeD0EIYxdaHyZloFPKkB3WJgsEHG2xRV/skCgD22ykUl5Dx5sa0zBA+0lFZXu
0pAEZDAdGKcntEA/yVldNonK/TuBgB2QcnBIGWes52Rm8sV5OZrS4g4aT70xdfsy8yK1E6uCUewN
PNhV9XOBy+66P/L8Ph+zvYoZoyn7Kes/TfKrOB6Q5VKRStWkv8xAXVMSBCy8XPjAwWLnBYKWTICD
MWJnuSsGd3pkJR03RK2fzYp3uk0Db4UQa2GkcLIKXz3VqThnxC8cWNidnZpfhipfL46lIY34mFJK
tSLA/in3mUIsWbZ1+g7QQUGf3oi7pzklS4j2zkPZVXeo9OlYE6AVeUmz7OPWL7e1KVBtpbyThApJ
bErZe86Mqg7C7VDHd4GuCXDNzwF9gme3NN7aYr6HCXWSvns1q24dO6dBJMum0dlXn4pH7IgOZiLv
C58CDWHcWxsEeek+nC1sfEUgj61TwuF2p3s9uOInLTbmBl4aEK7jMprp5qFf6VaqyFPexieWFrt/
fI7HpUXaqPB76YRxg1OcfTdWe7oiqLca5mLXXjnZhVmytcrDYRtwclgZlPoHTvk14xH7xW+S8iBj
wzswr/WeaGEOG79lKucK4xLPcfyjHyo60+TnvGLUGSOkfs0DD4YE+JhkZ7/MJsYDoH6Szqn3XgFg
uQoatS0SiL4lK+tGzYTHJ5PMEbEvF78NI7VgAJwFr91AGIHNHMy0Phn9DCtTtvOqdJEIETea44yK
UWviySQ5uKkP5tIUK6v+3fTJE93Qva0EYQzWY5fV0Mydnhlf2wzblvXqno2Xd0aHXnVtbaeP7JT4
2FTgRyWPbabbT2edvm7ostpa1dWnq4u3UKu7zl4GhuPPwp2awyR9VkcMnusJQ9Zt10usd6cyjE0a
WJtwtMtj3vTTrgg2XOkG452KYVPn+aH3K2dLUhlw9Dkn+i01IoaU3UqgMisSBKKGfU4QUh6c2X9i
oFJdHF/mnz2gglUjaK3HQBHoFLvBGiRGs5lNfJlIaQICqgqT2WDtRVx8qgHP+lVKJNhOYvLUon2L
RN3du47QWxet8tppRL91G3riMIn5afZgQBdvy7uqsj5sBv07t8ERyGF9TxvjebTx/hrBuKZZydzN
oD7wX6E0hrslme11yzlpjQLgFzLbgSViyk6BOxJr3AUoRBhj7AdzQBWhLvO0M3CMZct3Qq+UXjQe
x8Jr35aq+q295CEHaEZ+a8k6YKGnneWLnXWHDiV4WpoPi/Aj2672vTs8Wy1Byw77Sbx8Tn7+XitK
NdHsWi57ltHztIOdF9C+naLYOcMPAQF1K5XcY9a5uzBv14ysGCSO0NPQ13XpcSHUh+7MQCDAjWWm
LrWbo3Es7xKEnsV4d3N1VJW40qnexba3ZQxHlBSlWuegD8x5PxyzuXLtqR+ehCORAhaV/7OOO31a
9JIgUkh5CVJDm3cFcux1V8I7XzFAAGhWtiEOU8OJb63hYJcn1hS1lZ42fVoLe9WPTpVte7UY5WZB
p0SYbdeoFdg8d5/4AElERscSH6cZHlVj+ycqZe9XLqgbU7rVJ2xJjO6T3tjVzZI+AE5lX4SqVkSd
LsWGUBZjx8k/jKwSjrTWvbu1O8tcIx9gjwzVcqJJKR7NNJS7YVzcPbJd86yRUb3jEFS34Cb48GTo
orTMFkbqmEhR+HqxT2dO2s4axaa+cxEmHBROh70sJvXWOhyvndH28hXdWUJwRFXtG6OZnyXK3ksb
om/vnN79Ls20Xtf92D+EhvhA5M+OWiiJUroHSzclNdVMiUvjKrGaRgPp4880/ozDrVG/0qnhP9QD
JYrUiXsoTL/Zk7iFdVJoYkJi6xYDkNobbySma8StcMQMwtbhK3uOWD9se2839h7jTXLEZPTD6rrJ
ocdiuG8mCvj1os100/mDvA+9CS8rfmN7YKFmlCmbIH7x9BAeHFEt3FRw60lL15me+rjGvSNOVU5T
cpGh/WbTa/1R2l1xtBmAMBQtFwpFwJ0fCw7alUC8fFucumE3+uVwmSohf2CVDg6T6UKMscaSYWuF
Nv33wth2P2mBXzLt312vN1gQbbHxxeBcrDp4pMm5c3HSr1ARbloviFRrbQbCS1SiIahmU7njSoqV
nYgLzMBr0E6vTg6heR6vFnZ5HiU9TSeq9m6DiRe0ykyffsjjd9thmgIqFrdrdc4M8xymbINzUByM
oX4OxvLFLpZI9g07E3HXTv3M5nq08YAYle43ExCdLYPZn2JA0EDbIML13GyVUS/bkbAti6CotRqq
NaPuDEiOQey1jC+FVV8aMz2EEDcEbcQiH5tt6CWviM/R1cZ3HRMVyj+DFIA6TY9EyYWr3NIl7HUJ
Ez9x3paR6MhBW1x8v13jLPsVTkzlBjJVVt6cZUd0ns2zZaHtNPFrPy8F6kPX88OVN3L8Yx5nRTWS
800j2xfam+FjnhObUzH1XfeFdywh/g6kUEdxDOVSMdRZNcxebrqn2xgtbrZTI44Jg1OrCR9n871m
kmA3cNx1u4ux57KjbH3ojWHqMLYT2ybpz5bPRZJUlaHVoKycdhOJE1jIvmlVbxVKjV4E9H3SjdHK
izLfGoAtv0NT/x46VyIRvc21CqONioxH33QNMfKW3bJJPC4AJ4IxPxnLoDeIWfDh+jkzeopS9g1R
AhZGEWhaV0xYYIyN4b5JRzIcMYTuihA2L+KLXSNa5ooO0g5sx8yIkWJsmbjCJCpav4rYLfxLrt0c
KXOS7V0mbW9GyxLRpR7gIxwhXoQsHJIdLugtXjd1l9oZphKzyDZljBCtGyxeCjO2yghou4wQlDt7
vHzpUWRF9TIJNHJOYKb3hVVIYmFs/80uhnnnGW2762GA4MZBwvF2S5S695i9v0gInk++O1h7w9U9
k3UwA+sAFj06FOBjqVbyUlQifKoKQcQnkzgYGwG8GZB76nAbZryNKCWek6IqPya/6H9p6o1jvwzi
aMC1ZPKpzP4l1P5wN+SVPIo0KN491AbFWuckJTpVCwLADcvwSgO4/9G7VvyUtzJ5NIeMjUnjrid/
gJz353+n7jyWHMeyLfsrbT1HGrQY9ASK2km601VMYC6htcbXv4WosteRUfUyrWbdlpPM9AgnCQL3
3nPO3mv3yqyQPK5GqWvSDoP0xJTQVSySs/okJVYHjeVNa2rZN4t0uku1SjwsUkxBZnCj6kYuPQRy
vbImG+FUqOG8ywlOuSMRQ5MdFcFHjMpQ6WCILbWOvmRZDgudaahKWlM8dyn7pqTNszOQ1vNgWVr0
ghqmaVxk0u1zbzEt9tVlkp/oIxA1FCaqB3m3ZLaYgFYCkjeFcUNOTdfI95MkcLQrOOm6MkEfXJqB
jdpkYgcaIHrKktU2ohfhxUKe+t2DMZMQBqhpagfoQLi1yEDd4EUcHDmQVwGGQZ1IkMh8SK2QPcJK
zX07DVA8ysIr6lbxkrE4Rty1sTXtJPSE8N+hJQFcSSd6E2qH0UNoLuy7rU08WQPoJbCTXn0Q0ZPW
QRq4GfOBrTQhwOTIuYbTLhJ+ikG3lSZwaQUh5ZyS/Gvu4+6OZNVdHDB4KijXvV5DQIZ23Eut9KUM
5GwjG5E/WqqXKKzh6GKvaMGJjoUGrFXpa1FOaCVm+aXJ87tqRaz1ghjeTLUBlIERkbjTpuccAdW1
KpbhkIFtzaNvhmzsF5BWe/G5j4Kd1WceA39SNtuB2Za8QN0MArfLlP1U4P+KRzyEeTYeyb72GUEy
DqAUU6rcpTRdi8mraaQ6/3MctnrQW+48XPXlMYEBNjNDTWkrmSp5Un10E2MsDAvKFuJVkAca5VZr
GgnEnIRUpJOqk1x9dfJ5IeduBMeBby2n1Cb+QEp1jXGmWDrofXcRw3hbN13LOsS1r8h1xjME/KQV
w69EKvwkN76qKc4ei1w4oW5oPAOrhWMxtNxKcsupm3hVm+DbM+XVjkv5KSgQWgiiEryw7fw0RBMn
6xcWOdb8juRypfqcoVKI1UsgoJzUaZ4ka3QftDzcc/VaqSWDyYKQahsd2yIHhp7lUhCeoHl4QNCo
Tq3qgBOrP4ipLvkrU7cNdMtr8GW5S5oPLsDB2tYCvrsGao55VDI/TJLXWpfOYVqt2izEcT17KElY
MyrqwHTzolTRYNOVabIi9Zoy7/0ooqVSz5XikXFRb+Gf4WGRy/YaLhJQjNZkacF6J7U3WGTHoDc5
ZablU0Oqg1WZbyq4N6cringjielpSLdWbzz0cGBsOV1OUoO0ISfuIrFOYSAqDvKZdFsnzPqrAKlz
q1Q0X6z5PcjEIyBnnOQ01r2waA8qQDi8XaXlFRb5grR/GTySnUVXyNNDNXlDPMZNiAXweSmnb2ns
yH9bq1GxYe4O9uUOJMneCi0wYslbBnnlqIY6wlqhoI0mSee+0K3TNCrTOW0bYzOW4GojxnNV4PUk
x7Erad+iDn0tM6wTsxE0l8aD1VTlkzIuhkeyNFp4oRu5DBlz3yFpCA7Ev9URLnhEuZ08KArXJqxH
YmTb7q5Jlw3u+WtecMRXBvkJKaSMgca6U+SQ61Xki0h/hpDpFpRXjkYYl+0jcLBsY5GqcdBlTLId
yqB2QesAi81roukikVFzy2k2xib09jAn2l7NImNTEqniY05NNoinM5tzvXkVovSjHsOLvKh73skT
e+JpBe3lhom2taDLNeN/tBP2xgCn0RpQIUv4+aaqED1NKC81CbhbS6PlbKbxBrcK4NsCN+usmgeL
E1BdTPMPNiusVVbsDfSFjn2KlReKQ4LYYm4uA4amM0eDk9S1B319LoYRibQ5Im22gAS0QfiF7yf1
wON96Fos2zChzIcpIzcGBuKVZhqLZDP1fojE+KqndcrZo+wzzGeDCUlxkfeVVmnHObPCcynI8baV
SJuKx54GzVyUJJFhBKWpmemgCNGMP8FW3Iwz4FiZEfeFjWdT1KK1lWARnTstjuyCNdjQkrOk5w+m
BpNpUD6Havm5K/GNYBZF9S2nTsbRhtSs+lEzpnRLshCmGywQIE/yRHa7vn5S9B+xSkM6nETlHPW7
MChdQ74OEaAc8U2gKfeARGIteMx6LzWka1GJqQ8zspkNWYLDrQhaUnzNqT8nhYIjpEx3DZyxkxb1
sxcn5mtvYpHh7IXchh5iVbDwwl+B2zZmIQ5zWGL1HPFJ4RwlIgYtK+CHPXLLQ1QFBM2cB1mb9olA
6l2TUnQZgycPAm3T2hP1UgXaygOR6JhoOmHOOKjQooVrnVrBTpSE0xhCw2R6UZkTzppHDsGyMzSw
tBoh8TSt8whF2y80YZ/BSLenqI00W83Jam7rnlg76O0Na26aQDsMVGIsZap/Jd82HU0S5O1h+5Iy
5rbxjGmHAp6EG5BsuS1UK6KDwLGr7Nr2xHap2eYwsw8m1XeE+2MqU9TRpogdtVoSHylMS+UXCdoe
1yqDCVyCPoF4H3JoHNK6ONK3U3YYW16aORQPQ683ezgWu5zI8m0i5gZh5gvi2ZxYPkYXiz32rfRl
itmqt+iP2XrZIUOF1NX1foizzpPm2UNVzLVs3i28dcx3AiA4zO2Po8lNHgfGfhqRYObIcV0F5dU+
l9qPPjPaWxLoXxFpwGRw7Xv6yWNUCD7WWnak0BpJr+/ZJItOlIijydv32tTe0qpGSGcNyq0yxxu3
waXP9ditFEwweiEfifDZ4x3UDpMmHMIhyR0xpB9sgQTzQKmHHDkCT8xStC9I7qNeGHdhhcBWXigo
kdqeSFK9UDWc9TB8FvqZFoSab7QlTDZ1Iu/zkHlUU3MWyPLoiEJkTzTUiNUYs5bJ0RalJKUtmCiH
wEcvzxPOVCVh9cop6vdGvl0dZOmpq5ozZatryoYPLUpn79czLLjwZ1dlsiEYNmFIsosCz6aR6JtV
c1LF6Dyo0rUXaHJGDUCyZhE43FgwG3QyTAk/963sS0BXjtPULsVSgJmUp04Zt1t0cJepSx60Lg93
Wj+epabeNyM52Ko83/Up06Na/Az0mJU+jgFlxt1P4Vp5xgU02qlOrhM0Np4zZXYz44fYiN8ctbeG
YK64WzBws/lg1cmRsurcBf0npAvlaLYqtm9km0TWauOZ3M4DMNUUy8Py3IUaNPqqZOO+y4XsihvH
pnWISN7aCwpunU5NMNK3G5SN+xG/psvlBzo/Ilet5yvq2zNpMsdRfKyxAAwFdp983ORpa7pahrun
aR/4WhEfMlYKBg5JbWBd5nX8iGUImgNPXN6kZ7VcDv1MMAvfZhjSIEMoSzRvAOU0AplFCIgti/gM
56zchZr1DEsG2TFTyFUEaoYXfe3US8IzqVC6N8nRWTetGU4MD3+flMs5RouKpRbNfNob2o4eywsK
kms58FmmydoVPaOpcFOjzOa9Cptcs14VfmXPPT0qKVPP/nMAaWjUokugYqbfWVbuh3rkW4Z8qgPi
cMkxyKgaK7JAM+kVn8OELu49WvJDb2xMKkeMvnMGWpOUdntuTnohoGLr9wyKHVMUtj0UuzgODuQI
okMskoRjYOzAKIHvRf/tgWiAbqOWsrk6ZGnJ6fiTMnF5sJj43sic0R4qY04cgLbSTSnHBH0han4G
RFJcHiiY92qBhVmzgtwx9f7H2Jaa02cM5tBMj67CLZ1QjNDDVvHukRRpS4uwQwgabmvJ/LIK1kmJ
ga5dyEu2Ru+yiw+oJ5MaV2+aS46szkyIE0yra0VU4eHf1TkW36E/w+/leLWGtpLC1VIICde0b/ZC
Fl6bJKLjrp4jst33TZRvhJR8V9XqDrJsRntLFUaMcuFzWkXnuUl3EnZmt8omw6O3R2IrXSYHafnA
hZoOOQ3Gx6Ssv0WRfusMFhqeLy+ACvvBYDnEydHRAStwRRAnUR0EudsmiIDLYbnPZSLpKVuuQ6sm
16iLmK1ZAp+pwht7J1vCkZQ6P0+781LLBNRgr4yXTTd/wAM9i9p9UQbbPseMC+WYQzpT4qz05Vbe
qHNxj9iOQDjS0tLPtot8zvjbzkxZZljHdnGS+NDYNpjRsNcThRnWTL51WAZQJSFvFBWpGLh1cPoa
5aEjHy9Sb3ranhXW9jCqyQIW3KmjHFPGav3W1FdgxK0HyA9FWZ/KMFT10MH8SWEzEqQA4b7n04mW
7Mf6LSI9O22eVMyjIELviE/1w2aXDG42HTUj2qjhh0VN3s9ErHI0EGbAno1sa9m3XK1bLzac1PJg
NL/oa2hf9xHhrlWqF+T+b8EsXMRxVR8objhEzhLRHkpzr+mOWYpPLH4rosypqD0T1mSAtIneepAp
GL2ACNFf85yQwmiIXU73RF8QDUvaZ2WA+a61OLiRn9Yz2aetl6oS5ipu591iUnfbQaWL90lmhA9N
2NaXIqdbWC31sGsbAciGasmOrDTxu2hhpih67mihZ1FymhZnJ9N7UNg1fQYmk7FoHlIzUFd9AR91
juZTVfXtHpDuuOkGrfKQZKtPRSxTyU0t634CHtW1GpUsl6g6qwn2Sc3gUdaquaOrm4XfLTF5OzFl
vU5UsXzupW6YObwSM9IkZnU/ZYHuYF57VBjCDyQLm/N+MlBtJnJ7IRYkvU0c7p2wyFxFapnyaS+1
FWyNvHxIGuHR6CDP0WJ9BW/uVaXISCxjMS3l/tqKqsmm9cQYvdyUM7TuYERYm1MuFLGASp1UdXrW
wR7SVO3CBfmQE/3CJO9JBqUhR9E3MG5KjQqeZZPRLqSi7/X7zjT3VkC/t5q0s0X8FINK5SzGPCgt
LECvYixWBS+s9oSjlz29YsXNqWMGjRkhzOfJrkUelDHaVkw3VLkk4lzprvMI4cgs80szdtsFY3SY
qedaM34IsgZ4QtgnSnckYXmTaGCj0c1jp+0XYRumySUrdSyycfgwickeitmLyi7Lsou/pVMjCIuZ
4NM3HW1LjR6IK7zkIo5hgW51qSjOODGMJPK2k9JTEJQi3cL+XUu/G6kXHJFDvkO1irCE1q+STqTp
9sZ3B9CTy8niHgJLNFaqgsW/zBOHVJSediREd6rSXwlDZRizBBtlSn/0+JMxdVVffRC9K2LJMVuP
9yTMFBu+/G0QaqhVI8KNBGzTKjGzCzALnXFQgGI2KsNDEliAi5a71QLmJE18mUSLc+e8mi5x5GGS
i/OcKGG21VIxefCaNR15XY6l3AXtjKgYyWeBbXxbQrkgYTl9qRY2rGjYS+q0DhoBPuC6EEv4BpVG
6RJ0P+YqPydByxnAjB7ESBecmpxnwhHve2VxMAX9KNR5h3303BWJH9KzADj+LaurFVG2bnGJoqJF
gC8YHgFOa/RqvTELUyFtq5h9QpAVb0lky4mQ7dlExN3hgHS6XLkMOVyJJCcvvg3fCLEwbZFkXqmH
mzG00ncizZZTJOaekTj+fLO/RJN0xvxzJ4vhWRgDV2+7F1loz8XQ+IIx3xvWu9X7RPLcMUasHKNL
PfAhwOUsshxHzUGg6qXisCUb60tjTEqoZC2x9YlD6Mhwm4iqzpheqy2tllzeJTTZIMjcz/2DaeDJ
krdmkV+n/EFOBbfr9FUcALxhEbUGavLKTAjSXWjhySP2zItGWbORka6ArHhN6su8WgrOCWI35n90
rxbcSU5JhUtnmUOu2LUgcmtjkxBl6cDbPOD+I7G9rRDp5PqnsORHNCEPWh/jXMddXPYD1ki6dl0L
yA9Vox9N9M8HtjNHCruXrJr38Ew/w6bbA8u6Z87uYlg80evYU7bONq4ucoUpdEu9QXc95MQFIq83
inKN/9r0VmsyI2okN+mAZ8HNpdEOTpdbjskkxzESPsvh2JvipwrpwVSVR7Sl74GRH2Zr+Oqz+lMQ
go3YB6GrozFwIEp8dGZyFTSVnlTf3KP9Z0PQd3EFj1AOj1bSMp4CcI9nr4++RXDhnmp8tan52Ezp
nYbWwunSSb6TSvkwidU5GhcMC82AvAGPk1WyjvZLeSgjWpHlRBpClWQvHHbhRjRvGe4L5PzKhgry
MI3S0zzU3wUDXlumkUcbXLiJPNoSjSge5+9hWUjSKlklQ9l0elN/o42MOS1We49otQvb8F428bCa
JEAI6maVbBiZ5DPsx9+RR9CJewBmJt+oNsvHpMjPtO4M6AuAJ6yxOgo5eqYoFUr4MfN33DPPajix
diMZq5nIxDZrKzcUwmPTVmsiLuf+Vu5mFrlyYb0XdibMCltHMcNdPO1jAgIdOEzjBqGK5Fe6dZYI
6TgGaRSB6MgJo9Azp5SF96XrUEhFt14wNlI8EMs+JJGnpGZ0iCPMcGXFoCyUlZJbUTpAqUmcpgZg
1jW4OiHh2OwMcLDR+myQT6sOSvBvLbEeZrWnP53ItO7yDUyQH53eu6Z6LCqmMHPDNY7Q3BtD86No
piNmtjTyK/wttloh1dC1J4jSLnNTjUZHO8DzgAk2F9Gb0CSPGiDmQ0FslpvKmfauCOI3ofUsp9Ib
ji2R2rp6lSH9xEDEGUiE62DqvWvl1xJNpMYwNek0RyCnD3VRzeL2slgoJyBmEf4g50dov2gb4h2+
9wvf1EGw0KYxVbok8GYrSFgVMbQOiDybRArwLee+PVnRHXKhLkgJxtX1XSJX+3BptnU93JtZVu3E
iqdKk4Kb1unoJXrEMbOEvNEa97oyvWhJTdDYJBsuQ92HpZpJIcsP0jTcgUu71TKXUJF9IyLfiKaY
Pea6sOkEzjah8hqU1wY/EjO7xScXBalxz0grj+5r2tN05Ww1sq4SCscOx2moZz/qJcKkPiYPrZB+
DCgQA+NL4cRAYvF+xGFdcMrHgyqMGzyls1YhYGAQm2an9YlISj8jZIDI0F6GPtLfx7QERi9V3bmh
tBWZc1SJDQrdV2a0hzNtoy6P5X2h9eLeHNNjZCARM0XvMbIc6aytQ/e8oOt8hVUQ3eI6Cu5JZm+4
GVpxL89d/EXgz7LNe0X4Sg3ogvgwiocFPeQ3HCg2F4zyuCOr73yMo7sYL93sypqkMn3FdZCi2LpD
XQsH2hRnRAZ9ciBE2dzNmDd9MyraI4bh6JhrafQeFADFIoHSVQkaoASMNf08EJutgHfKHhmTvmDU
eQss5C1a8mbUjJPkrmwZt3TMegRD9tAHVschWppTBs3/zlBycSe1w1NbcBnFgEaopwjFk1GBXbFl
uVf2UmaGzDTTzwZ7DMutF4WCvxA2j6HKjQrpXLag6cwBUZv+1MZoTeHN1mvpdDEKWXaxADIzYN5+
qxNduMLV+NCVt5IzhVPFBn4g8ZRU6aVONSKNSeijB7GllSRsGDLnHn5VZRsPHZAW4x5BW3w/6pWL
uh8dlVxM+wYBtTuBmrcxHAEokF7iGAqn/JFAwosH6g6GM6Dgx44RfZJu0hmGF2MqYhVeTPEE3YTA
mKOkhz7mYzvUL6UxbJmTwyvD5yh9CSPjxUjYJj0mUqX+oSTvQKZpIz/x3Dq0hC30Q8sPTsuz3ws0
/EIQtmsCFXvMvLwpxpq7Qqmr6aXuBMzcOSga+9RYQdjJXZisuQjMcecQAaEcPzdW0K01C/AsNqIl
gfEGvZugChRawqU0qRNY+OTYVeVdmeeXekWAEx4B5k8MXlL0jr6ysiHIQp/GLHLxmz5HxWaoYqw5
8xUaIyHp3BJepGTNfm4t6toJ8mMzPOC8xdVkWnbYQWFfzHiCV5WsFIzmtcmNN9YOBMBN+h6IgvlE
ezDylcXi0F+RCmGNoj8U6zAARVtapRT/qmK4ePo8KV0PLEA0HBg1aIgn3bCzDIqoFp3CdPGHSXpe
uuYAB8oH8LeJZ8AyTWJ9WjKLJD0W4dWQCK6ZMbmcEr2mPy/gBS3HDUDxTSoQyCTEqUnGzTRwyJLh
75ObYxtW8BnJjAE7pK+CNZzqPjoa3VfcgvKjOSVvVW1eHNB9b+y3PDwjkrhyegHl6pUFqlcogKS2
UxGOVlkR4MSpLJc+jOSjqVrE6LJ1Gg0O/z3/oSEitTVO2BlUVKcSW9quWZawlIymFytVdIe8DjAV
m2JuGLRHe8CsVnibu7D0YG4aXzncT1ek6eaGpDugATg1sfjEmDtyejUbEWFrOTE7WUt+ObD2f1iL
/iNvxrn6Kh665uurO71VP40THyVD+DiMMEf8P+irMEnS+Z99Ff5bU379r12bvRWf7a92jPWv/ZPb
rf8hYy5Ssd2apoxzTMMW9E9ut/GHrqs0+i1+uqbjYbwoyqaL/s//1uU/FLYy7A7QwcSVIf3f9gpd
4keqqFs63k1FxLrxn9grVmr4r6YklS1Aw6exepIYuJJByc9/ScxLyiKS1L5QIVTE7bVNLGmnNiEw
1Y7p0zAzq26AupUdgfeK1COfs4oGv2Xf7eMkRaTcjK5Z6dGDOZuoTKT20xyN7sgxNb1OkvE3BOjf
zFo/36yCmBE2nqQqivxbzBH2jrlu14xDo1/6ewn0z52OlOVvLHDKb0atny/D1TckssQtps6/ecJA
SDJeEArFmQKpfQoKhGpOVTbmrVJKKupSrWgjJNaOEFDoNcIoL/cRis3J7owESUdMGJZnSUruJ5Fi
bhUNRl+GN5ojrtXTttTipWdtn9nIiea4E+u8u0tqooiqmVQMW1bxOUY6PS988TQ9zYAdUbUEjMxJ
kJP11pitrNqKNCvXqFqZX11ywe4pfJAOSHazXFfDDyvNCXT+5d6+/MOp9ifC+r/eK5hwsHARcoWB
DTPbn++VbswWVSNdzKkF0daSbvaLxsge29AY7vSpoU7SCJnatLT3IydgCd7GISY3m6zn8b6qjBLS
OrRJZ2FHZlo3R5JX6JWMHYdoEATzWu6C8Pu79KGf4U+/+O74OjWeIPwaOAkw7awP4K+3uIo2deEV
JGdktkZ3FnOhV+BAJaIloxTTl6uU9HA/mhINZJzJ50wzZkey6JSNJZMmqC1idSibef7kfN+gBpmW
8UCjjRbBeF70BrGWqBvxretkvLG1CE7IzsYlobuJhfUf8QhYyv59jvXPpOTfPw6eOr4KhQR07tI/
fxwRUITZ8oA4DaLAh64IUPSVmvzRcTsSLhZr0V6Uq+Ax1tbmStkvKxwnbHwj6UPa+GFN4sioiPOT
WCvdU0CVAF2YM0PLHLaN7olEmcAWQZslnniWYLAO2JE1NjrOfsqU/Ag4SDf0dHrTo0asvZZUJuaE
kRJ98lopsK9BhfwojgUl4txB926nCXbo2HVeIFSojw0BS5I7GtHNoOv+0isSRhM9ykEbGtUb6K/O
RsrCwHexqp68mTCanAnawGtEubydJbP9bKHtEAaTRbz3Mm9md1iQIiiaIVxGy6jOZT4TSGh1Unz9
64dgXcl/WzCxvVmKLvLPukSsBtpfFkyhzpuGswl3E4SjTQODpbCNRG/A4ZikFU8h+l74YUyuIQhx
iaQQXHTfq/fJSP6zIwh8Ha1IVdoMF6COBlIsxE63egiR4GYmUU40Iwgm0ZWO4Q4UoORkzRXnjXoJ
yEwf4TSf+qDEd1Y0o91UMd8RYuWBrkgfIoIZjmQ/g0kBsLlqssk+dJhXZ2AvU7axQujxhJWkRqFA
QcDehtGpaDLkRqGeJg8UbYppT8HcOIoIMc1uh7BM+VDzTMTVKMxHg5GkVKkUN2YA+B25LtFOIoqL
tJWpEcO8PRl9qem+nMnV3UKEgEvAWbQvx5EjZkwbH6RpBpQvyvkDDvMn5RLjQxVac3KLvujRdKVX
ua8pMDHG+GiQQ7+oAuNZJ3kKq0Op4S4y4SpCYRIOIsiEHO1bhVPESF6R169VtJLdy6Dap7959Nav
9vcnz2L70UlzYLgu/7YvkKeX6iK4AsZK3FwxucnHFPPUXU0y4GZBPe3SvWnf4R6If5ONKv3rzqdp
mJNNiV3PQuvx2xqWI14N0KjLTovBHSFJNb0mnOgO4AcOLVXR2ousN5qGkFbkfJxZeKDkuI9OglWr
nlVxq4ytWPxNCsLPDfe3K4JxWrN4Dvjkira+7V8eBmlSy8nMZkCt2N69SDWGTVKxIwX0k+mTjYuv
4DsjyHvVxwk9PgQ07vewUjsSxzjS6njcNig7CRAKFRGpqAE5OAVDBoRiysG4Kh8cn+hDtDR6//pB
1v7NgwxYh8MEZylLVJTfHuS5/9ltYVsIcAgc11yFyQvAwhbbIJUesgXqNNRSM16hBtBrshzmQ5I2
Z9ho31GeIJOKCp0571DEuHWUkX0arYlY3jEZKYGL9IPlVnolHXnSMWgCOUEEJkiRcUqCKXYLM892
CrG691qWTYQeoa5alRQqCwjeh1A6CPrM5J3ZnnlYjfoJKtIq9kkdXrZNyuqhKu38Ind0qDMQ5i95
LMl0w+VoGOjqLMq9mtJCMhptIuNv1o9iFz/Weo6RDWGPK8Esd4MkZeEa5ohWxl9f3d/iqdmcJM3g
ttdlUTHWs9Rvpt1k6WRpliTJMXAh3AJS3rdLjYtKseJ+ky94Zo2CT9fVTX7QJ2H2xn7C6UD8zS4X
QxrEGRTyZYIW2pEZ6ulY2Dd//RaV9S38dvMa+Jc1kjNlTdQM+c83bxsOs9JHIis5qQzPda2YB7B7
SO1VyS8SXfcz0VI2aHYkD/wdmS11/VoP6biHIZ9A+IkZRIirFErguFMgb9sNa0MqXhqEf3PtS2ak
PiIiolRVo/4UYPFn1U4Ej+1TeyV9O7nryFvd5EaPPkcAfP3XH1D6zXuv8i3o7FGyxGuDHPgZ4vHL
0ykwbTdh7PIBpVS+hNyXe7EH5guzGvxuYzS7Uu0wGpe04UTVVTJ7AAPk6TpwjqJHNxH2+qfINvN3
z570L88e78yy1o0NuKgp/l51VGYeFKLOUF0q1OSiGsXg4dYGEm0Mu9SUsi36NvRR5osusnNJ6n4i
OtP/68vzb66OgbebwFZL4vHXf3v+4zjppppwE6eqxg+Eevp2sAbJB5ay/N0y+S8HZ6o+jO3UEzJD
bgqtP99pE3ZCIRMzTDzhlDHjMawnY27P8I5QEeujqSJK1KoLrab2R4nz7UnSGWa7wYRiElYJKReK
itjWsDLpnfniGvGMSgyMOhrnZUZPsOSAeEnKRTRSEvGVbHTUdVdMmclNrJMqcNKyeSsygyE6wvh6
bzCSMT1VSc5/c03/zUU1cXXKhFHp68Oq/PmTUmjCjEb8B6VN6GBvzjnKH704jrhmH5liqd5QzvX9
PMnKjrZPgoJ4VM/lABHJrXoMe6va+AFPm9bYST6Awg9QhH4EjTU/8GAdxL4pb3lTtJywq6HUiHw2
mzfad+YT27bmDwJ0exucEUddbUDbGg6x6lVJjaQ8bmcXX5jlJFE8npV8qT7HRhA+RSuPX8NSN1+y
MTUPiiAb72OnokyoLE07prVMTqlQoh9lEo2qr41oZy1dhoGyRn3MGO6md/30Uk1SkXlW+Uh5N0gb
5BTlRpUSXkkMPC1q5fgfd/B/1FA5xR8Njq7v7s/dk5+kif/bWvn/re1isVb/z22XTfzOaKp7a35t
uax/5Z8tF+0PVJEc0kFFGBpP3fq8/bPlwo84wkrcCzrCSRFc5X/3XBT9DwpF1iTIWApkp/Xk3+JG
ox2z/oiqV0eLpJkMRFTpP+q5iL8f5xDlqgq/kXeor5wd8betJ1jCKNGq8pv5erRbdtUtv5de1gYB
WCl8Uq7ufab7fI+g5Cht12nkZtykW+NgHeYv7Th8gre8tHfFLdsJ5+yTDBNX22Y3fOTGx/gEBK9+
az3RAf3g1J61lZ1qF245Bh4Ib/hcczxlG2rtHpXJFSTMW3RRv+Mts/mj/Eb6WA/llgDBp+bWHdu9
4NPMOHdu5mNRcrJd+iRfq+PoBddkp/jlPUITL7vAsbwy7S0Zbt2g9G9VtP9+cS6v4+NIIRnZ7XU5
mpvp2D91u/peOCsf8l518FpsuqO+YZDp1xscENvUE/eGHzn6d3Ip97zLO+VgbIOnnMGybX2Y3/Sc
QyRiqMK3PUn0DFzJliNWbV/vA160s5uz5Wtb8TGczvW+si7v/Sne5/za8C66zHvrPD9xCY98hm/Z
K3zCxe14T8avhx72bNiGXflwKG50vje8Qad1bkwDPcCLR3GvHOFfOniF78xbsC/81MNw5nZ2vhm/
isAHyhS9aNtyL/mWjxJuy66PAozV4xD8MLbpRgW74U5XxsQd6Q8+w5IWOxnRq25KNgh/PjrVmU0u
qAR6yxkPKPkcEFn+dFB4X9MR3BXqttfuAYYkVs5Rt7WX5Zhv42t1qDeg+UCtbjVXdxI+V2cTGbFP
doAw/XxbbsID86db+0O4y0/mhVd4tnwJy5tHIspsm1x2Mus3ONjvlW3d2slnaDnCc3oYzuPG/J5P
OISGZ+ueycazcugemjO+fwnV8AA9Bc8C00pb2Ip3sS95oltt2M39/s3cz/uucFwL29hBOgsP3J/g
cKPiHKOI8iW7PPH33diR7dDXDwxxREQgdrxBB/XKKcWur9TJtR11tnLHRcsLR3enLQm0CCOl2xT4
UeELuU+7nYmTj5g3t/N3zSUhYxO5XeKEp0vu2KpT3ic+BbYPpfLT726Y1fQnwlcor0eTy/SDqgp2
nUdagtN6ssfw2+Bd1D/y03Io/O4MrB3QKoNlnjduI9GZdhNGfwS8zAqwWK5Vst30vqS/9Kthp/tm
HyFo6DsLDrCpMdNMynZSTp19+QDUiSrTK7a1q7pB63aiozwO1/lBe8wprAucksxzKJuABJJw7CBj
diN7esw8Ile2cMGXyQFDrnMrZscc7Tw73US1QjLowCBhv0Z6zlvxY1IJOOXWFb1gozb2/Fbvl+dC
pHf5X+ydSXPjSLal/8qz3iMNjhmLfgsC4CiKFDVR2sAUUiTmGY7p1/fHrMjqyKxXWVa799p6k5YW
EZRIEHC/fu8539kTxe0LGrn78LN6kucJkngZWDgmpn2zK4PM/sj3ycl8an7ldL7FBB/e2yxL/Xre
l3fGBse++t18bgKt87uTfKxh4XpCX3cn2CMEu62Wo/mCN9djQuwjG85YjdaM4IEhrtJ2lRskbhu+
YqA0sVd6TAisN+KwhP26PIHy94eN/tTueYJX1rOqebhUhuqBmGUbOAnwFsdepcfqbHw5uBuCad11
nrZvEtQeOzs/5h/Jo7KzNuj/gL4B3/+VqZqHfOAVdYmLUXyVPZCuExS7mG4sgjz9g+urXrvW14xX
C0W/V3yv21eUMYYP0JUE7pFh7tawAs056nlQfhuVVWJtAcnnSbhqD5xVuzeaVKsiGC+N5zBf8a34
oGP1WAIyZLkhcD3jYs3EK20MyrF39KWi9LIR99pnmADIW+uPkgFvfJ4EOa17yKcvaJiJJjigwC2f
m2JXvMrXZAEXw3BqW9N0ZKC0UY/QZb1329qgT+5e0A9Y1kufrV319SaK2yL7UHuUiAEEW5WJ2xW7
mIlYwvKYarsfXOv5EQGwsx0fx0f7hXvKK7m57/vLLZupXtGvavf9Q+Y/2juBonZFWkblrOfxKyZl
yn2IFH987V7VBxV/2/pm3VXW6arfICTb6iCSn5Wzc+m2XwirS3grfr7q6qNifNhHGgKevDY4DBm6
r81wPIroUq71E32syVyV77Z8lgUp2MhFNJB6FYgeWD/evIE6UqzsXeIj0fOZ1QZzgEDa42SN3W8V
P/FzrrkXP8R47qpxzcMhfCXet4HE74YT6Vux4sf6aTBg8ot3LBuMIznCveqQ+/VNQ28YFjx6Oto8
znEsDJ/lDWqJPfjKS05S4ZtrrIhK0IpjclXLqzi1/buAJdt7MrrrftV7FH/1p9k+uyczO8h94d4Z
6sZvAkQEJxgew+Q9D0EwfhZdYJHYyJMIcWllvEbL10C8FFnBJGZErJNBfcTlxtrucdtPNutqxl88
yHVPnPQ84AJEwXlmw8L79nkTJznli5EYayTLr4ofj8dS+tkjkeXIaFxcj+gZVule7ka/9ppvzsW5
t2nL+T2gdA+9m/aN//THfD/fhSfTIzfrG3ioHb+KLxWZU5DfIbKmw6Ns6x2hCjvjPd7JbzVhbwf5
TT+PW+OAlGIcVkgbszNQ0MZvrqN5FlvLJyxszWeFXYEkaNrwPzgwVJoZK9RzVNggdaAEM6/3Ermy
x63pBHa2aeodgWvhwjgE3MTriKDpS4JtZupMJ5ke9D5EATOtK3uzj/fcZNzNwxEkD8ZquU38D2cb
T6QqrHHXj9Y+7M9qtWcyPPX+F4Fy6o++wr9VlT/9l9y4n7Fx//nP+HP/DYegLuXpX1Tj8O3K7vv8
h2KcV/woxjWqapceC4dsTOi6bXM4/lGMa8w/dVqplNXQlDmH86ofA1DD/YXzsmXYYOmM2/iGEv5H
Mc5fMcpRb6nFLtU9vYPfsXo/ZlgQ+f7pNOUfOhE2icGILIVmMNeyxJ+DXOnw99NiR9wgbewS0BBm
L0ojU2RMSnwgVJ7skcS0vTCq+6Ordt1NCgIi3Ezsf9GO+IeO2e2dOIL/cEkYx/6GwfupW9OHBcJO
xCY4DrKswy+ms/UUi/lNQkR4kQSZu8rgHBkRRv1KcgDatOYYvfWdgmQwQnr9AInE2PYDGeoUxSK5
YLpe/sUB/8+jUd4kpn2G2cYNEirsPzV8QcDq4ahzuZpBpmslVfQNDh+byhtSXOMVTlj/i+bJP3Sx
br+SyFswgCQmqdpvE+yfrgsDF5DSGrOMillPscRbW63iR0WouJKsucKkMus+YodrkpFRXtFIXrH+
6kh3kREjLUf2BiJqM2Zm6/92n/9bT/r/m+dvodLY+eeP/Pb7R/v1Q/fwH2gf/uP46VflR/77n3U/
rwW//ay/LQa2/gvTE50n3dBQG7Ae/L4W2NovJnxSIvgMnQxx9A1/XwoUU/uFAYN+UyiYOn1li1f9
WAuAqP0ikE+wtBCmyHzEMP6d1eCPfToogwaHcdeGQAv/Frglb+LnccZidH0H6l254Wqcdekuy54G
8tZFyIbWlzOHgMiwHkT7Vrnx009X8MfK9PN03bi1xv5vO5pfbrqW0KEgc32ErTm31tpP97nbL9jU
3JCgE8zUZ+Q9LvA2iCavtFKLD9jDyqUSDH8GO+z7XW8wmPW4ngQfDUwc47IayAuqxSGVFgpsxsQC
6SrahXWbq9U16RXVBRrFPG8F/9n5JDtt3keutVxuc5onPe20T4L/4ud5iZtflVRuDNDQ0gsRnwdk
HMijWIrxw8jspyknddcrFgczyII55wouKDnnboLMFg9+bukF9brGwHdFtkJK9iUM8JOdJ+nz/38A
+3n39b//l1C5N//iAZRl9NH+Ycv97RV/e8w07RdaSzYdK/YRTSOi9vfHTNDIEjp/DnhP438s1vff
d1yHJ9DUUCE5/APERbyB33dck82YLRKCL4+ZeeuM/WmL/cstF3zsH251m6Uc5DLjIR5YfhMbyR9v
9apKO1ne5nqdo7yHVIJN/hiHS7/tqtzc6lpegu4v1LXT3WCm4f1gxir2n6XxUzvWSRHkIJKVleOn
WfEcajOstXExAnnzECnw09F4VPp6SpcxkCLSj7WOEa42rQ/CjNIzQ/d6bxGcsuorZuAmPqx5NL8G
e1PI8KPttDyoakceGFMS6sBEfs8GpCMuLG+aSAXgT9IR0xg5OEYpeKIz2KvJ08HDbJaUtkuNMlIT
5tlU3PcUsTa1/HKXjNOdQmwOkr6enCBLqYNQClzIiqIfJ0vRA1VpICDGKAP90AnJdM6RjMeM1i94
qdXJk27qPMHZx0bed1nQFKrzMg1OiMAoNYQPjH1AD8A8XfOtRKpPtaLxGPaVgoNZT7BttNhODS0a
XrNuqjnahD2HIEqsrSNbh49jw72bGnI3d7XtKk+Sf3G7nHU/BpMZ64FUe5Mu1bRw1iiMMTwkSiz8
xgpF7AmmiwTrsAHPczIWftRhaFgprEpXNx42JeVUEAP/fwfXGq0VARUaKaWhdOjO7ewRJ5oRcgJY
gKJLfCb7WU0jN1D4oBy8w0S50w0X6Q7JPhzzbszIsOerMxILnbvdRmHuSQEICte8AO8qbe0VYr7c
pfFc7Mo2oRkSlp9Aer7DqTySP8ZBBjzkrzk4oVUWK4hSKiB9xxGwjqgfRLRNRV/gBjc5dja4L+MM
z3woJQMJG1DAlRSr7jAZjv2hSPUgaPAs9dR76Iv0zdKAp3VmoAPg0HZw4T6bpt4A/n+b7GWn2eG3
KotOWbtsykndFqK4tK7NB8jx5jTRbJ2l5orvUDwMwqmWloqTb8+KYrTQvUpyYS6Ylmd1YDXDQUud
fCNF4Z6NovcdWlGT2QZzuHWZwN/hOC+IUsK+X5rtN92ytyRcqx8T3gyAQnGLFtklumOdEISxM1gA
7kkBmkjXldr8QtopP07Hxrd2tTK/y5F4BWrWPHREXXnOWDuEXnWYf2ZJixKr20oMo7LtjYzASzid
hDRh148MEhJLCypIVkJDmKINYCJtN41VFGC0VmHg59MzXgo6QSbDSFnneKYaNdyRGhDtAGQ41wHu
/XEE68lYWJL4rfY15Of2zZa0e6e6Yzbbp1G4koOFKQTDFFYhZvVGeq3HgtF824gNZlPgLQa858Ks
noelbe7VMop2UoO5n4F8hLeltatJN6FmNsPnnEs6avMt3SJMZ/SxM34zs1M5jFc3LIXguQYSYazc
HCZCUgnV1/DkHcOkiy6FqYx3ZqeoW3iptAZj13qj+nlUYs32uip9ZGPeK7XOhBVcvKe7SKX0fogv
Y26q6MHrcmeasNlLd4O/hyAKLC4hflLOIAv5Xr4+2dbBkWNzLGg6Ju5j1RYQqA2r84gvXVlG9utN
P7XSlLH0s0FT12TMVKewgRCjjtZG1XC+6YttXxKdEcRtmd7XrP3cgwQSmllhH5u+y2lxsc5GijdD
uhnHGmWXs7Uq7egKOqNOuckx3dMgGnZOqR/DnuetGz+p8nT0iiYtIrCXBYlTIWw/gvjsmPjwh1gx
JMF2bcCULAuipKAV6mTWHTlMvj6L741Db42Psx+wx3jYsiMfuEcNHD9qVmpnXQihSR7ccsGlLrJ8
X4fweCeEGF+w99B819l4NgsSL9WhrJ9MtQ2SEmN0Rgp23OqeIouX2QB32w7QMkyTCKk8WLCwzkIt
do1jH/ocXJ8KiQslZufuJlPA0DOt5ImszTyEp6sywTCL/USf1uTIFmijWnsqEZm9ZzsGtovBfp7K
kh/vJArQM4vvANqDV8ku5vqXR5ycCQSgHCi4ueCEnb86kdLJk3Wx4aGbtom+vA6D1NgdzAjWXyNf
wZD5YEGwngwjIAj8+8M5bYsPMyI+da76mnwjJLtExwF7Hqc9SXf0q2inYz0Brrdo9/Mstj2SwTPS
j/kcNkmGybM8UcY9OmF8yETFG1OxI3TJWQnrN8R+SVD3Mb01rUmuJgE5LLgFH5LVx7OL2tPsAveG
5ObRu344WUrXYxynp424PeNi36Ot1TfzqC9HNxXTC4kx/TbPlx36iWxjxgDTC4l9N9ZquddjNRA0
rjN5N6NvxCHY0CiOnVpswtlFbHMzZ5PofYjSaktjT2M+XF+HDmeP0tePRdc6+xK55SoW7JsRucG7
EenyppLA0aoGnXKelg9lVyLNNft9pJebouryLXpHdU/UmPHUi3tyLUcfsJ4F3IG4WdKA1KBS8Wt1
6RudNdrIaoi0Pq36i94r5jacubfaXnmNkdz53IQCl7fqnmUGp4twABC1hmNs0efQx8cZulbLOomx
DVXWxsKqDom1pYtrKlHKq4Eg6w5UUVMe1YKvRrb2s54mG93qcajQ3CtEg8cxPrlR8dXikiKVjH0j
Dj+hdnHMdfq3nD5FQMlNc5iNZm0tSXhtlGG8RA4bX5iqpmcVs9gsbjzd9WoNcXOwmve4aiGyFUsb
BuDbFsKyWG5u7oxtsYA/j0fciG7F3TRFcs2y/jriZZ97AQlLOSx1ejdl16hgw0yvbp/fW2Z+auab
q6TamClk1TbWLxbt7k5/JUXssUzNhyj75hbImF2YW677XrSKjxkZPrZvA46p5FWD468QYT/01cmQ
jKQAdtWZM3InoF1QcU+uMr2/jOGk0vWzaLlPOK8QtVhp9GqoyuAnqnVpyFDexpgrgB/o52rCTcM5
SRmQLdIp6YKk3uhISyor3xvJdW7MtVTddjMW5QcgwJPaaX5ea4+KO15rNd6bhrzveuPUVs2554ZZ
xoSArRb2NmBisGN20gbhb8BVLHsKZatXijnxQ0KxVqYQ0X0eR9ul1mq/u6mGHayjeVG+E+VM3zpx
3pVs1IKu43ZxeraHoXKcVcOzdpug2MWanQzBWdYRRKlDUMUup23HrNxkpfq2NHXp0YlbPLg4WHYU
prBWKXyphLghJyJA8xvJXp1lYOtJc6lbfpbV1NFnorTvcTykgabl7NhtZh5MWZUbV/awJ0vga3HL
sLKNjwWi9di18X2RKW8pDCGb9muO3eOs4XibYt+90R96SrBGNwI9aTuQfLwtu2kZb4N/ADIc1Y2f
OFRMyhTP11yA3snSobhyo6H4U+pXmKH3eEs/S6k+Fhxj7hU1/051Vu8r09Sueqs/FGrPu8o1zI7k
EyiPBkhiZyBmKNKG8CQ6hjCxuEgC3FoWg45OPhdRX0tzKjczv2irqlH1MQ9R+ujm0QSi4rusQHUV
DpycvjwuOVVPm1vYYrr5XTViJqZDpiG3rd1TkUP4KpaiwdO4nJHxfY2CmDJDKKtKweg23AIXLKTI
6KkQ7vgtipk7PeygRBmGCUI1OlQdmC2mYPYjXNAYMX02z89OUtvfUBA5XlzhEAwbcKFEy+LzxjvN
NwVfC88fi3nVSB86PI4gG80W9VQJoiJJvMqyTuq8zEGYRZQYEZONSqvvqirT7jkpSdAs2ZsMwwsc
hOQNNTF8cBtIEGz6mHjgRyvOG5ItuxpbHZxFmI4wZyo99qpRGh96VWvbYrQUsDWasqscOIgrgfxi
lUYDf5iS2RNxblAwMDC2EwaZOm4+HJIKN6i4if818OUIgev2cYoXJoUhkccqyp8nZRYZFEyMEMxY
uRwl+qQduyUhQK0bAQ2xxUrMEET1PMKFBo/j3SFka91HWsXUoitR3xo4fQvM0qyTZFOMGLszt5KA
n4k0awztQ9Sj+zXzfDCEi9JLmYO3TpsUjKDdqyvgFG9gIPS1YkVihy2n3BdI56FD2pIUgaIXz0Yc
qb40mD0RJdJ+atB+1lk3H8oaZAt5lMJ9biX78ECGp2eoPTDdRSMBzcFS5TjLvLKLgXwh3tWLQveJ
iC1QD6cpZknSRoE6wKZ7K62RFItahAqx0ZD8x35+HWfGV5ENQJ6rmsMtc+sZBsT0BnsnL32g48io
yhsm24TlfmqzTAva3J43Mytl0NfKcswkYCOx1M1m7hb93R0rbS2tftyLlGLAcwxW4rzRCBRsEZYp
WYX33xqhjZaElJQguMBcKHt34FSsdcuzLTL1dRw04ZmdHF8Wyu2XaY4QGmJhJ+rPLDYCLsDWJrUR
oW+SX9TJhEVIIJ56CBvZ+SQHAAOxw+6YQwjA5JmKU+Nq8+0+an8d9H70GjfTjq3ebxJRXiDD3jpg
2qovXmy7qm5shJApdQOpVw+1LXkKBFKXzadbdsZmnCMX/NkcjsxK43pjq5N+l85mSGypMM6Qp94a
VzGfK1p53rSUyDF4zl5nDa6AYyJXI1N12jCUIkHEUsxjFjdPaXuLoRsNc4eoGLSEXbz1BfdX2E54
ftNub+Ug9LSOUh5huHPQbk/klLkvmaizB6mr01ptMuHXRnLWo+7XcgKIj+CtvKtsczpyOp/OzSDc
ABDXdTC7cDOQqndXDxk6Og0ldZtH48EGonKXjmE6BEVGbO+qWtJntZqX+3xmjtjG1PrkX4wbdpAl
difPGQjtHkUbXh1ZNdvB7C1yD0Nz7QKPRitu21ubg6Fn2zGGaguIsun0e0XwWQh86/cYLM1dyJzx
QY9ccFmiCgmRzDIFjvhiXrXGnR8qkWoXCjXzm+60/f2kAn+kCNTHU8OazkoUG18KtjH6gsMu0iGv
k0FRPBTWZ9xso6Q+N734jEbXL5qd1lziChWUtSXr89vMnr4vFglOoKqLrWsD1XDtBi6cNqYKIFxT
eQA5jac3y4YX3WCrVZqo/OSOnGgktMqW4UF0p0isrEq6XNJCj65c+PQw6Xb2nQBVhBRKa8KvcvOn
3CSWi88CAkNdnrQeB5iSh9MLPAT3Wo4955ZRa96mgWgSIvTS99aQDqUULjHPABQEtcMuqu0sBRQY
OwId0+RflZtyI/SmoRJeP4ol81pJXkygxBWqgNDRl/it0FOkTFbUHwAjR1pgOYoqNn3bwfc2JkO5
TBS1nOuGNroSGa9k1P+5fIumBoBzrE7VpbTK6pzxGckZp2z0zGjO7mbdGG1SBhpxwtGm7hIdweJq
dpoCQL4Zi6M21forbq3inpbuRPUgDFRWeW7ErUfreXyUEwGqKI0iJQ6qmzc/EfmLUgtjV4AJvhRd
x8lU2Dj7W92pyIaMm/ApHtHXkUFY2WdjyczvoYwnP6ckZhNziFweO2Ku0bWm9oE2fLIB3IPDqGli
8LJ4KL8RHwiCdAqVddZEHKEbrQ7MRiFwViw2hwWkC3qKhnq0q36PTRzdg4qcNjtY2QiMjiO8+y1y
lzNpetpzlXG2KOAME/AW0rLhaLVim3NRYyRmY3kYfGo/wSGT+CJfOoiczocZk9Yo3cqDlK6y2peI
WGkE7GOJJELPq/oY1ekE327Yk5vh2ynw+Bi9Sis8o9HmFVFnRNg6exl14YMModwbv9HSwS16sms5
uS/TanLhM5MdummNY12omZfk7JChBpBz3EG4vhqWjccEZ5V00OSRVOy0pZciQ4LU0IzYrGyxKW70
QmBKDjzafiSk0m0vs2N3PqJh5t8LWDx4RhnbetXohBIkQLnlmJSar8YlmKoh9dTpJcutB0aFvlaM
62R2ngwVCV+DpWictmP+PevY0AYGcFZiXcylq544GQ6bm1F60cGBMswhh8oxSXmVOrBPMRBSYMWW
tXdlZnk3/JejRp9jFH/HtDhDbMm25mzeZABWhY5phkJl5C90L0D20VjE5mgAPHXmjTklpG457gEf
BmfF2Dw4JF85ZMZvuiGJAYCQ+YI7DzQvR0+DPeEhixfdS0v1OzwDFZ5YUlzYgQObSGNPpM28xSyN
1bCm36HRsYwNeBJ6fipuC56JD9sL3RSwXikQeFjUearpfOiEESeptqa7FxQuYkYHQjYOJIipWgNV
M/Ql0rs5Mi9mOfgpLRSSVTw6QV/aZJ8WRxAERiJoOTKPzPSDSNKTlljyEWWgteYm/ahaQweCYfuV
EB2/cr6vopnziUPMgDpzZ5Spl+hEzD0oGkkIIwKgLMJPbzlQ3PUKwL76aJiYvAmH1DrzMLnRO/Hc
TSK9pUEwZbtPi3LrjzkHMYbQnBBMkNze2vVhcYbUN2PnOazNS6MINGwtIZY9Ck1N38hq+lDjjGRT
PnWvkdNtW4ExT+8WdB5qh/WU22zwxX0a3rUxMosuCfcEnl+oVu8zApRXVW6lQRk6b00ChQ8fCut6
dBlKRK1O4upgs7TdPFdIR53QT0YT/6qx+HmjbMpU71ZZK5B9cozBEtMYO3b+lxTobEj3ERFNB4EV
nBjxSLm2E5z9OSf6lWoyOBsqF1kldaOJWZP7S+eOLIJosPe0a4yV0do3zFt1xuebbfuo31twBmke
hiYVU+Xp0KZ6kyAMBwWVXd5ZarGd9TPdxxu7DShRxY4Soq2aR2iuJZeGPli/zzPOuBaqqb7DyZSP
5bRtGUDPtUoXawLSSgPwPDpkfcC4hs9hez2mA2x4xO6mzQ4+aUTH/UKe9MYCBx9ZHyO+oiBsQzZ0
98uu8o2eEmaQZ+jTQpr2xtIf1VJTH9puRh0X1yyveFRgYzvRi1tohl8ZAHxr8tC5n1HdcRb6IImc
RwftjVUpR6tg0cvx5jnI69ooCBfabLLcxw2YXtd4a9sX4YAzdd0TsgWvSbAzNkbtDTJbI2ZtRbPS
DdK67tzEATTYJquRmAGr3uOf9cfmtQbrmogPCvRx1YmmDXD6nbNSD+FcTocqR7BVN3I5TIPh26F6
xmx1TE3ariz030oVtDTcciLnX7upvVPnV1frLmVDZBldJiCJHWVBp2evaZJusKB6Vs2XgvTey8N2
n8ieTXdSnhXtSCINcw20yCo88BvdltirJc09Te19s7ibs3KnJM62bJfo0PLvJmvYFtG8roaN0t4Z
dKkogYy945abMH+m6wBK7LkZ7weL9cReHoUm6fP368S9Raeu6t6mAEU7R4tlAnEEI+h40wrG8pA2
ryxERD5xPhwYasQtI4xLQj06GaM/WzOQWP1smc+OhP2kvZnzt6x7ZtjCUe8G/YLwCHG0WqYDGIjS
rrGEXTsVDFSNn4Zuh3orFfryvlfouMkMcSorGqfJ10nphIcp5LCogDBvvP2nzkA8IfF4BhqzGsgb
ztMQu8a6nLSLYcv52HQtpxCNYI2l/25M9v6WG2Bo8pRzwFu7SZvtjZpJA9ULEjtHgPccn+q6u29S
Zdc2ye1+LvmyYrfgyNh3XmxXy52BfGvRI5Du0t7GKodQDUuSOjswOlFZWsSWg5vvOd3NVnTQhHwv
TT2J6JYB9dGL/kkdjWjr9OZ8RzPLyB/0vP/OBkTvw6aOwW51B0ABoWt2W8f72TmFuH0IGIbDsyA3
BJMC43S6hlGEY5tU8gcAr7ZS3mewz/IR7XUX69YJSKy1A19BA1c+Mvk+9BaHmqZh45gW4S9hdO17
Y76zR5wnZs+0brjWUItc07LXXVXdadp5AS/TapuMEKltN07uGpf6GIjJfooXNhpXP6ipeqrrl7EF
WdkVT5liI+OFpY2hGwOi2I+psSaRMIE48lvLVJujfQJJZGviOF7TCE+3JejmahV31r2hTtYu6+tj
opq0cmFpqvGlpo1LkwXco1u6D8WSE5U5mhOvpRBT6Lerer21gQvsiDqOIPkmJhQ1phxdR501uynZ
1uEh1Uy5JUE54hRCjpkrq/ZBuPY1TYB8dl2T+qJN3FNph+E+sUmm4Sp4pl3bR/cmXk2qUxyvG71g
ViqcbxUvW5larhJDlTe+qY0XaAJlgCMnv0xhrG5qOz4YTobH2FH9CJ3uEJWc6uoyJczP2A1Gvhsa
GdRGHHpgkl7oZD/1PeDSilyzF+B3EIlmATrNHaZ141AtjX2gUmk4sr+PqKKfZqu02buhr3Ccu0yp
+1GMxkZow91oOclmMcpXiLb39BaeMzPbkjm2FbXzgHEJ0b8qaWG5A+1+c7/EzoNOnSc7hre51JGr
6wivm/65aIozTFsbTnNv0A1Oeg9kGlLXrtcC0xgHgNbTr2DtBH5Zp90uVfYtJlic0QCbF7lWw0aC
EU2dD3tpHmwzyehB8ISp8zGJjGeHo6NCP36T6JRRkYF1kcP9rskbc1dMEAZTLo/X1s1jOCoIqGxn
yfcdgSEbt4s/c4fZHsr6UrAtRhC3nHhXLszlqyLCETFzAwIIWTkTNzycdTXK7hRbB9FWjgwVCmjr
e2tI9/TcwvVYDfNmaELk03mXe5GhbypI+jHgb2sgw9yy5LhLKlyOZPLgzigc2AKjdT+oKqWOhS3r
dmQZ4pA4kXKiy8nw1Uuc2wyueWDbTVbALhLPlY21acrxey3pWUgrreAdoScFpwySLUO2G81me5/l
+ilJx37HW4M71DvFrm/rguB3nSWoJtcxlCR16J1uby3Rv4fxUq/pYGj+2AKNVLpiPSnikefxTETa
jUPGCSiHSELaQM+wd6E1FqrZdLVy6smWOCaObm1zGHM1/bJao4JEF7f7pUIqB0wBI0k1Q6MVieKb
mWoGIECSdWvF466ZzG6nWE7Ks3mjaBMwQ62XQuCDsuIpi9v7+jR1ELuRP+Cto4WEwS5oI/Urm5JX
paDAa9N0IwZECBqQeg8gBYJep75GzJDOGucP36E7dXEmowzoI2EkbnJU245UjvoCd7CtBtUnYVuB
Zpo+zrJ9Ai38lktVWRvt4t5RJ9Zo6piFJ6RpeG5HJhe99WPFiThx2hbbv9LuhG6lz9UykOopa3PX
gjz3BE4oL5vVM+QZ936p81Nlgf5M3L766m1DbicNE73WRO63eeyU1yorp2uiktBlVHKmEUoqll00
7wKWAmefBbckmORYuyiDduvS8gacaqkep0ZHpgxCpUhxZJdT0/qucL8yOKyxS4qIrbUNsSIFlVCS
oURnc1gVFOfLqoKPvDNyBxmBNlqXKDHAodv1s+VS3KTADMnLDYegm5xlGxGO/tRPbbJ1wMQ/g9k8
Ftgp35mqtNspgr4h2ulYWFzDSk83Q5LUOzsJTS9t0yO8aOZFdgJcr4asHQNmqwsSQ/oSG0I/C7/V
x2RXxUQnhUV2a4MdqzBvT+MoP0ITUiZaCFa0btE6b4ypJGTdgeGt2z1AQxj7Hz3tBKhta6XD96KX
t2YVT098y/1ZSanrK2ayj50KxbbK82qLl1z/m1Tz39JD/k9zGgrxl1bD3ef3G9zpD3rG2yt+iJuF
/gstewyveAkNDqI3hNPv4mYDPdUtUB6h7N/8hH+XWlnWLxaebAcNHiwHgTX771IrS/9FIysdWNRv
qdr8zb+htDIQRv4kKUTOiNgLgpGwEBVy1rF4dz9LCoeBwY2ElRfIPISnnxaoHwAZeWQJjx6eWqrh
DhOGNpklooqp28RhSInqaBz2ikgyup0Jep3phIwqZKGB3n3AASK8pnNqXzKXgeiYudyFNzZCOwPV
lIQEbnQS8ry5JjMl6XOenYyyVcVlHQDPcZCi0OaPSwJpugbcIlI1TCGdlt6ljYMKoyZCMdVB0boL
pDUAMfFruWjL2l2Yv2gkFHg/Cef+C92l9kcx2u0iIQDXDEBa4EJt1G1/vEimNXWTDRjFT0QGa1xH
SuyplDw7Oqrh8yjt8TlzjAbFZRbd0wGvvroBQByprj1mNGRzCbtdrynnpUiN5ygK62e1051zKmzl
o+qG4l3pWvNjyso5+Ou3Lv6sxub+AUODJs/AXc6Xffv+f5KMiqUakyJ1FL+bgRcgAiD0W+vT6uCI
1HxyYRVf5qVMX8MSbRopsslpXCZTrsYEILqVt7eyoTGPi7DkNpvqdgNpRzmpURGNq79+q1zIP9+L
YAgQF94EhiAJ0Cf+8b1aqVVBEBwt3zKiktujFzpg46iOiy/basOa2Jihao6axAV/r3Wi1tbawORv
l9djy7A2SWMZTI7xf9g7j+bKkTNr/5WJWQsVSLgEFt/mektfdBsEySLhbcL/+u/B7VZ3dYVGE72d
0EpShFg0F8h8zTnPcbybBuwdnF8tMgfaiFZF4WuGWE4QXawZyXcy4QDYdeCPToZmtrhn/MmO9ubA
9GAXd71VYRv0DWRboqO0z8bIAdg00LZrqypgxXawyTiBjRkHPG1j2YFwLXM3tk+mEszfwmjM7afU
l4rs7LYmkUUOzfR9JNcJCtAQFvdGWOh3Wa4jU+pDzN+F1pOsPmkE0eBqcMVOWKE7rgcrgOVRBl3x
3SJ48t6aRpNyIa6nlyjXis9Ald09Op6Gi8VtxlMyhXNoT7WjsvPxDcY+bqyw4v1ha4zbia3JeyGq
FrdOVXtPtZXre0hGAQKD3rRuGqYAb4xs9T2xqvonCQfktGdhgMXKcapaHVuVkv/R5dVzNJX9rm6g
dqy7PnS+J40bnCKnt4xdw0L4NtUj925opHZnNwWr27ytn53Kbo60uA7EJjP86NjN9UtpJtPzxFTv
ajQjdJWIuV91b2ANGyI/O2iD1GG9xHRjYRres4QGFDU5kKAdlpY7WtLmumxieO3CnY5RWYfXdq8M
7I0B+gQZTyk4Wd0fr1JNpJt2FPFZmio76+iarjLqdyQ6iHaomWVWf2dwZh8lea6Mq5yaGMW2Xdid
kx9LXfNOsR9Z9oodE8R5GCsvRV4ad443tu3Kg4ZBuLkcmNSOBm66woPn3ccRe+UxaxGXNdbW4bg9
lGEIj2jQ8vLRr5Mi3hJHATHd1atyWDOZ1uqzVhWFcwumy3miGjB3JSqtY0uvhI5Fd9/6uuivu0K4
N3LkEdsME/Kzo98wCLwjniK6DwW4x5KS9hz3XnvfS6U/N3E3aas4VyGD+bxj7a0Fxm6QNQWIajVC
BIKoeJw4DB4LJ6pnL7FrfE5dDAU8jCDW67xd6FKShlQfRk56zCKWoDc9dP23oaiMQxFrjLoLJdJj
V0p/WzSi2pSj2Ten2vKbu9zyBzAWdR9sPDUmu4jYrxN3Q0VvRkpqv/Y65Xo7BV7J2uelBp19yN30
VEF6eOJoG1dNXRd7aDLxne7r4lh3ExxZQuvyHX9nbp8GbQzIGpPWjJV6JrFuErjl3VWlF36xfWxN
1ErKZ0c72bDZfG9EPNIEiOSKwQzuitbujiPFEOrJaQjWmi/iLxuxB4iJIsjOY2bYK7KPjNuuluNr
GLXlO5J6sY1VmH1UmsIsLnPBZTQAlDeThAVdOQCPJ+0Thrcnk/fKHIJbwVjF2oz8CQ8ZGVVXegmn
il4hLXf08P51E7vFWVXleF2OONKqysoJuajjV1RJ+JyRazFCG+Q8kXQdmj9HlO+MuXkl7LAf443d
D9Oz73nmzqrSlFF8DvfVSVOUALXjAlMOjSS9dSvbfLCl3XyforScy/gUnmMedMe6j0sk1r3/UFQC
GxzaZg0WutMwk1bqtiGe5YpNafOmSIY4AfZXP1hwlTvOPJ9l3ZS+AmnS6HY6jdPOCbLXqgPqtmiR
XhABF+ceMHlhonuwkHZUO/qNcq25c0wVom+QsE6JB5i1V3TjqNDHQUuK+96PYG7tuPf775EnMKAm
osv4AxcUIE5EYEOZCvvNEZX+vcdXQHJipdunqov8bdPY1cFK7OjYhwYWdb8pwR6w9cIgLWqzZR9q
svS3ulTtdWeo7vmE4M86EWrihTGhc9yME2T/dGI/1Os5nkdiRW+aNiweWHINp45suducXpkMsDhz
j75GwkhRdO17lBMxuBpIODvQS8iF0SFa5sgXKIGbgHCyINWuOYVUc5zY1cfsx4bgJagNa6NiTfb4
gCProPVBucmNerb4BwkzGKvJNbB6urgqZ4R9y6wHDjjKYkPVExtqvw/OJBYSNp/3bncdWwlq0jqK
660xoFhdEX6X3A92ZlmLyZmp9WaQeehbHQO2Uhrwu1eiRIRQmPNYwiK+T3B93mf8xkg1bUuxNYuy
28osGyYbnSEf6rGQXItFF26FOepXhZH5qH8rrqOyRqI06nZC2wfqeaqK8skOAwTy3Hr59yjw2SfY
ouh2sum1W8Qxat/yGVMvyUY9ORZpuqGDedbtWnr5lLGAIergNhqdzGU4o7m7IcrydVXZYj/kRn7X
jAB3R71NrxqzV/dp55mfhiHbNfS1pFxqujZ+epqfxwtYvZHiT2+7m5qgnR2CoPAmnPDE5G7gHYRE
gXTUQxOicsPhu0pxAp4DUWqnSTPVsSHz447VElUGNsSQmEUHdWIjWlZjvoIrvlahDmmBcII5AWrQ
nHVS2tEVsR3pNk2q9kxmm7XW7Dq6ImcrBxjtmiczMcTZNivDWPba0DyYIVTyY+Kk/nmqUnFInFF/
aIPcZ3YfgWKV5kQwdaqxNlESxVpvdmhJXKv/0QRELJ9Kuyd2pPLx7rC3zu0NLCD8Q70Q+7ylasIS
7Ztrhfos25exadVrpx9an8CwLIcs0fVqp2Wal4B/JExlyfvPMTTlXvJQ67gcpRNZx9EdjMe6YG9u
sm7f+VZTP2lS69gpdwwbJmIAZl0ogKJlVCXZg24pbT/MIRK4pab4kf/anksuxI3bBIJ8gixun0yX
hNQIYfJetDpjn9jE5Mi0hAny2tOKlKgSad0bmY3714zLYzJltNgjYxf2KPTyRwf151pSJe3x1FuY
KuZNgQd1mal5P330FAUPSamXr74eAN9k3+TuNZn0M1EKrUvpWsWBG2MgLMXTelTn4XQIDQ7gNWFL
5l2XDv5Rq0obUKiwN1FpB4zyAIXzZyV3ymu4DarasW5Kfrp14xtIQNHCOz4pfIE8RdyuNwrI2VaL
BJYyy/O25HUFG4ZK3RU/enpfthZpapAtpy/P7OONZ4qKfESc0BpytFNdJRGpzH77mgTKPDWofa4t
buiroqM+Xmil6vgGGTRroze6H1EtwJR6CAwLc+wPqV01GVIwHzGg0L1j5ccDA3thi1WXJxG76oh5
kE9m73XeRMG7yBuiikRebKwy0c4iISczQyxQc5C7hWJlJSN7FQxu9CxdkiyNCI2cbzI2WdR+hKsA
eF5Mmqqkf7IcjoJcJHJXJqo6TmaTnFnHzzmDRbln71cfR4IyP0DcyTXiyOIA3w0tg5Z3xoPyVeMu
BVkV+r3kMrjSIZKfiaFzXu2sn14YPnbOMbZMt9wZBfrkQeuCrzps1bURstWJ4pZ4aAawjyRyByfT
Dcvv1tDoB0vp4w5QKLNjnTN4KwPUorIJSEptsmlvd0onCrtDmpJEBcZ15WgAvQvNX9dDEcoj66Ko
5iUexm1b6sOdC//3PQZWFW9ivU/f7TAqr9tRE+uC0uBVcb58kKNOhIhdlMe00HSSJwvYgE3SRRAh
6ih8C5j6WEs3lt1LosU1YZ8A+TuwheMycNvqRQfmecRBXchllcFRJ/PdIu2MwW0aokNN64w9HQqm
9iq10gQGC4GYUCUI27iazNS70UOyrFdjFpoxNXXAu2vI5twGNNKb0fSqx3B0WcdP6FpdQP/6WuV6
bJ5au0YNb3rDvRO78ZNhIxie12r6u4b4a2+H1Wdm8ts3k6/fRUHrXfWJAuOOsTE6RMoiXkVk6tYv
q4jFdzXBUyy1d1VlhJZ7fgnBhzCrwTz4IN1fKqQj+Y641Sq6F2OMgAI5xqujt9XJaBM9WVvakN3K
mMXJg1u2+rXV+cz1CTOryT4DiPih4UQpz1OReR9Fr7E7Qsonj1YqzeIK/XZ1iinlmHEWtnvUCUjY
thYB4NgrRf1mpyNRjQDrun2rV82Xr2T7Fqe9Oqpo6F5yXl6BYFg6+i4c2SQ0DW0VLehwX0geXfa+
bvYeKt44owjqGxGK7AExaP7lMOY8Zn2dwdQVGa4axiK3IRu6o9vzUaw1S3NNPBpusyejKLO2ZWub
nAaGcz/IUY9WjmsNr5VOtImwR2bD0vGDfU9rWlzFBgXqKvDxQq94BsL86FD2AgAhHcxaDrlHQ69Q
tRD+4peHvkCrxbrbSE9jDah6Fxta95rDzv7I6BmIrid+4TVxh3IrSq/4lOWUP0faWFy1htn1CLSN
4jpyjX7j8dWPvsPFw0QHM/gya/T00ADZJGGrR1IiEre6NZwslltG3ETGjQrq7ahk/m6G7NutGoWg
iS3rtoyi4YcphvIhHpTxvUmGqcJnr3dYZKqxVVsXGPlXFJjhTU4ziDR0SrsPLZdWs01HzXwzZGDx
1FiM0yXibiIElHGXmgHRX7rPXHqJz8Im6y2bNaitdjU5vrFVrV3uEvL/irWuJvetZQaVLO2pitEK
dgqXV4xMBzNLbN2xRYlQOVvljRaqTDH1p0egS6N4XhiWha45GLMxI3rSnqA9Cu3aquraBYWb2/du
7pndijQP3FFZ0NAHgSR26bE7g6EMPL91nDtpeV+TSG5unKqKuXXl4Kebop7VQhP/Ua0d8plgw4RD
eC4SbtUFbDOCvIyeaRtBOHF74NJSj1zl3tlyQySiDIq0DXaq6tgalXirrEp7g7Y3PqKykg9OVAZX
UrAomt0p4yfjKfuGg6jBRm9GJ70OE7511/ZnSIXlXS566w6ZQ3osnE47IxIebgSymGhd9S0pZnhh
bLUsRts56mPnPodpTGNnaEBWhsmeHiva+l1SFfVNW0fyowvH+js+DpS8xKZNBm590eMxcwMf+GL8
5NZ28hSCPT2SMtLtcGOLgzIj57k2SgPojeX796ZRJM9uU5W7sslRkup1Vtzquq3ty85q9sQTuhab
N8XMKA87DsdYKv+qLasKnZMl5uvBwhrDTE1uCuZ80e1gWS4pmLbHfKKpsmcHCym6O4JVd+TiTbcO
EuAzBWH3js+uwadGlDSEz3bikhnyvTlK3lJK/2c7n7Kn1Ct0rBGeRtRHVG/yZMjv275o5YrAGBqV
MKirTcgIwCbQNBmObC4hFpZjTwXG7ta8Thwz2PDhlKeeFUm0HrVKJygRVZ118GMqC1ago8RtF3hN
tikCEddwiqqe/C2Or3fZ8OFFRhddC03RsrGJ1cAI2RUoi0hrKu0qbNn/rYJCJHhpLkmA5MncGLU7
7Nu+p6QSXWqY15qR86S6qvdI3aKnuiv9VIuxEzRx+RlUJNLfNZ2DiAMDJeagdYqrf9wbdTYZx8wu
veQG7oI5XhN96OPk6i3h+DvUtEGBXSVgiWZFM1M8iNmqymjSiIYT4pkoP3qWxT8QrhczhqJcTxXq
1a03lOVT5UMWX/0jdQJ0sATvrMfaGc4siORNommWXPaRbd/9I0Nn7mdzqogStrbuyLG+qVXMbUm3
cu9YrbpXpjCWua/Vv41k/9YK5P8oEsLFRf4/O9JvoubjDSrrv0rDEPOX/nNjYljfpDSgNnvYwEln
YU78+8aEXcU3aSP4N3WDJQiQiD82JpphfmNT4jAeFDZNkjFzG9VvcEbCEL/p1IFkWrI5EWAk/s7O
ZEY8/ElhgLGNL90mrNqZka0CiPEvY2qPk6Vr8+nKHrAsZzQkdNoBK0UW74GGKuynP9K/2D5cRvR/
/X7ATUzmIYRaCJzxv2wfaisbIuGFxpUW41LRtPDLsOuzB6F56o1XXRCyCi073mr+TZY9a+yvF3Vl
jNt//2MYv2wSQPGa0jFsQ+gCyQZs87/+2sWU4QZAsXJFCBqkeYPtdk4bSNkSHiv1prKcPMcIdGRh
hXJX1/ZXoPr7XLrmyhpa+yqX6ralittmZv8gC8UIK7PEnWH5uybWgbQUYOqq2qzXXaPD1AHLup9e
DIf0tDzqi/+FGWP+Co25UH0dKdnAAdSx3Hll9/NmpLSrMLOHyjhnlECspUjQYWj3YTvArtTGMg6t
vrNSxkb7oNnUuBLVLXKU+sYDNgV7ytrZpIV+Fqid0ENuVfmm3DXzSFSQQ7Lk9wXRs1Dn4jwWpzja
uPkSZBeRTDmJvdbKXgd7p1oxXQmsu4xQYFRbVN/0Fj9A+tE1OeFiugIpV+a78Em8Avkb5TZSBzGe
LaYC1R7m33jt5Y/OzKMuPnJxcJxdK/dyQM698ndFu5SEMqSkD69gz4tsixDdJPscpTCaT7mSPWMp
JE4LfIgZ6gPEkISX37U3NZRFEttuy+/yxXyhqB9xtN94PdIjbImbTD0RcuShsPFRwi80kIrO9p0Y
KXRcZCc/Fbfak0copUfixWbINr62HtXH0Kw7LvMQPfCy+aC1odpBzpcdy5VPAbuzPXLTFiNW+2w7
so1gxHNmUr9HoXRfYX1mPv2p5AayGPTT4hi886mxq+a3ikEP0vgs5AOw+C0Uw224pVAKz9HTFKz8
Eaj4Hr6md90/bvyzd2qP/tUoF/YDQcKb9DQ8e2JhnfN8idmiC1bBO2JQDBqHeoOr4S612LZwfaHh
PQPLG4ateYOVSWB2XDnAHq+9l3TLMOgle8/Prr3NyhU+3mDjL41t/xWT73Wbnvqld/L2IcxL4IvB
snwd9+5meIQXvsRvsuZ33JPqUoWLdA3MAAY8TqjyK/7yID195SNRm3tM5fYBr8mmoPBhJrmYbuKz
Vaz4g74ggF5G+6pZoduALrlMfiT74nlks3DnnqatdybHZO99dlfpFdIuzDvjMr2a3nht6zUoJNQh
NrbIG6JWbvNb/AReu2JQj/k3xnzZLx3mIPZvh9p/LsH/BmD208G6emve/uuT4UgzXr1ln//vvw+f
9S8gtMsX/H71Gd90UL+ghSFjQ3Dgpvvj6jMIiTJdJkBcbYLoRY7ff2JZvG8GMbtclwzopPhZKwAI
TTgm2CAo9pcr8W9hWYz5iP/pJrJArbl8C8/iR4CvZs4340/LZJaJCZEWFroRaOnGYtIKZdCzFuW6
RZbNto1q7ajUOEFgbNhHLioBDUPv++GHSnpsMUSdzwqU5MHv2wx4dhvnT7XOURYXqfdiJZ68iXTT
I093oMIDEP7GXeJ/XP7g/3n2ePYolf7nAuzwlv/X+W38zP+iVZm/5vfHT1JBAfjxwFsRyeCC3/rj
8fMooJCHUFxRBwDhmuFDvz9/UvCQUZagjvCkDi/7Tyq21L+5KFVmZcn8WP4NoYrkLfrLs6frpsVy
isfP1oHx679UXZEVlKrStGmVASBxQGSMAQntgjWJI5NdyK4drXsXFR3y0Lq9qgISf4/6xERngYc3
SHcaYQeo9BhHAk9l98WWvukzMvuwMpHSJ73oqbO1Oew1kv1rKkIm22HjE7nDaBqH6CBYjJA/HrQz
7KEDsFdM+gKfNkJsPRq+xBGCPD7MlA685L5pcXpvJyrWapEzCHgj72KSS92P23tEyatGjhqIh0ix
rrLsgE1WRJBpr+lTvTJDbdyoqcIxjfegRwJWEwreO3b8wdQa76mjsmVsDMGhHKwBC4JTto/UjjTW
YVBVWwVKCA8+peE295oHL48yJgRljbOQeXyVSHotYecNQ2wIghOSsDcDF8UIa4ELlkGZ8TaUcfOa
u125K1BDLOwmy3b/eQ1/J3NZ/1YwdnpruujtL+/g/AW/vYOG+43Ox0Euxkmv88T/8Qoa+sy4A5Np
0QMImBB/9j62+w28Ha2PMUfRzcTLP1of2/7mSMshgZe7g6xp3tu/8RZal9fszytA6hZmTkRQfHeO
CL7THNvx0xWQMHakpI/lyrTt/Ithh/eSZ1Y0rUhZ2qamFnwmRB+TdskW4MXHJM/ObWyHs14h5doI
L7UenXpKWE0IDZGBHztBvB7NkmyKqWQYWbsSwyUaZgnrg9mPop1IsTD7XlW8+OiH2nXM849xbGgl
AWdtZ1TrTLJ4WGJ2HVuKeHoJmjbfOLJSwHaW9GHywF+NsQwpVozbrYJMV7ZBsOcmctgg7IDm6ZeM
dMaUgG4MZYvQjir8+lUkNklo6QhHB3JacWik8TMhXlhwLGd25ShUNOXaJOLKXpgdA8c0GkhKyQcH
2dpUWLW+M/pEO/isREED9dNN5/n5l+KVO7BAyKA+VMOdZBt369to4FY62k3WPfDN3nBRuO3TKNo8
WZiIEDBAZOOVbYyYJNH7Q18aYW6tyb8J9x7m/mwT1S6Qmtzu8NHypnubKven5zpEQYXTPS8RmKna
WTQJcnDAGDq0AI5ugDXzol6s8YjLH3WvYaKYmhAYOCAS+yxJv6M5IUlk9qfV7ReTnOgxsPg2qJ1d
J1nmSmpyGWPeSxep3rMXgv8wHWL2zN/H0qrNhcdO5qmLsEUSGhMyDkIHNWWrKBBtQ1ukgsdGZw/D
uH5WzdQdWhjUrQ4xyaVT9ORIghRtlhZ7ZyZ2aTg76RKh4/GacslgPG9acthj8aNtPfNglhph24zt
QdB0XQKMIy1DY1sZ/Dp8vCxaFpDJaH1KhpgHNB1tCRKJuHXcOlFvLYWRdcQMKIkhL6+bst51RSuA
lriVh+qiNimgjQ7UsMZiSqAx1xejVeFs1Q3VntrOTPIVafX8DJ2ssGC0jhxJ3rbzZws3H8+MWwzv
VqmToS2shvFSa1lYSxsWff6yaX0epXqMaJOMFn1MrWuIzcNIVbcWi8mnWEw6dO3UTn70fo6mkmvK
+c6y1AnXiYvXjY8qiBM0WXmz6FGfPjcI43EVBinc7hH1G8Rv9maotb22rtYDY+8na6wSsm3SNvjS
3aSHnk155qx6gHHJ9aAn4MkLAF8wwoZy3IZVj1ZA+IaJkNyow0eyKkijA6blIw+sS5q/uDGnxxLN
+ZyBBhpo2YysI/Hm1Lgew8yQ4UZLcLwumQCY3KTI8OHnpH0MS6qvNdQHXvM6tJX55CMe91emmPAo
lBja1Nl0kw7tka6Iqg5jPcwORSZzCyUFtuY9TNEs3qg0ttwl8m2bRUCMMPB67DX6+V6KiYgdNfGZ
C1BbmLJrn/ayTj2oSGMkg36FidB1tppLRbEsPQ+vUAXQYDgMIvQfJLLtcaGjqgxXURl1t27tFuIQ
aRbSbRZ5Vn8/lHoiXtmyxGIdRo2F1itlhcFoY1LPNQ+CtQiLvgMEX5ukyBtjjPB8luXE7rJ0iA+j
6Vd8QNcRQ1P/NugN3Muhryl8JGBk+lM7Il3bZh3+vCvC5aKvxhnCbhEmHuG/+cAEkyCbxFTbzpn0
R2IKPXftJWX8AdRPNgCuHZdS3SzM4N3SOusVglzwo2sb80cdIv6AE9pa/Ylwsslbdo5O+m8zmwRL
zpF17QgNK7xhJU+CLCHonUBhGF+4TvAkM0NVpxa5u1znpd085ZmfjnhRamtcNF07petBIZlb2Hbs
Mj0vDGh2kBmc4NYYs7XrmGW+zlQ1vdt+NhAR0HOdYLLrkdeVrj0ZCzOPzAeWs6BFW1207LV0qVUI
9Dt0qgbB04emELlJ5vGoniqLoD2zTxp2s0WlJOKFAsK5L6wC71ajMUtjCOy6ZCiBWQRq5BTRpp1Y
nbBcEfEekYj8ouYcZn+ybyI+6DjF974Teuba7gXnVeTj0OdxSjqdzUMl167XmRwyZYlgEqGsF/H3
cfpmV2NDfo64AMRWo7d6r3WgEBwesaOvahZt6hBOfjPtQlS3HkiWsvlQddVif2mq6UETvv+ggGQq
WAXuiyYLfwGOI562oIKcA6GP/Ts0nuDYErtkLiBn+rT0Rkfu5VA81JbbnHulsq+2Gj13i6173DVa
2HB+8i0+SmJmvgZSGMlLErrkMunTjjwFZ+Im61GED4sKAM4rx7d0FpJH9NluLPasWizcu8l1mie3
EuTIddHQ3kjLqgm5n/z+KYk0rPy+1eJc5wOytzLjc5m1sel+Gn1sPqMeQmeuK4fo7FzGA0OeZCSp
nXaDmCrRdFurTu37gj1wsMq6OTMvtEHVLqqcQn1h6Lr30pVZKNeW54dviWonAivLWE8XExAVtXF9
pn/LWYRnLTiOpi9+n65GnuWitBjjzrVOpIzF2FjzsAeOmNfDdViHY7B2snzg8Z+k8SosOHGrySrY
5EYYW0CaaCGpomGPe/M/cxFGHxdcLYlI/6Y3PUVN2L7lv9bFfM3vdbHzDeO+JelNHTjPl073t6XA
XBeTLWtgYhAGWnebfvb3ztR28F7QskqBWgfZ/s91sQkAF7CsZ9tzjtPfQ8T/EnIpdTDzFMasFhzO
Q+T2v4zoLZ+AxqC0y5WUfkmmI2yAYqHnMIU0N2gQxcL1eaIM6R7qYXhNdUXM5cTabTOhlhRrUKEA
GRKarGOn4LStJ4XBiLEuIo41a8MmX7dR1Xk3eQCM5zgMQhtXtXKGx5/+5P9i1WD+0mXP5T2/AkMA
57dZ/6+se1eRGDppNfn1PWyY3RRUYbt1JyxCh6onTXghkzT6ERm1d5SZXn1G3PbOMqh6xWkIbwmF
qYzml82eKnKQjDL43mQ1Ok6fyFUW1m16RF5rxqtmCIgPCSDnUwV5TgREEZXJ7P00EGy4bhrsNIkU
EzlwMxIdoesazXcfBIyjqyJ99tteP/TZbCZn/wjozazj3rjxgj57hPEySACSelovWaiCzA2KJv0o
SddkEhrIIV2FMIUwLesFc3ZW212FEJCl0gKTbGyv0UxmOFPGjrlvhjS0WnQsaCS4Kw2iNoq78mZW
0qdLr0zQm6G5c7FYB35fLRI+5BPXrHvruCn7glxlersm+XYGYMD0giOUOULtHC/QiB1x+/oE6GB0
D7RTPtoKZXDPOeBSfriRrA7V5NnHGC3zMonhme5TivsX1ERQRaM4MPkjaVVVL9xQ5HLpmd60q+o2
eLGnvrkBa4e0NR2MqFtxb3RX7iS5UnDuU7wY2oQWURChGUDUmKccGvpoXOFonq+zqDMpXyFo/vDR
XBNexWr5q+JuUvwSaf8AY6rTlqkZGp+BAYQM+G0NWXLU4ivEK7FxXSDDPFW908O5TQvegJ6fGLJO
zSxZxgT32jpE8QR/d38nodoQ56SyESBzZatrPUMWw4h9QsBdmADSViZoiJM7CxSXoY/Ua+VmbRZs
RG3ZjzmSyY/ochY7YecNM9xvgk51ObX5N4xXeTnLgdNxrpNNP1xPl9Neu5z80+UW0C43wnC5HarL
RXG5M7zL/aFf7hIeQe6V9HLHWFge3vrLzcMw13sZnYb7KLWmaeZKzPcUElGwpH1sI0/kHmPqy42m
XW43OWDYW5h+yq1HucENqF9uQ8ZT6Z4Hjzuyn69L7XJzppdbFOVx/0RTzt1aZ257411uXK1rmieC
Xd07YcKweDANFT/Hl3s6cof+1aoQKDJv1YADlvRuxtLOAe3ux8ttDy+p/CLJQny0l2pgmgsDzF+u
uyVLOP3K7bE501oXDw61BJcrVUV3qTBS3t6jPpcdeEOcAzJiapHApSzJqU+aS6UyYVF+GOfyZYYn
A46ai5oUqaW391D8TLzYc91jXGogdamHJOL597GlztpqqnKfvbbtIDNe6ijvUlN5l/qKiEw5ex2p
uuJLBSZIBgqWUAyluU4uVdpYl1RszByo3gJBIacuNV03l3fub5WeJhuB5nWuAHV8BWxWL5VhqBv+
zMCYK8bJA8+zrudC0rAT9WTnAdWlOReaAR6YZJtd6s/WtJpi1aUBdSlXkfHQaAlv8XipXEGhUsUy
7UOha/S0golvFIgqh3Qds64ObgtTwOoWfL9kyX6V+pjaeUzX3aVujjUeGtSzdfOUcKZ6y8SILMxx
PtylJfRIYCsNVG8QATLL1sjRyO3if9PTO37yFNH2jBtnmL1Qw1DBtCgRDt2FHm6QpWgjalih3Dw/
evpIQE9oNyRfWRWIzcUQ+dhSC9PEK4SEQoGSITBE3AQU0MEmxPpBgLsQWUGOUBlPq7ztkMs0icii
DcOW4AojMCxXDesHyn/ZS/eEOJE5qlen/ZtB3/jgmoruKE8T54fRetaw1ru0604OJ3n2w4lIHMbd
YziwdPwG3BPJCMEirQ1vOjDLTUEPxA65S6WRj0e6JLCouFKGtwQn85kU8ZKhgN9bH6QrgvHhqcYn
DrkHVGHkMPQBDG3ce5HTHPsqHb+HowkoNVEqvyVL072WYWLcGv6gvmjwjPe+y4eaQHTiJzC/tEiZ
faVwLyoIdB5vGGMU+ovGqdcpJ3bLTRUG13EmuSOK3s4hTPB0LZLKD8TJxYPyRoef0Ca1Hsha16Sj
w4FfQqyMGtl8jyxJUzUo5HpL1Ul73PlMvhFe91Fbbdyxa14rZOUtxve4gOcTJhHB1L2dfIS2bROS
jgcxXlSF8uOVy+TmIfJH/t9p1nTuoWlHM1havB83DqQFyJKBRopY1Y84mUHPgyaglOlCon2HnC1x
r5jRtJGa4HFZaPiNuvBu+rppHoZMDyHPNb1/gwOfXXBihimdQ5XX7vo/w+J/1sX/dl94nxbdW/Jr
WcyX/F4WE4oCJ1RQdSJimPUy/9zYkOPAMIsWyKJqZjso/hwXsxV0hMnsRxiGSaySzRf9rpSx5Byq
BNGMYmdOMSVk5W+Mi/lC/qmf1jZMqvlnXH4Ee97e2PyMf50Xswwk2J0cXrzEVHYv83HNYNHTO/B2
6P4BTLN5gMBDCRgta9NOf7gxo7gJQJ7E7bHDhzrisLwA9DTYM9tppuqNM1/P743qhfEghIGZvhdQ
xTyC9+RNAs1nl8z5spnWp4Yyg20Fwa+nOliOM9UvxQd77MhJeu5lB/OvjglbhwKYuRP5lDMZUNZd
/mHMtEAITd0juk94QJWtoVf+/+Sd2W7lSJZlv4gJ0kjjAPTTJS/vqHly6YWQ5O6cZ+P49b3oUdmd
UUA1Kvut0Q+ZQMBdEVcSh2P77L220q5N5mB3gKLWhtKZyqPQka6XFpAFwRxO96/jJifGH0XihJgJ
v8k83eN2S6zXZsMagkBo93JDHa68Muxhsn42MRhEi+f33fSHjdihjtw6GzAxXrCDDiBxsDcn9g+5
kBjyQalGB7HhFstssh+yIrZP3gZjzHRIoxTXqHNjur4jsW1UM/KsPmTuMdqAjm1T2CFsCHsPnqU9
TpOMfngjCMjIIpM9gh0u5+kwWq4elhswks3felvBkBycRkP7bGMC2/YGmTTbZrqUG3iy3hCUwwaj
HDYsZcQWze7lt5FTZKeQSu4rBwrJaIKyjMi2IApAvq3BXLpmY4Ai2MiX8AcfiIq/ClQVf974mEPZ
8y1szEw7plar3jiajQFGs8RloXcQI12+7bSTULHt6lmTcDi9BCLnUEPycTZK5yzgdUoT3PO0MTxZ
oXV+a/f2S7YBPvVY3muKg4DWOua13jigEZZjdFMydpRswgldAIZGWVPtpqU0j7yCtTMJgmgPYrj+
BBRPJHiJfZl1D7Y2iJuJY4E/0uzZ/CGVFs1g3JUbvrSya0VahSQTE1cf2NWqXwhaQzytLVU8uhsG
dR5H2EF5XB3GDZK6bLjUUc3q1ZiciSIPfnAjpIw3E76qRD/e3vnxZdzgqw2v31BIbYJzViOUIryW
LQEWd2q3w1jHm0XMYjoDnhahbSbWR2NOLAqThXRn1+g3hITnvUntBWiqVgBwAxObkXC44YAHO1a1
WVkFWja/V2QbjnKDzNb4rOFTsfIMRhi0Ol/ir3NKY0Jp4t3sTd2Cfq5oU00N6GAbyhaeADw/xTz9
WhFl9vOOqaja8Lcce3Arz8I5DxscV2tWxEba6V/KP+zcDIquYNUT5htYV22I3QmFKgD0BHY3NrtT
RMDE2GH3qs5d0RgnQ+/MECX8fXKA91YKPl65AX0LyL4zTgpIShvul6vn08uwvyLxDudkAgpsbnhg
Wll6H4QU8GCc7ocETrnf63VM2Nb+AIKTDfDFMSkzYHGkElkSljiJL+WGJeZFzFv1D6uYpHKOdATA
eM2JkEEd6u8Ip3RPZZqOZ31DHicb/Jgz2niRhlVe6DHDvTQZ3rOdgUvmyLSxl0AoV39oyhjUNTy4
QtuJDbaMUG99UgjDVGPSWODNcecXG55ZQrC8uKIRT1oqxD4urKtY6W/esM7Cpm4TzrOW9rCRMM7f
OpbWXJMNB63BhSYEvOwbSNEAIFEzN3h0wS3N+ApQep7GARgDOxjZskDqFsDTGvlEPk/Nb7DesNQb
oFqPLefL2qDVwBNSHYuZ80QnO1CcDro1EAkJtnKagJWBvqbMweKeUDGtmxsau27YUy+2fo91+SsV
R4samP3iCEJP1kesHW0bGxs1EzYpWyecm/Zr4zfUmNum65IM+AHaEidVpaXaIyrzemduJW9TAzae
FBdqEmiVEbiPDtYvAKDU7JPOiMIRjsCpK0SPeDC9aVS77HW99FOwNhv2T+6KlV1BnDE4WVjUHC0w
RT5eYAJVp8GmHHhQlaDPtX/CLn63GBRK1HKE1m7m5S05xfF+GtL4TSd/uh+E9oHWDfotlu79AJUG
2E+1B7z7o5LOqaUbCzCg8M6T5R3Z7551KdSTs2ahkeTDQZuw+ikgorGmXxwsqVDJ46XZ6zFJvxiJ
JIwn7Tyb3m8zy+6lyPN91wJ4XOb4k0AzeVtjMm6zFGS6ZactCB2m1q5z12/EEKbGnvs0syHTiQT5
xGbu03IdRJiIbBqWzZ7f/tL87kT+njRjTPymFM8AfImuFeB81Dz9wrExg6MzkiPFPcVxFZp8T+0U
9k+DYKuxFeOkYREVj919zR602BG04NgBK6vmVX7KXKcN4zVvGZiHG1Kry9lh79SZxgM3WWhARsp9
EmbJzllvDTfP7oYihxUCKXhfi9E8LevE6pSJGx14pANnHjlQh3aTGDu07OS3N0bjizTgmhXWNB2c
1SS1OhUfmJrMQ6zHzsnuJ/MEIOU39SJF6CZe1wBlrd2nvIksv3KlTg4ljS9kl7VDr6Bzg5mN84D4
r3wkT2Pdxt7Q3EOkwPSpKnDbSFDwEHL9wArNPg+rim6QZuywbYcGUbyoL2B8FzCDnGfnqUd56TLt
RR8Tju71NIXLkvG2UyvYwp2eWuuLF6eYG1236X9Z7rKmO29pRdAxzQNW6FdOm5LCck1ZZ6+Cd0ls
Wb1m6zDcZ7CHdmi308+qMWvamDUrvqCcxzdllrvw9QgoT+PVgfcfWqV9JAevh0WhtyddLU3oAIi0
suRJNrX1kzAZP1he2adCN8vraKpxP/Qc6CIdLCf73ILWlcK29zrolLsZzPaxZcjaSAoua0c3/ui1
lVHPPUEFQSBcLrZDZoCUit3qob5lkBsJnYlzd54Opzarjp2XXQaazfx25eE9aWYSQr67kc3kp/Fi
nonXWeSu5j4wC1IN+VBcgbxaYQsJPh/mM0jm5mGhDQj6rg3Jq5w4yMbLN1ufU4RcslJyq8/L/aIu
qYph3NOx0WTwJOJ3tugsgOYahER168Z0zPbaclES5zfJPfL4snsz8vVmdKqdVXPmtvWuhwLa+Ss0
xqhUnx46kK/lo0ZcG0hq3fqOXhxLzQIos1aB6+hB63nfCT7sIMm4iLlHwrRksYy1yTskbrwf8umr
1T4UdScAXRJjvnF5lQUmLMFd5y2PyyIf3ajj7M9Pcu7p3WYles2G/CX34GCAvGLj5jBxxaBglqI5
pNWdtwB1rld56GMQeUtddn7WAxVUi14GgAF+doaYAngOdNmAr0AIAUZAZ1LsMH/vMDCc3Nj9rkfv
VdrnRQw3JWP3rjKpPtB0KqwAvyEtX0yczqPiZxwVyuSG4SGTOLwbC8iyeMvFrvGi1V+s9GDFpHM1
5wiqpglWzhJ3UaJ+JtN8mRM1BvlS2vvJSV6Vhe6jDx+ghp9Qen8Cwf4d5e0ebAiAkLwlttUdOgjC
+AaAWVLg9BDhQPShjpRXTbeb0BwZfIeRYhlyOQE9P2crFmEyULCFAk4z9vQH3dpjMc6l++Txu+Y0
MLKwNfMwHt8SXAe7xjBaCBoEmpP0NpZYa9FeAQyjkNdm8VLVuJSRWV5jR5yzORhnnqcLqKOHmW6X
iHw7HoD6bNDNcqet8fRGs9Vx1ahwbL40ZT6Pa4XXOzHSq8adTLL03IDiWOYBs337TKpc7A1F41CZ
UiSfFdltJasOTnslj0sSW+zWeZ38aDid7/pSE7+LNZMfBJh3xBh84nZnpv1t6UA7TIwqwbrDL+bm
Nucy5GxBc4csLAiTKH5wNVqn+zWiN4cxBHO/brnKybuFZuuse5rZcOHBp7mlXqcJlG188d2dC027
gYhkB47dj3f6mLsvCn4FH2bWb51ORgxFq7tvNbvDBjC0IDy6zQ8+9G8GrVG+440bhNkIiefXh1G1
2oXcPATn1StvAL7bL26Osszg0hxE7dRQeh+h5fCxYVwrN5CQ/PtM7FIB7y9Tn6NCsoU2NfErXOmJ
vVJYhqNH+bYlbusoPTdpS4NcXKVnimIPy5i9Lx1NM5mSYlfn4xlELU8mtgRhPsV7Nbm35DT0S29R
+wDpz8Cpb9mAdSaDm2AO7YIwgENSWx/t0JrXm96LeOHplnkas4Jmw3XKTkPr3vMKoLFojS5qIoNY
1O38ZkUG54p2+lUNGf1utP3tLBWdcXkw6HdgJyZIfoz83UwdmHmDX+RRtQWgOKFsbufG4j5JfxQj
W/C1xMdewlO6G3Vl/+gXVjcRj9PA0ax+T47rq0hTeOFmzPdVmE7o2XHYs0i2ivK10mloKzz792h4
T8TsHnkbBlWaom1pzsm10b87YesvxSYnDiW01aVYFmDMJS9dlrS7deJzNh6moEmtD0B74dhVxSd8
yobH2KIFeWYzQLgUVenpKr6J+hwqTvF4OAp/IseuV9G5yusi0MB/7Akpx/tYNuUb3lVKayzSgFIG
Mh/IFWguD9bMeRVGnPrU+J1xVPlt4V0TAQEYr9B8aqhLZX7goYol63FccNGsUt4UrrPnARZRwZMQ
kCgky43IwX+2Cdmsnm+62l72Yyq+lRheGYzusAFF9866PggoIwh+7yJrrYBCiiPxSRG4bgTjCUvI
ITH0NzixBCysirncFdG+7aaKo1D9WnsrdIMk0W9Mm90RAy+QiNVtwCOXy7k32w1TTUqlkYDgHSmH
n5RigD3nNqUDpvcKiFSVlv3YxM4bCdbn4LC6p2VgZUGWEQn8rIjeHQASjBWnIarRBMm7H9o6mm/r
0mNRsylrgsY+kYiBxZ3FQ80GJl7pCSm9Uwda5EUM3GNR2ZPIcO05x97tMGAuo4FLKVvos/BK+VZq
xWSFg5f+SDKFKLDylN4hFpGYcPRlubVbc2HarqoXu7U+hrkvTxRelee2FtTJNfhTxoXRuNKwsrmx
oP4EJvBVSy3AQIMiu6Jq50HoEUvWvCZq7Vbpc0VyJ+SEp91668Jb11EOvtXI6mGACEgfrq59TlGu
HgblEfawlPytlZz58nWBvp5BOm77uDrqcSF3Qsq12rXcpIiewJjTcdaPSl/JVbTzeMcNJSiAsyPG
Ojq/oFZbZfTEFkKDVo58vLebqn0E05R9DL0NvXLt5FEmIuMq6+no9aDfuxwFiB9zpu+aSu7NkjJM
O6dTOIZtRLC5J6xZp0XoGA4pEvpBkwcPi8th6rDcebNRXzbsiN+bvf3FssO5GEOP9p/VaQZAGUKe
Ra3kUa49N+JomsV+aFde43NllXS2uZRT7DS3mfkdizmcPJJB7TC5lzyfXeAbID+YashcAi1xBl/J
3LgDktBSLexqhJiifgTkJe13eyn1my5Wyl9GwkZOm7fnHBRq0JVGfxIVi9gyzaMQ5Fv2gnPns0W7
e8BF+ik11L/acrRD6yXdSUawngsPaXpKeFzlLaI5v0JrLz1QP2TY7XgIWA/flEwo9HYh0UXrqcbL
M6rVx/TlYwwP83LkwybP4JAgCEHbgONq/JSD454Z8r1Ac+R6TLXWPcqmaQ5YneCf4ah9r9qBTgBK
QqH7ADyOTaZKtDTtnvC78qjYKJOzpvfpsdMsCAJ63UA37rSvBjdWqGoxHOwuaZK9olX3Jc9K+8no
WZdnmsfjysHtVVWx+bjqKEkj8ow/zV1Mhx76Aq97es1KwL6tM4/3szFh9RONg2FSFG/eKFMqXSPn
VtfnhCKM3nyMhpiHQLHVa2QCVta6VW5UdG+wToJBS+KYRo5yK+cgzsxIhwdG85ivtv4OuVV5YEcz
38yt3mN2t6YPMMEcv+qtAITgs3GHXYZWECuGtptjqsPcaVEb4mB+u4/1uX60kGzQBLaCkam26BqB
Bh3/AGqE6mnxTHhK2KITmf/TUQImm74SMFCg30xKTP79xcD/c0BR6/8Y07imv74T9Qvk06/071GN
7ev+0v1R8PGJgUiUCP9o+TZxiL/sMN4/LAdDi4fg8ddC4F90f+cfQCAxyWKoABEBaONfdX+MM5RW
2cYfD43l/Du6/2a5+ZvqjxcdIwyOczIk9l8Lhn91iQ/6RIIEXxfxiLKjmQTTygqKBKULJ0CkYELJ
wrxNJBKMsjbhcSaQaFZLHuj6YD87tPYFPAAGeB1osPk6+kLFX1TS/nBLFC7BxpnbXd55NKEEOfva
TOXXcU0APubdW25PWBILV5zyBhuNy5uPPgS2ivuG4hexa9OoZeVQ1niZiybA2NUHM3hIP9WG9UUr
a4aqXDigkKgztNGRd1XsViGmFOuOcMTWg1D2QaYn95qGodfVyWnmxgS2d6tiVFWVhDBpkgNAfefR
agcr+Pev+ecaREj5P7bQ03cNXz6NE/VnU/O//+m/FzI//Kq3ZFr/n/9Vf/s3U979H/GqLdD2t3/Y
/wm3PQy/uuWRepHir08BK2n7m//dP/yPiNzz0hCR+66HSm3/NoCD/+n65yr/r+NN12H+VX7xPIq5
S/58qr98Z3zRXzeN/Q+mRVLj+uYF40YwuWz/umm29nKWVEToMEiS7Nb5k396yPR/GFzIOM/4TdNv
vlFJ/7ks416z2L5xGxJ94nZ0/52bxpR/D5bjIuNOYVG2+dsc8hz6f0okLw1QNHOIrZ3oySaYw7zs
YezS3FcX3XdLryAhVJZNSUaVIRsxFhtUHu0zPSP2Y/ACHMFf7XtgajuSAOJggx5+ZWb4kv2qDqsx
cXZnzbTzYvWZlvYnjMbXurPe1xkRumXQd2X62xT2s74w0tD0hwUz2RTAzmx8VV1VIr2zs8SPjub+
tKx0YOxp2tO8tlDpksQJ6JqxfQoi6TryyPC2SfTVzt70roxuoUMtSZ/mKV38JmYXvcZbpYPBFGLb
C60qMVPliBefKwrYytxQkIICv4YuLLAgqUvrjrHIO0aAya5ex3QSJ30WAGM5QJt/cavoI+Zsec5F
/pBEdAAylmouXZdje8jkkp8HjYVdjlfeLwfjAzvhg0iy+YCL49tJ5uJMJ2m2KxndZiO6uMlM71Zs
umFVl18yncxDqvA+oW+2Ia/caDf1DBs60Cpax1BBAAL0uNtiquxKqfMtAelUtsDCnKoAa746zzOr
GqBVH03fIe05nfiqyTyQAOkcebR4TF6SbMWCq9eCEjDnpdoCAhz4l5tiURprUj0DeixyfOvkIhYq
coGCXae0Nxh6u/Z2qgGEKzfDh7dARMSu/8jSAqLiCn25qZi8RSpuCtlnGzcGVS7lZNMyefuy6V7N
RRDGwYfG/20LVa+lVnahzTfm9KYP8tUe6md9jFzK7yjTKZLxFbuCCnPy6OBWqfVj0LoVEUAAdk3w
bVIevEWycOrTlmNKicbOiqgCTozxTU2cGS3RPvVGiyDdjzfKQs6sK9CPoFq4epslbCozlNsnyNzi
M2oi3BXGVbbK2mU4THyqwG4hMhZBH4kvfYltxtuMn15Th42lvw82HV45SxKjTEr0HvNCc/q6i2Ne
BJWH/3rkeFVU650WVy9YmMN8MwKKWSOiD7cXoTxUkT2Hi3RbSpbICdTN3PkdvJN9CdD3eWr0o2sm
zq6LrJ/xJJFAqunN7i2LKCsSYtJvHelM8XuvG94xTj43yRw9Sa0dj2mcmTRWJAeXIFiwQBoQvXvk
JY9BLGpsjhgOXUF8l0aY1lg/yUyh2DQzbMoKnQ2d7x3ricWW0jVwgDjRMRvYQXaKhdI4zMdRmSc9
c92jt5iHhv5plrmifNNV96Vs2pvhtw1Bvf0S4sScoBe1C/Xu7oc+xN/u2L6wphWwjmOqRwqyJj2f
aVd6q3fAcW9ztuBzFmNx23hz4oOGZIPZO5d8QCXC77leZ3IC574SWIIAdweZrL0dyGMqjIwU2wrL
XcDGBecKoWP0zt9QeYowteg9dOBFmDJ7T9OJlupmDSBVmRjmuyKgaDHfjQYGOZ6N4gAQB76mdFff
K9sEt6oBJ9XV1K3skJ+IJ8AvpxnLRdo+ypQeBZbeJUWdUHIminQfF6eXzxC93YC8SQEOtmAfuPL0
DwxjubC+PCEUddxqNgwmoDw7AbBpP3BywfBwERWr0wxkn199WtM6P7ISP0Vmg6ZbOF0AVybeeavu
7CZ2+F68fHXRlB80tdqE+KPoJ5UFpO4b/pc6L55HhwMGWi6/OFK7lAlkgJoGYg6yas4tWsc2CQeQ
b1HUvhUwgEB6Jscq9+gQa/WvFbX7UDh26xN6icIIK1bRKRgJ2rBcMkeTwYTvgduHz2Pg2ztGqfMr
7wYW+/An8R6NN7OYf9Z4AncZ9ix4mfXJjMlwONHk/l9M6/9fTi6SUfu/nlxuakoex79HQrev+Gts
gXlDiN+B0g+nTBfe/7L4iD8lAZbumTqpaIZ+vuSfTAD3H8Q9gdQapnQoQN6M3P+cWuQ/2DexggXh
wgp+S5j+OxYf+QeU8q+RUEmacmPDWLoh4PZsTJ5/HfZbp7WGNLHSgMbFqwYseNxbyKgPWd7CwJxG
g6Y2Bo97TVhgQegk3LOOGX0HSf0ut/QyO+LI0/uQHgIXMKGbKMGC1zHfVFx7cIHHnyZBnZ1SGbTp
PmHH5wAHjPtZvuqUf/p111yoU6FyAHTAgcEoe1wJRwWEwm6krXlwVuP+TF6MBWep/RbNNN8Y9vKE
deMn2/bRDFETGnwynmIfbfTDaPAWbFfrnPCo3iWWGF5W6m5uLRn1gRObk34vqSyuAiMeYf5keiR4
+oDXUt/1mOrJ86YwJeGkm/JIbyQqR1eUz4CiKVH3wJdoZoa+nsSTWQZeGy1OaIyefuTxOhOQXLa6
hViyFErXhX2nXS83OB9e1VJq4HvFEj2iMcXrfpwlHM1EcywAOXN6MliORzso+v1eUot5x+7mRZSJ
eHPjwboCr2ePP3kGfxgv8S42K6/gu20rfzAH0Hw5wbNp/CzyBUhgV+us8NrKuSvGsqB9bI4g1+Zz
dAfquvmi+3lio7+9JxrbOrL7iu6wxibjuYs9+SJLzp/499tS28NvmJ89zZAPvVWguCspjW+dt1Jg
L/xydpbW9mfY5SbTVS6yfaF7qNTDQKeJLJ3iimAmqZiNLY2lA5ySwrOyfes2I17HLgfFw+sl7brq
g00nL8c4p7JcdtucB0jsMiqaypMM2LfKG3s4TV40XnBsyY4EnPUSbR8eHivsl56zKGY1anOEsB8X
7x4SZozUWo1ekCuZfQgy+P4WUcT8IGCuzsBqHOCVBBe99DiTcPIzTp7+soJQkdpM+19V2rsYj9Jx
dCEgCx1lse1zUk49FXmqm3vaCGuS/uVwmWv3LbaxERfY8EEXA3yT1RRqOD5D2VlB3C43NssrRjPa
z2onC6ZmkgcgxhEHYKBCigKpCkdqhwpqLdjR3F7QkKzZrLpoDJ3BzXJ5BWZHQqzInYyMVmpgi6UF
BuZAFECmoy0W4F5aczVQPLYcGsuUQWuN4WpTBiINYYdjRG4XWrIVEHNMT4zyIOiis5c/TEUlqbxl
xaUrVGxzk+GrSKmz29J2aZuDdoaKmIOV8Z4kkL8DBrN2p4ZCoPrN6giE/5XEl28p4DZCa5wn054H
WhZ1HEIxX1jOZk4DVK4T2O4pUl8cfauUvTEG+5wp6+rEyZt05iGMeuEjvfqCxLYrjReiNO1zm3pO
yDT+WGjub6uOrQuvRdZvVva9rKVvpl7q61vRPFvGt8aDsVfwaBFZ/gsE8PtSpAjhbcMfA+Niz2D4
RRt/ZaXHCESh8o51rbwYED9P5WD/Wsi6jgm/kN6NxyCZtPWumxvrJFmipUSB+IiG/kuyPw3nbrJ/
t3L4KD1xO1P++xpTlMfqWdZPxLlLeEGNw+cgQ9tz//2W5NW29Y2BNWAYZ0EBoV5PgZ1nlc8YOoZN
T6x8itJbUJS4BribI4oSs5mKF4zDxcuyNiLf0aHRYGjEtndXAehSRn7FiBpd7WXC5d+X8KksHBMm
SFEM4A/rqK0PJEZcH2PCr2Fq6nPBguCoGal9KHRbIwMNqYuiCme5NVIM3iZZ/UuLv7BoisQXTuPi
eKmH+iad8FkQi0nZEjf21qCkFfmTcgjOA7uYC5MnEXRDvNPtzmwtY4/zPnvgyhHNblXiHYKge6q5
2vfz1FoPlFUgeJeqwdhcdM1rQx0zT86EZ2+IyYvoawnJYucKTmlwVBNaPBxijvupY1U2rRS0Ntws
Id4l48R6E6l7nbGWJ8s28xc1JlLV25/EjqKQbipr60CURweEMr3MePxXsphs+XG/JPteAqn2C+Qj
pi2vPOgjmOhinCPehCRrxtwRt03rNVfWDjSMcSB5jEfNurKIivY4YjlFj1N8xY/VBTG90Q3quGY+
pmTDamxXKdUTanSg3i6rc9fOgxfqsqR4VeYRLslmN3Bf3vR592NaTmPBJ5d2dzRBkCcUOtywFr2v
h7bed/QMsHofAYprorhzJ4R2rYu6zjfrOQ8KsptYJK0ycAdbBCLObBVW5DsUjZ5dq7S3Koq1c6L3
9X0RA72m4zW6X3secKlZ7W2uJjFwTDPt+pq2kmu1rO7KkbhDZxFqhrIZYnwIzHEK9AI6WavRdyZF
vF+S0dwTRJ/xj7VZWA0ED/Ssb33NoOigJ7YQ2byIHPlEbOErdRfTxzSnHXvY6gc5E9cwVjniflgy
MJ1E/u89k0tvSZpb23XuTd1rzmYB/3OYNespK9rffW6wxzTgo2tjzWNgwO5utKU/ZLeOi9je1qTi
JVfeY6vxTe/YWDxVI4uvlc39NaYQKIQni+HLzsorgWr9nmN2duaEPJyKgh+8KOP2LqtK6LCFzmfv
S+PLcJFF6yoaQ70myOpl1k1K+a5XLfW7MNrkyCGS63EQr522UldbN7zQ0mwRqC2SWyIBmJtjxh9w
vT20iGFwk7P4dSGpMHCK8sU0KX+up+g2bXL20AhAu7Ycpp2y7cdxhqZHb1pyFI6eHmxFvZhnyvIk
MqBxNItlLEy07tyqSfdbq+9vKplczXJy/USnM4FT62cLT+HZoZLuIc+n5mKTA+fmr9YTfkqGKCOb
bkw54C6pW3WmrrE78ltCW60Wmid4YrnXyGoIuejzuWZ3eMXBrvFWs72TzfbmRFF98d1PwmLFvujE
taeXpnZes7gKi86czqMBqqKXXnXvjNG8Jy/Boj+pnJdp8qY7rHPuHcrVi+FylnFM/DMWqorGi/5R
WyKWylTpHIG61hdAstmTi3/nsjac01N6+EiN4erod6TG0vcWSi6KCreHPKRL2lxY5VRPSmnaHkGJ
OqwSh8SlMdKyDlSXT2z0KtRk266Lz1zqIB3qzvtcO6/+YUx6euOK1Z1OCulkr5nF+jlBioCUsPQ8
+/tYPtrzyt2n5vq1LKV1vwxwFOxE9iQDnRckIHk0eb9fAC2hscyJ/kAGDDmj6RMGTgwe7xPxt9+j
aZf7IVvgHrGBw/niaTQuDGV7XEmE/QbePj6OhAUveYtWHWnesk/445+lM7RnfKbJbyKQv7JyiGhw
pPOpAwQRsghSVz2e7EdlSkVUnmbupWdBESBGwU1ozSj2i1oTx8UayY8UitbgjptBC+xCOs9Zsf3C
s4mnoE45Om/dSgZj73lhhdeOOmXZAb+LtCw7RdLF3aOkeXb65HZOh+5oEc3n58QqGG/KGjZjbt6u
EC6/c7uRfCKU8kqt/W9uEpgXFhGvMG3xyjNqetbZ7uY3WgK2gr38l5I8nOvCtF9VSw6c66+ha1l9
Zc4Yn+Z4jq4ZZEpSMHYdtBpKHOPj8NKg8YU4Ot8dFM69MLwBQ+GIeuK+xLzMwUufgC2dpQ2kz4X4
fUhE3xyaiQrlNb+WA7bleNH752qIn6BK+zYYRF54nEaEhZcR6mJUXEdnfIhx1U7y57z2PoZ23Kb2
PjKi7zVK7MNc9feVqw9sCdfP2tVu04IuKUrS+rDJND20GDQJtDLztFRQYuVg6BbOvrdI6JTdIWnW
9FShtXWZ2RxcZ4j3Li8TwgfVz6bvodq0NKxo9QvHEbjjuDleNXxfOwckeaAv4qwtRhUU02rcRWMc
gZ3RSdE6S/ZGtzcqXur1Id41j1Yf2sLJWmIbM+cv09EA/m8F2C6DLeJawUdZje/Z00h1GF6AnxHT
62Crgwuc15ynfavLJdQZOvCaYLImiHXO++i3kTXnNsFdHXG48LWFuATZ3ui0TIaLKTPugjIf4Yzn
VMSTSPLOAwHMMM+o06wT9rrrWjU+pVjRvnCm9CgNjWoprnKT9dFxZN1/jWsixpbE1ZXr3ZeRLBb9
5fNOgtLYd1ttu1gxN7eDOfqtw0lmLt24Z3zA3rWo6ZMwXHZTapp5xwP5rVJt91RlkpSGEgxcC2YL
Z7GOJETngL/Ee71QbTAyNl8bfuaY9hTdozFx5g0z1jnz/bC1IUHfei4SAaJy9Y7d1v9u0p2AZYiu
hATxmMKGltAEXTs8yDX7itS+4TxHfEfkB+CKxli8ZWIyKs99SMEYj9F62PrccVw2XvWltTaVtw4V
HQ5tS1cDHuud6y7vLmXoR3bOZ2QgIgLmnjc/2IMbuXT9ESAPIJGScnIs4fUhsmx/JVWwl5qxhp2l
t8eZowBoC687YgV6QSUc/LKlX8XrVeh6SfJSaHnx4cU39LcaG+dncvkvYYKvctRrZTPDR1lC8syL
HnnVjyGMnSur8ePcNyPvm+joxfxKqDQFs6PtW6JC0qhe5AZpV+hrjCrtsUYm3evTwJTtwT3h7wk4
qIWZL2GXm69FRoeqyiYIr+00XLRBEZBQkq6knO2JYtBwKKbJSZzM9DeI3En2+K8rmjnxppRe8VzF
Gs5GuGpRGR27sQfLAYg36CvQavTWUcGc9YFGmTtsoC4P2kUUoaYNyWHNBrByFh+eJ/9JEHk3SSiA
TMJcPeqpPK6EOraaN7ydRnWPP7M75utWhF2q+rhkfcSoba8ncnkP5dpwYzpMzOseA8tyyuZ8Q5ZQ
I5xq2c85Me/xAgC7a/dmFQzJaDAyYoyc2PzTAKB+dI2h+WZpfrR8i0Fh5JB/eEhcc/fWSb8njrIo
FnLih26cvAxrKk55Ru0fuT3Ovl1+5FlTY+8mq1VMiDwj7tDK/lmr8kNzxMiXcFAW5fCSEyzxp6i4
TehIjiGQ/0/2zmO5kSxd0u8y+2gLLbYhARAgQAWKTRhFMrTW8fTzRXb33KzsvlXWi7sYmzGrssrK
TJIQgTjn+O/+uak/K7P5QRSxRcE1Y2/sLXwKSzg7U2uCAWBXwgG8XfdKzYdxUhLmwMLWmlys/aHi
bhaMObTjoWxfiMLUroCLc2N+0EM8aBHHYUni87ICTi10mpCMatkTEulsY+GYajXTg55TsqqA2Yvw
HOoDbX0YDx/E1lJsydzKmxvIKlN60kYqneNmcbOyTFgYY9kT0hIBX/JWXYOtbqk7Q+r7Hdlz1cl0
5h4hOzaZXP4OkDsWC2Mh4y7q40uk68fKah2xlT122SIisUUOHEcGZlLTQL/hjQrHcnTSomNscTWt
LHPHsZsuMkIWtzoAgepm/wk13WlijHtis6x77LqC3chFdQORGaNLLLCb6dqtk0Pg3LwognY3QhhL
qhmLaWN6C6ghdxYaOAHduainc5QPnPpYNk3ayzFL0/8ZGtOBYXlEDHT+qd3dUEXApT/oHvAu9ieW
8pgo8ilGwLF1LR54C+gKX5dmcfpYMr0YzAVe78QiKDIv91ik6CNhDV6sXdyZ9Uctp60tN0t5GhB/
dtCzv/sq7520oRytWTHwUGuGTMGg3ak5YDGVs77LbEUMykvKAibOFimvFZwl4SBh5T2QTcCz2wmf
kihxV1Kr1TYqpg9ljf03oZUqqCTc14m2UsENicFLFWZgQ9LP53AVLdeauBw4ZWQn9u3bEVR54Gfe
mebgL1nYn/D4CYgf0eiFAkbmYk5rByDfo1GHpylnwa60T+wFgZYK9wVH8F3TJ/eMyBAfxfy+hclw
I+cLdUTRnVmVInMejLd9iyMiuuKc/BKLPvNheituy5zOIRA92Wrdlp6i0qYANGDzcy7U7D3ryaL6
mMoeYKV27qoXl8ZcPnLsglqMLYo0sujEMUVYaQ3iSpJYQ7UODpoCxmu9rYr5GEnGjkKbQ6NO72ax
tTQt0xgs0Tx68ZyKaBhD4WbqWvpFyV1A5rTLYEN6VSShDFRZuHSxCZpaFtg3p5E7TxVGNeIOEN5S
zeqdtWwQloble2wUmjBo9cTOO70vebgZ/OE5tQxCTNLm7tCwH5LncA2KasEKYipMDZmP+cMYvVNc
50/xzIREbQ5ty1ArZQ46quQiZ6pYgG1j1ivE6A5c2VbjLrySOHiDc3JBgFbd1sgTyM6DX0iCu8Bj
wWhaOELa3wn9eEVtAO8HWsyewWTC9Yv4sIIrsQHtsfyslPhlS3nuR0zVxvNSVd8QwyAHGrTphXFx
sXTuCJFs5BcINYKvSHlDWgwRZZXhSSciIaOlC6oaPp/ekVvh3sDJgcNk3EIjFdobMaFsJyewR7fs
j1nur1FLpWMqv9Pn0pG3oXc6VGXkwASqOiKLqwjI5KzOtA/lxeqMi3kGO/iGteUD+CHPYzDuM4sw
92jUuO/mtXZxB/c00bNhZECVwX0CY1LKvb8QEccfo+2JEc3OKrX38BChjYlN5FWbTx942gMsstSx
SrnylkUfKDdJR7RM/HKzhABMHBcLYyhUNAw2T8IkvmVqikN0BtWVK/WVwxhAHCB4RLXSW6qSHqpV
faMh59MoZzeSqJLXFfxx0kLvdYbOAiBEbrEsGl/AZkFx9zURCTqv26k460ufu3O0lZmVbF4TqbwT
+ELkW9pOa9DhBE4OkAmRQvUFDY4f55QldUGTSp8jzlOJ4CbdYFSHivTaCRFXvEkljhBy3TTClxpW
VPQlGlQCE/HRIFBAJVIK9aREJYllIAyyytKucN7myCPXzTelcUwbqcVDNcMJX4Rs3CNR2A1IppwS
ud0xVVSjXrJXE3wJRDmFpAo4w46GZDKeVoOSK3wb6bgXGtRGchGiLl3COdu3tAxF5jI58qpcE0Ou
HFWJKcso7VaId8OMoa7jI7dKzUw389Q4FQv7OSOEsqMqkd8rUzK8I59ho4gXPxZNi2Yli4l/WmmO
hsvDMebsHi2C4Br3GxWyPXUZ13hoKZurPzg0T0EiHsd5DMg+XbAJPs3ZQmaL5lYWkvAws2PucvTO
5BOY2SHWxpeBDJ/UvCey9Qyk5Y3sl34t+rYCjbQaBwkYTlSp4b5v4hSLKvPleBmyIIM/YTeaqrjU
AO1ocg3mXr9qsvrR99I1o2BzxyDJ5dUyiUSgFFY/TDZONcjJSMkzV26Xtx4iEu3u8gsnRHzGM2Wd
QgMQDPEqc3u61x2ufXfSlUOn1581Sx4uiWw+mIyvggxE1F5tJtnm7KDtdGkiiD3WUHvZ3jVFe7cM
AkJ8/mhOyp1ZCy+agoebFrTKk8WeiUSNVIpr+CsW++YUjgLvw/Bm0gFJfeY2bDUp3TLiMIMJSFCw
FRbg+KvJAFZQ2xt09Js5t25UxTqCipOcxKBddsXXT3uZZVcGa2BhEACyC6H5YawTeLywjUkMamfV
2Hqyw+xuHnqGMKpkS0P0WIXqpRjUy5xGF7Z0s0dzGYbMad2VhXbu2RXZJZBTuxNrlUVGX+xk6oud
yVbCFlLKGaiB4+wzSXfjgAu4wL+tTDHdLknnamFCNhaPDysL4+i4M0i66KAuRLOz7mNkCAfGUHWu
xIaZJ2PR/4/u/l+Ukvz5hLh8/6z+4GvbvuDvA2Ljb1wX8IINwLcgGyQFi9rffW38iWiJzB5A7vyc
A/8XtVtVaFLBQUoCE88bvAdQa/+cEPNHdBsplmio3GNRff6TCTG8tT+6QRk1g64HwCYrsiWqsvyb
r82IOdGH4zKyPb1Dz43c4eaOaiNn9WMndccdqRh3oKI2eiA2fJg8CreDJDDO6+Kv3HuJiN9cI5CE
ReUESkCRBP6nFxxahwEOjZv608uyY0bo9Ycp2hE9E+kvMO3u9tp5nV3syNR7pr+2FJuhhwHT1ndy
cRVBJxArxHFhV2xU7OI0avd1YtOE5+BW80fXlLzZDwE5vmnu4NwNPIq7wUGqd/Mg3uteHCRuRhdF
fLeVJCwUSySkSuzrYMdH8Va+y/ciT4cDnS8f6qMeyEHtaq83gpvzTQSXGMiuPeSe/JH4oTfsriCI
H6AL2dtP4CRpnInaKMfQ58CTGLZ4P77Kp8EZ7LvQ6TzpDLNFs6+Hu+vVsk832/8sTnvM9533pjqE
Wuz22B7R2g70avDYC7uwX/zHx8j+gKJwBNfgFfcgMuzs2tQpIRwHBf1GDJCLeTsSnDWWPVxjv0QY
4Hsb9ltiP/Ja2em+d3t+b3aNT8uG1epwI/xoXxU3u+9d+FdHnDa3i5U6yRPB6HuyREmQYmgcgKsa
JfeRu+ZzDcR9vetv1JT9JRETn4C7xtcdtbvkQkNG0O0GWzr3K/MvQkmFJ5+ZzQzdgX908zwZl/Zl
9XPXdJNjtOc6uM4e8RVXf8sPgImUmi20y7CejcB0adw8v5B2FTonu6MqeWKwYg8/6rMEhfSH5jd3
QwC82u0/2V21mX1D4gues7Z/mykHFwDauAvvNZuU9cd4ot4tCzbKZoAT4bnkjABK4IkUMXwh4wTo
hA6YN9TE3M3iPT6ceH+hJvO1nffx98DGeLAJFaY+gbEbcU8Y8di+Lm8TcykUfsa37LCbXawSkYxY
tFxpChrRNY6d6I0jhSY0ulDiQe2Ki4r3XJ/io3xSHtrjFAxPunERPqyPahVd0UzAUNhscviFeMhu
Y1c4k5ZxUuE0TZ7otBmDJlvUfOprSOvz61Zmr2iTnZuOxp6tGUBcKQasCRsT2eSkdPtBtxPdHr6x
R7NDw4pGd179OLzHSHzH/ozwRj33tBzgtVbxTnHDQ3xJ9+kR88bwHd7xLd0PAjX25XI88PgbR3xo
XIFbQDXbTF7jFzaR9SMDaYXRDn6mb/1NPxU3cYDoZ+JydARPOWS+wAW2eVzR4T/BDnMNSIGLNAOr
zwnJvYNXsfvR1ieXVvP5hauu0ezkWbpknaO9ugJL54P4mfo2XkCbuO5OhUziYCLDnfXJEwOi68f+
4F+WHWwnJs43cN94dXDhIfreKufwSfAzd/sEi8rT8hxnLjyp7oPHxea1dOoXjfuG4YwvTP4u0c38
pZNq/CF8DKTROZSz6Cp+M++0oIyeG3aRyyNnMmm3nEpfdfzFW0iW2f1+dc9wHG4+BJsxDCGNm/Qr
u9UPMFj0d7wndvYjBAGGvuWYr/kHp/92J79eopP1DoOW3G16ke+VS2Lh5MSZ97ou+96R7pST/Goe
KYcHimjDofsU99J6Ms/e6hiB+UJZ5YkEtwM15EO+7JX7wHCk2/hbuTUvo8OA7kE53FKoswOy3tgi
ZuBszzhRvaotT6i9rQG87jKX27L3/h7v0tax9qL9EO+qyyH1FOfZq+3Yvl1cT8OB630yYXQjp/uS
j/zKFl31pXx/VbiZI74jE/i9N7iTH7+jpdts5WzJmb3Zy3eas3rT8Vam7uaW/fC1i131vB54CjYq
UbGvjmQGPfNMXzx/hRCAXdujQ/YUax5/B1OQbue32mFyeUD883xkpG/nFYYd21KIwTjZSX/N9ipM
4W/ID/wy/341gp+P4ra/copDnQkwuV4N4Jx2RfqSwfmxOUJ1xPhrszMdv1P50LlwZ1A4SUL6uPkG
/kPvwp5fHi3kK24zLFX9ATgI0kjhYpCRgoFGb5evQcQNcs0XchfuxMzlKZ7Uz4gjXq35ihddtOAV
2jrPAXrGz5qmOOCqdI0AAoL7rrw/0W99eHB23wKxOVe+0W9M/wmWD2dJJzRt7Z2w3b5l3TRO0m3G
TOfCQMAdfHq4XCXY/u094c4A3P3GGsvDNwJOfNFj+Z4VTmcF3ZEHZb4wqbidjgz1deKdFC9ZzdsC
U+eLs7cBYj4itHgOvTvLZWwEhSxYkvMY7ejt43e29iQXLDPds53p18JOGXcEsHsRPvRBt4T/GQPi
/02hCB0/4J9YC9/z/o/Gwu3v/33fKKl/0xhZKWSFyF5KVEr8c9/In9DzohKGIUkkYz1mR/kPZ6Gi
0zWBcdAyZHZzOOr+a9+oaH8zRV3WKC7SCBqpyn/kLPy5A/01RcRGcSud01WD0Y8mUmL0R2OhOEWF
EGV4sjWY+wmOD3lS3UFjMqkPdyVMsWR57xXlIuXva3wxh6ehCnoOQ/oS38G7CujcJgh/RFDzuu6B
7CdO5R1wLvaqOwVET1JIXtRUTptiMF53pnS3yqS/tZe1Pum4SrYfPdWP8hzgj3HGG6H+BHFjCZ60
7KInfb4T88Bo8bvCpjacmKLPPkIxrG3igNzpQ7dCF2/ygDWVWl4nj9tDxW8ZuegCvDWLggEJE1Fk
lqT9kRepy0iakrVLHTHCUn+o1QXMjZ0wSBqxy2X19zpxl7Belk0RKZoPSCHnnkJNxsm2mmFtjnat
ppwIwfuJgA5UvJjZh6EhdlaRY7B0Q6iy9UR3pRCUoOW1WCjE7FOu62OlPeBiDOLxnXnOVQMwMYeT
ry3MzpWp2hXh1RpLX6ojv6jiG6jAeKDgr87SngQULyLTIGmkaXQbE7ErNuodeQRXmr/niWYbNGjj
bkngke7HeMaA8DpENzEqs2YAN8qYBLa3ACUdBU9ziDQyhZ/cZ4qFA6i8y8Uf0vppgkG33iUdgw6z
KKnA+Lh8bEx4hj0X4N+PA/MDysS1NvLaLAvEjk288UKGHNpp4zAM3MqU7UHrOZx3MJKCsIo9NIgO
fJVV5g6kmQCR8DxvS63aoJ3PfobPa4gVov8N4vzgtfXoGSARFA4rHV5xJDExpyseV9EkAD4kLBA3
7yXVvKiL9tbaLd7gMjskcUe9CYlaBm/jktzUokwI40HZRjxfnPfJgG7TisnFnTKbqt22byL+QZli
LCCsiHCtI3BznSIlmImf6VrulUaEboZtk2+lRB2omkCgvnqmX5Hs5lGn0RinKkFdlS0JPUTmue41
RzG8KMGkIeeHSL+O4yuYLQC9pxwg9RDzGPgkbD8x0t4kWgKrDZpVvmbbYkfAXFT2afIJvtar28Ud
QSs0fNpMJhdRs7oj69KKO3cJYdWAbumwrFMMsyvjbVi2EQroFZFmF6XdLZXPIkuQIuBGzeVCTh5E
KhJVM1M0Pc0umoaTGxcdU5KA/iQ91Nl8LsK/5+iIxBE/+ze46y3v+K83GCzVYBBBX4vGFmP8pcwG
BUe24p4gk5x/JxxOuuIpYyc+hWi1k7vKl0ghLoULZG3No9qk+8WgvnqMvXqdfSGcgioPfdR3f1Qk
f8SnHyG6hLEPWZEvoz5C+ijn+xUaven2P5Dqsc8xfmgcycI0tjAWrPwpZXOZWbY83lTx/dr4lSE4
2MmchXSHiu/RUN4Y6coK2Afxam16E59mfYyd0eQzjoC0HnX1K0ZATkvhRu9uGgwpebdP43fFwtIa
4zwDF/UISADIIc4C8oywvbr4voAKp83BL8vLv3lRpd+Ij3+/a//yov5WEjcY6Nag/XBJ5U9in13U
KnW39MY64+Es35aa2IT4gh68moG0tFi+ir94X9En/vV9VUmq/dQ8oGL+JjiUIzjnaTPaZpLhKRR6
YocFNxR1lzwmjvXB6KcgrxUbntZ6nH40+V7V96Xw0hh7it6z6sytQpSvYnLkUy8swMlvIjOgcTXT
E+TZXS2igw/nP3/lfov/bS8cAE8CJMb2yFFk/ng1Slwx8ENyBkUI+ejcg8j8yjgu2foXr8/2jX4x
7P/jBylY6GUIJJL1+zsUDfkgTgUlprIjc4bO7SJyzDlIzF3U/NXPMv7ladHWZiFZW7Koqxr+gT8+
rY3JK0BcGexGOJqlfm+E0j7pph35292ojy4gQJJCMV4L5WWqAUdqSiBp+6zyNKaj2XTKDdzNJRJN
tqRPzCcYlOSQ/Tgd5KSaIsGNWOfjjWErFrscBFAa4YBVrjEfXhy/XwLDM+7/joXFJRnRZLa7+YAh
Kbqduk8JzlCvLZdVcjtzOs0wPOezKt415sBkmMbN5a6FGGZImgv2ZNFwFijYkPlgCgZlpIwvR6Rr
ka4UEplvY6HsK3E+zjlOJCbN0zSDEs13cnTNOV8OcbOv22ibzu4iANDrdyFcoqw7tKTBmGRxVYC0
nvF53hJIkqstpYzSLhGjY0E0m9bpw0cx3ycmLSr9zgBWrODKM2qszZ0tGR32b+4Yr2PU+lP9LGjX
bRlG9g40zqn4ihUGs+STdhAXGKA91AbEYYCXi3iaZg7Ly5ckMvdvXH3byAuPS4qdKP9azOIgFh6h
/sMyMKWxvk3py+AlUKC44kyeyneaIYmGnQ3pPi3OULvhKmT9/cjKocO4bIRn2toZVP9cAYrquR8s
tzE1LNfM/oTa6eTjJLlKmuHsQbOrBMJzA7jEJViVxdXjmoEXRAI2bb0JX2J2O2w04gbtxnGvcuxS
RZ46MaeVtpJV2fdr8WjmfRAzP7EBVbgqftOc0t6ZnErXE6XERsGTV7J6gybCmyWTTrtew+c+l25W
DlCS4uDrj6k0gmmchlJgLJ9pTFk8Gx6Fz8lGH4xY+4bW0aJjHlkuxceeyt6MH1fG4FVblYbCEOD1
NaMPa9IPcheUCtBNzS4RXBiMAEzwxqHZGfoF9hO3cmO3LakKgXIGy0y0uHNjoBQF2oNz3bH0Wy35
oqvqbs68kDSBlPYBl54vZn4hv5gSznmNLxuinTKrAWBBZyQDYbJ5XOKDllp7IhUk4HQbtCEefyxo
uJfL7n6VtYdceRq18aSoA9qjfpBgoUZPZgwGxVSwqShOF3uEMV0A5HYR3gM/CkzhEocSIHGMqJ84
gdh9QSkSQYiLBwAu7ghHfMJ2b3YHWEfsYVJXpoZm0tmP6BhE5ftSxSJdT3sJ6USuvytxp/f3dQt/
U8GEQggXiju18HaGVdKKXhKG4dClSAwIdlXJ+9i6sP2bzB9Mvx3M3diFwEGxRErXxjwPmuSC+4Cu
TaSPRbywWKiFRy15HuZHURH3gsm7M8VgMnByj7DQy56M5zkUBc/AcTN0n0LF+6W+TMNWkBy7yzQd
4jB62LaUeHu8wdoai0ZbjUc/rj/L7rnOairfWDOys6qLfj+8ikn8BBTDXRnA6MxV2d8p3U4IwT+B
/7mOBitlG0OtI5nEVlMjb5sYmJ4hfOFtKn2qaewFhGm1uX8LHceVwaV6yQlMKlQTKwtUEVSJ4dmQ
TxG32W58xntvqwnXJeU3vbp6KigvBpruIr9U4qETcITxmYfjGVf7Er0tFHpfkS/SLsPBoW4m92sj
xIcIBt5SZVdrojYDC52ZaJtN1hmk/GzgEtQJjkIdDZoCGCiWJ2VBT4N2UMTQmXIQ8jlVWWF3biTT
ifR5l1qFnet7pWXfokNW0PkYI5W2i0+Kc8+7hcv9OqRPUvldslcS6I7VdCziorqHX46l6drRCrhW
kps+5PMX+QnSkcNupjCFV0EQ9KBf1kNcIJsQjhfj9k7o7pts3Ycye14mWHqrOnqyS9aJ5ClCBqlj
mXrlVZk9s3xgaegkOpj7/FGcbuKWqzTfj+YNLbTShBDMQ+mrHsvrJSMzanBeIU/sQat3BIwapkaa
R/sEpwxvhY+tSI0nVytCxjLXHsWNjDcFnwvJj9nVRhKxK9ahjJMt+VcQVnikjGdteShUAIAdfsWs
OqTml4RtiFveEEo3HMiDiBFDjFAO2OrDXA+jtZtURBwN1Jh8E/ZPmbgbJpSnNsjG3Si+TgPLZn9s
KNyujXKvqWfqu2ZiIdNdK7jJuIvEoA6hVh+V+YFiwSbc5ewKTOlotLUr94XDeGnXIUF3wo9ufgk5
e7H3sUD9kILiXnBTZ5qd6sHUvK3ltd5+TpHfQq18E+D+j1rzppuWEw6lk14B0rsmMWx29343P7ZG
dCSr7uIysS2RsXeK5BeJzjCfMwpSwew7Rh05S23cCpy/GXD7K1HcdqzezGSXUScuzA2MNDJjq69y
hs086DSPUrWv9Nsxex2NN0nOn6RWd1Tpu0BhWnAPp5W7xFiUZ65TBlAxSDKRg0ksu+sbIS4nW31k
1ZADUZzsFWx6QujRvGUPuPwIRSwicxaDG3jGnQiYj3W38oalK8KZZFCbzarNpToPHf4Psi8Yl0d3
llhk8OFQ4uA32xgYaT+WDi03U60Oil7ZjdLTaql3cqV5M8a3SGci3o7+bFqbgfu54VY/VXggOV7F
9cPcHYcBkxIFlHlYH6X8gcyi3TMtNqfYs4wXDve3iolO0jyF8w9BWG47pdgLDD5kfPVLl33jMbSb
nkRNvC8tD1WCN+ZVUEhZWpZXEo7X8tnpxfJkYe4NmbWF2cDcl+P8I4hrB4c68sIA2JbzCpd1rdMJ
PeOQ4fmbC+ejGGSmipFS7GEDRsFQpo9JBS2SwYu5ZoeVSLfVEyEcQw/8EThxsj9Q0izZgVFU8PoQ
SQMhGNspPICZV1fhGWoYFZq1PMly7elx7AHLdPOReczIel4DMLLAVIp4JNNDL0Kkq/HrxYm34GtT
KjjZLL6Vk2cqmxO0TiiJhTjfCnyWY3SVPvxu5sLt5BxkJK4l40KVRk3ixFS20BrPRXHg2QUEEV0D
ySeTKXtvJdusNHst1qPCiV8I0x+jqFE7aWJ0qoOWqZDa5X4hmrfxtktRunOazAyLRDdRd9JS+OAP
3Drn6hHrkxpVLnN7Du2Vmw3XOcSX1qWeHnKlMg8SFFdP59s8Y9uZFae6PxcZ24+i9ebt1DqX78TE
boc22mM2De2CboatKbEYvjpumaOeH0i27iNofqY6cVxtnbm5rAtwSxoTU9ykFhtR3AYmSD1DL74U
WhpBLDhNKSG6vEE08OW5s7FxYqHX3NBgdShom5fZffIambhmRsHnZtyLN4q44i2cMTglvqq/FuYD
mSBnjFj+yheuZjV0pEUMVFhbAOLcTNBJ4sduHr51EjsTodipC0flanWn6trKq0+4FBLi01o+cSiQ
6w74huar+co9zG/r9yhHmh834OhL1EL7UGljTl8i86XI2FJiapuWkzJX2Bq6/CxM7e3EPGvtmyCR
pwARTlPzA6Q3tyiT+5+nuv/IsvD/ZOR9Owj+97r07Y8+/tHm7+VX9wdXw/ZV/3Q1yLJBZRUwHkOS
TY6Q/1Snlb+RrKG3bTssSz8r3P6POq0pf6PhRBT5QlXbnAtIPv9wNWgihgcFgA9yNuI22Y//xNUg
/6YdiSKqOX5cC8CVyLfb+tB/1Y6wKHUz3RYoLHXDQanT0Hx71FhgxNg/XSPrMYJlatd7nQHrI1XB
9HiC0W6mGlmxZXEekB8n+WDqofW6pnP53MxzTs62p3vUp6IK+EMECvdRVeg1tWoRyx5HFv+XV/3f
yDXbw/xFC9iehsaLgbhO55uCNPDHpyGqi9koZmtykl0Vv1ZG6C+g25F9ox78ZV409xXZ0d0kWNme
OnXR+fOfr2w/4F8egCnKOjODn3Ulf3wA2PrhDNM9g4UpT49tKmanfko4xfZNn9phuGXTu2gMD3Vm
CjtjoA0pjoSHnEqIfVkzKl1bciMUn/Eou/M6Zs1ZtuYumNrGCmqzoxKW0jvVqzoYkHFZC08WFGon
UXXrNR26VT2prZQS4TBY+bWfYeafL3UBdOzPn6q0zSt+e6pbtx4CD0Y2lJff5MYS/sho0AFkD0lW
32fkxm+7WdQ6f11rS/fjap1vJ9OCkQeE0cREVc9swDI1VJyczAQswCl/N8Aot+SDFQt09EYvYR+r
DZrAcSnlivuLhyxuj+mPj1k3kSvpx8bEg8jBh/DXy3xS1DGXelqveji/t5I0/yBIv6KlK6qHe268
KYgaHnprfpBndd0ZxcQRPeq1j6UYEQKUuczdCooSs4C4CYAd5fUtEfDhBuDL9AQTyvyMqNDovWpt
YUMtbdE8YTjm/J9a04FepMFX9FK8mNSkpWGpBryNjS8UYITLukMPT7LmI5v79iTBsMSeqSzflWIJ
941UkLhJyGqFYU3wVugERooqJ7txBqLUZt0NSB3jbC4l/PlhKh8MbbS+qnB9ajNzvZKVLck2leVV
MHKGohJLnB5RqpBEHNzCoVlwP5f5pp+QRGC5nw+s0vptvdTdqVrL8tzKDX3mIWxVQvfhUZPWGVNN
dk/jTHcb9slELySpBT+jEOtBUQTYeLEQ7ptZA67IlgJTzrhMJ8NAN5OZDETdmtzOaXcec4tEi4ZF
h0IsaxBf8aHGCEdQX112U8gZJT1Onppb4p1EBVjJ3mAkQTbTaF3MZsoxMSKoiDnZCS2cGpMOYc5u
WjQJM6ufTXotfJS5/tIYNJMB1j5A9ZT8di4q7y+ur99vP9Imd+rK1mbPpJET8R8vr1qPkrmi0sah
c2Ni4D0DOdOqDmoXU6kWv4ws7pYe37aQJguOzKw9Lbrx3AuywPQsG/FQzzAOCCKqxM50JWLYblXJ
btw+/bIBpm/BAHf8i0f9m74s8qh15pKaBIYE7Mnmt/v1Q0FVkGIYFRJ8UQuim9aUJVpwgLipk2vA
xP5k0KD4QwrHKSAirRA6XTrXypPw9c8fyO83lO1xqJpiapJlbcTF36TVWRGqmIJDRgHz2DxaQDjd
1GgSNx4WyZfbRn9Ua6n/q/fsX38qiwVNTjgNqVaV5e3V+WVqIkp6JAsDMY9ikYmdxePUvKhGG30O
mcIJQgdZNxF/YKuWZZWFJZuUOr0JwxC+jg05nj621Ndm6LqjYCFF1Ypk3ujN7DK35Hj3568QHXQ8
ml9vYBIEnG1504lgoq9v+4tfH207watiGop1iQmmAwn2zIP/iJcadRjIYxhYMQaitgGtQd09A+RR
v6FuIaqo7eYoBl5AQriS32uVeayW5O1tJlP8rrdyEghaLrmTGrYfpSLsSE8mh3HsCW1o5bOyNHgY
JCqVkrILH3RdxvTRFGJAJu2pFSLkztUMl2BsB8WlkM96aMMYDXGKJLtDb8AY3RvDrSnyPw7RAhlW
i6AGVpRD2CIOIKhIeTOdbfbajMMzOVoSKSqCmCYBiGiHUAztKASLtYpr/Ab9YjlUumkGFMa1XmdF
oZ9FWbs61DbiMJka/aFbkN8ECF1BRiAZjwhtdpZYsjI3sfqqcUgCdpHzzddU0l+AxjPYaqoUtW/J
pmMpMF91QLsf2kluL5rWdHe9UI5fagTIjNtZdivWIK44RY/roYgH2MppLRtUxghYCedGOcWaTPle
OgW1rNQveshoPgoj7VbrhuQipIp8iMKSAyObvz2Ae0KoFQaaudp4Fhl83k5vV8p/9DEomCSTaRqx
pOlihCRL7xEmrtrQqh1jEfWja3TJ64nQmcxxmFprqTJW/qDUSQAzbLJbjAlUEAgdeUNz8cwkS0K3
LDlpSFEF0p4zsCmu6b6IkuF2SSbdNZNwPqa9uadhp/eLUHuBT61QdhBf9SilroccANocOXDA4iTy
oZyIU9nd5oJWHcmo9wHlUhY2LiMPSr3ZtD+KU7e0Q00l0TjwPmuVeerN9omeENRDGBhnc9w62rMy
PxljSa5DqrUAjewidsJb3CXz/UKIaPNzY2OtRxSTuCGiRC1gyyUvB6lENqRLw5coU6q7acJZmesL
7UPshZ4IiUjXjZe6rwDW3YhRtleUnzM7YpmxmS2P5B0EJyLbfd8vc3ZDfBS4Y6o/l5ypHR254dLq
9XIZLSE5CKVJ+LVgO5tXZgB+YmIGA8XDpaqQ2gdCCpIdj2bJFQavME1Kmqy6uX/jPZwecq1/Czkl
Q2mc5cs4UgarwWo8sMwZL02m4ackse3TCsRRORJSVxkIJQiLQJpomCnGnRXoGmmZy4e1IahcwOJz
9BR1mtz5jwrkzP9m70ya60bS6PpXHF4bDiAxJLDw5j2+ifNMihuEKEqYp0QiMfx6H6ii7RK7LbmW
jnB0REV1d6neI5gAMu9377mEpCqZ7acCYbQ1zmNckyrJkqW7Gmx2p3slGutOc8PcgWgp3usmuYIa
OsG0UM039mLErk20rqAwCM9dwEj3Hnii7RKqATKzeMjbxDuvRG93m9Ll0Cxo+90tWZMj+7Uc1KuB
kseSX8B1baXeV4eH/osFnuHY8Ox5CsulvWl70byyVYVQD5rxEro01Tc9Qe38gCyAb4z4Zb0DrJJi
3CD/nhBtdRhgFVEK4h36A2HoPPuupAI7pdOqvsp6C69D442nMkFbZI1170hq32RXY+tSgpi1BP9Y
plFwcIBG4SgA4pyV2XLTC+VfSJ/2yFAuL24W/Gi441ER+gOvxgiIuai2DmB4UQ7VtopIJMalExyG
SHpfTRYcm4ipig1Ukf6XqJDPMlr9IFQOQ/E3SzY+UzDTufgZUBo5nDsdlhZgNSM4vG8z0Yqd6zEz
bPuxIABTm+UwJB0aFO1zu6jVpIPzmQg6W4HrNA1s7rxipI6iM/UDhSqwvYnMZYeSvQP7axso3jJU
IEsILhlHZ0h180QTbYL42zb1lZX5RbsN4TkCg5zKjyxoi22vluolrBPq4lTgvQ/xPDykg8WDf/Z2
cW+FXyPjjVd50KkjNzQGu6iNqGGI+M0YjC8B80a4nOcGJDsmUznk2wSGPbYkb1LxgepQ0p68/6EP
dTPvCOpk1bnDcyzfYrK3uAPWe79tcVwK8l9H+KjVTVauDK3Wd+JoZ2JXzLuMJubpKWOqum9hm+uz
yR/IBtG553yMA2L6jSHuQfnC+kn5mAdXmB5g0MbrbTDDxzivulX0HAZgsKDX5lHcqQzKxccQIQ41
fONr08RuhanaBVmaBPZyyUZ9hqrYRbu+p3kDrYYXcE7l0IGiuul2rGea/bqAUp18WhxoK22Ix2L1
l/g8fEFOVBVzjp+9gY3gQUzWxd+1NMFRs60mz92PJutWgAx7lIsmG0rWq664unaRHcYMwwvh/PCS
93j0zIeX3b1dADd5jyco7Lde0AlC9GxGCnbBTgt+UsU2SFknbAcM25X+MK0NArfqnWuq9CCzr18V
4qLH9FZTBSJG57G1KyyvdelcVwPL2FGJA6OdPxY5vIw5vKnwbNa8qmLeMpdOVZNOatafPpvwXlVU
o91T1EMhY0hz2lNDrBSXRzKzBXIbM91qn6tlaRmY+8mqsOAuDZ2JbCe9rzlgGvTVCVID6CE/dvY5
B0qGzcWYHfp4/RfZdamOPbH3S9/vSblRAPCljSO+hymI80hbtV+iQekOUlbY3os2krhSykTDzDU5
C7ZJvdOQDfwgfb3w2+ipvNRngk72kb9vUYXznHAdpr7ptlSciIaSEjggPqM6ql74hH+cgKmlE9HU
VtfwVsrJhlArfSt6jpKGSzcV+bJpleg/vEZGz/Myp1jCSckxvJon/2sZO/aLExl6KRpnmto9VVPm
lshR/GMJrfzKo3tkDzlIbpo2YoGm01koqvOWfKZi0u5Ht3W0WDuQMDAwpTc2uyLQ5T7KYOT3Zl4D
cfWdrRbva4ltYQUbnEarBi5D9xNwlYkBmLWM1+kamT/rzYJBeJLxI3EzNe283McMqB0sBpymAAuV
85Fm4+JG4jq8g2rmXS2RTR6iRD2l50id02+U7cYoWk9qoE/IcCfNPpSxfHf6Djqp22K0W+E6F46e
xZmMs/Kjl+w6OnEoUjvKL905ZKfSDtXRcSQzsrmZrqpY27Bl06Gg6n6l3gZaOdm+7trhy6Lh0Wi3
Zag1Ng5vkLhA9s+qzmHc6VJHpjoqLQmgsfAkXOJt3SwlA9g0nnmDutmF6HhN07XhnPLSw7IUtI7i
ajsxOKE2cOKjPa0kmd6avnuwbs+8EkSAcoFGOLnBCeApETBTm3B/e0ty5RXc2YTN5mewiy/sMR9k
muCuoCTJ6lp10c+2cygHfe+5ErWfihDEH/WeNMj2YH58qFwyuWknNlKzX1l31jizS4eHe5gX6y4d
bTwYKWdJK/BnRhPAEUvoW1st/Okm0Wa4aJq8uemrZTqiIoRvLvSU20pHDUWPhXuTJ2G986Dm7Bw/
w9Qwq+SqL4v4Gg5df1enXf6EBv/SNvRaun3YXLv18NUyMQK135JysdIWFGGeZTD8dHaM4v45abrg
C7ypaNt7ifpQGe6DZQl71oEmjLQEI1hAFXoHgHf7JcQwyERf38EzsrFyNFhQUseVB2hQHr999yOr
/SeKRa8WAqeI8Gr335jHNmNO5Hrj9+E1hxeCu6OHtUSHTzXbzmy2b2xghZt64sTmOuq9Z8IeDiQd
CuelNjzTO7u9V/HwUFj5Y5pi/qOOWKT208+T2P/Xwf8ErV8N0v9nHfwWGlT98YsEvv6BvyRwgQ3b
82035Ggv3cBdLWF/BftWg7agnfmnOTuQzsp3/Rew3qP4mecuyT2UFf4/NJd/Bfui/45o7oYh7yGP
aobwHwX7/g386uAdDgUqgBvaWAiC1Qn4dyGAVKqCp2VvLWDNy85dclvvbR2h3uHxSK1NIXvaiIvW
C2/jGJiRyrgVD2Jgyf/BZvZZpuSruDZXinILH0Xks0xpSO52FM4yPC7VTNupJFGn1D1pf/EHReFP
n/RJ+5FATOahpVq3mqAkgjuFEFOo/CbIhP0npeWzNr7+VI6ImFcgj0VI5L9e4FI6c9FXjr2lHpuG
Ko5CZO699izKRhzAKQYO5HO9CcSML5xQ8N4CpvAHjek//bx//w6f9JPFYwTJBASUhEyzG9ftIo5Y
g7mXLpDpv618FvqcNPV/qYfqtslq3f+P/7r+q36RatYfl0IFyskdsvA/naV/W0/+bADVtKyncJmH
ywaiHu6xEEohHsEI4mdCMXV/+P1n/puYxWeCgfO5HRymEOGnH28tIfIowiEYx2+R/hAYRTthWQg/
TW9d03kK4SDFxfz7T/05Vvn8o4ZkKNipBxH05lUX/duPOicgT4oBaakSpnkJnWG4xLuz5GxMxiDe
N+6E6K9kDWLNDxWbBfba4E5nFZq3mR4nuIQJ+uSusgOFFa2uF28Dxs566PVCZ9Eqety0+OAxBYNd
6u5dT2XFH+YZ/2llRCCfCYqEnkOb/K8/Q1nUjQlB4GylhyQGri8ujvmUolQtU1y8/v6KhZ/N2ivi
mkENGh5r3ab58tNvCqxuhMKAmSRddI1jZJBThMKV1neMd7CIsldo4zPjlRZFcYmQl9LvBLaI1m9J
IC0xjuPEamJ0h2mFSDupxjpheYFkc6hh6g1+7eojyi6UpE5pj2zyoqdHOjGxX3Ldmyczyal6WniJ
p9soGaghyH2NPiYTz5gjY4YOC1eNQ5jcdU3os8JzDJTKALuTWT6f0ZVJ0km2jFqO7BtgIoR5R++k
PXBiuVUNe9QjqJYxBYXcOSWyY7G81VB7cRDk5KuvVDjgFJPAOh4oPefMWflpu4/xYPnYcWL2IG5H
y4cdt1kOqMUKvzmJDXuNYndFijDswntnCs0BsARmMu30KVnEtNPDWWCletgJMVrF2TQ4xau2u+h2
cNle4l/02idf8L65Go1p7oBL+9VhBuYKXaRc5FOk22SiWaoUN1L13RcuE9zPcBTDR8j2Zd4PaIDw
2Za4hJIhE//7iFBJG7tjYnI1Zdl/C7xZvmTVELy6TkAIoEFHOm99vXzrRb6sZVeN++oX9XJNjU/y
HYLPeGcaJVlrXVy8FW5InYGq2VsxLIQ9rouJPvGqaf3nGeshYhqFfQ+5ovpg2y6N/bBY1mpGiBvz
wMwjvF8Q0NZeAzGPhDJCcEY4QSCk+WzgOV9XA25UO1yizRxyot3USnaEnyO5hiiNkd+Ceoqpdyus
7IfOPVytOb1Ylx48ZIIgZREZSCO2NDd+0otz0IsjuQsejve8M2W5C+jmwAfIMchb8H0ktjkE1uQF
52ndeN55FhoR4yiqRoPY44b5Ux0rIanG8/qBoOdY0K7QSPXUC9TNjSwiD+MJUCqQFmy5m700Pf0W
XpgS+4yz3B9IhjSwo/DXeH0mrkd6ATlLOn1C8Fz5gbtjDjfdJbZdCw6AqVlBkozbtxS24Nqrpqb8
5qZFNu0WhaC8UalNrjmaDYIdxGoGdJa12FttJLLW3C/kDXNP5hFmD6mfXN5k8zbCl+luF200Ck62
FIT0A9l/LTsam/HzIuqNbQF1hfJC5EQTCes6qdLYP9JIzUhLBUkwXhXgOZgEihYbh2cGYhlh1TIb
hEjJUtDhbNvOJgeeUF/4o+/nT5Rr2AFeKYNPsQ5QKA4zw9b5KkbYsK6EGub5ZQrdyOxIdqNotbWe
pu9xD0H5lIwp/9lIORJDojBlKt8FN5m3jcayv27AfQ/PfRCn5kZoUaQ3KIfIiezNmgt6VNL+jB6U
wb7DL+C++LYmgbkEc6MO8YiOCkRE1SldK3TS4ofvY4dxUqT0NUsgerEZKwanvEM+2sgaculWIPEs
p2lCj0Cmy1nBQUzmHNOO91A7IiXhDgBf87hR7i0NJpBa0sImG6+zmQxR00XWcGSgyVHJODZPEB6a
je+8+Jab3uK7G98df1jIMFdtJvWmqKmfeGsCJHYsXeNQ1PZVKkwnUJ8c5dNb78adPEIaDsjCMQUJ
QOe0qhOtgxjhSA+zkjXMmOhtUL7AgGH0cViMrco2Z1mSBY/l4OPxiqYFNnlf+x6ZUN4l45UYiqo6
jF7LIhyEbzVnMb2U4XZ0Jv3Y4dFIj1VOox3VOaHRkLz4N2MxnIqX2cdFBliohZdkaTDv2H+H5NDA
1qmuvL4txJGegr55QHytABfkdfBcDIF5DEwdXVqOIsoqgwVffOHE5FV8GrIbNUx7rBnUzycuRUU2
k5J0Me1T37jxg5dOMP1QIlEcFsJq2Ayr+mucrjGhsaOtBeXrvk/b/okRXXNpopl87Bia59iaB27n
dTwi2SdTcrIbremqTLvpOs/LryBzQFV3jP539UgzSq8VvtC+xLxFlfPeE6PEfQaVJ9UW0KREVeVj
nxljb/zBsS9mIApdERY7G1wBNbNfoDonZ+h1wKWGVPvHpqIkxVJR9FoMeKsXmdyZ1hPZsXLDyyKK
4itbablrUkyjUUr+fqjd86my32Ka3naiHNVTaAPToKlsPCLOmK++oSGFh4nhjesZvL12mBBTTE2/
z4oy3Wu7Pcaye+mWlZ3ktVP4ta+IAMumrI5DrYdToeLyS0Q5CVlCj5mO5hHFDDtcZ2A8P6SzzLvW
m74hLr0UBV3JikTf7HY87AX6bBHG0ADRqPMrzDXtJpNuj1bRukxsnfjNw1bOeGCkPmBAhXl3ovHE
FC8+FrX4Fo4t/YXIbm/Yh62tBv+7kX1eHHDb2Sl1LLgc2rh5iacxeIn7pX10eb5B/V/CO2teYIwY
shuuHH7kaRvsrCi96PvuG/KROqPp/q6BlY8Ilh9AHL5IR96OEWVUZcX7uFivVVGWepcUHqZUBQh4
G9t4pp2yNqc4VfYegtA5c8lHutmpoUfaAc/VdUTJennMvdg/nwtBNDDr4ChYJoG8gfK7sZnovsaZ
q3GyqmQ+OLVwr/Ow9sBQzwvpUyDrhI8MBBBcNG80QaYPtQD/Q/BMd/6ZiqdQ7GTS3jIkCva6M/GJ
PesjDSTO9Zj5vFtEV9+EAdbWLDpWrUAz75v3dBTXOTWYQi3WOpPoT6FulvMmkTcZTLttNPQ08uL0
jWVkbf16fYCMKRXkZ2x0L1tTpz/YE4bvP8l7FBHhzA0i6FaWt1zkS9CTixgErnlyDtz35CI9arOw
mo68eXlxXqYzIYy59OKdVxWnaa3+8Ef3Zsjld3vgz+h6FkefXizT2D/GOtizHdM3TPb11tThwQi3
37ZW9S0m7HPmrcwm5Xo3KUy118nvrZNHNWuxdOwpu5xZlhAgZ5UbGhzuS7l3e6nA50G4CTHEyr7b
DcGEf3hYtpxmaKO29I7tXnzK8IUhF4ZmByr7rvFUsk9l9Zb0Jnxwa+e8CMkwWfZwqFKCR1EcXsU+
Ux/ZfvUiwynF6h8wwp50NG/7JH3Vbvw40y4BBA2+VGOLM0y5X6ucFxiCA9zTLr6uSqy3Ga2u0EbT
i1UnxLTN/aCdb30HeqUbKUyWnWMf0oL9sBuXtGiHExUYMyWyUS/4h03ixYckz931kmfBK/g+DTB4
/mFTI32WEu7sByh1mXpvK5dpVyzqsz7IKNTCsZvJ+c2zU2QucnaLFWFDD6HWpnNz5bHjZRSQJTQl
U4b+FE60Uu/0bKlDrVxD+icYx+2IwGbYjyirZpUzHtzCHSQwp9kcvq4V7PzLvHR+Z5hE0nXSM3pj
F+eMCwrFw22g1iAjm/0wMyZ5ScdAxBsJFourViUVoUyXQefGjML+LuFZMrEOBnz/Dkut25ZZwCCJ
QgwNlsIfuPR1OfpnbECC+uSkvYCwYPnL8BqBbM4OWK676NQuUl/nZo69vUP76y2o4Rbefhy5x8ru
03PBK5ajXByQn1BKTCe7KKOjNYFBBmE8MC+s+xowENMv9z1xgrKEClH21FS5rvrBZSxBnusav346
Rx+KEClTsXjwxk3RgZqmd88b030/avkWDZPHYKyefXNqsU1e94g5XEbLjh9zezVhl6kU9+Gclc3W
tZz82tZ4x+EpuuFXHArO8hAjNgkWtd9neB0CBpL8lHm8Q9XvwjPGopoYbRiztRX+ApYFkKHTnxnM
jM+cbR9gsCUMHFBpmFiMXckcv05zcDpJy98bz5CjbY2V/mhjhyH/gIgKu6i3Wn1AWWWWGgwWvTeM
7t8YWs270Y/Fs458Lfb5YPUvYyQVjNO55ipJoWp6+5g1Lts2TILLrHS1TcjXKP7ntFasdCNhINHi
UD0Hcs6es6RiocIwko9OOPH2CnUBLTANEgORI47VW9/2OddqrpZNFlsDucJZ1rfp3EXeLhnilFdC
Ukx8uNTlm8w77C6mdtojuYR5OGnhdd9jQaVDNdbmDifsCDGOkHw5tETzx6bu3J2kuPxFK/xi27Lu
lkPROw18VG+R07Yd0cQ2Io8CWL/L4LybNIvoio94DJX+6jrQhZUsZy5Uv6e+tUjCKhYmsQG3HO89
2TUfhaGfgRNsxyxvmDooVg27/q23KMN5ZKByYBdFvVeTLnea7yqcvTcbc8MjmHkmTo3AFbPNjE9B
XxFSdXcmB8ZA+3QCWcytWI8fAMZdBuHUKPcbzbTt3iulvktiv8rOez7kvhzZE2xQfixz8Hxd8JYc
g5I4eM+UIXPD5T2u/OZutvBxbCmUKJ/jRnTfTGkvN4XrrXU/lt/6rIWkewT/pznZws2H+kOWAdA1
ZgQQMzg9c6wiAc0belmomo5i33sL6hjPAi6z7JvV4x3iRRtXHgQZvwdqQzQc1tHk3uEL4ZDjadn3
wBr95TVcmo55WyhrDtDazPWhF235NLFrp4airuoPaxg84AKJ6u5NOa1F5UvdgKHhSZvsyrK2P7q4
9ZZtPNsjPTEiCbzdmGF4300zTRSbZRnBjy5AvC8z11jjGZEt60tJ5hu+32K1UCtKNNWNCae+wLdg
TbC8ipKgitYzpyY/VhaswZHR5FaXobvnaMvrIh3zBLusKP17F4ch7he28E/lLMnYOTRkcRTTLXFX
PLKVPjI5r7udJVR7MoOZk/2sE2fkEBc4pwrXnrNnqqon+oF0jn/FiIg2SAY46Qa/Uv5sEciQG5l7
6Z1kX+psLJ9O9J2/jH171nUhqK3GrWo8jPQ3gXtWxfI9dPsB4BOtKmziKY64D1N7RQ/TeAj/Ff9o
sfdbNT4FWLpI0kT8mOyg6+7OWbKEoMaIYnqkXlXSvwIZ8o4qvMjbLlNvkycpUgMrNBVIxDTfYC+W
Y8/jHDBIx3mMniOMCkD04TC/xHjB6ChreEPtkzIWw7534uLr70Wt1Y3+q+JJdduK4MNdi+KJyPur
hBY0XtAyOif4UE/2/eK3OIpQfSB0Rg2ULhdMt0YpJANCB8w11RzJfjDCesw5N17RAZY6+99/o3+T
YPlCWNpXhgsUFzf4pEtmkU/L0JrEwEf7xWT5wH6c1EQzJLQeLYt9+48/zvPhyzjkjjATOp8E7iLp
VDBM4FwjPIJnImZAbJAVjkBrfoR+5P5B7F0v5y+qK6mAAPGNeldPYp785Jf0RJ2IzPazM72kcf+1
a2IVPmNXbHZemlrzmzC1y7gmKKvd4uvgnyvpSC7shtFPPOn5n65tbVcN+iGTg5mH9ybk/UGuM7BJ
+GJ2+ofXVRKCECJghcBcBIPw67oyQQ4tfv2oSZF56yq3IFuNh8TRwXjsAJTsfv95/0EKXn8oEv64
ezDFfvo9yqEvbX9V7gXEfDKf6XTBDc8j2LL+xJf4t48ia4Fq6DpEOSgb/GlY/5ty7rqjVGla8lEJ
xQvSZjdT+xwH3MXxL37+VP9oZPl/V6L9/1wDfcSs7ndDSaUHuNq/jiX5I3+NJa0AOhSMiijgV01N
G1GJf80lLdehY95hIhD50CV4zv6vuaQn1mEmCwQzhfiLKvqvuSQNl6xUojl+4Ht4Wf9ZJeV6H/3v
u5xPcPh2MKoEKGVs0Z/pH2ybyoW0jdwmfSGvaVXO7qhm6OhsSbJzAl4NRlCPpsSuLrIrewjSh79d
q9u/PunvY6xPw531RmAeS7Im8G0IMjzefr37xjbJ6hQdGy68Yz1ZvWYfxgSfT62nk0FZ3bSUNZMa
1312jZFBcjJBe9ktoWF7Cet+uZj8oH2u5uBLnLVsRbrJHR+p4sLnZrWlT+Stlrt6wm33+6/+aaS7
fnVeQ0zfuG6MWxzn05Cl473C0JdTYxDMU3Wc7cwJ9tjDOD/MKJ6vM84pLDSTxThOx4vIToyqnOJi
ngSJ2d9/mV+f1nyXQEAoCdZeU/zbPFZ+vYy0FvRlJ6ZpO/k+B/qkHpzgSLsSHI22KVAtCh7n+dZJ
smgk6GmzJ/r9F/gU2Pl5NXjCRFj9o5Ve+/kx2s1zX60dyeAxp3HZRWZgf+XBq7b3E0jyd+YE/l46
Xh6exUW1NNQZGUMTSFRp+zC1VZae0yBHRZDApYWR0rLzcleOCaqzl/VZfyHscfwTccVZ32K/rH+M
AhG3Jbkmf716n5YfenkRONSasFlO4wpX7QJdiU4Iyi0w6KEDd02Up+d27BnrtvLmiGIEQ/doAqK1
CSA7IOf1O80gLdiBs+cAbFE/qJ//cHH/w9dkuQWC3+46BQo+vYzDKAsyG9/lljupwJ/C7vPBJoOy
bwebRLYtOg1YXgyNOOaLJdJroEtpfsAPzWFD2Es34dRSDqHYugvB+PbuKP56AfwfAVHurwP4dQlK
pu7SDz2bulwgyr8uQZa5mFUDeD1q/ETdUDbSqi21NKtoOI/BQn6bXFJlIo/t0VyFsOxDOhg9KxTy
WA8tZ6gEd8750sTDe5+SYEfopCqs88v3vMtXaP5UqPvG1zQ0BK5PMV7NO5POAmuM7d2ssByiF+WV
uWGWEAPY5KUfP+FHGp8k8o+/sYf1UBIMdBH9YQ/xaXPKD4/wyM4U0B+HeCk+p0vkUgJHGCSzFwA7
wNpDkQybyrbZLo92RTNuE3eYeMeRQtZxFvZLGhpotlqhYjNuq5E1RI7B//frhuH8p/W9NiG7LlsN
upgwR3zeNHcEx9HSCFrivS7lyWnG7jTiQM/p7mi6+j0XFUd6/HP1cFFW+lRnQ5Pv8tFFBdThbVTb
GL8dM40n2ZJy55Cx73Olngd7GB9nN3qNat89lXE2MsmtsL1uddXSpEVj5GWkaw6lNSwuKeqbzMEd
sckE1T0qrPTBtVUO1iS0HxtTf9Q1IAFXlk9lsgTXs1rj7Ahj+c6Km1W1GcHVduOOseC2cTwNjIc2
dlWubRkBo462fptshUWVTpf2YrQU1uaKcvujUPA12GhVF1Sn800s28bvp5diy3JJP4qfvYGm4/uy
VGW46+0pRdmjjPEqmsu1pguPHOPG4XyeJuAhkX9IXDxtSzu1D4R7HtCzHcrSiV6VU75ceVPZgRmL
ayAzSUex2RSEX62udLZ54qZXMUX18Pfj4I1H6XnvUlYrGeEfSZNA465FfT4BfkAnlGt7jXYkfkg/
MaBOE+G/dAGj40JaD0uOmNjnuj6VzpwcIIBW+4oCJlqTSkAQVDNTeyyeorgrbkTLvN7JOAoDYoF6
XamDldWXc2LJV1VN1puiMDhlrebMu+xcL2C4x2D0z6OgGL5PQ9d9VCQr/anfcd4sDn05lbdWqKdd
F8bVA4b8t4wQ6d4e6u/uJLp+hx2Uzump6JEwZztY7pgO5e+2clpkXGaYPlpMnP/odS8/Os4At5E3
BC9qisPvrVrAyqBWgiTWqXXt5QE26P6KfYfwquEUyKVeS4LGjW/XF8RBEQnRnDh88nvYeR5sYLrk
3YhoX8rAncTc3aj1eEoWFZ8ov6uaw5g36toYjvOODBTyYcT82Iz0uPdhAPC4rQ/CBOmzOyPV1ot7
kSfxiK4zeueECKxwM1aldxhMCsHSJOVxmalQ4LSO56HtzDdTJAovpV+rr6Hjq3cxuoIFOnrLPsxE
/eBrdBaNpgCikJ0NQiV1ql+jmhnDkK4RA40dIexb/WJJ4CK8zDNUK3xlKGrCspst55XxNiTJCKDY
IUzXDSWZnaDwhpw7qaj7fTEFUp3SfsoOQ+4x26yy18Ty3YcQaWxnGZILPFiL4+iJ7i0dm/IW6ypg
ZJtDljPD4OCiky+osEgUPGAfAS4K0lMyQCMJvRSHusjVxhKFePJXyFCqEp7lwcQtGzH8O1XdUEBi
65arBAUNr4hN02aaXZU+jOko9aLjat2/IGZSb7PJ9g7dOLy39jI8OYIVC8RcTOcjiaq9CZk0VBW8
gTIeaeYyXyA/gfqwQ0Lec5j6W86P/m4RzkgDRJHdRSaOmTAXzl2IbeKeeYB1EmasCQSgO6lKwmcZ
U/U4oWH0Z5WEb8Gm5pb/lj3nVIAcCwnXaQMUT54YjSaP8NSmd4MY+KoJEkEGgv9AwUPbXM/GWY5O
ofnLlOLcU/GsPpymoA5C5nn9RRezOc60xhIOM/MxVhMSji7pCdm4tSqfimW6c0sAYJMVzO/Rkuht
N+v3yvO/R10HL6x1rfTCpQjpoVJdcT2I3PyYss5m7+vmzaXlJeQFc8pN+nCB0r+4/PrcYgzHMyZt
UFl4zz1V/YKRNhtePUs395VT0Y9UuuE5Ib8Jb9B6EYjFpd+qfFxOsqpA/2GGjEDPO9VuylHVEnrc
17eHNx8SJ012jof67ggLENpisrHb9Z2un0URuoBo8OP7kq4kt+mDo2PTRihiUmA6NndYA/JzlMLp
wCxZ7gOfqk01BfauHRWqYq3657hu40umo+I0h/mMtWNN1VIgftNrPm3knwYABgOI5lNKQcw07ySD
3kPSY/9hBza+QB7R14WqjH8IcM37+7jsg4Uqqqy7CbFhbDI1arWp/CT5bmetNpvW5rlfVNl10HOQ
GAMd7WiyxNZN3ea0lN/xGZqrKqypXawCdTvkptqSvAq3fUCWD2PaM56H+sxvdAwvdwpePZc/iaiM
UEd4HRJOTJpu29u5i8Nz9p21DPMuUaKgJi1N751RqFPexARziGAj0jGeyk5YguznjoPZZdxQU4h6
DzE3xvqNghmKQ4n3h5JFKo6cZrK+KWm+ZxGArzgT4Tk7/hkyveEvMuaJtpbCqrOoznLm95wDFCGd
HU12ilR0KB7bybFoNxm8D6unTyVMKxACnh7MDXmG/TrKza12eOqr2jn4xg4e28YXez21wwnokniT
UbXvQ4nanOrF+e63EcufhtvbGA/3gU3o9GUa2uWaocRwTeYWd1KS9aegZTC/6VqaheiBnS7cbAHP
q+buaHS3mk1w3fMEcC9oAE/wkrUvZomic8tNMIWNEjtAG3uwlVLa2TcEDglacepaWCcHPE/1uVe7
5lhNxiLnVzaKbYf43gbeyNRvpJ50fbYwc8y3YTeFj77jBslWmRIy0yScfUWL+QN3dnmx4G3rt0oV
IB/ZgUNiccl+W4u3myH5PINCtK+zppBfKP+W8CBjUgtuHEeEcCZEYlNwEOoYgD3acaOeu8R2X61x
4ilP8GH87nAwvQ3qhbEqrfbJzps0wDDu5q/CeA9VSHFMy0tokuRd42JSb4MpkweDPPhjXJriexK1
6V2WxcU+0FZwDIFChBvcN8TYWma5W1Te6RQEmnF+m37oAH5RUQDxdGOoc1kWtZTuphAk1t+Z8BJY
/6bmXVVkbXbMA1yCRc4t4s5299BkTc/JwmN3MXmh+zOJtGWwCKzJNVlyJ4RqINf6RQYUMRIXQvSo
/W1t+d9asMIPsWu0t6NqdH4eTUv+oGWDf2Zh0mJoFc1QpMccxBA01Afj+hgdmgybbl+FH6nw7fAM
WyVPAKAV+Etqe771G6g2fVa17vmMMePGwiaBhalOkaS5sQAmRdz1+2Ga08vKFM39gDsVdrE9fwyN
TyfDVM1K7Jleyi8iGdfKEAf5esP2L3zy/id359XcRnat7b/i8n27Ooeq4+8CkREgKYmieNOlQHXO
uX/99zRnbAEbMPpofHc8ZU9NaYzVO++91hsAsMAs05zQXTFZG2Tny7DeOFiR9zcUBUL7GWtcFJ7j
xuHEJL3Iau9IZzps2mWCXhDPcYdUOdlo2MU98KHHNsgHWNNjbea43HkgLxcueB/ziuLl8MDsiLw7
Jxi8bhMWpumsOnlojY0KQCjBMM3Orpqqdj4peMz9ULUaE1Yeez+9AmUn7hZJfd83o/eQjAoMqXbS
uyoBAjbsOw6urb6FLRfGj+m9bzWY3fmK8yOVa3sSDmy58nhW8YWT17/LyQNfyUHoeMuwD4CRNLIO
vUWuas4NqlcmHsgYZWNWm/t3oaNACCxD1P6imvvNipMn+5IUntWvYdy4n8zSrpoNOMAxxz8tzroV
tCCE5SzJLNSN57Txj7rT7E8xBoS7viv54WaqUPObmfTV5dhCTgnQYYRYg+V9jHrd/QrjyUKNT5OS
LYAXPKhjcJqfuiDq0i15VetLGiFWsewlra63ijM45SrgWo6DJM7wX50QOAdgH26EuGWA9gBXaNUy
QLKsinZ4jVIBHyQjpW4MItLeQCLMnnou29xJbIp4C1mCBrXqCmomEOBV/y7OWglGn+HHy+m4jpdD
FyB7GLmp/UkptN4A5egYyi0Vrhz2ZBM54WsK+PaOpZxKN7KMj+qW60EzbnH+zHC5JAyy3cjexbcd
4N1wCUgVan0D6e45QE5EXWSgwFS2UYn5qqYgjrm7F0a2VGQDIXM9zUEvatxbAoSlEusZwAk2q1LP
iK6h7BndxipsLsdpl6Br6ma1w61cjq1H5A+CHaKNICydkNGKYxkQIpJ1eMWAVbmXmt7+4pdoZqzc
BnJVaiJQiwwL6ti++VAgiX6DQ6UEHUZBqQopRTosjEOkRCgSIUEJHhDR8Kj/QLmNoyExFXh5pe58
zqdKvZ1B+F9n/VDeNpDMv/Zs3rssztufDrlIZL57KQPNqNdseX6J5k6YJLw5G4A4+RauWlPjXj9S
xR1tkHMbPl0zN0is4TGCmkmKhYoPDXomlS+IJ5MxAhDPo8Ii6zGVZnShTFFQJKtaV8EltUB7DmU8
Xj+BB7gnCp186yQh5bgYrAYQ0iY0v7boBoH07OBdcESrTr20YgRg9gipSPpasQ384DSFcgrVeRXw
yRjUzZdG7ZEzlaIuuZUHL7eYHS0SZhnTHx9RxEvUZSsXMZy5WJe2bC3YlNuQutEg90enXhQ18JXp
voCXX5DE4BkvJxlOcmjYIpDaJukIwcWA2iJg24s0sDKZN/RizELvOyZbSbps3Sp7GzqgcXxKt5Qh
1j0C2ufCz4EeLSJzVOplbUTKPfiocK/Egc6shc27m/k4MSvFx9kOBAmdxJlj6OLHyUDE67zg1lcl
cNI8V+HhV8qjA/44KZL2rvPscBvrvRys6zFE08KKCzTvJR3C60yK9LheOKUXKTMhwUU5jfqdPZUV
DnkMXo53cdgCdVKGgZounuqYw/Zrz8QfeoxCY2ZyHhd//giH3AlZQwpbChTl43A6uNguCGT0HAb9
ay31+TNO0eMyq01npjR7NpIzaVYrDvYT72yEgzJT4mVSmHkDFsDgHTGacOSbIvG7ZQ2p+/p9PH+r
zPTfKMRNgb6j0FMGnl9X/3bTW32tvx79wzqtg3p4bN7K4emtauL6//3PH5nQ6d/83/7h397ef2WG
9GYzZf9zeWnz9uOt/Fq//fjbh5q/VX/Lfv7tvc6WvlUB4/RHiOsf//z79Dt/epWYGjUiw+BWBA7G
oYr0r5ITueN/TPsVulo6GmYTqe1fVDiFupIqa7xPTDgVR2pwCn+CiJwMEY7lRKrT/B01uOOUpA2V
mVqYjoUAF1V2DnWaTQezJeDxmjh5Gt3LAKEUe8JuShh5QyhIkOdyPh701pkC05QZ/5Xg/zMau9M0
NSlLyEJhZAwGRSKnEd1nUnuFfMxal2cUjk4iWOq0vVjIGxkoxE0UwsP29G0BfzhN9Hvu1erST0hV
OkE8V+A56TWLwg5jqhgQoHQNu5ijKIltSa2BSvd9bsT5ImoMfV2USbPtmtxfF2MGfLRQ9Lndc9oj
jnqPlP7EuMItkciaOn3VwVih7hDkme1U9xVYpTvFTX+igo6sdebY12XaDatS0b1rAwu21TCy6ha5
b/dLBLSamUPmXdD/5EsomrOXmVQYHKGXsWVEVa/Wyvs6DexNhhYDetel8iJFFooUXe2tEcnQedpp
7mrEHQB+CKohFcfzspCR8uzJeKFuqkUocYBPbwOVG8xQ5FcYOL9k4HpXTdbhP1U0OC0k6AksAlNv
b02ldJ9cyQ95FftgyeKkVx6RW3NnJtH7LDltH7s1qXoWhi709NhIqN7WanVvI5tMKgdtQ0p+q8yr
vU3Y59oj+qtYIzdhh9S/bYHgLdy9G2rGSlEDMiEYo3ErQ/Sk0HlPJBFY+d70l0XW1tdxZ5vby8vq
+CxjWVlTJgPvIgvBO1sW8RlJOgxgJlTznucPz2arsajyOZPeP3oNRqkVM+N/Gs9SVI0TnFr6ZNEp
dk+Bo+uInf29FL4WIY7zQPx8EgVDPhNIqGNOLTuOJCw0Hl5W35tE0kk3LOW1vzSX2dLfoBGy5Hm9
oJZT3mSrfPnjd3sU9jGrTdU5Qx3bmraZg6WWyxLZfcg/9ygiWaN/F6TAK+3hdtDLmSZq6smqJhQU
6clilD3LFJqo1j6vpEEN7uuNuQ2ewo/OPr1DXIVKzwsWUAt5m971e3VrbZAQ+eS9OffO4y7fZdfq
vh4WerM0fpKgd/fB6nIXTGv4eA0cf5ewxqNCB4YfjcG91t0OSrSGH7iWyhrOz4hqh7XwE5sqzf3l
oCfbN9RuBF2AYLC3THqox/2u45Csuk3Q39dF+hOhka2B2dFMj5/M3vcYQH2xV2HdvD8jDsZWaSrk
ZLS4vzfxr1JsxOYbtiD9oY/eLjdGOdmwhUjT0B9ECkPsss2SSOQaVtmNcRWuvhvLclnt85nb7Mlg
EcnixmAAbNEpeYq32SGRY5M3+H2IAZSGAVZHdUkZvrbj56Bq1zGLtLBmXF+miXk0Qd5jGiAMIO6R
SBKuDkgYa26b5v29A9EwBOXsUrKz/Hvb+VBRYjOKmV15Lp54eZBqyG0K8XzXxesiuwcesPGUn2bt
XpN9u1ejmYDnJiPiBbrCBQkRIRFSIqst4m4mUiVK5/fXHdgdXoj2nNDfydBRE0beD7djTA0AJAmb
qRdnDeD7qthZ0MQw5FoVgY1Vm7ZEzgehf5KdGLH2vIIuT86T3nwPy+2Pe5+qyOIzYYxTsnhhUewk
J3iUpWhTu8FytGBbqdmrA4jdq+cECM60VOfaqrGlaqaM397xcigsSYHiQ0vR5V5niXttaPqmMiyE
/sh9qMkjROYbioiXG3qy3B2yo5zO9qT9qBL8OGoSlJTdc3PYBbqL6sCwdsutFVICztPvlyO9T4jD
FaHKqgE4E/ofBy1/CUNpo2ui+9qo3ev30l6/6XbRjWksVTTZFtTilW2+RqbFWjSY2xozwzn99Gno
KSg1HxSip74/2Gp63HRUp8JDb+zNpcldEM+UxRBABgYVXhLxclPPhuMCgHyCTi5VvIqi5xtovSdp
956NAAElUDTl4264DbR1pP7pnf4fwSziOnzv1oNgwgiagW1bQf4e7NaWXhX36XJjTn9f54o3/YdF
riMQetx3qpXXWiCb0n3Ruc26yUYTyBi15ctRpu3weIRANXFp578A/MAgHkfRFdSNAER4u7SA95gW
1WsWR/FVCJd4cznSmfYQhUs4D0j2FUs4ROFdywl+E8GursLg3tdTG2wyWLDLUcR1xa5vAmIBEKya
XJTer24HM85ThjEwpCHd+5JmbmPf1j6OLb5xgd8720KOXy+HE/crwvHUddBCZXaj3TA1+iAcdMzQ
R2Gx3Ico8im+v+8SDVCKshoq9UMH7KNpZ5bzmQbyVH0fLpQ9uKEdR8wLfyxQOaiQDokzNAe6a8Mb
ZRzHrNuitWbm4MnsoHncM0naTcgtQHDHwaosQ4/PLat9zXasazjHQ8u8SZw/kcH/+7XEYUP+yTAn
GKzK0X0cx43yNA60qto3cXYbNLeJ7GwvD9TJ7BMiCKtpqKMw6l0iFJa9HOW9jbzn5Qhn+spBcJ1p
rCoTyEtYSXnWWmrr1dXe4vImyZhTXVMJWV0O8g42PFqvUzt+RXlH2B1MuESpRteJiKJ/yveUGMbP
EWTsCt+U4HsYLeK3DpvUcKZpJ/uqEHS6UR4EhZg/ZElGUOxoanzflbWLxm65MObOizPLibUrA4Im
CwWIQJxvjlRU9jTfEOngcZo96K4EPwYeXJeWa6nGIrtrf1zu0mlcxB61wPuwXXPrUN9T1weN8z0l
ditnLFEuX1LatHYaZXDEi6H5olrTzOyCJ494dgwHiDdCLwbPVODZx31pju5AuccoGUDjKn/wxoWz
0W7H2+je28JGu9ZunJvxVfqBkln+ln2+3NZzq+AwuLB5IMbWlWNLcDnB5hS2JHiwyxHOjSD+B5S6
YDiC8xBGMHGzjvQ1EThPVr6RrqNEX2megXCOPu7cIX3N0mBmEz6zKCbhLK77DCM8EPHtRFLPVnEi
6/a9oqzisX1A5+uughmpZJikYB8G9XtTRuD/orUJ1rTr0HdKry+3/HT9U+gBJMy5wznKDeR4YHFF
bAfYGuNewYsKV4FV3V8bzsxkPddUThwZEorJ9YDU6HGUooS3S9cPe9APLtrsylLH/OK7/YLVwaL4
1j6Xn5ALu9yy0yOHlh3EFGZNpURF6nYeLQP4XKabBH+yBJszw3i4HEiAyFL74JUNNlbh3OYFB+Ba
aN0YkNXMlXGfsNGA7ysWib1Sf1iv6FKnmAndaZ9Ga3056PSbx+v/OOY0rgfr3zUc1YvkYdxDMVjJ
/ee8jmb67/2deymEcLxpSgDeQIdfqW2qpXZb3PcLiVQR78Vb6RoFiOt+gQgqQNhsEVyX2+QnjL2P
drr67xoqHIFVlXs8Evpx7/jBDSoQlpnPPE3fL9gnDZ1SJBR4uLGK9aRRtaJG66txP9wgD25us2f/
RwvOMMOra4F4/wf7w05ZS4/ydxfD10fpMdyVz9HHYuWsQSHdNjN485NUx/t8gpwmG6pBlVusI4wu
VUnEleR99EzWQVlq+VqJF80HkFbWl7kn3dm1iazcv6MJwxzliVpb8hTtZ/sDyLNRbJ0KvZoFthKc
zYa0GK6yYON+vTyu76y+k14/iCsMLJx6vdE64iY/gydj42/0VXRtPli3/ofgzgehtJA/9zNL9XSf
Z9VQz2OgGe6T5C6oAZRBEZvZyz916w5zvOQ61j5wWGszgU6SrdMYUp216Naphi6WRBtwC5xa5rDv
X+pN8NX6OH53brMnwM/BrfxpKFdVAncXuvLSfmmuLnftub2BmhAoX2obWLAII2pIrgPiBlv4UTXh
FC1VQOGXI5y5D0zN+xVCGDxLj3OLWvOwB1O9wttuM/zM79I7dVvdpNfhtb6Nrgp9re3S8BqkXTMT
fq6BwnE9dH4Cut8f9/EYSwsIsRuwwuZfCeKwMrgck/UQaT/ofNtKWjbjXgKTgcL4sipm7jXnzl7n
IILQDClpC3hc7DtV+TwC9YOAfVUk8sxsOHMOkilyVJXbDVlGXbgGg5Ed62Haxhtn56DC1n3GCRl4
2+UZMQ24sJqBSsC3oypCaV4TTlv0UFAAG9xx53n6Do44Bp5Yvj8O450DAORyrNO773RbAnRAvdBU
uLocn332GA5KCD1jh+YBKhz+p965loNbB4S0n/SLEtzqiPfe5aBn9knMVeD/cImhXEmB9zgqqIm6
DIum2RWNcoXS6TWeMhvXln42Eo7w9RozonUMeK4tv7WqvYIow0un3Vz+itPBpIwG9w52NrKvukiV
Nn0thzCPYWGAZMGtOlgbcv/FMiiqj5UtzZUtTm82aMpqFFL4X20qiQlzJ/dRdQY56u1dnqLQNjDQ
krzrOk6v7djd+uSrBjd8lVX/2vae2rJZ54430+8ni4TKycREnJIV7/X9425325CSqKc7u6CwWYP6
JKRkFN5Gj7xgpih8NtTExZ+udDyHhRHW0qIHMKk5O9cYDeQZQkRyKvTZQkB0vzuFeWmTUYJbRWEd
aqOwXOK+lgP0mDAzGnEAoRLU+29YQo5GeIfmyrJU9n49U2I4WTVTyOmdz3BOFTJhy9YLfMwBEwx7
cO1QF9Kr3lHwn9QeyKCgY1dfo9C3Hbtm5v42ddrRxjBl/XVDUabMFpQf9Xj8siC34t7pyn2rFupy
kNr21oldBC58Hwn0EJhxj45EC+V0ZqmcmbwTZZMEMksWoUARIEHFq/BsMJhEjrZgYKEh4RKq8Cz3
DP8bhZ21F8o4YK6YeNvWRQ3JbM2Z2Xum9fQpx4fDvFEwiTpufYxPweBbRblHQExGcQXB/3VcOfmS
mnL1A9NDYLR1rjy0qOfNnF/vDkxCz5MbYPmybfG0s4TYoIXlJoqbcl8a0sRgMaV4m6EKuTcs3CwU
1LJu8dsYb4dySJZ5U4aLDqT7inaU6yJPYdyGw2eUfN7lx7Sl5LY6XGZoBxiW4JVbNj3ibCZo/Dwp
tpe3uZMDHr4fh5UMkIfcBrP2uNvcMR1hnrjlPuicZt0lYYCPqOnMrAiB58wqJwyJO569FBmIIvSQ
XkAmTR0yRGEIxlGtFRxljeYlikLltrW7AJ2v8REzsRKbb83G97wsfrNG+/4FhoxsK3gm/iYcZWOQ
un6C68TebCfiQRmnSATa8Ux3ni59EqLTItDIcZCoFNvpAFuwXa3aVxUCMwCXk6+dmzpLcxg6bM8j
mHV+E1zZbdztskKPny6P5rlFwDoErsi2MxUFjkez1DvEZROz2neQtrYQdbVVmLXaNqcYp+RduDFb
RAIxjhpmlsD0w8IKYDvXbB3jUI3RFqaRLbm970aduYtqKjiNo2EoV2EojcQcQjOhrF2VkfP9cmNP
YkK5hquCnxwHJn5eQl8nVLUU3/I0Vt03SboPOjxuZXmlxM+d183sLicHlhBLaB9kqERqclfdOwEO
kbZ+64zVbQYS/a80aao0KpxZmkjBz0YPaWpkCPc6+kpvHtnGYaHcN58vRznfmF9RhFliOm1dyyG3
prbor9CxRVDqxvfGmcf1yVyky8ClIx7N3qIhKHA8F3kbRa48Ruq+KzfmeDWgX1my8tdK9oBs3OUW
nVzWSFrK1AdI8XFN5fQ7jiVBrAN+3tOiFxwvjHjdP3vaTP7uZGlPMfT3giya2Cc4bSXqnKqm4/aw
Dwc4MtEniHsQhxAq1SuswDJ5UQ3qdVr+JjGczfM4sggvITnUKKNTyLyPEBprsFvknoQJwPcyCZ4y
2dpWY7VSTQn0MSJz8moItZvL/Tv139Hynr7ANkwQPwr4OfFGw+luR16fK3vHijeW5K195/OAEXyT
YNKlzSyC0/v/FG3apYELcv8X34PlBJb3g0LZxz12f5a5zZFxqHCM7+rwWe9f3Fh98bMPRpev0M9e
jNj1Dlk8c6k5N6W4wJk0F4F8EK3HUypN4GGGvqrsjVFaVdWrlsBKq37g9DYzd8/NK3Aa3KDYsNDF
V48DQe5A57Islb32IWw3TflaBLfZj9h9KvQ9EJ/LA3muVcBlwY5zFAIiF1oVyAqKgpGi7dPWfrJG
+bbrYW+VyUsZWTPr5cwuA0bjVyhhTfYYrweoyWrUatQnz1Q3Td3f9n23utyic1NzerQAVJ5ELcQU
XpGUCL8pIztzqEdLL3Re3ElCtdabZ5isV4WJ/dLliKcpGd6m3PJkuo/ZySv8eMTyJMVQWCnqvRwk
9ks8KPUClZnxRlP9YeklCRbIjvUWy0hsww7O1l3arFu/vUM1L1u4MkeVGySrMQuK+yEe/fs8qr5n
0Be2gVG1n2c+9nQYpkfWpDLGcAN/FEbciDqUq+u45pRsNUQl0i8IOuTrbOLQexCKlzpX0dtWRYXY
l2t5HVt5ux4KJPEQp4Q05HeQg5oE8k3sqJvLH3c6djY4RY4J2YFcAHDxuCPhUERdDp1kj+aqs1br
8C4sQWS2Ro+7iSnd2m6Yry+HfAfBHm9lZNOo5YE4BcDIM+k4JnZQ2F1PwFeIhNarZzf+jw6e5oeh
a5BqIRPfvfbYWWbLERuuL1kTaMiXh1JEWpj6zYe+sIMdFk5YEGcGhf3F4LvhpygOpde8kBX4CwoW
UwtpcIJXLcDvEQ5qYk/GCar6iJIJXArZV8ebLqwN6FKqBDcUeWV74aixj9OcE7kfbT2ChYXEz4iB
qmlUeBTmkwGZEkRfyJ4PIdqPkvWqh4jyR1iWwKbLm+7bUMHRQ0g1TD7KpLUB7mLN+Qx4JPnWdU0J
Jb1IvH3fUc6YWRFTnx32KSVZABUcwPDDVDgDwu1Izr1qUq8q9mzdK69fD6qHmDjiAt328uiJk1kM
NP35QS2mk+Su0lDr2De2vEJUHo/AveP2M82ZPvdSc4QpkpLnQU+EKIYMhrbw8TLPZnYtscdIEJC7
44xD9wlCj5gq1G1JqVNMu/ZxEu48P7luAwcLiRJj9CQiu3a528QGUWoF6cgqsy2EBsmwHncbBoyK
nscthGzkdZeDnFdQhMH8X45ycpCRwH3XjjLf9RVPPIGQb2gVKQCkgUtxiUbCoq2tp7roNljLLIYW
+1oHw9EhiH5zVvDOIjDieypIclCPwkPA7kxYz0XC41LH8q9EXnWytrRnmjd10uGseI9CdZ70Bt3J
8XncibznALFpKUkOqV2pzd5W0A4DwXO5E0+HapJS+xVFHKrArQfFzHimhnG6xr/1M7WHbnM5iEC3
4zyYemx6IhKJJ5SYQ26QBJV9HOT2Xe2u4tDaF4gF1/UbddwlFg/r0NSvcqdj7xp9TqxhoWnogkUj
fin4AVz+mNNpw92H6jHlN76LctFxvw5JjBaW7voPPUYyqWPeRBj+jhEQKbVeIhq7KerHSnVmlsTJ
0QMBBp1G0yLdSsZeVo+jTipcA6Wj4MGk8OZsgv4Gf3f8JpPPl1t3Op4cbSQ/JlT4lOAVxlNPygpx
GSl4iJVa2sgToTUx1LnU30l+hRcWzx8EALmqvmMOj5vjmbEVoO/DSao5/QJ/IAWUDz66raKj9Gwh
TFnYCN4m1ddq4MUSZGib/15D+YL3wgc3PpkMmC40NO2CAnq4Uu8hj6rLbEgmLYUkm7lUit0pRhG2
ZmUyiEI2vt73GE4bCQB/mBZzNbdzQRDje+9TcsaqMDd61HninhzuXvNMjs1ITvNP0qjIM6tQPAOm
tnBY4qImy1woxSlocemxs+B9EVrppugmyx5fKlcqFouboiqK9W+OEFcsFaQGEGo2Kqo6x3NEy/HQ
TDWl2Htmy9b8szA+XQ4wDfHhDsnpTADQykwE9mNxJXM3NyHxGsU+xijVCbjHUCLyn/+7IEKhpC9T
ZoBCECyrl2HxuRs/FFb5u5NZaIkwA1IkLjw54AagZK8dMEqkRWb2eXHXE/tKOLOSwjfz3teKfVYs
+2vI7ogsIakB6c2FuT1XzJobmWnGH9ybcGCxY0BWxT7RPipRvsi6WxIYM50mbqlik6aPOAii5BrK
ydPw599pz3hd6Ises6+59/LJ6hTGRtgC7KRtaihJxX5ov2kADoO5J8JcZ03tPGiHFjiOjhkUej/k
8qXkwTI+KvbP/24WC2sxjtHkwuOVtYiih2x/1ZJno5nJeM+1Y5qCB+0IMnO0xpYpFia4zihAs+LP
8Ww5emY4RMBpN1ZhlTu0BC3VpQ4Dv9CDmYl1slEej7gI34srGpEXarG3lPCqwG5HAUet5mst/3Z5
VM7OYOgBJNwgfJBJPO4xLKJ8wI8se54Wa5tajdG9WgOeAM6Ta8yURM6OzkEsYbXYQeJaKYIV+6Z0
lo2FUfQnE2Hyyw2aCyKslVKSg7hTp30MnZJYu5JtCf3Wv/D8gxvwq9uEBVN3kVNW71FUf5kbxbKS
1AWhkeT6/SkNgJLyBolIiuWa0B6UKkqnkmQ2fzNf6nmz4L2M0MpMlDN7M8kk0EQ8aHWeS8KNtMCB
080x1ttrDhVjHtcL1PFUZdHhjC4t7bnn5plBIhw3cjBxJCVOSnB4p1GP75jexZeR1FWkoWJjbS7P
hJOk6vvT+SCKON96I45JBhV7JFKml8suf4gew2Eh5wsMKorv473/qM49PM82zQBCwe2UiobISI7q
QEVJtmG8nHiFjNmb2bS4Vqcz6emzYQ7yD8JxbdlkyKlEcPEIv/ZgvWJpFzU/LnfgmU3oKMchHNiq
jpqXgezQPnTjjaw/lsonNOVQAIlnbgbnR+qgNcJy0qqwa+uK7Q6zhKVKOQ89mv6+7NSXLPZWGibs
ZttsKUg/GVa+jJ3wprW0bat6v7/tHrVYOKOsLCKt2k07VFivCltdaTUMdlnd2gjiXO7ckwfp++w8
aLNwVil2lClQVIp95S+NcoVzTP2xerKuok/4pGjJijpYliyzDfrKlyOfOb4OG+kIaz1SpDjqpsBK
GK+QVly0w+PlCKdvs+PsmOjb2jfo5ZO3KPYIHjgvzbhQvkVIpNVwzlaOt0mMmSbNzFRHWA2eomSD
AxRij3bUKhru1QD5qyjdoN8yE2lm3YnQywDtHTSiiBSoxVoPboqo3SjR8+X+mwsiHMoJsnZl9T5C
aX9lNLeaX13L4cz2eObkP5oG00cc3JUw81L1TGOM5KTbKm2JU6S3VptuMUlMKt72cpPOHjC/ZruY
g1byMpDQXuTOpHD7jzBpzba4pK4c/ZOFKIEKU7gx5t40c9NC2Fba8V9BwbGzrWCohsfX57GaIVtM
u4LwCKQnqZlB7J4Y1tNnHPQk2qxp2tRcz+s020TYJZGKXpiAnC0n35Cn2zXj58u9eT6ixY1turWB
vzyOmFGnK/DF5fzMHbwqw7s8HZY4NIM2sp9Q0VsW9RzY6AQ4/sd+9SumcBrUkwa+6fOWTnW0ybSX
vrQQGGyXYxdssgzhBfVacdZadaP9NokVtwMdZCJKWVSeSC0JzQ3DLHMQijN2nYVla4W0IJWuQV/Z
8g/ZV2YukCczVQgmtLP1PKyVY8/EiuybpbpXyCcsgFotSAPuPBfGBc7yVl1eXx7R0y1TCCuu+UCX
FM0lbPPTRu5TX+JBEA0rVEh778V58393PU7hwOvAmEHv2NGFQ0CWbK0bsYTaOd426tZWthqyhYo3
U7Nyq6WVzmybZzv1IJyQwhhVVOSUKVyMOyVOlksfpdiviJxn6aJ/m+nK6ceO1uPUtglPC1iGa6QI
tYw0HEUrxzd3PcHwe/VXeKCW0jqo1269MFbqvbm+HHLaSC5FnJp/sAPIMSqVUUbEYnAe1fQjGqLr
3mvxs3weMW28HOzkdDhunlhClJ3UL/yKvixhdtnl2pzqh2V69d9FEUYslkYMoCOalFUbbxKuphyX
Kd8vBznZx4SmCAu7A22sITdu7gI/2ap1xvPJudLKHm9olHiKcmFDQrwc8uRMeA+JMBMlAIpE4gFu
F2NJrcs1drHt4i2Om2O0kuIbf464dX6UfsUR1nMQx2qLV7ixCzyoTNoul7dqMfMImGvL9A0H0w4N
8lGpMsfY1dlH/MNxZpYWNqSp1Nhc7rTTy6rQa8IRN7oy4tTUwNCJXsiPzvf6Q4rW6516HX9rvncv
CGLYCYrpf2mm/+pD4fzG2hp7Amrbu7Ra+yX+kmO7VKVPl9s2N1DTHD3oRK1Q8J7A32+nS87aDoJN
mLxVobq+HOX0+BR6UNgiJBlojaMy76p03ep7CUPdr/YPXjPmZ0leYY1s5jNb/OXZoYomRVkFKpvr
vbErsq3m3MbWxwoSQTSHDZkLI2wUCPnrfuwxSIaXL1W8cbvhJe1XqlPOdOHZMwT+xx8r96R+JUOt
CjWEZnd5gJ33gv1oIntv0SGRpaWfzbzP5polXANqGdcA/J1ZW/p31Odv8uIbL/plV2q/f98w7D+c
qaACnZCtEwvrRUTQ2ZCaZdguk6ce+bFF8MNpV+NvV6wAQSEDpyqwO2Bbi+QtfQAUXlLp3Tnaesgl
0rB/YckSYar6cfYioihMcwfktyZJRJD9wp1MQDEDyZDZsyJj7tA9s3APQ4lXGCkxW92HMrRLzHCJ
iWSolkst+Hl53c4FEWa3bccyriYm7eFyFFXlyqzyZWLNze25MMJBqIaglHB2MHaWhZc5ZQQ5+Jq1
c3SX0zzL+/hDC6FyCmpZTE6ZzpikdSEbO+VDsnOfix7dB97m+gq1Yqh0ZbFQ6wXCN3+lD39FFXbY
bBxkLLyImk1Ao4+18WLW15dDTKepcAFjLvwKIUw7vBBzP89GWFvJcxJ8zedO85nfF/GoHXYFSZ4P
TIMwWTkgCIAbzGw456fAv5tgCDMNs6kMhUOaYKpfYuejaV7JQzAzEmIzsNsENTiZG7EFTMqbx2dd
hNx0HXhF81CFY7yC2Pcm9fIcJ/C9WHw4GNPSnzCC6LYBGTyBjdiA+5S4UtqHSErlfmX3rvRq22X7
EmE7+8VH5xQAsanUyFjECbnLRG8qY4k7WPfso8K+RI+9S/BZVUCDD7HavSom1rRLUBMYJOcQUD9r
eVCEy5788oCMtxSli+QPD7y2qGeuqOLVfmoM4FzVYs2A1RD1N5xGy2tPj+sHX43Hj21aoP9eFgnJ
R8tf4vdxPalvzgyTeC1+j4nWB+eBg8yeeHJrcZOgfq/VD2zY7ZvSYbQGaDVAfBytSCPXxi+R3H7q
NWNmFYlTkLgYkE0ClUAagIhM0+fgKkRIQylkuXvIHAz3/CQEi9xQAkBxbO79eaZbpx5lEiKkyENN
mO0DNsNONxrdA5b3/sJ32zepcVa6Jn+stfHebeJ2ZnmJ5/nUtsOAwg4bGujmFprVPVDq8NddLH10
EhN9/gHmVFW5v/nKIBqNQpLUBNAto0103JOKnZuhJ/fdg4MBCe/4Mnwy3e4ZMzH3B5bUcxIjZxoH
0sYCTE08AA/CDsvpoZqxl3YPhoWIjzY09cpDs22ZZJG7krLCnrlantxmYbzBKgJUCgCNSo6IDPMM
o8pxddIeYusnhj9PBnKbUa5fRTJXMldd9YZ9q3bJfVjkd3o4lzs/WR8A3qhRIfgBnASpZmEbc0rb
kEJIcQ/aEL72euVdDzJGQOzSz+SJJmMzlPrDfE4w6YT0R6uP4k7DcLA+Otfs4qHXaHWofO4HfeMb
GrZpKvTRHBn3elGBnMVE7TrsFBCrvQZvZi6TcrKFTxInEMYBj01ypyKkpYxtWQpGy3wwIhw+Ms1I
yYgNc1Wss1GYNGQXdRMetLBaFEa3nBhlD7HkFts00TCYj6BbXD61T2QaJh1cCnQQN3FSxcp02iUO
OtSyM63JGil4RDu2+aQmth0yipazd7J+jBYyDFlkZMEQ94s4rm2FUqsWv4yuPlw70PRvsVq69ioM
HUdPLm7wMQj/2P1/Szj9/6Y/r8GQ/2f99GVW1V//9hR8/3qolT79f/7057XVfxhQDxTybCRmkYFl
A+/eqvqff5ds6x88Z2CGsiNhhM3iTLOy9v/5dwXjXuiqaOpTI5nEsZlVVYZX+z//bvwD8V7UM8BC
OvwrqKr9Szn+4Y+bBaLz/1E6TVinXD1Q/Ub0GyaNzP1DEdk0UjI2pOScaNNlTO2FLbcAjNB8vJHq
BPcTJxmyVeHH6q4E1rWWJBN39EyXFloSZt+issq/HPTdnx94aNcrbJcTtx01C2SYYIECvNRtYcMa
PTC8UWtb66G3lY9+ZWvXpVmhBqXk3UPatMG2NQPnLlMNzFsG2f2cqpb8mAbl+PHyl/wB6Ph1OaNv
EIVAJI/7P5Tt6S54vOTMDG8wv6jVde0YDWVWaA5G32bX6eApt9waf8CNhZ1blngC2eagbPs+q25t
v7XWTevKd6ORKg+GW4BqHjXtRXUlY1uUfbIZA7wSmzTeNH5dx6sgSZz72vL6TWUO8qIc5afCqL+7
auWts7ht7vQotO/dMvHJMA7yDerV9bLSNLLtWRmUD1XTS0+Wn6Vc6S3j1mnyGlOuHCZAzHbyU+vx
1Umixr2lxJ/e68yJJfqst1lXV9tOHrNlIE0675r+PakpqLZZ9MqHaFeS4Q8/2hqeQY952TKvdG3p
Wd6THse3ICz157g2i02gJf3XSNH9Te/v4tjGZU7WvltS9MWEVd75+f/n7kx6I0eyLf1XGr1ngvOw
6A1JnyRXyDVLsSEUk3EmjbPZr+/PI7PwKgt4/VC9rE2hkDFIISfN7j333PO9MLAO9pLQtsRuizvE
3/o9LEG31r2VP4iMuTE8MsB9o+WdB5ONMdOSareOw3inpadTZ822fZV740u7cmeHUTuexqoD31Rb
Dpg+jWq4uVilWhvEj1U596BH3e/htBQ7Dz7mHKvyeyPDrY8VfM77bDbWB64d4jA7JwMpZ5vqZ6sF
jKXGzOsYyKGdTKzbXPdxITh+1qss6hse3bNh5cUVKWwlkLfOvt8dAQCaibG89p757gd8fD1A4bjJ
Rz82/OaboYYbZ8x/QTX52smcsW7tsANeTuZRTLUZL3033JYmNDs1k9m0+fX3iMWWlMJTxlG3nnq1
KZBL3nTXus50mD2az0W5JflZ6y0QmvzFLrDtV+5kpHQq05WBhMTjfCNCfj9ulnkCcNWkxWSQfufY
9XMA6jeucnnO67w/Gr36UTbCh5K34MgDbHqwjdVMBj//aZX9sVPtezVqK7bLbDr2fbXGI9SuY1Z5
T2LrZmh/8hgYphfrIGySeg3uHd3BJDTCUJ5YGTJ31dY/ZleMTsx8jty4wbz0TAG2/Rxm0V6w+nYR
mVBHOh4AVEhap0ga4VkTWF7EcsyKm4zNtPvOr7ZL4dBdJqEK+ltrGP1LW7fLuZ3W4fokD6u761FP
vGS2e6NOZ8MncQdISX7bcZqk0OvWtG17WiN7Vp+FaVYPhvQP4KB5BnXlGsHdKDrH2q3c4Nktq7B9
ft8t/lpClfEN+Gxj39o6zlaFj3qjBArjvJcE9psdW0nHoRuITwi8jW/HXfsaJlZYsUq03zxRvbe6
O3nX9Zui91LIngXNAvAsdfUVYJ4fE+1pUNZe3t847uo9qlJDR9RduyexAeS2IQdsTZ39WVO9f3Lg
VZcBLhRLY01gnhZyEfNEgAD82pB7+NPMg/khCmfz2VhECzqimXCPZoH8YQADSjq7knuDTbQYVNAC
sKbP7yZrHWK5bfYxWMHblqHZnTL6mRSGkD44K7o5lNacBfWo1G+q4cVaN3N8UYUfHcJoOdrWuB5t
sjt+VRPXR2pa6/jRtYt8ylvsMBDwGv8WDhcAUt1b65eoXCA20UliQXD7JS28VsWt2bWHTTIu9RQP
2mAPqxmHkJkfQVHBxoRoCYhs86bXaypKHeslL9r9TJl7IgMqq141w9fwuXSsJjxsZKFf93Bzb+h/
Eo6zZXGrSisjONkt91E0Kr70VILW5tmsOZ96765vzQgmaDv5r2CHrGeceGdbZe59VWTtJfTWYYgH
AeXHrVzrXdl6V8jOXcm2GxD4a2tOsI05p9Jp13QtSTJzrWk5dD31NjdWuYKO9dZdOY8WRNTCPTl9
UBwq8E0NT/vW7SU7Szdz5mjK1W62nuuMXOlYLqMaYyMQ6E/msG0X4YmvzgYIMhlUqDkn2uwsKwDH
YbgQez0XyItJ25XldxV4TyRGX6WENdwurTdsFx6Z7RJMeXRuO/SgWLaYy3ekvFnPZF1az0bBb4rC
2jut2TgkcuHAMEWJ5CWq+SkPh/WIptk8AeWpn9guvvC+r6ecn//d7M6qpbUxhzvhBWJXjER+Cs5c
0hvq+ghbsuFDbMWnx/7cYRsWHvBFN4++vyypIx2X5PU6CM9R6Zz61TELoKNL/zxo6XwoGFlzAj7d
mp4KQ7rJBJ54L7qFhLSZSX7F0RcOZgz3uL8Lctd/6zmHwFUCnb5b+BEnhqgBLLSBNz7LqWHwKOci
e+T/ycM65E1StFV0Xru+enDaiaA3DOUzwNfBf2gZ6c9xPRmQjjfZhjtBbsU9m2BwAxbXOVi+4YA2
A+v+aLT4QxB3Xkgf8+Auq45jYNmm50YFZ5hhzp6H0DypIkQp1UsDWsTKeF+gBC+Jsc7zM21wdWGY
qB/apXPiCKzXofFrfW6s3ngd2YtMDNs8GJk78QZn3o21aoJU3Ep+YHYIU5V1zgdjQshYcxkdu8yQ
HA55+zwSnvQhpOnf5Y3ZXxSE9C+lMUR7X7jzgWM54mfKe8dStw+ec+IMpq8F9ujyvcfKmu9aoCCc
WkX5PvhR9Tjn1ISduQ47AQP5Vlfh9GTa7Dwm/myaedzXhkOG3+yo3VxC6sJ8NMKLDt3+Ixq38Jyt
8hkwbv9ZuDPP4RZEMS9D+HnlR/TA7rv8slQUqWnmjhIyb1EfCR4TL77VLprfavsPziAx4+haNW+l
3ogl9+vGu/Fyw0iXzMkSvQQdd78/hVdRWvM24QkcbryxaEGhjM74Y9qESCuSo2QwVBDjy+wyaDfc
r703XinI7UNk1v0d2Rb2j7yKGEP9fgdt0pvPa96yJjS6tJdqyvWx5Lq6LbO5TEOhAITXEpOatLZU
5Ut9w9pz//H7gBBEggE5jLIPDT8lraco+9JbsnGo4MBkx1nVFifgQjkGB8Ppdpm5mX5cLq4pbvTq
zO6d2dX28zCRcjmCm3mu59EtipifLHHSURk60xNM+OlHsSwcBb6/csyA1b7obR6Ll7xXPsm/QMnd
I/xh3jVHYDFuwoEHfpsyOLpNRlXnt/Z2+X0tS3usm3gZZfSrzUV0jrpw/NGOICC72BGu9VyVJj9b
a2XPg23FweoYs1pLFkdyAr6ux7rcgJYLdRnGKUz70FrfI9sLQc2I7JI3fkM4yLW495yp/3A6Pd5l
kbVMV5V/u/z+j1QaPJCl5/C/ftY7xOGsa49Q6g1L2s0eLnOjZIMq6VzF+RZJqoV86/3vsPmqX75T
uacNSgCrzn7jnsJGbGK3btZ2AY7Sf4SV6t/H1eD5jIKSDB5r8vklMmE+lF7My0LlD3Bd8sULuJDJ
NMvIApPOPfTULM16O3SLHneuycEk1Mx/JVtRXKJyGP/88cOkjEjvkH+2Kv9W6/0fxiz7PYP975vu
x675bP9OJ/v9J/5sue3oj98dG2E3gANooeme/+y4bfOPa6QYOiphNOQ2X+3Uf7Xcbsgvod9QPJFM
+Wc3/lfL7Tp/+BZSUmRe6Uns5kb/Ts9NUjON4381lgFZSrAbaPvRcog7Yjf1740lTZJRlzksr6KC
hfthL3WDbNN12qjpGqSss3uWEKzmodFFji8zsPugn0Fswtsk2dVwMbR4pR18M1UzRTEz16xPVlHm
rGsOJjl/vJhe9LmpulCchQInWqCd3Dorc9PGcSqb7VqbikHkz1VNO3TXNbNLZJzT1PjTWt8pzWt0
SO1dlq6zgpNc7ekpnNfgtiKQ7+LMxahPBVk0b8gZRp9uTe+JPXDZ5h4mNNfPDKRVQjJura755pEh
MLdAXds1O2dBRUGXYjPczBcTtm72RYam6g9uVIft3hERZU7vKdCV/IgsD6Ru3n64pDP5e5st5e3Y
YtWK2LonvmzHmd5PiZ6dqUr1JgcdlwZ8zri1OJOT0AgNLLT+Koy9ENwBaTuOq7jjqI3uGmdrnvqq
0Mt+kON6Nuu1s2ET4xaP+ScUX6dJT48KHdMGOkEnRZfXcnGzhR3uGholWGBlRXUMHtiiJnPENVkC
2NlS37l2t773pd/7ICeHoNjVYqDn92bDGeGfzO7PQk3qtcrDVGSRatKhGF2+rPAf6m3oziyCYt8b
Jl9kiSws8QP6W1Vy2xuPTW16Kq3dcfzMarr1qBPg4HjczzlE1DcVmnEgZYIsKvobu8mY9Gaogrcl
p5qTsiJRv+TUU6e+D+s7jrIJjDDJEDdWO83fhKNVGhUbIgA65ncTAUPEsmkb1nsBjt7TXFkbuEcy
EVLLmj0a0K38iuVPDElQbtmW9I3u+eesW/hLUIGaEG3Fxqx0MOr84BnBPKaOtkeOyy43dwMd1gEt
aC1jWbE9HXNhbnfaYFU8Fjo38S1E5RzFHjMJaz8jwAK7t6u1SMQo1E7LnvA6k9ZXMl+qaBa8mfKw
tpvpETOpMZPYEHZvwzxIBJOQ7z4Wdt/cO6PrZsnkLhWVXOC3X7qCYio2t3DWe/Sb4bmVRfEjtAtv
SiqnXN7WvMhlOrHE9jyPflDH+ZD57HxIORlHqiSvicdsED+iKM9fBksHeWpnm90dSL6iENhW1f+S
o6jDtMmG8qEF2DrFoh+NB9l6ZbAr2XGGMz76SAKZWuoPctCr6+3c8QHYRmfdNlM55nELlPdH1tmT
OsPYWm0WKR3/wSor8UK8mjski18SCFmU8xV2kyE6KRJoMS8IdpZMQ5b3LJddl5qnxvvFPqnArTbz
a0gpwebGfbCsZwGZ7bmoy+5xmIP5OuQe7VPVRhnEuMUd34gLsKZzIGd1XOByGLHVZtEd4FcQwfUo
S+rYZh7MnYvhu6Js9OElGD2tfjlV1cIYae3nG5srvYqD2Rh/9Kux/uycQdendqoicfF62RDcY5kq
20UTp9c3R43jmDRjkH10Qc8gPlu0aDngqMWT3Gmq76Fo3G0/WH3v0/oYwcu0LU2Q2PCLZ2qmbmh2
crGqF4p0Rbg6PcjbFjmEOg+6DL8PraKzo3ejvSTUUuxMolW7Pah66hYDDPVX4VF+xiqq++dgWoBi
m2to1nsjs/NfdrDhqaiavnv3BQyHG8jXU5NAZ87Orei2cN97lkZA82Gn75hAmOGeViUnzpa8ijAJ
2cXOYgISwhfHNiLiQKhkx71nLc2X67saMTxZ7GO2lbYbC2srL7IP4MQ7QCAfMpYFiWkhNPMiJyne
fYp+eNNuFIkjX3TZSHRws+w05o6tEo8PDInIiVQBFMnp8tSVWf3ZmKsTJMPKqZZKXmE3AbNYEua0
rplMfJOZMjH8cnyAqluKeMk6H7NtzmQ0cUtisWKLKv+md7t+S3iN9fcgE+FLZ8/TT92E+q4OmHAl
YyRQFilgwcB1fpcl/MD53v3V0CIdGlE9jUSQzulgu/0AY9FaAlq/Xj2tc+WVh9W75qyUKmiHlEKz
JDpuWAovtqM2a/ZsvjRlWuVR+8qntkBAE132I1xKj4GIpxcWHB2O0iTgu3zpZAsFugi5appNw5Wd
Vmarh36szEeh23DbhY0ztElfuvMJyLDdpb6tlkeNmDTEW1aOOlbDIt5qcxb3gRpWwNxNs+RxA8ee
gnbr9L07rpGJ71usA6fTqn/UQqw3RVAaJDGr0doSa1PTjDjcTA8o63afcKMG77LdnA/LJzor8SYU
ijhfwyHC3xm5bzN5Qo+G2W6cCmPB4xosfXBcrXam0aIslinmG+Hvc8OvZbKS+VskgOHMT9Qh2tbR
JW0oDtsG5UwFXDF6lu54VqLundhpATsaGA9IxIYLNoOGtMfXGePQg+Y/GHvuLJpxRXDNCxdTV914
y8ziG6U3EkheOMYuGqqsJ2t/nIk7477t950YVJ4SSzDzGzENvGvw8c2u913jS9RgskFzDXlqGtkD
eAoaP/y1gA9b45zQCcYMep4yss/H+Tt/R1bvkGnsD+HmxaWfTchM9drbvF+5tm6aDVUzIbkkyNIs
9IqnSE95xiOPDX1HxjlodjJzxtssU74TC9I/gyRXNe/bbJnVN+1t5Re52aTTuIQvAo92+RTTvmyn
Bwt8p7ppKms5lMTxyERtPs6jLsQlFgeZXRJRj6dqS3KRVe+Y07cixdklz/WsuL6yQKN+NZPBga2g
v7yhfGiiA4rReemqyEJcC2wNFH4y9Lwf1+uW2qDG3N25ulhVvIFIVUmVl8xNZ1e1+ti1fdAkPi/N
mGb56j0TZIVMIHN+/uSF5tEFPHmx7CgbC/e82ZAfd0wY7XnnDQam+ZWdC+RAvdjfZmNrLSqILPwc
KyG+TttsyZvKC8aA27yeGvKERuOxtrqhSvMw94mjn1Qxs8vDMD225TI/5IhHNKWyMYITFhV/OQ86
vL5KyurTnsugPFvKZeF/LhbPTJBolBGParEeV+zgj0w+q69r0AQTvvqxPHjz3JT7vgnrMQEPy9Pa
bCVrG2L2nKLZExm8mXs8h6sB6c3J5a1sVCH3/Rh6OfLHbPhg6pXwowdrrmmBY9pN17vlLZ3b12VZ
B+S3sjbZ3vT8xtav5tBsxrfNnDQUX/p1+byZGaXnxLPV/tiWys93ntOgqMxdM9n/w8iLluPv3QDo
p+vP3qNbwVDoX3/9nya7WWnTe5YEAzb88p07VEUadUHzP5hz/mVrgqbDtUJGa2QwEXDKl/sX40M0
9O1ItVelvbuhz0EQ3p6sYOJ4pGaEpVhbdn/2ewTDRDnUesjpMs2CYvj/aFb/M+fEBOb804jxyvH+
C5795bP5+X/+91PdLT//tWm9/pF/MLX/wJdHtCGLxQxA6Vr/0bRazh9ExGBygqkNqOF3Sts/mlb/
D8BDgN9pTInu+D1C/kfTyqAYiyzNL5gvONxk3/3LYPj/OSiG3fj35/QaE0fXidiHH84jlepfjDqa
7wDsslckqjebVwcY8DcnHKgdJd4lHihhIIIrsahwV7RR2adM55ou8bTrrLEgkOP7uMi6IFBn6I65
4urYOW1gfzFdqp108lzxfRRtzrUeaAMlLF/U0awzYadzP0oWSx2b5AhlFYMglm4o4sYR+Q3b2GOM
1H1w+2i0D21eFS8inKxux0U/5fu1kRkHo9tnn3bPuIwwviv6rNduwCCN+qhLdbttTlpgAiyTDCkf
c0rtDAxltgZgc+Vk1f0srqMGWISjdcz9rF25LR2+9ba0/ZSDXjJmCnV943TecFsJp2HYJtfo61CF
PvMiryxa5qp1pE9btYmWE9BUPwZr3OZ4yEbrk7Wt4o4J23qW9bacA5Y0FQybmStlVG0j4knn3PYY
ko1g1ytK9luHliU6BPMC7YYCbbR3pJ9M7yVLWcypbX8RR8kVh8Cty+3d1q58dNptrGOJLMtLr6rl
PaOlanZjGA3vjfDcj8AS3iuD6PVrJSN5n/nFQqO3+RRv3uDkxr7vurxNJDel00ckw84jJzak3kgf
e7dmGT4Ku2TqwtdIkICbl7FjOA3deLFHM41lb6APvDfbZXDr26y3k0yJNI/cI99FK/2EdIjTWA7F
LnJTVdh7zqjPMG8fTOvcsTixhPqNJSH/aHd6+qJJo47wPdqekUxMvqkNmm/asF/CrLATj2EVauq9
R1CDVPOd5U0Hv9H3G+K6mUU3uWG91uPPEleBFK+1X/x0aRJxor0Xc3tuQBW3OryfJ4jcBp1KkZ2s
66R3RejP8vFdVjWReRQMqzoMrnzg9Yv9NRxjJ2oPXEeJZRPtGNx0WyXp+JkWknHZDHYeh1l+mKr+
jJ+AWatTpWXQnCczRGQInswpPJUZMcJXVOlzhDvhCdG/+86E+OQQgRWH67aleVAbJbNrZlNLUKet
a+2W1QyeKobDS9JPOTqIQcLcbrGU8U40WRG7cv5lV8OdH5YXvGr9beuNxAGu4/o8qjAZgmo/ZzNB
v8sAtHVhzBMQ8ShPU3Qe7CJFx7z4o8mwX6fajd4YQJrqi3JZvINc6KI+mW/EeO2sTL3VlbtrBj7T
gNo8uyiGwZq2FksLZSI6kt8QT8sMKDL7uDShEOqvgNAfMj09YTrcG6Tc9fSlskeuYIi4ll9q39uH
kUzMQNyPJIRzWKZuhCdgwn4Q+lgumJtCaGdacIvqEOsWEknpncORQTo747XZHj2nmncu3wu9xbGb
uqfZeMnr7za2CCcokWvfbb8Epya/B3QWYCwKNvl5ZZNoO6LAfM9xTfQi3wVqMtoYAPFH7jbxVaAJ
8qc1sp7l1nYH0n9Jm44+eepul0bxcuSQrqTdpEb1sEaQrYtBPgcSz6a5bjYkUycJwv6h2WBY+C35
KP7qxF6L7Xs6L27FjpIfJdVW7huKkdPk9+nS6oNrTFuaLTJd+Jf5JoxdSri5tBOckz+9WYFMcmfb
figGb01tR8mkE9WlcMNdttbnrZHH6zMd1mt2yLyqTnlKm73FxvbtVs/b48aXWeXyESA8UNgud6r0
vzi6ekPTPJAYji/CNg5jNZ88HT41WiXLuO7xecdaE3ta3ES13ne1gQrPk7yM9RezLr5FeRiPFtGh
iG4eQz0JpYPJmYr2MiDXbRn8vc54i8d3+vKvstmOQduUT+0qDwSypW7jPDApZQf77BXmWVThoV/q
560LvtARul5cKZqhpJfDU1Auj7gYTm5IoPR4MSAqJIV4XK91qaxu2ulzWdoJw8k8PNWBvluMX1gI
X5QzPNrrDcM+4CEoCD21EhyTJktaGzLEWjk4/9ftVuhz0HEYG5zLVlnc61KedWmea08dGSuTn8Qm
h3zIezRd3zh7jWa+96W2j/SUTIvCIKm6pkjGtondRQRpUCJilVOw62D5VLFamUvH0TLY+1L2Yer0
DOhbJOJEl85+trNfrMCcyrA6FmuQ3bZtNHw2nl8xPgyPQY/Wu6DwaAPvQ7UsL+7KWCWXoYNFAxvC
rqt8WvH1sJXDQU/9eardg8dEnntWT/dIWecx+z7U5hk3QBKypj0xn6wqboCSZcOZCWluH3Q1f5OF
dzaVf6ExiG1H791123s93grvm7ZPkW7vgw3lR8R6vJgN+czmrRuCZXMg6/X5MWKqXcW+4eafjp5I
NTHWga3GaryvyOycCfvHTbN+Fv14plv45pb9r6awbmdVIaq6OlW+y7yNLLRp4rTdhn3QoFO3u1n4
z6tb228hrvjEDs5GWyO09/eIUhy/ndO8zIP3wbqkzdv2HYIzasL0TQ/zfh0NTG0Kx4lH4FZIbwt2
JESxcfdOjTyeDd07nc6ajoV5UVr4qdKXyDo19HijWfJydViISbnhBlPOdnQazSlYfBb+8GlnLp/y
eK9D+86etqPkMCeLQaeTD948EGcRGcjma3QUgbkzlijxzOJ9MAI+pOosVmk9GDV/vXo1zYmYaeak
3hc9sG5qSq+Ebrn3iAriLr0K5B5vp1dR3jArdd5HxJjbQW8nf/XutmD45XHDEd9RpZu0yUIucFqs
x+56rVZY+MJ7a3hzofRxML3ozb4VXYP7jXXdKbuEInjbyuoko2jfgBDctm9EXRJQ1m230iQb0psZ
secH6RQ3ZSSey7kvY3tjWUuX+9mlDZ7znF2Fdt0NpflGlM/3Zug4x9RxGMYv82TFhXFdhJpOlQp5
jB1v70TzD+Gz5O15xd0YzjfdJC5l7wUSC8aYrsp69kWI9p4vzomkwRU1Ab1k9M7CyU5OcDsW3oHj
I7H0YNyV/Pt88mGr6DBbDPXEwLXvzHFh7XT5o8sAWBGMmQq/Q9tqOHe3z8b343rhH6me6lLsZeUl
svrqlGGXkpgMGC9eIvUY+mDq1VcHxmmBJc3Xy0MxlrvS7ZK2+vBAHm4a1MpWMPCgGszPNeJP4beJ
GR6xiP6YfXG0OeSrxTrXHZVtI9KCboz0yASgVBKMzt7D6kKwIdwoJsHGdjEsRBNsbg40lSn0uZu7
V59F8bL40P1bXo5KxkPR3BcGyhda+eq7e6HQEqoOmzDyl2ZVf21msLaLO9l8bP5NmAuSXJpRHAnu
OJU2kfEL/1BA2GHwPkjvabWxXXo9d3JeHqlMkN2tOLOtpMb2nGu1E9n32R1VCuZx34sfi+2mWlHp
UkyatPTXC3Zz1J7eP9l0t2uzJTZ9n0d04r4z9Qu90U4zUd6Hw8NKKf5QlMpPl4JWQ/dezFCeglg6
RGPbr4v8abjioLr7xbxt+mkXZW0a1WMM5GJf99/CbWPt+xwsn1u3U1HIzr7HI2bhpqD9+Jl5y6lq
7jFx33hTdzuatXi3KIMf1Oron/PUp0zQd51Hg7zpmvlBJ3bMqPK4mls/bpcioFl4Z7xPpdteClBF
rbSn14LJwInMzySyy3Tgb45zZNi0tRiVB5PzhAJHUZS2lTyumDmRH5IcC86hK73PYGRQEsUFm3qb
wnoS/BhRW5VhPnuo8ZHuW4nQM3Ep19ct0gnZEMUN/934rUCQJVT9xzQv60OLiO5I7pPMZTSX3bjB
TzdUXyWGREXlXYF9Xm7LML9Tlncs1Ow9tNucmPqWYcjPJqA46Yx0A+8WZ1Q5bUSjYNq8v7wYWaaP
LGAlgSl3cigZodux7efxCJVmzu39KstnLJn72mtO+fZtrbdjXTp3ZQ6mvo8OY+0dluGnMNudVzip
n31Hw7qfnBU3ILGNJDqUc52Irr0VEAV8xM8yb/fW8jgGx6Z55HuNSHEqkyb3Xn0ukbkOHuyoSe3Z
wtjW3pWNjfMuOOJV2uvll1PQOtjqeRj9u0WY55Bz8IuL5RVFJp3X4WKVXVI2JZvZTrmrc8dJR8t4
UH7+ac1GLBHHU2+wKjt2lmJCR8a9G5HBrTPjyUG26wPvjIP166aW5ijK4LjJPjtVvsBcog2oCDOV
DDqhVb7XwWMdLmmdm4lVeWlg4Mo0vXr4dFq8L0F4abEFNtWNVQ6XLDOD3aIxicMrEu0N/BscJVj5
+iHu8lkklq/2/MZfWlhEihNC5qQNnrk4r8wvmXhVLWdjsSucmhAvWd4JbSTMPHcSyfcAlKiMC2Cq
MZ6cr3nIUW23w1FT+TU0wML8ZODH2+3UTOlsnH4ATjaa3mebF7ihtVCDFaWrRd+SAwipbXo9Gpez
PfBqTUVxLLx5PEZE1seDVz81qszkDvLRyLXKeMGF3aBZaNv37E7sg2qsSEvOhquLabq1g9lJatEZ
P42I0IbCMs5VJb9jBT0wH/H46LdDtDr5zg9zlUopbksnc8nIRNlMenL1r0a/sxHKXQDI57AgVfrr
Es+bc4vD8uSyPVWNIT614a1V6tiwE6fIWo21zAWXFwSiaPzEGnYIpG2kGHDt3cq6sSoTZ400Nbs+
lcJZHqVT+rHNBk+xxkFwrBl8toN/UOF5ytwlDoBK2pSdbmv60Bcf+vEw52DTmJ7g7D35av6li9P1
s5v3Ouz5S0q3oCixh1JppvP+9prjDhqTqQ7Hj0LKBcbrnE2/MtvNbExQa1nGBOgP2R63MOvJZaXn
kLljj03I2GaDakpH/CG1doryGAX2/qpfiri2p4afASt5hAoVOvvSQi4cOCys7W5SPi+y4ZjjTS9C
YScN5eh7llmbOApvy8yDz6YA3lUp+/ul2Xoj7XRtnbNWcr9MvLhFvFqY1HabpYILFnsqfreccYIx
DrK/llYg/NM4OaTjL6Pj5oes6+h5HKe0HqiFaG/x2tBRVpHO38um4O8LRad3ld9Hw5/I2X/LOPOf
qkUiI//3/pmnz/Z/3X0ORdv989LK7436v9RIllasEOAfG2sIiL+Tmv600Fj2H5BuPNKUTFRkdpL+
a2sFnwzpp8zoiPS7AsNCNOZ/qJHOH7/ZTyG7cH8Zb/4NNZIll79r5tCr2IIiuMb1iJNiQ+bvmvlE
VrHtrzR9QcC70vpbcYhCtdE5j2x6qTE62Lmzy64Z+sbiHSxZnNxy6vcYE59rEivmdn2ilqI33zC2
Dp33CsHFw/+i5p0RjjUIG8lMcnGGk19nKyFDWZ2Ocun2ObsYSWBkP9m2dWN7IaCn/7/snVtv3kbX
nv9K0aP2gAaH2yFQ9IB8tpJtyZZkyT4hZEXmnhwO9/z1vSj7y2sr7xc36ElRNAiCJLbFZ0POrLnX
fV/Lg5s6m/43X1H6jUGFQbq+92mq7cYZIKQ3iJvRM0+Yd1nksWCEY8XvcTtKx+Fct1+GJgFb2nuo
BE58W43W94jlP7rN/0/8YcSJnhq16CxJ+/95fG42Pbv7H9vl//W/f/1PpOUfr26TwX/5j33dZ/3y
YXjWy8fnbij7/7gPtt/5v/uLP4T120UhrD81Q91vPy3Jmvrn+9mm3YH36u8eAxye24PQZ/V/+W8H
/Vg/Pf/3f/MTfiS5POsN6rz0PGZIbf/Y8GU/klye/WabR2Qzsx6i5Sa4/2ksE/KNsOi4YCpjEAHG
gT8fCn4FRxlyG2kuGjMmCcX/+DA4Zy0UOH8n0W/3/L9cZbDCPaZUE0R00RqZevwXltNcdP1MSnGX
kdI6KCWc0Kjny5peupwr62jX2e8Qfy/Q7tfXpBsgoEiRvsZr9+tzaLt06WdajTs64tPJ7xD+umJn
FXhW7WaOksnH0D8mOXmSoN6RS0qXuaSs55X45CmP/bfMTNxTX6wBGiO9RhNDlaPrt35h/o7M8zI2
49WLlUySwXFHwBnp9NWiYckeqjrf4a5r/E9JgdQyj7J8KymBm2CiyzpuErW880rX2PntyTSX+oir
ia5+h63KNcgkqAHPUGvLr0WGjqczRMHegHLRmiEZJntnybwlh2PsiqawDzP6+TFJ/QvLYUCjw5Th
vTvVmICQvyzVIFA7f1RQ5DcX0Jku3KX28p2N9aiKFQypYFKRbOMLN27c73nSf7QkXKnn+qbXz8/9
u0f16/P7/Yn98+n+v+Nxpj36dw/zXaEfs/r558f35U98f3gdnJ8Ws4oZdEJUF7A+ab4fnlDrzRbM
lIGLvxOy/4ba/9Fecy06bx7jUXje+UX8CX8+u47zxobLT74YfC0DFf+ZJ/RVD5imrCUEwV5iJsyO
opX363NUQcHNrQFlKS+s4CLxc+eiSDod/vR5/Fgxfg5X/turMIiEt0g4gyklv17Fz5SsMrVOOyPO
aMCbOZa5ua+Wr39/mVebM2+G2aRM9GTFY+wKY5p/vQxmOIzZiDE7z8dk0KYmB8YqMU4BTsgLf6i7
OwOP0CUE2Xz4zTt8FZPeuttckMJlG2HC4ITXme96Ug1m1XrcuWkj4i9l28iVeV+tTJmZRIhCv62W
GhtVTn503jHPL/nUCy0+1xZ9wl1aEVOiHrfJdSaGbyWsZ8SR3leDKeZ/RhjZXip1VLCt+pjc+eZf
JV3RQjEWDOa4E6ndf+xklsecYfp2/v6o/6cZ31/3he06cEUctgS+cQ6L243/s78g74i9Td46A7At
+i5MbWt2rzgBtNM72UyeRpAfxjV/SIMk+y0L8y+3nASxYJFu3v6mA/CKA0D/LBeck+TO7wzkqXTx
L+2214e/v+O2j+pfKztvkZyugI+NB4hn8i/j+FrgBnEiWkEvLe8+j57kwO/a6pObrQ9/f6Xt9b66
ku8zjw/3+MuEnFdfmrsECmnEZGIzhyX8mF7shu0Yw/ecZ+OyLNzmd7Mg/s0nyDgoxheZTGhjOtOr
XSsbyFPRmkKCoN1G83mcotlrjO8nof/9m4QFkRE0bIuYCHDBb8/0TyYURjI72sm5im2q+GPuoZww
NMYkq5bZZ8tsP9nNUl7//Wf5lxvz1TVf3ZhVhuHMoafBpgkAC6/yuhOc8xVy630v6bYgNvu/4QD+
9ZosSVw3gKBgsqa/MjHQ29Y9FkSLaxrxxUjE8lrY63xRGA39azfH2RyOJdNif/MQ/vW+8bZSjwnu
hA8oEl+9V4AjBpVBb+3auS0/MkcgfSzX2AtZfjGojl5V/Aar8pdHghWQvwRnN7ARlsum9vMXugHZ
urJ1XTIsUl2JQLVqN+Ca9HatzI3z33+TgrXk1wcDexEWEy4EH5WZmJTCv15PNK1afBy/u86Ly/E4
dGteX6jc6Nf7vNeYvxPeZHxIqtWqj1Zf4uS24oWpX2TUg5MrdCse53KmSg4TbML6olOlTC4W7S/Y
Dgj/EVq3F1D786zok+oSXX3PtO7Y25OQq0ekoVmgdfjdbJ+GwW9ENGoaZKElh0xHFcO11ZVGu3Eu
l9EX9cW0IvTdy3X2MXYnZdStBI/LNMCVUomYfatOVuuElW7uvzpZO5eIRCgpZAO91juN5hCIi9yL
jSehKwINWWaohwYYgXv28hElO3BT3w+xSI51FPdNU0eJ2bgMrhoL7vYR6/sxI3uLuopqjVJbUlq+
ywlT4SHANGodE8PNr6c2QLpaYZyMeDOn1D60lq8e1FIYxiFfc1eBTW4d+dbxDSsjCmhKFQltpleQ
moR98hKz+xSb8FEiyWwHTda+VkvyxOrozMSlrcRaUvTcDttvqCa89R0AAt+5682ZIKZqlpWPsK9p
jTd9bFl7kyMIU8c5kX1a5qpOjkFZ0Cibm1I19BD9Ul+u+IhOFkYLY+8Ufixp4jjxh0D1k3k0FxF8
iaXfk/VrlrH1Ls1p0j5+vXKW4oYZrkJ8cOhodcdqWTi1rFgxFaTttUF5N4Kin07zGqzWIZ3H0aCd
Ont5aBgcmm/9pprrkDHJhCzYJpKJOZY9LQkbejtmRwvP9TUR5Xo9j23vVJEwS/491p6TIwOTWNnL
vBb3OWCAYhdPhXvZdXzvKS5Ugy5knGfBbbL09MQT4n045tTYfpKxJjqQcuhFekeGLN67KlfLAYkk
PscOGyBU3bSkx94r70brOCVAYRdtc8m6TrFRqSBZ0A07a/Nz1u6jJlHXRK2UyPeFspV8oMPpPMd1
SpinQhsTB9Mo6R9bldka4ZzP7aext41by2rn4mDTh5gYxwkAIsTigxeI49fahNiribFvt8037vwm
i7xGjRhsuzj+VAxji4LhDRoDJloKE9aUxWORxUl2ASpuol8z9upDzZyYem9snsqdwUNk81hB/Toy
qiS5b8pa80MKAyU46Sx7M3ksWPeTUQTvMwaN52FleYsfzcTsUmTnscJ/vKZQ/HCZiz8CY9AVYzuQ
cbi9OKZFXKd/cjFompH0SzYj7MubjmuQst9Vk03Tmu+uWE5ZCsXx0NlMwjwstsSZ5DrWOlwpCqtp
56elYtr6wnNzWxlTAoLJ8/LsgE01JemY2e37JQ7wbousrz7TgjUfjJGkhMSs6RyHjNkYfOFdkZ01
GaE5DALDkncWEPALHl3zcz+NS7LXyrBu6i5Zgy+FtUi6hKnjGilYI6GDLzjVqvTa7kysYOEo6pWf
U5lFV42hit2WfunoVD3Z90nfi20s3LXtD7q7zIiT34wMZ0rPZqOtcgrxQ6dLEZkFm/JBwnxLzlAd
TAI6eMChm5dUeQdtLZ2Frynzu4+T31h0mGWPVe9UrTRmUcmyQv+RM+p3vjXaLK9PPJt1uZ+czpHP
ibdm8aGkNs0j7DEp44EWY8aWN010EEqZUwj0xTBAGxlTPDLtNNW0YtbxmDiZ/cXXbDMR0t2anPHP
Fx+2BBB2/mldP9jLaD/Mske7J/tf7rM4HrOd0kb/GZ23uOxVNT0LWtPf0tzU7pFsWX41jMWqr6ek
NB7j1pJfCLL7t76cCxHFmdzS/XPaPWNgnq5NZxjFLvZc/ZwnswVVk38XobL7vD2AYwn0uWzWAhM3
Zt+dHANmnRRl43sEYqR5xKqYVCcx1fV7Asvrzkg2ajtxuWQ4jFaGJT7tvckLJ6dpJD2SPmgvhMqb
zcPTNreZYPmkqUbaO5yz0tt3fTHJcKjz5rPvYlcLKxrN6aniAIJ1x8I2GCJYGE8MrRlc0hB+dR8s
jb5dbU+hm6Szme86bVvPc4HgCQaisfuLfLHGk0xoANEjaHjK416WpwY4gT53Q+89ToU0ENvTeXgA
LmgVQAMNZnSofJnfD45aP5RdZmj68InPm3C91IBZYpvrvjJjQmqiLq0manjRz0R68ke7yIErZgGT
nCABKb/bla5TTtG4Wto8EoCwk0Nj5PKDLcpW3058KrSmBnt8lDjCnkrqEwqrfsIpbxtTQPbDy0gi
L24xvJugEEj6G7NzrAjX0WjNu4RvsWLTwfCdPiwu738H6woUMLuvmUbWrFtrlxaaTmES18U1RpdW
7/quX+RprLYcV8zAKXZuHwLOrl8z46uuY5SUyYDVtxvTKfX2xWLXX3rLj4P3CFLFsGsd9o5bcxnJ
M1XBWL6rp0GIfVpLta+xR8eIW3X2nJZYtaPa8LuEoIurnrwas86hGHKDtiaf6Leced3GLsZeiaLk
1c6npLX1uHfJc8THuWz4ecparmIJsvnY+sHqhcGypC4TTLzy3mIwdncgT+VygsVOgkmLFPga5T2l
ckgk2U0PgtHmcAzEFBP/CJrsetbKTuG5NuKxS8xSh8LMcHi6ReFNobUa8rEs6/ihwVxIwJGUo4pi
Z7bv1kkYC9+sIHq49kPzaBi1V+4Y5YTxbNbWiAU1m8lDeLqbv0gLL+5BB5n+SI9zTRkpYKshkgWU
mmON9dGMlFL+vHNdq5z3BXDdA4Mz8DgoGbcXXoe4vtdiA5Y4lDpfMxbDj5JNuabjGONYHBnV2h10
vQWjeqqunon1kuVSpA0Oo0xq3z50zmr259HoST/AVnE+003t7F0xrHiGusTKh30XL0Q6iDYQl+MF
mmvoF1Z3mote3y44FsxzXJeDhGnEqknYcVVQipK2NnYZc5QjG3RJ+tGnHjV2U1yogoY6hJQdQQpm
imn8+wd8AOPXXI500JMmg6ZneLkXhB6YKAzEmWfUkZOuQUUkaMA1onWRvM+hIE6nXgwMkunQiO1w
dZQ4Z7XCX8GF0ywiazZ/LmFWYBaoqnQ8TZ7ff4wTp+4v8I1j1A8mJ/2kaDlsax6O5pDxSfZVq4ba
OZoTcPiTD5er39t5S+GbiS5jAGI8PmpryuUeF670dw6WhW9xlWMg6YAfpRFMZevbyNqI03QILswJ
HuNu7pT+NNpm8am3EluxmsTcz+la0dwNui3CEfhM20kabxu1NSz609TWA3u7P6ivc5M2NzXUgbtO
qxVniVbq5Dc9bxr2i+tFhSs14b8pCfLdAu2MVrBTsBUXXo0HYcw7snMq7Umeiva+A/5h0acx64sG
oI+3SwdBs9Ig+PTJSAs1hvaS0CYuxRpMe/YkXhEbzhZMQtYwI6+zWrV3NIoUT1oAlMCvvYkB5o70
L62Kg1GYQm57txaG2+zQtTSclFm4mBp9jsChpnxj4FBvdlMk3VEFFwsJzRGrq+fd1P7sFEcl3Pqd
K+P1QVPZ5Xu67JSHZhdQyFlZ7kA9WtvpDG6lvo+XGO9u1VTVe75O/FdjLnsXHwcxK6/vli/pWut6
V5MJv+nH3LyxrKW+Y+oT/j+bgbzPYza3NOgxQUDMnAlQtbLQBvfaIt/LuO/mKNBz8ilY2wzkR1s2
QURpPT+NaVW/d+x5O2vwxdL6WrOu24+zkVL4JhuBq0pSyarVm/VZyayn8HcbKw8V+AksW/5s3RvO
4AKNdHVDWHzN+fDHvKnBGnk8OjGF6oeVFZI84jA2G18ni28WZ2ATKecywXPuMAooE4P6RjN6yHCl
zu1XWgsYjr3U1ldTHnMUwNoG2qylo5DzuQfqRliVOvhN7OCEGFbD22dzZ+tdmpBHi7LZmz4niasw
79at+86YWNt3GFKbmxyfPIuzykBuOgn+wrCN2eEvYtuaknBmKbobVZ5+pV2ncKiAu7iCKVKCi7JU
9blbiC8ce6LMNwStPUlPvRm+9JqGTmgkk32c8GFWO2qB+JPkRijOxL7Zwc2RdnYf54LKf3D9t8gJ
SJBa9tmd4NnBXpDZThMKuJxgzNeahX02HNMP8W6uOdFW7kkKL8f5VnVj3YSDIFvVp9tE6VTppo/o
6GwuJAYr8ohMIwsqGPN42I/M+G725loGftRVVcUJpTJBXk0Go/72o8EhNhz9DEur11VWTb2LxXC/
+qZ/dEpWXUiHcs6iiRedHjWpYGBJ8HZuhdOwPLuTdD9X5EIsAg+5umpiQf8VT1dPmM7Pazgx1AKX
7ahM9qsuznFJT6KLPwyqpCCcvGH6TPC0vgX2STOV3at+P2jhte8RBAOWGG1SfbSr2IpcoTGaI+WS
Sa6HQtWhlS3t9RzkeX9IjGDio6j6YdmP+dTrCFOZ9UTbTn5mJHXzqS7y1dwvbP0YEkpDPafgvPAK
4kp+rNaAA5isJIu3KA13xcY7mUY4EOL75gHf+sjRakgP8UhWlQnQ47OyhrmGbZexCelSw/CbO/xo
CIyOG4eNW6RFODFz9Bu4O1xo9WI7gA/GdQnCxsGZtAPfxKTT3FosomtsUc+pkY9plOZpeRQugYqL
uE7MPdkX+MElJ4giypwlf86A3S9hVTtJG1bCwmXtw/fx8AFSvYfWtJRv7d5pHoahtN8mnenThzIV
R8pUetajJSrj7ajn/jOWpwyQEVlZ/Mh23n9se7IBoVRmmlPWitzcwUzD2ya3juQBokL8lUJgqKPM
N+mpx4bH68ibBFaWqbnzQyAaEvx64d8Ybm3cDX7ZPsZxubKH21lyO5AlSc953ED7McjJ38yUSyks
yayN31V1GdjHYAz4OZQB6BILx44/rM5JH5RrqrvYt4DY9CWzzk9JQSIp7OHPqe2EhAGSLuTanzmG
UkhqSxe8j4L64qimvrot+KIrnFyueyqSxmkvmDbNtAOzT3rMhQnluznXl7QdXLWHZpxNJ9bOdYpa
32QuAmgA++PkFa1g/E054i6u3fZjAWC7pv9vr6webgX2K1nXZN35g4MHfGkTSk2jKPSHOl6ZJsWx
jOlAcc+Ki5GgyVRYGaObwO3r1JVjGNbnoO+tKbIUD+WOFZg4pRwGBCSFSvJ2gLdpHGPf5/RB8lZg
gHVqzPKV9h19igMOPI81nSx8a2sFbHAGdHg/asYGhF4wySHCkZVusyjdnKSLdNs9MtVa7tugn9Nd
C2jyTIo38HYk3sdh5xM2+tT7mHRDpx/F40AlygzLbmGw+6C4Ny/AKojkNAbEmjE7GKREYBnAnsqW
wIusglTCZTUtmt/hcgaV9B8eplklbrS5K+yzq31eQ20b6WOLZ5xscMHydqm7oDHA5c1pRZfT48Zy
xoErgEmQPBl16rknO175aIclwCZv6wCnt1Wo7h0owLQ6T0Fn48QaKnazHmNHQPQoZfxm17bTetBZ
3wR7J3EZS1gFdrJL+PrGQ+5gugYAxb2yNxkArx7o8AqiFXXq19FszL0M58qFIGDTSiTk0IruKPIO
96/X5nRntIotDFbVNN/xBK84kztUEY6Kbn7SHJa8Qw3eIcDxpkx4cK43PxeisR84VhDnauCgPDm9
515YwptZ6sB9PLjO4t9rssNPAAyCAhduGpSQKCb3GX0YMmDvJIz+3jKDC3F8a/hj8qEJbiV5+zmo
PXEle5XMm9FM3rE/NT6eaO7T4ziOzQe6GKb/TmpH3fV2xUSnzmwDQNR18YByERcYENOekrntumHX
iQ5ndutvO7wxSw3UqRWaLJnKCGpIzhFPa7yx+7BxYoFXeeZF8Yy1bGf1ZqIOo0ycr5Bj4hs82jql
KR6b7rtVdk15yGOxfIFZAGNP9CV6EtF9ezoVuiiz6y5DDdzpNcUIbhM7tk5Z3xKS91hmd/1kq9rd
rXENWAJRsr62GJGVhQN+sG910w3jifwj9cKc2GVGyA5SR5SbQNXujCJv7paWbg2G7H6+VboHkTgw
Na0mbshx8zT6vd/yELmuv5vnXL1t5o7l3JnGgFUBpCJot1rRivfI8FDroG++HZzSgBSIlS/eTczp
80MjIKImB38OQqG9agh7ERePaRlbyAY8hMvByFzAbnCo5L1ZBeBiDWvbvPH9jFy4gWlAoqjyrpYV
kMupdIgychOlyX1gIN9Ew9Js88agenZRl/nOH3QTtolWrAYAEbRymInZlDkewTSjlOww9ZLaE9gD
Gwse24mleXyQVe0lB3NxayptE3EpTCo3FmE51wMR+7hV903bNM9ObIqbvJZ9vPeGdOLLRKCKBqtr
71gxx/fW6ENF6TlSYmZngf7G4JLiq7XY2M7J6xl4sfGH2nuHePdD7CZzHg2Dll00TtnwzgX2kxDH
CFpvPxXz6uyNxsVU29OWxA3+gqpwEXnRs6rGwIK+FCplsK6dPNgb4yJ4wV1w+I8/LEUNBCPdeBjB
CxojCGrrlNgbMMPZ2BmwDMBo5IaIg3BxYnnn5xtoQ79AN7oXAIfZl+ADmhcwB+I8kI7cHxZ54PwU
v03NmriL+4L0yDe6R4yQ2u7jjflhBolVHmrLAAUyb1QQh64qX1ruGl/i3t1wZ3wIDeQPTKV7/wUt
YjdBfU2JJ58YTgB6JAVacm++AEnUCJske8GUiBdkSfeCL+k3kslIhJBd/wVwUtqieKKdDDuSHkpe
Pzo6BodSbmQUH+2vY9017fbrqJw13vetj4jMGglUpSF4X56bjbVi4yP/Q7wAWNhj9HCRvYBZOmMy
ggN0XnHl2D7olkJMnbl3h6aYd20bgHexNtKLZoUwWBHhv/gbVuGtw858bwoLwqNDoXK2p2FkeJzS
zhNz5aEltG2MJmt4sr7PzUyCZzAXeQUeyf24oOY8mXCR0Ixm3/iadg2nIcf1M3nEbwQWi0w77Jza
q7DirovxDnwihyu3s60TDesSyFHryUtway0wD6WoQ3tk2ecgWA1WpsGo3hqG8mPoMQBqOKSvxVeI
HDnBWtxkKPcDWdKwIcwEbCTICp/ggM0Cu7jEyaIJPrMMOZtJij8pmv7EHFD/YqNr/AGTKM1YQekL
sF5OGalHyfdzcJbCrSPItNuMGB2L7HJBI7MA8/rZZyFbbhNOZVMTVV7H8wswq4cJZy1fZs8JOM7Z
VLlwRIZsDVHou/Zo0IiFsmMu+jZVlvNs1Ws27nLVze/L1haEJ2KbrJaVNYykbgtDfLRTwiRh7KyY
sQywg8gaCbdFBG0LKAReRErUhcN0fqaD5l5Ndj92HEdtDFDJhHq497TcnEjIMtaeqoHQBSEOW/JS
0imJTHzFt1NVEQuwYkR52DWkIS6VpzN3NwT40c99x5grMJrmtdjuaoorttpd2ysxUnXYiMoJDd+J
to9y305z2dMOql3c8rZRWeke/0gM/rRYeJZL3VgkSw2JLmRrI5bHNKUFeQiGGDjNUM8MZVRdiewd
NOguUDkanR9jLNrwDHhYKSAtNsZ3BdonZmUUtnXHQKT6cyU9w4hUUIiMVIitP1CJGA2cIKY5hz4U
pruy5USwzxeXkAEvCZCXoDfZHLt19cvryWqzaY8C4iHepouARjknhCBVi0llX84tIzDXAgEgYstm
gGvtT96z4EzGkTouYNEYFU2scJhQtaK4rIJvQbB48tj7/EIITNg/x/Z2GB85fr4TTYbXPMY+1IUm
Zk1s+NZol8ea7gbDG4N4vOSk5A3nPrUMXK+KXHgGxQfwjWnHoNzbLH12Vk3WPqPb992F5x06SNUA
a9JZi0gAfyCPq/Vyy2NbGXvh9OzGw8qicFC+GV9lpe28Z0RR83XMJExwps7VPjmpQgmC7DN8nnKl
BopEmXvNzuWRQ4NvaTcdglgZy14A0v3olnGgjwGwkm35Rj4P/cTmbGpygD1RBpOF5SSMUDNCejMu
qH99cSRqY6a3Jpp1/5SZ1GEHYFwpt3cVS0IUKVctrhpVe/pIlU/HsEHYrC6n1KSxiRWHLFltga4P
1cJ57GBzgLhcWuXcs1n21slWLRttnXlmd6BRX+YnuykHkmKwSN4Lgvr6Y1pQ6YYNy5YXQpMbH+j2
IxQTVNrAb9YLBc5+IcKVbM/OIXMrX+7XZrABvnfw4zyzJJiiaqP/iCEp+9I1EECJAW3cubYFQYeI
T5k6uHB14foF73CzLMk7J3EUqQxAJ8ahQ/hPD9UL3c5o6wC0+Qv1DiPmQJzvhYbXvZDxKj476pEX
Yp79Qs+b7bX6LFjkOVpIPCwo+KP3WatxKGkOZGYfjRbDYyPmNvX6zJXLzwGR98ux7ZAbVGHm3+hO
FA9zhmUOgEI5PAXuoPQfHF/wWR1SMwMh0LBYVS1lK12dLxLRtfoG8py21lo6RrLzylkwzy+HlH2B
+tUMe+0NtAaBLJMN8QCj69CfFesDWD3uD21ncvzWVmnK0tZppFW7qJP4lmZD2nOWmvTj5JCBCo3U
b5ONUu45R/CwxA04Y0ojgqa8ulGJXeCUgDoTaMVBJvemxpa0z9knb2qZU/eiKw3nOfCB0LlmXjKM
dEwYlEb/XV3CuWddD1Zs5FHL9rDeLJmw56OTSjbfvDULekWMP1tQ5T2SZI2my7jrKX5S1FkvLRmp
ym86FOVgG2c1ucG1pMir9r7RCY8UeZrH7gndZWxJrCaUVo9B0A/rJ5VAuzg3Xqowq3KY54NqfTAW
hzGWhPranBi96fNobEJ0mWRQV2M0VWjKaF26A1HBYztADUptj03FrRtjJec9DWmElOFNF9M0zPgn
qiI4xIqtjE6QQ0CkBX/eIwSmW3jeCJrGovu3Dmf+UdMpliUp0joEJbSJgQtI5hBYUbMt0gzyvIDC
Q+izFADuQywPNEzo00iePOVB2mWTujHWaeNEGfQDIwGf1YnKxXHPTjyRggZSM6Ag1vFc7QRqrkaq
NcEr2J3ol5AkUI3Q0cBYv3RrLadLwyVRE01Br9ajGLI8uBC0r9+tS2+Ffu6X4lC3uQcUuCAWerTy
CvAmOARSm1laLj3nxxyBfQBzcMRp5vHDnaJZ71RSZPkpbTw73UFEgp8TJdyX8xn0g/fU+E3wJNp+
WkMyQdYUoKwZDfkyk8877HElwJBVpl/duaj46XVSzKX6JmtHH4tuyqv3U4nIf4bkD5Igm1H9973j
p1dIS12/Rz8hNy0M9DjSOujy9aeFY2uDDL52/rk0ksz8EFPCuudSjL1zZC83vUMGZbEidyOR9fuB
aEPkZIFpvRWJTQm/omuZR5ueYXo168wJ9qnjt+rBYkusr20D6j54d0wdEZIFKp+dee13x9c/ch3/
P5q3sXF8/edBg9thfCyHX6zJ2x/4kSsQfvCGot3HC/pnbua7Nxkv8Bv8yhj6mSCFC1liu/rhTTbc
N56D3wr7vYWr2TMDnIM/0jaGMN/AsfWIIyCQmaR0/kmwAFLQz6ZH1/dN25QkydgyoFQ5L8b6n8yB
ne+o3lVuf4cjo4zIyHiXaLjzDYwV55QNnTzX3VwdvUQ319Qk6oLelDqUi7ded/a81SVFGZVpfUzY
vSLZtMVb1rf2VogZp39NiNTb4mWOxhWciRXWt3I7aPbpqbA4S/1u1v2vb4cTNFOU0KaxfEsPu9Jr
D6DpoMzEWDxvaEGjDVWg3HMpn8zpt764X53QP64EqZdp7DCF4Tf9aoobqi7IoV26Nxbq0D5NZ3le
Z0bY0DmuLlvmbr9Tg2IJCmhe/cYJ/W/e5DYtiik2Lz7s18P4UqkAT9LRJ+YUjPt67ZLLMnactzT8
l/1Pt/K/sZX/5VLcZJgMcRZjv+VWefUuc+6bMRir9taYvP6QLt5j5RFwNWiiRX9/pZfx9f+y3/KB
2hbtaMFtyPQ235SbzfKnO5F5DF5SeUt7W/gmKPHuLCUx9LV/W7fmvmW0DnS90LXPdbJJafetaXwQ
bF45XJj4sSIADbFGG90pnfqLpbo2dbobRwdmHUH/8sYd0jtaOpFdbWnO7pL04aUek2sqagQnS/zG
//qrJ3R7M47Jx2Vijza5sHxlx5czWBVGJRa3DHE0Dr7ZNdEco6pUeMxoARj14e8/vb/cjXjyrS3m
4No+Y5/cVx8e6BIfL4d2brEbe0c65uspMObycqpiGn7zFHwoDB/9SP/2DvnVw7y9Ux++iHB48kxK
JfnqDvHzfPY4rDu3g+8xpUDV8a6z4uq3LtRf1qntMtKCkcYsXdsROHy3l/HT3SEUBxjDmK3bIRbN
Kac7fHIKYz0WkGAXIcud5QLVjZOAHL/2MqwCKUPoGCtAz0Bn7+mj23tjOVpD+/gPP3msvwzsIuOx
jfkKXo9wBBlfMoAiTu5w1BGGAPxw5QvDiWI14tawCRiPIv1o+Ib/4e8vbP3lk3dIrnCeZ/afI/Gt
v7rHRL96Jmq6vuud/Yq1kFwEipU/1R/abrnX9nibM4sHdSkwGSBqf0XJ3U30Vn08GQCKh+t0wk25
LOIR/+KxGKznRIAutgPna+OtO0eux1m1+9kcf3OzvuIV8mW6W3aEO9bjcEbn8pWB2VCBdJJ1XO5a
13oXr95xIk/ZyOB9F0yXee1Ebo/gaDj3Yvh+H/3/KuW/kuf/6f75K6HwWX99BdXf/sD3KsWy35gm
3HriFcLbCPlY2H8UKfKNFNg0KBC2akTyTf0LT8hzSGrhe4FCvODPEsWx3hCcckgL86J4Njzvn5Qo
mOh/vdN9S/hbJIN7HA4itcrLYLmfHv4s67LATzS4Yp2PF1laGHta4+4Fqdvm0W7EcG8BAGUUGD6Q
fpm/2LSgotTq9ZXEA/sWT5rzFRF85XCayXOZLin8lHU9uMPqgHfKIVmRRPYfECy6oyrx4166PoJu
gBCLKbzLvk2cU4D0/C/uzmxLUuzM0i/U5ILDfAs2m5v57OEeNyyfgnk6wGF4+v5ISSVlVku1VHXT
3XdaioxwNww4/7D3t1Mb+FGvXRkayQetG9srk/gR2us43OlMVC4IbZuXbtHisBoT4Bn2wKCS4ec2
79NuK32hPWd9a20aHsZjbyBcD8aUef2iT+096wTr0UJXszfZb3zUrjcwn0zHo0lg0GFqYAmP87ic
JxZNmLsScQM5cNnW3cLh6CT5Td2NF2HDvYG/GE/wKAzSghZhPEYYJwhXg407w4DlMpjRu+8lKT2c
sZ2IqgqsFK04vdVXBBCwGmPgEiSxN4V7kjgg98ztdxnbxgCpzUmYxa0TP49z/aABuDgksT3eDTOk
5tJH+BPo8Tj+qKSab6rKQ8Nqwor2xsZCFF+gwVzEql5A+KPP4/xhEAXwaA1le9Rm66leqvEtjwj4
LWNL24N52iCMv2bCsveLIav7qKzp/5DaPY+VPm8BMaCMqjX1FLNlCaSD7RqxQjGeknZ0wj7vhpfe
nCBbjgnKtdhqSdUcks+hLbdGVqKdZuiGlBSCEDmua3hQD+AmIbuqbM3+3gSFCJ8r1vZNNCAUa6xb
m1yejaj7O7frERNrK87YDMdZ2CGy+iNAx82EBHS0k+HaDtNL3KAfmyediJ7hwzXTBzs30+2U5xcm
Xc3JmzM97Msl2ZlWVkOjWc69greEvFgrGW408iMRNOTxAN+rKtWzEqvfrYuH5EZrO1ZpfdvwS3SG
HDaiYjLn5t7RY9X3MrhZfjaQ/Zwjj6vD+Je1qlO2YTqX5k5niriJM3jbabUd2y/RgplgwAv+UsTT
0W1PlJT81p3ZUX2xuWamsEGSy+VNouhUD8l2qlR+kf4I6sj3Mrav3t7LTIYBMftEY9SsHbDlCNhM
4nobRajAHXqAwHLiPesCP5zdeZ/qmBVtcpBDCNes2DS2t2pXMOo1afERU1vB0NYgtUTanihFv6U0
jmww2eBm/RmxCvRFc0a137vTJVFTs5WkVSigyFs1ZmclGJ0tA0xBZJQKEXR+JjTbOCkGlyhz9J0t
DSAcAD+heJjmtauba6c86x4eYx/kbot+Vz67ZDfdGh4QHYEoiXk24B1VklFoWMvWdbX3qZH5TcdO
8wEcMkz62dQ3LmwoYaG5mWjyHYghoBh11DYBD4J8X3oLKFLiWft8Rh6kkA7lfRTf4qmboH0nb4JZ
8l4VxvgyOKa1G+p2eByEfek9jWuVaJuqqU4uujUib35RzB4l4OwLLGjrJa8WsWmK277zW9hOq5Te
s8iyGMfPCgBaEBPi+GJDCtywu0vPzAZ2ZooYpLe0VybJ+q6SDL2on5+ihVClPq331VweXIOnaYPu
wb1J07R5IZWxChn2fRZJdo/JbLgj6CKAUnbRTNSPc/9Su4IA8zjjnuybxyhJvyCTv7tDe7VV0Vzd
lHLFKQqiz+vokBRpdrKbHgz+4MijVuTqpdXK8kIEsBYkLmRGgVNoF6Hp/TQVvJA0LvWA/cLyS2Z1
vqnMAldI4cTnHG38niUyr7sOGQBy4yxa/djaiR1FseuyaWLRXfA8tQ17LXYue7mGayRjZqMG8nkb
ElgNYMcdDymqnXDscvYmZX1dRgvBAAuGHZlIBtoD4Z1BCy5npqnJA9h18TOtLZvle9IbV1xR8nYN
OQRWdB+Jtqm2ReGn/F2w+fkcRr5XkWxpOMmXo4E+NZSfvcZ2Ol9d2clvPy/t74mv7YSF/t5QmRUi
NJ0+bEws73OTg/+yozMfZHE3BUuouI2PHkfRVrW2cZReDJvHTb/63kAaWq8JIb1RvdT9oh4amtaX
bi7Jx3SWYyJ1IiViUd1rtYL/Mme+6FAkO6/aZMMnBA/VN9NP6PzPUWnVYDsXjcDPJLqqNv9kDJ8F
7PlhsWoQS0nZRBCEX0y8N0naQbDSRPeS/g4Xr4zVckBSNvb5fBVgiqptHyrww8g7xkLz9t2skd2k
TdqbqRqy+VAieRtEYu6TpYM9DRDVDrArNRaEaP7vem1QR9/P6xtRQ7TqrIzZmkhXBRyje3ljojkf
QwMfzzNKg/GOKC1eA8TUqY8B+ZwXRJWKDjgTmxdMx/aTxRoQPA3M+Rj2V4V7rSde7b0lce9BCSEf
NdOrHkSTdI+UIhDSx8oBjTYQ98DGjGRWxJQIFMDH+/Z069grgLLtYK/mBWEo0ZI/15bxwkaSW4x0
+7PfTOYpXeT0zvVgfrI4bf09L9it2jkZfhHbVhIIs7Lk3XmKFUt5wRsS1w9Se2ne5dW+NvxV71xB
xRzsbevZMqSdT9fsmccsI/wj06+tjB603OUkJphh6EdofX7x7MxF9CuVI1Fwpnbounlf2F8eQaUa
okECVDZsLD50wTzaBQ6fpNAvcz+a2RPV0Y2XD+wUMjicBmYApU0lu+h0lcRqzQfzLPNs1oN/Rxvf
I8JYIB15hFYGEUp0LLXaZo4RDHH7IhoY9j4kiQwFwUb4pCmSGGE/W8YwbigjzIte8DrW2b7tKhfC
LjTKraG73b3KDOdZ8jitPN2pfcyYv2Hysvy7JK6691RiuwD369OSIUwdFtCSZZZ5x8RGhA3rdtnF
fSN3PYmS347bfczQQlkKDiMXB3pvow/Wlz2zIqT2IljAY9EJsrm971rjbINFYsKUu7s0wqAgJzqY
ehn2bmJ8uJn+QgIMURedTfqMDy03zkhOCeoICXiUHvS53QueS1urbmKv3ovI5S3pV1Ow4Cp/SfmO
ZVDNIj5zCFXfKkN0Vi4M/RfRxHt8HKNJiGIWf7Vd/u5qnrwVUAOzZrJvTBYoDzY5qQHtenIHMEO8
tVKpc6Wp+jl2CvN2HPru4BRzhZmTvRWDA2sPBi/7VKTAbBWiftJSTfMZTw5JDcgyvF9mWWAswtLi
7AXxpjxp8cbGY5cYRZA76naOT3o+sAMt9/aI5QsgxoFIp3RLl17cxbVMTkst5GEC1Q+YNYtv9d+D
ItKlbLYua/yNESNxtTlhj5VI74cF3ZRtJv51XNoFZV6NpyxVRv0Ml4BBSv17BgUBxihLs9+zKVa5
XkaikJ2IjZb9HOf8YGr91jWiR7+4ST2cUUE8OTwV/dLuB/T9WeCYHgn1hTJ+5VbXHZoyObspHhwZ
p+Z5SPi35exMhzyZy6OUzXBcBlf8aD2jDBWFMLoANmoFmgwHuWnZdh4yqjTdDnDJ5pDeqMNrbEc3
8UCmLuV9FvtbkUbGSVpT3xH+YJlR4Co35ym1NIozMccsf9f7PK3n5qecUm3LXHYPXb1+HSG5cn/M
6VhuuPHjDaBQoJheRSAiV9nYiK6KzuSdsFkfcmnpdB5AkuRUdejmx3HVHri+9uRLbV6OmgvAiOq7
8oKMgdKh6Vh2IDSZkAo2y/BjlORatx55DKHlyBkSUzroT8zdWFITTQJ2bMlQQ2yKUY+4cLr3YvRd
zgx0VdA0pvs0OzGKQcxC+cOUmeVe8yJ3FxOSu9FnC2fUjOqcb74UoWo8M2zmlM0TAfbzEyHD5OmZ
GUFOqol3WUwh1/UkDi1od29JukyJEbNBrmY4CmBC5/UvoXXLO5HRcCNjZ9xNdfukulqS+OzLMVwq
Cg2rp5oTmSHQNLTmVUsO9jI7N5B1kbrnsrxa5EidsqopngRtAC8mmjoOECssTX6BsYitn1yd4che
G5OCgiNaI6kBxAMeMOqGt8bU7Q352BqZxENq43lWy3EoI155EOKq23lIxYG4KKYrTUwKp8woVUxN
nQwO51PbO8se8ROJMrLWzqPmoSID67Bj/K6fkcZrW7SHTD5ZZh4y24LEma2bMvZ/5Ws3NxCDG2/d
/HY+JwjY0MYt5wP/FweqjkHD2ndjbvxwRgUXlob1AaXgB3aqOsB/wC6V1XdPSuq6nStCR9AnE5lK
W4RJjVcP9qRb5Ewm8asj2iBcpmflbJruEZP1wyitEyhue9s7xh0Nw8/B/zKn+Cgw+aphRJJaptS4
6NtTfXyo6fgCxIH+yU9Ml7AdmPDcH3nY92P/yi/6FqnKxhFV/9DGlLDQNuvfndz6HrPkrNjgh2zU
A6NcdmS6k3A2aYAJ0QB0bvLLtFe8h47CE6YCDYOv7K2blT8mr1lzWYcXv9PEFp1qHPhldIE1rwj6
HsqrJJWWN1DhHRaSpKMNfbF9cXveVXNkQ53Q9OdGpLRcNBUBa5tqo0/E0KxBMxOJ04FG1Ysj3ryx
hmqfkk53bgWpoGSNTktlP8ql1MiSqpd9a9hvKkq8V16E+WFM85+VTvBsiLUIplKWGtqLXs3LthG1
veerrzeR6AAoRfnTqOgQebVBu8x8oEQ5DT2a3aZ6qKNIAz8UE68VIBAu9nUTR9m21ZW7mtKjDV6W
bM9fbLeLPz2m2fI5e9ArEw3BJJT7YcOiPLprEf5xud0Xk3wHOKZ2lB0tPxs+MmXooW30GGV5dLZm
M+2w9hCvICYNnbjyH4Sv6Ipk5F1aGiNv6C9pXha3NlMbeCCpswPR7yA9t7a2Lb1gZC+5mXBJhGY3
X6KZwDXfpsBs+6vf+p/Z4DkUP+DbyqLbTpo4g/gUG0T+/mb22mf0aY9Sq5FEtew9E6N7wwc+Hmgq
uV/tlbTpI7JtlaMOrRV7fEIOpDG+RnCuTsqel1tjKn4ulq5C11TuoVc0oDQveshGh8o5vQrybo4T
/bLb8G8IL93bVOiBMbMlZrgitllc7lPHYJE1U/CAhaAA4acrsh7SHuQKduSfGWLIbUWYXbYwcUWH
EYVkGlZbvj3Mz1qBtl2V/dbzgLjWxUKYTfXYGu0RSQGoe1AkGxNbaNhaRrMzYuuG8xaxfvSYiw9N
jGqPZ2zeoVxJP6aYKRFjrlOh3J9AsM495XprGMUe7/0YQuJ55KzobodiaE6lWzOmYA8RD6NFWpJY
jm5UHYQTxfiqo52S/R3SEwwWMgAOOR+GHN1YhC9WEk8BJL+qjgnzvrDtbbXndrPvsWmn+4LgpR1I
q3njZN2PEe3IbZejwKtS7xXHZrGGVe/zaECDmUeXnHr80ERgwAFtQ14tu+eRUCBTZjd1Kb8azwMV
j3Q0iPlc+3lKl1PVta+mUcl7guKeUF+g+ylwIfGG6fcVuJ1rwbwAXaZ2GKy2O9Kiry60eiZZmEiR
wiI3C3VPv7LY5+1QinsfvhfvUs34oH37IIUlp5gvxbEpmImLbtlAcmBKzggGdIraljmJUqw40ago
/Jdpa9thMpFboHE8ByrWj4bD/6gRymA8i29X0ZSJ+z8OJFqrPE3jTWY5+qXBibSxzex5isyrjqXz
4MnB4sljxAMWnpbemacNCucEJRS2b1Snvf0emxAISHh+bMT03pvoD1D7SwKSgY3FmEpg10/kLmdM
MST6ntaZJFokpLGwbh+E057i1qfdxFAPaAPWZ8FED5d5itCQ6hWZ0cGp8YHEtr6KiJxbq/QuOoW1
r+ZN1httmOv5Gev0j0Ea2UFz9HTH3iG9MTw0tNawHXmjXEUEI2W9T6oDTjSOizLy93Pv3VN46OiN
fXw1a8C3gY+UJ/00zZgPVU2DOayWLUrAXwlF2bc3J58YXp1AofENRvx/Aa8otH+6N9+2rYmxg4eT
eirdtwPWzsTvH2xC4Zxl6EJe2f0DXO81A+nVFFl7XESJ6oFwK361G11r7p3K2UtTc355KP+sNNrn
zfImR8qJFFCAh1/RDBcGFgE9j0R9Yb32toh/+j5SS3eJMBAUN41KPl0OxWCAnUMZlxmvRsmFVwwL
QMyFi6HUPdqLs+i7ndXg25U59PR+MvcY6Ungm4pN7FbVk5WXyX6ypnMXdx4Hxzzultl8R6RzQtN/
A+bKXX1i5pR+FyVkB229Ay2CxLEGgEhpqNFtu+rP9uC4G+mZ+XlJnPtJ8XWRdbAllJDSqSz3Ub8s
28TF8trnWUzLWW1FtEud8il1/KORE4RaF/R9iKkaSA/9TE8v/Nl8xrv3i4WtcYMI0gL4ZZs7LXHk
zTDAKfK6n3qrXjVyB/14xRjJ9sttVzJ41xdrViNenCUrN8nYgNUmoO6Dcxadk52Ho2nKQ44rdlrc
Bu/9VG1k+y0tscVAcWUIjbW3+Bw64m0y2wl6doyBUybmIZNxdknHZLkxWmE/LTEvdw2kv8qtHxp2
xFoo8+Cry1Auw6Ft4k8CGZbt3OrTzTh302bIoBQy/6ZsIYnBVTcGkd7os1q66BmIBsrepXGuZUmK
Oi40P8kXrh5CdX8Uy47ltf6WsmvwJmFvhybqDiYpNJP23dVbzLNBO93hzNiOhtyL/Ne8vAz6m6rF
6gOmsSowRJv5N0L9ndcUFJDQV+4c0rM3Q66jketLxQgr+dFlhXaMUf5wPxLHaRhPumYBQzW14isZ
QNiXBP+dXCGXe8aZIBq1FUOuy4IRvgabx9Sjm5EnK9WqRzeLrr3mjHuFppW4xpggjW56Hkl07e3k
nMQx7/6BPHVvAnzNyuBVWCXC0KzbEtOXnEmnLS5c/mmnDfYhGix+UZKCnqQPz5dLNbwO2qvtq52Y
CZEoXCfQzVKFEIFWB7AhH61yHaZ54hQby5FcXLDATvbpaOk2yuOzLgUmAvVVRfWVNLUI5k335bOH
EXWrANnrZ62O90Q0cMWWbFvicCeTaqut9IMMIamlJ8vJWYgaj1Cw7rA87ocpMs4JrtctDAXrx0yh
hJMWvAh5GWOIKhbI9qIvF4IOvcMUdbBjMQtQaDfdvVAoRVI2BpgKi4rprdNzdHvWd2eTA8l0xZim
T6i18c6FsvOW87DTgGThMj7O0C6dlJsQkVgBXCQ/kiCy7TlxEQsGqfvWAKDiONq5gzOcYmTFl4VN
0Q6DwBaZHoZ8N9RnJiqMxRHc09+Vw92AM372s0c5ZAvOrrj8CcaOCHqN2df4MPR2i5R75FSW3XNF
1ZTO1M1StqQyIP45TYq1ReVJxv2p+zkVlhM6lBKz3mn7zG0JznM4qRiCyTPhg9t4HObAqRkgtC4P
gt9a55bBrMmpl9Z4UV1WzpyMVW1hgapGcpEWAf1/UC5MJsZ/zWVaJClZOrGR5jLyUlFM51jLdwSx
JL/Q8MpQi1pevKQJAfPGl3TbK92BzK5pGDk4JtFix4cZpAlQtOWJFFnz0Gtrqo1mpHHQGNQ9loHz
dUrGPnBk7V+6VhGROSCN3WWVjSIThE8RtkbmPiPORr89YN6Dvo/Y2s0ISFlaJ0k2JbTCC1oCXkyc
QfFWxzq5z2ZaZ6PN5w0/jqBFZu8fmt7ivFIEJYZ6vZqVkYki7a31d6sebrTSQbhdpUdca8kPYYMB
Uz6veTW1OISsNjuKyY8wU/EjZkM99pzL33y57VZVHiZo11NxUObkZQBQ178SahuwH1GRfNc4fugm
mYhhImxCHIj5p91Z+k1SuPq7TFmbO1U/vtbuNL0QkOOGBeLtHflTxSlxGO6jaLUZh6bmm0D3dWEk
ZO8zSaE58CK8JYnquVz66GbK/eo+obv5UHrXSlIIfEAPPtHfeBuSlz7DBxvkcK+uFdm9BGz3+c6Y
VmGFQWbHPA7N6+Au/mlErr1jOtVR1Rbg8btIXKpJyk25VO9xK++slP0B8v406OxWOyZd5l65IUC4
++wT+ML0+nHVlJLeWtpvop4h6CR2PL6s3uDTQIQicyZ83HODuYpZ5Kif/Brmlw1U5pHIm/TGKUhe
xQtPakw/ifjWLaiHC0JT91g9cHa70vsxWpP8UjamONTl9a6OUMSMUl92cBItBBsDx+KIiyAujQcr
9+qjEE33Wgl7vsEHWZ9roOpfUjA6YQZUxYbDHFFa3NVlhX+PQbaVuiZ2lu65R8rH60aLl68hJWdF
S41oz6jUPNfTC9Ah7d2d+ojOyOkPAJ+G+y624o23QNTBcl3sIcNkIA58ee6ibuIIo7hAYLo+PC2Y
oILk7k5RF1HjtYRxpZEaDzoc8LMRg2uYJ7uiQnCLz4YLcFpIGTowYuinUFsW9jh4yR8kHf72f1k8
yLL0mN4uGbG8pfKrc7R0NnPNZU3EiL0NqtSEV4wl/xui0f/nULU2Eqd/Lgd9ee/TTxDsYdrPfxCF
rn/tL3KLFbNuI7qEVOhZ1u/6iL/JLfgT1IvICZFwgWAHcfg3uYXx26p68qBJO5RbyPL+LrdY/wju
Gv89y2p0Uv8WatpaZUN/1+G5JKz6VCi2Z6IxdR3ouH9UWvXAruJxIgjDR2gvh/vUuo96POBt4Pab
rjrM+t6dHnVCavzD7a5sHvz0VpjxNmL4aq9ZT7wjzZjhnA8CaY1bfzGbF3t+TsZnfbkm7d3Qg1HG
I0KUzbR3onD27p3603Ov8XTjYiExHn+//v+W5ud/gkhff9D/bbhkl2/tn9+Dl7rqv6tvNLl/uAPX
v/RXwY/+m0kkMwJFiJUOEh1utP8Q/Fir3WnVJCOitdx/uAXN32xuC/RBcLZRga039F9FyZbxm2eD
HUbEDP1LGLr/7yh+0Dj/+R70uMFhfQFXB73uOOs9+g+CH83WBMTtgpcc7TbnRS2xsOA8tGDcJhO9
7rQuJImc6uH9qxmQSQxzDORmVfTxgbjbzNkS7sFAB52Jvq1iz7npOmAD24zFdLpZill/giMH8BtG
t/uVm97or2AN1gW2ACw3FnZZbhjktaHVW/LbtSaBKUTz3R0STnvjuRFyJAhqBQuKeFS3VmUxFZsQ
wVSBZWTzczHRDURpu0QoGNol4RS3sKOqhcA6a2zM5xIpfsuEZJgYySyokFCJyJ8zFKKLhbWSsqRz
u2cTxUoaWlwBshEjC1Ov1YDk4u2PGEe3DSzJmmHTsyG60A8ZmZz3tWlZ3w4+RC00LFnjxdHwqWk4
tfCsean31k89hl6WVLhHosyl/8J0TFWIV7pBva3nJ09vmuGKg0J4e7etk4MpOW4oDdCrHyx2U08F
3qhTilsQNlNRuHno5mZ5zYH4SJKyPecNAYX9o8PK2QczJuezizp6Dji6Ycf3TBDbbQPRxBhFM4dt
Njd92OjlGsw1CnWne00LNstq1XOLIVMECclWzAjsaHIDclMIqh9cjw/R4Mj8lSPwuEz2lN8ysjc/
cEGbw74sPUaaHltIZ1MPjEsuM0f6SaSK2CbSoo2DXxrFiome7mtLeQNC6qk8itwApKkAiWl0T8D6
qnratT6oBb5nJFYeses/WqPxXxzR67SATGIBXw8k1hWpr/FZih7yVmn7D26uFS/c4FAmB+VEkHi0
HDCeFlX0sh11nr/pZS7lNZ8qebf0yAiYvXsruKoG4IB7pPXY1TTGSykKMiCVbcSEogODwkTSwiKK
o45mLtbid92JhmyDIM14thxNvac4CpZNN6273qKNpzrIyQBzaGBil1AjIo6IEmpc+aZTBoBq7Ifp
EucalqC4Yh4WQLjvH/K4jy5jNuv8DLJk8L16Cf2TwI50xHDO+I7Ae8RNybCAKtK8Ib/r/MqFa++y
dwq4h2gTPCiQoH4Ea69wjGs6zETrVuSMxqskgBrpXD2YaxlVt4VXNlM1a69pVHLTTjpQNoE1/rjo
jbr4WhefbN5AB1doWUGb0lflhqWRLE+1ZTZH0P9luyNCLatCv4pRpxi6yuwA4uRljsBwxH473bvg
zOzAH1uNGzO1GPCVSaffl6mOG3NpQZRtsggBDANm37CeYPiutjXhKucvKv5/61j6/9Mww6L2X51O
d+/yPR7e/1Ad/f5X/mqZsa3fMMxQHVkMz3n3/2MUh8AYQ14cumf+hJPo73pU+rHffjcQoLf/6x/+
x/GkCfc3R2d4yD+6ApodQmf+jTSOP5oiHA4+eiWE6AQKYMGw/0xdn/PaEzyFObVx8VgZYmCZjICw
iQj8/IcL81/aL/72kziNdXb1jm/+SfVuQZFHS57l29ydZ0Tsun03LmTwwrKo/3I7/lNK+P/pQ62G
BeEYSMpN+09HLi3i0IueDwVk5i6BI4nh0X5AOvJfwKvX8vHv5eVfPhJaXhoRHnAXMf8fj3aif/Cc
5n62zSfRgWaeeEIrkRjnxuttKN1x/uNfX0MKlv/8A0lQoZhFqA//9Y8/UGVMXK0szbdYCotbv/Z+
ZmMmL+x5rV2e+MgPk64L//XPRPn/nz7n6qriO/NcNkAU5n/6nFHZtdo6E9hieXHvNDUX39CZo22a
VxynSeI9olYcrzOd+9bsu4YkYq84EVTiXlkb28xSTXiNTQ51jBBONuFyPCm453cLxyswBmkzkh3k
0WemfTBix32kRV+7QcIMuq4ronAp/ZT6pm76M2m63smZ6vytECzbXAGJJlznOF0o84boRiVB/s0Y
eF+hK645eLn7pvSo3CcIKdhvjp126ynL+4z0yPpJMdSlgbsABS4lkoWgH/qZ2r3s392aCWWuslA3
3avq3OycsiAMWQ0C6FyAtXI9XFa/qc3AqDSnsydlcfAMijck0hqE3MS7Ev85bo1S9TvHWccYU+dO
L5Vrd/uUJKNbyKsCQrOTHi3gQQdbL9/1GqBQREYsBleG8C+6AzFTDiy/mj6GDaFPeQ8Eb54/yfGp
qZxGr4AaOw57YpmY4xelUhvNGWy8xSnhaGEBb/LWzpgKBQ6g6A8G0Dqsb6dl/GLXWdgNer7JS02+
KhgpD4ZVjE9uAvYRQS8aGW1xIIZU4sNZTI3drl4FHfl/JrCbVLthNuFttFSHsTZ6w2cMmyCIksh4
0syGVEKvjhAsz32Z3Ti1zA+qLKKjTD2daTrRVWCIOtK8zfw2KyQOpqIlwNxF1hdgBs0PQ6mTCJqV
cKklBJ8dVldEi5E3RWFaCHVqVNc/wnFpOX7LaiQINyndU5/ZyRv+D+zfi4fndllFDizJsdMvVDg+
YJ13EXfIKuo+E58qMoYhyFHiHMYI/F2Q9JIgVSG9g5GSbLoaulm0raZsq6zVXq/T27RzF/CPy/DV
8wo4lZM/tIHujF0DgEEaD71OoM2g65izInLkHJ2Lu0Ba2aUd8X2hDiIdMWI7dmEjQG1mRd++to6K
j44iwjMVKtkOPl7xjQkcclMoyEaqBAiBE3k8+DjWXvpR4WJsnHaLRiwPI3IJfyBpzsK1YWCNUeon
r0zyF5v5JZTCtvg5a+wimf81+2zxvtFPVru+SnEK1CyAbaefn1K/jB8qZTs3DkgyBJK5GIPYQcoY
6/HJhwt50Xn6JlZThv5sLol+O5hNBHgg9SiMlmp6TCKbqWo9Rl/sCTHw2hXz5NnNz3465fea3XWv
ntm4/b3VNy0FJL9G96klVpNsxeyX2aGvZr3ejZXq0R1DUO9VMCcyqh9kDhAHPL9o24M3OVN5r3SR
QQsbMK1/VX4xFjtTsZ3eVwvJtSSGewxZsZ7W9SXRu+iQm9gcn3MUYWis50L/6pQ/uLtZH2OyYFOD
2rD16hySgW1yvZd4yhnEz731c6Fw7zeTWFx3V+Xl0JNMk1vjyUkbKBeE+t7pPaLiTDfsfSGsuA+k
31jjZvFnLTtUALbKd8+dhyfQOVbOQHLJ3a1tCevieQtSf1zlJSp/e4wgmfmz+lGVSMf3DDWmd4jx
7Ixaizlj2Ipu+hz0DK8Y8TTmyzhEvnvKEej+KptufsSDkZhPrKVh0xDdqqEsB0ueHKWm5RZT4rKZ
zklmGqy4TJORGeMwJnkRdq9c7vUGnK5DOmUI6eXG1iUihZhBuQTasxl64huVYrUufXqsth5PtHW7
llI9NFBivzBUlyxEs+yXlcwLWqgEDwtQgiLkdqLriBoP5JdWIwKzzZOsvCiEcMBCZKA5QUzqHvEf
fGc2S6zW0pq7nl0QwESQZWFti0MNLjPg5n/Mub3qXqf+NvIDORHZHh4P917iP3VDdysd5xBVpYf6
S/OwXrZ4YJgYQh1T23kYqqCKLONWWPML64awopXlBNp6rTy7/XiGMX0sG/cMBfRlHNtXG3Xrform
T5vUB5MON8PDbkj2bE7z7OmJeuYc2rezc9CduDg6UpL62QLLGMYejcPvq2Ci8+qq3gMDA3HvLEy3
eWzYIsQom5b3IpXgNPILpyTEWvmrq409Pe+tZYHSKJrHui3uK2iUDLDgRTjmPnWT4efAuyEok6jb
YKs7ugpuZ1511lVV0a/EGp/YnGPc4yZhGt6I4dqwXdvWif9DAvQKEb7WeGewuMRdd+813EdqObh6
e06Kdh/N7FuWLPmcdD9sWKHE/jfmX4ImbH+TLMVL3ZCPBlqYV2aRIbRJUdNEhFa31Y1tT2+p4x5M
yw4VhFez5r2bG9siI0K+79+l4jde2L/m821pyZNMOhhugBlAMi/8F+2ukyNKJxe9P1tTW3eucQ0h
tzQhclmeeLRcuSXXDsji9FTGYx6yuq8vrRcdSrQJXPHyYA/Gbm58YC3F/BbZWhNmTgFAot9aK4YM
AikE2FoTIfA05N+1Bjt/autNPGnOmvdNrPYo91ntMSN07ZnNsQxrr9AC4Yo9ewwiAWZ5R3pA+8Pw
lBc2/5u981iSXEmv9KuMzZqgQQO+jQBCi9RqA0tV0NIhHHj6+aLIJqfHjAvObsxm17dvVd6MTMD9
F+d8x7K765B6d9ZoowOOlFWfioUljtnaUOcHFPPpKIKMKOTbGvgpdSgNkUOcXRiVW7aom4F4VX3x
j44kbKXOf1iHtg+JzY7FS+YV3nryO2LeKHSfqZs+Ap2FCBNb10yjOfSBYe34D/Dhsyr0IgRznaVv
vF7rNnhLXoEA/zJloUBx3GHNsiHhOCW1eJHsEF0Ue/emlzWXFJpKUBQ1dBu9uzTYs8CFacO93jdi
L2rnTWoZPzI5HwU72I1b6Pt2wdURN33/MHYsGuq6nTalFiFmN6dPExL/ufUW7zDM012U3kat0bC2
O3M555qzb32t3rGb2Hcxe2xMZR8Wd/3OGAANYWM6j4sLYnnKdx0GnpVAt/KeE1OdaM2F7BP5ltAh
raeuAPovzS0d8QPZ0nnQD+kb2Ejw3AooO4ME/kwsiXJQ93JMX2pjeih9+ygmiXLOrBMe7huT0zQv
hqeBeUcEk7joR+s+eVSzfjGscW+Vzb2w5sOQytNodPgtgPcw2EiqaUts1xkB7RL6ekmIV3x0wV/W
arrWLWvxeTBPtqOemhlhLhRPz2of2iR6KQr3wXKsCzknJ69I7nIxjKxshtCYb5A08LTYmtQ30pRg
nm/hJP5e9N0OHsctZuSk8bquiMje1DI/10l8KbI82/h+esHx8GWBI1mGdDv2aPrTGTUKSKoPw24f
4hm9r2N71ywvQozQgCoNomaYTML/IN1r0U6uXj31i/6FjwPBUzEirVNpUDN+45GdkoNEIEApOG1j
n1XorBQbVgBiuE2GfD3foEZDtZxaZeBE5F2XHRIyxBVEOKeO9eChizP4lyvfZmTV51q/Vp0vAK5Y
I2DMgXFYYz7DmtlXN/683oHXL/Vx3kOghuzSmT+6zy8RUPJKaMxgjFz7bgr47U48uIfMmhAvJ/IZ
etJjlQzMGFO00dgaEFWSbMYCwOrSe3Qdy9oxPYFM2VzWeY3/YPDH7zHGUFCNzXlwJ+2QTlq48Grz
qIg33BMfCti1J7PlcVGQ1hqr07FUcTlJVNibZhLGph+LVwcJHl9yep9L41zCQ8ErRXqx0TCawTpi
7ECd1UGvZPYDn/ALS+Z2ltpx7urPqPLnkCyIK8dUaLv8eIu46DeNm0MUco1lkyVwETu/IcgrHh+7
2mOG2Lh7Pj8fxa0uWdr8FkoefZ0kyNFV81onRGOdSrRTZpwnRyVs6rfsRh4opcYcq8ALMEqcbb3S
9nCSJHwjo652bnYzYyyAgoNKh+KTyrgNjBZ8DgqhX7QoTZAX6IsqC6DUjHkrZLzXbvtocKrAHJgd
G1JXLwym1UESD/Qdo55+ykV3kTJjncmU63EZ4D7fBB54IiPzVOY9jYjeuwO6Uc+Aqkh9rJdy+qrY
T0IbKhMjLK3af0yZ6Ad1TM93exd56m6aD2Ys9S9BZ8tJg9z+MsaO+OPFybgFy4mk1IUjH8xpzjgv
yXsRIi5e1vFYJA8Jvu7PXCf4vbNhq0Oa30y6nzMuNtPfbEA7FVhCuh+aK7T1YGtQ4RGKga2JIwQQ
shV7BomKma5E7ZDC36lZBDFoXqqKpik2SvOURCo79DpeJHtq26BK++Uu8t1xQ7y7unR53T/2vXSu
FlDgc5eL93ph3Jf2OmE6hWHgxLnF3ZVg87Fd8ozWoq9PJFWJrd3X+Qm7nvvYzVUW6tbgXPpKQ4VJ
ssEGN0cbNFqLWE53xmuV2u7LPEpUX3Yy0ETNUGqRUXtHmRoSox/6xHtCfsoAFiwJ7Gy/9dXYDq+Y
aU1MF4Zxz3AAYJJIrPxsLmX6pMU55W+k6xOqOmzEG55Y79s2gNORNuK/Kp7CP543dDf+tfmlhFWc
YFBho3Ln5pjAMshv8nRqC5GBcLotH0qxcnj3D/k0xVszRtSK67I/O1FfhETr/A4S21ysiz6wUR8/
4X6zrsw228dpMXHiyInyrDQwxrCqyEf/Z+yMKIw5SA5yEfyilQmPnWHufHTiZXjonPI21fAIJ9rK
zGyrAKq8kR7SG4Y95gVLqJrMu0LnuZ1PegnVwf9TQVz36xA4tebceYk5z8NZt9vUmILWXfIMKEGv
66j0geRNVsh+O+vWxRS5MI8Kr8AYqzTjLHEM2XcuuTuvvV0CV3ewFyD9suv4obTnk+EAP3TLSe71
JEb0AzYx3/Zm6xMG7wBuX9J4DYiqRFzm1qHLd08hSu5WhSB1g2S2PTU+hEI39VmQq1EP67nFmOIX
0O3aMtoOpeugVkBvPA7k57XLGHbW3K75GkE9NdUmLyuPEcxfp57VgzQw/RNOeR+3FxrriWrJUDhD
6NrUtubiRw8LHxhNNL8u4g62fFTy6my/2dLyP86jmm6/YH8fzSl6yB5oWT/F50yqd+gMv26qWBph
wV6NVo8lXkusA+ha+MDdvqKOxc080e+T70QofTyeFAlXQbEYmBxVl4RjMwyHPk+7c9P703YoluKY
zHZxSLOW5PrZst4i4X4j0KMB0eFS23pabXBYDoT7II2rK/sJBfHOI8llc4Nz3eb8RGY0SiRrfNTu
sTcrf+042njGRN6AIau6PXoo1NTljd3IwkW7DGXoTr6B7AsDH7kuOYLG5Ut0CY+ejW269C0cakbL
mzWbMFtL9I2ObR87Z3ZD31pOfD8orGZhghnOs3ZVwzQLGl/fL2nt4ZEmc0p1Hv7u3OAnT3zxFUvE
RaW12CeuDnPeVuJAFJsxr5hiZa+yLkeMo0087Yeu+Gpq6YK26/OQJPUxlH5eb9Xc2qEtQWGD3iyD
dMJvNi/VJvEr7EnQEzcJ8Vr7ZPHba1sPD1kcu4HXxS+jjkvJm6c87FqgoJAAVo0+RqjaarHjhfd2
2JTmkNUD1/Wob5Au+quxMqy3uaxayPVJt1YMClaTb13Y4c8X5FkyoK1kE8LKDi2MWhDW5xo1kYNU
yiQPtabkQHbLkxmjn1l1LR5gL9aiI53ap45KsXOrY+JzNk9LWVwyNfvnVERX3ynoJzpzfLfYF+3F
jGoVQZf1B4YPaoAWzfqzM3IMFmV835DXwHKs4lRbLLEZ9SzZ3Tgg7wYn8x7CIDk+VeudOeOzNeJ4
OD2SWQY3AQtMIsDWsDvNcO48Z69LlHuFaag3wGcihGE5nxiEl9cMPjmdTlZ9aVE03dvM5vF9YZ94
hxeSh41vEMvGhw9lo5awNXvwpczwI5w4SXkw9dnb6F2vP4jGyRDzAe5bxyX2Dh9iHCo+i/CJshoe
K+B1R5rxJgTT2b6yX8NCqrXtOZsqsdciYWQrsi2ZbGbNQHeUiSZZNaUfXbSbpU627cs85Mt+jnJr
PQLOWDtW1wSmiRs6nopPMzW4iGu2hFAPXjCCXYy40a9xLXUOJkFZhoYWw2BsTUUa5LPwXswMunm6
mPFWYeE6IIAsVgtAOKYQ9bNwc0OncFTVDAg+yrCYrnzop1ME6W1Wlr8ynOWNxyHbsXmzQ5aCBP9k
JCZhIaEGhQ9KeTPypNhUytL4wONb76zeYOpswd/kfbpz1cjq3S/9zUBeFcLLBKeT37h3Y1vc7FPW
pWtulMfFm3X2l7q71+r0uS+MZ+Om1pZVQidfsxHP59bBddtxSvBI+B1sGgsesdW7uL2R3ld2Qw2z
bBbaxCmv9mKoQls1717m77LIurNm/6NU4xe1FCyOKRu37eT318RWP3jXbEDwsgwj26PvkPIriacA
Qdy8b1ONLq8lYMjoJueOd66DIpH3p447fldmhgyatJh3CcvS0G2sfEPAmqbf5WadH+YpPePKfrXa
+VPL0PURNTc/VosuH+yJCUfbx/G8LrrSDc3evDZDSZ1pK+zF5URupZ1Ox8HEWFqRxPMayVnhbmxo
pCxfO9cD1XOR2rhNFNEvvgtgwFaP7ui/AEM51kizN0WZB8TPcsV16Gowob5XcLICM5q2zagOnpfs
qBoCJrqnGQnRRzvf4AWJHtBQwUEfHqcOHaoimzxfHtymIEWSoZyTMQtJ9frsLyNRNWQ1kSxAAkmX
pvdTRxQYe/KOv1TfIAvZ0O4nVI4IKvHtizfR6cdsctaNTYxjnGEwsHdI55+UrfubAuOgng67oea8
FOm91IanMWmeO/DkHZJbhqpEPJYoN6hiyvEQyzQoEndDVOAvAIRQYlifXVbv2uJ8QIUKugmzocFt
uzQyMFstrOMulORXvmZeuVtGeJUJrIxxRlMAzaPQjh25QHUljpZnbEqEcWvGDhulqTVPxp0vrA2e
o5emXAI0/u8zeRWScQwCb06v+BBXEO5J3+S12tjaTMxG6W663Hx04VA3HYoGjLVkBQn3OSImyxFm
WNgDT9ESiLzdgDWnoiVYyGP075rcb2gzJ+bv2El+Smi0F1UKuZvMOuDWOEzm1Lwhhz+UDnzbEUt1
wrWeRmofx1aQgLU1bUJBmO6ekG1s6Ux5ViPrhPYTEgbxjaS7jHynxGK8N/A8YlSD3B9IxJs71qFv
nsYx6Mdc2vrN8lg9VJIJktBJr/QwmBDESP6OwVoAxVdJao3nngj12CbuuGbocQcCxVrHGbDQhMVR
728I6qxO/CjPwome+r475Oa3NZknmaYbleZ3Ns4i6KV5IAv5RGDsHclcjJdJ3c4YP9PtCBMQbhyf
YkHgTZeW0GnaczEz/uJGx8YTLG05BsrVwYhO1j1xeAAuxcdcklDIyxdzeTAg1XbKJI7JWsy166pT
3smz9BvOC/+sDXBdZUuYHe+yVu8rzEn1wDsmFJu/VTMNuPnq8r4p4pM14heWkEli6OKp2R/MbMFW
5vgPTNZnygDSPaOhD11kOcQ1K/JIbxNMxNFVPap7K8dxHCGQtZc+u+PCvy/c/txRUy56zgTBZLbG
p89HoPeO6DExJg9t2uDr8cZjg8MtGZjEYqTdponYNLZxJF+qAoYgKhKUkrvKKU82Buy1G08PozM/
Ej0QeJl5xJE7risLe++ANodQNU7TSCNNhySBYdOnOsmZJN1aPFc0t6Gb2R8Ynn1GEsM72TUvJEJj
tS8URifpHW1z9oK46H70aeB2Gf6oRO27CQ9gLQJVpe9j4t2zMno2HUzDxTx8IMw6kj8ggBjhYuHU
algOsuQ89yL5IhPjkID3jjL3DvH6LvYjjku2PUYqkgCO7cYzuofJYapgEhu4NlKIN7axd3KcKsJ5
9oGFI5LEZwAMANaN/TiklVxHXb+24+KMG/L3hpZWrbltlHYVbvIp5KiBJUzJZaXzu/VyNR+dXMAr
zUlg4V9yCH+KhHrASvgw6GzzEkceqkZeuP8+IErbBFv6z8Ar1LZE2rMqPD+MWQuu0S9fPQAvHTCZ
baQtr6ywV1OpjqUYrqAvFxqLSD/BC04fjZhGHBuKuiwLa7nJr4kfnsHQPC4pITYZ4QdJxJwkJzkT
Tjut1j5B1LX3BBBkQ8/nEyZObA9iuTREnezIa3HoRdtiL+fW24J38S8FZ8gO/r/xPN8WgzqutFVl
+AB0PbMXexIX27U5VEx8/K5KthPl7JuWzSTLdZ6Awqlbxhn9aQ9xhhhpGD1A4Y0OmxzeZ9TMrscW
uS3yXd4XyWO5RNlXjpPqrphbxj65mNsVEQ16MKSp+TDOqXNneQmUFYwHMb7/XP8d/4r+NWMaOIgi
tGdxtDSbVk++ikRFZN2ktm1B246Hd21qsQTbUz3dGe0AjUUJMp3D3szNHV/7CyqpuUZT1923rA93
dW56j5jhlldXc/xrU47+BZ2pAXC/oGUWKek9ckTDn3SFumN2aL1HWqJ/TIySd/VUCDIHCvilbqtH
64w9HDmlqIJY8/TlJvLS6aHlN4NQP8lxsuMCNEzuMKJf00/RehYji2UIXNUrKMWNRT0+c/pkvcJ/
pawN+wSTwi4SD050w9roksaxoLggt0AzrY3BmISDfZzONpGjZ392XH5HlTm9kOGo1hGtOxbVyf9M
SnSGjskYFGgUVlEfE8dEivKzPvTZarLi3zjnFqhnjPOrfuICANXW7KRZDQd/oCeaUvmTJcmH1zv9
NWV8gNAub5/Q0OvDyq7leBIqr/czZPHHzmGy2kwpUxkGq8GCg2+NTbRawyx51IGV85MoYraSTFAB
mnxVLAeBXgkx7ZUmi+3N67Xq9cXbeH7bHNu6q3iBONraWIc7Y1wAN2YbxdztQehLfkx7Z4sy4Z7d
kPWQlAt1cNvxx3VkPYHyqyocqbZflVTLvgBoEZqyB25IDUvUZlwwUU/nEb85XirTYtY0kpF+B1HF
P0e1p11mEgrBLY2qblZOipY+qcfiirGOnRl5W0e7UxN3xxTdbhMkF6sJZNgllbdQYsfIjlFiZ/d6
7X20ndluGADJTZy7xZbaSaxhaGK51LHur4e47y86xhfiljN0b7wZTn4YnFw8ClI5IK8MtfxZjEjv
1vHQlZvWm4YryVxQt3y3Ajy9mMN2nATaOcRlih7fs7eLLbuesiBjm94lyPygcVn2OeqUfQAQD8wa
e0fK+7m4TDqSJh83Jek2O9yVSOYw4SEQ9RHbPRlNbDaBAxh+zcoQ2V4fL+JaloNGFviszVSM/XxR
cDtWMzTvN0Ma5S4f0yQQzpQw0umdc8qmjq+puRd8bl7gaBljSudGDfIzuPb/spAk4zSDQYwC7mCO
QakQa2Tw17l0Yp2MXhlHdBW3xOo34ULne4OyhyVFJWy5As9VurX/lz4xcD6zlgzj0eeWzcEfGOzJ
+la/uK0n++2/5BhkpGsxs2hAExkronCou2Yed7UmkDt5iSNIJZu/Gp7/r8/7n0yoDOwD/7V+/FJ3
ffI/zp/fvz919c/UyH//u//JjYTJipPB97wbkvg/uJGmjsUBsQgSKMtES35jFP/DyWD+KzFMGBkc
ohkgSN5Ebf+QkevIyE3bQx2GMozO+L+j0vP+cpD/U2rmmYj0hI3yyrOByKPEuqnM/zcVuT67rZn0
ikgzrx59wDuJcSJi+TdtLuiJ37IYEWyG6RPz4Ichm7eEVbbrTu7nooGKrZLux4kBNKIN5nLqcxYT
cwNZpvRIkOmQdYt3K9bMTZkbWz8y7o1Z0kK1d47tvTUOqMAodaafBcvVzZCH85HQDroKXclLXfyx
LGLCqQCjsNBFyjjbq69LgsOJmz4vH/OEgSDEInrthURgDE8CqfND3XYhXq0g98tt7WbXWKFLMOgc
DVWbm5ncjnPCRXxmkAEGwcYWTdIRmbsVG57upS2XM3lAZ4MUhS0EFHBa2iZzifhOQTANdWWxP2Ul
qOravTrQdM5ePG/1Kt+Tm7wueyYpXfHcxxaByGyX0tT+RrrGsLzrkIeUcXaVdUs8DzSEEpk7TTYi
wr459e1wAj3wk6TGD1vMXeMgm8/08tVjxorzyHhCIW/RFKBBmCr70TKgvQ0ooeay0zaFml47GItz
vDy1efNrJdp4Ao30lNfe+4J2ySmh5liZ+VMBuM8MoP5q1u6rNDrqopF3ozPY+8buQ7B19UqTjv2o
+Zk4dKa5Yui51YzuS7psW/3otzQ02uYoAbYj2/NCjUaoS/JkuUioLJvIJEQHJE+yJXCUWf14yN9W
7pR5D8Cen5LuAQUUdsciwgJKJOdjqghBLIR88kzrk+BBwga5ChFmEO3Ft1nC8N3AJAVLXS8crf4M
TiRl5UOPefXsxQ7GGf9fWuIQjdBPBEwlieYb4h31jQsFBglq3Xtrv2VMA/RFrFO9MLZccPNK0XwQ
uuG1oalrSFYq1PJ6O1A1T8kHVRvJe9pY0Ax5d7gEQ+hi/lHzNR8SB7RJPnBokMa2Mi295w0okcJQ
sK3rpvxKUWRPxiJ3eXOr5YiLhKoxIIxfGea4Zb5DoztEuykjtMJVHuo3F5lhmRB3iglaN+uv2qv8
wO6Z0HfcIeuxJElybY6R+2768t1LmB2tCMUOokJKhRwpgu1Re/eZhC1RWKhEsKJbcjjOkbXlGQ86
vSX3wcueoCTPvBxF+wVPjCqAhVwQO5r9rhHMyT/aoWq1R0AJt5G4NrCEEnkP1xNk3FrTyjunpqCP
3msmWZEAzlltsuV1oMcjKDgUUK2NbDADSVTSxUmWe1nY847YnuiadTt0y+jOB+Z+VRrqomPpW9a/
WmcTv8kvJPRg4VmW+Ig9HVJoT0HDVZym786YckLFcAT4rYAx0NH3Cofg697EY2mreedy7uwcx5vu
LEy925oQxgB5abG1RuMRSh2yN+Iik2RX0TSzAvb+2It1ZlcfX4hL/XTmyLskjSPQcFz8PLZBq/Cl
QfoH9hRvFK9CNEJTNK2dnukwSkqsjwP6rZXK4Iti9gVumTN07oBGroUSQR5bezwTbF6m4bul0mXL
l2+aziHXqyVqBxPiqi4Nn//VfM8m2xF/kAhgaA269DAkyV3Ct7HL5xqAivq8ieQYvRYkSY36FWtQ
wD6MQoyi5QahEAP7rY53BsgND62x1YT6oGbAhG8u6jZG6zH6t6ytTZedHDUjfpnp1c+WExkvQE0X
1Jcz6ywVARFRyVa/8XmXbH6AMMGvNdd2bpWheyR641jV5tZ32bvMhWSklAM5YJgmnXYKMP8sH3oO
RdLymEaUR6XH6aUrWSNSFk4ki87vRkqd1KtTXIDpnG31LWJmnnYNNOe2wl/OhMqVgVNAE+lqZxf3
8i4dsHpbklO+GcYnPRpXE31x437EjUE7jxHm7Llbb9HeVMIaIwHt3rKfRZ736bf+tm/HJ0Wolc9Y
UavJA9Bb9T4P4xnmD/RPJvYpm+gl0cQ5pgK9FHalHcBHEFDKXE+hkgz6dkpRR1fVN2IIRDETpIuu
nD7TBZKjL5Z7T0rILmUadM4VC/KPwb7pGLWVGYD4/JYsFBH0vSAJzM502uojHVDvdDWcDe66NBm5
+GS0Nkm7QHvDvqzzPTYfuu7fZyr+xF1zHPV+l7r9rX2iGcacsYUKM71lBcFgZAWKsKLwXbluewXV
xUbjq3BA7EHiefcEdjDPewfFBBYnBTXkL2Hf66MgLdEDZpheUqO5I3DlCFTkT9yw3NVdhl2VsNl0
8ViL27QMg7O99prxu0kBnqWNIPpdT55jrze2ret+z7LvGBoCaNZvqObY5lYd/vKbjR7Gcc4qByN+
oz0XN9DzUBkMKRtoeajz0rC7PXDCTpoXKET9WUb5cOfo2rhiKNBe3BtMWiWZdonL1NnXo9TvWfol
f6Ibfrp3Z5IF/zKpCY6RW0v03lvF3p5soQF8tSHlsilvSOsGV8Ve3DDX7bJYX+KGvi64Tigrcvia
s+KhtQAZ3VDZHqO/19gHn921mn0gmC4KWwMsgbxZgunTiodYxyYcVzfHsH4zD0tEtw/5EplXlgsp
uCE/yMxqXkOAdnZD2jcb5v4owq2kln+ETza5PiC2ssGsfLo2CZ8oMZ2DXZby2pedeVwspuki6n9y
kdMSZGX7JAZs2ZwXnL4KHps7sx0G4HSvx0sSTnoJmpnGDYqxz7ConXuil+kSYjLAJCqNKWmO0NyA
6zmtfuUjJIeYl5vjvQNrROPWnnXpKuL7Csjfnw6aXE2NzDR0ROWIfJMr8XTDNasKowybtMSM7XRd
dz+h6jrIpl9WCgLv1lgSZGCZa0+Xm41tpeXQLQWr5YOGf1usshQ0z6Slfs35lNQh0333DWl9Exaj
LjYzUWVbctOHr8kxtRUFJEHk8ezwJU0tf6mZpWyMAgxz1voIhIdOp2xIB6q7fsqd97w1oVZzRkqy
hdC0sm1Pj/wdF8QSxoEcUqXcWFHgcqMJ+TkaCh5GX35jeFxrsxvAuTl6c4dByiz2VT/2z2lB1iA/
acefPlCNH1n8cm8X0x6menYdhtIB3xuDII4bjijn788X3yBCtsgsTCxs+qlOYPpMi3Ww8WStJmZl
MOEC3O31vVfXA4POhQ+fZEdDljMIqIIjrEAH4/IWrQflFc9zNL7IaBmIALOwEyzMmlna7dAUx6jk
xLGOjWrTQka7Ell1rkt/By3+uS8xZq3tsb1X0xTmo3svkuNk8gIuEXFijoNzoar0iy0T1CCi2ZS+
umvbfq13ZO7l1KFTFLQpNX6qFfVaWlr97GhAr9H+MRLdg31lP+ttWJmkTP7ShykG9ob1Bwga9IEy
jV6WpSfMrvUCvVboffSXyG0u5eJxA3ScilUfms60UwRUrYhBFvcqvi28zWhr5zpyiOTFcrv25GG4
XjUANfmFV/Mby4k3ru8jeXQAa3pnZ/p/WtwtDEXzeK9qydvAn/3UKmBpCswYceySZc0cdG7/Dbtv
OQziSeXxCWTfBoahDIWSEyANfeUg19GahMCpUpSrBeZ5Ll+VYOWRUiYWUgS0e3cm7LpAp9Mp6/Ya
+dPB6z2WqayOfxGWCaqj7Nz2t2unfzGSVjtZfn4mzW8Jh1v8VxafHbyrMOywU4xnvc9Ps70crIXZ
9lIzwCAa5VE4QM4FYS0tzYdXV0FliENhzNyceg8r47cYgP1NSn0A5UlBni1HYt0ZwJcN6xQeqaEX
Vdh1CelrJdIqdPMHe6Qs51bTWJS1FYQ1csm4fNAeUo3i32WDrTrXWLOGvsiC/7y9XOUC+ZyktTMS
mU3s4O/EMmGdOuadzf+F5+//Nd4BmRBs0umd/+t5wbGW9fhPXvP/+Ev/Pigw/hUjrSD0w8f3gz2c
nv/f/OYMCnQ6Ef5vg8kNGQ//5DdnDGBZ/+ZDZ8GC2e8fg4Kb39xzMSIYJt29gYvsv+Hnu00E/skk
BvTAw8+uI462HSyn4v+09BVZlJWLm1dcdTK5U2g2DzWdH8P5xkNqT09cF0FSDejT5loHMC+LF89p
fuK6+Bhn62AO/Se1swhv4zGs58i9mTkw5HYYO6KgYY1VJy2MQBwOXhk9sXIXGwTbn0NDCJ6vcARr
7XSNMxpCq4peJm8MYpSlq6KL7ipPK3eJTwb6RJ8z3wiieowif1B3pT4TjD0ykKUwPvtdaj7iE6t9
4wAQJT50GqlHaf9r/r2oSKm4VOa80AyOBPUO0lu5BrsragQsjEn0ZYhpBzrmUsESJlDojXgP3qgy
PsY2+PC+HPZGAyd0FPkpwqCPJq15MHWz3FZZMaARi4l46I17WmdzH2nFERPLm8m4+IKU9X6gdqqW
2wpqxuY9oyrYtDkTg0albNzdZNPV8q7ULO1gczMP3bzLRs3Z2oZVbUVWhn4ut17NesVs5YjdnU7W
dF96qa+WTuBYu+nxMB9nLPnIBLAe41hd2mbkFa8fdDGHrBd29OQUY90+VZQBjbUnsPo06lbop8Np
4npTLUjwEs5KmSH7zZqnImcwj27lWcgSgWFkvcyeqJGD6Ag/XGMLKvrZVOaGHkvb9YtZnWfbLsKM
JQI2ZwhXFt/MBISsY/HjLVsSwbwAB6C5T9qGAkou+yqJHkvmJ1XpIFFGPbPGZx5gVaHtsbswI0bE
w4aynsnyJDdzT9LlDm76DnH6OS38TZpn2wqTPjT6HMJxLo8NouqJFfFay0gN1mi9qffqN8Og68gr
9r7aSA0OuYYC+ZfMZglTIAqXMaeybmmvUeaTsTt8jzbzsltxZsiZa4Krtinzrd36/Dn4kroJc9Rb
kl3W/vX7zZ/EZH6QALIF1ClRclcnqL0vmszvSne4Ul6yaxyfQMgTX1wEuN4ZMVBVmX0fyszYpg0r
KjQ1lBK2/4WuZKv83N64JHGvdZxXa3r6FCVCfZg8fRcZ/YMazb1uuSerVnsI+rBlZ/qXfACO2tgW
UZqa8xJV3oVakF5ocB8Mv+KDTPVJS9s4JMV5lyurYcFWhfOSE17+t6AdRFDidFkydveNHT82FXKQ
pg69OXqdQFbyo+i/2hSawZJ826b2MldVe7BiO5hH+xvD02cn+2NswgjUsdRrynkybyCeAScCg8O9
8oyTBU/IYpeAHmZn/uX1oOggc36buQjMq2br5epeaDeEwSxONbufpM3u49YMiYJ+bM34voH7k1Y8
LZSb5g0IJNzqycSptIpyY4NmcevqWNvsQrxaNTioxKIOij6XG0Zosdr7DsBsg060b5rdgmgINqYA
GIWhIBtv0H9Yb0394/XFPvN/zIILVZf142RQC7PkA7ZMfYxWfdz4FQdEDg/euZGMiqmrgL/ZAF26
ce/ZXrlp1Iulx0fysQIQG3QMHc+UWZlP/ANR5IMXzhLXwWK+84hGNN3mpfTsMsxatEIGh02raQea
k00Ee/HaZkaFbcjZuPXw1MJZMqfyOiKhWtNtbvMaXCVOwjLAbudsSWOPkUwnz742UROT8ZqLV273
wDfr8whMIPDHdEeWcB4I90VUz4n/TJG4rMm83zRGAggMCcKY9hz8CxUC3XmpzBeoDViPSDrz5++a
arq3Y2CCqALRfbPvlj2xX1haWbpgL1bpRc9Ux0OP/oXkzaPleueScRyaBGdt8epCv18C839xd15L
cuNM2r4ibpAE7Wn59kZtJJ0wWiOJngRI0F79/0Dd3/5Sz6wUs4c7B1K0pqsKBQKJROZrIvfRD5tb
CDRkgUaMCn8YmCeQThEkFWf+MHzKQ//eq1bqKvjoiODW9YbnwWhZJYLSUZJ2MYRcwlrtXWeLKLZy
Hb/2rZBYgwIdF21xB1nkc20UsaY+Ns8veuym5i6W6MsvCVJ1gV+/TIiqb2AY37UKOthKDcj1CbnY
Zj9PAz/1XgqjtmlzEsqYa0xDAQgfg8lubgkFM+Cz6RlM2grDOXvqveYLOOzLuFF/LZ57m9bVR8L5
WZfYZ9UYr5tqMEJ+YNi74eQOPSxbWM2kg+xmeqUwh9xDZbhUnB1koAGqskqM7dYGKB+o/IsVWLiI
ZFzo13DC9kRfLW70VzUiKEl1ivJOJ55wmA93GSDOfVLIm3nyLimMIOWXxt8nh5734gJ8aQA0kkzn
6R4IzHjZqvTzPNkfo6I6X7362AERALyO6mAah38hZnIBdOsmFzbyGY0lUfFDPj0mMoCtbJ4bp1CH
IM1vc7E8Qcj9hgkcxcZJn3mLc68XGr8dpC+oiHdTWF5xb7qtK/VCFfjeXZHejpC09fBY1AJbBPpq
Fzh/0CsuaYFPDtpK5Pt7CLQnHVIGHhBPmShybArhfgUccsvjfCRwdZdlKaFwkmZjKozsoxzuw0mO
PCB7ZbsTMpYAieBh/janzgcNdHCrLaMgLK85OmBTAAxmWdj7DkxRrXtyarc9AKW7qzqKR1MfqYPX
lrdO5J3XMroDbu2zdAeQRCNVwRWA9zaf0i/9TJ8VvtWN8Mq/ejc6x2MlhQWxFldkM7h3xw7PMA4R
Z4Meog29UwH1bLMu38i8vc9l/dER3Nsa6Z661kUePS7lHq2ZPZhctDpJufRw6VbYulN8sGJxaldV
4RwuvmMnvLe66GKMshWiYs3eAm3jefC9RepQk3YH5yqXnwL6ksPKLQjpvKUcz7RvX8N7OGZ6UrtY
r/MGdiDhoT9M9YIBKpgulGfPfCjXkGrWz3kQfYEspPHbG6LN4Ns3S4jKlVw/AQg46cApeGu4YnIq
eCTlS+962YVYDLmUM8KNx3uB+guOxfVRyMhl3fcs50Zc5n3tbaF3ik08oAM4A08+Nj+0AWv/BfxT
tdP5dFUBR9yPAWUEKLvHGqME7sUQmdRaPPpRfbao5i81cvPp4vwKkCOO8PUE/Ernp0A008HRmUex
qnyAln7pIv99JJAN+2QEvJ7OyBVCa81pJnWUU9BwPXQe/aUIlBUiot6lorG8WXqiRuGc04lOQLmk
z9MMXGtdlDgizu5S/4FaBMw/PWQ+9ziU/dCHzAAMGzQIzKttTwmjCd0XR6LjDQxBHvoF9pMILkYB
YkHQjUnATYRR8xKiSMel3cMAKOotqF/kW7rYDTYuLJbWXHrLnJZ8MeOJ0uNWtghvX/nRo3aX+2DI
P03rcuXW+SXkmpdwCCEfh5rR+OW4dzM0uX3di90S55TJlSQVSDB1gGSDTE0afpNiCPbERfSTIWVO
nLjoPJ4QnkYBPbE3/TjdAPdAZUiJOz0bzVBqEFNnHJaom0YzRtjorX6opxlxa31Ru+Kc8n+LO4r4
KkMwYOE8fVhl9Nh70b6zou/T6sXbwGhZVvKAI80hCyS+Vn7dwkYQbC0rBGfCEQ7HAhhjU87bscWL
p7dp08cL1CqdwsQJE2Ab0+XS2cmGYNrBHxt3ebAYH4zkfloQJ1IDsq9xV7yU83DpOBTtsfyElO1O
10HIIHrcKrYCGAwOrc2ptFGULtVwx+rj/p24X7VqHxMsRyGo7Ipa7CWV4q2HkGcURQm1efUAmEbu
y0Vc9O7y0QrRXrAEDhkULx7cpLuE0PGAechNBFS1bygMT7BrBnt6QGTjh+Tklx5xX20j655a87ko
qtPiTxdeJs7SgI4XFD4yrtDfLwUJldcOt2OFbwxM129uq67qhmR4lRVa1EV8k/pQjmnLoW3dllt3
ZUEuaPGiauXvLCrM27JMTr5FOQRGp+7T74nIhqMfij3FnafCoj6f9PgQqnp6LqO0OFbosw4WUiMd
QHGviS7tSNfHWpfDeZkF1yjqV3tmb0MsAlVSXFHcp+cS74XMjI4nUcfGZcKuan3yohC6k2UbEeMY
UXgbvDPeNdM2boHWLgNtP0lYPV8ybe91guOdQD589efHRHmYUlGoUnn8Mg4krn2lSXDjfgc79xyF
iRqeYm8dcoToSVPAbvk5RUYds1R7jTI3RfxDBNtjZ08LTD6JbwbKM5kHMXHpIU0BBdjalI2ErjFe
yp8i1VwAwBH7pBUhJZfyRUh2o4eD4TY0LaYunkxLjDRwRPNCNN2hsGhnWnCcF8A/t7Cx+y2ARSSb
JpXfdVnxxXGz9cIbfGCxAiavIiTOwjpC9YF2X6CnDzco3YepfS2y+jbL/BftU3HLwwK1Yw8LgK49
WOBnWvOJk38XhmpTrtE18sXkW5o3wf8ACsDejtqPLlKmXPxSOu4ZFbHCjxuy5+VzMGJEWOePbNe/
EGC8oYHN/aKrXbLy7msskS211uxD0Py1iOoZhEp96ER98MitucFiXrPM5bTXIPUPZbk6nzOogvDp
EG4IHHcxXD7a2iB6LlE2enEySQ7n8Ko6D2xqLtkHbTowYDXWzVpFu6Cs7B1aIVwgYqr1hbOtvXwn
QX1H1sciQxufXKFyLvzGwZwubx5WXdNTw+YRjTv8TEIatOkWA5evULHWpdgmcMUSYSCTt3Isic2w
EBMac9lY3gfiJm4Ko58Q2fC4kXFd+jMpF2q86jywkRSz8GfOE0ByVFcvkKGhWOd2H5sU5DPVAYIi
lDXwt27Oie7dafvjPAGJdKV3aLjkrrU4C5oBReQIsNeI4Emi1icVoisp8IUgeifTct32ogOYJ25c
2KBtHB7jpqYAOt01ZYLyss6v17a9yHv7yvbFlSYFy4LmEbW8h1r6HzAGe3Im59RnEMl9p0fV2sOm
ZnmgjADzJu5vQyQTyExcsiB3gi7nfkpa7WyGfoWhUA8fi+KaTutjVyOhkGZ9eXKD5SskinPMl7wD
zKFTMplrPN2YEjrVxvYzZ4ujrbv15bytOhwgbNGcY+yGaY5BiaXs4w1EwXONTIiV/CXc54mAOK7q
Lh+X7Dim1ceLOoiv6LRfjSOSt3MFyXNMbrJurM78KDlv+JyuXsQWItW3PoS0Bss7sLHZMT0K26ec
DE/KC4FPBPnHtca+7NaXL14cbmdQLLvQGg9Q1E8EUVwvegQ/EKY9qzWwA+jEPrIh8zAgNp6jgOjP
2YdFhNYFwGC90/5SHtQ4kuuH9jV4tYe2jCjzUnKt+YXNAg7kVK4mpdxXov3qw1ihsrpeY7awXaFA
HIdOovvgXEusapxkPAVd/wCeoDs0y4tf+C+hCsOzcv5eVPNZQSWhbuwbJYf12l9DACrWV4cRPXuo
09M9/NiotT0NuvzaJnyLaFzG6wWJuw0KYXQbM0ptyo9AYhQA9I2aqYwT5wBldJfS9+WaBSwiCLzt
1A7W0aHGJ6ilb7G3glTd5O73LptSpswAaVydHF1spq5GP7LOfaNrFGiBd6pDGWByyxJupbVu+8H/
X4iX/t9UiYuRD/2fS8rH7tu3pnppvv6sYGpe8iYS5zj/5TkG4RXZsR9SPaY4/FpRtkL3v0KUzLi4
OX5Iz99HmusNexYhYRqK0IYaZ6MEBiTjv0vKfkyJ2nGiH+pw/xZ7ZpBl/x955lNORg4KV25jA++4
TmDKzT8hz1qwlbGNidSVmgcFYmSI8PdDrIPKGkSwPhVWdLnUeWvBVuknjMgmmjTqKYnQK73+adr+
QULO+bW0bcYSen7oMAzbCWgMvhsLMDzgqV7oXFE0CqBMVMLOsDnj0mCZBpoMrkTZgnDeTboIh+qY
LpTznukKRuRqUQ5QRtdgha0oBhQXj7mI7nqrydez34/zb1OG3ppLhhZ7Hn7yfmQc7n+asnG2w2T2
RXVlYd9LyTEeoJjQlxLTc+s1+QJYCivR44S4RbcZceTpdn3POfsHtbh/GkbohDw526yh908ONm+L
C1RVXdUpN4gvuKiP2cEVdVFuBPKkIZYzeg6AHDWpjC8KpJ30earnNvry++lwjN7ez0voFbLo+kjl
0ZkQ9rv5SApktjxUac/rMkoy5zxoNQzNQCNlal9IgO7ug87LCSkltVjupmmyUp4VLnrKc4Iz8uW/
H07EOqJJE7i0ZGK228+PZ479NJkKEZ7L2g2buyEV6Ky0+NQsCNXCaW68Q7pOpREesUB/wkYbsbVD
kqykKHDX9hzqp98PyUzAzxOE6whPKXAj0wWy2Wi/jqgSuOHhohOeDUFf4fTTojGfHgvk3mrDGaEX
gDBLVS1g8uPBr4vvvu4sspzfj8IlBP06jBDFOPRzgigUDlDzd9tLC2vtXBtni2RB3gS/FjoRCBT5
dg9NhGuwhZwcjtSK4vx1iIkDagSZB2PU43QOpYZyP0yq+G576AVvm6UtUHuYLKttMcdDdR2ZLZy2
luUi1aEVvCB+HPX7LvLxQeCuE6rypQbNZr5jbLXlC/d1/tS4nOlo9/tv+n5FAtoVEOjhlkIOsV3g
tb9OuOUXdDvyCZF/un8K0E0N4649E35fMsq6dxoLjZxUjeb/VWMlwHAqrarw4OVdjF+d23WaL/z7
Yb1bBgJCI/HfBZCIWjSNwHcLU/p4F4OOAAevC5wJLFcreW45K7wbnaXB9ZyxezdemmGGR+eiSf+0
M34VzvQZQByHtu27ruMKIti7aQFCMFGtJIWBteDoqzla0StGadD/6rmTXV1xoej1LZ05/pmivn7K
0lJSJWiqwj/TNUanl2lf55J+il0txa6y5/UTljAUoX8/U78qUhJIOAlplXJoCsDVNGF/fX4h1Zq2
R5uNXoYVRAcSHtcoLqF+eUWnHCVT4E/zHzbp3xYNDV2k6R3OnZCVI8xZ/HPc0JWYrXDKBhysVzu6
Hu01hzVZoGd042X9RB3BQWDpAxhrT53CrkmqK9X56Hxrt4a//IfF4rwL78wB4TSIvRjPNp/mw7vh
JG4xlZOo+sMa2PEN6tAgawcnpx691jM9rXTOxrtArl13qjPlIJJSDHd10fXBNovC9dNUl0nwDTp8
cOX2doXQEJ4TlA6CEh2KbJKCyosTQp4Raa6tf3c2mcE72BC7AOrJXBAz/XUuHfoLE8443QEntWi8
K6e5CBMwkrM4+uus3Scg3et8g1lW3n6fxg55b3SQ/G+/X0Y/dtRPgdcMg93PigemHxFp3g3D055t
Kfb5IZ/d/HwuhXM3TMKNtkU6qtQ4fk8h+mU2suSXVa6L9II+JmDTeE5muHXKSrzvFc3eqf1ThHq/
FRmZb5PZMTrfI1y9iwV4jw8FLAV5yFx/HM5lP024tlWwUXcO4pz1jn7aIo6Yv9OJKROIpVxp/Dw9
VIVXhQ+eh0cvvd90kR+qFsb1zYwpdHnDyq7789/P4o+xvJtFI28fhwGVnADHh18fJv1tasg6Gg6y
D+tHTREy29OUGBGGgotQnteOQ1uHbJWuBMU6GkUBRJ2TKwflPIeLqDUGJqLGzqiepsPS+9khnNAC
QxUcySrPU2tDSa6wMMNL1vCl5C44n8+1HO+5uynqBzmC3Siqjyj95Y32cLGDS1kAGw5TDJK6OVUf
QjEZlBayjNMhbFpeBXR61S+/nwqzXt7NBCLKIf/xB5vSRPifMr+U/KWTERois4PD7R2suQlKLBh7
mIU8PHWWr35+GdpW/fi/+GAIJwFMlchFXvnXD9aQM+F3GrpsU5cTxKdeHX1qbdnBRm1jQITOTioS
dEfrP4gg/0MYgjHDUsVnwff8wCzkn75y2HCfRGQSJYGMit0HaB7hczx39bcV85r4U7iE+LlTzSid
Xc1RTDsy6aryD9vlH+addMXhy/+A5ETvEqhWYGtrRZOGr2/Tr1fD7AxbCw5cC8zPSac76o6Yr4sS
sah/PfGxz73NnET056N3RyZ6ZnKKIqkPjnAA7OIIXiffe/Y0ylug6yBPRA5+ajKKuz+dR0Z2+d1i
Q/5bMOmcgJCT3h0A6EYOzUwp9BD6iOeBselnc/8Bedah23CkjFWgU+y69LlSJ0yqYz9a4Po5LJP+
orVtJuffzwWq1DEXMy8gpX33FIqeQk+TTT1xoG38SyjVSJJFdXypXMuSAOZnzHuiORv+8PTf502R
uaFCv3LhaEXhq371T0twlciUdT4noY90cYROSBM9dNLtHyYJmwRrXIUOaZe67QqbI7CK/e+/9vtr
KaeIETUnL2ADGNvUd7s+X50cYUPZH8pFV0D800aN+7EMAdB7xUpPzS5tKi+FK31MFSLfukH0vLxo
J71S6iYO3YwUsSbADqrrN3CvxuDw+yH+fX+Y6UEr0qM5wV/vRjh00SCtJGOEOdKCu7JEiObjOjvW
WUwdqf9oTaXId3Rquz88mn+aG67qjk1IjMkrg3drwquzEELn2h2kmNQDTFNwCAWbKdmijBdUu8Zr
5ucSK1lMaosquMDjorkMnNS9w0JjHWitOq2fXfptmb24A73fPxxe/5DVxSalY2Tku9xP3x1eMkNq
3JsShdDAWv41iqzoIIY21LpppYNFzn23+JTz4O/F4hRnVRo141Y49ar+MFV/D6QEEjcMnYAKECH8
3UBAII0S5c0OfgVCtKxl2GSYGLaudda4rYMY5OSbWrUq+kmep24CV9WzU3H/+6XimKPi17BCRuk5
5h5qVsv7sBLLYvFVbKnDELQrxjElLOw9ljQJdG0kTqJd2CfjF+Q+63BjUc391JTkQYelqpqrcg5X
LJrXsnmccEcd/hTyzBy8G1voBbbgnoRzLjelXw+brK0HBbZMHchGArHPxqi6tMC8XyvUqC5ILepH
aOXNo9XCP9v5lu7wB8Yu7+i0U/2tyxUQwz9M19+CDxem2EGvk0zcoxz3bkizPbbIkjFd0USBHyBB
2z0mcQ8qzHeMd9Q6R0jMVkH+JZqq+YqCupHACGyu7w08tIgUTjN9I8FZbds5hCbkNcWy1yWYAVoL
tX0YBhffvT+M+2+nB9jVIPzxpAPgou+rQ2Ane0CJQXXwpkDS4Q3ryXSHHLDqkHr6JbzX8yznr1qg
L/4Cfj5CwkPIufuESZ1GD7cWFnoH/3pU5OEB1wqQstDB35fOPNrliFfV+YF+LxT4zdxXA/dsy8Up
98ZNqig4H4besjjdF/LCp6pdw/F+RQk7wCO9btdCH2bPa9oPvx+Ya+LULyuPgionrU18jx24uO/i
GObm6xh6yI/4VtMBYBDc6Kh8inQsp3Izh6PvnVp3yWA7jOFcly+N7aL3uFnSGtr9IH3+qbAlFY2i
tMtrXjf7J+kganAp82nyzhePqwV6UtZczCcv7gv7axCgQiDQn8fOtP7DofW3EyHCeM2BtBxhJhGw
m37dScsa5xRv7Xi/Rrz9gUYshoCWRj5wX0aILNHCTwSAUfwQ2+bi95MJ6vrX2UST1MErDrQzYYaE
wX43m4nbzYJgUhwXqSDt3cwluvgo+UzWzF8Fdyw0KGcrnkYYWGL0wvGs5DgAXrasRXMTqCnQn6Yf
NaNC9NScMhAirBNnyEyRbMiRMo5gPc2pXZxsqdN5OAKZBvF1QvW2Xp/mZm6L7yKUVvWAt/zqfyoU
5zHEQDEGH0CFBYA4Zvwylwh0CVcxgK3rmCTwLXAOX5/EwiegKFBWHo+mX4s4ifd10UJx2Qal5m3B
gnR42WIshAp8vZ/q1lYwpqtBVfEROlHJy5elKyluES/NRyf+mvNT1KikR+AKHRUWk8O9aoj3eYw0
9EuBIST1KYldM784F4DXFqhaad/nxxSCI4uFCn4TzPf1GAbTvJO9PS6fsYNf9LPTogAMrSCguEQQ
x4uZt5rtQME8TUbLKpA1imK3xvugajxaSZmr+Bq1QueVy2VmlQjE+mXCzO2GMTb/T5ZBH1x3fp6Z
f+N65/inCOcxoMClp9cQf1gme65usBYNAB+CZkpd+1govVBtk4GXJKgcWp4vffN8cm52F5PlssNu
bWcke75+G22uWEjOYV0h2ISHYh5gdOOa1E/gaVewqOtTslBqgT68Zo4F0bzxe3Zn0rV4eJ+zjKqp
vYCtTo3Rz+MRmE0C0UqChR0KLCbPnXYQLLyMqihTP4vCZs5t7GqY2AwCycCNv6P3vR0zXdDaXdOe
HV4GsviOUEXBc5Jve7+dMh56CTiUKUkaZTbw20+IfI1MUJgvNd8+QBmxfXJTt/Lvo15U69OIpqS+
jjGw/x7QGkDJOFon+ZKPDYbP0kFNCdXeTmHTtYMWYyAM+RRnPMuhhBOMmHIWc0xtA2DCL57ylQWN
PzcVzFkt5mnhIUIkd6rG9h8Dl8LrAYLgOO2GBveVp8CtCoZcvY4886jf4oCSNCA4u6Ik5biT7mSV
8RHmjdMDgBnWVi475PcjdoVu0XNJaAulFI6A/KUquI5hksXizJ0WUzEtpxR5hXPba2JdXSESmQik
beFg4TCGwUd7sWgngCw9JuFkiO4FMm7Q3G1Nzz6Nx3W+VKOlQd5Q+VtVsVNwbsZj2vmCqJA5FHv9
bdRwsjxMUO1plncO+M1ct0QgEAS6nIG9uWsrPq+tZYZcsJdIeucW0VbES+U41cM5lyW+4yFUOS7y
O5vb13hvVwhoclr7qlyfZITELhjFtWIduDbygssORgHP+ZB5PibNt5GTryzBymVryYODEbAUewih
ZWBdVyDu8/tVJuYIyRtwSCgBpprFFvpI7uRHPxnNXyWYT6azBxtYfH/dZUKP5kUel2f2rbvGxZh/
WAUg5nhDsVGWL0NdZIzTz/KFvUKIMQ8995CaIqy1HWu16ApRfHQsDP/QaQc4+Hkk9AmEZaa2ik8w
tPMEAxC3pmRYcuJNwCajyP1mwy0EfzKnqdkXsy+JnSmNBEDzeamD0QVgMJrTbkqh3W+HghriXazw
sX2SLu4yR0dRNI7QDqbCiKa9aJfiAxFwjO+dBdmziGqyMLaBGelue5ko7kAIpb0+p9WXtGM2/LZN
aEcwkQP/9QvnWRmiTuMjvRtfDYtW9P8qTw5/hRpu2jPQ7DzE2kRMNAbRL2pmexOpVmIY70xykHso
jr71te0cZV2hGtWUcOTDIerudB9XxSmQc5DZmLwNLfa0w2pdYLyTjtkuqgpRn8aUttk1qHGHXlaC
HnSBZbhlTcABZZ6kT4BWXQYMG4dC7duWEFjl/XdPg/mDD7BxGjTuH/M1bANIbFnXteXOXTqzjyY9
rMuFipXmh6RNTc9nSENzVEZj5CwXOsw7EEoxydKCuNmg/DNYE/4yHpLEquN7qLw9L6X1MvNMqdKb
vsaE7y4TWvvo11bbpKFkPBBYVh1QSgbCfYnpTJ5fsmAbddbNoBc3jlNRuelZJlF0HsYWPnfIWRd0
fRHMz02Mk712OeYEZxH+6xCS+4oq6uvBRnLhz+Mxk6JPe8qUnZPdVmpOpi/Y95rz+i1XQt/UhOu3
sxx7iYQEs7Ems4+yZRG8P3vfdIjejt8ia02i8HZIuImfsjU7xzPp0mviBY7fnFdjIxQvC3Vggng9
IBqTbOzVMWdxoXJzqDZTb87PBrVbHlcFgthMlRearf926rXCRS14S383yd3/9OrAbJu4iQJQhwsD
DhJwS2xmHZSt/9okqprpxztrYGATEqSzWQ+pjxAwynsRQrO4KlU2SYyuJ/wNd4DQeU7bLijYsgBj
sj69xz5hrbrHAsdxK9hOdtmqAwisEkHuzusndqWK4JaLM+81L6U/PvOFuxT1vWXXswcjcY4ZYMo5
qLXqCBCzhSKeOAtpGXCG2Nqn6bW18WFkKTmvR18Z1mbdkNeYrZc3XmDN+xHhYROBXj8hLO3Gg1a7
UHRAACVHISTaoTVTlvYxFsg7cDMMWnM81bB8lH4s3c6S1VPXDSZYoalm2cXnzEVvHKf2NewIl9th
Rnak5h6+LlPnoKvsQgc7+qM2y1wgSk2I7PGHYF20ooFxdL2MpcNDt7Hm4luQUVdMpGRJeydpj2J1
bl1V1YBB10aJzrlJGx/uDA7Yo29bwKYmi3fH9Efb5H5wUJ3xx0w1WWg+H6VC2qG5FfSqenpLC5y8
zPUX2S/R8LhYQrAZ0STXplBdcSXF1kybMJxnYW4GLT2TEyJyaI6eIPMEPdS8wHP1CUI0JPITQPqS
x/GWe+Ru1/L7yvHMl6yzmIwY7VMVjPddpFIe5hjXTbJhrZg3TLp64Ov4w4BiLlyO3ppJrTZx37ug
1jYEjNZDT9wVcGfBc9kwp5JNroQZ2ttbhDXJbnvWSVTl82tf9JrfXLK+ZotYKsMyZeO0OYJHu1YU
qhuv2tf13PSteXRpbJtd9AYIkVkdMCysBMkDRD7++DjQELxlSemDdomv2qb43vVZp9wdGX66hmaF
mK+JFRj2tjus6Uv3oqqQVEVuyM5Lu95DqQvTa/J+kJrhaHXNxzhLIvUtjPm87QA42dPHGHmS5qMn
K5u+vioMmhWIVd3J8eTM4GV3fl354PI7j8xzV9DqKZ+LzFYQ12ZMtsC4ZIoyZwvZto+H27Zc1+UZ
gzlRN7uhy9YOShESqqRho+LJiKtMl1w7jGpai6T92kL7BW6eo3tQPc4pIgAV9vRdrTAtBTszzLsQ
Kh4OFGoY63mvZppMMTpMAllCBF9YULe8L2rVOJFVKPPkOht1t1UYiKJVzdyUkK70GLWFvI8A5djV
IYZZjzyeF5dzNBzl2CYI3+k89e8ch4KVPpVxbz7fxs1rLvbKas1PXuVI75SUC+Zv+9p1h/pG4pNi
R6dZ6ahfzzGt0tCySOQyAGJr35V5slWI+SjnQG8wQc9FNkVbnPBwtBlbphqQCeh9z6tD9weJhsbq
rrq5MYFvYnmbiFe0HODJa9b8FrIlxnrAYshtLGQGmyAwMZ52TuyAOI3Qe3zpe+mjDVknvUqdveY6
VH8o6kWChPPLKvU3KGD68XPhIiaI++9QhYFG1Wp16uVKO9UUbHwrBIwM3VH60t5GCCTq6DlaHdZN
kCdd79JYd3IfOUnk5i1EETtzbROvhxzaHmY7utgA8BXE6680kESjctMDn9fVjlasuZRxAekJGa93
U79rzHt5vQ3qocMIbLwvGnTs5tskmb3+wKKNOdJZKCST64/rCdLzP86FitdcDFKYs14slEUEYFJz
03W91JzeAWFtyHfx4ia4+lL4TYr8+i1cAMJAM38/SGmiPolf0jnztqWLmXWXfd2DNb3nnphANApK
r0DBunRyc1/pwtGEdjxJTI5ZRLU5gMG1s1OJVyGRPUPpIdGfkyWAgrQL2vJHTprUZlre8BL4FXLN
wvbZBLxoGkLOjB4R9fUpRhWGOXUbacAiRY3G63goB6/oylMQyGyJjjGosnnfDnaj7oQWcAR1PjBt
RA1WjW8npcu56khkYv5zjKPCPhMjUaD8MS+v1xir71NHobIS9M2u66MRO2DPwiEAAmXMKsMPMF55
lWgBcZ3c17Cck7dyQXpNnHUaU7LpLGEAOU2MLTFH2GvI0xnqm+Px7XBFKSXngZRIiaAG0KTo3CP0
kuDsRlr8mvnkOjExTyyQ51rYcRDHuEe9putpAnWwPWvp1pgLxQJ+m369MKUGZ57NSYeK6MABEfWO
SbRs5a5dixuGZQQisOFcXKz9YAqvR58JnqcdKySKP9ie0m26azBkTb8Naa+TD/G4qPK05plxaxgL
CyoKNkictAgbZspbsABQ0umQaIjK6BtlAvtBtYmaP2eTMDgojCjs4ujVYy7P3DFNlieZlOgxrjhD
It8htVgfSK1WJG/6NoYseL5QaFZo7ZTtWj7NqrDsT26Cfv8eh0M3tyguw7E1RilDj9yKmtBwvEdH
Zg1Qja5EHp2oe+P4jVv3spR73c7ei5NUs3tmNVoVXwrtOnQT1jY8NmKOVXOuq3UMzlY9WuOHmo5c
cjOmudmXWFYWTPqsSPC+YwxapPEu6KMGtCuQlYA7S1VK/7S0RCwNt1PajdhxTHoJgulczZKjjTZd
01AjY+ZIHrFoRZ2EfqNTXfqZ6tcvbzeutyybNMBkPa9Fgtf7igVYmsXkDRm3yjSWJPCh4PIOjhlv
78jdZhL2M1Sh14t6yvfFLejH+p9fcyjMNs2umpeVcuNE9YjlkQO+LF9er9wl6rSskbc8921LhP5o
0mpl1yYLtwQ6M58oG8gvClla5N0Xzzz3wyoiOcFoBXEtXXyT0E4iaLsRK2yXacysf6QjJrXGVMNE
i75cuwJBvCUqbloX9wMoB5bd1uc40gVlgH0g4tuIo8nG3IMsLgh8fOwhDg9SrEXKnMtMYnOVlKp0
FCnoAEEWcGTCE4YCvsiEPVPiqpN+Jy5VhK4VK614X6o5n3PMzOapemBLBSiiAHXsbKTPfZAikACW
errmAWJKm+JwvKIOaOP9SfkkUHDLQF/O/TeBGlf/jVxiKL5kESbkT/h+GNWfvlt08UXDiUFdSIdg
e0rOi6DzUAlAKJ/5zZfJ4J7WZm2Wz3KqTflrbloZfCuAkOTFMenrkd/zMBxn2ux0NvG7laMNs/G1
eBTSy2/R7m5AOMLjtqSZjgajcAJpR8ZAbqRynx/GPuqCay0ScxLMDnR5qoivMYwdF1GeyPoRooed
oyNWwvfzETTZOH4HU+NW0YrkgQWv59Bgi5rhVK/pfGcLc9tAq9WEr9j4mD35lsumgBYHUW/d/eeQ
NkUnpr0tzRooHZ8ySDC5A3Zfi49ow0TRNJLuZeMjE8XkKLvledcDGXWyge5rChoqkD3WVwmdvVZt
51CMmLwH/pywMOc38CBF4ApeqgWTGp/71alinKsG2JE4Ub7WAGp4a97JcWIu0RZOYstF0mBJE2xj
Ry/6LNLjaD+vEpG+A0BLGaDvL12mLarIsR5Sz0GV7O1MtRv5o3g6AfRc9kmYyOVL4qE3MxhW02Qm
LV0G5nqiL8LXJuU204ScokVkRjOhwIqXl6KExxFoTs0OGozm1BQexeBtaLk1k2HnnWGe9eWMG9ge
C6TEQkBQYpM2XbxBG2nGmkyDAkRJcOjeannUYckctEZBUG/fLov/j7nzWm4bS9v1rXTNOboQFlLV
nn1AEgSpnCxbPkFZtoycM65+P5C7pkWILf7dsw/+qp7glsXFBazwhTf4nVeTUqStkU7ASjKE+PVN
WHYDCxjnMWN0TfjEFmHyOHocJ1WtYw8IibemIrYL1aLnvSiNZkDFpzRq+SomSdH8P5mV850o5pW6
yFhDAQKZEDOyue6AaO4c4KdhxnuHsT//QQoynRQgxGItbTAN+lWpCePO1C547jk2fbj7aC9TmPgy
sZcyTFciUHvEFRBW6Qf182tH4W8J3D7kKf/8n/l3vlN5JFEMmlcllT//5L7kV9/Sl/rDv/SXFIWD
T67/7+uH+C/55lvz7eAPTtagj3fbvlTj3UvdJr++xR9/83/6w99eXj/lYSxe/v2v73mbNfOn+WGe
vWURUEN803qZv8kfvzdP89//uv8G3Om3m/Clql5+g4Dw22VYti/Jkc/4g4qgG7/LlhAzlkGz504r
Teo/qAj8CKSeRfMVQC642f8QEYT5+1xdNeEI0MBWbJ2Gcp23TfDvfwnjdzp5JthES36lKKh/R9tG
fYV1vm3CzXBBOoMMIiN8QzPisGklpFYLwqzDtXXS6p3Zh9BnwNzU6YUZNiV1RfwTo2n0nQQO8NoM
7qj6nk+ZZ22tLnKDhJ8AVgt2egR1slG0r/osrdnKpQPBscVjKz0X6XRGmWQr5/J9iyIOJpM/RSHW
o26egx054ygn75Nt1M+H6AeNoX1vi0cLZW74ZgMSWW1OTkqsqxT2ev4/ka/jHxEFxVoM/nMKDWEX
mlO3Bks3rDrNfJ6U+iWNbcnx5upK2VmzpL6fbAidbpnwlSayr6GMB64eY9Tlef6m1vGhCTQEcQXc
Iwir+Qbvo+lyGqdpRxxDxgUh0KbDtrbD6Cf2X7j8xDAKfb38khTpVztPnUzxzpoW2EUfefCcza0S
MDz8zmcZyqcLIA91HCUrfn2tsFaTFTA2Fy/qYo186ico8EOh3UyTFTvkol/70UCKmBJr3YQ/SMo5
bvkmE4iFTWbAFsPR7hFXv+JGlAjnSIIzFVsZbKzMdoNxxA/ginj9xs9V6uOMBTx0RY32CtH1z7gV
kjH3XztjfKxr3lwYGwN6usFzP5n7yYpQPVGrAsghHMbaQw1rQnAjqBonzZIbCYX9qec5qTrvCBDo
iirJbdsUNzFQsXWEgeE6thFE7y1dc9VpbiIpF9XQNmdUMMeyL7epaX0BKbrOEyRCkg4ZJDVs6dRO
8noQTyYmB2aPcgOdFRQ88/DZq4fx3JKSwvFbVXLsUcRnQc49ZJuQyKZR3OLtiexe165DRSJDq4dk
H1I8uhOR1mzJEClV6tpwlnhkr3VMdbGuxAba7YC2C3WxbOArSCnW2HOSEeMZvZZsnD10ua0fyM3w
KC01sPVNhT0zyvxrSiH5KhPeWVTJtFMGga0x3bxQaBhnoO1kQJkbTeR0kILtMKujfxFMLHZDb3Hz
UZxeU9ZaZO+BdGyEkn2d6JZsyGe3AIvPFBHfJVF1Y8q8/aBsblLqcX60Vcv465vT6+bXTv8ta9Ob
nHOr/ve/ZizFwf63bEOWZ2KNTn6qKwusBYIZufBb03etBLVClP3dMTJ29A01FlRyCg2/bPmr82iA
u8D2MCpq4YenTdeiBC9B/ndNC/ix4dtuZbaulGdfoB5NXnzV68i6EhmzIOsvH89UWcIzXgfnUDV0
KBkq8z0cPEsVxKZ0XLKA+T1rupxvDGlcqyP+RROajb9eRIpao5dcWFl6IWFa8PFXWCIE5m+gAI2W
55MWqPaiRz8DDynIKZgUd92lUNMLPzD2ZYl6E6pQuRefeNwm18Ty5UJx474AGP4qqL6YsSbXFc0/
H9sUIehHAFMfH6v4uinY8hWMLsqZ9oOISxu7k/4xEgZ6P89qSV9D9zEAQazFC7fYp4HRFo82Fnxp
i3tP92jl1rZVUTsvyqvULt3pB/WabF1SwDBH7CRmIa+s1W6z0bJWU2/uizz8FuG8iEYp0rCBw2kE
tTp4MUo8pLjwvw4J+oKFplxAsarWfHEA813jRKUCzJliZRD030rNfkjp7q5iWavOVXRT110vfphl
9SUi78RlR8OcvFVuAwFFILEpcCc+5Xy6xI+gXR58C22e0XoIJvlxpB25CivrSkVXe51bwVkWttu8
QH7ckPVfyKD/37HUX4ZJB/HXX0Vc/xtjKUAqf03iXL0k4fRyEHvx9/8Imyzzd5A0Mw4UDheloDk6
+iNssuzfVcRqDQzagetb5p9xk2LxS9TLbbg2+mtQ9Z+4SdF/B96GgrYO1sjEkuDvhE2M8HZf6XB6
ZmapCpqKz5LNBdKnVUMfyKFc07gP9lZgbcKswuRs+nvHxa9hFCJGHS9EDq15e78B4Y5TadvqNNYu
AgPneSOjK/PsaT8Qqb5JRHwCQbQkv/waTQeuyVAz8m4xWsyUFGDntWtV5pUPf3Ydlv2XUDKrtQkA
ZV2Jwhm44EnBlU0FdA2s21fFS2EGhZdone2H6k4YyG0CnnmWbfuhqaXHN+vjyGU1+1C8f/CW4PwG
Xqr9Emp880SUXvPUgYYLB9oQgmOF91DgYFhA1dzQI7oPlPKhVLDV8qW7IlYpoErcauBwbsggL2R1
2JML4tKmI00blDnmkkN64qUtYW2vz5E19gq4I7rX50vgzXecIQsTLlJoMZvgSbwSk4C22nYo9a2I
bc9oEX4RWDJY6PAhIjdc+oFARwX7poEOeBVgVypL7RNNnK99lt1PCKnk+awvJHuq8/HjXMBjf31T
0gwbpDe0Z2O+MN98U2kmQycmT9NXkbAqkHAAHYL0kgZGOEZOYScMTFHjKkOKupdPYHMXeLVfgxsy
2QRJEci1+cu9GVxu8YeMvaJ2E47pzPDYR9LTx/NbblOdEAN0IevZ0AxFE4shDAzcUX6JEDySrXO0
SXahDm4iN05cs0u8M/kT44DQ1yA9Qci15qm+mYrR0BKJsqB2K7t68TOruKwBhTtQKDIaY2bixlbk
Y9uT+Miq+/Rko+ru45kaBkO8CeNev4JikTACo8RtQsw/f/MVdJyFE+ToKzemYXWBQm3vVLB5AMiO
47ah80Lk2fTj57AIsdqUPOXJj2f946RFhQYvkWANhjZ86QpKto5t5hjzptqwn0bcjCl8pZhi6VKN
Z7t36ZX2VVGa6aVOIdxVEMOaoqnYBPiKUpqh8NYVigtx4xp8fIu0HD5PvW9ed3G+HaLJ+5TPEhrw
vi7A12s7vgZw46pzRkh/W08Z/AfRyGI9WCj19AIHVeHlGCOppiPCCIHiGLGxvjJpEsnBRR+jUQPB
ct/QGKayKtOeMP013UPpM7CReCvbfub4YngWKURbxQCR76G+aXQ7Te1VB6cH+wIj+xMbS1uEmq+v
AxaeDT5OIaperjww1VbSpXUFEhlMuRrhh9pGfbDmaLgzObUQZb5rApsi3mAhRVcUCAeZWSXQ/dSw
5A71x7bV+uu+RaEzZ2WvBU4mbp1iAyGDB8Izzr+ska7xK+rMK6YsfR4qflhUPrXOUvG/+lE2IpfZ
7rhE9I2voRvjy9bPj5fdsQ2mkzYpAhgvb2sRz46+POhwUSsOkBpte0iNl/5UP5Rt8vLxQMtzf95h
Ole3hnOmBkRscaYiw2dX1Ecqt5CxnkPYA7SyRciILY3MqYUUdON0dfIUsQ5O4KePzRFSu4B7A66X
7X24s2QNMFPRFJVb0xN4ATh8Sc6oPHkTjpAfT3KRHcyLRkCcpFrHuUr3ZzESOsJ6k8hegdU9ritt
iSJJIu59wgzawzehV/z4eLwjD9VQqT1BNJQtqPvzzN+cGYrUeVmP9bIrN6Fwatj71BQxITKajVco
lyJW1g0ezx8PeuRxMigAfxNJrvltHg4qwfVPhrCv3BRpPFQ1owvRgylQxZCdGOnYsWzQpZ2PRV1R
2SWHQ1GotewS/o+rmsWLP9JANeno2SgTd2A/Nno/7JGt+VnKNZaaafz9H0wUvgeRFDLzeM0djm6U
VmdWNusGxj/AMP3SCJptXQ4nZnlk0Rhww2ayrQ3HZ8kvt6FBNEiqVW4+wXJXp+wxrDAlHYsElX7l
AZMQe/3xxJZI83mdGiSV3Nlk0vTklusG5OE0oI3lqmiCfTag0qtFvQ9Cm9N3TO7G2WcaxkGxN3pf
dSy1ip6sunD6xsi3utFP+2Ckj3DiS82bY3EBzjRZMgVdRa17ua4McOgozQa8bE/ewpcFCmKN3wr7
O1AJDC3wkneEjNKRrVKeA4lxIuo7+hrgx8xkNZJ7Qz1826anRXrVkwnrfXTX2L1L//5CNbKrUfWf
I6qkm4/nO6/d5XQ1KAZEHJxJ78ipI3qUnJh66SaTfaaW+Wey8hPv+diUUKzg8iLVoja0iJ6A62Ov
OfUlgOAAMaumy7AArcZtr4xffKhBrXRiwHcZyLyw3oxoLg5AH4WMocpGRsxRnI48qbsugFrgVdx9
q/VCRZ3bzOiW5xbouL7e6YRyrRE/AW25SoxiZ0f64HomvhapeunPXbrK1IZdZIYvHz/9Y4cYyuLc
7AixkQQuAucRMQs569rSjaXo0YSC1GvllY7G2n83zGJRxW0bGEbblS4gOXkD1AK2+hBvPLxMTpwi
R8JHxB/+nJB2uHzzBN3PCdyTG07Td9ghTtpJ10mLgHo6nHrLx3bq6z1HRQopkNdj+821A79cDQTS
oG6k5QkV1IsYguKqipWr2tIvZSvZS3Gyk0ORu6bu3338SI/tGxjFBuUwOL78czjRfgjDXi5YYqma
ycCirO65Tofiy383yuLmyRFdUAMiM6TOuzW1ApCzp0qpRy7v2RUB6hQHP8nbYm0MtgelpUS7uWqH
SxT+nwCI3Sl1dGMiGC+XKVw5G9Tlx/M6eqVayGNwztGZeicSkhktzI3CLFwPpqsrZYPvTOMdXeoJ
1UEOv9nOVzZqZYdNDsqBing48QWOBNZUfDjaYAejfrQsV0fD6A3qkPL+CuUrPsSfJbzCoAf1yDWn
n4YyfhJF+LNRkwy2n5JiUJJuPv4K9pHNT65sCw0+Np2zJf02D1leMegxN0et3Z2q5AW28l2XDeaq
AhG36sBVA/lIbsu+wrYd7QC36VQnAOjpDOSpG4op8W09egEY/gx7e4MmTd0lW8yNAbUaWCENcbzH
PG6NQTO98Hy6svXO34LAua+roD6Hff+IKgKYyUE/HwY7dpsGJACaj7FrAohZK1onb5pe2idlNn3B
ipmczgdnmEk1gD/emCFNWHbNCqUhMGH6ETHdHy2+74MkAYImborK3AMFD9Bi1jH/QXZ2HfTpJbJW
zYWQUStTp9BpG/9h6JIO0pJ2NlT4mlmh5sZBWSJwYqEJPRkIokv02AS1BYFGd00TKUy28DLvjRDp
7hEnlr03adfBoEEpoYfhBHGfPSmTra7k3Dsv06p36wlN0tqyLjrQ9dtRBq5tFC1ACJCYK1E3yllc
WbPyZvYTB7znsIYMmI37UIqSjV/bML7ySj+few/7HKuij9fDkWsS0RjFUkwk1LiQF3vdizL0P+Sx
cJs+i9ZTjwFA4AfoVIQ3vh3d8VsnNuGxAUm4aCUQbMy5wuERBlkfIY6gLFwAieO6SCzEewMZB8j4
zJq6cN032YkpvitpcTFbCMxrFFWJrZDGOxxSVPR549rICTKBFpfoPDoUvqL7PEMbucMjti35odHF
tlPY+m2api9F3lzw1bJLXy3Qqi+CZK/YkbrBdHm8pqOQPQtUkLetggNPZCUgXj5+Lctuzxyl0nLn
mOCUUtiqiwNytNJ4xGu0cOsivbDM4qwdpOZsSgMsBAsAIxZUWC+aoo1dqj87yboXVX9KReHIUYHk
DBECah6cWO+0cPpSM5vWzLltMAzBs5jQU18Hk2mdmO28yBbhIDCC+Ty0mTIl48MXpMGzAKw+5K4a
p1+NSN+ScJyIsOdw790QM0wB3ULFQOftcAiqFaC6qi534159rPuqXgdZBlk42FGXCVdz9GP4GmaA
en1icseuOkRYiBl0HRjFUpkqi0EZaoOcuyA3z2bFoqTwHkCb34xBhicnAhBZ1F1+vHzmFf1utjqL
eE4nqBnNm/BNkBJblTXJjcJsY2SPR2+6L/XUMUOIbMLrTwx27NHSSKAePHc73lU32hFqxoCyh5vo
xo0ERn8tkGiNUTYvTBjEAlP70rgHT3+i93vswdK9mNVtkIGkXnU4Sb034CAIpXA7UMtK7RQqBIcE
atGmKBUUUGd8Qhx//vjJvmaki0dLkVLH9NlSKZHJ86Z5+2g74NI6F5vbTXa8RwYQJXHSNVHrz1o8
IDfrjwaeRzjJ4hdCeWmTxfG5MhodeEdsMOGnlQ5F1RSTtXFa+5U2i7iamu5ImDD5VfRdiIJaoFQ7
vtTX68zQdARaqnsz1p/xc30yi0mDx6J80uIWPwLFvprMGHgt4N+VlQffCk3F/TaqMQ6MrXPqNN2q
FXGwwesmcKoaDyDTrGZfZ1vadGF5//HjUed99O7xUEojiUT1xRSLfaYnwijQwsrdoU4JpkxJrNQ5
ASuwMqom5MTF2OI558ln4xwdBPD4v0LE24L0m+5lZPqbNqgdM0/3+pSjSG8i/N5LpcBoVzwZVpTO
Xmf2Np95eB9/9SMXE0KHIJkRkAPvJBYvFmlF2INVwS1hoJOFzMCEXd2kbPp68C+sgrfalpZ1Yu8c
SRoRXaDmzn2INReh4eFySpJBpxOs527Vi2bbDlgKqwkVCMwRbEoghbwNpxS3Qx1FiCIJse5TyCyi
CKcQ+LKfdEt/HvrmER0U4DHydBvBoT4bygTp79yWTtykR26lOUjQ8HChuQKJf7HloPT5pdmKzJXt
mXcSPWDn1axgxkJGAdM6/2u+JpQnJSk6GjFluuvVXjkVw75bYwoYTjqYPDRaVcsTdYjApGPbl7nS
GJ/j/XglywEEaxQyAmWT4SjUh4SwVn0qzXyfP6CaiqyVoMgpZq3Q+UR6s/f1agih44a5m7RFuJIU
2y2CKV6NjQWi97nygntWKVZ97SVIgo9X57u7eDH0opxR1qESpHLCFdmMO8hC+zGnf1B0J97wiWGW
JXGrU5MA3U02gd1dZgkc/KZ21fxUvendhT/PBrVGpIp5hchbHj5IHyWfVoMs6vaDqPaeUebniYIp
0sfP7Pj7gmU4t8xhG6qLwE+dsMWykPyiTxFv1UbcB4a4MsLgucMFsvVBkdDUOi/hPqut9Y8Gn3GT
CPgQd2rzo36zWIqka0gGfAYvJGTNtdvWi36MEIZXY/GtbMq9D9lvbVUP8Or3Jyb+Ls+cn++bsRcT
j/CwDQKfsX1QIbqdOJUxd2pJ+nBJzbruoRTRl8GSHoa6uLAR1P94/HdH6Ty8QCca+TP+a5nd+5k5
IJeLzUBnPQejCm4Yz7byGiLODsHRE4PNczm4cRaDLWoiuA9LJNBmhpx6te5wUgBFt4GURNU6+S+H
WixbD0YbehVW5taYF6IftPY5/ZTuTqUo//ETPD4pFIm5FnCoNBYnjSbaojQUNkgL3cApDAO5WUyh
SGWn8QrNv+6fzIxWM4UlS7XRCj9crCkdSaCCzGy0q3Yb4sS6QpG/2HrYQWzaQUtOrNCj83sznno4
ntnHXaumvDTIvTem0l/WVbkvLcRU1Gb3Dx4l5wzwNCLid32UaKQ6DHEcxSeAwqvCEld2na+rJIWl
EJ9qpr+LSefF+IrQA4oCz2Dx3mpJzRAQnuc1guEyDKgxcDVaGxPAcsKJBjyCpH36eILvb2U699QD
DQTeqaTJy+aBqGRJbrz55bXhOh9VaVN7wXNTQiHwC6xa0osyKMOVPzMpG/M+6aoTydV8lC224MEX
WOyLFjh0LyNn7pYhsJvE2Ak6FInV33080SO3BkuGDI6SNc2DJf4wKY0JnU8ebq0owRmxebnCmu/U
0gRw9X46FAkBqM+CZ4g8LU7PGhE+P4+JYQ1V+orgiAcKNzW2RATrpM6cupeD27EY0IPTxu9jEdG8
peS3idVQo/gl38dS+RP6RLkKLbUDKxpV+wYj6FVSFvexrBpbc6p2o1qfl7l2GQ3qLYhjbFtCY9jj
pNZt+1CXgA+W/apFWQASs406jVp8oj5VX4w5sFOU6XBprjJx7kHJmCEvLRAIBMKydeuxzmmWY5xY
QNF06y61fuad7O+qJNAvchwBu0y66VotPY8ZaYPaCahwHJ+VVrM2U6ehmhY3225mOmP+5vSdHe86
uCwYcTL7OJ1+FE0srkpPfPGpb20Ger4zT3tlpk3nWkL6hHFRcsFL+qonxnDfkB1jb+JjhqkV027w
EbWaRs+EKoxPoKon5b7vpHYjSU2+VsvovJ2GXV7gsWanoCpNBJJug0hYbpuZ3rUQqQKvUQFGaYCx
EDpZk6E0GJjgchN68lNRtw+95EkrLVOvTU/ZxwqWtfT2VH1b1YUB3kA1nxDRRQpFV+uL1MTFSfOl
8XKM5X4T4AJ/G3h6t0YGozqjWW6tUUeQzoJKhrcyFw/7II5fpEnDKkYdiyu5IvSctW7G1q8cO2p0
mEJqdGHpPk5+qdhX2KI4SFLI+x6FbvDd9H5SPMhDoXROpin32uh/81KEYaP+PlS0/ixUTCy1iwrL
Oiv+nomkuOqm6pk0e2La9gZHe7DjYmpcTUsip5fzXQ+2wMEDOuUORFFlBvrsUKmLV2qk7LrCWtsQ
PJB8HjUHprW+oW2s7VD/vKbyzrvrPUgUIe5dq6nN9S9jgZwe8i5Rew44B39HS/MQEm4mjErVvHfS
KjhDE6z+pAByAXRewhs1U9VVUt/YmJPIz0RbD9BWEXlfRyVOr37+JbfqZOtrWPP1Vt/fQs7yyA61
di/V3mVhjPLnXvJ1hAz9+KbyCk2C9huZq9oeVmi7eReGJYmNJ0T/Vc8qfGF58LUjgwLQtl1myOWu
GxTp0hBlXFE+rvQMAsYInxUhcBPdW0Qf6ts2a1UXtkU8M4HjNSR5RK2lMkNZoijOU1oVe0TCHB3v
NDfKc4Nfzx9NudnhKJd/01FA3HuRfkceHT/S25Qx5QIBucd9rvkWaAU0A7TCvVWGwd2LHgSqWCWi
78ozWy0RIpVGKVrHUfsQjsrOpGCBaF6wbrzBKaR+nWp4dCdBY5wNqv5kBoNyXsoKuLsiMVe9aU7X
gAKrde9L2xYVFvzNWzLksm6rjdKSsYEU9pJ1Ntmdm6Bgw5Ei9f2F6vvfGrk3HK/hfk01HYNQtfIn
YNTAy1zfGoEXkvZcmSkiToWGKNQKIipGqlo6qTALc8qell9N6wLWJlwBv1RdyWx7HDirwZQdM8qL
awnb5UsztbuzWmHPbJUIdltqSPU99nXKXiS5gNaOpdP3IfeuzcCq1+i2GE7eCTyeZU++lTraqyvs
aoL1CNXtwov6fdfXOGD5PfZJ2Q8d0wx9XQSYWBaljYeRFOrUJL3EM/ZKrfs1yPiqv9Iz/S6etaMb
MmibKsx5HAeI2xSe2JTSgLeXuI7b6Aao4m2viG3gFZ+LKvpRjYW0QsnmXE+SK8uXkeXqzwQE05WJ
tyHuYkGwbivls4REDfo0QDBaK6KSnGBTBszGner83DKS20nGNQKhzsyZainZkH98AY9Qb1Bha7ax
rHw2dW6MclY1GX3tBnUCFEKgFrhD0NxQs/uRWqyLoR77Df5weyUQ/Zor5xGJfQ+7EvMnA7W4L3mX
Tdmde0X4KWsFYgOfu2YCiVm1n2sj/RzI5OQwh0iS5eKut5t7mP+XUprFq7jJL6zQdHpJAHoq77pG
PAsTPFBv9I43jTSlw53Pk1FG+1ZqPLbYo91WNX5CsgOVbGtZ7WVm+Gd4Fc4Wtj1qQNSiNljKz2Zc
wYWX6WuvSV+ijgdoPwa5vS4L+1OWhVtq3ftcBD+9CDeLtL70k+A80FsHkYoXOck+AYhHUUDpz6ZY
nYulRPEGoLFIuzcV6Zzbf62QlI6h7lI8RzPxCQp2wjYPPndIOmmxidRfj7FXH2c3qjbtbIOzYPCT
7E5S2OnxlD5qHaZGCAsoeo7DKbSrrtFn/sz3oPMwmDR8vEnTjQiVJ0nUtwJVvj3nzKq1rK/sqa9x
N65NE+r5oGTPNgU/P0jP5aqyXN++MzxjKymD9S3N48smNS4rpCbWUcdy7CtpNybirPF0ZafxLwbN
y28iP0g2pdBRAJERXdA7JyQgQV1gdpgbDewFrckVZX0XZ8NLjw7wWUnvHiJS3aO24wZGF9ZfxmDo
wls9FVmV33pY7QUOGElj64fxdEYF8+fHYdixtHoGtkOHRluZwG+RLHiDZ7bSSKUsUqsLiNjgAcH5
WU9qfz2q8jVo3Edf9LvWCk/l1EcSS3rulHtlHagMXavDtKHM0FVlGeVuXVdw6axd0qAjJ93nSX9l
e8aNVkh7T6ajiq4fr/IF+Y6zsTJvG8U8n+pveBogPH4iVXsf/ILSNVhuFIXm9GIR8vcil3zfajPX
97o1JOgVMudrCTTox0/9fVCKLB1NMxssH445S6RUjLyM7XVJxsJH3SdUVxKaA8N010FJl5Egw874
RE74fmIy6Bkhw8GhYUIr4fBhCzkowQZTPel1Y48V7Zpg+xIhu83HEzuSCs7dLig8dCA1bVkBDaJQ
nhWDcrer2zP019w0kEBDVlu5POmQ8Q68MWdKADApCc1tIHNRRRO50UcopAHNSHMCAG9rjN/U7HEW
51rDSqcppOFzTmm5sE71PeePfpcj/Tn0Eh6JeBW6ag1PE2uEcz+kf2An89Vf7HskYyBN1vRBzTMs
af9+qv12zss9g/CTVKV9kLuaZz8oFZroWbFty+xKHZoT0tnHVgwlBIsdSvoEKP9wxQyTHg9FRtlJ
ykg1NeWWFAVyUnvCYODIKaDriqJC+cOglWbM4TDItivGRHvfbft2Zdif1aSn5aTtkGVwYsn82/h4
/KlmeWlOnFf568UGl43WVLHeZh+MNeaQ3Vmad9KusuLnqZo9zHm8K2/UPvllcGaYp3CgR54pmtt0
ri0o1XyLRaUkDpK4y9Oc1zeldAQaTAqx8A7XVauIEzvx/REjwz2a63XIVNJ3XuyOsUDqaajK3EUB
XT8v9BQDm1TtaD704S7WAXFN9TQ41tQYJ9pGRzL7NyPDMTx8o4WUcTaYTNKsrf3cPfQs4f7tY2au
AfEa0WoGe7R4i/5klMkUsv/0sTnPjJ0Fj5p0Qje0EwMdWZ0z7Z26HYhWgT/d4Vywt6wCr+eMseLq
i1reVSMWjpLllLV/btbGid19bHlASqWKDkuEnuTiRpwka6hiomuXlhlmqsYWB/FXOu/HT+/IC5rz
Q/zITDGT9xdbrgqTCdUythyQhK/VDE3Uxe0/GIKWAMV62Fmc04fPbZhNvlHvonMYjpdGmpYrtbEe
/rsxFpUdXx2Q7bY5oCIcV2k7rpr4VNPhyAvBeIQDEBVrkM2vDdI3ZX9QL31BOSNzG1uGaBr+6FBU
C+TxH9zOfP7MByRRBTO8eFzdYKWDbDBOZiIUnEbPnQbZHNS48/EjOz6fP8dZPDJT+F2pF9T2gOpI
qynuNr1lPZRU9D8e5+gKezOfeVu9eW5SP2pg8JgPFL9b2UQaGiW9ExHN0TEQtn/lU2E+sXhm7WhU
hu3N95PpOa2n7kok9f7BNMA12RQQTQ6bRTeisEbsTHKmgUPWWdRkF10ndh8PcSRgotQIqAMaoc5c
Foel3NmgE23KvfmEEoXXXs7CByWSF5N9qp1/9IGZ9OcIazW86Oefv3kpSuUlBq8/c4dZwmwWAIig
fv/96YCOweyQRYaFw3IMO4+RvDMyFxzSFT5/CBxZ3VaUmAtH1olC9bH5zMEflDoTGoe5uEyNvkl0
O5cZq5Fvp/rOR5Xi49kc2y4CeshsJwm69V2Yp1S5ge8UL2dML+ascubFp2Z4AvtybBggKDb4FzT7
3/tDAiCxfLTDXM1EyQM1Yuwh11h0n8ht1CNRK9elSXRO9wRzgMWunKiFWx7isy5F6Ot8pJqIYahi
roqi3JiFvpUiEGi2uWkqfa9TzsGmxe3rp9hA985QUH7K1vF3dPKJIaaVKJEzVm03zosN8fBZ1ov7
LJ8cyYx3ldauFO2q0/UTF+SR6/hgBot7vw5qkAC2lrlJo1Fdfm6E6kZyfqmKyhFq5X78+o+OpgNl
g1DJ+1nmTL7dyqFZsJjDCoP56RrdJaSRkOnKf4b2qSbhsUVApPGfwRZHczpA37NCBpPRO+M+WAVY
XJvG538yJfwN58AQFOUiwsB6tamtgQc44MrJhlkPcuD64N4LYnvDPHF+Hp/Tn6MtdmjXUXMukPB1
kfDbmtro6tJjoJ4IN48PAo4DdQluz1ky6e2xhjM80r8FMBZLGh0pu5VtZOWq8sRUjp3TROz/GWVe
K28Oz6RDGs40VNpyEeqA9vn0KkgxOIr4L6ezWOIF4Ohu1Bio0/KNlX7H6F0v1RNHwdGVDVJJs+AI
UfxfJAfcdfg3o6dLHFC7Uv9TM0oXi+cN5a61VNonkq6jz+7P0ZZcGrALYVv3jOaL2hlQZkRXbzVa
COC2fxt8CiTTnm9TYCL0FZeLwSjlQpONkcUg40qb99vUMk88u6Pr7c0Qi5VQt74ld9LASjDVDVVl
rDk3gfaP1huEXYJPLjcw/ofrjX5O6NHdyMhTL/VAhrmBy5xMVnyKBHn05XDBWVw9aDss03xfjCZG
BdyiDS23wTScUcHvQUXBJD1xm74fidqaQvY74/LUdyWoTC1sOQoJdWZlIU0r93VNh6RsryMS74+P
ufc3HUNBFwMqrr0ydQ+fXqcWgdJCeXM9ydxa5fgI/MENlOBKigM31S5o12ZRc2LQ9wuDQamxoSYE
UBeszOGgMaqNRopmJJ2LyZGxScyTq7TuTyy/91uXUXTuI4NC5Uy3PBzFxgNnQsybhRFNDpQSGoAp
imKfw06lqmCceGdH50TaTEUURvA75HoJqUz3S/ZTI8Ub5MLcRKJf2A/Ox+/ryDAK5TQ2LLVDCjSL
SdGFTOIgGlMCLWRSc+mCma/KNjtxEM0fc1i2o95O70zA3wbFtUwZ5AmEbxhbqevXMiKUViE3D1Zk
RKdQ4semA5/MtE3A9thvLW5ZP+twk7XRsUhzcY/9zUbp9RvILX87AJ7h9RpcCPJ48CmLM0KZ4kRL
TC0FQRpXa0sHIxlK+on76Mh603HQ4z8CjDSB0OF6Q58bt9VmSl3VHh0d+45Uti9QGnZUNFiw93v+
eCWcGm4xJ1LrHqd0OXXLftzSkrjGZHg1dwHsWWg4r5/+wXAojqDfQ7EakMjh7LIgl9XO6BiuQOnJ
sl1cmtwg01ZJaCHFVZ/YvEfOpVntC7oWzAjy48XCwM0z6Cs5Td1+SlF79b9hducA70MP7iocx107
mjvJPxX4Hzl4D0ZVDyfZGkU8oXycuqAR0KyeQLmhNIdsK6Zbvzby31KX+itRqAPlqP+ZvtRx0c//
hepSc/L51+pSTvLb/bek+4bZzFuJqfmX/pSYAv3MIcu9qFGTm2FKf0hM2fLvVMfhO4GtnS+ztxpT
4vdXdLvNL5Fuc0z/qTGl/Y6wnAbm8BWbC6z6VSwVmdKbXyciCqe8kD///FaYD5jr8uRE3kohZ+Qz
oUu8O6BNMQ04+Rj6Nuq8h5Yg/D4epPybWhnTrqhVe19neoK6ZuXVK9nTG6e1ixSHo8qLtHWHmc1F
paTVTePnGKiFFgbzKC5K4apWpa6AeKuPT7lSj+foxP8/9s5sOW5ky7K/Uj8AGebhsQBEBCM4i9T4
AiNTFOCOeR6+vhfYmdfIIC+jVGZtVt3W+aqUEAAcPpyz914ACulHT9ex60RJoOLhwa3VTWEhtOKL
ZmXiZ2QbxefWNhZkcEmp3SJXwo/gael5VebJmRPHyHEsfbL9fMKW4FAFD/PScR6bzpOhbgGBQFk+
2HIDq7jZ9Gsnhw2WanxLhGI4vmWl8/dCtvCvCGVUL5OoxaZRL7lyKwmPvs213PpViaI2Q9AJeuX3
bY3Tv2+ESVjRoNewCcw2Rs6xZOWZkekWNXDuwwkzSziAmCYa3X6d63blawjgfzSls1xMupZua0oq
P0Vnem4AygYraQbqG5XJDP2gGmPzIc2t+RBlAIEztxh/6v0ceX7VGoBDczOUuBL8uXWrX0qRLVQQ
YQvwk6pVWMULyBHVx911phsNtz4ZlxrHP7nB1KIekJ/virE7FKlnh4vt/lZjq7uP9Zzw6Y4zdwhI
dY79etIJvaFtlF9qmSKviiq/MdEC/8LEMaF5AmuzcD4qh46krpasT0vJ1C8x7vGIGkNfPsDGVdGs
DF5y1hW4ndW5+z6ldQUWsFDOsjyt/K4iKK/D1xVGUv+RmzAqQxwdii8t5SqyVrfpMAzkvAMSxfYO
wqyW2pdUa65atVMvm6g3qGF45s+hSX4iF1mCzlKE48uOxD8H2knsDxlJYvWIHLZ2xM4Q1QETf7Ed
EeBdUuy7nO3+Kl5dI06am3aQu1PLQ6G0QZGIpBcio+fbqFbty7TAZrtq+e7ZlaV/WR1GZ2uGtbmz
KiQcDCDX/bYsmhEmmoRAUs33S1LGW6T51VlnQDz388LF/GroyAahsoBFbzoj8WViIXHL5N2A02s3
uVYQA9zwoUplm9woftsj2hpl0odNDJLpydLw5Ext/9AUgLagtX0f9fk2KzEcqeAf/EIb+ouVX1NK
RVL46X/aU175EXcdFprxWNsNLPbEJsFUx2ritM4GlOHogC10FVJn+3lPSAqxRQkg5MJrm3BE9Dd1
3m0bpfz/Uivu09p7ajUGu1vq+QZUwE1ldWlYVlrtly3jVNGUeCEIgeShpeP4GeSKYw4+nXxlU5na
dEZat/hZeqr6vTH1ZRvr46gHJnyMXWrrqW9m+m0JHCmoXMnhuNPERp/U8boziU7LcvsrgakZsLrJ
eKRgaFv+oLXG92YeLAZQ1ECIn920CuqCJHhUXbYX5Lp20/QWX1OqmIzV2SCMvMR9pZDr0BGaFWg1
6sHGnodgcRX9EJM2t0kjE95z1Zv0mXXvsxP1jQ+0Rts0s+kFQmngvcAd2MJpKWPkKzbd/aRova/6
BNtFwX/EBKQuw2YCeWqEBslM9yb6SCtcgN3HVyrJuVtzZiuiGMJoQ7YFn03AZuxYnai7mQASHLy6
br+hOYrupnkezRs8HgiR4NFhwxKPqUmZblTnFDriON1kmbTv6FtZMjRGc7pJRWLLMNYQri0Et9+B
Oovuu8FZzsy080jd69owNR1cvGrVhpJZY0v/XQT5PCmfx6FLEWRMdBRxFUkbxSB6gmIuPGx0croe
xkm7KKesgoadTV7AHxdkkSCC8isbR+ZCLvzB0pzpZpYSLbxsyuHJ6tcvDAcDmdfE5AbeVES/e8+t
0psodutvDckIfMF2Zd8VtdNqF5lDOv6J7dmzZf/VAYEziEabj201Jll6Pq93SnYDWyiOTAsmL2ce
jx4wbeJLWFEPzynLq9nT9kroZu0EElLsAHuZe0tOvjHVG+I/dmS452doXU6U1d8uv/wuuvBr1862
HBIjX1WfTMX2vI7i4dbJKkiQFWbXJDf8ztLAkXNmhx549mKD8vcW4OWSr705w/AoKA7Ri6KBrDnr
1uJlwUtHmTNb8LO2Q0LGWkxSfG33G7VLD7nQD3Zc9D68SXR1brwRDkk2Fbz6bYoDpqy/pQW7dRtG
ys3Hv+q5f3D8ghyKIoQD0x4lJuT1rzIk5foExdi2VxIjIKz/m5WNX5dytP0K4BWS6+VeWxCZ9cVf
Bt+lX2dli5xYuU+FfUVThGj8UvZBuboHvNILTSvPfZXepIGHIFja/jft+cVHMXpYv6Pnn/9Hu+P3
t7T/jb3xv9tm/w/cHROv9eI9v8mxvxJ/PTQPcf/wcnP8/Hf+2R3rnxiAHNyp6j0HrXKu+ieA1fmE
LQnz7vrFumyP+TQK+H7E0xOzygdDmhjNboaFuwqE/k6u19RPDu4YNBiUvDj24Q892g5/tD1+86lg
RUFPgoSO60MqWr/eF7VhJyNbzGRO2DbFUvttbVl3bJi7rREVJ2OU+adejX9OAQi5+AJMrNJvKgul
bVSWFF6zXYMG67zDIpruEle/N5vovHOUE7PAm3lnfeSaTkI27mjyHdY7f3FnUFDcGVtBs7V7496M
3I3BlhZ8niQsZ84uF5nF2xdv/p155+2z5IpE6a6xXnTDj7UJQwPjZe65ItmlABrbejMN9SbKilPt
47dBEtybTpWOFGyHGInjqQTKaSMLd262dRy1ZwbucuSabDWR6sfzodSS9Nxy2u7emmW1LYqBqLDx
jn/p52BW3/PZ3hWlDVbMGb3Fpxd9rZpRtbH1aL+SZD9bfV6faKq/lWqu4gAVcMM6xnhCa3XhxduQ
ZNhBTYmzrVS6SzBcF3Pe3jixN9OTBDaQqEM4kF3g5wT7b5axHTcfv5u3y+P6AzBf8rGtTYNjK+AU
Jz2VOhfRkgY0OAC9mZ6XZqRvvakLhaMUPnqMvacpgUsiFzGRF+gcD1NsPajqeF7GE8gTdfkLydep
iI03hRVa6CCU1nQ9BzPzcdCtALGWWEQDbyM9RYG8RHaJmNfg7Nj1hRqALKFYalRNRDCnhSyZhpFx
Ym0ClnH0cTIREQXMnEL0KhGsx2oRCePVFMIT23zs49+KnK2fgK2sJPDy1Ymgcxr0k2ZJbwqR5T/A
9N5H4wKHRyniwi/Ap2yGihxxgLnWZ/5adVCtRd3iNje3hjPc91EPBBHgVeDyhYReVd6XS7mfrTj9
PkVbfTDcexOzmLKJ7dEUmwm510jBVjr6BsgewTuYyJf+Qi/ZJm4ic1Af7aqDuxYbmfboFhmnuYgc
I18DOPYDPlH3reW/b0oZqY8za2wFeqFZnLAwoMb701xPN7IQuc5KGs3btpJsAPsmn7l+24YarXn8
Jnlx5azIZj8hWIh4IqNP0Kb3UR1APUgfWjTpxMATkcM0lBrgEqdlV3TZvGUPoexowJbTt7afNbmb
I3W2D5Y9wPkyZbqH2WTAr6NBe4XuvtwMYJaeci52b2BVslf4anYBwWDdmqjdb8L1Ze2nmhtdZW1X
sndumws8GCp4NFK4QDrPQGR9MSwEi2TAQS6Mxul+g7WBg6iU3rfCi9Z8IhBZ3wvHjq7wZoyXmkOK
yqBl+j7rREq+c2UOITgoaQVdCkE5aKhFH5Kko3EzmOV8VmSRpm9bMQyQhKEoTUGGz15ld0VSXwJD
q9+1o2sSVhhXQ0B73r7wlhajksz09rGC7nYd91Y176GJVfCIYrZLG7d1VHPTTPayBMT/ke7IswSv
lZuq7A55rTZ7+ooVN2m56WCHZJTW875uLC3dVywnYQSF0grKRDhbzp1pMNQVmZ8Ir3P3Whdijs90
1OBROBipcQ6SvVyCorG1BihL98WMLamGkdFOD7pZS3r/ssIlkzZAFzbD0s3x5dLGigxVKXHUp6m8
jVITgEo/58p9XLpTSlDsWuKpOYpu+nRg52UtbieCyc5shIu4a0rsq451OymEVe3duB+vylZkvxtn
Np/cLhpjfi0nyjRyxNmipsVlbbkd4ccramsYKiJE3Bt4h1MAyPELYoxLKEjOr8Ur7iqISV+cIk/P
lczrz4SBhDdSmwqSsNuY11E15X6RrRG2S51tx8FAn91H9u3sDcmezaa+sVIvDk0MOGdLpU4BzgB5
njj64Ge9ae1cYwDBbfZYeHSZbZLFK7/AuSwfyGv6pkDdDnSAx2dZhRA0x0oX9oPzSLQuRQJIaGFm
z1GwaKVLNa1Tbmnac/iQ7lj5UwKnRIM3Ug7TgSQh53w0a+1MSZI+zETT7GVpmwHRYLpfGtoV0nZj
o+j99az1F5peVofc87a0j6a9VBsAoEm3nC2ae4eEw/V1zoWkM+fbssiUa7U0oIdocbKZyLgiq9TJ
911JujQBqsXWoIqAmsTrv+s2+S1Frd/oIzxyOll7aGzkv0WKda+AR9vLxRPnk0wf63gZL4G4Lb8n
qYkvOfPm98bJkz1GtDyE1nuLm8L2DcTdsZ83HmxPeodByzMJK6drDkYubZpgPWm48QC+Vph8YiQh
LrdTNDdVWNHOEuGYZ98IDDa2diyudcqBYVuVkMcAL7vCV9OcXZvewcastM+jIJQbhszo3esOxb1i
LCiHwRryrTjOGFV5c5U1SvI5JQ3FMcUPM9VNtkZlcW5bqVOgcVqsb9Du0quI5JxzYefDhoZUfRiS
rg9LQZiLMpbO3pjHC6p507YoM3FV5OJ2FBQCfXthB0klpGn4oqHbDdnc/04UKJ9TJ9qdqo/Ey8ip
+tY3mAZ9PV7kzq40antxts+7MQ4sPEXbuGp/SbOCdKM39bVGDkoRmqWq7Ooy6X93Mc/azzypoFSf
mwzQEtsKv5oa/MbmV2iuMTiMabkwJ9u7LXJvPmh2V6/Qb3lwpGN8TZgsdgQS4BxrAMNpHTknTl38
ldL4uB41+mscoSCCtctnDzvFmav0ftOXNggmY1qMYPFMcVEX7FRixzB/5tiyvmdGVxyyYvIe7aab
fmaZu5D9DcmJllZpXHRdgcg/AdlLDSSbCYg3rBsYw54vpejuETMtW3CQ47WbZV1QO4bcDDXBQbEZ
z/uR4LhA6CrKKnCYw1nMoXfbAbXdaHKBvG4kP5okJi0OCjzhP83cXrEkm39NwisJ3mnqCzXP2o0r
dCxRE3y4OkmWnRA54UhG/TgUy2Eol4e0cvAeRTLDStdNJbySx5bpaePmxWevBaGpZsaN0etBliTN
A0RnucN9pwZIZNo9adkbbRDNzZLY11Uy3hXtpJ/Xlf5XbLhNOOg0ipJitXpGKW5hTQta/IdBPVAV
sYBCUUqrH+dsbK6baPLwzWQh1sGDKZy/hDZHuyLtx40tWLczeywCHufPfE6SmwWkeQCwVXnSHfk5
xgMWe0tHgS3JNpXG2kZukXiy60rbg/5NtsJLvNu+ySbfFNCJg4waTRiXnWmAPk8BOVdMVOQG9Vs5
o+ePPO1x1uv+IdETSnOz1U5XC8i/bYJRFWez3pjf2W3YVwtfVxIMOp/M2QSt84tQujoLPXe4r6gK
kpHWGvdD5vZ14OJljjq7r8jnM5swK23vuolpa/X86Dsyo4afXqOI60JrUvKVy1KIc3yP2sU4J96P
JV1sE5OZmal+B7P6K1+C2Gfwtho/U4r6KbVchpCXWN33ZdaSW00Zp52oothB54a5xa/6VCO/0DCj
IhCDQV1aWzoYpPPk1uwlhMGeTlSqqCizuo6GadCjPUsKA3AdwHb6tZVY5Y1CxilFyLwpv65kMDWs
rEmvzxac97UPEUbcl0IuoIDake4EVmf5FUI1OQSJ27S/276fKrKUptLyjdSFH9NYbXWf1Qt7vaTJ
yKMs+tBaMmahStEuIHWbV6JeSvOQGrETHcpcAluw88a6BE0gf9mZm8UbYm+NfWt3xgWeYPesis3u
szfnqNEE6/M3yRwQtGZX3E19uTFyczqv4Ns0vq12BVOWGv2Y08nc5Xk0nhOuPWJkjqtLMWNKpBDO
DtO32sL7OVej+zvL62nHKF9uRyeOzgq8xFpYkSO6o3Oj+S3fPRjqaJg9oh0yp4eIuAgr6LMl3rhz
Ot9IGPXDZ+G5cxL2Qs1ZAm3i5Z3O4J9tySCeesercEnnJIOyywE8rzPJlJ2ESoCRn4Sjqpi+a2Pu
Xap1byVeGHWdaviNTNjUJkiw8y8Zkbp/ORytnqrene9ADLRe2GVVg4lqTbO3pjitsOCq6qNoAfr6
bJPKO8CcWXIz0P3KMMv3sxUwb7AKz6XHu4zm8nOdMSB2AIaUq66eZnhF+ZThNx6B52pJ+11JdO97
y7+dbKhf5KHdZcOtxhnhIMqk+1yIRdllc9ZdOCN14JaKrWBDvdTU/tVh+lrNM+7ypu5xQVJzx2pb
05Qp96ZB6iT7Toi+QR5Ng/01ExYbMVKrLjHFqdjoO2lvXK9FHsqrlVtwElp0NZTJHPlOYjXVEzN8
0xHObmi5uzMqbDb3apsl2Ve6LHI/DzD8OBB6SuaTh9V9TWUe38BYyyVyxin9XOvNqPrmLLszMgmH
IFdLtFR1g7YyHoZwkV2U+pPQk92gK6yBTQUh2Mg86zwugM8FHMXru0VDmCo7IoHRVgjnt+6l41k6
92e1OnMKmdT2y0QsERZguXzrIE2c6WOW9wFY62Wnu0USDrFXkgreRptqmvSzRFkan81DcpnSL2BN
oJEWF029jUpoyl7k1L9AG5P3Ew0ESWKaVenjOP3t/y8Q/ldAl+gg/n33/D+b/vF1afBfbXPb+4Qs
F0wQ1SLSPagC/qsw6KifKMlR9UNUvxqF1j/6pzCof4KiQMccbqVGVXH12fxTGNQ/kZ9KaWXFDpFD
aPxR3/z5xP+yXEdZCf8csVEU0KhLHCuIFVd2s6OkTjiwlbvSo8RuSUmd7rQhZl+UM/UwBEV+37tK
fNDmuofyTZBOUClLei/aajiogvjkuFE3tUkTByplrV3zQVQ9S2PdneVp88xHzKybwW3dcqvb1Dj+
fFD+1+Qa18NT0/XASC8fqvY/tn3x66EDaXrMY/0fWKH+sD79nwxhqtPPiFX/oXnsf70ajvzdv+vU
tvbJdoz1Pa82WwYl1c2/69T8EYVbg6S9VQhLKRVt2j/D0fnkrPpylzGyMlnXEvY/w9H+RNnVQHvB
v0X2PbKQP6hTvyl5ri0TvNb4TFaJIgWV1wXEXq8AAiFhCAHCOHdi6ttDN7tzGdCRVR+NytN73xrS
aDuqGqkAi5vPPqQedjXpkDj7gZiDzyIdxzP2NfUvircxsL4aHsqK/1wecTVnpHErfUGVpDhl9zCO
y2uIRmmCEayITAaO4HFzTlEXCkAlEdCEPcwP42Tod6ltzbS9Pba1iec1XzW4836ZRYIcP7KubALT
EJTpbDvoK+ybKfdI+mM+KMH58Kj8XkmxeiYaQTiqc4UAf77pO2P8bjTabIHyNsjWmcSydVgENraT
Nb0vc6X4vsT0b69JImgSX6WIfGtLSVSCXqR7jyMVwcfsjYSPv7OG1aIOp4xJx1Xy50eBhowaOQpX
isKvX6TWm0Oe2eUUItiJAjIaHb+fVCXwKtU+0RM9bgGsl0JEi5OP2ZWkxqOisyhzU+vydAptZ242
WVGph5ZAnkD3BuJ82sjZxX1x+39sxqmeiruueXrqmHL+L5hnVorcv1/p1skFkVj7ug/2r+nF8j4R
PIxKTF/JFAxTZp6/pxf+CJ2pC8MGldYa48Br/Gd6MT6x1pHGjOCV1e4Zc/PP9GJ8omBOsYuSNdG0
QAn/aHrh8q+aU/woz8UptQ4XmDrHlmNUFS0ib1MJpKVdAKSKu1CasdgsQOv7DftwXDpKpCuL781i
EUFLwpoC5dhqOpJB9OaQdHP721pIk+O4lI1Pg4KKYWmgwm6o7tegugxt/EVcqOWv4U9fSquQl42d
LX/bfv+oUfv//JL34Zp3nzz9h/+QPOQPr0bjusP5e7FzaMpiITJpuuKOfrX3ctVPjFAG6oq60xmn
zF9/j0bd+cSExc4LH9f6d9Y/+ns06uonMqyeO0uo51nu/mg0Hmu9V6sBkW8snkRRcMF1NXnRLLOa
sZ35WKqdlwxlYBkjtZnGrrYvvs932pXHs+P/voqrs8fjI9KPhet6juyGTEJ08SgZqRpTpkRINPre
oHoB54c8rKs/Ndc+X9NEKw/2gc3CsQNgKROUeCQz73JTLzdzQ3oKsUBt+PGdvek2YqBgS23hFeTc
TM/xSGqBziURLPNkISmufTA1ffohpmH0F7UE1G0l0xU48OSwSPPX5BZGSNKWearjeTyjrL8BPjOL
PumLeHDZqL98iWO5eH3v0Y8Bu2DeAOwSKgTNNTEpGqyvrujc23nUzc+LJmBE1HW9cXoCv2atYA+i
1M544qG8HVTMu0Tdwm41mVDfdKc9BapGQWjhGKfNXskIxFa8pjux5B6v7rBUVn8eHqb1vjnfvL5r
hQwVNR7jjKoT+UTuWGYHzOGU1VCWnbihN+OXz5MtK8w6vhASMdYX8OIrMa1ORzhYJDszL+rzfKLI
0xk6ckS3LL6o06T80uJmkH98gzTekcHzbnE3YTx6fdWoljZcbY/6hzCd66yRZPXDJvhJd/BUAOSb
Z8kOiSxNg0e6LpnHbyzWnaHWOg2aEK/zQOU63WTuLM+7rHZP3NWbwfF8KcTbzF14n5+TPV88y6jy
UnNqgVQpXSvvk8g8bwHWnohLOd4EI8ha3xUCNZsJhxCh149OFuSjGLKqdiLyiMTvpvRM76bhmg5J
c5n11h9iwlcBGMkE+IWRkbN7sI9mAcEU79nzhD3QHW90Q1wspkSQqIBlwg9tTUXlfzzvvPMUPUAH
qM/WQzhH99c3SBjSuMBCYnZz7Zh+mIzoN9Ob/O9cBX4jNvjVQnP0GJ2+0HPbcKqdhoATH3PfbjT4
wf+dq/AA2TtTgLCOR4QjOqoPmVntxqaONrMcHyfNOeUpef5XXhYZ1lfEPIFchgXB4XR59MRIjqsZ
ldyLSVWPvDXgaFSkSejXvubACi7cSKZntb4kpNH3YlvrRbwpR9U+MZe89+YwsLMBZaCw/1v//MX4
13E9WXrEmxurtgpaQBnbpbCiEyvuG2Hiertw5viiyc3SWZxeX0bUqe0SS8jCHnkVImC9Qys9bPR8
vJvz4R4aDdGhhuEbUDpiUe/hR/6cYiqzRJVSjdUIE/Xi5sSvevfemcx4/lR8MLG9/lEmGgyi4NgH
zEZ/v+5xyTyYT2023rsIGhcmakYtu4B1bnjxgFGzCFttuAj9GqIAFSh4VMXiE4P2nRlzLU8A82GZ
03mbr6/Stm5aynqCq9UU6lmfVuI+ZVY7TK0jT8jLOPy8OjCsr9Ll9KqjwUKpd6wnmnkZCEZ64rPK
jt1T4eYbKIMwaHWKWv2UrgqJet40II1O3OTbj8ZVV3IXJRdO/jYn+9d3GdlxRIu0rHaUgIcfsrdo
9aJR2FV9W4VGIWA0OWP51DKCL8c8zQ6ZaUSBHVnixMhZX9qrr5caJEweaJFkmbCLOvohCkXMsqMt
sNPj+reqKnJTzUNGvmdk+Gk/pOHHE9+bBZ+n7KzqWcYohqPjBb+N3LjN6XPtpJkj4WqKOib1lOF7
JaOOEnpeRjPEPXP+8vF134xdrrum26g2HmM+3aOKRQdss5EjwXojv+mSQI+OFnRsnVgd37kK9m4g
S0R24Izyjr4QxWuzUXeQbsM9s0JqOmMIjPLHx7fyRgZHfipXcSgqU4taj+Ovx86oK9g/UhzgJKr8
FVfieiLSPRBCUIChhxumQ3GTGModEv+NBNxIHq+9S3r0HEZKjG1RoY6n2zhV3qnF8823u/4yB5iG
w8HLfgODtGpPuv2IOTgfUTP3gzX6RTo7YS7o1338FN58u0eXOnoIfSSG0q1xO0t96veL1jThUhHS
qhNRjCAqZizpfE9Eb7onhvC7LxnyHxsgDMlUHF4//nhY9FHtRzz+zWTBTayToLaTU9iDd6/ircmC
bH3WbMzXV0mNyogkpUwSUIhzNXLeq7FEXz9+iO9dRKcxQO4dezqAr68voipWLVQEZbtGc+tw6XVi
f8eTiJX3XhWHU4IfifFDznt0KyTJ0PGtJKOCtXNLGlv6nVAzMl7bsbyUcrQPY9yRltoo5qnAu/du
kASDtUXDd8ly8voGB9jzPaqOHE+tKb7Scy9CpRmtsxOPcZ09jiZRg/IVr4mPHqrN0Xc/kUDmTKjJ
0O0p3RfIPjN12Kw/g3ignM9VPQRuN4/7JE8SnOxOdkU0nbEhlswN4qQgW1qx+4yyuDXaVSjdxQ2T
wva+OL35PTexepHzLy442A+kyLfMy2ld7z05duHUxNXBUPrOL9RpTT23+lsDT9MmjZsU1dignhc0
Fc/Rk3UhaeoCq4aRBPTCBaBEtiFp3Ee7HJTqVQWiMJwXtjIfP5x3FhgmQlYZaiF0H44LuAvtZpTz
AgN3XtvnCNnGKx4NGrZYmEETm8nDx9d7Z7QxmilPrHVFltd1SLzYpejTONW6LfOdMrTKzjJwXTUD
6hpJdqSPGrcP9QFVTF7MzYmjw7rJOhoFJltt5mXtOV716OjgIWEYxnLIdgt609BqDaRG/dKEBk2y
O5sRv4kB24NhFLVfVpX2h+kCLAuvLn/0mfV8YZXSt9kOwtUU5GWdIl9sTiXUvvM61yLwKlsnswPT
wevHm6IjqDCTchXoiGcTu84zGWslxjwdOozRdCeGz9uHykpCzwqclYFl/TgDa1EmdtRlku1KTPRh
IcvvtE6sHy65CYHXE/Kdlol5rSROGeTTcCrv9O12hWo2E9dqb17TPI7udjRidShttdrJOr22TDMK
s8osb5WlnM4ZX+ScZ6dw1s9z0uthtFbQCWRDae8Sl3U0Z/Womdo+auHraHmNrhNDmh1quk4uLw9a
rXyTduEF2guMoEusZAcDrxReTZyC+1rFIOv3GcQ4HQS3PxZlb9xR7jD6nV6hGfSTuVUuoAUq+k2v
WTHcUdGS2z3HIrn/+EN80zDjyE75aN1Zk+/M6eNoz6UZ9RiLGPQFkDiZfKYmNj6ZoqnG8ymrjSeO
cZN3Pbd9H4V63CNehoUCq31EaF1u8njyvk3Z4ga9M7Eu2HNj/2habXBC6obKwygz0so0COsNmkQX
DASmU5Mkg2XuPqskt4qgQqSE1zSONBBsuAa1re7K9mthdf0eL2n5s4+JZUdrVlWVH4+te805LdRr
xXZ/QOZxcWGWIw5eN2+ePn406xbh+BVzIjcBf61+v7Vb8nKOyq0lJaCS3F7E2dE5CG3EtLFtfDWo
a4YfX+qdEYxvH18/aHRKGurRpYphMZDmETirUKWJ4ulCGz0XfUlxj/cEiVjrnnK2vK3c0rJbz1Vc
D9MU4ofXd1erokUkJogSs8x+b+djdJgRP4Z86DHsAsCKUYrOCP9vRAmp0eV162A++NP7Xn8EmzS2
omvUxdGXmyOvTPU2yneDtx4xMg9FeF8v7l6bYgx6uRNr52rkLr8+vux7N882BysGHy+5o8dWSXKg
k3ixyF7phINRpSrVKzZ4SmjyDYTQ9borkUj3Z9Q5re+UeL5lLZfdxz/i7ZyJR4aDJXWl1bdpHX14
npI0uZqQmaIUBqI8wxH7WHTdBq2WDPo4SZGJNa08l0k3otRPnRPXX5fY18P79fWPZrCom1WHEGNS
TUT/EHeF+9kySUz/+Cbff9Iv7vJo81q2bIrrSM93vTGVt3W3yNvJtHBRDaMSSsuqzmPY51ta7FmA
9UHxBebWE0v+e3dKj2IlldLDJM329VDvWur0g05czOAZyU07mKqvEVlwan/5zvNc7bfPlUI2UUcf
VBKnYw8eI985kQnMWst1kCbzScjc21lJp9+BMoOAG3Zrx6G5xoCt3nRrNssSa35ujskdpukuxJOl
XBLPhUiwn4abAiTDZUG+Axv4KX1yzczYLJNik8VgpWfx3KchLm75x7ub1z/uaIvdw2eVntYyptwS
CR1+iFsFdMCJ2fLdR2CRmrS2kInXPXqfSTIada/xCAqzyr4YRl1cLHUqNtJMTpQK3u6juB+Mn45F
w5wP9eidRgiu097M8t28AOJ0GzJ/EsdLNpVofnZOceqkd+pyR9OhorO0iabkcmoWBUZp2KHdxNGe
Q7zce5GinHiQ716PGuwqKaIdcdxDgu051mIgaUgdovhLbpTaTmkTO0xqp6O0XkYnCmrvX49cWdq6
VKGP6YxjlNtuPHM9UuuUi2yMnU06m1Xgue2806PxlFX/nesR/786wNkeUgg4mmKLolWTcaZHhtp0
CWy7TzauVT4s2kLEx5KX248nu3c2hXBwXaRHa3K2hpHh9USj4HYAIqakkEbUwbdl+rsDwxR33baM
i2tFFfhGUSFpIr2QSn0QkRviXCF0Jd0qZXxR0kQNAdVsSfhEsV5tDVK+ScsJk0w9teNYR+7R7E+B
jYGznoTfdlC0tkbCZBvpLsXEf4YMdgiiyNom48+FAEbfnTsvlIp7Kuzz3cvSQmTxZbf5JjuB1B0t
6UC07Ay1GYmyVdZDt0hJ8JGXMbycQ+ws5BgKuz2x03hnDaCBSSsRBcwajnC02g1xCdmsnNLdPGKL
VCpZhy0a6RMrzbMf+OixIiVFEbp+URg9j79gR13GMkrSXZcWbpDRn9s6RdJek4HinI3NIg565CwP
2ACNkJQ+9Qodtre3sibFijS4VyJrrBN3/s5syfmEGexZIOg+t0peHLVbrymifJEpefGWujeKjm2O
KjQCRdw/btmi9FinE/QenDlpQLwe/3U2uJSpufu0MwW0LskxPu4wgaXet48/tXdeJ5MWzWF2sFT5
jpf0XK9ViIOu3NV1lIelUTdbnJTyzx8d2z7mfkpifCTm0dts1dmc86qUu3xg5LiD5t2Rlgp+qR5O
ncPeeUtr4rK5viXiBo41IuT3DETxG5K4fc080MWZto5o5gOYmfLErP/upWgQ0bxB2Yx04PVb6pUy
RznfyV2SD0BQygSuGGGye7uX5on183lGP/oeCPdfIS9E8NHyPurD5a1W9v3gEYJiauM9WSlmQPQ3
SIYKu2ODse6sURv1jKzXZGvXtgltxi6wvsnx3HATsHzCNFFquPUvw4ktnLOT9dTMMe5ZnGihOuCu
slOaIAYO5nM7zexgLqLhOl30CD8huTItSssTgpN3xh69RZR1nNUAYx+LhnrVTusWh+JuomMT2kNF
uI3VpyfWynUT8/rJkVKLLhwcJSZxtE6v35KWRzhXh0rsynoZtv+LtPNokhoL1/QfuoqQN1tJqcyy
QGGbjYKmmyPv/a+fRxWzIFWa1NB3wwaIkzr2M68pjQqWrGH3K6sZm0rEggIkJOSDF+zt1uBR4HWm
AkicDJjmelBtjjowo1F8pmyUBsiQGae6pExhwSy/fYB3EoO1yqzSZVpBCvY2/ZmkJJIjS4vOfVNK
57G3cR/TOvW+L2vtNEZq7NVl3b0zRmqi4+ionom1zMFJeLuSyNeA/SIU0QCcbWPpgdSupgwTnxsq
LYFRZt3JmIzyYCVfe9qbpQRGTQkf2OOqzbMJQ/peAvThONE5AwZHCCAkRKASiNLSEk50nEPtks1t
91jlZXEXhY14NzvFdxFWxuMCkxittrl50LBcPB+swZp8bX8Yy0zpgSuHE7p5FBWqyeCGIdH0jRTe
STHE53oSq1florpzUUzPhYpgVJ4MuZ+piwVzGSrZ0sTLKWzFfPB47m0+SsEY76zXurItWhrmBDMZ
hTiEV03jr3Ce5QBzZ9WPptQ4EEV9G4aw6sShdB2I1yiTXu9zo+Vl1jojPctsb0q/LcpyPbX4WWBG
YBbwFDsxFS4FkKPC4d6+B2OEBPCrsAghyfXQat/FSHfX6VlNHOkEqwhGLzVV6i7DeOmW6lGfpafQ
CHNMw2f1bMM5/Hh72XfmmZwGN1CbB5QbbN0VvwUE1tjjHYvjJlF4DUGPrsNFK+ce9iQ+dLeH2rnE
0B/GoxhlyHWuN/OsxUlkzq+vmqq291Jk2vf5UHQuvy09tcZQu32Hi83tQXdONdonAMZoYiMVvMUk
WiaSB0nKUzqrmuQ1ktL4tF3+Q6iHAiaxJEOsZI0tBkkrahslHz05ExM9L1Niv7O7RJr9pOpGCLgK
4TvilXdmq80wD4mpi1DU/EOeWzs38julUqovt798b2UtDONWBsQKNd28GZEmMhNSdnJeIBKltl4/
JjbKmZEDo/P2SHtzzBPB1WkTlZA6Xu8hHcJ7ZWZ5ctbqVcsR8x5w/nqPuPDtcdaIcXNDwXqhQ2ST
LKDUuPkiwi9pUaqC4EubFS/UTQF3tv0XlZt3XFdHbu9725X+IBgpEK3oQW2ev65R8e0FBwU1VA6D
pdWJkjG0QKcvr4PIQqNg6DP9YLvuLRogC8rmuNRR1dh8YpI5Tj1ODkFmUcZBVZnI6DnEsxra/qfb
s/kKWNlOJwALzD0AkYCe27xEshMr0SiHbBBJ+YjtrBs33TNx52NoqCfYO5fEQHE9pSQaKq42WC9y
vTpZtM9oV/qFoOI+Ns96OH22qkMtuZ3HCAUsalq8ONhObTM0HDalmRgvOWdUPL0U0KdnTpXiWko8
+maeGsGYNNXzgrz0HZ8osPNZ8NqWehMokDgqHaw0iTc7j7xiRWpZJvWKzV6oW0KhtOEsJcNcnWJo
Lw9T3vzIesQGx8ISFw4gKqRAbr3U7Kb7GUPVAMG75hylNPVuL9zbWjGppIEP0go0oHW52SMFjWt0
HbhrEtpDd/SrHReOTe2FBeIZyBwAC4gc82upRsNlXlByuD383mlHDJ1mCLsGVNkmrxssq4TczNI4
I0pimlIjGEJcfL49yu5HkiwgU8htSl3i+k4JSxSPBoRazyAyEXinyPkFZTHFpzaM7g5H3pvtQcYx
W8+f21LXDuZ49yPJKYHLmtaqr3w9PABWNR9WvQVbLM2pXb0hx0zkB5HH7mm3aHivNTBAkOuv+P3x
1XpRjyPbKiqaxou1SQ7yLor9vnOcT7fnc/eD8CdlNOJOfBuuh0KYYumddH0NJMU+R9BpXNFnf4x2
f62Lrj6oQCvAT29WrU6dBDyYjDm3cOr70eyxLJTU8j+8N5AfCZtI+GGFbL6lnhBIRpMiOeu9svgi
lBNfggt/d3vGdhaHrUWAjrQcNcOtzWQ1GWlW0I48U7jSQSrhBG2nRRik1VFvceddY6TVPhbDVRmt
tOu1MYZGx+CevT4jgPk4SKmOAm9p32llmvhJWpUH225nL0CagWJMWkd2t430c2OSy1Tmy9AIdny4
A1aQWnPs356//VE4+ZRcySYM7fqryIT7XCYUOucofLlZbpgnMfCC/IdREJeDKcsivYlyLEKtMVvn
rjDnGodoZ8Dvuc0PShe7e2FlqBEIvMKSrr+F92dRtahPzn2iiEDv8tkfRYFElFWJg2d5vVk2r/Ja
En+FLjDa1j9SapSwLmUjPucGtabKsf/ttVa4dpO8l5uqvy/bQ2/MvZV6tXaEfLUKKW4qWw26FSh2
UKSzulzyp1ZaTlFsRgeVktf+yPbL1jSfBAYQPbHy9SQOgxyPUgdzBJ0XAdChjnOkWay4HS+NUkXv
einHDSxWrRSFRTNCSWYh4h7vGz23ExdXzQUpblmvURTXytjnEUy/NpFaf8JH5R8jXHASmzrjC651
MHxlq4t1pH4aZxW8AoTg1pU16Pe9UamGG5t191HIYy+5kTKieTfNq6dHYSmz8HQSr58WiNcgjR1I
YLLQneKeu6xWPoRq4+inYciHb2YTIwubYa7bnWtj6C1ULvN69NDNNs9ZCQjUC3Hj/EsmrU7cvtTz
u1yB17tyZ38CfDHQAM4p+BdYd75r6jlQcUG1vHbqEaYpaXe9H20gE6A/1ex71Tnq+vvm6WKi4dS6
nQPt2mvt3PyWVbL80pkoCbp21zVfVwG7v5eFLq4X5uC7PBsF7h9mOp35n4jwGpmhnxDuMHrXQRsU
5Rp1MP/S0kR7QRqgM0BbjSlajYM5Rm6dWunkzpZZfmiAm136XKkSv1165ZE565f7pkrE5zq16zv4
0/X73IzQx5+jklb5oj7Vo9IHsjHnFye2YtkTsTqhzlIpFBsts16+IgGHKLMdSlF+cP+sr8B2u1GX
A0fAHzakoevthn6kPLYGu7qqCxRhACtzd6+tGKlqFpRW0YTXS7L+Mbc/376T9o4wvKHVI0TjIG/f
p2LIFyoiU3yOzaQL0FCzX3BEpoabz+O5Jq/4G4m68ODe2HtEoI0gFEChcX3lrz8369UhjCtAgsU4
qffM8nCn5VN5LpPpJ/0b+SA+27kRqUTi7QAkBrrkajHxe+iCYr6lFGZLzldFueekRulXVfwPhg/q
wYftBd8MRROB8icd9W0v3VaXpk1RHzqbdpN/CjMue9luFL8Gr+HFem25Cr3mk9YmERLzwnxo1Ko9
iQUQpRjkI97GzuJe/ZrNZSmX2AqEgqeAJaRAFiXeMEulH3WgcjA/yu+yRP51ez/tzjV+ShQmgRcD
+7+e667jsFsNr0HbZ85JR+fT76vZCFAP1Q4OzV55ErFYAis4Kegcr64iv6/raCf9pAL9PVsLAC2R
TMBNhF6e4riJPNNO61OdA2izKM551aQNLh0u6a5MiiJQq1HzusxyTtC/DkKWnd199bPWVfktUuZO
FTZvB5EyFkYXgPYyMoQJqmQ1BnFyS3369pTvpB/UaOlU6Hh5koBspwH1BzNVMnYapAh/aLqKOmjx
Xc0m+ZQ4FrYYrV6f5SaVLmrVHx2uN7Ib1JCAJdMTXUmItJE3sRMgmKlAhJUbREYmEc0uhFhtbAHq
R1TM/l3Qb9fnODDT5ks4JndAIB4JtxC6cnypq/6alPKbhaww5mLvLBlVq6z/pPbOfHAF7IQNdKjo
p4MthauxDSMHKEUCNbn4PJoItSGN7JzSvjzS6d0ZBdcj5gGuFFg4bRM1pGDp5UISlOVne3R75ITP
qZ0qB9+yw+5ZObrAkG0yTpli6PUGQ2gPRnSshEEjAT8eayc/mWmXXvJlCu9WPOCjIyXVC9KW4Ulu
IuOEbI58ztv41+2N93ajU0dbrX0tbsoV5L/5Hb2KdA9t/sCak9nXE8A805KKUx0hCVahznjgE3Aw
3jbPHsO+na2wpsAV4dSVGm15qSVNPa9Khj/qWrMut7/vLRkPJVrWkfOzQmjY3NcfqEpZAhzIcoKk
Ue9SrdckV9IbB/uWUks8fUYyJC1nxHxtPXSVNrUQFVsNc/o4fmfXIWpmSBIjptL2tY9C5dH99/Z6
pwdCjVq1VmkKKhzXPy+Z0PaMEagJWgv3iVrIHqCq0tUKwy8jS/EIlF9o9evU6UdEq2kTGFXPF+i0
TV9MjGXCsH2orOLj3BzhI3eWimruq7EwACQSt+ufZlX1rITcR4HVRY/jolmz20jyhzR0ps8I62QH
K/XmCiR6oSyhILtBBY58/no40dVJFNVLfNYFgo+hJNveEiXDk60X+CgkgpZt2J7iVPlrqrCtub1N
3izDOjgkkNXBCjGIbVt1mXKtHyIMx+BDR26uifdoUH5R0jR3q776ZejD+/8w4GvFlaCGGt+mphBL
i12P1cBlNlThOUuL7iOmoI3vzLJ90mvDRCuyOyLivrnbABQDfuGmZ5LXI3E9xYUEGyoa+Eq5N3k1
x8zxinA+2tNv9s06Cu8Y94kG5GW7b5x0shBV5dNqgZyuMOTUW6QsOkXt3J/GEGeW21O5+1WUFqic
UaeErn/9VfUgGnQUiUSTHPGFfBFDEA7tEe7vTXi/ftVvo2zukWJSLSWLahbMsJ7rEl4mxQb7KTSR
XaarZXmDWhnvRTse1aZ3ppPbeSUN4acA7XXzIE2m3g5qPNMnLYv+jOyaFXTLFJ9MeZ6eUpQ6D6bz
7dNExLeSlDiMazt0exbQw5XUJKyjc1ip6gXakfZSiUm7RygzPLd2XN11c5+d5wFguiKsEmnu1Q0K
ud5Ptxf2lfZ1lVLxS+i/EPyAFEfBZJNjCEBhjWTDiAqjJnaByCSeKrX/khgC2udmdynT3jn1FCRC
82bqJf5czggfc5m5Tph4BMm4btMg9MdUPoXmyg6Zo9Mc23dpXHbuJMsfxjZ53+XOOw30ExqiVuNS
T3igIGKe2q478t3c2atXX7TZqxUC71JUiIg4b/5ZGJp4jgEA3d2et70dQ8dz7WXQYOZC2xyIvhpC
S8VHFvki3R2Noj2lpvwZNMzgo2ZyRGp6mzCty2QhDkfKgAaDuX70b8HyZOVSsnSWOEdD/Y8VZ6qf
zJgXpNB1/Tw0XgxtTk9AVaJHLuCO0lKYBbNpSQ+D9udkhvW3rKgpGrBccdvTUmh2V8KSFmcHhfuT
pI0C2ZcWzXl1JCHOTD2wMxRob0/4zt2w1mzha6+YGYAp1xNA0iJypWNV47b7UIhE/eSIPv+o0KP8
pER67eGTzBHJ8MY6WOo3toeY0TI0STgBHDV9fbOhuC4WZY7j6IzdyoNQcNRLwxATgTGjj2ZRGulS
rNWy6dtk9VyQ4YfMQt3brH+S4f5TI82WjjUq8Pnwy4xSWkoZ7G5p+EGd+iKgWvlt0z+B3E7Qqql/
WEbZnnoc6E6ikrzbc7hzMlYiEC8Tn4Kix/pC/7aJetS3jdlhDqdC7QLHQiXcUSC5/4dRSCBWzUsD
KYRNkEEVlMRShAJ5nHrw2dGqJw3zkcf3TjQBEB+rDxjOBPnbILdP01RKR9Rj6MYvHpxO2Y/STLlD
Qqzj8i7QmaWmcrAVdicQuDiiVUD0ta0SUYoOpzNYmji3uvOz7hTlZIg4P9jpb/RCX/ebxUNE/XvN
UzcTWDahnti0PGHJJ9U7vUYHGcUay+UVNu5RSM58Evr0BOpI+ixVNUrkTSafgIzFH8HEjN44TDqV
PN14Nyyd7ndGJrlc2laQmal9j4HC8pBURYYHQ8+fUnaoh7U7TbRVocVjhUR543qfIcYeh50ksza9
M7om7p5cTdGv/7DNKMkxAlsKP5rrQaq0DBu7ZhDZbLuzluTGyWyKyv/zUQiXQXyvGBCW/XoUzerS
kXYEK75A+S1mq/H6NTy4PcrbEg1XzNqzp/kLz/ENXynvU0cPrY4rVcjJFwyCs3tQN9OzucTomJCw
+4plV1TWR3HCiqLzBio6bgoA9zJOKBUjuk5LvSjqg4RhL1BBxAhHc1QmUQDbKkWoojJzAYU34EHp
fwBp0RBEzhZPzpcaZ5o2cducBwZss47/UQbNqTeDJMEe8mCG1onexCnQ7wHXoXFD/2mLoliWMi76
tJOCGbW1dyKeHmsh2asdgx4YiZa/K6ox9yIn/EVlM/8V6oJQYxmmD5WBOeztH7Ozv/ERI7yHVLHm
k5s4VTjt2CCzKwWYENQ+CkWKG4XA+v90lLX7RcgNbASO77Yc25YKwO4F6RwzUydX7pLmLsrSIx2F
t/cooyBQvF6jnKVtJVbHTSctlCUMyFNVv0Ey/BKHA54zajxdVMSJPblQp4NTxT3wZjkZlheIh5Vy
Mx3563PVxrPWGBPl+wwbPiVWHistr34uI9Xik6yn47kCE4mnrVM2mtfnbfZihNY0uA2dTsUd5YWX
uLLkF9A+8wfAKhIvsfzOTBznoxj09DuS+LZ+Qg+cnEVb1PxTFGnqT5vmgeLpVVzqnjpp8/c+UxAP
r3V7ltwh7XL9bmomHIkd2lEZhIlUxURFW5JP6OVmIYyq2MEBJo9C4VoawCW/VRJn8mOjFKGPGp3k
ePiDNsklMTPxNMxd/NjkffjXNEqRb04OxpainzM3TSBRuSo4vQ9DX+mflXHKfxWdWvydVKKOYRTL
xkjPxRjYzk5McvBq59k5zzEKMabfFjJDhdQ7J3a5ORGGWWMF0sCEcbsMafQzsWtOQJm28Q9pdJTc
hcMdfxVq2X8xlxnqLcDzL0q5VAjEa+yBcxKpBWLrXQ8XF0zdz0lX+ndmXGBshiJxc5mh0GJ6TBPL
zRVVelQaPQ5PWjTql6jXaMCpkpx9x6dk/FpUevsh05XFxdOo/WDTVPAiI39M+1xCkQrZ9AJZ3Yqq
SzHipTnUxgO3i/Upo2j1oU6S8JRTM2r9pnBmDMPk0bl0UkLvL0VPSvJxgajkvysr7WxXH504poLj
IG6fS6EzBvBKxXelWIba7xWlf06GKJ3PjVFh7fo/GbL/E840tI1iK4L7WenOBynFPGqQC+MzUn5F
7qIYGL6faqd7EXDAhFvYKWhNJZewBCLTFp/tzJQwa8nzL7dP/BrDXt9xgDkgytIZoRj0Bq4sGsea
wjQJA4E9jRdGRe71paKerdb8/OcjofxD5ES7lSLCJpompECAX+SURlFpeKja6FcH9ftZdtr4IObc
+yb0nVScVOm0U8q6PuhlIkQ0TBEjkRMEtcibh6UKDa/tpW+3v+k15NtMH/AyYExU+17p7tdDpXZl
2xKbMqhEi/iPtuSfJIvWJfeBduHxmPFfamldgmz0IzHAy8LY6uhm27nY+BH8AHglJIfq5mIbK23i
1gmdIBd4VmWTmbvG5ExBqRef1bl/gJiJU0Zoj54Rtj+KxKac0jvlQyN1/wrneyKND10X/hXb5oMZ
aeavvlrEpU206uBl31kXKkjQmEhhqSNtZXqn2lp0uWSvdVI7nPH5+Cdr8/4EIPb/Ksf/P33jd14Y
HTYYiBqQ6MSzm1TZxqsqLbQsDELDLP0hN+gt9ZblY7shwzzPNFxkaG3/+b6j0r5qIK0qTaTO15tB
hDGOKf1ak7aE/G3olBmfmWS88G/N/zCVsCooHHFwqVxsDpOldLoTFQzlpJHs9nEauUAgakT4uuXg
q3b3ONrK6/4G0w899vqzHAMHH7QDnGBoRvr+JWiAE3qk7aldVOeEyfxwN/LgniRDGfzaroo7PEaO
nu917rYHDe0RkjtEQznZm7nFREvMiqU7wZIoWaA4KlZd0WQHGAtpPmKizad6Ii3JjOJoVXdHXkHf
a+a3St9ef76BPVCClbwT4PU2nAqsOVwd7fl7aUCPMo1H8Xkuk+aE/aN6sMhvYz4wTxZBt0ETBw7c
ZmRbIN/QCOh+PfDa04xwDI0N50jDaO9UKgTcLC5iuwS719831mkvx/hfBYUUxn6bmOEP2CWPAKGs
g+7r7veQdQCmgCrAIbkeSSfwqbNUdQId4MwzLaqSnRvr59t38jorb3YKFSJQXMQpYH+vRzFonjsE
GYxSoIEzNFobaMqUPckYEDwVlFzd2+Pt3b7qui8AaVAU0DZHcUDhZKq4bwOpiOp3zozIhqg6PC/L
IeeWGVQ85bTc1Votelc041GTd297cpuSG7BXaHFsHruxUkJQNAzfTpn8szXD5AHrujiAgpPjFIhP
Vak1ui9Z5qfb330w8PZaQEaXmKpmYOSJ5EDVRfZVTSzJ7VX0J6KkjPxai7K/0zw8wG3uXe4wMdBO
BMpBEr7+/W8lpc7EwQuYCgtM8wyhgqb0bS3LLnJXN97cReVH9It+3v7Y1zd0u6voTVNB5/ox6bZc
D9qbRhKiIeMEk5H9PZtmfpowFVrcPNNCvL4KXQ2sRBT3DRqnrpBaDGE7g+sZp1zwWdJMw8T6akhN
/b41OvNZXRTHy9kdgcpzcql1Z/SGoc4D2qg4elJQA2K2GqzMcsF/1fqfTZGLl9sftbtzVwYzWDGq
WVuFpbbDFrTpmEiaOUnh5sg53WnSnN71soEfEmaGntqHuFPWKpaUpDV3t8d/rWRsJpWKLqtBn5Qe
3RYlgiWtRXLFy9JhrP0ky3H2FE92/9RYeu4tWlE+8UPyR7uzHLftMB6so3p8L5G2+YWSyr6ZWtgP
9hOGYW1UPAwycLBusbEAQ4/KtccR1rzQAdwiUuyyLc2nOFMwG8Ns67NhD5PbVq3lO+jEnWTRRr6s
gjuYGN0zF1V5QKUObSlFo4GMF4eX9qdeo1WioyFEZ12Puvps50vxpPfx/E1RRHo0P29vMsTzVimo
tQUGkeN6z8l9Vktywy4yunx4quzBOclxpB3cXzvneEVy04dCE3jlTl6PEuVGHKp2TfSIxPhJ5BPa
cJWS4P3TUgea08xX8w43Too1we31f4V2bNef7APpSK7qNS+/HrqMlWEcMFwhgUryuyrS6uEBFqza
e7Y5ySESktX8fVI7zbf1Bq/HxUjTL9lkneCbTLMXj73+VxE3/ccO+2LdQ+pFfrTlqCwQ2g3rL4hB
KC8SjjIfkTcd30eLNf4xiWKFwdOPQMKc7Qvj8/oL0jm1EWNfJw8D2YskMPCzVAzymqgu/UXVe980
NED/lPkCyemPUGQ7bze5B0AIKBRrLW9zFQol06e5KQnNciC3sxrqble12cVQwoPb/hVQ8WatYIkQ
vStIjG8vwGyW035ZTDuYrb79pPXl8FBLdfIFRGLq91rdOS6JV/M3HEf1G8SPsXHb3vkhNTp/Uw/x
/G6Gl/gzBJPU+Po0PSUUUnM3MuLkL1VSEHWbUQf8mqUGtqdNiW6gN4eh+i0NE+WIAbYTiFB0YeJY
MTQFtsW0uLUt5MNYNSUeRBDbRusJWcgHB2unwsp7gUk2Wxu1aNKY680xxXmcY1xNkNqMYxwobWzj
Uzm2ExKsRJvYdUbx6g9XhN8xARYfW8dY7scwi7NLLGUx/RvgiuRy5dylbjc58ceD87fzkq7FPohR
EKZBoG22T+lYUhJamROMnenXkvN9SppVTi0/FcK4VJisD2X27ITUd4T+ko/y3+mwPFVzfi+a6kNf
j6exij1DLj4OFPSrTvNSa7pISnlSjcqTHOjIgiPQa7wmPWZNKmocB5O89wkGWRdXF5VR6onXcxxn
Zp+CqrcDEj3Amz0Am7zqV7NI41Fxus63VrDj7XnbeTcpktItQcQNV61tRjD1SH5HxWwHnfMjy/Ll
ASnV/K6ogALbA8q/jZyablQ36UkTgLhvD77TlkXYa6WI0h7gzt3CgnHxDq0KZE+Q0AJ2raR+UML2
LCXNJ6ybaakrRSD12cfCUV4iU/qlw2dQ41bxb/+M3Xm36BaRGYHE2gJdFIR9RVp3drAI51kZo7Va
v/B4FrE4OWHduVb47+0R9w4tEGwSodfYb7tZxz7LYNax0pUyInSS2xa24Zzc26Moe4vLxYBkPYxG
6jrbMxHLaEb0vHWdmL/DE1xPL0pCFb2SuyktmsuU0ZWR89b8ZIcTJLnY0s+mIurzgulpkMTFeKFd
HT3OiME9IEGmBZh2JpfJjLJnVK//vCmJtgcAmRX3Y6/1jusD0GIVVrSVZgf1oKYPtPHUAFofbq1Y
3J6dJZGehCRNB6dudy0IhWFVokxDcHI9KOXuBSLoYgcUYRKKlTV+2WVtHMQHu0tBnG+AdrCoHG0e
V0ypq0YLRzvIFAwGYVyYVEBHJ8BNNvlsGHH7iJmT85AXg/2xybBIv70V1ut5++IBvwcwA/l5tYO5
/kiQ/bWTSQzfpGsPPTMRVhhwfaE34ET3cCZ+3R5vd1JXFJdNcoznzGZSpSoGSTVQ07AjXXHxY9cv
HcR9/381yjboN4AfTtTA7UDSmvaxbwsIyI7UHczd7regg6BQ5wNxvaUfUYuZKZu07EqlR3W9Vyxf
2EhB/IdvAZqCagqxK2Cq6xXKjBQr4H5gG8Z4h2vC/IhT7xGmd28XkmVC2ILXREN2MwierR3qo9x0
U1So77AHj58Xh0BLmu3komUWygNTC4+8LtWTQ7/84Bv3wnNCSxqidK3ouG7ON5iDqBrqjJnM1eJi
JL1CnMUFCGVsvCRkj6dO6w1vkq35IDzYu+JX0iKSPpw+egTXs5uqam3SJebCXUT0vkE12q/N9JvS
NB/t3n6JrOUI8rd34n4fcXPg9cwGviFz5SJQirV8/jOz1OUC08VbxkU62KJvdbVW1vqKcEIr0wDl
s1nYuunjPu15ULIRZ0X8sKfarVD9PdUtTPCIR/ZxaZF0LGbpS2R2zv2I5Js/aXbq9Xb/T61Y0cFa
75waAHHcORz+1Zxis9aNI9k9+YodCKSULkWhD/f/H3HpzrpejbL57mWIGiHWe2aeUKCKRagHqGyZ
tMva9n0q5hhVuaP0YffLuNiUtWpj0AO63ktGKY2Ss946WrmMRInL7JlrGn/7Pthr8QKVobFMVZyu
4JZLEFpaWup6D+xEiSyUnepRv5NkOqUABcyz3fFdnekk33QtnTCkt2cZO2nZkFKPNGQy7o1kWGwX
159KYNBThL/6gcqz60jlYPvg7KzWzQsDvU9l5tyLulQqV2scqMn9MtcUfijLr0ZlOH97Ws+frpTW
axPRcvIXYgnxojlZ+/32V+/lGeSfuImAroaZvbWFMFF2VkowjhSP1OGD0TuRR/e19qdIiU6tUOwv
DXbAwdyGjd/qs3ZfaoX+g9bi8A4Xz+w+SiXJW3pQFLd/2M7NCc50BXryqwBlbS4QhCd13LZQvYgW
E497C+Dz0IUkD9SXvDzN6YtpElbrhvbVlpvh8+3R3wpToAUPfASpDyCkBoLU13suJ09d6FOEAVnU
0HhOIsanKDSGyosdeGbFpCiOn9qteFHqVY8hXboxdpUwe69ST4jceGjpVNsFCawv0QQ+JfWURUFS
xtl6A3CnuKmd6Qc/e+e+x0uAnHGl/oGcW0/Sb9VNa1IxMx/X+pKjjk+0C39Ko9mdnSxCtWBAhsGi
zBXIbWgeUDh2jugr3vC1GEebdnMtOEmWDOZiW4Eyo+LlOnalta6hV/lB7Pj2+qElC6pxJUbhjrAF
UcmZ1WhlO1hB2DqZL0tp9BIlTeIZ+mSdJxION3fC9OX2ZtgZdG1wgOIhRSRa3rws7JOqShVMKPRQ
bWt3sZ35fekoX0NTbR7Lail+NtZ06GBrsFbXESQdCECJUHEgfQOsu17LotCmCsgG4NSeWMkP5RSD
u9DuNMtdECDvn9tqqD7JzRgLr2qN8lMctlpHKB32GpGTtSIKsfUdIMEW2kMXtfZMWTYSrV8Jc7RP
M3Ww1usjgJxeqxm5DKAkVF7CCjqXm7XxlHhOVibqo93MdY34TJ8IN+obufXbftJ+9JyDDjTVq5tw
E5b/OEU6/rCoQ3+LrbKDZIy6ZOk2etIMfre0y10Di6YOkpajghHxaGeeniKi4CqStPCeZPILVQYZ
Z+SM3PDeLsI0v4RGWTteTE3pcYi7rPeFKeVw3iVjcSlgGdWKUsFv1ahFmfkgFCvAqvlkpj7ZZPZh
Sq0+Ps1z/DU1pLY6yWE4ZZ4Fk+TbHA76h8mO68qlsztlD6iITbaPuuFoDa0SZGTvuW86i4lA6pBP
T/z65HFo8kb30rlIgcn2sgZSsE+Kgw23E11QuYX/SOCEYxZglOu1x4UjpvIXWQHiyOKeKnf7MhvU
QGyhaMhmoipYK1X43DjgeqbJdJ5R1qiC0qRp3NqgBXSr+vOsTUV1gMoF8Tg1hG3WFvV2KOxWM4PM
CbOLltb9GbPS+nT7qL0N4hgFjil6a2DnSKGvP7zK9CjGYMsMsGXLLg2hrY/Iho9TyESmWB7pgx4N
t7m2Ws1pO24UM4BuZXqtXDUnZwAqLVuru0A8/Hn+RI2cjJsOJtYG9MOvPy/OpEZapNkMJq1qzlNH
zzurpPEgEnz7CjDKmjqR1qOptCWONq2pIdnfmoEZqqmvhe30YdCEBsxRYjzcbR8tEB7eEk9HzLqd
OwspD4of3NLIiWyhE5monDybKzMAai55c9Yid6Zn9V2cWsOfKntTzHFIaoD107cEgrqZysRYLCMd
jcBYnOaO6yW8GyxVjg8enJ0vWrVxsEEALbHy+K+HoXCTiyIujSCLJPGQxol6GYBtBWVtlQdv6M5Q
UFhxJyZTXFWQNxe+3keoFRQRnOpYWp3hl9rDXsLxq3I5KsDtDrUqmL1W5GkAXH9V1EZx24yOHhRG
XAbECPQJR3U8K1yKB5tx5/HE2YumJ+8nlcet1iTdy6aLFl0PMDSG1JqGiPtFwniWlzj9qjSKfKZQ
uhys2k4hjmnkFOjQl1evzA1aQFYIzzEa1tAppTxRj2iYTRWPaGbp90OWNugcDvrLKNSfiaPFH1MN
qCaGH3EwLY6DYJah3C+IUfhmpneBsNMsWND6oDOTCiQww8+3b72dOXotTZK6ARSmgnO9HCTHISnH
Qpcn120uO+6GwNNB/l2aPIwutwfbufMcNH1RfGQxgCivP+a3GJHGqGOjjKQHGFxrDwSExlmapQFB
OwwuZikf/5hegawQcCrQs0gvErddjzdm1cgRBvUcLkBjGwWKb27n8cFX7ezoV1YYkTrLDvz9ehQr
GZK6ymJGMWf9xXSy+SSypUPOnev89gS+jXW5CFZWPG075DW2UGA8drJCSyxKs3OjvAudVqA4EB/l
P2/596zSSj9FzhDgAI4v119U59ZkIMmpBugqSveSY4cvbSoq+oFIiqRurEvlya6r6Q6brOnfvGzm
oJj06a5Bm+GdBaH1wTHpSBtxXS6otmSZVxPEYnsRR25vRUvrLYpkvjeyaA7+dIIoiFBTXmVsyai3
WUin1WVnVraK1AmtjawKf9p2I/7LIJT0IXYxO5yb6+lR6iXvEclVA4ynByCJZfvdFHXx6fanvD0s
6K6hg7BG4HRLtrQ5PRdpAvOfgv6ihFRx+8hbuo7cDawMKsDxIdHy7dt9PaB6/VnSSMSaTKYVqJXU
3c9ZUwbpHOX/juX/Ye48muRG0jT9V9rqPOiBFmbTcwAiEKmY1GSRFxiLxYJDO7T49fMgp2c2AxGb
2OzTtlmbkUUmHXC4+MQrsuROPAhIlVo/BLSVHVRWetLjZBIhukLjtwI7I0Jbx/uQ2kiCuMCLQ8IA
96aVhX778rxcbjcek/bfWsNf21ibxzSSpQYk6Tj4QGV1UPcEgnJUex8AhrHzoa9QOhgLBgWldHgz
qA6eTwm+NB6YOTyik1jLAjh+zUGrKi2ggTyFUSlpVyDPfKvKqj0g9TMfhsxUArusy50z5nLj8yDo
1q81drLsi8XgkTfDqHHCqUfWcIzQDjdmb6+OeQUyyTC8Jz0ZCEnAa87fNy6XvI0ADtD6icldYIXd
xJHo/dqtyawtifLKrI9BjtXUvQRxfjtS5N75vtdelRiVMiLUVGjw6754dklUqSDlBXYRitgxcQkU
VWCovfnqk5RAn6R6RZCQWqjrZng2iipdrVpdf8KkG51DNI/zTYpP/fHltXptS60mgqj3rOoa2/Wj
9s0ES0lfuYMOoEtXm260xfk1CodSiK7BKBuz4k4nBtgJfa5tkicZa9RTyGm21Xe0Q7sor00mcZHO
fdda0bGNcvystXJvqGvnFFAsQm+Kl8ChNmsGzXxDkTPfa+yn8jCktBU1LUmx/u241C3z9YnMU4pG
nw7EMtH35stpKBm3yjQ6oa3P1a3eJ7mfD8LdCR2uvhXn++odzwG8DR0GbcYNXJmoKpWOG9DPkpRg
kvImKcbPxlTn715eKE/QjfOSC2+1dkOJwQgft2l3RpNQjYRrh3NXlch8917gWMl0EEj6B3FsSL+F
IXOD/qd9MxIehJBP0CUfG/F2yfPmIKgY+gqEDpISrDzy3hyDWYVMMrSF5iPlPbzpsRt5ED2Z7Ny1
aC5Htnxw7WE89MuK/Rzj+dYhoQkAiamV72m1eSObCBNejAWMdpx8u3J9JNhdu5pw/Umtkz4b6X01
IW7wb1JrujhpGrQUC4iUUlnaO6Sgerg0o/v15cm69m1WDv7qdw8ad9s6NurekPNCJU5pcj3M8ywK
KVmAhYG/Qf/Y0Hbwv9d2MSfi6h9JN8vY4pmlVovcSqjOt55e+01XGF+sztLe1lFqBLWh2yeEzqzA
A8a1s42vnIU0A5A088gAAU1szsIprjyzdRJOqcGqH/oJTWktb9ubl+fzymEBXo8bzqFZCKhxE+4B
0p0yG1Z1OOQdLne5JW8So3qYrKnd2VWX2QZVzGcjbe7uojCQeM5jdlUcW4GhlyMOAGDElQWkkKNg
ddqoSvOvTCLUDULCNWbbCtwr0Em6uk05hK1yOpWeVOjmpHtw6icU+GYHc4+suqIIQpF1bGKFhCaS
AFHN3QkW9FgBMQ4irydxy+co1GMjvl2MQb1xqSMD90+mOx3cKtQ4md8UE/LJpHrdQVM781ZNDQR2
iiE/dEryp+xG/Q2ACA2ShFXdaJ0m77ps+LbkkNA8DRTUEBX92wnBiAeli+yg00DuxWlUwohaxOnl
tXIpYIQuF+bETCMecmvN4Pzi7IbSS7qicEIjFrMeaoZUZBArhvtHLukR+kml2r4L9QvNi2Sc3+Kr
YDZ+ZNXtvTuasj3UCO7f2HMFYgt9o/r3rFOnvVretRVN+4Yu8tontbYNSVGLWJqSImbW9MgUqUoZ
jNWo33WKtYekvDoUp9EKqUKgzt1cf0JpktjScodAOKsPtad/hOGZ3rQVMJadqb92GqwKuf8z1Prn
z2KWqsj7zBG2HSq25bzxHCHDNqqyBxM+Xjh5kfxekjF8SlzCz75sHD+mGndaOu19GivLoUNB6TaH
/bETsF1JFyHfrr12AkYNMsbmuajUM7kDU2AK2x8tEUrMZhfP+a55y1uhAINUNZIXE5ahSN8Z/XQz
6OLNuELM+yx5N0vl1tbKL5XVBbOhPraOEoxLs6cL8nSFbjcoATQceO50DvNNnk6Zw1nanAKvqygR
XdR+nO89Kx6OXdJRiMcxJyz0Vt7EeDP4cqkgQAkEl3SxDKDi0uI4T8Z4VJA5P2bFnN4oeW4+en26
PNijDW7epLOR2ov29d905AbGilgpHPVsvkFheDwCFjJp0zfuzul2BVe3Up+JMNfKCu+1iYfmpZ5j
J2OsVZft5yzbykePZzikqlne0nPoAsUY9JOiF8s74ZVgHL2EHL4oLAznCU3/hUVKsY3mEdcVDiab
xYBN6DSnqWeHYgXPtE2BHpEemycrMgs/zReET10lgYCKpp2a27+aoRzgqOeZT4CKnmKj9mED43Vn
mtaPe/HxqQkAjIPvAl78fO94CrChnEs+bEX0QOhUfrSzuP7YDYi6SlX9ZSeOvClgB4fGgqrhy5Ny
beOSbNChRNcLGY7N4Po4ZKmdRnZIxjMftAT+BcGSt5PSXAmLqO+Dp16nHfmwTbDQa9HYUsOlV1jh
ZGpF/fhQzvlnE47HMe2810OlYNWhzQiYk2YoHlDnM7rSPPqkceywF5FzjCYjOdQ6isIvT92VfhTD
oGJjUlsD7Pu0/J8dekUrDE0Z6ZOUWdb7aBTlAZXjr4tee4eZX38fZ5Q5msa6M+IK/V33jatYB9FP
X15+kMvZxVptdXSj4+lw2m1et9FbzY7zUQ+nOf9GzqUHlgJvOsZEHcxb2e2s18trheFAeD95NV4q
w9TWgEOaXeqhuShK7wPx6v0hL8S9blfmq/sZZ2M9VQWeTTFpVNM6RUY9K1KnhzLP/opktVdUvDp/
GKRQ9SXMpElzvlzyKsqsxgblOc9QW93eU4/GLKuj03SkVs68l+Bfm0AAO6BLwHsCTtwEtTiHziva
WAsnR3Z+hb7dW8K/8tha2nR8eWlcGwpkEuqcVOkgeq5//mz+SrVAfALhLKAPpXrsEzA3aufiEOVE
2c5Q12bRXl+L3hMMy+0sIkUL7xzdf7Ie03xrVFLeNVEtjzE4w/tIlvXOMlxX9fmxicsAuT1ocTid
aIOevxrH9ZyJpOLVFpXK1kh16phgTklm2BXHSK2LgwKZ8TDl3t4OuDw0GVqn1A2Bl3bRFtcBWj3R
2zjXQvy4m1OFF5lfQpvcmdDro3C0oBaGWt+2erHgSV9rbqJhOqqZQddTKEEmYc+G6doKoZVHCodM
EUHp+lmfrRDZNxJIAZ9tVUeHITYvOAzKOajNutl5oWsrBC8FqngkPKCrNuu+MJH+qppaC9W0zf00
nuxDI3r9ENf94Hdwj3dSuivxB1hjqPEQ5FerkG3JvfZSmv9lpIbJmLhB0SjZg+IiLmSqseVnKNQf
C1aR8A1kqcE0RPqNWqvLLXiMOmhKZw8IfznVPA7lYRRnCP2B65xPdalW2sDD4pfWupCa1DoJRy6w
EMTEp5e3/eVMn4+0Psmzjxq1JLJwGdSQxM0+zpXbg8DM8LsSanGEIvbj5eEuV6oFrAotRMRliMu2
HlstAgxFUfJiqzTIyauj8ZhrZb1DUr0yfZrFzUPZkDyPEPX8pdy2BPZSeQvidG15m1h5HJYAam/J
P/c6pVdeCCArOk5EZevpsrlRW2CpnV5ZS7hYqDWjb9wHIHPSnazpyldiFNplLh3gNS7avFCkWr1j
60totaKmNJ+/ibLoURtam8Ux70GnLt+J2hv4EXgYkPq56s5Hk33ElBmTHva6UYcoqeSo9rTK55eX
wtO3Pj+WKUrCrX8C21oXMuVeWRdxrjZq2PdtZASjOkXfl1K3jEM9Iq/kD0obZYcxjxbiWWyz71NA
zzKMm0r0d/wVpLF6JIXKewi0+eL3aqF91BzcHw86h8UBJGr8Pk3ncryNykV+weXBRhdNesn8XvWa
v4Cbys/4QaWaH8l++ZouUTP6XdNDSBWDotOcSMc8fyvc0a4PhZbWGjgmhaWUNQCwJ6f6rOaj1uMP
t5bxprXLcnh5iq58CDJl9NRAg6Aaui1TqDhdl4Y9qOHUFt2pmRKV7FSIby+PcgXCuiJq0LdblWHw
K9lUQwSxPGw5VOKjSaHbm4zisSyXBn1CtCfSB0vOSrpOnJccopbN60P/cOYgTXXrFFeR+SGxVfmp
W7IIEibAqp3Ff3l9A+cg/EHAiYjrQqN8VLNEn8psDo3JLu9XburBGEXx2HQKqAjoINC42/It5hh7
+rSX88/INPmpuxG229v6OZaK9BI9+rsNnhM3OoDTg+GWw877XRmFnA0fURBHECm21gCEeKYypmzu
rk9HhF8XxOrNyd6xv7kyi/TaV5FBCnsaOMDzTV01uFOyrZcQ6e3m0cA2ugeluDIHVb0MSrdVjkox
9wdDDnsqCVfoqyseZ9UHBAjEQl5n4NklU+eNMdSzToPd7EmPxVTkXxvyguYuV/Sl9lslrx/aSY3L
eyVrYBALY8RrI1bnSvFTQ3HtY7eY3Q8pxfBAti6ikxnN9WePiqsIGqnABJNw4hCuqj3F95qln/y6
KvXHLoJkeRhqLd0rmV37avS0CdYA1CJ+spnPrI662GhwIamXuj8U9VyFngEH7eW9uTfKJhDSrNpx
a7VbwrjqknsbeFiQ2IW7swIv70u+D1/IAm0Aomkbbo1uNipIfrECs7L2qyYxfDMrlyDmANpJha+9
EPe+hbwq8Axgp+dLIS/HFEeTlKFiUz3kKTT31J3Uw+unDdQMbAfq5UC5N9MWAw51ktmdQ9IQCnZW
MR4UI9oL7i9v5RXyT7b0BG+wtilTozbFpPcm4P7ZEF8Wa+hOgN3yU4VqT1DAgt95qyuUfeprdLQ5
imgYXYB0xsXOm56GXlgAnb7PO32oAi1ZvsZGhD43y8SfpCyDSbHK3yO21lvCOUDLrVT+aMqlvcX4
ZMCLCCCzMqhItCUVmJhRr2/MplZpl6d/mp0qPrOTy53T53Kq1o3CQUpIQdt7e8XYrXR6tTansDG1
MUzhO9z3em58iqxJxwG0t3fizCugh7UVRNZHFMMH2gJhAQfkrVinaq6l965Ik/hOnaqvvVG24aSr
n+3JSENEReDDoE14Q6xfoFor93TXrj0Hle412l07vdzl5+u9nqPUVqduBPBYyt+B/eTwnGiXvatk
3PylKFRDaDKPRXk06nF+X2pO42BI5fwozbHYU5u43OckVas2GwEFWORtYDfliTUAXVu1vWnCGY3T
P1gIwx2KOdd3jpTLfQ7chFrCSlCm0LStXDipwO8nZ6hhGOPv2Ov0hxb4x06gf216KRsTstDNobm4
vTuxMPLswc7HkMryJ5R3oiAfaG/OCyovU/6wdNbd5IxmoOjDrdWlf5Dn7wGpruSO5GhkM2s+w5xu
0Yf6bDlDPosxHDM0jyytMrGv0+O3uWnUPkW16iZJPCOcyr4IunFu76IU04UqibugSAZz55C4MvEI
tyLBRK8deYEtCjaT1BwGxRrCIrGNDxIWzWHsq3iH9nRlJcF+J1rkOqcn+DQnz250rXaB17eMgjxN
jWJ+3H7sFpD8vqoY7c4bPfU2zxOFFVBAvZLeFLiCrUjKgjRF3kitowE54dxjSxEAeHFx8xjdZTpM
laksvqXASjvVQ47/tpbjax5YgwIfvo1Gszt4sLPu6TNFP6y2SQq8f/Muv5V2ZBQ3jtdRTUu72gDM
mrRHq3UQ4DdqmfwAGTh4pzixGEBgz7D4rSG1DOEM10n9CrB96VP2LzUfzKmsA7Otohujo8+NvpCu
P8KmXx4Sp3U+qOaEu7Fad2V7iJxZjX3kf0UZoOPeHzUdNcBAiyxv8tNKHdDgGPT2YU5lHqRoxKDH
U2Tlj9YqcWtvVUX7llDKe5NUeLTdzMVs/8zx79GPLs46FRhhOHBBlOL04beiMadD7lr98GB4RUtv
whAIEgrwZ2Ar6OK+fPFeAIcJ8yAeg2hYhXI579aL4NnCUGWpmIiXQVMBgXXUuQq/iWioT2gQeY9Q
hnEb6IT7Po+s/LurZPGtWY3OG5P+q4+ANP2oBKVtaQ7NfVM4+uynmep9aTgWbwCmpg90DtNXRiTr
E+MLjC45QBzIapsTupFSgVze1+Folk4glsUhjByXnUDuonHHMKt2Au1cXpW0wjmfmHFEnIA1Vofa
qOoYQ6YdSnqqLhIf2ccSAShSVwz3xqQTBzdeuUqDXfX3uVZ/14uix+1PBzUbzCPoeT8W5pT7nTQw
9OpqnOpuJB00aPJpa79NeixIkWwSwxdHVOOf+VDhK1XaxW06qBx/OJDZr00heTsQA8wgdYO1gbcJ
uHKgn2IgyA8rYYtHZ66TByMX3nu9s5tbTaEQb3XY9eFo0VQfYL7OH1KnWrsBM5iT1EylHixtZbxf
PHNPXn17IK6PxgVBIY1AHSrQZuLLOaX2IPH7nrCbhjpoiDCr4j0Tim16xSj0MhgF3DyFp+26d2oV
axk6DqGYm/wRNlr7Bk7YEPRJab2RUWm/Qco2Owq0efe23BoyPz8e16GxoEHHksVLnrxZwFGhI+aH
WUuYW8WXwq5YHoY6ln6Tqf3HCfunx6iFamy20TeZ2Qg8Z9O4cw9vrwOLe57uuct1A2XmIqrHvtfS
R8cYwmExqiBp7PauboRy6ieCy5dPmKtDrR0sLgMDQNH6uZ8dMEiqKknnot22ZO6vNpuN27lKvtqF
3MP5X+BI15eyaUdDmYZVADTwfCTkxqtCOsUQ1hFWrqrA3sfJMuOjPTd4eWXov0xI/x2iMW8+ZWq5
HE3j1Vh5noH8co0cPbIMmKnnz2DH62wPXh8uLsACIym6YKm7vSPwypyuWSxGOCSBSCVtRoEK5MEJ
jXrotWUGTrCNAjjF/X1BXWLnMr82FJwji3ldIS1PMIxnn0+0wPmcyu6BV+TqQUO48K6q5vpuGvcE
9rY7cp06aKfsC6roBhry51O3WMY0iphGvHDUEnAP/ZfetbKbxsCJ1liM9gPupl3oTiicvbxEn7Dz
z3fkOjS6TpSgEZ+6FNGHXGk0o2z6ME7mHvMxQ/Mt2SNf4CHRrYmlrHzu/vojlvTUNNTlZPcgyXqt
kfez8ORNpAvnwHazQsMoMrzyzOVTHZXpTlJ27VuQhK8oROhZ/Op8hgbaGpFAiDtUR6AKNir3pyaW
wxEsrLUzJeuuPJ8RjSuA77BGpFQbN3uJVGPusRWvQ6+T2L6bC+qjYzTtnA1P8LTNMBZ3qwq2fg0Z
t2FpncVZNCSVDLWmrq1DNrfzH4bKKvDj2XHvJox6IH1gxfmYT23b+LNpg45NDWv0fMyHZeVnRmsl
oSxt/ZAL02jQWTedYwJ+FscZDTfWU1SpxH6pNhu/ZFLWld9aVsv9jaPDHc0j5c0Ymeov6MIKbJ1c
xN8Nejjc8nndU7pX8db1Z29sARmlTdIGuV26fw5Fpv6yzL77LE0jjg/p0A7lsccKA5nEwXIfXTyP
ESa3xPQtUYQV+a000y+wLDG40+1hEKEXWU4LYV7r31uDhp9rbGSrPBD6/qoolk9FFoFpIhmj6mcU
Ad7Gy+dRN5IwNWvd8RW09uKAEqEL7taW7TszghfzylALQA3NtTVGWBmOYPPPF1zudrnVtJYMrUJw
rM5YRbepWe6Msl7om0VAl2R1lifcWgsm56Mg2DIDTi5kCKq1ORSeHh0QDs5A5dDdlo4SHcA+7t3/
Tz2l81FXCMlaczLJvnCDOx+1rXIIcuinrCwLc/AlUqTzoTQTxTzMQjHfSV3L3uayaMdgYY2aqCw2
6k/LEdrRXWaIGYk9R9/RB1rG42wn82PdZ5V1MquuFaGpI6kbNZGd0dIiuTlOCPPPt7bXJB9mmKoY
IgtozMek7iLdLzGQOEaeQOHPoMAwBUpqTDgWrWJSB2rDCAw4RRdDC47trg/xGEky5Cs0Fbl7o8as
FBuyCf/wch610yiNyPbb2qGkNLNjzZWlPqtYezGO2X9S2PaWb44oJAccxFq38zUvAme8ImBoQU57
6kZduGmWdacWimwzqjV8zlRJ6bYWfb+8SxaZFdAqqszX1cYoeQh3cN/VRUbpuGwxxlly1LFu1WWo
fhn9koCPg1js9wV7NTATNa2DtMYVmy225KSIS9sdUymRl0WWqvsKDM577Ll+E59M2BsPYzlXxbud
u2JdjWfrho4z4AJSdlzhoBRuVqsQvdFlfZOEHWbM0HMGs18OpqHU76LZUzABcgVuU9L1oO3n8Maa
wzBJD0lYJgWIkJ1+GT3cY56e6t/PNNzb//wPfv+zkjPoTtFtfvufb+Wv8mPX/PrVvfkh/2P90f/9
q+c/+J9vkp9N1VZ/ddu/dfZD/Pv/HP/wo/tx9ptjCTpxft//auYPv0g/uqcB4l/V+jf/X//wb7+e
/pVPs/z1j99+Vj3KUPxrcVKVv/3zj27//Mdvq6Tcvz//5//5Z48/Cn4s+DEXP8q/3bb5j/LPdvtz
v3603T9+Uxzv7yCjOA+Jt1mUVCV++9v46+mPXO3v9KgQpAZXzA3EMfTb30rkc8U/ftP4KarRBJQu
CDqCH34Khug//wieHyuADgmZM2YQv/3PE77776Xy39+GCfnn7/9GregdBjhd+4/fLjcMCRhtJJS/
1qe4OGXLaRjLUgq0XZKsO5WxXrzN5JcMj0q/iXVxEjbql52hJd9Agv/pjnr8zlEnLDOW9qDW2hLI
bIg4GyrvRu3myo+bOTV8mbj6cXVFR6VInQN0Km7EYP7ExqP9lUTIbGQLUNhnk3/tVdYL4Wxz8Cou
fTEqzkiWQHE6P1QFiuVJY9AiXgwWZ5x9diRZrl6PSO7bk+gf53k+iXru9EAXkrAqlZMRVHE13FDl
SN5W+iJPuTbZD7UyGXeqSs1NuuUEajsf+o+Nm8kP0yK/qvmeMsKTDuXZo4OjXqFZsMB4dn59/ui6
myV1DOA1bHXu/KNmNp9Qu5m+VWaNCI4HcTuwJ1n9qGaz/CDr8TM+mOqbMsbBJCnKwghMo0zfDWoh
v6T1knPNt17U+bbdE8x4xfhLoMJ9W4ruG8g347ZQxfADeKhODDAX5fvO7atAUWfKTaiT3TYeEsK+
Jwj3/KoDOGzmpQxnkXxV7TyKD7QMIy6R2RKebyQUSl9/nvxfT4mzk+XFU+f/w/Nk3eEvnCf9Hz+e
nyLr3/6fU8T8++qIvYZCK10FYfP/c4qYf2fpQJ+iYsmNyfXwv6eIbvwdDyXKDHQU+O9wF5+fIgBn
yYgNukNsFeM1h8g2XiclQGeIfBO4Fy2U7car6q7L2q4bsLuki9YYWnxIhL7sZAXbBGQdZbVz4+4j
HCQ4PN8jIKxHeqvFcOKv/bQ6FKEiNzID5FvUVxYotiNtikBSqRw52vlwUiTkr6muMliEIj0kivFq
gVrOKbAK6EetNitAfs9fynXH3Mx1vT9VlRLDtLWUh2IYW/wjOyFPg+dJLMfVlm6x1n4bvcZgBf3v
CrtyaF75dJRWkS4HPb1K32wOHmrJ0aqc2ZNU6jb1eGy5nciodj7dtVGomLI4aLxQWdt8Om0sXGVR
Mc/NWuRP07QXx0h4r25YrWf+s1E2n62VotWiVSpHk4pyn8aVuIto/B8MDbGiV0+bTZ8QLW+DeJPc
+vyzlUYvY9eJupOuRh69m875SE2m3CnWXZk2YgC0IzzyIIhHmxfqqe8muTS7k3Q7836upgibiHaP
zbotfbDaiQBgWnM+gLXbkkQQj3JXplB3ivWyua01s/MlBcpbeh7OHRakToCAgXfA2nlPMPPa+3Fh
QxwjCScE2syimipkFmXXnfqeygesNXkcSWyOL3+r9V95frcycU9FC6qNPCz9xfNv5SwqinuFLk9l
pFUB0pG4k02JHSBq0LyyRrIORcN9ZVtQY6UYdz5UBNdBbeUkT7VWOHeL3ju3RWU3j7Vjlbcvv9Xl
3EGcReeU+8BceV+boYZB6SVObNWpYFNAXTU1OjxxtlMj2Rtlk4MbNUahXZHLE4qAxk1lZtb9FBd7
73LtCz1/l80h2JWDMJciYRQKdIcSBk1Q4YAdKou+Z3J7dagVu7L2b1jvmy2VFOlc1HHMUEs831hC
H5GMtBKoQyAB/4Uv9Gyodd89K14OkeiilrLwKaKadAs/ncpdov96eZC999lU5eyeziMOOtVJpgB9
AEI66DMoGu3zYS+3Xg/p7T5CgRUwBBnoii49fx+WOym96lantLWaU9zBpkpU7CYSt/jJaZj/K0uP
ysiamKz6D5svJeDvpVAKqlPuJEqorO3PTHGyV3+kFXRAY5oAiqRhS6yuB8UpoXaWp0x0X/ppyI7S
M8fwlR8JjiDBGxVNl31IjHQ+c1WX6ljeqvmpc/HOtCGl/2lgSRJGssEA7uWxLnbs01hP/dQn4Qzj
fCyxQEP1Ki0/1dR/vkUxgboaWekeMuuiak0MCqUF8UsCTwq1W2X9imymEGWXn1Q3E4+K7SVQr1ps
BjKsHJem7N9qtpje4P9dP6xWUm8zKklf+75c0kBTXMoohljeOL0iCDim9J4boP1Ywo/ZAetfrNr1
OZn0lVNBx+mCnIdagpV0SX7q49773nSR9ajZVX1SYtM5qOhovvbOhu5AIZH8E+A6smKbb22iY1e2
sZOfdE35MqvIP+f4aLx21TIISGvUkCBo0c7bDJItQNYztc5PWZQ3oVPUwxG11H5n6i5Zrit1w6U4
sIqDr4CV87VEDdpQlV7JTtgxih8yF8Z8sBWjpGhoutTH2lQOgYS/GJRLMf1uGMI71ehgfeJq0n2h
t/Kjq8X6wzjXzkNhMBF+rQxj5hdDuxypR1ThKCutQpZ7kO9fuw+A2IA3WTWxVzPu9eB8dvrqEE5Q
DTXph+S4ixc9wJoGHfCdnb2eeWdnItz3tVsM5heUFAnY+ShK7Km9S+31FDUy+jZLKOvVOMfhPNjJ
fTM0zUM0zr8c9Ck+vvx6l6T0dWQMd9jp9B3pkpyPbEinBOnapSdHiHRClzI1PlrLbP2oZDMnwdg7
Dh4XtjG9n1M1qw61nOsM6dIsXh7W+qDwo671vmeTW3+PhT1PQWYhpr3n33K5/cgtiO8QL6Knzv/P
HxMwpTZOVIxPoBEN4Pnpd0uUWGV3xRzMi9HvnH7XvgeSQQ7YLsLzC+/BfK1DNeqSnrIekgAC0B0A
HZKCwO6S6GRn0vyON7x9krNdfn75i1wevCiueYRi0FVoil6w4vH1nVvRp6cpsqtjJzo7wAMiO708
ylNTarPiSDsAjhGtuwjsbFYc6oj2mDR5eqrTpin9XEWF1EYw9UPbTuadQwHsbp418XmhehNUmMHc
jvUQmYeh7KZbvNq8117TKwWAFiY1CNbihY53glyiVkk7ObWFmrH40ddskn5vGV2ZXLAKKsE7dioI
hG1We7PM09IjIXFCQXc6UqSURy0FQPby5O6NsjnvtCSae8l1cRpnpzhm3Oe+Xma7avYXMRtTRs5I
HEAjgKLwuoifHU0RRT2QtqY4zUPx1i1V46NI4gb3IGHVOSLnNkaEYi4rA1dhXXuvR7ryO8AMrwxd
4KG3CUpz6y89/U+dTfWXnJxkz6j22kzAoKCuxAGKQNZmvrsqUTScWcUpRTLgpljc5Z2ZG+nx5fm+
NhHsFJaySVmA9XM+EVm9aHGKMcgpyYrxzvJqdOA9agNE7sPOp123xXbbgLYBbAKtgZL65oXEmLcw
Mjpxorry15Q6b9vERHi5cz5LGYWpq//x8qtdYk2pDlBSQVCdKj1aBZsrWrjasDRTKU5KV2enAt+5
2E+iuDvUpPBvNW0ZT0pjd/dTivLQYsUlGAdDvONTWl9ffpTLWV5PQhoP0EaAGGzRVkhAquimJeIk
h3z5ZLupdhDgGKjc2sXOYXB52p8PtZnlajE6kQ4MpRNWhyjpZzcWGnGnKfHiB7tHXunlV9sbb7th
zXZQ64jxKF1noV1J488ky6aANgzaTQD4dq77dUGeryK+6hrb2S7GTpxI5ws2JdbpPLUSJ0NE2k2d
qSb71aFfhvvjoL1RaBwHo4PyexR17rc8jbS/Xn7ha8uKKQYSyF2zqm+uG/fZ2SGMTKmxOBGnuNbr
9w1g3S8Ona6gjyLjfuQrH2unyE/5bGZ3XlxHx94ViObJ4fblB7m2qAz6kKufC/WpLb1XTJXjxXkj
TtOoKT79CTXoh75BfwWgzr8wFEOgjEehlPTz/JWjaWi0uIrFCcWDLFjQQPSzeXaDXJd7ikbX1hMs
EMC22EKvt+z5UF2VIqmYO/GpVoW4M8Q0HosGfnQ6J5ABRZ7urKfLYxai2tr/W6XnV1vw8/GyoVG8
OjHiU7aI6r5sBu0v1Sn36BSXZx+j8DZUmXUIIVsN2npKZddi4XdSq2j4KqF6+H1saKHuDCKYyMsO
uF69uuTL7kDFggYl8ZgOF//81WJqL4SaZXyiDS0/LlU/vheaMe4cAFfCIQOmPvE9RTdwGtuoS1Fc
xOSVND4tuVm8z5Zs/hlrZntHEzJ61MfaucOmVRzNUpfUlNIS/1dnegcVoViV+vf4vZfSHbw1C4cO
/1qLJj47f2tRLxwgacFUk4S/zYjgvpRiUbhB2xpbi8z4oLql1fjWbNS/qlQzjmoxmzc4J6ZvpB7H
t0aZib2779oqsw2QtgCs6R5tCc6Fqo1KotTxqZGe8UtVyyEo7AGA+cv79AICqa4vTxcbG1g0hkmD
z19+Ho25tTsRn3q6Un9UusRyvAGl5hWLdS97u7qdvUbcejHsQVlI+X6Z5mkvUrz+FDAXwZSjTwGH
8PwpWAteHzkKimdzuvxejhgIAFTsD53IW7RTO5cSsJfhkZCmjzjCgcVKvOr3l6fiyoxTcngCttMY
Y2GeP8PgcGSBHlHCQnWy94qrWkfXy5qdxX/ltKKBt2IxYRay4DYhxrrthF2OCp6s3Relm9o3iSjC
srYmzi/v48uvdG0wA3IUJ+N6BW4PESPBHiMbOiWc0gwMIMnekXjCQtG4dO859fdsQK5N4Yr+4rgy
oQRtI37hpdAQ8p6XMzxIKVo2BkriZDsq8FdHoXMK7/+Jnbk5gPsSMQO7b5TQ6avclygWhWk07ZVr
XD73JmwA7r2mv/yP62Vzg8VIV/cQnpUwhZj6ppNjd193s3ca2sr8wzHG6KZ13eGEGcieNtWVo/9s
5M0Sob0ilqbm/YbGSt/Fs1scvXY9dTBRRiuvHu/B6iSvn9S1mQSchEyNe3szaJIaXZtS+Q4BFk4n
deDUT5WxPb28IK9EICxGGh+8IF/wCdjyLBJKVnC61WBqrhV2HkzNEgdW5ek+VsV78IxrQ3GPUc1b
bSsvAOtD1Gj5KBovFGJwP7tjvdyPsbncYWA8H15+qwtKDIcoQQ4kAypu5Ifm+izPXkvvKrVZ0O0K
7caYwgmrVABmUYoSTDKpPw1tLMMlVZM/7dTNl2CCovezQh0Hm3I1Ozl2Nhyw/43ftb2hxD7Ku43m
g2JUAlBr8o0oLfcw98hk7Tz1ldMBsQlkztHhIp3b+pWoZDaREyX4X2e5fDTzsUWFTzMaQKFuAYSO
BdALZNEcdf6Q5AuQR08VyX+RdmY7ctvc2r6hLUDzcCpVST2427Md50SwnVjzLJGSrv5/5H3wu1SF
FjobAZLvCxCzSJGLi2u9w89CaYoPemHF79LF0TN/xKkS+ym+e+vbaHrVMFiSKXn38q+98TlB+/Lw
RBhNR59pO65/LPHUFEnu0eEMJ7Xvp5OjK0tKctB4z7Fb2ef/MNiGXNgSAipDu++pSmCT/bhZRWLy
85bbYrjX9Vk+dfMaH3yFm/P6Y6jdrdMV3mQr2oRfpKi1s4d2BWq5Snl2evCs/7dZ7bK7Rcg4xnbI
DVNcuT6hcaHeOXRr3nTpJA+GuhGiN38tFo8YzQN2FzwxyLXEvGDNPFrjGiipu549Cbfu5QndHgWz
nU3uYGPHXO6JkuGXvGftKN9PvlcPit+m9ZEo0o33I3P5/6Pslq1wrVXFbwlvPdF1X7DepPUdK+Yb
KEIYMY0GJmaIa1qBOmHnCHoLHOt/mCZJoLVFTlp5u+RIOqUG3hyzT6WvFB/dvsVHCNwK/sMopF6g
9/EEgeRzuZjr6hVaVrTseQ2PT/5fyopWyUH6c/OTkRxsrtj0wPcmFO6S459S1W7o6EXi53FboFyN
Lf3Lc7l5qHhqbz2Q7am2/Yo/gwVlHF6cBIusm8znNFXKL1JxrWho46Oi29FQu1DR9HgKgLHGP7QY
q0c03L1oNOUa5HNbnV6e1Y28AOKDTjsMIg89pN1QphP3tjNxqGAD4LbilF0gZNUiRjqIyFDnNgBL
WL3+xkY54vedzYuNpuvlUuq2SP/XpVeoCUzUMR8e5qXOTp4cnfN/mN/mRwwhiwbWHvMR1wPiFCLn
q0lhPXRLlj2UwNfukBww/Ex3+0dRp+3Xlwe9dQlCvAKKhQ0rT99dDBGILdSisKGICNmet5bYeR4T
RModLZlnhF+N7CDi3x4RSzyMl7H33ov+tr3nCHfhCLR5YT9XUhqh7irt2QJo++SkxpHP8o0jtzlt
k9RtfSeQtpdfUBTW2qojBxu9tfo0ZWNzshp5ZPlyY1ZsSUwZgSzirLU3ozQJhosqGAWOgTjLBD8+
Y7ZgpTqa8qnzpqPL7FYRgQE3TSOETcgkdwlrDnOvFyxyyOWaV/Qo9eG9nmR1E9pT7X6bSmKl2Rr1
u2TAbavNttaaRLzisS4S/V4hdzm4jW5EAowPIUnSV8cPc695aKjohCD6j353E2cILkx9oKpxFyLz
+18+KSk6tQqsIdi9+uUnNUFr9gUuB2ELBPq9QMvYNxPhHpQLb20cFLTJ1OF7c5vtLj5baaQ6cLnD
W2B7TmpenbJpSF9/70Dfo95EtXCrTe62ZzKtQx7njNICnQ9zZ/q+orV7EMVuTQXiFd61VPevESMF
Hk5tCf86zIZ8PRsLYqg9lg//YSpU7PkLfWMbsu7lZ3G9Vc/KEssHw+sxRNXxIZBuOh18llv7DFjK
xrEjcedMX46CzGzZ2+mAzP+wuHdSSbSHWEmr91zp/enl4HhrKCBXoIS2Nh6CE5dDrUjdINOEPnnv
1PbJTuzsrPASCetUNQ++0K2h6PFsxnggP6BxXw5VpJpw1hnJfaAL7Wktx+qu1ZzqBKvzKKG7VY+n
n0RKR70LDuFea0/Tcmgb4D3gEFr3WaHALmqUM9XqvxxlxFM4cT7XHjJ/Xa0SMwb9bzl2P16/slR/
0MMF6AAya/cRY5nFRUFTkOg11ViwuZT3CrM+9x0spJeHupG/bqkQZBZnoznvQT/W7I5FhYRgOLS6
8pg0lo69qc7jKda0JyvTITnLujtDcRHv3W44Ek+5dfToN4B2pPlNvWYXRRJvLGCoIWdeYubrO5gc
BIJYeRB8ryuImx4KVw9FLryWeJJd7p8G++slEx2i83hR+G6JPzU3qjM9aTEXXoswzblv8ubzJE0R
ZvUE/TFf4V6+vNZXk+VXEC+By4Bg2kSnL3/F2mn6jEidHY6uWj2adlY+IO739eVB9lctFG6q5uBg
AABvqfQ+YsItbd1OiAjGavM0kE8H41h3XxNNTz7UlMaOisT7s/l7wI0Ah2owEMz9OwuD1YKeNlQB
u++Gc16UsElGofp1Pwznl+e27YY/q25U7kjCUHUCNcqx2PewvRTqq16vgh62ufyidvjPqmLnVPVJ
d1fYbnI3r8P8/eUx99P7PabLNUziwsD7s5g6S93rgvU0y14/rcmMxk3auAEQsOXghth/OgpEJO8b
aRxJB8bbJS2WmyuJUdtdFBPhcVHfnKoaFR8aUHm+YtfeASlif/a38Sg3g3BBXZp/7g6fjn5MJcTU
RXNtDIgT6+u9SPKOvDYr5rOW4mNMm9e+n7lSHmkD49f18truD8TvH0ANAE3P7VTur0RUd0s3hhgd
4eXjQD4l9vqVOldHvOPrfYMGLMVzqKi/hUB2B8+dUIBBPqqNPDdL6qCtdfFztsUGi2/q7N7VJuNU
gXWMXp7e9dZhWMg4G2OHG2UP7MHtGpQZbYOoEOXf2I3lQd92n1bNOeLR3FhHqhmQgtAaALS2T6+N
1pVKpy1NBPXPuq86KK1Loix3r54OXILfErQ0hSAY7MJXIlW7FX0TAcqUX6URK/f0K+qTWivFYbq8
JQ+XRx3oHbFy+2D4HeybjXUXG95Up1XU1vAHAujFWffenCg5nkGxYLxdS3hs5yKd3cSXooVfo/Fd
3279OurgsVx/cHBLESxqvFSnVOpm1LYGslBj2ToP6lAMs1+kTfvDapzknyIFtUjFsIrHx9UeUM3D
t3qyg4qO3j+UcbJPsupnpEaq5SxUvX9b5LI3fAWXGjRIy76uIuksawIEA7mdO6VdjS/qOMgmGqyl
h4hnI/Qfa8bfncETFtCzUZ1bu1O/Z8iH/KssprqcnFFCXnR7T/2RdsqinbHrju9MnLq7s9421YrB
uENtWDcT+HtYo2QH4fV6G7HmKK2yieBX0JnffWCtwBB7yesoVaByms6g+aAkj4g211HOpWUJV34z
azX1PZxWbRY1A6JaRV0yQUHXRoR2bSOSppYEgxIfKVLdmhQPB6qAtOSpZm8b7Y9qz5z3bVHz8ouU
RngBnYAkLItDt/kbk+JxgvobgpCb3ND+bGhFvlap1USTXSBGsxpBXph3w1jlvkR77vTySbwxJ04W
lSvKPWTEe9AKZGrHIlNron5W1/fG2Cyh9NTX4m23Bxc+YeRNFPygpmy/4o+VM2NU5LROayKMYc03
EhrtF6NRj8T5r4Mko/BWR6wFpZ2r2FUuNYJJowkHYVXjEGoUJW7Ez6O5Mo7oxLeWje4jyDQ0T7Y3
0uWEctXqikJRm0i0/eSrAANp4E9HSl+3RmF3A5WgHAsTaneLKxS3rXIu4W9IqQV6u44wEZSjNuCt
DUe3AxTuhrLDquZyLt4Mn7duvTqSRef+lS6Ddp4Wzz4XniiC3unig3flrVlRXkSk2OC9BwD7crxy
0qqi09c6mjA/C11HSYMK26hXJwSUbLZqAuxFdtxviPQfW26eWkxtZFlHDaCjcz2UAPrtxjkY5caW
2/o25FnEIapEuy8EBDfpNczholQK5P/MujqvLBtI1PHV4lwcIh6SmzYX3Sl4C1sO9seM2nLMKiXn
aqZ6P/pu7oJeNr7SOf7Rp+WvqhSP6VR/bBbvsc36V3Ztf49N7xE/i00EdZ9eyT4uJcWGJvKmBLlu
TbR+6tRHU7y1mlTGoCnTCKFWswuwOmFxiM2GURq0TfqRAItpw/vM7Y/C3nW+iqILNlE8ohyafc5u
LTF0txVYEk0EICYN426yfHcwpiguh/zZWBM9aAB+3IEHTT50pXnkMHjjCJDOMTSQakpre4oG3vZO
201ZEzmNtwS9olshDdLXigpvH42CGiV82Nfkh7tJwkCsVEtAX0pHa3iXrwro7wzbMd7hJA1+Xaiv
dZj/PeLmdcXTmJqRZVxu0UKragUB0zoqh6V7RHRw9tukMZ96DQlJnzRI94E7dEdWZleP8m1cqrOo
xLJtOI27O9Oak6FW4pQQNuOcHk+Z8jnp6+LB7XXzJ6KemU+6Z7wbs7p/0EnPv0zAfw6e5NsYuzQT
gDtJM4+D7edsYfaP45mZldQm1asibfSUh3zOyydTpfw9WCPE0lwXT0AFjsAHNzYS4L3tdkDYjWOz
OzEw4cdeoiwX9UDK7vCm8bCNTMaDdP3mKDx6YC1BUIMMt5sa0dq1Kr2KVLzV3q9pO54Uyg3nl1OR
7Z7ZL+BWYt/2Kt9xv11Tx6mnupRVFHcjehtrq7+F/InUGfqTp7iFjJl3qeI33ZScXh75RtzZBNY2
TDY6gFDWLuc3VpOeG31XRVWL4q/K6xTxLlTYV109kje8AgGyVWGBIMbARqVXsu8D8W9BFcm2ihTb
/sk7442ljE9j5p3ysn+nj+LOlpVHRuHed7DTCyU/d0Zy17fN15fnfOObUqamBEphcoOH7Yo7et0l
9cilBb26JwKiE+KPRbG+fufA3aXEsj1fsTXZhSAjh1NUJiuEQ1PLyJYNK0zs4QgEfCODYTF5cWzg
Zwo7u1HUue+0oQLZbOLw6dd1qdwrgNFQKEl83PVe2yfnE270OnYq2QX38G7pjHjWprF1EMLsW4Tn
u7r/Zgq5Hrjs3ogn2wsKJhc3rseHutyUlZPIzNCKIrK8Yv47nfXhjMlv7zdz7j2UndAecpFoRwzR
KwePbXLMjMIfggzAgneTS1cvr1PYHBFA1Ubi21GUUQWP584p7THK80Se42rR369apZ1gKtCGxnY4
lINpB4rllkHCgxW3vc45SEGuGnH8Mq4y9CG2WgepwO4rLwpKv+Bfi6gxGuHnSuzw6q5xajC9N66Z
P8dxloW6mrx10upNXsvnqnN1P7fmf159cnAboDRKdknWvG+P531tosoMa02xR+1hGrwO1f5JHETD
G+dze2Ta9Pm2itoe2dKKcZ6sWskjswMdV+Ja8xCP1s+Xp3Ij8FHe3T71JqhIJflyjw116bbmYudR
vIr2NKfpGngDzKnJmw5GunFE6e9sGvo04RD52O1mYwaUu+ZLHtnzWgRJRnwbnISvR+a/fl2T4ugx
eNV8YbtAosJOiUo9/2PfjhhqWZQigwvnrij2I+GJplOVKNlHOSZW1HpzeVLmrD8Npev587Kkj/2C
F/hqZ9XBzr31KdHS2VjGFsneHouyZUqzFld5pKmiP69NpQQKOM9Xykts890k+cHE0oDnIr38lq6T
JmXaqDl83CYJpwozRg+YzQlRKPUgNF1PCBIjWdZ2U/MA3gsUqktqSicGAgIzS7k34/nHIE31/uW9
eSOpYxTeAWxNMJwgHi8ntKhdno+6AY8ZW6Svovfsb11uYV+sKf37tkq1J60yXe6TXn9waqx8NLd4
bbeQtIrfQBEL4D6Z3f6A8B4qdVSfCYH2muD2IDZfDGvwR9M5yp1vLapDxcwE2MnO3eMMJokj24DX
RKR3iHw1C4ZVpJmvf3kAYCPVwbtnoyrtAfBea1h15/VllBaxcWdVUjyXEMAO9uKtuZDcQP4ElQfV
Y5dQmUnBkq4SqlHbfEKEPoniuFIOeg7XwQt5kz8G2SX9qb5kabEwSJHltT/kbhG1mZ0GNHaPqDg3
h9rMUhC35b24bxrXyTo1Ti/KSCTqAI2pi8MYkKM/zct4MKvrQMmsgJIQ+7dwsQ8WK1CSBSE1PhAe
iQ9DO+qlnzaVGpRT36Z+WaPW/vJBu040GJE7huoC+T1ouctzlsd95vU5I+JJbjw51P0Da5HOqXcb
PdgkREKRG68vnDDohv7bqmfUHndpRlHkFNZQm4xskckH0RiZ70Aj4FJYjlo2NzYjNAg2PDER0pG+
q2+5sxRrXXtFtGSVfCor3f5edI7y+pIgnI6tDbYZIEG+283IGaoGSU2DYSxdPutDM3wb66Q6iIo3
PhYniluNZNfmvbnb9GS5XDAQHqK8KZMgbTvtHrE/bQ4g/2pPUmT2SfSOewAluzkqjtyUZTYJrb2J
JNy9yV66pYgSOFRhZxpdoI1z/mzHhRo2CfrBCJxa0cv78tZ3Y460gDbvwCuxDMqh+lYlKaKx1cRd
5o2x3znZa2W0iPA4iXGbbcAj0uzd7mcpTW1oxiKSa5e8mdu4rPzGEs1BRNxu38vH7eUwW4T5ozqw
jKltzqjRRdbo5vc2eZcDprf6ifpJEWIVYkclrmpKsFSp+2CM8ZH9740vyO3lIB5JIrJt0svxh1pf
4rSL82itzfFZIEUVzGbSBbPAC1UMZn+vVFXy5eUveCNlp4+IVC/lCTSvoE1ejpoNS5W3XYfigiWy
7sxF4z1nbe/wNBuMX9J1+5+iV51H2nMC5d18vksVRY9suHhPKjLTBzvqRhinI/UbC2mSLe1hRhWx
U5+VNo8gYMsAZmB5rtEqPnWpkR6c0xubF6GJTX+DzctrZbfelRsvejnzSGBjj36edsW5zqejNtut
CTlbscQECgjPdpciITzcq9h3kr8XKbxjZMfDWs1d/CLka6VrOCfopHBSNr1aaqf78NaosdZZDJV2
3t+J7dYPapYekYNu7VKgETRvuAPR9t+9R6Y5hSjh6nlkuHEGtLmbz229JG/MdFGCNLHte/CIRy+F
W5+KkiUKNtSEKR7sFjGPq2bCqDqHAh9Lnxqb/DCLpvv88lm4ca/Tm+KS3fD1FCt3cQYBrtjUKx5A
jpXJt0WS9O/qPEaFY6qxih5jwzqIOLemxZZAqIF8j8rLFpH+iDg5bmWjSHoe8lrjRpZiDqGyqEf6
ebey9A0Zitz0pq1NH/FymFJRK2EWIo+8UsgHNZXzvaw0PFvaqXiXJBCLSWTK+2Ycs+/DsFL/QUK+
CV5e3BvngKVFCQwdp9+KYJc/AkIZUNw1Ic64q/nFU/LM71TkFfpYHEH+bywrh83iBDDpLUu7HGqS
k5zdasmiulHr715msjsHrz69PKFbo5CN0cnBIH4Dk16OkusSgPFSIGmiaH93FahBAxeU14dD8DrI
zNvsfRgf+0HQ1UuKOs2iuUiUgDKTwJfAXvxKN8aD+dz6QKAAgElv6PAr6FO1ytruWyeNtFT51iVz
fMqk/k7BUfM/7ATqqxvmHTk1d19E5vZrxeIgn9I4dhI0y6CeEaxPfdB5RzSCm99oM57UNk7eVdXR
RBcE+j8q2As6zD78oDo0lcQ9v7wTbiQOSCQBisUYDqHwvXxu3lui0ms3i2hKIW4Aqj/OQgf3neEM
2WA+y8XGQDcGjbH6soR5AJ5DsQ54LlfBi7cP7bitzQBIF+ONy+2IzrozJgPnC73H5m0m8gFGSBb7
YKCdEy7c8WvLxtt4wM23Uh98CX0XVHBR6xFmqvNIOE4VeqqcfNcck4P9f/UBSSBJK7Es2eS5UE26
nJVpIzPLgzuLNE/+7JRJnFStj/2Xv9/v33qR+W2jwB+gDEXdi9vrchSK05Q0sy6LFGoJrb9kAwAF
BVG2Mh2MD27mFc+2xFlWN3slcnJtyvyq16snR0cMLxnwOQ88TWDbMySDX3Zok/aGhDwCnBCbJkU5
9VlqBWk3rUrgGN3yTlky+yCRuzq+2xyABnBz8V7jBXA5hwr9w14fWSkT8f/h1HW1SZbs2mXmzyS0
B8Hi94vscskMCna/keDcXWjZXw5nZmaRg8dGP0TXUSJIli4/uzEluweV2kn8MDiyMf2yn8G9x3P3
T78uybPXyAZ9lc3n14019wFqcf1PahtK1Cz6XPlDYjVPuK+I57Qw8fvGmvypWaUDunTCIQ3ealAb
q3k/jrkb1ULt7yppGvddrHwH8nvE+r7ee0xxQxGTHf+Wz7ucYqaptUabHsmhprSel2LI/cJss4Nz
dGXzSr1xU28m30D1jDXdbXE7NxKtRFE5ivXM86dVD9VW/5B2I6hs78sw6Y+wvd6hF1f6ZmWGvIrv
PRNf5bjuA0w73s21+BQLKu1Slarfyz7sysnwF0RlGmM+KH1crwkVKSpGmz8HKfOesAQ92VNMOl+h
WYtF+HVjVvhvTpNysL+uoxnjbA8A0AxQEPcF/KRA2AGyu4v37Wp8zJy8/tFQhq5oHJfVhxU04MGA
tya2cQ7otAFNwtHp8mMXgzP3E1dDGHtCufdy3l3GnJavTfhIvrbWu0d9io6BvTs1lpe5AtQafI22
l/c4AGWnTQ/uv8wF4AIJ+lYN2L8DbKMZ17ZiLvm4pE+J2km/rYrs4Pl0HXB41cBxospBtsU5uVwx
axhLMwNLHyb4qYlTq5c4yqSDNAp/rPsjoMSt0ZCI4YQAGaL4tm2YP1Ll1NUbUUhIEmPXdie7S33h
Nv/WYDMOFu/GzttyR8p6CH9t/fTLgUYjGRvsnOywTpLlUXYlD37D4aUjLPm5W+yjKHN7PJpUG/Ru
Y8tdjpeZ1lh15HRhBdHlbzkhPom93eKPiFGeZaNZX16+7G5s9I2TBhaTLAEY8S7crEU9amhd2aGr
j/pjnFr5mQrVHL48ys3PReIFRNIlvO1fvdDLPSS9tlkZAGdS4Bh3g7HMvrXYRwT9WwvIzUeY3kBe
VwYoxuIix2essD2oNT+sa2e8FTMA3fWN1eftwaa/Xr1NUg8lNvrKGxpv97XGzGoaI86MsNcX20/7
ng8lFeP82tXbmlAwdSi9UgrZA+MaLPpmhtFDt/N+rHahBZiee2GvTuVB1fDWfDY9MnJxrnFgjJe7
b8RBl/ij62HvKSXAfAtz+6SMXx32mA+4T9JwPhM4jstRFiNRZZIYOk3YPPezYtI+K4M2fXr1qhHr
ULemEkmRd69G7yHLmDax1ENcY+IQlRTczlpL/TjoVnww1I1lA1WAKhZ9S67BPbxgNREIbtxZJ8vv
7gdhWo9T5RyJ490chI8D+B5jHMLs5arNXawi28sgdlkv9BawtMukctTTui4AbnnH1u6l8Ehra197
r0WJ7mlVaZhO1v2nPh1BZHC1jOl7xeQZ8U6L5TD4hdoWULbiulX9FoZxct8nZZlRl5RpQ0fWEkeB
8Xr67Efy/u1yoRq6D4xqUo0yg8sRmold/FuCN6T7rXYHfdLr6EGRnpSfug9l7CtWjFct1VBatcoi
081z3QXp9aR8I9IOg7Oq7A9O9s3hYDbSl0X+lZbO5TdVc/yQQW2oIQdmva9bUw8zG72iRFSpP2N9
dhCHrxaRldvSja3xTA1hH0lEnJm9WZtWaAobrx9Mx87qar4a3MMoKEXAfIHsxgtkF0XwtESUbcLA
cliyf0wxOkE/LCYM+vGnoljVwUv31pwoiUCesg2KPHvUwNxm+dD1qhXOrVkGKLO358QzyoNIf/Wl
mBMdIoQAQA1v5fjLL9XB3MtaxTRDL7WTaPboOZhilfdD64CYNNMjacrfi3Txoto4qKQ2G5MdryB3
dzHLdlYMQQUyNAFlLue1m7QOF8MKdwhVTHOI2ePyD10QJX3gyHUQG5dce+jcoVj9qpwTagtmps2n
UTaoNolR9UQk8Kr8heV2Yfne7ECN7+NWPHKNdBgkYkMoPs69rn52BkQ4z0Lbnmy1pYnaV9CcPljQ
37K4VxMky2Ebbk5De6/6bKILNiGSGuZdTGO2XcUYYxoylH2wdiYEHdNs25RKv46o+7CWuuV3fSK/
4MBh5adUcc3PAovezyWQJs13Uzlq57LRMN601K4ZsRgdAV2Xsl2O+oZbWr7/5bwFwapTYIeftLv1
p5wvl2udGRLz5q81uIrzUiv2yWjhB6KV5L6ZIfMcVCWuAzMbAjEpOpUbYA6YxeUOnGZ3VZ2EJ1+y
puVzswjv0UNu49EtXQzPOnwj/MJu5MlKWgVref6MkNpq82w2efxDGPZ08FK9ce6oFQE5gyhNc2Gv
NJAg6SDMHGK+V6fm84L0kq+Wy/DaXIFZ84cjM0Kp+hrOQQVyxFdmRAhjNJc3pmxtCoOO/voYQusC
mW8UiUi696BHr8R53F1KM5xWIz8tWHBg1podsctvxBDQYVtY3MxKAFtffsGcGpKaza4RzsOQuAFy
agrIWUX9OM6L8Ubi9Pvh5RToxifi20CgQq8TAtQeoDIXzqKVBumpQlfWB9nBqR69/mDxbhwHV9cB
jG4UAC7Obdp/vMVkbU5qN6l6aG5i3p7GOGf01TTMsUlX/IyYj4GgPX55eXJbANydQnQO2Bsq1GPe
6rvVtPlcSGwu5EPanPjTMpefcjk7Z61dXOqD8XRu3Fh9H7vLr5cH3v7g64G3zhO8DtZ2VxvoNAep
ckOQJOvTcB5FNT0XyNHfL5OtHZyx61IkhXdSV9yyoZFundnLtc1ar2L2qxZupCO/X+KxDdBbG5j1
3CrFKaZ++TM1c+sEFts90/Gfznbu5GaAy/J4RkCufwAIs57GvsLkkZbEQ5mkOL04I+K+Ct1Hb2qy
x46j4aeLjlHPUvbqQei6sQ25MUHfEi1AQuy5ZB5SXCqfRgs9q7fvlLnIg5gG1Onlz3JzFLRCIBVu
iJ+9yMpQmSrVqFELFbt/2w+x826Mc+1g0217efftYcQRfCG8cwHs+YvNQGF4VictzJSVUJuJH15b
6WiLiftloArxH6ZEtuvQXaXOsUd815mRYvLcauGI7YmvjoZzX6zYUb08ym867X5SJBq8lAiAm5XS
5SarcQLqMTBWQ7W2aiuAa95/w0aM8ipVJfeHUlTplybV8yyYDUTbqMvOcghLQcHXT/JJhe/oasOv
zpjj1u8R+fzXcIb1u4x7UfgzXpjmGZ5DnwVKb1pl0IOfziLU7bixSgxvW+S1Pfu7VbWeh/ntgogZ
f4PG3Bib/S4WxNj7ZlhF/13J2P0HG/X8X43X/SdhuvLzPCr4KVuLYX7DqKGYffjy1lczGeAFwG0Z
NV+FigdqVXeBApZmos5BhbDtB7cQqhtgYEKbCdJm87HMZPEt6bs5CQyz0gWaWc3aB1rrzvXGhClH
nx++WOf/cRvHSd2hxmU1LnPbtxPAv77auPWPg09ztd3AiBJb+fSgYulDX34Zzy3bFRCZGmq8H876
XLb+rGQtdlDzkUrTNc2BXYZ8BIQYjqh7FWpUa+qLYe3WMOWZ1wW8aNd7ChI1F25VZf393OdCCQoj
zadTOSX2F6xG2h96I6vHKavjKVhKSbXZLOrm56tXYZOeppG1vUdRd71chXnu2ryBjwR1utMDD6bj
iUas5uttd9TIuI7tyBptth9glYjv+8eE1g6J11vpGvaxJs9o45qhoroS7KU4WvDra5OhttIEl9iW
0+1O3aSOyug21oLGZsyLWuvi9r22mnjummaivEOcC9OdZDEQq3p5Oa8DJVkIgm00XUm+6bxeLqc1
WmUam/MSLtJbH4om/uVZUj1ICq4XEjkL+iWYFEB/xAf3chAbRyDh6iWDUHAmMx0nJEAbd6CkaR2R
EK8n9Ds13u7jTcZsP6GJuojU8nYJs0b0QTKZ3ttUpuU/r102EkMH9Wc6jyCS9mmOlomlMZZ6Dnth
PqE2YRe+NxAFXv11kG7h0YfjDY4GKGVeLly+TIpoNVWGKnhLumPAgmp1OdJIu77HaJ6C8gVfRuKL
A+3lKO6KsTxedjL04OE/VXlavesrr3zQYssIu8Y1DgD1N14vWzecZtEGduds7Xb7mnXGalmJDKWJ
Vrsl0seqF5WvGfMXBbKK79adGXTI8PjW6nxMqvx9bo9vpv61OvaWAwdow7YZW0Zy9Tv6Uay8IvUR
plgu72SL6G6NmsSrPyKjQG+ij8eMed1eLm+hAzpJDDmGgBjBHPfOcCoTJEBf3pFXZ4xITSJCgYDX
F1XHXYmgceYSj0iBSFQsxVNeogNKzLCicc7K4OWhro4Y2vf0P7jvf1Nc9uWPcR7bZBVlFXajMwR9
WmfvhjmTB0fsf/tql6kIsQm1FjTQIZvThb9cuHbF2H3WvCGMG1l4d503Lsq5MrW1OBvxMv9tWh0i
IGqTGI1vj579RWRurhI8pY16RjfE8Slt5lI7CavKdR9BbsX0s9HoMl/TpJaeZ6+19DOPhdk8p9bc
fZq9tUkDGWdzjtAIsjh3uItSwu8qb+7CpBxQprCQKj/XZbwYd6tM2yKYB7pPPlli2fu0w/IkyGL6
AM9tVeGVtKylkweVpSd/dYtwlaB1ReqevLp134ABTsw7O+mA8jt94/ltIfVP6jR1iY9kp8KrJc4T
cRZ2XxXnOKmy9zYqIBXt7sQdg9/eD6d4UhPVN3Tekj76S/2/ba/F5cnQFrv1i1iv/ursvvwEb6d8
L9zE/qeLJ+UjiGBacp3Sah+dTtO+TsbkQs5sa6MKsPrrar8bGsuGlKHLJ7PUdNga1uy9rTmFse8V
Tm4Fy8KuCwe82REdd5S1eVMhIQamZW0gtolMmRIQDy7Vm651veyZYk2lokXoiI9cdbrm44yhfu6E
W2ZB0RqiQHRorSp/zawq9jMDoaOos9u0gs6px/kJLIb2wZR9ZpxlqQ/tXZX20xfDSo3vVM5G5JE2
0Zast8WzrShp6bsJNgKf46wdHrN01ddzZ3oy3RiijRGNTLYOXLWwT7k7V65vWon5y+tj26KoZi3g
es00MfARXLS3QpKW+UUm1S8msit9yLsl8c7slP592SiiwXVDw2BNW/WRKrGdeqPvLLlyN3SgP3xE
X5WYzHBdvhVD0bForsLdnk7Kgt9eO1C4EV7LvZ9ltPLLxkrbAJfthgZPsv4QSbek1LtcXnZyLYY3
VIlXI2wHYXwSwisnXmtqOpIfJNILbH3WbQz4pvRXbTTmG92S2TvQGgi5KKWbvSt5s35wk64sg9Jz
anEaO5fOpZpr7c9+lfibTU5JEJyUIW4C7lmJ5cBkiIcmLawfBUAs4AQ0QJhP5a3mOcmT5VfbF9ZH
XQrbwXJBpzi5jPYiT9KhHBBgpkznBWuslHSmcaf1DmTjUAXxmKjvhK0gU2EDkgr0KqVoO8s0nv3K
dWfAhnnW/tIbK/4bvnH3rXZhGPuDdI33A10/I9A9Sk3I8Gj902C/dUTypsva+JNsO+WXW85DEXRi
GuoANWbnX2nO/Tf8qXUt6r3SXEJdGFX1WNrmOPoyy/ufEBStGgfL1E1DfUqLzO9dkT/XkBrywDEX
93vbdeLfjDLze1YnRuSHrTMHKprI/zZeOjkBchNK7Uu8db9jSjF9WhaptlGDiDr/1vHEeDIqzWiC
CXX32F/bIv9ED4UQrQIp0PwaYY0fg0c99LxgYGudpiVmXxSlFf/Ff5YBpZ2k7ReJzNMgszrnDNba
5vVuKc6HEa3z6d7KC9c3tGF8Vxotgn14CDtsxiHdXB0yj28w1E7a+gYMgEdP6nF3H+MWIEIOkvfW
TkwX+8B5AY5kak2f+IOtg+PIEMN0fPoD8hOvJoTc+YQy56mlGY9uYy8fjCpXA5kbEPOlupgP3epp
bFotdeXDoMsWZjuFkjFAbzmpfCYocZF07OFRsezsfWyPc30q6tLCaUmo5sc4/X/snVtz1EqWtv/K
jn09YnQ+TEz3haSqso1tXGDAcKOwjdE5lZJSx1//PfLezLZNNwwR30RMR8xFd0ObsqpUqcy11ntK
6qObtb3LV9gYhPy5yjhxQD6vmsBF/OeBFtOJ4RfW7nqbEBItUALO8ZCfr9gUX7ek5ax715NOeybI
oWyjPh+x3176YA2ifCyz8y3XibVhT+68b2Ttjft1Vo04jEMhBRN94YuTEvdYmHp5Dc1+bvqbCiiz
jzKIHAc/SW32WSmIW6j7yTn3hw5LhspsjUsdYqkbTXWBsWDbY/RXk4h6IOOWzVMQtZmfEWOeKhKI
ssk4OO7IVtni73TdlUV1n5nalB6c3J/TvRoLkR+qadUZmdACW4fcmQLaWZmxIxVpLj9zgRnsJqOT
QX4eGO+IxinHkC9o/NI6bffZnqxuDGdbW8ooq7zqxnKVqx26YfT0EyKgzSx0+CZLvpxcmtEc1LMT
WkPiNyESZ3VT+7mOXUmhY2slPHu9Ib+eCMS1VubRN8vq1BrgWYX51DZzaFm4cOwKL837k4R9WI/N
dPC0EF0jtRzJAFAcZ1f7hANKLU89T2o62QF2VYVmIaqHKh86m0FBnn6CaNS9bvByTqC4Gh14jvRo
25dVLldJsGojWVGiZvvuEmcOvaLAPqHQbMFXjdn/aTUnTtgwPDgMradHa0oJOWT91Thpjr5faf2K
0CQNsKdQkiO3ANcXQgHTLcAWLs5wZedzWoSQbNNPvaPVQ+R0I7ojsPniTB8c+aVhDM+8xxmcIixs
nYactlmTcVUImuZkWVojTKXb5PGyeNr5UGP5y/jVyT5ZtnIv1qWd8gO7pTXHUjM5yjKj4EaNdu1G
qmuN8jRpi/nKGYr+U90kVRNZjZcvbKgOruhMMmQSr9DjyrCZJmeMeWiqYJfWo7pdwWEP2M0vPohQ
Xp60HedHXHj0tLelU7rrLi+n1DjNhJZ99vTRlrGVOWYRKyN1QznXxlY5Nvs+l1in2VbZGpFYZH3O
vSwY2+RN30T5qqUyMpWvX64VqvM7e5kbGQ2lcq9l51gPWeAidHf7atJ3lfLJihB82CEsDE7qUPc7
tgjVuP2bsuvaB9Vy2h0wGIUoa/XJwiyIrbd/SKfB52jSwW5Eoi8f6RPqh3E1TAqDtlvs63LUpnvV
fcmqvVHU6xdS2v1Pc7UKajkJSjQnClKcCXvLD7XRc9uY782BB0Jq7LEdfHWvhmr82GA+V4Ut0v0P
+eyNXxhnUNhJ15BTuJg9hZ2Nc2j1bqtMjtmwaNlhrDJsYQOi8cYQIRUyuM5RwxRhhDNn0TqvSBv1
IB+vu870PkrfUTeln/fDJTYf4h4DgNKN/N7wurBOtO7Sm/v8q6OEeWNatqR9tZPkK5sb53Nv2kxp
iViu05DfI94OtjDel3rtvRvbRYd/WGvZEEGBqtp4ZqvTYp7GKjilgHLnXdkY86m7spwQL2yrp0Sd
heNQhnDcT5V3JFqvrMI5kxkiatwJj3pTWWk8aUp8kknpPJTY6VE+F2PwXnPMzMLJw6kf+iTQ3ohu
ERfFZMy7fDTKZSeMrt5CTfLhtq6b9n5pFUrYOknkej0hBDbOvHmSHwvK6pPG6otPc2DZ515aGh6x
phj+hWMCUMmHKRcMAkRTvufOlePZiE3Sh6zR8gpBWaPJS/o3Q4tHHUwj9tj8Zciom9OpKHPHO0jD
AOrAZCV1aLmUmTPg6OvijT65S/O+z9k9or6z7DUuZx2qOVuCOmZz28lIBN6iwpo1eym6Tj8uleaS
P6NP7HPUYWIJJeAJPWtGknLoD0WwhGWAAWoILcFJT8yA8EdCIecuD6G4yGFXKj/9QKx08KUBdYe1
7M3ZGiq4x+/K1iUrS7m69rkmp2ilmq6yt5PJkRrmORPsubOTNTQzkI9wbtKmCbWE75XnUqTizFHG
nBEkM1qXNfiBeejdIf86KzEwkTPLJA6KufaQ2M5b+1FYhoqIkZFD1GG4q51NpNTlOLT42XXhVaPN
Rrho8wdyvpfxJGA6sOxqpkeEpupuC0WHJGLOnMDUHEAPd5B7N1lzcdKipzo3O6WWuLQKEKa1Csp9
kptNj5Wn5XzdstgpTCfhO6fN0MxfILp78qy2rbQLe81LGOmaaR2VyLxuLKvhkSqVx4nSdMPcvzFJ
9q5P0m6ogqibnLyMjXmdPwhLDbcJFPA0Kocx6yNzUvI2D/IujWCIe/eiWAlHHoRYXfx++f6inLB7
J7Q11X1UOnQBqKq1f1s1A4an2EEyp65rJz0nmqHVdrpyjWJn9TIj/pFj2gpnZDlpXLmFnsbamo7c
njXfHFLTcq0Po1mjGCN+r8hJL8LX5+CSwMBe4w4ANWnRWNMlJjJiuhp7z32vefhIReZSr10s7cm8
hYM3WdeeZOrH7Z61k9Zc1DWT/9SO9Nyq3vnaxNnL7NkFY018huL4T+MsioxvgdbPmD1y0rHVT9q+
ssxPFaFDw6XW99KPsDYTF9mSts1pUC7ZZU1t4ZJdIGwR0rGqT1h1qavO8FInnNfGKaJAo4CN2AlQ
Fa+OOSSRcBWGSJUJAyf026Wg1C+q8h0ubZUVDqMISNjth34KXczaRVT7QT8dFKvCP+QBeTmRn2YM
fExhBctrqikSWTxp+KdVK3VIwwJf5qgqvO5dZZTDV1Gyg8ZTubRvJ912jvVQ0igUKZ3k6yLpK/Ya
xF/k/clGZeea1LoZ7kMnR8Jm6xJn/XzmwZyzqelCHLvsWxwk+iwuXUdezTNZRScaZcOhLGGw7JpR
Tz4vJV9I3FEOlpGvWv0oh5ZC05r0ptiNw6h1263xhiPwVhPEqhxUH/pr0FphISxunLLMVFKD6s1A
zTOz3hghwx+Co+wYr8uc/eksGzvVULGk8qOn6So/LdFXfvJ1zEnidU27Na4DkYzwBxYMaam41EEN
gCuYjyck9arFmx9qLE7O+tGhzx1XAvhCJLwYdumyrRN2Nb8egQib9KJHWn/lZ9I9mprPFm+0aa3v
Fr9NzHB0qbhBaYrSY6SSZwHXGkoZBZkfyNBcJ/3eHzssGU05qy9tgUj2BCFvsm/mNUhiV/Tifuit
To//zcrGRpJFOO3LrXduSpNis9Vm/WcBNN9DvSDmuKFhZcdoyHgpPWeoZdc98zqGdhUYzsjJ4xb3
czLS+WufUOnBif8ZEf+74RrmXLq/KQxRWoG/vpjDVgNJjkp3GOGJooyMutBiD1ZfhAn2L8sZve0y
QBYY6MHFffnxzLV31sRRy94mhSbMqZwOK3Sdn0wLvxvhPV4FeQyiFnDrxwntE5i+KmoxDXYL3iC1
dcdxvoar0fyyMdd2Ff6zxaZDV3nJIE1rb/IMJRZgk9kNHRrrfa5Ib1x77U/H7H+/n/8jfWiu/hgL
9n//T/5+38ilI3dXvfjr39/IB/FOdQ8P6uJW/uf20v/6p89f+PeL/J7su+arevmvnr2I3//n9eNb
dfvsLztyd9VyHB665e0D+in1eAHe6fYv/7s//O3h8bdcL/Lhb7/foxRV229L80b8/uePTr/87feN
Zf7vT3/9nz+7vK15WdzUucjvb1++4uG2V3/7XXONV5DiN4af4cKOwA3l99+mh28/QpyD191mvLVZ
bzGFFw3V9d9+N5xXoF2UIjajZFzWN1ZD3wx//mhjdwAOurARWDvB79/e27Mv6a8v7Tcx1FdNLlT/
t98fuTRPR7xsGCThwaSHfohY8iUXHGijyFRutLGpGA2uhY+uvbJNLUw05NdRPVhAzJ7E1TS0MSYM
Qlxy+tgxEjduy9qT4aR0/6EUxZk9LlrLREteGWI2D97c+Ha41I1/CvkmiElu0Mn+KmkNwtKw2CKZ
wxoHUSj9TZFDWwyzIrXPO38azgt/XD7Khtppl9lj/cEdDPO9aOvhQLzceha0+fw6mWXTMl6l8iZw
1ZO7RtRX0lDtsH/8On9pYf/T5fpsif9w+f8vXNibYPWfL+xD9yBuvzxb19sL/lrXKGuJI4T9DB0W
2svTdU0ZDA6yBUlsEhQOkG/r2nyFAQaeR2yr2AI9Gk1+W9fGK5YBMmtsS7ALQlf0K+v65XkBtoWQ
AkBtg7nguLyAfBagdSG9toitQiui3m7dnWaM/YkzKy9+clf+fKSePkLfqe22a6GDNB89GphsvbiW
0WClNON7GrdOoF1UVChhkthuHPTLZ7PcCuKyynYbV5y8RXnVzZM6TIjKQzEbyMactIhK1R6mYaUq
oxTc+A89SK02HKa62ddjU8TkBwW0wIw2hF/24braWHVXtMVuJmseuma9EJWyjj/+aC9Pej4ZZxOI
JMpZuI4viXieSN2gTLj8qhnVXrG7RcbcNzvT6drQgn8bVkPghutQO388dM8Ok6c39eXx+MeVGaNs
S2yDXp8jT5icQY1DwBobhkh3SHgpy3T7Z4nkjyjxs90PO4THECDYo2ypL3WZ+ejCZegChF7pWHyR
namBhvpaYjBoXStsJWUuMSpPk3vYS+mnBR+tdioWLzJKzX0H4nLmLaV5AGhiNOBUjfU1m/z8CIql
REgIoGXHhpYGUdCVw06ag7KIkQBJgn5OPQwcY73W1MKQ0w5oI/5v31LLdiBv1rA/2LeG2y8P9Iry
4emRvL3mr60LQQVUZ/YZtBWwWZ9vXZvWCzgGYRQQxl9bl/sK9g91IYcuCi1e9vRIRke1Rf1BQ96S
26xf2bp4Y/LZmtwctyEY4iiwRcG9JLW5kiN/scYhZgT4MenMNWxwYo+nGRiPufQfq+SfP2i87e8u
h7wVe/ltp8Se6/mThgCBSU9pqrhjzwqxH/DVDv+N6XNKMtrZOvUIFEF1DeRhqZd9gf0uxYnsLONU
L1elh66R61mYe4P5qTMrxkIi0d4W9PB6GHTWHkfRIUREl3/2cvqpwR9HrJZE5R600q5OYYp1B7pd
fV8lLW6T6LzPECOLs6oyzesMFpqMZqzA82CEPj7X+umyrHMfuU6ihnhxPEBhd8nSsGYmwg6ZjOVx
yjKf+WUwFj/ZDh8T+F5+NYhDtzhMnU3ppc5RS3AuFQCMMfBV+1l0tXzvThyPO1eDdme2nDmhO48e
mR9C+8yf7HRv2hWTVk2oABSpyMB818KKkWToIvRKl+Y66Jv0fSFrxgNlnvekYuQo14IOOFhVug40
ayv9XZotzDMa1/jSj2NR7Ad2XiZHxULjXjgtsk73ZNYV2LRHevFrPQeenRZLO2+gxBJCuZYbhtQ3
D2BH17SdKfFOtNJrggfOT07E78QEsBKoChjW4QwOT+GlbdFKxLKErt8DGK9+SAimwa6aqprELqK4
CRUo5DlmadrBAEpTxsCwQ1kQhKtSj9SkOweGHgDwPei9XuofHJVUIXRCoM1+rnZPNod/cHx/53PJ
myU8nCrctWkuKYafPwBV6k2yNCsVC5EwQ1r95GScg5u8AwSF6dTTNrE3W7OexSJfFVJQnLqqsht/
lZTz+Ea4baAqmwDjpUd8UbQtd6BQMeY2gKzEb8c+gDuDU7uPemXNJwEcoh2sb+DFNU3OEL2bxHLj
02FUSfOT+/LdCbzdFko44DTP49Zs29STBlVVzpqXTqriVfHdOFpiYW7S/6x4etQ4PX+ktsZns23c
Kkm4js8vA89AeGaDfAw8uD03m0qewiYxpyhzpilMsqk+UkxxxoKoWWcFgz2VNHf6sDr4tE3NsC8w
McnCaRTJxTR07c8UeN/vxo8KWZyEGQZAHtpu05PbMAgCtH1m07Bi9ZvUnc6VO+lng/9mwsP95NdP
7H+1HgIVyJPnbWu+n3XHJ7e5yp+ew4///s+D2DNeuZSWxE3RxlLr/dcx7NmvoGLRFAebtJJTlZL6
zw7C1F/xqKLuhSXHscU38tcx7L/CIwCR9uaAjpH8r3UQW9X+dGFy8mLfDPPJZx/jf15MnFa/szRC
IWEajSMrMW9IG8ix5TxtltxOwtQMmos5MVMVsiCWw4gauPzJPsoN+AdvgUBARDcBt2n7+ZO1ZxZt
2YAaersUAGbftZYV2Rnh4yAKv6rr2dx1iVLYImy41kuaIxC1ltSAMrsawCbWJU9XJqr6J5/n+1vK
TSXdwHJwSraxdXv+eTK/0htzsO2dRnXwpiN9qIdk2KR9WOjAMHuzrtQJ3ijapYt380fgfjPfP1l9
/2C337aT59+qg/iB2s8mq4egvO0tPrml0G1ATwsTCvyWkCfd3r2oliSI6d/qw+xCPrH0RPvjuf6n
NRbSkO8uC8eXowVvNp3v8yW7ODDrpK30ztnpQhZp2GR5pp9qdgUdY81MGeyC2ejSU9UZJFJnQSu8
MNEdnDwDWTZvUqXZ7+WqTwuxU5VzLqTL0Fgf3fa2zFUAx6tJ0xwHpcB63RorgJcs8JnkLBOMVQJr
ncswz5LVhTAmUszxearUofMz+1r3Nz1i7symF3ZekdtfiqxnjOOjWpv2sK6T95mVFzd8WcVbr7Ls
O79sy3G/IHlXJ3VhwBdy28B9my5B/nn1Zsc9Kibi9XsbFMkKAwfvmRN/0NxPqbMk9qVVwdJ5X9oL
ZvNNsY4oJ0vDjAwXcBNNRT1+9IDLxc6Y7UBeYihivktdT/TRgs/I+9VdB+OAwwqtpzsReA00ZQOl
CzMZbsHGjHsAAJ2gmnqyXjdjTjB0MgOBR8hqwWxafTQkrJrRu4AE1S87EkYg2HgFDOxwKJRD0rlf
VTKqWRTWXhSaJJJSllobb3biNUMyZUr6tqnNYuhr6anoVr+lYa8tqDieU+9z3+PItodlncIqGZxL
P8vn6xQQPIC5T3h7CCzun3sTJP6I6Bv/HnmoU0ZI87savaxhx/B2ioOel3Shi7suc+TyoDALqOSD
BgH13Voi/gjHuYBrZiIO/9riopZBPpvnHOZuOV6Jbrxrinxpw6po7AESlUOJbPtze5+opI5WBP4n
nTaN3i6htzhWysvOg94Nbrp0zB4g+MFVszR949D5qwXnZmwPsq/UwbM1/3VdLt74utAC+1MrterK
bK1GhjkA+RlgkMe8cLbMi3kOfAhWqxEcRzR4XYxWB5DEmFNQuLLJ65jcpH6XqKWFqCN0e41G354u
ZyMb2siuZ2HEQTPkeeiYWvZBlmN2lFVZabvclsFwQvacm0dVX6U7mCxz8aEeuWkiTAmjdM8gmjCj
kGhXxdlsF8l6TgoAwcjSrIO3uRe0Q5SBUBVRg0T30M8d2n1z8Z02HhJhVfE6aOsa91njNif2VKV3
jDddBLhBVYDLgNVCEBmVHbZBU9xLr8FlikmpTpScMwLPmbWrWW8KSMdJtBDLoXYlg5NLZDNqjnJ8
c94uw9J88tVq3uNpklMBt1pyxEDdf5OVhYfMw5Hp+3bwWOMA+/2Dh57lKsjRpURMYIvjkhsq3RWJ
XnWxmddFv/cdzflg4yf4uTNn8TUQCrZF0Fbj556i9s5Aa9OyuRiw3Bzs5EhWscmbPaHfdJI3Y9Ut
OgwNEM4IYeswREXVzEbIXl6RsKnPUxp2TclzYnhFcOUCe6nYHAUtap1YQDJigH2Z1k4Dop8L81JX
BWYzrk95H5fDovgz4so5zkyqtBAqtYG6Xm+kHZsTI8NozIP1U6u5GuYxlRK3Ttog9DEz1RR7UQ/A
F4GloW9tRqZgPKxE08S5b2VEmwzdYoSr6AMt7LS1St9YEkfDyCrr0Y9dXxKJMowW5s/apMNNkkT6
AXHm+ZShGR4hhC1Gm+FJbqYon5eks+fQHf35dh46zYvLxpP6TmfcTHyrZ2krraWdpru26KwpJuZR
z87shFo5krDvNqzUF7d+atdXK6sXKh+aaSu0umZ94y6aMCIUwsk9eqtikyyPw6cq1fRruGdVwhPh
e3o4Ox52Vp1uwu/rC2mkeJvpnR+ZArObmMjqMoinXjjXRCIq70Q0VtHFwvXH5mwaFCtzLjv3/YCb
cxFKXfgQPd2+/Jka8mVljB8yB9oGHWy+hI/l29OjdG1gGbt94exy+LdXcCXWeJo0fz9alX2RFerh
xyf3P7wcExuH+MCNY7/NMZ6c3H7Dhgf51Nlp7eAcq/7YoI44K9ZKvrU9vpofX+07qedmyvDo14ol
56PBx/PLdZ1YO7YQezeu6XDM/FxkYeYMHlzTLliH0AFr7qIpK4ppV+ALKt7DwtKSWI0s/J0KwP7j
1nblAru3ty/0QfRw4VIrTSK2ZPHQjfDDD1YAkB5P0iHAls1Hwczz9LK8hkaa/Uzh9FixPq19KEGQ
bW0KCPBNispt2vvkDjL7GQD/MFisBsLII7vHOe7OzsaeM2ktA/c1ZdNsnrZFTbszG3rfwfTbSCbA
Le7wRy34f6jK74zvnqy17zqis9v69gVc+PiKbz2R+2oLFsAWBIf/PyeQf+KFnv9qw1m24ZPjMVl5
0hUZPrgKRhjIyz0w68eR5jdcxXv1KHxhjA6I5jOl/JXhJHPBl6UscKXh0mfRZFHkPY5TnqwiUyEe
C6RR7FdDx7YTf6L81s9tqreJ55bSsxFym14ExtvG0EvYX71ox5iYvXEJKx0mWoQ0mHTVuu4lbAnN
YLsdIGgAYGTeOSC/VUO+2EhYs4XGYnAr7cTLKzwGp2FcCHwP1iRMkNCbUInH8qNU5KDsCP47y5Ks
frtUhSUjhDEYsbqpX6EjIQPSZkBoU6tWEKs5VfBBT3cruCsAf+pYH+qOgUwsEI+cV4nZ3LQVw0Tg
f5c3aFrJG79qBNyYEjMhUmuGoDi0Tm9c9ZMOgS6z6vmD62uwQ1EdrC1iA32oo7qdbCi5PbUSVCf/
soFrOMejacwPqRGAgqJsmd8bIK4ns1FWdaSv8E35K+M6dnrjI5ku5h0sXtwz6Cjy28F0uylszTLF
cip1zHynBnMudsY66B/wvfCTuCtthAtIFII7L2/b1/Y0Od4Ouz5NRjq8RBuLPrg4e69xkztNBR5s
ssYtb+jD7elUILSgYhsyvp3e8osb6fUcd0tGqx3Cp+nNsDWSZAk9BVUhwuNA+wzLbjTCJE+czQpj
9Hed1Xm3jWb6Iqy1XN3AxsruNzzMDxtXJm9MbNPyEHfvzooJS1KfYd9aVriSO8DiweplPR+nsrjR
EIZGPefwGOdEulKuNcqZ43zU8s+drcky1Gqnt+HgB9bD2A6A1Vj7zA2yl67Y972T34xmYlU7N9XM
SLOhIYf06xMms2hkTCqFYEqiMcm29K5htI9uD6uVqL9sOrMXm5AbLoC8+ycHy3c9Pa6JW8oMQwU0
nygkn2/CRdNDMoSutofyIXbg3lt5i9GQ4rD+yaW+b7d1A3oJOvItSPi7JKpqyKu0o1rbw8C/0ry1
iCtvIv7F6bQdYoTtZMrHc8kfr4xCn/4YZ/7SBv/DYdZz6Hx86NTQPfwGcaT/bT+IL7cKGsa/ADuE
bv5H2/3FbUcqYt4OlDt/sE02BOvxRd/gKP0VU4ENiWL4QsrGJpj9iyHCfAxRMvNphlHmBjh8Q9Lt
V+zlW844+CXzU86cbxu+/YoClB8xVdv8vDmOfoEgwu95NjCBZsJ5wzvDvnYLPngxMIH+Z9jMDETs
uH0Qw+nVT/VF+5nQ+9E/6Wlt8ngZRPVkB24Phfuiuqv6AXZfkwnGTi1MXEbSyUmBvHcIXQCf63rM
bDQOpbefJ2uNs3SYPrprbz/UbpbcSs07GeyFqENTFgFWULPZwlHXDoLYP6Tbs/bOVvgArUxIrvOC
8A1vKqrDYE4MfkopPrdDr183GJo99NI5pqnXuuFi6WOMfWv7uhjN7E1fO8kZBMIscpvOs0Jz6e1L
f5PieTW6FzipvvHFrQcHaYfXXS2jRUcBUvUulWYPrVvVDgGeuaXeFZowAdNk9XWRZJ/Bl5YQZXRz
1D4YdNJf1gIhTDixHxy7GZVqakmFNGO2bdpK+Jrw3B1Eu5UanWZvjT3MzcZYdomVrjeum+BMwWl1
0TDr+JzUrQeQNCEmISvG2w+Ll8KSRm182gSl+aVqxvTQlsEeZuOVTCbjPYRC+cUC5vhgafS0G3Na
P/FMkmrnFXg8JrAdr9+5aE/dzrUq8MKlvkFPiZZtmYcpzNBs3T8+L///NpL/hcwaZO8/3BQayFgP
XXernm8KvOjbpmC+QknMBHzDgh20BjyX3zYF85VpMeTe8vPgh/HHvzYF9xX+FIQm05rhJrDZh37b
FNxXQMrUa/yfDnW9bv7KpmC8bMaoTeGmgYNayNa/H6OO/tTTKlDODK7Vv9+8Je9nV62oOTujvGqm
oL9oql67gx/uXmHOMp8JiDhnTMGGT25amrBwy+G1if/H6ZKb1VvXYK7yP8d/+Jc9fEy+xx9QIa6g
R6rmt7f5ffN0oT2+6ttCc16ZEKXpqllU22D+yenjveI73nIaOH7+5El8O33oNzYvfaYR+DNSuz1Z
ad4riF1QF3FK5mhit/uVlbb1Ts/OH6K6N6QAoyIfCT9Nx/N6SeRjigdmXyPEdrWdXIcptvvayyH4
Y55O7g1tNvzKs8X03vn6gDSoFDtpFRkMglXHE9zN6R6YOGXKB4ouNP/crbK7BUnDWZa1lJiifW0M
ONXk2hi8SWF4nLXVonZP7vt/A3eAsoyXC0cpCAuBES9770kS35oYeY0nXtJF2jL0cZ3kVw6tdoSX
PaKVwph+Qu1g93h266gxOfxxRiIGDTLL40P8pFNDkYp0iIH/LpF6GVtB9ZWc+s+BXv+qpfXLC73A
cIdgXnOfrNgdHdbnrkBB4tfB9Y9v4Mt1sF2DT6NvjLAtdGP7+ZMPowaLCYyia0Ni4Ifd1E8x8hH5
k6/pOzIAl6FfIEQZuIah9KM505PLwKbDZUjWhAL4QxBjovq6qYOPSe4Q3N7djN3wvuuNnVdibFWs
xrH256sff87vdtbtDeDbRr1usP2/9M1ym9EIZIF2LCib8wr928WqTHiuI6p2cMifmbV8NxR6/MBs
4pwMMIDMl8nfaImsfhWbUcPQLlHT5ncZubWYSvlrmFTeGxHAgOgc+4gG8iuI07sff1wo0N+v0oBk
BFBBC1+lbTzx7Iu1xKzZK/PTXR7IMzqVy0pbzZ3tFl/TQa5HhCJHhJLiUI8SyzWvusPg4auVV+fS
VEWY1bKPywVv/kZfsz0aX/tqsP3LNkeq4tXnvuZerkX5VadaE7mPCGQBlVomDVHTgJbKKCnrapxj
rkrDkCF485ex0vKo0/kvMKDjapVWKNb8nWO0n8vEve59+9h0ztHXubLtwdyxJjAwp7jzaJfDdu2g
vXA1Jv9YOPA2/MAl8lB41xPu1Ag7jaM9pHcJU7owGPRPGIUG4bj9yClN552ezGrnmjhZVJnfnbj9
bEZZwaWqXgBdITWNmTauR7tr/JjYsz6UY32eF+ax6Gm5Hz+ZWdgXy9gur+122/NyjewsbSL8wWvL
i7zsbzCF4lMh14M1utbRNE9+rOExtsOe6LK1JhAix/2keb34qOiSYzTeQdRgXkhLjDrRKUeLT9QH
BxNyaAgx+86tvEtK4EunUM1J2UNHrcoh2C+Of+1uUxT28PXCl/YYeRkTCsdK873I8T7g5Lk0HLEV
1AFVtIZ/6+pZR1nWd+VifTBz04wDr79J6qza1SCQWDSI5f32vSaeOGf+7YfVXGVvhiDZIVsyokH6
PayYWo9HaWs7O+us0O6RnM/bTX68jbPNfL3w8avKVLq891LLxMWEm7CgKNoLQwSHJdODyM+9SzIW
g4PTLcsBf3kfb7n8zha4EVilknsdj/8wRcO/6zVsqqbeWk+axjk2leu8bnyWAhWQ83riNmSwevcd
Phq7Yg2WiySFXtRqVhk7jHkiQBSgSsER17bVV3+SN2bmnT6+dwhK4qAL71TU6xih+7mdRvOrm2jX
2ODKPaz5BrYqH3Jss6/ukq57zAlMkk8WrCgMb3wY8lEBkS3tSTlWx9qFyOA3s7nLLd53GeTrPkj6
G2ReeuwUbsm4JZjDCufU2EC6FAZZnu6tQiwHegNWjVA3q8MC0Jz8q5bagniQ7kbNXrmbfXRakwZ+
Sk8kyAWZOV4DGLRVYBwDA2F7PvLOtKLl1Yk43x4afeQXTwP/iJEe/ik87vg+MHmmgQpHQrdCO0v4
1QOkp6UuvzojD1m11ne4jFxmk3FhJtObVg+u64HcZUC28qK1WPCkBAeHPDH7cJjs45qMQdT2s4+J
tHspBG5ioso9SHPBpbFYR2zj+tB00zsr4MYsjcE1ku7GMZtzRk03msadWrz8I/OwIdYnvjAD4AH3
i0y7LnJ3uci8bAntktA1Z9weUW+9Z8APEuP711CJsYastWvMSOdw+3+sFGVMX92JlEcWw8HrPjO0
3bb5KuWVcdt3N0VtHrtcboktPBxiW/h6gnUEATs7gD2kuebkIDDG68Ky2TJWr5vPZK7ms7kmtHiD
HxHO6wq4zs4ukWiuSYQNX4EPBV+N0/MmdeKjLnQwe3KPfB5RWd2BQPAJajTJYU5er9YCk3ZjU9/X
a3b6/9g70+W2kXRN30rfABzYl78EQFIUtcva/iAku4x933H150mVHZYolXQ8Mx1zemIiuqOjWiUl
CWR++S3vkup27DoVJ75NmrvGitCx7e+avLkDjSvsV7A7tcyGoGyxT+yIz13a0Y8sRsXu+ZxKlXWd
Z/KyYXoXM6/u4ZGWTbmFCMKpgBTtIbaluvYgXU9zyuaSnJ2TZtXaxsrrEnnb7GawAlhtcpDMm8wJ
/pJpdXrqpEm+pPNbgaxeZGmuMcqrg0dmU9TZIu0LHBEa60nZaxbcZZjahrLRENkByW6NZ0rHu2TM
M53bGkGQcWvqg6XQjkTnA5VntnZQd+284qVI2zCGx5810uM8hdG5Zucq9hNlue1VAn5qlHdmXOgc
G+q3vY5e5FoJF/VSWeJAbOi5OR6smUirpWDNu0iSkWOLDH5T6aVtrvORUY6ZNyEqY34zD0T6XLto
IloGy9QPbpdiXUW/NWlvmyyKzlKpyHyjMR6R10o9Xclbj+rL9uCHy3f0DIxjxAmrdVDL1b0i2dPG
LoL5RMrAG6A4Ez21oZRexrL0qNTwLl1EWHh/iYygNlxxyVdHRfWHsda/A4NAjEnRBjcNOSxDRiMA
F47Mn2DmeyBF7LVVD/IdnZWnaeJ6FsGpKtnBGhc2QEZmkUNz93wtkrdezGOj+gXjTbeVxb2YBs0x
LGeoyrZximNE7BYWx6AiYGj0lT01N5pjXekkt23HM4bs8UNZEMGfY0Qam6dyWxVXUpE8hVkVUGoy
5u4EgIgQL+6U7DobSmbppgWnnng8LQwQgCH86Cv1vNL6k6a0vulRdl9Y6XGKtADQBbKEdkLTAmoR
PZJBVpFd4MCphLh1H9NKKeUMWh2iHSuGzfPxVMvpfp4sCpXAbrxSZr7AoTtS0+EqaYd8jQ1L73WT
MZ1jUMdwd2ypjNHadsko7+xCfE3a7CzKeczSennoYwf2WvQUI7O5Spv4hxD+cpVaHFqRYDynC7D9
72YzfcLvu+LOaoFrMgv+pJssGtMvO3Skpc+NRiaIVIVwCg/ytJxSr5iWyM/wD/dNS7oeWYmgmfwY
40Z1lxgfFkB78SfrPrf+Xi1sAhDV4REJs2rKwIMEkXlN2yP7BeHTGs6i2PK6Ltpp+nARpAjiVAqC
RGERyyu5yTzykROzo5Fm1XcJJnZWWjCG0LnPF10jZUPrVm5qKMv1OmmWq5BBwyqkcHOjtj0KOvkb
6HcJJrZ0S1/lyqga8FR2ta4ng95f+FVp+++Jmm2V0AJOw7YesuBH1SSdG+XxDhkx0rRsmE4NqUt3
+cxZLgICNzO7o1Hk7iOTmJXYc0YCEqog6iSaUFTLiJBtl57NNsiuVQNl2oVkQNaYORzJsV3c0Z7z
VV6lkytVi+b3kvqJd9QhMA6MowoPkHwFTDOeDgco6LKyAMPFtuSZKkkI2nIkaYp5tFjhj6QienKx
/vg49X+2hzt4sZhV4Z9BA4ItpR2UjWqvFV0dZJJXiCfFy9HxziK11SIn9Nt2ue9ti2k0t0qe6Zsh
sE9FOqkuBPQcOoALp50EHgC7K3ImeSQFEm+5IRmYtfQJg7fUy4khyAjRZRq8FlL7UalmP+qqudMq
Mp1+oa5JtIvJJs47LbzrOK7Igrj21SjO/KHTL1Sd1FGkm9JC5pCThLcypzNWuSTAHs2riIk/WRtF
y3NONzSV4y6qfW23HBGJ+ylNG2mrjLxtMBun1cK/SSF1NyVKe13CyYwR1BI0gJA7eQm4xv++Gam5
wpGLYZxlyZ+mCNVJp22AfI0VgRVFIDQAuBUcZ5ZEYtd6lCpPvTmmnki3tLi+Q2Sm80meg12Iac3D
8+v7o7bsdZnzn8MhzavBzn+PObn5qxRs2vbwT/0PbO1SkLzY52/G+1ePEG3/dRx3Xfuvx+L7v07/
GuL2dfON3//VfIMOCfAWKj0Amuc278suL4QERcje0mRT4FH87vJaX3QFhiUcS3AcmmzTQ/jV5mXY
7xj8ELMK0TaT/2jY/4YeB4GDdgs1OzRkcMGiqf2y6ZJU8QxCMZQ9NP+TE7PU00ut0OSZYxWq5wl6
NThBl9HOKGMl9BWzILzNyDU8KHPUrhGomP5CvmYilxiVb2UfxWuZUfdNDAy1XAm13VO1Uxq2uLrU
OfgBp9k18NUzSEWyCdUR12cX+nzzF4YjPwEo/wjKfaOwzJdDP5Yni44mAeiNDrpZMtYap8VDoy24
q0vLOOvJ5TMgU8137NLQKXQkTVTphXIk4Tl15dDWUrhnguJJr+zHckQd8+/b7o9O1YdT0/+JJ0Lw
f/6Zj/f3idj33+LHV+dA/Navc8AI1BK8FeQQADjRa/59DpQvMvMKyHoqs06wXzSAfzWh9S90jDQZ
WBNi3KAN6An+OgfaFwsAF/5PQJ7wjGatP5iBviXJYz3IFoPRLJwNOK2vz0Ezw0CqEDvx4llbm3MS
O36LD/paZu87JAffkPirr8Ajd/tMQRqH4WGbbdK5PGZgWqCoZuiIjXTWfFEsNcM+I9eXR9SIon03
jsV+MeUExGlZ19Bbgqg/U6dmr+WOfp5KqvNYBHF8Hs5gRqU4VtwQMG990s6octY29RryMa10EdRt
9KDks7zOAdoUfmfUww2mUTTP5J6KKQvy7dT91Jf4f3u7Cm+Kf96u1w3j+u+P35+j93X59Bi+np2I
3/69bXVBmxDje0Zqr2YnsNkFsQn0BQQ4JEvYm7+2rfKFcR6zOzryzO+fyS2/ti3kFtAaHARmJ+AO
zT/ZtYcdcwcOHqRmE6Qf1vZv8JmACsKpDpH3jsax3wwDZcE4TZ9Zc9pi77/I4vCUEgL1ZI/oi8go
OYiG9suO+aAuS9+mmAUxMjyxlmGa/awdjGZlj010n0a6JGHaK9WmJ8/JpPjLwJZcKd00nc1GEc9r
1FZI381KHlrfFJjS9Rz3SbTSTFxS20hWp32l6f1ZTksz80n/picd9bod1n5SugmnvLsBCsB4m06J
DC0MvSZSrUxp7xcy+HP06cLwuDUXXFgD+KYXCBzSUe+zHh9MwsoMc1uRcmDLMmnSUYBMXn+UUMue
J5xi0vGhmk4Fvcf0HWbl0mYy57px60Av9nkBSAvZoaKHibAEESBlna/nymi5/xitsQ5dlf4cVXoU
38S88gTEvtnf1Iw+RxfubdyADSvmPQbRiYZpRaMfqQkSFzOlwrJClHVYGHoZcHBzgNzpSuhAGm6Z
RsNEG7acBW66R0YIkMZ1vtiL5JWM604jtCPpRY8GkHldGlOEfrNgrRUFusbBpAe2q3cZHf4YDQ/E
BaVUPYWToz6loQ2WG047WO4Xh+idAdjBbhQ1HPBDsn3itCpDNXq9TVAl7lRrbiSK+dbZthOyjQ5+
GuuPV1EEK+vVbhTLMI6khEEBlMri9TJzEdid07fYgrbFeIRR7WU7KKpXdnp7bAMLRxk6CI6VpOxd
jm2ynwJUwj7+DGLDH34EuNsGaRgG4oxIX3+EMKmgnOQVZtJG1J5kU6Nt4zZWqU2iyu9jU/U+Xk8k
YYfrEWT44pxFETter9fp2pTquDK5VQ5aDa3Czss6hHeLwlI2Hy8lYt3hWiBPIT8L71rBhH69Vl1F
QdzamM5XQ6p8R/whglSjxu2dNA+o882RhJIvkmLGwjwhMcD8G+15CYbkL3zP4nStAc7cAzaObHcq
yuGsHvjwmwAYoEM9PcSwfzujc8Gy1LFXz3jUwV2J6lug2tVlA2dgH6ELiN5U2fxtNfhHN9l/r1b5
j0vPPgao0U7oUFz71w16fHHxr6M2o2xpX2Vq4g/8uvL0L2i6iHQLgSxIkUIg4RcuBUQaUBBbZNO4
tD8LJPy68uwvIMfQfAEuQr7G0fydqQFqhl3JJUqZg7kS7Z8/yNQOzh6zU7J6MAsyZN3nIuj1/pyX
pqkmeExeqyMhqaOZ4BatiTzbps/+1HhKrEWzBL0H4K+UYQfnXG7RVxxajOe7wujptYeJb9Jl9Z2o
vfnk2Imo9eKIP38thFBEhqyTIByKNMHjc5wg5muhd4/JunM82DdFPo2eMuvpOm9g/E3DcGSmgYTN
V3U3WxOdBPmcyU35kGs/hvASmHUCi5upGPhdpF0djmmquoOu5X6UfBKSxFc//LwkRoLDg9sIeNfX
rwFuTm4gjut4/Ux3Y2lr2dVGKGLWuIiOXTB7EmZi/sdPSX/zlICwsMOEWQeMdebJr1fF8NTI+jl3
vCrhjrTr8iKshx+Z6mQX5tScjEEkIMljeRLFzE8mTfH12XROBnJz2GcMU6rEi2P7IgIgjCy95mot
svJhfVINN5OUjutYUWYmvcjTzwsIFCOHTETn6GE2TLq1VXk1NubFNLST3+mMX2aG0W5v2hE0QxyW
DAQEgpyOMKLBs9s0yCPkYeW3ZZXdtuJinIb4EwPhZ+2CVy/CBDuMiR5bVKBHDwUrQP6FY5x2jhfZ
/eQ1Vm642px+h9obr2I6CF7fhnd5BzVSaYO9HDi7DH2yVVWF5idXxzvlNh+FcyLuRNgDyJa9yhPn
MrV0ZviOhxovIO2RQcVcTWKmAj8JWVzMITPZ8WPVSyMFllnbde6sQ7Ex6ltk7T+zyXsTKcST+f1x
LJFIvEhbHXRJkOhGP9IRUPJQq0Nv0Oiuaf1NMy6fQbHFvXj4HgRaTrEccmSSoderIWONyOrg2F5N
w3PljN3gI0s9fHIC3mmVQxIHrouanCBpyOL6fvGlcr2aM5xxHE/KkLIYpu5BYxTjWnF/kkvTgD3Y
4s3YVOyqSEOkSjF2swVDiUTTwoWuRUIUlL3Vbswpv6w0ofOZDVvyiO+IhDLycU76TAlOllEOXUnr
10GhDj42hhtJl/Dbnltp5QzMbuLBrSPna2MoZ6Sh+jFN7dpbaK+u6jBiMhZjSQhXDnZr3jF+9Wwl
7o8QxczRzy4bL5esTWFHua9PbYPzVfAoycn3tBjvQ9yL9jazKckJF8QxZFJ3h5CSxl+HWNjWmLWC
rxH9ctaJ/LQACeAMxWfSGO/uZRrw4KEVDHR43K+fczRl9WimGWKdGQKoMHTLBIdX0p5y2xnSNfKq
5bEiRya9gkhaMXCacSuCupDu1C57+jjsiVh6uLWId2R/ZGSaeigXZDkVlL8gsD2LTGmltSiq5HLJ
OOSbg3Q2EyYgC53s/i8saiNTgrOSqPwOUHnyMiLMAwHXK8LzoescRHiGbqU39ckSN9bKhq/BZrv/
eNF3o5kJh4nzAyieMcXrx16MdI8GNFC91uiPWrpFvj2TPsKJX5UDlE6p7R+scpGA01gPs5zGx/lg
bOnDR598/TeqJTbRg44fiRDwWxTtDoJZ0BlLWfUhCLFm1N05x3UgkAEsRPC6XbkG4bKQsrp1ODW7
oEkmRvqdjeqXdIrE8LSzTdLjvlxNTEW3Hz+kN/aB4qOxLYUMBq1lWrevH1IK6QNuEKHGye81q87O
svl0TqEQjeaalpnC2RF+GLp2hJzEYjIMRnCWYGHEvZ/kFA9pyBWlyMj0qE2DIY1z3+aaAdE6yhlX
XcZqg/1CmzjYLuP0KyGD4lqF6Wp2vwqG5KS2R9sHQXc/xbOHfRuKSOmjiRnkSprZHUyG0zHZgioK
YJiHhYvhZbLqpBolSTN6pIKUV9Eyr9tSWRAkP6utgplXDmEHl4djSa57D1+exM140GE4JR7FuOUB
VoCCXGd0u/RPpDHeuygsqjkRVMnyDo3r6bVVRR9YtjcmzuBpvUQDDoWsLv4KNOmnA/m/owr5z8Us
GyRu/9x/+3r1YSnC7/4uRQwTE2bKEaoKMmN2+q9SxEAkxkBcFft4VD4AwP7uvtkMTwCkM3AkoSZ0
cXR/dd8sMPK6KkTXRLZkkGb/QSny5soXcQq5E4GOZkZziCQlwVXHEF0KgJzDWo3nzWwHn9z34jp/
FfoPljhIswmVigOGK/CmCA+8Ch2Pisn84Fy9eP7nf//Bl1qMb07A8zK0KrECow1/KJLY0RkKO1kO
vCAb16We78sShXnDuSGGHX281FtiAWvRGhXepwRzZH5eRy/HQPBGXubAQyfuOFI6QHQCGiN7dQAA
r8AgRRuOyznc6FG6i/P5tJv17RxqW/F0nXHeyOgyfvyZ3lyw4iMJ7gQFJeHnsHOlJLqC+eYEOT+S
yIqybTSGPmid41C82Mb+iu34382If5xNfbbkQQzX1XCGzA3wMpfD22JmWTqhU9G7RZ8AnwtXxuR8
Uiq8t11ffsuD1LGzQd41Nd+ygjGbIGkQ6eknV9N74Go63jQJ0FPCkfFwIyXWPJTIwPFyg/J8kYuH
wta3EmtBgDkxc/1kMPvjtkP0vivPZV3/bP03BSJvEkFauhOAu4W+9+vN1ehGrzKMRzZ9eKj05mzp
cm9us21aOHs7iHdzGO8Sw7kcnWxb5/bXqO0+uUxU7Z0jK+gMgkDDJPkQZuEEsx1qQw6kNg/X5pLc
q02+r0CTICz5FSSQV8bhSu5HXwu1na4AX7QxzbBhOfQKwD/geCE8UdqXR2yFfeb0xylwvkFOt0M1
4htRfgJHF+ftMMRwDm1VpJccy4NEr26qwsQ1jFc2myddy70rAfNX6Z6OzhWeBsf0Rk4Kuf0kqX0v
slHBCOoT5SKqBa/fVB5YHLixYDcW4xMuH+dVOfiNGV1+fLSfk6HDr4cAN/UoRAmuhYMdoYU2Zssd
PZwU/l9anRc6DqI5AJuqK9dygr7EgJFWGK7lVNqLEANH0QdwsQetvB+L7KIqls2yGCspXrzJCi/M
dPTzDg8CCe1CDdCwPAO5S4BSltnWqeoz8Fseoj7eyN6TJ20nKwO2Htd4jX1ScKPU9867ozqhqyaY
OMB7Xj/EJbLtVOosxysU5zqy8nN1Go4ZCJ2YbeBlCHgzPEpXqobrVtwdTWYVrrr0kY6Ajy7OLtH0
lVTG99OEkJEeoGvTARQ/q9l+IPbdah7WemCgIYkzXoAIhtXgLYSDV0a/OxrN7bIkl3PDvmwwRkgl
OBO92yJ5AW9nO1E3TvA4wzbcFLmxAq7miycpg4kLVCJry4FoxyerxfW3NrYNTzTk/4+c8dSo67Mg
fwABx5SjPcJYZY8u8hpa++U8AhemIPRQNO2hTKCrHOZ7xxr8oDVcp8bmxg59saCel+ec8n0/h64F
WD/Ez6wzs/t67o5zy/4+atK6bbHdi9HMipLdMqk7EMurAE0gWVO3xdyvDbl5VPV4FyfF+RCHuStF
zRkdsRM7RA7OjDYGXswlc2ArDK6wp3iUKjLuqplO1ZFjq9s3uRJfAvw7i+vM8KolvR5mTLibIjtP
HH2LyIwvhZHfh92ZbUtHfRp/twG7cRltyjD2s2qA2a/exglv1LRvEnEvGPoKR2a/s1yzp9+3MbST
tLGZDwW+CCSl+SPi2Yq4K551NVcMhXy9fqCtCvip4P/SjO9TqGMTFeSMtKatZVaXeDrtGywt88W6
ksbxOIuldVNIe/G3Spqr4dKeOWm0s6LAb7tsj0HLLh+FwYYxb3pJv8ZMwB/CaCfEZAVIOpeWr4Fm
nJgGG09ajrR4OOnCHpo+wFFn2hQ42eCMskWo50JEHSmWN6GindhZtAGmjfaOscUVbKX3uPQUdOm0
yilc2l1Pcy6tkY8X/12hYca12TLNy5wrjIq/tuhwT4A2CJhskFHJ90ktbyr0RzFKQPuuPWrRopID
HQOUaCd147pIk51phP6I4JVWgrxsZ68KuqNswLVjRCCq48EC74vD/jJgumfXzZnNiyv12cOwzwvr
3CtGfgcT0cAaOwwrlG9tkWMYJiMqqDZHfavvxKuOMv7ZJLGypRtc0I9GffTB5G7lEEe7Oty0pbTW
w2k9RJa9akHIFUN/1I3hJcnxLp0XD1mM5z0AJGDHyPPHjK5VrUKKiBbPUsMrM4p8PeN24WI11Wtb
6aF0JDsDLHzIY23EqxFVVBPft+B49JyZI/tkwDMMuf+vuTp9EqHeC/JYXtO2wJYaYeGD4Ls0WHnZ
nep4mt2cWUh9hMW06Q31k2tfFZfFYZCnGKYqJoO1FfMgtUkCPatqpAABRqc/Ik5xY4ZAK8vzzJi9
VtF38Zxv+wIkxVz2fi0V52kR3ok7VTaC2wgFCgC5+SVSVrd4/O4R5sPlcPY+vore9pRITpieg4BB
YAXNdRHNX/TuOiiLRR5glCAps0GTXM5Ws7N8Gw19m6jabuJ/JUfZAQ5/WlBXAyi+sZKC1mX5WbPy
bZ9FfBQ0cZ8TJSA3Io968VFUIxszLWPcMI/RZdzZ13qxPPXpvOlo0ZkW1a/WHRdj/RhbnVtbBAt4
Nh8/jnf3xouPcPA0piGX8pYmsmdo06lV4wIYldVj0lrXH6/z3uYQUAsGpwBR2SMHm3DI6lhSO02M
VrL7StZPQDYDzje23eI8n5FiCHzLmumUJ26tRXdzc4bD6FojCjlBcyTJw7pxnH3ZxLu859hG/Sfe
7e+lzdzfjFKeR6+QdV+/DjOcmwxRQaYpJZok8+BH2BO1kuQnmOOZ2bAWnJBewhUupAWFc9bq42f0
Tv1Hj1MxQGgxWqGH/Xp9KbG0qJ5kx8uVh6mNfDtQv8XkQVnxWfn3Tt3DEBAeIKJbpGWHfVWpQskr
zWrMQpIjnEd8M1G9hC5jpSKVVelE5L9BrP9YaKlvoF1M8QRSjLEldT98z4OHm5loLHQxS8JN81Mu
jt5gdtSEa5HoNgrGnFYNnJ8fiqpTkGJ6za4ANKZbsSPQ9nP1mj66NvqzPiAOrW6NOduaZrZHJ3rX
Ls1R24V3NL4gQ8ibPh/8ehz8xMy9id/Jp8G3yIKaMDyxzXyfx9INzbOrKY38pG7PlDlBFdHZxymX
X2TsumZwUSxC+jnetTnstia5yJNxZdHorM2ErmfxAAHhRs7qfcOHFr/fTeh10g7vKm3bcdsAvFzR
rfNHnTtuiu5ENtazHjj7Ywy9/SrrjoYiPJmSxFX67kyfA38gC5wXfafA3rEps8UpQQaJ+7A5k4mY
2PluRbIE1Aj3yfAu1CVanIKqlOzCKP0x2OlWo1bW++mydpbzvpggZyfD2qxIEeP2SCEPFpmWxWXb
DQO3W7YNIsmPZOnSTvFiVcINtx3SPNM3Xe2Ol3A6FfF7bvRdoD7EdXC5VJlPxnvcIsRbBWhLiVQk
GOw9juB4kZ6YUfGg9OEmgNpZl8GN3JKCm/aeNoQ7DwaMOX62dG5bsQuc+CIk+6zJeq0SOHrn7GcL
v4sm2o2otopnOHT1mZyHlw4DAEV1NuL34oXEkBtVnowtIlcnksN/R+kKi78fE8+vTPrj3L5uhplK
z3B1p193KLzD0IMkwiQmSC/SMvOAQ14uluM3HflTlnlCYVgkMnri3Ng6zVAz0E5aaQI0bn0NqEcC
pzuzivl0iIdjPeXCT3in7LUQ4yo5zfeGCSshP1us5DJpSLrbB3Bjbj3m56JnZAekVca4USptN+bD
UTXDsOAW6jBmxAv0YpljNyzH44LitDTSi4KCNXGgQUkNj41fjlCk3y1VdCV6IWKPmBMUJsLUMBKe
2IPiioVmezRbEGTaZaPLOft19B29OzKJrl3A/gQZqTb4j0aGK95Ng/26iRGrFUlXVskDkig7MZ40
pnSrNGRy4zVH+uvHwe7t5SfAA2JKCRWZUd2bwaAiJz3fncFgKF2JekDV++OFrFJsgyLRt3EaXlnW
son1edMGpIGa80lZ+ibg8hFoWpp0DaG8I+PzOuCWci03sjYx54BTPxQdQH+Eu4xsO+ed+/HXpdLl
j73KjkQzxrQ0FVltgFOH3xeuq4TnX2h7upHsJKipDPK6Bt2y6NKSF09bSOMRCr1A+sYHWbdJauWm
jqaHuo4uqxnrTTqwu6CS9gO6YhQyK2kan0w9dvFONl29pOQkNigJV9M8kKmj8LnHHHQ3LNimd7ZI
c8TDpUhjorTpY2OrzBQFzIgxvt+MJqa/NLsW1C1RKZw2ZgVddESAG9OKbRD0x/D0dqWlncBo3hka
/SMrvqT+uGw5OnkznjomO2oeAwQgxhVivST/s446SVh4MXg9tCQWt4/C28ReopVpLqeFMkPeFhVo
RozS1A7OZkEUXPK93pgnYxfdFVp8IaXledfkxcqeAr8xKCoq4iWedMRY9ioTkVkNwCwFVxjcr4pR
8onDz9++m6moC+lK4rJFKDa67NUQ7JScbXW9e5Ka6K95MqHC2trWLKpz2+yPBo6vRCsCtt5lmqSM
j4bgqjQNV9F4A2Et7fM0vO00KkIqx2IoKhiLg08k2IUx1pdxsguQj+0MijqD6yqiWFMLauByWAOS
mNw2DC/rTobkttZS7rrO3gM9vkLwbkfL7EIJurW8ZPta1nYIVp3Y1NOZ5PjiXLSwL7VCR8Ru9thm
u5liXzM5otQZvTGsuyraVbgFpk14KcIsNPmveJCCh+7doWHEpFeS9/zHnWTLfCjFVCh2LfTXjDrb
diqX4iKI8PwAnKkL5vlKrQxxBcNE15zvlgmsucfSVIkYQHdRrW2Z/Nt4iqaMan6ArKxWbcXL1QNE
QaQUevp0qtmzZ3QGmM/iMU3tq7jpkaYWQJF0a3XlXhTeCUF5oZCq5O4pajKci3MMM1JpmXfM2S+g
6t4g4nbZqvZlTXD2nT4nYNn5edgGX0WJHeHL6U7Q4qSmXytENHVicG6msAND38y4KUvD7cfRtytq
61Lysaw6kqmTEQZ4MAGZi3w7U5wYEax2geQdHJeKtqPlv8sslAhaspN6mU5TC4Gn0sLsE2Z1xt2e
3DvFgBoCesc9I5JjcdM3RfhJ7vxO5BDOdYxZyAlBgh306jvaW/ncypZnOyPZEQ+Ti9cURxBkbEp3
4uNQ9XY5IWJCzo/YmUIP+WA5OTbRJYSwDbihPxb5SUTVbBfFo9jp1TR+stw7FwFqZMDSEAMRGO9n
sMWLKmgG6gbWbLS8kqCfUWA3Mbpc6SLDKuywsE0f5Dm6Gu10H0c5EM/enZyfjjP/hnng/w4VS3yc
by88HX9+PMFt+r/luYiw8Ivd8YZlBeP2MW7+eoVSFL/xazRof0F/SIDokQv+KYf6azTI/E+M+JAV
0lS200sRVfULwqlsZZnd9UzH+j0aVLGWoDhkpyOFCQn1jzT1DneySX7B1Q6CRFR14PRf3+9NFi6K
EaiK1w514Buz6qy7UAjWh2F9ZCVl5+cS5ugvHtA7U7w3lQ6rgljgoApsAKpAh1nFrCbybOeKV+Wd
chuZyJVa6PC3mFM70t7JtfIsWNIcDZAFv7KsvuGDy1eNrgdHbWzax4bDjB5+5l0w6qgC1KnduzKw
sW9lK+Mij4TrmPtjpkDkMrRo3WIJDzh96f2lkDty9tT82vch2rAjuhD3aVbYJ6CizL8sB5sNr+/w
c+o6RTmZUptbdjbN9YwN5Gru82jNCwGyP5ZjcG+1ynL1/Gj+DafsPw77K+rZf561u33z+O3xNb9F
/MbvY4TmI/hN5CSFP6kIub+OkfMFxTAAhSJv/Ino/QX25RiJrcHwXWViSoz8fYyExyONFmYSoreD
Pt2fDNg5368yV3Cw4iQy+NfFpFgW3YSXARotfERXwNMvljBzzscGZSYzbOvjoWpkOLGq6ZV4R6yr
SjfdYpHvF1tNjsFnWuD8cLlfVqFZe7NdKuAO20G7iCVzchelQmZXR2Ade/eqba5CZWjwHQ4c9BuS
0toqkcPQECF3gLVYDhwttIgM3Ks4T9DA/SGBzXbSRfFxinIEGi/xcm/rNRJkhjO2li+3uN0vWrV1
Wnpv21BrgsRLaPJEVKE0HqYu6D8hdx8WFCLgUNFAhxB2NiJ6vXpS2GFjlVGU8CCCgRQoOAcYjUEH
YubIpf1/v1ThNCxUW1XBEf3n03T1+PT4+kbiX/91lLQv3CziGKGX+NMT9ddR4kcCLw+y4ln99SVY
BUQK/pQgXEzw9H9Dml+AVfBIhfyoC7TzH8rsvcVdmPji4PaFsoPNOPSw+4whm2ktgc1Z6mA46XO8
1cJs9kyyaUBf47c2VI4CK2n8ycouAGmccfgKP6ohuBSDegIum4aZpp8Y3f2fx+b/vKhrfLhPBEPc
79sOieO+fb1j+MVfO0ZFfRGuKZc1qmxc3YS33ztGhvfKfgKX9szC+A1vshCCN0TeygVvoPfJH/y9
YxBzZMMo/BtoBzt/xLR4jxuOjjXbkg0DlOKwSUGjck6TQiGdqAPLnS3khabHcAq7beGgU9MagOlp
izbxLVA9US2aV6ohnCygICRMbWk+6XeoxiTrYLHQbAnzTZO158oor7q+hMdW0m7Leyv0rbC8KPFF
6pLk/7hp+f/A1NhkhsylLGQD6JLz7AXD7J+j0mnZ/Ciz9Cex5+Vue/cP/b374Ol9QZVPV4UuBxDX
35vv+SfM0HCUN4SUufjJz4sfTXd+SdTWYoLFLhNwi5+bj2bBFwHnYMsAr0P144+u/tf3GSxxdAn4
SxgeiCya/tXr+yyzQ4yC8FW57XewN3EbuFs+uTEPiIRvlzioNjtF6xplYQkPgNfjcJedDRYrjV6x
rF68jncSc07kizTmzUr2AdYls5h5ODYrlX6zPc/cj//6+1+ETiavkdQfxsPrZxViPoQpwBjdwjeF
K3663AZr+bo6/Yz2qIon8ruR+PN7vFjoIMnQlclOKnWKbgvd1SI/xwZq3Sgr5ylaHw0rmnO7blcd
B+e9l6z6o9lrTjU6/ivTs9fpEZnaGo0lxfI/+frvPt0Xn0r8/EWSmCV0IZdsjm4be0tvP92uy78c
n667P3rN43QzPExYiSmfPXWxAz96GGIHv1g2agJVry2WlXeK11xPR8s+SVbICn0djpVdsGrPW3xw
jVWx23020jwAp//9IiySdoi2JNuM1l+vLdVSYupJF90q3zCtsMFwP5Rufw87QL/G7Uw/S9ex6huM
+58+ftjiDx9+6ZcLHxxLR23URlbEVpsJ2kjVrZabb+X240UO+jJvv97ByWw1EBCQaaJbs1nBwqru
5RpnNTggYkG4XACvYskdtE+Oqfa63Pi1LoUmaHBgC8+f68UrhWCS2CCpols995ui7dZhOC/+aDvV
quJCpmLQoLlZ5kVuJEIN/QgBecBkjdkdW4qUuX1s1Sv8nhpXjqbyJFP0U6dLkQearKtEah6kwr5J
czvxc8QgYWcJFIz0o5ytaGuVFu5xOF+sMVbz0qK9Xealxfij+ino8I8D0ecuwNt3+PtbHoSLQoms
eZLV6FbdSGfdOVPAy9hVTnHjvZmflHsk/T4bb4u/+NGKB3GjoPQZEBGIbrUr3XYVJgQr3c/9cGWf
Qdyw73CF/ngHHaD+3r7Jg5gQzFkzNLUS3dZ+/lhvA3+23d6f1tkeKkPrwkIbzpcVLVkfMb7ZxQ1O
YOJsd0i3+HmN4WrcRpvsqN1mG/45PZM89fgzbPd7AQQsEDxbsnFDPezWLPYgR0XHZ2z2y7FzmnvJ
J6PvZ+7f4XMX5FW8KAxUvA9RHnNX1prexPFtvoLVuGmG1Ul6WV4237tqtaxqV/K/wdGqv9r3y3Hk
zWfdrfJf1J3ZsqQ4uqVfpV6AY8zDZYvJwefte77B9hAhxCAECAQ8fS/PU31OZlR2hZ2+a6uLTMuK
cMdBSP+0voXxg5i9y/06HaWfuNl6MW+I5ogI1xcaFfFSkQJ2ipmWGLfl0u90EBd+YJz3DaOp34Md
1UZ8xSj3ZfquLwWpiNqvBHaKJqGXD0V+N8di/d3e/+df+Mtabsre0EFYLF8cMsVlNkf8rJEt6UNw
ADHHF6sH3SZ1Xt78DEZ+AFGEBTGjNrE/XTKE5btOCvyzv2EGj2D64ndnxN8dmH++vF8W/gpjC24b
RfmCptphzfUyHJ8xVZDOO9lFqBz4Ml1yI9cPaMZegoNwfnMBzv0L/t0K+OU94BgZ1mfAZV5qIg52
Xr4BQrPrwmGvLnX46O2qaNn7UR2+DDmqhOF9UfR5H8p8PMI5b79c+efl42u5NjFLmrAKX9HQiaw3
mFNAcLqQ6ti9mA/jHhG9OKr99JvX+BeLtv98jX20aBGH3gXYdyn6X85Ys4aOF5y2FxnBvDuDO4Wb
Bl9OYkQ8qRIvxp4sYve2xdOZfctQPtHo57/fSX4Z2vrnJSCshcADkTIu5a+XYJZUW323Yi/s2Xw2
f2gP9jfMqGXO2xhNeBvNNouo9jc//JeBoH/91l+Ci22ktWPxlr3A2ufs7DRyGQ8yxWDC/nev0G+/
6pdYYgAWMCg0fFV94pK0R+wIRcIyHhcnbJy/E1b+Qvv/11/2SwTRWwFkwh1nL3Za5EsEbO6pCGW0
HKCgC7XT8qnF65ueQTocDURl462OIP56+c1T/dsX809P9ZcIw1vbZvNa/Gi8lKlKxW5Lm8/yXH4G
J5o7MabDjzP40cfipGPvTP/9t/8iEfjnPYDxLBDwyO3A//vrmuINXwy4orMXVM6jJqrOwE7tm6iM
tJCF4qd6g0VpVBCRm3saDTI6wp6T/maJwd7r7/aG+xzCvZILUNovWck6BVRA68NeXrPPljDyejt+
Pifs1BMeYcWNIWQ45DM7fnpkPxJEJ1EbxiaJ81SQklwyO2zDsxnqYZu35NVN32HynLTpI/aQMnmI
63B3KKOkJi0+L7vENn7fTD6faXJryRkdB/zNZB9ipjeCEy05UnzFSN6vRy/Zd+n7tSbnDX/XIYlH
nMhOdXJdIgweJ8fzHKl4DIsobEiYrtHlR3J5e/iK17NfETPeEkaOZz10iBl2ZD9Hbn4+2vH7Yxla
5Cd8ksnx+T3qyeNzj3//GqI1PB83Ymct2XXksSH4fmIkFnlNigzozj9ugJG4YRnhUwGRxjb54/zu
4eKuXdSS22kl38f3DT8h2mtR/HAmAzlAk02cLEqu+XNHFDni93xj5iJ52n3TxMfFNaEgu6cpLMLv
1yJ+fi8yRrrwAhs27LQ3TA+HXXjGvbyvjmX/ieeBqW7S4jd3oUYyh1yPt2iOjpkkj+lC3tf0fR9+
L5GF//S+4Efp4YZdE2c5+FDRmJ7fkakh5grCpA3TDb+wPkry4OKprhcXn9KGdoT3LsHnSxLbRJL6
/i9fsRPHqU/CJbfC8BbnJ5fUaXZJFvK2e8KlWmE6h9lILozYWLeHl9Nt34QncjlsWM6HXQ7ZbthH
cX7I44eDT/Igeu3JfjeR2xBnTnzAl4SItEhYYHn9/PCjMUREuuH+pG82sbHiLpgYy32C7f04kRMn
8c5BLNHhUUzh6WaSXVyS7y1xcEOt/KuMUpVouZUTM/kgpydMXD9S8l6GberixsUP+IcgOb0/u4o8
B8SLADoOAUUghx9eGOciLfZxboT3K/vRhUmkY7HNoXs+HfBFuM5QhMczi+KfcZSnP+6BTnz6Pk5h
jhEB8oQNTSfqEvM4/bGF1a6Pj1N+XcPjHM3JHBmJjHY12R2B1g3N/Blv94pldTw/zlECk9B4iJ6e
j2eHvO48vBFz5Kd6Gu9k5JHn4/6KK68jRGSxCIFiJPspPj/XEeminxa5vX5jJd9fI4/8bKN49/Qc
xpd8xQI8pW+4fS35+bx7VQR3d42q08cBDC9yeqPh25oscR7LK7T6ZIvnWEu7qCTVviA42/G/FFBk
QpMdbrbIYQMc4VPvnzeFmOCNtPsFPcVPuDoZ50V4u75+KrJfohE3xCN48xJ4TGSPzzqemJv6uIVX
L2qedNLsxGnIeZiPv8ki7fsu+i+xz5/2t1/EMSbsBZndY3/zsL28avvXLfo8jlg1z3hSeGGzMjza
oYlb34WfjylastkXygZ99uKTwz12xRxnYoW3/7eoEOPqSKRNwAXsX05cUQHLoGkom+o5z/SYsrBI
RUYxFXOrEokClDq7Ox/IktgKUYH/zcb/xzDvv9yXP339LydwUALpZPPxHhOa1/futGQe9sGUxdap
2LlnNxF5fe5/8zT+7sCFqakJkTXod+hB/PXI02EaNvuWYuCgMAHANJQljH75xgZGBJs4eneiCznU
ECFVlfubMPhvgzjwujDNgaQeOjfzr9/etn6nDA3fruIt03/6P+039Wq+Ii0RR++iPfr/+YX/o3bz
/0L5f/ho2Af/B4Ht4cf0j+7nP273jsAo2df/FxxcRJ3/96oz6Ro2/wL8xF/4Z2/DAcEWJRFUqAB+
CvQ/CsX/p7cR/AfAQQBQo3QFOj16lv9dX8b/5cKVGQVkNL1sABfxif9VXzb/A+VoTFPcpRN3+NT/
SLxtgm/7lw0CpW/oRME2vOMY4QONwulfV4Wv5sFUEJ/HqNgs8FACmRCzqJU5TPORU2aqRw0Tu3ru
NeAQEh1G8ZgQ6gx7/XRWaX9SKgrvXRqywvBwACem0HJBDiWNa1NrgvJqqzFfC/uGB9nBYSPRwddH
5UpWgUPvg44wQey2lRvnHhoZ5F6LUBtxBsvpD7re2b4IW8sr1SM3hIOoXPV8V8yD01nxXDvbYoeb
7PsRo9T9Wj83QIvWmd13A5LbwVM/ge+Q7xUdTC/xJTRlbPXcmIOGHhUBOy0YPn0cppaH4LHAPrbq
ztpkj3HdTtAorezZnabuC54YDiZYBuSqdP3UmW/tt0XLqQ6L69KbgXGQ4EpsHIBEwQQnojXsdKu0
PZTWYl/Xzhh6tJaJAVfYbJ2DvTM6zRn2XdSNSs8K0RO7juvGonoQPcirUF3DGH4+bTVm3MAEQMnY
K69FC+CJXw0nBwrATJbrcJtm4cb+TP0MMmA4dYDemliO/MFbY4mM3jtTSJ2zfoYfnd/9NLT1ajn1
BssYClXbwp6aaZ5SNcNIxVur7mo05mdQVXY4YMg9smFT8iRaNsS12fK40utPDM++8wUeBliXXerq
25flltpZtyYRm6yCw+OwIZfxkTOYHZtvdTAB128bD3fMUjT42oRxUFo81eZavzOsgB0Troi1EcMI
cvBVaFAQ4onvqWl5RF2w1L/V1tfPJoYPUKBR3uTeeoA0MzdoCysf51la38Xc+B4WZKfBMMECjss8
Vcyyg0QwR8q00lwdDkqb7cdBQ3vIvScf2r5FcqORZNXg1xMZds8MFVmz4aPg40u7dC/eKgO/i/3R
4I6PyUgq1/VAvWkMzAvm8TRFUR2TugF1wuAIHtmbN/dp78AEOLbpNj1QXXTr3u90Y4ioNhg3mJ+b
H97m+aEmITcE+LO/YoIhuM5qHHYMBh2hsbjbinH7AuabTLqvWLZAl2gTHIWRxSki9VbuYBrTHzFK
IX5COi1BC+FdH0Ju5eaK0/U00dobx7gTAM6PzyMrVhV6FbCl9cxhlgNM1slYrAv1OivqXasN4eY+
MxLAYBR1q6LCKvbVJOa7R4Xl56bRrMJLx15bth0sngGbo4u2V0aj7/wAI8PQxloAa2oreHAmUiIG
QO9hFD0ddiMcA/Ro5EsBaWxXr8FnUPbFrnFmMcFRvgBCEcTSYjcVGoVryfhUDp3zDnBZSXwYoXZE
KE0l6yTKi925a+ppmhEHmhEkgCXoCUZNECYgfQv9wneJ2doNxFPsdRMOmE+S95mhHBicVf0G55Gh
AN8aI/6s2rZ8tKH4g6QM1gb+GcxKth8KwTNBB7yw9xFnXx9U4lN7eO3aVdt3UlmRwrDw0d9U9UEB
GIQFD5Y9KuO4GRao+rZz/yMb0GuY2m5Sv1Z+Oo5GSeFm4bG9P8wIYLvBT31TG7PmTpOpJmcjIxPB
od4C+GZz24q6oNJ3us2qvSqVtkdf0n5ijg6xBoXP6jgOTbxuVTaWS3/T8Z6QP76ylmt/g3zFJ3rw
x1UFzxSlX6Rcc8DcCI8D38vk8PrHE+xGoe/gr2RFvnn/BM1VP4Zl4DsY4nzU8I3ZL3D0zoeuVBkt
+fLor7gl2HuLs5TWGBre2ITlIFAeARMpGWE9uPd7pRKld7CQmmp0xERgZWxgmJGDbQrgNjOGfzGg
HDIBZ1mxuG9+sVYff3x/F7jopHguQNIj/oTe0+D0xz3saLc86pAtZf5gl8uRNg76THj1vuno+Edu
ldb3Ukn9OgIq+zF6DY/GYas+6skaXjkvts+lneGx7lGQYzFih60PzMS32tCWTMJz59Ebl/k2bFx7
ZqLsgbbDBHJloA7fY2jvoAy3DlvTVz+Z0uixHn1vHxgwSQDJPRD+C5AogeZloqgW2A7iHruw8KLa
1jVzbkFlXpUhWHgGXKsQAJslAlsQrHIbo4QDEZ5TZxomtx9H5kD0iF4EVD/uuej0m+zrh9Xlu4VD
Od75Ki6hWDGbMeMeDNOndTdZ1qfwMYalV9SOfDryu+MZFr/wz8rqsdB94+LT7WVmQQf/LkB8hQt+
4gbhb7ppUovsGZgznDlrwgZoIAI61ok9ORim73wLLZ3NJ74GD0LKAh3i2NLej1Y3pqjUI2+ZmRWC
gG+A9+XQHWAFFL4ObmsARSs/vN4ww2VCkb1Q6zPUsAz3v3uszeJ9Goovpw+6yIAmwBhUf8JZEmAu
fOU7wzDbuJoUVreHrXjaSvQmNh8oAYlxyqVzFhj9bOPrWkoRe7On7QcYpEMrDK0vH9BCcmH1awT9
io3b9n8u+phsq7cDdIC0a6NwZLENSgnIKLRhgZrFgmDHtSKxGvXZrDXvKJyljHwlaQhdhb9fG66H
dY1sqHVRXRXlU8GhzdQUoJKqH/NeVi+93FLhmstdmuim0rdQNzbqL2YzGMe7Bg+bzhx+SmALCOy9
9CgYixmQUgPtdWPdbZPWx5PjtbEeLDzCODhE4fAWonaXweLZjNYK0jrawCkQldUl6jhwU7wpsQ06
npbP+raA0D9leF+rVFtWN54MkcHpHnt1V4awe+Mf1cqgeLCkdVVAdaRUzUXoFH1wAf6qfzBGV6GP
1+gR9xv/BrdnM6V8tXY1PNrQnWrYEtF2ZBHGXj1U6Dyb72ZAc68FtTJEgz4GX+AIl9VAPMMQGYZx
p21sm3OA0dgEe/Vcoqmk6dfBL4YXwKndHohpAPBgNgcpNIDCsKTpcIy4qylzLyi+kRutJ4wLq6PO
ZQP4s21EvhDtlel9B3RiTzPYMhlx0UKjjyPPlVFhT1aK6UOsV3suT4XO+2TQq+ERFjI2Kqda10WT
C38hHnAt9SZniBYHXK9toyqb59bF5A6kIGzptT1r/Tpz+GjsLbfydgr71fcydQJLstLOVTfMWKa0
PhjBsCXYFw2oVex7Y39RSyhKLWijzcYmU2Kyf41MuWKSFzY+5kYqCfggZbAmhI1QCZEj3GYiyEMm
xIqdOHYMMMCqrpukA+GBQDE43DhwluFqIWJ0fbAbRO2t77OpSVI1JqMhHTz6gOxARZ4DcjZfVPmj
cjonVsClpJAswa6ptBwsihXNYtkKGGMjUo+KTa0XoczgCsz/PYRektGttdN94vgLH1xfwGxsYtlj
/591uT2Bcp66hS2Jy7Qq21QAVcZqR269rj+o2brfvvD0VHPBgBMUlnq1BeFYBSa3UxQqXYwKAhjl
eiwCW0UiPsaZBKzyzwBVZyhDPI/gTH6VtRqP0ON3VxuImlDx7rlnA+QjpQ7bqKEuHwOEjBD3Oyxz
4aYRWhIBqFwnN65WfJDv8Z840R82Ex4bMJbBjqb7pzkAqkC30cg04QmIY9mcdsOA0wQDru3VXmHN
hqgGu1q/eC9NIGFwB2IkdcZvL5i+YHiF2MvRrIjXApwEBVNbsDk2V2K75EMym9WnC1RaNNHqw2s2
nH5bi4rp1J8HvGNQNdk2WZ0JJ62wyxChBkqXvgtFY603QC/oKC9J79hybkLUCO0SPKdAHNGb8lkH
VR/9/qDx9xSg4bATGDZjMIwLEH2j7d+pZOHYRwfkdoRqXCRMNz/8qsHvq6DzkfcVgSA+h6FWSbSy
C3aFzcR14Z4KJ6Pp921ZczwmELWGJpjzSV9QpNTX28p9d2f3vU4YSDJkHlUDGBYcRR33w2/Gp4rb
ZqJ79RavcoIoq3Yhi+oLYAZ02NEl3iYeNA8xJeaW7g/1h8V8VFV6d7pAVQlabN3/UKOGQLcfWgLk
Tk0w5cBvsICcrrPGMdxsMtfMN82EK1PvV1hsU/E89kITkO0B7KcQLcF5ZeuBPB/sNPDKIVya4GsG
8CisXZRQbBvPaRzMIptx1O0aS3usOzAANb/PC1vpO2kx9zzX/VGzjS3V4AKbA6JGo6bjAXYRuKCN
NED5RxvMsJkg4VS4jdADGACIIEmnGXVsLOf7MLNkm/5QADH6oiRHpaxYrtBJf2BcoXniCkMa0hYP
o2ZVj9Q2zXS2B+sNedWYLL7+3aMdkQNrhr3Qg7520c6b3p1aeGAqH5EWp5oIhah4VrvtmhmdNcDe
r/ysF3aA+Zj/UmB4jSBcx3M0FBkbFuS1i0GMoRiNUDoUuq9mhLWT2dSpI01TJ0Ej7IOyJX9Qti8T
jM/0sH69j5SYtZ7MwSZ3dbMV8d0NcD8XFOGZ9u7xcjp6wYySOgw3fhRgHj9bzGgjv2VBAua+s8P+
RXFYiuIZQ2z81DBdpZvrFEdUm3CEFb4eqcVvIosh5ilwM11d0YvyLB5t6+icobGHI5XbdaDWc6kw
W1uXhMPL+wjZaBuWwA2cQM+tw1Kz4HC3tv2JmSvGKMWic2Igiw9LffvmNog41VLO12Vt4F5wz0MR
rLhktaWDxLufPu3ShoR5MFeozSA1Q9ZTclB+IHvD1Mt9pgVeuJj3S13mTIcOL7aqhfHmQPAROn5l
5Mzpbaz/FbGOtF9X1dCwhzsQWbFnv3DNG1KFIdHHZvT0K52lfagCgeLCojQE5sEWznSle8br69yD
3kmlayXcbF58CDR3vi0Ax5l9L2xkP2dqBqEJSHiFbcNlfeKuSwEnopLF/didINIEZXaylHPbKvtt
cO2NLG5dTmQSdnDhnG9QSJrjZwfcWMgrzEQhQitq4uiIRKaJ94jPXNC8FYXOWGr6nrugQ/kTcihE
G8HVtpr5NvomRc5egU4gOmt9KDtqxMiF613HHQADaDUdkKLKuPOol82lMUbToGqYfbUdDJRWHAM2
9lkYlTbbrm3kALSMU5+mwp+/ATTFPt725s6rG3pr0XqG3anP46WztVdpucuuCyb42A5cnFut7jH+
ZIvcmzr7nXG9SEqvVYlEEomQKUDTDUXXpJw8Y9du3RTBeKI/BKPiUA4Krzk0q1MdTPCTBnMWcdWA
sjcNznawHf5DD2ZjT1W5HQplKmJAu7+z6kUiSphQtQfmCNIhOu5sDvMnR7NbAl3jV7dYY1xUxefc
j1PaDO1xQFo1bmN3HryFXz13dX8Wrg+dIqXTAdabzlUbCpaCUrwxAvmjeOfcaQ64JQyAXd9O4ZcJ
bLRejlcPQfZlQhKFCnih7wWKCeGEoMiAVnSCKtbFSwDVulMQ7+68ggvauIeFHhgRcLxOtJX9CsxL
1VcPqhwXkAe4lypU6cLAaVUacE+D9qnXXgMBCJDubGXUAYR0AxxkAVOYYkwCQNC7uSRPRqhKAtxf
QH1qTGRjcVmQYRp1P2P4cTXntAPSJZ5k0Z+Awy1OS1CPIQJVAIEWbr93Ky5qnGk1on7RuztT9O3D
hnA55qWhPbkSaUc5wK9lMr065ffsX6eTnmgVTtG11rOg1+UO11VmwYIiEWoIzdGemyGltmQ/m40B
9O8JI1G1bDBB1o7p3Lfr2yiwqegAszYEG5r95ZoY8Rfd5n/4TlfHFWinO3hI+Dt35N2dG9G/wrRy
jStmQ5jKJml8w7aaP0tfjA3MmKfgwRC+fu63Sv/iAXhIzuwPIdSx9o8JZaKI1iuFhhKeedNa8SSY
UHkxi8ZBYWQRzygtFZ8Tr7pTUYH4zaXXHaiQPSr9XH2xYHqxqF2fFGX9boIH611Fs3RgXCz2g7mA
oWQv1fLmMwH0ymz7n1CclXsBKsuuxoHchguUZA+jo1W3eYTuxet6Ear2nkCDq5h3iwGUSl8yKH1w
uHQlsmFCW67DMroz/COkwWwvqol9WrWCJzeOEwo7AbOtoP3e0KOarQqA25EBsTUO3slytXrdqw2I
67R0rZGw1o3Bl4Ezq/DglmmUDIdJZcx78Fr6DEYsBnIw2gdnvlTeA6po9dEQNf1ozF4w0mDy4o6Z
GsK59OeX1oAVG6bXgq8BtbRHm7rFPnAnLWpWzUzMgKq8Y3BSnqz7661p2o9JdC0xdXYZezpfzNZb
8q5oUReDCWVaGD32vHo7gpZK0xl1xEPl1cVVw2NDsLkGF3OBXBByPPQgp0YcRaEXOfbM9lTWhhW3
Tr+c8XpI4q1UfgcIcEQHC2Uz+NQc/WajaHoAW+BFQgPPrA1xzqzPke4sS+TdsVml+d3CtTkEtOX9
TitrmgK/1mrpHkXD5lHCWgnRjRnptffkKgGiACirob7SxDAk5moAZ44MvA2xtZqRgwCVaKKkYQlb
RAIycHKfLExhg4WtWygEjqvI547K26D5WDYwip5LamK7a7ZkrrgKS+in8t4yZ/inrM8YnH7t+gDj
Cs4Uj3xOOmSZxCj0+QhWCSMFDLXwgsNDx9CKo5AS2hkUr/cerLqhhW8EbrxCGGb5FBjk0oMRkKwy
KOrkbl1G4GAH4MH0oM67oZBgk2ArxZltf85eVUUlxYkOY5+r1fVq14M3ZM9wVjWZRVMxbPYPVxfD
za1HLd5qGyVXCwnStgLdaQ2Gu1PlArW6rOrQLR0zRs6ELr831UfFA9RUWwnWWO9wZIdV9TqBDxJ5
pa1fqkpqR9ZrBoZbtsmO/WkIzphSAfKQzY8ta4zIGGFgoK2YaeqlNMLesZqkd4vyOktUBXTladFo
jceNIlIfG5Rlp2mgWTC63ZGjRpR4g0J+ZCF5Hjrcex8srcE10I7/45dhOTwufH0IOEJg4NJtgngS
0VzfD+SeMZlBibaro3shc5a8mEy0kD0uTqrqMrOrXsRIj7PQvsVcAT/DwLXR4dp90ul41VcMycye
XEOqF94ObB430qmPqM7xP30XoHl4cb+idNOHM3BlSI78Mlst6oeiuMfjrZl0C+q629TGGgwOrrOw
sABUi1KzhcEPpAlhtWk9hC6zRurA6nyyKP9c4uUObVMw6ALrNvNb7yDlmIxm9wpjTzhJNB7S294P
axvtz4p1MdKCgrho+yS9vY2JU0OjaPSbHqHpcLSr7nFxKpxvsDHDN7sHHsAtHTKbivCyBLDG8hZg
GRYWVzCudRsbVbtSoItdLCboKrX16GnjG6Z7kFOgBx1SzVtwYur7ogOgsVp9FbWlP+5tXz3BQR78
vKmDp5zQXyvfotha6nnnTsFj5yKU6qW1HDGBBywDcsw0sMCPEc704LkCXY+lmU8gr9G7SbAGX5Ru
YYnD1yQw5/e5BJGvQKmj6qoUO/0U1dK8CzKFn00LgJgIC6uUBV8bhNSoy8HGt9aDR8SHL5QtZyQQ
cOawuvKG9vD3ij7NqYawO5l0jx9tzfj2CggtAxHpDLMsgxRp0G98p6wJs5QwwcaJiRHtCUvCM5hK
13t4D4Vk0tjie5ZtVnbmUwGHr6ir9YetsLu8om11GFpkrIFRRWbAP2DsgboVVKc4BGe0rAp7zGrL
QXgBFDzBNDeM/UDFQfZDc+WBuW5qxldjiEdas48ZTn45FZqxAw29ARqnQYcIgeieSuqkFsK0A+Cc
A6aLfbUbuwBwJHcLzqtlflvt3Nxq3VyyTuvX0CmFuFp+j0l/XnYRLacyRFI+XOlmrimcyd7YgmPk
oKgC8OQRW7rKmlYJYsEsJTVbNGxmWGG+i0UYIIxxLHEdYCvEXaALQrOwFloF4P6cYuIwa9T21k7G
YaRTssFbgvTLlDf1dO4mLEDmFHViNNXb2tlX3O9ssezY4fflWeOYW3s9RjU1HWt2W4AgXSq09PqJ
FxdW4g/NU7sf+hHeMKN4QAftwVqGZDLLTDjwszdNDD1BLW+0M66wF3JvF5j6nMrLFBjPGsWrLpas
roGZ2XrMFzcLhgc143Ns9czB2zBjaaRqqo5C9zMomW6GazXhbLf5MmKoz6pjiArIFtTmZak6g6Bv
hqFfVB4jkJjzphthENz07nM58Fenkgh/uXjrF+3i1JAJG+PN7ksM6mxGptBhLJEFxujfild9q05l
sYAdIiMcUdHSiCe9nKDEEUHCXetkGQKT/OtqZhPowCdadLtOsiIcfGbHrL1LAVb0sEyNRYounxt8
lHNt8Osc+voJYVbx6twjC0dDBAWmSOROHXwfJjrGzbq8taUOhOpWHIHsQ2Cm6/HQF9gb8B41AfQI
ogvOFI2BxO+9nPplsO9HgyFzs7j3gkIXuCK0YrCxluoMdtC+3xDHgcUDlYIrWYISgni1h1VeFs8G
Pqhi7Bhom0CFwKtQJYVEo7HcFPUTloHO4ibShAs7QcNQPNt9pT4xgtODroh6ChY5bz6Y6yALR1xt
F9jzxd0dWx8HES8I5WDU8u26MyYLgRNFo0WfIlgQ0BnxF3q1rT6iT4eSUjnbXmzhybheUMU8sHB6
IzSxCyPyxiF2JlSIKaoUbPZuDK7Tu9kDhM0epy+7rlFRQPMJtQgyTSzDEwwRDUJbvk486lU3YNNw
nNxU7YPRujNaFRqSq/XZLnjeAwtCJl2/uNNWx6YnmrAt+uemnC5qNp/Q4oQdmkBfH16yVdQbdMj4
NqxR7/hfA+0NJNw6hr/hbfY4dbOX+3b1IDc384vASqbeKuAQZKxksrerKTYRt8Pc5cMMnHCzYp6d
G2+zhN+Jgo0RuDjooNl6fXXwRD0PAKKWwaRopl66ouFJfBReYbM9wlm7qKPFL041QGYeRzFiBOSk
lKUkOH12c9lgCJ4WSTc576NvvE8z/GQG9ArjWTCDDJV8pt30FegShPYALRLXiWebMqxj61JOSiRd
M6LF0+hfbs3anQY+DrE99N28Go6N6A3Fs79horVp9oOcIzopN+u86k27UzDqxkSoKE+DpiwQ33sj
2cb+wS8MpNLOg3S94UwXeF0NxeIehs7GXKxE2RrIUkmwfVq5z73QU7SL0FsuczkzO/nf3J3HkuTI
rqbfZfa8Ri0WsyEZOiN1qdzQqrqqqbXm08/H7GNzMxgxEZM9uznHuiorQ4DuDofDgR8/JqnMt1aM
205anCC5xyXU0PPUqXzzq2RF9X1WxNoxaMJDDSPeysj8reQNDxEdxXAnOGg8LhhVFK/SvF6RkQzt
LlYqIjtkZmM5eqBLCVjNWpTtyBgzer7T964lEb8KoOdwYhPSHlLg4S4xCUaLumzA+BngTybdnZao
L93U6atB659KBSQIfB5f6zoSbc0v6Bvr58Eu7OSfykB4Ik/hzAVpPspZchR9FfS+YiWOpHJRMUaF
2w2ddDKis1zs5rqViHim8rVTiiFJacpXSMqfSS680vVKsvI2ZXJ5t1Py1ogPwzDpo12UdQLtoKpI
lSNpXQyVoSlI0l1ZVIFQEIIoyTBVviBEa622+solPl79jAqobFm2evoWEIIbnmgYKBV2SJCx3/Bi
rx0b7p85OC/a4zxyvnvVQyXk499TPJjVihR6QRw+hd1lC5llRbWal3UwZA2kQHIn9cucmhOtEqQ7
UB04hPpoBD/KoveV+4amEMWzTLILbxq9j8O7QQvz9rmrPAvH1ZfLCEokU8v2mR9AvmeRxiYor1mt
DvVx2YmbXBcrcsjxlEMl6BNThQ0MLvLK9bycUJWmqHXjRmbEbYFuR50UDnbV9IP6PSv7SdxbozQp
uDWDKsGTqqPvDyGgCPSYtiW6LQkQT/VSFHbUrJnWIygJ8x7m2l9DqT2aFe3e1a7TnUTPwk0T1z3s
vioYj6gotzWdKyPUqfXfYHwsHoWYxgywRTcTQFGRs9QRM8ncAeB4njpDe039+LtfGWs9CghsS54j
py1sX7HyaPbpb8VrXQFkTWpHUCg+kRDP975gFqaDNWynr2rYmubf8HPJs/xOP1hZ/aUv6BTWl8Fa
8L2/ArWVNmlibKyo2hQdPnCV3I1aKLleJAEYjvJwbukCG/cUEk005DVJCaqmOl7MombaSSlMh1Vp
AecxmuFrOWnbohryg9fIXN5wew99OgJqtgb5kGpB4BrzJGVaphDSrjaVoOS7erDgg1OKX5lg3gey
lXJHKvd9gY/H7WjAwE0wvsUy5HWCjx3V5WKuv2OH9I0hffFqA3s8yPoxofGeS1RyBKIQgezuKvXb
OLRUPPXTt6KJf+c4HW4zVJuonrytUZSR4zeQToeTFn3LCuu3PJrRrs3b+9yo4k3e9a/BEA6HjsjX
U1maCRWXRrWOQvEta6AWCYOaU0YRiDNX1PGtIy5omQ2RYv7TMLnQWtO0Vgfy30NQ77wmGFYZmDQu
VSUJhnLck4xTtrQba11rlIuVKsHKmfiJjpdgfG+DiJtyVg9PvuTpdOFMfUeXrYiwsAeilDZlR9Oo
ntXMLF4hPYrtqJ30J7B61paetYZL0qT8y+uhXOtDqKatUhvIudTStu7AblVVzV0iIgMbVLJP3yuS
D5yzAkjHMtux24mnmuYhBCTzuyQhQNB+WilZ308PpjyKThZbGnyGgmz3Xvwj1rl/1iFHWy5HL3CC
Dk5qDuaK9OrLNKTp0Yo90rVWiTdotPSy09Jo+EoDoxRnBuzTnkR2O4KgYO7tQISIzIb8YPoJ7Ev+
lViJlj81FpdDmWi9tM4SaQAFMOZRDfNmIO61KC1+TZ1FPJAOZ6V2pyZESh0hUb/FoRSSOcyLLyDW
tANgRhjKFRKX7VTtp9lk2U3txUfVLDLSXNldAgzQKUViLoVV1G4/OzdSLUxbfI7oaxQXAVimoN/L
tTfsMWA41qYHR1xVoAerzKto71i1El4X3WsLSodlkd2nNO1g/ubSl1F10WrWCsbB7K6CbC1Xy34/
+Ln6LGh6vTfbVKYXjKA/WulAOZuuRfRHCbLnoMj+kitfPrKJMydOE+Epj9Mn2TCLXVUJ6gvpjpmY
/49WRTOpZ3SndxqmcFLVp6KV2s4NJU9wJ92PPLA9wdQcTN1/U5L8CxnF1h1DiqxKUdhFHldkOYSB
EfZCRx2JTXEOb81SEf5kJdiB3DKcesw3EeyDzlBO/Q4LsdY08EEmm2RFa6exRclj1YUiS+Jk1uOj
Dw9VZ5GzExNpQ0arsGW1PxRqI+9kRaDWA24VqKb69WTGzH3f1+EjhBUd7nxGnrEJDKr7Ut/VSPx/
kYvGuPf11Ki5GNYNrdsqqj5NuYE/MKY1ZiBXX6Yo/qqY9L/r2/I3F6DmGWgd6IW8fwkwuxN4qmH4
QzOhVwJE4bolj0IG/tlPqeHzKosel23/igsa0YoNO1G2NI+M2+LbZKUW4dmk33u1yNJIDbnuXs/m
20Vf9TSqsMfBaqI7X9M0qph744sS6+ox6bVkDUAh3AyWvIrA94xWOtFC0LSRTXzLjCCxzFo9X6Xg
Zps7IygzdS1Lwq9WNPUVcSJzJw+heG+2o8quQ8M8CfxJX0HiBU5LtOtI07cKWX8opZuxcaQplu6n
vHmLtbI/trEUb5KoprV366sHkoz1vTKUKkT62e8MfXSLNowPZQUc1aYp9h89CEEAlau+gbGesPko
s9Os8qWn5eI69wOO9rK7MwTDlawu2KYKQA2lmSSccTj7cwVOXHKXNf6PBeRCz9cliYYaRA8p9b3V
StuWVJs8NhTp1jONJEiHOpJeLL+5N9LiLqU3OpEx2C2L1Ac4q1Za7Caq0a78ySooxaff5ljTY1wD
geRWGcjy2O8l+G683C5D09vWlVpsWwJvjBdAV2iNX1OpyZ3ECAjnM0swMNMvI4oochiiZ6GGtb+J
R/JW1INb2uDZTQ9nYC9pj3naxYck08hVkQkPvbQ+0E0UWiq92JKCG9xAwiXPcwKVSkwnuSI2fySB
GBFBEf5SpPFlKlrZaQi/r+Kqu+v7SFgLHR3oYGTmeqiZ6p85+LyjueofKWrmImq9a1YxrgI9DqaJ
VjFSevQgguAG8g7q/hSU/f/Prslz+f8VeHv1k/zJRzKV+f3/QbdDg0LLFRrfQtpEhQm31f/N3GMo
EKDRMRFiHzhQDGt+6T/sKdp/AV7XDJhdDMUia65TBEHevAn+5/8QFOW/gKDTdE8E70SltmV8hjjt
tCxaA4qEALg0IQSRZaotFuWNuVqAG/LL0RYhBuvWMWkAY0/uc45ykThpbxR3nIuDJMbSTcYMX9s7
h9bHMl2viOCMqohnizGxhzefvoDqm16OZfNb0Bu9vFXCclq5OA9P1URorJhhVF9btpUQySMTWsfr
KwURdL2h6K8wk0c3yjSXjFkG0HHIT+Fw5BCGDsdazKIqdp3HJeDJ/e6+rjcUqa227geVevyn6OZj
37VF8a12KkKHuem0BMGTmjKaEHF03153CHBergtQFp0xzgQsahzqsi4CAwFre73+vnt+Xu9s585B
kLM9HN2D49ziepgrk/+7uuh8RHPRxQcOjYYrgtzMAl1KwB58+8Fe/bh3RPvGzC3qiM/lzNVfH+Sk
UUX0I2Lm1g9vu/Xres36/HS2e+flhiRuATeGNL/+QZSuSxL3d+npsHtYP2xdRFEielyvXXd9dPj3
0eVP13Uo6XMd93hgjne853jkn3vX5bWtu+e11Z4fefd6t3twt7x65MM73uo4O74NFeMr+fr5Leuc
z+9e1w+7Hd9m83X2an55vVs7b7yFR7Cd+Tf8zD9WVCVunS1yeS/f+Lh54OsPrstXvfGb3cperfjG
7+7R3u1ebXSNz6xWs8o5zvy2FZ/n++Yvc+744chIeKLnWfxm6+y/Uh3IW1f7HRN977j8zKi3VAny
QZ5uvdqiV+vdkYV4f7YNn3x2fvKtW966v3/Zbl/maWKi5k+7x2Nqz2JfHH59XesxpTeWbFG1X8uF
4XUh2vF0WB/myVof3//P3w9va+b9gXk4vh3Xb8eH0mZRjm9vKJF9t+Ghd8+b3WazWW02d/Y9T793
Dlum6sfd3ftQ72znfouisapMues8HRybtV/tn5zDgZHttzfMq/Ruaa5tqnm4HzQw7iBPz1H2AwvF
Yj08zPO8s99tkr0u7QeW7de8wgzkOL/CG4/r5/XzvBboFuvDT898YGffowZrfprt2W63uefv7Qtj
dPfO07s6PzBT80Zioe6d9Xr3riTb/X7PMroHZpDt9rCeBxrYW2aSOWAe11SbOge+i1n5fkS/3e2D
y2eur+zNhV3UEZoEzwWDmUAkY+Tp7M3RRdOYCpsh/KNbzg190hYH3JkVXZRMTn41Avth/tdvD/6K
DcFGYw3e1eqZ/yGfSZv3k2+z/vu/t0AQ7L/d7Xb7d28/vdwwslAS39DvxdE0GWNP5x6s7HeW9/iy
deZF4Qf3wXUOux2bd/uGgrN3MQAYjc1qVbLb1ustS3x0t7NRcL+vN+v1m7t7eEA9GMzDs2/b3xja
mlVFb1Z7Ns53NvHefrfku83uYff8Z+fbf57nL/31+vAW2q+T/cu3d5h6jpeHZ/755w9ThHnaUpuN
Pebvp+3L6mX7N4qGEbBfMSqDbfv2ht317e7+/tv9frv6sttvf788OauN84R1cFarF9f+eTdrFHr/
wq6iEHx/h33fb1l+F+PG/mM37NZ/8ze2FomYmu0RM308ONvVPZr5/savL/x63scv7uHp+3fXfXF+
X9dLbT5uruxQaXGQg0UfFAmDg00/Qhzgrrt5Sn9s1uy6efutWBEe9jDvoCdsL09//Qlo1nPjERZH
fQqwKCIK+MSZwf50/t5CKMAKzzsRk/DAqNn4/JP9zB82JxK7m1cf1q/u6+756H7PeeSN/f3wa97g
qPfDxt68Pnbzw2NHntGiuf6fQ6CwV/c/I3uP4nHAybb7hAl9o/R9dT8bHtfeuitGae9nc3XDBKgn
w6SvJpVhJkyruk67JPoXzq9/sIXdNFm+2GZz20yhc8em6OY6wmZ1fTpPD5D/SKGaz1AlCDrok3Uq
JffqwjOVtLa9LLJWXivQBSQbEnxbUhmALYQb/WDPR0VBDP4fLTGhO4YT6lReIk2whBIbJ8BmqevQ
7Id1kHTSP5e5/yP31yUpMHlSegvtlAyh8qkUqTVDYiEeUAs1kL+JYZnummKY3M/OHWW1Fm45lwLc
8yVlTlUSJKMpZWUP0BIaTgCai16Nlaa1dm6NOVGZsg9er8s8tdDzemkSVNQyPaXme5S1cDutTCmL
tIMqMi8zeS8KpeZ2dRwdxZYq0k+L4uZHM1GLsmEZFszTSZSLlPBfCySDcqeCgGI2UXHZFk4dpckN
jspzLaREGtohrlRwgJKePhWlFXpmCllK5jysiTyHkb4l4tfcqZQPPfRVbtzwNC7Moq4ZVGDTmWtu
aL30M7y2EDPardu9BnpAjoO7Gm7re4oX1BuXqwuaCKsTuGL5vQ78/e71YReT45dJvVEnYjVG7E45
WVILZNoNW3FxPB+kLLwFLzXpa5QTxSaxH3SOp4l0rI9lYXxT/O4WxcGp/X1XQdrYkpxna0lQoC+c
hG4yiqqWGBJxm4cgMHzyDGP5dTSl+G5IMumNSNz3z6viR5ELN4A2tk0OGXVpy7UxUR3U6/d6RYOe
HnTA/5uoJYdpoUWK2ChSaet5SLVGJwMApa3ZahyUP9cHdUk1dLiRTBhgFeiJFvurtgq639FplZoZ
q32Mc5LdgpkpN/o0X5SCCWR36TO/9sIUepoHnGPGR+Q1CExlyPV12OX6v1BzojDEgxSTZk/v1/MP
ak51C0EE0qq2BIRZf8pqlVRPoLTpTbYTLMF/+x//UT6qKbERCmQG6mLnQvU35XqHpSA+OxXbVKJf
E+1t9PCGhbhkkaAl5vCVZGZOWig5kW9qW0sK2oTKUnTHtJJ4n+ip93da1BQrYRGbGxIv7WF0AYNr
8Y2Y3VMbGAmk8kJdmUHfhr5JuvYHAa9fcinfIpK9pBHkDER5PhtNWV1oBMTagd9rc8rLo1CnT2sa
ZiVkMq9r9yLkM68U8QLaLShM4vtRdTqeQDDDNpkhU6VSKWSBlN4BhB7RG4vmWIDAFbvQtY3nxfGG
5Df1E2WXUa5AOdcN47hgRfnnSRTYJ2flnPveL04XUFFmIA15Ra1eEO/FRO7WZVkor3lXHX1dIH9V
FzAWx2ClFFTWGUaAUEwNYHpr145CecMHOtcti+Ul3U1jCcmAmPp0Zuhe4FEH3VBBRhnSc26O4H7j
OtqIbRL9akJqD68vxbnBRh6NYKDYtuYubAtdHrsCbFGJ9eQm1VHNlshkvj1hkwK3Ha0fOZQb7nWJ
5yp2KnFhr0dZGcDWcb4OgEedKge+OymUbv0LKSzr7EcaElDW03kEUK3C0zCUdiq0ua0ZGsAqC76Q
61Lm2Tm1OIxFtWRdJb46/3kqpR8RL3RIAW5HmXHvQ6RgyzRwhAxA9CFESKsgfOspEn+q2yYdbuyj
S4v3blRFmvmJ8vuV/YNl1Vt/KEuyo3aSZtUh6vN8VwTtdIxaoTrQK4zaDlD4q+tjviV0YWUzWD6m
0eKIx8nWe7crTeEge6IPbj2tj3I3Wo1LR21A7tflXtoZs69JSwC+WX4n5v4w2KEw05JyIHZGKGnf
6Tw/tHBfdjOu1gLXE2RC8+26xHOra83pCM4SsolwFC4O4VahOEOr/ZLSvjpzdeDZrpJGdLfLhltO
54VNoaFB2B9NJM6+PLpidZriXlcLe+zbZAUsp6VBivZ5VxraKZpBkRgxac+xnMJsrPNclcfCFoyi
3ygxtUxxZDyJJSQ9SSXeMC0XNodBNbo4LxrXrGXjGioNwyQIJhBUnVjvA1NIN3mWiuC1NHNVGHr3
SmWcADciUZz+88qCRFJI6OB8S15sTAOI1RQ3HJhUgVpUmObp70LWyl1e6bBtFQGdbD6tK3SJ4OKK
LBaR1NXJjRxPQ8cz7HF8JY/CbhBqdiGReQ3FTrhhdC5sQCgc/nGw9flyeSrKLOqxVn2g59T2dge9
LdtdqjTaPsRQbRvPaAI7oSjtxoxeWE1CDsQBOLa5Zy6lVkEpT02DVKXVZd9OwtB0+zCv95AxtfeD
moPMN4FalhBm3RB9tjne83hzGzGcOw6pxdxqXp8VVCUXtg/YnzqfTFnjBHbH6yt4UQpxlXd1pY+Q
fDqtvS/r9QBwysZjpERL9zshdT06tY6fVRWGo8GkO98w8YL0hY+VTrVEwRv7Isx0z5GkNn6mR1JN
N+ggfvr8mLArOIUmLZHYEadjothCDbWiKajUyIbCLltheusEOTFuqOSscifn4DwkvG5Ug4gAu/1U
TjhFhdmLbYH20963Lkb1ICZtugM3X9+wKpdEGewzkUZBpJ3n1PLH0FfTe1mepymiwErYhDsEF/Di
jyAXx+3nJw+niK0GRRqt5OYd8eHAKWE+CQe5KOxKFcNVJeCB0mCivKENZ/vKEucDhsOYyRPPGGhN
P41p2xoQRBHNO3MayFfDZmI3Q9fR8ZTCicncppW6uz62C7MI59sc10Mm5LeLsY2SX8hRDQqk1zq8
F0mUVzmNLZ7AyE4/rou6sK8UopWaytlDMllZeGIZZT/eNAJEtvTuK1wNVH7KXvF5rTgRMj/Eh7Uy
5LQMBB/IlFq23poirdqJlS5yZMm6kXe4tF6EKRkQQQVGs7iKSc1Qprkk4FNSnOVw36RcUo3bJ7ml
FUiq9PnOgiJgsmE8GDbXZ/L8soKuANWhywkcEPNt5XSUU5lESV8iW/UtRgm3vztQQ+Z4edX+heNH
pcjQEY4INWvDkSc9qJWaUWGG91JrEEUESh8/X3+mS6vLukJHKBG2xYE5faRAJCUEMApMuBG8Ga0g
rMpA726EAC8JMTSCtQbhMiKOCzOmAzkO60LL7SGsZIr0Ycds4KWxilskmfPTLuwYpERkv6nexLws
wy4eBCSiMqJGWZQNDgg0oOs9NP9at80a4T9tmf7vI9Esp0nm3IL/lPrCpZPSDlDfpV1egAvWvEPc
jeWuwMi6n18hkzpwFS+ME9RabHUjMSpl9DGYUZ1Wd3kb0O9BU8LPLxHTxmULg8lCLWcuznIB/izM
2NgDHUt6ms1LoRZ8NmAFLAjOQyJiCkAReDBPtc2cOvir5g0Qh0p6TMcBagIvM2+Y5PPwxCzGkLlm
kGKZ1eFUTAoJpiZCXAVe2Avv8jpS1zpVx4oyZU6d949dm91RfO2h64Z3IAy+162i2F5ftzM3j4eQ
IPzHwSNEAk/o6UNMpdhaDQxQ9qR3srSKvSJVdtTnpSIkkH2vUPNtJeGu6iz51rX2wjbgmgBES4ZY
kN5bizNWyANNbFMgiWMaKRBviDpo/iK8U1Rfddra48/rY72wwTmLZOLtOF5AxhY62srGkE4iVkQN
AuD0tVKtDQK7N3bC+aEHa4gxh7VoJwbCbCFFAtQ5VPShsoFt+pT+GfluzCaD+nQruKFC5zOIKFPB
W+UGxKG3WDxsJfUVGjOYx1oouGOelCadrQPpi1Ur2u+gT3vvxujmRTm1XUBAZBVvT8V80a76VF+C
GPS6XyrwJmYpHG9gvL+WbT/9KlsjcSUpkylZF4dDESg5DoVc32i0cq6ukkKgRdaJ/eMsaYtzMc1K
0e96Yi1iUkGnoxu/k8p40zICIqVFeU6r3nI6z5VmlshtliTbHBpdzHFNu3ew9yUc0YLMbbZsYXTQ
u+zGSs5KsZhWsIOw1tIjYD57FlIoZwcdl8NNVEVCNTlmFobfS1hoVLeCPOOxjDvoPGIzaGj1niT1
rTPigs7StgZvFxcRDPM7kfUHx4aaCSPOAL5AyOaVaw2WCUg8PCl4zetK+WQfDKKhFil13HcI6lSm
dblDKK+PVXhN2fh6/UjkK36VPAD4nVpRFK/WgfYSKymXdSqF6AwlU6pj2EJdl3B3qllx49p3YebJ
Scytb/G+50D7qULLSQ35BNWIdlzCd0DQu/nV67j7mThYdjJSkVBTylb6waePMiaB7DohNXCc2ns/
mQ9TLlKlrJWUWdjaqNI9uqHGb9pQVBHWN6zepbXlXgYti6LIWPrFjRPyr8gDkEqhaN16X7oxUozV
KFneoQnV1rjhPF4SRlNC4gZEf1jp+fUPo2qgoAqAbuf2pOrivpCo4OnhgXGpiu5fr1vzeWEWW0ZH
BFTnxF5nxT0VNURGM0UaIHAhUseXqJHGL2ZjdJs4S6jnE83i93V5F4ZGBB8wMnmyOfm9GFqiCmHa
jjl2PTeo6wi4VVcV1EU5n/n8ks1Nw3D+GRpqubByoZ4Wft1EuW2NakWTuaGFxUCbMmUnkcvNbpj0
CzYVnjgGhpUTwUUvrk7RkOmJ3wqUM6VphJcf1JBQlkOPx2/W8u9mrKjkKzlrbtxxLsklDolIZcaY
vCOvPuhK20DwC20CcnsS1PbQhuo9FU0Uj2Zh8KXP1fzO7OB+/vQyglvABTBwvgyui6dq0xmUqTcC
jA1zhYHrZezyIob60TBq/YZpuaChJnZOg3eGcDItvE9FTRDLGR38OLZXTxNV3JO8GfXO3EJSGrkQ
KQt3nx8aPZzmNIsIiNpYDA3yar8cTIvyB+hyd7Iw0X/L1/LnyQxvdcK8cCrisSkKIHpQ9jghp0NT
9VKG/dPLoFEKk3uVImY3gs1pfX1AF6Vw7tLMYO7QKi72gQjBZqprWJOSErpV6YnmgQ5k/Y2Q3IWN
TaaQAAUwDMLV+sJAQnNMvHaEA6NMtAFqGZEa8K0akXVzR80Uyxsm8pJWEMCa7zE4Fey606kTxUmv
2hB7LDTNS9dMTym0NBSz470YJWx516fwkjR80BlZRaAaLpVTaUVWR7pSsLmrsfT3WVjRHiSGSE0c
huIw9VN7Y3QXlgyLTKNMmi0jc5najQ256Km9h5CzKwqSqYEIBZCfS1TbXh/YhVVDxBw3I1SskoE7
HdhQqBJl5exjQlgGBMwgGOjzlpuhHYZe9XJd2IVZZBJJYZIep9HCUpg3SEPWwGlj61agQcQuWuVf
WTVTo3kCt2FyD2rweevIiW3h68792Di9T8c35WY6BIOcESiGwCIWfFeVyXbVrSasVPhH7WGAxPj6
MC/NKQ4JdxecdAKFiznVCzBclc4wIZEOux0GFJ7WDJIDOLXjggn+F+JweefAO1EueRFwCZpIKFKB
2BFc33uZlPQqSRW4zFX5VlrhwlGD+eUuP/smXDfn9f1w1KQw/ycB/GkEPKdmM42a8DjpngVdRF2u
BMqe90YZet+uD++iUMBJ731jQZYthFapBXWMqWQwVzOqEPzGl3TUvwQ6zK6iXirrvg7UGzIvXM+s
uZE0UUNu9fgrpwOtzYk4ggJDLTclyYZZb2/BUPBt9ILorzxV0jctFStXE8RqJ/f0Db8+4nNfek5O
afNtdC7HWm5+Uc2NQUngUmqNQXpq5Wy0k6Dyfwpe2R4nU/BWNcz9R6Gob5x8s2Ke+oJzlJSdQlaA
gMIy2QGlYQwnE7xGPem3J8GD4ICq5PbrZ4c3I85M2nVz4pFxXExu0KRCIFac52kTppB+hZn2aMFP
4tsVOZA1bQSpls58EV5ycvG3EA3nNgjpM94IGB+x/OXpTi1nG4bkGG3c+eDNn4IucJu8zrO1CpX2
G1y5/s/r4z03B4QpUSROKe76eBSnyqSXZN9UGXMgD7Gy47+fcaFCEx+Y5vq6pHPFmQOiBGfmzDv+
4MISdEIuhhJ0XLYIDXriGgLGhqQBzQEcq0/gRglh2u9duFiLmKJ6QfpzXf6FkeJsc179g8lcdi3i
7iBbU8IpmXmWkbnDKFrwC3L71FYUb4/BDcN3vksVVpL8JiFGi8268J7qSIijoak5TmAQ/c0B4kJc
FbtS7EmrpsnyjZ+O5Y+iN4pNNCrqDTU+3yxIJ5Ru4nwbEpWTp8vatJSBt5T/2sC9ooNU6BCiRDBE
X5/Sy1JMEAAkf+YqwlMp6KgJeBueOULb1j4a1fvOHITdvxBi0mdKZURUcs575oNdr7nOC0DJmMh+
Kh7BqkOdH4pidwvAdWHvEdyWUU/DMkwC96dyLPzGFNbzzPZppuRaJRWQlpT6O0B6w940Yfq7Pq5L
+mjSd4m0GQWmlF6eyqt9eczLeYmgg1FWSWcm9xpxr1XqD+rjdVGXdBH8p/hPwJJIyKmoFA4N7ltQ
gxhGX+/EqFQdgglzPXif7Iq6EmFxbLQnyAyKH9Q3Fje2wvkhOXuK3FeI5+v0n1msoJbEsKyKON8w
u8FhURJRfFRhxTchzIlLevZ0qT85auiP1Y2BX5IsMbVzRtkkS7lY0xxmLbLNCXTqUy7+YCFgcc5k
NqLTBn5Sg02M42fAXdotY3dhcbnSA3GYG2vhlMw754PSNmE4E4hyARilsnYEnnAHbVPwXYJU8obf
uhgjMRbOKo2EDGcx3sDZuSjVMm19/TmBl7fTWkni6I1xmsZ9NvqJ+QXecD/akVUfb0XBF9t/ljxn
68DEESQGErIYpNcFWWqpY+iKfa25EsTuGynvovV15V2cG/9IYYQMj5sA5d6nU6kWYt/gW4ZuCOm+
PWiQY7dNOWzgJKIJajbR46gGQasBk1tdl7zM3pyJXhyOGS6AGCqQb0bkZBoLsjiaXAmrXIxowanD
SEESNdvHivDoDd6wLkn2Pnltc2v7LpTp/TGAHgLVAZCM377Q4gpe9DAy2pAWLX6710p9XMFsDMFq
2P2bJf0oarGk+qQYo5Z2odtaVrhqlMR05aHObyzpwtTOA8Ka6uZ88eHms4Q4aRm3/hBCFDc0qJCg
KbNajSFEdFoCx6Idc4jAdqxnZX2rg/cFjTU4amdbCBCP3N+pLimjWtLyzfJdcBL+sYGx3c3QYOe6
3lwa3hw1wd5wlTwr4C9o3kWHABnXrekN9RcB3yDbNEpqyFspr7PpUIw1dBvXhZ4NjWw+24CsLFh/
TsuFrlY0gVAFL1Ppd9D4W7Hy6FEP/vbG0M5UkfC5hU9BwIurBxGA0wkMJjWRPYEWEmMMXQzslqab
RXLiQBJYudcHdEEU4DCLgDZoIE7IxVoVlD1VsWxJ9NSDINwrs8kdOKXcGGKjG6M6WzBJ5jJFeYRB
1gLHfyGqTULA/rksOX44+p0zwtPzEJWDBc1kQD5Invwb59KlsVGtg+XUidgTJzqdRivKRS+OUsWR
xDyQHmWt6MqvIZTIgkrXCKNubqTUFg4AlQVoBHQZCv8ZRLYX7mAEN5g0tD3LVov5IfCyYiN4E9xf
Au1fOH4LWPzbyInSQbnrFa2/MdxL84vXPXeoBLejLocrC5aFyxvIDqppboSpkW1Vr4hDi3SCLNVc
fLquOufymFRSzpy9XDjAbp5OL2TCllDGEECSWjfmbinQ0AwSXkBgPXWdot2IAZ9vvRNxy5tN4Q/0
u/NUCOOgYaL1RQbnchg0N5T0khQwO1y+cbiJai90poeLucyhfnZGefBeTInkmdzK6udSVmgKRgvb
iP2acztLxyXJxyTQ+bUzYot/WGKe0QojK24Evs7HMkd6ceZnpN8c/zpdoGhKWs8frMgtDB9m7NZv
NgKQpBsVEBelzKEZXE7iFcvqmjpX+qAwYeMdIRrc+Dm9SkKxvrX653sZGw9uCRg0RZrAdk/HQoTc
GxV6zLhCN+Z2EIgUnEJYuB08cuTX9fqiKJN9hKWfSzoWrlAFt7Pu027FjcKgJGkKyruW6dcwCFJ/
Q9vOvEppJtchp8H1hKjdmah8Lq+FidMt68b/a4rb9FXT/HJdRvAv1WZO31LCpDc20qXx6ZhD1eKa
gLs+L+gHr5l0aal2LYkTayqrb5Mnabvc1ARYlDPvhqhz3SDdjyMy1zsQTVPmR/kgSpzKcCxaM3Zp
E5tvrDr5u1L0Wxn/80kEgQJkg3QNR4u+NAy1IsWNSp2pW6jG+KXNJ1rIF9lw1xNiOopBkRyzSahu
paQuDQ15DI+sFGfMwlB4+phT3uSFriJ107ZXQZsFRWp+WhfJJQKzAd5G7RXewOkE5oaYZlITRK7Y
Tl67yfuiltdTVMXptkzlptldV/2zWwCJS4JisztA/bmkLsRpwxjGpYArLpht+JjG7WSPdEdxUrWQ
D1IQeakd9p6yVYPG+3ld9KX5ZM9xf6VynYLoxQYfproQhGHgFqDrA3TRcnwXw4To/gsphK4xh9Kc
T5yf4oNCalFL6MzT6OAid91aKXKYwUvpVvT2/GTkHgH2hMwhEI33htAfpXR+RleuCTplbyrVjR+X
01OmhQlN5WoSVNTJWzfOk/MtDWiJ9PZ7uBpvbrHPGgEMplR2cFsTGITNPpp2HhT00GRTmHOrlvzC
fjsRtlipoFFVoTP6yDUNXIymkchLGUJubrmPNPSsKMy7zqjrdHV96S5MKgaZrpyYf/zi5Q0VzsTR
sHyIcuum8XM40g1a2ZL0N3Un1K062MZqTjOx60IvjZVYOLG3Oc6Ap3yqL7lneAHEYLTFHETaG2QR
hIKTY0x1L1X0lDUGi468Qddv/LYE2Htd+IVV1SEOAyFB5IFVXZzfqgFlZN22dObB/3KIJ3mvet8o
20nJu7+ui7qw+8gevUNoqY4Tl/caUSp84HVN6gZUb6yCTKTNZG9NN6zZDSnL+uWmNTLaNdPkFQC/
4XRSpznJZP2+PpSzWWOtyCxy4yVRS2h2MWsD9zYSilHuarFQPiUEwF242vtNMEr6t+uizswlGewZ
cmGRogGasJy1rMoqP0vS0o1yTXn1QGN5u3AaqZR2c68S4YT1y96EiL8nBPcW9S2x8OtPQNr0bLyY
MeCROMfzo5DOOFVRctUx5ZlxuRo1kcbJtjApiZw8dslU+3RaSdUaoLseplNCLz6zqiPalJsp/Kf/
i6Pz2I4b16LoF2EtBjBNyQrKybKCJ1ySLDOABDMJ8Ot7q2dv8Nx2VZHADeecTehrYgnDTCrHbQm1
Je2y/KgU+gt5uTVxL17KCFTT/JpbVev6IhLrJP7qthY5VOzKgcCQVsS2q/oIIc7J4bpZvQLvmVdW
vPV5JoHZf15Nn4gO4ku5/fz/y33w34eobOd/7uz02+sOpNG/G9tobP8OSs6AdxZbucdadNVAYjWo
+vZq6evqyonqsGYhVq/2zZR6ZilO9wqGB66dzRdYcGrdkpStWsy931hPHWq/bOIXBiyevMYgNDl/
kwnb1W/FHyQOu8ORBfm1ilevII4fKVZz6JO8Ta7LIaDfZn2qt19gUUM8m91c5/mhZTGuAJLMyfjb
SH+s76FgC/+iSZKc8RyfpQveh8Yu0IDZk7BRv+irDef3kQWG3zIuIKRlcC5GuAPbeW7rmh+n4R9A
3vrPWirK2mRI2tRasEaHrswBuTFwdPXfptehR/w2oYGvw0TTDhBo7Hpxh0a2y+/mKoEWMizuVDHi
gSp1aEPUJG/uUjjYk5FC6/0X2Z7oWJNCxvZoJmeYsyUKmhqgPZE07UH4Ykleg9xG058eAlG5ZIx4
9PJr6mqGremq62Ys6WfzxL0ofW82T2FlZkULU+wL0Y1N7QiigRtvXPbXkIDFAhx2vA7iRHbBtjaX
PxD78jEqlx67TFQyZnncoF8B/pmbYrM1GaEUccSR2tB0r2NEl8vEiiTn+WW3/gaxoiJiVDzGk180
X+BWlFdkrRBglQ/7NtZezJbfCZZfXYjV4dvbd1kohtHAtJysLKAYEXEdr6M7gUwYuhH6RdLBIEmJ
rG+S5zq3JDu3Sx/G+9kWgdbvs9e6iiRqntuN+xSCxEZStlw9J50XqfaHYYmRPp7FlNgJpkytxwC+
YjH7y5hW8e7l39OovYBHOQ8nrArCWtd5i2HPTrjYpdnHNStqmCnvfZns7tXm9XL/LfW4FL/8BDL6
M+5F0xyCJBdbxnxlj9LYmXN9WLvKOrct+WI48xnC7y+NQDGCnXcJ+cthNkc3XdkN4wt1XQUpKC4Z
1EMUWKYS0nveuYW4GGzDvjPVg7T2XUvA8iXQChvGfhopZ0cWomuhR+faH722T7I9D+A0nXUpgggy
ahnnIk53T7EDgB6GfxTi9tou+9+gFGyuDnk5ofxJ3c46nTwhC9Jxl06u2K2b1s6ut3dUlYJcfHzt
5Ed73g8iNSXyBylyaru4UB/BMBo4W1HhAPAMqbKnGLuOzZM63WdkMUvKARssX20NF47gdA+M3JL9
qC2m6SqCoCrnO9U5QTNejnNT9st5NPiEia2mI4nCQ++HeXCj/TpsF2KMwL6UlzOndY0u2k1w48GY
GYPMkwLWR1YtW9x7lztB3/32G2KcXZYnrfxBJZwhSbS5v8e8Q65EhQ5FoP7ZQ4KsxkFozDVA+n3y
jn2xyy3dEru4x2myiCQPidjq8aGtSSC9GEgSAVzjtnOnamJ7vS35G7ceu47TXMMpnDlSomvXUZPz
J6q8qXtuIzIBUPohUEJsiIe1++uRn5yn3kq1kG2mWtdrJyRh8NnSnS8vztyNzblpitC7pghBK+sQ
0f0ZzeAjQHxZErjzvTlvpF2T5kD6uptiqShuw9wr74l3b09ek6h7dmk9e542SqbgOa6CVh2ZOY1A
nVg/d+V92K8bluHeB1H85vmT7b/4TJX/Nof1hGIXA1Jy5p/F4oGca/LSZ6Mb/4zE2mmuJ6vz4AC2
d5GZqhNvePMXLxYO1Jp26G9EoJLmyVMV7EiXGzh/GGRl7A3nXf+2S6aK0NKSIf+K9ipuH2sl4uhx
Hpw9eUP/M3SnqRNVRMxxv9oztaud0xVSr5XHQbT5d4fJc3xAqlq1JwPdKfnkke145oioHqrHMfS0
/pvksg7xGo58D5B11tH/ruRKrZiKbvR4qnlGHPOopAn0a9vUqv6l7T7sVyVaWwgk0hC0/pIX8ezo
C7lN4RSdnGAsjHthaPZImN9J0R7/rbHdnG/QY4MG3j0T+S6yaYb49emNxgDeLLU24X7AlbFOMKTm
rihMmiRlBfkJSOOPEnUs/QH0QGiJPP+OltZxmrSLhwmjLsS5OfkYZO30L1ElW/BUROYsWwmgJdlD
L1Od9aFAELrezpqDNDbjOY7XBkM6mL7hthIBeQqIYxaZxp3hPEfuMC3v5JmHGO5CQ+izRwK/mynU
F+gq3Q46dmC6CimRoyoZv5iCZelLvon2b6H7OmZk2ayKmXfvvriCeV3m8yz6WTQUY/s1LXv8hKgL
AE5Cvrl5DPVmLgrer/xGlT6gWE6f4S12WfaCVFnV+4SQ56khYf8vvNi5vehBgj722xY+4kUt5v+v
hfcixuuLC3EKrzREieUXlQJMrqAMkvY87MRrnEnFyWHKRTlwWr9LxuBinwjYT5H4ti+dG/Fj2V0Q
YG+dH+ZEXjrQ1ok/yBDfkU0QDE1Tn2qAuzdO4Fgy+dtm/6gE9/dlP3uDhKM9bRdA7+b2OIKoP4Wx
deVJOro40/kQStFb1YNsQQtUHno4QE4G5g7ANIuL5bxxvb376C+bbMi5Y7JArfwolW3IJFpRss6Z
HbdFXU6QhixcjxhlGjVJUpBdZDYy9UGPmKuCABOb1jXUQNWOsyFbZovBlQquoRQmr/SypfMUOg93
gUk6ul0oDr7xjIuwriifOO6818nv9Jp6Npl+yzoqfgeFyf+VmNYfgZ+1hm9ECDCwVYcAx4lGh/eh
q5MtTeKJYpX0oT686fPWqMeu2/V09uRU95emw5dzWvzZM78VJvfhIIdIVGkdTFDPVMejGU5JK4+5
jZ0uq/kz9z+/A+NwS/Z6Nue5ByzaI4rsIHdqEbSItuUSqaMWapNevI9kC1rIEsRiHFAzQ0XBiTP7
50rsA4b2var/dPw0VVZtjTj51UR8FfQMhEtB0Gu0d63yMjqq9lTLhv/JDJgavFCg0FK/douXkaz2
/EIWEGzTiEoF2UUdJ12WAGi8Vw0Mt1PkwbBPk2kJ55MPtwc7UrKrJO0AdzBqWlHzpiJwS2CEhDQE
RwiA/dMWTW3wq1VFDSozFADBWhPB81DlYMxtEIF2O/SFnxSZLrbIPXT8nv0dFD/vAqBWyyDQb8iI
b42QVJcRzIfUxw20pnM0c5hNeyWbk25Xce8h4Oo+3Q42gYg5M9MhBEsCIXLgP+urKFHHleq3uYQm
HxSow3V0nTR1JM9xwxlO6Z5o9a2gtW3fIRE6b23Tc5/UZVXBcJ+SZDzNe+HwWVzYEFRLoI71xgLr
Kjdj8OIFdoqvdI72Pyv9tXjao0I7aY/a/tqsOcXlum0UeeveJ94h7GRhMkJ8IA/H4E8e7OB5fyaZ
lDdV07UynR2/mDkMk7rKdL5yMG67K3+PnmP/iE7lSSpWWblP3gKsKQ2QNrRvahyAXx7UNC/6jtcS
RCsaeG6+MK8c8VBS1z7vi5DQ/jqvuu7cYEmyjhBwGFiqU+A3izL2L/ipgvW0LyXo6Jr64WnFYlIf
c1PNeVqwJS4vqk0M4Ukhz1FAnWIAVfmcMyDeRd6WP9AH901u4kcEhYOzPjEBnY6Jv6I1zU2Zn3dv
dci6CYqiPQvq6R4Akg+MLY5UlYHM4+xiJwyVNt2wRbYXIx7XByZxXnNgibS6l0M0u7jCBD0L71dY
ifWMSsnUF1rGY39NrULXpvhZ6guGDPx3nHqBKTcZCdMM00r5ymK9/fbcvfhb9t32lyyY8mMrVHOj
AxSAqClE/7DXi3rWuQA56PBAvYGLdaazo3z9PCrhcGa2MIxOkQkbigInT8QhoKDwz6FrXHXpN+30
nFcU33tGv9/Cg561/zTiq7NHXEc9KMQ65C4Q3FoZWlqCrPJGxhXFoKZBXSHCPfgW8GO6Y2BKTujy
nfEkojEyv2udxOpylopyeF6d6Lg3K/dQOlUagF2ftEWVhkKU73WBrz3F9Oe0zzVI4emwtkPunzmK
u9uIjTW2Xn8PuzRakjCVe010AJKK5J8zeuafM4vk3yQDOtsVgqzNFmcJWM3GE/cZorqmSqXbesc8
oD1H7/KTHWncdvjYtg13S1H6LUzQZPe/cP3RA80JzJt9FuPvOI+6zxa2sH/lY0s/szONoQuH8TgQ
A8JM+IRbBQJzHeToL0qYZi9rl6+8Lt1e/Al1v92Fu8w/ktmKx8X3lsdEJJsCsDT6iDRncI9p9AP5
OFZ1PZw22U7VMXFBuKVQBe3tNjTGgWO5mc+IdFJIPMLOX7U/dC35MgBDD4BAo3Pj4JBhcFPsH5MD
NZqbM9bwsNXkf26bhO+dWNt99Bwe+zFa4vrWqz3nH17+7W4VsN9O/jCFH2vR1M8lJJ8GG2MzXS1h
QYkUsF5ZU4taYr1oEN7CuNuq9p8ZHPEJk6j2ON+s/VV1M4kwU7c35X1dDZLdabvqb7eZRpttNlHq
aIVsmBSYZrkWrekhSWo7/CtCmf+xfl88LlzhD2FTzu/lHECWW/nWvqJhHq9NO7jU+prfPEXrY9ys
UeJ/El35Y9WVE0NER9rGsEUtl7tkpA2H2qVmuipb/rQJcVA9uF5rAHU4FVBA6xJvdFonuy4Qaasg
OqP5cN/DWQVhig1fECoQ8Lp7WC0jBlX08AeDlX1MZWQiulIW7zH7J2GT4wY7M+JNNt3VzuJXnjbo
zfvRG2YEI7Oc53NU812Tf9lC3OoWDxDVMkU8ZPkq5X0+xOULc9DmefMW5kA0fgssqT4ZoPURwgDu
L4zNEwD54BvgSnMLEQfKJX0HQM4kpog5jaaNAZdDOWTlkbvFpTtEzXwyJkmeudO76rAGlb6uQ2ed
L8euCf90qy9uTS324OTGZQmHNdmXq6gYk6cSciWIy0nhK5igoOeZLYfhGLsmUheDKzWsLNnLv3CA
QHHOOm+u5T4CGduWfs7GYAp1lntWbKnllzm3bFu307qW+xtrVWtuOC2CFm6s8uDbxPMGd7gHmeL0
Bc1dzofn27GJfWPs5z8Hyi9+qRFzb1rNTJfSQlADHDxlnX9NVbfXWPx+jnCmV+FpXKs+ynDOzA/R
bFdyfFGI8QXsW5gRuuvck8DmGxZOe6jTNRbhcCwo24MfPhRg0XXjYyYYH0ihbLcoSnmf5Rc7zfy3
08vpVSKh/8OOwl4XzVIjDSyb5BWMV/eXSWDzMC59+1kHu3/Z8THHjOUb7a9hZ0RMBjp/VGhbkl/6
empi/l746QcjQHEeIcyuXuoCyeSb5cxgDuIF01NDkgjNvoc0gtMzGh6AIastJdO3dlHpiODPaqfg
Ngrr8aOplHz1IyFLYjqa+ROeDXgY0zD/zKa2C4mFC+rGS8dlij/yYqNIXsqkuNmDwYyp5Uu8zRfl
VNipzHJDpChFiuMu7sHmUQOOmTSCEJpRV72LoKwgtIeSfzf4Nfihg9udZV/ncEbX0dACYSWl+d+r
bjjnrdhu4aLvDaVaYOBQll5UZFPZxcuRqgmkopz2+g1pfv7gLSFMtJb+aAcM+FO1sXHtLnRISmG6
9mHUZYWPSf8qHu34QQSbfAajKzm7xa4fOz3Hr0Hhu/YyUYV67ue6+5qRVd/ijOjsqQqrxKQdyRdv
9OwwJT1uYAz/1eA+NavmCshLMi45YsPo0Wgnel38nlYO5bB8KVdQadnWWZw+4ahMczU7tX/dkMXK
FabhLB587Yq3Ku6IjKNnyGlIY0mO1ETVctPuep7SXjbDmvKKh59CbE1xLIetufChZ3FNFUrda59+
gjkQW/RzM+QginfCEc65SNzLeFLRd9FKfYWSnSqmWSkx3Dk2z0yWI5ibOs+3zMQiLg9x0CNlbxiI
kWuJV/62Yvn0tTVzArN17rxTEK5U9HqudzDk4zi9O8OWPITI61C9a2JIUhW0zZglJEJes9jswHaP
gH5J8Zn7rJ+115yqaaX2Apw7+OnsF+0v+ErRlgEj9nf4Rq65kXFhE67CuXqKaztEadvPVXTy48U9
8Rv3O5Ub9ubWm8Q7Eios7hjdvekQNMF00+CI2y4UK6rnSGxjeQWZh8uxpKwuU84icZGUjlnPTtFH
0WEMYpzpQcEhIxmWXeVus99PczMkx92U6tpqOwY0YIH100TYCYxjyK2mQYRXh2YZ9UUVsSiCMhWU
b0He7x9DYpzhwG+obhYze+4h2SYe7kbl7essVP+ZtI2Ew0eF8sWSwd7W0TaXB3pmfTcbK5oHh/iF
uXhKeobAB9P582jTfKnGd9eHX5ZyAsjlTuZeER5iHQ/2U+3CmVKtZt4CEc/8Cg6lOp3h5Cv/vFZJ
hK25GpOvMKhGfRzGad/et3xxf8UsEi/s6pS8OPsK6r7dkq926ZryFLtav5CjLl+XTtRjtvmifXcq
bt3UoeP+vYs6KWlDku7kjiFPaRIuW3MU05LER7PkfXUxMuueUk9Ld78pmoSaBTh9/yuUE+NF13ik
AfgMsJtDBezKpGTeduYYx3WnGHP47S9lCEsgSX3XIjVjad5nWVOGepGro2Pb8I85dOvAX23iIZoO
zm7NLcXzQC9rGztkLRO96ogjv0WOw07oQ9g1jIuvZv8ZKVhnGB7jWsTx0YuRu2TbNtgt26tAM5mC
Mehkwhr4Wkznxj7r2HD/82zk/A8kbivvIki2/s+QL2Sf5tEy/JDudtoaG/kLkx5wZf3VJD3REBTq
Az7CBMBxNI592WZ634OHpd7UzeqIDd8GkO0qK/YwpL8yI5ny5Tj328nzqDGQ3xQ+rWXfjgzGMfQ9
1ePiOfzf1+7O9WvqNlvvTgvUtrMyAxoaPrYNGoLU2KVn4qba6I5EPD9K5z5c/qIpMkvKMMTpD8hZ
dX9oR1EysOqT4mG1hOGkDEqUc17RzW6HwJC1mgVtApV1YBJx2+T59JRIuvdstp12f45vmM1GLhzT
7Of54xXVdCpyd332dpnc962ZzRmJfv0w6cL1DgG5EI9zQpojsduQ+TIdbh7rKrdcqAScCWbdaUkY
Gb20ZV3sh70uVjfrOl3tt0oqWrWAa7BNY8xD5tjvglBN0exbc12NsXsx9v28pj0ajueSp2pGS9TE
UNRxZhccxhUvVIVfokhNNyka0TAozkvhx/uBFOGeVWZez0Uakw2eZ+GSmw+pm9k5l3Spl8xU/fsu
2sJ/pZ+Agmy3Ygb5zQMUpUHT7M5J7YXaoRF76/MWiFakrlvZiTwM2UQsYaqozfq2R/Zth9qYGAmG
vyOsvUcKq+42YtWCjGXwNlDtb/EtS6Lxd4642EEAwCgkrcZtZ+rnziwCqm3Y0c7lE3JLt+JuauD+
foqy2hlKykQ956gSgERHIrGZoD94SExN5RR6/ghI0YFUnoa2UZe57yGVmA1rmTTAUqUPEZXrmC3s
+Fp+yb2jATAyGLOg7uWvZHTpq12cj0+sfFxGGIO7UAgti0pnBbOat2DuH5aKkhei/aAuW1VSY6yF
WIfDupXrp5dbp6He2wDxwaJ0L705F88jZPNHZL97mwZznjBhdfQ4Hlu2fbd7FzAAK4tg/v3/kgHw
btJ/e8to7gVo8heRd0NzTMah/obkznXar2b/3KwY732ry++hI7aD5sDP73urQ46gvPNe1kaSrrsy
fbqIvM77ykH9vfJRecbYi+7LYTF6/BNpwWB+31dStpa4bLAhE99CmlodHLnn5D0btOmJVhXquV8E
9g3Jgvij2UxwkSWlmdJmcUV9S3wp+6RiHtZfvY1Le478HQpC70Xj9+iQ00K1Hn4LMiSdjGY0vvO8
rWbSO5rptzAtlXU5L85tU/+cNKYs80fN9Tln2+yu1yxHcNyi9o1EmleTG96aYJchq5m2eTSupd7l
r9T3nhEhaYcr910crRxWI8bEpyHW9XA95ZFnWDC1a3AoooYxJXnXsXexDJJ4rIBUleAwu9r+4xv6
OawoNVXWM059cbeSYala6LbSQDL2KLbQBhdcgi5z7TZnEe7tbfeoftIFTon27A3Hng+JlNwhm4ax
6P7lopUy06YcaIVXv3uqTTJtGfvyajolUhP0AsDSfYR3XDtZiFLrYaL8HzkO4pLlE+aNBTe8cUie
LwsTAI1u+zVVnHVYktYqspcSb953HNS1TFt3kW3GQ2Lf1qUWz4VbjxWr4HH80CpnWrsS4a8gO679
Q0gy6tfIzXPPpNl9IDi48x4GlCk5I7tWQeL42RCbWrvja87kzznXvl0eWsed2us8nPc9HXi9whO2
QPZ/tfiJrzbsyI/tNFHL+3GVVKh7gClkqHnLT62YzWLVHGloxagUa6JelQ8eDtjlOM7reCzyiRW/
kcrn+7UeRcXYOOEjkE5F2v9eUCt0ntd9OorF9FFPHMWZrQ1PbNw50b/Zd+wTcNZ1uu7jkCvH4nhx
s2gNzAdz8EhmE0rkc0gOLrhxiYb855ozPaumzqf86wrmdkTPeHnGWHd/q83qvlvVxG66elCzMbp3
32G0MXgmspusV5iuw+vSRGuEkKBlhx8U0XDZToL/Mhj7gZJWRk2QDSoO/rH3CNh2oCL4WRa3+Ky0
nGizSHh3vpidMBbXHGprplgfejd2bJ3fjZAs/kWxBxWEbLb8zJFzlvFRyfz3QH5c96Q2334ahMjv
fCCALTQbjT5Gtk7CTA7rNJ83QvivGPg4W9rxCP2iWtJIyfxcwK2Nd+GfAbb6706gqxcksuWfhdns
OwmfbnlmT92+DHUVfI97V5qUosdh5s9u7rPvBnlrknjYxmOwJu4X6vF+T728xvgPbUOqS0c126sG
JBVceSUY4MOMGoQHmeTmf7yPZmB6OLAnrtbGUuKhvBmOoRJlf5zGSl5PJEywbjJafud+yyTA7eL8
UI5buJ2iakdbWC2BI+gYOjEVtwXIYz4zmwGRGZ5Xe+qWxW+ylt/uSrudwy4ZE+a36rf5sdc7Ra3I
pzzILONq/xjowNRZ7zS+c73nzZjDrx6Cd+EZNkK6iL35VNPAPkVKuH2WBELYy2osvWegMKQBOG5J
bRB15LZ0s8t0pvipA9Iiz/v7Rvt9w+G+6V9iZD3GLV2TSry7ffToTOFanDYxt3+inuooqzTD6rQR
RcB95jX98zyY4C/qeeYzWi1dlI4zbhj5JkkvdG99a739Ro2yEmBWc6ZNaxFE9wi6e3WIuYf3QznH
A4eSCBZsdSuJEKcClktzzpshqq89jg8mz+Uwu0eZjNVzrQrLuCfYRHXs0CVh34JA/gTkINwzzy7o
iV21qxffoXNIWzIsCv74uB9C7e1zyhXJjmPhpvmeyO+VBzY+7lW4tbnC+5aEV6GKhWGgv5lfJV/l
S7/vGJtNnVTgqRVnX7aWXknase6G/sRIqHiYID23+FhC90U45fKKq4XXTy85AhTb9mY6lDKeZFaI
HimGzGPvcqp5/z7QCXBAykiz6PJ8DltFmcXLqb2xT92KEQOBJtjbyUqcaGKrcJjBBLWuf25m8pu4
DaL8KA1NRCqVTU56nUV9ExDgGqaxcUyVFitpRFmjGahexDYMvvtgKF81R0rJlxAtl51LSXSI0UDJ
p101y42VTlfdUJ2FN1vvRPocrHqtsiBoEdVQOTCtcd3VHQ/gYgQDmL3g4SmDoHtf7cIHGfyqeGxp
ul4NPQE+GNERarDHff5bxUVvcVHuETIgro76yKp3vO57ypRTy0xdZU1vxwXLrD/eucvWfYlGBNU1
qPjgAsf18hWumLocr1yGO0b37LxmzJCWQ2kI/yVrW/217Fa/G6avL7IPkU7kPSk+ma8Kqrd5oDQ/
VGsv72fkHijE2MGSnbRaw8phlQpXBJnkBG1u40dUdxyCS8m0nJtkjsasVtXET7FFPPoz8HGZ6nKS
LwnSo48SwPmLM0TxkraeNh+afGr3UJereKSe2F/meuAfH8XtbymX8UWZzklSzmq3xiiE7gTlmBwp
WmzRV/jJQ73Tu+3TnFaEvjBqIE6eMVcfjXHqLkZ+BO4sf2NFWh6loEFNp3idvjyn0NQjNEH9IWet
ednyASnp8sW/rihJw6whfLVDs0JkNgGfPim4a4/Igle/7c/cheVnJLdgJtna7j7ZTkMVHiRKmOqQ
8wW6GZrgiHc15znIKs+vEDGTE8b+vEewlf6cyfhj+IFlOkKYutEx4042cqp/Id6m+avMOnb4Dvbm
XjdUnkcLpZq1Fuvd9pDUqzQnU7PWHkzYDpmNlOST5Tglj3vOBcNuPDZ/euWoDxoCvNtVK/Znz7XO
ksZi2J5lYesnz64QQjx3YwvH9dH1GXoNNtNNPHf365wPd630/N+jptN/ZOzky2xAefXHonN9Lzrb
/ppCRYmNHrxGE1bl/ksZ2A7Xva38O8Gau7zodDF8lGv3o0CkB1HpRnTbfF4crUS6Lgn3hbBLzTqJ
ZeJzGCJqqUs0v+k26Pl7xe3xJ6QFLag3fN5PnyKhYALp7jYtYyPRXiVqCTOvnILHKtoD+qeWFOp0
WTz30fibeWxhk/WMK2X9gYqOxsPO618DhqZNy+nnyZ0mWXUXe6/0W8cSmIc4aUyVCYYBTsq+oAR+
3jB6I89TlbclloIoG6U3cvdu/KHTUMqlBBtRMhBvHGGbC9nmiIWmwsyPxZQjq6h/pPaplFtp0aAt
4o1+vLn3A8bbfNu1uO/HuXjAuENIbu5qeem5M3Pf8UeWxEsWBARBqm6JDxGDtBcGif27UxDMcYyc
hlnsOlbuHTpJHWa4SxhW0aOFbKJrN7IZZyuCDcot/QjvnqZODD4/cjmzPj7w2ONlKVDpvYnS783B
L61zsQlW7pzbhfmI+yB/Dqhc+J5CsXy6/s5mn6TOCgaMG1iac7GVL25eBfkV0avbvR5Ihjnx+HOY
IcfjfuwChNxsXdehoFr3R2ZMbR9yPdhuvBGS8ySN5mJWh7mRww5O3eb3XuKtT6sXz5+rnOV44ZLO
ca0b1u9Ua13OKlIGH8zuNo68aCwuOh8nPfPXqjs724Cax0jRX/NRJ+QMkVeWmUW4+12FG5IWkRsy
m5w2/NfLsgmPYlz1x8+RQGfGngPwAdXDZZSblvhCdqTvQ7y5OB5Kv9DcSiJmJMNc4q4ZsRcgiQnz
uz1qAPrtDN/QH5R7tx6SvCt6yiBZXe2BZmrd5+jxGVqg+DgNwqo7lXRcmO3Qbh6Pz+hfqYA9E9k2
TtfQN4XqyZlN/bV1e/SnRAOOCLP0nddpH2iEgoZ0HWlKFDaF52AuLBYnpxQPV/+Vp7C+QY7/ZfKp
GTJf91R4UUVNHu2xR/KjbpyL2uvRMJmdxSaHdD2UxzqmTE9XQfeZ1qzoEBglm3eJEKeMjyTaYfsO
tfA/NAI4Tiifq7fWq3NRTgOvBMP+5GHyev+hZ+qsD/nmb++Dx03Jwye3T0/DAkoRPoXX64TeK9VJ
V71slhUZc6gtuMX5vPGEI6gsjwtivpEMqF7SwUeKzUU4us4VP9yIPkMZ8awSUyBe+xEddgGoqv84
O6/muLFzXf+VXb6HN3LYte0LAB1IMZOSSN2gKImDnDN+/XnAGZ/DRnc1Dseucs1YYXEtrPCFN+y6
sgu5ZL3spYIe+9wrdX6TieGg7KOkELeZMDTqjgu1jB2jyZtABSlBGRBTIGoISXcZZ/Q8pbl7CI7O
tGHgK91+sLSUHkMa6rVTCTIFXhxaIDsgmU9Lu1NizhMfwavALjWaTrOjM69xthcT6qaUxK9hsVEx
yIZYN3AGqsDkUoqgQsFbETSbrjASZYsDDWXsqFWq5zyS+zfoV4GO8hZdZjdqxvIRHq2QXAHuDb9E
3BapY/RzJkVfmR8CiEzo2wbx1jN6o8IXON60ro2pj17VQO3f6OsxahXXseVSq0rM20pNKQJjcDiR
A6BzS6c1M7XqO8S7QvsSaHn4FaBB0xBkdUULTCYUwIkMUJBipypAXe19ymj1FUTh+roDXN46JiWu
aY9BYhEGt/RXB/kJVMX0k2CrAwM/GKpXf2v8GDrIpkJqy7gQaN+/oubdPw++MrQ7+vBm7lpkwuAq
WgEVSHJqCtq+MQkvFtJnyHOZunUTtLEVgAALTALqPH+sad0DphJD8acAJCJzpzDWvA2AEAs4FOlo
6qo1uCC62/MBUNsRUUI5M7vSMSuh1omqDdBldPespyYvzfupVXqRBuXENOFelzvQtf311NUTJbeJ
m8GlGdI++AClW3pCUlxSxzTjb2FOa8pt87xCcwfkH4FlnI7Uh2uNK6eSYhJ9EzCIBEysaRqwKEIQ
01YQ2Db0bJFrjIvJ8PYl9eQQ+SOCWicXZdqEtN0yfYveV+FvIiTTzC3V+pi3SZFpx6lAx1FpqnCn
cLKqk2lUKYL/SMDYd5sAWuglojESVRUxEwQS4prt2w8iWgZllI6eHY9c7/QOKfJcoP5NAg3IxADP
NUXSqxbLMcThDLlMVFW7eHBTpVN/B1PGHSiE2NHYgpJSl7UicL92y2X9UCVl8hUwolJsyOSHb50f
pMGFQLBNPyMslHvDl1HSGqSCHdnoWSPRKZSk656A5rWMOvMRWWALwBE2Sd4msSY4pJMiNzeVGco/
glw2NDeKBvFi0vy8uK2svLrvx0wTwWuYoNbzOZxPPSWuHFVsQYIRhQtQrjO9/p4FCblthPwnlzzA
Tc+lGq7ecx3QN4JlBgxXyRJBAPAmtHdcU1PnKFEMrrGIhGbbl+/vgNpYnZ2LeXPN1UhvGOyQ9wz7
ItmPqjYOLiAHWoJAe8qXEYZc7ZaA3MpLbFrEP/whM5WdKFDXcygNSDwloh6NLpeLYG6kXiHlRGC8
+Z36ct0TRMf+N7R0u/sxqDpemEL3X4MynP6QPLol27iy4p8Wj3S10TlYdB/KyCyRmokMsKAjYabD
jqfBrQYC5wbmAsEe6Xb8i7p89poXRtjbEhLw3+jcUpfp62a8zvPeeoV7BYKHLrFWUvmfImDKimD+
TqJ0+hmSTzErKQHH1qZGpzpRGGnN3MLTOkcMjeRHiIYrFkHShJCASnWOTmc48zjqzgIgmuVTCuBE
FPn4Pq26y7of5cYWDRlsPZJYQgCyKPKrjVlYQK15W/BUMn118h2asOUNfmfi6BqiLl5pfoapQCj1
Sb4jZoy/lzm3MkEccKNWLrj6ATmmv4CYRnewdxuwhaGcChtQ4N5dw/0UOIT2EqlZmLePMvjwrwX9
micNM8pXldfxKs0T5SFKFDW7L6O+RVLHCrtxL5vd8FgHdY3c6VQpyP0USePtxlyJHtpCqak29SNE
lVGcqDASuyCOOslmbG7IjAR9E6o5KeJQl3rlyg2nZuM34cD9aPVVdpGpg9xCOu5V06KeqnE/aErD
LwdQeH4V4VQIDqpmOVoNkTRGP80csMQOklrnXXfkNYC4cJF/GMDKvamkA3xqSewxcvKpr3tqAIRs
BPUCpKERk599NXhPHtH9b8Sf5tLqOPQqFwEx4Ab6jfICBwR0Rwol6KUMBx7yqpGsXZn0MZ1VWEHp
fgDT+UB+UuBrHMk1kHkNQlAvTaXk1AnURzuW5SQBVUJhxPU8qDHEkYZxRz2aaFODCfAlqoDcuSGG
liYNg5bnCUCN8k0ey/DnYILmdZLEIMqF5ViVTima3l0WqWCL8j4myKXVGsTbXEn1RyGVAe+00Pbu
akFqJqc0vRbKpamDYCoMMX+SQ6P6AdRsEraDMVa7AGrw5Jp+6V2ypdRkE1cpkWkiKNm9ZDbmA86K
+YuplJqw7QASvLVSOPzsAtpNFFki9aaehPihHnvWqWc/vBY01wfyzb68qCBddRsJnffG4ecSn9TJ
KvaDEHkAYiie/q7j0H8ZCz/6kTaj8jUl6f3dlkMa0o5lz9mykgqj7YPLppikodRh1+DgvycJ3Rkp
Tj1quGk30ZA3zGIH1r6UHXIkP+c1pA9HyAw4324VVNI2ftUYN02kCQMXeCJpVAGj6Lkq4vDJ8mLr
jgYitZfe8yZhLnUNuW3qAiSXIVRJAkbuu1dCCRIQGbyljYUr3xGKlfdTDyhabGurjFR3BBVhgfhq
xkt10lOkL8T53YnEMgk3ahdQoE3AdigbKTWN2zkD1bhq2umizmu/crwWUx0XBSf5qu4m9asfc7fZ
CGmG2BORrGzNqiDIQbq5+qNHFeYqLNNGdrtKpHMemvALbCSMhs7RmtJP7G4ahWe06vjyw4gguhlO
0pMyGOi1lCAwZb4fgZvdx7kMBSfOrPsm9ibNJm0PCCU8SeKYiLLwtQ+V6asXdq0ENHyuOOON0L6q
Ua2UztRTkXEm/Ce8WcdwpPVG9egu5asKAGlJsO1RMaRriGPVjWn5QI8NKSXe91Vkt106Rv3A/U+j
Xq5Hmr7TEPfeFsio6u8TqbbuhSxA5cKy6N1/UbqevgaN8dr1mnGsIVsQAVzIkWoJdt1gsNxklUCG
2tCA35DCZhGExCjP7+VRAiAAeqyGTuOxnWiTdO2mHIKxcCtxkFTHnKBGO4PYtq+d0gv9pm8rKdpa
gRVz0gJLJ/4CijoBpPP9yJUoDoa/B58SzaadBKlz0hwePuHaGAO+sEo5vER9zEqv+y4077QwTkpX
6aYEwlYO2u4W8g/t7RbGAotRKulvKc6kejsGkze440DxausHhMuuxCpW7sTVTsQR0a9iYZNCkKgP
yd5DWBpEGCXGFwKQz47QZOQIvyXZgMt6CAPkIW9GFG1KTACusUNonkHPqrQj81q/LjU60I4yjQUg
Y7OI0EdUPQkMLvcZKbscPTRSpBM0U1MFk9cD0HYTmES/c68Yv+aJFN2q4NPFGTpIFZm6rEF6mhd/
mF5HSkiFl6ohdUTisEijddMYifiDOLBvHBKXjMC0q8xbqVBKaeep5vTDF3rxGvmQTvwCrUz53WuS
MpdpEoCaaHf4F5SIg4lOqZjdQjNQJND8ShvQcMfewAEOxIkyhki8D7A8iJ1cFflgnShqT21d0WAu
W51GbyzW1sUo+E2/6/nejxPv+rBXqXFcRFVAJ1zpqCahNdZeAY3g7czBodwQM/CIJGKdd/ZUU9rY
mWFZAb+wgtx/SluLthMAexnkVBab93qaA4vlEfJvywRMsd2xyt/Bqne3c/oHKEdMYIYJQl7fwZj0
fsUFtWSnUwbyDnUwEwAjGKq8WAEKa7ZfBKMBUiuhiJFG6NxuZnnBXwllN3Rh5SJ4CtSsIR8WrfIF
/rieUG7Lkl++VFbgIbyY4pJlUZAHnZ4VT1IOFoCbFiSGqqF4bIc1TuUup3j8YY361BHdK6BCeoq2
GngcgkkQ02ryoIawGhz6UfpPzayMe16mWtnmnk/Hm61bbcTGrwj8q0IpnPl2HrdyRMlnEw0NBW3N
nIBIBmZ6O6NRRzcYyuGaeCar9b1Pb3vcBCgUlEi8lcJ13fGW7uM8Vy5MKiVIsSIvT2KfD4V0W0ML
/F154nSrh2bS2D0Qi3av5pMZfjGLMJMoz/uNcTU1elJ8I0MQvgkWZVGaQIUIOl+PiHebvpBekmyi
oiYR10e/LD/qBJtEDISiJ0GZ2hUlmPHvBsalFg0XK9O4GBSKZKBsfUrwwH/C8SvY0g6HDQvi0lYp
YPLYeTviGXue7bwUWILMjdgn0g2wsWQVLb5DqnMijZpVAvuhHazKPzCK9ew2LtudEffDnSAks4WB
5/O5mtZN4lbanR9+Sfeeh8e2FTK+iXSsvnRsgcFaNYBWUhviFYlRApC53YtgBBW4ncUtHQrLnjTV
/1INCaDg84NLS573++iyKNJzhGmuiwuetyoVRFe0j+046SJEeRt6Hy2d5gqu1yZpeg2NMHPcZRm5
ttz7AK9HknvQGpbt5yp3Iw1GNwZZ4lBBNVd+upM/HE6CMhICEqrQC02IcuAmbFUS0iz1KXbCVvOB
UiTUAuM613N3ZS1kPvQHlWLsqogQsUHmYCD8qkrzr3+Q8chE6pw0MTM79gg5NpXkcZGkeCZuYnKt
EIAXtUUfjjpIgpA8E7bsJs7A3RDbUfov9eb5/E+0FKf48wey2Baomsry0oil6NWsp8+dcQ9r5k81
NBQgclCmDDsctOGnR4ixIg5xajMaNAV0DbPIWfljsQRgnvK4phcPJVC+04GaEPZK4HEbcbgAQWft
igz+dq7oK7YPxwOrOmhjfd6H9LatxdqPugBZpCggA2ZiP4ubjtcjPbQvYCQU8Ntl45ZmWT5YWuJv
zy/y8SY7HHkxZTOH/wj6hmYjCnwQvihEh8XXVK3k7oKaFI318+Mt5So46LqGHI0mosKNYO3883zY
ZfWo5VKoct3gjCRe+uBbeXKLfEVz53jrMAoOgWwbWBn80+EoDB0qVsleVnqpudRm+JuZSpc05vtH
A8z1yr45tYgobs+SYDQFkX86HA5DVc9KBXZq1fCONZSKHSqQ3yHYSPvPLx/XtSriY4rk7/K67LFJ
UGltUjpHCKJ3on5sTKcw6i5b2RenVtDEgV2E/A4rYSkABW+sqoaQp8gr5fKCIAniF1zl0AFNCgW6
oo68onm2NuJCJ0kitS/TluuuCIT+lzdSYbOaaC5hVkF8hyrkmg7UyQFVYCDMkPNuLl6+3gBFGwdM
saF/D4A9qKdLxC1aqP69dgPSol0REzy19/E6Qk9LQjwU4dnDbRK2ek/wwoBTaZQArBsLoNNQ/o0v
Z6GsixEEyCVuk8NR9LzS/NFkFMXzqeN1VnDRZygtOIPvG8KmTYhpVg71/EwePh3gq2UuaqTd5mM3
r/SHQ43iiR9l86705FgaAE7HdbQDgm6VWxguyAdAOIRWE0htZG3OH4iTQysGh0FnQVVtMXRutQnR
N+xnSj/SjzkNbaiuOxG/e2/W2ezILDTdt08PihgVW4dtoyELudiqHoD1ocG6iop/Jz5DE4rpQsRe
eMsekn4S7wDS7KEgeiunf57MYp0RgaXfjYMCV9tSkqqTwzwwS+6Z2mvNFxnqd0S8InV7LNLarQ9D
e2V1T+zYOSjEEEaReBCPbuveakD5JXTWAKi6GgKb21ZQPmmSTuSh8hIwEA7zWBMud+zkmZOigfu1
kYmApCsZ3q4eKacrabQtE8+kyKSoO1UBw7qycU9c3AYzm4fn8oYkfbhxK7jvBlRT5hcXw2XZtIYD
ck8Dlq+2KzpNJzYqloAKdiKImaJlunjiy0SUp15L2TOQAF2hAmM2aBUM3JCu0n0BXvk5lqw164kT
E7RmYXjMgzQ8nJcmCTCnkUPuWNqQE+iKFbgkOC7ezhehK5w/FCf2ijXr0GKxgecNBlaHaxnBPqec
xAQ9lIFcqwHQ1Jfamgzc8SjIdiGXhAiVxTu49FUTOxMLjxJXFgElgdu4jwH2BVG3Eo+dGGWWzOO/
XKEIUS3yghbiSpppFs+sAVi0kDIN2E7wWeFjE0MQ4gWUsXkQ8FmYP96Ha3MQg24g08CtEvRIeluh
spO7eSU0wcq9cWI63HcSUvYiVySOVYcD0WZS/UzDQGLq0UcNU7lyQC6uKPUeX06zHiXqngiJGKaq
LS5FGcZGP2TUOGVRiy+5w8JxE9aAQooB+v8GqnUxvnx2yyHNi5AyLhEQzpjb4bxob7eGQQGEDr5Q
0z7DdRMoYDJ5wvZvDIQlJKB4Phd773AgTOrxGkmIkhWlIDUKzGJbjMPgnh/lxAri4ELEJfKU4Xe5
mE6bw2PNo5K3rDNqB34OUkPGUIOxjOnbgP1/Pj/eiW3BePpsLMljgs/B4axyXfa6eLbjEYCg2WA4
pG3N7bv59ChI8lAN0xTuIdFcxCOU3GOhKQgO6LKZ94hQoBMBOWB3fpT5Zz18Gjk/3OO8jEhuE/kc
zsXTA9SmZi1NBTc7gNqIskCa6R8JXMsrCKedo1bhzKeJOn/FS+T4ZscegoB87rDwgi3d0OMaIoc4
wIhp+7rbx5E2F7fATP1IBPqFV4JM+n5HyFAkK/vlxPcz0aVGVpf7VtaW2tj4TkaBjMCg3QWNcBNp
amrXRdGvRK3z3l6uLG5JdFQ5Z+geL97IvBjg1ZsAsqzEzHZwDL2GZnqrixsVRFC3ctJOfUeE/6jH
zSsqLasQrYIlFZhR8kNzCHfU82BJhrE+Or4hy3dkj8K9runlViHIfTq/hU4t5xy/4vZhYk+lLI6D
EVI99nUNJD4gozsJ/aVNjr7hSq544pDzHhMkE55r/O/iaUF/qVAQSwclrMeGXQMk+KEMqIqChS1p
Y+n1/vysTn2+OaVFgpab0lzq3k9Im+TQ9aDapIEGTlH16RXqtE3BYKFatRIEnJwdKfccBMxR+SLx
RioKnCaSCUiqeID6seelb1Hn1pDs41QT64cJKo71+UFntxKGm1f0SCN+ksENFxPElxHbNFpFcKpG
Ls0coRmswlcO3Yn1JH7Dh473hqh4mRinfQztFZ0bOEoNbB8nnIYyeYaMZZQDlO2xl9eyqyMzDzYK
FiK6PIfGEnH44gQOqRX4Oh0C2+LspZuwa8TrfkDSywqbbO+ZdHCksKxpu9KSBjpLl8j2R4O+XIpo
3cr+PXFKLJRITMSTWQJjWesIemCTWDTlAF8qf4ObLfg6X15LPE7P+cMw82f4EBtFepN0oocNjTdN
g25X7ax2hV+jqjmpYjW37GbhQuxpc5kJ+rVFghgQMuYm9jiRuHLBn9jUTHlOEGbNd1FdhO456m6e
oTJlHzA374hVv9XAj25beq/7ribjPX9kTy0x9WgeFD62RoX7cO6qPuGtgE6ibWhKiRAalB5jTPuV
WZ3ayAZu3qQFoKnQpz0cBdiumgwt8ToRXfiWBXqw0cDZQL3sxxUp5VMLaIASo6pMW/Yo9+lCMSxL
XLzsXFf9Zziy2vPUWmq9TXJ0rWw9Bn+7/RtrSLo1S6SLdDUW3wzFZIACElFHhXm461UgBGnXBCsT
O/mlIJZw18GYIBg9XEO4TV4hY5eKPbAfmlukitTWJcmCBX1+Oqc+Fq8hTzqtgPnxOByoIvY1IbYy
kNCIWwF0umvknXFfwBp+/DtDYddAfsWrsSyCp/VQN5bAviiGprg1vSagPWIC6wVd1Edf/8Zg+IiS
AInUkIzFJkTSJkCemgi+o/WwbdsGw0sQ427XJOnf2BHEhawdOuzzWh4uIZgmVa9TiieKoqX3yFmY
N7rZmSvX4/y3LKKlWSjZmAs0PErmYpQs6fQxnNh3WQ2O0m7Bjl5wH/ffAkoa26KF8fP5FaTYB2QR
b0kC30U8oVBe81OdBhqaWpkTTVDkqgiDMPyfgpWPdTw3Snwqm4K3liLGcm49gXdSg7GeGdWAfLzy
PjerS1Tp9L1Yhd3KxE6MZs6uUQr7XSZxXUysbxUBl3Ea61ov6Jd+aglPkQUrgyridIdMn7cS5x6f
ZVSsJSyCCF0IppeeG6GoA+AXcojtdNdfipkWkSpy/3D+c50cBXdDjjFVDEY63IWC0OnDhEITCDdU
WNXOr26AdK6pnJ9Yuzn8otFCUjIXgw9HoYoOQ8oEZ591Y3cnSd4MloD5e6mmvf5dLr3kj09Piy0o
07mikEHuupiWoidV6AekIqiMkSSk8u8wMz7pTU2dkDwEEycu9LknunwXZQHBiWzqyPFyBSXdGv0Y
qrtq5gDCgKQm8s1WTvPx15pryhrun4h3cccrh+tYdgUsnM4C35eU7ZUxRd612PYoP51fvePbHYoF
wTLGqdzuFEoOhzFTkD5AP2LUMZp8k8bp2zSDzCo9WnPBOpoQJiWk4QbdI0nGA2+RjKP2WwmtCBlR
KsfwJc2FYhM3wVp9/NQo86HVVZ4lBU+Iw/kk5Dcz5RbUUJWAUQkrJbhSQy1deX2PckUmQ9MeByxi
JFrWi2HAnwIyNximgvFb2nFmorrTj32sXHdtAUowqi1QelDyuWMQ1Sw/347jOZndxHiYeZnV5fMl
IhHfqnMFD2qY6VpK/5YBOl7J4E6spkqXQaQ/T10IIOrhakbU9Qc9YBC57b0vMGJAzQi+t2LqOQeV
Bw8XF/psU0J8RsyEFPXhKFWY1VVT6z9a2MjFnGWH+1Q0trkk21QUCaOgl+GGsbLzj2on86hQnKgb
q0gTLe8NsIroAg/6j6G9tALzKu02cu45iR650/R8/pAt70SK06KsowhP5kL6duRaikTMqJcTsC52
5nd0VTyn7dPui4Cy+8ZXvWBzfrzloV6Ot4jiqzzHPUybUYGB19soH5kPPC+8X0PjrRyEk0NhBYQ9
Cl1ootHDb0er20d4eES3EnIVY1nCXOtFr8mBwb4GFFlux/d5fRhs/vUPmZk/SoaJPB50VIy8roIM
Au3UKcnK6p0YZa6Jw7Gb63pHJj2a7nnGVLJ6ECB7WBOpt0PB5bMxIXMhHdGwxlDB4OvL/lbbSgFQ
fyQgwaBou56+O/20ydie3wnHc6FeAO2CTgxlNMKZwxWD4jBFmg4b0guLgsy8DjZgHj97tb9XJT6M
svguZDwIDwwdSgiAmG3EuV7EWHo5P5PjjUaJBf1XE+0YjpC+iMmGRGhkf0KvLa87/bc0IBqRwAKe
xSuMNTMoaX6LPt5IRDAMRtmDTgw+HPLiVewRYlDHjg5ZOpnjpeWLkOF5q+srNN7TO+xWA4dwrviC
wqzsDGEkXyDFm3zy8iVn5UXGhVCkGinKyyw5LdusTgPj2QqhHJRoOTqDTjX+/LIebZB5EJXk7j3y
PFrWFG0ZtIr9l3gsU2ujlIp2mWXqaO3OD/NePP2womBu+A9rSRSv0+1c9oHESZMrIxKwv5R7yQX3
J12hudbeaK2v7QJSSzhRgwaFEeZTH2M5Aq249S8sH2ksEf/vz52LGQI0HzuZyMc0Mf9c3pCZmfVF
MfT2BBj5qhpiNJFqpVmpcywW989RiOjpEcmMsWwSKZ4RxhmBPE1z2G263ulumwjSyhV8ahQCNxIx
ohGVS+vwjKdp29HUCFBayNDKgXwxfknHqng4/wUX5+99Lhw7qOLsFCLSRZgdmpmMRB9SFNAhYBWj
w3ujl3HvhvDoVuKB+Qc+3CvEGvRYwWaSMIvLlhdcCfi2JoL3olRZyluKmmt8mdW0Ku/6El+mbRxO
qfyAwlv4awrRll6BAy2xme9zBV1B0CNh6Kgu2yqqirS/MfLdgqh6aiEyIQ2m7CYv3iPJvNfy6kcb
9j9aCXsg1XvMtPZ5oLE+EtGWTXyB7v5aDebEJwaEyQsrz2VfQJKHn7iURjkY4bTC99aFi5ivdEX8
2z6e/8RroyxuvbRrewALkOLKvDFsRcqVTYzU/eePHnOx5mIm0RC3weFcKtizXpawXdvJD7ayNQjb
QkbG6m/MZS6/cYWrx9hiCwOHBFU3PmEeRT8gX9c3QifoK4fixE7l5SYrfC/LG+ZixYBw+EWXQt6O
QwnYUVoEBhQTySeo85srsUAwQm6L4lLpou7r+QmeGpqigQiqay7Mq4stAYM7k/qUj6VQ87seJK1/
xXJBuIBRrt2lCNahyqbrdwCP1yCHx9sEJD5pHKokRM8oERx+QKGnUyVUEdIgplpeR3GW7wOrXmse
Hc/PpKFJO4y2LRNc3mqBWHa6WKSjDfvvQdS11041n7xJv+wQh0EOttkbavU5oAznfm77IUpA9XYu
GS9iDAhNPdl8NkJwRRPh2SrQHN8XkhLqDuq1ReBKZtiiS9J7hvB2/nMuUoT3oSnwg5WhkaToy3QO
OE5gWTFDmzoIZ2Xwok1eBOUGGyXYE021VtBYZD9/jaeytOR21J7mn+dDKI1quhy2FlI73syTkBDW
+574vrcFZB7BoTSKfZab4f78JI/fkLm7CcybZgZF12U3CSPsCP410o1oJQlOLOaCi3p7s/Wnvl25
ZU4NpYNumbMS+sdLtCoacBPGkOjXIErYy9zdYixuPCvM0q0UTZK+MrOjMwGIExQ69YbZ+5V+4GI5
ByjapgalQxuQCBEqpLOKGE+2T67fDMlniLmzwO5c4pyUBHqfiXOBA72zcCU1fosMqXHTMulWRjqa
zzv4X2MY/F643uZf/7A9gmkMRKSP0Awdy/YCfZLUgfmTuefnc7TpGUXR2X14TgPCW8b0lgcmb0Ku
C03B1Kw3Yx9EmZvogfYb8pyJbFwRqSv74nhilEtQGOAT8Zryj4cTQ7C0i4wSMrQV19qmDDrIop4+
rYS7y9NF2MCpAhagUjrhjC1OF1QvCTspEEGt54l4GiHMqRNBYKfHfW1ZyoMgGytR4NGQ1HXntw6L
TNqFyhJPmOAlOCg1xKGwriR3QBpdc6y8Ee4kRJtuLbOZpfDGZnP+C8qLTInTrBMN0vl+P9Q0Nw7X
c9DrAPYdJlPyDkiBjbPGRrpBgMXFjcTRNjTB7C+VfYmYvT1+Pz/2slF7NPYiJCV6a/VyHrtwf3zL
XLw+7N+Xd68ro8x/y8dodDnDxXOnhJWkRvMo1+XmZ+w8vWm712+Pa86PixrY0VwWBy4Z+rYTY0bB
bttunX6T75Rr2V2rDL1zqs7NZr43PxzsxlQKK4gYp3OJavle4eb7ZP/6ehPYd7X7SlRmo6S4cpu8
I0vOjbo4D2md1QaKlrVdbhB1cihHOFjfOKaru6+7l9r9ivzNyt0izd/l3JjzgfkwU3DFySiF72MC
P3UQJ7C/ob55i9/rVwQ9L1a2ydpwi4tFQXBCTubhRufntBV3ODpt6m1wE154drJrV8LbZYXiaL8s
EthYhQUIQW7+joGT8l/VRrHSQVxsZR1P3CsfD7i1eNlMI6rNbN7+pvbcevsQBd4CL00tixG7WGth
rm1Pa3GdRKYga0ha/Tmt5Bb1f9fY4izmfA3d0P0DAjcXimj/sbqey6doccqXzbHeT1GoLxlYeZQv
62/5TXmp/PTuqC9Vo128jk/ZZXir3GlPK9tmbXkXt4vfDKGez98RpUgXFj+7ptvzIDqebTjFJtv4
rumYzhr+9yjFXc53cd+MchYn9bxdaWltw73kPqXOZL95dsHy5lvZXrt5lgHZcsDFxaMKWDIFdG9t
KUPivPNgguRVe9nFxuq3XLmxl7GthZss7y9D9c5PdpL9K7Mv/3Aev53/dPOBPnO/LIHaCJtEiTCP
Mm1xVnKQXXUyZ+30rQ2yuFWGJEMkKGMQ9d7blWitfINVcumtvOJrt8kyMKdim6jVPBdhrzq9A9/K
/mVcG5drSd3J802fERjiTMLT5cWlXMdmmonzLsDfeCNxdSmuxYOnOtaX1MEd8L6+Qyx7V+3UK2vt
hj61LT6OvVhLZGvGROsZu3H7jf4t2Qbbfju68ba+kPdrJfFT55ougkL2SsuHxs/h6xOhgR1RhKvt
CmF5zNxRqO4wrHtrs8qNpvvzW3F5tgiTZxi6TGMf2gA4xMPB9CaUvSBRJ0dQGmWLDBOCzVIVYt82
TivPwXwvfNz1DAVQFfwASY5pkD8eDpWYsj7IHaZcHrT3L7mVZSCplGTleVuu3jwKRRuVBAQSLtXp
w1FUDLCxmkRVqYF+fIuepXFZdQmmpqOc3kZFmn6FoyTdfXoVQQGptAIpPNAUX0wtR3mhqgtsIPGy
LDZIvnJNqU16jxJ+srYXl88NEySHk2gKvmcIy4IeRj/VZBnC6BhZl1kOYhr1VzTmkGqqtFyJnxKp
a9CSTQ0kcSki14KNBGN6l0Sj901rsia3K3Skuosy1eV7QCol9kVVWJh2IWLJdH5djuJsmqwiua1E
qYkGH9tn8TXw58gaw8A0UjZirXDlKrAip5pdQN2hxkIWhWmtG6It5qnda4UA2i+/tnzTlWgHTtuo
UPQ1+vzyXpx/JH4Sjdx+BgYtu2cCWlAhLveDg3tDjIaxItv4XKQvtRKidNAXnXk5FjIRUdgNK5fl
8WFT+Gig3qz5vNEfPFwNRGKFfoRv4lSN+aMEE/K1QePoFmHPNbzriZFkmpA6dQyqCmT+hyP59eym
Z8kTqn2zaEkAe8rNxwhRUrpTb+c/8vG5hv0tW/OdDJYA+5jFWIY4pDmKWY6Bts6mqYbfXFr+So56
vOsBS1C/oFVBAVETF8d6nLrez0s2tolCs77xc094VGMRlJ/VoGtzgSgxsiyfnthMSIVLRT2fVugi
UM6RsqHHhJ/81CMpXAp1uA+rZnTPj3L0grIhoYHSKTTnb8Uzs1g/+mdKNLWd4wmBZw/YsNpR6it2
4o/pZdhO+cZIvGQji5F6DTAhedPSUVr5IU58QwuY9lzzoiBMZWXxM/SdnAVj1KEbg1Uo0koIGOPT
vTLK8a5URcWgLT4zXkA0Lj5iPCqx0YA3ccK+yK4TtZZwLpf0i7QdPtulmylWDDYXmkFAUwU+nJA8
inWCwy2q81PoX0a5MF14OL0457/d8V1iguOBDkFzBQbZ+6f9kCjC44XLMpq1g+ts5ooiWjoJUkF7
GlPCxky1Hu3Zoe4uPKH+C+T137+G//Hf8rs/H8763//Lv//KEY6agWiLf/33dfiryuv8j+Z/5z/2
f3/b4R/6923xlj021dtbc/1aLH/nwR/k7/9rfPe1eT34l03WhM14375V48Nb3SbN+yD8pPPv/P/9
xf96e/9bnsbi7V//+JW3WTP/bX6YZ//465cufv/rHzMR+78//vV//drNa8ofc4Iw4YL682/6z29/
e62bf/1D0PV/gigFTwoqh73Xv73/v2CC/8mVC+0SvLgCbIK/P8urJuBPSMY/Z3AD8QilUcqJIoev
ztv3X9P0f/Kb6efTTeDrzi2a//xUB5/n/32u/8ra9C4PMT771z8We58aLmebDUk9mV3JC3S4IRV0
XiNsbia8zAdRmdBXw+Dih5zhhvg18KP854dF+Wv4j8PNl8aHYIueP7uSN5fLhX7EES5UHYu0nKzY
vJy2t7eWs7vBQXjlNL+foXNjLC4u/N8lEc198zL2erfId0aKZusUbIFG2wZsTbweXMvcW8Yj7sAO
RWFbGDQHRWKniVH3VC/j1LLbol35uVam/l53/HAoyxFdKS/hx0rtH4Hz1Ng3MuWN88u7LBEt13cJ
8xj1/6xvvbl/vn66i9y7yXkR7TWu99pk5MNtg40I4vwa3zG2n388+faVZ6+8rMsY7Wgqi1sZWRo/
9XzWy7Bvffvh+9XN4/3aNJaP3NEg8wP08aOoVTJqI/P4YtlUDAKXiaTu2meZ/5YPO3K+iOEUAq5E
EHluDiwqToXvTfCOkJfPEedHZ6s0L0pfMD4X7b+PAvRfh1oLNY1jfTiXQvDkIbHKZqdMRvsyjGHz
DVOsBnsp7E3P77NF2AM4maY9zVY6bbMuxpJ/H49qNKHUlO7LGkG8Sex1GysrHCVkObtMZSPcnR/v
vTvzcQXnAedVhNA7p2ra8kwLUSlXssyAKVpycqXqGzWrsHjVYsNVenN0u67Vdk0UWFhSlMYXTauK
fS31phNbfrn1UWR/LQoR7E0jSa0D9tl0kzBEkRc/kckVaE8+CHpq2oSo1rXh+ToCssjvg9ZBYWzo
GujXnXGBrnr6RUB4d0Omp7hKW5ZbOLkgR+JZ6c5Ikw3t88/yb+iBEF4i9UOEOSNIFkcBVqoBJsby
US4LxK0FTWyLFO4aW3S5S2WEmljluYNFe4yw63D/jIKmeLE4lVsYo7LTa163Bd9cbc9/ysWDA3EJ
rh8xOVE5wjukYIejAJnGchXpvy2KLdU33JOFy6TU+seWesD+00P9H87OdEduJNnSLzQEuC9/g7Ew
MqXUUlJJqj9ElVRy7vv+9PfzvDOYDCYRRBbQQAOdaFm4093clmPnwHMJExTjoTyn6xYm3J85Qkah
eUbfqzimWP46511/AgrXf367KZ5y+IpQ4+GkrlZV5rNbxmRZKAoKmnAojR/NpYjOCM14Oz7+1Wci
YaUAQ9jA59KYZrzdQDRMlyqE6PgsR79OyLKM6BMo0c4NX9UrqPOAZ4G6jJCA+gFH49ZK2PZx241e
Hzihpv8umAaIEMsy499Z6OHDltap/vDgTN4bw16FrgBbVEy7jN7I4UAgU7d2IW9Va0ShINUQkMId
UItpvkPYO6ZnOPPjb53lND9iYirUQLRW34sd1n4Nx0bIxawRoRouZ+3XGLWIqsFsswBWdERbIKrV
rGBqAaT7TpPS9xw8ob1xpwHmkhFrhmyCy6mI1bVzc9QrUayyL0NdxgEOV3yvUDPy28YxHheXPItI
tdu5GuvPS52BqwHYHgYLEHbr8mhS1pOzREUVdFMpR/qgJY3O6jAs7kkRja1BZC+UH6JmBvaNx1da
BhQPtpZxBlYtP8GLF9eCEziHvqMMEHsXVACs8n1dRvEO4G7tZZ6tSPIknl1Wul4fI3Ji5uqXAWKn
+aOWoxxhZ1Z3TttJ2VnQa1PMmzDKz7NOTQlOhtsF9W4ZTqneTQF0IGB5LSN6dA0IkgvEXXdgfOur
z8eShG8u95IaCkiGW1NLr3TMstpzoIZh82QhInZRK2/aiby2rEjSBwDacjZ5DShQECQVDp31QEMm
4NyNcRModfHPfYe5YYQhHXJTkNaMYaxDonFh/MLN0jHo4n7gCS1n8LGW1v26b+b1OccGaQYJtwSs
yjzq5WkrXSjBTC0bA4Vb+KGd3OSkoIZ1rtU4+Yye5OKT98w/7xuV/+jLYIXPBNaeCEy+qLw7qyOu
WVkl+rmcArswxSc77UAQwPpP+SSvj7U3IihTdfrJTUL72qEMs/P9Ng6kpM6gPuQBZeOO366ZyqHm
RPowBgg8KCdkhWEiHFFwPmS1vYfZ2/iMTFlhRM4wAguRf39xm0lq8qwYtDEQBRVfpkEgJJHg8j0w
wdaaQHVjQlbZXoHJwqo1ksTw5mBiJO5vdtRpA7doY+1SYmyP8XCde5jEW+wemE5S7+cSyu2y2rgH
ym1kSjCI0XBhQLFr96OqiPLPQijK07IUefsjQeD3C6fY/Vw0peECvQFsB61s5u3Bh5/RNTcnikib
B4KVM/ZA6GTc/h4x2YmZjKoaCPYBkUYoxL2L4hROdtaXyGwQcpit9hTrRKZHjoaqndPIHirfRE3H
uaTUmOhqWI4yHRDcSrIj5TTlT03E80d9KozkeP8CbOzfMwZPEjvwoEKVdft7J9tJ+txY5gA0l/Or
QAmS4lqBGBCUQOL9qAtYu8FHvdcUvX43MRX9CS2T6qkznb3a9isH8JyjUMeUg0qcndUvgZCsgsql
ngOUJ0P0VTzT16D7vhh53nwPQZ69K9iG6/31bxmlS2Y/D8AyAqvfLr+tmZMfa06rZyGk1ZNIIDA0
x32AshA4GPRiT91kCmsnknh1SVjrS7OrU4JgZTfphTIHrZ50f7YIbkywxreQEA9a8f8qfTeFvpel
nE1rYLCAPnpygmX17lVjOjWDbc0B4oLD1YHxGqKMtnbQPNPVned83dznQrI0yQbKDBMk2Ov4OtLg
FHfaaQ6WskPga4my/qKjS/zRiF0EIRK1CLJ5OFfwE3xDgaz6YE5U4wsj9Y2ooWY9DfF7jVwj85UM
nuqdaOpV2MiveyahYQYUt7sOlpXYUbJRTVRkVjrLZ4pr/pL1EKUflK5rHg0120s3tg6YHKOFtI1E
ABzm7QELnSR21TFXAyuzUa7IC+89imLl18qsxalvIPgrR1t5G5b4+RsAPCU6lvwCMArdGkV6bEAc
Sl8C1DUylD4TUwqz6vUfuTcrH6Ohm38nCN06bz/V1Bqom/D1qdesZymnWicR6mI1iEeYBBGK9Frl
lIWD+8vm2357880lAyYHoIrCAPZ6vkWZvDCDjXUOolRVOERdhgJIbPdPY9RCjmd3Uo+yb98a18FX
zKy3Scnekvh++blfvKI2us2ZgcpHoFJVYwJXM+vahx/CEaf7y3v1XD8bsimj0FWno7JyTC7a7gY6
l0uQJ2p/JAlKA6Sf9+AqW1Zs3ikWRajxii5ErUNn0rpSC7qlQXAOWvJCPVLKhsr+/nLW5U55JBnA
5r/gayDEW+dOaL95SohebqAbvdOfDJA4LUSJkUdcF6IteXTyMf5aevHsHseli+HPayApB23cOJHf
jZnqMOlupXTQ3Njaa+lu7cPzLDoukqqfvvKQoRcWVZxXGkJvyAUdyyS12rNtRsteSWDDFZM5Ek//
X0OrR478MgtnA0NWMRVItRa1AmwOKqXPWlNT1L+/6/Jnr4IR2exUyUBoYEHdentaa5g9kbUpcD6K
4vgiMpRvdtKhiDtN+R+51Tof4kZvjl5uGPGOabmQtWlWw6CN5LF45YLmcEznzMEXzHCpf0GqoFP9
pvamzzwLpjhknae+E0o4w5hoVaiXMcm18ws2vikcBhaxoSaD+3VXFMH7vvbsVg3sHAgt/J9tO9IN
bSvvbZN28miDgZFccRZZJd7vdpeLGVHSIu0c+Pst85hlaGACds7f/nKRqzwDIfAJUAveWmmNfuy8
KXSC0FKANHj5OHlHNFxQcrIrmDQYbjC/3z8+G4cVFg2JE4FQ2QYFcGsSIauoqqPMCUpldOD3cdCB
mWf1ASX3vVFuuOZfHxieSE+X7pUgZa1JECqJlcOFbTN+36W/dK9UvqUTj/K507r6k6IK037SVESy
Lq5VdcmFCRJAMumkWz87Qev/rKedjcIvOaN1grcy/TMRUV0eWzxpeWVMdkakMoPD8jQkRvdnUcRN
78cxABI0DQFZ+2qxhH+UupZ9Q74if1IjdLW+G0vaGIEHvfMH2GbGyndbCiXHgdKIfWEQIqzOSgbP
gj9D/jA+RmkNMfliNuboI3XsJL4FAfsv8DLd76xT6vJdpFtK62ejnv5ZKxFMHl4OvOUUZ2352UL8
zkF/WlGXQ9W2znAq9c78OXjuOPuQccEzUhcaWzIiNfgdcjtgMZY5pc0RmUXFPU+ckNFXhmRq/Dw1
wg80MobycwKxJ1BWY0ART6GKY52NpG6zg0lapCEe6urhaUEs7C+ti5TuQxL3zfthtODlYBoCgauK
gNHPHE35W+oDu9c5j8cZgQ5r/rND3fFL1RWoz0BACfNanCj/zo1u/oxIg5qLlinLJ9vLKmSLpwRx
iyXUvRnBZHId4uzJMj5lmt2I4zDr4acmRvv24JnC/hxWVoKOSCHCn1EBtfVhQBbjqVPDwQlY0/AV
xIsVfkDfDy9q2ahCnbKyyZ/6QqtaHxkdHYwMykPNabSK/K8R1IRxMVo3+zqNlpaeECrrf5nqMKMn
y78hZebaCMhCqFo/XaHBQmLUVVE8RnmnFr4D2R0C7mVKOd82ezBHyEsl4bnNhVufSZeS7JO6jCWC
1EWt6dRCp1YqWhpqeFXyBBbOTldHcK3GkIJvzCM9SJGfUi8T5zz0Sz1vjaOoRxV1IKhJf5aWsDzY
w7XR8VOnGfIHV6myvydgDj8JpZYrcs0uYExNEvJZet2gluBO4T/CVct/TKPLtTP41kz1nVBVCugc
XeW7IlS7PaZt1nyqeE55TVFIDVLOmTi5ajeqB0sxRlCY6kR7aMym3DwJHovf/2dIp3Fqk9rgGWnl
Pz3bDUIgc1xl/n2HsxGdkzEY1M3IUsBo6rcOhzzF1VBbN+kddd1feSqKj4YXoorr1TlkWU3pNP1O
ArjxRPI0MDsCu5Mspa2cd8JIQq2ErRmYo4EiUaOi7npKpyn63gjmIg7CaooA1mpBOImg9W7+LUPx
1TsJXIYAjGyEd2SdgDLPW82aJswg16HHP7fzAidtVOfpx0aL6sdlLKrPohb9b7MzxvwAGEX7VA7Z
rg7KxmsJ5x5xNOPx9GDWQBSIzsNiVCs96BjEfmooBB7zLIuO9z/wRjZEI4nOGMuVzZ5VBX2ae5Qi
jFwP9FYZyhnl0IzX31V7aAxVXtEMAYnM+SdykIb/fd/01tkCzAbjClyqnC95EF5E7mZfCkl5pAdz
lsDlVTBleWkNdflsVa5zAUr4476910uFdEUCvyBEoyC0bmmFVVgoMIVYwRLmqF6hTq/Gfj1qtvIu
Nk30XBW0AaZztKCMvXONXpumxg2AhflVKlGogdwuldkzeDGVKblWaWujgqVpM2Jn/RDqx7x0iv7U
A/hAETCKvL3Mc92mJxiSRNhyZpZqCrW5le0OdT8Tycr8aseo+QWD7UZoPsQFmjKGIMw+dYgZaEh+
x60RzC5KuY8wqRnTATmW4o0zi/LHUNYiAKa+Skd2XfhIFXQnpyxmLL5paRh7beM9zq1mPSB37v59
/3u/Pl/Y4nNTXeCMMRh9u+mVsOqiVLP0ijhrf4oQ/jvRH+7fR+bonS0XjdD79jY+suwqykoj1etX
7bcxt+s8pD0WQBOMOHPRhMEYjv2p6pzpYiSzdonbdK8D9jpIk9oPsGjxH4+lrhaJFi+wCYQaAt6q
7InQhQkEFM5OKIerO+t77ZBgYWR1HAdIOp01yrYRke10VusFpVXpZ1Sy0ocOVPv5/i5ufDX+aWYX
4YwDzrtuYmrhQppQ9WCM1ETh0QQU2kaoHsejOnI3tWinfqDL83/r72GbkuOfbBQ8P+sx2mRajHEi
X6M+rKPRbkQMOPlUMoz6cRpr41NZF6N9Hbu0zf1RC8PwkkRa9KEdG+djrCCCc3DHiXZcEjbKl3B2
UEnVWiPP3ie6CZ1yaMRLf2krq/uUqN0QPjnFbP7owtn7ugiCv53t2zoPENPhUSEkYxB+5VR7Cx1P
qCncQK+MxvOj0jSLM+Td0cd6MTrrdP9jbVgDk0l8jTAWCZBh3F6xeNYJ3a0uDCZVnzTgIdAhnsDK
ORAfCGt6K8Uk3sNlNJhzbunoYq0HARRkCSsEWcOgqnuX4fiiQPOX4nTzxWT6TTncX9zGeXcJQeh3
UleifyL//uJ9qmetUZxIC4MubwnfxWD/6O282UEebVrhtEvgEZdqXe73GixkCCQGpa1EBHupkfRf
1QmHvmPodVwFYxsPEBwR9FspO98uJ3XMobbNKgwWJ3aWI+mITnQN0LVp+9w6NKE9nip3it7F85Lv
FR+2DopE7tJR45JR/rg1nvEnZWj1MFCVLv5ChaHTv6eJUXzVlcasvtz/cFvGQECAdAIGIedSbo2J
1hWjNw1KoDSdchjqxEsOCEyr10Hz4p37tuGuAD9Tz6C9zMlcuysIg4qUARUlEJmXH7MBEXhV6OMZ
mOw/M9djxwdvvDG0rp9R0LLUuvbBltp1k5drDGaBjvmgq3VztBc7e9emaOMU1aBcGy23d07O68oR
SDW69MQRoCzglL3dzw5W/4kgQcGn5DYS9bkahX5aI+Ry6u12io42ZJ4eyrrF+Leih+5Fb9vZfHMF
HbIvGQ8yLfZM4Xz7I9JisnO4y5SAAmmuBVEZAhobhDWOZyMbwLUvnhCt74Zz88f947R1Q0kFeNup
9ujmumbHVYyGvs2VIKsX+zFPFsUXlAt21rdlhViYLiUYRGytHHerVIvVuCVfNp3hjRlp/BlHRHNa
Z8fQ1okFPEILBEZRsEqriMEePDO1wojlOFStEq+rfKTPf5mC2m4j8j2Y6NZlBEMCIAIAJ+/rylzn
xUlWMaEAZqU1j6ZRtqfJ6VA5S4b/cDlk154IG8gaF39lyrVoqet9FgY9VKKe37tJ/4lxErM+pnmf
gxg2K5aX1J73dicgyVrgSIepGg2MlcNZSo5+t7DGPuxgotGc7LBoi/0VDmbqTa2zR0q/saeyYg8D
Mr0ImhEre1ZG8R7NPBcNaWs66KGWHOfINShytns6ChvHUnJ+OLR/IWuhjXR77QAPFIaW1V5QJVb8
lDFS8tDbQ3K5f8W2khQidbJuic8BC7gKJGxlGLPC6ryAEY9uOSD8beR+r0fmcppDtVHOkYKs9nWq
C3O45qIdylNUGAhtezkTSju/Zmt7yf+psAKy5IqsrqIAGjFCN0pEmGbTo9sm3UnUmvjXE9Ye58lG
t59whmIuVwRRjFfxu2J4cZk0iRe4ilo9mFTTztOsJ5B1enn1mKFt6iMLDJSwHWBbBTHzrTEWcXGS
etmBvmzEBwRWkh8SHBZUlKsvnVHByptJBiJtldIYdcvqUvbN8CAomPqxIrJT3NgEurys9fH+99/a
cfo8pBfy4nrrVC0Gaeb0ObZpLjXJu9GegIO5fGvnaivTNOxEdtvmmNCiAQyySZcP3ovILjbiqi8M
i7BV8aprZE+GeyR1HT+O1WyJHWNruguZ80pxA2If0FQ8o6vjlIxma0KOFQZtMubMNlNzqR9S0Yff
zDSFlZhudKqfmrKhyBxliRueYsOt1Ks92/33qHLLDi7QzBYHhGgY4mqElucXteudh5leDxwd4Vjv
zYBvPBIyiyCC4jZK2q3bHRrDxRvdgWO5OODTtWlSDsSLBiKc3XxoM3WPoG3LHrIphNnATaDLWe1R
EcZiUpcoDFATbf6t0OyCNDQtfwDRy2a0jwdL3zlyr4/7Mx8chSdqA6CvVkGNw9WyIi13A2q2lJsY
JYq/hFZYq0fD7TqExNWpKk5AgMw/lrb19J1T8dqvgjb5X4AljzEmbjc4Aqjbd8J1gloI96IgbXjt
O3Nv3PH1QccK8G1ayeTt1NhurbQZeFRoZLCSRtlZW5Dxzhug1SAUpx2nubkg2RsnUoKj9JUcy1z2
EbBiJ8hCcCwecP6g0oc3DsFyl1iQ5DSCEZI8Ys38DzJVXdrZdoLIaYpj62m13wyqcXWU5u2BC6aI
yIg5oeWFefV273RDWPFUjXQ3eIB8t1DnE2Q5k7/MpbYT1W9+Jik1RbeSPHod+xU5MS8FYCdYoumb
ZoYjuOmxvbhpNe44+df3TPLoUdsm8JOaoSsnH1tADRd7coB0ld011gr3rObp6E9eoTO7ZewVCDbs
MbHGgDRYQM65s7plYWToBbgibllpqw+lGqaHOlvaU2G0g6/Z49v9CJxyUAWwjYiFUla9/WhFysgr
AC43oNOnfuzpcn8iLa3bdyH8ZT/VsEz0neRo49shhArEECYE+XSu0moxdk3aK5UbINM7H+JyLFFr
MJzjXM179B9bpijRk4gR/QHJXT1bTld2nQJaMliKxX2IoMY50vWajoVZ7GlebNxmyoZMZMhggMRP
/v3FC5l6tWF3vD2BMVCm7Zo2PU6NMu6c+63T8dKKXPALK4bG9Ho3t26AEBoITE+faXPOwxdUg7tg
yu09nptNe7SyUVCgpI0zubU3EsjMNLD5VuWCpGZRep9me5oPYiqLs2km6tvLHmga0UTykBqSDA+r
BSru4FDkK93AGUJxclqvP9tA8WjsTXvDH6+TdDpm3DOqA3Dmvxpt6a2kJS4o2MtG1f2uojGWmpzI
NF/gRR8NNahcGu415a6jlTT6r/sR3JrSWXpm8EoSmEAyJ0dQbve2K5GwhtnBDUYnMasg1kT6r1cv
vXmEpdDJ/Fy32/LjXKfNeHEbHd1pbzLaP2CsaB8qOgY02CH82xNJ23jlmdIls5CxF9Hx6osXzZz0
DQpTlIKsuTrQpdPeJ03o/N33dTv6dNo9uKyMof+t1RZd7/ubItd8W1om4JMgKw4Bk3drUqAcfLRd
e0RRdqO0xymjLcCMr3K9b2XLLRCnSXiajDLXdcpIOOYUKwuHLK3nJySok1MyANpyp+rnfUsbaRok
2YZkt6SyxjOyiic6iFIWai5uAMpj+ADFBnQUmiVc25+gcPhhFm2CyoYnxquqkv962kiDu1P2ukgb
+8owtETHAZSjarr6Gb0RG0ylzF5QeFH6BCXzcBjm4s34fGR4JGCe8I9PB8Ln9kQ3tpnqY6N5QVgk
cfhcsBj9aHa7N/LbyKsDqRpNCDRQ5fu/8utRLiSURNAuilSYo7NWMepjkzXpn1kW2vHDmGT1e0Pr
1L16+oY/pMFMn4VMCOTtmiVyhpwFZfKM85mlMLCz2w+TE4n3pmg6v5hdeydG3Dw/cOoywwjrO0Wu
1XV0Sp0YMdUoXJjG8CN1w+o9lJEuTRLK+RDpTicrJkZlMNW7tGmSn0et2zs8W4tGAoHyiNSFeaUR
P5kdUpQxbay+sdIfEzyE3gXZqsQ7VIVhGif+hyU93b84G1eUEJxyLcQE8kFYfWFy/9HIPR46t3N6
v1miGOkgrzonzVzumNrweCBHgdnxeiNpoq78sKqifWzNJBY2qoCmrxAY/+iXrL1OwDiKQ7QI7SOQ
E9c5lOB1p+DtC31pXW7EyxfdmvuityJeWGAcX7PYMyF0KBfrEOWWqN+eQ9HdNcGmgMalBr+6oDrN
RxP4tBso+lg+xWY6vgOsr++EzFvfjhyK0p6cI8Ht3S5JTVHErPoZ9wob8sk0YuFPs22eoroK/8OC
aKaRAePcNApDt6bMCEkLNSPqCvukvqbhEh/dwij/gxXJiwFrEZ3c/8X9vfhGXZeMqlmkdhBleXSB
Zao8LnFd7ZzDjbkbOW0jy/Ug3ulMr+46NeUJYqvcDso6q5i609rPs6FAMTqYgmcwtf0qnKNLpaOy
11ahelAA6b4DL0cf0eyVo6qM2sFx6uYpT4SU30ysnS8rk4/V86zbVPgIcqlwUBG/3e5wQPrajphS
RbcDhZoyz+AxOKlFpJ4mTtvOtm86v5fmVneDiVFYqoSwg2oYtL/DzjR+McSXMME3ObXq9yAxLwSu
y3fHqDPrcXTphxyn0k2qnQ7A1okmR+ecyb4taeDtuktTh+sC+YlAGZPuuxdpsQ9kTXxIrWKP53Hr
pSbwcukcEZ9Q4Lk1xZePbGSUHQY8FcNPWnU5igiY532vs+XSIWjXKaJCS0YV8dYKCOoxdvFpQRTN
zjVqXf1oABajzFEWH2tziHY2cOPgGDSDKHbwPYi6VweHybeqq7zQJqxf+sdwgDihWXLliZcWWRbL
KkCNtXuOfeOrAdtmL8EqyA7qKrXVUy8UroJRo8tCNMYq/TiOihXovRXv4Kc3TQHBoPhHFwXGvdv9
zNR+SYYkcQJhxyBZYl1/csp2ImKvk50HY+PTMenw/02tzmKEiBgcGxEHJK48n6QNyc2qFJfIRc6J
ocHueP+obC5NkgbRZJMKnKuXuJqcrAdiDKi5SvKDAOX7ASHh8WtphzuWtlbGKSGwIy9CHV3+khdu
1jOMtgbUJa5jGQ8Q648o6LZu97iMbuInQGB2giv5y1feDMFQitmSAICLvboEAyMbBhAPcTUax8mu
XTgUX5NC00o/LY3xL9eevOwkB77Fgc67/tilQ3K9v7kbt12WlaTsKHAkQOO3S4bRVeX9dcW1r1rt
ZFUkf7xB9c5tl0divVBG/Zl7JiClI72qTVsQK2d1bQgimq56B63H8N52FwhKG9t+J8Ku9I7sUCcO
TueJz/dXuGUbjgoyH4IBhhRXm9yDPTcqy6PdD0VABCWS4pzDPoo+ZvHSPXgqgB83bdUTMsnu6b7p
rZMLdFCODMMpQQX0dnNDpwwzt5uUQM3V8ej1i34Jc2s6puU07nzH59RmvcU8VXJoDPQgsdWtrY6q
Ra5MRXSNnNKriXcA1NP9yV3zXd+OYMe1uqQKOlXkzLDXwPr+YGUDLdZByavyqIe9eWkm21zOkoRi
OdRu4vSXUXHd9Gi5VQM9hCYh6M5o1nszElv3gBoq7WZmXAi6V5/I4dKpebHE16KPUu9SA8JYfMDd
WfeXHRr6X+5gaD8mxQQUEkem+y7VyIA+vP1b4ToJr6AIez0rZmRe15hxH11dbYpPntuEp9kRP9s5
2mNgfS7hrz6VZCiV4E58DNWf20+VuktMjGDxqaBHy3/VItXiR3jnmLYzUyNWDrGhC+9h7rxiuvSq
syjXsh8twNO0y5Or0I0s+VabZgQlP5Sn42NYDP1TNMZ253fGUFn+vCB/BDzX7ucHPXGq5nNMMGb/
q3DJusOYVxOfs5rF3iz+xisLRoHqGWp1jE2u8bpJmgjVnGNgPF7V28iQCIa/4l5pFj/KSfAOg+11
4ymux36Pon7DdxOEkyWSrMmx4NWrhCgZHmBolcCgNN+/zwc3qQ/NUFLOKPnb59aM+vrtjy5eDUpV
MjcqhdbqvZiiWK+8JFUCUN9fM4RnvqKz8TXv3GHncG7tK2gMoCZcE9qRKy+dOVavaKhbBlnWoJ6o
KjlZIQOqD/XoDLDcAmQowGiU+V65YcODIVIKsw6HFXWy9YAoUkhd32UjHeasi9xjWimFeqDxkqCh
OzVv72fLAV+iM5lzI+kpv/GL9zdVhghX4IbgMXRF7iPlPW2s4JJoiSumdz3/9zIw3aRsrvUyDsqf
933Ahh/CfyLOAiwSpcL12DW1yFKbmyS6JvngDL8YT+miB6gx7eG46CNzJKDck4JpkhRWLnTvGrRw
vbbaaxpsjH9TwOfFkEptXKd1DbosoApZFEcJmtpWxHuvMoR6ZiIggjRkNsxr6ZQVw4a90sKIENlq
3n7zcpFMvqqLzDnXQ94kF4fZyAdrUpT+cVSU+WnqaejspGNbxwORbcJNZKhIGFaPDgi9ek4rcFbK
1IrHzO2Tg5v1zIg5Iv8Pd82lYM1oC+UDiCJvz4aFCKrqNUIJ3HjsLQgLU/GXMgyN6YdpA3XS/ZOw
5U1k8Z+OA2hZhm1vreVpCJ1WCh4xKmySLqsuofZ3o8W4CqMSf8dwOs3n+yY3IjFZqiAEw4vhS1YL
pI4FnQFcIldz1vJzWznleRlt/fR2K7y0YGSg8SWoXr09tqa06mjY8VVzwuoa13blRxl4svtWNjAy
LmBwaCgkpgkSg5XDGk1tSvHW8bXSkza8Ggy9TVQLwHYc6nn2xPs+UavG10PYU/weeq3ynFtmq5/N
ps7+0uvE3Bvj3TiqkqqMtgS1UyAEq4XXte4Oje3G19yxkgeVePRj2i3VxYkL7cf91W99ScI+yUDO
886ZvT08S540cbOweF2I6TIBSPA1Rh53jujGm8ApoQ5CSCvJEVYLytQ6VSncxdeuB+usOGzcYWzo
5pcVM2qVqXfvhRZVl/+wNjaSgqVUj3vuKb1w0RlyvUXdcUp1oYlnyXYlOSKlne3s4cYFhDRVEj9J
YWl6p7d7KOqlmswUqhJzbshL0I7367yunopGDYOi66Lg/ro27UEyBwwCqCogmlt78B2IipJidM2t
LjkvQFUDc6mMYzxH8zd1SvZIAzaeGgDI6PBR0AP2v3bx4ei2pS2y5IqrafRzJFKjOMTJknR+DM9x
dcjTIpwuXujG1RPNheErtC7J26HQjFpLhk5qacCh3VVeBmTPAZ5fC35FW52yKLEOYxIXF1iUpkCt
i733YmOXsYfjkfAdAprVmU06RzEJY8TVMZemPw1taDSHxXP76EwoPDl/FwpDKnvkfhtXnw6yLjmJ
LYZ5XHmTXpxZxxjhVQ0rcZ2HBjBIl1XnGV97Zlx2bzRl2xT1YIJCZAjXUSiBfTJGdcoCCxqjSzOV
H2q10q4VtGLX+yd20xQ4DYxRCyVeuF3VMiVaVurktcPIdO2StNljWAv3Qcn7cWfgZssUqRGYEDnC
/srVpMzaANIYvGCsLeELZtAC+m/ZA9HuHr3cVsmVZvhz1R7ci76uwSgm3X16lJ4EyupPcVObxF7l
eBp0Ufp5HUWnMW+nUx3G8bFuItWvoVQ73t/ajZIBdHBUwek3yVhD7seLA9O27tgkaiPbiNXwuyyn
4QG2B/MYQqXpz2Y8fnat/N8wqYdv9w1vvBxE+BhkCo6m/BouskRWCUkr/ct0CLsAkgv7ozONe/wZ
23tM91IOj7ou08K365vdqCxbYpgAio4acvRWMVG/jTuuoZ4bzQ9QHcm3fDI0+LMEsKOrskSpfTFT
kwbY/RVvbjXlZikSCvRxTdHi9EpGcAmMtJkqXVy8zomigztDvx+UidWUcAi79r+Rk4k/CkW0806g
suWQJNLdkC1OGwrQ253ItKyNaH4DYm6a9H3siOW37YkFPqE5OlRzWH1/83JJ4mBGht2JsHldEYpG
RwBbpF00NrQuPPu3o8UfosZ+Xwv7W6MZf5cFiI/7NuXXXJUbZEbF3TVonOCabtfYjkDdm3QCGCqM
8kcb5rOvuhDyicmh0rlUv9TUNt/uMUCWED9LelPQmqv4zzbyqKO8wAiBl/ygWNP5LaxN0NEszc5d
3XhIqa8RasoQCETXanV2Y9mwIpv0hmNzQFiz0ymjtHZSTYe6ZlL7UNqdNRzLSKv/Ec3SIlyXN8rb
EWVosJInAPSSl2q13LLJlCGuOcVapej5wUlV+6l1rJBxF7ury51Du+GO8U2SpRabTPHJO/XCPQ2x
MogpH9Bya5PiUvfKD6NKUELS0nHndu5ZWr0xVjstg2mS/o9xnwEbKcWfjRUlfmwM9c4WbtxEh7gL
TIxGCvTKJ+UwSuhJiEBdn08KaUOkviNEiM7uXHa+O7Xm5f6t2FwakBj8H/N1DPLdbmKF3h/jt3UY
GGoKlRuUxmp/0tsu/9fQFn0P5Lh1BymkcBXoLXAtVuFsXKi12nY2Hte2WnFANC5PnjwegvSoz3NF
HSHREX2CsiLe6+puLRTAPOANomQKOSsX5xmTPUZwnQSLmwwnqZDwVJS56hulWZ/evqcg5zQqueCk
KOTe7qmCFB5vC9M8dSmWc0+rEtlloQZa7+4VUbdWRWGd3pqslBBF35rqokGtJrrPQVqO2cccyW7u
3uz4w1Lxot1f1sYbJQHn0D/RgiVHXy1LoHW8jLlFZhWhBnvV67DozwvJ+b9qJsLfNSTK7VGMmfGN
ACHbQ6RtrVSOl0H3YEt008q6RxeKKWjPCZx8zj90uT2dK7eFgR4U9Lf7C900Rd4q4w/40tb0pk5Z
R7FFyzIo4Tk4N4mxHOshTh/UVv8PKGPHkygtaUiWdG6/n6HPYD4VTLWeu7yrbAN6F2BaflQn02FI
m73zsvFM0BYF/0Z5kTnkNZwH6gQrBHAHyjjWrRb0krV8rcHhNRTbS/HDLvQ28h09T35TPCgfvLCf
f93fXPkQrZ5h3AxMggwns8XreH0WXbMYJdAXvbIcv2m77DhA2H66b2XjE1JyodPGInmPzJWjMVw4
/PQIwHE/uc55rM0IHLw+XZImtXeuxYbHlpLZBOl8PqqUq8dhboYl6eUnpMqg+OOYVFfFSCBDKqzl
ipKR/fZnD3tUvykOM3W1VhRBGEeE1sgInTWqzqcSaYKHrgKJMqjev2/fRGIzCK+IlgBCrJ7zboDz
AtJNcY0sMy3PTl8I4WupcNuzHifFHihK3uD1yZDRuE5/Uqanqyx8run+4uuUoAcpcSaTFV+seWoP
CaS2x8Q0zSPQuHHn620dFHINkP4Eo9z31UGp7aZuoT6hdzGM7ZWPFz7Bo2R/YBhzT2N6c30kwzRm
JJmvvnpqW2cy57FtGEZegPQf06SFkte1mtg+JF2/qB/qFtqwYxKBognuf8lncMB6byXRAS4GPBOz
wLd+Jo8b5384O6/duq2uXV8RAfZySnIVSrJsuTsnRGwn7JO9Xv3/UN/GhhdFiFByEBgI4rk46yhv
0TrUf68ND+z8qXdE+Rf9DKty9SZzJp+CP+Y4vRqK/H5JpPQh6qhqI/SSmd9LRRiDZywA673QtuLR
R8PKpP1iAIGAHiHp6VMSmY7wcG+xEleK++ZLnYvM9sa2kxGD6jKp8IQyJ3/TcU2/EgMI6QwVR7nD
HyWP3RE9hPsmCpP/wIThciU0VNDYREhms6XgChfA5CmVVfEYfQErKTwqLvbXQlLbg2O5160ghCKF
A7tIR9PZBBiKkdWqAXg8KBf0mC9gu9F5mmyn/N3GnXqfTfRuzv1Sh5oPpn3GdwjGmHm2RCweba0Z
qqe6762H3tQq/WQaafIYyYYef319J+zsd9AHa7ELOjxR0GYjTFwrEqqrEiIlxZcs05xLNZtI5cqT
drDndi564kpwdHQccRDdkge7IVUdGO8c56zLESQv0Hkrq+Ro2tcl3OxsGMzPIxByvSixl1WlO02h
s7MTfXqoSw1dAWMVP3YUNl0qdP1nBZn5NJnZ93GIE/RllIN7cucF4CesZAl6g4CStyvfU3kSjsQd
Ap36KulZPrplUi0nYB3KWclEdNAH3V3EtUNvQfVdGxi3p7ldzGzMW6QbMsDIrgiH3NMdKbn0Umj7
r++X3VUkjOVORs4L0MrtUPUyaanRa9LVwE3lig7TfB2dxjiApe3N4EpW5HZaTdFeyF7SMx5W6EYw
5pH4mBTT+NgaU/K3qofZ50IvpiMN2b3PYv+veB/0NilS3n5WImo8P8ZQuraRPnttA25a7YB4vj55
Ozc+ijGErCjMUK3egsYnZywwaUmouGZTfJ1h/3n4JaUnAi7EeJ2pv2gafYO3D7q2S1dhYV61Layi
pmFR6NFIhzCOUMOWpfBOU1ocDhGURNle1B/Vvu7Orw+6E1eudBGiLWBRAAE226Rp68ScJjQgojip
viroZJ6irgY8tmiJP0lNcT9BJPbiiQdcEf8FGY/yHi0LiAiwYreEBxk5n1U0ixNIy+ad6CrhK071
T2hTvlrJkAdT/HL3cNOvMk9r7Z4V3uyeVOmUSlXb8BovlvrZ0uZ4pSHOB6f8Rb5FIQD9K0ZAJo8u
4for/qhvzGrd1d04oB9ftfZTMzTVe5C2rd/nvfVYF5oFOaoCLAb44s3hM0NTmaMEQdAAEGDzgbhO
hSla//11GuJedhczrv9qw2WZXUsY4RGjeOdD10RLfd6vJJib0dK0M+UoFQOjCXRFMyDMxSli/G8p
aknfbbnu9XPUatbozrHhHL3cO8NTGCQmog9FrW5bR+qXWBtGur9XoiTNKzvqA263mK0rsmR4aAXI
ryrPrTu1Lw4Szb2RkaelwI4ADxpH67X4xwo7uMgMqHGNXK5hg25Bld/LQq8RsCvEeFGWyL5vmrr3
AbWGwesH9nn33LybiNHgkkPFmcCIlHBzYpFPwgfBMcZruljDXdZ0eubPAlk/dYiXy6S00kOV9toP
Z8YMtqiT9pzi2+vWZrvApUd/BWGw+FcfiiNJkpdl+fWXrTrsbHpCVmMTkkezrS9QYXFvGQaukLov
pRyJ0HSJ3g/WVJu+UjGZ3iKqbHZrpcpVN1dHsbj8XWl6gLd4cYWvmj30evgXJDxoTrdLVGoQVuNU
Ha497tRfbYFakKgW6wI2fPncOLH2pdfz8cvri/PiOQQ4xkVF38WmpEHp+HbQWqI6CEq6v45pj3Kv
FDppMMtz+nnSxaidGjRexcFT9eJKY0i4VGRd/EMetM7DH1sRNzumPKqGqyOqDlB9Mp9kKp6n1z9s
fxSAr6soE15jmyuttTolKe2Wk+7kzk/NIfTt1CU6eIxewi74GPpGlKB5/uinbD6mqhN4jfCmr/po
2ZdeLaPGF6GpfMg1iz9a6djJ7tgK43FJyvID7oKl7ROxabAc804f/bd/NZUrgK+rugCwvNu5rfXc
Fk2SDddmtI1LO0wl/i3OUTl8b26dVU0RyOH6/m92ajtXOBmiD3wVVSl5lUhNb7Yb6yDefrE1Kd1Q
b8cFkn8ztZvDWVpwqy2lXlbSeKa6muhghHW5XMau6ZSqRMYzvblktI5JY2yV0EOD7UV7virjoQW5
eZUIRD/0etc+FlU4HuzN3S9j/1PnWHk/W4EBnPwMY0j0hRAGFdVSxwUv7ZP6I31I9aIksXNEsX5x
+9PYRZsIoBN3HUWqzbMXTchBI+AwX5dcT08OONQHSzTpp0mLK3dSIuuiKmV9jbokemtbah15zZZ4
8JjWbcJiJnQYaNDLV0mqq7NeaMmTPlOgNh2pezPqYB2L1xVQMXE2F8zt5iezta2ukpYruEz91ITO
/NA1ZvxpbPTiiIX28ulgsBVNzM1CH/PFTploO1mdiVnJmEv1N21U43viUTs5F2MzOO6gI5Dkdq3R
/RojR3+0B2d6n6aT0x68Gi/OIrW5Z/Q0P2QVn9vcc5KUgmPWB+0qpCz29Zj+vN63RzyNF2ngOgpM
4mceGGo3m+rGWk0CH4SWNgaotafO+eiN2lR9SnpdHIQLLw8HjQyoOzRQgVlBerldRV5GbYINqdEg
7rPLvLT2qSuKxNfn2LnTOsN582FcZSLWGjEay6sKwe14PAroUvexflXNvDPcskzRfYyqKDmlOc6u
LpAv+SAH3ZtNmFiEDoT0Co3i2yHLvsQdpEA9G8BV7IMqGbxcoSVVSpp88CCsv/4m9iIjXGuqgOJI
q2ET3w41Wo7IFhnqUKX31oca1eagD3X5KXdKUbilNSvvYIy1AcKT448RnsiRQOjuD3BW7D0PMUu6
+VYDIcakiqFJjWrS/I2qsVXfwVIEWKtVRYm6JpraxiVvCnydqMgGArjSr9cfxWdKzYtJYOMADkRA
FLrG7STEhd2XRu8416GXeRuNMVmxXx3h6k+MIkbnG5Ed5Yy87/Pmn0jqjIdl0pNHpQq16uuiIzx/
0ofKGh9HtPmn89jVc/5VGgerCbJuthTMC8qoeFcocfGprKgwuGnTLI/m0PaSN49NtjwMlSJ/mgB3
NycJZ8z+sszh/NtJKxSWk7BVtbM6zrXfIwYgvHHmqQvKHKvXFX6sUM4idIzv5jF0G8KZ74o1ztOT
hCZX6tZdXMtu3BaD4oukzT8pS4u5cIuM5+CrrVP+2+p9jsZF1RJupYVQcTcxk+5vqazVEH+Mnia+
XbfxRzOz58mtzIwzHTlGktyv5ZBfWh5Kiiv3KZEMauD1eFKKyiAGrmz9MXXmNPuGOYomH5zLTThM
04ceHKhR6iaUnni7bhcN+i3oiqSrgqXPJL/thznA5aY/jaVe+CgVcj6nTjs4mZvbdB10hUIBSccF
Bijy9rikZYQrxFAGYyRrZy3sS9eZxjciY59HWc1XqKpx+ilk3H6ahgQp9a9QBLGS626WVNWl0lTE
PSRpOJjFvQ+iTmGufOkVyb1eRX8E21MRR/2izAw1TOJXrY4djB74zgex2u4wdG6YMZieaE7dDtNP
LbIacVEGWd02T9GYWQEGWtLBZbZzb5I/yoBbngOnbZcoVMc2rxKBBFSoSG7vWPgPZqFysu30zUpd
3JvkhEBcwASQIa0f/Me8zXyMUCOI2ehWxhc4Zaa/UE84WJ2dt44p410FJYl74Ba0rTV4Vg3UeYnL
aos7wkDMoTJ6H/h/dcHMAmPN16/CnXVix62wBBR/qYFuDpXF1S9o6eUBNST7wQjRMO70+Civ3hkF
BRQufArGa5tyc9/mTY+TZpvnsDoy8Yj9YeMvpX1EM9y5IFR821YCPTxtmMa3S2TpdZZVdDcCXRG9
m/eZckLD4ac1KAu9phn1Ezfi+TuYwc17tp7dFYgNKoBeJWHmZmP0XadABGvyYDQS8RkzmPZuCPEO
RYw2LR23zOqVyNonAIoRfdE+ZDYNzP/yGxAZXk8CTKhtBi1p+jzp+pQHSPraHynsTe+xWLLcOgpT
z0yW5p0kObVrzmnxPdeb6svrm2hv4tHGBmnG5CN7tbkkq5w3aCibMuC9Q2pxHrUfoWXWblcNnadK
qniH5xLhzJtHxTZ+vaBpsoNa2iz3MjZT68x1GSxQkp6iTlYvtTm1X1t5st+lVfZPAobi++tj7mxk
OKyEDBZCE1TNNhmFUoq8W5pBBE5Za+/rUqrdWJLz6+uj7GwpytirySVlKAATmzsarSBQX7UkAkAG
9l92nabZaazHrLoKsImRX6iRKLESilLTzUoHgY2qDZvk6fVfsblc140NDIymHHWgFcewmd+xs50e
Z+EyEGHYfg/14dcsZsOVkl79/PpIe7PKcHwsVo9AGTZHKFaqBas8Hos6DLuzk0fGGSuN7PL6KLvf
A+yDpwJM/QsIddwmcaM3iwjalCSbTnPjllpokZNJRzHuJr1+nrqV0c1xhFmgbakTrWGUqcD9JrCs
Sf06ajnEvV7i7L5DmNVog0QtBzOI0jhFMhOPqqMW01ZX7H8/AMs42s4oPVHnvb0K4TOErRHJIjC6
pKvdVsav6x4XkeJDPlK/OVegnB/aGusBvwkXe7hXocNKJ9w8p+w8TsoUe0VTHdIAdhaaotiazK3E
pxe0HAcjq0hqlwZJYlP7LBnleKc4vXoQe2xrcOvXk2AASSWnkkHGbB41quojFvRFE0SSLn9xpCZ8
XzWydZEapfWqTKdEhUWYh/l8d8anyfHUbKo/G1KRHeTiO1sOhQ2wYaRaQAC2YPJk6hu1i6MmoPsv
HvGuFd8oQtRop0XDwe7em9q1C8wJgiXAprtd8bRKlklJzTro6ZicBoGKAEHXGxt83ATwVEjaqG0y
x+qWVwXnMZRIY7NAtgSajTn3Ml8zOkPrJlxZ8mqa0X6I1HB8o5Ho88jcu0QqtNmAi24CylxQpUtr
2DpUw6KPWgfPEbZaf8Cm3HL4n4fhOac0xuWL4ucmUgkr0apW3KaBqGZtIreQebdmPSpoP03g/U5y
Ec5B1ZSL5cZ26vzSeHZDF+yFnN6HcbJ2Lrosc+UG9z13MrX2hzJDZDhjnxR/bpsqEwh0ZMkRwvzF
8rMw0HowOVyfJ/qCt8sfOk0nbCVLg9a0eldAEnPFXB9F9S9P1joM+BI0XICaUOy6HabIo4RwJkyC
aKiJ5ucCwLdrNIVTPQ5ZMYZf1Lhb5LtxVFvtPMhDAnC4MIR0ohC9ZLaLfkCqBm+81/lNhDxr7EHl
hD/e/ia9H0SMoUoWoIow3aemSIKpzLHhywvnIBt8cZ7XoYj+9WdpfpD8t0NJDi3IwlmyQEOE+rq0
sepOZWZdkyX/8vaPer6+KXQDsN3aSEZFWaVD1KUctMJ0O63pgjycNCjPuXR6faitl8/znkewArQd
tWCw35ujNaBTGuEblAW87+rvUqcLA8NHc75IEF9mPE7z4q+aifkrTeUsvTMhwdmuglfSD7hATe7V
Ta9r9MoyqX9nVIPx1FE3k05WnlilN6m2+CmHoa64QztpX0sb00lXzQuKDGOkzUdfs7dEa+cYGQsq
XHh43y6RWgM+poGXBtaILxG4SwoiclN7A2X7gwB078zxwq50LKBXoLZvh8JXLxZgPdNAT/D6W/o5
eQACdNRR2hsFxiwOyjQkAR9v9hx1mM7JLSsNzNSxQeghA1Ims+m/vgn2RlkLgiARCY1gmd1+S4sm
E0okfRIYxWz4wA+0s63bb/RFWHca9VtYVSTTO9WUBIh9XGJcF6DdHn2YbLR4cScpDi7xnW9hFPpw
iG1SM9pW92bJHIXWR4wiz80JlkZ2Rh1aO4gydjYatahVqOg5+diO0khOOadknAFs3Nk6WavvvRtO
ti1clO/s9Pz6Aq2b6Y+S5fPUUfpau8GYnSAwc7tAWREjvNYtaUC7eb72g021VskhEjn4oX6blBgp
YDnV/pbz9CiaXf/q7dBceITNsqpABVtn4o/SR07bT0PCPgtieSgu2tRyBa2884+dkopPcZYm6l2t
t2+sVK9fTImKYIZ684qt2dzrZmhkQjROFgyiKOczwZ7dgEvMezswnSyLsAqrm6cWMFV/mudF084z
BY4j1PrOMgOXJZRmlekEbkN5ZIhHNCcNjABHQ5sBoYracBMEfUGVUkN++wMDaRXYIuVbXpltdwwv
+9aKDSGCEmc61VWw4P1Y23X0e9Jm8yik2lnXm8HWc/THumZ6WBtGE5Kl9FlxL9lp5KOOLbtt+kVK
5e9laJQHm3i9qzY7iexuDR2J4TAt2Cxpn3Rj7VR6FhjotA5ulqfj51ag8YnVbSLbq8ZIMb17/eC8
zIXYR0TgqygbWFz0jW4/s2wR0Ruwlg4Ku16eUFeOUMWZ5ivaS7jVmmI8D5il+lNqKrjZlYOXRnVz
AijY/GxncQTZf5Hbr7+GvgslKtB5iEDc/po2tsy1IpQGpdNofqNFtQTzSaG9NeF6+06Jp/GrAA74
LwLA1u9aNn6/Ph17i86LRQyPtgY6F5vciN2bTK1qE1gYKRMuD/3d5NjVQx/FqR+SN517DLPntz+V
lKfW3IQcBcDP5qk0ZDkTplRmAebPy1NXAnaqZcn++fq37W0vVOPItQCvUf/bXFSNumAd3RHILLEt
nQV+uGeAzvWnht72xww/aP/18fbuBgr2q0Qt5xX5ldu1NDui3NaRmEuNGt+wTOXJiHqMKcziSJJ7
dyiA+6tRJltvaxQhT+aEXH6RBWajGq5RTz8rXVm8GQ+Vg3dt3YDbM8qbyX23do9hsdx+VNomkpQD
hw/iPhUPsiWNdyH1jOvrU7fznGnP2HgQaFzxL3R+5KbtrZF8BffuZXgvwjaa3MlJlvqUoMXd4Lsa
aarvhFNt3Ym4jP99ffznhGjzmTrh7uqWucrabyHzi95aVrsQymfCRn9ukOM5KHGVtfxcj7snjoM0
Y3rdO9W9piRW/k3UJcauNjXN0U2kGflpt3Os8sucpCiO4i7etN5ipLo4CdztzLNTOcqRBc/O2vCj
Vw3GdXmQLbxdGwCtQosbjlHbkuBkeVLcU+c4OEV7g7D0lK8wViSA3mwAWyiWBCwkCmx8US9hnPVu
l2jRQWlk56yuzYCVnUwww46+/RQLJBu+8UMUSGVZ+12CMF83RfM7W1p+aDT5TwfrvVa8tutNZVxd
mUtgr+VNRYzqVgI6CJ0NOWyswMFA5iomTX8/mEhFGM60/Ivgk2y6Cd5nj7mG5JaPXqL51poqGGUk
HhFgJ5RYO0m3X12qQrcjI4WoMevzabQxEVlF0/ywa+eDy2lvgtGEAt6JlApVyM2zl2MbNtKdQ/lw
UqRLb3bhp7odxF9WjxRckknqkSD7/oDw+Ll66e5vcRohs6UXEV6Do9JbflRqj5Gik33p7XC3LFJ1
8H1725Q8D0L9ShIj0L+dyqXI5H6QYQeEstz6iWZEfoVBxcE9tTcKwCzQkDzZdE03EQvsIGRDbSQ+
Wi3vPF3KiotVIs/y+u7ceZRXjab/P8rmXOMSly/6hNqYJumVV0Wj+tMYauW+LRr0n+eWgL9uj8L6
3U+jjkdRjdUik7mdQNNcpnhYT0SUN42bcUQvdBSOTOp2LnriPU4dOkyEAFsZrzyJpxwJ9SgILQ15
/EyRTlBLkzMoA/WuMJv4Etm57Ef5nBxg2Pf243PiAAyK4H3r99fLnQrNgrPWT3MCzyLKLjjOK66T
8bnjUBgHD+cz9WVzxdBcQEHruUEM5Ox2QqsQh46xHOKgK+rySTOXWHcBccSGD3pIfFLGcCjf2aFs
ghLh517Hfhnop+jjfGfOi2qctT6zU18gEmv8naaFVoCuSuPZN7ti0Fx5zqLQ61Ix6V4/qQrAZEWL
o5PpJFpGG8HWKMLCnZNcUaSK5JV8MZq5q/DOOZeL8uxYqdTc1aGtdW4z5anmF6nVZF+i0Smtc6NM
ZXJwRnf29bOmKDXj1el1C6VywLWSslpIOumz9KS3in3OKJKe5wgLKhQicqA38xHxbndQOrLkydxF
XJ+3y9DRC8tTw46DUVHDUzYug9c3sREguGH5Q2l0V4cqpvv6Cd6Jz4imKTlRhAV+t5W4tVqzDiWp
hUXE+/lYZWZHKG/1X6XB0c7/YSigKGg8EgYQwt9+Hzoc5mCv77NIEvvcm2HuFlIRPdr18Ps/jESR
fwX2rrDbzYZOhVMYRYVqk23Ude8pSa5XblKXxY8C+7wjEOzOTQGrhZgARjo9hq10QVTVVl3myOcm
Ss3WzOIOx6FYel9M9cCwSml7aP5wE4d98x+iA/A95IYrOO6l9MU8RXHVZXEctF3fP+i2lJ0t3LFx
Kbcj81M7IgF2MoplKTw9bPW/8C+vH+qlKI4adzt31hoUkSWBONbJEW/XFhaBGI0JleY262Fwptbv
QlNbVGoyg1zRtP7DrqXHS/GcBwBtqc0C5+Woq2G5ej6v9T+/nPoEVloX/+xA5x6p5e28N7wANJSf
w25lWzCbygXvh7KSrkkxjh68sOZuzmQ5ePuepf/3bF0Etnmbac5FbfZGDsl0qpJ28A0wNNc5g1Tk
DkSxP14fbO+qgSQBxhgCN3tn/e9/VFDiUTbLUoXvNjTwjN2oFNGlKbvJa0NlDhQybD/qYfIcLNve
sECMaffA6DYgSN4OW+nWBAoENjeJjVbfAayygmLo47+tUqnRUKhqx/CMvLDkgydubwlpgVC8QQ+Q
tHfzvXUl8dTnfRSkScpRKHQHsLp5NMre5+EdRDREjQJk1+aCC+G4kJWQGjRC6mmTm1jWXhpoXGd7
0Lr7jn4FVsFabFxeX82dOxw1TkAPwAyRatmupjNSBouFzAY1UuUujsvklGmj5YYkDwcruPX5WIub
K+uLXh3lPuqK60z/sXPQ0VpmJx2SYIhxBr+oRdjVfiHycPH6UW2kr+Fo1OZZK9QiuQrTkGovFC24
BXUJAS7IqWx/km2AnmdkC8tr1hfDl7xoU/OcGqEhH4RSezPz569d//sfv7aR5jTv2gIIKghIgNcD
ylxjp7rALN5oR/2/iYF3BEt81a/ZVkDzNmUD0s2mUrQMn+VpKb1S0GTWpLZ+X/aV7rdd1x+s/HrP
bSI3KoSgkZ9TwxdCfmh3N3XZEDJYwkmfulGZXVNSYq/HvtWzzVzyKc3oP1ge2R96pzjICndufU4z
1+9aFdX4DbfTO5Sx2Y1pFAemKjThR01Od9k2ukK9RBPC/e4sW/1Rfrjz3K4CaCQ1azwJvud20AK1
JWByqK07kprcK33ZnrGFz9xFyhU2EcVgBYswgFzxGykgz0tMdYEhuadB2m8CtCmq0kwFIRdIVWi+
Ly25ojUYK56aNtbBwu7NLIfLJHHjZuK43X6kNZsgqYq1a5KGa5JTa8qlMDP1YlbUOCO5Xg5Oyt6s
Ul0lDVjRESTetwOmfZFq4LfSII6G6NvYZhXI4To9NYYyW3dJ2zuly5XpnAn1peJg8OfP2e5jnAyV
/ydour3BjF4J6X/XzGwfpz10Sgkb91xQ3LrTWtTCT1FaDnRGhyj2ta7ryhM9TFl1G80W76W4Hb9E
jQRoMYvUVryHiNkYZKNKeGdREMmewjDpnuoqF9/qpl1kt6rsajk3tlGKgxOx89BQ5aI2xz5ZxTXX
df3jwpmauNbRdoyDukqn95gQKpHbY1Fzfv3G3xsGETdqaryinIZ1Nf8YBvpNhpJbHgdikOYHuwd7
L3QrPhhl5/Yk9YEQyBZEoWNLqTRbY+nN0SyCytCHxdeiykG2V6qAeusUkP96/Zt2diAoCJ5OWFZc
n9vCWp3kajM5NdCvwck0V/D8mL5W9Kly7qJ4vIM2M0luOkjppVTx9jy9Pvxzg32zB1eYDp+7ija8
cE8e8LxBLp6uUqi1dnQO2woncsZRPyWFPvaeGVcicjklHadQGR3djyCWBrj2DjAmVCNdzsxikvtz
Ove/NfS8Fk+f1Ca/WqXF/z8VEgYKvWOH7aVcoulphI8zvtflOBo/daYZZZ4ukOT3+jqMpDsESmve
y6HP7/WoF0/YrC312xcYw4q1KIt4MRylzaFH+KPorV4rgkFJ84a+YFhcw2jKGwCxrX4YO6zh3XaG
VwUAEhUghnTtb3ftkotuwHuMGU4GxfbgYeSK1xdyU7jCwPee6p6c0ctbsCd2zchKZA+gYWu70tAo
Pc0DDZ27cSmqNxrSrxc7QRt3OrwCqKDbkpyQlWKZBgDYIrVZc7nqz9I0t66R52/UDnweapUgQUYc
vDcgmds56PQyjnFiyAOEJ5UzNJ3uV1iEwuvVRfz7+o7eOb50KuCDAU0l1t5WjqO19V6hcxLIXWmf
50wz/Y5ismdm4vPrI+0dXV5FDcgg1TZnm2+PYdZnS1vkASWxv/IisU8Oan6uTGX6SXfGwUOPNfNH
pUp/vD7wzj24as0xIqJlwMg3sxl2YEULg9ksy646afNsvZsBeL29uU2ARcABZAZ4jr2JIvNWz0Xb
tGwPHKSuSyZVp3jCgkjqlSOV650UgqEIpyg7rvqcmxOZdHJYKHLKB9lRfBcXo/Aak3Qw6WeFN0+K
vbySyy+vz+LORnGIpeho8YnAqDZpWdjRtzEGuBTJ3LQgtdrwPlXwkCqt5ADhsiWbrtuf9UJ3fo1r
aGtsFqxLVKdRFAXwyRKncqAvCy6VQ2/L350srUrYX9NcebU2Af1f0nKaHgcwseanKLLV8CAp3Mtl
VqkZWjm8b6QJ62L88Yp2c1PIUSnD7pD15FcoUV/E6jZOPytmngM+tsziM+xpimN12qfNR2muYGE0
BNym2xt68l7tsBi+DLBi7gGjYbJZjVGku3k4FG8UQvvfxFmgg0EI03bcRr2JpQ99mtH2wxUhvBTq
ZLqlnC3X0tAWLy9IL8JkGg44zzvnmnB3VaUldyGx3FzYdlWOcmgNWdBbufYD3Uz98xzNi4/KRncJ
c6O5L+jF8b7JRvD6ltwbGUULMql1U1rbpyJW6lngM5kFqjXHpTuXsxwoWAU4fo6wdu1zn+c5GVWP
ot4Q231zsDf2jsRa9acovrI0tj0GdmQ+cETzoIgsyXIxeVW/J5Feq+chbKQjw9ida2zlgZA9ksZz
k5m3G5G8vojLivcHWKLlt32LEiKycv7rc7r3TVSzAUKtdCZu6ttRImIUyoU9o+SK9QTwRHNjeRan
iGfx9PpQ6w/evPSoRSPCQZ0X6N8WlYdTWFZLnQmjyQizS1sUVuJpU2x9m7Ix1ujZ9OLL6yO+/LiV
PE4/DfARlbqtDxjMYOjqTloEAriz8KZYopMAx5NGRUNceTDaztVBqVcF0kCKBt9tq0IjdEqQUsjV
YQ82Is19ma7SvGKM30cgqKeLXrR27XUQxqonpxzjyA1DB2j73BjSfDF5h2c3sfolPI2VU6Yns9ZH
caqF2oVuYWi1/uYFoSaxisDSwaWRvD3JaouChkBnMzBAZp0SZzLujKzCqNVWs/ed0y0H4+0sB7wB
rnl6qtD+tgVasH4VlZ4yDcIm1TyijsZLbZT5hTZY19dXfgcRwf1E2rpiQIngX+zrrsZlSenygAmY
W18iuFY9ekviUjUg1Tynl4vMDfO2Li+L1SSE8lHTgdoo8wxFRlFXGdzjIjbvYzSEMreoaXX7ajSO
kU+93xz9IR15gw9+9prC356RtUaIqjPKljz1WyDHhKLl2FQ8hYWcgokcQ25D2H7qYnpNaOj/kJ06
cIYLh0sns/T0U5FlxfxginyVuSUHPioBvDy0aKBwgMDpUN3D6vT2fmAKeyyp+EGjUlaflUQyXW10
nNMAIftL1U/fXp+AneEAFECpWaMq2tSblkEiyeOYD0kOeWoYLzG6z499uoCvckwqR/qSHmV4L98U
Tiv5By1K+hGoK95+X6p3QpMyAyhS0iUfxxiIuJLNoQ+tyjmlFW64i1knX1CNTg/Cnpf3OzhrrnXE
1tbbfXtbQM4ooX1nQ1Blcn1a7Db3GqFaB28mKfL6IG/21NquJpXjCgTuv5lTs0hCechyJ2ijRovP
Jsya6FHMlnFylFmK3WLEZtkbsUv5oXRj2Z5iY2otH02MYXYLWxp+459B8gWT2/zeTUb0vgpzcCVG
3WL71yjFUD/QhepabxTTXIIraOIIbJEaAbiZQ8TG6qibhg/tKHIgKQv24N6UhTk+qBzCBuFwy/m7
kXPpu14bxYci68yIgqEafrejKF5cMyeC8oFiSv8uKIvNvliG8lEpou7veZ7y4sFZpumXoQxDClPF
GISnZVA2PD4lzl005lDJA8TWfm2cSY7diQKsca47I569xbHm7ANKYflnWRTZdytVy+/KtKTNJVbz
9mtsU0E/KcmyLG7ejGNXuH2YZf8gihKXQU8VSnJtJ49HtzJwl/w0hqLDhwGOXKZfxtGkXeNI/Vz9
HSUa1ch5ro2PklzaP5PRqY1TgkLQeFFxzcrQyci65iGT6Mk+FFC4Ir83pjy77wtplu8BsmvazyF3
cHOE8TMuvwa5ytCXqnMVCL2yiNBLnDmn5mBKNPoaLpEPuQjrT4UhhdEAeWdy5N/LVDsCr/R61N6l
WkkZF7vOSVa5ki1JkOJjuQtY97dqx73pAQgTE6GtZvymhyHMe5L1+ZLNS916PWhQ6zpR2xquuT3k
v+NQ7b/TmSZCKUB6fOllNCGulA3iwQV5Ogo/7WZ1ctEUtPB8gQdQYdcVj7UHdCr61xaVpntIBKSL
24si/6ucoxGSbxGNtEdq2/6IorCSA00r4m9ob1c1tLcm/9GhVpp7qt0Sfs8a+QW4O8CEJzwcitoF
ZKAsbrHkvPt5I5zMNWBO/w4jBMc8RQFyA0UgmiMf7JyT+wRK01ccyZVHWsjdD7ANnTjFVZs1pyGP
xoaowR5610S2PfdsB2VfrzGW9l+aMIY/gKd5mltHJG4yd+aDJHob+J9Fs7MolUzxaNRkXhpWZu8N
Tpw8SW2DyK+BkHHvQvfu77PUzksM78rma1Rn+X1q8FxJoqh+zppZOBc1m5XKb+GT5Z6D5vBT0pVm
6kpCHSaP7Z+lOHpSoXabxbD+UQYt/L5gGXZXplMynWD6YFQk5FzL/U5eQu0hrmsVwktW6XcxlfHS
lauxve8TtK/czIrCJ2WRk+9OTxaIzkcSfSqzMP0sG/XyVyyl7eIZSazMXqqG0S9MbGKMRtUhT7wM
qYTIlfBEmv0ws4R9rZRu+qr9H0dn1h2nrgXhX8RazMMr0N224yl2PMQvrJw4ZhQCJJDg19/P9/UM
Sbstbe1dVbvKn4PHbEKOlrey7l9tf0QvWR2upjjmPb5fBWrXsmlT81eGzu7n6yZBSpc0lQ3LWWvA
CriaOpyzE1LUy0Zu+5pn8tgc/vlKtabjrzDsl90D4rfa4ydrk7krVyWjuQx21e5/WSXkKqusjZpS
Hmk4XDl6Dm8F5NzDUTVZKdhUxqqGfNQ9R/8YHgX+u5ssJViKyAVudYUYlHlygnghFW1NwwfX9t1v
fOmrrsyGcZjJc9SVk2/EpL4nc9J/4fJMr1d/r9URRVMnmlM4kkq+E3pdRHu7vjX1oOpitrU4cmIk
uCDbYjU+0NE4/9dH5BXlFcVMlGoGKjzrJo5fY7czXypOh9dgXHt70vGmoyJTcfMY4WBWX9DYs5y0
j/Nal82wRN9QGv15SaOfeTQ3daVyUzv+JVS9qM+BhK7Kt1otd7b33Z5KJ8xL5ftgXmMo+dpk0gV/
W7etm9O+zLs69/2egujA8/wOjrFryhSEjBxJtqJflNNUayHaOHoDy1v0qXPqRebsih5fzqjl91ah
TY/88Jz9jfzicSmy2hFXS8j8XJi59zAdwIm0L2POTJZ7zjQ+snLYvaPkQIm3Kb3ZPMtc/VHX1UwG
zSjdPzFI7NuAqINVduX3H0O0x/OpxjguzjOj8V1MWv6uomvbb6k6G3BR3lXt9GVa5FvlEsWdOG2b
TZJiTt3hwWdF4qfHvogttG0aXcRdE7xiyQf06LZrOr1U2o01usBt/HN8K1m4jp6znI56JF3NT4h8
Cz2h3RJTa70UuH7b14nNIVXyyjoRoTkjibI97Tm+GNjqePmx+BhXsnGEq208HkdySh2TIPZJHCQT
CGaxDQ3DCYGvW0XVRcnpewEzCVu+FN/CLRRR3/tOge+hJ06dcfxXkAA55wjIkEmuUgafSmTZHRtR
bH8mO3s3+SzkOhLyN+w/A7tNt1HfqCQP6wVhGU9k/7D7y/4Syv54kcPMWa3J5vhKK5q5kzzooqkd
vX9jux6X02Gp0/kcWhy682xa9Y7aCzvO3OlEONwG8xZetzUEfy0pCwTENU1f7N02v6gwaPpzt7Er
sEEoyBu8lY4ZoilU15Y88T8koWH1vk38CSvO4y1lfnXr07gk5mvajgC7aC9kAX0UijLoKpndsfhR
1eW+7snF80c1F0EVxWOB56b+F43gFfkxuU1z7nadCG5ZnX3BOiykHVNNnPyQvJYFidZHQ95kSyYi
bLf4Wtt4O+gtGgkELYeQrhEVgy68eqmH3DNj9tDUDeYZ7h7ZYh/ICMrDYO7et2Ft/snJN1tZJSLd
AbOd+GcduJL7HznhCLc1RDQYuIqihOJh7Wd+z3m4jurhSP1VFTtc3RPhE+t+VtT+6zW2VVZaUdEh
T7xEPhDhvqboulvcPVkf5NWN42p580PpHyyn1P2vZT+Igh8luryc/J/0YcKiZysTW3Empa+tuurZ
oPsXjM742DtjIPII+2hT1Gk69YXpss2We/9dtWAs9p+2lm181flde4cPGVZKiqS1qBijZXvsiW7Y
L7vEqedMlXAfUwKcLU2Bt5/kKqbsHne97idWS11zWsI5EeUY7WjqdudbmMF7s1ORj3qYTm6LrWQ+
1S7PDsFXTYIxyuC2t45TgxPqRQ5TYVgA4X3c7MQVpdr/Gw/dPR5qx/7MCxvCM7HJOvyrQ4/2M/PW
+qLiMcq4L9r+kvEufzR7oH+5ruAZxGC/M/k4q7nKpU+FLQhyECYXocvj7/Q9dhlpgsIhXkz8e0g7
bph7LMFN1YlU8xMAeObVQlEuvMFMYx46zSbz2pfxHQNda/MEA9mpDLtgdU9HL30fmGKmLi6BjaIS
STTSpQGvA58rkqUPCI+IxEiqpupzx+zVyPFrnFuFj5PIJzTR/Mt2yx7kAILHO5MIJ69MZsxl07CT
MHUDjVdHRsC/yY/WFrcAmlikrIKsxkH5nJVqX/tPgkBthR1s4z0LMdUvTrRm7wnWCwiDBmr62tnI
vZimqZbzcmiBRQ3SrAVgenJksSgbOxz40YE5iUf5vmXuNhUDnMAVAZzNeDXYNvgllnUImD+8Nsin
xUc8ma2LN57d2QnRmUaoQUrs/zVvhRmrhzA9Eps3IZw0s26EuSMT1rDk0+435tzA0GhM5pz5u9tN
3DXH/bX/b/XHY7kaw8Z5EsLFrEYh0X/xvqUoRbTgjpd3MarWHB2GfzUSeQ9Xh8coCU7WrM9ZO81u
0ZPA/aFcr75tEq4dUfLBMF9hYe91BWsevCQOw05PeyjC+yWsxi7v08a7MbvjmYtAZKfyITXrL+wy
Ij61Gw3kJe2x+9FPXXdj4sr0xZhgz1noebJvMxI9nTeeik2esblvi2ZdNp3jHFVN5BObvjl5K414
kY1MNiVH1RsLGKTlb9OHG641WZt0Oa+M4955DpKTHwwHyZD7nU+zG2y+eJrbVqocCxj/Ly4AES1I
NmIWncyTOJlu5JCFJKSY3M3G+bFGOylz3BCq/4LV06/HJBZbWpqPke/pexJY8FJbym3vvw06Utsv
eQVBic5nnttn1R3ZA7IG3v8j3hdzVkcqwrybs/qvnoPqDxSnJ4oond2tiKtw4q/FOPdeQh99LmFE
h9248ZPADXLJR2fp7+vJnUirHyP7B4c7vNAzz/ppEcpJmXLP1vE/dsOXt2+nKeds6EfencNbv5iR
v1EfC5JLkRa7znu6lz9i2PjxfLVvXTEgT76vWGM3Z98Z2r+MaPZrmIZGgf0PHNFQTEvPNLHNJu+a
kCJc2YgPbIyHz9nAjCGU/7uqAn2HdiIKi36chr+EAC1/wzrj1RhCjL7yuVFHW+rOCd/DldmsQDJv
3hloKWQULESiKeX5tq9F2Ba7125NSZs3fX8/Ag5cH8P+Edl4nnJyc5gtI/8IPti3o/Nx2k3bso8y
6Ns92+R7W7XmM1oFopFOMDrlyGCcBzr2iPF1nYfqss3CM/m6asuveYjm9kQstUK4irZT8yra/bdo
MSPLdbK4TsED391UZJ9QbZZ+/88xdftD+lZ1P0cP0ZF0RPzasLzenyezZ6yEyCkLfmBA3k5lqkR9
SStEhiV954RUxtu36SI2nBdyu+xBTZ9dyRGBi78yOYvQ51oLOxRuFX8DxaLmGSeIZflHPkja52Y/
WmbAWs/D6fvR/jic0Oo8RoTUl9To6t7OQfsVxzrsykg5w9Pmu+1Yfh/qH5LklIW2P3bngu0O/zZA
Rw7apjQ6PUP3+JzuMVSCMsa6BeITh+fP6dfPvjrQQmbOQZQ3Q669Grts9nJaq+WlTvfUFkmHuUTu
LIvzZ+DR+K+ysfzog/rIcjNkK7U/khETcUzX5YXWSyl/k5MV3TCpt31IojZfHLskZ979/blzZfsH
Qc78Ex8e8bHEh5dc7ObNuoBdY1BS8T7xYohxlUVziITyLxD/5oIJh+G4b8I/67ro+6Dl781b0i4+
7dSLgan7MBXeBl3AU8NbHRXubM3jwL97Gloncy6x8PbflRDZU7XpLisrB4kXN2FeeJlDgPscURYd
V4OE4XrrqqMpnGENEJ6lR+SXxoztS0/ve8lEmn2YIw6p49nYRdQ7bOLR3lTZP4z75j6nGVyWU7ZU
4XDGqyHtiiBtKKh7ZcQbXaN3a3AMX/NwijwGsMRT6izdOf1jq27/CI2vbyLv26uMBMz9k3LNWUl1
xF+YiXWkSqJNrHMPCOBT71H6sCbHfBRB3LX/0R9lYb6nznjDvopOQClWhAbgAXN13UwHOJKa3cNc
usx0QPVux+sRH0uSMdAG4tIxmdurBdNLh0X9yPFOjRrUHQqZfS9anbaSh2kGgiJ5lN8+nvzLkCt/
HHjOgt2kP5zJuC9rs6wPbM7SDB2haG5pmhnX9oZADxQRahP5vvkAdu3hBPSFaAqHvJnwvz+JyK9/
uiRlXI2+L5/MoZRDfAORKnnlpVaWpmqSKcchyYyYVqRpWzTNzu1YWWcBLtv8/ZSGzfDfsXnZh+vo
pSM/LfPgXucjW/Mt3X3SXVOw8WJdp+BX4G7yo9OZJcFxSY3JG6sm95q5cTV0rGZpC1LKXK9oQJfr
PErt9FyHE/NGvM3NvetkTMt0dI1zZlkSloPdzOipa2JvLAefiB+O1Yy5Z+jF+M90iZWf8bBplddb
cvDWZ6l67TtbPRkbVAQ+QVz8U/w0933ms9iYeEP607ba8hlF972h7ScfFeIvkfcdQ1muKpDtPFyy
+o/G1q8uhJwnXpi6SefTNDnBPz8waVPqSUqeFb0FRx5NAauqMvOz+yoQvKkzAI06e/uUDjf6mLcH
Z+hEg/JQZ49TvKwUaMc9ADaSJdClA9o6no5IOhwGcj693BWHfyNXGYd84Cp+x1qHJRuoRvHTCb3m
jkAMeN10sfIt2VcVFm7c2l+m82u+r3qPb5xFOskNq4mpB6G01hYH4zqJb8jCtl8THl3ELqDU+5rC
HVimDl0MnEWUUTgXPayf45b2jG+VUHd0Zvt6Ed9LjnnWgvEUdpzsw0Ib+zFm8YptELz7S0ZOW8NA
rjqJL+CafkxjNvzayDbgqbD43qK4TJnF+kNujxlMVsOkLX3vFIpDxCy2Je4zRKCzXI94ds15Vvnx
/RBVwU3CxfXzdKvXD1tH4j86OP8rEDuEQEMcK6lwU4BHz1QlkDRaH95yqcbW/cEy67Qg4a6kLVNT
T3/aYN1TqLOsVhhLZLE66aNeXjewNp/mve6nE70A0CJ0W6vyRjTz1+CSpwX1U4m/21JTPgcw27Q0
qXS4eYcVj6r3mi+EOczY/rxuvw5P2Yc9bMxvzkfwxBpy+B85tX6fW4UOFYvEav4QeFjc1bWs/cvR
b/WfnY4xLZZuBxPKEoax/Oh9+Vabbfx99J77vo3e9Lxg3fTuCLXEF4NS8QEPg+RP29bVdJrU3nfl
DAI3locDr4gEzfVJxlT+vwO9+W+FP9H7MFphC1yMGFzpVP1PsYPzl7hbxZy5lUuypkGP16zr9b/i
sMJxtvcrtCQh77+bZ/huZ/kuhmwpItdae8kWEBbaFqlfIaz9n12Syec1auQPb26T/koL123KHr+S
sDA8JjbXTeCSQuJ7h8p3E9a/Kmfe69wmfvdmssahbFrjBicpl+jf6CQ7cCq8z/vRrjgvNkM7hUDb
vTudIH7MzRQbmyBwSPSrV/vNTFGrg+Qy4g+e5pxLxNX8dNgv7Kt7SyGivLWVrGBcJ2/7QrRIVXH3
BkNjGCbpnPm+vkk+jvmvfUos84JmyrkOJmsixAXwh/mU9TbNaT22j5klhTEnuycFi+voZfMBVmDM
56kNCRbRVJhcIPVuoUxWDlZQ+8M/BcAAnu25yD4XFYznEBmhV4R6DRifm6UDTkDAVuezMzASHxNO
L3k0Tngis3jBdzVUw/C49jPJv40RseTNlVlW1N283Bgfyzk+Yrd1pSAH+m6YRRYXxBO5r5Vd4i8F
ffE81hs9hu45nyt+xAs4YSRDypNysjIYkL/62mCUatukfdnWYAteCFIJn2YUZNN4TifI7je4avVv
nX2HGq/SlYTLi+Ktiy444E93vQ+bWgSzWG69Fu3GFTtYmzjtm6w+VmrHNZ2hFeduSqKhGGItP8O2
6o6TrIZ0wcczBnom2C5jdJbb+jIr04CyUrOby5bo9S7TmqV0wrS3r2Y23xMbA+LPaO+nx731khH3
hSUwNP+duDOT5z/2m3Xb08wmWJunUu1fnYiDH7JJ9l8R5Oqb4JRGON7O5nG3wfJHdnP8OkKwg6C1
MePmGHTry4CwW94m5NYsTESDYaycfZrnTXgdkNC2RcwSFNJ2vp9AVxfvapBpsPWAMNEeBUD77i41
gfLo1kUMWLCo+gQrMCZ0Od1O5+4iQe5PzeJVzFxe0N5MpP3xj0ciwnIntZ5bLtTXl87pg8cU5JR2
A9XNP+P6/tvaK+d94bN4+ehm1Q4vpDxWQ5nWPxMdsHrrMyLDdEvT3Wgwrals1PSNA1Jl7jEYHSQr
aL6ZT13Fx4HVsPENSxhjeHabIPM+B48lyjzsllWf07ja6GQyGkpcwpjoKQ6oz3Sy5lXcVveRDV1b
bLvInkcz2/nKx7J1v2wCt89vcMGdrnzDEHeKfGG30xCM9dvooIkFvliAdIbDNHHhYv/Zlc3eHPqH
G9dddbLBkWTlOMapzluFSXkpv438aUv0+MRuyN7lCx6EiL4TwxfRZ4t5BoiQquiywU0/G3eIYAXT
ZnFv1OodUZ7wejaFmgLaM51WQ89lok2/QAwdV75aGRzmeJpFOQsx7+CnLImcAm90GQBbdBxASzvC
jjP+5dZ7ZA1jQ7HJG/fm71Wa4qMTfcuQpzAQ7okYEfu6JavOSCpMNHvkMVRWTvaMOR749c1+oWMY
t1Jv6fSDR1u8b4sJrrJumP/2vGDN1ab6sT+nZhfdOZ7n7EFsSvQllwUIofOT7w2pLu6zk/RYS83b
NaJBbAHYp/P38+hd16aVyV3HoPC3GkKMAeYt+C11s8uyG7xxzC2ONbLIBrZiMAE8vK9oDOlscuAw
HV+8ZPL14x616/EO6GHV3QEEHp9C2pgG/YSp/7HCWO8XD+pO/BCE/DASrE0iXiVLUf7Zm3ExKAEF
w/k6qMOuPm/J0sj7cJ8qm9fmSMZrA5y+MImGBC5zL2iCQaPb/UYEofLeKVtMNNnEvkObt2ZZ43xo
eYPvrTu00aOTYcYS5E62W31iS3X4RVdVxdc+MH79EM8bg12fRrtfClcen7IFCvyzfm+JXjQHTXPl
XYi7pnW9U0DJ605tjVi32DTJ01TdUXhnxB8rsynnByrVMxjLtVjIav5LWYU3OGTF+gf6ZF++kJSR
2r/d4KyKG0zxyXvGR74v1Sp7P4TpSmmTbrfg2ToEwV1ibdzeMO2KvnB5GOnEjGmQule8+PFfGUdT
dgHKF3UxpAp+pInqbDvBTWSvzZ45yP7mw/8b7KGyT0MVq/UkTd9nsKqjVncm3FinbrJwdi9D4/ve
HZ7sjndxuhZSz1kovWfq3PxlA2dxyfetMKzQcKHn4fDM51R34CB9tVtD85J5Xxt/+HYLBDf35wAQ
U7/gfTYOeU8WgL1tom4Liok1CJpbXImCgh963t6xLFpvPRwqlk8ektQUME2j9+hUcxoUTTplzmNI
wzadg/VYt/usMimUJPfd/PTkupg7sOkkfPdwIklOyqoQZkXuvrnp9tToO868pwumygmvUM0FKEOZ
Jn6+bSpy/3rw2kuZtkDx14EZhukaGBdPB7T1PBo6Sn1FneJxuFoiPTVlFLdGXfwV2VBOYs3u/xqA
g1QueuMC5rhA58W8SzvejYmi9g/Mrao0y4gO3eKfI/IBB+AhRxjh/nC9rQNkaoNlL/wpzDSjECat
NxlA2+cx7XDKLCcqfWJQrYJzPVe4EbJCYLbbMZs5N1Dahy01rY587vAF8HmbWqx57GpXp5SkGfR8
zLXqshMagNgWldTbh98fW1iwXBMeOQdMx1f1kHT6rPojZmrIyBk/+eM26mIJiaYtFRl8+6nCccQv
Gx3O+1ufCt+FnAzX+FekJi+5yeBSGQrxViwCZ+SDkzSnX5bZVn4xEZEgi80L+ACKEOWjbIdtI9pW
71rbm28/5720R9h2J/Z1fH6s+GBTp3EWI+8zM0ZP/OE8iJIf7lVpo7zy0GuGqQg8/ieTkyLc3q/3
q4XL/hq3+ETnRFuk7q3bWNecp8zQSUSG/hKGzqGta+JaTDddrXkH+8Y54hLFxwHbja552gtg0zm4
IaUnfA4ZZ1HZdRqTvRxwsh8ZE6r1eEVeOosc7VBaQSeMxn+Q2VpVZxfJ6/QC8aD4xWydqH8AXMD6
q1ZrMGX4rPg02MbjDg9KQV3Xg7e9Ars39fmwFcah2KXFczmlLCffNFGq7f24Js5dhJwivQY+iKfc
mdzW+xGBdbzwGlVbqcEVqO9gSM8+3wJIXNiHRAAlIxSd26/pWtS+ms2NTupY5F3L2HgzHRGGxMTv
eU9AsMwS/p6xwKJih7VLfgfdRxN68iilOdqqEPExEWU+y7AtuxGhzu9JCFrcAB6qy5MAcvtqka1y
H7Ketcyz2ETq3rkkdlGqN7AByEsIEdobpP9BdMIwtcMzE5prOKV2ZFFtXRTbQk03gOZ6yHmd+6BC
Xv4z+jZAeet10zSwvhu07GnqKgbcEDV19DzFrbuV64a78Wenq3SGFaBgDjTiADWgsC4nHHexar6E
C9jk/eF7XVs6KFuDk45Mpq/GOlTrOUOu3Dyvi13oG5BkjWfrkLIxDdsur4xR+pdAvvhjWbp0Kf1W
H9CHCDrKoPGi8TYJOjld85yJ6iq2LVhIqxWM4NIGG7kpQSveAbaquGjntGrytIrWL3HouMVyYFjD
66lecITaWPX4nCZPPRhYrnc8Yez/ARIXxF/rPTiDCTv+dd363vjM16ahtFSYzKU/dU6VRwe9r8WB
GXYLGUFwHkes1n7hnYEMPSFm71+3KnvcjFQ/c3JMmyL3oNZhfD7Bzxjumf+E0EJKtxA9OPc/OZih
u2AG0otigbBOSn9M4u08h/DxbKpZZ51lnhDGTMC2627bdFc727jhlQwWc4uotd3OcSfnD84ovRw2
KJbtDhxFyXPxaqLOlX/4MCDbsbwxMIjtYYmy5pYV5aW+NMu+BWcJDgwQsPVQsyo7vBElzRhU5eT3
fZwv2Lcj4IkXcD81u2GSR6y4idw6gblroeWzS2uoH4WnYAWLSFh/v/LnhYFtdVS7nsd+ni4aPVVd
BANbBrc+vJgoq5X146sUXy4EtvvY7yV71OtUSH/3jlLXkVwLaAQeZV7yNoC6Dr8jb6KkvrPEReE8
PpoU8C7rm3uNVBOxULNG/GCtd5zi1tPBZc/G5Xc3LvX9xgo0cpeWz+1hwSzOB6PSa9PM8f3O5x6L
rCLIB9iylW/GDv4fvBX6pzAapo+68gTiiu0Ij8dvcU165wUbuCryJIVbELj2VIA/ySM3GNd+BL2f
9OdlIAxocNEUXg7rjP+8lrt8HmylxzMpelF04f7p9OQ3yTac8YBAAKXlvk8X34l7e4lRC6hCtXUS
ndnxUdWvbWUQLpcw/C7+o3bf+MO85VbTjHp/SFDNoouUjueXsjFHc57SWGXnvSOw4mmttvYl7EJu
ayuX6ndPKhPohA2DD6gcNFrd0ptnvQMGnmxtoo+lZikknxne4IFpSLjl1KJXBZ7WFFWzzF/4Qbmi
bOF97kH7eiQzsU4ecRlYEC6k0dadYc7tDjLQVG7uBrJFSyRXd8QcsY5BvYU7vjTSZi/dHk9fCIHD
4S7c3RZBsmCBwd/kIIpENuBnkUv4GTt4fLJnHc2yuUKWRVKf3UClf63JNyFBF73+jM28/+ehsxGY
a6bMoyk5RJ+Qb117S8Qfj3sVxyr8EexaqXeDFjI5V72vwsvSUFJu9lHO7aUfBVG7swo29DC+ESyy
VgwtHXCRvV7bRD9jBczZdJx4+hCsp/1nUFP/dDKco4uxxqkGRJhs5KvOYjpQxomZzEtQjxvaqWBt
96tmJ9Pp4myzfdqsge0ByMdZRsO+Z6Wf7vBCtTOwE5827baX08ToilDD7OoKkdJqSv5X9xHPepAw
yUoihqbMss0ZpbT4J7fUQjztCUTzjNRh/nH4vpZFTHDbk1j18VlVm52vEfXxRdA4TLkiCkKc034f
O5UDje3iFRYbdYRK+4VLnEq46pz1DokT8+Sr5rQCrXZ3veza18b0Q1/OEiOW05jMqXwfhqB5Z8lg
RLe2xFmHPlCsXrFXXkUtx8JCX7meDg3mTcL9T1cGfQ5a++hAOWW2/5R2DuwZ5nbVmFJ05AwkUUSC
VmoIXykTv48e3KRZzOdApGqYrwEsXGFcxUryMDqNLGbQl/bchN8S7gzbF4wBg2l6NT4m2+fFLATV
Upf64NQHw46m6HCzoVCxx9FWs9Ck81bxpG+H0VtjBJw+MoHRytrjtPuEtLqZE994Yy3tHfXru+3E
7ROPjCRC9VGzpw5CWrsVsiJYlPF6JA1tLrcxrQFHtb805ez5scC3SH1H0E4pEN8usxklMHAQekLc
rKN8ndj/gpuHwC3t1kD0oJZ0kTFQgAmnrO3hl8c6JMtVCz3+51AtAFgC+rvRmdU9HUTbzL+2rc22
a9tY71+smrg6LSDYP7tDIRPiDWyuYVOT+JtgFOsJ+XrMMohtwhJGMPo1I4iJTywjVP9wOERdw/q9
93jEvugua1vFyXVDLicq3kAFPi/ANDPTRoeLCoiJvDnXNILpJeJ3+uUmM8tbdaeT9jIgNR7+qAX/
/ZxeAlaZrYvRvwLYr2/YonfW69CPsv5byXJMRSwsE7oPiDg/yRg8PPfHFJhOdalnf1AdO1NE2ZSe
0u9Fr1zDCXhXEXa04sKo07CmV/fNcIP2uLfIKiPFEnsCVnbmNI/9nYdEVHDPwClOLPdXN+OyL3eN
jiu6xXh1n6G/tieWN7KPBQ3F8k3kNdIFYXabMLeHcb/aJXP6XENNNiVUjhec+8xCT4CjD2i6LFD2
OrfLU2JC15Tkn1h2MddxSnON9M0gPVbGP4Gb99B2XuujAAdlb3/0BHlx+xZP11DxIFPvyRhI57YN
prUtsxkitwjdHts/v/Gd4yeqC7AzPVdZXJrBje4GVFzN0y75xB1J0EKtBbqS9m7Q1hsfgsMs0HRq
b7JL4LTtdzSB8p5cFihx/XJa3/6cM1mbPHYn/c9K3ZkfFhRXPtBr7N/+B2lFozu60r1AntJthLGe
/UewJQkSgCKBAC3fzrdSmT7MgwoT3F8HCC59Ul+D7lY0Cs6bN8/OdrsTRzei9sqc6B4Aa9jOWP1H
4YsjhyMoEWZZwN+4DdLvucOwgoHsqCkVHWub96bTDl/TlD12jFwA0FCb7hWS5Ox3gH67O+s15Nxk
2WARIwbB/nfdsp2Xrp8hj2u0MByqStdfDssp21MdOLBtadWL4DFs0h0dKHCPeTyCdftAEtsviFLR
3uXzdsTiEmrkTKTEZ44qg2NXqpA22R6PtfM3OtRK/tb0OTVrJNL5TbgtXeAQ+Xg5ZIHYzC8CLzL9
NwbWRQweGs1+izwm+3zg1uU+aiAfRA/+GobzVWs2nqEaTdtPP9nDECQjyt5Gb3D/zNmSvAZo7dfv
yW3+Leqhy579qkP+zVJLl90ad6qHR3sE35hT2qbzxa8Ddr1BddC+TT507c+jBRu6Xf5H2pk0x6ls
7fq/3PFHBGQCCdOqojr1smzLnhC2vE3fk3S//j54cu2yQgp/9wz2ZJ9zEFQ2a73rbdqm8a+tWjEh
sPsh++CgD3VvjV6L9ECBE4pAZIxCyJzxBwOkyghbelU3Sqbr1AFRCkbtDi8+F+qw7eK65hTuKrMk
vLSheQ8tqwO9xz3vLoVVWGzcpNYQKEp62/sZCKjaYQtWhhvqiaLf2/WSDxuIrS3OnoSLgb5Pq/MB
DdVAbVIvZPW2vQf5rreXsN+qdq4Asyqh5Tbiu2N4pZuxooZwvXqLXq1dK1QUnbuKcMUOaB4W5Dlk
C/rbOQGF3GZN4VVUKXVTbjF35i/0/Npsfy5TKkW8Mpz1HKBicsTWAtj+kmRjPm5Q0EoRaBUr+6bD
tyna2R2W1Dd4YECCrn1Rd085KOuyn0k+WVejD6yGtiLNt4vblfnehmwyQ6akbUlx/YDVJAEDOPdd
59mqgYq2FLJWcciMrm6vxiFLnqy2Lrrt0KWzsdMTPFtmqhLWsQ0CfbcQj2HsiZ8rZFDWUVSfR6tJ
4yvbqwfqUTnAsuTTUGWWyTjfllgcYAzW5NV06Ka0Sukmu7KjsvbnM4qONH9GqqyOWBHqx4Zs3xRA
vq6/jY7KfzJN9J7IvAHU1iKEQL+I5QYVYnaXI1m+H8uKbMqJWQMcTT2Lx5xyl6k1A+tHe+ASYiqJ
XRIV0Nj22zAXEJhN3Q37seykfw3QaKmd9uLuK7uhmXYFTT3DbWskK6Ki1vxSeMOA3GFuIbTNkeP9
jCZfREGadNm0hdrW1Uc/buTPwoCgGrg5tAg6RNLTcOFt0tplopxN3zUk/s9Txx2xTqXdbm8vTWbe
WTPn/JZBhGhPMtHhcsjsSH6B54SMQcyF92SR1tve1dDsekAoZY0gJ15Y3Wlv5pDuvAHHu2HynG9x
kqXqAHjBvKuKuuQs1ewjS8DKOz9yqfeQR1VkBspRbRHASoX+1uWtdbXUCzOGFO/S+FzgjPlQ9V11
DMsKSpJoQl5qTsawD8LKtM+eKjhlZVt1X4bCEOZexSnnOw05hyx/JD1QluRu883iQvk4xW7XbmOs
dGRgOrH0jkVCGR+gZ7JruCalg49UGFUK5UoNNyx1x+Jlyj39eZ6NRp8NZY5ElUaD/VhbTj3bm7DQ
4kekFPMxuxSA+SPmY1+GRYDjNThCG/uF4wtPXJKtUNViMbZftEOTBQY7xcXeMiYrQYow6vvYMMof
uHTQ7s6m2X6tkjyt9lCu4B2nwwBEX5ET7lCLl+ZnorC6+Ak9zfiRbgSB3OTN/m5euD1hP0gTlUzL
bTxTln8num6cECZqjjOinaFZmdKDxlzQR96mcCc/YkPJ2Mxu4uYFLUHWb7wMA2clK/KfvVCD1XRL
llyBbLCKMNScuq1HNNZXIq/TT3PiJWrTMfiIN+0MXWOTFMkybOw8TuBTrUPAa49Inymwwg6Oheot
GN8Dg8hmO0pDAJB0M35hPUYYT/ZSRMwf4Du8KI1a+aSGcclPmbm47V4JCN/b0Jxkc5AUa+E6n/eT
7cBAImiMmBoMd/7qJWE7xue+RH4GSChEvjNGyTGrjcoGjeKF0uuiYDQBI7+BIwIzECJ8KfSwBHnn
GV1Q+9F0i9fS6H5f+JJ4o1A3mle1sgvUTqkWwz5OfC0Dd5RzdszVZDd8L4eTIl/yHuXOEE/JjhYG
b/7NRDnJcjCZaQC219VX3LoQb/FTyGTHjHMlDtWm/92sYVBtYIDnye1idnkTGK4HR4u6xLb5uHbJ
CV02Q6j3LaKX7ugZgOeMZBfYr21vseY6OKzdDr1n5cOcmaHqJrUE5PIj/GsC3MIFFJW4v83o1G6U
6rtop+I+UteunK3vcsIalQnpMNoHcKNpPnSJP9bfsk51YpsMcN3PK+ur3llQKOsDCJ437FwjQq1F
geF5x84a0/RmaazqhUZ4fuRUy5IDipjkxuhcTRrnFCXOFWRv/wlDq+RFjT3M/o4B9XhDmZrEtO24
gW8KNXA1w4sqk2CKIY5ukQsgKGIAG4EeVTSDe9zVyLBtEsnVDJXOWQ5jOvT2PdIoK9mHok+v8Xdd
+qCj1M1uOzqMfaklHl2+0bScloTZ/SQayE7PUAeHZ98Ok1sxMNrbdYWjX2D4+l9jBSvh2tDpOJyL
CYbzt7zoiw7ugNe4CDd9eMlKIAHZ0RIOPldUPqkTQVvlfxx71sfJwi2YYV0Z2luu+SXbcPdpzEdp
ljpcfK3SPhijto0dOoPyETA6+VkZg/FSQ8ErN/QvcLfaWBffjKKkNsQ2oFmOzHvcJHDiPKNwSqc4
IB1zHVd5MoFcRB173YIYlLvGhGK78WyZ2UFmKcMBgV/U93KKGbxZAyof6pYmW3ZTiUI0yFUCF3DA
rE0eXQP2xyHVi/iiNGyonQWpOj+Yrgq/u8QrP7Y61KiZmaXdofiAJqUnKC2rgQ08nL4o5/7kgGPv
M3eeGtgKrJ8CMVvZfo7TwRBHKIj4FLbSGadDA5zZcBAU3jdEwPIBaoT4znk+uCsPKov24IdN/MGK
TV3Dy+d27h/ibKyYxsAQDYO0mOaRi8dJsqMlIkGF7c60lTT3ZbUzgLqfqya29UHONFnMo6KquIkF
ORLo8sJK35uxU3e7oZmH62zISriiEBtpmiRTvBtEE5UJpTVZGNwXsiZI2e4TPR0NC8R6A2hqHUWd
uyYcrQllDoKLLt3h4VNeOWnZ2HdkaMTt3jVWmKUb/OSeP6j8CkeY77NZmHFRqc1WDE5AWm79QYYT
Awx8jnsouvjio2gZq7k7p6ryiwAbNfU1QysHjx7/Y+/AuWYORyOGfAqxwe84EcG/nyCXz1TOTiOi
m6jVZX87+suiwSgUqxC9aUQj1BK8feg08vhD0YaheuSPKoFkkd2E2zE05cewYii7ra2ERlfFsR9C
pCs5gP0Yut9sanTjA6P/61AYjtqXCBausoxF/6BMgpOOdOiQ6+muIMC5jWWEz3k2aYDOshp/OpAI
lhMNVzsdDEa08gzVnRLTLTO5h6aes5DSJLvRlTXCLIXf/mSvG2K7lJxFD5Sd/gt0xQzNr4p0s0WO
JehV+yqKn9wmjr7BEVLzvsb106GHIOsPtZWtxL4pfjWc+OlJ9h0w+osY63bcwIVNb4YF2PJMckQx
bKci635OIga4zhSwJGf6ymcwmpJfO6FkX/amo+vlXLGVI1IQkuQ+iYoUdYViK3/iRi7h8TPVj25i
mM7eGVJ4Inc6Q0oK0ZER7C6c++aqyGUabkHovM8NbjnZAd0fNYwucKY5qdbK4rMlkmrcAtrniGsY
F+GxGYH3baKQmfW2ze2u/jxWGbtMiBTrS7xIyVJwSrPvA2BsL7+DZEtGgDvNKEtmUUd3pPBV3LRD
PgXg+nYYFOkIdl0b0vtYRnCTeFPi0m/YZNAj1jbugxnZlj7mi0e1EiqPI8J1EBm5CHW9XWd1XPe+
rCv3Wk8KyYACAODYtUZ1M2bu8py0Dly3DrTd3xYyZILmZybdjEiH+b7gOXwVVAYJG7imBwFhLpOt
yejfCSRJHmNQSDR9QWnZhklhqSvOnRaWFLYKws4OUGkyby8Sr7APk8HgExutsj2YXgI1tulmmRxt
N0zs/ZDEcuV+Oeld349hBT8tc+u7pWiT8oH9W7mn0DLG6YQIAjg4t/VdrFDBbqs6HiB78hGpwnGc
EmZt6RuMfCbv7NdteRsRSR+e/BmnEKgr2UL3kMwezJUw/bmgUm1PjCppnACj/MS8LwzHqzdYoWU2
qy1d8l3Rx061axmJfu8KxvCB6oyq3TYK9IiyaokeOjj907eml6RnJFRpWRBC7HAP9cAA61gPraJa
xMTyp+RyRJ+hCH7ama5Iy8Og7WG8760qcxHm5fMnNZKEwCPcwkNsINsrr5oi82D2cFY3eomYO+DZ
wMFeRmgNQaAabp4ig8aymTLX4g8NUwYawHI5VGPTcH/4sYpahoRTnGy9dm6soMD3+jT5HJ9bmJKY
oTpUyC3319R2H7shWtzN2JEWVVEo2cirIj1/7LLQe4iY3ViUC9Dxd6bdk8tsQSqCq1zFSJZL7J5R
ZORON26cUDXfmHEwgvdLX9K92jE0QT5OAlpBLZgdIYJbWSCkWgBpXG0nDLYQBAdY3kRqb7WA+6cZ
GgxwVQl1lLIrMztgQKhxu0aNibFNs467LcQf0j5NC2TwozMV3g9mCgipjBAhQCCnZpLBUhXzR3Yx
E0KElPPGs+bKOsgSx1rMEAb7qYE7WF1X/jj356hxhk9s8DXxb9BRUPhV9UP2cv4J1TZB/dUYM3wu
j4IZaFsglEYsuueaLZLA9Kue6TWCOP9gTN3SbqcoDJegJV73oWK531fwm34yEPd38PdWHRFwc/u8
zMOS8se51L8jLQaykCFq7pg+NZSEE3yVE9X66FGLt623qcKFU0/62DNskc2UVUD0iAN3ZW1ydlOM
d/yGQnb+PPhO/0E2VvdlKtR8zLEWSs5Nl4srRUz8KkAdEc7kpLHAwVXkJoBmhel1A3/tWcStV1JO
VlYNhZqDmyWvminAeioEyySzRR290fCy3SxjZD3+aHuH2IO4cKgh6WHHYDQe7AIvKu+JX2u+YIob
PyZzZnyxdMngplDcJtdYWOUyAKIcnC2kde9apRMiEBJ8bEhMJiGBMlOQHYpQjMd1rsnMDsL8uMHf
XN509lR/NwkCHgM92ZgIYIaA3lt5VeQeJiIBfOYp0IUe+9n1aeq4ezY0SP6nDh5dguYl1O7ORxv6
5MBETg/gB9MTdWHz2bUzYrSkVcXfek69KcgLU31vDNhaGwjC0XTAut78xpLAX5TWxKQXUuN0hzmE
vZrcLY5NNEGbZUHn6667L5u+hRAtF+vFbbgwN4jwYfJWCvftXbSo+kNCjo0MmlpH9wm2Tz+4zJW7
M3SOJp7GFJ8EZFv595JJ3AR9vFH0Mstow5CTGSOrdqigAi1yhoReozeF1+plzlEJGrJtDGce2Ejg
1MygFm+JrbBixhT2FPn4SyRYEPWQt/Qhi6oh5Jof3WccOke0KbJw7iIV0f9YqS+fh1AJJvqVmh7S
JI/yKxcSyk9XDclzZ9Ts5YK99QscXfQOk7pCbbEzij+pqkqHY5MsaC1UpPyj4Usx3qLtIrds8CcN
F1Ikcj57LoxRiscBHKTKyETdZP3kfpnHicn/pP0+PGSarsVCcJfsa/JnTEqjbgWMETPah8VY5mvd
9KM+CeRz/s7NaFRRC46+umIK2hVswoa/wtAVEDQayzRjxokfxM6x+rS+LaMQewpWr/kx47QoD9Ct
yI4yZDZ3j5mr0/usm5cXC6XCabJQRDJ10zNSwqFqIpK/Z2dBWOQBVfuh64utXVMFnEq3sU1oJQbW
cHYSZ9HBwVeBObtjV9FusqkvD2DxsfV16qbxqbIHo9sjSHRvlj4q2oOLncOXRNNZAKzWxSNkzHLc
jA4fjmXgl2CMnP85Yg93eaxy7cwbwIMZ5m1reFQllgszRRszGBMd/hwdI9DJQJhTwvJNCsumcBma
H73waBJ62AL9ph/dyabbWcKHQhfS2EvI/y8mYzb3ZI9C/qeX2imAU1zzPlyyArp85ennNZK6g+vV
1pQKduk75wWSZBKkOH7clfhN2Yj0I5bWamhy1/jQ74OZyNVlj2a8hPCKKGbjEFn2bUQHD3LuOd03
3y1i46TB2D40yAzSDcrm5LaHDJzuLFnb9xZ4OAtulgwExFwl4Q0ywgS5Ztb6d52V59MBeSXRxmId
y8CPaT4YVg86ZZbCjwOnzxt2ktH2+s4foykK5jEnpazDKr46clJRfPmFRUwyKzMnmGTyspylpbAE
SUqYIXHEiIxDqffkoRa2gx7yF0BUrAJPoA1urO2MTPvKqaaBxVdATqKGihnHYMWiYfhZDK6+Z23s
36XcdJi8cKd8dVFpteckDiMRGJMCfgCPGGWgsApJdiho1aMIFwvmuqzjgniLVt33ccOB32nqPaNo
ELnibFNzlONs6DMaIJte7pYsrAHZRK32JsMpqEtlLJ2tZgADCGma1SP1GjXdWJkWirWOE+uwOHK+
yy2O080wM0sbnTRZq+kW0HkZ3BRgrEribTJB590MIVEtV7I2825VlVBVfqe9UQpjD0fc8Z25VhzH
JIGMWfH8YOOr9Tmsmg4PhVhCp18SDpP9ZPp9ezZpZh6jUSEvtZ06gQCELmrYVCms8huwB3CwqOrs
T6GXhfd9tIQ3JuOa8Mqu3EVtsc4wxsD3R6vYLLPlzld1ZGN/NvVm8ZNgxfqLEevw0wwHdDmt7lo/
mYAkBKSVsB02Xr8M2Ig3MdCYFfrFddeuqjJpD/F3bIlidSA2iBzIec5nlw4Xd4OToermLowbCxje
pQcLnJZ5Hz9DXCJHctxQHpUBFx5ZPTqyndc27XrKuWLTIzA622UBd5X0NocspYShBTSYNNzZi/Ig
psFaJkQky3X5iH5B38+pHh5kUXUc25DTO5j18fS5tdd+BS3IcMZXAWaYlxVqvOLMC80PLElEEe4s
ywE6GtacQRR6+DWoFm7ahkZ1tes3+/Eq9CZ4kI7hYHLJGK/Yul5kmdEmI7Tqv4Yx+spHQzW8Ab4f
vmjLg81N39I+xn0N/R5nm6sKIpQThDPDODyYIrRloYySH1GjrWkH/Rsbl9X/QmwWKB7h3gGH6RH/
S/+zE4r4Ewbv1YdsStg9iV32x9mtTJOBTGxfIbaJxCZl5RAYQP2TBk4mcYiYE9M/VH4qr5nP9iVB
5wDed6XOId8AWTtPve8N3abWsmU3wPMJgRciblCbcrK7XcKk8TcRxlPOtrPKVZEdUecERmSlz26X
Nsu+YeSi7/lTp8eWywo7f7ApUFTXkX2wIB2AK8ld5vK5HGadhb10n7BvYg6U51790vmDajdW5Hpc
HblGhQFpA46I3fZGv4nWSIVtKsMiObTmVDMv0C3RH6BDsrsVi588Afq7zi2rMcfqU7g6DKzG4Y5j
DMAQPdIwpwEunSYKzGzE3YX/6dAEOBjjQZCqpeXf+gAcW74t+ingJMBXbBpUumuHsU/3naP8mIYr
Hm6FGMzVEMCLb5ZFGt6HKLTnp2LdkcAVKV1vXfnuk9kCZkKRqrOrqPVyiVuO3z0PjD+nQ4Fe/rbg
giCxqSR8N2IAVXFV6PFrb6Tjf7gf2Ne2UdjYFCkv9LaRDSH6jCrNxIS5rqYTTkPOuW2JdNwgUon6
7UKlxXql73e+WoCiny3Yl5RRcIwANaFMqg+uyGUdDO3g4lrDBb3tEAydMJUYmgP/Ls423TgxKMiF
W5s7iUoIJoqt56+5GkG3lyH2o52gIy6+Asx6AXLdFeKRMA+OtHuGPMIZ1OdBDuBKhtc47GDl+N+Y
o4kcQb0Vr5cEBs9oH/JRPuGqZn6YOpG/GKyTL10xVTexHc2rBCTkGHXCuXxBdG+uamML+MzHle6/
uDDIy2IS406bmUvsymelz1e5XeT3RpZmznaB85tuHAXp4BmXiwjlGtGsKM1wWAa7X+gcuWwYO+/6
qR4fpzRd+seKwR0aKL/tPxVglLA/Hdt5hmsxegfoYrKB9VNyXGJUqpxN09CIHkezMrqvjMjNcivG
pKmvwTmqc0W9tRxauC8iiM3IQJ4AZQvDnWKKH1b37q9WFFKNlgsEEvjYPWS3xUybHmsc8iI2DROm
CoBZ1ulhWfwZdViZU0zXrumz5uLSpmzmAJz2sw+1Z6uteO7v/dLObhHGtOn1WOdOkCmzgGSVRbKE
CZzaUeCAKteUlMM6EW1CZT/gaIYM3bESrzxBlnHlFh5W+A03rSi9r7XTpnsCNEQZtMIf4V16orkl
07ZpNlZi8lcjmhHiLDyo3TCwvfyQW0UenwFMK+o44o0gwZfdbD73Xm38oDsv+bpjpR5mt7BhV85p
625wgNTJhyZaur2MplkHuZhAABYxdHBcZVjtYdGl9xauRdg+VVW93CZNI4m1RTZDeh8E26i4/R8o
gK7RJ/14cr0hPmOxWaubQSShv1nUPFm7/xGhbG14r8VpCQfitayirEvsc+wyD0bMfKc9DHOz4v9q
gZ5QpfV8rNu5VEGuubZmzQ+HCCIb33HofMUM1HUVbrBY6QrLlhf+0oxBZ4Y9tT4Zw2JuLaeSMESg
6Ar6znd8e61XXDUx/DBJXljNThHq/Z8/PJ3TCTNi1Dn6pLE82IUYGAWJK7zbGaOXLYiR+mqEC/2F
TzHIdBvKc0V1jqgvle+4hr9m+qgkgQaMhhQhDRfu0gZLGvjM1KdOLf1eY3B5jrtkOLztorn+v1w6
PmImz8uSv4J3/YVhuBEB6860JScdth/4AaPPMqZ3NKVnnMATaKqaHHH12w99/Svb6/UlXTzm7Yt3
K5EzjiEg5GkcBuseQoN34L9tbG2Vs8ZCAxcimDZB0bnLrh7RHPdq8bf1WL0X+vva0lK//SGr5+dv
Ft44J7WqdfnIQ1HgpAfhyvOs5Arp5/BO7uurPyeEOmKwMUlFRvvnk5Q7ubmyW31ymSEfJEvv1q0X
7/HtL/vqzwm4zCtJ8tTUxVaRfeTClJr0qUZ6fCLzIQo85jif8bsqz2kLj5FqbPjfrNTfHnph8z1A
j9FWJ+mdCbYFIrOdYzW2TvD2q73yU+Ff7q3W06ayTHnxFJ8qF+DR1ieFt2HA7L6/1dkYYsSGhO/t
R73yW+EzT8aEC3HJF/aFn7bGOAlmSKpPJO4JtLAMOPcwJhmg/+tzhClNz8V82LJsdbkN4pLjHDoL
qy/t5G21CPigyxS9syb+NsrlKSgUJPlO5IfJC19ejBchgDusvBDrxL1XNeJj6E/GdF6SVJzABUPx
TvT83065pFiZ+DavvxT0j4snCiJKFN5C3YkSQX+KHdoMI82zYCrdSG/a1aI/cyuc3EIh3jGx/eXW
/OeBxtxEenxQhKcmK+bPfYYNkETklSynfjBc65SFJRIZRg0+XXBdiuo0KBiIp1ZTjx2ZErgNbYrl
nLVGhrDPTL+huQrRBzOnx4PFydVcbFE9hM6xRBoLkaDA05PJq+dH50I5TOLrDmu3HHl9ERAi1eMi
in8JnEGybZ9Uu8j6nePz7+WJUzXb24Y7g5e/XP/9b4eW5edVkiRihtOauU+YPsFlWGLz4e3F+fd+
W59CLAau2LhMX96EbWZkNjOOmdEVlgGxMfZbY4jFaayX7p1L6NUX8oEqfXuNUb5MSDSRnS5epHjU
EDLltkFqVxLhO7v6tRfyTcfxuU3hVsrLS8do/bb17fm0cp+2c+dgY7DQ1KFR+PegQoz1TIuLG/kn
QZMXZxXoZlpou5lOYBYGkF7B/LQaIczR9l81jZnuXFnV79wwr+w6z7IAuSySmV3vMhsDanWJENKb
ThFdWbXJixGDKT2unkg4IIr4Gp/W+Nvoa1i/Ijfm+J3T7JXv61mYgZCBJDz8by+WZR3WSar6dj6l
RpKfY3fMA9XqMZBY2Pz7T+nhDc8JY5vCFpeBMZGbYgSfsTZTe3qGuKsRcDH75Qgs3nnS3xcqv+T/
e9Kly3jfGNjB6GI+9RShj/C33NvSr2akMGI4NTiWMKP13P0/bz2PjS1Ib17zIy7Dt6GrCekmOQM3
4Ta4NBTGLoY1sydJ5n/zfuxwThNoJxa12J9nCeo6enUPrUgHb+S7hHnxUtT0SXGS9g9971mfZ4a+
3//9/TzaQFh5viXUr3SE3w4wfKRpUcd6Oo02Bt+j3SA2Sob/9DT679xEr/x8RI94wIMcYvznoupq
ZrsqB8sdT2k39Pc4gsr9rJfqI6Pe5toLI4iMifny9tu9+kxbrIn3Jobxv4LCfnu7ZAZWtNZx6QBB
uGAK3OVXOZ7xu2TCBAm9v4mVzwyv3D6+/eC/L3pprd0CORZweCiR/vwt4cOVGR5HDZeeEyONZvie
20P+oyp09Z/EcCR6Z3P8fW7zQEn97iFDxTHp4kRt2XhjjJIUX3qjo2fEF67Iku6d3/DVp5CuI0wm
H+qvzB+rK3FqnPrmVFQTdBIfAv+Dn7rinZf5+/jiZajOPUpv4RJI+efXs4BO7SHs21M74k0Gm6db
Di544riLcSL++fZP9crD1gQjimaOSpL+Lup0pl2zapK4P2GeY1z1hBbu4yksbmezfi8z6e9rQbpr
pqjrwiQiXvbC098fHYepQtidXDC0GVsQc8LLHaNBuNMDg8jhXGLNeU/oUE6Xa3HNv/2qr/x8mBmR
O4R1IlX1r17wt+2Ak+MSZsCpJyeM9bXZa6gvSI4+vf2U1z4o+5vDmjsQyc26N357ipcsFeFQlT7F
hYj34VJ8Q5hbBMqGc/z2k17ZZexrDhQeZzq2d1HcMl0YY2tS7clNF/OgJy9Kwa8xdWb+POgD1qn9
v8dV0w9yy5muafE7XqYJ1RWhCBLLgZPZGtM9xzPuQO7iXwl0t/u3385al8Of9bMEvVc8h+XCnrs4
MVH1xXBiMDey0XkW5zVvrmV6jkhng7bCPndOW/2H/nX8RqiACDgDzSeBXfc7Z9krvycLxnQ4xyQl
7mUoC8zmSTRi5TDA6X3Cg5aRpZd0xnEuINm//c6v/KI+t7SkmDZ5c1v+uXaUKnJXJ4k+JTC9royx
dj6GjS5Q9HXgJtg5EvGy+9dH2tDIWUc2//TZF38+EtZOWeZJ2p2IisChwXED5rDdzsS+fFuOCNLf
ftzfe5DHuVTx2CNDWrIubvllBJiMe689xVasTxhZoOjkXd95yt+/GU9RpF+iSCEI9vIpObxiOxzD
9pT0/nKLbY53yCMfcvVq2fL2C10+il8KFJmFCuXJBRxcX/i37W40Ng782mCYjrnquatkB2tVVfvI
Sf41yuvXo6hWpAeewj8vjmqGLzDK2tw8kQhSHilYnpEPjqs2K3rn+13+SpdPuliH1iz9LOsrgibi
etyPOnR3toEtx9ufbt3Av2/w9SncOQhuATj+BjeGdLYsKH3WyaISwTnVcT8BvaoT9boK8E1IA9wd
/RuyT7pgwqvwvc12eR/xfPpyrMBM/gLhuxffE1qTTDoVS4Kuo2jeT3WbiAdHE3J1hTEwBjHYNukr
YSrzR4m7Ado4bEAgpHbZExZ35pNvc19t2yJtoEZij1/GWyjBClERXlsI9bveandp2HufYC8yz7Ri
Uf5c6Jc/DDU93z7EPtG4wgoyfHFz8PGN4cTRR9DHqrj2YNx6m1QrYZGMge/T1htC9yXXmSMP5Mlk
L8phiI8G03D+w8lVvrQYu93hu+l979FukWgTr94b2SBqjPEa1R1iv9bqCfwSM5QMasLw2E15Wl5l
yPsfltIZs3041MsPHPZa0lMrBOC7eWSpIdNoxNPIxJW1jdtxteXEKK39NGY4hRApOcpNxPz5Jc/C
eAiqOe1ho5B6e5OR6WBuUaTCNjCcbBoQfPb+9wwxzAP8iTb+xwLt1y9K68eScl2fCu3PzZiRl022
FG6eAk7NuTQ8fUxW/cjb6/bylF6fYtG+c7x47MLLCDJ81lw74bI4lZmDtUCBwDgxl5GIn8TfOiT1
/GPo0vo8ZCacaIKgNv9XVtJvR4xeDIrb0DBPzHnNYQvvP31uW4VV4Nvv9cpRRoj62nzxIIbUF7t+
gMw1G6UrkCVpKP0hdnfYX/Xg8oin8KV453GvHDIAZMJa82rX5uvi5HSqBlkAkhJQEAd1WZOm1yTj
qXdguF8zmYtThoMZy3o2KtmEl9HAondTsBFIlhwDnf8pqcoYvMquuqemNqD4eQTuJUBkUbwv7W4m
mKQRggpqwcAUevIgtgYpKPG+97RK9pFvtkeOK6vbttS4ITBpzM7V3JS4CjCefajasjd2eB+59wtU
LJC43JD23h2zxP+CZ/bcfY1rMUCvRygimHGSQXOeQtxw8HVaOEMIUDKRBkDond8pqV77gT12BYvX
9JVnrv/+t4U0RQKLIAxlT7HppacFIekmNfIKmIZN/vZaemWPgII70iXPzjaBoP58VJpiQILV/3Iy
p3j4rAgXOqEzHHfa1vV/0zz8Y+Q2W0QCLVOVCoh90r4oK7x21OVi8jiSE7GAWqLiJ3Gf3seIEJEt
vsTiDk8W4r8LomTeflFr3RUX64vqkKoN4Jxb5PI0KPIo7ZoGNh1QfeRc1aWdPENv8R8Hw3PW9FsP
u8FYR3fM4ZunEa/+M7IN96kJK/F57IfibgABDt7+q175pRlOADeA+9HZXWLPxWRZUZLZC11d5xwJ
CezO+LVUHyFIpu98gNcfxZFLGcQ2u7xFfXvBfsJw+aV7EzvPqoWB5STlTWVAGvpfvJWgQhaOomT1
LhZVMYgmJTXQJF20QY6Gf3m/y404fsRKoL9/+1ny1fcCBKYnpt/BLObPFexGvJOJSv1UGZOoEYgn
9rfWJ4zh1KvGaw+EhipvT2BOlgRjm8VIlBuY7PCkJud5RPtc3kEgzwQOzwnKhLCyR29XE5xEzBwa
4WzfId00j1UzpB8LfIpWt4twzeuGRtZBjRe4iEOqXT6muAFCMpgdFyIY9BP7ax+hqdwiMuhfln5Z
kH57zPh30OGbp3lMFU6pXjNBs9W4Ul1hgCEJ8Xj781xCS2y41U+CUtZfd521fr3fjhIftz+ECMV0
stH9xmiNTcuAGFmQPIfvXoZlc7ws12k3p9/efvArB4u0WGiUwSDn3PF/PriZ6e3TzltO0HCW7FPk
KPPjBGfnRufYa70IMRvv1YmvbHBL2SYAr8QR/hJCj40iiaysXE7WWCtMLXBhhWxKOJKOGHfk0XsZ
7q98Wm5hBtKcnA6Q7cXC6wajVk3Wz6csjsRuEsiMhxrWIiyoAoJ29GL60v3HJnc9P5kukj7q0lzw
bf/8qn4MfbqIHC7GUlWPcLAQUMO8P1Rjnvx/Puri2u8raCL/l7Mz240b59r1FQnQPJyWVOWSHU+x
43RyImToaJ6p8er/R8bGRkoWSuivjwI0YBYpcnFxrXcIkcnxZ3Z4fCzw63jOUyB4BymT1Wlnn268
MXiya1QhaTfaVNMuJ4YCQFfYNYs5Ie97CyxoOukFXbN4tjqXhkn+trBXzuFcVW8cVvXl+m7dCiKq
xUsXZifxeJ18LFDYaqDY5Ruw/h5G1DlvBM+Mm6WOspMlbrxmNBUWlkKJB5EOeXUFCvR7E2kqGApU
rlvnFqA/Z0IXdyycsz4q3e8+aoHSNGZZ7KTde0OvKjVJ26DuUDgj4hwqDcmwrM/QkhXo0SlCfgOp
MXZ24aEAfL8z8vtLfn37alz5HDuTeOusCr+1UfUgXtLJd/qmKcm1RNCDI57i3kNjO7HduAv02hty
AJpobAPbO6BIZysHGd5N5NqFHqIKjxyBQP5BN94MRMAxJO8MqKGQU5QvaC464X03IKx1/O97g/4U
17NKGKPtcbk18ygPlAkJQb/O7Ow0OJLlodqRkd/L9s4p2AqaxlK8ItNGUWldeZV79NH1YZ79vqmn
U1hG7RmvqdKTw2n+hDLPdHN9alshbGm544jLgNQnV1OjshWGKCf7vRM46knvtO4eMFkQPvVaqdp+
HiyCLkrais/XB97YiTqXkU5x2Xw/BZcDV3iARL2QBh+0aPuT4279gH6X/qZRD3k+0pD3A2epoEze
Rj1lruujL6FrtRl1Sr4oPLAddWyjL0dHAVLrA+T8/TDHBQMFZ2Z/gJ0b7d2+G9+TEhD9dt1wNDKB
VQxtQpoOY8M0J90KSA0UwPKCE3AypHF86WVnZ1k3whjCdAiG6XQDgaOsYss8JK0pGzRUVXTa8dcw
48k54nmk9cdeNdSd9u3W7HS0lcm5CGRE7ctl1NFAmmrYbH4t5g5pKYGyqh5L6uhZYkYuxkQBfucs
bu0bQ4aRpPLEpBK6GtIuo1BoUT0DA0On9F6kC0fbjFITnGn+A+XRe6uwtNEtbBHsxO2t2QITwUzE
1k2LjP1ytmNStCYSBiPPYMKTi9Z7RlEojYbv0A+S7NR2XVyfrm/UjVtRx5VEkxWLPjl30+WYyNwV
csvD1ScDrc8EneyYC5CYja0nPjbA+tnEa8wrmkSaD1VfNztfeGs/mY4JPIAcjorvas4coZy0XWHO
oni28X/ycan4OWOdsxOI3qEG6yPJW4EnKMGPzsUqEqVFDZmmrieKipCUITRiwPkZmolUeAgz0fpC
tMumiodHT/G9buviDBDPfpPzQgNpCpv1J5lubd7GYJOED3shqHYKFO9F/fVP5Bag1EmLFhzNKveS
VAUvRtQ3fYUrILsJ+ryr7gC9h7cdTkvQxvuh0WA5KcmdhaUpqlthMX+jkl7i8zqmsIugLxQ3shVD
ubCsRvndyuDq0ahWNexiZtUSLspuUnGDbhIsH16EmKYF+QTjJnGcxPppSi1ywYhry+odz7lsOttt
jX01bu/pgFJsbqG/XImp8uI4rbAyEATPT/00JT9HyozPehyGf9TKzIUXDIthbM9WBxoLvhX+QN83
t1qIP6yXS+ZU4DU0qLea3ObFt+u7eiP8Au2nlKSrS+vZWR1iEF3CcvJx9vUI5rPaCTTwWzj810cx
lj+z+l4oEwKf5L1vWUDLLw8PESQJyoziOE2BtLkRPewdREw6bHAppcoTMqOm+jDjnffiJBGCoKVu
T18hueNkAgwhgHtp24F5DOfZtmE8V3hQoQo3QAwZRBsdqrke48PkDI3igXKummM7IHHotjiDmTd2
Wo6LWsAM8y3UAuVP7qCuBGEpnCwsFivrRalwCzvMYPQfgk4x/qSWIkUnY4RS62vUbV/LEDe2Q49L
A5u77V6cAWDVyaFiBb1FGBLO9c2EyGpvYU0Cm8VMfYQ0oNoadNx8E2nS4U8ZQdzwaUjhOIWykVF4
DUSqwFXQuR4xb8khF7thHZnGTrh8h6eulv8dTsfmYf05MJfLj8ppScvaNv0BgXvJhcBsPGhg/3RX
r1XntYvV5A/vZgxVldqZqsNyOHBCa4bChNRGmfEwmKFVnUA6SuUNFhGDgjlrmKSn3u7gMyFg1the
6JhV8zTkQu08ZTHseCqQHJEep3mmEcEjfKGc01WH00P/Z3Ct2bR9tIIxA6iSVPtFeb1Tf13fecrG
zlsuCGt5+y592FWenaE4jTRLaFDVYZq/dN2phn87RMW+ouYQtU+y3urafZ1HzniGUoS8dDeiPlxQ
q45cirvTHwseSu5d/1kbwRw4JwcCpIIDQG8Vv2wFzdysVnRfKyHWHEJD+ULlSX/CqnTceU5t3JUM
taC6eIvTH12dcNlpiqGsDKx4JTqM6EaKGt2uxMKSPBRQ1T/TzYx2CkEbuSylPXoKhCyyyjVoNZxj
NcYpREOAJjfNM9exE58GFcuqf8zBriBhxZgWkiyE4+/rC7s58pIWUCYHxrYukEftBJxhVjQ/11CQ
0OBI3TQm5iF4NuRfIYsMp1yunq+PuZEI2QpkA/JXWGrEssvTZVPl60UR6WBoLNDuCKyprTvY+fDU
cJrQ+u+pooZzeocAQ7hHr9gI4LYBNhhINdcgYJHLwXmkofiBUysYeLT+YVci24cjw96Fy19ZBRBW
k1IHrUf6KmtU1BDjuoRor+mnnTHgamtlXhIpyU6c2jgV4A8pVFJpBwO/Lh8mwnACnTzdHzHO8Bw0
BDFpFNJRK8EqXP9my7FfT4gOBzgJGlLkEMuy/lWLs5DBQh26NXn5l5NzQoDB6U8SgnzxY9vojnQg
gFlnxURCEEkAC30ydAmTYC/VWrbG+mc4bFaW1oGPvW5TwT1CvQCLeb/pLRQ2zNz4pNsiPsaSMZ+t
yeJi1HPxj971mhdJduLNWq/tfNuNALGg7Dil3AwLqO9yKUx4VyjqJZZvQLX8miWGwKRBCU6lPRhf
pxYHi51s4P1ArGbNfiUaGcBUNDoBlyPabcZFAVV+eYoVr3JhQBGcC2jqjlF59NDxHZ2w90qHEaXp
MB4wl52tnQi8OWtene9hWObhffkb0kmexiiTLYSJHf2Uokzg4vaFTh9QKq/UrGSv6rJxUAFQgbGg
FKtr9rqegPhHZiZBZ/nwPBMbkSQnPdZoynnCxprJqvTOpX0dfwbsRePXllvXsWiKTUbSHHr6Ih6N
dPsmRofr7fpR2AiZnDlON7EL7aU1VclAuC2P5dj05VQJj1yT321HqF/HQf/RIz9+2w5C2znoW2vx
95Crt7FS4uIxyJJB0LL1z+QhWJh2fbiz5NrWN+b9zXuJwgZAvdUti9UGJAebu79q8k46VJbUNaey
GCvsnHA0PwhsqOAmZmR5j0UbtfAzK0TW7tWkK7RPqSz6b0hVT2dcuoL+W5xJOv41aoEI2YRaFEJJ
oFMRmEWnIHSbYUg/B+aAG1uq9qbLhbEohkjZ+EajU8LBNQxbA3dRo7W8oCYd9jRcyyFY40iC21WT
KIGHqZIRfLaDERhmqS313RDmUei1A9I2h9Y09D3UykbIpduo0hXQgPTy/S+PgRN3yuIRZfozza9j
YoaYKSYqVoBOLu+cuI1rkqGobHHk8T2xlq/1V8hNjRQiI+Vmvw/j6HcKi/Jg46h5zMNmuodaO547
lE9uyeSMnYCztd2AK5Nbck86AERXI+d17STTbPrtjMRkYai9q4/xXvt2aynhQNAiloE5ABC9HAWp
1ymNmb0/zCPWqqGSE0cS7Sui2F+un9itkRyVhy9VLNps6wI9Xjs4Smk5tzEE2UOaxuWPpWh6HwtA
W9eH2goOBC1K48B3KQis0gupQMe0qtgf+Whpt6Eh1a9mnqufYipMn9QRAwfLbHbyqc3p0SUDX0fD
7EOkDJNRS5OYhbS0sLOOErSonLZeXx1RdEq+XZ/g9mA66EFK4WCnlv//167UG6fOMfsy/LjQlsNY
Lo4ISnJGVE7fOQAfh1JAb9HWIN+g8f3+VPlrqImkF9N2Aq2jZvMd70Wk8QNjfqnmaK94/XHHMxSw
FA71ctOaq72IwkxKCFMN30DOA/0FrtQcadXT9bX7wAQFs0GjfGna8rag77uKHrGQZTw7Us2HHxYH
P6qlCnmQ64hghfW5ot/3lTYAA0kTrFIj08lQ6afWixw/wqUoftiV0+zcZhvVKyDEMvQxhakv3fzL
Dzpi2JAKsEV+UybPZpXOyNAkCOZhUj029/ZkiaMSoVpEUP+XPofjRXqUoIilafR+pNRTEzG+7qzT
EmAuEx6Q9joueEuaR8KzSrHmvETvNCtVX8+mLkXKBuvpT3GBRgxANSf8yktYd85jEevyoUWRP3Fz
R56lW6hiIrvNWdfkpMc59qc7P+zjDUnTFHahYstkw7BVLhcL4z6gz1OJmlpUlj2ieUGVHLNpqJ37
yZG7H7PkpNOhb1O7dFEblYWLDRhGagcdi7o3NRejfJaQItM8np5ZhUqJED+AF0yPVaz0v6//2o1N
zdODVA2QP8xEe7XbDHxjcdttNJrKufySYoY7upOGzujOqixfY/W1VIpVPGB5H/CyW6UNfQcv0I5k
zZeHwvmW9SGmIeCKHzWyCKSXMEjK0R4f0Mca2wxNLi7zQtlpoH+Mu1iwLXflcpkAGFjNVUKKABWr
mgPMP1749TYCxrmKBA5WBiFqy5NzzkDq7qRMW0u87AaNJwm933U0jCtExloxUy2ZexV35zy5hSum
7pzRjUBIxsHDi1oUjwBjdRyCDGEJeEu6T38ETxpqgc6vzqnCZx3QfrIXpDaWkjcrXB74PHCy1nwl
uY2TJoDV42sD7h8eB90sXoa0aro7u5BGKExj5ORuNlbda4+wcYuMnIxQPJCCWHyL4JQOnpCQqDvT
W0E/UIa/Wd/VyWBpx0kaEC1T0Jfd6w9vfAl+NckE2SsFInX1PiFP7McCkXm/rHLDn4hzz7NIwp2m
wuYodDVAslMigu54ef7rwS4StKg1n9QpvA14BB/Yi/XD9YO79QU4T1SZIUEA/F5972IWVqAN9UD4
o/r3XKB5NKJ2opqpB0dHR1m2JXrcF7Sjd0beiG/0Ni1e1lyDRIxl/n9ducVsjrZV1qMfSVZ9Y+Nm
iABnkXxSpSL0pxJzy+szfc+HVrFjeW+A7ILGBVR/taCthpN7PGq936fY/9znag1GEa8LumHAyJon
1gfPN9x3xaLLHNK5RkjPOIZGG1WL6wIUt6GKsOKJ8zxRvBCh0vBxRArgyxDPwIU6PcvurawuMAJJ
o0p5jULu9cMIER4b8pSL4oeGEVH6raKI8UMSkVKeUwJde2oRC7FOQ5aiv5yTQoafM7vPzUNU7nOc
Nw44ZoAEEPhelADX1LIIu6RKcxLhI7QKyRI1GVxAxmIKv6Gj36qP1xd9Y3vxbiUBsalfYK6xbIK/
PrIVgX7TayH8JNGml0BCgz8GsV0DjhHqaeTaw9lIqYfP14fd2lvAmWkH0t/lHbkK0VFRo8KoQzxR
YD4+ZSHmBQZ2pC48dfsZYIHYuZY+vp8UXrEU7+lB0qdfp+JQ9jtyUhgg8RgZz0OhtL9Q34tcpE5Q
D27E/MtkXy3SzMXOrt6IEgspH/g2DD5Yb6sc2ajUtgqw2fE7HesAWgbixgiN8eb6er4H4tXZob4I
n2YJRqq8DtT1bCdDXZkQS+MOnSFhBHJ7NhNF9c2K/gPHo0xn2j62JHkZ2mHzndGyJ146XIDTQ99p
gfg9ZopZnjocgJunQG1UsEOlNHxR8YPXd37vxrYziM6U7VC2AVi5WhXcgTAPbxIasjBcwPSZ1dOU
ZXhn9EJLu0PcBJlfjiJzvOvrtDWuDUmcijOsTUobl9u9SjTUnvDo8KXSqs5ZJ+JnvSkx5e5T5ZFk
okVVuYnfrg+6sdnpoGBZQmwDg2GsEsW+H7FCWEi/mj1XyJzKGLHZvX0cu/ItwAjOvz7cxo4jZtMn
JAsBxb9uWjRFKus9XrJ+23bo9Vi9g4uKXmV7oJCtFwwgKLrI3BD8t76aZqOmi4yrrG+AeJ+9IdTi
H1YNEQkZCN0QpzFqdF9BhLsHVJDGL7IU6epNr9fGJ6S99OnH9XlvfFuL1wvmKlxXCja8l992DAoJ
UWi59XmD1uOtrbc1BUGVjmmnlncp2oDqUcmi8r/XLpYwBqEAAi1ddW2VbcxpKsdU9qEB96j5BwGu
plkatueeLOR4fYob2fVCnLWACJPb8lC7nOLkTAB546r1yzlSXCM0lUPdyI4rJzHLrVXBjRLI4hRz
lk4RVpev14ffupo0nbSKfiBld221kUeoQ2ikQnMb8V33TAdY+UEnC2y8ti8beWcfb5S6gcGCcF9A
oksOusoHkhm+RKxWwkfDZw481epQLStwM3kqA863W1l5EJ9qizvqqMWZTlEyUcKvcoRY+M79sXGE
ybUBVsLKJN9b6+LktQCLL1pImUMJ6k9E3ZnHaHdwsMDy8Lkodoq8G/cVjU3am7RdQT2sIUkgMyoU
SRsBMbMTbicpeF0YSul3iSKdrBHh7ZFyzHONqNpOhPw4MqUq2KAAnin6olF1ucXMZHJU/tfko4le
6S+LoIfzB8O0LrpB9x6cQ5Q3kEyMHs1vVwe7U+78gI/HePkBgJ9578u8O1ZVszqMMOmzpMkPQjuX
X2E6qPV9SKX6hkJ78gBCpH2cIAb/c31vf/zC1JW4OOkwUKlz1ns7bmkdzKk2I6NNhJAt9GJlXAEP
Azo4p2ngkrw+3sezRONswe6B91/qCKujnKVWVC/LADWoLY4xovRHo5H/FX03uNdH2ljQv0daN09G
VS1ijEhkX+BLfxSj0+Gm1eNrUGZYxEc4ORnjVN9cH/TjJcT0lsNLICZarBsjIpmQFIiYnhqAdhpi
zb7tx7TZCREbo7ByS+vYppIGSOFys9ZlP09w0vGsqYvkvCiF3M1y0e3syI1AtAj08DG4WQyC7+pb
icJKQLAYDGPOIyqbTfzUTU36Dc8cfFk1VSgabaaM5kfacuOqTV3etKIbdma7UZ7jEUiSpy2ZxEdY
pJ1WRpxksQ2BNA5rQDmRfdJzVf+BGb35gtO59r0yjOy+qbTmPo5D+9SGqjkcrMaIvod9MQZHrAtt
64AqurJz+26cH96o9CjgJVPWXPcJJDNW7bGTYNMGQe1WhlqdRscZ7wq5me7kvjB2dvXGp0cTg4Cs
kOLwWlx9EzOrcrPUsCvCYnIxXFXSuylXw504vPyVy7T6vVFAPERyiri/nK2/nkcdQH/hBGwwKdMA
XUD5D0bsPgbtocB4+q2po+JOBxP+CVXI8AW54ODX9XO0cXgdsHq8BtFxMSlqXP4AEWItJio+ecJF
/9xYuMQehK5l5yBasFtFbDqvUxl0b9eH3YhODMudi8mtisLJKqehHpSoomFYvC6E1+JzhFsu8JoR
M5/z9aG2Ng5pMfoD5ONogiw/5a8llqFYyWOnssQ8Aw4BpsFcdZJyQArbeVAAjO+c5s2pvVPnqDCQ
WqzuFzusaqqAuuVb/YQlSWjWt3avl59LB/Hb61Pb2qOcBFqD8NRguaymBt1aTVWefT6gf0Bu2aA8
GP0wfb4+ysctsqSEGr1mCllgiVdBMJhMte6V0faNVpLvkiSUcESMLFZRVGdKLaU7qOza64N+XEX4
jxTmF2Qij4A1H8uc7TxOe94uKi4vCMahPE9ubADb7JWdVdweCrDBQiTQP5QoMBmoA3lobL+ccM9G
q047RLox3eRJEJ2uz+pdQO7yvC/T4mVIiOX2WgOV4XG2VlN3to9gmrgHKWzRr8a987lVJX6bG7ST
RGIgC7U+lKJErCCX00Lz00LSBvgncqjgtGrOP0CywoMHJBlqh7ZMlPIA+Ujk6LnPBQrWZMvZ0U6T
5rYSdNpdfLzi+5o6FJ4/add8M3uCEXYHkd31HijyWj6CFXZ+2YpA9AG3Nu3ByXGcOQAtl0oXzjG2
kNpcoHuGbrGzE4Q+7mNiAaPQOwCVD77o8ojizRRHGMfafh2BzK0B+d1XelbvlKI+BgJGIekl2Qfz
D6LychQLp6Cp6zmYWW708hHQVpgdNAh3aEglNiIz0yJleP2Db+0tB6UWhdLqUixexbnGjHA90RLH
V0c8Q3A7TFrFtXB+d43YqHcKxh8vk4XduXQxaWhRD1jFcgmMcw1TyPDFLMrvCHmE0XnAYBvwzgAs
zBtHzcYfesR1dEKTKfCUvlLynS2+8S3BDSFLhHjIUtddfctstqQKBJFONqjMxzhRckDqiMtfX1c6
S3yt1UnisYRk6RIgGG+1skU+DYJm0ILOSorhTevxk/g+d3U2/rDQ2s7vZD1Shxuo/xZC/nGDl0+A
pwyWTBn65Ue9VZ3ap6KQ0l+DL5AcKnMSsydxyac3ZZnPxkFTRFUfMux3F3HqqkruEiejHRyaadWh
bQn51QPs3NV+y3btnygBzCpeW3b/u9IDlGeiuBb4vETBLGG1pSjFQSzmtCeMK4r0JsQnuofGPGnd
kxRZFIhgb0XjKyBY6YsZJ2jNh1nYhXdGb2PX7ARD+Ae/9dTy9AoLCK/uYlAtuhm1h3lAydudkyJO
bmTZrB5AS8XZcWmPzSgSxuajDjIgQsZPFL9K6jcn3QiUZxtW3VPDD75TB0eJvDAKZa7IZmhab55p
SuB3kyT1J0SCDEQ38FR6U4Rip26Eu+/IlIT6MAhlTv5pZ87vAVUQgcpIMFkOL9e8qb7bSWc3P0VW
BgC0+8yJ7gyUuKeHWZaSNzFNUeDVdTuUJywEnJteLTTxy9H6+AUh/jy9MU3cV842lrjlk1zyfvlV
4NfVMF+pCjE8N1t8zsSsvuCVhQJvO3RJdqxoFpVPSY02gCuPhh3/UFv6u7et3QBpl1gYzVXyRkUl
3Ch650yYC2IfUgkGUTN2digzVQJzp7RRptu+puPpwngS0mMmenOAplxg0mbjqRd8M6vEvBVCxSEX
YRCkTTT61f9IRtP2h8xU0vE1myvV8WxortpjECd6dYRZmKeuhSmK/TaEVjd8mutuMN9MPG7KH2Ga
kpuoViPOWqOy/TBkscaDnqC6/0kSAcY6nF9C9wwcSr9r5lhPzmFeNpQ6W+jdB5w2JMUDu2jGBwNV
lPaEADlo+8xu0D+RE0OrvvZtbA1fyYJa9ZChDvEjrLWovSvjAm+9sI0QCB15DMvnqZa60cXohAEd
oZWPFF15s9KeteQTlm8yAulm1z+POaRpjw9RNJ4ASxBj6GAqenIUTYDzTiLm7FYu83x2ZzL375hW
B7hUYE0NESoT0zPWtLhW2wA9fzp4oWj80xzvyzyd4LOgIdG5KUCpn0HQmDW+8XlS3RW2M/52WivO
j9Q++ew0q0btroosQ/ItARPxkCVxFJ9mk2LHMcN3zeQ2MzC6hhKgZm7b20JxNWxBfzYGgLcjqjeg
xwKc52Q3J/vNvVBt5NgrRinOz0reKTnY7AA7rLhykrdyLLs7E6dkXL/sIHuWDSirRzuB8HQLKLif
bitHiduTNVuBz4M4HR7JCOJ7vPzk8iYbTNG4+VRwsLgPgNKM0ZSHn2RFDNo5y+ThJUNU9BeCUgL/
5AxBf3c2zC7yhqFfzCkrKUFF3Wy6lKQB0f0b/Lzm+6mx6ztWjUUHr4WMT438Tn6YbLlQjnPiYJ8O
0NHs3kZZNNZvTZY782i3HRa6PNKDhnKfSiFkMorFjppHC3xt6ge/i6o3lV+jKvdvYyyKJyVTlS8G
/NvwJo6y2B/GNle8qcQu+K7u6qa54U9ofm9TFD2UjQHoBDXMvebSxo3O05+0XQcf+ZE/EMwCxyTI
9RBk8Mkwsnk4yQP2dnBDxmOD48vT9Vtn426jYkWvhfoNle81MyCXm7HXh8HyUxq/DzMmwC6ABHvn
TbiRbyMzgkYbDCpcwteiP06mLZ4R6EYR1J1vOHyHDi6DitvNgITsuFfOGN30/0OmQrmIQg6SACjM
yutnC1Eza6CB+NmIG0FcSfRgpxB7KyeydxLujc+2KNmCkltmh8jsZSJGCRTsRiE7ABmG0jkMUpr+
kTRpfIBTJPtVZxs7gI2NAgu1m3dVs4XFSunxcsQxrFlELQ98LlTIzzhN/gY8o33lyDuvI5gYr0gF
IUSHNoZjV/1PMuEHv5MZvZPjVymLBcJMW5g+pobEyuWvSNBYDGenlkg4WuNXZNgFp1FC+qFXcLM7
pAPl94Nlt/K/smSlTwlMM0xanCl+lDHT+6EqszG/5lGaBAcTsENEOmnM40MZ52WO19GUtC6I8Hix
cO4FTgOhFCsnIRQrwH8kkfHD6EKHQIN58nzsoUt8akHvI+LRZeiLtmaG301kTjZmwdjIp5/6jHv+
0KOZZZyrMFRegeM4w1mRErjjWdhrn9uhDb5CwI8/i6bIVC+NkYw/kspE4maCafE8IzSBYciwONwK
3nrzIZtqHVvFdHHQ7GN9fDFTuIpuWunyiC1wpzyioG5iv2Pk2ee+iHLTwxWweO27yMLBzK64ikQg
4cBixOBS3GbMG4ARtbBaL++dKncFtkrmQYQK7kkGOdnnTlZ6lMWqCKudqBtrcqlyLJ6NMsKBBG1x
zHHtIhvVpyJBSwDMmYYhYJLa021hivpPbggVK2wQYtXkhMlxCLv8O6pcqXMYuU5aV4aw9hM2i/ba
5HH+k/pu8K1rwuaXnaElfpt0yfwFJC8mTzZTbZAS6exPkDVgECSWlJ2wv4HdFSxcSpzhFkJiBgpd
/5JLlhnt1Pg2QhjgByS60XfWlo7S5R7EKdDOpCZy/LDt86OGlMNJKcti54RvPHs43eCU0A2F3/Re
aPyr5iLkOcjztrF8JNq613RIyL5VrR0PpKl1+N/fWITKpQ4C0pHwvAonA07ZThM7hl8UtPlFmsXY
IMVw5OY6U/c0/pb1WZ1hqvfgXy3ClM1Jvly/BLMyEcpQeiRyXbdzxumffl5e8TZI7SedamkN99aS
P8Wa2NUL2vh44EXNBUlBVxRp6cvBNbkPtdSEm1FbauuFk5m6YjL2ihRbo1BU5xWnYl8C9eVylLzP
A8Azie3bXZsdp3TUztyGe/DGjS3CJ6PXtzxZacUsv+KvLVI6cmCGI/XcGN0IdxQWAYL6wmNST8PO
hbo5oQVqRPmUOa3B3/FoFSWwfds3szY6pnrSe7RSxx040+aE/hplVTDmFZrUup6ybGo8g5ur8lM4
Bv1rgs3cziFevsB6E1I/olwL9Esmkb5cuymNFG02QtufpCa9J0zX5PFK2/90ajAgcO8773ris1FZ
WNCOQAuoZQAeWkUNiO8lAn1leFualVV6uZUMd3MyjYiSINXwFtEmcXCEi9LIddQiRBZRKap455xv
HD0EOBal3qUNDwftcta6gV5uNDoSdlFz7I+gHp5KvCHdPp6acxxBA+MR07KLcFG8Pv2N9WbkJWBi
EQfmffVprSiHPo8Qpi8UeZ4OjizlE3BaafpTzAEnIzKjcqck9v4NV9/4XU2A7BY8El3ay9nKIqby
IeuSb8w69Rp60YfONKqbVMFSVk7b+3mScQdUwjen5cFnCRT4lD6R3KAJnoFVfQ+M5L+D5KlgUYpB
eZ3XLHK0l79p6uxWU7pOghkbf+3aGP1iycjko64X8U6qvXGaANFAiKa2w5qvUWo17s9AtlVOU910
z5RspAernys/xvz2eP3rboQHVEBMg0IS0Qj5hstZpSPdNxz1bF/w3D2n2J4+TAnuYf99FAiaS1Gb
fgeJ7+UoJGdhQqkEUvWEToRk9f19psIwuz7Kxk61SSzBHtEQcCAYXI5i4uVVlINl4zClSP9UuSbf
02nBp3SxMIu8sbTLfmfIrS/F2QBkR1eOC3+V1drRoNSxxZBDq8xe2uejp3fDL00e0p2wtz0SPZVF
7Xz5UpeTk+BuFVkh0xPQ28xNkYm44T0euwJy3Pn6Om7tCZqg/3+o1U7XTSkzzYivZWELvvh+4i5b
Bf+9ic0FyyHmXoIBBf75ckJdUdspzoYOD4DOOLYUkX+3kpX8vD6XjWUDt8dZWdAWtDhW+1sNevDU
gosJyE/gQSEFodf2I3JQOJ5fH2ojRENDxk2AhySQ3jW2IjQL4rM6UWKndCu5GHZSoAtSO0EdFDJ/
cSy41TAawJrzQaGN8Xx9+I3dT14EcF2l88VVv9qKkYZ4UD7TqcKeOj9Ik4TH5xBVOqy2anpFSyDc
2SYbT3U+HE1ayKM8ZNcV9zmjDJ9QEvYjWCTyoTPMRj+GoygepQxwFshw+aHtm+B/SJ7IAXVq/TxJ
qRGsstAZgZ24WwoR4P7m22XS9mmxfHqk4KyrOwd84yxQjYDTAVYGuMWaG9hyzoLZKi3AQaF5bDQn
f7BzNdsZ5eMuRbOPFVyq+Xy5dU7Tax1WiW0b+A7F1jN11fbQtVH5OFq7bh4bdyv1DQX9J9YOPab1
iSDLUaiRRYFf1PTMPJ7rU+QtHbiY7EGzv5DCNIOLDaw5eK3I29EtczzNATnqBSa3Q9bV8aGuEML0
pKiOvsrGjIfq9b38cWstv5HrD3Q4Pck1D8PKSyk161jy82GcwNEkFq/XugI55SZyK3RXncImpnjS
aPHx+tAfTzFD68jq2jB5qOiuAsZol7hoyErgx11n5C5W2FOPag4Q8YMUtuVdP8ja11LVssCjOLV7
U27NfMHDLFcY7491B0lFzm3qE4o1EUQUBFzs3otFq3t9okveLMXhq16Ne5SOjRIR+d1CBEOpgTmv
17tp6hpQQhn4soZTeq+LXD5A7DVvpg4X004R8tFQEsVVK3t4wpkY40h9qD5fX/mtQwC2FDNOjjfq
f6tzzVfp29ZpJD8aB82dnBEJ80wUR7WwjJ3z9vFUL/ksbzygA+Aw1ngaK23NsBxKic4kBhR6Qi5v
qbn2P2wlbgL2MZ1XztHqysZfs6uKwl5WNZlOspJh0CiK5DimKLh0GKN4WTpoXmyh7np9Kbd2EWVM
3kiokC3Ohpd3a9QBaAhmPfCRGjV5m5iO26HUdBNm44yjgUSIhmC0V4vYWlWYquxaatLs4dUbJUGu
Jcf31sEoKLaVYxkha34u5Lprd26eDZlmHQFO8gaQwUAJ1vsVBzldMQzh+DMSFku9LE/V72hdhfVn
o5/N/FTkXfHVEkL7MjeYbrsc1DI+zih9R8c5zkO/h7z0rJVtsYfd2ND14bdp4Icp8wIpWgNrjdSe
M7mpABVlRpqf+iFNX2QzUe2D2Wn1m9ZE5XDCMqD4LktOqB/QZC+etdhSG2/orGR2a6lS0p0N//EN
y+McXTpKzgYv2LXYUJsuCgONZflJLH+euvxTCYjnJnZa43YKlexYRNXvzlZnL8zq7J//vBl5NAFB
WmBW8GFW28Is1AhpVkr6oWLed0XqpVHj0oDJHrIyot3XO9PO/tiIJKgY6AYXNuA1qjmX27/sUIMK
09qhnG+MHi0tlA0NJ/yZTIO+k5Zv7HmGWqDpBE/Ag6tcuasmKChoU/mxlSPIIjWdBwtF7Hy+zQkh
FfH/Loa1Slkaa9QOKX37tCdDOr1WijG9WmLWPGi8Bq5/r63B4E7ywqXIZiLCdrl66LqoejDy+gxN
3tb03AsPmQnjYKrB3ott6+IBEgz8aLlrSfFXe0MP49huJQ5ynctdjvwav+oQjJgyHHCvGktXNmMl
YI/Y4YuYOvNfbLbDr5PTJV+uT/pj9kzEsHlVL0VbUAKrigNVXJs0jx8i29Ls2UiyHWdN1F5p9ZkL
o2ZPynhr3yCoCjxmORngTS8XGSqeqkzLW7VrjeF+gQsi7B7vIUW2ZmXaAH4AewMsV1cHYeol2na8
jPxwcsz41giV8iWPNSK/XFlBd6Qw+N+h1xCPgMqBr+duRbnlcmIDfpGtGnIJWIP27/9xdl49UiPt
3/5ElpzDqd1humcYYIAF9sQClsc5x/Kn/1/Fe/DSHqst0J4gWKm6yhXu8Au62rVPdbGEb+iF5Hu8
s62NissRaSTVC2L01SsnlGLwJnbrZa7V6TjqyLC3dIUCNUZc6/722BgKsBdoaES0JLNutT3UBXCW
IWzjEjuAuo/LRKOSpoWl/K+Ou6w43h9tg/xDK1I2Eah/QfRexydjgu2gQpP0kvHIm0FYRPlXXFJz
CxGStK3eG+20ICketUhBjN6kjocs09s0qDtIdkfKHIW9cyls7FdXMgqlMpzESa/uOYxvmqyI4F/n
ptJ+XtTo82yVysv9eW8MQtGBd5NYlAd0LZ6pxqGh4TBtX7RajxCqqZKLIpAnuz/K60MhYdRwI8Hw
UPVaE5i7sNEGMyNPH9yqfq/YgyfwAEtsX2uW9FsiInNn7WTKcFvNZECE9alW0yow1qcwQ9LO6TR0
rKAXhe972yzgPKTdZ/AYFDLj8QvyjmXgpVa3U/vfnCn6MrLoJjsAMkz8rc3QaWFvpOoIGhd8wxmA
Z03T17ADHRogiAFjj9H++vv9KpMT9RBqSEmd2/FE5tkgNRsg9OE4n6s51B7acXL++HWnCCsNI3SV
WbFTbkcZdFT0DNpOlzaizC5UI3oq2+W7p4/Vn68fc5F6HWx6KFLyw/62fqYzjJk+gZ5GAlp/1gcP
REjfIaLaKtppUQEb3t+Zr8N2WSRF7Yw6A7iOtSFf64xpbKcGlQ0pHpzaSXucodsHoxLOV3jCHgIh
ffoXy4liLVk2BsYUZ1cvEQBbT1+6GuxD69mHpMICAdxCfZReFJ/uz29jf0hPWD4fZw9u42oosJED
vbA5fJjtJH4/dlN7cWtt2rN0khtgdd4YhrcVqhUtr3V2IIzerm3kVB8q11TqQNG06oAUIo0hVc/2
Cuibg5FNAnenHUX57XaPoPdrcjMW4YNQ7fzcDTXVPrsJH2Kt2WNl/AJI30zMwEQRALUGkIL6zZoT
quGd5hZ2G18V4YIVjlEncI7qkKFh0wqz/yGKepoPFSYetq+2OSr9g9WX38rFS8tj5FglXiLz3Hwu
rar4OZUkcadhGURFfSOvvscEQdRawNGGgWkNTh5gGQU3YTZcxXlrRHwz3Y8irG/9fElNx5emMHlQ
lRVKmoWODNJhGbIoPNDEFZ+NJmx+TiJLEW0FB4s/Q0ErkItdoGEqyfaBgQ8b/7iUE6XRgR5OUE9h
89ZSFuprxRIhtN4tRvGZ/wFvtKUtx/8tadQ+gA+3tENcehqm79OQg3VTl+xlXlwQgH+4YeWCw8Dl
WAApJpm7/bgNhVYMpLQI2+nOCfpk8R7GJt5r0b7aQgC/OYHUIaQIMb2221FgPHVWm8/KBalO5YVX
DywIOcU/GW2Lnafo1Qn8NZTDMFLJkifwdig3hpxuWRMgwbZLjsbY6o9LWcynP102JkT2RYsWYhex
2e0oSz4MNqoDtMqm3DsjWKkcS6C7O3N5dVsiWfH/YmdJy0e+6HaUevHadHSt8EJrTj+GTp+DeFWk
iHBJmT119fTQzN7yz/25bXwsdgLcesrs3GBrljANrM5e8Dy+YhSOHGSnOueQ+NuP43E3O3r1fjND
yht0L2hhEHut1rHShN7EKk3fUBdxzBDtFAZ9E9nv55pb4pjkQz6B7F4mjkps91fs6qKXVE/nF72c
1Q+zZfQxbmizMvhVpafukYNbfgf10+51czaXhUOCsZ3kGq25Hdia9pHiGMplspXhvQJs6Eusonnd
zklzvP8FfuXUt9cguRrkKYRt6YWh/XD74bUoU/LG9gCWukoCCCqOJo+H2SDBEC1Y4YdsnN3F78IE
+UOBvY/yEAGa6h90rXe/FYlnxO+NMlJGNMxH6wsWKyBGY7R+jIeszFrh08LrneOkcoM+jkiXZIEV
W238XgvnzELHorBTJBr13joTV3Ull1U6YTwSLe4HzxRdesQwuzOOljM0zSk2UBajzK6CclP1BbCT
HmXt+OP+omwcbFwSqd1ixwrDY32HKFaqWVEjQozLzJhrthFXI2xA0d8fZuszS04o4n4M9UpXbez0
ySqHMrw0plL+GCwjflNr+Wz6djLaf4zKZPs7MFG4GAFtgSBffecR0QF1ysNLno4ZWOtF9y09L57A
uo47e+p1IUKOZZD8S+SW7azrON48j0lHAnJxEQv3JxsiepHl7lGoy/jUoYB/VkpcvRYXhO1k5x5Q
+mEv3JThz3pfU4JgxpThkfeS18Fv4WbZFviPZzO1JPK3xK9FZj0kBa8Bvp1NgLPBeNTtXAvGybae
unHXWGZrD5FUcrFRIHT5vrfjT9qCz/bQeRerDOPrFNtLACt9jyOzdW3TtaPqIHGgaO7fjpLBCYhb
PfQuBAT5p7nBDz234vyr5N4+KMr0rZ2cbuep2Nq2kJ7gslIGpWK8DjwrL17w7Q4v1rQY57o11PMM
vhSSWF2e//yEINfB8umW3Emry6kzR8TZ5KYN3TZ7KgkgHstmcE5tPe7llRvfi+0KlR/7D0L3dTgt
ZJEOaYboik5v909jRBLrXow7ymuvslcpuUZegjQq9QjSoNvvZVdRLGYTES5jdLP/Rfo4ncfcwd/I
cDoDKoZWGI5vWGV8LrI6PN1fza0pgtYkspZyDdxtt4M7meK6Pb23a42L0xm6kTGhHAA58nB/nK3z
T3iHlCjVB7Aca2sRGy+hqOuZZVV23XjUGqergyjpjDxonAnOildoiXXWYI31QScaK4cLWBYvZtaW
xc4lu/Hs8+LL4AaooUR73U7a65espI0RXRdowUfIiw9LMR69pJ8fcAvZ8wzf+L7crZKMLGlzhIa3
owlDJKYeR8k1NurmmOeOd6oHYeMhY6efjEZvLrpbtF96WHQ7R2XjJqDQA3dXtkrofq9GnrPKQ82w
Ta65DdZ71kbr3Od59hGqvfGYL+3/4CmFO8WfzTFd9hNCaFAM1iKcjVdqw5TDc6K8TM+oWLRe8wvd
myy/K6LaPk8C/8VgTpvW2NnLcjqr6x0rQDTdeUBp869j76VTEsR+i/iaOkPen/Mxi8Bed5FpvVRZ
177RTHv6ruiZ9ZZQctCfELSkJ7Szz2VQvP4Rkh3JoUYdlR7z7dfGN13W44vkajbdoPyTWwY83xyM
HyrOVTt5/oCM5BIoWN5+x/zF+jT0NeKa7J8OIYDGGT9A5ikNHxuZ6nL/t/0q9q9/G/uAPhG1AYBc
8tv99v4tRlKzboS7ntvO4pogoaH5lV05vQ/esGwfAc3BfMNBydLeW3VlKoGRcR79zpJtXJ0MsfAz
PS2UQKTZ/CGMFhNoP9Ci2Z8Htb8OWmcOhwl5qMrXMT0pTt5AnhykUZm3QTQL900SD2TTwq7VBbJb
lvzIenNgIy7292JYjBerEhNYwx5alK92cZIeM3127UM0KFZ36HI3qY7a0Nj6YRo53Cc4EfM/VWsU
Js+2iB6qypp6v0g09d+mTsKfRR3az5ot8HDBIsz+iG+P8Z1GCZYofenV3mNYQqHy66nuwpPIlvFr
u8SF4mdNApgtj5R0OhYDSpZPTlRHwq8mQBEHD+uAT3PcK9lpQffvIrJc/c8NS2fyFbPtvxfNKIqg
oowQwYiAm+izXxPtTWo28z9ai7b+yaWHax2mVBjJzh7cOgeE7pifyA2ID9/tZzYHYCTUKaKrjl3R
QbZgj2ktwuc8p2kcFjbmmEpZHpJ5bg8Z7fM/j5Rp2BGByBIw98Dqdg3FWE2tV0TX0mwb31WE9RQS
6H+8v5k3Ig4kjgH10EviiV7HUsIlNQUkzygRKTBIMHiqjHKammXvGt0eSiqXowWDefEqTKZ42Tmh
l/FcZLp37IfZfG+k2nSAV7iXem0PhTEw0yLGWXdc6mggvkqj6JoWU49/lGoeinJZ/GEc9jrWWy8y
6ky8f1TyMMZboznbKY/LCvu/S15m9iNc4PKohIb10VDK7nlOKuSb1JKUH0HFUz9rSAkYYf7P/a/4
uplPE4JNCiOAuj0dytV12eDflcQaIdagCecrLdgk8uumrd92ap7CLsUqszjPmUl23mc8H2+ENlXL
oYqM6Wtlaorn6zYW8zsnaOsRQw+G6oNUAWaRbk+QmhWLwy0dXblFx+9xPc7Qm/JI/eSEffeIAiF+
Svo02TtxyS9dodUFTSxIUZXKB22wtdYeTosjOhlKcqUb1BTo7Hn99wqu0rdqFurXUh+al1E4efmi
p2MFm7RRB9WHqZHCec5bBeOIvndeZstNPy1onOZ+4SzKN6z4xjIol0H7aNQeAO+kbJrRV41JMQOY
xdpwcG1QUYdEqdvTWJk6Agle1/sNlyJyD0PqfECVneaY0QDSBvTYYhUaL3H3L32VMn8s8Bj8DzrL
+C/IPac+4rv2i760NEMAKzuGyiTy9AXaW/OfkibVFFRwwyBNwUG1YEvHqXHMYFHAMBOi+ta5WqX5
iScaPLpSo3jngZitvnSuVT1OodcZH6Jlzo6F2S3dY9PN6Y+Gzt3PJIqn/+5vz43jePM9VgEU970r
MoPdOVnZN31MnKNonSYozWx5+OORZLBE78rGqoBG1u2OGwTJ3NQn6VWYQAGtEbegchqdQ5nM1rv7
Q8n7d7XJ6FjLWrrsW4EMvh2q7BqEcZU+uY6VVz32C+oqdtXuCaFtLB0lV1rHJIXAD9atHQdcsC2M
Ob1Sqx8+m2GWPJcegnclbhk7Iecv/br1jHhyWD4yDKmLczsjUdgwHJ08v8JeqsMj8AoFqT23ijrf
mdxhPjYW5T0AYs6on8MZLsu1gEwHY26Mo895k6azL9Bu/QGJX7f80UzK+gjyBYcs3RssP+8qToMx
kqf5nalEZ02ZcexrvdZyyeAt9W3diW58BN3ZLY9d3Ia9T1Dl6kGCcvd/biHQRFG8BFDU0Op+XXnJ
c5MiAmcv4fQljNTpf0mkYk0aNTAF/BiV5B8gnfOvJR440dHuBjV+tizR/dtnlvnSIwj87JCwkRwu
qi0CTAWaj/c3yesOuWRGUMwGZw2IleT3dk3hLCApa0XpdVK85puKreO/CGAuX6zKWd4NdT+9ndq6
+KY1Y1I/JGo84VUzGUN9nKC5/nv/x2xcx8Qy2HdJ1Bt9axlz/xa3xhZEv7FJwFeYVvvs9gtceww3
iP1s52hVqf7Fs3J755hsbWCIKPImVpESXFOWJwwh+zJZ4qvoC/0KFRWdyCisr4u2GIe/mJ9suNIJ
JPBcx+VoTwxLxASvaZJQUZTS3B8irXT4Y56EX4F3gCo0qTkaOw/O1lVArgaEEcF3OF+rhKBXR63X
HRa2xE3sp6JNb2jHODvx4GswIVtJuonSfaGGwgxvP5/A3Lp3KLBfdUMYH9zIkfpYZo48dR+a6HrU
Uf5OgRH/oynD+dKNdY6WSIez7HEqpiboezXVTs0yNn/xhSUQmOCHXc5Wv/1dkQ6dpB1iUlVdy54n
xZnOU+h6T9mS7XVMNxYa0BNXIccGGPD6eq/wbnJz9Naus+4V35xWN05VOig7JMGNc4IcMZ1SirkS
Dbg6syDGG2/xzOja6NxXs7Ec8PMOhJqKIMzI0QbMIHe27sYpwV+S/6juSon9FURomtk54EQJw608
P5h2pJ5tbcp8G2WtP38ikf6gM4srAj50az0yAvsY/+8huU62U79fklQRQZ6bWn9aFuS8gvtnUm7K
1ZsCJkHq4lKxogi4mljW472hFSlHoymr9w0ZzIfOccUjVp3qNSaLfbTszlWCLKy1PYj81qJSLpcU
WeDilKlWG1OtRO80dnyt08Y7ei5fbUo9imPC/ZuNyRBQ1DifPICrLSMyEGSjPJsVsrNvbdX9poIo
2YF5bO1+WeAEJ40wAZfy7XywfJmMhbf2qnVp+TgjVhofY8Ns1fP9b7a1/6XyGfVMKsSvKt+djh9i
Gk2cstKYfDRel6uC82ONRIBaB17Wj0kAM7j5izNA6kK+IAUYLG01PbvE0hQrNe4RxQzftfVUBK6G
bwseontW0NrWUhLkwGeijc2BWz2F0IGMLrLr/Ao3dA5P+tA16ducDp04OnMfmQeDUjLlYtvsfno6
wk80COP2Uwfy64caRcOHMu+RDypKC/WfyaudvRzm9Q9Eb1FqlKu0v6l0rfauliRmJwqRX2uCIb8a
Qu2IXW+9czq3RiFdZMcaQNS5WW93lOsN5AhORMQ3lckhRRbsKJqsPt7fT6/PoQw2HNpxSH1RzFx9
2HqIKfH0DepCi52f2N35uW21+pK1UHfuD7U1ISjXMEMkRYQiw+2EmtZN9W6a0iuFf+tQ5119bKti
T6Tu9QGBhcfr4wISl9n2qtVQiH4ooj5Nr2qPfJmv983SB4Vh52+GPjLIpetZa48jEKI9aM1GtQGM
nsz1Ic8BwVgXZ9uu7VFQKNOr5lZWfkiy2PyRtnao+QIuUuarnkCHFHX772OXUyyVLkA/9KjBU/n+
Sm99VEm3diSClvbn6saDJwCs1NCTa1326TnHwfuoV3UWVE7m7dx7W8stPdsl6plFX1dY6lDEk2LM
yXVG6coHuGt/p50B3NkZ2w9QgrTAnbs/hiSDDaB8yW1EUUzCwG530jj0mtFQvbzqi649dAK+kVp5
mg9yVzlU1bx3+71+KCUHgOgGFB9X/PrDNmmcKV04Jle1TsswGEMRfaS4nz92Yiqe7F5tLqbeDuqB
xG2vQbf1LVlcthVTlgHI7VxbIGFCnxi7zHMP5tqIelg4mUiT5crOttk6oC55AGeH3QF57XaoTGkI
wgu+ZYiS23F2y/qh8op+58aRm+826uC5B2kNwENCiNa6wLkwliRf7OyqK5SP86I4hzQ0fLVBDMre
FZUwNyYlpTgkN50RYVLdTsqmMIRyWVJcAWEaNKhEp7vBqA/tfKjxnwHkoy2mN/lxThAOEM7LHtH/
wyY8ssflP4dd/71Eg24kPBlgmy+kxWYwYf39oyl6zfSVJoqwRca2InryqiSGaAAn5ycJ7/zWQqTP
DuC7mW9NL05eGs1GYbTRvbbw3aow5sPSazlOij3n5oggngF/J450cQbMUIqAdUJL3wpHN0empzNb
ZIi0og/cVoqZ5l1hJkFVq+Y/i1GhCTR6FvCGtBJUtMy8dXGAsvjr+3fLL579+vuxj6l80/5SYePf
LmiEG55iQY+5Rvqgm1CRNRvqbOm8S8rJzE9y+PlgRR2EbHekHua3TaY8jQWAsTZJ8qBUhqZ6sIyi
cAOn8prHVI2KHb0qfePUUJuXQbSkqfIO3P7IOWKJQVfwrEVoYp0XkE2AnIwkwXWoR+jyScuNSD02
Qz28jcLZ7AN2z1gdk6HOP2piyX9mbdLrj7aaVBfg370Ua2xNzGOT1DnaifDSgwrEHmJrrtbVJaeC
qFw9iB5j4LrS7ih0l2w+FqHdZVclTcc9OMLWviaeJZMm3wSYvQoPbOoWiRj4DFrp5R/NwvR8A3XE
HcnXrTeNyjXAQtjL9FrWJQJhx1iioHx4abtZ981YLQ5FniQXMLjqs9elFW2+vnxTKP1w6MlfAscZ
9uysf9Wi11vOxsla8ibI4dfCs2ikG0U2CfeCOpRhHr1ojOtDk3ZN+2wnlTf4CoXa7DHzvCk9Fz2v
H1KeSpY8dOncWn7fe5N3Bo8VipNhTIhtFg4aVhnS3ZZvUe92n+hFiOGnqvHRA72wqSUXdOQ+qYPV
5Q+du8RoY0YtNJ5ZGdXqpR7csT5VfTZ9L3IH7VMEHrXqjesu3ht7EbZ5aGO7fZdaSvrFrRWLWyY3
MzTG8rnjl/eFEIHSOVPqK6g6fUWW2HIeltgsphf4zPQhBaqP5XUU4IOmLhlwCGWfzYfcE9pb1Vgw
xXI8HsCdB2Dj1EiLFNT6eVzJCFfvqhmGzpxHpTyoon+yiqH/KP2DL7o9Zg/3r5HNoaDoEnNKksa6
C4RII6WaIVMuNX3Xn5bTfaP5mSV08LN858baeHDo0wPCl6Rs2Xm4vQuwwFHNKi2QEO5IFAIbCPNh
0iB0KlnXHAgmlff357ZRWORKkFR/uPjSA3B1NsNKYoxbBVUDtBz81AZwMmVFdUjqgT7XUOWBW3Sg
MDvudZU+5iOCfu3Z6IS+E51tBC5AwagoAsUCl7YOudHFLFKaIvwQ+HCHqcmWZ0Wf+yMbwHruB3VG
g7RwTpa1V87c+LwMTH6KOACd+LUEo0Op1zNqeWJVrzyFXaoG5PnmSQpwnXdWe3MsT75EcGXpk6yi
3dYSDnDuMbzojPoGJR18T1IX2LjfGQvdYbvIlvdpMiKQ6jQqPU7Ia0PycZiU5V/EweOIdyqcxCcj
hJ7l857aAlUCkewJEmzc2DxJEKqJIckbbTmP30q8Ysa4ZJLKca7S5scsKZarMU/F5f5ybATkEuZL
D41iJNTt1fPsGFZRCGI78L45Cr2zLqr/QappJeBg8K7zkDmun1pxshc9/grcVrc0IZ2BCCN9ZNKO
1Tmj0DhpaA9wpBfuMdCktI6tFKVG5G4L82lB6/R9rtM7qytNfZzDSG994KFWAB3MfKb6g6SsMipv
PWNWTos7qB8i0U0PQGqUL4bZzec4V/YUcX7hP9c/mt6sxBGQA9OUvv0oaY7vuYeD4cW10vGlrwqz
OtqIyGf07DyLnok7OSbMiL5GOt8axffZSuafvAr9Cyri9I7LTGgY3cZG7x1tLbQaQhtMBQ6hU4+f
BQg/epVOqpx64egXHqU4enBrEQ079+nGJYdCJ+804TtBwbqeNniL03kx2Glul/ySLkV8nmqz+JnO
c/YxKRTt5f422zh0FFhI+GTZAITCat3irIEc0zMePLD8Rw5VpgmqcWjfRdQT9igUm4NJ2U86Iwha
rAfrsdLAF8xWLmIe0gO1F5S2Ez19QM7TOt2f18YhZRxZMadkiIjKKt2q0BCtlJp50XieA23Rh0Ml
rL1uyObXAozIFrG5mdcKga6lAsaJ5UObA1WpmyU/mtRGzhEwmkNc6Xv4vK0FpGcoa7x03KE03e5y
BU5Ni8RzeJkLezhY4HKOyqiT43SVvvPabg7128O+un+Q1tbiOUrZiIjAnOgI9UEIb/hTFCZ/7DtB
PuchJsl9CqmdBuztrBzanpOu2uElRYA89gdhtIHeJPMD4iPjzvnauFYpKsEqpV4t2yly2r9d3krb
6yloDe9SZEN07MwlfY6LMT041vJvM8Q/zU6bdh62jZW8GXL1rk3lYmWztXgXzU5ghJW2Pn+okDUe
iVC7vea83NerexCCJ8hthJPRIlu3yRqN6F/Fp+ZSu3b5rKDH/Zg1nflYaClQMygyEK6Uj85YiM8z
QkM7ccrWVIE44WQjUw3EP25Xl79c+m4IXVwf1exqxwN1umrRTxEO7zv7c+PoSQ9bqNEeWDjoaLdD
CRwlta4nNqtGpT8sqOEeJqMPA3hrSUAut2cxszUeqDssyJFKem1CDDE4HMYScYdsGNNT0k/Lf1Nn
fTURvb8m9ujtJGwbKwmCETE+1BeAxK6f/0RLSiVvJZwjjvMn7lP8cNEbP6Pou+cLtDkUwl2/nhzS
7PVJrxI4izXxFPfV9GSUlnimLGC/G1xjT7tiA0MF6ZnPhh6APOvraVl2jtmDHXItE3mckEmHmpNk
2XmmTX9WNEcQ0S+QaiGnPbdG3f9TTFkZ6FqtPEYRNZj7j8TWzOldQdwiwKLOu5q50YhCqWg9XBbE
po8C8tsDfHflGFGX3AF+bNw7Un4GRCsvBVnM6o4bW0JTZ4TXhwWEeKq7KnrQEkU9tUuUH9vOejcr
Vfrv/eltvIGM6dHgIKImjFy9FmpX5Oj+CuWSdmV09ESZvadE1u7UaDYX8bdRVotYq0Vljy5amKOd
JmTnOqWz1JO6YMkIPuj+lLbqGDRqqBW7QJBeYz2GMF/MHteLiwZs6Bt6JOmxcRbvYGJCKoLeq/Oj
oyXLW63JTCdIFgOgVhP+MbkdCI/MrinLSzjC2s3GaMnoU4NAphZqfu1tJ796kbcnNru5svL4A7dA
E2Vd8lTU1InSoo6u2IJhs5o32EFYcf/secVf9HRYTg4B7RaDIvUqDJzA66VNA0TVnWMAjrpXPuRj
8eH+x9s8A0QtnHsp1bemw6A/4LVuKC3c8Q/0hSPao2VneKukCI+PedIFQxZ/uz/m1hrSSNKBFkM1
pg95+0yAVdFmB0nyqymi7jCNeuXXC6uZhXCF/2Iomhg6VxtJ7BpGVnFz5uikkYJAvwuEyIog79Ti
EqIVd7o/1EY9AH1AqoXoj1CCX4M+yYPaSm1I0RBSzc/DgFuAMw3ZaUJa4lAMU/qVvMv61EfzX5Qr
fyGNpAqiI+nQt+s5zdQokOfnAo9r71whtnVwkkHsoEO2bi4a+LLOL0Gt655pFsXaZLmccmC9KIC0
inrJdH0PN7G1N7iMf4VLJPNrvXRdX+IZcilc61EV18Vt8x9eqRtH25m1v9j6BA9gpekFUk9aLZsm
1Ja+fq5coqpwDxKh4ie2OpzrvhxPWYY/XlFV6Q5ba+u80ewChi2jCN6B228lVXHjVgXJo4TTiHKj
hn0OGtzHzFLe264AVg+N6C8OAcIHMnXl1gIZvBqTYkWsYw58dbTI/JBVbRLgItD+EM7y9Y/PAMUi
oEMo7pINrctFRbpodZeCIFJKNIYgQZjto5FE2jMcOQ9rGisqPti9WS9n+JXTThqxsUEhmUvpGFlm
ddc1Eiftmwn3qOhqzYBEfa1VAcMh7q/uLOfmONR/aEZLNNFaAtKsQjtuOguGeZvV4ESsyTlNOEN/
//O1JKWEy0sFAPDAKluOC6QYFnOkpJZbzZUeKXJQokh82pThFcuMPvAieHZJXu+lmVsTZHYcctI/
0pXVHtVrRdhdOIWXdijGF2g4DbSIdu95+3UtrdIiyZrnEMBLB+i7GsYZNLp8HiKISmstkY8MXUNx
3jFj65gOURJK8K3+wtmlf9cu2lwf2k6M7bnIF0tWeWdsZugH9d6B1QOWrmullpzskOsZAk+h7zVX
t0rP3Ehodbk61Ap3XfEN0dB3RCO1P2OpAFu03dAdNCVmEyi1WCj9TWXtHIvUK0IfzseE6HsYTzRM
FmNwAqMtjXonhN36VOABufPxjSZzlv/+W+pcuXNkpRVU+8JUxXOneDNQ+3kvJt9KETigGikCzRLy
yNVVWfVRlHe57V3QAqmDZrHKYNbb+uqWc3WIbAgURq7oAASL6Jl+8Ox78TBe1N5rsGhK98S+Nj8E
ARgYReRngbysLrTJGpSRq8a95AoCJociBi8A69tKmkNpC8d+QHloQL5RbfDV08lRjjXaLO3JoK/v
+pliT+nl/mHdeLbkdcf6wIgBYLX6Dly9RSusLLxkIslPLS3jJyOdtRMF8/4vPrn0AmUQyfFfl7qL
pQqRFEs4nY4aH62+SY/K3OzRe+QXXR9Oh4BJIqQQrV6XBWdRhkbXYAdkZ/T046aOHkZVy8C6tOGh
XtIff75+FLclnUgGMOt81yOPrvJKepHZsxmoLWIQdTli8DRm+Z+/wJipkr7zrXDcXcN2KU00SFJF
CtJlSXjujC5VfNNu66exWyyDSDTWDD+z4j1hko2Xn0scXisXFnqba439Cu3VHg9rsiTu3nM7KO3V
dUT0GKYuZkMoHlznzti7s36Ry9bfUUaFUj9KRcR6dXLjGlq7Bn34SlkjNU5dRS0+SGIEGim/l6Rj
0FCH64CLoeGnRtz+GFoXp1WnAbYxGmlIeKJmSBtD8XDEQw9oP/MH+MZV0LStGI5unE/vxeIp4BLa
bJ58LRnmFIDHUNYYHCUhlosF+NpTj+zRFwxysyhoR7v9qvYQO9513jhixgmO6yGtW9cJRi6yKLi/
ueRDsl4DGZZQVSBERkrr9pJ0uKGTpq6p0Cpxhc3P7GRPjai9U+OkFGo1etrnvs3Nb7NVJ+f7Y29d
0FRs6fMjz8cFsRo7t+Brl1qDcriuJ8ehMfpzkYR7MOqt00q1lrbgr3dpXcmoCjrt6sSLrTRp/mCp
rQqeEZ+7sLZwlaqMbKemuJXyExv8/wFX911bx/kQY5p36ZwKl9OkKwKjWqK30QwUjj95vikwLsvB
7Pl6iL6Xk9BYuL+0m5OWARjvEf3nNW0HM0VUVKB9cUU5+K0Tkp6l82ugjmb3JvKqcueOf32Awc0y
FmE0UTQgq9ttVKVAQryUeAVS3xJUODe+WYplCjz0jQK6acazulTjy/1Jvn5YbgddPXWQ1oBz0UO+
xLU2BRxmaJ0wd4JxyLPT/aFkQHl7TBjKk88Ybwu+Aauike2GABQ6vmmstNH7OfSSABfZ/pS1iIf5
ud1V77OIyp+ndOi12dOexsvWVCWblPcTnd5X+uKsLhiPfgC2vrTWh3heyid3aOrl0o9Zpu68opuD
QV5DVc9BNmOtUWTpE5QrRDGude3VV2exqgfFCed3VAj0nX2zNZQuH1KwGBRy1tC/2YyEmbY5ME7b
qw996uLrBkXr2GXmH0sDk5czCD7yrkszb61aq7ZlrUY9xFOclpVHoSn5f50x9gdHGPPH+7vl9emD
yyxjd4oLVPrXFllY4CqCngeoP1JmpeO5sIwpOmXhlB083V2O94fbiPkYTx5zEjvkTly5yr9Fum2X
iiSaEMlF19b9OLZl6M9LCO5WKbTjOAwCur9tnLCBEAe8BbOnGufAYM40Y6cO8vo1QfMVhDpwAypK
rygPdj7FI4ajIDmnPn3nVZYXGDYptZEqTmDOwvKTBlfTphyt9ztrIG+Y9Qn9fWh5Q/22Bigc5dY4
iOzaLKraAXfp6t46qlaWvVlctPn8Gsvd0acfDz+30FrjOpB21dchD9VTx8vcs3qNsacttvEa/LKB
4izBcUfHdPXIzQi6dSNlhSvOvrhVlp197pUlOaXjTJZa5PWjMXbpoR9Hl4/Wxue0mtSdR37rlBHW
MTfK68jny9vtt7XpTA2PDPbINestJwjLVv2qDUMf2BhK7nyHra2PfBuvH+mgzqa8HWpUo4b0En5N
Vi+fUSoo1cBF+OWgdLXzoaQAsnNXba4vAQwjoTMNAWbVNDBic2yIHONrmA75SY81Et9EFIY/aKF9
qIzQPFptnz5Wuha/tRqKthj3tP793bc1ayIZiUcggCWmvJ01EvVu2UVTgtBp6v6rtr39dhRZeUKU
p3s0ieD25MU2B6Q4h1kByBrW+XZAR0vTMPe4NzWXrWUVav4iFLzTnUmJAbu49k6otvW+09TjBZSZ
9CtlqCoeMqN2oWwVA0IQzjTh3laCmfPLIRXktmN4aFPT2HngN2fJKZQgUOr86ypIHBH6pyPyPq03
zl/nOu79UonT58kKadSicHS6/xm3XnmPDJWbC+g22JzbVdWbtlD70o2vMMQwPJ1QutGK8auwQ+vi
hXiQg7POAqyfW7/MxX/3B9/ayfLcUN8FSaNaaw8Ra6ykUOv/cXYeO3Ibbds+IgLMYctmh+FoJFnB
kr0hJPl1Med89N9V+he/mkM0IXthATag6ipWeMId8OqL6FFh6Co0xC01DZb1Vent9VJgNhXqre5c
BJ7UL/QOjA/luMbOwZssj+jmJpUOdVJjE313sHT3q2A31hzn8yDCnJqHn6Nf8BFje/UgTN4dBRkO
oL08yqiN3I/issJu7tIsWpLG+Aca6eemnM0vj9f0J5VwOxegXIh+a7IgubUxMSh8NEOZkNAmVMl8
u03X7/XkZX9rnqRSJmvSvwxqXVNco1gQqm7sfOUM5xmOtjPdQAgorUnpu+eDKHG0tv7isS19XBIJ
NFd7xnY2g8zdB0M5SmPfChv4o+ddbrtXkwDzpFPuJDzYgspz2eNPCo1J2GbjnZQpXt+kc9y516ov
0vnStusUBbmt91+7oW6cQFHH9FmLsvqb6IfojV3lbhEQFVRHhiE7BxQNa5KMn8WCVzHVBME9Ly0F
NJYipsvc9MYlXqboHz2v1D/mcj1Szd/bNIipwYLjIQU+u9mabBpHGZF5DnU4y6GlR2bpD1As3z/e
NjuqB2DzeFOkWgiRzDYrRlhHiSmIibDI09z1YXDE3+LINj93q95kvlJESBnCsxLf9MHR5hdlMYob
4kDteFobikNvjaXKnLNeyBwIQuD8V+zY4AQMvXRF0ID2wy/ayt0WDZ9x+YrEkvO9HdNevWozN0Bg
u2mDsfBaFB8rN8LT2e/Hxe1vE8oK3rkaKhx5LaiKrr+qMEAv02xa7W3p3WX1F7OqngHHecKfRi37
GEVNr4RaCiW07wr9LzVOh5oy7SDaqw6C4m+Hvy77t4/hMoNcbYVz7mqCpzM0i0Z8PFjZna0s/fJM
mksSK7p9t/Q1q9alh8+pLkaoNp79duq68vZ4lJ3XipYi20PeY/Cn5Lb9Jd4ZvaSCLE4jqU4r9bmt
p+bZLpMuzNeseAtL5rNXRdrXx2PuxFhQDEFMwAzjXd6+yP1YdzrWX2AFU8yt58IsnhrawwFCXkcc
5r1Th6o7IlQQw6SYzf30wA+mebMCJVqa6kftueOLGmfLR3w/vHeR8MrhIHzcGQ9Bs58pBqg3Grj3
4y2RK4CaFKAHImPRfc1YagzFSneictV6kB6gBanp58fruTcoQEVa79CNuWDkev/yDbFMz5tlAF3d
J4p2Xif9uxOvnW8vNWKN9XoE1t/5fFIUSMplIxRpbXUwGifp4LXQvxjaaiISF/I2p25omacqMdLz
48nt3GOm7AHy7ZCiIo67n5wwjVqojUSFVA1qAioefUAKjYMnVh6mzbsBYduQIAlIaLQR70cxTGi8
tU2/uFVpslzmDj2BP53azJ69UTVj9BLt/nnx2rU6120l7ODxJHeWFD4qUHzp5YU2/+aFx4rV6lBa
UZ6ayWwC3enS6+CJyZ9WUfz+UKhsmVBPUeg3kJi7n2neLWmMbhiolmasLg4p7kueET+dpnJJDq4w
fefjgQYDE0b1H2zYVlgdUqat6KuRhw5yzOV5jDQIkvaqWqNvWWNr+wmp5o92cJK/k6IYCuRFxjmj
7Zab/8uytHnh7q3XwGjh2p3rTEf6eRax9IFM2sqHdE0ZGYI3SAUPjrfOe99337VRV/8xXGFnEO3S
6aOL29aRT/PexOhPY+BAgM/lKVPsX46cOQ+UEWYlC+vEa1HCX+ogwmbk4HLeGwWJWfYjTTPqFfL/
/zoKz5M1CxJ1y1zzWz2568kzljV4vPn2RgGbSzWCKJZ3XJ6NX0bBGEwkrjHmIVDB/k0CjevUVf38
++cY2Or/H2VzEw8Nw0x6l4eJBUzCmO34otuNejDKzkHimgA9RiSLAsAWOgrkHfIl3I2wLlTlNBkU
lejSVRcT9OpvXxngIOig0XNGJZta0v2y0XGeu25Ns1CLRNKeSDnac2QX7ocRu3ARGJPlXNAFvhlO
Fh9k8q9nybDIqUpVABPe7GZfeISMtjqbWbiWZondU6L6hjkuYawMy0GG8/pilEMhZYpjgQTtbIaK
EYArSc3z0IjhxF3jLu2GS+vMrjjlJXzyH7ozQrE1CyMK+3mBwvl4c+6Oj7gCJULqdcgs3K9y0mYT
TWtWua+t8tlcJ/E26nrVdzsrvhXxnL4tGk+9wN3qDkbeXWRUZWixySO4DWx73emhl8qRV1VbTzVe
CN/h21nCd/X6aN++PoOk0bxA5NNEK7yV99MspzofOmT+w4Rs24cFGb9BQGO4Pl7M18EeTD6K81Ci
weK/gpykRjnRDS6h3CJrV6KgN1tFAC2/q/wxarhcm7iPXmyqM0edpZ26K0PLHYsA8E8h4PsJtqoo
h87IirCCNf05qtr5Jc9TWz0XSEz9iHtr/KPvSidAeX94zgx8/U5ZmVe5b7t4jf2HTyvTFZxnXVm/
2Nx4Ash1Cg08pwBaf2riwnmKrVgP0IGNP/3+ilN3IqjAKANG2Wb7AkPW+8GOixDoeo7wmqf+sUB6
9r287j61WFhcHLCSB63pnfKIbOzTBJEkcILfzevUjQ0F3kIUYTlW9WWxBZILmjW/n1wcVQZH/2dp
Bu+atT3CiDmO1RRGjjrGexsaihlFPoor0vH4/nsnyhRBjXeysKWKfh0a1zilAH/Pj5d3d6ZSgQb3
T7JPcBP3wyimKzQ1srJw9tr8D2xXR89X9dlL/VyrY+0yL9PyBtxJfHbtpKj8sranzysOh0fo5dcx
OE8bNSBWHNll8u37HxLpU28OEGNDDFey1a8NZ/peZxAs/QYN3HOpZUeHeW+FqWmi44VfNXJbm/eH
SrXWWF2ah26lrG/NqbFDXI3bgyL17sH9dZjNXmoH/IMGwo/QNHLjXUqOH6I1aHyb0fd89tqp/cfl
WX+eOkAJp2yK7MYfsmTMTq0+Qux+/L135wy7nCInseurjT1TWRVFE/G5O88qQ8hbEfqjiRi84PFA
u5+T5iwxBGDHV6DOWJ24Pj2evcjUm4tl/GNayXecwfRT6aEY/3iwnWsZ2okrY0mJON9Sa4ZenYWT
GWmYTbqefsqUEXpe3UPqf5PZTnTFNqF6UtVhvj0ed2eScOiQEpGXBUpJ8v//Evj15mLS37YQZu8G
wNPjSs5wilJKZomedc96OYwH1aK988pDzlhEE3TgtjcTefpYJy1larucKMz7UzPpzRtX6ZXuXGBo
+GFV9dG4iHoV6NMXQnXCDumj/lJMojc/PZ7/TzzDfdYHo5ToDSEeaTC5bVV3jdmDu+vSsBlL54+5
MtMfimfAcwdENN5IUxLrmsdK8kJ9rm5uXu8kZ1LiIbDnLvnUrTG9KfRJDqK7vc9CXxByOpc3VAR5
CH75LOiW6BnrkoQuSO8XKLpVUOvtCAiwEm9iZzgURZJH+NUywBAAiwAZHjzTZkDucFo+6Ne4xoDp
VxzVwZgs5puWPvq1dewmaOIMYZNF70423rcn3H2fM0VofxGJ/j6LD5gl3T9oBPKzbFH9aOcPpklZ
KqzibLSCfDCV4mJ13vJn07pJMA5m9+TVmhgOrpadQBM8F9JByHUgH+RtrlMxYQ2RFXTjhIiKwFzL
PGjdi1acLTxv3oy9995InSNHdrmy25WnWgToEn9YyjebZBwEVO06o0cLUI3QLKl75623Vkf8tp1I
luid/JsKEftpW2+LPb3wyO0Q9rQUCcYQ7WXVlihYClx4Hx+pvaGAtVJ6h6QDSmYTWZUAdVBmRV/L
Wyc4XU3friOSUx74rWLEEPPxaHsnhRlJ2xLA9+Rh9xu3USAbd7GShoU64zyXCB2ZztS9eWvyfQUv
FvyH4X72mzAiw7tgu0XStTKTVk9DvSuaJ9r3blBOBtobXZ6d08jqDsL1vcXkw6GLSksPx4TNuSyR
SRl0hfHGqYvDeIrWc4+UTFCB5D0IpHaHkuQ1IhfJpdlsxFybFyVBXT1UCuKoei31czZ32pced6mD
VXy952lK8N5Q8OJ+g8l6/9G6TnheWs9ZiJg9ITHJ8lnvoXg+/lY7Lw3DmNiTgu+VdS7jfhgYETYb
X2eYFtUCXHOzKxmYea494SJTYLjvEXVrrg4Knr6izWZgm2178LDLIPf+eMvfAAOawN+TBYn73zCn
PX4UC0GwZQ1sGG7x2zwqy5uU732aam+2fO7zysfADIOGJXUOTuPrO02OT3MWlhSA8+35UHtho7Dn
Ei6hq5L6tt0+Z27XngV9y9MAoskf63X5o3ey5OBk7n5kkLiU/QyETbb1sV7rBtTZC1a/iPvzitr6
tStN47d3rSzrS+Iu25YIWO7qX15KcLJl0mSoN82xEgGl09TT1GpOILpW+Q9LKXlt9HkJO4EW3w/F
RFH572uGivrqNjlOf+mtufYddfUghM3qBXTodLH6Due3x1v59dlkljD4KAACqXu1i4QxjqViWISH
wm4WkF9p9GFF5KwLlLYFdfx4tL0vR8WDnqGUPcDB5n6is6hzB5fpNIwwmTJ8zEzcT43bd0cCiHt7
EzArMhj/j/O5GSdxaNyvSZVSEBjaEU2yOvvsjvo6Io/hzs+0a0n7+Xm58HPTiA7Smr015cWluEqb
5jXl23KSqKjKLA1bVS/CIpvnoHet/NavxtGC/vR93t4CBHJAFTSJz9jWJB1zzOveK9JwXdcm+6AX
/YyXjSFWEWhSkvAL30EZbnY0amMI9wTjmSmd9CUwQN4Z8FFQMvMT16xjMJM4ACxE8vp5tjq3u+Xr
2n3tZ73Gd2SoR4QWl8gmcF7m5KaqoxH562LGxsG9tkPkwJaZpB5hYoobLOH9JsHWTWu6cUzDGEDW
u0bUzQVvkumklGp8qZUiPiFn054SlB5eXGtCYAkmzf/cPgbep6E9//tblm4/6tnQGCjD6fe/Ju2T
QVgWqqWAFvu38zoqJ6conIPLZu9gyEsUYKsMN7YlOjRv47J3QT4UWTM+WU6r3JAic48KCXs7E7aU
jXqfR8C2RZSuoztWmo0Uct1qdhCriX3qevifXi6cA3r36/CJaj/EMES3wH3Az7hfN27KCZoLQsXx
WvcvaLBr2L5T2pzZiMFquMt/eZNpZvMPzzJLuYkyhmxG5Q+FP7rLhvodSaFlPPdOOZrPueaUuIhS
NG/8HF+o3PfKrEKwcCjdd2rWw4p6vGf2lplem1QKJQp5DebvE6G4C4rhMZSjwDXbKIxTz7mk2Nwd
THt3KOhO9PcYEYm8+2U2AaJAOAMjXEEEHwMtVzvtZUJ564TRCq3ixxPb+6jg2Cm5gYLh4dgchhgb
E9VBwygUvaRXgY96FilwBS+JzB8gOo+wwruBFlOjdi2TDCT276en12h2U5rDpSaa9NzHrSR/NnrT
rG/oeK7ZaaooKCC1JD4tZZw25zpqxS2ba+OoZrOzzqDRLPaxR7/A3t6zne3ak4FsFmWUdT4V2or7
CyiE9DaWU/P77weVellLp9aHyNJmJ+v5wKfGNyYEK63fbC9tz54DRS/ToLQ8/qA79w49YZIASBkW
qMLNUGJqzRiqItunWtVrUXT1JVKjI3LLDvwLOhEKIS7HUsoebT6jscxQl2FjhDa6oKaPldj8Aw8o
7W+wUe5bQysrfCCmSC+fh2qskUs0Gn3+Zq+cmjNy4PXnqrXt7PNUp1MGEanQR4RG9am+paAfRz8l
0W197DIyif5xnbO51NirPl6qvR2APo2siUqKxlbpGMtyrjt0nEPFNjDzbVzNR8Q5u2V2bh0c6p1j
hnQbK0V0z/befpViTIxRn5I8rJCzftGUoXdPFEPrv5JBmS+GGS3awcHenRyZNQ0Lyp+kE/fnLO5X
BD8Kgl3dUpeXoTPda6OIHprF4B1E7zuxmdTJx8qGmBPsxeZhqJdqHaEH0idyRfJeKb30aW0zu7rK
LPUF6h1VuTVtLjVMzSN88N52p6+JcC2QJIrpm7HRpQLnUTB2ghTIGZ8t99xbSX8ww73FlLYyPOZc
lEAv7hezMkYt6mW/zWuKxvbBQFmoDyvpv/ZqptfHu3Jvq5CcgF6BO2YTLd2PpSEti6p6n+OmZqfn
RI/r51kRH2p9rILScacDeaG94UzyXboQkluwVWKd0C+qJ7B4YQl2Luh4Z/4UQ63jCDhm18Kwjlpc
e0tJnk30haoDRexNyYdGD+8QMnuhiJ0Pa9QNT/yXz55eHenn7e0MWeyRJHZ0I7YwWHIyFFkAdIVq
NEbPWj0251QURw3n3emQKdJUoSDHYbv/WmC0h8F0qSn1i3BO2EUjmVR7pr/iqPj58caQm2yTGMhe
EVgFHgtgu5srNxsrgFR1noVu268XhVuRHlnsviuVtbh2XZc95U2kHjQHd1fR4+2i9M8tuT3bJWC/
phEZ10hDiGwJcg61rf95PLO9PQgsmieSloHUbLxfxBnCV6tDvA0NMQLTqVsfFenlIpaxCRStPFjH
g9G2TUCzKTuALegsj1Vivanz4lvaZNn7noN3qtGJPD+e3N4OoZ5CG1tKFZED3U/O0xfIGaXIwmWE
rDAASTgpMRxWUfVa8Hio3ZlhWALASMcDanvn45u7oo/MZjQVxbskhp7f9E70pyRN1HMbz+Pl8Xh7
mwNmPvVDkKAUwzffzdBXzyldqhz4x+YXdJrqMJIizY9H2VtAytG8UwggSU/g+wWsza4qvKFCRc4d
vbMFl/e8UBa8iUFv/8O3oqtBvZF/a68yDpf6bD7ZXIYi1ZNLFSWxESjzOp/Rkh6Lg8H2vhayPWwL
oJFwdDcXfSVWpxVGkYdKrI40oOPplDhoRKsrrTun6o4QKnv3BxUaIAxYkhGGyHX+pfwFKgX6Sskj
tnhF+bkt+s5Hvza5JHWnflYx7DzriXKEcN0ZlDBRomlpuMvO2f2g7MOizWRRmuJKF1Y5+sV+3tv9
abF7cbKVAie4oe2+Pt4yu6PSh5L6UtTAtuRHxdGxIXHWNOxK7AgTMudrTj/mgueM84wESIn7UqX9
/j4F/AMbgsoN/2yfgnr01rFOWwZduuztUK7xh1RLsqDQZ/MATLZzJMj3eQlIE3l7fnbhf/mUuhOb
3hjhczc7seZeIjtv3omMQ/RU2aQ0BynFzkblPkE0C+oZTIktm3zG0CQ34og8PMudv5u4ia7j0HRX
K5mUzqffOh08Onufj0yb1AzBQ7RAN48qi7iW44gNI9w65ZQk2KnoJjK7RqyPlxIk/clU8RF8vGdk
4LF5XolHqaBIwz46zptB9cYdRhtb9bAptfq9o81vSV/tS+LgnenETXJdRDlfZ2ygPj0eeO9jyjtU
qvMRZG77NlrZDhnAFIqLyIOlJywo6OcXE1So0baj//At0WHH5BgyFlGRXIVfdg4wgSi2KROFgyOK
4bIMwvxQG3VMDayClvU+BtnsHjxLO88EjWnAj0in/9RzuR8TW1jcelwXSp3sa9hemb+44hCAtzcK
3BKpCAgimk7C/Sip3UCt6ql7N4VVB9kiy431WB5c2jsAF2hslICQ0cI6ixlthhH5VCP/nIWj0VWe
36Mc8t1rauV9yylMTxnSF6Xf4b+GxMOQmIEQphUHawLmRHWM/qCwsP9z0J/GS4HQgqrc/c/h4q0K
AI5EFwaoDzFWxanE8PyNtpb2l1qr6q8lKuFYoijFLafHFQxZ07+IGdXJx7t4r8gLQ4M0moInlaRt
eBp7c87B1cim88xqcU8vilsfjfZpnSqjYqFyLxTZsn4e20nclspa3qGYrL7E7ZK4mN/0v0+YlRUt
h6Cchi+R5SY6wcLXXsuKOm+bxT9y1GvI29LOR7lVv06p0hzcHz9LHtsLRPZ6KCVxTwICvf8UHe98
JXI2oIpbwHxehUPDx17tojivTYU9xZjk8RTORlZpUB0n+0Nq9TGsYYta/ml2au2LpgkU1l13+led
4hwrg04f+xOG7d1LVkcihxqKHLLfYo3nXMd1Fn8k2tybuM339XNUZavqV30qUtgjXfXVbCttuRK5
YcBAf63/RlG6iS+U1Ns/8VlMTL+kdxIHS+4l7q207CUJCk1U79uigJu3xMjtfqEIRygJ/Xw9r/1g
itvcVEL7ouv98gkTxe6oCbp3jNnLgFoJ9+j8br4aik/geiyb6FxL1w+W02TvYiAWB9fgzp2LjghW
q5Ry6X9sRbUQQ7EXsRioXNrJdO4M98fSxf2FrKM+eKp3nhWqY1IEz8EB7xVARWTV6CBlAfe0yBGq
MeMqnZ8Kt8vfqohd1H4XFyVgnQY/kkVLE+MgRN8bXrbnAGMjDkmkeb8pxerWXU7hJ1SoX9O5BieU
Nl110TDOuKGUZ19b3BTOegx29vGFsLfEqGrIm4DTh1/T/ciDENqy5AXtAjVbzqmjuEHsRNm1avvq
4FKWe2Jz8kB7UzaAUYhW2DZ/RFonV5NuEmG2dn2oqn1769yiOBWdmD9BoynZ6OZydWIcHX26w79P
1qSUQXGXa4ZiFkHn/VQxw5gwK1dh3I7ZGWLQeln7FXpT3yUBX/ZgYXeiI7qDCPvIZJI0bzMaHu8V
qpht9FSmHvpYijW+cfEFObVquwQZDedzPKni0+OvubOPpPYZ0pHUpBA72HxNCi0ZpuIp9EJERd6u
ydpdQduVl1yp0/+lNd0YHKNiLj1NHHzcnelSG6DoRhGHpGWrIxlHWtOWEx0uvY6rsNXQutPnePiD
0gdKG6No0VbNjgD2OzuKIP7nItPveUXYaXIseQYPNmUxiPrsrbkaZIhuf2l0I78ka15fZ1GOp84B
8TXO1fDX49XeOTvEoQ56klChpO7H/YaqnDHNoJHiGutkKiFoiSvYKqTJ9nR0P+3ct4A6VZqhXE4k
aZuh6mJeXG/JZJNtrISPW+wYVHk5H5QZ94ehrsKO5WncinWk3eoSfQAatKa1LPxiEcW3Mq6OfCXk
r93cBMyGI03DGQrZFkIjpOwNrxI+ibFnvdRu412TztD9zvasoJrWo2797rR+fiegCVRP5Yf8JZw2
JiyovJJwuuyVOkzdPv845+NRt2V/FKZEQkvNdCu01Qh1UDMsF8Kus3AoEItqwcagQfP7ryL9CVdK
X0hlzO1snBQuPACgODQmsxf+qFVkXpXTwXqeFODwjzf53qwAo8uQCZQciMb7tYsrTU+LBqhaXhaK
39bgtOP2ULhw7+KSMmjgsukQOFv8mN0PEPcB/oSmMJS3nCknSBGLe7O6Wed3zuwEXCvlSdPm3xft
pndNaQHYGB5nHLD7+a2KB6ssA62prbQwl0rNT+mqDH/AL/z6eCX3rguLrIfTJesdW/litoIxE7Ml
ISa741+VVTbMLOk+zYCnDz7a3gHjtuBs8dKyG+VH/WXDp95ouEmPbTCOqPQjWi/s9Tw/2eX6Zx/3
Xx7Pa3cwSipYdZJq87DfDwZf31WMzIzDaRD9i2clsV8MqnupcYA+z6zF0+PxdnakjFgonFLMxy1G
vgq/TC5ZTT2fjArFmyJdLiAfl6cV2mnweJSdr8XiQcLgmoJNtDUeSfp8mhdtjsNBR55+7vCisekK
vhm66Qg8ubP5ESa2qapzwmDt6/cTslWcezBViUOzyD0zTNUsTwN7Hdpb5Sqe5VcUO68tm/RPr1nt
gyt/b57sRU4dXQvo3JtMuTQqLXZw+QnnKW+zIJoK7WOUTmkdqLG+XB4v6l4iTNYAh4luJ/38bWFD
yUVU2o1dhjnf96wtRhRk6pz7qdMrl9HRo1uieZ+k8rGvWKV3aii4Bu6QHRzFnS3LVyX9krUOttBm
y6Jd30RtOhZhrlfiqURY5zQDEb9YhUcCNaZHgcrOFwYviaAojHdZRN5sWV2tFLMhQAgnY1bbwHGT
+Ks6K3oXOFq0EL4k9rsui5Ng0SFyPV7zneMiMX8ywSYyREf1fnc17sRjHplF2BUg/vjAkfWeoLA/
kmTaiQChwzmIXoFs5gHczrFYe0uBzxnm0yiQOx4h0QKOP5cdmL8GYfNT13bF7T9MjnCIbJ6HlNDo
fnIirZFXa7UyNCO1ey7Mtnhqp7Q5yA73pib1D7m24b7xQt2PAvzTrDNlKUN6RNaPblz1W6Q52V9e
LWsmo0AZKhim7AgqvvflkDAmtgRZxfCbownvGohhFJfUx7PhnLVOgoanPh0AxnYuABCbBO2yqEpx
c7OEESVw+Eh5FapGXak+QB7jrzbtqhHvS0GN8/EH2zkJiPhw8qhSE1EYcql/ubybnghtVKIydKNR
F4EzGjFeoKo9fu08LS4DxwDbeMLUddDARy5zZV0f/4Cd6XrEnuh4gKUyyEPvf4DeAZ1GyJN+jkD/
VBXucnGM3LyRyKkHQ+3dduwYBHsATQPz2eJJzEjL2KEuY60z/JN1MDPVB5XWfutiL8XDrrHq9TZy
RaG1kWa95Fbobkohuxear0D8jg6Wf+fiA0dl8Zwh1Qa+enPxKSDmbUo3OTFcUwcWmqRvcCccMCST
XuWQsg8unx02FrZB8IMl3YHK56sL38oF/GOQH4MX9W+71LbeE/M37gX71oUYIdbn1acW6rmXDulo
OzRyu/1o1w0a9lPv6OnT4jXmM5B3VDF/fyeAwAaGDUWPPzc7odBLp7QrLw/tyi3P8awg0qohdZJ3
s3KgC7m36VBVwbVINs7hyN1vOkV385k4AwUDI/nXikzvjdsO48WgIPj59ydFofknyoabeHtnzBB0
okS38pBCQBUsapKQVaFTV+iLc5CH7IEEwb/Ag8CXTfLpN6lBqozWEidNEfZ5lP49le36Rz/la+RP
mZc9aZNnXu22KWzfTAuEetzKOk89JdWDPf16cUkb4L+j2cATx7t+v7ipVipeWhlF2BjaZJ7KJB+y
AJSbhLMtenukNro3nMZp/pnmSZXP++GqbBhdNQb57cjrssqW/M/Ftr+tZWz89uOGbhvXPnGotETc
Jnojv6GMELEPdUy4uCSj9amp8iNSt1ye+2ScUbD4kr0SgG9bviTAy8kY3YTeBDK+n9kn6q1CguFv
9CNMcVJjeziPKlr1B1/t9U1EA582ED0lECtAtu6XMeOtTpsU0/tEtZu3q1Om76au6t7ai9mI62gk
mn55fDReP6eMaJM5U+ukj781zXCqlsTMMinXJMIKqAkUgVI72sGlv7ecEKAgXMrSODXl+3kZFZdd
R8M+7Jpc3Nqq0s5LMbhvE+zZLpRG+49SFfT3jyKNezbKz4SPJd0cxTghQdFWstgkLXU/izh6qzdg
uowSwccWgdx/J/qlT9rQ5he0DIVfw+0uDz7pT4mF7VYinEYZwSSOoC98P3cJeAWHyjdNsyRvTxm0
7jdNMRWLvxpNR4M2EzgtCQfRn0vK6fmEF1khvreiioGM692X0cYXXu37og16uxmNq+t0Qmbl/Wr7
a1yZmo/om0FLZKbGdnF7zzrjvFF3VwUVw3PduWZ+EzESOxdtXsFreFpSOShY1anpCwRilYOvvben
uNhJnn62r7YMoto1J7YB3StK3sU1ir3omTjtqOIjQ+ftukowNu81K0jedL+ugFoWDdeMNKwVZRmu
S2J6N4XY4ZPQU9u76P2oqlDz4/wDaONkOOkYd73//cODJDaVZd2ABLotZyNzKPpCjyFKRKN4MgxF
CyZkhg/eyb1LQXIIoLNKZtu2OTewyEOPI1Gou2I9LcU8vM9aHSV5Ib6nOQifx5Pau8qpj8hy3U/J
XnmWfwlGS6RtSInhSqga97nSGgY2RLH71NuafXA29q4F0IDyXPA2v6KzAJ02OHEOOPY4r4PBs8DT
o+K6nhPHjqU+dS9ua7kMfz6e4U6/lwmyP6G2EIBR4Lqf4rAo9aRW1BaE1czRyQVddJrnSH0jQPn+
axVdS+fSXLSrRdfX80mLzejcrKv7DrsyhT5MKdwfj3/T3pmRCY2snJNwbJsUBYqRbruMcdhNifE9
E2753hxj52DBd74tBBjSUHClKARvH0/FVaCltEkculYfhc6ENo2nj8uL3apHZgM7E0LJS2IiEaiS
wJT7NUawmgBPATkxV94nbcjtlxxR94McdG8+oEnJA2Fi0wjQ7wcRRq73WW8kIVyiPiAEpAGgr82z
NU7qwUO5cwo1FA9cmjmEqiQL90PpcVYvjYS6mJOqoUe/Tu+mXo9fnHXVv5UqwP/HG2J/PLJr+aWo
z8up/3IMR6fUldXhYVZyZBSTxP5awiO4jZQq36H+6x48lnufC9EyitnkdNBoN59Lqb0RfYwY/bpW
HWiUa/NZpGt/MMre94JNLotL0uBji/JsxKp1FazLcF5yxGgHuw4qRddOMMHqgwz+dU4NW4G5UBTl
T6pr9+tXodiIgwnN+Li1lh8ZapSngbfuNg/5cKoVN33j4DX1np7gkU/XziQhfbPrEW2W+g6b28Va
3BUCNJpl2P6Nhj8DGECfz6uzt6YovaNztrNP6PJR5JGFQ+KLzXVtt8aCMLNkEahLcsEEoupPgwl8
o8w6pfXb0tQPVDt2topOUZaUjf6etGe+X9nMMNZyTuoiXGOlOtljaVylY8358f7fW0XuDzhrcg1h
LtyPYisWJMQ1KcK2Myloi5igGNWKEwD9I0GMvaEAzhEqottFI3GzhAhiDR4+pUWIQNf6bVQXEZ3o
v9lfE0h5/zye1s6Tp1sgdC3E7GRxbhOTjgRmZmrht1rpU/6izdPSnqKi0z8mkZ6U/qxrFYqqVX79
L8MS58MYAn25TSwGyU2uFwC0rTuXgz9wsdT+GOcWKb6pWKcWpelwQQvoyGNwb225VKRUlHTm29JP
Fsgb40/20DQPdpBgqvipNDBOLWZV//B4jntDQT6UZXRJP9wWJJXM0uescHgM+tJC1wV5et+pzfxc
TAbIo8eD7V0vlFh52OD8SbDn/facegRvCxs3D3Wy7C9dPms6dlCd82TnrfWUrrVx0yANvaRlah6x
gPcmijm61Mmg0EC97n5sE8jsYvZkFJYL26VqzPWsNklzSRJXHJz1vdvll6G2Lch8mHJRzxpNYrdI
L2XqdpeJ9+Pf1UhwLGri6Pc7q1RCJXsIWAoqqttanKF0TZ2UeBgM2vRvYo7Rm7xLjhIU/jaWaJM8
SCEVklGwVFzWm8+H3EhCVwGET1THlvmpAHu+Vj4EdgUi7qCrl3xNOsePIj3rT0jWWAMGQp4WiibK
U98yyrI4OdqgLFe7ce36tAhL/aMbO+OL0xXC8aHUpC1uBMVsBaqZd/b7Zc3afzOYSSkejK33SWRW
Wd48G1GHq+E2YE+6uKw6X0HOO8w1DT94r8gi9RSX8/SvrZYu/i2Vq37V7NLTAwE+8o9xnKIP2Wiv
3XmiclcHtj5rle+lYnyjzF7XXxovNb66pTKPgZkNojmVubEWQY5Qjxd0VjMOPh68ioK76rq+nXWj
tp/qaQDkPilg7U8evNYfVkdy9SGCRsedEdmZdtXrttMoJK1UcUe06E5LUmX5qY8UZ/YXq6cDv4JV
xFdxKcruLUwjjIqb3M1xDmqr+XuBEiEq2BR6QKOUYv5zFnP2mVvKWd91nkMbygfkn1v/oEI5IwTR
afFfXdok01NRm961GCGLPClYEokzEa2WnoxMdfNzpOaZfVYLYeJBYQrd4F5LDOVUGWnydgUekAeY
UnX/4/aY7Wc9nxP9LBSlVd5kU1qOn9OFQD9YXbMo369V032s08Z+QXdPFP5q/x9n57EkNdKu4StS
hLzZqlS2aRoP0xsFDCDvXUpXf55k8R9KVdGKHoIVExNZaZT5mddMon0323Vc+3lrL99cK/P+nexl
PngCDJ0/JID6T4pmt86xVJsC6cNpHN8OWalnj1M3jZMP4RSEMrnVRGpfWFkULMU4dkgITOZyUrHW
i/xI5dXbI+3v5IE2D2a7qycbY8SaklR3ytRRK/worxszaHsveSjnqRt8SKDeN8qBk7vrRWl9bjyr
K30ZOLuPujJNF6vWphzNYUpAO5WHRpzGuJobv9TcwkwwR+kKze8pbDYwfOqpD3IwUc1Zy2K72dU8
Fo3vjlH/szHR//PDXEH8bjRoMO86/OfVB8DZ1pdBCWOwmFZa7vKhRG3RzmhJ+zPeftG7kYQKC1DX
bpQvpWh1exfBp74odbd8NFKE8d+VeAsvPlFbOnIovXk8i6RpP49zZ/W+WffG17rRF+2AAqtd/cbR
Ui92OlYcm3Wjm/uV2retuzREeLEw11qFjrqt2BVyirSY0jydApnXP8yt1/1YzNL9ZccmR0ot3Ez3
Syq3P5Ta5UELUUwKH2azNvD+UyJs64axATWphqVKf2MiCH35Bbr7K9G9JMWC1U/J8PoVQFKzCZt4
QPoST88Ld492VlJV2wGmzl+fZvGAo2gKhA4U27qgI1LRLfnUoAHdeNV7EYv5rOnhRK7Vbnmq3cwK
VpHsPRDIEl9Cjr2eFRTqMvJUSHvhNJRBUUaLT/3LOuhKuOVLdSeOZfmwMqNIj+DNms6ZxEvVDW5J
R7aZmp/SnutfbaDR9MptkjQpvjQ6loifkcpdTyhKED1LI6iPwhj50tpFpN7OdVPru5SCXV4flhhS
ql4qoOFTsR7N7Gtj9kqyngw2/RsvMabjCPRdHG1DEGk2XiLO5lhq+0rVxNaHc2/vSCGpA5GQoBC6
+m7KBngcqIr0YnV4RRa92aq+zrjnUun71yvben98OKR/Fj2dtTZ/aSdqHy+U/3QNXn6mc6u4vTh2
eI5srOmdkF3WSmSdiBYtDdLrHawzEWVOCyPLGgrjHWj88JPXeO6/BfWqj02n/WxFPW+MebOUkoll
0CFlNR1KnKsQr8vcyWmgEmHONSe7TsLg60RJ97Ni/Xj5fN6UUfnYOCtAbPjwaOeuEv8q19V+Fm5x
iaN85CUQXvGe28sGc+il/bd6rL3jkHUVT/EsvuT5OBvBy7/gJhbjF4DFcGkHSzb3+sziMTqbGKzy
C8K23OFdz9PVLZMR5LX3fYwcY++6It+FYblF1rqJbuVFA1+KUgTQaVb8emcrLYmnqOEKndVQ7BWj
LPZ5XY9HK3OWN3pizVtFnT8Fqau4U45IN5+OHK2yGwAVljkz8FyHTqS+hKOvT1DJcYaerCgwjb7l
gQwbt/IJXSSvsimb/DLNafusZ2n1XsUL6pNuJeYcLDPMxdM4IKftl4nVxSfDa5zPRdfZE64RdfYM
SiD/J9dDMEuz4KHYj3qlLfupMZZ/S6GgrVmPIaAGPRm1HAe+ttW/8CUNvQ/gVYzv25ii3d7poJXS
ZYNh7xP/2NTXQOf900SRJXzyAifZYVSaej7fwNj7UYVVzFs6sNnHFnmm0Ndmd/r68nG5ubZZQoQh
wKvLYikduutNC1WlwR8Vef0a8NfOJBQ5uUgwbhzKu6NIgqu0dEDNe/UBqk6KiZaaFxc173Vuz0R5
bItmS0TyFgzBZGjNIM5C4c26qZImqAzbOVjSy+KEyTHPw2lP4KMGIkkH9l8Ld3Gum09x0ieY1VnL
c9w6xhOSWVvSPTeXnPwhFCUIAVHwugFE2VMolQxBZSSZOe9xMuIJUTp606ohgsxVOJNcuRtxxb0v
nyodDAv+wiBc3azVrHqLBIFQDInKX5FVjOdUiVzHJ9F0DqFZmc9QxNLHENnuLUrxnRtWrjiT5s7h
8lkdI45WzUdWlxd7mKeHVs1HcGYhDmujN260ie4OBaAbFR1Goyd5fWJTpSbvk5AlRKNdap1KBL8C
uQCRLe7h5Y/jzjYSEKro5/FYQTqQx/qvqjHpRGTMKPVc5s6rjrOZ1Zc6c+y9Rr9xVzdx9aA6Ybkx
6J35gcbSOTe0VEAQ6deDtkZjE6IvxQVJ7P7ZwNjymLQD1L1EX5wtRN0f6NXqCkXvg/BcNsNARa8u
bSpopBIjh6Ylf/Tb0dLOdtsWPlcCmsXJrOIlU6b7Nhvc3xN9s6BOwNplttqdUohtR6VcrDPlsF6K
Qy5+2KhbOkZ3nlSXaixhH083zcnVfo9oBmlC8KwklgOUKR46PLz1Yk4fsEarPuEc1H1bwA0fRIY6
FHob+Xx6+RjcedhwnMT9km8KJsY6OGpc4C4tOfdl0TP7QR2sd1hYIIQ5FfB78EDZiFbuDScpC7zd
lFF5xa8PQG035ULbubjUrqZ8dqsO6QGrQOizHvP94sy92BjwFmUjne8krFpadUhJt+sRu7Euvbzo
waqGdv0WHFG0L/o6RnfJytJ/sC+aDnnT187OKL35U9in4xn+YfXvy8t87+CzyYS8CIvDf149ErpQ
8rYwAdkUdpc8FDASkckdG79XimTjPbq7xJKRRr2RhGUNXi9ydWncbCouLv5MeydKvCOKKfnJqyPn
oV9a55/XT40iP6AFfEFY5tX1qMeiniZ7gBIbxd0zI1kLbNjU/GyNIwTLlwe7NzlZiwA0JaUA18dV
elZH+F2RxS5Fc8y0bDlqjd4cKyAyu8ER8X+YnIQngL2T+LM1RynXyswJF7wUar6U4xKWH0ZPiH1i
2uaXl2d274T8PdJqGUGVaNFCOHTp6bgGwMIyCmAU4LCh3aqc3h0KMSn8suW3sdbI0CHYxJ5Gojl3
deVX8VQ95l2P8ZRI4s//YVYmkoKURSnpr0sPM60hPH1BR6Vq2V8Sh489qNxMUBvWqY28PNidSOyP
PCvtA5IwjuP1p55RM1MpF6WXIY6G3eQa80Ncu8tGKHJv9cD6snhQvKQZ4fUoU2cnZg80FVnoxfic
LnG2F721HOql28rtbuGfXF68W5RtSF25olczCgckGcsYtK3p9Xq0T/XQFlRHU/MwpjDKgQi5BZRr
BaKvX5VeOxyrqkChNsvw7cQlqSh82sPDmeDp1TUR+dNk6CBvcYpf8kv9K34Yc48kt6Gb2EU5mkmx
01xA2Wyh6+7EfRxSWG6km2Tua10hPMbtVDSYpUHwRolW7WLfdOfubI12vI9dashJM3ZHzJK2rtF7
2yxh/yAI4U9zaV/Pr7BzEFA8uEiGpQkcEnU+QXTJdrnIqsPrzy0CyuCDYADwSK2WsrMFFllylwn9
4Q/PPUqfo7MFvLz7EpK9Srg/PGJ1rWJMpzkWnYMPWBJ6wz7t0oVqrhp/nI0lPVDipF2BelO/N7KF
8sE0dHgyO9UGX+behtKsIdghh2FXV89xO0ZpGep0A0rg0g+T3dDNsB3lXZFUP6ZQqN89xNqeR3oP
Gy/HvcsBsTkZdEgE1trQQQ9dWzG8Or8IdbQfnX5Kvkoe8Mbje2968l3iuaEic6O+j/eDXmZ1AabX
bodPTRQ+LfQREEDsVNQftOUIpkb4nsi2jOLvHVeJ4TWwvpFdsdW69iZGO26PqJNVWOpjoc1F7Yee
05s+GCX9x8sHVh7IdWANC+eP9TKp4Nro2m47d1ELBuPHQKc1kqk+ktWExMhtbB7LEDT+xvbdHRKZ
HBycqFdg33v9OcZ1HqHEyXVDU8n80GjKz0zk3m98umLS32FsN9qZ944LhsT/G28VsLVxqI+ebIP3
uTbmfqn38w9v0f9D8QCoK1RzkPQczjV3jRI6jMbYAAFSVcqj0kBRJlV7fRADUYPXF0SS5C6s5qI6
WcvnTISGc/CzYWVY/bqDvQPwWL3+bcRBjDIFJ1/qVOrXu6SGZmukPbKOw1BUX/rKpUZUVnDw8tn+
D+8w0gDgj/DMdRlK7uDfDxA9dWPIKXu5aBF8rJ3MeorTOgwcMTqnl8/7vauTsfCBkxUPiYK+HgtN
f5XmL3qOY6yP4wmZJspws5LagZ3kthYotp1ovlUOtu7Hbd+WfoLhUx4UuLlt9fTvVYIQYZD1SFkD
pbp1/WMw3CgVu0NSzerMAdrJrA+/i6yufrRqU78RqRYetLxrIO9jsLYHLzaedaMcNH8Cgbdx3925
djwSWIAi1KBlYH79W+aurV1FIz7W7Tj6OrSztrOmqr3keTTvX96EraFWp7jCDnlcPMBSMU6nu2oY
mgDFquKtYhRbSeOd2giUAQfpCdJswDer7e4MTIM7GYvHmQZuyYGaIOI0OXuiz44NoLXTHG/hJ24v
HNBLoL9leZ2eyDoIEHrS9GnZUtsWIfZsYWR9ImVUt+SA5YZcX90MA66TFIpvhsfwesMyk4bLHAPJ
spU+/dmnzRDunF61jm4oqC8jgnm2LMr3iYs74avvcMZGOkk2IglD1iUnI44ca/EoYY6jO++TKDEe
u0kpg1Ap7TdJ123pFty+GRIVRosJsgK+UWtmi541lcGbS3UlrjW/q7XwUZ/i7K1ujDb4KexxXj6h
97YQnJb0WUUGCbbo9dqWtvD6roEW24Wj83FQtOxtr2rNxii33wFYWSTjZH9VJvirOzYxKSHYaDBc
JjKOf5HqDQ/ZEItHQ802FOrujkRZG1oHyQ75x/V8zDCOi1kv2S+rV99F+pxBOJvnQ9bEWzibe0uH
gM7/hlpNCtgIXGYDDF+FV9K5E0J7k4h6C7p670BAlpGtMmnytgaVpgMxLzE/Csdz3e/KSXFSHzuJ
6CGxh+7Y8f+8f/lE3F4klHtsAJDIYRN8rjFtdmdo4QQ/8tJqjfDt2AFig2TCKeyzNvadXqId6s7b
ur/+TGT9lZtSHQQGG73BtUmyIHMbyFOKy5TOPbgQh8jJ73EL13ajiMtPdZNp3J4qKBQjHC6ZGJQ3
oNaxisIh8itUavs7uqpZS5OvSAsUlcJx42zdIuvh30LzIakjgpThz/XhcvXMwtnPpDkDDuQDClLZ
YWrH8BNSYuMbjKSXE/AurK3zsvKbwlV9ZJqNXTR27mNeOfHGR/VH9WC9YvwONKmpg94WJi0VJFTS
j1DM4e6X/mAXIfJumWFepmJyW3+IrTIJcD8s5oMyVXUVuALZTz/RjNzdAWkyC98NW9vdQd/GjnrC
Oip8mhYtbneVbovZd4oF3FUSuxT1Rd/q6sYU5O2yngHXHGBRXIGlpvb1gsaNG1eJZxcXjyrB3qRu
dBhQFNo5g9s+6iFqPvRqvo8xKiFwubb0a+98WhZ1ANpBEhsLbPV6dIx5PUzUdYjJY6s8TerYHzQr
t45tNdN6c90ticc/pJ3VdC0Sc+rmNBLoKazOD9+VUkYRRjUlFnbngprgPozMNwiD7gUFkqOXucsD
3OzmMMzL9FB2roYz0QjNcqc2evpuqNX2Yxy6W8D1m22gyAxuF0yQ5PnccHCq0sZOno7mGb/Zb01r
Fu+gvtuy9Wqd2rotnoylBRKmLrkEZ1nnV144VA+ofdElB9sqwd7X21BXo41RiLDPngIprAJE9kT/
aHxkGcWh0LEjpYC6xYr+k1xe7QVVZmokcA+k5DlwhOtRhestbqqm3tkzER58wy0PW62bMjN7MC3h
fUF02r0YSz4kvt26zbuRxbd9zO3TOMiQ23viXKnKKfRmuodLmEUfS07zW9VGHXUxu+WBp1zfiqNv
Tiw/GsXvP/QeMIxrdjnFaiHySnHPYxN/TfF0O5pOlB06Lqtd35nNRvh6ZzjKn8BwSSNo6q8FufHh
68IY2PQZvUbxIXS6bkeXGJfwOVJ+uE376bUHAbYUVWupKUaxfN37dp1IHU0cYc+VURo0tbJweGOM
+jclD813BdqVJ2Ch/fHlQW8CBgQJABTJcAvQMXLIq3NQ1M0oDSLOwJjms2s27s6c0cWbJmT5Xh5K
HuTVkSMB4spB2hAK9VrybxwqEYWd4MjZKNAFLqqP0ckEnfHz5XFut80kIgdizBMuFeFWMdBo8TVR
r3LOzZS7QQqI4OwMAIfCJUkOfd1oG8fk9vqQjHrJCacqAIhodY/2+uQ2hd65Z2uI2vdeVvWnBlDF
KbLq6qIJb/QVp6reugLF89kotkroNwELXlHkHlwH9DtIdeUO/5VUN2buqUuvOefCUMMnpBbyf2hd
DoxqldYzkny80p7TRMHLq3x7cP4og9Cdg9NGFVT+rL+GHdoe7XgIF+fYUZYjXlKAqIGYHMgl0o2D
c2dDoWtTMlAlnRZMwfVQURGhBmqMCp+9+hm0tn6eEtU5EESVwViL/MvLM7szHCUDvnmpFwtuaLWg
qIgWFX0zPgm7nQof9lf3z+RmyVtRFcjxT/OrkUpsm0mRB6AS1kPEndfzmzv4dJQEvLM7le5HpalV
P0WL9RsYdDo8Wvv75fndOTDIMqDnTKoMZmH9DA9YAZO0at45lOnVBPn07ZwN2pOhOI3fetpwXlRj
OLw86E0SK+fI9cZBkYztdSIJJwWIytJ6574wvegY4XNW+14hoR8LSKPsXKFB8Wzlpfa9Ktp+yxz4
9u5heFmCQW+KVNqW//2v04qK6DDZNld5y6QPs2tkp5BJbtTS7o0iRQslmBbUj7k6OW5qGEPYu965
aRvza4P65aVKoq0C5J0vT/aVuEHBSdHJWY/SmmZEFR6ps9nr9o1Xg+YLDdUnOd96cO9M6Goo+an8
tWxF1InIUyCuOklJ1V/p9P1QZ1uR/N1RTM4+eRe7sy5BRhXH3ozQgnX6pQm0YdbPxuCGwcsn8O4o
knsCkxR5nXU5WsS1Nyka0pnI3i5nTWQA56Nly1Pw3uYAWFVBlMoIZd2D0iJNK5oWoUcjLb8sfZgf
i1ZLdo1jTxvJA08Mq3/9oBK569waELppC9/qTzWTLhJcirvJdZ6cqom+jYZiP2mLGqf+YGSoCyVl
Ygp/qgoE1sCG6PmXcrTgmIfjYF+qOY5BDJtTckLUA98Fk+rkU6zk6e9MjyCE8EkDJJa0suwxsVEO
C+J0UP9Vq9gefHgb+gend4BvltT3YoBdo/kYu0U++4VJHdXPCGnxTVZw+XDA8yY7r09G/ZBrfaN/
4uIt6LCgwzPuUSF3CDTzQk2DqsEjcIfXKm3S2ansd/aSlao/14qT75XJ5GXzBs39abqZWkNliHhv
slaY79x5QEa7ixZv8eOpWea3BLnWg9W1qEWOwlW/V8JLf8ex4byH8RuFZHwY1fg2/ie/zDYvP+Q5
cnPHktv/Cc2isAom2wGDqQ5KZuxGvF++pkpZPXfjUHi7ybIKN8jHOpz8ZXbiT5kLzSbo4eLtjdCd
hlM4CPsRh/hyfG8vrvGxtjxBZt6Fxre0h5VB3dmQ4J04U/bTYIjItxFiVA6ZljRvCjF1yW7KlOw5
QbEqOZXofgnf6bTWO+BHHZc711MagKR4kFowYgR6Y4NuNU9YnGlNEIper0FQFo15Xrqo+LngEP+1
QiO+wYQxhvSiJMvQ+FbXu7ZvZ/GoBHDMnGGXVvzxXcWqn7AaVrKgCSEQBzaxm8pO2Qp1iZ5X+O3c
AoYKJmc2HpzCEe2jAg6qe99FhvqrrBbN2GUNYrb+2DRL804Ps+yY2hVGGxHgL8UH9NL+W7PZ425a
sjDdNV0Ji8R0RfV+ccTk+FbqNe1J0fXmN/z8PD63DMl+6NBrfCtxU++dnda6+jSONsUaspPuDRcu
wgJA4mowrE7ufMcnJc6gTY1F+iGEaVptKDjcfIU8Z7iMEfnxwODqtAr/QjMuxtjER0fJ3Q5ddS18
34XD8OGVt9efUWTwA3icO391E3tGuyh25vKtD3odKEhMvbWLdPz5ylG4sIhAiNAlufrGUcNOGk2F
Opdc5j6aHjSjC/GNL9uNjPfeHUncgT+IjuUDz9j1qzLzeAnMV5BuGaYkgLu00MAe0qANpy0noHtD
eUgAYlcJaQGBluuhcBxEFDTJkRlfFEyOSKVAfiTZkbSu2+Ck3xkKcBMNCJTGZAdi1VdR9a6arLRR
zmHaG7u0aYtD3djRG6MfvS04kNzt1c3PMZClQqi38G9XEXFv2Vi9gdPGucIc9vasZnursvLvShHl
bybNnNqNEPzmkBPJwyMgB2ZEYFxy8n8FAjm0Xr0ay/C8OJ0ICnwkgoYrY6vCeHcYoPMgDaVg7Lr8
3wOAzvFyJYAiNAzyZvB2GPC2OxcxC9+edPNfa2yzkz0XRlDYUfUwNvMP7FryIFrs8jTV+rDr22o8
vfxZ3ImYeV/pLZPy8P2tA3SpY2bE6FyfO7tGEz/yYsD3jYqCj1s9m7NtHQkwtyAmd84TyQ6AhD/i
5lww10secrkuOVjp80BVOAgTrTmMS0TXflCcjSvs9jhxkmSblG4WK7+mgM2L21aYk+hnLYrywY8j
ESZfWhWa81TGXfK9msItBYfb2dFGhTNJXR8FYhSxrmcXlfBmRTdq50RMbtAiabkPdSDpadmMwcu7
d3uoiCqhgBBfSkzWenahC3rVxILiTPpl/TNGYf+F2H9rlJs1ZCLYGAAGwqFLAlauJ2SjdTqUUq0E
kXEgyZGajnvXouKQNKXpe7xVG5/kzQryItDYpusps2+wnNcDTmqMm2oPwy1KYZb2imo8IDG27CKY
Nht5zZ25yRoYUAROCNu1utqcMVTgfmDmUkRNcWqyMtu3ed8fm0qtd/BxN6uT8v66ut/k3GSdGLq4
JA3p13OjqWDZfTJlF7NP8jlokPRRggyN+/eFki7tL12vm1+uIoZP85zC7bZK4ZwGR/oPvnx27i0y
WDbqYvwScH2rp2ocGmuoS+QpTKvC/reZf+bOXAZlYmzZ8WFadTNpuZ0SLSM3FlLh9aRr9MBnt6FL
mJqj2+wxHbcPuhqF9q6PkQHxZ1E7v7Oy14gQ8z51fdUsHPdgVGGd7rBqcT7rNGijgApyEgZiwkfJ
J2sQxGmVU/mZoXdNEA9OJs2MK/0pQbBBYM1dkSagL21mB6WbrHdei2f1MevQIAgcCMBvLG+O9KNH
v8c7qxE2MW8MHlVzVwBrIBjzhP7T7lurO2AeMn1zKk3MpxqdJWcfUkr+p8RDKoEFn3fLoTfy/LBo
00hvt60s5yw1COqD5qWzG9gjzYMHZegIcyNnas3AMvPE26nKNCB70vVquI8rAd5cI714LqCgVxiE
FE3q01UzrCBxlV73W9NrP3Yd9HnCVBdcBwqRjrarwoHqFJ4CBupozkgvTxF9FfqKZ8+6b+ZRpv0j
isquYFJ0OR8wrhI/rKRNwh0RZPZvRLPTPJSJ532DEwwRyovK/KHTvLA9tkTJ1S437S4+DKg3/MgK
LcwP0Nv7D1pWDyk+H0kl/BK+ZO5XxmC8mZZlWh6M2oujRy9T3HEXAtb4Zk2JTSIUO2iXF162PMTq
POWBizxQvxvV1lB8cwirnz12xrhCVuhMBloSZgqsf6N+43p5Nu4QLJpNPxWR8WvJi+I563vjAV+Z
atrreSQ633HSqDmlWaeecG5Ve3/wCsAwU6n81G30M12ttZ7nyVNO2ajnP4a2a761Zdd7EGg+oMVU
DWFinvLQ8D4OSz0k+0loMzKivNfw4IlLSz9e0vEXm948psawaO/UfLHtvauPQ/4eEzWccEeIuW3Q
6Mr8aUwElLUiH8ejks6JsTfDokflo068J4SzlAY1gylxdr299PvC1dP4XA5GWO3A1tXPeQ7F3jeT
1uoPnbeo2cmxQ/NXJWqvCSgLKSBq487MgnxYoD+KzAoPjRrV5U4Hg5cEZTdEHAFVEe3sT5roPoSI
Qkjr+Mpo3qgRmaffl53lBJMaGpmPayUSBmJR+pM95ot3otuF+qfARfipUWKTr8GePixV6D12lal+
nGN68ac66vPEL0Y7/0xXN5/ZTTNq903vutGxc4zuGW4U7MAapu34PdKXSQsKr9FIXbPZao5xAruk
SLo285e+qeJdrLn1FLj1WJxEotVtQJigf+i12Freeoro/mkr2/vhYGahPIhlVPuHOI7IT5UoqR6m
2I7dfdSnE7gnYeSaD6Omf2ozI4dmiyiBcpwVNMpgp4beZ7z7xPQRYUKWUk854XyfhCFPFUFu/1ET
5LLvF73sot2QI7h+YVd0eBlL/zVE+806muVSf6qrtlk2nvZbtDUCLZQyef2gDUGKkS/XX3HpODpW
VdUh3pG904hjUSa25xuN6tV7pw7L0DeoKDrvWxyNfrl9rWVB71EXwYsshFCZZy7U2z62HT/SFGuL
hSYv7OtXjB9HgivBu9Dd1/YHPdK/aKeigYvtqbWHM0mnbGrso8G9eOwp4n1GwHLZZVN81OIt74Xb
N1vmOxga81xDGVu7eDrGhKlWDWq3UazqM8asih+lSu+HhZFlPhL46mvzH7aCnjFWawQjEv1+vRVm
Oi0donYZesYw7caS6gWED8XHKHqrk3xvYYlDuNNZVMDRq3ikBwWhopkKKKRCzywaIMh40LIw/dHd
r1Vl2595s8dznUQw1BQl2kr5b6MC2iycNup7ZGGYi19PFfEVz+gsm/AkSrVLvdjmkZqQcqywmtsI
QG5SD1aVpjl/4RQjq7YKClAamSmWMFUsIMXBLbT8rV0iOTZNdCH9OKQQVXXLVlfw3qgcW5ouEJ+k
guz1BDF5U0OlBzwpLCv8MsaRssPCIPSzfioehzpdZBxRbxQ0763qX4Ou5YhgTTqOmuJFv6Ahe7QQ
bn2YGknxazYla29SAnlt0CGE1kgr0lxLC4KoawYXytVlFDoBBhn9kxpm7WuB839GQcCAYgBA3rUH
ohEPENhCJkTVUv+ACWFx6Ear3KFuYmp+JQr7mMbTN0XrvP3LYeu9+cFOkEJ1CDdTIbjevzqmWISX
W3bBUjp7m6I7/uwk1n8ahZYO24I69I0dajFmSuhQlbqMVOshWLUDYbKXvzb5ZhX/KLhTbKSGszY8
cAsALFDRgeg1yU6EIke1fTD3edKi5rN09n6sXk20lUPygbOCMGbgkl0vn1OBKAJ1CB+vmKZDn2Cm
VXdtHACmac/O4iTBaKbzxvG/t2fUjVhLngwQVquaTllXf1wrUA8QXfhl0DPzPcXfLUXBex8ZAAM6
YdyRkHTWzXHNSJYWmeJLLppiB4RK2yHa03wYzGo8vnwI5S28fv7IiLmjpZIg412vItk2gFZ8Fi6k
DohPTEONJVqbwW9Alin0e2zvQEJX+SEzkujby2Pfu8AwHUX8gXNJlXG1g1VCr68bAFzjsensurp3
aMKbYp87PcmySDJlR7CvPr886p3Fhenw572VqjOq/FV/RSNFEaPQNfHmKnXivskV9BYaR0mfUUrf
6vrfG4qsFCUYKo5Q3FdPYKy4PTkvi7ssZrYbZ6w4NKMogwHPqo3s/87B5ERKopN87njar2dluGFn
ihwXLL3UnhLqbw8tUk0bpb+78+FFRQ/cNmQl/XoQDBk5Q5bOIJn7GwuF+BNZWHeEulm+/j6hgAlm
ENAdqLs18qlWrCTKdQVz+HBoH2M8THcU1kk/s/BXpuNO5ShueH79wQDXA5gIJ24Vpa3r2YUZfjQZ
NLRL2Ovp4yxy631YLJPw+0xMyUZh6M5+cX3Jai0tYjrecqn/OoWoHRheNCHvrNuZupuMODkYWrtF
87uzYTotSaJuLhKYI6uzPtvZUtGpTfFOV56zriwCoRT6GeHl6cPLiyfvidU9otOWkJ1bvL4BrF3P
B6xgRU9iji5dbQ+/IgonC49nq4Ec0IEH+7ILFX3yCD27AB24RQRkhPYWW+veqlL9BhQirVlhllz/
Cm00GhjaZYTZuD2j0BdHB1OptiiMd0bBLklilzjsdHZXe9cvlaDMSL8iRQjhwZtEbO2ctHa3Yq27
40AHk2Um2YlZrSmgD9HbaOlByk40zGbz6CmHr7rxpMljvdo5MJUUtehTEEyumQuam9n6VCjKWR+K
ckcb2MM/XFuoKjT6W7dO9V2Mjvu7CHDaRuh153TytpCOgK2EjLoOvXQrVscEOeVLEoVI41lKuEcl
zA2GaIk38p47SykBBVxbbBlyJ6taZWSMk05wjp8s+gjv2snRvltgkzdGufOggYACtoDcMTq2f4wI
/vqol6RJBmUIo0vlYle515pI/2VltoeokMhb90CZuBbnKqLQ/PqbGZC/RLdRAOZmXl3/eTm2lasD
N+kn6ilenLVBMi91IEolfv01CQ/TtmBLcEWjBHT9jU1al+RA5ZBurxMsVSnnlsAgo+SAfZL+H6bF
ZiFOL627INlej5WNGbYKoROhnhgNGLjksX2aobrStE7KaYsLee88kq8Ct0I0RF6a16NNreW1StIl
l6wheXOQgQqmJrQCN1G2mlX3ziPJMaAQnNOkGdP1UK6u9W6uLzQiyjB6pAA1HxVj+v3ynXxLr5Pq
uBTE4dfJjVp/YJXXWpNNuQXR1Ljep0bWvkeYCpP3djL2Iu2bgNwAk9NUsfdhMlkogc6vxtrwG6T+
ApJbvHPGujgfJ86QqiHF+UktmnNuNNrRmNBvb6Ju3jgt9xaVhEDeZkQMXBXXiwo1wFPTEvHWLI/7
kyvS+SgyN9lgsN5dVdToJMoRtTAO5/UwpCN0cWEtXNRa04O40p1DtRSL78Bo3w3qkAcTApC7Cq0b
v52H4n0Tmq8mK8lVNSjTSQlwE9n469+QzPOYR2qdQNvFVCSh+wSms5p8cDX5xqre+yqIXmnOofEP
8Gv1CsVYRNdD1+J2LiIcwobZQWpMtM9zt9meuzuUzPcB6crW0mpWjWPEpgWV/QJ/Pt3riK8Fhkig
WifGFjL2lu2JPgePjjRco3pirAPmEvkHw8u14oKb2RKUmYh9UajlrjHKKXBKYVA4tVTfoS3xNkwG
CKD0FY/2ggrLy1+pPC6r95fOIMBHLlOuubXvhGtFkdIbCOnEhhv7XThXF71NlSOPsPuxsKI5eHm8
O4vMeJQCgJGQ961rjqoypJGuMt5QLwUGb67evzGosr4DLxZunB25Yeu5AbkBDCOR67Qlr4/paNYT
pAlJvgQIkAYWoWCAFIJXopCQFfyDmaVH5Hadjy/P8U5MA+YZ3hFGCiTS69KRalVGjZQtvOK6T/dx
GIdBaqj5kzGiF1BqaUdjY1CfyryYXh/TyGY5lwDW3yCNVm+IKAoFfoSFDkM/icCK4jjAmDHfi2LT
nPjeRUQNAqi+1G0EirFa3c6ekRPL8TWnO2g2vpPYYl/rmjikpW0jH2DokHTsyrnoCqCvoBLNYD80
njF8fXm179y7FJSxKiY1lMXl1WdbZYsx1zaFurjQvUe0KczHvk6T/X8YRToN6QBcuI/kuf4ruMLE
c3QErZ1LL2o78LQlDxwVlu3Lo9z5OgiC/3+U1eVeRnnDc0UXXafC80lTh+mgR7MUfdkUa73z4VOF
kPORzEkelP/j7Dx640bSMPyLCDAVw5XsKDnKcXQh7BmbORfjr9+HOrkpognvaRYzWFVXscIX3nA7
Id2Y+kalovlgpnlxRCbLpsoTBf7CzfdiRt5JOTcOxc14q88Esjaq2qVenA5D/gPubvhFhzZ0rghE
rmZSxIknNVHQ7rO64sv9Zd26bmHuQvigiQH0ei1YVNZJO7UKAlMAQMOIXnCYXROZOt9oDeEIOHRI
W3kt2KKDOgUhv8TNjDciLOe3EGPyPRzI1lemJYG7BeUnsMarvZSYM7kC9nwPvM8I+Ns0x96iRN1U
nmkM3ef7c9/6zkCEyBTpEGDBtnpA6XeMhkt3Gh2f6rmgjHaKEqSbYT/Gh0wb/xqShG4DiiXcuRR7
mdzqBiLFrgGoTogqx271EJlm6ye2qRyi0BI7kKStHQVwD262Rt+bc73awVEdDJGBo67R0CQHMRpE
HwelREg96kAtDHYI7KOJrWA8AGlKd/bUxroSU1KooX4JY2mN4qatPI0CacEHNZ4t0Bb1L3VC9kbo
VfcxsZNs5/hs7BkkYwljecpe7qDbyWqD4UwZCOSHvunlB1SazN91ONT/VL3S7SH5NseiJ8iFiugW
ghu3YzliTiOseVBJscX4pggscQXOJK6dQEL6/u7cGsq02SqQaKinr2t6RbB0tjQuvEj20btZGeaT
Feb950Sp9fP9oTbeCQJR9goHjrreWt4mLQZLLQOUJrJRJB9GsMEX+vb/x3cidrQXbBJyTK8IgVpA
Xbl21AWEW0f/TK2sfQnu4m3ftcbOhF47C4I4QrAMcQlAgJy11dFWkJNLAqQXHgZnthXwy5XdHPFF
N93TCFIi9o0mTzofzhlwGYxdrZ9BYSL2mzSG+ixnzJnJH8oJYKjQ0s9tPvJ/ieRg4Zii9C2avlnI
/5ZiEtA6B4JVO8+d5Gjw9LsH1W4T23cjV4kPWBCx4cMyN37haT0kJ1UELfKf0gGAcf8rbrTz4aTC
SESqjZ3JgVhtzkkYTTyg+22WVfqdNlkmvCGeZwD9qPQeYfdAHUqaFB6fdJXBiwlGvwZtW76r8UrQ
vZZdoPttn0V7IcLGXl6gaCTVL/is9ecAL9QB3odrgdprfYR0Nh1ddDHfR+3w4f4ibNx8YJCoAS5i
MVTcV5es4qRB26DljlaMjgAzGf7ZGa30jKdEiZ9knvtGF46e2mJbd3/kjVuPZij3gkZKr/GW3q5+
Z8smyPWS1e+T/JiwHl6dpsM5kaH08kLdk87dOLRUlTiuJo8l6Lp15SwKJkymwIF3lhkeyzKYv4P7
dz/dn9XWlwNnyiuCqQ5X+mpWWDhGMwi5+CGYoRAmvT48KQOye+gD7+UGW0ORaJH+wHOjX78KgxTq
jKRcKgWJxioPdRw2J2gsmZciMLDzrbZ2yZJ96NSjuYnWWTqmmMOk6gFuMmaiDGdLGkC0uq79Vpuq
PKb1BBUmH5P8I3TYKtw5p5vzZKeABCfABBB+u1HqQbPnMHEYPAJ/hrDm+E8ejO+6wK6f/v7jgbym
Z7JgINBUvx2J3gLIYCHQP1DCBDHF0PRRRjX9SSv3TvjW7ufRfxmN2sdaM1oOL4iAKUasaMp9C07v
jyzIVF+44fTGrqnC3J/ay0u7ymAX6zqQ7vC+F3zy7dwwQLOAECJZZA+R+G5Mhf6tBpz5UQU8+U1U
efR5zGochWK7iXpU4wP9dwn69RMOdIXqq52tTD7xGOaadl8X19GlH+M5LTZ/A86l8tQldv+jF61T
AXqqR+hYo6jzQ6OX4tGcC/OvZRR4sagELjwYqkf4Md7OBxp9byJJlDwUndODBFDy/yq9in+WdtL0
vjmbDkWkRh8PM9HJF2Nw2nnn0dy6UDC/BCiAXuHS3bv9Ba1wRrupbRQIZlF+Myya22Uajjv90OWv
rL8b0IoFivDi+7GaJzwm2YuFiqM0UwEeLm7PY5x/cd2xvoBJbXzXjfXL/c2ydeKgs8ORhKtPUW51
ic22ZraBSQOxt5WfsKK0t1WaRBc9k91OXWXrGHB5oQyx9OxfreEcUscgIITONKvKs6OY2g+jzdIQ
Vbi5fDO0xZ5S29ZNRpOe78XmgXm0mlrk4lhiicVdPGqq9xyJyXdjDLIqxTE9tRrkV6NVpmOWsXfv
L+rrD7koYCzJE1VBLrNl0f9I+1sDxk5Zcl1Ld8iOuEUPYHOd8ejgCeuPHTacdS6iv949DIqCL1VP
Mil3LQVHWw8DtJ7n3a2tGn231PSzOdRxZsrEe6G24cFVQyyH7k/1tXYPsQuGlTTjoAtRnVwdjbBG
J4+0kIxGJPZXsJJF6AlE1YOD0Pril1Jm6ogVRJp8ngk0ftgA3PEupOsf+1LPifTo8OXZzjvy+rzy
o+ATQAAhseQpu/0AWjmWStYRT6t5Jy9Gj0iu1cBMvD/31zuaqgbqpSgVLIKNayINPusArkrCGjfI
xYMw5up70eXhhyE16MB3ppvv2de83tKMCOyLwUjroLjczqvT8tjpFG7CNIqVxzyj2Ouq2Xgkp1TP
uWpMpy4szUcT+Z+dsOD1PbGMvNDCiKA5Tau7CQIBHMiOrjz4QMDdPRippua1UDQ0me4v69YkdSpu
cGuoRaImczvJ2miTHE4lcVUY5dcIOH/sF4GrmAcnUwqc4qbA+VoHbfWYzKi47mydrY9KDYJvyr5Z
nJ5uRw+T0ErMCivB2phaf8ri9KMd2pE3l0NyNvU0Ot+f7YuKx+2tD+UeqQsebBvJnLUdOLjiKa7L
xcO5N5K3sS6HEkpwVUhg8w2K8NAl8oaPC07en0unwkiO7uIPO3Vb56hojZ79oDM3fc/GyH10olpW
32bDgUsbDfHwrjdm6Xzr40GRx2qgiHax0jj4HtpA7HwE/+C7ke8J5dJY6RicMSiO06Wgr7mHyMQj
7zTWbmsc8x5WEBKvQdF6lC46w5tlX78drD6RuFMFFvJguhY85mkPgrx0ZusbLWQn9NSoLhYWRGm+
DaouUn2YRH2FpIAsnzI7RjVzGBWjPLplncfHZgb27tlZQw0t5B3C7cLM+gXTbCBI1lMdU5h9XMKl
ADeHyVc3GaMvJqv/KeAp6YdBjDZtyabPOPGxM9l+0c74zepCNhDsWoVGyYxDOGD7sU8tr5pFrx+y
NrCck97FkeZllZqPDz1w++pBSbBNP3UI5dcX4ibjS15Uavc2B8VfHeqxVz+otOVjrwusPjrMctCM
p/u7Y+vYLR4nNHuI+l+1dzs0H3gp6JFPSWgcKPNgXUg4dq4HKXcerc2hSHRhNYKoQDfqduNLWhN1
bGX0yN05P/UK1zQ6LMFjW6qf709q64hRQl5sA+lc0z+6HUlAap/zuKcZicSE4XWNlTwR9FtnOTry
p6jVPUzb8gfXRwxTgsVXeal6rIN9ac/9UNY17OPcLoSnBGGN7aPCmdq5urZmxuMLtRKXXo7yamaq
1Vm0FbDfntWk8Qd6qIdOq6WHbGpPMD2NO5fV1jcDBbksIuV/fIduV3IMTHS8HRx2DHWuzlgt1Ycy
7dunjobk8f5H2xyKTgk5E1JidG9uhwp5cXq1iJIHS+36xxDF+QetMtrjNFnm4f8YaqmDoejCOq5x
WcUEaSFLRlaxKMyj0qamV4dRc4xM+I9/P9RCrCYtW+KEdetLWtZoRBVKy1M+otenDGNyQV4sCMh3
0M6/P9jGw7bwYJeOAgETbenbJYxNDTSiutjsGU7qG7PrdB5Ehs5TJGwNyEaGL5GZfkdevYdoWP70
6gQAWKXjBa1gkbFdvalVVqINqhI45KMZ/6StUh9TU6sdrxEjJtxU+wP6FxboY5h9rvUlVDp3Lw9+
LdO3aBBx8JEZ5oV9xZm31YZ7mfflAeC1TZ2kqJV3ijugLVtFdfYGkRYnfwpZwQbxeRCP/kTJkccD
NYv3uhTp+9pwQv3Yyq58zhUZ7XQGNnY4wEMCaGpxANjW19Ko5XpvxSXbzkHHBfczDH+iJj1aMthj
f260lhBDIMah4bsUzNVVIOfWAwhImygj0hPdk5M7XupudrykiuxDKur0YtlldTLDOTym85xQpu0C
fhh+gvf35MbVSC+E3hayzSDA1l1nrRdqnDskSUmWdRc7EPFHNzeD0/1RNtq+PGGWu1RaFg+m9do2
NO5aEPx4fziyP3UK+pmOC90LSw7x2PZOcTWGvvcoUDanVM5fTYrSO4HW1uclzlpEh0HCEF7enj60
7srSRkjhYZzG8LC4fHm1SGcfO+69CszGMwCujU30conB0LodaqxwPdMrFjWtapCJABf8iS/+LiHa
+M8K7f7z/eXdGo99+5IUECmI1enOtXKWSh1TnlDiMELAwIbVG5Dt/dcXavuU9061s202PyiJtVhc
EKkdrBF1eRsHcQ6+/sEMaqP31LJ1BDRGvfmPSLF6D3Ui+VLGnbjYjTJ+mefQuGaTvac0uizk6lrj
3gY2gRsl7+1awG3ULeY6V3xT0SqQJqOsf6Tf1X2wurg7kwI3X8nzx70HamNYCr+GIFxf0MPr/lMo
JTUxaphXrRixKyxnJ8JBF8XTU0NBovChKCMs1FYOwo73v/TGyOB/KDaTKlCcXQdplR22Vi9T92oK
aZ/0qiiu7mCPZ8WEe5kgAIT1TPHXMlo8GwBDFvERAD8YKN5uZwOpEzsqGDTG4eEEeCU7Wj2VhftT
2zif6EovWAyEW15D1GBJOXQOUXxOQJwelDoJD41pnFq4sTubd+PO4yaycYLFTsekF3s7n3CeIxCG
JZ7lICS80Wj0DzJM9J1RNuYDPJmrnf1JkcBaDu0fRSCEXgM7UGX4EJCqnUoY4F+G1BZeZM97On8b
zwmwTLIDunpU8eAg3I5FPJ0BDgMPbRV4kBZuME++KSz9m8W/zT26ssr7RHNrcsBqDj7lZoKwqRPZ
wZuwI8vciXM2Lgd+DnEGiHK8CejD3P4cp+6jvuPKf4D1HuDxVMZ+04Ai8Gi4BcgttNqpjarJ12N9
OuTxqHt6YFq//nY/8SO4GChsEo6Djbj9EVNdigofWuXaqdV8CPk9yDY5ll8jr7WzdTcnjNgyPTzM
j8jkVzuqKnMz6kOhXFMwnlwFYZ0YXlwamLVmABkuELV1eS4jVUk8O+hFdAIk1zzUjYPm0v1pb+4F
IJ5cTDyzKMatQguGc1MpREivqI2AOZeV9SlBeu1dHlb9v4lixBe6LObTlDXTtSuRoj7i2WkaXjFH
KGbd/zWv406Ain/8GP32I1Saygs4Q7HQC7V4inhOYJhqk/2mTqrBzybNQWQIrrTrhB8qVLp2zuDm
hyF9Bi65SBpyad6OX7eV0fWI0T0kpIAH6ngpWu8giX9irJC3xNyV+27qy+CEvN6iOae4D6yFUhzv
L8PrGwdjR/Ch1L5JnoA33/6MxGQzhlYXPqTClpdcWJPiz1ncdjvjvA4EGAfM0oLko4vgLHfSH3dO
KW03UgYN9oU5Qsu2E5CKouxOs7AiD4ky5eP9eS1/7/b9ZTxgC9R4aR0Arr8dL4KsPZvuyB2XV8qh
Havx3Mx9502p4e7wFLaGovVJ++wFW79+6gunDwtn4E5JhBJ7If2rQ+jMaOYVyB3sXGCbY7GOfDCw
igiJ3U7LTkSRF0UaPsgkaj2RwekSrToC8xJ7naXNoeiJU/xbWvPrUKJIyUnHyEKCNlOjj8hzmF9y
a+jfYd3mfr//sbY2oVjkUJkRadhaDbMNFKzWrSR8qM1+OJpVoJzsNMtP90d5HaGQoC2PEUhWZHaM
ZcJ/bsHEGAh80NyMXZ0BuvFT0WTlMwAvy59pb3limKZo54O9VGXXGxFBEfBTcJscIA63oxp5KMpg
mIKrG3djfLJjmtVvp2jCVEEKrfsWN2mm+bk9093tq1r+iKHXJGc0m4rUj0q3FD6v0hSD4XOTz/k0
tskp7C0aRbWc1P/Ghlfbq4KxbNF4aeIUIxiZmeeGOGI+9PNEpbKNrPB3bCYA8ngAsaWJjHhM/LLJ
7P4gWwWJhNkWceTjUeL8LpAi0g/c3+MHbMrGwKPslY3v66DkDKnoYkp/cPVC97Wkse1L6Ki16fdR
ZBV+gmjYCVptXqOh11nNoZfj6B4pZKQ9Jg1gid6q+ux8SbR0zN9g6SsRrEYZ8ziZCZaLLaZZl8wu
ckAYdhUllzm1jGcrwyXAC4ouDI7p2Ofz2c4GpT1qskS5s1KrzHlDYD9dwhDNTm+R8HhnKCXQ5GlQ
uq+Nk+XBNTKa5j9Vzd3oqKhV+lavZY1YzpCjfwIDX3ZHCZQb+R7A6SgCI/pUei2dqU+0jaCYRmGs
N16rY/vmFYU2oQHUNhQDY8Usf1D0j5Od12nj8CGJRHQAIgalerEUbP7Yq0HMftSRMbkm5pA9sq9w
9s1CcBUz1eXdPcofW21RTAHR0yboXIAwqxghaJrSCIuG/pwVxkcaCaOHbvh8yGdwFUjbHIo8Q7TQ
jvYG3jiROidjqbwAOuSft7Ps9LIzGtuJHkw1Tb8meDJ8G7QhQY9dd+R1zFMCAFmF1s6Z3Hj6yVS4
RbkOFtLhanEdIwq6OjUpXUdl+x7wuXtBff79YOLFkLjmv84klHMz9hTey67eeS02AF+wEpj2C3SA
tGK5DP/4tC4Ge2Yuu/gBDmfhIpPUV2eMmii2dRKiYNuYffmADKXeenCO82fAPN2HznBJHZFtTXGp
b4xzHHXD5f71uLHlgNaw4aj8vIhE3P4uOw/zOW5UoEklrpW812SLSTceRrphO7t767tTH3OXBBmt
hnXsE6Oipc9JEyE2EFvwPufOz9z8l2qEpZd0rnsE8LbX+d6aHg3bpW2H5xGqlbfTi5IpzwYHNiG6
OPqJC0S7BmhLvUkUbU/4e2so4MLIYi+5OJnp7VCpBONFVMe21uizCno9h77Reuyxi+l8/6MtJ2R1
dKGacnZhn5B1r/OZYHAdwB8mL2cyBYZXZm74ZujKXoIZTOQ5hr+l7pyejSGXeIpkepH8Yxvfzi7E
vgUHOSfEdqyKjngNiM/0m8KTG6FtlYpR2TkwG5tl4bosCcwCS14X6DKQ2bY1umSQcd35Ta9b75Wp
GPxhbDMfKWTpj1X118aKi3AiBuCs7eLNtZbDmKOhKdsamtZUDQECg9Q48R1zomBPMGlrNRcnChNV
Q8rX6x6rFralhcaXcjXwivZomES+kZTOYVHmOpdxphzvb5iNUAui6UKnWcDs4E5vv16QBnliy1G5
NmlTPdtO0flOKva+2cYJWArqADBoJ5DmrvaIEvdzYqeOcs3aQj8PU1f45Vw4fls24u9PwDIZwE+E
dYBLVm9IAr7XoldKMh25sRdFQjtPRiEPIsr0I8iov7aHY2f8Od5qAadxcrvMZWqmHpZvBwWeSW64
35Okdo74fP695CX0YMJG3imWEcWv2+8ljaid7GB0r5M5Dx4yMOUDWqWm3/WK3EHhbn004BswXBcs
BdXT26GmCkaF1pjutZ3SZenK6mJWI7PqYF/f34Uv9KLVvUUxiFefOjTF2nXa2TZWFaZ2hIlaoRcX
C+Hvjn5+MlzHwk5KH1c/4/2QNm56xME5+a8xu2bwhsWE2YMziRCkaUzOfJGFgbZ2RvJsfVJjd5af
7XY05dHE2kX1dTpL9SEvZ1V8wNRMPztFKr4lpiwHX4CReYyywvpkl7P4hrYkYbRlzZnxTtaKHZx4
ccv/qszIkSnsHfk2IBcKfzrEgJMHBQP3rXgEQ+WPuhahGgmcXPUGJXBcrzJBq3so70vnJ0rvUj3C
+gyfY/xDJi8Tg2penaZQBz+I1f57qidDd4aVKr5SleO9IFlAuN6IkIoxFS1Mvd5uJ9r+k538zodA
pyl1/2Ms33X1LWi9kREt+SuP+SogmS0rseIKFedIT63HbEiDw6She44ouUUeQNKsANL4lUGJ3Tm7
GzuOvgvsAjrtvMtre5xWI5ZRccnFokKUpwFk3iGLWuo9kxif7k9yq94CyR7qNMMttGbjdnfLSpFW
URrKVcFc7zKR28IUU9KJUJcdqGST4pH+DX4TWeZ7szB+oGJX/3VRAn8V+otYF4A0pA52+xtyrAM7
UYC+y2Xl+haIVT9o7PmzIdN559V8fc+Dkl5eae5EQFlrfl+em4UdWrTCBwQxLgSayiVL6+73/VXd
GgUwG08JxSPi99U9L2bgM1VBJI0LovamnAbzii6ovoe7eomJb7fooo4LdAHI8AJcXDbSHzFzQYcF
+BGpewjf9UdPrSz3SupJ6TkwuuGHhSpw5StAHELPbfr2EzgKenbARuQPi1RSvpEhmgCj2fYmsBsy
7MM4u/rPChgNfrwOLAAPdat5PEWhKqnhKGWdenVvtJ+x0ou/OU0+RJ5Bg/Ay6WOSHZIw0JZ0txyf
AUXVBqlhAyeloqfqHgxrRjK7VTTUpvJ8RHpRC0UlYKyoxg9JzZ1CX1aKxuu5LX6PQxk5nkQ23aL0
PCW1r/ejE1B3LONPdTS7uzXw1yHHIimjL7vDAli7dquXY41EI8AxIIhO91Gj6fcj7cfZ8pEUznof
aHaL+5yNNiZZuvyCccJ8nmJYt/GsWT/gxsb/JkPj/lQaa36MZ7XAUEe1vtzfWRstecIuEIyoSi04
VXXVFAVBmelOMUQPKIC3DyWFrwlXiij/3StOeCFdQmJah/L4ZirCnnw+nz/nczocq0SxD6K31VNv
d9b7PrLm6/2f9vrWoueEMBu0q6XVZqx+WdTN8YjvDUr0TtufsVRsLiLAvqewtOzw90NBKodMhmDN
Euje7ntHcWjmZWi6SKVTD2rWYSdR1MExM9I9CaWNWXH1u4sQGzEvlODboRR6TWkbIUSSO3Hv6+Nc
HHUgyh9Ho9zDBr3OvxeKIWL3BBoal//qNHduJozAJRWbi+RZ64zoPCtC+k5uNAfdadUPLsj/Aw7x
qhcXco+xv6zZ6i5BVZJ04sUXCde024lqYBicLqMy3BipesgbVx6g6NZ+6Lo478KBAFJY72nZbE0Z
0gp3JPROLuTV6oaDnacKissPo5o4x4YGzFVara74ZjcET0UQTABegjw4R1VJjl93jaLvPPMvr8t6
4lR46GKSdcMNWqWlaMsMkxvoAULCMuU6crP8Sh8ocH9P2DVo/7oUfTqvp/Nxldwf8QUXJF7FmQa2
cmwKUwc+nDhf9bkQv82hHPIDqHEd6WQ1N4/39/3GFSWQjaHuvAjj2C+P+R/3fR4ZtdSShMBAAbZx
EIobPY0hJR2/nMoGO52psL/eH3LrCy2R71IUIhxaHzW3NkGm2U1wzTGuqf3KASOH1HBM3Fmh1m55
Mo51G2rMPDaXygoj9YsWt6az85U2XlQOPLExPRmYset0pohVsrG0YeaGO/nILGUfzEJWf814wPFA
0Huk8oYU0LoYEmYEmcidB1cjxYnz0CiVdW7zfnKPIH/cTw5t9S/3l3fjegHeQs0A1g9yTuueZ6sF
4L/bMLjC2PpQE1UfpUHJfczSfKeO5b6OZ6nyLK16dLAAlq1R2iKtgfBPkgxtzLVPVJljAWcbNwQ/
rsbxJ19/RosddBMArqrIp2uaaPHPgTpKcVCKqvmB7LlRe9DL3F+BhVyjZyqW9lakKMVjCjIOXqvV
iebPmjqitZsrantqeqUQD5NeUcGyW6rZv7RWLW1fD4eRdyuoQvdSibF5wv4Ff1F9GoPqLFO9+iLi
lgIn2Jkox0GF1PXY93VP8z/o5E/6LWgL6aNifu41IDQIv7nFB4VW6dWltkTGIhXTfVqAGY8Yimna
wexNq3zL9T3Kj9RdQTg7XZLPh0DLAF73Zj1/NIm5Fd8p3BRKbF4ozSVOC6TBnaLWooOiNybGajgd
niPEucenvAw05ObLCYmIxnFH4atGZUs/7nS1w5666t7XqmxyKpk23dMoU790kFI/deggNZ4SKf3b
OKur0JtzrmR/HoFPlrnrfDIMMipA0739zgBd9tXR2tIBsoLG4yEu7do8RXRxAJvPyYimzDyPtZc3
Pd0uDCfDBpLGqPTeHGKQ5NVFEDkHJ7IQfZnzIOsOeNAk3QFKgpqhUTK7Ai5YmcEA0UMFIZq0Kv6B
roBNEirOyc5dspFsLBo0mEbbVFgg3Kyy9jbJhJR6iL3uJEdKVaSUTwnhAsjbIYwVLxcay9LLLs0Q
KqzqCul6J3eOk0q1e6fT/Pq9g0Ul6NxAMVtqWav3rm+kcOhEiqtKlfkoFT3+nmFscVLzHnXjUYwn
5Of3ApcN8s1iRUrji6xS8NasIpdIkloJ0VjXCd0uNI7M2kSlyiwnQYcUpQ7PMprwV+hkxXiEHD2l
nwZ0r34Lsy++6VEzZY9Oglr/zod5fQvd/qrVWvAz2TIKTsxamoeHAuPCY2nV+nFUd733NpYd9gRB
tmbAjgUjfxtm2FbOcR9086rxePkA/tWHTpRRjs/l7J5mju9baSAS9rfXLJntElotZTcobatlhxsn
4y7vjWvPZX4OLLU+IH4AbWPYk5vdWMqlXkAf8CWcWFtqxtLC6SXBzaYDsn6opUiepBqpj3Unou/3
J/UqGljE8V48DBdYm7OmyNPti6teD91rpStPM8v6oA3tZ7eNkQKcjXDvqdoabqm0wVRlhq/oBlph
lpa2+EST5VnHOZKmP2Oj6LtJYPhmPu8Zdb5aSaYHTh5+JaEwULbVN8MSIhKBOoPZC+z8S9DLAAtw
BTPUqpiVPYGKV2HOMhiZNOgycL6UTG+3pdkBBsoICa4ijePgUgBvEn5W6Pmx1q228+epHkOvx4Yh
5O6OsvdtNxc7mm9bC7xwVYEwEIGQz9/+hlmnYYEBqn11aGy/DSfTzs59q+k1GUdWPFZc7J/v76DX
TTemDQWQ9iYK0HDIl5/0R0Bp8qbk4I3ca5Q6VnuptTabDwZdNpy9wqDWDkaXNLXfuV1hHOgUuZY/
Ob1sULhMwy9VHA2gLao2bSG2Z3KvAvcq6OPXAf0FQoK6F19mtQMUZ+YtVHCKrUEzftbR1P9l98Zf
y9cuoxD3UXAFAYqoze0auDr8NTS2MYQt6vG5yvF7t4OJ5n+IlNGX+wu+NSPCdgR6ePyW4tDtWKXh
0jbBw/OKDMp4JFruHuMq1g/3R9k6OZxPLrsFsU6CfDsKoWaekzmxmZMh9VO8Ts5UeysvcKnw3h9q
69wAqaXCDGBvwa/dDmUNLW6MuAdeW61QQ88WvfG9Ioj42HV58C0DrhBhZxM2xNHBCJ7Qookz7eQG
W+eGN3yh/8Gfh9J6+xs0DIswQZqc6wRacfELpbYFK6ztE8rKhaJecSvdm/cyr5uk0UbfFTE0WCFI
PNA6uh1zwkuEPEG3riQ7zqEo8vpiIFV9vb+6LwnHepglZGJLUAt+BRM1G81REnWxm6NNViXg4Zqp
PQOFTz7lMPnlMYEi4By0tm4l1kAWApx4KmXNB9N2wNbMsShrH/VzRTw3GN986AJE0D2qo2Hoq9os
p3cuejnRu8COyu+yFFJ5nDsUs/zJtcP/etPMCfiVYj4hluu2viqwfzIDBROlDusvzIxazciu1VAG
XyUdiv+cLk0/YZNtOAckfybnopv4wPhDU/fPqj0BPsH6xcGcMIlLZLY7+6/7QjicLh1Ragk6UEqx
Oszd6EJkLgr3muUa6vJaFh16XOAfqqTeu66XbbX6Nkv8AsaaS5tztgqaimyKGkvBq3si/PfBirhe
a0bJQVPA4gg9J4tDZex4f0e8rv8xQeCqNv1XCAtiXa+nrJxWAnHDKwo+yokWWUGGQmvuUwna+CEm
oAz9gj7j27Gvxfu5TfO3CjWW99JKk6vVu9PsSd6BZxdJ3ehy/8dtHArBT+Ky5vESXKW3h4JXS8xJ
Ra1AV6zy30AR88cpHOvT/VE21x15DgCzOi2ytZRlYrS2jGvHvSolknIJIj0l9PTIbN7YMBu6a6K0
5b91kqIK/n8MzInHCAWtW66a2+kFpRsgh9MH196V7mEe3cCfrKQ4DkmpPsgxA5+hF+G3+4O+VP3W
2wz/cAofwMwWfPrtqJV0JycosuBqLiRWTwqgTodIJngUFbbawq5OK/krmYeIxU7tf2oRmY+AHAYN
sd/ZGC+ShuJzEJg8z4UZhx9GCMLVztJsPAOC+hlRL6Q16qWrs4Cr8JTiKeQS9Yruym+OfSXJ8kvW
dBVCXFr2pnHz7th2g36qMqHvdHW2hieJ482jUMs7tIreJs1KMq2OCU0dp/lK4mm8F0apsi1sRA61
tjjUWtZ65NuDP9rqHpp8470lt4BYs0B3oKCvh29SnK97ItUiburnUU9sIAvJRDFgMMLhcH9DbBwy
qkXA9KlKL4Ixq6W2w3FUmpCoXwdbS79Wit/WqHb/3B9l400lmAf+TJYGeGDdkisiLVMVpXSuYTpb
F/SutC/RJOVJDUxF9WX916w2DjSa2DCwljiU2/t2l6eGbKqhidzrkBbBuUX+Oznaedfk5/vz2vhU
wFeQggfMtZAdVquHK6KNV2DtYDfYTCe01IOPOqbAx1oFznJ/qK2r+mas1cmddTTMgoTYCOinmnuT
m4dPXdYBI6ThGr4vKPE/Y96hlJ/cYOp/trqJUi5lavlDz2ITuyzXpOpuF3H1kNhV3O+c2dfVGNZ8
yTOWCBsQxdqVBQ1iuykr1bmOZtCdhwhIVAwZ2bNLt7rknGYf4ofhcXWg/BGN1My6Ikt3tvPmB7H5
ATRXQDivMc68y3OqVC0xPur9b01LgZTWlMEDurp7Xj5bQ1HYBVGJLhFc9uW//5HsFN3cTCJnj5Wm
DH+3su+OGJnLr7ZVfr7/6TfOKERR9EUWwjxaPct//2MkTVDYi4HVXVvRmsc8CMunuY3sHRXgjTPK
AeXzoftJarrOWWeH3p9oiHtRgZq/qrwJlwG7jw8xSx36qdtZP+9Pa+OaJc7hkl8UTRec5u20ZJJL
O1QL51q2IJi9xTPwuaU1PX2PtNy1PbN0ox9zk3VPYwYb2e+RV93btVu/AfgUpHY8u7gsVr8BVWWc
SIvBvqIJOjwblZmNntMbReIFhP+RB5+vmGlTNM0jaIX5YXKw3No52cslsXqSeeXgT/B9qUusfRCm
OaCl1ani6kbUYcPOMTxNDOkx0SLYUVUmP07drPiiDcqdh+41V4g2GQ1CypakO4QEqzvFxsbPHsLa
ujp2Zc9Hc2zNU43/pePpvW70b1C+rKguA/o5D4MovkXSDj4nrj2/m9o02Du8y2KvFwKEJakzqQl6
eqvbNCC9irIsEFc9b1os6Pg03gAF42DFlnvSqqY6Onkz/7i/DTdOF6TGBfeFwgZP4WoLkAqCnK9z
65p31nM9E9jDioh2ijEblwW4UR4IixO8KDTd7nVSykzNW6YmY8zMcnWs0fSeuunnrAVWfbw/o83B
6LChgQQOhwD/drAgCRd/74ladJKX1wL9lofF/PPgtoN5uT/U1uJxA7506cE2rTdQo+ZWkFmjuFLB
AdqQV/I0qSLdOSGb+xRM8eIZSGT0qtk0qrkxBFMirvP/ODuP5riRNA3/lYm+YxbebOzMAUBVEfSk
DCVdEJSDt5mwv34fqGd3VUUGa3uiDx0KSkwgkeYzrzHnrti5al0RqVZl/khVKZdBt2r59ZA1eRHQ
K0hvEUhG3KWeJ9xua7VCpvnt135thgmgOb0oicAMO9k3ntMIUS4FK1Vv0quRolLjTzAAi1AdXXMI
3x7ttUneyEEwDB1ip1OaAuVJc15dYUcKuX0gaWptHq/lmUTo1Xei8ksWBHIKov7xqjHxBxrrhlFo
30IbNKwpKMxu2QNdGf6d6UOEGXQzCC3oasdDoR/YWm3NUJAECr/EjSjy8tkL46TXzgz12tyhsADv
aUNSm6eE6TTrlbXVbTtSHaW6HBkPzOV8zkzzleBnE7YD8kvcw4471dfwKJO4UMLZclnlfZfYJMdB
vEo5+au9oH+sAVr9TnRkI3RUrSVGzE1dhIY5UdB6e7G8vMZ5ku0oA6gO//XUvV0k9NHdTLMiBwTS
zVgUqC1N0k5GDICd6lpfpH4uh3htSA5sE3UdECfUV48/pw12NksIDiMdztwFZKZN+wYe1j7BivJy
NoZzldyXSxX+DGh8PupWmjklzVE3HyvDzZwIVsEY5lWfoB2cWLu6B9v49nS+OhQzBm4S2z+uyON3
M2bVAKtp2VGJ8SUsbhXvUHRC953I1TMtxJexCG+FDhhxNMVW/BiOhyL2ouONsWdktL2zU+N53C9y
fNay2dwVuUM5NHVj9LM6zBOW/Cz877U1vJEDMUPb/GDZLMfjq7mhpOCQnGjGUwhkRNK/w+tKu1LH
GA/ATpsOq9E3g1/gmZT5Rp1Otwj0tO//jQknEAIvsUHoT59ihD+XW2biRKrQqr0O4yIAhVxeaDrA
gbeHeiWlgvKwWdJQ5t0W1MkxjqSb68A+tyPg36iWogKmfyvzdCFdcZX3JVCKg2JV3ru+n+1onmus
zAcIo9drqU5XvWt0hyEb80dnKOafbz8avSJm+zgY2uC6m0oB6gtAmU4WXqXo6jriO4PSQ6o8t+hM
xIhWZqgr2mtvlBDqB7UIZD2OY4Alq7r6hRDiuosNlbp4jdLbbkkAYSPfirVWNIC9ftYFAit+TpyZ
+2aijl3Yq9OwhPFoNAgxd6r3vBj9Clt/IyyHpVMk2AGZunwyk1GZn6a604ugNWvr06gWJheEkhV4
5q2tjUxYjJo2IKU1x7+uAl619rLtfKiQcRaC2ciUXaF7Mr7kt8TrVWtyWvhZnGh9mLb0dwsklyb3
LqbitzyKznGznTJWrXuYuzK971t1Mb/0mjEbKIzrCNZpMteSzanegqqXSuw3w7L1UDtQQbHGh0Yq
GCrB4+0vPU80m5rZJmN+m1faMF9QSNJhXmX1TKjbVYodqKqMh9DMDDRN3FxVtANX+VyEo5JY9j7z
Zq0Om3KsBxh0dtdcdLOTyn2i63l7O9oaDCugLV3+wUF1QPFdJHyyK1Ds3eYXbrawQTFZQzPdAAv0
wcx09W6dAVwEuS2NIWiHfIX/YqDp59uCKhv7blHv58odyxu66Na71fJA7KceGOYdtskYx2pe0mCW
hgJf4tPxssyLdmzW53letY8xlEtz11dtm1wrmiNqnxyjwK+uaioIb1mV9Qf6KN394JnN6kMVqzy/
xLtv+4sIYux0NIABqRJwpP4SK6tLDpa0yk6OfSYDBwJx5o+DlYugbj3xoBhuhdV5qRD/KbJjDoKi
WYz3dWuXQ+JXnj1JLCmHsrut4qzrf+ZrXz/ZamaDcLHMxb3KNDe5Rs0FL5E8b4sB+Qo9RiChaDP0
0BUXIRC1bMR1NenCulgUm+QM4H710avLzgbTo1vsAyokT+M02Jdti//yQSxaDtS+SpZLWVp947eZ
FY8HLCw1/Optt/w0ZCCDkaUYzdTHRtN4N1it93mI0/zd7HX6VUIyqARDalXldevSpfT7pla8C/gS
w01pLuBFp2J18gt0C0UciIJgbS/LXJ/8ih5wE2JOMrQ+W1WFCNvp7m2RQjalF1zDLBddUrdY12bV
rYvQ/oPrjUbvW70Zq6GZVOnE7llbcwfYViUzTBIQS3BVtDXQwUZZKGk04+Og1mZxrZaom4F4XuIn
s6rWClFEN/sECckpA7u01vceAcrPce3UdYfB+fy+WOd2OChQECRSeMb2O3Psa/dFP9qPySo3EI/q
SPSVa6u+bceya0hBLeN7OXarcrNM3vBuqpHZwZHdU9Rd6WZdAbJrcZxD7A5Z6YsKydB9Q6Xhh1La
7QLoaTYnfzQqo0Lj0VoekUHo6iDltNd97IOHKvLauj9kovK8QKICB0dl8RIVThhE66s5o1EALVrN
+GSDBOezeoPR+Kli4BJdtLHnq4rdFftWlAbcbhy5+LSKtTemdCDO1OL5atDHIQ8IAecKYHNLWcFp
5PR+zHqXZNPTxfu8bxw9pLRj24FmNVlEDlAO/opm9qdEJKZ+sLpkDuN8bGGHA+FMA5kINSp6Yx53
Vd8rQ1AsVNmjWU8Qh9TGOL9H9dv+UulD2p9JwF65JjbZERj9GnJ5xELHl/Y4bp2ptNCiyqnMqFDy
YQqlWgD9MRaCBj9R4+RKIKl6nQ+O1p0JWV6JjripLXSjN2LLi/4YpEu1jBNG90pv2c1ukt1bTV75
rZ2f0xV4ZSjUGGBpIzNMYHvaLsGroioVmZkRwq9TmMxFHDhxLC4W2f5ltY5N0QLrAPrPmrXdvcdz
2hhq0qQT8m+1MKxdjD7xPuEQeXj7in8lat5UiEhrufy3EtjJKLIa1KGZrKhCYIKb0xraj/M0pu+M
eOr3NvJd394e8M9g9UVMQYdx42XTXjiNKczcJZyC0RLFReKNz41HwethskpNCQzFcLq9udpIozqo
oerX0IclPLBFWRZ/k27V9nM69E7r11aHqFhWAM+3H7jsatFeW4VpFffUD0W26yp+vT/2c8Md4RTd
TwgcbvNjqW2Z7DsNfs61VOtcv+48QGLvLS7DxB+seXIvOc8SsNCL2qyf09ITdWALE0FaxfIWzPVg
nuTPNLa7KRyNZTAOimNU2oV0NWkEXhvbZoCRyBD/dDDdrEZfn1F5DVi7SX4jxqlHaxzxnTkcMach
xTWb4bm007zYy8kGoJ5WKN4GiWKlS1C7QyVD+JBgHAQ6+ctdmusjQADFExxtfd5dDks2xdydtTv7
+AWhjIuYpH7vZg2IjF50aPUVxaJVgW5kgnoW5C8XTPM8fu2tZrSDTE+HNFS7gX/ZZ3F67+hNN1wW
WafFF8BlVH2Hpy2sNJF4k/hYDEal26FDs915XqdeS/a1KZx41xrQ1th82YIHFQyhtXwCe+ri/pdn
Wn015dbS7PuSMuPXqalmNYC8Z49BPetms8vqAXnNBnOU/kEtW6VENHxdvvSdVZshPNbyncTuRvmK
B3hzmzSFoYZoBtXWFIlVaK30BztRzZty6QY16Exjvt5I2EBFR2l9dQbdiu81WyRij3Ru92TZ3ViE
+ASAjNdkCt4b3Rhd9dGZRb4fOTN1POBTBwxo8UTyQSLMa/m1Ps/XVYcsxMFuWT+PSH1Uz2AmnM43
p6lIfSTntE9LrCviDlr4rPm9VkvjGuCIcWuN9johtmnm3wfLTtqPaVKWy4HW9XQtXZSb7lcC8XSX
JZae+/lYLIKuqD1f4oo3xvtpbcaPSMzpHjGsMj1qsWVdqWqhfPQW/sN9YFlI7DOnCoYljT831Iot
X+3jYgwnuawIPnlaDTBhyJx0DWC1Ns8VmLAkMM3WuO/pmYxXNhKBSCUvvKNvVIOxBK3R4cSZkrR8
cKZaPkvhDnroVTlQCBU08nBVxH1lHAjAjeEiG4f6h6M5HIy1rIuvlTcUnV94Vm/4LeXt/Srt7DkD
LfulcjTF8m21RIE0USbvQyZSrNtsGtyDn4zD/KC0CgUmgrBM+EQ58KWHzs60vQltxdsjoIyRnUIf
KJzjGNBWOjoaheOsqiOZ07i9KIyqjXlIM7vJ+yX+LidX60JNa+cPQ7LYaUjbxr23kd+tx9DuZ8N5
mLW4MgMjiwdrD0oPNmZvtkTXWjto6pMh0CWOytJOmqsewmesBL0tnSU0EGiBQ5Ba4MjrdmNb9KZD
XDiJ1ItR/JosykmDYSiPjtlWzhXBt/xQSYBDz+5SlLm/CCK9G63PNfvjnC/FBRUw2IJZkwr4aV05
T/JqLhIjvnP0LOtvcqt1mgDtau/Kssk/doniLTetp85fx3yl5YeYUD7CWOvMhzYtpHq/Oh4mY2OP
5hxHaWl+00BTFAHKGN58abjCHA8gm8T1THfB9ku1BsHdkBCSGUGukvcZiOVIxmOHQfIKB9aPDW0E
V9/n9dOEdTN8TnNYJ4IdWpH3A4HPrdLEQA7HuC3G3UCDKmHRVYuFem7WPLZNrcG2W5ixzlq7d6Ir
mumjlg5xuUs4X+6Iq3IHNq+ifrFbt7szlFyaviGEqqEi00j0M+hyLT4+Favju1I69w6SsiZ0ZtMZ
rrUWEbEHJH7kp7VX2B9G4vY3vc3a3qdcCFBh+sINVBsacoCvR7cEtoHdZlhbbKQn/C6LZZ8YgPWv
mlXLcJxL5qx5ShUhtYOJFs67dICVsufbut4tFYRlCOzUHu/auEnmAMbDNN20iwPQXuiVI0Mj69cC
JSwElP0yW0Tlm52alkR9xLH7stDtZN/W1Oi447Sh3Bk61jZUObRmb1V4mgZZMoJtHwvd+jaYs9T8
etBLrFwoDfv0BVm8Cz6hvrOUzeMMgvarpgzZD8fpjfuyQkgfvaM6/56JfvquFo6dh+2YCAcWLJy+
kOTbfEcLPocEo60qHGDW3xM3sqhCb2iWz57Wxe9GexZXzVwvP4mDZ2Bo5TJ8GCnmc07Us5Q+Zsjd
06SvZXmpEEv0e4LC+oNjiPZzG2vZOzrHKdZ6RdnuEA7XsN7KRveLVdAXxvC+zoqwRp/wp+0COLiM
1XRsIm2omzQkHFHvGlcpuggbrOx2HdzJDrCaTmJfjp6dBkSk6QcsNFqHSierOshVp2ojCbklDwHS
2cu1bGzrKQVaHOP1NDiqjx3H/HNyAVig0IkbpkuactOrVBjJfSyMDErbSq7Nsm4LH9JuiuPKInuq
FILzzCqclc4y+T6fDPLDQzWLGsCUTMimlTrPvq1tvJo7KpW4FprSFF/GpNHapxns/0dgSpMC07pB
c7C2Uk5aPBwVJxqWNo3cJI0bzg3D+zKNS/vNxC+PLJqzQ/28jHNn7eM+1rBeShfV3MmurW91p+o/
GwgGc8tPurwZlF7/RJNCroEFDnT2jXErczQ6v+/QNktmh52Ygc/6slxb99JBlcWA+i7G3i/6MkOA
Cplc7Enspn6Y1mS26KRX5RDEQo0j6lPOJ5sKchHQt4vfuzUS+YG7dKK/py6lc7+UWYs+iJd7Tbgo
yvqtdkbV8psBO7ewh/1LQdqxF+Nylrqbh6gCLdpuVspZPegg2y6EJh0rVJp8TK9L3Vkf+7HpzAP4
bdY48On5I8UXQwaD1J0hSF2PogJUIKr4BVIeG6TZwh2XgKG9xbl1XS6QKeX6LZJ4/SCTlLf0YA3B
dskmLTDtCdXpeTEqJUVyJF7t77VED+Tp7bj3tcxhU1bb0EQQz06FYkazb6qp9EDrEyzstFHq11Pt
oD5ZFudktl/JxjCOAMUHwRME06nm5zxCbtfhq7GeGq3brVgQ7OJ2iesLGSvigHSri02enGoOvFZL
zxklvUwpoJQCnNpaUyC/zZO+SlUI6oNNA1tAJubeUbP4Si8hXpjeqIaU05czyedWET7OJ1AZpK5A
wRqsFAjW4xSm1KC9oxRjROsW9NARFqE+Jt65Mu322C+GAVcO04MSPNCS42E0p+YY6XIzAhw75P5k
CXHn1Tm6pbKY6h9UUOu7RdTWoUgVTfM9O2/tjdOqo+Vo5J/fXk0vPzE8HzQ1VP6jRq1uq+03MIa7
4gHtELVE2As1117MjaLo+nBJqO48EJXnCDt6g++aVXF4e+TXvu4mX80EoMVDZfh4ZFl2QneEMCLR
6+7DPMwap8JS7c3BrW8nLVb8t8d79U03GDteQlxkzsmbmilyi1PbGdGWv/qNJxuoqEa2L+PmS+xV
9icOtYr0oh/3bw/8csOiagPwE3AkGwle0vGLKvkISRKOVWSXyYo8ljWEs164xKHqcmaore9+urSg
KwAGArZv0Nk8HopgpMhzC3FqUA9rWFYiuZFU0u6SzfqkMOh8jrZjn2nRvbJtgJHSLYO4RtXkdJuO
9iKaYc3VSJpdF3lD/M1a1HN+Da+sFmAjbEra8wCYT5Et7Zg2GWYCajRr0u4Cd5iqr1BG5Q1q9l63
E25mnaG7vvLZ0FU3Kc5QQgBJdDKXmT0ILO2MNVoKyneqlWaXs1VnqL271RngyrbUTz4bXB7ASh7k
L870EzgF3of62FiDFmGGsu7W3ta/brJjB9hs5mWPqkEAsr+HwD9wL6PneuZEemVuN90q9gS9MgK9
kwJRlhalU1JhiUYU4nb9OHL92XlMZ2TNg2Ey/40NgcUkUNBfJA+gOsertCpoiFVSXaNR79WgXYvm
QI93jCxrLM+gwF7h8EDcofRFQ1cDPGlsi/e386237Km2BluN8OZiZ6uKI543gf7O16a0/+aV+Ob4
SW7UsClzT8kD6lizhLnaa7eD7ArYjo46YqE8e/XD2+fCK9OOOBNSECRqqF6dLmmzk8IeKP+jlZpZ
jz1eyl+1cc6LcHJb81urEeqc2amvHA+bmABNQg59F3bc8WR0Jfw+2yngZQC6iEZVzOGyGpghWu1w
uRkPBgM02rff8pU+rE63hh2EEg/ab6fXHUxO3RzhBEbE2c4G+++pIZW9uz7BeAVR0E29FYeCm3ff
ZjPyTJqsqrCohXPOseOVHb0hoxCMhQvjUAo9fn1FgrnXqo6Ld1mLfUzkHemqsHZaJ84hKF4Ziq4z
xwcjscxPbeRqR8qs2vJIs2tv48yVt4UmEY6oFX339vy+cvq6wLzAOvJKDhiU45fShBSNQDAj0klg
ulCJLRJ3q6m0M2fUyzcipyQc07dgjAv0ZJzGq2fNWlcjsuJG7rSpppw3UeDxEH48s2ReGcqloouu
JOc8mIiT43AT/c3ikshAq62YwuY0lIeiG+xlVwwIUJzZFC8nEI1dkwW43V9Imm7b9LcTAqV8rP4U
V4/WEVIEWZt9s0rTOjN9L7ceoESgcmhIQnFDv+R4lNxUra7sEhW9LDW76S3aZZle2dfWAk19VNU2
WIxSe/6ra+MXEvIX6wQAjb29+m+vhlZo7JiZqkZA+KorYXZF1HiDcyaweu3VwMrB84G55yK0dDyK
CyNKN3HejHCnde90UCuUN6W4L4rEfN91nhr7S8qC+jeGddFwQkeKGxNA8fGwkiskW7NBjTSjVR+U
LEe8p7Sy/Uj50Qy0okbEuPHysTsz7sv18uegHCWokNGnOh5Xn9Myq7Cuiaw5b66B/dfhMurqmT2w
Pf1JSEAwAGkQwgQh2WnQSIOmVqzWVCN75iKAT9PnaIEuea7vUR7WOz9zdWphc2E3CTzYujj3VX9x
pU6fAM8qAuWN80t2cPyeEDXMIbEXjbCOJNMXaCnDDylq+s4UC8vWt9RlUn1A6fojt5uHHkVnmN9Q
rfM+eXZrfFOLefoU45m+olKjVLdDR5YdzOkmcD5RcPzipn1l3k55CsHdrqYWwQhtEI9eT/ndVwe8
GCID9YU7g+zouUhd67OSoEe2QzVjRYFZOMOX3srXK0MUUkFZD+5H2C4gCM588VcuagJPwMxQaGiA
nrLyrdxtRMEhHBnYLlA3n5FOVxLKtjR9Axhnw8Xb2/b0/CO8BaAF1ZkVgF7RacySgw/VBDyDaJzt
7tGDpXkoF/6oNc585tVeaCpuWu2wNDlqIQaBQDs5/VDoqlxAMjO3c07BTsSauC0VZ9Zv1wK9m8Dr
Z3mFAgNWCkqSpZ9Vw1Ya3xo9847Qxb2eV3pWPqwytP8kFWw9yKembz7lZrw4tx0w4aAHr/yM/5SX
fe+t0rtWJykwUXW71LYBMkwWcoujpRUhKhtWeifS2aLo3bdDE8wLDmNBUtpxAuvcUT+vi7dic4jG
qdzPpYqOq952/Rwqwi5FoGxcJx+3NSjX6tp3ycUwq/OTpegpSNrK5gVl5bpJmOZTW99P0yT21izH
5daMK1rqAil378KcvMy47/Qk54xOxgJBFiLWNgJykiWHhk69fUGfbcG70AWG9OHtj396mvJBUKwF
88h1zq1+KkSD/kupsEeGKHNbNxrrWVDGwkiyuxY493R7UDD6J69J5+QcU/hFpMbQvxggFJXAzaHq
fLzjMXjRTUWxx8hw+6TAUKXFSiqdmuSL2hTOGKT4myiXtkSKOtKkon100cNcfAVHL/WMedkrs7At
SZIimtdQ/k8exRlykPKgwSKk4/sgBzjkN4XQf3gmDQm7rdrAdERy5o5+gctmAjAhgqgHjs5DDGPb
mL/dl7AagaC0zRBNYOcY20iMWyQ6UZmXlOarILan4jld4ka9qeYEjmGXdNIOlbwVdNy0JD+nYXh6
EpC2ENahubvxaGGVnDxQWmd5hrTmEpl1490lg5JHrjoZ4dqJ4sxJcHqtMRSTvbEVyA62qPX43UvO
CRLhaaXWN+QXpqygBdM9P7y9ul8bZQuCaFJzvpEOHI9SFd4aK/qoRms5VGG6Fv1B68tzFJRXVjKo
CgTwsQ/aqlunFCMLQarJLTixM2iRmyK5iu6eK3ZON2ihXmyW8XBvmqy78pTOvtXq+pww+ssFzBMw
PpVEdOvA+B+/aDMJum7mokbDVMYXNMyziw5m7j5zYicqjH4JGjtZzwQNL7Ld7SNCMt7Qy2R5zim0
3hgR4ysnxAuR0KC7pscO9rUKZOd0P9SzGo1t0ZlA6MAdafoCeHI0VeYgty1MAjjYP4+WIX+ODuIp
Zx7tF9vl93Di16ORQGyqjNT1TzXKysRDwCOVa1RqpX7V5JO9QRvd7quz4qhDR2qsZoTsgBGGYoPQ
0dDz1jpSx95MA0DYSR2A6UC9CnHtOvOFIyr9opfEHYEisQ31bfTI+sCQhLpBnE72k2EIe/b7Vje0
cNA7cW+Tb8+BSgfmMx7EokUDvBuB84Ewe57Y+3dzlea9H2+Bjd/Lrqp9NVGnn7hfZJRFpZNnviWB
rfklyPt7E/H7z+og23z39iY5jf22qaIYSwLEVwIJpR+vHdNu48yTYo16S4tvVat2rqs8wXzDXAvv
e01L/SdWx0O/d5refv/22K+cgZvKJzV/ChLIi5zWojzqB4Lts0ZkZlmzcxbd+lkkKFf4ZlERf9Ap
je+6fMjLQFQASMMthHgq5Yzlg2ZKCudvP9BpbYzJ0CEtUbbdwiEEdo4nA+cnlO06qUaOZU0KYL8l
H1HuwrRNMxC59mVagFTUaNdW4WIaGbGlqhhnEqlXzmHOKtgqgKvJpk7twmdTqZN46aeobfocyJa6
7FSliN8RBrZnTshXDg7KnGjQUeenWP0rYPvtDjJFHBP3r3O0ghW862QB8Lnq2mBKWvWy5uAPqyIv
/5zk//g2/2fyo7n/cx+Kf/4Xf/7WtEuPbaI8+eM/79of9TvZ//ghb57b/9r+6f/+1eN/+M+b7Bvd
r+anPP1bR/+I3/+v8cNn+Xz0h10tM7k8DD/65fGHGEr5awCedPub/98f/u3Hr9/yfml//OOPb81Q
y+23JVlT//GvH0Xf//HHVrb9j99//b9+dvtc8c+CBqfYrxmr4c9f9j//4sezkP/4Q7Htv5PPUsjh
YoSwBKnxj79NP379yNX+DkCQugu03O2c38D2ddPL9B9/aNbfYeiQ0MK/2/xBN8IaFfDtR4r5d0hl
G2ecVrnH5U5g8z8Pd/SV/u+r/a0eqvuG9o7gZVj7/3em/hLRQgUdwucGrKd8cZKiwTBrHSVtqn1W
egjY7yE5gJY8R286Tn9+jeJSY0Z8la4YGq8nkUHmwjtzB1Ht2aD72i2up9k5aOl8W47a42+z/68X
/P2FfiXPR2+EbAW7jBmCs0vQs+2O31Y//bBMgjkt9maTp93TIsgo9rJupubJLZSqu4VT3Fh7S1nj
7ido+tl+Z1Omb6NClGL+2JYTRUYfX6RFXLWY6o4XzTw4TmAu0hw/Vl5tGDtz7OPhL8ngM0cc1Bvz
C/EBDipbPSlGrJTWO4UjcN96wAfuFFxwi+Lc0bw1Bk8mh1Vo6zD0EPtEjPZ4cqZ6YxqscbZflOy7
bi8XyBsCCCv8ZZ73/VqjTTf6/aSF6nruu7xYA9BJSAtoqtIdo4x+stIsIeq80b1sb/hfOr+9Nnw1
mIIxbAJvtx6S996hD+ozhblf99yL94V+RsGMqiMb8fh9KRTbAPnLfN/s1n0bTjvMFi/dsL2yLvWw
/vD20vuljHI6Grxp0m2iJ9i6J69ot3lKY5iGID5U3+Ywe0wu1vCx9Kcwi2xfhFM471L/Z++3/ruH
t8c+kTH5tXw2WxtWDo0R+vonX9bwMIOTgrGdJAQiKD46Fxh7XbYfu6iKrAexny/T3bk3PqnwnI4K
E/94fs1cG9Qh17P9FDS+FmoXGXpG/urHofOY7LIPXZh01HdD9DIDeRPvlNAzfCBEfrIXF27g3CPi
fZU/iItk7+7enpFfetgvvgY6PphKcPTQwzl+Nqdu5hzkcLav/OTC2HuhsgdPG0wX7q64VT4pn7Ir
CbkGmJNv3sd35l6/UiIQSNfN++a+vzQvFv/cOfjitLWRxN82OJxAjqdTehVfDZASChV7dx3V5poO
S/8ok0zIKzTktTPxMjfLyV4n7UUoEa1r9vqLGLBRyhg8aZHvs2aYy3ApdeoT2/Kcz8z0y7faqkzo
BQB6oIt7KvA2CfhC09QxUGJ+s6vBDUb2SDCsq3NmP784QyieUapFeg1eIOY1J8sN6qNSu+2i7JJO
OdBw3+neJWCtwKjPXSO/KnJHq2cbCiki2gjcirjVHq+eVaZaUoqBoZ7NyzkqQ2UHUm1P0mwHyVW2
cwIROodlDxPkVnteP6S75So/dFfK/u1lfBzJs8McOgt09yDqevRmTneYYrTTWs348cz7OqwOtg8s
KvxrDQyunk3pgS1CugvnD57h8ctqdgbEedsqCOygEh7ga3NmMZ5+OUbYnKkId3QyAvVUGwRct14P
6cLFEzSBe19eNGcqnqernQmygMkS3bPU+Wonuz0BVtA5i1Lskrl0/NRaPd+UU3tmqZ+OQvwOq5na
A9kExWPr5JT1yglljqWpdnUuNH9q+yno3P5cw/O1UVBq4YMQ3+n01Y8/R9ut49zLutrNMYKcYS/Y
EYEuVfXcfjrdudvrUHWm4aJva8A5WeSjKvXatvpq19rolsVw3cMqpYU12PQB317Hr72TR3OMlr0K
e/jU5WcsS9n0CjOX6lb3AVuB9rasAbP81VE2FARJHt0CmrTuSaDZYZWheYMsd2vTxZ82qvSt6Sjn
9uTpYqaZgm4mc0Ykxf9PKzO5wHtdW618Z4FZfK9O/XjTOhW6oqWu77C1ms5oZbycO8bbwqdNxxw6
9Pbz30JaR+qVHld2vmuNPgvrJQcWSjTpvz13r74VGA6dM4emwSl2bcg7UlfDzMmu1I2ZquDDZKF5
Y4IZu2iFYZxZEcdpKirw1GZBBVIlJs/ZwBXHb7UgtWI5BfD9SkIgmU3zVp1sOkMSkKtuK3dIn5yz
seVdTiNgvhfXLLKS2EBRIj89iJxizETpAfAFq1/e4j8JofPOFvg9uFnYVS2C4gZd8ioQSN841CqS
VYSzhdw65Zt8el+uKHaBi+pVdV9YKpBvZCnFSIvCSEAfO5P9E36IcUe+RTuzLqV6SEahfTXSxkl3
6pKo97lttE2YOknlhgsl8r2rOqv0czyPEsDYOt6gZWM2SSAHHV3xLDUG6afLaL23+xRSQt672gWu
iTh0QjyEpuNJyEI7G4Oqyi/kIGLYC5m6XjkVx0tYp8ifhHqpdvNHvnFsB1VhePM7g+ohLdUUrLsM
cmOjQLt4fuA1gHvMwIMU44MAP6iHKzTe+7Kg9HXQcDcGEp9N791i4UFbquCVn84mjziPffncDQlU
O+GWHI0FdLRHTJ6tmy5WpdiVMPKcYGwdDZ7DUArtwGTSucvsMr5D0BSKJF+vbkNkjbQ2lMq4DPQI
2/G7kbSG43vq5Nza7TAiVj+ZOc7hdWY/jG2+IpWcr2q1t1JtLGnfjM1tzUO1wZZ8PyFb2MMfSBMD
m6tG7TI/62U77bO5h/yb4kTlBJpEVzpYnWyqwxFZ1+tmXa17GigTfMxFrp2/eoYB29TUEbRHt7Nu
L5cSFig68UkCV5wTzQjs1q7hjnhT+6XDIizTL7TFUXtIh6XzU6dl3wYOOLfGH5xBqsGYC2jm1DVB
BMNaVJagyHsFGlOmxPfFKmO5S/GGyLIIy1wvyQ898MPnXF8qZO8R4icMgW/RBYtuQKrQ1mW+gdnt
kml0VP/8wYUKHQ651Tg7YYJNCnEpmj+nxVorKL+rZR/mnlG9c9y8AcJkDA35SVvA3tJVXEPCtoaw
E+RZvcS+XlX9h6QdsxZu9WCs1yPmucKHW9ZmFxglxu7Omsa53KU1K9Dv/pu989iOG9nW9Lv0HLXg
zRQmk0x60UjkBEuiRHiPgImn7w88dfuKSV1yqUc96GkZRgKI2LHNb7qi3Vlao+/Xqp5dmOyoV+CY
Bvc3mL2aqkAZpfHVoW/+wDCo/Km7lfXdaVSnDeFUVEYwWg36/w4X4MlsZNotZ1paJ71t5FqU819/
r7CI7QOFuvlZZAjQ+LAIphf2lkR8vI5hI8jGw8C4KsYZXyR9UKHvMBh0TsfadEtIFQZiaPmCBagP
RC1fw9UZNN7XrHaPntUsbG+4KkoFqntw7+FTc7y60aqSoGsLtT7RESFDglBwxUJVQiMqTEHQnLVl
vIL7tidsClZ8HeSFMdXtVW7xS30ml+WyT7BZTE+Z/9guoHtDfR7yKksitSuVW5X+c4p3cqYq8MIc
i7a0zGOM3WTqGkFnA8EKRi8vy31m5EUbxA22eT7kdC2L8txVHxlA6TrvZXHu9TmbHlsrb5MwUUw1
UpAqnYIqMcp9rZTi0nXQJuKwVta5VVm5CFCoHe+FoU9fXEZnGu/RBrrbIc807DszH88GpS2lz9Wr
/tIXgdzjzBD9Mm9paYQGTEABhwoq8W26CCWxQy1mHnvapbqbBfma5S8F1YqK1685xyH7jdSp071p
DeHwVH1kCWvVw2ZJKhhrGbxWf+0bMw89VXRtGFdop4z6cmvVmnKjw1+swinDWSCaGsX6lSg1JoIt
Brv9ieuNtgE/fMhGoDGaWUflqJdLaNdg0X2IYlDsSLO0S33I2jTwaq+e/KUesNsqjK7e5BOWdvAp
dmorFGXPTsdjL+4RcOk7GblNWyX7NdESPRxzXOSCAdOa2u9x+FUiM21zceqkMUKLSVto4YgE4hoY
qZc9oSWBuaBnKrK6TJyiui05UQUj0m6FLDX3Yg7Am8BgWRokCQJ3ajWikhyWJMhR3/ieCGFa0VKZ
pXEGva7RT8wOu/QgbVP318wYi6OWD70IMYa0c5gQvZgC6GAIwkyZLb96Q+tpTLm9Lg0wo2jPS6Yb
qA1XbsnKblkibgY/e76YGVkUUbdoLeJRiavBGq0wfwwRY2tB4xReNvDouvktgf5jBcYsspcuV1I7
4qTHQJNHPAQZOk7MynO3J7TPUkCmxDkVzcMV5OCvdu0W6XeKbBQfEBP0oDRX0OaJTU4kiKvM9nPK
kp9is+sNKEGnHmo8PKfQThNXh8zqElrrTCRce5DyJYfZEcSnVVVSvxnKlhmV6kHThz7fPNpOPhp+
amjLhIJDwiRGEZbe+hO0jjMCysTGaCtYer7iFloHYzfrvekR9svSRMyPVy4CKx9F2MadXWyeotm3
BvHXBuvEpPkZC5nUXGtVqx3SxXaRDwAP4Zww3dNzuDCledOISdxJb9P2k9TtP3OvFmeeOxbweXN2
FGmPoejcBNV8NbltlQatPhs/ZVvIdg/eRe2CPF69KdSyPk79pRLZXTepXe4rPQPT0DWGGYLQnJjf
K0Y+v1bHixeWTgXVapsgFOJNPQmEky6YvHbbP54xhwAFLV0gEeqWlgzIbGi+gWcT0QuNArZWNWha
VDYc3ZOllnzjwLAn5XF0NBn77aAVxi5FpuBJaRzR+TpQ5DZgx+XfRrMn8qp2R85hAj96mhb0L4Ou
Q2QP4jFt+clGl8KXszqC2ixNLL86xBReuUrqiz3pQ+c7s9nrAcgFB4aoKsfHHrUEESrKUDFQMnXx
UOo4owWVC6U1tHKtv825aLXIVvPpNl6Ep0axiV5YYEvinEMP5buZxdvhcIbM5DDAgvuZqwuc6wGT
dmg9HvYg7WWfYYi35/Zthp3I9Ox7j0qrDAyO1Knoc2EFBFbra1mYGT7S45hedGMFwc/pPflldZIa
Tt2sbQyedH7OrFnvA6sY+zpAWzj+0pRLzP6OZ+cus601VBP0m3YZNmHjzoS1op/IGGco0BMZHW2Y
4al4mjpeyE0tVOdFUqKk0WDYlR6WM4jj/TBNUD2aeDaGvSRWGFEzG+a513Xkg6CkrWojhmYyUukG
3XswfeXeQMrlWyHGZfHVZkjTHdNAmofCLhlfGolESh5C9XJdTqZbBwVKS8/JOsgxbJWlLUMLdvdL
B4yFvdgD74ygL+EvqOb5dC40K8eTdK2sgzWXFiGuM7zxrGThMzb7hLG7nXeMj2XrGbs5KUYvskoj
f4ndtrd3qajjqMnGdt2VJskQkkskMSsQigfmnkK7ztZcQVsrXtE+fxm7TFnv6dUbax6QGDHmUnPl
WVba2Fh4dYzTHErS/nmP/YA5sfmybLIvmyot5oupVt320sCPobjBGsceT4Z01Od9gQsSDotdPH9L
M6YNMARwFfIpY7HT7hA7GsO84NgFedkxME7nfMEMICuc7MZVehJGCNmq6nultnp+jgRAFepGkj47
yeT+QpSG6yhZmhQZ6a4qzIfRqWEZV46pPpr80uS01mqpXhjdILUDk4nMHAKkP0plU42lIAyLhInP
2eDJtvGCipv6XIJDJRsv82rCUWvKFNMOc80qtJ5wiuljVNjZ+mPSF8+I5Cjk09gn5gNqFkYLb3pk
KgolslMu8pwge+KNc4xsmRSWBgVX44pfQtwZdRyNMhidexVN6PHraOHWFuiZGQ8ZgaXXvhWucHPf
RmA22eutrJIrFJmM+UQxJYGa9N6pol5YtgQ4lU3zAfoeYVxbXXs+mEPX13unjRPijhl7JQE19u5G
F/PDb3VSr98UUL84zMBXk4cF84Fnb81pOle5Os8ndjyZSTCgbDPhm4GVrbXPZaJmp52tagAYKqk1
0YAYnXZDhxIDKKiInRdNukIAUcceUWDHnZIydOpSM7/kldo2/jTESIn4HloIv/SkqJd935PiHGo8
7coDwjnQR+uae/nKxLgS2+liMG4QXTHTS8dec/XrJPvBRGtSwcrLb4sClUSX5NB+zBCGJMeaKf79
mDx0vBhUQfQdhTH03z2YqXpEL8rbyBR1Z+9KvTaTa7CNYBW4zMUclbkKDQgO/VJE6lxjO5xLXSGT
rAqkoGrFHjg6xtCUARan/cDbRCaEMq+t46DP13WKiCNu9iigO1dBPTYr2rKLMlfI28eZuPIqTaGe
qZTGDG2jdm5rtZdfJk+414sYjGYPIq5/tipHigMD/qK8aXJj/qquyHVHOGOP3gkM41G7EGozqVHn
LHCPFRAQ86M+r2ZyUkx6M0d1JfB9ScxY076MRVY/VY2eaZAsMQnUMtmWUAuojC4HlS8VOnxN9eAU
gJ93c98n2tXk9AVckKpHp5XTPABlzTwFmEiIwxJ0v0nxyopCYKmm0E0RktuM2cyfSE8p3aFrYwR3
fEjj7QzHWsmUEFWVlhxQnbhgk5Ve3KVt9GPpG8qwDTiaNEnAr7upddWUgLbOhjyVC2xqXXNxVsyQ
bvJjxg8kN2qsIbuRyUrEB0MvXfOhMVUuxbKNpx9mbJN+ADB6iBXMsMKss6d7w+o7cYtmVgHHAZDI
L1Q8RIlzUzc864qLnFdar/KAupBS7IGTytumndouMPM0+TWq5tyHqI2Vxs9qaKb4oZ/z6tvapZhF
S5m1F14mdWTNQePlMFRnahSTxsFPF8Ow/LRS6+xFHyQ+bXXaWs03vVENEVpu4tRnTdUrjwpZlHeK
kCJsF5Tyq4kqJBP2WS2WhAOtieLerEfPDYpZn/trGo+QoS2E4w5a4ZTFKWzuHB8ylMS+dkARvk5t
PE47itMOHIaldnGIIRP6JhOIS4Wy2Vxm355mUk7bbkFjbgGquhonm9tVR9IcaBZsI0q3RV/Oy4ro
4ae4oBmIdrQezzYUEwjUutHu04qAECj88dtCTbjl08IaxgtTW+z6dhnGOrtWvb7WDwiPjcP5pFCG
9L5hd15y3ipm82NTfaWPMraTHVU1xUKYVK1sfCDJst41up3eVFQKI7YBKH3tzEzmVsC0osoDiMR4
WXbd7HY0e6Dy+QMkYv0ChPmqnWUJZeozmVnBaekAl0L9bafxfEUq61qUqTsFuJbb1HAQys3CF2tf
Pw99Yl/bto53Zz4uqD44va690HEB+Ny5w9gjGwIs2s/RjlVDKTyLWMIFOxIDjLrcsnwqa25ifQ2U
CdG8MDXiTjmh+4ZgRGmTqfjJOk94ojjxJqBHzXm9QmqS5wywVEA6k4I42aOTJu3dmqKKcIJSDWUV
hvHoTqyrpQ4HJxnj2V+VNpn9Ul/RNiNPxyHZbRHcwsI8brvQyRMEx7YR/NMwuoyie4WMwl8KYTzM
aS4fbbqq32bkthJEmXON3qe6csAU/BDmkzxJkyxA6kKW1+tSm5wAWOZ4kkizod2ACy+gozzxAl76
WoYxOh0S15oZ/GBC/WT4y9i5z+j+cH6Trkou9EwgvDfEtbZGotPpf65TYV3HveI8xTKNv0Bri+Mz
M1UKJK+Yeu0lhtCMEEXBySuMwnXBMrdDve+p2g+g7JbxALo8vc7A0BXgnmt5SBOvVcLUrvlAlBcU
yi3v2vSrcqCRtyCkfocoRkP21dUqgUifpyf0B8xbchd5i6WU5IdrizsEuoebOSXfPH1vzXb5YSCN
h3wg3ckJ6nk2nCKgaZZ4RnKIIi1uunvwHuqjQTuZ9FG3mGe1EPn5jx2Uz/xsnUYbEAgv6Nzty2H2
AbgBaNPdVbs2nLpzgap2XIoDOn63c9e4N32SVldLzdjF79HZ+uatBtDsARUFxBSHFJ0fFQ7JdWvk
Ne6ShpN86TvHyUN8tNefdWnT+63nxL4ohEqe70AQMgOntu3LrMTdeA8XI1V2Qy4U1OEq2VuBZ/f9
9WxNXOWIRuf+IBflJUsqqig3NRIlwgEJ81ZIXGXqawUIbz93GT6dxj1zqQjPbuSFtJTWAPlKQk9m
aLV2CaigvPnA8QFKyB8nsgy16WQBbSbz3BIDc/UCPSAgh/3a9r5rZ2i09bWXUkF0Se7udZIG8h7b
SwGapPMTuk5aGnR1k5yYEopTAEvZvG1i23kSk+00ISIXfFzSnu7FSdCN9PNa1mNIr592gz6Oya98
Modnr+/Q+a5Emr3YRrPSn9bm6h6ltuWxS9XqykOWpd0pszVeLXo9pdv9NPyCQ6M8TmJGgq5o8rWk
TW1bNw1A4XurHZFzRyoQMm+vC4yrRk8RhAd7tmBjlHO6ntnximERvVY1zLRSPWRF3CE4X8akanoc
u88dpE76qFkmz+yucwvfy1rvUBqDpYC73BKmsZarGXFhk3dIQ0DpcBp6ti5yUU+biNVWtdbaQmbS
4+9jFqLQgjLpm+dhLeo1IPXSiBSg/lcfm6UVFS6mUhrfckVNyVmmGoYrlAbPxDQmsF3CdYBwShlH
cq3rmzVTq57T3ZAp99TYWTglMyk0pBCRBjPKJunBa6bqFtmG7EXkNhc+OijOXZ6Y850QerX6fZJb
kSC11MJFooFGWVx5Ci3kcvqZIj0bKp2DwBBf+DvAdrqA5Hj5rVbFOkTbzjzY+IjssIFIhZ9NijH7
CRY3Btaj9vzVIZmLKW7z/Ao+gfeI+1710sbzcKLriiEiesoj1ATVUeCTYpCrp7vEtoUdGF47XzXU
YncyhexKhy0+H621tnw8UKcneFRy2CEyVh0Qy3B+WmpWOpGamUZzZuYtQUY2ubzr3VE9AzKiXSiz
2o6BopTyp4JmeeHTnB2+JXIRj42YQc0vSr5+94plBQ3cO8xBMtPKzynkS8Am9JaRRTTgGge5J4fv
sMlMDq1jLC+bETZ/LRfLPQxZw/RBU6PsqUrV+2GOEwePc9cDoSVEylC2Q/NkKlkpA22ON2g1OQuC
Mt3s3BqC8pVbrRUXCGPImj1KMuGrk2OXpNKYdtFuarrTEuETMumpr366auc8qDiUAOKAlH+XqUN9
r490MoCYLhWz+3VxwAxnaJgFC5oFaVibo8ogpMjiy3HtB8tHpHTTUixr78lL09qhLxTTyTCk1n0x
nLT9kZA/IezV51uDQsnrXxIazL2zev03a15qTqaZ/qJDSYiLmYwDg/FwUcpVWT9XjNxrH5JlvPhm
jQBdrk15F3ldnd3n6YB0mNrozhczyamAMxmPDZvP4DQmqltqO8tRNkaxPTuOX7uz0UbogFkkvxk5
QiBa0/y5JjqaK07rVT8ljQ7O6uxIPSjaPOE2d9Ma0cc+NThKcTE8Q+tZdH7f1FwgRKmpMLEKrihZ
yASlR11DV6mLM4BUCnpifZSbXk2GU3CXK3auc+ZsfbqeO42sqBg1jdPfV94NDKTqXqptZ/ocovjH
Ihhr+y6JsGCg5aDtiiW2eoX7sPVo4ltL62XQBFCpXJstULieNugLOvLg8poFqkzgUqN123QsTXzo
nJxZw6SLF2maiGU060gthgtex/ig0UHgmeMM6kXJS0QTqBZIJ3twQAw0xeLJRip23TRzpjbNoqxS
Y3Eyogk3IFpFOXJB9Lc/M0N/N8kFNADRkB635dkMw48G7gK/Phw+2zJSZLlGmLXqJ4udPXw8yH23
CGN2sI8wceDaAn06Aikohd2XYq009G5ksjO6Lj0rUB/6S8AF4AcwKUBHQfVtZKMjLA5e0DP4maKM
9E5pL3JHi78kVdl8gmU+RigwJAYgC57DZQeibHAE68gzvUwFU5uwadDwapSK7uU4WKGh1p+JX79f
CuQA2FEEG5jpU3O/nUcrg1xtexGI/eheHcC6ZqiLvh9jzfKzUfvxFwKegkQpHwcc5MayOMKosm/t
dUTpG651Stcl7V077DuN/PjjnfD+kWAjgRAGsEAdD2fi7SOhatYkXpyZYTEbxgleViNzTkEo1Yvs
k6XeT/OR7fAwbOH0gvV55ZX8hlFo14HRJxigkN6y8YVj7XB5K3q1q8ekuzHmRqsY+CzqJ6CF928S
GSea+GjsY5yLPOnbJ8xLV8NTnu5EbTftjhodUTarTXcfv8c/rYL/A+g9dTtZx98rywk1DmzGMHX7
6VA4ZDd5rzV/CfN4hZptyBWwEJt/yBEKSxnchIYHymezlK5fiFbs6n7uPzlRf3gWTMDYFshxbOSi
o21uzZ0103fiQzGE2SFs1d85zbL8+viNbX/ld/gczwL6kB0H5pbDewzEyUYSdHgtRmj3cqHzHmso
hq+1TwfUCis1664/Xu/99iMGYaX2ykR1UK9/uw9kM0DRQq6azp2tX2WWY+yF1Q13ce0o17JgyJBi
5Wh/svveny9eo0a8cAA18z6PvpgnpJdMZWoAYYGi7CX05WITocR6av+lVv4Vv+J/ZE28YVp8yML4
f5BfARzwt2+98TfeECzumuJX+V38zq94/T/+JVigS/EPHtagrbFI0K1XyNe/BAtgov9YtLxtWkYQ
kewN4/kvwUJx/4GTDgAXpgCIdNPeLsn/Ylh4/8D7c2yuNxvBpU2H+C8IFq+n9reTwM7gCgZjx4/e
vGyPqdh4feMJarfqrU7TubuqgWfvcuoTGGz6GW1+Q/2CJv1aYwTHEMu+bKtoyHfyYHp+/9UrAonu
nHcQ9b5pD4k9RCSMyUsTVkNg3fW7uQk7DRwJmpOXyRCIMkzMKwaHi3Y22teTuGDmkaCFazBBMkFu
nNpSo12AHjfTT8ZP92n/qFLktkG3Z/o2Tu6dYgO9odjT8gP9pyx7UrRH9MQW9cKTJ0N3VepAs6jq
i5baFS3+h8QskUmAVgdkOjkvk1tcIYqwuxq6A8SYT47c643/7n1CYOCDbznOMdB9VvWxcdNKvR0y
6xuIqSxcEtM5M6Tz5ABbYo4UNp2ym78qy2hdOMaKH8rMVPi3PXj9n/Xe0EyOwiifFVllUHagkN2N
jXgUcOp6cFtjMOVtkeoPmtDcLxaDhrPGOLOy/NvsNt/t1rwHOKEEutvvdbXVmcOX622Tk1ZP2v3H
v+cIJkweBrFsS/pQ2+P3HJPwm8bVk9Vw59ueUd9OtJm3G6T5bTTWfZXbBwiMyilEVi16Xfb/R6X/
taV//zPrK3oW3382/e9Bafsf/o1JjvXPlgoBwTTB+0Pr0f8P6cvT/yGj3fJ/0qSNncm/+i/S1z8g
IaEtEXdMc+MK/ndEsv6BNGWRXMESg5P7N/HoFWj72/nZBLOw9yN5N+Ag8MeONq6yNCItdKlEiGbt
hFPcMesP+uqlxi+jXDBvrPei/A4sq3TOXWeKaM/449KcdorAeETfp3ofqct6+tvr+8N5OsoX+FWk
C5u/Df0B0LP6tr9/Sx/LBgAZ6udeBJoKMy9EQoJ5YCQ8AH6MMLv7VMrv6MDA1abb4OCczpsgDdeP
EkcEUfOJu92OIJ8OtKzs2qouR1vasT+lRQt4yDD73p9r5L4CG5JL6jP7U26RwUOmVouHqfaXpCsv
0fTMep/pMS0KVVgDcozqoNxoXTp+7Yol7iOMvOmPYTir0Syg2/GtXRjQoy2dyq9pPlpPinCWZB97
69qGk+vO+W3NWFeLKt2SuNNAMo9325OArSkFuHOwXFa6t2e1L/3W6zP3gDg2X7PMa+xFLamPX+KB
izNo1hLa06JN1j6TbrJXmEfiYqOI0mSYmIpdWiWq7TetgVlLU9bzPuuszvIXUedfE6syDK6MVEOb
M69z+ubTLB475FqQjR8ghLdYPmyjYb3EMbnF5jPMChMAbW0tHp1QL6be8BIEDgCZVlIF2dTUoBsQ
8bYCxD3ksxt3S+ojGdl5hyJpMUnJKupnHw/qBgneZF6vBqb9bWSD6aEhY+RU/FIpG9ufXKcaowT5
69ivUxTqA6Eolu2ramndC9lBj18aFxVrDDWwyChnbTxJ1Da/1BAPkJ/cBltF/eZMkeJuSqqkC9TD
76R2FBAa5VKtEAMzYzhFS9y7tAEFtH6jgOrEJnlBAFjJgTWVpQAdg4vU+Jn2xvsNjUqYtlEHOdSU
y0f1+KAnLZ0hW4ua3kFEutzaToHEMCk/SKdGlbZlrGuRZIAD9heHNuzu4yP8mu3+9haQDjORouf7
bOBx6BhHv0DijNALWajRnM3GHYLrwzWtrDlcRdWfA32qMcVI6h36y14AB9E9V2ame05c1SiEpkiq
TONnBIejW9ra5LgAzEOMg0sBGnwLO7+FFYdcJlvVXAtTLS4v6L4x0rbs/pPL94+roHcBBBUPcer2
t6skS6LnucjQhTCW+mzN6jIqY2n8564ld/8zVfdIkgJUPnyDTbAXHQ2b6uqYqwuabIybmIdpm8K9
9ibX+kI/zfylmYBWpWteIr//jdBshq1JLoj0YPpJlD7aY+9+wdGDQpxVJSgXLZwX7cUxQWo3A4Y4
OSIvjd2BJoPi7ufdWn+iwXh0vt6te3RnYXTZmAgoaOGUivkgW1s55J351KWgzf2x7dodXc3151rb
WRpUarN+Ul0e3U6v6yMhoGK/Rp7FQX/7gZWaOWmCMXfIpk52sVnFQZpagqR7KA8Oyqw/PjlK2+3z
5ijxqeFxojOrI8XK7fh2wYxGV6xLWw11ry8QCUqdcCCDvE9LWw10h1G9VRbezdQq06XUrOXXalfO
LXN2hCc//inv9/YmuEgphaQQKc1xx1IHGyRqTnvYz6Xzw2yU/irVPnV4Py7f2dqcUB2+O68XROS2
AX47p6TLmgGMQQsZieV3IxXTaV0szp2VwuNCORp8RpKW8Sf6rO+fzSShogKDIAne57iUEGDnUYBn
OzMR457FEimSUzZ90hnbNufbbwnxHTgn6qG4CEIMfvtsTZNYK58TAytnSHdLtVBpAVU5r7S8fPz4
Y73fp5veGw2krW7FA+koqZHMPw3qJub96TRf1N7cPChLTVEEgCFq2iT/RO7oT4/mACqG0c0NiC7B
20dTFuRsQfiqYZM13d6aFIhXxZyHAhmUT5Z67Uv99hoJywQ9/OvpZ2+J9TH3M3XsvlWLxI7GbgBc
lGi1DTkEkMoPY427CTEcvdhwbh1QhhlHsRNdHRqE9ZKuXc8rp8XVi07kcj2DSRBR0Y6qebFkiJP4
yaxwJ3/8JY7eDL+WzBrNOmjgFPjOsbGQSEYTI5Ncj5hiL6EBZ5C5SL7sVAO/wo+Xeu20v30zrLWJ
OGzzLILU0QbTpJCiLlY9ErZQn2b0bzYQtTXc97Xw+mBYa8DSskixAEPhzkgQn3fNg+bk8xpAU2ai
OwBBBhyfSe97BRXE3ZlFzLSlWgzzDl9ftfbtZtDNUDqbmmasrbRZP36IP7wv0ib6MAhAe1st8HYn
FQV2gkgjG5FGFXuul4Z7kHq/njlTIb58vNRRrNk+DdGM3B7CKLZNx87TdZcORW9zPZtwfPdSM+WN
JeOBxDLvh0ir1fjOQp3m5uNV9aNg87osDNjt4qZRTiL29gkb4apsxcoAO5QNX/Kui+uAlmj/UEkJ
6l9gOHM69toELt8xl9OxWLSZ0a+ubaBv6AgQE5huMqHqNcdHm9s+ZHYum70Ab7aHw1mJYBq8rD5o
s15aZz03RxUOVtU8l3IqoRLQ2yn9QsvdOfz40f70ZAyzICcSSRFi198+GboD8zCr1Ct6n4wXnmi9
EJzfZ5KuWyw52uX8aTo+8C0poF+zo9+uCMbjc9UuLkj0sS7P7UnYPxs7t1EZGN30AKClg483y/Na
mN6d6Nbik8viD+ujp0eP1zahuqNS+vYpgYLqQ4MRa9Qk9XnfG2etbh5Sp7vEC+hXJUzBINZ54Lp8
/vjtHsX0bd8g9oKcD+AUdNy8o5PRofeb1XTso6o1pqgAS3qqIlIS2FOXRSP0p0++5vvnZIKzSSbQ
T92okkf7FIy37SVKo0cF09pzrzHKW7NK69NNvhKvGNiIkQc2b2/iFxU4mWmnn8SzI/0oiyemCcAp
MakjXBfS+9s3Dd0NO1Cn44nTOb5l2OL2wYqBDhQFb4TQ1SBnSj8CqTn6jgWEMGblmfB8G57VPc5I
+HR//Aneb3C6OAwVtn4AL+dYco4pObyM3jAj/i2Qvq5+weDkMw7+62P99wYn3YMZTU8G8+ZNxx2q
7dvHdixlHPAOVSO1yGPpMw63nlEF1JbQZYph7irC/HVWaxZV5Oi4ejgUwCv3s1qnLzZw/Ed0EJvS
d8QiW1+pGED70OmGs9ST2bAzoPHpNHOYwwUm+pZfh6KQ1UlSuBBh+tyb670cxvXXx2/u2FB4eyia
kXxFm/EIvdKj3eQlcdPWmQkEt6x2Q4LIrZ7bs6+Jyn6Wi1zwo9RK5SkDjQHzaOrEfmzyZeMyIlMx
SJqmZlZbNyaOO/cf/7S3Nw6v26DXhEIWwym09Wz7qFr1FL71WvQO+MasC/Ehgdyp08u5cRPNevjL
tUzoSrZmMvqn+2YeN5sEMKwB/WMndLiiw95NqlBAKQ0WB6jc3y5F1WCrTEKIxRyeo2DspSYea6tw
QxpLGL4tsxPRwpn2CBo6n1RFRwU/r3CrUGhlQhpH9gb41dsdW2JlpcqWtXDpupT8KuIRdDNRac6z
h69VhCE0VjuTFDtVePoh5Y7zva7AilPk7Q6KlflJofjuo255PLc7V+xWPh0rOuvQawxtcHh6xVx3
A6ReOnuzfer26/TXL/rtUlsc/e0+csxe1euSpbK06aOV9kbgDCVxcpTJJ/HnbcayvWc6lXDltwkn
Yvevwoi/LaW7eeXFAoyAxA7wegKA+NCAGPwil9W9mYZEC4uyNj65794f3W1VLlx2LgzJd5Id/Voj
ZTvhfbYmYLAKCDXQZ838FJiXfpKUsQvbvUHuPF2byMY075yQ3lyndtb/nLQemsjkWdMXZGf1v//I
1Dc2cBD6xQz/j2KKrKe8qIvRCWd38XZtN8pwgTi5gzGqRn97mhiKoGqqYrGAjvVx4Y9wbWPOlY3/
m2zUEyMZ7AuQHcXlprH7STx6e8m8fmSW2hr/2zVD1Hy7n6TWdg0nm6UG6OhWCTRUhXvwya5928H5
dxW6SFvmy9DneBVbsfrWNGIHmIYDmkuHHvSIuRxWwrjKSH/SPXGF05Y8c/G4/2QbH13s/1kcgSBe
JpMzxI2OHnFAOQHglnBCaRviQEtd7BLURK/sKobzX6XePnEt64H+RrmrnK48pQTIvifO3H2mwP42
yfn3lwBTQaNrUyc/HoKoaDGCn60dGtZreTHIuHge7G65rMBUnxg1rjpOo7f3zqyKu3YQ9SdIjz8c
6E2PciuZndcb/+23LnC6Q/JewTfSUpazSlGNBxQUmAuL8Y7sX+ysQqTfPt7Kf3zkzadJ17iA3t3E
NpZ+irtUTrg0YCwLT6d5RxV8CnFY+cH1up5JU6se5mFd9nllL3cfL/+HyIxgCiKHDBnpxh47ZwDu
LXJv6ZwwdpGghsouMHMv4otR18XPj5c6GhH/+3V/W+soNKttM/duKR1oAGCAqcWtQ5MPBrR70Z1h
uNmfOIWDyRyF0Y2FbdylinvyY2009oUo1vT/IobQIOFsMyRwGBC8/diruSboZbDXsHzEihqSNAe7
eSEZ+jshrv967v9e6TgwKkldFwor1ZhPBzEdt6jWGMaXcITDT97x9rfeZKvbsPm3pzrKM0rgnGj6
DE6otfZ8Je0qifB91K8w1fRbu8sjF0ZoUHZOjMprZkwX/TzvsCz9rCz8477aCgaalDT4X3W8frsb
0U2zTa4DJzSmtQ/lZl2iz6OxW7TM/eSZ/7SUgU0SidzWCz62G0vxFtOQBGMppEX2ZT9aO71bjLCk
z3Py8et9W/T950uyX7CHMG3NZYDxds94Zesq9kJyOtfMGaGx1E+e2oszdF+rncyc8RPbcvMPX5O7
h4BoGhScx1dqsgrqA2yMQ61DakowngoQkVg+uQD+FIKMDW1DU4kh0XELBPWXSu+wIICJpg2HbpbK
pZHStFPU3oBKUfxv9s6kuW4j29Z/peLN4UCXaAZvApyOrUSKoihNEJREoU/0QAK//n6gq2zxiOIJ
3xdvcCOuB3aFq1Q46BK5917rWwSz9ql1VdqWvLYmMo/fvqivrbo/H/7okVVW57rtuC76ggZ+0SUe
cadOuccmqgNe6QXp9ma2f/ugr15ZxN0M/OGq/YL8Q6CiQ+Jj3ZskIAsAKAVpYPIUFP3VR3MVFyET
oCF7XGAgmy9r2+XUMhIN9p4kJVNHuO26uLnfPp9XF1feKfoDtM3pch4tMjnIHCenziFTs+AJ0Rra
IE7aq0ORD+BDU8RGRJHtFvvQI2F8aIS7PDJVh3dc09g98US9+p6AkV5PmrM+fvtru3X7tuPq4pQx
ccC2zZVdWv5Vl1kNIJd+OHv77F+9mz8d76ji0ZNZKqb+nDzEg7AhVBIwjnUql+a1o9AjJE3Dw8nK
B//l2x+VWPMsnbW1K7Ty1miB+GhTov83zuXno6zP1E8rZy+ncvXW8s47S7If4srddfVyKjHrtXee
jbq1TqVhbv2y58MRbUjIEJu0aNpzsAipFhAUMn0eZ+ZoQWWlDc07aubARQFt7AtzHLZv37RXXg6m
LraLBpr1kayflyda+GBAx1J6GzXFw8WQDMsuwopHor1h3799qFeWGFhmCHvIK6MRfzyEd3Q8ZkqD
BKTMWH6m7QrcgpZR11X1l5ZP2K6oIn339jFfeVo4pnDXgMG1OFx/00/3kexpzDszx4zTZiGXJDPO
USOemmK9ehTE8TqjMgjmx18kl9D4ZW4LbzN0KO89s/phNda/IeK/HXG/evnQDvAXSgq+sS9PhcCu
YXYM7lRqlYDZNd3Lt2Al3c+LO5jvaC/nN1NmWCeWtFdPjc7bqr+20IseXUB24paTjBy1oTdxRbvV
vsiTkyPd9etytGFC/6lTTLNLobI+Wjo6ICVDqRksHZPK9/ngtp96krx3aBkXDMZ9f5ct1rLH8AnU
Sp/MfV6b81lHJq8ItKY51ZJ69VILEPGo9dc15uhSj5j6KgwBlJuJxCQ1pVLtrMls9gVeGZbucrqa
bfggJ671K8vBmhX012HXq/TTw5qkiauxaXI3Yp66rVmP0dOi1e4W2SYZPnFDGIxrtX4weQQj4WtO
Txz/lZ4VEnHaQ9D/mJTypr78ASkkpb6oYm/TSpXf84EjENNoBWSgwuvcR28U0/elczCBxr1u3FUg
Fx7xxiUjuT9LWW3rBZ0nLS6Xiczb7/EzfPuXJ4TOBi0egy3S8cesd/rEUnADN+xfUZAMq33O7AsN
+MDgYYfVjAc12Pus64sQz9WybcSASXFw5rtlsu2nro0+u24RhVpGbCC+9Wynp172LnXSKUX/Ho0n
WkSvvTjM6hhLsHStWoWX13IWBUGm6P83yF5g38VucqavDrm3r8trT6qPsJXhL2NOkhBfHqVJZMPo
M+OOgUMI6nTSVOC70bQzrFjtfTnDM4grbREnjvvrZ2PVba8N4jUajp3xy+NKGWeZ61NFeEYdhwkq
n23rJsUu68GpvX2Kv3ZlOBRJDRYKJSqM4zs/ZbU2+CjfNjA8yvfdNBiYgaHpKXRLnlVuc0vPLgEG
uuUXAJbqlHTsmb//8snjkTNXgDMniuBkfWt/eiunGrtY6cXA0QkFsYHYNPlTrg3soZAd2tdZYfrQ
sAadsEFc3MvW6acPml4yM+2srk5xMAJR3EJpg2hpt0s2Baa2Jn10DkkSYQRFNN7rzWg/povCVqWW
KOp3fCHNa2+Oc0Lb3LSdtjGkxFu25ubN2ph87OJRwwy6FFW1K2XX2kFVNuqd7IEmntgh/Pogr0Rf
Wn0ryHqlrL48f59xsykzyq1cpNO2q9zstqXL+Y/7lhxlFWjwrvDROt6H1INISbbL6b21A0Mdufg7
sYxPcEzUCbHEa88TCfSsbwwPeYDXR/un++mhNwTFx5EQr9ZnbmaZH/VhsXZW3Yol0AD3/TDnfjtp
wjo1E3j1UhJJi4UOWCw7kpeHNvucLBxB15iizqiCCYzelu9qurf02X2AlNbsXaeugxj6Fkg6PoUt
8+oLFjWwjniuoTpFNwIj9M3br9grdcta3lIlrBIu/sPRLhDTIN+4YqQBNXfCYuzUmR8cdKF3zIHs
ayXquEQkYRTf5tjSCEHoPVSUi8dLGELEiRu8GcP8j/uA/CYCESiFaaYwWn55saCQJb7jz+6Gp7K6
LrI+CoZhXL4bdgUeoFmWAvZifEpK89rC5qBSZabJAIyNz8ujtmbCS4inidydcgpjU2Dlbd3vhoJe
c+KiryfwYmERbC1Mh0eBTTHy0KMTbMkC9H06nZsG2/K5h3A5qOFd3LLcDJeph7Eu0JLJ/FL0hIMA
Kh32lfRsesFNdmsuZf3Nw0L9vVam/t7RoM4EBeCAE4vvL1uS9TfyYDzntaGzP3r5ozjWEgg6/EZR
qPcDqJZvURtFj13uQOXtZJro+9pJ1I+Bn/Ywm0u3f/sq/fLKHP2Ao61YO0lIQraErTgU6M4T/+My
Jqe6kL8sCetBKMDYWJP9gVzj5U3Pehd2Id8ZYIzaJaO887ywZKg067IV40Vvi1vRtSf2B6/efeSw
1Fz0lX5JMJsaKErOylPygHjIYIrLmGXPaalmm30qY+3h7Qt5pJClbbaeJMk57LKpwjDCvDxJoSFl
dDUCqF19iDYx5OFN1vmQSUBmtz/UWDZfScETqPyAMs0NgkKnPFW8//J2rb+BDcMq1zBdRmcvf4Pi
OUtiUWmbFLksYE9Qt6CvxPVQD/WHt8/31Qfnp0Md7b+YccboZXhwpFT2eeYmtxDvisPbB3ntJnqr
iY6icVX6HR1kdu1RxRqmJRMrdrSVS4051Ws8fR+Vnf5JIXn/8fYRf9nwUc1ylcj0XHWT+BpeXkGN
DE3kWI1PNynqLgyvmK+AzBY3hYrBGCzkhu3kgq3//+2oR0tVHvVYOefWB4LgVzvcq84Ps1n5HR3A
TeyF9aU2Q1N7+6C/3kG+LqgDV6eQQCNxdHEbci8dlZjRxs5S98LWgfgZ5E6cvX2UX999joI0hS0O
GRIc5+UFXUFl3mKO0abwDZjGyYgAP7GZ2KbT4gB/mYHZlvkM87HKivTE8/NrxSXWo6/hNPTOdbaY
L4+eA8ZQRUVA++yb2XW3llnhKPvmzrG6S6JDjFAWTX02d4n7wW1y/5ESTd85zPLPZ1ixZ3bjFdt/
fkHWKLhVdMz82Dva79apSFvZAhvLQMMg+avyg8I/fx+1Rh+FtllBLJcOeGFpLqeigBFGcMLHH0Xs
IoJVAk3rL9rQyShnvBpjvE0sYJjxKmoLIUEuwzZza12n+mf3U7m1eJfFhuoCqlOFZySdCp0XzySf
NgYwSQ6IaByxh6idkqlj6cUnvvbJJwaw76vIAttcM/yxt0mXAOtKckvK0AcAxVi5gja3hWtqPyTD
4Cd7ZVUuwoyqa98DrIPUIjVjurHFqL8bIKenwDvKdoD/qbGiwbgpcHd23ugEjM0QTkPrRpNUEwyj
B9DYrO/YLtQPiQz/0l/yDuyk22afcGNKaL1Meemzq8X+YNVzdd8igeF8QAHfi9zVr6LRVTJoCojM
QWMJ/i6jhWHWLN2iCCXK929Lr8wkEE6v9QGGICfF8VLZ6tzVR0Km+6iFWWtUU61ohkO98MuiEVDX
gQgHCUCj+FIT5mxsIBk1X0lZi+ON0ywkM1NNf1KopbMtvnVofE7tVcmNNgEEKb0s9+5y0K/5uG0m
KHMhvSRvBK3saQe9iX00GHJojWVTL2Xrmh8NZkUURi7nVzYbD7kArGxR1tHHNLYYcaSeXt0ZSYxz
fj+4fUE+bDORiy2tBDIzWcIT6YRJ7luhHrm5sxHOAMUzLhImJVqju4+9SvIv7cjwK8xgHBewj2Dc
4qbxBLtuYGQg6YWi7gdPmXeh4abqaQQ1flMzkH5KptztIfOWehEWGpzsjYeVYbkHBR5PO2CTUX7o
HBsuGMG8fR0oxWBoUxuak4YteM8haOZu/GB0klaOUdDM2tSdoGo18wYsVgEtcdm6mNWAdGoxBC6a
3NC46mcyl/9M6UpjAzVQv8K75hXjpZ6JXjhX2vd0WuB8QXGMAMw/87+yZxaYtIC2es+EsOKZFpZU
pI62NTOc6hkkVq9MMcYB4MXmlTTWPEPHjJU/NqJm7EBjrViyaLbQXWmizB/mZ3DZ2JrFO7aX3k2/
cs0QJYA4W5qqpt1pSuP9/AxBg0XTTutTCRytWcNSdtMzNM1ATABgHoJuHnDnAKv5QumfzZW2RqcH
8Jow6eiES+y0Z2mr62MANsluN+yP1FcGzuOj9YxxYxqI2RBGO3g33BDLBxHF+gcGn+YX8QyCy56h
cPOwtHfyGRVHExVsdU6og7MxhxRE1VDP8Ptol6RPvRXN59DEoc51RZq8j+yVRWcZYNTzZ0Jdx1ff
CyqRqHajP1Ps2JhljMlj1OANU8L40utsdaut8LtlxeCJzu2Tg5MlOBmLKAflEHnmyvaFnGdr2QrB
lK77bRr82OL5WzF7xEGD3EMbCJrHA17thSXzzIW+eAKib9AtcH243+0ngiqB+MHJAugXQwIH5/oM
+iuo6azANVWVniVtLj83Zi0/w72y7rtnVKDetGAD3ZUg6D3DBOdnsKD/DBksy4lIuz7NZR/SaQRE
WPWCPVlrJfsps6Y7R+XmoROJhp8TDGBQL+dDXqRf1YyYDH5ckT0kQLTmgGSElgVYiPZrOQI9jNHM
G2HvOf0DYfaOcXCEO7vrwgClC5pZ8hHMpPPRzIa82wFjVN1mntJSfaZrZqnNqGyRb+c0MW9UGo0K
lqcGv9VPLX34lrZNAQh8RlAN2jbtXCCRs9afRTALrB2UycwNjE4x7Pa7lQ1lziQFhbWGQGk7k3Cf
7nBKQX3Ve6WfA4fRi8Chfa7Rd871L7WdL8Nhtisw+2OhwUbzDKocWJGjPm/czoaUqAb4a4GTmtgp
JLwQB2hj70Lw7uJ7W4CiD5YOwn1YjwNes1npGuSnzCn0swqaagy5HEnVgbzXae9lTrYCQbN8OBiF
Y92b2jhE+7py2vKsc0fM+TpyJz9AOBTx9ymO3d2gR2V6YTpK2ydJp/8w29VZaCs9Hy4LUU4Q+DJ2
1OHQESXwMe+1Tr4ntDHPCVZ3aSCnvW0gTkPiDx5xQDeMKW5x5sCT0vqU2zUT4IlSSD9kRl6lHy3c
sOX3Ps+maUMmZCqD0unqC2NY+QlO6nzUG395sNmBWltWUHsJUitKP4GFxdqbTXgkrvMeD9MWwKXM
vkYQWJvAMPFVo0jwGYzqQ0Gv1jJmPYDmPoAJdxPtcdQ6v6QPQ2tiU0C4VZvFTNIv6P3U9VISQ3LL
ow3jAcimwS9NtW+tbQ/DmTVE1aPOrCQPsRxDEuvJt2ftALi7WOfpUPARqKTWGyy8/mTvJgQ+AvK3
j5ogb9s+34rZmT+lZW/ca1YEeDpOc9YJjX3Io5eCPAXu1ZqBBCcJ8dDu7bvYibSHprNHSnZLUQ9o
3WgRRUGXFGpamyef4AMDHSZkXX4skRGZm6YajR9aM/ZPk7XMnzFOT7x45EhcuBEkOTYoM5Qgf7Eh
sSWaXl8sLZ3knSTSIt4XblqcCdFxz5SU9nsaKcUX003M61ZIU23muar6j1abpVeQBq1241dLc93x
v4oChrO1s9XNJP+aAGFMwjSTpQjhHbOdc7xsfDIBPC7A1CLnMqv1+stQtYMWKN3I++049ziRAQqK
i176XX8G5LDp93ada15oFNJEZzKgVw7tEagMv38R7Q4Hjn1jJ1J9iCSpC3u3TqGKj4s9EVcw0QZl
Gzf4LlMFnusAL0jV8CVF1R5QBclkA+zViEKHyJvHvJfQda2s1Lpw5LpcaQB6/MCtMI/jOS8qEPqZ
Oo9MInYmq3yyxkTBQG1s7aqwkizfLIxtxORgc055hPja0EMa90lf5ReFVzfeTven7HPF+9iHI6EM
8KvbeliA2NvaA0ktvISiT7rHdp6VCEcqeLElG9s7l5VFXk2r6dgsDeRzjxJCvm4VZNiM/N6gLE1z
n1Wt3n0tlRvrUNUKMw1tr4yYWyh/taZSIIiwBEqf8vEH4m1lU6WDrdami1Ybkmu0YzLf6L1r3xYw
MWkzLlXoCJuzJraY7TEJSXxKJrMusAaOFdV9FS1VjwZWm6C5qVo2W7hX6sIjDQU6roZwYOtOsTEE
rPwq3wDKc7dNWTV96CRp890m7uiHBzAQdG/slFc+dhsRxO2ICr+YM4c4ox7uckjZ1Fphay5txIYI
J3YQRTTqAqMR8RDi2SSNhZ0vy5nP8L7fMR917I2JIhlmtA8790QV8zwWeFlI4INZA3VdpOWmfqxO
hccsVhi4tsGSkmAToo4hzrKt6guQ/H4QObN1TvRMv7M6JyXspZ/ei8VrNqpIow+pU2lnWucuB3+I
3dty8QWN6TS6kO0oIKCO1r4id3mfZTahmRIEMPABxOvLBOA27wAf183Ht8uyV/o3GE1xN68MEygV
7nE5vIzLFPV6tFl1+3sD2vGZDV89rGtbXJFEk4WFEWXXbLATO1R4uK67wUlOaKHW9sLRVbUJ6hbU
Z+vFPW4Uu8qfWoKM/I1tFsT76Nlwy1rDdlzOzT8vzF8c6qgO1bS+aaqMTkcnteSQ5Eb3QYvBO0qK
iH0xY5RY6ubOZnv86e0r/UrfAX8PViooY2tU+FE3EKQtXPA+96krWmCled5sNZgbJx7QV68kcmYq
bNSP3nFnddFl7hVZ5m8wiJWfSsv1OuCPoJHpup006bx+MMppOoAuEISjJgeRbtj7SWyhlaLITKwY
krLzvPVn6qa3L96v9TuYBZoZ/znS0cWDg56gPueuMRBTh8SNqoM3rwhT4aLcjWvMfEme3L190PXn
Hz2VtDVRD2Am5WV/Hm/8NNIRwxQldTH4mxkD4GY23XyT6tdJfWlERMG8faz1sfvlWDiQGOMAKeRM
+e9/OlYr46rv3NLfRI1pP01+J6aNJXrgxarXNyQWybtEWsUD7GBjryph3r99/FeeTlqnYh0YGDYD
0aM27uREbLtN+saWObn3TYG1kdja8c9x3P8PdtH41PZD+/QvYu27f/Ep//7YExL/PyC7fm31/Z5i
tGuf5LfkX/shfZSPP7OM1j/2b5aRMP5YjUu6CyYHBwQi0b9YRsL+AzEL/Utaiyg6rDUN9d8sI/EH
wwZwfI6D4nnFFvEI/RuvZv6B9ILselwOTFzoCxr/BGf0J8Lj74cVAtdK+0N+sMIMKb5+aaH2Bj0H
OWH0iaMxPxs08DfhbHt1Rm2UUx3PELEApRdCFeGUNtNnq03sYT/1eYWzjo98WCkKsw2GrEoP60ov
IaxZcbwXQM/tHfP6fJdmfV9ue7FMh6o3G7Jg2tmjyMgdbQrpKTmPgPzZP/dtEr9rO60i5tyzKTPj
GktUGJlwXwPLQPe6GeZFO0Og3v3wva68H+syrQCx1b04LG5kq3Bs2ZpsGZBF+t6eCVyDJA9WJeyi
JFIfBhQi51M3dlAVHb/93Kd9AtUz85ybplLWjRPnY3ko5yr7nmtzc5sTH/LZN+IR+vSYNA+x2btD
0Kkx065dOanDpJPVBPygmZ9K4h7Ii6Rb9W2ozOShhypyC7SsnDdlBTz4koAOzQohFy9RWHXC/kij
bsxhd2sZ++BJK78bZuSU93rcO949DSWDZgspNMnWM0brbpQl+8nYdenc6YsYsJKXY0EN7ah0INZA
AzXlYdomiaGMY1JPfGRIwVxaA3cxGcmvovOkNVd5lxCA2JP50e4H2aY+Pe24ObdNr/mOvguenT5b
WbNr3dkDXpUx6QryqDVXCepSXZfD2mkzsq4bzvF4gcwYCLUrz1NQojFpe0MzIfbBKgOSSeTvZD12
3E7TKWsCQmWWgOST/ffEVyZYm5yq/QwNaPsw65r3KM3J/u4ksisDyu753s60+FOhU/sGuSfLZmvW
tjPAJcf8BoXYH0i1qqeOXEg6v+aV7Tb2UywbWb4Dn2MbuyTVEC2A8lfZxx6xhb3plRR82so1scAc
Vvst1JP8ysBcJ0k9cW1rR/LZ4Ny6bt1SWWuOfoaxeW1QKtqnG4cmKEhkt4mTOwgFFENBasyTCpqa
94yoCkS7rdRLmx1wrL6aFcIh9tmKvDfEve0DGgxw6E2L/qktHe+mStj57qxxKcobA2kM/WC/mrQz
u7CnH20f+SnpRSRRPPbt3Hu8BJHlXjA5auOgnGm3b4hbBZq1FNKJdrIsNUrEbqxzIo0UwE4iduk2
GkXS+2QUyKgPm64pavTaMXmYS1ylD0xNkqeGvhOSTsetjQAZI/UvQP+p5F5Z1UGJWN7gnLfRuDFr
4GnKed43qWuvWVYVA8xtraRHAguqm2Sjjb79g3QpZApG1q82ncwzOzzniXx0DchXwWRb7QegugQG
JVYLPcLWChLf4C3YzdWQVL3amjR7jY0W6wScjpU5nE+tqmpKJCfeGWatpwelyXKvMlET2FDo482y
ZhbXSdxqYVv03nWpdxGNOd/o74q2TMqNb1r5XYyEhHwUU7mf4lL3b+u+MN/roJeuMmsh9yR2hooE
GLDJG8b/FSEMtMCckLS3inzHrnG+sEKmn8gHVY+RmD3vzKMAKEJW6oZsAZVCzorySL6jZzAmW2ci
ESOIZTa9J+4U7WUJatumNZXnMtBbnOS01YQPNa2cPANhaD6otdx2D5DIoUwms9ap8yIaFNE7pIXy
1I8eAc2kq1H1P3+9/veL/m8g6tn3//t/Vm3WG1/0xyIHzvf9X2fd+o/uxUedP/mfj7r7B4UjGhhY
14izQeD99VF3jD/YX64KJeZjaO5WleJ/oKnsBXQgY2ipqVoo0FYd2X+gqcL8AwAWJGZ2CNjObYzH
/4CaekR70fCoYRNBrmAdbT1pXaHVzotDrsQ7lZCiRrZLGjKww9LTt9YXvcu1jy5BDw9pziJRpcu0
I3LRCedIkWRTzP4eT3K6HUleus/b8aTxifP/aXP89y87qk0TLdPHzrPpL1pJeWHac427uqXqBqNw
RY5YFOot0oIGFVtgjHPxobeWj6OWGDsT8AcShEiQoUko2gZEnbmLTFznVkUGslt5alswvL396c6/
/3ML9AJRum6T/94Z/f1LjxQIekVN3LNIHIYIRY/VDm1QaASXMORLvumE4lw4NpGW45JAhRMRgpq+
6aoTErSjWv7vox9t3i2vi/yRPj1jMVPsWI+njZbGYus1fF3apC8PiOEL4vKmmoHSNBIfEp2Ckb8c
eP917GPyfSWtdMG3kh8WxJsyqJ0xvYnpVZ9poiOucfL1W+KqiOPrXfeUsvll/fn3MY/G2yPpdSYh
2dmhzodyN5UD2AVPFlcI/b+fuKG/O62jesyDuFjqy5QfRiNOLmgJJFuK9eqOEAkSkJYoIY+BXE0/
nnUCH0p5KJex33nxcp0X07PHdOPbkmzovPtKjpy9q1JzCEl2i07c9Gef0SuPnL5Wrz9VjBgQKtk5
U3Yw80yFskuzLYks3a6g/XCwaAScTwDLzmPfL0MX1dsd3pcMhhPhe9Wgx7y8cUfWb+HurVwl5/pk
mNc1TdYLC3rTmd4R5cVgsQtKpjLXb1/V39239d//9JPLbkr7whOSnE1VEl4i6IupbNyTT3hCpvPM
B3ntqqx17k+HoAsQFzbtzQMGzAJWjNWQ3cbAWBS1ukCMxAauTas9M4AKa//cEitKbMtYknujq8G4
ITZ33ibtGjNHngtKuTH/1MvYPsR1MhzcbKZ9i7smjBZUlYR7aVulKlAPRLqHRjcY25zY4Yap37aM
InM39ou8oH/fnKmajWAtOOW2M9SFHdtN0OVVvRli2NpwuK7MePBI5Wytf6SB/fstOVrXs1ksJJE5
1YFxvh5WdQpWwAFuqtezu3v7hv5u5dGPVuimhR/kz4rL7WbdDr+RviE/rwx7OVyj7vxEnOVnmE9y
M1luE3ilNZ+40Uca07/P7mjFrbVogAdhV4c8dQYCu0VmO+FEc4NKKBmfytFziT3JCteBNjLndjjU
hr/vfIBkQeMooR+WnqjSP7dDv3XT/PbnHC3BCErqaqkEFxve1OW0ENWDbCMtD6SyucyF7HPpxQX2
AQu+60D+ombkOYbIRh1GuzxFEDyy/f/nqvyC1xul4HXXjeqAPCI9SBPmbY5Jl1SN6GNjTey214Jo
1ns20VPjbRfEOHvPW4bw7QdiXXx+ff3Avbx8/Win2RplbnHwJkIADcqzTVwVzQUJkQUbVdBRbx/n
9ZXkGdz882sezR5vFnCtw5ipct+RIsLHHjuLbjR3bx9hXehfO5Oj5bUtfH8BWJAf8n7INhFyMqJn
gSU3whjOEDkgnUbS8untg/0ZrvLa4Y6XRpUNkmatPGBPnL+jKoVZh6hiPmcWowEWF4QfBnnnkOI8
tEVxURBKlG36gbDlgJhYuuYeJT1ps3XrMGLIr0D+cHXSHm9IMXr5lSpaJ6e2mvVvSCOix6aMjAEJ
gpV9zudu+JzoY4wxqUeHhwuG1G86rkh+BItpMBGUS7auTPx870Sp+173SGMOSdaClAbrZySCUJlX
3TDO11ZUmMN2oW16Vsydx/4jNbRlW5QR6VN0p9EIOWzR9g46LwPTGVACUIC0Qya8tO9i4SFItwgh
vEiJWDWYOJTEbMnO1D7NdpvTwNFKte3JNSsvyTKPPwv2FRfkNSvvevSlsRWOsq0wE2VMFDJ1oh8M
2ZQ5oQ83zNkmtSSeR1VxvzeTyrkDilOlnFm1/NAi4ounLCX3K9I8cQCpat00HuUuDCzNvmwzx7+b
O3yBW8OO0pqDzhLF61iaNvFIAwFUfjQBbEk4vQC88tJuCchuxeUMncbSev4llf1hsIrzQoeoHEiV
rqlNUFzH0DCH7DGjM3JnpWX+LqccP2sksyARm7Ru+lZw5zHj1B7ygTqZKbjtKT10c0fPVgKeAyie
wpxecmk8OMiyrGCqcy8PJ8PJ3zm4arRzRmzdU+WI4gfuF/+ibdyaoClyE7dsEqqt4YkRKUza9g0R
en004iIZyhyrlvLuSm/hLhv5VNzKUsoSDKTpkSGZls6DtqRk9hC4S9YuidMMxNzRKB+mMiVubV5S
29gyyGW+mpixVh58lVgP2eyMB8vL249grrNHI3ecbyVylg52RDXDFOt15xswm0XbUbUocp8pv+Mb
J7VkExq1ViW0Izw2nGZuVrf4H8r72KxkDNbYzPVD3gwNiehGr+8SJzHEmcxG/yzXwFHs0qnleWzz
5iFF+/ehE7NPOpU24opP6xTJpuPhzglUog83di/ZMhD/jZTMS7EvDLZmxpu0N8mKMGZZbKZaOJuS
SMLAaX3/QrTVsKErEJGPFU194LUgdL2M4imIYpI1/Vk0TQgfzJGhGan+Q1PD8wyEPWtYxwZi4SbP
Tva2mgbyZUnzvYkNHutwiDye9aKPf4iE8WJgk3ZGX88gLa+t8ljAIFuag+Yb5U51TZ29m3rD+dAn
anhoda3ut5pT8Rjy5MQbMsT5WDu6ld0QQJ4WhDw6/teKV60J3KJ1P0RDLX9oTDC/efFo9GtsjXhq
YO6SUNEMJK+NzTB+zLTOZLSP2uFrP3Z9EorOkk9VbGcfyW8nlzGmJTjgv2dwGzCsmo2gIVHzscEm
fz0QyvNpVsOwMyFY3zltWhM2icDorPeqqN5GQouMMEJ64HXeNla4AYIa7uIPFYsa14onSJ4UxHMU
s7rrjZIemMrK5tHlaUIcVaI0PJhVme3yKbEKeBGe9XnsBpVsmbScT6WenDXoFmmEZkZTHzzksiv7
J1OH3i5cM4wGY/ma+23dk6aczcvWJPv0MuoWEAmsCeVtRAQki2Zff2ZWPJfneh3pVwSZLmfNkPTg
IiE13dtdxo0f/Nm7NMDF99u8bdAlaUhphjhKrw1C1AE7i+Ygmkk5wSSg6pGXhmTCKEi+ncu0YJ2A
wHcYZ7svg1b5/pOo9DTalsWkfytjemsE4KSCnF9fDV8bdqxyR2xfYQQ12pAydGhMXc1+1TNZd4iv
I66jzkA/uMk+qled4KTV9mfd78vHsZhYbIvOtNbs7SatAyfPeZ67cYwilnCWzDBt/BaxW5KIS9BU
vIZvfwF/80E/Nmr1M4wK1VpraZCZuwbuP49APuLcReH69iHWEuCVT+yxabueffR0lKbUAsoMrLSr
wPn1xolR9m92PsezUC+akqV0HXloGtGGTGjuKuL4LroCgcQEzuvEdXq9JWIdC/XlOHkSz748YCha
tnqvT9dFrF2h5l0uS2D84cTwNXQGwY0fo1NZes/uqNeu3VFZJUEoE98qqwNQ5eaeaDtOyNEylmut
sJeHFO0Awa96FrMTmOIUL1cRVSgIc2SlIRnH+WVftGvwX5TmP5h2VGRyszvArTi2GvKVMW94zNdd
hjbzjVxkocYLSzTVfgZC+r4u1fjQkknH5tmkubCJXDuJQLLy/u31vONb5WoNEXKE5rY3Rl7XdLrt
FryI6rvxJo2G/L5zdRwoSzOYp9yyv3tmrZeb3WayBjr3LXv+fu52QlrxGTmjc1AtVrT57z2zR/WV
GsquRDZTHejrtszPZusQkyF/ePv//UjV8le54B0VUeSSEyLkmvKgyme1Rc74y6dXP4h4ZsRUdR8I
Ep92i4lslFYOApCI2IqhZbvtV2myyw08Bp4YiIi1KxTvbNx29pKl9/XoGnvN7ImGLLr0kAmiz1l2
2BhO+XLe2F53rbeZfeLN/s27t7ZWf64GWpjSLQHcGXs2M0QnV+5LyVuQaOl3Zc3uiaP85nb7R7c7
dpcUT2KdH9LRsi9j5nn0+Ve5CkjcE2/3b+u3o/st5eJohaWKgyWWZNdOaG6K1KIlC5AdlCVfnlCJ
bH4vpd/yPSSLd/KWDPCMGT29/UwceUj+eiaYFb+4mC5cBH+keXLQCHg9q6N53hPOmLxHppfeNETk
ku6atB+lAeQcE6K4yppS3CxN3oQzNqJDHRXl/u3f8rsa7Kiolm2cRkL1+UFjwxx4hc6EShfIiYtK
C43yv9g7k+ZIkTVd/5deX8qYh0VvIEbNUkpKpTaYcmIGBwcc+PX9RFZ1tSo6Q2HnmN3FNbvbU0fp
ATiO+/e97/M2+doL5r80CieP8Cce77FBhUKNB5CIz8PgWyxubuJHSO+0tdXFzcPH13Pq8R6b5SZa
XXHWL+UuH1R+RT+WNNZcy1a5aY9Ezs7GWibNYScTyH3LEXRbktZyZYjRXH/8C058Po5d514Ktbrw
22znzLl+C8Envp6UyF+0ViNMTBHSi1ci4dHX6TZfknnz8bC/6PS/+X4cG5Jmby5RR9vZLs7z9jsa
cEBeGd4UI/WUuBqsykX/lgxxG45tpZ56x5ZvPaUKehEDmYlbVxTkEy+BJKnGW6ZqDak7yyI2roji
UktXfAE1omwWpMah4TojSCRZJo9aWSWEfbL5ubYtZfxI0evVkdbzdSkV6k5KdVbMNs2uz7FKT93h
w1x+V4CsbZE3bGGRlg2TydEyPZSLRdmvh0lJYn5aZjTCcLItQrDn9fdU5s05tsGJKXyQlLwfe+nI
+nGtJdkFtVt9cZNpXtOkxJQjcnHGZ3qi4kej+J9jDDXcgaplDAoS1mYu3OKeZGiNEjn10cJw5cr0
rXSv2eLnMGC4cKe8/nRmFv2+KG8dQ5ooh/jz3PbaNsvS+kIKhBECZ9Q1p575aUJ6uluAi+AcHq04
jIWZTBSEwBCxmUZdGCo9Yc3qqRElK0tlwU09x7G16px52GWOqjYaVZedVWXGISE7EF8Jsq9ewG+L
bTDoSD7IVqWr1HIk7FaZPU80VpEZ37a9G/T/3pLnHX1kgl7R0kKWvosJVw9LdOsbIfvlysLDR+hL
kb8QOZ6c2bOeup9HXxto3pZofJHtCCf7YVn9/QESxxkxvym10dhKX5WvdoJP7ePnd2r5Owbg6G5O
qoxPn6oe0ivDH4Z7vanQ/xzkDp6Zic0g02BTBsVbvHjaC0oQPRx4We8+Hv/U63H0OSnIIxIkNRQ7
m6ivKIe+tc5oKm7MqszOdGVODHEcqtLRd/GnsU539OOGfZyZOnkCWXNZutVyZkt44qN4TPVcfAwC
YtCSXW9VWNdViz2udYor0RliP7V4BVoCsL79W7fMPV7NDhFoc+AnOw7ohHQr3d2TBxtEatK99cdD
nNi8HROtUw+6CbKFYldR1LszFqFhGLHQdeFN2sY9NqOPx/kV/vKbb5B7tHIFfetMWsfKZcRufZmL
2Yqk28QrAzHKptYs7XrwZXEh9eHW4DBx57lVtfaMRjwPtWm8NaoqOfcaP2r2xGHd4Mv0e/0xUXm9
G0NXi8WuTFsZpknxeckyd7P0ZXKoRBCrp8HPmYek2Ghdv02bg5JKVM56RJJNcWksbrEifMtZ3Sgj
4J/McdXvxgY/l+6lbTg0bDUnN63uax7vOi46Nj64DC6LQZI1Ik0o1W786vVZu/E46J+ZaKde12Nw
cV8izPN1k+2AL6ipoHXPQxxabuSSBrdCh+Zv087Ud52m4s3YltqXRLZDZFWlfuaAcmquH62GzYhq
ebGMZCcrL8GJstSfFhPjpTnoJLBqeAZDfKjjj49nyFEswN9b3+NUDa8FAtjPRbID9q9fey7QGyuu
l52QXbdXWGC3vStN9hvSJFlorMIMd2JUmSge48zFxTw1T0GqBexLig6XELGgtppQLlb28urSbzn0
CfOVY5bminMjIiUMNWdeo1O36mjbHoyYhL1sSHbeNMm1ZdY6Ker1jKXJ+YwVL7tfSqpIH9+okzPj
aCWdDwShSrTJzqw4PNrWLLd62c9fvXEeLzPynC5GtyAGoUzTT6qoGiRhuVy1WXbuag8nu9+8ywcZ
7PudTl4EWabpPVd70IqRBqlFVQYk7Mz1Ha7jd//84YP5bhPXyi4YYSUlu8QA6bmYRrZrFtWtsTRj
+Jom71Jok4nebMn3ndNiDIRBdGaHdViOfjf20ZKrE8MAGoWqiO6U6BqGqV6RTpEBMzW7M9d3Ysk9
juijspfby4z9wZtn88WKzeka3ds36cN5jzjsnyvq/SKd/O5ajpZcfyZRDPZtuis8FCBtMM33llqq
S9X1/cpsYnPrQ13fqBKpJCl32X1tDhrZoxkVJFfktIron6Cc1eb1mHjWxeyY9Up67rlUslP3+qhw
gOLY6mefz3XZ1fl9bFJzNxazpC3lGM8fz6VTQxwtYdnsNwOGzWzXYy3f/gprSOGY3NqDfY4Te2Ib
5xxt4ySQAlAKGUPIXF54ykCMoxXBxnSqAAtdZpI+ZQxr+nLnIplPXdTRYoMStl2E32c7Hh+Orsks
LpiyMrLRuZ7ZSR2F5/69GDtHawwa4WS0y4Cjqqelj9S5q+0YdOZd2XUimhPNWs2YHT8xbrun057u
zAlDlpP4CyLkelhNtoHl0pvsaAFHs7LJLoso1/SrrpvOVWNPvEj20TI0BC02m0zLqMbi2QyUU0Rz
7s2bxqWT5mFh3H48iU6Nc7QexW6rmV7C+t0Zs0NHvYIc3wRIlTlXR2mFd/jjcU4814OF4P26F8B8
a0TrZJQbh2XPoSkPtTjQ1gQRVmfWnhMrt324xHdLa0PHtcdf1uzGUcXrpQ/s676t5/W/dwGHC3v3
r+P8R6pdBfWuw0AcAkly1rHJF8Kfad3/e0McrRlF2/QWZt96l9cJjTvQDjcwfG/R8qozn9dTT+Fo
yUgCsmS6ueQi0sC/FQU2zKDplrtxrM49hVMT6mjJ0FJy54jTJoyojfvnONYFauzC2Lu6FCF60H7/
8c06sSs5ziLip3fTUFj5DrHlJ9zdN0ku3dAAz70aRQwNwz7HPzt1046WC+It1KJQSO+ISIUQXZOP
mnutQVMiDc5M3RMiH8g+/5xdfWLWvS/GfJfniPmAYsYX+pRphCzXhEIpiVD+0Bcz6Vass8LAtksu
xEVX4X0ltebsvvzEwzvOpvFTh7JAzTE6bVoxhSrwe2gjjmG8xvAzBGSCvNuPZozjHezhWyUb49UZ
pGhwHtvWt37W1EVQOEDuC84c6ONKjhFEMNGP+fip//olv/nuH7vZGi1zON4j3LWGNiwwoX+a7QF9
BGmMZld0a0gqdoT+8EAOaPxIWnMQ0asfNkEyqNAuHWeFfmsGwMpjVBDcaal77echMfxt74CiGat4
WiPAXKBhqGSdJzlciyK97JS8asdKho3EqzGQYarTkr0a58T97Kb+uK0Sq9gMSXfJE2y3Y69hXswS
82bS5crozq0RJ77Ix5DBEnaJKQwmChoLc58bE+eUIEd8q3ccFhfzp7Yc4s47rJMf3/ETs986/O/v
1j2iPrRgiu1k5yCNiJoSK7Jjzf3GIJnszBC/4qx+91CPFr4B2W1qpUuxw+URrDCBzxuR8MXDzJiA
76PD0+SLQvHaLuumjpMvUHI7LOiAZkxzmS9KMy7D2O+S7aIwa1QyiK9jcjo2VTmjlEyCu8Yuy/ui
b751TpBtPr4zp16Wo8XUT+AeLTCRdrEvvPvABTkAeDSLzGBB1tV59plF+8RKd+yJKxK9IinV9LZp
MN9BGm62BTzQENNzHHKXsM0glvj4kkjO5bH+7lEc7b/Q5qaFP6X5Ti2BjsR9aPzLrCWFGRZMwROf
9OHgpSvdIBJwMa6NrBkH+mH0hteWk2UragVovLAQc6bI2FYBrZgE2yeVA7boSA4mCpTPjulom7GD
VYTRnRcpwimtXnlcloe/Rou3feHLvZlxCAxxq03f0zEG15OyRbtzWm28pTxsfSotA8Yj3KzvaVun
BqnKY0lUtszca4WwIwvxxQxpBDE1vq0CzWlWoxaoB8g97rhKhNsMGy35hu6gbvDAxOZN3YNOQbRS
0NqDWHkB7kvkq2DpWxgMAIpX3qzjSchobk5rUExJGs6+V+6GZaJnqXnaUq7wKBfeOpaY0UIfpPIP
l6rdaiIREEbnZMkv3ahnb37vI53V2i44uNIdSC3wceM3ndfqGdPiQ++m6sKZ6f5KI7gVyYiZbgGO
HNpdCihlnF2Nhh05dFcNdn49BLlij2EMQEasub7s+1CWxlWcJ7ETQZyOhxWqs27jtk36ZnqdpOsa
54gzHaAO6dqqbePF6VvzogTQvE5TX7ZbvaqpSwEYtvKwUKozIl/E7c7SuJxMkS8S+exT0jviMi2w
b/GQw1Ow6ulHo4t+fEAr2z7kXj4iPvEDOB6oxoJvbSxLK1qcoNwlum01q9pwYyxJYq7gXFhJp276
QCu/18BtX8qZkkOoubCjYH7Z+TPxhqALFCiQzypLHS+aSA2LVwMYg6cen1YejUsivubDzLq4FCWw
iS6Zx70x5dYQ6uhTIlQ+rblB8zYwpRcTdhFmxLoMmZDqZTaMJsE6OPpPwoyznxpawmyL/68qVl4l
493U1zkwq65G6GLPCJtCW1n5gYXlsAS5ST+QJVPMgIisrkYUOGRtvuH46WAoryt72haKSB3LGi1z
Tcq5bUdO6mXXirReg2O50u9Vki4e+ce46zIzSJ8SC9rXtW/UGGJ0MenWflwW3QgLyED1usF0GOxb
qdVfYeS4hBAOffCqvGAT+2gmIoxw850fzDOOxTLwtiP+fgs8jK2i3CV5GbdgKa8UmPhiQwmz/TKP
WfIm9SXbaGOZH0qWaR6ZrtSDi5EudRO1xBSuhUpLtE6ZQTKBRVnrHuej8Hfs5Wko+wCmyvXQATAK
+VTbXwOywZ60WGLF5a3wLnLTgMNb1LUO0wdiHBllzvASD+14SXsJHofpd04e0aQNPiWZ1MDiCHpf
NDSDLn+grdBs61xzvo3uLFbMBa0Kh7haKOwWbfY01LH3vRmcgh1aTj53NAVSHoJl6wZdfIvKZNMH
Ykn4RMfiOlFTVmwsrZT3iUNUWORT5HKipQjIRu78bqCtg7klCZt0cVAnDap41DBNYq6TZvWECB4K
7lSk/lcAoZQVCjhrC+aUg+INT61zu/gH20ZTjG65yr0+3qI+7dK1FsTOsmmpHN+U1QTWZWIFyTDJ
LgZLjRg1/ESlRJ8JaUhbz5YmjFVp4RNZN4vfb2w9Fo+YpBD4j7p3VViKnOc0qPrv40hiF5w4b9nM
WaAjETIUAhrblmW4AMHwQzNnNgT9SFPE6tX1aEvA/Px7fmROcbLrYpmbF8OwCHvNpaPDFWlXfg+C
UQ2rShkDwSKV8wU+g87SVfQzd6gdR39v2SgOwwpyHL7b3h8vp4Vs6hC5m3OrE9yZhEHXq30Fbwhm
TpA597z1LZrcNGjzqGImz6QT+ipqFuh724SWzVfHGa/9qn1OdJIIVwaJupeTqSU/Kv6emYA8LiRi
Iru1K8/6FqeJBoorFwILtGs6+wRDhbexUtapNbmpCBuAX3n3YpIwtRr9UOKeSs8O3ZbdE0iwYYzZ
1/Y0iSQR3ODS84Q+a2WAfKEUp7/EM3TrXV/Ft21mebeVNRqPWUMTH5pV2oStKVymYo6NOtSp9MWo
GWv7qkSpxUQXKr6b9NKxQ7sXxhevCYZm7UjEe6gT21sZmz0R5vMTCuBDszzI60etWLQcoXIqv5eT
28yRRCoJH2woqtcyKPlxDZF3BpHSdndBObmCsM6UXc2i0VQ4Zb4O6LUvhgc0nuohJbLtlQhEOW/9
3tLMtVs4XU+qV0Z0eD6SMhbySdfRNzWJvqu5BYQ+lvVXTKTj49LU1Y0ADoSTWE8WEda1arPVpMXa
GLlMnB3EvBnSXdGoJNK9KQWikw2ZtRVYEL+lvLtf2BhAoaro2wqEqzI+OJGTbjm0PWmd60Ec9HTY
vXhvDzWVXYQSwxVyESdEGmnhDTe1EAnoVTZ2ArybY8qH/xOMTAx2Df52rPPqM2oifhr0N/H54w3R
UX7m37Ui87D5e7f91ZEJuxolxu1oqMfEMfRoHlPsNtiFIzPRx5U5Otka6GIWmqwie8iQ+qVqFR5k
u6hXFqE/m0If3z7+OSd2/7/UVu9+zbSYohKjcre6algmk9HddEstbwJiS8n5I8Y41jNyGPmonhnx
xCb3VxD6uxFZ5vvCNQusHFpePJs4mVZWNfGN5AXb060/B7s/ccz41Th5Nw6IT+KUAYRsIZPU67Q0
y2v2QuNKmFlx//HNOzXEUWViKWOYf8Lzt2TfUBoK3NtymhE5k75+5hh/aoTjzXNeGZZGZ2vr+tpT
n1vWXV4aNVqm+Vzc06nHcVSLgFhQ0tDjNEbMsblWMCcum6kxNvhWm60x+OdiTE6cOX6lm7x7HDH5
2FKk4PqSIn3hhL2HIYvavEq/t1kz7wu39854yX5VAH9z4vhVpX03lNuVnY4rI93FA57StimTOy/o
xlvaYG649NLdWe6APlnm9TUuOStquoR0+jSdyLfrtB27c458quMjm/XF1RhPxnNeKQsbkqVWJlv5
tZ+g17QB5UIRh/yBLN5dm2Xm3lmweDeZRyfYpWqOnKb29krLu6if7Wo9jl66aY22XRHOUN4mwFe3
lieK6xj4cySHWV2NmpjWKfrPfVUWNK9L8B+s+cu6VjlJH5gVSInGQ8zRCfjWIuczM+1Un+yYAN8m
ZY6+p9S2rVvLvcHGaM25OYVYO8iVHZNOB7gOL3BRaBcy6/WH1DDYQfjpObzQKTXfL9P3u+cW56XD
97KOt07sxBgVmjG5oYdpwcbDT7P1DLc1V8ABAgMplJRvcIDScPEn9R20wHyBHSKfdzgQgjPdrRNu
c8s4qlTQbCKHqaIfMtnA6hQCwqiCt7j506u89N5dZ7nfJr+1rsrZdnZBRuvCzHQwdmwn7iwDTCNa
Mh5+bAefSm0pvny88Jw4Ux+naFhpInubzLddV7bGts40cY8MzjxTPTmxJBzzlSp/BCbcmPFW76bx
akYMHbHJVRvT17HI4fs4E3Nx6ttzVKLMYw4MMLKCLWooGZJE+s1WpbwN2MbvqwQkoPQ5dI3FEJzp
05xaTQ8/5N0E4xQx1elhQI5m4r7AZPaT+r6798rs28cP5pTkzDwsf++GUDrcdNtxgq030g2sLUtf
NVVabNzMkF9710PH348l80N2uwxJ4Iq0qenrr8H/b3AuxI/6U9/9+NGDrvp/gFf1K8z7NN5iO8xH
pKpff/DfVAv3D5t0YRCCts+rahxayZxm+v/8D+1AtSBG1fAoIgE1fo+q8v/gTEW6FOxrnexu8lb+
hloYf/AHJsF6JGaAQyNP/l9hWji/fCP/870CVcWGxICW5frGgcNzwGe8nzsOgCK3qMc0SomiMID1
WF4N5rqxRdRNLtRNqAXL67gY9hMKRgNhjx/kWeQsbYozZurHTyqbJvTXRmG9El8KJ8nk7BUSkaU9
zlCjv6tFBOaKPO8LQO7igV42BqRem9QYNpxBLy1hoMVIrDF5aMBBe5FWL8X9MPTOFT5CD/zw1DnP
U5FxpBZL3SiEzkKBT7dnu0QBCPA7kgtQapXoAcV9qkUvHPj7G06iINOlio1+gxSCK/LiQr4YOkFd
tDutA/kImdZbZw/JfSviESHsYBU/EpmCq+6QF1Fbn4oOBr7qCbzrWP47PQXZNXcH1azjwt7YanXt
XbZm7OAOxYmYrERZuXQ2bAZbG2YDgMZVRvKll8lwPfaAkKnxQh0Nx6Sa71OOffaWKpm8qHRf42hK
0OZthyew3MDrxJ5sUtcbw8LjABpWA46/FZi7KT48l8rZi0Un+D4BaXFDyQUEcOJM3hfD6eMksqlm
aKtYFgFyU4xLHOq8MXe49wrzLCaUjBpQ20lUOwQl7KCgFs7eUs4nulLxg5bbCUQySc5biDzXeNCq
NClBcPvetc3vS1a4Xp0hSixveUo6DCchHhd/r5Ocrh1aS37OEQZ1fKjZqQkRXvWcd8pKC7663WSl
kXCd/qsxoV8PrQIJ987UK+eT02cz52qtHB9VUXojZ355qKMPLYDTFGazOTgXWV0sa6WyGC/JEIhr
OD90RMoeUBLxMZ7x00etVoUxhbc6HFpDSu42bHA4zoF24DqZdouxrXMhS494RqNm1lB7D/b83ZJN
82NcXP0n6Qf6rdvNNKnj2rQEwlgwMJFQqNjWBXUoUAm21vPI2jn7mrqqVyEg1hkbmS9HqNSxePXq
JoUkgV0E+85sL7Rz4FyGi6OuF0I5s7Uua6Q5ys/xmQFx7V5zRW5F6CrocI05ZhvDLnp7TbnKvXB6
tiHUbmMPUnmSkqSN9YUTv2s2ovs6a3F5A9e5xEOSenI/ZInHjRzLyl4jC3GcrWeO5UJLcTCXlSmd
SyO3qngNUUo82npl+RGxQphwc9Nt62jKxppTYoJBadt0+XjfEcmR7z2yfObIralZR762+F9FvQC6
6WyKaGEwGo17M2km5aaMVsctJQfYvNgZy++94cvusgu89Eq4ODhCW5+mA09VkPsAlka3I7HwLA74
XPGTom1KCFkZv+BCW960hkcf0ad2v9RQ9nl2ui2+lKmGFrJJ8lFb6QrUGYh5p8rDdgmyCnxHOj36
nGtzyjvmeDMKrJwhu9/h1aGO+qYKLKVEk6Y5OHNVw1RbFu3NG8D5rUidCr73YoJMkLiTfMS96vd7
i+UvXdM7HD/lWanumWMWhBBpFnrUkcZYr0ttongJUR6p/YQb9NnnIFujcGXiAplGKrgZvJRY8rox
xUDCkQiMi0EXaroZ7WzyKNJ5fhbF0zj0F24TcDvsFux6VDkHYvRgIteHJ7R07iOhGYWVIpNsAYvB
F81Z5OKhaqaVbRvDpdL1prhxhMy8dQerPFuNPRqj61yliX2LHVT/quXwe8OYAB1/W5aLCzQr0w/q
O7efptuW9C/8QpbQi6sG024NG0M4d0Opzf19s1BbjWxyqGKCC1zbe7ANLaWTm86NfqG1GY3fbqgc
Nw6XzDUGM7THdnan0KvYN1JAMzK5lvOgP3mLIntpRmylRbXtKZ1QQ435naYWhAzTT+bu2XP0vvxR
lFBYQoiQPmEQPFdo2K3vz9uCzSGrxFzan4kt9e8kc1GGYMmQuFSTaXw9BB99pW+SY+qMBbW9wsqU
ThWu6h8V92bBgdvWwSZvpTchcc/caSXnNL1x9EJdSOAgL1lexUPkLkF+vYCbMraxP44QEmdfoyWk
GvEt6ZPlmyOL7rZpi/xVECd6maau8Tnmhf5mUGleItUH4AJZdEimwOXlffeUGp4swPVIEbOx6iPr
0H7APhSneSjIS+hgocQAas3C9j9b4xQ0ly4bSppDS8Vxse078kr9dqn4SrDkDAqyHIjlhtWGlBlr
WWHMbRCCBvq08L10qTohgfwEzdqed0oK57lRqqSIPg3zE/Bq5t5YlElCgTmhD2MpVadQ6ylpbIqq
Q6FNVYAb2CISbi+MDHA1aMK4SDfGSJMrLNLJAzQbt8MzFFooA5pn23HoGEOW06XwDaQT9BmeMk9J
P5q9APtKbwV6z+cCdF6YB3FxtQRkmoasx+5ac5KFaZY15itUQRphDQvKyOe/KMdNDq/31U2c6qeX
UOWmp+uKbkNAZP6lbprp2TFzB/RDrLtf0ST0j5ZpkflA86KswtKUAV9xvI/fvEYL9mMfyO9+Nhd3
QTs0LBj2iI6ucw4gfJE65f1cZ3kzbfnaBrV+WYPRex7ymDA+mfQtAkja5D8LVEc/Rz0Jfhq20Fmd
KvsGa5rbhIhd5a1TY+3HLdZc00HoX2q/5ZyLAb95zKTTFuGC4Qgps22YsN0N4e1A3XH2q2kIX5U9
ARRhl9VWv/Z0NIArIij7XRx71rBGkFdZUYqCB+R+aunfXTUt84p2JfAX4Crw+qyc/CZ9GoMChLtp
PvrWYD+iVk7QwOE4yHF+5DF9vESw55py/7GXce1GWVB0eFQFWdkR3EL9QDUcXwK97q1Dd44QHiwu
VoZ33VluqNfDy5DDIPfoE307zESZ3wx2Uo43FbEBxsqB+f7EF0Uv9nlQGM+e15oqsiYZb1LpUtif
UKzaqzn1zWRtecNsbcyphiBU15371Fs0Wrbk7tgvHZGn08qy0uJxyXVxB8ojS6JR1zjRTUlRXrGo
w3YM7PF7BQzzO7vZ+WsJyeLVXwpkD/QveHRwuQBTUDYx64h33sNsJYTkNXfj/i7z4vSJsrofR8nA
dixU9Ez1KNaK4lHlQ1xQVjfcL/OQL5d1kjntxrFUEFwID6xA2EEMN/Yyi4lsoX9lPLfV2NyhW2qq
HaCxCSQpbuGVhc3p0ogHla46uzZGunxwGsM0br09UJXRDHuD5Gy1LHlJDTZ3L2CIUR2nHo3ZS6YS
UCdzuOCjadISwzIv4q1vjayNi8n2YNEdJ9kQ5tTXYdJMxgt7hCpFLs8mceW3gfyc9tD9obgisQ/B
ZBYeWPmABhdiSS3fBTHQrEizY9ODxr8ED3O9zPRufU892nmbfm4sQg3gftZxB8LHTD/X2qx++F4O
Ua4u2DqFteGgsikQvFwSwpneDzT5INAq5T1WIsciwDc+ucloUR3s0WIGkEuavYlreuKvfZEGN4tn
EHCR85rV1qC9WLXmWbtcs2CwN4OqLzRVEE80OrOzLwCJPeW0TlhgCQpYyJGR8S1dSn6DqmM6J+Ns
JGZISc1ClzGktAn+/zG4nw+QR5Lj35UjVm/9218EyJu36sd//sfdj254T3b89X//6xDs+n+QfYgT
htA1Mjz1wyHzr0OwzyEYv1sQQH03+Q+HXsB/ox31P0BBegAfAxAZhDWykfn7GKwZ/h8WtCSTTD7D
/ZMJ+S+wHf9Z0/ozpJFQSLZ1bCYAQB8V1VNCjbSky5N1q3P0E42zbMkxOaei/mfN6a9RAhN6OaBl
i0v651m7E8pkd5Ak67kTnK/8rQiyN76Z12AiglVWjHea1fx89xTu/jzJvycu/rP0/eeYYK8J2OPc
QOXgqN5V+4LVM5VQNGK6BDqNrofEH+IrElreJvbb11NtmmfKuf8sdf05JuHUPG2L0geJdv+8TijW
ydxIduVCyz4bQdpD202WkHJHufn46n53R6lduIRA+vDvj71RRuNkXuL32mqepHpuajqFVqKXnIVH
A2pRbOywvvabmYbD/uOR/9c1Mp5JkcYju1cnkeHoWSKOspzCNtv1mPsj9Ta7Nz5VjePoqyImt+fM
Hf1f85N3hyxe3XAs1zJB7v/zjtJf7RJp2BgsYJxHIpPjpjKwDXx8Tb8dhZE8WOhEo+pHbZn+4EIu
c7dbDxQYrgFGgh1OTbH+10ZxDhmktseb5rAH9X5VMd9VK61agIzO4m5d9qg68JFoG9OA9vPxKMfP
5zCKz7vmu+SDsvAcXYswCJOsy0Suh/6QXFYZ6lNDJNmFaI14+/FQx7eNoTyGwcKCVcNyj5luheX0
Dt9AuZ7nAI5WQm9bVeM5qsJvRvFNJzB5wIQgBMdy/26eysEHAoRqBdKBRoELbMpyjhf321EC3dQp
StJ7OKy478uBlN2bAtqYXCuNMoSscuDKg/+vuZJcio3ocwyWQEj8NCSOmagzLEIqFzknmDZALByL
iSNVr7X2meXh8Fr8T3HzMI5L5OFhcSAmlhLJUXGTh9CNeBB0Ns2S7po+yZ2p6cWXxPaJ+vHJxbr7
eCocNbIYMWAWeETF6MxZPfCPPyRVg10R2+I6w7Yeli2l+MHQKMWben6B++MtsfGcLESArefUkTB7
sdYSBHQOJEAZ1zq6eLK0mS98HXUHYaR7zGuQtreMePDGtUpMGy2WRGseauPi1XuBOU0UKwfio4W8
N7fNjSq6oHqORZn49308JPNWK1XyY6a3UF6YZTvJ63ZSanlxTNY6lKicny+w1KVsca2qY3kf2NRl
lPnM7oHcFgxZZucioqgae+l2Za7EnQSPNm5qJborvTmIkCkDTkD6TVE8Wrxf1S510QJuMwRoWTTN
mZ+uxso1+3XeD6630inhkNxO5hEiSaWIVYy7fFmjgFrsl8RoJZ2b1CWiDbixXTwoh9jeS1kQu0SM
tyLFzeurMULsp6Cbz2KZb4yCeDbtEoZ5719RUCY9kOjt4arJmkULSfz020g6evOEZAd/b6ZLsQ5q
J6YkTDruZQ4gNV8VpO49iqAyKY4PuryuncESWMVFAcLAryoP/djhxXWLzCMtCAmoHi2DAYrWKVPy
GZuyr9jqTy5iFksN3mfpdTaSMLPvfLBkk25z8E0tHwiadO4KG0l45HWafWnzvYNevwxFvtJRHGwa
TVJurBOS40CutdgvrMzkFCxtrXHQKJoLDHg5eQ965dXkiE+Hf0UvJr9bc1SfUV13QbrS7axGvypj
+S3vW7VEWZUOydrRp+Q1NWTw4FvCeiUjHYAovETK5pNdlAOIG6UraEMm5/wsN9R0L4VQXyQHkJ+L
XfN95jT4MrR295ZRnopXVaZiK4obNFKcQSb3xaaiAtYxDnDYCVt6VwdkHAGemq/dEkIjvhWjsNJd
Dgd82fTUZkuwra5HHR/S0kVC0AUFBc9lSsYNkxu8Uio31txQ6B5N8PsaIOybrnW7Z1nTrdmS3Ukd
n7QGoYPFiZHHEA6OqdhEIbqCzxQ7oZjGrKB4llZbrci91z7JxItWze5n2ADUEu7InM395j7QYZ9d
D4HRDMO6Bxm0zeJMGRFZisEDj8y0V5ajqPgWbI5UCIsseMZEJNSaSLWDghH7bH7pazTqtkBjl3pT
dMXgUn3xqcaahUPWaTzI2o9U4ni3/8Xeme3GjaRt+opYIBnB7ZRkZmqXUrt0QkiWxH3fefXz0NWN
kVMeC/6BORhg0A1XGVWuEIPBiC++d5NpIIWb0etSYHASAH8WRmGinQ8NNjTBU2ovzWUYYpLHuwnN
NzR71W3VTXD/WogGREY646S4hayHZ2XsDe7YlWbtSejAWQ3Sd4xgdxiLm2gsMXQgU7G6LEud5nDV
adyZ9AjzfU/TouHW6hOT1oSdOLdpNGbG8ST69CJqcok9Yi5Fvc0yiFHnAtu+J2UZaONr3aSpp44S
QXRVGlMXm0DpsAjq6a4IPyoi41zPc+3dion19nuAlJPRJOl7taic562hNR0tc4eGj6eAp7bheZ1o
moL/4NKT6hloFrBxaQd4fOvkcJhFgddsFylRS2CxIU6tlF1r09r0nzaokWlxJYo9w/lTSdPyeiIK
P0Y50Qub2WqSjYpn7HACTXc4G4amnk8A7rBz1EelmdySBMs3DABqxK9ao8pzo6qi15IDbcavy46Q
tRuT8d7LIb8XjWzDXdPr8mnGw/A5JRXkftE68ZQtU23tAtovGi333ISZFYXTDQw8DcdI7GKP1QWR
ys6eEyoMNS7hzBpI/Ax3JsT2KRvF/Dqi9ru2ozRJfCIru9otxwn4BB6uEZNPMWSSBDo9uFWFE0O3
VjAGghIJQZSek6X+gFBX15s+zPl4Mr6KETtGA8jIjFvzg2taRisK5/rsKJAwjclRDa362Bh6cTSA
0rBd5FH9kLUWLGLLGvPJmytZvjdxj/NJmtmai4RFezJI13vMm3RyvIQ6o3JTRc8gxobxSDtVznyN
lkhldIyKSO5Yy5ake1lPL4s6tpqX6R0ur9iRDO1pL9T5Gq8H+8MpiM9gQ6YW8DKEWwqeo1n1arAH
vEH3UmAtSsXc6zVRe7T21rZ56Kw40MBJtKEt2PYb+P/RlUM4Jvkvk7XQzkjLxHFHzJpf+65V1sDA
2In5Nvoeb+LEQShQEgl1E7DmQxdPPmXYxU0W0uIUZZ+fVgA3lyltUWPXiVXDM0dZn22CqKk/tCgW
g2/IsNxanRUH8GrgQV2pZAnthVHhWEfWyQ88eGhtKWuYp1VhfUCHsGleoMk3dKP6RLld23yPMBQ7
ZFVIc2lu6pV4C8fYmo8zdVYLInzg2bmQ0mdjO8sKy69CqFi8aH3HfpmGi2xohkXJ1YAsQvXypNf2
JBVE+BqajlKTF6R3I92bpLoGgcG7QVcjA2ES4ekfDjDLjBdiKQuaj8p81vZisLY6V7+9jisFXPTA
gSsTjeZsHJkyqh7seAK9nRqNDlNNxOs9Du06fRirtCwvmsX8IdtGGH5fEH15Jos80I8UM3NCcF8k
F77ZqKvumcyA+hSRs3ptZxGf9tyY1ok2KSa+qtFcXGodaZUEueTZ3sGBzvTyLhPmeZ0JS3Gx+k4C
umbacAqaqhDLFEUBabc4+7LX9up5Q7aTdOs0aO/Yc+itcbw7FwnEPhVC6GC+A+OMuww17ztWQrSU
sjlL5l1YBv3N0GeLhbwDKfO55UQTMivMsYiEbEfluZH58tir1oI6V/btdSBieSnriRDUZWo4Wewo
O56XgXOqMDVYooA+zTORqGqPSZDsYEoGnXwA7dN/LCoBb30Gw9SrUl2/xxEW79GliZXLqpzN1rVi
Eb1LCvlLygD1VYpUr92c/3bkCp3l4FeBVF814nyuMNSo36nwJImZodFBca8zUNOASkYPqxYxmm0H
i19jKJ2DrUlBpE6g3Cq5lmvHjr7aUzXWknm0MYfXJbfH2u/1kY+shVN/HNQdPsyT1VH+pbbE5a5z
upTKGJfoAmYzGkc9SK+5Zi6LayaVvKH1Z+KJSH4mGG+j0pO0TYVenoRGUfhVNSDncIROIJI5Oslx
20ToCGJw1Mi1p4T1St64fZVZ7HAeVZZZbchfSG8TzeCHTDWZvea6hqP4FLTaFSbfi+JBUwjQ+TXj
IrFET0ArdDEXqg9jt73r6tw+b2Q217taqYNsI/MWF+1+CUhhT3I16I8U6oZ4w6vCwVHmwWD6EA10
oJiBzBvK2apAjDc4hKx2kU3qVpjifO4bJTY7GymVHvpmb1a4Sa9wMaT2RuLrNSl2501RO90DsVed
jitWUOfY+uopPo2lM5ohgdWF8dRhs3LZoXfGeXVMKMTmvuEDYPaVV1WtaulCtsjveuw29wD5kP6n
WitaXzX14crKQy3YGDSfBnco0nLbrFHe0EnjLNkW0RSVWzVdMHkQdQqbgNuTpqKoHMpzIiAm3Re2
1vyomwh83NTrPKFcxjiB+GGyuTjdsaGgi+vkb3g4k+Y6VFK+lTExPF5dk3nqljZl1IaYBstyTUsB
VJOI5bWtREOsggu2ONCLEC+abVrX1jX1XE8Xvi7iu4E7Qr0p7VYcExodAMZj51W4cEeKH4Q1NWeK
oZJhgLNiQ6KIWUbv4CLF5VA27aMqmumOWcvf8XCtdS9MAgjX0oqq16WNmmsAJWzBgyiiDo6zwnku
S1p3bjs3OJQVs3AuuAOhG3DMEhXRGCcISIhbJDxIlxO090BgouUngPt3wzDnt6pF940E1tq6D6A3
v02BnptrHx5l/mCzCaeiM7LjkABktk0cUdfULKU71/tGNVwZpdYNARsRjrVKTeffUOJsAb8Iimet
kSMAZj/h5iwbaEZuq2XOK/nkAp/cbADhKJN+uuP7UgmFVorpI8Il20B8t0BmFNlIGgt3OLZYHPnj
bV3juycaK2enTKcZYZiSzC9VP9qDOy5J/7TUdvNokaUCYrXo81s4qXgyEyGhnRdaqp4qQp9vjaQa
pUtCt16edh1A86YYQvvNTomSEHJZWk4jvX/ujRk7XT0IgzMc2aGmzoa4xVdsvIxMk8ByzUrqqwhH
RZBRXQHqAvZvj6C65R8OGgm8uIcWAjno9PQQYbYu3Lgg3JiUrSIC+hta8aNnJXAbiaERuhb4+0sc
psqlUmbDG+JxR3G7vqCgHfKEF9aGuEXnXYzDegET93Yueut2SNYvM0+U6MPm0nozaX0WnbQzUA2l
+Ci5uqAvjv25K3OdyOQc1z5gkGKfQKoINhaZzaA04TgiDhnxoyzqoHhN7Xmo2NdMBNiJUaJkSdW5
mUGgSoI20iIoZtSIVvHDIBxdQ7nU2FRMZqdOXt6H1CEGYX8vgVUCait26DwKbMlbDk444ZvGyNcg
6xR2CrY7lXMyjxZFREJk9KlpFwPKrSCwf4xZoDZunWkNt3YtU0+MqiFK0wKifMTUNJqxgLIlBmOO
0uuQgNec7mbQWAhmhX4MsZit3VVLZu5BEOeM52ib1C8boTxVALzvTi16isEy7S9XL+hqy0adX0Z1
Mz8tAKt3lijRvej5FH8ETd1UG6wJuh+i68L3fphS3PyLpeh8O1RihD64A33MTCnS5mFlNFaByZHZ
6PJmhEMUeU1Rrm47JGt76GmGZ8t0oodelavNdhPSa28LWByeanemzq7jBPHW7AHQ/CBxxFkH9yD2
TMptzSOhcJk5vIQzniBxqSbPjkK8+aPYoEZA2kXjoukgyG0QeZUzkQI5qHtWlhqXgqwH3NdbYu38
Zm6HG7qdRMXVmsLxPE4alzhRV8gWh6A1+JBZDMiF7TwctxZ+jMs9Duxhi1tVrmZeOKbEP5cYKLxb
3HD2qhVP74pSJa1HcOQYr9y3pWXNhyq0N2zEF3eIMeDz6sGUiWc0S4LgHYKbTNoaJonZa43b6nZi
+iqFPwK6iqjDTSki8LOeGww/ltVlOXBxHRIlFTutOCdhMLiTSTAW4rbT6sDU76ywUxd/7JHF9rHb
T3Zk3y6dETd7ehCRIJmu6Fbn0aZ/sOpFPSYnIQw5OZr6dUklSX2Orrbh2QAVlcOBUHrDQ8feIb0Z
CT+YIm0CzpttGpx4QMnpRCaVGW9Ms0NHVsB74mskNPCHqSdZxgFs2jO+lklB9GWE7SsspJX15cQT
IeXlXN8rKlnFrl7N5T00CHmTtJijex25CUS9TEH8gO4NYTvi4PlsSJrpQ3cU/a1LCg46fc64A0l7
anGTbbnq4/KVZOmqgyUpMtPGBA0w0KTj5WY6XnUiuuoUDepElUfNFYoeM3XDvneiXW5r8nHqFSPd
YEaD8RkWrXnhwTWEsps1cyQ3bAMO5yxxY8VxaGVm/aglva2eOUuBOKeU+cwO2IJhbWZL402R1ENA
IYpaEiTZO6SuxvhptdbI1pJhPi24EwZ2cpYnRTCQD2/nyNsGNRqa3iVGAq6z3UcTgkyydDMdtlxo
fxQZp55X/sxUr5PIPhmr0WluUfX15UVSiNL2cQfP6G2qCnzwk2DB3fi2icZpFTOhicv9JaUPSCRE
J/t9MRESclpNVtSdNXM+NLGPGNVuL2kbtergYlZJwxn6nRTJVdNZS7sX0ATHZ7s1zewirMZuCLaj
Tj7jTkamA22nZ/o2fTA2NDb5aPF8nwoEegrfAcryxjWzYon3VdvZsMvwKXOgXAmN62U3I/5T/A5e
GMck/ptqnWMduwyEC8LPhnTlD0RNcKnpiqYcYi+M4okHbZwwgZrlCG5tb1PPb9UtsFPDlKnwNsXW
lviXco0Wk2O5Rqo0yC3wsieKMMvM90hXm3MxjAbbWo1/8UbrR1SfUCLlspt7oio3E+I7nHtHQXfS
iFGMUNpmRUGzJq7juVM9EuVT447tMAHxVxY5dynS8j4akCpX7KUaU58a+RuhMrFF93MuaBZ2Rpm/
60NAxIZPCIxpnWqF5WSnql4nzBpGugBISctE/IitVhNeoQ6w+Fjb8VSfTXZYj7fGUBpmTzcNIOCq
L6RKGNZAbC1Rq5oWCs2FJKb0qTviDBrfcG616T3pr3DJ0shcIli2Rp3c4S2D3D8QtV2fpo1hxNdT
MpF2oJmTcLico+s7ncp5mbhPwh8hUmMOAAN8OPmlPkOqlKUp/J5yjryMuu4060iUpiKOU7AW3cPP
Jtcf86AJrsF8SjTJUyucLN6FRpOk0/GstZO2bLrBnEJ7F/dapwxQnDDypXmciqYPaCpzYbIyT6ht
BwtnHk02W3eqqqw5G61GcCgPilGb6SbkS2iXjWnlwNL/Ylb/Nzj0/8+mP+urodH/mU1/1/Rh/zJ/
ZhL8/BP/pdOLf1TwL8u0bF3XTWMF6v/DJDDsfyTkdKLIVZ0/oq4m5/9lEgioBNDvAYh1cHAyeUDJ
27LvImj4Qv7DnwEl+u9/1PwrQv2voAvsBkeCxay8+hUDOjQfRfA+SDnSyF/yQn1qM6Pd9pDlbqnc
kOR8mpnfQPsH4Pe/YxExjZ6Dx0It8CtWBx+J4MA6FRuCgVpgZzKKB92ytzTQ+l0PjHGTJuSrGk20
/Mty+T9agB+ghP+OzJhoEBx4BT8j9z5BuPYkIDTpsHLSsC4h2UAqqvBa/fPjHSC4/w4ieD4CklRg
9gPMO5d9J9KSQWLDvkGV43KKnaffubUcInZfhlln+dOzaAOCX3gYgl7DEF/0BVrvEUHebSUVCG5V
0Pa7cgIcoa2D1wKJgQ/4kO/JjQm/kQ7qv32fQsqfYaZAyQfY4Ug5Edkj73P0VA/hgleeK16840zY
afxK927cchdwGy/zqIv3JO54+Ss37hNIesff+UT99h1/+mnWf/5pXth7Y5NkFLEZxrD0a8M4U9ac
mr97x1y5JHHshsMLxk9rpRh9HkTKeRwDgr02MOGMLb3g7AJyA6JHIqj+jtwgLRMyCmgo+CwUB+Qz
B0OJNsz1jh0fDICgnZSDJeo6y//zA/0bMPIJc17HsSxoDaxZGBt8lr+OoxL2XsE15mRpgJRcqczR
QtJOP7dc5KOg2JF2GEW7KhbyVeijs5BUFYgKYAnwn1YvN5ThGMIJHQ1jHLnvUF8HhHgE+Cvs06GG
mUsbVpWXZCumoRcjn4k9YDtEItyONcObdd1qT5ssnoiwbkFJoGliErOHGbvqR+dZzegJ0KAlEiTT
7fN8ZmaOk7QyvBRV7IUdWXu4tWeJvoTQdmuVFg5Oshb33HDStmNhDdIfbRjD1tiVcP+HWtr+hBQi
O4rXX3dVGrfOUdRMVXKD0WoFcjDWSO7tui4dX6kK5x6OcBBc9oLL7A7QzMA0djYGBagP4uGPnGs8
F8+x0p4gOiMniTLaFxtcYPAMU/JKubc12yz9yGknvwmLNtl1Usa0t3M7bLcLHhe6p+aN3C21gyKA
qyktzTAwadiNc4JFeRQIWud45NPAirvjKc/ynnRoRTmng0sxluJR/ybLqdIucSjA9pJcxE7HMTYo
wcMyLe43Rq8q52R32fUOBTOG+qOZ2W+Omkzo+C1nsk9Dsloc37FmGK6KsOEhpFOXvQioQ/2myYdl
3hbxRFJ3Ss7hwm2nLpAAt4WCKVGoXemNDjZgmrN9VeNjcNWNwtqDiZivBt9I6WVZl13jo01xMhKE
ZbhxKirUA4RYDr5Q5vYjmqhufAou7hXNRAYYUXjReJuiPgOYMscF0CuybO62aJA1d6j07AfnJ02o
URvqp1gWXe613Lhu81CxiYuEa/FDCcL4AhqDErh8sCCuEaFZ1qaywhCYDYHTk3QK0pWohzH3gUdS
faRAtedE6gY/QjrKV1G+YLCCbixsPN3qh8txroqHOVPZYMMqDC/ht9JDtAB39q1jInwSRQup1YqV
4WYauvoN7npcHc/BONGVq5WGgDlTiR6WegoSP1ehOrg2MWaRK7Umu+hocac0Pe2OJIUhzrwB05i9
TtAcOI+YxwsRkjHuyQFufKMT4+GH3FDv4Jk7xzRmG7oUxGSGsKRVg3NBJQoinnOZkgU3qPs5ynvM
HZKmCrw4xLmdxpiCPCZloV8S3hVjDUE3+khVsqZ2JeRdAPlUE2/gDIN6WpJHea5Ie3kGvUFYyzKz
LzEtp8NC42vsvN7K1GfTIX0D35bYqmDaVvLaCQa+ywCQ7aME+njplhlKi9OUieoy+8llEVTzHUsq
e4tChCs+HJNxcqtxNthklDq5hpfMNCUy0K5b9hDNxfK2KrwalrLpLWVrngdGLqmJTdE9zoOdn1fd
3Bl+zIq5zoupwgo3bfL3QkQ29m2JSFm3AJtof2ZcurGyqHXzSNZJfmpocEA8uv+ZgZU+H7drYKOZ
+pqOCg+bOmtBo9SMbY7Epe8zgJisjuC4z2nv6XQnn1Glgd2QUzdckbMkJyTgdv2uqgpKIwhzcUif
UpvOuJRnxlmccqt0s2iM560VW0u6Rc7gyM2IaZq6qc0A85JigMfiEuxlTHvCHzAJiftyprmIa3OA
825r2CdBWzUNWq26wZJqpWHs5IL04UxDgnHvLHmPYgYV3U3U0pbCXkmokRfEgyA0QyP5dhOVSbOc
V+iTrhZ4dDoiFS0joKloL4nySKqNoaE4ITEqaKgXq9aoSbzr6+RIJcQBYnyTTeJIllZVu4lKYKwf
mrJqPXQUdPMmJ3JuDCtuQ4zGO/71Qi1Uc2c2I7p/+PIKyqhcmwayaUIwKfrpweiBzSHTgA8UdZvJ
7gkixPuCE6i1Ksy3wNEQYnY95hxbOwXF3aSx2tcEfNrwvVPEUHMbZeO12VQxOp3A0MUpxIJo9E1C
5loOgiizjwrZU6SJZTKuJn3EirayJmFsIjXNR28p4tWHoOSH3+ZGqSunWq8bDe3VEqtCzGmU80Rr
qjsKzFBu7GgYLlRCUs0NftqZvYEYCTGGqDpHhT24UuBSLXYijxYxBj+mipvHmZGSoLCB4p6hCSG+
M9tUZaJ3tybAxehzcIoHY0Kec0SE4ORcK2bAhCHirKftelWfvCGqgtHl+zJKWgAaqAW0o2BAUBcL
ZdOXilBdowdAcTWnS87ZVgGK7aYyj+Wsl0dqFS43mlXhwOYMgXGTJSnIWhPoBUXjXDc+kViOCd0n
Mki30fSsSc5sexg/qja1Mr/JE1r55CUWXK4xRel2Vgxv4CSDRyv9ddupaKxDqYDeaukPEc+Ji5xu
PnZdUc1nSqS0JTsZRkuA0lKc1YIIQ1fGVpdumyCVzz/rnf9/Zf0PuX1lvhNV+akI/MJ8v38v3pf+
PXv59dLKn/nvpdX5x1bNlY3IzZCr2sr7/s+l1RL/CGlJAXf5X1on/+g/l1bN+IcrAGNzo2RdizWm
4T93VvUfbF9N/oyDgAOyOqLov7mzrhz7TzRJwzANrtPkUOu6oVqE/xzctFQ0lTmt0sC/v4RE4L49
x+5V7F6G7kXkXly97+5OPh7fTm4+TdJvbq9yZeD+70L566gHtf/CvmfkeBz7z7V7vy/dW5hf7iO/
eX0/C91p/f37bvP08HJxen9x9nL3cXN3+rYf3e9+jm9+jIP7n5rrEx4ZPDyZe5r62kT7Pz+n8ysJ
9etzHlwIdKB73Vifs3Qf7/e5W7rP94/3p6/v6NncR/7/nLuLe/t6eX18+Xx7HLrH1+7V8fX18dnF
9fWZd7E5210f766vT9a/25ycbE6fby7OvJObE+/p5sK7uTm93HsnH6c3Fyd7//T045uf31gvRn94
T4dMattUS0vp+fnPn88f9ydH58+Xz6ePj7vd7en5Y+huzq7PNruTs8319eX15fZy/RFP9jf705vN
xck3d7ifl6c//SwHhF5omWnVip9z+bouG+by9fX2/Sp0b+lDMI3X77cxcxm7MX9brr/u3m/fmd7b
aV3ND/ybD5V79RS5Hy9PFx9vTy/7yD152bO6nq4+WF37m4/7jzfqUP53v/+4hzXhPu7Pzp5e3k4/
biJ3//bN/P70+v3TMx1eTNOORpfBM/nbc//o3F//unXdzfF2u/Ncz914/MY98o++u6quk/WngQX/
/NMNv0ISlsUBxpM8Ictw//Zx+nqZ87yv1++he33BXBXu2dPJ/cvVy8U3b3L9qv40Nvve57G7UYZg
oDy0Yh7V5kOsPofpFfgNgubeLdX7P3+DPxtSh8PRMzQtQ0hN2Ifms6YNZ05LksDHb9LvbQCL3IvH
szwbjiL9NaS9X1v5BlHY8zK9xIoAr76Ww4OURJDIE2V5mdO7cboN+1tE0xff/HC/237/7UrSTlOR
D/86F/h7FhAEonWDuH3FeMm9jt3X16uXs6uXp6uLtxvVvX/77qv+qbL4MiM/W6H/Dnqw6hZ4aLY5
MGirAoIbDxbkhVQ7neYbG75V0wU4L51q3Tc9ri+PSnOEO6KjofTiZDvkpM9YA9CXrBES18CcCPtg
2tn5GIKeD8uPP8/r4VgWdDmJ0Z7gqMR95dCvqBnGrim70PZxIh3O23EWL4Mc9esmifNvaP+/HcrU
yDDhfF/7zL++QZqUseogBPKzultujCXsEm+mEwKMs+R3f36s9cv4/OLWxzLoLNPqpvNKL+vXsawS
dpyEpObLrjQundYINljrZ98syt+NYvK5oN0X1Bfqwd4wNM0U0Zu1fMfoSZmCnrMrrMX5Zgv6sgrX
hzFtKiAa9ggVxMHDVEYscCVAXgor3dxGtLofxiULwaLQLZ/EeaNz3Q26xK9T2/Bptzs/ksKAuvn3
c4puh06zxGuHUu1gTvsIvUA5W36iLCZdpQGJKDxp7y9HsWk9YthDH081adgfFDytEZG7EfQgWW0T
76BoQ0QYq2j3t6NIqTronmhNojM87HMStzWMkWkBpNcIlhunoLUWOeE3b+7LirdRS+p8zIAAq4bn
oGoy0WsnBoCaX4yacxLVmuPRrufODj72zcvR163olxV/MNbB1+U4GQinzViILbBZTa/JC4DR3B31
fXCcWC22G/lDaXduPVheuFRHrLONUptbbeqPNHM8srJpY0zLizClT0d6m4gBibPQiET8y43AYW/D
DYFThj4zpf7BrhppzthzGe198udaHCowIoAHhNsp5IagHTZ/ftW/fQlCNVGDUSE4h7upqgUCuQ0T
I4qk3Ha2eBR2BBCeNMU3r/vLdrC+AsnC4sEg4f90PfxUKtAByDNRiglmW26e0z9UodcJ65sP5LBS
thiFT4NbCM8CnrX+FJ9GKQM8nqaa7k5sD9bGTOJxm42DfmHCioVuFBnHf56/LysL9IqLFdIprMkt
Q5cH333cKejgtGb2tbPmyrjs74vz5tF5kxcTTM0HMhDu56vlInpZPuIr5yTYICv/pg76Upkc/ggH
zzxOxMJlIz9CeS9u1GuUHRflh7kLT8R+xJfhyu5d5U69Sma3Pm6PxCUEuW+2+sNZP/wJDvbgIRIy
6pUaV8k6IbGPVJVQbnVjPClra/vnCT9cRnweQphkuyMGp8451P0piVGpXduNvjZAMNQQqdzQvVcf
vxnlN8NIQ2VLEKxUzpWDOQ0rEWCggQeGjPJju65Gfx60RxuBDb3qVe8DySs9iao7eCG7CWCid+6s
vPZo/OA8YC+uZZ8aTv24jNvewN4iOs2a8SiXrZ8r5zrdUW1NW4Y8KJIXJ5ppi71245OmPa0hR0F1
rBEJvahvOi9QVR4skbk4jW6sEbfw+K3sKrq52dZo0u/S53/z3ODOJkIHgFna9gebcplIJ1sCHjcv
F+d1SkP5XObZN5vObwahgpOC7p6lW9I4GCTRzL7T9RkHtTlXt0Mz7C3cBL8JXP39IFQHNhvO2uL4
dSeYCMaAmNKOvoFG2HVSsIcMHvn/4FGYr9VhgNXC3/w6CoFERmDpyeiDv4gzZJ1kus+9/c0usx7r
n48vFj0OgCY7jK0LoYv1+/u0qwkyQbWoHkZ/StPVhj1zbhyguPOpXoCWw1h46Tzp39iHrm/hy6AA
CMyfyjdwmEIchOTV59jk+UNrlycWwpEaDzMkApmiqEAmqOq0JUr9LOi1b87r3707zaLGh41BBf5z
0/30vIbIlSJPC2bVEKnfNUrgw6fRj775yH/zgOwlkC14yPXadDCr2MKqS6MMfpqH1jYxsv5E44z/
xiVUO9wc15cn1x4canJD2occCyVDNFu2+eijkRUAK4CkNfkVV8M42ydpsKYDpVO+bUlY4F8R5JOP
ZftEntqRHPDWBt+23CTLb6uRLF2pfeMp+rOYO3zNpmlyG+A+gI/jwdoK9X5Ke05LXwPe1r2ga4pX
Y9KqyyaGlQGFO7g2Ce44WrgUc5vXwnbfTrnRQHjLUN4oi178+PN7OaxJ1gpIR52O4JhSyDz0fmgk
dGlb63vfGrEizmcBJU5gQJwR6P7N57vWfb8+PDuDpWFcyRuibj/4fI3KDlFZDb0/xLYGjRyFBOaB
6dFgAmMFVRGfLUI9iib9GnRj+qZW+fKcmqraFn6aJn9ZF/qv669rgsbu1QR3SsDqEHMtIl+9xhoy
gq7Id9G+edYv63BlLKg6snkuSgy6fnSfPipVy+DqA6v5c1JfZkr3WAnQvMCan4GO1W++4C+bB36l
QO5QqPhVCOPgoqJATJ0a20rhRlvdRp2V4bzol/7Y7NrhurXigQNmzHYYbdrbP6+eL3vlz5HXioTp
XSX7vz5mpjj90LRO6pszQKeuVGdNX4UekrTnxqmOirIIv3mPX3YrRqSEtjQd+1MW0cHExqKdaK+b
bFQ1suyKOBIXKc13eYEHr89c7+srW4qPAiMbeUiYysGLoKIuYFdaYoiz3I6z9tokQ0CsSS7kBJfR
lH4XQX+wRBnUotmlrl4zbJE0ln6dzMKowsLuGry78bX6EWeQRoH7wNh7IxIvf35xB9O4jmVAsaMd
wVkjOVF/HWvgWhDg4pn7XRdr+yCpgtt4yau/e1k/R9FWvETH8QULkYPaI1jAn6t2hKHeCBKjtCh5
abAB++bs/DJvrAc8KTjvYfCwix182rBfQ7NcmDej6nN7m4u2eNDVucq2fVO331TfhxcAmh4wDx0O
MlaZyiMdLMB50fusHuBNx7j02sdWJemEIOF3Yo/8mEzu1Tk24G8U9byYl9XYFE9LhTecWxv9nGxw
5i87T48tK3rOMaF/VcK0SN7tQmnOiTkrxk1UxB3ZKZIod4R4gW22pySstbhqkxK8/8tlQNktoFdS
ddOj0tSDuk3B/q1pMJT01C6KtjYKIReR7Oj/eZSDXQJDC0ahcUSSOqtBHJagYVjW6JdR+w5jXVzr
uCs814o9PGmxlKu2F/kUoJl5++dRvyxxXpQNPMb6AyzTDkuqenRiqF28KLEkDnaD6GuBrYNv6pov
OwVuQhyc7DkqQlP9S006O/UwKw0BXA70CfwKO/KNR65LtgczWXnWaCwYf1dtswQ13PkcLmaIv9kP
DxZ8x9x1i1HkPu3GejMmUOANpLrffLyaYA/4dF7/HMbUeDQMsOglHKYxpNrYB4MT5n49LTbOGFF4
gfFt6qlDvZxoo13d1ERZrbT7cNv2U4TwtJ1cTaunnVW34RF6Y+3hb9/pWplzxZAYsKyb5K/bVm53
Ms6TKPcdRA1HMS4hWxTX4psn/7pyGIUaFcebtWDQ14n5dHgjsYjzvGaUpDHiG8ILoqsxwQbv75+F
rXFtnUholSto/XkUpbWVAosBfN5jfTlFeN/v9Fgr/gdrhWpHx96Gr4Da+NdR0qg0lKxyMmr6IdmS
g6D7UHPm/8mz8CS0tRgIuuavoyzKgAhLExn7lZZ9lJh4bdoQx9tvhvmykbDwbeaKN0O3icvsr8NQ
E5BNtQ6DjF3Z4xVAIBChxL7WRd2OnmN6bMXpdzeXr8cLg0pKY7qmGo92MINL3IUlIoTMR1aNkWc6
qUcyxf4WBll++7dLgg2E+phabiXaHjbUUhgmOMhPkU+nmGuYVtTFWbJkaeX/eZyvj8RaMPmkKeUJ
GjjsBo/tLOHc0WQuwtR8rEauHOSGtbFubhyj08X7n4f7+tp0oAmMGQStT0G98etrQ7FotpQiDFcO
1knDLoG9wTg7hVsVqJoIrkuPVF7t7m+HZblwUK84z+pWuG7dnz7jZC4SWJWZAtGo+F/Unclu5Ex2
Rl/F8J4NzgNge5FkZio1z6XShqiRZHAeggzy6X0o241SllCJ6p2Xf6NLkSRjuvd+93zttHUNUJZ7
bBzrm0F28EMM9iwRJWXZncgqHwU6bJzrPGU2wgzk6Hur0P8yMMCEEWZLqrFTTvFFWnvlIfcSsadh
ZgZnRGO6VuTaNaozOEBlNZ147t+PJPJJ+orpIiGjc1F5/9wIVzpVFBrmhUiBxw3GoGm5A9Ai6N8q
LdLPjemPxokptX7D94cFg8KvcjmZiLuPnWFg6tWl7cZxGDu+tqXHCMGowJnuz5/094nLKLxf07BI
zTCl3j9aIOBgkBeMQ9WNy3QJYZdsIKwfrY5ywcQ6cRD8Nhw3ShM4EfWZdV/zjra1RCrbkT7AAZq2
9b0sxXNh6fYZZJLsxM7220jME06Bt9CUWXM8EhXJAOmv6Yd5rKrzCmXyph+N/G7qumT353d4FC2u
tzGTxcA3ImpDxn+0Gt2M/2lBphimOHI+e4GpxjsXTng2b0Ru6ckVEa1n7wcxJCXdXuNSqRMX9t/m
yipbWmlnPkFyQN73/VfUh5m/KkcnBGnXv/R+F1xAncDD9s8PemqYdVv6ZRnmSDuBy3QOnORqup9G
u0F2WvTlieX2wacjqYG0i4wOMdVxkDMsvapFilRfETL8tEqHJtx0Du6VDYzsz0/028rmxZHGNZz1
Ek2S8mj6J9IGQKbRf5sHXYxjnl5Yr0NtDXcx+Dp3owUs8T+P+NHDrak0svJ8dM88WgFFb3eUFYEJ
WRM3B63BaBUuQjk8161v/21MytOx3gD2r0G3eSxrmzUpytovnTAVsjmXuVZfmXZ2KrT/6InYnkD+
GdyLOGffzwoaWatSIwkL6E7P261ma0DDE1LiOjLgxDuVXf39kzHPDR/1hGE7pCyOQuDW9vzYr1o7
LOB0Yn0id5OfoO9FEm4pWlL//LnWKf1uF15XFYTGgG2Im7t3NEHsEn4QVrR2SKXM3gWjNT9NmHff
2yQSDi7U/k9WE/j3fx709zfKoM4a4fsOl5fjpGZJXD9WM+QnfbTyPhwxHJs23oqn3zqLBqri74eD
dUqwxXtdQ8v3H1CBzcA9xrRDId3xAixVvwKOjBuvxDztXxhqzVQifSGbfPw6kxwwRTEPzBWtXb2S
nRYUWKs5za7F2+FEJPn7dsXR9stgR/uykTUw4nCAgyMwTrvGrCYam9u/363YhegqJLRh8jMn3789
TunZhD5uh7L0aKAVQ+fhmez5QER8Z/gX3h/N2qbHjZa01pvU8pcdeMkgopmS95eC5tvZQ6HTzWVr
lyYtLyd24Q/WGbhdamlwAEm7HleglnjuhSkYyvBkf5culk8Dfa6fS3w6I+wwyr8+w9ZUHeBVqMJ4
nh+DV2UwdlZW93aI/R/QkVJPzgKvrKM/T8AP5gQr2QpY0zZKlOOzhS4EadIRY4fTYhjxpQJsUe4z
HQv6EyfLhwO5NuKegAz5b4WJ3giaekL5jnuqTS+KKMxDKYX463QTL40qF4IXakEk0d5PPpUOZh14
PE7p1WqT91W6N6ZlPjHrPnoW7hUEvWuliTjq/Sh6J3tFHdgO6b7o8QP2/CU7dFmunRjng82Wz8Kk
Y69dlUJHW3tn1UkyLMIOKynPYS0YOwfzasrViL16MN6b0mijP8+HdXUe7e8MifUYaiGb+X6092Fp
3To0xOG9o6Z8q+E5TUOQ9phV2ikFyUcjsZ2zUwRUyjhM3r9EOijwDycVHyY03ZQ7FYCJigaJc91m
wbn585+f66NP9utoRxMDQeAiJoUDiaP5NVWoPLufAzoD/4VRyE6stzRav46tGvUOix45Y6JpFMLc
KarIF0Ur+hPn0wfPss4HiHtMClrfj96cQddmAdPTCj1Ic1AMJvucuphxYsF+sN8xCpoMh2jIpnv1
/fextKQdjJFRMAmdD7bRyKjB0+Y5tmrnKu3H6oQS9MOnIrYj901pguDh/XiVm7t0Kq1Ppc3ejfCT
lL4eVf79GcjsplWCDjOO2+MecgnbJkW+zjxQnnkY4a5t4srPo7+eBzaiYmjPa4T+W9VKKCFmoG9W
GExGf9Vrmnno3Cw98cY+WEGMQkmHl8WV7FiHn3adh7s5nI7CWMRTgj2Q3HdzVqRPhU1/4YlZ99F8
+HW0o+/Dfrr08IXx8BkS7zvnY7OVboJGuO0RR9HDNp54ievudrQVraoSMoskYyGQrxPml7PdBJxU
1y1LtvFzLcIF2r2syjKBJjTV2yDHrWTblqoeo05Mg/n3W6+9wvwZlsCE6sL7wfOp1/xW8LReN3nx
bnESHJisqcbcxqHrEGw4LezBRvMavz7xoj9aCCh2aGOzYO7jB/l+aCZUihOdaYWLC9dMwflbQPFk
f6moIUrnmARxgSDDoj7vHD1hnYydjT2XhXzBAJBaoRnofYhpf78Sfh3l6CP69K3lbrZYtFnX8pxk
R3yW+UD0/jzKRyuByyaKHcQGaDKOXhnN0Z2GyASVsEZfdAgb17MR7Lb6j5V0Jk+M9sGxbCPX1e01
yUCYd7QzZvBtHVDa6x5iBaFLaM6ZPE7BVTI1Iurc4Gac9OREWZACzPp33y0INntKQB5NYKT8guNa
+EDcYy4416EibYfHxojb6WywsuESUbnVRwATYG9UZq99tqoan3G3nFCAzI0PUXoR3i4PuDnAXxuy
+0RA34UCTous7OEOhbJzfJy6rKR8yGFdW5A3azo4B7fDooNk4tCEdPWnDzBKaweU0FBf+A39y2Hi
JzpUDNd1KCNrynwyW6f/XMJVyEIjAc4ZyqE2d4m3xOi5B9v+ZvOPr/LGBuWcW94KxQe8DBkoaUDE
5tIbxl0KRu2xHEfj0KWrzrfGEu1ch/L9I9AC41CVVjzs8zYWl06Gf9Se/w6SMO0dcYOgeqVotVNx
1mEElGyHFsOv2qakupESwcIGf6T6kk5evMbSrNW83dx5Jh21QiSfcRjmnHMS/PE2vS6si9nV5+Ic
JIVPPRaOP92r+GN9ytOR9IgrYvlIWSL/LEHOF+BU0TltEs0w7mXdiJnmEjIZG+qiGZR8v6dt3XTr
eWcsqv+eGBo+W87U54+BX1jzoQIP/anTluoOXb2db8pMsx9Hq4ZH1hdDdiEbMHehGD2o/S3t/mdF
suTBBrg6DlCQYBW8h6bVbjFyEcDvKXqGQ1r7kgbn3keQIlZjTc3HKAxigobfZO+W7d4bkhhSZ2FN
q7dpAuEEeNV0ppkNMGs/ta0JZ680+zwbbvrZ0loNM6temc5By322fIkK90dPB8IlGVle2tx39ZXu
tKrbxPqSXGrJhDO5JTz/i4C9ZwLPJcIIh5ViExaYEeL8ahfDVw8DVzBuWW5/Ar8F1XjunasiHtzX
Fn2ld1GPTTphhOe1t7kpJ3NTBsD5NrAx+vsk1rAVMO24xRISdovaLq4XGxs6yheBPeZY+tuxb6yD
ky0pd0zyuCg6QX46YZIzWGjlvnXoaXP+mpuquA2msf4u0yL4BOFFqHBBZnCRNF35ajR2/wk9l/aU
tYb9jawflFK4tL4AFTiBy/a8EbxdZpNjcrPRnrcAeUHc6pa0VFilI1jWYJlcAGuW8egP8+jQvB8M
t/2YNV5I7sp3dy1GABQuUre4sJhAP1PgIXGkEq3XN+4U13yt3EoeRiKgx3EO5hfN1yWQ2F7OEvaw
moC92T7Y29RrzS12bk65o4aRiF1NDgkc9ZguLwUn7rSbF63fc73TJrqacnx+cRsA3jnZ9vJMK1R7
kVDTyLaa1djfZ2/ECM8zlJefucHYbjtLgf3qSKLYlNjjGRxt0tE/nQaLPNcpan6iprk4u2q0tKsW
7MirVgk1HIicqgsdDiWITEgCd5nvF/auj4fkkC8ttHIEaSvoFvpDvtPQmI+HySS03y39Ulz13uj8
KFxf3WNKurjQeccOAg6vAJxKOXR6ZJpL8ai1fvqsgV66MSf8ODcJrLkEMXM5uOFQZP7rYqj2uhSs
R1K2ZRJsUc7Vzq6ERX0+Wkp5YdNrc7DNMAn0I8tTHvgFN6b/HzJ4JSKDkhYtNyQEeHfO6HwlLTZ1
0AAX9cwh5Hp72c8jtH0DxOrO0EwHrgtsy2qn/Fzcmpja6SATHedRGiOWk401p/hfDJ287pcSHvYI
uiwPG9NL7BC3e2whbBa9EU4w8CFPlK2hY9k2dBeenibfswGA38Yr0uGz7Pv+drGa5K6uKu3VpBz0
c3FFy66BYwx1YKMsIiZODniwgBoaZnZc/cgyrlp4HC9FetPq9GSheprnB1GWqJKHRiTfmikrfzZM
LawEuTaNZ8a8MmYUFD6eexifzUHiueDAANmIXolHu+3dL2TS2mxnyXK6RoNq/IxVWd2AS3fU1p/n
+svUsqg3Mu+tr0EJJv9MUvsAA4/X72tatPhyYhDs7RNF8SfKrLYuz4csk9+s2MY1ulk09RXFvNJ3
Ae/7yhFQX3l1JbPWXZp2h7muoW9jhaPDxkg0WLm+Fkz53iyz8S4VsXaHNlD7MuvLdL1KVF6nOh45
I+CGPlcgLiRyvkyipwFeZ+1UpqjSp45CiwP6AcVbkaf2uVWV8hvJhuFxUpLJtjJVH3RcVL7hWsqJ
gE1KxwItjPZL4o4zW6OIOUkcozQ5mqsCnI7fp1U46hLeP1Wa+BlM5mosCR6Bc3g/DHl5Z+lDXMKE
7C2g16poRJjjmnjb2f3wfcQo9KBW+0pAvDHo7YoPx3xbHS6bDtgBB5v7NUjhzLB9GxCkR2wxmzeH
TIuTqAq91ThTU537Gry5aSZ5A+UCW8iGG6+lja9GjnclZsqrDedoQ/5GB1tc5m8+nak3weGZ66nj
7bx5ecoyz5/yN4fPYNDgZ2MHjfOn3rLzQfCw5XPx5g3axPzSjfPmGQpHUvFJ37xEoc22DjRO3ISj
mWSPuVvcBFa5Dxlk3Cy5gTtokI1murPdBo4E+7vzHPuLM5+5MEAecPUJ/G2ipTV0aPo8FvpKVxfU
eIoTC3Q15qjwd3iKzk/ret/OJSaq9rgaqkJL8z/1bzarQ5IGHRBdXB829psV65yN2LLabxatVRvI
J7X6tvaoE7tISwjGeC19oEKCFP9bMVXmpxa0xIU9zuKV+mh3o2F89k2tDrFaaoC7QWoD45q+y9jY
c+6Lq7bSsJYFQZJrGyig6XX8ZkBrmhJ6SZzjdbMzM1fAIsex5zFHJ6hHY6c1cJONKYf+a+NuK4fC
/NoMeI9EWNCSgdBb5bPp4Imr09uGV+RQxPPezXE8CJ0+iWmsebPTpVvAiH2s51jyAuzhOGTfzCC3
vU2g2lzb5WNd158DEqFZxFpAwCjQ2TZY6bhU8w5OHWvmbZ4U1EsxJ+nERZkaq4ejWzNB7NmP3Yta
a+pn1KpLHuUkgbptP0AwR32OxurSi+ssPlP4bctomuva36BwgfW5GJX1SYyOLjHkXeok6hZ8Pm4n
31J2SN9bMbUbCnxBvh/RAtiRmmjH4IbGVupRd+kL55ySds+DF0IXF7JPMlizYKgE1myZBoHj3ge1
rG3taai8F9WWyaOXq24KKeR3eRLhqO0mBzKp2vLsa13r3gyov5ZDU7VLce5VBR1JeSa5YeCS6pvF
hYYrD3QQWQ/pXo36nN+lVjqeJwK/5CixdE0/xywjMc+d0smH73bKRRPb4k6Dw1USHBSQRUo5k/sb
cBOYsPqiFwW5VhBvNbiuSZSOzZid2zlt05+xxW1idYbkp8VDw7biOThHCF72l52Bg07IlmLLh4I7
jrxQYzrbUFU5K/VNhuy72/K3LbGb62QKnpayoO1hckY/OMM1z6KMxLUnDifUYuKhxhS0fPInM+er
kjTKk0+e9PGPwbbC119EBWNMZ63IIuMAdQgb+H86/qG32xHHc0wVdMICtOubvCmxj7E4S43QNaGA
YvRdljr5BAq3u8zjyNwDqJ/yR6Plw13KpUzdc/g23bgX9RADg28zb3wysGxabmHBukZzSMBK0xoy
0R2aYdVdeen4w49jHC5E1kzVrsUFXqdFEfOXZ8/ss+KmXW2mth5Gq84SuY0T69irzlawG2XSZ69D
gxKz5F5E6GKEHgjCNMRopcMnGfzuNpHIYB/9xNIkuwcVYNg7sa0esjFo7Bbv2VFjR0jq+qWXUIy5
KaRGvrPipeO25zprUAbQntfQqISB+XzZoWkkxOBN4MUtRFRuGP11o1cj64dW46LdjTWgsIshJs/+
kxwEKUAou5b5BVubzr+q3XIY7xu/cKz90GXFenPs2/GZrl5vvQJMZTF/mo1hxO7J82Tc3ZRLhXgE
/w1RAwoq0o6wL8jq4bue+znXtQHRKVl7J72uBT0kIUDV4gAOd1wOptAczHJHoy/nKNXaqthlKY4z
l0GfZiS+JuGNt4au6o67ky0/eyNNtTdWh4RjY3WdLr/TUuxUW98Zx09KmGzTvjfZbWT7HVDtpMBi
FrmSUW2tOcPkinSFnW6hN0/VXrapYeI9O3hEFYHtdPpuUZ2CgmxkEPK25BLbhmtdu4zez7j2jPha
9bhe7cZ5sZ6A+2YgkrjZzzs55FlyX5qlZ0UDjljaBTpVmn310tLLTaDZQtEgI0bzceAjVjvAWSXe
S7GoMMwICts989pksmD6DINXQ5hTNQbRPT4IeP30Q3mVC9zlrghtuU4AnlXVFuCSJe9djv35RuXA
9R75IKX5abLrijo7rgbYLhWg0Y19QLdodkhkvmKwrMnSdsPUNT9jR/UvhrcsWFtpnfQO7uwk5UZP
TEecjcmU3AdB2pebxEZGFra6NRXg59q8DrMmAasgUV+cIw60MC0oJaEUZS3NuAVUPkOdNxVxa4M9
C1tONcVuJF1uSCv7Xwa7oaOfpBhqlqwSMKPasFbz+FXNeRXcwjHr468Z+3V6Lggr/QtIeH4OU5uM
xkUm9Lm6TK3edK5HfvFyrdnmNF2V8LUIPYOikxXefCmUMTulceis0RUTv58a24US53iiY0xleVzs
lqR8dmSqNa+LaNWPTE2OU51VMePcQySf45COD6PcYkuin3t+h582ZULHn59katXA4xPdypOzDKtv
49bVi/KZdHftbZXU41u7qQjUM1nFW9kIWod5U+JnwloKttDtfWuXAjzDLCfFdSLi0f2LggTscBF0
OrF7YQX2eUwaOMDKx5GXrtMBtRpw66q2rQN/bYNa2Pw5TAadBWQXOBJ6XuQ3B1cEorDeU7fCo5mD
ZVNgDla7Oc5jeV8n6Y6/R6OHqSXOC/FtvewXqYon3BvTZVtCWytDqIo9nElnsC9nkdTWth5rs9/3
a8s98Eic2fa9xqpBt+yZ6bYbc+/n0on9CK2q2eM7Ml7W0vCLTROk8pVTuZw2izEBRZ5Jo2gblYv8
wqsy2N2SE3faZmbTbo121L9afVaZZ7VYF3in4wJCfOYF2Q6R3BxlUAMe0V+QQqBXPL4f0oJkXepM
ZheKdh6/uZPhfldeUhUYOajlvhnKmQSbbrRXXmd5zNTFdD4NnZAOsTL9J60qjSUccPX6AkwQ/7w2
G5W/J6CsmutO0xsYfWsxEz+mIpu/e15Py9Xqk+FiNOY6+RdnKZ1LM4jxtAuUBCLm6GJ8ID3SGlsb
8NhD4VuLHZXmkqlwogbyDMkPZFs10V8WTfRwfO6wEE5Cd7I7M5yzvG9xP2/0n62qcF5QBsqBcJ70
YcGh2qAmqXWi+cGHK4CnzVo9htAOklcfdidZAbub8LsKbPFiZHg3hZ45cGomQVO91nglWrtm1GZs
f9xR+zxVCxYUcClzwzgbHMq429lKuH4IIkQZ9n1lAHBUo8ErVr1NHbmqm6+eJeoyirU43QZSlT96
M0NLMdbyBdas9EIkTRo/2NK4lafEC0+gJKZ848MRtaO+spm5gXKzRz3r4nQzDCg2QnMef6YV2R0s
vvKl2Qcisb93FraKVCbK6caKFU00LtdiUpf+gFEImUh5MduO8V1zhFTYx3jy0ZjobVD5bHGxIPXu
nRVSD5bQkWVjYDg5pVUUQJ79Xg25B4S97rKXaiCBtBq00V6mCX2pOITtud6C7x8/x35uYK68Cbho
2JARc3+ksbcwvYvF6qwGu59EZBuY5STO2FgGot8yqD8r0+gApsVUJfFVLxKCM2sAoJ+XpbtE3aSx
yxrK1zsKAYlvssFODpnMbp66kK74zMV7YI7hwrds5GNsByXbudAa3I5965ZbUIOPpB+T1OdW2OM3
oxjZrssEAI3PgU1fBkT5aBiMJD/koKP9DQ6Wwt2Ck8x+akAGndDxhfOichwoo7iUOOjZOQz5SNYG
2eG2Hbv0ehzjLN/GbGnTVeYXgC0HjGbw7uoakwtX3jSXXBLxeUgxATBCrGmWT7aFq/DOmzs5hhmb
HhHmIFswg3AF/DW15P1IAO2nIVrP0jwLHOR8F3aHQ9c2S+r+C+48WJt44wqgHewBvnU1WD1MPiQu
Ez3S+JOFKWkW0jGOXTw0ejGX15qW+vnWTIPslclYzKHPWWtELhHRHiMaIQ9ji9PD1ifLX7FxcHmg
RQrT9sirmzLZ4/vXLFv8S+JuJ/ERJtbRvQrbzkE1/UZYLXZ+5NRHtqIqIF8hVVenXF1r4zroSlPf
tMkALhToUqFAyht2tdVgdA6RFwwuRsGYz3VnWlzZwQHUH8592QDNu0zJUkWBnyT3ExWah6Asz8lB
tU3En6etps2AReLJ1ME9taUzm5E+GmW3bcxgnCMTOzOgkq09xpGfL66+HZ05+1mOLSaDSi1Weihg
PCRuRJgyqgc4fb1cHSvXnFFvedcovghNXBp9f+DbUBDkc0+8aFZD2721YNeKixtXxmiwzPF+kJ71
xPLohrBD/XaZd7UB51Ur5DVkFZIYWpmPyEw0fVtj1JNEUHBZPqS8ngTeYiZzwdc/x7TMZ9sATwr4
IRbKePC/+G3sM0Pxr5Wo1qLqIkiDG7UHTbZLM8y3/SImr0uqRHvoRJklHO61/s2Is9VxgbRMelim
oVD7jNKHvzHHqrlRFSmAK6RXuiRUkDPgLXMMLsQCJuiinLiJh0S+enXWDE6ZhHNVs1clfu8/4Xuh
cfw1a3C60DQyJPdUNdLytiPMuM48rv2RB3/5ysHS5luDwylutEO7Wte1y6NDNRPTWrCdBom1rAAb
OqKvMJS90p6cFOSphK2Ty646w1HMyTjQeMkklOb+Rkm5WBhPzFyKILvnFx3EUjxEfJf7LrXmc3bO
5aV1wCls0M8h4OByN4178qna2aBWY5xaBR1ZKw1K7f+0aPwVk/Gm+VE9DN2PH8PVl+Y/1n/6rW7m
LkvS4b/+491/3fy/tRLwzV/Khr9hGXfdj+pb+m+3lNSqH3325Vc64/ov/xfOiKrxH7R4u/R/WLDg
aYX6J5yRM+4faLXxl0d8D8/F5V/9n6OA9w+ETfTYcNp7hJrIx/9JZ9RM7x/IQVCDEo5R16VJ+K/o
jEf1R5/in0OmftWpUyLWzaO+nkFwJc7AVl9NmYx3bZP3F8Mk5I0/EvrmzKorqYZpaxgD2RPPWs4l
bbJbU8+5anY+lS4HVx2r4I6ok3XYaS6no1yK8rx1dWLWNJOPWelScq+W507Jp3bOvkxCycc4l/ae
4g6cXExST+hN3lp4filv8kZpHKB1eyUIIb4/Lm9OIHnrxkMLXpDhPrTBqL823H6mbtH2bz9U9wDW
9ll6a7vZjG97faqF2zoqvft8mreuH2qrEHTILL0vvbuZGwirMfSrJR13L347V7dgYEV9NqLtqvyO
RL6K9TRKbDN58QaNE9JvZvclH7i/B3ENm7Z+JHWJ9UHtzlQGhjpYzsqchoMNrYTVi2SD/eZ7XnkD
HVmeT9z0jU2lO+KgLIpaWrqIg+v09mXXtTWV0Troyb5ThOop+SH9gg4b0FeyOqiF8KJOFLbfGjfe
fQKmpusBH6X6xsw41uB0bSpno+3UVUmbzX2RDEDIPQO7r83qBvvTwLvY5SIn511dJ+6ZEwfWN8og
8S7ri7iOPCqmp/Thb0qL97+J1cRiXBWeFiKXo9o+FbGkmTPbvIptsyVjWFXfSVIUxcbr83jvtLP9
2conB9strpw3ImnUeTHiVRrapkZJqm/oW9SICP5SpsFcIWNNQzXySW7kCDTfz5Ueor2bd/101WXi
dciDIBx9lZ9YFPZRzX8dxWWf4flJ7qxtdu9HgRecdA551itgzirsuoncoQ1oXXfSBwwQh3OYN8sP
IzW1bbroLj68hdbtSiKnx7KAJRK69VCs32wUm0VHlITLLMnWuLS0vTUs4+NgVW2ysQJPXEPwgn5v
zJBpsO+7Kw2tq0IUW19mh1YuNoYZ26yentoHzJDLV6/sXjOHstc2zcp82MQ9RXyckqKpyECKczgK
M8J8ioFzt/3OdMsj3TahMP+yi6+7dVJX/1bJ8ram2ab/z39/4/a9nyFrQxC9gW/u9kTW799Rt2DF
KEiDX1kkW1/IN9qYHWEkiLeZYWmhVmf9LnbHnd3jGxZ6i/Qe3LTFVKj3yiyIpkci7k4U30/8rHVi
Hv0sB5IA3Aua0+jxPJ4gPXntqQnmq6oZcSaMF/Mqn12CL9OSh3LSl1DTpumw1OP0TBqn3VGp9c7m
Ii9fTvySdds6+iUcGjTkOd7aV37czmssdiKqRoMqr+oWvysMiiN7sfhIorepcPWWuyNRIFBs1Pr8
ypKjpEpGBhtKBZcdQzuW0UbOyo3+/MuONGVryxz5USQt4Dps2luO9tvBKnAHGGKIQXn1pTF5Tb6T
0v/rIJ3LlXn482hv8stf3wPDoZ5iPBYTf+O4X0+TPiQrxx/vSrN94QzQ9113lQpKoEY15pFogyxK
c/ldp+p1ZukvbfDVr8jrOdZCEY+6Dpdmkul//lXHZw4/CpYMGj42t7VbatU2/SJz05SjOntydTgs
VvvZVkW6K+G1ndA9/na6rl1mAQ34KJZRSLN1HQ1DATqXbWLczTp2KmNfaNse89iLJdZ9aFhriai0
Xhsvzjd9QCwmSnKsf37SD94/H3oVTBtUZLherYq/Xx51CVjrNKjMd1IFtHD3VbObbL3feiZrI/X8
6zHwrjB6E9yvTXPjgEu/wqjyutSRc9Vx4LUUQMYljG0kKyd+2/FqNaG2rO0lMGGB+0DSPPptoieF
UsQ4RFcGUfIAsiDzyQzkdo+7Nk5v4RB7+bahD+s+NyR6E25plz23qBPKww++FL+EuYDZJ+cef+X9
L7GTSqlSt4o77JSLvZPgzmKpnpgkuh4d8p+l04gLjBhU6Fixfuobffgefhl9XbK/fCPbrKRlCr24
wyG4oy7R61ulW2LTllX7hOJsxlavwV65FsYW3U2L30y180WQnJqwv+0NNHQwUT2wiSwL9GPvf4jC
mFlVSkvvvIY0YsxVnap3NZzBy6zvKlHVUZL2OYq/uKJG9rl2hs995eyoYA9PsDq9WyEzGuUWtexW
/s6Jnev3r8TPo0kcsSFaQPyDjq4lEtwEE0Jkdxa+r3Sle93dZC1njnKTC0OgBOkpb1wLMQQXLnHj
Di3cKeTmOiXfbWf8BGiF8POIjbGiP/pUflYJEtlTdqfb8XU7O/q9jZ/DVre8+NAPZP9qGafXfus1
t39eLB99Gkp0Pn8JHSICivefhgZCSg1LzMBo/dB2MD3SMs/CQIPr5BZJcWIuHGMZfYQKEI4Mk2sI
HUy+tUZEv0xK/NRJ4XV0izhBQf9XLKbD6tqxSdrSPeBWPuPFiWVGzP1m3y1+tp/0CrlN6ZIxrRFI
oyqSyPxw04G7TpLQSNpIFzWuRU08v/Zp6UaI457drjF2FCdPaTc/fF/cYAkcTXNtvn//8/FlMXBi
l9mdKSVqqpwyF2baL8KoYB6WpGb//HmO48O3t+X6NGHRv8bxcvS2qMbGeE4V4q5NvUcMGMd9U/rp
Tl/Sr7UILuvAUqd2z3Uxvp+KLFMaVNe2aXoQj0ke1G7QDelBdidoDd8Usfmid318mGC/thLp0pJ5
w67L63sAYxy2gq4PgZCkHlCsm0ABzE2PQcXuz+/h99dOiE54QgvmGqwfN4dVCUk/rWYHMXrlhzQk
P5vmeLcMqREtMSXJP492TIZjkto63Ykk3QwiJ24Y77/yMjZkS+chu6tQvRUh0gIkjpqDc9CmU0v3
3a6MW/iGu2W1L6b/qcPTO6UCGOp9uuxH0m8YuDrU7mbnyY+d4gsv3JlPzI23X3H0pWiXo12ATiyA
OccN7kQDZZth3H1nEgPcjJQjnwb4wIc0KDC1qhoLTQzoMmoc0qeitSENW26lck3SXUVcvgZCqkuq
nsU3/ECxvMUXKqMy5Uo7wuXYuqoGp71MXG2+w3nHfPnzO7bXlXL06y3XRee9Et4okK+f/JeNgFZX
6iD4G98VFbm6GP/QbWEWy1lFZShE2WZFxBcmltiZGSV5vo/nCQ1vP88vbmwEZzNCQlzWcVhuVbsx
pUgjHbRHSJWRhDNaTtPPp3NzPdaUNlBDobqUsZsGKo4jG2X3ph4dOgDN4gfaT+3c6e59t8ofYido
ItvOFeV/7SFByXs1d/kqLFXN2dTCjGrpuA/nITAPZiGGvQ/87sT8++0eaSI+8UibkBhCynLMwNDm
XE88tWi3c5NI9r6+iSpnyU7QXt4OleMvAK6VriAYmVzbj849eqaM2lBlctd7EGJtp/EOJmpzpNz1
FHXSWH3j22Hba8byQP+EFfZtJm/qZnrE6m65Mk3okwVUUpQNzRfTK59kHqxQcfvRndXneCrTLYXd
rd630741h3gfm+SbbNS1YduVp9rdPnhpbFxrAO/7BGvHjQNk7GdojoZ2a/XIrZbORP27pOLbn6ft
B5cF9iFsp2jXIr6AnPF+2lJLIvGFHv82y1hY8ehxp00UIbtV3SDfuxFx6u2muGoiv9SvqBWXp7oH
fj8T+AU8oEsDKwfDMY5NH2ggV7NTUoDyHv+bs/PqbRsJ1/AvIsBebtUty6bsJE65IZJsQg57b7/+
PPS5OBYliMgBFsgussCI5Mw3X3mLyPeW8Sx5w8r6FU6AitraVlb0iCeu0w27cuhPWuHsATM+5cFf
X2UmEToL9NZ3CZjLjcQvQj0EnuEktjMvxhgJeJIv98kZcXztoHk0wpRBgPMLGSR2UZo82pmQP7dF
kXzqjCrdp7U5rmWvzTagvjHX6/C3r6FK/zc2TXdOo0ze5hPKmbmZvZDtXW+T6R6hbEEvYuLkapff
D+crvVAiPTm3KrOuoas6QF7R0g1yfYnyaSC5w3WalIDmdM9YDuR6APRwxuaq2jPR85mfQuzwkKBd
CBbXVyM+lFNeDR0cnux8OwStwMSlc8LzKGBUqUNtYoYIYlSgfrtGo2PpY994tP9bjxb67G5EaC4s
W1NEZ0y7HpAn5fhr9WMVYQqpK9scxb7Uzo+xlq+lxFwJ6YDd3b7ThpXdFke/X0gMpuN2ufVo608X
CM19m87ddMt8uEX8BOxbP5TxGUI8RrUGXS49DPZd1gYH1YxIEAXi8eT3xjqU+sUC79byyJpjCTx1
D6mDL5c3yjbF4h6pedTpxr1pleUnbyisJ0vrjoD9YVFIqvbU6VKjrnSlcQ6TI2GSSv4pbatoXEki
HY5DVCoHX6YnAeIF5B9ClU+4j4lTrXif74ev6zoD6bnJ1BchOo3G7+zjZTlKjsCHxLkCGEfmYiew
HUJjkwIoWfu4q+8qS3IzG5fM+wvfiJs0LWjZoFczdQ3e+/UfPpQVpx37wwvONBSHXZeI1xZv9S9t
q/4n2/74tYZVvtJKaHqhgzMmja1k4Sdcb1x+wbRTEEDVEOmZJRxq0SPk2Y7B2amqVwaT6rmssKDo
0jRdeMtXjW5cWLlTKed4WmpLc3ZJDGHYFTn272cHq9sQQgxt60h7aqSserQSQICpYz4HqNvmEvOa
3NvAtsCMsVOfmwGxnfuv/sY3nwyrMdAg8EE4mx0RtbPMsQF0d9ZGZM29OqqebTMyXlR7/CbK6oAz
YPJJTuLwx/11ryMt+QuNjynHM7irZu8bIfOisNQqPCueYewlUzPWDtPfzf1VrsMfX3PqK9APM5jm
TV/9w75CVcEbJ+mNc1jCLgGv0q3pO+bwhvRPlTIsiDLf2EN0gJE+kOm/0lqarabjEg+oOAvPUuF8
jtMygndDP5UOQvdw/7mub3nqY1xLSO0nvc35TKJUi66vojhEjVpBV37Qtoqnlm++Hf8GgiH/h8iK
tb2/5K2HY1GFt4n6MUqvs1dZAFSC5yPOSqhJJ1Or3nzHlA6xKf+5v9CNb0aHn/EqOoPULu/l14dv
FmSAwnHUVN1CqO0uj2vzYIr+T6N2+eMgS0ux50ahNDXL2RtkJ7xRa3YclTwG4JmpijsGqfWEele5
swMxPo/I2K0dpv8F1KNDgFXpiVmdfSyYXX1zmnxTisKCt+ip+CYgJEN8svzfTV33+ybv/2pBH73i
6FitkzESC4zwG9+fUDVtMlII50orVA0KAPZ6prlQw/VN3ubhi5Tpp9oiz0xLqdrAb1iSMLv5oibS
PjMwukHIWV7uAFxm87RuCtU1onQ/yP6xrj5HzV9NUv+QUB3qoAU6BEQJGLXcOvUqBFJlZUfd21cp
2Cij/WKPkkOMMUFdKYewaxZiyvVbIZjQDkGPgWOo2rMtmni2poVcn2c1k89N47xWnaw9F6p90uUy
ee3SYsmh5jqKTSUqx2GqK2imzvZOnlejVBSef6aDFoICSu1tHCvN/v6JmDnVo52hXiwz7zikJPsd
5Ej/bBY7taw3kRMfW8MJwYcp3yAFfxttVCt96VTq/S9oxUvjm8UfMHuzYJZ8Dai7f2Z37KROM5GJ
dbAbzlBGztVd60RPUux8S7yjZ/rbBGLgwjV1HRRIS9jtkLAngaj5p+28ItIniuxZKbRuhVDtt2Ro
/iq+nm2S6uv91/3eZbxMG6ceD0ULxp0wjuZ5UFxroRCq7J81zJJlhSQszg0U3wButyjNZTt9CMu/
FC3+49SF/q7Ihf1Y62Z60CtCcaTgu0qa45wqoMd/wzrHVjsF9xmCtC7+5JVHc70ZizdaC121kgZ/
L1kRAiy63iePkgOwfuPFVr4BGBwCuFPNddLHw1No452rGkP0rNpxvvPaxPwFUTde1/ngfasHZH1s
PtJCqLn17Sd9rCkY81Zoy14ee08rGifKhTg3quMcgWP/sRlUHz1V2mmt2hwNq6XzjrjpCgpjtmWQ
rXzJtXyhNXydpzBdpaKmunamUeLsbq1laOSiVIKzwTZcIzD01xkLrKbLLjpR5UzKrc1/CdbAf+9v
hhvrkkAgzYzXlUZhOMWcD7eRirMELvOtf/ZzE1lDEv2XrLH9V29Qz7iWBxjIm9UhDWtryYDi+sJl
gEenkbqNlIKZ7uXKGVjXomCYcJZVhnao+P2FFojHuabG+brwheBu7Lyjk0tvcl87LwNqXHuFYOSG
8Bu3RiVABeU6CivWy/13ciODpaVIfKULirQEtleXP01IaTm1hxw3dNSfOW2Qdf5VBRbwzaRFz0A3
+mTW0QkSvrnq1OTYWNEffM+LpyHyzYUC90YEnpotdDkR5p7EjC5/SlZWfgm/xnFFGfU/nYwBrozx
98IuuPEtAMwwKGYDakiyzuJfBqi8FqNnu0nWuC2MxlMVOuW+a1F7WXigG5cY2jhUq3RvCXRzuQ48
0jVhqp3nJnTathHmgjsfEYpVYZntptAAkscAexcWVW6syhZDyuY9U9bnXxTDdmGWYeC4chJBPNdL
3VhXsBHAA4nvEcIJaB6YwT5uBsJvmKrephu9F220g4OjFwXk/tJy1lWdS0e8AxvQUrb8t2r0t4Wd
N73oWWgGsEdvhpOo0J2cBaOxk4p2lBPb9TszOWRqYa6jYQzXdak2XwkgP1NA+ae+HuQjv8rGA0qG
c9AEvxd+x7TO5e9AhZHTieWjSTt2nqQ6yDYrdeHl52ZM86+mEccPFJAhqViJ5xST3Y1JsXZQTe+L
hBUMsF9ZgYvdr3MJVfckH7ZqHxqnThpgm4+x2PV5gKbHACcpjtH7vf9zr27Pd5szXJ6ZTDH7nvdy
FUwoIMIUhJKib9ZyX9L0r8Mvzjg66350/nkLs5xGeYvk11QxzGvpiFIB+q3mU0I3IeDFEdUvVHY2
dglvzAzSasOlGy/Ey6tAMC2KRR1BAKExa54hlGxhC0QnVFE6MWva0jE0rWRYuIbeh/IXHx5FQE7l
1ChAOQFhqct4Q91qZrKcO25UIcM8aHS0U7DjIZojD46wNlAENxNYHdvwFgbsQx/Jbtt+UTM0QPr8
UeqjDRS8373o9lkR7oz8i4cjky5a/tQXfuwVYIrUhTNN1kvwwtNzLhxVppY8FkkmuTUzg62VtK/W
xP+Z6qDPQOeiQ4xYPOaKzquFDMexTRBmSWP4BECb5ZQuP+QMSK7mw/3teB1tNL7EBMyhdLGQZJs1
mqjIow76mX9uGKPv/NITByROkNZD8UQOzOig54yBKRn8Z1sOw72jcKp0eCt7HFpAsdU2Wj+AqNsv
9SD++IwiX4CB/aMQJI1y7jdC/gSTnBo20477cPV7qd/m0MvV166Gi2205zE5KhGNqGSyO1l4Jdo8
oFBTkWhwQJl7AeefBTY9GiOyReq4XLJNF2qBa0F0W8FGJG0ER34MzEp9nPJdHRWSRzNQZPxzIWI1
IllJjBp393/QdbVnUDxMIyYuIvRm57N/e2wcUhDVOaPU5+z7phoDCPo+TUpQQ6/N2ImnsnW+28Bj
9p1tl1srK1Rpg/4U3xC+1r4wxKThXVSfbbBAv1GsoRssY1RVbLXG91aDY/8Fqwzr7/4vvwp2/HBa
iIxfyOInx6TLz6ZH+Tgqsqefx6Dbjr2w1pKavTCb47pg9vPviwHZpJdFEjIteLkYQCxfj0tDPyOD
MMD+S/GfShk01iZHp3KCJVneqyjHw9F80Q0D6NBkqXi5Xg1pYUy6hodLA4ibKnYMFpzzhcBxcxV2
IdZF7ETweperQIDKC7s09bNq2/26zQuQN462pEE917liawDNUyZ9LdmYWnSzMAA6Gl6J1FvnBDrT
SZbq5ksW+d2mqTrj1dZSma5nQoURWqOEqUDUrWuwltYWqpRIt43SKA6sLLM9Q5SGADgGg/fXqgfr
mz1U3qeuKRtoXymCBaspYV1Ds0VmYEjlLoUvV9pb1cr8ZytKoi8QAwFxm1ZjP6bo+CSr0MurXeql
WryWhyxqV2QlyQOCQj2yT/z3GghnjgVkC3GVNu7a8UrIjSN033xVIFgkod8E8ZIBiccFCPYyyk1O
iCLV2zzqlZ2no7qzyn3R+6vWgrwtcW0t6bNfnQRuKsytgAJSlk8eQpefkaplDJrckc+6SMUWOZEC
gRc0E2Q5jjYag4aFw/Bu8XZxOQKnV4H3kxqRLKMrfrlgjcBBC8lndJVWPtrWd6VFVbyxTyKIwSeX
Kz88FvaPLBheuxghCLDdRRgfNGQFPWdNw3SravVB7Zq1ZKE19TfW/zAPZkysMhJGe6yIdzUDZeFJ
m1h90ZhRRGEAGcrE3w4stPTFbod6zTjmpSmdXQabXI6RgeoWRuNXxcD0lMz/JnlbGodzWkZD8t7J
cC/dZmip9NWyOvV+Ef8nQFnfjy43V4Ih8b+DEaa6l++z8xGSQJprdNvQGr4y335kZ6cPY10veXte
QzZ5KBrKFLlwTiBmzAIZUEDFM51idDOjfxWV/ruK4xfbBAGYtdVBtBncxaH+Cxt0HxjVKg7jc8el
HAXdJrdp4MtLpjbXMJvpF3EpkkciG09JdPnwkaoKeZCD0Q0qGMFRo+oPmQq7z6p1JNnAyeXbUu3N
fRIr9ilsE2Y15rFKDMXVekRsLYVuCYaA9rOl5eoG27pyYdZ+FSVxDQJjjTEHXdFp5H/5AzOZ4s9C
b8CVkHN5wECJDDCqzve3wPX4nFXIa6cvw5xEnwhMH7OQtnNqtXBU2Y2o+3YKJPqIqzM2Hjpy0VWN
5db3JnPOWuaoBzOGveyN0KA7+Ch7lEhDuLt5Yz2hO/Nfh9oeqlYi4FNGSrRqpWWZ8xvvhMkh7BKu
RIDIc2PqKNRzRQ+kxrVMbsHWCcXe0gVyW8qoFlQeVXx0DIh5wo+rFSJr8p4KPjj3aRm8IdhTnmMs
jpD5K02iFEA6ZBhg9pYlylNKiUhKkFfOw6g0ybplwL7KhOXv28aSrBU0ZB4p02mbybG8amDa7h1t
3DlpUv1G2l1nz8jYhheGh31MPdT71IlT5q4dLKDBEjvaCAjFZujgTbKcUP1VcWT4+CcZRLNvc63+
JIbO3kkieLEHxWEjQn/90fWy49Z5lu0Y6PdbrzWeubVPlRY6+0aCUH9/O7yLoV6GWMhnXJzGe/FJ
hna5HfKoFHKk1b1rZggFwTWu/Re/jlad740g/gt501fDW6WE3jPTd8sVuj48gh0U53IsbFfLqToR
bBf7ArL4ftTQQaqbAC5H5ffPOdCSx8GLrD+6kmgbGv6wZqW8OiAM1C5s7KsK2maQQPLPP4B+aHdc
PggO8pGB6lHnlkanbIOOQoTtC6wzVeQ/7K7fRS28ZIV0Xo0UQqksIRWmczN/kcDx0UZVyEmp4S/X
TwpmHJWctK4ahtabIlUAnq3ePvYdGSkJyLBXQlF8adCI/FFJVCnwiTeV4nUrH4mezf3P+t5Snv0a
eFigrSwCHojbWbAbfPi7KPJZLuS98EE2i5jtOhrWyeyH1xG/0ZZfB9s1CluNVntY/UyarPmtNPHw
ysCh+qy1Hp5xJIdPYSk7L0VUZI+DllrPUpUkbqA70Q5CWLKycznZMJsOdwiOt1uz99Vd4gxoJOVV
wFQ90UvjQRXoMQ5WEXxK8xzNp/sPe5WWTEBNYPhk5/TSrka/mebT8sRD1UVvqNyFSRW6YG7CPdBf
RNGKrlzoDFyXwc40Y6YNCbgY3M3E2PwYQjuQ9bmiprareFK1s5Aa+0EB4T8JJ6/cJkJKMCyVZsfu
b/d6PxZrdPJbhCGt7CcAvHJLRFURP4Ajd/9FXAVLGggMwJlLgwO6rlQGpNn01Kd3mRcMOZHMMR9y
tftHlwsywP8ttpkVU6YgAnz59BooXFkVo+M6av2EQIj0VqvdEY0I5df9x7nKVt4XolLUKVBgx85O
VJgERtwiEugmbZM+mVaRrS0vqPZ5pYb7+0tdV6esBY5vmra/N8mnV/uhNsdoQxsQ37Jd/OKS/1KA
xi/UoPJ3Ezkh1wnH4BQP4psmxcWmL7IpQUycT76MV5czJtUPSZJCQLm5eRiSAZmHUgq/oeLVHjqK
cNTwaClCATKcP/d/9nSKL075Oy+Y0TZy4ZN59exXD01sh1lb266c5umql5VqZaI7GSAc2HYn9L2c
J8lIhy9jEQXb+0tfNXhZesJrT5QqOMXObBe0mRFQ6EWOazdjuJW7V1j/aAzYHl0yM1hFg7fUfbr1
sPhK0tOg72rytJefqDQwOEfP0nY5ndFmbCVz0+ap/8xnRcUUWl5wspkt1Ssz6Jc6TNelJY9LDx3i
NCgbmV9xuXhfhuhRZ5WNeNugfJIRUVhpQVNvxtJGk7htFJisnrMb7LLO0RSwx40RK9k6xUx7J/Bn
3zl+0Z46o2RUVwwyykMTP0aYY7EaRrxhV0MR8OpGqJBNVMun0ZDQCQkD/LgBTwOmxslzYwSGuR1h
cB7qOkB0FTqCv2UT1PCMhnjXosnpSnWP76UiV+sqlOoWLdsy3WL6qa9y4ThI9UapOJTYrx0DpN8Q
XoAsrNveg5cW+UPot/UT2pDeOis6HS6yCjkjsfthbTay9vn+DrrORDnawN2hOdowlzl+l+80LANF
xE2kuZmkGSukIyAxFkn1JJLR0pCKxla85tU+ktN/KeoYrZHaFJvcAHlDrvhJ1Gq4DSDgQWBtwAl4
SVc9WYgebmVFXQIrXMcifisYBbCPNNbwir38rUprNhKqb0y/4kr5iYrGVhuhcvujeL3/Vq4vM4YQ
6N/J03iIf53t8n4U6L+ZteYq45lk1TsiRG4dajX/PJjKQsp0fV+wwAQc5c4ErDYPsCjzZ4GG3psL
Wq59ViqcwhANkTb//ERcznwkWulAcOZAH7OnL6rpkuYWg0r+1TbyNk6CX4GONo7lgTy4v9yNhwLG
zmifUA4Cx1Evv1ShoGtj68wpR6ljzolSHSM1r2sWvtM1xBDiFM/lMADhcroy4h6yskNqhL6q7Ps/
kBMDOz94yqT+jaq7bOaPYujD3djH5TasEv1FDaJP95/0Pc+4DP/M9CaYCBk8uCZ5tinjvh47pRg1
tx7R5NWSuDug+2qfa8N7AU4xfIeKx5VgoLf6puRmgSKWv+0dKN9NOGhPpRp8FcbQPUFeaB6Loet3
Ui3be82Osp2Te9XZV/DIChBOffDijsZdWz0OMbaGfglBu0Jnym4TfK6M7DkGq51tLXA0qxLq8qb0
BTJuqZIt5V5ToJ09szaZHOCmNOHw5kUyxgNF6TiN7oqkMVejZfWnOCPF0qJYdX3LLlBCd850pIh4
TAqANShW+/3+i78qNcgGIO6RalFEQ0udvXfkm2hKJ5rm2jCTkKU2GvrSif6YJXazSdL6Z23U6Q60
smsWg7a/v/iNSISP1DR3o44HuDILECg1haKzcs2NAxTIWtSHUAJXnhp90tW6v9SNo0Tl7ZhgtJh/
Aea8PEqKJVAaCzPbzbpB/PKd9EfRBvLCLr51kPiM5JFcsDQm5iZtkpnLkqSxijaYcGviTgLhyO3H
RHQaIVXhyZLaDAHW1NobifeniKDs3H/Q69QCLxpAKRxmlVTTmGWaUShpdqMljtv51knVh2d1SJIX
k671ekA4+uSEXIkY2C3kUDfeL/yFqd/D8Ao25KxkHWtU5eg2Om7GBGiXO76y9XPEZ+8/3M1VjMmM
hHoF/73ZbkVxqw3KxnNcCcbpORbySVP6+OX+IjdqIphhnO+Jlz/NS2av0Gh8dOR703bzWDszJfRR
c8q7I0Jc+Sk39eJVy/ThSbfat9Dv5RcDTcadV1nVLtbTbjKhrY+NUS9ccNcHFbdZJpUg9RlwWHO4
bqEMzIzAZbmIu/2Q2qp+DAuYg56TteE6lOtorZkdvPCQEHSUPN1euIuu9xW3q8PyGrx53v9sulLa
sq9EClWF7tXDsUu7bFPVhVhp0UtRbUopTZEtdZagTdMHvQyRcARIrKZ5C+oI6mxbxehn2UOhWK41
Zt/iqAVuhpAFJmqvjG5/IsndLoSkK/kXlS79RLTFcw5OM7vsMlBELbLaFQ4ULrlZs0fKSuxzZxQT
fLN8Ukyk4exSedRDgdSL1iVbG7nyTQeOYc3gvlnqxNx4fugp1AnELdhm86pIlvKOApXw3OSpsUVc
k16uLcLkR8Rk5bFKh9ytU1v5T3Z8CeGCZj2gKO30PVAjmOPamy6jqKN6Y7ItdDk455pGK0njXv/n
g6nCUuf3kagQ+Obs3lAkpVyo5JQKQt1n00mf4qYJFo7ANdzOwbsXdMvk9WRMLnqX3wbQcRMqTMtc
P0tw8AiCCqVHUfe7ZKgfgyhJN0aN0V3ayOrO0ZpP1Zg3dFI95+9ChLjxWbguEZpmY07p4Kxi9KSh
IY2VFLcblOjBD8fsIdcNCiBaSGGLXG6u//CCod2YaRPt48oazsj2PzQwB79Xfm4/OTkKNtR8JWXN
gP/kg68inuc0S1X1ddQgtZAnGztCM6286UE+9gIY+FZSqJjuqErjH79CLilDEg9D8NWgWYegD7/E
SjX+yFC8WtgS782Ty7PL2vQP6bJMA+c5skZCDC7sEMp0HSdEydk61YWGhKSDkJZ0HMffZfJf0fa/
EZJdAVB7SM3maNOQWKUjeR50Fsd+6MMnC7ea1n4MTdQE0MqujPaP5BgP9z/odSLC3kVlAQgt0lv0
TS5fUxBkYAP9QH8ObP0vSvf5cxL7+cbR22BhpeuaaKoeoL9P6Q6Uy1keIvthJSV5pz3nyqDvCi3R
dl1sZdsKwMV2KtwX0oHr4RVrIWQF9oYs04E5cPlohlwzEKlj7bnsPJs2f6Ljiy6g84rY/K2mjnHE
QyRYdVO+b6AYvjKQRaUlon+OzUD64aNduyvbQqyz0FxKGrTpaedbhAY7LfsJxC3PkasS0T0btNp0
fe8ZUEBe5ng7BL8D/ZuEurRAcKmNzMc2TU8ZxghrhHhWkfqrNsYX068eK+lg2mgdfZbgG0v55Jn8
XKoofb6YLYjbIKYQ1zalw2wc+aceFG5fHeps30rW0ma/kflBuyCLtjSMnFFpmDKXDweN4n5MTf6h
wRa8BaURbaQRn5Qak+UXHxVWdGMl71uDlcwaRap8X+XSAsPmOiZRSaCPxcDgvVac7SyEv1THD03V
NTuhnPJYekk0Z9t0+pOCpOaDLbov9w/Ne20w/3rsKoDPgP2QFpilBL5Sm2XQ+1TDRnJEfHzbMqgI
DFziqwqJyFcbtL+OrU4ni92IE1MTAI00s4ekyN582VwX42uPBYhsHAPvlOGMgUKsO/TbOgrWdq0e
Ym3dRzVSCfXr/V9+4yLhXcGbIozgLUeBffm1CtwP0yDSVJeyun8Okix69dse46y8UtbcZVzwVutv
DV2S91WlG1sPeeVNNQJEv/9L9BsBmgYPfTgOKLXv/ErrVYHpXJDobqCO4A70x9CW1nmCf4ToMPh7
VcIXLGI3thQciqF+4BCBFBi2klFs6RmdnWCnBtK5zd966Qhy0ijfQmlfGqju2r+F/GygopeftSj7
bPrFoXDSQ2epbyJ9MGWJ/8V3rbDadt6z16KpVgtkRgOAEHX021ONfaGOL9DpP8UpovlGzRxklKy3
tHGeJtEASpcl+v4kKzmPB9TB72IudFggG19+FwwyKFZzHKJKVJl0ibA/ejg9fZV6fNlIfYR1HsLP
NPwqho2pvNKE2yqnoP87al97TVn7rUs3re+CXe5DmIdEnaXyQ2NrP8YBKAQOFS+diNwx3dX1lwxR
Idk43P+gN4oHdCVgRlBiIn+hWbOthWAManJlM7pot4+nQFJRO6BaPCe5l+zEqMb7sMq6pybzwr0s
lR5g9CgZcBmpkG/G8eLRauPmIfBbe4mscF08AWAgkyTSov1lvsvsfQhRXRtpaFMPo9vX4hhWtcD4
ojMOiJzbq1GzJJq7Sf2DRHTYkcS1v+t0FDvUbOWV42SfMy/pv7VltRBEbgVOhr5wa0ExMLh4PyAf
f1WPK0cYQ2kjF1KOla5+J70NHkKm9C9tEoi9aZbSVitVMGp0mo9WoC3JK17f/rQ+EBmcmMi8mrmX
bCs5oZFp4Dt8LTooKASAEYCx9TgGwVKi8V47zmImCRHQQZm+B6ouUzz48LiGZ2ROW3uDW9lDe0Rn
6zTqRXw0oK09+RHKeEUHTaZM5eC7D5i2BgWUsGGxK3vkFk42mEZzK+aaaJ5w/VZ+YvBiHdTSN1/k
YbSekHWXF+6V67E6rQS2NNglwryKiN/lT24wPUJN3+ndRk6O0Cp6F/XnvFoFMq4poTBWMRF6ZfaW
/lLJQ/AoCwbnnoNZZ91G/hFhRKxR7WB4rsqkd5UktJ87w8JSwKpPZRQUWyqove9PPg1pEZ2bWvrl
m2iyLITaW5kXntioNYEPsAGMXD5G0oy66KtGew7LZINIgrcBxuO2o9as8SlZWOz6rJF1USczxwLy
ZM0TG6B7dmAUhfbcS42yLiTN2hRV+ed+rLnet7B+GBcTU6h6uNAunygKhxCVeyd2PT1I3cKuXgfh
GE9jlP9z7T8txIiUvpbBpTnr08F891pdrWLX8qX04BTtf2XsHMNOhOtOiU4puf+qjJJ/1nACrm4w
DIS8Ah6S3Xf5fG3mRU4oJ5krLMd/00bjuzoEn/Uc8fzWsZtDFGTe7v4rvf5u05LwADRYM9QDswvI
g5VtJWOdufhYmSfLL9RTbSyBo64ztQkBSP1KtQFf1FIvn0vutDZB4INcB+jHNqwHm55rFm4tM1FX
vapikBC30cIxvk40TLqsiONAV6MYnAMeLTv1PTFauZsORrfnCpZeq1xvnsvQ/umU+onxuEIPWhtO
mUeLY+E8XHMD+JYfl5/FPWFhgxhGVe6OmAa0yYsXP0mgsrrW2Wpds6Gp+NlL2oMO3D1rfmV2SzMN
2aAy/VSENYOyLwW5e1RjLHNqsXWmrf7Dzsuz44ts3SivgbMk1HhrJ1BvIePG0B4C1fT3HwK1I6dp
bg+ioGGMcDROQ+rWdlDtv7/fbm0FJi7UP1yBBNfZyZJlKNJGIOco4ET+QywCXk6Uvg12kq6GsCnP
WL0t5QE31kS1CPY44dzm4WafQi0Gs5psld1pvG+CftWN6tWQ8HbVhm1YYGcZ5GRbvxCXeA7zTwlW
Mlkrrbm8j2qXnHUt2Kfd0pm4js7gEia0EVsTIN+8s9uP2dDkkZK6YdZ9rTF5pSMimw+jnqCqUeSL
ZfH1SwCBR3QmHWIGQ2C7/Ly5WhaCZ27cuNXTr1Ec+7uysMc3MahArlQBNz3Ww+45qlTvodad15QD
/SUVBdmQhcBg6YExWzmmr70mdSoewtwaf+JhFHy+v0FulCoTgJ7AS36EbtIkt/5xH2Z4TgV4HaFs
TvJyqCzVO9WdZmLUZ0bfeqc+e2m1KzNafCtFMtMvxWjgRUS9sXAHXH8gCltuTjJaMGn0Ii9/R2gr
fhdXoBflEllSTeqkXVM5xT7LsVMclGxJpO2638x6JB1TqGRGPR9MgTgswgxKliswqEfKq8i3Rm2H
T0mp72q7V05Zh65AI/pws/DGp3zmMkUDg8JAFAzeNEHRZ2dStUYNQ0KrcSMhY+qRVuq+HQzp6FUw
PJK6k14CPJC2Vl6jjgal97vgb8FICMPFObDadAn2dPd/043dSn0IEApQFJvgvW76EIwirezlhKGN
m9QqTluW5R0No0g3TOmy74BtnW0b99/vr3kdALkrwMRMjWcDtazZ7VsPfldkom9phFOS2kpkrUcF
ubP7q1znMCCV3kki6Jwyf5z+/sOThYUhhWVcFi5iGRX4waTa20ouv4x4oSzMW2890MQfgp0LQIBv
fLlUjhnFYNte7vaCvMED00JPqBwX7tn3SeLl9pmov8ArCK68t7mCFXxQyplU9p7Diim0OcTpAwnU
KU0Mc43bXrHNM+MXVrbpS+Q79Wvayw9lU0I6sKiy4zKCvcEkYSvFSbU2jfFnT3a061RPrKDRa+gJ
4CrIBDzZDliQ/v7Xr8HeojSBNAz+k77h5SsqzdoaAFF4z23Q0KuJ4O5lZlrtu5IW7v2lbhR+JCJT
Uinz/Qn7s89RJej5AokpXOgeP2sqvVdRtt4Wu3J/lwjbwSBIh1ElSwzwbXxFGmyuFzbftMTHT6Up
0ywNCwn0E2gszB+37hurTI26fqbnKe06G2sW4Qz2W2vH4tBFmTi0RlW5baCdsjb2lwTIrrh+GmpO
U5RB4Zjzpc+RWGIQlsjtznpuEHx+7Gy1eBCFv+u9SelNDrdpyMkONH2kPo++i8b0HqQWCmBNzfGa
S626juIi2A2B+q330u6QCaX5x8iDmimIOEZvU0eDi3k6VB/Op+P78EYGXZxbp/gv6DqDvotdPshG
lOFhCGhWE2nzbWFrTHfaxXdhUZqp5KkknfwxW9RPEWKHVx6eE033P3W+A8fICFGRiRl72j38a/RU
g4OkqVhkV1J6Qj89WUeYHRsYE+dLRcH86pveAd0c+iZThkLFdfkOGuAEwPJsce4k51eo1t8Szdhj
X4V3apG1C3tyerarZ/+w2OwIUjcLWvaWOOuNsB89RLhBCyCWe/8VXz8S5MVpnEuCS2J+dbsqra8O
2D+e1dpJPmNQRB3CV16XfW8eFKrKhdM+D/O0OhTAi6QynDTUeWZhXqWnI7yUp+p849do6NEDfq85
XpbS0lV5c6VphkOZyu01j/KZLlHDNb044xdiG6sU/a5V3LfauKKADNf3X+P7/Pnya/FcZL7A/6Zr
RZ49VxfB5iTMwyBQcGTCP1azpwmWQEaww8NqPXrNax6BPKIlDhvH2hr+cJCTcZcn0dMwDnAsaIzH
FDEkN/izip2v+ScUZY7CjxYS/3lGNX2DiXSuT6A87vTZb0VKz/JC0xHnIB9USCCp/TrWarrNW7Qo
Mll0m2zA20nP+6Xa89Y3YdhlIOdIRcss8PIApZFdlmnHyiIx9JXShNojOrreypf19B+JR9NDMh2e
nhM0Ctf85VLSaA5GKZDiCoSVrDvsGtZ4nXcL3/36kE4hAVge24xMcT7a9IJIqsPWD8853EYGBhGp
GGzC3f3ddeuQcjVQorG1EDGZ/v5D7DUROoSm2Imz53i4lHmtW9KXPRZS1z8LtNQe/j/LTVxd1C5w
dZldyIB3/oe982qOG0nX9F/p6HvowJuNMxOxhfI0RYqUvUFQEgXvPX79PsnumWGhdIjV5UbsRcdE
D5tMIJHmM6/B8aRgj0L1QIfU/EmYWW4cyf6mJuqweXuweUT78p2okdMrw2+AaOz83VBbVYtokDnm
hk5YqAbPpVwi19VG/S5J7btIrb+/PeLlItSQW2AiX6rMIF/PR+wmtQhavacVruNHJiVDtUX+s111
WtkvnK4X1Q4CNAXyDgUPDlgBtT4fK+4MSFWZagDb0LZq7W0HKqHrwa6hJPfNUeobXOEC+5uRP6i+
uh/Cm0S/y4cP2LTVFbBD/aiAY1YDSqLJtA2lQXUrK/uA5YK3UvpmaycaalL5wmNf5Jo8NjU+6pVC
qg+Qj1j2rxZcX4Tm4JBinmJcclZRqvVrx8iJX4MId8fSKD5FqAauzKYxbxW5646dgtIL5qbNwsr/
xbci0YGaS/phEArMvpVRNZUZxWhzN2GjXIn2/H6QQnitALgXXlq80/kJbgn7AKAKHE6kIrOKHxr+
Rumk0nDKAh/VJpQDt4NcZZ/eXnyXW/l8lNkL5X5RmJXnj5QybfDpmop7g63sYo3GlucXu7dHe+ka
zl9KOLBBT7cQTHiJvV99SEVCfMeu8FX2M2Ur1d5jYaueG9cQCwNcAY5l/0WK/OtWuc6iO7M/RuX7
MPo4RifDu1aH7759MqI7Nc5W6ei2ZecW5h1QuVNSPNXxt7o6pv0PjAXdSUaEZ6uqP+zp29Re583X
MnI2lF1WrfelR10cB3bHRtOlQfv7c1Pc+cN16HzrHW3Vm3jea/jBRq6jPGjGvTQ9yvKG7Fbq7xsH
zbBoZ5Q/ne7QKx/Rze8oSeK8gdfwT8lxcyNdddHeFFpD3zL/Uy/Fqyz6Tk89DqCx1E9W+JxlP1NY
8ranE2Ycx/qoqJ8K59ZuQUGp6ww5YQkMt5UcMD1ZvT3/F7kNwTLIMaFkTG2eEsJs/yOIEA4BuRQI
wpY2ZesoH1HhN743zuBflWrgow6fKgcoE/p1DrRvhfautWTncuHkxlOQVgjEIJE7At9il71aBWk8
2BC6vP7UVAXuA/IxKvaj0TzhH0GxKEieaQQm6ykxvit25MrKUzRS7cMWGzBOiYueduzC6TqpP9vD
j0l5dpR9YsPpkG5b/UkCXZFPxU2cXw3NNsqtT3qu3hvpkzXQQUYdw6V0t3AqXAYwwITJTWl4cOVe
0H0NOQisHjvtkxrCwdaCR4nqqRtC1NnqmZFdIdm/0pzSWBj2oqWrvbTqwIQKPziADrOQXCkzZM6M
YTy1Oh8psupyN0wIYCaG1+z0CFQe+sOd8jnUvF2TZslD3GrGTZgnxV2cd/pN07YePqVF+tsXNqUZ
nALRHAXXfAGOzGMMOZPIl081orQ5AtZbvctsjD7yVSnAaG8v6suDEocXzhJKf5ojUKDnq0m2U18e
w5zRkL3djkWbQYIdlgARFw1SJptbmqNfyGgiejzbOhYUXVUpVKjtqXTwOJGbA3DmVZI8dGnKGuwC
2mmG6yuS70Y+CM1J+RZ52XczL7CkruoH9EZ3VZy43QDvHnfvaiFyuTzKBbuOW526BYnTPBvEB9ZA
SAOJg6IwemS+NOnRcKTQ9XAzeqDNov18e94v70L+IFOPnCloZKDd5/OOs05pUh6XT6oEO7vB0H7b
+fmw0cyl2PkX+wumPheVQTNRUFzOR5pSfQokH+iCheQZrrtAG6H+tisvmK79YEdhzfveG+2Ht9/v
sgrCFyfmAEkE4BoQmJjwV8eUlubgi4JkOvUwxD+mABWvaH/l6O0r4ymjqH0KsrLH8YYcX5ek73kj
oV8VjoXbaD5wCvK8XQcr9WDCgl/JSdVhGNXHX99+zMuA1eY+5SSgFiKw/bM4IcTcIxprE/0Ozcsh
d9XKfVbW5m2hT6Hbh0a00bp2qQP6i29PEQQUMthrspk5WiBDzq3yeoUvQsY8DYpNxRs7COAA3cIq
u8AJsu9gm4OChH5D+jQXcxylEaiW7YBbUSNzrXSyeZdU04cEN3NQl06jP481Ol1OkdzTBViZOGR+
KRxj2OloK36phvhR87tq2zWa9tsRGtwUk1yOx6NaMaeRqUlaYTRdVCfaGz76SIa0KoYiXTjefrUM
Rbfv5W4R33m2DJOyADxjlNUprCeQRUkwXuF7b68U6IM3jSbp22goN7LahFsCEXONlTJy4Fl1Qi9C
2wDMyrZ5K3+Beja5iTBgGeNhWHpIcdWcB3aoYJG70zFkJqjLne8Vu2m58802PzXt5xDRr6PqVdVR
T4z+c5YBm8l8ByKkNxrXE148dw3mKxs5LYLPrdwf+/S3bSc1IZsHvoGqAl00svvz57EaFblwoypO
AdS0D7rRF7eTHX1Oh9D5LNWR9dCNYPel0L6WqiA52WZgPqlohuI+2H+Kwoq+SSknv39VCVEfYIn0
TMjP51dV2+B909Z0VRM/KB7DOg+2XRZPm7dPhMsLkdYI1y+YdLQfwHyev3sLjrspgdqfLDsNrtsp
RPnXHO2F1S+W3fyLY/4KWIAKAPIhs3MnSUA6yGVeQsYnH4JQWW5K25jWphQAtB+i32ySiA/KWNSi
CRw1wKznL9UbdjENhZqfsBZrruRWJgDsrYVe4uWxxjlDo5e4RTixzLea2sg+mbdZINTh+5DL6/t8
UJLvDiqMb3+iCzVWXoeyk2hjcWUL6bPz11GVKbASyalPXGQIebSKt1etaGdG9bjL0YX4UVTqPmya
8Ws3jKEL1LV1W1WLUYvWHiMrW9Iou8DMigcSxSkR3iAGZc/Cm6IBhxFhKnuqg37f6sbKjgqkurAX
9iA0p7Hs5mmvPQRs5HXuyBu56Z31JLftJ1wXBftTd3Ia9nm/cgK0axwUeK/5XXsVp023iXpEcbkb
je6rnUbtCnnJ8bFrHPlQ52HlyklTTRjXh0DoklT79vZki/DgbKXSzSE8IWQj36BPPDsLinaYUPwc
5ZNcA2HRgynMhHnzsVXQCklTOzx0IDIfc6UID6EsTe7bw19+a1qkSKbRLNcF+W1elLOToHKmKFFO
yZDGj57t7ItoGvZeom1BW4J472pvh+TX16yIYtfIO3NtYemgTkMDbabPFhqBF4ucxxGsJVrt2BFc
ONn4itnQXEqVEw385JiofnA9QgF8KlNvKd+8OInEUPQcId6xvpDAOV/lXhs0o+HkCtWFfLqTDKt2
B5U++dsTfBEeMoqNRys1GdgSsEnOR4FekARI3MsnQRB2E7VJ91qu9GiOjcOJrVU9lIbRbUpE1xeu
vQueAI0girpksNTVoArMS9cAxsvOdpr6hJ0zrnJpXH+WcApZD2mvXpWNMu6twPiUyYARo9wHP4nX
32lsA/thtDCUpaHcYR/iew8JguP7osPrN6/Kr+DW78jS5RXSlc1xdIb0JAU19zhlmZ96IjgniCSq
+wLprK024MnaF9K2ACWxTjJD+kLbRN2OGLYuLOWLWJPXpQoLYZV/aJbMAvEkD50Ox2s6j2WFNCr1
q7U1YfYZjQpmAZrTom1lxUtFI3G0n+9fRhUtGuCEOANdWGlakx2nnV6f6rrageyw6o8GFUCp6IBJ
b1pi61KPXTXfpdUj2jirvj82EDKk7LMfgQ9P7/26XotjttB1ap33Xo9ohFoIDbS9FGFl5TwVvbqN
m2id5LdNIOGCsEXCOWjpfijpvvA0fCwR2wkb19bjja8y/QHahzfwzv3YcKUmXwddv42saAsbb28l
/QYu7hpFvBSIQlAh+5kF+0HPNnWUrEWgmCCMmPBrnrGJh32j+4A+gayAMbY3mlFtMxszbP7X72Us
oO2tnoRrTzqA4N4lluLG/jeZpxn0Xauqu9obdyk1EkSkqi6IuBihx7+9xy7TXwoc9Mcs8kpRN563
pDOzlulVVfLJa6dVIU2Y7+IxiH6bcy1po38ama3dQCy2Vs2kgv9ST4hQxuVxNK2fklbmh8TIrLVH
i8LFrNrfSLAO1nVlazekb0vCwhe6FyDKkf6i1MWa4eg3Z9GJE9ueIiUqJSajyfdZEZbXKLUqFA17
6UqffOU2kJNwFQDrVnpb38hV423qRFOu8L3+AsThlFm0yIWgTOlOcdRvPc3J7rR0Wrp5L89IMAa0
+Cnz0nWgD3l+epmT3mj1CF6qoFqwHtPB346qVd6//f1+NYogLtCsIfCkdX0+ilPIRgc5sIXuZ2Mn
lvfp2pRRaXt7lF9cdUQzoNaQRxIlsXlQWLVZ4Mla3d5hhWQd6YR9UfFDWFWp+jzIcPo0PcX2sdtR
l3PjqkbExoomnLv9OLxifpWFGPWycUByCkKAljLpE/zsWVSTp5VR+VJc3FVOprlaHvcnO0O5Owt9
YxuWwRMGxd2mB+TnZjmhl4T8shvGzcPb83I5+wLG8VL2hCIOEfR89o3QHyK8X7K7ybGeHB135sKX
84Vr8GIQHTg8DhhIOdFjvmiSZE7tY/gRSacJ4c1rOIlU/+ohXziNL4IpMQrShix+SEokAOevEoUs
U00ZpZOk59OmSbpi05p5t3cKcBC2HUTbNuzNgzTa1g6MoLQQoV+gmABFgn7mEBI1D/jms4WsqVOm
RUZv3Bp9iCA77qwrZcCxpswDf03mqcPSok64ckIq+PaIglqY/hidTluFcXKn1ciV1Wo8uojifIq6
DiCRL3W4K1aWejc4kbW3aTtfxXXXr0bs3jdvL4SLC5TsD14X4l74zggt4PPZy4c0bZrGiE9xWipr
qk8ZnKqIglHf7ColPJhhKy/tyYvrE9EZ7mqhJ8sn48udj1npQ8U00uJJcVJyGyxN7voI+RBryPXv
VqiFhyGnNq1Mk3GDJwY2l55ZHOoptHcjEo/u2zNwEX1Sm+Q45mGICukfz6oZDjr7XhFOBXwLG8cV
I9Q+lYgK/5RGSV/Y/ZcbgsYZtHnY0NwlFxlqMBi6F0vAFUopi7dWJ+BKSCkujHIRfTJrLEqYKOKr
0lY5n94WjsNIrSA6eVabbaMAG9QYCbMtUuf+xzLtw09x7gXbirbXwsiXpxuiYPiG4rwF11FkkedD
x0Pv6a3ZFKe2b4z1EMjtDS4MER6E0TbXh3jrw+1cVUmQHyx8DjoEG90o07tvb3/SyyNBCBxx4QKg
oQg/R4t5Vq/Tq6nTk2GAE0FWpNk1huUq0djfF9E4IoVOgyfXe2SWvVpdmIXLLUVShUw+AMoXoY9Z
TNqrOEVMcp+eoNcEqwzS1E5vjW7NDnwfdbG9yZRoyVftsiYH+IHzx5bJaqixzCvSSKJOCH3Z6i0X
l74hQC02RHpFum5i3f/iS3K6D+QJkn+O7OmKsk+wyocWSXbfjG+yIlbdvJkKmo+a/NUoWjZ9XMTa
lZbIzu/uN8GuRhYDhjUNV6Dl52skmrLOLoZBvtUl9QNd8o6Kk45+j9ctXD8X3wF8BkkQ8BbKtPC6
xW58VS2XUvASRc5Ak3Sy0vSLhfVkliM/UVXxRy/1lnrJ4u+dZQViPDoPogAlFPhni3+q9Kyi1S/f
Qj9tVoE1hK7pJ8nCW10cV2IUZKPJdSg/U309f6ssTjwE43r5VpJStLDxhzuonNgryuzTQoXrMnhi
LB06ywufjYNkdjQWQ6ik6VTLt4GpPmgCWIvBS+zqIKKe9Xbodl0t33iF+hCa9UoFa1+u4sp3dn5K
tzQb7B9vb+sXper5DOvgHAgpaC4QOp6/u9baVTg4pXxr+8W4zszA2yAHEh2VXGtXiew5u0gO4v3k
ydHPwsQdcwUvOfjqqJOGenuTOhtMtepd5VvNCufxbOvRqtiZdlLuUZv8MZhJsAc+Ke3k2Hj24rhY
l5U6ckxJ2pXRx+ltOOXBU2l64+cK/fZ9kqvGVRvq5qnMGsXlPMeCVe/Kay4y51HJ2kWHHXF2n88A
TUzAOcQbsNiwjz+fAcvKo6hVCxiGSmuuzR76eN8p93Gkuk7eG2vGNNd1X6Hdp9m+W1ZSuRAwXPbK
KSvg10TUBTJIlFvPH8EzrUj1M/ggaiYdNUO6bjW/3pSVNVyl6PUd6yB56qcuuspkdAQxmSzgHkQa
fhtxGl4nCROq+ZOyw522+2k2ib726mqjDQkU/Kjw9xVBzi7iyt6URD+bXhnk69pOi2MZao0rS8jv
u9MIq3IaNfMm80J9ZeepdK1oSonnYsZZb6HbFGZ3b6++XxyxiINQJxeaPgi3z8+TcpCKqC1jWDaj
Jm111Og9U6sR2wiVkuMybNrrVHKqdRVP+6SfHpoyWSca9rdyVxuHNKIHSxDYeA/0P501RY1Ta/fa
wul6eejxkPBASKuIMbgIzr+O7YOjquxaAiuul8d6DJBNTGAvRTYYlbCKhlXdafLCjXd58lGppelE
ycvh4pur70XYERWCk3EqfX96QDesupGDaKnFJ9b22doXBCQNTKbQBEEEbXavouFc8hKIKMisf3XU
+00+9PGm6aMSQOmiD8Hl6UdRAZEuwijq+0AaxFu/uj9sk5PWSEblFMUFGt9FbVITaYf6c97r0qb0
KtwJtPB2rBX1EGmB4cY52vGqNNRrNUqGB2BvS6HdxdcVj4SgF7EFBxsNlfNHymp0QKwRNR0k6D7z
T+omaZF+T3NgKr4uhx9GL13Y7xff9mVIEO0I+JDnvGjovpoFTKIHc8w95TSGhu82SJ+uoyHvf7cE
jBISPUsh9EqTiKL4+YvJMtLVMQ3Rk14p/taeEvtzi3z7PpVy7eHtfXwRHBKZMQydKCYQtthsh0RF
HyE9jJSeXMXtbRhftU6FGaDjSImLwJAmu7TYNyqK70eIwguDXyJkMPp6EZCkGkS7ZY6JmGI8zUKz
SU89Eng75Be9fWxYFQUJRYG8icWVvOlL+VG2g2LT1YmCU0HebVKK4quiNzzX981x4RNfhu3ioYAd
My+CVjjnrdtxJ3GxB+kp1PT6QFFbXud57uxivzJWMU2jQyer7wNjcGM5QrkpjPeemiyVVS+xYDwG
1REhcUMaQSJxvgg0IJWY/PTJKSuVm1EO/Rv0NrUNUTZAJqXM1wmcjrXTyvF6yDD4TuJsIbi63F9E
FaQOJA9UEy6sMtLJj7laOnjirf6g65J/aCKUs6SgaNboeW0SrVza0r94a3BaAKTh6MgY5egi4Hu1
wRIkO5s6zZPTWGQVUqyF87UKJBzpmpjSZW/LwDuoHERUzFikdbmpB4ciwdub4nKXnz/ELK5IqRHF
VdUmJykOpW1pStEmySP/w2+PAsGfHg8NWoj4c3hY2jiKFKdRcFL7AIydrEjrPoPE9PYoL4zU84uC
MgwtQ6jbCAFScz2f0XCU9bIZs+DkO/2ayxyrrY+JFq7hKm0H47Oj3kXGsdE+6n3mWpG+AkS7cpJ2
PUrYDbe3ljeiyRziVSivmvBJneJbLTsa+nPr65jGP6jBB2/AWSIGetn2rl0DNSmTPZH51s76DxCh
rm2/+1hUX3N80jZV8Q3F49//XpAAuQPBNnARzJnJkH5avw1V/4SvypWdSip+EfVixCMylvlE2oAI
kRMUJIF5vI3O7ECEUganGPH6fWGMluvB0tuPTr4NJMvfYNNRub0dOa4Flm6fJaqyAndRL3zRX6xO
wfoC3wx2lmRudjvUCHs4LRojp76LNJobGA7KokL69rq53Pxwy1g34gRAsnZ+Chat0/mhlfmnbKoe
e3lyHsraah4lDiqcUEKLFIcF/P63ByWcBqVCXA94ax7QBzUgqsBGXmiS6+QwYRZxBbAcDxZv2Cax
1K2JRJfcTi9flJSYiSRVxVIbgvv5/qj1IaAr3GQoq4APNMzI+CjbU7O2s0FZs4z8q7BMk93bL/pi
xXG+mBgVcBJAExBzKFWcj+qk9NHKscpOjXOacs9VAjwOjQTVsXSVwzCY+m0LTzt7HMDgyv1jIpHN
6RuvPxTevqBWZca3TXtAvGVl2fdd+FUvHdccx3087hUNhxroX3Cz0nyr9cEq0h6U9EYLbi2HMrBv
1PfmpGxHGcx6naDzWK9CrlUnTLdek+5q5DI7pVk3SGZadfyUAnzejAmYWbsCsBg0OAb1Vb9/e0pE
pvR6RihJUKHDcdYSyBsAkuczYk3sbbkP+/cZl8O+lPFGKzGE3Eu5rNGbQ0ehsTprk7b60hH5ErWd
DY3eLWAkgnaWOty2WRJnO2kwcSkl7xHLVFcNIrQPbWLcVWrjH/BwoYXmM9eenXobLWJ7m22v76MG
JHlqjkhmdamKM68ZHnNAA24Wp8625Mi0MHB9mFKstwbv49uTddHvQ16CzN8W0oOsogu7x2Hw40Cv
TOme1HuPkEpxzIFLnYogqTdSYVR7qa3XiSEXa6kngBkH2d54uqTcRXbo7IcGl+OWkro5qliOd4r2
MNpdtW5yP75L1UhdWO4XKEGB2IGUj0EJJyjNj9kmK8Hp5WlbaffjFD5kDdZAmaRCMYCw+RmU+VfJ
a1EjQ8zAlVUvv/En21iVptO6qBB72xK7Khdrpc4VnjL3b0/l/DgFukd3T6SygsVBtfh83cX5JOVO
Pqj3Xu4Hm8iU6nXrB95C9eiXo0CTweYMLj6d2vNRhiIJsn4SlhpjWGyx4WPrlWVzWHgXbbaJKLQB
vgLerb1kD/O7oUuVRGkSybgPLIWszDY/JpgkZEGduoNl0dO25SeUAo70hL63vb/OO4zRY6M0XD2O
nk0h4DHW7SbromIzDigCO3ZTbfJ0iPdO5ihHlFg+VVj8rNrgIQjCAB1l+0NkyMO607L8SAHe5Ngg
NUJ2pXRVXwk2mW6V146XGvsgKDJXmaR4S9WWEeXUQtazQRIOE2s3K3X90Y7NhEexyk0k28nClXax
z5kdpoZWA6cuAepLOvIquAyLfnIaPATvCYI2xhYxeHd0u0O4of5/Nbj5TbCG+3cqvjbP4YO3cLeJ
dfT6kPlrcIHoEXVK0sfzFYAKc6MGVaPegwTdQ+/UK2tt6juFPOLtRXDBInsZCTgGalUw1IGAn4+E
L6Odciyo98W1vTN38e2wLQ7KFgr2yt8oK3mbutqu+NhtrHtjZx3ldbbz18FK2r79HPOLdf4Y6vlj
DGbbhp1cqvdICK8MdOIS46tW7CrVBG66tPD5W2eTK3i7lgjKCFnQGZm9sq6JMkuAFNugZMaNZfsf
68xxFtLy+R4mUmcQQNXU+7ix56K4RFpl5SUpqOoQq8U8jMIN8NZw4VXEzX/+KsD8RIgJ5xDPCHN2
Uhh9gM7rVGQns/WxdoaEjVZ07gvKvrdGSeMrPYP0rgRM50rxtLR4Lt9RgAz/KvNQ755T+agajxBU
Gb2UYxNa5ZiL1GvJ1XI2CigwAT/AnFf03antiWPs1UZME0pCKYoUJ0q7abuawP/uEzLthaP9RTPj
1Vz+NQ7FcQRCKJKx58/HsSp0MwD9pSg3AkxKGrvd9Xlxr2bGD3kyFCQrzXBcBSNKUpDsvPXYm92N
UYTFBqclc4+QYb0ulaBfyZ0SbmK7WaMvCNKz14KtLic7ssJtGoVrGfNl1/GtR8WKbyI5dtZO2WxH
jRp87kjGQrozi5T+eiuaRjS4BGp7rq0wQin3moy3Kh3/ftSpBVd8KwOW6AqZn3Cl+4hYFops/96G
fhlXp33EKU64Re/2fDYd2x/a0qnSk09t74NT9NnRa9NnM0m9VS8NNNLCdmEz/GKhAFcBvky1jded
wxlincukL8Pk1Fh6sPfGyXYTDd7Uy0n1X9+H/+U/53d/rYj6n//Nv3/Pi5HObtDM/vWfp+I5e2iq
5+fm5qn4b/Gr//5P/3n+r/zm3395/dQ8nf3LJoNYOt63z9X4/rnGdehlTJ5B/Jf/tz/84/nlrzyO
xfM//vyet1kj/hqCZNmff//o8OMff4rKyX+9/vN//+z2KeXX/nf6XIXfn7I/Hp7S/Gn+e89PdfOP
PyW6Fe9ANqlCDNChhSAy2v75rx9ZyjvyafQQoPQSZwqQepZXTSB+jR+B1xGKoATs1A75tTpv//qZ
/s4ghALMq9Jzp4hp/vmvZzz7DP/5LH9kbXqXh1lT/+PP2ZUJ7EGUBwX9mlEEyfh8wVUNkoG60VkP
6qSoa39UQMr3Y7OJE9RZvaipF1bb3DIQ+RM0XYgPUGZ/qSnPziVVggaYTnn3aDls3nXYNYDQKiWw
jxPWDmu719Vro4z9LZxzbZ87ur+rkdPJ1oru4/WCGu5qaOH0rDS70w/gpcfnrGi/pDbEohUISv19
pY/JVwB5NYzKLvnkOeWQbLQ6DQ+cu9HToMe+KGxFwxFmomatIt2ud3I5qZtiKNMvr9bE3/P9en5n
u+vldYGcIOghbjaqjOfzq6j0fce0ax4DvalcavXhzstHa/32KLM4gFEEOZw2peCHiWbZ+ShOA7UK
re70ER2P5jZMfOWADaKy9qwG7JnuF/kVoai6cFjNK4kvw4Iro3pBYgkzSdyzr+4YDfb3kAVD+liV
mrJVw9ZaJw0NKV0bgxXNvHidw/Zy8VS9zqzh+2jWw+PbLz4HQ708ghCjEap5L1CX80egjj9WOgL9
j1qZgUUA97Ub7MZZVUZ6m1u8MsKx/QZ3en8LHOFeDmrsbnsWnhxjZhTXBjlvLPU7EJvxl1jHaVYq
VGkXRkpzVLufepUW23GqKoCuo7p/++HF1fjq6iRPIbvk5hSMTZo+8/69P7WaloDSeojkT6bqu7l0
VOOlcu98g4tBqLwwAH4ptBFnS6Pz61JCsER6oNyOte5zkxIfNuAwoo8vb/NbJ/xN+L3K6/xnc36c
n18L/8/dA0KP4n++B27Fmf1cZX/cPFXhU/b0x6FOnrIf9esbQfyFv24EsA3vRDON0ICOKSyTf18I
ALTe8X+BJ6TfBpxHqOD+fR+o8jvkF7HvIa0X9kUiCPv7OlD0dwoyJ7SV4N9xH5CO/sZtcH6OcElR
L0MbmyAAYgRNsdmGplie5YNnDHexVGlrWVK+WnGpg5iSrVWZZRNAbtLcV7O1eEKKMQmH0W8S6FTq
g2KqXh8iRW1bmZYp/d3Utd02RANhHZTpEiF7dla9DIOiFwQ9Im/i0XliqhRR0qeq0iEHFGTXQZTu
pyAa1smkq+tIGrpVUKv+TdzHhyGzH8yk8Hdvv+esnS8iAGTnBN0JYAA11Dl9GuHUdpymsbqz8wY5
1QJ9hr4wjK3sdL1r1kZ8TFNZXXuBjxti2akHKY5hzedOso8V+mKGWY1XbaDFN0qj+Fd+V/jfNHPR
BmMW0YvnJPGiJ0etTqiyzOm08hToEYL42V2kZcHWzKJoZWS+tOvRydtP6tTVuJHWuuto5S36J8Ea
mNcXcC6RC0v5B0r1wfdMbRBzlqvymHrJcBN4kbNPVKvdoo9JXoxzxRaeebHX5fauN8f+s6LVOGAY
DplCrXTkQ3L21YyGh4VPIAoA/zlxxashJg6ISVTcCcjmYOgshUvbaXpyZzixfiwzZXCtyQiv5d6v
XadKZBeDs/5Wx+RxE8CX2mK2vaRqwl6dPwNlVkAdpoo80UWzKK9NmHxGFN/1WaNeJYnxKfKRetJ6
s93CyIQ2prga7g1Ly+/i3cG/cnpwz/DxVDQEz/dZIzt1hzyAf9dbY+BOtvIJztDgBhEKmV5UO3Dt
ggfLI7ICi16vpapbSklnlzXTj8APBUAa0ZxzAox7/giZ4uRZZGYO1gZ5vUOxWl+X5WS99zMcFWzP
SnbK+KD70alWR8DH2QTUpfK2SosBQx5iDR3TG9raXTLex5W9R758ByYoI+hQPjeJ6jb6qrIm57d0
q16emg4irA+oG7h4zOuKcaMX/SCpDhJPjvWARHO3acZySRxt1hNnGP46sb44wknY8Qo5nxx1yHM/
t+zphCDbYfBbaTfgL3200xrVDyPaKk01PGmF/u0lzEJMa5W29hK9aaaa9vIUDE2Jh+8jCBli9b4K
6aS4CrIun9RTpnnyrdd6N5aWeJ8hKmL46BV6tSq1WLlWUck2V5HcfTOM0kR5pLBsFk4Z518M44Ym
EwQjZcIPcwN4xzlUdpRhmNsVwz5oSnGX6NXXiWL188IGv7jAaDCB8gTujPcTGY2Ihl49vp/Dzq5i
R0aiwrimk+J/qTXWVoSm0uhWythhW9M60U1U1vmNFeqWtxqGzjtYHfVeIFYxeLoxUL4avVnf2LLl
NYhQjT6oL3la2pDnkZmYalpp1KkNQbclDpxdfKozxGmddc1Ji9LyPTjPZteXHgRBH5s+SfIxJ+wy
6wojseFDmoM/81K0fFdhB8UAJZGudmMdvuQKMGZzkiDTbYMsQ4/xZUr/f1j3p8Ha/p/DOjfP41+G
cvzWv5J7w3onmDVQMdDeJwHhR/9K7k3jHeE2fG1uUVoeohvzr+TefkeDAu4DRTPR5Sb//3c0R0Pm
nVDVwusCq9cXua/fCedEuPaf646agojniDYEABpu1Qu89dVusIzBaNG20t7XErTfEHSNqwe5BTZ9
5VWuz/LG3GRYwXtYuGjFWTUbmB6j6PpQfRS0xfNtmI4ULmq/0t9rmZevcytw0K+flgy7xF85G4VI
mdgXdBNm6sCItPNRDFoobdo28v0kaTeSVT5DeAtcQpJjjAiWHmVHcL2bV4vg7q+//jqfP9+0okxz
PubslM7rpCqGSJbva4y008C3dkqdjttC9u/sYknP5vw0+2swAakEe2vQQJsjX3MppdwBhO2exhYk
yLjVN2USjxRNVtNDKuOl8/bLze6glwGB2ApxZFimvOvs7bq21ioP/b/7yo/f4/5SX1deechijPSk
/pHCinQI1fZY6nRXbjH0W7KCnTcxxfQKxAVOQ0AjKJeJ6X+1YnON0qLT0FdhKO261dVbHEuArUm9
tacsXKwKs6aB2eXq2gR5+xBvO7UFKllk0acQ7yTp0NSYi789LRffHOo8CCJBbyYpIoY5fyhfVE2L
JLTuJh0L+LCGz9EktbOyEJbf44u3tMYuZ4EBQSxZBBvUn4nBzwesOrM27XIy7zIDoOBohw+VIl0p
aVFuYZP0AFLU6THJ0DAJSsk1+si1+j50pWIsDhTeqzXOHA9+ay1FBxfnCc9F8wdsKqLvAKtmzyWr
Q4yC+mTd5XKJrLlx0BvvK2IGaK/AHdgFpnzdVlO0HxOlWmju/nJOHJhvEDeByoA5ns1J4lt12zG2
5dfXqRX9dIjkPyj+sOVph0+W054CQPa7yaj0Dahe/4Ag1S63NFKobhyvncFb4t38al3g2sHRz1FH
6X72SJLK+eqXKp+pqOI7ar2l2/jtcyzpX7LaVhdW4XzyRX8F2S1x1pGiM/3nE9CHnqeTPRnvbad9
ckr1UEF476TycRjUr8HUfPg/7J3HctxIurbv5ewxAW+2MOXoRFIqStogZOG9x9X/D6iZMyyUfiJ6
f6I7ujfdyspEms+8Zox6F2OozcB0fZnThyBn5hlbqkeLRsZ6YMx1/XaWnlTrGRWDhfXsqpliB6dA
u++F26r1+q6FZe6meFcilOsqW1bYazIzAR2/AYYX+H+eVbbe5W8oghqp7UGWnvrONglJnVD5rsq7
Tr/Xaoe98NvQd2N00AUngE9YOOERzQ6Qdu9fBFebcP0zVtdTirRVGvCIPwW/dXVX/5C6gxS6de8I
UH1zB/UIoOHpN712DemEi+jG8Ov3YD38agsAHcl8EQ22pyF1I+mAPGkfuaBgcgN07yH4hE1MWDuL
NFTuRp/z9EMT2uFWiH2ZR7LRV59itR26OMvJ7ETpqdMzR6u+9HKCADyx6vgjFx9LNkhtTU4zbaHx
1/osfwYG1M8DDNOOBvHlHuhFmk5TlMpPauZhQ6iKSDjbXeDo476fn2gu2ppy4Gmwk+Eubka7Hr7O
xX2unqYB6O5HA68KOgo9Ci7Yp5enSD1miRPod/JWXXdNG/rzSzkvsAGppXBrXf7SVBO6ukgU6Smp
d6OFJpj9oI+uCfyhc2FqGYU7lq6fePkzQXz1o/8NBjr3SPiIy9Jdme+r7r6SbNmy88keXHGnnZvC
7UKnM1CldqzuIG/peKwSvz+fFaIJlwzRIlK8q8usDE0/E5Refkry/ZAcpm+1fBv0SEh8MVQvzZwo
sI0D1BcMUavYQ+RgDh7n4dMoePRmKPFs3HavOpxvg7tlm739PauvPUpFmKNVye+ZnDhzpsAx7s0e
IzYP6zvd8FC5iJO7JjgqjRtiM1x9ipWDNCW22T0EXzMuovQxE2808SBGtqDtEvElGuy68OTqZBhe
X6s3lbovMbGjfvA5MR9T/4CoiPiUbQm6LwfivZms7i5LbNtOaFnZaP7aWgfL2KVIAJjfuumsKB82
roilinMxGMZmKi02FMjAW13xGmCf0THMVenJah39Udllh2LvH6w766txqjZUy19LEu8NtpoZfX7V
CCG0PHWDWyr8bYNkinSgP4YHIR0lWCs/JeFeTW763lF8RyB+GuenCD+E6aTED31330qeiPXwbRV6
GfS5R/F2TrxxsBvTGVK7S23pOXpOegft9uazuiskO9HvYiyRy0KwleEjSrVzfxfGXqy62XSroOWM
7g2ak24oPMn5Bvn++gV4XV9otoSBpHzrN59oUxXUfJKepr1V2GLlID8j/VA+D7rTyDs/2lMf7w0X
2FaVOPWWepp2dfkuw/MI8y9uGQLky5tFGFLViktW3Ar2sWLHrWPN7nIDa7nt8+h4U3yfa/uCkgfI
8wOUsfEnhZrBdFvJzou7gSKBv8Mdzpbjs1A6yDUi9u5nj3nvqpy19HZuzib+nM9ob+Fbn3j1r6p0
5eyzVTwFgiOBw65s3/w4SzdieUAqu3DzLQn367vodZYL3dSUAZtLq/uzKRvLmOlFP0HMQ0QlGV35
m8jtedYDe8HPSXdYccj0b32nvO96ICaoiWI3sUMeUWz2lAHfP1WvwLGrjU6I958ftHp4/baXsmYc
pSdzcqLKEeRzrN4OiRs+QJTo07uqfejxO9VPXXwj6SdaGJ1gy89abS/iDLoNfULl/oTO5bt5Turi
jnyU3A4ezNAJsUn73pyNH6U7PYWP2jfdt41ndpc/H3f64E7I+Zp2/WTu/M86/k5nKbED3VZ/87SA
4RzO2T0xgPVgfYhnu8p2Q0+f2VH4v2S3PAk/31+L117y1VpQv12kJ2g4XZWtIDtJojBIT8Kz9aD9
iH9aiqN9z+SbVj2K0k7HfIrr+rY+ab9QNAsgCj8w9+wbgbj1OcS15psgudl9+6R45Tn7WB213/U9
Ww7EY/65Mx1s14Uf0VN+699QABYem9vmWGxlE+vQfTlA0F8w+1x4MAAtLs+RbKRFO1pMgsWte2p8
jl/b2b1QunW9LzVUpw58NuNXm1CrJKvIt07yq9nFehmXJA+wokzOvcYqDo0lZHoYwnL6mcd28ykU
nGifdK6l7n18mUc7HXaptePSxBpD/Czb5k3zMX/ig3bHrHRz1U5VMpu79hPgc3N2DWH//od+FUm8
+oWIWVJAIuEii7pcIysz6lI3WSOw8ot4qz1+5P3XHjEWdZoP7SdrK7yl7nX1dkHG+t8BV5dbnWad
oC87K69JJWwdYIdbijayVfVkz3cq2gZEdZtCmVvDrvZCnuTAzpe94H+af7SyPdx3v8yP0mP8rf9m
ndON+PkqjWPnvZnkugUl6Nm/RwvOvmYLimN+k39qodPPTrQlPvf3TfbfFV1rQAVzq4eNRuo2zY44
HvFTRQSlKBriysoei8+hkdmjmtrEU0VK73Wn4nBt7iJeYP9jZxwK+YM1o/51L2K8q9VnNb9T2W49
mZf24FfPxbjlunhVglpO5tv1Wb7WmwpQGAtCp0RctZXhKqE7fcqLQ4E+ZGQr1L5/0J7KN23lljjl
nZ2+lobKB0zoETZgB/AdJHvCxNva5c0zMSYmOMonwXDzJ1gdTF37sCnj8PcpQ2PGeZi6L33JyykL
wZCr3ZzJT/5v8VswnfwvluTl38sbSUVE4CHKNmLr1zLe1Xz/O+C6Ey0Hfd5YRSU/6ZYnm+6I5KK1
Q44yZ+5aZfcc96jd5/KNQZyViPpO3vKzWO6O937BqhnZ11YDq5wp9x/r3CYtCnObOH1KPr5/iV3F
3kv4QHIDgm6paL7GU293U1AP4+T74vMwkjNi4tadpmrXg6YsQ9mOrC/vD3ddp1iNt55X0uVGjdHz
czJ5qXnoMq/t92nlTjqODHCn3TZz5eoxNdyE5PlT/9jQF/OiZOMLb017dYiQc9P8oednmNLJxMJ2
cDJMFrBDzJ3M/Oe3zGrSq9RRi4vZ9FE9exbo4UdONbpFswsXaUI8UmxL9Xr9IbszsdMwvWA8il/y
1FaCO12hG+Emvs3fgbibIlconFp3KomSJmV8p9wCrL0WCS+23eqXrpJKLfGRgin4pSkqma0TlLeh
4s2IsVEpvA+bY1DcgPuYKqfBk6re5xyIsZdtbfpRqfdqSYwN9tcoMlcpKSbUdwOoxeo+qSmAQeaU
HYCGRXobzh099H0nho7Gw6U7I0xvvQLUPMEoPhRS4YgkqpXxnPUb0dlaQwBK9RIvIxIJFZVS4Zre
pwlhDE2TGfb5w9fSGhycw0b9CBFCU74oydEitZ8/pKPT6s7G3r/KTVZDr+MFWE9iKDI0CmQGyigD
i+B0rWuFTsNRkB18TjaGvMp2V0OuIoYc3MC/v2d6W4hHmMsY31g7Uf9pAHEQ7xTLM5qNuOj10Vxv
InD16PAjvwZMd1mHt3eKIEa6iN7nM1W4tjqqIqx6lHspzuw09Ly6JWmdzgI3p+XK0SlGeCvcS1Ti
hp2s2n3Lq3mE7eh3SxUohjkoOL7hybGrDrb2NHyx7kSMaNQfwtfpS8BeDPijWxdTD/JjVbb7p5pO
tb8XM8e6M4GiC26DJ9RroIqsb2jeWqguteqLWe3b4GTCl4XvuAVUf30Tr1cBxw16RaBJ1iih1EIW
JmgF8TlCDLOza9rWt8irOGgeGf6DpTpi7rILVKcPv6OLOUcux6d+GU+jQ4HA/Cg8AW5K0XYI7wjw
1NATzYPS7DrzEH0JPiZ3GefSHjF5Nd2036P43jW70bT10kbhNhw/WYLXqb874QRoRymcodvNsR2Z
trynVDSzmC8hUm/BLz8/4qDSUxXeorBfRXJsPgSy/3cFVpdsazUAlmP2eyM/tiVpxD4SDvoRFWGU
6YXj+1t9zTh6PdhvR1tdsqFgTkKus94UWY41qnW5bWYoNxA/wlwJSgctOeFXmtoV9Mp8LxM0n8gx
yat+1F/jBKdC2/++5Vt3FTgtS7BcNYtctoIz7+VRAOsmRskcS8+gBZXG7qGYbeXe18HKMgaOHgZ/
PAOtKy55laRSVo/SsxHatWwLCBsWdvsz/R7IduyjG+jOtV2Udh4cgpeNRV9+/9UmfzP26r1QRsUK
1Yyxo8ZWz8aL+Mssly2ovfQvA3iX2G4n2yAd/0K1p5Gc4MWnpnJA+cYPbHEDh/S3R/3tQqyqbYGF
J1o0DtJzmzlz5hSPmeaIjVsHzlar6Tr1W635qgCTW/OE2NcsPTdTfjATinmcRlfs8Bq+NXjVBRKX
nSDeTd3u/RXfHHn1iCTZFGJwxiTryqXAVY12MHiYBDZkKGBzEMgyba11YVxuDLx8yvc+9eopyZIY
1LrGwPrX7lx/YY/p37CYALcknIVfoehUlZuOkCO2Bl4O7nsDr6J/VANj00hYa015UiRX7d2g2ov3
BJDKw/QNEYhxXyp86XljO61wngTFrx95abeDNqOpu4pVrdRolX4QJfohTly7CkIH067295rVutNX
3exhoH6si8+5Mdtq/CMKnqdPc3mqlS+VJNmZ9AFo/+zTi6UV6Ct2Jju6PGE6WzuK3NBh8d7/Qn/f
/v/9uau7JvRLqW8Z+dmnCKA6Je9Mc/SlM+3Hrtoq8/4tsFiMM3jngUJQ9ru82OD3pkOplhJEaq/S
JXsoR0dS6RUANbgNS8H2o10ZnjZLn69w/Kvd8Gbg1W6ohMIsO61gloTtqc0bSNuoStwUiqLuiKrd
9W7Wu/MLjZBE3rUCTHk3Sdwc/Opsi4rXSWhGAV51w+Q4jTcyzfDFCWun6Le68dirz0G0i/tjP5y0
7m4e9wgTvP+d/vos/ncGr42dN+GRmUcwyNF2JQx0WirTNfuDaugUf2lHMNfEO4n7/ojXJcllJyM8
CsJ1eY/WAI1UmtViaInIQuOIlaxdx7eN1JF/5K6aHuXObYKd0e0r0anVw9Rk8MJ3EPIdPdul9S7N
z1p2l6Z3FN3k1tWih3G+M2XY8K4i23V5rAborh1x/0stYvV81/TenH5O1WOdH2UT5zVUCOfbMkvt
Mq1whqZeLlNTkZ5C/zZqnjcme3UOaAAgxwgaCJD+ovt5uTVRxYpCHdWmZ6u8Q8TaVs3O7VrKzOY+
O9fW0Wgf4/KB05plN0F2RJB9TmnLPmqNXeq2nzh5iSmSa/1qLUf5LU1emLmJ7CLNuQRhBA8IPXo1
hfacvO2m3ZepU+3SycOUszGOw2f5RrR5elmQNkXB4/H96b12cS8OwGp6qwdA0Oap7Rump44e4gQq
yUPlFN9MRzihCoWgawXX3gvrR6rIhszCe4Fxo2oUpHZqvaOkVjI31TGRJpQ9H5mt4XcsuLXsdSyT
si90J0b/WNiXJWBjL4O0f1Dz51q01dQZGvy7bctEkMvV7rNFwNVhaVAgg26PM7COUEfntfIdJfYm
cjvZpWNbw9RXbOpp0WgDH22/Yq5YfiV9reVdWs627juquau1l3KLLH0dGi1rBZkEEjEyFZSRL7cC
csloEdQBoZHqTfIOKUp7bj/kQWm3QILUfaE6CJEH1Qmus12PJ739tfG11m/X6gcsb9ubs1738tDq
FfGfGR/M6lPZ3huI9ss3g79xxK/z2tVI60is1BQwUQTbou+1pJbT9FnSH2XjuKg9FicLVbP6xoiQ
EXOb4vD+LNdKIDR+Ltd5FXmJmVJh/M6erCaHdrSeuhabYTyJCynitumPWrjTRs/3T1G9l+L7oN7r
tWPl9sizuFU6WzFZeLdXv2Z1AczIvkp+HErPWX7TotZNd6Lz1OfiJ7i9CvjAlhjS5tqvjiSIHrWe
ZaYPwDGfflb9MTMDW1dexOwpn9yqeeyyz6w6oYs/bhFGrxMfkAAwVBeGsg5i9gr41cjpmM9q8pxp
2F3opZnbaptFXmvNX3yjWFwyZ9yJ8+5rUFnhTbKkX83ijtEYZEM5SvH7qfbvhxqLLXWafpsyIGpJ
En7Vrf6VmG/aK9n0I8TvYh6MO16sj3NT1xvB1lV0ySRg14JON/HSgyt/eVCWVr2h4Nr3XOcLqEKv
Rm/k2dpvbNSrsIVkVNKpnILfoD33Wml+cx5bY1TQezHCZ2RJvoxFNntK1ALwLXDDaBKc5IEq31rc
asDT6Jx2NNWVfmuu19fS668Ay7kwXhGkWRVIxtrEO8qfwmd9pJWZNIFrVnrs5F2jH9XaLUxgU5aq
QLHRnaw4CAJWsfKzUUmfuiGaNzKK5TS8eU+A2QOyhu4DwwwldFiqlyu/uIC1oe8HzyODuPDcn8Ox
MWyxDX4Pdb1JcVlF88twcH0pwC3AfsCiq+ESM9cQ8iqYe6/c6nIk7SSlxRezlT/5aWCnpRodWlmp
vTLPvkFzBsMgFsJNI86fi55XvOwNwVb1svKCNPtBAzToOu1Q9WiaZ6OqOBEXi4Q08DHUtXQj6l33
3Zcfv3QhYMkBXMIyapURTFMBJQzkw5OM+JE9V5QPaylXd5afHP02vdMEQ0JYZGztSshC1wwyYRfU
9JDKKqlsQy/OU1EldiTKSESbwV4xb/RwEtzYGGNH6zqv15St7ytff+BXmBUWJ/RzNWPtyDNMkFRk
IxCfRx1Lk0y0h0qN3cGMmps59j8KUSI8yggt0nUfjUOKQI6XN7K4j83hXovL9mYcKRYCL72domzC
0VRySh+PWHDd9iSK4QefeTpdNxMF6FqPa0o3wHsTY+zA4i2nrPVtxyfQAWChZ79QQWHhrO7aVu9i
K9LE5rmPkdOIQ1Y/EJqI4CI3PK2OAGLFnw1d6nbYmIcYVAOkMTK0ffSCmK3Ou/EkCAPVKDrLedL4
93FECS6Y9V1Ekxsqa/XYykZBEDRlu7YvTQyBa9+FfbTl6rLuhQCVBiwK4YvzZxkLmvny5InDaPVW
VlpPcVkXN0I0fMI13c10415jIzmFXjZOGnUHbaZWqozacJ+FAFqQO0pOqZR43SDEJyWNbRLVwgXu
FLuywnP/emf+H7/lfxbRiP8/v2WHds5bivLyX/+H12KY/+L4Q2hZcLZ/GC3gJP6FovKi9LzI85hL
4eY/hBZJ/hfUOKiFizGWgVwyR/Tf9OSF0EKIyiMAYmrJzBA5/Af85KtQhDAXngcP3AKbWNiTl3uq
QlGz1dj550mpppNFTcxWcqVg/8SjdcybWnsIlXx+SPRsQv3A7O4F9v0xGcPRGVth/pFOcfbxzbp9
+POWvKWEXPVv+VGI/qOjA+Jz8YVanVle3DAQB8E448+qHFu1aO0mjQtMlgzLRnENKXihyKlPy6aX
Is4AHrGUHR958g1A3jrK4IcsfAFEPZbWD2oQl6vjz7Li51Ynnf28Tr0wCBt0v+bm8P58r4C4Cy6T
qj+EdU43quyr931KdQGhrd4/CzxpDu5DiWtm4uxg6AjUyW/N/ai3N9wOsyM38/BrLOsQ2yvNOOpx
EgMqq9NdJlXdfswCwFD5HBzNwfcPeW/J+7ZByt/P+vFGT4Vxl5SVupOQbfiUtWWW21TLLA/fA95H
Rd6iaK9vX+QY4OXDflkYXUhQreMnbWplbNZU4yzk+U3ZYYEa1feFFN1WOYmekR+gRdv6pLllUThV
GDnKBG4O+7VorA5Y73mq6O+4pGw5N2BzF7sYO52x6J9bjcRU8PeCTPogbHR7rz/78qvRBUAVBlq5
uXq2ZR4BZWhb8xwieHkQzMSyp7La6nv9dRRwQIu/LVZS4ioJyka/0M0oN8+T1mnI2AJBnhpj3AjX
rgCWr4Aown1iZer98MQu93CAT1oop3L4Ass3euwkkBl7KFfgR5MgbR7rRq3EnWLG0XmqMVxwLXmo
70JTrA1Hhw9ZeW0tD7OHSmQKS2rupMwrdDWON37nX1ZjUU8l90bHGBWS1RlI0jptADD457gsBc8S
gHXLU7MlQ/W3o7ZIobHgaLbC5Vud6KGsRYSWBP8MM0Q69EVU3mDzWNJc01recI1YpYkbL47LZj9j
gOFMbSU/W1WSf9HkaHIFwlFnqMNoNxX5zwhi7mEgm/oQt3qyEHKx1+x0hY5hA2xv7mc3LnVUS7ss
d4sEZl02zeMJscpiQ+ftKkdYPjN+GiDfAPwsYeflZ86zSJbBvPhn0U+HUz0xE+QNvvMMJXs8oXKn
K9J+141giuMqqe9yo6jsokjVJyEGYdmJgFG1KIn+RAMXKlVv7/Ll/XiTLeCtzenXCFnQTOEOXTeb
tDGgnBa3wUsgq8ENdiREhoKo3Jg+7POpptHItVbfNRlSRe/fqqsw9s/IoLapX1LXg+53uSCtMnd6
FMbBS2ZmtzDl9WdDiJEdwfKwjfXGeX+05Ulaz5M0FKSADPaQ8S5H0wboCYD9wxcrTahUFAaI1UEJ
HL/IGresSiqhUaVsPBzryjCLu9CzF2GJJYBYewsHkLNNq7DMsw9t9T6MSsPJFTV3ZDUvPsMRNbxJ
zV+Ubp73Wj9sufMsU1pNGT4hYlucV/yw1nDGWJqTpo1K7q+g11BYSL+GYpE76YSu3PuLe1WPXiYK
XQtZL5y+Fjeby9VFD0/SUi2yzkJf4xUZVo2+D5A4+d5XXXiolOHWGEzjIA3Vd2zdp0e/kw5zPWou
+na/exH/LEhwxQclkr92oz8fhEr9QnBl7GZB7uxJTnpAwTlqj2ryO1Gt6B7b3cqRcow4YwRe0Erw
6xutU15mcRK90opb6mV0AqROMG7w3I68yazLm1mimIZLuKca3YcqteojtiYQTooo+zYVmuW0otYe
i3oI0DAuBdeq44YuyIzlqYQz6/uL9pcdaSzMExxPLDT3XiO/N6WLxtBGBX0A4wx/0drJPZX0LPMT
CqvZfJp1AMJ9lm2hDf+yI8GGoQ2PVOLi8EFQ+7Z+GWuBWCqlbkHEKPTbsdcVVzJy4ZBxlx6LadKc
YAb+DmLRAO44dBsH4i9n3uSqIYQiPaI8sTqFrSZOSpsm7JNQEe0uk9sPvdIfFHFJ+IxuS+nvqnLI
IKa8RAkLOIjXZLn93qxxHSWxbk2hddajOf+AeXnnIqAmuo3eFLYcasMuMeoBffVJcZIemKjeDtNG
keE6WuZHKEjxEC8DQTTWRYYxa4ZB0ArhnBaZ6tatUdxmpVTtkzobbd9Q6pM8p8qtPEXTgVKDtevC
Ijw0YhVu1OT+tvqLYTEhjYUqzLomFyW9OmpFaZzHRkr3KvGpbcVFcR9P2lM7i5L3jzc4aO9FHpet
htzR6sWDt6v2ea6Y5zoC/I9/jL+LzUJcvGP1fRpP8v1g6T/fH/MqSmFaKvkYLxoAiitxziEd6lnF
3fXciKHuTVH+rR4Tc+Pluk7KgP/wloBj55suggOX26o1SPOTFpu/YjEkLuYKgZREmY7DoOtPPgqh
B0mxxlOQVTxq6IXuQ0kWTmVktfdZBae9p2CxkQn9ZZfxjiLgDU+QjJV08fI3pWKOuk7REF90eQ5d
bepv436YXSnx00OrTeI+VJTJ86MqoihoDqdmkIY9pcJ/6nXCw46wFS/BIgdBALeOm4tCSjPsE6IX
ZK7AM6dhe4DS3j+QwPpfsdXuvWg08n1BWfGghVlyynswyFUetvv3N8N1bEMNGo4/hTJ+C+n65ZLE
I73u0a+iF02I8TaZsPv4WEkBEN8mDcfCXqK+lnZWEL6g4lpsGUVdgdERZiErXVzUUFNfEsjL8VU8
NoPe6vsXP6lmpyhlxRvQvHFMlQ4fIepwGPDke6FES+s7mWFBIt0IgjU3X2JfHW/xf2u+arpVPiSq
HDx3k0hzvE3rUzPzIAJpzj5EjdksNm2C3em+YffTWB+qVIZClGnSPraQCsgT0XLjtO5d5HW2jA6u
rxQgA9woBOy05Kg4X05RKtJwKtDbfakKf3TLOpX3ZizrblFZ/b4Z5X8oJczeIrsmWkUGA8FtnPMu
x9PqdG5KQNovWtajopnPzV4RQnXjmbrOySD6UFdAwV9a0ktjNYxepTluj0rxMumTaQeVdpIzC6JE
MY+o9U+KW80jSj9oMT1k2hDsq6j5OUSy+CNO0uhotlmKm3cTnWVN8Td+23VUR5oOIY5LnBToKtQq
shSbPTlPXuQoUNw8KNCcrAvlUSxht/3T80MXkGCZYIHRoN9dLnatdOUoF3L+Mk95/mGoi/J7N8UV
MLxy2IeNGT1KctvtIgQStm7YZYEvY1ew61QnwLBDrkKC4XLoAeRDM8tN+hKhjfAcaFwQigH1Vmz1
SbbHofge++AZCB+Ln63v665hCgi8NOB03l+D6w2+ZGyL5Sd3Ccojy4PzJoKoBi1U0YvNXwS0Ah2p
9zNbh2pp5FZpNyLa8+8Pd12Q4QLE14DwDJThoqJ7OZ4mZ2mcy1n+Einz+NJqcwzBUmxvWqVBlc40
+sdKGjjoWS16St1A3aFg3yNPfDTGdD6IPvIAVkiGnIeZcIrKkcAmHhRbSzF7ognW0VDRtb2WmZMb
Q663rakbbxS9rB/LCkmN96dzHeNyibNyCMIuFfF1Nh8UWEZCJAxfmnFIPzaxAbNKDUy3r2pr38tN
7c5abG4FXMsaXW4eKgeYbiwarfxzjY7JCtOMQj+NX3grkw9+KhmYaPQ0QLSvpv69FvPay4R4uonn
rL+Pc2OL6nYdhEDpolCI1vFrEXi1eZtWFgcrztIXnkdcrRYnxSEs+421vb4IGIXmOHsTcAxPzeVO
mTIRe5PKSF5UfG2ozY39TRKXxh5Vty1Znr8OReCKtDrIZzpml0PVoW6MQ5emL2lRZHZj+JWrxAoe
DdCo3t8wfwmtdPJzXKslrt8F0X85FOKwuqBNSfYyBIGxk6gP7ISuag7GoAy2mQj6vmu6z4IBaWtq
p/ZDl4w0t7sh9GpdjTwMJYbd+z/p+msuXstcAsCPiK3WDOQoGYVajTN+kd9Y+4w6njNbwlayfn1S
4K4vzqM6vEPe1NUSG5IvTaU0ZC/wNaLb3uh1eGljvmuKMDtYaqe5wghc/v2pXV1uaKjSwLBQuIEg
Y6wbVjWbKp1Dc3pBTO1Xp9XhrjNn1SvjWfESvMo2nq7rdGwxCcanfkkBaduvmxloF5utiDnKS5el
kTfqFnYRsUwdPKjyU4AOpC3MAPxCZexu844OZjeoW7qoV58TRRluc04min8ALZag8c2FLi+xqemr
8stgwEDIjR4QExqNG4dz+VMurqAFnrTME1MtHB3XurLUg6pcFJTypZe5moVG0m7FcRrcAvduTzC6
wfO1xj/I0Zbi5+UnJdKk9cTaLuaLFJPRM7ycXiKpQ92ZVvMp0PRbqYsfm2HhpYTSOcqz3+9vn9Vj
9WewxWYOkzQ+KpiOy8EmdWozqQy6TxkiRBgFtFoJ1KNO9nAIDKctrGmfmq0OhJmLwqol9SFAANBL
DEE7Fq3s79S5zvdi7Os2ivUThlV9s08ydMMzE0qmKubSLdGdT9Q75S6JVLw388ncV1qjOVXTjBsv
x0qDgwmZr8YOvFYLvozr7nJCEQdQmP25O0+lkJ0yIRG8gM1y56dVZptVJHvWBBROESqK7DitH4DA
NGjS0CRRtdQ4t4YceciVl15uxj0AVl7UJMuTM0ZQ+b6rhvqevW2e0lEzvbYZkmeBaNYzK7ifswoj
OzYi4Yauxu8xtsZ9lfvKixwbcB5EAMkm2HwA+GOF1GRuJCcVNaobM6ANPodYJ0apWAL0HLCAkag0
vv+tL4/Nn5UB3bLsryUkXpPg03aQpso0uvPQxIujUavY5cBQ74+yCryXYQj52Lkk19hmKVdETT/M
rFb1xfPUmzLznxAdG3PV7fqi/zxPSW9nc4TLTi1oBz8y02VnRHthRFJfJhm5bbI629WdDqBbMcqN
X3e9BiqFY6IKdi+SVGupUNMX6inTB36clcOGk0bJoQVmbT2BV0eYNVhkFAHw8AjSebrchHmMInDU
aeLZHAJYdlxmYOS7GpaVmj7QwWaukh+anqK0pcO6VF9FGSLiLExw/DSxwPqk0x2/NCXkRLTknsbD
sLESl2XE5TNRS1vqDShYU9he84fVEBOeyBSkcxJrmkuaBlo1GqArSFoP7iUfD36lhftOCH7iNyps
vCOX4cif0QmtaJXRD1+6UZcLVPpFKBR6IJ9Tc4xPnQE8JwqoWuK41m58jOtvsTTxKdtxq4oSOdDl
UH5bzjXWxMqZzCLbqZ3kuwS1uaOUaGdnxOgbC7ugCt48HK9zI58mpENlzaKasxpQoQ888u4rFO19
9cuUqcpRrJXywVrQORolBTeeEOyh068cBWFWHbnGzGzukuRDktTjPwoQ/v1rALMgoLwwkfTVBR+K
iRCxOMo5GrCDpySuQQ9VNVtJWtXNOyPfGO8vX5YdT0GcNJ+/rOUEvn2csS0JkspQzlzw/g1RInuo
GKV71RCzrZW+fKL/zG1pymF5Dd2BYvTlWJrfmVjSs4e7pjAeZqrEbj8Ij/oQ6N6sDga4p1J8EY3Y
2ClpKh1wqZEdUtaJqk39UQZr6MbflX2DzLknaFIGR0/aepD++hs5Y8jTgwIBjXL5G3HBCcvZV6Xz
0Mvqk6rk493QFKk3lR0eznR/cQoqDBzX5vjD+zfxstL/DWD+vTrA+gwYBotx1OpLCORPgYo7G3ed
LO+GRB52tTnXx388CtUM7CDAOPEvc9kPb763ZgBznSNBPZttKOGgTjUVc/tNusT1XBbPCeAbdJYX
C6zLUYwxjK0wSNEUo3DpqUX+sVb7raLwX7auSvSOyQHovKXIfjmIJNSFZA6Tdpb0UD8GohAc1K7I
b3S8BB7/+aqhOIf/Ae6HxO6rbzMlIIWUmaHaPPTBVdK8xLmp23jx/7L3KOAu2qh4yCzt4csJkYiF
eleP6jki0NnPgWHssyLWHodpSG6mohwhINO7Vmpry+xeer1XVrtPRxec8JzqIliP1b6PC72Ne4gA
Z6kbLUgavjD5GI+2wbc0ZdejmZ8jJCLgcXATRX38qW4F84kyVnXSs8j8QVxc3ZWpbr1IYYB+ytxL
/jcBb/fHQNHKh/9H3Xksyc1k7flWFNrjC3gTIWmBsl1tWWxWk9wgaJrIhPfu6vWgOfMPC93qErXT
Yibic0QBSGSe857XNEXi1hi9OdvGVJmyR6Ujg1WWRNN31HgR0jNLjb9N1JzaxoYj6a702AYlYH5b
3HiTHm6Nsos4BHotLvyocKtvOBKDRyrScq+zzrU2mFkhV3UtmtOxDQqxbqZiqHyvaqwfgQyc717Z
VYZfTwYGQaHVjMYN0Yf6ysjANcnYbIt8ozm1XV5XCXj6SrqV+s00OuenYjaFtRmmod/jm640q1jL
y2Qdirj+OBJt9dEw28JkqpcHD4FR34o8zpNVY4zEG1WN6fyYTWjRjBR1v6Fg7OUumkLw40ir4wJz
gjy69qy49/zAk1i02JnW3MRlgJ6iBDmvVoOaOV/INJtFTpXuYsEtNehAo0GtHCRdPW3qZMCirsyN
5K6kEtsVVU8JU9bm1PitY1VPTUzmsV8yExfbvuw5Tq0hyL5NKXyhhllZeJX1pMP7gTEaP7uhAfmi
rGPzrTP7rmSeJ9GZtER5t2mPH0vuRWQWS/ignJCTUOVeV9vgY8fjR5QUZ90p7BT7l9diRSCNKL+f
+xT05pzoV12YVT+NYKb3G2mRxzgXdLrq13bQftKTaMjWNCfNp6Kc+njXaE372R1cax/pg6Xhvlg5
P2ORTDcGyZTMnQunoTbLCV3ypyaLKdvlKDA2LJMSRZhVJqvCxOPK7KaCATWuag9V2uyccTD1/RjV
sxd7GxgpxOdq/NyViu6s1DTUDklo5AP2NRbUdj0Kye5I9KD8orMeaZY10n+mVLPKlaNUFanacGN+
9fkAukYstt74qjoZTy6Wrdi9TBNRQVBkb5pQJeW9GyMnXpv24N7rTRGsVM0Rn7U0NQidcjt7GzZZ
1K7Asms6tmnKf72/k52jHi+nDCc95ABGaeo8RTjfY5SpUzowTYh1nC2fhnyE8EZ6lYJJPYsfdVEQ
btrMlNv3L/vSmC72F2bvAPuMyxhXLdvzxKmLQQRWcMLuybotZVA+eYTHxn5nVb/KygrghbTRJmSq
ty76tlx3iRnsw1Q3P7iWzPCQwQFgLOn9+CTdQ5wblxIbl0+GwSK7OEF8sFI5fZe9RlsFupFncXOK
rU7exWGdbNwuclbmVCPxime/w0q/hD6/dVHirdiP8eQxwfrOXwce7tCy2rSj2nWiVUSe8ioP9Wmj
is3obZ0u+/n+e1hW1/NNziHJnDK8BGtJPuoKvR0HpexOwVTuKpfOfogwM2hzrdpDDrpwoC2iWuGX
z5UGRxnDQEBQYMbz2yvNzB6NzupO/dT1W9MmkDuB33ovctntI06GVY04eWN4ktTiNAr2gh4PnzRD
X0VFVK4b5tgrRyTehh+O7pG540qBE78RMqpvvcAZ11M7juv3H9IbLwUGw1y9vEzYlhwGM6lrT1iy
P8X6aOPkY7oPmtA1PvZM2+tlG2xEb1xi+73xZsg9NRAXcPB7UKPPHxXwS580ZdafvLIq96OrKPsO
zp8PD7VfR02XXij837jezCp0OXzgwxDMeH69Lk6a2hD1cApD+ygjvWQgGlqruPAOoTlWF642//o/
P38WAvZuLijU3MXDTzi/WoqPew9MNZzqSkE6LARqAjIoL7y4N+6J+2FmRPUOCrjUBXcGFvLxUA6n
rCn7VWeN6aHp7SPHQXNNi37p433zcg7vCp9ODaLbYnVTrqlOKPXhNEVViv0RBlAWtOirUSl+Ajzl
F76mN54hIBnkGqo00L8lnzEfur4Ppmw84b0ktpCW8y3xc9qn9xf/GzfF6eB4s3Zfm6fp528K/w83
IIVpPKmN9c1K2gdP757DcXh2hi7bvH+tBUXzZX+A7GuwHTFiJpNi0Y2EwnWGAgLJKXXGdq3HUeoj
Tpo2XVSbu9EpxL6n4vIVt5NXXSexEc2MYe2ILFzViTRWhWqJdUaN8P7vWnYWAG7IY2hQAetZqy/b
2h9NkicTpcKAtT0pYddtCzcy1tjQuHs158h//1Kv4If5WjiOzORMhDmw68+fNwM6S8rAbU8tJbgP
eVt5LAmzuukLu9gYdQ5vwRjghHo4nxD+OB4Gsy52wVQkVw2V+O7/5eewLwDZMxRiIHr+cxI8kdXc
FB14gFJeTTpHL2yNWTdjDv44gT3VXW5Axoe7pwcDhrjtVK5bLav3ss36C/yplxDc832Dp0Mw3bzi
5+Jh8XSKLk9Dp1GAh2FcX6sdkgtroJT14CSsbR1TUlOkANpj4hJSI7u7QZLWW85ZQMHYI8ZHT+pM
TbrzGOeuXCXW7+spcTdWYSl3bZ0lhynRkeijWFtBBRxwwEbh3CR5f4EtNP/Q5Y2wsQMpzPeDfOL8
ubZe2nUKtNCTnkzIunLPuItNWiwhGtV3hResEuYI12Zknt5/owun8PkbM6D88uxQ28HKeQGA/1jM
amdUnNB5d2LrwBJcGadHaKqUx4OD0w8asHVdIW7vrXLc1cQv7MbU+yKjQP/QTkXxlFuRs1EoCVdm
qEpMlizF92LN2lQ9g2/XUBTUCR4r1zLrdVsJc2uXXYD0CmvmyRP5JzdpXaw8DJ3xk6x8TVTttVYY
lP+OmDaFbfarphqTB0XX611J8sVfIh4gabCzdKb7DMIMY8ksiUUDgbaX48lyR4wKyBin8ZTWhff7
esuY03QASGfpAjXWoncfq1ztU2lPp9AiWppkM8eHiZRdlU2vXNgyXp8DtOiMLnXmeXMJvyAsIEOl
Y25U9dTC7MS8uMM7wU0vyeHfuiGSOPSZvs32PEdF/gkUhYxo6cRj7QT7BT8cxFD+VHgPbqq1m/dX
6OsTB8b0SwY2L4ox2uIbjw2nYv5Rgr532l6NtXJla+mHYrQO+HFcsvh//R0y6CarlAk+EmKqkfPb
8kB2tSqojVNsx46vhKO6IkqoulU18L2gidT9mKv5U6JOlzCWN24Tbh6sariSjNmXD3RSqpYeXhgn
rw+dxzo0v2lCVX8q0sOR13H6Czv5G++PogTqMSNXgHt3UZzUZuY2RTgaJzVVtTXBBs5OujiH64rd
fnr/BbIiXu1uJmUX0juTVQFKtniFmj2E1RgFzkm44XVdFpm7kVUT3jQ5YBUKEdN5HKKmjldmrLgf
NVOoEKnspnRXU29nB08PYJnnI0Vo25gUvfRAlgE+4OK85g15Jujr1egLcG34qXKQbOxrU6u0tWHS
v64ir8CtuE3xyiort8OaIhswyyOLG8t0aWd9tDEVygoOUcT4vlu15sHpY+cIF5KzSy88v2bSeGoa
CWdxDHPQXkpVSOrKvqid/OgEadMiVxAW4pWyOxZ9gslH2PPgfR1cql7bk9A/27lmDLCCRu2zMMtj
bw1x5Vt6EyWwh5TkS2TGUbtzER80fshRmmBiOcKqLyS/LRxq5WpWl2PonTRyTfIP7XCrNh+sCHI+
mMvY6XuTI+yxpVD/yUxaeeiHdMIxyymCT+MYex79u9ohBYe9dVDLnHJKiA5rTgj/Dua6FSz9Crq/
tyIqutA4cpLG9Mvcw456kFYLlBIDua5iux8+jKUKMGdNspgxnDC+bslAhNuYx1+0dlS+szsAwCEM
K9hPE3uvxRP7vl7Yfe1beSwG39Oj9CtsIbCYGfe0Vvk4KV8y+KCkOZs4mNm21DM/IXkWflA11Z+A
b3u48BCpPqrqEF43SpjsqjFsPtaqO33VHKWvdrXItIKHZFaAbmY/2TsX3meE2+bYDBu77oT5KZtk
GdwHXtgRal9IcQ/rQv6dkmc+WVn1ZBjCWpxpi8t5hgb2XKCpmU6ZrFeNYxd7YqzcbSMMZTvynfkM
rnCQUaMLn/brA8ACvZ8ptuiaVDr58z2slFaeDELxTjgPVPtRjW1qxItqidf71ayCBXidJ6Lw3Bbf
dGFOgdLljXKiPGsOGBLUO73PFWxv5hwFy7xUCb/esLge9S/Cz7mBWyaa9HkgHOl2yqlwITEHOV43
XW3c1cgOt5f2q1fbFZdi3IUEypuPgvnW/yiJtAC56FA5yknWjrgWnjZtNBDNteo0jHZKQ1mHkRce
o0Y2943ZZL/CIkzXntUb68gulEtCtXPq5byO5p9DigvkOeary8kPk76WMkFXThWRm+tGlPKhroLx
gECAHEsjKLd8+sKfzNA6VPg2rFxW96qZ5CVM4K2FBQuUU5guk7nNoojRMiWWoR6GT72ixOvWnAAq
sT64gAW88aI5g2l6oAIhi1gKw0CpK9k7jX3ShUDxYyRiU4+6vrML3Lvef9Nv3BD+BkQjYooyC6gX
p31g2aOSB613ipLWvNLDLF4XZLpduKEFy+rlBdozjEKgKTl6YDjn6wln99jtYjQ+pk5kn9riCzGk
ab1lCx43usfgws6EvpnCXvPrfLLwiRiVC+PDhRzh5UfApSFYFWY4FZu96NyisopjI6zEUyA6iP21
kwU3dDl4MKTSzEPIC/MxqRPBw1SkLT5NSGux2nMU95PuKehF3n/08yZ03vDMqhc0KOj2CYZclt24
dahhIHJkjg7OPisUV2G51afCmlNTAkkyQ9I26qEuQy/860szpOMsd4ES6XyWYvlQd4chY988KRrO
dZKZ1Qreureq4/RLXBvPQ24qm/fvdkZFzu8W/wFvdg2ATcxRsGjvIqVV7WnWq5fDaDwnEINnmUNd
noSZKDAYAuxVGCGQO7iyLanHqzyDKvbXjQGCZpiM8GChM0KfPF+Gdt56UkLyOkUqrtdmE9UEhCFF
eP9W3wBtzi+zQIgmG+JJlHKZ0iuYVNlO4TtsHddOqWsPjpIm9/HgVp/SBFasjuHMmo7F8ZNYirui
spECtmN5P5aRe6EFWzBZ5y+AnZSjkaGzznm1fAltHWhTK1XMNHU73/KvJbcmTjlw8URxk9iTt4nR
J62lTKtVFrYJgO40fFX0ckCdHEVrLezDC83nWw8L2Hve5+B84lO0WBhV6QVT2A2z3sXodzH6lE0w
17kKLhEkmHWMXDJCBBu3f4ZP7N0XZm+vqRPZ8we8eEy3TvzGc/u/3hjp316mQJy5HpvX+VLJg1C3
mTAxBuqM3gcuTdcFurwLX8ULvr/4LOgc52KFxgCSyeJAESl6x0EWiAqUNHpUykn5pUu9GDey1BIV
xjw+UYJR8jpsjSnDazdrd4YaEeFUCCPyfN2svQePce8HBbaIs64LSXBKNKh4cwWDcwFteuvnYj3A
g0HsAlptLfZxTQSOncVu9GSMsXs3TYznlDEO79jd8VaYIMgYjlIfyWWVB2ukYBBjlx5MFXve2Dbr
bV6qxU61UTVbbRXhlinJEhwgKlz40N9aVWDO+IAwTcOlcemMPTpAXUIf3FMx4kysJCnRUIle4h9f
K9/DIeh+iqEyv+Rh0uDc3VC7WzXpBMBS1eyegXzXysFxwIsuEddfV41suBCpGFsBdzmvFFhT1Com
RilIL2OyI9PpC0Qa3FtNhSCl3BMX1vErQix8GY1C7gWtxRF0WUxIhbh2r52CU6G66VWsY1VcmHW/
Qllhb8oWH+MoJ4qhEuO0q0Mr3bVJEN7DHejRMdvuznAwWB00XLrUDtlgnQlxSEEkjmWL02xCFfOp
K90Gx9pehRWh8ieHbrTxnJYcyDBNTu9vrq8LFsZlhgvDC+o7E9rF3lp0IlcxVYmfYggU+94R7kHL
82/vX2Rexudf5Uz2ot50YKJDL10sc9MMtEHp1fhJDOT/iTC11mCf7brS3PFSqf36YIQAxGiEpcBG
ABH3fKPRI5mNShjET4UmbL9sVX2tRFl1U6V5s1H5PvYKddVNXlTVWjEG9eAEQwes2JIzyRa2CafU
vkd7qW3c1K7XThiFm9rwsBBmRPYxVKeLyvo3VjCYPxQ1EthwElhanQDfJmGRTdETpaMN6TmQyecU
izfd9/quj2fKSXkPv6J4slqOY1/14uSqq+oBkow5tsh9zGJbDLm46YMxeLR6JyBVyIrSI3vJAApq
TfGpE4H3oU+L+FYZ2Iv8aQS42GR6IY4oLVQE/XGJZZXeGsFN5AVlSixagxNOWNfyGxhnKiBgSpZJ
A/Cu8YzttZfKYeXwRxzcOEsbWu4u/ViZbkm+Hca11cpuBmIDvFpHSMUHrCmwHoiGz7Sk/aKWIflT
MsGu68Je9dbjpAzjDIA4Ohfj5wugxogr4WiMnqxMEwTpptW6AJn63se52HDt6MKZ89b1YMdjFAX6
Qg24+IKU2ahNM5UIKZBtr40Sr1YXv6SVaVbeRh+H4UIz/kbxz1hzHgIis2AHWjLY80FxpkKLGvw8
ah3wZnS9J9E642PXd6LcOAz9b5H5owROk0SB9qNKHH26LAkuOQMuTETnAsgD4MbqhNE+UwZv8WHz
J2KsXSrdE+BKdZWZqvmYu723LfriYCMnOlCDWA/oB1Q/d8MfpYC/TaJGsVXbqrqaNCvcqCOfmjdo
PXVzXu+ARok97KevdD6XMoJebUOQHDkiYCTQn2nWMkfEhVw+JFGDM0JKBUnuVx5Pfp/+qyr+K/e1
++I5+9hUz8/N7bfif8z/6Y+cmG+Jsc3/Ov/L+vdfh8/5+lvz7ewvNhn9/vihfa7G43MN2vVvl7H5
3/y//Yf/7fnlT3kci+f/+d9/5C38Wv40oMjsT6c0j27q/+yrtmu/pct/+7evGjXtP+zodIH8v8r3
xur/l7ka/4QuGHyFBhWS+39Zq2nGP7MVzGz5yudpWTMF5V/OavwjYFYGs/S2aKoBd//GWO1FHvfH
scN0k5oFjj0/buY3WotSOJyhH70P0/veKppHN23bPUyP6LvWVRWSX6NDgglA7u3hRSdX/dTz8eSD
EW5gm1mN3zdjtZf6LQSvfNiUTRweU89TjoY6yvsIsfATzBb5qKHy+RrmvbHJi94HWYnvtFwdu+1A
bDM6N/NTqAwtyGKnHCn9jbUcguGTBvQ/4YNuxDeicsofgTrA9u2aD3KI8Z3Uoa+Sn2J2uVj11uQe
Ur0gCxJ0jLD2vi9vKFB093cb+1cL91b+qPI6/9Wcr9KXlfefJfz/2/KmQX5vfV/LSn7/1sg/1/jL
f/Jv80BL/Qf8aJ4Io8qenQL/a5Xb3j/039Tw9L/Eeczr/18Wgix/j4YHRg+In8c8l5bn3w6CmvYP
i3/+2/Ae5imt/TcLfTHS5xJz9QYlmdoB8SJZ6udHHp5RyGTDpnsYzV7fhDk+WHE3/uwS2f8sy9i5
go9irXM7U0k+Y2oKETQlXcY2r/WyveQJspjNzL9mxgOwZZiRGLxBFgewNkg47cEUP/SzVXilGAfc
A5LTYAmSTpSs2qcaeaGtRG1ReMg5CqFJNn9vr0zZVyPqbb+p3XSN53H9OIDd7cg1hhmAdxf8+5GI
YyPpN/jqfR6kUq3/eO8PvzeHP72yFh3Z7x/PnM7G/YbdAZz9/FEOUdC0TqdED2pRXyWZSl4WvuOJ
VqtrfCDiD3nV4ew3uc2h0TvvIXM1pnh6nOz6wurJ8wmrH7Dr6lORBHfWcEg17fn9X7hoQF5+IURK
NDl46yBbX4LxHX5h5hDzC1M6WnLDi+6XDJiWi8q2aBNU65rJReFPKvEtWlsrGBk48dYmrAn8LFmL
uia8NDX7DxgL1HdONuW72JOG3ys9ZqtqmhE63yV7zmv1vmza8MYb1HFj964NE8ILLqSWvhCx/rNJ
MyDnQMa7CjoihwT1xKJ8ki2ElFgpqvvYsHH+75DCmBCqLXPrzjPmUIqhX1liOtaWEmjXXaN+L5XG
vpe1VjQr2Y2F9BuGNk5SRGtsZZs7q4mJOIXdWa3KqVB+pBEMo1Vqe6z5REFJZmUPkyPa52ys9ZnG
S5aAq7Iby6JS1szw6n1ZkhU4TSbOu2VTac0qmIx4pRRJfg3cpuKPUBjJE4RxN/KDrrxTvFH5HERx
8THBFytb5VhWM+MD+v0a5AEOLXrzzCsrNT9pVMMihMT17pi369naw7/rs9kMyEWZHbWHRGrVhSUz
f3B/POLZcRdkEjdulW0ArGGxPaixVdZhLfOPkzYyUJs0e9u4hXkJzJj/mPcuszhuTSNtLDcX+UcG
BcVOiSaxS6bKEyDQYYBuzL2lJfvKIhSrPArTUxao2aNntI8pD+/9j+RV5Ahlv05tAio982tfWeWY
Tj9EeBAVxymdtE1r2MMdMDgMHjd3b+ii0hWbebXrmWqt8GXTfo1ertykbF3XcTVNfgbCdjBLz15Z
zvzMor5by9Fp7qkfiSVRSuMnray9081+n4Y9n0tl19daGmt722xM8s3c3IJKOe0BZul71W64DYex
uK9cd/AdEeV7q6jVBy8ho5X/pb5eRuWJss29AFgsYHrqHwYR7kzFQc6Hm8BSwTuMthE0YgiOBckf
DERvI55DHSVkyXkr2dsHG9+CsIm2ss8/lgA777+KBXQ0X5/3ALNtlpQiAlZn3P6P2Vehy8ZuzNg8
BpNZHqxAcXi6/cFO7NQvgzHZ92ogP0ol6zZAKK5vxgOJvEYTrfn7BL1pBHjH8XiJH/Xqo5h/1qxp
pmub2+7FpGa23G2NejCOuTY+2Y2u3ZFBYl69f/PzaXH2ScwX4UAG85x5lEup9ihiwhWNyTiG0jV2
tt77AxqGq7ZqLnx8503o/JBnKS09KLwjV0OMef6QdTVya9OI8+MUEVCo5LmooSbEYl1n43BKc324
cFDOf+D5nbFXw1/n9hhCQdw8v2Alyq5NNKM5hma9UbvxHsOxVZPaPzsZr7H0XnuufYlt+8ZShsmC
roaSCSISVJPzi0aFGkP67Yrj4CV+P1Uf6X1XU9Xu0qH+7kTaesJvsaXEViPxS9fTC53363uGLq3T
55qYOOios84vL+3UrIXZD8deESENtT1+iOEgrpyu6e+xBPnOT9IPmG12l77hxWL9PeSDsI88dcaI
lmxmk5iBoo2N6t7ss+lOLeQqVbT80IOBRb7Wjamf1BJuW5Dn2ylOgydThN2W5qPcl63bfuM4yh+i
oNQvPJEFAACtyGLUxtqjEGHyhj/A+SOJ0cVjXKXZ93aD52MLbH1Iy15fMYwMPk4QM+yB1OsmiA30
PN61UxMkEw/9T1qd0C+dTO5b6patAB5mP3L6daqyjkrL5ngoiMN6/3NcQCezh4oOYOHya0EGUYcs
PhMFvQ8eP5Nyn+Wk3RjkoHXtjWbdesa41rMcLQxCSCCTAJ+d9y+9WDuA00wkGJSCATFEBww9f1BB
mGVRRUd5PzINRtFu7/WaXT/plYGEJc0Cyp+iPcKYC9vvYgd6ue5sO0zDjYE2n+r5dYG7mIkLMd0b
vZTrus5rvCngRdGeX2I5zLfwx5ZAn48ThspmMDMf6awXn0c79lrjSDt+GBNVuXN65SabiF2icfFW
zMQBqszhy/tPdWkmMBt8QN+A5sYJh7RgOZeAFWLKMaimo+oQFWbgC7Q24npKyfKrtL2TTOkm7EiM
MsrWuRprmz67CmGxZ9CVpook3B6bl4C0up2ipvJSmubL/v6fR0KeFfQKbG6gl+hQ3ME0zp++hSw1
4/waj7jQfcohLEGwquTOdUfvpu1IwNPDUTK/V8XnSI79TRDK+k62bbWOZdJfO4kkpHAg+gHKho3X
xEjmbq25gH5ZLb6YXR1f6VO2wjnaWQXSLu5SPZpuq9gs8ZAwP2P1om1jox0ORt1dTBg/35R+3xzz
T2aMsHZYaIuyEioLgvqwm45JlNgrz5DttdH38aaYBsKCS2Fi5ppq9SFyv2MGA2+avDnPa9MPLKJP
+ggnciVgk/14f0mcf2j8qrkPxsOdZQimzoZ9/sgNq+ziNhg1yDSx8dNy22wvstJZlbMtiZDK8MVN
82qrBeqlSufV8+DKCCspszwEu+idz6+sOoOZW1muHRF/JttKKOFqGD3twkl//kHP9zfL2kC1CAah
lF/eX9CEdq+VbnVki+t2lWE9lfUcK6/Zl9Dd8+/595Xmhwm/kmoX9db5/Rh2heLFyKuj1UThZ/L7
2o2Vede6JkmNH2pfMge75A6wqBbni2LbMxuzUDJSuy/nUS42zYykrPYY0UtsbUXoD3aZ1b6eK83H
iM1nI8axP7UQFzdqjde3KyY6DNskv9ocwr2EfLmOI6e+tNPMfejZp/zyw+ZvGLM87F4XT2PCYtyo
i6A9IuejAJG69lXqZnsdBMaErW4RXAdxks9nWuLruMYdOFoi0AOy1rJguMFnwcLb2Ap3+L3ph6Ru
vueh+2zCgFo1GWjh+1/BCyd7+XOxYELj586WXjO++2fVrWeepWFOVB0rvbe2Uwlx089tNdw5ZbfF
KLk88JGmO9OpiMJx2+HYdW4c+b0+ia94TbrkXXr1laZN4gaJcXhHl9V8t0qEDZYng+s0LPJnPZPp
IazIYInLUF57BThBZzY6mi7LuxG6m0G9kMUdVPWvKqjmiY2hMn1F05w7SFgcdxNuOaIPvGPX4PYl
oqn2W/DUA1qjck3oBWzaNhUXivJFiMvLGmN74Lya92aW2OJDde2hTW1GJUcjsEPc8fJgH4yleehz
t9oredHch4lADde3DxaK2Ce0w96XYOw+xy7WM+y8zSa2rdDXrWpcjV483o2KKQ7QErLv77/G87L+
9y/F/Y1fiYfX7Jdz/hajNkPtIpTimKD73ntjUqww0C78fEgs9ObWtHn/eq8/+VkxN5upzpU9PmeL
6zWJZYdWUBxpM9TPuJHCAgb4qKQHEjM29pVnEVf8/jVfb2i0YezTiEMZEMNpOr9m6rjgNVVYHnEB
sf0KusZaNOa44nP+S0b8vLnMoicKFCYMyB4XjxPhdwdrgku5Kd7bShSFd3mEVboUcXZI2uCSK8Xr
1wddAjEM1C9aNNDe81tzUlsIapD86Nae8tgXvbeCooZfgFp0G02JiguhGa/OPupxpuxzgAOaRzrb
8+vVddNUcKRBPfrK3k9aVfjYJHZbW6K0LuwgwMkgza8qtbvkJPFCdTrbb2aUAXowY4e5410eS4Pd
2kVkc6vSU/ovQymH74VWTPhXWHd6aRm7nm11GxOjdafAJ97GCKKuEgEDqNCUFqcGPV8n4FNPSbSf
cun5TSw7cuDJL/XkzuZPXg9QpzTOncCtq31mGsqqNNvqqU268Inxp59kHhSYMZdbo2wy3Ma7sd8n
fdNe59OlrIdXi3a+XVTUwLFQIJmBnj/pArZs2nespFAkNbZhROeit3KpcZNx//738eqbXFxqUcEH
7ZhNgcYe4BbqAI2r/gxZQNI5eE8wdz/rY6Ot37/iiwh88TJpVGjvQRJMiDWLbcDsNOw5Rjc5slpV
9H+ugu1U4uUIDkpt3bcIIdFSZSiy9IeyIkXblv14i+vmPdZhJgIXUZkoylkNXjQRKtwb9jGvZQV0
D2lhtLAxnpTmeW4lNnan5Ko/VFOBq1U+RdelO63Lwc0PTZpdurNFA8idwPqfd/zZKnq2IFuc4pWl
jrXqdTE1Wk8SMYZQW69t6lWKV8Y2S5Vh7Q3mR9EZTe7HVXYIBu9CQ/ZqT5h/wUzjn+eloAiL7S7p
OzD5GKMGLBAwBhGKbT7jtBlvcV3SHsc+jXfvv80FavL7nuFnMpJBpYwqb3FFHPbKJhIiORqytA9u
F2B2NO2tnKM465Hhh0pu3mVdFa6h4Nu+LM3Jt8RwCQt7Xdpx5+iJGaHN/Bz4buffTFt5DvhImByr
CEO31vPELjadPPLdIJj8tn7Wg0Ds9XBwN0FXByDxFhB6h/F6EFsfuqByv4loOL3/dF5/yNhx0rcy
qQJWQQ+/+FG1ntWuYmVHDWOXJ+hLZG/2ttxYsaJ9eP9SiyjClxcBBE83SJMMaLJEH2A0AGDRJByL
Gh+K3BVx6I9MV3CHqUNj08k0PLSEh2xrYXlbqY/pg+YK/p0eVhYSFPIGTcUAPsiieKdpYe0bSR7w
5HRtFep6sxXCNubMjAHnvIDAxgsn9fxxnG8LLzGK8yENEwoo7vxZmZoSFKYAZDShRvnZkMkt4OYl
l6Ulq3b+RlED08zrGNHSyS1QPrYDIkj6Lj92SvgsO2ffS/cJkcRIOI4V7ltr1msJGXwwFFn6CkEj
O2gf46cYZGeVqFBi3n9vb31AM9Edx33GChZNz/l9BxOjMOll+VHJ6LPTGHeIeNQjrJftR4q+6TYb
70ksmgnJ06OeEqnRXeo+5nv+49GD3LBMZynffLrS9S0qiVDRWl1p8v6DBliwIRq7hbOr/kotNFup
U1e7UHXcrZF1Lb7H8KzS7gLXedH+8ANwIp+T4ADyZ1Xr4hnMeiymeGp1LJrZt3bqk01eR6csUr+F
mMatsIw00arMAjtDu+SDvFh4vy/uoZtBJD7nKi0KdjVpLLiTRX0MB/lTV0bzBgT8UuSd9eoZzwXv
/Iy5ydkVY7HubKvCtKe32yN4KjxNk4iYiZG0z+vIK380dOzLCju/1vQw3zaS1HcTKsZGESJ4tIsp
Psa5O32zozy+wxp02BnkMnwevSL8EtYImbGoE1tdDO02M8Z26zaNtRWtPm1liu/fjNLsm54GJM3C
+yDoAUvbDlmHcOKdo4nPHU5xO2NwPBhTorqz45FUgKBXNmM0etfTNOS3YoB654RO9NgNeDeppAxv
hV7j81R2JsK8/GtZbvPxuhtlvescs7wJt+9/KsvKge8WGhzUO14VUAinzfmnknZaXBuDMR1LT/4w
RrdfIfVQD0lKAKiPn54+N/KkHUdS73dBOBZfCfT7EsOR9SsI+9+LPG1uu6IqPriiCTahEPVWKQRB
OZFrXxdZS2BpilbeEqO38jorW1t64PTEZY/6rdEFOtryMNlP5aReuLVXa3BWsuNYRqAEZA/CZs7v
zEgVJ+1doR5pGMhCjAblQ4YF+cPfP0DmKjbTOga2dCqLB2hLtfeGoNKObTKs80FuwhE1POi4Laqt
qzUfhWvv8YneSba9uM988lcetHSXhaewvs/IIPON8dZF99N62f9m7zx2I8fSNn0rjdmzQG8WsxiS
4aSUSUVEmtoQSkfvPa9+Hiq7+1cw9IvIns1gMA10A1XVlSfO4TGfeQ3qRvukak5xiLA2OrWj0doc
NrtQ+k8aL/7KRfnG16cUKyHBA96KY2QsomJk4/xJtxrzqTXy1DVyLFzxTc5QzpWH5DApSGdVyVj7
tCxyLbBleoN25Uf5nVrWqq2rlHO60QycAgCgU3b9DcrV3zvLKHZaq1k3JT3sj51IV8EUxORHbKFm
zSvU2aHc+djZa/Q2Zbnf55GVrLzdy5oBG3uO10gcEe40IVgsghcpUvskCCThacAFZuspeUM/2H9M
pm54nKauuKsEPIhqfWxcpW8NuzdG7b4vkVfLR9rBIQJXpSiOpV0iLqfYXCkRLaNBd2MTb8j3N9Ei
puG34kGEK8rcmqFa+NK0edVxNeLcqHurlZ9yQZCoLufWoSomZIoF+U91Wl+GokhIygdxn7NxeSr8
sZ8SH2zHk4yYEhlXmewsEBCbmO319P6slvHj72kxL+gS/OdKSmrQGqmfmkJ5UqKp3ceqL7kpAhfU
icRbkl47qPLwkJixvxsl61NjjfLeEtGxb0J/cmWJ0yFG+Ur4qDO/i3eZpTahFVKKBSDGvXA5fzVH
ulebKuUpDPpfxNJFJu863fuYKKvCyW8OxSPMB6UaRB/rcqhYEwNDA3jwNEjpWbDEESJPqLu6IPq2
kfvdilD2GzueGwhrDsAD6LLQvr8cz1dzdvyUWU9Wq+TfdAElLMk3YzcL1Q5RZqAOX4ZeNmo3DLL9
5JnCD1PrTFA02TDhw0jK8ViM/kYFx/VZEA3vMIVhccBsVKDXlkfjygldpMnsDgoetJJoDc+d6WXB
s++GlCLiFB3RW8xcYZL77wqqH3uwQehYJ3J7qLJVEY5laDiPCp8cNBa9L8Z8uRFfHbWu6CZL6tLy
WLeyfohy+k1pphfbEdO5h6oB+oF7tfLMtYzwYm5VDxPcsI0K7O335/r/2M3/Abvn1UUxQ5//CWm+
f06BNINrC+smfa7/caiT51me7jfg+fDjf/7+V/8JVBa1v8C+keRBDeHWmo0Q/glU5p9QwZnpTShC
URgkrfm3C7T4F/LBhL0wyWBM08R7heEU/5r/LFgbMPLZBvyJ/8JnP/6+IoB2/7cmnQvLd4zRZ48l
ft+MoqZPvFTNsZTJj2PU6PZlUSs3MhaW/exIbwRuUYDdDK0SVJKXhrSuIqXcqiAgpAoN0xQ+3YcU
QHNuS7X4LTKi4hDo/uPgkzBZnfxkJZATnK6JqvsykK1T53vT965E2VwrJLqPmTpmB9Wr73LIJr+b
VX+0K/9XWzfVcxI+Z/+w2+rnc/uP/Nc/jg1wW6wpv9dLnPEFVv7/DnA89PT3duD9z/4fznPy80ee
hc8X22/+9/65/Qz5rxkCANoRhRsqhqQw/9x+2mxMjsA2/Qi8gECdvtp+5l9URQmnaAHM2N65Hv8v
CLEs/8Xmm8EwvLpoHdIpW2y397bfMmTAO43SBNnPTEKclRovL/vcNBpf9QvvKYUoE7m6+DlYK5ku
L+iXIZgnv5i6F+zUyyFQo0lGNL08ylDiJiq+NFbIRfgs+aeG7OTVB/jn6bqA8bJoF+/yPBiIFIBX
QC3onMzzfXUve6HVc2oJ1/rRDpzx3io3Q7kzJWgfTqrus51srAz51vRkOAYzEZw8dVm1EKNGKlR4
3k/tr/zv/EwRkQbR2iDLGGCeFvp1NJlnxYorvUGNwNhUMg0sX2TaneHbqV85qobKFAbs7y/hG/MB
sjZrk9LPnovBixVEQsKnN+w9NWLmCOq5SL7oRWHTFbT1cM2Ca5lcMS+SHtAp9Jm5apeadEY15EVe
omwcQErTqwdlVctwucF/I7tJ3yif8D9LFGTfxAEaPaN/LDzxgynfiz52O3i0vL9ocwXsdTi4HGVe
1FfbTi1lsxtxuTl63Qa2la589h4Q9ASwYaxpQS6XbB7KUCkkwpyjcXYlKVL7rWdafnCkRFo5cbwt
NVj+70/nWkR3HmQmF1B4kTX0My7ng/CdktEyCo4ViC13HJyx2FbZYfiWH+RvQWkHOZB8G6OdwBYD
G+LX++Mvt/vLHAFtYc8AxVdeUvlkDEVnx8vg2CXnUS2PQZ/vQdF878ti5cMtGwOADubu4H8Ntbgw
eKoiA+/i4GjhsB7YxpO4TR/Qj/gw3KUrkPc3v9yroRYXYV11GnRqhpL07lAFKDE1az3V5eFlNgQ7
cIDoOoI6eyGMvNqHot5KrZVUzIbkwBy1W7Ctm8hMnUaSgMOsXUvXh2v+PjP8igsQ7MuiaAGvXymo
j/nHAdGR2OJybZBZcd/fDG8NwrmlOT3jIIEvXO7FNpgAhFbcEXkQ/xLkPbZyZ+pvK1v++uNQxpRp
D7FwMwFkMUpkZnTFAjk4ltQcT6oUxE5geMIfltLZbgyDfxQRAb3oq8cQoyh04UwtOJoUbMaJsilq
7n+G/YP+Og+igfmHSccoS0WU2koiGt4+t2pfbdrkPkjCxy74U3EoRoENTa3qRQFXX9oZpuWkIy3W
h0c07KUulpxKFcaVr7KMjuepXAyy+CzIRRQDohTh0b17OCl7WbWtz9jNupRW9t+eHidndEU3d4sb
9RaHlPwo3472x/f33xs7g1yAjFik+wFbefET4krPkQ+qUd/3IeE1cX7vZ2teNGtjLO7bAI1ZyxNL
vpia7M1xoMO6ktavjbCoIlAsFpqgKcJj3yDFEGit26DS5v4nS0XhADAJ9ANjccP1KLb20C3DYxZX
+yh0JioE/2cjLB7aZkBkYRg7RuCCq0XfCbKVhVrwrF5OD9/7vyax6HYZRmtFfTiEx2or74atvpvc
0D6ljumGPz34w0/h+fG7sevdewAd33rR9p5MZ41U8+bngrA9a1jDIVjC4bSg75pKnMJjG7cHH3ks
mrUrgd7KEC8v46u3wg/LXAjCMTxaD5hqIkghrLziSxTs78NL4RzrFGgocCIvb261RFnQ6xUO77fE
Bay/L7b1Lr+L77R772Rsvn+92Rsu31F/Su7irbzPt9UOOXr7x3+wZ179jMWuDNKoRsFACo+mfgRQ
Txirrez7ZYf3aqaLbZmAl+uz2AiPo+PtvJvxZx1vSswkkV/cGI5uj262STbFLmld1AhT084f/O2f
qjK93JWUJigCv0Rui3lOTSSEQ6+FR18vdzgbpM/Qjr2f7y/m/IdcRrpcyMi3GHC5VRBj8656tWua
okXFTtQh7uT3ngJDUrgdW8XJhzVtrTe356uBFpsHnSerzzuW1BxDRzELNCTWhnhzg0LgRSyE/wKp
XVyKQ4AVtMLLeLz7lt4kW+lW+uwjBrg3NqU7OYqTupmTOOamvfXdxGnt1v7Y74Mb8Xb/H7wxsykq
Fe5Z2mGZtrZZSEwwpdFRhZqpROn9IOWb9z/cC8jt8svRQEaimdYALpJEOZdfDtGucMIRpD76WWf8
rCehOyJw1FR2rijo2GgQXL52pTb9KjD0/YICd/Ncx0pyLtQuutOVQX4K/Ti8QQDShy86CrAosEPx
vptDiWqIOeWpij9JU961XiT+Gnxp/N7pqRjaepEEd72IKxcRj6RM9Ia4FyjbdwJECLlWT0kp57GN
aEX2Uc808U7WPf5aqyYFLbUUzU07TgoztksRKgFY8ho0mBVK2b1XDUlqN8qkPk1lGtyZtaBL9oTN
mrIZGi3ObTOpjMYGVuCldggmNqR/HtAutdpBg6CCZwsUPE3Kv4ymiG/87Gkh2hFVXOApQ23+ev8j
XKcbM8gSOQwYcTTTcYK7/AjAW5JiwADyFNMx2tZlWW+QqqFSLZSWcNdi2/rAmRVuUzCxd3RUc7uo
U+vz+7/iKkugU0dBCvglh5i2+uKiSDO1yMIw6o6y5t2PxVOuar8mmTtKPfIireDWr84xihszU2Nu
SxERLGnLFP/joB98kcFE5NvQ716luc7R0cXOhmjE2WF3kx+g7Lm4k8RClf00V8OTmSjskrFJiq+4
vyg/8tED42WqmfgEL0TobG2AHmLriWbcVFEQ/UrD2H9srZLATm7QdLJpUiTVufW7OnLCQTU+eY1H
vivKZv7DM+X0URiG4lfT6uIPuZ7av8dUnv2UvE6BjawN9eCkrVmUG3FqswL6qBY/6aWllVgHKXgp
1RJasz5O4B/N2BrOZoACqWNEZZiBvFKyZCN4GUK1VVxkd7hbNYkNkyLWdkibIcTTEiaKK1HAQkOA
cIf7j04WWxGY2FxXvNyRhlCCay678CSYxXgnwg+2RQkKdevjCI3mRNL8rRu1cGN6ueg0ng+nMfO/
+33ZbwJLz3fvb82XPvfltySjQFqS9EgDs3v1c5Duassyj0+xGBfbMpV8d/A8cy+And3kjeTfygbI
ZKDkyrEqCsNuRyU/I+UGx3pQ23pTl2Z3j83PcOPVhehMeSIcwWKgCIRaEcXA3jh6XrIV+jG/Uzy5
3YpDKW2TURtvuBdzt+7b6a5LDMsNehUkatQoazfxXEK7nKOhYztN4gxdCgfGxX7tG9GvrEYST5aR
zFdRrja/OrPzY7vIJfk2zAX1K/T+6aAgF9bbOdrJH3tljLp9JTbZA1rb8ikzx+q51afxcYqzAD1Q
RTrVY4HD1OhLOvD0vC8emzTlbR4JTJTOweIAnGHUlx/RjSCaNNI2vtPFSgrtqfQ80WktiAnA5YYv
QVVXhk0RJvyJEIlfOLoZtKITCGWZPAh63JUO6ocDhId68n/CPrQ+C3FkPQZ1iwSFGHU4U3WpEX+R
u7D8jlqK19tSUYifAASLx16Imjs5blvV7nRLcL0kNtS1MuZVh44NPffloJez0iodzct9PRo6wsxd
b53a2vIttwGfU9/VlodsQJ203akd0Wh0y6AukAJoqRI6bVmb6g4Iddw6CGq1n97f2lcXIT0m2Dg0
k6g4KdyHlz9IABGEYk4Xn9Qk8g88VxoYltBfiSSuuuUaSiWzPDr9A0oZVzmY6EuhoIVpdvK8QrJL
1D4+eJHQuWgx7WOeGie1NrTP9Z0HQZtnuxke+tTLnLAevdAOeu2x5gxu/3juINhmfVx4rHPR4HLu
eeMHWqr02SnrTXNbNbm2mWDor9xl1/EcXZNZmm/W55wlWBapehrXaL9JRX5K0qq+DXTRuzcFX9+b
c9JejPGxycv0g+Qb6gZFCL67gDxsilif0yKtsRlbTNhK9CGdAY1Du/fEdC9h9e1OaQyUH82IFjrN
Xtc9bY+lR7DH4qy4bbQSoeQorp2J1sSGSCN0ak9JVkohc2RwcWnMc+PFph9J1+iqz+2bvlYadZmf
+tL33Vo3wN6pIgXmGCfV97/WfOUvh2LxKOmxi2bs3eXXAmSodmo55SeTbv6t5UX6xihEy0ZagaJ2
koGF7JL4ZEnouxeoXx3eH/7qoDDTGTAMiRmqDk2Vy+F1HXDrqDfFicBUcAZ98O7FIGxXxLDlq6iB
YWhvzJEJbEa6c5fDFEUo1gUqZqdiahFbagIrtGNEQTZxqQc7OQ2brUri9+SneJh7nnSHhJTkdEi+
7eUkGW/SFvp1McR4+DWDbE9xaPwKBagI8VTi2kkUHfB6pyEG3768HYpsjYp/FcaRWbPRqfHNtiPS
EoMgCGkGMLUrT9bQTo6kVapNIcF3tFo7NsWMsxKalUW76nO8DInQwDzsrHx7uWaB4gW821N5igUN
MFOIdKTZTMqml5B19gTwT9yvpLtxIq1s/7cmazAkUYE409oWXwtrlU72y6k6WXEqgRxvTA+LzSnZ
qFUGxEJU22Nuymuagm9sRdaWoh/NN2a7DNfFKlXhpSvVKarzxhnx/HHUMdBW7q3ro006TfoJhgW8
DTCWy1XFEASTBDbXyR8QB8bT9lvTzO9RH695rVyvIhRSviFINs4XdPTLkVq/7go90JSTn3G0LCvC
F6iqp90ooP+BnIzsaoLir2yaJbCbWbFFoYzS/QYkCMj2clTZN1tRR9H/FIVDjkOGdqg7LDQsDzuL
pr9pLPNWCtpTJZfbxjNLfKi1p8ZTC9uLg5XY6/qDkl3P+lvz0SHKnC+FV+WLSqnVEFEY4RQ0NLak
yPg1hG3uvn+BzXvx8v6cwdrsGZzUgcwv21eJIqZ1E0Szg0hpbXQ5b+1c9kNXyc0UxzHP370/3nUM
T6zzAgkgr4OSvQRpmyNMHVFrMHsJ9b9BzO98r4rtSA0+Dt5RQ0q0puqU9S0YrRi5U03ewspcOaDX
k0YGkgMKTg1UHCJnlytLWYqUU9GNkwIF1cnkcboZCU/oCuTjDidrceWVeDPAAxs/Z3yAIHAzuBww
zXi+eC3NUxCKo+QGkyxj+WEqj7U8RR1OqGb2pI6T1eL7gRSqI8h5H2wRWVV/NLz7f1xOndFCL0Cj
31C9xSZPy2ToDK2wTuhQW7boC4IzJdKv97/0QjWLbA1WNvjgufxGB5i3+XLSYyVWSeip6Tn0im60
+y5lX5lRsy+qSZocLemaAzhxSd01aovhFY7rY2xDgc/ppYYRPMvU7L6JBUBeB3mIwXdNtbcwrw1l
el2krg9ikmtbsuX4y5QaRm5rbUGNO0CyU7B93TMfSc6yzwUMvgGmlI7rTi8PtTviQfMYkZQ8IExQ
iW6TjC0JsBB2B7mNUKVJYk/4RAqNs2kU1tbXVKo6ZHHaEphBrulF6goo0T6p1SSfc2tKqTFZmShg
Gu5l/DIPW3QXIKdWb+soxFynwIXmYUQ9aXA4g4LuBEX+lIil+OP9JX9jnxlowrGZZg1sFn2x5IHS
4fRSNsXZt7R2W1pigd62IiT2zGV31Ah5Mc1L8r0RRTdaB6Pbj4r4XHrNWlvv+u5CyAlU0NynRPZi
Bhm9vrvyskgNuJXRWTQS/3bU/cIGxVGtXSZX2SltQzJvHeY/yv5Ip14OI2q1KFWxF51xj4r2ZSia
t76BZpMhRTFVQi/ee2ZYb8JWCJ6ktjdsNlr9xzfojKsDTQM0CaTdknSfe4muTrkenkWrsu5oZg/n
fqjE+zS3Tso4VGsI9uvLa5aEggEN2J+HYRlyFiCq43wawjPoVsFF5afbT/L8EmnIc2rYEq40ma4B
FrzDMyWOQJduMKnR5SKT4gtDHfItB4gP+7FuOqetVX/D+UdhPStLSqU9h8/KdaSjrGSbe6biCl6H
jzRaa85ghNmxH5r6EPh+4EYkDSs/8TrUm38h9ziZFHnbcklw0gpaKmPR2ZT4BBp6bs7I8OhyDeq+
iafBGbq2PGfhaln+jX0+wytBOpEsg5xbbsBSKyPoZdGZkhW+nASZWyqLaw3/Nx5NiLwzP5IMgLhr
2Z3CU3VQO1MHTGBQxtLFRtrSJR23GqWCnQ/XdVt0hmLHsV59GLU2vtH8yHCzAEexHuTGyo6fP/hl
zEC+g9IoHFGkpPHFvNwQpTSUlYBqxDlMrYchHn+hWHfSPf+rZ0T3dd59e/9Wuw45iQPRbobvREn7
qnlvUn42wjyPz/2kFbe64GtP+HR/oYQprUzsOpkE/kjqOsunkpUvpXAa39MQhZKzszZZf8e+2Dxa
vZHcRz1U/0rCqV7ylP6QNhKAchMp/T+eJxkDtQA4vxgt6Iu9ZLZmHsZ0Os/GZIg3aUUJsMA3YWOg
ILQSxSsvFhuX3xCWmkJJHagKeIEZavz6gtYL4O2T5VXngiNa7MUuRJHMLFUb0gfm04UqxAV+LEr/
94TNobjzBEqSdtlG+XOWJ1F7a3gJZK8+7GRcMqYijW25yLWjZJb+4ygJk7/RlUneKnqO4ogc9tUJ
M6d804ltoGwENUvu4RGppitXuvgsdb36K0qoVXRSUak3ut8GzwOmDIUdAsvXKQDSg0CTr808zjIR
getXZvjVytux3SHjpJ57suJvptyqNEPaUH0c2lH9lvnIhjojB3ST6kpVOU1i9B+UIrP6OdAYcaLn
/2d3pPhPVhYpp4Q0o7WtxCvPtQ99IeM4IkcKju0GvRRInSiWIABSqhomFopWNLrT9YlxrDHBvTNg
AM0KIXXQESzInnKHLEyKowQliP1Y8BnsucVA5Yq+ycFoW/nGp9J5ykvB+0UCPKs8DK1o2AQX3ZdJ
auk5TVqcbNq8FSfwc8aQOmGW83dEIDMIOYsztEBEfkPcxVLRF46fN0HriGNPQDM1Y0CAmffGzhJo
NvEVaA9EUjxOD5UfC1+xcBAbJ1MlpBYCo1Qs7E+10XT7PJLptGhKqbn025DEJWJURZcSVLzRM6/4
jOuHLm/GjgTTGfhu+qNQ5vRLihpyk51ZYtvZplXEmYudtu65caAnAyqkVYYKfNvkbgvZyrDNThKa
TU4tyrSbvhxvvcy3voUUdL95nZqiEO8HGMFaVa5vNGEW48dPdFIhlche6LaqFh4wihSAmaZqeOaN
kBFnTUzo2pbRKfcWwWVmG5hueC4bI/uaTG20bXKq1eIw1BuuAA1tGPSxIUg0jq+FgytP6N84A9rA
MED64Z7DJxYPeh1Xig0FRcUpJzfiypnSKnyyaOkdZTGIGowbJ/8GKkp6B9RpfI6mWNUdeRpScx9p
7STatWAoke23o7StpSz9aWqpF9kD9fVTZeHJZ4umH3xsOHhf29gzvhatWT4KzZj8bNsk+VCpeghM
GMbL7SCWMv6Reu1/K5va/0zLUtBds8jExwlQc25jh3BWexX+dVLmiVspQPkc8q70k5GjBlTqY7BD
xChobVWGtk1tQgxTp6yL8VM+ks2zRPGEfV6g1rHty5l+M1ojPZ2BuOZzVBfIoMSy+HdZVxac0ynE
F6SqjNquaoJ0e/I67Q7F2KpxInPCk1vVhWwTNeqmGpv4PCIYfl9IYY+DdeY3xUMoTVJka0DLGEHv
w78zwdQf/Cnzv8Edajn7gq4kNzAv5w9tPXSZqX/x6IZXhDyCRBFiNiyii0rOPplDYfe6r0Ruhf2i
RSlLykv8feMO48EhH3+UptXcdkMk7826ZxnGMnDiOvbdvgvFD3Ev6j+CyoQOGOSt8llUpv6Bz8HO
8ym6aRvkWeoAJ85c+QStvK9dS8wt0wkTvT1NA2H+Ke4nqXfqxpp+DFIsPbQIGv/wZaRb7UQviqPl
J8ZJ9Orpm6ENKh03CB2oK3XJbvQNf+OrSkaJtiymX52m23Uq3ONGfLDEdIRO5tU/dPoWrppCy5dB
A3z21VgvHTa2nNtKYyp3gk9mA37cK2/SWG1E0juUxe3GlMbcHnxUIxzZHMVfcld6j0Rr/dHH/vhT
KpXjjZURrdtC7+mEk9TnKCMF5fgzMi00F/yyVT2WnFu/QKtTcOCwYMA3eAkuBX5elqJN/BL5rjqx
97jjQtm3uSejj5kZhx/EPsoll2+XmXaI+cTnStK8caV8cx0IwrkjVLAou70wEi5ftSZqBKmMx/Ls
6TWyT7UmO7lpIiht0UCPEsFy274b962vrUXlL9WYxYMKKZucnQ6ljrvyIuOpBl2J/TFpzzHJdeR4
PLv7QM38TdzKWu+KuWGmlGabJLaHceRJK/po7B0Bnwcnyer6ofbE+E5WIxnZUI1Skxgb0zNvXX0Y
jdrotuhg+KpNbbXKd0mqNQ8W17ThsiAtsIK+Cs+Jj0qXI8vEn7VkhJBvPCsJdoE56AL7u05iRx6o
IqN1KfkfW9Rt10jw1xhIVp3yNBkRgF4S0EWuoGLSJVutVJ1luUD1IRr1j32jPqeWUt1rVilu8irP
HKXMwl2k9I1bpeng9KmRbIhHOAe60aDDKHsfvNrr7vQE6V3+PozUkMR68r1hT00h3xWg53dol8mb
Xp3Mwyh0w1NaKfpBpci8EhReh59zwQYkLPB/dFWX4t8RTx0SeVp17iaWNB5zFIkDxGbQ59JW6lLX
2cTroa4iXUvOkcgXjOo8tgHehGGvudY0WSvB3xsTggIPbQJDFKpAS6mIAR+8MRO17OwJxXPfWe2D
b5qlg2m59uv9iPaN+YASgspAow+08pLvWICNb/1Qz89VMxj2QI3X1mI1WakCvDEKYeycFRHRzjri
l4c+9CKz1Du/OAcD71yToNwT69KfchkgCNOsQ+mD/iy6KEuq6SgKHi3rrvwU81w4eauGTtGAwnh/
xV4yudfXCCOwWHBZZ/XEWaXxcjJT3mjNKHvdp9z+2y3t2p7s3DGcwv6FMZCziqhY7oXlcIu1Q7Ai
9Aad4URHs2WHeM0JN8KGC52xos2NaIfb92c4ZzHLCVLVBzmBAwOX9aKBQDQAuEb1+096YT00CuG5
UkTfkrj9KdT5St11uTPm2b0ea5HkeHDsa1kVuk9d+kHVvofR6f25vDTm35vMosckS7OdNc5yn24t
u7QRBHPbTecevqkO7GNbcp4CZ8f95srbwI5d0V5haSzrAqRwyDySK866e5CTloAl+CAYZsjKcI5L
vD0dD7twan2jiV11Ecv1jRQX4MqKLGrETZyjygeibDRwWRjEBPWrdtIeErGespVMdsnLfvld3C8E
xHQrEfVdpLJiheqEkJfjGTLo8KWVMAqPNfJZQwimQ1uqnpPlivdk5Kh0QblqDk0uezbOCD3aw4W+
ba2qeijL7mMv1ckHPG4aF+dt30XJOX56/xsu9sjLT1WgkNNmkmYxseWBI8kktNOHszUZgosLJxCT
gfzy/VEWu56jDCyfR4TMHsofEjmXx7pWO0VIu9Y4zzpJH8NUEBGgrFsnpva29/S++H2P/BGp9f9R
m5y5RfXf20B9es7a56a9pLjyb/yL4ipCZCWdROiaQwN6698UV13/C9kkVGTnqhbdP77QvxnWyl8U
SECDQLWZKV5zz+rfFFf+wFkiDXgULde5W/cnFNeFVjn4eXS/ZwIg4AnkKqA0Xu6TqJeNuEjN6thp
g/7Z9Cg8lYKo7nD6zPYNFnF2ECrKh7qO5UNYtdFthXjrM9UR2RmokW0EoS7vtMiYHnzVKlzFV6YH
QgBjB1wImeZoar69Wt3H33fdaxbrYmO//GBgD7Roaecp+ovG66smpU/qSPsepC4opMlNhmnadHkB
zwVNn62EgKr7/ngvahWvr9x5hUAN4YzGqs8l6cUK1RqK0Vxaxy60xE9qaT3o6TTaQyr0m3YwP8eJ
iixfhkSjZYRA2IHBQB/vEjJQw7QLobuLG792oqT3HN2w2g9d79ebqklKyiZmjZhoZGzVUTV2kapZ
ByWQ18QSl0kKjZkZE0OxGvHn33z916U36jo6t3CKVLBGUm2lbW+PkR+iTl0nm5FikhhV9UGo2+P7
S3fVHWLgl5CPTiMIDKrWl0snDBHWo9nQHMGstDejIIc72S/C27Rt2hurUSsUYYT2gBNKvy9GQXDT
yaxd06zW9AXf+iWMT4cI1Aw92GUImqBnUHhJ2R61TKv3UZIrH9BI7j6EbUmHQVPrR6of0rapxepg
aBHoljrGniWntrWyJm98DBoHsyQplbzZluJyTQqwVJKYFdORwL6la5AgSNC3/blkB+2MMRlO1VAb
djiI0N94m+45TfEmDQllMdXxDq3YmR/7uE8+08qX75K67T6ZQpJA3rWUlUD3qhOD3C3XE7uGpwRc
/PIDKqkhJQnY36OJk+udEZTF96DAS0PLwvouUBAkUoZK3yEtnh2RAatu9C5ji41TJm3FPB62Sq5P
W/5xuMvo3z4IIe/Q+wu6DCj5ibTAXlSI4HeiGHG5nkLrl6pPJfWohrWyi4pxtCeZVz6y4jUC6VvL
AdecI2RwVwKlnn/Lq7uHWm1g0RiRj12pWhlyL2E22TDgAM43aRLKTgTu6NRljSbaki+KTyTig7EN
2zFKNlZRVZCDpVCuofhL7bA1/FLTb4XQkj53CuY57y/MsrcATphfCN8VqwkEPpa4h1qrtKkJJOWY
pFO4qzpv2gZqhzNyM5boSEXybZlM44EiV+ZSvVnFJF1tdKoTJEgvHUMNmvQi0m/VpGgT/G+PitRp
X5MRqNoNHfkavx08MY+gpUfFrjOc/UAs4W9jlwk5sWtECeSJSKy1v1MrGTO3KSTrIHmFltiDMHhn
RU2M75YYoOo21NotiCejdlB+6wK8as0B4X80gb6Hla7CSQmABm7q1GzvGF6BY2H1UX2o6NUXsBxK
yBP9FEtIBgxdP7kNynOTU+dZmjqyN6inziq1wvZBF2Ikn7TxD4rO1g9D9mvPRuzWjx3TjOuTASVt
AjEkTT8x7IKX4Pe6XLqFOpohpstNLO7AFk+0LIsi6bZWU6Dx2mA8u/M75MscE409yDTyDIibEkDG
G6mby41jWWEcM7YSgm/+VEW3dPoEGtsYNiZ2CoonvovQagaPbtRK7IZeCG42q4tTpFf4NlitH7uq
VCk07ypZ9nZdU0WDW8ZTJBwKrY8OvdhU+baU0+ChqDOzcXqE0UUnq/tkLSC9Ynewp2nNc+khCzVf
KouLz88whI6i1jjq6WBt6NeIdtrq4bYTCvXvHNj/o1gx5ynXtCOaUsGPIUjUlcviKnhAMoQEBrQV
yq/cHIu3HBPnIA3yxjgKaRnv5AnzhYwyud35Wb5PDblfCR6uLifGI+jDdcCy8LFeNr2MIprGRg7M
oyCEyC4HSexquW9sqW+u8bXemBoC1wDkMCZA82nphsMdGwlaP1nHKg+Apweav0WtlTillv1tKtMl
f/96eWNqPGMEjsRFhI1LVXQgnC3VMdM6xhP9i6lUdQ5t/DMTE/nPPxrRLgQ0lhLe9pKbVaogdrxU
9I49tfUDUoC+6xeCt+/okrt95Q1rSe4S5MFOpSIwp7gEfPT4FxkaftCigbSpcFQTOd/HdTXL0CYx
rUZOaYbs9jbED9Euh2zalEmp7q04KlZ2zjLTNucfAbeVh21m7dD8vnxrPEvq6ioXtOMIZD1B9Qjo
5yEuS7FyATmZnqsNqcpV5qm0B0FUW73TsAkRF8wM5Tw1GuJvBoaLa3TO61AKNB3qOzNwUQOEvEQJ
KkqKJ0LpWUctbHUH88ND4VnZQSp16ajA87zNu9CwLcX73+ydx5LcSpamX2Vs9miDFlsgRKqIZJJJ
uYFRQjqkQz59f2C12WQgchLGWU9taHVvsTwAuB8/4hf9TlUcBrDlNJx7O7Y3NuB1Yk4+t7DO2fYU
Q8AVLt8Q0a+2y8TNnnMplJ8hZn74cXjmYx0b8lfHy5h22iQhBdVpPn7XS8JcoHYJCnlo+SraF6/1
sk+xzKWfGlb0KUU4F9Kyg6HiKYMd89HQeUCE3BwHjWFVpcunToLXXOWmEQUJ4O4to4/rM8weRywH
ThjWRFAiLp+oayo5UqSHH5TYiH1kVQ2/m23md3HRHWBnbZ3h19bjvbHPAXvjnbnKZzojt1Ux2+EH
T29u8nKRl6bdMScClTa329jRr3yvBZ1FNGTfYAizbmjSu2r1GF3pD4Vr5h9KhC8f9TACXR7aVVB0
U3Qb160CTFtvdnEjh50xUhcYnf6zJTKfIgkID1+j/pjrVn7jpTY+k7FHb1SEaEWjMt+6tw6A3X1e
1TMQsKT+AlJmCyX82jtju7HvF0UyUs7LbyRIHdROSSLSvKjwEzv81qfzr7bXfzCx3v9rjOWNGcC8
QOLQCPiLqXiRb6ZGodcDFp8fDEA1QSGMb/FQwYmzjK9vL/TKoWYl2npsBVr1DFIun2pArkxMlhc9
l3Etv9VTOX83LJRL/dIcByWYaitVgiIN24RCu+9nP9Kk/Q2LRgymBDP1aoMY+Uq2wA8iSVgSBYpI
c3W4zUJqiaiK6Dm3G+fGUcrhnYR2GwwNuDs1beVe1mr+wJC92rte6D5SllQbw70lG7io/Hn3C1KZ
lJ/chWpt9VLiNHVbBE6fGaEOtxVIjr2VTP/KTOdusxBwoaigQwTaaHXoi7Zp7awewQRkMt7FJGC7
hAnwxul7ZdvitbUwWqnkCJrG5bOIpnQYENKQlu1cAz1tP4CyoQta9zutm36/vZ3+UpYu3xy1J1co
Xa9FAXQNpZ8KW1fw00mfubF3RaQW0cMwdnjAgilotGMTS+ts5j3TxDDHaOwJeDJyfA3Se++GemjU
/ezJ6WOuV9673lXKH3pRmbd2GNROfTSEjUlWrgOfDYB1Nzdv//bl/K5+Opg3DvjfCRJI9csXZWu9
4jFQT59bFZcumwkczKKP+Avfq1b+U8ck2n97wetEiqkYU77FoQRc6foas9I4m+PWSJ8Hd0xIKhS8
k3P0zKuw9zY2wWtL0XNE7guiwVLWXz5bXliRMDotw3Vl8vx4xL0YrwPLnzQ8dP79qRZ59kWZDUP7
9aCg0VNc7lsuZ/LfdDfXZXS0sTS+jXWt33iBfyV71p+MNegIasRjYz3CGmPAt4Ypy+fMrLsn1270
L9HsOj+w9ta+dtpk/DL6TjlFPKsZZGrRfowbBcSAyBC+AMOdKB/7kteepQ2jiqGJyp9ZNptZECkp
02KEOhqdRr1VkwfOg3wIK+xwd2xJY94PbdK+KzKrNDlHZgqqO5fNV1up7B9NE9qg0I2xL4K+kcB1
UixxUl9RteFRkbVzm8aTyB8iux8f1DZiUD9HNg4cYmpsY4dHjhFBK4uHQMyzjuuTN+rTvcrs1Am4
PN0nUOagtHo9LOShSRezZtOu6q+KMKH+6mEcf1Or0QBdnpZNvq8dvex9RGLQ5B0ig2ur7g6pQsfU
70vPbn2lq/IoENNUnhulamGAAGAntY96RLGFnSn1Lkm99sGopTJDJB/Hc6bVH6UShuk+d6bpPpeV
+u3tfbT20CEPhjSxyBzRhyVvWIu96EZu1pnWVM8iEnHiY9acD1gl9+kINMRywp2mzik6M5Nrw2sY
3exHaDcTdpl50zyVfTMQMYza+TyTszMtK6R6ALycxn4fju0tgyvjtpii6lMe9VagMs4/Z01cwurt
DHnuoYjme+ka/VNip97PFrJ+G+BmMAC4M53sd22pSYKGe667wRBLbdzHvT39Fqkebp2oKwInb4Jy
knfByJkW5pXvFYwkCVineTYz3ftpFZJruGm7VPhaX1U9vwLLJnTaIKcvZkqVerSVQUof93jdC0xN
lAevBNhUeXXTsoMU4wco9rjyFYep0K5sah2jE0P9Kscc8RKwmcWJ58II2axI5H1ca/D3wlCCRrbM
I83wTWEVZ8lX8FEht+2NYep1JIYiRBG0iIMi1rWuMKuuTJ2w86pnddSVg+YV4V2s9T/53dU+difn
3skgQry93a4jJP1xvByYmdHvZCpyGSGRIWmk17fls0breldjaXTQhens1WaYPry91HV2QWm3tBLh
xjALXBNJmx4hilJL6+dIg8lla22398Zx3ojDS550GRtZZelZastLZJ3LB6KLbEkrruvnEWmPXau6
j3Gn1PsoBDIUy+l9UVNpWH027t9+ulfqV4ZTBkU04kI0u9dBedLMKoEj0z635B7fVWdWT06pxqfJ
QTignBXtXZXJfG8TAXeZnblnGqbebyx5nJukEeHGrf7qz+Hc4NGxDNSurnXZS1LI3JbPAPTGo5mI
Z71pwEdZ3fBjqmL2uOpOT26pFYfGcozjOE/9kwgz9U6vkmIju33l00PDRlwHsZmFj75K+ewUXiZG
bi10ZUgDeAPHO7Xot2A3f6mDq29POsn8l42MDvi64KojFwpK0g/P6JloJ1xJp58otJE5o34s94ub
Ffo2SoQgR2m2d4LfOu3RyImToFa7DoKumnMb2WoGgspVusa9hV0thR+Hyfyzy9u221m2YgyBHdWx
vZsnHWsOVZnEzgXNqu/0uK+ym0Y01s8wkVqgS0V4wTw16RapcD3/B++DIAb0IxV3U9D09iq97TS3
N6NkGp/BF4ZHvW+5OjHdqG/reMaWxCuOGFW2D3yRj3PRpx9FoVfHEgaKHzMaO4gonehb1OXdGBb9
AaNw7W6IwnIHPnPcqCpeESFgAyFyQM8MUpy+JgN6k2YnUJDH50h1pk95PfYBML4895PFRKdpUwX/
A/VmToHPaeyV98BNldvWrcq72om8Rz325FcwvltWxevYt7zD5WxwZIE14V17GSqqvotbyy6m57qI
I7+qk/6+0xdV+26KD29Hh9eWYj/COwCTs1jlXi4VKZifIWI6PXdJDU1etepgMEJx7Iy42QiA61tk
eSqGH8jFceIWKefLpVQJjsoCzP+8XI9B78QtfmKhG0Rp3Z+KPHNPmMTWG4n2utpaFoUVh3o6cw8I
D6tFNa/uEtvpWbQ2cxDNo+E35qjs+4imlFrHW33mq/DGgovaOqU7ijWw4FalKpp9uWw7qT6L1psO
BhnKGFhREj9UfWPu9Cysj+oyUZhHi6ZIr33sm7L7iCKKdxqKqNnY4q+884VSsqhzL699zfHtKk/h
bJnqMz3LLOgTnFRLGg/+MAjtUDf6uLfGYdp456/FgEVMHCgbgAp4r0vUfdEtcRvTyPTKnZ+tUFHu
Z88q/MxMagxjIsn4EbZxVoaUpE2RH9Q5U58xvbR2NJSq+26QJ4WZx73VmOpTVynyVlGr+YF0v9zV
tvLPpHYSCXb9IvmECSY9scufiioN82WnnJ+bOBGf0rLTl+zKOzR9W20ctWWrvbwE2BlkGSTQBluD
nvJqZ5TaSAA2c+3ZdLr5llHFdJtPaC5YOQSDaOpVCo1y3I9hJjfyt/UtR7bOnAWpDISKmP+tHxI8
iUoD2puf7X5S72SjT+8QW/n+diS5fjw4v8QtlxyHqdLfPtKLjz4hcUadm6vPRZWJXc9//VyopvA9
s8wORluNd00t+rOIZL+R4RjLR7p8szAwKdiXbBH6/lrvYcLpErQZckPVbE476SrmewF2FyQ/NjNI
8plJ1uzmeVa/F21E5izLbhx2EkEFJHRU4ewZZKpqULk9RJh5jKuPOh53NyPz/yYoMQ3CIij1zoZT
Qhmei2n+M+owe4IKMhpyjUn3AdmAr5Y15+/cBvjCgW0QwVyG3PbHnK3y3gNQMt/JxIlGkA2p+6VP
RvdY2PBAAkOk5mfcSRmjRm2pnHPPgTBggFupN1Lqvx2Ti/e02NbBrELiDEdB6pfLze7m/TKOs7OP
aavW91Bp1G6XWuX44ExJHiGUhcLdo8LoQsC3MsWTcDBQA5Qt0MkwUN7pgnEW2B6aNVhlP5RKgSOS
WX9XRJcuk1u4PGhdJIo/FkWxS4t+9LDCG0R5r0gJdmIaoxRGkaj79zNyFtHB06UFwySMpK/hm5cE
NH3aG8YpiGOZRZ1+fXuLXhVubE4QMLSLMdqglbhWJS8VMZSDIeuPjhHH91UluhvNSsskSCO7iIhA
ZZn4Iu7qM2VNehMhK4bNRWeXU2DWilL7JfD/OGim2Mh8Y877mwjmxz7vay/20RvQrB1YcgyuarRK
fcfLymrnKkP8w2Q4Jfduk6WHfqaBEoSF0zxmg0ajUdizKQ+aqpkbFfvVseAoAlhebKG4+Dj/l5+b
IUbVZ5Fbfuz7ujmgh0ac4cvFd/gPmEd2SbkXltveqFFsSh/1oHoj7lw1s4mtKGHD3qSdstgdrG5f
E1nYtnOT/qNnZcNNVop6Xzoyu4F8Zu3myOpulSFDbNVF1g95wTIYSjt9ih0xHd/+8tfiHmix/GdK
BQ5jwWBdvoteHROEwsrxI8a48qujDS6wORlbGdw6N82DqLIYIo16pX+Z1ZnCKHKy6LHAU6lHdS2X
T8LonUDNpvw/H+n/wzX/N/36Fx/pyhnn3feq+/6/FneSY5cUv7ltXjjjLH/1f3CblvdfdFto+0N6
Z8q4+N/8jzWJqf4XAC5GjnQb0U576YzDv4GwgXUqO5+/tYAq/w9wU9P+i9uC9iRUHTi/2MH9C3Bz
dblCOALlzAyNP7AevUJm0VVEY46q+6ElBUt9STvnT4Gw6c2Ll/PuP1H6JdpydZiXZbjZ6L6BgWQu
uQYwiHAuMVeu3AdGPPmiJDjvTBTKzk1VFJ8x4DQ/l1LRbw1NqJ+pAe0Nnv31U3qMRqhdSZbA0Dqr
OkHBHKoFsRedCnWWRy1zxU6Mw/u3n/G1Rf7SbZZCmaR1eQcvUohYdWRealF8ol0TBgqgG6YLzdaY
Z1Xy8CYXsXkC0hKa+HP5FS9WUeYpCr0piU8qrEaYiIXYz+6MsIcrthzdX3sgbFmXXjjWOWAILpfK
uppt3XTxKZ3S7qdXuspBhayUb1zsry2DYzR324LzInO8XEbGrjV5HU809kLuuXBVP7eyLVWtdTRf
Xhw8Wr4/Xwem27rtmdCNU7SezlHklRWyryUEFUNdRB/030M7QjdtbXdvdJ17GKa4JAecy30jbO/f
9yIEQwSaYLGDIFqzfuCAm6GC2eUpbp3uLnaBWnWz8z+B+f9qebWqHP8+LSUMD0okAaG0/PsX28Sb
ChGO0BxPdab+GsgnfM+unqyKi33ScUb8561PC4p9QqiCObFud3a88ybx7PiUdGZ37FKGBaLFE+jt
VV7Z+rhQqPSv2fqc5NV9HDZJb+uiSU/GPIbHkXxvV4vp96CGW7oVV1uSLp1LgrVoowKeWfcVRNZo
cF5TcZJFFjIOYPPchF6rbUSMq4/EDA3UCYIoS4XvmPrlR0JfTWSuUxExZpHsSFyzXwjOSN/uhPuE
XfsWI/D6sZjZ0eDiA2nsvfV6k2a0A1zn5BTO4AHjtEQo2EAu6+3PdL0Kw2HakZSKiFHizH35VHXe
DbWbwoKnzNBu5xRZ1LLKtgRer8/zMoNmv/3VJAaYuopOwPs0s3FCcapsEzXfEZ5/qtfjL3QGvEMs
I/1xmvsnw63bPzQvysdQZ35WzuV0+NfHhVvJaQb7AtRGXzvAJ1Y+lVpcxCczNqc9XfFfIRLx/3rA
zCXvA+ZNjU/z+a/O4ovjDBus7OqEA+aFstuHRZPsEF/dajddf7nLVVaRuGyjsM2NKT5JPfOCWDdH
EKhus/Es17ueQQWHi7zDxNhkLXozQQtx+rgUJ2ew6hvkdtqDDa7xFqb5tMvIVE9vf6CrsMEVxvXC
+XI1Eqe17rtauoOLNBqqDEKzPxhG3Ic+eBj5KUNPbUug5PoVcpURBmmU2Ggq/RWIf/GhFCa6s1Cq
8mSjKXAvZWj5ap/nG4bhr64C/pWDvEQOa1UPGNk09hJZgJOrUcoaIkGnccqyjQ91/eJ4lmXkQvLK
eV4nbW6MPZWiWeWppkKqGBArnbiv5zaMgkli/LpRby3h+0V9T6RdhPkXFfMFV0sr5DJuOOgRtf2c
VSdAyJq7D+s5/5THdhcehDu758iZ3V+T0tmnsVKSdiMJud6UJCDk2SqdXQAs68WjxjFLY3TqU0mt
X+wyVD4iPy+a9Gsc5+ClchVd0n/cl2Q7tBcJYbCvWHYV/XXkndo6Eu0pGoGdMSSJ3s1eCkYw1KyN
/XL1JVnKBkRD1rNwgdc5h+FEiVV0pST30Ybf1NzqqR6N4Tj2Svavpw14GUNC9LbwNQOHtCrbh6nD
f6DI+9M8Ouat2TrDUXRtdBsx3v/y9gu8+mZkHEtjmPLJgf+23p+ll+GGZDXdqXFFuwNgld8NY40k
oKvIG1OT7kbm9spbXCZ+UH9JQK5hL0jUwBjz2u6k6DzQomu7K5piCMZqdDbqpauzsDza0uohKaA4
VJcA8CKMsP2aUUW9+0QWpH0f1DwNlAgy8Gg5w7mYMWOG79UjGYyw8sYHvIoty9IkhHAGF1eBNXAJ
iEgWy1brTkNWqIcaZNu3wojnjdHlEqEuDvtqldXmt+ukjjpP706GUL+Cvhv3upl4N0Ipw+cUjlsw
h+nwr/nj3zXJr4H4IEa2brQahVHNOmr0p8HNnJ2ZKF/AbzTYAUzRRk7w6k5ZZAwp7b2lg3T5+Wwd
sIshne7kVQKTciOBoYI2dwC9fyv9eHUpYvRfec5lEni5VDGUI7budneah7681UpV/aKG6nyXtObW
uHk9HVra70xGIcB54Fk4Catd2eo2nEP84E+uUqNjXoGcPc9I1d9phh2d1G7Ui5uxciw0nrHaMv0q
Evpvp26Kx7rJtKcmtjZB/a/sVjiVlFEexqdktaufVGEsoHIZ9qdpKBE3CgfzzuyTcONqem0VoHzA
56mDnavvOSezImfJKnOfh9iIQLrKSD/3/xzPqOdpjvy1QcMw8fJTJvEouwmq10kfuG4TrsGj2qT1
LeS5+kvXtuk/xzNAlcyQMQeli0QdcrneMHlxq0h1Pg0pejMpHyrAhKIOEGPaoiFch2o2DQBYigJq
Av64XGpqnaKcATafUrUhbIm21TW/Muhj7JR6cMIgT0ex5bB5HUTNhdPH1Uq0Biy+2huRI0JEiiLv
ZHYjbe1Us9rkqECxbW5nww2rfdujX/Qu94ysPOU0XJyNG/46yFHdQZ/nxrAtGDzLW3kRxbtYV2sN
WODJdhv3bkBY9BHv8vYoWmzN/bRVRnOXtmGyRU+63q6kUpSui9Shw3BwlR5asRXC9y7D08yod49P
HBJXZRhv3FHXqyy3A50MmN/01tbRQNXDabRLNzwx8psPk6nHe+QOt5pQ/5HbvbgqoLbDDwHjQIYG
lnt1VViVYsKU8PTHuueFPY3OqJj71h0s9ynyimY8LE1S3R9rxHkfIq/RTTQIi7JEB6TyRnFI0XTt
A6EJdBDncFZtrIoaxNZUAP9Vh/BjZ9AQMcxBVW5JaBpjZ+FbU/rCQCp8Z3V9+EmxC4U2zcSE8Car
wkrfNb1S8iE1DGT8sK7qdteNiTbuTHVwYUQjcWR9a9JZTEEVivlzXuhJ9i4DptAEelK19n0BBj5l
aDZmVflBSzoPT4+KCRezW+ZR35OsH+TB6HUzfBd3SHg9Zsjy/rHaBtwroy4lfihKfGRu9cLr5FOX
RxV2WuByJfMtO1dvDCnUbJeaXfslErPj7ARIjejBdcMck4GRuZ0P/jkGhZPbLgRmoLsPqjrmnyRY
aGOPF3KcPNsTSnVaSdb8fTSmXD/HMFqSR6wUx2kPadX91tJW+qzoNLCOswfw/NAiQh4dZ8B93ec8
qzPlYUzH1Lkd3RB7vT0KUqH2lA6aVQM0BG/0yLhCGQ4IxzrfDXPS3F0s0N26LYt2EUAbIc3f1E41
zPA6kxIlDYxPnAVpasrb3kwThn3NkLqHUFfGD8gpafmuUuv0SyNFBUm9c0S5b02uqsDoDFPsIi9M
vlfxoj1VoyUUB5JO7q0ioyzdaS1gbb+Ckp8C6g3bH+Gg2+/lMNIYJJ3sEQOTcLn3VWV6v3uZuzPe
HnmfBImkajiGMVzO3Qxo1zwpRW8Nh2x2Bo1f0ZIn7mMaFc6jMBRboo2Qd84P7kNUH5XM6aIUwK9V
u/vKmY0kKBWv/GFDYv9hN2WlB0gs5h1c8iHKnrIm0UdkyoSqfxtpx8W/mUYO+o2SWC4CW6Gat/ux
j4HuxpEdd4cZxJ51gIyeq7fhgh88tIyzNASdM/imSF0Z2byH61qPd9C0Wvs2kwYC9b6Vu53pJ14P
g6aQtYHcdKYq+a6dETwM2kxm8t7GwgcXGiCy3bdp0ur24A14ER6SzGiSvQFZfrhrPdyPWn8yrLG4
d60BleNasdjuad+K5L5pAc+cwH9J7deAuhw8jNRN4+rUjbkFQrfFs4f7og71W+jQdnK00rBSvtu9
KAu/cry8h0milvmxbxN035wot5+YIsRuHCAArKm+HdaRdWt7MfxFJ6/K5jh36HPeJhl/GQEDN8n3
cyO7KKjkEKt3C5/O3tkMsCGgK2oS7odOrd7ZUTEg6Tcw3Hhsm0Zmvj26RfUtHeuYlh1jh6b4NGu9
Hf6aNVlEXyaqpAGpvzwaK0S1VQazt9WcYfLmK4j+td+rvLbk+4zTPj2A81atY+YI+t6yMugb+Gk8
hlWzK+a6/YXqZMu2KNJSJWYd1KJo7fhutozpxsiGPwjh/RjR0A4yLZe6L7vqril07XesWV9l4zxG
Xpzv7AoO4DCy30KIlm1jqXvHasWfthsRTiz0DkU20PwF+pNCiWB8JkbTHVvZnmFVfC5ak62UoPZQ
pfqjTBTT8a05Sz9OpCh+Qk/9ruuqo7Djdg+NJlnEPYVvhFF1DmttOHizafophKBDipQjanD4emhj
XD+loSLRYZ1dP0/qx6QyJZ4MjnLjdiXWcwntOmWycLprBt9K7FPaRCiYhZbyXtSleZvr3qNRhMW+
B1F9g/Hdjynuh13mKA+GJds9gojVwaKTdZQdLlfGgkmfjLHwc/pOX2xD3jhuWh1cmRjP3VA+eJCw
9uOEPgI+fukNCW0fFJr+bjYRBOlkoR2nPoPBETrLP0bvv52bo9tO7WOObjoZcRTvTbuoTsCkvxnC
0sCHTU+1g4mq0iOrjrlFfU+jI/oSDmm2K8bpS6vptNl0dUBvQNXv7Dgvjk2N67wrftumdQCIGN6Y
0g6nGIhbPWqIfghITzdah85p0NhiohpkcDeUHyoZ1WgBpbIr3w0i9eYbZPvM/Mm0G8sLlDrRlDvi
pNfd2eDUk5sGHocV2E3slo/4uA3Fz3Eu5vHdBPnTgnbZlO4YpGpSDL+nZir7P1ky6f17kAGRPKep
OdN9p1NiHKtGifXfQkftUXKPWfP8PBUIas6+quCHcVejw9L8BCCkNu/UUhQJ6LVQT/ct3H7vTuBu
SZTU1fy9wj53jvkwG9NRSzuBOVCqUbL1tI0s0Cd5VP4RtQg7LYi5a1N3J9C487oAZ0XjIYwc86c2
w7r9HhKkkfIFKtIh/Zri+1UWLnwcfN8Sadyk6JjRbeREWVVQ4daQB2PoILapIzr4pc+xr3/g9nJC
341h1uwUPcrOZTt6zZ5GlYu+QNt7n0QsXC5cBMB+eV5R6b4LpWG890SL7uRY2gJjsXFwkd+sYVPc
ADv3VF9ac+UFXiwcPhsirFRLQI3+FDJsZn8QVq35HRlpjn1SmnxbqDaNj0d9XYDY6eK7uEG1HqVd
I0l2+uTm4lAPuYpsMJpkgO07CCllVyrmsynj+GcthmwO1J5b5aEG+8416HJR79xBdiqY+yLHe7NI
inbHeyF5m9zRrCgDouqXHNpQ25Wimyv0NyfmYqMSm/a7YhRzc+PhaotW3ajUmYRoFHvTsQlnL35o
xlhdCH+NZowPaNdENMVLhH52Qm805dYd4aYEamMYbVD0cHmQ+60xX/NFPnrIkqaphj1oV6dcYLaw
rKe6GdMoiLSueF95tHy4mQEyPMa4ro27srZa831XuFHzrqnzFKBUAqsdrfZhQg+rkW159ioDdw7Z
DB5Fv1Xb9U2iDVp4HJxy0O+cJu4V8BEVTmuiVqtvZAX2uxhJi8gv9KH1/DQau2Sfk+R/I8tXxV3N
kaSg140UfnCs1g8m8qRO7Sdxrs9HLgsrDWSXZf3oG1nSySCcQ6s4jrWO6nLZx6F5zHpS0KDvgTPC
Gs46XN40bhPfGFvydMVNm/gAZGywd7mDGVTst7W01XtGY8PkewqdvkND5Poz9Xqa3PI/x5DWbOWn
tqnGpvf7cckl4masUJaoMgVHnbEc9V2WWOway2yE8r4waqCM0G24F2pw/Dl6ulpLmOBqqQBgF3n1
y1oSzdu+LxykNJI4ZdAygjVBF45jOhxRsTCmk6aOUXmo5sKYjyHT2+6oiz7lWKDeJgKRCgB1zWBX
2a0H9fZT4oAjRK27dD4UiDC5PuoZdXl0u9D7lSQaBmBtg4Uo2wI2ut9Uc/Sdtkld3Ezk9MUhT9GH
841IplsShlfVGg03bWFLUyoyJbZW5Tf9+sTVkj4+F7EdndOyKoktWvHIRRbuhS5RhDG7wdhoPF/1
b/6uitcEyR9Dx/XolKQ+a0pkM88O19htgyLOHgcfZ4dx9NYDXhXhy1JIO9BgoLN4xaakga5plZzj
s8eh8RsF2dbJRYvaF3OoB41eJhsKCFcVIgvSNIHiDFGbKnzVBnMiDIusUo/PozCcLxGghq8ZgMqN
tsmrqzCpRehyYTWtKYJqPXbQ05z4rM163d4oVmWHj940q1to89cWWtq/kAOoAxmNXJbzvW32mIbK
5FyjMH6r51DEMYzc8gZ5bUNQVrsAfODvg7W9XKWSbaxMZZucwaxENx4wBDLNtDg5ub3VIHltQ7Ad
kPtYxtDMIS6XypuJZH0YkrOlNu9l7hEmCmR0SPW+Mt798nZ369XnYt/hysnZov96uViKnEgD0iM5
F21uPqqYm/6c27EJjEnfatS/+qHoZyHRsnyuNdSjyAuEuWROc1IzIi5ZRIvaT4rnxP3z28/06kI0
X5l0EDZo1V8+U24mSWFIMzmHcCcpNRTH/mSgLCL/H7b4ghUAwUQ7GXT6ah1uBbNQ0hRvlqz77KCB
JHflXOXFv7Z0XGBSdHM4RvwBBO1ynbkuQn2G63N2YqvbRbGmHybHjT/861tjsIrOMjRydflKq1Ww
7Zq4Tevs7Dbj+JDXvfoALTTfIA9c7zckPegWwR7Dywf5lctnyXvGMqrXO6euzEGsApQJSILQkC5y
/Z8/z+VSqw6V2ua9i2CYw0S7006YLbmPDKe2VD1e2WzL+A4wIa1U2rarA+RGlYBKOXinKlWc27rr
Ix8o7Bba/vq1AS9gBrr4jMHtXo+WezhdppY30bnqYQxPpdAp+YEPj35ee+mnf90JyMFx8XlgUoAz
rhukTu9gUSu86Kzkkdo8FmAExYkRr3l4e51XrvaLdVaRe7Zn4cWKiM9S79HiL5S91v6Gi9r5TmjN
h9aF2fH2iq+9RmAhTM6R3VmCw+Xuy0bpJksCfsY3Lu8CPRvEHV6ZenIzWFP88+3FXtkZMHMQXUa/
HDFLZ/kxL/rMkz6kCq4v8RmmpHZ2NJk5ZMl4aL+9zPUz0S4GUmZAxUF4Za1ntNAjvIZs9QzHPP06
44p5sLqSWj9X5i1B9q21lt7+i0dK3dzFTWHOzn2iz09gSs1d2arDPs+zLWe/67e3tJVhd0GgASGy
Fk7o6PaF0TgmZymM8BONAe3AfNX512ELtKplSseYiu90NYwQdmWYTSLSc58lrbPX7MHr3kOpSfvA
y2bX+NeJ1bIcnwporwUUZR0sVITyHaszyCKGgY7AOLaB1Dp7I3ldcpGL1rwL0IsrlptpQXytRWz0
pd9vdVy0IZQQikFgJDVByVpMtN3yoXOH9CFVYuVsmuVI90MTOIr+86bEmApQ28KTIzSuNorVpvSB
pjo9Oy0tc0q2GWtgKN/lZ4jA2PS8vdry/3b1wAiAL1MPEjR1FenNyKyGWGnSs9kZ7YEqiCGnXclg
8Q+4s9NO3kdFq980HhPft1d+ZZe6qL8x0iHDXf5zeSCSPkm8XMTpOZ3yfOfVWrLvBn3a2KWvrQJf
HCwb8CXIJqtIYrljpopapmesN/rPtprGYsc/TKLg7adZrvj1e8T+btGUJGcnUbt8mpBWR2iNvEdo
v/MHW5rVh9SJELYNqboq+r9byq2vxBMkGIiSQOoBGq+p0sKZhjkalORctQBuJ1eBGNEq3p3E12oj
vVl++9WzEYRRKwHAf1X1FMWc1qkZIgARtchtmW4EdvRU9br6CSWCfpfO/dbA79WnWz4YWRUiT+uE
d6AbD3EpSc9Wr5kHQSV55yij4uOg025cbK+dAKaZJPDo/JPHrU5Ak0hwGyNxrEtk/sGO6/weHQ9x
N8hC3fXwkSy/CSvvDl7iFlPu1aeER7A8KO2Qv/otL+6EkbY4ysZheh41u/1meDKFMdDOaEtPRii3
puOvblHopyqCWSy6Vo6KY1FPeO6kZ7dDlT6sjAr70yzbF71W3NuwbL6+fSRe3TYv1lvVfaJqaGzR
9zqLYTKZxue/o05BXAa74jsGV1iqZ7nYQOG89kZ1vuZiO8OgGirJxS1rFHk8eMrS2QxDTKzS2B38
Pu6Kr2FsqPpG7PzLoVwfjJerrbYObSemW6menrWmrczdWNQYOfVK+C7t0vFYpEXMTJFG8IRonOO3
jlF8hjaylVmsyVTLtegyTiZPWswoUUe/fOj/5uy8euRGliz8ixKgN68s191Ss+VnNC/EGInee/76
/bIX2FWxiCJamIe5A+EqK5ORkWFOnOMG0eKOMYp/wzhS8Swyu/ivTiPqSZ2tU7EdynDI4GekaUgL
qxw/NqYWfOjjKnzIUZB+nBplOUVWAaPr2y1AkrzzjOGojDVtn4OwkxXAv+PPah8xZJyM7bmA1COm
w6z16WUs7H947KudKs2mEUiCSv6/Ehm1MjygCUHQ9zTCe5NeD9J535YkUGCktMSO79h6XcjHiLIk
vB6E4PXJ145oAqfDd+hMYkKcUyRHi8nhnWB/y0NR3KJt+xqarPECXYkQcwtVsl8CnEHV3mo/Z9EA
aYMx5kxudu47PTC6B7UOwrfCLKVlMbHPt2OCnvmt6/0ZTapAf6smfuqm5smFIe0UaoP+BOZkbxpW
/lXruwSgBIIFkzgEIvvrpXjA+lhSPfnL1PzIXUy1a+vlR1vr2ndqf/MlYgb0e+mU+Q96nu0ORnDz
DiE+oTE6BpAbtofr5TMlrPmTIPUbcoILbNUQsUdLgn6pNlXN57SKuz9QoMvo2o/qf1Nufp+LwThX
Tq9/bhRB9zeCZPb7/fuz9eGZQoFhH5FPYl9pfr+8D+k8N5SOCZGUUqd42qjqcg6qpftbG+eBUl1W
/EVXof0kIHjYOZDNpUFs8fZaoFXW0dmop4NbKsDh7DIY7UOU2IwUQ6kMYKHJlbE4Ct2k8auijVUe
s9x1+52rtfV6wLzIqDyjdpKi/3rvQg8ikoE28TV4qF9qoBVfmS9KnlV44KDricyLGw36/BthHBh+
ZlcoIco7fb0qyrUT1bcq8bPCqEIP9rJSNq8i8TJQKX/UC1XsXO4tZ2VQSyaXIuxH0eh6xXCOppSO
VuLDRl2HKHD1pYt6g0AmDeGwbC/a2TpWuDBI2iQInsjjerlhYcDega/dV6PGYZ2x/gfNPXA7sNtE
53Ec3Z8Rmda3+4a8FXowrEDaptEXQIr8elWmZSC0ZkjS74eJfuoSZjktc3quFzkg2Z/h3mu/3l9y
61wlbFtWgQlZ1+c6dUk5o8rGkpNevNhROM3HqgmHCDi6kX78jcXQ1wG3DaCUtO16f3HoLN1cdCT3
ZpN9M3vQgedyirN/GsaWo9P9xW5Rq3hlFlOg/2Lykkny69Umt2hrhDmkwi95jEhQKxXgWE90ZJeD
pYaHITPUj7HSFpDGa9FxXmzaP2ELVZmYor0mjNzb2nEDyuOFADVFsWFlUbJM1dtxntJ77dPvQd51
flpGFCeJdxxfT6f6pYe20/J0+q7vTYcmwE6YcTs5JQ8EX8UgLi8VPvz6QGrGh2pT8BOatDUOrtrC
TbQM5nxM6nh5qSA1hj4+gihV7Yz3IrZVT4nUnsGEcdzLA7f8Jghp+kCkZBRq5U34xWUPYRIx09+k
fmJEzpnCFbLbxhLW7/rKmc+QR7n/GlOePVclSqo7diG/+/pLyKlgsBIavM/rOLBtoArORJr5BUwR
iFBGwvizc5L+T9GZSXOw5ra96JAZQQsxVp0UO6wnE/Avk9Q7Tm3Ly5BNUcVgGgRDXdlEMuYZRJF9
6kOhCrwvbugvHdChoAW9zFT8z10aBj+FyJRlJ/bbWtmmQaeR5uBR142Fjn0VCG9mEuOj2l6IFmt0
6kVnfMp6oAleE43loZfKbjunv+VvmCiWLU840iHRv/7wxuSWszEKXg6zzN6rUz3CnFbUnwYttnfy
jq09MsOJiRGYsdVV2iGsJYqBctBuANx+DqZOSjuo1iO4X/GuzaNvUH0oO+e6vb3/X3MVnrUmbCVx
VaS+QmXs3TiHn8ASFO+Cssof75vx1ltB1ZKeNeR8YPLlL/nlBpVA/GoFtIEflLU9eaOGSvKlLvre
PdhaEfbe2ItmJ9rZXJNhRLQImHMDEn+9ZgApu2rOVeqPiM2kntEtvfC44UxPpbp7Kgd779nf8hME
lDK4crCYdY12EgjspLqW+lMMbi3IK1QMtSKoHzQttd6Ndhx1XssreRQQL+6Y6qb9EFFRVpHRti7/
/JcTjgbQW4OG/YiweSqVwLcS6BVLq/8o4qA9zvlenWMzUYYv4v9WXJ1v4dqZ6kxJ6hca+FmIqpRj
W9XBCUB582S33XBc7OJ7rk3uRYO98xJHvbbjkrZSNYf2D9E9Yx/45utNU7MFDFthVlpemBcUqyrP
QW5xp9y4+VnlYNorKoGq4/Uq2RLpS523qR8VdgqVFOLAbWo5x1AM0fsByPp56GYHZtEZ7O39e7N5
Q39ZevVVrQixdfBNNDPoDgvPtbLoa+2AefQUW4KI76+2eZySdUBeGgAEqy8axi38aS3qSrNYEABw
hoHIqqpHOPvuL7S1LYByEikPSsFe92i0joK8GsvEzIEz20ssc+oA/6o5BYVGARP/G8sRjdMTMiBp
XneeKq1a4iR0sFSLjoMXF1n9ByDY9qewgn5PZmDrEMntZGtadmpeibR+uYgZHMaiWASurs+qYwte
/7Agvr1jk5snCH2QhPnSPlkPyTMZ0JahG2d+R09DORgR2NiLXkTd57G1nXbne225UkJBJuGZYYLY
YxWcipYuuds3md+Xevq5M7r5ewN15p/QshjOoaWE8BtVJhI2uCFUBn/IVVfBRlCoBcwWS+abtrCJ
8VEPGtwOLGIGNP1QRrPxoQ7aPe24jVOFqQ4Ob1mAh8dqddM7M8gcVD0y31j0YPTgFstoHoJP8xzR
ajv5xVaE6wItkMm4w6NvrBIMPDbkzRrVnwau8mM/WO1TbGTZYz0X88UKG+3caUH+PgF5Vnlmo9RH
waTqn5naFjvWtPF9YZF6lYxllJM85NrDWW0gMjxo5ieDMVWPfROAKESFBqxoEy/6l65o2r/u38mN
9wq+IVmeZ6oLs5Kf4pdr0hQMLEA4SExHnfUftQyZWWli5ZQrg/7CyFdwBgBv77Gnb1xOypZyXpW7
qcBRdb1qG1UuvHQKH7hYZnFsIrsDIzlqTnq6v72t2hMeDh1AijySZmcVWzGEiIxD0eT+1MxGelIb
lwacpZUZajUl6TKQ/uQhGepDMpjJibAhP0Z1yIQ1rCvPQdbWD1YxiQ/3f9XWd5ZdM5NbTIy5Hrla
GjeoyaBzH/CTeupqhH48oZb1hUEa5ZFh1Or7/QW3ggQkUGTxTxKb3wxjasHYoYqInyICgki76KDE
rbSZSQdllFMVCLXSAO4ZgQEVq3BiXxSRFjvb3rI1XKXkhX59BFbvGv0l4EEu15qy6vIlrpe/0RCc
H4Qx2J8r8PpnzG2PYkFa0ipvgzRLduul1LRmrF7uCaFMMdJ19p1cnz/1oWIt7yrK983BpaZwhKDo
j5SW1AzSpw8RrnJdffl2//C3vjbhIKVs5gpp6q98aDUyWGJO3OoUAUz7aE2FaZxM0sMfdlMM3Tt3
6c1y56XYiJX40tS+mKIkbV9zWDWNHlmpYWV+K7Lhq5Ys4jHIdOexjGMYEIfq2GWKeIgYCTzf3+zW
N6YmxKwfRRSId1b50zSZs950Ye7b2lCeGOISF2WOmTXOlJrxE5F815Ym3zGsNbux7NJQzuQmSYQQ
Y6PS3/zixUTWBVknzNzXk7j8g4JvDGjcHr81SzleUJuvD048Qz5tLp4wgvBowep0oK1TParIFUJW
WBqXsmKA7/5hbHofuFAp7hN2U8ZZeZ+gFDF+W8l9ZO70h0F07hFo3hgfHHABB6Ey+xXoTAoN8Rwe
DaSs6UbMHlOgwQFd6YYScJQ83P9NW9ZIakI2TRgBGc3qJ83JXI1aVOc+rWZ79KaBcVROB+rCgxsr
DS/NMBd7Onxbt1C2HmRGzb/XNQu1K6MAzsLcF3Olnk1I/x9dYDOPjPHX58kEN+A6wjoM+RSECIiN
856BbJklOjRUggkIIZtYuYEsHqOioPPsWwaEE8exp1fnDbrOKAGY9uXizpH5jHEdaqY84bGh+G0x
gOnhWJpDI9L6KWmb+Wc0AZzypsYp/0NQu2JwSRuz/+5/oNu3kVsnsxzZcUQzZ/UiQw7UGEkATLSv
lLE/MDGhftWzxlh2buptkMW0r+xp4h0pdK67EGkywasi+2tdTeVu5j9NHkIEEJ7UDELRH2/eFdOC
AAWl2bHYyuzqpXcZWbAA9GaGFR7rqKyXC+zp9biTZGwcH6BH4D14AQLINXZDr4ocPQ06404KflMP
yvwIwcIeDd2tf+VFQQsbi2bslO7kyuFoestuKTHQBC9jIGBO5RyBksS9V8R69C0XBRIDzMzKUVTF
TYe/7x/n7YVifYsKjgTgwnG7MhKH2AJ4WJz6oK3sDy7TS8up0AYl/LMSTUU9kvHjf1thxzwvXde2
p1GU85sn1qV0F+kgdwrRHXMdONcRXYkYVlPfjufslKUWDLItKK+UG6POoJ5qh8tSZ9pONHPrwnjU
ACBIILUktF9dZvhpwpJwhdSumbTgACfaEp6m1oFK1cxZ/hgNRvV2VCiLgnY1yLv47Gv0QwElZKVN
fHF4rZf/KAkuB3swh4uR6fV7kvP4z9od3J3PvLFTAPA06Wi2SGKqVeggRGhVfU/hsx8LJffi0dGD
Q5oVjF7qkxszDpWh2HzftDb8goxJiRbh7QYnujItCCOXpWTUymdkdSokfVjmXFyEhJnBTLVxJ//Y
2iGNDYmoxOHBTn59kWoqAmXg5CSY1qgzLlww47Q4k/jqtN3oU3HvxI6D2NgfXUh4Dg0T9wrA63pF
SWtsVW6Q+arWKdbj0in1eOpowVTf4HzYU/ba2B9JFXhxyDooua67/IuR9Oas6YWvZ0t5VOBZ8Ie8
YUSNctbFoFPx9f7X21iPwjwETrCR0axZY+VmtIgQvc6Yhk2s7GHpdN3LXW3+UVhtOx065ln3XOHt
0wrPoiQEkQgvjRj7+jzRclKTeOkLn+EKTRyrKXgJIO9AvGnOHsyhd9+5maruQfQ23Lwks0enEI5C
qNNWdkO9IgJAuxQ+Dkj7Khia+6euo/nx/mlurgIdFiSgoOlvmJXUJjT6BIi+X05leYr0dkCTZNwL
Eze+GWfH+A7nJyF5K4uEubWojXoqgWeQE5+NGMyRN8Zmop0XzYm0c6vNarpzDW4XBQPLVCA0PSQn
zKNcfzY9Cpu4b93Cj7rY/GRHi4GQalP8WKLA/JyVvbWn4Xp7lkwpUfoDKCqh7utRpQTBq4AqROn3
liVOfcWIeIBAzk4vZWtbULdSeadTB2/gyhqL0DCSyHJYJbeZTtQyJsHzMmACt6FcvGj6+a0Wwq4k
lAMYiAw4Vt8umQO7c2AK8JG90p+jjoFMvZx3noHbK8bfjz4KUFt6j+6avbITgk5bk9b+mBXJUxEs
2SkIh4F3NteA3Lbx9GcQOoG6YyK3nlIuS/kEMlymY9b91ioArznpbuVDojK8mGGiPtEehxTAstxU
HN98kECN4IrSQcQADlkdZNyTw2lhVPuNNfzbQ1d/mcO3c93AIonlyZsGfeCNddSMh8/uMDZ+0teF
7lH+rv+cW6p/p/ub2bBCQmtXigNCdXPjN+agMMKMopavaYyUDZUdPqFa8lPLqsKfRLUH975dDg9M
HV8DagugbO1A5tKAeCNdRj8qw+9TjVSfUNqPljk4aKbNe4OAt7Hvq79/jcGoDa853/KuLhT4LSZf
LYUFZi1QKqQlki498Xy774shj1zYvGoY8MfCHfda8beXAWcpBZgVsGQ8czI0/iXXdwrg/UVaz9xw
yJ8Lp/mjU5dvIZiqQ22OL0Wl1Oc3fk0eNeCOEutCgYHE7HrF3kTRV69d8Rw1NqPvk3ESGtQWUeHw
vi3qWxP019UQRiWDUTnflQdTlZY5tEoVz3GmKQ8kaB1jaHG3PPDgW5UX4B92Vry55xSdCfheE0GU
odbV2HjqlRLRhtiHzm2xjlMpROeFgWb/1yjRZO7cjZt3gNV4t2XSxOaIpa9Pk0asDpJCTtAMc+kZ
Uy8+Gv28Bzrc2pPkyYf4nAuBOtf1KhOCmsjW27E/TgsUH86sHp3cEU8iK8a3BglsSI6/cd8lKf76
yckiMyngSU78upyqJ9A82WlWR22njS7N+qqQySpQbcp8jsDnZkwVbx8MJnxMfk955UsJaBQu1zhp
LK/Lw6D4ZyziVMm8FjaW8F2vB1Pp2WmjoZR+/zJsHSxxLA0vjg+qvtXBRkIJwnQCV0/ZMShPvVaX
7RGqB3N4Tlyr/w1jAaJJPIsfpawof80vl91tB7O3zYFsvgBsjQpVGR+7sui6nddna1e8CBJERyRG
W+J6nbGZ8xmsDaCazEbSlHav81/saMtBDWCv+a3FwI9QgCO1W2Oogy5QmepgMYCgA1UDNwlPMAY0
n5Y8n9/MVfu6Kx5VwHrSW68C5RG2nc4aBR3KvHaZtzKbLoYgQk/+ZXAcMXQrT3Ys5PaCc448RLCH
U5tAOPT6LPMKQhMqV7lPL0FO6Yx2Ic5dXsLQdd8Ub549tkYbFOZ1nnNm7OUP+cU4hqQIIrOhqthk
3VDDJKPmwoNUqZyP9lDFoVfXsgJxf9Gb54dFsX4ArKSQbHNl/9ZC/hjXeeiHpSH8WBHKWcCABS9L
kz8sVfsdPSV9J/7b2CidIE06GGrIN02shAZGEoPL9Y1kik9dUxnfS7ceP+HTk6MI4GXc2eTtdUA3
SCp90A4Fn7wWBKicElXQkfZBip6Wc3RLu/1XKOH8pREz3C33T/R2d3Qq6I8wZ0G0STZ3/RnrUjEi
C1Sbn09ClAdNa5TqOFYzGkROZ0cQRpl5vaeMcfsZIRcAryJB2GRAayrQxDUyy8q7zHcXM3iCXRkC
r2w2uk8agZ3XJci3eUMfqztefGOvICnBDxI20e1as8paBTC2xabzl9rLj06P4p9ZUfTfHBSgAHHS
ev58/2xXH5LeKmkQbIgSPcuk9vouLqAIW6GV0zN+KDiosu/lwEh0jDp7j6F6de3lUtiKRssHuCiq
UysXqgA6UirHmp8L07E+N3FpUYVc4p1YZWsVmhdoz/CLKVGtrl+3wK9UdPP0rBgtNQZ89ikx9GzH
JA3pFX95beVm5FWjsgqmgyHK1btjBuPUlJE5P8s5mPSgI5mrnQq3gQIxrrHiI3q99nSwa3v+GXZa
VXpARKz3IQmV7o/wGX5Xw9JGgLCrp1Nb5LoGQ1oWQKUUtxnHD4mT8EKQVIPX5sBIH0cFaq4no0xE
99wO2O6hHPM6O9O1NcaLNutldFaQrbdeetSlh6NmRO6PsSAjpXlURLCCzYYdhu8Ty26j57Ry2uLk
VnMzHkKlUTgpg4TnQQGuMj8Wbp1/TdPIXrygqfTpfN/mVjb+enZA4ImUqQpBbr/6RIumVpAbOcpz
3RctbcfKPal5BkeZm9SwkaG7dn+9DRun0AwshjYG+fG6kqHmqTBQO1Of9bE2DqpemScJCvT6RU/2
7OLWLFBVIETgPaW5ug4TqOYjtB0s6NqmXef1IWiBBUHHnXdNHtDK+NCWlcy3mCCkrKsDNGxY3dJm
0p+R/BAwEzZTcB7tVj0h2iwO2tz/7BLVKs/zwOjZ/bPcuF4cpAxKbEA/N+1yXYxDHk/Z9FybRX4s
RBF+VLTM3rGQlfPFQigFglWi2EUDgfLdtcfnIijWBGHIMwxVX6wY8qnJUTwUYH+E0LF4c7CXDdxu
y0CNUqetJoEHtD2vFxRFP1pNIdTnBLq9hzYpvs5GtTdKtrnIKxEGhQUZcF0v4pZt3yVWrT2HHdD3
PlSjM/5i2TGOW2unnqxR9aQqg/Domve5y6pOF/SbnwEPBOV5qJbW9AAlU1OGxXV3Cm/jU1F4Ypgc
1l4AretN2XZXB6iVGs9T5Krfexj/HnXGyZ/o8ofPNSPt5wlYw84rubFHcKQsy8gH4KQ1zZUw1XaG
4M54JpEU/xlOE3xdxpjBKPRG6rdhrrBFwNDcNkOq3NDdWbVYzHFW4yZxjGfIteAEF2Z6NKqIqSyo
844BjaydG3brHVlPNq0kBwG1BGlFvwStaW6h8UwR4zkJ0vE4IRN8sKcW7sVy6D0oGaeP92/07QeU
seqrVgbtOpp11+vFZczAHRwTz0Sp9nAIZr3qHm3hFM2j6rZ2/a5lvgWQe5ane4Kzt37M1NH1YRbA
AFFPMeN66U4h+BoX1XyOofI8BJMS/AOAGJAR+KLL1ITzJ4MpwMOkDnvkWxuHLNGYQFrJmpmu1K9X
TugCh7MDxw49yPFYJUEHEeMceKA0Ha8oJuvNH5VKA57apHgvX4eVEcF3XVcMkFIhskMEgDnLS7qg
/KzHWTp49TAPP+9/1Vtfw3pwhZM8AjwlSL/e4OwukZHFnXjm9A2v6wr4NByEhe+vsoZGcjlYhtEj
uTF6BTf8PtNipHZqiWdTmH5hpMuxHaq/R1P5aXaInTtx9zmOnPZoK/PLqJoPTjJNO6mItM/rx5Cf
wMgHl5Td4veudwreGqAkkY3fG1YfgZ4KrPFzWnLHoFx0nQ4eVebxUfF20yj40asqbIu2Agnhzlnc
3iPyLpoXZEMknHSer3/HYmh1lMZp6Lt14Hpz01cqve22+tuqGFytEib+jGiq9woTt9snhZZpEdU9
0pU1Lf1guxPNxTz2S2u2HgDVt/PJqPJK8dpIs2ZYIRXrb12bTdOrFr37Wqi18eO+FdzaGuV/ipG6
bN7wWK+usW03ih2PQLoiyJme21RNTmZRjzsWfXtlqb/IcjkSRRjcGpeUTHaQZuBs/UJoijcm4xP9
FsdzB/FE730vi9/YEy6R6iPxgEEusbqwOKuuTsIu95GgKb6nemGcHDcZH+6f3I06OMhWCY1gtJwO
Pi3uldFEcHAbiyZKP06cxdK8mtNLvaahmHjpezX+URaGshzdYqyg7RSQiY9PIUwS49EpYHm0KgUl
VitHbegzvNgi8sx5pBysuuB2D0mr1OVxVt1Qf8Tl2MnO0MPWGVGi5fml1i7r7dcWnye9XRa9m/uJ
2lsHOubiYJdQ494/o9u3HlSQlB5kUgeg7k2Fb0LaBVnkwreFZiCE6VjHMcisQwV++Hx/qZsNUU4H
8gT+lZiT3G4VoPXBYlWFHZR+p7rxYRwicXBgWN3pQN44ClbhsmBUJEE0zVYOC7X3vlCzseLG5vG5
bnRiiWa2EJEOUKnxQJEP597Soh1b29icJIIgYGLOmW2uLFrXx8yCAqT2O6tbDq3oGVc11On05iMk
wSIhRlCWguK6mpjlU5zOqAf4Y6AOh67tQvLOKj7eX+XGJmB3k26W9hkPKoIj15YHLboZ1/HIXuDO
fVhmK3nOiG2OFGX2OnW3S8Es9BpsMuDKvNjq2KYFDZXBXSp/GVvr0vaGfRxCi3k/Eb35BSECYmaD
uQYKaxI2dr0rSjGpDi1u7ffqpP3Bt0mhD0Gr75TU8xR79dgH8MUs2lsDXLkswlcIIL7C71Y7VLqk
0KKqqf1E05lE6+YE/vNg+R6kUX5280y8ccyHcUgWpNNPLE2yRQRxvc+4q2Upoqh9xcmqBwd48yVK
0+7Up/Ybe2WvS3GYEjBJm5WC3vVSk6n2RtaoLBWr1YOSwHHZxkZ/SikOvUvgQP143zBvLxlkJERD
lO5I8dBNuV7PsKvEFYFe+2B6rVOZm8U5V8UbkZn/uytKhFwBsPLUUK5XMaHljrPBrX24O5Vj6Ki5
l43Wcja1udoJXDc3RB2S3hK6r0yBXS9lq6k1dotT+4upBn8DTxo/tN287Pj4W5fIsf2yyuoz0SdC
dADOIp/5CvMQW3Y3HfREaxCUAAz6nzDHf3trSL7+xseCzl36Kj7ZOrOr7cJUmYhu/CV0wqdRUpXr
KEG8/QQxd+psJJKQE6x1j02jC0TUWI3fw4nLVU7QIYni+c0ekZBE4oElZxfzequ3OIDFvm4cDL0N
kvRgwLvqO3U4Pdnw+n+4f2wbHhHpbbpOcmCXJ2Jl4wOsCkx8LbUfDm74OWsW5XFWo3fhHA87T9bm
ShQVwJBKwOq6lhtTtzOLzq6hvVT6o9NCDqlGiXOYY0r/9ze1YedSTAq/C8REYp6v7ZwwptOHPGn8
bgrFIa+04qyF+qffWIRSpCwn0LJch7C5YvUIeRaNr8rUvsuX0etmde8y3QTKr5ZA7CtHLKhCrvx5
M0BQX/UDBsdNfawrCPLrGe0PgrX6McyLPbnmra+kSXSJDGOlHuT10dkxZS23n9lVHEwJceDci3Mh
4u6lH8yy37GJrQ8F3A4Il2TfoGJ3vZrOjGaQz0vD3LReXeJQQa3XRDTn/pfa3tP/rbIGVAUuM12Q
kzZ+G8fNkTp/cagTRF3KKPxxf6Wt/dBCIIghMNNpnF/vh+G9bqEy2fiNiIfHZFyMQ9hOwek3ViFF
lOkGQzfrKCbUihIGP7fxKzjhjo06/6vmyDH8xiKSZYZ2CBH7OlKPm3oU4Zi2fqBFxjEcu/ESzebb
g3SCZ14+Pg6wuhvALJR9jts7ZeuDMnD+UvXBdB8NFC61y2/shslRORzGW77OatFw6qwlyFsoVlHh
9dx0UiyvKYp6j3N00wLAor4OY9ENkbb4S8Gvc82OKaiYY8vn+UhqYHsoe705ocVnk23K8VUGWXnz
rlfJenOKBwNONkSi9FNQtagu2eAX3nxo5GhMW0kOJ8D/2mqVAUCx2Vgwv2WDekiSWBz1qn+7hyMY
AYQhZenkv1erhENiob1pArVHw+GDFsfKv4yP6R/DpUsfJ5zQ3/d3JeOpqxITdSX2Q6OPehdl9dXj
6hRDaU8OCObFrpT+Ic77Mf2UI7WUvwTjXNbPxRQE1jm2kbd+oEfchW8O0SkdUgrWiZEkx/lqw2PO
kU/GUPlp01KjjcJQ/VFlyDEeGKkSf8LM0+95wNtXhKyHFSXzLzazDigMN0Fkaja4ZkQw/aEohJGf
gRgsF91ERcSztTzfqwffrikJoyTSmdINkdLqJig9E5YJ2DI/nJUxOrpKVlt/ZIs+hF+F0Qj97ypN
wp0ihvw7r7/t9ZryN/1y+8J2HCaKvp3f9Yr2XkXL/mhSUPxrTolB75vR7UWX7gRXT8tdhe1u9RUd
Z2kNATmiz5iTOE4N0OOsDqudB3LrEDFVSNAplsGJv9pQPKjdoLR17896+i032t5De+p9v2iPfVLu
BbdbpydlYmlyM7cLD+b16ZWluqTUdHsfhbb2CSauf4ADzxdnQdX7/uHdrCS9FxYNcJ++Fk/M9UpC
p/RXdVPnO2Uljgk0m0zx6K0XL3Ozs9TNd8Jv8SIDMTYIZ24GFvK5LmMLgWQ/KKDLShO3PyZdtXfB
NjZEFAhqGgSUhByvHHJbT4MaowgGZUhca17Yxf9NaZCjFm6i3f3mw6M8boFY4C7T6VzZhIHUdD06
2gA+yCoZ764Y8EQ7yFWrQ43k497WbvzlKwxdw0/JPJja8PW3Im4ymzY3Rl9zRp6BHnxecUBmwmoe
kPEy6RvPLQJU9OqGbzUpX78TiNweLYGopLHkHaLYdQO4nJG94BMrvpVl8Wmg1HJo1aC/jIu5R1Rw
k7lSIsYwmW7jbtN4XQXb4I6WqB5zHWgs6pyIuJVkJ05yRtPY8LWssf/J9CB+a/uTjhm+mTdJciaT
Ol+frxNONa3cxvZ7h4GCCy2g0LxAZq6ifzuIeY+y6PY+UHWFtxjboV1GE/R6uWnshzTsSoeJ4EE5
dJFqeYq26x1vP5pUC6ELz2AZd2+dtggdYjBXTxY/i5jHPjZOh3XaXesUSCbCuLVzyeX1uvL7MKrS
uKIbBw5fTrheb6pSE6lsMOs+Gt7GMSrBPFmz05w1c1KQY661Q9vHNJQpAj+0tbb3FtzYDWx9r8TT
dAPxMmteGCsCxJH39uLDjtaEZ2dsWKLV2y57R5+rMVHkJL44LhFCLef7zuDmdrI0qBHAKdSeSaP0
650baoQwZVCq0Hs7VXVOBj1Sz24VRdqJmzpMR55d0zmY0ZQtp0q0xhtZaiRkymAmloIIXxr2gVXC
WFtEUaU6GH6yINtmpq7zQY365TkaW/UzIqZ7XZabTw3uDFAOuQL/0Apdedquz914WSyTwSLRPGgi
SK1HszQz+pS8kae0iFG8G2sbbITRaUiGGWTK+un+qd9cIvkjpBq3HHGyCY2vT10Ak8jnLDUpMMBY
g0vKnpbC1HZ6CzeXCNw8vMvkK9RYNRCT16vkbbU4gwOr2Bip5dM42+mxou5/7M1d/fbNpWS/Fbw5
TtZdXSA6JSQtqhP4ptsZ87lDfCU/hGj2LQejh0jVe+v5wcVLlZp/CIMpIV/vzNZrO5+GzvYntwo9
K4SjuI7jaifpuwmeJCscyR6gT6ooN5zSlebSbEod2x+o073YTqP9a4NkeaxGRL3dvFB2pltvDxGj
IFsGeMlB8uGud5UNQl+63nH9aHZSZjfgEDjQ0c0+WvCVvdXj8TpRdJftejkAvxbxaDQzQx+zDXwG
0AvoycXcHEXVVCelNUx0NtHGBSspnFw7qSKyMljjjWXnfDf2S/OJlqfkS5fNm+v9JpXp0E/BaErI
0h9Kte+PcV46p8Hu54/3DeZ14PrKw6MFQTEegAd1Srryq7UsPZMjCmP60gRq3XkRDdLqkvDh9ZdU
qfvmZMU43CM6hIiNNEQK3Vlpmsa4VMM8iwc8YmYcLTNsGV8YpbBmokfJ/BVilKI5iyQeA08rOit9
1yx6MwDcdM2fTVubpVcinDCjwJrlw+BZdQV7c5S6ev+tmWODVWASb45Jn/Xdcc6SEmajmdtkeGnY
MIvIaFQRfEkNIxgflLR0Qq/BoQhvVK32MlOgDg7w8Rj6JTW66UXNQe9/DFwrCB6THrzce3UUdfOs
hnXTHFu3goRiKmJDfyw0s0yQ5zS6HARdZuR/MBQ2L+fGaILpMCfLlH/pbSZaL02ohOEp0bp2OSom
eZHnZNb0N6QoRXJQdC7EKc5zmPWqhGnXk5OHk+ONzqLXH9NWG9BHbixTPEDHGwwH7tkYnjlXxTgt
KTw3H/uC1l3rqfM8umclttvmj6hP4bv2MrIxHd6Nuu6Ml0aM9fee7zV8TYbGyf+atL7PP4i4oQ4c
VmEafJlqpMVQYw+mKHhy9LjoPwSTpsyfXL1sZ0ApsRo+LmOjVl4Fr1N1AeFkEv8SeVofQc465cN9
o7v1H9R2qeUB3KYxSSxzbd+AT1sk9vL0hXBT/2us6+VbpKNOoFdOfhZKVexEgrdvOdkrDS7ECunN
QJ55vV4xqQsMRkP1Uo6Z+U7lxR6OAbzgf1B8jp5GOrXPYK+GH+2kTjuJ89bSsqLIUyUxqOuELM3C
HHFQo34pmEgbHqoig1iSofwF4Y5Zt8vLzOB+9zSq0+JeFgrfO6je2wiK5hcpIbrf/AQmLq63HuhG
Ow9Cvj9Wph2RKCq/NAqsuqeiF+jlGG3hmtS8k+HP+5/41oVRuue4ocrCdPX1MBy8DnGDgFHyIupk
nA4qOkwHDVbY8OAg/LzjL2/tie4HXKzwz9NNpA19vcm6TA2l52V9GdMORzCUWvYzY9L3GzcUsFOT
qWZ1evP+gI5SKSSbd+CCXYWHeqQhz1br6YtIl1I7a4ilZ6eCWd/h/aJki/Nwf7nbuIhUDL5HyXIm
QcWrFzAuKSQ5CqwHOdzUp2yY1XOQv3WYnZATLAJQHhn28j/c1b0spjFcGGMM/FQ3uksFgPNT2S/D
gwKh3SkFp9G/OVxhQT6YpAKR3Qppvb+UlTQjMRIkXwKfeTjt4iaIUyD19EaFRbkt5iRBkvCivnJq
Xa+SUyYrLCtOXlyu+ou+RNbBFqH95k/k0B7l1SbbpOWypnUe7JioqdSrlwiJiFOLqKRXaWG7Y3e3
hgDnBnO7FDixBfLN1V7MNq+yPhtfqC72H6vcGE5JpO21zjdWkZugGALoD+CV/PNfvksWagulA2t8
MbRifoIpOvByqjNvPjHE82TSTHbzP5Sd15LcSNKlX2Vs7jELLdb+mQsgRWkki6rJGxjJrobWGk+/
X9TM7jCRaYWtizZrGkVUBEK4Hz/n+Cu763yUIAXJN41s8l9JnnUuxS9TVS1bzhpiSc4jHIAHzipx
I3sMs+/zYQqIY+iChslPmuI+CiTLS7swofEM0pq3T+naQE2g3hQNSMvJX+AIryGdyjQmrsVk9h1D
gizbkczYx0EdF/tUtWEj74k8jPo0pWanuCMqlfFHmEsgZ/W4FKGbGL1k72l0Pz4YYygZfy60oMk3
dtCV5RDyIqI9VLb8kKurRLKyUCHemX1CH4FBZvLNpHS9b1vEMW+vx5VthDE7l6SgcYkSxPnKh5o8
9AtaNx/9hdW4QahbxV4yx6Y9vD3QtTkR4pDPYbTDhbxKe7QgbcbUSBZ/SPvhDulg7s0Aijt7sZSN
5bsyJ4e0USjYMaOBMnM+p6BJpVDv0tyXZ1m56cIl8sI0SzdW7vLZ5snmvsIjHuiTXOt8FCuWtUUK
p9zv66G/URO9+oJ60dhLAIGug+/jLuv7eaN+cm1qkK6FuTimPhe5qvBODyenY9AKuXoVF7mnAopu
HZIrHwvqBRAW9iI8nOvQIGyGPpGSovDjCvzAoXJxhHxUeKOspSd9XqrvPXL53EUmNh6DZrybZH38
ridhdpfR0fCecnmzD0t4baaeb3lAXKwB6KSwIRYkEeR3r1aEv918mBDP6mz1ij/kBaiAYbeuLFnq
7dv79XIUgZnDBYXOA0i5PhiU4ZCUhbSsjWZYukucKnsbpv3GVr28juDIibhPKJAE9XS1ixKS3DJV
u/4pU/PZdB2dUPAFI4S+fQgXo5Yfi54c9oYa9IwIb7Hs6phJ9mLf1WERql7QJ0m3p2f5MrmTOQ7g
Jcucb9mfXWwH4T1EoM0uB2WE7nm+1U2FqmDfNP2TKqk1He81iHVY37iSmqobW+9y2YWwAEwNtj/g
8BodgTZAxoWm+onSSeMNVlQetSR1du/9uOLIMoIYRFi+nE9oyIfStpZ6wDNhLnZ5Qk6D+7P63tBJ
qH0FEQdqMfjguo2vrKetAnteflokU7krhzTfyf0sbWyhi8j6dRT0HwCD9HFck5drVGww4xtGIWtw
+8T42WvLTVnTosUMwq3WppdbAdSKjUBBQlTl1ricMSZkm5mmAG47QexqKQIQo61DoO1M+/r2V7o6
liiOiw5ONABZnY0yaBFtYgr5JBUJPtxNpHulxLvhmCC8bw91ue2Ylmg+g7cXvNV18E5nuazHqkB5
GrvQ9BQ5DHbxUm+VhS+eDD4VZF8kw/h0cImvHtslzcZOXVg8uq+Vu7EvZgCZXvrYaYh1Gq2sDooZ
b8m+rk4NqFYWWddlejmZdtSCFSpPyzy3B60ABIzSfguTuzoKkQSqEQjNvPPnJ0rpu7CNSl15ijQz
9/q2qO+1PtxqAXF9FDgz2HgLmcYKADe7aZ5qCJx0gOoML0iS+laS2i1N1dVRUHZzCyGZuKBTpkaE
keVss+8aC6f7hHu57qQt7sfVzYBiS4hdSE/X7MN8TgtzAI54ot/S4ql57Jty8CkrtU9JWT0ORfC+
ppbEdmy+/463xu0jOTHoJMMXSqruexHSFKR3wmpnFP0W/fuiTCFGIsmiyA10dNHEpsVkuNdnSXnS
RtpWDqp9E4fFjRVhyqHVy+d6Kb8HffCBzgjvdHN4nSOrifaVXJwypviyv4UGbdYYXRKzP/AGD45q
P8yQip3iJgNUem88yyQFnwo2DakEiPf5UGnHtlgWNknUO6pHS2nbLR0N+HHstnKWa/uRCxfmN88I
EcnqHpRBmFvqsyoNMB369zm5dGeimz6+fQVeu21NsDfBewPvW3OR4knvjbmp1acmsOw9DWteAvgQ
OztMt6rq69ZjfCYoQCDZFHLhkFClOF871BttFfTl8lRoaYTL5wTZaK5ULyut4jjS+MHvl2h67Adl
OFRKFxwAOKubogtHcE9ry2/ocnlhhRNHYo2B9SiyrPOfJi+02dAXfXmajHD2iszBknoptHcHNiSd
kK4ESYeC7dqXmWJPE2LGqT4VLOsu7IbvxlRvGRJcToVrkf2IAQ4VgwuvSGq8KbCtNj+FUiUdlHCg
Y5jd6Rs75SLiwEYE8gX1bSEx53E+X7AgiHolciLrKa7Nh9k2HgfEm26EyRX15q3NcjElg/IK5s1o
IiEBwcE4H8yZMN0cktZ4wnhK3425ToOYXNsyprw2CkJKwSmknMM3Oh8Fpu+QONNgPBmNUbumOjgH
Pe23FNFXRwEBRakK/wBKx/kott3AvkEY8ISwPUYmLGn0gg+Dj28f5CujCDcK8UhiBECF7HyUCp6F
viALfQq1ctnRMl3ZD5007d4e5eK6oAaH+AUzW0HQvgihp9np2klKbHyk2u5jnVEmirW0+4UTSr9x
dK4Nhc8Skkw+j+Bknk/IjrE9bvhBnvJ+KNxyUYejpVNVjJ2keW/ZmVnBYBK9QomJyH7PhwKDzHB1
yiktSmm0o1Np784yLt5tvmzxwK58JloDCR0oBXW23WqouCy7XGqpYoYyrVH7QOkfFbub3/vqiwkh
FwKQJtGhNHs+oSYC24u1mAk5+reYBsq3Wu9gNGBP70UKhVUDVCSarRFrYmlwPlDR4dwSh3noa5LS
7+1K/VVi3baRUaG84585QwrJBEC9yd3A7i4lV3JBLKWavf00Ns1c7irVDk81Hd0mr6c4psNrVkvL
5zGts100p2P4JZ7Lyf5g0U1RvQuB7cevWSynxX4uaizITMLHyqOqqD5VTToEX5VxrBY30joqnqUi
DYarJoOp3VaGZDcudvpoU9zObCdaC+PMWxxpEZq2u9yZ58wtbTmUdirdZCYvNYmID0GXtaarqMmo
70t5GrVD7iBsPThKO+bHkD6C010/2GZ9dKwgP8RYe1mzS61iUp/nvFzGP2C3UVE168m+C9NIr2+w
KnWi29FJy78yzuALAaymHJYxscMHp4j0+CBs2PvOnfRFjndjBYHleZqI2z8EqR5Fx3lUGjAaKZ6b
B3W0DZoCgMBSWC7adEZkXsbfy7xnwxOgOjIif/okuHFZ5PS1h/HpTZWupm6JpW7xwFM+NYdaT5Zn
OWutb6kyZiU/bVZFu2mR9O+2Dniwt+diUT+ag2Z0sI7tTPXQekmqix9EjQWwFVSmujehLFR/tnmf
foAaoigYfxB6HYrOoKls3tBryk8UPMfu5qYax+PU0pjokCYIwW8CskMsHzApGz6MsTJ8k+a+gxzD
W2hknhNJgf4C/BjKnrlM2fwXLc0s1Uto2NF5xZRXrZeZSWA9L4RYzqEe9GrwinxYhqOhFEZy05nW
hAA/L+dReuRJRMCoN3p4Klmi+KdjjUG6l0HNokNtp9ofkVHomoeaL6v2zpjm1gc5nTP03UMQPYej
5GReZbaVhNGSXNe7wUpGmY3RD+punKKIrpuotfX7NB1S5S4fgzkmUZyd5NQhS55v9KZIF5ePIVF3
b63a9nIk/bNHdT+J/lrmsLM9J2zyX0HYFs9mSH8u1yDWar0qHJPnftYm+VO29NrjLE8ZPYLZaYqD
N5gpJ95cGFK5o/Foudx2nZx3mPs7avTBWPQs2XWRLsW+omdSckzILcMjtBAz2i9Saav7Oep6aBji
M3ytK6VVDwAEquHJSTJWh6lMKvkIKaRXPSW1otqlwu1MR6quyexGcbZ8x1DPHERjDM6Tq9eBnu1i
nGW+Dwp9fXYtJIjKRaY/qTtbqxVjV9E83dg3XSubL4pS57IXaY2aQshw1FOtybF5UuSyLVMXCVb7
R8q5VTzTSEMVulimdIey1eVfb7+Mlxc71wvUMGq5yOUu8Mm+DmPAVYXS+Vg80xc1+izhT/n8zkF4
xQHRFQAmixLTmgNDQbePh3Qp/EGmdtu0+JFbqjR6b49y8fKaIErCOx5tMuTQNWChjPI4ZlLZ+CEQ
1qFzqvjGiCX1S9NhfPv2UBerJoIVGj3AWhIuGOsudvTnMCK1bRvfqDrzJhrG3NMGRdu9PcpF6CpG
EfUshN28IOuqWdGh/KJVdOPX5EF3UNgbJIZkOXDND9iD//n2aJdzgqUEhsnKEY8T8Z2/ibXkBHI2
Jr3vlOOMA5lZunIo1/t3jkKxkeIpwkzSUUEEPR8F74KAEsfQ+akz2MYuH0f53pic6Z1Nv5FBIecG
eWfjwQ0BBj4fR221aa4Qq2FCiR6zSqMhd2FZJp+pjej7CUrRITT7Itz4ZCIZPH/xqddhIQTnUTTx
WUtGsjiagm4k26itIbi1rJ+JMtI/LGxR8aYFFf2oM1216fGMeO+6iqYfFMZIVLEvWkc0oYzx01KZ
5lNRKdNRFw3TcE/6+PYgl7Mj0iTZfk07DKiO54vaaIuWC9+xJ80OpIMp6dp9QllxZ1S2fshS9T6L
sZ9x2lF7d7xGjEu6i6slQQ+x2/nAWl/zWmqd8zTWrF8Ibey+pR3aRjx9cd7wdANUIAsRDeAu+vyR
V9X1aErOU9MHyQcntZKDolfS1y6i7I7RwfL57eW8rKcIpBPvV6S2wu5kTclFQWn1IdeWP0t5MbqK
VNBmqq5ClOVBoqi9m9qaHe3bNO/zPxVnFp6qqRTAoUvHsn0osrScDlmNUvwxtTKjd+l9HmxV8S6v
VX5IYHReRsGtWosylYp/OAqc0ef2lYlammSXEAq7UT9tdVi9MhQJHtUlon/uoXXZNQz5utEk935u
zMMOJ7r0Mz6Z2n1VSv1GbfLqUCDM0BSpGKLtP99RUlTPzhjpvd/E4WR5XApAOkYY9sSKclObh41P
Le6bs4sBEEUU50Q7FZIPXfw8v4F9c5V1sjpbo9/xFRGwqZFEE6klM/CAtGmA5rU9f+22MBpLdUtt
kOvPtk53W+iMVWJhkq3E4Q29w6mYjEoUb2ExF5kKPx4sbe5MtqFozHr+49mj1HUQ8QffkpTY08aE
uJUy2kOsOuiYjRo95iRtVRiuvDgAksh+0JgDrKnih/ptTSINW4+ZwqvPZdpjooNT6ilgTTbW/vJT
i3eNHSV0i5cZ+ZzhtJnmy+SrPSVhT5PKxadhqRPv+nnRw42L+Mpo/5a5WIJffAEXznm8KGBni48i
cr6J4x7WakB7P8Q/P9/eU5ffTEgjgVlFtowN1eo2dkpawOZzMPm83NIH3BlD4xbMXN0Vua3lB/xf
6tnL0rGJNgKtKwNTbAdF5up6dbA9/26ZFcI0gZrqAz9UOyB1yY0Uadz1slP6Sl1nN6OI59+e7cXl
TC8UEXQBlouXzhK//9tmsRYMssshnP0im53neFjC+0IyHAz64uGhzVN8198e8MqHBJwkQeeKoCPq
2i9V0fuWzLBgQBb/MbQSTEzw5/4cBJt8w8uDwOMGTsmHBOt31nVKswgUbbHy2W9lO7pXkxTfwTze
6idwbQV5PREI4196CbWVuhYqZGezrwfR/MUy4nYXKkZ2lPsk2PW4VW9QRa/MSphFIoigiAhjavXF
WqehDWZcyH4KDfUj91ruhlZcf3n7M10dRVg6CVtzwcw73xcARHMRzLXsZ32O5Z4WVwenU7fs2q+M
IsjzoJSUC7km1wFInmVRge+0b4ydfpuOzvwIjLPl6XBtFC5hsDyQQ3Kx1YqNRdtSmW4Uv7UgSqRZ
N6EinfLd2yv22irs/C1iBgC7uL1y51M3PF+y0YpDybYC2R8oF2q7oNLgyJVgLjgGlpP8U5ps6Osd
DN8PcxPVzgGafxuGAEaV5NzMjaymnho405fZmublhzoWmbUvZKs3PPpnjrbfqIWcebIJk/AuDZrm
lxXEZndX1vFgfyYNrWR8xGKKlJoRRclhjgbpnT3UycwoXIhexpDmWM41aaLDiS0bilrx9Ty2nkhr
sNdPq1iQDxXl69sLKtZrtZ5C2MjpFb2qL6LTqcm5PxJZ8bNSRqOtGJBPXXR02gmMuGn3TZao5kas
erlVeA45VQBhoknbukBqd1iVTVNBYxUpVY+qHUNhWvR2Y6tcBPwCyEYyzTIKaa662vapqgxFiiGD
75jl8DMz2uHAxtWeiwVIa54a86tO8+tbZZb1DZ775e1LAgdflBwbzwle/vM92gcabKGIPYphRvWQ
NbPypU9hvowz+OXbn+/KUjIUJWDgCaROawIjb00ntSVDBVo2PmpslbtY7a0Nitblo0kwACiBepQL
BM+v8wlZHQbV9ErXfDDfZlcYo3HIp8J+nNQm/JjGZvanQ4P1w3unhv02DmpQVVF5wvA9HxRb5awp
C1XzKcA4Ht0D4y+2ExnvjqUFCYqvhP87FfR1C7G5SvS5pLeST9fD+IHWtRx1ezQfzdraovhebgsQ
F2imXJLE0/z/+YTyyXIqifqn78jRz2Zxulu5r+bDGLVbpbwrtyTOc/CiKU1hTciFeT5UZGq0va41
w4cFnko0/UXMl+zTBJOnW0WnIeIu1scKpRFdh5Q7M1qWdlebdenLTm03ezWeqvlrHE8OtqSDLopb
ky4nN6E1xKd6TsN5NzdS/SdNkcP4gwVFJLxRsdPI92YhxxFyJJuOyEqfx44LXaUOkDpl7bwV5YgF
O7+7OOBo7vCDYw+AM53PEjP2IhjtUvObNv6r7GrNs/T+tgoQ+6hx+2Meots5bWj6JW1Er5enDsEO
9TiK+LjWkDueD2xm7TICeKu+5pTmw6JL0o/MaJSNA/BKwVvNjyI7jwD+K4yzRuoG3FeaxW4MH/mT
7QH9G0+Zbfa7MOm6D4rVtr6MZe9xNvrSm+axOtFjIN6VZrfVSO1y54q+vrzpxJNUIhVxP/wWv5K/
9TGWA7Zv0WPCBaiUvGaqS4D7Jd2/99QLlZ84jDyAwlnrfKjOLMM8oIzm65Id7zU6WVAQoSry9ihX
JgSbGN4KCJtgl4iM97cJzaHc2ZGZG6QfUectWSG7ZR7LFJpMZyPhuHyGLFHAJ2YVwOFFKRojt9Tp
q9bwldCSdnPYd59NJR28sLEBPRQ7Qv03KXOym7Ss2tB6Xe5TxgYf5+Jmt4LInk/TyRtCPqxu/Uoq
kx09SsOjPc7zxie7upg0L0BkCxqOMfX5KDbiKVpQDIY/VlD6ks4K/N5M6kNdOsnGbX154pmQJTjg
oi8DpLHzoepGmug5Khv+DBsTn1DeiGcnztuvEdt2l2pa/mfWJP0fAVBg6Iah6Wy5lV6brOhgS59L
Kg4X74Ue69FQVRJLSuPuj5MUDY/4KoZf2UxbkN6V88+TizEfLBNI2BeNScpGx5YiUE0f857Bumnq
Pg3dKqDJjKtYSWJ5pRONX8o2bnKC1ykbjrLTxvWj2Sj2sqvhYhXHt8/NtfUnYOYVI3knTl1tKD2d
Ldw+G9PXw3YGYs/4SdT5U9XWe700DbcNlJ+tEx6UMnu3qS80eTSSMEYUEChI+eeffqG/ySja0fiE
zrY3xHIAGT1sjnHT9RuzvPaNhccKbyjLjwDgfKiWmgkoamT5QzGpLnQm05c6Ez+SNNCf317QS4YW
08Kkhg1FBALQsxqrG2laXoejxX7qBmnXL8P4kmQ1joy5lC8fRqWdZ9da+syfxzSedihqg/TQlV3/
3Ca5OR21VI22QJIr9wZ7m8ALAAH0cE2hGoqwa+sysv1RbvSnEhb34wSR7NPbc78yCjkOZo14n4pO
TasvasZhhXykd3xr7CfoJkVbfh8Mc37/XS8kDOidyLL5WCvGkVlGVr9Iuc2Lkqcwjub5eTSU8aBE
pr4xIxFwnD/YQEpkpnD7hEn3GhS0En2x+kG2/czuhs+DEQX3MOuo3FqZ7Mp60H959wpiWgMTGOUI
hU59dfMWUlmrwFm2b1pB5lZdhorX7rY6hl85DhQ+Oe/CUpN3ebWA/dBqoWOnjp/mRb8P7L73lNLK
Md+Vm42Q58qWeBWmwQcSNmJrf1UUlz08rczxzUwZdoNOqSmgF9HGk3xtFKBi5InYXXKvrm6xUJYa
CeEjGy81a8+IY8fTZL1/d5ZLPsYxIozhaSQSP79FJiUqiD/S8LRUvXEsyrF3ZS3Y0rVcmQs8KnYB
+010kVuFZibewVhqYP9UjVrm9bGV3qbckBtw2GtPlrOdzTl9NfSlYkxwtu4gaiejYuX0nD3pud0v
u5lLa/mspG2RuaZBefxWUF3qnR4Uxq8hVxbzNBq5PHlJqRbVBwzL1emZppLQLoiwmswjNqc7tXCU
kBLX4Jb7Fsv4q7g1PV6dHa2dHP4/7QvpJgvAqh5teyyhcshWQUUlNoz8c4NnyanjaolpSGt2suv0
I45bGCnM2c+SjpbNY2nhnuAqYZg9F33az5/GAj/81FXNRNc9ZqC191UTwAbSQinGTIF+l46bqkby
a0zpv/kcJ0ZX3jRqqRp7HROj8X7CvspyZQWM+NvYyPGCPZUym/eSHiuWHztZWd/GNE0IEKCMmEgV
6uxQWlzaZXbpfDFUroQbadrsQpiC+k+lo+/OyzsvBQtS8Su0zp13aaU1EAFgDDLbfs/7vzO1PNx1
OY7xb49ycdWJUZD0oI0T8ck6EmslSVERQ9m+XfbJyaQ1kZsPoX6fadO0D8as/ePt8S72ubDXB3O1
wFVQ+qxvcUevnZLfVfykj8tDreJOGzW68e5ZCaUhMSawA6C2uTpNBnINGY8J1W9Cq9mVVlId0KJJ
90Y1SbeGWm9piy9XkRRSaJjhRStgcKtsJ09kqTebVvPptaSf6HXnRG4ES/tLGGhS6Mo9DY/fXkcx
g/ODDMzBzDAHEBTcNTY1t05XpdpABNfkubUzrKp+geAspUc17wz1GKpqWdwYLYWRm7dHfnX2Ww2N
IAcuK4xmdEbrsiU8QtF/znH8vJ36+amanOxXahXpH401puHBStX+O62FqOFl6RROmDk6GKn0TtC/
VF3eSrdORpsoVzMzydmxJ20Ygxp158+RabfqkXyxWXZxjK7WG+upq75pVh7iGdcns+FVadPH+xKw
p9n1sVF2Hx0C6b8CdbC+IivVBjeeMSN0ZTiIP4aWou3G0/b6TK6mD12JWhdKDSG9X+0tRVLm3kQq
7+P2Ubk1lTY/cUZDd5PZMX5qw/ylsIfdjIX+r6Yc2m96Y1Zb1/j64wv8jpAOuAeKN4Hd+ZPURFC5
8C9wfClJ4+PYNUpDxVgNU2/u0nQDBb1IfKmeaMB2wgkefGbNjg5GjdSzaR3fCSExjuRMLrrV7+ZE
qaOQ6mNRqB9Cm0fg7W12cVGQGCKwhsECxwMJmDhyv6X2g9YgQQGd8lU29KFrSUnzELnIe0cBDYH5
ABxKbm9erGRj5bKRxslpjMv+j1EqMxfjYvXL26NcRF42o6CWUCBaMJM1umvUCy280iI5tQMH1MoV
+QH1ZHoA4dpKry5uIvJ2BgIpADEATVvfRM7Y5jiqgbtkDo0jzOnblIaWF6DB7/oh2riFLieGvlVg
W7xTKtYKq9HCqJjKsKrCUzMOlTcw5EOVVdqTkvfvbj8I+gEzG3ycSQEqqef7IZ8mDPFoV3FKppIa
T93khyEb9XfvOmaBXyLYBGAkSeP5KBJYHZFOzUvYBJlH3BHdlknoHN+7H6hmUMYTRAfKu/oKd6wj
q7TSMUpZtlQLd1XpVN/tBSGvm7RFJO/eHu3iqaBmwkvLjCzsgClonM/JCOLRzEded9kIF9fIMVFz
aulXUw33UjKUR7ikWxaLV/YFLyF8c9xdxAu8GrLnRjKXtEtPENyr28DoqHzNnZRxurpg+Pb2/C5v
CuwMKZ7w3AsN4isD/rebIrKmUJfDCn+osg0fHXyoPyV6Xu7fPwq1V5VXXjg8rVdxUGcQqczOT7jC
4qLVds5+cOatb3VtLqL6ikUlxwpI+vxbRWGiFFgW5Ce1t4MDyhTzR0gT+e/vnQu+UToEKeE5DhK8
GsVs6X+hjUF+MoMppXcI/dLSDi/Kt0e5fDgYxeCjIBPDuXJ9YhdLXtSyLYpTmWnLMUfPtXfmdDlg
3tTd6hJ9aWuswu+7Oje3CDCXW55E77V5BBmJkHKcL2MwKhXM6Sg/lYo1jM9qk5vJE6oYdTo1tOMq
Ps1q1f80q8BI3u3p/tp8Ac8UTAtBt9a7sa2yVknGtjxlkTnaXlk5NJ2joe77jxjFc2pChEZ8QUxa
zqeYxXNgLXZYnoJhKXAXoFmkkeNz5mSm9e5LUZgt8H7xcmHRuo41tSQv4Z535amolv4AOGKeyqQr
NzDhS5hUeDogjsLQhugFhs35jOI20XpJysrTkKTjjZnq6SGypOBILhbv1bEyd3kObxZ43PYmekzt
B3vUnwruvI3r+fINRa/PUaesLQoY693D2c6AKa3yVNFV5zjWhenmY1TsNakJdkpKGe3tg3J56BkP
tT6oIcj7BY5R1rNRG2FSnYIyThBp1TP9g4utwPXarEhqebCFGchFHbZQM53rq69O6HpCb9GcxCuc
ADWpGlT7fJHbm7dndeUMIhCE+EyaAr1xnRORuizN3FjViaOieTxP2j6mun1wMviN9iLjgFB34Y+3
B72ylMQHAvIUiidAvPM9xL0dYKgo7IgC1fECjC8NTyWCtTc+2ZXFBNkCwUa/RTemNRlYgdc8GbNc
n8qukP+KzaJ8zlOz+NLSzW+vVvG7WamIxBBq8ZbSARETulVcYqvNyI1tVyfYudqdsM8+qJNOlUbT
/3h7BS9KA4zEvQIcyfVFxLrCIpumhvIZMjNgGG3fhlk9eGQ7aKxqNcXCJM5y+bM5o9l2hqi7bZKq
3PgJrmwcwGSkarDQuEEd8fu/vedtr9bDsiTtiTuu1Pbc142615Sxz++cUqnqW1wNpOeilI1yIxt4
VS6f5XaCOkOBlMdDhIBrt/QoihM4Qb1xymp6Zlg8UEaFYSq+B1V4h9dnHd86FcSohwgz8+avypoW
6yiPedJ+LKwF8ZybluZi/qWYbVnfS5PmzMduUutWKJPk4vbtT7XehGgX2Ap8I8GvECna+UL1I0zr
YVGy02AV7W5Y0rtQCk6FHn6ldvzeTEkMBgEHrEhkgxeeqqpS9oq1JMUpKluF9q7ZQMNV+b3pC6Ng
08wlJahM5EqrKbVZpXZ50TUnOhWanmFIzpGt9tlwqtKDKdFtvDnrzS6Gg7FHHk9mQY1OrPBvW63S
IW3a9tye4kqyjp3OG5M5g7JHFzZ4oz1lx3Ye7X3TmKGnznW0cYusbyuGR5VHkER4xDu+9rvJuqrt
CLy6kybRZ0bLlPAgmQjs3t4ml6Nwjl9NHrgVuZJXd4fZYvWrLWF/wqDGfqyRvOU3U16PWxHya1nk
99OjonJXQESwQwAvN9dxgtlmUuH0/XgCHqJjjqolk31snUW+w1t2KQ6ZvSTfdEOqlQ9Rg9fEskO5
hFUszIAOmyRb7tsaBENF3ZtVYfwpGTR5OaLOSybPHkbcZeYBoxmEok6SuH1q2ssxDHLzZ2rJ+ac4
AJtw8yZKaKtsh84fM76vqBpk6bNmtmbyzqCIyQIbkPcKuyIBUpxvHS1FsDjVxXQqHem7OujRMSoT
c+OEX6gzxCg2tyDuAQzFMV+NUoeqncfVDDI7KMq+mYxOd2tIb/NukQoMn5xpAhWTps7BmTecwuKU
aZz+Y2KEdnugqXWCF0sDtc6dsLWRdhSatPGdqZHos8BO5thS2AVFWWV7VW2PgH5LdRocm2A7V6wn
Ke8p3L/u4//1a/rf4UtJFgDPvmj/9T/8+ldZzYgeom71y3/51UvxsWteXrrHH9X/iL/6//7o+V/8
12MMvNaWf3XrP3X2l/j3/zP+7kf34+wX+6KLu/lD/9LMzy9tn3WvA/CTij/5//ubf3t5/Vc+zdXL
P//+q+y5uvjXQrS/f//Pb93++c+/A6P+dqTFv/+f33z6kfP3Tj+yH/3Fn3/50Xb8VU3/B1x0qjmv
+BKBz9//Nr78+3eUf1BAeM0kDZAGIXMrSoSG//y7/Q9BRQLmgFumAReRHrVlL35H/Qctd4E+cHDT
Cdz4A3//v9M++0D//WB/K3BeLuOia/l32Z3/vRDIK+H+AEURgQuw+gIWH1Sc78vSmh/gdnQ7+i60
bqTbVFCUGKvnau7cSqNndQzh7Lf1+c8P8vvAYsedD2wwNGEg3DnR/WJ15TlOaiZzPjYPhdon3mAm
JpILFfK8itX020Od365ijgxF/EM9A19g3qDzEzpkdTT3Y9E8lAEi5bQbzMNkmPHGhHRxnaxmhCsv
XFRhY0vUKX6M316qOGzDnu4M/YONAN+VGzs6tLKRfaYP6HDXxfJ4MNJMUfddM4H0qQmWipOpR0i5
dWf8EWMKsh/11jR3i1o3R2lRg84zlbIqXXWxVL/WepTMSjklf1aaRl0msmq36Ob5szLM7dd0qMc/
hziSvlmSlrnGUjuGG0/J8DQ0UgmeNEXzc5Kr6me9H+tvXahY92E0/TTaRP5A57Rxpw5TD9EnkOvC
DbR8+u4sivQ+zPj1W4iggcCcxBhP7FXkqCptriLB7R7quChvFile9kE/bXU+Og+7/j0Kp4ftxX+w
BFafwkxkWDOj3T4YS/RlqHda/0QjmOqomcEWLfiVNrL67MD7+IoLgiKiSrHRf/vsbR9OsVEF7QOK
9kM9y54a5rs60A4Jspr+V5gcKtWgQx1CdVyHZqM59ENH0CK7docVUQOO9COVk9u4Ll9CSd9How0S
42vt5I7qk9E6mAnNXjRqOyP/YtOfp69zd1wIfrQHpTkN8Z3ceVX7HMiJG8nf9fhrMty1pZcVnoTf
QWTJ+zBV9/T98eykP0hD4ibLUYkqdt/XNvCTcv5Ag19aQz4khDhT8mE2X4Luy7wk92P8zKV0yJS7
gNarFb5e1uyN5kGzw706jPzvD0vLfJwxbor+uUma3dsn95X+crG45PkCNSTPX3fwockL7d1apX0o
o1g58suDaRfyIUmLlzgtZ3hCSvxghsuPvC6lo7U41Cq7IfqkpOlTXFTywQgiaZdHgXlfNvno5oHs
Fs6sHXPIKl4+FM2HpJXjU4A/GU1tl/tJirN9F2map7RT7Nmj8mdWGd1tahnDvVMO1qOpt5w7IqRd
g+7no5aa1W06xSOfp5iP1OCjjQjjNUm4WAQQJGE7BpZvr6AyuMRylfRm92C0trZDJBEfuITmu6Va
DE8vtOEvZ5y4t61scLEy1P7AIUG9LTBEcMPRMb0hMGs3VhJlZ0C28iRiQ1eR/w9z37VdOZIk+Sv7
A+gFEAH1GpBXK+oXHDJJAhHQWnz9GNg9M8XLWt5Tb9snT2V1pYCK8HA3NzfrLRsqEJ0dIsIEY9jg
b15UfylFy/z3r3jVj/v3dsRAMAz6oK6Io+sqRZK6WItbQ2m32TRQ0Bajym4iS/fbcqJuYw65n5pT
skE2P7JS6R4xnzr5v9/D3xw34IUsqulAoAGrXtXMQ057OVGTbiuZIECFliQ2kFDXfFMLb0mb/e2l
cJ4ugzNIPK/PgZzGVdXMXbcVehbZKYlrJ6sU4Opo7tx6s0sgu14aGNRCNYZ50YVg+z34yEprNho4
r9u0lNt9ZmamAyyQnIa+HTZ4GYQl8WzaxlAn21iRS7fsasoAFYLX2RW6FzUCdpBTnN3oSH7VRd9v
DLMuOAnB+sU/fwyeRAZkXhrIymyjOlTdBkArgzRtnKJ9UpoQ9YCtmBGZkPRoyVNYceJgmDQMtHwY
vBycFl9PhzkA1AgXvrmX4XM43VJl/Zn5AM/7KhFQYC7ybd9fHQ2jGAw1Um6LsQU0lNeFGydjutbn
OveNKU5WAsIdWwW91X9U7WE7ADGBaBr4SkgTMLSKrO+vJ0YVyUpnxHm+wZCK6RpTUjoRegn/NOsB
uAYSORIf8JWQl1xlPWVvlX01CrrJ5Hr05Izj3Ru55P2+r36ctAABoMGEChnZHEL01b7SI1mf06mf
N9mk+KSs66CbZYAPilFB3uU/AoX/qL74f1YN3yqNX6uQ/y/rC3yf//vfifyP+mL3Wjfxa5r+n1WT
vubvzfdSA3/0P6WGofwL8zugTKO2hzTfUlD8p9TQ5X8trPhlQWDCADjC/5QaCv2Xju46knAdfS2o
pmMn/KfWoP9aKkZAxJAEB8qHMa9/Umt8XyvYYhggUdBKBdqMawFW+b7uByVLs0Hm2bke5dpWKoXN
snnpB52weKzMGxH/+/7+99XQXl8cvbRlNPfq0NFFNIypVGZneGAnXnZS5+gwEIGp+XZXkJgzQP08
+MtH+Zui5m+uiaCP2QO8YlQ1195/mQhjtcvG5NxPxmHkFg7WdvTLhrtyXxg+V5MNt24p8P3Na/1q
uaOABOr847X2em91hZKmZ3XW5qBvzVU7Wo+tZEJnQ7+lQ49TBV/pfyM73ivkQQHdA8Nf3itOuO9f
Ebl9bopU1s/WQes9iLMQ7pjJuzwyZYxYI9452Ol5/tRFF0WAQ7Y32wMBzylhdWjLkaNiCkR5tWa2
jBPH72b0bhb3YwWXoaPcr9r+k9CVKVzYL7Wxl4o72hz0eJNiKkdzeW8bsV1nvtk8z23E8ghZbG2r
d129amKHbsWpiN2JvE/FHe0vcQ5J58NsPMM8bi590/RD7UwMKKydZHo2NcEaJQJoroIzc2plyYc+
XmcE3B/VQIrg1whaITmb4Yr4xpqgKR9nDEps1sP8qsdOprU2zgv+TB+TN7W0E+k4a39SKdtxvbQx
GlsVxwEDZzT7MOXnybxo5muFZubUdwxMTbV6A/fcaQoBw46PPnzBXB9yUxZ1XkNWfZFDlDyFuOxT
OJ/C3IHumjyAwNn1eGLASdOTIVKmkEeJb+pxreszTsqSWcpGLiFkw5pjDuubEHNndhFFdmR5WAvQ
xq2TDQ0dY3juJFunPqTdeLECj+v3jXCV8v17leBkWyxhv+iLV9hbJaI6ypB8ngeeVbauhxSmP1Po
YAQ0xkIIqWc2nGzzoQLtQKruipbemu39sS+wGZYeOsi6IIH9AFUnowXTatLpuTVf26mN7XZoZlsv
B4sBDFFvpGJ/dzXQKBb/DVCi0CP8vi00CYL3Bfgh57Sz7sO4jJmhd6Wd92I71nF742o/Ag0II1+C
20iuoCK0QEp/TSHCweiljozp3YiUlwHldGhr3BtluGqHbKNb/H6q81s4yhfD+dvWx1VBeEDvBS0A
8F2vSt0pjGBtlhjJXT1pz60RxBkGta0WNRU3k8pVkDCxOtZHSNEMAei7WMtlfMez/qQPucmaziSr
rE0KF50btCbE+fdF99X1/XZ/gMzg2gtLJqjsL0jP97fCVQ1zB2pkXfJyZ3Q+vrZB7NYMNNWxUNBx
RuVgSgLFG1fy4JYhROpYXLrSR4JFaIEDynow5y5tICRbeNmu3ijraqWtDSDcrENpWdnWTu/wjDZ+
Y10z/DllcCoMc9vQwQLsAhVjT2YCALDMpHdp26yLQCuZvm/eoku8Vjf1S7qOvNgP3cpVQVqWmGow
RTjhWXv+/W18BeKfbwNEXaRmIPlfH4BRifbdVCXWxbwfJpv8QdUlIBqDLVAD47PDT2NT3KctU4/p
Bi9ihJqQ7JQQPrQYDCLrB7jvSJVdXcrdsBEfxRuewygZ4IPf7/PLnea3+7yChOBnNwDOiK2LWJVb
OjFQMuJV7RWbIpCCHGH0U8G7fUr2sxee+iflkG+ndecaLIRjlOqjPx7u4pUVoO2gnsmKLCa/Hi8C
q3OL1JEqJ40dKDfOyVZQ2xzv29jJCRsqNrZMa2ycYL3JEuAuzAiMTbgajsppPGOEtjVYCailckYg
abFTdX6qMzIf6LiZNa8Jd1ZxnKDYVTy37TmvbFIz+pTuQ1Z4NICb4ancFQeIIBSXeif8W5n3V2p9
/d4ADGOYCbjmMiL3fbUnGJbNYPxlXviDvFYOymo+iG2zz/YW0wLpkT40LDt1FVYrSxIWjUxr2dzY
kAGWFBTh9vCSjS5QIrOwm3FVD8e6hg+HnSuQ3rPx59La71CecA9lclzBZcwxB5t3ziRQNdthyboc
k7KuEtvNVmy0xMlfcO5AZ1uK11WJTeelL9VFWncr81G86I/Krt/DZ++Ig4fAceOEllEGZ0IEj0sn
M41erH4Vaw72Q1UEhDpSASNH2EI7Vu/C2kpuWRYzcWNuk3yvoHFQIWYsGsxQ7YCPAWg639/iJJDj
ZMh5LuEu3PGHbk1W8X1ol066rWJbHl0JA6uFFzc2xtJAK8t2+qrz0k2+4X7lWKdiNbqqRz05Z+oj
4PJ0d8u2EE0k3MNfvzSACxSNKBjBOLOg4HMVd0tawCEgrKZTavo88wtlLSwGO2Qd+zFKVcT/TVKG
rLHcLFpF0brkq9Q46f1J5CvZWmOYoimfqXVvtusGEmXRTptsmThTGAhuV39K04t6BrZQ+zkd4tDB
FDs55S2rZaYqjL4nFbNeMfbyqepuV9xH05NZH5TRxa8DVEwnJmJIxNtm52qGPQyQmPXqwuHqZS6c
pnKmYV2IPRoIdeqE3E9jDxpVrZEjt4lt+B0zi0ASY93L96DdwupyPye7svJjdAUQjZsDFwab831L
ud0ZlqPm9zqBlYqDjdmDr256VesD5BRnKIJ2b+h8E/2SdBuhekVy6iVfn94m5Ip6jgESkNz1nFUG
cRNISUF5hqUUj4iboQVIBDUyQWGHGZMQI4lmY4nmcQKmOpR24PCnOXoTMbj3strYZuPZiI99t2tM
7vXmAzfuoPXCMoG3dUuz8jq5wNCRDvgKWx3MWpRQV1s9zNQGwvyxfIY/KAR7R7EK9Ym4Vag2GK4x
bpwcP64GrA4dJpB0oFKIptVVciFnguoFh7wnAJr3pkbqRpJEMBmynzgu1VtQ0fUORLsEIAgYC0t5
uLAQv+9AdEb0BlyT6AK8rGKdUmG0IM//oH2w5PlrWMDKNjdWed+TbQRlWXA4HDpHNUxgjXVdkFu2
H9cd3YUuhFoKhSpSK7TLr3l70iAolyEwd4aB8mM9xJqHxBHwqr6NSAccLwr9luBQlTKo/0lQjDdO
ml5kqEbkkzFBJuD3A/I618PtIK2BTCSyLrDDrKvMErFpjKCnOJ9hSuVTKJHHdGghRwzBZTRonDkr
QrZQvG6cy99hTOipaIviOtIHsGzAur9moI6ctAYmjuRzx8vGlZNGtnslaqCUjJX3T59wadMjS8HE
MV78NTgrRSmNI8gzn1t4krAidNsRfUj0bmJUli+ECN1JFOr9flEk59dhFdMEMGVarPMQ99EX/77w
xlotSV2W6jlJoERiZ2IV03crJXZS7OcUJilBZ+2N6BWiyYz0FtomCAry3pR3mpWwsnjWqjvansPy
IZeP47jJx8tUPkzNW9VilYyXON0O7RvXN7TdIltO8g0Uu8wpyKvdNAdgQigUbZkYRVzDOM3sJ0wJ
tVlvi5VRBYlaIPihwjMPM3gDc1ALNpYng2PXH/Nup+lBJj/LFQI4lfbVHNBpl0ifBWqOGerEjcoZ
xDcNHL30SY/OnXU2iofKQCUUGLgR8yBFnkr+pMWDNrnFuG8iZ9ADnHG9cUrllaVt6sxR8k/LEMgH
thjhNA08dOZIkALjPethizaxWXIt6dEU9+q8V+MzKmxDd0I8E8dblNYq/Qg7X+tflQK+GCde3aUo
b6HxJBQ/Hkqnn1YC70rCQVs7hrTl6IiVGdg8ZugQbQfzhe5PXEjwRX5VFgRde4FjAmSgWan7qWLH
DRS7T/mEYieA0WuhrUpQ++gK9bNu3PXdXYzfyhPdrsmlmezRfOgsTyGuSgJgFDxE4bzE6qZ0CXpd
t/RufpzaSMsWUi40tIC+Yj99X15ocA4RLFvoOeZRioIdHkJlabYsh1snmzSptrlS3iIC/8imwfGA
wQ6oAQikuOx1rhDP0TLiLZPzrL/nPcg2M5w/XLmKmFlskuqzkfaghFH0trroRNp1BMng3FfCHa0e
2sxDQGnGZ8n0UmOXjTtIiXIVcunayUQpoJ0m5SWMbEpZCTwBSWO9HlK0F1mtryfMzlCB9gPe7LSu
Cq+3nH6tGtucZeQeWd18DENbt05W37lyzJaGZuT1xFMxwSnZjbmGwQMr5XUur8fmI8o9qrlt6hbv
oe7LeHfy2jr1yW4/E1YPh1g8FZPGtLRmFYc2QgdxmFNpFMyoHwyyjnqb14eUeMbIcn5j3hiyAT9C
ByZpMDH01VEC4ndVs5gN5FennKhnTtbo6iJb6LfpCrqUbmoPnz1k9ndzz+onakCbxw4nCGRg+Exn
fXiS5/VYVAzS6MQejV0Zb1P6tvyfCIZgPHtAPyrrnTRnc+moBIJrNtTbpcu0L+a1MHZxvjsUwNoS
W+5yZM10RXE2k+lj7KEFR546E6+gwE/oa6wypfQwb2elLxZ/ncTOAuYDzi3sn/klBmN7DKS38qg0
O+ilKNEm6p1cfwin+77rbTOClvn0GtETKXsUSjv4zUv6oSSMIA+QlczOBgSE+jBNr2a3tQoZBdNZ
4pi97ra9U1R22J5lCZhdYUOXNTdVsKKcSGMgldW6HxOWRXeNVqD//6agfSqkhGn1HVyqllc2oR7s
kkDGMVDvVBTXAjU8ZyD5VcnIdMOZHpRtp+4q4qsD0+U95ef6dYBU4XHA9PLcMVPapTplUXXQwn0o
BodD+L5+J4ht8U7txoC3UNcftG1eHxvtQYnCIIlQjpeHqnVfNZj4aN1bMWpbaMKtIELKzLFi5Qip
ZiczPmQ9ZhWGC5s5hgSHn9eQYK08o/2DmUojCxHXPdhsL6VQCFmkGUYANWJmMjGJ3mXlOpxWI3we
O+B6XXeMyMTAkSvTd43cqQx+9dLoawn63ciZA7EYPuEsQJrvFSa7x8f085cH9U0qvRhTG6Eny444
S/ed7Cjv4BuYKF4qDxwyq7CtBIy0XRL7OA/6U7sfZ5TAHuQvwEa1RepDt0l4oeEXMocuj1sl6yl1
yvs22QBW9TANNLsjiGklI9FKdjA65g/Qv4WjkBs1O965seHpgeU0LuJD/AzRlOIl2lhesU9epWMV
s0xh/Xl0u9UQgFzSHDpgqfrKAO5yjl+inI0Sk4PqwgXubqI4y2y+KjfikTI5tKdTTR36eMuX/ao5
uaQ2kAdd5geWEQZU0Fc4UYFcPkvgD3EWNbjgPS9lNoJDjQIxZjqhUHxVLFfIuYoNClwrSjsHI9Eb
2ClQBn+gfUyV+0Yyto2c3GC7/siFgR+C1vzF7QZj6VruysLMHJdAiDmLOO3sSFMLJ8n7W8blPzJK
PDocxcC+0SkYkteUFdLysDLFJJ8FZJpZqXUPciwfYUWPIn9+beX5OAjrRsyEOtF1zARWCdByccHE
m0cP4ft5CFaQpAoxKecMdNLZlg0nkwMAUXxGJPCq3AH+PRIMjwS5uheSH2Odzg8pYixQ+HJlfijc
eUP4KdsFsujSjaGcIwE9LlCeqsoe+z3XEDM2U/zR6cd5+FCyJ6PZyOlb3x0xL1iIh7z/nE0PXfEe
TKoa3qOskhg6DYlwoEqJnFMBCs+MysMaELGXT3Y9gb/pFsikxJrXq9xwRjClOjvlNnbMgBnpiaHz
EKdrE7CyBz5GoG4AaARIRE6Ni2LSBl7oALryFW+yK7f3Gjfam6fwpfgM75PP8qlwNafYoI+C34eu
kVe5uts/J4/Zm/JcbZSV+jKdJPysHQf4A4E2JKONAhtnBz/yKJgVL5nPvRRM+YoY23E45b5JgjJ7
65M/UwblwI3cg/azk8WhHVZSkzMoQzNeBr12EdVWLp4yJ6+22OCz6vFqrSQbCyBOtEp5kBPPSnzQ
MnBgwykalGv8sz/Ld9UzXCuy5wkwdwEtOIZmnkQRAlk6MuOZv/2eq6PQ/bl4QHxBw35BQH5WI1ML
8qKZdvM5VhxSBaMeCLGl1FNGL7RcJJX471R3VL5CC47JpY2FTV+syqmp25d3ufHWFXtg8ea8a5FY
w4hD8XvOytiNZ0/jLEL5JlhU2s05fZaeyswu9o2N5BoIAYQ3Lm3oDoojMlc9hJfpSQePcPKKgmkn
+tQ/KJ/xOX/IsBpO0bYMcEPrahd7Cf4C6yUdnBHD31todXmGi3tc5Q/lq/bQ+/AWy5mk2ckF4f5T
qxnYVUCV4SDNFacrGccNBvHBCNKSya8YIDACfVXCLk+5gziTV67jlxxEL8pSt1m1n0ACcXAqrHnW
dglubUd2mmvZkpv5ia87jRdtdYbDxJY9zPklTHoVAGiwoYRNIAfE5Eu4De/kAXgHUB/5XV1FvgDG
I0AcY9WuWA97EvSB/t4gWruFp76pj2ID3Q/thAkMeleBX/WEPZWXrpidJHGHaa0BQ1XcOQ9k9Kz6
99I4Tf1qIpe4nH1t3FqxJxobvwZNkOVQyJlxlp/zx2SnP3cDnF9ZtMvuq4rhh1G6+IH5Ll0K9MKD
6YnSska348SGQN6Ayw2BtXgAbcx+Vwwy0LqnZlpjOMBAfH/rA8M3M7udgdq7Q+yDc9KfwHtT7od3
7aPfqS26GKzG32SyDD3KxAWCJPVBrdtpZIdw7Uv8RvPVdp+kO9n0DOrgNxeJnVMWf8SYtIfJmrBH
4ZiTI3deqK1Dy6nFBkZGmuKFZKUonlms4+GUAGKNAr37pBz51IWgRdwHvPIbuoMFGGkOA0oT4bat
g//YGQwGyUXhtANCHQPlK4GZX+qgiTiga4H2HTqRN2r/nxAIPAyXTg+G0Cj6PdcDPlSrM8xpZfM5
6wz4BQzY4SEfU5b06Hdg8G7dJmel3upqd8wLF6xE1ZHwPxuj+oB4SXIDpf2BSOF2cGzA/G0RQkHD
6/vRUZN6hKhPrJyVJwv0PVfWSnRYC7Q1RvPGOYVW349QA+IMMgNrMU0DNHAFtslpSGBRVM7n0cmC
at3tx+3wAAKlZ7nDEVuDV2xW7Cxed+NdmdiYfFIAEd+rR3o3CWYegZKL/ghZMQHEXEI9gkrYgzxn
k9sq982YmX/me9A/be01gyGMxvTWTg2WwvnL9Bqs7aNquFl7SBt76F0jWw6oTrhj4dQoy1omH8Xn
stEP03PXB0TcRXQ/9S5BeD5Ox3KjPtdBtMq2rTuvI5/71jnxJbfdTEfqJD6w1Uf8vgPC+0P+OmzL
veoNiEtkD1ZgJfYGlmToNMLVZri7rCfut8lubo9jssso7sOhx1HYQHxptYTDkKD95UrGScGRo9jU
wLexh6N0v8TGnXzE7Ucv8PqK7uUj+mvyE/mUECPTDXBiI2Lh8zw76MOgIEKM0Y/krDu6U9gK07x5
i/zWowznraN68yemUGSLSff5G+Yi4W6F+03uB+w7k1UfeNFLqAnmtf4Un5uC8bviDqWQtC5PaYUN
2ufLqWm9W8dBsqkCChrDf2/eegQttJISFBis+yzcfFcd+BNgk7W579ZWoJ/FR4TzeVjX2/RO+zOt
1V3yholhhF3jCFAYP0vjWtwTgrayQzuU0KxVNhpZtioIZGl/asKN2ewHy5G8pFinfTCN0L89de2R
011EPQ5OsO5IxCkVj5sIOggPTir5VuNbxJG6YOY+7MIwdAMUg5a2/gLAWm8QuJ2ssTWB1cKSRytn
C7NAYro7tcey26lqMHWeOp1VuksaO9btBs+db6Vul7bQ2cOYjraz+AMG58KGGTdw3b/Zs+hUgIS0
yE5gJvKqsWJ2sJIIx3Y+zxBhOUiE5xvIVY1QGRupW7Xa9I9jBMjX0OUCCRK9Emze7zFCFPokhkFK
zvCA0e2Wm4iYdbUu5OR9MqVbJM8vK+NvPRmAO8g5wLDDeBjixFWUsERJYI1mJmfRhKUDg/o3Tc27
I4EtFgak/oADF/IJVVLcFpipB+MiHnNwsnMcqVD/tdsMw/U4rXRrknzMAMEB1ALT2oqaP7+nTtef
AW8eaNCCrsuLJI56BXJWI6YGWpHxczlbBVo7HZaprrcOih17HtRu9fvlvuY2/vpeluthPhU9yYUG
AY2T758hKa1sLpuUn00+D5u0mrajCE0vaeIGikHzn0pHRTUJwt3JnNFoiU3DAzSc2wVN601fo2bE
89RMEjQMoLnWAdYrjS08Rm+ccV+s4293Cl0PqHaB84YZHNQmV2+myaQK8mBkvqgvHa6nMNCn0zvp
QH3tEvrmOnOLE/ql8SVaFx/kEaEeTVH+kia2lAGvZTVo2OJICw8qO4BrUhAgun0GwIV7EveSxEFK
ooWOCuhH4Tj/Lx3d0z6wzpnYRMomD20NVrbQJ0ptUTNY+hDNs6C3Obua2UObagX/rq5GEuGh9WkN
yK+dKtvlKsDbkxSeB6T7wuWVC0wAici0wb8SifG3wp1OGBGoDMzvLFECSEZPAJHYHOkScjmcR48t
oh84VoaNafZYODWSQAg3DTde8Rfp5foVY9YDbZ0vNTF6FQMSXTEAv6byZS4x6NNliUOMUbPTGAdl
KY0qw6597XOcn2WC7CqTD1QJPwVsIFdoihx/X5rXmJ0OJxK4US2GoVAHwUTB95WJUjjWsWXziwol
bnRx0gOlQ++H/A88lJC13k99EYhhvCVLfI0Df10Xw1UITnBvgg7P9+vmBMZ/esPzS29JXquA1FWO
YmZcD1mmchVglt7caKj82PR41EUVEwUTOhzQQ/5+SYkqbaOQKruIQvRubWwmTL6gyEM2L7LE+/29
/s3Flo0EcTX00qFbeRV4oR+m8VLT8F5F9cTjHAk2MT8KpbufUn4rM71OzvDXA0QAtQHp4HKsXGWC
BP6HALej4RLOCSC3vEGuraJl8/sjfR0W3xcuVK2Ao6M1tIweX4+OCgyONkql9xco7wPMKjAXcxcL
NuhMnrH9kfTZJopeHpjpUYNBiuxCW1oDoTW/7/iqyDciPkvWoRw3peaK0C8szdZSL9VcNcNIrduN
zlDtSX1XNk4K/fbGHyXHokGTOC3H0MqmVWAltsqtTURdDEnUc2CFrqWhRe0onygn0bWGrwgyRxj5
8rvsTnkwRlhpuITb5R65F349fUh6Jhesil2lsiHPpvZ219oFWobpHlP7LceM8V4YkMVfinjMCpmS
DSH3GnrSxI0MX2zaLJBDPxn8fpf7tyyQr1EofMqFLwdtaYQH88ecBJWlDP6YcneRk9m29P6AHh+b
LXW0+7Z+6rTiABGmWxFpiTjfPyw0PNFnxjJaFuu14UduxLAhwSTCBUMLAmXg6EyZEbsYnQW3q2+o
gxl7QEL9GORSG7lVUd5qL/987EXzi4CijZFkanwdS3+ZF5OjGQ652phfUok+pDzjdk3j0BZVXrmt
UFVHFJ/wP0xvPPnPXYoQDD7mYnII8vW102HTQZ+f92V9maCCuG5NXwIXT4s1O1Miyf99+/xgfwJT
RA6AeQB9cfUBz+wq/rRyFw51gYsN5qWSlQDqpQItgc94OBZSDmlOBepjs4UWUloWNxLBv7k6mKeL
qhBYgChdr+c9C5z3cQ4j4IuUyxZ6FrMDmeUd6bTKgQLtbtoOlRBoAkYP6Mw9/f7oP18zFPgw2wg9
PAxcI/R+f3KV8jLqzby+NFmzqZqvmXkL8aLT2Wg1N+PUj9WMqwEWg5DSwuq/BrKtQa5B8dOaC6gV
bQAga2hXI6b+WKfqD2RRq8Y82oQGc2LeWE4/uKCggOMp8YkB5IKVQtTvDxrjaQypRAcsgyGVmtTy
XQw+dN5dulba5DVkAHsVLemxNSQMP0IPCAxRE4PEK92KQMEsU9lrZ9kzBqpfGvTZf/8MP9Jz3B7E
UQhOezT2YehwddiLMpVAxo3k81TBODgap8+4rxpPL8qGqQm6+0gGDFDX0cq0MPWDuhpFdBU/tlxF
s4tm1GvNrnAzHeleSc5QqencOgPjrRQ3bvXHigFdFdoE0ETCxkSmfnWnPUxy9DHXy4tVgr89N+iY
WGWlQBkn+QP7wfbGh/txgC6cbOgpYoEqkGG6dgC1mq5RcoxnXeDKREApB28lDbv0xh7UfsRZKEyA
QgPcBo0AMHGvkutBq0nRqCm/VCCrcZZZ6jNRxnMTz6u44sVWp2CrRdOMJjCtyo2u4T4sKSW7sdMP
oRxZRwxrQ35xBr1nNLR1Dy/LfQnb900CeWSmz0/UzNDarYV+gBU2eENzB8Nw9Y8JIq8Uh29WFEsr
3AbQUoDCajrurUoD2g2bNhs+QWAbyEhUWiqtpSQszlaWO4K0+ADzTP3SkJtTB3Q0bM3+NBtuCq2i
M2gFE1SKj0YFS/uW30hP/2bJmhimwmJYmFA4nK54Pg2Hy1zXpOIyt5mwIxjp2L1cFY6RKoUtz4D8
EtFTW24wFw5taLB2SZGh6SpbH3Ir7yAS5ZKR9o9wUrDnGlBArVq1hzFpeiM7uhpIhRkBPu6iXrmo
9i+ejFd7v1LzqLPMnF+0QeI+GXpyUNpCcqO+VSEiiBXVhQUIBSWqogLYKUGDUa6x/eOukpySKIkj
NT0IgdCDnpOZr2aoUmYGNOcS2vnwr2m2VIo2baiowe9x4cfhi7WIkQBoKiy6eth036MW6fJairWh
X6hdlk+wOrZosrFIBofdtIaCpSack//5NREpoYwJBy6wSa+uOagaqLpmX59V0f6Z0+Yji9PHNExW
mRniNEQDTJJj7/drKtdSbYvlNKQHsZKQ7MBy6fpogEFHreqwhjvn3CE5ppYvhgUTlPEhz+GM27FI
edKyHQaS2mqd6SDvgKTJGd4KitUIqr6Vyzl8PTDYM2W2jOEMbjYOQcnWTCAYhDOLZnAy1DejBQ/4
TYe4bEE2NZA/DAGp/aGHEG1KA5HDh/2sjvseNJ8yCcLp2KaOMbl5gqITFdFDk1Z2X95nyttQuQ36
eJ22opZnxZ/g/6YxIELdDwGtZ/ReLwLzMdedIX8iZDNg4mZRwrabo2a63YSWGJg/6Jfqrt7ZX/Iz
46dUnmFmwbLKyUfMcO+ofjDq+xBAnv5IU+qayQGKLKw+w/emL7wygtsOINn9VDqTyaRnhF90vri2
Cg0PE43YVJCJTnJMWaANB0akr5Q34vPP48BCJQqlKAyIgoZ5zYZM5WmAeDE03BtCQKEYgXKGfB+B
X1sMfXJjaf5b3+NbPoxlsuwEC8cCZEWup2C5lmUyr+hw7qg3qKdCZ+F8aBp8PBl6/Y2rpUAMtCfD
fLXKXYiPWISXuH2Ku3VDngn9UOjHOADrKo9R+ZFKuziE3rJLk8e5g+oxmm6bUEYz5l4x76epgyzx
Y9SrdttZDKLQHke/TBJ2G6K1AXZFD/LIkKzC7jzEuwIK2eZTZ4ErVb6rTQ09PAAZ+EJNx20FYkFt
VWI9P1rheoprpmGsZ9A1e8oBsANSGZt21ceSSwa4idgDmHR06IChDEDngDAnrTP14EmgqWYVGGwQ
UMifAE7KFERhKBdlEZPIh6K9c6lkuXK0nkZUVTUGwCQw+nPABtFTVWR+j1ufAGzX+FUVs0xDKANo
fQA9hsn/xd6Z9UiNdVn7r5T6uo08HE+XX8yRE0lmEplwY0ECHo6P5/nXf4+BeisjkpcQLbXULbWE
SqiAdISH4332XutZMbktNa8VyaS7+2B/xEPQ05SvFsmhQ7WULk3vXVXcJfKLYIosTZ/GwN7DI+2H
D374Lq4+5M6djnQmesoR8TiXpc+WF2cRijeV3AV8GOHv/XzbFh/QUaFnHlaphYyCO7bdErjtIVCn
JV3uPXMxHXJefssgWvj+koYLA7X2vfnNuB+iFaNwQ6DyklcmlgWxdPnA0bot3mnvGA92n61LCB00
6uNtni1FtSbHnpYUmbg1jRtkbOYqR9LH21JfSe9zbx40f52Ha4ZCKlp1JL7KdWgtYXM57dZNdmTl
+GySg4sYPWP/0a/pTe5Nd1+Om6Ta9LMtb6xQhsCjmP/3ML4FwMUZ5v8Pj3o0Mpj70OYfBga6yHH7
aOUe+i8ToUTxuvW2uAyZ1Fbmgy8vAARn5kXYPIXePp0+ut2niTvTw8XiUXfMQ+s2WkvWMe4TxqP+
Nm/XlrfyhkuE8SyF/Mq6q0q7l0ik5J7N2UBUZYqC4Eq166S4cVCMZPVnOQ+Wh4Ws95nxTvDhteJL
Z7zr0vtguE+YOtakGgyXXrV3eLXn8n0WXWfBjWVszXAbqQsRboPkSrYXSXpRtvM+35p2yCSz6a2R
XTrGKhMbZd+N/SOOPqt736YbtW/zt6O3HcSmiB8qiUfwzmhvWxQAwSOxC4tp2Nv+2veuULQrewda
BxREhB7qwmEyeY4sJuZ3/slC4iKHY7MH9Jy671UZmxOx24zd3cQkMEZkmibNwoVPsxkN/T5J0n4/
lU7/VjSlWNQqBK9txqsAvOU20mmnlK1Jg1gOcyoE0rlSUge7ndUsXUchaFABs5RF63cPXpI9NME8
yDXzderqyCBmRViGaqtR0bAth5BWTAf7o6t5TaW+Lpd29AhowFgUriqRzYJLpBhxymYZpw7Czynf
yg6N1pl38KsamMoI6+G8ISTECTDkcbGhFbB1jEhL781A72+dqFuVVrYyRdAtps7gZdzhavHCz0Nb
wwvSw3PhSsara8IHmI2Cswly3obPH/BFq8Fujc6dbDu9ZxcnrsLilrbAuCka8S2u0RA2Tdvi8qFL
XI1Dv8zk9AX3OMOnghv99+divvpHd8f8SQDkmMyBINR/bxS/+CT9lEZ+Cpvkfkr1D6E98e4e2Xrl
1LxbB8qNz7r++yN+L6teHdIhrQctv80+8GQnnimL7EBT0AOt+2bl5Vm/bKT7bBW+d6tEiIOiNfdO
lSmEsXWwDkT1thrMB4uX4UXpjUj7HPU+hOqJg3CsKIGybtlUcuGbX92BlxY26OHMWfou7zr+zNgN
ZuIX1T/itNPCOp6CWI5xKdHDcX90RhZtu0E3l33Qdiujj5t1kXbTwgzZNznIduFch7cNWouQuWOb
pd1GhL6xHXW93ZqtWNglICBJYsgmDGpnY2e5v/Xc2QyjElQZdVNva6NwdmOO/Aq05vOYufXVaKht
P5p/CM7mQsxMeBYJ/Fb4OU7B7fVYDEEuJnlv4q5YQGd6GAm6PHPVXxX4Jwc5uepBaEvTlAGKmlpn
4kFc9iY2qgJBDf8RHtY/NzTB56T0ZFMYYE7tP5Xt22xIi03ikrJE8MXSIJZk8DAK9R3aL8ZPSx1N
w2qCwk4Ry5thwMSkIM8i4vd2hQjxJxSau/FXXF3rXCn/+imeu+om7Swy2dAunjzFRew58HMm7c5p
UDjBeZ7Wpd7RJfDCfh8VbFoc6oI2vLKHuc8bhhX+Ws9BqdV7Z27QU/rqfA0ZYTioJudZxivucuOL
YGSbpN21Zbq1G6vblg1nUZvEPrdN3AomMasT8jwhofoao/XWjxuKBAwT69CmCLMVI5fEPado/OUH
I3lsRovR4IRWcbzUZUWfJWlVaXelP07LJuzvrKncUx+kK9Y2XMBZ86Frg9UQcA1VpF3qNBSW7ohc
qiPpEPZcdJ+r4enM7Tjv7U4eaJ5mkyeZ68au/mTvV7XQHcewCO/TwMtuJvazjtVug9TrL6cs2DsB
wKpCeuFyEIO+FPytpVMXzqVtG+tEuxzyK4txqdBJZwrrRlErON8yPxo35ZjpJJHmP262/wOs/Ac7
4RfX7hVg5f4TfMS/dl/Tr9mn//zr/9XPX7MaBORfwFb+eqjiuvmU/fXl01/LNos+vYSvfP+xP+Ar
mngDtZshGNsptEqEqvEk/6CvaDBWIKmw/adnAkX8JelRc984glQnICs4vcDqOtQJP/krmtDfQMyy
2RDO4czc1X8TYm5/3GU/4Ju/Rj2e9MURNXm2OY8DobfDX0HVdfyMTIMaYpVHF7qMunRTu+TRpKsM
Y2m2qzKjU+8Z8RX551CKATdppFkVpb/RUmYlphsh2H9xgn9+vpcEyBOpABP32ayPyIoWrT7vdeeF
70VRYDLMy4DpXlSZnebjetJbMVxpZLgyDy2JviX+q3LMiS1Zq8usPPAci24vDT92vaXRJYHjLa1e
GyeEgz4h7ghAxzp5UEbqPlJbpUO3klUSIzGuOrtFLhMYI4HzZ77F8fLM8AqbJE83lw7PzdwTO/kW
jjlKz8cumxJzgRipbNmBdEmhKmvpWGMeP2td7cEyyW3Vob6oJ9uvd0M9WVq6il0SsbX14EwmO+/K
PyfCOWkDOcxffJoIBM7PdFofVvfxpwt9lfqU0e0iZ7aE+L9QbckWpnEj0owp1zUUQxEDKITKs66G
pdNOvfI2ydLB35DaMCu7wtDTf4iD/hvWmYdc8euUEHvEevq3RKj/gZwnGNIv7q9Xy9BDns08/R9I
2pk7+/3v/1xfDNd6Q4MYtBBlAJ7MGTX89/ri+m9QSJKujkWYpEWPuugnSVYz7Dfz34ZNyQuSp86k
OP97fTHFG+BgM0LEo+tEqskfwWRPZKM2Wpo5HZx+0jz/Akp0sgl0iWmyo3iw3w9e7l+JJq/3fqK0
VZZgQbR5IHem1LMHcLL4qHMJH0lk5rAnQ6paUtOQF9YQ1rWIjGo6sxnj1Lx4EfPJGESA48NIT/0C
1Ohk7VNDoYdhrDXvAx0eX9DQySud0rhlxi83lSbSHy9S7rtfL7biV8fjcjAbs8AKnG69og5pyTSG
3XtYjO067bFQgaA3zi2hx1vMH18LMQTPNUgtnLMnJzwKCmkEWdS9L1z01pnm57gIIk+DiuH3d+RH
wtJIPMCLpmOtGrfullpZtbcvbtFfLOTzufunyOFDQNchvxYxBoJZCvuTNSaWiagD38tpLffjrm7G
8MNYYiOCRtg+aqKgfZEHAcCjHNKsQDH6+8OfvNfm45sw6BieERTPJlM/Ob4m7Hoy8rm13eDmDHJU
ta05eLeW3hg3ue12q9ZOzEurrIebZBBPLW+FMxfi1eUGukZ9N8foYN9BdXO8zGaN1KY6DZtDZZoB
wnN6GU3lOmeOMn+R4xPNUXh+Kb8JbH/FgRiGpC+NaGgOpWNVezOWSPUjEk+rhPTWMyfVfHUsck5x
ffMUowBHWXn8jaai6w0y/MaDZafTfpoQCWg5Inadl91FZ9pRtMiLCD12oz05PYY+LW4kveowMNUy
tlLnjDPquIMwX2QkP8gsXV5m7Ibsk+mYoHOTqLbqD46lfWwRADA9ynbJYL+D8raI4uLcbP31yaZK
QivCZpW1EbPU8QkwPTJEnSIdDxCXEexgI1+FcO9hgMXumTv41aF4Q1OV8aomP4Rx6cnd05T2WFMC
dYe0xVKoYlyjE9EdOO/qP6Necho5FFtkz+J4Mx5yXidf1FxZUSZFFPTtodUytRlcX7sIWqdaBpVt
3+Wjo68Nt3KJTlXnTP6/+pLsfufh4UwcP93+J00bFUJWwwEAtNgZTatB08jTjbDHc5l3rxZ7viTD
PYzQFD8z2OX4Sw6E3sX+ZA6HQARXbi2fSIZOF4MbAxqsrc+/f1Je3ZhzeYWNjmeE1ywn9fhgbmHC
3e0InJZDgUMV62G2lHDUd8Woiqsp1tRlmyFG/uOjQjVnN866y/vFPLmO1TRJejWRfpikCj7LHl5G
XDGLjU1tp7UzzHfUrG+/P+Z82o6WH4oLGjdIZokSpEd18kTwKUTX+aV+6ELs1X4fyOXEDzjTwvnF
UdgEUYyAO0ay9N3g/vIO7Xo2WE0wHZw68teRXTcLzxqCze+/y4kH9PuDwHmzdRZuVGhULceXLSC3
pivszjkkhXetMBoVIb66piDSBvtytTYsCGdwu5NdlB4GopASfYTmOGJBpnQYDr//OL94OOYqgRbP
zByhfjv+NKUVFcRqKefgIcWt0TpP+bAyCeT4/WF++a1nSSPbAYsgq1Mt6ihdUFsMwA6gNZBF9AAG
L+Nr774XawvBw8Lcl8+wzsIvmAmCc0LYX33Jlwc/eVIIekt9VdXOIfOvRXvlujdhdMa98/oQ7J9p
sqFIgt6C3P34PHZWlumpljSPwK/TbToRQamkCxY7teUf36fcpDz41JQI0vnd8aG0XgkRydY/lL3T
r6XJ5g9hf3Fme3kS5Tvfp+b31MT5zqB6FyfvPcNNqpgOv3/wvC6XyMLz5mtI3HSwDBKmlnjQqgSf
sp3JfdE00TdyVQYuoCUx4OelEB/0Vvk05gInkivUBtkXZWfAKbPGQH4fAKum+eTJuNlGduoGWDhl
CsvJasZLUZTdLco1pOkejgEUdQLTaavl+i6MS26TWszsPwt22zcvp7VwZo17vRLw1S1qSwyfDA6+
7zZerAS2IUsa3b17yOo0XxcqsBhN1OeiUV6Xj5xh1m32B2jpZlHm8YXMSHCqTK/2D+MMQZeBATYj
aHLXvDD9uN9bo1dMi1HYQbtue7zRSSBn2GGdqj9Sgs2XmrnZ9x4QHwbt2skeZaLhAXNeCw92b/r7
gbHQytSl3Gl9nq1lxNzx96vB6/MLw5HWAEx5HBC0MY6/OL34UhlVIw96FcqVO8FZchS+hd8f5dXu
gHaxz48nqguFIoza46OYgxEMiVnLQ8S7GkWJVdhEI5TQFvrOvs3CrroMM3qhVom4ZAzD4syS8Mvj
z5tSND9sgE+ncKAqRTqRfX0gXiC+GRSTHU0PnV2cU+c4ioDrfhggWli59lRGxrk51EkHZr6qfH8E
vw5taahap7b3Ie09LYqc5JDiEe2BzPKGrS5d8tvWgzUWD0kUwrUYmf/imMqWTjmlu3I0xJmb6xcX
e06JRrSJtgSh/sllCEojb6yAy8AwSy47D7QfHsfxz2+pORSaqhnCwtxnPL7Y/RT6ZelyS+Vlo9Z1
OgwXhZ6cQ4b98ruw5Pq8uP3Z03F8lLRXpKN6Uh6cBttO30cFVkS3PrP0nkwQv185yjnDw9L0o4d2
fJg26EjC7fTkEBdDimzUSOTXRiOrY5G6MUPcvC+j61T56j3hvfozGeowiIJgWFsZcE136L65eos0
cehdVCzalI3fDKmZWzFYE6yTphrXaSxhGgUYgoPOQM/yx48eXwDJ9/wN5h368Rcwh5DhRNAmBzUx
rmldHnBSOZFtaAbKh9EUSy3IPyvSwYtuPCd7O5k+/zx9zHxpXpOehND/+Oi5wgVGFjzUhbSy122s
AFg5nXvhB6Jby8JItqM1uLuJSKbrJA/Mbd4F490Q6PEmlEH0X7j/ATLNIyLateL0XDg0e/xeZcnB
T3V3T+ZHju9BZNvfn/H5jB6XyLxJKAm+H4eu2kmJ3PnuUDXdFB8mr5fLQA7ADv1Q7WOl2ETn9nDm
eL84yTNimVPMU0d/9rRaZhxWcYtW9cHvuw+FC0Mgj0x70RvOuJ8Gy3kymu6pE9C9urxP9kar44XX
u/rSqnK5/v2Xf/UmnQftFF5Ul94sZJ0bjS83l1GsUH2MWXMIhWmUEFya+oL9kVqHfh1tuevrR04c
GS6hQF9VRLMAv9TP3PSvmpDzp+A1zriDhgzb3JO7vtS4ztJym7lT4MEJKZtHqtJw3+uoe3odE5/K
6GaISmWbkUimz01rjQ+BZn7NfHK0xuaOkB7/TI/Mne/2F3cG6//cwmDcMUPBKDVOngYj770MwWf3
5PKKvwrbInly6hodYYBrDeaP60GZqyvE2QsUgPZ16KXlk1OOogEPPEEbGlMrvSmzNvgYGc3MRXJT
+9pxI6tedD3OFQhCqYN+OeyMByUGlIvaGOVvG/IZEGwig3mCjNwOi6nps4eSmE4IxfR2buu+Nt7R
YUOYFKOHfzDrwhrwIpZAuao8LD+GcRo9w9oSD6nKE0ziU41CbmB3hr6tmJD5mHZQ3nW9ln3MVGUc
Rs+HmGu3ZPYshBUwW0CuF30y9WZCTBhJ/zIfnOyayjV8Jq4mY2kFdPPZmqC250ZkfcEzgJs6kcr8
bHVeDInIGcRnww/Ld2LSIWCSHxsyVS50CtmJewlwnBU9F76rwHj01OSW3c4iIt+vHrQ6R9inksKf
0AFNsObyqEg+6JkKfuwI/huGGv/b0inYI79YCl5NLR5Jpojr77PSTdu02fEEY/63/5pgOMwb5i0a
OmhaUf/kU2hYhd+QTDlPNebh/b+GF9Yb3sBMVNnRscaZs1/h7+EFQ9XZfDInGFPWMZw0/mg8+mrv
yHPm8pQ6lMTUSadLadi7bRwbevM+aRNu8MpS6c2Qxa6+tKnFt7PZZpEMYSjX02h2aP7AgHlm9DUL
nfoTirbmJh0sdceMcdrWrMtnVtdXrxYaBMxL+WgENeMbmz/+i91QjyBFr9iHvS8T3P1YVi9ATHho
f1Qp9i+u3u2PVenlZPZVfTUfim4EjQL20lyt40M1ndsjpJma96M2Qlrqq3Ad6lFypqM7X9aXSyLG
JXYD7K5oJZlcx1POao8eUKvQ7B14NbVbw0EYqDCIDcwJlngAStwpLZ7kpgnkg5GO3s1UateySi+r
KICaYYQZ7zM5rSHj2vfK44xrhi9XyTjKjRvcSRdjiWQSu0tCusNFHQVbDAg2PGlfP/cenl9tL5b3
79+Fm4acTaiL807j+JSNgbCqUdXRwXW16IvbZtYtZWm99M35fRcXPpJc42IQID5bQWR5l07LcJT6
SjU2LhZoOGmtKvxTD7boknUnw/jHRf2/1ek/8PkRfUUpi4LdoBfL3uPF/f5qtYLNVRRfqwZ1x480
nZfz1l/+rL9XL91/g5d6nvj/1GP8M3/lj6C2IY+i9EMbNY9mfy5hhv6GjR8dGpqZsxRoHgD/XMH4
I5rhjFjmZ4BHDfX9n+g7vt9kL27C09NwWn0Cj4jbuBXJvlWXkUgWrvFVdYjEaeBooJWM8QYputmv
RjJ8p/dlCLR8jQApsdcetMPggkIhwjrsLhuxzuXOfZbOQsBLdO7K8tYJbiZ/izBEpDt3egT5mLhf
ZrhjhoYqbp5L8c4QV0H40AX7KFyF7hJGpWF/iqN7T95o7Y1bXJTmZe3c5t6VSG6pQSX/vdSCyyl+
Ww9bzwOQEVwaqNHN+IbQSnBY03Jqbtw5pgTkpPzsZrsA8oF/sOO3ObENVbYAqlDNrSgfhAKMpvRa
wWTo9o6x6YJL6JJO9kAxIq2lSSBVsjOrfdR/Mjuw+DmkiaBeJu2dGu8j62HS95p8NKaPndy70XVQ
71Szd8bLsN+SDeb0G4eVBNWbf+UY9MnSgw+sXi6bgUn222HcOjGzjLeRf2X06yS9rIvdEF1Y/fXY
3UL7qQMEliBOP8y2FhhsMNms5BZzZGDtXChT0xM41B0kmflXvpnEYzS8a+VD0VOnJZcK8oN9U4n7
sr4P0usk2sENS0gt8NZxNqOn5LRq2FE5F5W2AwtvwvkxNmaxLaO33x+WP1pHfi3K+B8ot5h1EP8+
VWv7lRIzPqpW5n/w43EXDqm99EnYzdHc5cXLW/KH2gJRlm6g4vqXZoI/+fmwCwu9lg3tl8LEpuVk
8uN+PuzCeAOPl5kb7VyBn5zxyR887D9QkP887Pg3sYqiO8KNxxua3f1Jq4VxqD8Le6r15DWl3KZj
wi3Vu4VziG0as5uoDfR6WYad5WwcUQ3vzS71PvGJh33g5dCOOnYVRENErYB6igCpvSDMb75xpeU/
0e0EVNE0yqfIiH1pb7NQ9thspq57O5huXYK0NTH4qbD2Pjapg8So9vURbJNfBteZ5zO3qfommsHp
uZYvacPDbpR6P1w1jWEFRMS15jJ0EWq97bsg2cWd7l+5VRNAWe/DaCHspPyWFwTTMt3WP03TSPeQ
Xrj8kPtZarE4pD24uDTSb2J8Ax+asnPf+5nq423EnoP04iQir8EZQzB6QS/cetGnagJmGqr6ExQa
40uUKQN60xSrR7Oh1b/QR45N83dSkEmNrgxWJHKTOmEg/H6yI2e6zOCZOHuN7e02NtK3pqgAn7a9
X12YkVByq+pMu6lSG1WunyfJlyiRGjMjIcaLyil8PGNd4zqEjYw1wb+S/evSNhuQtaLSum7FdKiO
F02QWWydNEbFrCSWhTo9awvqCFgi13kRk9ZQaK35UdSZQaCZk1bveEOGs4kFmmPSTGz3dSlSe1Ga
jfe2khYpUGnoRdOyVDX0COoQ3Vxrmqgerdz2P6PMkViCLMmuqla98amjQ1Qtw4gd60pGfXPRRdSe
uwB3Gg3/IlEkN5hZg32gFKW3cFU73To1Qcxsv8a+2HmJSOpF6BLBvtH6zNx1ANzMlaP3BHnlxuS9
Z3eQZcQ/mDBrhtZuJHG4xhijz85ibdsOPkhiITS3vCjrAudYauuk7ZRZXmLXybExE2vaFuauKWHd
DsLHz8Dk2+vWkR/xw6q4gs3lJ5V57/VwibOhiTDnTB4NpiHyFrGZWSP6PO4xdEFjDfyz7t4PsiJY
13UTuJaG3yrnYoqypF0muis+peGoo/1mC3FZem1QrUfHyxUmrmDWNTu2q9a2KgBwsMn0rt0pd+RS
9C5h2ibKQzxyqeYQNOPW07RLSsKUFiJm6r7LPYzq+NYwFCAukHCZR2EMHzNS3D4UmkkGj2i8lPNT
ixqRoD92/D7tx40+Vv7namr4SWWLoy4ai+p6sjIDnKKR6LtGdeSm9EnOc2s5Q2/iIYuAXfgadnhJ
wvcHt53wrGG8bdhuJ7AE9hHZUfbS11kiSOcrq28GjQhrmTA5kisDJ+vcSEIUu0gtLU+XbRzYj67K
M7m0xJBgyvNFyckUojrUWZx+S2kLfFR1U5K4UxXB16YogDnzBPY3dmdOySot6Bwu2zon+4NmIeAi
6Vdpi+nRiB496ZukDFulYyzdIdLDJSOutl3K2AgnsNYJ7JR6EglIIcObdOCXGagWOd88c7ht7V4Q
mFGaC9FEIlpasgNhWAjaQ7zFtenWG8YexKcdKbXSvQYzNc9oC4bT0zJwOVHt6nuHfNpk2wDKJRQm
ZWO2yafc7DejFrI0ObRmrN3oS7yydI5YD61QVCm8lirD2CsKBY6/6LUKUnPidpugHFJ4Tp0UT7ld
QTv2vCE+2G0PBpBGLblTBj6g6tJOxQR4pm2aB38YnRhUcyedXVs0Zra2Rjz8m0BLXMJSRyMsWHV0
K3nmowztPnZUTN6nU4uPgy+AaPKl27vIlWG0VoXW9bsqbydrG6aT0dyJKuLu0LTRdm4rY8iAVfsB
keMZ4zi56fsaSr9LJ/eLljjUSm7pbxLlwLApwnd+YpGl65ZtAoo/d5UEcF3sMpqwCzsAA1hNMdeU
DSDXzvaxntmk3zm22sZDLq6mnLZvb+LCU8He5rp7EOK8fLwloXLthyN0HaNfGKq9kSFuF55hVXRv
Rak/10X8TreB21iJcSGrdmu1EVayoF9Ejmp2nexXlodtjuYQ6kPg6D6W1gLHV8xwqa7sJ+I2vox1
dj9QFoq+2HSG+ckIb7umvFZyhE487qw62tcNiVShvx6poSe8kwbIqCEe16qMnqrO01aNXZY7t+of
2iwgXSyJh53lwG3OsrtOaeES4gBwBe86iyxzmZJfqEOZdttnT8XkLHQMU32Oluow4SpMyn3gXfhW
8miPVrRpUp2xdZKuTEzyGt63XpKJNMkUYut4EU+FvBC1pV14qn1Asa0WtqhXIDHzXS93Zq54TMdq
L0N80VHm7Ujj26Red1cb7b5z/AvfKFh4Elj+w+epI0E8691xz79/DKrwsU5EvQgycZ/K+KJzo0tP
WleyG+EJeRNBafq47cqBwlTnxxYg4qN0eLa1JFurLiKxvLeNzoXcXpOMQUqj4imtmrUmzA3CSJ7P
6TIB559mxmVvaLA0M6x5tnjbAsZZViw3yL33s2OpWHhe+cRWYKWYveSOj/Ml3bWJudNH71DU88x9
igDuKU8eEIovdad4W5vx2ohpIE6eumYhgn02qHgdDQkJvxNt+SiDlpQ3GZjGuYxJm+c4N++qUtEt
bnJ/SYIteIh0U+blQ2cmT6ylS9q60V5jUtLNbaCmyVkAYrjBokQhsKHwuS/d/LIs009mGj0OcCOe
q9wwHoYs2rQ2xGsMAz7tDWxdJFBf1/ShV4kf4XbPh3cdDsjZmyjXeVvClNY0k9jetnr2BEaz3O2M
694wxkUzPIkC1JyfOF853CphYxXFFVDqprN9MLABBZoyrhOCRawoKLcetcbKLLQvE25gPDLrKZ2C
C7OoivtauNQl5rTshhmBcSsSMFCZdZfoON9SvwUHbzpY/fVOfGirbrqaZLiSJdKAtGwXMhvfmaLf
qAT3cGay9/K4hkkmblVWbKvqpgq7cM8w8iabAKhozb5KM58zH3+e4uh6Alg5IR+yhvBGc+x9Mzq3
bpOQIsUbFqnuCvfevWnD34568J9OuI6EC2weQsoMjgsXSO7ZEJaNuRJMjhaNVLumJa5Kk9djFV5K
CUTVUHcZgobaBcNXd9tQ929NXjI2O0VpGEScBXLnl9xsfrkNxxUsRxL8PkYS6m9Vv6fCeIqBXfvR
c1awYU3fxSO72IrbOb9vR+vCCbj8RJtQAWrLGAeWBS/bCqf+tg0P9EuXrlFtggqGn/9Fy5urEd5U
2wTBNdOwS71JNlqKUNUbA2A9X3vDAg4pjHUZSaikEcB9XjAFEYYmZLqq3ZG8s06yTl9186GgyX0M
SJ8TiJaMbWBB/GGqvAql42+6XhLMygvad9hoBqzM5vQsyxEwmLSnlWGKdjFWVCL61HzJiBXNESev
kgmDBCnpmITVTW/XhNlU2UqmLCd1/KR6RNN8NSAPvcSha5efqKthGeafBlMrCPjUR7RvDs28j27D
BdqHk+5+scCMGn1QRmwKmgb8h6abNZMDT8/I5mqrEbiykh9x6MI9TJzUSwgOA7eOHUeHqZ47PebL
oNXQ8CS8C+qijSEo9rVadnEsyPFylHiu7ER9MoQCgcsgNCjWjhuQxxEUSg3LAPcrdVaWxdUKM5ix
s50OOqg/OLwSGxw7C1EE9WXhKTIG8YFZF2xf2q+cW9ntTSdw45UTBzioh8Jz3iWhUt9S2yC8VnW6
uHc1D2ak7pU9MTNISR+hoJCaEyZJOzDz6B3vxgni5tZFzBkxDe/EfWGGhody1hfpKhoIniMWZCi+
8ICBoxmqtNI3CtMuCuYMYtdi8Ph6q8JtcLIbvCDe9b1Z14Cvm/Et4cZEfqDgoA8xNGroSXMbdA+/
W8iMqxfJ/DHhbqUXeuEIXo40q6kt/dR0LnIZa4/9lGs31CZjeSlHR65VPbpfDAZGDqOVFowLNtfp
8593D/6tX+PI1fG/bkYyI9X+fa/hDhP3cauBVuDfvQbNcPw3yEgRO9Fw/+nf+Bnc7b+ZvWRoHmkf
0pCfc9x/Nhs84w09elqL9J11XMOCPsQ/zQYEYwYyWBoN9CwRwv1Bs+F7VNE/vYa5rTnL6pkvz9KR
eap63N0OrDzSSUqcWHx1EeI01mNnGbZJ1T4NoilSeglJIZtNXiK5u9UZ9Dl3geclyY4dmD/OlWVh
IV5DzeGpVW9J1e0SRYt2kUL2B3wdVPo7mfv5ATGMB1pVMUdmKylje51HTuC8E5EdBBtkyVoE9SPL
vEpQ4Wv5UG9qCbgLIkWCDH1dlmZ7R5NCZ7NjavotKLb62dcbDTK25ie8+waDdx77ZHYLeUwCMlNF
WPGBaO0no7UahpEJE/uV3gsIEWh602u7D3gpyzhmCtuLhoIiazNQmk7sRvUmiW15pzHxhmOfdEW6
0c3OcPY6U9tUbJx65FSlml/yfmz8KmQr++I2+sWw5niK8uPaMHGYZT1caKhMx9em1LLO5Jy5CaLt
MKmYHlcVI+Gp8C+VNKp49fvDneiZ5uPNmhgE8d9/oSM9Pl4QhzW3XEN7OWF5EAuzC3E7YPAR/Wfd
VNQCUxOX0WWe5WP6PPm18dAVff009jW3wBjXwznM7NzpOro7WXFnZRkyF37jWCefqA61KQnDjAq8
TnRk+kLLzRVhzJoJG9vqJ5gjfURCTerXVENlNkD5Vm547mOYx2YcgcdOJy+Q9j+zSjw5p/HDjpO1
k5YG9A4iSDlYteMgN9/KTAJ/l1HT6xsRaAGpSvBG5eUQOtZX3UjLlTFopgN9pTCnT1bYoUTklvdg
gtCWicpsIb22mFiYwWjdicbqo/s+mMbg2e6GGmyvTv/IPhfgzdJxdE65wNik5mUFFxf7+ROJlZ54
0Rg3NrCZGJL2xwm9h1o7kQXG8ff30/FYcz5paLA5ZzgCmIS432+3F2NNO7MC7o6AJlvkDo1DvJMx
ujdJTv7AMsOwCruH8vkce/T0oeGoPDLEjIDHmimc5vFNrLweOJkT0TnxZj5zJLGtW04ekNfgVz9k
Af/WCvbqG0L+YILN4wKMQ8fLf3ysEKFnasqUvNHASYcCRgCotl0zZp13AZ3QNi+bFgmif2ZdOJ5I
cmIx8yEzIcMB+IfAPXx8WKRrnqXq0KH8CSdnORi1vFVBQvGe+UF9MMaq3jTK+f+cncdy48iWhp8o
I+DNllaUqJKpUrkNoiy8BzIBPP180I2YKYIacjS9uN2LG0om0h3zm4ry+H+/av+H62ge1nFAO1KW
Bhq9VLGbjFyNpWHZDKtNU00HSA33vedV/SqGUPTr8miU00+3KVVZsJ3U6RmW924xSZCGhpwmNwlx
Ikz7m6ap3H3Qm+ZeBJn/2ELVQsLRnDDdGIb15aEpXp4NjswotX7dBVhKO2AxeBCktRHXJvunDYaq
CNepT0X2uW3IeX5kaCK2PmwBfvfesyd00qI0pHu90qXIoAunFWwLumlt52ChXKaNMz66QyILGkYm
tiZa0WfGQz0Ih7A7S40uQTC+n8rpSZXtUO4DFjh/KqeCFMNR+kgtH9HVenyuOs1BIyRwhPM0BTKe
/ppxXdnqRmuddNY7UK5G9y+WQv4BhTqFmCgoSXaajF6S3lsqNqwPMQWg+glAlDOsQyMscTZRmRm6
d6mGaAKKJLryMOhSELexjiytfDvgj9aMu3CKjalf93oR4w5D4uPIg2+FuYVfdOL62Us0ZRS3oyGc
9IHINkLrPTGnYcKyzoizTSjtAtvftAod0nm3j4R3qLJMIUYcamb0gcJLkeDpW+bWDX8j9KddJIYy
kGuEBI3kZ1ZEtBCMuQqHFJzuc3W0miO88kPkJl6SH9i5Lh5O1WAP/qabJCK4aEgJgWNO7xqBvc1q
Ix/MR7wKQF/9LUynUM1NXeWZiDelif2IAdHSqiN33ZvBSAQfjhLvpTDOhffHF7mPrlajUkqsjl25
4WooI7f6KWycRtfIYyNxF5ugp7qtryvR/iGycbsNrc4o+eP7WVbcCjMgJqFsktTGUQxF5aA7H04R
UpC6NsA1sLoER29LtX25NhKvyL5YxkSC1DjAzG6N3sn9GxWqnLJFWHW4ahdSiA/kaCGvj0A/ov1I
Jj4Wj8Qu1V+gUZ7/HDZC4RDRV8Duv1IcCCPedGpQVC7SYdTuiQpjA5k83zfv5DC25c7sjZFifurE
9q3XoayLbRG4rOGFMvRwE/pukO4qKIT8Lj3NkJqv8gSTzcgtmk+xlmOxVgJFI3nORNg700+vECDF
cZbMsJ9PMq+00r3SW7Pojm1tRLqzrwp6LtXGV2k0wUkIEcnIhFtiZVm7qY1rZJ5mB1XxpAw4qnRx
74W3Xihst966iW8ln1zXzPvP1PSnsV/XTaJFh8FsRcSu9fR82KWGmVXIU2kayjGrzqbyTGeot7Tb
UobSyVcS1bqJyviQ2SX2RLCXXXPVq84h+bZErhA1HOm/m4OsxHqudVPZH4AMG4+eM/JRyfzqyfpp
NKGOz51TR9XWCoDzbfKwSSEcpDaxqKZweP4+GAkuQzZFqP5DZdAIO06jp4/3Tt5TtKbAJWS9Tg1V
uzeIzsnhOJauHu095erhvW57YfzZzeIw7e9lkldeiz1SVHbjmn1hDYcq1rrA+5k1lNleyFFThOin
JsngjkSu6qBAeEPgRy+ttOL4xrHaSvW3OQAl5yBTNzXDnTcUXWM8NGMmKDtpeeeWTyXl7FZsstbk
kqDCo1vZt5GUtfvSi9zDdGwSuvY5d3utv3O1HIdK0ZhdcC+CiFL0oCzr19gBbLz2Fs438f9EiCRP
wMe4Z0ldfIINXozTtzAo7CgVHhqO9Ug7hW5Fe2jzst4MLvDTanDllbfhfLyZtwIAflaQn7m6p+Ml
MwWzl6O/SwMV3RRR2d6ULlLsnsn9PE04i19+i06fwXl+xhyNz9pabLg52zvBhonAkbJTno9HFUbG
7MZhN0RyonEUtEeg/jrejoG3EY55jaOzSAdehwZkDK/e4N40rCXRvS8JKTJjIjfroza6TbklhvU4
AOTQtKj+ojl4/GYQUbGXaBobk9Nc5bukTlC6d8pCv4IpOwtbiSexLAch58C3AAZ8+iH00BQx/Zrg
b0Qn9zbpdeNgz7TPy5/7LLRyZ44DuACbtird/sUoYEvbqcvy5m+kpQ3V4Davsu1AU/tWKVegGm9m
fbFrSx8zk8sjL1Md0EIgESgQsM5zHjb/sn+iZSegWFRSDfpbc9Qk1m9Fke4bQ0uGHTm6Qh0lTvH1
QS9xIj8Nxu7gBRAXv17+Fafbm9CS0YHrISWBsCws1MWvGGynDjwzmgOfiH6oua+GEHFsXEEB4d3X
5IfY6aHugoDp5YGX+9xBc4pSicv1hZwJmejp9JFsHw0DUtuNKWMkDoMImPPeM3r9ueCKjPYlfrIr
SqZyNgBCLPrm8vCnAd+81zXk7PkHPgXYjqX5hDBCp4dE5O5GcGg3mWnUt6Ghog9BQaB0ZaXfGIvC
DpiyuY4DN2v+FP+sdGZ0k5mQpu6Isf0j+q8QmG07faycZNi+d1oGs2I7saFNA4nixVC9JkGc1wJC
ROhiuT4AAglLQWdYQxH7ii3U6dl5vS94ZR0brVkkZ9kcp4ONOJ7gFRKG+zZpvEPSpHQFLOwDjarH
+s4rNGdVJsK8ci+8MSpcftIStPnRD1gywkOvJfg1LYEDR9Y9lYahDo4D5cVAXe8jSkMg1YS0mytr
uCBEMFlQzjjNAk7G7AqRivm6+mcRPcAMJsrh6Ka6U6rt80QqAntjxN2B9oRD3ygU+GnrcGCmbZZV
ebluR81VK19rkvCa9PvZlqI0AtKW30SDk9+12FJhL4OQSjC+woku1Lrqsyb7LPsawfuxjrv3fnIu
KlJAzL8wWaIitLgkkgaagtG3NKG8Rja7GJwy3W5dra0xzTceTeXfvRN71/SYTu8mPjnzmmVuoKiT
gp4xcCxZl0NUB+1epQO6o6ahnrWiVcCY+16sqN1g3Xn5+Jzeya8jzjIvFEpItnWAX6eLrKW6MHti
wH2o9K3R5OFDQWt+Xxhd9YVN/dWwkuI578LhGBLTPV0efHkjEmFQ9OI4UZLjclrmoENlaVntBN1+
LEk60wz6SBqX7afMwsdAFeAElKgwrU3S4cr6Lng287xRteOZpeRGuQs7k9N5B2EhwkgOci/7cNrH
Hs6a/pD7v5pJIukTW0gGqy5d02mOt5ns1Y0DdGqfApLbuDF+fUYP4KkPDFDSl7/J2T5nG6EGw1Ki
cgFtYLEgZeXwOHTNuBf1gE6B3Vd70U4/ZI6a4+WRzr4+I4H5huKGyCsk5cXNacd13pftNO6zGAnb
oTA0AEMIT6eJLb51ImqPw8j0ksAQxZWh35qkA1+B0jyDG3Nb4N+rpbTCorEmf9wTlBHo2RLQk5mF
P3y+7e/Ls1wKtQF0nI0pNJDN8CCpTi4uDktAS6YBp+9hJ7Rb2mhgrboG13Pa7oc6AxhSGjSoDK8O
Pwz+qO+7NnHWntZoH6GYOrspq79YuVGtQ/SwQb3pOTiLFOaEQOP48m89XRFCbiJgGiuO6fJ7KScu
btwuz2sG8pKNHcObu83EYE3fhchAIPZhkD64lds+07xzSlBOtJuvrMpy+Fnk1rJRHZmfU4gAi7Jp
qrxBZq497RRd+0MhquLJruWPVI/kngpCtm4j5d8WaOXsLs/79IHjjZkHZs4WUREZwFKNwAbWlzog
pLCl1YvfmUhVvoncRhvWuelWYPssR36OaRe9XB739Lqdx52zqpnh6QNspcp5ug11Iy1Dtxm1XR97
xp6iu4HY02DsswipcL9V2eH/MR6cUg42GRan/HS8ajQHij2U0u0Ab28XmuU9yCRr30zJz0gftCvX
61vTYz9BZEagkDdsccCFWYFF82oNBG3pPxS4mthrEGg2PfuyouzmBNaVmOHNESnXoq9KmKIvNzAk
bT/Wid53ytJAcfq1sR8pG27NQCarfLDKK/T403vkPwsIa0WfQcRc48t2TmahTjhUBh/UAsMWRih4
wyYcNtIZvf/HUKBc4BPxVuE/P/+Uf6MhBC56ywim3YRk2bYdR2GvynLwtmkwBOJdj8B/5sXtiJPC
jNOmt3o6WKercLS8WN8larCPrR15R6du0PKnWvd8eU+ef0IewPnoEdfyEC77PrlynEkltrYz4P9u
/chPVxqMyJe0ra/pOZ4fc9CQs7IJFFJSsLnj++8n7HwQponuaLsUmditbfWYUIcJIm94CO00OwLh
pLDNef/8SKvnlWOJqF2cDto7kdKk12m4V8euDzrZKj8NljKzA3FRfs278PwKxW9PhzIzN4WQGF48
bIbfpzKSMVb0rujrB71063EVF50H0XRoWrPeZJERILZvocv9CWrXgOHm5Qm/8ZW5TqloMl8U3ZaS
TkhIIyoq8RMyJtHSngNIUlQIRNf8fzGAAr9tTUn2rsRo3rBQx19bbiZifuzY06/sTllu2IpBa8dF
l5oSwCGk7YC/ugssyBztTd6PzbuPJMk8B58qFX+RSO50UD5uj7cjRlBx4nyVWqZ2+ghw1c699j+0
kf+1C/bWN50DJbYv/RIygtORRBsPPZBhLKdMgnGjyPoDeRMxYpZOeylm/BSC+ZvLC/nGyUT2g4AF
JTd9nuTpoDH4gcSeWpPXaYw2nQNcu6+n9KadwZiXh5q/1P+UGF+XbyafoXQAWXU+K4uhTKq5whkx
cM5zYx3Fwvyg3Fgdg0FEz5kBtu/yeG9MjR0KqmtmvpHZLqaWO6UUKmE8owQeq0/d8GhF+e+0Hrqb
yyPNf2k5MxJZesBEVD5yeIuZ1ZVK036cdsibdV+1vgC8p2VFcuVlPx/G1Uhh6B/AsNMpDZwO4+N8
BuQMqfpWi6yRrgklprVRGuaXy9M534iuRt2BfJzTrenLmD1Sad9FCOLsvNYuKJrb6RdR18UxjhFr
qDrrpR6KdLzyqp9fahRzgPHgtjXXjZZSOx6QewGoVt9pGRr0WFH4u4kC9G8tAiAuA/TGKKrJXQJi
+Mo7eL4vZ3wQ3GiDTreLeuLpZ5080SEZNUGHs5TYFbX516MrcRTS+Ibys7O5/HHfGo2aKF1RvMGY
6WJXFiQrekgbajeYRU2a5/bhFjZNszazzL2t49Ft3zniXNe3EISkBE5ZkCT8dH4BJs5lHk7dLH6K
P5Cv/+kN93ZwICrS+1ZXvuby1DGaQ62dM0cxEBG1RSOh0HPpl5qPHqSQ2qEmEN2LvAyyVQ54sbiy
aZYf83UwwmvETVGOJ/M6nZpNflxGHYNVvRHtDdhDkL37GhJhiNdrVTpXDvr8sv570F/H4zGATo9j
GOns6XherNFTllZHKbuzD0VYjU+9nwX2ZuyxrGa89j6YmuBgtI79lf+q33mlzePDq8OZmWqZBmP2
dPw2JV5TicDHJcyGNUXcZDfSVMalr5mu7JqzdQT3werNgJPXO2CxjoMvA0AXZrVVrTN+k0lWRY9V
3bfJLVzt9PHyoXhrMLzfeGUpu6F6vrjZTGByph5bxGZVkdwFXgrrtqQt2/lt9f55UeOc6x82cD3+
dfoJB9R+rNqxqu2kR3UDBjiUoPSDcpZbVnXx/d0Tm52fCdNA8DDaYsHS3glAn3H2Qvr4O1Iz73Na
+8mmi6AOXB5qeWtTyZk9UUxNm0seSPydTgw9TYRcAhe8a9B1t07rHMhnrO0syImSkZmsq2q65mn0
Kg12ciAoIVH44HEnFOHVWAwaeyZd8axst27lF4/CZptAMWm6m0nRWUa1Sb9zjT7YAbvTgjX1wXHb
Qyzatdj7rum/aR+R5212shtw+y0smo5ZCSHy3V8GSRlq97P+KMi8xSIMftoVugucACveYlcMk5+t
aws9/ZBq4Y2TY1PfYFFyzU/4bEH4cywDRQ7KXvT95svrn2SuS6zQBKyiMH20R+CG4BqtBiYXsLHp
oHUNdQ+9O1ye6tlBmseckY6sCyWvZTgXhIMYorRUW2vM0r+x2fu7Fr7+oay09r1bex6KVoHPxoOw
tEwfzQT1GnuM1VZZtlhl+cyBk1l9KEY3vRIZz2/iyS5jKMoLHFmEi3SuiNMvGU9TjRIGGpKtJSz8
uJtqrWmBeu8BmkexnfmZpJAH5u10lMgcO8PoXbV1zVreDkZa7/o29TejH9XrKNWC+1bU1zLHtzbJ
qymLBf2R7TYv6D+bxLS73qyrcNgatWFufHuqVzXAoaeoioOVnioYCn1fvPcOnG/1GdmH/fKs07CI
eGJUt3QdBP62R1pvgwh9dsutNG51I693lzfkG/OjxEiTjkgS+Nmy9I/ZTVf0HmVlZYzmb8SP8clL
UH+DLhB3n0pLG/YBKfLPy6O+cQxeIZlg3yj1uUspKSNCwt5sUBmIbfnX7Ev92IOjodBnjVfKX2+P
BEITfiveJstGt5UXlNhtkwMXa+HN5AiuFr+FaURD/8o1toyQTVYNYvx/D7W4T9wgEgFCFWrreWmF
tESKS7iEm7F2UrMDmhZEj0KGyVo0pboS95zf8/PYNg4k8Pwp4SzvsibxYrfqJ7XtEJCfGU/q4Idh
9Ji5wwDAOU8lhMi4RSDbcSBVOHgMP2oyGB40BLvuqNIkh5k1uUnRvKMrXdGNJ63GR/7yur9xUdB4
5/nzZp0iqOGnpykgkfUtKp5b6B9/9SIbYae53pV74izo5FvwyoIlATzKFThv+X+O7IThNSUklryV
bnpbkUXtvCYwj56MzK0+jPqVssf8PC1uv7kdjOTSnDMYyz438K6K21UyXg09sO3orpu9Fe+4TPTN
bIgMv3DA9FNBPsiq4Zpg31sneFZUIm8H1GEvbXJ7/Mj6IAZUVztDdq/XutT2rQNDzy2bycMaLusf
OruzrSsG2W9+ZneWl5jBKlyPi8+sZ2qQGlsOVbd+Q3bt3bXwkTZOnsFUSr1rjYk39jjSsjM+h/d6
FiZc3P+yBV05ObrcVpAUcfdpneQPVVf7E8yMoVvJrLF2WDc7v2Wi5KZq4hC9FM2q/5SjnmJPGFWY
v8og67ZSG+JyBVa73ITe4P24vMnPrxw2A7kjtu20cSipnn6YtpQ5dXEJmUuSq1YTQpFbu8HeYY1M
mBlcCc3Pl2EOKOhjUpRCodZcLAOHzXQq8HZbM4VuC4Rm+gZXhFsm6CJmK/R3X6jzkaJLTP3WJL5Y
jIft/YSBHyoFqJ8bs3OqZlff2j7xwYaxQuX7h0M4ZC630YkHX7+4VDuLxn6vJf0WynS6n4h1vyB9
W/0IDDhq68sLd347eRRTPMJly4IntESRAOYbPeyVxm0U9e0fQ2JcnCE3/uXyKAtIBWeUPMOa4W7I
XQKrP7svLNUoJ57GLYxXe9O6XfRVb7SkJtcxjL+12briXjdLFHpGI9T+hFM2PPF5achf/iFn+5Rw
ypzBhC45qwvW4XSfwgIETEdcsENDKELFi6ygjFDDHkk4t5eHOtukFpgG4H3we+BygW04HQpQMCId
3EHIJifyMHhF/xxbjXtj6k0CcVOLr+yasyuZ+GmWNCfloqnBlz4dj3Qq64oxMXZosZYPRhw6z5qZ
mn9DCz4KMgeJj88VLKfxNux9Lb9pY3EtqTmLBubR0RHlyvJxbF8CGi1c1swslcYuLKL6W0E78wNq
ov1Xre3KcZ0OCYzyHsYr2uf1lR12vrAU/9i+r5w7qp2LfMqNVG8FzmjsaK7M7CbcurZIdPaHMB8t
/8rSvjUYc5zTVNpi6I+ffmobBUvFpWzsymoUsDBFqzZ11rr21zIMNO/Ko3P22PFVsejBsILSBwJC
izegMpEMtabK2MH5LjaYMIln1u9vjkQO4lM9zsxKvyYD/MZmYiQcHeYe6iyAfTrDwfSFbanO3FF4
ijeWMQ53U+1Vm1I3q49mpZqdFqbZvYTChhKCUf65fHbOPzDzpT4xAwaBt1n66fARPfEw0TNgMHmt
bkatHvYCcPaOuk97JTw7P6YzDocjQ2LK+7WsyBdWb0KXMFADIEKfHWmSH07jimM6IIgU5Wi3vHtq
s1olzBdsVdCrXGzUqB574lMFx7CkIV03TrG1olYgMhCLzfuHopjkkwTwRsA5Pf2KeVl1GOy11q6G
knmbUoA8kBu0N3LEivLyUGdfcc6BZwlF9gNdVW9e0H/iz65oyDkg8+1iBaoZkSlclBzUBR71tnwK
klS+d2qMh/wSHgAmMBeer8V4rhF37tTpO0oLwYsGeGwDQB5beKtpUKm6PLmza43B2IQeaSnvA9X4
08GEm1tlmyT6bjSK8WNWy5GAj44mJmjVKhZp90LuQMu6nKYrr/PZ0ecS5QFBG9ECvUqH+HTkvBcN
wH+mCQyyOlYoYN45pWvvuRCcLf6xI2ImkEcvT/f8sUYPmkKySZORgIe38nTUTlS+OxXMV0+b8FE3
sHnD+63Z4KKIXApyANsyxzdd6la567XSxgrSu/aUnN0A/AZyBTrX/AJqlfOG+2dDaYUKhXAQwxN5
ZG9xmZOgASZkV6LgWk/uLARiKBwrSCdsvjEeS6dDVb0wggZqx84I/PReDWN4NyWQna581fnP/Jsy
zUHQ/GAQ70LKPmulpkkGzEZ43Z1UWdp+6vxaf0gyp0ZaAbJmskqDZIpvSV3lQ1O0ffFkdsrAbtw1
kuizXYbFFczV8oqfYfA46MytEZoUsClPp22FdF5AXabHlIo6DtlxMKUTGi5wdzaO22HCg7mOW342
YqhUG+iBuoA7POXmlULagoA7Y/Ff3zf4Fq++Fst6dIts90QfLTkmgTXU4NFL9IsQWioNf12QzprD
dkRhzrqJW8sxVkUrHZy2Ch1xDivsuzvlNZ0dbZxMjwJ9LqJ6WrYSva83+ro0c837A0ZmuJncMCiP
bgX1ZZXYIUAnJ5Bj8/vKMs9H8mSZqUQQ9yGkP9M3CTJPPytUoFozy8w8itIV5XPa9upBMyHl3PnI
jHnVugpc/YNPhJKtB+BXYk02m+cUme3B3F/+Ma/P9PLHzKcI6ULIm/yi0x+jST9EkaK17uJUWFS3
i3GA/6fxyoEaQrtc5Z8SmgCRjhMDrLKV2aaZjNHzVE3brmroi7Ss9CRAoLxzwq+NXmOp1MrQs3ex
GSXmRiIBh+aNNnjPxjTgt553jtAQss9ycYcgXv3N8PryWXQ5Rq9p7nfNUQSxhmRpYIw5PEpU7j4O
cZe3q6gfBoinfmE+dLASxT7rMWE+ImHc3HpR4NfbzAJdvTYlVNwtaVPsfM3bfix2dPGGe2VAXd93
qUQgNdT1CuXEUMSfOxmkzqZLs/aXcFE3OZatFenrpC29X15Mpew2zxv5Ow9GE9ki2+S9p89l5vsS
sOCwd1xR3WWlPXkPXW5Y+xZeeH1jqTQzNm4A0n9mrxMFHSvHbcXHsSUs3jmZPfp3Ygbj7yF66Ye0
8kvIk70lx+3lFV54z3N4wC7hJEChFlw+AdPi8srRbnRC5BWORlMhfKW6pKj0laZXZbOiUZUcIkMF
8W0/dXUiVmQskVGtmsYdoA24XXzXyjQ40gHrjG3pdSXyf4VVBH/klLbyHvCHO75oIvOan4MZ9d1u
QlWhOoAITj9C3NSLPeusoQpkO82UboYW0uGsP9JNI1y3wIAe3s6Chlj4uh7kWcNP3GstjeXrPGf7
0B+oAc49LW6A0z3eU92qw87371yVqz+Vx/PowCn9OulW8KgJ4paVNNFVWQ1R4V+5Q19FCk4PGI0N
bFO40wElwNs+Hdx3R8isuePdqTwI2nLVwZVs11Rpip9uVCbhC0li5v6GTqz/CN3Ojl/azpDOT9tT
yAvEljfKtYMu5Y9Rjzok8ukJjQ8IaSIedYtxyZi8OLBqam2VoVmDPE1kV+IzO2tCKdMO8vADMj1a
vPFruBJqMzVS7WKrTv3PoR75D14wme26qzmZDbyixPsgALuVH8ImRCgYScn656APZelcCVtev/ni
s4AGoaIA9GSGhS0+ywR+x6BCY98NPewI5CGRfvQ/6HbdbwdcTdqd6dZyb+cJPKjIFvlXS3DAETH2
7HqqVkPaJv6fuomwmdaiCCXQgvKO+OY3aEetkhwS7A7n1MTY6FWtDck6hxTaPw+oenZiWybQ2W6B
dRPsrvQ8482wUbas91YzS4QEavCd73YOK/WjXmN5e4+PVthu3DZpWUHbQ7F0PSSxdWhMUdQfaVUh
C56CN5PHjuYavItomKq10uPR3lo980MFrjL0jdF7U7FvirkNZAWSz2q50n1qcpV2H3w3TZ6Lwq2D
fjU4I+0iD3W74EuZaMkMDBhrRRHGS63kqxOYEpIWJ0e8dLU13ZldAcV8xdXm3yB5wo+F0QufewVU
ufmLjqqn0AmbPaiu3C7njxmAaOJslLOJ688eM3wh5gp8Eh3rMrb6375Uxvc8hcO2p24TVjgm0rFm
gwUwale+g3q0NYgSJrhWJbZaTU6BYm1kE1rgoYRG4m2KBuS4n0I8VTZWglbZFxX48edRVCr+YIde
6d70tdVcIxIt/Njma5IGO/k+vUEAyOQpp+c0zjS7G/pev8uqNs7pTjTej9QSIVInLai2Xzo4kGjV
6cG0DVJrRHApMijZS5eTvOlh6IbNqgnG1kCoTKb6QwNkJ3pKms58Cc2qRFI1yBshvpc0d9yPYQT4
4WhrqkYg0pwi+bVqMzf6VUdAhoqpsQN/65OY+Wu/S3h7vXAaPvp1rsfrtkzQ5osIBa9kTG9ck/wm
i+YADRt0QhYB9aRXXubl/njniMBrbwGT9I+msMz+nsvD0O6sRurBgy/7uL1POm2K1ZUfMAc+izsB
9CPR5szyAGa/uBPURNXZdKR+1ztaG96nnRbeN1bfybWeYe+8HeE753cdd1azu7yNz0cm/IEMMfeI
MJ5aVuJMpbqoaZvkCM/gC8Xwplk36Ti+JK2BUytO68NGoL/zeHnUV6rU6YTB+2IKiR0DlS8sK0/3
XGdrjdn1gXenh7ls8nXghWZ4E1BepUhtqqL82tfgDxFKVVWKeLolbK52IfRdrnVY222yfmzVXT0m
qKz7PZUWbQoT+VRURWYc2LcqRywBjG34/u/1yhalVktHkAfu9IdreuolEUITd9kQe/reLHstX7kT
cmvPpY3AMEAi+VnveQGuDDzvwcUXIx/hwgE9xXldtu9zuvam0U/RsSipMW0A3/Y3FrhCZw+Xebrp
aBF/ubxIyzSTEjA9UhZn9vehebEMkGGUDKJL4qMX0Xv+NNHEMl60PrQ9fUXwa8trJOTzY0j7l+Iz
V+pcz1siYsJB9nWUxOxFytvWjtkpa4Ok7hA8EkZ78YOnBTpajl0b/UTJOGmfLk/4jU8MRBtNMGrS
Ojy/RbxIsuUmg936dzViWLdDMDlc3G6qPUG6tu+NLMCA5/KIC8bZfPcCkeBhBNtkc60sG99Y3EOR
1BAhkUp3UROAqCqfYpnThBVa2dRfceCOW8rDTZyvIuW13Roxkch7VBVCHDvC9tn7rpCtzD7mcsxQ
ZtbG3LnWyj7PQ0GWgsGaqZ8cVlAdi20vkGH3nSY81nidOTZSjjKdfknV9R/ECDJ11eTxBB2uMN1V
mkXVA4UpP14XdRfoD1FRdUW4A/QruqPT0QpeOUYeiQ+oniME3Iyl1+ITYNo/RaAL9L16FqHYhW4u
wyueaefXHQVT3jsD+gTaRa8GLv+UToq+rqZWpNGxBFFxmwBzogWoxZG4iaNMRypNmIQWs7BWgWTw
5cV+LUafHmGgcmBmZyIVIvfLwlxu2oicDIl7pzJVPSKaIL/aXtESidXOrDjqVirk1po6VDIQ0QkC
h2OurJj/1Uv4X/DgjhI3svHjaDY4XK6ohOQ/Jgve/ksCWmX6jC5rP25bEfvlt7oezRvbSWUYrDrU
LkntuzBuUCL2RlSCBxThsU913brdtgo077FGmbj41dSiipuHCH2xtkHfUiZIho6oMAhEcKVTuMfB
dCv7k5zq7lA0emXt0JP3jZUBexyltBQVphUqwMUPzmpPbGP7aDWF6SC+K1MLB+yxEb8JriFL31hY
myIkbwrIDmqsi3s5TbVxTsPDo8ddlW9A35PbIA+v6au0tdR+ogW+SRv45ldW9Y2BqZGzmeCw4Ha+
vJcbX5FMhcV4Rzu+R4kXBuWukSjbCF80ZJV5nuALbF3L7N7IrkD/k10hloiZLPWL0xPpRjlxuAym
Oy8eatddN4l0mt3o8qisSnSR/2hDhTg1Sim6fxtY3nTfdEXRbYNW4Y7g9FaFk0eceHcJIklbSXjn
zrU1PdhNfhLH60nzsYDEokSrvsz2sBNBdz6294TeuncTUAEY7/BLS5w7OULV/JGNsiw/CLcfzOep
ttIfckDpCcKqCh2cWMRoqG3vRbFyNq2VBoXcTJDNbi4fsdcn4vSIuTRRiWR5QdCcm80q/i2NdkYu
XLPQ/DubE6MfoI+6zcbsEPd9Rmi/+MxRISTIk9D/RGZTfkPsQXoDDapkat3VJO2o2BdFIn6jkph3
VwoSb/w6zr5JUQ9sCNn4GRxYNsKOAi87ol8+BSBwkkpFB0uPyZL8KfXcfaiX7b2KgKG+GNWAhM4q
1uIY3Oug99EnP6eQunGtILZ+SDSJ4mtUvfPNTBGW0AbzIY1XeBnddDM6CMev6ihtldxqXhLUm6Yh
1aE70rFR9qGT5+3eUviJNVfqBeev75wQo6Ewi4DQtZjDkX+uZjV2UyplWB510Xp/8XpQK+U28U2D
WGC70tE+t3ZXdstZ2RnhDeqqRN503Yn9F1Go4SaVAZM5P9qDkxB8Z0Hs3PiB8vZNXDzpSBj8TV34
55WZjJ+cRqHQXCu/fNKyyqwOl3/MWcl5xmTOlXa+u0O0tdi5buJWyHzXs6rypKl1Cpii2zSGyL+E
IeL96xrjEV3swFuE421cusWPpNQt0V/5Ga8V5ZMTxMpTxSM2py8Pb23+nf8sQxoOXmVkbXdMJimQ
WDZkpeHiofkzbn20B916tLXKeUBYNBTrtsrt7KmfamkhGJyPYhIrBWo6QitKa2PvY10qaTkIlwed
eGkzYQVPXIYCKXqEu/ETSuMkekTxrXauRerO2YbiLaC3h1ISsn1zGHs6kwwcKJ2ouD2GhZcm3xPT
jIpnJ0JEcCsT37i13DEu/9oj1/atmQE13aB1GqvPtJXSXYzWXMuhdPQ6XQvK44jlu1TR1lzt7rdA
d/PiI+Sy4lmLR96bDBXy70Eq0cOqSx64TVnl3gtkkTIBH4onJ4pwVuDuwbhlCXogVR0jlywSy1K3
NtLF5lpEwWAi3Z14uug2HeDa/Cbog9zbTcqww+8O/CuJEChqA9u01EuJRlZEaj0ZLewlBEj6/ENo
ZyYKcKVvfUfhWRe33WA47bPIBmDTaeHgaxk1yCkN/0XZme3GjSRr+IkIcF9uydpVklyyZFm+ISy3
m8mdSSbXpz8ffW7GJcOFHgwajcEAFFm5RMS/wXtJD8ohUmRPXK+rH3u2hwyN0VYqbPQkDbbor0bz
6GLJFR/EZMgsdFbPRxE1gwcApIJlIXIG3pMicj1ukiYEKDIxhnVzn9yEbvQL7dUNCCnZaMJqO+fG
5v1wVMFpWDtHSmcYls41RAM67jptUiVnza2M/l04gx9BqBitUzr22ibosX5L0BRYtw7xdSP+vkFA
3H5h4h6t2AfDIiUasBHfTc74241eVDuaOHTuaMp/g1ZLu1MqjcY7tH1q1tHMifbujJX7hmFA3qIy
m/Jgfksc2ihcXbPBzDnl0rrqmRtrvXVKbKNIl1AVc/EuuMnEDXWksR5pV3/9ykWjVIFGBXXuqpA3
p3yxSrPKzoHG8GVvZLO3QYlpPxDvGJ9XgZAZ+qUbMwssxmJfMsARkZ0ZpBPlRK11RezqN4YfV4Zb
NEH4qXD4oSTjwFlZMr9v1ITmTrVYx59Z89i5QcS3UT8YpJmfO6JstKj08dVYaiCIXZfI9h0T/OBt
7vOipF4nafHLfzyK8aXGowj+M7UVf87VTcRI2e2IaDTPuubU7GpRbJe+1sg5WLzu6+CU7bHtmhMK
C/2QpSp++vvjr1w41+/hIe90QNNxbqTnvzqCJxzGKAy04GwOcAd/zisqdmFRjnIHSlbVG9trm9En
MkC4oxeapFFA5p+ryrHIWySoyZAYswa1ReRnbKXmCy49WnBEvsHsLWpMNyXH7u9/88ezFtXMKgUC
qaQYvv4Ja4vUXpXxg+l4Hr64/oCB4gS1IhKtq1aTDXWD+PNhF+LS8Ms1iyEM+Ma1D9Hs5yaBUaNz
9ia7OvV57X32CzW3oQl35HPZAd6GUAS0x2oQ3g1U9mMjB1UXWBxwiRoTsuvVDzRjfaOMJbDOLFq/
yo9aZzRflK3DyYvQ0fjeTnmWwMG4aua0NLdO2mUYo05z68d3XmYMPslivkMEFHgfxBoZBO8C7Xd9
3xRj3l5sPevmfW3OBaHmOHObUav72mWUwwRegEGrJSJfwzo13+KBm86fdV2z/R94Y+c/7RwfzE1u
pgMOUKU1i8hE5fOcNjPRIvOcOt42tr0+29TCV8FdpU84newwSECuiq8uSGdU26bEo59TTjM2s65X
yZvZ1+15zITEYxoLxszqo0S11WWyDOKv/r6Wrk92Rk78Z21rqAKheFxtP9eZcmymyvYUO7lz0AJD
/FMDABxSc9a2+DrUj0SyvP7nZyL4gYPH+JfD8QONJRf1GHfaeILBoh/SqRmiWDerCF3oeEBH7IWp
5Q031tH6Iv97FrPFLbSJDH3Z8fDXrgbvTdYQ++3L/lCBcj87XuxhKA+gosJOB+W48Vmvt+ivp3Gk
rPsT+uH1hempQAPV1PsDQUfgn4SS6WEvO6/ZzMYk+NWDwfL/Y3O8PnMdeOBbBQUf+ezVyW4Oo5R1
NRz6InBekQgie2z8JK8eiNZSWPJqbfFcKoqnGw8Ggrn+uBwLVH+oItFVYZ54tYp6rJxGF9/iUzsG
2QNZYdq4WXPb3LAMhG+S71lZJ/RQThbZsimmTxmO6/92vQXdpMryyntp6ZSeK1N2P906GF+sKU2K
g5aZ7houSBTYmXBukb7V5VhMO/I10vhcYucHB8CM87PVipI0eGmLn1NKHMjWq9zxi6XUQGbWbLaH
efH8PuTH0P4VTTwZuAySLE7up5Y18pHCoz9jJdsuVditkW2bruv77nlOAyPfTRL7Y/Lmi0U39zTD
toELiO6U31FgG9vYBfT+hgRr7h4givQyatU8mNEqH//UT9VQv9TKSRh2zUafIEC0Okc/2FZV/xR4
dDwaYum/VZPhMphKzOEFykAq1lDB6V81Go32VDptLqlYLGlug6YehtC2wcsRLjs2ZkqEeNWxk3g7
LGjFzrSEH5/ILed2mAqD6zQcgqF4rsEjsscWq9jxYPVO+zAyK623EoNk5zCS1Yzzay2mOMraydO2
aSvz8r4t8vhoOwPZeEHmyv4yu3KCSE/QAm7ReJHnGN92hAVKj/EH8VjYcmyw5h1fRhWX1aNNzFqN
XeqSMNrwB/duth0ZR07fO0cnSBeMrpquVuFcTwP2zEk6wA5e/G8VTQJBs6acSGM2grrfJFRRb5TT
th5mo+rm0PHE9N5rlCNh6trjT380dOdhyC2mQKowzacAs4vkoeJUn++bFqPgsB5k6eHyPOltWM7K
unOzEpdLUJO226ZW4nxzMTa/jGLJ1yrbmzvgQSIaor6uhQWPxwp23oiR0t5AaZRtxgLw9DD5XU7g
D7rnMGGlmREtg6/vpLW05QHSKDSVqRj7hNAJqf4Z5kT+0PXGIaJZS4zik+3FTX6mYbONPQ6C0rgP
Yonvpexd/8vSO0tzDAY3PSO6HvtLive1cc4zv/hBnB2BRcsCJhrvs6HpWGuMrj77Ccfpz15OZJXB
ulR6pHqr/JYuk5/8W7mxyC/OWHoTrZib51v8mL14Uy6U2YQPyYbmps+rV+nJJN6PzE0w6Z6s+VNv
AXZvbQuCA1olIjC3WbJgaFyyBxAu2bLrSFCbaiuEzzLYR8hjEPMSo9eNJzauZn2Op2L2yAoERI8K
aBA/hJuPq1/3ykUBPMIIe+kLpV6mrDJfffyfpk/dmKltVxe68ZyS25dEseFr7mb2OFm+oukaOyOE
ekUemZks9j/QAlkPfmnrbeTlS3lZltR9KQtQ0E0vdOdFH9WUvxBkqhcvle1NXVgksJKOdZJa825I
tKLVIt+uxzVukRztYZOPS1B9B9Htvgck23wjMFP/R09Lxu2D6AP5TXV5S8pV2/n7IB0CuEVWDKMg
Jreoj2aLqmEzwSvLCRob+D/agUrak9ElNqGixO49FTlKmFBNyjmPmFpTc5NmKTddW8bVnWwnC3O2
IWk3Puot2EKeTvfKSdw/Tp2slkept0v5pnWttjra6Gy0zBmkitgPbXNGvBD3pMZ5MTEPE97LnalI
EcZk3O1DayrH70xqGiKptIB2FS5GcGf09kQmbD16zi6uGvxQK2PMJ7gMS/y1S0EnI2ku0BMMFdRf
B7LIJWlKY/t1Dho2bYy/yauVJsFb1g+2fe+ZtF4AZ05/0to43gM1aXo0JF1fHtCy1gWqLAZkp2Yx
UZi0lES4VDVagwlwZjtuNBiqyZ4MUc32qeYOF+i24/4oHXqEy2pC3ZghIzN4Y17ip/eBjdPIqccZ
6KQthD5tqjau3K1T4V6GN3ojNj35pH4Yd3incyLX1psoDZnsmyDryj1oVeZt/NkReiQmWH6PrtHh
sEnglVHoeRgMhHcFRCVpr3ZamNWnpu+87tT6rTFHjLea8lFy7mhIOZrkZ9w5xmJGnNuDvVVExU4b
a1QgADClam0DjUr6X4PEDF6lpqUwHuey9Gjs6ZKQ1SpSEoukjMujQYbmCGRiW9NmnVfU4Zj1+O09
zvRN9QNeecN4ByFpIUy7BJ9cM13TqlNvI6qr9DgGZncu/CDPz6C/06nURaE/DcFkg73bxMqk0tT6
zewq+FqLPsijZQANbqTBsO7YDAPBamNljQEc/9j9jFVv8GKDkNoEQc6eeI1rPRs/JV2rv3GA1O/K
Etr9kqZWcRKzYbZfGdIG41YUC4eRFmsluryGmfWza8WGPPV+LPYSQDnd6rAhje9lAXWGDydrZkkx
odp9aQwb2DP10G6wrTIdIGD81SHqeeQY7mH2LA07ebJzdV7MOfEeFoXn/k+Mp7yfoqjrGrPxxlYH
fVGK4MaEMNS6aUDF2OSZ1qIk1ghTVPbCv9tZCi2ErrN971VKeqXrF/bPANZrjOHfJIydVcJy3Exu
4hg/GuEa1TlYM4vJmpyHoniNJev0aC+mIf5lpGSuIUBx9YrjOzGKSbq0CRF45BchMbb9I37Tzhdc
NxdEVuWsG/NdZXTiznPmydm2VauRDqp5BH2OqW0Wdwxhxu+plw6K1HVN1+6EdIvkzu69grjIJLW9
M42Evk/JZSl2NaxA/UWf9GA/a3RpCCRqvdxRPNbVe8I5kUBxlWQ/et7sITqulOViRQmddLf+nIR+
dHBigICVtq/tyfHCKjdl+cAJheJDTxIsKQa83o8lfld5E9aCMIpNY2h6s09sv/yiWVkd/0PraMe7
srK48BEPZjsjgQu4MdMKWxJvmeZsR404NNskVazdgUTS+b4iXSmItDFp+y3BmUm/cZVyXqdgnBOC
VFNSYCGBetl2rIPiXWJAa+yKYFDmXqWFt/NtMVDG+HVMhRbIYD9ZWgAREwOZdy+r4cqTbaD3/3q1
J4xjrbANOQBNJmtSseln8EEWw1ShWy7ZPVLiwjnCG0w3RVwSKaUtk0XoqVW5M1M8r3NoPRtSlimB
55LJZe5C8us1L/1G81ZQ64pxeszhTnaRIxu3J+fAH/wHaBideCw9EoI/z4NW7UvQO0q6AMvwvaY6
r6o2dZ3MyCdl5y/OFDYBEh/ElonhfYrJlG7uGZ1741ORqexLk0P6OkxBq6i2Goe8+tFq5q9aPTDt
DhsXf7BoAG5uDlqnD96mTQtH2wKh4GgvHavZDJWD3+nowyoLfaNa02gLKbTxh5nWdKKAXZa9ZXEX
3t43y/m49GZFVq9lle63PLcxGYxlRnpoSl1rbSbT69yDhLN9lyitSyI5Wt19auG98YBaOo3JAZ2k
09zVNIA4cWh1oOH+oNZmV8sMXP4K21pCHVv66r5x2qYdcDrSJIGWa+L2efTsmly9ilTko9c7hIGb
7qxVFylYnhSPttS8jfRTyckMjjKTitl2z1hEOQQR136VbFOPMfSWDNr+0V0ybf4xLmQSQw7OxqPE
md2Cs6dPwX0SF8vYRcidYvNTE4zdZSFkN8cDqQ2gq3cdsVwVOUe1rp+X0hDfXICn9hj3RC1vuMYJ
B4VtnxMsbK21Z8DRBXcZZpRAn8LgFt5DLU33WJDRYe24UXv8jbOgKDeqK6pkUyVjcSAu0jPvhT44
7yZgo85EIPDEXoMmfUitAP0HXtikeijmqPp5XEbNimAwklvIRMUodyUJIGxoEcfPPLrE4FzOS838
tHXHPYtIOjuBeIQksy6w8se56BZt73RGuReqweLBxKk3eICURblkC0EEarkUOitkrkR+EnE7C+Kv
+w58G03qwU2KVN8a+USDZzSVsgn6cOZy49S1TlBo7Zmwr0NHwrXkJJMBebaYHpeUIiof332NgiQs
lO9M2wT9or4xjcRpCCcV3XykHjHxUPGl8WmR8CRC19UI6jTLUsV4FlsqYCl0lbntUuywyJzOidAN
EnvZ8pUL/yj0lk5DNYv7jN6K6rPG2ya56+ZyjXNVrnM2ejVZeDKRH8VhVSdbYscX8WwPXbwLqPIT
qHhktn/xYnPIThD902c4mN68LWZjthXkW4zsVktyImOntMKNaGj7tjh0g+R/p8rwfDBTQyNcuGxj
NYWd7B0RxVNOglWZus7bGtBVQE0nCnwre0Xl7MwVGGU4qEU5NJEa2cgi54yoGZY4RX6eUtfr7jXX
hEZqTqV5SDrkSuxkd6HOhXCqGH6LSed3K+c8GoY2/ur6PYnWLnTUzVLQFYZMST0ZNeNUeadEMDfa
5tMwfJt7G/79YJkTMWgG4ubDwkDM/SK6pGnD0R0HpP7S9reaNS3VhhjL4GfLCZLHIdeIan+ovM7e
ZKnb05eyqAkk0WOX6emYWj+sPJDzvdcxK9qPRpV8E9aCNFQvfZ8IEK3O1aUjBvVU2qi4N2IsrfGQ
K9MEnENdu+lmIdNTWXtJjXg2Ry20H5ZAOJvEmWsuMivtCxgwsa35zwh9hvY00n99J7bI+LdJXYmQ
x7dbe2/1/LYTF1m5DSZHXzYVdoMDSZaEHxHDAJFlqkPqc8a8Ztf0ORnkE6glI359B4hXLKfKGya1
I7e9wf3UHhycygtZv8ylJOeFyFgXD5FS5pykurPYrx7hzOhJBogbxA1ro7GRTI+jXofj9kp86BLs
SmFq7mfTJObnRWoKt7UUgYZNkqojUNvDUCF/NEUSEJkYKyzfSDyepgcu4VFtOLlLh6hmg2fXjr7S
XnKNEKupyjyYyz6+iSe49lNOoBOnWEKyxuD2+xzgqiM32iZXdsEDT6z52nlZPYxY640UiS52TTQ6
hJFQCNrjfZ+33SXBBJZQJXg1zt7jdjqNbtHoIdqLmU0LNVfuFwKd9J0oK725z9k839uUg2JjBZDB
yfOAaUP4u8RxcRtbsC0eAlcq7wsXreG9JKlBuU/Ssmy/G7HTZZ/kFEzG2e9argAYsHK5n7CVDnbj
PJf6Fk538M7Jyj2GmbBoQsksgSaN9BayITtpYJbfk0+wQwesv3bA5HrUkgGu0ZIh0wjJHEp+ukmm
dPo4V1NkkaEhQPL69zHoh6EZ8zqQIXgTKyMYM4ff53WYiAVx7Bj9oVZdu/FGp152ft6l7FZle7c4
Ox8mkrAgUWWgovVW/vS1jq3l3k2p4tNjaaNRxO052walMndx5723Dbj7jZe7xgzwBEZvDqQN5I8b
qns1tu/LYOyDanEPrcFK9/a9nJO+j+wqLfn9MsMeiTJf3OXRTefm1OZa455Jr8qaT7JsIcDIxUi+
gciY6aYtNa2CBWkhp8oCcAYinTPnzacn+24Vw5yGc7E41ZGks+y5Qh+ZbznIguCQ+iRujzPHFInT
5lSfqzZwx0OQFqV4CRg1OWJXqXhmssZo0I5/pAnF/XfRBghrYABifDhGUu9V8YNO3JtLRnSMw0gT
d2iQCqQtRUg2cKyY15T9DzMm0O1O17DQ2gkA6OQ1h3/SH7s6bzayoj0/KhaYjHDaQczMwNEwzyOI
8BbZojNFrbRIHjFHb6gl4h+LtsephGmfqpkxBTopDu1nkqjyWyrnj7/Vr8kxLqeQMXHkuRrfOlYp
08m2vSOpzf6GfJr5RzMnYu92srxvmDTOYQNH/ZDDD/55Y51cT44x0GBevNLiGR3D9v19EyzM5LvU
KdyjxoudFIbM21SU6WevlsOPvz/q6i2JdICuBqGSdhPLJVSWvz8KXo2OCKM1L6ZLu/nYV3P3wglb
zJvJY85wymPdeDPKWSRHy+vs/4Zz/nr6aiqFtdTKmNOv8IdZDRYOjKZ56Zncb7vJcH4wlhkirdLt
g0Z4/GaZVkOyAtp9p7nL4e8vf7X9fz0eB3If+NfGY8O/gqJ5S5vGfbEuCdZS26FuckRmpfkSFAgh
osa31bL9+xOvjrdfT+QfeJGCsVLRXC2qIjP7INZq+0LkK4FquWcPL1qdgeLbTBxucNyvYKz/fxiX
2RoXwrlzHSk0z8zmu6ZyLmqG8/UweUr7lwCNmJPC0qf7Wc8F0Aemif/9HaHt8F8PG1E4u78vKT5p
puGb5V7gH+bvmoauIYIV4Z3s0SxvsRD/9I5IVFGa4+RBbXP1MJO4g1HRRV7gLgEqZZOmXdwh1h/N
fEYCI3Rlb+qun26weI11afwPcvbr2wL5kBJBts9K5P39JUn9dluzju1LkyzBEs22yMO2770mIiJp
2lQVUSydjghIz7QUVYmTbL0+MN/+/qn//Gd4NjJhbBwtO1g/z/9wpbSaOcSkefZlsDTjrE9WvnO1
kemFIknkzlDCPbnZ3PyYReo/IKCKD3WfWjfu7Gv6xPoxEFGsFoJsUyQkV/vIdaSqJXcfP0LXyyNy
wnraN4OVIKQhwpFqCrHYpyWfsFOAayTgGo7jsh4oojjkwpa3PNb+sLHpF7AFhmpNiMo1F5fatSry
Nrcv1GmI1NpU7FQ9mtvMC/Kzipv2xhf4uK2BODD3whafp0L9/P1nEJneEJbYx/RexBCHDKqbV1yJ
wfHA29sbZ8haJPy+9ED9V7IDpTmEk2vsPwC/Yhbc5BcCwGnTVZst1n7qcJiyXE2UW/p7Jhl4vMg3
KtPia0B/PNwSzH/cdxA9qWY4vKHMYAPw+xsrGDtaTTdxqRkev/P39FE2jrA/8GvzF4JUE/OOoL75
v0HIDBFtiHTUa6w5XAGuZUoGl9KQjJ31hB5hqnZwrMOuGI8OE3FMzWCP36jYPiykdfEwdF712eQ8
2VfbnMkgU7zUjC91zpjg2IB6fe0M0OrdGCSdIjZ0Wv4bC5VX5JHEOazUA05Q8+pEq5aa8ObMDy6d
o5r+WAdOupeFF1Sbxqmmca8vxE3d+KzXpKxfD8WQExUhlG7W79U5IlzYhwWez0+FQSAb2kC9ar/m
avGX56mb7GzTdkbQnUwZFPfg9sa8nYNkrqJS18vpKJXEuHgYXXHLJOXDWgfPwJyK2RgoOoqNq+8f
iNlp0qYOLqWn+pe8Hcuvni1AraF2gkQMMte/S9jKxaUaSiyASy+9wVf7wwqgI0GRp+MohCHM1c8x
GKWsrXlOnoYMcoaZpOZbXKd15Ks2yaPcKJJbFOgPJRnvvOZp4ij3KzD8ugWKA60w+ByXIZaLdldb
RXksGt9nN09BT3L50tgbkZaCHCjqKuvGWvhwlmHPBGWVxQcG4SKG+n1nFwapR1Mq0yeBdCbbjblX
7Lsmp/JlOH6TJXF9lvFdIe7ih4Uahmt8/fr/c38NlkqreJT5U6Zp6kh6s/68ONL6ltjOV7JHM8bX
NVp5sMVC3tjaH+/O9TfFJ5E6jPubc+X3Z1t15yUeNlhPWSecL3G1AGLPtX5Uo9a+ucKpP1fw4iMV
Y/PCCC39d7IT88Zm/8PGc3XKQHc1oFyLiauCEAwOvB4fjYvVTQnqlcZS6nM6EbD76CNoWJil11Qv
qdWPUPDHSYsPtlblU2jIMaui2RTmuR3NZbmx7M317X+7ZTCEXp0yVp97jtrrKk7Ty6ARUxZcFFmX
yacs8UbIfGOy7LBTrKtdqvlzvG8EgMGd7zJVjBQDjy1Wzkly8BttafdTNsYZWWF+5u7IpClfVQMO
dJc47gRfgyiZC2ikHux6L5j+9dN0+KSKwV6eRskJGEHzlA3B0Zb1dKNoWlfw9authr0YsmFj9SHw
JcvyxfDUwAZzobdA0bC8CPu7tRH1VAMbNnH3sMybCB8eNMmzCfjltfnZ04fyxmb7cI3ylflD0N/h
OcWnvlqDPbeO55LUc0EQ5UC3Jg78S+IarcfEeEyGkIEf4qfEbbPPf/8If3gwd9oqpTNIYyFj+PfF
7wIY1zEn0CVwWgPDfbNIvqYp+oc9jKYpsvJleBaJuGlC9/F0oSCDwuPAnSa1xF4P/P/Z8JwDVgbX
KXkCuDLKUJ8NCf7J2Dp0jCm7QW/7WJjaHNnEBxmMlODiXxPwfUgu1WDkyVNfFMlPpDZdvldDZqlH
yFjgHLPbGXAkM+ZZ5xJRZ/0ZZF1rNpaRS2vT6VK7sa3+dOhwzK232f9LAq5OVy1JlC0HVzylIwSv
hsv8oa/J5/QMS+BRqlLJiD2fjow0Y5w7tGFCvybU/u+//q9E0Kst4HKfcT2wD9wPKkSg7GnoVBJc
Rq2vmqON26Af1nFu5qRwecGyLdOamPIgZZIZIZp3viZOVzWbxi6y/jDVWhW/xNhfx6FmF/PPabRG
yFKB9B7NXpSf8B0QZVgMAOcR8brV5xl03oFFMjvqQfNdplO9XSb3SyKKn15P3cGsrLLObdBPwy7J
rSz97OtpLyI0EL6KEkebebif10Ta2FgJngyjLbZOj5wQiEZL5wiYDTW0UwPL9oXfFRhw0C4dZlzk
g03aFnX6I8O/n8kbZI4wz1Z/+25g3Ydm2nX+jhXbiXBVJiLDCcZMZ0I8V5/Qdw/zmRGMNW5gYAt5
0o1Ft74DL9jzqVOY722Zu7rGZhA+03awteXRrrnCsLc3MBHJs/Tl7z/eVXQglcF6VHBusX1XmsA1
j3Lo6wIk040vCnPnf3DudL+kQ9qKjYAI5G6QtadAS7AC8bKY8dwJy84v+3eT6ywJ8UUti13eqXYI
20GqB9gOhA4Pft3/IBw3SZlqOcU+J9+guXHY/TIWuVp1TCIwvePUo2MMrpqGtJpwZ0gC7SKWqhw2
uB9hgIIp46zzBzhC3A3QkORjojrd32toptqtTdh3ue3KGC4Z47eB7qodrUGG2tTrIKSm20Pt7LIk
XEbLeF9inRVhFaAZxpjln71Sz+xtky76tDGUSyIsNl/lo4ND5LzVEI/w4K7MOohwkylZ7wO0rTAg
nupYSD5a2IhhlluFLODGSfCxrkRxsDob0qfi3nHdWbgKqNadreoph3zdPkLWXN4yux3SB3SyzgEf
jO797+vm4xMZqzNSp46GZowA8PejV0yWauo8KJ/wUzH1kLks9UPpDW2YdDMT4fqWMPVPD+SMcdGU
0akynPn9gVATsUeLu+apdEcfsLa38nDui/SfBqGOsde7uOluTPQ+XmuYJKFF5d7U1yDVq2utSLQy
WIy+eYJ+1YEqlt5bV1iLEfVllUVWX+YybJlF33jsxzaFeoIWkX/AYLWvc5bw6dV8MqyrpxHSi/dA
cCm0Iyxd5T+OXWChBdF8CbbpuPKbFwcIDS2T2bf9jZL2Dx+cfUWzBL8a63zv6u0Hj4i3lorhqTSX
POrAkracP+LNRR4V1tReN6rXPzwPdyvo6kh5sO29NndSUzJqdl+1TzWM5j2ZPd+CClmSS37rPhWV
uFW4refD7+cHrwZywrIhxTG4dnomFqUCzLLkU5xn2C5ms8AIwldGFYdFC1mx5X4XW2oKw7wbGN9y
CQx1kT4ZE6G5m/+8mwCqiNJbNd9gSFeFuy6svPHl0D4lcTzuE3NpzlZuQM5wY+QBaGbHGz/ur17o
6u1Z1hz67GKA8Ou3x+PSxoqvR0GY2l29iSFvvjOPmoLD0niMrjPgdCQ5XcKj9bLG/IwWtX7Ucd6s
QIGh2UVmJn0ncvVKs0K3Njx81CYzCDVl53S00rKbTZdUehXp/YIIoOcYAYH3e+vNGoBfd6LVMeIZ
/TmYkQ6SDP8pmDz7xjXxhz286gPAx5Dgrvb1vx8bAfQza3JV8STbvniGmEeiRamhqM+s8UQkTX7k
djn+/df8Qx/moaRYbXyZfgQful6dObnepEF8QS1j6d9pQEb6HYxORALyODf21wqpAI7i41zpDxge
BuC5mi5OM0kjlRvFg2pONcP4W6PFP/xluETQiK1F4xo1clUxlmbhQthcvCe71KsnFhqwqDlZ3+TY
mnuXBLRXU2RqJ4KeNZDgRH6SsCjMKIaNUBI+asz/edcDF5nBCmH4nLDX6hhYmKnXIeF9AoLOq7Cd
XbgXMo0nCIq+eW7yfrjltPrxoFnnyjhXgGQgmL5u1XFEHPNsyL2nAjMILezrpI/4CPNLmmGJiU9T
O90osj72KTyRgTpbHDcZdvrvi3DEjh81F0/M42V5EylknWJlToetrIbt3xcfs4brgw0nWZ1OkJuZ
A1W/7oqQGUkQTxFwf3hL/13YChvN0M+Q6r4zj+mmDlGBQIIoa0WK51SN8Bb4bfvEfuHMKYKvyrJg
sIXsdTnfwYvU2ksVd1lxcGq30H9yEnTupxT2tr+pcxRi35WJ8S9F8oLcKltqF9a+qJLTpGdYMem+
ot4iFng66jCi7edEWYn9oLn6kIeNgyUMHwKypvWdSRVGB6eJ2BYq/oE5XrFB4KTNJ62vzXszKTun
j4hP0K21sOzhMFtzYL5oNP5cUYwYnul2h2WHaa5RRk5pxbvaQukeYtAEo0TLYu/VG6zhYS3t80ML
yL1zxkmojUSWUW1GTgq8OjFf88NE0ycxR2NgV/pLLy1If1B18hjyTrtcfE0SJVs4wfAubC2DT+bU
+mOpRv2zMTnG7IZOZQ/xMcvqJj67IkGjQ9itcyn9uKtCzyyMV6fKEVpIrPA/ZTU+0agELHgKtaXM
n9SjjvWlYhvWd3XiQGbHoUa+L6Jpv7c9c7Q9xP/ujv2s4dWKQRvkt7ye0+e2Bnm1xr742hK1fUnt
BH4egFL8VOZMpjynyfOoHJjXbWqMzO+qAh+yKJWT9+T2ifUlTsbhOffy+MeQB0YRMoavyuNgJsnX
JiiDn8wojXjrKSWTz3j9LVZU5jQDYYGhJBFMcJCLh8oa4vEh08f6HXdZ+qnZyJgDSysQsDqLrvBx
yIRHvJ8ZHDabNOh0tZd51b0v2ED4d8IQmQwdjUSM0J3SQOxoFxP73l9iFVwgHqz6Hb1073xzHl+Y
e9bZrrOD6o4C0g+i1vWl5L4ipDaa01le3KVSaov5SEJQTeY2DW3aegB4gYZNho6B7DfH8+rvfWOO
+QMvJTbLPPj9dkGUfkI5XJqhPer9+Hn2caDZLEs3T9s2zuXPJo7tjkJUH5eojr2+eIGzqZkvMqmt
CWFBZ3jPMfks76NNo/sZ6hFKHF/PNRnB0YSYjawqJZ0Qd8h2A7N5XqIGCyUobsHiKJY5sNv3VoGL
RB3IN6oQjVqP7QWFF0akMqZND+5e7/6Ps/NYbtxo1/AVoQpo5C1IghKpLI5HMxvUBA8y0Mjh6s8D
nY0ITonlf2O77Ck3u9HhC29IQE6TkLkSP7mYWpy6SdQKEpEleu2tL9p8+KaBIBOPIXDg7lVn+d+o
5ZT9TyOy3QFpFbcR5W0UZsOd2mt1+R3CWdk9o+k0U2EboOjulLBv7F9dEybDnyaKDeuhcakg+zny
iwAYLKc9lGqM+cAihgChBzH3H2bauI/SCGrzmIa1OiJLARJ3M9URoL1hgiUVbgMRBw8zhYX8wB/M
du04VCP+9HNGnTIjilO8aSCKuXEC0s5/cjONNjNtsvY2myvIBqDOpxnsNeYqnhnms72dZqOyX/DP
CkElKWnjbJVcbfpNW1fDYz3Ps3Ybq4qyh5oMFBhFJwSJ2tDSMy/uprj3C7dN86OosmnwdQQ3w1tr
Bs5y6g3p1g/MNyi/JEkykk3iy9I+agAfn4y2DbWdkbf5v+3C87zyVF6EMrzaLjc36AZwPyQH56+I
TuFEpuowvaihMJ+D1IkXlH0QbNHNaYeDMYOh2gdZkF5DNlw8X3SsYJGq2COCjCYROh+YFyaEccQb
bWWF8hs/+VNL8SIGMgrB5kpgevE4m9AbF+11hyTPpDy4HqsbF9kHB/3MvsR0Yc5/RiRdMMAn03wR
bT1dCb0vi2iUPcB7LzND/w5szvmIMzUmpLlF9ArV3Nlp7KGHeCyL3yguaA9a3YwH+PP6XpvNfto0
ThdU3tgbb5+/2uucj243hmhUMbnVl5bd0sb5UMmMaXfmKHHkr2LSS+HpknaY1pXxT/DSiY99Ckne
nJn1eN/WQ+egT9Zd602tt9fyE+gFAxJyF98yexWkWIkDD8cJy1dgqiLcugvK14a5kz66dtLe4ZNY
P9Gryv/9fObLzD4mIgyL8jwNqsWrkDhwVcONBokydy3kq4NAR/AYFAUNEj5V83XWI2hDYV+G27wg
V7jXnS7/+vno6629jL74l/Dp2dfst/N15/0Peimz9pUCRpBt8qK0nxF87m+tBjj2la12ubcXdj/P
k7Bg2xO9nA+Wl+D0HEvNXlESqwJfTcT4r5J1zBfx/bw5RPRfrtQSLovWphCUZJEygAVON3Y1QU2B
QGVwD780Op5QmRkU2wTqIezciujLlZoEeAqxYTs1WfNTliiZUS+cIoI/CutXkrHLBXhXBHLIcwn3
WYnzBUD0neqsKMYXZ0jMzZRo7QZJxha1S7O1n91WuaaPt/68uLXTbqUzACwLAMe7bueHYwUgFtf2
Tp9eTPDD3lBBxc31dPhnakvYEZ9vpfXk0Meg+IYR6dL9s2GHnU/Ohg2nQ/i0X8XQquOGqlnkoU01
OjsaauKnEcoourKhLvpqzMhe6hc6VzPyVmudCuwvhxIsZXXKFV3w6RaNcGD1yNohlJxWeXjT1Ugx
/lOqI7E68fwMDj0d9Z9lKOiB1k4IrQ4pbxstXMDosCXGxEn8gCNwZ+qBxQOrh0qziXJk18n9e9dH
mruSiO0PQ/9bVcLx6wRE9VuGorv1+vmCXl5ICIegLLi4ti/+yqut65r8L4VTtKcul/IPCNXsriY/
OKXtOG2UsbGO8Twk/3w+6FqtBLUu0qZ3KTrqUNi3rG7ivAsdOaNKcspVF+Vm2AN5uOnsOKTV2Nnm
bWRmkATRoUN3bapN++Bosr+RjVLre31QeulpVjfJPenseONORDk3CD2048vnv9NgN51fmzi+Y2Jj
E91CFzOX3fhhZ8cmyJi0asTrVBdS9VOqOO0eWyhx5ciuTxDLgcQCy0oOThF0nZ9DNAiRddHFa181
yeQXs/3bBHoWb7Repd3x3yfFUV3mA06TVv75pKw8lUaD7PurUijxllZbEd3as15NV27Fv03q4zir
N6dztCQb1EC8kgtUDlIRABI8VEenYEv/B0TZ59P623AuSCPsjZZ3dd39lmNty9GZ9de4FHAFpIyP
phlnv9QoLa5VbS/3BSV5QZWBO28ZcvXGxEnR2lEsyDSCdPg2KDKwvJ5665f/OiX6DYsIBvuDdpW9
TPnD9qsqVWDKWYSncKy0klClnbnU6bpt4qQWPz8fbPnsZ3udKiUhCdgOJIgu1UwsrD80p0rjk16m
Xb2F4uD+JPHL30ynM6Y74GLxyYwT+WdGguWaofzFLbQMDlbIIGdC43Td9QU2oMO8nKITWVNceFB9
cx3RGsf1kiDMgn0r0+JWC6z5ShHxb5NGN5CCOKg4hGpXtx/AemR27Do5RW0dUDx0K2OHbEN4mpNZ
nsp0SeuHTrViD8kH67+GKpy+pYwCdAwVJARvV9/XnsGy6LJCzSShjKsPKdoxY6H8MJpK3nZRc60m
d3FElvEIrdm0oHwv5M8AeQZRDr7wZGiA9g/RoOXSH7sgA0aD2qV75eG8OCWIhC8YrEUQWjiEnufb
V1i1LQgM+hNk4TancpIbv91ZjlcOvrjYPDoFDFaPsEdF/8NeXTQQEDPe2Xw6OTHlke+QHXX8bCon
xBaw7rt7qMVQOEVnuQE0SXqtOVyvqqr2helOh8wGt+9l1tDMN0FswvxtTYm6adqjehqR9U71fKhg
WNUnx4nkDfTIWvMAZnf5BnpTFnsILpLVe21BRt/u0btD2yCRhfWl7OrkRxQ3aB5+flYvPiRq3rwY
NvHmApdYr2xNnG63KPmd8CK2wWWM9ps2OfDPre6awublUOwTyqnYSCKYR3B7/hGHWYQweqL6ZLlR
e4qi1BWQuJuXbgQ9638+rctIC209XFcWkA4wL9S6zgcDeBsDxBf1qVs4LftgbLIbe8AEcYN8aVv/
cdU2gcGazrO5j/ROvgL9R5ogmDHy2+BAmaOcWMwo32zVxlaeJzWvxMaumhH4QB8acodd+/wrCR16
JI3ViT8m0doNVYBJ+kqL5i+GTFFToX6A/MsVZMvFVaNT+kLhdmFOkAStI1eOeJ3GVt6dNLvp0eiv
ZQi7XHZPo6jLr5Ow5c7Q83GfUHW+sl0ugubl62Hty0mkQk7n+nxZNTdHBgWfvJOMqOVhDyBpnBtj
bnSbOlarZp9H4RxfGfTyVHIaF/s6Z8HN0Ho4H7SrCCptKdqTVmkddoP0WkGnyKTVt4Rrw0ORLFT3
Jv3PTwm3AFkP9X+iASTZxfm4dQ2pP9br/iT0JkEVMW3UA1zMW8ecg289GzwmdhTXKioXx8TAoxf5
NWNB4hLBrXZuH4110qJYfCo6appe4YLlQGdDyXI/GOxM7j4/KRcZJ91U26KrgiIwbBF1XU8BdQS+
rYCsjNesc4wrmuRaNCR3VPru47rcW4gWPS4GLA8U6sybjik/VDX07yu/Y93fBV/NhPkZLlHQ0us6
X+1izHO2e5p8acJm3hlZjBoF9ouwNYOgBrUj56i5Q1xFBl4iYRN4CFRzffZWc81D9GK/8UsECRo1
dXDfNFzPf8kickG7YEy+6LzX6TbiWdsP8SJXKef6ze0nfUf4fu16vOj1kRZyXYEKgfu4+HCshm1Q
J+vj0c6+IKEnHxf/t8STaq7f1gOmQl6gGApOVVFfSc+A+rqvHWnfOwCoEGSSVbXjG9L2/fyrrJYC
A2+iYBDwcDwgCFLKPF8KZXQL8J24fVYlBNsoBtKZJnXkK2psHFFjNo4Bcc+Vy3t1At4H5ftTAQAe
qhO4ng9qdaiZ2A4mh7SXAW9kRXYQtKogfOfXnE9W99n/DwXXDvzGkkQ6q/vMCcgam07HTzFI1G2l
6ApqFUmzjVHIvVOo214JZP62ngRpIO+WChogvPOp6fQTAXWpml+XqXgULfDmrKA/g6CQu9EDdMU6
jsD/sp7gSykEYRtJtnY+aC4mK6kmF8tWR0UPuE1rD5afu1NpK14Z6i/rCYqTEBwvXEiF6zwD0ZFR
wPcRvpmhJYRCHPIcHhhN99tsQ8YKTbu+8hj+ZUUZkeFIoBZy7fJYfshs8OGYF8iw8IcwHLfQz+Y9
2YGNdEhU34kp+j6hOX7z+an4ywblWqBOpxGMAlRYXVWRXc3Wu8eKMqIyY/UGSHnboXeToE7++VCr
t37ZoMxrMVDjhkbCcPX2SXU0ROoGqq+PVe2n6OFuizEst7rMcDuX+ewjhCJ3wFDkla26bP0PWdz/
j8w1RJRPCgwx5XxhjdqZirjLVV+TU7MN7bm6o806/w8bBiYd+RKxITKNy4b68PnwzmktPcWZL5Gh
6jvVOG/QycofBcGTJ5R2+B8+HahqgCVEEwvb5ny81ArasKOS6YfLnrEmxKvRj85vImP6/fmX+9sm
4f1YnnJCbM1e1vfDzHKETa0BeSFfakZf/ximvLOeR9QZ5q2b6soVQdrLg8fjTSeGN4sgXnWWY/Jh
tHmuBboR3NGSxNxXDDfdxRiN75spzg4qXd7df50d2C+uMUJIrhV4FOfjtaMlZ0UUhr/IyN0YmaX5
kZir7xbiVS+fD3V5wmkw0eQAmAPREYf686FkP7dVCVzTd0BbmZXH05OGP0cL1dKtOfUo7zkIQC1k
8Di9Cg1a7sbzU0CtDm0ci7eIisZ7xvhhXSeNeqoZd4YPotguHmiMRvUvizgsazy0EOtq348AUH2z
RVHxAVoouSnmoSLvTxIha4qJ6MYVVy6Fv3zsJWmjSQCSHuLW6oEE/Ce1MehNwNJoAfOCOOIALd7x
p6akT41F95Xg7PIWer9gaflgd2zQejv/BGiCD6goFLA1YO77xKXxW+D0xW3QRuouqZTmHugGUjM4
61253i+nStCPQANUeIJUWj/nIxOfccN3hvAVx+leK5GlYpM4PdpaGsCRXZUZbnZldS98MoCQutBe
lr4tl665rtJHNojfohtVX0TIstChNtsNUpkI8OWd/DH3+njMiwx4Nyp60G5H9bnqZbkv53E4GXY1
7oChiiuH4G/rQDkSlXIYWnhargIxtLNLHYkvAjGjjI6maLodVjfFMSrL+UGazvPnZ+7y8gIMt3iv
4w1FTL6O+/iYjtSmUPf1NCoaMOTlXHpNZJV+r7nhfOWpWYe+vDUE/VzKdJlwskF1/PwrzxqlbCPE
tKxp0GcyHCo7VtOJl7FFPIfWXrs159TexAgQ/VQi9Q1ZUnuTj+EIo9gqr3z/y4ePX7BULqGokP6t
dTowUdTGTquFL8O83WetizgQ7rZReeVQXX5SxmGL8TRQlSUmOZ+02oi+z6JJ+DGRO+0L2IsYJefH
vOwV3A6cn59/0r9MSxcWuSUBPVn0ulHSpFYRRtir+BD8KMqCWX5AU1R9+nyUv2wcZsOzAKwd6YF1
1CCdFmhToQqfPrhxascIkXw3HYZjV1Sd8D4fbFmh88vZRd+ADIVmB6zFtaHNVKWTqSLK6BtNFP2I
FNf8QV8xnG/jvlOanTShx+/j2kivkRn+MkvKLlyHqMMtUeDqNLYwyGiHiCUjmrsj2kN17Cmw3zfN
pKhfPp/kX7YJY/H60AHhTL57o314gRwNwZ7R6HmByO8OETfXNtGl4RELR7vITqP/xk1YziI4RNCI
fEbevnXE2TjW6HS2ZfhWOgc3GdK6BxuBr1sq+saWMr6x+x/mRxVy0VOwQKyszj4RbW0BsjWQkUys
nSsmzS/TAF3iJQ+b6GleeVEuL5t3uQSd4IWyDuTP5eN+WFA9nSLdqRzDr2oqHz5abPargotV5VUB
wseq09ial9hIr3qKbLpoa2eNu58nfdipBR6Lurx65VzsJ34SWEkuXHYV5e1VrDgXlV6bijT9guzv
yK+edtRDKj+zp/8IXeeaxY2GWdMk4IiqawRFlNRzvLhh+DPFu4dQUlCL5jHaUQ6Vu55m65XtdHHt
MB5KBe7iUsb9s77aMZhF8gRFEL8VtaN4dGMKLMsn+DhXLoOLgejUcRuwfObS/1yLgYyO0mC3zafR
tSF85VOaBzMV10Bdl6MQD1AMXI49Fb51nE2tTBSQBc29Vip6vjAshAg9pJzH5pp6/cWmsLmsSI05
FLCFePPP9+msZ0Y7lq2zD6YwRRVOt26CAiacBqjsP0odcIU6sDhMvA8hpFIFX71Fma3VZqlXDn48
xoRiN+ZPgaXod4HeHjNVCa4oqFyu4uIzy/VJFmZwRa/OfJ92aWrV0tkbFsBMDETnY1AZypVcz11f
ncj68ILTdCdUFoKa2vkK9pY94QHdllsIn5rl6dAGi/q2gVRtbd1ECji2fWfawz2nhSUV2lQEe0tH
3PyA3ZGFY6GLLzo3e4M1+lAXWbvJoOrqwC6aqfbR5tO+o1OY/4u4cf06gEN4pMuiP5kYFWeEjNn0
RaJlesTnXrwOYwckGdqbo22wIQMqOySh+SsZW9ltUg7O/eio449oEE6+hZ41HVtkOg3w/hitoIoo
3PlAYYlbKTVki8G0PQUQOexafQ4HUeYbV2RK+aCWfdvfBdLWkajOUuu3qzdGvkG3LjqB1Rx+0OeI
cJ20qVjchY0BPI4roWpvArMNH8qmH1q/y22l91F2iectnKO89G0jzJGCTNXE3lmDCLUnp5bN76Er
82LfUZjZBXOgUY01x3n4rYc5fbNw5DTuBkPHEQn8qEnTblNnUZptMwMkpjx0xeAQWlmj2aQ3mgmi
XPdaJ0SgeivctMsfiwal8h2W6Gbwr26MXbIjEKiNDQQbPb9t5YjQnxPlldZsFtB7xeIZHRk94SE2
iOgiAoD2VGT8AwW1kCgZb8uiHcd/c1mZFdUw3e13Wt1NE9bDNr0gDxBU7e4bpe+M7eev3JKSfQxV
cFXDih58DGDBpUe72optUWPzHPVorIZJuU+k0W5zrQSvHSHD6XekvR7W8fFtoRTlrsZq+cr466NA
gE1AxoHgMuG3rJPoHoFyeDtagjvDWB5au/kR9F3hw4GvfFuU7enKdNfj0SDizuKRsRbYAZXA86Nn
igB568hODiF+fhi8uCKvfczuhbnDhFw3tjPF6uHWEFKYt3ZTOcjawxk4jrPauXt7BNmyt5Genn2E
MNRgV1W16nh5ZUwTjMXYSb+XTYRbM4TgUb3HBjkNXi3QBOVGx7GmepjGUD0MECOgVKOOBWWUU/Cc
Awrrv7ahrZU7UQ2i3Vp2SiZv6uloI4RoIcht5gNu2zl2ks22B/2WeoMdEpmA+Svqbzjd1rYfpwo6
kFnaRycg6G36mAadgXMgEgcej6D9U+1jJM7rKkmKB7eONH0PyCzSbkQi0j+akaRmgfoiKY/HfZG4
T4Mt5EuT9OE3vhRatFo/z/eJ1sT9vW0q824YqjZ+HZo8VY/81jH+mZqQJv4JEyWc79p5AvEa6JVd
7kO8DApnU6SaSHFda6zbUWua4Skei8JB9dots40LpOzeLbUp/q2j5r8nxw66baqWBCg7U8QtFAXw
/pQRLDNF/dLSkhogbxrXuXir2rAa5c0QR7SwnSqb4z3KnaF2GmXo2q2HxeZsHgS5orJFD7gKn/Qp
UcdXS5+13y1hlnYk59aAio7SDTmeIssXRWo93BgwAfq3z3ciqdTq6NG4oLOCzsZCOl6ww+dbEeD7
QBHGKQ8hZqRVs6k4HbZftsuBjxT0pLF44NjXvmPn1gmDgPGPG3ItPElINI6XYiGPiUON5rPXUm7p
bgBbxD9xmooewpInfJf3RtBv6Daj2hxzIEKdRr4a4EGYjIiA5XEkikf2+JBsihwgDlzmmfZ+gOp4
+YTrxSCf4ZEpuW864NR3qjqYi3dxodeIGg+qGt/1ta2hZDypc9ltVOxYRr8cUWS8RzA3RmEMsTxE
nhBkjZyvxtQY8zcLTr/5JqC+/3SaCI0LLAAQKnYwkVlo4Ko+Oai3ayJ7cCcE0v+Np8CVXEQWqLGH
1spK7YDDGRLsBYYavhtlGKiwTLoeb+xMz5rv6MramymTAcSfSLrtIZkjU+ISHZoopU5BVcWIs/Yl
IiZREgY+MKP0wRCl2+C7UxQBgjY5NCc0IKfqNu7scvKTkNN9H2Qh1AXWhqpLEOvJIcDLAWcPhCgb
mMqUpzpPqONs+2YMdwLsgCGe62EobiY3GlExt4xOvZ0KBbMrhZD7WUEk2UHcrx5pWrpC1BOy2rXd
Jl9S+oBv2JIEHdgcHGzxZmmUKqrR1m9zdavqsTJhRCdTc2tj/6ZsaDREpbVpBK+cV+il4UAK1Cfc
QrZlL/vBs6IyVh/hSQb2L5BwynyD1kCZ73C577CzhdeaZM+L+9o/Y1U06SlCUGCr4KHhHMzECX/V
Waa9yC7stVuWX50WI5nkDRWWMbwBicNHRkjZrpRtYM5ir6tJYoNAKXVzI8dQfwtADZteFHQxVnmh
Xu3jppinH8Xiw/GIs489/ZBuo/OZNDFmDyPecrGXVcF4CjsHDKpQ2wGwVINTSdtnxU1YijLaToMM
2cdBHGEkqTpBIrxsMAscQ5Qp+G4ostUfYbbMfPAEhwUfS4L8xhzw3D3ZczLFd82AZPnWkj2y0IEO
5V7sB8Ay9i2WhSFCBXXc6nWF9K2W5rvZGIrpNMPK+tfgPyqZZ8w2fTI91nhw8d1J22aP3ZBl3ISV
FgXWbjLqxtgkiZyTHzasCuPrAMtHISy38mY8IoyQGIdojjBGK7QUoQnFboabSQIgu4+QrdCP87sJ
Q9Ymst+VaCuFXjQ7o7sTZSey3/SzevfI/8skTA0Ai+xUu4LQZU1hJrdhDLl+h1UKhhUlYGPX09Om
kd97rdKzXdNY4peKhYX+C+B63ICGm9vwGe+c+h9Dq8zJK6xRn/bTIIxyg+pOfOwAxEz3ULm1kYIQ
r8suazXllhqDQtjX90TPXle5bpd4k1p0PpC3EB1jC0bCG2akWXmfDHn3pSpcofwh+tILT68C+N9I
ZA+aNyaq9jtUo+QalGiNuVmKWVQLwU0t9wDohVWf0SCLSEc6tUBsG3ydOr3sslvRaW6N60gDjQ3S
cPwjK0rni1GYFWJ1uS3tJ4RBdKLXker+nYIGhbqE4xpKDCVw3+CFxCCJZsitQveINnN9B7K41L42
aZscjFJq5mthpMZXx2y11tNiF31ZC8V450qH5R18/jGEs95pqJRf1QWmQOZy/o64LcThINT7A/bi
o/SzQlXvO4vsT2JF95igqOnuWqNLYs8NxwDfUbX5Vk9FqW9RhG8PSCZ9M+hd/KuKEiz3lE/9F6Pr
fzvBIK4ZUV88efxUjZo5DUPeG0pk5z/VoHUHHX4aoClPkxy8UTYJctGJpKvpLaa3zcaBPftgq8NY
+iZtsuz282f3Iv5D0QpZTrJkmnpksct//1BkMTrkfnNUnA4tfasvNGnaXYV2sc7bw2WJXRJR138d
EfTEQguhlUgBY10MTIxO9EoFREdJxyyD/xPAMQMpb3UjFkCNpm3arlaU189HfWdgn+8KYJcEHXCB
KCfRKjqfKDp4KMuM0jxAh8yKZ6eea3faUCerf+kiiqwHs+7xl1uMhpWd0tXgsmSEmQqoKcWcodC3
3NgOrkp/TDRbzU2DX12Lsa7pRthtKUHzcxiaPh28dhgWH8BCc+7QtqnENu+7rk+vFP7ff+/H+dCJ
hfVsUomn/u9Sljufj0hAqmKT0R4Lok0dq4cGreO5T+g+E7fHwZNMDaXx6FXk+QYfCOsXbPluuKNA
Hj24ykxM2eKJ8k/hco96btdHfocDpHrAOCLDQMG0sF0po3wajhKp6u8JwORsF0+Kgi9dqhdXKg3v
htEf50MBEzgPTSTQgCCd3FUVhQPQguYprAM4kkQF3YGMI3wAkqWjjbG28yAICxcDptg5KIKizuTV
QOhmMNKQaqF2dbULx6hvZnCnTZb1JxipcC7CwiwWUbYOiXoi8uzB4p/kQ53RA7uys5dc6WwKFM/e
KxjvJXXqGeefpMNFPjX10TmEjTPcSgI8XJhs966GBPxvVw/Khj+AzMPnO/tyVIq81JzfPSIBHqxu
c1eH8yQ6yssysxNzXye1O9zggtU7TyH+wNEpdfXWuQMFJ+ZrMfsyo/MZ88W4vJgGqTLA3/MZF/TH
qXLJ/NikqnvnDE5T+m2K5TeGb231pFTVgL1HpUPl1RppiscIboXpIysHqSatA7W/4ePFD1OS9DX6
F1WNqtGImsIbOntZt0WGTEk25GvFn4Y56r5MA+l+/3wB1yk/pTRzEZqzsTlG52dNZgqbJuoEahsH
2+r8yY3DH4PZIpeVZeYTb3u4m7Soe0RHw/x3AlF4hX367th+voYoDAH6IfvhgkJk8HwNRR/LYh7n
9NjPeqVtIzcc7jJwY9SdCKXy7RhDQPdGPTKqV5tybEUkYzZPol+E1/HgQz0HC0CsPoRNwB5s+hnr
rZ/IIsX3oL+d0k9nUuhNOZZ2M3qRWgzKLuPlrifP6BzRPg1uZN5NIga7NyLbpex6VaL26RWRNH4b
pmKQWY+TNfphq1ntDl/ZKDzSEXPFsZsENOGpSaXyTbak/vhH6YPlbN5VPCLP1NpMemoUNOr+84+2
ppcupVaEq02dxg6Nbv52vmwF9naU+NTkOFjhOHu6O7W4083DAxX6ck9dIzm69N49VQt/wxLRDnrW
tT8+/xHrnbMA7ShKIM0ODhF01Oo3uKVEINzq+mNR02m6zQIeN48zriUHeoZUaTHdwAfb0OpB9zGJ
VuOjgdlO5v/nn0H724CvxkWA2sdqB43zPGh4RrTH1J5qfTdY9gjSUEUh0BSYxHmRg3C6GabKfT+i
7Y3ZV3llE68B+djw0h0FFgqmxQTWsm4O1W5EcTGOquMQzKGD847bzl7TO7VzO7cdAFyUR/rqjpSx
/mlULTryuWWUD1DOunr2cI+3D1UWhsNG9q3S+B0+N/W21ioLR8tWFVN74/Rql/hJnzV3JcK344+A
b+we+qF0joWBg6OnALo9NG4IDJMkspKWjx+Asg+UtCt2n6/4uuTPdBHtWSbKE0wfaFWqGOg0zqFi
l0dk8n6NqqP02yRKv0ZVK68J7Vy0wZaxqIeAJuD7AqBbjZUkrYNpWFQe+0H5NWopkPUgW8y8+mqK
97KjyuvFtW6Xfo0awReUFVBZiPPuGxXG/hbM3dWzt44ZuegB29IJA2sN8HrNRZgo0A71lNRHBXYP
2qttj/tRkWLeqCKb1W1EE8/XWKDvBKuP1+Qy6EK2Rcl6uTzW8Rs0egvXrbY7xgs04WiZmdRv+lI0
/c2Aqw5apWWV9/GxgTypvE7on4LNNbDDSaeszd7miILbm0vh5jGOXCXEPzSrj2SqwqbUi97gb6MQ
w+jbkGWwJaUPgbCjFdqYXaRpYn3rzTzjzdKLeDAfaqqDwzO8Bh5d8vT2TcFISUn8Ks9Fuel7rmoK
UcboPKgmpOArm++iUMZSAOYC3WPR4iK3Wu0IOQAxLuBvH+khtg9TZGLVmk6NzG40OqCO1wYI+G1r
s8GMpOha+QtmzIh4YpIg9e00bNKDQLtwGxuCMpFMrOifTIbldDPOmpJs5ST0294MuvpKpLKGsC9m
3VCmST5h7iwO06uYtS0AGOBNUh9tmx382JS87PdxRLVbQ9Q3O1apZj6oc20Gi9apGT0qvZE2mw7+
74ieThrbXz8/x385XLCxqH4j5UwITQH8/BURtYpFPGgLrk5dHkcLL7+gG/UnTSsfu8qJnobBDZ7I
/MRtbZpV4qly1JE5cY3xa1iDybyyRH85Wotd/IJpWZDOa6XhMcoDovRMPyKEElK/mpF3sTFZ3BsV
eIJZpc19ZcSLh5REYoHlWqD2FrDzmtlYdj1uy4raHvUBu9bNIO0C+Z8WdbQtHzPHS682BtG8aAl/
aOeUlI1R+cKtd2emmW5e+SKXC8D0+REWH4VEbf1rBtsIQlVa9dFsbCtGh4R2HoaNRm/9tMMhRvqs
zA3lShK8LhksLRACWXTblnoBLJJVDD2pPeQBM7GeCz6LhlHf7DYpGUeHxIxH26sa9gMiLeEthp59
hf+XmLp+60I4+KksCI0djRCyqGDgh/a73JibudrWRTjTXTRkaG2tJKlk4jkISQvtWii0/LoPVyO/
nk436sT0jQwQeOqyph9y+KmnxGsbs/XcuFb+RPbnJtTaDBdeRhLdIxuVf1e6GfFNHKusG1mU2QvM
7+FNGiJprkQC9uVv4ScQHqKEQ+lFrIov3aSaRVkY0UsR2o3mhXgcbyD/aN+HOrJfo3G0d0QR2RXw
wmrXsAIwEOB0EkYvzYO1TmeRIGvdDX3/7AxF8DtA3fYUKM48/1SKChU+BKuH6e7K1XG56oyJ6hvo
WigQ/OV81YscMAgVbPV54tu4txJRq+IojbJwcq8IMuFQHM9Tax80YV42eLPhLPZN4eGYt5OLO+iO
4rWKZ9fnP2sVki4rAdyJggAlAWLB9UrI2QgyVIPHZzWdd62dTRbWy/btIDAl3mBXWRyC0WjNpUhc
6DcRuJ168/kvWMMyTayKEGwAc4ExEqH5e6b/YTumdhu36RRoz0WloVQrZB9DgkFsXHnTh0B9Wjxu
C4zae3wxm2hqoi8BSIn8UACgV9ODHqUlhhFTbObb0NHI2a60WN97uB/OCz8QWAjlJxqspH0IIZx/
ubqsAztVW4t+PI5qyQGOgIvRVl5FaD8NEXYSd0Y99eMtpWg3Kjytm20crGtMZp5V2Ni9D+UspS8D
9sfgxiz0rHgVhR42xwADwlvMIYbhTw1cAnmxSqE6Dt5syBs/T0IEoXCgSTQKi0UgcBfSjLp9zcc8
aul0TzJ2tpmUuG5uRahoN5g6mYM/apObPwYugiK+4oZIwnXS6adnp6otEmyljdpd3fO07pIMFeZD
Cau13nTdPJzMvo31Xda3AT6jVHOS9oEmtjCeZYqn7ORlSjJYT0UzTua2mCrqKVYUyO5GjDGC43Oq
Ki/8quyNOgat74EPmm3MbIiJutR0yg9dNT4AMDfyp6DEgO9aSWUdMizfSoOhAtkKaB3fbB3rKCVY
LqPVnodq6O8KN8jJYSdUfPBbQ4quMJJMbFOsoAYfpT1ck8ahovMcLV0n1Z2utMtX9Vp+DYxjGhME
CvD++GHnOwd7GjjzpVG9tHPwODRjdIMNRLkZsobkuQjSP45RBDdaH5RXbpu/DkxZiToLRxyO0PnA
uAVJgZtv/TK6RnRDOwnr4wIgGP86f0qcScHhHLU8r7bS/ObKeV4VeZZJc7kSeAPXAt20xtlGKMHH
6jhFL3KwI3eLwE3iUqkG1Ym/hpVurBZF/FPca/ZmRp7zBRcp/WvmJtdk+C/XAEAcP0YAwKNgs1a5
UWgm1kmpdC+dzU43Ak28+zTiDT7Ve9Wo4h8QaaNN1lrKP1eW4B12cX5lLJ8bdXqWArnTdcKnxuDG
arfJXqAm2xVlSL3KlpD0/yg7k+VIkW2LfhFm9M0UopVCTUjZT7BMpZLWcXB6vv4tqgbvKpSmsBrc
umVlVUkAjjfn7L02wdclB+5VKweKkhV3CSa9DlPghsvzNDnsobs5sPJ0k2kkLZwAmdBEYIc7xmeT
SWf6MyG1mfNX0h+D8Y5QzYaeWy4AtXeJGciI2Oi4PE11nzahnxbmHLr1NKX0vZRhnlVRqVs5JpLE
9ZZvYdsNtGWEn+P5JfVlwiVHKxrFVEY09cb04kHdxUtqFzvqcHLYcVjWyK2Pm6JvP7E9ko+uNRPH
yTwUnx3Z4F6ckCVUW3S6xHpynsrbfetldhMtnduRNOj2uveydMj/owTlTEwyOyCXELjCyH9rpbn7
SFq0OFU5LcL9LAIHmLgJa49HxQPrblTXtN6mpgzWb0BI+ujFWzgCIUxmr3lG/py3j1Xsd+J2nJzc
iiBP+fT9pEP+aBWlBIXTt5zEVOw8NflPyPw9GXrE+n4taL9zssASPH13XOH8WA9pPrKovn1EHFK5
+z4bRE5DTqUiSsdhVIgf9fHgi0obv4z2rA5FBriHaAdLaSfIPBVbuJpYxq1LVCMVaEJBEBxEgdHa
+W810v8jHkCaSDWSubGbH/4I5eVxNZssj8hkNeOIaM1p02gOPJKU2ZdYEXspa2kOzVjpdznzYN7s
lnFRNuGRPYvM4s18WJMkc+S7cgkaOWEdLDm5IlZ7xazkP1ajGL+Ycp780KTVXm2SStbBxhS05/UB
UAIRuUlwQDnDoT4iMiSlvZ6mdNfxG/k3pNDG894ZfflDBpLO5egv+VfOCmWwmbVVcOKWVkWO8pLQ
kt+jKtPzbxKndbAnvr6eyT9uUH8p6bcBlg8njSM1w+Xttw7xvOVxtqZSPxLLPfxqSpEUG3y1sp6Z
ugb/c8tpwjr1ieg9fEmp1tBy6AZPHEhbN/OIgtdwa3jCs587LD50tWeqMdnGFoE7PzAQSvGzJUQu
vo8nU45HjRxyB8Clltd7r9c6gSxuBDjI0bFzPmFdSIbT0uhOGw5Tar4sy1zwcY11oN8Se+c7wE5l
RmhunA6i3E7SrvcCGoHxSUP3sSQ7N0vbI9KcivjRdWvBvkZ4+udJq336iIZbx7gvYgdqpI/2QNwD
eB5rbeuk1OUgKxbteSD7u3w0l352wr4QWvwfVdMAfoz1JMBfqSb7dFLerhTwkw0ES0p/EnM8WpGW
E87D3DQ4r8S2Zme25QTjLrrX7vPGrT71dVqWRC3r3mdq8kTS6cK5Mnu+n7cdZ+WEMTPy67x3bGRf
by3ywZ0zo20xjLD3p94SocsXhKcvc+19Gs9iuEeAhmdm0xKlm/73NYxADwNZHTCG1el3sXC7rVjQ
L2bZUzVBCg1VCX6vpSVwtEUTP1sDSZaONWcHt1u88wS+dKt1mXbloLYu0m8XEb4aUHyr8pkl7LJu
M4HCLQNDiqfSEUCYIuzjRXKzKDXHnx1Dud6VnfjFqYiFGx4DBilGAaVDjA5vh0IJFqWxIYY+ebqe
niGJp68dCUoHpNnlg95S3L5y+PjLbo2BspLFWCHX09/F4BtqfECNVcknUpuq6qBVUzFt0QwRXtxI
6W2MPvX9+7kZv1SJRt51kpEBknJ8ulOYMx4/XrXfjzs+ARexA8plcx15b2+/BgEBh8+on0Ylyx9t
VzcnvgknGuls3xZUzadIJHyw5DX1V/aJ6x99+aY59ZExwIDDj3/55D0W0HJq5JPVtznZ85a+mUan
/zlRzCPy1+Hwl3f508f3+5eLGlg8UVLii4NTfbFHRIKOVMnNuieUWeYGlaa/zetUP826TAHT9CSd
04i6cqfvHjLr7VqngfixlsTti8oJHQckRrjvnoqS7pkQZfbJz335EngtnQfJUm7c0p6IH6ouUNfE
sn+5+EqjYGivybDOZSAeRgJJj3fIn4UHIHkTtE5z0JC3AYAY9AM4Y5JoPEodSMQq0uE/ftwXJ+11
oiVZgGmFNZnex2UDinCDEXhLXT7bTjruWk3nzbLXwGhYNlGlhuJAbJn1YKE+u9Gy3Hj++PLv3zaL
H7We9cC/1snst6MboAuCOCG1s2/EExFszpDOJyBhub2x8aVsaNUNvABi+a4d8N9PK/iOsBwBRmAy
xTp9cWWjgbE/1/nT0CMarbOcjZA2SlGEU1bv6AMhh/z4Xi/FDsxkSI05f+ClZZi9W0JGV7FhbCVZ
ZCSAGWGlQR+PUtdPh0PC5srYt7NT7harps/WNXalsYTHadB9Zb3R6hMZEOuWrEtkc9OT9ZHfUyxi
XxbH5vLML0fjz/IlFujXcraC37NHSGURFjOAeSBDYrbasM8U2/nNxzf27iUiSCE+fa1D/GP3uZwn
aN42WokJNS+y8slCzn8gOWWJET3bziEHSHUaFnWNGPDuBZLC67FDCGiUoLe4PNAtyKxjSqr2UxOT
6nU7D5Y4xY1Aai2boDiMyDhfPr7PdysflWLaNmtjcG2YXsIfUjDzPgDi+amfNPGpbTT55GVGvk9L
dvQfX+r9I+VjYLQAY6Cezw7o7ehMkhSJ7RgkzzVI969yNL+Pme/eVhzsRdjHPQnrWp3/1+M5O2fs
lBxPSQVFjnPxHhXdIpR0TfyUtVZyyznRj3SjkWwtY+febTzvtqnYaoYMpeFK6fP9o+XKJDzQJqQU
xkf59n4XwuGnouzTZ0lV5oAFCaWoMajkIVZ4Y68s8HQG+OPerGwr+BVzwoohou19+fFLBjPntsx7
YkfVEF8wQvVgml8KMeIJFHb7qnvYyz8t+EDJSksMQcGRbX9OlAmxYWRvsXtIw7YjEGbnmrX2G6Z8
ke3aLBOPox+IeGehKlCkquUZ8lfqS+lN4xctCHFCdTo/bPsuben7pnGz6TxCc1VkY1o4jqMh+0dO
AEb/YsARLO8Lx290TnaFbUwP3dpHDTvoe/ahH9sqQzLgNV9qkYnPTV6mJUq7zF2L5EOybJNeb14M
9srFRrq5SoDqttYQukwL963qsX2wmdeRpqSVevVbexaw6tu6u3O6VvueowDu7xFZtl9SJbVvftW3
L+ViWPkWR9Ly6DoitqNkSJ3upFu98wSZa3lBTsuBVyig/8UwB26EBUYCTjfNuA9LUu3vRgugezjq
5ZzfdCKXT30MIfJYVe3ibCQ9iagOMvRRySyHKuw7seiRHfij2OrutCQHb571SPPxUH5pJkML9n3S
1n/IsS34KkpMlfvS10eI3VQLtFdlDo18RN6cb9gpy2lH1KfUb2MKLKckt0otpKTb/eF/CLvZN48v
gTuM1tYm2qwKKdcMn7VxbsyvUtXVjWpZSW8wL1k+GUtxn2/m1OiJrOkbucXZhHud0l07IAZG+RzW
6JE5C/DP3Q1gfgcRrVlI6d7PZQJkSddnM3j0OaFNO1+XszrZ1Euyz06bi2YTc8KcotZIrPIwTWxC
wTER3wk7WDoHJSthoD5H1E9GSZ/beycTor9rZuo1kbt0xkCaQ1PEN6CNBnPYLmZM5mLEGS+ofwgT
ZUfoNEn1pcfYVWyIO+v3Ayg+63mSa3PeMkuFUIE9dhqy8Z6tMDUDDsUaittpk0npf3Mpb7kvjUKF
uwFH0X1uEjvIo87MvfzWMdxKbubOmO2TgMwtj6jUs59kSGgkdCaZRvlgsPpBbgYiiF8STnBfE0Rg
P0RZCWIg9LraIekJnPs8S3y45tggtk08xt43Ct+y3lC0m71wMWv8Wx7jPw0zLEcZ3qre+c3k37Xn
nvCO+15DDLlBBEm7oGdy6wEgd/TDMmkZ38ocD84j4cMuskMvc90nP6bcj3JJUOVSQ6Af2IUyi1CH
KMamD/MubeZtWxBa+2ArUkt2QZcm3mcy3eygC7Gow4flp856vnEFzaPISbXK2k3DWMowht0HDThj
sPHdFGLael7LL0JpYDl3eaq6b6oa+5dVQvW7NBjc0cirnU7tELQ/KoBN2amKh1wep5mERGeZXTe0
s3zyjkUrHEGCSqwNLP9V9s3pq1b8jpXf2ZQhetONzD43XxpcnvGhqPugCkvBkWIz1jP6AAPSlzoi
Ei0dCiqjsM9o1Ws3Kiw1di9xOw/FzUCqx/Kc905pHMh+gbBEJ0sryOaYhBOaXY3PgPGIO8BntTgA
Y5poLEpVgHRIhwLoTpbVkY5+fNggxCEBAwBkkm70wY/to5b2eXLjeXFl8wTNfCaURpgxVcMyMzZd
rOx7b5m8GTimdLJsx/7IpThpl/U3HLQEUfVOjNcyRC1vLQCgbIvYvdxMdxUbCOdzZ8V9fzfElPAi
YfgVmbGC9DDCYU33yxg3WKRiW6m7nqfaOxuog1NxSyaTsezMgcJIaGtGLnaT40BjbE0aCIWNNzdC
gpu7ZErSZwcTmKe2G01NAR/JkAXK1Qoj3JY/wGz2Lt7Q1wIq9+sCZfOzZRhtfxgCXtB93M3ehMFA
X1qAM5LAncpz2p/k2ptICazMG9hLqdKMZqu20pu50zUQNGlXTt4Ge5Q09xr2Kv+cQhP+I8cg10Kv
lNqrhq18QOIfOM22sWLvGqnlsu3OF77KIOC0rMdTDuoXWwZPuqaNYSV+dmSlGgqZbsdvD+gihr2m
ETwyysz9PC6+98mmyJqGpjXKBw2xwjXn96UI4t+fEsCPYjuPpumyq+E5GEOafIif7aonlgNA5r3v
AyPPdEJsqLFX2c40Km0zJnr8vVx5/pmhrB/p3BtPtb/gvP14C/eXHwTLhxYi/se1r3upgpgtqpH+
aGefDCylJ52K3Pe+BJoUZaR9pkA+2oyQJbDWYWEu802SGKxRRbDEXx2z1n91Q32NNfN+V4nTd31R
a2+Vo9/FrtK2+DVlMltPNOKTE1HUeb3Rbb96nJy5fRrQmOG6lf01wvX7nTqXRQjhcsgGu3W5r1xU
K8w2Ga2nMQ3YOy1pumNO9++LchH3riufP37wf7tLDiPUgUEWvT9moVacK8tsrSdkbe0P8mycUM9J
8ZqQgcxR71TtoWn08r/WaWifu6SpU5z7F431dgcrawQo+ZCWzw6JIXmYQGTe4cUaHrCPdri651oL
Oxpb2Npa/xrc5f0pHj0SGiDUNhwu0XK+vXhGXBvVuMF/6scakw+iRBS3ZpBFynLSdtMXdnZoCfSz
ohqnwtdxjM1rVbO//AREbaAKOJUBX7jkXNCtV9PQF9VzNxVrIE8BkG80KssLkyao6U4vVZjoo/et
CrRgwNnuDFfE9++Hmb8WqVYDPrkA7HvfPgRqOESGNV77zDnD2tPPGzu4PoZ9Yyd59dSaqvr88UC7
VPvzBXFFjDocf1faxGXZyKtrMpzdoXn2kzSdju1Y+ce0AQWyKQAIdWRC1q37JymC7IH2gqZhT2Yv
YlS6ou3eI6XdAuAonKjMWEe3TmOLV8NTis7bGNdd5ASk0+7zTI0nbyaX/j+fMTF1rYdnQoNc/ubi
zJW4HmI7I1XPAhxgzW69D7ZTafjhmr2mbW03HTZMF+oax//9SOG4jl+Hwg99WERib99ToHSNB9fV
zxaOYw42gZJi3/U+NqVlwtcREh82mlE2zOO3seibMRyXIrlG334/WigcmKseFf/vauV5+ysaWl/l
KA35vGDW+dVwXUSE6Yh1NZVahOVSP348Wt5dMFgFpx5TBKFYK0nt4oJ6m2touc1no7ezu2bEbkl4
nnND86+5wRpyDdL+7jED8XFWkOq6MK+r9NvrFXEQNMpIS7o+uppCuNL+z64txx92ujgn5qpvs9Na
B8zs+rHIpFNfWf8u7xeCMcpLOs3/Xt66+ByD2Yydsi/VWWuyOr3BIKHKR6+u/PaAlwzAqlc7GJY+
fsiXcz8X5TFjC8SZRUH3coWrkioTeen7jwXgid9dx6l53/JPzb2pswRt3UmofmeNolHPH1/5sorL
9Etvgk4F4lBaD5cSD71XiNVI6TwjYAl+xZ1w72q5GPY2N4Mx2DpLrn0vASDYUeuCZbwyuN71LEiH
4gv2AMWsEGfEcW/fNlo9pfAfJ2dZEas2mRpG1WoRdWS1ZfEdT0+3D+xEOwcSKOtkF/3nuh+W0GcD
fq129W5TyG+ha0C7hhRRdGWXmjKtIfQOlUN5NkQ236xoty2nqPwQg0C6tYxEuWEfBEkMpqMV+9hf
ii+DWmLr8PEb+cvvYPfJGXRFYrIBuexUwem2+pHy+nke9Oqo5lnc22ryOAciTnpRkNd+evbUPluE
CrxSoExw4zpX1oj3w8JdMUR8iPbK+b9s2RGAB4KjHJxzP9BWjdyqzyUqe1v/rPTOnjcpocZ9ZGN6
cUPP9Hpz+/FDeP9BUJPFQApkAHE5yUNvx0UPizOfGn06d5YlzgVp47vF64OIPCC5L4mkOfKIrq0s
69Tyv+U1w0Q7CdEQhRryboSdby8aa4411CLpz2239AExxVVQh2PpaEcqO/n+4zt8N89wGZ4tey/a
COsn8PZiGUoF1QjDOPt62SchuAVqFaKN/2STHu8Sy/ajjy94ObGu92UjI0ErZtGwudTwt2JqCahC
zGUvpHtPJEXfuemUzfdIPYYj47j4Qvfc2VLD9fjCljL1r7zUv90yszr7LGTP6Kku1i5bzoZUeqOf
SUUEdkDNa5jvkz4xdnGVEVhc0pssr7Tk3w1k7holOE8PugXGqotrZmhaRFvM+tlJCBmInG5pD5RW
ejvS/cGzTlSRiFwRcSwiW8bp7//8zNe1hCmdYovlX3LEJAd24cW1dR4WTjYh5i31tV7Zs0UHgufA
6pXvq5QqFdpzLwJcpV155O+GNGE2a6cIjC9fMVaWt6OMZkOtz5ppnhc6Zt3GzmrNPhYGjDEVxMm1
DIJLnwgFcKYMnYkLkNTa4rhoSLZpBZIJu9+5ymHUbZpmcBCsd9IeT/RAO7knvBIWhohTYgmmzEWQ
KZ1i0n4hYLEsKtbDYB36CoVZkgUZENVgKEsrHEDcyyFq7LoVt10767UH09JJd3QXyVyTucMhrfaI
EKzNNt3iGof1Ei4uWtYyYrOGDndoU0riWV0PkCkmP3M2k7OeObqAoMtsmPLuSmvgn9r/m9mEZ8GW
HhrsuqEhPu3to2+HrJN0k9xzOU+UnAZ5zsEz2RhE4FXJPuY0kWald9tntdy2Uzfu7dqtfvZ+On8D
rTLsUY3q137U+r4vftSqUGaHQetw7Zu8/VGpbQ4OuezL2agodu8zLVHBqddM0RtR6VfangdeU2WE
yxBs684UGqEZwG6ecqOurrEQ3k3yuD8AMKIEZoe5gvbe/hj0dqlaJrmcTbNKS+ghKbGf8zQPkWfU
zhbT7BjmRWxtPv4o/3ZZfLNrohR7nncqedw2HjQUaZw9MCTOUXOVi0pdplStm6YetFOLFGuHU6e7
0qj6y8fIeob+hRVtjZNZ58f/0WZPCkcgWkL9jACu+OMqf9mkSjMHBEuB3ly5y0tX4Potwsjnghyv
UZD+00z6n6ux2FXBsgz6Oe4W9T1BnNBHPRv9ikJfmW6QQCz5LcL9keyG2jO3TTLSsDCqXB0N1MUn
X3nzQCC27n4bzMIyw0ZbXC+cEqVvlNvl83YkY9J97pFmpxHslszbQPppDhne2CGURV0FG3vMSvcw
q2FVvRtzl4VwJTG9X9m0/2WWp1a1NsbwN4HvupjljdzCgT5M1rnOg2RbFsChXKuBhaUsqz5QYi6r
cKHD+0erUvvw8XD6R3568U2hh/33Ia9byHW8/c+DttHqFW0bm2egv1lL1TQoYiCn/jKo44xE2npu
h3zcTzjpYWFoTnUXcIYrIdQ5+m2SLv68TZxudLapBoXnLocu91AU4KqvjIi/LL8sMmuxgx4tTaOL
ydlI8E/D8TTOavb0L2YV5+RUtFMfrSmE1Ub5Knv++NFcDPhVAETDEpsGG3wQXZfueBM2k10EiXt0
gjL4MugyqcOsY8dMld/9/PG1Lu7u32vRnuEyLLTeZS1JBDH63LF0j3Vl1zuIA3JDJA5VgbEf9+4M
D+nj613MIv9ezw947ZxU8Y9ffMy6n2NDmA3nWNErssKxydtbn3JaZLQ67tmZ7PgIvM41G9/72/TZ
xMGAdpHd8FgvLtuTGatXuEiOHmixb4Oh0PItPWpoq9Ujv2qNK4PGeHdBBAMs6mjmeKZ02O23ozsT
lQOPTK9uJjVIhwW2W0A0LZ6+pxzcP9G3hcHmrBAur25vZ6cXO7pd8qDXK9osHYt9MSbp7ag70ynv
jdEK4Q1eq828+5EUgpjRdQ4LvBDyYd7+SM2wlwpCRnqcZWIsn8w0N5iAhP46Tmrp78sZIPrHr//9
0ObMzuNgK0u5HOfT2ysG2QC43imzY6GM8p6th6F2LHL6Dy3rMrn9+GIX0xtjbb0YQiPGts7/X+zi
hJQd4r05O5qADy2S0AMzxKRLZCehphsGWb2tWpSeYaCJa/WQv9woyZWrCwTRCqeGi/fvZCP5LzTP
DpIOXEgFVb9JjNq6sxdzePn4Ntc/6n8m0vU217KWz36dHStOg7fPtATXpVmDcg/w3cewMWUOFAFW
VH7l3f3lOhDFXbb+K0SM8I631zGCFkOgzPxDQqfd/jrow+jcCGXr/TVD2PtJwiQZeSXhYptmq2O+
vVKWmVjsiTA+cPaIH2yaaOSc+0gwRFUvgEBLWpXBOJTnjx/k+3dmgiIh6IUDT7Be9+1l9dxP6fdx
yvMEsq6dN7NZ2A1W3N4Nmiuvpbb+7WoIAdlQcNDhkV6Mzi4PhAzyWKM+5ufd3aw3cdjZjUrvSfO4
ggt5fy2GBycZtm30Ld4d57zGaUo64MERUmT7Mk4i3vaLWjg6e7P++F+fInMsj5DzCroiKr5vn6JI
Ss1PvDG98XGnynCYYO1ZWt6pTYcB7L9PYXzkqIW9f06LaDrfXq2Ml8HFsREf6zKwD2Uwt496Pjcb
KhH+xjRFe2Uz+n7K5EhMnYsNEzVAApffXs9ALjQt/cL61ThfMr8xHnVltDd85WOEQ2bYf/wwL6oP
/yyX67qMLAxoAw/07eUKkJCxhj+V+VJDLLq4dqg5utxafWGEsa7Nh0x0yybpSaqIA0vsPr78ZaHx
n+tT3eTaKHTZklzM1wIqmad1pX+kZ55+T0Fy3ibI0b+T/yy+4wzuDo4MzAJ2SuWfBLzFfYzk7EYs
tn7lp7yfE4Bs/lNQZ2ZwKbO9fRLBktkuQD9c/qWNlGDMzA22MoTDcRVTIiB/9VHrIStcmfTefzlc
liMPvTb2DiAA3l42qWJ9HcY242vI9kbSOEe/RTFDkdm9Mv387Q5R53KyWmdYvHpvL0WkbEwahbCP
IIX0Py027q8Eh9keuiIXaCLcuuWO7oGcNh+/ZCAG/MlvVxAfH/b/X/niJgmjx4gCV/CG2X98EkSP
DMdauUMSGaIZMc6poAhCO+6Ucy+loF3tCUwlTWdBkNGrYYpvLVBjLDuDOS7Ua1CCKcw3ePN2lJeW
MmyrXMxb4XTqyatM+dOvHft7knvWuLH0Wf/Exzu1+KQSIr18JxmNYwYfqH/ULcBA22WIRfPVbF0c
0aPQlP84YCArt1j7agKC5qZSmxmeivlt9f0NkY31yr5ZTOmVO8RaOrIjVS/Dl5YXbD3zORlt2IjM
gJOroG6EVVHGn6VdrY2DCjHKVsKQ/VKBekiQAmX9fW2BFY0MbvgeY7BRP9qx6x21fJrQumVuCY9j
AHUEpND96ZnCe+7sGB0bX7SGNDWx/mBal790Z2i1aMnMSoZr4B4RfGWO8qVD5nHkZ9rdjoNu0Wxz
aWT9TdK3sBwWYbr3vitYdxXO2gcv05OnlQDxvWKx+I4Ta9ZDD9fSTY5QLY04v00ySirfF58NoyqG
cCxG+5tFay8NK8NYmi0kq87a+3013fZi0l4UjgtzO2qNY2yQJnVjyH/X35Ix5N+N1DugTg6yrG8z
bw5ivA+FNdx5Q9BA925F5975cS3ziL2cBsHNTU3Ilxh0MctVWv3cNyqJ92Io0jtFm1iFOm60lyJx
6EpVSA63lZ9oLznU5Cz0Tav8nqyxECsSXVHy1ACkpienFGX5CBba1n4VVrPctCLxg19jUIh8hymq
EZth0AZMrU09BTckK+gnvEaUydp5bkSYoErMt4EzG81DBc6sCIVZl/bOcGVw0yndAL6UYoJ5SPAy
O8DVhyaLFojaxR74RztFmQ868qU2hry+AwXQtNuGypX7p4W8lUYOCDtgW6KzEGFawvlT0xUq956Q
6gQNFLF5CNbfcB5iZ6qBxboLQUdeORYb9t9x/0Uv1TQbkY0j8dRxeGl7nIRGM04be560V9EEy9n2
Vbf87BEJztUWqKz4xbE4776bc6z9rMeOr6dxFCLasI7BkkQ5xXh6uTTjiBlPpOplF0kr1ZPnBmJv
tSm0eShvPRCS9FoLV58LJpis0KNuWVpkSWlRaM98jYN6Kk0JlxKf6fSJmEzlvRSdqYE7XQYSLgpr
6uYg5PSWfi0ARqco0BHJhQxm50VHetAcym5UpxEs30rlSMznzoUadiAIpH3MVW94N26r1U0ks7l8
VU3W2CD06kbb0qhpBn5bW3ZfpyIYOxh1mQC+1qUclmYHiFIi5dgcqsUIFtSRNr7yuli6+bbsG7v9
7WXEZv8eNLuuH9OiTh3IFkY8QJbuKINGtujVsYLATMTyPIxzKDFPi1ALRuR8cac59YlADbt8KMap
LMLWsubfvRsH04b8UMsN23HOtHBoczJxebJm+xjbve1vjMwxvio1Vo+Zo7n+LlFoPsPZRMdGJanA
8Qxqo3+uXPo0UKQwO4Rp3fbJHQXWCbKs11X5ybAgw74y/FP/tkh0wjgTGdehC+Y2OKJISz5X6WK4
Ifxw/oXAGlH7e26ykt4ZKjubL+ZG2dTlQmrJ5q3QSuInRdWVImpbTcF9hRmDnrVr9C+BWDS1GUGE
D1CRp56caS8TR9+iDLTp8lISw7ssnhdRRzbtfbPUvn1qmsT9UYnJf+AAgMSvtfseJUhpD/nWg3Hv
/1JjPmF6XYnD0TSgZoxwQxfQp90phmLtNW2yqx3VJ1SiVTZGiT8PlMvIh33V0GD8GXGA/ppcPf3k
KqtxonV/S+yjEUy/hz5n9iGUbr7NuyR9WlzpOuEQjEwcZZoGXzRtsODDpnre7EXuLEeiEGZyvWIZ
f52SskGs4ffZj6nw9DuvQTu80Za6v0vNwk+iFE3gsPV7bToGQSu/lRoO73CczdoL/U7rviQIg/5Q
giQoSrot8agxNkDKhJOX/YZgiU5bSU8GawW+ZBIKqlJL9/UAjH+pjS7Y0y0t502nBs0gz03nJS0t
oHdUJX5GBc6czyY9nRR5ttOXD0FaTF86KynPeYaqF5qC28gHO4fScLZsLZhXtSIszeOUV8kf0m6G
eausoinO5bQ4t3M30pjStLn6Ucfd9F1PG6fY6ZUKzB2iM3VKEUxAei5RJrZz4Rrh2LsNpyylnGQP
bMI9eZWhmaE3yepT2SbaK4UKozmCyR5Har84mkK71Qo23iDdIqTurohgjcly18gEhWrc1eB5xnj2
6oM18HAhlmYEY0DfhdWPDftucEZ0g3GtQ65pnODGLVggCOeyc3FUcTO2R4u9Zrel+trr2HYDjbpo
TtBHVOZtc7IyyPnkXOB0RaxMdTVyWjMwQoxlznjnyFw8jGzrm02uVy3GqlbYBDlYbnYqgyRAjQ0G
wjrZvYx/5ypegxP8NHNDqMddjonGap98YXsDlbGszLcT3JbXHnnZ985qKnuL9qA7sIfWK2o0KBVw
4jrFWWQgKcK50MshNMC55UjBeFn7bBz6p4I+oRNStDAeZll77LNoX34nEMRbHqrS9sfQyQevwD1Q
AfCaWrYwrDiVlNEaOqKFdmF0HtNQYLx4dlaN0bSM3V2n+eqnhuyqOFn62L4agvNkiJe+Fc+6KPOE
d1r5Xy3YQG1kjGJ4zTVjKo590BjVwcQJDyNRVVYQ1Qi2vbA1YUj6sBzzWz9tx98e1ghUn27jdF8M
2RX1NmmVTjp3KSzj4GZEMOCBmGd5l9lGZ+6zxe+eHIS+GTcY+GAYrNj3werFKj6iI6/v575265tU
QR8MOzrb1utEqTXbI9BEpo4iedgGskXzLd1ieB1YT7qd9KfVAJlMiX3nFKOrg4X3km+B3Y4qbNzG
zFE5sj2JnATaTGhSp0iPkwQjstd0HxW5wicBCZtAFjtECxVXh7IY060WICnel15rfQEKuMgtnAhF
hb6f2ZcFwTI/N1k7gT2f2EZu6b24HDrZpyHU1ybHO4ggKJ60TMPOleAb8aN68fxHwguMGeC+YdzV
gSWTmxYr2hRas2EXh75I/Nc0QAROCUoN7k5MVS4jkeITYX31TbVBu81bD2RadTcQR8SwoRddpV8b
z0DWLuPe2OvVQr4wwHBFnBTGC+5nJocJ3IVriLsYQHm8J9la01HBx1l+LOLE5EMcjWkMqTpIAh3m
zMWrILRUPrn4dcablEEP/75qYjDrqaaIS02MfoNHX/6WmVM8gVBnK+hgk/VvRnNy8aeUfAAFwp9b
vXR5QwBu6XuwO+0hlQeJRs5BMzETOdXClq5schC3Nn1k4L9ez6DfuBlem3VQQ+EwACtuK9tP9ecM
CKjxGCxQBENsIVkT6kFHH2CGXrVaYid/M/0fZ+fVIzfOrOFfJEA53KrzzDiOp8f2jWB7beVEUfHX
n0dzbtzqRgv+Fnux8AJmkyKLxao3TE36wUZPXjyiZie3Df2DHLWRUnJ+mwqc2RdLtl6zdaOKX+BM
Vv5SAPE3vqiVFvTgrAvJAQAy7+0hE5T0Wo0m0k48RFu8ERAykMMHvUdV9KRb6EH4MO7ziAAeVQiM
dqLHakJXRbUJLAqOoLl1gPw+KhjNa4k1gKDM7XbhVuuypNxntFy9XVO3yqcU/3XjuxvxN/tVrIsA
Pk9tK9uK4qjyUVaIcAIOBK63xRGHYXG5y8t3TTk0pCl5pnyuS+RyXBQL4kerbiXiJkrmHBT0KTQf
aYN42KSKLMonHehAejLNTjV8zSv5cqXWj9B9KD0ggFDIqn9nNjnpDGWNREFeNSX1ssK6cJ5Bmynf
Zj/z4PvU1+K9RNtNHpSGPtFKm9W+rjDOvrm42SBDQG1l6anUA/CtFVrDJ3ABTvJkwLMwtkhCRM42
QHRp9PXIpSUFirHWH4KImOBXfacfU0vBUrGVyNdvbBKElzSMZnMf4qnjU8qJMSqiVAN9P4yeVBG1
AqWi2P6C3YNZPA1gln7R6ij2WDqPEaYoKSspoccoVIpJiDauJu38c+Uksf6oD30+PKEUks7mAFm3
VwFKJJtMLYsPLnocwFAVgUj797SqTMsvJ9f8g0wLlAcNq4gXlYrm+FTWg/VqS9BUfkE8/4OwFS8y
zw6UeC/NCV8CqgRV/MiBqSVJvHAbYn4vs71ZZgK1xMHGcKVu2ZgPMcSf6TRGsSr3cKynx9Hu9WKv
oQCs7aLRTl9Gz22jl0pBsWDL+4x6tIkucUKolsFK8W+uUSwqCXOLDG0xde56LO1NAZNU+No41DCm
rjlUfeHVW2VQ1Id2yKqY53YydLv75YvrKj+bhvawi4AhhZo3YP5ffUQUEeCclL11ooeib+M2Cg+9
pSjbKDajB2y3hkMjwDwhbJV/vj/yjYIN3XCAQbqKLjwCYpcFm0YbnDQd6GV5UrrgcsLkR1apHb1a
D6BVTc0mmHSMhO+Pemu+QN2hFlMIm5f5clRDz4NwfmSfGqS+lB9Z5hnRvsPUatPrTo8fWR/gdtP2
abaPxskTK2J5N4fHb4p/3mRzF5OG5TNJZEqYNFTBfQFk6dEdxv5j3UunQBtNBL9COOxH9G/c/HB/
6td1Klrz9GKxuwHxDfD+curFQL2FV5B9SlE3cxDpxkdvQzaPM5IHHDvxE7hnmwF0yQc77ux3qLJn
/1wPBPWJYDodWtpmCFtd/gSUJw3cvlzr1DSlvs/HOjyVmMGnTjGtQLCua69YywGcnrk2LsR9Z/4S
f29sp68Q01TtU0vhp9sbBW2sWf6a13UemVn9hN5LnPpCFaGz9+o0qT/BV5DRfkoT96nvtG6teftG
0L843iC5EZ/TZm1fkBhL6AkCtYU2hQm496q2DiiRZjDSSA0OduZNj4MbiOQBZVKEg7JaZo+tCnfu
0Sxsc3zMJx1tPMg6VAi0WOwUQHtrH+fGgZzZSah5zHL8aGJerhj6dkXTytA8hV3zMHWZfNa1Wt8E
rWISpsc/TafoK1vyRsCDWUx9HjsKpAuXvXol0AbUI1OcsGIUo6FquY8Qf8dNhcjOlyBY451cbwos
L+aDT6fKwYNjSTMCZV/REgiskw248qjHU/JRmVA/2mbCHs+6gAXicGk86nEbTD7WczzOAKOaD2qs
TL/vH8cboYC9QEoJdEQzoftcLjfvNd2TUNdOsp66o6hafZ8M7swm9UD3Iyssvjet/jOJgsD59yDI
atsqEntsReL+5dAa0r/08DgbyMjz4KKusCeHF3vkTUlWh6Bovzos06OTYjZ4f9a3PgGNLcggb8B+
gFiXYxtmjTiYM9onOiOI9yEe4/hdmwfVFjMI6MxplLQwOYHj+5oECOCDFkGqUZLOvs88lMZW0qar
Xc9O5wZywf2joXmlGRP3Ng48sI5OdlRE72qd2vCmwK/4Seaj9qQM3rARrh0f7y/D1cafR6VcPgMH
ML9bEg4obuZN3nbuCXq98xHEORg9HXLvD8j2JW56qemujHjVisFamoNtMu4sqL1s9Q2QyAJ3wNIP
qyl9A8w4j47xiIl6xK1brgx2tbfxEJ3BmJgj0nu76vPRVGp6kEfRg+IV5uceNainNI/1HHZKNtBq
C51foyzFIRraL/cX9nqaSJUAQOOTwmqD23i5vUL6BZAXyuTBk/YDMNzgt5MX3t7QUBJeucyudw5D
URedNRL5SstWrYcbMXdQmzxkVUeR2066Pc6J9RYRAf33ZJa7DgmxNSmWGys7A3FAxtD2JnwsbtCp
MRuaOmn6gKAUmifCDvX3APvqxygMs+nUwP9tKUyNSXQMEY20/zVy0Clm+wBWR9QDoP788/66VS21
1omXZvKg9tgESxxTK+TPgJ0isKXVxwTWM314K+h2Smh3z/e/7fXcsaR9u6Bsl27ukobETdnrk9vE
pyAUzQOeLlruo5hIvwa6yoOK5MgJjGBfb2q1Vf/cH3spGD0rX4Co9RBbBslGnFhkT9ATjbHKgcOo
YzG+oCYmioOqyYHnbAIArIGvWT0NRU3TvoFAH5x7HXvILcwRrJWk3Vb51pSINISbqWjr7IfmDpX+
COExVA9pLoyj3abD1/s/+jrKkF2j8z2fewBVSxpVhfEHBVWz4roLnmwqP1/HKpJ73RL/dYNnrkm3
Xp89hsMzmA7/jP92ltdKN9Akre3qlIW1vjOpVv+R+pTuZYEko39/ateHj7Foz7EVYebRW77ciCps
tGQo6+oUmnHzOW1lPPnq/zsDa6i+7XrcI77E8ar4yvX9xYoCzyBwG+BBAOFdDtxCByaTxAVQeHk3
PFCq1nfSKLp3MdfmNwSF+3ditJDDQPM6D3zkS5vfogRkvgEtGK7gKa5WnEMA4Aa+NK0UQPCLHKIa
FapXsjZOWmmPrw196A+mERreKffMrlh5u1wtORSO2fMHBqQL7m2ZPJlujbVgCZqCiiFqo3gwCO0Y
s/Hck6IDAkTWTaQQlWo8iFaoalcbGUE7bhRyEo/Vh6x3uei1LOu4oFhxmuwh032ds/POKGj4lXr3
wa6cFUO562VlOCALKAq57C7PvBwuVOABUajsTiKx+20lx+QjRjfJYeiztffo9aKaM3zUhicBjpSo
ejmUZSLpFU9Fd9JjNTnkph7skhRISB5SP/bbQn+fa6H85y9Jgk8OAFYbYif5/uWgQEEciUNAd/Jm
o+ctSgRZt+lwEw99usFmdgynuv6d1PmwZj53FcJd0NKMO9cbePQv2TgVJTDHhbd/AgUUvJoIjH6i
Bo71sBF0avMwxlhowoHKFTitXhDr+3+MGuC4gOKQHcCuZ2MuJt7muVDILM0ThqJe7UvVifzMxBxH
9qm+Qxfkd60FciVUXe8mwGMO8QKMMKjd5bsqhuOdAIazTiXqjw+ZZnUog1JtEBuFN1dwvD/Fq6MC
RRnIJxgfDKa4oOcv8NcNjQ4MXRbNEY9VXfW578YVbUE0smjK2kX/m3I5K/zPQ86USkBWSOPzfRdF
jbiIXJSWevkIykqjfdxnNDSzhAQBkP4QPlRhLVdmOZ/Ai6c0codQQOaHPfJUIKwuZ5l4aRGwkdpH
Fa1hDfchR7anStKF/X1/bktGzRzoAEyhUQVzhQHVxaUmwFNg5aAOj0kN0vqEGI9dbGLq4fF/YTPY
z66Fkrq3mYY+Rku2iN1vKvs3f0eTKvlI67uPf5WF09u+apdOv5KCXn9spH9JQYHXk57worhcBqVx
ugHPCvWxynmw+zqGL74OOOOT2479MW/Gj/dX4+r4eg5i5EAdzVkbmzra5Xgp9DzVGLABy7NhcB4a
PF3fy9r6M2hadMAYS2s/4f2mHpOuX6Muzn/15ReHBD/LweNcQgBZaoFrUW/h8YwjLCSvzkaZCO0K
+c4aAjt/qrJ+Ta3leoPNUwU/S3GC7pqzmOmEB7WLXBKOO24pzDPOT5h44d9gVSs7+XpJKUgYGtUg
ILs8WBaHxy0smt0I1D1mZDTxuJNViVvxpLbpa26N7nBSeLiJT7mj5N0vOzDLb/c/6RJrP1vPQ7VF
wg6RRaTel6DyJPC0Xg2r6qXKMUP1wVsgy90YLR3MxqRyHtWtgyUXrZFwWxWjqAGf4Ia0yxDN+eIO
dfJfbSrur5xWCW5JEbTajZ5F7aHps34lDVgexhlmxwtg9gaYgzjQ3sv9V9PXxmclGp/x9KsLnBuA
I/sIoLH3HSGb3u9i3n68SDIN0fHexRi6p2bwx+yU/Cv3YTM+jrhMnrFj0MeVS3VxFt9+G+/N+SUI
ypvmw/K3UecyWm9At9rBFgKRnM96gyWBXxdVfkI+gKbW/U93c8TZUpUkhYC/zIoK02u6QmmH5ywO
6G+lbRQ84V5Bzy0vY2AU1WAgzP6/jAmplFSQ0upSn6ZNu1zvnGF4jsE9fEbwY/ya0v961UYEeUgc
zT/3x1scj7dV5dXA9+aE0HFefHFIfK7kOw7PJtb1YVM0JS/tbHwBTaLUW89QGp8d3HyshV2tlJBv
DU04Q4qHjQaDaZF0In8Qu6loxmdMOJpj6yrWDCG2fpWV2uzT1jJPahe6L3lhypf7k17EurdJu+Qp
3Dm0EKHDX24lO9co/zeMrOVT+glgVi18MWoarAvdWNm2N8ayTKIqFVF0l8h7L8cKq9obc3OcntNW
a75qgysfZ9ByC7oO5tu/3VfzxBiMJ/ScDyE/tZyYZ3QpOfD4nFYuxFnpNkI7IcXXUkVQWzCOaQ0O
/f5i3jgl7FSqe6REjo2B2uUEe9khJdJJJhhavwbh9hWOaKan7MtUmMCgJSKO2/tDLpL6t2laILWp
78LHxTzickhayvN7HMwDUXOGJMF58wRVN9HmzkvQu+GRPrH16/6gtz7k34MuEhUttgsUcwRrG0vx
XOnlB2zsjXM2jj/vD3S1oLyMuKt4GtHEmv/zcnaQId70QIcvlogt4XtRD3QhSNFN28clVzHFRdrd
K1/xTR/or/ufKvWcPc+hX5tznuWF3NRwVzLHqV549huVj1iCE+8wLjYLP66S/GNZp5l+QjpDP9aR
1ih7d6o19VSAS/AOYWQ09cOkvTp2JV6hPzofTaSzETmrpqcaAZ1aoizkIDyIGKUTwU4c7FE9jLWB
PtOkWEq8tSCHA9M14Q8/h2YwHGUQ4gtmRw1qFGGVgGSlaGV8NJAywI03DMS5i8ER+lw6/dfEi4zg
v55sePqBSUX1X9mN7tOg0w/b4JyAoXRd6W66smjLjhOoKQoVs0osRBn6yctA4qQNq8pUXgZOt70X
wGhfwYI43kPdNaOzpzHTdxu3nvT9kCjqo1tNSrlpQQNFDwhX2fGD5yL87Kvwyn/kYITXTsqynDJ/
VohKcz8SADK0xsWLzKw6JxipGb0IS5l7rsiMOsgjjkNw0AR9Ab+qLKXdJsbU/RzAEZyVzOodUNSW
Lo94uOMQ8W+728TGDKIjrxi81ejNLH6QWlVRg7m9fNGK3jNhjpb4KAYFPhVBPk3pNm9EvxIu3prs
l3ub1hcawiQOs3LCkhsWYvlS92XZvfSF1vaIc8Jh2iTAH4tN1U+9uXO0tPvPSypUhmu3Ud+FXo9z
5QQosj0O2lSKDQLWwMlX1mIZUua1wPEMQALVJbh9i5AygIwG4dVXL47s8nfh1AZHy3TCab5yx3/N
ZhgMRfc3ISZSUXpEl2FFtJHdBEDnXlBXN34GQev+MkOjD7coB/fAxBzgSyvnYxmnGXL2QSRdm2vZ
XBGXQzaGpNDl1O2LkhvTRnhFfeZVoO4bpJ9+CcJn+ZiBGe5XWk7zjXPxucnzKa9wA5LEcgAWmWLe
IGFWdqbyxYDF1hx0aTsfjNZtvmlOQh8IUiCo86DAbBa2fLn2Ud+coy6HZ2PTsoBGSvXniqMvAoBs
3tg5X0DOgwqzBjcbvk1JiB+YJWxHvjSGVzy6eW+x5crghVxXsY7jGIFv102Z/siRZvMOPUYT7gEc
WfPsjgmI3FRvtGY3mZ1egP/pzWLLw11H3m8Qhb2ZmtYVRzOoB6X3TQniYDhE9Euo/QTgtxVfS7W+
3Q6V47pA2lTvxR3nktgUFILuQohlqGJ2Eczekp1ArbGt210f4qh2QPRUke+GIfL6DxquSr+HPHer
330yjuYzVtVO9ckC1Ma4nZh7zL5apqF4ZwcI5P33j9GD/csjlWcUmuSU3Bc7KlZbp3an0PsCyhDM
oQO0+IsYivyx0uPK3nmCjbJySK82MW4AtCXYTrBSZ9XIy01MQ6YEmFiXL0MB/M2XCCZ9kGORtbs8
tOG+a4ExqJ+1EP+g/f3J3hyZs0orCn2PK8AZgE/cY4OueOFe7jkpleqrUm8/OIWmvi+SESX9DC/E
f5yvxfVEv5zzgxDdfMFdzjeIErU0hlJ5aVNbmD6EqOoH7C9R7oLRRM7LGoPnGtCWshKll8HwbVwa
i3P5EiSWvQiGkeiQyR2K8KxYQfWi9iXgOtG5n+IuWqNeX6lx/f9YVJ64EniWL/X6x15zq1pTlBcx
wG+Xjax+dIGa75RY1zaVVmPwl7s4a20wlMKBnbeBfZKWgx3T/S+8jFTz79Atk3cIdX9uxMWcU3NU
nAQhvpexG1zjOOG58TVr8mJXVj14YbOh+7IpwnbSn/KYi2jlU99YB0IlKuGzRC1wHnX+fX8VM4cJ
Q7JOG5JzS5jZDPn8LLGiad8mIFaB6u/QkMHbx5bWHx7DxQG1j35lk18vwfwTZv1DNhtqhIuf0Bo1
Lkdenp7N1Kq2GG/17/MMpAIqH1yEaacEva/babMFDtkd7y//VWJAw5GnLwtPBYpguYQJoFLuAFuU
6bkOM/WgNr36VGZtsI+GTODD4UFmybNyPxCVNp0l412r1ditZin8QUTFV3bD9QmYuwXcmDwVgY4s
X1Ip3qGuRNz6HCI3+ahopXMwB0vbR0EuXu7P/Naqs/d5PNnkYFR6Lj88hnNpHGhxdh4mxM2Rzc+/
NY7ZI7cp0gPdt+kbaploVstsVWRhGdXmNYe9QPCe0QtUVy6HRkNz9h300rM72ZT8hJc8q1E7a0Ln
1sPUePVroGjeyi6b/9K/72QGBYiDYpODvwy900VKMAx51iqNlZ0dqQ28bkoRo4cNxBThZRAzm06f
HxidzOIY9agm+6KZg7ZW87zxfedCAIBQADpz7+By5ooGml/EZX6WEWy+LK/TD86IfZuclHBlK91Y
ZKBm6CrPRVaHhvrlUBAIwyGGN3EWaVcdcEsCdZmCPkKmKy2iz3Y0kRe5Awox9/fVrXXmrnIJKhiG
XLXb0smG/+Na+bkMgu57HgzeTjNBKvdpUp0gaOuPFYWsbyGg5nfAOtY+861pozdBJ2jGcLC/LqfN
6odKLe3sbLYYGD6i0+DyfOWPTtNAHWEb8azd1qpM7JVIemveLrpTKMlqczl7Gcg7nN9aIyrOWmTB
1dGEZ+8c0VeHsrabd8iAuN+QPy1DHzM/b6tqxZf7676sGcz7m8fEXF8C+Gm8FaH/CuS84ZKUA1Sc
nVFT1E1fFkO4xYP2dwDQPtuVEyzklS12YzeT0QP1M2it0oFbFGH6RLgYm0/l2dPDn2FRKRWurdn0
sabhO+7uT+/2WJRD5iBNvFrEjMbrnQE93PKsDKJ8mUg+hB94stxgQFie7o919WSmvIQ0ikOYoCDC
e3GRAEWdW0ZObCSvlTIbgJS9oDUd9zLaSQv0pF/GWf8RhXTl/dCRtRxIla0HBxBbsmFnJmtO3NeX
9Px76KYCLAO1DsD4clPrVjR2Qkbx6xjA3z1VZd8FB3jeVGk8EwMHTIibeNh5aRVzNw0SIXURDvzy
mMrcmtzj1UYHgDJLIyFdg6Y5LebLHzOqceB2uhFS5kjkrzEvnaeor4Lg0CYDYHbZqHVzKEQlrE1r
60lyKtD6XdkNN38DlWkEPUkdwGte/gZjzLpEy/L4VTTWtO05E0cFd7gfadr96NXJeYmNHB5rEUTT
JqzTaOUuuQoyLMEsccfdOWMslx2lsq/60oKv9lqoobMj3NeJDyxLbDspvW9aq9RPEGHilch6nasw
LNVdkhWIvnhWLUJ6WXfp1CRCOcOkwkNnpOm0Qcw4PWSIq78g/OFAVq/R7o9Uidt2mRzlmA6fwT/1
H3o25kpd+9ZHAKIztw34RVfovIGnhygmJ3w1BrDcPt7n2nYYy0kFCp6ovpGPzlMYpOJYjm65JR5N
K7vgKoVhPeY+ydyy8oh9i5CrWXPf354gdttx+KWQKbxa0JBPmWNmL7aCmdU2juvs1zCl/fl+iLiK
tgyN5xaFJLqX9OUXh2DSxwmPPnaANjTlEehsw5eoKRvVaAxbOHQc7o93Y8fRcJvxpZBI5ifDYsNP
sdZpthK/ks31z62aSSqJurqxY0vdTlZgfoxCdsP9QW9MEiIDAlFzcRP+/ByT/7pSUjdFl6DXk1cP
6vYHaAeElVqzEahoPohJ+UdVJY4yekWzNDJJC2IGy/7zyCvFbigAvkLTd2GIKtNGp75AIzqCLWmH
ar7HB8hbKRVdXSyMatL05hR7wIWXtXal6oHBDG76WuCVCu04AsraTupBQ3hurQB36yt6sDLA1dFH
AOd5uaBm2xBS80o5d06coYGlt8/IUSPoMCXOsemslAc2mt33v+KNU0Jd0dVoiAB/uipGTZGtGGqX
K2elVRA+Dr0kfTX6wtmG+BtuqRMa3aYoSv3RSWxn5YTeuEln1AoWB4g4UoZeqvqDKFP1xLKDc1j2
KZ7Zbmfi3p0JPYKsrwXfbZ4b2yhDQAO+c1DITVXmLgVXAB9+KrN+5Rhdfey5FsiOJiF+e2YtPkBE
TjpW0ojOSDqoJ3u03MSPm051t5ns7GYlJbw6P/No7CseO/O+Xt6UgV4PEieK6NyGafx7coIGN4G6
63NY0vZPzAzkmpfc2oiLjEwgwJxCxo7OrhJ7u6DL1UMdpA9tASAWEYfRe76/t26NB7mBRyvFAwrZ
8///K0KoeVIBFDajc1xXP0KlHfeddNIvTRLCeq7wffr34eY+o2UBEKXvtwhINKiThMJiclZlE39G
UyZ/yJ1Q7BXcBdwNia6bnO6PeL1heKpq9HVw1WD/GosRMa/rKbhVydlWW4SDvE7T/USlDNNVOZoL
9we7Cg/AU3ikzmwJcO/c8JeriUU61cdcTc5uQqxTEugbD1isyWo7CLSPt64TgEONsE3Y3x/4+jMy
8NxT5WFOqFiCnLRRT63GtuJzNEg0NsbKy5StYsaptusSp3npkeWpVlb2KizNk8WjE9VwDggwhsvJ
qsBIJhfryLOUsnwJ4raCej163ntHGdwvwZSN/wWGwFXOzKJ0TbbsOqOm4kb3GEHrGeoE+uFy9FLG
sYmTbHomuQm+58JFECGPjPCg5IH1E8ImzigU0vWPhhOhxdmMzbADgVv/czziZ9g0EefEHpTq4vzg
p9rmbeMkZ1pQU7cTiZWGOzXtR9pxirPyQrzK1+Y5k6/OGaQDrm+xlwWXaeNVSnrmPoBB7hVD89Ng
JVDWGfV6YxqxbvqlIavvRREGdATSKj3/80bjXU7GPkvFARFdfHR88SY3nahvJXrb6p+qqYoOaUgX
aIPATbhXpyzT/jVLnWur3EHAAThY/Nfll9boXwyKYaXnqW5Fs61Dj/6r7Vbls6LI8uiKxvsVjoAb
D0lrhJLrIIhWQFU3jheddR18C1MH4bi4dTLEgVAAVrJzHfBu9SvNyd6VhVp+kdDYzb2d9uX+/jrP
D9SLYheTdueHIkAQCgNLeESK7jrY8SA752aSNLuk6PTxWLdm/j98TzT4aRHwOIVjvLhvAJdYZeMO
+VmYTfsFb0zNx6LafVKVND1OOibG9+d1I0LSx+URBP+IfH8ZIaFydZbQ3fyMi14x+JZ085OGX8Ym
E4bzvjdb5ZVtvIY7uz2qSfsF1j9E7vlg/XXLtarRuQOWxefG1gTkEzNp3iMkgXVfJqwEwTQt+UAf
da35c/3eMyFQA7+FXjK7qCz7IbU2oDQXJPnZhtMV/kgDs8rwd9cxzuoVI3wmWxbmViVzaX+qrdlP
dPhEITaB1rUnpEDktFPqPll79924EwEhzzgjHl+8MRdvEXQstBCmRX7WjDqKdtWgOz7ABbd7RKdC
DJv7n/zGaCjJw5nls7uQFBYhozRBlrQVO7eMmrb+BJsaZjUlZCf9zwp0M165lm4NR32DQh7WcKz6
YjgafKJUBQBGW0pMIhWDZ+QmUK3mj4KZ0rf7c7txTIEucUaBTZm4di02Vt+k1mDhOkqt1M49gA9a
igxDPBjWyrm5OStjVqeEWaaTO13uYIwny4ToV57HKq2+aZ7i+Aio0PMvtW7llpkXaBF67LldCb6A
Aiy32uVQ0NwBRtuiONvu1CJ1qNXd4xTn2jGbkCEsOEJfkH/AXH0y2hWuzo04y11K55DHOVYIS4ed
Qs9x4jDG4qzWObI7pi04AGngHJopjJ9blPFX9uaNwEBAB8M89yuBzc4/6K/AMIyAcY2MoqSjhvpn
FNGzbcNLE3JHlr6LgqoOd/T//lVTlgucCjpd0hlOyOt1ybHQZC3j0agrouBYb9DyiXeVkZZbY2xi
34Zufbi/Ta/W9Y0JSVZqYOaH0Oii2IFNckNZKdPOJo3uR2RsGqA6JjgCPxtUfDdiqa31Z682LEMS
XcgVXIor4OAuV1YxXWh7aCWdQ+j8+ygbmw9pJNHMwe6mWis8XGeDrChNMFCoCLdgQTf/mr++Y2bI
0gEVp58TbWyenaLuP7o9FJ59ngOogodVWfWx07Rkj+5NhnRj7ZzAPqxxDa6209wHJhZQ5SNFoody
+TMM2rxI1GrGGRlO9ehN5vCKQJ/hE1oLVF2tA7KayZry/BXie95OczoGrVCDgWEuwnmB7xwtKFM/
o3iYvSZRBwsL4u3Hdmz0FGjJUP9UBwPtVFVOr0Ulku0QOohqoju7Cabalv4oouH3v2457j6SNfpH
c81rCUEo07RR1dYyzkqRxT+7Js4C9Jd6T9+R0IX5UWBD2G7vj3m95xiTNga0HrByZKeXyy8pSCTl
YBtnXOGcHwlCsu/rPh222NSs+WBdBX7WnKolbXeQnoCjFhtO75JpvkHNczf0ptzIMCyyreiVNUrH
rR1FcVYlJJKhAUK+nFLotqpZj6GFhGdWPQGjML+HHbpWTag1/1kIVGV+axhrV8B1vCBA0cnHMYjq
LI3ey1FtZcS1m190lq2a4q5mdWlAXi0w+TYb5+vQerhv/vu3o4GPnRaQeeMKFYSgFK2aUBjnIq7M
JyV0zPqQ4RKwqcvOXSP3XX89ukJMjDSB4ETcuJxfid60kqeJcRaxoSvvHVRDjZ0UjWr/uj+rq7uU
lyFgGL4g7Sjgm4vPBz8I+M9kIeRtqLC+TTnXHLAhUT9HxLJ94SKzs+2NKTrAC3ay3f3RrzcPo89a
BlgmcsctpWSojFZF1NrWuYo1RIqUKjuKvq6PZTGJLcysUsE3YKz390e93jwXoy4t6rK0jrNMVxhV
HbvnaPKKU9maJjwY3fqT1ON0uD/erTVmj1INAJB6rdkjpJb06OzaNBanbJe5erSjXBr7tR027zRE
hzdJAAsesbL2f5gpc6UAAg0W1uYi3CddiPJbO9nnULXQis5MNcayemrErvTa5nM0hui23Z/srcWd
u3fUI8lvEWq53LnQxxEEFpl9rrPUPHqeGexw/IP2AEDSBu2b2vXP+yPe2kQ0UoEfk8WDaV+cFWUE
cJkiJnmWle2+dmLQcS2PEYrDcVqX1k7DBQPARQN9O16Z7O2hGZaXE+S9ZYVpYEa1NZrWGfZDhKxf
IFDZxc5oJ1DEx+Cdbx7CiViTAZmj20UCDKFkLinxeoA4fiWTno6jWyRIAL92dageLXWwB0B75W+X
tqH0syy3eLL2ztbWitDPPftf9/Mb64NCD+EXhYAlDqHtpGoPg1K9tnGo+6PZyFct1todfxZsKqQS
XjQxGo9OLqKVka/Wm5HpUVExg/M8QzAuN5dRDha2rn39muBwjNMnbqN135UHo4/jkzlV4UOcZ2Ll
0r6x2uDGgFrh8Qlw2Jh3/F+pW11VLqonjXiNBBwpUYb1kxUkWKBhZb9Dd1DbYb9Q7RCwrj+bvVRW
zvB16ghCYO6Azvo2uKksl7sqQssrUkO82lOrt750FO+3DcZ4+qAa42QeHJIlBL5tS2lIXeKiOCqa
RI4pRRd7JV7Pt8HlxqMrjQbp3HUwtKtifDWkJh8gbV5hqCHRHU4Gsshj/CPR8EH5x1PNrKlLIBIC
jolenX656lOGrLVEleRVh6+5ncpZTtP2xDZGivMk2+o9uU+1IhnwVoVezm9uqEDGowxw5c0TisSj
hWKK1yyJKm8Tkko/j73TajskYZunzKzNCSMj4aX+lGIaAcynmQt6UWwOvjkoSYMEb0b3hVALiQcV
wxBJ90RxPhqRpQT7FIeuh0I2mB6lbWtpfoVzXbpRzQRRVui2rdy4ILacTVSm03PWiOTT/VW9is6s
KvR5WnWw+GgSLmIlQFTgr04oX1HHdrDknv2fBrpm0ySanepW/14Fnwec2QczD4Py/3yi/zo8ALQ8
EVidfLVa3XytGtqsXAHKPnRU5YHKqKw3XVsnOy2ZCqyxXaMt/Ax5//vTvo4bdGDp6oA+5dVHffry
V3RdE5SDWrWvgMOiD/zSb20Wh4fOHPKd2gr9GEh9DR13deujBUG3d47SqAZAzbsccwgTkuXBbF+z
GhGETUlABy1jCcNvR9VETT53D4aOEq1P6enr/fm+YXoXG5miDy8u/kXhc5niICzcUE3tslfq8NFL
n6r50R1E62xqvKEHv6qbcY/sPZruMo/6p0HzxPdIatEfRVRdd2obrYWt2Cnlfz0iGh8SZNz2rVWW
R9jhoW9UH6Nyryq6d0xgUx7iFvj6ytV6HXVnuNmsMYHMhUFT+XL5MF7tBOJ+2Steack3CfXuSSIF
r/tmmSJMlGnZVmtpoQxOFvn1ZOin+0t446TA5qF7hEQT4Pg3oda/Nq4ng6YM1TJ/rVwj+lj3avQ+
UpD8RlzX86FaOyuVpbdcbPHJgOjxLqcyiKHPMhduszRDS0wrXoELiKdGd9IjSkOdH9t4MSKoapYf
8JCOvtS6k7d+0I2qsilcK/qUQhZ+n+lO8zxOYmj9PjEheU9OfaYnMW3hE3jbzLLlFgSo8onucNr6
ZZO16WbA1+8okNN8NuDlbZxxsgs4+dxycV6bT2ka8Z66v6xvEWY5TRqdrCgoOwRuF0dxUDxk/Ss9
f/WcpkQ6EUl01FlsURa+tJr+O6gwD0mTFHlyOpJGuMP0Ia1Ogx0Xxh5FLFdu8q6KfzZTpXz1psgU
e+iAyMwOFZWPGRI0xn7GMXsAmFSDltMjjMn1bNWDdCkmBcgWNRt0ekGTcFuQiV3u0NqTrSixsCD5
iYXYmXpibJwKj4eNTu34ODpeOW6h7Fvvadok6MDQlTnlRhh8wddl/NT0Zv/DUGkTbnFUyNJtkk/2
XleVbFNH+Z/7y744TewriHC0M97kUpGNmXf7X7tZRfhGerUZPAAPqfdAFLQt8p7lLjYMaGdN7Ww7
1yvA8JLBJR0Y9PvDLw7T2/BUPChfaqBHeT1fDp8EWQPVwvMedCMtDmWByliq5dQ9XDciY4+8lfEW
sXceb4b6zA11Si2ojV2Oh4CAKiiLRI9DqOTfjFQ3NyNkQ6zp2+b/ODuv3raR9m9/IgLs5ZSSbEuy
4xQ7cnJCZLNZ9l6Hn/69xs/Ba1GCiPyBxWKRADsaTrvLr+SbANzar1EP5ntTGbJwJVxcvDX/G1uq
04JJIVo0FoELm07B0pOxMZ4H+tFE9QGdbdqPTjW/dSPw2SlqptNff2D6+ZAP3/V4QDedTxh6XOKK
rImPcYAMih9jnEMsWtez30156ieYOKwlesu4VE4UyAmdBWowVJiWpWmEJXR8S7GCDdIh2rVVFOzH
Ou0+G07cbe3JJpfHFmfTp0GhbZqO3pHTcxXdnviVlZZatJw/ck4qCIuNnfRoSLRIoh+NKDROHmLw
z0o55UdQQLggEadPB4+MgXOIwebtod/7Qh+usvcPIEsmdAopsF3IiwAka7XZ6JJjhGR99pBiMzAh
uW8ibFJgEPjaZJgG+aZoJiwIqnneVyLifKWhgjtDNw6/SZR1cdcLLHywhcPXOh/th4o2zhGJ7OQX
uJ61OvTl5oShQNtJ6k3wH8t90mhzyhlXm6OW6dnwnCAHnvhYVqCAj/tQdd84XtB+zdECaR9uf63L
kUGH0cQFVwMZCoLd+Q6FPw90Ji2zo1GqxV1TF3mCI0eP9IcTJ919W9bZcEjMhmL07YGXADGWCWku
OhlkElK9yZG1tg93X5diwxHqjIzcH1Kw5UiFHSxtpSN2FoYq/iVO/k84pdgd0N6hvdHo9qanQP2v
NoT5Sopx9ddQuiQug5ErUc7nv6Z1Jms0oUkfcxddPR9xiPkAIiYrfatHv4X+fdgdRdqgRtRq9c/E
iZJhiy4hpjMangW3v83F6UHhhH8IBalKE6jLZ+PDp1EmkUWe3oWP8QBtRc/mZE9OTTvAxH3AH9Jq
etA7BxsCMBsrV/TFk0AIQPWHN5RShuYs47t61gALIC94cNIyf9P7JrhT6HTtSFCGI1ZFa9adF1Nl
4wPllUUL+i8X5AUtqsO5MER6GKO63ETjaD1bdak9zfxGtoAdPBhjdwryLlpb8Yudz8jSK1EDVMsF
teR2ysilbUwvO7QTkvO7VLikdYbViwm/IvTpZq1UycXSAl93N5qKaDsIUUR3ToGjoVAb3DRs0Qtv
B82m8ICuTup8n859ad7xemeSpYAVx9r1fu1XA5oClAbjQ+Zv51ujmgOnKZQ5OwivFjaA71G3v+K3
46ryGnPa3zn3FnIJWbKq2XJtaAhqHBLyJ/Asi8CqmkUalF2YoTmWq59YmzzeGOA1XxX628kGy7T/
QjVao39cnkzWCWAw/QRJhLWWw+YBFnONKwD8qaowfGNMy3tXFMnXqByLEQMLu7q3G4d4zep091Oa
D9DnsYG1f9sNb9/tk3n11xBbgiOF5URHfREnWzoy4ZK8duhaJUKoURqWDn1mvJgKz7KPqrUe32mh
N38HzJWQFo1Vm2wwFJqTZ3rGaw70144PaLp3dj9CVxeIjGrsBzVX80OXj39iux120jcZjaLAoP0C
WMN3dGyb1UjvxpULXM707JmFZAYClHCKVhYQwsWXyFCOVhvHLA9KRI/UjrRS+ATY/5gkaK+3v/q1
oSg60RQma4c/uIjdsnruhjjFBXIUmnhp6/B7Ipr+yQjsYCV4uDoShRhqejJ6WCrbW8KuXaUIq0Oo
qPrdbIfOHq1I7JjzKhzTu9vTetdAWH5CWK8ExNDG8BWWq/vhnq8D/kJnPx8UfA/3hpEhg1RkbfwF
PYCyfGkhPP0Qo6W43/rB7l4NxShHX0WO9N4jn4GyWXVa+KZ0NIyPJg0MHfO8BE/v2GvqP6M9OK/w
0lLtLtFaQ/12+8df2XlcQSwJLQxJSzDOf7uHjgNmaVp1wIcMNlLi5OO0R5cw/DQqjaZttMHIv6Gr
ZFbUInN3XMnLrywUTDs65rxT2EwvxQDgWs10qNLq0NV58txHuf25ndvxh6aOxsPfzpSBNEpGJIVy
QRahgVI2g9mKYjhQHNO2aYeGvVIo1p4MPXtSFDt6oj/+2uvhWg9X3uVn2wOoFRcN8RkJGnnL4q6v
i0F1gjDuDviKxo957yBKLWvhK5/y4l6ncYqKDQ0pnl+mt5hf58Z2rKtNf5idTNtNHYZqRdjM93j4
KpuuadqHKaxPt7/pReIrxUFARRL2QcwEf3G+e2yq1U5lW9Wh0WGVbdwuq3dlbJsv6oSPh4+fmPO5
rBor9oMgJBZOm6z79/ZPuDJtYg7mS+FVEpIXuVlbKnOkQ0beg2lw9mU4YoCp6fN8TNwRucmSyoKf
9cUa7/xyUZHJAk/I+ykrFUvFUrVIE2skwD2UGJxFvjYo6Reja9fS3cuHSiKEiCGl6g2FkOWzqcQV
uGq8nQ6Rh8TmKy6X+CnNAF/L783saZMv4iQ2Y3/0wngftobS39E9KF5cfIzK7qHqsY34evuLXy46
1AuJcUFRA+nP95/84bprYCEMeFUNh6ynM0YPsMZcykynPZdMYUDqnNI/QRKMO2Q3q73RURm4/QMu
vz0/QGJjubCgGZlyS3z4AUofF3pvZeNBU0PjX0MoRu8rmTn/9YGixUpoIFsyEMWWEJbMHhvRVs5w
GKSrYWZk32lYuDu9nqpHSP7jw8izuRqYyAv3/LaQchLUrAgDLO7lxZGKqw4TQFufDoJN+xkt8qra
sBhq72t1iVEwHI3xJXY62iMGLk3Ei5r0ckM5WWwRFQt1fyIriT9ZsRJBPqACSO0um3C3tMaESC9t
W2eba1OgbooodXGrw6Sp97HSM02isBbzF8dpIPRjtlpKPQnt2EmXQPxVJnfI/WgOsmdUPaLqW+oC
96fPLiB6OUPXv4QeFGo/JrKuvsVh0pgwb8Hpv5h2qfTPnCf3oYhFqv3UGlLhP/OgtZRJFQP5pj4e
RvtRcuE1v5nsxvYHjR439dkIUY+s7Ds2mVJ2JzTFqu84H3rVobZK4xc1lFaUfl7UQvchVmvFFkUh
29pUNbrq4KX67L6aqq44EYIqfwqtmL0HaQwQYY48WaWPYIN6aod8+i8qJ+8Rk+bR9dl7nbvFzG/2
7gegue4mtLTh0ZtivfEpHzSvNJXSl3SgO45xFkRm3xpa6FiB16TTfYlv0wtmgNg5RCPFXuw3p54q
DsK40WnWp0AHrG4m0580wQqQ1i7NhA22N3hzm4ji/spaa1Q2buMYypPtZsO3ZCyM+gf4qeFzEEdF
sKUmW+n+4Mzh/FzBJMSsVG+c8bMOnVTx6ZnE3wLSrXQT2kGW7sy6qt09/tKI8ddJjmR3G48RlRQr
zpv/+Eg5UR9okWLTJ650P8wd92eQZX25Epkt67rQH7k1JJONcIN6xfL2mPVhsgk1m4NrjOp3fDBx
9MXJ0vX8JG+NN13LVLFREgw0n0BmTnqwQbRPbrCqV58zywvrTRN0UtIkQ/34Lu+Y/T6JZoT9fJuM
pt6OnlHN29tXzhLK/f6z6WwBuaDOQfSweGZSNw7pCcTtwUEYdWvjLTT4uZ6UD2XU97BfnOkrqWeJ
rG+Tf2rR+IfPrGuHLm3cn1AH5jUg/UXgxGfE3wGVSCnzg1ji+R2IR32Rd7rdHHrkq0G4mJRWhDKi
vxlqYiVyuqxFslDcgJRdGQ4OxiK0oH2UEIUW7YHjzULx/ODsWJoQL0CuDZ9zrQhwgKHs7GRl/jWa
6uguyAAZr+ydK3NGOAqQIxc/SIUlHsQjb+yHoEUDvRU2uirN8JQ3bbzLjFJbGUrO6OwWluVOSgpU
bsghLnQ+dGpGRByjecgbvf6SpUVOBzkU3AxZGdXaZqii6u32FrsIZGiiUrORQgyU1Ajjzlc0qwqn
G2u9PpgIUHzBUrbcQyVTnvQyn/8oShhSxKjStX0t/69nE7VNKUhOCE6MgczgYmmTodALD0vfY4QT
YegnuEH+hI481PezjToA5kOYKFux1TYbKAXiHzQj+mgr5k6J3xIRqCtv7sV3txFYpW9FE4XTCzn/
/CPMWdcSVDnWsQX9sJ/BC951malsNb1XNvo0rDH2LtIfqZdL9UiCsKHZLPmP82AD/msi89gMlrXj
PRh/J5neaHczEvTlTnXb5EsYoZ75hJ0nQpR/ueRydJoooF54/KCync/WFG00aW5gHgOLQ9wjCItf
TDMeG8tqQx49N/9seqWi3t0e9spHBiNNTkLBjl2+BAxb9WS4Q+/qx5Iu2ga6T9x8zwgUf2dRWKjf
Extd5tsjXoSMNtkPgHeNKPYd6nM+URHh/qF4gXZ0YqF/dysL+8hZ0+9b4Ri/0dz38MTA7vY+BcZ8
b9Isq1YYXFfWGd62zgXGvYHMyuJwhTA16M0Z2rGBtviWT73xTaG4t0VKXHlI80ndZ3ZYP2HzBGTi
9twvbi1CR9aX1hGlUXqa8qd9iFb1vsupvnjaMRWdaH38HOYXvfFK1Q+pUq7gei7nSZxqUviQw6EN
tQiNzQH22zyq2rFugvBklTZ3FY60RuiLYJp/UOM2N1Uehg008iJc87S6fChkmPxh+MVcUaMbSwR7
tCNXhSx2K+UuRatH9yMi7G3BrfoAhb34U8+Z+g0nAn3cT/qUrCz2tS8OBxY5Y2DM9GPk33/44iLH
qaKY+OJTH4DJSCcXy2MdRD7AACdeWd4rX5xGA9Vv+z0HXuq/hbmdq3Zt68cIW2zj2KtuyRuRh3t6
kXa8nXSz+x0o6Rw/ZUHZrxnOXB5lQIpU7fChJFW59OpMIlFimmAflTlolE2oT6nYij4Wz07lxFug
ANaK5PfVESUeFGoivMxlX9K1xt4rKZ0ejSKvdhluTa2vqoX2pfIae4f/of7w1+eH9J4KEy+yxPUv
VtPstUBFJ9851hraEcY8GvkuhxWk7qyiq1cGu7KaUFtpOUKzlcXhxfmxFdXCmsvRjymKCM+Tkdrf
Epcekj7MtZ+qxYjwmJXG+FQHzkrqd7FrpTQSfBm0YbBMA/95vmvHwez0Jp9RNC1Ds71T00mlTgSG
p/MdYy7U3e3PerGOFL7ZsRxJaQF3wU1UzbQntFFrZppWWzxd4j0Ch+kxhoK1z1Bx/NsvC1+AaxDY
FGozsJ8W07ObBFXcNm2OFv7Pd1XNycRgsttEIAl2Wplqp1SJ4lctG4wvt2d6+WElMZ7ZyiYlkIFF
TOENijVYumiOXdLpX1R7Np5T4P+bpHasaqWafhHEMUtQuxbUOVYQrt75IkY5N7sXm82R7pu7t8Iu
PTS85hurHoABauSCvp7UaxXoK2sJf439w4jgd5dFXJym87wIJ7zS8s4KN+0YKy9NbXnfhii3dghU
9iuX3uVFD0oVRAStE4ke05eHco5i11YAwh6VwMy+1kYcNL9tNXE0kjm7oMrn27GZfA8sqUqYg+fd
81gFkee7blyu6iJfrrBBUZdKFFkKZLNlhdXUM45W5Ipjo5cORqwSphCK34Rta/ftZT0OMRTkJikl
c++SDS22cdnlfdQ42nwMqSHke322Sc4HNajv9bGgsFtMFMm3k4GsVI2SXvOizoQzsW+VphBAepMq
eb29veWIZxE8vwjyNgoXUMu4KOXH+fDaVViEm1EYz8dq6kIX6wetzTZBTIp0nK0coWH8Rtx4E0ZF
3N0XZN7uy+0fcLnncXfk1gIyDg71ggslcleE9M6mo9mk4fdJgkw3dGAy+2GuUSS4i7HEGX9C9TZW
iwmyY/Rh7jx6aPoCWSNTe2/mGedz58LqLPKF8LlHWn8+Zg5L4BzTvgVf4CuFqSOZl49lmP6a+iLt
d2E4lwlCv1nqfdNQv+u9bWVZHSANpuZoKzf6crOwJFLbSopYg3REPXtx80xyCNTwx+ewE57Z4n2o
kDgCaO5a58EtFbSYVQOrZSrzU2hruzmgvpv5c+3U5V7pog48OnfGvHZ8F1uGr8WWIUDixiBouGA4
BHPhIU3qaTiONoPwRyrY7UMEQLLZNjY6xYOwxJOl5VZzVw0CW+XbG+byu3BJIYMns3iZxi9ZLC3N
VY3voj/WrlHd5yyDzWMAf+f3UDjhvY5ZaHbniSxNcz/TxqLCSTBRBUYUwbRBNG/V11kmWh/3kWQ9
kJ0gLcRzSOtksY+KLFWCSEmMx6zI4wd8xmvhR9Y0rD0PcsHPx4HyS6MEqji3CK/8+X7NOk/YbQa6
1cmUyTyYvTOlPrJRjrPJCgBmuyEvSntTxHOX++BFQTbXUwv/4PYCLO5L1p+fIVsXVBzeYW3nP6On
r10bpeI+ppYloOQq/Gi/qRFSQlQEyYKV4S63G8OhiwP2H4YfN/T5cF5mIWUx2e5jb+rTnZsKrdyb
SlDtvTJKN3UWT1tH0eyt2iLcuPJSXRsbqS7amxRzaDnLv/9wO8Z9nVfTkLmPCpk+UoaUrmhDBaO+
h0oUKg8JeZ/nR7Eovklo1xouZnE3yi8NzAB4ugRK0kiQF9iH4eFYJ4MgIX1UWqRxTbibW24s625W
cF9qhFAe2iheCweuzBlyKlYutDl5GpbKwBoXvpWqnfdIOp7U28xIutKnjyS2thknx7Ad2y8hvKov
RjNq+srhvjZjsl3QV+DfuJ0XHzyM6XbCJ0P/rQqqnTN42YNIAuMJY8dTW0TDjgq6e3d7Py878PD+
3rGShCOy6Q+L5/wzg3QLp3kW4klNQyPZisRs3X8A52svpWViMBJag5f7SPAN9kuhpiJ8m5qKBiV9
mPhz7mbWNzvos+wrWHBz2mRWKCzHF5NThKfO7oOm8md11vqNp1biHjzQvKZQf3ExUPgjnkAI852/
fsEcieasMhWw1L2TaFhMVlrrvNDY1Hp14yRIzqHNApqZlk0w0QrCzK2b1E3bw/1dAVQtN49MIqm8
0SnnRoQ0uHizSm+a0cT0jCfROV6/RW1nxqK31MbBvlMUMd5XtTO2D6Lo1fwniv3etHo7yVvw4y0p
6c609YhpiKOJ6BariXRYEYxtrT56hU1HtVfjKkRYHeyan/S1o2yDcE6PiVDVcE9VU3ttRkjmtEKN
NrS+j+UI+XeD2c6YfGoCDghW8UXpzBuETb0gwI0nnvqHIqj14jmv6WFuGNBuX6owiuxdpgEr3VBe
iYwveTDO1v00DdObVWn9tHeCXlU3Sdv0w31o5eWwC83IiDadrobPLQFwdAdTp+MPMg/VKdeYYRmh
Yjroak37Kne3Q9MXMqHDc/jOQJkdGaeonV4q8rGu8mm3pelWgQVWFf4AwaXdmeOYaV8g7Uz7JvTC
6VkzWr3Z6QhlmNuxj3vnRzLO84saAevytQhf9Ifbp2t5olGQhJnN40i4QK1yWXYvK1CS6KxEjxhM
qNqdpQ/1c1gbyqc2EPrWyvO6fCDUWqsZLpIaIMey8C6jbcjLXGeLXWDM4Zi3VuU9ukY9b0olbfdt
IYlqhZjsL6lhZX/ZX2BEwiHpYiZr4QT4i61feGh2oRnpPfaF5W4DPBq+9J01bonHqjVpwYsYiMGA
6YJ4YXLITi97KulE86htqugJUNisPaRWDNQLkpBq+DONP0HFSi3dbZ2IrvGJJrLEdzqhptvYiqKj
PMXZysm//OD8ImBANFnlN1ie/DZwaQ5DWX4q3Mb6R4Ra9koCSyO6lZhOrXPWiu/LMOT9E3DtoRBC
Sw33nPNbm1hoikEkhU+lZXRHnWHvaPjFB3ucrJVX6WIoWjhQmGHBS8l8+vnnQ/XREJCF2PpjA+Dv
U6/H0ydcbuNNV0O0vH1cLoeinCtbmywtig3vncQPT34zuErpdhoS4vgo7oSXaMnG8BrviXtMKCuD
XdzWiIzQOQB6w4rznMs1/TCYquezXtDdOIYKXl94iAOD18rxYCfDfF8PlXWvKeO06Qdrray9fLFI
NKnHafSpQLFKcvj5yINowh5Qk33MvLhWdl1be7uhCyzbFza3mK9UnbfHJwAXCDOafniFcD7f/tDv
Pdezd4JaC41kICBoG6DrtVjUOoTtno5aQ6oCl2vTzobzOI24iG2rPDA+ixJNOr8WWhWRYKF5tQlH
PVfu+JCUyX0kSWzlRevhNz1h2KgR92f9qG6ggukWtFKL/rlfdLb3vSOXxrcTsMn3IPSMwVmJUZfZ
B1VUgCZYN1I3AtayLKlOY9NXdZP1T2rk2OU2aw0vewxrkYtft7/YxQlnIJQakYSl8ifRpudrBuqi
pz6LLAIlku7Qt472jFCidgjAHv3XN8oaUOfKeLzhEonOhSqBYovxhlZrNOzfnvphLjeZGeS/eJB1
4adG/jmvSnvlpbo4eqAIQUtJXBKUGSQDzsdrlcQaiEm7J3dGRbuN7YAn1U7nX6R//cvtb3nxKsqx
eBVB9XGFcYGfjwUYxkvQK+2e1LrRn7RkUu48NwmOWljrd21vTf/p0SRWdsrFoPSkYfeB99ERPHLe
wRUfjvvohO7olVKm2plnCMYIDtsgT++1vgJjB84Hj5O0TH/enurF/pSjEpxSzqT5T53tfKqBKPXc
8jr1qdJmUIWKFYsfIA2j/e1hLlaPu5LQT/IWgDZQOzkfpqJRZmKjpT05jTuVvl6Y+ZGbz/6ij462
uz3Wxc5kLFr7WHyhqEb7ZrEzTZUwOlZi7WmKzeLAGdDvsI6bD1aM0iMGh0X1/faA1yYnC4e4iqE5
DmNsMTk1phiWDPpThIanSl0fCVp1Bm21R9tsXNsn76HK2dVIXs+DRyTDB8L5Vv6cDxsFBQt47sJK
P81BaLrbpKFGvJ28pKfnqyGmMde14fleYjXfy8pO30ABYYuAp71t+aWHpxi2Ax5eZuHUfTWAK1Wb
3IaprKLtMvoU2xzlJ65KTgvDFD/L3+2UsxVF42TDT+LTIC/usr5yYJ9nff59TEf3azMZhMJqLuAA
+JmIqxPAWAVXxdvfeSkywLaBnMi2kHRMvvYyigmQsgLUEGpPdmqrrUeq1LgzhpvkbGIXGpEbHy1c
C58puIWQPsLQ/JwYlV5vE5MUh0Zlm/cHVE4qfZ/Gk0u9KbGcyc/ztEXjBW1RDzNIXU+/lyOCs8Wu
oZU+PuYZQlDtRuBV0CBVEutl/7Vs+Xw/CPi1eBu03aSs3HaLy+CdISvh5sj7IF5H1+F8jQf8tZA4
b6qTnWnKmyjz4RO66+3GAI20i4I2faisIF/5vsvK//9GpahAWRMyNVW881EnPdUQfbXKE32bbD+R
BzwMRtwfpQjPo2oU8/eUaijurap1mMIs38SiTH7cXuQrM5ePChQWoEckiIvdDelSLVWUBU4NsDof
XWsElkc3+2H01fTJMES35TkKVhqfi1BLTlwinLl0KWERtC+qWJqZkbvXRnsaSrvZjfTTYRaXYh9F
+msk+nlv4fbtF7lYY0LKq+HDWWZgBkRlAIoxBBoMUs+/uFdaaq+15Xji4477rjXCPbeXspsq9Vde
ue3KNXw5T8msla0Urnro+Yt5gn/nViqm4eSNYFwdG/ZLjcn6tnQiYxsaWfKlhcn3ZfT6tVrdMieS
M6WXxMm1qOmDS1rMFDKAlk1xJ05V4A2Hfs5zCoOmR6cu017VQE3vqizNYePUhJmJ4optC3HqYVL0
tfRscV3/75cQJKGzRBwPZen8m0fTXOfl2E2nYBL6n46A48EymuTU1rW1ub2Zl2Hs+1gQu3jQVTgk
FCvPx0qHWLEzqxUnb5g8Sg/xPCMhMKCqvElnx438rALqSOesiD0/tqr5n37QNBrRA12OfVR60StR
lpdv+iCpn40KZbxtXE2GckjzMf9pWWgy+4muFabPknbhZuwD6/X2JK59LyTxaNPL6jZV/fM5uK6o
qXtY04lvSntPVEA/8JgX1T2Sk81KPCKvmPMDQcrB5U648A4LWOxQK4TNaxu9dsqxKd7ohjJsyU5D
4atCdY9RE2n3RY3+dZfqc0gpJp1WMo/LEyk5K5SU5Wxl//x8thlK0TZ8W/00klFAe7fLxzwXqj9W
qv1fHJfD19tf9/K+YzxiduTN+LiwLM/H04OmniNa+Celc4Od7aT5pmXQHWrG3p0SVuHWjfBuuT3o
1Um+t+slEo9I4nxQwnY8CMAknCr0F+5hmWf7vM+7T9bcVbuCpV05B5dbiMa17CGyi3AGWnprdJ2n
ZDOaFKeQxs8bLKCu9Y2w176IaUDL5/bkrm0hGpYAHylR09lbbCFEP4ymSFvj5BSNFkGT8Ki+jajp
ND53MIXrsiN3DM0xqXf4FDmf81hx1szkLpbVowZEpEKUIqECS5FvmocV8niGfQKIocW+iSXLvQAf
Ccu9VIWPmAI6TNaqDtPFBc+weNpi7YZwDl56cuE/xIa5YrmjBWnjVMwA/22SYVqSVGe2SaJYJweV
x6PT6uLexS754fZnv9hTIEzps+ETSXaGkK5clg9Dc6IVJTJm64S1RPITT9rk4InA+WJWerEbY3wM
/w/jAadBiJY6CY/L+XiumFwhq0InMzELrlCHfgwAjCT+5A5ldN/g074yw8s1pddk09OEiuVocHfO
R0Q3Dj4GZ/U0Kcr4WlQlfFGMf+4UraETExXDawMuTFk5O1dGRchHkiolsY1CwvmoaT6PGbhc5SRi
59WLwmBTalq/zWWyjXG78SdXu3YNO3xxYLmCyaFoI6MBQidZ/qgPi0lnIMNtWFdOEBTyX1Vn8yYZ
dfU6DI7zensdL7esHIqyLDEfuf0SZOemqkkGMyqnwI7VYzVG1b0xReZbY2A9OZomiUY3kFChabsG
tL+yZYEP0auVeq8MvthC5VD12hRH4ZuByK74CuZf+dV7Sl7/0ce50Lc47QbN/e3pXhmTVjR1SiDh
ErO6WE5RJ5IF2kRvZlKV/7mF6A/T5NRfoM2qFtGPu+ZMdnVAoBsw+d5L7YulNCdPGb1Kj96mKMwj
f9BRtYIz8wOp5sJX1MxaOSVXtg46xRSZJWbRph1+vnWyrjHyOTS8k6jisCVwQctoo/TYx/q5yb2z
cttfGw6DMdSR36F9y2x/sLFYFoYT0IA00p1V00X0VT1QH/RmzOqVd/PKYMDqSBOI5CxceRcbpkrt
inAuDt8qq4dVbkSD8q3JymkClFP/+9cbBQYmqThFPYxRLVm5+XAEkbDtGy3JordML9Nu04R5PBza
pHD0bTMXSYqzWIqT2/9hUIvQGCor9/jyMCZekWHG6iinhtGLL13UmpC+3FZtNlkmouyuyjG1+/sb
jjMo0Sq8RDL9PJ8pUME2yr08esOanf4anQMFnROvV+7nZKqrJ7TvnlJcsFb4CJeLqYPPf1fVRt4O
ucTzYbW8iUm48vjNbXT8bcBGWpuymXhQNPH3G4exuGLAf1IpYlXPx9JLLcXnro7fwiLS94BbjTtg
zP0TGgjlyh69PO9yKKBaKoNBXpV//2HfNJ1rCqNqoHA0Y/6Z7Sp+oINQHzS9bZ90waC3t8zVz/hh
vMXqqWPlKrXqRm9VMo61XzqD6PxQtxPlwU2KtTKw/L+d5QesGFVKuMAEOZzERZTRKBoXtMHsKm8w
xaYPXdTXcjMrfAiP5acZGYpjgdrRy19PUiLwyFtlDZ9+/vlH1eowkv3M+I06X/ygZb33BhgOEkmk
lOnKGbzyQUmTyQkcCgJSt+F8rMqG+zVGevzWM61XrzJALQSOJPCXmbly9K6OxYYELiaFcZeeLTX7
IW/GOXoTuWE+4l+oPGXdqG9G0a7lHNeGAjhC85GaOmnHYuXQQsmQcVOitzmaco4bKlgtyj1jG264
QJ1o5SteOQaShchLS3QIeGRxfSbsyx5j8uStgbn/2R7L1zGyFWgCvfYSj33/9fYGuYxipNri/x9O
zv7DqRN2GVmw4KO3YpwBnwBGy+9yfRy9n25r189eCP3kpR0raEApP2h3e/S1yS7OvBL3FHzaMHmz
h3ggc9UHP+DJ/6yMzYzjjJmvbJtr43FzyvNHYwsnkfPZFkEAf66fkzevccdj6iXKt9B1BkxuhfWr
oWC8VrO5OiCMD7hcFH4Jws8HLDu9LHhB4rdBeME3ddKLp9IOq03nztkenG6/QjO5tpzU6SG8cCbQ
W1ycd8/sjXoAzfVmUoY0/BYKs/rUi6ged0WvF/OD19eqcxzjaU42dHXWVOyvzRfVFqmZD9gcSN/5
fAfF6cKAJvabW5kjLa+KOEM49SnHmepfvsZavfna4QS4L+Gssum65MplmRIbURvEb1nVDF+zUSrs
GgDK9jbaT2va31cHw5bQgzUgQQmLo0l3bYC3o0ZvpRK0/XPTDfVeLytRfZrAs62Udi8Lj6BhpUsF
8QVxNz2h80+J7Yw2gopM3nK6GQGdSsRRN9MUWyB1vLnzUc7IfrogXTZ6NLb8aT7Gfq9r6eNEXW9/
+6Beeb4kowfmEhBdLqXF1IuiyFAsqzg4Wmlbz0boTbRmMB2/GwN2NloTfRQ/UAQCI3R75CXLWcZW
kvYKfoEeMVDYxf0bdHlsZH2XviWFHiTbOujEq2kHzcZuU8/0Te59/q0JipJtXFanYqyLcjt1lvdJ
zP3w1OnVGsZbznbxmEvgJQdXBkfo7J8vjVHlDmSbIHkrcisXmyGhYOObHOz723O/cpowsMUgDB0z
EHDL2nM4Qa63gOG96WY1kUqqeHnMc4tQGw2r+U9ft86X2yNeuT9o3tB6Rnycmt6y4KWnPO9YeORv
WZgHRyFosOEDPqMZEOjzv3HtKV/bQGv9GJWGFc/cK5OVCLv3xJbW7kXeYEdFOs0IIxtD8Va3aic2
mh3XOMoqBapF9urdfGUV0UWiYIrgL/HKchUHdaCtBhb0TU/yftyVNSxAH/0GzGduf9RrRxlRY0oT
REXA1pb5ep8YVoPSVP7WxIF+1zj09EQ7639IZMJDZxbxg20Y3YZuoGltZG8FpOCcoK2kiNeVnyJf
uI9bFxAlNg2SkkFEQ560eAFHDaimmggNZ2JiY85toN1DOI4pEbuWb2URysPDiJj8HZoR4UOazeaL
GFaT++U+kz8Dr3M4GiCFSIDlVfsh7EAhIQRtXGgnGILpvQEM6Uel5tGuHAiupgDODna2pftbLTw6
w3//DSQ1koquBwWC5+N88MqGPzChF3PKVXfMfb2vXESlEMq688qhGTZGNncPKtbNwb7OkvJb16Od
7Me5kbjb2z/los8imXWyl0NdBaEu4NHnP2UyhdqnSaqeyhgYxdHM4f1ugrrMpbFAUYecO6W3QVLZ
ev7SGHAOD72hCe1LmbYKHmSgLNG39JS+2XZh0wSoVMT9P4o52BQVM9uYxg14z2DcaNNs5P6Y21G9
pStbkH7cnsry+MqZkLbJbBizV16s85kMpdDHWiTaqUwscd80CHPdd1rsZofRTIC7FnMXu2sv8vJZ
eh+UswGW3balhtb5oHEw9GGU5NqJU+dFXy2EV6fdwPOcoynvlThyJDFdLr+eCkL32xNeRgOMDfYE
zJK0ApF4t/Oxy8yJKW3o+gm3eC18cEdl+q8GsZrjV5+vySlftLjlaNSp6eJQv7F4Fc5HM2a8Aox+
NE5JO5efI9XMtyqKMwXK0fXIf0aAcs3kqzYIM9o10wjxSG/slZjkyqkFDg6BgJcBZttyt+IdNtUU
l4xTGojZO6iaUm9xajxiOdog72V5beK3hlM+1p6zRti4sr9YaLI9vjcY1WUlAtX80cnmyTz9P87O
qzluo1nDvwhVyOEWmxhELilSWko3U5YlI2OQ068/D3RutNitRekr27qxy7OY0NPT/YY2i7Unqx7i
aoOvjvI+epFtbFBHLFYO59URefABneTVd1Goz1O9JGE1TFAFVuXhMxKHB9y2hfnRj1P8jeJ96d3d
3lNXJ5ivo6xLrU7VFoeoShQadZEwT13fB+OhDgrgWg3ITdMXhqF8aiYv1bbdYIqPtJ/Wet3XRjfn
hi8gJOraSz16O6xKadJbPnlZ34V7NwUSf68NToe4vOzEL7uUTrYNq8aRmwq8erlyouZMbnE30Sbg
pKIjQ7ViqTZiCARGkETUTi28h+HdqYz0xdSluTGLJg32Ymij70rTZe1z44T9Ww1jaI21cSWgMLLF
TT2DN5FCPT9m4HFlEVYeV0NVNYdIK82jU5fOszoILQRMpNAJQ8knXQsmV8flVYr9AK1bkBzn47ZZ
34+2kRonOU7is4tkvB+g/vHs6J2ItiCey3+CvkLw5PZ+u7bFwTZwFc7QJCRQz4ct0r6jhGEap3Es
YiX3zbZN7jRNAcGi0LjXXxJdEX+pA0y0xFhnpiBCv6LMsVSkVrMoaiqAYqepNL1XPU7zHUZN9UGL
+OBer9fMv65t63lA6IVkHBeXRIx6i1uho3qqhOp8aZvcC59zvdIbPzGzpqOnafX9fTtQr+rLTq7E
zGtTjHIa2PcZlXlxL7Lmilp0jXmKjQSnEy8du26LvMjQ7Rxd0aPNKCLtfwmWoFbQ3p/pjAhwn6+r
U9Vtp8e5cVLowVXIlo2D6lt11MabRqvNoyvjVRvla/chW2Vm0824dss4H1P16pk8w17SEUypNlWP
/cpeQ2g03WjB2NT7v9+6s9Qe72O6fUSs8+HKHuz/YFXmqbSC6U1PlZYzq8Tf6z6o213qWOFareFa
eOIZTsmd5wJ7aZFsBAI/ec2u7RPgdvGoF63MtnKQT2VVfShFnB40rUtc6tWT7mdCFCsffCVEOBSP
f8dGSldLRxu60/hAOdI+1eMw2AelE3aA7JXZn6p8mKo7iN0wMcwsGtOVka9sYXiK1AnxkwMDseRK
wp3npkod+9Qr0tihtGVss0za3p2nZ/Z//A5b+cu3ICGCEWmqQI/k5bvUHrbgqw9qqdknGP0ISYZa
WO2w+5nuBljtH1Pzty5jv8cjf5yVLmAsLKEXMULK0sxU5yThSx26TMNLUhkod4aeNSE+OCB+QXPl
f8iZKV5TVgEdPrfJFztKc6n9oxXnnMreUKNdaRlJh6Si958SB63uFzZC4LdPzZU9DF5whs7wvocp
sSimjMaksosi59QqfdC2m3SIwx9FG2fhVu1aoeyNfKyVg2dOEkPsytF5dOTjGuX4Sqgg7sGQoJZE
pXJZ0gHBilBFZNqnZtSN7k6tG8zeMxLb5yZDBmUlrbi2fWFlAFKigkTpa/HNYY8RiEwT5zSl8cvU
9LavlBhy+FYsPrct0OOV8a59HXjfWb945pouayiVXg9DmpfOySXiwpDSquYxK7s+2phBs9bFuhYV
CPSIDiBeyBFd3ODUB8c2oNR9qhNl+hJmXdT4wN4iuIDxNNyBD613RQB1ceUjl8WT+cTg/T0j3v6f
c3Aefg19QGnVFNYJiwVT+AqVItPP3W5YGefa4oEkhqzNs2MWTzofB0dQrzcz0zolaRaY96LpkxE9
icATr0qUxvdjXDQrZ+SiXPP721C/mpuDvDmWxCy7MGWfKK516oJSYCQyBlnD+xVG/M4OFbfYjHIC
um6UafrgZfH4LfEyDeHLKmzKT0WieONKDnElgyEf55HJsaVesUyMg2TQsJMOrBMES+0t06oOjZNc
be+KwpucXatOMfpDQYovFvKe8Roa9NqGNsByI1cD8gOA4/ka1JGiJXUlzZNmtDPCeGxTx7dEXljb
2EAIfiUpvTYcONsZdwpYiT/Ph6MZVXMsW+OE2JzZ3BlGOZSHAq6W92Rm5aqW07XJBRwB4g2SDvi2
xXCxLC0nNVrr1DsygOEqh7uumtQfeZY5XywPhc9SKPGrU3rTf7eD8bW9DbTFpZOAzJ+5ZJM2rswz
oVTOSWljam9TTS3K8eLvQKojwENZvSLEdhkrqNEQB9ExpHgNyG8xsbLM0XYPmVhDJO95EHfJozZO
XbKZ2qD+IYRTt+TjE6Xmv/1QNg0biHBB9fhCmaeUxshqp9Yp88xiGyd2PG37ALjdZ73nUXkH8Eba
KynE5S7i4c4tQ3yaVQeWBlRIs452kYOKqKeoP8iojGw/SVzr4Ohxs0Z5vIyGgDaR0kNHQ0dtaYma
LLPAquskt0+pXlSwkem78afWrQkZXPso6ivc3IiVMNLiJBpDNptKpvYJgRbb2uo5F8yXymumXdFi
73N3e9muFJ0473PpjEhPS3+Zn7i928DSBGeGVnKTQ9PhutkIKS1vgzowGpxS0fQHr0wtee861CL9
eMyaryJu2tPtn3J5VHgWA0hHPUfl2bhk0JR6jbhsEEQfuaUmx6BuImxVCmx+t26LHrA5To1YOS2X
cWF+ic/LCf0adOjitEQjSDGZ9cGHLiztfQytRmxIMOz3qjGBAQx5/EIGLhGVzozt7a+9sswEPq49
ej4zb2gRkoyyttPUtJXTAALw0VQgDmaJo7w1QBQOt4e6NrG8x2lNExMQqZhn4Y9CfAqDaMqHJPhA
TaHy0SkIXrxYjNt2St8oklvvt4e7EoKglROEoNFDBluW3nlkqJioJMopzUP8fNGvGMZdxoJHO7OG
sBj41Qg8JnCGtXhw5YjSGCdJQmR01suaJ+KPD63bAM0xW4QfrShGe590feAcGiey/ocJ5YmEoify
H8DxFxPaGQU3SmhFHxq+yAczQg5/0uAcpO5EjSOyFOqzt+f02hKSIdGvocXEI2Lx8K7I+bx4MKKP
BvZNv4/oWeYHb6ys8A4IrlPd81YrX2+PeW0dZ8IRSApUZChLn89mlgj0lc0x/NAbCM79pA6bTEG+
3ZKN92q3VrWrzWzNhfrasQChCXWQu4Qy8OJEKhPYbL10g48QOtfgx0Siez0ystcarMzKlXV1LF4M
9O0AFGLkcP6BMQpVCoUO0KdpX76oiVpsBNoP3lbCx85X9sy1vcmZ4I5ke4I+Xaxg7qD+5SAB8pHo
TfaPqiUyODRpVObb26t27aNQ1gJTQ6MVFO8ima7DqaqNJPNOaeR0e3xgHLExmiYw7q1xQtzl70fj
ZQIZnx4rPtaLr3KTph2DRnNPnj1Yb/0Ulf/lxWhNGy0n81j5tGtTCFIYyQG+zKEzf75ehY6kXdNH
3smN1Ww/JrjJ7lOB1tDu9kdduxXmhs8MAWF7LJPTmfrgJm0qThTlrezOC5zoiajqPk3a4NJhi9y8
A5uBbtY/weCp1crw8wqdl8h5u4M5YJNQrLg4AqrKVyL7qZySyXMzXzGwZYIoKh9l3UGwHLxybzZq
dEC7P6l3WV7nX25//7WDT0WGDjL4NOLyvMX+CKNagFGbiAngYVuIJwEn5Ckxg/hTbk3p1grwD6qr
zFg5jNcSEepuc18CGhc6cfOv+mNUM9cw5hWsLpXEKnmSshJ+jc+rccCVwMQbKxdZ4PoITOj6I+2c
7FlYojY/cujMv25PwO9wulwCqo4zwJEHKQnt+W8JqFZ1hSfFKUvxAvArpvsO8mchIBZrzYPaecEh
0JIGB97ROiigFLPNYIzaTtDUGTepUybb0srX4OsXOJn5uoGCT+sVVRz6R4vOPl2iVI+m3j5JJ8rV
N2UA8EUHCVmgnZUGzje7beN0o6IeIygI1+GApTIYMj9OjPHd0KMct4can56VtbtyYGZVV50ONxhU
8qjz6Yoc6QnDCsRJqkVc+t6Ytd5mNBMK4gCJoWeUzhB/U2u0OR70skrS+9vrdeV2RDsGpURIuYCl
lxnHgLWcW+PK/jEOtfUURehH2ZWbb8yYLFazrXENsHTliFJ0py6C0yF18CXkz6m1RtWpU55akD3Z
DzMvug9d9uKuHEvVe0I7J8aPIMgs+0VDbNrblFOwFuivnFJiA9WSGUGKBeFi0nO6W52YJuUUxZMI
t2XuqaSsJfjKn30CKm/DW6UUPpUN/Mduz/fVoX/L+BEhqFIvon5Xo+TW1fAaRkPW/V1q0CD2vciY
qlc7ioZf/YTHyCaLK3OtfXgtShCauW3mMjVDz3fEH1GCuyHWO8w/P+Kh63ZuG8SbQhXWXoZC8e7Q
n3P+K+EtPNdmXh3UvAnj3WRXysoEzHO7iA90qDFGorxK/WJZbkxFBv45MZSTPs684GI0jde60OLA
pzKfHG7P9rXTxTg8cl0DvsXSmQcTBLWsgj786CBEqp9VPdcVH2/3UWw7Mwkezbpxk1/QY/tDXuS1
vjL8tcNFKkZHBAEJUHqLhMKZrCKVVRl8iKqJ916BX9qU5yUFsbx6iwFu2SvX/LXJBXnJ3M6AGXgm
50s8lTCf5FQEH8hhirve8MTWGGtrW9p5vbk9tdeHAp3ErHJSlxmFYqUeKlhW8KENffK10ufEXfcG
29eazlljdF0bDDIgjQBelcBm53//x9Ydp4CLPS7EqVd1nIfsxAjHfa/gOLFzrHhaU0xYbJvfghQ0
AEhiZ1orYep8OARb6j4p0H8ak7B8M2O7VP1EUbW7EntndDJKNajuhDMr9UI2saf9X03tPDw9QjIo
Omm0npdcMsyR3IBnmHhC7Uhihaa3IJS62VoCyUQcP26PdvmxSDLNII55SJ7yc8T6Y25LzZnNYKT+
VMgoB1aWhjvHDLO9B1bqznITee9xk2+rNKlWSgjLiMSHUtmjMYVAAkNDJT0f2m7HOmjDSX+ymyB+
xBU6utfT0N40MXvLB7mTbYui0Z+aUjXu7NFtfAwI6rUreHFK+RVgnOa/qKpCj7oA74ZqbLZxZ34S
ODwc6xa5BBHxRBOJHDc6rlVrTObFHUAfglbLjFgFq0T9YqkO0XmQaeTYkBlnyfSrrOJv/ewimwyU
ULK0MTfxFLt3t1d5cYIYk4o95TdzRsuiCbiIDFHjKgFI8Pipl0r0GLSD/cNr7e+R560ZOl9MJyPR
IqS86PGPu/SHHA1hqlWvJk9TIgEhjZooyq2RA+BAZCVov8OHbNaSimtfRwlqRqmSQvEGON9IbdHV
FQ3o5CmNm/x+CloFD5peTjiFKcH738/kTDCDiU3jCMjV+Vhd6NZ1GNvJ0yCQPHIDTfvHUPr8h5FH
XbL7+7F4zcz2J9ZcaVt8l6TnQFtHSzibBco3lWVshau290Bf45WC8LVl43ntgl2jAmUsl80MO/JU
kaUEnWLe9q36FPVxfLBiTEd2caA1a/7Cl8eA8hwRhzHBDYDfO59Iw4h5HdYsGrl1/NWKYverK9xa
YNYWN5x+OUHnHwtnTWnpMuywQzmCgE1omgHTW94mapqmEGtZQa8L/8mtxNx1aQ24GTu3Zl+Mo/Pd
VjwtIg0zp++0KoevJCtiZW0XifDvEznrWZGNwe6nRXn++W1qWd04RUx4qw4vKjNvheXPJBg69b5y
ZeVT7ZiMLUYwwQYt0jXF4Yv1RnYXIPtsRabxJltyfSYHArGb9uPRbFLZPSJiaja7Eoe70kKVVU0D
In5niTVI79JMbq6H/cYuIOCA2JW1hIk0TVSaFfoURyeJSt5XeakkbzSxEOfZlFXRyQ5HqxDDkMYZ
tc809qT2KIUFucNWMlsDD+TGP3E6lI3fdRICgE+FxekfnMxKx0+OQL7ep8TZ/rh9Epfv2hnyNhc1
SIDBZHE1L3Zr7xToFHdl+xxhYbmV49jSZw074MVhbmCYXmPc59SKeAw9TXmLEukdYk8vGkBTaqlu
VFOG741ogpVd9Dvc/JFPU1uE/DE3fwFI4Bu/pPhMVuMJqXTdcxfhie4POW3OTdoo9jEooqbZdWZT
fUFEK6xH3x3wnWwK26y3Q1258UaLimJ4TSyYnhs10r34qA2xoq1EzIudTqNgZsbA8OTpB0HofKdH
sjWl2sTJszoOhbsJDR1Fx9aKn7MaI+OtjPva3HuidbETd0VVH2zEqtZgBxfRhsc1VyDvbLwk55k6
/xGuJXs4+lXzbGcoxbcQMX9YcanWO9fL6V/IpNvmpjOdbm+by08HqgF0nfY8qCikqM5Hbay2qjrF
bp4lmLP9UIru3h5jsuQGFXkn0jfSyuKtMhbua2E73UpMvzI6Tx9gLGCiSW6WpW8pkGVtVa99DjwV
ZdimV9s97ZReP1AFV4N/ENRoXsCsFwgMdekwqzYhXbtSC78INDNGgC/n1JNO8yo5nwIZzJ0rzWue
dcUWexfOss82Hn+6tSY2pa5U325P+ZXxZnslQIWoFOCXs4irlUNvxjbM+FhTfgv8YazMaOPlSfGi
Zan8ZSODs/bMvAwO3NAU+ziDZJAzNvn8G0c3lsiZt/kxIM11/VGKMVB8kkrFQF+sFdg520ZYceyK
zFR32aDY7Z7Utyqk3+Jq9NXSKT58AgJpRLh6mmWoDiuBYv4J53ECgBqpBP0yggQTvviJsg89veyj
o16PWfY81CMg2rxqxdcEwaw1UOnlzkOqh1nmYmH/0SE4H43hY2voy+LoOflIfUPpQ/4EDgMX7K1s
3G9oCBs+Qgv2w1hG6qrewcWjhkSehyntntk1D6rn+fhVnFUxHNbwKDEZPSbdYBgbqOsyehlsUYqn
EGpJ+5UuMd6zDhST4jnsEjP1S4L7t7pKRoGMmuV+JaBVwaadhBfg0cVzbJ+qGS+QehwtkOZuEdt+
McSF7luO1IeDm+iSDqGVk4VOFMH8GrER8zlnnz+h7hi/Zh5cd7+NIlQY3En3DqXVw05xhmgatnWJ
HsJOSAMwj18YNbaNkKutk10L5S2WkR6/hoHT/PCQxwjfMRKDtREEHjtn0qyJOFIm+nuqOOKrPbs7
PNjTMMY7J3VE+gs4W108JvTajC95pEIf84y0MrZWaAZiC92qKx+yxkz7fZLMDx8gS2Wxh0duDQ9x
71TmYwme6xuSkEW0sQZnqu8VrGiN+y6Ox+rIFpLafuh+02ikB9TGUYLagXOqFqGyv33Er+wunqs0
gIGFAJNeXihcJnkV5nF0tJqmfxgrObzrWMh9EvQeOH1mXf5SktIaEdHUooxtlq41by5/AQJ/6NLy
hOMXENnO9xcNL8rFFJWOaGS2nyslDd/DMGu2laNCRq1Tyi2RoprPZlSIPWg4dfu3M8ApRklSnTuM
NMUWZcS0cib0xXVBIT+Mqn0sPVC1HiJR6UZ3k6kafK+abPMjdtvyqaVClW4BIE/Jys3+u59zHlV4
cBFj+R0z52UpqZta9jhJT4+OUT5Njo8xZqS+uZVRf+r7roZAp2fZJ+5l5wOCk/KA2kf6AUk4cD9P
XP4AQuKiiN81QQ/2m5WCWX6M01qx1gAol3eCy2NtVhkm62TCFtdwXZYT7wtE8CH0sWH0GH5smHE1
+UrYEamhwst/b6/QEiZHYgZhjbRxZoSCEFmOGcEiAzrS5ceunrR+p6h9/o7kSl7B4pt5wGlo4Wzt
J9oMUplCz8g2eq70T70Wl5g/KkaQWN9u/6bfOi9nyzWnicwB4EuKTOCqzretNeVIQfSZ9lLJKvWe
CxG2zcsI1kz/FKhx3W+7OvRsP81NL3wdrcFSnpykGPE0UmUX+noVh+k7AnOy36hNh0q6XipNsuuq
MU++4ivRF4cmG3vvfQBfFOwketjPFQpIw2fUNrNhXwgjUFeSnN+onsVH0epDGY17jT+WF75Rtonb
5qbxgj/3dK+OwfSv28rceHN0ERyMpvTiU1SWnEsvpAUKJtGq03uzaZuTAbwq3YY46X2yzdQ0T1Ua
lp+cnnLFAUe0Vvmk5UmXffGsKEJIyul0ZVPlTnZKBRjSlRLN5bvU5aUCkBERFIt3+DJTCu0+j50s
bY9qjZobJFdDAidUpQw+d33tRH42KV54l0VWv6kLvTJfE3qN/CeD3ayxuy4C3O9HOSeahiJiM8vK
QxTGXZtn3XDMM+lod0jABc+0qOWDwL+G/kiafSuFEeHT4XTD+9S7a5S+iyPLD2BsAFaArC6rA52I
JSLS3nA0W4wA/Ya278/MriJr02vAitQm7Fdi6pX5n9mZs64nDr8ck0VQNUJQISY2PEc4OMYPte8e
KDzH+9nnw495i3v+4Cai3GiOkC81r9sn6iVrbILLB7LLr6AXN9cH5y7yInUaBr00Gl4iR6QwEXJt
y9Jstko+6A8K9LZg0ym5NtyrHfrH0hq7/NEY3Dia/K7MjGFWIYG9PCiTET9ZdtOZW6WvoYlrXhr3
fm/VTk9fS1uzGL2Mdvxqci5ssHkmzxXO88ii1QKHd+zWj3VdYE6Z6t0PLo1s2slWn55FM/3r8CMT
YPSVs1NqBW2tuM9fFWkrf0kb0ODXQr6Esj63UzWePuc/xYzMoC2SeQIL09mHsfvTRFrjXcU99zlJ
68L72wI64/2Wr4avpfPOWrwsp8hRB71xxyMxvEJCvp5eito1D26kB29hO1n+NHicD6etrI/bAf3i
UQv+hshHD4ZuJtfbnAb/UbunTl9Ru+7s41R3zddOJDWEqSDQnB2sKeXFqNP/Ium1X2+Penk0eV5R
3KVfwOjmslSIZeTgFbXlHF30NTpficJk3zn29C1r6vipLaP/bo938XShy0QaPwNK5rbWMhbVTlfV
vRJax2kCtAXGeXhvm6rdzE7oKzHgMuydD7WY0MlOKgX2l3W0wR5HG3fmfG5UYFvbsAz7PaJ30QE4
e7qDDhcfES5Ya6tdZlSQ4Dg/FOvnJumFnlIAFSOLhaceB0QDk3szK4r6rhLVlPitV1Z3SArTabNj
N/s3b3ppkSggTH+fNqX53NEu+mFMXfxa4vHUbrD7jPZ5Eo5rLZPLfUeBGLEGQpSNrNwSFql0WjGQ
eerHQulR7laHdqvaVf+O2glCZLoypQcR1Lpc0SS73HhIPqCcN+tNEam9xcm2PWOoYtLyIz676ka4
TrGpQ9N5lWAb7qguBPe3N95vIMBZagE9BdlV0J8WLXPKWOfny6ujwSyKzjnCkbG1Q0IuYfgiSW3N
L1RAaQ9hozYtE2AP91rb2+O+CWpP4UaGjbbpjDJXNnFkie6QgJY78nQa+k/G1CqYRI2m+qvQI3c8
OE3e3LWaOgqQnbJM/NIdHJltBB37rdSN1NuB7eutQ9to+FrpUdJpFI9MN/H1LB9nOp0zBdtaV6zk
1Wot8yDwyUSzSlX6N6qAVf591Gr9q2lMCpGB5o3rd1HR34dNN4qHCmDoR4YszGvU1q341PM2ln6F
PTX6zHnfWL9uz+rlcYYzMjPVwfTNPcfFNQsUXLay0pxjQ5Ms3IrMEsouhwlAq7Nthb65PdxvSOly
EWkwUPug9AzdcxGfwe8pSler1lFr8RLdGNIk5Us0V/cr2LcHp3Tq6aCNUZv5vPk7uTM6wvU9QFXl
Lowcvfney4wUJJYTuglzw3fbYkSm+ZE3hBN6JYlGLa/OSNb+/peT0ergqNCmozmzmKmsgLoY9Elz
FAFoXKfM9HCrTxBUHcqk1ntgtspGT9FS/y9L2mSX0LNyX7SyyUvfhsig7SLgYIeqoEKwUdRWdomv
ptTG/1E8KdGjdvP0jRkPprWe8mUYnUUBgOFDJwMjuryCgyRq7RIjiSNHAqWySIa+mjvGQy1l4Vee
4m3zofzudcjDc4f8dX+Vpyiby5nRAtDonMWpxVTIzZO+bY4jN+er5onwuxxhJ/VRZB6msa2+VnXX
rZGK56thsc1m2imiVBTkwf8ttpnSpMqEjK481gMuD1uU4sTWKVzjrhhqsR3cqm7uCY/ZXRZIfMNu
b5UrkZEsBIQJ6gRXKFDSlBYCNWl1zNBluFPLQUYb1RXkrdQeP/JATf65PeCVGwDCNpcUahPgMZZv
FUSppJ2NcXeUJSDL7SDkoM1i4wE69mG/Cbsi4KmQJV9uD3tlkj1OBKpS6IkCcFncz01STpMbtv3R
5XWUfvADsIp0HDz1YMzURf2zothiPeWTlcs3R4zNSuy6Oj6MJOztCfhwU88vBAyXcsogsj26GBgk
oD8w+m2NEZj86FUiZcfZiMorY+1GB6lY6lq759q0z7gUF4APDeilKJPR4yuZakl3jDH1KH2zQcBl
b7qdeDVy1AFhMiiUvAcl+vf2vF/ZX3OSSemAYMTUL+ad7pbXFaPHd09lf6/3UAz9EEePH7qIiKa9
8NZSjCth2+QowTam7801vLSBzQH5lOze/ji4TjQ85IOR/0eMT41t4thJ/YiwffIzmfuGBy31xL99
5XTKtiqHTmx0pbPNR6PXE+Wg5JWCqVtgJwVFMcfOfMRZWxDkphuj7N1F9u72XP1G959HAn75XP2h
/M0Ddqm22+uxLuWYT8dYi/pXHWK0sS2QJaOBb4ji0xAk8UsYUJPeTCgnhzvFJsHdTl3XVI91GEaS
Dig6cr7EMgQwLLahpT96NII3kVsWHrTGTNY+NdnCeMw1qScfRWsn/Uamg/OfOjXaabIGzl9E8dk7
GLJHy7SfAlyKb3/o5aZAGwMZw9l/kU25bG4NqaMVhqM0R7ZqfFdxKX0JeH0+ZbEebTkV3Uo6dtnr
5BLk8M1a+IAUANSdn75Gw/TZU6vuqLkl0lt+mw8wA6Fn5z9DcnHlQBQ0E/y03Mn8HrZR/8gRCr2d
hTxvDB3MwjjUiko0GKTWRq+aPdkrbeLLKWG551xjNqOkdjKf3z8eZApa4/FQm9NR90LN8Fu8RvFb
8qKHjufxHmFn3OpuL8JlRGBEitH0gDmeJOXnI1YDHNde6adjY1ax35up/hAMyrtwC+KTRM3s35xA
dLg96Pw/Pd/h1Eng2VFNpMbJU/t8UCxJMIUTvXrsRrTHXdtrviOz/AHZV/9ye6RrE/rnSIu6gnS7
zK2aRj1KXY7bPE9MPxmQWXdT9a4fnOr99nCXicsMW6fswruWR/0yN01cEy5xVajHIhvrvdP1wtlT
erLSH3U925Ukej3QyTJMFCXllLjJJhqSwVujdV+ZX3wu2OkUFHDaXGKM2ijznDEU1tHRxmry6c/r
YP8CdVfj7rVyqq7M8JyIE9mB4yEmsQjtZuiWMu8lr5MunQ7AKEb0Iq0Uy9uqtu958mTa/vYkXxuR
+xMU/ty8ueBrh6IysSIetKNWKvnn2EnCgzeYAwD7rA22U1+vJStXpnOuTM2iejMRbAlyr4Jaq4Fo
6ce8g727MzOrc1/U1PTwn9F1Ya48U+c9uTgdOBDNKGcMqHCUmL//jyCAnZjudZWnHWVEgMkUHA8O
lFgrfaXyfZmMzAhCOhqknfztLs6GEhYTQKFEP/aNbDdabdL8Sa1+n+G+vOFRpd6DLo23eHtSO/7r
JeSE8J6abX0AcS02TRcYxlBSmT0maZk8hIhy3RsCtAne7e02z/RVqOgc2pdzCpAb5XxyGA1Tw/M5
jUpqizjk6dgY5+ZmCOPhIL26/ZSnQfhJE7G38TACRtm+0J8UUXqbqGrHHSJvq84EVwIu6hWoj82A
FjyNFpcQb+wyN7BOO3Ijp29TpSU/sahP70zCbu/nWmZOW03RXWXlnF7bxBSngfDPZTckT89noO2L
MVLLUjvS6TUOXu92ka/MEcg2hLNyjV0dy4JCNfub0uZcfCP1JzOBxqweLVl238tYqd7w1AME3WlW
sHKBXR1rxk7w1AWPtsR2S8RcQn3guwojG352IsAXlidtZ/4jWx7zK2fm2urNvqaw7RF+B5h/Pota
bHpTBXz+GDco9CCpjzJgnNd7r1anbzT44YFUU/Tl9mm59omgQsAAzVsYaM35oLJAOKytJu0YoTX/
qgWJ+pDpJUZ7wAvomv4Pg81NDIRDqZcu746mdotRUD07ymSKi0cVrvzOcBX0iCMltVam80oonyUa
KFCQ7NCyWCQCsnfbvk9iQrltxd42wYBX5Z3t6d/Lsle2Lbrlf2krQQGQTJMHICk2kmws4flkTiHk
fqmkxtFR3HILgcrIfem48RYOieJrleHs2dLaClb9yhICHaNwpf6GsywBJaNTtX07mcSfqNC/cW2n
2j+UUuo7LjnTfL29hFdmddbOpAMEOJYbcnHUXR4H3jTalFejKr3v8+5XUffWtkkpkLM/YaSt7Jkr
p2Jmt88JJE49NHDO59Rx82KIKGkdbaNQ23+7uvPwEZSZ1R7Y04Lqt4415rZBC39akWS/NjS5hzNb
ohgwzxdnI0qtGKWc2DgqjlK8gNjKkoNjjMijAlRLvvNA6iHCZ/3/kvfY8M/RTKBmMgfW82+2g6TJ
Q2L4cVLsZFvVTtbutGgST1Pglke1hbmzvb2s1/YQSR0vF5j9NrXE8xED7IpUozb0I1Vj5SXC3cbZ
lrKLk31iT1myMrFXWnKMwTmZERqgM5YScINWQO9EUOBlqngMuqGX2Vsna6ga5Mr0QIIW7Tstyf2+
yZoHxXCC6DkslOCBcor2+faXXwLkXLTvgBzNBcG5CrlIVVwjDRIEDNKXKLBZa9k1hulH+RB9ltU0
PHKrNPd1PBaI8ds9QhLWgApgMVQ/wUpSsoYrJTcQhNZU5C8zKErM1DVmQU0AfEtHdK0CAOdYTfUi
4H8kfiQK0goAWp9A/VAO1nvlLQFPBTUNa++Ve+9Ku5nNx2OWtp3JqVtKIYBcS8KoNhs2ffELfWVQ
96FlfUKFxjmEWpJ9zqu82zV6ZPp2G1QPvRV3K4Hm8vC5Ovk3m4MaP0WWRaChMo5tbu4OLyQ0cbsZ
InBvA9WR10azY89HLQmThBKa+Eq8uQxwLnUDSsMoNhHflvClHMHSLvaK/mUURvdrcr3mHh5QrXwB
ss8VbJmBE/z1TQWqlOIVSfls/bCspZtjhtVSE7rHLNAOYZXoul83sdxZRuZ+zqZS/HN7y18e9vkZ
iTkXXrfcAeoiroXI6jSiVR18EBr5q+s6i/KoPTPYxPB2e6jL00UhElAP+RMUf27axVhmFnDZ5kn1
jH3VdN+aQ37fIkab7Lw+Ew8mAtfHLmzVXdgkRrUpMRL5YhlNKP3M0qKP0Bjlv1GiyWZlh1+8g2BZ
gDcl8rDOQOb183inV6JsUKisnrNWL39B9x/gN9HKkHe3v/9iN0EmnZnvps5u5iJZJCGNF+WmJtrx
GSYHTE4zDzkxZsMT/f9IO6/euJFmDf8iAszhdqKskWzLXtu0bwjv2sucm/HXn6f1AQcaihhC3r20
gK3pZofqqjdYbVj8DmfbPv23iIvjLEhsYU6ID7/vYGe0e8U1s7sgFO1DDBzmHMdbRNLlYmJ/ckhg
eMHVzCpe3lW13SoQmeL8sSrM9B3XsvGIh90HLUL3eWNrLo/E51Aukreq1L1FoOL6o2V1PhVhleeP
sRPQ4jLx1AXWl5U+wFlssl1h/9TKspj2qRYaG3tmeRzJ2HDH6OxS36absZjWrrVGfejc7HEcaUnF
WW1D/cvdXWjDhD9i7W38LpBA/P62j/kcVR5/LFIUcJaWQmmBzm6lRNnjJGb1opfuN81sI3A288OQ
V+nGZl0dI3c/JBJeA6+Et9JEQVPJEvmjrQ7w4EKaRfpuAhEYHCstbPZtFZr3mLob3eFNw5SiHMAY
ob7QuICWt3w/tqnehGU4BN/CovacA0r++rgvlXlMdr2n9D9Q5uu2FtNiZ/4vppSIoVPBR13iU/RW
jGEp9YysOkc+ydHTQ1pV7scpGsJdGEzl+fYYZe7/okog40E45MzhtUXEpei82eiTqmBc9o12bLQn
9HyvgeB4183VXTv13l+FETsnI1WGdOeWmNRuzPFinz7HpzhB1k5WgYHz4j6tqCuDSmhDX2hTctd2
k7h0Ef1NEP1snttjXWzU/8Wi1ydVb4HGLCHIFg8dErdO+dbpZVO8d0LF+WXrIjSfAl61MSACiVMp
aG/3h7qt3mwWJeca6hqSUbL0zHP6+qAIwjEfsanm21bacAaRzDssj9BFrUbR3WuMeNgY8drsSoEz
+QCU7z/59xd1tVDPTS2LAxxJrMT4kbnD/HGOZvNnAZ/+1+3JXQ0FYhhKKckq+njXoWwn7FrDaxK/
iyMl2KsIxrBXBUWY3ahm9UZusvYpHWp4vEeoqr2yZTX1MRkF2Fo/mzuj+VRWVq5+tBO7Gr5QjHC8
/ez1ff5PoGntubF4R2ykgSvbFNVDMIfyfGDxyjPrxcRWgPeCMHMTn7NnorGHqO+/JEzmX47RWv0p
t8doC6S3OsHwUOAhUDeghngd8lnCQEuVxDcLexr3SCA52b5imucPQTJqP97+OSXJG5lzIFWsoOto
gRgbY4zrFOOcEfOL/ViHs/Mhz91c/zseBvNtxYLnrckJABQADAK1hsXgAh1KnhbGiW8IGN5PUz03
wQUgnvXLFdEWjXZtJl8GW+yKrMtpuKtO4pcm1kC7gROwOIi2nO9qp4y22rJr0eA7oCVFr1Xi8a5n
0gLEafYK7ppFlQbi05hkiYs+Jt6MTzpMRGtjy6/tDLBCFF14HJMVaNfheK2WytRMsa8rRp/vrAo9
Gr2gA7/LDV6S53BwvdIABtW3v9SsHcQf7AxIA6C/AGYjLaVfx6/odJVh5WBu3jbOz9aZnLOWDOmx
VFrjCR0hZetUX51f6pMgUygwo01wHVCYdhfrAP/8QWvU+eClkF53ehT1wz5X6806/mo4F8U/ZKA4
5pbl0L6KelGhx+zbkQFFq220Od23qpPvhTs0Gzq9ctkvbmfKZygNAVHhWF2mllMg2kJkSeZ73eDW
F3WKZ+MyAE/e397tK8cZS1QFxA2OHgca+fcXxxmAoLBvaiP3g3y0s5MWm1Yy7uKhmU5Wrczzfelk
5hZVfzUo7zxw+5jDQ367DjoYkVP30oetG4MCra2RxvNO6cahPYgyNeyTNjfFltPayufjyIYpwNEt
FZUWQUMX0qleq6mvWE2E3IHGK95skDIKqhhmVwF+/PbUruxHNK0l3NiA2QLX8XqUGvDGZELnwJ/z
svhkzsACqBrMdre3ao6hR5ow4CSjgKLwcRTz5P5JfBCe5HYepd/ltTHDdHDxDsh8aiZ5fbIqVAmc
tM2Nx2ye03ofjboRd7uwClR33yh57369PQFrM05bmByamxpc5+JA8vD9EHHQYMEW1tZDrBXFF4Aq
QbBLVPHzdqi17SI5y9RlKW2BJbmea8UUHEjdXPhFEGrjIZ+EEx7B779dbh40E2Lez2oMPLoWBfWy
sdHUEU7hh5Fr/U2jwt3ZbVfAyy6wTLw9ptXpAxEoexPAB5bHG+omNv6tXu73VASJ4Iw+BqCOAyXY
2GJSrMaiQwQej04+dZjr+Qu7fOjgBWV+nVqp9i5Nh/YsCrbSWYM9+NftgS2edfLKx/oSlpkUUqOK
vtgYkD0jr7Sq3E/7xMZsAtN3F4Twh3SAVb7rxvF3Yxrju9tBV0dIDxJ8DXkx3fvrEYI8ncsuszHO
S1vzIRNZ92uymn46WALs2eF2sLUDjjccSiSc4dz/i5s/lx16TWXl40iTOecGA7hpF2sN7Tp11kNc
YpFc7063g66NELyffNXxWuYdeT1CDx1cJTaxBnTVpox3oweUScplX6rQ2eplrcaShD0pEovVxWI2
UR+z9WAOct+zBnoONjyAY2kN+UnRjGir+rs2m2CYJK6NB8brgjjItqoKh8LPW7jgD3Fm9D/0KGvq
vVur3aehplx3eyq3Ii6mMjad2LUzu/AN6iz5CS2LLAdo1mAdkjeRe89z8Y1l3udNQUsXUAkQPga6
mNGkFn07ZKL0bTUKgep74/tAiTUKDtj+vpu0pPj8B2PkQUF+IVUxlkemNbdzpXl56UdOlJ8xD8Gy
uawUZBXN/IErY0u5fXXJvIi3OGIGK8wzMyxKv3PCItgPc9OAyS/s4memVe5GQ2ftPkC3j9YtLVAp
83m9F6aWDxdiNOA7at7kh8YedfgPpVv/QfrEvU0rDkqXlAW7jlONndeFFBX8hsbJt3qIPjZGHNyX
qJ4+iMl7G1jmeY08Q62o+5lAdJYHp5CI5qIvfYOWgH7MaMr9rLNoM1VaW/5SIEpqKSE7uSx/DWCo
AOwkjMq10vzU54W3KwtNKdED1MPqYDvt1stsK+TigxVhkSQxR5afOE34lJd18DmZ2+4OEsenom6M
jSrC2mIkJXnOrmG9LdGR5Jfe3OlmgTU6Rc6DkzjGyQ7ypv5sNXq6JeSzthp5uyOLA8JVal9cr5JI
Keo0jAaWfmA5HxOli1Esqitr44pbSzhZ8LI5BYDiFcAAH7A0aCer8DtkyYMLloZqd84qG8sLMvwH
YfVtsG+CqFQBfVdbyrprX/Bl9MXiVJ1WpisuqdFsqE9hmYbtKc+10tulUFPVg4cb3kaGtDavckIh
9aNS88rPuWhsFCYSrfBHnByHs65oQ30qenULJrIehxcSPA3k6MzF0VWLHA1Fkngf9T+l+seLtaH6
6FEmeSP3/nmDS+q99GN4Vr67XiikeNIPpmPj1XGunKO8uTdHdDSywnkflWVQ/ME9R20dOBF8cB2G
0XW8ppoDhcyz9M0x6OtdNgTlYQqz+a6pRWfvI8vb6uuv5X7IyZJjokmB6rtcRS/em40oBqxn08qf
28Q9KuMw3WUKbiVpW0Tn2WnKb14VKIfbV93qxngRdJGOFbWRVnWrlL6iDM29W87tvqDR+u8MFODM
A7x9qhA0fjfqXLe3I68OF7yPxDiC/F6eM6gmVGGUtaWPyA1CE0oTuLtqgIyWkFgcVI7xbu8O5ta1
tLpgHVxE8HilzbkEOlfpUCHUG3LguJT0z0qXOu5RAhw2rr/V4b2Is/ia3qzyck9skpahPsJiiv/B
sU6TsiJoAh/jNqsf01CIh9uTunZ4A0vCpwr7afLrxaqNkaMBriHfD3OujOcEMSH1VBtjZTwgh2dN
G8fqaji4CbzkebK84kjzami7sfFSH767rvzdt/DHHtHkqux+J8Vqk++3h7f28dBb5nUJAkTS26+3
iDBHLsJIFOC2GwpauN2QENaNZ8/n24HWTmwuI55jVCmkisJ1IFvDoXxMePQ5aRn/LUo9nO9K6CLF
qQIRDwXDMrq7PwgJ5QxQGt1n+t3XIWcdubzJE7lftlUeffAsgIz/9qUm2vtQ9O6wz5DJaTYu+2XP
//lY5etBh4UQRYdtmVu7U+2osaN8S5o5tH62MxCt0yxg0/3WzL6cD7mZZfq569Gz+5ANmeYg99YI
w0LkyByibueUwOfPTd1G8QMmad2X27OytsJQXpKaX1JqcVmEa4UddjXqjr5ZhfPnAv5Kv5uSbHqH
I5b3+XastY8uiSj8B/Wfybj+Ashp9W43TUjL9AManGVmFO6T61bBgwn+SafXNzsU+//gHKRrQ2OT
LUSVZvEFeHOLIjaUzO9g+zQHNYqq4bMuzCTYqdTJ916a/HDdObc3Rru2lxyK0RCvwRniS3s9Wki7
gtyHo6LHttX7Ck1OKPFeU8dmC1iyNq8AdaRCpSQzLQFrxdgIJamm3G8RVAkOehxM/2pxpqIWGRQ/
rFabNnbv2tDg+LBuXKq3JH3XQ3MyHJTFFLOVlFyMT5GYm+zclG4x7G+vmLXVKTtBINfBYFH/vg7E
jW3NacHzW6SZESH438TdnatOXXtqo2nYWiqrE4kaGQcEeTmctutwedVjXG0DoijEOJ5jFGAu7mxj
yRCL2HH2STSOwZ9MJS5mshNNAc2SP+llUpLWyI7qSuFricu5N5cBvQoTVOPv2zO5OjT8C2QaSW3I
WJzsaV4hOSl4ctuKiGnOdBE+oDGae8NeF2NkHxIgG1v2ivJxsewkUPgGg0/Z0oXXcT24PDXKdEKl
xx8dnCQsNSm6XWDP7cGZ3QkCGKSTBzwGgrs8SauP1Aarv2+Pei1JQFXRRCkG5VbU1K5/gIUBU9pS
z/fVOC3iXSBUrYLeJULA8hUa82pr1+ixxY799XbgtemWavKoK7MtweteB06mhMuZkoPvlop65ImA
3KndCw+/xdZqv7RmMs4bqcnqWAEoYsIntRfcxeJVq8roHaHkviicITmlHoSoe0WpuuankswRSlqN
wGtoh3JR+iepNabUcD6A59DPWZyxdVZZg4Qb+bPR1d9DK8mdiweyAPSImxXfRzdqjV1vAP3e6FWt
HRBgkaB3QDWk9ycn5cX2Ue2ptSelpc6foGR2LKO0HS+uzcH3CWh2Ar7i9nddonWf73NaGjhVoVyJ
ssYiYNWi4ummCdX+ZtC+WmP0zhx0av1qN4YPkdOkP5qkj+4T1Wm+6mkRPuC1k3/Wusl6uv1LXn9u
9Kd4af+vLw8n7HrkWjyWzoxTgq8EeI1nhuJcXJEnEcBzZNN2FdwQQKHe2H68Hff1yibuc+WO60YC
Yq/j9mAj4t5xI99w+uqsZ2aQHNm4lthncTfLT12lG1nwyqTLmLxkpEApfKZFtug4MAutzon9QLaq
VEWbfldDPMf3eY0ryjEY7VGclcGOeAwouZSudbDxofaRHhBOzzZgA+s/B8QoeFxZGjYWayCmHlBY
Od1uJyFtRRq1FP8URmftqrS1j06MWPTURBmmuY46+bE98I9ZiIAsT5N2U8Rh9edwwoKZYANILMz1
F1Fn8ioN9TSqHyJ1dr0zZ3c6ZePhy+T2otlRk09QMugTd8I4vUQheQ9BU6nfK7YLIT9qeqvaurhf
ZwhS4g3UNB8LJsbS4QIjK4F23Rj58+ja0KLNSstPdNEQt7q9HFcDQWqR7gSkJEsT5kZvbKtO6siv
Da++i6lioKQJv7g6/6c4S/fwclJBNOEb5dcRLDIsBtN4OGVOhi/87UBr+4uiEhIREmHJIXP9Nd1G
VTH4HGO/TVEW2lFzU9WziSLMcKpt+J5oY6m1e7odVG6g64uapUyWysbmgYRa53XQGpUVpQj12A9h
oUcXmGvj356Whe/HshizM7zmiBL9MPfnYqrtdOMbrq5gRgwXX3Jp7GX7SI+tTjPqGu+/viu/OkY0
PPQRTsGnMQSDscvaCHHWsEzs+ZhQNzZ32tgPdgHg1dV+F5Uq6sPt+Xh9rTAfgOWQTJLwuaUxoDDV
JAi8KvGTwSq+Zurc0IPBsuxo52zu27HWVjAyclQTKHexaRZzH+Gq02pzkvoCJPr4iCaAjipt04ze
VkVoPRJcQVisIC6Wb1HO7SAVUcuoQtOeDhVoT/EvGuTVVn9nbfp4S5JAAz/grbcYUpLpbe0oKXAc
PXuvjlH5XenFP9M8OVvI1bUhweEHqCs3witLtSxA/ijvrNTnZwzZEW3ADklbOhRvdx0Gto+/Pb0W
qMLg+K93iGr0qg6UIfGFaNW73s0QhMpJYw9iaMx7K7P0C4iHrt84DV5n0NdhF7dtbuNDVKA67MdR
5EyfvHLI4p+Ip+DIXjlRFb9P3agPYMCodXfuFRF+EIMdbClIrOUaSDpAOgPiADVIfoUXWVZCO9nq
qijxnWjgTg1DPMxRaVD/AhnVtLu5g8X8AGdq3lIQXltIPFZov0qZBmjM14HjbohKq9YTP9ZEfwH+
SE6jO3iUSGlj29k4BVejyXaaLIbI3P06mhdNsCOHMfFRq8mO9TR6n724migmjvHn25t+7bvSPoDO
xqC4JxfftexBs1tVmgDXj5ATK/WxEjudBDnBvi609H3rGMBmqzTN4h3ud85e1SLT/XT7V6wNGKo2
ZXioVSB1FtPbaF039/AwfDdAe2OvjrFWPZV5PDg7oy+xRL0dbu1qQ4kObsQzg3H5HNRhJogh466u
KDn97i3169AhuJ0g1fUFGHSyEW51dC/CLVZtWJuTNuc55qe2kTZHbIsc76maZ4AePHjjrVtsbZNI
LQFQCTiFvqqd5q1w9UYrQ9/GRyF7yHU1aBEcQwU7PjeJp/xwgnqwjpHS2NUfLFwEjME7cTzhiLX4
jlyD04hNHXh2yx4+4bchxfuVKju4BUpjf/AR5aMWwXj2yauSzDQAYG2IFdXasMdXx7pgZ6bu8iGJ
DpEzOm9upwPyoIP5jH7EMntx8CpmPKExpIT+bJrFeIhyO/QOClbvG1n92mrhbSF9ZUkhWKTXm98Z
BHVxLOz9VtTxh6RpclmIUdK83gtd7/SNYa3tBY5TNj+YWRo0i0/m5X0edDVviJFOGH4gs2n9VKbS
OLrukHydR2PzEF8dIJwL6A5cyShMXw/QSKkc2IBH/CIP+1PWR161V9JSIEqHJsTh9ipZDYa+iuzv
cWEuy1ooVoclcl+RH+lGkx9R2yqnnQ6zXSCXhGbJ7Whrk4lJJahOWeelmn09tMa2la5Eb9MvsQ85
FJIr40AcPqKXHP878wD//d/iLU4WDfLKlHS8bpCBLBB6EP9aTZA+FXU3HLWhjzYmc3146L5QlWSD
L6sr3QjZEocKJhNJrV8A5B6tycb3qOjsaRdUVv8HBydvAAn8o4wEQeZ6Oms7iGuNhoPf24U27Suc
2/9qUxF4Z/JuY+Nxv/b0YEFi/ggyjtrV4tvpyIMMAzUFP9Nq9ahTlburgKlf7Ej1lJ1rtCXiqqq3
m/Fm+Pn2z4h4BlVGjjFp5nc9TlyJMhXbl9SfhPE9U0Y12dlhm15MbcTMLlSzb7fjrd0QVCNhr9Fr
IYlcpMVpmrdWoYzQGxy7/s3PEsUhL9Pi2NulcUeW5915QaPPx9th1/YirwsMbqTc4iviHIx5muFO
B8CyG/V340CpaN/YSvyhSCol31irq8FkE4JDG2D88hgVThm3oRplAOb61g9xThkOltN3x8Yxu/H0
ByPToZKiygp/dykDlalxIRIro6EUQjVA/C5/cpWMlk5rRX9yvdPCA+oBV0SyEK8XSz6G+dyjIuOP
SlfPdw72DT/tKio+IjRh7cSEkvVO70N9yw92ddEgJAgoAzY0tfTruLMbW+7g2rylcKmGkVdICZ06
fKKdb+4NaXi+Q+ExOt+e2bUjh8Xy/1EX+ek4Ok7Cs4tHaVI3383Sdd+zwObzHKPWd5fzinU2Vunq
ONHJ5m5CD5RL43qcmP40kS3UzC8KHle7WfOaX0Uk4u/9nHq7KdKGUzHgKb9xdawcPzR6qONBuqRF
u9Qq7ouC2mUdp75dj5/yQKkOvZvW4w6ZPy0/4sAbfYNybXW7qc0yb397luU9sSi7EBzaGlw5rMqW
xatJn4YYVZvUz/Q6elfzChD3peJkW63vlbmVTRBkWOgAwedfrCG74QFCGAap2PlRUaLgiONUXu+o
mYuvgweSoUit4fvt0a0cBSAWpJoO5x3fdXFLut1YwLGA8cSbAAvGKBPB9KjE0j8bpfcqensdhXBA
bZCBphu6PAzGMrXwyqtYsg1O1B5CSN8isFNbzKqVnYFWBxxZiq3kD0vVsF6b27HP68xHSpUSr4Z5
Jtpz47RzEnOKdmEd6cHGMbf6+WSXQ7IcUV6Sj8kXz28lVAyriaGPxIOpx5/A8AzNTiHSdAyHyix/
uHWoIvBe45ixkRWvhQZlzZ6UlGR9CbZ2+3R2tdjKfHRH6v0o6vAz+Pz62FVzepdHsXZIyzD++/bC
WdsWL4MulivgWQDzPQTSoJpcydGJsCZN43DLyWM1jglQVzJUXqeNQH/nYTLQp3W8UvQf0rTW+yc7
StrDH4xHEpx0Spy8mxbdMRc5Uzi4bgZWcDLUw4CGVYigijd7GwtldUCwU4Gb4FUP++Z6oUD/tEWN
H4gfq5l1TgtrDI+Wh3TKxrm1uipkKQzdAUjNS4ZvlllBMHlR4duZE37JS0Q0j7KOle20pHX0e67q
VjvaDtXTjeN6EZlVwQ1Ii4O45Edwqq5HWEdBFqfmmD8mQTTdh0n5peM2bmEWBtpdnI683KpsvLv9
/RZb/jko6SkAZ85o3ryL/Zf3ahVYwIQfQ9ed8h24Fa89ZbE58tawAgOvvqHdupfWBgodxgW2S3b6
SgCtr8NAT8hvHmWKfjKy1rtTDUyyQozSPraTne1Rjd8KujixnweKryykCupSKHUs1k8Y9RNcyap4
rCejPfbxrJnHMOzmx4RsY8tCYbFY6eRxitK1QiAaYvGrLlpbxyyi0PKOoQYwUyqeB8kuy9Vxq3q5
/HwEoiMtO7aU81myixdGbWhB1uetd4wCtFaCyTQ/4Rze76Ql1wfhinLj+bT8dM/xZBpDx9LiZl0c
X0Oia8pQOd7RjLN2VyhJdmgLlmeqZuNRF4MGiF1sFcKXn+45qJTmstn4vKLk31/cERrJrxspunfM
3Kr+ESuiPlbCjs+0IeuN0sXKh5O5EmgKYJCyA70MZcFEb0zcDvLSOpShLvaFLvIN5NwiMWN50D9A
rI5+EIkvyOTrKFY9JIFRjB78xDDZhWZpH80IRwRdK/KTraDGVXrDfEZERz/e3u6vx0dk6FpAt+RD
bcl/1UMPSFwn+H5jrl0ANtinyEbC/79FWawSfAxzPbB776gmmnWabb080hveIoK+XvtyLKxCmMNs
7+XrOh00oyqMxjui5CoNEgeTYnM0nVxLdMdYtN7G+bw2d5JbR0EZUBPaWNdfjV9QNyY2d4zFSU7x
TCGSvoy+cc+tjUqSRFjnqMG8oieqgVo1Ig/dYzO79l0KiznaNXrhAJ8yJqo+ABrfOi5eJkBrSL80
liJFretxqc4cdKPQ0tPcu+WjsKf6EcGJ5HB7TbzaxJho4WWhPx9Y8oNdRwlTzRZGipdVPev1XrXR
mRmbIjkCIi02Qj2f5S/eHpo07KJYzZ0GXw/tjEUsxa4UpdWxBGrDOvmSIZZyJlVQ5n0OsfiHmXfi
I7dAfDRaN4p2orSCD8Ju7d9h3nbkmkinmhs74tW5yS+iNwDsmDlGVXHxi6o5wy0gGNKTF7X5u9xo
i/uRB/aB5xuS8Pas3U9odG8cZmtT/jKoXNAvzk2yyrKpsA0/oUbbnITWBAcegWLfJ/hsv/3r0nxF
RREQKm5p8qe8CGU1zK4SEcqMyhjdJMxK8dIWU0E7MSmqP4iGssWzhQuwmSUFvAvSTjG6DOeONkZe
grKSa9NEclv7RI2o3pIxfLUl+XiyhieV5m3aZ4sct8cxZBJ5kZ5Qgojfqyh9QTfFXjNBa+aUJ84W
wGTtu4HRZGSURbmKFpMJxCzoTZ1bYDJrHXnRYTyiGVQc6pDc7PZ3e3UToQIplZie8Znk1YszTY9M
PSy8PjiahRO6X3qECvI7K43K5p2Z8UzcZziH6B0G5xa+PX09YCV2+xesDJZqmuQcsH7AcMqd82Ll
qJowQifplKMeDNavoLET7TDmRvUxsOKy3DgZVr4kPRCJ4oPhQDNkGSycB24/lUwiLUfwikWMY45w
JIUqQUXWQ2ysmau33vZkLAAgKK+xOTCEWXzOIksBJrltdpqG3Nnr+SwO1aB3pxmO5UfWbHcQYRPt
57QKN4a7/Lq0Q/63SwB8QLRYAmNFYBtzB2zxkuPNMJ+lKcSP2DPa99BwoWjjVdl6e1vPm0uSRoge
vu3LSr04Cme0SXi2gSdeZAFN4oROgL3nRc1dt9ljHFn/gymJcexBxGycr3Kdvjzxn2PBRZCyF4jT
LXvOcey1VKCj/hK2vR4dmx6dJqSAp/pdZsS6OHh1miSfXDsc3omkCJ0HUgYvPN8e8PKQ50dQf6IM
LRtRZP369VI2IiVLUy8ZLlDlyrvA08MnL5ncT0nVek8g2cTJynXv0+2gyyVNJEgmPB1ZXPIFvljS
boqXPZrHw2Vokjn9qs1OZh0GUOTWN9NGqmFPh3z467/FlOvuxZ4VzMDsVKBRoxrI/++2TOk2nLxM
M8RRSbRZ/Cw4uqKN7uzypJAjRfODMqqUVOGVfB1VVUqr19tsuhRKO7tHdNT6/oC1Wart3Lgdxo3l
uzKxIDPJ9p59wkAxXYfrK/ptxeBNFyzU7HNvifBLanJv95MeVftuSuKtFOn1+qEIL/vBIOMkvWwR
UUHWrXajeL5oMyfFztIE4Nu6Fdo7NVQV+67nOngvqPhsFMKWGDVU4pDJBE2AxAdETMBh10PF86Cx
gngaLiLUlC9uE3TdLs5jRzs0c/FRd2sHwjA4749BG9jJqTEj7UugIJf1Dhy42HKUfH1qkblxcsDB
ADFHgfX613i9Kcqij8ZLnXThdxQmwvu0VH93Q6l8ZlM5H1AtTj5xXW21I14fIjJlBCzCZpLMwsWy
npMub2ulHi4B1d2THhvhIYSW8hUAsPZQRFHyNACOejSDuf2gaDZygre31erAObyAlnKUvZKDDijL
N5bDZ0D7sUfW3/YapG97hIMQE7LnfRTG2dfaqLPfQMPLr7eDryw+EBbgnsnQIUstdQsj5C67YGTw
WTQrRwxk0sfGG3WEQ6ZeHAZLtPj4qc0b6wmsPNBttEbRwJYEpsWeHlHLRc3HGS5RGcXHyXSmi4Oh
wEFX0wp0ryGKM2fmloXXK93j57Cm1KameE+RaRE21dTIEhghgmtT5++T5FGDtI3LvWZH3sc8GONj
X47hyUqtD4rM/DSc5M5/MOFoAXNl8Y4lO71e5pTiOKvRrr/Qsuh/esgJRpEa0aYFnfEpiOL6k1Ci
N1ZR5U63ME2lKwE0A0T1Iih6V2LWhDty4Tf2WUHpvtoVIgp+vX1spJUOXAJpQbRUjwdGJIWjM1S1
27Hh9HImCHCqolb7UY+dcG+0qfZhwiK42sgDVu4IWVREjoqHH1y8xfjMKRuDNM5ZxU5VnYJcBB+H
uvmraPNiY+WubVbioD9Fpi518q8/H09EtdPbfrxUOKD81dbT9EUvU/dOCTN9ODnO1H0I9cbj7YVR
08aBvTJK7nrpK8inhDOwOCGDGYtKKrfTRUdSfccGGi56n5TNvTFr2lYnYeVUdKjry8oAZVPy9OuB
GlHmzmHcThcNuVbeIJVxiEyhv+OJDSwzzn/plGb+tcfkL9NIqn/evJBIYZE1gsQpi46LjWrziJ97
zZkvZh9MwYmcElLyLq7qINyPU+dFD0Ufd+rBgTKxJUq1MnCAN2AYNdlDBV10PfDOSODSp+N80fMq
+ZZCz4v3PFbSHsj6FMNIcSkwNAnm0apQ8EdL4r7YUi545cXLhuVspHfL0xqn0uXsd2YaDFmj8Kk9
tydS4VnKITTQnHgs9Hgu9oMyZWW0r+loF3skJUP1XTFrSXWgemvr+zxJovpoSgn5H2qRxfUljbPy
0OmDQ1vt9scymZDrJBxgPzsPbA1IjFfStzM4R1zL9fGiNsPku2Zg7h21ToqNMCuJGXQZYBgGm4/j
W7/+Lr2VCUuL8ulCfSFxjtqs5kfT6DzJv8uT4jxanbrxhFtbCmB0SczAfMty2XVIkYZVkujTfPGo
DWGu2PT9+zlx1PcF4tQfIHfa2S7Iur56h1KH9bHqhb2l67ty3oBxQYIKUJ3UiJY/8UXObSIWowgr
US/l4GhiN+HFZT16IhUU0xKr+piEwoz2bulmh7hnY2wcrGs5IgcqBys4NH7DsqaG+0GcBchNXlwj
HM5Rknd+YVLHQjYtHo+xDYtkZyVTG9y5Q9/FpwErUhrHgaPuOi+dNt4Cax8EHVWSZCDbPOYXJyDL
ciy1PFIvCa4V+7bxzPu2okWtVTrIBjtCXxXWx5PixtWHwKjD0+2VvpIsQQ+muEgRXZ6Mi4Q5GpwI
FoWmXSgjOv/k3ew80OGJ7rNK08o9OXJUHuxJul3cjru29EkWWPmUEziQF+vQVfQoTJteu9iVMQQx
6kFz1r1vuGsRhQlcRZh7vXLi4N/bYdfWnscRCECe2CzC67U3GmoR6wq7KlJS44AUmfHZndRmrymQ
a0HaJMdmpEtoZGO2wYFcy9RooaGIJon13LSL28eCOx8kQztfegpQ8b5T0y5uedk3mvNX5qVdskt6
qBPfBVJ70QNQKdDkKYojiLMG2pstwOQGlErBVHGo/yO1cD0RZmGG2M1X8yUqUNkaUnzAYIJGu0mt
hsM0NGI3qH1zRs7Xe9clKGQFpanuWiPagk2ubUcERuln4vXK+lvColG/DxPX4pcUSl//nDq7+jmm
o7Jv2zC+i6fRODiKXQIy7Brq4HM8lfeeoBCiDeG4de6v7AbJhGZu4KlKwP31rET8U+IOOt8Igcg7
i9raEQLYPBwQzK3e66mKVEpRRPXGJlxZlYg/cSABWZEsmUVukEV2WdAlny6Tp7TqXmvKqd+n1GbC
Y2lzDEMFbLEUdIOxOiSmRt1v4yJaScN4ntKloamM1ttShcZQqFB3KMheokk1T1Uw17vGhdDv5o72
9mwTmLhkbMHcYqIX551Zjk1PW40LCHfdy9QmMIHZkdVu4MB71FvMRHftlKT5U9UZRn2+vf9XdyFY
J7YhaRhd9MUXVorSbBVV4wtrfbzvzcl6r2kpgDUXb/f7USnrA9Le1QcrN3kkj1THd1ZdQtW9/TvW
Jpy0wubFhgIkB+D1QsvUstasVi56U8PnrpjiQ1hhPo9IqLIxZDmiRS5DMYZyiPQNIM1YhDLwgumQ
UlAvPJf0p9rO2qMea9rT7QGtLeGXURbzivmLAsJDUy+4Byv3c9XUzU7YmfZNjFngF4hUnDL0ZN95
gF/ubodeblokGVie/B94f3OTLcGspHCxNbrzdEmbwHt0naz2wQYm39QpjxNuEd0rdl0LN/F22OXF
jb0UdjtU3nkUmFL+4voT5nRsGh2h4gt6ljOEILwovJ0R19M5zUXVHSY7riiTVvXnWrh9c8hSalcb
aLrlMpK/gSIiUCLet6jOLq4zTxtab0o15zK5SQ/LjY6nedCaBKRGlrbOG9G1JI30IilJU1QhdaQF
ej3kzENbv8aT4RKSqn/J86Te522QX+zZG54mfFWhVbvaRr62zBSeg1IZZq75zK/M0UO3SyoTuOkl
BUO09yp3AsgrhPO5/D/OrmM5biTbfhEi4M0WpgyLTqJEmQ1CppVIAIk0QCLN179Ts2pRDDH6bWbT
PQ0WkObec49JJ3UP0+Ri7f7+Zf9cUMBkYZAOmRA+LwZlv/9MKVZ8ukGUF9fD/yLUm3432FBdMh2s
tFXByp+iyiz+jVvg1cdiVg45NkYrAE9/f+ykM56l81BeyBhn5yjRyLSme1q904OOW7a4onF9Yd86
il6eD3i/V8LUdaiL8Q7O5t8fy5M5D3daYQ2JXMN3rBiqqmV5iqiav7/WVxYrHgRwH0oTWOTF19//
77pf6X4jSEa4sALwCXIm9EH2WXxm8ID49P94FCZwOBRAyvrjPlu5TGllxvKSeT3crSqLIQyWojEx
4W8sltd+1TXkD0cruHzwyfv9V61Q1xZQtlcXoTN5F4WzOYDKlH0ye/FWwNorOwEw1HV6e2U3/FFB
YrZb+QBpxhcdkP1B+QLbD+kIF9OT4XEVtjr//S2+tjJgiYRAKGDDkK29+GA24vDcLFR0Gem0QXHl
px99POxvvMDXlj2iUSHjBnwEr4oXNwcEkyCJoKK7lAVHoLdj6wqeSLFlZwFrh/6YZP1y3BNavkWu
eOUAh8IaWBDYIgDZXhIGi36FEEBPyUXEW+RrxBe6mxRJY6c1C6K+AYkwPrI8dLcaudxB02fsTbnC
y1vzuvcwa8P9AW+EBPvw98XDF6ydiuTxxWiZQqKbFrxVM58Pitkdxn/5LFAhjHSufTxjOvT37/va
my+uDriANwHbvtz5BseBTFOSXIphRUqfFeq0L9ggNBjUk6NBWa/I4W3//tDXFtX1ZL3+aFijvJzT
gzkTAIwaokuCPI+WYtT3nW5cfvn7U/6o8/Bmkbh1BYb/5y3/spIPF14OUEjFl2WpxpsFI5Yu31bk
mQVb3GFCXoCYFoh7SRC5Pm/O83al1Vv+9q+8YLCxr9xlrLHr3/P7540zmEh6VkUXm6V7SjqkV69p
oyakgDfMJnbauh3TJxI3kBpjj7xxc76yuhDQDVQXo2uYyr5kX9Bk13u+hulFG0LuKCujD4RvxWGA
Y+HWOG/ZP0mxBG1Z6rcw5VeOKuAJV2gepyKu0BeFCe4TvrpJphdKoQ07wbFUZ80KcePnZLWZGDq5
mTAmbxwlr5zFoPrjm8MO/6rafFGS9URWoYm39GLh1Nj1mV/fQ9JWwoEiyd8oOl85PNDDoI+BxjbH
p7n+Kf+6zODeQoQRIr4Eybjww6Zik7e7IiLNQJKFIXIzoJnIHkwaLPRJIof5vBhRif++m2DmhI+L
V40P/fIXI3NHoTqqYiQTV3NVbzSdu7IQqX9jKb3yPZFhii+JBh2ZHC8rv9KZuFxTmlw2WpFfHGCU
qn0m146span1sP9HScO11EQPDqQSMZOQOL1MefYlzOp4vCSX3YT+22wmDPFW/47uokQiRmFu/Vix
N6C4134k9gsCMQAQ4Vp4sXzSeNfI5B2Sy7wizhrgXwq2EBitUabTDk3xW0TuV5+H8SxWEJpv/Mjf
1xCMNVG97rCupmNK26JPbUNh4tDAi3k+ooDR578fiq+cBwA24M+ExwECfjnLmnATjNqL/DL3ewyP
sS0ilf0yDK7UHTKfI0tO/VphVItMkCGwBwPz5Lcomq8czIDr4ZgDFddVbvQyPQreR1wM25xfSpmW
QjQRiwbx0TBdoMRQVIa32Tjue9xt1biMH0DBgJlrs8bc6Xru7fRW+fvnSwHuCdkHVhzgYNRQv38E
WyGQyHGZXxZA43NH+KpvpjHbG5Kk07sJlnjvynWqnstk+X9c/3g2yNkIXwEa8oftt9UealAsrouZ
/W4b3CUw/iWaT0UThFzst6bc6N4AeotIvYKv/s/fF8Sf5yUWOxLDIOzF1BpM4N9/u483HtGgTy9I
Fudp7Rdmjjvz+VjLMJnfOKr+PDGvD7vaDSN8CurMFy96G2PchOmSXYqFuq4ch+UwyaE4JWZ9QgHS
P1cIontYkmE5er2Pyxsn2KuPR7UFL0zwEeDs/vtvxchLZMihSy94nrsFnyyoocTq35shgsmO68X9
oDEEaE0xI+ggXdEBv1Fuvfq2wV27vgWUJi+ZpRVsHIvCF7iOM8Y+uHB+v8aGn6m1b230156U4SEg
62FkiZb999+qPB9lPpTpJZDDaSZ5/4PQNDykux3+I5oHdseV74A8GOCWVyDk9yfhupVLkKgMRJNq
FY+wzIKt4QEzf2Yf2aCJGVqkA1efwcYMycVDzvj835fwNc4Ml18K0uXLM40m0zhnsNy6TN4kFzWv
9n04SF0PEhF4f3/Un5XrdVIHPjbmJUgResn7ntyUaL5X2SUgMKRsYLAB4jXJk+XT35/z57UA72Mg
Ov8Tu+MTvriGPLKKRCpkcUG/PByi0r6DLf8+1FMfJjXv/VtA1murBfgVgDMAADgLX5wCROAulBrP
69Pd2XpdE3RDm1mWU74v4o0F82dJjB8H/4crCIBL6OXDAikKiTanuGC8lz/DJcSoS4XIK/bTlTZV
32KD6Ipa9RtP37j9XnutOGDghnsdg0Ma+vtSLTdtsnDq84sKMeuuyywoG8GzrAnYPE6QiE7f//t3
hDcDzlec7FcLkd8fqBIZl5yU+QUOcWI7lXMyqzrdZvKwK1aZDpKnt7Cy194uaDFYPii70Uxf38G/
qtJd7mWyuyBHxS/ko9yX/TQUMn/IhJ5PnpJwbeaSLm/hgq/doVCSoB6GePkKNP/+WJybE3xpsYIK
lYpmA6cRDaua5tsROuI2yjbnOgMTsCerw/+Y/YPtAUQEzMZrTBTOopfS8JgjzJAOtLwsfaCbwc9B
RyF5PRgZImoUOapvLKNXdgvEDzhUK7jwXV/yi98ahxwwN54HUDc7g15X3sIOj301SRm9ge6+smKx
eq52rdc3i3r490cVFk1sKh2QOQxJO8R5wqO2h6DDz9EObVDxlizo1ecBeUR5BpNHUFV+f964z31e
9AAgl22XsKAIqnufM/Hdh269Z9P+Fqn7tVcJLBm6+gR6Ggxjfn8eLXakYgcuBz1yWdrVbriNR9A2
beKCt8j5f4wZUd5dvWevtT3iDEEP/f1h48LEOlekuiDHIjtsjAYfWDn6bl2kO4yZUk0aJBNO2cLt
bQQTZoKRfxZ9AiibvEF6+nO74E+5Tvtw5l4vzRdLKKeosRMJHE/N8BqHdGj4tLgs2jtPt/mcRy55
TlNJ+AF2Ncu3vx9K/7ul/j0Our4H7FBw5hCrCPbDi/cQq5LEJliry+zjEDLZZVlrU1TrtzWk+1zb
lO3ntGK6C3oe6DrjBXJQs2pL59ale/lpQdzbQxGUb+1j8ICu3/tffxoc3VAMozW57i04hb6kwxAp
xMRVAIPgKAazh2fTlDSAx7atGSbCElho9OHc7s4V71SGRr/elLOYHGokiMJXz6ilzYJKf4RvXJZ0
egAHoKkSjb4qmXmm2jyCC2API6Ws8zDnSxpr0/4TrEKBckE14vwzrq7wFIk5CBqT9WPiGlhEw/Ch
GccKjmENS+M50o2FhyDRtfEsGn2zrzvt7zVj4HwOe4Kw3zpf7BLdLUFlqrBWpKiCUzqmSeCaAQgM
8Q2UXY6+S3qBWVy9b7tFpdbbIIWNOWpROXyMom0Xd7EZZzRkvq8S8gEoTqz+ycxQlKc+dBgY1iuO
/GivK7n365FDyYe8wdiTit0INe/IJRhJTs55KFJEhu1lHz1mpQQ/dRKg+DQDJTb3ILug4oBlaog3
4qfJ/6Np6GZdR6kfxdmpGEqrypWKHldiJLt1pdjTh4Egw+XiwK+lxzhd5xIe/THMFmvIk9lJiiqc
zwv0ofYjoEfLmiWaVd/FlctTuKYqN51oCWi3S5B55GoY+WTZIVBrX3ZI04lYg3EPkQjmIvH6zugo
9j/h1BYnd4HJInsH6e6MQMUqc0zdBxZCuHovMXB81Hk++J9ZoCZ6KBEZNdxtGlE5BzsF4fYOyWKz
P045zPFbhNNftU8Rg9DgAhraTuwZZFVfNWqebfkZYbXc/hOGsY0QspGjE7zB8JKtP5CJs3DRms04
mnUwWqBpwyVys9c6Sryc57ocFjKwukhkouPGYqZ2tafnUFh9jDX8QxHf3gcbv6tmJ/oWUZEb3eo5
4SQYYQkHC8Fbny8YpwXcbuYUQ+KDf83PlAvaYAKUD/Su91uh7mgAwRiynnOXzFFL5RL5k8X8ao7w
I7DP70lyHa431QZF+tCgOKDyE3Rfkt1EcDMLDoDHtZy7ag729Fi4MUZOi0jgoY8QhLQqN1NHDqll
BopeDwpcyxQ2JauXtRf5zVIVkP56EG34GZkna/UYCZqMeRNpZIvf7z0h60/S+4k2sG0a4TYw5Eyv
K7LdVhB80krCMScP+gAHUWUMXnGDOcQAt/uID5jPtTrz0dJlo7e+WwLYC9dWB1XxLYDt25VIGPE7
tbuR1300bVV9FQex52kNrO42IVZxV6GvBaDNlJiegcGUARIz+k0cvMQwL26SeMjj+wIjTd/2+5rG
tzrLZXZ2ZYHWqZ05yCLH2PVMfu0ZhgI3C8tL/2TmXdqhCdyqo3o0fiI/BVUaFJ4w6mmF+nWUoQ+b
OAjz9QjJ/AKGU1Bw5KN578MeZ1OpiTiNoSz0GUKucb6z4Rq7xzVz62rATSV9dbGKZL5mCPZMf048
Xomvw9HsY02TKriSR/ci7H/2KQvct0RwoZ5hfWzFjYJ/7PSeUAKrLohYCEwNgTKlwNnhs1jLyqfV
Y69CHd4MsHDwlzHI1zg+D9wVvahXjmFBG5MN5kkHluXgRsA5nuVfh0QG5AfVu8rABsKoshtiPerj
JEQoD7HeY3KDj6vEDwF7CHWHGPIAVLo8nULsBZjNDea7JsvkDxBylSNsKHS27ydigFThWim36Afw
/JCQGq66oXsf9Ar/UlLSfjqp2MFIdAI6Rx7EKvV+Hw0y2M+hWJl9xgIp8iYxVuomV+kqjnseWXka
4j0cTm4T0XwzLsru3x2HZZK/qI1g1JTvczSet40bBIo7KnYcUiLAACgmikbfdvh/reexlIs+2C3s
7bdF4AJpShCPYC6d8/LqNZwQdU0JMKJc12df8RQe671MobMIyZCGXyHiFNnNMjjntsNs4er3GWZ7
sGwwJcPI4IBrhuljJfJKrDWQZuijB8gjtqIRfhx5MyL+V5xw50n5gSLra/0MVlzoeJdrWMp/tQ7L
Rx8Gu8LDpy7BVRIPMbxg3HkqQTe7L/IBWCZk7MhvwJzXwpgKns05P7NQ0+CMZxf5EwxWDP04EOzq
M7yCCnsSQUxBCM8y7mg9pxW9BRG039CJruX8LYNDkblozD2udunb5LJnIP7T/NnNwuQxgraxZ04s
AzWB45Kc1ug4ycxpUztg2PlRg96zvQemnPIWFToHFqlEJnJRg5KG7qSSIAU+OuDYS7eMJYgGNcsY
L+vIcIp8PIGq+U6OzLNu2ssg2WpQiwltGQTSQbMEZb7qerMoO2sNMxB+GpxWuCwkeLYNvm0M2wxG
0/xEYJ3p62v4VXWplpAP3QR7x+FLlvPK3SS5VanpbMIKcwOaell90ese0Pdkr2INl+lVq+SkVNFX
tV03eLDUs8xFLNsQ+3S5LxAN9FGHoPbeap/2wXH3C6VDB2ovLQQMeXPqv02rEfOvVckQfyEHsl09
IglM+mc+Duk0NgIdsm8QuYmwz8amG74poisr++C3KnEHRE9hmvQ9AUdVpg3uSds/9WmUHJB8JTdQ
yVY7HBeoCON7Qt3AL+AdQI7aQqHRw4Itur6RGWzJnziVFtttnM0tXAggoXSxV6pevJ/l4ygDfCpn
EFbbgE6DPN5AVNmveZjoU6HUsOPmhovTjdb7inqMWH2ZrOt/SLpi6h4gm1V2bigC0cCNLvuSjWVJ
74VYyuk4r6VajnqZUHCHcKyAKhn2bAfIMJGrqkUfA/9EGjb81HCpLPdG9VmBp6mwPDq+9lENivL+
k5Yazv5lSehXlfTkWSUuBIWRFHt0oEzPT0lC+uzBzt6MHUgfmsf1tIW8OkKakk4H7Qqpb+3EFDlF
gQZLU1JcozdsXsyTTZLePkpZBtWXfpkiWkPhm79PARgH7wOY9pofkiGZKOLRnjQ5bHcenYcXVG2T
PYsuYcj0zwlytamZU5E+rRtPHpEN79O6WuJKXmDWOrXuKts5hzyEj4Yo7Da2LNpyVL6wIEZph0xg
2zjiIn7EaUuyk4hXmyKbO1mfBFB/iksBr+kfxVOpmiKCjXdb5r1GLnQqhqd+x4JsoiJgT5RL8XMq
y60/xpXm7qtnRTL/dB52yo0rphyreRBRaFv4LCOkbTCYVH5Fgamrd8EkuXne4jXbwNIllp08rG7g
ScyCkd2iThJArtcJxYzCZS5Rn/eyeIfrjYY3BsPItK1Kl+oavulleKBYrp7VCRmLXz24WmjGKrSD
RwKuijjKcUa5bBzvJ3AA9lQ/xgojw1sdCWM+pwHGVLXg2iwdsn9IdZo4hgQoojwhx1HnJMlayeIc
yydLbNGBU14gK9HlqJYjHIO3+65DeoxSEuQU5V2V81rD7fj9PM32nzFc2N5m+Es+TElQbR2usDSu
83Lf3YPvXVSha0pRJiw431xFWw8rAtFks5RTOzkY0t1gnMyGdpTRSpugJIU4cajBqy+4PlnWjbil
giOGZ9b3tQ9DFbSGQ76F2XTJluOUlGt/P6gpIZ+mQhVLZ0S4JsfRpCFv3JBl6gCPGWruVqc0Jkhi
Wfk3oCR67oJiwhVHEhxnX+ToeXy+8v0o1ATGVieSmIR/StI9PyLYXoHqwxKnWc0mOw1dZXJqHtFZ
FKZNtqkcQcuUkT/HAjJPdIfwpp/6S8jLkWBbJ2NxgxMEtNY6U6XKm3GS+kBGV+1tbiom8EbjDbPu
2LK+RYSaKRoI4wZ59JBVbXVakol94ipM9gMLE+HbQsN9q51K3iPgDJlf4dkiLDTv4lnBKHkUE8SD
yZQR98EbVYQIMp25axaOyIUQWwglFjnxanN2++CBmoI4ATZ2ZUDjXaON6ToYczLTS9bbIpKPZQ/S
O6rNPB3G9BwvNrznKcVateHMqzbJHc7Meu2hAmvS1FbZrQXpL6/pJP3Q6F7tBMfPtOxIatpjc0eh
VujvFRgB5IeKJF9acAPBZ9V6KLYHdINo/GyyVZCQVYR8mIocpD38pCJoJ3C8vpVgxGPzqSD57NKE
2nMk+xnTmXgwyTkielM3Ik4IcjdLNy01DdfqCea52ccJf+rXDMVsWFu5w7530U6UUJFEbu6wjRPV
TPgx5TfkhIZjE2gMWSAgnT1SG8SUnBM/p+8YGi4gI2tUybNbAsRCymhJ8ho+H65sheLrVlMbwNi5
LyvL2sA6WzZc8P1BTxF4QdFgQWWYxz7eLhNPHQ4EKLrqEYDk2LooUUPNr2HuJ0snkqATFulnQBwV
PXBabklDmFhkI+GEI7rRC5C2knIo0tpW07DUS8lyhwhXhnvOM8ha13UJ8zqNt/JXta/kyzLEYVgX
6ZD/ClVFvuO9etaYEf5RSaVEhH8Ea8MsuFIR4Ly2Fyg6qjHoRJWSuY4FyT6bXWe/BjgH7kin0dI1
ebWzr1MxQ5AiKM6BFgxxjvZHjEt/9mOoETHOQReOk5lmoHgCQmm3lKLcLyqSRnUCa4TvmQ2MrCdM
lW0tYUjxIVfoTmoa23zs7DQXAShxxTw1BppHSGSNnkQbBNsa4DAt9LvFMFU1PWCL22CHsWm9Mx2t
nUwdQQYFqsygTlZ3jVRIXa8bHitGa+b1EjUU3cnQGK6qooZ37vCANe5UncNk1h+R80ce8mm48sv7
zO4HKPA1nFx6ut0i4RBiWZtq/xm6XTR+ppce8IC0iBIgcPX4oOOR88YU6fQD/RmHqDdQTp3sdfPd
7sg3ippIUooIzL2C8Ldya/RYJn6Cm0FY7Y9Bmk66pc7lulnAj7o1MI+5g0ZiRreKExKGtGQVv+J1
zMOuRzifgBNSwI8bwyHdgh41rk2BlBXclhY+1vVM0BfXga0wKvXVAvfqNVfxr4AuCWuiFa4nDVbZ
rJodbtrvU/xl8L4DiDJ0W+isbwfqEt1OQC2KeqKafRBLbE1dWoHrYVhR0bckp9EPloR2bzWPorEd
gTTibyFjjrsZzKlHnVhkFS55MHzj8bZMUOFOYVCjowW1PdOzaVFSbuTg0Z3cgVsF2BNG4hk6Ogt5
Q0e0zHecGRP0IWWx5Z8MR5e9lVBIofHNt2cMxpesTjKfxDiefWJhcBeCUGlGcAF7u8JZrFo3fOBx
LVHhlH5AUxAlo+7xjq8lXIyslqHlW/6zCK6KUhY72sRTIRHV5LBvwuh5Gtby2tpm3wUdo692Kk1b
Kai0mrBfxnu9A23BadKXHyRxih5UkuPGHUDxkbUE0QYgCPfJZxhRRzN0E5lAXw7w4IRttiQQQsuI
1atZbVKPiUyLdom9I/hvG9bBS0lAlJ/AXq4GU2kwbeQJn/F2cE/Uq42iHoo1luL8XFyOIrRAiNCV
PZ+bupfTDtkoiXZZF2KMCVz/OGNttJThfU7XLcTtHMayBke6ihuSj9XPNOFU1gMOvs80HjJa532x
LXWhdv4OBdCGYIAEic61yzk0mTHKAfMObMUejACHP0ti58om2ZIZDtGbC1D1CCFNU9DZpg95Dwov
3kgUHyDGB8QVsTDr24wu9DtKhhgyG6mDn4avU9bZWeVPC25l1nA9CDTYYTn8CseNbx3wJ/eVxVzz
lmm0bfU2QIbWeFifrk9gKhP2gOvFrvc8TORNsef0iY6q1DUfovFO45ZeDr4Er/dm3iT+yEUXEcc4
QfeiIwvrkXJstrEZrZgzVPcJRo0pCvnTBDSxaBBt4aca+u28r7G2PG8YEInhAP7azA8pgCd3AICI
roUjbLtGjLLHxQ5j0AFXZjBtDckgue1QXagR4gCmaRdihFJ9CHffPwiamxmdIgzvnQlo2Ulr8GYT
sbGpi3U4vstpkIbnGDvGNNCxLvrHHISgQvNZpfo2ksD0z72GyuDUU4+M5grFgGgRc66eROJH4C4w
VQKrYoklYGC0yVsj3VqgSRdxeudCEGVqu8CSAeRq5NcciV2RuuN2PeBf2YqUnFGM2LApWeBtHSYw
tGgwIcVwKVoQXXcSFkB2A/9niHK2IcU/nbXZBbLejGN3QeCXrd1RPBDUCGwMT+EI1h9VIp+OCJ0Y
R8w9QDJqrqrDqkFLvlOYESbDemTwCEX/VSmTfS6ysdgPxQpAqJk3PbIaeOi2/RDUZpggBGg+m5GU
BWuXMoPxZe3LhZZYACGPrnjw/6om7T94NDXTu9LH5jlGpScaIXI8atkQOHQ3jIDTjwvRwdMGiDeu
pWKKYuS084I3uw8iKK94n/9KY4ELboFxCqslrdADLzrm2Pfg8gSdQVtkGx+v8VlUm5THBTyLZwKS
JWt2AvW1jDPuD32m1bOaqgkKUKy0sZ3R8DFYhWCC0+GmB2aY8HUourRgxQNDshY28GC28DDBz1Q2
OO5FV1Q0mBpoX9z7WAbl55AE5XhTEq+jx1hKhvom5gPpoCNeVY1bRSZ3V9hWIn7VeX8uwMB6TyHS
WOH3OoAjOjFsykPkdwQ7YEtr01QDmt8z6AD9oww3cjXVzaL3uHMr0vYsXD6vRmcSTtRwWblQpD6n
HeBV9D6VSZL3M+BSWgukwn+fCoQEISkMhwCkzloAj6AE/5CIIU4anafyjLRbrxuSMv0L3z74R+tq
EfWEeuAXFwW6m4WPfq5DlVoMHyShV5snTGYO1TiTsdumvSLduBheNnOxzj944sXaCRiU4P71br/n
W5Z8T6+dT7169A9HdAOMYDI885sFEb9x60o4I7dG7PoLZTz/lmMA+KuPKP9GqgAGfn0fqKgOfRrb
DpcLqqpxZUDDVgb/lNsJgXsdAlpX3k4ABPCb0dbVIpvcw7yvijXb6LJ3+LaFw2ZOl+dUFnyCQckA
Ez1YhWTPDN1O1JTC6xTla17oBn8b4weCKhvA4Vri+urhqbHUPPWD7TRO6LvrrvwIm51eNSWkZazr
McvwhxxIz5O0xdXUIDMfVWmpbenEvDy52OonEFeWoU3V5h/lihuuKxeu/QXCb3g2o8/C56LwW6ga
tgeY/cRIJyV47Xs6NjmMC1Sz9TIxjQBGsnQKiRBbXWlQx+rMzgN6NZjP4z0PS04bv6X+nukrv4uh
9rX4qGMlgRWstGgLJct2nHd45OTwSzwATIjJIQ1X+yPCnZ53xDFy3o2ppnaxmI5gErfCwsb0A+CP
MeXDQacL3uACs1lec0mHJ81zgOpYu8tnHlmLWsnkZmoYPBlFvWm+PHpJpWyR1zB+xGw9pA3G2v6f
fkdn1JJ5VlkjJlo+WS5lcZRe9l8rHsw3JlCbviVomc40G9Yc5X1kPo6Z2eJmBJXCYra0La4FK2k0
x40O43nysqgOZQ/z/SbD6ChAa7cNNwBbzFYj7a66kSlI4XWsvDLNHq7DBbSjSTVzHveinXDR3KAd
lvAGKFSytWxFxlejHBgmiD0XwxV2qzjmbAWATWCoO8fsdiLXOCbpyccVvkoSDssuRz2GSmxsJxJs
T6in+Y64U6QJ12aY4r3Wifa/kr6EHniKub/DD/fDXZYFg7mhbkevH7OMfCthmxTUagcK3Vyj2O9K
DjJqo6uYf4EVNiD0ktoejthy1p+9ckFfO1bKvtEAJ9yBqMI8hxaCzhBjuS/9kAcfUxL235DQspao
eyaA1c6jSTTAX6cacmAe3qiEcIQAR0N2SVCT7g3GjMtHr0j/y+IEdjW66OkhhWg0qQH8c13bEaTH
hoRR8GW0AfIrpgotYAPetB+7AOGYGPAl3MY16+Hl3zAdXBl5Uwz8aRIVLIn2HAuxNTskg126eYpS
z4ksr3MtYKbDK1LQFnpxvbZlUmKaKD3UA3isMhiNBNnCaije5d4alaEXCNXgkptMyyBqdr0CIhLp
vjwWyCuEvBae5YgMtYr9HG21gITUM/u52IUhB5dVwd4CMNr7c0DUEt8HYIvOB5ID7cV1TYtbERET
A8Nh9HOkYTmIwjfmDHAB+kQk2Ui3H6J0jqDlykPclGKPsDcK6STqTmfpp0Rg+R2KYdhkzf0y/FPK
0iMoItoo/rOkGNI2wLwU/38Wm/JE0dGUB50NgNBsRJNjlQ7zcAxmTBeOSixiv98gHS3qeDFAATH4
2NEnK1SyHaRCsmxQzY4U/RvO6AOIXr059dGmJeqQOPow2mLwR4DXKGRXNpipLWA1Yx8o1L/YOTMD
bntd6O8hbVJIJZmNinBJkGGeseERfAkosPLG1CTPjTjSbY07NqRyO3ChU9k4XYqpBoJQhac8nbNP
OFOxOEsAAVh9syGuTnKdBbjgUZRAg67cRUxqA0Rpgs3VASArWm8Y8wGoJ6MdYfq3lVVjwpzKJh4H
1I8VmmX4SCwVPPI4oOlPMXZr31oVIw+SW43QRCw9/K8k0XTDxrV68jzAdgbHDfDjvvirYiu14zeH
GQ6qmgU8hW4gLo5OY6ScR1WX9d8SVsFDNrGz9m1YBMNNAbOcT9swgLYclQp9Augk/8fReS3HjWNh
+IlQxRxu2eygnCzZ8g1L9shgBEkQBMPT79d7s7VVM/a0WiRwzh/T9lhHixkY69FYIGyjAg/awFbi
ALUQfuDEre2BrIJmz+fZC36pUa5k0Yx+8kCeIoO74y76HgKjl2dYQ7e7TeKwaB5Et03yB7ayUVxQ
l3Dlu3tgp2wY3O0zreYRUqwjX+GO5ora/OSJmLxMh6ZtH2smB8D5Anr/oJLIwvj5nV8fq3KIOe7j
yiYnuRSwXCL0X1NdlN5xXQmpxjYXVQ5JzrJnQHewnz5cFXXb4wIA033wGpZdkxXp4m0PrXLr7m3h
zv8opNdtb6T98ZWTYJV0Ryje/k+g/ak78bEoSKZ+pvCfJoOF77NZXTM+FOi45/PildMxsUz3l151
XInDTk9GFugg+r32viH1GYirvvTEpPsXZxmU8xYsCb+RbeuC6TglkeZQJuFl4xg0+4tTdd1GB6yF
OKJARJfhWQFcudmoYHTutwHkIQsYWQ0ldyv/2wB97yzlpDSFNx6UevyrjVGgYFFK7fo8rIZf6Dom
ngEwrcP+rZ5K0R1264/1HSWTqX8aaNNJn3cbWXEyUW+HI5nnXX9XJpSGZr4Hh3oJd+VYuGa/Mode
BUt/X1YtNtfrl7TcqXQPox8L+fLro8sTJpllYPPCtz2cKEY6onXUY02YOIsxw+TedQ/NOmx/1dZx
b1munYtOvOJjAXfCa2RXyDC/nZM4G2etbV40Uv+ZLbzfEXKs+b2jCCqPVEi2aW6jTWEwNmX7aMNo
626kmOcDcJA9jE75wkKtOdOaJ+6bjyJKikMaaf2nXWZ9w4kW/qI4PWCjpIz5947JTjy6S8CyOyH5
541JvijKHj7iBc/iIHEDTWPxJW1SZTwiY+Z3MwdXHjS9Oldath+uWYPo5AytASoo198xwGjKXdUW
83+t7zaPkaMB8xomkDkLxnEXt21tpvWQzH70Wmt6PzJjw/R7nw1UhRx1dZFjmFIdu4JbFYWM/45+
IIMTl38avPbxNninkmFtzbtaNgQlOk2UhbaKvAsljPsZ0ty/A+4C1gv67pUql/AEvJGoTFSl/Rt4
ZJFPSCM4boLaHHUy1Pa0qN6sJ79Kvf2p7gj4KUPiQI4w/urohCUBatjFwjxhKYHIievwq1YlKEAy
X08XKbfiDzT28JXU2xPC8lTlTRykIN46VdydHna6bKLbuqTxw4uPWhqw0akqtjnfF2PPlMsH+kCX
Tmfo5+aKykq6s52cJyftMw5X3TJHslmYdbcE0iQBu8LSDfOLLZbpZqpw9LIzpc1v5oPuEWWrwwYW
6fCieSR9lrHZR4s5yAbnfVuV/8jWipZDyTL36RN85LKdJdvfXuJOOCzFUH3HJb+UMNxL84K/NM6Q
yzUl5NusHmuKPNsTlYXa/zVuifpehrUBa3YMwHRsyu0nObeS7WC/4j+h64j7pkt1+mtDAeQ/1r6y
v8pdzwqgsVvFhYShtkaYo9OFUwX1SraHYonzbhS8/Inx4As11oizX+xxcRqduNIPo2iXCLy9DL/L
pHf+QwIrpwyE3XFeN4Yi7Dp+tdRvW+tglewSm3zTO8uLU6x1c1RqncpzuMQwr5oZ7L7qVXO70/hL
tolEzRHwuxLwGOt0NGHTD688gux/Q7c27skxzrQcqqge9XFh9h1zTEi9+aYgZ7ZocTzuGsHx715c
fEsgmiMYW+7Dltj7Ta+jy39uTJGLcz/Lc1Unfgk2vJiSEV2F06l0Q7kcEAipVB1aJCBNXsQuPQht
ujLB6z3iU0UFy18bO6T4zekWsGqzcgxXE/U05XvZDOLg1u7wM2oR0WRLFcxkiYx7nWR2lgXihtQH
HPUJtUiZbQLugkSU8ZRptP2IwZaoqW6ldtM1W4ch/BbGqulxE5bZLtjJdESKQsVbQ4joX1/Mpj9M
gV4NNY8S+QztV+Spbcq0Iiu2ephv233fvNN1MQD7cniKogXAPePSDYqj2bi8snSNK7CZYR+PsA4o
P1JTp0iOgrlibhTgKNf6PBQvNeoi9uhthMkYaJrWt1Ff7tElxuNnchNqud20sgnKY8UPE57sGiQW
0idUJVq8Onwo17p9GcpV/2SfKdi3haNeZeGGN1w1xsnTfR5ZRHd1RernVtzobpddhrO6r49FpdXr
Bo37p1639DEY/GFhjNHVP8NECd4MA9sf5AyhD869W+8Sbz6jF/K2p9rZ7LcjqsZmK+I5P+vGtLur
+9rcjOCMpK3AdV0HU1dnTtd63+zsHUJD3+t+9HHX1LkeXai3ZpKtmzWRdOKDm5j1sy279Ybrfr+j
SdmB2wxK2eacTi9yd/h/MCcLFmrhJjmtNhuhyUvJFx8XDnK2yO1pfYH92NKjSQJ969Xt8hGQ6R4e
+oLSpGO1bC08GA2zt+SDtgH52WIOMTGO9bMnl8beWXpp/1UK2WSGC58kWS/qfD/bAld/bF4fnSZc
PagJKChLToqB+hpqVdVsJmKkD223TdFmZk+Zxb21Gt7DpO6+OQ8RgDSyLZ+dxCmP15t+z7k6kuI7
QRJ4SpICopU2hha1yFjoj4LUC8hY5uLkHKZF2OZNpzgLuMiJFPRKBES8NG3AfbZu3BFroJeZkgXc
sIgx5HKyaPTv033lfgGsbqcD5qG9OiLxgDYWvTXta1O76jPoACgOS+B2/g0tIaa9j3vZQWp58zBs
eVV6JRwa+soj1I9pzxM/JxJTE4ZdBtikFPw9j/Ex1GU15G00BtALfs3OsO5kVp9Htgj1aNLZWW4I
eTbnyDP6XOrNf5nWxGmOppR1+9YWDf6lmo/L6NDxIw6CcYQbCfvVxVSFafhFkE15S39Mbw7h3gTA
iwKVwv0k2ZRy7j/pnnfy4Vi2w0UgWeiUB9wXida5NJhgWP030mkOxiMaJzN1q+a8jY35b20aWfCh
E5qXQfmR587sPn+iuC+9HIo4LA8oCX3n0DpF/BWGK+ELK8R1vsoRc33fpOUp7qL4vg0W/ZdvVXw7
wzYMx5Ed1Ln4Ko5hzpBQQk4VkhmUfjs9ozCs++kPkmoWdgTj3kMf7/uPidepP1SFsHcbo/h6dFXt
/CGFfLnfyNYqz4twktcFc0mQeW0760s07wyzYWca78CLUreYdIkVPPidJQTLoCIFyBqLnkGhJ5KJ
/aCIP/ZwA7UxnvXTSzAUQ/E8tYGsbjYEHdEhDuzSkVAV+zM9rVXonSoxOFwAM7XN+biTggtr3qbO
eYsiKD7tttPjTjTQeGjcYup5QlHjh1nhxAtsgU5TQhmLdS0ui6dRPBGswwIxJAwkTZ3U/g07ENa1
mbc9PHBWLgLjOujfaW9r/5GUTwQirjdQ+eVMO9gqWOwcZzJcnYFRXK3lz7KqEvF7Z3+S5x5MrD3w
hPbWpVVzUMsNF2RoczSqwHkr0qM4p90bBXZADlV8mmMgz8OyhNFyWVyNCjxqvJ0rG5Wc5JkeuE76
qHO+UkSt33VovJaPUEzh2WUHia9/kru53ngd36BS6/mgRZHwJ0fJSY3QxnmtZLQgUMbyVGeBgFpZ
46n7VRdoyx4IuZXlyV/U+rNpjK4ONPNF/ilgNYOloYV9Ps+zXjkC0rhxbybBfX1uKvJx76knHcSJ
9Sumwhs2Kz4zYwFi1mB4zgXPihD5uFh955uZCgZVcA4kScPXK8T4n22jaD4nlSkCJpCq2TlwRKDv
o5Vf3qEbK/tiOtScwEKh9rNUX2X1AlZXncJir+XT3sL759HsB/Mp4o6I/3nxEH9ggS3W0wqFGd/W
aTL98XmvgT86D0BuiCi0yhzwWjLxOolaZdeqOzA86Qd3cOq72p2CUyPs8pAOpUuYAFfCY0/vwDsS
ySk67i0WBkSByeQ/zEgfFtZm338Z4mCXBz2SNHpL23XwI9Rj+tQF49bkUP0d9bg2VG+Y/vzuTiL/
sEDLpQM9lhTiMqcjqApdgZ5zjGEcWWmC+mObpdnfu7qPmsvOT/yIBbQhtC1CEHMWjTfc4/9B6jJa
HBFXnUg9cm3jRuNSj2SUo/JcZBYsJmDW3UP24tifsJeLgCgOlIlBB5GUFgYQjczSw1gX8t9M5+R2
jvEYbXmd7vovqli0wCXQtoHZCPbTgvf66FZlcUt4rRmO1l+r922KeNauZObrtknWdjjVq3xclsY5
GFtVn6sA9c0i7mGErsXvtpvie3jq9QUpyvbftcARXwEoNwANIlfSSsqm6+9tFaB7UYsNjnMV1h/z
4ILCLNyEuYPodssGiJ1XdDLz39WinGQxqONnPyptkamSOLIrpD/czXJNbqeyT39QaNk+0uPSfk/p
zDI1lYG5rccmfK48a5967c6/nMFPGTpSuzyNfDhw/iFsf9YjQ/1uwnnNzKCD727nTUW2Ra5bI8Pu
rht3h7kL210epM76MHYOTCJ3SRfG1HfrvYv2v+4M7j7YqzjfhN0vk7D9bHXLXNPCeHkycg5jEqzH
K258rOZoPDWrGs67G6vvYW39G1OE0c00O+p9cif3TgaTgEUNWIlCNZR52sP0hZP3gIByPrJGLy9I
T/8rFaoaMsrTTNUkEYnWZbIgiQkhS1fsl7ZMv/DbEelRX+mnYTw78WCe0MFF79cX+tx4MHpi5WMv
e1BdlC/NOVHJvRzAv71gCzKCd+GXw7H9RMibPkL9ntK0fVFt4sFuctce+jQ41Xab7iTZDsqZfyNQ
+O7mBSWC2u56JIoZ/5QCaz9a76dh6n8UmpDMQzUgxFneq0GwXpHsOR9MMtg+RykXvSfXLqljGE/+
QbFrPoRlFKMRH4z+L4p2Lzo1bhs/7FM73ixTNEmQXz2ihE96tCOVfcSnztMNZIDaO1HzdKJ+sZ+P
Zd1shNcMbnyIkib8ZbxdvOwYPj90gimk7KV+6oWS/y3oxRmtSG34irrA+TmzUPwWWgQ/lOjcJ8js
/tmZ2u52lGKZcqds/JPkrrh3e9sdU3DoO0h9puR587p/PTJLdDb9WmZJMETHGeEQ9LuXPm4mvAqN
rDkCs7a/3cbbtqxN3fq2hS4+J2ik4cvIRv+I1JZ8GW79Ww+29F/aITiKH11okhEt/wxkzZwznhBK
rA8kVKp36Rqm+GQc70DKsKl3ch/evMI4XyHOkyNjANytHYHr0t37FDpAKro33nGedPCe8K5cmsVW
sBkEujKSv0nu7WcSYvmrhI69P1V6NV2soUTvF263nLkt5CGtrEjd08o9wa3FH6i4untGZLrSObvi
Z7cJ2p9czjHMXeHdOoKATzQQW9EfsCY653VJ2jtHocxGNyQU7IrbrX/8QJQva4Qvp61q8RirZn3d
a+2tmT+N3sliDPotbOF/Voum6VZBUN0wrAmLdSQo3sgK6D5X4nsQDbtB9a3Lwufvl0UFNDJa7zeA
gHmNEH8iVtkinrm1b/l7avjxZxTgRP4zY8v0xu0CARSZeuP1GCGkZksktgG78L7JHn/MoLrquPSj
/4CYcrgzyCPvPPQbmYnV/rSSE1YekOe5Ig8XhRAyKTnqWvbII0hh/5wODe2uPgDieyGn6qWB80Za
6ogVtFn28ve8FWrGX4WCyOyi/6+cJ5lPEV7vLDJhytIQVnRIuHW5UUlLjPhDyhj5uOO4MKC8dv8e
XXATuBVkiH6Q7O80l/Rz7o6etlUetUQN3KINneyXs6+Q4dm8e+V4YRxxgxffOJV3yx4GRrSnQszf
fTcuTga45nz45ThFCMbR830WFhn8pRnl0v3V5aDqpxjAXd91tet5rHpJoY9sLHsIziWaH2ggwxZV
SqMoKEZgstT5OLXDzhqlIpfMoX3QsjysO5W+PT/W0ni3GD2a7YYtw6Dgu3Zo4vZZ+2ThTgh6xPTs
maJLXvW4teZdUIFaeAeo+2o/VfFYxM8mKRLvQXbIoo9hKJMb3DD7fyRYV92h3Lq5vJRsAf2z6hgX
TgiC1tU5ldrtkv2xF9EYD6eJDaOW5ykGpauyZLSDxXaX4lV7G0cUuZYbz+zJp4JziFiO4N9xNfjD
tuFUCNEqT2dfI+SocMrtNH72G3TDEXFsgnLB7MWIM1ignnDu2x7hIt1wsDBstL1Te9OArhs+iQZb
1HWrzP0lKt1HBbmUXLxuMgXfJPzN+JeDzQM/XfbRtebGKyjV+NlNuxVn1GeVmbPEot/1GdqLmWIr
J5mSbaIsjD3ZOcVJtcgfs4i5jJOZaMlHlDB6BseYfKehxBPbwHvktrO6sbjrYngQZu3bAJVAyhq7
LsshkF5BOHmLFvNYIfRr7ssgNkXOz11NDsSZl6y/+F2USO+jZf2aMdU6PzbN6fh7ip2OHuJ1q4H7
MjnJzvkkq9ojXWZnWm1eotm4+nGAxPVusEv33pmUDI06PtDwMTwDzYAZam276jEaoPHQQU6Ofwxg
a+Jz2xfK/Isi1UyQM6iO33AyFOpn788u1PPieaAi/joyo9pqcKvHtcPpClZOC4x3qDAfFed9jVaI
NRYzrgvfEYZht0NwmsuESKM7B7FGsePxSPzqJDy/8n+VporFAyTnxq9XT2LaHgtYreQHbhZMBY4q
e/Js9z6tn1vkwjHSR+UXl3p34iIj+n3bb7oNU97TlFZTAcEf++wUu+A/WmZ8W4m8iGTeVkRPzmSM
l1t/QIkM3NiH9ROFG5zCe+Igo7j2hAP8UDKm9ZMoLfhHJsXYyJTAe1rowzM/YRpfXCdukCdjP57b
G/zqM4xxrKHPs2jppSS9ibU5/OW0yex+BXVU4AxZDEaVI/bhoYDmxAF1zQcqdDqfe8nkcxz4iJ6b
t2YKzNnfqMH0bzjQE0brudIARMobfP/34AiekXhqhCcOV5k8E6/AsDVaArIKhlbMNeF6X1jg2gw7
q+jzgt9nPKP4uyIgB1+oAQ0GMHzhftRO74/PISqh+qlwE7jwEWRC/5vjMFS3DJuxxqJUotdGExTU
8tY1qWvPEBRGfCE0KfQ/PfbhdKM8UNojyt6y4KGV23ie43np7olTECkQe50OFzOuyt4JVRRF7saI
QA/pEvjBb6ymQX0k5H5Znms0TOI0AQNWD/zbY5htcQIuhuUY1rpUbOJAgHLcj0J6Q8RT6hGtkztN
uXi5W7c8/KcEmFv+ZFA0o4LzFqvv3IbpWM3LiTvFgzXQVVyJOxppbcIxQFsDZHZDjDp3RqQQtTPp
rEvLQqdmfRcENh0gWidTB/kYB2IzQCRmc9/ECucAs8Qm/hbtmEMQ3Lq+feCBNeWF+yBa3pe1o1QN
NwP//EoJoyVYNWavuwVpkL1Kkbf6wMuu1D88gKY+yd71Q445rKw98XNhHZ23kYz3XBbDEIeXIiSs
9q0f+/9zCtRm38K3Bv6e+dIB9j8mQMHjk4nruv49uLXkXXUL5eB8jh1PrwFxjOsunDPRK3aDG8Vb
1Olzy1eyDR+RAaT/dDCseBvILO/9c5+EUxu9e4WPiTkrqU6Icreak4o1So5tcqsGqf5ZjpL0IFpb
p6dQGmtQXw+7s5+L1W+WezLI8b/urFH2Od56Lu+K8JmXeLEuW5DfdOthacnu4c2YfG/60xOt7mJR
DGEWolPVU/PxNKe9broDMKio7+OwEcFnvPfUddJDNKuTGkLqFrKBL7F08KTju7sZoyAt7rs4cgEi
Wkfuwa1ItG2PPgcmJy1axvRuA/Xvb5ArzJDWo6f6h9EbmuY25oqFwVlgOHqa2PWS8jDti3uKFHDs
pfVXyhAxxfha/vRFI/sLwGQqvIt1t8F337XlwP1bxn5f/lQNcV0+GtR6jUwG17hPKJiol1KZnZoI
RVBt0AWtLjjGMbSACh674zKZ28lPQaeOC4VLw70yLi4bgpCaeDpMBKFWLyqBnFZZm6w9QmNowDbb
hK7SL00y4CRB5EVZlSQEEop9CnQdLN6RRP7It09JOKv9Blv1oP5gioDl4KfwxcswAHXeuwkC6jIf
hGRJ65Z1Ll5xaxsaBRagiiLDIIyoufcosb5rMXM38ES7DCUO0UKsZ83Y+l+4R6O5DUxB4oSw0QxN
Eo/p8LY7Zap/lQIpQcC51qTDLSyQEeCQsGK9xvIRFCw3Dd9TmZfJAsXJrDNGh1UmTXNmQx8iNE9h
1/5tSQsrnyOSLbp/KCXH8p+/XGs3s8mQP46qHQHbxohWOSNurTHEuIlx0M+FJ7sQDLay8gNfQ1vf
zEhT+6cIDUL50rqYrU57HcTqZtlqwwy0E/PU3vgVs9SaxVgJ8XUme+hAGyOv+7LKcCmRp2eYeewy
DZ09tYMRNYZxk272XIaOK/u8thAEF7ybEPHFtVjtzpmbSB3HTrvfm2rb5gVpfjhZdKm8e7cdGq7b
2gMdZT7HA/yrn9Ok+IsyfV5E1s6oqPMRJVic5FExxMMfZ22KfbtsUsbzR6gIrVBZ6ZHelEmiSQhy
gcgBvU+sbELyesOEJWv11ijOx05aexrSKhk/Ow3CjiXScdefyCyswmDB/eP+8JHVcDOJoOp1rgIk
Z4+DtyVQXZvryLNDAhgKmGBYBACS2xQnbn8OVgtiDkWVjAJe0Rooz1Pr1VexGLyoD4nuEO/tequu
zwUD03zpY2b8mhGwbsTnDr6BmhVzTfozmHtSGg5gkoVZszkO6vY/5nqJWJeMWVaVEBK2uN98E49E
cYCwvsL7zP6hRq/NxAVxqp4loqvtQ6L7IphCcF3nfSKi4C/3y8jZiLGMPNWiAsW2JSkAVeaPYTGe
qrTyxke8lqI6JmYbgv+K2IntdAicLlhONRFdNTMJmuWVDygj/QViRa9vQLxVfXBFAAyUYbfDgLuF
rYe2W1aCEIE5gcYQjjWkx03KDrRRF2oKr+OyHN5FbFeE9uFc1R1ZkSYu/5mC4wyVqFzb5Qee62Q7
S48kAgTqZpWkijMgulfjGG5GBIKsJJ47+OrPtqticfKhtcwSs7a8IBH3QPyDYPulvkdgg5W7tldN
gI7nqrtU/eygO6FMg4gGMzX+9iMwVNNd+YlouMNLTLyDiOutXhkiMW/9JkBE6/MYYj67mHRte8OT
PIj1jVwJaLvTsE2gMVtocRadFVNPmVN86rnbSSyois9NItly+VUv4bkL5wgFJeIlz8dMNq0Fovh+
k7jrlsJrw3u+9317nNfSH06BsTb9gxGVEyt3EmMoP5GVt/0YKKj9RAEWfA6Bu3KLDQiKqvt6DkEA
j0hLiWMIvdkt71xPCVxfPOe1RjNiAJ5yaoXa/d6U2pt+Mn5O409vwYNNrS9X1XLfOgLXJ4NYrPNt
xjHe3vC8qynJN6YqrLQ25gIVrFDWJD+cBn9Fch5FM0sUo0W90x3VKoLBkyFdp9PYTJt58/zOLAuC
0qVUAYzDgGLzBo/X7E2XCbNfbcgm2uf+yY15sxXY/rTzCA+a5IU3dPeifN7ZmbffDaoU8RXSLrf+
aSSdijc9B2u1oy513PSLr7XfzpuO0EDhmFxrmTvdYFYkdmPCHu3YYNv/ElKGvYlhzQYeb2qcoguH
ASsr4WehMWz9PIejFWNG8EUgUihHlNnc3ly40Xi/k1M86SMYY9wrRA2Tjfw8CFfo6kvAKF6/U57Q
oyZH4hCu/6W71NtfcADH/IWti7zXGdtq/K+cm8X7dtZxsk0GExq03kOLenqZjoWjrDqPTjXxfk9L
auOES0ouJszdtSdG4hAj9MTR0jqmas8tID9ZDB5G9ksvLJ1S8dBu3s9eWtfekWM6mtdGDUn4qEdR
qFcNr1r/GnvkXKdy2dPh0YGCizJfBDUlO6z21VcI4l/chEimuUe4Rd3c0nNdHZwyoD3RhfcJ3ndA
/+jV2ZhZiTzx1fVvgNi+X+2W+Poqm9yo09JcIbCcvW+D7q6Qzt7+DMM2TF/xsWHaZ09uPJW7Ayfy
JS3qyL2MwFrBMe45ge4Mz8V4JuHJR90zOCQFJyUFFPm2YjS/Jb7DWa7JAjs7SFjNduVQ2sbAf0aL
sweXyI1SQE8ybubZnHWSIpaB61523DvhFle3lgcsinKMA3F3Axc1ejth0wFwziz3Shw7GJvQcOei
IBtz6jlKJF99mAj9h5CYrp0Pi4QaZqofBaPosLhqFfkOefX/VW3Fg4zGt8Z8mVH0SI1ShkLTF9+L
zzgyUP8YFesZ6eRSPYYjdhuaqHe/PMl2kuHFBFezMtkT7Ba307pj7MKc3s9XSWqE+/qB35qzsRW7
3YAOYJGjd4P9WgUntYvOMHx0O87/Htda8sAMptxni1Nu00c8+A4eAU7W+cHUY6RO5bjO4YB8JHWi
L0b1kvAwrL+sZFMXqQO8Nt2W7KDzLD5ZIMKVJxrF0noIAuTsU47cUhLRXWHesPV9upaVwirqK7P9
00VVNQ9jw4F1U67wGncK/S/GQO4sSzxJ47r5pKKkBECspapvZ+jRmmCincOMnrQRYJuMmLE87fzB
9MWW0abPE7lW0w+NauR6vvV+HH10G+v7N2kJyfA+R6rFwFV4a4zlTsGbfmCicYgvidDPftg+9fVp
rFTaf6IT2NieGe6d6u8yOHZ4QewoGOSwJfIaI7nw7IvYiCuGPHPLPUdi2XYvSTdfdSvu6DL+62TG
JWmjdhFxlvZjMUb3Zd8iqNcSLcdpN7WdzxvZLtUxIOkiJJhBI7q4b2QMcJcG69q99UEwpE9Ds0M5
LmbmZ10Spjc3p3JtXn4tJV/vwOwTcvaeuxqc6bYFEG+OId99mh6aVabBWcaJ/pyuCQD4OtMN/Yj1
3eUrmQ2RjbfAfLBMIXiTc2aepufvPh5w//0ukqACkEfrNzDze5AN9cdOJMHCxIZgtmGwj1BxIlYr
MA8ikBjEZ0uAqfkBH2XUO0QxpGjWz1O5PCA/WPbrfxjctF9S3CaeMsDYlZuqTT+5pZZNfNzS3gV5
LoxPHwgSVnwsVjk+RvbRM9sj92YPEyUMng4kln0zWWzGaRmwE9RNOHVohn20AzXAVvVYpMEoDphA
jf5at2kfLmi1++ogq4jUg4RxB3lRJRdSPymXmcMwyVYAediVMU1W/RCUfpu+r0OfouQNhsQJMo6v
cmT/8AjoycDG1hD/SzLykROcpXmF7y153xX2euyVVcGxdqzcmqokHfYGD3k/xgJTWShdtee9U7RJ
8Chdj8njpglGSp2jsfe24RnhzVyGryxWPvXSFKfGwY86dfzlZtUtKdML3++EH3hLY4CmuvJPJOE5
3kvbqcq8hBuw97shMMH95SQwn6eCdJL2Dv8woa3WsX1SZFEZFhF5CvGQPC6zabrbppp6bKGyCpKp
OpdbsFB1qH3i9WtkuVuJura/lopCiHt1x2ofKoSLv/t0HvgySte9XZJUVE+44AZWQd0zyuQKI4g6
CzvACmcoEjH25ZEsYf+h60rCCTqkFyXGjkbHrK1YCQq9H6F9gU8TdPvsYaKKAn0kyMmmT4C6XXXh
tIGGAvATXvLZD0y9vzY9esCGfHto/TEfAonh/HWD91lsjMvZGsGmZ2QugivDA8UOH5nVq76xGE6D
vOaeGutDJRWAZkzLkvfaFsiTzCFWtdw/DfkXpL9RAtUjUkDoXfBo+YGa7TEd0ZWiBiwBuo8kBCGV
6xybTM87VBSgP66mFN2ZmAm3jDeJwJw4ira6eJUxXflwzbrRx1bvG/KliTVMPTWAAk51M1/nsopB
AiOgymdreoRJCDajOZG30WLZ/R6HJcWigMo+NPM/NmEckgeonqvcSkV1u77pxSUH7ERpuqvu2Pr/
x9GZLMeKZEH0izCDYN7mnKlZT+PbYBpeMUNAEATB1/fJ3rW1WVW3pEy416/7cev+W9WQDv5Gp2Mh
nIMIllrTCqR7fqPryuFhR0Y3s0+NLNz2GapLEplzvPqBbC4kTabqnlBOdehZvut/COgoTNyqcN5N
RE8hiAhPv3gm0qyvcjI/C6Ew3pf5ap7RJZL46PZ9+VvkmFA36xJqP0Z2dZXTblYeX/7B0en6HvCl
+M1mOE3UBMEU27BS+jd1sIzmP8Z77zEPupIrpi5SbxdqIkqEngbxsCg0qkPjZEV9dpCcDm1jC590
5qKeZu/q5cCsPMd/PTTVHryIgSODXQg3pSGkXP0ZwQp29wVv4fp7JsvpemzlaTEjOgnlm1ees3Hi
b9yoj+zbOFsmjA2rktcceqS5qxdV6PVeSTKJpBTXcd56o6dYfIL5uhFwpaBgmQwQFtpiwLEkFnLl
eK2xyh8Ur3h4GHGu4idePO530xS4vgn6+BcTxkV/xOHMYj7DAxN8Rns22q2uBan3gtxXhthTck/3
W7uKHYe67t8sOkD3Md6oF9w6Pu4GWKfiQ7UJXRpNj9nsFGo51Jcq6XwPxHnain2nVKVvS+yLw1NI
55n/jut2Ct7zNtDiIUsQM24cGkjHmxKnAWiYJmrF+I6EGYRnoFjNRaphQW+PujTFcAPL9ZhmBbRc
flinPldNlk04UfM+8r+x53Wjux0raHBnjDhxdSj8lbxW5Lmpc6/KZkbtbi0bz4Y7b7K+FXXYmjvc
Q4AgzP+R8JCki8cAf+iwSZopXS9p60TTp8PbMpkYFxE1UVW6gv8NSm48jc8NyNaM74T7HDeFecj5
BPJdeapdtFZkxn4qyw4RNm3jZc8fbklbYhFYJbjp9U2b1tswWGs8XzDYUEjx5mbd/O4jmAZYzhL0
e69WTnDDGBW5NzkGPH3jEIEKMIfWfa3fgzAcnIub4sxHfg8XgfUtVfN4Eoj44ZeTDjDgaEkIzXmq
a5KmMu3rB5ymS8fE5cf13gtHBgbmGsNTJcHDBdgFckyNzz1KeU6VHv9mthpcyVW7BHKfNN0SHRpU
6uCPgHxIcLAi1Cp3mEOmL5bmxewStnBCpJWxfxanqqaDFsaHsJTjj7wXg1n7azAjeqQtfJ73TZvn
BnNDVVSPJjOpv3N5oxf3trHXAIKp/pZkdO5z/Iik8Dw8z/uoCe3zUGGsvvUdKFw3C49Ijlr1KC4N
+SVGZIYOpPI1Jib1hEhHghNMk+sfB0FaGrc5ivnj6NfZueGRRxxJY41/4N1Tqk3Cgyw5XT0vwQbE
hPT4JCSExQIdRYSaAJlMDzhma//HwJTISYsGNP452FntSJBrHhROY/hoxQCNOGhwlIxwAacuRBOT
TL20kKhqtGZPty4tBLnLus+T0QSQZ7fV6E4z9ArHSZmve+8/nqcNjqSB4FzbXfISB2twJDxWcHlF
DVv3arF5gKwp2u9ksUKq7ZIM/SfgTsLDZazb5FpmODkpH1IUDBJihFslbkZZzBdaFhv+6JlQKTj4
sIsjcO194fSnFTaLfQLcQYKK3VrZV1vgKwZH01WBfej72v9v8P3+HzlQNzymYZLfg9ms131VaqYq
t2NHYVVmJcQTrug/JglWTh8h3tX5kDNsneO8BBM9ZU4DdGItff6/QVK4atZtNNWHDOPKM174isAW
yeFbuIE9iXGM2t6Bn8N/Jt7VfXmeqMtTxR+nPTTjGKIpgGWkR5YhxbnwL18OlROv5R8ZLv+PcTGO
XTKXxtcdmANOviytfHHRlSKOFab48Ztofol5wv04IkjsbTlM8Xg/9e7wyk+kgs+8rZX+DgskIETt
qe5OXjmP/bloRi6jQy/zbM/9GCZKnirCCJ4lAM9VpK/3EsIEvvOibPWTwMduTw7SNPgSr6nzWz5a
3TdlxU10WMcye9ZIgf5OBkzXe1CdOBYHfKEauSAskh1cdPzUOXUXWFhG5brdl62nMN/y4WYqKlkN
h72gc6H+rrsGkhTCVqYaQtFdKCqxc7kq40xPMVOSMhuaOTrBH86BbiQVYyERAskXye6pE+vllkvM
0O6WGY38r1MGcjmLAUzIo+vmmb2ioWhQxb8tmxhQw+AxYK4DLtZN5SoucJuUrF2113XpYDuDBRfe
51wY/6HXOeGvBmf6MSqvrP5wB8b+EXNuvuc+CB02WQ1lhkXGWz4fXOucUDmTX6Sn5pI6YLqIYgSF
JLwex085u3h1iJQByELm0wOwDAO4BRpA1fO2GWHXAWchQI15lpDGg0+yFRkwG0qAA/XKhZ33qhTb
mSv/8EpedDxmiN6WEasGqQGZULr3Gayc6tynIa7izM/X8DKkfP25w3vJQ+7OXb+dFu4rFxTDuWGi
krD55t7D2yh50eyIdk4SAIE19wJL5rzt4X55eKWS+I9hHZOHkQ/Mfw4E1St9oAdym2FIdQ9pnbXZ
sVCJe25lMwS3SJZkKlV9Rb2wWhUvNZIPoD+2BbGFvJocLQdG5P2w8Uh9O/QU3g1dPDy4NCA3Wzq/
ul/DB4eb7EzFd4SKRzsEB3aHZpKWw+3GKzsvQhGZ5LSru7imqHhOVXxiEuAwOpvaxWfG+YgCK7OO
zzwNcPCuZaGWHfyiFYMll2c/PdppWO+7mM7pKTNBc4yuF/GIo018jBapwLSmBALKm55ersA/dPyh
6hNnkJwlmV3L2w+OCuPxkkhkF+/Nk044DXsChQVeAOIl7V+jI6+6rRWR3SNTWzvRsBplv5YL202m
vUQeJ1OBuPNJG3wUmME5lLIzv0WwPFj9GJ8owoh4TzinRYzT9DU35GeOTJprt8urkEchsjwx8LyO
BF8xZufgJgde6O5XhC77Bf6Eo/43B8iO+LSbtUUDZVBmLr2nRHGTHJPEkNy4/JNx+8LlTfKmiQce
GVhDeIKXT562LedMryi9HANRX2SLtZiX87x9a1S6nnrl6fyjcdcMlqIAijQfytF2I/EK7Lk7bSIg
FEp4nr8R/pzeg9XVXJMGbCIHvLfcjBzHASWUeHzfsF6PVCaRMq0JSPP6WvHUL5P+KBevWSAD9Uu9
86GEpXvu/qB6RyNA5vAJubhEMMfTTEHlfWLLeNnFrZ1pjSlmXXrP9I3M9e8yDAMXhCyRgHsAzHj+
O84peg72gtWoP4sxBi81dX36OXB5SfdIcqjgZSOFPsl2IhqeZLm+kD4Lk5/Egnr44Blvi1tAE+MO
RJhNuKbo5Vzyq0QYaZOufsefUf6KOqJZmrdoaLk/DOaBHX7pXhpAc/8pTeaPLLJsQA4ISgs3pepU
3e6G0mAkJhZk89sA/ydyTmXAfIgWf85ZQI6HdVK2tjmaOl3Cg+3Hxv4pBa2gHFLTRF4GYKYFBiGR
DcdkbEPStRJZd1Ot+GjRgoG+1kiSXDRO0hQLJqwEoESOf746YNhh24zN0jxFTm3lrpxELQ9LITQQ
lKbm3ZknqdF3i6zkRfJZJ2AWr86xldfGPN0N7lM2VE6yr/xQ367D6mH+Xvlm3zTYSUlJ94M+Vz7x
+10udI3r35Z4QbPM4wS6ocVF4i6cYnW7EDxng1qd8bbLB4Jz3czA9jJyoC+OYmaR2cQ2rMK/7UTM
alMj+P/yis0fE0Xq/kherHpyjBPAPrgei9Cdx2XEzMQN3tnA7uA2Zbwl/BtH15gKnxU2d6KFEFYG
0qU76w3F4wiUgH9+nvN3RWOc2RGm8Jq/6Oza3+AGXO8hGU35FvUoxmSKcgeLqwnxjaexCHDyTuSK
Dh4hbLlN7Oz8jZQzLVgrPFY4XYFxI2o/fS92JqV1RTTgSIooaqMmjkB5W7Ire1QBvi59PAH+8Hy8
VqCLzd8IZbV8aCo318SUYYgz803tOD324ygIuhM2qo6FGzHHamcmg0B7V8cdYaVPZFwU2YElhR5N
xq4tj2PvS303MOnq01Cb/HuueAijrLrLS25n4++1XUE4lVzvBsKijMMbENrusG2ofTlBC59R64tK
v6R5GUaH1jdGH0xlhp8iZdC+LsXTc1c5odz62iFhx/7gQ9PBO2vID6/Be4Ozv9nXtfXrzVJUfIiD
hhf/hk3efKS5jLtd03V+tQP0MHPrkiI5dmtfkgKU5W2b2+Z1AjOBM7Lr6r+4C/PmRgLAffME7Jwb
kEX+E3f+5g2szso1T+TqkiSzJlWOEQff22oNCcpsWf3mHn9a8o+Lah6fA1Bv5oK/rh/u0yjszlpJ
jKRAItJXwtaQ1OeGKDXOq0ra+6DNidWXNSe4Yp4rf89RQe+xFFpCYYNukHRoepJXVFeGoxd4Ufov
mufWmkPAPj8fKhlyecgEEO6DpJUg2wKeSC91hpFlRzixNqd69qMzVMTp2DXzROLAFCl2bcNwck+g
snX3ZW8dktySwgoScDjRBR7bY0lwHJkLrx2b32prnj117EYHYGTrq5dVwrkreo5VV+75SBAROgBf
4AxGtpnKT+6vLh9ZK+c0vm+iKnOeOU1xPUqWcJwubjT46rwMeTMeStzfzqZy0vTvMmTgJxomPoi7
iyCDFakld09EItl+046DyMtQJyFHd2eJww8C5lXC20NhmHBrUM07pWMv6/GNW3xMkW9j7oZr3HXt
TmbgtCGN55P+9ETKurHJVDG9zhR/of1607jTkxOXz83VIbyZutQZHuqRoqjj1NBIeF5Zx+1xqtwY
NNg8YNxZh5p9Vim0i+2K0Y7FkfLc8VbPSdf9KCgHD2Zi677NRjixfcfigHJbBLDBN5Oqou4WhR+Y
GGy7ecA14fLwN5bY465f1+qpDuLmJ+Nn/KMqlh1y/fwiES3n+QUm6DQiODYr99/YQtoHdM55QIaY
wH3ZxUjhuay7XRmviTxFFs8Wj7U69S5jnMaXRVn/LUzK9p6OYmA6Hpa2t8IVULiCWIAnRcRc/ljG
J5gvhMrVHa5Jbub5goOTILr2+p1XOF38tRoqMS5UDCbFsVTs5GyZaMM7CbOO5LADCREUCo+baiKP
sRUBQNdNDALnldstf+DKdhnPhWJepkPSubj5MQJGLh7LtnyfIewWe56A4Z0hZ19vB9NwwDYlN4gj
XlQGTyCGAVPtpgiRsY9Lh/K8T5n77R2YWPJvAb9QfZlix8ufIy5R4rzEnFhOJAiqz4ainPDNQ147
a7T4jKYPKu3v+Gj5640j9fxdDlwcN23BjLdd/bYsLsCnxxa/g6m/ZejUj61ya0x4kYAYx9+OfaeO
7eLfitAlJMTWgjpCLszYT7jJ03+VsDwZ4yHX0ZeuEMu2+BnnYV9VsA63Tlt39Y6yzcnsgLm34V4j
xby0ZJfCU2lkrTgbl3nzhFxt4vchRnV8a9xCJE9m4muzq9kUp4usRudTOaKJjjHThX/xVnTkLWej
pNjSeJCRmSiD9Xk27JJbmIlEZjuD5WwzJMMyo9tZhV1agm6PN5ifG/uO88gTt3hvxXKGX+L+6+sy
DS4iTIT7QX5VP/dTk5mLKts5JgLheQq+K77cR9aSJnuR5BGy7YxPfdmP4GCfF5yAPdcGrc5phdz+
pwfIS5eGr8Nj3Sn434z2AJaII1SYIj5xqEXhXQJpt9zMCV5PWsMoWTjVKaZLknZVWh+Um+AHS7nM
bAO40Hsg41Ru6jJw/MfR0CJ4m1mBNxQQoF62HMBQFFuTLk+FzSntYmqf5q31yxC8xej1+bbPvdZs
Wpm1uLJDMHfYU4aCZA/zAATEMfP/BT1qwZ2L6eodwF7lHjNuEjF/cjE9h4b30y4qerFSHiKr6TeE
hcaVL0WUgUXLL3vfAnnGV6NKD1VlVX24KysuzLfFgKYnwlYHH/E0aP87YfA8KwoRUABpoal/wPv4
asuM0xMriAMYy0s2pRdUBo+Nfm3lbTlREr0jBpeBVe1ZqLYFxQ5cNCs1fnaBV3Cq78cwJDkcD99p
3cGEGNdgLDlGTZj9wfeuv07mszyAgQ5+15Z0xl1utOW+ldQZ8n/PNjMoLdjS2IL7DQ0eTGqQdzEM
zGPjsLB2MzA6qJsxy3oTNOqBLhW0Gm62ebwNa2MBlyp6HEcs5yNgpJpeETas/soYxAd1wgmRoYdp
zBJeCW6Pq5OM1JZu2m5AvPHEK8N6BHnf7wCJ1TUgFr8I9UbwRvrPsxjKgeGO/Q8FATklFWwTPIUz
JLqNO2fTIylPzYubd2MBJzIxLwaHyQ+Id+gMaTkby9bgggNz/RmXc2jD5eQxFy84LmENbwcwTU8K
5yo2wQZkymbALOTvQEDqz6JeQYjWiFZUqwRtVN2VawwpI5YOKEAnnPuPVXFrvzqLYlhSpn1uVquP
fGLg78A4cJ4G7DIZs1o1XPw0dYlRho7oUFd18J+fuigaju83h9LWzjfWegxe4ZhWD3qRHOUzyF0S
4bcZ3zBZwIONK7rGkEGF2tbyKhd7RByu8RBwobvUX8SbFIX7R7Vz3+25ReO9rnUr+EvM8/KLRtK+
hgT/QghcXGk2ovU1DTuIJjCoAO21UN+ikFhqu3729dB8r5EogIdyn6EMrw1IsWXTlCHa1VGEeI6s
uvH8pH0uDL7VTWPw2vKjzdGPBaF64o8W0YYDtWMg91aWzsEtIkn/t736bNu6kI9DK0VOoLNEa8Dl
NtFfYlO4uzTCrs3WYzN70V00PPLWbOARhjl8tNZ2FNdHGK7fWheiNgNkv77rNsL/xzezLbbxHCUP
pTczI7Bka4KQwrHNRnsCfyhgzR68Tkao7pCRdEm2dDa3HstBhfiN71++zUqsXzADqpiAJsbpnFsh
MPlwLv67rsYg6ld3+RPHdQi9DZ8VExy/b8a1HNnTdtR6BL12yLVZcskuDRoPg4gX0LrgeZPN1Wl5
pGamS8nUjoTZK4SQclvxfT6Ds0uGC6/KUG0KOBbkY4sEa6sh4vJpRG3wv0N8fZprwUmp6bLkpyE8
C7MkIuh7iGWUvHm2RTNvGF+fkTf5j5hYr4U1peKL6Uxaxvu1j2F7KCB7614kWfNU5l7xJfUVNBjV
nNS6wYeHPErFpwv4TXYfeS35YQYH3ij8InhL2yxljo7zdOm3S3ndQtquY0BqRNTn+372FXpfVQ74
KOgGe8VYyqGd+Ms1em3T8Tx7uEJ2Ex6Df87q5P9o/hkFR/xEnLOoXd9nnoN6m6om/lgWZyy4N5Xl
K2Fg89G0oUiIfQX6IYGN5G5734Dam13eWpuSLfZPqrwM7TbSoIK4XrPv+xVudTQIHIjkqOrwUsWq
f08tgtYl45f3g4MQbgjsOLb7tS7iS4yDtTw0PTQE7v+T3nc6ix+i0Dp6r8K2uBXtwiPZX7KqgM0R
yoeZ+ePHlnxdDoQxUmdDZ5Jo97AiuS3OXCiQoDn8Uj8QsYKucuHepMPF+LswHGGqcofyfr0i9jDz
BUuoTqVW2VPd+mAwZh/L5W4BVdxv+34yQKjG0g2ajfGF4MPimuBCwsz5SlGeUsbvpb7nd8nJWlH5
eObqxU9A9ifXh472JtYrtcibnlmi3yWpj8v8Wmn9x8+4ow0brjse4yJgfsLtBKfJpqD9tN6tXzgZ
4AQJYuu9whgVHxIFnJ8YEHLJ+NiMuGI3NCjx7e3WAcgEB+Y8ucnDMvnG2o7f2+/H4T8zYzqgEqQ3
E8WeExzPn9WDhBJsWk+Oyf2VBoARjY9Vj98NddrHxI+ZoxNHA8pbfzTY/0fCxzQqLICIMC3RJ5OV
J2zVEhkB/8I80fTqMuV+xKFFnj9YFsjwBB2VaybHNHDDHLF55QxFspw4NRO16ufRniqKECromnXx
EhCdrW7Cwh++yjEak31SeA1M5SEqviUPpi9mUSq6+qlPC5Zrxszd0k0kVEekyd80ldGabdtiiKf+
wgjnJ2c0YEm+NsVRy69/DEcd3M68iNp/1PFYFtpJie5aATVetxiobS3bhEx1+jf28Irt0GPzkGgZ
15ijkF1x67c4jrfXYQ5Cf7MQQrP4/0lwNqOqtmuJ3KCbwiPj72fmi3N0wFDtyW65tfDMU0jxgu54
frl9a3AMgWidh+eQgMUQkeqJ6fYo8VoQXM6RZ856HcfX2q3456ifsPKhXNBCNnHjJF9pBsSKqYx4
wabDbl0/mrxWNLDUWf0do7amJx1PyaszJsZiNYxI0vhtr/8bbEA+rAUWyR/GgcRLCzQL/R4sXzIe
UzX0LzgWx3CjtUnBVHRxSzdOPi7x60SD4YsB1Y2PwE+VPXmLD8Y6p0THHlOC1HIf9p3b7qZ48u85
9+iJRwGSKx1s2HWGG+ON5fSdc2F1/zlY1QVvCdXA1yHofTT+Ej3mBrH1XZaGi3Plu9Kc+zppCYBD
SuubLTpW2XxpTp2T2nUF+WJmCpsTv914ZP2cW9pk+HJhkI5/Zz1B/ONHcZrbslv9FBCLCrkkZ9UQ
3qgE9yUlSmVWbaYglFRJQXFS4oFue8ZACe9/hb9ZRJjg/LqucH8YY7dc3ApYXLhC2mUv3SYbgXSL
2jcPPFqK9l/IjXs8BWi2FH1oBP0N1KC8+0OevbfPXhXZZ4t7FZVqmRO+4H0ErJDPammAwK+V+LMi
vBe8xtO5eAXlnC7vharm/tb1JiHuCqq+edyx/wBPICqQ3WhsfNQZtUTh9nFEMom0cf3/21M1PiAi
VBCOZFWPO5n4EaNqyHFlg8yeqYdEj9aehqYfb3i986oha2fmX9Qw6oxCrEf4DWyGt0x3YnzNbdXF
d6amMXTnav4fvze66oMPUqRe/BSDcuW3jRsZxRUyFr4hmrD0Aw/xntGaeCe+UKou3IPROj8yjZfx
tjGCGzsfP91vWky86gs7OBooXCPsjpk16HZAemBG5s0yD68EpQBf5MmY6XuuAX247zXy+qde+Y40
/M3A9h6wMzTlE3wxjiNBpJs3/JJDtJkGax4KZSAadeu84g4F3xqf/CaUyw333EG89Uqu884Jx4hm
Ek7eZLhN5nrVf9wJFv88EreYHhWFd/Kt9yM+JsgoKB4hZmw+9L+Gky5WorjFibF6KgYeqrHZU4Np
cOqwlBA52sCeD0jNcDmSN2r0WbtaTD7BE2UUY/LqA+ci74oLI/tMRFS4z6AMZ3BffuZegNCM8b3G
fKJuGy61R2SPrsOAj2/hTKoEaM/qIUh+w94MOeTgeRbOuZydqHphYMQjD4e/Gd1521ZkWF6SeOyC
F/JfPvRAJDjSe3ggna0CWEFYkAiyC9ocZsBLiQ0iOjLuuydcEU3ywt2PDi4PS2W5k5EVj4Zl355C
YAe3xuTeS5bW8YNyCArsa92Vl7Bzkd04V+TgVMqWYSmd+OhT3jE3t8twDZNEmrPZU+twRr9MRG/I
8pIUIWYwW2g8OAon57xihyxIMLqgCB98lY/zl78qY++5IOHSpMG79P/WHgfbT75TVbjH44nbg00l
5BWuG+ybf2mGx3MZozTQ3dbE49xSSm8JhDLkxgQiNnHAu/ki0LeGu67ncN9LmU13Q+qkmAHdoJhj
wmgp0dSRyz3hAyjSRcopeMIndef76fCCv6n7YoeNs6+UH/NLxwoxsxai5ohSrt1/RNzwvEOuFJyP
lmUpivPS58UTBuw1303gDtRWQ3WFVsLl4A6hd+Qmx1+pbLaDqK6Po5Ag13ZwWrELq2BonzMrlXcI
1pY9dVqwrYJLMaul78uNH8KkDZNDnXYIBWFScITo5gV8R9YO6S7gnsSnrixNv5t5HztvIWpu9DFN
zmtO2IYcRe8cg5hXRdDxG97QAyGSu4bFbkbR8Xte6yPZIsHImkqnovNlWQkYT3XJZXIcOKYlNl5u
J0ENNWMa5HI6N9JWy5XkQtLf9Y07vtphlFd82+q5jxVCsXM3QkQPHgHl18FR820fj4nlG/fWC8ar
zeTBlwMyl871sZrC9LMokvhfgnuYgWBN59+6jVq6HZSW4moG7P6MU9RStknXTocTp1ve2Guxc9hy
9m6DDpcUjV6mYBgZSGmdMsRLUte0kxRnT4bAhDBHkCBdS8oWjiXpi68Yz4L9c2Ua2IcUvylk04F7
7r61ZV5uI0yF1bFxh5Jqz3b4adLG7dmzHYlnkiJT/5QzrPX7EH//7ZBy0d8hqrsGPVEKA1GVpDcW
57p5mO0QcjyCjOK+QcCBQgecmhVwjlux3i5rBZvX81OpT22k5HCwLno7vpxBNFtaXT3nVJPbZkH3
K5hcUAemaEsVozse3JiA0y7jAvYUMkcCEAV1rBS+VV3yObROZ9+D/5fLVMNSkrIV1Lzd4a5fzkxC
QXEnRC8/2ExbdRReFAJBUBoeey4KtSOhJQnkQEw7+FFnDk5MJ8iGrly7HFqVjuW5LREZIZ94KWIn
X5p+M0UmXo4Zp6X23mNCWG/CMJrD/ZTF4lrrUc5VfxJhETxmeg7kZ1hSE01XiFX6yCE3fssoDYO+
1nDqJJGdAGGDI087QSmcybAuCfHadzETVRANEeN2WuSRfAqs15yDqCkdqLa+Wg8e4ph8jOZV/Uux
vHK9sDbx2hvV53anxRV9jbq07mYHnf4GoZbLhtOTbXicofHTc0PW4rERiSwPHgPHtbikr4KPAb88
wfOldL483yXaxpEnaPcY8bRfbmdgE82Jy8P6vIp8SJejIIkUMGATzxf8OYzPUd5fHecGNxPWkLbN
GDXzyOEEC0OPxOdYVwceJ84j5kXpbfuJlHVKm18dtfskCuJ52xVcEzBWjz6bqe70X6uS+iZc8Ght
U2T39BhpPxqgJcHyiRglYybcrW2jkTc4SYD4zDLtLdj6I14EpoNOzDVkBTmwcsqMihTbaxcttfNe
YD+8GXUTL9sIPo49JOhEhuEDywATJZMwIKN1el/JA7UHXHgQkScNkgjrcP/EA879QyNItj6NQ8yA
x1mz75iVFuJmjbwil8OwdYAgNNMHRXX4OTwsRJhhu+w1wwT3lzuiqPgbLggY+KKEf+rbpH3whqD/
6rsrLWQdQCQPaWr928pRvPynVSxwlKrevWmlZ/V365apfHLJLh4YmCU7vQ2j7sWTbZhfYm7czcVF
KDsGpT/iplg64T5JLofYPbxIfAXe9ZNSJsLQ89eHPdwTPyHhaYEdmn1EE0nGZKI9NHHPy+VulTlQ
b4oh6QrifOAXf+wyZ8GuxQkR7xb+CvX+yk4NeMRT3Xlgg7Idb/pprJ5H687uMdAUbm6gXyCycFID
nzELl4wO5dvayY7ckSNuhirP4vCYzYjW3EGUvz4Hxbj8UmwR/RsYiW6hQBZ4EwTt1Ec1xvP6io+c
aSP0lux31DKf7kbPyR554EDEwrM8gRHzQbVu/Ikp//z/SpAP11hekNjfx0z8UNNMt7M7kCXZAybn
ydnKonO+HEWoV4ixTh7qogzfyHn07id31S55Nh3PSVyUvApdipNXGW690F2nT3+ZXYeD0dX1sCuK
IckwgpBa3hg2AMzxbSHHcwmHN37BnhOAwuIeisy/BsS9YUeNAAMrj6RUWmug4zr0waW7/BfgU0Ny
OlCruovx4tzsCPk3t7j8VH7Hn6j5JM1Z07GhZDzT7tCrO61AeMK0lfN8M3kFJXKbwm9zvtD8ybuv
HF0o+gikUoLFoatp5EJyxabOTsSfRfP3ZcIDoRXw7Gnp2U5ACdyS+wMTM5Fh+QvmIE14BrjZfB7H
ZOlOTYxV9xAA5hwvBRNeeHL9MLtr2CTXx0Cu+D1UvC45/SCFyM9swRixNy43yuwyXLu2H7ETrOvR
LUPpPmgf5ngLHI27Bp06NUHmQTOldvy0RB/rVIRPnV+Pl2s+dt331wMBoAz/MQJc9U9YtLTdjEEK
ozC94TvCf96FRHDE/a1P8ly91LNR88/ktKqb8HyNsX3uk6Jx9qNZrh90ISJWByapl1zUNEFvDB+k
L45xjvi8mhv8PfTDzH/0TKnTcypZ1u4oB48uK00W4S3GSlTBhK/49I6IqZtj2vjOsi1UOsGAsaPa
gU1ppr1CtOBtmlwTsNsmCqLly2aZgkfMx3eZ1m0ar+bVgdvtP4RgvLg80yeN3L+T1iH/ft3Z7jC0
j8M9WmKkDj1LBQaMomFxx8tYL1+T7TTC4ijNT2VkZh9DmsjJbU9zSk8Oz1tSbaEJ5yeUFM/Dene1
VvHKKe5hXsYtChyCGnd8OrS2IrSme6KgUzXHYuaWuDVUhlzcdoqotzATT9G6rGSP47+PH65pXNYl
+hiDTbR4rfPYUUFmN6GvaFaZBjH7B9eQBIf4ReH7zoRO/ofKD+FdMPfG/Bg6n9vDCEHgZRng6W8B
psfUpSxzwVVumeM8PrSl51woTsKuIipYPHuuoExTckq8YVtR5UkAp8LVRB9HVXmthRqcu+NuBZ4T
HXxUt283rWzGOSJV98hBV18m9NldThB75bexwOcj88EEYgoNDgzBou0OCDBc14GKX0lngt7IbTyB
FvcHuYwUz/jS7BB1+8e8Ioq9HTLFpoC5faQG4doIbD0Ac9tkcmb34kFv/4llq/vXidC3eODa64rt
EOUerk8AhXdYDuubEbriul0rMmWUorWVudCrV/3zAALlhxzU2Y0f/4+jM1uOFNei6BcRIUBMrzk7
0/NsvxB2VTXzJBASfP1ded86Orq67EyQzrD32qrIQB74g31ry8FB2TwlzqUkRCm8LYS/JueiCLoa
QJa0/xKv18UHR9n81CRF1J3J38Emu4lYkD2ViWuvZGJhmCTGM/JRnxBLgsttT3Nh0J4xiHIpc1w9
YZ5l1Tnt0y7vPvEfrvUD32bbnrHPkcu2FODPbtgh4ifgMfeXvyUlD3eGDseGhSk+p23sMcLecdGw
mnf61BDL3ZJAREGd1gFhIxWS9h7rfbxxNbaqGFCuQF9bdOcaeDT4HqZhp2ggcQJ2IMOsnUYGVe1X
F1T4iigwOrElDO1bPUX4T0agDSclVZVtUbFfMyfJvemepwzpTpiYxnmJLa5KjjeWfY+MD+ST0zEX
eMz4hIhHz1NGPBLv6jFySvSpPRuvn64hYnjTG6WRFUTSHp2lKe7YJ3vyWHKCnI2wJkcVAnzzPpGB
JiiFA7j0sb0GcfuAZ1YcQ0JsQFR2rRoPS46W/4V1ZfZKcGrbn9oqdo6mmQgfEUOszlXMvPHJsu4s
f3DIa7h2cbgWf1XpEIAKB5QHnwWpP3zMqDXOkTMIMjIthvV5cLLm1qwYcjdWVT5c4whP/TbG8Nyf
Fw0Nmy1YEtSHSDsWyM5CWgP/xgDVcfk9dw6RDkwlZrZpxKgE2cMM8s6eofgAYM+he/4H7FAjY2Kv
98z3n/P7xVER7SsfCgFSgqnWH3WddlipI3aGHpnETCDZt7R7rkMljxO3DqacySCzVUsNeBSXhb5t
WnZVj0JhgGJ2gXWYBNSi25uhhDPIAmSl/AXbS4ilGdN1nxoDKjdgJBPdSuilj/lMZN22z/PqY2ri
0j/ExMwXpKmvwcPSuigIsCgNAUbFK3R7ZZXzhH6GBQczXR8lROkm3/iPYN3AEJmG+46heLRBUtN/
w6DLmTylV7JhSSnHYmzGPOOEdUk+X0mLtwkWCAlPiRHICD1R9k8dVZk40Sh4H8GoXdbDZWxOBbru
9dEKhFnIz5BhY6RexQXBETljVvVx8pwjC1D71SsVY+HJ+4+JqKG948n7S0ltzmhEER8LzmKoKLMS
/111zwROkqLon4ew108xKKNg6zgG5Q/CtKT7Wsj5utKwByKJdFX/dccC8fqWyi4+QGuR6auOx/zs
grSs/2Fd8uHN4Xz1EPERAQ2A0DCZJ6Dbt2I+atAT9l3SzIq/qesPxSlG6sRQEO8yiHy3fZ3TAOnM
KosM6282EP25Y102TxdYGDEkeZxE+xX6Pi6FVi4vIwwQKq0kX5Ivov8i4DoeIECgJm1+T6bCwiu9
+OiOcifyCjCVtiB4sUBGeknjovxvjELkZSHQM4hy5Ba5+BOu0Zr41imKolllL1at861ZWBZvOxJb
062YmoWERDxmDx53zfgatHHabcZhaotjOzsSGkRis3tWavzintJk6bVu512SCQbgRqUrdgGDeJVz
as7VLxW2zviLJXP3jdJEHp6iGtDHSY/OcOwkBv0jsQTXytBh0X4zNEN1sgpx/3apoxU/X+aqCyBZ
+4uwp6nJi6DSul8KLdNdPnYxrGKN9H0H/DDAiRrCOUBfT2LDSah4yYgfkClRfG5Tpf8xLuLIABOi
kx0ds/ODJJruMe8E6MZUSt28V0u6smYKcK2/0NeDSnUiWsYtCglkY4BBvBOJeXo5hGsX9mdT50F3
S6ln+Q89J/gPst4ErGr0omOaxDFor7BBepvhpB9uiA/EMLfAGUsZpfOBvcdT4b+CWY/ZEIdYqkDS
ZB6ojRKN4IoBQ52YbvTTZxb3URRefMrk5atdrXJuLMmbd2PY4EJi0ijfQ0Qs4bYYJcla4AtW4IHG
6UbUf2Heowck+hIGgEgUAhuiPuTRJBXEvhKe/euoSCM7gTzPYdGpUnvXKAMJAVaMDPRY1NG0e3NF
a+gmunLwOVh9dQyJeC/VsDxAEfIkwthkvPZdOKn3Xumn8wG8AbEwiO/hcHeziNWGLFkYpFy4+pb0
yivLCmEuvcliHfhMfrnuWCNotUvMoj5mQ4QTNQxatD0TLIwHceTpN9i5aI0W2oAvrTqWyT06Yo51
VEkCDT8pVZuUdiYhUnmcnqFZkUVBT+rgWBNef1ajCdWtoBm+ghWnyBxd0Q73vKb5elmqWX6XTkXX
TirHuN5W5SJ+RnKI+m269tHbaKqWrhwbP0GknKT5Fut0s7Dgpx3Yg2sM32iOM3ITSt8ZCBQRyb2t
xBTfjbXhgoaY4b7lZkjumVRXBXdeXjMnb425bb2OLCiQKfNBrVDR7ipTFA/WNXG2HTpFtJ5T6jY/
c/FUDw1tK8mPbpTEd5YxKy5tf/L/KwFvHN1oqZDqJyOdIkLJ8AwB03JYeGn+yGUmzIZFdujuzVog
v8w7OHMeShgep2FwPnHye3/ieiBNE5PycCT9p/7Xe073205kpSFCgm/j08mWZQtlNnMfA+IqgQtJ
z0GFCVuPZthbmFJsR3dCgp66I2vd1J8Iau2Y3t7OZLd5W15qAFBTv6Lk20Q8vMsuW5dAb3sJsGfn
Gqc6dAzy/G3TF758Yote6b0VFeFTUTardL+uoL0RqjpNf0fRQMgfNsske+GBaQk6ZHpJF+Wn03tY
dZRioiRFCrd3gmDUnXkp9m2MHn0H+ACT+IjB95/05vitoqwljBmE2S9MSdQinjWLvutN5w0fPhu/
faRqHTAydFicwGyfPojwgM0UImN8EH2OYJ1oZhQ7ULU+GqKfki2uC6ARBad9wKZqns5BE1uxq0hY
vvajwfy4SIbdpxF93XRjxiJ+hmbA3EAytUj40TUBwwWfOfFKkHQ2BFLQ5bdJSmQiZtA8PsVDECHl
8TBc3hANjg4Z/phHsh+Jke8+PYTzi7w4BclllLqzgcmyJ3+OkFMzt/tE6IPgJwhwVO6ZPOUs2bNa
tuNH0KXJekO3pmeool0CSj1OV3HCfEW9qAn/E1dgUlA/k7yxPCw6ok3J8ZrdYG/LmkNPQGZ3z6or
vkDeDXjoQvw60BY6ONMrOTX1pYHK5h5T9X8eu41joKTdfFkmIrH2yZpKdSwkRI9vBPreg7EUhTuX
CAy99RTQLqqvBc7GFgFITjiJNX1Uq00/TbI6YhGc8UAGjutxeUm3Pg6Dvz7Nnh8x/a3M+NSAbmNi
PAXYt94DQQ7ATwOdIrwkcGXhiCVRpt3+Mc4lcuodf1u7OFzXlcvogpmnzzKUC9GAP4prko5XEAM8
2MXMbN9FXPMCTcF0BwMs94nCUnb7abXtpR9rMe8CV2Jb71YKkk/aojw7sjWYGYVX3nhOfIB5O4oN
P9nXUzi+tYumPehzYQAOLUVw6iJmzntPeeFf/MGaw1FzfWz6tvU+ytmLL2NSlJ9xR6jFhkgWTTye
CoefTgk66qEjXoHkWxQzm4AFGR2OOwWPMx5ywvGiboz3kxrbDr9jV934iGz0aek6K4+MZ0gKooRk
cWsrRNZHEhq6r5XITudTiIVodQcgXk0/k84nwkrtY4K/F4GFM1Tdj+Og0N0mEA+oYcMOKSGZew6j
j1w1/jcE27W6mQgQuBthq9iNly7TfwAtynC3Sh+n7Bpi5j6RO2HCPdOzrjnPZr26FmAvoWYl9C1h
vYeHHa1bMP6J3Cz4zfsBl3fsTPWKs46053xusUlgUK3zm7x1nSeM7Qo/Wozk4pY8hlRcqM9TVNCL
N5jg2JGZld2QyVvvYEsi19gCPUqbU5LAIrkYf4FAA4oAIZtkoL2lo2nyC5vb5SkteEhPODkX7uYw
J+BTBVyhSPpA6Byo7JHHrZEZghcccaR0NpnO/T3OIxwECFWN2QHgI3kJqBqdSzEyP4eA7uu82EdT
fVULgyha7LWFwFoCoUStn8msTXDjiHos/lRVhTvRaZRH2Ar4fbR8G+pHdMEb/hyIvQMb1kq5uxIv
h78nFoq4vbCTNLQN7dwKAwJnIElR/I93eKpQ68OGmPZU+8k/jYx0Ol1FARM7ONqFTUDbzxxH1dlH
5reMNB9C1jDpC/FwWCzhMyZ4NnlJEMJclnrs/X9UIWt5mLmg/nVk33z1E5nZN0k8ALIyLGhWhA0e
WxOewDY546xQZ1IIsvTcD6P7MiVhw2vJtsI91FipzJmsCPsfIcziD8yatr6+MHW8x3cTsgSd4n7d
KQGRGy2hM95DajPOmzfjgkqXgikD88bKp1HOCiRbTMcq/drAlhF3acYs+29fEQ9wXJAk8plCsJKf
PID4LrYjkuv0lPPle78qnIR7sxSo+Zhv9dapT1Hkiwrfqif/o4ke0O5bvqJzakOCY3eOKyf0kZIp
3F8nKCnAY949whHSUYkb4Fd4iR2kvOnJXXgozylGV9wcHuJRTiQP+nwaCNlHBLcS9bENU0a5eudZ
QLFQU0CcsInznYBrTPtcQiLNnfCuB8fsXLjz8nWfJcDW9xA3wvDZdQf2zjhd5uIgZn7ie9TRiLPM
GKib0HFC/2aNgpqZnAxxac1Aunx6GScYDtkQ1fc8pymJZjNTeoDHFeyZaGrCfQEYS/KRsky2Z5Ej
wmNGHMTRW4O9AUZcrSKfBXGnP0XRez8D2pnkdcSYCAifBeE5MaMmXDcso2fOeYdEs8UwagVL0N7O
vSR3c1gbZPrAa5LTyJKKGHt38i8aZLA9UmLSbPdOHDNdxNLS7ILYyuCAxCCqP/yS1cdNbijJX5Mc
1flGT1ke3hEtgQgamnRYoC4omzB/YSQb0LxXDArC4zRA7Wa021yZFEkAmhVUesTuZrdmDj0rknlC
TF8QWMnmfgVRVRyYpKW/bQefFLsicrRDMxGJuW1cw0KKFonYPhv19tNZZ/uZRyZ0Tn3QR/KOmRo2
PqSU1U7BJ/nb6l4iZwxLX76Z0XWdTYOt26AtDBk0rWgVqs0yC+zypdbW7BuCbhJyrGTfnmS3JvEe
PCcBLWC5ekzhM1lI50xX8Stptf09AzUWJslVpL+DoD7WhAGhtObe6f2vqCS1fUMRvQAJTQMEjCR+
0fsB3yd0JxZp8E1JwTkzttRnR29hjLFJkTkguK0JNTo2iSRrHscn7FNvCswjiuy4fosY5l1zhLV3
4ddafM5LRCS7Kk1Abvo+0N6k7pf6K8G5voAc6IvZeQ7HFvFLoaGuYPtFxfEOwTeELYiVBx2+QTQQ
7pUux+KSEuyMNNeReXVZeiPbrzX0tfzhh1LpTx94Q+T+tCMb1RP29Cw5dP7o308xXQ0e8DxztnMF
5eLMLbSCo6Qw5O90w9Z5LoFXMbRZ+2GdXkwnugpNuAZBcNYAy8KDDhiMndlX6OUn96r584o2hT1j
1plpZJqKHdyGXDLIcZssv8FWHTkggfsIbeiUzeLiKBHGW0sEYX8b1jMWkoTBHGPlQmatIQKNExWu
BSi6fOtWKr6/7mLQMpVFA2pSQ/jaIPeNLqWXZgSJg7hBDE+EOJ0yEimIr9eeppvXqDzauCnlngwc
XqlwhPoCSrEL5xemzzGwoSXhxIdn4pitzVCyoYBNJHdbN2Xpn8yr5+SpV9zHt5VdQz6fkD+bPJSh
XsZXEvFU+RSi2rlqdrSbUkuQloOdmRXnTQsICzYfqD7M9uVShCCucCkfIpt4NBFQi3vEfkWaHrsw
B9m/cS2f01U8uE462HEOrjwy0TzJL9pf+yRCv3Uh0xa4ExibhWfBesmhtXckcvmo8l6I4F5J7DI1
JI89XsaGh53DdkO0Vt8ddTgM0ZtMCnpNVpTrAV823ocBCNCEGJz9DTspw26/iLzojUMXjThW4pC3
TEWaUETQW9/jHHl/c/hyqI04QAGTJgyREF8I8ZEzjlWHAB0h+eSiD75tURFdTYFCPDy9J2mTaU8c
D7ATLtFHtEHkeflu6z8MSxiQqwbOmSqyGyNOt82QrnOMD10BgPCqpBD7BbHTNfokDMRxhdj6yvqZ
7UqL0ro6hgw6EIdl/89FhuKHV0QrT5yl9ZISHn1IRLNqqG9YG07ElE7Kym+0KeBL2KNhOlxipvWg
V4egviSNCg4+owvCXYY6tDsKSo/zlkQ69OZhaVnFaY38i1Oph9SOZ4KRNJd2ugWzkf0rJjEQu9jN
wxcZv/5fXZDFl9Vp8UtnBOcCZeLfbFEkPLiYxm/wNOGzJ4W8dH45nRH4pyMP4Z7SkfzP2nEjhGY1
OMLbrpMA6qSvh/ZUWLSySOMgl9/nNOHfDROschepqHwVvXyw2ib1gyqtdxtFurLbRQU+STFLBNcx
WRzhn4bQStgfLAmZlMOBKDgiUHC+0L1P4YGN61pAWNcUP3W9lNSnzUjVBfZvNS1+zIauEmwRskCY
9m31FPXeXNxpb63+uGsn3X3TYHjQ/GYOzdCWrn79rRaUhcdm9Xu7RbNK/nam6RTPLgPBcdtGbtlv
nCrsEEK0jfhQc2U+BneIhkMTGzfZq9J1/EuXJeknz8Q8HAGbBtnHXPu055EzMjaPoiW8axY6jV2M
CpCsaNtnhD0Nqbdw76beaxIbIur6ZFrnd4WfjfjcJBC3HTknzQ5yCfmgjMN8u+tcmb+3i8CP5Vdw
MzAgsXVMdja5OsWEHcfmDsdJR53btmh5FncRF7EEJFb3WFGhZcSZFmjgyoaK8FVgBRTPM8as4kJM
Wt9+M0yfAEWrHAPVwpNo0/qZfjj7hMfHyA2DFpMuHaWZ3AaZcDAnZg0a4GY3EjyA9K4LActtVd45
0+3aRrrfLnRDxcscDIpDzEZBsksQnuEsnBn+wTnDqWIRH6shrSWHuhYY6UZH8zNelSdYVRi7wobi
AZ/dMTu23Ygdtq9JVQCiDqypZ7kxZCUTtbLH1TP0hpFlW4Qa+a9xYhfReM+Kr7ytR9/txDEn1sSs
d9iQc9a0g4P/Xj16fTG4B/qxvntfWrGS3+X7/ZQcqiIdMZaHOablMcT0/Nz0UvPBgpqDQoH0WGO/
ZMWdLGe1Im48WEJzmrshbsPwtiwmzseLm8mOfBX028SO7DrOOQkIoQ/0kWW91r9sp2zwmbI3Ld9V
3qBwJggFeMLWHYm23ZWqX9tbwQgfjVnDXBduWJxO8KOGCLv8zGC9Protf/wlr3FBwVxjgYF8t9eB
cy410+vjKpq8eBxqFJwbxgAD/1FjTA7VLiNAACX8rG4n19b2q8w6jxg2Z5EEN4i63Sa9HC8k0sj1
RQCe88/9XEOLctxljrBIKiR4BYUpIaIkVDB5aMOFIlgOcJmOhqXCH7oig2OgilykZ5SW6Ku4pFuw
QBkcIforcKJnxaJVb1PteytdM4ztnQvyEzRCKEy7mzqUxbvEI3bhWZRL36vNEBKhe6cWLi5EYBME
pzuWEqF+Lj1/bO8QHCzje2DoiZl4Vlm2CxyLl9BHngvMJOymPynU4ux+zNPptnW1ekX8LZqTP3gG
JxAWEcEYoSPUZvGpD+vWY0LUua1gP1QM021pNWDk2qQWBcowXxFhHeSor7ZEM4s5qIp/K94vs4c0
GtbEs1CIbqYcshgCVZGAROeLkdHRHxK03gVs3vC0JOvIEo5asd6i4yISFXYzHqWkSAhd5B6kaGMr
Y/o723k07+0AXZrAXYuisCKAJbmpJqnjT5dh7keHHhglDNKcu7wui/XemWfRfMMcUcUjEQicBOz9
zYpIXNVJ9KLp3oYd8AXz040OhXwXUJmcUMmnnyiG+xvwZWjxUcsJXnqarNu5GdA2TtdCjXBH5lCv
rCGG6AJhF7eBQJLpbs1gXXvSqA28/dC4U/iY8/BiE6tBftw7mpCHneXa+40VInuoo4HO8UUyctwo
Nw7Lndv2dXLmiR4eA5B/18AG03+xL6nVLgjpEECLjMvZ8n2LrQkYN98OqA3QcgCjnS6q77NVnwK9
us3fNYgX58zfEDUvhTvYR/Jfrbh1PBF8UBnKpibD2ZbwN8E1oDjZ9uUYux+2kXapjnwXVcZ6GlNh
wLyRoNPvPvd1SpBNVL4XLFgJW6t4+TDzXYnqL6wxk5yleNJOb2mZZQrPvaewVsLGq91DQIVW37GU
TtNvXt7Vh47Lmh9Fw5BnYkffeTXyT40hNBnXk4oauABeWf5MFQTP61lJX1QGnneFn1RB5O28uGbc
p+t0RFmpi0IOL4Z/rG+qgFOYM5R5tHzt1sme86SEyTBwt5B3U3YKnhkpjBAm8uD6qFVl+ENzJseP
BrvpmSfMoK2fY/xapG/QHhKrLsH+ZlCJf3FnBfIUxSVB9Tmo+/6jZp/SkzvFt467f3GRnw0wBw8e
2vGPgMz4ewQOBAYCvxrNgbwxb0J6kfaWAUnUTAyuYvkOMzIkuK2eHf8N5b7sjgY5kntTXZFAlFPk
GT2HAS4fbaa5PtXQ0PN9Gbg9blAkcxeT91lCrBLei73v4gekdHHSG9FbnEfjWla/vOTq2+B7By8b
Cv+TrRLpdAuYxOSYhx7RzezW+s82Sl2CbOcxe1+HRj/CnWKe3eGBQPRGvDS+j07O7S9VWWL+VY7P
/dIHhGPuMq0Ke8Zy0jy3iY7/y+GRGILZPRMjkY1BZZX51FZbBON2fY+s9G5GUtL8rePT+W0n5rQ9
ix2uoiNr1hSBcKvBphRtIF+6WC0VHiwQVcqtrxVT7zY+64xrrjpK9NIyRCRs9CaeZsQ2TT83zaGY
bKh2BLYjRU9BtJMrjPyY1F/bs0zOk6xDOKMKJprwKpE4Upu5isgS7R00YeXOvgqC4M6rHI0SZPXL
B64X9vNz4nnA5VUUsM7vbDhE28LhdDoQq2LjY2qjKyzc4q+fPtLqih+qVZwp1DwCe+aYmfGncgs4
bDFEIWzAxCPMuBJGpqme37y2yHV4zynk5MZgXwEji2naG5+NThAJbFDgr97djMH4v7WAHb5VRjrV
tlmY8IBIIBynAfOWvbjg21HliWR5Z99HBQ0U0IEQCagdYGnhdgh7I+P8G8uhuMimS6pzt2Z9fnLC
rL1rK+KzsQIO8+xtbLH6JHhLZj27GZvZl8U3l52LEETfO5VDedFCteXVWJt0d4YoCfFnCTyyqHDv
pjB4HE998tgA6s6wLgxbpsoBvKOwzN59F8vNcWgg9zc3kL4b+zXjGEDUaoOkPmrmac8gA2PiRUva
lG5uXPll0knbO3J/CPRENQvBGTh/RyDYhDV/E+dez/7Rbf/gvYjvCMxF1uDj/XiJjEcKMUoKKR5i
h1HYcOOuYmXrCZFF37duMPlgz1TjPgarLfxjwG2UIBB3ZKX6g56r2gxI04lR0NDEkBVSwbdBLJYL
sdAsxDe1G8l5A56hcmhWWOyzRBxE/BevVCz5IUiBPqHSmSNCjxHsbppiZPyAy9HAxxHjgom6cEfI
9u0SgpWSdEv48Bo8MFSe9jbpyec+SCPiM6iJ9HeOYGzudO36/Sd15FySbM9Z8eNBzXiHa6LJCcna
f5GazbGV1n/HqBH9y7mRyb5w6QhwjpPVRdz5fYLiAOjCABwPu4rt/qO/npeTFSX8vp5EkHeU2hz6
2Oy4jYdUsB+JBo8pTW7CIL3ADV6/0aqsP5g1/W84x/wyXsyyh7keRrtDhLDomq2DFa8g3WU9rZqS
YYvLBENTQin4SVC0u/LJJ4k9Ec2hr/5BmvMHpsll+IimqhWIX6i4hrug8ML1Fnyhs+zwEEa4zMlU
AQboXkFcqqVL4t2OIAUq1FbN79CHZrzpITZBPIj8sr6kAK4cCM3kpDwHgj9VblK0moyIUeBzfPbI
be8gulaYDWcVPa/9ROwG4v2CHGuN2423gVzkgiv0ze+F8xd7vOufIoBl4snmU8rtjcaAFBXcat1O
+U1T3l8172+8JQTMjGW9bOHilB4L2qU6ee5QwbCuUvK6/uBwQRI6pZ48aXJSWJuW0t6GSTnKm5Jo
TiBt1Pzg7TEiEbdSJCzzu3enLhsasYKumURbbPJ7f25I35F69iZAbLnpv63yVLTzB3daj6xzq+Uc
M9diIw+Cuf2Lujjhgyh5v7uvJoQseMRt4JvDNS1oeQ8qZ562ZXWFgYK8IF6EZdeQJs9+yXtO5SpD
nGSY/qEuEay2VVVPZu2mRMGyEZ0zJA9ZRjl1DpNmHCDzokRPD9frHDpMTbSWJ6er5tV3vdeWJVrO
bnQZ261P3Lq3XYnpnF9qKvn8AFhLPHcZLM6NuH7LjDubqThi+qkSRhwdJ2qdTQZ9kWnErRBxcyJ8
kvAKWqR1OEHyQT5QUtp/lUuExSHhpD3NaF/5fRGlPUKoCdNfYGQFjposHCh5UkU2IEun5Y6tBlEW
aR44wDDnAHRXzJH7ZrwFKZ6WLltUG/oKdOPkLHvh+YP/mC/zym2Dvx+JEKrq1yn3FvyJazHczYLr
OfF6kxxy6TKZYk3bruh/a0nqLUoQ9Uw/obD24i76FzeDP1wIHTCEF9hC3/LeNxFqXdG/Itcg/huV
B/2LciqTQihcdL7XXRA8lGwPV4Ca2EgLNay/He97RnelAR0zrA9cvJys/9wEpvkmhaWAH5bsguiE
E4fNeOvPQPgG2j+EWH7ilUefU6e9GenC5r0CvdzqAyuVwtvzvbpY4HMTs3Gqtb/uB+Y7ybhTHfuX
8IjWY+J8FAWMSvfZq0q6vEEFjnOcOn9Rx8Ab+RS8gg0Dj2KGaqR0FvGmZWBqmi0HfUIvmDntRFGk
0T+71n1KLBQxHsjPBkh6LWBslFfGjrxiTFbrZ+SMy3Jf9piueJbh2nZ67rlMiU64Y0WqGYhqTrcj
2ITgh9UHQ2lLXz0dhxYG/Q1CSnRXRQVnYRvg33i92sNy7mdnwDzRzuNd6VDgvmpGzSflWG9iNpxN
VI1T7SEB3Kxthn8IlcN0Ng4Xxg5rDEcnAWxtdg5JwYVeP8bZA7N2oEAG947ZR7Fc7dtcToSoUDbk
8OoyEio/40rUd0kG3YBcZvw02LgRiE++3DIs5ThPnSH+lchMQOQNKHt3I/NyRgxtrp/WbCTyhMlD
fCaKgzzGvkqzi1s5cfI+CK1PNaEg1SaMZwQTRIMtaMwScqPoB41apWiPQDw9c8tONo+eoSGB9GVK
H983riC5qsOx9m8t6Lp3yCqN3IqreeEUNrkFchQkdOEOglaD2sqXpz5fwLrqgPgBCqA2jg/UL9o8
9MQk7Wsa9Gifgefwb8c4UcNekWwiN7MGUnCoSo+Kay7cqLyxcNL+DZlFd4dJEfImQYH/qTXDRJuH
EZxvOC5ErJxYSRXrzTAbCIVFScHOmyyJV4ebpbLjxD6HRW80cEXf96hMIp9vY+znU1WN4/dY2ilA
50Tq8zXrG8gD97bSY9Hf4qgd4vkUEs83nivh1S7qHq7TT3fo8SQ0BkARQq2h4asxnmXfOeBk3CJ/
h+ioaGN+QDlVMzqEZVhm5JpAX75SUXdH+GKNeJdIxKtnqB6pureQsYhnhdsPchAIY3gNTS1SzHce
C2lmiyv8BVRsOIk3A4O28iVsIjQJEenaMev8nIq4pHbHvVRlY3iPk4JgIDYAV3LLStrQsu28kS1D
Vc3j1c3SVITcFRUDxWH1IGuMaevcDAUvK7Ogmtk50XYT2Tdodzn+2ZfXCwvbdC/ruKWN4qmUaXnw
cmIvobZo+MPPVSPc5IplcUb7nCDcR3wxBH0zbSpCLZfsQINRy2G3Ll3yHTh1le8G11nHt54ot2pX
o1O+x4hmXwonLc0GFyyDHksXH29HUMZ3LQPJ50ZRKLOxHM3Zj320mwF2/ufMyQq6GUNU+4EYzfIm
Qkq9HHvQtfLLoVsvCW1BE1RuZ6fM4P2tRQ2ocpzH9WuVBnnulpe7hqwrPINoQ/ph8r0WjdZ/1sr6
9mZxSe55iWNQ1aAgDJwigDVVnbJJRW26TJsm7ZG6iKiA0iZz5sT3OkJ5colhy7EsbFKkkzsuvEAe
iOt2YjIuSCrv7jkFU4neMwtYTeKxFwg7wY5qeZRM2uLgBLMKRuiOJq7T3sZjFwnPHYlbUf+JfQRq
HJkczkj0SeACq1YR6IhakWIgd26dwXrLnW6zoP/LRNAywkldEeJr77zCPbaQkRDw1Xjd8c7Dg17j
aY8yv8p+OjdOvL20uc0uHhQWTd6la/N0/bTcWX9zhHKWWmoU9ZOTVFgVdj3iEUvFO9bufVkkV1sV
HfC7arDwPbOS9OVn708OfA9Pzm5x24lVBXtrIb3sURJX+p+kkZAp+9YcbIaauYGDe1a6QYPMsUuh
2xb0efE9YoVQIHYqSoUPr15mdY/Rc672HIZ1+wA7SiIzBHyX3RYBqo5H5dJl/6Z2BAm1d0dpU/bK
KD5zbPRsasI/ATWFd1UFp/Wnz/WG/UMzyjonAhLz54JrD3V8M/aiYPnWsTAyhv1ev/Pwcyd7Kn2w
OPwfwbX9JFavYfYqcT6wWWTPUkTHjq3z/DvK2FWYdvPeOZhOhe4xHiYK5xVYYA6kKCJ5YzciFkuI
xIpTA57Nb6iztp5Dsgor8DzqbhGIJxmRa8Uq2bogeJmzm9FVgQDpNYRm+e1IE46OswzZk8LpxbT8
VZUUz2gyvTzbzbLrF1LkxqX6GiVb4J0BAGu2fsXTj7xWAck7GgZSE6IIroL0QYXprM4Inv2YXNyB
tF13dYrkgCcBuCqHwzz7x74Mi/gpB71PL45pNDyEyD79p0UEfXZK14naJA28zNtVImiwls0id51X
tzVVfPAIplw4chGY303sVMCbRJHox+PS55JKYSxB4R3dpgioXBQISiciRtzSouG0WL0CwCBKIQT7
CWUOlFxgDQfgeENbnRoIELLDncGZSKraHLm8t0QKlWKzsDjvv6ppmsLXcEBFSw6TCokrMhFpmNuu
NLk/4jOnsWWNzEAs6XdRie+Ef8nS4rfVS9VuseKNZmOzVMivKs5VmV94cyIfz3SFaP9/nJ3ZcuPK
ma1fxeHrRpxMDIlEx+lzQZAUKZVmVZGqG4SkKmGeZzz9+bA7omOXrKgKty984W2bIggk/mGtb2Eg
KDhY37jbchrthQSa61A0AUQzxWZ9o5NawdVrbGIcWIpNwJ9gGeE7oG+u+C4Nr+/zxATE+sLWIhU/
VYHqntYjzcy63JBgq6wJ+zGqWUTMONIFknpojq59sKqwt5AfziwWLnPFvPUw2jpenZDC4mwnQYQo
LIw16PM6Jv++g8zje0Y1N/xA+8Dwj2QjU/eEpNQQVGzoLS0vvnE0HjqyMeit7JG73pa1UmCqLWTL
zKs7oe60BV2HHOqgCZorgTNEVTdMs6H+zT5e0BgoT4EJOItvXDhCY3IDvbsc9b4EvVbXO9zAZg5z
sRCu0D4cfdzTM2EII5p2nSzDPi0SN3tm8O0NV3pJlu5iLBrCKvLQi8c97apLUhIgzGhfCUkkn9Ha
QIwYW2B/HeU8E7e0YkePjPu7AXFwhLqzaXMTaNiodYcfGAbYLu/VdMzordCIcnnybY6KDUIfagUG
ZkkWP6CfrZnzO0NK1FFN2wAmsaMwKApq/q0xeh2lEfMLurWoIK4OPbW5aa2ZdF0GNs58cNn8iS0r
LYGgIom8gyBl+ZUDniFjnij7S2l1pNoitjjVmTD7nYCiOGIWb/F02VhImCk5ASoCPAjMRaspGo5k
RgU/29IiX7lyAt3+RDTiOC+0NrLCsosuzleIW0jitZd6vEdTRw5OP1kwF8qkzd09cz2gyGndGn5J
1hrrPmswBpZ5HEbttsLpN2I/IU/5NdVjeYViJAGzly50UZKqnYIocyasH6GJxU3DKMVGXqfxVds2
pXcFimEo8ThnqNtCouzNHaspSjU3DMkwcZOYW8o1ygRNZzk5C+fh6BHAYujobHRlvBxyQI4td7Us
gisef8RT3aC7t4it45PIxMTKFx8a+nlZUg8XNvIPZlPUCQzFadg2OtWls5kw0YGamBV3vwEDlbwl
jxe+BB3g3M0WhciO6kYhQKFBiS6Jm3GHWwTkSXxsPacTV+6Uzc6OqIjoazvYWqMJpge8Bmhef0s0
kssXVYRM5QoHyNYW/YsV7qtUGt9D7WQ/O3zmBb+GbL/2xjJjtCIEMPdH9F+vIGQw/hPMywqhCtZA
zkGJ+gGjcm4eF6Lc3rJQVSWAJ5DjqPyqJSZCMBxN1nzJeMXBLn52A8ow8KSet9wTpBXdlnCg5osg
z53aZ8O7ptmUwi13LvHOpM40bnFAexzZW1mVXs0MFOnjfWeya9p3DTlVt0vHZP+RbRWxHFyfqPQZ
DcOORONCeLtTxskBaTWkewxc8ZNd92F9mSgLBAZRO6DRlTbEzRwOOIBJF80fBmEP5T5Xs9SELHk2
aXr9iNbXVnH7WBdTyjiag2efIHIuLnRchrfaZpl9GCzmWyTvZB721IG0yJ3R1gqIlB0FYmO5jJxv
oyIfFbTx3sbk0HaaEUyYGL6SMVYEwVjVPTJVmY6uIREw9aNr0xgUISYfYqDrG9C8JO4YysV5KpEL
kVOLRYYkCk8ZF0UTEIyRog1ImTfb6JowF7J5JlvUuCv1BJwQvk1ibRCnhagzcTytJzPmtn2teHBf
ghBD29YNDOcBpRHc+r4Yw/s6F8kP20jEl4LBOKO3v2Bdhucg30+XZT0C8eAjTsznDgx7lzA8g8hb
fHHAVaAT61rB1hLDt0cMElizdIUXdlcwB1xkZ+3Cm0Wl+fgmJVWvS5gBtA23jI8DaQTrZAkXIJLA
wSaey1jybitUVc9XaNzD6gsiNawRUxI9U+LNihyvKnzq8Xw4l6MTEXqFwyE9FUZXvSbkx/9IoG3K
yzXM+clokF767BWLy5qvFG8jLOUMaCSRG0+lbL1vISfngzOlVYbii+NWoMVvxFMOVbc6Esgz7Nn0
cZV14JJFaFXO6LuI0FsqmdndT/Cfg1cGVRYCDmhl2YVwEss8iFrHb4sQyw/NOonQxX5JLjwAt7jz
jEzoA3XdzGLS49sTUi1CLKs8LB5trRjdbY7cg3Sv0Gm/dAAFbfbh3ClMSkoHgqedMiUjhGm5HPvB
hcOF4P4acVUXHvkFLbjNEg30thBOymqj8ujhJiMN4HRDspVXHV7GeNNbE/4q3rLFzdzE44BNYZTQ
iUxZbK0Fys6XZWnqb71O+zN+R7A6nqHTdOeGFI1+38m1J4zD6nvN+Af2ScxY7bkwhvZHswgM+F43
koeEPCRR+iozCzW84sBjIDuXhnoNx5mHsjftmv0KiswLBgFAaxVQvj3LxACKGFE03MRLgERzo4og
fJMIeFLYdUtrHXRM8PemBMLDWYpC3tybfaWL677WTrFvaeos33Jrp3m084A1uGpJVreaqCfyg2TX
9QFuuqcxhMyyY4m64gWRUJCXRMFOoBpMGHrdgvyKi6VB9OKPnY2JIowi81mxDHa+tISDTU8FjmpA
N1aUk+KLZAkDtDGA+rECQx5172Wku6QN9bDqAqe4QlRGZCgQivItMRZm0TEV/aMu7fSMuyx8DWDj
jbti5s2NlsOjL+0GF7d7bDe3QUVx6IfRAES97JrwmQIDSxIoJ8VirgxqRkEhK7yNy1QtQGez9FvH
tYjGIrcqy/3Uxvlf2mjR6F1tw35A+sO6UcXkMk+kdeu7XCrrBxCBAe653VgvWYSa5DA5I/2wVSL1
QSDSurs4Am51a2ElSXl7xyK9kQLz3s0YN85KRoWJgLFK4zjfZo5ejkDYJ7CF+QRGUeReZW3jSeKB
qca0tbdmW/fgMlEXdod6KCdgZxA25IX00AfyV+VkGXXgSbYRVmOxwfGh+/uxodfZ6Ab76mXZOsmh
6EvZXc11VMMLb+j/Nwudj7OLjD5x95zj85FWwkYgPFiDMm5GG2uGexAB3c4O06k1nBiKRuI2r9gi
vGO1wbu9690KAOl+QGAdh9dZiEbCuYiHJWu7XeLiM6XWcLp55SGYyyngr0JzMnlBT05C71hfjXJA
wRr3SeNRn8U4GQZCglsg4crqpA80m2PSMm0rf6mjTF31HW4C3CZoCHLioJAcb9PZ7utrFHhzu+/H
uURJiBbGYEovDSK3BBzwqMHFzszugeUuBgkHdG69SWcKUJANrtmcVIpQ4wJTblXezBhFDVyUAfhn
HyJXEd2RARabjLwXpjXIbWa0xGxM+VIxfxRZCDpUmZ8a9jJejZyP8WHhnEbgRYBgiCUZddER4UhH
A2m7wxo5oDzODhxwmb84YvoaLV5jY/5t82aPnkjmO4kU8cEJ8Zxt3Ryi+KWljexrQlaAeR1UiqqV
IQQ6U0b6jf2VcVz/0+PZpUjWzkA44KR4O2MFUoI1IBG2PjfM+hZwyzq/UJUzuIdKMlNmnQXR5sBW
xwx/EPSFChJ6oa32ZRWh+3bx+0YHsnRmWhjHbkRx5UR91//gPW/G1zAiuF4J/r2VqVPaj+ZaqD8g
gQiDR6BT6ypxBpFO8NnMHb1PMJBH+3GB/MWrLtTmwXZC1JaUr/3JnaM5vghDJMubup3wmNGFo2Cn
fxcMUyJJv6KoFQHVqEznfqIpdv0CaZJ8cGjkWSrkhKont5HGr8qLAKJUugB6phoCAgnLQWtH+7aq
5juKH5OjUwOJuob16Pxs4XXMXwbT0u3TIAXxbwzDa5RDruEe8xRm0v0YU/OeKwwU6mCFDITQThUj
TvRoGTZz6Bj9KYocXV6WI0pan5FqJRgT1Y13a5VTK3ZMKAWvCIIqy3dTsgvco1tzQJ5GRcTs0wLr
+YjcfciOQzQyK2MG46F5CtF02vcWytPnHnuYdd2QX9ztZUCdAVLB5JmZU36u/UCG+wqPaKax9vH6
RWRpNw1qkzc273Xpr2/0a3bi1GadYkGIHtUIquipyvX8QnkxD/e1R5SzXw0m3lIF7gwHkVHZOt8g
PS+q65BOObkit8FNbqqSrc/Wg2fIrhrrR8FAB2W5hX8TVyAoftMCtsrkW4NlQohV1R6hAZjX2i8l
kpeuuYfHsFB+sPdHu+iMAl7KjKYq5w3jBcZdrKTbNE+0GCMhpKEMc1ZPxtIRSVHbQadOFX6VCaZF
j4Wdf6It79Rpb25/JB6d8wFfVO8cmM7J+MTbThp3jMrH4MEOk7o9UM2QMThOroWF3JK8TXKntYu7
CVF2tFuXPfIgHCxwOzJ2myfaaPbYLJkEaSSBjfs8yB1qVKqdlsBZwBdGg9rI3jOUHim0TWKN9GUV
4r/ZKSdu8zf4BGAupsiNzzX8nGNjVAZjESVNk1iPYPiarZo6vmfbTUfY15DS7XBUbwHJ663fMJEm
hyg1eH+63mDeKAyHAbHs3Kvb9eWl1nGrOnkmpCEm3WCj2PyVUGrQB8HiLFrZHJZB9Cu8qsZfJTx0
nuxq5rSCMaAhkzaFXi4DF2cTc64JhGQ9aFHDCxxJ5mlReYR+2qFMyefIa7YM5cg4ZSPiINNEfw3E
mfvlNFW8FnFHNuFXEYF/YSQ/GtcGfgdMSy0Pk48Kj4IepZo9rEG88TdE1t078QJIkAx096yRq9jh
fwIsgym6EUMvpwb8gQcbN7KDhDhgcYztb+sEPa5INN/okalD9ClVaVJuazT2Z8T8bPRiNY2kzWI5
fEZIYxIbRKLKUTkED+wGpuHfumVd7LRmPt803KDX4A0ZZGZpqfsThNHsZVnMdqWrjYHhR25v3UMN
Gh9GM+ieSa4s3s3WTl+D2Q0uTXPs4TlWqPE3E+9wHG/oiV5MK0Ju1cx1U+0InfKMnZdnydnrC2h4
EtHzc4xl7dFAEB+haUZzsh1xL97kEbFZG68pEV3Bc2ve2pQiheW6md7jqrW+ecIy39M4/iuzqe9d
f9F5gyS7V7UAgilTAgKRHLOyCwu55TbjTJzQm6ZbVsf5lUaOCQSJsON6g2wRvPIIubTgwKuxMs52
TYYRTkm2F0nAmUY2CtuiXCv8QqadcNYuyYx3oo5QrG10K2gKaPiMDHOfXb43dtUqn0zN5iflVRnv
zLFwY+qWAoBnUpjuVYfSUGCqsll/67Liu9ZE3MR0Fq6XXSor6/AYQV3siYxCraoFwhREikkwXHAQ
5D/HobZfjZGzdmWD58ZlX6n6zWWv5yHcywvyXz0G8LvQAIK16xe7vuksqR9534TqQB4fSQ4zYlm4
GAXXadNzptLAGbHbHJtudV+NQ5g9NnVLNKXJu5pc35JN7U6yZ3m32954GpEBH5a6Mm/BK6+gHQhN
LYuyNEJlwmvdH73EzC/iIMSPNkeZvmqyxftaAMTo/R6kA5LGssQrEptQG5B+4PT1WAPeGShl6uOY
a/NhGLrovg4k70FUgzPUhDmcbthzFDA60I9bmwhO2RX+vuVVDBTlfmSReL1RE404a1WJudYepunb
KGaQmfSjLDtZVDdIsq3C9lml5kcHhdPg943T3bNLq5+ScC6vk4KQrA1CGaZlTuu29xkASGYzoTu9
yzRBMML6S11YaZeV+06QUr43DHLofcTmxFjqelq+46SqH3UzhChHxGoT7gZZ5HtqJnLNee7LwRcG
pdSucOJl9MdYQ7pCQSc2DPbSuyQV0SsOKJfB0Fg68RY7Y/Lg0du6Po9c/tJbhvvmJd2QbLkTSMqq
6MoePMA//BkS886OpUF95a3eBH8Jc4Px2lKlXxtvRpySG6PzJaxkYe49qqZ647YJh2fYMD0iPIgz
dePBKTs30+TiQ1b8/lQMAbcGLzNUQZwNYNr7KpZ3JCJyTsHmki8hO2tuqpLlUDt32dnpzewMw6V4
7joLNaUUs/2FBUPyFBQKLHRXVE5+HPIkv8gmwH/biWX2M9obGqOAqBZrMy4on6gbEkpe1yyBcJpI
zKMDwAc24i1O1+FoF3TQOkDlDelpZq/V8DBCaqoqSgHibVBWSeb1h2EYqPx5XbtvJLo3oz+ETnPO
aTgfLWUQvYzrQ+MBqtkLYBGadgb2q+9ZFA23o8avR2ltOhRsQ24vq/qK0Rd0ueyrIZB3bXCRCoSQ
YeiNWwY+bbITKH9Qb7YMfzdt760kdrYrDHRKV37TPL9s0VWRQiEf6Xc3YRP2nc98aKhYhrP+36GW
AP1MunF6coj/EpslHQk3T5tWQ5gbIkIi6jag8wohiNn7nKPyRrtLeIUappq2oPCT8DlpI+s9Rt+k
Ngi3WqbpWYfzIo/KF1qO7ErE45oDMEpAxXQcoSZjZS5OIIDlfMuEtgEEgkzrOpomMz/KZAJqAr8j
5wVo1kA+k2WuykPRJKvaEhwFCKi6EeHOgMI8XEGtZHloN8g6mVdI52aoc+NnjwL7wln/dNCt4Yhf
jlzTNzXnEsk7Hj2MF4Oz6lzTBjyhl1T1Yzrl7qvXtCNvUc5ALKtgQXazMG0AS8w/v9i9DXGTvgxq
j4aflrFYZ52xlWS6EpRtmvlECgIsuQ1IhFFAkDZdYodRwtJTLWiz/Z51GqClkdKdrizKyw1Eha5l
D0obvJM0QuS9ma1JLFEmwsuCg4hRMcEx78bAS883QL2w3lDwgHC/FLONtikhZ85MwYZuBN2h4UPR
rb52IAahj7Ew/8IqWNL3ioHOTsixOGWE5Cag9svgG/p8PJ5BOLK/6lhV8vNgLpfkE67ZmZNezdYF
nZtZ5c9NlhfRFSWEfcsdUCMGr5LoFT9y+RVOJVPnKrDD/DIEt8E83hCMBmJWR+2+GXT5GBCXQ/Gc
hs61jbkJFs+kxucw7HhPs9qwm20kzdDdDYo8+40w8wo5D4Pq7chmS9O2YoxEn982t5YyB4z6jlG/
8qwTjqFUUL5PmH3IlUVZgT7V7pMX7WGntnr6yH0hIqBQGPK6e4/sIeaNSVkc0a1XA0Mol/ixteRk
yuFO5imDOM8ahO0wSLPQc9EptynawB6bMIkFrFl5CdURylrLmrg5+RWLmwnk9lsIqYi4m6WOaz/q
0vBbi3R04nktuhtd5pPBwoJndGOmPU6VzGo6Mg684Cf3NcMbWMMFg/REPHIg5o/hUjTF1una+bvE
ZnHPcqFzfEbpNbBviFg3bBRXmQKBdSfXnccjMbW28JfWEyuRKgCfIcMhDUGTTMtZImu+ziecnlvR
g9LgmgkGbq4zVGjySZoe/dqLoDxyBWjw50lC7xLsT6lVUsMpt5lnWNeSW5C0ljjXV0R/Y0viNzTL
rdVY7AfJxaIG60iXFL4xNibZsRQl2H7k4o27JjVUs0OQzSXn9HG/ZXbMtDZCyMOUo66sQ2usX63K
ZX1SpqZjy6chaQmtzcp7milsUdS0elsA2E/WsQ4W2JpKFo9QZtOJ9RgEDg0OGyJb4mH4SqJh8Uiv
PbxOUZJiIWoJyjGYLlR+wbQy30TkiQs/XHJ5Aa2LmK/WDK2KAqlIvyFPb761sPcS3omrayE2mLFQ
XkURRIaEPsIaYveds0S7W3wmCS7hrBtfIrhYp6ViybpRFvPbHVlxsTrUGhPZRUipetvqnm4LJXiC
zmvM4m+WjVMBGCep9JdRaxQPaAgjdDkRmGsY+8X0HFWUWH5UVCizoTXKIwcWPXyL4CTbGqgCxgO2
gfCG8Q4bLIthB1zGmLeNP6e5k/j4CpWHCz8OOfpZaINJD8vxNc/Y7uxxQbU7SXgAG8EaYQ3DzaYx
tizrh+iByXJIlVWVxnbC9Shuuokmd+sVGZqyWbOMPXbEiz7h3W0PIAMFq8AFaSN0Kxap7KnNpN8l
/RIAX+CWsLaweKzn3uggRzbET3bHSGNn36+3i8Pl5SnasbKGukHPCa8SjWBDKpfhqnpvYHGmZyIL
fIYmSOT4VNZUVZm2oUNom3gDBEmEvrJFbQUQRK8cL7Qca3LXMMdFWyzJ9YNLWlm4r6WavrfxtDJf
GhNzMOtVG6ECqg6Cu7q+fGGyagMuMLGcbAykxV8TkDZwYiQBepu6QGi5tdMUGo8QMRqQBqY2oLq4
lC9dBWbax49v3i4Qh1DDOCPpUQP6LFJYO5sTW3srWLaN0nE5yimJ232Rq+yk5zlyNhWcLXQWlAnZ
oWsrjwhpXHvBBWlddB/MCoGVNnQ070mf4Hc0O5Rbx9xwW3iFVDBMGu3RDg4h0xHM7RPh1xCHsutl
HmwDf1s4FE/KJQBli0Ui8G4SDuXvfTRGbInKWsttXQQjHSthvq/MAqCN9FNbMUdib2fdQ4epmi3e
yuQuThtr9OnpKxK7SZjiucA2QuC2prbZWo4RnRc7R+EdxlZ4lw2F1e3Id7IvBleQqjQ5aX9NmTfF
FyadZLyxefsInv4enk7LzOINxFPyIskrXZOGjKJ5gtSu73PRs0UcF/wnF06PChSNckNPx/YghuAN
g4qxjlknL1hMi58YyWXpZyLAn0GAnlx2hq0iA/cWTg4cPrHBGIX2BNYeNV1E5OWw5S3ZUMDA9joP
qQbVhyhDvdhq0Q0+GEsiugyjNZpa9cMh6B0b0SMhdsVeU+j+JFhMJFuLggCSaarrp9Dt8lNbKM5u
kJ/GG6vzuqayY+2AAGuK1LErkvK5AXytESMG6ID6qGQGR3w8nRv5HU+VLtdtmOi8+pLsqBLQJdmf
ajOasdlvJyckIDxkcMUsMF/lEQtv4UOXSnGRZSUOX61AVlHFtZPxkjBoTsigDVyLNb4C58xUsPlJ
WNIgtww8x7sURedPmMTdsrEcK5FI2Qb3yahN/X2szeBFJUMyLhvBsf7eDTM3i9dM3XMUBEO81UzX
dqPuLNTNTmSdLaNY7lOZIJaTVpuSIlzI8FgsJiH0o1Lc70BbBqZ4+RBl+wnB4o2ZVBpeAkvVsQLs
TnZz/4O6itEoD16VZPeoXyKF5lSXg8mUgSN4K6O556AQpjN4jx7esmLfRYNyN6acx5T1TiPcgBlY
INqhx8gKcObeRkbQbMvKGqxnaP8FP0fKzpi5dRsL6xhC4+9ZxpRzjYiIaTF7c/5uBlm+NHL2uzH3
4BqW0VnxRUco4MQ3mgVPQy1DL7V5s6FtPa4wDotY9xpISJd61nRnkoiKN8LhlKrvAtM1WcfAClCk
rCUq68NvpsJ/qf2+LSccnXXigPeHhAWs8jEh9RkU/li5/RUBdZ69J3o6cS4UsYXFGx5Vk5R7y6za
EdJiVaodoAZQiITLwV+ltA9lD1o+yqTClcssc+quI927bXHQHslK6gr/PSsF9is65oJMVgVXZ9em
6zBzB3BwApYSkU63EYztxdoY0Lzj0ZuowTxjucug8ecXSLhZzAHq5CDM7Y6XOm8hVg4JKYGGP8mi
JFsC1RKJqhinVuLXCI49IV58AYtD9K8fRVjQQSiYHDG4eaJTQrBiv0kadKZUD3Eh8cQqx6L1pojb
2mSS3jhI5QnjbJB+sBypaWFYtH9vijh7V7bdfEN327R+AjqAoiknjsXv4sA5sbImp6cvTSk5qkk1
38YlhpitCHVm+cOgmvdVAgzpf7STFW7SOPjqkaYTZo7gh7SauLDptKb5XSuM0yRd5xM7HmT6VDdY
FNIdvipxQB1oOkwXqua6wkQ5b5a58V7dbJz38NwZuhOc0SnWiR0DMte2ELiNfRc/T0juv4fE4cW7
qbAKRkr0YeSKselyDvwdbNa1YYvlgAGK8h0MMIVXNdU82eHi9Db/buhrO8fkwlDQcRH1LB0OwklR
kfq0LUGzg2tEAnzpkB0SD4V3ZmCOHAVra64uFQt61JFtipbR63LjQSib0QsnQ/0emQXBo/niOP2V
ThrzkboODVboUfxuFkE+6G600bBsHAd8ki2ElRxJOMEfUhXsSXzMjKiJYlMT0m7Zhltfdustsk2w
wRgXYpyWGGJRjUwGvgpECu0Q+wVEc9FfFc0q61FUEiYJeYOJsQsZJ4khdUpc+sixdJj6nNWHZTLP
qSoM3RwPpJzR3yLYhi5QEA/SR41Wh7YpusskaEO1jQdzHHztBMwZwKnw34aewyFVlMEryqD25CHw
pBDFNPHTkbX1AwzYwG2iZu7syuxAwk/QaTdxB6J0i1XNPnmCoe6+UFlzjwCM0RHfLT30aObvASlN
r05hVdemmrGMxKxmgh2BNLa3QzFn8VYktgoJZIPjd2ubGIl9B6WyJIVBNZlPdgYDM6Rlntg4tg2D
QA/BzPozSX4UWcEyu2gL4wZ0UwbhzRXNZZEWUJRdpeuLPCam8eipcbkSXZOe3aglYMbrwQVu4Rcg
JkStjB5Jdsp2NwE64BMKDolvD+TWaxSnM4o+d6F1RkvSbpw5jOMNM1/6mzBgBbPhcvB2bxl3flWR
OT6bS1feBQ4/FKPDghlDYUCnJyjMAoo7j+IlyZ3iJ61b/JDKdXga59Y8gFLX3G82yXLY6SYGMrRx
mAIoUBH4u+GYvIgSNKtM4wEPggGYAR/TEp+8WbpqG6EK9PYVK+dqw0sfmgboZAfTnWRLA8Z8jAA/
EKOFkxc7HPls7vhGgzeTg1xP3RW/I+12IoN47awYtG16jiKQlRCB9MpIcJ8dz15txksOXYb+qkDe
Vtr9LW3UVG7xBzj9gaFjU/u9ks4dWJ7pBT9iw5s4Sd+8HGoeTd0ynTO8wg+sNbszcO7mcYJEXm2Y
qYDLkZbiG4N65EL8B042NO9U87saCml1qIUbAcpoPNiA+75iv3MZo9MnhErhCzB3//zH//l///dt
+s/wZ3lXZnNYFv8o+vyujIuu/a9/Ov/8BwuD9T89/vivf7qWI4Tt2B76SJdZpicU//zt5SEuQv7L
8j+iIMIt2Wb2jjjR1yaqy2PP9oByKZz2//YnQQUUQjg2PgYl9a+fNDq8YRySl3aGju3eJ9xigcsi
RpLTehYnm//Fp9n41xyATZYpzF8/jfsBB6F2kbMJCscdRir47rPp9ZcW64T333+Y/S8XUTpsD7Sr
PAR3rnB//bAU5j0rcjK9UJQ1mI/I7OSgMqzz7z/mX38rh3xVU9iICmxXS/Hrx1QIpyA8eTZIMaxi
11A3VHQaUderw2zrIHj8/cetP/3fbg2H1k0ioBaM4YV09cdbo8VUMYD0LM6wZMWtdDNQW7YrJDJj
OJGvbUfT8/tPXK/Tx0/kp4LagGwRGo336xeEZJIQKdYW56RH2xWIOLrumim/F3Au4XiVDLTpH9I/
fOqHy/rX9zRNpFDCUoqv/OFWiWt7qca2KM4Q9j2klmKpXoFPVWcXjPfb77/hZ9f0759l/foNPSSN
whqS4pzrrOGzDBUXO2fQ1aNsTfu5LnAW/eFJ+NNHrjfv355wNgrlhJeiOKvY6r55RrcCXGqyMSfM
avcD3saH/8V3tJRrYeCTVCAfnoaISDGzIvnoXI6ZfcH41OmudULOkb9k2gGb4yaqvvr9Z35652hp
48UxpUO28q9f0imSWiY6y8DHRS9MyWd0p5F1H+vU0U8k9Y3xkaRFN/nDtf301vmfj6Xg+fVjO8zX
0eC22XkAHiIpf/OAfXHNOPaC6GA73v/+W344Z/77Tv3bx8lfPw4dJO4uAo3OrD3a2ifQnBnzxJrm
D7/gZ1/LEoRNMAw1eRzXf/63Wybq8FIvcZwj3hDBPkUafxyWNIQ3msdPv/9Kn/1wOGQtliBagXL7
8FGWYCSDvyk/Q+Gc3lYJ6mVhsX7aZDq8oKw5UJD1f/h6nz0RlgmnyeFfpmOav349lTPNcSInO4+M
Bgk1Zwh6RN7uXhHdEtJpFnXz5fff8q+j+ePJtr6IXPaYpmeqDy+/GU5Vpww7O0+kXr+47J6wAh2N
gTB4fDb52kdgVqJxmBghG7rq9s645qz9/s/49HdVLO6BpXkYMj+cPovXNU5u6eRshPihN/im+yuw
CnjwNFSQ9g8Px6c/LW8p25HMd7nYv15mJ4HNH85Rcg6Qph0xglXoKjGWPZD3LPwqq/Vp8oT9hxP2
s2fEAiXncAPbfM0Px50NK2dt25OzA2oBTek8tNuWlnPa/vvX0uYop7ZGCm97H75dhr2PXeOQnm2y
Ia76Kaj6/ZQutWQ7VQd/ON4+++Fs0+Fp1CY3j/Phjh3KEfq5NydnMHb2C1RQ4xKZnoLRJ/rd77/X
Zw8HRkBBQUid4Vkfrl9nzezZDYtfTQpNpDBTQH+K6vkO/DtKSpwh9R9+sc/uE/oe26EsJOvG+3BX
1nkpcpeE5nPfNbA7o3IaX+dWUY/3FgYy8pyaqbmgcJfD4fff9bPLyuOApRJXGDkQH55K3QY1b2CZ
ngkYZZY+x5XcLYVjseKjzPvDh8lPP80xSWQVnuNJuV6Hv52qvBGDYmb7f0be1IB6t6MnU7qYu93a
ujDQ1G85BHpcfmoeH23omeC/IqXvWtwhVwyRHVAXJO4w52Qo8C01anX8/eWQ6/vj4ylFtWdawltt
ZX/987/9hQTxlRn5d9kZzyRCPWy7h9xolp8ppkQ0DDJFtOVY94NHfBnYN9lBrI+syNxHwNF//7d8
9hgr1/NcHi6F2ObDxerGUUiAtsk5K0n1giQlcKSXo2ijP7xTP/1V/vZBH+6BODGnNq3K9Nzlov2+
oLDDAjlIKY99ifLwD0/X+v/28QqTiqZdNli8eT7ecaJ10OnoOqU7HIh2RyxlsH9ulMt8ENAPXRwp
b4j04hsIFK3/+2v6yaNNde0KsRp6JffWrzdgMRmoQrJMn8hHNRjTzPO4Z28lV9F8Mz67LHOii99/
5Cffl35FuI4pecKV/lCX2cXUe01X6RPM1irchiPZfsCa7WhmWRZajK0yJr7fxlZicMfPGGRff/8H
rB/w4YLjrubZpnFyHCnXa/K3W5pVV4TYKPdOqCDGZ4Q9DH9UoZPj3DbTqaxpP20EM+TcFtFS77tk
Qu/5hxfhZ3/D2vnyq6MMYpDw69/QuBoVJ/zxU4i2LALoaoZfCld3704Sl92tp4iveUNiLlNfUSfJ
W4W3Jf73T1l+ektT9tBYYaL+9Y8wJ1wtaW17J4nmU2/jgLiYkolTXH9HOOpV+8rDGrIDksD8/fe/
wWcnn+lq6h4OP21K/eGdYjE5xlBkBicPoAb5ywkxwL4ATXGHU1vgXmfPQSIovyAuoGnpjwZCLDgy
BkpSRhGuZVyENS8lkku91L3gJaIvZCaSP1RpnxwFpkYozjvW5Bn9l98p7XF7kT5wYleQXaZOyPzZ
Xgb7vU9Udfv7a7I+ax/vSz6Bhn49aU33w4ORAjwLBfGpJ2vgJ9g69sIIuapHeWUMRVgDjmvHyPar
XnrxHz76s9tRq79+CIsFp/2hmIDQPZlcA++EchG7bN8BGR8zSV9vF6w9b9vGKd8xc2bf20pmDxNY
2eTw+2//2bFAjWZrD8Yiv9aHVz45xA7+v8A7IWhgZA8NYFXERQa5qWaGiT7KLgKWKqQjkvd+/P1n
f3YKUtZIwWTIZZby4RQkMrXHxyH/P2lnsiQ10nXbJ5KZerlPo80+ySQhBBMZUFXq+15P/y8xuF+G
UhZhcM1qBpSHy/tz9lnbO6GC7kkxcrpmMyUIvKk/4RgNDzLM/qa/Jpsum76weJ+eL77JjKnlLzzv
FEPODO+KjrBrBFFfYvVE/ROlK0z0Blm0D2Qn6L5d7vHavOa6T4mxpODTWs418DeZRjWAcopSRR93
1FIkyKd0URrRTWc21XjlkFt77dAUVDQ2fJaSPv+gd5uuZ1K/PBq9PGG0Kz8ZTRLB/a+z8hHX6NkK
p04gCUpMj9rZ4mAiA60orbrrWk6RKweQNk+lxUIDGMEL0zb4NVIsDoC+Yzbj+OudqHzXahJdwrkN
CuB0bgmC/a4r8/Fz1IwzHTosEXYMenQjlAzaVoqjJcOU5SohS099vDwoa5ct7lm6RnDNMCy+1/lH
ApeP80lhKCeLEu+vfjV1jzHjROQfWli06+ouhQjV2PCvsoSqJrIy8lMSgAs5hsk8dJd/z8qymK99
hDE5LglCLZYk+WPbBnKvnBKv7xqeori6/zslIXINYmHVjufCoF9ZiiuXvLk5TiMKkqRY3jdDis3i
dvScU5eiZ9jaigeV1Yf7Ml05gdc6Ny89qCTkTYzli19DvVGiipWnJMS3leyEpj6IVvVinAzy6Usa
gID4fPl7riw6MrNSny96Qicqez68ntdAa/ECLh4KzhvKpBTjIZNBpd8GcQKo4i9aM7ixY9tAgsJe
rDh8B0MsMwWtUcf0n4/Taf/JlzoJwBIXnr+IIxgG0W7LEDydeMyc943IgkcUd5KngPqn7wh8woNV
FCW4ZD+8u9yx1ZHjbcjgEZp17MXy7UidjFRLeyc4mvJOwXTrG5VZs4ZIxbplzIbOPFxucW3gTNUU
nA4Wb211EWQbKuzZLZXNK3Hi/qQjHEdlGabVTcL1zdpebmz+UsvdyeQ+bpOB4QG3TIpMvj8Yfsvu
RMlULXexlvlk9pDWm8cKP7ZPoWmWzQ5rZNwQMQUnsRgV6rUer+3XHIiWZmq2Y8LAWdwN7UFrQxSk
lAN1pePvNYzGIXXq5AX32CRGiIAx8ylRXRDDu4nrPjkhDO2Cfe8Fjfibz8/DiGOSswrp5/ncElmH
SpVJd2rHERQL/t7dW0zlUgb3AMuvK99/dbDJD5mEixyCTYvBVma7997qxYlglUKh9DiKXdJDDldx
kPqbxiyN2yWhVdjCzqJrUOpUQg6+PAlSsNvMgFS2cQDkvU7OiFHp5Zm1tnDeN2acf8fODDW7yTxx
EhnZ3cIZrY0XjuXR1ENJVCcX5ZUGVz4l2R8C8Ba90yxzvvO9O/QhIlHzTYTnNJoFxFlv9L4iwvqS
d353JRq2Nl/R5RF5I8tApcEyYxOHGBRGQ8WrstL1Y9pU6iM+JL4DYbLKjhTtY0doSSq/AE6GyJjB
R2COGxW/Ln/ilTu8yXqZt1zHIlS26PFoe7rtV4M8EQIF+ZgkDnXeMRuntxMUlyUvYxCW5ZehRHt2
5Um1Mro0zSVdEr7mMr/YgRvUBDieDERQG65SRmRrX3qczrZw4tInDW/Al8tdXRlcVohmcmnn4syt
5Xxw8wAiR+tJ5QRXmnfKJPyX2As0EA+kVK9MpJVbAVfz+W3ELszwLpaJjEsvRU7nnZQJmd0GE5wR
N8lwDh9f7tTKRyQXbbPjkZOGvrRoCIoVFjyRppxMgZZuq2OEi+g/tZT6BsuprP6Czm3Sr7y+5kmx
2PHJOkh2WZ4/3PsW9wK0755fNZNPdgybls9B5ou9pg8Q+60ebvMOeL8ePBaBH+LdOpTJv5f7vHbt
ZGcl1aKB9iDaOo/0u2WKG51dlYPnu0jBte6gM5EkqtluBnKjkHnRLF+/JYoUItLJsMSIhyT7RlUg
cFVqJAGdX/49a2OA/o1Ht+SrqM5iYtkZlpuZo/gugmxKaDQoimSYM/b9GFVpZE3a2+UGfz8+lgNA
tJdkLy8iVu/8i959AEQjBYQVhwEQMw8T8Jvlpvzt8mbstYBI0GBn0v+E8Mnwdi0VrI1rAYgCchK1
In+owtxy8PnrU+2OCow2P4i2S6EIdP0YHDEqUbz9zL2nkruf7LY5pS3ilSZotOSxLzvli1IX8RMs
UeLEFFjkg/8AD6epfl7u5to0I5kNsJAdUhJ8Ou+lDwum7sFZnvDq9ZwYAVMph+dUG7O3ocucFzyR
0tshsZ2HDp+Q/eXG13YL20CioPLmdOxlnqmsEWeGMvJdKMj1Vy+EXoGjUVZvYmK9V9pauUFZ802U
BewIogbGeUfDVqOe1Rq9E6XUPJ+pN6Ys2sPXrtj4af/oND4Fn8S0tBo2bq/2G2jIZnRlFq91mAAX
SQEUQkT5FrPYd1J0407jnTxYQ3u7pqILy0GqJNTAmv7iRWuhpKEVgricPfOPeTeBM4zzNDxaeM7b
InxoB9P8pBfSPopRw5PKU7LPDmhuYOo2pf04q3+1Eyzq6kqZEHLBWNlgRZ3LK3vpylloocyXBBPY
VIirnP+oVhJHaDvhnQo9BY1qI41Tb3JsfNUNQO1C26gQsIAqOM6VT7/aMNs4EU3ekZq9PAkH26Se
zpEngF7TYSpzKjWkZ+x8XUk+QfIM9oj0wn8uT/C11SVskywJ9x04WYshIJsLHx6kwSnrpLWj7k4l
H0K9/gMiY5DtCNvzT5PHTRmviDYqby63vrZnCuI53IK5tDP5z791pdfkN6NGnibsYgE5gfy3N5SL
WTeJ3Qf9NgDCUOwvt7m2zLi0sqbJ6HJqLXbNuq/r2Cxa7+TAmyw2eGI0Ww5vW72ve0t7kUDvvlMR
YVH7AGQKuyG9HT9f/glzt5YbNxEcJGuOhQpKXXQ7R6pPzN6WpxDw903HJaFBW+/800ZBl+8ut7V6
TFK6RxiYKyY008WKDguslyKd/bMcRPCQjxZKK4pnbrhhCudkYfwuHyugjVSqmxnM4tw5Sri3hj44
6ZWltRY+52j8329Z3FMMeEoeZnhED4HV3xowZ75MovYfDLvT7rM8LUOYi8gS9QBx5m5Mo8RhNjre
D9WoWzIvhbZLB9QwU9PHz0DiLHllDa5NSEmNkm4bBtGA5eIffZlQeB54J7jc8RukJQueZIm4b5tq
eDPuYEZiQXB5hFaWoM0cEDbhDgfBpHG+CEwEmh28WN+VZg3Qx8SQy9zbcc8G04yeOxqCGgo0pQc4
lLV6ZQWubDq2in4ESYeK4s1cTkWmfBqj4Tw52SxC733NeFJ7zA2wnUTQXxpznJXYNqLOy71e+dI0
bMxhXKEKun7ea9t3CFGnSeB2s2C9APJ2YCbkaAJKarAnSjAc9/+vxUVXAf9DLA9T30XdW2QHzedW
vlMpZtP2GuZU/abQGvnlcptzLxYrnVAW7BiNgVVRVZ73stKcmoJHPi9wseYL+H9v9skC1fwXX1Oj
tE5FJ6HasFvP2wmNFrNOb/RdPra8Qx9X/WxL0wn3kHgyfScm6V1JMa09XcGwEGsg5MNbahkD6HDH
EEbKm0N6kbcbuYzDzlczC2IUnNdQkdV3nVqBz5kELsbVpc+2jhmkzpXfMY/ahy/87mcseq6QKkxi
vFNPKma+EZvYwE1YWCDFcTQPby8P59qkJaVGOBR2sOCpdf6Z204dsBIJQ7crRfQyqz83o5cmj12G
bauu5NckLCtnFUJoLiIm55RF+PW8vUIUEXVxZei2RmxQcBqFA3TiqqmSB9sffzPMRvunCoD3DqV2
ENwPaouJ6OVOr31hkrU2P8Mg0rsUMAgeAjG+B0h2lFnVwlU9f+ub0nfNWjWujKa2tmDeN7bocdNR
vtEOeujCMpO/QtEO6jGNtPZYjRbFivD2KCPg0ga/oZC5dtvg0IYh90ABDmp4aidIBxmW/UMo+aRv
KZUcr+XAVz8H0XebOD+v+uV5asSmgXE2v3BUzQHKTRUI85gaTQiXKlWA2Fz++qtTznEI6gmywTyl
zqcAnmQWolpJcxWqhkOiY/lzGAAAw+pDYxc8mHb783KT64MA1XN+VkqCQos15QWB7yMAY6fUJaLG
DRU99itGJCP13SCB85tOhaJy20B5echSaWNHIp2Yu1ILPvNWpax22mKKhw4Qr6DiH9GavXYlmr42
CkidBKbYRHqNpdQqo//YXTqRG1AAH0FDMiHoA3m/USrYKFfGYLWxWVrFO3QWAS6+B5hdJ61tJXQ1
PBH953pSmuYwYTHZHKcyyP67/PnXlgCCGnJpXNdIvCyWQNlZowPXPXLxZA8SCCzc3F8BdUHZvtzQ
7+jicu+csxGouLh9o2k4n1txX1lQLdLYtUoF8mFs6Jgn2z01Pjpms+UWsSHV9zp69WMTRsOtZ0TF
Hil5jgmeVd5A7+4OV37S/Jr/8JMkwsD5vY9gf3Fbrc3aNyjgD12cxrXudozGNj20xkA5rGoH9yXP
Zu8TfH+fSqcGkxTewZTokvbKgyvb3trCs979ksVdNWmKNjB6NXLF9yisujsrU8onzQtCD52NWZd/
McdsZN+GwdOPhPNi1OezhPcKfCg9S8vfBu/Rbso64x8LVcP28lde6xpnt8mWznWB59f5uHN7lhPF
fJGbgXFRNzU3fbz5MLQjP0TexNwiUFSvTLb59y8H1iZOSASHNy5VGOdtDhgf6Vqehm5KQCV7lN4Q
N0f0Y92TJXmTHMKyx0O+LeANUtc7ZGRpLnd6bVnNejVVlY5N0GExnsZUD1ZpF4GrWw0lo7pQxC1u
c019c7mdtc2C7JEmSCvas8j1vKOKYreeygp2jVzpvvbFiPltIjmL0i51Lze1egfjaCBaRIUCl6DF
QKqNw60nCXxXr1v/mxjgf26LKjkYWKrvSr8ccJQNNPMO7nH8tWjH4pa/I+WVoZ2PoOXQEh4jF8RV
d9banveY5DMZTFTu7iREa+yHLojotDZo9VaH4TJT2PDLFSbl9PvLH2BtUr1veTGmWF96LUBu30Xl
aOvbeMiAvUNVNvRPXuIrR2VKxzscyrxgC30co+PLza+tI6GSTcAzgPDgUmaloV4l/toEKLS15iBB
5z1OcRu/UP+HXxdskfJakdvapxbkNi2KUZCj6ItgKKhLqx18gsw5xO/PHqYVn2ucte48LxxwxRKp
Ee79NlHiK4tndaYRqtDkvG2wfudZ/y5UJxXizAUXn5N0YKU+Y8SKaM3PSvVhwKn8ttPhj+zY1v0A
mEhm/fI7wEqHIB4xl/yLjw4pfK68Y94vtZ9j0QcESk0+wWj2YJhS20T71MDAcDqt3ZFrUq/MstWP
TkZzjtZIE4X8ed8JPFI8piahO1tPvA4T5o8iLIb/9JTE9mYimrNTFThUf9FP0yFoY9HXD7UdAyFR
wLFB4EZTOLnkkVr1Uy9LY3r1UJ1VO7PWAG9fbnNt7yJbpWlMWCQ0y56CAIHiaXWhCxCg/lZF9Yx9
mwSf1kjBSF1ubPWzWiZN8U0JOc9//m5K5XqahZXQQhcXFMpcU8wLXrg/wlzPB4NNDNUCxfpkKYDL
XG55LSbGo5UbPPxYlB9CP2+6sPwc2xSYrjp5jWGTGRj+QtOa2n2XVODbLK2Awez3SuPf5Sj8thq0
jie0PRgamZ6pvFz+PWv7yKwPJx7JzyINe/5zuHvlTTdJ9pHSi166OBAPhYKD7aGhpvFn3E75lYNj
bZxJuHJozOppMpTnDXpKolOKbRB8sQqhb0HYBc0NuWElPWYxL/crCrGVbZpjF542EQrDNq3lriUw
rJuJQq4RlLW4axFoQfJ0/BEgUjrV41Pbxnp9g3c8NJQQc8TicPkDr21fPAptOReAEnLSFktY9pBM
dJz3uFMr3i42HHwnqHaHt+LF8j/ZV8remDT73jLx755EjmsCUrvuyoxf+ewc0iYSDYYaGfdinB0T
HgoG8fKkZ3Uo9o4+mv4OxzS9PAg9cP5COOHM4lBKtXjHEas5H2Uz0PEtGBNUGn6fP9jUaRy6qGgA
VZv6rtGU8Ur3VqIVDjAKguuObXCDX7TXUkKZtUUngCFL9anuZxLc2DV9eoy1DkcoGXxS21EzIHJ4
+EBoUwOF+vJAr/+EOVLCATGrJM+7bLQWNjsxegokku1rX4qkOJa4zfk3utP07RuyVk+BvyHlS6BQ
BHiMyjCvbi7/iJXljEDVJETA0uL9vPgOTtdZcJ3Q5ebJUN1UqDruwM7gEe9RzanDBbmyna1spPMl
UKMinQJEclfnncY2NzDwqvFONVv6z7rqYwybLEfF5SBRCgtbQViA/f0A2ya8snOtXKqpvGe8CW3O
V6zFHu6BIWWLTdFaGkkEF8EQyUw8ouDy8iddWzk8h/mmxiymWF4xPdwwUlBz8lSzU+zh04GaJhxi
bVC9kvX/88ZInRJy4fE9XzPOv2cOLVLLLQURWQ3zECBLeo8wF9vDNg+//E1ThFkMcDoW+aDzppxE
xaSmpKnRiv0joGj8g+pc+dLaRvfnEZPfIoH5KoGmcXmDozatlFHnk9n1qNICXCB2VdGpD2OEUeCf
92pO5xFCYsAQjZ73SieHyuW3FSdZGa9CJX64g3IBt1b1/OL75bbWJj8nGXpYHh9kFObF+O4WkdW4
fosuUk5aCwQVLI5ZGODRsJvZKgQPbqdS6MMdMS4Sm5dbXttr0KDzXlLJoDLRz1uG+Z2ohY82ADxH
/1NqXfGcOOrPFGfDL9PUfM4asGuYN9SvTQCb6XLjK3uMUFU010S/6Ppyb1c86mzJpPHm0urqNpok
wuYMhlVMVDBqPqdRHul/0SSR6FnxpxLzX9ZTqg2ucF0QB26jT8U/aYtHgjqSWNgI8NevTVpbV64N
K0PLGckVZ1bTQGxerMPCGvrWoqbaLXqzevDqLn8G7Z/ucgw6brwAEO4mN8zbyx/2445G9SYhmFnM
TrNLKVw54xtz0CynUWTRq6eZ4HmyYTB+XG7mQ9+AWTN0OldQdGGoPc4njxGpaaZgf+jW4HI+y0wT
zaYbnCLYOKPRgDwyRLipU+uaTPdau4tvqlOIOGiAyl0Kx5Vw4znWCyAtzLmVrMe2I1ShCI/elW/6
YbLOnSU4AISDeCbJ1fPOJsPYyQBevtuBNd41iWLtGkR3u6xuxmdZtPmfbnW0x5OJbCqFuGg4Fu1p
FFdSKesXrk1xfEcpRGGoOC7ZhfIcouFJDn8+lpyAhAGoDeN5uNjuILHnwHTjEiqvKOEO9/kOC4ns
Jq6s6pgXpr3FDdJ5+dNGWf9zOSKbLPNoqZsch7xITWvIXWGFePHq8j72QviWdk8sLy0jZYNVdXVF
8vfhGDZolJehzdOB3XYph+q9vApS3cldDXcQZxcQ9nhlv1HHXdmM+efLPfywEufGUJIzlES2KK44
nzVdKKpeH7PCTUa4/XuotQAYEdNBsLvc0Gqv/tfQUjQOn3gEHpIUbsnt6mub58WLU5B9h2ILQfNy
Wx+XAp2aM/3c1tDJq4tOsXNGBN17kCxFIV76GB5gOOGK4Dm+DoZOtFcUxh/XO7p/9jGiRZQfy6UI
fdCtrkL+l7mECsnYMDluqREdSXYnkXXv5LXyUobN/nInP7z3GLn3jRrnI6cBSCJQEeVuWuXTAzND
wUKQAFW8F3gJfG3LxP8ZzIb3XWp5VzbWtcHkCc0dkTIpHpKLxYjngBgAQeSkTLManVgiut3QwWnd
kbgbTpc7ujZFyX2TOfmN4FhWWHgicQwg9LkL8bl8iQesPXdlnmX+7nI7qx90zj+piCCRXS9njWI4
ylS3mTuNJF9kimeJL6d/K9X7OeSOOkIJtChEVossubJ1z//ns9juPJT/a1kszqly6nQfy6bMhWEs
vhaCgJA9peqBkgo47W0n3yajGPBGwuvFm4XHytvlrq8tGGYvTAVij6iN5yF4d78zWyC/BQ5bLinf
e10vzCe9EjU0bYyxukHP/vQ6ydPcIEPMM507Diqx8+YKyabNPgNCKTebTaEOKTXlgkAb+0f8BqhO
PPTwvq+cICudJN3HC4C2f1fsnrcag0nJZCsyF+m7cx+quXekfi67o8YSG60Y1sgf1zjM/TSJI9NH
TsvlPpQDZRlA/mUueFIPLwajrY5d2+mw2xuiA5fHcB6jxSR639jv6My7MSyLvqrxUs7crGji/UDp
WHlTgXpsrpz7K5OVFzeBSwaDHM8yztSmVIoQS0vd2ihKbdu1sr3V2qr+NYuT3TKOlLQDTs1jbFPN
NgKvkTKo17Ihq2NpOajtiHdw21nMoKottZCAJmMJvpfyiXg6+o0nbriQTMepQYN++eOubHhoi6j2
phyeYPESUtVqCgXWnZG5RQxlXmnY5bD5lvrNNMks+9M3wDxtqIpDo4rIiI99PlF1q8Sqz/NzNqIQ
XG2QT69kDNXbijTTE7Zq/pXluNo5Hliz2oYVsqQNaY6Pf+FE5/K4qx6G1lTqDVakQbZTwkEaV5bh
ymHJyaGTeyYcTcnvond2oTtVUoc5Dw58V6MIuP/kOeqLJrBm4VCf9p5RO//9+fgBUifXD7uDS8E8
qd8tDt9WsxjfX1Yi5R2PsqB63egj63vmpNdQJGtTk20NqSH5QvVDalLLQaOi7U/dpomy4SE1olC5
yyEUjI/ckQfvu9oqeGRemTOrX5Uqp1m98luucd5BK696mVEJ40aFqr6hkxHGsVGH+KdGEvat9OJH
yuSpWbv8WVeOTNSMADvmKlkaX3xWpzGntDLq1FW9OvwisbnbNK1eiJ3oQw2ru4zk4SYYhZ7fBBik
BlfueaudBnaiURFMse6y9If8Re5pCjQwQNfJxvNwvOhk6YmN0lTavg0mcKtJB1/1cq/X1gtVZHxo
Ilfkb+YZ8G4yOarVBDg2shn0VXrbNkGyH1vV/+IjBPiLHs5lCnN56W/FwnlTFKUZGZ5X0Pg0PfkG
F73cVUoff5oIFNxaBAuwxtX94k/FsmxATN+ZNQH6C23leat4d3gGEjzwY7oHVHWENcQNyD9pKmZd
xAuUfWuYza+4CeLPlz/t2ohyg0Yjr6OFo0LjvGXMB/AfqwGflV3jPCLFxy8IAna6KYpi3OlUmu6k
VVzjra0caWwsc3aZVmf8zHmrVaeCCwl9+ss974Yq0/61x/lxl40G7i5hXUD6j7OWEy2QnvUaVJ3z
83K/Vw5vbtGawyWBuUzC6PwXTHGnqV7JL8j0SUR3YZcGz5QHij+kqqKnY1x1Tm6u0rz4ltEePQrM
qnTAF5W+IzDZSca2va2mKs5xAgKKfXO5WysrheYQXZOJUakzX9wrCb/og23ZkUt2jJmU59i/P9ie
6U2UbOUJkMA/35DOGlyM5EQNFU9lGzgYmyyOEo6CfZ4i61NR8f7DIggbIcylf8ZlP3263NeVfZ8l
g0CDLNyMW128iZwq1+PYgdVk+I0wN3aLb/EBZHz7tZS9/CcGb3xl0qwsFlqESUj0BS3MUu3TC3to
TAzy3KqsgmfVCBxYrwOuehiBVP9hhCxxirExULjc0bXV8r7ZxabfdvhGaaYSu9KvfuRF7txnZhOT
AMm78kfhVfcIVJ4xrmnv8ODLy/3l1tc/M+V//MeDZRkdqbNR9/SGEZ4gRLmIqu7L1B9/NBRjH83G
6a/cdldnMHGn35WfM9r2fGHq+AcoUR8nLjlssj455iOGr7lKp1nJlb1+5TBFy0QJ+www4zhdfFet
bb1MwrJxZaLeeWWR3hkVJeybWvHbY9iEDWaTgTe7Xv650HPeFv7X9PIBKksRh31dJq5WRbDonVI6
e6mY1qnhBnjli67NWtLEkC5QJcyvo/MvitAWCExsRm6eth1E/klvuju9TDqMohQHqIGi45DTlZiK
/MVuRNSZMBdCb/WDwjRrfUlYFDkra2m8Hywq3ASK519mW7d/fkWYA8/kn3/riJYBEi/QvVYLlMhF
0FjdinKqbztAES9JPXSvlxfE2gwlQkn4gOgd5SWLaaNQbBSPeL65mC1GR4H7FHbkrfkUOhwkf9MU
5dzosejeMrvlYBjCn7H2qqnEgqvDGvpgB3iHYDno5MOVfWZtPUAn+X+tLa5ZzRgPICXBLeo4IGEJ
VKBUetS83tyGSSw3JZYb3gYOsnMsoAVduQJ9FDOwJEiukTZgq+GhspimpFwU1e9oPW25C2Kw25N0
rXW9x4kVqIFDmm3QH4jAWZ9TnGHhwyNfvktwkL0mTl8bYDBo3G8t8MgUyZ0vGL0knR+VUeqmfQ2B
L4ide873Ct9b3Eav7EGrbVkEnhEWoPpaipUxKi2cUlMSjhQ/gsDfYgBThDVq0bIprwEGVwYY7TVV
oERqeXUuA3s2yue4aUXoiqwWWzuu5KMYwuQhsaJ93HbmP8AAza8NfOZrmsKVPYiXIFlTx+bs5N51
/kktPedthuWW24d2+YTjbhXvPMyjLe8XQD9kx3Chr72V1trkjCaJKhD9f8D6NU4IJLlRA9fDE+Yx
ssxgOGJbmWOGZMSV8ogps15usz7AMvDysl05MkntwdFD7z5f/+ZxePdemWDvUFg3hq5XxOJG7TTc
BKA/DDdRUxVPmANq12TAay3OT9H5EcwTf5nFTFK9aDHjjl1KLZ29H5nyuYbcTAU8KNIky4bbyz1c
mbaMIqPJs3tmFS9OaXjJeEZ2kIrxf4aoqw7FrkBqFO9Hqu2NK59ztTGgp4jFuehxkp1/TgEWZXDm
aUupbq/exi04iNlZQxSnsY6M8eflvn2YNywQclDo92ziQR9YTWGILELXqFTIeskLurOQ6G9z38A+
PhGxD8QDQ9hqa8nM+edPW2bCcIjxINPJ9C0rx/1+VIEVy9bFHHxEnqhFAC9sxYa3FYb2YGy1bGoO
I8YCV3b+D1+YmTqHh9BwoWfjrnn+haNMiDAf0h6kflM95nl357eQjDEUTvs/jX2xFtnqOKeBwWNs
sdgJMBTBsFQGjhub9Qh8wRxeQ/xLtrIbnT/dW+emyP2y4aBOY5ae96qsemvotMhxW3Kc/T5XAG7s
jcAa7tMMx6HLY/dhBc7dYiFwR0ZgQ+n3eWNFhDZliszkmxBBsPdrf/rP7O3xFNRq/oV5dvX2+nGa
0jmd6BmxYSq2lpWKU2EkNS5m2bc+sNK9WdXQmKZUpveJLKbvvdEPt2A85V90k1c7SjREBCjBFmsR
bJqdDbJKv1FNb++ybPbJRpiebCAcpDfs8I32Vy1aDuIeQkB85cWHZSVGZL2Tb2kx9ZuBUsXH1Gn9
xwA/rUORi2ub94dDkia4JVPAz+OdsOli1oyGXfTKINJvAyUPxJlCZd+o1vBF6lZ7wAkwQIsfDxHP
BOldK9Q26cu7lAL8eSLrnFREo8mHoXI872uaRQFOnGP0udAwJM+mbdPeXJ6mS5EwFxoItySBOBWp
j4KRcN4EKA6ltWtD+6EN5XjIq6L5Rkzvuz5OKnWWRvCtGGrlEIuYwl5Lqx+itn6ZUrt5u/w79HnY
3neVfQau2pxAmTWN5N/Pf0eWN0hC1Kn8bumJrRTYsSRDd49lZwutvZU5Mo58ss1wD0xDxbMrjnyj
3jiYHffPU2JO5o0P7qX91TQId3ZpI8VXzFeqn06MgCueVScDAP8wR7HAd5bdU9Xb9b+dYlmnVmnU
Gk+/tHsyIHpfI/n+Fryed82SlLnNNUHzVrfkFjV20xehp4Xfh14M0ROShuY7Pom4jnLJRRg+Olgp
x3CmrZvQKE1jX9qDmhj7LMyS6X5UC0375IRKkGwwqukDKHoYmFOwFk7FURnz2HvSJlPLb4FspRbe
aPBpbotUT7WXOOYPHbszrCsSicXuxinPCLHgqXTi2OcOeT5aU12rnuOU4w+4WfkrUriw3UgNc4ZG
l/7BzrorFbOEcZbzYy5MmJOj84Rlmi6WYRH2mZJQbPTdAp1oHZV65Nm1QUVd2ncahvLmg4PyRXus
uA3sJEigcW95uZbhx+qY6aGKfPFdDQJF23kS5MJGZmMntmVIrRQ+x0GVvaZ4rMWbPp/8Z3zbHPvB
wkfRQVGDrvoYiFLLTrXpef595WHUWD5PQ1OUzSPeg+nRNEijvE6RpGw0zlscyEB+KPjLV2Y1dEcS
LtWdiuN8vamSQQs/TZrfP2KProuNA3Hkp10HOGvlZjW9mRnoq12tdKzGxEnKQzSOQ3eD9VvsHfOo
m23vEz9/gAxeRtGhLeTQ3g1iqoi09cbo2U95lya/YsJf3cahLL/cA2TOwh+jOQKjr+PEibYJ/EJs
mrVEMaODnfRe+JnyheSbHPlk9xm5cGdbWjgvPRZlARuEoIBJ9n3TWKWl3Bul53x3uBgFe6OUyXNZ
TS2O8h5+tkcL4pi/r+WYmLcD9oLFrtHrdNxPXdUXe2wNk2bTJIN8BZKqFxu1h6N4pCYnxgnTotZ2
O/i1Ue3iwhibA6UobXhbKcRjKM2elNeaY8y7ySmdTjcUjAzBmyz7QuwzzQ7Erm4RsD5kqlok2caD
It7tfS3G3xrN7eDcd2auOVtfB8a2LalBoKplHMRXAB2efe9gNlW+8Uwy2ycrtzKTNP8U3+kthdCf
i4DV+lBl1fCkWlXbbhIrCCXE2anyb8tOHyRHX1Vae9PItfSotNKJHtVYj+2nImzsBJvKappukMNH
ctOIAIB0OmVUGAN2vw9bcm7bTo367LsPSKzdDhzwP4VdO+MWl/niExvn/NUi08f/OgeSc29QHJ88
OXk//eNPTdDeek3uFDhYQl2hej1RKw+j3ILyJLHltLLHo4/BTfo09aqiJRsjZlstdkpKDfSjyZXE
e8OOR2tvy9KX2qOpVkp266V5hWu80ZZZ+oYpsuIfhq4cgh9aZ5fZc606CXDgukk8HbIkD44COmKo
Rl89JWiD2WgezIq+TdFJW59V1IX2fZqjorp1ytxHMtqpTrdl6bXNmyoUPfMP+mQYBYbHIfT5TU/J
k3fX9/ZQsGpC9O5Uw3aJiGAelCKUp8rT42CHc59HBB2HJLcYA1/9EgAtfp3I//mbqkMIeBuyKWsH
7AL0fz0hq3tTo9R5R3Ut5nZ6V6nGG2/Nsf+hGYWB4qRT2+hLX3TWk6lQyfFg4apcblA6gQgRwsfE
r/R6OWx9S2+qXSeBv296PU/VV8wxo39bYv7Wk6p6kTsSwbM3gxKl0xZLQADpgKO1jVo59k97yoxT
ST0/btJKoFU7e5ywt/QKo082EjvhepMnAg8mvfRxwCudOq83/Htq4/GSHNAUTaG2raEj/BK4r6bb
OlbSTzXaRLEJ7FwMNxlJlXHT1T7mzxbP3PSuxFuqPqhBE9xORmJou6ppRmUjx2ZsAMcpUavuuU7x
2Pf7Xjx3QHDLTW3amUY5kJUHR8OM8GneY8Wj2IdqUsv4tqPApUZukCTS+gZZIf3ldSbrOmmTmlI5
XPHMZ8rImvYuqXTPfChq/GvTQ6ROpn0XVl5wspJorHfJZFAea1W6CUCj9K036mijHg7v6OBECCax
y/1NKSYmpA6J+9k3Y69xE4k4aUs6CKt4v1Tn3uVFp+xI3+vFgfNfn/ZFyxb1knd6d6P2mc5zrfI0
nJOHIJ2AISVe+zzVARXfCRWeboXbxn8cbCbZxGwcD5R3ZuqvxrF9Hc36hJoLLn9SH61iyj6pMpbW
NreryNobg9kWh5Gjq9sWdmkOB4X8Zbhx4szG6zXG5OcmIRuCHtQznRMWgOF43zeiS3YiscyWNKYc
P6E1QE3dT02TPWApnoh9YYeDfZtpPfNZS3Pd3iCTzqtXM8zC4ohcqbP3npohO68LR9Eeuo4At7aD
8uRrP8e0TbCmUMoJTp41RIn+4M8BUxL+Pt9Tcma0W493THFqo77IwyP0KoxAd0kR4BB8+Yo33yTP
rkFYGcwyVY3YFmGnZYyA/LjXyjGefkQYF3Q3ud8kbyVmve2zZ3isccExgnUqXRwOedMYxSbNWvGH
nA/SjOTC7P8j7bx647bWcP2LCLCXW3KqJBfJlm3phpBkib0tdv7681A5B9BwhCF8NhIkAZK913DV
r7xFRtYCDUN61nNk86EWozUdCt+hqTz5WophJpf+HwRxENfozTXtxrMgiaEoiVLpRscdANIieoee
EIdBU6pP3Ir5n3psgmsLd4vHpkQ9e18qVrJmjrLIVfg4On3o8CA4NGfwS1h3grJWQkgbPjupHhou
UlL9V6XLlJtGghYclPgUWDgu8/I3SrmyvO+lyZP1neVN6YfRxUUz5Aw2W4vANugNxU9B2Eh3MXyk
5gv3eVFgPZ1m9sYIKKLuc6MznG9ZBp93W8lN1W1FMBEoJVqcPppG51dHv+rKnzog3I4Sa+N0b34f
2oW+gX7dRr96KZTlHVS+TD5Gjqj/VrlpptxldlZcT2ALuwPxV66tQEzPFhPzSXQLSJQ4IHNmf7pv
ungwa3RqjKcJ/Qgxv7BK8D1RQ3HdS51gI1VtIbaXT8y8QU5n1MJmDek0OH3WTDw/HVO0uT2qMEaf
5pekdRP6mNFVK1HIcAsnaNeEXM+Gc2YtcgpNRNh4nyyhyLnR08MTUvzcNBgYe9hkRg+ZjBOXOaTp
Sr73Dg35+G0sBNQxgOvoDPF1y4Z70E95NoWR/DTEuKjtylLJ2++DVGOHa5DC9FtDKJN8g3BHamxy
NbUfQWF0qkcTxkq9UUqjIXXjLDbSH2GlkaXv85Fw7Kta5q1ywFHVdO4mLGRLTHElIr7cLTUtLF+j
sfQNwvMOAsKA3TOulfclL1mw9ZOpzr46dpplngo6Mdmqrao8IAnZK66pVxXwyJJuGelNGddXRRZO
4U9dlIb4HuRq0WLYqw1tsQFfLQeehNyYZHtC6/34mOngRt0i8tWWKNdXpa2lJkbceQ2ScNYO8Vxs
br1Bry1K31wWaR1vs87oZgfbokGp+dqPy66+0yeeMKSogix/tkJh1P9YteKuouHCvcHfAROhWXm6
4xDtjaNe9ONDKWHhGU05bkdhZH+1Ju0Ze0hppZ+1fBJQktVJjWcQIzT/M/hSI8JB6cNGfpAKcoWd
OSbBbpQS9bucGmmwl+2p26j4gMduEmpV4NZmkegrh2x5sPkNSOBxRdPcmdtqi0PWB7IUpE6uPgRm
oHmWnSQ/cW4OXbWQdUKOWSv28qk+K7m8jzhfIhRX55rLouSSlEprVHGtPkCVVb2ogXOehiLa9YXv
I4FtTnsk4hQvj5pfUiTF10qrB55dpcru8g/55MuZeS4Y1A4oMS01ZzMjzLhMUu3Bb6LoKNcZ2UUn
xluwVfJ127T9Wq1pLgaenHks6Kju8EDN6FUUo093lxitFvF2U38YY6f+azWp+dUh7zGvYcxYshu1
se1smgbVxD3WYRIprpBwR1c7HBn8HggaYpVQai/PwqJuSn+EHwXXEqoClVrigtMfhZUJNyn8kwfg
PqGnIhaztYuqld2py/vHrBgmazcJzZd/Xx532eB8H5hOJYwa7lze68U2qJMRCBtX8kMY2v4vsCQi
2wi9xlE6bDRnGxbhOG0SPw4fEqcQv+mSxlun9GXlH1+2eQKg9nELA/IHmbSo5ehOVMRGPxgPbd3Z
32OhWp7vhGZDEIi7gKvYRdLuL3/7J3OOjxA1f0S8sbhaznldSrI0IXj7UEbRW9zrxbWsF1PiZdCq
NhTqml/4G6n/hg+a5xtdC5jDOj6Q84eeLnSnUJKQs9bEVayXD7ocqlR7pmm4o7St422fBGs0mE+u
N9CJ86SiCcD48wH8EGs6xNhpV+bGQy7qSWzzUUzXuLZYk4uKtf8VHFaTeFpsdL0HE6fwZKGNK230
ZUQ4fzTaEzPuDHTxWYu31apGTms+Wkabcd8A8rgiRi+8gSRrIyeJ4maRlm/GwVjzUHqfz8VpBxYF
pA7RbuKKZeG8xTwehfLAfogGP+m/xDk74i5MdQPUR2KoeFXkQyK+QunWvNFsbW3bkcH3Xoys99cC
za7wmMW9dOhMv53eBG9sG7ky/YZoV9eWMrwMet9g/ZA3oXI3waCwPSWcglu576c1S7TzqxKmD00q
dItpq2LCfrqSlShaySpSprHkCUe8tYndECEiUBFOknxVQA6thNPne4cRLarhFI1nNNviVJqB7isN
1emHrodXNOlS82eQGny3wiy7Qr9VOdSaPO5LnrZ9ykO6ciksY0Ewp3Q9EfwhSOO8vL9hH7YuboaN
Tm5sPjhd2O5Vu2g2QegMaLQO08oz9Ml7yGAcSaRDIVRBtD+d3JBq6ugPpflg9iKN3Bbxn2PjKC3E
18rUm01ntylVrFb5YjlF7hwajttWpaMFvC4qi+CfLyd+Ds8UOgNoTqHwcPpzEuwOu3RUzIdqVLvb
0PSrbViO6c4KkcWeII/urVT/R71FLof/JpwTijA6kOrTQQdI8RFlEvOBENHam4XcP8eWBfijhqLz
by3X/zsWehmU7md7pcXDQ4lYq0WcmA9Koca/etTn3Fwd42NdFPnK2p5fP/N3oZYxv/jkhctz4wC/
klj5h9TsMKniBXa7QBXemBTHyAgkL5hQvlONIFrZv58PjHYiaGKoa9ri6g01akJ6Z5gPUo9PzxB1
+QErB6ykcmdw4eJuu148+cgCr9y37+fy9NaDpcqgPOjElPAQThfS6NoIZEmVPuqDYZU/wRE7iqvZ
gULTt5VTtzDo8+zGTOv1XZXplbVhbyXKBsvCPrvWQ6Vhw/clVeQar8+thjmKtnK1fHLg6CYS4cNx
AfBMM+X0N6LDUyRFNmiPYdk8+n6a7IwuDj0tTdVNEmBsCOZS9/R6Kt0qGFKvHgJnH1O621wOA84v
GZ1e8AzqRNOAvy42fRPJdRuGnf2AxlR4pTTdgHluJz2NvSGtVZ/OQw4IxKgOksVDGKAtf/rNAMnL
zCQDe0joQFz7iiaOfmjEgOtl6dekNAkCgWLtVM+LfboZ6BOBaZhhsgaih4sPjKfASiezix6FqtG8
oP3+0OLuUJNU6e2mFO3w9/KMfjYgGjizq8Fcdlqa+lAC6cNAl+PHrjbG3wB1660jVHkPcWHEr1l+
vjzcOwhv8YHcWCDVeGZm6MHifEOvtcrWsoLHKrJL80eRJSiUUU+r5es0lCNXKimNosP0tx5C/1po
mDW6o9Uo+5KYd9uZdQJiso/aFP90XOz/lLBZV6bkk4VHwxjUHn1eoO7LxvLoDKMW+bX94Au93BQG
gVc8NCnVsKR/0bPWdkUY88BcnplPtjZea1DI5kLKzOo63W5SnVYT1tyMqk3RMSsS9WZyBuOPLMV1
7F4e6/yuY2+9yxISbYJvWY4FXC8NtSl+lK0o9qq66PaZqFM3J3y/NkO5vRuVtvSCBPLI5ZHPvxIa
A4QJmEc4AMGQOf3Ksgl9BJDC9HGaCktzwSflXl/noewmmb4mVfrJZmM0AHQwyBCR4TifjiblsdWO
fZ08YsQpq17eVEPplTpKot+lGHtGFHMyFKqbQZd9Tyq6NniDjT18K+nB+q6h+vKb3Arbuh7Lrhq3
YYpX+s+kqdmn/zgt5FJgqK3ZyAUOj7x4AyIH8G7jN+FzNPLoeAUGphui5NHfoqy7hpw4W/05UkFc
nhSWDJZDfzorU5IJXJGcEEkWP7npzCTd21lGh5zpcfGb0O6FGd1odSdWntizu2YuE1FAID5VZuO3
+eB9CBHDfKBSRs/+KeZ9eKJEN113XTnclmk1PEEBWXMO+Xw84FvE4VSnlipClME0jLAT9cmvs/yg
prhbdUOebnN01So3QFZ2pTr12YBkMA7WOO8Ej8XtbflpH0X+oD8BwbCfpm4wv+cp3TEZg8ON1uEj
cXnbvDNUTm5T6N+4HIEces/alkHgpMihaA1VerEz0Zqboq8aMh41pAXuO1F+rYkw7Z5TZbQM6RhC
My7uQD43iPBoYxXsIm3qKnHIlGGsV9aaeJzVPPltM80X+VUeUUs5j2sAk8aiGbLuBVRAKJkb1alD
IqkaJqnl9UNuG/6NTe1mH0h2On3TBd0g2oI1yZ0UG6HztQzUbKMLO7c2g2Jk/demBMPp5pYu1weR
W31+HKQgpLQOZ1u+IkNWjMNUR3p0EPh/drte7jLpT+O3AB8pVGrp1ob696IRK4QusTPRed8pUX6X
pOhYhx4kz3yMt2apiapyczrH9/RvpfGPEzbWg2aQGH9R9Eh/IDaP05dJ7/BPjB2UZj0AC+lz2AAZ
dkucv39LpRPWeyeokAnvu2EMv1eqoFTRlBr/U8+QSUYwkaML2h+LwDSiOyuO2zu/gT9ykHI/+6GD
ZBpBNYNg2oyxRRtQSobyGrcq9efk1I3yOGaTI9wiSbL4W0e74dpEOjByJzqK6WyUYWb3tT7IMuK2
NSg3d6otqd/UphbfOLBa7SsUorTWtQJJ4LOSiiR11ah0miNdmbB6rTMqR15dKYJ6/qQWdzGUY50m
fZSkN1gRaTisNo5/b1htne9qpRixkTQTHYWgPpQ2UQEFYI/3gnTjZ9ngeFGPs8xPsxpDud+2elUm
+RbbS8sKsREKQns3AF3/M0mxrL8kYRf3uyijyrtzKkl70yN/KjIIS7ZDwdzsAUP1Kw/w2bU4l7Nm
pDctMdp879W3D7eT4gSYgJby+MIV0exDTCJ3kd4EuzmrdgVdrI1UYeQtR32ykgKcjWxBBgM+Sx+V
kgvPwOm9WJioDGQj6HmzlzOxU1v4Qxuwc8otvaziXoDOQT+f6mfh7BtM3mkcXL5HzkoHBB5QrFGU
woEV3uri3hqzITKyLA/emnEwg1vNbuw/Uq9MBGKZ+AatPI6vp8oX2zhss3tep3HlIjsLuUCfUjug
FQlC0zwr69PaU3ISl+SZ8F7ZRzi9BJsyH3PNRaLkq5RPpU0z3SnX4JLLC5tqIpVMAm5C7veL6nTm
U7tqhlIgJjqiT72rprE6lqpd7lM9H+4co0LC//JMzxHHx0uRNjZ9XUgqdF5hayw7Zm0aIJNrDc5z
UKKFCIaoS11pJiCswN+WcRZFIBpl9FeRPyC4XwoEyBKexLyyzjOVosjVBzxWjSLIXgHdGP+op4nC
E9HqHE8Svaj88/xbPhwc1Dr9MVJ7/1kuiukQ11NzVUcVhpzofXsVerIrB/WsDv4+ILAkqh4cFl1b
BJGpHaVp5BQOTWsjvLU6p/vm25CNO7lvjiM+bYHrl9QMMlHqR60qn9SmlA6XF/IsJX7/EbCPiaPY
uQQ2p18tOqWkLZo6z1nVqmLjmxM6j0R492HTjVf9aOvb0IyTl34I/Fc1nPpvqZHLmWtk8pqj7vL+
+O+nkLtRCkNGdlk3TfNWHqamc55Lx27No9N1uXC7Fg9P1+kRqtloSjXRfiziW6Udg9vLM3G+pVl+
SPX/b/TF5YHWlm60yHo+V30ebczaHgNPC1GLW1n287PKOMDUuSHnGsRS1H3U1KF3mpoJT9Xkh+4I
ZWdOjbHnaeyvzciZVto8n40HdgWe87vr1ZnDSGebo+OM9vPQG9pPNRvsjTOOvYfFh/7YVCJa+b7P
jiy0DSJjDi2Yl3mePxyjbsbwDlngPKeBML6rgwge8tAejpMep2uksc++jU46pYaZXwSx83SsRBAR
CnyCn7Gbt4Z90ZrpdaFF9uRKqeTgsJsa2v0/bxNCcIXsZr7fITedDqkreY9tXuE/S77SBl5N9yrY
yQlP+coV+8lpYKB50ehUwjleDFQiuDjq5eQ/13JZeEXuOyAwSmlr4m97UMWY4pjui59xLOr95U/8
ZAVVWbGh6WM3NRsHnn6i2vRTpFfCeVa0PnQwtJpibHd0fdrKA/C7lahh+WZy6pGdJIGH8Iio17Ib
aEZqI6W4dT2n6D7Wc0F2TN1aNcMXv5RSoogmcwPN8f9c/shPtg6XvMNpn7WEzsjAA8ZgVJgNptcX
AYISRXcgVRyO0gDPwUjafySmza8Ljf6ZEkMKp505saGjK1JFHqXnGR9xJcHH2XQF/KmtZEfxjc4s
rLXbP1vGWepqFvSZK1SLg0jbKXZ8VEqeg2oKgw3sWYoDqhnnXh7G/spu/eT2ZCwyJY7+3FddPCOp
0Yd1GXb+c66XrUojWQdepgyTvHK7fLZbiDvI9+neY1SwOBVOJyotmSz/2coC1F/VftwmaRJd0bf2
b6wK20ExTv7h8l75bNDZLJwnGtod0iSnB2Io/MJJsOB4kcgUPD0V/RbbZfMQhkp1aMtW/1KqUbxy
Cs8HRRKNYiYlfOJZNs/poL3fyZEvm8FLG4XQYDOj6ugQQUfb2UNQ3eSqcPDyBFq6ufyx5yvJuHME
RF3rnQB0Oi4VazEEocWZSBpNuBULQUhCyejt8jjn25MLFBkmIDAOO8dYbE9sncysLtrwZegt50Yb
s9GNe8u801XJ2f77UIB7ZrotuQGMxtNPyoIoiXFOixiqz25GSY1/4rgIthnJin++VsDzzMUojTd3
RrmcDhVUdVjbss5XOVr+JZNq6TiMCkehC2/ssC52l7/sk02CBgcsTe5Q7rKlJJrul1bWRjB3ark2
NpE1NH8cSUuPmRNH4PPQjamzols5g8s0i0mkg4Ie+Ny6oKEyv1wfXnjDcESu50X0ItNx3msq/oCa
jrlQNCbaVyrMDQzDQf0FyGPYOolsrlw1n20cQou5FPbOS1+sph9Vo4VxZfRCda478kzGnm7l6Z01
df9oCMilzZ9UspFA5ywA3Ft8aWF3xmRW2Us9pFq1lbOoSL7bTS6p91SomtugRJdzTVvq/GWiC0rH
kJqTStKzbB1mZZIAYS+KF6UXQMGwQL6lLqTdjEMeHhDTGFZut0/Go05A4jy7kpG5Lz4yd8xJAH8q
XjRhGS5Q5gj50L5uNv3Y628xZeKVF/98AedXkIYUMnrcNEtBXYBBcR60Q/oij+q0s4vAuu8izfBq
pZv+0fKE5YNeR1BBNwKMJ0H36QoSRhRhjyHui+TTKfg5JoL033f8TDoW0AV+Xj6OZ18253HEhLOA
FY/g8ssQkgzKXoual1nO6bFB48hVCFB5fCWt+/8Yi8zMIo2Yr7Z3+/gPpxD0WGnKU9S+aHJhgBJA
vmrLmwjBo5aitRbE2T1DEk5tds6N+LIzNE2nw1aufHV4cYa6vtH8CO/Ysje+DV187Jx4G6l5crw8
l2fvEAApgMfg08BHzupUpytXlLMCexCrL3IiE740Fm5EW5Va4e3lcc7XbKbz2QrFMsQzyCROx3GS
ru7I09SXhh4FvFrVDK7CYXZ4SmVnLQqc/89O6iasFyRs4AckK5S8F2GSUhtwXlon/Zsa2OKmYW7c
U++PvWlILQCgUe5BZHO2QaLmfy9/5lm1gQYZ0fUsZI3ErHyG49YGU8ta0Yk3SqbmU4Sg2TWZ1XhX
xbCNUhH0f0v0AX/GujJc4c5n/1KzsV+Z6/fu38fv5962NCSt50I6jLKlDV6US4NfTEbzitctQnmT
GfsC0/s2qKiLjS0yJpGMxpGjTfq9pGchoLhRUw5Zb4iEmnGmPjUJSPtjKiuFvPKWniEYZooGcTha
tPTZ5t7O6U7QImQ4m9RQXxEl0u463deeJJBWf6h4i8xLFehsA9WjbWWqxnUV553lOYakzJzGYg4m
9O6XmJLhNyyMdtiuLN8c7p3OHNpAPLvwC9ipPPanP04Rdtp0yqS+yqJxvkR0nv4ohpRWrlrb2rce
jmDvOk3lWG5PuT5z6U5g2dWJsj80egh5NtSr0FhZz+XTMc8YiTCRAFkNyIr533+4g6yOOLFLTOV1
GtPh1aiU4s1IqarqrNodomTm2izMb9HpLKDKQI16jheBaS25/gPEogx/MOs1LoQ8WzjljeEFVta4
VVgH34q6zOUbKxxlV09jLDAKnuo7P9c7rASU7G8+0rbchWqTxZvL63M+E5R+52SdBIhm7bIgaqcF
ihKt4v9NWuNJSkyfdn/e9Te+lZeHLBavl4db3sdUevEVgJXPVpthtIut6jttDe1CDV4DHgF3khMa
IlIlXYuybo69lndXem+HK7O/vLzeB8XiiQo/uF0yk9PVhi4XwjFj0GICsornjb6n5eVACCyU7y3S
pvvBqJVjHcDovfy5n8wudzTSFRS64YQsiy79FFaG0UrBK3pE/UPZ2MUmjCPtWm+HZIPv/eHycGez
iyAZsqLc0rx2tHkXH0qkJEdRHMevHJw6czUEtF4GrR1rxDmy3qWuhQivoXdreea8aie7m3FnpdiZ
icA9uVSnVjCmaTGGSF5FytGB3lNsAkf4Bt6ovHv/umMZjNamDDiN5aTzerqapbDUzs7b5BVoRTS6
FZxWCSAB1Q/w99IWyQ6xZqnyyfdRxyf/gl+B0vkyPIIkGdMo77JXIwjyg/Bt+xo2sH+cIiCsl5fw
86EA4PLQIF+zBCBNkLrLRC6z1zBVo23mKNJuCFU1h5ZIgWAlIznbngBBDORK5wwT7siy5UYVMlYk
SeSvoBdDL0oG7dDSjNqPYyd9z4pprdjy6XjvNmNI4XMa5o//cO3KDaimWImK1yg2ArQgyqJqjrI6
GNeByAsJyVJdW4FOnp39+RM5DfN1Q4ttyWBIQnryUmJlr2YcD7d+XJVbDPZMV7QJgBu5VpubSjcS
fF7Lfi1o+mQt2SvIHrF3CCCWQcOI11UcQPV8DduhgM6EKdShrvo4otOdmd8vb5xP5pbBwFpwjxPL
nxkO5VqUpVpdvE55om0L7Le3PHzDvkN90euh+a3cNZ+ORzJN60VHSW/JiclUtQ3LbCheWxGbBwoS
yWaaRPadhys/1DzzK+2A88lEVwnU2gxcm1ul80J/2DsV3uJBnynJ62T18l0VtHjIyuX4XdH1cnt5
Ks9DToS/ENFD/mMWPAMvdTqWUoLvJFhKXwO7KvHZmdQUzQXb/O3UanyL5TWcsViuQE512jcTfuOu
7qZqpYV4PsH8CMJ6Xg8USIiCT38EVclRjseCw2lN8d5Iihi5iVz7aw1lcqid4l/ROoxEXRKsMUUD
KJPOYjz0i7uykab8tR71p7qtmkOg8XCVk7WJSJV2l+f4fDmJNujEUpYkkaYNcvp1UITaRPOl9hXj
ev9rJE9I1sROdNS17vXfRwJJSNhBcx8m36IIGjmjMjaS6F79Xi1vJtUJt30XRDvMucX+8lCLAhOw
LmRPQccCYVAATy+1lcapRqpDytS3IC90+MK1uq0Vu8djWULgJajNY4YV7Sbso/hetkH9XR5+CUf6
b/wZXMaNp9EAmSf9wxnpgWyiUtcob1AfdH3b2JX6q9Gbdp8HvbGpx1K+kQP/QfZV+wCCGxCOOU07
3aqnb3KTrV1/i6t3/jVUS+gBke0Tlyw7tLRugUwrjfqmSp21QdYACoaZ+9pd4mv2vvZ1hA+y2lfc
OBHdSpAwb9YPEcl/YyPhR5d6vi6WsFpzwE1GDXLtLRxoOAVtMf1SY0taKQgt08L/hpk/kHgEJuKS
fZk1FDHzXNHeGjA/R8RZNBfnN0RjVCHCnTwaqpvHGHojCDN9iWvpq4bQ6DGymmNa9OUP8NNizZNl
2RjnN3GmOFzclLOlp7Yoi9lDOzhSpmtvplo81UXmH0IQ7jveyIfWim3hKuj6Txu8LqO7aoygiUQt
QCxMslcgaIsj/t8P4YWAH0ElkpLn6W4sqxz1QTXV34A5Rtvaic1jFKJ8KnW6tF3Z+XP94XS9yeho
3dKL44+zLLPtnWjWdAsDV9JsVDSoFl53fRM8orxTH6d6ijYYGPqbDLX7zSD5FLRB/Txf/hWL8Hv+
YLTcSMQ1HcjImWyUEthFb4DYCVw9rp2r1nZuS9Ej6lMpbfUjFjos4zpr1yjAn+xCpM6YYYIMwg28
5E8nevTjQkp0hEPcQYu+Iirhp19aqDBIkUjjW50O9hZTteBpwIUIPgMyREdjkHqvRX+18qJOLq/6
mmbbSnT5yXXE75nVEFFC46JfIvidxAhNJxXIu5KsyF+CoQ2PqJfZbptYgxfm/nA1IHCCfEhq7jp1
wOTFqvXrccrVrUa7+tfl5TnfjzZAVOIxzivKsEuaUKM6ndnIRRy4iaEDlHF0/xuLAt1cL9bYLGf3
D9EtaAk6G9SKyXOXez8vekmqrS6gN4TWC+hyFIe6MgvKlYvubM8xEJp67Dl4+WDnFmtv9dUwik4e
AtR1synZOngBqJu0QWrsNud2Nl3Qf9hFtypqISvX3ydjz17NdHHonRICLse21UpLB00JXJM775jX
fvZF06vMC8MyfyQxG/7Uti3WkPrvN9jJYedNmeuBdHOQugQ0eLrf/coM+3LS2O8+DK9xN1FoVa/D
tAy+R5mGSltqW40MfB485maUKtm5UnCi/wNRayq8Kg7M3K3yYmxcNekzEuVBIZyLXXQqIv17kSE6
56F80eguYGKz2M5CKNGTEbeFdGuKMsyvjFjqZLQIIgCZmimPpA7KgJ5U6foQlqPB07XAfkbMKf8T
ZiFSleZkCa3d+pOwtWJDnXqCUiUQNPlzeY+fvblEOjBJZhAEU+MsjYY7A1Ecvc7UwA2hO9XHvipG
4aFOpTk3RiXs6Aivq79Gd67MthUNm7VHf577k7WBrgOG0Z67iPBol9LLJpQ0qEg9HpgN6LjRBaTb
UHOHdyB7hZO3z6YeGCu3/9lHMyZkeLRMiPIA7ixiSVDtiP50aD+5ulH8LXCW+5ajmU6TuXeu1GHA
OB0mws4cJnPlBHzytWQImFjTvoI6suwoksolhpOg+OiOIjpYTVAlh0BVp+CuibRavymI2LOVvODs
1NHPR/9xlimlhwlB5nT3K4Hexi1FzRi0sK67DXqJjacIQ8ncrA9KTyol54sAbOOvXDXvuL6TtSX7
Aq85sxBBvUBPPh0ZYafCyTQNOkwjd01+NZD61sIrW01JfzfoEoCG1lulOdiYIUaNZ9lAjW4GM8rb
L1beEwrsyP7R4xCoU35r20kKXUWoQOYzKWvLje00+j4ksIZzWNa43pMQIE7nQjsOrL9hkprtRieU
l4+WRmKNMBT9Rf/aaThWqivllhJhEybV01bPMjn6aiYUhDapUYtyg+M0GN7Lh235oADdAgjAruMv
AJaXuOGEWF8mR1N/9067MdR7Jw3dbPxxeZDlci8HWUx60vYNusyh+lv7gbSH5A6jG31zVvbUch8v
B1nkSE1oogYmBepv0kxXU7xAuhLR0V5TKV75liX5zLSgj5fS+7cEB+tO/jEe175kmYItvmSJTS0C
wyjVlDVBFCG8URpXGjfmS/CzuVfvLi/M8tZZjqSenoYKurslC0ZSviVXKIYZW+NLeIVFzOVh1uZs
Ec6r8BIKOILqb/9Lvok38o/+qKyUjtaGmIOZD2lj1OuNL/mR+puL2tM3vhtupd3lr3jXh/94dyxn
az5LH8fAFkkrKz6jeqq+VvtdBEPCbe87OAV/I8mN/jjHYCMdkbUz1qq3S10D0sCTc7qMF7JIqpKm
5/viYC/0Q+17Y/ZdrhtXSMaVorpo13w17G2gHRVNciWjAjx0lOTrqd7xmzc9+iLmT4TkasjQl6dl
5QZZmvLJEA3idGAPhdZz1t/W+UMrVu6PTw8EzwW1coJfyjunE6+GRH7ohbB/EvdndqU8Oo/BJtgV
h8tf8uke+jDM4jQUYxw5YcIwxVtyKF7GP9Jx3P9vQyxOgmSWjZbRWv3dboPtvE1H91+j6fed8uEr
Fieh0aC+T+k8xFV5E1ypx+qYrJ2EecLPTsKHMRYnQYR6aQmdMZRvueN2N+DHMIETz6VwW81L/srP
/9u0LeKFOnBkqcnY/cXbdC390q7y/driLzvQ/52wD980744Pp9tKlLCUkL7+7T+WN+q+eDS/97zb
V53YNb/Ce31ymz/himHM2o5bPIxNUgwijBhzHD3pt1ltpNJzfpr3/9vsLV7GvAxS1CiZvX47HP7b
dNrx8hCfPr5U7omXKU9yTE8nD9efCUBhov62xFUh/bD1H0Y/uVr/8L8Ns9jbchH4aTwxTBluHWMf
J1dl6UX6yiE9Kz+R8EONIi2EX0rlZ4nsayw48iKVpwentsPcVaKhvfWBYnZQ2iHR74q8QEUR1a7o
IA11mm8SdCXfokTohB0YNjz921cDHqFXAIJkVllE4GGx+8d+EFrc+MqDnaRY0slD/k0QIROuVZpL
PjisRFLzLH483TNYBVMhsCLgmyhrL4AyqMLxcxInfAyMzNFdP45STKZ9ay0sXL4cRP+oBEFzBdv7
LgpxumnawUc8XFf9h65W7Sr07NKI5SuLIoCveDTW6n90EQP8A8aIGBdUPzkmShmnA6ZAa6NApOWj
VmWGx7nLZc+WcNiyjAlH4rgp18QUlwecmgJP1lzJRqBDc5ZA24aqFjgxLXqqVSm6nsIk+mbis/gF
8WX721RMxU0KuWClaHm2fnMhQ4G1QPEU5allzy7TUnmQEIlGbVQFMUP6v8e+QPUu78qz1UO7f0YF
ADqnYkdH63QypdJGFj5T8ichVU7pIRde/HBmh+c9cJhs5cU5/yRYO1ShQCKw98jMTwezS6qHNury
T6WZtzcCK8nbvDLWJm5e/5ONz2TNkDcF8SPoF0sSlOQjq6QnpnkfhUW3KyXT+NJZkXKIg+wXNVDz
IGGuUbqSpHTe1Hb9Sia+7NkBYgGcZZOXAnugBrJk1RtymlRSGNj3VcizAC13sMWTNciA3PMibFHh
tUUUgQufYBz/RKkzVx3XDIJEek1S/rOVSV9e6nSa55TQtIFm0eVaAuaq1MG4oE/0+7Ezpa8wXhEP
7ujC/hZ2pnQ7xG4KwE6Xd9XZgWGw2YiK7UsLiBrQ6UILFj+0zcy+L5U29igY+i6SF9YVWvLa0QcP
/EUvrGrl9Xo/EacLj94UeqBQ32al1SWCiHffRy1fD7CdQpAafZaktvK90TZdcJuhp2JdiybXlQ2o
fVF7AerUjivrHLMfAgmM8hXv5Hb0PRyNddRutQEHcAyJ0tqsrzK1NsoNeX3TZd4YUE47jHod62u+
aed7l9eK4jm4cGRHKGaeTpw6IHuWwI26L9VuMrci1usUd89aMw65E2j2Tst0Jd1HWSfnOxMhvGCP
8rm9BhBfZpQAPqhgzVVcdg8yVou3o5vTMB06+D0iQ/l010uNo7l4lJvaMQQhV20mQT1vW8hobG+L
qjT828sb6OxamhVQqFgDYkStg0fsdB7kuNSNSFaLX1MyRj3tg3gYdkblj6Gbt2awdjGdDcc7CTYQ
5i9oJQWhydPh7EBYeIJYya90SlNqPnUOW1+KocC7ydT+o+wG0G3INzSIAFbzNgNIPB2tT+i1GWEr
3WOHNd6mrdZ6Zarl+zIJetee/g93Z7LcSJKk6Veh1KW7RcZZgGMf6S6RwMIlGGQwSAYjIi8QJ4h0
d/i+w9EyInPph+jznOowtznOLd9knmQ+A+iRNAcCIOk+lTHJEinJ2MzM1dTU1FR//ZXYUm4vlmMC
dv0D53LbNq0DhAMiZvwP0GHpDUaUqgOXjR3et4xQuQqdweBDO10Mrrw86Yz46PZFy3LUT81p27hq
N41f1WbsHPDLtmwDN5qobRTFjaIDSOl9Nug4VlvRA7xxLhtC3b6dTqaJIGrNso77vh3o30xI1ib7
Faqs0fCxNUWNDAWHsJYBBJVlDpF6YKX9bHnf9Xr9D1ObSOBD5KsDe2S2FiERdMA/zmnejrNTL4dD
94Dgt6cHDtMX/P2U9wtaMXl6z40dNewnHSioLes6Ig38KXOydvoJmvXVr5nai7tjQMdRfNVXjewQ
l9TWthP/phoCEAclA6QkywUR01Qn9tk18/uM11FzZCzUPl3P+on1vpXSK2foAbS/ciPVv10EUfe9
m+bmQ8ubLjsHTHT5LhLroI6AShABuyQoL4tB6TSzQZ4Ejfsgiqf5EC/BD08zNbZDWPt0HRhU4vgH
4Drbc8KnBuCKaUXGrWxKkqVDSwr6CtwP6OMyjtvp4OMqGMCTYiljIEmHmLDL6g2IjcZIkLDw6mjA
kFdSNKsTr9Qo8sP7xQp2EyONs0uYSFYnymCgq8PAV/H9ARs87lfvsmfVomQCHDFcsOgZKIOSwdat
Tot+hEHnvpXQ61pwci6+dNp569DFvmse4u1QHIryDE6yvIFOkvXNEJIiDGWqmO9XU8XujVDtsH3g
wJQtMh8EfBRjDIwFQ1muS45o5wKnXNK8161lNLSaU2+SwWg+NBpT67WmQUyFW0/1AsjDLXTIIKHO
k15QzXuY370PrVXYu0iy9pTcLCpK6cRiHBve6sFO4WPav2vbqkl5oGiXB1qH41A2hc1o0INgVW3c
0+Otd+LaYa/xPsBt6g8D/Ne7VkK3p1fPCE8BuWBUlNq6cgAys9yGFaUN/b5nWNHJtNuLTwZNdzDp
w8Uy7FH9+ToeJIBHIB1FnkRUBKgYP1lfdBfindxNVvcLT7VPB1EUUR6cBme60+hOfC/5uv/zttQT
bDN4Bx5MXOWEWkvTNQbpClyEu7p3LcO8Wqat1oQI1yGypZ2z4FWTUwT+h2GRP2qq030hoanh/aC5
jMd5YLdpjWQc6otJuSjjPPdnyZsK7B+YRlxB+uOVDnUndVcJlB7m56kSKhAPhrnij7stL7Aelt3A
jBpDw6KKozMEMBcM8FgXpuF+XYVpxxHM9SC9H0FkRPlZN7P7tIOJbYOuuwuXrjgjG3DY4IE0SC+3
hgNII6ZfW4PFNA1GitHNwsEQYHiiLIbOsttdjVqrbOp8jFpeQtmzu4zi7inZ54Qg14JKmeYoy0Oj
QxtWGs3mSwiCe75zoftTeikMSY8T9T2NIvTDGC3iVatLpL1Pa6NzOtBQczCkhtzuAxEJnZSkeMtu
+2nnLKEpMc1Eck8Nmt2hAZLb6hGVBD80TDOKST4MFnTSuaLWpBVmY4iPloE16QRR37qAP83wvpoL
1fNu4bEzzMU5LejaVG1n3caU7k+5u8x1Y+g3VdoNDQ0odwJlqKq+TROdZstLh11DibvkArNOEJwT
1WguvqwWaghy1pj6vFqHq8w3ugmPB2IVZ06jk68+xhGUTae86PrWr8DNBjTJaOswUn6cdvKEkGcI
b+pJSAMvc0btl+tOTLra8Cilw2KPkQDHp+8zLo/pCQ/v7uJXbxlbjZMA9qFs1AlWafe+BclTMGx1
LNU5WZreqnHd19tG/EHV7Y5Jt52Wn1j60G4Z0NnRQKMJ3UuvbSX2Vdyc2kBflgm9ps8o9e4pZ7re
itObNogYB45lTP1ksBzYnWsrpJfMt0aDIMty1Fw40IWMqK5qk1AdLF1PP2+qijeH3dsXDLvq0pxM
7VYGpkunE83pYOAqjXGuRsvols6HkXua4+Yapz4x+fzc6OLqjf1la7oYp66hR+NeX9Hbo2ya2dlF
orfC9intZAbZKAxatIdqT1M/fE8zzG7/1uorSf9rPs0H4Wq0SIG6TJaK7ekjM0yMzikkM45BFUW3
n57gglFb0elH6nJkr/phOswZ2xynTbAp1mhg0lkFIhzg2L18qHazvhWi7LT6mkC8EdA+kF6McX6t
GIqyek82So8/Zmmimt9SNWp3TrMpkI7PqxTCwItAt5fZ0LGhw9L0BV0AJ/RsSRwXbzISLeYIvEWN
O8qGgHn3ui2j25+0ez58obCotlsn3e6y51wCCG2LAtxuCsHMUI86UcOl9ianrH3YT6C7GrbsaRTe
sYR+dr7k1W2fLYJ00Jgk7dbSufGAyvrzgJevRSMgKFiu834z6DRGJuxdwOnUDCoyFfWjOVCwaufe
yLd6ndwdNexmGMGn73uuM2brWiYd61Y0ebny20YvzmFInqbTXwKWRAMhhRZw087YjtqQhWQBkCmt
nS6XU0qIWjrk0o6LIbhcWFNHP6cM1ex3R54fL+LlKM3dwWreUHpNrzk0XX2x6gztOAq6NLCjcWZG
3yFA948ukAkzPrPUBZIYqwHvoEeqOfrmxKVGavCw/6Yo+xcAfuHIhogABlI84n7JhgOI932Og/3F
p+nZl4HRMh7pWB59UtsBzfBePdeaF0dUxAGJLSNRWhFtAPO4t/iSwHl65vnwk4+JlMYpqNOgHxxw
KsQd9/zW4MsIuxB6ogyP0F6Z61Bt5wp9zxLrSzPz6DUGDGtwQ1/X+DozHeeUdn7qN/wuSx37Pdv7
sv9LtxwaqFY2LV152RJ5Ljm/KMeC1n62cte0I7c/bDVAf47sMFxedm0TA95wffOVHgYFBoS1qAQV
LC+4b6p8GQNdAvMUKs63Zm5RrtZX4yA5aTX03uqrmuvJ9CroLMLXvibbwtGmBIdXDMgXqgHkSd0F
bTEGoRV+WxjZYDBKpn5ozClacfsXVphiyVVr0UtdjtMqjk4NtbNsftsv6a3sBttMEAGngUclMNNy
Myqz3SEog4P4Bd776Z3fXRC6OKF80WiD/FUg6j6xddsajOjyqc68MNeXlGFRJ5H0RuqqvWx+SntT
ZXkgZr3GdcvKJ8ihUTwKeYRgSgoQOSaVnHrYuIcbL22ZpwZMV/Dbu308k2ts1nJpn8Q54YWTdLpI
CK+4Kf1T7nW354CHi1I78qAtb9ChZzQI3L5+BtbJ7epjWsVhY1p+dpCpc8sQEKyliT0UYoKFlkbS
8lYOFC/XW1NX/bqEuLB76vQCSz3L/AGeEB6SceixsfUUFx0k8BxxiAnGEgIpuahmwJk3807jq7NY
tVtXhN7V5Xjab0X+ibkMHLBTmY46n6qqEi+awx5HRr/W/U7WOgk7Pbpk7tejLWsBRBhnucFbgIuU
Jcmfvwwaqh63e+bXKJr2Jk3bWgKXox6gs2hGY3VlpCfTVScYLRXLPZCfKtsK3saCfIKHAZEw/rsU
c1v1AsX0+47xFcYf/M14AQvPqQiLTelQqLS+pRSbO6+MBTAnvjT/x25TDFVmL3fiLFo5+L9fe6ue
dU7lvHnejQbKjWnEi/NuotrX+6UrpCcdB97/lHpgo7D6hD1K0nWVZhhP7WX0tRl7U/oydVPnPjad
aTiOA08Nh9GqQ4lgy5m2DyQhtrWadxA4dGKZCJfzKG9rRh5XWKbl1w6g6sX7YDFQ3EvDdFeLcc+F
W/yAXHdoNd+IHYS2kUp/AJDyfC4ZMidLs/CrIgjy7kwqDCi0CPou7Vlyvb14T4QADkCPXiHOGBhw
vBwbUFqao75nWoeCFNuaxbUnwgcEYAgjl7MPjuX0DSvNjK8CnzrOO93pedS6CnutkU5M62z/Fm9L
micGNYuEjoFdkvWRv3w5VaEjj/LB1z78Dp89P2teL/wupOANqDpv9s+1hV1iJ8my0vuMmRBk+fk+
7brxoJuEylcndnUeV5D59iJzBFfugFSo59tO/snDwXc+wL/VUGhVC1PCvR+Qz/vgtxRdj0mKiI4c
pINhRG6e+LxFGh+s3Dfs9w54NZje6WLW+Wws+9nt/sVvCYrIIz4X1FMEwElNi117hsyIdVre9txG
8wsZqJ7xHn0IvvV5DRqQKFhdZfza2eDagBgVLm0SGMQf5NlaTtiAyNfpfmkrVucLHXfBknWVziSg
7eUB5Re6LR1yQesB8RrF64LSsxxczSGZo2dutyOAp03xDNPHZrCKzhx43McrPWoPFyREz7lvFxN9
1fYOOEDbciUQJ5jiiSoD/u2W7GjSASpkmUH/y5SHiHm2Sgauxd1Ps5cLXW8MlAPu5dbhgm9G8DhD
2y2CnGXobQI5K3nPBkTTnSQetdNVa7RIdP09IojAcbuLA+Ca8nxoDahmEtRk3kkUlhshWSY9twdZ
Q31I1e51v5/q70Orm9xlnvOFp9ChZuFbs1HCQMiFcmcKqXgVlITpR1lsUZu4nAHbJ+G+Chs06u15
A/NU7fmmP8mhTz4UBSyHkwBPdIUjKWpmhDdb8mDtNA6zxFo1ZoPB1L2mtsK9SBa94MCB2PFlhKqo
yMVQUYrVK1lo+sGabrvvNWZKMk3vO2lnOaHXgj32clglh6oSzF93AInuN0BnE3SHoQxynVLwKqGh
+dL3p9aMLuuNYTAw7Ema5s4wXQSrV3oSTEWXGAr/xfVDUqskQCJQyDa045m77IanDX+VnfLuu/Tx
HC+hfEqHr/wyFcg7IB5R3EAar5xQx3tdBHl3lUMHmonWH/34RG/r9qjrdQ81wiqfbTKv7DeSFFF9
jH5JHZcLAWToQRoU9RKPRvLO6tyEPuKDQR/n+/1ftaUfbBT9EeBe4+JEZCVXBZrcbt5adZJZHg/s
r32IZPp6z/RpTBkbZ6HePXCVlT0j1JyLmbAmMAkuz3KGudMgyx5SnzLTe37vK4ihDsGzZSOj83bS
W7oTiEDAuZJkGeivtJc8Fxtktrv8W3xAtex3tjO/ka/6rjMbeNxyQzy36XDFQ220TGlbfUBXtqWK
PYElAh8XzaT3q3wNhd0gpS9qJ8eedAdnumelv/YoN/jSt6edz4nuHbJfWwhjal5IMgr6C2Ao4AdK
ExLbMmxKjJQHGHj6y4cuuLbVudJbmICx+nY4dSlyW+WWr05W9PnIzv2lSScMNzA94zyfdqBMHKYm
ykijo37sjOPUXLgxXcsydxFf4KIDUm42zIaS0A6pNXWawwSmo97IXsDDrNAaNUxImsCT4x8i6ypL
khpdsgmifpe8dR/TLkuyETUdJ+/CTJ5Pm/mNR+jyzB7kwQS2Ketbp5lnB3aufPQoG8L+40STO4Sz
oRzkbyS+MlWDsPULbEuLEYCW5VCBm+jUIuN16NVcvgEEoxRXtwCXCYtSrk/2TM5AmzfwA1yUaXfu
NwYLeM90wheKPU5oBOSd6KuA+LG66HAbjlIT5ONyaAai0HQ0iEUvixHFYovWYhwB5GrTMKYdJkPM
Lw0VDghmK/LQpeUldSa88EWB71YvFW5OI7Wnvj1L2oM4m6sBnXDHbp5aGY3ECeIqk5YRNax5qiut
mHbRUOd/0htxQMTRwm3VT12ue+eQX1IyKMS7yEoK7AxQT3jjyrxGnWlbmU79ZnzjKcpyrLbSwUlu
x/Y5fBfJyILLiTCMcYgWs/zu2cwq9BJPiKxrubmfo4eLadfuxDewlrkn/UVmnNnuIHjvqUQ9wk6W
XuBApCdtrPaIssXWR/q0HkKjl06GWAMoKxxP8II4oOs00jPHOumvQm/aHgQ3fmb5ixEkbM3+yEny
/mkvjPpXMeX1hwofdwibwKmgaaDgE2BFKYih+PBiREkzuMlyGseEYcs9WfRXvVulo1gnfhg0xp6o
eNx/Q+2cFCgkKTegffiCsgVQTFBBsZOFNw69gs4NkhSnjWZgXsL5Nh1R3ZkOFW+RTfZPWjIDa+GS
iyZIDC8ZENCS2Qk6fZ+wSxzdeJYbjjpkvUd0Fl6NKS49SCQvXKJnD4n1XCKgiHETSe9ylbK9UELS
G2p4Y3hK1z2fKrEbnyzaue6NVm4EiXOkpuF0kveDRCETpYaLYbuvqDGla009eN01CUoFs0fEAs4C
olVbwNAVdW1LEiHeTZYsWpS59e2zeNAgfzJdWgeeFCXzt5lKuAHMKPovCAV/psAw/sRq1nDpSGOb
+qUyaKaTxDMOudmlZ9p6FpqGY2a5+QUZozxL3DQxO4Hv3iy93LhMvGi2cpTlbdzQDTiiOuGkBdMI
zcUWwRlAwl9ep0ZCmgTl4bPFMgNQLDlyC0XvLVK9bd4oq8HiE/ezMhp4q/Q9xH3e6f6pdkiTaxiH
g7A4drDM10nOaWkrHce7UVIIEvVoGX+kOYGl7Z9lhzQFBoRIBAQtOB2lPbMda0ovI8W/sZoU59Gw
LRwtptPuuDUwepM0aQdnad7ukFWNIntk9NJDlbZlo9cSuVW8VBFO5ZFfBhaAIXNsWrzGN05zNb1u
TH0S042W2bDHtAfwf5m2/MaBh2iZRAAF4mDy1OA1Idhp1NIeguHwLSNQkxvaqioXRqYv9Um2UqJH
QD6uPrbJll650ziZwfmXndNERZklA8OZNaEafLD5jKdeYX+dLf8rDHDXG9MQ/e1f+fXM86nb1Y24
9Mu/ffTn7m0czufxpeb/q/in3/+q/A//dmnOQi/yfo3Lf0v6R4z/NP9YizXpFxMXQt78UzIP85t5
lNjx/j/drJQPEQNde6Yb33lbQ7zoL60/5IcDHc3X67rL/fm//WXmJW4s1qebnvuXpz86f/y3v+AU
P1Pw70taf82+EWyNj04eGbp5jGcm6Am///zlyPZcvfjjRuuYu5BoK6mh9c96vmfC/JEM9n9eIeqN
UnxfuCTLfR+wkY4QgVDov25N9goJKGrnmLSOCKqSM3n6xuciaLWPRb8DULvCFcLk/WwiEDWHlUTQ
6RxjbARhHM6v+EGmzyTQP4ZnCLCO6KPIPD/R5ouHYrUvbxyTcKRdEc7A+gf37NmXt49JNwiwOMyq
65+fTgJreF0lEbS6x7wKeV0L8u31jyQCcvzHmHaMxMbU/ES7L67HSp/eUY8p14FhgJjJ+kfWe0V8
+YA0E6C7zc9Pd/RFpWglEbR7xzjC6xevvO3tY2jxgJDQKGT989N9uiDQq/TpneaxwPrC8UFmT/zI
Z7/ZOCZugTNWHP6fTgIC3lNJAm2OvvA3gbJKm68ewyVNJLgwiiLxyUQ/0dEnC1r129lebnVBWrpR
8NLZbx1DJU2MU/yNn/MArAE6lfa/yb1PpAsfH2418YOKP7v9iLkeCzZ6GKh+Ot0HA1BVAdhhQhLk
1Ddu3dbHH5N04ae4+n86EfSqHoFu65hyaiITgjhe/MhHAL+YViqUjv20tx+18BWVoNPiBIjCneIB
hFY9OwGKihVoiMrLp1tQiOgns4TtqrdAa3BMMzByAaJvtvjByX0ug8HgmDCPoDt7egJuJvyJbgOC
41X1YHBMLYKoy3w6CiVL2DgmFrjBBfxk2y8CNpUuAZwAMMyiSv7pppO3v3+McwwHFwT0m5+NqH+i
3SfGVFEEncEx6R+yK3AYr39kK9Bsc1MAhiFs/CSDn80IiPK/SkrQxdDRgEUQOW1sgHwVKAM8RVIi
COF3b+mlB+EFqvI9YDYyTPtxHU8z59GzoNzBv1BEgLYHeBYug2KDvJ/0V0WAbTP47wG3v0nxtrXb
++wPCzd4PdPTP3/6xO3JpbmK7yp+88ych1o4M/L1H+RPC73SHOJyQ80INVMK9gmX9/d1bEUFv+//
vmFHuR8mUTGOiJ8JEGXVUU+1lXZEvNb0i7HWkTlxWVYd+jzUZCGImHzlQaNQm9vFOOu11iFc1hpI
gwrDVHWt773wsSQCwZ9QdViKPTUzLsZZi0DgLqsO+2H+oLlyjBr++erjfnRKMujihFRd7CdC+GEx
zFoEIgRQddRbLXk0j96F2oOpFaOJwUl9Fr/cGdV/0fm9JV8ijyoSxlWX/JnOLfPH9ZqPJo4ZavFc
shF0rqw+yZd5FB8NNdcqhloLpVODUL7NnblkJGAEKCZ5u6ivvCOU7p+iI1sTPdU2MhZrJndc/PLt
o596DHt0mzw8mhGGcyYdRSr76zDLd4n7cHQeifVL29mEOQdAew0yeveQHF0mkaSRT6PXIKN/v5nc
Tm7uJ+P/diSUZx4isLL+47NREQZqVzTZEi02RPXD/vOw67L+HtzavsLlVNXr//yZ5pAlpxFHcf0/
dyDIg/2+6AP+x56/G/0xzspIc7VHSQnqsPmn5H/d8uETOajfJfU2J+hyvjRnXjHO2vCLQrOqw97i
r8VH1zh14fyIM3d0aQbJnJd0MfTmFqhhpid7fRtvGWoRDKj6HSMGCDX76J0zxzBJ26oCQtt3sDEz
L7rGRlpoPjzMS3c6kQcSDuCHfvgFm/H/wAMsenz/+c7vu191Q3O5iOQNqeGovVvNwwfNXMgD13Dn
vwu582VXqAbfDfdEt7XHeWQUSrg+szUI4jLXXEf2NkXS5Yea/sKDBI9DedNqsACg0d25WaxOiEAQ
/lRd60hzHrxHec8EpU/VcW9D8+gDfqVkqURkuOrAXNCuPGgNinsGuOboQvzf7bubYo3rO6hRw86d
u490LItkIVMwWUz0doeVkcuj1nAs3mu+bBrWeIaqG3eRhzrNwEong1ZV1cVw5YWxwf6Fc0kzmoL7
rOqyb71k99g1KMYFIRrL2BZJDef6g+ZxL28+fq3IAjhdVRaX2kzzto6IaEZaeWTOnmeXdFmQ31Ye
WLMfzVR+OTcFG2wNA2t5+UyLmvaqA1/NfU0Og4kOK1VHvdZCbTa3d748BW63+vjWlqtCg5AaBib4
bPq+iQEtBltf/yIzXHXRt1DAaD5moxhqPbKAb1Yd+c7QzPIrSa3Dt7jTaK+zJWkw5jWsWTMz2e5T
eFjDsEloCbewbOZA/Fcf/PPqYb5DHIINpuoW3pvz2NWcYqC1atRh6j4SWvLSo/M4CRP/6K9Hk9gL
vTh5OpnPpxPIzxo+5GnCi8TVIsMMmbL4T3PXpDStr8GHuPUJWNr5LntD7Xgdvs+l+fhoz48mWhQ/
F9omnfTj3ceKvOg1/CS1W8O0PHwWpPb9PzfRu+eTAsPtkakrfuvtDt2lZmu5xgaFpv1//vt/Rpb4
1WmYE8lhBWfag+doxa5J9pAYQBf2vuoruDMdL1Q+iNBeMZhQfYFDpZi1+K23f+HtnEeBVah79Nex
qcH4G/NVnxL3UZMiQHDWwJRcw6Rjz3r0EOCdZvGMNB3JTQRJ2qYkqPqnXWgJjKRSKJ1+tAC5BCqy
qjm61hTbVGaGqSlRlBTjia15mqOGvb/lpb1j5Bps0AfNj42SW7MRzcFL4I8LLIG+6DVeFFmiLMRl
g7cCvXJU2JsRXDvwd6Qs9x8UOX73aznEuCbFlTX46ZNfaE3fuWT1ZnEpctnEbhb6VliUV45b8sAh
S6g44iQJPV8yfU16dm85m69b5uaBuit2u04+lIzD68Z+l+BQaKW3k4gJVxTE5uG7Y800HxUdZaqo
w0dxEuTXHjQ9EKzBJADAFy5Gwd1TbY5rEsm6V55FmHrRrIdePTTopT/v1izJ71VdL/UV0BmtpIhw
r1NcCx+xIEmgTgc68PLnvGGioUYT2xmojnKOgb4FHCZ49mEK7NCoEqqLGqa7nEeej/fjyFtFeo/q
ZBoLQeqP20OdztbxeMO3XWq6Ec4fimWvnQ7IY8T/qAag5gPCh72Pvpfu1vc8x9HVPDbm4VYqVhS4
gz6FdlHwelHzKYg7ZHXf+r4/7pZaG9E/Yfpj541Bf5k9W7G+jP7AnVhfFH/CrbDBD8km4OAubGpI
96He3hEVD0PJEz/oC75gVHEbymsV5Vg/PL0v9F+Gc1s3EzkYsM/ovXRYL0Kw67z02TxczWHhKWU3
RIFfDYvXSgDDbS/pmUV76eITWydlLO1gq4bljuciKSc9o+qADp2H83JETtQqVhXuJIrLTgaPhsrD
jlZz8dYrBlrfhjXI9sTcAm8ImH5VIZxooTffFevZ6xm8UM9OQs2dzYtFCkmIGruqSz41H/CaS1jD
OgLWp7AWuNE8L5YoFjyoIfF5Og+BvsnD1iEHAD2ydAXPYlXpjkIPNgNJfcGpVx/3LCFiH0pCgBqy
+rjn5EZABxUDiT2jxrD4ZfE2TX5/GrxQd89jzZZXK0rkqkr3/TwsKRilIjUMS5jzUstl2CaEZNVH
/qDB3iZrQx0ggw9mbCRl1wQK5OoLvrW9VLPKS65Bxh9M7Ho8h0NpXiokaNch52Q5B8+RhHohgrUm
15EOufTsR2QijStoo6rq8qXnaiXcnyAqrzyssO3FMGsh1JHV+MGDEcrYYqq3mwpiRJkm24o6rma4
fcqGrQ6Q8TWQi0QvRXTrwIHekOEoPTaobqouXnGiy+A0ooU1DLy2mqHpSqkLtY5Xx61fqjZaV9hX
PRq3qcaDLpQuuzVpbuWBs/mjfHmsqwCrD2vGIBbLagx7bPXN+2yJgi7JuSRiV8O4m+KNCwAGj578
bKwDBHePczVD70awZBWLFUZuTTFbVd5YZC6ouR7KCl3Hq+YW4Kl8qdIvvfiAt5tOErLzI+9XnBcJ
1g2BWh1VWZvgPdinOTA+efWw1NThz11AlpZK0obbiVZsNTi2v/2HODe7nmaUllNAPqBdO+1vBffz
4en+uNCaSED9GQNrOmh+yU2p4UX3TkDppEFr0CP6hEWgg6RhRUvOqsZmyJ0sHdo6kExDoDUgY4vV
CctYB9hoZGjSpVnHRXEz95MHm5wO5otkxNFIACGfL1z0Bagq5PHc8WbgcZjm8Hw1aCCg8nnoyTU2
h0vADgd3Rx7YFBnX2qnBNfxeW7POe7vfZVQIXujP3nzaC4MBI82fH93Pw0fJ39ibgXzhyOOFyasv
ljS+W4NvO9FzP34uhjoArpMg0cC8mVQznSY4X5JNESzyVdV9EprQlErD1uFlTGLD9HzZXNcBTrrj
2J9ShiGPLJrWVBXEKXgxybiKrlCVB6UqSZLtYb/h8MneVgR4T6qvdfTb/4rnR4//dJ56pozypV1P
9eEv5m4uiWIH+iR5dczwg/lQ9grWvQarbhyYPo/20cVnr4MidSAGWW9JCu1aAjiPmq5FM7k8q1nH
NUKM04tleCO9cAq5vP0ZIsCbmWSDoemqZdjSoDWc4ksu0lk57lbDkbjUgK7GZhIV371WM9Fmoqr6
bkYux4aadVxzl95K2F8Kg4tlblZdgxpfmbj40qh1XBnrUeX7gu71xTRv1+CNGVaGZhRpSTHcWhbb
iK/XG7ab3/6euCWybKg+i3nevuwbXiZyqTvc2NWHvZ3nM2Nu23NJmSGdqmHodVXZNtASar8aBhfR
Gzk0q9aRzLoVVfTa0Yc51YzFKoVy0MSp+OXb9/CWuG8ZxFgHrdBt8ihHhcBzVV/tnSe/0uhkVX3Q
29/+h3d05zm//X2NCLkOf/uf7syUwai0Wqg+ERwkZgmvSPynhnE1d1U20HDYVR/4s751wOvIHxIn
sMDbHJ1okeQW0VW4+pqhDDNLPr1aR0XjhDgMcHOzWOH6BNZxwf6y9QahBUExy9sP9i+m86A9ZLLF
qIMpagNQ3j7fdSTjhtRJ3eHMSYWYgJKri+PdQy5X8dOwkBAsbfcgdoYxB5jEwQPzx8VhN1wjVSOx
z9cvFAuuv+e/NQEAHxdUg9JcxZ8Uv7kPXwhkz1zJWleDiRt51DEe3ZQKGWo51/bRrWanGqjIQsvE
0Rbdxaq6zqcEXOZcr9Jbdbv04vUeHbwJjwL7Xixx7SoehugejgdcIeBQ0xNpxc29NDcvDJVdE72Q
67/o6VOs/0dWbpd27tHZGtmpCINs+HcKlR8JMs6nQ4Mcf1eNAwRVzz/h/9mZexcmD/KWHZLsYVWg
dMhEEdYu0VALH/DnikHXV1/xix/t3Utm0BPTlk9HHUXgYrUcZ/l01PB4EAFDqEhRY2noOkgHR1oO
/GJXurAODNGopB11REfGnoMzJDNi1eG2FOPuTgfUwSABlVqZoa0OZA7G/hGCs0R+N9Txfj+DnFRy
O+lPVv30vUePS/tHM+fq415qoXCTy0GdOhJGAiERibdwXCxzffHVkSO6Bj0ce8LBkF8kddBbbrjw
Lsw4jtbW9GqemrIFqYNuYDPLh2Qmx6dopFkI6+2W+g6YlfmoPa6Xf+c9UOBXDLq+C+rAqt7xKNzI
Z4ReetEuY6jWUT+xEdS9CbgdikKB0hAJ4I1V2KI7qSOkPhSR2cg4ujdD3dxp5OHtLOT59k36fLt3
hoPO1uELewhmtJTPoV1z9ZWP8GVhOCoGWqtUHeHaW032ilTR4vl3z+1thJmQ18RHE8qdiAbI4Xa1
jlDwRjtxYWLjt7/bcycvViykQmfK4pdv15P1B1xqzCCDBkVngxoyHJsP2NwCR/+8KSL5l2LV4iNa
FHcefNA/d5snT+/Sf4znvynhrur273ki/FHsArvq1esA4oLT+9WzrSd7/XynaSenQmJK43NgdaJ7
2uE8+B+3790dJepVteD514gDuz/g8vxvFzr/rO2DtJhX/fmTzdscPkEiIA31tLA9Gvv/A3dGqAvD
LiMk6qA7GkKPV6qhqQPcOgy1lRzlrCOTIYIUUuitDpzByLO9MkqmDkKuyYwXkxx0q4N5+oTn3cwQ
EKcSXqaO+PSJZls/BPYejB8f9rBOE6hxpTgLLEOFSa1w5QMOIPwmqUazjhpRQW9IkEhyUpqi77o4
jHH+9hVfz8OkGEXYrebhq+OwdD+HSXmx9Hwrpnn7Yu9J/K5gN5c2Dh6LQyPvMvj/GCdnF+vLn/BS
2JC20ylBczxpc+rwo4cUBpeDonW458LcejufiXVw9o488bb+54s5aRpX/5ddr+w63rzr4g3RpIKH
gDDEu+apo4xx5HmF5ymFVOqoZTwxF2ZxhIUNqoMP9oRSLdFS5vGJTGhdPmPOwm2i6r3c/y9Mujzd
hdQi5ltE2HUkdZ7GX2eExWaLYMp3yjHBQ/4obUodFwNhVqmua5uuKnk18vNsTlnek4auv+FyNibU
YRe/J30EtGSFUrz9xriAsPCBAEIx0vqKqwNiMjJCGF/JUOx4jjXrYAm5mmdHI83eUZNVR6HalVnC
AtYBIL/XXBKxsjtRRyToCsylPGodZ1YI+Jc5SeMSLUK/VSjL29Xu2oxnRPB2Xi6QpdUwgeaTMhSf
sANZXg8dp11GSNZwHLmkImgyd9N015Gw3wTFzuY2qaf/cvQuIvQcgcjcxNPFiSX5B9XsKHENyU+B
w676ptx5Fr6ppKm0Ma1jXEhBimGEBVPrIP6/S6iTLi22Bs38wvaam/zCSRLDySwtvI6M6JaTqdZB
bjsSLOwiN1Uc2ufr7hBK7fUgzaMXK4S37U4dzAWfNzXUG7JD+ja5Xnj0MYFUGn9xpxtH0+w2nVLb
nT6xPtEn/md++Ozgh6z68Hn+jBO2eX+Ub/NMXcNJiiBesYB9sKrTuUf2SNLaOvoH3CRRGZFaR3L5
7rf/DcQznz9XVtg/i1/+6AZ7LsnfhbPrd+uOi+4i8iy25R8D/fmHfOUOBtE/4VfuoC/9833lLrbU
n+wrD6j0k52c2Ty//vZ/AQAA//8=</cx:binary>
              </cx:geoCache>
            </cx:geography>
          </cx:layoutPr>
          <cx:valueColors>
            <cx:maxColor>
              <a:schemeClr val="accent1">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sz="1200"/>
          </a:pPr>
          <a:endParaRPr lang="en-US" sz="1200" b="0" i="0" u="none" strike="noStrike" baseline="0">
            <a:solidFill>
              <a:sysClr val="window" lastClr="FFFFFF">
                <a:lumMod val="95000"/>
              </a:sysClr>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DC6849D-2562-4FB9-99B4-02860B2C49F0}">
          <cx:tx>
            <cx:txData>
              <cx:f/>
              <cx:v> </cx:v>
            </cx:txData>
          </cx:tx>
          <cx:dataId val="0"/>
          <cx:layoutPr>
            <cx:geography cultureLanguage="en-US" cultureRegion="BG" attribution="Powered by Bing">
              <cx:geoCache provider="{E9337A44-BEBE-4D9F-B70C-5C5E7DAFC167}">
                <cx:binary>7Hvbktw2su2vOPy8KeNKAhN7dsQGWVVdfVXravmF0ZJaJAASJAHw+vUnWy3pSGWN7BPjCM/D6YdW
CywQwEIic+VK1H+/W/7xrrm/8z8tbePCP94t//y5jrH/xy+/hHf1fXsXnrT6ne9C9yE+ede1v3Qf
Puh397+893ezdtUvBGH2y7v6zsf75ef/+W94W3XfXXbv7qLu3O1479dn92FsYvjBs+8++uldN7r4
0L2CN/3z5/8dQ/T67uef7l3UcX2x9vf//Pmbz/z80y+nb/rdqD81MLE4voe+LHvCRYYyxLKff2o6
V31qx+wJZkgKQTn6+IM/j3l910K/PzGRj9O4e//e34fw06d/v+r4zay/atehyx8XnXcPM/zfFx+X
9Mu3oP7Pf580wCJPWr7C/RSRP3p0Cvvh3rd3bv0Mwb8PO8dPkMRSZCmSH39O0EdPqEACZUJ8F/0/
MZ/vo/+l4wn6X9pP0S92fz/66r6p9Nj+heijJykYN09F9j302ZM0xUTwz+Aj+nnoR9v/E/P5Pvpf
Op6g/6X9FH31H4D+3t+5d/efEfj3TZ+lT1LCBJLkW5snTxgXNPuyJ1J+HvMR9T+ex/dB/9zvBPPP
zaeQ75/9/QZf3Lv2ztvP6//3Mef8iSRpKjAnj/6EfOPsxRMpsUilPDH0PzGP72P+peMJ6F/aT1Ev
Lv5+1PfaNXfu/V+HekqfEJZmWco/efFvUScPmwJRgKePe4JOQuyfmM/30f/S8QT9L+2n6O+Pfz/6
R3//16LPyRORcixTQr9n80n2RGaScQkh+PHnBP4/MaHvw/+l4wn8X9pP4T/+B3j5Y7xr/kJ+w+gT
TjjnSLAv4H7NLskT/BH2Twfj1PT/cDb/AvnHRZzi/tj6O9T/A3jldefnu78Qdi6fSEwpGPz/5Y1f
w46eZFTIVIrPTu4xtP7xNL6P9+d+J4B/bj5F/Prm73czz/s77T6v/t8PrAyIukQYI/TdwJrAMeCM
Ap2ET3z8OXEyfzid7wP/qdsJ7p9aT2HfPf8PgH2+f3//F+IOhp5mTGaEk0cGDxb9taEzcD8IGHzG
Hx+fcMnnfzidf4H7p36nwH9qPkX++X+AY38+67jd+782tgKHFwiTB9N/NGsgjl/BL55AzJUpSz+j
D0z/UbB49Dd/ck7/ag++WtDvNuKrZ6e7kZ/9/efgJfDcv0q64fSJZFRQ2IbvnYGEgO9BHBLdTwoO
Avr59S68dDrev//pAgSs990Ps+vvb8Rp/5O9OH18uh0H9R+wHX8agv83Ve3/b038kRz3RZAs7uLd
7qOS+ZUi9+OnH20R1NWTrj86VY9Gf3z/z58xhjjxRR99eMU3J+Ib2vnl8/d3IUJX8QTijQQ6m1IG
KV0Kp2m+f3gCegbkcJnMQFJCPEsxeDvX+Vh/VFdBZiIoI5hRYAIpxKHQjQ+PKH/CBDhQmaJUUsol
+yIcP+2atercFxw+/f8nN7ZPO+1i+OfPMET/+KmHaWYIpxROOkcM5sdJxoBm9O/unsHRhg/j/+p4
O2xRCqJqHecLk6G7VM44byKhZxsxIa85rq++wuY7Y2L8oNh8MywhWcYZZpxQQjAhgO7XwxLWWs9w
RKovY9he9rMw7tgmos8KWRo5FtMUTHrZlWvfXxsjuuxmm0vMlWXMDRfGJdyf05I0fk8nL+iuDBle
8gltejuycva7HrB9jyuCy8LYyjd552vZ7U2TreiNaDpEz3rph/4cBd12Baemd7tsmJbCWlvSi962
QSvTk/51VY3r+2QydMi3gHRRWSQHVWZh+nWypp72M9MbyYmsZ//UrKh/nhpjy2Ka+y09h0QztoqH
pqTHZpPsV56MW3VIRFqvMLVlHo2SgmV0FySFNTijMVGDTSeTU44TWiu52tnki131WuDN6+yinqbU
N0XMGm8V8Z7Nx1i2S/ssSF2SoqsmeWjxON6aGuMbUlWizhF4/Ddti26SYalDkWzVfNXr4Pa1T6dU
pXTOfm1dG5jiXWDd03LOunbfNN2SPA+UrnQXZzo2l2grEVEiNYs54BrbNzN26esFJeXOEZ+ynPdt
/0b0wt8gJ+a3Y2A6KM6tKItSb7DQbtayz3G2kvYt6kI779jAYdENrWujREKwyGPSEnyGbALtntay
GJO250oPyGZqW6u5yktCn0+lzfieuob2eZlWcVf1LO62cW7ooBIrh/GpXtdpeh5aAWOWaTu8Qbyr
83RYV5fTQJlV1ZJt50bH7tqGkLBz0bX6RcY6rPemCrPbraE071AbB6EWPXC9s0lD0sNCY+/zYdsY
6tXaOusPczK2SKqhIn15600yze8F9Qum51IOxm2KVRvqz1c0tt0+sjC2+ThoE562qOvfoMnAnzZh
sPcTG1jYR90QXakp0113A0Ovg9n7snR2l2Sy9E9twNQ+HegY7aFc26V3OVlcbQ4xUrAvzFsUbpfB
J1WvurVz41zMhND5KRpGZ162PambSw5mD1aY2odPqw6FkSL1qVFsWE9niyTGFjWS8OZyW7LMFt6K
NNC86SuxbQrPJZ+2QktXjUduyyz9jVVJtRZr1aZh32dpnbz2Qw2obfUE1kz11r+Z9JTSXTLMrVfr
PMKqHQ3wsOp7cet6p2s1TmEIb1a+MFeUqe4KOCkdL2aRxWU3rpV0uZsY9E9GH9GhyxZsX06Nh6OC
+mU1ORu7xrzKYu3t0zllffsCam9t2PlWg9+IQYBBGim1LkxqwgvNhkQfh9WYtRhWKrJ3JJUmK7Bv
PDqUoUvfx5DoD43H8lkkXc/f1E5syowdjnuO8bm12O+TahOvqGFW7mce2Itq0Nl1N2J0NazNWV21
akBaLYiQvB68Kci0MmVwdtAhOzZkZMpVpekVTsf9VvGXdLXTGa9gr6KbFB2aKo/TmD2VVdc8HThK
8rEVGql008sFtbh8NW1i9DtLEp3dpsS9cLT9MHTlHFWnF35ATcTHcZucVE6PAL+m1zV44yYfJJuf
OwyesNGke0/aEiu7oPS26dozu2i/zyr+ejJSK+dqVowbftWL7r6Fjb7KhjgUNcNnyTKHwzr05TFz
41sX2xuKuNiRONcFKpPniZFGzSFbC/mwM3IdVEzEcO5XWQzJ8hKyk0MfUb0Pta5zoefsagplBHuY
DqMvVbJqvJMBa5WO3XXmHHhWIbJ+UWOlr6WpX4mW7jTbtrypSNxlnSiVNbr/FVeY5ta+cmy9EISm
OcLV+biJQ4rq4TymvvCpZcdVDvvGl5cbEUIxBsGAjttF1YVmX+GtPbCyAQuh8YLGBhzYaJ5B9JoL
38FxrVh7TnpwoWYTe3BT/PWWrS9okwo1omr4kIXxjGfrqHS3XZbl9Fu/JV3uHa/UMLCoQJLvFLaz
yKX0XlUjPYw6VZsUBe3GoiL0PRHymODmzGlCVR/a9U1pgVrkZQ3bUs8IqQm5fY+TS2KqF1SaPcT6
TXm5GrUtPq6qFO3AilWb2ubzVo97NFFxOyCZcEXjcMWq9LyyTl6PJb9F/TTndQvWU8rx9TRlt8jU
iRqDvoySn03CBSVtdU10Ca56kW1eMXOo+tXsqCXrEfP1V3Cdc4643fvohuWWBwhKiXX6mPTyrZnC
MisWtXE5m1K0KQS+UME5mm+lWLDC4Gd2fG5usd8SU1QRDcrHEKd8Eau7m+MGbijpszYp+mVqdnrj
ZaPMMA27Pm3mw4QdP5tdal6uqJxbmGQlAGQ/a61YWv0q162CU7CFUSV41H1Rk9Ge+3LpX7iY4Ts5
tNVvMun7NE8zL+0Or/0leIn1xofeFV3Dxa+ZcPicbdbd1WXweN/W61aMrbFxt/aA1uKrosq4PatS
W7bKG9qb3TgQ8SL0Y2JUbea6V+XGkl2YZbcrITZc1ZVtwA9WW1WgZQpvljriM4/q7Lc+JcOu6xp9
a4EpQkiw07RPlzW9GbG8Q3xodqJKGFWD7hp7wLjq0rfcyogvZYRuSoxVhVQLxACpTEz9oU+nUc1x
TPNqS+qbAVfLBzloUsius0PerYl+zUW/5ZaUJs0H39mqGDEPSNlyIHrHSppORUjLulYENStsONC3
18g08brV1TzmjtRI7B2y6LZq4zIXCXKwaDKXSVGZkFy3W50Cvep9dhgnR1WYfH3TJjgcSjJnbyWa
7NmGZnQurM1ymVV050OMRVPVpsnTpV0hBJqlV41uBnCz6QBsQvLbrOfBqXXcaJGGxA5XmEidN/WU
Daqzod9zb4fnw7BuZwRal1yUHT4ivZCix8FChK+q6R0WfD3QYPCvQ49pA96vabbcsaUelGvG+qzq
DPs1jOm0s+0Yyb6aEhlUO2j0KpvlYZDcKN0O8axkvj2iFi1G+QTcSxdKnvNqZlfYDNl5RdruuViy
1xoCTxHChBuFpnBmx95da6iT5tGlhwAu8MArYknhaYJf+FCSHYRTlw+l6/NtWOaDxJje6obpMwa+
8iwOxBw17Zp9CSQdPJ/mqofQd5ENiT+4kUogNs10jH50imqb3k7Aq29HP84QlIb0InL+YUFLc+yb
B387iKkcVTP6bmfarJNKdhW+MnZE52kYt+ua6KYtEmk02lVl274bRAjtzoTJHYWc3PW2yP3Y+fKQ
We9sXm9jgKNNo82excRvdV6lpjzgZIuF6Ezydm1C/SvywUNyIvvmmGEqy7NswrJY+kYombRNvvm0
uwhZi/Kln+t7CJ8BKxHjfMjmxZ+vNSQQIk1lTueZqXbl8y24nlEriDf8UKN+BY5b+/Fsw1NzmJJt
FHkftC8izYyyQS/nZWOTvSFbfBkpTabcmmQ9MwGZi1iZuG/JTN9ISGq6e9aVKcpJTOV4MaVbvLFB
zq96uBzE9n2bpl41LOkntWZlfC6mQVxRn2GgLs30DLJHVKstyeYDKidIyMRSdSo0I7jplW2dUw0K
y4sZ4WmCAy3qD2mLwKRNu5LfqgzzPPi0sjlaJc0H5vt5PyYN1vk0I3noXSVGlS5CFNPQ2nyg0/q2
n0lv9tLWU537lCw36ZwIem4rof1ZGnkzq8VUXXYRNn7bxK3marGy8wc/+ey8xrR9QZlked204Xy0
dDl3bWNU6ITZNZl51w8RD8UW8XTJO5kkOQw13CbLOp8b7kolPW12REenLLJVoppqxvuNhdLmdAKn
3iUD7hTRq1nzsZwqtpuA2VQ3NWx/peY+FflqICVXnNRWUTa0+kDGjBQlWOYZzfhdmLr1mU5jY/fz
bAIvgHbFnMW+uZpLlxwjeOrLsR7rfJz0qzKt9QV4dXwh2o1fT9pj5cFrHqQYyH4aeXnFwIvf8Nll
OyJ0AjG/0i/5PLg8G7Z6162kvpognS6CoeydGLf+NVR3w+Xim+k2KZE9uE68NLQZjmil9pLz1r30
yxD2W7/oXURVOCTMdWclIb7agw/qC+vGoVEtSnvVCzJf2UggRK8SdbtOayD1G1jzmM3gnIbl2TYt
6YE7BBRDd0Pti7opw3jBIXnc1eswFZRh3CsNwf6wkGE6IjfReInqMtk/KBvnwqXR5nBkkrOhnbs9
9W5RgsLwMKgGMtjLvtM5HTv+Kg2C5aWDHNtUcGpHHgkE8S08ZJDYqrKBBduIq6flkqb7lhFy1Qwu
e1WV6/bByCTzKiK03bTI30CyGGQ+wGx3splYjqYGT8oOic2XmIzyojRAC5M0duhCCGcg4AgGu9Xr
3Gu/PYve8CI6YPGHZk7s0zTrJqkSVln4aOzBgVVcVlRlFNfnYzN3S+6zZduRwcR8Lhv9fui2ddeO
rN+vtWZ+P7dJHfduSOmUd5w8GCSklBdzNmeJ6iGNvEyiy45raEs1pM2U9x0ceUYQe5uuI3++zut2
3oSQWoXGUKpJj2zdodUQoipIJrSqvZiqnemQLRZCq9e0ssMb3lRROc/oM0zHYcfXqjwSkelz1yMK
Bhma9sU4Byzz1C1szTfbyQ8cXNELhLL7tlog6k4V8N2ahInmsPOSqwByweu1El4rYnr6zqOYFTRC
gAMa0ECuudQL5KLR9hf1RuwxeD3tE18PrbKNqHbDgKo80UbPqgqx28PIdW41bgsSy0oxP9Ii4WN4
DcGtPYbZ0+txW+KZT4ZuVQhshuTL7Jrn0lT2qqGNftGmq71m6zKoqY8boC8uMtiW89J4ux/ouuBd
mdoxQK7jgSh4ZM37JjRhPzWjpu/Wkdq7pk1a2Ng1ewuXIZfznvf9wTjXHZGXmu8y6Q1WwVq9Qiyu
5tvoy6xVTZ21y3GcMH++ZTOZznoS3es4wabnHfixy9miRCvInDUkfECmLuw6oGa/NVGiYrTaHshQ
Dzpfo9W3hkD6systSX9rcNWMOegzbV2QrQ+VUauJzVlG7Ib3cP0zezv3Yh4uLZ+3LBfrttBjHWp3
17h1uENJu71c0LhZtXSJ9HCMgJcCenXir2bm1iqfrG3ZhbXrvG+NqF/XaQ/kB2Io2s48MM4PQM4C
GGpWk04lOtFXJKBqLOAWp79ZaIvfgBKFKhX5XF1kmpavhzZ7AfEbQeSYQ/d+HjNU572TAwfLWsOd
ZZKcz7WD1Lv8qGXxZoK/W9S7dxAXpvo4J0l2Kyie+gK8pX+p7WhAraqpqfMB5JWzrR42n0fdT+eJ
2IZdjdH8Qsck2yWVBzEglrySl2MvmnPT4BbnHhruYt+BisCTEkOSVE4JCAvL3NPmOFLhXk8pafm+
3jBIaUnMQAawa71UO5yFEJWMtKmLRQv4PYBXB02iZiBZxRbr3xbWQITxYweyQy0dCE+ircmSE89x
D/7PVkM+OJ68hd7A+vkEXAPbpn8T66S8cKEvZ8gdjO3tDtI2eEnPIUYVSTWgad/0GQNqv4Zmx0LL
XgocthxCE3wMDiUF65XTBoeItqZ9CFnQbj6KTPxBKCG6pUchqvOqctWqpElJc9QlR22j7OwhXKu0
bEfU5y2IDNtZE8hidQ46YN/dtJUBMAg2G1pVvaVbe9HIac6I6tcZNCaa9cm2z9rOJqpb2io8TTcJ
8K9y6d84xgGrnkp4xSxK+I1NS9oLEKhR95ISF4iAfJc2Lz1eYf997EU8i/UIYSgxzQoTXOaB2qvA
JRneti4DvaUtQU79pNuAWAUgkWhA9xlbr5vL2iSaF27Iym4nWzqbMzQnaMlTPprldimH/k3CKbyA
cAMwPQo5tAfCfJEkNQ/7OSDYg7SvYHEpXeAzspsHuwu8wulh5dsA+tbsJQA1Wg9LioHC+yPsE8is
fe+6mwRDGVOBqobbi8EPbXjTZKBzq6ovt+4lImOz3IK/rMwhIMnsVcI8GGUNmbq9ateFGZ6vwoz2
GoPvaS+n0Y6vgfmH+MqlS+lf4oC2fj93WfcQ0aoyHka4aT3kXvTwtjZsMFE/d7y5lh+XKoQc0yNo
fsmQuzauOcT04K6ND+BSJpjDciGWupMgYlHQ6ERKS5bPSe/GnU47WOLSMJg+IeO8AEPy1UGPvIOg
wdrLJF2j8n5hr/QiCKSpwpy1HO+ty7b2BSunOVX/hUjtQFtjXHVwLDPl0FpuEO1M6G/Y7HB3FF3g
b35cKUi/LRNAJV7CjU8m4LYbgaowY9+WCcxcEYk0BasldLhxC9VYxXZKFyVR5vWe4rGN+Y/HJL8b
FPpKQuAKGDBBgtKT2gSwaSjEAHtSaZb0b0Cqm1BegjXce8jvCjJu/JytYRiUmBJXQeLjkmS/gsqi
4myH22ZuTZ/LCfGdIW5UbkHtfqUD/22YRZwLXs+QGw9bD9F+jdQ5yFyieMnSZHqeDbjeSzzg89gl
2BcyNb59LIc+3nL/TvXlYfpfVXwASridT1Mm4JYyVNtPMd0S0mOIHw+eoKovHK7jsartUATKl6d+
ZvMVzWaXm64aHi9C/cuRfw8sXDFClArQE+hD3enb3RzgqE3arZuaDAFmaZv0CBJxfV/zHjIICeUm
8wd7ieE6wcligbUKmUElO6UYMf7tkN7pME4t6Ei+bcrrjU1uUDyR54vZeK+GUorL1g7ZTcKn/twJ
LxWI9aHK0ShCsk9iN2NV15SMfzCxh3G/3QSBQTuGAh+UBgXJTqBwgyd2gIiumpIsT0XbLk9N7YEv
emSAHPzYoh9OyelgDL4SQKiAShucp29BkGuZdl3Ao5pkC9lV3fR0zOVSseOPxzldFJT5oKiWwQ14
sCy4Fww1y6+Leuu0GQNnqoPDGUBaRyAWNTvf1dOYg5YBseHHw50aMgxHwI4IhXIoiP7yocb4VenS
rVg78Eed6j8GHr1oKDSsK6hAB1FacPpNWB9UKAgMoCJvQLKKH08As99NAWwKKriEcaifpo/Pv5qC
noleLBSBFBD8YXxdh2ZLdoaxmEK5MalugHOwaZeEqofSQB3sm3JrugREnmEERS/zCNRBVIFkEqGC
eB2quitV6TLR7yKxaaWoMNrkZaSsy9lSTqCyRfAf+VDNGpKMjWxnCzVzBhlxvXag/bqsUSvqCDrr
qz6pCz5G8P2PNRg+RQi0UDR4IKGMQj2JxNZ5kP+ZN3mbLOE3Ua1MXzhgsuQaqg5pXyRNuq5nvoko
Pm3mBTZRhgV3LyG5gIAKZRooBQ5mgaAbJwQvFg4B8mEsXbtfkH4IvXMJv7sp6ezOdiW/GDKa3VZy
hdaBZ5wrP9NsVAw8Hj7MiD9EYlMDGyBTC5OHgrk+RBphK8GvVXdVv/TlXhsszlsfQAlmMRsvjbDy
A6I1BHDAWAMHKKGkcD7GtCxfO1k2wEzqun61+bjdZskaIZgSBlPgTQklKALSe3OpfQ8BvckmICFR
JMt2VvN1He95w4BGd7Iek+eLoWU8rt0E4T6MXII60VODi24Tut13VMB7qAYpaUe2wa2KSaBU+epr
YFGWCgAKhBp9SBYDWJZQudnOylAl8RjbBQJ0u3oNxbuPfIQPVurzpWPJstc0gpYa3LKgs4hn1F4s
2dymKuoB9OtRrv2wmz6+YdQMBhmhGGOKLsxDppZKa3kGhbyPIGSw6Axq3h6MpoPJbkDyTT63Ux2e
xkX2b8JmIhRq+qUEqXmWew1XoV8T6sFqDILCxprMw3UZo2t3ZW9LKOEn4q60y1UwDsoKqTPrNU4Z
ZJBNMGty/sjSltlMHWzsxFQyTG3BQNr8gDtLbtfKYqYqkTFelK3bmnPIm9wfhb2TGwcEp+AqgEJJ
cLv84Ws633oLmVrbU+yI0kEDp6+ggHgLawQ/JViZoBwP9bURI2zBj53EqfPFcN0QwmwG4xOgE6ds
gsyQIJZihuJ2I8G/Vwloy0UH6e3TH4/z4Fy/dvJwjQAULYwl3F3ECK5XfLs+EFbZFE3nFaNJ9qqW
uL03iPrhrDaSt4q4DDLXZoMLwBflhrtfIxyKDz+ewu8glpKlKQQzBhfLBPkYjL/yhptcSeLaFCo3
s1iedivQeNCasltMMNyAoHx931YrYPDjUU9ZBawYrsII+E0Ba3G6cCi61fCNIZCAHBPmgmLIb8Br
PdS2G+ffTJWe8B/4/d/FOVgnXJaQiMEVHbiLcHJnZoazu7QWar5breXNspZzX1QLvZerB1fy49Wd
mg9BHGIMhm/0MQyXgU85k4MbKjIuZlCVhFREQVpvk9su9pt7++OBvrd5HJAUHMNlE5w9MKmvNq8e
K8c8yza1bJ19y3mpB8XqBhrk1PUq82J5/3h748fjwsk/sVyC4MsuOOOCUeCmjJ5abt25NJR4Bu4T
mxuEQjhfGfKdsmvj+h1hUHLXmV0+cN3h9zyJU5MTI8JdqKmOu0Ssw3vSGU92cDGFX1goIa5FX8rm
Nmsn+rJ3WXspF5A3lYZ7Fa8kFJ7vWk1QLLpSCEizQd6DUDutoGRq3c8FqabprtHi4X6Olss5B+Pr
CjLL9Y7yKQx5YpLBXIJ3hhrTkHZv51gmw2HDZDnCRQwnni44g3C1al/pXzsp2hjzmg1CUpUmWUsP
2cf8Wo+urooo+umhstNm5TGCKDbeSxLBDYVSbP353G0sg3qam5IzuF0DXrtmJo7Kj4nuoCz9oBNI
30O7+6guJRTyiqsWcn3xf6g7ky25baxbv1DBix0AcvIP2ERERrZKKRtpgqVUA5BgA3YgiKe/Oyy7
bLl+V92a3VvLg5KdqYhkoDln72+ffEjsjr9Btqbu74JlEI+ayxAOrt+WoDuvTDRpNaeLASq0dh16
3mju8Hf2aohwcWb+Qc6xB0OSJiBTvMErtTAYb0c7demh9gkOsn5ryP0MFuC9+1UJUnLyeQvT9muz
9BeJrc6C+5l2C34QMDkQnXcUCVmTuiPVbTIWcQ+IJ+zt97aNaQ8ExUpc/HsazMXMse9vZtpAsqY6
WUozmTU5DabfIXESKl5q1ff8sHdrdnJexq+zqbdnmqKyKFPCqDmTIabX/SQTWeyqSeuqz9L5ODWX
k2kBeneCU52yoh4ErsC9SZakSN1mp+tZe5BoZqPXP+4ECnlwwrkmiL75IQo1Sd3PH43aLh9VlqIm
MLJGPfbj62EFpfI6qClPb+plSpMbDs3y1dEhLnnKnDktu89YqduZfCQwaD4kYGqgHiWB8J/AwGh0
ZmToIIGSEbI5ytwj3TN62PZsWw5t5kRXBH5dxW3TQ4E+TN0yjxWIj667rbd5t0XrWBKWFDQPKcAY
YjH/YF38tOMt9/0izZF1KSTrdsfVCf3bqCCfsEc6WHCXD7eZ6tgXhk1Ddj3szh1/3fm/hakfflxO
P1jEL4NB3SLVbzn2f/7xfz4MHf75NYD9x7+8xOD/+NPt7/n5v37V5YX++WV4nd9e+AJn/vSHf+FE
/4YE/ZG0/5v/+H+HiWaoKv6eEj0iz9/P3/bfaeoLgXn5jh+cKLDrkGY0RKIySIHIc44r/gcoiv/E
GHLd+F8ISxC4KL7rd1I0QzQHhypCDWh2KNq8f5KiSfZLgjwPAia4I+Mwov8NKBpebrU/CgyKF+A8
wc2AwzpIWZheeqE/XRDo+xbnuXRAJlR2zYjQz2RcmzuO3uN6jbu4XLDcC4Fe5xYN4HyeaGbzgdb8
8KeH9tuy+TOyGv584/94J2mIt4NHkkXg2H9+JwAd+yaN4D41o9Zz2U+xPhoYc2+r34LndUVzS2x6
m2gFw2SFyHOcoGp/BLZFW3gCC32X+Dk5LdZ2EPNZWD8Ss/sfGaS/FTt+vk9/fZMpRVPKErTDuE8v
t96fHpcFGye2GI9rtGtzwI0RH6fxzIVEqa3GokuF+RFt/dtXDH+uS368JEM6LopjHgdR+Jf+m4wd
nPgo2QB4QUn16sSDQb2HkknygO3DQbIdZoxYX+Hpy3KIYHrFiwNgkdY6T9Ld5Oum6+Om6fSjYvqv
tvrf7uM/b+P/uTff+vfL9O3bcvvZ/H+w41H//Wn1/gsY/nNe6LLhf/2GHzs+wqgMhHx5BukA+i0k
ud83fBj8kkEhQ51J0dOmKcPq+m2/s+yXAOkYhsEbqAtBk2MV/EaGI6x9WWtQeXAMxBFc0/9qwwc/
bXh+WUcp3h/q6iCG/PrrNvzTCh67pG1d2/sSDQTUzmaIgSy5yGATmZqivmFEb1+iQdWgbkymdZHU
q34OmKL0P8hl0V9qRLwXxjjgSRqiw0D0+S/V6TQC5cHJoiq7qe2+9QIwVEw6pYoQHBq768GkpsXg
hw0c9iKTt46sri1NJsy9QwWP232fOcynvk4vzM9g5nLYNzcUzQIv5cq2LpwLi7qN5pHeuDz0aMrH
XNuhNQU6fsC30dTjVm3CKf4PP91fWrfgAt4D6MfnBrv88n9+Piom19lexHtT1soHR9JC86nUGGVf
NwDECXDzDD9VzACMFjUPJ1KgS19Of1qW/9uh+vPxjk/7ImNdtGEMU0CrfBmi8OfzatLQIGHgLmXY
Zm1wNV5gFfT3lHUF1MqU3sVzFCUHJxr7yYczehEOG+XDNkYmvooxAWfJ//07Si/H+B8XzuUdoeVH
RuASGMN1+Feh2lExDGJZu5LziAXvR7IOcGealXaHxSx2KRZKJnZgPhLRGRb0/tTPMQ/OuIYWCZ4M
eDT4dg/TbiHg2UtoMD6+7fuUPZNu37OqXVJd53yXwVs/7fS9FsZOpRAdNHc3KvBtmwELl4MvTg0g
TLokEIPT8Kne6sCe0mCJxiKNY09A35CM5aFBQXoze+AS5dQGjp7JHC8fLNC9z+26DbbcdCLTakJv
4XLfDQBpdsbrrYz1TtkBiunACpwMs7zaAGhlleROrgXtB8vvR8XNeKB2uohQgKurMFhcV9aUbeA4
cPZ3aEgJy94TIXV8aGO2hOguXNt+2fZWdy+R8Vl9kr3wXRkzOvA8BAiKdt3PHVofRfqPzCZ9Us7g
SW2ZZW0vy7ZTss1psu0vHUM5mzNbg9wNoikCzM69poUJwm4rRT/sHVIE0q05B1e4n0QYyB6+5ujZ
qU2BdeVYPZ3Nt7FmWx7PtWQ/7pl/cwVeJk/8tGpChslD0ITxD4svjfPP65hkUeu6LQ4LsFJ6eUHQ
TdnTPCsFbDNzTj5ulJr9yoUdie61WOFEmCxcdRnH8GcO8exJ/2xs6tbTAmXWgw/Y9/G0IeRA0XZa
3pycAdedszHr5zOtV7uVmkwQuRs0dGj0gIdwqDDrRg7M4hN6nRIZ0aILAOkBI+EbKbDZgTDDAujm
IprpFOLQSpK14jKBDb4Mcp7LbiVg+sOu7vSxntLxY0q31Vegiev5cdetTUs51X0Cxs8M8rShP1sq
PeNvvtNik9MT8Yk/YKVxgFgQprcchF6n0HElEZ5+ZDJobBFwopceaVn0/Qn16TUKo2krXMjQEoOY
c2AyXdJRaNjIqZzB03t9Ygl8wjIbY/lo+pm0B4N5Rf1xq8UGyI2AD4Wa11J60zVq3vNx8eFbE+8c
z49t/fIuND5YKpz5O9bqQoXBhbJQGpeOhFF9tPtS+4OJvLBVLzXbCynZ+mbSel0+iz1YLLpf3jaP
EHR9cNe2xJ63eJu3SmcdRM+2cdhXkUIY4tbtbf1ZkV3Qcha2AyKLzmm/ams2+oPTGzh8cDkeDA7Q
uxUcT+tn7HQ+8jJtU5HmAFTxWQ8CKZUPzmUhPkGY8wLEAaI/RTvKAdkHEyZbIafQaFir2WgOCbJA
thr3FSw3buvJlHFnWpdT4xtXknraTN6RLCQlYg3Lm0HXO5fZZue2IMLiGYDubrCFN9u+hq1fmrzb
uo6e1ZhuAxBxdNH5PorRHfgkITL3S9o+OUnSqdy7EEiTtVY9urAfx8ewR0+YQwUDd+obXn9RwwrQ
b6ltTyBRrFqVq4mEgl8d2moYM6Sv2ikbaJEmyzjloedhc7Qt0ImcJeAnCmDyE9hfna2gb/SK5MgQ
AkvIw2bvg0PSQx+u9LIGbeFYpskNMJDhe9ZsABwlxDpaBWRT7QnQTI1bfOzASGdDxh4YjVrkTrg2
AewpUE1VIBJg761oyZvMSCTKkOvxUxAkO8SccB9AebutXqGVNH4CiLoHWzGRLUovRfaK820wrXmf
8jmVuTNJ+C2Ke9JC9LCpBY0tTVTF7WxwoTnZvAdZYydIMS4MbkAJk/m0DFMNUlyFjQILkjh9gKpB
DCQRKmXJgqnV0JPD/VNXO9IVQ9SCAWeqV8UStfWbbiL2LtuzmldbsOgZz7/bZBkqlemyzWr3sosg
BUzNL8C8hYatillz8SJkNN0CcJ/jgwqkmSsA7Iin4TAPl6KlWwqGLulZX7iZLryg8RI9RMwOtpBx
nT3GyxS1hVEuQuuP9TDk/d6KpDQQdOJjM26NOTPud5Zfzh5agcYk0YNvFfB04eSUFt0SgaY3Dv0s
3nQQ3qnBz2m+6yZjxRRsLQyjWIEyDvfNk4MaiW0PTWfGMnR2fM2y3ZnSDjxSeOkedZON47U703kh
LBciFAFMwpD6QoA1jO4DrU7aR+uS0xodLjCoUT4sqpuio+vmMSs0AG5fThL38alFBqV/AZ41htcY
xgWbbFfcqtxB7lJFJEVsH4LBpupmz0Dj5m5dlS2A2nMEKzhEjUIpPRzHHS1abidgXtGuyFbOhO+I
UjQaYO3k9PIWmG1ypaX41jydKcG5iDzXbS10Wx8gZtoeR2SHW92EeuZ5Qyl6UrcbXZfLxpqlxHXZ
14cB+MhjY8X8hUnLvq1KxOmRZHK8YQpqwHWEaBK76je/9KB3UgeSUuFRAr2Oge7HTR/IY0IyiDM6
Zj4oMI1oA4qPTM+nNt2h30g/DHhhGyWV5wJJxK5b2zXv4Cl+t1tPkpx3Ie5sqOLpo7N9HR4He9lY
Xdv2H/ZAOXyONBRxsTagHCsoQ+6rWwd8o693th4ZkX1QDM7PYJoYkkIlQUjqe+cXZ/F4KazHoImM
XvKW4vkV3KLPzb1dY4GshDXN0YFnwJHHM/kytV1yUSuj9DEOZExzKoIEPxscPXTjjrXxVcCmCIEu
Wi8NKFfSylt4ftkAM6GRV5I6mT2h7Nyns7Zq+EK7OV2vlKgpkCikYPXDQPEZFPNGcEwsxMVvJASU
dKzxcZ6iWZDPMwtMkNfpOt57AGtfwwVuHIJtY8eundVgEvVFbSt8BkP3imjYsFhkQ/AQGdRZObyT
9aOGuPgpzuLsqwsGzhGEQ6ggn6bRByAELSytYV61K7zsYw6rMoZem8Kc3g5mbUmb16y5cN9hw3nl
J5/cknpl56wROqgmO8o5j7oMVbVrF2DYyb6KPU8nh5NsHNoAkSQb9a8QwLurOHHTVgVGuA82RC4U
KZowu4trAoQcsiBrKyumWB5gW9jHtkYuCAeYUU+iixD8RVBLNIcUuG9YxfPibd4L4tMymXb3pmYb
IDBmSfzZ1Rnq4pjv6ZybDl0odIPAxafdcZaVg66D8QYTKely2G28syod1lYUQbzWr3qmGz0sPGu+
QGqN9XXNfRpVCS7XD9CuoqFybJ1IvkRdD1xspGFXEAlZGxbAPvijMM1kj7JrMpUvyrkOK6kOvhDL
EKNgfmzfmyHsdI7swg7JCX3h9eAmZg7WJebLvEydvlq7eFC5BGb0po2jXyMz2y/THgBkrWvqsyKd
1xRuc6jcaxxbVhe4Uxkp0mZunruxmbacj0ZnJWqXJDkvm4TQ4lYZPQHF3wiiBQTXPPf40PFzaCOL
dogRS+rZfolTbKZoScDrWwos1BYANeYX9DxS5Yhgsq5aHaGs8IB28I0oTXWucCjVedfDcMiDDKrt
Sa7IlCaAk18ZvmQH60Ab3JFqGq5IAwym6FlUA23fRFf2DUNaFoWJ73OumQsqGMKdvyHg8u8R+JtN
2Y3aZPkumm3Lw7TdIIknkKMLHo30LDSsOqzXPe2KEPsIK3U1qEMmdIQfdmIhG8Wy1d+jyXGT0yBD
DmEMR5mA0uPxqw4iYXOGK+4T7iaY5KtU3EFLXpa65BF8jgLB3YYfqe1RIkZkD26G3QoPNz8Jn5Io
3MlxHJBMrywhscZR5UCNahIjdLe4JYNe7ZnBgZN4MFl4tb3sEYP4jlAJA5XNAzMXY+27t32P/ZID
wsFV7XdPnpCDNHc4Qes4T3w9fTapyjJkExgws2kS6hwaEEMF6qX9A1WEP/WdIvgCy2ekDZC9wNbj
a/N9k3pRlUIGD+HJuUdDnKnMiDzGUwVdKOz0bvOzjg7auxWmwRxWXqnoprFAn6GLqvgUhfVwDMJ5
Ka2PAnDo3F/1cJVubBbo3FL4igDc+3svQsQ9ydwXekCSPbiwEICl7MHZ1NwPeOBFbZuneNVZPrXx
/GHjY1MYG+j73gs4wLs66LZH8jIhafglEFShbazHKwSwtqOAEIqrpa2vonW+zfb+AxAxDnehf+4y
spY4HthVCrD7qke8KXDpcIe0fHOCT3RJOkpTYHeTY9TvpmprIUsQyeAhuobfYpWS0q8ajE62z8ek
NdOd6QHJ2VruV1uP4Os0Rq+qhh45X4qPenOV9VRfDxKbWK3rcR5xaAM/748DiIdjFxFbIb3xRaCb
KySSUuc9jOV7k5pbvqW3ykpyhKs3f7YudUjR6taV6YTgiZLZgq7a7PcabPTRru0BpJotskV+jRIc
yxRRnXzYnEI+LK6vwx6R0BC+5GGn0y3khIso4K9Q7d2nbp/ypk6TckMR/Wl18BJpw98hiwXhYQjG
85z4W6onTAxYozW6H0ag22OPrCLyH/Jh6Lsjzcb+KjQ1v0pQ6Q9ZJh+TNmjvPSqsUzoGQYkU3N28
AtpGqmHI/YzyADHbIAdZtgARn5/mvkuv12nrH7EH2UkRixsr9GMhplZ969voPQiXC2k+tCcztmfI
kHE5WRtfLXG23pg509dCGZBIZGoOmLdQY7nRsPBNUkUyqyuIICfWBJnOmwjpWYjO+phY5OuRQ2SH
2Cf6gGDc2co+Q6lcI2ULMbOrnEUkPzQIcUQuClGWb48MePddJ7tK1yCfon1tn9qAywLNww1QflXF
CNygGGzHa2YjZEMB6VVzQ6axhIy/XNNp3sp90815mFDqxTCTn2E3xQ88ip+Sxkgkw2ziLoHQvXTx
qlCxIbRZUDz+YpsboXDb70eFqz2vsXSO6wq4GUFYNVftWD+mqCTeOUb7q8X2/TmWFgRRn6pbMWYO
aFLU5Jw0a+5XlDF4rx873aOJhgaBUGYmBJrO2t/qEe3DJPUJVcxhQkriSqhRfGRjBOMzyrDJ0ncM
PfE18+Sbj1NyB840Lq0QNxuxDwbxZ7HrJ7f0wXU8ZbZKkwZhDEA1sJmbko5pmA99MFzvgMxvtGiK
CVdZIRqFFmjDHaY4KsNgVSnUWoi1uLuAfjSA+AsIf7xCfGYpJsS3jm24tQcm5XSYlAM0QpRYRgi6
OLn2ntujnl1aJS6+n0Ugn9Y0dncdal+Vaxmi6QrJx77NziKVMSjuYDo0Ozi8LfS0cjivdEqu+dKE
D2itXaUYFSXjs3hGyI4flz0t4JeEFbAiDrY+JAcLnuV1C+awZFaFeQOq7K519RH+vaiSxEJPwAa5
RfnaHaSj+5H3NO+N/mqGLqtGEgKtbY/J3GZwijFc6rVn/KQtHc9qDrfjZLAtcSjFR52izY7bLxiH
gY9xSOLCLzvClLHM131/2rYlgwbD1An5Mp+vrOF5gBKDXzSkMV0RfWTtU796fFXN91tAbOrkBMmO
FnDTYYTaV/SL4jnu4a2KVsagOrRBgckR3Rts10sMNPvSEpzXWkhbyTmdi7Ze5GlMtsXlGvMNcjZD
eiGZfak3uj6vG3veQfscO/j76OKnK9LrGvX2FNbXidmYK+o2fW5DxIzWcV1ZbpAuupJGp2UdzDIr
sY5MNc68qnf1Yaf8mnIIBAgMP3CgAfi4h+1ZTNhzSusbUkMbyppEXe3x8KYtr1KdCIzJaN9I3SHr
nax32gp50gxgWQM/sFgZic5eyRNCYA202nUoMWBgve3idC9qgR6RtQ1IxH60Fc5+cMfZpaXYovhu
jLr3rCbDMUbGH4CFdMdl20kx6e1eQAVHgjj8GIkYmwkTDrDnDN4hT05SE5KT3mznydZ3y7Loqsva
5oVigOG1zPiAtrT7Jmr+yXK1nsKtS0/IFyS26OdkRvxjOTRz9I56jDuHLTOBn8MKmXf+foqke4q2
NqGIOWjwC3SFfsGm8TgjNXCXjThjFkhQ+aiG4dguRp+Jt/M9FSGoRwi3BWig4ZTILr1JPJobI2Z6
gN+w3UaAWXJRI+2IZiSCzL7u1yt8h1yvmC6hg+QUEKQym3UMkYhaHhtoHzmGlqjTmiALSCJ7SNSM
SC5S+PNLFzdIvwScPk77fIUtMhYG5SQMvehTHA1x5SlhW6EthNw90y8CDU2+trQv2hkohV5kdOyS
EQHHHjGGSmrosnMMaaNOI4WwuhefO4RY7uYFrDBpFmWR7Nn5AxDgqUSrh1bNdO4YbTHe9rLf9mxY
r+gE4b2Lpg+Tn4LTJKL6te5VXaClEgfFJptHvp+uRKDs0bSzB1BI1rOKdQqyCRM+qiCR2cPW9KdU
9gW163gzEnDbU2cfbIusrc76MtkxTSZx4B2RInzhaA/zLJzq92E9X0uJldYx3JQ4mnmANJMxV1Fo
HtBqwUdAOXat6snlq/YolXQYfiTJdvJ0nUpIwFeapa/TJVIIcwITJiZogY3HnJwCeZsH/I1LgZI3
pw7wfLes5Lwv/ExAwBS49SjYCagopuBswRXj2lwsiT5tK4AinawSWegYhWJXV4bHS+laPp58qqGd
DTUtMIbDI1FIrtZkjj5wivlBucto/wjCEsFO8514zPwojY4ffCCAb8g0OowYn4GRAJ9BfHY4NXtz
2qQoEU++yjBgB64Bo09ZyN7NGCx0QL9z7vj6SZs1aQsum0fc8Msni99qcDNvMZ69V+/B7rpr0wRv
YnkdgjX5JCR5GhOOLdnoCSmgESoXJkX1H0IVoLlhpBp1MORgTdp78N8RdPJ5u8/GNrsFqFVieNGM
Zhhqv4KVeRDd8g7JoKagc4NMM+lED98ZZ3JPF/H9gkZfIwFmIM3w8475Qp8Ja2QZ9R28OQYF9Crz
tsP39TL+TOBGlltNlny3+7fFfXICQhhdv8ppfl6H7aWO6HHuM+Tm/FqYvW9ua5gVEHCDdM0wOwJy
/04PyLh25A5DM9b2PBDkMG+Nxrb+ZtQ0qTuMiNjEaZtrSE5YDzDpEHatLzr+PkCCxzCMFKEpf7vW
fRrvxaRkPx4w16PGrbSOoz+iiDaS5I2Ig/k+g7AYlyaJFHkPEE+TYxMS5e8B2Abpm4l03MR5Ovak
/6ThVAToqNLMDTkUfIq2ZEV0+IWlWUbPYMvTtvTbLKMPSSIwEACzChBewGyFLngChbhi+WZZn5zm
AGbSXbQBLjyP0HPbm3Qc1CvZUwwfwCyRrD9OfQiXJO90Vw/XBot+LqTmqTux0Pq+zxHNQ4Sdo77r
K4ePkd/NOBvtI8Axk6KzGwhF74jwWhCeqNNIIo/QDpp30WJs/x3BeOuHIr40YzZP4GfjQ+8xaGt7
9CqhuhAZRkIVImnm9nrGFghfRNO006mbt3E6peEQbndBigB94Qa0Us/wYzCaxrImsUdEgTSI74yP
yYxFj+kDFXQmGjCMrbLDCAfK2hEh19in/itxkPcRseez+ozxE0wfOSZQrc/b4Db2JMdUmx1qCCyE
1y1UuIBjNcThQ8glBiki8S+WkOR0cn6fi7iNLNQQRAIUgtgTEBy835VjEApFifg+ckFPUdNhEtBp
3QzliL/aaU8rCVE3qqFy4up/Y2PM+NuKlcCXIxdi0AeP6GWH8V3riNLIt9kwA91I0+7VpLwZvmae
oCJCY4P+xNV1u9xjIFSInn1RbRid0GILfu2mlbljHQNvQcjGjMmxR8v1akSywqtQThbKTdAM3KT5
9z5DyvTdqGLo2YtWw22QbkrKPN3T5CuZBUw7TBBJ1TVthhXzUwIj9UFA3R1zLNE9O6Hi1jPUyFBn
x+Tihl2FixUoRYMIElbQURuUcb2hutzJasX1OEokRDbajntBEXz5BE0z+rb0bY3JDGhAmzsypmo8
MNx65z5ph0/tOhJeCskWVmL+yqHfdoG4tt/jB9Osn9VOgmpGSu2ZYl9XHiL8fZjY9g3IYDFiats1
dVkMCvDSHwiBW0Yyh8uvD28wkOYFDUn0wEV47gz7DKH/4+KYqkBjRR/Y6m5UpNNCrh06yQDDAkQW
4MTWLC4mzHHAOJ165IhPJeRedpI8rJ0xsnK7CtHSZ+n6VWOox22IfJW8wjuhbxAwsKERH+aPHa7g
e6FN+6wSQ26gSNyvUCE/KkE3BAN1+tYhOZb3czbUpYA7FllMXsitHrpPUgPWGcKk/kjZbt9g6LZH
rbPmWA/WPU4ywVndAP/GJDePURB10jcI8ff22q8RflIqvy3ztFfaM4xj2auIvVlMCj3MKXClaP8E
KqUYs/S8JeN8BBIhCx40wxlKJnIliKhwMKL4+MP7ePrCXHZmpMHHDq72Zmr6gxhq6OiwgccTN5Ou
/D4dUxwMhxrVPYZRdDNWGrqyEdLUuG1fMZ7kGgzKiTDVImGfYhQByR5Um7BTgLSs0uQzhjvgYsWs
hAcEj9Z3PvbyZh/GEf8SYZXDxMK9zX2QJOyj6wmgRcROEaNtQ+en09Y5Lo9IipAph62ZfetCLp7A
HKhz1KgEdgCGg70TZJgwB0TEYC0uB0J3aoDVXuMYh/2NmQHNAjmLothAnjnYzpIZPpyQ1s3aMuVG
xiWSveHXEGFBVqpN1u2BDpBdqwZT6eATwOd8J8c23o7EezgJ4LPQFWnXZC8tnpTKN4haYYmaTSZn
ExunK7d19FETkX3Z663p8CDQKlS9QlCk6LK+fd6oHjGVCjUtvbbtiDbRZco3eYy+hR95Oy9QrVEL
vjl4utNR4iQeqpqjGsV0HQX3ZxQTxhHOo/oORwQ2s/fwowqJzI88RJzQDyh60VquEpMaC4E14Eq2
cBLkIbBjA6WvboHsRsn6Re2N6jB3aQqbK9VZnpQ19hNoOzaCWQgwhgXQhvVBdEatYoIT5MBMlBLw
znOk9x6aVhrDPOlC8AiHhXYWbjXz+pMFMJwVFi41BrPg4FDlnkRzez/Hae3O4TRgJU8wDCG2thqW
F+mbtmRyMKIMOjHZok7n/pYP+BFwgrfTfo1cOaZk9VsdnkPZYIqAxvyb/sU5S+QJA19QF1JUSHdr
J6JLv+9RqGAA0gz3TPThgqFDGUmfe0xPEDn8WQiRdGPhXROwGrSulljZDcYJIuyTMYyywhCO8alG
w1xXvKvVVA1LYk6U7Bj3thJBvpAuhu8BxXkPrgAjZOszuh9I/SxNYJhNmAP5nY7woAHuJQum1vVh
/cw5nVW5edROL3JpKL/Ri46eN76PXZD/I3VNPww0tOXAQwzzjCWpDYwQcomMNxQRroRtr+nYhU//
ULBGt62LZjR6arhKutjBlNt38UBgRe15w9zw+g/JuYiaLl0qcNDz/YYhcwXfNcYpiXhev/6jh2zd
+tguFYSeGLMx4sh+WYY4uufA1/EAsWf8wW+qNle/UkL/FVn4b5nBn+jCv2UQL6/3/xhLfIlp/j1L
/PtvofljRO3l639whdkvNAE6iM71AgoGSDz9zhUS+ksYIwia8TSA+Qi9D/jMb2Dh5TdLATFGrUlD
RJ+Bg/0TLEzCX6Co4TfsAKkJL0Ns2X8DFv4rvpuk/BLcRAwY0OpfQWI9UjGhZMWsQjU6aGXIKjwn
mmZngArzjcbcqOA/AHb/8ooYpY84EsI6+J0deDR/SZgEHTHLPMw2RyIIraGiqEA8iJ6LpzlNGPwV
1f7dnz6N/42n+5lYxM/1f6g7kx25lS3L/kuNiwl2xmZQOXB6Gx59K2lCRKhhT2NnNJJfX4vxKhNS
XEHCq0EBBSQeMnFfXg+nG82OnbP32gIh3arIxiTE/3z000gooRKuD5oneAt0i8fV+dQjgHI22Db9
CPGBv/N8TBg0zcvkk8L/6IIYc39MTle+6cbGLgcYYnpBeIEw6c9/3j/UyYJTNTRNG+MqYuGPFiYK
fy8eEi6khZy55TKE8eZtvPTejbAkY6el1AG3Mtwof1No/arP4rlwHrCGLNdmpa3y6F/1Wcw4fZzO
huTaJmAeSjb+Q1I6yDcaCTTilHHv7BmO2t2NSprOOreZCtuodHsD/gf4sQLli8rKe2EVg/EXzeE/
JdTcP3DRuWhxcTA7H6Xl7uTKSuOWpm8jJ2ajKO9vO7efNrKDHckNv8r8o9EZQb0VXjd7B9tP5Q8Z
oNWNisrovyASzO4qVRfGVYrAzdjONFWbv/6Za/DGzzI3sAQOUy0T9TBaEyBLH2RusD6ZfwgeRi5i
ccoSKg2+TQ4BpjTRfXffgJ4uO8sNu+c00e5bW+cJg+HSH266oC4v5zwRn72B8meD+6YHvsUlLEcm
CPQi6Frv1I6JYLxstMA/stSat/0orFcFP3KIcnRJMLvmIj20SYhTZAowI9/iTYGK4YaZ9bbE0nOP
jR0r6EiNAut2u0BDWBub0nHu8rBakN50g5PVGzQPuQ3NC3oFDNCkm4ClWNaS36aezqZDAtsz3yBp
pHM3sLklYjMOnj88+J1oLH6oKXjzDdRGW4pxoz8xXB/24wxA6zAgPeCCCVAGvIDlNzoSOWsOkJzs
Tp1qepumRY0ebPE44DamZMa2KTsB8QjZgtHhLNHTK5olD2llHfIyoNhws8uZgTHd/6Uodmw4/BuX
Zu0Jjua4Il6ayr7raOJuywGgbpRjtr1yF9/trqARML+xTS6iXDRLG3ISSnykYxLm9MbsVtPNIJe4
PTB1oJUmF5vefDVm+XTglmO+cQSrK6Qkb0Nu45NKRKWikqGaoghJ2osmTix3Pyx1Wj6O/dCfAzo7
xkYXTABvlOmgALNkWz7jVugR8CVh8K2cF19zq3XSqLLUtFaWi/9mztCkNn6TB5Rwbjndeu7AVv3u
rzNWTSMer9QWGzNYGVeNDMyvQUf/eA9IN74KksDde3NDH7tKRlpLhqiDbY+YMlqUHkYuSECC3cWg
iM9thhP0viEjx7lK7xYmSN8yqZmozyhU6EbUqJQqy7oDHzN0QKAKHGxWLsLpUbkjE8iOuX4IaTOw
ImDA7a1IJkzt7UpuMthcxmPspN4DFBY5nQS+EAYiK/GJvnY2b8YJ8zGOlhAoFDdEeWrpGB6MYrAu
nDJ4rd4xUh7W9ddlcA37a+PF3b5fiVMzch8I0+8gqu4dSiVU3e6yqlbnefHOemVX0eRdxSBDf3Ay
KiLBHOnK7HLz0ceBB/4nZGhK5wQe1rCSsQCrVCe0jv2LWLlZzkrQKleWllypWunK1xLDyPefJ3vm
h4e/lfQpCga0KOPK66vyTS1clq/bDNZ+qgbmXn2Qs5XDBfu6vGO+hpX4ZdVcM4EX1dqJ5Jh3x47W
mYJp7gR7C1qYt2LDjNwNf7QG0OloeOeK9StiTL7TxnBZZ9TfkxHNReBvGa40O7H0zUPuGtzFWnRy
L8XKL0O6CsoMmbjPTvOOOGvmIkG2kEAfq/oVgrasPDS6ZuLBXXLxlk1zfdNNmLS9tsUxrWCptStV
TUrgc5tmZa01/8Kute8ItqGAtkixLbp9+U5pay3juwzC7qpdQW7KAvIW1ZLRvnbnlBYbLK8fsl+y
aEGMgjWAySkNnhUOxxQyAH/pQ5iG9bjc0z/JmAQAlCuSflWf90Z6Nb9j58qVQAcbEhidomcQ9bYJ
df4dVlebHF4rv467AlPQBurkpwYwRrLhMuhA3kr9fc/F8hZcbHbICyiHGwMQ/m5cQXlFAjKPJ+Mc
0S26Efxq8dy+s/Wyd85eKqE1hejW0EDattyrNg+OeZr4RaQg0V/Mqp0PZluK4RJ/v3tyQPUcckyd
zaY2VoBkWasHDv/yLfAy5yq3unGP+D+O7waLEn3rhAGd+nax2/sKu0J3hH2p7vAIpkyyGJ6eBa2N
4jwOdbob52m5NWoQpsLUQNECs2Q7S/HIsooxMia9i35eut5+AdTKAZRIN7grlKyMu4qV3pwyHS7h
kTPZiE90ChG0635K9y0rlne7cK97IGlRqD29G21TwzdKjcgucrU1etFfTKW4HQN9cp3gETuvfVmM
87zXxnCgS3tofetrVS73jRl+763m3pLhzivsN0iuN92i9whAbmkhu0wu+vbGdTqmOCVqMlDPCXtq
aj2UjXc1WGa27zPomvaEITRMEQ/6gGnJGbAQ4cNmi3U47VubFnfdhPlxnBll4pB3TpxzPgCwLP8e
N1a6c2GBHVh+/q7w9PA2uu10Hvm3M2Zkce+6gEcI7aR9xs4cm9vBNI4QhCeYEV3AbRqdZ51ddGJW
9JrLsDmr3BrRnJl4VDppq3LjFuo1R9psTXA4rryqgPdOj9ncYzLoyn7Ds4yTV0OgiQRvGxgPTZYk
e7bmNDlloKMotJyqFMc4TszgCp0pyO4QcsmjNNlPIQRaPNyi2umlVfF93ToIdhKMbhvWXxNh3ImT
iwokGJXuIC7HNoYrNmRTf6DQ0FHYTQIBOiKPawINQr0BaqW7S7rq0w5Z2kJLwTFznAftiOkVOup4
tIJOXLdeS/E+Oy6yFCkrVLKIzmZzY8J8Zk7GM2cHxAEZuWklPrcKkfHOXs1BS2suTEYAgI971Ase
YHirvSSiAZZGbQQ+ggH0Qtt8rprbhb1nnzvGXO/GPim/BcngrM/I380dyJstyhHhor3L8kefyh5m
iyYrIZqdyrMPgTbcOwgLMQahsPjBwJm5iWoytaNpU596WqrJDr1Eh9bX76MwKeyniSbjp5QoDHXR
yhBwfz5krjwNwPc4NMZZQ6Glh+3WY72dRia5ddaCw6yqOj1ykJQ3AWL2z8qumntwYyBtKzO4G/nH
V8RGvIwM/y/8wrWvpFMmz/asq41K7cH6IrgEnkPQt8ckLq0fOaaZp0R19BawQX/lyYrPAwJdJvgZ
K4avF3dblLjGwKRZdC9eK0F4etPi7Ojoltu57t4mW067hZtcVDiqOfZ2wYisYEC45bWnAIBu62ia
PqX1BZUo3GnaLBdWK5GOBSN/Z6HhYO0LCBa88rKOFok/Znam6cKrenjvrS62upHjDtRC9pL71H1L
4wUXZpUwLWWezS+pQmfeu7AmKa1Ap1+OnnPOkny8oA+E5njx+A8TfjTRC3kUNLxuKlan2MlR1wbL
LHZsW/paWs4Zt4y8Z1aq6SMmznjSdLpRGTTBrRaD9Vikoj5XaKavZ7+Zb+emQuW/lHW4L7Ssd+9Y
wsWcTsY8Fl+4mNLzDPV0F3JgHAIzICbDr9zlJnXqYWM2ud60wuE+xI2x/VbbbnxZWaN17mBCPznc
1I/57LYXVTikiJBkcksAxhlONp2VuL5sZmXaW8r/i8Q3TjWEzE9eLPWriJV8UtQ5h7L07kxcndRv
8DZTiQrLYPoV+GN52SnR496pesZznr23WktdLUblbwUsLs6yUu9lCU0RO8Cwy036pzhWmkdHc0OX
gVMeZjRfkR0gR8uyAngPRHS/bODyJ4O6Dgu/jmikpmebmJJoaOHoW87U3zgErJy0hxAIk8x8nvtm
uGhGbTxSbVnbTtTGGanJAtiAn5vffc1HaNPUx8Hl2s8zbdRD4DTLWde13tZKvKFhAigDDneHSmvc
VUWGgiV2vjOHkqCli6XaZbHL7MGgO5qmPYOydLZvcIFJBpk0CKvahCnnJgj1kX9RSM8G/ixV6H3g
oz6aia9A+w0IqaArum0MRveVW/eP6VL8CHXQf6s0iv5knBApp3YSbPxVR5EpHR8gCpWH0hwMiv20
DrdeLS+rtPo2xzLeU3bXZ9dbJBvzUGwGp3W+FE6M42WdI1CE99f+JKAylgyCFlqMEfBMutikM7Ci
uaczBuMnhjvauwWI7mBgeOymWJTascY+0qZUH3UbXqm8X5DHdgsCtJZ14CD4Mtl3v4YUhd/prKN2
GS3OmTi2TxUS6Ss3YEA2927wFDJg1NFAysHZKBu1S8fyOVgS9lyBuigua1DSITYiC/OgMcQ57LoQ
kbR2PC5W1sipX7YmTutQJ5f4pMRaEJu7rJ2IPmg8a6+H5IHfZNqA83C2MeT8vQr1cxAjVpjnqTxN
s3nbu9aycwzOZ0vW876s/APU4Xq3CqCbqG1YIqMnyfxAU4lVYx4ZE4HOKgpuMASYmI9ZljlHA0Ix
UkbNw6xr52vp0ZaulMYw0SCP6MYwfTEz45ZU8WVv2MF3zxRYC9VsocRKGT9n2SFs1Lzr2uF6Lid9
Zi/g4qaN6oFSbTkycirB69qcpVN2aaOMx5tTuWho49BXO+biMyhxicck5HhPeL2PNL7iPXXx58rX
6YEITucF5WRITMhIUSVTbyPqRe19jVSjL8I3WBMP9thYUQMPN2oaS0WWVcq9Z89HgxdoU2vXuZyQ
rH+ry1K/oH3hEUzJNJ0C3W2cealvy7ysqkj7hf+wBiztx8GvgIBXJkWNSOOjWJZPOHyXfY+NjXuY
UPOGA6zatWMDWR3ZpDoFk4e8slJqANQyjPyEgK6hh0DQ3bgttwPEwxQfZlkjJpAMOabgWzsPOZhK
rwKMplLvFLdKEDPR5IhaOkYRiZLuxWpjuTZKMb8WIBBvNXamfhNrPHimEK9uY3pD5AVdczV6nvsK
mau5RaOYM9023KvOrp3bla8amZKbhbYy8467JHrmoKiBnavmwrHIgGGomVqnuivVhUFG0dWAKuRO
pmV33WYh/yeA641ShvPAsMWgseHqL507Wm8EYFRbBC+qg6WtSSIq+mI+hkVdYKOn33ViPN7zHxCr
ewQGu5ay7qnxF/NbbLjLLlTB/M1hhR+0CKZ95698wT61yjNSiD4ShmoOU8n9ZxfGBSphTLFMErHu
Inw3JsaVADsr58knwEftYikoOknvepHLynNnyCK+j0avhkjFbXvXN2X+7Cx80jZvRnUXgz27mDqf
NmhRdF9xj4VHJDDOJymhKye1+Aavr4ZtGfaR4Tn+IxX7QzmK7LLNucxi7VzuNA5m2MKUsmmDQ9IE
Tc+cNSi+N03D/mZ7lFndcMCg0F+M1RJeDh0ORXDIzeOKtb8z/a7e5SyaY5gjcdVEc2HMyhFmqcE+
yDkx7m1d32GiQass1J2StvW17JlZOxUaqmLUny0zLB0OLJP0MKKpmjeYQqN5YEcC0lzIZNhyQRLp
huCG+IiJsvk0daLdMlE1zgQJYFLhgYM6MBMwOQhovNIACpnluXfBCEo7m6mqaONQxbr7OChZ7wMy
f1y5LiKyuZvj+6aci+I4OuFg7JcOLkpjz953X3vLrrV0ftUk8qFy4kl+TYeJSfRmtEVtkXbhjzM9
nb6+GYtSxDvNYAetV2cyilJdS3WuFht3MBsLQ2qrmNLnlt4T6nyvMd+sEOvNPi61+hJSeBX7sWtD
xNsKt2nhL/aZFHf3biw6mksBOiNaRi62oRVZC9Ij2fiIRrOj0/lJuqd/R3VczQTSnEU7xhodZjEH
x7COEUnXC72Wy8aGSreXqx+ReZ+wkWpbGBZhw3HBQj6aHDj5ZmIrdKhu2U7r4rUd8ICC1faQ7q2L
VnzSKVeh67QYS+8H/bei6fg7xmG17+XIDQSeJFfFe6ei5Eb+iFLzxvVISmNjIQBun1O1fBst8gRs
LgQgwEp1D01his++q8vnoerKZ25PYPBjs3K/LF2BtBAtjliuzVHio8xAi+6E0O41Jr4yROxmo30n
/yyrdjMX1qsEsE1/qugkrkbVuL/tbNK1LlAioFiQtY0k2q2ry7psDLDLCBMoN2U51QfEwRgPjTG5
S4EDlRu2BMRchEdMTVTXTfkjVHRctyvSSzxZoT+UB5kxfGTl2mW5S+yGvqEdWEO767XWMfM5mIzX
ljlhgSn8zqMJT1uyODqtx/ygs23++/XC5O3QM/01N0vfTrfjMvJ6e4nnjvcIkwb7Zup7/uvgIVLc
AnTxHuOG5blnAAd4tUGdRSYUyQsDvqQUQaQfr9TRFFM59o+YTnWj49bdy2RtjOS2MV2RDOIvKO19
9cK4Qx/HIi3FvQeHHGOmAEfsiBjPEZdErsuidoIrqvL0KkkYP0SOmuA9yYzBUwTPSeBeo/r0I2Dv
Gp+YcnMkKUweTWapOT30fxFKF6vA1VFOkMFx4fgAo2Smfcb+mevXmyDOvJMzZrjy6oYks0QkBk+m
bocN8LkCvWk+EGM2UbRBuM7r6ZEpP+EP2eIhkPTgfA0R9rfJOy21jodtbFfsGZNsvqVuh/NIceH+
DGA9vcUtWX8jY089e+j/6YA3/Y3bm+h4bekTnyOWKUZ3V036gNVNuEfhxVZ/SktvCk6yQ4W/TTtX
6s2oBSq7tgQmS1l1C+5gFhHhNuUzhhv8Iynt6nbbwHpzOEyleBLmjH22CyfAmBTK/uvSQmI06JFz
Qk8gDDZw78bqBSleTDFf9X72A4A4zXor9VVx7JkYzyvmEQwn3Zc+vAQ5Kg6h6BA+ZwECnj1/tfM6
jqEYNo4RB6z2mWA7hZuLcTQqrguUTtkne5HdIzLv4drqiuRAj4HlAh/ID7YQwpLkOAxiKc7LXGC9
lSCwgq10kqrcMufnNc6XykFrQzjgbWng7r4VLfyzM2A3vvWwGn7BcGY1EtOxxaduxskUb3368HOU
WlV4nuqeJn0AFwExJwP8qATfc6GywamwM1Ah7rinsbB1Tq2/BRBufsnEWnJmZqUf3CGtnSjF7wy7
i0s775uqDIIZRrZ5XZID4sLGpR+YpSErZci8XZ96RPGE8dRVxwXf2DWAtNAmuwzOEs0Ii7KqmT3y
ZdAh8xU63sgR+onBFdB+X+smHr/v0+r83blc8a7hTNuI/kbmm0FvySSasOF/wRDnoIzUHjkmcT+U
D7Rxg9esHYovs92m0wFRbvlMPhFvwALN4RlxC7lvCpg0PXUfr1uD9/Im4NWD/A6Y+8ViHI+HNaSx
QmaRBk1QvC8tv7ILb5fKchBEFsBf2NhOYl67XS3e4pF+M6mGvJwqGfjpUmsyUwJyBJb8bKTk5hNJ
sNk6LtoHEiecZl8Ekso1Rwh6yfSSGJLQdd1rN2z5aqo0zYMeOgD+Xmx4O9N3EMZkLSRaVrsFI83E
96YP0MKd6WCiv+a06FLmKiOMjZJcyBJtXTU2Wu5Kvo7esGmV/k5VNvTvMGS/4wBWW3ocU7znclPV
lyrX+hK7TcAd0R/85ZPnVvIrKj+BrLR37fksuBtNd8jcEkrTSsPsmPtlJqktkO2THvxGRm0lGW/M
Rh6M9+/zK1z0FeFMC9YA1Fqp9QZJNbwe86Cb9z3W1Zqbu50wrw2b5KHIEagcR8Pydh4vm4+bQoXP
hTv7GXfRYLgPM3ompwCnDvqbMPnehzZBKTKhnpOZG54gJDds90MwPANeXKZtpzpnQWeGei6SLcfc
psYhcBm3dtjsG1StB2EE9PYHmvv1cezBEB9Sr0zkJgFAElt2HZ+LIKy8bwq143ybh0ObXHcEkcYb
UU0L9G1s2ryBNElsYHd+Dt52HBgicncmSUGEA1a8tjOanh+o6n500kgGBmdG8YwI2JzPGqFn/NkG
ttmGG3uKy5PTI955NTOzWJ7teK0MAkv7wU4UI9aTgP5E++DGWNE4ASEHW0hdIk8Gqbul+5NtYUDS
8xnjlvOC2UmWnkKe0ppS1KhiiCqfU+LNhbiJ6m7SXaVuacbn/R3BWvYTMh3p7zCKO9OeQNEEdkEr
lLhRaF6o5JJsG4zmmQAf+x7OJYIx2oIvflksX5PMjK/EIi2uvkKcgdgtL8D2Mqrrvr/3sVYfmznA
pJx4DHEGLzgWlEo3iDhXGbxlNltwKv4lhRyfZDem2jKP9R9c4Ctfi8pPWD7Y/w9mmra3TLDL71bT
jT/6JZky3qo53i7l2N5neZOHZ02E49lrWhIIISvpLDLIsI/QdM8vvjllxz5fudAhDsoiXXziKsL4
c2/64ZNB2bvFcANKniClbW4k4jvckMDdhI5vX41kjZz8sTZvUkCA/hHZLddaREYkipWy6bb4qokj
G4U4cqXCdUubRL41aeOxgStwp/vZdBB6IVN7xfSVH41y4vYfaDBweI8vBLqNyLPAqs9pxcBwKvxr
rJD2jlyBIYimaomLrTsJ12D+EVuHqkyXB7I3PPLA+tqE/dvR3AoWd8LbP2Sv9tDDdfLD4oY3qDG2
flpSUPqYH75qJ8SzEpB3w7h7zPGj2B5mbVooLQPpjDBLFNvdHuYMAX0S0vXNQq+VyKOmZ6gqkhnB
Of5OXHptXD0sRFv8YIrNZmeN3NYQT5vEUqBrRt9J9EdEANYAosct3B01bX2hh8bpt+0KF29LhXeT
pRzlYxaTFqkJGwwC9dmDs7zFitNdglBITpYsmYlZ8YsIaGydZhEbeeRb6LN2S667l1lbP4LMza8b
NT6BwJo5CiFlz3SzLhmbzjdTk+IiN9wuu5eDFlu/C5Tc0PHE/RX34gJmM9MWx1CP6ewGrzNROZcW
4opbGqks/IUQqr0piJCbRMvaCKFUblZrxhLxp4UJtZUdn0pwY4iwR0Pvfa/x5DaszDZ9q5zeuGDe
FgVjR9KtkWfdIUV2Tt4SHwjDWefeRnMzjopJPGANrS7RkBAwA2bYR/Cbu0ebZ8aQmkv+rYvHSm8a
oeXVEjfhictx+cy0oVr1oMQAGeRWRiIOMidyNWAE4tjklykbOWf1nMon3QT+dbbk8+ewae0doclq
k9Ocf6ktQ9PNJbUIREBHs8IpcDLslaaJtZL/z8LgJJ/JgEr2iWl3W4Ixfhg+5AdRNwMxyoiDov+Z
agtVHq46wtYAyWyAt+BR7zIfoXLWUa8lsSQlmIZUT9hDVAYEA/87qhzfZhwNZ41EAAviDvy3Vcf0
E3GtY7806wbLRJ+37NSgpcR5idX4VQubMZtZ+Te5tqkq//yxv8qj3j9WoCRB9GVaVG7/YAwr8mCX
eSAkoTYAPFXl7GJopN/NlloFXAz8GtjQnz8TZ8NHBUsYIF23fZ+Zjgm9csV//fxley8cqpKh8zC6
ayczlyYzKJPNCySPGLp9Omn1OMUDs1uLehoZRJAfmfVz2xsLbxmILfPMNQwQzORgZCYXV7+fmhdh
AwY74UrTNNpiT5XDq4cmtf7aCDf/URUlocDgQdCnCBP1M2ZKa/jqh5Lxj8JBhl5SgkY6ilLWxGfb
MABatI3Xo9Wop4AbrgaqQFl7J5EdIwAy8cUfU1WNaofHbEZVrWMfDsogGM3lXIrat3AG37D1jKZg
F+Wlo00G/eQxzBSDU2LGjJOJ7xP+gdarpNkbl5Nwau8etj+2voJ7wpsmTveuSqeA/iul1d4xKC7J
AXBBjeWJsVAWYqfBGIUgxSPbG33BC670+eSVoMk2kxD0PBD2NBcW1j2mJdyqX2ro8fW2EdL4XhE7
tlI5JpTDzKmyz15ZY6DJ8hHRpxtb89cSMokZGR1qZbB4U2/ucigA2HtJFNoODf1n7o4SdbtBT8wA
COKo9lRWWOS4xxS0i0O/687hUnDABItGpzsFq18MVe9cbBvC2LmFGVkN56FHJIcf3yEk0hsURAdw
QTQDsBiwcSOVIfiQuMkL1yrNcN9O+B2xl5v/r/m0P0tK//PwXV6/Vt/7/w+QluBnf3qX/4G0ZJL8
yiH8M8T2/f/jX9pTC+Ysl2kvdB161fwvbDb6ez/8r/9hOf/hBiH2JM9hFAtmAgLhfzFsPRSrSO5C
0iiFDwv8J+mpDcPW4bCH6+ab1vqP/ovQ+39UmP8iDCff5W9Umau48GekoO0AhONfRPfShisSfBCC
KoHjkfA29N/2RGXtGTWBFZ35F3Hl+z798WM8E/kgU1Ruwt4Kav1payu17YwyBjrtZ5a690hae27R
iUGccdvunsageoIkp88kMDUm8K56pPIldxmZKJprI8IeQpcVCRlaR7Ze9PaQ5XEG26VxxtVXPaag
0atzITxa41gnxDXssJRxQV2yk0p2FblzbGQRYOiwahPgbT1oaqhnUuImdZhXPMQ2rYbwIZOARhl8
CXPLICc/t4XFu+v2RXATKCAB/5YQ14coasHTDm3LZXjvghL+9cHMcVGzrTImBuAZdURL+0vwgLs1
Eay3/xZD/+aH/ojU/PhBH36BBS2ahWQpZ4dUL3Mjr1uy2jwHRod2dhZW/IDZ8gBL488f+6usljWF
0tfCZEwIA7hlhNa/fj9yNtSI3IZb7VzV0ShDvWP8J6lN/HgPWJuYY3hdf1OD8uL8vKrfP9V2Bapq
0soJgfiA7mzJKoiZMMebxVFhJMMxQ3Wwzl7nyr5tiwqZfu97JJ0W9rJN20EeptlttiUvy18QxO4H
ZqxtCVSmvPq2xcuMa/HDn9JXNUJERib0doAwbUeViivh2Pa0yZypdSjPVmoWY8XwOkgSPW0x7VdX
bZYLwJQw5qq9OSjzkrH3AEkl7uYXtIDxvdsW6g7+ZzhfIAm2NHGHCT4kpGbGfHBzNTf7ltstpM8A
yBUYY45NsDjiuVzc/q13VH+5GqYRDra+eFt3G3NvIiocN07neszzZD7fNwkR4dxj4ElFvqBDRo3O
qJhBuTnRe+7zLy1drvYvhdC6En/aK96fmAfGd40lYXjyUYnNvIg75qwMOECB4mT02uc5NsjgXSV+
f16d1j+WJ7+OL0QQgBWjWW6uC+mnfYmzuPeSPMOz6VmYZcIh8Fbs0XCJ8Tu7pWs6RLT/DDq1tnlt
FEazq8q2u8P6R4jkKLHpGNpQlwJj5MWMjnEn4cBsJ6aef4us+liSrusIJHIQuCyjVbb/618aEPdQ
zFzkoxma4AHwUwE6hYH3lg2zuS8BH8i/1N7vdOwPPwR1pUs4GuJqaElrvfrTw1Fp12ChGpOo5R27
F6UffFe2np0b7YzrFJTMPLTKuTGtmeLgC6sZlO9GE+Qe7DLRq1cHDvnTQIwBaZwGouJ2yYpqo+u1
XtFYmp4ypgo1/mH6NYc//7IfzrV1EblhsOagUBWxA31Qg5str8Di8sPqJn9oghl7vhzXT//zx/xm
/QjLXgGrAh8FOOZfH9HMxdQrF0gwi+vON4Oahh2ZLw+DbOq7uQt0hEk1+AtH3frNlsLrEbC7+dDs
0dD9+qEi8R3Dpm27Mc3Z8jYLEcH5QYQtt1Isqc1nF3Y7DeB+7bX47lSOhx4xNseL5+SPf/7+v3nM
goswLRWL2xI24l//FBeHO/WFNNho+TBvcJZ9QmDy31bibz+GmRzjEBtR2poD8PNKrAT4iUA0Bta0
0TyVXiF3RbHO/1MnhmGdJa77ZdTcQ2O7cckiDwiYGosq/drIJruW5UoVUAEBsSjX7ev/i0dAEeeT
E2Nxi/9wsM5rDG7qYLxoyxTokTKNE9VO8u9/ikeIEa1xi1KRc+3XJ9AkGETaECIcyaXDLVNyutaN
7bz8+bt89FDw1vCi27w1WJ4oPz+88X4weNYy8ZwtJ632htcXh3awqmOMrPF68ork6Lj0JZY1meXP
n/ybF4kS1PREYIL7Ztv/9fvRroUqCRIRoGaqsrMsPeSsw4T7GoXzJ3+m+cernOR3f/7YD/YW6hO+
sevY2PkhzgPW/rCy+qQF6hCsh42myZIZNaYJYC8bAgHye4Nj89hwJTv0CtWbi3n3XOSWQiTgIeTD
OnJhlXq+oosWc9D2y/iX7eU3mz6vFX8jfQh8LR/DGpUlAShnAPAQTVtQujx1l/SUEVEJ9+EyKGmd
7v/8QH63AlbDG7sZpds/jpmpnjKndoCrsblWG2jMy9nVhnyrcbUgq6HXl+Geupr7YP7050/+3QrA
TMfhtgbJsqf8ugJGB4hvDgsMYxPBRWWHTcNq9Lg1COMD+4I9a5eSH3v/b38qqy7ggPApTv9hSpvs
pIM4g5rhXZBl6jb5rMeqtXYdghLwxFamVlrLUh3+/Lnub7Y0PFCICD3K1PUG+OvX7RinaeW1SZRx
TgUsOtkfe6O1rYPn1S3iE4IB8eWbjbEbKMMuGmAX44WDfOPHPMzQfjSSSTBJo2n+yOw4T45VkayO
j4Is4kiJJIdcE87LW1Y5UEhC1ZKrLpKxqSKfmCEImDJG722VQcA0011hNxOVz9Fy0WjRz6uw49Kn
hrAHxKeTjERmuD2zzKqjA3tq3rZQ859swAtkWRq2f51rWCEHmwE7QiFgizDPBx/5Kj41C+LiVITA
XkCjTgyvdH/158dp/eZNebdQEplF4e+FHw4iJzRKRXIg7zGmmHOcaL3LIUDBZCRu88CIAxNyVZhb
eqf60hCuPAPkNa9DyE7HGWHRKZiR3uepE163g2nfjDgMzb+8zb/7yX3ae+yxvFz2xz18tgXN/TFN
ItusvW85e1o0k/z35c+PYt2xPlRtgc+/HwEBdx+W9q8LC3/bNPPrU3KlDfeNKkAJamsvYSg+mIx9
YjlfWijxvW0APTnKCv9v5tLffk/y7kILVQwn4vrPf6obyfxV2YzLb+PlhvXJsplg5qGdXP75e/6u
duc+RZ/WB0iOZuTDF+UWhzxPlPQUGmwGLl3+jWUqfG2xS7ywUFDxULGHJ+ma9kHgl98H7ZTd2v0S
npqsAChKtGT9DMd53OQmGOHQSpFDzASr/+Wa8c9NlTedmI61j8MeY354IDPsygzBF4uz9jkoaifd
wfLOXxqpk+tlDq3TnOQv02B6fzlV31NAfl0MzK+stXrnk9HOfDjQNe6KykDKQjMFt0Sdt+KIyU7c
SE/rQ9Bg8CchBIYpotKV39+/VknSXwyDKS//N3Nnshy3snXnV3F4bNwAEv3AEwBVxb4RRVHkBKEW
fZtIdE/vDzr2b7FIs+LMfEc3pNBBAUhks/da33JoOASzNs0/P35vb0cHP8niFMMTYXN+HDtpu8YC
k7hjv6QBtkDDhv+mBvX28VXeObzQUeRoZ2LRdkgKFK8HYTH2UANo1aETyrK96g26VNwmvVap1wdN
GgZy9OnTxOn/eTX0GL9IPuVIwyqMnZneWPuSFt8OGysgcujDWH2yprwX7uoe6i6zgrHrq+ePf/Q2
5x+/LXJGWH/JPRF8wK9/M1FDVTMM1AqmqflusSKQpoe0Msxs4NsnHtDb5Rab82aYJfiTfsNxsyGp
cFeDKmfnTujdrVr7EtJaaT52C6aQrEFCjIzE+f7xDf55ucd3SII5PHqEIZDRjrdbFTW4Hu0LPeD0
0bViSBixzSwtCh0O21Ks6Q5WsRFqHKqKsFitOjBh08O5nTM/yGynvfj4F733yDlOU/mk1sBXcrQM
12Yzq4nzVDA3Ut8n3UxFSoNyDpAHteSJzZXxzkRgUQgih4iiEJPz0eeI7ZIigc9DFzBZPqlpRhNg
5jMe6sDXQeDjYgHtG7WIebsdUSHlsgMNhzQiLb2hDzGvE+HjwTA9uM4Kltmniwgv0UmHHMQYfXWs
rlWVhYuNLffs4yf17m9npHDU8YXPbbwenJWG4A3zlEb5x5juxxzebeMtPkr8sT9Aiimv8TZvDlxh
yRNj9Z0TLxMGRY8/BfStI/j62l1drBL71RbM544XGe5X4hryashDXRsz7X7wS3k1FKzjO78p4+Ja
N6f1cwHk9lS2qvHO9EWl3qRUS0HTZ+l5/VMWu4jndjSoGFl19nnqcpsKTOIG/Ww/erKXZ+PqcXzQ
zWGnYFN9bYGpglTB6PkInW4O8emyV4M2o5/YAr1d96k/8F5Mj+kDnfzR2MqWVodSkyShTIz1GVdx
7mBjE8Z1hgJ6PRDD0QNiyrrxPPYXMztvOXC0jx+PkXceDq93q2bTR4amcPQ1LVosfYR3CdVsqwsY
J/i0FpCqH1/lnW/WERxTCZGz3W00vn4FSACWAc0V0yT0fFDbHRxs7F9uFRAWNJ9Yu9+5JUdwTKT0
gBrTsY42lnkzFroCex70CFgo1w64KSxybU7Nx+9eh2aATu+XBds/en2FW2S2kWyfF/rF87RW467Q
y+xEOfq9ZRGgg7CJV6PdwFHt9bNDozkultrmOx9VY9+u05cUYbF5nmWNfHEqkYpztxB+tABQjVZw
0qBmNXjQk1I9mIHyG4nQlNU82/1dZRiPkDVnxAvimyUeB4Fx2CyuXj58/MbfeziUPUyHGgG8FXG0
bFBhtL3FHPn+Z8/YZYO/BIveWidmuO1VHi1OFAspG/K+UXnZ26/4a99aViQfrglX0WqFe5lp9ZAJ
aTxip3ev2NTKE+NYvC3k0ePTXV4DTTFEgUfrfQfIS7IzZncGJpFskU57gsHVReYq1QHsAyqdKp6v
YF0UG2dzRBUy49fKJlNEAEfXczWREGsDCz1zoBbtO68XAdxs67zRzCvLHyBZ5nDNTuy833sbmyCK
8aMDLPmjY/jrOSGAnWFZx5iwODlxRu2zM2j1y+7fv3P6piw09I+wom4bmL+ukiKaVDYS2c0fAN9x
xcBA1Ntw4irvzSUb28dmA8DXfbyqoSTNrClmyyWbGDLw7LQEnvgmmUlGhYPk41t672KoKACpoSrx
wb68vqV5tXX0+QuO/bRKr8hM689JicNt2ST++ceXeu8d8YlDJ2BCYVk4+s6lWXRT3TG0VtsjCNzo
5Xk5VNb9x1d5ZxMJa5FMRIvD5taueX1DRbq4PZIHBnDmDiF7/n7frBtMTH6aZR2hA+tOvK+390W3
hs/FwyUgOPYdjQobBkFrKg59CafboIB6e2sP2nxihL99UQR/m54tMChtJ9ij+cYwaoNyB+vYCEVl
r2suytJqNdwdKdbJ4eNn+N4dETFI/1dnHuBM9PoZYljvUw2VZQiySY86j4zFpJPribntnYmfmh6k
qk1EBfbJ3m75r8+pWNIF/FINUn6U2o8eQX4wG1VysTodPmSym5FYlT14hwTepPTaAAs9aUpTaRDQ
saiz3MX7UuQOOp5e/Sim2n+Ys6a+tsSaf+FIFfsnNn3vvAMHNSflfqLrKM0e7fmglZpZ5TO25JBu
h8Vm4+0PmA5KMxbPH7+Dt+OY+oEAv8V8zDH5eCK2kNilJISzd9IxYJtYr64Wbct5NPt5W//65CHz
JvTiH1/2nc3k6+se3SOaYjUj+aO+m1DetHvzW9625X4LKycUu7I/l6bpHHLAMOfuMji3/lh8qwof
d+yCwhWXIrL3BY/1t49/F0+Y0fB6KeSH2aYN4Izm9ZvMwMpZ6DT78EAcos3ae0lMiPaot2tZXvRJ
ZecPaz0SqCWSBK2m5KMMezgYwM77IW/v7RZ6c4hfW7+pSZYAIpAqRNHYILwHWn7ozHjxJefoydK/
bHMup63YlGRijYmjsTkmEc1v82YBhkWGPFbqZoOU4O8kfQbVM7to6ffELPjrake0tkQXuN7GEcWn
aeQRHimT3L3J0X+RXud8olrO6Ra+mbqnbAVaqU76+sfYbIDsQdkozWkuEWoXzybhAfxKvCjdxPC+
Kl1qoCy4Wz93aAQJBwhFlid4kmW683vDzcIkxhDCcxLtJdVEGK7C91DRwNOefhDlxefsoT/BgNT5
NpnnRWJHVU4hKtDwMAIubDM+PdWBT3Ji3/jSoYnHgsZ2Xe7YqdHjyvRZH3co5UnMaJVhfB80o0ZB
p9qaXVqqWzgQkD/DvUYstgMEb32mOZywgxnZ8RveRMxg5c+wGyXb5XSHh8t8drva+ikxRApUsKN1
kcQbOai0x/FQtzUpfAi53YCCYc/Wg5xYdzNlrD86YAZPYGcDUO5QiuLaxniIlv+e6CVkaT0eDj80
KtOt9nYNADMQeT9gikVU4AeGEXsUXGgBcVpK2+mQoXUfQzw8qXlIewhm1ZTPXyXSja/zUt2bncrP
+8zpMRsTQfqrk1gfi7FrnmJfW0lny5siRMlt//QAEpihRj2rubMQjPaha5ktSREgLyAfEeBghJ2F
dTqSmomDQCbJ8NkYlUt52pXGF2og5nqR26ln7ko3H42oSmFoguivloMnHGz/+PYgwQiIs0jvx3Yj
5Kr5Xu9JkEYr7WlPQ7Z4P/K2t7CV43h5MPm3BlgOicVcjyfLCdu1nV6kQZ08kLWmP5ZdXl3bBChg
PBTzLHZFj7HvQlmuYpxB28AJy6HNCUZcVA/LVAoRlGNiXE0Omskgn/XhZlwyuL6E6N2Uljt8hzLR
5OfuBHS0K9kMrvXsMDgNQz40eU6SRNdnmR1QngVFVZizcbk0Te/ubEcJsGRm06Z7B8sLThVzTfKd
L2koh3Uc4/5ffJUiFh8yHT9C18bfrHnVWBcrC/kJnFQgJDpuNWj8bXqYtblwEDiu9oMNRxRCmu+0
ZEp4SiYo372+PMxeMv+sTQ0VSSeNIlrxCmBYNWqqIdS72i9lBbUzKiGdgJWiY/lduQXQgLbOevjl
CYyKEO+v5RzmQsIjaye/7nezky3VZaYTARp0vrFWZ9oIFZaPcDGfil429JKMBcNVTIt9E5CNvwvD
Bd+uOG8GStiTCt1BThdkUbtutIqUjI98qrJfjY/HM3B1Lf7q1ElzVS9eTjTEFPsvelOPX62GyCgo
zNS/0ZXOE5GnjdYVfL+6YUOCUdWtVlaNtbmCh886Kblf1VamUKhm4U1YdePjC97EzOmwDl/0DgQI
JwNb3q6GTYpXvNrimVi/+C5jylbQrzL1iYLASqBigsanRjqyBFm3msCOLPICQZEu1njReRaw0wxZ
eIfRpPZva9mUPwZppKTv5uu0I6HOcqIk06b7tc/s791Yylt9anqy7TASf586VcLs8adCp1DeYQjA
d9GGXp8Vv1Vv609LrhNrCI4uuUfhBWRAQ/7h4PCfbB5x6+k4dxq8hhG5V+UnHNNUF0lFRK+fZ9K9
mNt16COrs9R1qYbYiWwL78FlrClwKXqelZ8Tc+q8A8Uu67MhBiSyTlfkn3RvE+QjTonDOEboL6jq
P2WLGh4sMc7rGWYr0VIk4OsOUFkNT3pax38mIHJD8Mfd9K6jsiBJ9ZXxgeXvd0OUytOAbqJ4wNtd
fmXm9r0r3eKwHJRt2/wYnJhgRldpCIZHqCgLsq7y0Su7tdpjGgOt443Z+NDrNOp2HFnpspB5mmiX
WrfE2LZWeNqBN8GfIT5L9QC9jAYiAkmo41UWD9MVhLP0Wuti/Zs0JLnBCQawn0sxk/6QtxSfz307
zyB2knUJGIl8rRdQWRUu+HLqL1MW7fLCpn8Zgr42HIICTHEzlD3r1mBjRzrDlg1+MDfj4paWNhgb
xEbIxvCqYddLqVjC/kLybEY5eBxiS2DVssvWYCYHfiUIO1wy1//GBXAyDk4h033qDUazc+F2PE7e
2otDjJanzxFel2aSXiQTH9xCalFCwEu+eQi8rBX00/E+RkTLjYS4eat2g/Yd/7W0reTHai0AsVdr
EjdGjLZtR0urOZOxjYYHYMj0w1otc6KkhgGe1oG/NTp1YgB3RDOQOpt5vUO/sYV/Do9KAZUnXOpL
6VD/uvIJp91B9cepqmOr+opV0WpD5VgzDrPK0u9FtVKNXpPJTA/DYNKyZHJInHPLdsVLZvogWDSH
hSNYDKI/ZsOgPTvrMf89LPOpIBbX1a+IIGq0qAWDeJssmOdC3ASDfhBLPyVnyhj9r13iJcgoMikv
1OI4TDBdP18zNes9MabZGt+UxKdFlRgqP6pKgRVc2rV1O09YUmlxwoYJEiRy+KVbfXWColiVF8UG
+PiAUK8OKyAOgs0hNJNhCFm/VFeEv/g/7d6dnilqWmD/89h98L01h37Q56UV0ICvvrEnLAViCB/C
5zha+hgYNq5Y+kMVAkL2fFqImlHPAIDPNiApzWPmjZUv2sjxc3HjSOXfko4yfGrjNL3BhZTcpqnh
Lhe15OsVi4mZG8AzTPa6R7w+j7lVYKZB6ghsUy4vbP44fLR2gb0eOlGfBLqRFWPQomrXQ/Yq8j5Z
SvFcQP1h0sJmi11OEcFQ4mcMfUtN9LpTnQTfzofk5GjflKDjqa8L3npL60zodayhWHZrorhFNunj
3jQXghoINMRBITREL/SMxJ4I2rL75Eh9JmhqEGPyie8DyDccyhhMK98htnQShp+nzTB1AV6+Li9L
wpnAomVqyS8xW/XafU6GWR9J9PrEqdi6da3qqgFW4mI/Dsm3oTErECD017Yiv5jljtiJXWeXvhl1
ioS0A1GAyiMJoM7ai9nLidoo9LxP9lqs2/nBH3sLMZRahsDX1PxY9lr+QDKFP+9Af2DBw09t2YGb
1P2j3mADCq3VHqENGAVsxG7ADLab7bxYIjX6xRNKKUsEsd/oX2zMep/tZq7EhXDn9IK0OWONbCBW
+6HwF7bZDJU7WONsscwYJwr42Cm/8EY1XdfUzWhezQgNQLaYqobNPWYAQWe84zvpSHeTpnU+opps
nc9qiIkksPsz43qxNejds25UO4DtlXtFaqTvBeyr1GatICY2nCbpfzLAw3j7hojEn+M4JO5+ncsE
h3hpi/oM0AxS5xoz5e/RzWN+G5sV4rIW/caOxbpdHJkDWHpP/GD1nL/wMdlzSOh8ed+Yk02xpK3u
ANSl8TnM1v5ZJxz8Fvl2Ee8qfeoODWnXLYyiattWt8ZI8p42wKtTCT122gPyyrLUMIZ2qy/VVb8q
DdqZHhsAEYe5PXOdJpeRBSiiwtGLl2lfysWV+x5AnYgatGo2X5iCOGCRL6aivFpytYO3Poc9ZTnH
JiOpBNJhQYXCii+7Gxtxu3mWrosG2NyXRXVfTIS77eAPxiNc+bHrgtjoKmCfqWktZ7a58O//RwIh
wkwUgp/GZnMVsEnswmQgkTGkDSPFiZLnOw1AahyuB23bwQVguUf1m6Is/WUk1yosFrtFqDz8VKnF
OW9J0VJ5Rsxz8Gwq0JP+XeL5vUj1UV6U7Rz/cpw5/fdlHrI3sVrRitykokflK7hZOoRtYvYYM+mh
xabzyy3qmDzhLYb0xJn6vRO1Z2w6M6RTFDZf119sM2Z3bQ5sXxOa0BUJGHwSefe71qDGCr0SJ87w
7yjbbAfLhUOT94+K9+hJmx0Kh9airmQ5NI/1YQSuRnSTT/56Of+Mycz6TLofU6BRdY+FRmxmt/jW
TtkC1GVMLneYQr/o4NrO86EghsU68UTeK7o4SN2p7yJWMY4lO0g3IRJJYmGXhF85E2ywBv6cY+8f
Pe1uaFFkqLpZTozA7Z0eVTaoMCD10qHBU4U9Ku25CasjXxRXNRt1CRhv8gBM5H6UQ+PdSxcuTOaZ
ag27zQD/8Rh4e20G/6ZfdXXb9OlnvB4DIoFh5NVcu8eyedEUk3cmx0o+S0FylGfGd3NFoUBi0T5R
eH77qDEVov6gYUarmzbh6wvPmeabzWTjwtAmdcHxp7ow9bgjEs03tzzy8ist8vzEk3bePGkksehz
6NciWDX8o+KW1htkRa9IOs0kNy/wuXBQWNkHNXaWXvEX5eHjp/vOiGdi2TyU5qafoOLy+i41Hfdg
16KWlFrT7JshBypjxeCKZnabrGk4rSN3tlgpBQGV+LU1xZKC2jMFoYMnmNQz/cKYFc0+K/PTcBIW
u+KPf+Q7D4VlcGP8E+yElveoDDvhHmxTAb3JGFuMwmBtsOdfpQSe6p3x8+NrbW/19VBHlm1tAx0R
DOLhrcj3V8l30vSymmsCCd2xaa78xu21M2DEvrMzU9cW4eBbyRNsFy05mOmWaaqTq+rtPv4RfyTw
r38Fb4RqvU8ZkQBL/+hXoLwjkH4TmpBIPFQXDYQEj1ywzHog22T6pHWdQVLZuJYRabCaFS2mYGOF
/cL7qWmkKJ94Ae/UXD19E0NhLcY8jv7y9VPJCBlt/7gagDyLHUZWMt23DUa7Fh5+0oYCd5W2h6Tp
yAzt1iUqldntgbuOZz0Jw88jtcCdamUcffyg3o6M7XfRg0IehenlWHvdCzKZloGRAYoOJ+gqdcxy
C3apxNPOyrU7pUZ8OxmheqXxgKkEBSzd1dfPYdBGvWMg0jqvJ+9poV9Fc5voKnYP25EgWdhd5wXp
igRhgG78+Ga3//jRoED/g2OAEeHQSzx6CY5C6dvGC+rXiSwkTLjgFEe4Jh9f5Z1HysjjI8A3Yzne
G92d4+SrsQkRU46MnwtU1sCsVmMv61Wek2W+nDLpvO1ZsKLQEeNDQcRMT+f1My0oU2iazZKmuj65
tcHPEjteu6E1TPLEcHnnUi5NN0ygm81NN4+m9JFQSWOwMOekpVqjdZD5bkZCE6xd/L9tv7hx3/eI
vtM74goMFva3NKm5sde3lbjY0cZUZ5Ge0+rSUXX7lFoV2IkVHsMWMD1PQaxNWMp8TT+bVvFbjFkT
IbnUw3aggqzcprlA1k3ks9LWHRWbeO8oq8WqUbjTRYkq9sRi8O7jEaaLHhgZKv3W1z95JAqiTBK+
JmpX+S+6R+OlAVpwn+nrev7xKHs7o9Cd5l37m5EMNap9/Cqw0BWlV6fk2UMkuO1VQZaACxPiF8py
UA0sLuOLAGJeXeSzldBRItph/NaJtBh2BIN2VehVaMMik/aFuG9TcghO7Dz+KCRefXDoJjwm4a2n
g2TxuKNpwv8id3cFAE1/cHlKsjkxwglbhx+WVK7niCyspTw4YPAnyLjCXx7RE0kExIUbR7Nr60AH
lEOaMzIZa9+1AJopsnRUqj1QrKAZpNRuknIQsEaKDkZIZ8VwNQRGpTaYVVxPpKyZ/bWqMlnshjKZ
d0i6UqDAKgbYO2vFvNxIuhTixIfyZ5k7unVMQ1sTnCdACs3RXBOTsVlQ5GLXxbbuMGmdNkel7hUv
1B7MJlohYOU76oduERULgex71lRqX2gFl2sMP/Ny1WWNtnnuHfdBKjc3XyBdzA9mli8/XEBBXZD7
FomOzsCrD9h9qZe8giES6KO1lDvAp6mks5ilDx8PvDeTKPVLbLXgpHBLWHQ0Xo/xDlh1wX4zDTWg
/HSjbDds+2U6oZB8u61CRMD5yLTZNrOLdI6GN0/KyyBVbUG8cXuVV+SEH+AokLdVVlZ/yFZPWx+X
Pq4pdUNXO0N1J1WYqbaJxpbuJjU629eiZB4wa1PpiMVuJJBrPSFtevs0MMMhm6VnKXzbPlbvTI3P
tg9tEu6kVqfbU4xnVQ2/7N8+cz50pkEPt9f2JR0NJmoids7HShEpdRNq4igIwnHNs/bEqN0e6utB
i0wEBgiWaQ7JPPnX71bjz4WswBtPLeBPO3MMkpKJDl+qoW4OeTI7l+PWLQrlbMmL3s4Ke//xnb7Z
H2Ai4Hni2kYNpb9R+Ux6jSVn5RdYotH20iLU1sWBdjW4c0L0sTnMwPsNH9xH6959fOk36zaX9tFF
cU5CJ0s//vXNz7TdFdRheqtEIoYTvpRreoxgRoGG3c9xUZ04Hr0zdLZTqLs5rKAgHOdvxXzlpORR
bAHNoZ/PpfVzwYZ/4o26b6+y+bo5CW2ezW1H/vquYk7CQwnDOMycyn4qKFMX+9S3qOb37BrSXS7J
yqNBCZkF/aiqR3Iib4elRRo2UVvqLimkjbdNBvRJA/QxBNZCp9glJkudjXVdPpmuM3+PQa0xDzSg
tSIppvUTgjZxU7ru4O7FlLnEb60NWKCRX/oyt4av7VRRjFa08k05cJi0KcYMJSuORqSCqdtmacEw
lOgj6ffXmvaQIQqMf3ml2Y1neGogCFXTbPo7GrNxFUxoh8uICOAauZoFF2ZH4bmyIoAnibVnoZ85
frFSPYkY63XUw+K850wyNZ8byj/L5SwKUg/oh4ABRYw9c0yRM5hIsERVDWYlkV9X9FlGRLyCPUd5
mjZkGjpgcQ9DsfrsKFazudW02CVwlARKN5J8LPcJyisYqnMZfyb1cvwmW6dFOqDnk3wmzSk9JwMe
DD9nwbX/Z8r4V4F8/8+YvVdIlA9j+/4/DOTbZqX/YlC8waKc97/Kb/XPv7Eo2z/4h4pC7h6BfBgA
2C5Tp/I4iPwfLIpm6P/BjEmJkEImHwuHr//iotj2f1iM7G1fh1OQ9Yh/RQt6SP/nf7eN/+ADMvlT
aNtkgPFX/4KL8noKgr3CseQPloOSAuLMP2ljf52djcSVUi49IHUhnjlkkC/TNmIHvVODc02x+q8n
c/fPxP7falXdNVk9SNAvrys0/1xvcwFyUtky4I7Lg4Xw1rnGcB/Kmg+F7Ju1CuEpij0g+Xo/OONw
8GPQmK5p07QrmvJrDwM0yAfyMcAfLhfDNH+a7ba4yEpFaqoSxS4vJTlhH/9Qnu9f69Kf32nDxEId
xL6a49vR+uf7zboyV7Zh5vYvHRgiwuo7HxNj153Yd7x9A+ykfYerofFmp3N0JUNJQ18lUg4Y9N0B
gQdkqRwAF8jJ5oXezCkx1ts3APCLJWArk6EutLb18K83nokyI9MDKY8oCLxd8tUK0wKSvwla5lpN
JGhlpnZqUXjnJnGFcTWD9Qfs6dHeasPOy9JCPlWbRMojD6D1JYsC3CV0d7PRfn/89oR48/oYW+zk
+LDYXGDDeX2TaIFJOcqKjiZQnaI7orP2CLEPoUGj1/JrzlaAvB9laA+my9pAAGLvPECKsX+6Opgu
IgxAk9N67I16VwJJJwpGYG7Ds8vmJMpRhj9K3+h/pFOtv3TEyEK3ExBt2A8b3dnHN/Pes9vYSRxN
PbS0x2aDPuuM0k7bjtKx7l3V+L0OlSRCoUrAA9QK3OzH13s79D0UlKi3GCBsTN4Y1/KmdTHp1KGt
Z92lRqv3XJS5vus7wp0+vtTrrcL2lXHghmABBgVL/D/yvL/Gom+gc5dV04bTAvgLJUp+Rp5sfeIq
R6U5LsMUi9UafSWWFibPo9HHcVYTZc9l8CPMu5ygJnLkYu/7PEKTLIBzoy2P56hO7XUHpWg4sKdf
g0HEzgm6wZtvD1YwQ4sNJ75VYFjbsP3rfhPX2cTeqEIIc0foxwESlU9tX5Zz3+LGQ49gJrgkP37I
2wf9f7fYf+5esCHzTf7ncmQ4Kta4E66+DKxCWJdmTgYTTNm40wTFGihTEjLiYdQHLyozAs8+vvJ7
D34zYSCxdJEZsx98fb/GUpm2lnG/4EdJujJIh6fxRt9Vq8RVj9MqnKjl3OROLy7V2MyRl7sk0Mdi
PrHuvPfgGWOUdP40Yo73pIaKtaFo6LkgiiDjAMVjlYPyTCW8UXjl2sWqe/2J7/btc6fvAl+A6ZYC
ln9c6HRqJOt1B8nGtcv2QDewC2kL2BfkcfpkagOe9BoCyykr1Sfe+DvP3bbEtppTqNkwA0cDfog1
t5tSh+694+ahX/Xt5aCM9GDCBf0yU6mKlgIl1aAV6Q7dYb9LlFVFqhenRN9v5hIqEXRiNsU3h6w3
gKo594qqr7yG94zCAX3OHNokfJEjioLj48H2Zi7hUpQJEbFTWKZOs72Ov74tIm9G8I9uExa1V5x1
ZYnQ2PyXbo3tY2IU8TlxcAPvxor9+ioLnXJLzRMARl3vDyKrsk+z1jknhuvbx0ZHcyt4cAT/U8Z6
fZXB4CyYbEyCtnU9DO4ktKcb1h2Eljgx27/9MlhTaH9RVxHwGdzj01rejakyuZTWp7raTa2l7QGC
O7sqd8bQX+kHwHCVxQkX39uPgwUNBzCnf5u50Dva9WQQpmUtCDqWrlbgYtfMS84s9RVeuuVKDgKq
JdvhwBlOzYb/lABfzYcuyxo4FXY/VDHZlbx+uKuNv60rgVNKzZUXcZI3JAt0Qt0hS6IGURgyOzSK
g2kg1ZycO2ZpfiVhyL9sQMrxDkhKz2+sxSPPKF/zmsOUV7cjcAgnu9DyBKhYhn4mCzq/Xn6ZVWd/
7ZSlEe9Js51o4CohoaDAPHpoyZyH1U7XcNcvRv2F7496IrrhFKa3R3hPmNBSuK4J9pA7tx7ERWv2
yX0e+6O7cd04UVteSsYP7kfyQj0ksZ9mtba3rRz1b51Hdk3QGghlkLT2GSC2BTnJQC2bAN6hXtad
aAbKVqMO1jyYraH74rOrJ6i+LRKiR5ps3HesJ2ng9BDDgjWPsdVbqtV+xCi9vrBjR3vKVqr7Wrar
vCuUhMzUueQku51u3a+5PuW7cUr0M8k+w77K5qp8bpqhFQiH9O57XPbeo9UjnkWGTMrdZJoYlGDu
DFa0ATRURDqGDvm5E89WNWnlHaVk041IFpk5gDcFwMSpnskcrNCmQ0Cvsm1Od3rdDkcaJWnQg5Ob
dk2XG93OaFNydep2Sq/d2hWPfdW6S6BlyBuDxt9idIiwKJYdpGJZhUtpe9eayOclWMm9cLH/Jl52
psZWc6MMiV6/s9DbkAwiXfU4CVRYYYownXgZsvye5aR7+AQRxUiY8+1o74ge6F8qndCxMEsayfFl
9nMStQgn2BMRrOOlFQar0YoP4aatPcmTEHVuhczkkw7dHfLWXprDMJGNIpFz+p6blDvRmsSaAKDP
qrBjt/oFSu2YsI7meRWhBVQxIrfG5P+jF3/yW4yQUQ9f6ZnUOmLYGODoAjCCrGQ0uoV5NZDrpMBs
5/NT304WUEHP70jFXPQJYAwZJEHv5/M3UBQIJqd66O4Q7i5OG/hD6xEaQBhPuresbr1ZaLUir8bU
QgqRmstDCgZmCDde7kpcI2kpkRqS9FxvcHzctcRD4KzKpHEnYFOj7x8RKwRxnC7JTqXZdJ1NZfF7
XFsUlibhq0+lY093zqqrauPWmB6yuiK5EUScIpZnRE/7pTRLArBWMd1OrmE8rrrWqd3iifY8rUws
JYnUFSHLk0+ErjNPeTQNrvN9InbxxiORswywHhh2kHI8I0ynV1Ki2qqzn+6oCEgAql1nO7PvxJ0x
EQROWxlj8s4r06WLUlcjSUFC4jhXyUbK95aZzIos91CYJ3mq/+bBs+EahtamrbWxwFHX0UfqsX8O
u0GVix+t7to3YPRNB+epbWiX6eAZSMysOKkicj7XNazSzAbDP9Z866mdWVcO1P00GFWtJAE2zlyG
sJatDoY1hIWoWgbaW7WtTckO0Zw94Tpql++5ifgx6LUuuxs0D0jFoOQ0BBjQdewaXuN8FRr5QkFe
oLGN6kZMaNa6zgqzsfN/KkPxY2O47p/roVjuq4kDxIG+P03Xqa3OWl2PP21ftXVwEGNhEJDj+KxZ
rf8k103taiRZYwToERLioNoKKjvRiv4v3xuwe1AinS672bATIlQWYRHj16HzniZB6QCDQ/OQDQot
YqaaTYOxCHlVEHmxUBvAKB4sTu/cy3piTnDmupBhLwGKi2GFkZcjtv9pI0J/GTgRN4dplPZwHvNh
RwY9GzsczJGzwuAuuC7yooHoWmd1i26snhVRSnmNUcFzaU5OE96Vc9Jv41vSpQEDkD8OT9p2UxIX
HfwWZNGlU35I3dgcIgR85pOYeu9zu8T6cLAXQbTTSprRuTlMXbEzCBX9CvhcOEFKFAThDMJYaxTc
qrsmiYqINTq7xa+UuNNrvsf2BX1x88PJidiIbMzwinnfncqoFNV4idhQWy45i6W3KMnLYqc7NZYJ
Jmb752prPYVarRUvquhTuqzSb2/zAf9LMNZA80ODMta1obxyDFIO8YRPObY0Q3fB3PCb1znVnybS
zo0oxnM2REWF/YRBlYifeZygdOoZN1hvKvdx0/u8rKmrgyLVjLkIZxKt9IuGGthAcw4sRDBU+fSV
E2BBaRZLxe1a9xii6tatGlIKMgw1mb6goOVPJUmpIICuWtIIqtBoY/vH6PlIYWKC3S3iKp2Y4J8W
Dkc4eTPn82okPuXcq5reZinTtvgxfdHOu5EcqGAik9AJOtJJkFq3Gir/OF/rq9yZoF1TJMtKftBG
zRndNV0D2VEgPgirIQ+imGMgUbh6tMBf4vhxofoiw7nu4M14tlk+sXQRHedMdrsjlw0TTN7G63en
qGW6Y4QuD5XSsU/MVc8ivqCXSfarQ0wKibO6lTBJln7P3zoNstKq6MywGCrsiZh9snPA3+jjSYVx
v3t4rkxWgqnF4GUBDWTE9fARebfiqnFS0WP13m6Bykj/pbO6Jo2y0iV+PksBE4e+tvBRJuPgBVDx
16+ms0LyMa1Sr6jAu+bvaozho4q0hVeOXw2FpQK5+qw7glyDomy8H4afpEieJrd9GQ3VVfjqF+sT
gtaBlKzMzK824fccing0fridq/8Cw2xGrs42KtDlGP9ORq8h04xHVeydfm3ues7TaWCZJkXsqSri
qww48U9zRcFc1mvzUqnFvo1TghCCtTD7u7LQxLXWzDmRQFb57DrafOdlqOkB+ccDYW94iXb+SBBI
lfcsMrqZ7gs3ac4JwsBS7jb5FHZmDc4raTT1C6ri+mzbqfVZa6yJNNMOBV8nZA/YyP1f7J3Jct1I
lm3/pcaFNPTN4A0KwO3Jy76dwERRRN84Wge+vhaUZfZCVDzRosZvGqk08AIOx/Fz9l57ICsK2i8W
uqQkmSZiIn1pGpXZ7bPFmp4mHHpNwI1TL1EUg3QlTHx4GimVvsnB67QDsYn5fYRLjX1V53MTTOrK
QTGLXlwIy8mesWvSs4B30m11QZCa31dkCvvxSLXrD3HKi6Xm5Bi2jYMUAwMTkF93/TcBn975IxrK
ktJIM4iMzEaBv6/H8XUHczZCcl3Oy5OAg12HHWaQcwZ1kcSEXHJeHVhCHi1X6bW30sSQRzhL7dyL
Cbujr8vOtggGSEioDDot7rxtVoHqD1c5Pxp0o33vpi6/R2WhoozWBqwpKoifhzJZ2ztR11rPLFrn
HmNcc+Q7FztYLhyphKD+ywoYdSu80FRT24E0WacChQHWC1/VRZ9sIww50Uo8i+FfEQ6SHNXCrQ8C
8Xq6UzLFSH0d+9izMhMT59ulQp4H2a/Y+uZGTy70RDVwKCK6f2NK1QyAtNrUI5mnzN6EKzsrJOaH
YaOwLY3WLwkzJ3NWZUEyX+HdqoMgOtnsdByEWLa7O2LTSo7XXjI9aIuV7QeVwBW/M7PyZa4t/ZZz
j/felOp8rzn9vIRjhsfRJ587pwgjG3LmCKJGL1ExjiY5dn0hfKNQ9HhPEmV106U1GuvCKb2UL1Vi
XImkM7UgcqOMAOwJxwzZNvH0kFZMhXxJBogHLGbAD6VTCAiEzp5y3WYxhZot9OqA8ZEtyVCU/N0k
s8sldmhubmYt0h2ekz4em7YhWtsZRpf4AsNKvZ104IIEY0ky3CYnBpEkaq9ZrjMlQiCBpal5RxLH
57rW9CgNopR0JX+FKR/c2Lb3mPc6PGuuvjH5kuTBiEZpX9OI4MkMw3gt54QaHZ92Q1tWktUUqno3
Xyn2NI7BjIpUuQEFYyw4whI4oC0M1h8mqU8/Oozkjt9gWGQ4GAt657KMmJqBOMi7EFFDMu1RnaK8
wMUnN3ZRMHBwBjG8tK0zG4EKcj31IzbTH4J4onA0BzxjTZYvUOGdMlU2NVAEe2tDsXbCuIqYVFh5
NRNlrOcVa6mN6m8jxVBEnkrOAVlrGzcLtLTm3SvaxLnMRJcbW2eUkn3AxonYkuNDwIvWypxm89qI
AyWh3phphNHFYeprBAg0GGMQczab4SREf+kQ2ToEsbdm9ObdiI+R7z21Of/aj1qL5MBIMcYfdmwa
AL1KC4a1oZU8QonYZk/mo9ZveXt7yjToPMfRHgnEc8vpwm1rUkslBf8h15o590c0hAdRjay3qGjM
22GU09FjMPI0aqTBUNaXBMRiuJGvka7jdqW3JbaLoBxkgtDo284SWNvQEzrlhkg0uUaOOiQb2rlz
j/EHVYlk7EmaTD0s0QaFEscggu88O1AoC2oyI0Z5y5yXjY3kLe0a/5L1o9d6KnwRwbdvjbL88Iy+
+54nsSvPhBo3LzhvsZgmThbT2YpSwFG1qJvyZsAt+Ty0WLgCwntNIC6e1ldB2gL39RO148WJa3XI
Sf0h6y+sjAy2d9Q1y1PXt6Y86a1kINVl0jhrBeS9QDXoiQcFOVYkw80c6SSr3vYZuprRpqPk1fi8
leV2gkuSBx7sEklo69w+YijzxpBnr10VLTltNL/aEaFlh++9UcF9MPOzzYBIgIQfDivswuvimpkv
3DqKSsLSKU2IPb7PrcR2wxLD93eyBL1LmVX9RQ9XDw27aO0loLdZvEwOWbakRik/+CxgBkwmFUqv
MeaTE0zliLmtpnC9XOJ1S5mibNI2lEmeTnCni1OKk6e704XTvXhOVXR7da7SQ2908t2DpIRBeG4H
O+zIhYkxsWr0FTyQ129gdlQeWF2BUKc4MgIp3IKgxUKb8o1DqNlJFxrBcGa2WirNvK9IjgTjbmz5
IHpqSPdQybY9ZP19YoqItAPLzL8RBE/kEXGn5UWhxNztJBnTs26O5kfWzuaPLtXbk5s6zrinduMw
JycvfdQXx3rQq5jtwo7KKAqapMquCB1E/8WDK7qgElVyaHviD8A22uaHiZ1+CY2u4Y2AklIbfsS5
VyHg3DLpR+toBcOxa9UjzQpcnm2Nk8QftJIqkqy/+VALKOicJG3V2o6ZaGSAcoHgbz6yBflCUz4S
DL64qbtBA40uyEyJTeZklLENpSMHZwXb6kI113zv9SQToVXH0zk38uVV9n1/0aWz8gquTXktaDW7
gSlrgATJ7FXGMRbCoEDgI0pC29S04phnwxxvOTw239qqj5x1K5h1xIk1lqGhKWP3bGqVelelmTMj
T5oa+g5lq7730jWxFiMDSwLS/9o7SyFEa2f1k/nc8RbLNS3Q/DGnKC0EPhPAuQVx45ymYrth9WlW
79fgJejCCE4gBA3PyilnE+Y/57X7gLKw9HYprKY6xJDAnoKeExEu7bmCxQlgOz+AW3cvvCpPuc0j
UgWjxZoTmGaCQrmvBuMN2ybDC702u+rg0AMeQ6dps2OXk+4cVG2NGbOqC4dhdiRVB521p3lbZ6Lx
BvQjY6xTeMAuBpitJTZIVZwZgSUKQ71ytgBAL91j5HTtlUgNWtRozZKIPpBdmdtS0KcJKrSo72Bs
15VCsZchs1CHm3IhUZog1jx/Zu6zOpCn3jMOLW8z35gaMOFGHZpcHJOso5T0zZbzpW91mkUcIR+b
CQsfUYFXU1Zbb6nGsIaER7AXoVoN2ZOe9JXHON5sySsuyQAmjptMTNahUuc7RPzLB7Mz92KhtO9w
TKblG584edFppZ0QcdLQDKjUyYJVI7LICpl7gdvFvVOFZl+XJLm2WuQgLDGja9EWVDZxprviSC8l
O3GgmDuf9AV9CERH1NqFki6TEZDjS9pbTihqH3iNl1Ley9HT8jvJb6u206CY6P4dYqV6RJihMNzB
DGJjTCaC4fTxje/v0G89R08uZR7F1qGsM6c6ZHVhUQHhGbM2gKLo42QkG14VNbCE/7TKSlOrXuHh
0ku8bkax4LCO+/N/VlE+L3Y5MewluagIVT7a+7agR7L984Rh7e1/ahyzIAz0U0gEdf1zuIst2g6U
cC2YlysmzYKhulAUYwhRTJgXaYdKx+p0HLJRSzpzZv9DOiCzB9DN6KlwmhAvZaifoxFMAUk5gqmB
+7MvJIUAmWqkKaErN0W2UZUiOmi6SLcFreEwraS+bTsAxn++Cb+NJvgjmF6qjLRMxgaf0Y6K5Xbw
TUBz4zbRj6kYNHrVhnUuCKf9IgDgt4nOeikSVQhFoz/M7PbXRr0OMEBpTXY4IBzuycwJmRcJ9OI/
/6C/vQoeKeYRqwLDWAckf5kbdcQXI2ym3DfgCW4K2Ox3VZ23X6g8fr8K1ajHoQIL2Kq/WG/rX67i
GiMAf+TZCDZVua1A+/CzsMoZ//jxMAZb75jhYLyB7PTrdaqECO0p6etA8o/2Yv0hdWzSJ+zn9ItL
/TY5WucoOHuYbqJC5af9eqk5j2h9iHWErdrwlZZuAu9TZCfNKWmwLr23GZzW+WKk/NvciItCslc1
5smM38xPv88op6TR+CLQ7OYkN4xU6RAO7F1rVW+CsLKwY9oaRLlTfDEn++To/Pn2cVMZGBk6X30k
C7/+XHAYa2+Rt8/A16n5cTEV+Bvbpj/gu37SGtW4UKROr8zOGr9t2uFUM6NBobu4TbgocfPFnfgE
Wf33H+TiNuIttFDJ6p8GnlZXMr1puRUOuWmc4p00lDGBEPBaIn+Sy49hnMaLUjEQZS9ZjimyHw+j
2RZ7zwTQmScc51ZH2wnJoHhTxRLdAk2gkUAA3Rc752+r3+XtWt8tDEkM4D+rfAkPUCO3H+rAgf9y
X3gywf6kfmU7/LuroCLmDcOApTJZ/PUJWZFc1Y5lHZil7l5WtfMsM6W5+YfbBT8Fbev6K9Bt6Z/B
kuPAewUok6OMkZv7SRMFUez1l26y37bZn5cxkf7Z4OQQrfz6WwZDtmNZRVDpEb6eDVzY25EN5oJi
G1IYIwFf84gvszszuRlUnVytboD+oluZHiY49Pelpacnt5PKQ22N7rc/34RPVhDWHn8eAGdQtY5h
qrrzae2BHYHFz6koaErrQ8Xb/wKH4NaelvoETCI74vKuA3yGtEOcyRkusQlWQOWG6YxHLvFrU9I+
1bLp6c9/12+7w88/C9UFYik0P5/B0q03zCY99zooG63cxjXmnG7USDot7fy4iPEH/Jhyq83e+5+v
+zdPy1yXxCrZpN/pftobOIq4YHRZFLlNDTpGLkVktGbTqOVX0oBPjOCft55rrcpPIAqI9D9Nzuny
jsqCUyMg34vxalOokDNmg8Am5sg9OVXBGKfeue4q52x5S4mkeVG+eJ91g+X3SynEskTZg8cWJSGf
6U97P+Z2Su6e8cBo6lGACJMkC9Q+UIO6lvPtnB20WXpHa4nKb0QP9A+5DgrGscv4AJur+Si6ttu4
hNRcA4pk3qSDt7kjDpyzksHhOtQajblebzpPUjW9rdZGLb4Tsiu++Ib9zYLBLKRbaOFVdCOfH1yJ
EGqKGrKZkHfLFytO3duIGnpj9VZ1u8D+fNIYtFwqHhPcPy+Z9TF9uoMg4NeCAD2kBRD31xc8MdW+
UWmrBCVJFG+TG6k7FR3sLdod9VYQKvzFq/E3myNAXBtLFExcvmGfNpSK2asOYrsMCvSEt0jbhqu5
Ivn3z7/qb14Eh/tJFBVmSaTLn/YFZB1phi8IomAixJ1aGYIdK06v3LzRvqgOfzL9P91BvicYYRCv
rAbPT2tQ9pbJDtNCre81UqONsuAwMg8nDQ5XkPQxg7tJ1ejsq7wrqd7s2ql81NKIoOIpOumj+Md3
mCGyisgNsy2F12ebEi22OB/Gsgywi2Q7s0Pb1aD2+OLV+33dINRBuUsNyTaARujXdUO+BGNthfzC
uJDpU9VyphtBre8rVLvnuqJ98k+fKNdbg8VQoKJD/8n2/Uvhaio5nkCd65mAWbadyTCCdny0TeDI
/+PFw6XIDlxp49jXPot2U/qihZBNETjD0JKDiygJr7I8WMT/fnGp398GruHhuOEN1Plgf1o7Xs5Y
y8F/TJcqrbdWaZu7BJrJF1f522cF/5ZlirLKtD89K1dL1FxO/KCIKSOPyWpPhO26QS9XCKONc+t/
8az+cr1PnyFHChUqlOBXtcNyJ2yXsBtNzchThpT1zy9l8K3jQ0vwhmN/2k5ar4smReOnxU3r+gTD
akEHgOukDFCZ//ml+NBh4EZzR4t2vct/WYGxPjVSG+msZ01vHsY+Jx9Sltq5Vnsl/POlPsXrrB9X
JPGcKsB601uCWf3rtUqrYnxMtgDB07r2JuwacayZudcNMY4ZsZCtHQylOfA5W5h1d+28Xcv9azsR
EcT7RpR+JSI37NGbMyDpGxFirtC+eCV/X7zrH8mi0tCx4XQ1fv0j1R7JezOwydoSdqPUMBnHNJq/
2Gh+38pdnULaBlFKUf0bQITWPXrt0cEMhRhjl0RlcRDCXkIzt8QXl1rv6q87OeaXnzmYiJZWXsSv
P4jwL7vAjVAwpF0q3KlF5DxKlxnkrPWygtDrwO0Z3fmrKvb39xPsK70u3KUQsX/LBiEfYJlNiulg
nCc7gpYaEzLhaP1+1KITN76+5eF3R5b6ctZHczzNuVPvkqSLN42DTjzInDF9kFp+rVqjc6+Jafni
Uf/+ENA/29RaKv0Jes2f7gyMM9moPeqDVneHO0WN60uC99AoxMpXKvnfH4LHwYw1hfSfh/A5exAc
l8qBPs1xd3veq67nrj8yvZbhpJpKGAHA3gvgyl+8cb+vZY+DBOsZFyiBQZ8r9ozgwlI0iJRrYXYP
oJ3mW7ddYHn++cVeq6lfVxjVHewH3ug1ovaz/6SxIqt2c4n8ncbrcZElkraB/ieKM1eu2jXmiePk
TgeFfq3vFQzL//wH/M3vpC1DuYwxW+UUvP7vf9nE8m4hlRrecUAt7RHeMWQb+L7x3Z+v8jfLhXJy
xdFQUro/XWN/vQobJWq0jrgQuIXjLfSPGzwR5TOxkvn/4vcQI0s2CFHXLM5PG+UsYiWdFEyeuepF
26gpxzdH9Zr7P/+eT57sdT9GM451AeU+7R7d+eRdWOoGk05B3IpU2mGTwcSsoRi5MnTmKAvT3Is3
dlfMoan3zJ2KeYCLOn3X8j7aYmrQNwzLERFmcx8QTPJVsft3i4pltZ7CQI5ygvj1mSJrodM7dSsG
NOmuOvRTQZUz3+DIUDCrAxrt63ZUbRu7QH+HSeKLRf3bmuK+sGrYmvE68SQ+bQ7skG00ANwCZjbm
DxDj8kuni74yDf9+1qe+pkiiFbF6OKg6f/2ZuTIVHV9lqLdoGmYk2Umyy6YIxV4FVNi389zdexn0
/VhDrLYpk+WbCfByRxbYsFFIENm0SuE8JExjwp/L4/87Tv9jfQj/b8fpfw0MolO+dj+qPu3nwztG
S/4P/3acas6/qNZpD9AERuS89tpQRPT/5z+8f8E2oLrmvMmryFvLeq7qdvWUmt6/4J4QoLbmXGDE
0tlY/sduatr/4rTBzkweCdU/5d4/sZvSJFtX5f/ditckeHUt4nDi/Axs+8wvyOK0TzCBEmnkjdGx
o4zxkD2BEX6O4sTZGo44em23U42d0aj7FF36xpSvTpoNAVhOOyhAd9x71owU31SS/IG52Qa4EnQ1
ZuXJ/QxthFmxtYuQ8nklOZtait/by6GfF7rcpul9NxtmqJn9YdTGDQMG366T2NewRbvxeICES0zX
c4+Y/cLw3tp2OM7o46skyn1TYp0xO8KocbBnbusDOTlKm1pP1/XLqtIDq3NvBKyEynxSoB2T4ML3
FG1FuWQBXJKrZIKQEy3GTo/wA03Ic2dH2Sjt5aR4frsoYZlnaJrmF4BtvZ/h9RMaEeco7NoKHV4X
PY+zstfzPvElpMTUisI2fq0rwMrTUWte+97zQUo92/nGRAg4GC9D9d40vKvyacQti/FHN/aOVzLU
BlMDofKIwPZBFOWu6qaHITe/M8OHhevlD/Vy1Gc3TL3c27p5f1GguTRAVQeKIU9eruydEQcCI9YB
eONx0gGAe1myN6dbQ0bHKanko4NcsXPvHe/KwfGxYXpE/awFspZXLXxGyuxy2OVVgiLTSW4EUU64
UPaK4eyEXl6oEmFr5t2geFAf68YV9xr7yaUa1Y99r/tK27+WXr1By/Sk9WuGnHjRTURlOUKH9i5D
Y1ISbrFibmGx0hFgSovMgVbSvsDj7HhvID0u+TSfGKeNYSObTbdMR472bpjPxmEkDWN0RfqI8jsQ
U0lRkKntxs2S22qZ7yYEDW+LGKYfbvOE2M635PytzbMwjtzrISuuW30KCnGDA2adCfrM50LPkHFY
ls3aoXRamqPlcqEvCMVb856qvnuUQ/UwFzkWkRLESFrP2Za5LVYtVUWOXms7aWgBVr/QqYBuVg8U
A5uJ7KuFyD67OdmRMgYljJbexdabeWeYDwid4hDHwL7MrJvGix7rmls6C5hERxMIbpcXqu/Zu6ku
D4wXESdcNvaBlIPAKBGaJeZeohKMlcFv9fLB1bFwOe9ZXAZ1fcqd8qoDJuYbTehaJ0sftvM4nnQb
jrLX3euJd5cW35f4FJMLRnIA//TSNvJhQzkd2uPrUr553Y1tZkcjGUJZ7wavCRMNiXx+oo4DqFPz
92vzCTLEG4NqX5VC4h64iXT+u4GEW7QRIoSWh1zBX171Hema7XcNevBpRu6gLuZ2gfmu2YFBAqWf
SEFY+RGOUXHhpYsvKFqEHd80zsEgWNuJRj1ESrUvu9oOYunSU0fVgcI+RlRtyD16pQ+ZOunJcrNr
LW8vDTF8TGn6WrZDAskie0Yh4nBIUDdiNM6envXoZJExVpk1f9fgBD8vTePeTEVd7XA89cz5MeSQ
RXyfmONIbep2V+XiDVulIaJJTZTpMBEjEIAgHv3Ka6/1zrprOZsgfL4kbHaXFVn1kS+z9Vg4E5Mp
TuC+0KN7y8j59/DoZNCk3W0ep1urg1Stkt2WKJcDKbEtlo3W6V4hUSb4BFCjWPobjqF9EfWndlbu
op7Wi5Ot9psgi6t+I5EcbhEHDYHiziCXB3cKTcVMAhFvYvEtWlHeNSSwetSvKuNjQgQ8ZbZ8HswT
jvqgaIbxyQUPuhnRwLxP0SThrmkKPK929ua9xIDDqKgLDKetGrJo1NdpyJ0LsmMi+DpuvUm7vt84
VJ2weVimwoX0kXeWEnbiKs+6OcxiUwUJ38dEDopnJkH3idaqu8xTOr4Ti/p9FK4REJ9nMhYT84Z6
eiPEE9re58wpLCwnz215VFrPvRXpe0MpB3/ICXKR+UBz9Ww/8nI0yDjtUHGuUvWIj9YfvF1vfMdU
38e8Gvh7DXGai/pQxuMropUkpBDdo/rH7qVuc5ZhU7NkjW8Ujj5Sh42RzgFFJtLnIoxmNaileVkQ
BS6jhbY5zk11fu7Yz3RHeVEX8kdEiaalNPOdtWBOLxxk07M73ZI8scmm9gLMwkVTZreJZd8Zmhqn
gVrUxakp3TNBHK+dhGSWDPLC5eeNaDnH9i7VL9C/Ej/ts0h0RPqLe+Oa8QumqjDG8BilbjisuN87
wf4qdBWVcfzK+TjUwVZjrwUlKPF5elce0hhEueRxdfEzqutXBb5WggARD7CFxnVAxDMSMuTB/0uc
FohKfBaAH5xauST48SVFbWSLh7Jon90GNwG74IlTU+FPsTFvKtVpsQgjZaWuBizTO2cSF1AttZWf
jC1CcOyTfsfoU5nyGzDXzcFcGsIs4njZN5JRuHNGILZDS4kTKyFPwvXrkafMVMicW7Ix9dDF/uNn
FhTbpCh2TJlPMhOHASl6DNaWFesEVj2OB6+CWJ4W2RwSq/KCJOc+mqo32FonCS/an8qIDBQ9QJ5/
oSw2qM56vBsqbZvk7rtOcESox+Z7b3tPveZhaYn7o8mbj5pMX/ylbO3trOP6iRST5gQ6Bd+r3EB1
0PQXLxLtPDnTC4OfLoOPXDxr8SwPUuAhE8RV+9CqUCjxY9TxXsjsUHteH/RKukUFscmc9tkyyntF
i240ASpQ9M2WJpZHwhXRLgTgpDuTrYqEhi1G1W1OZkO/GKfGllu4ewP61TUwAyXVI8yOA+Abbj6U
NNSbi0SrTWWy1Jvc1U7oAq+IN2Fai8Z/0tWdcLg7gnNElR8r1HvFmrmCuD6tdlQH9UBkIx8xPci7
aJsRnrOAhrdlelXjWaH38WNk7t94TujN6Q1I37vGKG+QCV7ptrxVknojjah8MTjwFoN9l4v+heDw
sjR2Q/0BEPY4dSct/hZb5EoY1WFSB46WE4bFYpcjIO14bVTKuuoyaS5HF7XrUR0fNd7oqEJGW27Q
rBOdUHnVRqjzPge4TVpNhfJ2JmVC8R4NRJ7u9K0r3Y3Vyq2en4EsByOAPh4nzw5no2rdZ4UFtFsy
Pk74XJSv2Vrg9WqlP4H1DvXIYgjvkp/g+pYr572O0ImjpHPSFprjI1B/ZbjDQm1v0pZhapR9YD0L
kyE/xeZ0kdao8GjXnLPkoJkOvto5rOxSPUspwnQwv7cDEiLmalQy9V7rla1qxOy6zb4pvCogXSIU
VkXCQ31j5zrlm3yrGgHuEEdsOyoBwMujntoHKOSrD0RuLbt+gIW26V1xq3WXessySPSbIf1wVOJO
yDD1avXYJfrRWKpr6ItpuBDXjTosZ58fHkWsUX/0AJQizTfaaFNZ07ZJvUdzbA8ppdNZAU6A2Sui
yZyzcRoJilvDTPJNPJYSIecsAlWigedZQE1xt72Kr687GtYl0Roqm47xYUfLQz3xE6DWEqo2OLce
8RB7m85fUGT6NTpOGl7ljdW0b/Ak+tCTPBNb1qc0U25xS77Kud8smnKltxq4KuSK9bsFRTWyODiU
iVkfC3XiHCCDjtyoYXkAru17LTe07g5G7oXJosNjr91LeINHrW0fe3NB6T8/Wcn0mDv6ZZFqJ74T
8Hipa2r1JMhJS9HIYU3bEz0vfW0ZTrIT6DlNAPJji8rYJoGo0s1tkjD4ZwyLxyhLTsJWN42JSXSx
Z1+0WoCZ+h7N9N5DV8hB537mlitTGXYkVXir0wljuRvSwS98EDwPbimpdQc12RCcQi5Xg+2ZPKcm
6791KacAfFvfKV3bF7ti/8+lpp5jZihsHmO1W3K9DyK7nQnG8xQrjLLKbAMFC4yvKOLkRE26j/V5
JxrN2MNIAEKfxWHaR3eFvcTXhaS1ieK2eUDFzo6b1OXkXCmzzK9+CqttpDZbc6zK0LMgcy6qSS29
i7TRRzXnhnaF5HNA6MvW12ySSnmSbh1dKzpHvdHAr7f0cos497C0Bnz6wbqXinJ23dWiWbusyKaW
7rZVJtx7qj0idV/2NULssB5JOnES5Skh2yeAdhq9KrZ3nalQw3SLil3T86s5cxbwY3l3KGhT+Q0K
WDTozgY+4DH3cEG2hkpGTHNOUhTlVVVdt2NE/7l6TzNrU7S9jiSnMTYizZUgK6tvjBey6zSLu3fY
TN3eLXCF6yrcjJTSTZCtE0xOpuzcGhI/cwEk2B2D9i5NGXkO3gWoRsS0MRJ4wqhJTDHvdYXgHSZ9
dUCk1h4wOqho/duod8a2rgaxT01dwX4wef6yhg05Y2scqH926L3Z/BpyU1TsGp23wCXotk3Var69
XPUiP0BKuulU74rw9yBJI1/Lx3cHaOSEAQwLeRxGQvuw3eKiWuwr3BjUmrwsOhQ3pv/xptcUTn91
agfLVCVXEofjrjY54/Y9jy1aKnyjVtlt59bQA81CbNCr3WvT6s9Tq90ajb6fO+eiFmLTG9WVZGWf
8vQDrfJLqw77yXM+ED2HeZX/aHHup130Dcj2Xi+/u95jPGmPBtlRbWHeW7JMjtGcfFcc+5vVdq81
5HJHGW5TmECBYupXxF3gCFrsb03Mq6Cmm9lLKJllf+iIBzFqbGbpe8kh/gSCIw3dSMM3OBo2ol8L
QyrszDrPuL0UEtmwPLWqFW9rBe68mAu6Cs1ZURQ8hsuN3shkbxSvDRx3P1ZRkqdWf1U7wgZTg7rc
HrrLhTyQs5Nhz7BmNwC1sSXa1V9U9bHjE9IV5X23HgnT4S1ZXZBOtTRsNDbS9j7b6bJHHhg/FVVy
V1fFObK6c6PnoYXNF1D0+5jSJ+fDGySohH2RJ6Ho+VyTtcUBecJKrYZqke04ld8WzUhcBhknszN/
Q8N7dNpovHDc+COlzNFQExdivK7U8d2D8RfyZDn0O0SxLdWzuzhbdY0c8YjLMES1qVr3uc1KbpC6
pnquwB595XvroJq11zTrr/Es7i0sm8b6IdFtsSlcvJ8IqTisxvhel2Nheru2s1j52rHSjJM6DUyS
hgdLLwEll84uks52dDWAD1OYpjkuHCOwKCV9j50qt+d9izDFwVxDF0V/WjKYCKlJe0PrOGYj8Zv6
A5Z2Sinnm5nW+9LtjkPKl7BvDoNBS0NGpJJ4qypr9oqLmBJ1HiPt2miMc+8ibjGUR4Ilx6BWGBMK
cJsqPJpp3MddM1w4JEVQisrDWMwdp9as75+oiIYLT+jf8QD4vbKEGs1n303oQKtjbJ2ZYsmYk7jE
W2jM6ZnYaD6ICsTdyV8aV94ghS/icLLs6SbrEIbTzbgzBHTiTDXmZ7gMR5x/NKUgDfv9iGlyyDqG
oIQUyneIvph7+/sklecxNX7UlUnCQj2Jc2w0qLIts50f4siegHrFJY0mwZeXmIVZnQc+wOS4OJmo
95nSIW+JqhN/NvMztbsjXoyVwEuy6Se88dKQV2Pdb8YKh9DIHTTs5qrgySteGSC+vkzUdJvjht2p
vYtdS9Xt0MRFfxggq7uIwOO02yRF8sjEZ+OatGWGybIuLJo5Z4R6aqBxRDay+bkp3AOGN1iNZofr
AtPH0e7qW9C26cUwy3njpEjZabvvsN0cF4OPci4d6eM6yu8FAk/M9KPqa6SPhAoKfhnSCsJMIb+X
4DosremvMWNsMXwzFHZMTiJ78AJhNI5brVTjrRrFpAqnBASCBI/tM5t8/uTqNPYyzgLs1y9k3RBz
BPzB6u0ShStwC5we83mwOvkwl+n8TSnU+COvaHYOZ1Eq+1TE3w29T3dxw1hgyOFxuKTWjDRFCBch
5Emxj2PxaJFkRUgqs/uRCLfBuhscuvu93OcwAnejcQC2+mGk9D5wcWxKK72RdbU1smU7RjEHMk8s
lwixnxRDPZRKezvxEvujSG47dYz8OLI++qTdrTWKYU+bSIX7f8JGHtZ4nUyr22ltce8a3w1yY7QC
oq853HrVOIelMC7RCBLCLfiKivowtvkJqmax1xGnZqa4FLq2U+Wa3jXyX0do4GSarNCPIr3F0XFZ
Op7cqvFo+msC0lMRvWDjutD7W6+8FXa1r5f2EEU2WU3enW3F9DmLXZNJLHgOeP6lw9vVZXAaRjUL
G1GcEcpeptFbY9zNA97L0TqnrfE8N5vWetZpy9HSk6gF3DE7p1IhHZBsdogXoVJFG1N0I6XI8kzP
48jwc69pdEAcQzuCGyVvROMsoIm7MVI4v6XWi6IylaxyG1MMBTpdet/N3du0ATPT26/gI3q+294G
VhZU3r50aKyIU2bddzgYLfaynk/sQC8BxtPpvyk7ryW5kfXqvst/nyfgTYR+XVQVyrv2bN4gmuwm
vHeJfHqtah2FhqTE0YmYmwmaYqOAROa39147r/S95zDsSRgAdVq6jTTSh2z2jGJiimBYu4hTz+wb
S2MaKXebvRcZpnDQQm8Be4ByQ142tSCLUvavnbh0DKVnEDO1cUtTrmZbbmZcxk6XrixXsRyp0I9W
GoD0L6Wl/xBu9OP2VDkjzLWy2YhW+9KT9udOVPc1KUfLzPdTuWrLHXPQPZ7tnRNrC2EDXx43o/+S
ce/IULsbiuprhjdkOY5hYNT5zu9Zjqf+obotFeKxcnzK22z4cWyZZX8aR2vTkDtuJ39Tyu9Sz792
frxSVBkylBjG9TR7HyknHMHwMyMGVIAKd2Zt47jDPpP9Oi5A6gWZ8RDLD6N4y70vM+SDMH5nyT74
7RgQaF462WuXPDHR0IpkUzNq1yy1YqZw7uiA7TqODLp+tnyxxgXCSK3sDkX0o654q+jFqQ3looq0
Ddm3RTjPLbE7a0W/KBs2ewkmlPxZ6q1F/OLCzeWQywW0or0Rf40Nc1fmxU6M11xngpw5w5Yyt20i
wM3bztUuHzzzjRaHhTHHAR3190XOgb4lzDbQ50nwiDK8JDuEnNkWbBgC3aF/wWxXpWJC3YjhzlHT
t8KK3iudtyBm6mvuGau0ie5wEO8VKx7Ak13uKYSJIi73hPNfqI5aOM1LM55LVJBwetbNZF1HPyRa
AlCD1ngpoa/QKOwXz4AWuLgdRT2quCoB+2Gyyp2Q99mIFEGufONIcv2Zt7eS8ai1FQPhaDWaXxLV
75J6esyNrzm0nnR078fO2qRzuaAsaYVZI7JfUfK3xJ1w/fnu02BXE//I8mhlySZp8kPVX0J/qB71
BMKTENsmdSEcSU6J/soNH5IUR6DpLEt8yaYxr1ObGqtsWmYGrbwWjq3y2sTuUomQl+D9ZD1CzFng
yS9OThJE/VeiMDPD3h7KO/Xtbb/MpnQ5ans0Hr09co6y9ENRn5TGpWM4Ge8zb9dRbC+ifcnuOMYN
wEYxCcryOVeX3KFWVvsqeIWnx7ray8jdEnIFMPRojelpSoJcm3mBhNw7e58m9yQD+dNQqsYtczsW
WqLaJuo9xL0Brecur4pFI188CqgiA39y3p2YL1fTbeyszrrNEXKimKWMrnjmMPKam5SKLSs5t83J
zlCwqowqYottEpO1xBtX4KV3bmNfyJr74QvL/yJ0y0AD3Vwe7PzksPkUJL0ZFa3NRF9U9Ycsn80O
FnKQGLz/ave+KfitenUKE8YhRr7NR2dNUJ9IhXhu9TSAF8F6S0VqYxmBpzZzbW6riTbOfEDcObcG
9220afzp1UzvVEeAkmG5ay2stD6W5YZmuiXj4d5kYUlYo4y15bNh0jpvGbslKLriCqEW5IOP9uHZ
uOndgzBEs4qKAv3PKk5jDn8o9t0XgFBmUKlhm3H2Yu8EMVLtMIEukAlWHT2XMd9g3lQDN5zmBvQb
udsZNSOtVUivqWew2g2INTFvHgDPDa7fnTV3nM3yY60zr6W0sFN9tS1Ffenj8G1yqq8mJCnVDy/w
W5uXdMzLPTYJdoR6Vp+geb1m8osCGws2o/te5cmxLdTSHDIGPZ9I+sCLV73mrQtxycJ+cZuP+/O8
aV3BWuws6vkSavzQ81ctv0+6GctqHQxNlTzhdbjMrnWcm7BYS+L7xkyvJZLtbeL7mKFDNKqzgcMl
QTGgqtX8zvltKoPCf5715yY9mxQCsENfKNEEFbfobObr0DgW5njVO2BeAkduuzO8N79P7lOGsEZy
hX2AKNMGIBE2kd0H7BOmrNrF+Q5HRxx+MaZDaT8w5D63hcn2u1dLwzYI5WvMoLqmf6AjmXqA3nz1
7WmV+6/eWB9rxySah8jWhPAqGo/VpNiluTpps/lekltmdrwaGFP6hqQxNnSTdeOWZ8YFJqMogryZ
NR6JxN+ndBosy8kmU9FllzJss1dHhc46m40rj1cfpMgkgYo3HgMJX7xyzOaJchGBuuEVpgB5QbWG
IncXEZBfaE7yEXYNRzPj5I+R2ieyDPos2jad2TKXKykKFfUqTbmZG+JkhPyZLM7udnSFj66MLa5u
xbdK+OdSIeMKzTrnme8Rhu7Hx1FZbzRGEYT15T1JrDUQjx9D3+yowYQDl0U9qhcDf5/pJMZpJBEp
KQtPtbfeFs62U4O3d1pOlKpfNvbbjM6+AOJHoXTBhCUanWLn+vOpG0yIajSGroAjSEaCcXMn7PBe
DRw+Bjt+wqdswg5jyBGHtcZT1UVA1HXzrtDXIWVc7K4vEyAnNLsJNk9ivvkxNexzHM2cOKV1aViS
Fl4/Q3IgGcjCpSUhdmfP5xby1SHVo37jTZA7CyKINrnSKFu7TN5XVtFua1e+RJJvo5ks8P3ty0QF
mYjtN6JUa7ok0LEt4znSFCcwkv6kajF0XpyxAdKXryOvITkZ72pDO/a+dnZjeoJS4cDZk3KfKo16
cqL6Mmu1Va6EtqGetr+6znzQKwg2ixwj4a7M7HytgZirF2Oa5y/GUFtpYDAk2XSdZcSwLlJ34JRk
GoJVJXpMMgAuC7eDwrjIMMtoq3RON5OTB11t9nv6vAkS0xF5GCx+pg7RgREtZlhKgb3EXodhXW06
rbwnplLeVzr6KDgi91JHRgP3M+2DzEmMJ7erT9lUmAEnTRI6wGEXes3RBlSdXAEvRi2Ptf6hYegS
MNDXr1OugYWSs9NvaQpGqh5oiscyYSTzXTMCZ1hY2KvXtcHRWCNhsaD09CEL6+9UYOvZuQwxkAGQ
rMzXqXCbH+NtxhsZNGnXE4OmPGvaHyrRsoUfqeGDZ3DkXWIOF7rm3cDMYPTMRYoWXIvmVPDnMDLM
I6cqBeiI80tkUdyq3zpAPaYVNWnlPL6VdTru80jn68Kqw22Kc2MdD6X5iuKOLl3Vw2UwlAhIGbJ6
lJO+0uiAWdsq8b9EGcC5Rd5PXz3P+IjLxuq3pTPZx6ajHrYFc3CAlZp9sImFMTA37Ow1HcPJJLZ+
eCP3+6ph0ObEA1sPVW4xT5ZHRzBzqsIt3wVQNY4b+7JpP/pRry+2H3NwRI3klSvpM9AVo346aiy2
dpO2iwVbM62bBkgUs/1lLP2mWupd5xO6kma1sDQxbmAbr5l6TDZ4uYqyTw40sCUFY98wbjp3ESFn
cQzO5/yjtdzsAd9afT8CTkQ/UdWKSP/XPiQXpRUq//BTeMirjjkRSuxYU5tXJGV61w1weoRi96aj
H/El+xzuAMWwNygMGEWT8arDor40Wmi89pxrdnVmFyeKGZqN0drGGQpOxCanZlNV8YIxVnQb6Ms+
a6wF8+8Q+TMPG4fnWq+OaQrPyZ5ib1M3Mgksj2w/o3T0lDCrnU2pnTKg8AiJ0vLea3ssAgRtDeQT
5pYLHeX+N6CX+iZVUCfGurVPIabMNTgLsWdAzT6K9+mlG4V8gdAyL43WcK6dPndrJx9LZpW17Rza
1vTPXgZucqx7jDAmpwrTB2G2kM3UcKJwxm85CDWKYQQNHimtQ8vWbEtt33Ye708j0u/1PioW7M/c
KqAjnGR4gT5dJaJiMJf16HwATU44QqyWmfAcXQfmvwHnzPGaOVBlF70nEKV1d1r7VAOcbB0xmM7u
hOlUwlGOOfuGUlM7Wopae/FCIObrpkjk1ipy7+uY9eD0KM1WzYq3mLg3Mlw/rivetbCgmjOdw/ei
tSBElWhOJJT0gLLwCgLTGPpnP2Jo0ub+sOpT1+NrSeyd3tlXEr8Fb81ST4IQTCiTDZq9UbNd/cUi
egwaqKNMunPqXD/jDBzEIqWYiCMCECpKhDEECi/VeWaN6shog/F3esM4WJCXqF9ZmbAM7tw6mjcy
nNKD1qZjUE04hiLXcbcebrb7kNzLXc0RozHc4pyyl8TzMYU/klsnEGTryDvVVXKVZIE2gO2XeklO
cnBNdNxQMSSuDQNsYR19oZTQ2qeT/TJVZXOxYPpdDbiALNeGGfBjgXw0w3DLDKk/NFmof7kthWvb
5xhl1OX8NGkjXwL3xH2UGfaGEgX+rEy4i6xW21lWNT86g8PQhbACu0I8NAnjiTutNYY7BlW1QHmH
p0GOf/QdKnpTPMgpHcb1Ku+LpxghIfQma1HkBR3x2dzvvalreCIisZKe7n1YSYpIY3v9uqoRfXmG
0FToA4KnyE7/PZ3i+cQ87ltFDBsSZb3x1YiQ3GdMY3KpyrNbEeNbpB07/B5u3y5uM23rkGHet5O5
oSR1rTrf27kugNzOcyFKac2+4ah9V5fWcEKztNY6ddUnKBFzIPqcZyyFDwmS17mXYemcoHASMxtt
uS2qJnv2KoyqiLeGhZd3ksPZRCShrjfRQvY7Y3aVvUzW8W0Y2xvx/UyVyWXmux1odRdmICLD3eax
fE5SL78j1zccR8sNXypQSgzcsi86c4ZlITp9paSstm1VrP3Rmtb6CF49ZNf45NvDF3DVXlBPt9lo
NefDM6bzG9+1iRyQe07PNEm5fb1tG2kvbUi9p5TqTLAblQb7sEBGymcEFwudUqGPXihfxJVVMAVC
SD7IbDLPXYOBvYXgwqCH+Uw1yW9haNJInUusF5NDN41j6IGsWzUueoR0qupn6qJqALkcxLUQsbio
cGWA+AvcKYfVAQeElwYbERCW9Xoexl3BMA8knM4hRoVfjSjTLRZsaCWsODKEcORnb3rJVxca+ArM
AjD8Iktu9ouGTBIuLywnfVOEH2Wke8eZqV+DtWalTIGRJwWjQZHmUtMmbc8Nmm19Y3K/FZmPMxNN
8oKHAyAUtvlNrmIHkUc3xFkzYn7uKtuG/dAyhKGQZqdBjW2Y6kacnuc+xCY9czRPuibH6hQm9z2+
RraY3lgB5jeSbc/+Y8HHei9Qu7ptg7FuBhc88rVEnu6Oq64zYioc3UJejGzomRphYju7Wq5fW2jA
u9SAvbH0B6ptLbdLX2rOCFi+SACuaj2SPyaobhcrVw5wdArubWz4HYMLX+4xvyLoxPx90HVtNepH
z6uba2bN4beOQu9mUTkDx6NcNO9zX6kftDxXe19pM5yjSCAUgAZAgJXRVwwY9oX2onFtMIPaGyM9
gXhj7PhOzGUZqEjvD9PAlBxWg75Vcuxe+0hFq8innVs38/reH5rkxBirCgrowss4lq855weexEow
MOzxeDwOoVQ/6HMqTvS8jusqVz5sLkNQeGG7tAprGP9UJVuYxkwtSCdgjYVOC1NVNZhYCwBTF0kH
n0ypmqKPo985XqnvSWpQGjvJ8tSAZltR/zZfZIWbp03c+xB5ci1dM32NvQyWq83R9TDAiFkJ6eD0
jtVX6Dv1Y9f7uLPSCsXVlf2z1nFTLST8R2Z0vXsgiYI/cboznYiJYYcXQZvbc96k5qYvjeEitRB5
Oslc/6l1hnpbOfm0GQs4zpSfdXcQo3gxyBHcJ8gxVtJeEbduvRL3kpq9syrxXPHMiGNMKuRbG3Ex
Y/PmyI+iBpW9ZJLnoQwtwkhNkKrTju/O0RT+Hictl5J4eZDZqf7CYvJtQFTcoQr75NzSOpjAqa7L
RKancE55RiCI8yxMtpreHH/277zolIcoHzERomtYxMU+Ii733kgYf014bDK1YZxNGLpnC9CGau3q
t7e5EoeGsmxlDSV6y8EeMR22FFrrFo7a4mCVSb/qW9/mOBkqyUPvmVGLDMS0gQ2K/R1JwnrlzRFu
sCrm0CQr1/7uNyJ8Hooy3uaMMyTifjJKmD+aYGOfOvCTyMys8hzGo2Y1dMJ48abQ222UJc8aE8Bh
6Sk9unrm3nPFgXZDhnvthHZctWqXA9nok4hBTILmSUzsdQDSKzJ1DL3hWVT8ihnzaQaDfHv++Ne9
/49VwX//9lNj1GcX0veqnlvMW/2//98KqTYf1fmt+Oh+/at++pu7f//8ZbpEbxVQP/1P8OnDvxs+
2vn+o0OE+a9Gptvv/L/+4j/d/I9z/fH//9/3agC1zt8G+rj8q9H/Fvj935MBm4+2eCvnX//AP5MB
9j808prErW7dUo5nkof7z2iA/Q/yxM4tpGpqGrHiW/T2n9EAmqg0h4IqjP8W1hxScv8dDXD/QU6X
CheaTGz9MzXwXz/39T8d/1yy/7V99ef8GacklDrAQnwIYA3AuPwT/ppdImxfcM5lBhDOYYQw3Dnl
FC16K0SKSSxptydaP+V3XZbd7i+X6J//kr+WUv0MAfj8ZK6K4YGxoaKLk//Pn+yCK01BzCXLrisK
HsxY01A9oacFSJszfKfJYbI7cNj+oC6u+LuE9S9Eh9vnAxOxyHGCE3F8zfwlR9RbXQ24BJgGmU/s
zirNyeV7iJGbqpP+Uz/r+YdlzCUaaKb0JbFSvdr0nWZt/nwdfk6Pff47yJTSMaTxj+H2+CW8P2oV
TO8Z11MKwPagmVn8hcnltB9iySvlz5/1c/Ty87MYs5DBJq9mmb9FPmG/TmoUyHdZEVrjoxcSNKCE
JxUn3B5c87Gy5fXPH/n7DUaAxbBvnRo3bJH7yw3Gxkv2g5ZmGBlv1tq6k3a2y/uRd2afCLlpeTvV
DL467dufP/h/uq4Ecfie2ZPizb/9+l+yf13puLNRY4NDFWydsyMpDtibUlCZKyIYeH/+tN/vZlKU
DHkIpHEzMXH5+dPGOSkGRlM5SObcPmCDeU85wQxretd4x+nZWswK4nA+leXfPEf/wwVmBeHJ1cmP
Qof55ZProTe9OQOfm0nHPoypvPnzkH3zKOWkqfu77HZf/fmnvX1pf00T8ewQCjd0QEV8o9avAUEJ
/9+hoZHti2Zr3xAUuFNT8k1/8zG/f4W35Kir2QjgLJ2/tqSUZgf7pSatM4GXYcuZYcYN0YDeqRfD
zfznn+kX1NTt4eDy8TFgtVh7vV8XBFfoWdkYRrUcUyt9dsfCwT4KdWij68nQcW5wYOX2ecx2LoUH
NC8mSJEezhspgqYq2eizUZyav/ln/X4NCG+xSjJk03iBfOYE/3IbZx7p4z6E6zPEjTkfmCLMSxCL
GdUMSez/y2sRLxxyuqxFN/7Rrx+mZs0iHgtRx68n+9ADNtjYkRnH0JWn+vXP1/v3e+j2ciPt77Ey
UB7EG+6vzydYRYsjHnSqCcvcxkwn7qGCCcPfEbt+fzJv3Cg0el3nWwWb8fPn9KEuqU2MqiXnlPGU
ziLfqAnIKaX3gG8c24++a0IWjwUT/78DXvy+3sLp4SPpXWRtpzbml8/GqE6UnJ8xJuT3rRkSSM0G
ZOJo6RipkZ2YPfPq+Zevq2uArqKqkkjybw9No0OBLkOIm7Gh5FVA93hm5fVWf/6U31Yd4sc49XiT
sOwRzbr9+l9uS3qqVar4iRdYEcXVA655ChvP2mfJEC4ZENYPOg/vvwaf4RFlbYV7dKNgoTRR9PXz
p1atGIU5SvbHOdP/Q2hG3jYvqDzPOmivW5GrGXQEiuEUlBX5H7IjTvRObXS5xSSj/F2qUbeyzYZU
V38TC/58Nn5aE/miHXKcJi3R1u/7GbPKfKLfYgbAhSYA5QFPRYrbhUYA6hCwALrpAa5CzOGEJrIZ
+++uS8eIx1hlH4nrN4iV0m6wT5lD8nfP9W8PAUcnT2PHc8sts+355cIxIFNeaqJW9vDwX9p+LL4q
+AAOCk6ecBIrhXaiS4Eb81ZkTCxTtdIIZmW4i5IN4ovtTuUW0+hIAiAaDYw14TQh8QzUVHd5K4li
qJolOYPhiSyQDnhYBp+s3oKvEdvjXJfZe9VyMxEnzUa1nqVHp84E3LVegq5mA2ihI6CsRlI7TY70
Pjh2lnLbkYhL17JqcszphsfvM2ZICgG9kPme8MiQrKPbs9VqKeihGuZKi/uvv5etnlw1kxy4USTo
2xqhz+8u4/ylNk0QaDz8ptHS4pqgm4pRXqsMbwQ5NZiXxEManFX1yI4IKomXvaZOKs+JZqI6/vkx
+vV7YVVnH0+pGdw0n662XzahMkfbLcaKHrBzPq7hUpl5YOHYGv5mUeDE8Mt6a1HThnjist2/0Qs9
65d1MJXMuf02vsnsiRO/IbszMtblTCOeARMZMxHqG8MvZsxKS+t+lfbmNUwokAs1aPELwtHm0ZE4
Hp0yYkAROX58VZ1a51l8NKUhFpTjYaOaplt9kmYgS35OwU0evBjoN9Im84F8Y0wFgtvn2Hzqk6/K
GAWlSyqknHaiUL2qpxx/Xq29UfOwrWSTftHajDO3F2bTQ4IFHbOlN5PT4Gp2y7g2wO3MOuksp2nu
bksignIVWtswdOtrowxvpACD9u2aQh1ie72GE6j3Ytb+aAjNPesB3VZ45SVuCvQXSF3ZpAXh5Ll3
003FyOgOMTKhOevhU+4IfdHUG3GTROJ4lmvLtdFJ9EFXL2aU7GomNeqNLx2GMp0NODJjCZBfmKZl
MSWZpnZNEev4qN0EnfAm7QDBdhdDP6d3tJCg/PSfKpDeOCjDGL4Ffif0otTOu7tQm+v75qYmUdBR
fFjd0CF1fMpNtJV2DOxvKlQ4RBcSnY25aXOPiSBuBf9Hi5UccKAQFEGgQs3L6lP0Sm76V292NM+0
rhyu6L3NnW6P+Y4Cu+QIV8feo/CvHZJ569aU5oGLr53LmXBBbYl0QzUIxTRCt6kwiz6FO+ogP+Jw
/irSm6jXD5P/peWOuo8F0nA1YFBaVMkErHrSzddea3Rs4oiGZR4+0+iKjKgR4R6V8a6TfQzSxPOY
1n8qj9VNhATMj3skwlxymgsnPRSFbd/Xvo6mqobIoa4lJYLJh7U/5EzwA6cvW9PN+CmM5kikbuzg
POq8xdAa07wZP5VV61Nl9Uz9uZ4yLC5hZBjrOq01sockSlINzjA0UXMRJep7e1NxBzuNlt1ImBWI
+XDv5vXNReU3G+opVLbi+FZtrCr1lg43Yr9i1ersZTZwBVMhnAAAf7+nLb7H+kabQbhMktZ9xLH9
GBvEKPccWvIdWrcZr4oy6TaGX9tpQHlE/tLJXnElb1J3cRO9O/SLHA5HNVyLmzCey0lbDbqlTtHg
SOjkiOiqTV5Hk0FmlbYPQNL7Bc7ARTOY6xg9vk3t5/Qm0HNVbRqpyh0+QxlMvMeZMfv6woineuWI
IlvnzU34V6Nvvxspsishl17PV51Zygu98DhR1c1NIDMzWUb2pAIq1241McxDRyuy7kb5GeaJmSD0
5LsMDAsjzoUSbgEeh+ihbvrmjn7i5D2+2R4gix/Tvnv0E5sgeUHHUmu/kSd8y9w2p/WjzMav7Hbe
fYuXmxTjt1Y21pd0Vi73s2XtpKIbYByLe+lHxFmq8qA1lnhJQ3XBvYnVLEpedfXelsmTF/nv8aRL
KiHm/axFJxYpYqDDGLh9tyGu16x8B5s8nRmvtJdS0GgbF110ybK3a+pY1JPp9nJZaPKAqHEqCbDy
Nq2eIoG1y56zH7TmrGrPwC1Tf9PiBFlksheOQ+K5GBqPVi35BihioGS+nr+zv7uXpnr0tExbi475
h6FjObTrulxWZdGgIEXHmnssj/E7kcVowgiXFS/eY1XQKoYTmvi0dFAGyPnEjn7JrZlvSI2SEXB0
ZPuJcxDKN3VNDhPxahbnoqe+ZSjI7eOAMfkEelMlFtEVihL19kVF70MpCB2b1bnUiQe4TTgterN2
OQuZW1FmYkGvw2M0ORu2OooNgt0EkudkSEi753X0YJg8Q15ZXTLytn5PiRSehg8vjq0duzfbW7UN
JY0LyPbvGRuPepEWQr73ud1/sXu93Ic8Z0erUnCcqRPSa/SFSQp/K+rxknWw5EYiWw8WkIKlXpRP
9FYdlEvVauvfDhkR/jTDRhipFT4T76Q6lDFk9A9AQQiAk28FlHcdRr37UmZgMuCZbzAKlagdJGIs
hkWM+vylbdMZHLVJHNSj152ZyD65TBThGukaX0xBa48CKlF2w1Pa62thR3c5+y+KG+iXov7tLku9
75EzU19pJdFRNJivahF/74woWY30NmzL0p0XLpb+ZSnIB/tGFp3Suv6O1LNvyLHuceSSvMvLH97N
+8hnE7oxZ/K4eagFdFJinSW8cyDYWKzB6OQPlt3nTyps+FIM+kxoVFQBmaKaBVrHnImPR2Xahl3z
BosIfTKOgRPXV9x1DDWGbk5OSVF6N+/+fcxwXJ/Gh6Ksj/1Q35edTL8Qc7xLIsy0InYR92t6qeY8
Cqo4J/Q1tgbzrDkNnASeh960AXoyHtw+OStW5/u2Ge81qo0W/iQ3joMzrpJE/OkrsGvrqco4XHg+
RugmuqZZvG+EfUS9uTPihoVuGCmoyM6ZWz+GCieqzdRim03jjwp7Hy7I+RhHOutGSd7OGGwCvzEW
DqH9cGhdw1ZvGuYhMZnF2xjesqrDcVSgVhs5lS0dZscCNY9dhrsLO3lnltz9a50LucCDAfO4f3Wj
sSPOZW0EC06zEGWcnbVbFwYgv4Xhl+WT3xffOdncWgi6SeB6qoZVy+CPe1FZGBLc+dx08x6dQQXm
4L+ygNvQA9RX2tcQKfSIl7jppOxTRHTUE3DXlsTibJBnrTw13OHx8YkfYyiiYHheEAOjcnMMR9Am
wPpiqqeWZZiuRz8JGo1SW7ADpjXze/ACZgY9Z7U94aOoizd4KITuVfmOdQEVBLPe2htInFgkawqL
UEM3mpeSffSSktBHp2yOTo6KE97QE4VfvxHpOoyRL/E/ZsPWjix9lZpY0sUsXsbaSU55MbtUYoTn
qiqopGHAkBfZTssfQzfahtO8mscaD79+SDQaQ3Hoal7L27gsB6R2Qftc1lSrPjSDMW/ekzH+7tDH
Ft2ubeyoR1sjQTUry91NdkvVbNHyJwrGcK2REzmKa2/RKAebDrVVKDFruzWu8CJxND40thWuZdNt
HBJCMHFg/A9Lakiu7DTWGiL+wgL7x0Tj3cjHPS1RB6WJDWbsmKoG3IGYPddRNq9H17syVX7SivCd
COYapm3A5CggFxpUlfsw2cUFL2dO0jzDGqVWjTk9VfSQxQNv2K7SA2ukc7Q32mxtevmV+Wm+lgNC
rVGYt5o02hURhAj6DXwd9FOuKtKg5zSd2LA7OBBj1ncznLa+5C5ISnMT22QNoql9aJoOqVDUa495
2sIesZV5onrWes9ZuFKj8UW7NyL3TDEH2F8pMNb1KabnrN87+Em5pVDkaWQ9CIvYeGVTk0SOGUAO
icyvCdOeAMNEe3sV2Cvpz9d5Tg/KK4/YasbzWFbf3dkWS3dK0yNYOFJ9WvviFc3V9SbS6sqJt9Cz
eWrIThJzXbRIqltzDsUT9iH9MfL8b2iSjIvc3ag1954jHu1QLPuOAaGkUyZx8UjXyuTo5rpfNZ9g
RQKYfDG5jU6YTJ0SzyAXzEuALfb4ynj9beg9YvCtWwf0hj86yOmLWDeIZOZqI6El7b3CfMwi7yGO
hctYo7lDv7lzI1mhutvtUlXqqzWJfUuKaxk7Q7zKTfde5iP7hi4MgyKqrwL5nxC1xG3guDs2aZs5
tbu1L1vyL7GdrxiaX5JwdJewT5o1cssd1bnfsnYgtSjiCzA29lu9vHVPdM0PS8/vig73D9WJRNKd
+rnT4As3c/1emdOdXvvWrvZm80mQVlkYhACWlHLMy0Hv5H6cCI26RFqoOxvXdpTS4NPMhUucrXlL
i+Fo5PUp4QW2b26me5NTz4r3VaKhfGvZiftOHWQyvvYlSKiymFnn2I4oltCj65NtWhU6cZ8wrr5D
ppB7sEj90o2TS4MFoeySPe0d8FyK1N/UVc9b55PCRH0Ydv2a7mMvNpZVhrdbM1QbpKaDQaXNiKmn
xTMG6K3rUViHr5BIYeNiURTlMbex4zD3WJGTf6oK8aHsxrtqURefNK+Z98Q2jXWR8DXLShdBTsPT
yRybtZaFu3gyNghD4hV3GvGSXGz8ArRa6U3hpszFNfXKtdfNz7QzPlc+DfbTHOHLaTesZiutp82p
k+ax6ru7aoB1Qxvx0aRny7cB32U0GfHyYpOTFfH94LuP9KlYS1u110azv8wlwI7B3A50E++w19Ik
hDAOw3sKSB0/WUo86UlDGB0cABiCezoy72ldxIOmkldtvHlLee6UbR3HHP5H1Rn71vapg5CB19Qn
qbUcSzjB8Kpexz2+M3qF1tbQbiYpA+YYOwLZ+MGijs5duzL0JRaE+YhlcISf4++SAkCFVYL/dGkM
1aZw59fFmhqIZ3xR3irKsdHoHGpl5nFS1n/0tbw9uwCvYs11Apc2IDpuQJhTmRMaGmfWasSkqsMb
rVZNOk2kDqa2HZaZPflPHBj7B18LY+o+NZEVeBrqmFUlTUM8OoBU1NnO2UDfO0nLa3rufWqyboW7
OCVEdiejqvnRVSOLn2g7toxk0EwqiSmNgkLWW2IfSmY+ywiQ3juTHPtZwC/YCi2ezj1OiH6jkzB8
rmk5vADxwgek6YnI14k9GNewFiEva30MnV1Ft1TQ2zA6VzxSXrO6WUSDetAfqzEe9ONg9+6jU/fx
FXr2LRU2XxREIN+b73Qm/N/+g70zadITSbf0LyINcJxh04tvHmIeJW2wCA3Mk4MDzq/vB9W9VVlp
t7Os192bLCuTSSFF8Dn+nvec58wzac4u/OC8A+JhPoVaqEjGxZB1bn4B0V/yrqdGAAezbQ9fZ75B
PGE9jp+Y3qzES8dHYrT6EKBnWT3DQp7exlbyMnsONWb8vee5fIoZnstFP1Dk94gQDCJDTXqLD+l+
pqVk3lBXfuvOFl2vSdzHnzLNi/sUfwVdQDT/kNSMlzzcmc777FQYUIEbT+eSJTFnezPBcIjJfdkW
z+5WKt4yaqKEROT0GgNtuG9qdR31+F5klFH1na1fVOB+rcP2LQiwEjmmSyFxrFzbHmGEwpcTtlyC
7w32ZPZVyzUDCroBSvaewrtFhlT2eKo4VDZlD2jJhOVzhYeQOJ3Lw9c2EsOMJkbRQOYqBwqi6ALD
ydzUUADGhXJxfCep2AGomXZVUp+CfjxbonvKtLgfFlLi6ezGV/bsn2TDmyPmrPk5ba1qvNEgwT4Y
0JLPDvv7A8X13WHOwvIpaSkVpZF7m5nBkiwVpieUyh3Qq0s6+csDpiJQbSoxR0rmONhywjs6T/Mb
gj7ymU/6R6/mh4xr/T1YKZzRYdQU+5wI1CsTMdIrxk3zbAacHrwfFbgOq35pMfLflMuSPwSBNpdg
id4XG18t1qyHROTvHj+Qa+PVzT4lffxm+RVPBLe3ft/3of1aNoz2Oi0AS6SYHCNaM7mJV/LZSRL+
CdTq4dkW4XkeKAGdCds8tEuUfgd16n+XoxzfdCkF9mzvrXPs8JpmVXmfJxYXcokfpwzjkTsF63Rc
1jZssBm2a8Aqe6rAvLSSMPjU7+3UYZvfz9/zoL/lx8IqbVIfrLjLnZLt49Q100ebIkPx0TlUVMsi
unnplT1JvVddW53HetDnsCnhs41QUxocyK9iBki6VZH/xXUw8XbcprfcqZxDaEbuie6cH+yVu4aQ
BMJH6xDvcx4Xzy2TxLE0xfeQrtltTC83HlBauPygeMXDvSuWBTzVTL9rB2Bjn6Wg38rG9PmRP9dv
nhNlY3+qXF/dDu2CPiXEaL/SHLsiCVvayJIo/4okQgxh8m3Qab50ri41uMcodFHLLAMIZ9APRnBv
LqVfnscirneDtOEtdWoe4ai2Pa5ZGezmanJg77ildW6Mn5PF8dtLlnjWtGlS0xwaH9qiCZPkGe6L
vKWd8caqXKqPhSxxJmXp15pwLRiTfjIs2AL7A1ajOmAXFT9DYLOsBMQ8wi/L1AfesmW+Z2FOyU6u
eud7u0rKDEZdvmtizY2Ez0bibWc683jgDA0PG8Olj3vhbEj+HNpFjyhFYUBJDmeXZwWP1KnWdbTR
Hg/cyWAnp30SeZrP7wQOKKFv/mOxR4N3s13SiKt1mLTxxUkzhYEpHlJ8ezYi7sUZnMz7OQzTyKcT
pyM52Iqm6m85f+b0hf4TDn0QtCL5jGDmzzf2MvjZmWcQbrTN/uCN5p7f6wd4+3tNZgOTtBu29pa3
AUtHw/V+4FJtO9h5aRU+81LwG2YdLJvPduX5n0mV+A8dk31yCn7vDVRX9PmZe6jxuDnU/UnbGYy5
krTFePGiMRCHeOgLsjRDNbzjpaMwYU0aT6d5nAVhLco6fisegZVfUpfqyi1lHELQ8OvO3nyZlCmr
O9F58wOM3VwdhLZJCI6jH22VJDq11QiMCNeK+tHPqquw4VZ22Pwc4G95OIB9r9rnsvIkOzFCW7su
maz5oGaC0Cds69W4nVPftvZsKemk4xWFxTEY26i4CHqbycghn+6U5YLOHI/OYj0ab0Z6DbvPipyV
cKdjNLVP81RMX2jC3EAg/W6RwCSJf6+Klkxk7yMAtxwnkdOdiK3IxwVddRf2qXPlp/015fqajvpn
ONgLTY3T8rUvyQ1iAN2YPgQ6vCDSMVohLOzNxIgzzJO/MznKyjqtpwevaQNmym8qnVSytX2L/VDS
OwfGdfzvo1iKbUJ7YBSeRmv6RnrJv8N/iiWXwHoyJt09v8V7RhsvXkSk5ZvttBQKy/kzHDze0ekS
0OYlpj2zUrrGDd3g0vB33eRFQF42Qo/c90rUCHPFGEXlkX6RxocySD89GB7MhMmsfHPsPVB/EDVo
tD+0PumjGx3Y9WfiTUm3LfJs9C4kXSqBqLDuVQ/O5ObTKaeFMia6X6hwV6dr+VwTCOYQBkStkXHK
6Ng0oaEFr8tNs+9aCppghrQZZLupA1xVZ1YPLap2iZnwwIT9QYzjbF+Dqrco8NZj4J9ckhG0hFp4
CeJ6kcWtMya2f51aWzRnfrzZcnJGl47reB74e5PY57DEHMK6FdtGMh2ajnreR67Gc/IykHYRN8Vs
cxT4o8V/DQdQiLO4IfUn2h5G4FLHN8ojtnOY66hPD6n0iKo1cZiEREypAr2pnMWI50JMyrlGg+zL
k52Vy3QKK1m09DT+PibGMNfVt9H3u+yB1g/cuEXH/mYHcKSHrSHapF82FE/a1m3krxZn/mRagmKV
lldnIHs6CNXdEwJhlHKDwlxkU/HK84r+nmd4GQ5qFIO1FzgSpjcdUQcp1AzNNrLS/kTDtbstS3SM
h8Ju1QnDGPC7ZXrrht5Zs+Tkm3ERY2XjgnkHJDM7s3T7FQXLO69Mpilu2tdOCXPPuT1cM8+/1mNY
nqoUIii+hNXiMSHaCDkcK7dZ9ulCvVJvKRoeu4i7T+1N57S3oHmtW3Yzs8AizqbFDx3m1oHlePwl
rl0QJuhn6Rd4rOl0oIGXxGjJpSI/oTVziRzVYG5q1dKr7mc8C7IX3bUMBIpPWvrRXTWb+eRmYc90
FeWSeQPAQtwUJt/xLHNFr/q6f1n3JwcN+vjLrIqIx1yE9ffOgimplbxJ4qL4nBPHPFpQtR/HPpuy
4wREextYS3JebPtZu/VKIYAwgg/DR7Epg7VQvKcHtIv6g5WQ8844IrrLzOR1dHX5s0wsqEJR3D27
ymV8QXnz+JeYBYBBo75F/NCeU/Yk34qsnqDlRP1uqOE0lfTUORsbZuCyN1nLtdWgYy3K9k5LLzKQ
NfH8EFje9BDw3G2pT3j3COpnuNa1+1kiF7AhC+BFscowrwUb1be0EM1j4QRfxISCMzkw6Kp5jB/j
WLczMD7zQN+xzcnQQJFz6/Y2VPTzqWYI74tIUydt0K03NvhZ1pB9MZ5VNJTH0C+izwnP67Edp+bG
mer+TsSEFAOkSMZs6W78dD3tuvTNsWNxDVr9qeh72uPpOwdZPN+YufN3vDEGEvKBuOAjalklqfYj
yIos3jmda/aFqlcxNBdjc2BtKPalJLe7k/SPfWorTQCORnXn7Pui4gkrJt98dEGRk/KPLZf5Ps/I
4gI+Tj0zkNQJeU0I+5E6EnErHIBTWrAC4m5RLxebFXG0M+zG7iZuIYfeqscfnuz6x3pJ+wdI8xdC
VwhEjj8FJ5QD5CmpBIqQk0tQp+S/xde0W2ilNWG3F42p73ovsU8qYOG/CXFRLltH58Wxyu1y7+PI
STh4FhAOsb+iHRp7rcaG1aMH6uy3XqhxbLUzgnBKQNAq3CsMZv/oRL6LHlKBEZ5aaVskyjFrE5CI
nrXSYmdwTR5ZOkYs7tLYPZJ8ZC4PgMJsAXYuh8Wzu1uyhOozMLm4y4vxp7ZJEDIPLWfGFYBKTTxk
O1FZ9rmumvnc+ahmsojk1QG4x1LYlkevmzJrMyyx9zi7wfS17Vs3IiTWmVs3suUT3AsuHaot98tS
h/SAQi0sCDuOcjkxo9EZRNX2prXnJ3wfFm3g9fCo2HxxaaV6h0cfC0RESU1XZuK9d1aaix1LcU4k
D+GGHA+Zg4wtP+Eh8B9qjE5truOTzgNUuCwCmGVDSKj8Mxjp5SuOOZTrBH3Rzn31CDmzBz3aTEyt
fU70UUzOl4no+J0sspHXspui1fjuvTtHbwXBaUbDqsqPWjrZzm7wD2C5S6GHE52rkt49FdkijnFa
6Iel1SU3jJKIO2uMn2KK+x9VUf+ExjttVac1DfFucNc1cGA2rcZlGvRQKmf2diy0Z2j6OH/CiSQw
c255MQHFSiUZaxbYB6+zTgSoxjPB4AVFVF5cmDjAEjMYWY352rt5vscs8lpVxXc5YCVprIqhtiVM
Wds3jYw6j5sCnsDYBSRgdz7AMcethoNVrVcbYoy7msrpLdrJfFMwcfebZU6fkLvr6wwTYFzTR2EF
uqvpGSIszcpRYK29NLPNcyoN03BSWSa99orG2WgckytejoEfBMdhNEW8eyt0qnJcnhd7anYF5+d+
nBJnW0LgJAwVwQ72XgI7/6zwhB1kSE0fSz+CzZnzOjjFCTk9v1SR+db2Tk9Yo3R+Wg2vokxMmbf1
hXldwhaWU5tN2AIrYh/VJpvD9GItVfRO+XeFKBmYjN/hwEb0RjipsNiYCfTESwxkSm1dS4uJuRkn
64Www3Bx9WSuCW/mjYKmeYpQzBDa5/6+70JEo4C6e1bB6TUsAmIYmDHvwrJFJ0daNtRSHtENmT8Y
trZ1SOBwiUZ7m3dV+5KtlMCC83QPwUWC3sBE5C1uvjcWIJ8WfeU2cXz0XhtGT505xGz7ILoONQmQ
VCbyyY4Dc7MY3b3KmPm0Qo38YvnW2Rjr0hhtu7sxb5oblGpATupbpmX1oOmqvEIfzi4u/SsnAOz9
axxCIlGdHd40Sdf9QCC2r5nVJVfHqeHcCIBvVpLb97i4rHjPUcZmgVUYi52k3sohr06twSgYhet1
sVkgFM+i2FOwHh1c15JQZgo5PGi/hqmYsZpImOlfWqsNHyCRc6g76F1usoDhHeEjP9lu+xFS9HXT
l7wJD70Zm1PQNoBNPQMRFeTmZzSwyS8xTm+Y6ziZK/cKJkarW4OU/ZRMKdvfpSLVAy0kjy7WiJy4
3hbZ8jTjPu6cYhfbwXxEDoG8NJXA32L+BbXCZJVPqJeHouz7iz+TGN0oY8JLU0D0ZJHdfDOcNGQX
izp6JtZGN2reVjPM4r6HmaSBrJiZSpcqK4e9wZJ2qgIYofgP+LRlUqn3WHG7RNYII7UbSdEBe9aO
DRzY8i4Jcom7FboLXr3EtX+loYlOg+I6NhraAV9b6fePk+dZr3Wm3VtVB+qyDMt73oXV7cx09Shy
qS5V7DdPVmWqdNMmFbiToNNUMEqXQOLEAmwn6pF53p7NLfJ9uZfMhPZmRKpvznSbc8r7Y+KgUScK
JLs1JGrr+/BTt41s6+8GkJ0GkLHErynov1+iiCP2JhbvgjBkmzAArcX1FI05j3zW2LApmix/cVsj
vQ3ON6CiZIOg//hQ84a+L44caFzXSuJ1bERzNWHrDZxDP4Ai2LBMf8anAHmDJsgHeA1p+FJNnH6+
wf2GOiLC+65NA/hRi6OcNw/fBPemnPrhsK7poRy0L05ujbxgt1U2bOa0Ya3hzaOkWHJsHbN1PJ38
tId8ZPdJ61DbpgXZ7tr5FP3UXYZo4XyQYmZTIUABR+z5EjLht81kxe/usqwQxZCtO/vtQnKOAX6/
KYpgvhOzDX+itUhWpv46IHvND48+ocFuASdG+W0T6K8ZDzlC4ZyRQG7IcjaZDBF3AAXs4ralORBn
VX0vcUURlU/Whkwu2icnJgqeuRnmFy3oH07cuDk6CTHGjW+qhn+TbwXYjEL4q37wHYUuO6iuPvZS
Tnu4B/1tmY/kMkuqQRkKUAKp9CFXhoMlVzI6pEZVZ5d5YSvm8HsUJBgZMEweq84Z3nPLobKziZOe
VHKnTtp1V1YKZgfmXIAi3Zw88P3GK4Tn7krDEsjEemrGw0LY5gBMAYF44YdkpQMtyGwqrGtkL9XL
2DB27mhtDx1+sb5dPGd5CMnKo7ybxALf2IIXOQVsiLk8IXWxA/VY+GwqHr5wP2dDfu4T8rHrr9n7
nkOaJXHV2dtSY0NhFklOoy+gW0l7GvckUdMDyp6lAbl4AOv4aRGTYAcUeBitZvltFFJavPzXp48a
J2gh/fBlqbPp5Ii25OIQQs+se6v9IrRkado2XvBFSQs/YKBMdTvEMr9O9szfg/tezF6LUTnRNuyW
0X7gu83h3DdE33UNPihbQ/F/b+B01x6eP9l+sVXixPFtmzxWyNgb/sXi3TR6AJjc/JdlfgmVAcde
rdwzxHeMOx5XBM6sdeAcgvhspnD4YCEfsOwdegARQ8QAfJqAFPHEzjUmVk7D+SFi68htLJ9rKqQH
oYnRliDuftIozgKm0OB5/+ERXsN0hOewUxkqAP4RDftnUO8v//d//b8Y7Vt/ov/naN+GUTLT1Z+j
fetv+Ee0z//DI5PhMxBwVyah8t/BPvcP6Xl41SOESZZXVPj8K9jn/EHOz3cipFFBVihw/xXsi/7w
KOuGtkrgw6MoyPu/6fxZDfh/ei5tnGKsir1IuoQABIkAfv1PBn3by+cS8ZqDj2sjS7oazox+16V3
jRn7Dy6c3z99X/7r8flznu+vn4R/fEUiFvjybRIdfw1aZE3STHlIJEB37qvnFNQsQI2z8hcAqs9u
pB/DVrdkvsU7Stt3W6inPGs/TcVFXVnioDS2UfAXxQBOueu/NMIA4aGwYu/14d3f/11pZfrLt8ch
uUARqXB+x31Ysf/7t0cboKmg3Fzi8hMMrwpxrfe7AkI0VOENP9P64HtpfhrCwX1RvCsei6w4qpRX
Z74srxgJ2UklNZRPEWcocooo8wz1kcwdhjCRfpUZ3ipY52aLqCK+wR18VJ7YCX+htkVDZV/Ce4qP
h31XCKQZYsqKKX0/6mR8raEwMYNXYEvi7ORiZeBKlZjP2R3uZuALG6taCyosh6ivgyHPBbeV9CD9
XNLIW61ExyUYSK1y5+RmajEO2XplIwTNt2oJifkt68jTp/g2a78Pd6nMncduGK3HJE78w6qfH6K6
ZT29cnG6JfA43+19ZA13AbTvQ1zBRKBaxYifcWGRz4QrfNCJNe8GMicbqS1sO9ba+JI996GiL6Kq
39PBi87EWr8sXvss6Y5piONvMW+AhASqcQR8XhwD5PUbO4xIakzxmzMnI90zJKjZKXnoy2SbvdCF
rKiyls0O82YyWpdo7F4TU9lPy9hO+2oZKT0nKHIbGfuS50X9Duo0P8ZGUI5WRAi6jb5P7C5lTqol
tjbvXKX5D+bt6qGM4uyGYU47uxpe1jGD7bNhHimO4CuPoH4FeysW+GcZwX/aWFHsXUNTBtRRLOlz
59Ip08S92nY4lwZsudwgYjpeyH/wKfRes6KCn1hE52hxP1j/VTtnnUdxA+A6RaXdO6V4gIik9npY
agyEbICzVDV30oINORYNcLd2BZ5w3d+l6I+3pcHPWYfxr9xPkx/JLD96M1BFO5ZVvl1nw1PrV80j
jeA5ozTmVrw6LD5CCvM6Vs/bxPFyvGhpwiwYfK+DJftwQ+ttwrZ3L+BW3iwpi363tcQ1pcEhWJry
S+f39jNOH4xGdgCGKZGM+61IvFv0EWvP+xLIh8zTaVsHbX1RcXvHdr/91s2k5tF4kAjDZKXgB8XZ
WkUGyzgUZ6mMCb712UY74mXIgpxvjqzOFXfwbds1+V0cU5dRlJH8DGheolbGsIrWszp4M3ZiyTgQ
yJojp4qiE+df8tohf9CVkPMhTcoDYicNVPEJLZQLs89KWDkDtWCriAIn+qRUtbonpvip9GiQkLqV
R7f2mjsL+9dXs6owetVjSrNC2VXKpGvGND7ie0BliB7RQvUVtV+BKDTTLfg0vH1xilnADeIjIVgX
VIWlP0sgFb5DRUFbqr09oL/FrrnNJiYSEHme6L2bqJ6CY9+Eei+LlTdIndHwOFax2ArsW0KxPrN9
FJ8Jb1OHQ8Jl0Zt5GfeCufsxzhDrEuX5X+O4f6tQ4E8mramTyTBl9LKF9Z5QJPjm1fpjcauWrVno
nQLlv+fCzV8hsvSP5AGw6PVOcssxhPrJFMfdOKz3SEVUDA0RcboGEF+4zOE3Y9XkAHhWH9uuhQCY
1eWDi+6F0JV2dBJIs3ezAht2VjtbN24/gHhBmc+b4ReoLGeTmSC5X7cAAHkDfH7u0Hxh4PhmKjyi
lR6eBsNWLu2ld63kSFbCsu+HZHqxXO99lvabBCnrYw9sE8IaXXoqPNBSWzcfnade2PNFlq5zlnRl
7EoOyZ9k2en04AN8ap0YeDQ0BkXMqa0inGN54pwhpvEkjjq7BoAhzS7AAnsSQcvnuq9GD9tPJ042
291jx0XdhXRYZHLTmA7/SCexIoq5a3dN1+qvwUAO6VDG2qM3IEXdwIg52C+Nwd8qKVv65bW6Oi0D
7COboq38JkicI/dEJJOs/OEOxt1leICuXjs1pznyCuIeQRwQuU2ag7CQcVk7pS5OYGI7FSuNSyKV
s8WeNeziJpG3ocjbR6IEBfCV0pwSVrLnBCGIIIN2vy9Z1s17Ger4pQ80IXedjigzpp3u4m5OL8PS
149Jrp09j/XZCSNy3JBwxMaWlDBbdrOsOQf3kPgIyCCrA7nDM2zth1RGD42KYVv0VXnRbO7AyUsC
shJ4fERXyJi6+W1BL9ovpLrxQYFMig5ODWCDT83B1haGS3ZgVHt4BuBVU+gUw+tSRjc6Tn9N8K7e
GtVHe4v3/McwBs3V1R5jYAct7eqS0W3vWu23R1ye4Lcah9KjpRqr+zaPvU/L0KYRi2k5zd747HZ1
fElNoOHZCm/fAnjat5H+mVZJedfPVbP3g4lhuZwuKujxaohieOhdLzr0snpXSBSb2cdmzNugSU8m
qxGCS5CI9RxijrDZu5p69DkmzFTDZI/sx8ZyAQPOFlp0EYbrYqxbf4bW/FViQiilvWx1GR2iqrtP
+yW7Kyao9zgEbkLeQBQeTiTdZgn2rsSrlWvecbtSldNzG1TtwRoyaPDhuPR3cVQ8DRWqJx+I+MYa
IvEuuHuwaK8ZeMPOOxkNX3Ms6FDNhwl+8YArCuBrEN50pXDOhefEv3QwE8DhjXG1ehoXHI+FV+Pm
v7KeCYWWx+baOWX0lvU8pBzZ7PXTXU+CQ12IkY3zE/QZjMphYsPSElizzTAjgscCu1dZ9+CuljTf
UXsx3yLAQjTxf+HdwtKUNkt0IN35YGRfr+TuPkBRSW5V6kBqL5HDex+su1XldFL+Zp61kvo925d3
E7kDzHSMjTh14lO30OVChDm+pnOsbpJxzt9p0l0OPUaQbcHr76rGecALGen5EHYqv+DHaamUyuLr
VPj9T2teR0fkuNWG20y3U2L8o5CpevL86XGYcH7WdfI89U59HklLbNkCYC5EBdo25D3B6kl7J0DH
nUKOn71Ohm4X5E1+xZQo7qkc8rfhILwbz6fPoI7McFxk8AC1EYrj3EABDouf0uvig7SghQVpDRYX
5LNeM67JUEIoVWyAK8c0O8R2gwbV1acxz5w7Zy7hesvsJvVI5NVkjCaAqvSKAbf1RvdH3UzNpadV
wJeVeGvBBD0m47ICvxrIY+qHSgZY3wpmzzix5bYLrvBp/hgAS9xn7agf9RoA24glDO94k+Zvo+bl
2Yuk4XTsuuuAbpTbU3JTR7n/MxZ9e9vPyn3LsiR6Dwd0fJmbaEtbJP7HNq/9hxQp6WGi0gmVIQE0
vdCaje940mC4sry9ygjHOXrXF7ouuEC6lLcJQFNA4Up155iES6FV5pzdDepn9eL19BO6DitGsoTy
iI5wcS2TPRPgu+1KlnzSVfuB/c2NoI4h71OfLVFUnnMHcDnV80z2Nl7ZNgBOziKwCrJoLwPeZGOa
/2qVXiCviR+F9j+qeHgxTfu4MI/dAtT+3vriw0x++tKwkMVt6UJQrF5aLtqXKku/lN48+JDy6BuK
0Euhb2XbyCq5TbJf/pz6PjkU3TidczJ5W+m0LStnqU9YM+ShMqbaNYR4tgE+pfulWtBK6/CQpEOO
WQ6TjZ1A7cy8B36SK+hMIUTa7ROmUBoxWD3de7ptN14T/7D87DeXA3GY66bBbw9jF+sYjhEqrXmB
QcKnIgUsHyJu3bcvcBBSTN2xdZSQr1HQNzLpxjMxw+oWsbM6JwTBCOMRohW05XEZDV3WpqW3Aenm
HaZhpE1nGU7JyljMW/YQMLbk0zS3P4jx0zpjBhJAglwiGerNLHHHTr6gQmGw75yIiFLNxhn2V/AN
6a8/zSqb7z309nwqh0OSh8u1btcKitpS6Y0Bs4j4xNDVK/J3pbVLTOAA5+aMbHwPCKLl3bRKVA9p
VrLNoUCaZudyuPRzoFkbFmXzPvQW3bLZgrNhDn9EQ/O+lPWn3S3TTnQMORsBF20zufb4mRTr3Rfu
4bM7JGRMYbnzoMLRgZKuQg1ZufHIb7l6Z4CgoGfDeqFlLtEn3UWnSFsnFkQNjVW2holZ5VPLo8eY
ucTDr6Sw5Z4lOsdx1vjZdiF3RsbLMjvV21+7/teUzFSXVGxt2M/MX6dpjHB9utF3CDbLblANFFBu
SJuoJ43lgGU7zEVTHTPpPfWVP2yJrj6ywv+E3fiM2pRcvIZPQ7YwSg4meM7SfDi5UjhfZvwCx46x
nA3g6xDh1Jlk9q0qOxzh60kXRFRapTmddVEU6H1VeVSvQJwAKsdVv7mJKuccGnaQ7OogF7rNj14v
1XORrOW4tWRbnhT30K78HW+WBVsIzBicXPFGZfzNOo3Tuc+/+gZLaAIVzGnuGdjdJxKsR9C99bLB
ufAkG0DMIUu2r41bMCnDRQBGWdDqCNuHnfc6bs5yJdfD31UL8xJ/v/HA3oxvU8gHtgVjvXOzoeKD
xz9gr5L80lZFdeAB2vsYZ4/RzBXYnm8mlzBJzyy+DeKnyBTF7VSvCaGIJKTv+q9NUJ68ZOCHHvvL
TbYwvS52xNKacxEgj/csmtR6484NW1H45kwLbfw9mJnZfcjrF2HL3dIW/bsqNIFlHF8t1r9tEOF7
bZjRd5ac2gvWZlwpnmjt1z4bKecq8b4saBxnmLf9IVDYZUtm2Z+LMO33Raj8oHIqAX9LK/9fRvwP
hDD/b2XE3c+6+lDFn2XE9Tf8kxDmSBmhI8K7x+IZIEYROaQ8PPzDDjCERvDf6RWP/BB+wH8TwoI/
Aunya64bcMflf/4pJErvD/44uuO5LfAfh+74vxDB/o4QtgrY/xISETFDNEmfr+R6ge8Fzoow+JOQ
2BDqnPNswQ3RYFWPuijbMYd32GcoFvp7WW5FvvzlS4WO9PgqtuMIaDf//qWKLIgXD48wIR2sTXw5
95CZvriZg7G+ofeU67yqyteck/TYEv76DySl30iov359kvlwwSTEFr7r//712VAbLmuACjKvSNIH
x03DvTuHWXjAIMMV1PL4jG1EMulbkzvqJ6++jtY14oXPgRiD70kexA8MBirYgSu1KUfBxU6lG/Nl
B0SZrTe6K/0Yx8DJp1/d1KFx1H6KEtWFfFsVYAAu4nSIUBPLLukXCS5MMJWbB84mCAbnORmiKtkq
LoKfhAbH93GU7quNkwamvbGG/VSX6evf/0wc59+V5N8PQBh4iMgeTFVAOn/ZcJjWZg1scl7C2Zqz
07aHdjVKXnv4k6s1p+F77zYz9kfZ+y5O/NCBr9s2LWY/fxHdjwW7vrsBCC5x4ZTQ66kHb7/3zkxu
GI9kFVOpnZPQKXGj5+QBtYA350qHUoJieIkHjJ67FJr7p9RpVx6sMVTzKRza5susQ/rmMz/mtO8q
VWxUmNKFPPsWKNUoVMN3yqDml74I+oq6d99MXBB1ejfOfedy621TeZ/GeIYOdoUp8mxjT8ALkmNp
W+OMPuXYvgvYoJgiKh2VIgG5Q/cBmRAV9fBhlzYBqto3Dr27Gszc7RI2AaXIvaDE1OnC4tQE6UQh
Invt5ZCpOQjoTYmygPYXPTwDaUuSBzDxs7uFnpN+BMQlVkumS9PPFMwYdH1GTsrC+3rp9gW5xxaC
muypr14yr8PsCcQdNETGFnLxFobrblnNoRtRR9qjrmm2O6xLUyFuRiumbINQWo8k4/kUUPhRZu+B
V9XOztU800irpQpOmTNH7nf+wdDETMzqC3Md6ebHIg6D6TZO0DwPSxa22SFDYSkPJU8F8DFqVMtz
LIjI4FIqendPJC6q73MnX4m/9PEOO4jjJT56Pjn3rl/DtBBUZ0fAvWC10YE0EkfRi5dmB28Q9M7x
QzI4ba2O4rqFaHa6C4pIsGSuK+qvoyJXJEU1lg7CLACMbQMxd/f3D///dCCBTSZGIfwVJLduEf50
9uGbN8Vo64HsUBAdfdJUzJxr5TVIH2xt0zBDQsBBQXHVOpLq+Nfff/1/50f9/uhFXuDZLINg9gTr
i+HPX59yxiSje3LctisKgwucd3XplL/QlOIcGxL4N3//9Zz/4bAnMhoGLjxC3h5S/PsX9LvUaVq2
9duJdTKXUy6FaibUgxk//NDdrE6xu+CGI/dBRmi0z2XXis+G2hBzmM3azgKSnS00cjGwWOD1/+Hv
97/ZO4/muLE12/6VGz1HBQ7sQUT3JJGGSYpWFI0mCEqi4M2BB379W5CuUSbZzFfzvrO6qhIS5rjv
23vtZQU4nKE5N+NXt3WX5pplHvFyjFz3RqUyUjK0gJ6nN9k7uvPWZtAJfUJsHQsC04lvLHos0aty
NIRvEvi6xRnY7hoKhydWrGVFOPw9rNe6bVu2x9pt6keLIy6eAuphp1PmspQBOW4IvRW6v/wUXert
JGyzR7BYk+CySds+moQFXP9Bh7ziR+XQ31DrJlddBT0NYatxKU+UaBDHxEY9q9Okwv0zEZm2spwI
SZnoBrKyU0DtT8qeTbGlGYRxHplrtoPbHeRr2snUBD5+V2+/XVvQ6vdcw+TBsA85/JQkxUC3X1LV
o36uvgmzbMh+JN4mdom9jGftFEfzDdCTlqM0wGgaNihxhszRYNXctKQHRUI6+YU4lQILvUVcOxjE
ZDiba0cRcApmNwuvEy9NH4ahNp3VgIVw+/GNH34TC0dQIKoS0JaErTu/dnN/DtoI/peoBJIRS2rD
bYaDZoUIabr/+CpveWNcRsB7tHWJY4Vt2uHzNR2OqkNKgV0rR+9uUnlG4DAdX8xt2fS9I4Nji8CA
ViUShAusS4BWRr3AoMUmJiWag24nCtZEj+7QN2Z3H/+6w4lzeQaWp7NztAxDSjZTR/NIJROjsSju
44/Lg72ypbahRB3twLV8Cbs02UiLQnNAtukFiI7m89+/Oqg/YH+OozvEWhw+mrg2mtCi+uu7uFzJ
uM1gn5dpTLwrSTeI2cdSu0x7A9S1qPRuU7vz8PXjX3A4XH/fv2EY0EBM5m24cIe/QLp6xB6Pb6Av
AMP4bRVgA2wTBWesgh8fJBl93anpNx9f9h2G5aIuYO9vM0lCnjpaMExVOvSAsZci6S4JizB0/UsW
KnZGtMDSS7Zq7kYDMnBtg04iDX2MhhGja5xmaxpoc7V1dDsa1x//qsOZYHkYOEGgl3Masem6e0eT
Nt+ITg4TIqA5INXP5SC87/Sxe7Aya77oo1o+fny95cv/z6T863qS7aHr/trGw9U6fPjmOIP1TlnE
RGF6S+6cvUkFtButli3+UVduBMfnbVB6zonn/3boMwX9+8ogHw+vPIusyEgv6XyVsFOkL5puAhc8
wcf3d7RK/75BTklMcjAeXfvXTPjHtgSivYNOv4ZAhE/6LKRKfWnWZuqrThT3XbaEHXXat64R7tbC
6gMQxA2BkIRwQybhnQMTSvdJbRUvdm/LE2PP0t9++5wTgKwgiVl4jfLoG+wwwzcTpCS/wfkVKlPe
wvltqlVBDjA5zDyYhZVFM6ft2b/RZ803SH7X9hKoHaX4zSH+pRckEdn1KuSUSGyUSWQHJebAUXjI
W+c7npgWcHSE83ddhZQK11EqoieHthPAiobdc4V1fMeHP99Y1JmTUA8/uSwZwSbV0LZxiIndm4hi
JdJZ9m0/7cgDu6yNCCmKNopB49hVA/61ASiyLUZ4TFoUKPojgzT2AzLfkXZS24/rIDUCAjUdHLWS
itazpQb9WquExBwTOT1pMgUXv0h7iZQSCjcARb0N4msDkxFY1UoYe72svGbPlrnCieQZDs2WtLI/
D6WH7robFOq12gKU5RfT1C9xew4CBw4HZr1Ds9w25+jFWhgHJXIOds/yp1QYTFdydNSDI6Aw0tbQ
GdRAj5HJ2egJXxEluLlv2rk9oyvT8L0kDZvpUCvmddZ37f1om+VTFsTNqwxNfBVLt4m4mqZOXiPB
CWDPt0lImol02F6hBBi+sWuLKVOyIbrXrTAft87sZTU52iZ96kQP0nCbSIMSMoqH6broEJZ3csRo
J6LoirNxb957kRM/xi7q8a1FN+my0wRt67o0ophs75KyXD0agI5zrfPiVdDm9JSNUW9TGnRlgSYd
h3+2GqqZX8bKoLBFVGb8FJmzuHIHCgu+3iCtXbU67cFVG3S1WuNk9XZ0GAqa3FWF+1kU0+wHEGX3
RZ25UEimjlrmwFnuBxni84NFQQ0l72AHe2gxsCq0YWpJ2akm1J7Kpge4WJcSUlem7iXpW8/yzUTX
nw32pj84SkwKNFs+/3RSN3zCkt0W61QfxbifiJoyEZQW5n2tpeq57AY6hYbwbrVs0EkGmUyU+cC8
oJ1CRoaxhOB/pH4wj1ctGcuNr1Xm5O65L/e7kDQaSf90UwZaaZnndiqdYMe5hRN8XZpdTa6rHfYX
RHlxRNRQARm7hjircEs+ROLC+xiwCyV5FV33bZr2q8mOS06gVMD3iYwqSomTZnIvndTjc9NJ63Qd
9ymNPQqfFqjHIOJ8iqxYvTh5isrVdoNq8CkNGDP4rRLfcV+N4EyyMXqRpVnV0E/nDpxynMp+k+td
iXkSrRPsuayr003ahJ08n2oH1J1KU23fT0ak+WmUTZRwWfG/BZqF+MidFf5obr8arwCu0U5HDssW
rKOISlmmGhMdfpAIBIAAk0P8ipUhaXZWBbMb3ZeNIThtHatZd8AWC2QNfCwkODdQn4hU8PjE29J4
4uSO0VXGgXmVMgax4Oqtk58ZeEvbdd0mDryEmVCutYUl4d7r8ha9Vph6VyUvSq45UBNs1TPMK15j
3H5SWpk2IDWL3lwpun38heSuPSEQowumbGCOHKoS52Egv7BHOdot6iWYTk9E+pJw62qy0/YpoNGv
gFUgt/RTk//IJlfdkiYMkKAjytDZaTHMz40xEQRezyGhu9Rh3DuwmGjKNVkwqIAoeM8Giu+frecF
T7ldzGhGs255ruMyAE2vuZ/gwvK75wo9iEBsgjMlppezbVypPQs7ZOPVmilO9iCyzZtQxHO+ZUG0
aR4gVblsQ6uSG2fm0WzsKnP9oepxs9BMtO48G3XM2q1lM69hfwIAI22GxvbEQrMqKWNPGywKnb4C
OQ8UK5z7HLqngL/XyxaFQOKV+oVJZ+YG5G32WdcHBEFVZmLMT9vapp6TRWF55iVt3PqLIgfFj11p
Z2Zb9NiuR0dcVWVijlvKQeGZmJcvH/t8+MMWVghmCGvrOWSq1FvnWS2sSzFZHLA87NOABziOaVvZ
Omy5msziOJo28602GMWrDiLjkb/B+tmAE4HUhB/pWeZYRGF1pHG8jkljKljt4irCYGaVaz1yQtpn
kW7GqyGr4zsRe858geTToMOLdv4aMnob+KUyqRnqIBDIflLTAyAJSEKc78fHhQxTnU8NH8uZRUM+
xYUA4IVGMxWAdVNNWXY2YtKjMENsVrcSwzD/ZA4VV14ScJRXDe2JVYc2LF7PidnWq67SnX030BgD
2KOCMl/ppN9026EpU/RpJHuTzNQx0w6foshpaD0GjbOeBZZrAr6zJvex/xNIA3Yu/1rAWBiYxnWq
UYiJUo8ZQdTWRHAwjopLoQqk94IeuY1yyXKx4hoLu3CKbDn6sq+CAN9O1y9dKxExb4ioOWfkED+a
e05/m5Z2txVp7Dzgc9TuZnR27X4GNgb9pGFNjIxIp9hqdl23IwF3kw2l9mnogio+s4JUJX5T38WB
w3Kh+jD3Z9VcIhBqXnOkHY9CDWSoOfyZKc8xgJTxqS3e2wOUI3QY9AIAkSAD5GgnmZUMTxJDB7rT
KXmJRVsCoximmgRqG7TZ99hOukXjlMzXCWFH+Wp0ly0CnlMcDnxSw9IzZcZcpd3Se5vdqPtKex5G
R6s0q1jbHlgGv9GnBHJ/gJX5xJ7/nZMIR/Hlp1PuhYpmHp3G1SgqRLXO6HtKRxuLDmlXTSjz1l0l
2h+6qz5bAHYwiIi03lNd0r+j3hjv4dFSNu71AjfIiV2zbr45F1CPWJTJprSMZRd9uDtvI7buBel4
vucxK5/36FIYAUNpvjiSADbfq2IPCiTYsQeMWGHsV3UKl1MMcfKQ61C5fXwT/a1XoCmEIqhTOGUg
OxIALBXYa/p/0attOFG+9ujtAmeLcANw1jP6abnkxMZX06IfQ+sset6IGG7f6EBrMO6r7JvCtSTO
Z5yigx/brgZNgve16gWg2FXfT8HnjjBYcPlkFt4HfO4vDShjc02b2fxJuVZ/zuYQcRoIWnrfaREU
0CppfBMiO7ggttiFkDsHrcnTz+aB9KMLJ6R7m8UjiqAoMOvniFbSZ1Okue3nRa+WiHI4b5kMDXZ6
beuqjUWVXbswcWjOa3rW9gy+FHVWNkI3jZtEkXEcsxdYDWwq7LVlEom4agLd+bSIx7/Kvp6xZ05J
tqlLotawZnr4a+HiIJXGYdKncN2LJFjbRB8jnOmGcmsXNI9XuV4Gmyzs1GPn1VgWO9utTD9vKc76
ReNlX8k4DJlL7BJZqGH3YidRav102KxZZ1nXw9Nj+8hUNJsV8jyuXflxkuICzjA5XXszJRDSEofs
E0uYbHylV1WzxiKPHYMDLZ7tcbQJ9iw1CKeDF5XeicLm2yOy41hQYPC9UE7kmHz4adahwI3cBAA5
alluxZSTnJeA/oUitkyX2PA+HgyHdd7l26cqsZgD6CoahvOr5/PHCTJnm2MPtWRaNgobyIIWP5ZD
m2+FVTLnf3ytt1OZTUeNa1C2NNw3NduOzOQ4C0qYaKJBaSvY3LTJHFIUIdyK4naxMQgxXKdJooMW
b43tx5d/+2g5h9NWpfRAs9Qyl1nhj1sVk5ERmoEGqI686WomGBl+W22tna7Tt44TJydKwu8cf03K
Hczdrgmb7DgbBTaxHNKG7UUxqvBJVpPlF2KRlbFh+QLxaWBnGGS3H9+kWKbTo5oHcyhmBh07gI35
5PAuaRDVfQICzW+8uPqUeSOM40bvzyfPpjBcc0LBKZ2stagL6J/CRPA0NGcRWYInrBXv3L4lEaGY
NBEc0iGOii9aASQrDiJ+SJlolMVbZ+MhRDnrLRvFQiQqn+A+ff/x7ZvvfGN8zgvbHl+NpCRyePup
1cOcK3rMdFnT/0BBghJQ9DXLzYDAvN228AgBTtLGAO2HkdVeBV40vUStgaZasRssEFgYNXDndg63
Cj+87QdZ113ihXBQK7k1BxRrkEO7TSuhPetmwxbZqLL7earSdRjhWe9mkBdp6ZmXnt2XGAhaty1W
ObqLJa+vL3u6cnKEbJNbuPaBsoRrSSt79BuFLGQd0k1sdp5WNrTmdA09EWHDwaZEDWyeGJHvlKlc
08Cx5DoEy9BPOHxaNA/cXNRkAud5bvzURURt2GwWzvnHr+WdQhzJPUgYqAXrpE8cVYI0rtwmVdAR
niVMiq/S4khBSsumK8vbwOKEieF6qpHu1fClP77222HvMCAwWBGtJh3nODtoDpeonzGig2pEYufZ
47AJLWjsFTi+cy3xhhMbnneuZ6HHwFTE5gL/09Ez1fEAzladtwQTevMVK7qKacePwXXL4Ec2SING
O3GLb18jTUFsXo5JO8xxjKNFw+1K/v+q/aWOAx3VSiQKfM/uqQiit4OLWo677J3Eov8QR9cRXdk0
tcUE7k5NfMOYX8w+nP1CUWtPXU7Fw2ZPvqdY2W+gWiQ3H7/Jd9Yq26KYS1GbfRhHxMOvVQcMCSAM
VQYSXYnk1fRuRFctoHW9fPr4Uu+8RJtCNV0VFiyUbEezqA7vOWOG5k7defocdZh+sSkRJA23D0RH
lDYPf/+CGOaWl0frCtXO4b0xEkEUlPigJLmXW0m3hBRXJ79XrjN9Us6QnLiesexxD9cJEo0cgx4V
PSPG39GQLIvJaRydb6bOOV/5qSrMFrJ7XqyVId2daIQ379Khm+4rx9ZASSrPetBSTEuoGpWe+DAt
omrrZU53FVHl1ZAxA1HywRp1dwlExGStV1Co4Ux6YJ2GsBGnmhzvfI62t/TDmSkw3B5/9nkXNWIy
qTGFlIXPa2LXrvM8piSgbB1bsB2G5+NAcHFTJOY+M8bZPjHu3i5xTGoWihh7qfXT3Th8aSGlta6w
0B7D+I38GkbwbiSY42cbpA6VhJDATx2JxsdfyjuDnZnU0G0TfY2Nx/LwopXnTl0DygL2Hh/lTDvr
3IyS+fLvXwUFFp1bxvrSYDi8CjKHVsAVa32ndOfbms2Sj2ykOpHrJt45iblYXV06lybT9C8r6R97
MsaVS30lH3wqGV+pL9cXVaOojHPs2MdVC3NFaO4NRWGq6K2aCAGJDAjS+bRNdYdQhrAnTPXEW33T
P2ZPTOIRo5/DHVon2zi8936uPRWnhEu1oRZcgzyvziRRsw+tII7Sd/TB2cgqyPVVlcTJMx8Bbg6j
604dU5fLHI1QyYSwbGZ0NDbu0YsuWgLX4h50JlnEWD0reqxfwC8Zn3HoNy4IOELpaQJYmoA/M46v
su5hbWdxJL6zjwalU+IpCU80tt755CWN5iU3iB/GmeHw2TR9I3PXbNCFaMFLYYXT3myQZOv9OG+8
mFPigBDixJNYbvT4QdgmDSRqebTyrKONu8w0mY1hBIGgmBNMS2G2FhakderEyndZDDZz0uuf4CE2
3z8eBe/cLaGrrKsm23h+wdGsTASVViceCR9Dmeo3kW7T0jEA3YSUVM4mu26/cUwtXz6+qPH2qjAE
XAzJ6DtY6I7HXhnn4VIvY+w5ZS2BZHbYfdnYxNUaqIQEr5C2xGtHyqONE7A5JM5dJ7jiE7bT9tEd
MbzRw7AikL96ZOCKDC1pIerq8DZT6R4SSpuVuEKLNt12WP5eo9Zm/jJFQIEmtEd7Oysrhy7Blpds
oyE2Rha/ZroknKk5sdC+XdORPbCq66hjGOvHpRhMDrIqJXVErevtHf5qYq8M2UA6jsv9x8/1zaV+
HT0RMBILhhR2kdD+ef4j3TRPImIS/Nxo72dF5GhQL/EKUWT/3Q+WZZyj9dLPpo8ijwdJLOHBiIGS
F9X9eD0IFewL6j7gkgkXGRsRwPqvmjvTKJrtx/f4VgzCxyrFIhEDVmzxGw5vklqBaZNWM/uek+mf
CxHBzZ6ojdfSKc/maXZusgJZoDbT4KOpYl41SVPeikhZ0NBCl4xQ1Vw15TJ9fPzL3ixbDr+MOjpj
eFEkO0cLiu7lZsmtz34yOsFlJDvnwg5T8/zjq5A8ejxZsMVHJ70IleEe6NYyuP5YUbCAGrkqjdEf
S4SA21jAafRbt8qMjUvT9ql1s/JJH+1FqmWPNSLFIhlooJplOHAwcUbiPGlegvyLKNPgxY+gCII3
/4ZNdRQbgj0LeWlwci82QwqzUNNUf53LplVbO9YTjHzJpADKGAkU/IwDQukLpTnR3hqUATm0DNva
19A3032iChWRIpSreiv6Tl56iQqg6LtUvFd6Sh7TarJiUH/NUHM6TeeGwmGcds+NEGhBjbxG42S5
eUcmWjnNrx25ko5P0EqkXwDQsspz6MrU5oe6a4BLcTJr9pjYemeFrSmZ9vB1Atp3zPXauhrMrjnr
aJa6d7mc6mA9h3wQP0012F88NfY/bFnOxVkEns1bMX9ViA/rGr4M8w+R9JxcaZ7VCJXhS+Ad+wbG
xPhKV6khYkYLc/aW3UiN3u7JeYCCG9BEMPIABbSrha+2G05LEVrFNA8cZX2PlWUsgHfVPQOzs37S
hobKNxpISLU6rbyNU5Kn4ueQry5pBonkfMbfD0wJRRa6HjNsP9MEtMGHccyjPD5lQMV6VC8kBjig
SdGONhyP3Nhh4zoOJjyxxqrqzxhwan1XlaiR13bfom0d2mJ+KKpC/1K21hLdMy4ShJmPAf6gs1RS
kZ6qYN01QwVFdBy+Ey4x6htM/dNXsH0xtmBV5V+0Tjn2JkpbqREQkUJ4TTnT5StGC8D2qIcYuBqQ
/UZn7izSdNcZYMqh0Or1GdUDmeEAqwjzxa2iWtp8o4fUQUXIFFQ64dBD0WL8tOK2xtFXF5y0WZCV
RvqWJmuWAVGvisKG9OkNRnmJVA/Mr8PuRrDlT4fQh8uwtA7yUqv2CipiuEHWhn3QSrrOWgdRoVsr
EYQuISLZMH6r6Pyan8gn87Z65zTWpptqRZiH5uDKTmKrfqqZ5W5KJ5KE1Uequ0SGVDwmkTLuO3r2
JZy5EZx+py1V48GovTsQutF94o0eBm7qsd90WovfmrkfyNNAfPyUs1mDQabEjJoexSkqnniYvJWS
yrbXmCkxCoxNoK1rQQkY+almfDFt2q91PavvnAC6fZ6aZr5q8PZA2Iw67zvVVWyTTa/abWHNSwSS
bfFg+gZj6qrG/Kq2EZ1hXvGkAe0sKC0iVJdopFdFypBcRbnyftikdTxlM6XvVRuZFvoWQ1QXgnSC
1wkEGHOBE/UM6MaJUlw6UnUrDPARrWbLqbS1iU4KQpi0e1CYIRLui4zd5xX7/6CFh1KSQESdODRO
rFFv5+Ol+GugWnWQ6Li/uCh/zJNxm+ZZPFD4tbDsrVO+7R2cuPnUevRm70bdBW+KR+kF6SdKtMPp
GFsnlkfowH7dDbRQaz6Xr5mYMfUGmjznW2pujEz2F5VVTSSYleoZ8QHfTJlJH9sSUrHZUGfjhIzG
QJSzo6v8XJUajHxew8nk57cPhYXTANPjSbpDb07huOHIAVt6CW1kucU2NAr3S+FImhcJLbcLmoCE
jLiw6u6YeII7Rat5X6g0vh2KMO2A+KE2IdlQ1I+0RJJT2Z3vbGA45eoulU3agazzh8+SPWhW4BQZ
fCNPzG8tbXof1D+utjI6sQV9ewTitbHhRcwsOQLSgDy8FIqKMtOCZvAjWr9rI0DJz65TJq+URYC5
QuXfld1EpGGYh5dRPJYXPd3eE6fDt0u5u/CDqOKylQEXe1TvIT3XZNGk9UlxUtsNE5AeqcZn026t
q74D/Pjx3uHdy9EKoTEh+GKP73kEr1tJl2JoH/XmVajn+bfRmtM9DgU8T14cnBobb0owPGQaL47H
MQ8u07EcMu4hLOsjBSxnHOQZOt3qvhQWrajACYk+8dqzwAOUMgSzvGtoTW0qdPenahjv3TVHXLZL
huHxkI82jKUMp2EeF6tVUPfPJJG4L3aSvCIGt5/gDorHjx/y22+Ye2ZbRsHGMlDaHLVepchSF04y
lyvsZp8VroaqLnfO3Cn6fOJK71xKQHeSiD85vxnu8ud/zHCBN2mRRf/Vp78Vx36MjmVcdTU4lAEi
d3fhRn3zTN0hC3dWYlOldXRwgvgkWdkZ2NZdBfb4MdYS43OrhQiEcKHM3a63K/HF0QS2zjG2r7BE
Bbc6Tfd8pfSRXBiVDuTEaXOlf5sL04p9B+HhLqPU9gX0RfQS6EaIWotj8sXQF97lHIOE3xoW8Rps
eJL8RgbJ1K+csSlAkwpFAJXtAcNPMkKuNyAJihdspxGUD82svtkN+1v6roPFec1CLNOSllORZJzr
hj/oQBx3rhn2P6k9g2U0mhk6fjt4dXjZI+ZRsGQiVAEFQA2xpniWVydqtu98XoIvC6O7MHgNx+cR
mg6tY5uKo9CYPeegfj+NOfel9QN6LGQexYljxjvXY7KgpMkJj/bTr/7QHy9dml5M9hFURiSWYEQn
i2AwGbtVThxhma1H0J6n5sp3vjMTkwzVK/52/DJH0xQuLlsTjCFEuPN8NbKSrcKKYEzkMs0L6VZI
7AHorF1HTFuKYTWiY7Tnbuo8VZ4+nSFek5s+0c11AsGi3pwYBXzkB7UTTkMUjxzBsZfnIo8qGJoa
pFdYHIeUGONHM/JSTPy9S+3KceYTB+w3dQuuJXUGNVoPGqzHRoSWwNBIM12uBaeMLCOlPlXdrEOc
jCBoqjLaBcitT9yg8d4b54gNQ2+p17vyaEbpyiSKNZs77CMPg5SaHCe4IF0DwEBlGT3k8yYI4y3o
WeMxUhpmSi+AMCRaJJHrKI776RNjkfVtSqhkgYGD6VxJknFpASbqEZ1W+9mm+Db7dWOpcTvnSl7z
d1ruhopct+ntJFW7qkrKnyiF6Q52MHDlid3aWxXNsjExhMQEZjkmr/JwMusZsmNAac+XTlc/xJSi
tpRu835VCRIJYCbnuPNMzQ975Gswu1ALpFpr4bRxmk+18uqzj7+rtzul5fdIV3gctnX92JBWiyrw
0FIj1SqqNGb7SmdmRdMoPHGgx6J8/AEv/i42PfR7cD8ft+9q3Khe1QwDGIspPgPfWwL7RTJ7OwE6
FbA1UXKicEqiF+h0wNAEi6lCXZ6HL8mIigF2sRnt4zoAkWCVTn6ns6lwzxU4TzR3DEzld+403lIy
Gh9jkg8J84sHgDxWE2kxqqsoQE1Fe/GCaNTZ8rXCKX9w5BWvqTG6nMJ1u7jD0AuxafKimxQ2RbRy
tLYJtlLXkWzDr1OPYq4Qb6UuYjYfLZHzMwtUNm+nSIULXDaBffrx+3kDYRRI+2hCsq7Tw4KFZx5+
MGHrygRwu+2ja4bx5mi4ZLUZ1hG6mLlHfuiKR6pyxp3U4GqsUcmOOVADaT3EdmDepj2pb7fBnMLl
CeivkSUUjPlLMeGNXpNTToXC49d3G7dRXvnZdROC+FhL4/q3E/FvYQQu4+912ZQ/2/9e/rN/Q0t/
edn/80/X1Wvxua1fX9vLl+r43zz4D3G9//P665f25eAfNkSdtpQ9X+vp7rXpsvZfhvnl3/z//cN/
vP76W06AAmBHLpPZ/44c3TfZ6z/Kn/+4fCn+5AX887/7jQzQrL8YFy5mQGwugoGyvOjfzAD+CO0J
hfNlK++wIC6F5H9BA6y/li2YXKACixTSYIPfQKiN/ue/gAboLGaLK4+pBqDp34IGLOvLf9afX4Vd
TpjwCugb06463l5CGinxd4Qa8ockOGuDlxHx4QpbJ9UT+MtEaCY7OXrRgjM8tbX91ag5ujg7wAVb
wJKECvFoB6iTM0F6gxmsENLmYNCYvdO6iZAVxoa3jSneGr42RgirmirYN0qnMJR2yobVUeK+CKmv
rrFCyE8ArtLIL/MU5aptdZ7fOGl20eK689niPvVTTrJ2FJHTyJOG0MtuCBlwGtzEANe/DwPOPCjo
Jfo1pHqbsLbbx1qHA7aSSd6e5VNs/IhFPyz5jWYfbWN4/gQTxwb95myqjMWy+SkIIu+WwnJMVcmC
FRhqKRK2JhzGB+bIraNl9oumFzFnVbNFopjBMqXeo5aFy3DLn5gToMARs2j9nmr+b4T+l7GsRv/7
+CTW5SUuXv8cm7/+i98j09L/ogQtqXpgQdVtubT0fw9Mw/iLEsMviRJVBosqzH/GpfEXf0KREh0H
pyQ6Ff8elxYjnTYpCjZWQgLC+fv+NTfd/P7oP4J5HK/fKFSWw5EH4A9TO428w+UhjzqVGB3oy4Tc
5/PQTazzNITF+sfz+OdV/0QBv3sVVv3fhSZxfNpDTCnzuIKOpAXxhGMpSdsz0qOmbx9fZqlG/Gec
L4dok6MrTWRakroJsOPwZlqbgHiTItsa+08HXpFAbfAd2hn8jfjcBcH+RSua+WJJlD1Vk3ljwVuu
LRctzOI1xuN2VCkphqpUKPt7oAalCL5mig4TucJAHGoCqE29/pRPhQHxysDRABLDC+kj1+K5oE0R
wJBoOKVonZmNfqi5RrjJa70srnLi58b4b78NqimLY57tss2bP5oOLdn3qdPBRhCR2d41Mk6ClWW1
gB8/fh3H5wBOGr9VEZ4AcMVx//B1JA3cOxIwgQBnGH5WkWmM9rXR5mq4lIhva5J/u35OniIvjNtT
gtY3n5xE1U1nmgY+iR18EIcX74giEspM5NptNHS+4BwvTNhl249vcXlUB18cnVlWFl67YEzSzjq8
ijKnJAiFQvftJs1z70i16m2zerDj+enjKy1/09GVkDyhkDZQkRpiYYv/WcWwJwJ3UYMI8J+C+N7C
oWWj+sBdo0QmQCW1cf18fMV3niDFLx1dIBsK+ojL6/3jCB1T8e8MJwE8TajKGd7FwQdrqZ0gTLz5
SJgQkVdgica0joTnaNzYhW3VVsJVTCIa7siQSLekfekI6WNzb+jqgVyn7EQx4tQ1jz7MPC6sycLB
sjakIjYoD+a1SBWRDY7z2GLXXcnQdU8cYN5ekymJe/U4I2HT/eVF+ONpEhFet03SG1xTC857AuVu
kECO56lW4gyykwFjXk8lPjgxCN9+N0iTHBt5l+ADJZLg8C2GxaDJRBFQpkZFoJBdRy8ZvtkV069L
AwIv3vXHn82bIcEMyP+EiZQHKfmvzdgfN4rYJGiypRcjWlldC5xqRP3oeeKslUy0/ccXg8J7dDA0
LMo7jG+QVwhKbfuNnBusLra2tAfEgpt81zVzUpxXidaS0dLWWbQLuclgG+bwtHcIYnDbG8EERinz
HO/MFrUSL2Sps3/Dn5X29XlT4XDAWOhO2raiaeT6JXw0umJjVeCVzBKr3IjaDpxN0ZdFv2Naw8tP
cNRonnUdaFmwicCbV4bs4trPa7pL13WTz9bF1LuiOB/myDQfASW7oHjwkDWzufcyTmdoJeEPr1QR
zsZZEnlj+80Cx4t0Tk5Evg30l5yzXu88Adot0L6LOh9ARcZQTQEIuvYeG8ncsqmOXCJa+64v/ACb
Q+GHemmTSNynfO1ooPtdnJGMtyLEGcSpmVVdepnoXvfLlRMauxDR3s2gvAHjEKfLnsT6IaK1a7jV
E1I+PG1kUuKwIx3Ykp9wYhHJhvxKIt6t9eialoowz5xQbx4CnaMHHs8QoCyBJNUUfmd2tEagukZo
kN6y0Id4tNVgpAPUf47uX1p9tIpVRSObR4hZGtpfGxjGRkdAEvqkurcPE7XDcOdlqSFI98uwSaMf
y+qLJRf2zCBORNtYqRvI1Wxawa1XtYO+0zG6f4VY1BI5UE69ci70YajdeoXhVIrPA8uFuLWUTfd6
QWkapC5abTVQwC3LcKN5aUtK6wymfRuNfY8zLBpBf2nE3xr3bpmPBbE5oUnqiCPDAZF262BQEwkO
98BonfTGECCb9rQYrdwXOkjCPRVjUOvdELp4DpNCPCaJJklJGlL7oml47xhTZq1qPgVJ7N2HU1uK
VZgEHcHL+CMfZEDbH/5mG3v+aAYWgPIqqaYtJ71gH1gsgPiNIuhLZVs5n+s6iMZVYKaqvGBeZ7OR
V8AI10XdGLnv1IX9UhcNGyYlJQirtDIr+aTa1noNiiie6LDPvdjqAMli2k760lLG6vTQt6Z2TxbN
mG5NUyOapcwCYLxAkoQGrDUh2yAPU5yxy2fzky8fYxxoZFzrJuSph7TrVbUaKWXhSnZGhE2I7hkW
MZW683K2h8hHLFDdFp0Ad6R1VEsoGbsCq0/tdebOLcrwscyo/Swdbg5wYWOY+J6BDX+j2i28K3D9
fQIxzZlcf5RgTFdJ12MggjHs0s0ZAvHD0zqqZlhQCWqZO9M0YS0H7Xc7N2adxIKMxaixcCysOg2m
7jofzJgkBZinE+R48KNwHgsg7JMpK49ToTF31+RWt8PajbLK2uiA4qv7nEjp8I5FMAHS65AO77O+
qSt4Wj1ZdyAln+km60+Yc5NrSf/Q2nXxiHk9TJo03tc6HdKV55Fm88UwTf2coas/t0M/hZu60ozP
RRPO3tfUIPZ5qyLLRuuSSlF7X01sg9GNyXGTSmAvaGGNmKc4v1IxDGwV7VRvIcoo9KHGj5rX/4+9
81iOXEmz9LvMHmXQYgsRglomydzAmJkkNOAAHO4Ann6+qJ4Zu31blPV+NrWpvJlkBOD+i3O+Mz84
wTLN11VrLc8gQrwSHMFkt2SWy7zcmsRsuJSJ027t4uzgpCGnp19IMyeNpm0OEwwT+2EsqmB+0sFg
Y/kO5WSoU7ePGFe9vmqmP3XTWOuLMVZ1f+Ld7NtMu7MbfhX+znKtpTatExuqNxHlG215YuBDNZI2
rCkEZLMsd3anyvagRq2RfpREEWNzc34GE9dMgkiYFFFRu82jaXDpQgrb90e0T877ClG5zJhJtxnB
P6pKxWRI0qCq5lqKTn9ZjbV/l7U5eUdpiPp+Uc0+PeiiNT7z0Q5/XtgbL0G4Nhi/COrYISqU81dE
mN2D6S4XfI3vTV/gptDjsrvzABA4jI4xaiMCObfDTmgEF42ExR1Z+PLaIQBzJgms83YICScyPfu7
En5napD1o0gm74rloOwKOGwpfQ2cyCXfNwacHY1XBBMPToI2YXipLI7PuFPbhTxetX42ywbIwoIm
8SNgAc3Lju6hPHU0IGOqbI+MAHYmxm8wtouX6Dbo3qJtmF52xwdb3perWacztMUvItS8/mATeSyv
6s1WpxD9JR5gTMFgnyUJteiO8wnYnfQ/dROyg7IB7r3PVgu5tXONWsJw3nDeu2J/bOfKYC5eFgG/
hEdcKYQGh6DnzswrrL09fnpQuPWAp9arPx0UVHAeyC2Z07EUAbR+z2ULrHYbbU5rLk5xGIyaADar
HacXzadSJNbiqE92M+bvlvqEwkpqEFiOwd42tvxL1OyGNOxWB+YaJrJdyddSKN6zoZ4LvsWOS6fu
t/IdxPjkpGFYz33G7YszGNnBSNxWMzk6KfK+ediNHUuknEkfPakOzhTSKnfk5g4Eebhyr4xfKHBA
7zD2iaxUlbr0swbexE9J/kN0t5F0sqQoLFcIGZticddFqr3t9WJd9GWhyHqTvJhTMPfVF/G7ok56
IwBC4vSe+O2jJJwPzVIb0ZFRVvBdh/VkpPm28Sisfu/+gLQyqczzZZEf13bg7xP2dp+HGhrKSCSH
z+QW8zQsPr99s0F6zoc+x6mUejkSA5gjAI6hwFMqx/VueeXB8vRlf2bpnFTwaKgemOGRTe4AGvmc
cSsRk2NWJnEvTcPUDORO+Nkij3gfTAlvgXUokIDcXZ3XXVvwSGBck4exy2X4NJimt0SE2S4P8IQ9
NpbVCnfZn+b1Z2i3eXGYomp6gqe5lyk9i4Dh1USDPvY6nE3y40Swpqy320vArmsSs2XLJWF9M175
s9Nt2YQCklxbSp1fEBzyp5BLGYWam0+Ep4Tanw9T35SYoam6ZCb3kOPSKodhiqtwIrd9dncT5L4h
waQsYeN+IFaZnbQhAISgoMKuyf3OtygirFXNXNxiQbUXNDY0ajgDL1vIuXLO+xagxYq8ZE3ZTwrz
jrjv3kgr0fCtNlKC3qIeNVKdN6JB2D9tKhVLJTJnQlJy2FtP/apD1VCqDlUhyW6pfQRcMvJqjiTf
6BO33KMOnveiKKemprirWZjpE54jAJgzmgcHLqSwzoQR2dSOoikrdFX9+tEic8R83XWlOmk/kE95
4fbyilWMx82j3RIUvEMxFq4IFGLDLh0yAHE9HE000Oztna4mc7EeKXzJzaze9J6rz8kmACrrrYr0
c1dVwTepM8KPZycvy4QAdvtbcTY++y0AZ1MLv0YVK6YfyjGbH3C3gVuyduF5LnfwhjKaPTMZiLtA
eD34QCVc5GY/9Ngv3O3BIn6tQzk890xNX+dJ7CF1uBCnYJD80pOoPJ+wwBDyVQCTD1ohi0uYPS72
77Xx+0c4CTVGX/zAMh47i41fo4SNuNzsrxC07X56CY2cYkOJ4IcBMAb73laEE2Gae6Qz7iR+Ii4c
alKPsYaZ+LM9wtABKsf4dbssX4Le1wvj5DC4RngnSPDzLed2bwxvSJlrETqyrxauyIt3sYonyjcC
iqWJ/AZVmIiutnxTKrNy33/uA/IKj8Ly+luU4Ps7tKexzpwVVioKs4hCzq5q10ycfdRnUkv6t3zL
DSqhoevu+DpHm2gTwA84GUv70Zfz9rMkDICIIYKCniV76Gfb3vrXmWgWmTha5l+qWpEcFtW2PKCg
QH4HAmcyeNa28C7MJdIRdpPFj2gfK9IRx3a4RBWE62+FqPDOdS5xCpQuiL/IM5pJoUWpR+FbIMGl
RkRfREtq9mcRVpLC3yNQgt00RBk6q9V+M9zFG+PFm8jDcPaaD5+g1f4MAoVXJ6dQfdw5IbFkLmqo
DxEqnWdyQ7hE2rUt4m1z7TGrcIl9A+hgKD4U6/iLVYFCYFE6072uc1qBNYi6MB7nnTwNKSPxbJGG
cyCd2TXjdtkN8lDXmSzDspAmQpLV1x8QagWx8v3o3cL9cfpUzXp4ruEOcjgLFJCxWxh6IhKGG/4q
d2zc1CtH0asSdfmLnbxYT22Xu/c9GVzlNUdk9wGTqBuOUq/hc5tzjcXQHJefckLgQiqsdvBWgF9K
qQXyHyEPQnNGJMsNbipMkzKvLSp/DPE3jBMYQaIIrV4t3h1iwSryMGMLs+OS1HvPwb4arFrjQIxk
IuWKZ5LCy3W/u1n1Q4x+rbiSJYieuBTkkycQ6+mFnFlAKh81OJHYtOlYM4VjYshMwlgCDL5dR4dC
MKpOtTEZZqYMmthYBVWHD2ru7J56l2z3bA/M4Oi2nLqsO0IskWC0gvI4EZWdX7STzgtrW45nT4fe
R4dr1U4trxb3Q47IIZ6UlGTWBHWPW5Ra4HpUgpiUes7rPq60NeePiwDHy0540R/KifqXhjap5Wyt
+7tlsvzxjoFgxBEzmVQfI6w2ilxrciBgsSFy435pRB+znRkf1qiuSRIwIvgkZSeXDaGGRr9ttrP9
G7Np+KGrffjRN/VuZoSkIvaVrSG+StQdY+xG7f7Z7RENWNiFHN5Wa0BKmAx0OfGCQvzbX73yidZq
KQ+5Kpqfo1epL2Eva39Yy4pLaGonwzuuc0W0icKuhQsRFS9cBWn63z4gh+G+xwK3MRLcEcMOaJED
Fl3dGqS1vdndgXYbUpdRX1QBddmin0QteJX3BaGdzIicpKWDaOBcb/VXZYCUiMl3ZyfdWfaOTbtw
Gx93G9V7bOuNZAzpDu/L0jo3xWwGRtKZgpayxK35aVudcaOmVX4oXA9GHEwcHPHg1PJpRN3qxqEw
y5qy1gK81JDh6cXhJany4ANF/EUhsPRJFZgb3arh83PUQ4Gi1px48pF1B+FdEDTBs0Fs9OsStOMn
QZk7d7hTFS8s++lX6hxQRGKQIPS8Ui4RG95VY37b9W3kHCMV8fdQBjCX2Gg7/tizW74LzxSveWBX
TOwxq5NE0RDkGEvMNOLSIc3OAcEPvBjaUArJyZ4afo+G+uIooCS8NHzRXVJ3nndqCpLGr5QLEyIx
ZSEvYCXKd3Ptr1k7eALaklnpE2cnasKRzTtaDVs4T9pvRiurZKvcGMjD+NQ0+hLo4zo7p4fX1ZTM
+46KOEDQXyOALig1jaaZHvt8jyLSUnkIKMk5cTMjHCoAGobyiuPizeLeNQz7I5KSCHtb8FKmnMB+
EYfLwgBJMCW5WbptMI55ENB9LC4MFsqEHlJANwUujF9sOOFnj9ke2NDebUSn6MF9w+IMlMuPdIgP
zDJLK9YITu6BcHtjxpiKTLYxkiS2jF0XnSuU0D5ovE0tAP9W9YMkGIYxrlTW50IlikALZR08ccGz
edXTjRUnhUactDNlNIeLcA0qVYXHNLGbTorrDi0uf8KjB8WIYL6TF1J4CTmLyjl7U8DP0ION/xz3
hn8G0GgXXU9zNBinaVgJP4b2yIPlKtzMsd5EyJvRl753cvKdj3bZInwEDgbL6mA3Yr5lTVx2Zx3N
GNdn+F2ovGtJgJoU5QbXYBz1fpgqOURg84BCAh1yirTg61OHmhyjNvXBH8rssnMX7ybjqPrQ9SWG
A2KeZIjm3hN+gm0GD1QwErFnIUPCoTHWbGcmkZNjaxPC/MobvHsHZ2YqQqvo1ScA+JSG5ENMUTx5
wkRi7fnrV2MNzjttxbZxVMj9t4v+7goR6spRNxf+u+duwdtU29PvonMjsthcZFOxuWrvi/kw2bPS
LSp8JtQlyNW0vfzRwer9syQfP6Let+4BrhfoN6sifOV+GoLYbXhOj0qp4fGC2wluw8kVr9IhBifG
0xE9QGRo3plc5A3gm1JSMo/zvKSzNSMMG4PLDW+s4UQ0y4iTPPYIjuvjkD7i9w6Gidgg0jbhVNW4
W3K0fV5qE/90IX0V7i9oNvnzHC4kV3VBbnqQ17EvHQBXbT8DZzPbxJIt8yRjUo4+QadrqwegHItI
p51AxdQJ5sA+VcCQeKI5ZlOpHQHiEINPzQaL9/fB3m3eiKXxxXc/zIs6YWWlXlgL5C6JGsoKfJQJ
gOwVe/Twuo1sa8hKkeuLmKRbJgtsWAT+Hu3mSQXQc3iJPBB061qLGzxRHOcuAS2cCoodApM97BeE
MI02tQ7zzZvFbQ3IE+Se5SnpKvwRIyr7x3AJ1ii2Jr9bYmnlzWeJ44axAS8hiWyVN8CQEX74ZnbR
WiSGfbm8l6GAO7kO9Ua1TtLL/UZaE2AcF/AkD1FZvEUG45tk2QbsN0ztGKrNVeD+YZswWSkcSBJl
6km4IIGGtv6oxhI+hj1jB0ktstjrGLVHE544mtV72PV+cTA3r6fSNhkuxYT74Dhp154AFy8fxdtA
BOeXm5vWc90TAZX5S6n5MhlQJbBDx1dOTHVnq8CT9OwtoXA1B/Q3aI/ml705yGyrFlThcetocODB
Kes994q1TpYFcFyidLXcemNoFglxn6OPYWvd3cwYPKAsWDXsjZ8LMtCZdAG0Fw3ul+JUbcgqEpCG
xbvj9OND1BodiamOzh83cIsbnKq1fojWmp0unj77VDiNig6upbo7o9m6+UAUYB5dlKfhK2L9jbeY
4NfwIhmhzzRx5oaHwc9nJC+etVO5BAjpD/RPOckW/YLApChgeUJcHN5zBqljBmiy/Cbz1G4PvW2U
+FyiVrwg6vT40pCO/SQH6uIb40MYDoLhXpGhdoRI6WCSeqDEC3/ryFEWYv6iezN9Y8tToazmtVLQ
lzILlwMesxVSeiIrI3hVKwo17n4C4w6EvzW/WSfPBDbKFu2xO2FdI1gqyD8w1V14jpXpjL+UcPc8
k2PAEJkzMioeBuWZ7Znkdv3leIv8Y43u2sTcMdNyhfuEfmA2tBEd8KtZ964TAH1qLD2bGTCwZk3H
MfJoZphM3E6cEATqjst2CtzFkTcuN/Mb6h1DJ/Dv7bOjFyU5Nib390UkPSbjmDOTNfwQz5FZhTni
my28B8boPWFUsn8TK+gwM1oD41c5D3RDLikW4RGoHgRHrP7ie+z9Dlfcvhm3K1eFE3uzY59YWLfi
yh798LrYlnFmmC6oQyVj2a+IvENOpsXobgxDBDnM2Jbce1/uza9CTzV4l2ogfKxcBpY1wwjaK0at
3ASxrh0O2M3bArTqUrZhTG8WUvwRtSdPg+MHV4bfjn9qIiUrTlD2ApyXunKzLuT7ORCM6PVEPfYT
2I8pB+i1MSOzSfcNqg8Lf9Qc05XpIen8mfc3yGd5j1x4+7nC7qWdc6hyY4rQao+Z0M/j0WARC5/V
3KaXUtjulw3/S6W1mNe7dnRIDDbREU5cAYODAasxrCenXKgrcnefG0JcS8VYo+CxgMKTVypTrCoJ
fKKZrs9s0Lx77Ug10446iomGZnqY+VPIFMBhLGNnVA1owdRFcs2PUmJPM5c9Iq6uK3JsCgzlY59q
0b8WACu9dIn2wjrLOSTuj6yRB9hozPUL6iIrxctmKaoO+Insirpcs/YR3o1eW8k6qPd2494xcJ5l
6EfyPtbNxrvcToNtkhwc8r46k5GHxxL8oneIlpz8taVfG52JuWXsHQ3MXeIhHHAm5YDVxY3/Tyqs
tLkYbxtmnwb0SkJz0g5W70cX+oYBeKaxiM6hoXykEjGGjEKTuosYl/a1HekIsnoDGE3T7AdVhhdQ
Dcd534P2QdtjpTMmID7D23Kz9rhZwdvEYkSkkrXrCMF/bxgAoLb3iNXoA+1/WfRktNREk1qJ0bHE
ihfNVAuqURd9R9Hmh0cZ8H9Ag50Cgjsuzbii/by1hsq20xz5EMeW2HAWdrZy2mPPdmMibjRX13RK
/nKGp2fcMx7pGJqVYV0kk+nkpOWNVfnl7lM3pxXbvhaqCa3zYS5nP0zgEE9WYg01scoSH+kLr21n
ZJYruY2XnUPhIAIzv69ax70zB2f4parQgD/MWCbAlgh8KZ7yFb5Iu1MDJVZb+wNc4pYWiejXgdzq
XBgbh9uWP3ltHk3HaCyby/HN+BwEq0NvatLAniiD1+BAJ8ygRiGpNa6ofwPr2KvKLF9MZtbydwXB
NTwIZ8PBZ3Q5kdZc013e3A+i96cjVT4bw4HBZnetS5PF5kWSSyCM3aL5Exv92IEgFt7LUbhvXJbS
Pjli5KLtITzNZJONbX1yhna5t3yPRQf+3nV6Khsq3Xjg2PLjogjUO9t+BsW4W4mkhYYbWlvs1E1V
pi3Xs3uovA6k+T4sDrks82olvtl2PB29IZ8QJFU/56GqmLxCuLyYUmd9wxCfMnXxou65g/N6i5pl
K27hBQhxqWNL4zAz+C8PndX7TWLgSwbcvQLTjh1vX5p0pXcjebGO2pyzyHapR1ql1pNTdrl/WJ29
+7A45GktgISRx7Ar/2MiK7JlOVCZgHwA6cIBQwQ5nfmX249IGea1AlRbZKIx62+2E837WiGZi8Xe
Lr8jbxHTH9oXdFaH0qw892PgsOrAa7tsdX6GDF277wbW9EQ0n2sUqd+uoMaiegARw/RrgPLvL6wG
86BvZ3oYtAJxsArOBwdi+xZPThWq77ErS462eWK0CjKhyF9YNpSSXkpPn9oNOD2MMhgLomlz3z3q
skD1TY+JuXeM8t0joLF2TxcYocWsOKrCzJyQJWU19+RzH2KEjZkrLWdsvD0obrNuf+ycmmNWs38X
16DNOdej3RqrZOR62J+3ynLWo1uis4/r0WzYFYWtuTGV90V5NUxsGaEZe0XJdNYv23Qy+ENkZJPD
fRbaix5CirwuC4zZ8rFJE8nnnZi7qLFIbEJq+88oginxQwDpnc74dgVOa5p5PqgxsAVtex5299VY
Q5Q04asRNjpULaTFaMqZqSqSnbiv5p6gLgGOSiL6At7O3m8w9gMpUJAlGWX4+krrZUU/0TXRIQf7
R7Ze4YJEHkmRlAwCyxmcMejsAWGu3pcz/9OzKYb/QUZy7DEM4YPbLKISYb4Pl0Na7TuQ51IQdmkR
gBojeWBhwp4m5M0T/vxHckk9Gzup0ORAsg9MrBKPTtJurnd2cy2DzMBmzgSxR+CeWkxzoc2js/ZY
VVtyixvQSAw6hpXtqNdPob42PMXxpiMp9qO1VHV0hbzfvt03acdBHbTWoR9JYYeQhD34aNcXK5Y7
wrrheGw3Sf9YM2BfJrs6om30+cvdZthfRdHAICwHH9zjYmHZYKzMc7mex6b1fw/BEP22RqmxiaNG
ABisAmPwb+kZgKdKVAnEOQoz6F49pvjlQ9GsrfgOe3c6NrOuuzvdMuQ/KyaibVzhg/Iz6QblPaOl
WWbMT4yCCSHzOCiezOX7HxttK0CvdZ+Dc0v8kPkIk6Txzq2l8JVwl5s+QVYIA7LVChnry8VjZ+sS
AmXfWIVDCb8z1zKPBMBa5f06VW6U4aodxbvNldg/OEY0Gom3IupIGFkw5XMqf/w3xdf/1yb/r4vj
5r+WJh+IVv/s//xVmnz5D/5NmexY//AuPDzcUgQNXiT+/0+ZbP4Dk5iPfuuf4ULORcT1fxwDgfkP
M7ItxPyYjxEFhuix/q9jIPpHgEALFSSiQXwyofs/USb/B4IlYh0QjjgTEA5frAN/U64tLqqjUkZG
WveB96Pq8aezU3FniZXGYr29r5cwm61ql8TcFwvOEdr5IjZ3c3grWGH9Sx7U35RmmGBCHPIOJCw+
KgyhfCh/FUTqAk2/9Ilzs0YShZK99I2nonBoFZBp6c+Nea1iYRq6YZKDQqfmJzThDZ5189mZkjb+
L9/kfyKq/s8+IHTlaLYjhjDk/fxNfEoZvjEa34zUNDz5yzIAjYHc12wuIXpcmHztuP8MBCLH2HQM
1uC9sVqP3QhuIC3Yr7j/wpx2+UL+KlFF334xGLnIiilPrL/70hnR9jkSKC+lJrK2dBx2QXniawZm
PpoXOv5+XYeDD45qInh0sDIIx4U8/vcfy99F4KZveyFxQxboXCSPwUXW+hf94TzZMxO2EA6yVOMb
3XE0J1AaGFFuwYbXS0tdPPuGR6xc2+ugOf1P/3k2Jt5F4OnzfgAQ+/f/vER0sUUu8VL9vDIe20ZP
u4lLyWunMA/sW8KvmhWW0wCKpWyJWk//+3//PzgEbZ/1Bw+qw2IXCfzf8UZcCtiqzWAn4sZ0P8Ma
MBibuoUlQjRJ/R5iM96pNzeW8YHvbU5MPIR4UbuWiEKg+X9Q77KX/xc/1d/fHX4qLO54sKHg8tOF
F3nsX74Vby2CnHQKM9NlY783F01RogXlTRpA0u7TYtzGX5RfiIRGfXk+Frttb4EPzjNruWX6V54g
m5f3b48rHnekiCHSZk45LsO/OeP2CYKQnEXISNpg8FFRmZkJ02Rt3iwmRIxHzgHKNh06xSM4P0rj
jfREtBUkciShaItfju72yzVpXhS8QvUui+MGLPRK2f2z3GgJyGUeDeuZ08mVmYLlsl8VW20Uib9I
6wfz7iJP63qhAtBzWGqqVHLU42WxMTF0NvcgPOrI+Fh113ybykLLqceQXMqSw9ePCRYLh3TeEO+n
jMgjoiEqX7hwbZn7vPldEfVpHY1gdxnmSXW7odIpMkTqSJP2lXFiXOodogu5ESzKdaNJY5IFht2U
mT6dPwoSzSC7WoLnLprCMHGJJFkTuZPwHDMDc8jiyPfL8FMy+shCL/9TR3n0iIxT0vm3ZU9vNSzC
eLMMO2BWHOr6m9Af4LbuXFkFa9iQH126aFQOjSqg1ol8eF5WZxjTwSfxmh/fhpzYDSpfeWgHZScs
ANgK0a/M/bFb6q48LNKWwNDaCqqUrHamS9prpybBEzXJdF9wf5yiajU/V+Bi0XEkF71OIg6PJskb
tTTXOY55EqtLf5hTVRUl7ZQzhw/raDfeESvzZh/wyCA7YOh70WL5DlPFHKs+BP48aigid8t9qVRF
cMPmlHJN144dDJvL/CL86fCSYfayq4e8t/ouGf3V/fJMkyBYDcV0usTOGf7a/QZs5F6xlAzqP6Yx
XfW5XxkPu8pR7hBKqVKqJqljyxXrmERr21fnAminzRdSTOKhZS8DHgAklY3QRbJn3Wr7MiUc3DVx
7dlzyKuFJp4OSurzsghruymq/TexHdGHYxEBmG0QBY2YyRGYqGEZk8rZnnJ7dVjc+kUxo0hZbfnc
umZ7kL1/t4RzNuxG/bHbsyIRpCmmmH0MD/C0+OZTyQwJMQWAQu+zqHJee/Z/vClm8dX4W59OxFuY
pEau9yjzSK+3EJAh8rIY1MaF4zChri/53yCemiRCH6d2n1X7Mr+ISKOpqNsgzyrK9cSEmGGTZQTj
CrP5eih34GIJMzGoTavjnMttUH2MfC86DczFuIdqtKO74O6hGQru3aARVzQNxi3HJTt2s+yOFPev
VMpRzKhMnAWjYr7+SFkhO5q+uNMWRX6hm6fIna03Jiu7d+UZTDaPBAb1OoEzduI1QB2DjEmRwhtH
rpW0i/mjsMrbLej2T0657lGPxvxJ9hTCVBuy/RMluiByiZb1Sa2usx29IvQPpjTeWWZvJ6BuC2Nu
vV8RZQ/H23Vuh4alAuusLrjURERTsn430RamM/qtDISIMcSM5Pmb2uFyuM4U+IIdNkuvqjgH4/ae
g3sfDg1y1/w06/J23ZuPIV/7bLT1Ya5ZhUdtdxrt7bjNGpuiO5/yUlwrtuaKLL8chFrbl/rkKnR4
53y2DQ74C9AnL8Pram2ajg4QQlZiQoWSpo0woOo6EvdQGs/JjiT2VSyESMVzMJGfaozd8z8nv8g6
YoOpBUOiTt3lQKVJWW/mR7Td86mo7PxmcAP1swYp9xkUtv+qlm4lgNR/IOsWSX1wrqL9gdPhxoTc
Iwv3pWmaPiMJZ3sbW8QUxeWsYOz8yc10RKCFMw2kL7iM6lDkZQ3F2z+R7LUlAiT13gV3s9H9RoR7
NFVJ+wJt9Q6x/a5p6l2XXxeZiFpf0RoQyrvmIRBfc14egmhhzpWHxdEgTaLakCm7XnWlCSw5bbkV
Xg2E0cy6QnlobWfAwkmpzTx2Ks+pM5KEB/tmHiIvf2N26LGHQFpDPcVW/3oHMNg+mmp4G/LBffZF
O+0vFlq4uxUp6W9HG580s8X9CBASi4ltV7fYW/Typ4X41V9fsBnlHUrI1n5vHUcHaWEP3IGhEg2O
JsM2noQoBUvXpXBp8srZaRPHX20nYdRcV8fZ9JsvPuflBhWIKbJGNevdaClbHaYVx1U6GJZ6i4Jh
7I4BHzhduWbfgZI8gPbS7FyAqnwt/Ki8VoPollRUxuzElq/l0SlzXR88NDRzWrt6PzmyNE+lxZbh
Vvtd993li9+l8DJwFQofRKw7b+LTBGuZ8Tvr8FBUhZfVXSgOgg1rfuUXwoxS4Vfh0xiq/olM2tWJ
142ENKTanYcibBm+/QWVFqr/cns15KJaHj6lWQnw+D2UqBL9A4YJNt3dpMSdNZXtnjiDpK65+Pgn
NQs22pslCiw+5o6aaV/el93CILKPpkT0Fuj6ulpy9mzFLD0bMWEBT34v5vkaSIxXfK5bAc9Vko38
hCp/39MRX9HtEjXleQhLDAIzK+mIWCHDlidt2kTKcWmOjOXmZTUo8hk2hGi8icO+Gxwrf9/zsLST
dVSFH6PXj+bUk5514YP3LdhHJi7pRn3IKsJFmz258J+baXkbKs2OQDbO4+RuXVLurAVcPHXTNURg
wxx5KVrryCVYpfhmEJ7S8Dgto33MD+T7sSRsOjMdkb0aDzPG5fngzqZZQBfTDfgav/6qa3sns29c
UtPZAZIYy94fNulxBWoSSXxqLFYqkdsduhYEY7vaxLsZWFsc98zhvfHksxQ2Z8K2p7Z7KILLpQwI
AZHHHkQHS/TNiSggedMa60IOsEGiVHAYciXWR/JUxIHJHfeTIUhvUnVlHNai9u+YG93Y4892wS5U
z2X3KvvOvma0jafERUhQGTD4fXVduzNTUfTMRhu89Kr4jJam53GKEn2Jdff9k2MN963VCaKE1M2y
epmO+uaw7vuTv5dFWpXEJYuWxJaiWOynBvtIOoXNkUT4T9+p1UQKG27ua14w+85mv/3mFyzxUp8y
tDszfGfbYc4NAitvNsurUTJyQnbbIOtjRLsHkGjqJZqpUDUxilVxWzHwHZ5K5EMI1nv2wX8ir2dF
l+WMwqJvi4LNvG9by1RvVm4U7B9QAowokPToOQe/7/bwMM2+brOLFm7KnC00iCInRtIMDvzS2/hu
FpQ0l7KydBpEuIZa1rveRRtxZNhFxh4j5bb+2vv+4oFf8k0+EUJct+yl8O+AYaxsEmNapki4Odqn
3A3eud5mPDSR+yOq2UsDOCYURvrtjU+M4mEZ7fne0039ImYSwhke5pxQ6I1IYmsOm4C6Obb+eD/r
VfzJNUaULhp/jdLu/qyCGL9Z+HTvbtiffRVEjy6twi3zPDcOFBLDNtdEbpHakZKpxnNf5mtWo1W7
IsRv+doWSDYSn2JmuO5Chom3yjcXSSeFQjg8R5A0LtQ6LCj4mQwmFBddj8f7WcwnbV+EgJYOimdT
r/YPwbzsxNJbZasXrEd6xvZadVLfk5jVZwxVS2aoa/VcFa51BDKnDrtp3gCjMfGaCO+RWDsYl6XX
vEeLMd4vi48Xp+rAIA7CXh8htwMgiaYfsp8x4JAjn82zL05oeyGlYPs5B6gSrmvcQOlie/b9pNWY
kbl0QplcHTmijI8p0HccBwjDTExSCbhP4nI3aJvuxUhWvnG6XuMI8xPSVbBBuaLqKH3lr2W1onRm
SFIHPfFwCG0OpR2NcT+We4Kd7JPwr1dR1+71xf4wYs2jUjN1bKKiearDvjgYly/EF0NwJGaIFNeZ
VMh8zB9YKdQZ0jwEhUP55Pg6yDbbe+E+Kg+BbRePYhVb2qIXSwBwzZ+t2a9ZrsvxGJlj8wcVd39V
ljZt74Idptxzk2Ng50rQghVB2F+34PhT/iJEaPP/Zu48liNX0iz9LrMetEE5xGI2gUBIRlDLDYxM
ZkILd2g8/Xxgdc/UvWZTZb2bZZXxMoMBwPGL75zjqd8E4qBYSPryWaXDtO/9/i6vR+PqtYnzOVXs
J4FPjds2sYov6q4/fWaGtZ1yvHnL2ZrAjadiaM9J2x9Fkbr7lJS197hOnoUBTZT22aWIYRuMrrUf
S8+IaB7R98y0YqBkPSugvPe8M1Pr5MZeMCpaybiLnvVYcpr9eVmGcWf69Jzw3RB0TjgM1nJTZPmX
kdnbWqd3ZEPypKr+SaEaufO9untKJov/X0QkfhrWp2mPW8IpiguO47dD00w7GHJ5w1lYHKhzIljc
fmEJqR1nS3+hX4SZUlygNRGzZNzOldmK1H5bYobcs289k5yKdU59cXDHeq0K++CDL2wjW9Q30rDf
5QREiW4hvlQxywr8d6i8mvaV56cLHVu3NmVE+aUrQjKtqkOv2iJ7Tmv3u7JtgAqrecWSdovXOVtG
0wu80TY3S8y3maV0SsigBAO54j5urZTxdDlvUR+eHc1/qjHehMq2ix3D8ujOMSiDnXE6lqRVPiI4
eDH9tjyIoYoRAEzmnmxQfGhlVIReD4YGkWbuho5ixYfVDQeVd7eVXl9E2ekEIdrxztVteV7UH4u/
vh7dD5zivnO/fOp7nDk6G89L3Cu38ZCxjaXeQucGN4HyYfhAmJaGwrC/m6UJKj+6TnGljr63jBuF
CX2QT6uGR6dgrU7L3G89udxHQ32wqnzbF+KYevIsRA8DFCuLxtPqm3Oe4evmj/nBrvoxZ6HFwr3X
ME8tNVXdAfD56Acq51nVzOvR4aj9EMmz57OJanmXil1dAl7HMlbsHYcCg27wI7Haz2sRmh9XltGf
2ZvKQ2Ep9KoJuyN43LOt2m5npdI/e+lyz9yuOqIBAlMCtcCbJL4zHT/oOwI7jXzmoUA/ZyEm7dJc
gOQUl5VrXfrp1o27e8nwYON5qTpNZbHs0zyxThYp58iVuB9NqT+0/rTcO/XysdTOy4hjYuxWT0AI
t47ecUhV8JHK6A4WNlgb4SzeLUBfCNHyx1zmu7yZw1brjlktA5OV037CBMyY2iNNxQ2afAoNPU3u
iS4IMIo95SC70CLmfaFeVFxcOzBuWTzP9XRJpAqRk+4a+7c1a5+aWdPzkeVpahcy2WH5ylvytY9q
KjeJxipu1DhejNDvEWKiJw5rREpRpaf0Et33knjvZa4HqF9pIWlwBzGGi3XWSHoYGmZIHFTag9Sp
eza+uwzxNU79OPn2l8GKbpXMhfbE8CSvgkaziioQhTe3gZGh8+DEwclzRyikmG8aT7T2ERYWuoUx
bTod+GK6Bi1wBKND9JCBD2oUZVmRodAhUPEJ2TWJ8bRFeKDRuuE+F0P2z41/kURgdhf4dkj7Td2M
kAkm8SmE8M62q8k3MQuYLzZAdXQbj40y3/BaZGGlx3nEW1FDoEV3OZqIR3sTOc4BxUN5jfFEjbco
vZPu2JUYpPCTrlk1NBGxlv5OI1q+zu0/oJbNrSbbF1vALEZusNbQ0zI+D6nWoYCFjQB7tj4nf4Ud
RDmWR4YyBrUjFQWb7Gz6RFB+0vWx2TMk6UlDHPqwFF30h4lru41wq8YULGPR2yYoFctS3XfO7Ozw
JR0pmCNm22lHlH3hX2wrGW95ss1DPjnFLavsGsm9FuoQXp/sKasnf0rjisCpXG0ZiMVbP9aebc2z
P0xKnwzryDSZONqTRzVadhjLKQmLXPLYIZP4cOLsIWvgAgPeeR9G057gW60dTgD3NgnUz96INth0
s+PAmFFzq0OXwknhTP7ZjK27LWPP3M0gDRtIlLtosWSxBWn94zf5ZaQ0fCBmKANztVvzSTn+sa/8
ZVfh1hTMXo5CYlzkoXatjmlXGqYZ2pjM7uNTXOSkiXV2fkiJGmByhFhAwh0y/isR2WddrQVT556K
rtdOhotzthX/gmTesFqgZc6cuxRpHaoOtbCY12mFpdb758zx3vQ+P86iV7xBxkNmGO9dvhAAAahK
ogHO3+fUUeW2tKq7VjTNkV/IFgjdIrqutj93WgWkanh3eLmkj06lFegfyte4p9ax5rTdQAdWHKHa
bqi6u0YroivIl7zJUb0NaFU51v27WKBeh/XzSrJItf5UF5ht4mw4MIzU5DF21EDaYR7tgIlZ2kdm
+iYXpR9Mr3uyFStuhT7yuGjdfDFGZPJMqPYG1nkbw9XVlhmPe4c+iQGc6oiNL3xfXfEv1T4TDzpJ
WRqrm5nSFFmzFRZskymVM4GHZssgFWv3KvBzfKvknL5mQzlsh0qgc17c3grNzvyoXTK9bEG3LOf2
uLjiobAAZsA4tK2PxuLJojohxVSjhe/s6rnw/OTAo8WZvAwPWgI82KYOkrEEXBRZ39bE0mrDSHc+
N5RcqNoAmwi9J5I6qcdLHbViJ8Tiberk3YpL72ZCW3hg4NkGNl3Hj1ruVsDvnPAuAG+a9W7jSZu0
Y7HIa8RMcp+jv73hPkQgOha2CCS2qc9qdh8734gZyTmrxmYpPtPWvO98tStZEW6RLdlDoI+ld+hJ
OsUUwP4QtJyjbtUBfuveucD6/rXtyAqXQ3qNqmYkBExj+OnCwaK+u9H0kvBi/B93ZCe9F6zIrdgK
h6q/TRjHBVDq4x5H7TPmcYz5Y7veN2b5KEbTujYluEjv8q0ZNnHDXUVdP2c1HDwB5ptoJo95mot3
dyzFaehnxCw+tuKRYISDTyU204DIC+1M5vCkZ0MUH4TfXhe9+i3Nbtq5vGkZ9MNDWNwdaV5+eZmd
HLGYx6ssz28cW9j8rwL1gEczwmwIgTMD+mBunE/MXBgJC/dcpel1rrODxOM+NFskcSSFWjkDEl+/
WXK1W1iEMJ6MkXVUl9Jb1G6AT4Y0J+YUjHC4mRf/Vc6Ip5T/YjUjOReYoadnmIu0hvGJ9zLpEVWx
gNlXmf3JK0c+o3d/nSfWtJ6uVRtKnTuA+pQJ5VzEB1uDM0bsSdy35qLx151fQzVDnfVR8aWrRA96
TLa2Dp4UoUIHsDYF6yomMsIeUfoS5dneblVycBioXkpgwbB1eCnPhXO2mtLeF8QJEbbqQngXaEbG
OTkMY+eHUTM+oxB7Tzz3ySQdnQVKQqefLfeEuIdYIFp7HlgKoNYY97ozylPpuAds88Rbk5NvhssG
Ouex2Mt++ajr0g/LJv92KoHV5DzvJ9sodxqC3YuNvpEROeGlokn2zNL0q3RJsp6YYmwVGUtveEJp
O9biLkp21wgbC51K27h7Z9H8F5/eaouP3hRala3fkel6ZqZwO2nLiuUOTlAOutr5HvF9ZeGfEoIJ
s9hAX1/2zDkwXOjLFo2YivT4GS73tmW0FMo+HfeGFclnT6nsJJOJXSHwsdrB4RY7KYoRi16OZuGt
Yk5t5jJEygprTA7uO/RceOwOvxW2DEGVYbDcW6s8rKE+yqpCPmVV31FMmH+AibOt2YHSuPheuMoa
KJNwPy5Vios7mhltuIOsvGnq0WKN4mlXoIDfkjAxXOHdZzNZjnqpTlwDFMpNdyxHdEBt0f2xjPTQ
0KLSrBBS0DaCnZrvCYoFgCPQyOVDYwq4qRDibH50hZEQKJK6ObmY8dDuJi8qT6MjqqM39O51jEZi
0NKHGXV/2PX+1DANSA+RIyku2RwZLKRiZmfsoKZ9Q9rsyTVZI+OmgXKj41sY0do3G4mmcuvWA4eZ
lTUAaKb1rMWddUcZbL/YPSrhicHFiRp53GIriFIo05TcYt7gh2Kga2fFI8/mhFNzxk9TgiQ3uc6x
YMx98ZwB1WyKmALW46RsvPHBmFbpqWaRSI/ByXbCXiyE9DO7sEe1dGBUdKIzyXfLNDDE5IKGDnLM
fWqSJNRPy7qn8JwrWqQ0xCsxbCddD0Q/J9tOU9nOLKiWfKXn56LvXPQ1vBh1ipIt2uPTlNXFwbBX
iUasP0bYv/4e1IAKFAlSYE8FFScxFt+rO+SZzMBnIkQ6oM+CeXnRVJgYMDvU8d2BPKqvObPkLRUZ
A7RCL255bOIHK7N2IIHuYeafPI1avsfDIr5zbNQNY0NHQ4CWRwYUfO+WqEyYVV2eJkap1GLivl8g
DQvNvq8anVKGwjOgUDh1ZRXUXfbZGfOt4U5sLkDiJqGo4GmlpyH9Zv8pghRdpq3PTOfGyqIHYz+x
F5b/y+3MAYVBsdNB1+hdc5f4bX85xLHfHUmsz8LM0XABqSs2KCS/q88iFtF+sJwLYvxLjLfkgQan
fi4lS1UOql8kTQ/hgiqLTn3MLyiQHryIV3o1FvdVXCbnlH4a/xnNPCoV41lF8jGz/behUhjJpIRw
1VUu7xlQq2vtz+1+7nOMbzUQEVt27oWDjGdHAxTtM5ul4gou9jm5YVDwKw0w9VePLulKgt/B5VPD
/2bOsbGpC2Gw/0Rm4+Lzi4kQXoEJ1TbqWa3oxn0iUnlcImJWLM0zfmVwFck2zmaA0SU61IMOIGuX
GaM4q30yeyq2ZMieqUysYBw8TKKyjIFWx64SPLMImNpVgbaqVaKe063HdgC4W0dQkPvNjWa7y1Fx
Cm2gYzvkaG61r0RiHdJBk/Wmai3jps1KA2kxbrUDJLq5c52yZStdp3KrBjtnWRaNab0lG4lRQd2K
8Tdp0Aang5lONzmqpAEjG6t/BJvpKSAjnFTwIuor41Tqs62FLVK2uyVz4mqH7J2tFiO04bFzy/Qx
G7KmoG5cJ5wCUQ4DEa1wnrIoofvKCNdBK1bEsR4Ydsy8KypNcsXbgd3Z+jav3/CUSH/pmuZ/gPLI
V8+hMtnwy3xyMDQNrQCrTMopJg54DVS69ULVPr21M+QN6tUeFZuGDzWCEF+Phks3VPTTruhdb8uA
ThXfuCHU423OrPhb0leQdYKAPtmNGN3o51YhbdlogKZIZWaGWQyJIvaJlh5V9y78COLt0hQHQUq8
vpOV8BlKtWnqBQmU0zvTnIG5jyYmBIqzNp5L7J0SSJgxZbhL3vnLtDg8K7VIkvhcZAZ+WpJtSh2a
yWjcDniGf/ilmhYa76rBn1AOcxakpmZYO21kxn4mlil/tygr60MppfdVFQ4iSX2J69d+GBZwUIbH
303e67/iejCSsOrQNvCQOJkf+JWrTmpWNPpzu3zbLL64X4Azf+NQYN2zOCs+CnBeXFUIhzJ2eTuU
2ZEohH4OZA5bv6Xea37FXc/BVcakCYQiVWa5UaOXYzUZ5ysKRgZfyp4rz/5gcOAWJ0d2JLrES+cd
dBoEuzWujSgfvXq29+hGy+MUt+vR2uTdnZ9RuGJWaBWf6G4LAswNLCE3XBaBSVbMMJicYGap58LN
J7EhE3R5S9HzVogmW807Jqzx3M3AO+d5TEYfgyJe+hSMSQTRY3R4fwQozpA2eE3P/cJ3Kh+FtDsS
qe2KdW47e7I/+lUxGOFSgA81CWQIYhRtJCgXfopGn4nEFGKegW63VLAVWzufzGedrPskwMd/RE/h
pWN17Ju1dHPJiV020iijKEAAnpNq0bqBwrf/A0TBy8gU8gcPL5ASpiHOxvYrLrJ+2aRVyTLDaG1G
E7H0fEYkc9sGs2mIB7xtaZXi1EGSbhaO6oJlmmT2AFKW82F1R10Hf7G9o2Yy5rXMDMR/6puJMI3y
J+69TOYiTJLcecC+nscLd6X26pHjpwUox7P3fFTDawJWu9MHYVEAx+kq20nwgmD4YbCqIlUvwYKE
l+jJxv08D3UrATGIepr67eLiuxWMSvgvjZRYfKb0MBuUrDLeLSRx/Wma1MLoxBmXd2EBOfL8l9Z9
6VmcO/ywG4wLZjyqZBMYyNhFCJQNBpR61kXrHctAziSvKU1fp6UyOnQqncx3GXfEkzGpgUALTUF7
jcJqQzuRtcIPVWJOYeJq6N+w80YczHniLBfSpksTFCYFrBCtMh4rOqZr7ts4GGUlwcjBoNe+FmZV
7X0bHcGc6Hn6Mdk0XYZ9pxj7n92llraAMElrByRe68eh6Zmk4PCGvDbBv6fm7SGML9Vn4xhWaAkZ
QIJSDnvchcigs+IxyWgHO+rgSmsH7lS9xmDZi7jfN8RDjb9A8VszbJSvEGROpeFiqrawTiY2amQy
bMDabf2WKAhuVQa43AOGx/qmYFiG7wzJjZy8lfnE0ERzqUod6xbFIWf6bBPrtBldQ8PEZRpYPq2a
tyhYZIvWkS7ihJ9AsR36JSUgvPMtJ+iawjjldFcoNMXIponf1iKbigo0s6PVOlZgiFm+4EJioCBf
/MLfTNKd2XRi1f6OAX2fbqdWr5a97Tb9g4355RdZp9OrZGSBBiD1yiWM8XShLlooUtkvkjseLuh5
P0mfbPXNGHUZISV1AcXVNZrgFMpLRGRxwYQ0t4WDh4WROe9JTEm2ZknpPATK57/xevaVSZUbbwxw
Majx6cadMEtwRkKU6bFbYUlMFBZCwJl3bs9JDj4kHVx/IpV95JhtMdFDNMxBy1PI3IDD+jZpZ/LU
LMPD56ZNi3yrFyX/gmP0rOrahklmnQ7GvRaTMo7lQESIGerfOgt9WdvDxsX31DguRN7F6HFSql8G
YDqJT7mPCLgEjkvYIYCM085GYmGFjvPP1i378gM6PnYoMKVGBpcf021aeBDjMzZ0Bf79Zevj+U10
V7NBsui028brOAijws+/vN7DpbfP8BoCEZrnTQSOI042GURAdyY2KIHfCUsd+OvmPHQaN0Pcrznx
vZMJlCxQ6z2qrIi/6TBxPR8zJAERAe447QSZrLAQ/58yNuemnX3kR3MevdgzWa67zrWnZEeNhG9I
E+nDu+6VdbJzDPgRvjnD+jXisYMpBwZdXHzTptNwhtZqdv8GyVwDMf4Z1+WrMFx3FdzoJju91WL6
n5HMETtGcjhcqK/KnAEaNL+qgfZsh4LU8nFzYVpBHdHleClD5qzthu66HU23mzz/68/yd3KYj8Kn
gPa2SSmAD/27uS1uDAUbZRVGMBJ+oFsdgq6oRHIS6JVcAUO1GP6mEqoTqyMjYskBe6D/JKr/WyqB
f5ke8JfUgf9nGsH67/2qG3Lq46T7/yRj4F/LBK4Igz7nf1YJcGf8k0zAAOoHeTcQgcMEw5mPv9vu
f/0P+z8IujNdzF4N2CtPCK7bf8kEDFzPLRNHbMQAAnMqYPn/kgm4/+GjQxQ/ZL/uUhn8t2QCK3X/
f2/jNe4eJp/QPwhePiavvr/exmnWzQ3qzpToSamBqMzC+RBG7dyrWXfu0G1y4zBprThoipl428Ro
tVuvBNiaC0OyzpYFh+e/vp//huY7+Kk7uqm7ptDBsPHl+duHwsWhqUApoyCbGNskUhevVe8x/S1L
zDeR3vn459luanwPiTswo2t9aBuzbMERsCKqUXT8H9HH3T++jX/2X/9bGuo/Po9vExiHlsISRCH8
9UsSYoRYMz16xt41mMLIxUb9pXd6Q8/TJI8Jr3PkVbbddFv0n+Uv2FaMyyO6Xn3jzKruCZNpq4ZU
0cqZgzhx60/GYygcMe2ss3/HsP+VFufjoq3mssKNsOd0TPdvXx96Z2UoTESgjlhr74yqHl76bsgm
VpBz+tWX5bCO+aOyDfp2UH0Qe6n96aRAUqjfTPVvvj4mkn89ofhErqs7DPRwqOJyopr56xdoGu1C
dCVs3uSRyhgKINtp2wDc3nvlhP+YmnlX7COhd2Kb54jP92RYEqNswr2SHoMNiLPzrKX6IxQCayzI
EuRyLJUJ5MQOQAynuNHIpe+zRlj8+GJYoVGN+mffuP6DxK3iGndiZO/TohEMehMDzAMBYTHK975t
MThvK/E2AKg2l7TrXBXIpsIzA5G3g7+NpqXFo4PvbslWXhr6DlBvzq/EtlrTEfcBx9rVZIF9TgDK
HPxT5CSHQh9wT8rngi3PFNP2Ifaf8f+xRdNFj6JTojmQR6n99id0snT+FOinRrcRnklH+VvcUEnT
cQu2mrmg3j3lMu8ZvoNsfnttaf4q+37EhYxOhnms5kTPxNQYBzqKiim8LzBp7Xo7mrckrLnQu7mq
utBvURKenLwfD/pSYrBi6FlWbZEy4Y6pK8cyts2QIk60s2aFDtdbIrB0HLUugLZAdxm2I0+4z0Sk
Oo7TfEJfjwsZ8h3/N6ImTbG7sSE1J+Rr6iANRHsbP+N6BI2pxw5ibGdFuGopWc0rGd8spt/fa8M4
3KF9QaiXa59tV4Yxr9GDqfl3U+INWyyEi11koTGW+FRVyzccOy0bznMeakJ4clyZXIGH7jyrPa5o
eaiNvTyYCsR+o1W0IZmf3ciqHY54fZxc5xfmt2sgPdaxEaQoZv4HHEnq08TGPqj9iQRe3zsJ4Qey
Mj4U64KRE35nNr9qcw5z7tekn2bKeiZn4EnpSdfG4TzjJrnr2BBLBt1k2m3iIk62bJomzIiIojUx
rdg7zjx8UTcnn8wNiMz1P1xplh8lpVmxsaeKq2HqxKtOGIF/pZEYd0NWqnfRtrep3Wg3pJUUL9RB
5m3NjuOhAMIEvc8s8WXGSR4fvc6MLi7qmO+u1Ixuy4ZXxqE9KO1u1CAGrGF2jxhJUL3inoFXb8Sw
odYR4ccomzbG0DAH7KcbIsrMJ1HF1GhZ+V6x+bCYHBZpb94VfftaVcYNVo1q39dFuquZCsG4T751
VkNmnfMJq5KRpQNuUeWtw/AJW0k1kthQGCHi10/N8a07ZSAk3XiAhFShHf6AURN7eEoW9UeaJvVJ
VQnur3RQfXalXczGveIP/c3co/ywWRbOyNlmt96kUTZFZztdFThGSf7rNtXNmMAEV2p+EHf4TYN+
agVGn10LMT1P8ewftHnCQXDSGxzznQwroAP63hgfDeyUxdafPfvb8BAkQ3vjb8NSfoY5VKrLqvtO
6u4frApVfWxWGYZRdQN+ZN4k3zxrVvbeqYupvEGoDIvWLeyJzz2YtHlwZsnbk8qwyLpbtlAW254F
u7ZQem5Wf+t+o5VvZjrC8LDxa5SLelezSvrujA51cLzc7faY5Prul5PGrfcVG4hlWS5Gg5q9MIo5
mV/jbjTVwcS8EYMGsfTaY5S6njh4c2rqh9kwsIl2azGrkq2ub4Ez6IB5+E2LOWIui2Uk2Osdwx9W
TUh52+xNa/DqQkHfsKZ/ZkRp9y+1njv5fnHdNvmMZ+6fTWct3vINsDxIwbjAaVhuz3lsODuxVF4d
CuC99ggGjKE07nmc2Xu4xhFvoKk3phfDqyOHVro2xqtpuwrTLMgRdch7MzGxL8za4qz5C8MlHX/m
PKhdhswPyqrHpN9hJMYxBlWj5uzemXJzvHCJjI6npZysL8AY4qIxZ+K994ANuOdeKyQMVagigoF/
Q7mbGCXZGbA3K35uEgRvZVqf28oQ+rqDYoy6zzrZlcfWN5I3WfFpbqKm8oxTq/Qel9ARRwLm7T3W
e66Stf6MVz8NcoxipLoOI452T9roe8V2jkdNnDiyhI1JUO0mJ8fDeHiTTVOsV5BAlVZ91GbOxJ4l
EGucr4q9EU1iVpXaXtpmwvWcDGIOLfqS9tZbyjUWquklCZfO3Kd+iHFNJXcR63Z7JsBlcPCLAscg
X2w7xDWL4Q1mEOS4Z3rlzQ1+qmnOyA0vzpFkKSfvkmuHk27z27aoVS6Ac0NxGi2Ok6stx5nAPI8H
Wm6otRS+8jy/VvbHisBIcLOAA+iOyQ9qYq7UCXsYABRFiHyNvsWGafJwB0IcjQUmyAroFvgKq1hQ
ltmsYRQD4x+oC2NbpjSEEq4QDBNtiBime8q/5LzOcHn5BzbjWLyPwWt+iBrkPiV4Dbepx9upgJMG
vpj8vmFQ4mfTIS972zzU3krq5D/UDkMAH9DIwZMAQ5OV7Kl/KJ/qh/iRP/SP90MCabTHybf3Qwix
BIEWsmUdP7q9Y7wgMr3o1nnBhx7LwI0HNsc8A5uGKXonuOsbQ8d0Y1sZyy74VINpgNWbbMJjVq+Y
ujAOs+GZGge3VI3UdayTw5gXri6jeyf+MmwPbkWFBJbA/MrrwLea2tdusAzWpfnVXYT5IHgjBHJA
yRtlx3Elr1YEK+M4lWOybxVCllm/80v7jwmzVeCpdOubXc3gLzksQwak17FkwTrhtk7k0wT75Zct
u9nmDUNf8LjOfFhGVzvyTKERihrrNK8Qmc4ZeLJUftJx58Wx9g286MbK2tfZzKCMi2AStQiITSPg
IInQ9S1Hx25PUTK+Dchqkq6L70Q7YzrnoXT18/qItfm9y9TnPAI3Q7zbzRmN/j5dKs7Xh2wsX+ZB
IGWSZvRHwTEWI6KABNSElfS8j3O7LS7NytrpBWmWO3cl8DDaOsMEqL1c6Tx/5fTwR2CSurJ73Urx
yXjRuaDcMRviAxDxkEjD+K8BqfVliPGL1e9m0NNId45ZXmw1cMG8Ne518EFjqU8jOGELVoMzKH50
LVsulKlYcQi0I0CIPK23XTrKnWnH48e8kopwW3nAFsfAEQGOUcjoFA1QoAWIIy6j3w3Io9vLy+D+
QYQpzxZP885Z6UjVygv7nu42WsnJJWcfjSktDsu6WQROlpehtrKW2UpdGpINFYqF8gAuzTs7ko/a
SmnOmfE2LVp0h3Kv2I1TjrNRFT/bwJ3zSnnGmZ+GQ1fdOysBOkwjK5SEL6etPBPBj8u+QuBEATrK
6PK1XlnSWfO/VZk6G1yP+403WnLLcYr15Uqh6k7fhbbev5IRkO6ypCy2uq/HF0n9FijDfo9qPNwE
w9StO4kDs8Xs1eevT8FfFzDYysxMLrD91gHI9nEeLGPNRBhOuYXmDdLUemkzEH40WNwqcLZMvYoD
Y395g43ytLNXHHflck1UgDWgLrVXdkpXdleAND5pvHfutG58qgeYMipBNpH2djLLr3FlgGXkwhuA
CFTAaVWNqssEGPZcHhmtlvNFrDQxWZYJpC+EMV7eCCyTxqgDGF7kAQ5mOjRq9iOwNH8HwtzO5NtM
QJdTHHLfgbqhmcGa55VvXvLM3xogz0DtPUS1GTI1+4PPGuUUK6XbeSWl9WR0PslvMhARjncakPqe
krl8trEFhlRQLbkTsObEaGpbXNMq4HtF4WtiLRsjTvI4eTYGHmfMO2PqXl/k371ey31iAEcg8Ow+
y5X77ryejAuc+e6ZGjNk890nlVp8G6wLjISXJt5hWagBk+tF8Tq4regDxxwgzUuQUavsMa5DWPvA
lGPcyMlkvpA016Jt7XNPBnCQeeh/xqo9xnW3zz39mE5wgbXHaIrJfBWCzBEwaNZ3rSozWtYVjecZ
V9sGX5xoMJNXKQUEfW51mI5E4PC8uzWYIbnS9it2HwurOCoBv2VD80EtqHljjhXz1m5sWa3FPUS4
Vx+XFeXHzVsexA/ev4L+1dK8SHIgNph9T/d48WjbMutrwGiEerfLKhdARJJsKdXEvbmKCWZUBbVb
DruU4d/eXiUHZsvkT1DehUqzxlvCp0ouBnrCMjGH0Delf2jNyHxJpip55BLyboTabw8L9RJRBcge
YPvXHZ15jVZJRIc2wtbXtVm7CiYWo0U62jgmCGE3JHvok+E3pp+0L2lOr7IKL9x+iLewocgofFYk
OPDalJdJdJEQMPc2y7ej0ZihmybveHbBH5tFhdqj+/JXxUeLbOa7WVUg+L3UgbsqQ8xVIyJWtUi9
6kY62OInPMkpap1S3+nEMd7gVQCV3fbxq1m7L3brIEOBDn/L8b976MhUDJz/lKus0hX5I2NB2oyk
Zf6Rt1g/UpeE+wsrVptScR/9Qw/DugNxDFauq1IGfGek6q6Ii3V3y1JpbHaKSKhQtqvQRvyIbkb8
sqFUB6W/c7zIQ5PKvgka2U4scTF4RHkpzopTEHcpN9tybLRvy8SZh1lYSBRRVG/awRA0R/2wi6b+
dRRy3mLnnYPu9AvCdDaC1HVMyZ3yvoxq7ukW5qCe6njL4PiczUZ05HZUwIOsDzatrNH1lBh5cyqa
bahlIixr9lSKsTfW88w93M7eDe1Qaxs8Coyd0uF1ky7OAqp0oima9A3DtYQnghl/7LB5GTPX3hF+
0QadHNUXdG59M1UTvp1kXsC8MDHaxH7VX+YW2ZqZ3iQIq0EVbTUEC3ly+wb5wMZPHIRHNk2NpdOc
RcRV4LLOjrhr3SXeotRPt+QuijAqpuUu7eKbaV5wG8A7+ZJM3Y1ZJZS+zT6bKvbUCXgAgRLoqQjP
ZuasrLFjR+Gx+3Sy0d2TguI8YvqDcZHfsPgpYms3m5W65LGPHecC9nZCGg0Wk+nZeybMT1uLxEln
H/c1Ve2KhbTfuFwHFP7PUx7jTeQYrP03JVTPsdEb/ymJOo4pH4868qEo5/snXFsE1L8ranWuot5F
pkXtvNGMBH0WtVCPGNFhaODE63ykQLpl07OA4DVxOIqfccz0zreBL5gvPcwrP+vSC/Gs1NZim+uS
x5cFzHVbVIyrMqQxitUK9xcipGkYUTP7SQCx+oLPw5dRa/PeIy6BmpxHuKK+5zf2HHVs49DKtVt2
vacyH/5YPSacSBxvJtu/8935DZH/wgFRPTYJo564v0uQ/TFiY3tu4OrGhFpx7+CfGImbwY7PaeO/
Kzt/TKv2V6zF/5u5M9mR3Eiz9atc3HWyQNI4LnrjpLvHPEfGsCFiJI3zbDQ+fX9UXdTNVDUkNNCL
3qgElRTp4SSN/3DOdx7cBZvounIe9kN6UjEQcIIF5VkAAWloGnr+fDqgdUVeDbChBp66CxcMUVXx
Ymy6papDIGpe+xNvu4KgrB2RNiezGfogZ7dQiOlmJSusSKtvVeYXLIEOsFT2uJv3MzlPpvYeLKv6
Qu1zHEc0WjbNYIRIl/CHFCAW2TiR0Oo0S+0TZ/HOLME6kOrzBGf1uyBrE3vkjcvAJVvwT0zpd2mG
XJD0dvSMK3tYDovUJynQdqA2t5Oarqey+ZAp8jJYcuh88rgsvkpjIhiqfXOn+2kO7/ouuISsijAd
avuOpvdsmZbLou/ue506UUB9FA9ujvQq457h5dVVbdRXKTA4gRj7e05dToMMbkp9i7kZ8a1NacT/
ycpnozfIeTgmaCnaS3rN+lxaer7u4CGzdk00RHMd0INETdCD5BndzsAKY7lzHwGPC7/CdUh4NdYD
cV2zU4L0Y/6wbXkSpvbQr9ryzB/s/Nwz16F/Mueg+8moldV9pYb+1lw7vRxcWKAeYhebySZgQ2EA
VRsl12ctGIXMTJ+OwuygaQin8h5M6l6ABJjK9b5BDZIjFWMPRbEKcCxqE8MkVWhNJNVu0C75qwE8
mU1uHXgvY4jxlRgqVmO7cs6KdxozzD5dOy3+viQ25tFbsuXBwhCEX4y0EZoPrHIsiZvChbGiKRzm
zimYVAh6lGtvNtUZY22JRkBWPf4yfzbvSyYHc4QgY7gEKlfdDuRyTwd6EKwh3Dv+ZpRfgqtFcNPh
cXPN7gKjc3lXMInPYkiSto35LPe7M8iTvXuKzKJ8hY6xCVzXGn5c0MxZdVOks6pPEJUDGvTBMJ4Q
UZzco2vklJVpMR/b1RxXfDqlN1+YdTgiX+rr5zZNnK3f6/IX5O6UPUMChPIyT6WsHuGJ5U+zdo32
Mhkd9zulQx33eEHpUGTp+HUs4QbiLK65hLxk8ZGA7C/kLSlR63q+uvib6ak44Cnfq/WWlSdTq2Ew
ZI0UfLRemD8m1Xcgs/ACooFiBlooSDa07nXBzVkP+oCFC9EwviBke3YtDSdKLMJBcJ2b65vgwpJf
1zhjEc9LClfcVoEueaRU8TU7Icy8dKJzhmNieo9m4xvTrjFsApespE+vmRykn5bQVKReY1BUKXOz
o8gAOYyZwF87D+vNOriC5XSggheGjDmBJYYY6OUgUGmiDqlbIjEE2Oew1wfWi7jZ8P3H0OkNeXDK
XhDG0pPPuBvSpbmqC2fERDyahBvljqVpWTbm3TR0koMzKKtTCpGRzXcwZWyMqolatSqygOW8zLq3
sev9FkGASD4YwBvurjXThful8J/ZZjt3jG+Q4LB9gMDK107jOhpOAeE4sUPWCv38ldltcxvk9fqY
MohA21ephngf9Fw5lOilwje7Eu1RK6uqD6NSrLNwkpeP0l84S2d7dLzIHBjLI6ZgNUrURKDJx6Eb
8/PzZZ1gYUGaG45Bn5fvnbkEPk5P3aooTzP3FSzLmkdjIlwMNA3xQrdsNlqc1CW7hrNyTrz2YJkG
+qIl7OYXVfM77oWfqdfFdfwPZ1TbEh8kz0QF4nBCd0W4GX/y9aFm5hKiDjVTpmdJ0MaFqJhQOqp1
PwsOpy7ytVAPahXaOkf3385RKwiQ5e3U+cnXlK5aMY3tHRQTWrgld06DfHTM/DFy2JBg5CptyJFV
vkDWkfxjsJAIrIa9IKACZA290RPnXKrZrzfBDWN9KIYNGGx0TsxG0W4SmxettRMeamBnadTSKt9N
jWXdQg0Ir9fAb/3vtQGdeBTrlL2PJOT1FMLCfLZkxn3UD4Vf7XNLEvOj2nX9lEvK6aOq0SXyKqi6
+YKsFE5aPxR5sjfaRjao7EU6ReAN14qhWEYdxNilGqniuPnr0OjhljmI6rI8RwSNcxsqc6FsrPaL
grVDXg53nBko6zJlenabuV0Hr33AF0PqhNpcpE3zVEFskJwGIxIYUgRTdWk0ZoazpKjvQhLJjqh3
3BtRo7tK66J595dG3pSWxmqA0YXByNbmpru58CXyFBYOxAsS3/LkzfPA90dHKSNIMhhKio6/5hJy
B+Zh2WN0ytibebLhDdEs5W0gRkNEG4+4P6Smw6gqr7P5CYCvl5x4COVfyWToHtpE4GuUCOXGWHg2
i4FNg0Ebw237c8YL21+Q+eU8mqWnn2dcV3yK0Ca0bJ3Nz9ZeIV8Pq90+Dij+XxquwyV5WL1JVuSQ
rBGck3Tk3UyQGJe94dIR8CefAe6RcwSkPL2fW5JDwF2yf/WxXSyg0oR/M+BBvIXa66DVSzcJGlzN
Ndu3wLJ41GGCP3E805+6VgvpzYHG9W7VHXNtN5hZMBc2yaRErGXM1pD82veqQnlsW6b3iWtOf7Gl
oC9kmQ6baugCaEvjZvk7So+eJq6qYFiOgZPhLoAxvvrsM1KxHmZhd+250SrnGtiP0xFI1PbsX7rW
vw5Q9T6VS1Md+aMFsSVJJtg2t21y26pliNUgGphRwh+/3AKyT9SIrBs2IyiqwBzNMZLwyd68EYEc
nnnpBO6RBqS4Jpyx+F4t3ZMT0i4Tdc2C5RINs0xYO8HaYcoXTuhEHGECy9mYDpxQDUFCzJny3SrN
4g6yKTwa7c7urSFtflKfNOVzUozuY87rndoGqRiZlKRh5QiO7PlNIkIVeOi94NZAsfg1o7oETwXa
f900xTCLSwspH0Mdf77zXIYxcbY47sMyKPNVhA0TgQpcH07XeYHo08iRo9QKMLnH+aySxzUv0wfs
9BMjDZKXARSP00D03sDsieQppfndrFVzogRtvQeTqSCwon7D6u5nFqu3egwJVHA996UN2qyKknxG
desJr7iv2GxWcZF2ksVhYEKQUOtzlTG8x74cAi53Cw+qNMinFN1zmQY7tbizdwnBGxY8cE8Gswnb
wTkmmzUf7gLfyxBZ97Ya9oE34NkapGquCBPLwS6JPPeOpV6azX4KIpsEm+4DFu6MslUMq3c62gZj
7lUV6MeXDjvZSSv6DOqRUyGCcIa2eCO9hWSREafMI9x0vDy2SviXfaaIABkUMaBdEmb90YLzMO1U
0HbWbuxbSLADjvsXg9A0JORmUT+UBJPZP8FBDt8hK7D7Ed31fd0ZeLBalQbfYU4CsukD9ID3j1wu
m2wktJkZGG8EHJnPMiRYAfJWn9zkDg0CIQcAjxEzr7d+yyZuRwZH/c4Y379jse4Xcb5UwNTdvEsh
mpAlGFxXifBj8C9Zvu8n8lduqoqMyuP2BOkTeg37Q+SqWQlYLMme01rIL3zd9qfSeEhw6RIOjDWr
dV65caiX8hbG3N700fDGonLzd2eGjxYv5MwibLdp3/C8+PIhR/Rd7SYvofrQCvcUTwRs9DwTM9mN
KtdXgIWpwAPc+kQ9rFsQE9l55gvbBt+NDUobSJKuVlCaS9WeClIIXoKNhLXrgTOgMNVqG8+a47BJ
hDdXUpX1CwsZKL28DMWEUgSMRvWG2bRmHjtNtYgnUsxZw5c4S47V4sBgk16SY1HEanc3alzfyIAn
8VxUqC6ZvzSMJsOWCJ9d5uQpy257GeobFqsqjekMqm8sNQsNfJN6Z5TC7i3rLL2ewEBvNlcZCnxM
xFvyWeai2GLPFHZYSBURi0C5vXZPsEd1OY5jDfk6T+m0q5ZfPmwnS/Dz5/nL4wigjO+C9R49XI4K
zlmhdTVOMbyUeLeIgeNt8wbwSL4afMPpuTm3HBVke9QX4zpN/jl5bObACGaxSnrRkdERqPrx0pQa
GMZEU2/vx8HCvNDYSYp1e2Hov1qT/LDbttmU3JQImJ9Fu7ecpRUYyFLEzWYWTCdshHp1MEpdcm6U
YPd2ftBlep+ZG1uaBAniZVnmzmvEm0Q9guXmUIAiFth7wOgcfMJvgvvRZHPMa5V12q5VrS6pOtey
IYihUASMBCYZjrN8o+Sy2zi07PIeK39AucXgKUACpEDmKeLieBS1xXAud4TxVJsWmiLYIOrQB1uK
nxsIpgM1jyzgsB41OGQP13rsw9o9b9qFV6ToEvd1cijojrk3wDHxVfEg+wpKD2p9LBCs0dk1etKc
H8F1zXHHk9PGRmNvJSqT9ktdjDZiCmUQuKPq3EbpwOFwFrQMoBCK4jsmb3vtPiHZLRdZWk0FZt5l
+ulggMqIYkmGT8a57k0PnYTDIFPymqMjvKpU2lA1hFX5NgRrYsAoEiRVgCKrbue0Gt4nNLQbLM5O
XowSzD3bQhfGs4cB9CqZXVKjgMQZd/a49A2SdivjZYK95KxbFuZDs+ja52LNnEuv9kmaqYfEiaBR
b8+Bp25aZ9TXvEsHIiFWict02yHGBGAjx9wStD8AqUnrMBmyuPZkHZrxVBDayyRN9gRrlb4r9xUH
jXdZQBpH65vDnjoxsVrmZGx2+pVtbf8AoKdMThk9CTfGFVo+pzRlImo5uW/qmmsS6pp2rwF2A/H/
j1Mk8wBHDbndvBFa0Q1YLLo8iWXuz/djHmzRfBr1wWlhtWa5X3RSTIdVV5YVoQT9pIsCTdnPrnfj
0PPKaBQeVxdN0kp6PGT5zegHtCjOZVaTLQVR59NhD9DvTfTnxCcZ5frs9boCCOYJGVE+YpskQoQy
sDACVV8y6ZvuuL7s73QVKqJcizy/wT+F8ChQ9swNNGXZi21rrwVyJ83bcEja9owcI17lG+G6j2Ra
rk+SfNfkKBMfxZk91auOmw6Q3j4FNUUFR8/82FVpC1KuMQHu4zQsPd73znI5jEhXdrae+s+smOj1
1iBIBx5kaoO6GNsH6Am4cFQFPQBRMal88EPGuttxRClCxiaEDseeI/LeEGGK28M2HgIC0xC/z5ye
uwLUvb3xfcufHJmgZW20Yd8ju+ALTQmAkckfJUbrdKtLVxL+oE3k5nJlNSDudjasPzaXKjCpYtpk
NC6lFQIA85UvkgPnMBsttGNtrE1dPLkNaQkxJ0Z7NlV1VcQYvzCrcfI3xMObfYeVglSHjdrZVtn1
PATtHUimTvAndHrCOudVlzI1liRmVJG7V+RDLOaJCY6GTKJMGI8h46IOf2hn2ycZuJRzXvg9PIa0
JfhJjVuHZ+attydtHvmDR5I5q1/TGxBWDnXVnPgI+PQNijQjj5q1gQbvuzTbtK8ZzBjIDd3OszNw
A6aXHInSCr5TfNw/FSJVaO8EnKGDHnjZ74l1deVpPy58d9Jb0odMav2KDEI8S7dNAUwzLNgFVcJo
WSCKufaCdXzKOyKEtukWDEzXw9vFIDdDF4XQmrwNWorxre5BUWEO9RQvTdBH6a7cYKU71bRTsifu
HrE6CTCjf7LtZ3iVV/Z471nb63JWiyTJL3dYLOFpXhlNhU7+HGisvztFp5bHBGRozI3WOKQ0g+u6
rTyC/iyrFuNt6cVyCccAfGOXzfKRb02+2WYxXeEOIguynfORvNIgR2fB61M+lHLob4JwxgJOvBLh
dFaYPwUJBS2DMIMkd2ZHhXnpOUo1p4wDCNq0GR/ZUVGs8gTp3IQ3A+fYc0KVSxgDWqpdaq24T0Ca
ji9GwaeIUt+3al5OlMxHdyoGF3WRLMQevV3x7LtdoYhjF9N6hv1poLUIZP7ZE9tz2aNY+STQXDyz
aEIgOGK8eh1r9DS7BgDN81gb6q7SfobiwpSPxqBmA5HPyGwyFw55EXlo3rYuyVzEI9Rkn2n6zPsE
+wDdksXceLdkNdxhRFXdzzpLshsGcPWLcC2D1RVNlnewzVB9J0nWl/sKCiX1nuokLvGJ+Q3F6mx8
DcjJrkLodEzMK+a7zpQoTkDmCjH0PApqjTT+Q6XktVdIdh60p8MMnUWaeHEyj9k7FSayAVyVdeS1
ofcm2dq8lKFmwuD2/JbTUPIZcwxGF0EdIoQw3bGtEYFVFGIFuwR8RkzWhthamCROPolhO7IHen47
Y/GeHdWrcM+LJ39M7EYlGIxxL+06Vk1nUnvNwfDLtImhzwJpW+0cE+ZqTyXnlfATwdnib4XN5GZP
s+BllS5mKA9tWSMjMYKKmxUo8WeZOAWbS6wVF7hKC+bJnU8bC68DImESGuvLDF33wcYS9+qFA0aw
HhPLe8/aojqVitdDhV/Ri30UsCpCfAH0p8NYSNRmu3ANrdHvTqtRZcZlaKTlz1ZNxbUsPGCIeraZ
dnQjcaAU4yUDUC1bPbL7WuTtMhlsxhabJjOyK4mNs3TU9NElJnAA6U0BCDRVmkFc5wnlhM5xToPH
SpbHKdl4tZPv+t+DuS68bspVIatSNBC5VzY/iXzPxH5arOmph8ekdgJhEywHMDITBnmZfgCQsq6z
1fNS3oWwayNbN5DCm6LYIqM0tM6INTg4HLvJ8omZdZ5fF4Hb+4eCGgjjMvwa8ouptW8Na9raIqOl
NLScP+KyRsrXvV2vXs8lqNTNyCpJUggw0DtZSDq9HJC+wcbDUTucS92zNcQtbV5kE74lzGzeNDxP
6ex+5IMtnkQwLpwt5ZJ/SnRqj2Ni0Bwvjg7n2DNbYnfa2maLrcg4Rc4oh3IbbZdzzKx7u1GnGuU4
kE6cYMATAE3ULJNmwMdTyASUnCI8OWieYGTSO7YRk/TxmxfT8qEn8iIYTI/tMzdgxx4t7CH7llIt
D7SoTPdluGQXbVkt1w0ZlX5cO5YkzNCUVGAGByvDt4yKeJcZfvA6r0tPePuYsgtdJ9d8sdwFqzwy
dzzFlx0eCB73AiFbNE+wQncFW/qLXm2fr6Oyv3Zw5rC11wKg0QBT9tCxMib9yB9L5GzOlA0oZEr3
qrZK/QmtNT/Cgi7eHAllZjChrTK6bJhlEbY+NQdLL31wTDAef3iMjxErGETBRJx+5fvoatzwferk
t0ZtookhcJjlE85KnzmGnW7jcIBgp5PfdeaJ52b5s1DYs2I2BejVWt/u/P3Q2ojwoIgRL426aPhj
7x+CRuSI1pZB1ZGuHGREUFG6XJnI+C5TKydVd10dl5zpgRN6T+WGFAb9tkM+STYvzyl2Q3kqqsVu
ztZSGHlMxgsYmgXtRLhL6Mt0RDfLd4G5ikWau7lgt2SP8lWvYPcpF9kWRXmIIiSCfONcmzjccOea
3A7QWtz1GU+AuQWkOctd2ubFV7463XO/zuhawAqtoBxMl+CYvsk5qxwiwO6JjXO4I9cFf5CnZuuK
2QY6pw7d3s/cxcsQBVPnP1k9SzbApLRkPnPUHX0Ucg0iYMp6v+YOGKOhIqULHhNz1HOICSisE+EY
3k7MJK3xvRLFEGVqFMZR5xhceVXT1e1MO6Nokoxm3qUNpPOsrCY87CbuOKiPoDEVNjQCfKK80OKz
W4JMnyAhthpCmSSIJbck1ChKFE8vZ68ReLtc2PZ1n3nrHM16qV4oidtXiagZV6DMLXU78k0HOztA
ZkEGGObSyM9ILI6KAe5Yknquc0H6tPcqJiStGMjm8LvLKRx5m7LgfzQcjfejIL/wcXXa6TadNatd
uroCBBNGUWgdLTiJlLTKN6cV2MrLAc0t4sQaZJvrGNz2mdE9Fd1YvhMiNDLN7JrKieRcEJJMNhbL
MNG01qVqabhOVjYfBRc98dF6zoBNdzQljRX5ZmO/21OzCRIh3cMqTUinjrGgqoU8S06OTTawMtik
hfZ/9uNkfrWeAyZHMSa4xteiHnD16vkio9dfOVlwzW50JA99XF6g6KOy0IdiClPS5hh+R6Oth3Ni
ARhfakbfDDfNxrX3lk3Od6SJ9rIY0jPvjSYtYevO3sCwquVFGfL1qBXvMzQtQq3GhqkJWlxNjGG+
Tpd5qeF35/z4G/Qnq4Fcfuko9EPUs7GLcqA8JivHaUS1xY3TYoNk8mYEGE737EWSKZ762csj2GtB
ufeJvNe7tG/1XaFS8ThC5gtJNt1qbLTlJU5iDPt73jPpaYFyK2NpLlnncIYwNsBASRm6NjA9yBrP
zZ299mzvyUessr2c2fPtu63PY5cvuibiPqdTb0yj17QuxUgu80wQ2tk8mcETcda2c1qj3k0ijFji
ruO0ajC5OqsfT+bscZDXXdecaO2jXDBlrx5ZlnUf7oQ7fpe3Gz9u7MLc2MEHsH5uo4o3FpNyOqBn
zNrYcSSFYQg5bY163o3ucU1yJ4VplgbMzea+Ygnelwu6p2w23lobdnzESpoTPk89LLqiKeyrztwA
Z0NmTq81XB9EAVgSCGOjykDlRxz5jdeALX5jXIkXq+zRxc/gFlkpCD/neWNKoOLFgth24W5o+Kjq
OKZ3oZ2T1djhGMl4O9U4KQSo2uwmJKn4Z0/hPxwZhfnvTHJMJ/ZWb6bKkxPJVwBo0Dj5hQ0VUQrL
42aZbfHO6IJeprH6ik630MNHY04oW3h2a+osutEUscOUzXGwjVzOutWEGzFvq5a4ct2G6byfA0VY
UjgWyGmLlfxMvTIvLnKa51gOgYXjxXa777SHS3tJCEmQHEq9mfFDNqPYvpYs6xBLiaKKSagmcWBw
0xZdhJs6+J/5KxzcbHpLi6Zhmz/7fEmp0668vVoxP0nlEaS2HYFdrLHt+7tizAkrrLul7qNFdCl6
JKu3s3N7VvgXFjktvDUHN7nKe6u/8QeFbAd+RJiRKtrzfFfNKgkA87otIB7uFedEXgh+lraIwHJn
nX7rtaIvsgpSXeO8wEXKMhmoROSa/Rpe1AG2+3O6Ao5SjBBpdaodbXxoEDgWuhibEWIy8MbDB+9i
vCeQ2OddGq6bWYYFM7UqLdS08xcPfeQwS8+/b3x3vB6ncBucwNV5afpl+bY6F3ixkZqvrGiIwGP2
Vp2XBiKVXdAs4prRQfWTjSton8TE3rTXgD44PMbGK2LFf7fuyRSh+DAW9DcRuG7ny6L71QcKGJ6P
acxSXloJ4eBRwj+v9oz3JA+Skgyc2APniPwTNsMkItnWna56V+x7JHw5CWGmj/0oDbfQR35xoLYy
tR0GMoUGZ478nLiQ1VE/GcUwsgnAPdnvBbsh9zyRILaJxRGh9ZQjPq1OUithsTfY5ppFKcS2/G7s
yJT8IneTbS3KJrS/xioEL9959L/zpBhwjfWhwz3HWPBMIxNGbEGKwQNhNZBC/brdVhRIzFIKcAIg
9hNQStzS9AQGqheMPdEPYuKdICPIdtsw07NjN/XSeNAgYfY/MDWwo13ABqGRnGiXoQoJZokwbKIf
rLalCeGBzi6dkpeg9wJgEnrVlzPjkdt5Log6+UEx4ikGA1PkVJ16T6lq3z1ReU/ktGTnPwwUO7bV
bi/csq/JoUhs1i8pozLchbq4+eHnQWigHxNRqQqmD6FRckwYfo6cX6q2fKYnAc8ztgFj3h8gJcx5
9YmfdbvSoDWEU0fkmxT2B9MSJlRomNGwqm4mvjNwZ6uKasu2833de+3VWHYWi+4yIyR+yvpBxD/g
zK34geyc2dzIQJiMh95BdYQUlnMnDW8rVu5lnBROjzsdSoMVJ66hU2gr8OjivHKsd6r0cDholMhv
iZM0UPBgHiXxDwiJJT9/RI+XqjU/sUiTp9wjrRbnvKsHI+6VH57/yIiMLRAx6diueDRQo/ImosAp
GYK1VRA8/iAGcGrdfvLjzAg3WKP+zEZqInKWQbrsf8yKoz2Z5mJfJxlkyCZnm0kFClBmh0anOijV
I6n90ZgDe+WBewSOafg6BLnPSW86+fsUjv1bVjtInTpO8OgH0xlJp+QUe+mnWzEFipmD34CTCZ5o
AsJtTyutbxHuLZ0sF2bYpW/B3E1ebPfT8FoOnv/ssbuxdh6B8dZO1EIOu1oRKR1lywIAcFxoSocM
PWQUNO0APTuT6ZkqRfhuhEw2kUpX172AXrRTtV29IWVnE86gn4ZC5Lo+z/iDK9CMbTacwHRnylFh
jzipQUd/MyUrXyoCnZ2DjXz0dA4XEXIDtZbVBhgeEWQZmlKsM7oX3B3hmVm4NGZd4E4HCfWJzhaR
RxWVcycefqAgHQw4rNNeNAST78y5K2/WQU7PgJuy+xYtgAQrkxrPY7Y6z6XTlzesk4tHsIvz9w8r
9DMKsEHvfY2uPmJmRvkAxsyf4x8pqomi02TMzrZeLjXEQcR6SWJxk+LZP02NbtzUB04RO4FlmnzS
cTh3DUaNERZ/tNfgVkvkns0mCKZRyWEkIF+YArAsh6FWaP/g8hMpXIip+fohRGPi+5fpQXSYr2hu
p5K2WPtpuXnF4FgtQ+XeTwwGMySldfMAoruv/8aNbP+bGxl1NwNk37I8i/gAsYEUfsmu8gvNAZAu
oMRreBcRQHoO06wyFOkNk2m0nCdWRSY72bbnM6KNu9TGa7oZklY4fKlZfFSQzCpSQkpxMROFgPKp
M1NCHtJNySwLs3umanIfwF6E95aiOSaooXTu/8YE/jvwAQ9z4LMVDF3bcy0qgM2S/+vv0TbjaFeK
MTMRr+sfyjuyWE1nCL4kPhNoklxdjX9JAIRjCtPfkIzhkS+ZOOH133yUf/9Kfcvju/Rwx2MvCv/k
R6dVnVqOriXWHtrAuCfXwOOgQ3PCKtnxtugiEr/32bwi4sqXfAkPhjcoZupA4+D8E3JRRH/zmbZf
/1eQAF8PREURmMKhDPCcLS/sl8u8ZdAGSqWKGQUxBOw8K17DxAOpW85h+wueZ3U/Qwli+tyrFnLk
tJk3KdKcS8blSEVLWqZg/9efyv434zmAjtB1ACyYwmQp8KeLlnVweQ1IUoRENPPymYfKvoe3Lj65
0aYvNfr0WRO95RSPw4hjKUXkUkY97YoLrV3372A+DPJNgs1P4NhEtq+k6iIy90Hs1E5h8p06LvP3
MFNbhzHK8kYzX/WRn1llQG+5an3Nqy2/00lVXhAuB79HAgi9SGwLO4MMrP7nX//S1nb5/3QpAhMy
hOuavtgWNr9fikqClXSa1ImtNKjXi3AuViZ31TKTXd5X1WaFLLoq8mggiogkIBP/3uAjVOqYpmA9
Fni8wRp8ZobRPP3NZ/svbhPs5CJwHQAWHiGDv382czXQDhiCgU9flR3RpxOaWa81m9usMH0ee6Jx
kp3plznzrNpRNq1ib+oYJkX+bbQGYSGZqKrd33ysf3+itsQyRNUudRrshO0++uXuFQwMK0jwU1wS
je3u7DKzoCVkBpGUmWURAmLD+MXgL6jd2JP3FWUAQjI0cgN1FCWc/ucn+p+DqfwvxKTYFlyHf4E1
4rfx7f981aMc9dVb9fUf//e+fZP1r5SUP/79f4apOv8QtmXhZeD88FFrbemX/6SkGFbwD8s3QxpA
9O1sxzdayP/DpDjiHz53OMVFyOsl5PL9C5Ni+//wEKERlehSfLBW8P5bmJTfzxHgKIEfCJI5HcH/
ONwgv98fme9yL3gMWFYTUtu+Ij7dOWFuJPVHwgEwP7QBHxOOX1gB3TJM8z3HtzMcCM8z4Nn3E+JM
y+cYwN9JptdpMhm6PEd2kdhHN7OpMBFEdMtNs4KE2Vk6F8bFL9/1fwUxcfiI//9U4Ff4g/UCxIR3
mO+Gzp9OBYNolUBbZC1y7hTeMeuzmtqnrrdE8Rmf9Z7a1CqPNJAV2sg6CHo4DBbmnJzZ3U9nKKrq
uPY8ESAl3LDH9mUge/rvf8iAw5qnkIBji8/5+/fM+nFyfeDvO/Kj8/mYELzanFdzyufyDdT9KAq+
wmKcW2aBK18y4ucpDhle93sbXpS3zxBYs7Txe2YYC6r68O9Oiu1K//o1EusFackOSEm1makF29f8
y0kxlGvWJh1rXziG4XwHa4orPqBr2kDkWetdOUbvDgdPCnfGaN9r7zRdkINcoXimGsbqNGK2H8jv
oknqKBD5e8GdknSLpc8r2Qm2FqMaveDyr79bsX13v39ym6vu2qguXZN31Z8KsTZ3Aedk+KWZsnP3
CqS3wSt5aLiQ6eBF+AbLx0L3QSldXKYEtyABbYhpu0pZZWXnri9S96QkY7KImE9ImBx1MqQ4ZQeU
vazTAHLlvl3God9iG6WqtH+6LhDyHRs8BAJI7QvnQBk+LygiWWl0aB6CI0mPVcMPrIxv1+rzO2EK
5cYScQOpWys6sjZTgbol+cwD9498GLPF2DZ/83TYW9rv71+O4/MAOBhUQv7O/dMDvqaLVfkdSPSZ
y5RdGRJ0O9kackX1jby82dcuZOvLoR+TdN9jXdPna+ilxRlbTf7eaX3/erW7QR7DmvOKbtR1Whbq
fpGfmx44iUPlmS4KfK7MEMNykbAvKghn5zb+Q8nWvjZDFQdg/oI39MsFuObGz5/d0jf1w1/fCb8f
Zr5tgvjmGHG2m8HkWPrTLZwpS4MgSTBroPLYj3aeRoVcytMK7faZJ3sXlW+D+mx0RnuPs7ca/u4h
+v0TcBbx5if+gNLVoXGhVPn9IVLB1KdZh53DLWdOmzolof7EN4ABRlNbeUfGqANpssihUPGyO5ji
xYNPSlSa5kkfAZpzLP3x7Nt/nEVOSSzUfqokh5Z0M59NoO4TpnKmXyG5qlQW3P31d2jxKvnTLbPV
VharVp/BAlW4/adfAnwR6IRy/p5cK5hv+UM5lQBRMf9dxpB1ESmVmIk8rde9ZeAjTqS7HtHNsGAI
7TJ94fGZBKJcpH64flYUIqnfodoZ7JpVVKHXIrJmIaa3KcRnuGNcitwPqE3jRW7r00rNyAC9gyVX
u79vDWJEcqcUOJn91BJHUiWYU0+IaIcjIagowRdElPPO9pA1422tABGErBUI+fNIOpDEk+E9sdru
xrAhOEQoZbQVm11OIgNyOKxha54ACMf+bzxmoEzqKK2YHBzHwK2/RU1uE3otaKFX0pLdS2AXnnU+
Euh2ZMPPgtbDTM9Adyxh9QNGbmk5J7lOezlsZ0bLbNXe80MusI849h4Gsr5T23IUwWqrX4iBMYkX
GWZ4JmuXNgA73Tn0zjTmdE2mRy4fpIUekTRAcOxZDUEBHzHSt7g3WENtCVrd8sp/zWQMlilrjyxs
POM27JZ2OvSJa0pM1Y15l1ed5V4SY1vpgxgZtsb/Sd2Z7TiOrEn6VeYBmgU6SaeTQKMvJErUEqHY
1xsiIiOS+77z6edj1mC6snpQjXMzmAEKicQ5VQqFRNLd7Tf7bFjWwUrdBvVbpwujp3CoZeWM5qH5
qvMoUA9YmUH20B1aLQcHTZ/muHEa3ySMx2wfseiSSJjCiDJNUwBycWrtl1mdwhLs1BzQt1YnohPD
GFTUvlDqEjI0NO/VQreCFyQxvwVPw+qt7OvIPaZjYNyNwpFI4hD0TlW3LCviZ4imPbBEVC005Km+
MCCsVqdqa80ep8Q637Ei6fUxs228naaeLyfmnDyGcj1zcEIgC3vDYAHsNGUfvUSFCtaRPiPGnSQ8
3B41sEbkFyGR1G9jnCc/yypCvyoLJNSvUjbTrUIUSbY9sVWIIoy0PwTsWfvkGFT5omF3uUNWeI7n
Xdv2CR4O7qlox/wojJ4qmY6fRkmZMzZOveNOyhZcVXGK12Urg6A3bpaGovsTD2pezCLjjKrTzHDi
djV7LHIrNb8Yn+6w2MG5ZHikb2tGzmJPiHy6heSgC49c+KDRwNs51tHRBDdbJyB8EAfKedF+hgTi
CbTq2wn/zGxt/7wVCSgOGJnALvASlQSX+j6V8DgOkTYvCcgRPHeMFjqzjPIvKzVxM2ywk0/wsDTK
HMrVBxy57vMUlfZkeRii+MELCbI3p8V+dpNhPQv2f16urCGBfO0FoyYv1xBytn9edM0Y5St4eNAH
z2ipALyKYD9wd9gZM8ekdT7oJhmkx7QcZnRDFvHVoK3YPnKGSujanUHnVDJp7/hM4JHE0Wy9aV2Q
XrHAdDe2GDW4MOBWPidtZBZcBOUXqAuKV0xChVHIUxeGrDz2bcmtXFRd5lF/MxxoUP4ZYjPwlsKw
QVRoOUiSjNIcvJ0UPu3R9EhMDUFHomjRKV/irKS/TMNKC89SIDRLMr9NFUieUunFE9EAGGkFh/V3
rCPuOZuBOxCyAj+xBfiFYlSQUGsAgj3TWuweaznSGtbPaEIM4ZNbc+yQsefEMVHhdUexBVSEZSb5
4EQTkZYyitHKLX3oOrqoxp69I69gYxVYg0aVRCXnR/Qx4V6JP9YocV15LQy6ZUvTYwydm5COV1G7
c5+WjRZ5BjySWzoLyyvhVHwHptY/9iSsti0jm9OsJkAozVoPWnXsaph1UYxQRfgMbZT+m6WgBgAv
XLpzpJh5HHdPeFKTy2zMP/VkbF7IPJaSMSUO7K3Nc1Y7YlYPXiD/PvRLEx47TK5ka/GYE7jt3yYX
fZAi7eCY0la2rbKeWpWUS3foKrOl0GHtPKOHkyFmRMGbNjliW1a/stcUpDFfF0NNP1YaIXzKLPrZ
l/S288TOoWAFLrpSUrW1r7shzrpK4VEc3dpNKW8lEkSdGXXPUCgWuIOsCQYY1zy5WlxrtQ/Qi/PD
iTJGMIuKK9py6iH4KLEcH0jDGe+gnkrGIZqqP+NYs/VdEOjzQz3Wtq/HSLfI6PBhPDV3nYPhBygG
hnX7shA+Oupt7vg8SfqrtdJiSy48PBmWU1PEpZb3AWosgTOjz7GbVMR3GCmVnyyNCejAuosPSZlQ
ylxWILGXNQnSOaSwTzHbF3XI8gRODW6WiCNFlw5f1PVYq6X9Z6AvzXWYEfCHPOA+zZbL4ERP1TsT
6TH2rLb6pLeGoVsyx8G2ob8Y854aBKHYVvKjyAicMesk7llHeAZjPDPOEc4Ue407Vt8U+bQ/naSt
b3nC10yjuPcuqG7dD4Fd64EBZ89MQZDJLokTXfWFtVRY4tbQdGA4d5Uxq4+8meu7RLPjex6Y+Y5M
4fKSilGeOycSPG2q4NohTfoDC5Z46dlxkZZpuzupLJcpUQcvlnoFL7ercHjrqLfj+QHDvr3kVIk8
LnllJsTYnXU71jbVcEiRowhscUZHLMm0hP7TVAA7EHHjNBs9wR4Twfh6w93IzW4sA/3tpizGHbgB
o6GhvM9+Ot1oYX/H8/DMFIq1n8eBkxEAXAAnGwER0ijuDJKrpBu2BCZZjBNcUygwjB4oUYUzPu1Z
DdKX1O6o6aDfajhbsqALHUNS5jMGw4rBuUPiAKvpHb7DtN8eui6X33kCCWWJeLhvpGmuNilhwziK
ED0jZiBznO9cNmMAkCe+A+dpcAUzYafoMabjxih5zIWJdF6NmjdN/Z5MJCPnybYOVN0zlwTNTSEK
m6DUw8u3rjOiqFyvDArt21B9pFMiwCTGCzN8YVsJfN1jlNGR78V8vI2qAX98M1c8u4Wm3GFNd+WM
1lu3v8KhBBU7BfvSe21t2Nr9CBu19crBVeGO6iHRbnIoV+K9jC3x3puMOG97lyYaPNZW5cuYrRBr
AMhK5jZDTVPWAoX81manFFNOPQmQ7QFD3hMJd5dAH4/z9MpN3PY1nq3qjhXZGU4WISbMYOw6EgZH
MSvX3FTVVz8TcvU5y7iGn2KmLPdqwkbqwXA1DyZIpxAncUfmLuLcSO8RMbnNOEqbM7KJxX5jUaIh
7rLaIkMYu8NwK0eVk9aIBAVzZuqec0IpDvVcrPheD/TzMK/nDh4msX2eg0rqWwBnycHErX9v9BPr
qlURuWZzdLFzGpn5DI1aQRhoJ+htJL+HNTGzjmRDnGd7DULieUxL85wzaqKSvg/wCWVhm1rnMp+4
/jW8X6RstLEhZcM+402R/XY2FmnIS8oauiKUyjsriNaxY8/gnlGBzqZjGkygM4ihuAoKHEV0MaUz
NzvNAfBAQgag2Ozy6IMhf/eQJQvLMtn+9LoRvf0doibtqTYD8SbZbe0m4qmXNMurd3q9XE5HEQRS
/GQQyjauVRF3gw/DeC8lZoLnFP6yQX1YbJOUayUXKdCVfq1ei02HkooRTCdIiBqEgQoNMo+LpEWs
SJzaw/mniRMHn84m5tvHzy7uCk6MbuG8jjm9KrG0SAqNTD+ea5Pued40z55tZ7vVEc+4eTIqhq7M
wRW3b2MXvM3ILI1np0qKK7eY+Pxns0OZVn2iriDloTUBwrGewFqXb1ZWDX7aucm7FZts5gUFjF9G
J+o7py5RYYOatoZjr9nmsTDMdjzq9NamW8mo6R21ghqA8dchIMrEZFzNafqcMMoOdo271CQyIUs5
h84Z8YJamhVpHFWCEVujoL4QXv1ZZ1J+ZP13joxCuqsVqEoxC3PSyssjcyGg5Wpw/Nj9tdB3cUm9
RKJZnnsx99ZO2P3yoIZGtTtsE+Y5k2n8ZZgBdhdyLM7t6HCFbeh5FVt9fVigh5jGFsh7e2iMsHlg
+02snNufZPhI7C9YD4RRSQqFDz69RrQqj22E3ogYER0jFHxpYyDVl3g6ctONwC+ccKCeXM/5kjvN
PkQrzUcj8HhHeXry3Vgg4vpBave5GzfvmEPdh5BulJ1iffUMpeElksVCDFNvCnVLzfb4HTDopdGA
I8trR1PSyjimgcMr4jGr/bqZ1ZtoiG96OIdmQrx8ZUym4XDZlFbNNwNVOFuQk90euCUeWDdjCEzg
SsOFU5jDYSA8fJq7ePJZLMfNzJnSoZK42wZmqIF70adbwlctuODmJVYqfBKaYZ+NZqWnQKQ9LPl0
YPc231habbxK0lkLtp8xOouyXcwdm5MGbKJBZojmpwbuDlsbf7Km/jjNWbuPZjE8TZlQyKJs4Gsd
0i+I0Zu2M8A6Ba1JIUSmvspJkA1PA6rtNou75GcHX+IBKij3SBD2aQJ2znBOcTkZR1af72gMwy8b
JeyAX86kE9edClRMzaapTzXAVSDvYtaUiSu2Hb6Ce56SGSVyfb4bq5j2Z+rL4TUw2sf/Y6Kl7sc5
sV9LukshOoeJZ1aCra1uOlsKu3MMmUNzS+MFw3BzHK7HJfuWTDH3w9xpx8Y2s7OVaMYBSMA2ZkGz
djUu/W9APiamAIJkLkP+hR1e2ch90uSD9GkFgHNRtu1dEQSpryqhnRotZLJMaQA7y15FCpNRyCyl
6eo1puEu5j7TcvbXAS0z0FPK5KRDLr0z2uJjCavpxPaiO+C3aeCoKR2TjWPdGHlLahznbL2bnGal
TrHQv4zJNFObFDBKE0bXbRvHjce9uRYZG1yfR6J5sXnAyOB+UsxS3heEbPnyTUKwVRNl3ZlmtgB6
VFzr7qp/DT8zwrYXJdjV8JyEg03PbJz6o2bPn4o28Zu2qqr+JG053LYI0Tyy8ATiP1yS5kufiDCQ
Ju4WNrOd+QIkFqdR04vCJ1E1fVIfC0SMUJfk7p1DmE65xgGFyxgJGCxCSCcFNq8Hy8m1I5vxNmGO
IGlir8JyZEXU5a4yi8jatb017OnEfLPqWpyLhAwJbYLdXuKNxVKpae/6pCvfGBTYDKAD5whowhGb
NDVunVbt2KOwtjZULm2cFCRVPYN2g6pTzIdGmeKJeF9M6k2zJY0NHe95IgH2UjlF0G0haU7IUW4K
vaCs32VY2Bmn87Z8nKfgEYRQR8LOVs1xbDBo7IF99sljUwxAGpTb6922B/l0G1uDBupTDs52aAb3
udCzhgy0PvpzG6bLfgpHixaRjoFfPSWAwkZr2YvRBBWihGywXBXNR5+GDYpZPfyYxm7lAJjLbo61
zB/yzPLZeRITc9zROk1DXWFJHiCXVmP92QstvY3IoxBXH0qOYMtoXBsc/UtfQy084rgajyWHpLt8
GMiFZ87iqXDOaJHtqnnL0useBfi21HTmjWiC6CCsnAdFv0QHBb7rdWSz3m8Log/fzaiDE5WKQ5sH
IKBnD2BrTedPuk3yeRn611rO86Hsjba7nZt03kPLemc5zh/Av00k7fLsNp+jY89v6/daz43uAO7+
tkZcWKcl6Rb9FCqnHbGiTtr70kg4aHl3qRhk7krGYXgJVfxKPa5+Ty9hTo9vaiCg6fGbi8n5gMUJ
vVBpD2UAoiFBKpsP7JldVF8TEywxhLAkkGPnVwSJ0yPHycI3m8B+1/JYEIY3o+uEb6nDKpx4nR1A
oYuw0x7RejCxtMZ87CNLu2dWyu+gu5JbwbwXqsfuu/QYg1im9g2B3+uAcOZVGSst2hm/kns0Wipy
Mg6lH1sl+/iiN654o8dGP4xt2QQ7AAzlGSbXhDZXFe8qMtnDZfNPkU/jvjay+Nkg8sTGKojxaqz9
emTdYYot9sVQ2RMuejrhhuKL6K7+KNuWO6gl/3aTuSNQk6l9pro1iq80p+ieW0sSMi2c7s0p9ABX
nclI5DZhHzG9Q+YNEWFVr2dg8/uk9zgP2chdY0xOC0cXk6A9Ul9RU8mbI6aqjJXHi/S6fVRk2Ik+
NxxfYMqjBFESq8NfhM8NJ8mkrY4O4FLXNnGm6U9zbfVeTQcB7p9osM6EGvgXONjbt7M15o+suM2w
twvcsZtyLPE0YCxDHhg4jOSeqAh7UWFaBiurkE3VJnJwme/kJKbqip0JLP2aIbvc/TnM4jt1EJ8i
sGP/je7/f1LMpbU6D+HaCYYAv8v+9NUEI4Omb1wt88nJe10eMN9GYHTKEBZM2QelZwTNfFGpVr3+
s2D/X0YOps381rQl8318PMyDf5vbOfbQ1qJc8E63xTV0pd4PZ7ocFkRXuqPr/lDCb77XMADmFEZq
+v6ff7zx+/iVoQtzJVsyeTNdOkAAXfz+85eInnDA0QggUdyueDlh8dRbHDbBf2qQTJaUdXQDK3qN
tbIDXBI1HIEnERo/iEFS9JhBD7Bw3eEZo7mLw/UetBOG7YQRJNulIDiC0g/qnXRda00DEjyt2Z3F
NL8sGiC6nCT/ThJryP3/5pf7/cPFLaubpnAcyH8YvfB3GL//cjKyQz2wuy+W0vqao0GRkfMlKbFh
S+tes+3pAdFgjToFCvR9pRecfwHUpcGOZvbA3I1u0aHO6bYLQhLMAcV1yYNB3nxGBBXywe1n0GYk
h7OLHkhaRJEbi2bFWotrDP9qi4aBzuPMZkIFb4Efn8MnIGUCu829FbB6b//5N15NB3+ZF/76jbEq
2Iay+DuVFn8bpmawuzNZZl8AoxCCTWQ6Fr0Sd/x2wJVAJJOz0rBnrFZeZ0M4xb4sEQpYRFiHifTS
mvDPb+hv06j1DTk4nXCmMY8C5Kr+dn3n5AC46klvdCMbp2PZV9pDApBYEaikA8KbSIc/Dfhlyal0
WUBLqZyd4MoFYELDRt+10AeYrEBYCaX7s4gcgGRJrtsXZaYm4fgqzX82MbHcs6Qb4rqnyTJ70Il0
sSFYFXlmq9WbAc7nUVKjSG5Hp3V68+t/1QZZoS7pA/VhczjEgxdqTprt20DjEik7MBj6gPN+I9sy
NYHc0HXskXNfwRjMXYjBL2Yc+zneKa5oOo05IrCKRLzkCOM8Z3DavVK/xIvhFUZ4MHLLDA8FBOUD
TjWxh5lAfmOUARlhKA3rypaSKd6ZpOJKr1C5S0RjTtbZkGakVzPm0acWVlW/lSWLNeGARmWbIXev
M72yKeo1RObuzC7neSuzjAbwik9X28yiRx/99cX+S0agxzLnn3//zfLzH//+156k//j/qU4JE+hf
Lu7/6hMa4275brKP4us3t9D6X/3pFhL6HziBcF/gxmG9UBYX+59uIfkH5haLB5xhM043cGj8p1lI
/eFgLNFdbhPyW4BX/7dZyJJ/sC/BzIEsjfWE+fi/Yhai2un3h4Mu4ALpOu8Cf5vDy/3t4YD/OaxF
bBg4LZboNbVoUdGZsmPssRIinnqtw3pIl2alvuE4iFTtMYBRtxgwgmPEmHZXRaCbkFLbi9t21QMD
pveq7csj+wxxk0+le061LLwCKTFAD8NHzlAoKa/B+FG8vdjW9YBqQrDbOFahuwa7gMmepnhxjmAl
2h28SFRLg4fBmQhB7/eBnZ6Spuv2oi2Xt0klwpsG6bRHUHLzORxMeRbJ9FAAlrvGB1X5JudUJOIB
/ngI+v+1CyRFMEVHhrOq7jLoLeBCeUSrbGCzD6s29LFEJ7usxfvH4SAmnznDC2iiWPo16j2pt5g0
blLpFiocKbnQLY1NZ9WWb1pJdVJdN/pZWJj73FDDj5GI7L4xre+mjQ1miLFOcwvV40Smk5Odkf4a
KdfdcaofrkUbDieR1SniihDqOA4GtDc8AQOhGJOdBxXL0atezNqnoS0dGyYAYRwmuP1FPJ9wSSO9
KTFpb0ipxmfOFgrN2Fw993btvoWiS08NNJqHtocZO1NGexjaNPs5hRCP0mLY4xvsMMD382Eoi+KI
Dh6QtaUWnV1XcXDyqnoam5ZISyPDa7hGBCyhwVE9kbbDoYzadqEJKQPzosj89VWzHLPU1S5mrCMK
25xf3FLHWVYmUBhjM+essKB+silmqFLSoef1Uv4sw9o+D02PrxJE8d0yWFCr135bm+wB64Xp+kym
G9912/aMcxhjrJnatAUN2T4DDnpQI7JRyJf6hL4/kjoQ6R67nuFTrQO2KAQ8JumxgSqjiUdh6Znh
wSHbkA0PNzaVT5tqgvnbkBAEelpcxrxCkE/V58hRi5x2KfnoMt1Tk3pxjbze44GCoaMwyeoJAi35
F+sasovc6njwkNzj3FMBoMU0l+oI6i0/RnlNepctPylW1+cUpz+b6HSPFhiN/YgDlPIVPYh2mZ05
uEjwR0RlYr2WWR8dGtht9YbUWXFGVlkheC3JrRxjBnzhNhGvEXESYqvD8IPwGLJruJ5KsXMYXltN
4ui0ktiQXsSRH2ZNwB+yQ+5XMccaE05UrDjSu2su2aTegwRPz19nvkvkTtsQu24a7XUoOr0bzaJv
YdBOBE4i+Ygm+U7LdMNAIjMvgobSLBxw70ohfFOT4gYgJn3j2az5HNeGHVN5fU8BOAb5wRbXdU2V
PPnD6mBzDlrP/y21lK2MEGhAFfXPlDctJLwMnQYZ2b9qdrc8GUNTQVCwxn1b5nt9msoD3aLCo+JJ
39oifWVsAieZ3OULt2p/lUByv8uj6VkFrjr0UjN3WEG4Gpe8MW+gnt1nNFtuZoAge7La6W3Qw8Wz
0o5seUpU9VJjvex3bpmgpBdlnT7b7P4OpgO5tzMH9V1PkTjPTm9taTZvzW1idPEW3tFIa+6kd1c5
gCNtBwmCE33frXvdcGzZ9NhucYnSmhF2lIPh19PG5xBCNVu/fCLYM5OqyuWr5vhOR0duz35VtYSx
LXvat45GhS6WuW8RZEwseT0fzHN3KrJ8PBsp2QM4i+Aa0qdUs2TlxSPbBALbfQ6sFhKAexOXs7ls
NXo6XtYD1jrjZg+YaMVyV2rFtRM2lmc6oXFkKaOs1YAbQvNtW3KFKqt4nErbqo66HhZ+REis8hID
ZcAlcw1Q54RWSeSSwpVNJ3ncZfVQ4ZcYjGznxNozNfM2XQJ58mjgEYLe4zBoBqWjmtLwOoNLN4WM
4JPZ84IyCFtvgKx4NK2ovwoHXO1hZVm+UXWW56bDD7OmFcftk/xo9rO7F9hgGK1zBXGqYRiiWnJa
WUbZdJMs17Gd0GsS536Zt/HetQoC+s1bBoOdudWryuj31qMHilKhOkXEkDm42jSoYvwlThpO1aFL
q48hMGcIemV4hbuKN2uazUGPM0xeZmcS1ZtCcQDUyRR1aS8zhV6vGrGctTksP0UO3GFzCqrHNFbz
e1wD6E5me6KGugchBmEdINZSvhlZ/eoO8yUd3Run4wHVYOnpGobZyLvM7Fe+GbwMuoHVdFmIgzJI
jodjJttzp+BkzZZDW7wI94Y2fhajFrx0LWRhMy1iLyyWhWXbLbbUdycedkLa22BPWMcgYW3UMBvf
Y/4NbzLHtDwSXc5dlsWwbPv0CskHvrRkASZqqI35waJP7aGi6+0jX0rERWR8RTKUOf+AuuC3sZx4
2vXZC4io6dQ4Ap8ZDq0tBrVgGziqfO0rbDpeIrDXVApXiDAq8zOgs3svkA1+gW/Vmaia/CqjzEDw
zfW7pooUozze6o2F8Y56kfZE5/R8GlUYPKO/yORMK3N2OwXBDzGO2akJWMTscroLlTAhLhnKH6el
3IctYIEaCOvRTWNMjp2M3mgilMT1K1N7S7WwOhYymIqdXsijoonF47ns8IeUPhemTo2anM7SmOwb
KpJnKBSZqO7CaVEfhZHdDhz5hz3bKngBEVIOpxPsWhuEt+J2JMz1bKb6S1tyR02QVgnZg5HdwInb
JH2YUV8G2l3kvfnE+bg8hPVAu0nB1pNsrgVqpm7YRGwqAouezCr7tYod1kGgixTC1MG1bWTVheDl
cN9gkDoKMl6k9+h6nnOAcHA5E1Zv0Ok/eI8ZFWuQe1lXBiwvYR2Icxg5Gg1owM5ai0Ju2RhAKvPg
aoE16kcUvIHuMrJ02sBzwpFKoGVP84mvtVVxIPF3DRRTbFKFUeU0WEBJtCHSUZvnxYaESaoPTxax
Xgrvg92If+8da4aDBdjR6F5OCDujlMB2MprpAAFnvpRBFWG/dJYTfhmgZvhKWEIE08IBe8J2FHp9
O9Ra1aFf29KbuNnlAXCluYKrA/HuGBC1NqFDqA1qpuOXcRjuVeBoD+mKao+xAMARGu3qeWmS+q1B
tdGvMrqnvjOz7sVDFBST3ESVWvZoWCZl0rF6b+KBxJWYYovhP1NZUtx14Us7cZ6YQfxsTO1n2dnm
A4xmx3Nym/I3ln0wkl2Vf7hmhSVTz5LaT5l6XBpL9exAcucZbCr8Df5fDSec8GH4rhaBiIINq218
8ityX5OduZcJl0rtxAtvfEAc6pq9PjcJvetsHvGOGblnUcaxx98230jNfrHYS+4nqQf7PFTRjn71
5JteauU5gBOO/cxKquw0Peh9VO34JqiIJF77VBDQ3Q35OzVfqOY0uGwxUn2HMzaaAuebnWPRmTLp
i/xNFTjQVRxfWXJ5CBsbJm6nDR9JB6Ey7ZrbNqMMkH3KXWPVe9zXFwAG30S0ds5c3DP1+C6y5Z7E
8A8zNXyIwuoAdMS4ApT9iNv6mGXqNuAUDHROHCeaoNcM8lpcAbjGiuxjE9qsPYTjdzwIMaVK9vSj
DoI08g3QWp9TEuD9SsGuegx1gM2RVm3v56kW7iGIS3CYIFxy7Q66mlR3mOR+KHawdwzhukclLJMs
UmcDujHmkOLrFsI0JfPbcnWKLpOZPwS5iZDmTgvYjM45pZDMd+MyLjcuqjqVqy75dryVgX0GjQV/
RAEs8GjbxEe+Ai73bqZrFEdiN6eaASDhiEddzNf6WGmH1k3ig1MtnBYwLHXYI60I72Om3VIobjvb
su+WiwUJ8lu3mpAjVwkyTDblJQrCYYvoLm8tA8qeqmLm+lBndR7Gpu337HKgU/hZ1io+z0xjCtxj
IN0MfRPtqGTjKZwTjMPfWewy4HPodnzBMub5w9pr1mfoGOMKvZ2uCT5uGQG/EgXlg2iLSUO/wCxh
4J2mIn3amoBCU05YibitCCxvEsO5z5DXvYIka44fFdn6IY8Xfaf6JT/YZtDsHafchKFUpwIa1Aks
dueTJsbZXBtXmVXf2jVRrbUO5gXUBSALzAqb3kio0ZmN6Nqu4SlbI7ZglWS535DrPkpDC/xSd5nP
sAW/UbFjXEfM3fd1bqNQZtB6oe3jUsq5vBdjHPEX5iM7C0hrMr5T5LqvIJNrR8a22XUwQ67SQaRR
xR7Nebrv4iG/B5/31SelOIy9PnpgCowS/0CIhS3utQL6/aJGJrVYFOJoip+UMXLLkvS/h5GdvvTT
6kJkDBlau3HU28d1lMjxAUVofYFcXYWxxR9pHN7RRVtM2wn3427GLuBFOK+ZADJqCaOcYnireA1J
MF2EZnG1DaEGNLyIndYLK+21KZ1kl68FdW2Q6SeMfctpgX6IkGseUqDEt1DDFMfIJLyFIuDueMLl
91Iu3T5qdJg6dqWY9tnTZ0Pk3YM0zWUHhIZuHgrPXlaSPKZT3N5rbK2ktDAGPo/iZT5PtSP8MgFk
PNSz7o1Kyn23NNlxUkt6TX/pIxcDm5++m/XTorUYhZsKEbyctPqI1T5m+j+XrM9YuqyoRifk/GGt
v0u0wRwz3eRz5zw0YcWe0ACg8ZpzYZzb0SHmywbjGruRvjWbeX50oPDg6pi0z4BU5LalZOmnIOjy
amtzckz1dnr8t1Lm9dK5FI3FUkTr3YWRAqb4Qbr4F2KlfwgnGc//1iusowgdEnijOxz02iX1GroT
AzD7ksQ9tBXqQNgtxHccO5OLIF3zZ1jp/5oy95t+53+Xa0qu/bvI95vm9/9IG7pLUOafBLxL2XTR
/7j++PH9VRbxx19FPBza63/7p4xnmH+QFtatNVqN/cu1GSv8KeMZCHzYGX/FdpHryAX+p4xn/EGi
1YGhLA16JgyTQcv/qka39D8Q8AiW6oZac6/yX1Hx1PozfpP4kQhdgvZrxEM3EAfXocdfkl5U1NQG
BLIMSAUTsYOOV+MqmY3vmO1eOL8maOVR0sL8kc47WvUrM82jbVPMRsZ19ouo+YKlAq2RKhxYrVBb
1FylBzNXuIgb7jf3DQ+Lsc9T4TuBuMNOiPO+viU5+1rJyrohLzJ+YTAg+tHUxzQC1yYrDuPtpcx+
YlHc5FXWBjt80vFD16mSSjKQAUdqpnM2W5L1C0joJllouCCyDL4bcDtNklFreKnD6cxObkIMaK4g
2yGm0tjPjrZcR3PsXsf5inS0KJ+J9KLddMUTvpznOl+uwRFdC3px/QUwCvULAPuKbc4xawOyy9zN
qk094lL2jSTWeM343Md+daRQlGx0cOyb7KkLUZpIG2DrZPvR8QEGDdbsMA+Tm7asv103VGBEKUgI
wNKLrrrC5XyV0+oexeKrdrRDBfAL/G/+ogZ9lzuxeKTBydz3AMQASFgPptDoh+7R4/NG22fT+NLU
uMjD5REJ8NuMeDBrWfGYluptydVJ5hOIhMT4KoBMJAJozjRrd0UcnHW3am8HyaGtsrpdHMcMDlpp
PWhQPk8N+i5QER9p5rO1iwPTlO9caDoJmWjC9FZTA4VPAHjlI0MIGGgWkonqJaJmU3tyMphAY9tC
qkrUfWRkj1FzT00lUkwGV7GL6+nh12grcxkXG+ZHh9SVWcl+KtElkoa3mQt6Z9it0ChagnWTHDc2
Wtxc2sbobpS1WMzRusGP80Hs8IpVCFWhzWAuPGBYWaOS6c4sQToj+9Wrn9vdxnom/GnUyE4Ki65C
V9U7Q8dPQY02zIm6p65njN45ulGxs1ZnUlR5KyH5AlRyzpqjIauB7gj5hUGCLQjgJpaowcktLy+J
mZVV/gl/6ziKpT2kFS2/sXNR83LTOxpHI2Pw5xqZBgzNYSTICWxJUUlht1uSPPTHsAXVjfKzVIXj
WR3qbUO38JYEGcYlA/fSm+G0byoCrrqxZssLaBqEOAU1jbJFdZe07QvQkRx+B+WEbY871PS5xr1G
r42tpZJH2zJnbo6s/kxG9FNVLjaefY2kRAQCXZXWbqq1B5GYA4F/rZ+MzZpF9SqDr0DTKKQqbyg6
fStxGQZudaKHNlleenwXCG8AwymhS3rkQk1FFxktd21mzYfAEcFN0hx+TQ2pkzvS+bPT3SYHwVV+
aw1ERKRsgCJorFi93kNWU53bVkhAqnH8Jgc8O1pYzhu+lWZr69j73XU/3hl0VFkTtg6eOwdmAeMt
vHvll1MF+72tM98cxENW2Dv6fKG1RodiwnmvN+qntZi4CcvwkibLB41z6hJV0A2C8sL0gBrajJe2
6fu1xnA/cSsEwxW4JPNAD2zB0DAX9/2CaR8oE4o7qPerlk3tppErxGVyV/fIEVcjuKwRXii1p72l
pfuqoaHChafGdI2Cwlw4/K36wd7ShOyFZJPp33DPT0C+biPeBlYxtkDG9AEKsdhRubMNjUG/YWLk
WUI7I9xsO3bg1Klt6HrjngmLjotW+Jo7vYsaq79jUC61wcd5qCvomIaBAJtkJlzydnyhdfnqf1J3
JkuOI+m1fhXZ3UPmmIHF3ZDgzJinzNzAIifMjsHdMT29PpZkUnXp3m6TtNKm2rqyMhgkAcc/nPOd
8sZKNSuCzmUNz3Paf3Hn/ADDIAO/ujyP1cLXWlnHgE6akXtWXIgHpdrHJrXcKDV1ZV2jms4ehRZ0
auwIorLO2g2/Abu7zIDv74dGlrvQbybyG5evNgxOX89Xuo2R8dL8I0YcVnlMUFiVRN56ZzHHvE0h
wi1Eu2Om1WMB3oqrmVO+M+OrQOI2MXvogm9ZZ0sa6d6/C4NDuFpf5hwPUD6vx57ePxfqM8J+q/vx
9abvjpb5w2pj6KX9/HUx411Z9AmJTxsaeES/4IjusnAy97UnrTN8vGRFbH/LC5GJ7m9iEinlj3a0
LRxnY8b9On0W6835EaN3UmpJggZvg//gK7DDo6svaS+dhI7uh5pndxNk71O2lHeuqOZvhRmBmrS0
MjzrinzkwadQPKCu2EakOiD3C3uPTiB6ojH/7GNzGYU+FoF2SDu0T+HUWwe3UdOXss5JUreyeAeq
A7UoIZbo8jbt/J3hvEnKjEY6ntGWhV9hrI4HEleDfbTutBZjvHWAxlmiwM/YPdoWoNc2gHdN7rwI
RoKvYg9yIZc1FhjE9+XobcNu/NEVC4E2XUzoITE9WaiJaQ6CH4tiaEBz6r0IMfdPmcdTFVEw5QFe
AhiEumcSfHNW1rpgxiltizl+5yelzwJhuF1wMdGp77bt6TsFB/7RFxby8IJEaPK9h+c5L617/Jj+
qR2VeMqmKP9NokV91eD+HlkryvyS00kfSAgMv0h7RpeNGtm7guBb902+5B+dwxol7jt6jXV1v4Ny
T681jxPKioqJyzJz0cIsswc8RmEozUcWZe3nANr13HPGohkNzFnls9jFYq2fwbXR+Uih5y1yj+ZI
OF39XK2p8xAhAiaRiuQWB1w7lFn/aFDY7aGQDWB0ciY6cdTGW2FKufXIPvgMvHJOegdHldc06kE3
g3MhberTilP9E0ZyxlHT9K+Irk3CecHpOw9ngH5TQtDv9CRw9uwm0aQ/DOEnKzEDno34UYe0Ub3I
Nj4SVHr/vLu41aB28FzEA28hP2fc3Bzvw6AffZz5d0IxRJaYOn3z6TMNA4bAEpBZULHr2/wBZ4x5
KIFfNjt6f4+JwzAMTxOo4bPCpbmZjcPwZs1RcZdgv+/jsoOxVaWM1leAWFbmZWjyCtT7E/5zZr8I
o3emLoIvSz13u5p0xT2RevUBbaX5PtFdkzDvtAedoaikxbeqd8CtYm/fDIglaLNyYwb8RTSyVHd6
qvyvVe9ATuSMVLS31nqgVywu/J1gK9t7xDmXNCIGNQV4y1GtPkeWKwf2KT9qzCLWAja0Ci5gcQDj
OfVJ6lG/sbS9r/mkoXt+K5v6YhHAQsjxdHKGqXwwpvEhT2ce1VnHEeX/8fkSu9CIQwoxLmEtcm3z
cE6m1T17rZYsqKorrAD2gLp9CtvWXLp65c3n5cVW6IexJXKE1SyMSYdQWyIF67clHd+JhyKNq3JR
wKyknOOcOLrwT/cty/I2s+UevlD7YMXtXdtExyjw3jQWBBIPxv4JF/GuGoOnOL9M9LDw6y2yoX2P
0YoU9x7sgQ1Son2D2qXvNWTaO7utqEMnUPwFNzHqUzigrtW++cQ2ZmxpvZsCsjDEyIWsiLrikFrF
85QRWjoF2bzPJnHGPf2+rkTSjX2YiHZO7F68k9N2z8iCJ8DAqSj1Du/scQ6qhjFRGz/NGRrwgDAF
7JWYBvN3Nxj6azhxhHa41/jC5fIl9psvPL4vZdDNidH+0Yl+9wjjHpjVoQduFXcD/+2nRVbjBpU0
as+JpFEQXQwSf2S9vZ5N/DpX2bWdLDRmgdrFBDEdNUhwn8GeBZKh5QPB2sH0qVIfMwvTbUGZWKs4
od17JBhBJoJOp2n7hzSa2N4zhSHmHHrHBKU3jcu7Xt8eO/rdznvr6kbVnfSLdWem9AYmvfPVm6u4
B+JivBMaTY63nt3VyC0xbuyK6uol9sG+x/q89DQfYctoy47PbOR4cgqNbv9Xzarbnub5GxGexcET
68UGZEidhqyI4Omd0bHcMRet9vhvCWf15dkbKct5qlloNZi/6B3UbR4+A9jMjB9hwe+Yh5sASAb3
NxV77K0PamXSHKLDELEms9ArPqqidK+478D//de1QA/dL/mih1+/9N1n979gWuB4iAH//1CgN1no
Xz//6VLI7Gfb/HlU8Mdf/De9zz8zrInQ00C9Y7cY26BN/o0OFP1zAI1FILVhWhA4REz8+6QgYBwQ
AB6O8OvFLnfrnwQ/MX/E3Cny4gDY0H9tUvAXZafn3QhszApQ3YmApcdNDfSnOUFjg/z1ND6rekha
AU98yI5/+kge/xVD8k8YKx5JMNXq//6f/+crsAlxGfxD7Yhvf/6nV1CslAYDT2HTD7Q84VFk5f/w
Ff7C3SGwaSLUkVdo2OPwHkKt/juvwCAFq5ATOeFfASswtFRQIlfYALe0kEwClvgHr+DcZFX/wXCJ
0GF6yEURQRKxg5Drjz//08cExDUn0Yhhfq1bsmNy04mXFXfwR5F5ln0hYYWdGQ8j1mxVJO+kV6Q7
pwvrO9vPfKpdnBfBvp9N88GiwiPqKBPL+mWwR9Ecb3he+5D6+L+uwhKk0dt11Tnbv/9F30Saf/MO
uHpgRIaIlCOPGddNdfqnd4CDbe6DHpRmvNpXoX9GccVDUexu2QZ//5X+FgbEZ8UrkcyAHo55GXO0
v3zhmG5VLmpwnc7SvabRUF4YAj/hrF2T/84LIXpmFuuw8f3LC600mE1B2OvGgxjaAB0mjfa9iKcv
f/9l/vMnFzoYjBG/3gaD/+kmnImNiJbbmlLgS3HJY9zWMvo6y+BoTdU/eC3Ojb98SwwgYZLd/kEr
7f7lhi9CtB+ikNgio/kky31fkoNB3eyoSx7u//77+ovQ+PZFhbwphti2G/K/9u2N/+mSqAIM7dFM
xvfcgM4N3oWbZOElxpfewxu4LZ1R0l9dJf+BVt+O/4Aj/u3VCPYMPWXgOQFXyF+vxsnrmOpL6pDe
8Q17uRHSN576qkgkjuUr9qrZBbSDAQ5BWH3OtFyf8Ze1OMJn+hkPbV97ZMZRPJStFxBsE3TUCajf
kCEFvrG+YEvFteN3otk6jiUv6BO6tyV2uFrI9tav6VLg/FhV/C2NAiptRRJrt3FudUSCO5v1kdXg
OdwVbjAtiZd1gwUkX7jXslv1qY1uAcA9gQbf626SwR4r6/QWdBFDpYFuZYeQI3r2DTl4z5lGcLPN
em+dz41IhXvJukl8B/5D34vW3kOxgZl2OxECexZdSB3nol95dk32C4NMtOIihqGIPC6+xVgtGi1O
hKzrBWMKazJ/gqd2MBH09XNMPt1Lv05De5qph4lptdTPYsnoMSSjMZoIeWxujFZPN7iT83LJWyZ3
ozMcRhO4d643qZHskbiDNxfCOd9EAFc8TDiAlpgO2t33knq0wDy8dnhzGAfPD92KO7pLHZTbcAHG
zxQmxaXPeheY22qxI6zbR6jjLR25F1zZiOYICQAdw/gxJX5CX7QPDp6bZj/izjIv2Yz+jh4D7/Qm
wAVGUpelsumSBYriaQvZEgd9ibzPHBRdkb9psMItCYzf6aWTIYMBVUTVVyDi55JT7+i3cwoqZ3Cf
Rk/FL5PkJD/YGej1JkfdzyyXi88N363ATq/WEFOEN6nJrrj05HTmK3X2qqeLgNY+nsHqLWwKB0RC
Gw9X8evEvQOvrkLVJR0OkatB1NQy8IHrd9XZVB/WKLDeSZ9lphgbo3a4mtCatQts60cUJ+G2VzRU
+4CSumQ22w53BnvnTlk3aLp2h+LkdGnePhuWaB16TxRJl4aP8iHOo/7EPo9HiJTLtLwSrLO6h4kf
FxAvYDdEsKPd8qP4VXtFvTNOtl4GLQO8Wt20HJHEc0VvCqeN9tnSIpkKIRztFdiJ+txPdEUHQM5T
DTancITzMCHvLX+MWBeY+c6pto6LH9fTC2rp8lO1tD8XlFHhqZarZFIft3WAUCX2X4NKDsVVA3K6
Fd0LbVvPfvwbyzgyCBLCpGNg0jzbD164kEmuS1JbGqYBIavnQZCy2kLl/5BVPHj7wlET4wxX7yUp
Ny+5x7KW2ceoMOw6+tNBJ7D3LDMdLZI1H2cRB19zQAS/HTLbjgz2nX1RWtGxHAbDkEpMOz8rFDPp
uY6gD3p1PCRF0VPes+cbj4q9xZtKS+bxcmpESPtg8p8tVIDnkHj6a+aWTM+63HGOnlNHB4LDbyMM
usrPOCd8D7yQkHvIQP5ZOR2sz5lTeI+CSH8J3Dz65AZmkhbOxj0gjtSPoyn5jSy6lY0z9M25CAbb
+gxV7toHVprWzmTAu8nSSWfAVs6cWTv8UIwjcw49zOtrra6EYH60xNBD6Wjk1Sa47Adz7jQ6TE0T
tzuKWuZMXpPjjCRvr8y3Q5cWb0sxZPCaFCpdn0BsDDAxto8dFvfm96T7KKk6d4qfR/CZgFPiDsmw
MHJ2HvKwUPbOdplOJZVP6O6VPkU4m55QbSgQPsSaI6OeFekE+pun1GKRD2egRB5KUDqChARomNfj
pys6L0Hkip3CcGTv0zIX87YgD/KV31smeTrAc1/16GMHv20UcBNzishgysFxjOViXdwSo/cxt6jO
GHEDeZS9PR0c4lv6QxiW7U9EDTUdXekM56ZncLs1i7XuUDgVTIyFsp5zETbZXuBceVvTxn+TZvZ3
II+7c9zZOch2w/69j/QCU8ANVmZchUBLuM7mtR9Edds8SfmocYpCkHARIBs7wvoRc4nsAwJyXPTk
eeQSso3IlKz37kLgxRAeW8268IRoaxp2VbvA/0NrTwL7ixxIkz7XggXRPrwFfkDC8lSDKB6EDawq
xxRPgQhgWON5OyOjbO1vaI5tmUSF33uPEwXllYn0+JRhCPSOdj856dHBT5pko5Pd254MnmVnHGK/
AsgNiLZSGGpYlS2efv0yB9lnMPDF3oeeWVjUTJNbszhZ0/ohHgPBcigsZnkdgmm+hNiyj63q4uxu
GZG/b+d0HE6LY7UvRLfHTOwBideXjAASYjREGz/W2eTEu9lhXAlwrakhKIXxglNIM43Azz2onpEb
D2yxidFOB88Q1FH7ll2bPo8x98hxrAInOPJsGI4+obTN/RC36lCQg/sBA5FZJMM6zJspkZHHdbKb
D6Q66xd2nwR2ZV4h98qKljLhtB1PfR3ASsJrR05E5eT2IRODedSgrsMr+pmZ2QuZF/aeVIWhR/4e
u8+eXiUf5zwdOgSan5kuBkFsVVq8uHAGaQywoAWlk+5WEyGlXagtDmEDumeD6YGihNUFGhpMeJxg
Iam/hxwgDQa9NXRPgxht+1rFwUTasA3O5dlrvbDbVWYUL03uW/KgYr7sjRJDHALxWbJn9I6cODfU
+9ua588c0zgRA2Ai6uhnoQw+BGk4zh0JncRRKNnfExjoRexYlJAJgQ6DuWhvlumus1hIbzX4uQW8
1rDwMBXMdJqOZNAF+fuBiRl/Y6XAmitdN9+YYNTcbGM0eZsFul29g9aPEN0GzbJDgCf1d8vq7V0z
rYLdF6CSo4dOp7o25Fj4xyJyrQpCGhFK1J9ZzH7HivsF1rntQzxMU+SYlDvUS1P5Pmm7CJLYa535
aGCO6+dhjhDErgxdMcFEsN+AgfEjhnH1v6yxmMpNlOn2MNrCqThhh8o+Zkoy1M5WU8mzIlI5ifpJ
I5dqVJU9U7uYMYHBUfVkIDYDZkEGfth/ViqoDsEJEpPxBTDf1i6K8hxl/ZBIRajDlLnHXvj5fe6t
1SGdCFPJCI3YsiXN9hm3PBF5BiNKjXTvOAvP3dWEx60J1KnoWtm1UL97i8Q7B1Npslrxh5+VBB9N
DRDYUghrv/hViWckxX3+NDZTX+3SEWvKEbqtvs9jKb42/dxVHCOm21nruFx6Bxt5G46O2TO4mJf9
FCiv/jJ1t5SuHpHhjdqy2FdHK6bkTuGNV7Ho1rmLCXRBM0XO9feShywFwk3JLauA/Om2moILtMPg
sUzX5hEaWht9TtWYZe+xkN2NJBeXPNCC8GsK420PvIdRaztNFBWW+GrNXhRtGbqop9l1gDkxfYeu
wWqOEURUtrtU6jI8WKlysAwItPsROJst24R1PtHZRMOh01PcnLzVSr83TB+3duNI6yudFfHUXgFc
/SXEawgunV1Gu0kHU37XDeERSZ8DGLtzQpn23yGI2MXehI1lEHIWAxG+Vc6pAlmC6O0hzim/5iZM
2iqyWY+xftk5bruYDaHRqPkd5b4aVJRYjDqxnJfFwilrF6QsRl5qRVeeHOO2zmMEHSFohd83rjtk
p4hhX0kIR1VdjEHKt0jX2yHEzFWyAEI+IXOq8Hzm2bGMy/RhZnn+2qm9prpXNwIRtCLuCTHjE3xY
fa1G7rJ4WTeUluuauGuW0odAw3qanJKQ12lV0X3Ul3JH++HfGwEQqAUw8Lsu/PqNuzACs1FFFxV3
DswWZf3GGcw2jCN6OU0C7MY5U104nVZrtulEiH4bNzwNsh+4CMyBpQ7rJSw9CEfKNkoBy5Q2ucAU
r2wM1mIhTcAGqvnexfBn8jZG31rNut4NvoVrmS6MRbnvd6/CBcWyC8NIAifp2Xemw5yuJxhdS3aq
gQcXW04dcQAi1I/E2JBZcrKCCSvaUPaZZCEatJg8uYqJbQhxChuWG9NOrwhIrpVZp0ubO+5y4rzM
T/RcWCIwjYliZ5fTQirRxFaoWhu2DHMunHPW39qyAhy/raTOSWkcw2OZaeSiogvUsSuzfHqOsLYz
O8OU8rhg+vzeh2q8w8rsH1h6xFggwDVunB5X6JUY6OmLGDVrx1DOEwt7aQJtYfjRc4jKFCHxtQVb
E5512pXNq5ag8wA/UWqg4+fL3rg0zdWW0mR8nsfafSKxV32LFMrvXT4HK5JvoS+jX3ufcwPXZ5t5
8MTv1mkiH9Qp9JA/u37BPVFUuUs+LqjwizVmC6gHXC73EALlETMUmv/RAupPtElwWzmOww/i8MyD
cVgqnHxjoq9e5hFNMKaJ9iXri3WB/E3uS75+9W0q98TRpK7QyGJ8XRdVfpQaCcaWmHGW6eOQo6Hs
R7Z/GIkMP4e7PE6sYBhg9wTQyXpnefbqqaz2vbDz2x4skzcSz02ZqXyqidgQ+1lX/N84HvdFNer9
cqN6dPac7YQgY9GgsmfjI0V0iMc8+1YyiHvNvIHzvB2UeB8IcfkuV1E9+AyrdhBGFMmGiMi/OkMX
MsGz+0vkIHnJ15YXQ9kA8cNjwfYRB13xG9YsfAUHdMmB9elyH4wLjbsOhvng2TwuExkU+mFpPdBk
fmCrN8hsyzknniaBw+6se249nyg1zwuI8wl+BMqx7qqxN6CTMyGfKFHbr2a0PZYEvOVNsyoKIs+F
+cNxkXWQL7VPE9pZgXMCK47AYZzVtYKedeWatpOpRdDDr94/uU5rv0KaeUmlfE6lR7iLLQMKwLQM
8T9gtli+cODYZyIsYm+fBvl0IuCrk5sKGOiHGoAUYm0qvXsumgoaFZSpDU2u+yMSIYjGoUd1s4bI
8mWnJgwCA81JGnrx16hvrCOiEIZY1qyIonSVxVOkdlPS+kK2zrcddQuzmhPh3bJIjnRoMr8EufZQ
hc5r8ZIXxn0VfT8e8qIBpDtmQfXEBnP+ag1Z8xyA1QZol82EfS31dRpSiKiuHRIzGQXNEeJF9Tyk
OkR6EGFVC+v2QasiPgZVjAY6oq3fKDrBJgl0MH0zxm8SVOcqOJbIXRn72D1RPmvlFsOehxS1AU8X
4D4zv8C26GX61gdzdFhthwSzIbV/pzdRaNDfuKaFWo9ZPpenYY5BFLSxC7xkJUhTmyl4Z19fPuW2
zX6Huy0NUIA13UAotbUmI3P6F1NPsKpHNUtkwWMjSR9dqmPrpMwyWq/f9qlRAZlq9rTH38vzJ1xa
ICL867ECsIHB1BvEEm6nJS5p4NUfmm/AZE+WA4GDgdNw9cyok6gbIJuhzDv4Ewebb8MB3DDe5S+p
uGne66V0qgMKfABotk+6odstcTLxQRD5HDjjldXYoLbksfu/MlW12GwApxhfoZCJymecnO5410F2
S25l9Rt5XeELEZwwde02NNWPNYq7j4VAvHFvrZGoH/k4uHvmblzCm3Sw22oT1fxzbawHm1Re4stu
s0PAU3MkDp7ThsuxoD9YruRV+Z83DCGnMXPTZHDpM/YFBF9CpyBY7khKFzGixB6GbD6AJyNtm+cR
OpUfKLzwCHrBo2eXUHxUR2MFDXEar4bQ8JcQhPR25JZ6VKBZfgULMyvK6OkWWpmvAAJS7wtRWdMz
4zFayxgfFjAxW8FAjZSJNrKvaKlz47jgbFno7KaCizuN1xKjcRHuYlumxDOzcSrJFuMi2A2LQhEX
hXnvby34Fld/DImPidwhewqGBbdPxxqKupgrb0NfNo8v6TpsunfrSp1fNgdhd+KkWjZc+wqBqFFX
wa54FzfWT70YpAoD/fmv1ATkh1tpw+IR7eXeT4f1Mg3sPDegQ0R+nOSg4P820AkRqSW9aYvlSM4A
Lz0pgOEbS4wD7orOfphrvri4EmaHn4iwnqZg/YuQMIXmVUAW63uSA1BsqNW/6wr1Sq76ZxhhooZU
wnE/xsV1ZRfLIWuXm+EMCeyp4vI7Limgsi0wq9UcwgEf6VpAsobw1cwctsA275jZL7s4JneH0Ogs
P9kRbS2dVR+8B4IV8RQBA3Vwg0IVNrX+2VFm6g15Fk0ydlwa7HKFSQi0kcmKgk8zTqnGd01l/L1u
A76HdZ4cLm3RVG2yIhJGoxebab6TUSvjIxAk1vFDN8PeNlUfX4kV4PDtAkFgtJOTYS10lyKXXcAQ
454F1cpS4GHOx7jdDMblCOk9UksJUe7H8N516xbWtA7VtoVa0W8kaoDvDmKs4oDBw5ycnGX4IaUN
+KxMGRwgeFafluuRNxdOjn0mzXQWexqMZToUffzADfpU5YwUcjwEG0JC/PQUD8bz97EqarmRlM/x
PqQ0uuvQ9mUb0gTjpOyyAUMa4qNBKYQjNfkjHwNtEfIlE03zpuXLew8Y1IbslErlPrukjmPtLb1T
0PD778UEhCPBzUQF5Y4OSq0iBxpO/JrH8NCdguEuzZboJ0PPX63TPKV5hTVczZEDx6to7T16lrTe
ZVixX1ztmUMxOMVvt64Qo6YqdbGjWo3H3qAlEop4n7i5LmWFMDm18uw2NofolpBptnxmXdSILR3R
/O6loew3aUR4gu1KlvNlB9vyVDvo4Q5mtcyIEkwNzQ7PLnGGxjO62tVZM5T7EiZmtRvshk0mzq4x
fcXdP2jgx9k67nOfkDgEPwL4bRZjkVFFV6lDJckWs2DLupu4yZb4mDdsAu5zO4hvMbI+GjEVLcUP
mwH6uK1gYF1LT/Z+knqQtY/uAjzkwOY6+JzWDMJKRw1F65vV5oDxcq2eMruPXrsAYMjWcI1fTWj4
PQCFItiGrWVZeKiYvpAslXdB+Qi8wsItNraG9QAfGToU1U+fTa5ITevdvv8cGeCtPzVNGPZHSuCT
5DScYZ6QYL1RneM82dktNxP4nP1q3QrfY+a5tjrGLaY6raXceUghHpDOqhdDNCizdcq4X2vh5vsZ
gZi1iX1yCLakk4DUFkFeogYzsAzcAcWoY4u9D5zrzhsJnj3UVjY8qcwx2Mj8kr4Kf8yDTkXxSFU3
3UsX+O02BDfF0EGE/FfBnP6UixEovEu/gnwaQ3HcDLKkqhVtM3kX2MA3i5ZK37FiimSoiCa/C/nF
kC9pJvXPBjub3hZcxO8N0Fb4yqgUKRLsrHkfzFItu6o3Ne474r+YVmZMVjfGysr3YmBkwCkdoBKv
6zRZA09dM51yRIdV3wLgjNgVtfPnSDQuhCIr6l/IFh/eoKv67OB4dv3ymrJ8BA9Nuj1nhT6MQRSB
FQg0PTKphM2lZY74oqFbTdsaqI1zLXwT/641rSyZfwYLD2mQajq4Yl0wSRMuRg+xdhHlvI5r2IWV
qrDgQE+TTeVZfDRje6iyqv/a+It/R34QzvBYTy/CxVLelzVi7PRX3HXWU2OpYV/GPwuMBrE/EOIQ
1F69nalE8fBKAYAwqGzxS9ngu2HTllG+kTIt3UuVN/kH1r2OFA1T06WJgeuZ7XP8xrjwYczr19T2
OV7dIMdfi5yp41tsb4JJiJmN3ZUXpIT6qNogvPNCAAqXRTIsuQpC8LI9T+WuZIJ445Gi7ZOsFfiq
7z0k4+NOmhGjbJxWo7MZHBSPFxF67BIbueqrlwKg3vONkyzJ3r2qH4SMBPHfLI8Sk5U5XB9MCYzu
FzZbqL2H7ijYLj73t8dvpiOuPPiz1bCNuLu/sRIk9FXhei02XKnw0AfMpbT8q/NKhLl8gKBITVgx
m+Sjoo/bzwxNq0NJdrGdyB7SN/BI3HVn2x7DL+R9Fhd82mp5GFpt4BjNLopyEuBQEKIkT5qp7Z1N
xc7ie2X3stgPw1pPHwg8M6rBGFbuYehcHrtDEbY7zIshi6DGaz/7nh44j8u5epKs8Hhnkc5InNR+
9EQGjZbnulxaK2lkaL2tqkO3mGVrvxENEyWfkDexk2IVtHdO4FDyxMF813Rr+OFig8zAMOkAu7Gs
AY/GOt1TUYl9vGgjz7O2ve/UnnxCvm+j1Gcf9tYqzIJ8Aa4ON6ohhPfgEFuqEUdlpfPaU5TZW8e1
7XabLqvh9Yw1b1kuZQH7gwBqYhBZHNcEaFvvbYrttQx5pN7AL8t3vjhYXiEhQd+qDoUk2BDHeplU
ULN2Gat8ZbgXYvHVkXUbTKYqqWysdFu/RGd420+NJ91Apj/CEu2GQ6b89bX0sXonNRqwN40sMemW
zL0C12+e2LeX36Tuh2PRymY4hY3Gm5MP0v1uz+SZV3XMHLNJl3DYebUqX6S99NFm6qoWz+k6sdQq
Z4cyF/AZmRDeXIwvAPZCgq+RltErjxFsCCQPHfCUQZEiMMmMxPFKh8FvC5FMfdJTp1nmNJySWzeu
1Sk3VBLfO5Y8y5sVSDt/VmlDtYKPjWk+kT1M/P1omN7Is0ZMnc6FfFOoS6mZFSR3eDuuZeEZZcC+
B69u5aTc644lGZhOrEbkOoOdzo9e3roYBMt6fS+U6/2eyaJ6KbrIOCeHWd294wawD5h7iH5T9sVM
knQ3deKqp8wu7itUd+I5zxcu85ILDGoAz+1TA9+wOJeso+lQc76CzRI55tMLIn1vVzdFuqvi4Klw
OIyBeunmEYSBenFp/b1NYI1dcU51gKU/s2dzBaoi93XVZl8DqiFFrHbKMLIUhJUUk2v/NHggyYLI
VDFus4EnDF7zQs8Xa80Ks7U9AreSdjbFo5vVLrAcP+3bD0Iyp3vEtILePKvqDykQLGyErfSr9oPh
dQkIuNp4Adw0l9SOc7Ry8yWEv5BDDi6wIhBypaUg2bzChktd3FwZ89VP/O6WnXierb0f1WKGyyj9
4dEm12fneP36jmI8v2t9J0pcdvMJRJHxHDBFAcDks2IIiM6CCntYAh/nzOLW0SAh95Th/FyWmhVp
KAbnqZTG+emJLoYfWbiA5WoVOV8LCkEmogsyig2byfCouGlOg1+aKyu58JvdmegCDc6/D2xMLklM
iC1U20Gg7gUx7O4drxRPY4vvxikCWD0NPPc3+Lwcs6PhVAqxXuVHQ4vMUrNR9tEhUhvGkIx1v1sn
hPU+W4zfPLdIUlm7ISI0uaw/lRmGu7phd97OFTSeCTktOA3mgdDWrBIpqMSab557p3ceCdct9niU
5nsRC+eLPWj7Gsy2v+s7flTPmj/dykL5za7o2TDWztTtF9UuXCWeRBY7IcffuaNVRmd2RPMHcyO5
p3wWkJ6XTl8GN8/uQr8L3wUM2mQeHHPfTfT4Ba5eUmlZVtO+2BmT/nqZJYUpCoGf3ErpbuxU/IgB
j2lVnfILZYG7zxpbPLiFKRnr1DpKGs6UDyOo8EVM7i9RQqTc65RMv98pPGS+iSlK23MWOYphDsjv
/kilXgPunkpxqolmeCltNX1zJaxWcq4nRWkPwd0lPzbtcEkFtjyX2guOc0yxeyMEtVzRwmqeF4QQ
LDvLvvwlnHT9ikCeFYrAETYAn+YU6VehBY4+ho6bxms6GLckGACCiAv3l8tteEgFNJzE1bC/YNBX
yPaziKGL7jr7Gf5SmTSxAm3dFlYu94B1XXojTYpwBif+rQEk5e+C0eASU2WBJm5sGpM0JXinUxpn
FhY1E3bWnrKig1/EBvEo62ytX5dinTdML6erQ3FH6mfFIbdvea5dkAka+1CTWP+Ioc0nJhmUA5NY
IF70OCKleLl9ccQJUVk/MPaMsm/j2jvcKIN/24KxYUgyIgPvTKEsmRgxe+67g6b3RtnAD5b2lk/9
4aweU2gyP39zi/f0lDi5wf1mIM7Vv5B2XktuY1m6fqGDCHhzS9CT6VOZkm4QypQE7z2e/nxQT0+R
IIcIdXfUVHVH1dTi3thm7bV+U+rywqPhO0RVs9L7bMN5gWZRZ4T+PnSr8NmrMeCh0oImiWYMX2jG
o9Tmi5ITUE1EepDuqPuaCT77qq0x0JN0itbg+lygJyTrwdpIBF60vPHZFwMThqsUKfSyG4S8W/Sd
V3wWTdii8pRWzXesJDi0ULaPH8u0srplSCMMoaAgSVcmvYrkuSbqs9on8cHhGLvnHaM/1FVXPKFf
Bp1dHjmYfROXa8sReLSYeJnYQ51ZY2Ifqbj0lKqx8mQt3saeagUgArT0mQ4bdWC02dA3BNfs7Hru
mmZf6Xr90OYNcMgIaQJ3XWhmjD8KhQYIaQjJyUA06vRRCVT5rksED6F7nuDdTtF9Kl5mIWJRViUh
jZ+GrQIOwOfBkRcPbqFq7I022QQkOQfJ8YYfThG2Lyij4paOB0F7LGDIlassdh0UhwyyrHVmgQmF
aB41OwrZ8ptO+v0uyH5PxV5TaEOoufSjxiYlolYGs/KxowSwUrWwQQO/69V9G/qF9R51YnFEJ7UL
4c+bSLOWZOBUONDNhh9UB7TFxCh8CJradNbkCrDT0N4pdTsFOpRAIAi8/gWcQVR8JfcpSpBpubfV
QJf/LkXRFDaxpTTeY5Eloozim+l+iI1qoZGupma8Gju9KOToJlTcBqTOMwdACLhJhKyg9RlyCkMl
fzGkuqOP2KYr5lr8BgYw4/zTuPnkJQ8Z8n3u7JY37KBRjaCtGnEgx03g0C8qaftaKRpfeE4Iup1X
3PwhFb9j4MvqMURhja8Ogu6Lkrnqm6qIxjI0ZO+nKfNTtoXaZSWdCEQMeCxKlKj4xZ2HIlfZvSMf
5utr39ILJMHA5uEmCCQ7e7PMwvzp9oMc7hLURbQ7YIxFsiJ/xxldy1LprrcKchoJUtfXKsGcHoyC
8iM3mxKJdETTv3uAnypbyTPkFVTdNX969DEsDnc6MdRSWyO3BcDXHFpCQcPIC+KHoELecyWB10DT
A+LjsA0D03qilgk8RHZN/wW6qJjdhw4gCTZgoJGqqG3WPMSqN+w9qek+RW7UX0qaY67RhGgCUReW
xxUemN1XOZPUlz4XMMpMCxSYtmNeZtA9pMa0prCNoUYrJ1JwBK6GCpUTm5K49GWrQgEidA5B54XF
Li0bBABrjuh+ETT0m5dtLI9ntNtQPIgrl4p/puYuAjCqghj7MDgUwUNXKN+UulM/vIT83lbgmnKN
cKlWe9+pUHWivd49VaGA7dP/q6Bg1AmJEiWOUEkh4UjCq1qqlLkhs/rPYZ2YGyhbwbHv3PaHDBWK
YqwofruNX73EGRumCYLVknTyJ1GdIJrTVmpG4UNlIaP/4oNpYMtChNzdjnIFkUtXEl8XRUO+SFUn
gptiFjhCXwU07JHlEoVnH5MVK72nt5up/1J9QIzB/ZU+/gv++n9j8f/gcS1VRi1AQchalM3JgABu
wbpHaB4dZx5sogON3Hm6PZorc2YZok6RR2E8ojmBTLN3cLwMCaFkTxmG18inWDOo7Eu4NEajoggP
W9RgQYzSqmeoYmhfDWVrlSY1JDmBvDrciOBpse6YwRGbF2BpU9RUiXvcQn9YG6kbp5GS3IAc6KfA
TcbqKlW91hd5HGz17jPGEgPZjtuTJ12wAFCMMmUZMVcTuLk+EkJOA6Yo9xSi28PditAQoHYoSvuk
2KBqEPh3rrtqaPzqMyjtyy824qNViA0aelniFOQuw7WF5afSwmie5bTeNkm1VurV7ZH9wZWf47FH
LVmYabyhR23ZiSBFZwhpm/tkz9mytRFx3TTLbgmjaYHZySq1SS+Xlk3Z0aY5a1cr1LqWks2kL6iU
2MKSPsQKevGynqESnLNTxh3Bz5KoAgATN3R1ulwzEy5eofOzJOuhq98qc8abV4EwNMHbE4CZlWXU
dCW4EedfFKFbitQ4Oizy1TjuZokzny3blIIWpKb/O27D9u1y2dlAZ5b/GjUgTNtdIgWzNO1sZgdJ
42yffY0RlQ/5x9BF7Oz/sItO15nUZhGubtjEm/0ONVvJXRawN3FHfCnX0r2zFeKDvqj5Al+8xcvP
uUmfGBYz65Pw47474QU0OKqlTkB43HccsAtPqKAnu+8P+Magv2CbycLfOets+wm0ZZEsssV9v/gN
LdQOZj6/NJ4V5xNhShxUMFdgQumc9Oe/pKTqbnSFri/UsrZzCTvx9D3QdLvAXgQFZJDkmbBQmh9y
+VZSTqEivfMDY8bd+uKYgcUC5Yc7RtbN0ZD3/EdIaQxtwBooeSraQ+pl5P3VM6Y4pd0K0qOM8Tqt
qPvbG/IP92Iycva8KOmSiAQ8++A8qI6pDcrBEq2VAF25/D1rSR9LtX0qhfQIUxc2o34PH5jKtobU
Jyyxx85U7BL3tCQftqXr3mVu9zzzq658D36VonGHMBnwU85/VVH2dD2hiS2c6iPN1INI0q4Far5o
0jtTr9HOHPU86i+YED/ghUFnSfmQVWmGJHP1g1giFR6La1k2Jx/EkOn2uh1o7DwGwashoIqiTJsj
jGVK25DCHXiyz9sjv8gCxjVwEnKyJeSiB/+RELJg4WtUyFBKbWnW1kWLivLMkX9x6k2CTb59p6FP
HbUEa4BXkefRCDd4f94e0cW9QhB2lqFhWKmgPzG5PMHX9kGdKAbYGm1Fqwk3T0DbkTJzll1kAwYc
SAMaJOc3Okf6ZAe7hlBVQoWbrKuZj30i/sa2hmJaXH5BYTV9+9sxWapIrkZCoKs6WdT58sxiBRVB
zXAWgg8+lRzbVZo3VvFMnna5/ghjKQoKUYoOK2wc88n5mFau3FSDhaWf9FYF6xisBfKiOWj3+quR
afbtQV0uPfJPCZLWSAmDHTYZVIvqZmXlLuVXoi7Qkdg1TrMKu/gpRP2uSYaZeFe+GDmVypKQRP46
3V2+b1IalmTsEdMPVJ7vo656RgFwoSbu4fbILiJx1bAmGJTFJF74lghjbzMJdCR0SuOJfxKB1Kag
bxso5tJDWPN2tItLlUteRt+LvBTSLhTI868mFl1RA+hkC6PRqb5I2u8WhlEi0jM2VnHzFcH51e2I
45c5O8PHiCpeNBDgQGBNtxgKjHHoikREcdbW/GJVa7+cPvzbjWzKvEo01jtbGS7kZFzUJXsZZLyy
KLp73H7Q/6KIM3MFXvlSxDD5VirJr6hOzn3an5mpuga5PKozVH3UYm8gCVy/3Z4w6SIdI8tVSXro
v2EpqGuTx1ZTKb0pRfKooSRIR0UEM5UbebeLOiU4YHX121HQWMxdipNZkyDTA52vwJh5JQdON7M6
L/YderKSTnEd2Wu2gz6e0ie7vC3zyOoMCZkzmZqNAcB8g9iU8qogwr+jZkLlSq2TmYSU/XW5aGDv
jTRmsNis08lUI4RWNkoOHXK5XB6Wy7vl4Y7/th7/WK8X691useAvd+v1mv+22C021WK32SyeN/zp
3//RYVp8LJ4XG/72jr8+88/xz67Gv8+f7PEPm/8sxz/Z9mJpPz0tt/xx2BJrOf6J/7P5Y/xHxn90
/B/Ln4e3p7fDz0O2zPhfhwN//DyM/y/8zsPMbr1cccj3waLXUO/jmT9lvqs1dVAahWBWKgtbyU9Z
HNZYijv66+0ld/mVFVXR2TuQYcHkTsnKyJvkQ1HJQOlYdU3WwMDTDjHApcy3M+v37WDXBsUmRW9L
NVTiTr5trDStL1kU0/BPeoQkvYNbDIC2PTaysL0d6nIZKZiY6LLIwHRY6+O4T1YvOlhBM7hY9MQR
rsDOW4m5ODUv8EjlKqk+6anfjnd51ikaVzcaBTpdWDbOeTxPCpVMCTxjMTRqcRCdGN/wYEj3He5Q
M8fq5UFOKMvSsHYjbSErOw/loxOramUIGQ875J1E5RxjcuSAu17HlIJWno59Xd8cAJa8GeBKZs7b
cd+fn+r4c5t/9AAMWb1YMV3Th2B8aoN3h0V/ETZovr89l5d1BlLs0xCTycwkszYkWvU0zaRRilvo
l1qf1rsC9KSd90AXFCn5iYBQbrdJ9KDUYv63ScD4CyzkFKh3kAX8eSKeLJ84chxPbfgFuBJ6SIpL
xxTHDBUFmAhHmdvDvbIr4KBqCr42XGHylAsO3r6nCE66ix3pErNP0bqLY9KN8r+MM14+J2Mq8IrC
TZU49IuXrXTnAApBVNbOo5nb8toKsaTR7ocXw1g7PA+E00Lo1hJAhjyVnnAo/cQMcWYsV7YbfFbu
e4lnMfZo498/GUuLSarjYx67QIQpW5QKtt5yhza5ls+sdmlM0CfL/SzSZC0iXeOZHirei1qF2OY/
Diw871c1aipqSBMW1PnqHyUYbsTXb6+LUb31SmiNC4Dirihrk0GioN9XoNJ4eEuvvvtA41wVt3n5
2Mobkba06h/TZi92mwz+Z/HsFUewMrW11rB4TH/M/JbrE/7Pb5lMgxpUvuOPi4ff0qcbt7pPcX1G
EETRjrB7dW3jdy+Rc0BcG3jBSg/XfT+TG1xZVqRGugxIk5KVMr0SpUZXUr1gOrICGX6lzriwgCDd
HuiVzahjfyWN8jaUXabFjhq0NcID9EBglv2WU20NEP4XhNRVrnt/H2oUyVE4ZhDo5X19voZzt83V
LFT0Be3V98bvn7JSOwCX/HTCrJ6Jdfn5SJF1MjpV1SjdTnsFQivnOQI6rGJF2OS5+Yk4PWR+69vf
zh5heBHKInV8CVTm+ZD6BpxdrxHGqJqj1yHerwLtT5HY1OSZCtGfn3y+McejZTQxAOBhwMY+j2Wp
6GlnjWdy4/XiD4zP2jeIzcISlbh4rxYWWMqMTtoO9UyhfY8qdCiRoqUjuaLjZL6rStUFtM+xb+S5
HLZoD7q9v8OBWH2I+DDOvVNk7a9IBKV+hNcD18TQ0zJe4lLNC6AaaNKt6U1Hv3sHJuFSx9bpLVJa
86kwFaQ0TbqBJOlt85p5BSQxTAIT6nhZgsacEnRgvTy/+GLog/ta+lUAoSirdkHS1b8cI6h2EIK6
YObQvNxAJPOKBcbCMGAWipOvI2tFU2pBiLdY+k1R0TD7D/79PGapjvE5yU0m6V1mQU51U8ht/ZB+
VGAdhtZ4++sFhojPPyEmH10IhAbeCyFEqFf0qBdBa9hGvawgVNyO9CdDnKwvWRyrKbxdlfGhfr6+
cCpJxC7ClwvL18X3f9XDlQfQzot+Rca1adaITCxj+xfOuPASVs4LPPVNewADv3jLluLi90/TxqBj
2e/nbr8rH5I+BaU/Zbz6FHlyMQyQLAKjxGilVnA6kBH+UeaGf3kOjq2Qf0JMzvtqaNoWmiF2zy7m
LHHYuXaQiu12QHViVaZi93p7uv80qybTTUFJIrNlcRp0zs6nG/O2IazxSYFZoC90JdtnIeYqWFMI
yIlA0jiAsnpFm+MZwUrb9CAupQnig5idQomR5ODp9u+5fBfpNCERHYDNQNlJm9TtrGIIIt8QHKhi
6rOK4GRSFmgXlNsA20FzkGaeD5dX/Z8+nmyhpiaRVE+mW8uiXsl9YJBx/uGDEgnMn7lf2kN+HwQ7
Q55J0C4HN1a4MP9mprl6/uTfJ9kT700FcGBFrdoctoriPAFSWUgo06IBulAG56+TaRVJJ74tHTxq
eeZk04o6shhSaZnUuTARqlea0q6NASWbZCbQ9GVE2YDDgWyJ0u5Yp58cQKoRS34rKoWt9cpDjdCO
r5arIFKPgu7u0cIHUqcuUxgYt9fK9HKdhp2MDyCD1qk5YUMEnUqQp5lERU2fWSJzg5tsesWn7tpY
RCkA2DOM7ovirxXla+/8iBAXpT1ye1TTE2A6qsmSFKE4QBQf46krD9lSjJusd7F//g+iYBnK16Ll
p08/GW7FIiYXIGET5Ugqq4Hmre+UuY7JxenyZzAnYSafCDNoQ4rHMOrd8NWoF8pHIC6Ee39fveu7
6il71t2F9GvunL54PPwJi6uOyDlCBc2YVCF8gLhsQebQT98KFeONffHb0JeG/MChZsCqbX706fb2
jE439zTm5CB1q1IBnENMqVuHwe9Ow324f7eC+8qrZpbI9NQaQ4EhlOnSoql30adNPXRoilJlv5l3
RXJXe3eF+lBlb8qA1tTy9rCuLcfTWJNh1diH9nVKLBVzFI/cDpPDFI2MdmabzY1p3IYnZ6MvqX6q
e8Tx6miV0s/L05++Lq8DJM7xz7b12lz9VyObFn3B+tZ5ATMb4NZD6v4ymi8+rHdwSrfDXFsX1KVA
UNDvGtu55wMrYIu0goGOvQY3y4zu9XY/aA2dzIOcbW6HunYgnoaafKtOBUhbc+rbYbBz0h+isdPc
X/9diMlnSui+5nQdCruVOlv2H4XsMydFvx3k6pr7Z8qMSaXNKtUwhg/JmvNrdYUCf7GUSnQ2fTTz
HiTLEWfur6trj2osiC6D5GPaytCrzCxkAOy22slvQ4Crw6B3y6LtDyI0xb5U3nXrb3Ux/+xhuobg
edTR9Hma6MA2BdCHH0icFjROuEgqu/fwG3v5D+aSjqs+vuBJpycfDOHmgkK0Mepbtzsw2pBrbAs9
u6yfWXzjv+g0kfwzIBAc5FFj13DaBPVbNUB4nUnMmx9ldrBE+NzpBmAqdhQKGMluJt64b27Fm9yT
cZag4dQRTx62KfUQINLVN0O6S7Lvt2fwAhbzZ2R/0H4yaTIFyskOlv2Wk50pbO+s+zaxpXeEsrf+
XbGPvuD8i2T5zn10VnDV6m34Iaxnwo8r4WKgJ+Enu1opvRLhM8I36/S+RsACF7kPVMk3/rLceunM
Xrjce+NzYDQ5Nula0qc/H6wcgwOtfEA/qbQpEQep7pwBBfrd7UFdjcIrimYbIEpQdOdRYjXU5B6k
CTS/bacddfcLgtSC9XY7yh/M3/nUjfjM0Y4JHWNElieLv8eUpYsbpbR5CwIok/lzuZEOyr28t9b4
lKebEkbgOkCTcm/s/KVa2gd/mf9lR2/Mscas3xKBi5KQT6cU+Hks1fy7UVOG9IVCbZyhpvCYFTMr
9fL8Pw80zvrJHdqaLoB3jeF2yieN+7hZGuXHzJTOxZhsBr0RzUoIGYz4VB3xTNmZa2XTMK2+XW3r
tbvxbJTCNiM8i5rQStvhFbhS7+SZ/PVKZqlQgBJ5s3Fe07ed/A61x+IQ39HSdt+KT30FBX940Dfu
QvhlrJJt8K7dSfu5SugFLmz8kqdBJ1vR16wOSjJBq88e+B1dp21xxJlnV66F78V9v7092dfm+jTc
ZPlKZiji7ES4oD+W0m+9+Uyjmexkbh6nWVCdyXKO3ntpv2U784766xPgSyrux3dr779Ud9Ld0381
qOkLH1USKF5jQOwEAm0HnwGLpdshLq+is8/0RwX4ZB/0cWo4TkQI40V5J31cYmfwmmyMmcK4POYh
0+Pl5PtMK+OdiJJoDWHAhlmbLqRjE9rSOlqrr+yFVbrr1/X2i7nCPGoDk9lfmzNHtXyZt5yPc/K6
cnXXUZEtABC4cmzvqN5X6+AbpLJ9deiemy0OqguDvSju/N397+5RfpCXw8r/cFios+DNubkY1/LJ
nKdiEihOxW9x3+qVsvSOwTrB7nNtrcJj8FF+RSFkE9y/eHetHWzm3l7SZTJwPhOTkw9ZG00Lxy/R
7/WVs0HnzDr0K2krLX4d5YX5GX4TnsztHOR8nN/p9zdEbbxdNFoj02dmJuA+iVxJYRvgvqIqPhRu
OlMyunYEnIaYnDi008Vu6AkBHmubZe4WT4oVooYzrd9r88flRNvQNOijT1eyoURVlVZko4ES/xqU
EfMZG91d6mnPngLFhk7K/zg//J+sg2ubFDTCyKWgCcPtfL5gVNjRcu6MDz7Jw3/zHu3RTdOsvGHn
gdivECUKZ06ea0nHSURl8qxwck3EBmp8HqVvbprjfOZ/bxJ8qXWkHG6fQNd2pkGvHlzUCDSb3k4I
lYTwxkhOKbwe4Nc96zFwASHXX7Hrea7FZpnq/ZfbMa9ugtOgk7VSinDrEQtmObrDY5O16G+an5h+
2ZbxvTcMO3T9dV+wN9JeeKKnco8M10Y0vsAERdOy2Scaxi5oUN7+WVdX8MlUTL4z2gDYLsX8qtHa
z6mL+67FQtzLZ0Z/dcbJsfTRBYMa8jQfMH3k4To2Stx91yt1ofaujYyELj4O3bY05prEVzeMMb7e
kOjnqTpJYCsRZeHAZFRR/A2F6bUp5U/x8DtplEOmzR30V8d2Ekw+3yq5pbtG3hAM8c2VmYTbsEQp
w9a9Q1khOuTN5ARXv9hJOOU8HEQzXysKpnJwnEULPBGypt35wkxaPDeqye1VC/qoZcMe6YBaCcoP
JOoEvHCDd3wXDeHn7VV4de+fjGkc88n11HRWYflg9e0UXXGSuGVe/XS7ZBdhh/ffRZpcRRB0C18c
38F68jsNV7WATEb5msALvR3n+lfCSIF+Of2LKWCPRiP+joigIZ6jwgsU7/F1pdIfbm+HuXrHcYD9
O8zkK6E2wiMx42bIqlBEVdKXtj1as6vbUa6vhX+iTD5P4qsIPtQMRi+PNIbWivG1aXdZtdEFOze/
3Q52fS2gxQXuDgea6d7VugQQtcD6RnjDBqhFKwsmaA4eOJnr+FwdFxwx+v8QSXjqni+7HNa/4ujM
nkzvutCflfzdQIdoSJ8RMbKluTv12qlEsZb+EjAAgE3TaVQGsHI4+NpJoYFevC8QaU6zp775Wqgz
OIBrk0hbCS67BGTWECfHeoIqt0nLnzoB8ndbusNkl3Lgb6Dpoq6N08Xtb3ZtGQLzg3AALU3EGel8
ItF/Rzi2cktstzEdR0AcJsb6dogrk0fjlcHIGr2yi0JtqrkFsqd0/yzhCYuuQIH+kC11Ss+mP7Pc
rzQoaPLC1aY5MZqgTItlRcpNlmZ8KC9wbJTyrUxYSk0G+rOHdiwuDYQ1FiLgCD8dnvEpn4lPS5n5
mqSuEhBwHUYB0HRNnswncrkxgs5haaM12sKlCbxvOBuHK6lqUZmI5DB8TRyhXYmKm+4EX4k/K6Qt
7UZx0pdM68RXP4uHe7dPylWYCNXaDHyNSo4pHFulaO7rSmoTkFopKyJTwvyzM+Pyawie2tZKKfsK
ftRExljKoLRDpP8QBUF7LnPTuC8iC/W6HKs7qXG7X9hXxsq9harODguPRkC/WtR/6xjpYS0defIu
Gzph1aLAsBtE9JWXlRVqzkENEffKkUakv2rVOSZvTSX3yx6sJsZ0gpq0i1CHA70B8jRyXQao0qtA
ypBuLUWj5B3Reu0qGnU4eEo2v5u6s4C5GYHn21ZQW4rttChCIFfaYfEioJsSxe2riULWWynkXyBw
oEytN9suTdC67sVhAOFrWOBgUdGIYPPIytrH4+J7bVSmPcD1f65pkKINbkm+3ctwPJNOSnXbTP0C
/Vc9bHFPjUV9g2ryqOwuBjspgo4FE8tY6UqHLqGhC6ukKcqdUDT5Xmsac4fxjNzQdOi8VdUIdfUZ
otPl7tVoiGx+dWbui0r3U1R4C0PZt16H8noI72yhdFaLQGxU4DEKOD57UQs/IG/FKEdwPP0N0dB+
UQkw17vGScNFbqDjYWIH/b2D1lDjIo3RCL55yNbYUuCgDqGoAeKZ6MG9IHdQmS9R1NWQ0bVEfked
P94iOJRJtj4gtdtKUv9TNFwERQspyyDmhw0eOnyuJXqVeroZcpWYcqF579js5uZedXPrlaQ7RiKy
LuGQuKjbf8k6Da0ggKa6uU2kujp2WGOhuU5rQV0i5oOSVC56KVx409EWSlL1zSJNoHIvaj+juoOt
U7NGFkN982M3dOwySpK9EIviNsOgdIujlob2A440iyLKkN4oQ7S94bQ7r1qDEm7TidVdDdxp7XFe
4yOa5FtHqKwjXh2+TGwX7XdDrNxtheTwc2EiOa20NFMXQ+dLq9Sp8OfrMO8oMqtBs0/TWneZRUaz
a4oQM8fO76QlLuHSb8Vv3GBRNj5JVCN3zgI/RueI3kv0gnpm+8saah/CNaJ9fZtWW9ctulcpivDg
QABgAPsWOMvY1ZSnvJQE9OeogSOhjCGFljfohqNcVnx3Y8uXF0acud/kIKCPlSGw1D6i7RvvCycS
6G2JVfSktnjdVHLuPsZK0n9r+7I31mKoWJsBA4hkOxhCecTW0eCa13x3FVehjt5QhA5mawqRdKwA
lj5rqGkcZEEPfqcaKSJC4hYtQFUt25XpJjX459Bs2pcKFLIdBHm11weseLQ4DlahJhn9zHF5wYqk
7geqTuK1alFsBC98fvu0lhFrqElyLNSJuBSG1O4wfkYo3aasu+Zu/6Llv9QImSOPg7NehPsPNBuW
SXqnid3H7Wvqgqwy/TGTjKwUxaxEvYWbN0LcqXmNk3gZGN/xHF4Otfs7zT9zVzuixfeaVBVI47m3
7dXL63Q2JllGJAmRmSBBaedtsEfGaVkjNpOUMhbJmEo50lbFWl6PRqkcpDIV631mAq7dXXwMKhXI
Foys0POvgZtDgJoBd5defISeCr/AW2Py8z2Tfg7u4C8setSVnrrLKEMzIZuDTF3JfCSJegVou/H1
Ny3nQ7xSsIrKCV/lD5pTf7BV9k2yT+hWz4z0SlHtLNT4U05eLalQD0ZVo3OMZMvSt1ZomqyobYK+
xgvjTfc3nbev5ZmM/0rOKsncFqO5HcT8accwxBbHoZVHEskVqA3tmyajGzSI5sJKDDsrwmeh/3F7
oNdSLzgNMFQgyEGgnGQjnisIQ1QT0i99u4XXi4MK8kE7OLVVsLkd60omKaFJS91W4u2iTHmGTeKV
aqb0pF7KJ0ZZQGaXtwNcWx+nAcb5PfloHINyjnMfPr5V7tuuoMb3Set8jYKw500YzdEYxt02zeQA
r2EBQiZJv26yG1Qt4PbWBj5X81K0b17w7uoz1cGrU/ZPCH1SOPN6AUe3lhCd0i11lOjKYuajzAxi
mt4nDqqiukyEuvgwm21tfPkP+tOKNFL6LbqbtKj/VM9OPosyCBq+FxIvCN9DzhV+TorHjyBJXxM5
O0J2fcK4ZpHl7Rya4dp+QvSEXieYVuB/kw8UKjhNZ6KMWDkwPCf+EOMV6Zrg4bUWvXbiTFXl6vXA
PYVY+/iUgbB0vvzwT+gFuaJBp3/HyF5eRA/Fu3RPFrVLf+bVop+Jd221QyyzFNQboD//gfOeTGtS
53WpjFdjKL3m6SoaPgTjgHfd3+8pTeQDQr0HuT+tp9Yez1pRYX2gZFoWdo88RK6QQvw9+E6RTuNM
9q6WWVXrhyKjiVFZSZEfHKJjSqIaJeJMs/bapoJpCpAYzgMly8l36pCH1wKPZUG6cYzM4Qi/a3t7
1q7tKp22BKQuigI8m8+XQt+IKqkCS0GoDRdWf2Is885HexDxiJlQfx6M02MIFAz7CjyaegHb5qWB
CB3Sena66r7y5sEa7FBt8hX+Xods7aMh4qyNlfGF3vsC+fZin/x9pwS5in9+wGQ+W+TFosgYf0CE
d0W3T5Jf4Zzz67US+0kQcOrnM2q1Ob2RgSDClrQ/X93Fq+qjtJ1NtNZ36afzCkvovfj+14IkY86n
g6uCfgMyA/mE87gI9dRFgkOOXRaL78PWQJbuuyfZ7u6Ft628jUN7FnYy/isvP+g/ISdbQXGHoQ0d
hor6yQ7XqnqpPzYI0K8kW/imb9XnYC/fC4/idq57ezXbHkUbqGD+YVtOsm1Zy3pPqZzSVjfdUf5C
oSxY4ja/BVOwgXmQL/yXAsD/2+3NcnU/nkQd//7JQdZLmK9agcCn7R5DEc1M+eF2gHEBXk7oP8Oa
pM2D2fA2RvDMRpXPWzSH4Hfyhk42XiQ/bwe6egWcTuB4Zp8MBSv3MvRVJjAuFuF99TU5+isBUOVa
21j7ahO+34539Zg5mbnJ4nQ912+qnnAuQD1klRZqjmF1+3o7ijT3gSYLkvdxZkgNYaplfK8tRDtf
fUUjXdw5L+L6R7n1Z4Z1QYf916b754NNThRVRwK5wfDMVj4B88Z3A44KsEy+lq8uZldzw7uW61NG
5V2hQp1G4+P8o6laKgVGzvLo4WZ/LTfyN6Asd+aDttfm1se1O9tA4odbmwSfR8x5qDIoc2uIMQ33
du6z8tIsQTlWx+CrufPgXKzqg7mufgQba+aOuLqxT+NO1qWPWgR678SVPsOV95YscRykqNA9g83W
bPle/R4IC3Hj3cUzScrVtYP0HBRGSm8oPUyWqI5OuZeGSCfVgYhabRJSkteqvl8KXiDsvLRl+ENO
uytTNDxJXHw0XoZcxD6pNaQlNiXdNkUC9i4rMjFd3V7Y19b16W+brOtqQB7ZoLZhI4hvy263S4V2
fTvE1aVMnRdyNy87wOOTpZyLgQ9FDmePcFAp/ykvUv6tlb1tiPdDloAsiH9lGbrJmjdTrbg+uP8N
PCXNs9zN0u+ZeIS91q3hrRMp2swM7upy/mdwU7UuT6fyh2U3MJh9dpR+YhK155oUv2AC4P46CnfD
j+i3uFDmWsDXzvOTObXk811UDaknZTqOQ0MivuHfsHWdcjMY4N8M1V2EuWubuf5YZuq32+O9dtye
xp0cFJFSgPoRmdJYeMyjj1zYG9mX2yGuzqgK0VtCUgEltMl2SfBfNQ2HGUWl1KB+qT3oYMnFr7ej
XF0bJ1EmC7/2BRXP2fG7+T/NbFfPweGvwfUkWpdoJoFmpf82WfVYKbSi75I1KQ8Mws6Rvb0XH/Ol
/pmvrV29xULhPxgRT0zy+lE28E/l7OTiHfSENDzlxmjkN6FFg3ZmH1/99OglwrVCvgx+5PmSK+AR
GJ3MgOoiBXiMrnL+1AzizCiuR8FaHX1LILrGZNra1uMkbBlFXz6nWPT1j0U4cyBfDUHbi3cJlQtx
usBcyayaquWyy1FY5i1+78ALCtryP1nHJ2EmKwwDVf694w2eBztNxcjE2ar6mxjPPD2ubpeTMJMJ
syKR0vx4n/b9Ns6OobGrhWU49wgYf+w0fxxbhf8zZ+rk7YHCeTJELlFkwx6Co1h8jwxcxXZmt5Lm
VNquX5g8G3E0RXHsQv1LiLQGw2yvsrErr1d5s+r26C8qm2jvL81Vg60tmpWJrcycbde37EnccapP
dpCE7zQ+A2PcPeJHD8Iz77m7tLaru2pV2dW3ent7x179dJCo+A9AcYgL5/FUBPQ7BSK4HUhHf9Dw
3gh3QYHGSTbTL7+alKN99+9I08+n0d7B+B3xZ7m362xt6gcte5f6dy/ZhUimi+muCp5iRDXg1t4e
4/W86yT0pLyqFFJriDWDtD5piFrv3ov0HN+F7iLZoqg6uj/Z3p14SJcoCNwOfXXNnkSe3JEYCLIt
krCyQ89O2+e4Oir1W1ffx8Gxy+eYVtewzGjVoekmgioE6TCeOieLRwwwkypyxlkay/JO3EN07fZI
DT8am2xLy/FOyRbxg/x8e4xX+yGGRX0UrUEYXtM1pKTY7GkDa7ZaNu+c/Qvnxd198+6s7fA4E+rq
fP4TarqIgta0XGdghNnXGrXc/F77CH+ld/1DVywwZ1lrj+Fa/O5+8xaz9YDxbrk4fk5CTxdR3ypp
PY6yWUoLaxFvooNxn2y/fXHsFGOjmYVzfc2ehJusHKkZqqj4M6lrayFtHxvbv2sWhq08RwvXNo7R
XfwxB2Ie05pbQ5xcrxFCHXoCuxLG7UMhHELxsWjxrwD1tLr9Ha9ef2MlExIqGmDWZKHyPg7iwOEz
+la0LFVp0Vofjbe7HeRqenUSZHKUhnpR1RaGK7agQafvnulS3g5wbbpGbBMmcOJIm5usiDDDG8N0
2dwD3Zqq9+zBje7SzrLdrNwkRjHThbh2VJ+Gm6wIt1Kg6WEUyBvOWUSqu66LOyFbx3PU6KtFvtNA
k2UgF13g+qjH291a2eEhm2+1RbfsDnjMFgcghNr3+iBscXx56ub299yUjt/05ATLOiuiok5odaN9
ghHASmMZrqyV+lBktvWkrqONuxtWziqZe83MRZ4sSdEsKqWOmV3LxJRvHxmvfQT4YYuzx+1Vc23t
n87uZFn+f9K+rEduHWn2FwmgdulVS21dva/2i2B3H2vfd/36G/R8d6xiESJ8BjODeTDQUUklk8lk
ZgT0K/Wx6wCkowkT+kBlBEWRRBQ+eCigLgW5Nu3vuJ4Ab/Pe6mgOWxd+KEFgL7sJs/dGO2aB0yc3
JHoCk9RUgangnCgvaeEGkaDcx1vQ9S+goXz1KUkwRuZIq5jQSs/mZ3QQOOhlwaMrqJVjgblca8Ey
qpj04eeKtdAkab5YE1LDeL5XpK86B+PO/u8/G7qF/gvBeKbUtCALpBAzyMWKBAUwA6ohQ+Vuw3AP
0zUO44fpUORVXwCns/d29qOX/Ebxw/KXqt+iz9oDuW4OTvZBkAZyzlW4iaoQEHMghWCHkqCzmiHv
Bqrc1I4s/xz6FjpmjiY/TwGa8HrBHuCEsgs4JpQNZYzuGxnXHzVs0C1ZexgQPAwYlMXlTrCgnFPg
AooJZgtui9Zo0JvWkPtNl57C1vC3v5nIGsY1mgEqdnMHiCG/X+T3WX62lufiX1wZYQgoMy08hOBT
MZl6PYLTq6QJwTQ+owlHj49QJNg2hFcmW2OwEyKy1AVFV+Fcnq3Mw5Q09E5zB3Ol3zqzdJSw9rt4
8aD1eIAq9qMAm/+h/msfOxA+KxB110Gn5RLtI6n8MT1l1aGM3xYoUUWvoX7oVKi0HMfK08gj2Mu2
4TnR6sJyxiNTNdK0esLq5qHmRuSrgdxIGoVOUJK3shJRaYrQWKe0syhL6a2rtx9k9R9tSMDuP0Dj
8QbNnNuG8e5dqHkiddMw4K9h2PgyDqtJpQxWAMv0GelyLZ0JnnbHLnyo0f8GnoFvZYFe005+wmvX
vQWZeCv92P4JnOh88QuYk6DMLcmWU1ibTKDQtKxRRoNbI0M9FnK721DchV0Zy2wSQyV5TwoY24NO
NpLCXaXpJ9UenFTJ3Cj/2kbjG4bmE5ywoCVny1EE/MxZIcMwvT5qk7eUaFrcb0PwDfoDwcSWLB7q
QJoAIaMvFPSAVbqg3npOh32Svm1D8Woe+E5/sKi5qxNbViIQCshIvuYTHs6CW3nX3lpfeIl5KDJH
P2mH7FF0qircXU/bsMGWC8Iadtfb8pTKA3Tk3e6l9xOvdLoD2mCl0IldPPP66h78sn6+q5zoZNzh
H87w3Rv1AYp6AuOpZzB3Hxj/54cwAaBO4ZZjhh+i32fuW3oDtpfccJXOg+AQtFbmw4/Ug26Y9FK8
qsdIkNpzj98VOBMPCDp+4waqX3j7OjSjS9SbLnA1xY+Lp8oQUovy3faPqYxPlVOT2iOV4ep2lQdy
g/1HO7nDIfHsJ/mp8yPocO1FXFx854JsBKYLbDTes48UWF3omBEIyk+QFWkxVFUatB96cZJ5uM30
1tExkKcYoQ8tQDeTFRBDp16vf2JWQXAv5G6p1S9hvnQUyVO7DPQehUm58VazC/BaYUq68UaRogSH
OgM51QqL+bCxVaWVPMNq7VScb9vGGR6Sh+5gvOAilTqGo7rxrv+SvMcEc7vbHi0yk/nKRBntzogA
LZnoWjAwbdOlXtP0oG/+Jxo10f7hPN9eWMoEjyopYgt0cnBh6X2KdKevj5BbhIqiI2svtvEASg0n
rgU2cjMvyE7Ilk6fG9gxEgkayH3ZADSABvGMcr0FwVkwS8ilSIOKu2dWSPSXrGKjrtfgm9KAFOLh
KQZ9BUYxiCkIA3wQE1z8OrI8UGxfgsRW26U6yTt37JAKW9Uuaa1dRP6WkBnv+vhU/4Vhs7y0naQl
hTyyO2W7RPKK4CFtvdEWPHHwv80fFKY6YoGbLpqyAiuWHvT5VwfZ1cIL7UXgeCIYZjdbmGiYZVC2
uEhzuiNp409pKOr3Ik3+kQc1Ejgce1yBnxf9CegpQ9sAvhE7YBamlSEpPZGc2oiDc9Kav8alWwSl
ctYNZJDCUQEqjKPT8TJ2aA5KY0EJyj0Jze0/4pI8ppG5k9Ty5e/iw28UQ4euBEjwQJrLhKa0KtR4
iiMwIbXyZ1cV+6CaXybJtJ2hoSQ/rSVIZXhmqZhgw0A4+E3R9Hfp3UtfzIMkpyheli9F1d1FsenK
hoiL8apwSgXFTLyqojWeaCgv0p+x2qmZMjV5KWWRe/ORO5D+dKDH8Pnu+u6jwMGvjjQgYUpOwwuh
AeZKYF0iReBxDqBeGbnKvvGgDLHfn1svcyDasP2lfq/MOjdhgZhQPqrKlM4xeCXxgvdbKQ5HFUS/
DB+Uj54KI+n/cvzn5uPDu7X92/udc5yo4fuHT805a07t6X7l6/6n86A5ULNxMud97z+7h8evr5u/
bSJlfy7zBRQrSsMmxLpIJi42cV9gKlKuSl8J0ydTH2UBDcmVX9lgEUP2DWIh9F2aFvMZplHru8Qo
Y7dJlNo39DI9gDA19sMRlMPbX+KK8UQGFih3gGaBKg0SacwnTyxdRhszRtTC3SKDiLfAENXyFmTD
oU3f+mzykvA8mNJNlA1eXmCC7GWe9kaegFiAHKX+rgn+MdFKIGIPvMqjf/8w0EgYaO5BgsXu5qWZ
x7TWDGTNBSqC0IBI8PhjFy104UPZwGPXXMaGC0aGFKSQktF3h7JU9IcoUySfxE0fHPIY9Ekn8MCZ
swNuVtWDrrXyOEJEe/CaYa7ITpYm6cYicaHhNpJ1El60RnDf1XmtfvRmDLlnSJIlvbe95pzPC4YR
0M9hppd+XeZQVILIhtQM9GXH9qw3laMsaPaMBVvsKq5TvUMN7NQyCO/ROc7EpjqtK6IWYwpO5/6g
S5KDqHn4aztgAm6gNLBTloZL1+mXsFezBnZgjPMtisiuhcgTyUxBVGLvMf/ZfGh8B58fxBXZzoIs
QLpn1YgVkRU4avDRL7mftiBQ7qeDig1h6JnsGJHo4s35Sr/VXPBajszCYAuI9dQVfaKaEK/tbE/u
T0sH3nJrFvgCe9jDyy9QmMMeI3zyMiRAGebGaaBD2E94eAFhk/m3PSC/kbCPQE6Ib4WWlsuvVZFc
nq0qzlzTSI8SBLq1JdnRicRtp2Avfv+BoRIcGOXSwAl4CaM2SqB1XZS5IILBAGUPCWyMSs42Rvx0
LGRVd17f/9rGZC8GrIcw5ZhJRov1CCluN+nR1NAUO1KbJ2usb6ep24F8W+CQV54BjREbzItwfGTp
kA28NLHqlaKIe8wNd1N/amuCCdF5vKkUSfB2xMEBozSGPmx0/OMwZrawFuhtDa5HmGWljq42kIs8
p9nH9tpdfS8qpbcCYRyQjv3OGSQZMHyKYCGH6NpqMxdDn+4CgYMs+BVNzfM2pEx/OHP6Q24Z+SZS
DUzLs9xEQ1yN6dxPMVwjfkSJZgfeC3dqyKcsh49TSs8Z8i7LeKdDIT3WUkFovHIXerwSFHk1sJHj
6sDshL63s2yINMylkaF2utH8xBic/qNWe1wpITbpZXUhovK5Wma6z6nYJaUkxZML8y1BxBTMoYlt
YccgvR/OObgw5MemRETL0ZwuONU5UQWTNWBJRN+EijOArsA6YwyUYZJIk7gVNHHOUKlYvGoMKpcs
AznIcWgctr8oFw/czPAjSCldHTZpswxya0Cd3Y6yk9J9w2PrLsQ21ARtWVc7AvEEXw2JCoILhHEY
u+IsHZQwbmEXKr9wlM8uqPehZL38vTlUsg2JvYIUjG2XQ0axRMjqEjdLvsv61zDsDPWrigQ7j7do
CrIrzL1iyspir/pxTOSox6u0G5Jjt3wtfe6E00M8fG0bw1szDfNV6JnE9Qux5NIXkqzDARrYMQat
4n4vxXp+ymstxlBtnJSCe97VzBCi/29JCQRGkNRfZZMJRNBKM0ajHCqv5G3KTRSqiyiRH6eZ4Ol7
lmrozRNJIT/bYjR3GNDvX7M4XLAf0Nb30ExZlbvDgkvcHtPCBO2dpA2+2gDj7UsUZp+m2eoH0yra
EOOylvlNS0r5x9+vFwbSCCIEkTEPTMtCq71T98j4RhLEGASfvQAPJppdHuzA/vuDH40if2CYgFAo
QQpeWsBkUbmbp0PYERf0Hd4SvG3bw3MzzARANZIOcl1NSdparVSLhvyyz01ozRaTpr2Dh7J+gjyB
+rkYEVLsbcTr+I6eWCooJSMJ+H26XC5howcknYsU1MTNIQFvgoxGEuNICnzZnakUXt1Xjt34USFY
U46rA1eDFA7CngbuoUvcpY7AcFKBEjnEeaKmule2kheasr9tH8/LdR03Etn6D7Eus6WMFu96eVMg
actwGcFIuhQ/2tar1vjp4jdQjepivw5OargfyjcpcyfrGfPd0fCjqm40vBdp/tTfQ9Nn+2dpsO7i
VMWq40kbYrW4NKJ5nsm8jHSo9XisUpDh7QMNLVY4w7cRrl5Tsb0vIOhPWO2NfqoRlFtAVJ+JBhE3
kNk4w2n+GH9O30TaZ5xTWqdZJOSjwHON28kllr3UU52VwLIQGOf+PLb3naI5YIlpRaKkPL9Bmg/e
I1qkgnj7JVRoGkYY2zUuMmF16MCOHKb60SpFpOR8GKqGQq/3mLG/hFkwt6laE2DCcgH7/eDoqeFY
6l92qcAI7HJclcBgiZOFTcBbO1ERRqfEhQzM4BdkwLhEFP6cirZzkpQUoNYZa0HBghNj0JADgjKQ
H+L/fweElV9IgSXVmJNO3HxUz+jRd3MUFGeQtwRjLkiKRVCMW1gLJJ/qFMIuoHysMA/SorJnlB8g
jdj2dc7HujCJ2U0xIZ2uFsAp9dkL29Y3u/jQL5pgS/Fg0E2LkhsqAkhGGZ8gMWm0Rg7oylleLzd3
QVm5Rdzstq3hxAZQZoO7ErxluJhdPZkPTZkkfZu6ZfI+Gg1uE8/bABw7qIwm5RqlwwysjGAVVGlk
lH0KCsPxV9zlu1JNnCQQsa/xggKiO0GxQcVEBlvVIHprRZCgQVUjK8/QCQMZCjn1xRdUPJ04ngUf
h4MGNjl6O6I3PnQCX25YKEPpRqmmmYu3jRuCclc+mJ7Rwz7o1JuD4BtxlhBoOLYwPo7nRNa2OrDG
XNHzzA0X60Roh6el+0orSNE4+wfkrODLAEU7vVQyNvX6mEq2BJYdyNLs6X05QYf6mEetU4x/n61f
QNGfsooKsSYlCO+AUhv7JWsqNXMqfZm9xphFPOkc/wYUbAJPAs5l9hUjRv8VjAYU2kGO1mzeg8dL
cKcSQTDWzHo0hFUAiAY9nU9L2CS49ofh0/Y+4n+eP4Yw8SCaDUsGNRKEiUaQCiJ0axB4elLRirWN
w3VtRB2Ul1HauhLIGBuTLMVcZW5ca8+YiXUGOzig6xezQemtKlmiOzfv/kuj3P/hsQIgs6VGWRiU
uP9WLRTHGqgclENogham/hYE1i6MwTNfprttK7moBtr4UTrEbZhNicYs1NswrjN3KbMTZLOq7B9F
npxKA5eV7PaWAI6XH6G29geP+tDK45WxMEEWB7xwUNwZhGpSq+O1mLjh/Dzq9zkKmPrs2yLyv6uO
KJz5F7jMptbkKiQkAq4cLHs12mn146y+jNq+g7UQGS3b2V3iYte3R0OUDXM9aWUzsy+MQMr7MAc2
XsngOQbmuCfpYc7CW1kfnUXPBfkNN0yu8JgdooHHLo9KaqtyDuXcqcEVZQjbjbn7cIVCPWv1JUEB
F/YN9ZzZtv1J776Pbe/AYxMQOgo5KLhgqIZBUQjpNfgbL8GyLguHVkPZrdMl9AX1DUhrzM+CPrXE
wUtyKHuQH5/BQuuo5Ej0fZT8ABW1O4QfQymIP9zVBU0D1c7DqCh7jg8K1Ib7qsOdJW7/ya34hKwh
dDIrFJwNXJNXOIzXqFaNdwkbJkuK7I2L4kqdgoz1e/yvHkIoYzdKtijjg9n9cnHDGplpNfXwT2kG
DWJp104O2sbtQMNbNlqbgvg03tKvKpqoxU05icYM5XuodOCCIif6Td9Zb9swvFVD/dBGTRjqf5Bz
ubTFrAYpgrpgBjkoo3gxyJwdmyDsz5Fiq296LqKB4F3kQcCCbhS4AuUqYS5G0RCjPhzPmQs2QA/N
CChWlcM3A8X9+dRLEK4xb7PRa4Pdtpn0zzI3WdiIkIYiJogUbWY/lGNhDH1IcDhJ8dnqKm2ftjNx
SKm3D1Z3ijIMnJWNY4q0mdnlxagXHY3GsCJYxDTUGC+XtyugizZ1WeVKi+GiXGEqXtWpPq7s2/ax
IZPFod60Ci5z0khqW+UVjgVQtlOyzWKvVo0rWbk7ipQU2MWkYKCXobTIBtSp2IQv6pZGyVBXc8HG
NoBaWoG6CTGmt7LoEKq14gtV1XlfNkPySpo+/8t08zc6yvxg11OxPVjxIbxyxgX2RImktmqcZGm6
B71rUdXXC7wwLBgc/PulRdgGES/2O+1+vFzapQuGUEthbZ3PztC/2e0JL8FyeItWxG2kq8OemraC
YlOapcw1HY8TFTTGaLKug861jD70znBTJXhP++ZIJONzrpTjTITTMFfNaQCnLM1QoobUGFSbL+1s
6q6ca3pXhBhkcITmab7T+vDDzMNjUoM2nKgo0Cz6+Fba9onUcyXYomxmxRrPlNqKVg8HEmKdMfb2
MOCpJtTle6mEEsOALH8xkVDqovcw3vaEH8Fcejqhw+fSZiuprWoEmSiGbd3eIK4UvMpx6s3hz+0v
y7VthaNc4gTojBsSFThWMHq3hVcWoWvXD1K6sxRBJOBCqXgPwowPGKrZJz5T6tNe1QvIJyAVD+N8
j5QYL6RdIx907cbKBHUaLhyeAvCKjpsSngRYy6pclyd4TU/C+FAv6KEE9WbmQF9nvrNzW/ayOLit
MiFjHns+/nYX3VRptwBExq+o+molwDlSV26V3yNQOHJ2IPX+X3y2FQY1fhVVk7RQAzICY0rMn90A
Ab4YRW8reEa+fjSjBnwhpvf3kKaNeTTU82gXMHMeD5C2t5Y+qqCd+CJJrh1+M5djO77ko+JIqgCM
F8jXYMzpVPZoHDGTuHJNvK9Ew5eWJE4OpRWi/sikyAnGm1j/y1ybfja0BOI4pKVug3XPKooHklBI
SV52k9yhCQLdvaMhCCZX95ffOJDio1LqeE9n2UKXvp7b2gCdtDL2jqE+h7E7oE8U88+6p4SfauqA
zkaywAc8CaI4b1GpiifY2bEd8M7OOA1JkJNX2OtkmnD+xn4evxLzrTdOofmEfkKnTF62fYYXxSjF
LXiHUbAAIdolotGHYdJKWFM5Up77Uj71ueJH+gSyINEEKPeIWmGxUmDWFA0a+kZxRKVf0YzmrQA9
VLpuvDZhjFb88qh0U+2Qyr7HqNzbtp28JAdv61B8x8wknryZvVH00dCCXhxDrtmASPpkI/EoCGSc
IFVZVILAJgJj9gbI2PUpkQE2qJ92uFe6zMuS9xqKQKpo2ID+qXVy+ttXV3YxyVuztGnamBRKflOy
Hxgh21437t9Hqyc6MJHlG+zJHoI+3Kps/P3Wzp/laPgJAUfv30Cg7ZfgsgnmVMYFK9KoNm7QCFup
lxkFHEDEKH3VVvh7lVBx+T+I3/++CsYF2o1IliLFNe/Rx1idp2O6nx/qD21nPBvOj+qXjJHn0m99
ay9B6vO4bSDvuEFrDp6OTAt1zqvG3KAbxqTDsQoydlengq+2B06sbRDeYboGYdKEZshUC33FSMHs
19o85pkHETwXGwGCRff55zYY1ytWFjG7qcTQaq0XAFNwwZRRR9NEdRzumqFbBI2J0ES9Kj9L6Gky
labCYBDaKyFJiqfpEGqoSSvwbz4OrnUICngqYL9NPmJURe+Rg1hWNO4J7gF+OuApWJZRYdleNO4X
QoclXoRxoYNVl6FWIglI1XWEP5s0fmecktjTu3/0KnVI8aIGT9tovE+EUIfnCTB7IiNn0GyQDasF
6PTRnPLetZkj9YKaCW/l/gBYLFXpXC9WnlkAMMYfJoxAk1skOjJEGEyOHRla2RZ4EnBnY2cnj6p+
h0R7e514B+DaDGbfVKQnVd8CYhzOUeJq7bHqPa0VfHuRIcyG0QtcSXsVKI3a7vI63c3QpMq7xt82
hnfw2NBrUtEIi4dd9n5rSgr4hWkQUOpdZzmR/ZqOFZRIPgv71zYS16AVEl3WVURN7H5Gag2kKsBo
Vw1JFWOftYKE72oCgMbttT1MPlQrczpXI5ZtiJdHiL84Y41jO5I9Q0tfB7nzIhvDPAMm6GOogSwd
2nvKeIfZ97umnkQ/RrS4TEafkawtNJVeV07Svf08P1KimhQCMKZjQwMzOMxe4Sev1rtoxJ6bOK2X
gdnLs6a3ypxgsSfLfhub/D5eyh3aAqlCxAkdNOimjqj+hRflogFSXtBaQVtM/1GEO26vKTA6jNG/
+hMlaHX0pwj9Tt4iP2/7FAcLdxdcXnBEYrSEvQ/SKWq1bDpglRgO7T7H0sLHdfVxD/FAMHduo/FW
FXBo6ccTp0bbxi9dOANJjm0kuL3jEfcOjxaupncozKCRVkIP7TB+zZHhz6R1UNg8bGNzds8FNLN7
Mq3pWozVVW4u32IWP6vfikAAwfFWQFh4LkYRH4IzjHWFUQXxJLUoidSPmBmQoHNv74LhplP/dqgO
HdNoPEILN+ZxUA5hQtswp7Ieo0rvDsZBmU9R+ZaIqHm5tqwg6Fm3CjYZfWMPYkAUsZ/0tzUEHKTJ
h+6iPQhSNc5pcGEMs2pLM9pTWuHDdOkuj09z9X0KH4fk5/bnp/uVSdrRD4N0GrcRvHeyF9ksl4ZW
gZaTO2aOPDi2W/xQ/R5CssKpYHp6sUjo40ADnKmA+5edeExjw8gojair3c6n8Gm+i/fzp3QMjznQ
ekEnOi9c066R/4/GDj6apV1BUJpUbnaO9sm5Oke7+NY6E6h2L3t93+y7b9sLyUlyUCOX0diP6yve
VJjAaKZFEy0mzLP1xBlAONeNgm3E26l/ENDrcel6qRLbk9wDgUgPw3S22mMeeNtG8OoNKyuutD4t
aTHHYADG/Ihp8TuQJRtfjT/vgvfou7T7F9ctBTsWEyx01ArPN5cWyciFh0WtKxc9/AEK0wkYb8Y2
F0RX3kZaobDlaLPqVVKNyN977aPT3Fy5KZL3btlvLx3vxFijMPmhFuS9FMWwJbGdrEA73nSTJTsp
ebfVu2J53AbjuYKCsUdU2TGOeDU9bPVmk6c1eLKiuVFQ8jJa6EZVkW8uli5YPZ5fo5JOoFKHyiim
OS+/kQSKrgBFdRz4IR60lu5mJva/WDo8LeFab6IXC1voEgLyeEOuBLh1R7WKJG5yS7zMK6hoJSV4
wKKflpoft9ePF8UxbqujaRNDJHjGu0TskACPIb1q1RPowDHroEhPOiSmdAwYxbrgdiICo4FxdWTU
at33mUwz4cIv+96dp1OLCaNZ9ntzt20XXSk2xq7tYg7AUqosKw0ANUx3ZAbBplI6AUQkczxFggK9
eZCQim9D8lxxDckciM2YDvPQIS8uivKUFvZHZyi3qhZFAhze/oKPoDgPgWVDZkszw4IrSihhF0+d
7CjpW22+2Zozmkc5PggJzfjr+F8wtkhTdvlcmgrAqjA6jFlxjub+YHfBMdYKRzKXfxRjggigREaB
lbxYtbLyd4P1ylcikoxGkiKKlLoFXoXXKYREXnxbgFth+7PJgvVUlEuv7IMuyQZq4qhUPyJZA4t4
q7tlOp/NCjQsRPUSEt1P1jdiBF5pveIs3Set4nTGeK9UL+Gk4akpdgg0Zbd/GdehKBk32Gloxzr9
99USFKqUqZWJvTkZ4aFtEbDj7le9iGSYuLsS9VcLbI7oy2WbCuWWRJ0qIYQa5KUNnjv1vin2y1c4
v/8Lc8AuroDxBuyXbFVntOtBqhfEzxTvjjOuhTZa8Nv55zYK1xokHZRYB2U9No2rszaPag0oxEgf
8VvcNEueggmykll56mTRoXDV/4DbMCZ0/uAx3rOUy4JQhjQYl1vFacjXEn0voRNIem2H16DbRZ5f
AvJqQsDIyGp321juJlmBM1EunaQhS0Pw8YFk5sbSn3MSPKcRJiiwsttIXF9cITHBrVLlBTpNWFYM
mmfGfk4gYio4yrnGQGAPySrqYxiFu3T3ahoHrS1gTBx9NapnFbu43UtRJ9rv9Ei7Ohr+4LBZUIjt
rowZvhjG7ORd6LeJgwedBz3wM186VyJuBu7KreCYE7ZK41xvUphF0IC8VFCRRO+7aFRIBMJ4od3Z
g4KBdpw943M9HrL2KQkFmYIIgvE1CcKTVpzADvTsuTkGksD/aogYgHkgGE7A3R+xH5MWjA+EedoH
agmQsj7npt/U58j0tz2ZW2LAyxoCHrqA0SdF/XAVVuMKrw7mRJBkWZ/9/BJGpjPpeC7V7nrEpSlx
lOTZyv/FmxDulX9QadxaoeKCO9tmBFS84pcdcQ1QnWwbxtk/tBEdTQ8KZnCu2rZrdA8gFiCOa5Py
iskxuLUa/uwnHT01XSkA44RZqKNqoM1EQEfCynj1OBuL0bWIB5L8JRO0vM+YGC9mz9Khqp58blvG
8YoLMMa7zSmkNG0Ay7NTD9Lr0XTGUfA8yF29lUGMe2fVAlHdAaWZBZ1Ii/KqZE9gEHAi6WvbFk5C
dWELE0jHViJthf+6sTK99rW+MzvoB9i111j27dyrr+FYQOpZ5H6iJaT/vnI/Y1HsYczp98Ibq4F+
jry8n0VvavS3M5H1wjZmZ1lWH8pVA9tAvnvMrdoZO1HzlsgOZhv1sVZOWQg7kkm9GbrJmVobhmSC
446TE15YQv99tVxRYSPtnQCzmHujQ4PhbmoUup/AUJC7pcAn+OsGfXvwuuEaxp58XS7nut0ieldz
6antTQ25vm2v+/2Ufv1p/gvBHnpZJbXFJAFC36mH0Z19zZ2c4kZ6vSP347fwrLrKC9pfbqt94KcQ
EPuZ/4L49faP4OVKWNU/P4IJGnrbWAW4UlAZipx+dGz5PEFMu3QhoF1NqYPZeryMGiJYfqj6g8pE
j8gepE4ugZrVutOqj3n+rZqg/TlhlloQRAQfkh0mUKc4bdG1jFTawMTMvLckUfbCDx9/jKG/YOWY
pTSUVWtTBFxordGZQn9M9nlKh0y9RN6PxWH7o4lWjwkcMV4RpyUH4FJj8NhblgdKAtHH3qh+30bi
b+0/pjHRYyzsvMkJkFqyxzCnBeHUQhZVQzlNkRcuyMSPWsOMYx/TbGxGC69nxO9N8b2TNWcg34vE
mxVnmPbbdomcgoklGFRTNKLBLlV+64PvwlKlaN2YnEmuB8z0Tfj7nR39kObxQPLivav03bYZvLxp
vXTsq1NnVNGwUOeuQih+WzsrOWDGPlMJHv9uDYiBKye9EIEKFo/NM+LGmPLeQCCGo1vH2CdQTjwU
N/ER8UNT3PpeekEMKf5azhkUFbgcEgw46HQugFlTM0XmEyiAtcbQi3NyVFEPM6VPExRr28vKNfC/
SFe17EaOwd7bA2luwI3ZlE7V/pt9tUJgom5pYoyC0LOsAUeMOXzq4S4UzYpxz8sVBhtjrbpNGpX6
Rv6ttp+X8A6dAVPWeaaKNmfBknFDkoJ2WBOt+ODyY0KSLI1mbdQj9rDyqMp4rbG8qT338X0lCbYu
d2utkJiQROyk71ONRov2ieieTny7EkUkvgP8sYaJSGqoxOUywppRQsI0+JLa+YXiy1Xn1LJbQowk
t5xQRbfjW5p/Kwd3FBHTi34BE6BmyF93FWX1b8svQ/0sRGRm3DNrtYrMZloyewnyiVpYvIXjky37
rfQQ9Ni4Xt4mPp72/jcHYfUH9aUItCKCQWFywJO2GyzuGH6GoEkaRE9RAl9ki2fG2ChLL1NfRH1S
ot/rI54/hvSki57VREjMFlPTEjRELUXC2Kcq3cRSBL5Kx5g+J1FvA3Xrq2QRgzVoV4bOC+rMl0lG
vcxdHdAKCbHeMXTlhMbPTn9oRd3Y3N21gmF3lxJnbUgLgov5w7Dxbc5GIOgP4br2CoLZXJ01yD0E
OeB61nPU/Zq143b0FpnAbB09qQ01DLBSSpE4JA090u/V4Nf/BsLsn1mrrRHKSAAZDK9QcxeMbGr4
8T+BsKd73jRJhzoB7qU4hxLFXyTdAU2P87+hMGdRM2DmpKXVUtl8jbTvmOjNJkHrw+96/Yb3sqwg
4GKts5RaYkKy6jDmjn7/XXlI7q0H+Q6iG+/kCMJS0IF67fk17JyiduobkXAWd7P+8TuWnrO20ABs
0ZxvksBuN7yB0d5tynMan2V7Eqwp76kaUP/drhbdBKs7gRQrUWqCMAcSTD8CBYxE3egt1a9gekmj
ZkcS1etH4ne2DemdfKcb+bftjypccSZeREFZyDgpkYHu5LO8C1Dn3Cn++Ct3k9Ezjsu+PAc3jV+8
kd1j+LM9vW3jc5OPlf1MHOk62cgWen0Ox+9a9Sqpy2FojF0my3jSNCwHNEMi7R36J7d8jIkrZTQE
o0Xzna5yakxW2IE/YLNIg+AkE8QXi4kvUCZrQNwOHGWG5KOXj+/S37KY4AHjwnuY6NI1i0Zw/MNV
7Z05PRXZT+GQwW/amo3lYg/kWTWr0l5gRnKGtONefoodNKw9IB9twKRzq4Mq163elV3wlLwb78QZ
D8pd79reK5VCyEUFAcGismd2XWDMtw9/f7yXrH+w2yctFpw7fAjMbtCHdVwjGP/oMnWsCd0R89I7
UXJIg1dF1M3BjzF/MBjf6A0lmGQLGHE2v8Z558STtksnyFlX5bdCE7WocHcZelPAigiyI5SqLqNM
3eiNkqvIP0wMFNVG6dj9bmhir65OUXIkohcNfrEIrRYaGqUxfsUO/ORG0eZTPqPo+9S+oVcaLhKf
MWKnO/mDdifUwuDu6BUck141wZLaswnzYvJNm09WDYFwNxfJMMgiGPVyFaHiVVhjCaukg/U4++Q2
Pqmll71X3xtHPib75JQ+6G7gb0dIrjuujGNOCD3N8OYGLg+3A/dS5ZPpPZIEmRANE1dbHBzxmDmn
5BbspWxsMsXIQ7xvZBinBYNk6rcg5VImrwVPnzk5i2jynGvTCpCJ+k2vSKkqwabMmpWzgewYggg6
nibJPAhOWE4W+VtpAbdNMFddkT3KQS41qtzmbj9MECxKjHbfVWUrSFxEBjExY4FsRjItaEDs7fRx
KSI3Ds2bbBJMP3MdcLVsTNRQECDasAeKke0t9TSC54Tc6aLBl2tVVnqqrGDYU8UIynSyaTflEnqY
485IAwLmu7ryp/JtKF0rvsEYXRzcDO3TDCY+fWf/q8s7pBhszHhTzilmPUctibTRoC9ueApTp7M+
fzdEMZjr9SsMZjVVtOBoOh49aIEgUr08/2l2P7rFl4OvWvNr0aA+9+Ot4JhVbSVQQDYBTNK0D33+
lJUXw74RVvo47q5SPV3K8483PlaKwZozvSzot2tnSOTUP6NA4INcT18BMKs2amDWrUwANN0+Bdeo
+k8oki7hnVaoR4F1ix6Q6Di5jLMY/5ciK0Q4V+cSekJRd7J19JktfaKfOozN3YVES/eK1uaH7VDL
+0RoHIW+BPRM0LhDbV8l48pUTLpdQGQyM55M8xFtj5Nyk4pKNrwVhJ4JmCjA24npScYRRqWTqjpS
6fZSvCAmx1BfPKlQ99vGcDwBjZWUIB40CRbelC+NaREOJSjcgAkM0+4uiQLiZFUtykCvtFfRu4lC
A4hAFZBQ4KMxO7W2UXCI1V53wtYG7efSmWcpmj6kVlX8FGz9DnQ936VkWN67sZq9Lpk1t03jp1BV
v49y+IYhu/ROMuZln2IY2QlDaBH8P9K+bLltnen2iVjFGeQtOEiyLdvy7NygnNjhPM98+n/B+5w/
EsQjVnKS7Hx7V+pLE0Cj0WisXuvvJgJfCKZS8IehJQHQBJGXMcWjLdp4ZGhKaE9t+Trkb5f/ftFd
xb+f//mR1+RZE+oZsGe0UDaJ9ELUpzE9pNnGsNwyWKufis4jGhOcR49zfS5BBExZ6spBSFMt8AEN
WznOzq6l3AzSRN6EgFfNszCiNm2PXFLVKUqDVCcvRvJD056lfKSVcZOoz9Vw3fS+zPYqlFgvT+cZ
6B22canBOoFj9psIWphP0hdppYG9RFXeFXSwMhDR9B7RfxPDCTuvbgb0OA+ePTyzpPGZvV/l2PzG
6h4nRP99ggZVGw7nhV7K6SdIZmFaYw+nJlOJaq6bMBQaoqtW90IV7a7SXRcmtI+BRzWdEZXevPBH
lF06D89SOJVVhN9wW4FGbmIQ8hucNt705CkfH4fa1eQQ2PfEqYzQHyygVhhDF/qjXm+nPKKjVdO8
+dDzwE2kfVv+yPSvpn60rTvd3sSTvAkgRwNq5TR77MhVnq8RPZ69FIlDF7w5igib8xRDr4LEDc2U
jqBhDCYa6ndj5+La7E7xg9Gt3esWNhEW/c+MC34dj6MkpQPM9hMYCMAWj3l8hM4BnC24gYzBSlbI
/7oLCyw2VqBmn1hIpQxaTKgzTBOV06tkHIGidlRckczpU7ZK97JjL2zd4yGK6MYIZXpTynuDGqOJ
cs8MuHZGo3kNE3tW0flvBQGh5JodJrhATp2XTRMzkw52pnl0UjujNXvM0y/buFK6AyESTWx3hjbg
9DrUiWsqvqp9AtdHB8Okagb9dJALl9p+GDeNjLKIVHqX5+EMzyB+ID+5jgImg2KpUSiYfAOpQ2td
gTaI5noGc9jzBMIfX+kE5e5U9UhwP0c/ivI6yTPayninhFj5FKGl3T50GhrJqjurD2hNbtXG/Lj8
mWdp8Pdn6ugYgIYA4c2fp58JBlAZCm2YxwDntEQcO3mOwl0F9SSIBMV24OrkwQLNNTjE7eq1K2k3
fuqFtTJbi15z9BXCflQrNpKE4SvkllAdqSl/Wu+ytaDLr8hnG+LIjLD/ZKvo4pQNBh1qW3vIZ0Xm
qhfG9WjMtVPadku7YgYxGVNBzppnodd1DMp8XTx4jRZZKyWYs6v299xzfDyQfuhc1MW5l5HC5grg
b2l1yFQ/rHeantIwyiix3c5+I8W7jPUH2yT++TDGwpPt96GGfsbTZS84K3+JXyLMfwGGWE1r8CVN
D+nHats1OoqS1bWlXtkMvHa1qwDBJKl3/JkRjVnz7Tg96xJz8X7VgQw6jieqdlc1x0tbXmZAVDbS
6Aj9xix9I8CeT0W5ufzNZ+WX/74Z3XDAnUOh9Pt0P9pgUpIOxB4mg4bNG1M3hLxLWkjrRt+MkEJi
/ey0kEgiAO2sQVwWvRVLRmQTmecZB3Zg9WaB1mKoKaZDQbu2KVz05n3qLWjSLw9SzNX/G+MfS8K6
BBZjulbDEqjewP2XOVLot8a4M7s1peU1S8LWUDMsGktgKdBkl+HkxhMl1dJ7fe1i8K0sc7YJ/8ye
eCrpeWWRKUQUjCrmWjqdVfxrelV2s5tFh06KPRWhMlCAc7xV5I2qXQXRtW4jK3pJ7TetfCHWjP/4
MUx7MIHTursDLgf9ql6hviDznezD5TVYDpGclRf9B2Cf/t7GR45maimDZAM+2JTYLcSoXVKTQ6AQ
UF2Omp+ouj/KM2jwiJvZ9o+E/apr0MOgkXYz271btGsy1cuef/RBQtyYQ2hi835Kmpuzz0t1ityi
a/+mCVXHlvBaGV038v3Qmngf+/vjHczvuDjy4wIdDIKbZOBxGaIMgSJvQ3DASnvWpx7YBldgaktD
hB0ClSek6OjuFo53qUlQuiE4EEZDiiE8HA5QpA1LN5ta6OqxRvLx/2UbxjjVdI0TNktQVMt7CKSv
rD4/pwV3RYEc7OYgNuWIbOFLUo1NcZghzMR18zEGmlvYyovWmq46Fo5dGI8sGHaWnNzYcu9kengw
B+Uu0nXf6JOVqsTSrMAJOec1Lg24wfNNfOSJRQx26DLFJo0TtblT4wkJdtH+0uyyw7U3BcauyqIX
cDPl1+E0R440yHdW2KUreeX37AtzQpCWyt/JF94PBAckYHxieqgYtB3LzAstgINVrZZvFIYW/N4I
eFvlMDi6HT+GaZaB62OGSmJkqFg61FyBXHpYWSVe2xe+6GSV+CoezUyX2CkeOuCXHadgNTY9iAvN
fTGDZCG40wanlrMrYtx02UpwWDgKTuzyPz+yyyqtsXMoxtCojXcpGfxoRudgm6144aITqtwNETgh
jCFMeApeeiXiw0ugSKyAya9dgWAtuZZhHFkQThql16dIzjGQzL4NyOuo7VB4SoZXbTxkxRWkCnX1
ZihWhrV0DzuxKoQTyMcEoW5hXAZ5VuZXJrFNKl9J+X0d/U5bCP1AfmlN2WVxyVCaUnF6w4tFYlaj
RXnBnDBS3UTEYPo2Awa2yO2V6gKfsDOPPDIjTGgt1+FEuJkxyJxy2ISJx3JPGx8KzYQUyEr5Z2lL
Qqvoz6iEmcR1iFfcEBoS6CxnaGbeQ0IuCr7S0EZJyMty5AxOkX+iwYBmw0oudnlK0Xl8ugvSOEuV
NsWBpDWhN9jyXa8V+z61/mWz/e8YwQB5amZOExD88vBXGg9Nexebb/NaIFncaEcm+A3iaD8XkRzK
3YhVS2YoSQ+V00sroWptroTzBCAp2YCOGiJVGG40tFqNY3BlF2sMVTwiiO4HBSGwh4EygqvUnQ4k
qEYp453ioKnXvKiKKbP2StVC5edaMtfYkJbuDycHkxAGA90qjSbGylTKVT/9NkJ1m7fbqhgdEwSP
oX0nz913A3dNwClFNjJpNtb4aHfbzvi09VtZ+yzIJ9gmdfXebnO3KQpXH64l8mGZoGMFwuvyebEw
OyffK8wOSm+49xb43rBCaUQ1Wxm3nq7fJRkUESA3U1I04a0JfPMtKCzJiVEhIgSZakWtBKPZ7OUo
rQ35ROso96CY5XSxDg7MZwuNBpdHuhTYEeU4Nw6qfCraoU4dAd0oWm6OcARjqGlzFacWfBr9Da51
m5K7fKp/62b2UJtrz61L1dVjwyJeK+i1NMUs89vtUze8K+rvwJbd0noq6l0bQy12PpTkuupG2hkr
sXdhj53kJ8JMh2rXoLAJ06aROVn/PkCcts9XNvJ3g/fZeh5lQeLMmmbVM/BZ0RgRvU+aTTS9FNOM
4O5q1kdtUSXMKWqnpACGS3bmJHRngPCK6bGMWzeJ/KJ9U21UUFM6z2//tOxcrQL0dNCFEmJlA5q9
rJyQohXd8zhdp9pOS/0e+pvjvA2mz4ZdZ7qT5LvLZpfKcpj5P2bVU29L0KMm2TludIONImPiJUgI
ozTyWoj31o1rKZZTsI8+3ijgsi1SMK8TsPeC3BA4O+khU12VOCx1YpQnW+u6Wfs+vvBnS8b5DlXc
3fmr6+nnFdDCrUIJs2LqgxtPEU14l3d3z8iuSd6necVFzjr3cX8nXF/1/9oTHFEqgrSIGkxHHI1b
FFOUCA17il+Wu1S6isrn3no0jD3oZ8KxQ0lyPxFAG4OveHQj5WCWaz12y3vy6HsEl0VLZKb0MV8e
4y3v5l2dzr6CkNdFz6rkJN3LpIPgJ32qJnyRd9k3lpK948kQO7zwTGiMCmhsUW1tcYTfpKz0TbZn
eBDLcF0qP+3wV7xGs/H/sGrLKLJxPaLv+Hh0oks4hGrSagad03c7lamRvwVJSkn1bFq7amwcQh4l
XVoZrOhoeGA1ce5Cxg5icjiChVO+lwdI90oWtGHknQGunAE6H8YN+mvq/qEoVsLd2WMSp7vjMoUA
IeFN/Ezwgssm9ugKDZ03/6e/+7r/5d0+Bu7aq9yZN3+ztfOzBCI0QCuIACtQemhdOGeR82LQve9T
egMpe+p425Vk1haLUdwQJJBwxQeTHx52eZZ2tGYqU9NCDcrIcffu3n/b//fD9/f+nsIsfuGH93/+
wb9s6I7il//9z39/6FEvpzc3jrs9HLa/D1v3+vByePl82a44Nd8xxxEFnwrNPcA3+C/rjH0uq1pD
Z0UHHV6ncXzfj5zvH9s1TpVvHpMzQxpkaaECBDF5kXlHHoosySZMvnvtur7rY9AedVZGc+62GA0k
12WIrQNbId6NQKmbZVVURU5Cr69frt39D3/z+kunr97KEp+lJd/zdmRJiIxyHijMDmHper/Hsjne
2lCWFgYPrOAFhJ6bDmjAqQ9FhV3ETYQiyPXedd/2/hfdwB2c7coV9psRT1yXYzvCQJQ+K8KkgJ39
jx8/n56eAjrTp5E+zBRd2vh3/BdMezees338XTqPvx8Hyn/+nijeG/n/rNySvtnZzr8IBH62BcpY
RNXTkdeAluRho8BT+HbZ3e0wvdRxMfat46wM//svu2RMKEkNJJdHo+LGXHg/9R822Jmw5G7dFVPf
9CtnpnQAZggUIyAyJ6Q08tgE4D9tuKk93wH+jm97HggwPIzP5b8ub4jluTyyKeQzgZ2MXVOB3dHN
qEbxG1jc8fsLRps4kfO1ed3c39zf3Hgri3hWdOb7A6Cg/x2scIB0Va+GcgLDiIAF9f2nzbtzuxZU
liL6iRX91FUIaAugjcOH5+5RKkMEvd/AU5/X3OQs8RCHI/ikGaW1In8benP93Yberln4rsOeeYeJ
LjW8BqNJXXxM0+IilxKgdPhKXRP61vud5/qb+1+l9+s7VDpbvgdWjt7l7X9kVtj+icaybFZglvtH
Qt865+2l8QYcB5PTuo3Xuy7BrqA4KXXa4meKf30F4MBpPTxcU5Pm+In531723G/E+qX5EFI9Kw+B
vNL/W1p+jLr779+wcfjm4ScqjlG+Wflv+B0/bvC/35sJ2wk/XL6NL3+VyffLha8SyfylilWdfPJV
39/mu/+d3vwr+LfgF04E/mPtCzTu0uIXgNQSuB8I2COPEealKFAp1msAXLhhZBTfPxAiH+grRn/r
XPEw6R78taTmLKdBbQ7UCcD6QWoDuDhhB2h1E2q9Bbt9N9W0M/FganfUTgxPS4OVe8e3iszJIAVj
QlRu41yKQ0vD4VfQu4AGFNdgp6df+LeZglYAP5G5eRgvxbA3N/fOw+5hs/M8DP/378MnpmXn8430
crjeHtzDy8v1YdvR34E70M+1liuxGMPzYz4pSD0MvIOL8rFGMmQ5npoStKjJrAajYFJUHsicAMqt
RtaRzUzmaBfUeboSZBeWxERTErQ6IJRFzvhoLCZV06yDLABdCjrFLa5z8f4P3KoBkDv6Wuhl5+eh
QFgUYBXREqwCaQFVCWFR7ETTkrrHOLUW9RdA3fXNYDkEJQpSe8ReeSw6y39Q3z62JuQ/hZ0nhlHL
GNx8P6AV3b41zZsx30QAerVXeF69PLgziCRW8cSeEAgriCbGnQR7uU3nN/YbLDvb+Wf6M9gVu/ih
pPUmeZrc4aexElL4vhFnVZO5hrkBhTwIA+PPj+4KplalNStsyHmXh2j4CGI8S66VC1dsfN8xj2x0
aqJkQw8bVcIAUUmAddgOeOi5PIVL7ng0EvGmquJhfzArWMlS7UkdwO3bunI/JFTRVrLvsxgINKtl
AS1KgGzkkn+nc4bAkJb2lOW8+ceZ4u52DPSVvbVsArozgP4CNCsCc9UC7x86xB6cagp2ZQNtS3Ba
/PrLCcMweAMwMThdNRjMTocRhB0Ecxn40GbjpzWimvheo9AtDytmzlafmwEBKQRmobKDQ0Mw08XJ
YJs1Zku/Lip7n+nEBSfhSnRYsyLsH3voB02JYKUuQW4Y1TexoX9m+d9KjwMXgDIwlB1kVKawYYXt
0kZGbBc9zATmW5T/HFMG8VF3leTw/H53Ygcn3umklWZbGPEAO2neuFK1mccfWnE1hyoNzYQa9i20
D/PKSdeouM+CrGBXcG0V1dSgZ9yu3npgt3Hy3qYoenv9CIyv9iDn0krkO9u2lgzFJ8UANSVIkHHf
PB1pPrKoHVsghAHzdYKxwFPwQJn2wta4e9YM8S13FIVM9NMr2gRDjQZgLIk0dQelueJ6qssfCbTB
Vsa1MJM2IOWIqgYB4kPUHO0kUN0pGoJEUyYvUN9z26DrKKhbaCzney0jlIHf5K93NHYaxJvQloAz
9zuvORpiQhTIV8Vd7mhAjw59T/vQtfFMwqqVvH1ht/GSGRfqQusAVMFO5zLqhxowJIQOQ7KvrCwH
GhYqw4VG1q5YS4uG9zfwqKNdRUdZ8NSQPcklQjhGNCWohKtPvX3QUi+qtZWZWxzQkR3BOUJZwnN2
1CMWMrKJABFQSeYmzexfXqCzd2bEDxDC/xkP/46jFRoZkAhWhvEAQO0myQxhB78hnjk5pXmlJHSE
DFMluQ2wKN18HWkrwKDFYQLsBw8h0LIXX7NySD5xFrzcwSHvKVLiqZPuKWqxlkBjFCdJBR/lHzPi
2xXTOyWVUpgJwtDR2Y9Bqx51uXBbVdkW5ZozniXA3Bo/iAECVcAsKsTkaMRj7WDNGBTcQi6La1n/
GUVf0FN2w3TtYXjhYIYx4JhwaTV0XXRIRWpkSENiaFqU30uZdkOqj8s+srhGRxYEV6zkqQ4yGxZI
3Dt50FPcjx+gZ7riiosDAXoERNMolZxRkbdRPmWosyM+WcFBJuOjFq2kScvObuMNBwVXFarLwuYF
GsBQs8KAs4/sgRUzdGKeSDa7ekmtxzz31P5A9D35kpHN51m7uTyPS6FDg/4rPgApDsSST7darjcV
MyYo3sUWsA41mFN/RZ3HgDW8bGcp0GscAI5hQtxebIytjWxQ1EiBHY3s0eTpjoVJ2ZRQ2043vaVQ
AP5WtvE3ZlLcYKiXg2UZE0s0MWtP5yHPB13PoZ6iveoBEK1R1v0gqXZdtsY+7xrTmfXwyazJQzSM
AzWSUNnV+iBfsaza4QKv+WVbZYCJas+XZ+Ps3oTNiBcypJTQPzGALD6d9bo0lCGaWObUgwI8iwO+
/qDyId3IDMCY7acuXPHjpWVGD4MGjIYJiQXx+hugDSUyAWF0cjWgrPtJiJ+XsxMlK8u8OLAjO0KC
CbHyULIKYIhZ/9yO932+A2DOzYxtae+V0i+HfzhiUabFmxvfPUDfnU4k0L2GxIYQNwALAlkDsMsQ
yWvqtYvnUrQ5NsOn9+hA0lsANRQL02fa9wMpaIt2Xst+uuwUS1uEXzVM3DPQESbi76yoyTK7i3JH
GW9ZuM9qiCeRrS37be6F079M3JExYaFCuS6aLI0RdXSZVtW1Gm0aKC5cHtHSmXM8IuHMSZqgaSTE
ULC6+RLpnBxUJGFx0+IhuP8XB/8zHl24CvSg7xjSAKYC5b20tmNyqNWnqtxdHtDiNjqyIkRL0x6S
sTFgxbZ2NmDg5V0v0X4N6ba4iXDThB8gNQaNgOBtQdrHUYYcPNAC1+6+ZBT0YI00oMUDWhEPRY41
reUHSy7OmZnxiI1uRSIq9EZxoWZorcgdJFeenVaAIoNrkBwuT+B5BQeRDyB31ANAogHGR2EGk7TA
mzWEnJ2qaqgRanQwdWr2NeiMx3inFsw3Br2mUtVRA/gdJf+VGfkeTfR+Dwx6Xw1om/xtVGskXEtT
jnsMUW0D2YpqCHEEBz8b4hCVhLwlLlgNEPN/J2WzKZTnfHakYl+uoW2X5psYmo7ne1SUcBKcLnJJ
pBYyACl2O3RutpWcAimjheO+0FLTvTzpi6Yw77g22hDWEV91dUQWltsYXFHPexuNlMMoP5lkeLxs
5hwhABvkG4qAVMnEDet0SEA8mpnMr+MzwNEkCZ/7Nto3/dfEPrUB+PWwDanRyY6hD49KNHoGVDRd
SZWB5u5W66BL0fTYn4UEsVVAsSvZ8GcJvTXPXWL05ZY1QFB7vUGmRx2sMcxHp3NuUBTxu8wtFbv/
gGcO7mQrAQherD4FXCVUlOLBUqX2ZeyUKKYSa2ziVlKNmDaFQ3Ft1wX5mU2z/dCbdVqi4KBYjzGL
7cNogsi3z1jzXuFviWmMJoS3tLLGTRsWQeIHkt63VIUCbEcVsAyEh9xOecvDxBqI3cQVROZUTU58
HYin0utMMHptm5qU9yWrZnQ8xmmd0q5siUNGo/QrkDJnQQsipkYvcjz/hF1p06kaqlu7bpWZmuaY
f0odid4m/uxHI1LJEQWRKe5Soz4jkW4q9FnrcamaV0lPNCClAvlxqPox3nf6ZN4rYWaPHlgSh8Aj
o5reQYWqc9VSC0z0tYJMQ08VcE1Vksxe9N5Kuiu1bbLAiweN3Cl1Vu/CoCb+GPfICZgVYL9XjZXJ
rj3F5HmIqwDtcV2fbpS6LfwMkM/cj200PzlqBKxmHzTjB5PDuHOGEe2UoaGWa80YSzH+2HEEL67n
Ya57aKRDGKqgDbvt2ANBRclKVo77M9AQv+Wi5R/wLZRIAbkXDDWxzNsbsC2n8S4vtqD4j2V/qp4h
2UPL+BpwMU3aXt6iS5Hg2KSQx4xW35BcQrmlDoEXVys0UoTlAR2075ftLM6hDT10wKGgmixm3nZT
zX2ewk471tsh1DdFFT8DwfhQdsNKcFuexj+2xLr5OOVDpPA682xuFeunPB1aPXIm60MvvXn2muQQ
12t6uQtXC1StcMMFpzA/LSzxGJO7oI4ayFym9j6o7othX4+/gvBjKpzY8KfGJ9ETdjcFAZBaAvmv
ulHy1qY/L0/z+al1+hXqacAdlNpibYiv6BMQ8rDHekpcQCUcFrpD+RpGTtSs3FbPHQgWwedB+L0e
tX1h3LkBcp4obHMH7z5OWUm+Hlm7ga2ZWajswg5OY+DvOa5RFAdkQ2+iB6lAojWYj7rdH6I+rLdt
aF+ZWlTQTE0GJ9RwtWujehcV0C8HDt1aca3z9BUsHKAXQVHN4gI3/M+Psv7ZSuwy4mXeqGn2yFfC
Dcuszm0nQAtB1oFSLzDoK1FhaYIJCJeBpuXQvm8owJHNsrdLO5LTAqXzMaV1ljZOUA3M60rl67Lz
LGwcPsdA83GEFBrghAyEKWOaKQmGl1Uvkf2VhBPVaviM9C5lH/10Cz6paf7btlaUQk+M6qdzKmcs
DWodLot26G2smG9t2PlFra+UNZYHx19SUKonaGMUBidrlcoKCOmgvRwqD9ltbT9lSJuzO6tx9NrL
mn3G1mDw51EPYwOYBtMJ/CJKe6djg3ZyZ3c1NkeTfdUNGpaLW8YmmksrK7fkI8d2hG3PbLuYUoKx
1c1Vkf5sM08ZDpedgy/DaenkdCjC9NUQUTaUDENp68MsF3SEeNxlC2uTJTiCpTbECHMMIinRDSFl
uySyDgT6TWq39va/GCaP1oXP59GeykorxksRBpNbdxI6QBqTziO4zBllys2gMNq0a4+5S6PDjsIu
BuAAj6D8k45M2hpaDgYLFWy11SF9fDdFt3kf+doazeuSKxzZEeHOQ9hokxzCTqjk16aSQ7w9dec0
cC8v1poZ0bPHtNc7GWY6cHvag+WFWe2W2Rr320ItlPfhIigZeDgEw5BgZwCdeSRbqOqW0TDjLWhg
ul/1ARoLjM5SwKJXx5GXQK3RL61Kuo3kqPe0esp/WEPWX6tNroFSs57WuGWXHIigyQmNTsA/o056
uppSDok1W8rQihtr/Zs8zehyYYNCQJvR6NZHYU7NnREFQ+tIeE9AJoeg6/3DChzNjLDniVbruKRg
ZizWPxZM+WyI7pJi5Qq3NNDj+Re2vZI3czkxrDMZXm2QuiqF4rDqMGu3oTwjBX4b538Zl4VyF27d
PIkTLAJ/nZShigJ7FFnMjyvZuCq0PsEDbromUrcU0yDwp4HACwc6ku7TVWybtA0KbqrrtBvAOe6j
3HQur9LisYMnP+7FtqVqYmE3ZEnczjJeWSr0WgQ1eNe2qrxtex909op9r5poOelWKD6WYg2mD/Ai
lFaQigpTKEk2pD1HlNaNMaBEaZ10nnaZrntm3q6s1vmlGsSneCQwgHmGNTEjIold1XOk5ng2zegs
uXMfUMV8r9V9Plzl9fPl2Vwc2JE1oUZJsqGdswzWQhStrXyjyWAgKBparPHUniNHkZXgvEZGbyPb
NA0hXEtznTY5H9dkyBDvan1g1N2oa2jbSE5MFHeYXu0hdaZq3LOU+AzdFn8/VnwAitiAlnLvOXXO
LCvKYBxwHIY6mLiyX50VuplcgVE2WlnDpT0OQhEkKXj/BqZAcJdoNq08iyQOmrnrrcGXU2q394Z1
o8W7YYwoIfXKUb/kNXj5AYmtjrMKDzKnY7PMYFSaNILmn/Uxg79Wus8anTZovyKjGzRrWiILaTsm
EpcTvqB4uROmUq2KEgwOFUoGnVVdV5MOXiSpBrnDqOP00FAK2bSt1bCVUS6EF9BuaaghGqaOEqcw
r+bYF2PBryRGbGyk2fLLaA0tsWiC00Og6gNSN1OYyN4EAQWZCLbfHOwqFdUhvN7+tR8qnHTDBFUb
TuGzvLmbwEPYGTiBs2yrVgHU7G/qSKV2uMbGu7C70QeOd09orYIB72y+ijgFI5mJyB8PYEgPwHlx
ZRSHQF3x98W7JAF/F5qXZPAfiUmFEfVwwASzVnC2GW0AcuGxsumY/zCmuyi5K/U709zMVetfnkq+
GmIOje4/7vEIyrK4WopFOj0YMMBW+pB0qIyjdJUHKxfyhaIrmm65ZDreE9GDIiJozJplqpFhcxEV
xETTpijux/hgZihzbobmtjGvVdWfI90ZkH4q7yi1XR7l2TLytMhEUxiXq1QAPjnd3HVXkLqfR/S+
Sj90FJSkwtPlylHW2LvOSy7cEI5uFMoAyUAEOzUUDJGsMW5IqVGyNZ1OHZ0ImJoZrHaaH0pvAXtu
cn/MX1WyAbKnQBP66Fnm2s3ybBMK38En5Ci1b/EWIXeQ0kXXOaOWyvwUjPEg4x7wYr+vLMryGwKk
vuJVeU+t6MaWVkC3Z+FU+AAhj2lmqUwnFR+gK2EASQ+o8clgMjNQF8nlxMsC5tWqsbKLzoKqYFQ4
i5lWdoDawWg7hl5cXtVjRtPQl/qtNL5f9qhFU+jv5dUPhDrxGaFhdgeEHSDMNjQopWBTql4KhnW1
dxn721dQPioA60xZB+YS4LrTtbSSguhBDSK20b6b213Wv85rpCdnUeDbhMZ3CNJCpIanJlDk7fNK
RW94OFWo9LqT8jtdUy05z18EI8LtIKxDNtcQHwUBM5EbkNvJDRSUgu4t6+3UM61Y3wbJLD/mYxr7
aVkOEOCYssIjyDiukjQy/joqCR8kHIZVqM5lpAOoHaoukVFuBs2q5RrsmvSPLDzY0a6y/aizXZPs
I8OpVxXuuIGT4Pv9AX9w8MK0q22izyTDB5C4cVrFySRP03emvDcgvQCQRSG5do1rDkhHf+nG7rIH
n18DBOvCekiTPhlTBRcu5E3Y3s6EUTX6aQGaPrzKlp/WflOvTPmyn/0ZsDDjeJmu+pxD8TX2I00e
phIQ4t+Xh7W4MY96C3hkPIp8RSXPEDaFCTBJyvUvK7rKrLt+BiHrX+OUhfkTYr2eFbKVFryLIZ5u
i+4Hrji+GuYrR9dSIEV9F5mOjssnCnan4wFnp17bIWjoQIsZ1H4GSq3prYs6cEVcD2xzefKW1ufY
mDB5SmogQwSY0BnY4JnBIdYnt+5/XjaydBgfGxHmjcHvcBbDCEGwUft9Bv0X0A7LbM3BF0eDV17N
0IDvO6Nos9o8mKcGgbM0TFr8GvuBTkbmGopXV6pnhY8QRHSVAp1AuG7X7qTdheNH3a18xuJw/3zF
dzvzkUOC97ePpBJfkcc32fAxGlda+sjWJD+WrKDvGm1DoILHfUlwE9tG5DSTAkx8862euLZ1K42u
tUZvszSjSGo4YQSoJs+0Fs2yD5sha1KnCUba2++NlNIhXikVnHfSYmNxUnYQ13GtJLFBbBqUWLa5
FUUG5V2XVqkOAsbC2iZqBZpJ7LoEr1VzWntBYnV7y5qhkxEPU7EfTdKgnmGlVvU1SGiJBmtzEdiq
M8dh51pBqn7JTQqNgZoFYHAGoFGu/GYCJ6enW1nb3vS9NsqbNDNGnAe1XuouHt+Df0lHIR+ic1J4
zKT4fpLmqiJ1UZs6laK6OfMyBdc+i3bTCrhwKQtExs1hofwaLfZrlKWiVRLBRFZ10PllTH6npaH/
7ZWSrxbvNQCcwtLO0PGs00NJVyykmkVzHYGjPMjDlWNjybktPAmDoBvgQFCcnsZAsw+7ap6j1Ila
NXHH8UetQKJiNCZ3BBr/cnRamjOAp3A3tiFHYYgANwZ6gWqaEJ2SKaNWcejT+38wgMZcwHWAuQfW
5XQwlt0bUppiMAbnPO92cfvrXwxwoKGNp22kjKcG7CAeA1sPU2ceyCeIPhwLBGwri35+X8Wq2yhU
4ifuOnhgPjVSQGCoquM4dcaGbZTIs1XcIzJXMl3NeAmgJVZJN7klU1tasby4PkeG+Z8fhdO+DPqp
TpPUIVX+0ffE0QN1Zdssudvx2IQDCmUggD1CjC1Q31EKc7XRkyw8mBsrp62NTxXTP5Dt450az3FI
74WFAnEkseIZvJ01UZgTVr/GGlel4RXIjnt7DExHz9MbOVnrE1wcHmqIiozIw4F0pzOYgWWkZT3M
Tr0JXcpKc5OY/EwL7SWXPi+74uJ5oQHMqxlcjEEMQFWoq8XUINBJlX07RKqjDNpNGyTeZTNLI0K3
+/+aEe59aaN3RWsizk1M66k2jE4G/GsEwsu4S7f/f7b4oh75n56AjVTqYavP3630Ok/2aXnbrYlM
LCbnvDMWrVIo0Z+RlQVZNDUazioHzaRfXRM70CijkDRGv7ROs7C+T/LULaqfvE/u8gCXtzbOduDf
TVCsiHwhMvr4c7OoMMKSS7zfkOJuMm/DaKdqX0W1NYyDpD6RNRmipbwdKFJkasBs6LjpCvMaFRMS
OXilWYf3Kl6x8s8KlPRWstEH//IIF0OICdQPiss6AE7CBij0PiSVClNViwbkRqm3LIjXqGHXjKin
44llksP3YQQa7C8Dk9EusWZiccpwVumqxvNLEeciTcQeZwknySR1X1UQ7coBSum6vbWGH1W9Bl5e
uojYR9aEAWkyrlYD6qFOp8xIpGU0YMxooB8+rFB6Zb19qxivl9fpvGzIDxlgjLFK4MvCw+LpHOKN
TMIjAEwWAIANc+YoZfRMrOIllyc6QBLFyBX3f0j7jiXJcSXIL4IZNcgrqFKUVt1VF1p3dRe11vj6
ddaavclEcpM2s3PowxwqEmAgEIjwcO+KqsKU4U/Vmh2l15zerFwKce7rv2V9r//5KUKICYZkzrIa
146ljxjrQnC562q31zs322rkrmw06r8YuVjojWX8e77qFjLFdf5N5zxBUqb1E+pE+s7AFFtofpBx
47hvWRM+a9yb3cDzAucOE90Gf63Dn1OIUnqKJxOATMXu+j6uhGqK1wMWBvIaJA5C+GyrRufK2OP6
1qmPaktP/ujdk8lr57qdlbuVIovDA8LAQ0IVW7ba1JC4yQdIGIDfrXkxxp1ODoW2k7OWNQpez9VG
lW5tH2VU6JRFPgdz2MLCMAkIEYMAUTPjD1NtR8V0VNx9DyRv195eX9uKL9LFP1QK7IaCJZ47iEQw
JCNVuFXb3jxOyCvY1EO8Rc8xNZPSBwPIwusGV65xGKQYT1INTCiJzSoellOQElxGyaj4PTFZh0Ly
iHN23cyab5yYEaVHm1ap9G4xE+BZlLS3VWsHlQKpnY34v3bDUWgNgW1DAisdhNPON7C29L6rOFql
vGpAFB+SLGVdodTHOdMeydTGj2Y8q59BbXTeXJSpFyVGHzEtMjCofX3Naxc9Olnowy/T6At92vlv
gfSZknemjN+S3FQmxg0A0ODBkrujDeQRCQENVWxrazRx1V1PzC7X10kaAyr0fBoiBfn7RB6B4Xb6
yHgrI9MnFn+oaQJO1i2O67UjebpSYdclkst0HmEynj5i6WNUvIwvqgUHXbJDq2Xx1kDU1hqF0Mbb
oI5LAwbLmYDL8UfNX/MgZEqZ2GP+IUcboe0SGKTghXqyp8sxOtlTHbORKtA9mV0pfyeoJw4QrduH
1g219lS7t7rXPvdqPcPMCNCoG0/k1ZgApC8YDaDhpYqkTz1QCGVYwo06Ce3QdtdR1RtMiMGFDA22
DZ9dfFJ4uKCapqKFTE2EOvGGSsMpGCBlndmqUUlgb4nB8zTO4DbNtZz1cvCphZAuTaNROSiS/EwC
WXVG2hk2KEosXOJRvr/+i9ZWD0SLtnAPApYqAhOssaoTvdCw84HpUr06apBnbT2TpH6dc/+6sQtq
V/TrMcX+P2tiRQ/cqWFXxZDak4v7HtNipG5q0O0/InjZUak5Y544BeAmdeRVsqPYFDOdL1VygyBN
8ieJsuRhcogjJxs/bCXlxO9auo8on5kgQT/3P6K2BCU17MKEblRaV/e4GjY2ei1EA2OMuWnUFzAm
K7i4lQZRQ7olWqUxTZ15gGw5gxbvXml4HXvxZHXP13d7zSIwEuAuhDQbSjJC1Bhq9CnMAky4YAJJ
7vuwRZ1M4ultPcixE4Rdu5HordnDrBPktFDfWEiDzzcRk9RWP9W4XKsC/D1ySD54xg+xrNxn0RYa
YzX4n27n8mNOIobWd6mCtBo5tZXYZf1r6F8N7o4yOsU/JuU2j5DPv1/fz1UnQXyAI+CsaJbwBXOJ
hGnS4Atmo8WCvL0Zgy3S6bUtxNgB3nELqgD0meerkgM55aCxyuyxvZGyI5TKieJbW+jf1TOPb7TQ
jQCdIeIdzVJtIG29nPmweEhVcqij+nk2YxfkHHcY4NlIKFf3DYMiULdWMRAn4oMk4Dy7HKT7ttrX
7bE1SuvG4Obb9Y+zbL4YWHG6/mdE8IcqQS0gGmBEx0CyldaMJKlTK7+uW1l3O+AZFwwgpnrEywLy
z3KRpAZe+Fr+iOlu4M+rfTxGOxJAMyfVdhjJOo76X2r9p3QHVc+FNgPOp14AakDIaQWxhfy/V50u
fpcJZrIaxRuiwJ763M/1j7GcfHCibgTHta1FHQXMc8AgQipLCI4om+gERMQotrXECfo9x00U/d3Y
2CUYid/v1MjiRKfneeKtNEYwMhAL4J0qsaeQuJmOpSYjK4fJ56iQFsvYHbVixuM//58/QDjdJfpu
JMvxA0KSe1rhU/4eBnfa7Hdt6PbNoyK9mOoXGpXX7a4djtN1C37bNp1q5iqCtJ6UHlF905ic6xbW
cjkVrEIIWWAsxyvrfGebUA7Vtp1x/ICNVWVXHl4T4mtk16eJnUFi7bq55QeLHxKFKIwaL1TZqBOd
m9N5gAAXIYTJMlAIgH51kLFNPkqyBXRc27lTQ0KO2lZ6EQIOkdlaVTz3vHhRC76xljXPR/dzYblC
XoCh5vO1xFqQqeaAbC3qfproN9QPxX8pIpyaWFZ54ve61GV1/p3aj6+4vSgkG/F+tfvQ7uqHWt6I
X6sf52RBgpNbqSXVcYCPM6cHuRlsQis2mgmbthKqLUOCW08kUfohxc4lwUE2X4fstmkxZ7mRU619
H7QR0CODOsmirnW+eVPCTW4EJs5sZpZsIO9VVe/GsHi87tJrnmYAfA3YJPi5QA17biaIJJ1rFKHB
TBPtKAUysN+dnLxet7JWs8NUBJAKwHorBoDs52akLqFFP6KeFPfko69VXyEqtFYkoJYh9DFFN2P7
Wx1Np8ZostWHbogjZVahnfXmht+vPvNNyCIutDGgMRGhE2pljKiv5wj5vIOKYzxMLJ3Q+9VKSE+U
9kgs4O9qKErGDJItdsm3pATXIE9oyMu4bpBJYtOFzYgW0q3ERKEhx0obSF6MEM3GhDTrIW+ckb2m
pgqDCvkhhORKoMi2bm7hmpfAKEay000QjqZh1VlOi6W+h1Si6L2UHovBA9CDhbnk9mWJ96F93QfW
js2pSWHVOlgKwioEFsFqJi/ufrexX46qw7vf1+2sbS987Z8PLJxPvbDmmEIJDr4FTHgxFawaqWPQ
5hB2YcJA6+7Q7rfKU38cCzdRYuhnb83TbXqZcHy1dFBMcPigGpcHLFPQrsiZZv7l+mdt/J6j227q
7VTz2/4/FBxNDW99AE0XIIGwy6Y6RynACQjrcrILqcWsMrhRkufOdBLjdzI41zd7Ld0+NSfsdV0i
UyNoSIIIjP8o5todNANSlaimLnVH2fq6bm7VhzC2vKC8NST34qXVxYllthXqt73pzLVTVndcgiL2
lkrz6rLwkFWXMYOFVuM8XEUxL3sthp06f14OxVD7kwzenPrW3CqbrJr6ZtFA2xU0iUIArpo8Mpqk
RjiSZFsKdypx8tKbg1+xugExWEuWlvYdKHoA7aYihiGezakDtzKyl87tdGg+Pw7pvWSMNpVv2m7j
tC9+JgaYU2PCg1nGbFQYURgrhrbwB/BHMGJq3R4DcN2GD26ZEpJAkOzVWi7DlDre0fkzIw+oBGzY
WHM88LQiy1RkKBGLtS15IXooEzhE1dcs7UsbbWdWKQTzJxuWVldzYklI/SCEY3GrhKWwgxqZCjXI
4G4Y3q+fo7Xwf7ocwb+TegBbXwEjuhZD/u6prWMm674sv+RzzdrpHlPp1y2ubuBJAUWIh7hswr6Y
UUCZojut9CppH2cvSrLhdSsujpsVwqgg5EQZS3TxqQJIp1puVqp9KdQdMOmp7wdQqUr0c9hE160c
3aX9CKQ3CkISiDfOo4TSTmXLlyw91wcIkhMPdBkvmjHtgP4+5qGxRQyjXZ6pJV8AG/fScQXy89we
l5upV1XsIUB97miYLsrW17/SivMtEDvUcPEIx0tc+EpF22Zzo6I/FpGPKrzLMY6aZBs16S0bQmTQ
sliieQ0byyhqYYKaldzI5uRdX8mKv52tRPg2Y5zqaljBE5qkZKCpy+p9rD7LkE///7ED0ivhm4QD
6lAcqwFYnpXSPQARfVKBymvDs/W1j493Oqrr+Me6mNFS0GWsMS+MbWsAhmN9M1cYNcWUkgM2hBg0
sGYZlW7e1xYoECVtH4EWcD8BxgB5aLXYaUCsA7xmUKR8phJBXo20Po+ixIO1/i+mL0Cn04CQ48Hs
rCB30yZBkS6eeEhZPqcA/nY4dXTXo5MB7FjZqm6aVQrTCZ9+BCOX3pOwDW+suJo/pjCjwWMxgvyG
aUnCn0aJhr4Jep0/QZzyB5opUDIjGJb2q6oqRoD2wjGx+dT0gd8EHR1urCYltae2qRz5TU/NNwsy
YT9IU6uqXZRl9F7NphwzEgZgTzE7ZdihJ1h4Y4Lx/42AvBZTgGQDMhMPZcDzhAuaV7gRchkVxaDo
nE73G2Rylbab6ptKc3Pz6bo/rZ2OU2tC+A+TPp4TBdYo+ML6CkNJYJ4yUWu4bmbteJyaEUJJm3J4
zgwzsvpHzh/T4GnoP+ut3t5aFgwdZIrSHtI10EYuqz2pADSBHlkq5qHttv6sQMmU+6p2n0aJrVZH
kvjAEFn1g2FsvGk3zS6rPzE7dhHm7ikKpoP6Z4BIdpk/ZW0KrjZX18E2o923xIXyB9kCdX8PcglZ
D+gc0QexEJ3hLsJ6TdCiEeDochtEVZ9a+cGHyQMyKhzA4tUejHB2TeTGYarvJ4xWpPojHod7HpWH
WaX+9S+8cjmd/RRhD7rGzNCSwU/RRtlgaqk7RK+AW+5Cuy9T0NVtscKt5BRYOC6nBfErUZF6ODCC
ItZy8FhmpfFcZqVrmlVq6zloqEj5hfL7rp3b50oz/1xf6KVIzwJsV4HrwJgk0CMi5yANddpOVg8Z
7flVryQvkvM3aywA8s6erRbIYwDeM5A/yG0DycnpIUb3s9Pj50551vrkNpBfJlrZRN0apbn8AkgV
MfOnWgBbgyZcuOh0HYSYI5VA4yZXPsi/QBiOkTfDi6OckWzaONGr1hScNjxXFjVTIUyhLZdEaYNR
+m4qnbmg0OsAHmkuHSUEgnPrZH9XSc49HamwCfS4jg4cwCbC/cpzUNSYMbTLveQ5v63Ynb07Ph6d
L8vZjRtX7Bry/9SzRLZpHVQ/I4GQmD2UfB9g6FsOzZxiNlXrbiVjgEZwVaTJMeEtLQ9pRIKjRLMY
SjJVG30FsyoRu0sNGc2FfHiQlDnZJbkpl0wjaaZAjjTo3qNUn96GEEAElmhRfYjGQT/MkpQ9SAmS
rSIsNx5jazEKGTgaXgDp6dAKFEJFEvK2i4YJ6DUyDHaAiQXJbHWEfe0d4nOp2zTpCypgD3qG+d5U
ZfLUf10/OBd3wCKWB/A8/sPlhrT5PEoGPOQ5jShhEQqzQehZIzQ2J6fW9tftXGQu33Y0BESkEgAk
Lp57Eo3RM28jJYadpnrJVBAHVx/XDSw/9MwXBQPCQTPSbuZ5uRiYnuEXsvy4Kc65tQbB3Tt9VpO0
gwkzCj29DxhIWzfcfMOEiHMq5QTBc9mmNjKYFr5J1sZ3WN8mYDPACwZ6Mk24EYJJMQZIZGINScvo
6DXNk2L8+/QF2DOgdResIjBhQl4B7DonaizleEDkP1Q18q2WvhnyFsb1wnWhhgQ+GxRwUa1DT14I
dnxMJkOvERHmEdSQ6BNiNLKP/BxwrOuutXK5LMVxzAQBvweKUHFsopVHdJnNObdr5X1CgUb7OZRO
Izs5PwzSq9Z7Qc+iaKfWE8sw/SSp91kMosidpNoK/t/1X3PxBZHlg3oWKDUd5wi3yvlJkrKEE8Qk
pPAQRSqjXT+DxW/rIlkJt/hySDwA5oHeMBrB51ZIZuHdF/Fs0Ue8h2Ljy8siWgjlq+eZQbdz9++V
v0AxoGOWGaNICIliHOqjgaoTEFB2COAX4BuT/qEob9PWNPPF+UKacGpGcH+8qtS6LWEmB7/NqN3N
1hZZ18oVDAsoBxgLy8wFS4+ezbGc67BQqr07S6DfdYDH9zPuBltCzWuLAfc9nh7QzViO8/k3Mgwe
wBWQ86RW0j10RQzERpfnG/62ckktY5IGWqxQX1jobM7NAGGjao1U53ZYWCEKRZ1ix5Tfo6nCgjJy
Kw5d+Pn3NORe1gIYqT9f9/cVSMK5feGbJSHRB6NrcjQMwaJcD6yeCaj+5OiOB19NG3sz0TCoiWf+
tFVqXvuYaPUilUU+hftZ2OESRFUqL1pklWjQxMOtArkQPFyC6cjTrV7sZTjDMv+xJULHYjDMahE4
1G2VdwDSQwN8OkKtwdwqIqyuCWOv6CtigkQRy+dpZKAFYyxUu6gtyuDGo5nXz3dZ91EQf+PTLSH4
7FLGccNZ+J8tIYpMg9b2KYUt1JTwXv4ryXgv74ygtDX6m6MPE2teCTTi9HLd8MoaUSFZGKyW0R/8
gHOXBVtLDH4x0G+O+VdYEKYUSKowR5wcqJW4/8EWqn9wD5BH479zW2Rs8iLpoZJjKS1a276i+FKl
21Hbs+7fYw8w7wBsN6yAYh84qnNbVTfXSjiDfdJqfUO+5amFOq3MeL+xfyut2nNDwpmr1LkxsgmG
+vyYRre88if1j2K6E2r5tGdDcURrUFLeynJvtm6fPl7f0+VcCX4DYnG0vXHrShhsX77vSbZY6BCo
wkMR7P76CGAkGBBiSB0t0AH6XLQVWKX/pFsjdyvn78ymcK+qiKZKvjBuci3zrMST82BH1YPebTWf
txYnBJWq7vSkmjCcpaoJMw0gCenM+vRT1gOn0wY7lrzYfL++ocuPv7KhorwAconZBGUlKCQpSuGH
rnW49sFbDQU4e0qa/b+3dvroFT7fPEkDBhXxDDVLEFZhlD9tbggK8Gk9eXUPIqtqi9AY0p0XK1ze
onhJoSwKAQBV+Hw87SIu93Jkk6qQR3/IquAnD9t+8oyyoaY3zlk7sKIiFvHnNLOODQnb0kmbSH6T
oecNRHCl7TMpoPEdH0Pzqyhl5XffkOBAYiPcz9kM3u8cvMhmOALB3ZZZ88w5n3xa1NWDREzjaMyK
9rMY68YvrUqDgltXBYFd6rP0EU9d/GHICah1xooYP1DBLwLH1ApFYso01YMDcvRmZnVsDqpvjER7
HtOkt+5TqygTp+NJVzBOpylwQnWohr0V5obs5Wli/gRPGCmcEgXQxu0zyBV6RpBbf6sywGxLF+ph
6QYB0VQQs0vy5DeplFB7blE6B3FJi/Z3MdRV7YV1Pul7QrXBfFKsqI1ZEMvTtNeCnFI7Hto8PUhA
iWD7+rAGlFmd/CTSrO4+iLOw2xtZHe46y5hhwpry9whz+PcjTyvNjsuW6l5hgg2YK+YcOJVJ0HLP
qxkcD7oZAHXPwyy1szybqJ+rWuAGSgNZqWIM6U1S1rS0Ue9A3RrwcqT6Oi4W8Otk2vwHdIU6muuV
gRncagCZ00M0BnK3nxOpA6VRQa2GxWTOnkvoE94rSjXF7oTBjVtlJsEECYdskj3w9ZCBGbFWvA+q
HoMeyKpGHcqPXPYALVN/o4ZmmI+ZNQKa0kVgx7f1tu1cjQOP5iUZFJZYl0bVPeVa0b9wMKn1dm5V
Re1aNLfafVd10m9J7mdfCqIiZvqchChiNwkdj03SmO+RFlIw7gbh6Eu8ndECxuDSK7o9cW0nedk9
DmOlNpBeBV7c6ih0V6lCis+x0sc/Q2TUP8t5lG41lDx2tR7SY0/SHJMN4UCpM1qDmbNIMvjeyiry
klpt/mRNQ92DFzCmjppH9VHrwyRkcUaV5yrLGy+olZm73QyFQtaOYfpWyk390JSQd2CBNbY7Mxkw
xN1ioBv8t3wIfoHFa/osa9KakBdpuQ8AiQTCMopZKyeZLAMzcQmtoXyWY6TZJHPxK+dJujMSor7V
cm/pTmYG5V/Ui1vNBiOBMYAtMedgWxjprxBU+dBRk4PyMW70ym9MXaldOaL0vrYKZWboXfCEDbGF
mk4vhTR0izwbUedUg+SXSWSlRw8BrgnvRkRPjb4YvVGPFtCPHBe3Wd4FizZHNnaMSyE6hgaeCbdk
SmfJK3BkfxuznIYszQd5S2bmIjijdAHiSxWvLLxi8ao7v+2CURmHvpcJoEc2aW05gsqModiJdGsm
jyiXXg/OF6+GxRq0AwF2RZS8yP+iWC/aLIA1Yv2CtIE9ahuVmO9M9eyyESwIWV8QaWAvTNAXByvd
Z7zL9h7f/VV9cqjeYvv3wMAHwSQHRUov2hh/u7hav4tA/1SzlkviJG8YEGbiOkP5pMCoC3qkQ3fX
lm/JnADdNbG83VXjVsVmy6Tw8bJ8RJlQQUElnD8yoG2kgpU4EBnmO34Npm5bW9w1S44n7u5pxU7Y
XaXn3VCgX8qm6c5UPBUqD3K8lbgvv/rCCLQlUWUE+/NFojkakUGMAUaMV8X/OTjpW7YfR1/2033h
t7t6d90nL8nxlg93Yk/IN+sCuioKNGXY4MnP8s/hp2I/pXbQOsrDzXij3FBH8qmzYfQiZRCMCmmK
1vE0AjAWtbAwdcIaNF6Nw63j0NuJRplB7yPSsLqPWdo60pZiz9oxXIgVASIGAxHYvc9dVQ5TI6UN
VkyD23qhdd/osF+ks9+L++fvC/lQOAxD0uf4+2QGW4Q6uLPJJH6bbVFGbK1jOR8nR6421FCfF3cs
oeWSy7tA2kIR/T+c439LEUnCG60n4NeECRS9aOh8xI/8Zth9Yho0+iqOGTO83Kte640N3DQrPOzi
wIr5NMIsSILmp8f8S7KRsiA9P47vP2Yn379aUIbbqrasxhMchmUIFVeC+JwESzmR0G8njFusPuif
ij/75m391TkvD2AimO8jnIXQaVjyKh2NjbfsZa1l8ZoT60IAra0WOKoAR2LWGY/c8q1jXcOmwCW+
8iPaijKLj19EGUv/LsgB9SbiFMs8lpEjYq3JTf1Vvyk2+oZHYy/701P5czo0DNi7YyqxLZ9dXeYy
70EXGgucQuEdDWqViY8TljlBgtXQMUrPwuQOwqLqvK90Jwnu6i2MyKVyGLaWAtWrAWCNNohYk2jT
YOgrgsXmudu7klv0rPaLo/4Enqyb2TM963HcIaN2t/BQa5Hg1LAQW4227uoBiTtLQUwgsVl+0YC3
rvWNGL4WCE7NCAEN3xLJpwIzkvJOIchuDH+vx+vVvOLUghDSCA0CJQBOnaEsXTPlUHnaQ8dYeNOG
jsFM9truCv8RXPsPW+diZQsxrwZ0jYaWNrD4wtoUaMrpvMGocN2+ymhq186s7Sfr7foCV252WMFl
sMDJwKImBBw1WYbIGo44p7kFmpBRkwLis0UvvfKdUEGCJgxG8GQA0IWALQUNVftiwqGzXi36KEUb
I8Da8jPPTjXK0Tp60JAKALXvBaPvINd6i8Q9so+gmbPDnXWvMtNPHEhlsc6Lj6nbHfNHyIC7k42B
9reH0dfvDGSFBcsf2nvEmmPgand33Afl8V5hofOa2f9yp4WfuOzRyaUVmXFHMIgA2WJyl47H1HDV
4N8eB5jAN0TLH/JRkiWK1g0hJhObsYjwksGk45Ombvz9i9i5/H2U5KEkDeJkQPXOl0AGKYzzsYzs
Tv2Sm+exO4wRHipOFG8YuvB9wZCwV6EV4FyEUKxWoO07BoeYfmiZK21xg39Pz4pu850LLRzkwNgK
ZyzjqBGrZY8FOcbbxKhb3aSuevdROQCf2aHf3cSHwc73EUvu9MfsydrnDjIAn7yU7hZq4+KMYNQG
+lhAfi8yjxfseBB0l/KmGEGBpXx1sdMPWyjOlU09MyCEsryDdNCMsUpbp/c88DD1XgHFvgXwWvER
tGDhezp6RABqCEc9DfDS1rvFSn2bBS0rFEg5lLaZob3m/OsTdWrKECCQ8mSVqjzB1MQftNLv28Ng
biRka6vBy1VFVXjhbREv7ayMtLHvVHwU7VODuHRxDFqMwQLTk264/NrnP7W0fL2T8FAoBopKBiyV
OgBEBdAgW8yIl/Mp8LBTE4K3WyDAk8pKw355VGFxyxQXVTG3Df1ZYQRxk/+5/oEuKSgEi4LLhRZw
oNkEiw3x4jdiMc2u7eIY3tRItbRP3bS3BiguuwiCScH/OsJxRWgw2R8KAglSGPxr2ZMt/YxzW5+Z
DFZAZ/avL/TiFtVA7gMOHLSeEBbR/Tn/eN04DqnW6pGdo5qSvmqGmzQbuJ3vzqoQq2ADE5Pg9164
TgUbKjGgDziBIg9l2zuIljDzQO/zp4mhuuslX4YTstLuWHpT3H2p7sjuAA1m5l3Ofo0s/H19vd9N
yGs/RvBWs8lbvStpZM82ypJQOnC0mXUOv9Hs6HfnBl7BwDpUOoGtMKNkwcZ9vxLKzvZC8GQAiQOz
C7AXmfrX1BhKZ6xOnsp2C5Z+CUn4/rD/bLrgwElaKnXLYWh2VZaz9q7xwKz+Utr5U7eTd9x/HWzN
y5jqak53Z/nWod+hU/ZvGSCXXwFyJcjR4tpFRn/uXqY5WiWtLPQZiJOodoLU07znW1QTKxEI0AGQ
TKCVoaiYbT630seqEhu8j229AzbsJc5fN5xmJZieGVh+wEmIa0IgsuIOBrrPFkHOYtk+PkIweR/9
5nfSve6Hdh65rrXfogn5hguI7nq6tIuzE9dKPcBy65YZG35qX73P71sWYcTxlnzUN22Me30rg9/a
UOGQDEpfRLkMq1XqtflDV31d39DLUwAMH3Ce8A7APi7SvTgaLbVtQiDzE6XbWUF3tzRFvCGoILJA
OtO7bm7ZpPNNRMV4ARnDAcGi8Z2Dn3y+IU8ay6wxuxMUDxwIk/qx3ypsrsQV2IDuBzJ5cHTifX7u
IrSrSTV880x+TPcYoKj9wUMKP+xCn1o2OoiuC61hlti5s9XOW7eNtxBApRpG+8VHimk0kxybqOCm
u6Rn03PhgZLBHt0Wk+o2sWvH+ssNm9+G3sRZe+w33gcrToq1/2NfLDlJSVyp2gT7vR08gqSnwW1p
OhgE9kd3z+0xcmT7+fonvSwQoB5/alN4/sUTCnZQT0JOW7Jkj6rjgf4kJfud2qB/xeKdyJ3c4Ed1
u1UgWElG0AZAQAM/lAZyPbEWWSllX5lzCCL5+AcNbAnqBsNuCn0d2hwleRjATlR3rDAkVEI3buvL
Rz1WjdsastvIeHBhC14mgWk2IRyUxMmN6iT73B1dy8UFhoI6U/3kK3yht2Crmhl1ps/e7rcEPVfu
8vMfIESG2DJAT0HxA3IGUrUdxxDcjfnV3fz8Y3rzAQJPx+mIQTIX4zYQKDmmLxrgwbZ0uOu4XQcM
WJ2NEuBqKDnZEeFCxZtv4lYC7s56dg0oR9PGi5Gxh2TDyS+vAEDmwfGCsIVkGr3z8/PdZrwP+j5I
Qbp2L0ctxjO8sXroldarxl/XffuiqImPjDgFKVy8iFVo2J2bSmsdgGoNpsyytx5TaPw+jll75HPa
7MqhjW1lHn+rkBA/pughXrd9GfkRQ0AWCkpJqEKBNvfc9hiqE2lMbCe4te2AFm67RTqxJB5iMIYy
GIzomDrEGMK5hTCpjawwFi5SvXcpQQpGu2NaxT86OtsD0FwUHd//sCi074DfQgKKpZ2bTNQ+jkDz
CCqF+iExK9ZtTY6snkt8tf9ZEI5FlvEqhZA5opGKuIsRVOxe54y/IKPoQLEV1F5ewt7SF9SkQ/uP
BEzHxhLXfAYgLiRByw1woSSsmdCBwPgOmngxstklndbuw4eRbVahVx3kxJCw0lpLskyJYUh/zm4A
MeAMLAzVMd7n9g/lU/FMkGFtHL3V++V0ccLZS/OC660Bmxgje5EOkq2999jPv+Z9bDdsZPnvLe7m
te1EKQOslsDXAu0veMxAlRxCgBjS12sdA3luETmT9YBhJCkBdGRET9+57qKXD04T6G98PdzeKLTr
YvUBHWAwSebQsStmb9LuxyXNRM2bD5D7ZlJ/a4EFxvwym4bhTnJkvd5woGVFZ8dysY865CLEZC7K
p+dnJCCFSsal3pErhxGTWPVjFP7ZWKNy1YYqTn7OVA90o4GN1tIeFZDH5r1mT9Jnoqc3VqLs1Lj4
6ML5PekBQuzlfZVudccugs/ZKqFreb5KIKohmWviF5QLq8YEMeD2roq6o9FNjg5oxhxvAR5XPyxy
T4xXg5pUwfvk3GSdqWnPZQ3iVlXIDZ/oY/Oz5yEKTNI8dk+RPlSPtUT03FP0hQYi0GkY3sihlu5o
VQ6q12eadACJw7g1N39xdWIzNOwBivR4ngPAfv7LIO6htdCjgIZhLh1l6VOq6107YVgo0Yn7Hz49
KmvgGAHpG9Bugi1w16B8Q1O4l3kXjK/QA2dSBBLh1M7Le1K+Gv2x1w/58BoZGy/utU9+all4CA+F
0sRRA411ab6l9a1c7CEaYuvqHY1eZb7bWOdFOR97qlMN2G/0XjDFJjgYLu4wn6WytCtLu9FK5Wke
XqyhcsMQE/wJ+oPqeCtJ6Y1JzEMrB+/Xza+tVUfTZWGrAC37d+p68tCJ+07va+C1IA9ovc16BIpW
FehM044a6SeEHY9dqG0FrtUVQ/IQ2QrAD+jCnnsRmWY1CkKseEr1l0mRDmSWnUnuIPxhhDeGDIrz
1DpIoMDXgz85CkzXl3xZNsOOG9hrYMf+L0Dg3L4aRDIdOggvlu3Ncre3exNo29rEW2vcmZZrorYB
2T7VyUEip3tpufXJl2KtGDkXLNLSXFB1jJqc/4DGioO2lyCiOSZ7OQeOGYJjGvmKYhSQyC6bAQm8
xcDd9WWvfelviloDjJ7LpX9uFByeYR0tgQwt1OQmBeCfTQBQ3lq59YxKyB1Ngl9DanUbXDlrIQP1
cdjDZDJq/sJaZbUp0LbsgEivVab1BaMGVDWnkUlyuFE6WlYgbCs4bSng29/EPOKDOqgwRkFLqbQH
/dNqex+JstOVLehDmv02Lf1lkxuX3gKeRgMKRjEmdb6hfYbsPrWg+o0r9nlCCRt00hB0S13ZrP2x
fRgsyR76wAvlZOPmXdnTM8vCpySlkdTjojfeBg8jsJJd0SB9DD2VbiYZKxcwTAE8BzoMgCbEpgCZ
OZBuOeJDx9WDFoPZqSpvIhI6atW4aQ5BjCrySvMJdcMjHw2/lbYGflYXCy0dPDFUzKOJHHoFRz0r
KrBYTj46/bYlLau6pzbZSuBWzgeSVGAHFOD3MP8lJHC9mQctziTSKbk/NCbG2DHNatTyJym6Hcmn
fRZM/vUjeVmSWFzIxIUKgBKKWyIyUasoLYAtLu003uvlLtYPcug32Q7y8IW5i7iT0x861HwsT0le
SYGyM8j06X2/JWG2unYMT4O9GB1ljPsJrqxaUwTAaGknUJWG7If6QvVbswnsNDpame5dX/bqF/3H
mi70soZpruOkRvwvygGk2T/qFrnypIFBbCPkrQUEBUMq2FgNWYTY8A8yPHv7nkPRBKCpisQgW+2f
Crk6Rmr6NFnN4/V1XdZ58DkRfNATAWMNIGdCrPs/pH3Zkpw41+0TEQEIBNwy5FSZWfPkG8J22SAx
C8T09Gfh/5zuLIqTRPuP6P4uuvvzTgkNW3uvoVZ7lYF1ASy1M7iRVrplvUlQODTKU5550OUO2UOY
vzCboQb0dD24sXD4XcaeNvLFRZ60naaKDO4tWh5BxZ4ftbhZWa4LCb8OV3DQV2FVakD653OIti7L
2A7tAkR/O7C59Ex1QBbI9tdHsnQ/Q14IUt+TusPUCfgcx5QG8OdARnu1cIotfM0MMIGz6D6zI8dv
zT7dxrI4AcCM4CTy68HgbhzB3TSLzGeIozegYGTDStaysJbwYcECxP/g4863alrWRjaA8+QVSS2p
h2Q7PNpxMua+owOY71qCJDemEvK1Lt802tmtBjFUpGjwiwIPcV4qpQxY6kIDVUhEgS7OHa18HbVZ
CzSd1P6e1X7Trn2AhUP/U8jZh2Yyd7p2YidZNqjq5bMjVE/tswBc/juLCLeIJ70UYoKOq8Oyz3Fg
WqmvdKP/JAazcWMf4S8g9VD7mT+oswFJGpfYTIIwt001twM8vDI/WtLcGCA/hwkuPOO7w6hbmmJr
SAFSer5j2Z2w6S4xG9ArUOil7CaEyXMMuHRfrioQLu06VNyA44UdOp7is1S2rSWPBge7LkcNteMH
mbzB9dkiflhHz9wo9wZ702ri6rR7gu3RhnPhClVfOeeWNia2I8r5EMz9ivPDBoAU3IjEhxGl8Zih
9TtIA4IAVYuVp9FyJLSXgOmDPNIcPalZdZXK6WnKDX1nw8ehbuEfnK5Vx5ZuCAvmduCEwi0NnPDP
J0CvEoWbIis9O4YCXL1jyQcrio2xyr1dWOkTbgMIYVTmvyqZ5wMzecOrEgrwAL8FMVj1G1MVDRI3
pX1u7cF6BelJ22WxVR5rq0bpmsKM2MjL1qs0J1q5QZb2OsTvUBScfHq+XCBFU2p0TNrco/ErTe/s
8Lfe72HxMKZ3cfa4ivhbmGbU/v4NN7szeMN0lU3h4vBkQ1GtCEbxYqwW4xaeO8ipJqwaqlTILmaZ
VQELVmKGssR5DgLJMSw+pPJbbwLLeDP1bZVv07XD+mt1dSpIXYScRn5xGzIui9ZKEHLwNF+8wpfj
4Qc03fGKduVN7Obu3SH+pdxJz/KzlYNrYVI/hZ4ukovQQ1yK2uFt6fH8vYIojp66YrjtyFpjZeFC
+hRnyuku4oRZqBa1RBxFTzdKpYCl3ntw0NnLonSJEq/cf0sp4uWMzrZkR2LWsw4zmjZvo+jdsXzs
2IOq+EUITV9ns5IDmEs7E+9GAtd1UOJBOPw8vJGjnJoTJIlwPrVA9hJ9L7Z1VYMOizOIHkSjVySI
UI3dDFkjXlT4Cd0ppjOQQ2NlqGl3pQZuYkImkOdgDdHGGIfhXh8K1QIFnJD0Dsd5tS273LB2LEz6
74nWFxS4mYgE8RjhXolAXLipKwdEN7DlDJAVaAtGfm8q4pCqhRKw6RwguR4qHkyotA+nUeudXnfJ
4KuZozC/jXlueXUf2mdTgVGKC3fS8o5EhvpU6Vr6ZqoZhJMUzQbCwanVCIVqpoWAphYN38usI3h4
QUPB16xY4DfY8txaITHdFF4S30Feg9iUTsUjqUhX+oOsOnDAGvUbDKxweBoqowWaCVFMN2Zc6YcI
+v6Z25QdGq9ZDXbWts4UQONwkI2uoaWGn9SjunMqHTSeJpX6CIXm3kF5r88rnPVoJh66JHakV0Xc
/ig0iI4N0nJ+J1Gp7TPisC3KXIPvpGFMD2iIFhABHlrMW4FJdqMaTCG/sqT01KShoSdVI/tVlYM8
UchxgpmV8FBuWChj6QrBzd8ZGv3fNdYMtpdEtfgpay1/LFgxhq5ZDWiU2IrzOzUxvQ9WYUVnofUq
96IBjppQnwBCpxmhlisSvsftiUu6c+xtm4d676G7s88ayQ8j9In3cqj0vdr09veqLzsGPnsMfVhR
Y4Upoif5Afxekp1ys7ADWFAy8ANSmd+Qog1P4NUoYjfkGqgTCTwATpnE2nWHQi/edDGEkP2BqqXh
iWGswOq0TKe4L3se31AxEGDEyrEaIaBcVYlrgWBlBn0C+RsewztIMUft0RA9Q8ukglWcq5NC1+5K
s83LQHaajE5KI8ix7/Q6IJI4P1pnqLZoFOYm5AB0mq0kGosvHAelwMlEHIvoz4P24tARosHqyUrc
/yr1Qn0bVye9e0/YmSRuznek+C1GuHkfqb0m37AUGs9yFCknd2DA2mbnatE2TlXDswVcdfNYt+3Z
jD4SPXPNpNzqCDd07abQu5sqg6Z4WsAorVg5lBaOQCBWNUC70SNGdX52BOYgjkBHGLq0UtFc3dua
R9kZ2JWqB3GnlVgLpzsYqOimWqYO0ZR5jVRTUrPWGgU1UulSei4z6rF6N4RPIVmzmFsaFqpzAKzr
6FN/0R8phw7HZhWVoIMZqMdWRnHQ1F6mLhsrE4LaKpP+GGkJ+NGSdmvCYwvXJar72oRBQZHwS1kS
5edW8BFs/ZQNbyyFnbEiTo2iQvdgTRN+LdTsxoQ8nQ5kIUJVfbWzK4j14Vs2feJF/1kFGgVWNFbR
E4chFl5us4yH9IMj7AF2GbzNgzCDJqCuFI9K3wXcygKIBgZ9X6yk5gtPkU8xp9FfbE0r4jRuOWKm
UADIBcEr5PH6pbyQ/F+mi3PQUFg6zPijGlGCEQ49cpA+hRvaK/TWheV4GWX+3s1jLtuxk9CJkA7u
b+WFgVfDcgqviXRjRca2jdZ0VBYGBsIG5AOxrw2AGWafqyFDzaBJgBvT5F6tSuQ04T5l2n/PDMEM
gW0SUAUoSc1rqQ3aKnYZl8gMIQ4uzB3I/Ujenqy1stfS0xnAgsk8xZjS4PlBNdC+JGXESi/Hfn2r
+gQQaDqMEGlp2lSBYweN8CtingwQ9urAR3MH5DvfQKBqKyhsRcDVRpp1E9ets4sjGgcOEqMbXXQk
gEZriwJsDctSP2m64q5PqQ2ykGjjZOWyWVzQF6+TWQbITJS4ybQQhIVyWsdR5UlisvJNFs7ZT6tt
+hEXuwa+QIPWOQhiQK1H73ea/BDGvcl+UjO4vnsWTx8QDlHEQVELsvefI0kuG0sr8NhqUamCeIJP
2A7q1U74cj3O4v65iDMbEa8diQ4JRkSm/QLdExtGgZ3GNxDleDdD41AmyQpee6kVgnWNAhVEc6YD
bxbTaVluqlKUHmQiXAiFuHGaB+n4LYbngxZ/g16pnvqZofnXh7q0by/DzvZtUueZDnWH0pNmF5TZ
ExmGbSpXgky/fVaHgpsafMGAn4Np1/z12qTATbUqSgQtuqMRiW+TSK7M31qI2dGtFQJpQIQQWQbv
3yGM7/WGrVwPC3OFg20yuoHkzdT3/Lz8RKVabVo3KKmo5UNeK9+jMN1kYfkXFYzLMLOSgmSpoI2N
MMDOlultAW2qmJ048M9OQNrXjG6vL4Gl/auCDfdHpxAaqbMlkFXoWWUmaqHNEPtF0dzy0Qqa3jjo
Tehb2bD5i3A2/kwLlVi0xWbh+EgrKjU8ukP0+LQxDcyK+nop0KWPT6Wyvx5taSsDYfNPtNm6qFo4
xPIB0YRyO3bgsOgfdXJqTJjiAi66dm0sFZ8gEgC7Huxg8H9mK8RImD7G3Yho9JdhQVhl23e/U/7k
dKFfyY/eWAMQLX07YOtgBARoLKqn84CkR7c2SiqPsT4wi7AE8dToIdXEvSEGtE9S+eP6hC5tAgBr
nEkHcXrEzD5fFvfFxC5A57+AcUpPb6PI3Op40rrX4yyNDG866M3hoP8KurWHwWLYa5CDqoN2vKlD
4Tp9EAu86NaYbsuh/mkPzJMyEqJ+PqZIai3xVqiqW7DngcZuGe6GtS7htNw+nYSTmt0FjHmWP5cN
MBqMAMasW/2+1wJoXsNp92FcQxl9BUDNAs0eWihLamE+IlB5JB9iM75lB2NPTgL0m8DYQKZM7q5/
r6/1ws8R50knb2qgFLEWPXXwjG/Frvf57XCKHtodRBdOvQfuhJffQzjsWQNS+lBur8f/2giexZ9t
hZxrIYo1iB/vlVvnMYIcSPXCfdQrn4YoGHcWntde9aSfwV6+HvrLlphFnh3YWtp0faMheRttKD0k
r3Febpq1BPvL0TILMst9RMg6PokceaMG0y1A1uA3/lA7vVs06kukNW4mOrfunJUM8qvExCzudPFe
ZHc9xpWE04pVt+1R5TtIPnjs1+C4eCLpt53fH/QbCAP45OkvJnUihuJcg4vIvC1UdjXUkgxMapjC
9JpvRfES/mc9vWlskBgG+BMPzK/GKFXUKu0Uo3Jou+tM5xesX28bZSh3AP2u3HuLq+TfYPP90Tok
AWMTwWLya8z2CmQfjbU98KVN8HlA8+65FZtQkyCIYSjH0PBbeuRWC5UpshE6kG/BWP7UlbfrH2rx
SLsY12z1x3x0Bi1ETIfpOYp6/GS2gwElBxR34ei55uS1No2zfZCpYY47j2M9kvs4vKta2ASs4K3W
QsyWfOzweLQihi9l/7ANF/KqrhWtHJfL+wogABVazZMpyvQjLvYV3AxNozMxDtM5KZo3VqfCcBsQ
icguTPcme7KUyItUl0Sbyrw1UtiiuXqzktH+aTZ+uY8ufsUsPXJyUsL/Gr+iF3sVPda4xzs0sJLv
cX+bSRNken96u7ZrzK3FRXMRd7qSL0Yfo7+slTXiDvxRp56e7MaS+RCOu742v76qsCEQxoG8K+Rx
QX74HKceJZzVQ8RRDIgkGRiHRsUuDGE3EMI0KJ4Es1XNV2pyiMXKk+RLWvEnNjQrp1YveEuzKxgm
n+ag6YidVPYBmiB+CghN15NvtLD20dr9u/gpQe37v+HQ7f881N6yq2LQEygUgihj/Sp7zY9QY6of
ShsCcrnw42KT5d0exLDrk7z0LS8Dzy5eytR60CMEznntV4TuIybAGIdVS7SWFH6tYE9zOlU6p6YW
0sLZukll3cucIZYNXTi3JaB6SJT+zdQfaOuaZR9M/1zU5JxoEwZM80d7RcBteaIvfsMsh4M6aJOn
HX6DArznE/SxupuM5qDajsBi5Wqp+Z0Sjduot4dDyXRxm6Ht1oCVu4LV/P9MBjyw/kctb56Ka3Ga
QR0CP0SlEHxu/FbuuPVTaTaJuYkMt4CNcYdJQveuXzu+piNwfm5AeM3CQwc64ig+f15sFeGMErXA
ERkNZ6JUMFla63kvLivAXU2QgA0bSIbPIfTBcTIgdTDN7JudbBPy4Uxm1Cv5zdJZDw82BzrowJyZ
c68yrvREKUoxpRnmQdJiF0v4nA4/rm+RxXQc8BIcQhakglEE+TwYKy2ZZnNkUXqLIxbNtpfcUtB4
aVBYihtJXwYAvfEi7n70ZfFW19Y9NK4cT8vIc9gYa7X1xWMRjytUUIG7xStuto1QwcSlJODzktRZ
EJLwAWrpOzT6PLBR/CRk94bMAhNwpShdyRYW03RgscB3wbKdlO4/z4SeZF1LFFAQkvJO0H7LhPEj
HRI3ax5GrfG1KP5lQ/EKyj8tfD7a8r1BUT7ohL6vzQQ5Gsqwzvv1rzNt2PlixjexUe+l+MuZfZwB
iJwKWLmJZcgPSXufEdTATEjHh/25gN1siPf19YhLa/sy4ixnKlsnHYYREUs+Vi5Bqlar6TsDk95c
tcBZWuGXsWYJk6Y0Y693iJUgkXbQmbXKl7JbSWeW7rrLILOUSZhKXGsOggw4fjmvXBZtFecQotPf
BtfnbukhdBlqtoCKtJFxEcOyqYbKf50H6K1bKLwnka/jiTdE0i3lypG/HBIANXhs4CSamwjxrgTE
h2J0alghEvdEou8HR3Uldc4hrV0zu02U8fb6QMlSNg/BaBBgwU2bZFc/bxWA4ymAKTibjC17NcAv
xgv2WJwINOdulGDwwr1z7H0DnEc4G/mjGz69VR5Evw7sKXyrPoyVb7x05gN5hFQKeJKpdf355yiZ
MIdYw4EM2rkLfOeZRav52uJiRc8PoigEtIC5wlKRZyOMKSCcHN4bD9qmOERB6/i9Bz3lbbRJ/LJz
vTWlraW1O31UWL9N/O45TKYoJ4xHDepMTq2hvMuGtoOHAk5N02cpANU8asyHuoZus3v9Ay8NFsw/
E1EBsAZ07vOEijJDKqG2AN0OtwnZNHmMfPsvThowD3CHOgbwxnMDDgAyuhxtoMST8rsynqP4mTnP
9L9rPejgN0D0CC0MG3nB7ASF6PeQ4irFBrHZo5TtCxdAt3ZjcH3CFjMeaAID4GFjheDl9HnG4PgY
RmqP5k/qnMw4oMlNl28GsRXyTjWDQgsIHkn0qLVP1wMvfqmLuLPzOu41GXfxOJ2hkHkAFoZUD0Wm
bK5HWbqHLkc322A8YmOUdZjF2DJQQibWrynoDi3j3NPL3NqwUmp+lef/tV2MpBr7Ga8kSMniTp49
VMwur0gNpVlvhOYRy+yb1qL+MCq34Ke6uaZsKP19faRLR8lFxLnWf9hkrCXw8vRIEXk2PztyzYZi
McW5DDFbKnjdGRWNEMK2Q7ghY2cFcXQXda8l9SAypuc1UuaVDb10T/yxB5q4YeaXeyI0S7Mewav1
khYKjOZ7BzpIn3Q+gcgzE/2hMbKj2g3765O5EnU+mQBo9QncIzHS/nYsb7m80+MXodzVxk5UXrWm
nb20Fy4GOW85gGEkE5gQwiOQwz4RPBCoTsR/sRMuY8z2W9GLgkY6YhhJ7SqGaxqxC+YU2C6HoQmg
eH99BteGNNt4Q2YnQ6UinBV/T2Gjk/eBkCtfaekJQLHFJtFMpL8ow30+u0gSNVWNRMKTQ5qyjaa3
0TvwRPQng0fKxikAy+sLOzlbfSNGbxCRcguNP2hJAbTfHeMqTW8a0+6GlQtiYey4zuG1huYsIBVz
lJSdwwq3wfMdFah9GB1qq3ftNlzZGEu7EVqb0FqjAGMhw57W8EW9R6QjZPknfEPXVeZRsSv9LsrM
m6QCzj5R5WFo9c5HDneCwszgxrwY/2KYJnhiyN80HHLz6quwQPbIUryVQ/vRNu4Ke6etNf++erAB
DngZY3bkwPNizB2UywGv4x7s3gOjKdwkhUyOMexCOAjpsHWOW+oyDX4jBD7HGVxec81NeA/0IwRU
iO4CemqhHnh9gVNM7+yF8+mXzfaTbSVVWE9FUxBgHPLSSeyhQ7QmlLNwqmNxow1Jp9YnXtOfPzJF
cxxsFLwqdfE7EU+xeP6LUUw5BrxTJ82lWb5Um2odDjXy4cwJKgi1Qs17qHw7X1OdWdoSJoiSWLET
sXxOl+x0jm2a4IVBwoOu/KpaeEKvvCjWQkxTebEfVHOoeNcjhLQfAf2Ahq6vDiv1obUY07+/iFEk
orUNG68Wu/hdJUFS3Pblw998kX9nalp3FyGEBpvgssMwShKDWPRqF9/CzOvEWqa8uLIuvsjsyzNN
B4bKRJxcHkzyzNuVDGjpzwcuFfBJHRruqDB+Hgd8NCCiYGHljtiBE+gQqeT1mVo8AYnmTKrGk9DI
PNmPxipszAhDAAzMaXZ9HUwsQOvdiFXYJAIngFrhCjDrKwsQB9JlzCnhvPw8Mfi3rZNjIT86mjts
gZ13jfdi65xHEPVf6qPjGysdhaVFB4Kf5cDUDNZtc3RHSkkG1PBUCFCOKYQ3UA6AHfn1uVxIeKA9
8G+ML6tOhYJ/Mw2r8jXI+kT+mJ1C9qxabqK7cu1xs3iuo00IJiVI6mCHzW5uHsaWVvd4+EqIaarP
Pbh0LpprHtwKNuxo36qQmFNumk26XUP2Ls4mgWofIMVT7WG27mu47FAJ+oXHtIMRH8r+m81WqgyL
eQmYvf/EmC2SIk8gKRDhyQ37CpftwJB8D49y42xjlz5EvrbSFVkeEqxXp2qo9YUnnVUGi+MRQ7I1
5Bs/u+w0NCsh/gdDP7/vpkrNBMJBIWGOw2l4L4aEKRw0W1Y9gzZu/jDVpH0x7KzcyTLUv6V17uxD
xpWzlfPmwDMtCzjAKLuwUON9xEXzbvSh+r3iRbiDzsK44QrwZS5KBWRbtFG46SNdHmBY1IJaa+Xj
ezI0hkejHvd92xtq6SqVLfxs4PLUsBRrpKYlAOhSP9WDpdyKKuwbV7WHcVtpVfRd51p6opks78Oy
7o8GZ81dqgiJemcM1DBcfZx+wyR05CNV/2GPiYRAklGD6KIjgXuSkjHkGy07F4D+Zn6fRxNhG/oN
ws1jq7bdsRjql4YmxhYT1z0gWYn2UDTSAifEK9OV0jZ2cdlPzKexEkdGyPTLQr5vwSbw9UrmuTsY
Mfdzp+g2FTXFRgUbJMN/lPUbQLXVIzy9WOSpY0yeo3S0Dx2tAW9W+5ywIDTSoXSNTDWOeqmGu6hz
YGxU1mpduxKTuOkyyIWY0JZ/7zWaKbtWpsyTltk6G05bts1Gh75lTQwgi6oqTxzJ07cxtMNb3EBG
oGgxkTC+MAhA9xA1M3ySRgYsRdREeyWj7vipKYeDVTXkTaZC/2UUTL3rrJQHBdyVUK2AtV7qQ0gg
fQWCsKu8yCnSjzw0+wMnSvbCtbbdF7k2eqIbshP+7/IU29DxaVKLnELor/xCJhHv7V7nJ52ZlS+K
kZUuSJHFK+hA9L7LI4e7jhQErHbDTrtNmEVRupVlrO8LvW7uE06qDdBsTuNxQoYDBOC7b1YbqwGi
wRnPZGG+7eC1Cq1HZoLcCAvCcxpWvAR9bEqgnT56jKDc9VDkI3hLHFBpcNmq6j0yaOy4ognjd17E
tHc1CXe4G6aVzjOHNcqGj2l5CKVKnnJZknBvdAnbyUQf77WO5DBxG0xPCRXr3rSqcN9oSMa2rQFg
SFDJKtRcmqPr5xnAQ7fbtK77+7Rsh9btUyc8dqaSwVFTkbuQleB9WH1V/Ghybt2rIbMFFnhoPkaa
Wed+DoTlU8GN/lGPGu2bUzrgIqXQHnB5yfOnnLTVdzNFTRv8IoAk3TiJq9e2q+pHU5rMgXkeIVup
GNmN3fVA/ci236RFDeZwNejCjRRR/O7brg80wGiedMpg3JjagCq44P33ZZAxJ34kCbj/GTNjKCGj
MvKkD7qyKUKJHEct1BTWV2HfvRARdfsQPmSI2lF605V6eI5Igw1cqOB1kxEGDHFWtjddl6jvA8TH
XT2pDPx02Mll/gAnuHMmUFJ1IYHe76uQKTg6qEiGLStHcTAEuOIDH6Hp6MDrfZ9YIDXBhQgy3OYY
C9S/zR6ehTz5gLR691xajtxndupAQhAtqNscBbIcTpyxX4pCfI/sMD7jNJS+IrLhh5Xp1WY0iILi
RN7Hbm2V0E8FvS+6YS1D3cAZaLiF8Fz2CI9lbHVe662LQNEexoHVBtXA5GSUBX9QwiHe0ZiY2A5J
iY1E4yaISN7fwOcPfKKRJu/wl1NcY4hlkMGIZ9cBSNu7NDJbX4jBQttJ0yHtaEmAHYzBsm9bAzQ8
xnMjKNrE7LYlpcLx7MyAghVssGvH7QpWNb4e12mMipgAJsqEEojutgbJA2mxhsCHx0oCqiXpk80J
ivR53SvgOBmmGLyxNoDSdNQ6+R3TyTO4L6rmpSqcMBiIKN8tI2x2bZwmm8FI63cSKc2ugggUYKQS
xANLlD6ZJt3RjPLBVkeQqDojsV0Lalv3QABax6hx6hvLtse9hpX4LDMFmqnX86Clq/TynTK7uZUK
Z2hoINeqsqCCOmhtvmj2y/8uxuzhzhOdwKcSaWtTH7h8Fc5jEt5fD7GUfF8M40/mfJGlOmEOSRmB
EHCmjNMKb6H/judBvuFMGpSop+ArfU6DB1XCIS9D/pZpB8BkFbDb1HAt156SwHnKcRlk9jFaknaW
2iAIvc++Q3H9PO4Uj/py07Wu9Mrv6u76rC0m95cBZ18mSSF9q0+j6jwNR9DduLtrb4C7uiNbuD6p
x7VcdJqlLwPE0oXXGnQagMz9PIsq7DBB40XiNoCaKbo7W7mX5imCsjhdqVasRZoWzMWCqHB4xDmc
ZbxB3RrxLhK2a9D7MYFl6cpLYvFVht4aZCcM3M5ownwOxdPMpG2GUOE9v7W0wARe4gD9Bz0gH+HK
Y3lxu/4ba77Oda0Mq5wjVqv5tnEejU3b/c1WgnMOumcoNYI993k4oqd6qoVorkOUDCRZt8lWxrBY
SPo3wFx3KM2bgtrxVOJpn+FOCcWqItzSNeOYxZkCYgrG8YaGv6d/f7EALJXlVS2nB5617SIw8xPI
yq0sMn1pKJdvBP1zEGKkvegSvBHA8z0CIPnW7G+7ILI9uuV31Le8GK5Xb82Bus62/J17uC6eDc3d
dSjfBSt7eaovzPfW5W+Z7a0Y7q8JmTxmW/Iwso0KTJNmvevOqwpYKvYXCGfJsDHazfW4Sycv9LSx
UiBaBVDKLKyA4DwI6KjKKvW2Aq09FWuWOdOC+zKwiwizrRzJUo+cCZDqyOFbqX2kwFI6sFylBH1V
9tNJISHQ9Cv34uKuBlMH7mnA3JjavNZS85rUGv/zaXUvBS4MRYidDZFAL7plP67P4Wqw2cFf1RaX
vYJgyWRaAxGydiNxw9jmhsW7nr2Gxgevfq8EnRbnfF4vRzjb6IXgaDFlCBozl+zER3ZA88Izfqo+
D/pt/rwSbhrD13B4eJhgUaGbPLtBDYiURqEywZfuBTTQ0/0P5kWnxrUy2Inod+Gm3qPVZZ+j27We
6NICArjwn8iz2XXEGEdw7kDlGnal+/R3dFR/ihe+tVaKpV8Jn6iVXQaazWjuJCyEnTNaThDHfixe
NuMWVopQeDdc+pGdzAe4TnjiHOUuPYtne+U0WoJF0akNi+IjdKRRjsEXuDjyaksRulHig56Kh+bW
vjPgHrStUIH2HC/y+Lfibrjp9hR2jq9/820vIs/OQdOJCyeellLzZpvuLVJkbUt9YrnFTzuGhDa8
qf36hv3gkH3wVq02FhfyRfTZEcQUouCyR/TqpcP7bHerWW760vnlQdmyzZppwlJmMelMwZsJ+AFU
1D7PMqvjVKcTVr0Izwz6JnTTlNCZPIVrDcylG+wy0OzcawcxOO0EIVfEkxRvJNpLdWXJLB3elyFm
lySvsFzZdLSO1r7PAI/RyF/kzQBzoGsJZXwbohGfZ6uA1K2hT2Bbp7vphq3lBI65Ui5euoQvWmZz
6pVWZ7WqtWhMKaN97Oz00DAotRTMI1z3ry/0pVCUwhpxgjk4X+BLRTnacdQBOxLDvDoDmAg827QI
tFXt6aUlfRlo9u1VhQsja6ZA4K8dUbdLDjnqRoHV1PUd/HRDT7QSJiWUfutVrfbpaG5SyognDbZ2
FS4teHTjJk8DsC3tP6fexbGSNmQsRh2PBCvZqNBs0eKHSL1p4ODRayuF5KX1eBlqdo7kpV7hHEeo
ibDDyH0Xr2GZliNAywyo5kn3d3YLkTTNLD5Vw5t6WxZn0q5kz4srBB3q//fnz++a3LE10ePPr/IP
Lrkf5ShIOVZAoBF0fS0ukeXQTkDGBZgIUCpziyYsRGA2BELZLfXB2kGioGzMCFL7KAs2owUst+Xq
EQuipDiCkHQe7G4/1hLFx9blsDogo+qyztlJ7SxD2LLmK3OxdO9e/sDZIoYmvRzlNBdSebXpHbSI
4LUUF17VHKpyR9YQlotTfzEfs8MMZV3cQwxNiASAj5o1Li0HuDnuItTgrk/90sl8ObDpl1zsiNyB
zno6YGAcjAjy3ChnVQ2uh1hcp9ButJApoQs2X6edkptoIwFQyPVjnGhouq+im5bn698Qs6U60MJA
nRnzJcEu8eLMk+d8EwVWUPn0Vu4VP//NnuSjvXJcLxYdoBb2z9BmV0I7WrFSTt8JdiHs3NxNkpAH
7n6oRx0+eRoeSWvaxYsn2L8RnRmtheWpUwCeCcgfgxJc/VRbmzx9S+ujkq1RyxYbfRejm8MYwy5s
IM2FtZHuxyO5IT7KoGfHKwO2r3+qP3XXOg47E5nZw7jSslpZMs7s8IS8legqHUsmZuWu4OxIjXR3
fVUuL/x/Pt0896mJPvQ8xEQ6VG4L0qFAnLupla4s/rXvNTs4qjYRhhZiDgf496pgzuWtWyW+0T52
PPX/d0Oahnyxl4dS1eHNhFnTG8OnxXNG4elsr8zbH5j1/PFzuSpmJwZYt0atoizvJS/O0bjvfWcT
gkrdvTc3kLg/tA+Du7Yclk/ff7/V7KYLVY1ZTo1vFfGdCv6OqE9Dd6ooCm/Uz7WtQzbXZ3I5IGD1
SIxguTw/sjRJWW+mEsnkW3cGOOmY3I0H4rHX62GWALxIjWBSDQEfiCDPIUIlH5LOMBDHYkeWHcL+
NgU7TddeabeT6KYbrqF5gMq5ABj9zcE/4ffRHyNwwZstlrwfE/SQEDquDzk8fFU042K+XRng4vK/
iDJbLC23EhPyS2AnwEF9fIRF/YYdyleIzUXUEzfDvnqEDHnnAt2+vx56cX9fRJ6tmdbIB4VOtw4E
+ri1heUm+KJ/c0xdxJhdO1XORnM0EaPPIsDlcfj/Z6kYPMPBxvrnK80umKgrS6YoiIDP6IYQb2vX
GF9/mONf9jOAAfAltFDJntMqstDRx3zSLIOmz5Y9pL65qbxxR182UDn32hN9Y5sYl5q9qY/Pg1vv
Vh5uS9RfjPHfHzBbI73JbMBb8QN6/xT6zk92I/a/kiPd8zOBsS7N3UOxciov7u+LkLPFUQD/TYsM
NIDc5k8cOZCbZV19HGOodVpkAJguHR7QTf4OOsLKulwd7mzRwCa0b2iF2PQUt2BS+84t39Atu89f
zRM8YRUoXrpawDbWyvWweNpYcNqBBe7kwPCFgZt0NbenL83MSfqcgOf/1NUVOovlsa0tL+/Ve9H/
GJsXcGQhzZ2uHDnTh5yvNBB4UMSGJQIwp7NyA8S3Ol1oGHnGocu5Ua1B3RmtYn44aQldCrvQnq+f
AUtpBBjAkGMGm8XGq+/zhUidMaeVgwHDj8ZV+mNbfFwPsHTITNJbaC8A4ImH0ucAiW5UvUrwtrXC
cTsB8kpF3UQomv/3MIhBAbfSKC6lWRio5GpN3GIcTuxqSQl0we0YDStfZ+movgwy24aI3bPSQJCY
/GTW/yHty3Yrx5Vlv0iAZkqvGtbo2S67XC+Ca9I8USI1fP0N1bmnS+bSXUT3xQYaG+3GSpFMJsnM
yAjABA4F7naMvnTs9fpwNv1gNRxh941jO8WcYdaaEVqMAwAE2ezrgB4Y/ft1S1vrsx6TsNdwrbML
lPfxRHY/4hicJ8+EhNdNbPU/452PtDp6Zt2l2+ezD5io23fKEr5asig4h3ZQ3ii/rNPwAl7o/XVj
W3ELYGLUOYH5xSVMsKXrbdulA1pTquiDpLucAELVAFSjeoP7YSi7ViZVvT2B/xgUmymcgqEls4NB
iDiF9gh0od3vSuB4ro9rOzT9HZiIOM1HEPRM7WLnRLn/0mWB/pM6PgeEMO49LQvo7rrFbR/8OzD9
86o1taVRvVp8MN/ZVWiaQVU8G6Yk5G4FoNV6iUViq9LrkrWwYtCvJTLGjeQBKvv95e+rGz+B4vQY
lyqSTKOf9TEoDWXXxE2PW66nAHpCBEmscPKsK8ByqeECR55pD73y8ZWqJhA4AA8d0wkVOZlQ5mYc
QoceutChpe2KOboYwuhAccCiq92kESgEsl0VD97ANGRCJF6wOX8rW4IX6OBNtSyK+UvAFqQAqmC8
XnezzQzB0q//v6MRzrzKmSrQLcMCWN2m7NTQ5zp+oqZftXsGVBWyIRkUenYDcGAaOrFkEkTbGwtl
Kt0BORmY2ISjIxpKW2MRPFBJNGgLloRPX8xUAUqLZk4NHckI9JHG2D4VxC7vwRcFebwFuHcLDjDQ
kwPg9F923vrMXHbmymdVo3DQO4oZgUCTx3QglMsdy57N/8DD8YcW83/PZuGU0Wpt4AzAUD+Cv6Yo
5+YAomhoKZfhM7a2yHpAwiGTOpHNGgjj+rWuolH/A7Uqs3juzXtGgqpOD53zHwoRAG+BBmqhWLbE
WwfRYyD8IgNryp8zPeyGU+9KTrXNuL8yISySUYL1Oy1MPAoycpdDYy2qsrsKAm/Xt8fW1K1HIqwR
jmfupDPMQPSjP1tkqPHI0U7ZmNpBZ2Unxy3Q6ZbFZ7OtZZnPzYv42riwbgNttEknmManwvWse+AI
3zuvrw7q2XgsAxrqTzh+DrJcxmZ4W82scIQPPUuhtrkM2ag9Vd/R/LlO9nWChjPJrXEzuP219Cfp
vtpoWdZxJ6awlPSWR03w7+uS8CnxEjFUE6MmUMGDhcLE67rZ6YA3m6WkN0g2DCFGu6PWAKyLZeLa
K3Fg4/m6D24uiAN6WxtcJGhFESJklWXVaLUZXkUo1KiWX4Kpr7hVogd0oV23tNlbgIc6Mi44EdDh
LgwlL7SsMBbiBGi3e5Fx5vx3EXl1dqdQSDXX4WAcSPk+RbeN9YCeOIn1rYGi5LU0GiCVZouXx8rM
kzmtUZEaHt2dua+f5kOde+axD2+mgAD2491Qn3W+IsESbNtFHd8xQT8PSoHPAT+ylSpTogYLmHUf
NEH/9PgNGP770Xox8k4SuLYiysJIi4s4+vxRT/psrK6R6XKWfgrw7fvjfC6z76PheFbtJ9WZ50HX
/7o+rZsGTQfMPKBhwm8LBpUGl7wGiXLgXerz1L130P90xrvEGaCZFr/MkA2LQZFx3ejyo+JLGtcu
SOuBFd61xVI0QeaOVBqoEnITXTf5UefnicuufptGbGvBQqFP90KJynVGhvIisq7U7HZdNB/bRN13
sVQ8dQvtBaAHtALBvoNapoD1oIOe2zlZ0gJpcTvR+3lCCYd2d9ByC9E9tUva5AE89U9T1vlu8fEf
ZhIYaYhAQOTeECvuzcBclUIpw4/z0zR/Ve2DRiXddFvzCE5ptGgumtq6GCUVI0OmWkEO1M0yn4zg
H0RElpXAtqLk2ogQWux8huxvBSOl7TyoNnt0q6frMyWzYHzeWYYBxcyphM+1FgfT7b1VSK41m3dV
gO+shZtDg8cJR2OuTmk8ULykO+dNrcGCcJ70Z4V9yZJHDYpSt8otsuCz7O25XGXEvbSyKr5wEtyw
CmvJewz5jHbo154Sr3GCSsZYulwnrtkR3Dym6jBWKuxorV3tU3165OMbnd0He/5RgqnEI/n36yu2
6Xh/5/OPINLqAmBXuVHnNS6muYWmyq70DfaUt+F1I7LpE9yi1Ds9phGGxd39DNrj2fZa4hmJ5KUr
M7N452osNekGkDvDTIOXWjFOXml/h3Rpo8qA60sB9doyLZO6MmROWkF0wBEgSA7CyeljjrBgt1Hz
RKGbEueNr1s6zu//AOZAucnQwCMNjldIon8262YxOkqWIFhw9dRX5I6zl+sLtbW9looWxIWRDkW4
E89hqx5GNLfBBGnv2uU53cxemjCvzAx0+bZII52IUQWD9XWMv+qNjCRvYwmBJQEdODphQb4j8vPZ
nGklCMHxpkC1fKj3Gfob1G9Wur8+zg2v/2Rm+YzVAqLCASVNAjN9jw6rfrzvzfZ3X6nBdTMb2/mT
GWE2eza3PF1YYoouuzXBkkfQlPg4EveW1hE0GGQv+Y17BlkEdUD1A8r9CxRFpilqm0EL2c/s9tXU
6zBhv6F5vleGZ7gUGna+u+kgmcrNMa5sLn9fTaViKoPV9voSsgI6P9P80fOMJvWyXgKW2lwz3A5x
m7EhlewKk9l0tIzTxdAw1XvmJDtIU53aWSbnLTMjjMcYaUwGFWbGft/aD1m3K5LDdbdYvlQIH5Do
sSxUOXRsZhHJ1EdtU+WOjXA4oAsF2kMU2R50wEIkTVZc3RwNevTB0ohEB0oDn1cHutbYUoupMRkC
Zh+MkfmF7JW8bcSCZq4BCUmw83420pUGehAtB7mGRQdI/zKBEcCKJSf/lp9pKoCVqNFg2kTSlTge
dSVmCsDGmbaPElQEMjMPWhO6b9xFR+mIhGNaS1Zqa2QaWtgd3J8Rk8SLezbYeA41cYHLGATzXFq2
AXH5sEuNWTK8rcC3tiREpHkmNrr+MLwEom0NM28q7h7jKglw0hyvu9/WoHTAkUDUgXrExfMHTJZR
4eZInjajHQ4qeMIzO5yoKzmNt7xct/H6gK/buLsLpxUE99yiTvHwd6HhlU57E7PonG3iTdnu+oC2
5m5tSTj3E6WcwV2FAVXKDsSNnk2gSBdy4/m6meVnxG27NrPM6yrSaYoOpcQlzV1Z8z0Z3H1dN/51
E9sjIXisYStZF00DRVkQlESRxyir3xPIr9w3wsLB+i8OACbg/7UihLg014w2WXKDrHmo2XEC46RM
Y36rVYiAqRTv+UVR1jKEyWpGXubqwutVopWv+NncpE/T6UXxi/N4sHb0nB7JCfXcexDz36Fd6fy4
MELIgPpbnr7+CGFTpWXpsmH5iH66G61XhUEBvZMsmcyGEPzoOFCcuLDhmDsz/jpooMiWAfq2Yh8K
8pBAXESfwZP22fPGQs/BVY0zKc3m702Z3HCjPOdGtiuKwrdax4Mmcuddd8Wtu8SCYV9yMqAgEm9i
Fvplhj7GuFLegDLkLsOx0Za119HYt6EDqaOQJJnKrYixNiksF2/0Im5URIy2JHdAxPn6UP7gjRaW
rrPjpJQEd9kIhZUzKZDRkY1ZnWpIS/bm+BE1SneE0tjXmqvvqhvXYZS6dyXwyJLJ3V7Qv5Mr7EAF
7bVj0WByZ6KNe7VB0gSUlzwoifIx1tG7Wmu3iSVLK29FF+S79AXJBQIKkeIjnkt9apQlIg9nPF6M
Mffm1KfR7+ues1XtBo4XOtL20mwBeNxndzXBVTCCHwh7X7dv1dz2p8KGXr27b5XsXObvvVMeLVAN
WPF0iC3247r5TS9acBbI3oEyzjA+W7c55xTENHhC1D/6vITjpDs95jhYP9CyI1nIzSldGROOHsNS
0wjU00gNgby9sV/zOT+6XbyzlP9yt8fP/TMsYVItNNtnNsWwJuj34dg9k4rgdkoObKzvob4b0KT3
nFnamiEb4fL31akHhTVQ9Q+wm2TNAdS6fmYxyOCiGcMtbsdp8gHXfojR56Rn6iFi/XPZ2PckHXpP
6Yt9mzNPg4TAf1hiWwU560JUA37dz98EwoyCDmzZPsiaFsnOjQPbDEAW5U3fr1va3KgrS8LoB0LB
Mphg9Ob4zTS8sjgUqAAAaxAtXW1c4rrLd4s3DLBd/TMuISLVE0iNjGVcKRgi1elrhMqnFst8VmZF
CD7JkFuKVSyeZKEfIgS5g4c7oWSJNoPraijL31duY/QWS7RpWSLWfzXc/iZhdsCjV3Rghaadhmny
UaFX5PpqbVXS0Wn9zwTaAvI9g/B12yxWgczdGWl6hCSCr0ENlZP+gDs8UvtZAFqxJ86NHWD5oRN/
QNP6oUiO179EMse28O7qW8WO0GG2FJb1wEx0iC+k+0bpJSfm1pXUsA08T8BKD0UewQwpusZyc7y8
YmLthsw+gJNm/19G8teE/nkh0XGTjrGCCNfx+JSRBDD75DWaZ4mZzTCzGokQtWujrx0IbmOjTfGR
ds2txp+0Cvz+o0yPd6vCBhirCfpO9PwDJSVMmun2nWIkLm6FID4foSlvPRXgIzdeifl1nHcsurcg
ZWuCg4KFnazLUWpdmM8E9+XOpBiojgxXbT7aySlx/KGB0GlYsO8gXcF+hIwh14F5G8Lri7kZzlZD
F2a5I0PL6PJSr1MwQGf+bO9j6CzH5ZfK9UwZKeRWn/enmRZOxzhOmqTEW9NP5juLhw3A+BbfzynF
verJUJ4KPRgzSSl405EWkPKyIaC1t+zMVeBR3GJQ3Ro2myg5VpRDXawLK0fZMwzx+mxu3jQWwmRw
+JjImQqOxCernCIdb3Yr4cDYaaHCzH2BF8ZsfsWxJQkpWwNbmohcFeKFYD8XrE11bFqKWePCb5DO
o3nxs29d7uuxnXqzbn25PrbNTLAFCCEYYIilq2KSKq5dp1MtmAOSz9x3eXPTd20dWH08HkE4a++Z
bfzo07bzRofVgTE6MeT/5ufSbmSaY1vBFEEdNXFodl8Kjuhlb4y4ZRV+Vrgnk4GwvyW3hfSVteGu
qL8tj+Kl8g0iDeHM6rOYQ1qAI5WZPjnVR8Mfa8jBTNwH6iqpwk5RlrLF9Xm+XFXYRIIOmGsD2t0i
Tkdx9CStI9jMSl/rnhdur9o+1oOMTlhmZ/n7alsQnWUxuOdw6BO/Z89TtSPzPTXf/v9Gs+yYlZUm
GyDX5mA0FigkEgdNw9qzqaIq+3LdzqVHLLMG91zIJSF5IMSxNk0g4dcvoymeB/5YqfetTBjucnN/
NiHErsRqZtddTIzke0yOGg3iGqX037OsFnF5hqPnUdWhpQllV1AOC3PWg5NMmRbg9tg8xtR9Uh0m
yZxvWnDwHkK2DxtZBHUYWpZEaYSyAKN+n72Zxr8OuRgB8qNQBMTLEgngz6vOkmbqxj8lAPKlM3ZG
BArn6L5CS+r1Vd/y4bUd4eKqjxXwbgMScHYZxEXhxQSciShJmZLxbM0XCmAoQSF7Bd5ZIdKyHhe3
xkZ+jLr3ev2rGHTJte1P9uvzRR9POSRX0JEN4grALj/PmK2QRh05ruDNDfo6jt/02CNBG0bfuv0U
lp7qvd7qJ2Nnheiam723EkhnfooDPPA8PGGB0fyIwhjVboju7K/P8QarBj4Ni7jILi1ZYuH8pOjx
qqYKN1dmNV43vqgs8hKQlgDC7tH61nV/m3b22Btsl2ePKu8OqAC9MN0IVI2Cy7NG+GplL5aNvQj9
cmhkGDiOECuF6aKsiDpwW+M2bRfnaGZnmmp7o7V2E7blNMvKu1vmIKOJXYkkKTxamIK6Bun5QOBn
tJub94lEYKkrZ4fofl0UXeFlE3js/Iy11qFSSnTemSYn3jyS4RRDHzN02Vw4HsgS6gryhM7C55nx
7kuE/NaDVXPTCq6v2db3opBk28i3AjsiotOimUdItGN6Jjx1vChXA2UeT05a34xK/7NKZZQgWwel
hRIMhEBN7BJUpD+770QSMsbOcodVKCQCOzUYDHaDhtyAzFNAWxcZphIcVMMe0ELZ6lwU39HS8OeQ
1pCVhDcIp3SqJp3CoD+GS2UxemnRQwIGzMlOmv7KE4CDSNIECFRViOMuDloy0N/Xp/vi8MEH4AfQ
HAVqVGxf0T2mUW+KHh+gtTz28B8jTTgN3yOlk+k2XVzX/1hC9hzVeFwyRVKmJZGWoTJNfdeM3qqC
c98FcWnYIzswWoDlAZXkQcR9+rf+JJgV4myGdGhkaDDbAuYCQtiUBGZeeEkVefG/5tMSbAmrWVEK
DK+CyUw7sNhUWNDm8F+W659JFCGuDUVSN4MdP3XuwLPpDcOZylA0FyfT51GI8C2Hqe4c9ZixGCQC
VAFiQvcgMn7ft1xSVVvm49PJsVhCQRKHhqYjQgv3ONVOEysyO6xNdhpAkdzYN8ClepPmjwvFRbNL
+nJ3fQIvwotgcvn76lKnJmBpRFIcVLVcD5paA5kbe86rNlAtBYhU2Qm0OZerEQrelzJw8DsuzBXW
BJ23o80f227yDRlWbdOOjknE3QU9D6YwLKAIKm2acCVyiuLWTZLA4mWoNGiHr2Sw2s0ZXJkShoQe
e5dbvEfE6NBN+mGPhzQfkVKsfGrLEgzbtvCeQNUVVwzxEcN0Z2jKCq5oGczxpvqDJMWp1fUkwEPu
QE0pYHkJ9hceuTxg/sfgH0m2lXtYRGEVV7GDASs+qo15stPu3MXqsWJf+6S9B3rUQwr1BmotPnxb
4pybwXjJi4NsCbgoMUS2Y1FHBZIaoC1vgqyFAuH8PbIiSUTc9JWVFWEBazAdsz6DlQGiAIS3N2qS
7Rg0FwtLpqR8ebgu281AWgF3T4tcvAgdcHPTuIQtpQ91XkBWDWCaItBjkBKbnhMHI7hRTFm38+Y8
gvEIdZvlUBdPVZ3ZbVkMA+LKBJ52e2g8zcgCW+klQO/N+PXXjoiknBJliEqFU7/OXb8wvkGNcKgg
WokGfPRxWfSH5Zrh9fi1LM6Fg65MCreV0dErSzFgssCCudjnucdLv2u/ZVrlqbYEyCGzJuT3ZqdB
v5qDiTQh9h49x8qT7d4m5jMSCLHsoSKbTOFePNiVbVYqbNm8DWclwKu+n3EteK042pm1IMdL4fpc
yiwuT6fVZs/BRQ7AByxqQHH0IKPO3DgcZugms+KIjPeXIh3v0er087rZ5WevLaFw5dIqLeVODbMx
miDKtggSUA5eN3HJZLPsO1zqFrlkFC7FuqFeAcpH0gn3BOUm4a+0/dp3ZwNqDvoBNN+0OpTmbp4L
L8oeHRVCD2gdsM6EHQ3ozsWp5IW4uR1XHyPMMwXJOp8KDJjbTyWbwiY/IxciMbI5qysjwqwWBrAR
Q4sR5/nJoGPYTjLZkc24ib7CJT8KWlqxuZ5gqYqez4hlmEKN/+zMaCG4cVpZUn9zvlaGlg9Z+6Vp
RE3WwtDQ9F7NwYBvvGq2JHZdGoFMAgC46OKACpAq3vJooekF4F8IJHj+KdBXqJm5A+Xfv16Wz2aE
CKKQNDZyA2sPpiyO1LUKgvW0lxEBXS7NZytC7FDQDtrzHoNxZj0os1cKEY42+j5Y367vq207SG+i
OQS3BBG07IyNlRU27j5mb+95ZJ1mvOA8Y+j3g61zydRdhicMamldgrNp8Gwh1OtOPjejOaJFCW6Q
TM9G5jskSBY5vCzEKwC7VhI2LvfQZ4vCYpWJYedxoeI8s+c70lGvd+PH6zO46XZLie9/khGu4Nuc
jOiFnTAoxSi+V9VgvuUmifZRDqGH65Yu746omgB2DXgt+DDQi/J5FxUN8gbaZKLGn9cnPTnw3rgz
O91r35Ggum7qsrMSnV4gGl7ARWipueh4gZaGnjuljWvj5Gtfd+rz6OmPtd+cARXJvTYYvsY++67J
Ojn+JDs/HyWf7QoLpnVp7kxQYvGJ9+Kcipv5oQvne7571KCSSzzmVXuGf00g/Oy9WOHo87dur4RO
YIU07A/Zq+bbnhq4fn1TB304vBk/r8+MvnzBtS8UdqZT1xR6IssX3if75KV5I2HiO4Eb4gvOTTgg
DTifHE9/AulNsjc8Kd3P5RXm8xQJh8+sgkmcjfgASChR+qbZL1p2NMuHycBJIXHujevuZ2PCIZSq
elwrM4zpRaCZt4YVxtD0UAH4oruoeaZRODeSkLTp5ivXEzbUNPCsSlO43lKlMBjKZwS6uLXHowOR
nYBbc2nYGmSVUJZbhCw/bykARiNeKwRbqvZGxfDQXeFNHORJMQ8YPcsQj5fYK2yrtT3BvasUOrgZ
Om79Kv/Sm16h3pXNN7z+fLe+VSaUu3cO8zuZKMBW3EVWDihfvBxAFSsEjrEZlSQvInjMeA/5IwWy
MkUcatDPyQEaUr84smLoVkw0lyIocoCom4nimG4KvpEJdL5+n+8G+o3Ur2Mk2YeXlXpM5cqGmDhq
Lb3Re6rg5KL0ea7mAHrQPE+/mRBoo5P2oDXmubGKQHUGdArEYT6/AbwrCcmXdVjhKwQHyoo0wWdg
pMPQ+I31vY2qx3Ksdxq6R1L9dR5iPGVuFCXdU86QhC4kxaOtzbKeBcGh8lqzSrfCLNjAVLcgkpnN
t1m7sbIHMkqo0ra8aG1KCHx1xZuWdBiqirwjbcBtTQKD/TS6HS7beXcgMvbazeCztihEutoyMtLN
sJhPL1m7H0s/rksP1Zmg5186EodQGqTqv895fnYsIeSN6G8258XqSL7UIPIyZXcu2UQKAc4pNavr
GhjoqjnxYjTeKwP3uioFcLgODSN6rSBTPVfW0/WjayvYradTCANKFzUNVNUR7OwITOFnMwfffU/8
JvmVZcf032dllnlEjoQA6gESeMFf5h7NToUK14zL30PPkYzxKrC9yxjCtmPNXzOCk+htxDWy7IB+
zg5RN92avRmqeit5XWxdlNejEbzCSvtY7QyYUbunalgOJWNXNT4Bquv6Kv0/QsrfAQnuYbTRlMUK
LNGk8ceiD630zZ4DnewhMQFm7eUJb/lzEhiWDDKzeT4tTVwOuAQ1cEoK4cwZO62ezbjzh8IafpW5
Oe6XvuRj1RCoTbAy4k9KY3ZvkLdrA05ZfTKtZghpJpWO3wxsmo6OIiBIUUlanHn1ZDQKm6WEJp1f
cjNIspcGrb14JZhmSFJJ0v4PWF680pkrW8uGXdmKRouneYdRE8oCkHPBJozN2ZcW6GjqvpfGFGCY
597K961uvxOIgqkAEvFxuFH5b8Upd3D/Y6H+cLXER3Pc3hiVfZZGTy3NwE0OWVT3X7cJ4eCxscLw
k+VJICJTYCRGz3+PfnrkkwDZSlXbM2IucUbZKgh7WEmaHPhFzIyi/hqr40B3jXKuS9VTZS8OmSVh
G7uQZ8qSEpYcN/ZrElbNS61+jdskrME7cX2LbQbg1XoLezlGmsyERiGy/cWup+hP99GoBvbPxiut
1FfYm5a+Xre4fZStTAqbGnckhcw2NrVF9pl1VFiIjk8ls/2Ighn90Z2QxWKexOiyOtf8Wgj4LgT4
WE8wp0bzSBh81joX3Vsxa2EHwqqK9h5bEpOPk+NR9wQ9Hon9zdAMukML1HquekGs0RpTRLo+7XxL
u8Gx6g828yB/NWd3CCYN/ebEHfoqn7TRt4eXwT3ZKhqqZJpy+rZn/f0KYerNfGLNoOMryP29/Q5E
/J4G2REYPdUz/R53RG8I1GPt/2i8xPuN8qC6ywNlV4RuML9fn5HNE3g1IcKCaO3MKeJa548KiJ31
4RtSJZC7qaaAqe3RMrtgZJYMw7b5YjVXVoVQWsSxm3QarAIA4FW7JPF+fXPvUi/6meCxChwrJgD8
9B5ah9AacVQOo+xZL3MEIcCmkFCvC7Dh+zn10NzmD0lQNzJlCGO56166+z8L7Qrw8hpp9qywYAUc
J2XIDjr0buzjd0jWfrc84+fkx2HzFimeE6TH6sTD3hv94d14+qH56a4+Fv4Q5IF8E0oGL2a9WNcb
Dl8+q2E5oKFW0U4+uvLmQ5Qnmj83UJGEYKieP2homx18MiT9qWMpWsayMmW/TC0zIYIXTe538A5k
Z95p7q3al07vxZVrTo/zGPXvNc/bG413ETo/iNU9QUmK7aYkA0JaH3IX010CJhO36gwZsKSN4hDC
mu0pzqz+AEY541xDBdVTW0V7HFVmPyPJkSInDLnjQ5Q0zlvZDdEpp/EUe0A/sgB7Col1Y5jvKuIW
+4wSa++0cxq2ioLeM4dVNyXaXwLksIEBKmn/hSoWHpy2G6enwjHd+xodXh/QtHFuSzY3DHqdjg70
f1Ki5tQ3pH0zkjHfWRFRgwpoQw96Eibyx53xnvY5e6jh0WUAedgGRe65Cua+TF6UjNtekZTOQ1/w
CeLZQKogHTNFxr5vHAtdMP1k/1AxY+ekjase6UemxigbNqrhtW4yHgAGi47QUyAgE8wgDcFcl746
M59ewOXTPjjjmNx3KphmAKPUjq0Khb1i4OrvtNWBR62p+s573T3yKsEvRg4td81EsODzpPVHikrX
Kc5NFTKxQ2wEKH05X7jK+9uknewmaFu1+hnNEK+NEptFS9uAcdCg8AzMWVxQ88SAbbI9Pendaoc8
mck8GkVWiUpWzkYPtSZ98pxMB9HO2MWPZqRDVLVuiuiug7r5A7IAieHZrVN+IzSOOtBWxaAC6AhV
gIdqiXtQzcp8UKO8PyWlody6dl9AclkFlTC1o+m30Ziur+TTYOyvx8U/uflrW1d4xpoz0pC5ij2i
36ZPuGh+y4KH/BQFP9CbvNfv62MavA1ncpx2iQfpOIn1S8wSXip/A6SI9yuTrnb5EiCd/XeGjN0h
eUar/PxYefr7HDph9ogGKnJD7iNoayNcyhpIN+8jLvrxIOqJCq9Y25oK7GMzzjH6vja9fmpvbXN2
wogNH2Xm/MgpuyEVFs2qp+P1oV+25AjXSOFwHHs3H+yaY+jKj54BQH2T4MnrRIuCLWTmDI+SZwDH
1CzUk29xO4KGi0hKsosJce3XN1nhUByNpCiyBJ9A2jJQE2uXm0+TOT5QJktmLq8X0RISYJaG+ILm
epEvIG0NUjbjIpCsdbvIAC9W7bgfEFw2d9TgOP1sBdd3BQlutWhTT9GQkqvrSpKy2Rrv+iuEKSc9
rR11kWlGde8uUsa9qRxniI5nQ3B9cTcvPqvhChPLAZ9UUKbsfNYy5hlT8dGM+W9LVd5Z6nhcSsO0
eckFOtVYkHfguxdfj0qRu9ZoguOrH84GDtXJCeA+Ggn7PsYbMeDjbSYjb94aJDp8F9oJXK+Ra8Ca
r95uZj/prFh4xVT6vSK4ylhvNrU8h71ZMkjS9viQ0rR1qMwDfSy8huIEergdxYTa6ks8okP3bKHJ
UmGBA/wdMXdpG6SaTEpz6/oAEl0NrcEG4CZi1Ye7adzwvup8nHKexbJz0qdhgzzHdWfZNINmNfC6
g8LggiouZlPZ8ghvhXo+0BwHtXKr97+v21jecOL+s1Y2hDcekghQSNVhIyYQ3NZoz49tHkfhdStb
+2ttZRnpyiOiaTJYq8EKH9CqlbfegI6HQQ/oGEvekdsOYSC7BewBaqgitDe1qyZTFJiyBhrOA14S
OC9xDfLbrj6Cd8f2KiQsE+oEZmPIjq2tFQPqGv8zEdBMkfcuQ5daZS11oFq5gTx9Ht1WseR42Fqw
lQki3KhjVrU1YzDRVhNg5k0wANB/fbW2zj5EjH+mUIiGs+bmrB3wFs+VG2zmAFT8XwHO/5IpxTct
QhApTK/pZaXU7ZUz7aWyqS9FzuWzVk5i5XhwoeENl3J6iAwv1/YcjJq6P+u+PY9eCxxZKaPK3Vow
AJ0gAowWWBRVhXhssklBiwSG6hpPFvyxnKAaK1mxTRtAFgJtDvQ10BCfxzWW7ezWDcZV2PG51fc6
bw5N8+v6mm2mCSG/948VYSNnvUOLfoCVFB1oGt4vdZ0/tdC+6UzHh1YS90tKoZA0BAO1XlxaKcH1
L9iM+qsPWKZhtXxRo9laXeLG1ufTV3tEnnROfyhGc1ChQ0h7WQ5hM6SszAlOapUaH3iE8VbJvuev
6fjWp6+cSZJtGxgnZJjRZYveSBd1QiI4ZVQmpVYz3ANnlv+cVecnGCFCi+Se0cU33PzBW0iXgjLF
Y0Z6MvXSc8o89aAsPXiunWReM/5sHO02hRCo2cuuLVu5i9XHOUIsgKR9n8YRpnyYvTY9z86eQV3G
6vxMBbe/jE9h249B54u+K+Kg4e/zAuvoAo7iZSpAv+41lRZQpT6aVSXJ6m9Gn4U1+P+aERx5NLUB
QjIwk/G3vrlncxZM5s4pHLCOoFsb6X0Zu61sYILnTr0WtQmHRbWc/d6JC88BOrzuR1lglRkSfDZO
7MbUumUGyZfcuhtBwN+AJfD6PtycP6Bglw4IgLTFMwhdLU26SJ5CIhMPyfxtyO7iKQu66AONeDgA
vQ7P2usmN/ciqJcdDWyvKAwIF76iYcyO9Bqxx9o5rQOxW6jt3E5M2123szl/gC1bYOKCLIjI6pPj
YjmDexNnO+Dts3lMkDYFwVl43cpmIFtZEVapdBaemxkT2FrNTdVNxS7ulXfSO7On6+yxjkH+dd3i
1rjWZ7owf6UWDUqxXBusTEWfch3E0zlJfl03snm+gggONIeLLvHFVVmNtSJVHFgp8uQd/3+vUedA
SRNm0XxbWQbgZY8VCL2Rrakl5ZzL0wkIMx3taKaD7h+ApYURQhYNLUgzGr9H7gZ0UA+K6u6IClUE
y9opzPgypwMawiGNoL/wJn64PvQlZHy65C7WAadcvgDCNSIzU4V2hhmKXGiyjb8PCYBAnQxNebED
YAHQioUcDs8QbITPsbHg8dgaPAKnVRSaybHVzmMVsurr9XFcLqFgRsjJQFRRQfUW06i+NnoYfzG+
q+9TAM4gM/am/XVjF04p2BLC/VglWm/FsMXJEfd0L23vXUfi+JeIkT9GFqVsQPWAIF4+YnVp6Oic
zrQDXSCuzbscujgeMuOaT3pt2iMPknuVNeRBUecA8Wf9eAdNKmRTcUKcupI98n6eJF90sfmXD7LA
GoZmAvxTJE000mgwwQNe+FT/DWo5r3TuIlV5YO4A8rpREjc3twX2g6kuDBO49gpzbPAOPKcLu0Sj
4cYLsaYbNzIAXmvr9p2ndrZD0/Z9H8/kTjfU28xRSJDNuWR3bPmuidY8NIzaoAoVac8HJGebdARM
vGCux81j2nzLnK82kQTvrZldWiUcUExhr4gEL0NNDQbZnsI3nSHUxwI683mQdEBcGe/xaPr/3nvX
1oSdMnOdZxmFtR5Q+1bXw4I8tKPkqvLHPcXAAtfF81wDVBd055/dN7KcZORRAqHrxh7wzOSloSJl
VZovDHD/fcrG7gNKaVVyBhs6QkOa5chiApw/HwnJ6Mto5Gz2eoWYHw5H9jlXjBkZP7PMT2o7VQkQ
UgoUJLve7l5oonXh/+Hsunoj15nlLxIgiYqvChPscY7rF8G7XisHKku//pYW9zvW0ISIXeDgvCzg
GlLNZrNDFUZIa4omlXbyw9nIn1Sj1X2tLZVHudWkz6AuzUPW6fKTHgT0kLVT7iWRNp+iWMvB5hcE
aG5BleG2C+u/ryjh6CDcICgqLlS67MtbjdIxNO0Ym5EPv4bRGG8ts3/CPOY/3SaaZduos4Ne8ltS
KwEHcT0sxB5lMECA5mczgRr4crYdZIAszVfNix7ClJUo/PgWWS0LXJ72mBIDEx0bWVlaawYGGvRd
o32au4exQq0GutlOKj3J9UER0Rx87zoBHpouZSS3cG2DEfTcurqyq3LQgOPEtE/QIR6JK6deEPtt
6pjJK8kw23FQjGur2m+fHd51ucZlipOJGhXSYGGdVtPuY3M8DJNIBYHnDBZ6BWwmJke+0TDV7dCq
WYEvCO3ZqjnS4TDRfBERQlO4IB7m3WNrKMYTpGWI1wwm1F0rbN0hNA6Wnjlynv2De1vDMK48TCC0
VkeACRRkR8bbMX2189INpo9IWD//9u5bDAPUFwjkQIOBEsW5YSxEYU0xtDhp5GDa93ZiO7Z+VwcP
HdrqDRFHmMqzBwOT/Qi4CQoi7MSgQiW8cslySYOIvlUcu3pQZ3w5X6J3TfAMKVhJu+rC96l0c+tA
0s+mukZmCqRve6u/lLWPWqJOXj1k86EwvLjI77ftlWdM69/H2KtBG5LqIbwwuq8RQPfTrjbvSPOz
jQU35feaGDYevf4QVkWqGdUKJswjtdUokY6dqNUIPNT7bAIRmkMjDDGkd9SYvEhB4qot/KysnS57
q1DEDdyM/tLJRTo+F9boGKMrG3fivOdiX+xVtP5pjJl3Khrgx2UTaH45yTk230eOFRl+Yj8m+c5A
qj89lJKXhblXiCSLeAa5vDjBNgRaFsxdnBtkOqLnWO0LnDEVGqiqeVvov1qwoKYKtsEiu1EkEcqN
nDQNc/6omCzTFwwiisra0Jk4bhj1sq07TJ0V3UthPkb9e2ffxaCQQ1DciDqieL4ErW+Ytf7Tisfy
XAyZOulmBq4xNAQcRiUAk0N6Y9SaIK7gwRg2lgX+bKRD2fcKpaCfQTE7Q0eh7ILFyglQZpcFfpF3
m61BlrBwFXqnTWUXEKbDWpQfbevo7d7MdyR6HPRDHtyoovQuL8pcwzEfjNJJD+MJcIaOESPD0cj1
CK0uW/QS4zkDMJsgaWeAgwtVgPNlIaGLE1zi8iJpD521Yz3fRzT1NeU9Ew2Ecawe0ccfXQmwnX8r
NUBQEd0gGqDi5MEIa8gAogG7vAkVJyWY1hVEtJzvdYbGfK8hUcNMGoGWJseZltAmjcCaoDmG6uTa
G4HaIaQqtx0rxw7PIJlvlkDAstB7QKo18eW284byShYZBueDnYEw3nsekiSol0g9HHKHZhegfsS2
Ohaa8EQNwyr3i+E8oVoB0iX0QJ8bR14kWqZNyx5mD/F4HOLrtiBoVvH00NeKxzjR3Agzl8VHbJyC
+WCS2hs0NHHKywwIyDHbcFcHmLrpfOgroRG4c6J+hwAt1ZwyuhlEo/rcrVn9XGZrcN10hRrj79do
drDRC6bUe5P+HCTLNz+2P/X3RDf0DjCm+d/WLOa3cge1Bc2meQn6Avqz1L1GeolBTGW3Thod5cmv
411FTrbiq+Vta1zkU+FS9d7WX7M82leiG52XF1j9GhRNzn9NI2fBIMv4NTa2GRSX4ZWOWfdUdpr+
aBShEwyvXT3udf22yL1h/AfuN8BDPAvT/WAzYktREl7qDeo2y2bcjvYjpNwh1XsxRoJ4gnu+vmDY
eRlpDiS7iQFTNK9xPXhhdSho8S+HeAXCOERdkyIMeC5bKb01duh0sY/hkG3r4fmmhSF70dkxoaLC
nCulGwckFRfaSuNnFhznzBvASWpm3pheluXL+LwNx9s3FAjwBPxTF2c/j9zK0HsIJ5y7yZesg249
zKKIRgDBfppKHcA7VwGipldZ+IMavlTs/mUVhg2Jcxm5JjbVNJVkbok04PqYD5P2IienWtQewV0F
kpLGkptH7znzXaJeVerZxCr68QGqGFN6Av/l9ip4OUkodX9hME5q0hUaNsiSw0G9zm8aKMbQmq7/
VuO3rr/LcC3qXS7A5C9rKRDZy4OczRrSqu20EpTWYL84huFnjBQIed9eFu+mAPHffxDMbRug/pCD
eSxzm8AfpAPeNLqXFNez7auNIDkuWg3zkewpzCKtA5RtgaFPOQzxG+QytpfDu0nWy2E+UtpNQ6PI
wKDxBAYwRzOfJyt3bOWSiKj6lp1hHiKwh6+dYy4SxaR1oFSAGspfinSRNZ8VenrD/faCeMkRhP4K
6himhiCZfQPPyYCGoA5mNyG6A3s9pn8UJ+j6S5Oig1+t8TCursEKtZ/04Coyw7uICoZieU5v/QsY
E6mgRwAtWPwCYh376bfRP6oEZKEXkIsvrV0si1a8OGpmY6E0hjIKGB0tpKDI+Z3Y23M0DoqOJ08d
uxgdyOIns/Sz4GLUZkzJvhBkkFs8xQX3xx9v+g0Xopg442jMQGfGOa6ZS1MdlAZoRJzmuXvPffKT
eNFHic5fJz7WqRN+oNvgpb2yLicBNudoQAsHCi5o8ILC6p/3+CooSeuWBibukcVFWpaXt/t+9LcN
ifMVMemhYBpONqGNLjPmWuVmNdJYwruExij+YnByj45cEB06euwhyEtE2UvO+VgD/vGnqzUZalEr
1RjAbLTEyRKMh8bHuTslRED7x9u71cL+vKBXOL0chpaW23iTSyGaqpECHjHQ+A8faA2iMrZRdXpR
ICR2Iwhz2QHoql6GWtCMyvFdEDBFRnkhGYYlLP++WkhqSHNOUtgfGChPTdm5hGKCa4j9ctES7BPB
vnE8/xkc4yqh4k5CSYbNZepHipbTWFWcTPKpdWFhL0UKhSI0xvxqvUOgUwBNNbw6eQcfv6PVhzH1
dPUu7T63bZ3z/tFQpYTXQ1yLFxBbrzD1zKZo/EzdS9Co7vtd9ljup4v6iMLCEW3kT7Gr3YQnCIVd
S2+gVfarfXLy4HCcxg8Fta/v5nn+U5htluXAKDpTgnZrQ5EUu2i1Hp15u+0Ffz9rAAGHioyCBGd2
Up9zVJ1HrFcFCanWeRRECbl5b0rHbZzvTgQ4CwMZOD7RusK+K5M5LOUqBo6ifKamj2zUTF/UInF6
4y43BzfSBS+H74M1mF5cIzLbh/xvogQBEMnNW+yS18Z/wLzwvvMff9nO/Brf/8obP3bRcRmjV8/R
vPhUOdlF+RDuZp/4yNDtRcXc7+f0/CcxppzJQ6lM+bLZgQ/yp96+aNoftu4VIoYITvJvjYTevXOP
AFblaigWM9brVjsaeSEfUNqKd2YbhFdgYUt2sZ3reJbW5YcWGeF9pFjR3ujs9HH7u3/nZDn7DJCU
OP8l8qSEw2DglwxujZQMaEdsv/2Zyc7t5FXgZIlxdC6lgyk4PNytRospOroxWwUuxnPYoLZrkssx
BBnoVQNRkEy9s8wfo+7RWuANuZa9QlpO2Mr55uhIqQsTSOkAklhE9iCikiEBUWqHaHjptTutFYTD
3DO7QmTcvaUFUIslQCTmvhz8WTXBwXETVP9QfIcVIYWMwi1e+QiozpemjVExThmAZNONDQxEYvIR
9LRItNbdZ6Ddy/HjaF9DuWbbZvjf7j9YjTHeIJST0CiW9Ske6PmdWro1bL+wfXn46zTy2QLZphsl
rCFPXAJJ0nx0xQ/zrTK9bi+G8/o7x2ACAEWSKoyxRhA7WfSrSz9H4bWdG98OYihXPPWJI03HXqQn
zL08vj4d2/Uvx6bcTwpW1quzB35EWMhbMMd/Hdycr007N5DALnK9WgwkJpdR8tCBYiCdBE9ZrrXj
2rAhQIV8NcupWtV5Gcw2MCioGObEsSAKARHhCFnQ7S/FNbsVEHNhpHbRBmDrQwcWSlea9CukVzbx
59qhIrIOjssw0HmIBk5VwfAUyz0uBV1mz2aIoH3w9eKmj73WfOjLa7SzoLXNzP/eyg0wl4HIG4U5
1OUYf5FEGLG30hhJtORkKreZ/pr/fQSKqucKgtm7GJ3jyTChtpYWt616W/dPtMT44I3aCa51Tqn1
HInxSSNFGqdceijq1/Rdc+vCyZz+GeOQu/BErh06uJoTvV8gBr5pLkjifH7Kb5nAUv7wFJw/+JYi
L9wi4ib00LDplQlMZ9bYoQdKUUD25Gh760J+p5mTPpf77LKI3Pli/BybnSo4bxwTPcNl7hraobhq
9sC1gttMfkioa1muRkLQxx+2DwPPbZ1BMUYD9nnLrAzss5V9ttKr8TsaMJU5OU13pdBnJbkKA9HU
Meekn0EyRpRJmlZYCVaHus2gvM7yvrZPhahHZfkrW9+OMaB+Spt5srAwW/mY+ncieYF9T6P7LD4E
quDkcVdkgVMbCcylWMkkJORuaKJhQElPQ0a+R7EVnehhdiKiJnyOt4fswxcO44fToVdJ2gInnG9U
3Quqx14Uuy5/gt02GDw8yFLf19kAvmitqFQDCOagjRk85J9ElE/mA1gyVKxlZK3ZNAOxkC0yZ4iP
hgoBdZr6MAt5kLkQSCMvHTXQNWA1BjC5rg9Y9OKlPsrq3oBW1/ap4X3vJU/9PwDmro9aRR3nIkfa
Nb+TcU+p6Y2Z3Uei8J73udcwjFnVCe0RtWAdUXOci2eTOkkgOP88T7OGYCwqCpsQk+xYiVU+S/EP
6BFYEipdU+pkIiZz7lcBi51loTUY3dPMaqxUG5RGRqOCHmOYqnKbXDRVIEJgFpMicC3LpRuuxZWA
vGClCyJy7gdZLWH599UboG4rFMtsdHdI0VOsPZJpdJNB8EW4GGgcXCTmUF1j07lhMBc0HdFZUY43
kuRZ5Ynkn9vmy4tL0FDxH8Ri3qtlZHXYpFoFiGq6bi2nsz0NvcTVFZUOXUU9kCYIzgvPF6sWut3R
JIBqEXuPomlFQfUClbdo2lGj8dQST/DJk4wT/DMVMk1zjXoFx6yv1e3IHJaaqVWfBuUQm88m8ab6
ACbk7Y3kf6uvdTGX59BbtI9nAHXjm5HsKeoVmsDkuGtBB8wiFLd0uDHXmEXtHFJWqHyT6nGonuLo
qIVoA39IEkHEJQBixylpN3R5TuH45enQ5494wWSV26O71vjbYV6Mg6pfK2KHokPVQlM7+r1dI3qR
MtBj17Fvi2Z/uB7aRlEMSvXQxmItToZeTgL1aZg4CO9R68WUq9xBQVQQIXI9zgqGsTSlTRIlCgGj
yneS9EpFo4Tc8AzTAPjEFgp8COzPj2qZGEkRLA2OdM5BXxJdWknqkVg9gI/lUh6ux6JAD6xaUNDX
NYJSGaf3AKOgOgp85hIDQ9ruHDwpSGxa7QxXdK1c5nuUADxZctAhBQoxB+SqiTMKIP9Uk9nwYw25
eJKVa4Kn6MDMB0h1Xxzj+8fiCBom5cV2qVd9IpO0j66VO+WNuBKG7hzpY/s886wGDKjE1g2U0vCs
PkdvSW6TucBhG62bEmPzenIYJLTyHbdheG4D/aNL/IBMPfgezmGitidzY+EElMpeDX73080E6o5t
DF5qEK+x/0B0JruCAd4OWugA6SoXrb8euGwC84dm7m3dBSfvXNwn9r7JBIebdyDWqEwaMJwIuqMW
1Ka4jDHqWmkv2+vifiITBwFnG4N9bK6qVkENMVc4EC1oqjpXwxDkHlReKnWpmRqtq0NPJ/e2MXmu
EY3uC8+BjnPIhqwtGl1Ja4x4SqDvxmyvMXjQW4/odO+DWvDZeKbxp88dhWMFrXTLv6/s3wBxTkzy
AQ2PED1NwV5IO4SX6vP2gngo5GsT2cwbOr+a1Fo2kZbvuXmk1o+u221D8D3XCoOxBIqZZFrNwFCM
Ixi+HAxbown3NmtvZ5QgmsArJTBh+tuovMiGIH2kYL4O4zVsjDmSGXTKIAZyg1YDKwAGbBKQl1YS
dc24tfb6oEKGqKniK6kNkJWfcmW//QO4pgJXjVq8gdcg2/+bZZJFugw/QENsmBGfwosEduZI2bNa
CCJF7lFYSuAoYaGMJTO2Iuek6227Q3qpjr05gUiI1FInylQEvkKiNq7JrMCWH7MyzLkssmCkaGaQ
q9tJ89rhKbUEJsPdOxvEzIveA2pzjFuUQGGSFRlsX6EF1N8lx7TekSnAMAREISNdcNK4pvKFxhKy
UYO26J7FgqYYCivWj7l+De35DiWUS7mwEPxg5E4TTXvw77cVKnMq6sKiWjYv5/tGjtzwflFbQT7p
2vbn69iNj+GjvQd/ObgJvMgPrsuj6OnKddCrH6Cef8cspJIaKvgBOWYYlji8F6X1OW0SCBtWEMwt
akpyLo0JdnbcKTv9IXqEQFbvaRd0X11C33GOXPPCDX/Ir7WDEdh/MiLoDmNkEc8NNtWf55gjNyKA
a8knmSVnHhyiO3bxpIsoTvjm+oXE7CRq42PULCeikzGD2YA9ziXxXd+jeeLHtlPhtPhAVmaZfvr/
W4E5fHEEDRS1xkeTDsFV+S5BOPleq/30NHg6aN+cXNSKvPxBNgwDhStIXJFAWRLY51ZSyjrkgZQJ
b3XzPSGfIwZaaHDTiASPeFuIYWRMymHCVPk2LNw13RDWES7WUDp14VFWr7PhUi3vOkPQocSNhtZI
zMeS0cLWRe1yhSvVfq7ty6RFRy8piGerVecpPaYvS7pXMYk5Ns1Hpb9uf0LuhmKF6G9E5guO5XxD
u9qa59ZeNrQGH4akeSH1W7i28HMbh+emtRUOEz9bkpShm0bGjlqXiX6pJTupEURDfyZKvhnHCoPx
07kyzeihQ4wu3xl3yjHqob7R/EY2pz0YD63pSU9B6Mxu7CF78Q/3+2p5rGBcOhoViWJs49i/TDZK
NuMhGScnJJ8Tqt7qdC2Tf7hkMZ2H1mcZNIRQqDr/cKY1qYMSYENzVNBBxGson9HkhapItYl7FFC2
sdCOj942ncHJp7hTEx0GmoLiKnmv4kdp8JvqRhflxbmWuCRhsB6E0KyDzLqwAXGDipOQSUej/rTs
/pedxaAoo4J2JRESc+bqLIinoAbSoN7Z1k7LX0hjuhi1ERgF98LRVktiLhxketDMHyhYErWu5r50
CAQ6+iJ5qhrtvk67UyyDhCd6VCuwUUe3Oq51KZ79wfqhIf8wVaDHMmIw/EGppI+O2wdStAnLfbyK
m7pMp4ZG8dsU6jW2X2lXcoSn6/02ynKsvx1JSIUsHZEGnimM9YTUHlSlR0ekNb5l3SfUXsGLLtOL
qXKHj20oblEMZbH/sJjPGuV4tuDtjCeeX7zimX6DyQ9QNHph6yF6ARujGyRu+VOkHMwLXDSMXiId
QdBhzxZTtSlRBitdDsh4Uyo3kD53thfG/VIrAOZLpUSqphSikC41Mi8hJyiaZZTs+n/J6q8Xsrjw
lUWYatnnRgccPX6L89nRkdAQicpyvclqLctaVxjQ1cZQwIIxdbmTpK9jFbop6N+T7t4SNcZw9w1T
gJqB1lgNPWbnWEPYI88wAasGRzWgGtDPu6Oo0YFr4SsU5mKL6mZAMQmeP8KRNRK/DRz0/HbyrRXs
NOtx2xR4bwOwNf63JOaGA5/tQJSlpTqWrwKMGDWYctrZymMEwZT6QOMf23CCHWRTNQUiZlWf/gQH
r125H5HlIo+h7G2j8O9tZDGWHvFFqotZlVZNZI7Icm/nl+auf5X9EOriINp1ptvCaW71vfHQee9g
6XW3kblByRcwm1pWqjLtihLAjWTtZyX1qNFeBa153IbheogVDOME9RiVxSABTASetTgCQe7LNgA3
pwF21v/toMm4PkoIVCeg0A4mvk+tkx1aHwb7WdPuVfoSoTtWUi4skbqq6LOxjm+MetnQUoDqFW4z
ZHoRjXtpHDnIVXnE/OjANRUV952BhJH9Y4yjRSSglIvHHsQWFNpRiTY8bW8E12BX+8C4Sgm81HoV
4if1yYBX+kNVYfbvvpb22zC8D4pBe/Q6o1cX3WmMweZVm/dlayDXp3rxBN6+eRZYJvdltYL4dvT0
OLRK5B3c8Dr1R4hUOMEufpr33S79wKhhKnpYCQEZIzXKUA7lpc05OXWfxTG46C8xrTrWzvwpO5DK
k3bbe8j7VOsFMiZrh6lR57GFPexfRtkbzTvFfNWHf7g71yhMBBYkMAdCsaop+z2CVipMnXZ8a+3P
7cXwHAnq+foyngnWE9aDGUPZJOgMWnRcXQiEOjpkVf+eNg6ucQXCeitLreRIrQFCMXybhw829Wzo
ttZOk1w2ZeJVYIPeXhbvblsjMjYBGTsbA/VANOhOg3ShijOuOlNxGj6glS4AE+wh68Msu+vVaQCY
VD6mnTf2T0RwnfF6gRcBTTTkogiLEQ/GGtpW0uqpQxJUr5tHE6wUh3FSdyadX+1SSZ10gOrZ2NST
F4e9emEZ2etQUiTwE9+Of4Ek6qTnw46Mcyso1/KiIpQekRYyoEaAovN5pGKrnRbJyyib1UtI7sUg
KAqQmX1PDKcVUT/ztnmNxZy7Gn3wEoR4UYCkA6QKQN5a/9JEfa28w70GYTYaIVFoTcvAXAGa0yFU
vDLrr3MpdeZ/atv5wwuLpzBmaNlkM8I+K2rCEVef4ulj6kTF+/Yh4H6chXj2/wGWta5CVjmxQtvM
ARAq6B/HANmirhj0z6XmK4WI7ZZ3s4BpzITsIGiryZ83zgqss7RJjkdtabJ4q4ZfdNhtL4b39dd/
n1kMjTrNDAOCFymynSFpvMh8bCERt43C27I1yvLvq1UUKBwHOQb53TI59vo+kEHu0LuZhRfuwzYS
dz3gGMH4IG5jFN7OkbIhLy1rmXybtAT80TvSBTvVFPgN7kf5AvkTfa2Xowe92sgACTD6bZn7CFrM
28vgnRcTUwJEhSmjqs0so6gxmTEmuKYIPcygOi6cYrxP/qXDbYXynYxWR4JdxTrUcJcrnyOoxraX
8V0YAVeUCYY/w8I7HDNazDo6sF6H5QQEA6W0Qjsit2B0N/G4T2XPCo5V/YITmrb7KozRYenpeGVu
/wL+Rv73AwymuAxecTB8LzmARVOstpzAeCqb17E/bsPwze4LhnHYoRwrpdJgnYoSORbuhuzBFoUu
3EMEAS8VaQUbTYnLb1hZXTCRBgx5SNAU6rNeP+jxUS6OZeMnotwl75Y3V0CsT1DLKUwipMOQRVSH
q2F4mqSD1r7W+UETlQa/yyotFrICY1yDVtpdbVOAQTdj3pkPthM7UwIpH+f25Ly8zK7jn3zfcA5E
VBbhnuIVMvNQH8qkyCYTyAnKnjOIv6pYcI1ze8PXi2PMP8mHxA5HQJCbLveae8mVriWX7sMr06ce
PVau74x++DB4xZN2Cj3Re5b7JFv9ANb8C6s2olmCzVhvykN4XT4rHkbLkoffIJa4Ve4uOq926isR
Oa7AgFjeyFIdtWaygKrmEfiMUSI9Wd2Jtp6WvmWGoB2MB2YtXHtI6mCunOVqn0Nby7rFGY9puYtV
1e1M/djN9QEKT6AXG522rgTNP1y3ZpGF9B5d1Crq2udHkbRBHAcZQtMydgMiQx/BISQGK+RNAAEy
y4mD34iVnYRep+rJTL123G/7G+4Df/0LFuNeOQPJqiG10+MXhOW1Onpz6OnDrsquovCqhn0l9wEe
vP+CibzZUgBTQS3HrBrNim0bdzYeNZgWHDQUZm/j6laqLyMD1NUGqIDKdJE/E8Auf5ZNGaOtDLcH
BtnBR8V4iMyyirwwAGsXRPqAgmWDUoo9XHajlB+LZpk5QJv2nmIqHEzjCcGDRB3wSLVmGb8MzRR9
N/xLP+VSDJSJiglntLudb3+XgNS6VsMcwoP3DXnJaoJv/td8+UvqawXCROZqMU9tHkS5q0GaPbow
rBuES8kg2F+eG1yjMF81m2azl2QsBe8Mx6TEMUWt27w7eI3A2GogK7lcKEDQ07shR9YQGJBHikT1
fN4FaYOVFwLdy8Fkg43UkktaQUTVlcL6OTHt21qRrokxXoJ1Yt+o7WHbMLkb9wXH+tY0jxN9DuLc
7fVuPyrj3QzHsw3BCyvshc0Iyo8YkWXJFAwl0PswB0RT/SKgiUgjfwh/bGPwOj3AgI1pa1QNwfnH
MgHlRlb3MgWXJ3Rxd/ZJc8OL8Hd9iF7Cu+onUj7k3qoc9QP0cku1tHDL4pi+bP8GjoWc/QTmKu6M
JtSpVOWQBZ4C8KNVaXUXlRL5qeJN3jnDqA+iWVLu1mKWFHcGXh8m+1CgSJoX9gwSCSkgzhRcU+uz
Qs/H9rq4JvIFwj4URhSAtcEG14LVdG6tyej1EJxeDgkYnIRiQSYebBiwfcYTleEQhEWAdUSxQ3Mn
/5Ru4svxstoVl3iaxifTH3DRz75xHV2IzJPbrICmchAHg2YXk81MfKMgzWXRBie7jNzedhBenNIr
Ojykx9RL9mgI3N5O7gH/cohsmlVPwU0btjgOEyg8y/BXB5LS1P4oqlvhEDXXPL6g2HSrok3WEMdY
2RhmXpzMp3iMPHUcBJVnXpbVUiCOgQ5R0Eain+z8IpFJFhCoQMPH54mTSLjB9FOAhqfORFOlW80p
NLiig5LdkrrdJa2IUZITPJ3BM1eM3KtJaqQ1HIy2k1CfAhlz79mYqCHyjSwJwmFe0HKGxlw1DUab
0zQGGiH3LXIOc+uDSd4xo+eO4HZHFu4UtP9wv52BMrePPkEVsFWxw1F1U0G+Yxa+MXlvmDMI5mUW
EqvMpQzrkqS7QN81lk+i0NPkKz14TSU/LiSn/iAQ904iP4pfoqRb5hWQ2nFNtG7HlwPUNMMfE320
epGMF3/PDV3F4VxsjG2Nx1R+TkEVn6O7+jkHJ1b/rs+7obL2ef2ozR6MD5M7IufKK71DTMtEOWSp
sENB4tysSaxDqdbCpk8X8m/tB8XUzoF6ups+6m53CclPf5DRmL/tHnivHbzlIQtlmuipU9nUX5RI
bSGpuEbG3eSr78Gb6s/g1sjLXfi7uDZ2+Y0Nyz4mdyIvzPEWAMbwAzFBeaSzTlietIAqmNx3g9FJ
yLNRXiXtbntxHN/3hzcLc0nIa5oslVQmyWQkJnjZGpXszfGXmu0mSKaNxX5M9ttQnNv4DIo5MRSN
uZZRAipSvEzCOMrBLvaTSFyAczeeoTCHBhROrY3LPXetdD+qN40lGizgfhS8CP+3Y8syV08kaOaW
ahUDIIEaWfgU97tIpHnPuwDR3r9UYZY+0m9DqFFUS3XcY/DRjGUfk7yOpfh5+jMNIGF4IhhQTndZ
DCVfWTQ2xDvXZ8hMyCSRDOzRZBm5pHcdauMQ/Ux+IkM4o1hReTUqdaIcFxcSNAHo7kTrDjKsi4mu
NlSxkyAjPaolSNVkzWMJ4pYOVPottFY7qCx34I3AI8LbNkbOV8QI1hcou07I5k7pMgFQzLelcSsr
n8b4axuCcwmeQTBRTB2EM6EjIEILM2XQaoXedXiyHAi6bwP9aZ5knrJrJLZi1/StPigykEg1POod
vUiCyUkwVthgkD1tideSzzp7NZQHuXSoccrHyFcsNN9YjpyCaUKPjnFv7KAE7YXGkxrIbq7+ikG3
gk5Kp9eL23HQbxIwJm3/bo5DOPvZbJAS95GiN/jZPZIaarkblGcbTZOFvw3D/Q6gs0VjoY2WXjbB
GWpRAEVOjORMxqw9x7adv4UwQ7A0ayRCNKvDs7eFAdYeGcylfx+rQ3R1UdDFrLQlfyOQhSZjDoKi
GG1b2UMpXxaZYHXfDRl/31w0C3WwemKZ56cn76u4DhL8/QbVWpuGUHxLd7b8ur2HnBZDwKB7F+kS
FOuAdQ6zdH3opY7J+yy+r6GekO5ksh9DzwhDzLLc6LNHe8e0T61LH3XIJLuu6ujVbha5Rt5yIV2F
uTEsGUxwjM20UaUkk4rl0vJ3mRqndpL2U6eK2qW/X4uLBo5hgPcCqqtgAjhfbpsVCs1aikzc5OiP
8r735Of8IjiZV3rtto55lX8Ubn6ZXYj4nDhBH5BNSJkY4GazUT4+R55luZMqGQ4Y1QVQHkd5W99O
pdovssctRq9aOvdQdiTNXTlmYFuYc6UmnhLH5a2C1NQNereaGAwWdmN4ZAhUf2jqHh3yRpcXjqRm
Yem0NI0eA7NrHoe5xGcjcmod1CD5+6t46UnFPYnxnOXcsaYZlGC0jxYfaxo7WwvASSWYtuN9pjUC
cxdPFHX8KgXCWN710H0ZHuTk0k4bxyYP2wfguxPBWuxF/RGvUgX/O/8sXdDX4GoYkNWfr9F0LdND
EPnF4OiWGwn7eZcw9tyfn4F9G83B1VEXy4xKTb1cvRqmfU59K/WV8GBou5F4ZXOTx14ZHCzy13Ln
iHRRGsRdDFZAhNmM/dEuzwwtqZHA0EIk1Cqz8zM7gxCXZFkOVfPTVGd4UmVgYkBcLOpB5ehqAB7v
VWiaYIDl26ihEmQYDqjhrJOj+ha8E6c6SSgs2K52xMTca4+6wmEYnMK5yG+06+j337cLneH/CVZW
wYikjHYt28Avs8/QuAzifR+86Pl+25q4XuxrlX/ivxWKnlZ9oi8j4FZzn6aeUoOTUHnaxuCeDdBM
YHIGzOV4NTEW22AytCL9MuhU3aqdfhXZZG8EM0Kq0rGkQBBQfY+7YbOY+LMwKW1BD4V5mjWUSKHS
YUkY8QIBtOqo0fv2gjiclefHgnHKgZRbWCuOBb1u7uTRkZ5sd/KH/Ud2pXtXbeREnrl/UQ5OeITk
DAZaKndyCtdyBx86z6KDwvuGK49gszkODUOxdPEIMj3VqGjahzDaba94cSpbfoDZ0yqyg0BZhuW6
zOvGI+i6cM9CXSyxd5LlNuVhG45Tf1o2GNc7sqZwc2zWaCzSVCvQReqG1a5pb+X5VU0OVnMzYWKt
/W2RY6a9VdKAzqzULeX3RhekrXg2hHOPOAYd7ngLMBdGQI0w6QjWm4NfEEPUTq8KDh4XwVwagFWw
c2LO5PxQyHNVpaqxtMgSjNXnV3IsJElevjv70SABgiscJwFDAsxNUVNJpkGKgRkojgfGZT7dK/ZB
Sq/C1i8NL7RTh0KjnuI/QfmQd0WtgNlbIzX7sO17AGNYzZb2CvmZtNfK9NRUF8rf9/DjpH8t0maO
YjLhkqyWRVZhuWum92pWL6QoFvgU0YrYI0aLzJiWYa4IjNbGfJMVl3iEBMZPuT2g0VmAxjvQ6zUx
p61D216Tysua0HtlvjXtRTL82D5hPJ+MmX15oQAy0YTO2EZV6dA3aTGxbAUaWlbq+Hfcq5IzlFCv
jMZw9sHTKKL7423ikqFDgRVd7xZL2j1KEYntpREvTx/aFrpcriQ/lYoz2ReDiAWVs4XKokP2h3Vk
Eco+P17grldKyQBWayPnq2rGY9Ua8y4zwTW/vZPLX2JOmQJqK9T/8KZb2HPOkUI5wJsXVFpuXMSO
MsXXYXmLYaZrSakuKnIdyWRn6QiPt1E5ZRHMwX3Bfsvfjx0uPx3+Ix7tA0bCHXs0vTB+JpN6kCTj
oqke6zC67KPGQ8ALDjENV1SjOclcoMXySUuig9Zprqb82v5h3wwLqX7UnP7TQ2Yu+5IEKrrdCzgW
NKaV3Q8KaaVGjo9FF14gF3/8P9K+q8dxXOv2FwlQlviqZLtcrpy6X4SuDspZpMKvv0t1caZlWp+J
OedhMAMUMMskNze3dljrOtqFSXFoy99X4QtCgNSkDdBYc5CU17S9MYb4cYZuSYVhCs0W6R+KVscd
dlnMLE1a4OXdGBSW9lCbHbgNcj/p07uxUnPBMV8kJs7Xxzew2VAktKwE6tJM6ZF7fWm7P431axQN
rV2m+Tgczov2dpikdQmcnqjfuyyNnTYtpSOYhG/VogCL6jiaPqTiKpAOFIXfq+yP1NeZwO+JVst5
2S6BxrmyrLaVAtX2avTqUswYjRYRAG0eI0FjC7GQogVp9bnZENUsVDLhGOP6VDTBmD3iDXHM9j0W
tQZsGugKST9HGiSLlPMIJKK+obiljEGJNrASEnSZ7USDyBlt7iAk75Cih+QpUiTncDqkW/qELefY
AClRvAKep5/Vk4lx7utXTwS1/H119dI2q+VaA1RtKc+2OnxLDWRHB/PQGiLSsgtnvljnalWcT+lS
qSzVHpuoR+RRJyaa8umnbneCFW3fghUO501SHYXmIa47TMb62uyV0MVV49orYRtN/oIh8QKUKRgV
F8Uwoq3kvEpmxSOtWmxloyFhpZLKyVuK5vzKG0oIg14/t8vS1ddugqUbuuNoI+ETaE1R1TJRgGak
4++8Vlx0ct3bY3Toi+QjLAtkQDv6JzUgGUfK29iW0cjSeWkTeuikeNcx0Hv9By2rO3tAz38P32bC
JKusB/q166WjQC3UBu1+Hpu+UQWS6eUY1e0GgQPY2nGod6CegdwC4hHOoqQqN7SxbHHScjU4mALy
Id7jzXXr4UkRpIYuywpY4BqMM6ucSZXNRsTaRXPUID5qunpyOxReZb0mULYn7zEKGtf39DJLymFy
JlU0c49ZRmDqyk2Z3Bc9NrL2+vQ5Q/xKPb06RfI+S/2udcL+NNl7ZbiJ+ycrQeB3TCJRK+rWDV5t
AU9zJEmTFms5fk5nRN+HrPtlqtkOiiP/9rPta9VokURP+UJryrk/Bd8AWlIBJrXQsWSW35CIfLy+
s1tPB1KI/0Bwbo9EmhliLAgbm3ZOpx87PP6z9KBkb6H843+D4ozUJP3Cz4eL0YK0KS4eO6kJauto
SCW+uAU7t31Af5fF2WjfxWGRo9XFhSNy5dGLJHQZ/msN0a/jWVSqkVJDGYJbUDYSO+kk3LoMgSiC
DLeIwmOtlYIj2npzQV3+Dwy3ljbJq7CZu86dy9PYvphS99GVd1XeQ0hndGKdCL+0l/CId2FrRO62
zZpeymkPRFqOblztyW8sTrubaucmkcDK7VImUmrbtEMV1HgEpDD4EuBCmB5xaE9H7KUc9bcpOpEk
a/Dz/g6z0b0mYL68TMcsB7cC46KYOo/KyEiwvqTW/BGc83GBLu+6dcM6YJHiKAzzLm8VecQYLsgd
QRafi8gyNh/n9W/g7nZUzjkyolgwdLVI+H3Un8DwX/S+LuEFq/1waB1bv++sb9cvoRCXu/C1ZYHC
tANui14lVENk9liB7kQN6ibDyFrh1Caom3RPQWRwHXrzTq52nbsuZcGktJyAXCPzLbOb2Rx3TPRF
sxzdhemqy7gFAieUFRbTXoVx0jDLlRTRzlVn2QOVA76aevpxfSFf8fQ1EC6wH0jbW2TsO1chUM1A
iPNOyK6Vbgv9jiVQ7Xwn6q7r7+zqZ08Em7jpDFbr4+6J1GS6xAigtbx3qSFD2uoFiYjaaWXXJPta
skSVg614xtRU6BqgPwiNOpwzMOoylaMZiFL9MrFTTxwrCcJ6cHKtcWi/F8+lLzM+F9v7F5F/XZmt
5t1UApFZu171zephymZM7FVeGS/UShiYrVG0+9djNItX0FXoGKE3BKJ3nFeY26KYUa1v3Vx5q8fY
ITlzhoQeaPhNG753zby/bkabG7vC4zxAgxp9OjCUPQ0y77R53KmD7NcVtIYJu48acycvbAO5Ioil
Ni1oBcs5gGJkoyYvsCqR3qTwk+VN7PTaFFTad4UV/qDWog+RzZuPqjKeSSiJK3wvFI0hktbP2NlE
nQJVHV+VuT4l4Muy7fkuVV4TZdpXA/mdTVKN+A09zER6lzPi2F24q0zRDOWmj9CXRDK6gAim3c59
hI42X5oaduvOzbjLVfo0xtrh+tluPmf/QJi8fBKr8aEzx4CAuMNg3CEoTrOdrWP2WBDobEb+KyDe
31HDKpAqw9Nlhm6CdjaKcg1mLvalsHq6fYr/2TbwkZ9vG8bIq0ReTpH1e2Y+2sN7r4iczfbHxWo9
nH8rzX6Wpx7rsaA8xxTNGdBwmuU3SYjqTOljmlqN8FnViWY3hMDc7UdLNq1jBcBM7n3IfmHSGZxK
e4ZxlXZ0JnOvNXeNJQjtRFvKuQCbVZmdSgAtVc/CvEAY7ayOCb6QN0EwigyZGPyDdsTzc9PKvBjt
5dxKdCOMSb3TJ9MHR43gZdo0+RUM51ca1Zzs1AQM8soOrT9bDBdFFTq00iAMRwHYptmvwLhYQiG9
VbUTwJqpdKb8rma6O0U/ukpUuxABLd50FU+YkdIi9gZQUj6kw07BoiwbzJ6CEpPojDiXZNTw/1kK
Q5AtfFdHxXMsTwFI05+vu6VtGDQVYygVc1A8m1dTV3HRzXBLUP9yBm1CfvR5BL3M/4bCOYoyq9sI
KfXWHXtjr5D4ZWqSXVoSgTbK5kOGmev/LIZzFTSx8ojaBD4W35NzvNPD0jeSfY/PlAbqgKKvItHe
cQ7CbsNBpxXgMMEH6ahaZU6aiGrfojVxdxVJgJiYI7auQIeW16okTp1kLn4kuT37PXoKOwyNDJqv
5TN9uX5q218GeKpk5IsR6/E1NJ1KcT8MYLJve99ojzP1wU/taNVdXd2Q3ksthzatE2EA/Drw5nP8
F/dr3ml1xcpobiaWYc2zojo5mivDURSAbEaUKwjulZyY1Oe5Agi7RB8kVlFbexOOFjNS2ZiByyww
pyCP/nWL4hJRrmC5i2CVJRrOGEzGkKzDWNO3uc131zdv0ypXENwlMMyEdnKHQyPVqS1KNLC9WEJh
s81IdQXCmT4YH21pAiumi9QmhM0O3TI3qmpOhwMzx6c+u5ml/fV1iYyCuwj5IBclVQFZhmhPsvKb
sCq/X4fYdO2rVXEPlqmFqEXZ8LkNuoTK9lSG1Y6apwTsIP8NEAQQkdpYWCi4M0rNeAh1TWrBKY/Z
riKNXBU80GwsncoWsdhvvsLg7P4PFndULXQ2epPAHgrjiG+nUWk9rfe02JWV/ybRDdKOf6C4I+py
jEmVNaAUjd5q0eSm+tNYoGos0+iTtflBQ919qEORhtm2yf/F5c5Nl7ORpRm2U4WPpyDXwrBANA6C
NPemJ16tjoswtIwMobaszgYnef5Ug9RHQf9HbwR1S3xhR9K2Mf5d1PJzVk5wpowSpcCi8shnKBOw
eqd133WT/o+2yAUaSr5Iy8hYltr0zrh8+jUJShPZM61EKs//x4PynzUp/EdQaUtFmNjAIhA1Gg4x
6FOzEhx67gw5yTx7nsmfUX6pdNGg7+Vc0Zff/QvMuXvoN+TmXAA46aDOkv7pQhIF9ig7PQIS8L/v
ivqZsckhzPaGpHZqBtIZqPiqGpjLmfU06s3DVMiiut91k0I/x/kZl72lo10EZ9ynrz07GvZjX8U3
af5mmt+z1hSc9LbTBs2CoqL+BfHVczRNmeq6zfHmtdDKTaC4U41OonVOqRzG8gdUWR0Su/+Fo/sa
IoOWHAagOY8wZqGqJhDOdZG+wZSgD3HiTvvdiMi9t/NvKxzOA0h0StMuxNIsUHKUhwIizNLPvN0X
7HFSdoqKt/ZXS1+b/BGDXt71NW4e4gqb8wu63ai9ubzpYPrJTTRNZW8dKpvUDmiE0SvRNOSmX1jB
cX7BrDslVXrARcXvJrnTa7ex70tDsKjN13aFwnmFjqQmxpOAwrL5YBj0l0L/tZLhcif/gUA569wc
czkldZkAImlaL4Zfk7RFlzdvguvns/k62Et6X5F1naicDYJ0Wu3TApN26lidJF07mYX8ZrbW03WY
bee2wuFsEPMSGQ01+BhteEeJBJKDaRJoitMbkS+3nkT3oICLQeUpwF2u7UVydIXL2Z86SV1HZ+Ci
o81pWXMTzpqDj0cvLEenzFo/Jj+6Mv5Zp71TN5ZT0u7WssDidv13bNrl6mdwdqlBTE4b+sWX5fSm
1utjh2ahAqrVqiSihNoMaVZQnHEWxKgHfH21Li1+GTCcNsXHHfpoh3fwlO7/p2Vd0MB3WVii8xTX
rQ2iOIGujEcmV9YFoeemE1kuBEi2wArDC+rq+mim1gAjbaad3v1GB0iNgcBE9oz+tZU7we3efAlW
aNxZEWplvTXirOThu9q+muyokrchjDE+cizrYOpFEj0iQO7Esi6U9KpallemTmS6pXRS0LjeVneF
5humr4nSQZv+6+8K+Q5dI44hsqTGuPS2jiZqcjun/ct1y9huQVhhcEFF2KGNpByxKDmXH0kyEKfL
K4ZBTpV5Sj7eQW3wXu67n602zK6lz69dOB8kO0T+MLlP2oXOrM1Tv8q10C0Z+FSGqQKFNgklwSt8
yVGAX4n5Kij7LSM1F42peSj1cmFBKTbXUC7uoh0GnDBYUtV7NcUEYpPdxKzf6XUGCkl4qnQ4jD35
b5JA6x/B+Ucd+UCUUvEjlOpxgEySiYJmUYrSc5tueA3DuUO9LyRQJ+Pk8XC1dtB1t/PwZkqmm+Qf
XfoqV3ujOTSzwPtvPzL/3F9+RCHEDJ0RN7CFVJ5vJNSJ8lq/i5pMpDsqwuFiOMuW0zq1cHORtt1r
YeU3FrrrdVHWfdsdgcPHklHmM3luFcwlVeiPwnIs85WZs9MVHu0xdTj5YMmRTdGg9+ahLRPJ0IAB
4yf6ts9jgWiwxjDTcWh55ubW5FT0tkAxEUIKY3wayj1Bs6sEjbfSEFyNTT+xAl7+vvrKihICXUhU
/t3JanbSOOwGka7i5ru4QuDCjzwuDMRO2MrRRlJhDmoz9DJrX+mW4AHefBXBhod5EkLQGs3tIYiz
yFgNMI0yfjIaP0HlXkYYqvsY/hVAbVrhCorbtXBUmVyWC1TzqCuDY3Yy6IvT4LqDFaFwO1dEMfRZ
ls96KbklqDAnaBsU0rNuvkzokgVLr6WhvZ0DiQc0HWkdjkcBXXCU3E4QlJBBmdTdk9xPIanWaIKn
/pKz+MsbY2ZFRiumAU2ic5urc5YVmQXIvnSyk/E0PZgv3Z36EAaytyhVYYCdHaI/iOKu7+fWpf6a
lfn/uHwoo7ZZmSpfWaf5YFu+gQ7M9EGNjlTxplRQx7qcLjxfJF9YSEozY4h88TjuiBP5VuREju7O
jvlQ3BRQ5yKz8y47+WsTRB4ICNDBLwmqAVv3Yb1c9XybUTXWElOH+cxjQNPjNCEN9WK3nqn8uL6v
m5XCNRJ384yClOoQAUlNj3DJdKKeJh8NAy0K2r41g6Yw3UY0sXY5IMHtMHcJbZtFKpOww51TnWbE
9ZjIdcYIIjNO/N6/hk/HXnMwPuH9CP1IVM7WRMbE3Rt1zhKZpfDYoIELwhfzIX3vPMtPfJTddhEO
9DH1bE9324Px1HjS9x6UDLvuo4Z1Q497jziJgCwzPey1b20ARdtjIvow2nLty7S+ZRIV+hr8VCbm
meYsLVK8YeNdmIzgJBA9W1sOah1qcOfelkWfyxMejzJ0DFCHSMUuFHa8b+Y21ijcObe5kejz8kQV
cOhQYLPyE2gU9PiXRtE7kUtQC/Eb+XWWdwMJjEn2r1v31vu1hue+FaR6RG9tAXi9kW6y2ToO+R/w
kb53k0gSV7SdnF9smVyVJai/XWt6MJTXiT334Z/rixFA8J8FKc1paUVYjJrNrpqo4P6cgzkvvesw
m/HMatP4ob3ZJrFBh2XTwMqFL3K8xdQ+tOo9M/xB+ZUqx0rxZLM4XMcVLY9zeVE8MkWOARsZHy3q
Zkx5NNT36xjbF/+fbwk+VDNszDoXNU4pGdC4x0DHNEgftj0cW0P9TO3nzk721xG3L/JfRO4CTCRr
cz0EYtucQhlRYAGdCcHbuImhLASlCzPORUNSCY1kZVgumUrju4oMSI8QvaI/r69kc+8UndhQYlZt
g987GR1AUF9YUBrTmyRnguYPxOlVSYNOzX2Eat3/hsftXBHNUwZyGnwLNU+tfh9mQTbdpva3Inwc
wcpyHWzT+FaLW/6+CqUtOUkz2QTYxGY0IR/arMMouKBTd9MbrUCWv69AsogNKHkDJBwaHwRHrpwQ
fH/b92j0EJid6LC4D0kzKlM1kwEFakSNoGXF7+fPaXzW1KPUC2pLm3sHyT8DTNoYeuRT81bfTXUe
4i23QAM8DTeK7SWNaOh8OyZboXDmUOpqLeXLp7F9iu/b/bxH9epQnGrIF6UOCreVk3jaoXSlUxHI
hZOfbF8VnJ+6vIl8ttJa/QbOSnqqg3QiwxVgP+8hgRO9oafv18eLakDWrfGYa+wsd3and9unrnYz
G24f6ILfsDkgtP4NnBEhNzoWXYR9oCAt8IrBNZ7GY7dj+/Sz+Rk/aiBu9FEGU/zrF2Q7YlutnbOo
vFQns2uAC6UkW3Iw+Hfs9+qv8BfVHNSW5EB1mk9USe9rNClbfiFqeti8PCv8xeJXlyfU9SwjCfCN
5xMBT8N7eDukPs5eDqDE9USP4ZN6B9qK6PP6wkW43MOeml1tmCXOHIzWCVII+mmWfKHCqwDlK0pf
rc7K0Ps9alhd0n6m4RGKARkUuedG8Pm2/NgrBvz19K9gVKMLtZQsmwhu0Ty2fmsIs6FN4MjanzmW
EfnLyNuKOmY3ndHfo/vK8K1Q9XJuYzYBlda/pFD38gysODkIzl5M5A2TLrh+YpfcSMvHxQqPC22j
uiASXfKnkwv9I9CTudYH/oVhQevO6Jze/yZ/9q78JN2Wux7D1m7+KN1Ou+u/QuAVv6Y2VovuNZAd
1xLspoFOyzgoQaW7pibKm4hQOI9UgR2exYvdNG0JxoPGlelvisnx62sRHeBivau15G25tCkARU5/
dorfUa+JfxqZDx1IJxXxaF9+nYE0EVPqILMEqT7Yp7k1tVHKKqsEwYJdQZRXohEyvEYlq25OkvQN
tHPzN5vk5JBodNin+pR5LUWrl1OrfeZG/Rw6zZzF72Vbyw9lqKahJw+9ke/DLqO6Uw1jf1OO2pg4
kAbRPAtDpL9oyqIBoUwx/srLVP8dh20SdPo4jbBPU/20WGscymHKjlNk0xFU1O38REmrgLhAzr6F
XQNJ8jbu8LWcdMWtVFJyymRW/WuxAXBKGboBdU/dQssctzMRlXVWLDof1iQlO8mcMU7QkAMq4+1B
01BzmWw7dKZKZzfXDeDyOw5ngl6fhQccM5kXgyhJUYM4wgILvvpI8eoVvqaCRkc+zDdVgM9h+aXb
X0e8iGk5QO5rACRyoCv+ot3vHjUwY1silYgLj8sBcE6i16PelmBH6PfxQV9YLb36iYyuH+/6Qi5u
6IKDQQEMfJv4D74PUWpYQ5OFft42G5/S7K5EEz1lraDl9jIuAA7KbxBGBjEPGP64gk6thymCfjwc
oPcdfBBw76tbLXXrY7iPVIfsjNopd1DhEHxRbW3jGpY7pzztFT2uAat0N2Cck7RfU3XKMUZ0fRcv
m2CwPEUFUbqyLM7mOW4xy8P6JtYhw8DaUnbjOGYnXPPhT0Klbi/r1I4cM6vHT7vU6V05DjXCEoZY
KKShdFNhwuohzyp03/fSXLy2iZ49NLlEP2sizYJbumG6IB4G58jCPozPMS5SwmRYkw7ZAM5je/AS
Ce5JVCBc/g9nzzhI+SFpBM5BiExpxOL8wBAr+sBa2JQ6ua3iq6XPqOp0JXNaYSP8xgGDMcQwwe1O
CPhsuXvCZB053y+G98ph5fd2vO8r5JYFe7Z1vmcwXHjPhqEZ0wlc9dOOPEe5o7rVk3XM78OHxO3/
gCchQ0NTgEKK1wgiy8twYdlNfLpAWQSiajavpqFrWR9mGTjslWfjWb/RfclPP/XHT+OORQ5zswO4
gel+Khw3OWjutE93g4gwZsNkzn4Cd4sygySqPS00+uU30z6loqaDy5wOt0buFFM5YcZSLnKNn4tS
TAiZI+boXqI6cuzTT1P0lXIRMXB43HHGSQ5VshgWGh/oqTLxpRLezjsd7Bo3mHd5BBnnO0h73Tft
pf8m8BSiveQuhyTlWq6rWGr7kR7KQ2J77F2HOIyjLIbk9k9Z8O/fqrPT48KjGDkDli9s/TaaYGXJ
j0ZRLkS0Js6lpHJq9sWyplLNDiZL96h+X9+27Wv+9xIsB7oK8Zo6zpt5whqaMgqIhjT3+G6CW1k0
KbyJg+wR+GGh94Eo7xzHYEodM4yEuAVkIYzRiewfmIgmmMi+vp6NZ9dAr8A/OJwBmmD3nPBhU7iR
9IA5T7TXSFRkacuTeuGGVxicpWVmqHYjA8YcPaUhpFwLv7TQIjLs+/mkto9JeZDJD4wnXV+aaAs5
czPRrCgl9uIsdMzMIo8JnqkmPGmioxJtIW90cTX1hGJ5of1s1PdtBN1fEamQCIMzu6maw0LtgdFG
T7ONsUkX2qOi2GHz9oAi10boCqVVntqM2moS6R02rCFQjTU8kuxBfL3wk1ryK0prevLW5s9diC8o
fKvR/EUSBYGXVbbFHy70asjPYobiK7O0ul5V10DktILZ0ybQrEdWBJAkCsbGDQvkTiDWJ4+3eRVc
N5StmNAg6sK0BitFDyF3gr0Rm+2UIMZtvdGD3uHnXDj4ZCNu7kT3hluf5KdRcoT0Jssd5u/FGpY7
1FTSUuwC1MHMHfTT92MQOU57HF360Tw3R0tQKt26Dms0LkFjmdk8tYqFYmGxr/UTOuvszmuZ4NIt
v/nKmngenJYUdtwvKEb7UdaePp9sVjsZCphjEBYf1w9uMyRZrYnnlVakZpwbFWidE+3A94EjS++t
O4RAqYM6HQSRPiKv9uKnZ+0GTfapN6DZVTTvc5nyg9GufwUXlVQjrfswhvnM998TVPvnPTi5non/
Wz10Qei0uxoj88fjKPCrWz5h0UPWQRNjofGas9q5VrLKlhEK5q3Xti0I8cAq/HR9h7c+aLG2vyCc
jQ6zYmfthLX1AfOMPb2DfMqP4nbwQofthj0oOwSAW4/FGpAzU9oqRO0UAKo7JQ/C3fgSPVYf4+wq
pgMxkv/i+SPQZFIQun/NH58/s2jG00mzxHtJieD5tk/3g+iLc/OYNHwRgNAMiRpeJLYa2nRIRri0
RTsoXgQQQfHOBOvYct3kLwhPsTfasZXOM0D6+iWEkE0iJLIWLIOn2BjwDTelBV4gqakdyGaY9CYU
ncZisRfOQ4d2Kpjiv+j9z0+jmCy8SwOk4XrlFvQ9lH1jVqBlh2l4E1jZ5mp0kIaCnQDqgF+fWat3
hmqpFU0h7g51x589XEThWAFcvqM+J4fZrR9HV0jMtnlGK0zuKtlgf2NmBFsbA/1Pdhx825t31W1+
1xx6NwqMg2jEcrkql9v5d5HcVcqNvjWhGgi2l130VLwmt9lh9GskdK9v5qbL/7sufpLTqJMYbZ6A
YYGFJhynCwwshwm8nQiFy9ukZTwpWrPs3s/Zix7DW7XCR66o5UWwZV8Pzsou7EgN+3wASnoLDgo3
Rr8L85NA9BZvxjloDPuP/fFxDlX0PkpH4OiPCp7+/tj6SEh+5Lvh8frhCAz9S/t2taBZtQod/WCI
MeT9HHpRewjV1+sQWx/NCJpA0AzJ44VpgLMzWvVgT5gh+Kbk32rpBklfr2L+ZD6FVmCTXab+seSg
sgTl1I14BqgayKOW+3sx8mHENDShrIOwmzC0efSQ9tw3yD5XgrzH/7E8CyPSKoH0iMxZnpLTvFOL
DJpOJvUrdKyG9nslf0D6GyKcig81MMjnStCuBBteNGef13d3w2ssEek/6Oq5T2RZJks25MEgYotJ
D/tOEeV1NvfRRFYHvhCpYt6x5xbreug+YHkIrzPpzzg+SfEpFoX2G4YIgL8w3Dr6WOsxJAYYLbqN
0lsW740w+C+2agWxxNtnti7ZTZQVEBZTweuOdtU6ermOIFrEclgrBKmNWiT9sQjUXZyK/EFHPWRZ
BMXHrZjLhMCnCXJLDfztX58rK5S5szOpVoGSRrpTY1JxqQKWmlOWd0jpAm80vLkDadDrSF9DUUvd
hgs8Q1/sZYWeSRpLJRkGV7B01xHrWWbNcbJKB6SBPqQkvHQsYIjd7vrWbrz9Z7BcNJvkaYS8KhY9
a09deJsbp1H5prXftVkQKl2eIVLCli6ry5wY5Bw4b1V0Q4NWZivF0LwcOxlt7gpTcnI5Fviny31c
WP/Bn4V2d6SDLzI4PW36cjJB71aCXZme6vF5aCZ30A5yv2PWQylSqdxaGNRnITiCayxD7vP84MYa
zKZ1baG5HmojymsWP0ndt+uHJIDgW+sMapYkrABRQ0y31T80anrd5F0HuSTq07+UyzTQcSGmhVLf
+UJC8Lwg+WVnoIaAUqpdu8Uf4mDWTHP61rG+SyfzOfNEjTOXfvYclDN7cFBZwzACtAEFITqcvEEU
o298rQLC1lGU1BQoevClpwYUV3ECMQO38csXFoBCPkh35YHc5ofOdCq33Gvlm7Wr3cfBIbfpjtyK
pGAvff35L+CccKFLZikn+AUWc2rpYKg+0xi+Rt6un+AGDFiHlioextyWW31+gLheBSM0wQLpq0GO
2hhY8gtVBBf5cjZLt0FMt5AbqTKYS76+y1eeSu5U0hR5gVyDUzxlbwpDD3qquEjYO8lNsgu93NEg
4HVifhQUz0Ipsi8/fB5fn+NzF67JZ7UjCEFcejMHEGEM9G/KHdp10fFun35Zux+/rm/rxsNwBshH
2lQGW11qAzD8DmLjQXazN3ZUHOIbJzoGyp/UGRwB5KVbRqEUuln4RIbTNHiJ0FSepNbA3A5SY9Jz
+tDcsefU8szbhS7SmXfku+JmXhO6miH8rtiyIug+2xAMgwYOBNnOrciQJlPJwghWlIc5enzCp1ym
d8MsdQdFDkXUI1sLXaMtv2ZlTJllpLOkSZlbJqDE1OsfY5m/qNE3e1b3U//n+rZu+FEbjTfoD0Xc
ushSnoOlaR2HTYODJFXkjvKPEdKMZv18HWTDo0HSFZ7GxFy0YvDVz1EZ+8oiUMcYIU1tOIjRrUeE
gLbAKrdg0JCDN9VC/V67OKbELjCsNiB5ihIu9F9qW5QW2HhJwYOr4gnFLPnl98UUk0JpFkVLKwyy
+SNuB3AwHUBzXSkB5JpRbhV1CkNYBifA3W14atSNoRunws9wQX88SwWJo3LRgLS72ZH1cHKLUA4f
IO8K+7Bi1Bac2KjRM2Uz6pEhHtBMaCP1gmIABK8llKHQGT5IqIEmczcchkHS34qwQxSPoYp6n9Za
NntMQyAiF2Yf7+iQa4rHEJTcdu1Ab1Heb+8aZYrosbYS/cGcTXjseZoDtZ/io6kW8nd1quzjmNjd
gcKAwVWiFIhp9FlXMHqJWi0oXiNi/inkagxm3Z4+E2kyHqsuBNUY1Fne68ymR51kY2AA47G2odFV
g6Y+9oqRsBs9N80P1sTNTs2mGI+xkWCWs2ONdKoSSFDPct5F7tTK7Afi1bQL1EipDtScEfG0g1U8
DGXbz0coBw3hA4E27n0K9mTmDuDiBA9JGVcHy4int5q2cWAljEROpfSqh7YAcxcn2gyiBbuqJy8C
9wM0odVYus/VUv7Imjl8rPougSaIhVHPhWTW04tWgWRICm0CFOjiElPOWXWDY9RAhE+y6bfaqJi9
nYeseEmoWqOgYMhyUHZd8qeDOKEagJOvRFrcsmiGAkREP6I0bT5Va67/sNhOP5Wo1fw2ovroQKxE
u8UwI8qMvRlKAre75R8sfG7im1oDfSafnkpIAvtZ9ICwk55qvZECbdYi+odNEDTDIFQEFjRmzp2Q
buUJRuzRkiLZj6wLcuoZmnfdBW24cCRW/0Jw8QaBVqcZgmUC2f/vmWF6KYXobTmg/eVfDx6jqX+N
xHlUuaJVPUhYTDftlfamQ7AtUv7ZeCFAn6fjRYLWEFS1uP1K2KQyxN6L8k8ZFOD1L3bmczwXvh4q
u+v7dpnsQk1WlhWU4iCRCKb286NJABNLTYUkeDG7+og6htTv5lTeJX3thqz4nUqixPtXJoj3eAaC
KcgNQSQZKzzHZEXTxNEipiQ9o2JT3n5UrjU7xUl/eYnu2DFxzWfjLvMbjz4Un7EPHQlcd0c0v7j1
mqACaIC6BhOuaJY//xVGGFn6MnLlallgQjGRjsJyzZZRriG4lx4qnmNl94AgYYD5SPU0uZ8orFqO
+kBKT3tsDslt65CDKE8qWtpiX6sIoy5zq+oH4EYaUpf55Azl4brZiBC4DHM/KVSfvh5KuNcuuRvV
x+sAWxEoIjGEY4oF2Qmw6J6voccMdFX2E0LuSpW+W8yyvpVxhKpaY4PE1SFzlwcFeJfwCBUmRkT6
OExUr8/U4lcbaSnsN+mOdTKwRuBptpa+jkK4+59H4ThEi5jhQF8lfAmYsaBxcMtq1gDLD1idnt32
WaU2UMhqBvUtU8tdQ9AePtU3pSpAEvkZzmmOlVyAEhlFzbBO9kN0KHMUB3qvl09xvL9+niIobtdG
xYpYFqICXY2h15uJN6HrvHrT5cYrwaZwHWzLqS2SWsi5QAZY4TvkmqhitCPwn0MNiq7EqTFyo+9J
qznGeBhS0YuwdWBrOO7AOiXTp1IC3FSgjYt5k/wnZA7L366vaqP6a9s2ykhoHEDeBcM954bBiNHG
Qw2RNupT39qT599oDvoJ14n5NTTjaTt5PxzB0f4xEE9U4dl6whHjI2ur6upl06xJR2rkBrBjqXfQ
2m2jAVCZK//6EgUo/GfnVEayCfJsFEXi0rHjB1N/MkXkMVuntVoJnxsp5nZusgkrMTBGshu0rEXn
h3KalYVcqQjT5+tLEsFxdyyZ9CbvcsBp2s/c+lki0K9Box2n79dxtnIEUCf854T4Qk/aFLYiLR9h
yQ/yIiPV6My3yJnhEbi1fHQqMMe+s4PkUwC78Grxj7mN5xPPOdpeIdZ+bpQtXEgbUgU1ObwEheES
44mqzwoI2qLEi6ugn8Qta1v3e+mrhqI5eCjBp3+OSWIlHqJKx55WZY1uK+1YUfpMh7rwlfbu/5F2
ZT2y4szyFyGBwQZeWWrr6n3vF3RWdsy+/fobPvo0U+VChc7cGc3TSJ1lk06nMyMjeqCHFHsFDrsU
v2yCEUCKjMgE9vbcJBL6QTcHgpwFLL2+oj9Q0HM5Vlyo+9KqPiDMvAaSWrSINr7ASGHGk0mLZF1r
NFWKPJNPmQmglxbPu3SItS+SBkrkVkYVZNt87PKVpsDC/QYGbZBXYKwUryP54sUnLlI2oGFdRHTP
u1szqLbXfWbhlNuaihYeaIABwDCklSloe1pGhy6emqa5T2c1gqJmMwLtb/66bmmh+ymmI2wALjCd
oBlygTfO+wmylhNApu128KH68s3uvcJJoC689shZOIDntkQkOLm3FfADkKiGLVCU5nf5rfUz2jCv
25ANuXehcXyrfldXvtVCAfvcpuSWGq8mMuCwudyPoHbPHbzevNSNXf02umudAzD4Kzt6+fHOLUqZ
n6JqYEftZiD1AB3+ob6lods6035yIJzpB8+amx26veldt3p5Fs6NSsng0BAOwTGxTPt5Vm7AUjgw
V2/RHQLBynVTC4nnmS2Z14TnPWXtCFtK4TS+ioW5pms8FzeJ92A+Ns/hytoWN9TEgUOXHj1RWbsZ
6m0F2jtq4dbd5M6IMInxUo1r3+0iZOIvg8hcExrxkHFk4lecOKdZDKg6zl0BCaDMqQMvip6aCQoI
3E3pj6hfkzu4uPX+mBMzEYwRC2Mw5+amEDpfxIQgYBKi49XflYI+IH6k6V8/lYUhSkwmihdo20lP
5TnAW1nNYajJoPZ+q2SbGnWuwvYryC5d94zFLTwxJd3kRTna5qjD1KQc1ZQ4JIfOUHYICfYwPdK/
RphLK5OipB7rkWrXYgvVapNGwU04DLvrK7rMKCUbUuaax3YeGx1sjPa3Sge5KabTR8eaDm1yqOdN
OrggmczKHdBqCuQqWfw62E+sfUCzEUCEl5VfIzbwLJWQfo3kownpOFcN/Jq6d7v6xqCgCLM7p8eM
UMluQDrtEHVTNTdR4Xer/DfCUS6Mo65sQUQdCBMZ4KmwKg0t8MoCW00+U+SCpBrulC5yLC3dTtCY
hAqpN9ZfhQ1m2zLI1z7Fon0LfGUAmRC0c6XPjXrPNMQK4mqnMYwOYnBIQSu+e1UZuky5vlOAwu7z
4BsEJT8MdSW7ubxHsPWgxEAZCPkGIX+QKSfhgetdzzILq++H96FgXkBqjC7mmEqu3gKb7E1u+iWY
+a1p9EOafgxD4QesPdY5X6PBWQodpz9FOmY0gNRk1mIjCrRiw8hX7V867s4q/C87fmpI2vHWylXU
B2CoMkswxb3p1paopdPwF4Y6u4J3d984SfmgQxRqxdMvkuY/2y3yH0HRifrGeXi01TbtKyjq/inQ
6CU4K3/q6mOu+clI/TS5j6a7nPjXjS7v6782RXg7+cSzgZPVQc7ErWI+Vz6JJz3zWJIP2zqLx8/e
Loen6xbFX5SPFBb6zyqlWzua4zLvRXJCjZ+JcpOWjhJwJxpdXb1NsrWJqot79GxPwbt/vr5Aq6aE
lCIxKfgBqsi7sgkQP35dX9NFJiJZke6bfq67zBBrmsbOhW7iTuvM2yJ+BmmXi5bJSm6wQLUpziWG
rlVVRzpuSFuYgU2RdyqSAxpZTjS7qvpIjQzyEi8W+54MbsYnJzY+eHDfFSvnY9lf/jEtK6Y3o0JT
a4LpFtrIA9nkXefl4NiI17TnL5N0saeAr1j4aGg7yz0Isx6VuSawlPO3KNjUk0vCW3RyHE0/AElv
zu7cryzuEmon2ZROgzmDpknjsMlSQHPMTaYarhIcrWSj0BtWbefAZ4oXr5K7iaBycSZO1ip90Li3
lC7TYBdDqW5t7+v2jjIEd7cdjnmHWbXWC7IN3s0YHw1AlXndexe/KYoE6J3qaLbLHVStSabUzo0C
flO/dkPyGA+DO0RvmbJ2ny6exhNL4pecRJt27DN1HGCJB5lXRpGn9/GmVIr/ENTEWxKUbKDeRRHi
3AzX+lGJiYYFQaPYBWll6Fgh4mhhGF+p1q0MUS5tH4pvOhhM8Z8hO6pV1bmmqNCTVQhSpgBEHS1E
WZXqMTA69/qXWtq/U1OSf+rocoZ6CFORktdeqrfUySB/5ZWMbq9buny34iicmpL20KRF1Pc5TPEC
LNtfxH5g5V1XHaPyB/rG+vylam9asCP9O0+ftBGjgSu/YCmmnvwAuepXjIDJYfQfqQ//mecH1Tpq
oACxyEMer6FMxLbJx+/UlBy+q8Bo7DDkbjObv9PoLcVbnbPeK9Hlsspo0xt/L6CD3bWFdwJZC4l5
yaKSMCVt+gAfsqB7u+leIQPnVX3wXw7CiRkpa9KtKIs1KFS5yCJvWm5sZpiIR7qrc7ICN1zYQ0wy
YPofAFTILcoFVCXO/ve5DIUiPZsq7kNNB4TxofmQtApIxmuoWwLsW6/kE+I1In08ChoSiho07DNZ
/qEoOxblecTREoqVJ53YttdBVmNz/TwId5etGKj0AYFkogYm65HOFXiQcx0P47x6g/S3ChJXMBYH
X5Y9Qc82d7S1sZ3Lfih4Q9CswAAexTgKyprnQaziEGSpK5W7sVU6Okbcs653utmEbhTqqQPd2WT2
YwINaKrsdagFm2bo0zbetnPi1OFwFxeYkmKDPzPzReWaY1nZNrPTTWKnXlnYbkrWpkQXIiF+so0g
CHoxgfk5/8nTOGTVWGpAEjaNVwbIRhInS37m7eP1j7Hka0DCo9kBkglA/kXoOLlGzL5Q4rQ3OKTe
tpSgRBjtw+GFpHgTtTsT5/j/Z06KulyrZ9WchbnwlduRo9l3SX8fBa/F0Dv5f3kGULRxIIiGjoqu
yUWZvKzisVEZd0F1k1lOjQp6kmpeQ95iy2nofua3PPj7FAAYf+DrMERhmFBvOd/RkHR0jLKBu33t
tTqqvNmvYnoZ1DX1poWgfmZHCkhhbg+s0nCMqLXr7QNUqCkEKLXZzcpVDNVCUiUiK4juQOGE94bs
jeFY10YMW6b2MBoPyugSPKBJ7AqWcWpvTM3j5aYGXCzRt1b/67rTLOWvcE6YZpgnBlm25KQ5MxOW
T+MfJ23VH2n1ZVLo/exKcAlSwIC6bTaunIulUHhqUnLUqA3GomH4iqwBI/FsP+f62kDm4gc8WZWU
FkRMnwbaw4RSRceK1hslrDZ9Hd/SNHvvo2mN0Eg4nhx3T5YkI74Jy5rSarGLZjX8rKN7E7JCWRTe
owZ2KPXuWQmtjY1CZWt8NNZaYrz00Dr9hjLFqs1t6DraWG3U7NPKrxLwTJVPSvczCN+s6MjLZ83y
a/0FPPwr3rPovP/usy0dlFghpJgsWK6rxFMg0zS30ZGy5L5m/LUps800PE16tFXC3kuT50l/0/ps
7Z25tvniR57E2VRnEx9KbH5a/cyCx64aPEiL58k9GFmzfl/MeIu9N2twy6VbBINpNtCpBjBI8lU7
TaE6FgasRppXtM9m8xAMm6RYSRuW7pATK4ZUGEiToOMKhRVq4E7vcLtuZm1H6BcR2MGX659zIXtg
KkCeyD4oppDkB3tsToWhgWfMta1XpUi3rHybbOW5VgtH4eyYUGC2abQyOLZiVH6qG5RpytDCKCTM
ef9Kg5sED0qIaxL1CH5ih60xEouAKp1VUCYItnkLBUvwQJ27C9oYdkhqZCzgDClb4pB6P63KAix4
x5kR6WDQnOVBq8PIPD60eKVnNuRskIOtiTasLUby/VixNG6Wwo71HYhf4PrQ2G2c636xEE2ZCr42
8UYF4YXs6kWFyfbURMKEhq6Rvdnch+DqRBMUGNc+zuK+6YaO6x3FFLyMzz+OTTB2wVWYKoP7uf9V
Dc9m+EzXOGYXThUW9K8VcUOdRIw5RUcpU2BFMVEohbCB5bPAr7rPUK/cYU0VbemOBThRwwwmQ6yE
vMK5udpCS4kIc2YO3pPvA4YjgY5i9NGcd9rgD91WWfOLpU+G5pIJmi20/C8UMCi3LCMTySDGm70Y
JPS26fPwrraOlRGvBOClE4yhfRwloEvFFML58qwm4iSwYIvnkcPTva29RvzDgt4VbX9AKbxGBL7u
kEteAvcAlhUJE/CP0oZOFYMe7QCLQH9DDAWCCUZ41DC4S7K/xkdhMODElPy+R88hpVUqTCmD0MPd
KeRdh5zBzK21PsbyqvCEsoHqRE9QSsUaTFWXY0i5O7V19rMIQv7dKjXlYyBN+dyYJKD+xLPwZqBR
dszm2TyyieTtVoOM9B4yt2YK7pfe1B+B9Nc6P56jqvdUHcJ/13d/6fQg2dFsMa6HdpO0+yUdx6ab
TI4MNYMjb1jzQMHamIGxQeeRM9Sf1+0t+TKgK8BzEOT8QF2c+1fIurIvG9iL2spJOVDqnyPScaY+
WHG04suLa0PbFywUqFpfNDdAyMw7XaxtrmrtfSTR5BOzvK3DErOyc3mXZjzeYfFrWIiFpgqUgjHE
Z2NAy0ax5XyNQQlKsCEFbLnkn8S4JXbmUfZYkkdCRi8aD43ho393fV8X1npmU/jjSRQ0zLnuDasp
Xej+OHM2e/n0TRTsaJY5LYC3LXrf1y0uterOTEouPk5DOJqGMFn7Krg+jW0+b0XDUjN3pYbh9HJv
h7eG7bXVpigfS/vt+g9YXjJYHzVoTyNnllwX9zzoB7MO7A7qbcm9pn2yQKKvQ4oXRe1wWglTS8UR
U9PRmEVfFggGGcsZZXoVo6xbguaHBW9WoU5PZmhoz3M8Es3V+6z9HJie7oiR098V7exv9hj1ftOD
ecMZ0cnbG0VDPxDH8dvA2WY9WUlK063CjWHwWNVHkV/3LH2nkTJ6OdMbL1Fq7Xc466hiaVqo/Zfn
Kr7gPzsop2spxr7KQIOjJiqAqWTH7bup33eVq2DCsMPMc8DeSpAooCHCfo71mtD80l16Zl+6bEC9
Ce6kEF8wnPdJ6hrxe5m4oepO8Wuk70b6Ua4qlS/kWGcmpfgzxMj+iXAaQh6j/pc63xnd7+t+KfxO
yknPTEhpT9n32Tyq2NUoAqcw8BmqtqHAv9v5Lp+9Wjirf93iQlAFNyWIvHRQyYIKVdpHZdDsYdbn
0p3twwQh4N5y7Pp7HGzN1W+2ZApVGw2QZrDWoKJ8HmfsOsdYWAg486h88cKjM1Aaqa+T3BnnNUjN
wh2KKTSM0iBL1eyLCpHRgsYPNHql2+bo+BVHZPp+kvzoq9317VvyQ0w44f2HcC2GaqRIpvUqC/pM
K12jowChF6bRZY6RGZE3NC2fnalRSeSMtlocmWK1g5cnGF3zqnDM/xYIjx7r6S8RMe8kjEPT3FB7
XQVaPBofm/kHjz9a9BynFF2XeY2NbXF/QQVl/mGjveAFBm49rJMOy87mhjuBCW47phUf3DY/lAxQ
hOu7vHTyNFAcEWBaqHExId2HUWABJYdjURV3PAQLEPgdAstcMbPgoFiPJsSRxM0gPzpUQ7VabU5L
9FOxZYGjkmf0T+30u77GM7N0zsHMpYPfCu9aIuOc+wLDfAbor10L/CjFWzlBcKA5gNE3V8ZtzqM9
ov/1LVxqFguuXXC/2CrmlmQiB0up6xKk8biD1N9qukW27mhd7IBCoh8hgmJ/cv4W6m9JsUKk96eh
KMe0E8OmVLoYyy5VWx2GDaV3qw5cHIqX2A80+EYgClkNmzg42NWWzjvoljTGQ21+xOHnzO+aNadd
TDtOf4oU7MZ2yvuO4acoUCajOJeDBoxU7lH1W2I2rl7vSH4MZ6+YnFABtt4VesHXv8OSK6OkYmAs
CKnHxVicqQd6aOgV/rRl+wm9jyIQtfHP60aWohJeYjgyOgocmIqTQi0xW5KDtx+C5mi0DJuMfAvy
rSUcud4k06FOepcB+3rd6sXSAO4QcqriKQZAuxzf59JmYN/BCEnCwQcBSneQM5BqxY//oJ3P3AlW
wGDAQC2E1xHO0HmYwxBHGOU6yEkxUTv5xm3kkb3uFTfTJoO62gzNlMgbXUyculAcL7bet4Nr+Wt1
3ovzK/0IqXAQmyWtDRWDXdMWxOggE/hu3wRecxvv+d6+tZzqZ/rrSJz0vvSsp+u7LP70tfWLr3AS
5rXZiuq0xvopm5xR1R19DVH5ZwuvmRDB/8SEXtVWb2lYHabvIPdofH0lG/b5gx6se5A1OuyxPcZf
+SN/ae/m75B3Dw1X84Nv19d5EYylLZYuVnOGdJeq40fUGBBKHhJ1o+m7PD9yxMrrli7DgmRKujnD
TC1A9wRTppN9YlydjU75PX899m/Kb2tnPLWpb6488he/ooF8C5OrSLrkbk9ajKiXTxhZjrTQMTvb
LaMf11dFFjfwxIT8FeNYLRTMnLs887T7yonzbespjnn/kpjOD9WJfrOX99pRbLf2823lDSWmlZwO
0zXsrrtJ1oa0LzIGbDJgJygYEKHpIFeH0iExS71Es87QDmQ4FIY/Wb85Wksry748moIMFzhqQcGB
f6XQR7O8m2Ixd9xMnG+qLp13RW/Xs2MWlIWeaUfWbazm0V1oRx33ap5Xd8OQZc/xrMeHLCc53wa1
piROVUEplrAgeyagyjqSZBwnhxhjtRvxeq3QTyntLaYXysZphgFAvYQnSuyzOJ4IiBBi+pzZSgIi
1YawfdI0FTY705S1Uunigk0d4zUqsAyA/p6f1mBKw6AGVxhmgKnqT0MRuEbTKPuhFQarFpULMhhb
OnVASfaVtZI0XUZ97DTwthCexZUGYtVz8zl4gOK0BJdmTEi1ac00/LAmMH0XQV1srn/bRVOY6wHq
C+IQuAHOTY12oiVFAlJNYAsmx9SKeB+VDD3nflzD2Fx6q5CnFuojQDEDhCF5UVLqCh+yBkzzU9nc
6KyOH+3UtiBczqfDNIxsJR4ssB2JUh+q69hKoGn/nOaTmDvGbTc0ZYVbyy1e7Hu+Gz2qeXhLxE6T
OOmx9cHmcQy3lkf9zEdcei+2a9PkC/t79hukOKilELwJB/yGPjlS+haZnyiQr5zPNRvSxk6pGnbc
go25uA+6ezBZJPHzdTe5jK1nWykPv9Tj3ECOAyaMedpoWraDSJT39yaAPDRsQEdsqspoFxOgwMoI
YEJJzE3MTFB3pCurWJrhYac2pPjdo/hbtApsVH4W+clD/mod1T0Jfe1gb5G8l8689nGWdu7UpHSW
m9iMwOQAk9mMkf4cag4rpcbLxwBQeqcWJBcLIU6LPiYs1EfzOXJJDRkt+oTHo5NvBg/0oa51bx4K
V12rOIo/fJ7TnBuW/A6P0hg1tbpwrcfsofcw62l90hsCHRBrb/oZzNtv2lt/G6zO1C1aRr+HoZGK
C0nmaGC0b9sYQlou47FjFC/JByjhMMTtMRDljN+vO+bCZcBwzdq4BsBBZcvwMoQXO+vqFjhI7X7q
e0cbQ08FaRLzrGA7BWy7ipFZOtDYWgvvcjw0UOM8D8pdEnG75D3qpsgE1fGQJ9+6xr2+qoVojFX9
a0P47UlwrPVaQU8ANjDOFv/um3c19JJo7cBd1N4FpTVqOHg3YeD+oufY0FY0iqGyEbyqh/KZCbcg
m8qCYvT0t81uyZS0oGggwVgrKDbn9EYB7CyPnhkg45HtaAyqsW41r7zCF3YQRwtzr1RgxlHbON9B
TL3bDOXk3C3L+0oHc6mBWbZpa5TK338qsMthZg7lbqYTVTpnIWGVWaQ9+LvBJz/FoFub47sIJIGN
UT1d94qFaHVq6s8j+MQrgtLg6tzC1MQqZ2yK+6krP6+bWHBueARByR7EVvbFk7YycuR1JUwMfejl
gf6QYnggStdU/ZZiPdrBQnYJDWKKVZ1/ng4iOkOYTaDzHDbd/BRnN0ryFpI9NTwrhjxRdTOP7pDc
lRn0pV6ur/EP1lUKjSiT4luhh0cFJ/G5cdZSE6N5BnSfHiHVDVnBo7X30226xRzu5Ewb+1HBsxaE
Up3zqmzX8DNLX1EgZ6BJjif9BQpTVRSzj1MKOuQ8BAMijsQaGHbpIwIDC6AHEO8WsLfn66Md5QHD
S8ONyzfKDzN5XE0XF56QtgrWNZSAgeS/LOsAuDexXGN4qtKbdPBsp9j0zvgY386PaI5WyuYb2a3V
nsnSoQbxEUASaIcC6isd6rmkvKUVFpZjZLo7fDR+CwRr7GCouXNy5773yNa+K3f6XbCrJ9/a5y64
LKkTgnB87cdcjmEa2IGTH0POdzmd87rMGvwYkARptpP0UB8IQeHRPiQbvC7VD/MpdkM8kmL37ueK
B4u/feHBJ7blO8gqYi0tYLv/SH9PB08L/coxHrrPH9bPeTtCYKLdDUdmOsmjueVCs2m1tLjoZCc/
Qbj5STDqKiMpa/EtuG8/6x8obGJ8nW7hdO7oK7eP5LFcgbBfFvnAjYqQhGc1XFuUkiWTuOyHsMbI
iNZup8id/OYWZbD7pvHTh3HF2MLyxKMdTRPByGrK9LxTmPJ6rksEwnSn5oozo1qLMe/r33EhFIAJ
A/giMZiCCoH0GS3Kq7i0NLgQhng7tIaMNTjMn7qK5ClADUMEFAcVTQqZtisIiqgpuAn67rtmG70b
gwNqfIwsPT+kH5EfJjvUJ9ZgU0tH48yolMkTJcoLK4dR4LK24Q7YduS/u+azfDdvyY7cA0FVb6Lb
/EZD9FvJNP7UOy5WjNiO0gBYIZH/nXuJac8jJn0xBouhrG11m+ytA3iyx+/kAWnhY/EWe3Qff6bv
8XOybVeuz4UAxSjBMJxQooBpqfSfV1qtR0GE3LC4DaK7uLo17d8D2f2120D8CKgqRF7UfORZDiuN
izYtUjydqzfN+GDZ3/s+ag0Cay46pRdlh6Lp2ik1isItOwC2Uo8U93q3kp+JryB9JbwPAEVDcQMz
G3J3hmSBwUDzhceettXyl8HacvPdYHuVPgU0czBb4VzftIsDjSkUmAFyRwD58IXO3UJVIXiL1AxM
O23qaJNXaoVjxtv/nxHptVeV4KYORhihAUTfMDerF9tm7fNcRA0xT2Mgc8HjA2R8cmqraqjGjGOK
tgOwsJHuDcBZXF/GhRv/sQAb4J3AsKpcumy7sox7Av7ZsbK9ovIs+0kDkFP9ft3MwidB3MMcICWa
oJgU///kCgl4XSJ7LlG5rFoHoynOML2Hf50MgTzDABIM8F5wyQCwfG5EaXhEaxNUTkWkP2Ji3qOF
tiXhyjt/aSmnVqRkYMqGoEvQF3cL6NFgYnarxd29bq6x4C+a0bFfKCwbKEBKsa0fUY5kM1jm+owe
21G/NcHUDUqLv3djDO8gkgl+ehUVn/M9m2aFsJoC9NrUuoMwbla6A/be61//okyADwOaEZx9kAkB
/CVfErwqUMtkkB6hdDPYsc/nCZKggv0qgZ7aALaTtXrfRdCRTEoxILHKyhxboBZAoOFy1Y/Lb2HQ
eilErA3Qc9dbGq/cRuIvnoU51MpQusXlC5pqE5CT8500Z85KKsgkLatBKoGEbABxQFpu2Ww99f+B
kELYEyR6GhE8jPLVEAV6F3S54DkEAVSX+SUDw+2WJy43X1NwoGuPUfRhhyvtwaVVApRqGHjI4cqQ
aThwlwxxXqPEpNeHMAJboKCXvGlG2+FrSLqF0IQWhxiEMgike23Za4o0mysOU7j697keHLss7fBe
/N3Za2NsS6bEjJcKMn5cGfIb1Sh4g1kaeAtlveo0WtndWtHUHsumUpw2nP5DpILmNEaRAOIBJ7d8
Qw3EarQAEzVuTZgP6l/HggomuNOvH7ulbwU1HqE1hjLuRWJrg+kY3oPuCddS00vN0AQEsniMtQwA
rIJvpqL4+C8WodSgQ2vdQKvq/AxUZt1ndQUWSaunv7Jp3BKjcuawBk+HlW4atsZFsrzCf+1JL5Nm
BA7JjGCvzOPfatS6TTEeRnCjNUr1yOo17qmFmGxCaOif5UlHfEJ2XWUpNtQqBgzLvwDRs+Gxf30P
F40g5wOzG2ifL4hmCj7ZFkg4cSOnZA/Sn7anPujvV3xj0eNPrEg7F+ZdnSYC0DBGZKPWwUfXVrf6
/COM65X2z9J60GYS3P1IZtB1OvcJfZ6SZE4mROL+KRtsyMsqTrQWfBduGNTk0GzGP+gVyle/kRhT
HSiCnEvVvEh9V+P3AL2lImgeq/hbbj5e/0aL5kw4OVjhMUWpS2uaxghc2kLDvZnLg5keM/1nPVQ+
+1WCpbXXn69bW8gCTcw6IwlAYoNdlPKaWh06tQF80k1t+4eSWb5exCvvgCV3QHqmo9CNNM2Ue/Y4
RKpBGsRaPF73ald43TB9oZILtD1duSeX/AH5E2a3MbqByQ3x/09SwVgDk31honefgCJV16G3s2tI
tvIEuCxa4XY8tSJdHgwItMKusKA2M/KfykzZIRj1+oGTfnrVlNncoaZcbtG6z1CSNJubpESH0Cnq
xL4n9tA/s9wnQ7//+y+JLbbxYgXdABQfztfeZeC/ySIQY2p28KDH5cNYvV63sPghocmuI4CAr06G
Y5OQFvZUCwtAMceHXs21ZDvqWhVhkgm4tDbq1+pDSyZRbgD420JxAy50vijMgOlBQxGE4yz/GNT3
OdUfS0EtguLy5vrqlnwHzRgUR3CbgThSul/MqsfICHRPMAZJU6ekxm+7zQ8oclcr4XHpyKFFjv0z
0bDGeMz5muJWL/gsVPmAuPjkFUbNMTGxspjLIpfko5IRO55oEDGcBKXaBdmwhagcm92QRg5LPF7p
rhFtV2c6l0IXcCrIOzAKjQkXKZhoSlibMwVWpazbfcz0/Rx3xyAbdxPiclB3h9Sovetfbc2k5CA9
Z1NQhDBZ1xXGg5kzWj9aaPKEgQ8cXRH/h+CMxzJGH8SLGZXx82/XT1NvhEIAoC3ibWeqH4VaHniJ
tppJbtsp9pTc9K+vcOkIAPYoVI7QLMSA6bnJqJpHmkCzzDXRQzFmdTPlxY3BUSq36Eo15RLsKrzG
RAMUQ6wo98lNSWJiPIJ3OAPQp4S8+OAYyBXMcJOkP0bTUfS7Kng2ycYwV0Lq0tlD5RLJuCBMuRhI
iwCAnFNDgJwa09GK/AE86JsAMNvrWymcXn5GnZiRh9EaDBKCAgFm1Dr0w/ZNQd254psIJB99snIV
LX02SpCB40WDMS/5jR1SRUtIJhLkEYTgTWD9tKvBdJV2jJzJTrfXV7Z43k8DpeQlod1bwN3ga7FO
v4vrJ26ZHMNewzaj4YbM2ec40486v0/YmgLd4kIpyNZBkGyr+A3n/plgaGUA4EJg+CE2kBGHJxCb
MYiTs5X34eIi8dZHiQcnDxPWkimLK9M8zAAysba1tMPEsgEcxW1FVAcMdzbUXPqksRw2kPQOowzR
E4lId2NB92WlTnO5ZjzncBjxS4RikJzSUH2gQ4kswEX91h+YMwXcC0HTVKzNr196LAyBtBV9OPHO
kg3p/UA73UZ9M2iOBfsacxDEFDs8VYGjWTkcl2fw3JRY80nuRDW71EcDprSpdhrbtznSqLUUYs2I
dC31lDaVJgBAeeCHzXdb6UFss5IILdkAggOBBPUShlB2vhBIBtXqGAIkkEK8iWX9Ljezja6ssXYu
mAH+FJcApMOQNcil50nDDVv+YXNrzG9AxW3NAEcuLMOVQLJiR54D0BWEuEHHQBh4RpyoVDaNMvoB
XRODWTSDuTQRf3HTyNwwig227KZi2LUp6F3V4hhoYiD4bLvg74+xBqgIJjhQXMGgqPzCCasaZzgD
aWIMfbfc8jGQkia3Fo89q/5iYOKyICw1rwFpLzMF0eTASw5FXODfZaYWFjdREsSwCmm7l7Ku30iJ
i01FZ16FkBSFJlse2v71sLwQJ4QyGrOxSoYqpJwu6GGSdXPMoR+lbnr9ezYN2xnpyUSHzXVL4i+d
X21wxH8tyV4SxDxsxhGWWusVsjS4dXwFA8/z+EUJbnO/WmsfrBmULpys5QHwszAYNZWYlTDMu2TY
MPIem5bfKB/mmrDH4l4SIEowMgZUgnyhdpgQo2OTclcDgH+KHkcyeWrg9Guq2Ut+AhjY/+xccInW
vFTLgGFhiaajpvtu2LMbJK5CP3L73VLW2LIvzx0gHABZoHVhmpeIWRqXnWWj0+mmdfuK0gx0eEni
FXo5rGTKi7cnNBNEM0bgRmTwZUK1KLMqJJKoqBx0C3SJaVj5QRN9Bf3wc7bJGwZEXMKLBw2Vtevu
efnmAX0Dqk44+OIukyEX5hwNUQgiFLdiN2QC01kYrli43EdNTOwg3UIXQLzgzqP+WGUoNHSIXyXG
4ZxJHRI/bXPbAcHvGvHk0mJQOwYT5J9oIr+00VHLFDCcA+4Zlg6lD6uvtz+JqHSaofQCCBXipCDa
E4s9uYu7GuoIdYBYNdKmAOM0vTFz2m6UCfTAqnKfNwY9BGQ4aopysKx6rxD+WlXzbUnCEOzFiDVN
9IAekoH0rz9w0u4CBRlZqOr9Sty5JE9CUgLaK1y00CxDGiiFuKHuAR1KI1AYKWxTavlOjYD7Y6pX
9rYbjxCrSAJXHX+EM/USLXTtfo1tbOHLQ8KaoLoE9m483KVI1JQBOpCT4LDUDmFvOmH9RDSykmAv
G4GCJai+0GiWow8EYKu8nEKEOxyeoFG3DLJkxhrv7h+MtfThQZlMxJQt7oyL2kCTGXNCbAQfaCVu
lLvvmEr/BqYiz3KrxtlOP+r3JwH1LW6O6X3tZG/Pykt0KL9MbxVad4HqFA0YPDfxJjMBrJfT+i6p
Ck1PsWA+pj64yM1JzIK04w7MDl5dd94U1E9aWVsObdZC1eJm46EmrCOHk9kckHZXekxh20jsb9PY
uqAbvMmiNXDnwjnGEv81I26ck1NGixqcbh3MxBydpozdtVH8eT3uLdySojmJ9zumdyiROUmsqpzT
XMH3ZPWTEdz1xYcOaNf4ZDUfhrHrgpVcceEBr53ZE5fbyZLaqbWCKU4E/4bH67sUDNEow2vg3jgY
ypcNbevhVVklVF7aSPQTwCwsYCRQYji3mvalXZV1BuKrHRQErUfV5y75xHuIeYaX7/tt+uPn9X1d
8pBTi9I6odnJ8xLgKjRn1PtJ5wcSjrea+fdoDzEShToykL8CYiWFFlbZQJhmuWBumvy6nfZV3XiY
n1mruxBskHzsIdCBcw+oJZgMxHJPP5s9pKM1cny2++g4bvp9A8Sh9sWPxg9MOK9h+tesSX4PCrMA
ZXJYazeYbNuxbbzVbuqb+Q7k4iNQkNc/1ZJzgC1UYBwBM7roMAyJFVVI6HHKoAulN7/weL1u4BKc
JuhoTyyI9Z7snomp0k7NYQFEKNm+/SAuJgTQW3WY5qXH/jC731BA/vuGHSAtuHIwhY4nOopl51ZJ
gpHSnjUIUuqLRg868YdszS8WclGgm9B/x8yumJeRDlZAaxLU4wCq1X1yb92+sJ9kb9/NBxXS9C5o
Qj2MA7nKGiHV0uECpkoo6AFUhdh1vrIAKrwcCAAELbDZFDVzQh0ljtUS9UJCL6Bb/5gRjnPy2SD4
ZkZ1Kejy7sFk33tICblr/R9p39kbNw9s/YsEqJevKqttttfdzhchdhz1Lqr9+nvo975PtFxhieQi
CPzBgEdDDofDKec8oa0w9Y2b8ti86Nv6YO1mju/4TtKyp20pmDltWoUJgiqHfrL/Y4Tg+a44DnBb
G+URObOv6liDSAlQvB16DFE6fxX2HiFO9nNyJ1vbcTuA1+6I5ecwx1EHTHQo6vicrvW0rfHYOv0B
YN+e/EghdjajZ7nqtj7Gd+mrk/JwaFeFowsMlU1YGZ6Q55sQ6mZpIU2I06kfCDjFWgy9Dvdp5BbB
VwPUjZLz+F+xaLSbUWJGYEWgBMesfdYDrdWiQE1KLIJGarTl4b4rT7EJSIUkRsc350ZcsWVQ6dIe
D+C2YxqB6r8wMmHqtRrpIIBbFj2IQs1PgGLAUch/PQKGqw+FIzSh0XcBUtjncgpFqoIoBpBgZzbC
fh7kDjVpbeSUji67UiEGTR0UMRhODx2/52KSyAj1fJhwNJ/NH8axcw1QVIH1OrZBNzY6QInYy5It
3JibkNcPseZmz2Qz57VOmqkGiQiOjdP+zl+aY3ZSDnltmzBSC0A4DnD5qmfx9bp3X7k+zqQyBmOm
NQwmg9Q2P4z9S8lDvFk5AGCVRyoKRFWY5WCbFGVipCX6cYBl2HiViKJKin6SJ6k9Rqknh/7Em8la
qR5jCxcCmduqSlOrqyoq8KD73VE6Gof5YHnCV+tOIJ2wxUO7vb6EqyrSzhKkTsBUz3ZJoKlQGzoR
tmmU455Yo4+Kma1bvxXjAw9NO5AMXzR4/LKr+wasDuBpAI/tApd56It6SPEuRQxP0bqH2xxYN9f1
WrVIqAVkJHQyUrKZ89OgEiUqNfxzQuTFQXyfxbtYvOmQrCFO0z/Lk23OJxkvwvhnRvwewRUv9F3T
cvkFzGam2tiPdQF4QzmYhb1iEPlOrbXP63pe+kwZzX9w0MDuQ3VaoR+x8GG5AL7qsQXqG0kfgSWr
J/tuPHTqnSDuVfXruiwaUZzfjeeymOOGngWhzKl/nshPQ/ULDJ6MRym+sRLO5vGUYm49mgImaglB
HSbEzNskeLYCjGo9lMVxlDmXzkrqC0VpFNuRbraQJFDpxyxW0BIxppWiUdSJYnNXRq+ALnSSHKRm
BmBQCs2fxk8xzB4Di2eia9fP0j4Yf90oqYQzAAtNUtET8LPtu50R827xlVDqu+UFM3BoEkWweK7f
ZIlTPFr09sFjuatMRxpTV4rvakA5XLePNYVoc83/Svpe6cVKas0cx1EOLNZMmbcAJgMCUuLNg/5w
XcyaQgDDQTMBKu2oKzLrlqVSnRBU1ZwQNUvDCj9GgI+LyDBhnosTIUgrstCYZIHTAPMWCOmZxQOg
cZ4pIWTJSXUgJDzNkw4Yt9xGlmaTpt1WVE4SRo+zWrat8VaWHnW9OYatZtfKR5OmHNXX3vDL72GX
uKuRzG8JvmfWgteylzy1kfZaVeyTNDq1qJdkmDswkJVBlwIg0oq/9jaIlTAVgmSFTOHmmDfH0MtT
OnQYBihay86l3Sg5wOrJgKifC8hdvF/f6BV7MhHP0IZzNORiCvDccmc9bKa8iiENsHYdTmL2c+45
CG88GYyT1oIyzawgqpwmLuw58IspdEEYZl/XZNWMFpowJhvW1ShKLTRRgRLWvQsY383cKPH+b1KY
uyCqLHADE+iiT0DcRHPgDmlW2Xy6LmV9xZCJAOYg7atkjoQpzYkBMwRMnQTEBNCnYzpysjiuZH3B
/hPCQmFGIxnEuaFbL9wU6l1ubJPJGQmn+/DynoE5I0+P+WAAraB1+NzA6sIIktHAggmtgri821VK
fSRqlYGkXXYGKfDlgVdCWls+WujA6BMeA8A4PJeZJUbaWDmuG9NMUE+1jmJe+FYnPV/fJbrX53c1
3mtwWdTlQxDbpV+ndSJNFdDKEN3eTDNGNIOP6xIuowGazUPcCIAygLqwNdNoaIncKHg9GWacu0MP
ZvY0GnKvzOZHSYqrB8kIc47/uzQLelejiRF1MWA5s4gumt5qZMYD3QEQ024UrENtKfdJo98ArZVX
lrrUTwbrJvJ66K5AeyHbKjAjtOosFbF4F7u99a4qXkD2g/qDiM7fLiQEIadP59TgXNk7Jg4khbQl
ouGKvI36e9DsQvLSyPuZh/VzaRNngtjLoy1TQ8sG3M9S84bxdHsc/eua0KN/bnQgYAKPME3mUWhJ
avuLAKBV+7nsOh0RzXiYu5Ne+EL02oTbejhU8iFsOcnKtR1aiqPWshBXhkVCGmAPgjpmciZxN0+N
H8Q/hBG8tLzG3lVZmKbHhAHalNFtcy6rnylHExrknVl86cxkq2rzfak0ntAQG70xnLjj0klQND7a
hG9aMn7Sr1lopgldEpb0VhqGHKxOm8F8Dirv+matnSU6HwlgE/xQWT73MulNcHsAmZOUX9r0UCfH
aEKrIidNuWZzmL4CdAWCUArMea6JJNV5oRhUinSvBzFqDPfX1bj04XiUwIHjFfnthZilImJdFVUN
HFPA3+rVsxx8huqdkuzyKbVTXl53zQqWwpi3AvLIESEZriVzVkF4udOMe02rbEPctbxcwJoJGMhN
YXYV4efFJHo3mEOhRVi4ugYAQeNbKRpRIl5gsipFobwJmJOlN8b59kRNqaEknFWOJdxPVmXL1oNg
iH8d/WCLFkKYVTPrQYCnhZAZh7PctfHnLO1FKeWIWd0c9A8gNkXe+ALFsqgAZJ/GEGOm2iEHCMYW
GYzWVsPxh0H0GzkMcs4RWpUIiGc0eqEXBHNVzOpp4O4TA1xHQf6LXuet4dTCThgqtyv962a+dlqR
RPxfUejROBfVq0XXJiVgVutp26a7GsiCloYQkiNm1R4WYpjjqgdaTcgAMUHm6f07iR6q+OW6JquL
hpoMmB9QtLhok7aSSG3Qsf8N+d0nm07bi1aAxlCwiHNcw6oycD4ixpngHdjh3whwOYOSQ5mhBcfo
pDgJBgVGdeLc36tbsxBDf79w1lk+gOWOiklJjkS1M8beJOl2V/6DK0XY8586dGEXcgCJBtrfFHIa
LQLdn/lSzOG/bP9CBHNSkagOCxR3gHEbPmjxXWzdzSMn37K+/X+0YM5Mq1qk1qght1K6icIDSf06
BCagWto99/lOzZUNSBZLxj4jgOA4tLUKYaSIgA820HnAGYwwP3Riup2Re/2surVOEuDr9tt0tv5v
68lGDSCAC/o6hHy4VyI/9aoftLzqAsfKNfncLAD4HKdmBRlZY7lGdCd2lm3wGoA5Ns6O99R6OUii
DCFS6Fqd15sbTd4bvATSqm1guBiNaMi4mOz0iyJOUSSNkDJUn0Fh15PXZ/dZEDoGIHOve6GV/DAu
pYUsxtQjaYhHo4cs2Zc2ZB/flregVduMW2O2geWB4OFEtsZfv52pUExiYbFwQbG4opFqtMhBVnCv
4pMCDML8y+B5cPrdFya/EEEDsoWXSMKsU8wAeukFWDE+Rulnajm9+WgOYD5QOfa9ko86V4ga50Ja
EHWZlNVQqAICUGzL78WhsY0bwY9dy1d+Xd+zdfP4s3qMozV6kKkMKt60jQCI5piAvGV0EH8P2kep
vVyXdYnghaffcqvoxyw0S7ux1doIwsRpm3uiE7+oTugZt/2+2YKH6VmwLa/3ur3gK37zELsVLzTj
bSRjoG0Y9mINPFwnarQtGhj68VVDi7CkvMvVTS//w4tjqS7jltFrmDahCmlyoX5kxgRyOFndTI20
u76uPIv57nJbrCsGlSp0L2Jdu9BrgietcA20Pc3JdiRuqW/LGHdotA1E3hgRVeDKuWC7TGdpjLSK
wrcHTfrSW8nOGp+0gMrEbL+VAPApceqGE4Fw9lBhfHMZzG0UphBKABKfA6+qHhyAJcjt+5CXdj5w
0rOrV8Gfs8+2nWBOqk5F6l4KgkEioGo0XfWQCQZHK95SMi5GFjpt7nOIEctPLXGqbm+QADnAbTQ4
k2W3vPcDTy3GyYRZBQoeBfKCCRM9t2X5JNeP182SfvI162BcS19nFVJJEDEPj+P0oXBZTC9bJs/c
yUULshmEetJDgDl2L/MkPEhWYldSdA+IQm/StUNc3FUZZgVznXfieKIZR9KYci0mMUTravmi5OSY
gOjMMKZ9psb7xhKduSrsUtI9bRQ598O6/SPKB8c5Rta/ncHisBcACiFKh8soEVQnEz/FJPKjfN5Q
Prm8SW6AXcLJCa3aCgIIzEXh0Qx8knO3rWBUcMwSeuK0wdPrwSskFQBT/5IcBObKf2KYg60Ss7GS
CWvaxf0mN02nGeK7PpbdXPmKLB4mz0oZCtazqPIyWul4+cVqjoJo8EOIbEoUoO/qm2YbAppnhxto
D1pa6T3Z8boDVvdvIZdRU286pQe8BcK+TrK7PHUs4ncAeBdnWy5fwbZ9/RSuXvALccr55qlaMoPM
EcXsoHwR0DxsvrYluE02YOy6LmjNgy3zyMyRAGB8UYoF7HKUUz8K3aG8J/MWmRbPEuwQPFEjRgWv
i1zTbSmSftLiKKh5WNVZjFxBm/3OzYNAfo/dMzBCnUhQ3Oui1naNPngp9RRmyVn+qYb03QhOLTiz
dGMEAL34IZvHYCo3suyaocaRtl5AX4hjjCQvDaUiLcTViFIMdZdFII407010Gc3W0Sy9Kv8ius4R
u/YiWSrJ2kqUdUZFKXBGdDSNfl8iYkfDis5DwltzKEs59OZY7JtSYu65Q27JKYcfqeiI0SnlIRfT
P8FePjRnLpuAEqaIeOciUD4hoV7DZ5VmedtXwQPucM4lwBPB3G9FKVRm2TW4sqvgiGYIr255j7fV
haKjqMC8pSAyjIEj0VPHBaU8VACRIEXvrTjaCQ9scvXg/ifkYgALyanYbEc4JGOafszdUwx6zhhJ
2PGjFR6TWLo3gVl4/TStLh06UVHuNCzMsjC7U6DZwAxa7E46/Wisk/r3MBaoaS3+PrM1o1hMvUCD
tljXt6YV30UpaulhKXjBxMtHrB4aFDpRvUcvosKyDetRHw8AQsEeAf7BNuT2NA1k26ixX0e8sta6
Pfwni6XXJsaYyeB3pSaHSL96/X8zwxyvylGIve7BwEqMGA9QNOFjkD6zTWDvkOeYR6S90luJTQIc
MHYKXSdAQTg/oigHy2aPjmRnugdMRnDvjp/lHiDjwSbfFa+hP+4Lf3LTXWBne14T8Ko7X8hm/Gsh
tN1kKtBxohM1YRY5UR5juGyMQTAIWp002w54xFy3+pXrCoiGmJAGuDk68y+abAotiTDjhqbrzIt7
V+0B32U3pSvwaEPXHoRoYgcIEDpwKbQEc75SoIHpuW6hGVAjnjrlvpDNmwCEt1kzbzv1CxXzWw15
rWSiNOm8FoA1PdFLhHZjisaAn+cbq8/iUAwJGmpUAh41JZMLTxpSyyZp2Tk4R4UrRoCNvL64K0cD
THXYUhmVCvh8xpoKUO91aDWG1RrRrgiBg1IgmUH+fnxUPhPDGA7IA6e5NBByoMuykXNbJaE98Cbs
LukngFOzVIa5iOfUmsOQXsTaXX6b3XUby469U7EBQt8MHiaaSGs/+htAsGg8sMUV14zhPgxaoM0B
k53fOb7F3SwXpJgCCbW/LACrizV/DBMQc67v1UpPLmgLQMuKKiylyGGrCP2stXpOUIjTJ/WU9+j9
grTuAObIYi9ME7IHo3BC2s04SAjlHHlOfgLcA11iep/acQg2puTvwRDpJ2EuAEhLAJpg6+zVJIv5
qEDvXvvU6sc0TF3QBcF6J1DEWpz7b81Yl8KY+4mgyi1WOoSBoQn9UYI2ObLeaLYQTR/Xl3rlcoda
KBTj4YZ1Zn1OUSMXY7Ww12bqUyeL8LrJ4lhwpUnY1VOsbZrMkmyA7311Y/l0XfaKkz2zYmpqC1Mq
er3WY1op0KaTJDtyf9+1D3J6jJpdwSvk8GQxHi/ra2keW8gKx+FYEN1uktZR+9brk+iU9BYo/nrO
Jq64OWAbIO+MniCAdBuMer0FVFKiA5sI23eqgDke1dkGjTuPLVoadIM3D7BiM2i6BiQXutmBpmAw
PgFZ4Uw1R4pLRCKvbNpPpRsdXRA5FbFVMSBlwUmAF73o36LVUhwEQBL1SfVW9AK4J5uTxb38V9wM
kp20gYESHkDUuW0YsZ5ragQUGzCmap5ZpwCPzdK3oRvABA/Y6jwAeXmiv5a4pO1+1m+CMFdssZtB
oRHU1i5tNV4cvLaf38PGWFwN6LXMocy1SornGsgAvQLGTbQFpPOt1jlSCixWzslYCbEQKaJQS1+S
Igr159oXSB1FbZqA5mQg0k1CwgAUnt0AKJg0GIA9I3S8juVL4i76asWEGVqtNfCefHN/Lw4j2tqK
KAlBERI3du0ZNtI3ht2/v5V+bmM64VfpG6i0Zw7M+Tg7e+3XtOXlqdf23ABGE21mxmwuG/UDabmU
VAWf0MzolCJyYickeb3uc9bMdymD2cQQxLS9qkFGYM6Njx4xaSe30YeRt7wE0pq5gGdHp9Ce6KNl
PWvfy3XbU3OxgIs/WOBQLjodNKZFIzkYAAFGn/5PIumDFnk/HE829ReNRogp8Tx3xnFjkT3GFfH/
xwTEkYpX8lrLQGCy+Y8sJtBRY71PdBWyJtQK8wjkhAnQgR2wiXezqyj3E5IDjeBd371LqhCKkb2Q
yjg5HYiAZTuC7HfIU/r6GI3kRpbK9kcQmNON2cXKnRTo2lcwjGa1CTsCuIZMF4NdKEo9aGGywp1n
WcJAoTCKO0vqmx5o2C3oiyuFSECQECzpM2pD3RviEOx/3ZAg3M9kpdoGaRw+R4U6gfVa6CLQ/fba
j+vqXRwAJKsQ+MNm0HsERC1qUoszCFZjgFiFJbQTlVdjau9buPO/FyEDOwrIn+DU1dkuN3EcyAis
YFxGFdExIYa5OCHkMUVcmD70ULFLwCPGkxdIred6NLFRVmj/BRdOJtrm8KQUHaAOHwRVcWaFk3z+
fqswmRxKuEO5yxWgY7OYPoCc7TWFoJ1B2SDhHewkFw8Le/Q+JRcccxtyH3rKHlBoAliwTDvZJzvM
kHr5FoHObjxMXuETm3iP8rF+LBzek24l7Fh+HAsDpEjlIAi012LWMEypPBJrh4+MVH8wboqe01q9
5tsWK8HmIAGyrlkCXQnwg8myPQiN+CUNtflAhDh7v25HFzcUthjzlRiSBxgoXlSMqcZB3lsT4Fad
wXzUg9+C5ObziYwvfy8Fs3mIoGRAnAKw5tyQAMuENiJKeSSG432ifKjleFMVJtpHZt6Tg3qOMzOi
iWLQPaP5E82maGk7F1WrGOQsDIhq2todyb5XcOK3VrkV1IOkOePs6TqGr4b3xDjkvNt3bTWR5cA1
ocGGgfd1LtwiIG0Agir4Agsgmhi+Ye4oUniMpNT1BV17WZ0ZJOO2q3w29JwapH7fRJ50kD0TZIVA
dgRE+Ka4DTzR/X1dJM8qGd0mKFHWKT2f4UOn7irJD3gA1yv4PDj5f3wAG2qrGvD42wEyjMe32Jt3
vZv+kJ3o7ig5p3l7CkBMZ6vHeKN44ea6dtwFZUxUmy0YjAzR5LfxNL/1dx8oC/kopOxPuT8C846z
g+vLiYcFxjhx7FjfKlcKEgMEYUWm/R6LE/AUudNrqyKAZ06RqQxE+MzZJlaZxEOD2FvUJqAmizay
AF5a8XB3V6CKsGsYaIDhIw8EoKhzq5czksrk2zLi0p4m9SMsPnOSHeUWHnnKfjWS4Uhq4mh5up0x
IBKm8Ymze1TE2alHPLGM6ZndSzOxkxqFGieafz2MibyKoLDbaECFRrCbAIxOUx/FxsxsUYwPoxYL
7wZQpHOJ6B6eyH/NOkg/Bwkx+DowZ+Ahd74iIrDmU4XG/Yny1UneAITZet7qxLmu9oW7YcQwTgCc
JvUgVRCTlrdB4lbBDUmwAxpnzmt9gzECCcAs0A2BK/JcHTJkadzWae6EqZFsevQrJVZyTKbpySKv
UZHdNBlxauC3E13YFNm80+S365peclZRVRefQC/oZUglJVGYq/gEI3SjJ7Oyk8jOfk9e7d3Jgv06
uOGjNNntztr1g51wLuSLOIgKp7cXUJNA9MyOs/Rhm+OxgRi5U9Gr/AJjs8fSb+Jf+cB5lfMk0chy
oSbwEzDpRqPxptNcK30TcXRao9zHZNhVwcDZ2Is4lepFuceQB0TvHKuXEE49ppAQhWNedLTzdJzc
hqg8Sos1N6TSCxlYMshMXRyGKVYxJV9g9Wo3SZ9HlBrE2eXYx0qjBgYxRIwcmQDBAML/+cLVc2eo
tYDkDNhlh3I/Ti/E3DTz0UQlDf3RkuEawQNH5lpQuJRJj+dis8I4wASABZkynrklBoPhZqqfvXKr
BJtadmf9LqqdCV5IeKtlB5i6dim6Xb7Ty50FBNDrX7N6dyKpSfN/NBHIHlKraOngF6XEKw+hZWvq
VzDeo7NOCOxBRmyHjLInYc6judPSg1K6gWlH9Z4QrxreM9D7JJwbdc05qXg+INrDrl/kfq2xRMon
I2DPE7/m9q3SDRRhTEeVeN1p6qokcIaptNaiX5QEDCsIo0aHpNbL3HKr+ggdNpKbHXvZ7rfa5m2w
pY1xF9vWrWC3Pult9Ow475GnODnQfsaD5KW74tZEK4O97d4mBBj9y+wH9n3lBjeR93J9p9bOA15U
mBuh+DAXTzeStu2oqQNCN7xcYTlzfDL/oYCIex8xMMVwQETKXEBtbJYkrmEMxQToGw1Ed6W0FaSW
4xhXss6gocJ5A1Iv5uNYRKMhzcowA5w/pgQKYKXMgyTe9agJ7Ruxzl2l6cT7nshkn0+dqDtTHhWv
19dyrYKiaxjEwnsbH4EM4/kZFOc2aMoJX1BFvizu+8aLrJtCcPLaDzPXrDO/Efd6BeRl9TMwvUh9
R1Y6IKeY12i3VuY8+xLGA6VJGIfJCCtMX4AsOLvNR+0Cbtf5In6Kpo5ddNROkWd6ZKvf8rog1k4A
UlS0V8ygdL3Mdmv1DFwbE7IF1BokbQuAozh8sWZOXmPNchHQoHRH03rShYsZsnqS0GUKACvJb0Zp
Y7aRNwWKx9nUNWeOET4JaOaYDrrAOAk1vW+Hb3bPycp6Lx8i7bfQNyQFILicBBsrJgEAVuvuIUNi
1YDHE2LVLiRD4TUYrKbHMFuKM0SHZy/y1wjihAYZY6zsFv1jBESV4C7Xmo2wAfe3wglj19Z3mbtl
4jkp6YgRULJq0C5byo8iB9war7C5dmktZTDBeiqSqo5m6pZDd0Z6GISfGcps5Qbg4WCWuL6Tawpp
oNyhwPKgw2E7NzG+GM86wekU6l3Yv4uBn/O8/5o+SxFMYFhXyoSyA0TUeBsKwXHWvXh20f+NQVoT
VXeOba5qtPA3zElT6lRpzYaK62VHza2baNS8KZ45scWqVgsxjCWQutbrrsYuoSKKPj6jaexCeNXb
J0vYVTwmjNX4fulEGZuQw1ie1QHSkKbssrcZpGNR/ozwPqpeO9MrS2T/vsR6h3YCTtSyFu8u0/j0
94sQCggShhAWuAuzp7a81bu7cb4Rk7v48bodri3nUgxjJLk51G0lQsEgfQxb1QakZqu6mHKcVR+B
PUeptVsRhVg0Ccno5VIt6q0XSqn9WMhhPyKIfwPEpRnZ8nuyDx6m0A7+wRpRWYfjlxH+XIy/N1qn
Y4gEkkTtYCZ+JoNA7R/emAsR7OC7PClNPdR0h4bXefglA6ezcfLGv75Bay+RpRTmWMmxnCpkgCId
wHZk0tpTz3khrB1cJAYBWQdgB5ozP98UkDqikKOBzLlQjtpY2Pns6gpHi7WN/y4U41mGBxU7omSN
6NVpZR2B6IRqjT9jUDOPiA1AfHus/K5I3WTgWMDqBbWUyQRAepFKOi5MuNgQw1fFsQsbu+sPYr4Z
JqcNb9G00gwcA6drxWRbAPsHnFgNrG0As2R2S+jCpIkK1AVkGZOH6Iaz8q9kGu25+VCC7XXL+K6R
Xgr7pssEwhSeEucbF2dpSOImQIHKUZ3+cVDtPLcnMB+/xIdup2xy4JAWD1ZmjyC2P1k7yyeFbbm6
nXhq6/BSAWt5Quj+3+foNHZZHG69DNKiEaB7cTR93SmeQi+9CbbABowOyj5+FB+u688VyCx2OEx1
VSbQP9ZtcxcDFjC8B/IbRI0vgZPtKv8XRyJ191dWXJfPVZyHPFD6FBIHtOjbgp064z7ZnGbUXwqM
/PGYZtdermdLylw/ERkGM68hr3O7o3Kce8eyU7u0izvVEX+Wt6H9qjfuLbY4Aiwj3OmGo/CK9zn7
AOYMFRjlB+Ds9we0N628gY3pm89w/4pCU2CgGwHgvTwAzRW7RsUF6TRKCwWXxHZGaGFGCqNHayLR
aP9q4Opmb0+p1xs6Brt/mQmqzdpbhayWBdJWVdqg2menQBdM5psciVbSbtXxaBmPnbjTzYeQFADU
yFyj3eQ8PIXL804/FcyngFRARZ/1nWJsTdWc41Oz1ouHByl/R5alF5FMGL+ub8XFTqB/iQJr4H0B
EI+LxGlrCbPeRiBZJSUg1upZ7WwwyvLgOy7uAirF0mitETfnhf8CsXKlFzF6X4BGNu/bsn0eLRmz
zYX+/PfqoKomo7Eb0ApIzJyfpF7pArT44cEkRuHPHEnnWQ459/NFaANdaAM8ugTQnAQW43MRYIhS
MqQmUSys3iflsZvReYnKBUB/i/hF0znXzdrKoS6BrA6QbWXwapxLU4pqSmetQdk5bl40KTyaUfNi
hRUnDXrxnkVBEj2DEERHmdHseS4mzzrTggPqEK/91ifPip/0dp/xaj6XxgYpiJ5wjyFxgHaVcyma
0ZpWNCUd+CYixVMrPXTVKeYt2aouCylMNAj8QNA3ZmkHnG7TzYnpy5SlSaDVEI4fuzQFqg9opYEf
hNiTNYUyy2NF6iEJaUCkdClaZ5D/7FCzt+6EiIdmzZNGf7+4CGegpaHjMwOJQNMd0CHzlRnobKx6
qdugr2UCW5ge27ll8R6w6+v5R0vGBEkKUksrhJbN9Fjlkh0TUPbNiH0Vzsm6iOZoVZwChKNBFqUc
gzlZqtETsBGi5aEwA1vvDLyDgNYmC14Kn4zEE+A1LWdQsu11n7G2rsh80A7V75PN2H4dq2EqNbD9
brxFmBE1j6G0C/OPqJrQ7GhwlLyMH7+1/COOufvKopN7sYc40Ml6qXZrFAnS1NtAOWnDcxxvcuIg
bv2/qcgcvL5CoSDLIDPsvqeeigbRm3arh55o3Ju8t8V3KfUsnvlWES2IIijlAJzLiBtHQCyZGnrS
rfhZE1Ei9FthlwKrN1GOkgzPiTYT0zXgMq+reZkSZASzR3+oAx00Y53TB8VRbH4k5s+yeq6F1kGf
PpKTOB+KsJu61CbgtbUQ5JQa8HRzxW+j0rYssgmqxBULZaOj2+T6x116cmrdfxaFse6ubgFXIsC6
ZzwP5OCh0N8SHqz2RdxA9QceObrYaBMRmy9smkYPmgkyhKhrMORcIP0eDb3d6xnxJlLc4gnFq6Bd
VgoZoYxf6nNjBk1d1TmTUT4n4+CDvsitisGOY0zxoZu0R4Urqd8rFIIT7beSzjeq9JyJgq0YvVto
k6sq87EJCv/6gq+b4WI1GMcl6iEZETR1jjIiHS28ymTb9342faroKSoGL6xujHzfk911uasbDbhR
UPCiswoVonM/XST1GCUSXY+x2GoGwPfNcItOcZ56F0nb73VHlwG8O+CwWJgTCzlFVBpxqPtmcgIw
X88aMB7QbAooQGBdyk9qVLq9kd5Pc8SRvXaRU5q2/y+a8WHqAPQ0i/owovf7uK53isa7DNZX8Y8I
xocUoL4kVYrNs7pxMzYqXAjIjFXpn1zGQhXGZQx6IcrJBFVqPOPddIty1e94i3rGsdkW28J0TvIj
GAQHGyHyduK8NXlKMqZSFV04ZGhQduJ0dFsAEGd66w1TzsHLWL1YFzoyJ9QIWmK09GI14502b8zy
wcLVkx4TgunoLUnv/+UA/Nk69tx1loISEZY0k9x2uNH1oz7+ui6CY4BsUiBJgsGqJMRCQvk0Knfc
GHL17+NJRBsx0a/HvhWVFuA35kxVKO665rG2/iXmAMsYii6ATQQM9bmP0PO+NLIWPqIT0+OQ6rYi
JY9a9aSr1bbRs0M/th/XV4z+xYs7eSGRsYE618XakiFRn1APdybhVAtbrfwVdBxjW7XphSBm9wdL
BJ3RBEGReUdaDbNqdjz+faMsbaBEkywAptFIyV506TALiarUcEADrrc8G3filJV2JL6JU+10s8jZ
r7UYGH1WtLtIBMQly2ukkjIIyryhSm1b9dWUXN3adD3n5qB7cLFHJrg9YBBAqr3g+EBGJDR1LF2o
Z27Toa8mq3F3twCy2iJnYgu8MehVo/gj0GJyaxHQLuJ8gMC69E35tmm8rvwSwRrBw/XgCWJzaoJZ
h2NNNRNqhPYumHnT9EOWHGvmtNh8P1XZRQSUBgr9QBJGDoCxv9yYwnCKOoR8hR05qEXvdZDQgWoz
3sY2WHp32s2wuU3276fAtRzy9tgeiJsdNL/eFDaW3EEOmXMkLmdEcFUvvokdL67EoWkUHbCb892b
4IV7ZdsdyvvsVbmpwFaVvMa72btPRVs71YfQRd1i5M3gXGY16SfQ4Rt0xIJuhYUUSpuqUHKLtM6E
3NZe8Uc3coHL2Dudh4Gck2LLPo9Q+zLPyMiUz73clAV9o5uQ+RHOjnQcX8XTdBLfave9cMD052BI
14326gGrvuWRJ1/CkDDCmWfdYCmJZRU9FN7TFpUSE+pO6gvOsBlOmo9n7DG7NTcmJ8pffYIs15kJ
jUI8b4MqhVjUutza0+xyn6a25bSfx/pJvTNtwdVvDFd0ZZ83e/3de3Fh+os9ZmKmbqoHcQI+s4Nh
js1svxh34+bjQbcJOHUAYnoS7yxH8VWwP6Wvj2SDCJ2HObv6GFiqz4RTfdE1gx7gE+QbRYKJdd7D
bI8bwfk+esUmf6t8Y6+ACur69ba+7oAKoAO2GP1io2EMJ01t2GPdDTuBabUeBqHs/k0BM5yxiZ3q
kEzoQkpqJ98EKNNwwsi1eAHENP9JZ3e9zTC0aEJ6IKu22nuyNf2DBNB/4gxjxAUTvow5V0IWw5zH
1smA2ommXifhZuWpZ2TNR0X/kiFj+cBCw5iPVGRDEosQ0Ta25NZbOOnuA5Zz+CxeKvsr3IVPIO7e
gUPhxeQt4NoFu5TN2I3aSsosBZBtpb0TDk5YuBFSBwKvkrZqJ2h5A0U82qcwMMCsow7errTGRKuj
EHv+BAAYHQX/CQphR7vPbK1xYqd3ynckSAZ78rleaS06WopnDGWo4zjXR7rGoGD7HN/Sm6SxMS8V
9jZq/k76U8FDI7/7xTkda29FIPJCY0CDoCTLxJtJ1ydBPShYXunFAPJE+qUbxz59SuWXBMi86b7n
gXCu3nlLkUzAacTKEPUJRDaxnd73W0zw3RVucah26XYAo6ZiS7cAX+mdxKaVtcQDBE/0jPrDddVX
jFrD2xjzYUjR4r3KRB5B0+bRCMpbZ9SfS1D05XeV6iOnaKJNgNR3Ji8yXdlgJLa/4Vcw42ewlAmy
PJmFLtWNg4a83h8t9PqoQdLjIZTxGj5XnI4Jym0FVGp0+JRt9gG0d9yrYts4KBxvzGr6Oavi/5D2
XUty40yzT8QIenMLmvbT40ejG4Y0kgh67/D0f3LOiVU3BtGM3W9vZ0PZBRYKQJnMlduU0JoLCO4j
FvGAq7YBCKWtQRLMvG48D2sSvYK9Dxr+pSyE2/Uyy3N9TTDrPtHiCiAM3FlllPo9zEmDPHy/7Qqi
1CuAkBgD1RTy2fyrLlJyrZX6roFaxn7C9RD8C2C51UISSWhm29nZqaJPtzFF38gGMT4oHzASgqmN
a9siEB8k6dA3bmvnQRFWOyTtg9sQojwXzPqLwV2zmEHNIkuBkVboFJF9PL9BMF+RTguazmMziZhH
O/AXr7Aji5wDra4QkUYrKB4sXCitnKKKHRv9Dtp8F4a/4+mp7P/ctk3oGmCuU/DNDIwEcBDQO5zB
OASl7a56rsGnEGkfVpbghH29jSM25S8OF5ZpEaOk1wEHRAepdqf3d0rn3ob42vSFb2SjeRdpcShv
Q4v32hUkcP9Mobx4X14+sCRcJmPL14ZpPTq29Wg7R4yhebYqjqVCd42jvTuYu/VAnL2mTPK1gfvz
p4DuQEWZBSc9t6yKXmihkk6NO2RTlJHWsdrXsaTRvZVN1cesF5PqJmNl5QQUU6k3tIV9R1OKudde
SmsXAa3Y4h8vN0UK5iRS415ynOx2tEjjmFFJYsbuIwfjsbFUTRuoUtfHikbdCwRFTKh9jxVmo+TI
iO/rMWofqGSmT7bDOr+b1W4nT7P1GjsYtPGoHvcPcZgq8OKGTOqUuLRTk3MJYXmITlezTdR6iIMy
ncs/I5XwcoKypexH6Fu/V4oaz+da6dW92vfQ5bz9PT9burnrEsYO0XCPjnvdsvk+mVHq2Gw3c+MW
puTa5QvW2S+nPGAO27a2QrRZ2+NC9TMy/sh192TPKqFq8oZTw8sNtFagfbJovqeL/Ho7ooNYQUlt
WKnrCvwaLekgQkCOeJF753wuQyeEXBv40GoXH0a0WZRQTpyst9tLIThjr1CWXXxRmYyZXfSGDBSn
rcY7HZz5lFAbjZtENmO2k4s2fUxlZxNZaPmopvH+NrwgSDhgu8Ehv8j7wO+u4XVFSeRCQuzrEpmU
8+Dq45Nm+3O7giNIYlzhcLtGCm1tnnIc7XYDcmUWQHAWQ/FePT4NwxoDo+DDIVhATAPJIPnrNRXD
DGUk2whI6No4ZgoYF6TiGEbRfzjf4b4YNMPoAjYFdy80pig3q4Q1Lu2tcyUPHvq/KUZZVmlJBBdQ
53MaGeSqtvVlSpjVyjhYICRyp2SIAkupw2CYTTTsoyPnqYlwG2YRJFHVTBmJabeFr/ZF9Py/+QkX
5At0BQxd2mBN85hAPpRAsybLwS64ku4R+qOCnjUT0RGFZe7M7yOn09QWfqJ11IPSS2OcKt0mlrKS
lBT5I/ooQFoDrZrlUXHt9zScqixZtl1TIgeqPSUVJF+dYBhfpmgO/v3aXWLxeyykeGDPwJKcvdNs
DNqdZKi2WdLuP+CgaIZXCnKg6Ba6tgk6P4bJIvhJTFX7AZ3mHTGkVvnjmGCJZqZRvNzGE9zPHAUP
TyifY8JC5lm5iimNGebwELpyzLFp42M+rmX/BFv5CoKLjkOn187s4JwYQTmaaErgQPawG9r/EOpB
gYGRSVzFMArLrVwU20o5L1tZb342mIifwqdE+n17tZQlxH058y5AODfII2q0aDxt3Nr6LCbJKdQH
vhXyTlFetGxj2KD4G9yxu+udDTrnb6ML0uNYSDzkwHWPfmJ+XzGwGhVoTsM7wWyhGrEdW3RMRncp
MrzUa4c1MjXRqQamWPTfISGCE375+8Wplg9gK5mbxeWrcRcm+kaZpu9oFDmU0XDUdXAOMH1naOPr
bStFHrnQUUG4Eu14CJXXsFUYSanZwspkajedWt5hSvffR/1lUO0fCC4QZkOSa+biKoYcPwxy/piA
DL3DFMdtS0SOj6+lIDrhkmnwPJRIyKXM6gs8HiH2wUoWqBXbOfm8AmOJ/ALPOtxuDOg0Ywz8esVq
C2lmVS8bt6dKXZLMwQcjDaiCPDlPGyMYqGEG9lBPT3ZfDXdVlqVeptYh/icJP5LEctzN0MWirQqR
4K62SDeBPVI2Gml2G5qk94aUaScJWV1/LLPwrHYJnUgoy9MxHCy219Et/DYxNcHUuRPWb13o5L5N
FdBdYF4gPo5twx4cfaye28Rh+wE8WN7QVcwmSAZZGGVlkFBDFqhKEpCdarlBImRsPjQjiwYfYnvg
0igUx4smGt5DGqPGOalaY5DpU+EalT5stHoCQ7uKQRnUieh9M2hxIOOM3UlFuEtLSd1ZkuEzSylB
T22HHhsrB613znwGqQfDRIakH40aT0hCs77M/V6pbUbasbA/8knXtjNr2evcmEpORiup7jWGoj/J
JtqBSj8pMt826PA8ZZOy6es8fZeiWIHwcmyikQrXpnDl6i16yKNJDBcKBDqMuvKvatWR2iKzcOOT
wX96jMO6uuvHptuBcUV/RbtemJCm6Cevkib7TrH7pCBTMq/JsYrPeeSUkLJAjOBnPuthTuquWh50
SCwN/Z8GzE264U/hn9v7aA2HC7pNWeSVhokkV1GzwDFrcCKHr0lm70eHUfd/w+L2UpTXc5tZyMUY
TvjTxDuKROgkapvMJmNpPd4GE4W6y8/IGZahileNBj4jDDlOqfWYFv3mNoQoiC9TKMhhQV4dDFjX
sWHEmxFKj1i7wlZc1oN8rsRwCAXHFfRZfpYYfgkTe1eZawVj0d0MRCPIzeE9AsFz7mLtOKM0aMsd
sFCOUBwupYioSHAm2RbFwJXtIPKPSywuSZf3yZRbA5axsmoQgPRZHkim/NxldfOIBm9t5fQQwWH4
+x+3506PGcwkNaZFl6tg6kGvvjFTv1KfQ7pml+jbXQJx366EfnPW6wBKMT5k9RM69RsiO69MQ30n
Tu/zpiJzW69ktb6aB+7JpYakYl+D3YDbAXJsqZZdolA02fmbXXXDVo3txrdG0wDzT7imOvH1kAQc
WAQgRoqqFTj8rh0UvKGxXTtIqsgJzoO+Tgs/VFRcqzr93+9tkOnp6DlBChT5Or5dOcZp4lC5qV1F
qza0KfxiGHZTbG3B9rZyGf26swFlmEtyaRFT5EtJ6MqwhrYFlA0639yaNtRqV4590cKh8wPt6nhR
osuUu++GVJJrUytqEAZnCgFlyC+LSr2nMuv37RAiOG2QJrHQgG+B/G15bV1/IgyxKVXVjJgtHwpX
l/vDkCHJOoS7SrY2SOjdpWq9V9IqUEL71wr2YsX1hRtT3zjFlmlofDq+8UQZyj6hFqtdNZz9LmR+
2WU7JR8Cs25Oo0l3S5YthypDnhvQA6fJyip/jWPAB6sXDjgDCSReQLvpi06rNbmGRjdL8GAGvbQ2
DnfRBBIsPZEwMG31in/baNGXvcA0llzCxcW7lwY45aDULqWe01vfZTMlRYY82W0Y0UaH6Apm+ZBn
0TBicQ2DkAm1oVCtoc/sbORx+qgxyG+wZossfnAbSpCix7AIKtMQuF4eEzwzVNw4mc4MrYYwg+oW
hYMMtu5FBYqrMZoOZUrsvvby4TWNZHcY1pQSvwbSa3TOUnvKtSiqgd72k+XneRkSPUYfRKXXRxrj
kisP2nkOK91lnSKveJBw+9jKIgyLEgGe2NxGjUGNbjmjAReiyb1pJCMZG9BshvUPZVb3SahtevQi
9tQB4fdorTAoiD7yIq+DdzHejUjKXH/kAglaqN9YyFnr5mlsp8cqYo9ShCYU5rzf/sgit72A+lyH
C7edQbaSYsgJUF0Fqa65yM/JYFLXbPRwZU11QVSwMSeBoh/WFZWza6vUubO1COSbLlrAfa2u3kfd
+LhtzefsLB95HIzJWXhxm2ik4j5b3hkxm1MVcpD2rtY9uT6w+VefbrNMI0X7jXbmwYxe5moXTk+1
8itxoKmSnaQqyNnWKjb67BrMr6KNUQXjGs3B16+K8WtUV5HzQkUFRYxr+0HnEunlAGljpfZUhZEe
yZtZ/UiclQuqEAcNNbjgo5cbJ/Q1zuQM2tB86jVnITHmhcawJ5m21wvzX9+7YRFMQrDHzK3CCwtQ
pK/DcdEDnllBOvZo6d/m8DzlP25/1a+Oo2LFkESxUbGwVR7GWXhw7BD88N2YmdD/7Uw3DFdpBUXL
hp0ADg8FpUGV725tewkl40WJaaim7OAgOX8qG9X01JG+RvO4RorzdeOB1B+TazijQXn1JWeooKg2
MbwB3QYCQlPXbwxQlJiltfn3a+dATH1JNaDiwz8laNVpaVZAM2aytnn4S82+3f73lyh8veFgBtjO
YMsyJ8J3MEHkHhnxfED7oeFpFQkxdY08PMrYJNF3ev/7NprIEy7Rlr9fRCtFCWMtS4EWj8gMIJdr
ZpZ3G+LrsQODbNzRkPwBIwm/S2tHQ0mznCCq0mt3Umb7SvnuTI+W+qpidoEY/U+83NdouW6DfhHd
0TK7No1uhCyrtG37gBqbGW1EU76JzdiFIg+p1jR3BO6nag46shZqN0yecsHIxrSHM0Dyz63QI+Gw
QGKyl66KlwpQQOeGEgoy/WhD5tO74TSWM0aOa9BX5p5ZTq5lSy7uZK46J29zYj4P5SvSVF4aPqAt
9mOWqwN0YVFF9mp1VY92eZhzrnr1Y5a/XzhPO0IUJFzu3o7zIDGE+c6PothLcQSSzn4r+vIwpLXv
MMnPxtM0zSthTLAYmNVDnhuHH+aW+c4D1IF1mpQTmvki+xnvtQgUFmi+S9ts7eb29f4LvRUQPIFK
x7HBqcedACWo62NJj9AYMOvoDJMwn18x+b62og/D7M/QsLRWqkeCxim8B8G7gGFOMJZh+uB6cRWn
KezRQlqpOKrfGegHYv/jPfE6KJWkLg0aXyUFSK1eRmKQh7Wkt6CBE3VA6F+hagpae/jbNbpuS9RQ
x6VhBeyODYnuinsGWM/wo9Pgaq8aJgc39C5/3qZECm4HDEGLBD6n6sDHcWggZ8OtdjSak6SVyD6p
p+qoEXtv71L3rfxW7tJgjcpFDAZZm0UmAE87njxk0sJejzuss/SExuyt4y60szk6sQu33K7SWAi2
jAHFoH/QuHhLMytipgPTat/cR3uJ0HPmxVCuPb/rh2Lt2Sa4dGMlL+A4J7KcrFaUAcbND41XDQTq
DsQCWcEGMlArVxdBUegaa7kOXEQDU0mwVT/bqva9/3M6pJv+W/3NREOjFEzntbvfVzFsVOouTeM8
VNGhDWItpnXfMNT4wzpgvnFf4mVOKhI9dZvm5WGthCfoZL/G5F5Qha7ZowJNOtd+yLcoNqFxfXbp
0SGBlpMaXc56MG1AcCgHxeZ1ZVMsCScu2KKKLOPhCMpf7UtBaEQ9o50bYCsfzq/0RxCeVBcEGQEO
VrYvd6ufUxDyrvA4TzXiXk6r5XPqJ7zvzyOUKxKsde1GG4Ys5nn0MBZ1st21eU3ByX2Fy7lsBz2k
XKqB27tVAG20n4/GRpbX3VVsH6pmmFDDFBEf4TJFrajioMTc7tVN/zs/aehTlwjGkt3GH37Eux90
3x/A/bHyHZd1+/od/+JyPuQUmpboyUIP9C39gZQG2KmOKNX6ijv5RUZeHtbYioWAGJECYxDKlyj4
Xe9Lo9OMQl0cZ5TY0bTkQ1fU/m2jNGFYu8DgnGVgaDYuYhwXC1mQc2z9s7Kb3fPjt9ALg8mDptad
ujvFL79NMr+PHiVRsKGH2NPvnOeXteGLxUO+rDAKQzZKgQsFKncTG2MjthNVxU4pn6v5MYPM3dru
EDxtkO7DbQ8DrijP8ndaZthpHaZG46L45iEtvYyz6+EpGtaOQiEQ1LKQq12Kp3wGVSoTpUwLHQ2d
FBMs8RYitu86MR5MlAtH0nqoAhHLY/f9GpOp8OjAFRPPa/QrYg6A24dUr/u6nWW06gSDva3uwbfk
+uZZ2sTyipFCGy+Qlr9fHBwx+nCUfAJS7Q+6C+Y2UqwJggkhQCCNBCZIW0x+D8R9NmDEFt+rHl4o
iLNCbVvHO3vt5iKEsVB8Rr0Ulwn+LtEUSFQPMzwvko5m8ajWWxa7c7G9vduExxDSWNjNKGIuffzX
C5baud6Glomj72PyRoy6pBvLh8jQzj7SjDC/21NyN5JyG56snbrCPSvaXXh3oG1aRkoIbGTX4M5M
q6m24JGW3d/Ppr3tOyeIxzWeBLGRf3E0Lv2bMyWv+wk4817NvUFzK7C5usoGMfJx3Dg+MyBC48NK
n6Je7zqzr3rQ0FlZ6uWqyccSlJfNJYGBAh7/xOiLmCppCccxT+0PsD3h0XWMofkwf1hBs6U/NEa0
740fPcvbzK0+4sBZk0ET+hReHBjacAyQ2nPhO430XKUzfkHOduP0YIWYnISiF7QRb5u6hsOF8Dmv
7bmkwAlzLaCgAoSHvfRJDs7meaUsJDrikRL4xyQutMSpgfaDHlCz1JxMJQxGw/FKtEWpyvDamB9Z
UwWVsvKgEt5PL1G5XSN1hcaGBqhsgBw4hvHU37NC6hrvxRJ9RLuSouHB7zrVtVWIWvm3l1dwCoMp
EiNbxkI8hp6F623T4M5fJEUIR7IS8BB1pF1rhxB8QJAQY6QJjWzIuPHd3DnKTng3SUutmZLZJMx6
T7Kn1XYe0Toi/YXZsOVgkKGTdW1JpUaKpvRx6+YZ+L2rs74LA+Mk/+r8wa9celJXh/q+do2i7HSB
yH05S50XjUUgfhKNu+r9eO+0pMcabpt/rc8Jeq1LLO5ZMSx8E+WCFdfgQAPHMZKJtz1BEECvELgL
oDq0rMsjIFTOzgApv9R6RefdxhBUmq7N4KJ0Xk1m3zi0deWN+UC93k88KfNH72neWL9WsISfB1qm
0N5Zitf8LB3L20xuSuhBKh/4KhJhOcFBNJFmY57Y+wqY4KaJWx0G9gCFhgq+EjrFZl1FRobJ0o1z
ln12AC21C55xKJiSZINLxG080ba9hONcr9YqbTTyAvOWg+a1yeAq9tqnWr43d8RcWcR5XBrqBdNU
kAdatTc+6BtQECVBYy0qOB44tjpfe1ieJBUpj/Ef4/m2fYKBcDjKxXpy3jhFI8SgCqD3LgY2/PTu
5xDILhrMPPmp/IWO8N+3AQXPris8zjGlqZfBAIAFHZ37OPMxfqVqJElDUqwpm4mQTKRkQUOtosfR
WT7txbVSmyZEe7nE5Hd+aDBUEiIF+quMvW6NKlUwTLpQGv5F4iKiKqk1k1QgmacEgp57c2P45/uz
XJFqO5Fok5G9SuQeNMRQM769nMKNfonNOShrGkvtHGCXDwNRMGEentPN4P/pLbI2WC5y1EsozlEh
QqVmI62g+/q9ONJzt5VO0kO7vW3Q2lfj/LHrc1AclrDHwSk2KiCdRWXTaztvZNPK2glGdz6pKFGN
hr48KjmcQZ3VqbGS1otBLGjdLkKuSiepP+2a7TsNym/OSX2mj/MhQZIg/ZnOK8FFlMOC41j//ADO
WFoXbeOAI9u10YUaNd9qcHFLZC4/wIa1CLeMH7r+wdo7VI41A/13KtRV1hZB/FX//gZuQ4KJE4qG
8rIIp2Q3P5gb5WBvpoO5k3/lu4FA2CEYIAcYBsq+IXFgbQqXbqazQ16t3RpnoyjaXqwHz+dT500v
zzN+C3M6MJ486OVK09pnVocPtpA6wwwmUiHQiuM+edrENYvlpnUHpCVwhYE6a39HcYeJKLKi+jb2
+i27l1dJGURpZgzp/gXmPnUhgUK0nQDMwNC1k/HWlV2G7VovMT6uyBo3l+g2eInHfVZJLou0yYHX
KZAyROWiCYmqgM7e8W9v2OUfurGivESjLc1tn9r4ZvLsWorbhgc93i8FchTHDT3Q6MdtPOGJdWEZ
35GAFq8kGSDQ7H6P9ii1/cYJgl3LXFx6PRlsD/ZanFizcLmSXBwkZSkpQ2TCwj7ZFpXX6Kj7BLnh
KhKp8j9gfb1toOh+eGkf9+CzDTk1jG7xlJ50sjc1P6Pu/jaEKLlz6Y0WdzYaGIXvDQUYyVF2+9/h
c3aQvifEvNP+Q1n0Cok7G9sOJFqdgsXrMN86vebKHZRFVqxZ8XWLOwMzU++i/7diAd1RV90XXr5B
H1EHj0h3bdCQcau+6Y+3YT+zOV89f+H3Q9cQRkC5D2XUYJc1LZjmPJl766C9Ocget+R+QC5GJ3JQ
uW+InG6G1K68lT3l/T+km7C2f38A9xXHOknjIsZXVBQMwB77yKdg9ElWllcYlFEChGQ52iy1T4ad
C/dvu9KSGHKBmNmTCZ4uBLydt1dS+KT85EqANZjx5nseqDNlcm/DEHODupib/KIUtBDxveRlfrYZ
d5G3AihI66C6CLGu/w/IrVyf2ElIoTzpGp+s9iN5e1dJ+zRvy+1a+7LYTS6w+B1QI5XXgIDCLX05
9E2/91MiuxPRdx0q9sRcxDXvw/uP6jHyOxSv0qMGNbWVJRZ8RJBE2MpCxapiCJjLpqVpE2a1ClI0
E8VrgrKrNxigH7m9rIKrBESKQIsGJjZkIvhkmW6lmGBxdJSI6saTzE2TfkMrLhtyUvVnWqx8RJFJ
6MhCQR6j9Eul+Dos15lusoai+83MZPZkdvXLjE/677OdaGH6C8Id2303FGWZoXFwjMGGo6v7ztTx
XDG3/3rlHBkp46WLeWkv5k7rOgmVpBgoTmkk+4J6sCCfmToVKYryXDeO/Rjqdf0cZ7WxAiw429DQ
hnsQGhvQ3cBzYXQDDXtbyjFoKe8iiGQ59w1ugMmpTr+3nZumD7ftFNzur+C4SK1HMN/SAdfM2Ahg
n5QqP8F4RAp5E3zJ22ACB3FA/4Z+MBDpoSmH23iYWqn6fKnwsXo35Ckok9Y6YAQHzxUCZ46VZUZF
MSXmNpVClCJ12+RRz0+QWF/xddG6XZrC+TodETbTBECm/NBCLq+IKp/VB6XMSQdqmdvrtmYV5/OV
2cxTCa46t2dSfc5pOvk9RLgfKuY8gEdXXbFt+QzcMYoNtnRegyJ6OWSu9/Gc93oFpWqwUDgPRb6D
vOdqDl20fEi+IkroCExfCJGHOp3yWcWkY1vexwYZ++2ImZX5aShW7gQCujn0zFwgcWs3hVSBbgKQ
5g1Et/6woDv8ZKhbWL7xqD9F99VGx6jM5vYHW/5RfgUvQbkVDNUQ828pQO1kmyM8yfdgVNZ7b6aP
dG3aTbSp/mIhB3f9tex+SApaAqubnuJxb6+VkkVvYvSIL7cANKdC7YZLlEeFxUBKomHXnkvblf38
NG4m3OUMPChwNmKaEyozuOPXK/UBkRte4qrXhs0RnZAzBW4MJR/ZekvCzJOlFRBRumZhc4BQqIXy
HagBrlHGjtYM+TFEjMgLJy9rcy8ySSu/qt23DgOU07GoHpjz57aDiG37B5V/o+UsHSAKDdvs8leV
GW9qA93ytvj2v6FwXw4zsRBlHWEbnpubtMIlPCv3mi2txAuRt4O/culJR0c6BnKulzBc2BwjHcZY
8p8y2475I8PE5dBABhML+fO2TaLXJgaX/6JxIV6lutKlMdAwQWJ+p+k4W2CgKbJfEzbcfadEhmsU
bXm0pm7eYTKo9WVw9LlTNrQ7muSmNzaQcuvS6tftHyaqj6IvH3RPGCaRQSHMrXZcasWcm+ATYKnq
D91bjyd3T1UvAffDWH+AhorUQ+9OFQa95OHUabNOxhp5rv6d2fcZ5DglRd+jVnQ25NCrnGblFBGG
wssfyG0ozE5bKIThB5qnKUjux020zfAu06EustWf8l2xp4hVG7QA314ZUYS6xOWeZSO1MNSdoBJQ
pm+dfsr/Qxr0auEX/Iv3UKkneqrriIAqAoWGTsFu8Cy6T5L7cIAi10qtVLR1L63hvL2oBilRMY7k
1tA2a5Zs+avhvN5eMdGBf4nB+bjZ22ysK6yYlAVJ+qwha5N66hrLuSjpgLkG0E1hgs3BPAn3YaJq
zKf8k7hBfR0jy23qXaN0pEQe0dhAaEZHE0G9luoQ2XYJyn2t1tFqOzQW2o3hJUufjQxv5JO59hYR
nlo4rRbmKsyio8392il0dLDEM1MQ1z1sPOad201s+fhafnUKfUzRgzpef1wrVoqcA2yOFspgmMxD
b9c1amz1Q67acI6xSv24Rt2thYJyYd7d9g9RxL2E4XaynduhnNbwD9ptWOlhT5OBMZB/QI8F1B/6
2mix2FMu7OI8RWrMdpQ/HXKGzk2KOTkjOeJ9dMy1BGrRsuVmGj2XoPp26mHlMrW2ppzDqDTUIk3G
mobyQ9y/p/2mmVZmi0XX0cv15JxFUq2SyRCbceMpexxslYAsctNazXNDBx/9QyufT3iGXeJx+xtt
AZ0dgj3K1Z48fZ8F1jfN8cKnNmDuvENVMWjXyDhEMdiCSCGSLCCV+jL4i3KYEbchEM1M+j0n488i
073bTilK5TuXGJxVJVPk1JHglfKmfbTd0R8OCsoWBdG34XFwe5Arywf0Pz3exhX6h4ZHOuSJdHST
cXtujMIhHzXccuLafovDfKuU5smmxpp5i4/zl3q8Wv/B4TadYpR23WTAoXn80tYv0FvamSACbNUZ
TIvgGZE26tA/tTEUTMaWVF3s2nP28u+NxQTCMrGJKyu6j64DjBZnejdCIAeSu/djepdZz7K8sp7C
73iJsUSfi/MU0r5TOxTAsFR3OmCE+lFyY9/cjQlhD/1u2OdBtpnelV/hyr4QfUmM2sFNMZOqYrb7
Gniws8hOc1ztDNYG4ZDGpGwrkofhSg7p63ZHkzGGFDFnt+hLmZyBKerdVK4hR5SBZ3j4KYNGqDyV
6kRmeY3mVrCYCxaeT3hdoJOFn+xLWToxGgIrmqBL2/9iunno1B/Ij7smeN4Vc3TRXF4SJf3dmbFn
zcPJMVqPNejyTmywYdxPUfp824kE4fz6R3E7VW+xpgPID128UPw+bX0JXdbzbo49zfzG6q0t32n9
Cqj+ZfsAEySP6FxVsRj8+IzcOHMJ+rXOzW35Ic3Np3UR5a/H4jUEZ5ZGU2maa6hBqIXmNwnoZDdy
6klVtJulPS16cnsZv7rrNRznrm3vdBJtAafFMhkxskezljC9XoEReuvFwnHeOpqVMvUhFs5MlW3U
BmWC0oW2DM9hgGT3H0wCAwVIG0HY6PCdQ9E40GSo4BgLr7BRm0TvfIym3wYRuh+EAGWQCyNgyzy7
oQmZs27KYVGj/KHo4kEaEFfcOHQlA4R54BI1iapub4OK3M9BtyHGUJFxB83wdWyx2GTWtoGPVYFz
umu0u2xsVsLX4l7XBwSkvS4guANCqkFQUscwSwJ/v4Q5ogRpQUjIVCtngMghLnG4y1hcp1jVCjiF
leKCecYTl6HlnZZ+t0bttga1rOrFUVCrpZK2OqBSFcTvNqkaFa3UbtMds/jj9gcSqCRcL9+y3S6w
miI151yGSqO07WfSqcQ+gTnKd1z1jJlJN/cykMErPtvs7TN9fEncl8hbO+RFEeRyabkIgnaHsZe7
xTOhIpsX/sjKYEQ/gKEcpAg66b9u27y2vMvfL0yuQagxlzbgMGT0LKmQLE0wzWgnuAgmqW9Y8eY2
ntBDly4LNAfCUXlSGwXpBk3q+87V64Bpx0o/2dEPtuY0wkW8QOECluPEWY65T6hn5ZvRHraSZJA4
PExt7lf2fdQHt40SdHvBcS7wuBReUdcVqOZgVTkT+48Vkfyb5skP2hsE7aOBVJErvaITYave1UGH
Ma3o6fYPEJ0DCJXIfmGeAY1LnOMOmiFNdIa9UgIdmyh2Y90118hLhfHrAoTzzGg2qfS5qCE65mT1
Le7XzhlliU9f4tdC2YN0AJ6ufL8yS8EIMoVYx0I61+V9Eb030caaPmL9VzOczWRvVqdI2qTy839Y
vwtcLsiEYIpI6bLxWxZ5CnStDQsXozVy7cULblnHfSWpGfKBhUCpizu9/K3PRxWZLhQPo6ogmFD2
S/Nfc5zALy/s4j7ZVFY1qNgXv2j3TvIeD6eofTfWjmzBnl4abxcReoxEgAPhOoYMeJYzSJfiYIOW
bmJpQYZyVGqfByVeuRwIciqAuIDiPlSUZupoFSMyAOhrfFIGwrbxCXLRJ/2+aUi+A9nHwXlXVnpj
BOEElTZkJpGhQiHns1fhIkhWkAbQohHqxF11ssOJQB0UhHFEV0rktf2+XMkFCHbzFRxnZKeNmTWm
gKvUYy49KslWkR5vO7xgmHuRwfprEueLk1mNdi0DozEeR0gSNeAYOvWZNxSFG8a+Mvzp9KCxD7L9
0AwHo7hv43MbeT0CG11ZXcFY+/JbPsnSMTpg8QVnpZUNiY2QEa686E479/iy5Q/dfYyPw7Hb0sc+
yCUSbtNjcWeSPX1p17SJBIfg1Q/gtkkRSqiApPgBUxiEU1BRjzrvg3NX0TWN31VbufO2qeU4iw1A
aZFXJ1sZhJ5E/0WD3+nxIwmSt1Lx4l10P5LiCHW852rzY635ZM1Y7my07XKyagdfvs+9Ufd0sIQ1
uR9H37Xk9baTrSFxp2JmlXNXmLAVjD9DeKiz/Zw9tvNTGK8dHMuO4CLr5Qfkm0R1sCHpSQOkRj02
+vcuXblXC2p0mN3T0dMF0gV7oXu4DnGtXqmhvihsz9PZCM8YNZmyoNYCVhzmyYNxWkRdphsrD69P
pjHOMMx2Y1OAuxbDuvybgUZtW2UT6iMgDvcaxLdpAh3gJoGOqzr6GfhTkxSa4uY2rw7RcJLoATRs
s3EwtbvR+GaOD2gGI+oMAutok4ZeUg4+a8koH1IWjKVnMTyANDLrO3C/HvoQUng2yBShzdgVkttO
rwOtMP70Q+03WW66Vj6TKj3Mzdnq5GCiroN3U6SSeC0CCjwHpKnofQFnjw6KKe5EQcIEHZbMwD0A
ERCNqqVzSlMX0qS10Xi3nVQQ26+guGBbjjrrMnWBio+x6bXU1ZBliiXPjjyzWonsQjAMDaLggf8w
vHftRhEbQcGpASwbHDLlLJAlk3TKN2k8lv1dUnXBbeMEJ/MC9A8eF9j6dgbtmAK8VHqVMUuiqc9R
awas92/jrNnFRTUFlC9Vay52GSHJ2zyw1Y/S2GiQF64se2eztS4bASDIRCGZjZo59gffViap1A6h
p9KDQNqXo2oXs+9zd5KK+hwr/r+f7EYuQsVgG5KCSF7zx39eWKCEi5zeVY3QnauXOURnsRmMxYp3
CM79KxzOFStFo3oL1kS3cM5TesqU53hNzUYQKK8gOAfUmObEqH71bhfqrqqNrqmvXNGERoDgE3lG
hCsU469dXGWaGRUUi6XT/q0rmDdU9LFIVu4MQjsuUBb/uLiRDYotmbEMFPDqEQ0NqGDCvu3Sa3Zw
ET+RqANSciDU+e+q9rX5/0j7rt3IlWXZLyJAVyTrlbatWpoeuXkhJM2I3nt+/Qnqnrumu8TThb02
BvMkoJNVlZllMjICT154Lf2vjLANzSoplAABgpI89M5ash0MFZmXUy7mzBVbnTAyYAfVAiMRO3IK
e9lGG519exxrb8zo9Ptn1b/IIC7WY1HOawmoXtDZPh8j7UCmBNzX4KubFLuM8kPWpmYeDriMi+Cw
051KggxBCBnIPjfJIHr+cG4TXo1yWSJm87z6KGYXyQFLaqmA2c26R6M4V9NdEOzTZt8HRylx+u7h
9iSsJNsrc8s6XMxB7It9HsuLT0aD10fUFKLnVPb8hNOwwltPJoa7nhpNSZcYTuL7rq72Wf7z9kh4
Fphto6gCaowiLAzqi597citx/H7t/fVqrpgsoUXpjF4UzFVKxJ9GHMcm8AYgOabT/dgLDk0Md4wK
s21+0CD5b40zySMMZiD3Bx8BIf7MfDDbI8i7UzbfN9pujClIUfa5IHOsrjojXr2w9aP08K340NQG
ONOFsLcyZCw/dyI1BvbG0kfQRr5pP8T2z+01XPNGBQLi0KgAIwOA7dfeaIxqU44U9jraf2Y1xNDx
FtZJuS0q3AmVVwLt0hYzoUML6oEqidAJewB4rYZk5qF804/++VH+UX8UPMAcb2hMajZ8NY0lCBBa
/Yd4Fz3p5+Ru+lNRs9zrqIM6Ntk+kQduf8CCYmSzycUgWe7hUpfToElhFbdTZ/gEgp0c1S3INUKz
5JF0cUZImFKBIZWFmI+wNdWRnYNxfM6tJP5h8LgD1za5yzEtC3uRskISo18lhp1MQSU5VffhEFnD
xHsg4plhEnEnhbWStYsZIlrGsIvxusZ7vF9pGEGb+V+HJ0z6nYxJn7rFiAD+OcOrX+Kf+UGCrGjx
op5jzYw4aXh1z7s0yORhkMqIfbIsUpM/BW+6qf1qQf8lOJEH6WxiCn/KvfwTGET6kD7djm3efC7u
c7FsyJtpHdWwrCgfg/EkK41ZiY+3bXCHxySQfkokQVx8QzsqwOf9ksx2H+1IbncDhlS8zLvxPrFJ
CXlwg3fd5iQUwiQU7NoapFlhG+VxQJikk2qhc1pDv3vgvIpm7umcM9IKHkYDk7pMFvrbL46o6yn1
pyyiZSuh5bWMcLc/ZekuiZ1UsdGFb0fxeaqOub/pOq+abKG6ixOPM91LSF+nl+UDABQHIh31afZG
M49zQNNcRefYUJtJD1hkSaxJNLG2oKqK0Ycbas7sO1npcCyvqORcm2YipzACIwJuACyZ2h4YvLbO
QOSzSYZtlBwFesqKQ129FIpX60+UmL0cmULhKOIfSXrTcEchpjgmD3ShTwlER2mdaDgalb+Z+8TS
Ic6puLLwkhW1TcvYbMA42Na/xlC02vYUgNJYLTeKDMHDYNur6MvD80VzaGYIRxi/DLCECq1qjZMr
yZsYbKLZllS7QsidatjmgufHWy2fzRaIS8PTJq/uz8l49JUTgaJGEAd2lv8Oon0AVTcNp4oMQLX5
Po1PuWxrsgsEYIlu/PwUZ9t4csUW59X8KQPC3N/E+sagT0X5AKU2S8n36fSQQglISmwo6ejV2Wjd
LFEgaXUg2i4OHrTiIIBHSn+mqPvPh6TeF0qKhp2tXvzIEi9v3vzhJ+omOT3r/abQTH3yEuWUI37E
HjxN0UejAkt3Gma312UnAg979iI2r4UeWSiJmDgUJdoxNCxVeszjs1C8KVNjU/SI48DSagGmCzxr
lbprBJtGH3JBLDV4Fae7LD4JJfhtUUiRe/QCGC7cz4qLR78CV7E7t58thBLoQfRPeMbqm0cjeR/q
wQyrQw8K3jbfg6w7p6OV9G6gOo3YbIWuOrQBJLDlU6oMplgYnpG8gObGzSIno7y600p1DZRjgFGi
iUz8kiC/js2MBH5Nwg41StB6b/VtDeX2zonM9NCgG9YU75Wj/lg78LAzmuR48upr5tHKKalg6AGm
GuCga/NVSiAqKsN8fEht2RqsxMpPNegHzeezdgjsfPeBwtFz4/DaD1baBPFEf2GZCUytmDS9xqb2
hRLyHXlXmfNzUJkZjq7WD93Rj6XTHKZNuNXt0o49YTRFO7B5O8GSbZnUdPUZy3Z0sd2EfVO0wYDP
kBdGEJj2bc1DMh5Ah/CYm9jhbP2QmC/09+3M9P0UdD18Zpvry8SYRB31sjGww+xXKTtNWZqdwhvf
8v23xsfsdGKSDZVOUL/KzOxOtZR96CYYZ2X3Xuv4+2bTWbwnpZVC1vXYmB0uC8Eq3xqY0+ypMsNt
7lYqeBXw/mi/tcc76OVZA+fYzBslc2pOlRoU5Ysb63SnEM8f7xRhc3vB1nbRC09B+yLjKWB51pIa
NmIteBfJZhbzbRk30At7Q8XJpun41g6yCULzxPQNdERB03OI+ock4d0wvxdaIGiDV/+lfWyJWpGJ
Wr3zUy0T8sEyfgWTWeFC7uau0INHB9IaIDA+TSB3ELYxaB0+QZn9q9wJBx617xKfV461fAMaRcC/
RfEdLNihTsvGKJQY+Lr0oEqfBo+pfX2QFwYYL0IJfciCNoJE36gB1VaYlRpbsWj8gMRZbnYlRWEP
NYs6NeNJxV07NP0Rr/lDuAnKGGI/xIQiGpjJq9MAJcPEUExpqM8GgWJiKUS8TPpFQng1HwD+/s1n
KKReuwelqVzSBSaBA/oDJNYVN9/GdnLn2++JN9rzD5w0TJS+zMY1TIhFuq012DsSm+fbfvotsWBd
VFkEjfTCuqyxyPxBCKdUlH0cbafaldFkWmHDa/Qjt7/hW8wtDrAwEqO7Adsq+95P0zktNQiq4DEU
TIVajll1FNm9PZrvUcdYYfKk3CtzOgL0a9WRaaDnCWdms4i9fOOfi61i5aNZoKDIYz7mjY3Jmjla
N/SggnMLxUMb/yyJO0jW7ZF923iYgTHujVdkoRE7DEyIRXGbJlX2TElsnKSsTDQTCvDFUe/i9FOA
zhnngXnNRcAfDyoeTQNfLHsDT6DGKvVzOqBO64kgAxTRn1LvZeXl9gi/d0R9DfGvHeYGPqsyxEqA
hrcoDty2NLqaF+zkV4FawcE45z/KPTkmW2I1usmxvCTAq2BcLIOhCikSWnRQkroOxkCf6UCjBCTO
W4TeVhfNZ/RwOIrXbGMHx2ce5/D3CzpjkFnNLqi6qO5gUDu2hwhP9h61yIP+awBBdrgz7rjvRN9e
bBiDzI4nkCkfdLTnWRUBsw+EGMF2Y9Y4Qru51fDYFL4jKq6tfT15XpySujwt+kmEtdGWTobXfxSp
2YCB1FouzrOnnRqcWEOrfYM3TRvegWI1GnFJgzqIuNAGLH+/sD5JRZHLczYA8QbIcb8ZludFovGc
ZjUsIIkMOWEDIi5sdUdrDb2kmFacgrvPzhMtzREO1a589+91B6Ju8112H7jtwEkE675zsZszOwe6
0bpAM2AXFb8P9UGyU9e303f552wRqzp175zgWMLuW3Bc2Fv+fjGdRJDTNgwLEOnKgBi1rQl8sBV5
DRpIBhAK4VrOmdnvZ/3FfS62csZZ+wT00aK8pFNtq/0a3maz0NzwXG5+lOC0hNqqOw92vFN2oyVp
9mhN9vk/hsFcfwJlTm+KoI51SpBuQStbib+E7sGIoPH0DIU1zmhXD0YL59/y1AHZMyb3xD2porhB
rMwoeOVzeTeOPPXE9cyKPhXIDEuLUNOS/y6WcMx13FGX6AdnEgFp3F1355K9koFtvDWDn2QHPQAA
Jd2asx2vhsiFXebSFvt1okQt7NJI3qrlfECp2gqKyQl5tFfrs/h3hEzM9/FE5jaAJYM+R9GTGjm3
o2Bt+wXUBbgXIAhwSmKCTm/KMBiCCi4ZEK/By4d/D5GeIfekPL3LeJiPtdFcWmNCLtPKOWxSWJvo
cxe4RcsDPvEMMA6h6REZpcWAZpxV6TfkO29P1+K0bM74YhLHGRdoHVYVXJInRdH6erB6/R23DaW3
m8hFZwsNeNlwdSQLZ/n/s2QwgVqM4OHVE1iKFLGHeF6IZ+ckPmbB78BP3EBWgDBNWzvv6fMQ5aAO
ytsnsUdnAzGKOz9tOB7/HbaLxAGqGKjDLHqbwHZfh9oUqJXS5/ie5BOcJ9RugSxqzOJwB6QSXkVa
kXOVXQsxsDOiAQ3024DRMOlDjRTVCKE0awU+GC30Q6lA7l1yisa+vaIrsC+ICS26aJoOcKv69UZ+
kUOAqq4zPQEvr9DjGVa3SHsv6nbUd3bX2GFhd5Cw09unCNQrty0voXvlS8a1YeasJHeVKJAMXL3Q
LJPj/Zj+GUPelvMtvBkbzI6D7v8CfOqwQcEGOL8M2TabPQOlSdCHurPGeWFffu3GiL64Cy6nEpWs
rh9hLTMcAa936MXMfwt4wJ1llLnofhS821O4QuV5NYdsJ3Rp4AqLKgl4eiFEaMo7cFOXh3ZPndSM
jo2Lt2jF+jG5j6nX7xbFJJ7I2bcovZ7fr8v75Yjp7IdlghELCUSwdDys55zA+5ZxviwQxACaapEP
mLjroaaHMwxYlo3iqcMjIN231VOYOrrCCQSeoWWol0MZharIfBgqJzccf6vjXQ4Su8HuNF5H27fQ
ZobE7GlaP2ThqMKSWHxAzUJDW3elA93DgVqtrw3YhRYpC5w/mAwyxegATbUEZIcNjgZGYhk8HNR6
dP21wETwJIbybGjwvlmKzQmI1yGCoriuHvpCMNOA2A1X0fRrQ/4eY39tMhFtkDCkABiDqDyvnhO0
lJtZCmEXkabZBru5qqBCk8lohYmT6TXq1AwkW1m1h76fgFeXSFDe5W5uPrqxEACjBfEMtG/LX2ob
oiVdiNVjFEEXzDRoH22yGfy7cQkkfNW1xmc6iP5TN4nTO6gJQwtiwBCxVcLIt+uxkrehXKYfRkmT
o94DpqpPU7CNRG18itv22LQRQb97AdkUCANGH70B6VAjoXg+1Bv1D/pkIWU3JBlY3QTixMp4Fks9
85KKnJVRoBu1kIlTC9F9QSNeI9Gq40PCD8EFVRe8/187vpDLet3JoKYOpFe0VU5CZOqKqSaHf9OS
iHR1YYpxSa0eqCEIYN2msbzVBEgqQ2KFvgp40ZP0fRKiUKQ6kOa8nSXX0jJUjmV0XKL8KMqMm1bd
EAu5ikCYxsysm9SdQFk2FN22JrkXBvFmQv2zacXn22bX5tVYaH2h06oj5JnMBXlxvZsMULb7DSJc
f+hJjDfBsnmPfXoUJR5CZW07vTTH5C8/1IkgjjCXiA9D2jiN8Ri3vCv4WsRfGmFSl14bdC56GAmK
PzmI0xO7Tx+qWjLTYi/7Giclfz90YdrA3wj2MmjX4IjCmAOCagDAB9TbWhKaqf8G+FRZU1vxzWT4
2QmK2bQmzSeTTq3pS++31291QsG4v1gHJJ6tiaWCWsZG0YKgXv4NuSArmp/b6tdtG6vzeWGDWbQq
I0qdLPTICR5Po9kbAtnWYxwbXuXut8qrMq6PSNMXDVeQmbGnd0NJioAMiHSIcZliqDvq+0gKziFo
bdtBn8v/N8Ie3JNBFVUhAZN5VTRPYU7cvOZxL3PGYTCXNtyihLwTMI6mjJzQEMwKfCla//v22qzG
LxXRm4AG9EWJ6jovUqWlURRjbXrpqU0sWYvhArFtlDhGAbtw29iqI1wYY5Kw0iqzXCQwRvuzr91L
RmkP5N1IC5voW9TMb1tbm0AkfIilIC0tMlfXQ/O7HL2cUtdYilx6gQ4ZiZE4ecIJoLVzzqUV5rYb
izEpSIMAKuidn7Q46HiJfB+nHDP/xw3mnyMB63GAqutgzsGRIA8cAUyD44z2dtAuKy8VSPOEw1w8
6pNDe14yXJvF5XT1vwcs1g3zKZTkbhEAyf3ZlEb0b2HrSniP2DwrzCwKepqD6A27VzU5hKBM27uh
/+e2P6xPIbDNqBSh+QcPrNcOEVRUTfIJRrr4HMyeODzOxEsgReAHXha5QvNeh48R77VizemBof/H
KuP06iIeUY+w6jdvUfUUSbGt9nuh3yrJOUFb8e1Brk7khTXm8JHibURVFFgThNdI+VDBrwSU9m0b
3IlchnxxiwCDaBz4FEbi8sHvTjK9G8XCRPvkBN3MoDXzpZ3STkqBc8ZZS1aXJytmAcsQbUogqcZm
VfvejA6qLArvuiG4q3WIhKJb5fY4145Ul6HNnG26YZwnNBXhHDDnm7RVvabvzFox3DKRzU7PzXw8
iRJP3mdtBS+tMrslTfyAAqMBq/Ir7T7ldifTn7cHxstZzDxGYHduZAkmunZMzQmyb2ZpyK9jru4b
6cdtW6vD0cGLudQZ0FnMOGSup1nbq1BuHpB9RcnYDSp5raGKe9vM6pBA8/O15S/Iv2uXLNsinqQO
Zgjua9Zo0PuuVD+VoPCycfRu21pxQ7yP4XUMm7wC3nRm+uo4UiuA3sEtZGxOcg0d8v4ObEqcES3r
zNwBr6wweSOf1CKUSAMZynpTzq1Z845lK+4NAxo4qcHlBd5wxr0nbYqmxIcBAobmLNbNWVLdovs5
1wAC+sJH2GRmY/AIk1bSoQSKBYhPQ6YDzC3MQlE/1JRgUSwFUsfNRd8cNfVBL0Mzzg/toSTxw+3F
WnGMK3tsrgrQnOgLsCf0rtKZcVNsUqAMm4RDBPW9eG+oV4aYO3sealrahDAkVdtS3RIo+GoeXo0T
+qQPrgwIXppsQNxEFukHSL2I6szxmJVQu/wClgkWFyMylDK+YJqO6TSZMrCfPH3KlYaPq2GyCh1Z
0OF2tKxfIkyOP0IaNYbGyQioJ8UrhB47HbJJKA3nAlcezgD/D+MgQlAW8UhDZGIimfV5GuQOZHc4
jBAwwwqGm0bPuXpuhAKihlvoAZuQabrtQquBQv9aZVwWPeXyIOrgGtc7VwJMULZwOXTFygsKiIQk
bsKr360v5F+DjM8OvpJnkGUA4WRzrIwTMJvVyLnArE6lBEUGiAOh0KyybSWTqvslWDvhrmLU3qHB
ZLTFavIdX1IyewTZhKloMjr4Qzk2iTprZq8WCmc/X0lxy8UDRLdAdoHXjJnYRkcWRVNoY9Wi8Nso
KztoUNu4vXhrNhYpOaLLyNhIO9cbQ5f0TTtRDSfLsgcVyERcoiecHLO2XpBlBEANCBNwMTAbQqa1
k5AMoJUMcE33A9mS57uweLs9kLVd59II4/tCipLN3APqnFcBeDNf0JEGbl8KFUMe5fhKxwAkQS7G
w6xLK9IakhIYjzY6gQaa4YeIPIfleWw9OibmUDppcgzTd0X0ZtCtQ/RIMaPIlvXX20Ney92X38HE
QRsZogEiGeTuLLBK5SkXJxtnTyCl/3NdHoyYACenEFlc2MquvSRB0zAJK4j7agrA+oU7yYJVFu7t
4XyvZGOLuLSy+OrFuTmkZZiqKazEJAM7jT1O74a468V9WHk+2fd65vryAWB9SbfG7pUkn/783oSc
z1jbgS+/gvHWqRTFoe0WxtDI0ScsZ2F1FTHbEJ0vNd5fW06Ur0YHSpwasCZgAmIluzVD91NBh715
piVY0QmKU7r8RtBnyol1ZSXYgRHAOwbaeSj0oJk9OI2rMClDTDABTW/ljDYxUe4DSjG5S0xUqMzK
GZxo18Vm+llvJjc6xM9/Sic7yXeRDU1GU3xOrfAgbkr79tKvz8E/H8b2B+NNuOrGAR9WGefEB2By
3qJp4LaNtQQhQ/8A+Ryce4R9ypmVYUrTHJSXWf1UicgR8aaddgD9S/J/TtOhSpemmFwUTVQaoWsJ
oQBQoqPoksi8mubaSl5aYFJQVrXpkMywUICqopEqM+GVwlZ3wEsTTHaJxzGL1B4monhL6n2oOkP2
FoqbWIUkxs5vDhKPG3jNC0DigEo0Bcv4t1bOrs6zKZYWL1Bd0XCq6EB5Jr7Kr+y1QV7YSA3wceto
hLrOMb4a4gYUwwuAId41buNRajcfkfc82Z0LBlTbt3yAh81MBxqpAOjrthOupexL84xnCEVG0mkZ
YlSCvBd5Gid8Xd1F87+xgzsLlNIlMIuyxCKGNohxs1D3g8cFbB9q/K4VJyKfb49mdcEurDAJW5SF
gQJ6iYQNeSxN2GhBaTVc0rllc2GXTKFEEaEZIQOcwGw+g5x2el+g3kCN7E4QvXocTePJD546CJCT
Yp/Q+wz2VcOlqUN5kfYdkgf4H4gzDdQAcBWEzO+1x6STFoRSMUF1dzw16mCP+oMePpPxQ85/Cuhp
mG20UxsICuUkF5yMvbIXyaCyxK4L+THyDQAiDhLaDPqwtQgYIefImWd0TxifXeRATxEcNpytb8U7
r8wxIa+FYIWMZpgThtj1BeOooNOm7nGmJ+Pmtut8pXRmVWV0jgJHAxoG7RvTUGiofe1TMA0Nu8IM
3QHNNoUJ4H5id7vC62MoRBbOu2GDHPVHD4FD3YrNwP7I7C+NMFN/5eHZ1ub64oPYPUigqTrMC/XR
DAKU6M+khzZSXYieAvAolPX0Ly7EmACgkkG5AswZe6bqA1KoOuBLi4IdOBSsTLUx6o/mJdzQxHwd
ABzWTa7u6hev7Pd5/2uWiVm57lESaGD2KXNG0USXVecVFjX9rXofHeYNdft9ao4mdegvPP1m5hvd
vjUbPwAUNHCb97titlt3snzntkOsnf4wHzr40XB1hY4AE2do7wBNm48P8x8Ft0S/WfsB4kXD9g+B
I9VmiYY37N3bmBNiKzvplVn5Orz9IBWkWYHZoEFXiNKbxvPtgX1HvCKBXA6MyV+KOJC+0mFh/Oht
ZaM60V1xF780j5HlnwnqLmZwVl9KHMOAQbB3ITTyPv/LT2AWHW0EJEiDDC0yFmTKnfZdOqh28Xif
HT9eyyPxhmcfTWFvIIMyiT3tDYtjf1m77073d22ZXZfKQYDaKqZA2BzHU/ZpWMWGaBtj+/FSeGIM
nghT+KWejTP19IfJ/H3b/NqF7WoFmF13rAEeUiMMn5xOBoQW+3fJRrOIGTx8SBY4ih3FQj8uB7y3
0vqGddclaH6AMRXcFMxpmyZlVEJ+CAR0Phr6XIJ+4hq9sqNmozAqgsUp2KEkJcaWgY7PX1HojLzi
2+repejAW0P1EP/Zm/dU6qWmD5j3ucWlVGnNRFRNJGV00HqKsi3oyWjMoAM0KL+bjbuSd29c21DA
Aa1i/GTh82diWhjluVA72B/I3ojtIN7mQIkOPLYnnhkmhocFP9mIWF9fQAqrigMoVz+EOvwhtT4H
UPWF/P/myuA1gaDkoh7P9naFedhKZPElevKt1g49/8Fw0Fry0/gpecqm348/hGP+eSa/8V7jYitx
G3uCFGrzzIuq9Yx58SnMsOu40YdAwOwmE8K2x90RV7rYzawqhkEo5slm74nuvNO3nID61nGClIbX
InCfS1RScem/TprjJImhpIJbkbaTNeujJ8jozq6xtCB7M8NoOuGB9a1tFUcGevW28bWEvUjaw69w
g/1WykiFWqmqCWElB0df/NP7P27//sqhVtbIcipByOASwlytxInQAQQo+P1wmiBhXxZ64I5SkEIJ
PQt4mm8rt9Ira8yRKw6qZqpGWEvbdpvXmts2ijMZPciVVHMKOS9Gq3OHoQEKuFDCs9WmRpfQ3zxA
IsFoIxul3sMoppybx9pDPxjpFk1NdJMtL6jXvhHExSSKSgmOaJBER31hzj7weLXhJH6xB+3qzh8C
U1CjjV5DurpBp7WU4pFOAesc4QXrWmIA8BESmEhBEExhtl65zwKl79AamguGU45g6KT+PpugqeGP
GymV3TyHJMxwho6JlYkKVCOmbY7mqcoozRq6O0QxrFAotl2Hjhz/V5y/JShqka608iQ9TpExmAIY
vyDCyXHytds3KCEpzsdQh8QOwkQYeOdDIRDx5VL1og8HCTyY7WtpeF14DyqFMd9rIldAY8kXbGq7
tMlsk5pPalFcVBaCJjEjIEJyRbCCwckUwRWL00iPEngwaQcUm9v9i2e3qwEzbhOmvjzGE4x3g/DY
NqDANn42UuvE0Pgc/cpUp/fbcb56KrgcLht6uUGasV2GWwKThzeUMH9N8OCnqbYGMYEBNJL1Rgxi
KCbgWovWKNGLBCtP/wzTXqd/OF+zuOKtyWdOC6ifpIE44mv0GHwX46EFsi0htjyCDCVxdP++yl9E
ITPz5LlK/wjGmWN/LaXreBzTkNDBM8m+GBBoMlXh0jbfyT9rnIbU8Am3W1neormu1l2aAJPGq+Gu
XbkubTLHUiiHSeWogpCgSc9h7xrRbgJPKFXcflwocDiZaSXV0oUnDN0bEF391g1NdDHMdRGwjKxJ
zVag5wo9khFJTSP6BQ4Gzv1uWS9mPa+sMcFUQwFKC6IF5poHcJojhH99X7cL7UcCyaKkOaoKZ1de
t4i3YWi+LXgaJmUAHqnmSYOzpR6lTlPjKUt9jrPM7DLlPHSfqR9YfcLDL6yle8gbLBz2wJIBWsuk
2FiN+1aDDKQlYRnJnYyGU1kG2w34SoetnDrCnFqqANzLG+kKs062lbK57borm9rVFzBeFE6DIgQU
Mw1xn5cc1Blb2so1ZytZdZ6LYTKTi952ISgW2GTUB9sAygMaeai1yEIFxm3VfwGKwpBQLltI2Je0
eL2H6nGrZ+OMpaSR6OiLWkX0LEXRz7Yw3CmG10olx3mW7//mrn8tsqxvOLZJcd8tiE3geUs53fhN
YCXpv3gZx8CA34F4A65G7OFAAO3sUMQA8wq4koElYP4lim+33WElqVyZYNK6LyvlIC/YUzHON3hQ
NLXRXWAHeWCPYWSBo+m2vVXPoFBXFqmGSjH7jqOMEUCbRYUh5WAvUtzGP9WRZ6RgU+JJy60H24Ut
xtX7HPqDzQBb+lyI9xNo+mmkPXQz9coe6GhFFs6yGjXQugpwSGjS6d7Hew/YpMMdCJnjU2tk2ePt
4a/dMSn4q/8ZPxMZtC+Hnkb4Jj+Ln5Si+ZWJ5V2aJh/+8JShcJb4vj0IvgcRb0g25bjsBx+yFvD2
kpWj3tVnMPm2KEgXGwtMvMnvekp2UqPiHf9J7zjZZt0OATQHzYCQhWPy3dzkBeo7sBMFliF6epBs
CzRbcdF1a8cTDOivIWatVQLJGqXDvPbGhxh2nja1eBL19ccgzDdK+qpRYyNBDFqZWjsDLZPc33eE
PpeYYcix38Ug8o1oxkkTq8F18VHMYhcofI8iWhItEPrL+kHFObExvEx/8kG3DWC5edu5VrPShTlm
UQVB6IRaxmR3E96+W3vs7QJ4mttG1lcUqwn4HfoaWKjHII55PcaA+1XQFdNL1wefLwH4KpE4e8j6
5P01tPz9or5dxJrfT3EDoH/+WyXzvR49dIa7MA1OH4o/cJaKNyxmD6mHsIkA70ZAKApurqZIG0+Q
6jvKI0Vefujb1gGZxP+dP3brKDId8JIMsPUwem3wap6KdtZmoIZ8rkJbN5L9OHi3V2ztaQ1bI2Rf
DRw9VI3dRhLolBZf4P85GzcjpACgZePmUWmmanGXKCPIBUrXIL+77pPkf+SkMnETNMWc2lqXcT5m
zUcvv4VZ1ZnIVZJn2G+aIQZJGOru9lApoa1GYbK5Pe61Jb00xSxpSYoUslUwlQzBNu0lM4i6bTxn
YM6TrdumOKNi21inrhzlEdBsi0jCsajw4q/IG01/uG1ldUO7GBHbuwqvSQvdhxlfSL0uUp+FAl0W
pHWEQDHTVrYSCUi2QfNGHbXMPnb0CPU2VTWjwXBuf8tadCKrg6kBbdB4KmXeKg1x6ATILmAdA3DF
FLWptbrVUHIY2vdIGs9DzmX3Xzs6UBwbUI3GS5rClhYHnFLq0EA2VSblkdZdZDZFnMJoXtmVIk92
EEj27VGur+tfk8sbwEUO8ksf2PQUJiGgp0NgbjacOhpGM+wJ5wK0BoMHlaCG+hbUCwBGZHbKTBqE
SFcwoVmrHaPgN027nSyCTCVMnDj51Amk+1Rq6nK3LUQeFe+yO7JJCfKmYDUC6Hl5fL4epyHFijJU
MA7SITeKyY+knzkP/KtTeWGCCXw5HmOxmJFgOy1x0UqzEdPULiAkcnvF1p6CkF3/DoWJeiXHKqVL
Io/TgxI+DmEIUPBDI9tJtdPC2ErFFwFdBbetrqYaBW/2oNTWlmvI9fzlFQXBZYNNUetw1wGBZh53
nl6A3csIOcAcninGJTuioU1WhanQ0JxxnMDhNqDqTE+gYri/ParVGEdNRsE+D4g62+KSpCNF3RVT
KaQWTqtoVM9BeIAzVZ29EyP4V3P419oy8ItYq4OkAYM3BuZLRw2EZWW8pWGEVx3OuWI1jVyMivF1
CkyNnk4Y1RRk3hgOZlR+UrHZjeFzL/C4ytZX6++gGK8vwqKS06UjUgABbgq9Gv299YdTw3P7tVMF
5Hj/WSrG6+Uc3DJyhPa0foqoXYHwA8Xo9qHVh5dAHu66CQzeAfpP9qkWq7yVWzUOVCxKZ2AqRkv0
9cr1gPCIUgbjBPwNQmmP44fQbCnodYvmnJafQezedszVWf1rkBV2KgMFTa4VDBaSN1RvXWvT5DmD
wPxtMyscr6B3vbDDhDWqsJUvNhBCa22EQOBEGx/kBhae+0zivQnHyW5Os5PZwVk4aJxEtpovL2wz
cd5TEPnoxWJbTjySxi5wYNtM4V0E1w+HF3aYfWcmUp/lHewkb6qj7WRHNRzyo3QmN/9RlWaIzc4T
9zw907Vq3NXUMve1YMBlzigXs0+Fk4a2sPEd9Tg8qX8yUBROqTV1Vv0ZNybhJLXVeUWWRqYGfPYb
QAkNnlHh+zBsyEcqoQm6AlcMTz5qrQ0bqLy/VpjVE+Q2UqTFc+LaIw2IpycrA7h6BlVYbZdB4YAo
ucLdDBsS7X/edtvV6LiwzaxonukgDxRgO2jV/QSudHAlHMB6AmIrbXPb1GouvTDFrCJ4JMS4hKg8
KkaDJ4AoRp5iULMDsKClJtLF421zvLVb/n6xRYylX3ZpDnMSfS2lh2LBG/OSGW/2lr9f2CApHo3w
SIrZA29mVD5k7SbQd8a/aK8BQA2FP1EBngslr2szTQsGcSMRsQuBRVyw6/IjVHl8+StFCjSaENTD
AATEP8ZG1fZlZsg41ZH2WTK63TCUtT3Mr7PQHEH+4PRz+ZJLP5O8ON9ep9WDw4VhZteLmhy/uRwc
Ijzw0coqZiSS1jcH4KK0uHRijfyLasXlUJktKCNGNGnGclQR0Ww+yrobG6+j3z9I1YIVEzlTu3pe
/jtAdgMKczH8H+a+a8lxJMn2V8b6Hb0QgQBwbXsfoChSMXVWvoRlpQAQ0CoAxNffg6zqKSaKS96e
p2s93TZVJOEI7eHu55xYzL4K71Da30cvYgIQ63gnnrKxOHyKpsmcfI5/EIwabgbMVcGkcsLIwdm+
15DFPjVlnUn6Fkb6vgKDlWp6TLcDaWlwv8pTztDB4CeizWA6QBUfikQX67dua23SJ3QbNC5LuUrK
HWffUBtNorvOQAByetTNTc93VbxpTyXzD1+w9owvFvYwdGWRzFBYkgWpeUb0i4g+mqAyGd0MCbX6
XDNdW5w4bQ66RiD5BaEh9Gn1ZZZJ1pXVlgmMFkr+CGmrlc0Tf9D1oDKJ27bUrSzuqbkSHp87hxu7
Z3fR2LGN7ZHOfqdEic+UIE1LI3BrT8FYPgDb7GnTQwGBo9J+MNNTEa6Txhf7Tt9mhgUiILguqUDt
wkVZXFrm68S5n1jb3lrVzI+aNTsVHjk4l/favNh1lAhaGbGAWQWU8Ny+rnvqmqwONevheO8ePIb2
DC02G9VUh6aLYSi24s2Ey6StFOEMjj9u5kR7Pm+6eycR70w+VuZsZnSYWw/jY2xIV0F2X+tP0vDO
u8lvEYBfbfoc0z1jcUqQ169hjOsfWhWMhseiDUM6vwbp8DSEah+OrSuwRo438rAjCES3Cdwwndn0
vh6EZQ6qciuCL9+BbTsC40QKXn/ClZUNUk6jKdc6FDYi0WyIygOCjlakdZsBOJY5D5PxXuX95sQb
He6KX2+02BOrBnDJqQH6W1TXYHwZxJXIgJOLt+ZUgedppSBXQjsQOJ5wpg4VeTtQ//x3Vywctzar
iFnY6ApZQ+HcWHVUd8eRXlGwtCNuHFRK5Gr8usunrbBnxVd1Y8b5xlBvjSzeOia7q+n3wf4GQn+o
+umYJvFWWEgkDXq86krtvc2aIIJyWl1qqita5D5mlh7IHNwc78KDbuFeQxZuoU6d1JxMNCQTO9Ft
Iv5ao0yIQIVinE6M1uEN9lefLY6UhlXCYfPds9bPOv22ZeNKra617orgTqFYSLvcHW/b4cX/y+Bi
Z40aNaNkwOyoCNRYUmfdqhqgjWNw3Mz/son+srPcRAsgZIWY10V+ZUMa0QaBVO5GKoq/NlC9zfve
F9IdtJPZgnmWfd0JTBXlECA1AfwLsd1Fj1YOqvl0FQ5wlZy3LFkxsqWY8bi+9Px7irDWyD1RnI+Q
dOuFi7TliYb/3sGwDw5TSlEuqVrLBJNChdEiKQ0HvAZVVYv4VpiqZyTRfVbbfm5OnlXuGtWDcIUn
2xtTMfwsvlKnf06j+PU9FseJDph/H9d4j7iTVYjgCkR1IFDkk6K5YiVPXLDATeHxxh9sO2SdEatT
TTgNix1gkHoapaYBd8y5zMg6qu/SUwqm82v/Nrwog7VNCA8A8rqYV0K2SINOgDAzWiFHAB57swx6
mwDOHOuQDjpvgWs5sckfahbKT8E/q9sI3y+VFZSZ7HkgaNY4XdKmcPMpjMb34133u7uME2TPxmJd
jtSJUDdPcKGKPVvBtDlZf3WqFYueS6Y6Y+M8OHnsCcTop8s6ezreiPkll4Oz34jFnOsRGXAUBSas
4kqxoAHJAhqdd+0/jiF/7auFAzNgPLR5mXljfWGMbyUADfm1bZxIaRweEdQ6IMqCwla6sJJPdIim
DCPS64PbRWH6H4hZYsj/bWBJUcESqPupKQxU023TzHn1mN3qgp2Yvb8fMegtnaL8BqThNoQ7vnoo
kZWgwHruLSYio3QNYLGkKytmvlHeF4+RqaRvklTdnWQ8BkY4S9mJW4R+sCtRaogiayjRAZL79RUk
p7o9yQhK9mF5CXj3Jno2IxeC7PkmyB5Mr/Do5Zl8M24tf3iygf3hXnMOeq3js/NA/hE9AZ3SmfcS
58MSdGTUhkSpTILCYEhebUc/eabfgANdQ937PC3dInDulFNiyIeb/sum/rXptiJIXDtA2eE4ouJO
/+ep269tWoxu0ylc4wzPj43zplpT5945pdt5cOPY67a5iXu+NTQEBwXU1CDcsy8VcxPZqXuSqPDg
zuHYWLnUmAM+i8Um7ESqlMNGXs/MES+4Xs7kBu0/Bz2aQMdAGARcP4ihLu8JatqPmOUzTEfQbGXL
VNxmzI4HL65wz3RZPGFiHp928+ReboqI1aJiUtXw71LCE1f61OgaBeV9WQmf9iOiqstLTHsL1OVk
fDxu7dB8QwG5ijyeaoJHZNGRyC3Wg9FjUyEj6J5simtP8Z80CDBGpNQsTIslh4ElVW7kFEewpo9+
QYMJMt8NUEVgWOtuj7fmc9yXnQcIAyIPBlCCv49XW/Esa6GWFm+cdfekXxggvXDHp+Ey9UAdoL/a
myGUl9S9Ly7o1bSbrr6hdGDtrC0gGIFKCI6/z6He3X+dxWquB6nKuMLrzIM4MijoTA/HLRwg+IZC
z16LFws6KXNDZx1MGKF5yS6AmNt1vrW2LvNt/03xxba6oC7YvdHK/LwIOrY+/gKHVuK+/cVq7/S2
Rj4M9gkohbLs3E4uWan4JW5axw0dSDLMLbXBU41o2jy+X/cVniET3Q4oCMeqeVLgDqdT4dMRAHnK
VllO16TvuKujKBY18Ahp+2rZn8p8f14HlhMM84poENMA5fgypjeZVjfRcUAl/i1dlYH2qlwh+Ui8
6BLJ2wniRX7mJyt1Y/eunFzyFK3kFiV6r/GDHSb+8R7R5+nz+8vM6woAeNQDL8a+S6yIyhiIHXVl
huWKrTa5RzXXCrXL2msBHQ2I354b79oGFZXFiq/o/Sl5+UObPeBu/36FxfCPkoHT3iywQfItYuw6
3dinKHUOzTDUA4NmDdsUGN4X3kDeEq1Wy7mV1VvffDhEgAj3loqP4715yIz2ibnGtgus92InLDgZ
1JJgJ9SjGKQum1yFGlrq5qc40Q/1GGpOIHHrWEhULEnARqvOpxak3oDtP9sCkGIGGkF6fbwxhw6R
fSOLjYfGllJ3sxGCUyvZyeE2Ew+46rp9357Y3g/tcfumFpOwjJiWSQJTNjunIFko+vzEyj/oke71
2GKOAftDK0XAwkCe8mQ9Jle4jGjVfYslz5/KUxqRh66MsxQYTiz48b/xGXVj25TcdBDOKe8KAzxp
uuE28VtcvRLrOSk2x0fqYPftWVs2DjQHA4KOqKWZ1nX2XalOpIoOdh44BLBCkX2zllmx1EghXyPg
TpjisYvODfUyrRDQc75Z5IlPXj28Hm/Pwem957svdulCqFNuz747FySokVnBkQyQ2KlwxSkz82re
czIbK3fyoYKZzNwQB/wDkHFEHevxthwam33vb7GKZG1ESpQDyVoMj6Laqs798ecf2nL2n79YOjLV
qlzoeL7WrivxMRgJiMpXIj+VWzu0G+iIL8EWjq7fytInTeOAs2IOqJBlG2LX1NcCRxSgRtkpd+DQ
uOybWkxnJS4ywmqMS2Ugfi5T34gfa/vUyXfKyvz53ugrgnYR72AFFGC5JjzUw1CQGB4fncNGQAZF
Z24zFCp+NSJ73aGdMzdFf2O1ZxGwUsanGCYOTgFgpP82sgiBNBGqIKMYRhJARaWR+BRMALMSbNzf
HW/OQUsWcK4A2ELJaqkXpFdIp3ANVxmLdC5hV3xcMzUQxYnN+kBFImIGCBzMqgYUMJ7FpB7TKdET
JMSgAEW82rQeOLFcYkgoJNPWlfDbphykEiwKaXsKbnNowe7bXsw+e+qMckANk6cX0uvNZicd7USY
59B+CsodCI6BsRCHxPz53tSLYhkXmC9zPR0QDW1fCJ+0IOXPTQV6wmrCgq5hqa/bDag1h/5EJv7Q
nEQ4AhNmdoZw+f1qXVg6s2SC08Li8BwicEVX9jmzuxMRmENzxUAIawZGg3xmqQPQZwoUM0dc2SgE
twHrjUTpd6ARdOrw+KQ82J5fhpbM7PVUDnE13w0NtYUMstaw7rbIq0FFFC3Hijhu7fDc3DO3yL4h
B1ROeQlPgiajmyaqm3F1bY845DOrdnlSeJ0DWMJ41VfylJ90yK1ApBu4PUS6oTSyGDqj0Jg2Jjbi
agj0E+emqmKQ6tbncar7sxIbeMWOt/bQrr8fSFgYtJx+JF0x7/rm0LhqF0deZCbFWq/BsS+Qnq+f
jhs82L0WABdw1cFWiGTa19mZMU3WpEXAjKf9lpnJJqe2y5s+7HWwXGSRK6Ydj0HfGL8dt3xoGu0b
XuyiKLSoEb6D4XHWbE3WBdDJ3XjCUzu0KCyMn0YR2v9dXVStnCalFKe1Yq0kAzPNyqbfTXmqE+dh
WV7qUDEC1QXNJpBcm9u6t8Gk/UBID7YjT4t2NJUeGBO8JM3WQms3Iu3WiTnd0uobINmejApQAGhb
vYhPVA0fbKuDgw+V0OA1WwazFUXXFRSWg5ulyzxUXvMycvMmqE4df4cWhfXLzjKmPRZqa6N6CjOm
4DdGAqE8rXqWTPWFHrlV/TYlp0oxD+3fEEJXVQKIEIrXF/s3kTmwMSMYKFhiQE3AkPm6KXEF4yPb
GUZ5MQ4i9vRSYZ6u6acUtw4tSYAdZpEhFXem5R4AeaGWNxOusob5nQ87kb9LSOW24TicWPuH+hWq
MdBEs1DhbSwvs4CkKFGqIypD7ccKWsb8W5u8ptW3Xn09RYlyIHULiArkMQ0TBdnwghb7DB+KfsIO
gx5FuqAX4YR85RBq8ZVmhrYW2jqksPRH/dSt8GB4ft/u4rAf09RQVDAUeyoJ30bvWlm3TWg/3ygP
dhMkbdA8nNhlDo6eCe6SGcuLfxbbG5UZMm0zC4KdAXRtnhMo4GovKr+PTzFRHlp+9p6lxX6WmUNp
J7MluFgulAkr9WVIPXKKT/5AhRqGbs/OYjFEo2WM9myn6FAFra2FizjR1rjukG3x613NPPPu+E59
omWfR8je7sYG/rMPk5lnAWjo8rFMIcKS3xy3cwAhi6btBeoWR71srRKs2yPikivqaWvtLiw9aL9B
N/05upUeX9U7ELUMrvx23PCho2jfrv51++4yEOaX9oBZ2X6PxAb0gJETHjfxv8T9fgUhFytOqJlR
pgpsiBCqxPpDvWX+uLE3rQ+x+ztt8AvP8FTQPkUvmXcGbIn3n9wo91u5WHsZtxRDydC7Utd3qVRD
kJl5FMU60t6Jutl8Nvi/Xsf/E72Xux+nX/s//40/v5YVAoYRysm+/vF/rqr34l+77OX1vf3v+Yf/
/uLie6v38vIl//1LX36Dh/807r90L1/+EBRd0k3X/Xsz3by3oB/7fD5ec/7m/+uH/3r/fMrdVL3/
9cdr2Rfd/LQoKYs/fn60efvrD9Bi7A38/PyfH84N+OuPi5ese/nt++8vbYefkj9NMObNpBpAYeFO
jwEY3n9+AlJXQFN0G7liIGSwSxUlCvT++sOgfwLXhMMAdO6QRwdF1x//ahEDnz8y/8S5pMM3NU1w
IYE/64+/2/1leH4N178Qx9uVSdG1f/0BU1+cGDxfdXD8gCDrM38L1cCvq0AdohwHkNK5JmIaCQp6
9IFAKJZ5Be2vi0p4CRjADGOnZS8y3tn9fV+uOpA+0Cm+Vnu+MngFDubzvEuDtr0dEGIv23WjPgBn
vDawX0DgPYjq0mt45jO5trVrqeOwM58k0h0Jh8BCB6r1O31cdVrqQTKoei1j31ECbVpH93S8VrOV
1dyVuZ8LCxWHxaYD2aUBYhnw9rMSdKPlWtbZilYrCmqULG62Jf7KAnyZJhsQJfgNHBSIMrpJ8w7y
BL9BUkttdxXKzTryTsodzWM3qZtbUXCo+XzIwXSZ8zRVuQu92e8am646ddooQLiQ1EBd/7oxjYtU
zcNEadwxf7LT76Cr8ZIyAmULdRUUuFGQ9WrMKwcnaCYs8PRVr6rz0rxVmb6KxctolA8AqgUjG0Jz
wgXGGMp1zh4cUYRaFYV5GZ9FdQxl1CjURm2jlAKd2IWDJgDPN4JOSfzUqtZDOfna+DEO+UpA3Qak
i8kzqTcC4BhSfusjUK4nrmkprpoiedZc5kntGU4UMAZ/kb3mOipexjnIlKnvmny15Z3ivGi0R82j
EQA55cUT/GYdRRLJDpomd70NWktrbTZR0KTpSm0nb7SeQDa7mZTa66shUIji9mZ3wQSistqKlXEA
KEk7ar5TAKkk05WI+quxQJeT2tPbMUwNzetjYzWJ2qtoHzSVCKyxujTUwgU6Eq5doGYD5Mhbd1B0
T7PrIK5fiizyFI6pkxBPPYMnuE3idsURzGh77gNsdlapuifLW6N2R/5WEBu13WDwsQafdJvRBgFv
86yOoPMvUUNpTrhfgoC/AF8U6htHZGSoiQC5FYEqP3YLPMqI2g0F9L5UZ92IFRmsc5qLMysy3IIR
ryqSlbSvqs4Ef00QQV+r0LNtRB+E+FYBZZBnF1nL0FC8A1bCbDEyn+d62bLgXj5TVmnoJsxUY8OT
V2scApDV+sKAyihWm10ZKDuTvlAbV8apOzHdM4kStrURkkSuQWfo5s6At4+g4IoCiA4JXOM1T3HD
ygFFGUFikoHBqIunsB41lw6jTywdWpY72qDh6rnQbqsUpJ7M39sJf+44+zuMNR+jv25JPzcY5Obh
3II6EnHtrxsMqu11VEkkvatnH8kApe38fqZOGlge0sGX+i4yQCynaL5s7HNS881k5YEm4qCSY6iw
YVVmLEReIRSGFgowekVkl7M4BAMWfmZ5lfa9GG8A6pa2371DyMNL8ButBhYH/EVThuRiOKDmqkEd
tC7OyvhG1mFpAX0Bd3eyUf45pKiefUaRgG6Aklp9cJQy0LGaKe4XAoDPEfy18pyStxjFdbxQzmh7
VucliBo3PH4xHLeFGIxIV8pwl+ElCkQOgE1HZftVG9/koFY0T2kzLdzB3zt1dt72nLPemvK0JOhU
md2rXbojJfeh3uxK1B/nxfNUaV6hPlGoHdkrbWqCqc5PjOsnqn05rog6QYcANwlQ3M0gn71XKISi
IC6d9m6qWYFBoRoco0Qa4iY7oOY4/Q61jBwVwyhUNkEiZXumfkPoplCeamszsiAtr7BVqPqDivKZ
PlCmzWieRfYqc/yUJq5K15XaYzP9RxVmnx0HogLwf6MeBZVCSwFZDTMm0QBhB8PD977L/F6lYL48
n1J5on++3uv+NoQc6Fz1MstAfe2ePuqzXh2QIMAq0zPfzlyoe9jjKrFRPXnKlvXVWYc1ZELBegA/
AndWE1y1X60NtjoqOot7VMWf2wW9AY59k7TDOsrLtaDCL4j0CydGlbbxNFQZzl9jpZmbtAxMZE/T
4SKzLLcrZAGqan5vt6qrpVkYgQljyvJHNVJA+gpaFYXi7MzXGYBZPMr9wXiIsXiHpHtTmiLA/o9S
mHoDuI6nzrt5X7lVdDm0rxpJVp057aTmt/ZwMdJmO14R9bq2+8DQGzearpsY6XDN9B36MZkg8jUc
cBYipYfErs0bxKMgKCwdz2HVs8jBeauO5+DbdImGrWQYA6vJ1nr0kFEbeyykqZrIV2JlHWUBlx+5
sgOIe9vEKxv6vZgVLmej34lLTbggx3ChMu2DxA6+iu7aKFPq2J2abRKwR5rd2iquS2PCrl6Fw8zJ
ZLVug26wvomoCYfqUTEf5mPYaoCGnR5jQl2jBq92Dg7uuPEEua2syUsQxZzUi2Hs3XF609Tz1K59
Kgc3Vu4mnnh19jbZ+VbNA8rN7YT65dT5sLU3C11gqIFSJ95QvPRpAmjHlaXd8PxKdOte3aTdjcDJ
QVH5VyuPUSqgb/R5AuTlY9cDcW2bnqolfq+A/FA/HzTf4KmnTK2bz8LeKH4Y4mkljcmnceUhGx0Q
OG2dvU2j0W9LyCWB/lOhg0fa8xrX6IY6bidHt5bGppP5nZ110F22cX4i/kPE4GcWWY8k8duOe7xc
T2i8kVaug6NN9j2m1KteY91n2pnUglIzwI22jptVlOkeZ9rKml55XPscDo+BdVLq2O9x9kElyozO
s8jxSxIHBL4ZzEGMLHAasuGorHSah9SS2wFA4XZVGKsWBY8F6lwYfdBYFIi+Xlt01/UEW7m1no9U
Y+BuPnK/giOjFKCIVAovg+qnQy/N5I317HpMA5aZWDPdClMvVNMw158gT+TqJn7WR2tjJKvItD0B
VRvwIqcToBjc2ZhQnRhsCoYAqGJL0EWDF7tob6Ru3mbGvTDFhUF6l1h0q1UrFt3bcQGqUiggR2D4
iQNuZz4w827OblK0xFZ2MdM8rb+u+9dhNOB9DZ4A2zaBqM4El4Al7mCFg91uW4fBh+G+nn/0IFuB
oHtgl/pNARa/rBo2Wo5QWfVRqmva3VSNcLnhD1hbzNDcAUrpaWpDcf0pEQPmKvczR4GSPdTQnR3c
v8F+lzT37Bh+nTMTlwW69gDZrt7UfFOuDXhcOThzZA7meUO5M5PHfrxDdG+j2BidIb5NcQGWIgKD
G6pF9SumKoFVNeu+fVVKjBd5GnrixQjqT8OwjVl0O7uUA2+D3imCvBWgsoRcavVatI9VWq11+JpT
ekWoGnb9NzWJ78mY+rJVPVpHAfw7o10r7KJ1gsh+gHy3K5sYZF8fegVXE7X6amJ5YFWw7dKF0z3B
IZ061S1N3C1yCgJkC1N1l6VYLyPmynQj4Y7a/aMFdB622VY8MgR8SIJ5qRGvIzIA5tor7NGf9KdS
3bYKkHRY86L343JTFAAkKF1o6Dttnca9T0igxw+1Em8jVPFNZfrgDCIYGEK4iRnMV4ley64sKwpo
PYVGIVc1KCBNBH+MCfx0PfHzOAP2P0GwfoL6SHtVawBi0HHNndzN6MZo4LfQHE4IlnHzHDVT6OT1
BqPljsNDz++14qOAr6TwyDVp5jsq2bAJvhN/aC01kKXmc6CZ3kxce+qyX495BdM3ikJX3SS3cT5D
2CpPjZtrpb2pU7lhKKYurNilDUHSZp1IlFgBJxShskuHYJg0xsAubnE0tNCizbrsTh3O4gazNNsI
+6xWXrQBhF14la7sfE3ZpUPmW7ivRNEU0AZvWjZwq1qXmK/DYHq2hmULzLqB2dqpEEipUNKku7Wp
hJhIYQyvNtIKVIPWXoqbrd1kQWTObGePiMrnpPDtFopeabnl9psGSjZseT3TznDUrqIE2n7QrEUm
+bstt8JZD8T0UvMC5a1nrLtP1XU/QE+iWaUC6flvQ49jszuvE8RvrGJjkiskGEHllA7XjQLw6jpS
VxXbku7cGG8BDa/ZOoNXYGvnVlP5Oki2EMNct7Xqt8p7Oz4x3L3g+zhm5rdIOaX6GYj/XU5BKfEs
i4dqtpNnl3nDn2fQnTDrZ2o7HqSgPf4AqW7fTiW2F1CWj3eNFZ0nEy4SmLSOCqEarrsFwDr9eAUo
lD8MvWdVkQeK+UsF9+9uqEMZS/C2lM92sk6F7itjfdYNPMhkSHCHTQPw295p5aaklyL9JqxnTc/u
tYZ6RPvIDbiBMgRE159iMD+NmKcyjGPmSkg1SeA45PMIicFUhqyAVDAD2djGgACMwgIbHPZ9A7bT
3J9ASzdZ2MBT7ERV4TrXYBz0uQSFjWb5oJp1AeeHdhiS1Li6VtTlwh81HDJgLLWbLqxZ6VnQO4m1
bYPN1KxWeQdOd+1eOuRaL81gtGMslnQFVZYQKqpu5Sig4zUhEoagOK5XcXULrce+r13LQaSVVeda
dtviVO6UwbWHOHAsVDM5l4aNOEl9z8Z3RZkuWyPfKGTwdB2c3236oSamW3cVLmzgyw8QlcDAfFMM
CGM6TlAkWHjZ6HVqceHks1gRNuK0902G6/zdYKBgOgdgPO+D1sB9BdO6osJtRtOb229PuB/FQN2R
AkIAKIeto1Vf8LukrLGbzIdcupUNlnU3uLlgAR+VAIWtSqH7IIH0xsLL0T+qZKCNgigpGFFG9K6B
FppM4HAvLnS9CmgcBxmOmEyYrgJVE15lbunkfqGu45xvO5W4aTX5aZwEUwZPbiYGx+FbellK4JwM
HpJCIOQeLxWs5RhxlY591MBntSAmjQvmm9ZudLYVbVwbid0kRVsMgOLlKgLVrIWQT6qbqxwVyHYJ
qbNcnhu48SuMv894cCFsN82rVWNUa9JmYa7al/HspRjtFU/Ge6MCcyJZa1MeTq3wqwyzR60uSFT6
JSO4tJd+2j+MLPf6lgeUYabymfnTp3y8zFK4nWl+UXVXeQr3Axm1cb61jsWLzuvLvok2epMCXhB3
firgSPRvLbZMlJ5ve4EiThqFNhlwXW0AZdmhAD1ocx5yKjcQlN7GDi70UWDR/M2w4lBg268LDUGX
53YcQx14VjCRumVm+gz6y1OuQXoM3if6yDZzTyghNuNOPTNU6Y+Q9omUJCT0W27f9h3xRITjr3jC
bCYMcGp1RXKAjrrYTxXqpxGI/dhzq8EzUfI1mXBVhhLMUD40ugwLA+Nd3sviHpcC8DWGqjRDkkns
YWFTvUSZtSrERS6Vp6hJtz3Rzmr+FNlPOXB/yiBWwwTUTonSqDa7UobmcjDajezqVaIPKwThTJJt
BVynvEh+5BD+UdgZIUD872jE+SJ5bcq2/OiOfuv/x7g0gtQFItVfYsw/MMn/9Xf097eodNA3ZfV+
4Cc/AtOU/mlY4CQmUMAAWgnVI38HphWd/ImCfNUBgsnQKEG4+d+RaUv7U7NMG/RDP6tq9iLT5E9k
MW3Hxg8A+MBh+E8i03gq7qy/Agwm8pTIm5C5egbwCgKekK932ixiJYJz2PA7rbQa7XJsVGi5XmV9
3cxhT7PvVS1M45IrSOEgzATZTMKZxG5YGJoAq0dv6aljbKyoccSNmhU1uJLaAQCzGxWXLfnQkYHL
h3IaMv6hRjKRDxDbbSoE9H78vuSlJW60tino5SQGSPWhEgV8Vi9JIrS6dnPa4POExxmekrXqdNZm
uYoPGrjneFjT6NPZpMg6fbGYng3lGVQhtPEMlVWlPQZjMTb0krW5gMkff7ByyuHuaKmcX4MThmf2
VTK1yaqvDIlH47dzM/qSpvyDIZQ3nYF4psK3h1SBoVzr5bQ2QDEgPiY54GCJ1amfyg18HLMNI50l
aIbOpwkP6/Qpx400UY2O4eyHbpu4KT4bhVxkBjOyp+gVQM6dUazQOIr9tFSy9GVK8pJ/9K2NFshW
SfHSUBE3xQ3rzYpeZmA4AdY7q5MSY1QrfcU/eB7NnaZjLxc3rR6j05HPbB0MntmzuAgI3Ff8iHMz
Hktgaue2Ob2Z8w+l6vFfk0Zogew72oa8NhqMMMkyPMxhAiPAgcJJX8wY6PEP4vAUcwREavhuAXV2
PLBS+hgXbuDj5r4dFIgvMmAQ8kpXEf6TYKR0C27Mr42C8BGf1Xo12G/S6AxmByrj6PAfs6Qn1hya
SH80krMIF23cMjiv9A18KyW7itQOLz/RVHXuyq7PKqAeErwdtFBIG2aEFvj/sQaNDR+RI7wwAE3z
gJipUASGh7UVXqCFsmDvq8x0CsWzUqzlWQGIRuDVixVdxZv+eJ5W5wLUGb0Dx7X0c/Cn08ufXygG
Y247EssZt8NUUdTWwFH4OUtJTAcsKy3qSnzlx4jyUUUU2K2ANJIOvI0CAxd/TvAu5/EcjECBMP+w
QLSfI3xQ1TJ9qLO0ji7yjE1MhFXVz0vvx8A0Ud9zY8uNOlNKPwbVB9YAuBs4xqHUp3k4is/VR/Qs
MYAVZJHDtYeI1Gr/lvcK2oGrHibKAKVPGP/RtB/PViHejo4whKzp5c/uU7S+qHS/zgiqwIvP1WvZ
ET6vLMgIlW6rRIkpcBCJasK8lG0cY+9AyyO8SaWRoa7Croq5Op6o0ltUQIDiSANgHYsGBToUekPO
IljKB4l8euxoQKMNzHxCTw0stNu0069GaY4Wqr7wMuM9ZjLCOYCWpzbdGvpQ4ROFpNiytMbBrbmv
WYPPf/yVwzvBT9X5fC2d+PGmZF6rc1UoJKcWccuyqFKW17gZ/3jHuqqVJtASAywpbh3nrAFmxzDI
uuz7udeOJwu+hjFhHAZRiIoILU4l1DQttvxilJWUBfydAizFdCuHoUNrW0GUBGzYejTeTyYjpzQe
lgcNrCL5iSJRYNvB1a0tajhEEjNmGqXqMcxMoMB/johd1yBgc8d2mvCXxxu6YBeBRRMKeYBIoUQU
VSqoTv16uKUptTO4oCj5S2KD3mZ0SGp9pUUaFpyD0lF2hoqorm8DISAv+GiIxO4mt+R1NuXnKBrK
s11UdTZ2Ui1xyKZpOeaIFdXzqzaDQnHF03NS2fGpF8fR/+VUBpoKJZGQ77RtKJEBqf/1xWVCUfem
QqDbEaliPqVlTtkZ0lp4Y7tqWv3K6nXDweU751Ua2iUDJ6ofmahx2tjlUBV3Ji0k4huV5Lb5dLxX
F+UW8+xBQTNxMIeQmUAwfDF5BRjjB8qL0suREsbszFPoEUJ0EvWViIFGKQhIrggq7MUN6naS/0vY
ezXnjWNd27+IVczh9E6SbMtqObTDCavdgSDBBJIgAfz694Lk76t5PFU9NVWjtnQHEkTYe+211u7T
09HLLfjYZkOZPkRBk6X3Q14wzRxn3f6hKTpOvErM4fo+0Dk3Os/Gru9V4fw8qZKJVbqMssa4aR2z
Y7uj7abhL4UdWd//fnN+7v9nOMS9IR6Dl8rqRJ1Z/bI22l1EjehggbedsfLL2kRd+xyyv/8vWfkv
NDE/ilEYlTi00WAKRvGvj7gPtmEAreNE2UtGoe+jTvkUpMXH/RxRz1M/mnJjlExhquOznY+cP5Tp
esgvlSQbfFamW8z3f7///9obKOjRU7hkjeJZhVXX/5147eq5lllPQ4YtGqPPMJyD7R9REWo8zO3e
zI+Fa5L8f5SLfnHaZCz8dhRlvvcfQrDq1+0wm9zRFEtAd7+FFfs+DqrQ+bI7kYg5gNI/zmHusjuZ
Dvw+ER3lryYcpxA7WrvkybUvbEn63Zap/ce1JaUxJfM1p8+bif0xCLWxDT7WorT9e5nRieorZtLj
//Lm9eyw/zN3KNEhy8LdjNAcuq9f1P9Rq5Oy5/udoeu3nXv3aTGCFgCXYwhmqhR7uqv8XO7NGr4/
uvjIAHWOBts4tUVFcv33p/hfk4uGewxlCqMSLTMX9cs09ha39dDSTWYZ+pgqaZsuzLHD5Dr4mKN7
YFFWbc3WAFuRk8fqRORf4ylkPgXxUKQPdk6luPz7Vf06t/xF0QiPCQ8k+d+bWjPZUk+Foqtj2ebA
X/UeOw6eqBbdUZ3UYpnZCx2S2Uv+/YujF6O1/3w0IHOQTKsYtnKaUnb7ZTy0RGVYqAOzNTWlTfaE
+luF8n5KcjkFZ0kvF+jm876bTd0Hx3DQ6Dpexq5+A+7RreO1baNZpoCAC0HoUKw7GE3Vdlunz4PM
dEBf+CDWDv5ORzRxzmfK6J+AjZTuT7KsRPh8tMWRfGoDEbsdmqSd7N1cCZl9k7GrZng3pInlXRba
Ob8/xnmIPxdZXVIO3IYwrB7yIjbDD92nNn+yKm4oJMztaMf6lGSyaHGoVUPUxCco55Luz7Qc7Lrp
QZg0ZdNoZG7Cd7Wq18hhkBJm6qpD02z0i52CACO4sg3KaoDS45JguSu3jsIT5YTkWB5LbAXqW5Gr
EdJRSFeG9tPitkD8Hc8TzSguA+020urabZMs3i68IMwvOXzz/S1RmlT/cBjoKLtvNNH4xRmzxH/m
UuTVj8L00j3KclEpuFjTzO7PJbUeauU4K7v7pF66gKpkMYKzyinS2/ck3dvm61xvY/IUAOVXmlpD
kh9Y8wC/QdaIV7nXf41ysBvNWbXesjuULxsgflSvPLQTlpgrMPFWDVN71yWryD+VehnagZr+GpZ/
TSYugef6zZ+1kFd0UHxZg1kED4MdluxtrfvQmbMLGPwf1VGM6Te9S9Vld+RaNXhZJoKQNrXgwyQ9
p9wZF06XwLrcfFIg48xA6C9pgn+/SWecdmx8xG0GbXHLagj0awqXilIiho//42BLfvEXQ1mLSJvs
BVcDqN7Enb+sAQZINNYosuBaE1PMQUreakSXy8e1pex910FNZrNUuMfWtw7dHKd5jwZdIaAv5pJz
2cVGfpGyGeYPAIRzde+O3oOKFHVk8gw7ZaEUH27BAt4WzbWmurksY+KoI43l9FlO5Od/YogxbN5I
ZW7Wa7Z1ZlzvmzWx9qGOLOd+RRxjPkscDNfyss+k12/3DhPPu6JwPR9MmxNhCthjxG77SbuErPWI
Ma1EkWgNnnX50B+jueumkMgti7fdfEgsD2y5dZD4xvVu6BHQ9ucp7AEVTlnVu/y9AaUj+I79cpzO
o9mi6Dd2hamAA9fqGQ82K+Ixfavz2up/nJs6+KY6pYT6iNiCMHq1jUkezNY2trnD9buw9Ru1CgIf
3Q3kz8LSZu1hGCPt8xDVQXMaMxmkBiqJaWiQo9KoruCoRv28v8kMj4vFH7btTOmTJV7/Picdvlkn
1U1tgpB9Xtmn50Yf7TvsoutqPiV1HhEXDXDRWPU7PeIZwUkvGZFibYLNfB/2iBHuXTKZt6smL9Nn
Qr2Rp95Rtd0/bOXCmNWt2P2j63uRfdV5R7p+14qFCHi2pTLfq5eUKjCDYFjmrYO9cJky2pvOp7Sp
Tdnfzwn+yG8mAVDZUIdsejb4OmoMHCO3rmzwfSRGeavqZme0C7VKPikfNpCeGOBL/cBFAeeCW9IY
yVnVsjdutPibnAgAlfMZdsUn9sWl+NxudH+k9rnHeGne96azHHd92VTZ194K1f3jgOP5FRvyar53
tjT8Q6/zbr4XSi2q/RsQpm+f45lC9q0RM5eAzw3pz4rbMNOtJb7fl6fX+LRxE4fU1sk1+Mg2vKKy
NW1bY3ouXJre7wFyuxuMJoLGIbcEtE27e/5lRbdG7nquio2WhCJvsIOIpomZ64KaEjXoA1MkSBe3
vq93WrI91UB/lEln+GzzA2azPLZdCp44LQ0S9SPPCi7BVcoyfqrIiVXlWpr1fdYzqynauwhW5Usy
F1N0aJ9fI2u14Dx6H7fsERQbx6D/S4STCT42oSMlaoBwWPPDYYm491iHPFfUg/xFbmuU35XVMdJk
vTBFTbqRzTQh707FODPWGbb64CfjYMhdycd8LLu9zFC3sJl+yqNtLt/Ylr2BHo1OdgnsmH5O3iRC
s7McL0tk6JtdfimTdWIbycPVBwlRsrE1BX3M7GvIRfYP09LL8ZMQ7bC9NQWCmYZa36qo2HbpRoaB
5syn0a+p0TZaLn9cG+6IM4r8iZZgRDnLOHFDmpMM0fdsYybjkNHU5KOcOcHuCCL9NQw2RUB6IUNM
uJTE4bzwY44nJkrA407vIbYRptfrBEyXhO0SfOynbuWNQRw5ts0xTfjIxPHbf4xKebjTJPjedsyY
YM0ec7ut94F+b6ce2o62PfCEOOKM6ddbrnbRXdQOZ5tMS/foFnCsN7Q+ecmXaqd+QG/Y2U7GdA3U
dC3UKIa/hjUeh+cIo/9enfc46uzD6yRLbRLM8Z3rZJzfxUdI+x/K6Z4Q3O9DPF+GXK/jfUGgIx+n
l9NBchLp70kIGPxMjsnSqJOZHe0wrt+/tbFK5Mc+yzYKkiNUh+DDaOVYeapTG8M/jnXWsPDJKEKc
YKlPs/TWHIzrHSDjFH1QyT5Ev7elsqrmsG0XQQ0kUOVvpJ5rK0FjbRd9TMNdybvEwha4Q6sPQgZZ
JBrkbZ0yycKtGcx7Ikgf1MZNyyC7BSr2vR6x8r4uTW2P94WOhfqSKqkwBrEzs6QVHSbt1NK3SSMq
ixFILCeqTdhBnZoxNAvVF7gZ+vwTF9ns0D53a8T03jGTCD5WSWWovKrBHFAhhhTyKB7Kq83zN/N6
sESTwATH58UK2ui6ni6pX9HPD+ISN+ui/5CITYffRK7yZoFAObHkY7a3nPCm9Zk9uYOWX2w+8YWZ
SPzQaW8Q+JiMO9tG7cAJkTL1sy4fuwKBIR0Ci0nXN6VrG9EiPlCk3aeti/263LKG8JgNVIvqJgg6
ZnmNRCCL37KF9VaeN3ZtCIX8N8MwBIVgMOcDveTpwFvof/XE/hULIgzBe5CIlv9hd/grgpAVRBDl
Rt25ggUKzv2KIIsEwPYVQf/3+P+/Eo/Kt2bBloXwH60yZP7/k5jx6XM/NWlL3GZYfcasNWMyvRzO
YeQ8RJG3Lavw37/2V5APUSS0fzxxMl/dAX/65WuXzgVEkC/EnIY0YysP/2SzNeIx7SZjLadNU3NG
t5HVHJT//vU+nvvPnAfvTFAC9ic8VcALXuLB/0xHO1MFVbKZ02s15rVmAJJUg33/+zf9Or4FXlaU
qtDwglfR1PGXyLI11L4KAvJTMNUR9zGIwK97UBN/v2qI9+nbls9z/D8B3xf3vf+4yfylWTU5ZUVY
S7ewX1GU6dijqDXzP3HSE1icwRddRr6v1pnATZhE2+Cml3F1cDWqwCXiMXCbxU41K2WebZc+CYdt
fVzHyE3fki4Jyi9Lna+ZwINx3+P+7ZocJR1GaFe04UVRpvWc7G+KI6Nikxob79V5V1VaQKJivzXP
OT1OzbMk7yOmCjbCpfXqzNKl0aVtpzXdKTYnwWPvsr2ob9VYe3hXlpnCrg9J9JRWNywQIkcrbWBN
13wujCtirCNkqzK4A2O1UKYKdUqDWNImDK9BOZp6IKV59I6kS3ZZ0sRw833dAbdSyJeaDK+q8cQ+
bu3M5lf4RmHLqi9FlcjankndWp1dw7wnRnwSuWAw6VchBvtHsdst+ljy9/W4vi7NhRKLEOfAAWkV
3wMJnvbFabqFptdwKNl535Z7jtzyDYhvV1eoEY3YaBC2FHr/hwq5N0lssjpKp7eOboLTdppwjdvc
PbXTNf+4xe3BLdmGve1pnijJx1fXRIBDF7sOVTWc57JSB5xrkKwcLzOOQDiOQdYOVXBO0ZVskK9i
aGrtuays4NswlMkOe2My1tWzDptiQkWRj8pmbx0DyRTd0rLlhTn0LtXd5ibrN3nf6cWlyzmWGWd8
ZcMlR8PQdckYXGN01eunKk4Oeo41o1owqCgmALISdmst6XhT7zQY7i70O+1VdzloEjuDKa5hSDLb
pBrG/MnaiJP4vJAYb78p1wnxyYxJNX0NRpXW3MueB5C1uj0bRXgV+VIP46nXxTaKG6fHjuseR0SW
z6dgnmVP1zm8q626lrX1k09oXQABgPFbdn6YM62Edmk5wFJ+SR9gCmFH7287SQPPJ0gaqbYP0U42
S1GvbnNWcpT3a7G+yVQXclgOJQ90OU9yqKIfbFmH+QrQ0SmKbU256vRKgja6p524MrPPoGVmM/eT
PYSrL0u9IpKaICZmE7RzGlM01XfQgL0XMP7oMj3fMzNX1CxmP6zszpMYbWDvLJhEou4F9JFueRtP
yabbWzJoETowF8CD7gMH3Mb75KFolnMF5cF3rO1UYZtzTUiXv9HU+LYMwkQw5M3ZyKQY3yu6fETy
B+G5Ybq9PmTLhro9LE2XMLFESx7ynVEW218HleJ2wuKCY3I/mypl3py1m7Qvcy0GFh5u/uxP4rTi
Uc4CLVwQHg+03wz6HzDGqFND/J34Q7rq+uCgpRwVDNfUtxqJIZNYqgEPC0kln5S3I9ED/tnBMX87
0iWakw9ZKwo+XTZpz/aTlWaeh+XErnYwXzkIJuPusO5Ue/geyk/ZQIkqZi+qKfoBf4VL1ez+/Y7g
lnVRTAX0KnLrSRpxIeNhgmMT4reipXQD39Bum7+wlQCMPU36dCjC1p9PMrkYeUEUOf+Br9dqOP98
RVfnhyZ3zmgo9HVTNXfRm9AvUscj4tW12Ut+ZJlsGAqnAh/mJnraP4cTXal/iwZCe3mfUdJ1v++L
hT3QjsIvUHq6SfM8ZW6vH7ewQbB+JdfV6/abKaLdg1Vx5QuVIg+oL4CpipCvXUiLzPPr+E9GYBF8
X/UV8eCp1RVEpHPpcgdD9/XTw7L2z92l/HYCRBiC7YH9J/X/eHkkXVD6e64dQoAvwRI099s4tozg
MdWJfCyoqGd0QzzCoVnuWgq/XDg011T9WMbSb0Q22KcBNpGGZgAdjsCWqRd0Y8xXFG7kha+R42s8
NLxuWzKBj3kL9pCHVJR5u2yoPxq/wsdy809kmUHntgu8bkaNjELyp9exbfeE+9/72Nfbwaz9o5Ds
XSnP4KXMD8Q/swvqcvd/Uknh32tpt8ok+fn6LTWteV4Xx7EGGAcFQL3eTCFypjXlnICpRNiouBdJ
z1b/1gE4CXqr6RMm+fK6ua5VWW/0dFP+g143ZtX1fjFsaLB4VyJqPx6vNy81tk3i9HPgotJS0c9k
5qeHIaCUj693aHNMgGkcYEiffu8D1G4/fq4iVA4Zn41piv++YPGHyva6OFELZ/52X+5pgjnH4dAS
TMnHMggWTnmOPn9K5XRgYfjw8+uGx17VKi1PfRgfwd9i1PgivNN0eeIGw6SM+arX41E0PjKHF12G
8F2bRnfZfp8nTb6JxzwdG/U56oYIaj2hxD7YC9NY9B/Az4yTNNVNKZUhVlwVuBDB1Eob+KmKVx0/
BqPm7H/IwnXrvySyXIkKXmfFsGPWcKvQx5LjmlwRwdd9SLKmi7ra9ts6zr4WuOUBh+9dOChCnQM0
+PgMEFCJAGkiLIBvcWBKwuK5t2SrtkKT9ReNzsfmr72eWagRdpOye1inraqP87oxielHLoLlS1M1
A/PmFQabZUQqw+5M2g3PtdokJubW42elgz8Ejy7fw3GAdzf5xIS9opzDDzJo+n4+7waM7D6eOk26
EyvlC+9ZuvuVvfeb3zTk1JEQmd75Av1PcHK1XCsqsXUG1twNiTtmB25vCblHlfC7n4V8k/HWWANb
XaZmXszyR7pkYzDdRfT7hqVS5f6LBhX5mkA4YvR/P2/lCy6zQY+Y3ULE3le7v6o17ZL5a2bx2vwo
81jzK45/6nSHXLSf+8Tk3MMsdwFiAmOk9BlXUgfcMz14d56HjC3cgmtPtDVdX7fLo9Ks8iCFpPM1
LeQSd28cp5m/1SNqqm+m0kVyn+PCNz7XJciMvCJrgLGg3G5B/l5hHzISTyuqswL84ty7reVHNGHn
iHKXOQu6RqrJywE//NWpoo/bf6gzh+FTU7ptat9RjC/YvbZS+hNpjmRI3SMMnIcXdzXu8VMk2piv
T+Ocx23F0DNmyRrnc/dHn5o0iE57NVCeiOLWcy2ql8HXRQQvw9gmEX9uo+obMI0hCIe3OTQ1ProB
KWcknVw9PlUL1+wo6mmuOZ8nEx1lckka6EMrJpHG1uXZZb2FcdqtCthN28TvgyVdf9WPMtiq9C8Z
NuNMfKytI3Bcsi7EsWVdiKs+W0uNajkX8HmS8lrZomt/e02Upjbc61u7VX1Dsz87zUog2HBLSeTD
wmUivKTxZj2YIK/oAMRhvnMFlpTfidZ1iE4oXxu2agJdxnvUPPniTTyMfqIuQ2rb4+2gpl7gBpBs
2WTPcS62EcQI78PiTdu5ehEf6iz2Z7Jzga6Qdg06r269PJIZkH0cdJs9qDXeLbrvOYiapr8PRBIm
+21vKUwUV5hYfY6Cd7YWHskfUxAl/sdOlt8gTqvTukz6a8teDGXgnKiqQl9LV+hctMd6U/z7qP6k
WCSTbj1tezlP5Z/9lBWuAJHNXWvrf9K92Pyi6UoTGpi6uypGCi03vUZ9PiyPWlZzL1AploFOfnhW
VQ4BK7DL4BPE1CzOsP8cJmJPWE6yz0U008wjjFKzgvdquJWAE4QyHTHiacrbKm6Ky3xE4kBPzjwb
8mi+dPG+u+a923RYHH+lU7V1xUND97OKts9JVM5z9Me4bmlu2lPRjg1h/ankwBUFK7SdZYemZF2K
6O+IMLmuHiAyRdH+FIEfcZWZ1AU/dpd1yB2KxRBMPYTNNFiifczPOvZM4R34QPW3Qcz3LUX//G0k
LTW2C+nbVm/XaBi0GYezlMuGHMvsMk33h9aVSds/lD55Ts8DYWYRPIVlTvukN9SZJDqltkWTLa7H
4n1JbpPI+Li7wO4UoukNSaoSQ9Ku8MPtnhoFE7WZT6qdXZ3/Hbq4mKbrAXGO7LdVYJ3pgzLU5sjJ
m7Sy92sbKJuf28w09Zd5z2Qe/U6XqqD60qS4DyR3EP+ajUvZc5LBR+p4BYLzMOeGHnWobfm9n2KS
z28yFwYielX0FWWNTHZBwDIOmKQD5/q0VyAshVZ52j8e1T5F3RMh6Mg7xKanlBBmKGWZvHFA4gzq
qMdG0v8GGhbeHWoEjfvRpIVYmlNT9pN3Oa5zUNhruXKwAKhlJuGRqDwyW4VKZmAi3G0d+Ka975Kw
ENXjpFXVoD0JK9252wS7znXvuqDbTfu2KyfQl1ulOVrK26wlUSxCmnIP9DuoUjpDAVDHmxH1tXKB
4x3ioN9b9aTd2ocWxX+3tzhIFru/eBkz/IQL0NsWeaV4s3t00GV+IWc2AEAGT69zdRuCvSnULV1F
SFxaZ87HudORr3a4pACxTKQO8mP1JXXZhEQ+cTKpizNSQ0vt0sxKE4GooD2Cj9ReJM/RDGEsW4RW
xxggl97HqA2fBoIYgN3T5PaNKxllJ9iW1jkKB7xtQnovFXeW55fBr1d7qXXCNrzubVX+eWD65eBY
pDVWP+rNUAMNNwPJ9V5vFWKfDHrQctVtR7HxvqN7Lmqo3sa1+WBAUWV8knsOTbVehrj8nulS0pDy
UMBtw+/oUCvzYW41lSuuOF8ipGdibGt9PB0JzIgWkV62bG79ffD8uW/0LJpN94faqcsRopbDITKk
elUMF7/qCskChQvht6KCDB+IA+kq2pHTWk0qSFA36iaPP85xMuztNTcb1kWXLZiHYHgYmCqFfgug
v824MYYN1UEvLVtMA2jUiwgl1Y4jPvrBpFQVQqXB7lE8XMu4dRir0R4i6sa7fJDIcq+izOjb9ybV
dbuMl0axM423dT+GEJAin8Iwvhw9mdcOcoxIr7hlKx34LMZUrrTIIMc51ctt3rXso5OjLG4jFGvh
kFSXKC+mMLjouRithYmsNt5eg/ak4kOzrKtubmvsqC++P9gHkxCbQrHW8UPejAPXstXIl4fr3mYz
f9tkLgesEiWc0FORrQdtKOXsSp0jMdfEfRfYcltSnOCwEPmdqwio4fscS8WbVXv4KTzrzkcJbV/M
fPDcgoQGJMJkSVeoMBsv7IrD8DtMVmui+ZBEozuPAn0Nr5ti//I4UQk/qqbex8/pMEyHOi8TDits
T6IewreSow3pWd9lGqtW5zjM0UzXyvEuBRuWz11RZOTffW2Lq9kFmypPLJMTFxD3MTWPU7qszVie
RDNHHd4RevNDEDUEOfHDUM4jw5Nuuf+bCyYKa4pSHK+AEh0OwT2hep5/p6NyxU1XyeG/2rwO41ju
0kz3IU4VCdYs/tbx2cwZDngh25pe2SLI3E5d1kQHLikiqEaB+CVh5Z6nZSBkOZNCtlQdKGfTOwRh
tc+O/r/8M5tY3wJtNldIjBz5odLUMIOTEKW/werl2v7/u1WCF/4c7m2q/XNni/DIRKuM40Karej5
pTJpx+6j5iPjbx15Ff8aY025qgKq4INhcpOvLWwAwUfq9UX/3gB48Ql9RCfqv6eECq07p3ktkQvZ
GupHdg72efHjW0JM2TD4cHlC4SeJZMWTgz/Bu3+ugVH2FK5udFSSPeOcuxLxqE1VHH7qbdI07p5Q
wSdXW7zopTrDQJ6i4ezGzT/c/nVaqYkorj01xWooIBV77y/v5xMJIjz7kGnlaMW/d7PyQwDd1wPS
g4npgYpanOwlOU+ZaQMs1IfWOAWp51C1OFMTCrIvOzwcAYiXxTyTk02yFrFS+wphdnKe6vChKYhK
O5CGDHLruwjNfbKcwA0teG6Vb1P+zegmCYmQEMwCFUSgytyVPIo4QL+/1chLnruNQ8bcykOJY7ph
3kgMYpN+2J/SxQjs1/uRFjTisliodJjOzGNMQh805AGP5gV70CVLcn83HfHBYfITzygmeYznZp2n
5rfatAvtJhYRrvtjeGhJZWdylQ3QZDbHso3nHRRrf3NAwXAC8fnLjnyMx2FuVDL35HscsdOPJxDv
HNEglqzOfVyHPkV0G3aQY+C/Ty7bfm/jsNEP+wsaLspVkU8PIvK5eGC2ZfjTzqIv3tXBsB4gaqFe
bIMQum2y/BKucNkfbJt4GEIdq8eMSqVnbjaeIr/SmV6AHMAKBznWK0TT74eHK9h8en7HoNBe9jQM
qCL/BD8U+OB0jn0CRSHK08xcXJDb4sklc7l9Uckk8OFJ1Dwq8+Q64mN3C4YjWj6knc4Hdd3W/PCe
JSRrOD+KVzRqE5T4o6/rlC3IQOZ4J0elF3EcOkKamA6G+3hxXeqx1cnBiZtOBPTV9qD2yuNkY1l4
CYZ4GaglJV0szwg9IA3cCB97gcR4USb7e2/SJPis5yBGYo8D747E3tkRHPFxpzd5jsNguux42NTT
0MjlWqxhvn49WkpvRCUBMfiXuRVNsgJN0LkquMkUStRzsVeESKc8jgBcH7oB1+1vNdYl5llTANlg
N2Gfjs3Iz5ulUKDQUtu4X2iHsghNxew6o1AKdwS0qQdKQlSB/lHtQ6FL5NfULimLbNkxi+dxnIwV
CFFza79Pqz7i7yQe2VY9LxI+6XNFa2qeNhYajO3PTUfAb2OdrnL2E0FQluDT/V7JSC5i8/iVnqoI
eLEZfDlk3yNPXDrQrfbJBbxkmjcqJnB9gPhiTGbMnVprvykHLTXjx7A7XpC3MUk8WnXEHjP8CaoN
QUSAcz6o7Aefi63NdQN7nKX/eIjqkN27hRvD8ybs6GhGwkO1JI8vk0CUy0R6Qfu22TBJa3q8MOkb
OwKegiIPWFWtYxnOv/fUUw6Sa6nreL+fnbLkMvELueAVYaPEyyy6Qi9TTp8dJ6WB0mfiFQ3nK06o
5UxcRH+RxiXPgNI4Tr6tzbThUoAmthzMpe+03+sQl/ih6UDpgM4i4hjWY2Y1BOyrSweFdUcmZm1D
nMCi1OO7bOdBQGoVGjWcxbD6txer8nUmon0PP0La8Tgo1mV+hpvXwUzSZd6KpzWNtjV4X+rAY46q
URHv64KQnaoac78UIBx6tE9PiT95lrho+BANOdbhLMUbhvwqDHRdcV2LMR/ba1CEtXsOOuxZ3sTI
N4b3VZ3NNBCWne3ICWDRbLQvXtfjsN/TTUf2N4mYDYHxjJrMfT9m6HpwaEyrRPGQ70aa/FxAHIlJ
gl9Q3kZKAmeU0in9905im3Pl3bmNkPJChcHf7OtiVU1HR4EHPaqD13O2jOb5JzRvutDv75kFzvm4
JdShP+kAMO6HeAWCh5YmYxMdkoRjYMiXSuyWo2Ugcz6L8KCVGR5wrj/yj2Mk6lm+fUXdrR5L4EmX
JrZ2f6Hm6/0hMhg7u49QiVs0qNlByFmwnpW2fxeBxObxWmaITwjRNxxQ1FPeDp7iBW0fbh2Y6uSf
TYJ9V4z8yeRlElzHLYn5EBNNdZZhqqAmhewnrYa2u9SxjbwuObDNyiZJvP8QbJQ5nggiprb5vCUQ
DhTC5I5o8wQTjV4blyRbC6b/1KGNZ4fYFEHFh94sg5m/RaLTfna8zk35Akn9RJVpX+8Rp7GYYl/Z
eMGYf4LZL9tlPKVEJbPaWf2vD69N1pf6y8ui619HeYqgfE0UfOqN76lpROd/vO40VR9HPLyYipsD
XNUJR9UpWSTaG7r0vCDq+ZpM+g5FcFtUT+7n9tAOvqQwb5bOysj99pzrC6F+ekS6jDOX3jiOVzGd
0Yyx/NMjnKsOk5sDgti7bez3RdwEYVIyXnRXD0n9BhVOvs+XcHaDDM/wlvsFF5jGeMekBILg8C1e
LHDtrVGzUePjlBQQkP/YUjXhnUVkoBGrrGlKpPY4YFM15oS9Q95u31eYfVQJDxqx7hjGJIs/ftGj
pRtNQ4wshu2mcZuLNV6/m+FfGMMs/Jj6oRy+9atSYJcHJS8NxjalWf1MppMlIBzOYNV9OBEl5pz1
kIa/1TSZj38svdKlfiq3XCh/tFm3/S6T5EB7DhUZ3wKiKl9jeEX3pwonFnECV6KEAAMNCipxrN9p
5teCi2oOP4lqDgX98IpyB9r57WZvyLrY0IrCnwY/i8Ag6QQf95so5f4FyD/FqMwOIZZxl7lK7bpc
Vrf6CDDvDkATsPcmKf4ijqUXyMWRASXFRbao7uoHlPdJg5PCggykeabojhvTe7KqOSgxBkS1Ym5h
vAplrlScYxolUzZq0bFnqc668W3QiH4lXhBzCna5xG3Xf+tTtjeD+F1vsT3rOjsCcZpeOEJhGlC4
qIJU8P995keIkr6M6EWeBTEFzChnZn4yclra72ZYQIfbZleLOCFDTVrf7wlIobuNde/DymY2azpf
HA0U+AgqSmtsftBsYWQTBk0BiTR44jH7hzZ7AdWbUde/m3KNsP3osDzwoelrlQuFgs/tDqAY85ym
i9+8+iXkOk1fQ34wkS3mT/uSp6t916S0Y10ejbaRfA7ywnLlpsddntJZFKwjnnDNUofvVRqOa/hO
YwIZoX1TlcviOxmwT+M0n/c9OFW4xTFQH9A3csur4jTTA9Nzrsf+HmmRXIJbZ0eFa04ErQcLxu7/
MXcmy3EjWbp+l94jDfNwzboXAUQEGZwlkaK0gaUkCvPoGBx4+vs5qapWBNWk5bW76EVbVlcpBQTg
OH78/FMLUXZFhCRn47OmiVxOH4PGFmuyQctSGY9s0JP/gVkK0M0maALZQDteemYbOIUtLdS0JYdq
8SNrSzAOvLBMRxTbNfNK49GwkoG/CJt8OgBV3NVfCxPMGqpd7QJee/tp5lbRv2bj2uKehYJ5hGg0
wk4dwqBvx/TL4INYEoEAlpCWZyi/UCyHzTLp0t7Gz7heNVEKSEPLcT/A0aRpPUaGXNgf8N9BlV0/
NQH4Gfk+bNWrvpVrnaTzYZrr54JeVmrr6adKvVND6euooCZnXtgFbcbLcn2p/ruqdnr1LtaBCFjY
eZMs750u0JPl9gW8+vU5JfOowDetB9vW97SJ7AKbpuBwOxyWAVYTqyTW1LBdyjqDgJAEJfOAbdNa
ljlsvRHZu7/3/RlXxJ3XjnzLGxCEZPUOhmDmtjBBc7h3WuY5wygKbjGd/ydR2XnWfyz1dPHns7XK
9UGr8Evr1N3KZrLaekvPTUDqYcokbzY2xlmPQx2FQfzNbeMlSXeOnhsO/hVlu8TfJMyS9pORJnb7
yaenbgxeXql+W5EimeNQHJsA3C3zOx7/C1Yo+3IMNKYzSY8PTqM3VmVvaNwUgDulvQJ14UWPQIK/
YPQXOED0ndrYfz06p57UkePXbu/Pq+oXfjVAfIAKtv21R9XM3ng1qCPV/Ti5rxBbHWibMw9MP3nX
o5fimpAt3CGL2r51BYaJCkFm8vLCXviFADsJTGfyYoE0xpiVRbSDudPyqgXHUGwCPLyG2jMx/5T0
9N2WcA4ZiH1Q65r2DjPrObf9v3lZbuDodJIgjoaH2sZyTn2tPRFATF6xDwtoObHXAP/PRQlXxlfA
01zb8ICHdSgce+c1gLP6lqHxBN94tj2wOCYjisPL+HgBtIqpoAh5/8VrAdoFHUTepP7xTHF2Uo7y
JRuSoVAwzJ0AiLVCqgKWONMMIPoiO3yBA5dKA9TjqIfMwM6qZ+yumaHzIjUHR4I3MXZbG+GB/RQz
JnMPyGMhR0KaV+908GYa+l7iZ6BzFG8yExhggcJ+1uaWZehR2SM1wFiMlPAsYwhuEiD9DuHumNrH
04U3yWmH2FcXYiHBtMfMQq+wvaFjJLntxGw2GIhkTDsQ1k+Cg9fb3L4/Xcom80BpR6D3vUqbg90D
y830t1bnNZy7CokHqlmUD29f5lg79/KLfr/MyS+q/n0ZgKPE9WAo2aqmgW0WgTIbbLHGjABpBrc6
9LgLaDD37Bi7uwzHe+Pi7ZsxlGH40erlzOb7AQROS2lBT5V8xggUAl4x0xbz3dwvVafWEJ0fx5hZ
1goAjn2vA3c1YpYa0ApQ4Mtaaaam58+uOcNFLBdfAM15bBUr6O27PGZdImhmsGwqmWZAewKh9kRu
aHv9lFoeCgUnrpStQcqoSGx9Cx+DkripAlcLlN1YR7x92edP9/eHo1IiTJ/MbixIDOvZtuR3mSN8
8dVdnJFQdJi2FDL88HpA0ULQnJRY41LNRJICu6890/OIbVd98jbVFabMM8D99g2ppXF0P8RVm4TI
kE/nmAaE0OOPwW6dUbF7420L6R6pGTMtLDqm1qmKv0um1cvFisuxcqN4tgIpPCDSD2/fwqsF46Oo
8vhGHP6PgPPTD7JDWODCs1G0Xlsh2GPlSecrOvi17qJumMHzfSpUV+1eyofXrg7CgZcTCayL+VYI
qbxLBEcI0PoXWP3tmzwmXfPSlLhWPSkuy6J2TujIuH9AudMGP9QtdGhYiL1I7itWaoPWrctZP+/U
qdMlyiVtA4MZFgrvh/9w/GoQm/VpJ3BNw8SWMc8nPBhqjE07QzTtRaK7s6rWHc6Su7d/6ska5btl
eoVVK4pinFoZV51cGG7Ekkk56FEfNPztjL+gblRZgmPVi9fCyx6QtPWovlKps1yZnObocVLLas13
PtUTIwJ1PzRHjMV9Tzn6YAN//CCYyxSpjalABG6oGPYvXBk1I2SeMmqF2uVeCDw+M2asP/RZsSaW
ZCxsDLY4C8Dj4V/Vggx+nchnuZcM0YqrEUkCH5+zzPwNeSqQ4rz9KE21LP778+LWPRjkroNTBdpZ
zG9PH2XbawMjAx6lcEaMNJZRnb/0cYEvlYHlVZ/ndYWDjmFlovRArYOkBrPGSj6TRXITnpHXOiW6
u1p6irbj2SlMJcQ8igXjNbYqp9kzecdoYMix35tI4g/JSgsDl/d5U377R716HwYvxLYNFy9fqrxz
Kjhf6tXr0zIbQ3RLLwQd6DZXY9+hLyoo5LBiUiWkmDcjElmUbCKtepBprfQzkEY7h58yA1MVVy9W
GWbyzJ5E4aYgKN8EMutDm3T69yrNc6rv768DkI9PiRx206beMTM6XknmyuwH8oPE8a1QAIcoNFhN
nc1R6N6XwEnfELz4WEYQpMmZwB359Zu+wYfvavSgCT2JHOuBb+A2Dq52mMoszUVWzc50rQNDyssS
S6ACRdEyJgwYmbKaSJg7WoAY7Q44hX73641VZswGSIKe4g6bjWmnWE8GAjo2hJN6Nb4ULRz3n45m
VOQcFF3ZaXW01JkqjylE1uKKeaaffheGlVrZ1gLmcx8XD03Y53de9kn4gm6g5ob7ZlL4TMA25bP1
+4YFr7lCF9bOIdpanRnJr5awYPTIx/XScMLxyBsHEkBR5t+AZekGA4t5V7ZP+innjxVVv+bvdMkn
2wYbBj0acwq6QpO93PVPSrJh1ZZNEVxD/VkFSHSxOqZlRoFYtvYR2Cl/WkxfsbHvPdSiCAhtI7/t
ZpCSexgGchRRmRRJfcB+1+hIEoA+QE19+wEe61jUXUKSYLO3MIVwkHqcPD+OWDFjD4EbqI0O8JFR
w4B7MRJMYaEybSaj/TsAKcb70q1nu3vPNuDEzOD5+rQ3rmki8fB8At+P3x/go8kbyJIIDHCgeJpe
rHwDVlGXQ/ZxoYJhlPMsPHQVD4tTaWzF1Mscj2r+eK+1UNQqs1Jl6e0n8+rWCBp3dJ+F5TEVCKAl
Hd9aj1+MlRaZHa11zg7DrBdqHFqykgISkLdt3liwMriXxdFj/XFxoDVVu3QuFTMP/bMoIJDHZf7j
nfs6Ldo4l+CxQImz6BMN51WVGMiHLuZRHtCXrKDQuquhaYXGoggzOIPa2BGsF04j7fKayYovkisc
IxTC5r/A2wYzR5CCt2/ruB2gY8RRxbVAhjC9QxJ9qsPia/ezEu8dUFm4F1/KwMZbB2/dZzInhvEU
/cZFDv5ep/wcTfpb0TSRYakKQESMRSvyqkWcfVjAJagn0ygdUvlqSAVbITQoobd0DEwEkOEwD0aO
craKBzgQNSgrDpHIpfMb7KIAYDfQKbFY31iczQNMKS2hMBG0PQyky1HI8ameJ7iMa81K3mOaWQmI
UT1VmB8tmkcTBaPzvW4Ua3OABj1dDos+LdbG7jFEAEcIQN+3TF4ojf/suWNbDzzIXkf7oTO0P1ml
mJUEXHX68aKVH6aFRfqr+/r1jcAgp/q+fdXT6mYy5CFXB+Gbh1th8OqpA1nPa8N0CUOlTFL1u2Sk
/xKsArVHJp2qVOxOqgMTIFPQrzNDNUdaAha33vQFol5cSfta5w9ipMkOh6A9ZVbw9o2eOCNwfKAA
O7YbcKRW/aJ3UoYLd5CGCCYEYy9QY461rviCbo04Png2i+ITmaYIggVL+xIZ/RKIof5pI30XSiHt
sab8zFcup0PsguGEWde52ffWiBW/fdX7lr/IZQ/Af9wfOIb4F9qCrkMxaRyT2Iyl9ByCR3QJq+CG
WbXi1ONEoDqtpjHU6AlM16wu0HEiYMQgQPO8sO/TZXxqMZrwi8hh/63jd+rbSeVnx+SR6K5jehwb
Xus0u2VNUsb2UEjhLNmf0zknEmfqUC9hTwtywEsdkY2N38WSMYJ/Z985PrDwWhyLZDmT5Qn5nrV0
su+gZxmACWYsjTNEej76r2ePsDETgzpIPc9v3l4JpwUK/SDlwYbAoE4OtIfH5ZwhDv4FSwH2XSZq
vtbY2M4y+sw6tUhfOMymKTnovn1dS/2U3wsUWRmql8Ohw3YClL8nKxDPljFm+wX/SCyjuqgh8kLP
e4G/7IIe6w7iJ/VEW1eqzWjoM2tHKy3BP2hZgBz2PZA1JQj2jCIX9omLsW3aGhZZJYaWNtBC+lqm
Xh021QB5aStnmvLty3EUP4k1vvVguUsmZksFC8hfZKJ/gLxdp3M0w8thQAqXd+g+kk+Hwxixorx5
/dqUXYIXOTQp3xC3sz5RSnbNsOQE87z9kFSVOn5Gz15ZOkd9T1WUk5fTOaVFK+YPZILnAYZZGt3K
4wsJ5u0Lna56ChdnxwDU1IEPZOkn6y7uJnvRVczHi9J+NaEUfYB6z2t/aRZTzVK1i7MMxf3ta592
FAT4sO6pmQbAuGeTn3K8BMfZWjoPZzpw1EJ98DivqzF+YfH2X3YWziJI8I064OOPn9fDC6gWOzp/
xqp7hSK9fVevHj3zRizBXBowJdg+HbFUYz3gSQCpFCOWJIaZYaYATVsXgRV8xrevdXp2xw2XvDYM
m3RH9cawSI+fwDC0eeuo8Fr/ubDiNdo1N60Q6HjqiRb0yn1GhU1LQOVIPFcV6TpY2XMH5i3Ve7PA
05pANTAZYPsoEGhfXlWhxk+gpRkWrjweqMW1z1c8f+qIj+Cyha8rhriFZJicNGD2Um8vLYgzbBgY
3rBgFoZNjP49nFSQAVBmJy1qW4C5fA97T1EfZjNx4BgWzz/tnz5KhsM+szoaQc+x8Pk9fpR42GeD
MS81IgrW2x4ses4k1naKjBSkQVds9bVQvyBOOCzvheZ3zk/gp7ayokAqx91/fEP0pWyyapZA6N7p
zBKSKjosiTVErwXUucqAf3ze9VJRLFbXXdlB8ZfrNIbpuJJTgdl8au6P4wVBtSSJsBX8syBqDwEf
DQqTMWa9eLeBXBw/JGKvZ7wH4y5cGLTy6aSKCPNttDkHg9ngsKIq8SJZX0la8eWhM1Uc2LefzKtV
poaYnAT56NXGc9qCINvwa1wfq/CFPue5PVeqJGPY7l/MzVFJQj++fdnncvJ7UWUU5TOcQSDA9VkE
J4Mp0XjSmw0bkx6JNVCPaCCR6NZ0yMHJZyvFCu4AoxuU3nomXowpWF1Nuk3OcqkzB/5LioM07CPc
MPmJW9/VdETf9qz0Tu2kr+NTkKTwIVASKz7IiLdic/NLKpe5rMOX1TjmEHtKEmukwT/6HKmeh8wL
3by8evnS3/7hx3gDL13ZLlLddc/AKYv+7/il46PkZHlgtEQZKrMVzvpqv//FQtNKtKVPwUxBzDZu
Uw6EWFQJQz5kms8SyOd7+Ue+6v+jafr/wpxOtTjfMEQXQ1Nnf//uiK7+hRc7dNP/i92VaDCaSoYK
EPL+ZYduGn+hTuEkwv8MvmXYrMRfOZ1O8BfbAGiHzwAVk2EVfieaUeV0Ot5fjo7hBJUEBwq1kv+R
G/rJPsekAMhCXZ8Ts8VXcbIqVrM1hz7LjagedfPCW8Uj2ClxhMbqXA7rEhwyo6ovAsyt9r4B9m+h
USakyis7zg6rF0CBjcdDXSf5/W+P8Pblg/w93++kPKgbo4ZTnEgkdUFfTm7Mi9GqzCVjqA7hx0U9
jFWyMZGrRRAiCCXWCD57+4Kvn4TFRQ3lhgqqgW3v8fdh63OfgUiYkYeNW6gjfjv0lja8sx+o6vJb
9VETJZMJs+Oz1ZvsrrzY3ydza0cSQ+b3frQyumSijQ34BjtzHdjUMu9z6NyfwX7r0NHb8Z3Kd3o6
5dp4RBPjRuUjL5Hv/fjaaN+6ieqXbHH7Kr7y5ZcHJZTd4JE/EQFSWvW+Gtx5F7h5tdGIZR+IGBnN
PU50WK97wr0ZrNr/8vZjN07OPM93RTFm2s5JBNWjdXxXHrShwIqTOIolhF2HV3PWGY0YGD0T79MG
a/ohl/MNBxJx0TKCV7tVeuaiqf0MOYYFaAR32khyY9RbHhYB79yeeiHHLwxVJIMb8CMsBNkyjm/P
Xz1/TXpCRWQS+LsB4/8IImz/t2xGeeYthfHZrjTmwS6W9HuDTK8w6J10H8OZu2hFMrzTnJ106upp
0ZlRM9QOBr508rRcbBWXVODyBG+CD7HH33A7THg/ukbjfq18We4YvznhO0/h9GtUl/XYrhWcQ7t3
+nGYeJjmGaGvWxPiX5iXkxWNiyzv0LsvMJQxMoU8nXGKbFfjqnf8ea91vNI1bowwN6FcLAiqtw0E
7IMWp9q9jp/WO2/qD0+G5c1I2XSoFrjAHr8oKYTTmaWbbXGX8+5w8ZfbXjenSPnzndWA5ggZq+Cd
13FaNNhGyVc2VagE3xRF9PiiJqSUMYizfAscmuzxkpr2KHSbd9yC/3AVvNUUjknrAo6p3s5vvka1
i0Y/K+KCrBgRQ+kbchdZs/VeYvqrJ8hol6rreZgzB9j5qv/998tklI4iz0lzcZfyqjFTbFPcmEzL
YkSBuWLCts/xE7l9e225r0oil2UPVF0ZnQkHoePLDnYdOJ3ORBmnCC1G0etoP2mC0hrfsi7doU0Q
BElZSN+jWesJHY3rhgTQfoVLRc6ahg5DY7+cNkbQDx9Jq0hTThqzF/rI+p1QOFgVbHp7aT+AKHgd
WNYqP5AGkVyylKybfM6Nu87hbLWFzq37QD+xuIRlbsgQVT62NW2lx1epHzdyP1Ii9oKwq+aax+jA
j5oAgXBnbUmjMCdJtAFafthhAkYf0t7hIW2le62jsKh3U2o2B9ZJTm6uF8yCoXRqESOWFc28MUeP
KCimxfrGN7rEjGooFNM5ThZufSenOjlr6cv8PUa6uCIV61R+HRyHoCUaufIBoVIWhz5BDFO0Dmwe
IUZxcRYSC+F2exjdxcYdu3PRBvHHOYu7hxIxVJghlhLR26/zT4uI6mQRbU7z8ooXUMJvNTkbOpFn
VlqEGXq8B09wt243VhG+gNN1Wvr19u2LvtpD1BLiWMNJmr/Lt06q4gxcM1oJuvfK6t2t0s9vu7ol
A00lL799qT/8PloELgahHcfpZ5z1t49ECBzn6bK5FB/EBQcIfQfnrQhbq7UPLPFl57qwUf75RQ1k
Mzr0pwDQ7OTMUibJFOOWQfg3Su+rYpE3ceqVEfapfaR7tCvu0L83I/7DMwX6tukLaQyN4BmW/e2H
NraVagwC+KFZZqMBNEA5Id/vrC7xzt7+ea92F4PCDVdA4YKc25/BjN8uRTMHMXNqWDNrwrR1abqz
OWndLaoVh8yXXrxzvVdgOF8pPD0ANq5Hm+2crBc1em5GvEUxgBzod5DN/wzGIcChE4H+zvax89nr
TW+sUQXJ8YMee7Ld6wW2gOHa+s3enYupicy812+7xGjTyK7Fci5qzR/e+Zz+8BbUbIjRHEo9dmC1
Nfz2aGIRtLOGFhGbhDogOQ5nzK6NCaNshfx/uBStKUEVhksxtk7q8DQRx9PVmA0YKbZbs69l56ja
/bCkGL/zAv7wEfkelD4ORABUIFTHvwpfYeHnU+5BUnfiy3GNSdyj9YGmLki6n5nKXmD1Pr1z1T88
S2YdREoTOslcTz95lk0QoDvVVi8avaLeQk/JoKuLZYNp83v0l9crmsMEHDVQIGAEiHXHPzDFA6Fc
xORGteXbEYFLwxZhU7+381KPjGIo38G71K0fdanQ0mgJAT+Zp/OfTxZ0nFo4lLmVGzUufp9CW4bL
gI31nRXyp1/FQIipmqrsoK3Hv6rDyxY4XjhR5i4wnIxs3FtVOl4DyTYh1uf+O9fjr3z9u6gKJLao
92XS+B5fsSyCgCNZjSGtqyL0QNVIea0Newp2KPwQpdUNJkoRQentAUksVPVxHlyM9oWxkGbot3il
xYBvWwGvtIyk6xL2lk05vAzNIptqLp0OW0xJ9zB1g3UWrMP6iQa+q8lZaMvvGZOefZpZ809B0NJN
glDF3HXeyIZdWuk87rAvIM1R+A7peF7RZdcS1e9XpFF0K5pnV7dN2wfQ6R1RfoFvJsl2RSyabHK9
H5/SpiFzc2oT8lZny5y/xeTipmGAB/fA6TrvLjiv6d/RmUkZ8uqrezGO3X3B2/5ZIHS/jk2JLQGC
e5zq/X7Q1eRMU54bnYfADpGDjZsQtgDfHDwn4gNuFY56iPFy62g4poQIcMp4J4qM9FAkef01JGVZ
bnJt9Az08qSV4OiYeRfWWCDIDGQin0xouBz9E7f6221BpbZybM1PHBmmz1AAUEEUyrjnciwtqKrB
sshvMZKJciOwoMWByl1VqMBcD5/TCR/l3bBiwbWRjVmVOwwfxRoa6bIW+0x6Dh2TtDDB5qYoSLDU
q+/rIrQPbRHkKJc63Bk2M31Ov0FS69q7uEz4b+gEne9VH6c/USvM/K4iS8Zdn83JB6xzyJY1u7m9
QbDePtCxDSr4MXNwC8G1wN+IqjNxsqk0kajgM/Q/GVQMGTIsnnguuJRom2mQOEa4FlYSl+WKtfz5
6PrDfUliDQcgbBZJO8Cb+TCYNTrpYvWDD4GFfmPfSXe+0I2yxrDcwAgvbAN8xRFg4w+OXraOL3iD
0ghpOmd0Q2ikCGlMNA8hbz/wB73WyFbSrK3xevSJ/woDbOc/5XqtYcOLWMG/mv2qOddwT/wBPSko
9nmDvmcdZneBbN7V54Rh1TgkM4a/m9zV/MSFdMIpRN88QPJdP7CuM6XYa6enDkXriPmU5G5NItbI
LPdjhHU9KpHt29v/yWSSWSTNA1QSnFQVSe20WGbSMUrYlARspbqz72q3idiCzasR16ItLUe1QU4+
R148Q20p7fO3r/56LMLlFcsGShJIG03rcY2pTeLjTIQDUQsIWSOyWTuM4M018gGsw2pw2t1ot0kk
XOhcLXzzm8BuvBsM76vIx6LhsjW05Z0u8/VWxefM+Fh1KHRhrxAhrYI+WhkuOescKuD1FbcgFUSG
EExz987v/8PeQculfnwAzMig+Pj3B7hGjLY3WCR+W/XFiDArrIdu2JlTLz8uZOf9DRJbR1M+2cg3
M23LuQMduw9i17k4B3jjQqHy7Xr39o29bhJAhp3nUy8UDshQx/eV4cYB07P2Ih3J3qU+zgH6TGIM
djiLDWTauvWDNkzzO4vxeaBzvJXa7DcctalZcEhONzn8cvq1mGY3Kgs3ObQZBR+qozjzM2LmV4tt
xVUu0iSQeOflOopqE+uZ+ErkTfUoBsI83n4KDML4nUc3xOyYlEnoy7jKGP7psdzoJWrwyUroIKbx
YINRObvC5TS46ay4Rc0tkbXue28cr5MEe7PQxJvEx7RRtw4Ja/jHtDA+DYO19s5lYXA2rMq04KNa
ic3Ydj39Jc5pRd+ec1Km1tVBLA9J6wdj1BsdHnUg9M5DMer6GfkmM2p+A1n/phJGf2bmGIygKcLb
boNvO9toDBdsCGfcuz+nyHPcUMf1VUROYVoxH9OYXZemmWLva+KbjL8qVvAhEzT3e7Mg5Nukhhjk
OSHkpC97Tj/fN3ZnmSTsQRwPW3tOzolFyR6t1iqH0JoTUqn7rvIX/nAmqu9d0tjltlpG3T+UDKjY
1wh6MYTEwt8oG3tnZZ5541ituHfXeR12xmp1NyN11wohQRnJzs4X4m8zbC0+CY8JwnYkhsY4m31T
WyNO1ldVg3/t7URNGTYSGM/At1UvHzpML0LSZ3xAWYnJ5CFthcB1RPNtCzoFTkQ4qy2VsmLp8PBs
BudH3sCD37MvltVTNS368AlpmG7dr0HqmGfQVNNqk+C1pG+tuvXGAxs3ubf4GF5L0bpYIXl5YJNC
TrhAtBDHiNppHrp+v6RDke08Z+qNO7Pwx52W2lYXjb2vE3/C9DkLETN0OMyVIr3Jpi7AFGzI50/o
uR0miSnYA28zcbtoGeFCc/ut0UUmfD5z11u6+E6w3XzHRp1891hEGfZ1mfONptfFljSoF3PT2Fr7
6MBLUw59Ohh9qo3MrPI+zvF5z7r4HBPLbNi4Yp4Y0VUFU4JgQHOXkTNhb7EFGT4J4arSL5dyPyyN
L7aI67xPqLQ9pO99KXeQRRtccz08LDa6iAtIZpoc9d1as0zhVxcoIFL82m7yJfMRGTp5tWz6eEiV
VnAQD3QNAk5Jjk8W8qsMa8qVr8/YNW3SfO0Ko1kwBciHQ8+QCfnLPJNOITB8eZpReqVnLdLEOSTe
xCSUx4WSglVxX/b7DuT7ksC/AHAvS3zzMqjVJb0FjLfGuWjcTJbNwJ349Jj8dhUkN6zzNEasR9le
YtWu36f4lCY70BHtmzuj/AXur4QX9SsMgDM4Oulj4sj5TKsCP9lmcSD1yMOu9nGtF/fLOOABvhnG
2LXx5gBigEfU0yFCgsl0dYDVQH4XfcEaZ6nl1xmjOkYzspSPmH2ZXZgELDrSKOxmr4BqmhyymLVG
w0tuFEVQR3pgd/yKVuj3o8CkMsxYXwe52vmT4wntLhGw/AjyyKZvhpv2ejh7pf6lQML6CU8CL1MN
pnZXDdZsbTKmNR+HqouHaEZQ8qXIffdxMoPxk4Oj1k9sK6arPmmJl9dEuxAdg8713gza5Fs5eJ4G
G2scqzDHaQt5dp8SB80nN1ZbkvKacovwAvoMM7gOdqrv4Mrtu1I2YRwvHkQEEpmCjYKftqaNJUJk
xqWBfdtYGjcl/TXx2VnXVPuaE8DXqUoLKP/Qxw/+hL31hqiH3DwndWCqt+NQw2s1ocR9F5IIiO1c
DIW88ErPnnYrh0zsaLr5kQASOKmmW/v3xZg4B9HBs4jMcpJwBfF+vDKmOLc2RuEZmFSWMyHzLWQY
vCwLwrxAaxDlYp9R9Wk443xTn2PArmfnLTx3bVtMVXZd1X2HSza+TVVo+aVvbHs3WeGuGW5817ZN
8wC3TiceLbCzdWuak/hhaRqlzU9yDdrnUiRbpgDjFA482DHs+jwHm5KF/jAPWuBvUPwTmBWsjDhB
7u30QY+VeXqA4inAsrJd9rhJNl006wWgVuI3RXHjkargEhCPCHe/BkHyE8ZP4RJ3N2qfedM9Olps
yrDxS2c6bgc7silMJyMrNpNvBI8jx4VNixNFsc19DC03ZZW76TYoRvd+ItdgCJOxKX9kxqrXoaV5
xedBT7q7Doo5zhFjXV92S7ZaYRuvtrPBtVvG4WDbaRZJKFYwmau1X/GBbjDdw2Vv2pi00Ehtu/Vb
n2rxdJY2NRvqgLcwLjemwCQPQwKQJ4/omc3QaIu3RcARoZh7dqBQjdrYjMZj1Q9tTyK95SaRbhLY
hWVxhu2hVmoxM+AK+OBlUPj/B1j/Lv/P96YldidJh/+6aZ/qj0P/9DRc/d2e5pb/L4Tg1fzxf4bg
N2OZ/N0fY/Dq3/g3Bu/SQsJse6G9+gwu5icx/Od/mOZfFiUd7jiyLeANNVn9hcHbNsA9WClCN0ZG
pmXTF//C4G3jLwhSwPMKtUAgSrrjv9LSb186N3Hy//+OdL8Qqn7r8JiDoRgG5lYkPGCkU1AYajqu
7Yh+QrSEcK+twowczbFR6/eAil6XyilcxOBrqOzB0HANJTCOjX+syFjQRf7Z9TvX2CIALK57my4h
XOyRGUe2KgueHDnuo0HUrUWBxJGd8jKZAsnOsJKLgNVXg62m7DEBRQnzYSVwIYiCDD/MKPZbE+lK
avh3o0bE1gZHHhdrSHLSR7bQMllCK0iMHx0K1r/JM5IPebrEl0O8clnytLBH7dvW08/5ULxlU8RP
yogE+mbSJhumJemun+vPU1Xt6H5vKAE3qTM8aitdyuxfaU56WeRyw84XzVNBwADiJeqcmUg+t2pL
VT+La3yihHHGn8siIpambSkd/bzzkzXUIIjRacEP/+aYD8jiHHy7UvMq9/uoRlVGYPcWPt6Z0Nu/
u8G7jrU5qv38Aue0e8yp7xafFlvDrxiJJalrHMO1pN0iweAxICmEWIajX4cfSdNtmYljBZn6iNg2
1sK/Yq8ROGfI8GfjjdYjCQy7pa7OBz9ojZ0GeWLw1zOZ2QtOcFjhdob2tKzK/UJWDxlpCkPR35FH
8C3pdIxuUPIkOEact34XumV13hrMBIpP9trtMg5sZVSld2LVd5D+z512urPhcfF4H3v3Icd0p9G+
JL61y0Vz0FcTHfEcFoN7hYyKhyQ3xL8p+sGcPPrEQGPPKEgkTPSPqfchS5f7CZjNzNJ9UnP2IRgO
UyQs4nxOQ20B/u7WTMEKWrkV80+HRDqyptFPmRfNkp8j+ri142BLSApammyLK29YYkrRZO4HBnIX
3gw+jB3j7AWEEGLvQRIPE+6GgBhvvsT2QDjGts2d3Zo/EEiyM9xpKyuPX23ej0l7IQZ7jxWD9WHQ
vrqNd9W0Rbovuu+9P98wwdwkMZMd3lrmiVvcibeyd2AT1D9HYi7IP3ywvXJjQ7TkrD9FnlZuDbu9
qdVhvyn4cLD+zN1zuwq8LS5H56W8Jt1ig/Tggw9lTBsxoo0/xDN5mqJOLulyboNJL4iz6rsNOH1Y
xuWZW0xnDrbiG09vt6auHQiU7L70HX6yKCEEokba5/4BF6MzU/NSjAXHm6pJcRNZLqE5fsIUT490
H7PbbNqbK0INLYn6etHPJltvSW7s4KVipJvQyNSRKKudkWUXTheH80gUC67KTAgbfFNK79xJ6zMj
m65M8tsMX/o0qP41AiY+1uyqiI0zvS0PqU+CDlPUW6+V5/1QRI1ObKMb68NGX4KN3okQW7DreEnP
zUk7k67zU+YiwqB0h86CzbM619mxw7InP33ubgqMqW+tFXd3ds6pOpCdQ6tkmgA9KU7iq0eX0N5l
y8yYMZ6Zss36GZZZCMDKJ7fvwnyJQ3OiSS6XiFCSBol58YVwEhu2cr7JoeZHZHDWbOxFOC7xWUpE
3VpCpMRynrZ+Nxftvk4IvhrnCAHOzdyb4ZCakdnwkkqUqRgi0Ni62sbrio/Q/D4q6j0+GfdOUYdx
0e/LmJ/uJwfPqM5yR3Ck7DiYkJB9YfX1rayS60WuVzjrMaWQW6kFoDVm6LjBOebOIX5FZ2aAWr1w
K8a801WVUBhGY8OH+1O2ZaSRQs4E8cwgx6XA/syokMYotjXOsRu7SR+Xcr6w4+XGFN3BrYnITuOw
N/QLf0lIIawIQ8vPYb/zeuiqejFgQbx0PrqLJapLfCasaWSE1g0bv3G+rT3UKdBsWOX0ga7bX+ml
yTrPDnhAX+lGd7B6rMO94qlnyvC5BVGlcnMYESIKhHUZ6/lXW5fAgul55TghIW8f9WS4SqFUup4F
BJ4wrJ4Py4RJKC6DoT2S9mkrY/H+Ti+tn6vf7JzFqSK2NXm2uNaN4Bgmhb/1HfnZIw2ArNIpFOl8
6Y3uuaVzMsBCDKdgL+QNZCG+MHtlLj544x3jgUtVjrBOZ8bQmefSftKgY05EyW5wPJKii/Q6i7zs
lkE4qrS1ZtQqNj1EAKwVN9qq/ZQkbFTyYOPLMvqYJFuYkeJpcD7iqqJbEm/ZdDeZVXEj4+WrycAn
XzmZM7S9nXFDSuxx3jbrh6x9rLpWfvdSeWY3H/3e2c1BdhEX+lWHq0sk4gqYCw7w4h882XAI8WWz
FCH2m5Q9b5gJVoqbuPkxSHd4TOeh/Wwy1KlR3SJp2xizFdxZhO0ymIcPr4Won/offWD1D3INys96
O5QtAcOOcyunzgZQA5//yghBfIay53xbai69oTtcsqjORX3pWLmebrpi4Gus9M65ieN6eGjn3tDw
3l9WJEqpGdwvQTUZYVWRg0HGQvp/2TuT3ciZNMu+S+35g/OwbCfps2twzdoQCoWCM43GyUg+fR3/
OxOdlUChUftaJDIRqVDIXXSzb7j3nv5XQGL3E44wp4q8xtDPlljcAJdQZ4o4k2mQbysAulOYt4E6
Y58sVDzPevmDTxbJg9nO3blXNivMqh95EybmQ/WmavmEn0Vl1z8sQdW3ZxG8dMcq3NU+byoQkyiZ
YdpJXRVrXHqk1O4y5iZy63Wgc/ceW1g7AsU32BH/SbrT3C/W++AOvFoqJBM8SEL3vsyoxklyL5s5
8tRUi3NFGEp+KPXG7Q9YLUv/YjQMaRqAIMYj/TwgrKTMezLOXCY5m8zr1Qz8tVy0vYVryzivBWjn
nZqHuieICH8SCd+BntwxBRMu62OdcQaIVpZUmgtKC4yE6oONMKbF3Qxd6VCI+d7tw14SahbCDdLr
UKtzXYuLcV7qZ353+K99kau9N60ISEpw6ObGCpLKP2PVUXmIgNhzY7BgQt2pOcsmnrLWJV/KH4Z+
5019kdy3NTzsd8Y0ZHqyr/SBwHKDT3FP5Ga6aSdjEA8lchJQZr2T65d2tjJOkcEFx+FmffMOg3UG
/8qKZop4Amzu4VsKbbhMxPmQHSWQdywNteOm1wU1TjVquhNh/VkMsh0ArOy1ZJ2LeApGZkCGmNqc
gMu10CM+P7raqjVY/6Arcet7YDNruueXP+Qbj/2pOqxELI7hPFraUSMRbrxvg9F6SYR7i1lqu7bZ
4jBwuWsV32rTgPhyY/Ix+MS4rLHTA2kEFAJE9HpyJ1nWZR9V7ZSAbXInw2+3zKMbaczyGSOKpHng
mV3bY8JYXydqxBbHwe+I32pI321i1++H9mStS/FmL0urYpKprG7vrGb3FnR4HBOppnVjBtV4rGll
GYnpVkEafMq7vF2mvmpALw/TiW7cLsKEyp3DRB+wKRAWK50DKPixCrVyBTpQI/dLN4NW2p/Aue00
LtKJPaauL10QVc3M3KaY3NM4t5rYKK10z4oPZhFh5knGDU2FTRqxMTLaWMnpAEVigoDZWCNRc6GT
txlXOWUvf1IzYkRq6w3z1vKV6YUq6/w2sldrEhuC5PrPZfRgPwUtczAqjMLDrVIkJcIEuzBI9YID
DwDDzbMg4tERt4LBZZUIeczrYuA9AkqnnH6N1ox8SY6sybhBE+eMB7T96WXKpHAi0QNyCEFSI6o9
GfWG+STRGsVGDT8W2WWmP6HB4LeUVVW9HytkpYg+qZPWVKk3264Z5JkDgbdkbomIzAjzF7GZOlPU
ROWKUYqRHydITKdqouaL3QYj8K4WCFzA3DnaI37DNd9OqUg/HO815QkhDtQefw+ktjt3TpaPj+XU
WUxs0oqqynfT4NtOvByY4jos98uiDQSIEvj6WnA4J5uq8LidtWokXo832H1C7Gp9WwLeSGgqZxgj
iADtt9/4Pao22QlrVycQfzYY0C3KERSzB3L3WIrWRBa+L7oGaZ1CifM2GAxG5q1v/XESZf22vdS7
EdFnUouV5RTxgA1ijDiaWdowLlSceggIaiLOfeNPqlplb6x2MpctAuyScn0VLjj4YGDx7LP9hg5e
Cu8qenuGZAKd5Hvum5GRvBr59Q2ERgwbaNP8kizX5ErSb1wXy1yQgPqG2AxeVV2tTpKnClI56TZC
BiDoMg9B6KYnpIpx1wLBMzRrpnRR38ySK3k17OPUWiAFnIb4hlD6pQLx5vl56E6JNkfKEvIxS3JG
0lCGsk/pdsFvQwPLTvgrsu2Ns/idCos0mzpWRWqCbIdv61rpdvNI/zx+ERfH/rnlg5zHI+HMMOU5
s704yxJxEFXXgcZingXEojS7mTPSSdm7MpznNrT61Y6Bm0vWYCSWsmleggZgn+uATHUtjfl23THM
DQIn/4ft/n/nOv+BouO/H+v8n+rX1785K/j6fwx1jL90+JuGbuj2LYno/xkrjOCvm7H0ZvLGIsEC
lcnNP4c65l/Ye7FNINflvy2PGdE/hjoWngsbWwWLaIuRDvqk/8lQh+/zr0u7m1SFfSoLzBvwld3l
vy0v5cjkuBm4ThNqoceyGSqEp1OhxaJq5/9fXAWpRv/+z2HrIalCZ73EW4G+n///X2Ri0qm5HG42
3qET9jtmt/yXztyI6Hp4WkC+bEgqym+QSojaVL+IZPDTTZWa091SUIHv66a6dcoEet6KXCKS06wf
GQONbfEIu9E1omxwWR5wpdan3h5qweKjVYdp1Bsoj4EDDnIm1ZsQllQkfDISUtsn1+yWMKX3h5lt
FvWrk3VMeY2usB6JCRAPgaonfhbJhDktc28KbYJMp0iz/fy9S9r0QEeN7xa8Qe3TRnErc2O3Ldbw
rjED4qQT8zOwNFCky+Jlr0QBuUaIwILNC+QZ2ltwC2TOr9rAgoN1u4YmuGynOzpL8UbnXZ/AABXX
tPG6Am7KYk9hBY5i3IDxGklZnGxTo8uX8mGaPDONDWLxph/YG9KNB2MdPlMROPcZMa7WdmG08O73
I1KACfWAuyF1F1u8RhzWq66MOd/PJhc+ObpBcqbJaZjJL/xJ6Lea/GAEmbzlaJ1EhHek8jgB9Z58
71XPTWKIV/2LOJDeIGXV8N/MBV0MtexQ/6pruEpbYS+USnT7CKV7RpZTiFnBeFRaWlt7e3BQbHlQ
Mh4LZdHlSjXW7E7H3GdJxH5Cp3p1mcs0CpM+T22LArlbgmffNznkRO2jjgEqhazF1Tz3M5sxcZAd
YdpfJNprJritguW0WxKzsW26RT4saph+FZ0a7c2IoAoSSz7OTsjmZpLIn3zzBSk9ETDlOvvbSco1
25HITxy0IM/6ZWgVkhOHsqLduLY73U8JK+9NPyHFDJMMlSi2XI8sUmHMO2uwu5+81UUT2+agSBDg
kTn7N4pRaHa++5utRkGqVLXoz01q9nmkZ123xks79fre0Ls+zoxqGt9thERkK6JMLDbWkA9mXJWe
+kyzeZZQHF2L+0l0BJyCHMpvOauL6WwSWwXQVFhcVwdIP7eBz1QbfxAIM8lzb/qfTdHk5quT5PVL
pa/uRyFFMRMkELQes8ikGKLSX+A+sZxucZu7i3xKc9/vGFrVEHqo31QZm6VtzqGW56ibusl3/8gc
QS2DopRQGva+9AcAISV/Pzcyi1zekvhFjdof5N7qWH9ALqAGS1vwXqFGXcDItB1mEVGs9V6M5eW2
odagFISKAQ9QMyhl+WEQtJTR1IDCiS3Lv9EeSTsFalF2mMJMA95HmzOgoEIEJ24lHa1/BjYNKTTJ
wU8dAomvlpCwnO+aCq5YX1WfahkGgdadWzdKeEFpbON+/aFkqYdLgb2n385t14sdecu5cwy0NX3O
KsqV2JxBlmydXA7fVbZCAhinWrcuA3G5KPjAbKLII6qfYGsYofDF3cr9XDFO8A6XeYPWikSTaxpk
JTgnqvQH5xY+HK/SNyWDA5xD0d8X1f/e2P9h6Ai4/vs7G8o8q5jlX92Qf/+Nf9za5l+kTGKjuClr
uBZvgRP/dxVjuH8hcefPXe5M/oeLHuift7b/F5WW6fi2zxf8vW/5561tO39hVzHMACevjX3FN/4n
t7ZB2sZ/vUlZ9OjoEhBcB7d/id77v96kgkj3kS5Whr2vfSbzDgXMU5asw74XlbO3THKbl6HWtz76
a91M7iaSWPfEocio8DKLaFfDCcuGAXZR1i+JubhbT1E3ErZFJ0B7usG9Ym1v4cTxaKTWpSU/eN86
7pfl58UDZtv26JL2yZBHcH9V7seinN+Tt6vH5It444rIYX88ccmuDyaGPnbRicVR12QnM9c0kESM
JRmozsERxX36MKeCadxA6PRaJIehneEuGA7yz+CTUGnwIu16ztV8hgFRbsjc03YZysg4GQ1tO2ma
dZldzYKDKJloZ80q2Akl3paavt6h6yivs5vqczgGhf+cZixCdISKsYSO8cpHMtnTisABJ69+ArTr
5pbJoTPqz61mMnNlc/pMB4Okfe4kYlQznd7Kfma/mycDAg7au72PaoWX46Vc6XLUV0h1qAhGvuL2
drakRc9OBoFIR5oTN/OasEGwVXKCpmBEyNOMLDTorem+6SAXLssalqxDJ4zUT7wH2bQjeF+LM4Cd
nysck61mkIHGiNDWyK8houeJVHM7gfOO1Cse/do8LnqRBrHGC4XbSDNyxnzUM3kj4Sr01hwD2sCv
zmbKpG+8LkVFMBokrm9aH5wPXbT5NjFwOLAqqw/E5i57PWm+cWP/QHS9DPnqxgiVlj8V7S2hzZQf
oSgKeSFz8GS0j0a6L4yhpkFx0L6QqRRmN7JNMiLYIT5lXN4XI+tPs+17X9qonww60LVldJPmvQWB
mJkCaNmnJRXNoUcpK2W7QwDwMXvrgZixX6JM78tuJblQ39dGfe0QDYcjdHB2XIv7MKLX++kzVAwd
QM1jRyR86KaZHRE9OW/8yqA3LlvcPtPJJDFiNxp18EASauRLNt5OFzOgD3JvPKetVWMp1mTUON0v
KvL92lj610wyPHhLgjvXG+E43+aT3hyI3Azu3LWZZzQ25vK6mCPfztJLbRuYTXWu3LmLQRM89je9
mq9a/3mRff1IdKMbNhOiJmNS2n4g3OaO+WW9wfZiMSHyshCEwHLCSAoJIt0FXscEmWDJuDBzPa6K
an7pJC1g4Qz5eWwrL+6knhzcvkoPiEX890kT1kVNgn1FgV8r1If2pWi6D2+8ycPaniShoaD9HyeX
UQmhZCET17Cwi/dW1WJDj2zsgsLyo9rmpiTT/2VaO3mnN2l6GMkbjMoKcqWACbWZCWQ/e3L6Xipa
183S8XMlBUUHLBOOCjQ3fkhkQUZ3yrIkZz8SECwe5oKEZsSq7iXJ+/RaO5o6O72m76vRac5lFrgf
vmk/aRlDn14UTwAej1prwVIziDElW9fn/JiyK1L5m8iobQ6O496LJtiJjFddDgtaTDNsh8vKyBAd
keee/FHJS33LKg6eBK7LuLBdHHuIHuBq/3FW1DwmpPeIRTQTNj8V94kkJF9X7o4F+XywVo/do2Uw
m+OYPrac/TyDjL8cdDCM0/uKIS7nLIuUpSljBcyzmPy9K8xLYOQ76Te7KmcGpbnTwW+sSzLweevV
N2W2FdqBs11UITc1+exJSOZm1HjZ2WkfM/okEBpdvI5BGad57YWzz0wt6ZwI4sePRJTL0DI4Mg+o
mUiDUphQKr50QI5RoLlXEtDyx6BBoFkZZXVsE3/dUjuK3/AmPYbcpXpwSJbf63C2nh29i3MG0Xnp
5mHWWSEu5tfFbpCiAPEsHefYTBXTReNjIcONnbZ3GiqN4KGbacC0++CAcFrfIFTIn7MaRsEGbiTI
JYcVm3+roAs/NhVyT72ETRayS1wic/JeUHTz7X2EvHST/A7YnYdi7DPe/4aESgbKZVkle0a2bmgt
v9HgYoYa23rHh27e59b6Nk2jye3gpJFa5PgG/i+aYF7ihlQ9ijgnmB6Krv5yMDpsFzG0cTENOeHn
TthNaj5mSUMzjLdgCVjRDat5h0R0P1ip9kD4HFIpmVNEGs19vfpPfpKdkOLxg+ll5LFz0RIY8dac
49bMlhgGTP7upII1bk5XQ5dWhl6NyN+75QWMPDxWP0z3roahPFskA02B86ez7lzTtXaLstZLUBjz
65TKYQ+O4eCrotw5GQllNdKyKDPb8WhlwIKQ+pTjefF7l6JeFrdtf2vskiUwNyT+wknhCk4Lsc8w
Pm2IoH+fiBGnDG+f6r7zj83irdTH3JtpNyeHW9jAjpl5whnesZcsmsemb2IswMORWShTyb7a3xR2
x2FZ7efBuJvMQkXjiqfIAXAcZza6UEFi9bkvPlaEpBEJTggFCzFcrUFz9gnavohMlbesL+HvWcJg
TaIHD2MJ3YsOp2VV5tv7iiMkJCsr2JIYzfiOl+Dib0NlGmqd3m0cLS3425hpLJ8wX2e8QJho7sfO
e7GKfGe5OJvs3sfRIFm3ZveQsX+DOIpkX3FvZMl3xXuxGf3ho0pbvhYvf6hz0WzB6SbvUpvUFcTp
ekmwzAAnWgwUYtl8Hmg+Nvrkyk/QWhPj07VLYo9CLI+ZOpsoNfN9TesQZjQHMC54mmZsHhzrbwrt
+jIYuyXXTjC5z3P5ntZcmMV7MFR3rlPdw9iI7VnsHLgRmy6zrq7RhL31xj7uqSmcx7T8FYBAsAKw
i0HwWXcanq0LPu/Isw6lGN8x635pUx9Ng7i3R2sv6ylqS1oQprV+rC8F56I1XFUy60f8DFFqzLR0
Xndwi/TN1jHpEiV2lVM27OlUBf229SDmlKtKxBr2DCz9oEDydmepYCvc6mjn7wvGrlEPup2qm69y
ru5Za0XszZ60QL23enaEx3KHHuK+E/Jh4IFZmXmzYgqYhFtrH/dezpAZ2eCGaEBMIpmOkJv1WAK+
aOMYRnpXZel+bU3UtRq/I38iKqZuPv0S83CW+58a2m+AjzwuRIDqbEh9vNJ81mZIF1695SYTIMh6
OAxW6hwK6Zp7VTa7stE/VnBzYeAYa5jMyYP0tHxvu41BDjRTJznbT8i7rJD89jH2rFxe247v5co2
/c617pONVoFUseLGZmF2ckbR7LBr+huooHClOtDVXXapFyj1gUf6AESDm1XDkt3vBRLuQqAQ0U5R
MGTbkgH9Ii07tvKuD63bj+XJ7p2Cje+hh2kro9y/zezhaLxXxsDvsZjqdx40dpRai8VJ4b1xv0lL
eappY+40vfqhOmuPgnCAd6uzHgk/5adipa4yrPrak10bjz5bny3TtuTe6NVVZsZ1TJpdx2HQIzLm
TbS2ozM3O9IHrb1Ou/y1TGnxRMM+kxb0MwqEvLW/TZahuawVVU9XAbiw++VTt7P6ApHTvCmtAti3
gHnqtZZXPlMPfl39VgbhBDY7XaHV+mFaoKzh/NcqBPiWHXW+5Z6thFHTiBU4lnp6EkS0rjCxvadB
8zN94+DqevHz1vtF1rCPeluVrLgKOG8pF7y8JXK4Et9rNrE1GIQcI4O1+IbRbbWhnmo2QZkD/nTd
ex2FU5yUKSVGmh0mYbZnIUrzjk5pjAdRfoxJcmXlm38wkz973PRDOwXovKjC3ayShGf17ZYbmaDp
kp/RwPvHzGi0vyzRmvta3SQciakdhK9x9GLy4DhMJ/6wUPJEEvyzZtrc+xhu6hP7uemEa6qIDU/U
dFDOeGQa2D3NaA2YOeFD1W2vfia1soxcT9bsHGrejsZLgwO3pTzpGPu2uecZG2PRgpipST4iSg0+
/TZPt0OKrq7nTN9B1WDNXRf4HHrCX1MlRFQGYjwikGbzYptfRquC3wufj2lTpsW1qaQeF7IoQvZx
xA7r2QeYJ2urualxwCjcHGtonQYU0LFDnDQYL3aW6tFoNwCLtKD7NpNJbst+OaFk6mAel0bwwia7
ZfnKlsLWB+9orSaoMr9eYnbBrD1ZcYSgy8WrhkpShEo63v2ccSSx3fH2pdfb+9FVNaJvI9H2BJMg
LxqWN7XMRoTrzq54VyvAk0G7AC2aPzLCy3A/BD6o1EYu8uIsbkLAaWnGHVpAPArwoYZWWy/l2AP6
XVu5W/rV+gwUCJcRW/bRKCgGUI1xElekMZKrkiJTK1nFT66KhrUhH75BEUNKqXYMADmfYBW9eIyg
3hTuktDpR/UKGGF4ZYdqhAr/LcAQp94ZWMr2HiAonBt5ddVnh33tgtLulBAyA7C0ITrES/pbQHAZ
zfha7mVgIqn3iu7PZA0qlEFpXjpr2OVGc52Dt6rJoJEM9asHf/wL/3SCSEFq3OSJiarrtvFt5HfQ
9PZOLWmATmNJbsmXWbvz9Nk6F2Sqh25v2A957nygk3deCJnuQqhHFbTSOX1jVExj47jNOUnreYdF
jxB/V3MuZSafiw6BYqds50Bsc83TWn8MNc9X0s0RUv7+SGBphU6SUp68Av8E+g/VQBm8AsIsH0dL
h/AlSyNq7fzBSvs/zTxQ2ll1cxaeM1/ozucHORlBPIzN++T0yQ6CXHZup3KIGlOtHEepOnk693ah
kmKKIQHDZRRr8aKLZb2rwE1xz1Lr4+NRO26QNQvm0J9M+06xKH33Ryz/kzO4cT4lZJLjcNjoyvP2
Ho1hCPHD2NyWnq7jD0fW2RXdtjscJ3S1hwT9waOFZWHfQPLbBVpZaiEUSefdlMHyCHndvFKoOb8s
vxvuZn3MWS6vlrpn5VxzEmX2bw1JlQsm+5BaLVLOJKkfa/c7k/s0bx/kYHynKohqeTDllbzyECiV
NTS/Fu70IyEQ+HVFW+8Dr4eU7AFd3+Ci0s6BZKFcmQLMZllOr5bNVUsmTvPNEzkzSOi0fe1P6Vkb
88jWivVaQGF7540vTjOW2B87wdCwAKTa+VC2nysIlhGvBdOXvj6bJI6gIk/m16xGIN8ohuyBMuXH
POXNAUJ08dnZo08plRgcO1NHyKnm1WK/jEbEYjfdTKOsfoug4EEY2Cv1HEvGWobdiHUqJjyV8Ffy
otbsA8onnmU3HU5DZqUm8gdNN3ZDBzkytGdbu84UtfR1U5e+Q7DRSur/avxIYWmyudFncQVpibaE
17irBGVj6LCoOi+WrbzYaaRx31L64UytJaHAvmRSbSPKuJhza725eVHfYQCfqR4MmzTOqrIJ825U
op7GuVFrZPFPZrGQZKzkRvWqtYZ9qA1tvdZ9T2cKHrU9dJbPhnjOZPKMwYDSRUEvebDX0vlJxgxw
KCUxl5iPmUj1pYs3zSm8Ewlh+U6Y49KGUmZ+RCOKnKDyzI0+J5BlZUoLLc02RpOMw8YgV4B8F1qm
IujQs4rhmOHdzTe6x4gatqUSWkgLH/xKg/WhhiTwIkp6i7qR/cnsEkY2tFYoG2TgMSRzpBuSYIGx
Vy501Ua19jsz8b+cTLB0w26vj4Lh/83sbTMIOGajPjG4F+0Fr8x8cMbpOBc0TIV2ajLruetQ4UgT
sXIqtwPtyJj2yeOYeO3epvYKJSHd4dh3dO4INeeg66LFX3edfWmhLsA754ZMzEdexcFEom27HvYl
G4mST8ChKw9EVocFfj53ekf9EhaesasDBfnPDfHEsE+7Syldr5hGsQKC8nYI5NzkTolbXJ6EtArU
KBVXjMobkxVNU8cE36Kxfi0r97Fd1gihwDZf/Gdbr2PsY+Bq572qfsqeC22yFfFb7tWBG/tMZzjt
MidlGtEI7jpXhRPGH1ZRFrt5Y5LriTRV9wj3gNDqotiCqvtWafZjwYE+23m5R5uoQrbKeFzZtG1y
u3plegGJgMEiOjdQvIEPUXbOmx1ku1Ojo6esM+fkW863j8pv1085HCd8zlTwyNxurafNnfBYsicM
i0b/WUyKb0/k9ZUbOPawNYVGIZc9ZO2NhoS6NUwmlpltbimi7uvbgYeopwyToFgin/gDZJvUeWwK
v6y2jPICi2rex3UAJdFfsdMjutiQxRrObRKNWD2X1LkCaCOIIkUqnIVMgn6bM0xo37gEtPF5o0pk
ItYJYc+9mbvjU0cbuOUh/RId26HbMykMo+efXO5EutCfsD+2ddQ6FcTh3Prpx0fojVtboewvU4SF
rj/HlSViJvBPtgOfNSu4gZzTHKSfnr+XkEhWiXrZC55JfWI+5p8MlWzIHAY8QTXrtafVn4rIyfyX
pHWuEloGQWNskwbtHu7PbhTzFySTS1rwqgeTbS8iOCjkn4TSbqgdtnPlccHXd0Vy7jKwiX2eHFXV
XalW70qbQbFAqBg3if9BJLmK1uV2rqfXqRmRv+eBhTTEPCy4MDfCT6IcvU5oIuuH6rFrCvaBZWeg
w6GNQWUs7QM3/2uBwC9h+hhNc3/GqXSd1wjQ6MGg96dPREntiA1NXoBhkLrRmW/sC9viiYRkOXlH
xjXIdTqPI4j1uNCacj+kw5F4jYbhYeJQMQkcTkBWHRwhvtgrrzm7er1frAemj5T+wMsBtEU2Keyb
5bZIbXhrmIMNxwoxc+/2OA96D6kKaKh9t7QbcJBMsWbPCRkAPuA4Iw5i4PPmeOEwBROi7WrDsOzw
t05QU/hD9J0rtSh1v5Tyafa6hAs9+O2JamdhwwOw8tN2iG9Tex0uemPqj11/E9dnLcernMpwLvz0
NahNAr9sM9+Ttkiagov3l17oqzIRRdkZT7jQLm7NoVfhjfMxiXZpnKyM2cbmmEmcqYH90XWvhp+G
UxDc6wF03TzYetJuw2kst2sV4V7eWPZTkp+D3I/EBKIO4WnktseAHEkl31rjhwD+Lwp0AF6G7GKt
9x/KhsyE1JlPopJ86OW4nubJJn1Af6gHeSE3jHbYFL8afb6nCznUSM96RK368haY/ZWgB+7LlYWn
6ikLeqt8gx+8y2hVsHGwcEFzhyLqmI8Dl+6svWjmJdda9hpz2OnjSSdU3q9XaOpVaCJ9durzUjYH
Lff3Tbemp46vm91pX6fLVkw7rTvbTKkogUifCppdUr0wdUCw/SLV3eRynnjrEw5V5vzDNg92E1NR
Ys4oQGHkMGKZdS9Mav/CQmWTjadCvnEQbag4SBVhqZGB3+6uOfXobKtouVlVVuvBdV78ET63+eEs
v8r+hWULrR7NILdBj5BPrPOpI6fFa7e9/97rWji0BsEeA6sO7oihuRs0Jm5juSkbTjS6ybdZ643Q
F9Vp1Udv0yKFeO7thZTBVLAAZ1eDbcR/nrIA6PBsXm1CBy4SV2uozESE6/Bjz96xLgUygPG+osHb
BnlXHrHogmpl9aNlvnESiXpu2/5OFtqhk6zxmUHzy8pY4sNB7tGnifWMejharZSclNHbZzpNqIlu
W1/8x2K1yTFDQoYwYaC7W9z0ZBrjZ+NYOZv1bvQuVj0868pO9/7gLGeGWXaFaHv44QJi9uFRx+D/
PaNc0jdFeTvHh8W/RwYw71AFtyGiOx58FwX1/J4Q+tXSy/ePSn/xtOaOUHyE2Raf4sxy7/M1cA/I
uRngjk92yWzYpamRkotjXg2SF9P3YbCXs6ecLZU127rpvW0XkNiut+2FOJvmw9pxz4Kjzctlj645
2PqWoWJj9p6zlYsmsE56od+37atCF6f39XOpeQgxhsgcKtBQunFUhb1VNfu1Zv17ZGou6ZGkFbWH
lJxsGYQX+2ZN8VFlvXuHa8A9lEN7yVEGe30bwbC8toxxGbKkiJab4LFeq4JOxpn5uxRiGvN23Wr3
XlIzUQoAIwgapI1esuXoe+qsJSiqS5qcCtMZ99W0pHQhidwHo+gejcB7LwCgHfAzFRHJFcF94yXJ
MffKMONdCB2v9S6BRMFBtE+WbaUFZIqY0l/QO7ChmpW+09cKeYCprk3nNXGnadUVp4G+a73sZPtl
bGH5ilKnjycUMpukbcilwYc/IQiZ5Bi3Nk6N1u5fmWQ/DyACNgIrw6tGSYhNzCB6JZjmrfSpltQQ
61Qa/jiQ4qCVz4tL8sVYFhSmXn2di+CrVvbOMKezcv18t9rN21JpmHfES4knXHPmvdH6j1AY7Qjr
LiOsYGLc7xzXzH+0qPPGnuUtqZHQ3oFP1XJ4qSXxRORBhtY62EyDCaCvS6kuRo/8xbHVFJNo+Cej
pgbu6Hf7VZS/8PdRMjpcXoS8T7tRz78K/8tb5SMBDCUzCD5h+nLBPviCm+OiMY/f5bfQjJQQky3N
/UFWaJzrGf1WwdsDrlc+4aBCEUvQKoG0Q1nvgj77rnx2exnDA4NrETPa6meHZmUvL2qkofrCA1gI
WHqY0r0E1VRanjUP6x3NAUuFWmuyozsVR2ZuyVaJadlNMnGjoCLYOrWtnVhX0FEdX7MQXeWO6pAL
ib+yWvWXtPZRsyn3bkJnHQ9uG0CIKM9TlhhgcWemnCxfQ0BI7ODkI9dujsPcJDl9lC7xNeqnHZlZ
jG6Bz7y0jO3apwU8A0PG6eJ0d2Vl3eckNRz40QimHHxsgV1bH1NpcQS18xgl+A7QsVje3jWGT+Rl
7ZYJhhnhBMkira+3ILCf+Dw+dDmzGwZbGaUWUeRyHVj2rozGEgyM73BZfD5Mi6J16+RJVXrx2+1s
cfBl1h1XkVLpT6PNSG8xt7mRawhhdCfOCTbcdm6mDnJ2+oPm+gWfzboMRdndaj30VGADR6RtAdB7
MFlhI5A/6DeVzZg3Mu5S/Xc5529aTYGHf3xnTIgQTEtVoduBUxn89j1lh/Rg0n9EPtOp/6TuPJYs
R7Ik+yv9AygBM5DlPM6dh4f7BuIkAtRg4Abg6/ugmGSWSLVMzWp6m5IZ6fH8AXZNr+rRx2B0yy06
UkYUsjA2OuiNqzO7LDAU6TeZjQYm9Oxp6pvnyY/eit40dm4zhxfmxArDFrvwtCE6FbYltxXTuypu
xJAuGurJjeaI4zN7UfMQXNq+EsemR+DGD4jkPJn3GKDC21wVd8qzy30adkRwfLfHr9eYF5tEy+ek
W+NVERr5mZrlvHdVPyGEgir0Zf1uwZjk7jPfKi+5wz/2aAz2otLyAwRqVk9j7WjUUFYYmcPwN9bN
JrTCb+AUmyQEHeDb+NrQpZmEUuKUNYfDSjKcz5QI8RpxiwAbga29xzh17Y30qxcvZLjJ7AC7gRsR
4RiJksaUYzx3Y5Megly2L7bRXqVlpu9sVZrDGJfE3JrxKj0+Q+Vk+yFNq6OfRrB8m+zal1hb8LGT
wKyoHk+qLYs5ZysxKR4TPI+Y7HV6JGa1U9FC/86aq4qK5k7r/iOCbLbFC8EbrZ2JFeuESaKvlrBY
1ZxC8zLF5keHnJAYBF/bZANDehGreHoSQKxgFHoHxFconlqz7feqKNTBrlLnb6De/8iO9b8t8k4W
/d/brP5P+a2a5k/Qef79v5msAMvDbwxCEIfQgheg4z9NVn8BVIwxOQQfTYtusNC2/2GywhoNlBw3
NfVVjkeI9Z/WaNf+C1KaufxBeIsDYKv/ickqXLzPf4y7m56NYwvTNl/lpQfwX8zKdgiygQYwkCqR
Mj+h8SHGEIijI21mlFvOLvAu6hh1fvAy+EV3iPraeInq6lJDLtuHhbEN2bFglj1CdBnAS/CecyGL
/BgbLLwpjX7bGGffLnRDZIlx+JJm8z7HxbAZjOkhwgq492kbAl0XJmsyVfmx8Hh5mC0COvec5r2x
0nc2eW+VnulHU855GqMXihSdXdlNwL3r5mwFEi/HWL5UNCewa8t+UT+5qtXMFpQj2Cy0fK2ngceT
FcnJtlW3x+k1kWWx/G3GRWPVWWP35RrmIz+KvA5cz1jONdtQj7S7uJxrTTXZdzGbzp20GB1KjI3r
PExxO2tv2EQG+bJco8s1eLXoTS23c+DNu05zU6qU861oOOLayts7R/RGqRmes6J6hJP7HeXGqzsQ
oudSLH4bo3XiHE2eybq6aP36ECq7OBg5p20lq/nEi7P8f3genxWwRfmv7Ik/USr+bUnEn/6t/S91
+5C/2n/9o/4/xFjw6PwPDzW3aeIO//VRfv/X4Vcz/4oVeu2fnvHlv//7Q05ewVrgoj52RbFkFv75
kOOJZGyDWO/QGcWTy3/zj4dc/MWm6suGj07pGzAp3gzt34oleMgpf7JxUIJ3YnUJJONfIBb/E9TC
+Su04o9POXCnhVlLAsMURCAEr5M/RhLGvqyEHEi4IT+3ZAtGNzJWkSxIWDJVY04qq/atG3uu07OI
iWUGHODeWtYxE1Y3djrbZYCG5o3LHucj7rT10iZEKDYRGV7BGNg02RYBBQ9xNwgr3o4B4K1lbK+D
Y8Xs0zP+juG4GVvJfmf0ora5kQEG5R+2k/mbnIDm5Bo8QPE9yAIkq9xAQRZtSZDIsyFIlOjAVEhi
Gjr5dreMRrxUfywOtdeGipdLE/Yh278iEE9a45tcLRg15KJ5lMeogA61jQQVMLwQbGvJ3dvZBoqv
eQqmQDfXDu7wvJf2oroOmrzXEBTEFlnqndEcwydThtY1naJiAyCVP5buheFGpC+7pdDQ6zXFMky6
2K8lYbt+rvd0lLKgL6N8uTs250IqA7e/h/y8TnMtopU5T+AdVU3GAd5DVj82hu5+t8it0Rl3FZbw
Oid9uAllGuLkQiwLtjVUYOcwu60ZXfKGmX89Uey5tWqzIK/sNQmuwypM3zWVEwPYAD+8ox9UJOu6
0yJcJUMRX42s9d6NBqbhqvfL4UthGPgy3Gqe1kOZ1+dOkHzYRKAlD3GUBdRLBTIBSlBECTdfRyx6
Ok3KG9gK+U0Gsru12IEMeEvDWKxxhfAtSwIS1KsMjOTFy6vo3W4oM16li/3ebgzzmGcVwRFrKpqD
9CDLrfnw+44b9xJrs6SbvgzY/eoVzwUOPtxDn2XikYykDdnH5yDl/CqDBg1SxpU0tv7k/vV/bZpk
bLAPQp+n9eN+HlKYLKryPQDuEBfGHceJHZ25YQCOmJVq/G0QedY5m2ClkkBfrrNVlrHgSr2kexog
FDXr2u9J+HK3PRYNDHuu+XX/iY9G33woG5/paLLJ8sDBr+SwRJA1SD1wVF701LEk9VZD2ZIVGRBJ
FlM8TV4n2yCVuPU6r0h4wjJ57UrDfGmJ+9F4PFf6vY1tx1uDxCCX4ZbYcNZz0CZ4S2yWEj3K+1ea
DcYrCg3QCqfPxgdbRdZ9P5put3Yz0tsbiiMKvYPZNgHM8vOKWTUbMP+GkYeDGK7VfBpjz/ohat/r
VvnQds+BTUB13ZCjZdKfSp8lhUzQnCAqKaRfHEk0FNVGvESFRrL2Ew2J32aRAedg6Tvfwx8pX1MW
RF9hJBvaSJ3a2maV5IOb8oe21PqnFJb+WZh2/ujoxOEa2JrluG7HhEWkGqgzww8dBY/RYDmUgvlW
S7oPtx52Imvy5M4piP4uon2HVm1F5QMsVQRxHc8o+B0amtNXryj88xdZCkykXIibnJ/TJOChAIpu
pBjYR0SUfK8603VPXVvRMRPUpfutq9x968K4Srb2FFk932eNDuvCX9iMhYxcQA/d9NJk1pRAvmJ9
gBGL//0umPoK1IdhlZ80rFufce6wwGLZZpLKdntWkl1EpnRbgdcJziIKrR9NX6M1l61HwXLkh8kP
6XiMGB52DIE4VnoXn0ITHjS7JlOdzbn+4pzARSNUXU1rYdrV2QhnRY1pY+FUtb2sSLagFcfXVtkl
FixS49mqm3o1ryo9puqSqWQS63Ak8bs2xozwVTabnbxJ6lS+8HVmNgq17h9GJJil0QD/pI1D7Vc7
5o65dueZblpY/5wGQJnx8JAlmkFPI/vkJ0IsCUxHVofGOkkVqZfSnC17BfBZQXqrQsE7nf34AXd8
OzCnecRrEFDMH9SjU2OU+LbnHkonDp6MIgfSI72qEDsjMM0bXywZclPtsuqhTiMvQ6tqU3gixP1/
T+Vgg4WLpcie5mouilMzzYbBnczgXyfc5YZrn3S1xb3O7wJcJyKuNrqyQopuObTxN/jsDizaiOnV
8P3O38HCs2/Uj82PSvE73XCd72lf9b3xE3ZZ8er1XDgPSkX+OXKtAkkkbfuvLkn13WB0Xn0WeFJI
T4d3CeL4gEqVSNZWFC3nKAlJ8v6HieTv+Ko/4ar+ZXqnLXTJYXgOpVFEL+yF5vuHqKFbasGbPFXr
sMvae2lg5eHc9qFdd/HWzkqxKYawPE/Z4P8Nhfof3eH+7wbC/203veVD/PdXvdWv4qPp2z8mapb/
4G9joGP/hcOEyxlltbSn0BL6jzHQdv7ChpgBjG2sTxfxUj799zFQkLWhm04sYyKWEG9plPn7GChg
m+F9BXyF2Mvk5v1HbDObie/P3xeTggULfBfmMObBEHvSn78vw0gbPTAdsbEigmzbtClgt4+1vy96
gCsxXPDV7PmsUrEmIMwER1HEdwNQFJTKaC7OdZH6+9It3zE+cFLTB7WeFbu4bDKO4cwhTIVZs7H5
iwDxMR/KuJ9wVqjiCZyNvy20y1J9aE51vixWAE/CWuAQHplJlnAsmhd5j1NQgk0duvh3pQBxlj29
Yy6F2UfPqjlpnF1YZDOm0pRsaNBRmSV9Xtc4fYkYwB44DLJ6Q+Z9YHpJNgOQzE0Ut3clbZIi17js
kIwvONOyQ4y9BthZtyNs+ZZafn1f51l75NTW2Lnw7SM1nSl+ei8ERB0VmNtY+b97Tr+tGEx85BnQ
XWI/T0VC6GMKw6sNy+AUJNMbC7inyrU+MNK1GxA5Z21FPzNRaPK0g7zZKsUXY7LjGfMea17uo3gD
bUZy0ZGNDunMMGUSm3V6U2fs1SAZgyBX35NreDudaUCGwvX3wTBfrMpINoC6+vXkW2q79JydGhMz
G/1L07PjWdMpJqp1lNLo4cnqEBGxZ4orfTylvcIxGibl+FLn7jfmwObc+a3a4TnwTnOFvBzN4Ycw
5ruyjfE0uDlecxDnoHry+i4pKToxRtaoWugZ7oJyiOI29yOlo1fDV+/cfCmtLpwiPE61wpbYUnQz
cuQd0DWPTgEWIzJ6cP8QVfDs5vhziGQzrabntLHewwTCHKxhdpOchtaMu3siMzQbifE8xVl3z3ja
vFtmMa/TuC6w79bROa4FFe9MqxoHy7A3O+8DJgZgk3Q1WcYlJhXjskfIc4YAICY7UbUXneC6sLwL
gdZTXMpXzyCZQ0M83HUmt/mQNdYLzIVsccMwfibGaqobhk/3MJBiv5NlOq0tGkoOEc6ZrSmK8q4c
U+R9PDb0Ei0xO544Vg/dWJB/CX1lngpYQ+eFaPlc9fORzpxpDy2HrtQqOjdcp5aU8Lqea6ha1L4N
+NKTlsVdULvBgYtrcNeyF/vKDL56hmNn6zYmE+WSDdi5Ji1KuJ/R35VtdBcLV9upFbWL9bap/a2y
uKbJhRqFe84xKrDMGMFdTNdDeoVo7z1QOQmTIky8b+rHb6Hstn2GQz51FAwrTsUqgLBpCngx5G6I
SHmzfHEVNmGpYgy8VZzdy6pic2+L6aRzuNjRgFVIO/24B6rl09vdDyZXzW68x9lz8Vu7f5rj2F42
zardhm32k0Vfu26z7tBl/alg/0XfDoxetzbALUJiZynaF+LULzS7nHHKKbTeJzGZugICFshSYMGO
/+F7tX8ehppcYAqIz55QXhv8l3yV/IAVtcvw1lsN5H9vNh5SgKKrbsh4syR2iZ99jLZN6r2QS3qb
WzzEKHL7MJcspQd/m5cBtbtUChB/xmcT+cZahqLcjAIq3gRFHG/CGF/S1si2eRCFJ+xs3BJxjoqb
qiLj0U54DySZiO5Vldx8m6demKTQU8+4ZUn4u4LcK6s4XQ9p/i4az7nOEOjRtb2ryS7x0PqwnbJo
EBcjiEBKGvCwcUSVAgWu7+8G6TH5iRJjOwaZ9VDjv+hoAKbpoL4lgSheLJ+ckmGRQh5R+FYjjsAT
IbMKErmD4d1pudDgPtibnBwVGBI33w5wwxmtgZzgj3K3buaE3XogLMzeUSncNc1Q7Iqo/Wi5Ctta
kvCw7mQo36apPybz/Jzzxo8b/zRWGGuR6wGVb93e5zCa1lmIfI+cKMckWA8sHXuv/fS490+Rz4+d
Yrhs+H/bFBEF9+CtTkKkq3roeRjVg8yDZlsDftlXFq/wngyM0/VvMjXuuuFVu8mT4JpcZBMUhab7
YtECJTowiI7zdxvD4h4wJMPguHYN5D9eRwQEueFk1TGzPqn+xrw+dyuRdLiyqN9LHvzEMe9CpZwL
wydR5kKxv3LsvttMo9RM26o4Trxxn6s4+FZgY1gGCgw0o96LOgSLImAurEptj/tJENIbLKA+2aAR
UczkN1+u4BCKbAGQ1lV6g54gt/aokWrZJcND6UaEwwxXUUYL5x3JeXcVt/zkQI8h3NTWGdT81U64
8a1wuscHcoPp1a4nmDY2vvp9MtGI6+s6eKyomf4wvNz6wTqT86eGKLR3G8hXiER+eh0dKz+FZVRj
5DKtn13mHMZucj4Tn2x93GbeZ5NTodz2eGidUHPwOyMFuqwuxYHThvdxbnLwVI0xHWoc1c+YYcLb
BIQR3FzGiyLJsUKEnkdCoZI1X7flnyH7/FINPueU7XrTh4SIuiDx7vMMP6lBx5P0RI7PYTglnrDf
iE3hYomBO0wJXG+vaPqHpqnmbWuCI+2M+WueR7/gpURebEx6eYFvj1bCy36nnOBJAVFcR0H3GZUx
ZZslXHwc/NPKHmbrCBURvpmivMagtuaTprnwyhfrXaG/4B6wyZxZ4QI7TQvSpY0IHhPZ+7eCqDS0
2Nk7DGZ6iwIsnJHdHcdqfiuFPBRQb3gWegy5DdczPeXmM9R/80i1ZXHoQXjtSjGqVymVwKiCTU90
SX019ADbuEhn+kR6HVxGrjpbo+IQq/zGwJqnO+63Ccpz2c2XGHVur2faNHqvwhS+JANwhWHM6TWG
ixBwbIbwkQnwyLBEuOMsWVfkIihJzEHTBzZg9QaklTKuKhhPoPnhJAYtuLw2CeMN9qv40Iei2NpO
8JB3PiTZVub7XrTJtgpDoqxFmRI+1fKHZGe+Fh1n1qBlgMG4oS+oJs4GrIsYzolprbm2MbdebCFA
2F1xNZZN/dwhPpnOxrfFExDw9zoZngoivanp77puuC9aJMfEi+5jK0qP/BJRl4BKbyxLmtvEnJ5Z
xIrXv4IvpnRia6GyL0KwMOEEFqa2TIZ71QZ33qQMfpsiwDibdp/ZHGnYcRYLSo1CuRVVUNLYHN93
zZC/wl0TL45U1p1H0pCiQIe9amV2K5jP6rngU7yEsd1tUoEspUgvb3qiihjvtJ2vieXt4BYZm44y
ue88CsxzzZKdNStIQSALeBvlVwzFoUPNWYmw2vmkXZrQphg9WnkYKXEGHlTAl1RU1SM2k6ObTz8V
SVWvdxJmAHfbegEAL/dE9vdnOo6vWlT7Rpg3dA1GORK2pjc4PJlMuqSQgVL0IVEAhZ0pSoBmie00
E+zFOvGg+5lJTbYnkYYnazI3QaSjjR4wHcxzj6Xb2+YCs5o2qPr7wjS0aROTIO+EZOckzbs0gvde
RUfymfzmA3K1gfwdsOiOYIdTSgDAWAc3p8r0em6NazkAE8FdvrDgE/K/c6meMionUODpvSNsoSL7
Mdax/DXogpqt0R9PUMzEpcoxTM+Jl51bbNO3VuOpK5bOrzSqVkOG9d+IcUskftJejZh2bejrd35s
vhktR+8obXvtuqgbincdP1JaHFgfvULqoWvA4i02h5TZDyncP0vtwQyQQBHTfTFS9TQWR79Kt6VZ
hgTF2xgA8lRcUR0ckoOpdV+VRE0xYeX345zs+ljfDC0ueestL8fY7B5wft/iERko06O9jwDc80Uq
9b6wHILCUpsfemqK3ZxnJHjN/hctDjUhe3bZbRJjR296aCmRr++mPJy2IQ1DcOCp1JTSvTkByk6B
H0FVmfXhp0W1Y3hKfuE4J5UzmtlnObe3sRx4gfk8O8PwapZZ+QK6cKddlJ8y2RNkXhcUT3Eq4MfJ
Lb1GVhxv0q+/sV1WYEmw9JczR6ljAotHhcXPJLxfiaWYtRabpVlB4awd/zrRnQmxq6rJj9mRc0pL
hfmbSoV5mmzK0OOX1kZ3B/a3Tvv2M8um7iR7ImcWHitiHvnVJsf9Aeegwm2qabkka439LLICsS1Q
Cj+QjtoznRsA5AIYlU4KGbD37fWQF8nd2Po77UtWBJx72DXZs7VCXT1/1k8TXFQvqGDllfWDEskT
6aifrD2vSFDjKorTT5HkdDXE6VYb4cHI1InzLVkZZBlOoExc8l8MDLyP0nPioAQFbedtTGl6UF2L
C+EucQDpj29hsHj/ZYHzSjAEV4WrvI+ydrq3ZmE0APqdHWOTDXh9GVbx1IOyrMQPKTubVGh3cLVz
KBD2y74JDw0H0L4QPNU6hDHYB+pMOcsLNB+D9PH0YBfpJ7zLcmtS8bL3hupjUBaUAvErEPlHp0GB
VuQcntN8SYALRuiWZh8nwnbr9oB5gfKOF0QxD0Jpcc+6FDwpJGybjjbL+BikgcVn2AnteofUrk6j
NO4FgvtHNw6IsnZWHANXM8ku2Zs4Ft5KzEN+wMTrPAufL7AlmmDnOd25aTu+XD48xLqy6FV07K8+
bY4Oia+zbZrZzZ2LcRv6wOqysudWbTdPYc5tRkQLx9Ov3gMdhYcALs8BNRoUd7fsgTOLlytGf8eQ
L8Iq/e3g4nub/IEVS3Ei4/gDVY/+QWNoDmgUCNpLAuKMV44bFfM9fUszXGaLx3MF4zWD5mtKBmW5
+Kqs4sVvrZb5i7AbYfj21S38Ev+ToLmqRXfrfMnTTS/TQnCkI9YdEitZpfgiN4UlMOxIO7lPqxjL
ppUq8LrMHB0G8YvinP8VTjI7TJ25dICk00UK76X2y2qBn0gq6qwGH6Bn4zZKy18NOjJBnKnc+aNL
DY0dybWkFHATAh3aOJT+8NJxckKsZf6TEunwDe5D/8EaEokyFb8yu2c3E1Dmg2W23iGi4msPCNYl
MmAjlpjq0Lqy3/sjxw7mOfjilPJQ9ebkW3ob5s88qYx9bXi0fwDjjGDUGtUjv5oBFDaOyjgi02zS
YjWse1wEK7Mc/Cfg+Gjcnps8aBrSHjuHaOymMUZ56HBC7yaiJfxmpmYtXNHfO0Nd3XMBDy4KXOPK
BJJ4Hg1Ar+wYinUORnU9ZaNFjrVlAlFqRk+v4m05N9Ou8L30SNTefKbJIr1GhR0hnPj5Fb7EBume
NFFEPiuL4gArnCGJTwz8GroxnI6uqczjZIqntKj3lRf8FktMNYg9GplGzZuVMhl97kv7Dk4wBzbR
enfb+RmWQZP886ZC8f90ffgejDAYwS0zOfiNlT32yfzTMeU11j2kiaIKto7K+WLGPjZU1cHzx9RN
TDjj+PeES6c6AAGA3mpsiydqYj6r3JjXIZvap6J1ik08+SGydRy9WcbSfgxXXm9srtXLdZ4fPTFg
RZUKruPcIrqMkfZvk6vAaObxm50GEeO2P9gbLjjXEBl5FQvDgVSnMvst6ov2EHvdwAuq4mNz0zdX
4ltOI/MzEnSP23w64HCIDU3unH50VQGuZ3ozdHMJo4jcmBjkph5szNbedDJKZ96YLc6voR/w3yZ1
PJ8mGfiHwc/MVwqU2QLBvCTS0RiAKGpdxCFdqBhMogzDl9VasCEnRItuMAOAE33x6vT00Zfs/fjE
rPlM+D04UzKU3uWxOz6mWeK8BoV519Q03fOWi3gv1zOb6qA1vU0Xl+mWzAcWY+IGF23OA1/CeboJ
Pxfc6crkQalawu13wOrFhrNLQgwrjGcZmzvd/UKboWfdGueTC8IDq4zRbDJDn73MMfZmbVt3k/Rv
ATuYugx2jpPDYR/H6Lkq1W+qDQNWBMwJ60zjGmwonto3s51te3oHVwiFmlmtxSxtcef9q8S88loq
q20jLqkNjKrtFBK0FzhWTK1Sst4i1eu0C2D3h+EuajxA5XWyzhz+ziaNxWleuKQnnZSnoBqf2KjF
F0B8JD5pRDnONgtE2h2LNy9rt0XnzAfARs1Z6okxyhX3nmndqO0tnitBqGauUpSTSgdHQv0MnqMP
6cOrnbNN3+rVGxd4QjeN17RIpztFbXbIJdTe2xX4nMyOo1XuNofemMmJaeVD+vX5BcvhAzzBN+2f
bzBemXBLc8Fjv9GuZByq0ONpGqVJVY2FJNFGLZ3oZOnoBSo8wgbJ+2gLolLPlKNuovlE2HeDOcFt
OYpn6wGb0xHU6UxhAnkVogLhHr8xSFSrfgjTBVvQ3dVeeTXn6k6HTMKTCSEN5z4nRLMKqRjntVX1
W0/2P/hKc3dMxINkC7SKQvMnF7NTqBnCfbHhbTPsFWua38gXyMHGE+VZ0OLHOv6OPH4ReA12ZeKG
+EUbsuq8wV/BeJ26wX00BZy3ElBLkjD4IZyXPyQhbPI+Zb3xZlLKtTN+WmUW7SKdP5ZRzNKpiPSr
19j5rbOxBqyzovVXg4w3npW8VSgpunIfDbAkLKOVkZ1Ngw8yLMLfta12aCML79gm1OaB6gZfRGtw
w7W+Gm4eoFs2wb48OQ2dDYG4BEkD6i7rsV/10xPY4W47xdNPtxHJhpvFb6tpd6owoz2ZddBAJMET
Qwd7jfh8oGWzPo/sZbdDlZwmf+qvUyv1wemxGqd9XJ7z0H/zPR1922ibOppfLPTwZ+j6pMfSwrHO
WrafXM0t6L7oBC053xX9YtauFnA0GH+x+A+pe99E0C0Zp9Ok2jj0CU1YT828Qa7Nqi+uwfCaHb9L
70yaicJVM1lOC8zOVLt2aGhXKVgmo8HlPa7hqRoS+ekFJew6JVmrLu1Cjr2eWF8CI5lmf5Gg6VtZ
p0M67yOHctctGUkyxTM8pG+vC92bynCVn6IA5+42IpP3Zg1Oi2UdLfOLvF8YbGq7ST+7rBxPdhuT
mjMoeEOuhntZwS/9MYmJrOE8vhNRJUhnhq8mK2OLbWSWnALDeRRsfhmTKG0xW2Q2lt0Xk6vJUwmd
naioY+5zIzd5VrsQi3srn3SZJ+cZrwkdrKFgm5xEJiWU1Lw4hjtz0ckza9eryb8PLa55BPWSM1iQ
jMOQVg7Ar4TDyBKtjNR96GfjLHz3vUpEgaKCZw0X5Kpy/P3kf3cuj9JoKbSw6VdPpvS1glB3ARR/
4o9qTk5f+ruqg1XgTWW9DyebBc5shOuZ2liWIhW5acLae7PV7zoUD501ZMe5kgpDN7WyocEWiS0V
rBTeQkY55y9RlDGKVGx3IzZdNvMXL1ed7WeiArlfnprcLUBRc9GzYmvV19mAKdjBHRgV2X60WWoU
Em0766JgIzDqWLWH5JY8WKMZfpHMGT/aycAINHP8sa0n/j3NmYJozRNn624O8IBE/YPsp3s21bw1
nGVUyb3b1DV66yrNQ6xVoZnk7L2TzskRj/oLt5sXvqM25RLkBx3zLbGBrgTxcx/MR/q9HspEO7/R
vKiSMARYKbPmAUrKvNj2huRbEYnmGZq6T2mD+R1rQDPFECB0ayc7KDflbxWZdE341S0bxS9i2POm
pn3urmGf4xLhRAI1kZ6prmQmmPhC98BH39HbS1Ip5cRXOwdqzTCyam28CV6fsKPJLXHoG7VRHjh6
PMWQMVKFtak7Rm3EYijkzszbnqq5QQ7bIa+tH9boBHck+/ojVTPefSd1v5aR7HfeEMdvyN855QxN
viNU5P0MMVryhjGj331eGBzh0viZFaF8nN0JfwtuiPIxr/viJ3s0+sEYZrkel9d2TH/P+Ffws39Z
lcKQEEOqoT9mNzBsxXllHXGyvKPP9/tKld8B33MOeLz1xmquvWNhp2xPQAnWh0hxoe7mOtwjAjzT
YdsjeTMEqTT45iAsyJnSrWnNW0I35TVzxHRGggdiYLbNk+vBKlh+mZ0fJ2vROO6qq6EemNSzYQpx
wcYjUOoisilWKRSc0SVWEc13MqvKPUbuduPDdd/O8XBsPVC9SuZfeItevLE8kWYhhJyz1xQI2wlR
U5JBxa6WzY+A7dA253Nnds7qHTYgVq21ce+7IIh5Nlx5R7MmDI4oPQjZkmNwnWk1N4F+Zzx/6NKh
uKW1nH/4ZPvQy7No42pBnFzmIaMJGG+E9Iy8V5LQvNMljxDFMWmwpnoA8thf6F8gtDqEh1qpkNAY
CIiCWgW0H7z+zy1jI5n+CKeNDI1j0JEu6IKs3fE17LuVk5HJxSY57SSEGxgQtrMxtZefY6/uNoy5
X5yd9r7ONKd9wyIT5wlaSAiBoKvTJycwvLMjMZR4TX6pEri3ukqYbov2RzwvWtxC2fHqX7bVHcl2
c/LLtHppkuDama2zCRTTjCBnVRkbFcEyF/ZH72GjakZIcVls3YjEqK9S9AJHHfV7cV8UUMy4GHbA
cCEAhOUNkIo4A3NuNhUcJ+D4jzQa2Ke4DddTviyzYOATts4jOEZz6Z5D+Kkc2VAFq+y1q0seXnPp
CHe6qxoN91R7tT5UatoYY1fSS7EATbT9bHTU11RC3ZdWS8w3ZVlAN6BY+1ytVvTxHOOEygG3wcfj
OBFKL7AX7ktlwoETcWEyxi/McSm2FnjZD54ivVgZpQkdR73lnvFt9DGoZP40NpvARIDtsPSm5XBG
VacZ0XHr8erW7HG9Sf/o+v5Xp7t8pUou7G3BBUGpn0E80hkA/2YLRKi9T2YilE1yCiNNciHaDq3F
OhsBGRaX/Vwnkv7j7FyTxKArDej0Qzxn3o0RQG1nG04bwd5NkutLvaA2U6AMNKK1eJ8kTMCgjza+
x7cs79hOYDzkHHXaYzcU3NT6h3Dw8hN1Ipd0qG9x7aXX1AdcKc2l67uqkUC0JjskffdlYHVyiLWR
wcbDRwaiGiHXyBs00tIJTnQpPs8hl6Uxnd4kC4yYp/TIJ3QXaNciTFWi85oOHY2SlPKyA3RZ2Rx0
G5EiS7L+e8o67tZj3D3m4VwxwQ5i2lLygX5qRx1oBkUEBXrQSEWn/y5QB89WC31Mdt6uLV0I2+4Z
mRsCF1hPopuN+xQQEWF7PZIQ65SHSa4sz0HSZzeAxQSDM4yos2FmazkRmjZrlGAo2vGhktY9vtjm
3E8cX4nACxqmBTl21ZoBJTNu9yms3D2Emfeml9ddHhXESH3qt7TH4lGWtjy60Pu3xA7ic+Q3J2um
WbdMUCvz4K2tKOsa4FRQajtsoYb3W8KfxooSFwesJn3Bc3KIk+a7tX0+kWndjfU+64pH38OjNZxR
2whHY2yoecRT9r6WV22i6idddpgKUmbR4gq0Gwai9ZPeYqTt/6buTLbjRtbt/CpenuOsQAQCzcB3
kH2ySfaUqAkWKVLo+x5P7w8lX1+RqkO57JEnp1at0lEikWgi/r33t6s7QzNSAZHAUgZ0gGYW3NqU
gmBqHiSj1kruW+ybdm+e2tGF4N33cG284Qu369kgWuJuHf6LUh4Z1zJd64GK9ZuMuFDMfZRXybaU
7X4EJ8vtjyqMFy+nlGaXZKAoMgLwTcmTmrZArAPyWBKDiAzzxYlNCmHRXVykwiWkD2l5pUy4T0RL
CVyGZAMreEURm8x+nbvqyOaAYYNxFtIcjhCdMelHLvTTPQH7+TgDlrqC5NpyzWRF9FA4QGQ7A9Yf
KR6xZmp6DZfZ3cMTHE9h62/lUHaHWKMVMWPiHArxMA8gZ2mZvw4M8ocmYBQwNG54Jbuq2JQebGxM
NYAL204cbJ/BVMKM8dIc5DfHiTCFFGZy5N6wkguQ2dW1wtCwbqOFdQvLZ1dQTL0WTfMy2hqNVhRX
M47gjYFEynvceiB8x8MrClMQYA5uAZJsa/Y13j6sk6eiQSEsq5AaWVHOuADFm5tb01XklHIdjaSV
CCpNG8ukynXVO/aXOeu4gVNUPgbr1URQvoDYHTtsyNWTYsNSLOQyUJ6S3UbuMo5QQ7npKgeBfaKg
mMfiVsPpo6ZmY9kwrk03emUXA3S0ILEyeRBpmjOzdKqtmyxogajD2d74sWRuScGvYkj2lcKdo4ok
EvWwiQuMxHpxsJpyPJK5uS6i5bkYv02VtwtBuAy9HfKojWaCN+rSGXIGUtTJNXh/caHovawkQEoj
6i+J6O80eUiyIbeOaZg3DXs89jruLXWUXw0rGdaU0ZIsx34K6a1D3WMFW0feNb+EcVWybXhSZsO2
u/Vrdw+tCseN1UTyhBeSo2CcVQJcdDBxlT8UmzwERRj+h76nIdyYJgsLt1h3OkQGGL2oWOTgB3Tx
8yZAzZcmr7VYAZALUze48Iz0zhsA/He+rtbadtk5dbi76V81WMmEDDPS84D9fhHD+Y/ta8ywVw7k
udmIHkuj349NsHdr+zqynFsZZQv3nM4t0UOQD0zvLpAV4hXhga0ZQ7+kRmg+z60qWyqf2SmP0PV+
OKYbYws3nPqLCYdiK4Cze2sKR+MHUEUdIbwwpOkRWbrzcLUzAp8rdRLIfkysnZsCmL8/Nbus7BjP
mLz1PNEH2yHWICxZknrxKtSCibRTFfASCDGGmLO4IzeYZWf73sNQvSnCJjzWfSAexmiMaW1Mbe1t
+HBuZ01z1i1tM9zpwi53up2Lm8TNCHCzX9/lnlomWoLnEs1SwVvo+Djw4DpM9bwpWqAWbFHTTV9Z
EEyWKaeJ42BdQKte4zc76QZscCPMK6cgy4odp1zhON8Unn+XlGAE2lG168aSwdEJg/oyxMC4dSLq
f0bqTLNoCmmqab/gz2aHoDArQZENbiYwNLmLBBETxsbc9SZod5sHYCmW4U5bRdSKwDxxQtvry61r
x8ZaNqXYZ6a+Z7V/LXgMESy5ibng1iEQhjItTmKUV05SPCzT0F2Dn+1oEZFZq0GkO6GQCryuRfCC
sv8wjWO9cUbjVCeAuDmVwG/Q9ZDT61tsZoib83Zk9g5ZhCL5YL5yk2BNjh2hGEA/BBV1S6fUliEp
4XOR3ic55gWQIHcFHEQ0Y8fbOgY5DakqBl5s4Gve4YzPsqoxTmXThnsj9DpjwXuHm7CYXjJ81ZvS
mbx1pbtgrQADsGesLnqH9SoQLCC2wAJIT0zFLetJ+9zpRMfbJzcuzIy7O5V/3VJ9sCutSu6KPA5g
eY93+UKwbEW1j9xx3IK+IG0SwoPoSVywOgtQxHuMzkVHuCU1O6zwKqIXdFZyN0XjGeuSaqm3MvZ1
UrQXnBFwQSrNnoKOJjeHBvKLPGLFV5WQK201HGKaLNeGT0JdBLB8O/qY90h37ilqqrceZWEFyW7Y
EvGD/9pT56Z5PtPQILaN53/P8o41XRhscvxbB6P3hl3WLytXi1UZ4xr/whPDN2TY5oBZk9cnmZKN
oXpqGnMRHIbZZlA/D8F1x3R2E8NghamA+OIXljhhpoMOJkt4FKxawDV1D5GK9Ia6snDf6FLQN5RX
/vVsWPVWxzwfanLDO9vpk3tW+jC8GCSvoGZ41zRx1jcVCVde7CyF2H1YL0EthnPc9WBoy5HIkQ3a
fOu5vj5adsnSyOvSfWx2HUaALAYloeU526HhspSeS20EbhcbJZ3uJ9eu6jVzsOkmA+DyOmS6ZDsd
++697uU1y8jZ3VChB2BijFoUUxEglHyls2NstwkOt3STTqnYGEjEaBcIohuDo9/0tY5XEzWXP0As
htU3kMaTsU7x+f6QfaV5qOHpWoXepKhSorKYxqxwNM8pSypYH5XNZd2GfbRrqUqCoMlF6q6iQgXX
iSzmm1IufXFk2FiMgT8ljBlUYUn60bPJMygZsZChwxjqJI9o3KkUhZeqdIhDcmcQB/he6qnd6zkk
UJzhuocBzKrNCuPmoGF+dLN7DR18FzrsV6Ju9m4624Tv5/riHMiOrrYWZWMQXa3B9NhN4g4xmPZt
PJrbfSXv6ZVKr8KB5dDUJxeD5ZU3Zi+7XZx2z7RAXVmwv1exhWScubKCPpLRhuqjWWeFZK0XMEQL
Lf5mm5FiW8zmpdlGx8AoCtBq5rWKx+nQF8VW5c5V7jKId/qvIWta3+u2yht3cIvPBb9OFFfPhRd8
iXmNizBsNkwDLnzKRccu3QrJlI+14RbqF6kaszeSXcfbEXaLrYKzKuj6tUPlGpucCRwu+K9N3IbW
nlWQuyWvo2AWU+LpjyjmKEj9N9lMOzrT4LLOg7MzQxif8N3TrYcgeNaPgb6toKyyNoeG8Nw4QM9X
fen3jzMBj8sh9+PnlqjVJpyooCc37qfbWolu3bK4DTGQ1P4FVSd0mdnDjXIr0D+4QtyDETT9HoCu
tYozaPegaOI3O4sofLfL20LB62eocQVB8K3QElnaOIq4vxBxseMiPVWA1xuiszDPL4yivvNz/eKi
fLGmsNg3UpJp7Wg8NahdMIjPS4TiFebsUxJHNFJWSY1VN4v3caa3ZT/y0sY3T4Crc8fUfU5rB5lA
tape1yDqn2uCbE9jy8oOAgBRoFr2Fpu89KiGXIOpzcfrIjevuqGmb9ZjHnlhDwyi4R+6AVjM5SoF
xv5IIG9eJWOeHpmaQI+OFOth3onO0F7BGZUPWQJtPgkjrD9VF547oG+QGkx/pwxDPjF0vRUoQ2dO
yu3BBsF4zTpNZwHcc+8hgzIE528i+FW68WHUOVm9TM1fw4i6EyJR6Rt2iuLSyqb4PsI3i0hhGMdc
0u0rS/O51/J76bH6daMcIJifP3VpZ12yXZm+CCn9AxbqmoLssNk3eFpebPYIx66sqishSut6iGx5
TkIovmg4uVc8lVEyYJIxz+aXTOp8ODpxkrwAJ8YVjE3DG8n6WB1DPzXV3UUu5/CUGRNQrAwQnR3E
27o2vUNBs+aXeHRe6NRqz/uB6bOd4uoeOeGnWE/eRo/WTdYGyXBIqlR9C3JaOhzyQXfcr5DDspyd
pS2OuKMvkmz4kWu6JSFsnU+ih0yk+3gCi1/WPfiT8W3I8YNFKZ2PFmizAirHhorIVxoo220TlcWN
15XB0n0d8cYy0xunnxg1Ctfc+UXqMb+uJvsuLviLBxwI61QUzUY6yReMm/obXQTJtCmbeNNQTPfq
8IDD46GJoWNpjWnkDBlSNbNZ7iNHylM5sHA1VfxSBAaywmC5Z9RyvjVLVcaBAVS2K4zOuWMHJrem
HfS7IubsQHn4FvcIjoNBj1ToAqsps+mhMAj1eYyHYDLrozTc4sQ8yDpnxsbjeLn3p3h+ckLsmUjJ
lFu4Mr8DrMqroMHhDyuIGqjO8y6oq4TQClD+IUuphJiDOVvPPT9qnuBDcZyA53fUvxW2IukpM6Kz
FO/hcxRypyB8Yw+csJEov6WTVhnzbmgErvssTJ1DW2jGL6MCio53LDuovteo62S8Bmd2nth7oB+3
9tFU3XlbSVxXpQ+0wxbaPzeTyto7tGYeIzayTD9M/zhlhEQ7s+t3lRefa5IzRCIIaLlhma2Twdk3
OSQc4LNbiRQPMXNBQsahe033C8CT1jH23BUzotTs38uUZUfuei3JC4yWLBnSwzy7AM4IXe8Fi65n
XIF4IyUDYIdBO2s/cwJfEBpbXVMenAbml963A5gAHv7egUkjz24RfGNuwuLIrsFLI+evAyPw1o1t
N7dp4515ShXrPBovCyf8Hs1lt0aejC+QR9ngJYPaxtgngFPl7HmUU9sHN+rnbYlPYg2y5jtZkEf6
YV6WzDXGuao7NgRvD61hdQSptbkrmuneNt3pcQyNK+zYDKYd76GLZL6UPT715P9WPusDCCuLnbjy
jnaen/LUuvM8s8Hg1OQb3oINyd2OxHevicWpYJ/nvtj2VXEreVXfgNhs9plhkSEORUyLrg3I0sUb
BfcvHR5kXt7gPwBMwhQRH+2iyU5MZAWQuVWgkhOqwnaoUuu++usCyXNNspOnfNRM87YIWa1JyRSK
Ug0U89Z1gfpMzbAR4L0NwRY2qsEAdcpZmebSlsDq5MB6m0ePPbuPBKws3mcVI73CqA7VELkULSc5
7sOILIkBV1/Xsb4IW65LNyBrgAe37dhP1ir/jqHGOUSEOoOMxuC+SC6FEYlT1xnmOqwsn/MiJxLf
ub3ziCuuC82qBp8IGm9LF6/GlDuqKtkE5By5Utnn2jRjh7FZXg+yUlfgo/WFCqYlUNmO3SNG8uFQ
9+UIThVasDUa3+c+XOZDplpzYV+VTcV6Z4qhd3rLemtBB3vAby9sMO6nvzJp/yid9/9b7s70SKv9
++DddVG3XfCc/pq8++v/8jN6Z5CicyVmLNu2CUWKJSv3v8qsDEWMzjEVkE/9E7Xwv7N3cBZMMnHK
0SYolncIBiX+JYhVSk9jq5EUHP8jBMMSxPwvAAOfYHJ0tOlBYFAeGbyl6eqXoOZQsMSxBOmnAJH6
FMZzdNM3frWDOhyxj4mYP5YW1UZVjkcf5T28++Vc/U1QVL6v0uIALMLyQni2Fg6HYS7JwF8PgBQJ
7Fn8sxwpnMOmNVZtJ6lftfLx2NN1jBmSQsWV1TbRSWOLIhJh1B4Yk95FZjIMyIvaLh+zyX6i97Ep
sVip4V4GcT/vDfK6/a7GWZdzl+w/P3Tz90N36Zo2+WlNR1umufRt/nLoQBMgX0uixLZNruIwARdm
6h2VgCKZ1DmUMcgu3XlwuPhOPirssVCjmcCJkY2//vxgloDku98RXI6SdJHB3fEYpXw4FiPxGjjD
I5oF5Fy6jPPOtHEeLY6XskisAo0wIIxlBpFHAWIoQIR+fgDm0nn27ggsV3q0pdqWJ7VU+kMnGvmW
JgtCNUAAG4d56/Wd26ysqUvEbkRLeIkxv+8c01rcREk2F7u86Xv/UJPiEvsRp3p4VmgYbDvJdAPf
HBoA45MhQNC0oiaCfyyGofpZwAf4hQjG31x+5oIRenfUeDU9bktlcbtx9j5cfv0cJ7ZJlTezkZDH
e4jIRbs5RBC6OdIeIbeCfx2eCRAExnVmARRd8l3sQ1v8FbZ/y4xnaLatlRr2VgH5oB8trqL28Q8n
928OkzvFlvy6HKNjL//9l0vNZUEaseQCPyTYeBLRd7s7URfJruyECNZCEiZf17Ir5CGeDRmeynkM
MQkEJS1xUsxw9JsZyAOO6crFxNKoQf6E9fzbU6l+ux1sB4KLo12L4j7O5YcML5c5IbYC5KVX6KC+
SivFuiYO24LM7TTY80aXmDKz3rMiyBiZW61tN+13TOVQVPKu7Dv44rELc87vXhoyk8Q6xmQ4r3T6
QtEBXhh7TOpbYr2VyyhbExjLK8MgOWsMrB0m9glU6Nlx1l/VgEwwqdEs6D+MXTM8ODRmg4TsCOlj
CKDX9k/X0Xtc1fKkRtzwuPXIkkhHig8/kDOnMp86xplUcgCo414JOixhgoH7ILIApqNfIf4MuNa3
wyTFl9Dt1UXdUv226fG9Eh2UMY04n183yDgfrm90b1spwcUD0Ict7IcfpfLaoXMtlqlWXaTO0SyG
6jjgd4s3YBar/CWWGR3kjh/lHSyY9phHXRFv44Fl0dS61x5AYfTNfmQzVqbjuu+NXRPX9SMjwuF+
Ut5XD7DpMfWjIVrprKNJr83QIpq6Hi+8FuQD5VUs3GR+FZlWR2ceVPqz2s0AXQnQPGjY4r7o81eW
fznL0fQhDWYMKPXSkS2mKd4abJOYgw7Z2q+G7QSJtjCt9q501ECjwPSjR3Fe4U78Nop6SkCAF+X5
YNQotllpiYOsw5T9VJ2d1y5d3XDpxS6v2oVi7wXha1IbM7IfkNjlUnVc1pIjaUojqvSlN6XNjjYS
6i2crjtjrnuLX0jvAyUsKnDG8o491F0z4/IKuCIITcXzJcCXinypnye7LKjKfTna7rNRpSZLVRVe
+llE+V3t2994lJ41qoYZTAj3MBXMGHUu87OxYizTB06CGak1HfwIOsCcmrKM/FLZuF0Sx7ib0bdX
ZFDzY0oT4d5sRbbLqA7aEKLrQI4Mw21ZyAfPr5IriRKEU76m4NbArV8TujKiHOKe4Xyts9H4Vi89
DVyrJDNYQLezONODPegzlrTd29hV1WtGIQ72za2rMC836YjXHozStsKUe1eG7bdIMokCK/GmRoYD
W69iWkP3YKM03kR7vjFoc34RtVnOlFW0vV7jwY5/NDCmXyvIVNee1dlfKLxy30qmJ+1a2FB67DY0
TlZsR3sGhKw7JA7vI1mI/BAWxbCC+3IuNP1mpSlzxlf8DlsyMmozC0d5m3gMHXgdQXQztO1wDGiG
OqqCvNqebUB96olNrkzHrtmPej3RA5ijqnFtRD/8LHSHhI+KUG9AbuScZr5h6+GZPAtoWnQZFqfW
vuvDHME+YEuH846nvu6Lh5LevT4hN8ePltfPLhPIFzkoyQUKYWBHhDG/w9gWb1qZMpIdWNkgdhdF
+OzlwbTvlqq8CF0S12/ZfjEcgiG8zAk7SmHy3nGlQQi3t+Ph2vU6aoZNU0Ed6tIlu5vgV+dOSvJm
l4y2Ux9DvEX7jskjsmv0NTC0unNb+rEMBhAvPFiTw0Ck6FvIxvMaGXBYs6fHKAWSY8NJBxGcYbVK
eMDeVzEB6HFy7IR+XsJrAvMv+B2ZyAe9dHbSw8izHHEMwHPCLjqrOrobkmq+DGoSBZ2mHIBE8WWq
ASt42EkPubbFuVrG7xFsoD1l0y+lmLsHkzLDhLCoHM8YD9WEZBqMABk2OJyj19nQP7Wd1e9G4dZH
j8kSBhJWyRguzOGpmJMI64Tvr70hMW8YE4a3DAyNo+wpEZww7e2Z/3rMJcL6fqy0aGAPYRhgUXPN
v0WPMdEiwHY9Prm8N5xjEKngPnWc8aU37PhrO+F+WudNFuO8KIsTtq75YIJBP5hjSIFO7U/1qwlX
ARN0HOdPKO39YTLI8nKSpgNpGjxubeozAlF5nT4k88ioPs6uRsOeXryZbDjJ+JfM0m9eVYHaL5UR
nqtapHeUWicnYlT9jzGqiFTOKi4uDCvw9qBtwkPjMl5APFg8QAk29I0/ItH6vOcesmZ+xV7afbWM
trilqnNgsIgxhMYsbHDzchJGzuP3DAfL0cmycJ0Itiv4KahuHsk3rQMiLMvbw5r2gUl00wR0djCl
EY0rOFZDBbqwzR9l4qorgF7zSjtkclTR2AeiBMmZ9Mtns/X7m7wd4zPdlOO+KRNnh9KenGra4Lfl
QL66y+vm0c9L/yIdaNec3Jj5gt+311XaJFekb8bVwJ8Otj0B0yTrcSX044TolKb7oIGRzAps+BJh
QT0ldcYQyA6KWpMAaYAdTklUXbmEnldRPbSMjnQQvCHBQmvC9LSmWSo62Q0biQETLKqpPPBPbzfO
6Ru4qv4yc/N8G2V2fY01JCPB71I0z+ByFVTTI1HWhX+E+lc0o/3VWiztFs4qGg4q/Pq0VQ1UPAmM
9lhJGJ+4fX8TYIG+1Ci7t1gU6iPTPxQXk+kYXRReHx2ZxYvHio3ZBQMG+6LAFY8SGSJh8tEkqiLc
UbUGhGbiufpeO/1bhOB+9BnXn7HiJ4Nt0x7LW50n2so3B9SKJeXXkKdYkTCg3LBp691Yu8gXIz0o
K1gmr0ajPGzTGXOKZdBwFVHfOKHIMg3vHposN/eaISF6h5a7diy7Ixxy/BVeBr7dYTxG/Nx801De
Vs4k82vfCuo9i9DxaexKuLegq04RrS5MtaLmaJcDgJSqTOiXS8vxHHfpdNXSC3/o28qCiraM8CJb
nUfAyx4wC33pZ8/DChHA+FiUygsGeQK6CgXszJ+Tc4pBBtK40biv4yE/s3JFXHRE6Fj7aUGtnpRv
pW0Nd1QJpjtreba4i4vNBeB5r01FAyt4AJuSe2nuMtcq7riz4cxXNcT3ukahhX2AguzjPqwMqpqn
QhuPrZ7EiXow52lUGZiayjejrfJ9vHP+SGC2T9gIVWbv3gu/qB8pg1FfjYFYEM6CeHgz2Zhe2zkj
QWwmHfMdBINgzd38jFpwBz6J+BsvodFpvTs/GetvEAiDux5D248BzPYbHVHhTRT5yc5uDeZ4DV2z
K7/B7pqU1CatzTkajzhEylVUhq9Yi8IjKJOaIyS1FUVeuSlqujHa5TeTuEon/MC8q5KojA4xuCCI
69wiahLVXYFYxM7CYnVBIaTax+Dj16ofTVKVfRTcSFmDWMh0Er2azC7OJT1S7NxzQ38vMa/f+apv
yR0N/vQ49KVxg4AXwpyZswFF0Jv0V9ioGstXltz1SldfqiKaNGfFfQ0lWKONu6g7PNGhYIy5mK51
UTZstbNSnYE5dK8MMiPuqs1RotbcWHjDPO76XTdO4UWGnnnb4SonfiSm167QuBbHbKrl0hTvPMkA
b8lKmAX/y/LPfbBM3yHCrTzcpFysULYZ57U7z8jG8Swc4th91AUReLrMoMszG9Dc7Sh/lsdDm/Dd
sGM7DhbVR6CnjmQsKu+mj8oJKN5MRj08VLRFU09VydI+kLOYrrk6Evwo0RQMu7iyobIMyHV6R5aa
B04gKfHomtZ7MKEDvEpCToeezd6PoLJZrHaw9S/Hbg6usxmLlkt+vsJQNE94eITX+evQsRELwITh
oKAWcR1CloZVh0ofK7x6aN4kV6RPV5djioOIYi9Yx2NkLeR2y5+IQuF95gqx7L1vRGTvkIbDC+bZ
sNDrGDZ40rK+2fDmKZ7IezkjbXm5/2DXbtPthDvP5TqnW3jAQWqSQXMMGxsBfpz0tR2U+5AuxoVx
qPmLCXXaoP7iwngG9BjBUHN9ckwx1d73CWzQZzG7iw+KwCR+pHSk8MGt3IcBcmW+75rUecrBTzbr
0VBtuze9yas3WFrwp4kodAjmtvUmS4Hso03YkbFUJzgACWjLbZKT0RGMZZGscQtSHxES/RxqLBEs
tlmTADvLVjiDRb6BTMH1UQKkuEiL3jj15HHT9fK6TqHuRsNwlvi5+2ASgNH7OfG0eW50XWmsE8rz
4m85OZILbuXcOBPC6OiH66duph9FoyvA7oOYBIq9Ts/xTbfxuhoGtIau9sVj1CalxFoteslj1OB6
lTlwryV6RB0foC4DC2++mAsV65boXInMedQO8w3suPyiW7fs9LBzKpfFcT5koG985DJW5SJ1bqzS
jE7TAO8U2xC/VgoKnnREwvhayyq/NLrRfcIKYIzEwVy1pbLLvgVjehbQlXSN7UeeYW82nmVoZs2K
LgtOWIyf08CwT6a5CIdw31P7d6f9mldDZsPJNGvL+1J2MSyiwq6ybTFOODy7QD2PPLxPQJf6Hx6z
SJrERwPmd2i1PPLCmqxUTPYcc3qNXXCf2C2YzilEX15hipz0jkNX9m60eso7jcbAG4vImjXbz/fX
Cwn33fjI0cphU+Ew9dDMLq1lvPrLXKZKMLz01KeRDS49RAR8Pl4U4EojDV/uPZj07iqdDQLLeRfb
z308Qy1sYaZOvKJRddZEuIP2qiBIYm1xSaCFKXPW7XbQElDUHLXdUydHijyNZMjOxRSUVO6E/UDO
lcufbhBDkrzuRZWeDfSeGXseLcTsXdXhfhUh9P1V1bYVtCCaF+gjyFLsLp+fhN9maA51m47F0FHC
TQILt5ykX09CHsGNYg8NujQOvlvCy4AR4NN5m+Du3nAoFMWq0rwJwo4FPy90Kl1IiLXrFn35Eq0w
JqQcAXpQkTX+FBz+7VTqtyEtBwdQzmSajiELUt2HgxPUcbdlxaqvAWn6EPgmG79azB4xG6otKMoI
XDrnrFFE23aONRbKtOrxEloVe7PPT9Qyg/111ghvXZLr9CyHw2Fs/GHWGJRShnHfUzw1TSVxUzKL
XjduA1u1Cz5B/+HiBOD828cpl68sFQhnJT58cyv3miGKREaNj/XcGmP52NoNRILW9p4//2J/+0ke
8D4b3CcXwjIc++UCyALCehR+UScSYc+JJujFVRYO69brreNfH/WPBKT7/wck+PJB3wtwDFGA/PYf
f8HAGRVvntvnd/+CEzpqp5vurZ5u6SVL2//EXC9/8v/0P/63t7/+lvupfPsf//170eWsYG/fArIx
v4pFHjO5fy8v7eu3t+9vH//8T21JQve2NOcc4URIE+Tmf0pLpvcvtURtcfYgH/FH+Mn+k+5t/gsd
ipsCFORC5xRchs1Purey/uUKEwAjagyqkDLlP6F7f7j1HGm6tqt5vfw1FraASH64LAY3g/OrSSvB
7IDVono8dlV4MEav3cq57k6WM/QIjoSQyWREB8ALye6Xk3X98+76FUT6/tL8eQyO9lDYlnvOUh/m
sqMdDYrtc7Ags8xDMYvqhC+5Pi8ny/3DsHX5q/7r9v75US5vfh6AFqfV/iClQZdo2CF5xqp2SocR
T+XA0q0aKgw+/0rW+0E7H+QJBAvqGfix7OXufn9eE/J+gyv4TsVI21s3F+MBGGsV7VO8xlB0stgi
TFDFVPIRdGKcNsEUAaDSTd+1nuLLGv/tvR/gPNkouy6rNfMD7z6hq9Q8DH2uwfsNxKphHprwFNi8
ky5YrIrJVhhLcdk0qAi6WWKXT2Mk9bYoHfLpI0AYXK4QvV+d3GYEPBLtAG6ToHKHrrNMsdCkJ4S7
zsfxDKHgvM5ZJewgGuCvxiXqhITR5tI6cyKD2PIfztrHX4eBKmVOgPCB9wrro9A5wqWAg4dWAorv
u82EcuezOzz7/EPMj5cb9yF3o41Gg4eEq//DT1NVHUZjg+2iw1QCwxrshWUrSEmk6T54vaq3poEd
kTl0ER+8wDSvuEmwStSZXCVm220yZNA13TcwCfC0e3+4dN6/gbAASRReG3UCjcIUiMfvrxzGDm2a
lovfuJEuviI7YR1rCOwuFcTMMI2N+89PiFxeMr/eFHwiTygT/YGqEe2JD6rgmGErVD61yJIWgwcT
FB4UdjFnh4DmvO9uMvT0j8oQ8HLMauW7DLDWgTOVHuGRCHAMjpj+KU+nGaB4uGgRfQJdbZ3WVMWS
Hy+nZ1KIMtyXcqlnJcQReitRlpX7z88cLQkcv1KI7iz53p+5bs7jNlm0wVBkD3Odsmq3gmjTtdbi
sn39/Kz9fhWBKEfDNXkMI6R6H1aVRlSjyivHWNo2/Uvfmq19xjm4yg1fXXz+Udbf/EAoRNB/mRVT
+KA/fLGQJgDDBqzAzDMShINjiNhbh1X1nsXZgsVz7YWGinUHi6+2grdZ1971GNDSus7y0kRVSwNR
7UbbiN2jGYbJQ+ONzDVih/GsTipFFy6WYr2huUwxPEZWObFRdxCK+9CAC+9k0bgeoh7UmS4ZyPck
VNItY47WYI7SiGkNjRAqSxHk8rq1bN+74j/aN8M86ZeRTBWx4NYoz4q8xh2XBQ2Pq9amV3odRKE4
NVwk4aEPq3DYf37u/u7i5m5nIYd6zPNYf1hhJa5Xydmu+Z1C5D3iM2VWM6VfFCR37PVDTtzsKxRw
+h/mprX3c2+Cca9A4V7V3hS/jnj8cogCqn6pCT18ZcpGyKQiaeLYvUVNBcANuUv7YXqFIEzFZVW5
yR/Wbh90+7+eCR7PRSwqDiomhcXvr+w2rZM+1dT7FnkRZzsNvPxcobptsFZFayBs2FJZ9bv7VpNq
bSxzxKJt1NvarkAH9HkMyCjo7TNBrPFB2TRWDQYvHyKACcP/z8/4x1csT5N3x/rh+eW7tWnZy+M1
TtSwMcmYrcmQxNvPP+W3hQvPSZZB2M48Cx41Xsz3p6SpqeQBCRegZYbTS2VDItFhOZ2g7AYPBTHa
fN3xoOZFCGJtbShjjDZSQAH6/DjeezqWX4bDcBGtHPxErMk+aLdlxMDbrxgJmmRt1ilq6m1mKPfF
KEtI/OwHkQgC5ZB2YTT9+Uf//qJg+eciait76Y2RH060U/loNRZrGSOcux145OpCw/jHz5GTQRU5
fp1//oG2xQp22a8Jz/lwyumw73slSDPJKaQvfirsQ0tYAcc/JRVLXOYPL6bfryR2K7wGGduwaaFR
+/1PjPQYh93UBuuB7d6mNPul95ZSkc+/1d9+itamRs/iKftxBZyOnlfjD+GtUXvA3AbBJF6YzuH/
4lMwg+F5YHXATu/9dxlchkCTx3dh6EgLg5FUG2TuevPPP2VxNxA1ht/OxfH+UzKfJ3Rv0WGKJkjf
TgUxTLdB+od77+/OmONqLn7bxFP18YwxAMFdAk9p7ZRd2oMVVelhaLvx9vMv8/utxX6YX0XimeIS
WEj5v+5YhRwjTXEwP38yEKxVo9qV/NE9VZr2kdtpegSd1OGXzdUfviB7qI8rIjbj3NEa15ttgyl7
/9FQuVRV06ixnir+ckGg7r6Fb7FLQzzkBSRHDFQtScu2y3ed9R1A2T0rISCCPnUKn5+F5dH+fnGG
VdXxiCmwd2R28+Gm0/jQotAiOcjJLp8DCu8ZrVrlwbOm8Q/uoKWC6sNnWZQlcosrvXjmPl6kNlMx
pN4MmYxS2kfudhzjedz1+DlKx7LWdh4RJYkGgf2ABiFUnZRO7kwVPpRgImHUZsvIPDLzX+a7RDHG
FStwbewQrIgYdiwnKdt1PXzpnmrifGX1EyRjwwRdsGo6opoMG/8nZWfS1DiTRdFfpAjNKW0t2caA
gWIoitoooAYNqXlM6df3Ua0+DIGjo5fdXcIaMl++d++5+tgHfqM78d72wBmf+do/+YmUa6ZDiBF7
BsKy909WtXUyzZGJAnmkpC5jywi0uB8uFnq6Zz7Gj+szRcMqCOMNQnZ02tvhpJAzYGLoqBW1/meq
5v5aw9HAqdP/i6ynP1PpfPxljm/buk2DT7AVeSdVvO8U+EImLjfPUGOYCEIm63tg7gQy4+b9+q00
1tfu/WvJjxIEQTDlo3PnnWw+2PIiW3awcXKzJScGvsRljyLiEiQHMCmMAdinLfGdlDDzfiDp5aBb
Ug8hvMjD13/Jx1XCJQpK2D6NA8v0/mUU/qevZaEwHfHroo8a5/qZOVG3T5ma4pdv8ZuCkI2WA11y
ZwuI0jlTmH+85etyjqKTJZ3z6r+6/T/XlrNtFJjmUacTAEQoDmd68mWaINHUuRt+uuau3yNdWbqj
JvBf/vP+vcVRk0hQ8NBtsuGXUdoaLjMz/j9fIZvfYhMmwgGKkydb/PuLoLWpjWYYG2y5i7wBljHu
ZhwE14z7qjOX+ncY++8LxNMy0Ejjv1p7TzDD318LUHKFDgy3KK4GpAKa8KP9HEG82jAWV9PGtaRD
XJmuHEQPMvHJIrVKbQ4VA00njElvSIO8aLw80GXnG0Hdls11A/saO9ekRvGN6F2HBBA0hXTzSy19
HvN14o8jdaruUk8K/JiuqT1//Tp+fE78LJdjKN++7rBLnvws20abv2iYYLuiv1Cahkl7BML09VU+
u3vMKi3PxbhsravL+8vMCe2bISeaHdZn86LyBKUDHSctw48Qmy/1uKQNgMtxeMDfgFgNsQwrAU/D
+CHjPBqD0SZOZfJTCgQnyrZ5CjlFtkzaCUFLYlbv1QpD6ILnq9sl0tt1+GP2uDeUFRkbCDOgU77+
TR8qet4IB4E5XRlWZraTk9/kTylkpAz0T59nj4ZftK/dNAAZn1NxaXfEClfKMe9XFfJjBIjnGi+v
dfv13/Dx6fGd8X1xfYuT1r9V7z8f9FDkgqw6qw6miCCClMQFlo3lnBD1k6tQBK4VDYJ0hG4ne1A8
9lmGqB9tWIOnm4mDQ4L0qG+//i0flmgaqcL0SYlEOG0IwhvfvyNyQSc9GqoNKCGm50YU/t8hFflF
2uAlHlJLYnDuKpC4DATeMBUmIXYudIj+sOAFPfPHrJXn+8993QTZLFDb6zb1zPs/hnGjvxApRSy7
eS+jTbCCXOKAGnI+d6W1kn5/JdYvNiWmfiAYmCC+v1I9C2iFWo7cEI3zcL3YDkmuOKloK3YtcXbB
lJDxHmAGLedtbSJGXtXGwrzTh9h8/Ppnf3jSFBhMgynFiU1i/rb+9/95n3SrLcC3kFTe91F67bLp
h3Rqx93XV/nQ4+BUYbE5CFPQ0qaRd3JzZwrYCnMkyA+Jw6vGA7CjodL+dlYoOZ03/1iqUgRLi+wk
qiv32CjM0IRTFzayMUNpO7C6UMch6+1nnbTeYImQWiWln1zmucAbqkjGtOEybWMLaPrXf/76Hr57
YOtf7zDmoGqh9+meFC5pZXZeqYMcd+zZplGd6BsrqpKgc8jW/fpS/6wCJ9eyaa5yqKB2wcxy8nKo
LomiGaVzYE5ROQWRQ2wrtpoJ9zo61OFvJ5xOreDFvCZSIDWvmIUYNM6o8gB5ASf/7qCtB3dUa8OZ
YuKTd8XXXYcHyR7M5ntydjPBilZRlhKISFjQFRkg6hhl7ZkSn3PD6d22CHGicYJXnZKUdeH9Kzmg
/+7juMh5L7KOEU+0wKko/Xwxdiqf8JdzuvC+Wfi/0SmwpbygYAbDJZE0k4Yy6089BoZnuySAvJBz
u1Wgsp/ywSTJvNDt9LWea2/e0Hf1jK0FDZNcq4S4dEputFnKtrRHO+q0mMgECeF/KnANBgiM8RQ4
k3KODGetnzI1tL+F1ZKNOpoO5ng4CtH3fq6gEpl1KQ6d0fu/KK8hwZNMqyw0r4vtbeKisvDL+YkA
CExBxUiE8f4bpwHvMmJyMm9mszIoFWmO/cFAPSHShh25tXVYbpsJgQZSqVT1PyafXMhdKRLCypwO
obNeG4z6BxjL8ADcVow7o5mdXw3kUwJbPC8dwowuIyRW5GaMCQAO2CGUZ6XzGhOVdK1GPQcgzajt
pwOJYG3XJeV3DCsSmWTs6uOlH+fA4Udz/TJnxtsN+GU1aHATrDE+ICbXy40aJeyAwqSbEEY0pZ+6
siSyJsUuej9YVfsUDTFCmIURXgvFb17pj9EgbySoiO8Wmwz+cK+Tf2rQkj+9ZM6uK7RoK0KKVOnQ
LRYCGJRbbk1UXnCrYya0bAfwGMM2Iyrbt0pfBWD4tD9NrzUqIGRg+a5lWk7K6RhrJj5U+E6hLPMR
S0uXk3jdj9VCeK09ibfKQU47A1n/5ohhmrbebJDoMUfD8Fpa+sydzcilCqy+zV8Lp6xnGHHLciwx
oi77ETH1De2m8kdiLdZPlzBvvty5xS5ZD4z1djZNOroBrgZWNemRKvDVAvXcqKWCRmDQvE33wGfW
HGFlugNN7ojEnHkoCkKqms4jKcKiyCCIZ2hxelrFHMICjgHazlGGfFQAE0Pl1ACYbyOAextU876x
NasmAYdj+XhLi24Qf6rF0cbArkzsEMDrMDSg8nXdIEJxatzm5ZQJtqPOsC8I43ZB+8+axJfRtBJ1
DBMEuPKZwXF4mjXGcWTM+pjS7ZJkPH7yDbYn/PosXlhke6PXw8zRF5RxczrJ0C677kqrfBv+eiHJ
rFVF1D/WiKiY7YD1/FEBm8QbvSzjzyIiFDhwhWpIlHBFdJwizlfX0ZIlT6OJuOn7MOoQQhyrnrKt
L+2hC5pCQpq3Eq8ctrkgcYMIizV1KZHIuIJRuaDf6IfXTwDhfT2AsWHxgS5m/S0n23d1mqXzHzV6
4gqgiJnvRTmNj1CJW7QcqJ4G/pwCUfaIhnnTK9Fdx55XS/6dQjsYqSNecuQpP1RNlijxOoIUsNnJ
yG51jd4pNmLx5eOgz659JWe3Nzd175XX41TDU8rlwKwhzWw1gBfH8Rb0nW5iqVWDekEaNs8bUY/z
HeHWOkgV0Q72ZU2+q36JrmbKLhtJNAxkuLHcV8qziN1AxX+PljeqDlOtKTfkc/atK78knw2VPkEO
sARt0wgbNIF7HOzwvQqV19OucxUKzaSxAJQwaqiOM0k+BIhMGXF3WjcQOwz1TN/7AGXFLsnqCWe+
Nye/VdwsGPK9qNuhzhOXbulr1yYwMd4bLarfOB4RjhbRv73L47H2IcmwiMO1L8xfcWLbIrBqTfPC
pEQMxzq6rrZZ2e6gACVW0CjsFluSUYGZAAUHCT14IqkPOrg3YmVQ4tYXul6kT31v4i9wyoIxkIDj
agWs50jhifJq8N35amH6XKQ53NeE819o97LEJua37roLNBZT6HrofqccVCDlYb1YZT9ur1+oRurN
trGc8l4szfwnLwkb2Ym+t37Y/ZxALoqxzW+mLvVJrFOmTzyYS0Qi2uEFpF6BP4cFUpSgxJeUkSV5
QPZyV3pt8obpC5K547P7XfSeTpCs00/MgdDXUhxmnKnBBQ16BXZ6xHqXDOnyd6nc6UGZGmdRM3aA
xyu4kciCoLVp3p6Yt+Zh0TNnlzTGEektNppovBIriK8pdL7TdKuJmDmAeCsg1pVrOHAWkZvH574h
5WBb20RfyOERZdbdyuFEdI4AdCmhKtymDdByWx44ZG4nKRHCZzvK6oMz6gHdmFv85jeRqzPa9ElT
MoqQ8PHQcyqSq5S/Fwm0iqZ47tjl7bq7mo0oe6iyFMf9eOW4OPWEsXHa6rgYBF89yrhAi/bL4HRX
GOJg8y90c7rL+wRBvbVjmxU7wYE5TO3W4K660LstDoQJgmaFizUCz5GwjZWQ4QKo+LeDlqNoIqhi
uI9KgdKR0k9dMJC4ot3K/9ZqNkIn6J3YTr24iyOh4A+DqBLd4zAWOx3QqQGG8BhNOcsudhvMtN8w
bR0AHJAUqYqHvm2fKTweO22VlvfJ9FMvRXuhz2JfzctPN4GE2PlH/FhXPP97eIdPDtLE1eQBz9O8
9+r4G+rpgyOfvPhoOcBJBs6Fm4IN74q3rMfx8Fc28aXgqBQVoCeKuH8CjHa0ExO5PebZvbWylsEP
M8GcHorO2E+AtrFEi0OrW09Rl72iHQ8awE7k6NZ7ktp2EUMoNIFEbBjWD6WZd0ZCpy5hhKNX+gPo
VCTRWOxqz6HJDSmUn+mSlrkiJpMHi6QjKNkAr7AvgtZAta7lcCeWO7dwfozG9Kw1P6zJADWR/QJ6
+buLmD6RPMlXrq7jTG5XcI/nF7eIcnE/acYB/qz100t58IpsIgvZ+6WRlGEczVcTaFWkmuFk6r/x
dkdbrA6/U+vnxBx/guADCOU553vaDG4aLq5+EQ9Ocz/hIwfIRk0X861PW92rftuGvJjVeCPKeEVN
kKsXZwR29u2LqcEJg2N4l6ftReXwVmREi+nL8MaHf1t5c36o5rLaDoIlrqnU/dBODQDh/hciXZyo
qZZJSElFS8WkgD6OVXlESKhftzrcOzZm7xnCkbAP+uQc0YheeHN3oUfKuvDq9lrC8i2Ed904OC76
qoeSa2k3bkZ8wkpcCqpUXUSUM/ukk79LmN3BQjI5XszHyTNeREtsdde9jqOL26Gra6EfplhxtHV6
W49W9ksEmcZR312AKD9NdCS/CzMnL800gNXTRzFdIui7DAVBbsT+N/8fd9jhXE5BSZ3lh303N/fK
T6BzQIzDs6tjtsRk0oFIDNy2wsSUgI2xAmn2y49sKYwIee2ckjgTwdsM2mSUN8JrXGMLrjl9zq11
b+nMmAxMnSKeoBNTETuJUWkaYXJV+p5kJJuxRk1Mpw0T9zYiDNzG3LU6PXsXwgePwWWfhtBT3jqk
3bNX6hB5UJt3GC68gpCyDZIb1KNI9Sl9EBwDIJvgciAn8kDyQQRJyNBRPV7HpgEisxWM+fgHYOe8
coAovzVmou5t3IXZTsYJ44G+zNqJw6FcbdIaLK+waT1MB0OW/OztMeLttaoGaA+fV9jk0iONB9EK
C1ivAZatLfJKRhpIl32pGnBa1kK4Tz1n8DNl0sPiTcUSgRfG4NNAGs6xaNlt05Dzx/Zy70EkQdCe
IEDX4JhgYJtA5UuiT8MBITwyoWlwiBfDGEI2kTLaX3VH7simLDz33neaNTFvRYBuWjYUiMhzJQmI
Gmtj3iVTTWVaoFT6O0e2VXCfWnIn44YoKCQ/vhhCa7Ic/LVioswl+q2Afkx3bLxqxIJ0DOaCdW8B
w65uYKgoGehUaWLL9Cq+8rMWG6ulT12xGbXB+QvcjuT2qhniZ1ifjoULLE/eiDMnf8uVfftd6w1y
g+YO2zwaqZkpZTTALNSXTu/BtHfZUXgFm7ub9WjYZSxgxCEmXqqABF/chXhY4dMsft3dLcw6m22q
jOUph1Ebh3Qwou+i6co3Ig1MEytmabxiZwAIrg0kOeIb7Y8S+ElxKMaloDCjz4AUulnnf0k5+NmO
cnOML6um8OfQG2J/4BVtUC+AOyCT2Sct7YIOk2yDGNzzvZyM4gpPb/VM0thIKrvgx89az11mXAnN
mUk9WTBdpUN5x7S5CuoWJliYRgSVhozMnyzfJrQtY2Fv94aRAi5eQMsx+tMBqzdRzamsGLFtKoxM
ofaPRekVLrI7Bbb8Tbfj6g7/tMWnbefAfMys+D5J0gNR3K9DYBQ5DjqNiO8Rp0Dp/ch85DybZUaS
GeRlPR06aAVrjaQXV2kPXCCwBsTT5AhE6TdAawMWFLDgUOPdAbi0O/mw3rLZtS6cpR1vWgsPPZa8
cnrjpJGierGWvt/hhK2OBFYnDREeWvJW83/44UpLFOzCHlSxxve9ISAUwaOK6LD0C+52f0eiQfm6
kPSB9XnQzFfICtURScRgBD5WzIoYs9n9BSR1+JbCpORsIArD2xedneWcmMDwB+1A7nYI5Tbhjk4c
xnb9Mhhi09p6bu3g6SHK9xHgdKCORse5gLM/lndMO9s6FNMy/Fq5BhASC8t/cOOpJJvDG19yo+Jk
LxEtPRApmXDu5kSJx6Zr+r9GU0b3TZV1L32Ll2E7Y4wnZ4EeAseg2k7cDY0gfzxmU59ctGTU5Lt4
FfBv28qmpnUjyWyC7Fg6ILAzUIRPqa2pTWbi+th6vpE+GzD1niMfqezGFvguQELKlrmXW9y2Wk4Y
I65HSkqtjutmU9I5EJu6WPAWWBh2rtNWS4jFnRn8BqSWNzKwYsX3MlIIHLyYYw2HCRJ+Nszy9d9A
qVIRjo7ePle1XeFM8HNB1BnxCZcLfhYbU83UQ9oGLdsSAqCUEUqzcPeFcK4yxPXgsMYsQchValc6
51QGPY53zPUhHfhwjeFXqsZyTZhy1hSAktqx0zVgYfmggYtuWElrbALmv/81mIdyKjkEeCSUUNtK
OEbUtFqH/TSizoJ9RFYXQUTJ3YzH6jHW3e6p6uqELSwuSLehdcE70WQ9W7evaH+EvTaTqJ4AKLaC
yVD+gXcOkoZbqNoBlSZnHBUO3OC9A5Lg0ugRIoWqE3CEMzfxunBa/PiOXNkK+F02a4ySMPhiwh8d
TiOdX40EV2GyvUIdYdkEc3AcwXIyiqNuZxq2WQOnWYNlJtogH9VfZ9YzIsvrVn8Z3Hb5Y85j/RbF
kd0dFtWIIw6lBJj2FEff5iT1MX3Obf+AibcHwt6lvGLkJhF3mtkiJj1rItRxM1l69gdTmsHLQEzW
HE4dzaiNhTLpjdhPfOWsWXMa2qrx03DN5dapKDAgQToBfDV1C2k2njss89Ydipp+ruZGCZtXmX2j
IWCTlOR3QAZ6ERntvhFyCWVnx7e9QXOM5JWI8iaJR0vbIoUHt2HjvSCJY4jjO6cF1HoEVAVuUfqw
UQPQ4GCnCVYCF5YQJfKD+GYH8yCbDPvTYFI1W+RWahpTA2UuRNZgKKp+ZtIvgAArbHFzri3NxVDM
8hdDAfdoKdnfYDzmnZJUxbh/8nZ69SbZHEcimamIdO+fasDWiouve7+ftJl9NB0GulDaq4x53jc+
xyztqxUUAxfb4eSIvHFTT/2LLZ38zEja+DiecxEvI/02Qcx6jCNOmqx4V4ceCQUlhA+yka9sMB5r
EcPYL+QaZJiYHIp59Wl1BV0p9d/YgGl3RIauEUZOgwLydhxjniZcy3t2DbJ8OGuTcEgLRnBI9vQq
IoGymA3OWZnNoTFq8+SXSJMCRya5rfW28uzOPeBu070NcR3yxUpyjeinVM7qKNOIgws1IMEkwNfx
mYuo97iGn+kiHGRNYKpsVH9MetHYRK1M4sEYCNIlqWnEMmbNpalfuSSysGDBnXeImtUpGn1Xj78P
g2/+XaaII1aW2M8dnIIRmHjW/e1ICn3D358NF0xllApLiSY+KNrC/YPq3yB3w/IUyHQWRf95bPuK
qbrZOyLwdSzNoSqHqKFzOqUvvVk2L+yG/Z1kt5pD4E/5czL0lOlzlWF19ikBASFjr+mvF2CUGad4
G7UrUdeMOgGL9sR553b+o00lMgac6CKj1mEJvpg4b+AE5/yqBeky9oeu9vzftsBoGM+MULe1US4v
TEh1xBX9Uho7HUthsjFFh4mrUyNo8YjVZTN79EQBZtbNM3AIkHg2VkRagxldqGZ0jQakpaGtAT4O
yyvuOWK1cg14R4BY37ixiT6OCIlYVByiNMqzYByS8kFSH1EHUrRe8+uyv2k9Uhf2M/Fh226w078y
L4aHWcn52BNp/wjUZDE2QAfiK6JYOozHLf21NrI5gfd+YxOKXor8zejEQuKbMz5+/d0Z68v+fuYC
jQB6mu7wPTDbOFEwVRJgUGaljMRVHzlB6TvRs4d8hBSBsVwwR0jLGALTJuftDtw8GAHDYdK7yRsN
0ZCQRJZs8Rg2N+ZCV2vTIi6/NWfPfRy7rNPYo4tl2NAnjL8vmN+nM/or++PkEiEUMyPXtLFyeOJk
uAYbCTZDSa5lIRRHg9ibuPu9kO2DzejhRUzdeNt6qruvRapuOCiqp1rBwt63tY9d1kS0QsCzhpqM
bq4+XXSjV9f7Ma/1v824tMdoiUhwk/mix7sWdsHPqB3JkU+IDZo3vuY4MnBNGf2ws3TMwjihQMdR
ScsrSBOjf6adEKcgxgHhMMhS6rjI1ia7WUFbhaU75i+grFV/cJSu4POUzfiGI3v5lVcqpZ3FJ7Ry
GvwSqA8dbHYJKrmvX4BPFl6m+miCESugzj81NHC2KDVjBk+TVpVzhdEn2rrjghNAaxv9zLU+Dr2p
DRDJ45vCyWdZH2xuRjNheZZVECt6vTtj5gtSmTf8dWpZ5Ye08encrxW8v1vmmdXSo+E3bLGTa1f1
tM6ovv7xH9wmSEHWX+2hUEJbwBN+v+2YGhnW9OVrHNNxfZzR31G0d+SFEbwemkluXNXYYG+tkgEj
U+hyq+XFozkomrq0Mi4b2yc9suvoy9lRdOaP+/hk1r+NPwvbjYub4WSbUmXllQW9i4BIRdCoZZvs
yBK4Lz3iK87chvUrOVkEGLgiFDM91DGopt/fBsRvGUiluKbSm0gZmbtW/PUrm0MmmOjAt8YqdNaz
eJW5/c7ldQr6gVDRxfD0lTXjrbkcvX7dxWSrDUqWl16vM5zI6BBXrRk9nflzP1mzLFx3iCYs3EL4
hN7/uQrtUc5OQYiWnRSEDZKTBlqsg8fRmYcBc/OO3TQNM2rDS5c/fsu5b7gE//bsF7EfEkjT3zNP
iOlCWfrR62JzDZ6wE8bbHhIbZTRnlqkPY11eM3wBqFZ1lI32qe6onnJj6idsXPVCAmaVxnEQ+xVP
1nQxPWKcPXODTvV/vNbo7pFYrEpw4GUnz3PQNXpwBuZ+14nGm4yKelvZdrMFV98e0N85u2ZY9PtJ
mIAF8B6HlhjbPUtn8X+q4Nc/BBUyimy0HrDdTt5h3ZgLJRgxEVUy9H+0DKjY4k3lDjxMfihU6Z4R
rq1P/uRFRieO3I8eLb/+33bxH0mHinQiC2aaHv7Qlreu3ZU/CncUUOVldmZY/9mlUFnzgdpYt3X7
RBjhaQntwIl5kh7H2MhTE5yUxChMiEIKwebrJ/pRfkAXyuFGuh5GIx7q+zfedgZlWSxR+NxwQ3og
MsKkYEH4+iqf/CTWQoNZBTeP33YictDqNKVll9SBIUDjmooIjrQ0Sirfwf3+9aU+fhEQLun7ICrB
LYt35v0Pgjo91bm3cqzbabkYSP450CEpDhAfSJ9J5f8r97VdhxqFZgyKHwyGp9fLoiqqBzofwRDN
zn4aYAsyCmu3WO2923TBVndm9f64RkELRIO/nmeQz5yK/cfemITRsa/mGBc4+5rRQ2Z6zVG0htjL
TpJxNcT9w2x4C/MCsh3PCFY+ucFIQQCLswTg2zdPXs8aFJTNoYCY8LR0bkA3k9thNu0l7D1mCBaV
7tcP9IMqnztM/QXLgcKanyxOLjjFlQ7bjEXNCLX75cL5ke+KfXSx/IWr0DNzPHN/PylcuR6/DU8h
Uez6qea2yspxMIeyDsKfh/s/94fDfrMNLqZN+G3anPnU/50+3y8r7651akyeY45k0Pnq4Gr3uONC
+/3+78PVtzOX+fiRv7/KSSnOlKnQ25GrqO5ZVcwP/HP6+n8b+ccfgqsdQRdq7NNyuZqApnNYqQOo
Y0/qugnmu/HCucp3KkAPEcAy2yOXIDZgE4fLnbbzX75+Sz6uMKt+1OJ9dHWMtNZJuU5nocXHXKeB
TR9tA5/MO/hmWu9aslT/77vJpSA/rjhdNGwrNPq/6r46GixKWEIDgAjHzx27JNuf///q+lmWAVKD
xsDshrvp1ItiNgVDRlgJHJ/S/LGJwaTPdsZATibnZMUfJbir2cX0kGf6JjDSU0Lq4k5oZpwmDTg9
DJcKuUfQjnTjAadwsciCa58XGnFkGB92WWkmxCqYtXv8/x8hqGtholJbzY7rW/yfLZbxE6ssD5J+
MZHQTMumg52V3/020c9s5h+/B/ZyjGy4eHG+sCm9vxLWqKxyUw7+mZZOB+S4y6FWi3Vu4VoXpvff
BNRuTpFczPNQhp9cBqWKZ46CpCCO7uOwF0tsF4Se0zDbWMostuYwt9+rXsYGCs5Cf0lr3XsoyP54
ANK5PNtx4/+OCsPFlp2vwgqHqVBPTMLk7+IKdMyZv/eTT4hGIecBvPG4G0/vSpcx/EFHkwWQuZ1t
JiYdImQ/H5qsGc6ssZ/dGUYWWCg5g2BrOHnUg+53xsxkhFnzWJCFU4pviTV2W07i2VNrWq7FvF51
Z16wTx67gfqacyJemdXA8v6xG4sNPAl0WFDh6jj4jajD2qqLMy/XZ1+TibkBTwVrBBvJyY9LDcRe
jOIkuVJ2ZnIilZkKYrvJaFcUbgeBzqwTcxtZcYF/qlpQJXtZPl759ax3Z270J8/UtMDR04LxLZN9
+/1Phr3WGf/Uz5SOpMeZ6EwRXc57D/hu+PXn+8ndNbHj8ERZgvnPydveKDP1IYVj+115tGj8IGYB
WD3zgz7ZaHiEq8vCRCzCWn9S38EmKxB3ouoq5qYNOyJOXmf6YaAjkRYdaMevsKC83ipklEHZpG04
YhTCkgFWnTGhuMq8Th175OpBjZQKgnIX69cY5dFItnD3+qLtL2nUQwHSKrJ2RsYlX9+oT54Jp0s2
D3qGFBmnBkfiokjYSow0MDtBTl+LvhAd1BWTvf9fFI8G3aR7xeGQoxIf2vvHj2t3dOjlsrBbCzX+
AqJzi2G5vtU4Kn7LoAsfiOppv8l2cQ9I+JkpaqV/hvNkfvJmoIQXLsBXxPBw5N//FbWr0Nd49JZV
L91uM6OmPTrVbNOoiro61Lzkb6sSCxWa1PeaOaXfWIjs38pTctWYEIjoNn7YVQVu4Cq3D+2CHdRA
aNLso9Fiu0cBoka8RIyRs5z8tZEUo40OVOq7mo3yzBv4ydr1z1+A2xYfDsSO97+mJxqnsEiXCbTW
Sp+YaXgPqUTLU3A8ZIAptUeHCeyZovuTdwZLrI6vkEiDNbDi/UXzqkdtPLFDlzaR5fZgEM00NMjm
vEQ/cynzn3/tZN9y6SfQ8/ynyz9tpjFmlgmZ39pGNahpNg6hZJCEE3rVY5YjLiNTkul5hykRvEIh
5WMqF3+rx1ZDwHwHs46sxJmcw+t2gG3KOaHQo7A0luxxcbGiMNjK0XD6S0NOk9UJs9njBDbsABKn
5VzGoGJeTVkZr7W7WG8Vfaxiq/WzeTMibteYBjgu7uOI6SLur66A9GFUOiMtc4pfm5R8WIzjHslH
wjK1u564UbIVBj+/weLq/tBkKa4qWTvIpSNd3YBCpms4eo1xgzI87kN7NLUkEH1T/xncgaw3VZgV
qupZdCD5bGIrNkDx3Mehd4znMVb1D4t2a7NaZev5XiO3OdqZrPskoRaNdtlPNeNHVrLs0veTmUkM
w937XI9de4OJ34rQ60ztCCp60Zxb4iAkxuNpEX+IucpbcJRzc0w4PjchUhvSDefZ6/iEvGnyAQAA
PWRUYRQAsylKCdaLCuR7foE4KsDPjzrP9UsafQ6ZGyRboe8mZx595a0XO0686eaOQAq/m+abwZ2l
teuNVH8pav51vF5x9r2NingOGTq3r25VwM5o2deyrci1JCW6q+Qf9Uu1mHBinPYaSZSnkSLZkkxc
RGVPEKTWm+lOy8kpQ7qW1eib7XokmV31S78nOAfpICr2pQoNLDOXnNNhWta1Nz5BYUFOpdEkacJJ
ZfUhdyJRXMONrS5JEaZ7LWnC/GbmsyxB0+lpHsreTY7jkLrVFvH+cMwbfzZhoseryA0EvRcgOvX+
JEzOeJ78tGtR6yZoclihvJ9A0R2kiUDgtgyj9HyjJq1CqmDXygZuL73fdIaUvGyJUgD+jXUudIZ6
1kLU4srZetq0vBABOaig18cpJVPWylfmIzX1JilTRLKmQpGJiMCj4Tk5fnyr9zMc9gR0LbPBCcRu
UANnzbaV7ua/AKvQS2gqWQJOnNZbXbnG2EOIj/tia0hT1bsFz2OzHYgJai6AGZceWusOLjdT5GbZ
Fe5k10x5qtG9IAQhZfzWGbXF2w4qkhmDRdztnFTW1TJqdh82upx/tq0RjZeOWfdDoEmXCLshqeEB
onTNfSzohso3WlOCfBVt7jtBk8Ry2c+jIq1qRJJR33gDKvc9w29XHgkjFE/Ij4WJyzAV5WGpR/S7
MV8sWeWtNz3EoopB9o/0wkBAp9N1hWieaC1Rvyb089utZF9EZ1XgDQ9RfNbGVovdwbr1BwlWK1Vm
fEGqR/w77fXycaokxxTRGU51bUMTXzWBBONsMpep3dYb7QGVdhtFb/Y89987IU0PRcok/jTUZIxr
xk5O2xLx6fVkpBWJWR7t+g3jWQiI8xD5LygVIwQ7Y3bnoJ950qjj75MCbnGhTwRzIxctgVp6+YKO
wumNy2woWmsrdTf+PWOpf0L2UH3/upz4pD+yxhni30XxpINAOqnxkC7Rxesm8i3GNtPv8S8VddAN
BunNzOcie8MtTO4gylsvGgGzl9qIvXnvc7zY1vhASFWLl/TMnn8CnhS0xGjYYHeELUc/nabf+w2r
SryBZFIiAzO3s59mZiEoNxzduXKrsmHlKWz71wQe30JkAk0LG5bB+2WmE9qQQbeKVxKY5x+2m5I8
N89J+fr1TfukJMEqz5iegT0HwdN2hQOr1CkW2gV4F7wgpx4nr1CXv7++ysddG2Pe+nDIb6IEPz3m
wAxG2ae4iib6jdlcx0Cqmmz39UU+mX29v8rprWZsOqUGVyk2b/ebw0uw/fbtzCXO/ZCT8qOtxdDG
6yXYVTd5+AdN3PYPLP7Ng9ylIQ6pMzXWP/bf+xLk/W9ai7D/9AJcjyDcpeeCEKa2S9iHdZAfrQP4
mZBg5F1z9G+MvXYvL9RFsoNFtfP31S7fGttq52yxLW3K43zhbdtQP/Nif3xxAEjYNGfWPB2+upPq
z+itnlY8VU2Nd3ErmpFF2PLPmQI/ud+ImDC98Yr6dGROHmnWIR1MoCkFyEbag9M7BBJnqrjr6qoK
v362H9vJK7WQgYbLTBBT/smdliCV+RvaHDlxhdwqJs8gqEe3epuixb0sRoXFBsBE99hobTxdOFms
nXnYn8hm4NMykGSmqaMaObXLMmCfhTGiml8TKstrJCxIL7tudYmVM0JoBLKpgzzbi0S7aeau/+0Q
SJJvy1pzINVm1viKTa+9G8duaTZ6ZblEyNRdizwmMZaFlGxpFTiQHdxpomm0Zq/5iTy4XuQ1m4Rk
EBk2Q1N3Z+7sB3wXayBTKg/LKY1k1sOTRmG5LPGgdwrXqZR4WmUvrSMR1+Pvdm6nO0rpmkTBwvSJ
gbTm+lfZ8cJDGaztBy1Rbo+Cy1Jba/ofZ+fVGzebpum/MvjO2cMcFtN9QLKScpatE0KWZOac+ev3
oqZ318UqVO03DXSjDVl+Sb7pCXewTGGnSXH7EOCom9lmiTagk0GBUFenl8KRygXKdlRQKbTTsUYN
d3/XUVos28Gil5HMrVYZ+elHU0HzujSy+LHu2hHIrCh9TPEUvgXUEbBvwBX03Hk2b6HF3idhpYsz
qzajCrlY/G2BCo+Pigz1k94SLmGwYXyf10IHlJ3Yy4mtZHxDjz/WEc+fhh4H2qJ8r6cs/nXme8w3
5/JJwIxpKpkXzfylQuKsA+7FEQRrrWrQ5iya3Ja9Qb/0ZXW4iJQC0yazFFdxFo53TRQMzywIuDdS
LNyisu65PWoDWEHL45bsKV5bkqdvAMOo1w1NvTOrbT6Cl8/KdUvNaT40KDfuz52IJthIXZpnbUN/
3WKI6baVoKwBsfgO/if1mY8zr4XFeDTIaT9J3KK0yxfjdS2ExtQbEken7HMDILfYlphXbc9MwZHF
QMJrmlRPUUE80C+eSj+1Ih+5eSTnKeh4AxYliA5ps/3bIEw+SMZax6oWSyLQl2KXoYhOs/GnP4n6
maP/8AubMx6Iih7eTjzNYjtPRjKMNAAjIApW+yOUciypkmZ80SZNuQCEGT6feff5E+5/YrJe2tvf
SAQwFIujGc5EjnE79WOjs4SvpEbOgaNaui8j8ukySNRrzM9K0P9q5zaRFu080+hdJYH5aQujkN5h
ajxuETuijDJ5xplq6hH5AZSUSPLnngG9yGWf2mozkGsKlbgMNwFsrTGegS4SC+LvyOynYJVWlv6h
K0Um2x0gjzsNxsRvPU4rKGV6CyjRUHL1GkRVj8euhy8NhAvR4+TPZ/YXnZHy3U8q/16dRuNX1evi
sGphG/8Puh/ArDm3mFZqLJzT+ztnjCpL9gMKl3WcAz9VvEDorsfcHxquHEP5HY5C/VC3vf9SUasF
4F4JMg5kVT6cuQiPzDcqTlBkCeLpxS9Lm7Us1njKy8hGDJa2xWNLh2bVqJe0Js5BgI7cTSatK0o8
AA3mO1fef2lZCUfIJYg01lOkr7HWaC6ySU8eNSMOHyVUZrCDAjm/4TZo7diU6ttE0fzLWtKLrZFV
3Q5EQXYTW42FKUmZ7wQhwm2JxOucMvvhGYyBCG2fGY035xOLgKsJQJs2iGA6o9KLP5WhbmAKis1l
jgPSlVELAbTZrthZSMucUww+suGJiQh/TEVGW2R5Hbaip1STkqdQXKpu5CAPwgYHr5jKiW/mxm0A
9wCwdzQhYd8apfWri7r+2RK7GrtkgNImVLWsvhJwhAxcIAsIpSbdCI5W92e/x9OnxeF5jCbkbHhA
k4zIdHkeG3U3TcHsy6HEZnJFAcN3dQn7ptOjHJsNqp4cf5omzZij/WVjlaTnLV7Ujunn3WOcGhBr
6bJ9Yiak3zV1OZAIe3Vj4+psnRHpOSLiwa1GRxStE7S8uXz2x9bBsidCb2IbZKHcpiEGdInVU+c0
UKx+A0CKEKXIvWEN13i8TSwgM3bkKeUz7AR9E6a1d1/GE0Hh6S9y7LE09MsJ74y5or+EuPmyVdG5
xAmRMkmk4mHi+Y/5RGnFiC0szgM5+qVWeIDIqcw5XGXSE76r8bDSUtPYeSVWiA7CuH8f9g52gV1D
g4Trgw20/7GEAQRWHEDBmaJ2esSAMFtRIdR2sUkP8vQXOHJskQuhbjnjHS3p+6j5M1cbJQVRFa+m
rYbQRIUsgyuHYXyd9/q51sm31uj+lYhYivldUPju9C+OrcBrcUAO1MYZikQdb2EAptjZcinvAskv
bqB6t6hgBoXROQL2KTyO7sEOrS3lNY4qajN5OgVPJZhjyQ7FNrhTzNwHKW/wQ1c1hA5iXzSVF4YR
ja8TOgbUUAhzMLOzUtG4MbsG65KGrtMbqDfpFeWK+jWBe/kiCdKHbBXiC2w68a3S6ws6n8l66sq4
W+FjGCJTkk2iM+Ghxb3SJKW/ySOjFtcYkyv3tVWLGsh8EVh4U7L+KaBG1uRGUoqAgpAIeBYJRUfH
shPSoLOHwvK+pB7u4yZOrEFaB7TfWntutSp2nqUWCiAigt0U77MY9/hEbij0gpJ7Cb0KIymoKcMv
zwNUbUtyjyFZhtP8K6SB/C0BBDny26HAVdzo9H4hFg6/E5njZKMC9xkhjerJk+Lr+rlkdD4+FtML
plPGFoEWLdiKxVUMlR3mlUodlM/p7ahhqa5aWf0apxt5izaJD1txqM+caUdAOBbYItqJiH6qIipg
+3sl7nFoqisiKWuEKKeB5L/SoMDfTZGoU5IdDN2t4WjCpxC6bU8ry6XH224SJZXvK9Ga1uD/1Z0P
/YpMTiytKzzStDPB55Eq3zeI3kDNGksbaalgqWheKrRU0B0Dnv0Kb9nYpQwZ4UzjwVUzK/V1KE3p
OoVLRb6uKbc5IeBV0unDRgo8mH2nN71yeDniRKFqBgkHm5/iweKjFb0ohwE0jkBBBd2BhlDBUGLr
fbV9AUGpLFW8coJBVB5w4O6fRjMP5ZUpZRKGbW08WDa6PwPGMhpmliiKhqihWEUePQWhhyZMi3cC
oS2kwGtF6tBO8YpKEFxJQzYDXjOJJz1NpddctWxDawsH39AdmKZjiB2cpXyGUw9zc4rj6LYade+j
brK2xdlKH28RjCkvsjAIVLI5RfhqGqDYZ2KHIwuZFhpARzIW9L+WjVcYKT4SLmXtqJPQumWuNJ8U
YSW3Sn3Pjuio0boKojMhwMFBbFAEBmdCWMeUkEDvT4lXhyCWkRZxqkRId54R1RcQ7whfCoy5Tk//
YfzIALQH554kKSDH/mIspaSPwuHimBkaUStvEMpPOhXSU+gF0ZugtgSQmo8ePGJt/WPcC5hMUGvV
rgN5kj4rWfqtV61op6MyPWmlMX4Fet3c0xKYXs886UFgRHmXuIiqxhzdg1rcf1Ki/saoi7JwFAEI
1AYzz7LH0gKjjbUqlWN4LUXIqLnWZJUWJYdQHh1PHnp6mYRt1PkQc8SZh5r+aLcRFsy3aVco53Kp
g/VikN6R34rSDCzjHt1/yIw1yOwpsJhHNX4fqE/9HrUUgpWVyt6roU2I8RqDPn74RRS9dJOIhhHc
bEIchIVM1fEleHhOgkESnCapT/2d2BWgo/sWycQdSpSE7taclKlW090CYkeBiBDNgDyiFnC/UI6J
Oxd9I7NYyWpC28gUAHVuLCWf1DPL9LBgbVBwBKLH1DMdQGT2X1Y1mszo4wHWfZequy6SaLcopbrG
+qyjypKYLmSWbtVKqHoFLe0DC3LsqsJ34X/0JEDA2KBzvXkJ9Wy4P5Uk474J2vSnSQfUlrV6E8jC
hR/60kbuhjXwnZ0xZr1bTinNtOTcSfF9cO/defPXIKrFjwccMW33/a/hcVzltTE/g1z3N70PkBJR
ZFn/qfuq6dm1n0oOQBHiB0Okz+Qj/dKLEh4p4BvuZiCJWwfZtOszz9jWfiBeWyrdR68Vg6uq19p1
mHklYjnDsMH2HbsTj4IefTQRcn6Mn1yuVmtAPf4qLSuo8nVTrs0MlYNcbNAqz0350qyq5uX0pjw8
qXhRar1wCWbE2fdl90fIiAdv0tSWRkxTW94Taq/dqslbY52MYvnw94civWWhyQpKVtq88/4YCoWa
uGpCiBet2tNmTvRhXTTcmBAR8+3poZT50NufSnIvai5z5ZI3+74z/xirMYTRL4HLYc0wIVlb9iPE
LS/b+H41uhJqtm6eWxktL2SU7I5Sjgste8Ceh43Z42qKUsEw2qJRitBVRf1NLBK8XPMEYjiO8K+y
AmMzNJlO05fUuzRIhVtq3tKdTwPOSaKw2Kpl56+HOG3p0raZuFP0sdxlOIlclWNenEOKHBTnaB3M
19scOIEFX+bm0ojqJhXCFOPzUf8SgyzJXFSVhLsYA818DfiyEzbJULfwiCmdhVtyY7Q/+6SgC0Y2
AfGXIKBUHdI+aTs0LWbnUqZphTv0qrgtJBOyaNkbQWrngBJf5KZQPk7P2eHByyUmSRQw5/1Hnr+/
PBSLFD+Yvlm5XXgjtd5wW7RGv7MmOQaDalEbmcJz587xQREtgCsMMmoZHWDCgVAd3krgbfvmjhQu
c2vPb90GXOL7FA/Tk9qYxRnY8mEEyWwZ6twpJtKFD73IncIcdUPqZxkwiDjfYn4gbYuKeB5mLfGP
F6u5M/E/JBcCOoPjLFTTi8FsT4pHvNNFwrlK/+HNPHeeuJlZRFTfljmqoiIx2SeocmohY5W0+Deg
BsQzu/LYe7P9dfppOm07quP7U4yrRYwtNSzIfKzMK1Tq/edRLhMH5lSwgzavuV6cqjc54mN3owom
E6WV4UqvOuzaI2H8eXrBHTn6eA6aetAi6fAtxfbbCRNSxM5SRwrb6Kcepehf+7r3JvoWMcrpsQ4b
OjMM9Y/BFlHaCNmeZcYG9S1vWAWhfgEPZ01BtUfIpM6oEoc/mWHkj0w0FtJkc2b8eUktDkTiLh5A
AV5u4ZOy/+mVJAZ9ijwL9ulR+hhpJQEIOi2gy7lhiinqX0danbe4uLSrEL2qdS/DZw2EVH6qe208
E2UdWW+cVsDbSVrmFbcoIAlVV0qZEmROLIFr8XVB2+Jqd3a9HZth+K4WQSdJJVoA+y9tqFMgB50F
9IHMEeMgs36QR7n6EfRgIO0uQ6wiylmvqzxNs42K1HxoKyaPNfRiHdi1Eif8gsoVEWeiH1GcTZNy
dXpmjnyK79sQxP/cXFkiE4KWgykzmBhfo1rXoFt6qceltjs9ypEvQSkbRWYUxmX+z+JwhQw0GmqI
Jc9oopKEJz0Wc0kE6lvn6js91LEXIp4k8VFnTf5lOmrmFt1Wi7MEDwLrUkVhzkcKJpseTw9zJO+Z
0ed0ylUUILmi5uf444rX/LDILBWlngGPkEdUhdMItavI1CnVEBuOQa9FuJvXY7cO8imAkd0FPai/
thyeCYjrbIUmVhushLYoQ3vyzdGz8UhFn5qyFqisICio3J5+6GPfBrQfYB9Qx8oBqxVDCoTZGhhb
+QQ41qxV6xLpmXOWW0cmmxIodWHoA9DDllDzPMhlswkpdEaSnyHyJtYrRVBT9GyNSTqzkw/p1TNL
RKYWwu6gFLzsPVUaij4BDXSgOz2ZwpzOpJWU3WYpSqVJLiH+NymTa2a5cS0rGCvGeSY4nq9at7QU
BbcVOyLjymruB6BfZ5L/Y08H/5DjHQEBhYro4qaVClALMNmw88ZOprVpvolf8uTrvwjjJfN69ERD
30VoHtwUkaLmqybJuocG8b7M0VkttaOkIj7N+GkTISkyy82uSlE6B7w4si5MmdBwNvLATWCZeeR+
SOUQ4IRDDaPatTK83Uk5d8kf1sfpMOHjY3IeosCNZdX+jlFzSKvZ0FZOJlaI/HcD2rfF1LoyRoFA
acPQNdDquonyOrjJkcNFUNqagp+o4b5OkqC4AKyKcyHBkUAdp0kZFvm8dki8958JJdQKOKuKMFJu
9PeF2sCxF8v4N5rN01rtx3YLImYlROlXQ6q9Ugcco3uJWvPpjfmNFd+/H+lqqUQmWIGTEi+vCrQ/
sxKJ2tLRzUKl0ixoGyWkw4vOULbSSym+apDX/6UWiWh3ZhS8RN04goTvP2NTvpd7VHigac/+lPgD
4h4sb4Om69yBjG3VqIOMA2l87jQ5DF5pSKN9A40XaJuqLRY3mraWVmRMpSCAhm3q3LxGONW6TJQB
VyQ4eBsh6c0zzZ/DpQoUhN3x/aEoNy0Cib73Z6XjtqQ+IjY0ZzX1BjiSap+ej8NKMMa88Ia5RGAp
yETn++ui8cPOjLsaJIFnJb+KRpEfcoBeP8yiV2/QcUQkA2U3613XA6RjKbrIkpNpCFqhMuMlL3rQ
BL9q5ABuSuSiAOzWA5KImCMZr6cf9KD4CqYIriXhLIpUPO9iDvKkrYVGLECdG2mzrjzBuxKCVHnu
s1p5A7R+zm3nyLWHSYeGvgbmWHSopcWGKcFblJHGgGoHyJoLBRfBuC8aBA9bvwZFpcvpr0KNxjtJ
8IfXEUk7MMOtLiUrFB2VFcVrRdvmRDzRquKOu6i8KP5KYi818GMf6HGc/kCHl9F8zwEpIy8ViQgW
MX8Cpw7sCtV7SRB7Al4/uPEb6hutqZ0rZx0bCps6irywngDeLD5NpxHHg1LlLEGmaIUwomUXZtTZ
I4q1Z97qyNbjCIU0RAuUadDnXfJH8BHgK+gLIo0KI0fwE7B6bv6aFNm/ECxxRNsXbWuw30ol/m0t
FwO/Geq96hxc6Qy+PzASXQkChiKaDlJVrvy6s9xMzWLbUtGoPz1zh2hAxlIZaA58UT/QF0GjmUUg
etR5LC/OTKcAgv2VVRg7z06nTWPHg0LmjI71ZK0Hw9P6lcEhNG2LREcqXxAQtrSJOjGb1UtLQLGW
Dpqjp2bgO6jcVfLOx9EQAW2/LVeWL5eeK1i991boiGLbHVB6CwMEcoUzudiRuaM/TNMc3DGc4SVt
qCgtUBOpVzjxoAUvGEu2lwpXw5WGB+EDaBLRTacouj/9MY8cm5gEgVIlZqWhtjSXMH1qeigMoe5Q
5t6qoA5pK1EvnovGFKZ/cY3NigszVA6iGYYk+8tjkNo+riULfnk4ylAWRv1eHybo+nBTJjukM7tD
LFOjJq1ybudwX0HWICJSEEDBCxHM3WBN9Vlgz+HOxJCQDrg0r17lYLsIWFyMmAhUjhyYImWNaUiA
CHhSjthFJMHPDHpw/QHOriLOFYqxbqW2nFCoK5ME3U7P8O2sToy3QEzj29CrW2Qg2+RMKfTwKFcB
ttGdoj2BQ92y+WgmKq2rQoRbhKvCm54E0COQVHFHHRFZu0n0YHN6TRwJyFhd3G7UvYD+GMbiLuXM
xYpIwLs0zUtlhQKRjsg4OApx0NW3bKKpCMe4MldSpJYXWjL066rGcLEbFP8BPKt+SRv6LNZtPiX3
lxA8LvYH9RmdDtZy16dCJiEjLKPrhRJVATXSND7iIoh+euzzL6tPx2RtkUV5q7iAa7Lq8rZ9pFCV
5uumyvt7Ly7REkpRn3wVqkb5BKRdq65ZT5LoDBOQYYmGw8eZL3kYRtJk40AkiKbMwjzur/u+BJIn
VqKAzF2HhUhXJ3SWRm3YyTQoV6oyqhAWg2EtVXp/U1pGo7mdWCifCBvr69PPcrjWNUUH8UHpGSQe
xcz9RykQ1iXQRlKy9ot3Q7CkS6tVPvqhbM6UEQ+PFAYCYcqdCmwMAOv+QEJghCmri4Gq3sMDPI7o
qtKnOP06x0aZExMV3BU91CUXXUriZoxDRokGncMjR8DZD0LrzJl8+NE4GllyMArnE3nJqpS7HPEN
nZMgDHIUGcEdrtGz9C9qWfv8u+9D0UCnYcWnmTsRi69WkhzPEvL4wMZZdkl1kBp+X5+VZzryQkQi
tOMJEAjRzfmz/hEgNHh4KVLpwbTtY+s6LIb+y6f87FY1MjQ9S/PVT5rIhm2LNXGLllwitZ2LhiqB
dVbR5kQT8TLxQ/Td49Y4c7MfPhzZgkTgSvZAOrj0AuOUljwvSaCVquWnFycy2mi18hCZcfN2+msf
6TDO9Q4uWhp7Gjt0sTEVNBs5QWKWTwheUKomKbYjSa4vgHhGqz4CfSASkOoOoFLZ9fSgfmrryn8h
bJX/ttgEegozMcsENDyD5hZzEmXUCHoaQ9x2AB1UcRp2uuzH2zOvfNiLoUzE287VVg1S0+KVfaEd
OQPxHMvkKn62uPrt0KQfg4AyeBVVjChDIH0fN137qZBBuqjfdL9OP8ThDFPOJ3niP/DN0b7bX34Q
lGE1ckXCatDDdTCSC1LBaNHaL8991SO32KzOgx0xETdmskveCoZ9nLlpkzhmkGPro2EySz0tTBrp
Ep+TDMndQNN+J/lkhDZVK/V6HAkHHA+zqtZWcaFFD1Ds6H5MtRkZZw6WY0+HMymBHgJ75PZLjv+U
9KifKUkK8spEQ7JDom0jN3L81MCyf0KcvbqIxE4MHUjTgCmT0N+gtv1gZiZEkZH0AQOWCYfR0/Mz
f//9S5YaIJtCnhHbSAIt5gcDiSQQmjh16qFNgLGp6U5HVPvvXkUz6BDaC9VGMkagVfurQBqiRiRD
zRzaUMKvIgnzS1rnE+19TTxTaTt4IYaiEWqKkIYYb7kIkC1ViwxMkWP1+BiSaPobcvS/XVtG0ReR
L8QlgXiiHrIIbzNPQFazR5IdHkKxBcyEAndlGu7pyZk/y97kUHKnIkVdih0MnnSxgcPEmAYkinMn
MbPhuYxD5VlBSfbFUGpxB9pZt31drLYDIuuI3k353581asOzDSZ7WOQh9mct9Dorz3QyKxAqc0XV
yjaF2WL0kqNQfPpND1Ih5sucIcRz63/ewvtDASoj5q+RIpHlHP2u1M5kCaupi0CzkEc/a/53ZJHQ
ZARV+I1WQ05pf7gaiRmr6MiMU8jiMEWszNUxod2Vem/S65x0V46jboPknuIoJpY7cNzIk0zwDxJt
YJvLM1yhut09nP4M0nd8sZhynow+AqgB2lHLa8rsuX3MEtMRSgXYUvQtGs6OWFYiWJhM7i1Hiwcs
KoZU8W95ACzzRhDm70lFZQ5jVkX9DH2AiZtA8/v3qVHGS3rZ7aZEQEV2EA6Sge6nGXefX2gjegM0
4icAQ9bUcEskKXBkX2ofwGDoDQSWUtQedb1pVRvuA7AxqrLYewXSWD0FHnLMjur3KpLOTY9wslH1
Y3pBJNqhG89J7EAGpxAp+gK+0E2PL80qa9Q4dAO+9U0tWF6E/EhXX7boWaGwnwXmVxqM3VYvhkTA
TSma0NoH2wpZu9OrG7pXZmTXSM33wE1bJXCAFAjvkRH2l1YA3A8efqiwUH0fB++2N4S3XG+yV9/w
ZBz4qvFHa9TKpx/lwlshhloGd10LcruVY8PiQmiFGxx7BcQW1L5AgJpQqbzqZiUit+gahImBaaHw
HIsTOkuAbiJhN4lBuBlUFJI2qa8HEz4qBWJ7Zl6gNYBXnegKtWy9pdgZ8IJw1X4UmPCqttiKuGUJ
IySy2yZQOa0kZLeBBqYDvkttMur6qtVKzKySaEJ7FI1Npmmg7BetaUUXP7s0T2U01esJGbUmGp5A
D8uqawxi9VxlfZq5rdXghwICuDLsHDx86cIdouGhSSPiUrVloIfSj0X7MmGm+ITYOo2pqCibbJ2w
SnxgicWQrywcG/OLqUBbCj3RLEWPuuWGwwKB0r7boRbb2awyXXPxNqWhh00RNlpDViD8RxYtD64+
s+Xc2JiSz2iqB3Y3dVDZ9gescxQJ7IvtWxo2RmC52pfWSifRbvyOcJOScwzmeejzT6qd7fBoiW35
EiMSBsIQPBYrhGz0ivaAKDmNVIPsDomkAqBZSneX4UsM7DsdEElAEN03wBUG2MbghoeGBfspsH2v
N54RFYlyRwks86aYqu5K4WtKTmsgJIp9iNoPqwmKJd685dQDZ09mDwQWojEj/2JzNSJkPNhtXXIW
nz4KDo8obkxiJk7/GUmzDN68aYiqKKa8avnI8otiw11jYSpxepTD8vZM2AJtwd5BPpJEZP8klAvD
COV89mzpQ+RthyB+RC6icSCelmvaM9oNxQHrXhoUNKIzDeaLLDQBOsSFdmdISfQ8tCW2R5TlrCcl
sXSa2VV/5iEPr0FoC4SvZEqWRpVT3n9GlVbq1CYkJFIJNckJZ3ViC/zmVRmGKo0RbXwGP4RMjAEp
KqUAvzv9kQ6nAiQeqTyUDtia1GX2xwfDNQGqUBEnFgvzNs+S4bGuRevMWx4GiPBrTS5cspRZQPRg
xqtQTsUgSh2hT1ZRP6091cIOWnzSfG1tZNoLMKqryJyQucKkdsRH0y598bZKuzPFu4OYHcEuXIph
ndGyJalf3I6SXJhNL0Pb8pTR+2XhcuFm+VRflro3rv7up0UOj4KcieYV97+16K70atknhOKz1W1h
bAol8X4XtXHO6/ZwAqGikGWShkCHBXmwP4GqNWpGjaMLnqBNvO5VX30Kw9o/UwY58tkIB6mB0JEC
8LfEAaBaj7dRQaWq8roY85FqWuPYNsv2G2eS2SPvw1aljwxYEp3ZpRBkpQBjMLAkdzSTUCUOjXHt
FUCST8/NIUqKGaFjDXBljpWoDO5/tlargzoKcbC3UF3B/imjhOVMYjyZq9bLvMLOS3Y/SjSod9tC
NPavpaL3uTNofTTbS5ftrlXapDuzUY68PbkKrVpEYClvfWf6f1Q06qBMVITxEVWpMn0FC9NcxRJK
R6ff/sgoVB1NWskmUSmYnf2Xj+WyxmSTSrGRSFjDWW1/IyaJdOYbH1kz9Nspw1M+I0Faoo21Nta7
PpJmHTYv3fRRXaypMkNYq4xzmd5hBWRm4lPmpd8wQ82W0MzCy3OuzZJswujEuwD/l5dossbnNtSC
rYz3wF3bSvG97/kh6uay/qp2sfZUdmTLpz/tN4JyP8jlSRQOVZAQFsTWxYEeFKgYeyGIGR3VsPBi
9CbxRxC3zS+giiHINJjxtd2XfWZeovelvEh9GQUXnR6OiZOajfro0Z95luIcI78shjOQyHm7Gxtj
CFYJoqUfMLaBkMoUeS8Tayzq9TT14mfc9IOCtI1PFT8q0vS36fWV7OZ+HmCurE768+n3PJxcxNLA
ohDIo3PNmb6/hJpIHwoJOJCDpm/kkmWoqA9G8g9YlOaZoQ7zp7nIq9LBhKoCenIBMNMoIcPwQQF6
VJRQvqhEeTLtIsrVG1OhXbalIFGABe+18pzc/JGR5/I8xBaqhrSBFyPrVTmiy4JF0ICT9EsWYVmC
j3y9VoxSeZODeFirXhm/nP6y8427v4DY/1A3mEfq2wewPVxMalYQurDmVIMT9XpNe0W3S7uuvXDi
/ozPUY6/q8t7I84UGg4bppH+iLVs6cakFmKiQp+IY6l8TM0Js2MJSqeyLn2zVXajr/gVbmuK8BDI
FuxAMy6SR8PKWozFmiS4C3uPpCIvBLS7EmTtnowGYXWoFHLpDBWCujs6TeVHXmfVQ8CRSvNPC8Kf
+C5ZKJ/iJXJXQ3LGTjKjcYWpldDaSitEyarw8zi+GrxYF2xsHUt4UW1RwbYyhVRydRXEjEu2o/4W
jLHOthG+zphglzVSumWFSGE4xeOPSqiMYIZfeu128Lkb7YzT6hxD7GBD0BFku9N2BGJDhjH//I+T
u9IwF8WGEIexqa6vqJW10BMwQlZhJrinV8hB84iSxXdAAdWH3bfsrfrwq0wx7Fpq2kZyHcvw5GYp
rgoDUr/ZGgAPoUwY8o2Xx+j+nR774Opg7NlDg21PxZT/7r8mJC8B1MiESArNkgtwB6XDLyj/HZX+
58fwv/yv/O6/F1/9r//izx95gayzHzSLP/7rOvzA3TP/3fzX/Gv/96/t/9K/bouv7LGpvr6a6/di
+Tf3fpF//9/ju+/N+94fyM3DZrxvv6rx4atuk+Z7EJ50/pv/vz/8j6/vf+VpLL7++RduE1kz/2t+
mGd//ftHu89//jXLu/znn//8v392857ya8709RGE78tf+Hqvm3/+JZn/4BIleJb47MC5ZtBn//X9
E/kfcwkLmCZgX9ahTjSTkXcH//xLk/5BtWW258KQFMbNnATVeTv/SDX/QR3GnLVS524xccdf/+fB
9mbo/83Yf2RtepeHWVP/8y8kAuYz/49zhCfSZ2oP/xDjUBdfBLzcBCbIRCuj34yrYp5FtzXdzC2l
hecoE+pdiV2mPUbU5qvQg7bXGu9ljNe1MFavFfpStO2VeAf5N3Ir85eoxveYaq0gQzk9aucIf1jo
n4hoAnVFruBJpV5jWpnd0IG5NFLAvZVFjU0Ys41W5zvycdA7SoGvynCZVPW2CCTNRrgT5ZDEtvLr
ys+vhQyBwiC/trT0TU/Fj7z3tmpT/aaAc0095UIsDI68bt2qqyB5CayvfLjsrBdQchDyL/z+IovC
K8l8jkvlpo7E0S5V9EIRZfHGjVVgn6loH1bxKx56p/OvRT1Go0maVkiE3jUWftCQLswotMPyJemy
3QhN3mzXigd7TYP5im9MND1OybWM3m8Te72tCR9RLD5POgQoa7oxrQLR0nQrWE99ivilrN1G1c8p
09C0Fu1iJH5NOzqJF/6AAbvqVHq4MfRfGJuP7YufFhs+I5Q52wqvB+VGbi5KcXKwk8/tWvsSfOGJ
IlntYrvuSkL9VPnvpJI2/rt+8ujlgZPI0VZCA2GUZDfTvbset2YtkF2zEq8Dtdji9YTxKwHbdV5H
G4geH1E1bGDOwgYa8PsZ+itD7G8D3HR9xVwDRfuMK+g873kBNS0WZ2O9xM5woJHlTegX92MmbXHh
hNp4qzZR4fh92uwwtIrufYYNfEyClQsKJJX8EiF13Gojqf9d0lxEnJBZ160R/MZ7LLCCXdDmV10s
yUiO+VjAVg9+EjqGdIdl2iowFDepqjtf7x7x2EWVUhs3tZJpRB38SRjTnwOBFbXV8d7PzUulQz4T
73A7M6e12EyWM1DShDH8UGt8XVi5P1DQbRwZtDBX1m9J/FKlxnDlHOGV6EWs043fIU1ipDAFXgtq
ULumAK+hxa4YxXAXRvm59gYb2T27pzSWwnkepx3URltrsssQrW2nq/NbfbxW9PZ3ZAw3NbS5rNJc
s8k3XhvaWozOKdrQbe/WJj6rbY1U5+UYPFYlVD+5cVvtfWyT58q3tj71zgRVA03s7uqoIBWCRoI+
JsTYlY44ZRZ8ojMGmzR5beT20QuznUwi1NF4E5TqponSlRpq97WBhUWR7EB8bHulB8UofliJ9jMY
JdbBD2va1rAivGaC9Fnt1PyFMuZll8EZyy58aDhctZedPOB2b6GvKqp3o95tzdi797r0d+BrTEsD
/VntJYn13bqTrN3Q423eDbn6wOf5IviejWadBWJlhx2FZfDZth6UF+YY/QwEXIzAYGDSq/yuLfGL
MLejh9hZKzyRbMsLV1A5LmXY54gBupGf3oHTXYmDeT+0QrlOtYnMJhaztdQPj3h6/6SbOrl+GRu3
wkhtWJjMXZDPXHHE/dzRFGCqBcntYFjw8rrqGbtxpxo4FcRkK/YUoLKfU7EKNe1HHN/FfbgtPXCC
pfIYNh9E2pSZ08nVM0qlBYbGZnkTUKiTe8KAAJYNMB4sdEJB4PyBoH6btNrwwEnau5IxXkkZe7oK
TJjneUJTQL4E3Fk+khtc0StV4c1Z6qYkXcpIglW5uyt944cngWbvcvUxpvxuTGG4Upu6g7telXAA
6scRs4RUH+X7tM5uAS74OzPp27XuF9PWq4x0lUuCjmYre9Joe/rQcfgWy/VlblqrNvduzS5HuCm+
Mkmxn7RUfK2S8S6OosvI0G6krEZ+mPK5P1GhDr+QB3rAbRF/IEv/qrwZ+BdHpluPUbBF91ZdIYIc
XVQUmYkth7uu1YSfSmN1IJsCNFRGqqzo/7aNjWhoudZL3TWo89oqUFKvn6qbsCwHO+0goxZqcmVo
HgqzzUjHpBiz5gYVi/A6xEkVy9B2ZYaKbouK0O1kE8Vk8pNng+r6LvL+N3XnsZw5kmbZV5kX8DJo
sYX4taJmcAMjg0E4tJZPP+fv6rHOrBFlvRyrVVlUZQZBwP0T956rWHund60n0ZoAkdEdcGIr52iJ
onfSQrqNZc3Ja9tTFppMbB94MdKwQ4Z7sotkPiLXN4O4M6qdhdbRL526CfNYEODOyRowho24DFOs
E+pK/I27aVayTxfBZzfIbawLjD7ab1OZBk9Nid4tCIs8GhmLBsz5TdgOiJxiWVd7dYXqrFXfdR8/
qULsdNDvm0V77JJKP0VGHwdaWw9hy3l14+Llmxld6EctDraNjuL6Swq391aIJOp+sXUuZfpETlut
vNiTsxLSMzbXTl+HcLGehTmjaEltTscFVfwc/+j3Wy/WPmCkKogxtIBtZnHI6h7LrhPwpKlmDYzd
ZDtm+94uDbZRaxHIJfvVw6dlNI57C8v4Wx4D9FX0E+ubYW8sNmDypTwbdpr9ho5LcqiYUox+dItV
YTqgSOc6WFTYzEbjOt6Q5Op2Iul9w8OnGrC0L9B7sEJilbfWanKimrubaYgxZL8e+UYt+tBkB78p
mvs/Tac3j7jLrmWpfRJhPW/NWsOmLuWuaJznSdeuOEcmX6/M5jQo1Af2q4ZrBUs+CaltOtPMVcuX
ltYDR8ScHB0ThZHSOcsus1Zjd1fn+aI5L0TJrFRM60+MsTdwRav4udW+rWX5PVrxQ4baIJTO3eas
5Wd1SV/0pNt38XKWBdJ6hke6Xu56c3jW2iIgoBMv3Pp7trOPqqFUE/W25bGDUtpiONpazuAlM+PZ
0zxbgVrdSyXzkHQQdAkdl+yyUnUKqiIipJc45oLUx6oFDhI5XFPNuTKzgzsXV4LL/Xy6Np25K0tx
qep6G+lWKEawFxGlWmcANs74Pgy1vvDsqR+ehIEvs85L+xeY3hFK80q8mwuwMpTKqF5zIQa/K6Z0
9UiH7dh/tC6AGcWI9nRJzjaLtXnTluMMN7kSOls5oyQcgUTpIlgnNw+Nlbm6p3cjkdu2zYgtqQCb
mq3qHppat49UytZXJqgbJT3scWzhTsq4V7ZVvcoHZufcixLy0QYfvwgELpetFefuRivAQ49jb4Z6
p7F+WrmVSoDUx1Ea4lGVbrodptXcDTJTT2NbpR9LsjaPFc1PKGH6GWTZrtGTUU7V5KlWZHuOgk+G
eco8XpFzZfumNpUd04fmrTXm1TMmkJ+eMiYjDuqy3NVKvTyn66KeW9ccDp3Rmz+FChij6qf+wVXE
pzmV3Kg5OOaL09vEGMcV1UzRKOKSFjLbDCSnPyvDhIOaH90bpWI/0ETYQTrG5j5XbXQALvz9Soyt
v7Id5fiTeFWwM/sT/IUD832uDsYiy4bzQ9d3eq3v5tyKD6ObvGtdNxsbtVfMNxUwNwNBwmk7e0hv
rjWTGOoWnT5wUMPBS2snerHGwd0bolz5pWKmjtuIIgUoAVzsThzLbFpIgIdxpGMnfS/0Lj/o+sTQ
tCDJepvg0v5kCS4Bd6vYowy7G7aTXQznuRTpe+vm6G+BCBNUSo4R9SWpq99EaBi7GS64L2T/YRJQ
wYGoi8CGM3nWKucRseHWnKvei+MEypLDFFMLyAc8NPF4d/TOxZYnScR1LM5RWV2cdn41sjkAvHHR
5srgVRrn+UjVTs4QgbCkTguwL1n0oRvTfS2peHpWnhJFPcHNv2WLk++VoXp2puJFz9dN2tfcTGRn
GNUzl+tB75xQKcce8wsyX5aMvwQIbM8S6mZO7DpslGpF+dXdtAELeoM8BRogyBnOSy9NozNTxXOt
yr3bAR4n5y/H3hC6VvxaEUVeF9G1a4RG+ad0e0ar8oBsDfSdNhZeL1K0tLHxxtgRx82o8fBtMKWa
8+XORBUMpiw9a0mSQ7oY9bOmNSDF59V4xo03+IBjUapPtH8GCrVNlaptUKfty5qv7mOWZbDU4tXx
EQIfiFAOyE8A/RDl1bVp4bHWGS++E2fYl+yI0JMacoVtbLTafVzUjyoxfb3ufZMMxkghLqGfQ7vo
OEMMfzIE06T+hDrSgy0MyF8DbyHm7T3agin5T7kkYeOOm144hyyVgdKm50Z9q9Wm+XbV8Xvo2I46
1NuBzJV2kye8+gzXxcRXloBZs3gAdARTRuQ8IkPA/XGg2NkQgPbhBqlFcSz7+ABR7RKLbjiUynCr
5QSXC2HoNnf13ks6ua1FG5idEQUd0H8gwGU3h/mIcxaEv11uuC3sczaa2XbV4mRnJrr+prQcER15
8rmnZp21MQrFvOQ9+4Oiy5ur1JMxVNUc1m4UO8du0PgoiBMpNhrBUJuK0d+OabY8CKyrL+Bf3JDN
mbzlGlHM8AjtNz0fli1inHbbR3fYJspy961x4vVmjdb4kloL00Bz0HaKOfabocXuj8bLNd80oi/O
EFnSM2hZ96kkR8FviDTRvI7ZJ83N1OxV+O1vEzOi5zgvi8/ZzvuvkXrj0K+DOCiWVLvN0Kj9izva
w3XIyvQgpJN/WHEGjRWMy7g1sBrAQXUL9+JOVv9O2k30lJFE+6gOCRfT2EUUvRpT+edBX/SP1TJk
FrAeISxlvjsidPQQO3beERKd0n4220ZDkZIRl2HWynFVExoymxfVsgv1KdIaEVRJK86lES/7orWb
S5QlSFAMq+boT3O9h92/NtaJS2A9roZBD+eYbfmGFg0Nsbks/qi0xhPqNfk+u3bbBjqBx2+Da/Ya
7p1Ze2WOMO/bODVCp8iqkM38fu1Fsmd+2fae27fa46wKSjvC+0iYLJeMRzNyUTsELhHFLF/z1DDC
xirjm6uN8mcwRldFLW1kOLSqdeDVsmW0Xc2GgWukqZt1sOkTbVEvx8yNuSNQKBxgg0XeXJVh2XQ6
e9vyJHlr8VHukb35RHSgZFC7ANnORNKH9VyI9sa9y4JjpFqITOBPg/GkFJJmJouCPKKtUWdUV5Sc
sLBK2EhuMVqe3kJ4zRi0jzMmxGVI+suYp/skKsawpF1HMKKiaRBsw9zsvYq0fKvZcjO5Rog/7c4e
TB5Ss3M9ic+XDORfZTWbNOrae1sUl/puLRiEEj87RpuTThLJ+yp/oI7QJsjm63jMJ3pM+bMyMkF5
542D8jbIaO8OGLoMdfA0gjK8VlsPIFujoM/1w4yV0UtgDHlFToyDlm/GDF63SytGyFZAa3pvJh8c
G26zC51rZ0WDGyzjg7W+pOC9FwTBGWMlx8iCapDPStIzKkCRAp5h3St2tTMJp/CGSY1p/dT6rNV/
eu26VlReEPChNhS02rUNRdwyfcBjpPhOzDXspvYsJ3DdY9JsdMAPfENJ7zFg/5Oq5SYt7D81EXsv
ZSHO3Ty1od10lFlFZOxUCEveot0jFNL6Snu151F+C6w2jOMjgREKHmg8f1qadeOQ48zHZc1P+72M
ZajU75FYF99ieJJG4+SXFZ1B39w7tXR0OBAyc2utTPkndeC4FOK1j7uwKxq6U7c+Du06HJXMUjeg
trZdBDCgdeIZNhI5SBmwDDJw+N218cZwTnq+idP0V2Op1zirfwvpTgH2O0KURbb4uYicoECLtOUW
cpDIlFmIAXbYSMlIpVlqHYZ20ewaPiG/0KruIV7V1Gs6h6Ol8Gq1e86q+RQNDlVmVr22cRO4tfOJ
Jw78ZlkmW1XJzmO2cwf7aegRrmjZelZbBXNN4cvUPceRwjKu6LMdeByk0FEHpl+vGb64y1eUKyci
WKwLZ/YUxmV3NJioe2pbuWHpIrFi/OvnpjxBNIRYFBvpZ7ymvIRWU72t1fwDycPcrPduVGnzNIwd
7ZL1xsElkpnJxmeeJMoJ7sQJ12TJGE1Vr0Npuec71/Cada29naoaUudyrOooHJJB41YyfxSr5JKx
3TOKms6z7SdAn9WrTjgPkTEMdSfRTzyGfPLmkRW4ImsHv85sngTzpyeW7aMfN5P0+66/tISkWERu
FeR/YxTRXlEja2GzuhfsezyvEikU8xlYz51RbooRwHsVo1fS8+19q3RkT0wBX8p9h/DzvsnERTnf
1LwwnwuGjYmji01cEIVDboC9rarGJoIaoVpa2pCAksp5EDL73UzxTVuNA3+TV+7Es2D1U9jOp5uX
TLkWMPUI5seQnfDeTFipqgabPvyvoSmqW4P9buci8PacLNlqUY5GruybcDGcI4huvyHp5oPLCkes
e4/gmp0TUdHMUjEXsX5Z4POTUnGlNDirfXfEAqQH42ToGCHSBwK07AMMnD/qKLNwtNbflploHgRi
5wk8Ep99Vj0wTOOQbMl3hwtdPQCsyKg9KlhHlTo6my5btUNt1uZpyQnXqYSW7HClJZtkQrigLGV1
39H4XFy33EJPkdTWqz5k2wk6RaDZdX3j4tmWjeLu1NUxr70Jz7rkDLbN9KpaxZODa2MZ9e+xXv/j
VuI3Ei1NwCuagR63swDr4otJRtAuNjhRF0jFBk1FiiARMZtufSQwMq7xrOhXOezjqAps7WGUeZgr
n4Kh3JNTmfeGx2kOWBbgTbaq8bRoS7Z1+nV8Jjqg8lZnHq5pqYtQxeXbskw/m3JYwiR1fg1OQ6GY
tK8NwzGm7Ry8QwmwWp9yoAjY8+pmkfykc31KFbLVXLCtCCJldkQsF5TKddRMuPbE3nltRtNlj6E2
CsamTajACQszyQeRWrpLybvkFCqMaIdmn7nRXlHFeYqhm7C9YAXta8kLRbDmj622a1qRhiYwyHSl
QWYI+0b2bneWnSS0q4Bc1TWD6mXduG05c/H9115kAJbU6P71Ytf2DElq1M/de4Zi0TObyjyWFW68
KBmMXWm4kgkCZVfVd92Z69Ikx2fhHkzrHymaYK6yJkwcRfoZK08UF0NH5yeFeVAyFhSRaSsb4pR/
a7F9zJryxNxO35Ny/t4usXIcB6s9ZNm0L4q43qUKfuUhWsfMK+o8YHWxeqh21T+OkvfbSRtO+f2x
i4KvRO+aw4gfIVSXJRw1nWfZfhEBkLLfiWZ2u+Z0mhxe8iSyDzMimk3hAHLXW/y8hdr9HnK7e04j
648ssY3FxmFgnjzJUmzgh3AjxS5ms5TFllf2ZOQB/eq+Gsf8REbokpEw6s+1Mz3zGtxQDidBrcd/
qH60U+32B32yzONsimM8IkFj1cw9vUxJWOpYlMY5CpU8UwIMgJ4cxLSPa50QC0KowOfqZ/zaN7qG
qxXHb7hOGEEYxdZc43SL3uFQxOyj2oZaIC/kKTeUg6t3ky80xJ8saQuP8SeTauH4+jqH+MGpqSp0
3zoUgYNd7OzsuczOfd1eaVtJrLQ30WJb3P1WvrERppaoEktbIIfD4xMUdMMMEjdO3Z4NRV5HQ30Y
BENO2WYhQlhBceNecbHNKJfmeePmfwS434IXv1Iq4VcIr/0q6Xa60t9Qgz4hq4j35jBdMTof2qla
fEMjHS1je9Qo35GVcNInibltEqLLUv4HV3uIJ8LIkGOspsF3pi8BnlFsgT+U2jtbOCULo2EjFufJ
bdITbdW1j4bv0kj0kwOLxUuqAuhibE7XRcRHaKWZV9vrWx+biufUmBrLSyHyBzfuPUaH5L25B6HD
9e+NNFjdbmvN7mFyOzfg8ZOUNZUeCtWH0VGuNXfepLw0iHrGUvppMW0LkkgCMwf313ZP/Fo9CqXC
j0aKpC5yb8t9/VjDrR5VvjhQ/VejWo/DQsIbv804ZkBWrtwadiS/NRmfoQuT2qRoTIXzao/X7A3O
IrZVtpA2lmYnviEj5CoXbwOQr3DW5BVr2BI4Oh//kFbrNVH5pCa9igIcZ+aeGcs7lPGHauRnmWd3
Xw6spuJtsyI8lbPYFqb7S78DYnmnAZmx9Ry+R8n9TD5Ya25y6+K6xQZ99gbT5rmJYGs0cpPTNRLb
5+Xqr1xTyaS2vuRaHAd769A59jHVpwBByFNY2rNVirMxDwcWxWD4xG4Y7WuSRMeKvBiu4zSlDCRt
SVHUEG/A9GRVfPwG+JtANg0jOYtYilxZnzBUpM9NN5tPtb2kvtBj9VmvplR6UVQCeh7JGDvSMB+M
0slo16LCd6zhA68QKOicxdximOQ58ErDirGZYaPN1JpeeOoq9nEl4l2jOn9c2Nu+ykIXG8WaQ3qU
3OIjhK+0aX3iFlRfQ7E31qlD/ikdUT2U+b4pUvDBwzXDCe2pyuJSFOYdjZB4yIb2IPL4oU0lE3fj
KkVO6J0stiJTeg9+6BGRojy4hpg2sxO/4dK9Lm22V+M2D+p8tkNmeza0SqQfaZePPKj5WDBgfEmr
5kdBb+8tNk0oGa6SCt19sjkOg6RCaNyVubEVulEfhdbvUiMPqnF9ROQL37goHsbOSB9AbLBbcwU/
U42576K54lTLblNkPWgfDdBgSsGzbvvldx81V8V8LKtoh3vDNwt43FTVFyevNlqnbY2lfHTaGsmO
S3P33fUS4Juz6zEk+oCEkn2SphvMDVtQEpuEWVwTN2y+rY2bAtlWCZmCojmZpxScr10d+7IOpPFs
Zd1V52yPZUOkJHmVPe2YPtX335rxC1dBFw5dZvj9kGngrK3Y1+95AN40RZHto30ePTSam8R6lqC2
s/bVyFF8mtlFGvEmbvcpPoH5RETG1oh/u/Tk2DpJQLyrBjqWOZpn5j8YE7h6yfjL3NDMknernzd6
/1saG0Wv3/O0/YwWcVOmu/pAD+JR+iv8sTqDstqf8kzzleTzLqGt6T1TzuSm35DjFvYp9x4Tmtz6
VRQ5ZwfCGqp75E/JwTb57UMoDRoziZ5rggLY7DPWy5Ao+hav83516LtRilrKY5rb8VMLOORWFkwL
67UZ910r3C1iD83X9Db5UpAib/Go5ixzOJT8tpvUkO19lXnED8ZsJhPFOWZORG7oHcDiLnI51/XQ
HUhTnLb9aNYA1krjFaIvndzcce6niAQDtzWycJb1lXBx9ZeJl90366VnqpvHPx1g9L2ScV6nhlK9
DWo/LhSvQDrb1Kkf5zyyfH3MXnSW8KOXGs5ymO204J/c3TLKgueZ4h4vbR7oaseWz3xv3GhnF9VT
2ooXu48ouN38V7TUZO8prMRyDtNKGx46WJFcWq+s0atttRgVOrcSgTvtQpkI+EAo35hZRwek1U2Q
RflvLbVubPJetdHYa1L+TAir+64mgoUwL0Ro9OzWY+84BxdywbaezatrM+Ml1OKqJHwonevGYc1a
rI7eOe2TIKsGZsV6QP6nN5rsCO1omr1G4UOZ5K5mu2Fo1eQJvX9YJihOTlXc2qnfra5+iXPj2pj2
h9DMR9yuhCP1pzVvt6k5tcwKpozf4ip2SCNveWXZ1Ifx06ykh0Lv3+GyLhy7Kze5IU04HmLD3JQE
UkM+NbN+QycfOIJpdQUPeJpZRg6sb9TsHEWVwrRw+DKznxZHj69Q5Pt0qwhLGP3q2dx5dKQ/ZMAi
M5k43GM9R9NQBzgwCBSZKVLzkQBOIS+GPjw4fc8yZo22+px9DG4GByEGZx7JL12pKLOt5NDOWrnl
l7+LYrPHYjrvYF5vdaPZkO5+cC3WQZFZseaOj2nkvlIgXnRVEDTfJrcZF0EulwvOWW+JcJIkRXFK
da5V5Gt8eC0+MPt+HKtFYEUyiKYFvDPhsruq4QfNouy9Xrmw5HhQjfm+aIw8YHSBAht1W5u0LlH/
sdTFNb2jHTtHPilkyPlN47CvjB4HffWVXPsojWVv9MO1L3HuM7OIZP2jGULZxJr7nFQoKrqGoa8d
oisFEjw0W1yp+g4G8rLpi1kP11RzfYmdxZty4zJTMfaFfhuLbm+l5M7SVBLHVhB6a4kPdcB3BqL2
J1UX1y9T58BKPEauONwIwb5G7nzRlPgqpiiwuv5dE921HNsN6sVH2/1yYbTlyoU1Yu3bfRaC3oV6
47pBPpl+Tw+UKeMO7u0fkzUpcZcAszxstbGvjZQc6jlne210jFoKbQ++1J/V/HEZnhx7vyQaauLi
YS6etEwEfW/dxQFmzPrMbH2aVdq3KNvH7nxsFjsLJRYJb5Ym+5gyOdrASsJGja4pYjf2f0yv1rVi
vUSHy2SZIlfpOzjDjb1Nbbf1m8w6SlFLn/QqRDqF9S3W4oQm5ImwrlCsKnzbYdQ9hald3+ksatLl
nujAd8h15qtx/57XyyG3je+4JahHGo/s2YOpsc7MOg60rYunL+w76TNJiW1xD42FvdWbJbDLarvU
5nZwMRavaasGaT9o21LVGLQLfHusH+5KFqQLTTWe4EJ+GylB9Yb+0tTFF5m7x8Ud/wx58y1EtFWG
iFwZNAa+NrS/eyd9EKbBTGpoHx2Tqnu09kk9IbyKT6RNsJ7K/XlI2fT9KKIHpGb/6TLnpZ2zi4nW
wu+zWbuolXaclfoqJ/IxipaQbzJifbfiHCUE4FhJRpHVnDOHSvN3it09DsnPfJDvUxfpWzrI4zyp
r8vY/JQseD2NQR5jcPGs8GmrDKL4nH8Ix8ELWXFKxpoDBcr6ZIzcoFEyAI/K5sY1fNCc5eY40qe2
2N4lG3gBNiz7ccpjVORHzFay9+ytuWintCyujO5sH7w0CSFTfRIFeiaZiepumPxJBvZZLRVrPzlD
kJMUKXOSzmMRn1q8L8CTqPs7rV845KqV817snWaEkI9ihrd4PiQxRuDRYHiLUEXd1JZ7VdFln6JM
Sp/HU7x0JM1VmvjCn4hCSj4TqLVVkxHbJkzpkBAgeUzkwpOrWZTFml7xKqrHkt2D3zZx5fctZtiI
z5SbQWwh8dB+W6MB+z75MVP3aTEgnOWpxuiu2Lrx+NHjsneMU1mzhVlanrFMk8Ae2w8S7E8GrYLc
1AY0S6NGqmGZr26fBOxNTQYd3RguI+zTpZSfok1fzNmQx3J2SQXWcvNLJzLMAr40SfVzmmi1irr+
pSXpKVlIGybh976Y+uo77VeFJtJkmZriRhV3iCi4bQ6395XwvmDKKZ10rThFoOWbNNkbjnbjN3UU
Lto0tkpELgJkUXiRNNYSOTKIHF/LIq9Dd3blBblQT9xf2FvAGbX6EK/trmnGRyfP671S81WZavRs
9hZ6CXCe3qIib3Sng6XP72baWBfcvHbAUvdprReMjsVRncdLn9jPjcYj1LWNLVvkzxm1XmGJbS+o
bWL9V1Q9tALxW02SCIHgCstJVlqFfIRWu2Eq5xkSTx4Kxx6yWmzlH80q9S0u3KdOZL9HFIiR/QeM
pNex951MnRWIedAIip62dbZfzBoBA4vYLD/fv4iUnFS5+nH6MmjDxh0eE0YCU5hBHEJHnijsOZCu
rwxF9AXt4cLYqC9wGZTmoBycKTsB6feEo4Qv0vXVq3lfuhclU+eHRlryOWlk9IjhsuVl6JSDtvTJ
Hzsr111B/NCfzM6zMJdj+bSih/zRpcPlokHoIDfkp5gSeUkKE2q6RuIS29elf8tQbF1Q1xZbpPAL
IoMhPS6id/bL2uggBcjXWqh+ToWZya+olC23Oa2rHrUWDdOsEImOaV7A6PAm1qTvkxV/Ri7yFjP9
tBvWSVpfdaxbenY9xFSH6APr0yjX9pynMrvYeoFWvxtfu5LHiAtBVFBNy1ebRBr25dqgH9Tcidlp
Zt9tjH+oRMIQi81Kcs08WIEs1Stgy7fFGRG1Wa9dgtZUTcrm3jrd7FLTAlFytOns25+b1BIPg8vs
U//E3I1NM4GONyjntM5uDfHS8RDtBDOIHaMksWXJXISNseq7ZOxvTWI/ImhLHicLtHLFGLzTyvnQ
IqAO5hyusJ0PFxLE30lHPFba73RQYNPSd7Cc6VlA96zo02ybLbE3s6aKlOTdUc5T5HrjdFKteGOz
domtW2WPgNnphajpbPWPmFgvSrFLBxEsevOhp18rhsU0eeW79RkJQ1OL1w+q5WUzkChkxJ1ANNKh
qnGW9VO3o2Ov0OqaVmX5ETt3CkVk9HYcMiy5xAS/mxp7XBwXGv7mt9bF50zP0nCqxMGadqExUzGl
JQotcasc+gQOPi0JDG0PbPDW2Ma4caBL69gw3jP0jhu9oqYWiB+nXAbzWr3JcjvWybFKlof0Pk+a
eCVCSXj7Yelc+toZ+3A7PuWDe4pGx/XiHoLA6iRgntY0DnO7/dUW9idnBwLgNvuKFOG8Mh6UG311
KfprieNxUjZjeV8GoGjL6ozmH7tAADskVLN7wdImlt9A+CR61bK9HJBUa8oz2eqbcQaE2rfHrkeu
W5pbUqURLqfut6txSDJjEb9sdVb9BQrAObUI13bEehTVtB3zZZsJa6UfxlydpPNIkaURYAhowrPd
6FtqrAF7pK/CHc/NIE92/yfpoJIwnNJ2hrms/jDnn9y3fDwTkrhqfi9XSKMlqleH+5x9OVwht6q9
saEqK9Tfdvqb6F3E6Jp7nmyK/4H/YiIi9Uwq7LxusZYrHWPXPE85SrDzJXotL8jrPE5nl3WEzXh0
qMLYjZ+XPq5CEkTsP0Vbl4HC0A3oZn1AA3BuE+WVNbck1yGfEGGbxRJmeVfwt2BX+x+eg/+W++L/
N1+Fgzfr/+6r2Hy21Z//se/yz/K7+6u74v5/+6e7Qlj/wHXFag2jxN2xAj3jf9krhP0PTD0M+l3+
FAzPHSTzn/YKS/sH5GMNu8M9xwsky3/ZKyyVPzKgm1h4q+6GQPe/Y69Q78aa/zJXYKpQ4RwRnkBo
DwtXcMr8+V/8RYAGpGoMpeEndtI9dKmr7o02fo6AUIfjuLCrbpMOKO6sf+hQro6rW7Z+ysD8kKQZ
IuV2Cpzakk/O4qAyUbtvZ7L7E2Vq9gCX4faXp3v751/rr2aQv7uE/vmXJVzibvZWjXs+yN//stg7
lqbrXR2iwjo8qgQGXwim+3fUU/3v/rx//mt4+tig8PGydf4XM9Lk1KwXRKn7c6R2r1GJUM2vq9Z5
rvWKjroyasYIqbsHMWMzOp209VGi2Jy93k6RdCRJ14WuCgM6lbqz082cMASZE3vsugNjSzNZB872
hYscyM9FaYr+kjaYV2tSi6SHa359kBYzLzgjDD2diBvRcIW+EsRYkPZCTqwGWUVd9AdsoR0eDhJs
nFr8rlw3xQ7Q1OOHmxXVv/Og/h/eFZ4Nxlss9zaoIOtfHj8pE6thFo3mN0LxzLRfNiVgzJcutseL
NeNqDAAJxduO8T6gEY7gXRJrheJ1rZwe69qu8KmWCUo/bmS2dYtUw9KqNew4pVsgmDeLYDH0/zx2
/ub5+utLo/3vb43JF4RfAycBpp37B/jXV9xAm7ryb1B9+McJ09lyasIyAc8zNTmtmLU+qOmA+7KF
FwJnX7vmpr0A8GFSNlVsmsjHVuojMJTlm/q+RQ0yr9ORQRsjgum6Wi1iLcWyk+e+1wAYNhAPOi+f
VqyL6mL/O4u5+Xcj5/3tvBuu+AVg6LZV3tK//zhwejun4wPxW0SBT30ZoeirTO13z+vYIug15QFf
Z/SSwEDo6YhXy2OU3m7sdIBZYcWNLdgUKMur0uj9a0SXkPgDNUPHHraTj7Bb54d5HIbZb9F+evMy
Lrjmueio/fQ5/YgopFtmOoMT0iM2YeeuaKl51eU3/y4S5dLRABSjYEX2h6Vf8qCb5/phnfo+jESN
+tgWWJICAmmebabu74OuYjSxZPFIlV9/Dgp/baQsLHxXtx525RzL2Z8LbmhJu7xbVKf77vJaeP2c
S/7uVUEu0LgiRYC2LW6Ta9fXCtIlskTipB/+30fQ/ST/lwMT25urWwr/uR8R/wJGEE3RttQmvE16
k2zxnLOos1Or9fTcuSMDY/S94aSxuRalxSNSY3djD4PxmE56Tr9FHLHVKXSl7XhL7JT4eajyKp5x
gLpe7ujNlWGEC2tX71nuOFOckpJcU280a9TeA47q/8ndee1Ibm3Z9oso0JtX+nAZEekrX4g0VfTe
8+t7hE51o1R97hH0dIEGJEFAVWYYknuvvdacY66nMarxnd2oIV2Tco0QKxPk1xPaOUvTcY36PHG0
gqgmJoSI5phXF16S5GxjlTDiCas3FDd5jYCdqKtTBUcGtAvUmQcObQo0J4LOHUXMotzuJ6yyfKh1
hbQDf+9oMJKUGpXDjRmtVPGJInqKiOIi72XOiHHZn4yx1oChFnJztwkLmrVpTvb1PFNiprTx4SUV
QGiSkr/gMH9SLqmsn4n3XdxqrEY0XflVHlsOmBhjfDTIsV81kfGir6WG1aHWcBeZC1MSIxUOYh0T
cS9pDU4RI/uGvP52ilaI/tgsBuh/c+3/zaUHMm8RfycyXP+db1DIWw67epAZK3FzpdCGjznmqbtW
t8RgQz3t0r3pPwisEP8GLyL9uzXsljICXUIGBvd7YjBEVjNCoy47vdzUCEma5VtGRXfoNPnQcyq6
9SLbQNMQ0orUx4WFBwqQUXISrFb1rIZbZe7F6m/wHX9uuH+tHqhtUKvwHNzijH8PQJEWtV6I9JOo
zFPFS1RjCgjXBGRBP5k+GUAWBd8ZAK6bPk4Y8SGgcb+P62hw6oSSVsfjFqDsJOE3VkSkosRPJnkU
M28t4H4XlfJJ+UQfoqfR+58vpvZvHmRM+BQT1FKwLX9PL1jHP7stbAsRDoGjXmXr4kWSvFZhlEsP
xORJiIZFM0USNbShWJTC4GR5d84bFBFlhkwqqXTmvFOV4tZRZvZptCZifcdkBEx0OoL3bvRGOvKk
Y9DsWhMRmCAlximLltStzLLYKZka3WtFsdyVFeqqm5JCZQHB+xBLB0Ffmbwz2zNBnaqwdGS5SX04
i1vY5aweqtKvr/JAh7qIMum1TCWZbricTKT2woC4V3NaSAYO8l2xrfpRHNKnVi8xsiHscaW1113o
8Sxc05rQyvjP3+5vkKQ/dynoDCyRN5oDtdRvpl3SvGVpBTHjGLgQHiNti8KtxUWlWOkYlBueWaPi
0w1tVx70RVi9eVxwOoAv2JViTIO4MER7W8bGG4wGg6Cgq8F/fovK7S38dvMaN04y3FpZEzXj5jv+
pfTt42lVxgQS1jyV+UvbKuZBEGgixKrkV5mu+wWApQDNjuSNCQNG5Bjf2imf9xZaq4CkSAYR4k0K
JVDuEFYr7wB2CkG6dQj/1taXzER9QkTEUVVNxlPUCyWrdiZ4bJ/at3wiMWooAVMT/40+R2j/Lub5
T578Xz6gCu8BiJ3EawOS/JMR/8sHFJi2m2U78wGlXL7E3Jd7cYRBLWKEQRdodLtaHTAaw6RhC3GV
wp6sBUifPpnQ6NBNxKP+JbLN/N2zJ/2vZ493BiGRjQ0oxY0L+devvjHLCKArQ3WpUrOLalSTh1t7
BOk27XJTKkL0beijzFddZOeS1P0yzv8MsMkdylEMb7dJdKLE46//tpGT8josLXEETtPMnwj19HCy
Jskv5Xj7u2Xyfx2yeCmM7ZwnYELeDlp//bjkGGVCIULC6eOlYMZjWM+AJc5ZIaMihp+oIkrUmgut
pv6txvn2DAQx7txoQTE5aQiMMO0jtjWsQvpgvhiCHkQlBtMHjfO2oieAqrEFWa0gGqknJc8CHXXd
FVNm9ii2WRM50Ijeq8JgiI4wnmBuRjKmpyrZ3wSMaLcL99stR0oNICywM7eHFWLAr88UB01wrIj/
nJnKw6VxVaL80avjjGv2iSmWCnJ8bckylpUdbZ8MBfGsnutJNUq3GTHs3dTGD3jatM7OyhtYNkIR
+hl11vrAg3UQx65+LLuqp8JuploDfGl277TvzGe2bc2fhBgzDeBrSl1tQtsKF0/1mgwgPfa11cUX
Rjxtks5npdyar5k05C/RKtNvca2br8WcmwcCbo2PeVBRJjSWph3zVtaRBdToR5lEo+rrE9pZG/RA
nE6ojxnDPcJ7XF6bRaoKz6qfON5NUoCcog5UKeOVxMjTkl5O/8Vb+kcNlf+bOIsb1Oz/3XYJ0g9G
U8N792vL5fYjP1su2h+oIinSQUUYGk/d7Xn7F9FC4I8oYYGvMuQ0KKNusNCfPRdF/+MWu0XkqAmJ
jJYLi9ZPpMXtjzj16miRNJOBiCr9o54LTJO/PiaIcuH0Qyg0VNK/OVH/tvVEJKmQA1P/YL6e7LZd
81jeS6+3BsHgmPikXN37yvflHkHJUQpv08hgDvLQOFiH9bt2nL6GHavFXfVY7IQzkMgvydXC4hEf
ufE5PwM8bt97T3RAPzikc4Sy0+zikDLwsO2mr2S2MV6DKt+jMrm2e/09uag/0pDZ/FF+txJ3LEJp
suXn7nE49nvBp5lxHtzCx6LkFLv8Wb42x9mLrtlO8et7hCZecVm99sq0t2a49Vh6aaii/ferc32d
n2YOkuTxXbejGSzH8XnYtffCWfmU96qD1yIYjnrAINNvAxwQYe6Je8NPHP1Hdqn3vMs75WCE0XPJ
YNm2Ps0f9JyJjk9QhYdwglQGrjoRLq65b/cRLzrY3dnytVB8ipdzu2+sy8d4Svclvza+Sy7r3jqv
z3yFRz7DD9mr/GhHtsZed5BnH6qzYRt248OheKTzHfAGnd55ZBrolV5zFPfKET6yg1f4znyM9pWf
exjO3MGGQ/a9ivxu9JJXAnr2km/5KOFCdn0UYKweh+jNCPNABbvhLlfGxINmRz7Dkh47mZNCpBO9
ir+fnNrCjj8K6YBWdD6g5HN0p/KXg8L7Wo7r7KBu+zY8rBWKNmfWbe11OwKhvDaHNshR0OzaUHN1
J+NzDXbB15LtwHv6ZVgH8YH502P/JtyVJ/PCK7xYvoTlzUt21J0mX3sepAEO9nslbHs7+4otR3jJ
D9N5Dswf6wmH0PRi3TPZeFEOw0N3xvcvoRqeoKfgWWBaaQuheJf6kie6TcBu7o/v5n7dD5XjWtjG
DtJZeOD+nEgKqM6wMw1fsusTP++mDnxTXz8wxBERgdhpgA7qG1WK3V45JxONNNjKHV/ajYDmLmEy
2ggjpccl8pPKJ1OVdjsTJx8xb2mXH5pL4m2QuEPmxKdL6diqU99nPgds3wiLL394xKymP8uVy/F6
Nvma3jhVJbbpRQ7SQ0/2GH4bvIv2rTxth8ofznWMktNmsMzzxm1EHsZuweiPgJdZARbL2ynZ7kZf
0mHmIgQefrCP2Kv1o4gOGl53jUihcFFOg3357H0DVaZXha2rEhfuDqKjPE3X9UF7IgjRrHBKMs/h
2GQXKwBVBxmzm9jLU+GZkhN2tbctzio7OrdicSzRzrPTLZxWNM7rDBL2UFqGNRQ/F7V3Um5d0YsC
tbPX93a/vVQivct97MFlppG7jz7rx/Gy5JxmPB3HxLIn6tjLjfdin55h2f3gdB5igo/uDJalwV/3
1VENcOyL37Wn1pN7tz+PD41bYRlS/P4Me8RG2L2dtGe8uQ4TYhfZcM5q5DOCrwx6O519i0ZPVVdQ
UZoYtpLs4sKBB67lJ317VBntT4Hy2O15gm39SZQdXCpTfSWTzQBOArzFNOzsVF/ULxN3g7f4fe/I
+xZY/rIDXVW8pw/CTg/Q/xFl1AbLD6ZqEKG9F9QlFkZxO78KHs/0LqEbiyBPeef7FV/7zpXVFx1F
v1N+b7oXlDGqmwfNynSGYW6o6p5snpTCqz5mIGB6aGCoSSO7O3BW7b/RpLJLb74HXcV8xdWTg4LV
Y/NE/G80afn6JiLmXmhjUI69oS+FYZzPuNc+o7TwFV95GBnwJpdFsodpL3v5Mxpm6Zt6QIFbPbXl
rnwZX9INXAzDqbCh6chAKRBPnak7b4YeoE/un9EP6PozyE5LfLmJ4kJkH+KAEtHrCxfC8PaKXUxD
LKE7TLWtd77r9QEBsBnOD/OD8cw95VTc3HfDPcy0vrHpV3X74Zq7D8ZOQlFrb+jXTX+dvxLzGFtX
YiDnl/5FvIr42/ybdVfwM3sIEJKFyuhWT8LFvO/DL4TVFbwVt7D75iSo78aJhoAzvrY4DBm6+1o0
n6T4vvKVM32sRbOrN2N8GssZjJERyHqGLkhwYP04awB1pLSNXeoi0XOZ1Xqrh0Da4WSN3c9OHvk9
r4WTXBM8d/Xs83CQopTsO2/E74YT6aO0+bVu5pEvywbMssE4kiPci5Li9ghaesMSrvTVps1jnmag
cyxvUEuMyRWeC0Iyv1mqrYOKLk/pq1i9SudueJPinTGASjz2P5QBxV/zqXVP1lnLD+O+tI6qGLit
h4jgDMNjWpynyfPmz7L3dHDLPIkQl2z1Jd6+ppNUDHbTyG7MOuk1J1xurO0Ot/0CVjvI+YPr6A+Z
bK8TLkAUnBc2LLxvnzdxklk9q6nqI1l+EdxkPlWjmz+ADUdGY+F6RM9gZ/txN7uN036Y9+adQVvO
HU4EKKB3kz/4z3Aq9usxOmtO6bYf4KF2vBQXFZmTVxwRWdPhEcJmp7O5qG/JbvxoWns+jB/KZQ7V
A1KKmZwo3c4v9RGZZfs6axcp1F3SKn0+K+wKJEFLwP/gwBBpZtio56iwQeqE3Kv0owmXMOZQMz0j
D9pml6X7aGMcAm7iZUbQ9DXuoo6pM51ketB7WOUwE2sj2Cd7bjLu5ukEkgdj9Rim7rsZJostEaRu
+rO+j4gKr/dMhpfB/SIwSvzZV/hHVfljXfLP79y4v/Dmgu/1Dc7W//6Xbq/zWWNM/gmv+/m6/z/h
cowF/1M5/lDU0/fqr3i5P3/kJ19O/4PRJqdsklvIjSZH7L+rcUn5gzpdNYmEQJBMRcyo42cxrup/
mAbmNVPlPzeOJAfN/+bLaX+oeOYkAy4cSN/byPIf8OXAff61D2TAl/uzB8H5nGMBsNffzqwb72DS
MVY4K6qmZwV/5odidjgLWpq7lW3FgjqDUiHs10srK2vcgtkeMqZNVVg30mr+7KeWlUKDDhUm6yhL
xIHBSRTVtWRvx87y2ccVijMifOHlS8nE3lxEMaAHcvLkgOATYmpXKUW6CiUutQkqSPY9+lNsZUjz
GguVfZXk6VNsDlLtNSoqf38uW8yMrdpE73KTwbKaOqXAdbKpBjqCbVpqd6uWRXFTAN0Z3H96PXZf
YIm2c8I3cFcrEe5uhCSsyJrSS2HCLBWbW6Xw1qtMBtOigT5F8bgBwqi17pDHCosgkFnrrcsBjCPS
zYhamOrC2nZLvsS3nUFcvzqpX6jPol56z+o6pd85zEc689PRkGrUuMM0dovTr7gD7GFL8Mh2EjRi
r1nHWLidv0UrMMapxA3aaL3sLV01vGZxTHQv48kJw4bVsBS3W7a8YsRs75VqIfeuHUURPdmaT6/R
qKil15tW91rGmoq0I9aejXiZ3/LWas+If0BcSMijS0AtSiL4DTQK8tWX7E6hQQAEs4dkREoDODHA
TfZA6B+6tpouQwxpKgFoLygkbkipbzELbRvhbIAMWS4dbKQI20C0xm5iqSHvomrRpKjprke97FkI
xFJsCcXyjurqCpajJk5oMrcXgFZ6KDOZudtQBFpxa8sa0k65NDxRKT82QX5iviTjvxgRZ7dnjdZK
u44nSRsCvdzOyzg+ipG1R7j1XPTfMwh1bcxmlX5X8XtlsfiajtWxnFKEK+Z5JI+hIHkW29xOmgT6
NaoSREn/2hJ2b1fZXTuvQae2Vx4/ZE0MNBWiTNqSuahce7OxrxeEn/G4sM7LftnJ1M5REgx5c9zM
sgtkJXczoyR4F5V2ajyIaM2QcqPpjQf5kbBF5UEvtvrzBgJRFm5BE1+ZmxiFwNRUkR6jyYA0B81n
Ajn6kGtpM3FQSkjFEIAFepO0Cq+6SsWjtuMPOcdtZGYXzTSbQ6X1TBPnfn7sV9OBYeGP0bhP4qm7
MzDbqzGmmqndDdaxQ+BkquOFcZyfEnO9qdaLJb2L6x1mXLx/Luo5ZxZfdEn0IKW9FPjqy45rSlUh
R5dVLoBVwVcxqfFSeXjQYYIIHD8sYiIywkOH7U1Xp2u0DQ+KMftCpjtNDGQWc4BAJ3zO7gpd803G
G6IRn3tLwCKruqq1+PnQ+qmpH0ywVMuMr0rIDiRCUXoJPgGyGN7wHfWcxsUq1JR89FTei9p0YT3U
D6PwlOBrGCPOjBx/GBHosI2sFlERQPL0kEYwBThUWEtIpuRngo+giekcrAO27rSfviU3nF0cOUby
MFtMJhfEz4lqfYDweOeuO0ygruQ6gRKIItMV8iu8hBE4Z/totBiVxHnBFlEi0jCba7ngPNQrhG76
jIKpwkMzHCfKfnPV8VcumV8OjbwbUNtBrwlUYVhcbHQE/FWhjooS5R/2TI460fxdG1dkwuoooxjo
sHTJt7jYOs4vqcq5bS6OC+b72z2NOD4K8PpgfMLP6UspNdhSjMv9wsvM7fTNEGrJNrMbJlG/U7b8
Rda1gMbp6BiyEPT5uNM286EEOzD1sw+MHGE6do90b4HMIdDCqVXuZIIK4ZunH1Zi2r2EMroB10H9
2BYYfFnkIakZ+j4H+ORvEU9x/6pM0htDkNCoyuwBGQLeKQtdtHJtjPQslkeNGRC006CZiselNu6M
qlM1O18NFOZN24EDnO5lAQqxiR+2v2BV2pw0Rqs4Hbs231fDO1HYcDz6sXsgCOk0CT9IzH5ale5e
Zmwxd/7UGU9AIN0GtQrQEFSjASF3ChKHGVDcdjTgOXUC67KUpecta49bJh4LbQ2ZP1FK9/7aIjpZ
kMcLR63cPKu4K+SwVLpbh9fgXFOmlJGlrU6x4RqUqGI2GF5tiDBF1tmysJJgrvKztjFdpVlZaopy
cLZM8Uc5+oHJbwcRKCREKDpUldW9l5oOrXLCAdq0Z7ZpDpbgSRzwLE/qXCLFaElTtTctphOT60Ry
zQEhIME2NMcBF5yWZqi23W04p4N27KPPDkiCNHcOMFJ/mEovJ8ZLy/AlMUVOExma6PjRptpRXPWL
VHe2rNySzBdfu6HttI9N3qF2OBvLGe6ivfUXsZQxNh1Uc2KW2btSAzYQihnJNYKavCvkvNwEQoie
wbOf84jckwJ56yrO72nTH7tV+FAxWDO6wx1KLa+om7vqKqb31G+HgdV2QbhByNJckdGjP85qIb+Y
sDsc2TgieXXSvDmX4235rZXyaey0b+aGea3VP5F5uJk4fGz0JOZeqD/yNUr3yHpsZGC4VE3T61fV
J4CEHntXvyYCUi5Sty8rNnB33S4owUp0Sr2Y8XDVrgCZtWEHW5UlpHfOKpi+p3r3DteDq9yfN1M+
ycMStizmklRv7qCjvTVizogomeIZNIIhQmojjglRLFJtLlJ+jOdWugoFvx49CnYPTnhA/+62jiaB
2GqZJwy+1mGUsVRMQiYa+56uyLQV4aq8QjowD90tCXDWTovR/dDY4XJpy92llbFBYUlb57C+basc
RQoTN/KLSlAWC9MTNJxDXJecl1brOkQXMzZegCDuWstC7MxRa/kwJdRCDLgPKHq8DLK3ECdBqwCg
QlSZjUgg5AXVNm74kTGaMyYJRsBqxuMmvliW8ll2NevYGnZdfzeS8Z0KPD71sAPCxW2saL5ijV8x
QxQHhNYJLS/pUfElazSUl8xuYXxJj3oMCU9PJmU3py3NP2KVzV47xkq0Y/rfY6Fm+YCqDjYo4/Pp
qC1yKxgl0grwuDiZwoETw1/2VUcF9HWKupj8KzUrWXeX91KndzrxIdeHIot9xNGYbBAfm7VrVt+a
WGYguN7fAsCV9U3B1pVuC2Ki6Zr2mZepsCTzb1p1ywSW7WxJ71qTahC7+sB2oJPBZYZMX79GPQ6x
Uu7ySTriq933ZeziCWW3A/mOj8ToFV9LK18rsf2AKMiE5SJImG6mFAcGTjxTZ2+un/WbSyiFZvqS
ZD1EnS4tzylCHCOR7VlXEflj9KSXUBRrzzJR383laJgobQaZy6bvzYS5slr2cZjKLd4EEQwFH3Q9
pKbx2rXawyyL0QvkCwTxGZCCPuw0idx5CS6iALV19eLoc1SZIpXV5Dfx10R81LZS6VJMigVkZTbY
BVQdjjPScmuvijCh6jq36MB+J25PnI28jfmyb3bXmVL8mhJI56L9R9zTIK9qUMMPrXJq8LRO7XdB
jYO1Pk/ioWwGD86Ea+EunjPVL5oPkwaijtZ4eidzarVM+ogat5gUlDrHj++RxiS1PONk3GtDfejF
IiZEQYoxHSrb93Fo3BaoQq3hwV22AlF8HXtKzDEiHysd7wOa+b54VVqU7UJ1STP0zvB8n9O5bXfw
Jx2AMhjFGVmQT6m6lYTi2xiUh6pkIknllrfhTDekXDC4tFUS1Jn2bvSBRhMfOCJzQRQjxlevd7j6
xUdtZNPamqq122RgUy6ILjYG1EEVB6PN6D9SySIsQfkaxmm+VqSwkveItUz1ScYiPu07DtK3ttsr
NEWjm/NlOmRmclolLUzXUbtWC0Pv7ZAK8nfYTHZf4yfubhg0qhykh14vYpMfeTCiaAtl2LoGzcK2
gy1LKSPrTC/0zR8T2Z/b7DGFOVho9A6Xj7lYMM4ppyzpAqOxgr7Qgqn7HouVB0IN++FnlMznQZn9
WJkheKlORqwnkMRDbBS+jpQwo3stTfe9EZblPe8VSQE+xzLRnnU2EeAVV9kqXXmUcClVp6yU7dE0
mK7k/jb9UOiLT/L62PX6aYrFo8k6eKeWI8RNzpZzd7nldGUl8FFTyTCMKIrbS8J11ZN3fJ4IFWfF
1Tq0AbB00gE9ISFlcEDtLRIelFuf0dCOxqK9IQEswTcb4dI20S7X48FVNgEj7EglI9qGlL0Wxn1h
YqlORMBRGnxD8LKiVnTvSoUi0jAvVYzXP99DkL1EkWh402YohJCUcbUndwzEQXVSms6uoRQQObT6
/MUf5OrdqNhswsB3MaQnuXgXxc9rxdqYongvoC0AgYs30N0LJo5W7QO8UvSzEO6BCJvfEpOlWq66
cKPyKzkAx+J7Dgs4zHAyeJ2sg90eKWeU6lHmAQZt662dZLkzwzs7Sad9IXPW4+BylDseLaS9YaqN
PQAfGu2dVjyUawYDVxd4Lk2Ooo5Kp3Eru8JvOljdRt7nWMeibi/NG45/guCcAuTAd8EyOy+VhGOe
t59tj1dWxtXBgSwAWpt4uolVrm1xvypQs1RVMCGO56wdZrscBbP1DOBTwXQbNtBpGxfloG3iTqWz
C5fiNKrdS7WuYYnqaDWRAW9tErN5CQ66wndiywOjRV3cMIQH5QjsE+QaAElq9m2Xxcp03yoZCRwY
XlJGhcxL4I5VnR6s5nGI1Aka4XhzHt8D2r35FK9NH4xJQ5g4iE+r3unr+GNLd7drN/qb2fBLMjWl
KJG77EaciPUF5D12auzVZv8NQvJEM3aMhh+RrEZyuM4z2ekIM7rIt5jHMtTKt9F05agRdVtYRtyB
42bxQ+tcr5TH0qqeEYFyTCrkoeQ7qLD+Wirw07tKFWmSs4otp4GAQDSZaBX3TQwn2CkpR1+jSFri
MNaWG3UVX0/qDG3bnKdyaaDxbYV0jKqW/WXgwU3tWZIawVtQ9V5Qt1DxY/LE1iKPg/yWSUas7/pB
Qd0z9YqaBIQHceZRlEy6UgtxvF23iRNljqzxNSvTW285hqaZ643V/Ssb9B/1IP9vKgMk6T9KA3af
329mjF+FAX/+xE9lAB1HFd00acIy0Cj0lAzmfyoDZJU2pYTGkkC/f83//6cZqet/6GioTKTVaC+l
X5uRuvKHrKKxwqmBKPv2J/+gF6nexv6/qmfIcSWikdeiGXqzd9xkA78ItiZE0N2It80biwj+DTeJ
U2I8cGD/zw4aGCbpPUMTedEoroalD5IoAh5sUv4D3BmDFSwsyj6rpm2BE2Cqga/29Rq9Zmtm3OdW
xawmt4A33LSM3UpLkspVCxSItjQ/YZylQzF5Pb4xOm/YGRG7m26l4WxLKgByfYs9kuRshji9nB2z
1sQ824A8zhSs49aGMwpBd/JSbfLmWxv7igxR6G+UhX/G0Pz1SyKTTlYxvqj4ZrTfBdiavvSLgZDZ
TaUcNoiCz8kRrazYFazFT/NozE+5qdLhUfP4bjLH+qufMHRRFAwMj1HUp2zBgyxctjJTn+I4ap7E
XjEvPMDCe91P5ZvQd9r7kld/l9x363T/dn1RRKIGkVXUYFzs32QfxA3PaZmZgtuviA3roSGkQx6y
+mBKmfZowRa4X7cqeyEtQgY1q6fneVu00Z5TACZ60TGfV1rttEn6GOZL0wUo44WzGJewk37p4HPW
WSkyfjVN8EX+/l6RDdK3l2//GuTl/eaa0DOCxtJx1l1djWnCrIOkACKIm6T8MvQuasC8TXV7kkdU
a3dyLzWyL9NI5DI0cyd6Ax6Q0Vvo71uXAZsavnwhVZYOB3ifJm9lEZUSUQOCnD/BcMVwNmFXOMqC
MjLtijYtpS1o1HWYAbdrGfNHsniQpKmr3HJNdfqRi96zRLcxNti9BpMML2sWc7etzYTlmjxr+mR0
tRnbJymGv5ciMno2+rGDoGYsw/a0wmFkb1iS+kFOavG+rMTmKZuBdMOjnklC2QTAcUiCTCmU1MRc
vUWN0d428VQ/qYCiH9SNw7BNv2H7llZC/T3um+kB38LQ2ZI5rMd8S26QvTYsFzmiPicpyt6Slucn
n2Wmk8owf9RSOzJdazsLCHcl7nAe0CPUZkW9DE00vpc9udVg0MXvEIlqBZpozEhU19uuP4x9Aa9r
qtrXdGtmEG+obGmYJvpTPpjxMdVnVQ4Ho1qvhZia98tgCPeU7OXrVo3dq95qRL2lkY7DQkk+p1iu
Z8dQ8u11a0r1blXSgqgFS30TrWWpgiTp4r2wGCLa7AxtbFIkD0kyYezYdMgNep3LYVLVw7kZMvgq
kkm93XTJWZt7+ZZPy9jSyDbiv0khW+8KQSr8cZWyE8Hc5UlMFemu3FQaZxp0mNwdjbKjw9NoBwP+
+h0Atw7s8Tja2qRXh0YUrGMWparmJoIMIQZN9Le6auR73VrH0bVQrxJGYiynplxlpt+1BX9jzlKs
5iv1MTYpFYnkpO+bJKHzswhV8xx1eZ0F4KMgnJhi2yzeomhCdyL+r9av2Gr0FyOdlLChA3cYNfyl
At3td5o783mqJfNirNxi/rJla3KIBlVc78FJpQ+JhD2z6QbzlM3W+DAbvfg6ZNNGe6bqk10pVVMV
dEIsh7Qwmh3AJ3LKgEfWzxuLwXOtp91N+2PK37cpg9qRpBBmRJ6uxInzAQrfPAN2R5wCmFVMzIjz
YCvv60zIIMD2UnGYGiMK6kFq/WZV5uHYqdFwX6nRguy0m2NyYVdabmA6j+wNbeQ0UM1nz5oYn4Q9
dgh1VzUCJdVSmcWxRZn5wtK2ukPX1TvU39m9GInSoZs2fN9AZslLS1d2n0ExSyTmygw2tjNLA6kF
gEzrvm2s5MeyxqPiNUMfie64aXipImudmJbREDrVixLf16M2HVbaNJIrb0vsCZGU0eARb+2qOi5P
aylrLqxC2I+dsb4l6dh81FyHIOuT8rMVmBtVRiWxGS2MnJQ8j/AnL8BeoHPD3LCM/KNVlvgqgR3m
HMlXuC9hSt6J9GIFVKdk1JdDGp0HuiGnvm3Wc7Pe+OytWgGl6rI3SRs4f+HsZ2K3GPGwhy40BaMu
NWQyWjwSWjKvxKDPy/Ya0Q8K1bYoHpWlwqetFwVq6043gR8kcl5czVZTHjVDG562tGh8tYNq7k1V
PB26OWtCBYrjY91KjK3NKRJgl+jDWcZneB3Aqd2tWjS807szj4B4+i8rkpqQNS8K43Qr3jBVCIch
mTjZsbiUb+3UjC11uDyBbM0qC/gLthMmD9KQtDRas8YTzBtWsh9vPny9QbNjKlvKoCSJULyQurKL
UjwynKK0+Sm1JAQjuTSVfME1BYieAlhqCkl716VWfJoxfkE6bkXt2E5pFAyD1u5VRjqHOYH4P0VD
g0xRo73g6FKnjH4vKOgP1anod6K+tA9cIfziehoBJJS3oS98Cunovtii/jCLFRoFMOCXYUzqR0nY
luMEC/ZaFSZKByUrzUMkQASr62n8SOkpN+4CkRTe1GbY8hQT3AUwY6AiiIGJxoVwZhUiA3NDUp25
S7LE3+JOVv0+E4yZ/naq7oU5bvxK7m6SvDinY60OlYANTpTumhtyZsTlDbejVwLMmaT5AJoljgfa
L3EUszmdMzWv9kKX0qeWl5UQIGC1+cOilfRmOadCmVHi0nLqQZfxQhQxn72VmmdBrRUD3KMKbldi
+3wo+cSRAy6xf6rztLy2SjPst2SSjcdurQ22xXpKAklZxbtaLqPHtW3ZjprOZCQnavmxJznibmvr
5kVLYonADeG/2DuPHcmRdEu/ymDWbQXSjHJzF649PLSO3BChkloYSaN6+vm8uns6q3D7YgqzmQvM
qgudFRWRHqTZL875zlg9pXHUMje16+Hg96O4G+a8Oxp+x9RLft+9eA70+8RD7BIMhoFJEcCKsdv4
Lp29MtiYXASHiZxSunHXPk6VrO77GYP8bJnimklI91AMofqW9MJb3FJ5sxaWmL9DEZ0z06Yh7fjo
3WDXAsY7EJmb3CZ0YbsqiMMLm7DS+WQlil655/DdFIsfX8X0ZJeLUN2pp6m8L0jaaDesLRPG2V5u
Lomhxx0XdXBAth3TgV0ETOhMbJyEt80bN73OVF/si1ybKxirDlT0llEmye8AHgJ1qXJpX7lKS7ke
xdQ/qgSKyCn3iuhq0YV9kXuz9WjiKiKakhX+o6+WEeWQ6GPGOkO3HdUwM3J2xq8+JhLhsnFHMGE6
qhi2aatyd2j329uG3vJYGaomJEyR2nYIKcpjkymn3ZKHYSIAn2WFEpTV5kGUIsyxawI/W/P+cwwt
VZg/tlbq73wvdU5zMKHfrePspEhkOBC+g5rNF4N1TCHIgF2A88euC0PBOtV5+Wg5nSBNB+jTbrCX
7Jl/NFcNF+Iu6GMbnlCZmRcVQDRP6VmJ3bQiBizKcCGTSBBxW4i6AC3mOw+ydFHrqKw55UuJIXWO
LMbKCfSTkzd089anSjqigXP2iQeRvAyhJDCYHpfPkaLgMcdr+yOyYtIDA977o/Dz8ewAkfg0Aqe+
4MaYgJuFgjm7TpaLRHIAb4EjqvuhmKKT0I2Lsdd2dynT1NtaAvbgY0XNEfbcBrr1nNuGn27bRzI/
B9Z5HoIILMyXKbfrbYcpaS+YzByRrIR7+JrxzurK4ZofvXhoDG08gFmx/AzVmO1CZWt4xiiXhKmd
8w4uJUUhMj/yuFOXPXC/G7Ktsut6oD5eiaYb+AYl9Ak5yuErbW1sxWESH2o1jxek8PblFp59dKtR
sZx0lEFaTW3XZjWap/YaWVe1jWDs35AYGX/YVQ9a0GaR5TS5uLJzuNblHOiWgzyoO0DOfkru0xSk
r34AeVqmudhFCjY90ozUesfcTk/nRj79k+NxFFR27h+avNOnRfX5VRnpMxe4bo5pqNrTDNj6E0ua
v40Y9FzgxyI8QlSDfOyirg/YVBWl9eBzGVxbEESuwMZ6P9xyXN6qsRm8U+aooGETk1BHiyH+2Sam
u5EJ4WMps5WrpFfpMwka8aUKkubJmXrrwunYnmDsdY6DxRm892MsSz5495NDaNnRHXA00nRE5V0O
m1vzugsAHLWItu1UJ/5pyYq05SWe5r1prOk+wK//kWEuyXaZNRYfhMU2N2YW9ramNPjRcb58knsC
8sutm1NRC5b4AMmibZ8PKQrONk3eGeTC9A4yf3jLRdYC5wagM2AznNeE2uo3EsyI6rCs2l/rEu4J
GS0OdNJAUDH3zk3RllojzIEiUzhFjmYagDUqUOBY1wu7uFsrIXtiM5eJIqoOjOEhYhJ+ZWIa6d2s
Qv2csD0iNNcxgGYmy9p2Fak+l8Zt2RKqcHrwsiB7ke7C6YIDxfoQvp0f3UR/l4iSPnrihe7T2ITX
Y96BXUFllRLD5IBDIwTnjgDydIN/Z8H/2IiPTpeEjIQRA7MN8MlJXUQgWN50UIfVATy6Th8IhppJ
QEvSH55l9KU0uZVvHTGVd36m7PExaIx14wyRXayBjxKJjtE3+xRwHBpiNsuQbEwB1TPIWWc5ha/q
69oK9GVGKUecb+0GJwug0d44iQ2adbTbd7eYQStjMBuOxtJMDUn8ec+KsWMdNg1vFS8vIVCD71mI
sYZp1/e0VbSg00Pt8+giaA3Kj6TjjZN1zIw8sdHyOXb100uhspZjW+KBt9mPF4xF7hI76U/ByK9i
K5jDqpUUQX9kw1M6+8a4itNAeg8TK9104wXO9OOckLO30UlAfvSi+DjSmtbXmaRA3cSRb9VkQJZJ
dSJ8DLFAB83TWU9VSEPf4dMG1hY1F2OtGb+zKC8uwUkhGMikGH6QhVl9lvQMRM2AS/qRB1Ozx89U
f/vNUr2mYq6vEYwNbBtCWd+kgRx3IV/9HHlcPEx0vE6ty94qLnpMsRAxx6qEmxPoO+mVGftYUk0O
ZmaJsZ47v/pQSYvEujWUjclc3jVpOn0pe2oes6mTT0DnFr2OYmvw1/zkptsHwEN+prFKbiuaQWbt
SzF8isp3+n0xC/Uu/djhqXEsd+sHrQL508n7Qp1RnUSbB+0awqULm5XtDS2OuF68SO474zaHHF5v
jYBiCd4NM6gc7Z1mI9UMHSTzDIr5VdRnzr0ukICzeG9uRdKdN0cLPQJdGsXziiTwpkINU7JPSGt3
wZ1pE/ep2xapT1e5D0EVKjRliWc8Yoh6+iAQAgE99iAZyuC/22aVVzQPLQkiiqQ/EhhYTU2IaQgq
Iwtp4X/YBMBTRMudTMlVnXOrgukIAW/KkWkb4LrMXHBpdc9c5eGVgz/0DLV1EPXEuT4ZqW2sbFq8
s+qan6WZ/UcvbeJr1naUhnmQzt+Mp9xbDqIeNrNKL602yfnW5G9e4Sxs7it7dO6jMSlOtTeIq8Yn
A9v28pwMotFAHa2sngRYpubeyZqH4DUpMho7KRBFT4u7PGva+kOu6/bWtKn/OZCh+gQUl+weMKcL
ue/ShjupgjjCLJm9BK2bvyTYlE9QwYZD13f2RadS77Vl34tI3YmiB8Xy/TXodXNo+sp0G6st6zvL
csWxYTN7BCccIKvSHTOjKhk4HDO/i65No/VzXjj2+XpwWAwyU/MJFQqz9G5ynABqtUv2Wt3r8tUT
45ivHUDoBzi2y53nm/aKgnD4sMuwx2FA9AOOXLNwyUzVUc0+byml/6tbLeVLEdaEcvWhAM2Vtjvi
eaoHM9bGZ5m10Kgkcat3CSMAkmWJljsBZMNh2CBmIStt8tRN7ql4xy8HQ1Hv85jMQhOGBW9RORdR
RmUBrHf2gxUgiL7c1TGbLXwFeoSXyfH14ff88lI5pDeE4dKypX4ukP27ukS6KXotrhNDwM8mru38
FGe/k3vhv91KIAhHM46UVPZQSHUjZMWTGnRjCCWTnuq+idglbozos+Y71iTI3PeDx6pjlVPV1NvC
Y0RxJLxvkafSbcL81qAEmm9AFUct2cgOmXEHT/CvfiIO6NH0pGcGSJy5CJjSRYByte1X0Lv0LKu/
1XAJYCDBm1u03Ub7cGqaFx1BAtn8jbw230qMJLix9aYrv9T+bS6E46/H1HXv/1YSaxmho4i3ne2K
7YAk5bbtMm5LupUHzzHdQ6fI1K0i0W5/n3P+/0XJ/2TF+cvI9ywf/0Mk+MN3+/Enyfb5C/6+J5Hq
N8tiqxGEoY1PW55JQH9fk5zDwm1M0yHmRdTSARPsfym2Ocqk71v8Acb4XxXb8jepbKb1Nj8UqxfP
+ytbEpI6/mif9CVVia9UgMAzJJ3c+t1e/sueBMBSGvq8l2uvzYaLNMnPDw15ksKP63dV2+ZFtiO4
O7LOMEJNP1RISAHDhvYm6KLoMqWE+4h0s6w5ToIjNOEEScmy7FyzOCjeMsR9vvL9V/bn3b4p6EJP
AHAqIq/64nKsuxQAqmOhW0pd9GC9uHajvL0X3aiv7YyLKScr5ZY9QH81eaZ57hbCoFmMoCdwz7Fa
E7aFvAer1YZSPGW9hqfZW/Gxt+eyYdgPhH6xJn0XuLPz4EAYZUOTZx+1H2CLwLt8VIop2wRx8I6F
z3Kaes89TH0iLxFTL9u6W8qdS0V/WXfjFeiD2xhJejyxorch1CySsDFMsOsg9BRKM7QRkNij9zBI
0pUF7GCKDPzRlGJkaeRXhEa6Apy0TYmqaQr/ooUMt3dzWOb2UjBRSi6kKm68+Gmc63vBzv9AivJ4
a+YIkVE4Mr6w4nF8OYepXVb08fz0pv8OxsbZp0VRkhIj4WOVDSoy9lcfdpZYD44p9VHMzmO9VONb
HoH8IhpQ7FG+Ed6hKKccd7/YbXUXlbWkkAyap7Gy6C65vg8+eZKPcdqVTNjgFK2kVYwXiR49SLkd
BlTFBGjNJTltY0eHN6FJPo2mFMpKfEWBDTgwQlRFsZet8Kuh+UmYo5TQku6UakIkizGo18iA2G2c
G1fQ+Mu6v/W7/lUMDJ0SDWB7lu7amhidInaaHM11lZhrbabnuPFCMmgthrfmw1fpvUtA2ZZM2isr
ApdK0pIFKhTyjXIyGIHucuoHJGhE3AmMY6D/PhLJ+CI2SB7Bvj8NxAi0JLDBHRSa6GsERA0/RGe3
2G0qj3ScPACL65tnQ4LtySbK7BQFfDqreGTn75V6nc6l2lkDa/44azdI+mmgv6Rm8w5GkyGajLHV
Ya/F5LGmse22eqrFvvVAv/UswSVbyAuyxrZTNeRkhY6ov8Igg5IIl5QBBlMyEXzao3B2tWbDj4He
D4jGsM3tDHPQ8WLiYatwPfvzPrVmRP4zMuIMBKvdiq0FepKbeKV6iWFucVZG16gMJRQDOYTfbWsf
xRSg3M36k42Uc4UCi1C3nuE/0ZjNtqWDH6QXsxjJCP424IcMMmtgvwDAnPykmtS+GAqNvxJ6N3IY
dAl4IBA2KHXd1c11NwTOHRL1fpX7+rMT7ZM/jPWNHaArkthOC/S0OLFK5qW2s2x9tois5hivgUG7
b60MJOOsrI2PXE46U7omvhQLGSHvAd4jJKa8CO370jvoxEhtAx1q+UAfSF0Gc3/T9/yNmix5k3TX
oCjt8dl4ytmZWpsHI92rPhB8Vgn5Qk114XfjGmbOTxbHx9ZJ0isvnpxnuLFy0xQ3fRdq5G5IYtsA
firRpp8VmtBVTL3y7CKe3pg2SE+hFjsFMxgBpSBEJLWgvJFATqn5GC2EFfZpva9mzLs2b9MGfQmj
kzRtnp0Zy3JWt59Fkt25gG5v6StXCDevmOce07l/rn1J8R1nPJN98xAl6VdFpqpv9LU7FM21n2LH
ZDJO/DdZE0mRZhdu0ztnCkl7JD5jeNaiLK+YycE+9RGry4WArmgq8k81IKGA9mytINsvP7FcEyOl
inFbU3uc8hTpmckBA6BmxeqcVRlbDtsRF33DGqrLpgkhFkzdSuOqdCRC9JaFwCoZM5dw9ZDTMIQk
P6Z40lKiBsgozhHplPX1MjrgvLwBwjA7kU3syOCE2no5hYNI7mfflz/S2iEdzk96+3rwyvamQ4WL
fuuOvMem2hYFyVqxs1wVBMxFYVDBHba95MsTuEFsauzX2IVy6Ldd+w3Tz/2e+LVd5Aso4yFjDoFt
4sPNRPA+N/gxWjc68RdZqF1RPceaIS1X0XY4j2JJvUOu5KdffW/7G6fWuBB6m/0SoVj3jSyL524u
ibOEkJy0FuHesazuRE26CgKhEBBJtnivYnKRbKOY65mXzH71FJUOBPWManvNMXA96PyTDSpSgZQk
Hy0wcVhJESe821q+N0naIepjY/ecBhB1+KtGCdkDKla7iaB5luGV1vcVjiyBkrsQwb6bhXMMxETq
+tBUxKxymm3yhjRNh6EKgkeAwsj5hcRo61a3vTDDMQzz+lLWiPxIOkGmLdOSAbSKh/ZSUY8T9xu1
8qkhOYosNXBJ27Q0w4exgjEADjhEB3QFzbMEvfno2CzpSbxKyKLpCtLuDuxbxLsm3e5+kLJ9IMWw
upcMWh4oRYKVHCsPtSjuIUSu4H9tpbGCcGjVoTvdeO5Zk69JaYXF1uzdaMmfmDw81xoTMVdefQob
ZixwTibkBwXyjIVsvu95aYDyz4n5GfMvoQtJO/Xkz1NMdEYsOSGHGB0Bq5PbvNqzsQ1AwVXDvTTu
Vgdw+FXIbCKOwocsG1ZE7zLbju4FIo8jeUFr0zPINGHxRNxq9DNtR485kzh03bwv3C9GZhth+fue
TK08XT4suRsiMtqSJMUQQGbZfJMWdYQp1KA3ybAm2MN7MDD/WbE948QjCPzjXC6eVG3C2zLuemKi
2dysgwREGIjad81Ca8M6sDk/vleuZj3r846OzEtk2A97oqzdJ8Iyxw1lhLqy6BfvLMxmeMkxHSHQ
39qW390Nme09tbxOZ4vRpB8yX7GPzJzwNiEL8T1tjYutlGsmKiQ+XFBuZMplwTGBmcwjSPUX98zY
eqJevz0kpzMGiqdCG+zDIYamxjLOlzu7QOEXohUjonTWuNj0HXuFk4tS7MHNc3+XRsxf28kjC3Ex
ez+xP/zMeiaF12zajjinmtwUpJRkxq/qaHorovRgzZrU0fTLFSwWg5pMQJ9TMqzI2pKO9ZzyOyYj
Z5bxiUuo+h6ymSplGZFpSmCbTE4QmWV0aF+6y98JympvJELqDCD9pSL7+d5lCoCGUCa3iI/km26H
4URuUv0Ue4W6GU3fHbwCnkTnTTa738nZowzOPocqREwAXX+15Eo9jXHB/EBVOvipyoIACelqby8b
ytmaSGLXIaHSLkjwGm7mmEw4U28q8syAF3PreYcSy902E0lxG9ct+XW1bA8TY2O8Kll8Y7FLghqy
kODlSxDYdhyZrcsNe6xkemeW2X8hSZiZ5QLHR7v1nKzSwa6ffBLwyIsoOwOPNGEVyzGOIGjr4GLJ
LHBsCWDw7MfIfluJfuvb0UNYXKYB0PNVPLGFicnT3ZssGBi2qiA6ZsVg/8ydrjs0ZXLyU9VftHGq
Tibhv02m2HTIGYUd27YxR8Kk5IsO7HLNygQxn5A16xTyuc4CZI0VO1jSdAsLAoYDvREkp8KNLmPT
kYiyWBmbR5lG9kXLqLsjRN5hNe0Pfs5b6giKMzkTu/H7c57Wc/OjnVKSpvH6YTitX0fMLTwfczoi
nMkoivFO4BMIKpt8MpGwMu+q6FTyooGmzlvHovNIFGNxglC2chzDElFuKB7DVswLOxY/hs83V2T7
hC4Kh073I1CVqcFUtpiXsSWwDKNNCszJa5Fc+qmxHiskHZJvlKLEZNKubPJErIgPzgqe7b4j7SOp
9TZqlP84e7E1rfswzu+nTJGBFUT+LoaBvbFmR7NE94TiN18St9QEak3cMRqMrs7nxwK5BCjMrLzh
/I93WUwh1/XMipaiTG8iwcBPxS4ulGzihUbyUP8k/WR5z+uzlD72CNeq9ePQAdQDjNGO66Wi0HB6
qjmZMVKQkVbXImGgDiEPsxHDrbwtr89Tz4usaopHxr2Kg4mmjgvEWZds0LcEQTo/+HTMUWPahEWD
taLuCPJqzorpqDNvjbLcTRH0Ama5Sd2Daw/L0ZQRRx6i2epmNpDBJwY7cOOhrPRtRqmiBJE0XM4X
uveWfSGAJQRtLU6jCJDvjmcJehdYp4ibb8uIRh2rjH195hJBnmS6EusGkNxrR07JMWsC/PLn0ObF
Q6rR+OV84P/iQrVampY9UUL2izcOWGVoWO8tHX6UPL8r6IcYtFhf9ugJ8d7oYu1J+uQy1rRF5zRg
jnVnvkmCWK0TRvfkkwtxGrxN0xFGoO7H1rnAnehue8++pWH4YcIvVBZHmSHNhuF2TMuUGpdtc2qN
9zUd32pAfHwRJmzTpwibLM8HCUz92L/yg75FQ+Wus75+ESO4vVxn/buXO9+kv53gLnrrhdxYu0Rt
GKirSU8CrXYDi8NPfirkGSvB0HuNY5CGIRwYO2flC6Rk/3JyzHPYCRgbBpgGKcVX2G8H9jCmvG6V
U3ECFcFhmacg2tAXu1d+z1lF3BDTSWE9NZJ1UEdTsfKoFjfW5EfYtnBSVKjdBVVvh6PtEqz2Pq3s
6qRlsVZtjjSIOXO7lGInyMres6R8G6IkeOUgzA9o/H4gDfFITnEzkuUz9hjPZHIt20bWaAI6TDmR
7NwDhPxHiIVLwtHG5jcLe3oFGnrUDE11X0eRmHC5Vgw+UbEX+7qJo2yrz2P6GPDfxo48Am1RXW8X
tkVptnzOAYJ+RoYOK4HMbLKhYQOJFIWP239WWN6xdrgRqIcwMx/ZwDrYtXtianh1tqqZ2DZkOM7l
JK59fwjv5RkBt26j4ErTGAWmv0rzsrhxmdqclE69HcsCb+f1DmmmbbAafY0kg+CNNTjLK1Iqi1Xo
UmDq/jrUIQELUIb0jMmoLDo2h/KE6wHegwcpn2Xnk3HFQyvQyEoNGpsl0Vvfe1AoGDmuEvdsPghh
fOjBGw7aieEaZlxIY3wd2bZzMcDmv2Fx+WNxgJ34avAPJJUJQDrEOhjYHINOr6Vo4+NEv+w3/Ddk
kO5dKvSVPbe4VFyAJ1lc7lPP3jTuTMGDXpAChO8+YH9Pe+LArRl1uKthAY/EuC+qJZoHFGrIXGnL
b49EZ1HgyhvKfhsE+FrqYrkjy/pB2/qoGx4y4WITVRmiX+3YzY5twCX37Qpdy0MuP4Qcyaq33HmH
8CH9mFhD4hGLLorB/+F3A6oIrBG2XezHlsu4hm3KXQGzpzDNRenXjCkq2EtmdE6ILJejH1UHyeJq
7TrRbmj7W9DZ2xlJI3r5+UAavEUIGEwYHPv4hqvqmDDvW+veHfY8bu4dC3bgTVE07wj0mTde1r2M
oWtuuhyrSJUGryE6KPJHs30enfN98ugqpx4/MK1GvLnEcqXK7mkss51qs0vYzl9NEOCerdmWxfy9
9vOULmQX6FdlV+1d2fmPfQRgyS1q6tgx7PcVbszrgnkB2hhiJx3dHWnRoYz49byJoNuvC2Ksd3Xm
9Wd76rw1pbwDc+9zlgr7g/btAzBFTjFP4FVTKFAA3bLJNVLrmBGMQxm9LXMi0uMYZgAEW6irGi9b
MmHlFlzPK8w4R9vjH+oEw7UsY6CxGKnCmFgQMn+2eZrGm8zxrKumKKONq7KnKUJ61sXWIWgNux7N
iAenLC29NxMMNZTJZ2rlFV6zrHdZQqeYp5PqoZHTe6/O4uYS20FelXxGMVbbtIEmY2dMMdq+PWrg
7GScEUKC/edeevqCdQDtpueQ2qqwPxRM9KwcO3zWUL3Okz54NfSb2LXebC6eG6cMkGjibCfGL+tt
vWbJexqr6sW0dnYQnsXaDdHMpR3gpiULauREuZaRB0KU56Q6qImnPCmjcD/3wR2Fh7X1TAgnCsd1
ydZ9w5t+Mc2KY6SmwTS8oCtKwJ8JRdl3MCef6pyoNuQz3J44gAwJ3XLFnni+0VoddMDLST0Frcsg
C0/C/t4dCO1EabzmyO7vsTquwhQ3m8z0cZGEqZdJQBqJTU5Bc+dV3r5VwvuJeHHlIFBDTPzWjpQT
6UCDsZQgXpE+kZuapO0e3cNr78r4RxgSOOIvhCuzpW2G5NPnUlwZxedGdpT9apd88APDAo996mIP
w109ZSfZd8g1CjjtOYZSUhX2MfKXJpmKTYyo/dEhsWg/OdOpi7uAi2Med4iM34k+uyij/tIGIzfw
XKkp/S4g/K/F+Ql0AP4GfbO124Ya3XWr/uQaz0d1qfLTknjg3Pl1Yf/eAnindCrLfdQvyzYhf4eR
aBbTclZbCY/OKx9TLzzaeSE5huj7yBdpmtXUz/T0MpzVk5eon65n25fJbDvY9diAi8RDB2FqAZfg
h6WHV+H0ACyIxHRb/eXrs1myQ6uCCoeE3iUrwRKhAV05Y/XBPZtR0efQ1FV7yKvpbVp8AkBZ1G1a
/d06cmt70zVD6JWfF5+mg/iRud6q99CBeqgkDlkLwi0dE0iJWrqPS8zhLliXDrnzIkz2Xks0uwSz
mHIxB93En3jUl+2srelynLtpY7Kp2DH/pmzBnO4Pl3ZqnUbDZTJ183rOW9a8jXddlh7RyvM2TIhC
i3pS6EJyH3bS9ay3lF0Dgit3a5qIDGTAHJP47mo0XKBBplv09WDbEfvlP+fl2VhvA5HLKXfjkhfI
2VX+Pbvn7OWCApI4wVuPXDyEdFa38vpyYISVvHRZQVbtOYQmwKPPaf5oCWchVl0UXyzWPByp4LN9
2S6s6W21ycTZmWkRYYmMo7qgHI0uR96sVFQPfhZd98Ij2Ebq9IoIUdgC3fQ0RlTobnJK4piz3wix
CSYUo6wMXqVTHsxCSlC9iOTk5Flxxcc/IXpyD5Fx+EGBpzxiT+GkajzzasQrHNidBKjdFr63gl8y
rL0yyoh3sNsHpzwP0wJ5EdvLMedN3FOSfHoiRfwUn1D6rI0ZvqqovnZsHkrao6+QPYys9Zn9ZhHK
E+9ZEfKJLdm2BCIPpmcrCsmm16435FcvFx4SwjVUNbUjgmtvkDqdEowU6Nkb52WmUALainMOhMC4
7hJsAPViLWS01YgXo67Z0U7BcSGD7U4OmThiXHBZQRcV01uv5+oOnO/OJfuS6Yo9TZ/K58fxG2d6
y3nZaUCy9TI+zLF78FIeQlAgxd6kUGOzdNtz47oYkVP/rclJAm75SuOZi3gkeXVhU7RrBrAneFxJ
Q1izoXVsxuJozunvSnNrfLWbw+yhNdmyaSvkvF2fkpKJAFaM9wZt7UaRecoMr3uqqJrSmbq5bTVG
ddcnIX1gbVEFLeN+9vtT4Xhrj1JitjpBsp12Ty3Ecuy/UXsi13cbj2ZGhsQAQfu8CLDkT5rBrOLW
O0PPLX/BcU7ce02WkluNoGIWiSGaqOfaPo//GmQFLeAga1iYm4wcKgPTOdTtHWyK5GfdECYjIs3B
C2AFf2Nndzf9YIEZS4QguJlrUtFxHeagbzcUa4++EerQizPoQ9hpvGps6h70biNS3ZEArrYOEWsT
7U4sdsh7XbkJJ2sWFWttZ/4TblZ3PZoQdS3l1HEguIHAce0lyQYKd3UV2ejxVtxB8ZbdfLDPZlpn
W+dEpgk7vM2YvX8IS9dUdwGsAovM8Z2vR2b8S229O7UhwRDNe1Clx5AESnRYvdwA1Vb7YUJ8Ozg6
O8oJvmA08S1me3jouZeJ/0o1am8cCghFB8JtcxACeEqtr4TapiHouki+a03YRWiYiAXGNOuFD/LT
7RzrMgGV/t6mi7f3qn58rf1peoYZ4q+LWkG5yJviIvEY7mt0vYxDU/WGGMa+YiTk7rOWQtNwEKK/
T5/KpY8uJ3xidwndzcdgdWRWhfQJGzckUGA2KnnGrgSBIcfAcF3pMr8qemCDBAPrdWaDMZhH0wDA
JF19FGW0YzrVUdUWOIa7CIzh1LabcqneY93eOin7g8RiltS5WhwThHnXPBC4WkP2CfzCrPqBsq85
mbR032Q9lwMlPdrqKYRbaUrHZs4UOTdzY3D55CjTLsJ6gT8HAuIBV0566RWElCdlBUijn2R8g1hh
QNcXe3uspwFJdW3wMjpT+4Vq3mzKKKh3deTBom8tEsOWjEAsZbgWx2VTxqUNUT+oj1I23Wsl3fky
dC2CNfGZfrWS0QkzoCq2PeaIrcNTXVZfI8p7ZJu+2jRL99QL2+K4ETD+TAp6ApkpngSBe7eenrMu
F+/4kiI6I68/EJtj7rrYiTfBgpyZuNRiP2FcXntdSIhZRBA7EroY6dJ4fnn0DB+whKk1UBdR42n4
ROjlx4MFSe1kx8Ynp9etqBD84rPhA7hAgliiI7b6aS0W8pwDaylIvpus7d8cXuS2DJjeLhkQ1HII
q1O0dC5zzeUMCUAMWIDC4Ihx2tu/Lse4ab6rh779/u6v3pv/DnQ8F2Dcv4dVP7/36ed79T/WaT//
akuV5y/7ByFP/oYZFT0xqgoCf8/6iH/KLfiTMzseoLoLpk1iwvun3ML+LbR8jCS+71FuAcL7FyDv
/EcWxH8POp6vQGj8FbmF8yc8nrQxWkpw2soGme1Z/jmP6BexRd8IGY8TbACEbABu71LnDrdJFOmV
35M1f5itvT89YM3OwsPNrmzuw/RGqngbMXwFTrUSnJEqZjgXwiFoHyv9rJpnd35KxidruU70rekR
fe1DyI3ZtPei9RzcefVn4F/H06VPPIb98Ncfsv8DQOO/9U//P0hotOV/+QxefLfd9x+evt+/4B+m
aPmbJT1LofhRnsRRb/1iiia8Tp2fTBiEtkv2zL+ev/A3yXPHM+tCLbF/9UQ74W88Kg7ZKr7P11nq
L9HS5dkU+6vf10duxLcIHX4EK7DUn54/TJM5UTtwB1pSHCBxibqTaHPrZmvG8/V6TqY6sa5aIMP2
+C5X3PT4l8dx+uryUb9NLXgO8kzzx4jxHo2wyaqX1oKAlgEufHPy0L9NLRU+WAl8MPCG4t1J/Ojz
rz90//aJ+hX5+R//3c4/O/wvhWaYjf9syD9/wT+EZs5vv+cPgtZ3/N9xnv/75ONPWG8RJWEj9OIB
43z7x9HnOr/xWHG0WZx9Z5886rR/skFDhGtSBeQzWU7AyfeXHj37T0efZROaEjCxw5pg4fL3eMl+
Pfoob+3WigeLK7KhX1bA0Pqd1eOjX5nRO6cB+13L0qtxAqgmi7dtU+lOe2kQZ25+uTT4jP5syP6j
Hds//yjsDCwiliwXgoH7p7eAynHUHe8w2VMtIKLCj7ambdF7MjD7v/tOfzJ++7hHZ9Pgtymn0t22
zFWgKrXZjZdK6+/qSx5n7Dn/yV/qP/uAEW6GCk0hVxmUvT9+wIVvz/+LvTNZjhvJtu2vPKs50tA5
HJhGIILBnpQoUuIERlIi+h7uaOb3y96PvYVQ3kqJqaIs37gsraqyLFMEAwG4Hz9n77XzvqSjHIMV
gCSPfmWCuhgGHKlXObDixNhS1tsMnaIFDpvhB9GXf/55f/wd3txZnBR9hmnf3CZo664dh8YyLAX9
QTq0jd6/1Pqj/lrKvn+JFpEPnuUgL2fX/vnjClRCY9TwPPlgoy5IeuGU5Pm5YYO6DKCbxuU09ifv
X3P9ut5eE7EimF0fgoXtv/l4Alyei1LXpNOadwBQWpxTtoGcrGdkdWXkpg19OV0O71/V/sWrw0sT
kLBjA4Rg+f75o84xPftc4VoqbV0/+JZSuGZpIux6PXrRvnZoeG47opuJrvA7KIhBVJin3dz5+nFe
zNI7iNgVFs4ur2vDulqVX0uTGR/7YTFuKs+Mm2tUVnlKTExrtB8ct0vz7fsf4lfvXIBm1XdcH/nO
umz9+PoXeVVrYCEQxtzcnjd1HuWHbEo8NqEpyj+/fzFf/rzRHZ8Ozl3IZ1eEBjrZN9/UDH8Ui7UP
7G5BKb8J8K8HtEGT6ta1XCk3DpSdKNRuYQDLjwEASgCcGjatYIbFKQRHemxgxts2ExE1RDMMzYVl
ECUZguKCKadE5QwH7UinCtuOcQ/DiGG6mxN6tEjCUAToSU4lDmQ3pb0VK/AjmRiYCmPc0PoQ4Q56
tZvKA3Vs+dVNlZTEOIrVvw7xCZRZCNUCAaJs0A0fDHoI0NUy3MahqdIqvemwB46Hhs4LcVkdZuat
UeXLY1VPTbGHxYGarfMVFiEsXgx1hHafVSmSBtNaRYhWn0cM/Jx2HEMzalCxBcwzXyxgW9XGRXNu
YKZp/Q/W5GtiGWngbQarB8nHf1BfeEYyqJ1tjwZ0QGXlnxHfBzfKoau6QZPRfIIMbcrLUZMzIPJW
lJDXFOd8zJnyUzA08cRon2xQlFiUFPQRsDeMtvpKYp/E8uviHeBgGxURw8dYfBsJySwYwGnirHVR
9C+ei4gBoZH3mTp7sqBCZdAHxLC8gFJZ8ItatfNZINW7YhYcf7Nme7zVdSd51miPPOaOX2Ojr5YF
1mg8D7fYb2yaFnUj7snXhryka2/+mHVVjUqXZsTHxTDiGEN+rT/6eeN/WGgcV9D+aCmDrPDR1fV2
Ac1C1AVKuqLEyjma/oI21V91GSS7who0kFkT5a21fPGqKcrgYxrp65C5FrMC18gv3Ij02s1Y5IEG
hWdKfS3i3j5rs3RsNrBrig/smbLYeTZMLrWpKfOW+2l1DZ14xuR6ZyAjXPcs9bUN7nopR012leNn
nypmQnLrx27PyDwbifqua9l9oi0hHVrBgdscEFW4AupV6dV7jLbM5HDUEFISpcAa0dHRMKGZk7l9
al9hdULC5Vo9qiy3Ex5aiLKdbmOT4RfAUownhD2RFoQ2zPGmsJzq4sUBuT3tQFGuTFREbbySsx4e
G5RJ7d4wjAWhrpawUcGwIijOXJkBdBvk8MlhJ4Nw58x0ypZB04td0gV+F4VO/1S0UWxdtO6KyW/y
ik41QYnFVqMFv4rLJBIHG60ygYEe8oXLfGk6fON2Y48nrlbLtPeBAXph60Q8CgNYQRMnLv7D6lyM
QmSf6lZyFhsMrcDyeUvLzCWffCarch6NS7tT88wM3FmzABpGpvumGqbpG4OBbDqlB8lfGylHEF+z
Lafi2eYlc+l1F/1V7Valuu+9KNHX9oB79trsRuwk1Gb1uRvPSR+mUazM26Y1nAdhDhFxBN5cdyfA
eWmWDTydEIhVU8ITC3ocxIC+u+GKRyB4MJu58U6zdpQByYAiJ+3Qgr59Ok0dbE1DZjzBHlrP0JGJ
+7GybKIDlKxAuskG5Zu26ausgDhOkUM6Q8Wo28BQBy8GXrtjZs0KwqJZC+tBGDjUZBOPzxZ6f/2Z
BNwUwkFecaR9rD0PWuO2HhXjysvE1i3KR/ztojyPnKiV0ERJDpZbrYd1vtd0rU2/1Kws6V6XuaFm
EQZmX8QFhVPKgeY0oseiwzROvbtCCYUNmQEHu2Al3AZfnWej0Fc5E5nRbXgIkfQazPmzGAzOaE3D
XQt1KjmUGb470gZ9TcIEP8zZuHLKH2ZhLhGT6AY4uTFgZd4zUYtPUJbl5aXbg5E89PPQw4TGj1jz
HlXefa48fYdiNbgwrC65ZBtaMHHnViTB6LoxOcdq2iNrSUIvdoiDYSi5SRbdfOprJ/roJvi9UQxr
EY4rhmhTYGV7ipKCPv0ILHIeq/lDnzT9J4Yl9QX40CEEH67vI2NWvM4xHBxJnWz3ww43/WWRtNBd
suKpdoEEbVo4L4zJmyVE5LNsYD2QW5IwS3DtcU20R9WaDIAYNrgEizukR0yjhbLMc8RSuzb3SY8i
imIZsy9x5sWhSyavuVHJQCZTqdK90YF8y1Vg4NyLb3Xj2umhdHy4J0F0aXYrqRgldRokOAdU5ZxN
pfkYjUwX7GLsPvlmsxq/uvHgG5l+EkwG4I93mh3X1ZBCTRS2GzfR/T5FvLkfzOYQyfahXcA0IKSa
/Ke+7P29rOm8qWpQp3kXFV+CCXXKWLv6pBxYoqZJ+CdBXLB+SAvkKEOFFxQYD/BLCpJ/Evi7LYu9
zeQu9yNN+1lM2WU2oXSgz9if5z3DnjBjUOji4Dop67EOVmZk9Eyg9SkDo4gpm/2C/YKhm1Faj20O
PnGYU/btPstPOCHT5qmz0dw0Uf0QTaP3EPVLc+ewvtE/XvxbJGPOrtQ15kapXrMV/WcECUfw9gUh
TBcShnBbVzhjYob8hp09SEvejAHNnaJkP87Xe5UX0Efj3IXN3EG93EZmBzSpqPRphPp4D23nrE8t
oIykXFVMbbYByuD9mAHKJDJVnM05zLMqxWmBtZ+xK1UAyVEYFD5HiPaITuzi+cSqbOcq8/GwoyBZ
4JXaY77SWoGl67x9xFaYfKxsrQDxmUNLfzOCsgOgoLkpvNnbDyhTT6lZ74iVtq6wqrG32G1F7BWq
vTQ4YFkB7tHXz8loX2UB0KNuIdE0s/pTf6iXszqW16kLVClQ/UWCWHMLecLYimpdQMYknrOQQpfZ
cZW8UhP6z5LxT1gGzJQTD9bbOuI7R3Xde/wEmwAj7cNFRKu3dStySueagQevls0oFlvzXLi4oksc
5xaFAACpa5XJb6bizwyoRw9HLH5tvqJQ3lOODdeNQdYKQwfmgA4pZEb5EvnYP1wgkxs0UNfJGOvP
kwAM4S7Jbb6gddu0mUJPjag37ByfrGFvwezay25fVhK9mUsUdo+41puI70HcwWnGZuY47Cj3otNU
jDhIwYTuUpBU9Tr5SmT5GGOw+OhUgDR81PeGSTxswsApQEAUoTIi/vXJDTSnFKP/aOgMcv9Mjmby
eXBAmqgaRnvbnUPCwOOQxE9lxgaGu4kMpTa6Kgtjh4WWvPe+Tc4bi/NPRFmjBuulbwkua8ca/jCT
hpOEjNatA86E48iUbYu5THfkbvAv69iNTuIMXRq3HG9rPdP3NOf5FfZ7GibVHPbMluHfPzclLHI7
QhGG9wMyHszwFDQRE0ly4Ty1W4xgAG+ACCSZ60uXinfcsJr7m4Kp9Sd/SlNvN8xGd1J1jp5C0xvH
LVZwT1OPdPgdFA5SylA8rdC1KQ7xBsQOP8xN5mdbgRBeB/XxLfc6w92VdyxuylhuU9Q8H+d0qh6S
0bNRmYq05a4x0QhAqyYoXTTk429ywDy2yTyVtluLR63dFik2BM7dJS5r9kpufVWMIqQA8apTixGR
vxGGWBQuEbmkJ2Yq2uC0QStxlekVzmtFbn2ToziMQLoBQCrNPsF07wE457TCuKTr7OnUzIvgAFgs
ybfLojKenL7KSVZDEvjMOKVAUwtcGfUwCgEUIaqQ7AGVGfYIfr/i04AV1DGFxnXX4uDdLLE7Jvt+
HORjoCbY5H01w0Ju6Hxe9TRzuI2GGd1lZqljLL7S/oAlBiyZY1jZlTnMfR52NNWfrLFijBTRbLJ5
qEWfbjHEQqPmU2YRPC/8USHK+mGEprLqOkEu1BCFia7pmfg15j1n249NCTphG9ClwVo3khaKwyFB
hc/plb/Xrg6sTbNOQhtgHPB+ezeewgYXFzrfuiX/wFNGemo5un6MHYfBlIjs+yGg7bnPlLEqqyQD
tWmuuEtM/6togy1ZLqBSYu+C8TeMnMXWRL6MpMXzpGvZSw5vqrz35Jze45jhQbVs7BSWP7F7+QNG
5g3WDF2ESxR1j33TZ9yr1RmSRoZq0ebK6iaZ28DdgSpI2BLifOLicigeZdYi1tMV9CnLLmZ1Othu
+w2ARfpYjpW+xTc6Pvo1bEa0ZzMmubpCQiiLQDwMXUSZV0CeOMmB9kEudxc5IUenJ4ZSN/AISVyU
9ayTNHhwo4BlqBBxxnKbM08LHYzFn+ABemuUTAKbF7zW+MGVbf011yWgEhm3zIDV1M4XDAtpo7lL
pzmPKFeQkBlAYDohE6L+1vkzwLsyEneOVzYIGxiV1uTBiAZKDHEyKmQCDTMtmWYg1SKoxq8elUKH
rhgdAbIUzZSQnN3bGE1aetZzkQ/FSE2AfC4y0OmJIWeXHD2Sy5JeAb6FqvMclaK+nY24wTMj4uI+
qu32RRfmcp2DkazXtww8uKfi9q7MbBwUg5cQgNEOQZCFwhgLzD4KzelmqqFjggtdYiekLe4+elUE
O1hNdvpi9Mx22Gix7KBsEkS7RcmQvlbp5Nwqp+GQ4w6yB63ciOWzv9REQI6+xHrfo4msTnq7KT5N
VO0SGx6zTUMpIsl7XLhH8A5igKWqAXmw0sbYmirzaxs1oLSj2RwhRNix5+5GRAPLDh4bJeeyjDPJ
D2KeL1IH2yTySVw+hfY7a2MtRlNvO1SEC4P2qUc6mxsT2uMcYjDa5JlTk4g6A435qCb4qIXv7Dna
sl0kYxZDybIL8cHBUs6QlxL+UzFLlx8LY5+jGOKddZjllMMh8cyq3Rk23D2EEXMMCCC24BWjXj4F
OR1b+zzJhmm/eEM2nOQaCdSlKNSQgEG1s3ujDkoSQzM3ucXgZUA8FuAAd2IZe/jqrY/msHbKCoVx
tx59DHx033ynV8lJUEdYveiqGB8IeZn8jdnLApJwtAbWiKYbP3lGB5Cc4UZnUEFX7a21pDHKPswM
/cGnV1GemLFT3HbDFLjbZerhVnZ5oiEYJzYtYp3jHSRFrWc5Z0Tcch7TRNkHE/a1xvMfILjVaF6x
780wKiMb7poV5U/vN7WORNOfuo+BszrFZQBb99jk/bmF5tWu10ROmYRFNZkfFtFkpyVdH2SCQT3u
GEplh4FOYbbjZFxfNRPyF6Vt4y7j3HjZx/iZ9+//Rn9rwfILBb5ti4B+3koC/vkXSgPR53keg+Rw
5i8a9BD1OIjsWuFwpv4yvw+0/2OH+xeXcwUjDMu2adJZ1psGNzHUnadWpwma5hyE9QzMibbCgeTs
V18QL//+p2Mo8nOzN3BoLzONC2xXWqb9BiCMGD22U1OQ57ckUf/U1lHn38NYr3dukhjzo61xRT7B
MSl3ixi8f95Jp+VCNUz/xJUMAH++t5VZoj0pmRzMLN7kQUXQvwbPPDGqavzNOORv91UKpNXHsaVj
B754M6TQ3soEXy81dfOyh5WRI5BWTmit4u8Wh/ZvJhW/aAWvH8pmRroO3OWb71GCWjXF2rm3JbhH
M0qmc154lmADZvv73+HfLkUENV1Dx3ICwLuB+eZSjjPKLkkKLhUT7ClNqplKcBxwFkt8D6b/L/3i
XxapgO+IMs4QZFw+zd+qHxUZxz/z50xc/gEHXNiBdCBZBOsk8X8HkwYjRiktL0BVBhVzZV38ezIp
LSbfzFhQTNAspF3IxODPyaQ0//Dt7+PKf0gJl+uU6K81lQGgyUu+jo+kYCzlmG+e/dSNm57nDk2S
t2A3BfAdn2LLgFHpyRzfdCRxIKDP07vO6IAOxEKl5+YCTouzTBYXSOdSSLgxLLj1lCTWI8QwUuER
WUSpKGWQPmBAp0RhcxgfCysBK4gQbVpoHJsp2TgI/eNNZtPr2zhCDxuFfHLDadi5QQo+vVrn2PTm
ySIUgbqCQUYv05MF3nS7qaAwPTF2WJA2Rpn6OAhAsnI2mDGmvflpdAVmCp0GJa4nE7e5w6q175fW
bmHN5SN9h44zxOiJ7AVk4KkvvL7cZvYUnzWTSxrP7DXq3kOwgMg4btuTPl3DmxjxFidVMNwFVVpy
YkXl3rjAENtcArqxEEwzZ3Lyk4XwvCe7s5Cml4pzERIrGzN/NjxWvm4O9ei2GzGU5fdh2X9fw39Z
q5roP2ujLp4G/TOE5vgH/tQG+FBjAg9WP/ITxu+rAuA7hMY2/yBMVMCelqt+Dc3Uv99A4f/B4ulZ
zJKZOwr23X+/gUL84UnXc3mXVxINg7Z/JotaX7O/XkMGm+x0jBi4+gq7cd5CaPJJzpUEBBg6KO5f
IU0FX6qS1ImwjtVJ4Rjxt7zStKNVPPlfoqUgps+f1XRptn3L2Tgo3Ht6zTmGMcuA8BzRsMzo7kF7
yZYG+ErnS3cdOuXEZlmAtziMuNTVYRS09ZcIeLvaZTz/3lkwKWltO+qmdldKqI/bXESrCnc2670l
ZIRnasg96LVjkt9x17CGdcUC6xD8hHFSCnfA5Nv4vUkK0CpRhKc1F1sfkwGYVJoF2Q6H+loKuyb2
AqIy0m0EHfcz3VWXoYqnA3zlIMybneMktEAo552nIsWPt6kmj+7bQrPHPNB9M86wxM8b0Y/LjSbQ
6LXnlTuD3liuqX/TBwkK9ZbkPhmH5mL3sDap5J/KvPbVw4wniuAfZQaXpGLOV8Im6nNNQ5rvZ8SN
4EdUk6zm/7Tcp51vfYGAvNpAeNNJ4qui5XOXgK8Pkbc22Ov7jikJo3eUo+zHdKkdiK7E9hmdhW18
kF+70Uhhqw2Ji/26SfEAKo8GbdviHoKR2GFPEXF6H7tcZlcgYsm3VS8NuWV+lxQ06xm3WEkgl7MM
yO+nuXE7B6vhuDxo+g0NDbKE4QkmzaVkPmDhny+GPr4fTCCYsBJXZHmnAZFzvvBojjYe/T5QjU40
cHhll9hVRZLTk8ots9lGSyWhEtJV3sa4T74qFThnDk09DHbQeRlC6lxd9UWTkIVl83H4eqFcooCP
JrFvFq3O5tJGVkwrJeKWoNt1aQyUOoKxLUVMAAzu+IOulfU5GHzaYsDKUe4atiaX2UC7bTUK/AZy
jToITbtXF0rjPg/TuuJ30LKNwfnSdHgG3lt9dhmq8cz49fTsNiaJo7CSYHspF2hJOEBZjbaDiniU
ujldQEso4OSdaeAbACHR3rpQYR/AD5kEzhYi/zpGFYEWbFPeJ0i1XrLL/cxE49/GWQ73hUjEkeiP
z4POUyw+cUHI+SzXr74GWsoYJlBdu5tqZTy4M1abgy5U/Gr6ORmoFZoxLxydPs2vJzMny70OoFSE
1dTMJ8zpADVbNIlWn2yX3EdLHPT0LrKIbIauCVAFD85y33QwpZDiY7ig1Q4LlqNgxxQ8KW2Z7I3c
JRUKObPDTpoBaMftMWbbPB6ZaXttMDxOqnUeQA50UehYC43KpiFd99Lxc4zrsdn75UmSmUl5VpeM
xMBY16o7pXGFia4vMsJMSyJDoDBmQ5pdMwZUJulc1mJt+37hO7eMxO63bhe1BKaS5Qv/MZXxiAHH
9T3M2lQU2yZAnLBlGrZMZ5OVRHdyhlrLob8eE8wsqb71O7+2zlLDLYBRdZM7fpwaM7ceex+n9S5J
BxABE4JsTsbd0n/GcsUEFA+xJomSfme5tedsRXrBRKd92VDhd0SO93xB1ynEuug2HukkbRL6wDq0
BzhDF4oBKzMOXbnJVe4ETKa9iVzShGk0mKYJfNzGSXMH67G3mPcOpZy/C/Ime8n7SQ77kew99IMO
Hrhn19DuY1cvpLqpwfnaJZC3d0lFX/EiVXoJttozzfuKjlZY02eGK+RZhjjxbTd/YHSPlVAkAITR
UXjxgyztvr1gLpVKpqxieKiIFJxD5XbuMf14KXZTT17BhoGtD7qwtod850QYim/tuWRM7ICGKelQ
P4uonPDJjWwnWE9Gsg0aXyx4JKvUuYOMG/dbZRK+FmLWInKrzjQhIXZhRmdDbdFh4LL9Q+sW/bMz
AhTadbR1JOToGp1GZLl1te0HA8taJ5RPhBzoL2snE69O92qBWwnZ0spODdOQr9Sck7dNswglMNWm
M59GXhI4O8GYkqD6KIF42/erPdR3W0bdgXZYZJqmZFiHMxLNSOKNw6HDnfk5ZQOwTgzmo8+dSTwW
iwcSLOYzhu7PkgVz2iEh8iQ41XUzvPRdqyxa2+1yZ1hRdNdL3+8Ppe9/MeQ6WSvdDLt8sorao258
FjT4zhXCQrAYPehvMqP1VtVTfdeRm3o59n35qto5wAtP8/4wIAxh/eQSL00mmtfJYOSJHMOUbCYj
TaUtuG92spE4nmnTFvH0yPKNq0nyiH4Wg2uNd0ZmMZ72veHBby2IFDqd1A0pNt24y5dofMhToyaC
21UmCzHOvxNZrhmFSToXp8sctcZ2NhkJ7LvWw+JVyWwCjZLP4BU4bhBBbmH6cLtCfKyB8MZhqXOg
xIkosOPj+/fA4ptm8AWAVyJ3K6roKe8V6gA0JiYZxTnuqb0f0Z7ZrgkI8Li6bHnl8+gONj7dm5M5
g3FF0pWZteFcYaQh/rGbrpMumWM4R9XE47/AMqJ601VIFiPzppQuvcVAEFfkNhmj2fsuvvpvUUxR
zLHwnaI4HRL1VL2ti/kzf9bFHvJX4UrOpt4qg11Pun/VxYLWT4Awm06FKfgn/6uZ9TAScGSVFqh0
IflTf9XFzh+Q/mA90lFZ/8E/irCy+bV+qoqtgKIYHbnlsR4im1w7VD+4BZjNFiy7ogmljJogbCoW
GfQRrv0ExWIgkaTUJGk3ib7rpumxMPuIZEaYp3sUMoWFJSqRRNNzyDrXfQYPZulLySpeQ9De2Toe
yMFNWx2QJ5jN/fk0WcYMWYdIuR9u+c33Mv7H/CNEb28+CFI8zh7oJTE92MiA33wQv/cduRidpvm6
JMFhidtEnfhL4i5n7dhxZsaPmn5N7S44l6XZfkvZ7b1t3I64ctgPGaZ0Ml1fNsHkNGRgH38ayi69
8SIXuODCm3xOtomThcMUDx/MeEgFVVDgpaeTAPG9b53SpmWMdyo+GJIcjAMsnrndjKaJ0oUaEw/h
3NYFWfcYn8ZS05cC/polG3zzo30TxGN57zL2kzB2TLz10Gyx8MX1gAPITzCWjjECnzAp5igiL6xG
PwVXGA1KNtkwT0gBBuNBYEXJFHPWebIt4bgROOk5lty6uTFrZp7MyhNijEgTR8oEE0Nqv9kjshqZ
8/MlX7DN4ubwC6x6VY+naZej4BpJJut7RrulZ/UHrKSgU5Q/dhcV67J/xnEqAmzd2+xzniyar34K
fbBdAnGeESSzxQZVdacFxf2XTGYd0wxSC7lJRtt2Gz+xKon0KlgObafiL/TihxudDOSKFExBGKX6
0AH8RbKlmAooZ2gbC0EQFiY67ITl2uUwoFHhLiZw5rpMtUP5GlTL14jAm4H8pdF5bdmbej5EMd5Z
hdLGtnAS+1tstwTAJsxd1yludoUAM7OvazIwLmBPQjosi5o3AETKpnTijkAD2FCAC8xxucthoI0f
pAeQiJW1nAGitaInExwm+YbwSFBXtaMJwoSgIfBZY8rYJhGcfaaxqoz3VueK+4q8ipf0uBYTGRxM
p14WLyt1cF21+Rn2ozyu5elxXQ/WJX45rvbGceXH7cUuYBx3hOm4OxCBykZx3DMYx7N/mMe9hEeQ
faU47jGuHpOn8bjzoE4PvszewH5UuMuC3ui4T5HPMULtzIT70WYfo6fLjmYcdzc5jaPaMHVn16Pc
YAc0j7sh7anilAePPXJct0vjuHMWx12U2JfxgUM5eysmNXUTHHdcQw/DQ7Ruw5YzLeOdY/fZ5+y4
T6f+ND66rS4mTCBGA06Rs5uNDAPWyul83O0DZvWvxloCqGM1sKyFAepF3z+JF794rcQ8XHK0ru88
agk2V6oKfawwCt7ec3MtOwjm8s7EsRaB4hVtUPJ+GY6VypLMKBXW8iVPDB67cS1qisZsgtMA3PrC
i73WPfaxBuqP9ZAkueh5VtRZJ0bfwsxQSjOtOtZRwbGmAj9AfdVDdd3BWqLqyo4VmCUImwEoEkln
lx+rNDAlVGz0HKjeYotCrj/WdHot7/zvlZ4hBwuz+loBIsOhGjSOlWFiErmJum+tGJcg7qke10LS
Fnn/IKqY6pIQ1eiMkXqbn5TH+lM57kDodRFTl7IV2XcQkHiL52PlKsnlibd0++ALIeean/PIrkm0
mAowKLYb39aOBTbK4nrwAI71MbXzXOz0sW7ODB4ahu3d8JCzpgLAsFPkf0mkOJgYIkFWNsCics4Z
jRHpm07BWcz/50xPlO5DyrFn3nvTGkQ3TS20zgZq+wdgEZneWiqlhmU8WFXngTkjIUvEEDEQbQP4
mFMaRQJQhkNQG/zqHkilZ6XWTUwBzSSY3K1qY1pWWe89zhZLWCkNq3zIrTLd02yJr9JuaYeDQe4W
Aj85Sv+CZAj6qEFXjE9QBJM7hoKcjqoi977aiqhzmH6F1hcwBcfyq5cmyxaRpO3h/o/AoJqWQ9+l
6OxgOaOXy9wQB0MJ09Su5nNOSX6Jvd6cntDDWZfpNDQ0BaLRfREu0p0NT/UAyihgrULOQtNHBYP9
MUi94RyFAr682UFNkPd9dVv3tX+NMMO+taOpf+WAZz+PGhPvPs8d+Ky8veTIRD2zy00f5HbAG0Yb
hfPFgI6vYMUGforS6TorJXtEPQoGtx5PF1qNVQTrEwD2xAkfaWylgr7e+EfJbNc0OHbTASVtehTV
TkeBba9XsW10FN4SpIgI11/1uO1RmjsfZbr2UbIbjSJ/SYQQU1hpXwGYqHvgAz6dm7s0mhHyFuWg
/bNBzQ5iKt6PG88h/GsjQCwwKh1nZuaGPSAippQBAhLziIUS1jo9GpX2DKXx6ORkAtfBzdgNwx1C
wWQIcV9HNzPKdsiITlJwcmhRXeyOlcl/6+J/SRdXjEOzF8cXwz1MF0xW/nOd/H//ZzWW/Z/Tfv2f
/sdBzi9/0J/FMxMaXITYyb5bHR0u8SfZPPiDkRtbFJ1jbLjU0P8unj3zDyF8eqnQxlfXzg9eWxH8
gZEDbwh6AeHh1XX+SVP57VTTZEru2i51uHMc4b4d33Z5a6WaFrJdY/0YlBoP/eChpu80yiJv2v9w
v35R5P7qcquljGEtt4NG+s+1+uDR3xFBsoQEdyQ7tjt7o1cyXocAZtdntvyN/Wmd//7YMV8/HscM
mzRYbJym+2ZwlfeOCFpOrcSD81/jaA2XoJ7VjVlMeEeoCGFa1fNwGoCM3Qf2Yh3e/7zr7Xt7fWYC
HlZD4cu/DY1zJMCWD58w9NCsniKvMrZVJop/OL/lU+J55RjkMSOQnrve9R9OQDk1sWWDhAztZqzC
zO7rvaq8Zlua6e8CZX9xQ21TeBLjHINKfBE/X6pDnOU7zQycis7GgQyLZVeiwdv4c10crDThfI5/
dzeMDAuhgtS/+aSr0fLtDbV5+PH6cvV1P//5+q4Pnr0V0BFawJxgqOEtfCB/yHE2ueJlYxctuxPK
cPK8CdTMLkuX5s76HSsmgQbqW1paIKDy3M0/LWOdZDSvNbBaZIvxDfTT+WsaKfliNmX6u2fxqLx4
8zDY9jrjFTZHVf+tMiMjhXvVOvPwl02w85Ky27ZqiHdB5hs3bAb+ZjKNy6iKLGC3WbfxdIak2SP4
iDwUcHZBkh5sXxWhAXHv9P0Hdf3e3v5uaAdNujuOx3L1Zh2YUn+oGsRPoYGYDUeybE7Qd6HWJcgu
RW4btinEQbwH09n7F/7FisDMje+TiSh/vVXH1G5awWFxljCCJbmXA3DQQdkqHFX3aur+4/tXeztB
W1sUfEAGeQzMmTu9eXzM0SMtrJjccGamvtejeADn8m1GD3qejbLZJi0K5fcvSQfk5zt7vCQPPTwF
3/XePrF2z8k30Isbwvk9K7UurpUF7du25fX7F/rbneRCx4XOQy1gOqs//8dVYEH75nUJ0QDTMES0
sQm5DUp/Ncd1CzpX0g//f65HmcyCwB62evh/vJ5h4WLVXSbCNY7vZqyK9lK7zEsC1iO6eVZ/9/71
juPNn57R9QO6LHOouzhBvv3yyhxxbUuLIEzLHPtaU+UMreI0ZJthhDPnX3odT/Rh2+Fjyct1ILjK
2TH7yX+zqP/6F2FAjMnVYUhsvrnTwhtLOJ2GG4rFWA4q69tL7NEOlFZq99JqyjNDGeQl9QWDSDG1
p10+0kXSbK7v35K/P86Wi3bZsvx1WWGn+/kr8JqmSSDiiLBpGSp5qUnqrgvT0YXuGKTMo/LBjn+3
BP9tqfC46Jq5QsFkY7h98w55lQP7BVcdbQwmiFhCmLFwgsPWNkOey8BVj2hb45UwGfhQjcqJxZkv
lYyqBbJulFUHPbZmmEjnyqGBch5g+4GpIIbfPDC/uDv4vAW/LcQm/u7NL0puV0U0l0vcryo+eB6M
y9iJyg9F432ph5TmVVv4yW+u+bf9CSGAg3rneHMcNAQ/fyOuR5qpzzoX1nnb0lA0jQ3baYqduInu
wD281AYPSuC30T526/I3a83ft0cu77Kw8WmPjJb1u/uhEvBswg4rkL1AjvCtDE1r3/kq8LaZRHtS
dDVmAUfYBKsY1i718wC+K4PwIXPrk9kMwL95rtiJqbf3eOa8sBvZ1fO6UTtaD7hWG+DP7z/Bv7pf
CPdcFBRUFRQUP//C81w3aUFnIMwQ3aFYNrqrpQaxAb2wCcm+PW1Rs5d98Y26Mf+uRfuPSslfPMjo
OciHRCRF5/rt28PwIoWzxHclSmKmQYImHPDL+Nwv7S+xFef7mE3xrlL59JuV8+9bAt8SOUeeRSXA
weDNg9k3s0JSzfhJ0Wva+Q6lmqp0tjOq+en92/urVwDJFkWCeyxB3zwPbS1Kq12UGcJRHnboJSgt
JunvYstKTgRn8zMArO5vnsJffac/XvTNqgTOnuBTyUVTH/K25TbyUJEjuJjujddIuLP53IZkCRCX
mTT/tJzgBaDe5mGB1Y7w1v35eVJqtZTBq2Zk6jgIotvuQuC4PcX1qvcVTorfPEO/+iopRSUlhUBx
/PZ6c4+uvsXHHZJNKrcSv/5JlHvPqHeCzftf5f/j7Mx25Fayc/0qB75ng/MAHJ+LTCZzqKxJpdJ0
Q2janMlgcObT+6O6jaOk0pXubTRgb++WIhmMCK5Y61/ff+Wrw6MRnrkawBGL1P7lo+FehuEfAj2/
LIrWT7IIrB5yH64xZrH3ELhva7ty9jSjl/5IdooUV0eWQ431G3P8Cxpx+SHmlzhoblVuoqq93jgo
QYqqjHXKp26DVWMvLOqPjrstyyzfOZVwH5Wup1GtMKcgt+jTmmorPBkZtnem3o6nigvz8cbsLHtm
/ZuWAhDhCOwU7s2XsxNPnZmkuOP6Pe3ggFP1o3QFtW1ygTKcSXFPxQA4GH9ayNIQn2Qtd57k8Cs1
Y7ixv/+MxNhxBAcIBwhtVXu1v41cSjrEO9xZ9By7CydNAmQaBPQWykWNIu7r2w9/bZf/Pt7qEE3Z
wnXd9JqfyJouZhwWN1EpyM7ZIjmkk+I8y3lqb4Sb13Y51AjPhHzjwr9ZPaTd9bHj9FjQIH/hImP2
7sEupnulBd5N+1Syw+0k33SyU8ivttmtKOTaHDsQx0zsg2E0eauTzU1mbkI0JeBSWNpHykeQJ1TF
DkzKR7Tc5fHOyvtxWy5Xw8gZ5InmvfGB/9oMts6j98MQIuhFbh/txhRbfHjSG8fgtV8IEQ23OE4G
y3IWXslv32KkuXaTo/RihWXWz95DX507ebut+2oIoI7YN1bdn58znXPB5KCnuxUQ2+rYHQiFpow7
M1zKOETZhUZLleV4xFoRzH6t3Xt2uc0bLfrw9upbjtTLnce4ZDi43xgeV/PVuNhr2fVccWm1Jj15
F3kqagQWzI0X/udyYxSPngYk8XRT/DGbtSLAg+NM3ZFleXKFvZTcumwb51h6olwA2V7FBXCJ8Ic7
uu6NY/7Pd7mMvkQoJtdHZPKX77Lr02KoVObWU2KPyNWiKzxzo9e8FAauR3SFvT2n194lVA6GxKqE
UVdzGjZTGIV5o/umV4BOASuxsfCRINIuUj+xcEpoMY/dzoM+3Fi1194mZfvFadFFtWwuH7zfVi2S
IElDKyNTQcfilfAFDAo+fG8/3/K3rNeMxdcDXA+RH50jl6N0KMDdpux03+OusNOsygEuSftemuMi
8TeG0gjvsHBk/RirbWhg64PxFQ8UC3gxWiH6/TirLRrCfz+7SR53ueWTniKyI664fKomggJr5hP8
VRVzHxAl3+I+RLlpt2TEJuDdf+PJSGOoCzGIbb9aJMApIH1Ype7XKfhfBPrzQffSaKvD174x1K8s
xfqFEVWZMM6WxJu6iDB+Wxa6ImqvaKFIN4Pa+ZTc3W3E1zNQ2mHe1tno7XhSZHmK8QU9dPJpuZ74
AqjJVpPSuvVr1pIPPqm0xdCsgojEsUjer37NTDmcNgDdH4nOgwHizC52FaJczZ0AQhRQocFYYk5V
CT/yon5ji0mnS02h+P32O/jz06uz7cG1sbJcktqrd1ApNlziItP8oXD7Q4XZU6u2mzxV7ylAZYci
D9sbx/y1reMh6CHbS1BP1vfy2cu08BJ6mzVU2egYPYFRwNQnJbUmjoa3H+7aKQRsEagsWDw+tauh
ElvLShJKy8mOKktBwXfScS/bV6CvnqkcgBbRYnVv15Bt3x752nnLEcQTGtxeyEpePmQdG7TJilTH
HkCHnNzRXVgMWul3MTyKPipvre+rk4rwhhQkd1FuDpfjDe2YmoPCN8wIm3RnFJ0FEKKMA81hyb/9
aNdWDMH7fw9lrw4JFzaORnmXD9mUJEdDxVmeVULwnqkUKUnukwVO4hvzqV0ZdWncAZDJHYX/rEZF
oa6KKAZ91jeGQjEYNMqs0dSfFHZ9HFOAv97ctIEwsMwMkUEH+AgAs06z/Eh6C4VObdBigCAbNWGP
v8y0AAbq3g7enpwr7+HiZ66Omb4v9WweWXHxQPOiLfTmmWRExVDRvHt7qCtLjKHQXNFex9pes8/w
ZJOZoBC7FK61k5vP7yWOHR9a0n0cJvOc3HgFV8dz4O0ubMcFcXq5xFQn6umEJoCpCs19LlSUqU3o
WYEUkb6fZ13eWGdXp5KVDEOVUhsH1OV4SlS6Xkvl22+kFt2nS/O4QmJ11zfYe7w9ldcWFzeAxVie
rwM3sMuhZvrZnK5u1CWRtFgq2J9qitY7o6s1nyaFEvZJY9yYTvfa80HjN4ghOB+c9f2jaULJSxpI
ohRgutGaGcq70erRotRKmkLj1sx7fejeD9nY+zjlJQcjVLyHJK/FJ6GhzKn1n2nXaPdy9FCGiTiN
z3Nftc2mNqR1grzpOn5Iy7xxEgI5KgZKdHIgpEHPrUpfGb0WVoajIZydi5FSCbC6wUIyHUIOaZVy
RrteC+cDvGudTySUrRPmYaOD9r1wcb2cm+EJkbI8eTmkMIo9RvdSo6XHjATgxEMEw9IMyjmPH/Mc
efUGf037q5UbY7qZ6A3q/QGOWr3X8PCwoJro6Mfw1u4AZEwRKH/LydrPEA6zv9JckziEVFYN7chc
YAa0eba+U9rTp4J+C0wJVF0GAhWzvnWVVv9Y4DGRY6ZjAR8wQtEsyBs60oa0rl/UydKCodb5Y42W
m+DTHfHZmxLtXdsRV22GOdyRgJlpFtGgRGxbG6glbl5x82PpCsQimxgbDwp1GvE3QpX30cVYlWSB
bPrXt5fl1RVCgg1U4WIBbiz//reYxUpLpXFNlqUKGeZoSA+gIQgPnETj+m/sADSoqFngxoJLXW1u
q65DV+9hX1Qdh0kp1GZvJrg8glZ6pNlJOc8z0/b24/36CK5iMlrSqJvR581lYc321GOeq6ND2EcI
Q0+Y11p3ahHjaxR556Zyukf6BsutUN068AAL7KQxeVuTHNhpcpVyGyW41da5MR9TJhG3iLjdv/0L
r50LxMHOUnynUqIv//63FzC7zajznlU/jIrKx9iEFi+yotuqbXHUCbPh3KfOjdhQXw6b1awsUT6a
CXrvlgvp5aCF3mJHrYWYRMxJF8GnH2k+E67uwchhYzzwXQPqWOgGtXgF0eFDbBjsDMoHyacyFvIv
yy6LM/Q0gQqnMdUHaPhAVByn+RzTgP4s5hhyVWhDc6uVxnkdRWL+6BYcyI0nufLB4Lrr0FBoEQVx
0F0+iOWy88piJMGCW2LgJNOXRnTmdnTxPvIaS7/xsq5k9ahOIyjhAOdYJcF3Od7QmfoI1FDz+Rjp
Z5gu3XckT0ihabxjKQsjzV4tF9dv+h/G6LVP3ZE2uCJ8QcOFdRt9vs0drt+4VP3bq4iqucum4n/R
/LgK9nn3OHUUs+aXjWrucmest06k4nIUxvYTDqiLhy+7+u1Br5wdOnuKMuqSPXf15eX8tnTl7NJI
iUiRyloSkbWsGnwNPY/atFnfGOra3YpKGn33y83KgP16OZYDM6ZHi6756EOwDplo9QldjnBnaLWN
oeih76Am23nDzL2mcO/GQS0DpZ5SzNaq8cZsL5Huevv8ioiosy6TvprttMGzEkU9EViJd3dDvmOD
Fdh8EhC0cDgdyrtfoCY7HhJfWOmtavmfIgmbRa+SwncMUi1/pBUHJ7V0sFBE4tJ2fhToJF9mmg8x
oBiyvVdYxnPWQmShDxE8Hh7ALwJc5Um0MBFhGw4b/IzGDZao3Boadbpx5F7bktT2liswdyKoF5dv
ah5x0MOMBIvXotYw6E3vTQl8W3HjU053wI0Q50rGn1WxoEwIGqnnr7kMmADTJzqRTwCCQw8bHAAk
7tjHJmrRYMZm8gbIoWyc1qBVHaJzrZk+6bjoxsdt+XitlsRy/rhwlTlX0U9cPrVuiSIySaT70XL0
wMmGsDb0+uHtHXdl4RkLWgA6OxR/BAyXoyC777Umh9dm5bb2XE06JqIRPcV5Dw0HAVTp4+kjjyUO
PceuHvIbD3ltshEIEaryH/pZ1mlMaiVx3k+NgfUdKalwHpHVqpXjp2GRBSZOun6ldlEAPvLTWLsU
sNruR6sp+o39d20DGJwGjkMl1kSWt7qpYQrvqElHvioB777J69y+69Tew3pSKwI0pNNhyVqTlBvd
nZvjJGY5KZwpQJUIX2lEreB8+UZivYNtJ25M0q/EynopoN6jvILmgLae1UsyQlVHUZuQBmpAaYq2
PrYqSEoDOKFf1LFExy0CrJ2PXq5595NQvbPU3VfVFUpACjo9R3VjHmq3xcM+oj8hJqm6iTVbAcuE
Z8c8poeBmslezSvbR27+qoaRcVChib/SNBHfJQLrHwTOOqa27rAPK3wXmtxDiQaTgv+fw1/eOcmx
0GcJndad6boFLRwZWnfjKFi+hn/MhMssoJoC62OuZiJZJD1VZOj+5Ijej2FNPEnW9tFoqDhlBg3G
E0ysG4vj2qCEmYs/iqeSpV19lcZORyxl43ISYSEpZfZgdOUcJI6RHPJudu6m9t8v9aGKJfwwllsr
nfur1ZjCxOtHWrhJ1Boe2r4yDXR1rEh3yfoMvt5Yio6g6Iy42M+TQpNC6o3vM09+zT0cjKGI3brX
XjmDDYqtmovyZin/rCY+L0q7q2qh+8AC5At9St1e6QUoNmnv9QKfw7ePpSuBABNOAIAqjou0s4qK
sohkjZGXhp9oeMSmwuIC1xFW2x683LeHuvZ2bR2TCVKKnPnr+wrQDytv69rwxwGbTHWaB5iwstpk
lfKYqTnd5bnob4z5hx8CqdTl3kIHFRIuj9jv8ti1OPfyyMsNn0J2e5dYUNDoXUq3w6hhntfHuDsN
DYbIUiFljlvXUcR2+Tf2EnUy9Eu8VLTByzv4LdhKIgvpv8pvmGGucv5WWIPDQC9hNQPXS3F9Tatv
f2OuSexov7QCVOMvh0y1pBpHc+RrM8ftQ6nRK2CHNFt5dNL4QL6neNMOXnPj/Lx6uCPeXuSrAENQ
dlwOW0kzkYCPWbyZER6hMwKw6CZ5kvQDnVyQF7BqK3fHG6PFImxTN5iR9OHuW0rfnrDFVfFw3Q2G
g+2rwwt6e1KubS3uG7a1JPqxFF5NSpvPXJdxuPTNSct2tjS+J24VARJLlDszpbvl7eG0ZW2tz1CE
0eDakIITTq1mA6xXY86LpTsvwcUClDyJnWpZELqV2IeG+Imz/XjKItxsRVY1x7DgDBK9W+LqZg3w
WqMNUfpwfPtnXdvx1GZVDRYTOq51LtgSQ1eSvjLpOpY/Ztiqe4R8CzMIE4O3R7q24Yk3KBQ5aFEp
2l6uBsANSZIgHITpFeGtYOagI6LZ2bfmWIBatNS7yEiMG4NeezzsJRzeMbUqe22AYoIeiMO6NX07
97AR1vAVbwvI7YVmN7t///l+H2r1fCkS7SQyGUrB4G03jdF+bjEl586uIx2p3uuW+/7tEa8+HN0M
XB0cnlBdndaj1ud0aqZIHyIHy4ra1LYddMhN1iTzjQ/Dr2B/vXo5pVm3HnNJ/uXy7SVGHFmaHPCc
zVSqXvCvDuhk7zpI6vSmdhyhVGp2IBrcPR54+nYkvDmX5aQGrtW1bKh8RqOuiKPgLrMrZy2nd4gQ
aqriG4f8tdDao4JDh4dK8LB28uFiHmVZ0xq+CzYFKUD0tew0eYol8Iuwz7JTZ0Em1qpY26EHvBXR
LpeiP+aJlMLSmbC8muUU+O10x22h7KIqMrk+TH2Qt5zuXaP278auEXs6DdR7tUjf2+44/Y2NvKgh
OWYJ0/4oX8UD+UYrzBk4xtZFAku/c0YIetwV2xtD/fpM/vGQLnuZUuwy3mqpx25OC8bINqqMtHmA
TNOhmG/mnado32K3rO/H2EtPaul8BcZpETRZ09bC5nKfzzr6xg63cUXdhy7cm9Y18kCQEtZyqW5s
8j2olfLhLuJrsY9skDdVDACe5mPzb+xXQgDKIbQo8JFa1tFvb2qSCljotDeX2j9Eflmg5S1NGqGd
Wm47qNlEBbBS396y1yIQAHN8dJZErUUl+3JUA0x/VjYDU1dDjaMCZmyKEPHKCCnUl606+QbgKpg4
2AzQSn7XV3gYvf0brhwbnBgm7ACEs8jFl3//24PHVPnCzOGgEgrmoRpi6kfhOp+TsUjOb4907Zp5
MdRqoeBV3ndqyBzT3ZEdUeMYW4euavr7BlqvGm9+wiNdOZMl6TaOlmF8adFIWCSREbz9S64cClTz
QUsShhBPrK9yYwtxWyCn89vacz/nbveKL7hCQ2nV7p1u7LZqATrUsBUFBZuh3Pr260zpasMsRWXS
XcTUUAZWU14VU6wkGQmL0oANhBJFbAe9tfyS7/7G6vs5MAjQdvBnxDE3wB0LsCHYloNQMovJvDEZ
y6z/8WvI7BDZLfrR9XfDi51plBG/RhNheZg1jop5qpR79OzKxkny4sZ41xYcsFSa7sjdE/aurlV1
MqqyRyHv59RiNq6uZMcU+54tmIfsbw3FhR3hEplkd/VJbCKgcYMuTV+qIUeHFXMKWthRj7Wi3zgF
l526nkVN/f9DrdJj5ZBPVMnYRuniaUyHjbrTm+FWreVaopqq7cJiRW7DM62GcYCfN+5AgDaVU/vV
Jg23tTQ12zSWpx6bPuNs1LTyCKu43NPei0hCIVVN967cYQof790uS28dYlcUKUsVBgYn6lyPe+nq
BBkl7e7Lt4bfi1XOoiaMDUGaRpd1oNuF/E4bsLlp53K+pxu/wsq2iffp0Oq7t7f1tZVMjo7kDHV+
CyHs5Q9JjaGLlYoOJ61sKVM4heNLjHvwmFCTo2IQFb093vW3sRTZSFRyXKzrsMKwQqse6W8S6hPu
J+D6yvELfA1r3y1UrVTO5T2QC2+Pf7MdODmta4OMvSABsv0hhkl2Q5d6dQI4zyh9L+Wf9e+xJjoX
ZcVWjlMxUJqt03ujEzYGFzhbVXFm3TjJro63kGx4fBp21+eoSCorn6uGRT93uGWH9rxv8rr2YQpU
AYyALr+x1q6dHWTeuDORj+XwXC1/KCiVaKre8FWMkU9FDumYHle5dZL61rf5V7JxvaOBV7rEbXB/
mNDL1eSY2ERg2oPGkRz8TqXxaYvTzriLc0tu+jJqfLuiQuBlredXE6Fj3hUavn+hEkhcy33KCdFO
zzTnZLVCHEv8u8+uSS+mm6MNx8Zd8YfFcqOHI30YYgtMQzQY28nMqz2OaLi2jYYbxIpTP+Z0dQZx
Uuooc5xbic0rMapJjYlnREGOmnV5yb8FALPplmlnzgb2ZkXi6yT6fT2O7X1NJssXIDf2mE9NR9nN
rf/2/rm2fKhs8ekB3IbSczXDdE55rjRjE12r0+w7UTVPka1Um05PQy4Kqvo3tgepFnW5uNAbtV49
WW87iW7WbI/GmbZ6MtobvYqQl+IHsakSwz68/XzXZvb38VbnkSHUGQwb26Mqu3HT9hIfNCU+k7lt
j405ZA+dNCDNaJN8eHvga/GNTQsIibvl4rGAkX9/pbGVUj1V0b8gT84gn5cuVEziWIwwh1dK5Nl9
wWraJlh44PIDN/Ht4a9V5wGiI1cGmkweYV2HTrWUFTXV2A2ZenrA/uqHgRfEDj1jsycJLmDxuMMG
NkSBvm3UA7elrkIXtXqGVyQ3w+Sk90MtjAc14mLeW472cuMXXvtmIRVf/meR7qwbRrVGqTVMNJbC
kQJ3dZxzc1cV+g/4l1MwSCyxEJi4H/MoswNDIZuLX3j+CIlc3vhmXXtVZMW4cjjq0la+ioasrNXa
EYcR39S4n+KEkEF+yswj7JHoZGMytu968/Pcqtg0TSOV0bcn4tqB+vvwq5VSxJac8JylzDY25mvI
dXw3l6SkNgjpXt8e6lfRfn2gEnIv2Ab6zuB8X67KpE9Vz4orVGcZzmLDwl7sBpXOatOqjh39Ke8i
V2/OupgX2Xc67bGZio/CnfFFK0PrHdH5j0JPXzyuaCcrUyz6H0bzDgMaeaawNX1VchspfIqpeWEa
GMnBYDzjKKV97ibT9WcVO7e0ws7MsrJqP3q9AM4aleeQom8AEMEN6rIwzhbhwsnq9Droch0TSw2C
1tszcU2nwfyhnaWuqdE6sHrpTINZah06SL4C3XMc08jrJZqDwDgKt3jXG+dedM4J7m59T+ggAjcW
w92ctCAhDXN+rJy031ErqzZG7WAFJbr5A9Ar/THqRLk37LTUwHRNP+fM1ndW79wsjVw72X5/gNWy
gaeqFBnP5s9p59FuG8MycjWsplpQjYiulCfMvsdjXLrDtm309lCMZhgMZqtjF9DXX0OMYDZN4UWB
avUdJdUGj65B5g99kpU3TuFrS9xFzU+Kn4oiZ8XlsqPAPIDWdTW/DZnnqYjlHoV1tidlJG98YK4k
NWG0wveDSsFI6upTapkJAJye+uVUZFmgoTfaKGlXPAiS+Btn7Ep/onH4/u3VdPX5aLVahCvEKesr
AeyEQjM7ikKWk3eB0VvFh2FwvmpI525c4K+PRIcvJzv0ImsV6GuFwzVKYSRwuu1Rtc0TOmz9KXOM
W5HBtZE86hP4gS+y+7XknlbcmoZhPiBDm4ujXmCpMfdauNOdQbmxGa8OxXcSGg6NBNwaLpfHXJM/
Q1TIOzNxlLLtOg+chkCINV3fCJevLI+lUYi7L80tDt2al0MVk0XaMaQCIpuoPbZg9PaWVsktkmSa
wDNK2ZNys7J25flowDIMepv5GtO/fjmoZzaRWwpP9+3B9XYiMnN0cKCwzdy7lWu9lgmkldhbMlnQ
ZFEDXo4FLXvwwokiSu/Jcj/ZSE0T9Ds7NVbteyUx5G6kMT1QFDl8SWPMjmJ3gSa4ceZTgCUEtAs4
yJkY4BoAyuF5rGCuFfeMeNJ9lhTFKakb1U+htyQp8rDEJKiK9kkjvry9p65pxpGUqBTJGBgdyupV
aUJP/ql2ofWpOiR0WWyE0kRnmcvo1C+sTb1LF/+9PA3qbJr2Nrjqc0ZQsZ0Geu/UIW19WQzGvUEP
2g4yncRGPr+VD7jycgH4kV+mkML59gc2E0udQa1YvB1Wmid8TNKtSd7mAPruVrfHsk5WX++LoVYz
QuZOW7qLkT9M6NFNZ5SnNFbDG0fMtYwoGWsg/9wnl1aX1RLKhyKxWpK0aE+siO7FDHvpqnvSKdHg
bIMmRmAOfCa+Td95pSGOqJSLG9v02qRyEeLV025HhVi/XMVqN+EPOcFlGKVMmNkkPc1m+10Z5C23
+OsjsWMo2SyUhtUFSGsNFD2LpiquouqlMpxhL7uY9Dm2NP8M9P4tkNmj+Fm+tPLnz/b+q/i/yx/9
XuGgmkRx+/8u/7H55z9HPyv/a/v14h92ZZu003P3U07vfkIv5I/+kzqw/Df/t//y//z89be8n8TP
//yP71VXtsvfFoGn/50sxg3it227/P3/+nMPXwv+3Ete9V+zNbmXP/Iv+Jj+D1IS+DKpJArQjCwx
/r/gYwvTlwoZMjauKThTsdb/Re41vX8gJuYzioUUuo9fqeGmwmLsP//DdP7BR4Jb41K75s/wdf/v
Ryeamei1Zdb+RwADf3B5u7/vKJYWkk7YdYvBDMKv1cncNIsqeJE1cELo8eeFKIn3gaf26k6BaJVt
BeYozSaCUpts6fnKf7gpZV+M+Xyn76rDkGST3E5eqDVbJdfd/Rwa6ZelIeoYDnr9GQcDQqsCFH8E
aPVDkSJmB8H03sKFfIPfWuc3oyjeg9219gMA0+1kONlPGl3Su97M4k+D08/vUpn62LFEZ4T7ykGl
3W3n0AXzHVxU4g/l2H8QfWNt3NpSnkOB2lukjodbO86kqLOG4oAKOt5OtS1PZlt+k+oHmuU2WfQF
M8ggSc3vQ1o+edlTbH6AwVQ8V3Nf7yyj6I8zVEu7G8wfIjKKFxPE5CP9d0nnSwDuDw7wom/R1Ovv
Oqean500tj+h/sf52kmHcK9HHkxRRGHPaR7ZR6+321OqypzY321PwsCd0fIGqPU4SKhd6h7CyoRF
iLoskJFq7zx0NocBA8hPRDjmQ2jW2hYqR1OMw74nYAmKKVWXNO/8UM7pK1JhpGBKHeX9ziZyORs1
AXuBaU5QYQ3n41gfnzurCfc4cW7txvpOX3Tnt4M2PpWONd73GNedw0zX4JYrOd4jyRP92sSsNEkF
QErT5yHzPvBRivHgUt27Dm/jLfFejpasaU44j+FkqTUnuygEWFHzB/xn+5hIq9+4dvlewdPw3kPh
jXkQCR3ihPI86gJPRSONPg5zmW9w+aGV3W7s1zSxPtdqZD0pLbQApXaMcxXFqBKSBDC7O3m/fAfN
/VTW38NUlNzXC+MAJVQ56TEsO0Ma1dfF9BLYR7S1UvlsK51+P0Au3vZe+xfByKRsctFpj8UUZvim
V+39yO/aAYUlq1bO6t1MOwvyG7PN37lR2W3Hvi8OThaV+37uqBOj6d/27dh+0AZn+DD2TFyfTepH
JGivdOD3C5Y0uuuxRzyhE+0DjL4HP8J4lFAcTlGtq1uXEjm8aAn8Uh/14QSxTQ9sIza/CGPAywjD
Uz+WQr2fcc3eGW0y7/uq1nfmZIePaeXW9zCo03bT1il9yko6fi71cTpYMIofqxJFw6bHlcnv2+mj
yh/ZzmMSRcfCaItNA7zjEE6tc8gTLdr2teU8Sm/EgbAF+fuhNOdpm0nAraVbTDvIzLEfjbpzwkvb
3iqofncyScJX7E5Z0Wkz3ek919VM8eT31sQofQCi7+O4qL2akSGPYZio2oZWhfIkqdUeNVUaAWYd
nwenVTdlW6bbIq/VHTredyNiDRxTxeD9YPV89VI8aZt57E7xUFW+0bj9JgWzQ4CDU2fDVX0fm3S6
NmoVBeNsf5ndOKWiOyneDgasxhZJ46DoAQIVTuQdYYUC/nTqAg+c2c5IEDmcQNzl8Uydm0fMyOUL
aJr+pDoQguIqS3dgpPs7SEd4wutmCpJb897b6VDfQXWGMIS6i2lSJujVoa4cu0FXyOoJ/YCXiPk1
LmfAq0Y54wQfyW2uNYLEdF7fubrQX5RE1wnLzLM+V/dcDZLPuu2+a6rss5JQlxZVpj84piLOXNHj
o5JFL/O0uITb9mNcFhguOLLc5Gxpcg2Qnsah7/y8wSbGQubpywljZQX/Un4P/VNRNWTnEKDDVo1M
55tJ1IjD55iom8J0XkrcHOaNVKO7EP7tLu2GYVPzITrLAtyUXbZRwT7j9K3oejlOtvoUaem3RD+Y
ptLsJkcPlM6k9nCwbfwf7QVfa2ROMIr6GylYswpAaZ/pXMSyDGpWChAwUd5hhDE/YpEsNoMwjpky
7ADei53Xy26jtlHrZ0kvdrHUQnARgzzKXG/gmw8flcxKd6pabLHn3Za09lm4KmNnEqWwXXEL1RzF
N/Ssv4uwuz12thVvurbUDzRavtAi/Thpi2UzXcy7xsiKhy5T+qcBc+aPatiKXacrX7DjaDdjZLlP
XZEagbTLXdKHn0rLOdb64mwx6d5pML0DLdcneGntizOngRZnSCIH5+i0ddBGinrnePxf4RRNYkcy
MUE9WlcBif3TaHh/GWn6ZOlZtpO1gqf3GH1VPToQFG3QHtKkFieYVrXvFIB1pXTn721fA7Zt2Kep
LbAnx189skHTKpmKSake2has8Ya3P4m/pJ59jkUf7Uyl0N8rJf7byPy2WTsOPzGVozLnaPEBalx+
mHXF+pzYiXtuBJ4SCsY9G9LUdz12xrsKqyZUI5xVIz6yeM6E45H2vDqI5qyG6dvdj5OcTg7WONLQ
ntlkgUaHQkZ+G/9kZ37Q3Cx97DBA9uwa8nSl98YRfSXuTkCBsaro3Xw/9jC/A9p+yBvlVfyXB/vw
leZzccjNYdg7s6E+VEP+pWp0g7Rc5EAOGYyjHcu/+jjPyU95krKqV7kvmQgxkSd7T1d+Et0pbqPs
mxa124Y20MwPFTJ59WyZD5HXiSeogc4i8Zv2E6zAd5hlqXu0Q/aJakN4Dz3eDuqaMvg85dVdTDPM
UUloc8TqHDi8TJVXtY+hi1cDWJEp5WvX0vnUYhttzq9elJB2cV3R/DTdiaZWb0lJy3qYtg7fCYDY
FnaySmuevLLysENW2g8UsrqntE/wD2qn4QeIiyrbzIoZ3WHuEd0XaebubNyPoqE/O3puBGZhH6yO
7Gyeq/VRbScR0I/om2n8YonK/JENJhPLJ/uY44F77o2232E8Pe5ClSSdZPKdTU7ecqcaSvg4ppN1
qAmy/FjRXZyR3OhLA9tgSFw4Lx4eBtOd7YybzEStUKsB94qtIax6m4EGz5LuWEOYk15612HKuq1n
Du9BMeIgTvN7xH3bJJqMU9ULc6OA1kZcgrY36/JzBa8oqBvu0914mr1QPE8US5670C6CEfxHYEfT
d0VVjiFE97mBwD1OTxOa2TZCO5XsDZH6Thp9xugLj5qxuleT8sGNxnnbKNNdaynptmIh7ztLfqT1
+r53yo1ZgQW3VdlALcDRWdJFWrRfPVD1WyXrlb3eFPzdNDyp+aFQzGM+kRdeqDe1532PNQ9j8pRF
zB4JoBDwBZadt4+h7nXZ0p72pRVlTH9UrI33Lp8y35hlsZHe9G6aaBAIZWCPzOTYaJgZp+Y57bLX
zNPyIPZ6TIEcIq6ounPpHd4n5aM3xXJbzda+iSaaUCv4pWnTJpt2UsEoRf0PqemDbwyY26i0dMJq
rzeT4fqRQ/y9wWPt6Ebu96r3Plj2adK7+4Kwe1MaGuQztXgnQ5vf398ZdQoUmDkOcxpbVIdDJnb4
NuYabgm4HmyEF6LrN5O9GWnvM8U5aLjo+DN3iUf8pX/Ew3g3xm3vZ1OBVtaJP7QmaHq1+2KUXDDb
/Ecvo7/CrN4NeAHHZVZjiC73MiFamTKyUIaVPIfhQIe8KIqzotp0JvQEvih3ztNEpVNTi5MZ6UHc
4SuPSUeyAwPWnvKly9nOLPfF411zG+i3wkbPEfUf0QIoG6Fp9YcZy2csxR8iK+JjqSf4IWPiURn5
a1nVeKuJ+kPk6Kd09GlcxG/DKtrnMUr9UIuW5rPqpNXp+KhQl/2oL8em0iM2/Ka0xvt+Lkl4xFpy
xiR66xLoAOvlQO8O6PzeCyvRd1rrlhuSC9sxpfGxtEp5UrTSOkxxhLM2q877JACIb5pC0f/K59T6
ko8hFt/KNp6KE9H+4osCRy4CnE7OYJuP4iFjGXK3GGMad8xkU2JKEHP6O/JnjyVGEHU1GPaaVU5R
JCBVP+8mlcy9TErlYZCJ8Kn3fOPpTrmi3Bd9a/uO3fSPap+5r61r02YMGvfBkVZIUDS7u1oBN5Xx
1/rSldYGxHLzUaPOvHW8/pF+MS2IZ6rHfVsrd4ol1a0ze8V97UX2q5vB/yBwEXu9cir6gN9NxsjP
9jjoXB8x5xYE9SbRwxgTta+AqTe55/oDr3BW7ensDngT4CBum/pDFSa0xNUIt6IS03U32U/9f7F3
XjuWG1m6fpXzAhTIIIPmltzepbc3RJoqeh+0T3++LY00koDuObqbwZlGtwC1skpZucmItX6bvs2t
qm6Q8SM0yIZDVl5PJopMNhksuBrdSwINd+ysoUFcRyATM4nty3E0eAmmjZ1X59np37E5EWM1LefO
C7nwdMvcD2lOWsAypjif3FuuAOFrS3hUo6rWedVM9NMb7BXN+KPs04ltJ9KpVg8PFNEx6Lfa6I/E
HDPy41arYvNMpd29aoDt2CJtXucaoZWTvOYD7NtSdJFf2G14M+jKfu1m2mVCjlMitK1uHWvqM08w
0LomAYlZbjob4js33VQ9WnnxXOoZR7ln/xwM70FU2T234apMEpItNGfv2lR0tMLWaUen8aAvKGuf
83kOwrHg0qVHyl9Gvs/ao7dwVMtdMY7YIMv8Q0S0Vop41lZZajNAuCpZ68kivqjR2YKIraiZQz1V
yq1ehocyqwhJNjjCIreO1hEGthfU7mssh8ahkxLFbl9zC7scrKnzLIwoCXJPHih9DJrcO8ViZFbz
zGlfG7TJ4oT1rkWt9wPeG1qs5ZngsTUHWLjqtNj251zSvxI6VGReuzZoxzq3lT2vh0R8KdE/Mxjd
0FQY3tL2fSdkcqST4E2kcPB5yfRTgH25VFczlaTGNjb0FytzXApNSuZyV4Trph1LVqHqufJosSfd
Sz+b5IzipBc5+lG3/uEmxXzozGbkh9jPLHR5wW4v++8+NVye4qme8El5ubufSy19vfYxnBHf91uH
djFE9AsdPmk9Ox8kEYhta1tDyTaU5QeRFuGrtgzmyzJ3tGjaOAGSNB0DJLXjCqVzRUlMtGxnMo73
bbvUT6LnHQuLzux5DKcs4gBnwJwHgyLFdE6CCQ/nS6Hlo7XpveSVrntAgYVT2kddZBf8dZ4vdgMD
PdRl+WQ31ns/dcU+Sqvi0FRCBhlm7tUwMxqXGm2bbiSIPELCedISy9qXvXJWjqqcO6GH9EAROrjn
1EseS2mnGzY87eItM7euoxyqdUOruyhTlKnv6trHGGbqrlcesQWWkj+1gp0vW2ai066upqaLyp0e
5YSoStK4CFOguWeQafOSDJO+U/qS7XkZhxteKEFzjR0y1i1uOfokNIYPFKVopo/Ao1rbddncj22V
vvedrbN5tXInY5HylHXaPT2cy9FlFQhEx07f1qUkksaauFtCdxPBP23dtNNWqkrgaQwnJe0ZV/qd
R0zEdmxpBfUmozrmWjcFndnZn21tOkej76gnSUFyg5iyl8DqBv6lS8eLOJhmvu6bhWt8Kq0iWdfu
HOIpdeuJz1hMm9Ez203Tj+4xw3aoB8Uwdkw1DqJ64kT7QMnMuIGfbdaD42qaX4bdcMwTab/Zc6Gf
20ipYB5kvnKarMHQ4WnwAka3F+XkcB9lKF0QSTxRLvjRgN3dTc78ITXQv8pytG3jxe1eYgRc5R7t
GWPMcQVpbF0/QmuN6I/Jr1rZ0RUzLs4FE8oq0YHowmVfUTc4qCWglzKgu3qTkRSiZPyIJlORQxqv
6qk3vmXvuAeGfG+lOXLZJVrj7iTZylvaGPU90d7mW9n0QVqGeaCXRedrkclUCZam3ZZdrEhVmIr4
oOldsms1y/uCL6l3VHxqnzUpPxtys/ot2dx1vFaeJZ6ytLAfjM6kVEvzOK4cgpzKMjLvFx0kaQCe
uQqto1stBF/guteILXPbXeNMw+1kjM2dJWrnheMlf/EGmTxi6HAuuj7F20p05n3YRxwCENAgl8Kz
9kti5M9lY19ovNH4FqaS/PxiDMeHLLcY6VBEax7zlaDVRiZpcaEx03wxMV2eJ7cpYh8TB+tXFab6
3sJkfEOj3+isrWiG7SGbif5ZS0u3Dv2ctxHmwHsLyAZMQOb921hZWhYkiYxeR+4txLucCQ8xKd4Z
JL+mG2BMZiRwPEXqmJup/f8F5A9H8q9bSE7Jj69Y/Sg79SP5G1XAr/sN9wfBh3wk40wC/IPl29Cw
v+H+3i9ovsH2ATx+IwT+hPs7v8BZYjom/Q/DI3l5fzT2gftfE5KBfwx0AQScOP8E97+2Av4F9ccs
Q1QrDBeSu6sp5MoK/Elu1+sj8oG2sf1aFO2qt+nVW5R1A9JFWVmo+k1E0M0FXU7vK+sKPE4LASfl
nK10vbcfnQyynQOgP1+Fl9uMIgjI0E/NIneuAOESlGLxussbz87GVUalVKqy04CiB8l5+5LZI62p
uSv2We2A43LzEdnWpuMaMasn/CYJGyiHoqJuOa9XdE92q4mMLlJw+uVJI/s28TPh7OuU+hAbHNkv
oZc39OZZN/S3c5UMRbdK9fhW0+BMXXhQPzPGwTfNNNmqklwxWgjibdikzr3VYBr59XH4RzTXY1Xw
378SWr8yM//Jdp2Tr5bL5qf6t1+1/VFdmabu71/0F+bsvwdVRrwRJBKc7L9+d478gYfqz/zaH7/o
j7YexHq/RriDGyBm5/X4o+qSpB0061fn5n+8Ur8TZub1xTFJ+kUWQhT0lS39nTAzfoHWIk2AGBek
FUT1/JMXB8LsSoj9iTBDv4BHQee1pjHDxjX4Nwo6T8O0ADQuuYi6+HbqzJk45bzYx8Rs++HS0XdJ
w2LZ8wDP5C0PosufHVl/R1X+PgB8iF59pDpOUkmmyrqe2a4dxMQYA2wNCaBj3kUVkN6ANhPQL3yc
WsfbqG786GuYE3eC19Ka8SZKFQ6NMnyGIFtFts5x34bQOFqxi91Zw3onghmVJTivcSP66ZbApyQY
iL4l0cQ4u20iHtrxULnGYUqRE6AJfZoS9UOkzCPAW/2FOgF6EUvqwMOeOjh8bQDJCSeCHYefhjfu
Yru54AOl8DF7FY5xsAbYDm4qc4WfcU8LQ7QevCvaLPugt+t76O5iW6Z5Tzh+ZG0TZdwtXSP2oZZj
9nBeEVVUF26qO5RyD+USuj6URQW3WFXIG9Kbrp4SJjc73vBa3VJNqR0sdwr6dt6lA8XMeBbKrZeC
m2Td1qkcIyB2lGXm1z3fflb0ni3tFaDsqCjD7sJIOfqTaT5E0XRpoEA9q7rXvXkN1rdLOPXapd0n
ExnG4NKuHp0GkuncpD+NNbXWjXudsqOgQD8q0/oxz0K+snGevA53Op71Z4K2SN/U6E3krCc6pX0S
yEzlHGo7tYjyPFsWNXi6ttY6+iND2PZpjL6ydmI+XLacic6K+Eexj5vaRci97MmCfChaltVCLr6V
0ZIeIVqhZKP3pdWu0zhdYzcogpmKmtzN9lof7Sgu3zXSPqNd2SRZui0Ju0FMngFCZ92xbqLjWIdm
oKXkpWsYznzHqV4NgxChrFTK14YmaA17IzrnR+KGnW/VISqorPcrZj2/T5xtmPZfg2WcUo9lw+hA
pjibg7rItlbj8nVGvtXB+Nni4l3aDGmgm/NHrs/v3hgBuDbdZu7L08LyqnXZbWH3N41hr7JueAwL
iw6sfJVNRNQKajKFUpRUGduEzj20hUzHo+V+NnlB6HpmbexSaIFulGVA5mzip311GB19FxrqHnJu
jz/nZFZUZGrZ6A+zoVFZpLMQWGa64fl5DkuGuAV5jNvb9waCdD8br0tNE63Lttllk0lptF6u5yWj
75XivUD2pG4oGSypKNa1FT1QibKJ6mrtzOHLOC9wzEJ9Ngkb4RJ/WUJ7nlHgH0y8mPNgfS2O89F2
6hiJ+MvRO6pfJ/ko8Kp+9XbyINtwPznGyZTzySy48eZmJ6IebQ/p/aNMtqlt3LRlvXWy6c7TSICC
FT1V+fQUN+ldBEmYVOYD4tK72tDuk5KnBTu/oDskIIj6UaR0RIaZsXFzhEP6gmgn917MqiHj07xY
XfixsG8Fi9ncYRVe1aE64yDYLWkFiJ4SRaHp4H6ABaUnd2FdfaNkhhP4FlDdvt5VD6OhHboQpk1F
VoRaDwLULTkgMkpLpLLVLh9bYhwK6wsGa9iTEFls6unZvLJPUQXLXfADbnmmRCke+ZssyIjTn7s+
GBfxxiNKxjbUWOFYxEI0AFwGh02jaQfD7jehKfKbJsWFZLdyQ0LGY7N0T2IsbgYjqoN26rZZZTSB
0lUBtKcjPmC18Zc6fnIhaa9iB6wHL0mKZ1dUQMVIN10MxsVxzFae/eyVT7H7VLiAy7NZbWojnlfa
aN4NCfmF0TKcsRj6xSSes7bdKg+gwp2/KpQSiv72KwdgbZLOS+l6m0AFczuAJ/LllFz0dGp56GGb
zcQ+Yj9hnyr9CiNtYPLqEjFDy5grnqRT3tKNmPr9kvKWCMLSZioYffaPvez7t8SR91a+BKUodmgc
b4XVv8D99yuyRdsgjFrKPlqOtcK60P6YBvUyfHeVWW/NqKDls0rv+ml4L6rI3o6dd/383CdgkDsq
SGC+w0oGtiw+xjgxsQO2dxU8AGgyGJHkyHXm4WXs+bvOiq5V0FWyU5r3SXINJNJkHka9vOUoACjT
xhc7M5YH4Mvnzio/7cg+kUHxNVviNiryV47zfRtSnTJ4i5/37HxG/6y3/U5gYQ7Cvt07Ffv9kPDj
Tmexyan28Lk70FfbpU6S5FAR5DEd7Cb51GycMrTkGv7ikD+fq/NMeS4h9eVqwLRFG4H5XNr4tWKS
ONaICm7IATkBvreBEXk/RxJRNrMoek55AxioTKJ16tjDqWqidyLBXt00R6NVIBVLPJ+LLUM143wt
03Cs+vomgW73QYjrTU2gC44dwcUflS+lkTYwG8ltYs7P+CV+gNQI30Pbas1kOs524hPEtQs95250
srNVqVt48o9q4UJdoJ2v3caEFQfKRJWiuunoYs1jtXZ2FQz89Srv1sXk7RBFr+O+VsGYGMzjpvh2
UnHLx/nEwdWesqzeZaYWUzjmYo2o+3tnrJmdNR2TfMqRQaHr1SfxY4qMB4pSUQlow1F59YWrI0NI
QcrPHOrrNmXRVx0SeFFtEm2+Y65HsNGRgWhV2S1yt0NRu3dJlUkeXeA6b8gprLeaJIBT++wm4LLB
025MK/vqhHuIryETM/IWwoyijMPG4DP0nJfRgvRVVIX7UGnrKqZNCCfYfVIXr4bZKO5ssWsrkCnN
I+NjoZvUNYZLcR25VH8Sef6UV91PzTN31cJuHZfmz6JC/NG65KvFy76oC96tUd9a1jCszMi4OoJ6
45zUbzZl3D2MfmLT/ZENeyX1S6agfRRWS08tk+8YC8dDt6GmijAmxwliT+3hG7IA3uk9sd3P2SgU
KXqkhfZSv8FqsvXq5a0K+ZxsI+W3rigtHtFQmtlHJ6z4iI3yGKfcEcIb7k3sCb5KCygvChxpRedx
Ls0TLdJWgFLA9L2+x79N8fq2bGJMcYX8MM0lB6UdzznSlvVgQ1NmZrctXLsLLFJb/QYJkXSL/dyU
X81gg3t5ybmJJiMwilEFrUp2tlmOG0NhlgI+eNQSkDPM0VsOsn6NpRosfkqadVRVSRDjryUEAoi7
tbwcu1nHYSutU1MUvU/Kl2+lxmEe2pBOa8Q/U9Nvlrkxt+bVhkK6aeoXSqdqV+acixTc4hyEYMRm
xJ/bDbqyupSO+DBqaK6Wu2ADL3DhnDsO5nDiJJ85EpOz45YfTs7HlWgWyaiwwEEyM2+pdNXrUehr
SmmbIsN7k6WTXDddfmPPJhmHEupDzPd2n7yNy3wW2NC7Lv1weoeqTIc+3kpmwxrqnZxXRWTZTCR4
YDf0sCxhPrMaOOnaiJwftdnba87FZJVm883IjWs16Y4Iw3NTYwbuhvFGExTCj415hwOHg6bUIWXw
aVmmOrqTcta9pj0U47SdJ4WWyzxE2Pz8sDe/afIxyFMYH5bafeosd91q7s9xsbzAnqQM8hrYK9zE
do3ARdJUTIoGr5bmrPOCK9x0KxO8PpvoNHfyFdIZDp15fJsVXdKWQ4Wyh1QDy7LPYUpCCRlbiT2H
+zQP78d5yBmS044jM/3Ipv5kGFDhiNvH1SLGC7mgHkxOagVm3C2bAtSWbG3u76a/4+mL/SkU36qp
nsKw3KeQB2lhrmtY6YCUu0dSp0LsG81jCYy7hg88dmJ+1RyXxcdENNJO86MI29OUmo9FaN+42XJP
lcGRZ7jgYx0fsaQ2QWrIz84bzkq/guXadDDTfDfL8WjF5j6CQYLipA4ZvHE9Y0sDZOhvhxwUvC20
H6JqzkXJMLzU+XxN1LqJJIophaRrLCtUDQsP5NzlK70H69RI36TQMtxJzbsVVHyrDnrTjPstkvh1
zq2SQvL5YVfJQ1OML5kbpds8Kt57LVvL1tuTzuKedFcV20JlAN6xfbG8NF/z06PcHgovS891I3eM
XWuzjl8rcEhy3+p+r9NqvMNyPmxsTe93TQ0X5Oux3MeS49qrkn43g8cHNcfqYY6VDk2SjwezLQ/0
4j2FjXWcTVQRTeJ9DD2Da5crBlxylxxHHuoePrPMO22T9FrOmKLDQNAW5iuPR7VTHvoVPQM6pr9T
H+fXLq9FgGUcHWXvU3OOOscjPV6nPBzB2UlUybPblMckdM11iNAYDVP2Yda8jVZFe5Ezot5qvZFf
1TIGDtJvzbLdpJpdo2yDmm3a/Jagzi5I4rAMwGGTuzZOPw0RL0erlwfCKa86No7EydS2pMO1Wz3t
wwABQXT1X18ISbuNY/mhJPxW4qQXpcE5N2210bACVdd/4yjvHHiJbHEvFlMswBW/icVjoTVr3a1e
hSETFr+IVNbYTP2URDam5/md+OigKJInXtcvWnNu4uS6X6CpZSpvv706If17iR/s8ouu7RfbbItN
axYbi9maDbZZ4Imzca00kg6ybDHeYwPkHEQ/XoMIzjyIGq7crM5PFG99GIgog5BiMbB7WwdziR/U
EsWc0cSFLbm7sjPadu1ZY4Hw1sT+GUFxDau0TwQPv6bxHYEnK5UbEGGG9LukfFxUEbCGJL7dEtIc
Ob7B1dklw7eL6WVOSalhBDH3oaVu6yHjbK59wGRrFw/ZvW3eEEvXBA3YDTm97aqYu31dzwerag42
eDREBnH+IUUJXWzTtg4daoj2tQQ255iWHIogkChaIOPVYt0p/XUam3Av6mv+NiUrBSIfaCXsgM3L
BN4ehA1WMweTlzmfQ07vcJwvVQdFEjrmjShobvecrVcW+6ka70okNsCTCb121THpSLuR5lkxgpGj
9tRV7WNRywcvq1BxGrsujhXKsW7XL9Y6judHYAQEml5369SEgw0efS+VGPN1Lt5IWjD8vluIxij6
1zS9FF3z1BYUhBG2ne2EPX+3i3VoOlZTiwksHK9rfFyQIdojbQPeD0iYRDhUT0HejgmLcXkYrql9
S+eVfsR77JvQ3EqQ4xd+meJl5EAcluYuGeZ4O0T567GwvXNVF+dhMA46YcqBPoQ3cTvke+KLD8RT
c57NZiDt+EfnNCeyqANbL7ZazTaty+bk9EUAxeMzZr4uxUfT38r6w/KcgNBm+s+1YaNqZhI91YO+
g/JMjHBfqEvX9g7cXUWGUL/4ZVIUKznFD2i3taM+9mqlqELaNMPArO/ol9mxHivkBGYnkD/wBf7c
tsYuW64j5To3q2+5kCvilMulTZxgEf247dt6h+vkUndeYITDzm67xySu2g0dfTKVHw6mw302ka6O
FA0koSj1mwYP4kUuDgJj7dvgO3qxdHqIdfe1pCFp16vsG90AwvBhHi4ocGBDLDsQKNUgxqTrQ2KL
de7p8VXiYmycrECqR5EVOQpolWwrGKte2xpgfCYcDmoiXhSPNM6fbXzVgykGHUsohN9WlZ4H6JWD
7Jz0aCvTWFM6MfsjOj8SYjUkSb18+Oeo8/8bpPw/z4IBe/KvMeUTW0fxCc8V/RlXNq6dRr9hyvYv
qBCo6aGdi2gl4lOhQ37DlCVuCswPV2/VtcgAYuUPE4bUf7lagCyHTGiJBcfjt/sdU4bDsXB1QO94
pHUbOJ7+Zrr4dyYMSuP/CimDavM9EOpqcjHgUNX/ZjeaazJhzD6yWN6B3Mx+IiKfocn3qrz9aura
CyaKP3dxWhh3OC0QzDeaCXKYFqvYgFgdsqVYU8eAXrB1xdY2PPcZLvpTdovaLsaIJuwKgnqR+qBu
5KN2wmeCEN+WCXFzg4DElclPU9iPOkE1LMh56XPBoCxtAbxUeVKx9A7OHN07mvttWUnPWl9TWrI0
Dq0NsbMiOoy3SOTasfTmFkFW+NlM3vim6D0IJuLaH6YxmYM6SqlqiHTnrAzYbZs8RVRrqBWGAotz
qRisprqr2fYYGt2IXtC4Kiz87jpnpz1OJ6+F9eZsTVedKreOOT+5ZfgeoVk6ZCK7i8kJvcodNDfw
5NBsU86gQ68BmGeJQ+J8b7yTwXkn4nTaDmAMTjzlB0/lrBpIAiYjPLrxFXyJSLwoq+JTJqMJSu11
AbrZZgOVG7LIQmLrC6MqH06DV2Mgl7yK+gAdIVlhtvsxKpvZckzUKrVjdZgmQPFOue9113JEOK34
rMB4AJ1aR+4s6DfWuqXz8+sAHo3X0E0GLIRk8zmfFcmbgnQdtnVWRwzPSF1YTV3tNCadgZiibS5j
RUqUcmmcSuaZJBJR3iOG51ZfmOJq8AxfJOKcSxqqqK9E7ZmgmGlQdHDvMGbNAtaimQGzG4VRx2ue
zHTmGItQBem9fCbr9ZE7xQ1cSSBzHg/Pda3UJjPmsxw7Ixgh8C8iTBq/VbMb8JOu/TyeURNpM5ZF
xC0W0xKquOFFjWiRLNE8dEaD0LljOLe41asSY63egnAm9bxhj93I63eQuvlHWIe+Co2TJC4R5Aex
O01sl2UIWVhC8anPkY1sIuWnV4PBWfpbb5sLmKvmGxRQoyM0jznqcj+KIBiBDj7bgdOfFeSGdpan
BTwnqxDLiUlThBe95AiwNyqklmyWbrNWcDdBVU9t0AJBrguzbx/HWt+5ZuzQaWl9R6NEWlcCYXWW
hasfaWrcTZOfow5hNerfWjN6rOMpfJBaM+ySKDWZ6ck/It4cp684iM4FnEMSqIW1jXTFERPfeWJs
koox3MstlID11O1R6Xo++tG3zqHUeXRdgwvUCXdpj7elVRgVhn7aDcrc66nr7nDybmtZppiERPGi
q/ZT2XpGIFHVr6rrhxDF5sjG0MwbvOLvpGp/kbb/hP2HyRmR7crN9TIg8tz2C2/xtgZVbXASfJ/5
kF9qb4qDxeIHXXXOMetRHw7gEacpjupDVwpiu6nDBSGoPN+c4gEGIHnnTIgDiCmQFiopVoadvaAe
zDeJlWEk68YHU6ZvtAGv1ULsBVUe5lYz23wVxnXmD8ac7zkbxdaiVgPJPrHSHmnXwwqa291QmXKR
LbJGfNwMkOyJeI3NnUz6ZIOZqsDACcw/whDcz04nHylscVdZRIJ5v+T4TBZO/5VhzEdsMXsEiGzh
mp2s05xhWmTdtTg8ucPZdxQllpxUS4yg/LAoA7jHarUnLg2tcM7YGxYA/t5CoPaIN8yL5s/2mpmv
qcV2AzpPv4lYMDky+F8CTQRoEkQNQjcRhcpPYLb70vkcwuKUDxmvKNCrX6WNSR1U85KPHkzPGO/K
zIvWRaN/Lqiot7ljNwH233ATprydrZr8SuvnY+oQTDHip+P14fsh3SPahYnzI2t7DGM5ilvXHM6T
mL6rWZv8NKF/Y+yqvRklDrqd8T/CWP6XEf8vzKPE6v67yeXho/w/5w+Utn9hxH/9Rb9NLgb2Uczf
7rWGDacm5Sy/Ty78E3QiUuc/xJnAl//n5GKZv5CjR/KWS6uF9et48sfkYv5CwiKOQPqLSbg3yQL9
B5PLr10Uf+HCkWlRymnAhZNnS8nPX2UkKqX80AaJhTSEKy7tKdl6Lnlvkgp04qg6bytiVn1oohtt
kFujSfZWquqNLrLHnFG7L8cHmZQDzEfcnNpKPkN0sfQUc7/Gs5GvY6+Behiwj9k5mH6OUWXV0d+6
iTNQQEcLf+RiZG4argyGDa496c5PNjU/Gbxi53rlixOhIBkmF/FebzwMtr7THJZ3svfIzyr4Gtm9
1VG/L5v3vopYTJVdrDQrfCwG8Vswx/++BP/FS0AV5797Cc5V/o2H+i+z+/VX/PYGmIzhNqO5ZxMI
QQXsH/5pYWOS5v/kcf414Ona6vK7HMT9hcffI/PJlESuXOfzP14A+QtmHvxtVLJBuKAX+ScvgEGM
4d9md6JzUJ4QcEX0CZURV7nKn5VUjdNYFDcBrqRee9JcLEtrCyz6Ls0awvjHwWg0UHqkhAJ4XE8d
Y43XZQDrstVNRo93uquAcLpN2xP1ja46Jp3GppvlRUWVx0swfJstzi+lYImgiDFQOREXeDfJZ91g
NKna+thaVfia0m6zZTtI75ehtGgXs84oSrxtnkXdQe9g4kE2f4p6nM6GPT/YXf2NlXEwN0g1yekr
aVPj6e966LGwacAtYuYVP7ZE/7RURXSxZAgqGJmjfithb8qVEZGTg8oqFFzBzaipr2pI9PjxKt+N
N6NuSkQUsLZVmxePQwWkVXm8hhr5vJUfR6NZEJsXzs7GGDyo5L4CkinJHglEJHHcJAtlWa1dzWds
pc9qLjQic8Qc3iPgJfthmCSdjQTTWcAPU7I3cB6Gvp0S1SWzJrrBGPMkKON6oTDJOk12h0ly9Az+
If0+9FGUXs6ftimD3qRQqczalA/rI89m4L220vFHUT90kw/XQgNnCu01wtvwBvSm/nRxxWKXvA5L
tW3tMBaFN1FpxsOhjTz5JAvEfZwyTaGtYyecHokglnedlWNnUFIaXzqjGeAcH45vaU13CAH7WTEy
ka5z3cMC0Pdj/yELJz+hRpaHwYosSJBGtij7rXTduPXwhTaPyNKeGStp2/IdjIsJMcqgqWR7XXZs
TR4HlUm2i1a7UVlt93tyUYajMxayXXE1PIXXb55wL7hn8BycFThyWiHs+9m7JQoCDqUu6T3JlEzf
BWmZQT6m9Fdn4pwN08yhTzXTqUu9ZDcNbUboIJDzvIDzS21KVlZZ2H6EAXw3gOj7Qke2DRTWg4Mn
CJpg4IH9qnnTFf1xqtyXyFbVioQDsCG9AoODadKov9pIklOjZj7bMAHsJ6TvEzy1GmvyLT0tDFEX
lpgmXCconRymNN1YM15/twOoazQbH5G4syfS3Xm8VibBLT79LumabjLDr1yuHgjOcCXL5Q2jGJ0v
FU9DvJClgixErhpr2FA7NQaSLMjNEC4F5VzSWk01YZ7ss6cRk4eX3Y15KfdziH9IV1gEzKvHoQyV
olLAita22WtXFC/zk8x7kPHcbnHvN77qyX4jokrt5JQ/G2oILCWYObXaeTBtEoBNDcS9jPiFxWRm
XhBluk4nGsjy7Oj71nTPRm8fUmWdnCh+kYQ7bcJOBOjageFxBkvjqeBTegTedzaspPc5FBG4uHVk
NkQwYKVf81KgNPAAH+H1fCxcL7Vn3mQ5R4tIsx+uVb3NeYLLoEFhgBMoWZNPEeRN9EkPLntALGDZ
GRKORggQV/T2j9moabDgA+nciGKWUVtu2qm29tzxtJ0OM9+iof+QmNNA+0f7ZyP798ITl2k0luco
slCPTLJ6aF2jGPwIIRJOjSToeP9+yrDUr94YA99lP0xiV0R6hVojS8uAXWzY1F1VIGAF61149zFU
yTDz2feteE32ef40LzW0PNqBmrQIMhFuqKdfKSM7kfIRnux5REbQFXJNQNF2MossMHtxtwzacqct
wAow1D/6sa4OeSzHnWYk9jbXYV78Wdg1tX/OfDEo9fswQ8M+NoQ35HUOY+vULnbiqq/OyYiJ1S95
A55lbUPIplqePSgnmRDdlVNuchKZ0SYtoCDMxjLWQmbpHU+OqP1FiTdLn919xdO+BiG3gPE73ASA
8e5B5W39XGt5yMkZc/ZucNB77rqg1MR3BVCFoCSr8ycnN/T12OJDGheI95qXZYMx3NjjHcNHsEz0
XsTzdfHNKxI6YPI/InD6DUyYBeGJV825ZguH7iKQUVQhFkqsxfG6k0avB1CLJSuHV2z1oW7XaCtC
bsIeh0vmiAsV1vUJT0cXxGzl99GgWSdcPjSr6Zx6NQTeCbN7u4paosSwHmjmfRJTsYYuLrHkSg1O
8m7Pi3PTTL230WWRnSOZhYHzf7k7k+XIkSzL/kpL75ECxYxFbzAZzGgT52EDIelOzPOMr+9jUZ0l
kVFSmZ3LbpFISUa4GwmaAapP37v3XKJZRp7LU593b/O6JyuKZdDoQlVUflIb6QnP2bUe29rvbjEu
UTFtd7mEQsiacTFIXdR1Lsqw3CvyLXJbQytvGjDFU+LMGIIq20iEQDTUDtJrFcUwjuS+vhax0AOR
rdF161ngUrXywW176DuZrhr1MW3pLxMAeSmnpfA7Dab52ABImHClT7MnFwX7nyR5uq7E/ppMKgns
+YJcss0CGvcK1QIzc0kMB6Mv4ocIJiVDucd0ib9Si54+RAIp7E272+kL+kyx6RPW0jWzCx9K95Vp
L8iTpDkTLH1VZbs5QHEf9uMiaY9MV3/6XPxMQtTHRppqlgG4cKZoS3fMzqaFk6Gtc0zF3HkPrcQv
7WAHeawmpIYbtshjXFUSiDIFN72RlUdTreUrvabsQJto3BcFb7xSxu0lq8rmKhUy196X4ktYaM7r
KpoCua5ZNzLtlJr2k12t9bsi2iSkk8L9OCovnbShcawbNjQgggotRyZ0ahKFY95viIia9r6lI/yI
STJ+Icr0h8AQBrMzSgWGPtE5bXJMfnRBnbYcZ5iWxgOym9u3HJNQIeFrZwxMnQkUKPcK5xivTrIM
N4rUHdphlt1W6/tTpSdI72YLNUOzMsxOPpEINE/movf3eT43d4aoVR7+atsDq6CIEtl8UvURCWrd
DofOrLqQTwnherUKBsmLYh0jrWmcRl4ONcasoyyztaf0S/YG1ph9vW7Fdz8rGv7FVXYwFT43tfmS
xVXAHHk+TKITPGo22q8pWm6kQ1yUSWU+z7M9X+ASWBfat8/C4kDPgc1LNFqLEhv9g7RGOPbiqQ5r
2a7vOtaVRwtz9N3W0KxK6xh+hoJltidA1kzfW1WD3DrweOi7dE2bO3wy1SNyCYlpSK7jTsN+eteI
lFxRIkVm7FIVBy3DqIvPXJeT1Ks7+xO5LWLSWU5PlrJZ8x749+RLarF9zpOaWzflCmt/H+sPxrLx
9A1L/VKWunZdR3iwRqL3B103n+mD6qHK/n4HPo9G45LI93Yr6Ok1zOueRtyz7ySvTT+TaoDzzFbZ
K7E3YSu2pfy8jWUbbtYy/zSimh4mUdG1ajECkEa8+gl//Ks0x/aA7jz52WLjd1YyM65mA98uoQcB
LpvhKMez8TAgTvFNln4XAQtR3nRkdahCahS7RS0p4apNI/XFALe+42GQSHjRzaesuH3g2cwqKKtF
za5b6aSA23ZQATLQfYbRLQsqmcn7SLewTg+6ejD75LykYxdqJu3aDKEMCxSKb4av6nnrWuU7Nxqd
K8KGUCGD+uEhqZiQbnISQNTFTjiA5z4Y3fK60DIDoJT/HvSbkrBQkUK3U3fH/ddcZ2v4yswp3i/x
Eh0zOHmupBi110q0oykfx+eGRncALuPdpM3vK8IeoTUgOUf+GLOZ15q81xVYpcZEj7g2o12iECvS
zKNXbfmxvCFM41Xun8ggeWyH2jXq5MSGx2lE0QBFMJWOiuNkTvcxyJJZ/7VsvQstCJSHQecg+t5I
Gd0tVX+trJvCwdw+a0siRbrvEG0pfdBkkhxoFJruLFPztIrw8clSdCum32uDV5XdLmm2dF/RcO4y
FI6WOca+xWbiGmP1q+n7N2qRfZRKCFJWM/YlrLIvEqZ6B+1Q68mrcpBWUXnFvIlLNMWRv4wyGn9z
zV5rWEPOmtqImLfKDlNCJby0Y44+qMsX09DM0eeqQv7EoaPXCy5lE9+LLYHMEkQKsvD46WgMO2wN
rroQByzrayBTdGDkhWBjJvkh76MfkTWHNgFdE3G4cKUVFlWyMSJfESVCvIiZuedTcRjyPic2K7IP
Y4OYIs9SiXUN09y2kfC8KHhcC3NOQx1prrRwl6t4c8IJL+UxrpFJEVg04eXrvpCzao5AuKejEfM7
vZpgckOOaUd1cluUvs5SWghZmxXv/DrMn7IQ2amUJPXCgvxaDW33WGU6k9BBoeBacbKaqxZuW714
/CX2dYLWUF0W1bHhPYeIMJSHOEa3COAChdVyHXvLDutZeyoSBYHAZocdsIVaHV0NP3YZtQkTlGzB
GGC/DKwqtioZR+ZN2K21CVM3cCani2P4OTqCn05dUONtEstoPWaenoCzaOzqS2qNgXcZfZa5oMGB
cRhdLGt9t4ykDDH0HeiFwl9SEWa8Skly0teuD9NeHZD2EUQHb6feRYyQN5BNvi6JDbWb3IYLRwGv
U+wuxGf9TKt8dMtWmkO7HwLLTpLnQsqLDzs+pRYzMhzxs8VPgjBU5YxwBoMaPsqSAU909MBWPwWr
1h7Ru4RLjyZzVaLQjvlIxFQ7kyn5LRw2XVTPeot2YKDJTKnShsi6NJ9Z+01TE8wGf08R5a5Q8zXo
cvWlyDKBlm7O9zShxztpHKBPDXqFyZUR4kChYXapm4PzWkwyB3Mz8YHbVEGcYPwt7eKpilHSycQL
RmUUdlMfMelBytNX1YD2rTmkc9ajibZQSSld7rWrUgDdHJMduN7NWTQunpV/ryiJq4J/Ag5u6M5E
Ona4QcxycKUAzhDVFfgFmfbbaIZJOdThmvURpbax7ckIuy+3hgfTpGLefNzB6z5bcvjEWTrcItN/
LYl6xWjpJENLkg7K9klQMkKdmLFVhnk/vHWNkFy1VD/Q65peIXLDm1kkjrl1NtPvmaMsHQt95k0X
ezuD+wGGiFL7LTcAbBrlR541NewcQHjFTJNnAr1RGb/qofyQTGXiJRyU0Qw/51C73DkqzskSinjm
kzde1cX60hqVZDlhJf402JhAV1wkc2ehTKMq4QDeEZze8DDOaorJTlJTHw3rcIADOO2molWdsere
4IwhkQKREVhEt6FK02OOw2T41uqmH7rSMLzKrNc9BC4y31eOqXY7PxpFQvqdcsMHdSyFPUSXeHyU
O1t1hDWWN5vRlz5nJ32y7sGPrbhRqpSNMVF8Kbslewh0tbqfM0QPTTEMoZHFmpsbDP8iKjbFSkSY
1PXNU7Le5CbG9BYbxrG2O1fuFJ8qG02mgq57w+5K+9bCZJTxQUVTNblZ2TO7e7FsBBPT1M9XhUYW
S93WASnHWx3phtsS6eTJ7brtYaFIKI7L+k6gdfYkEjhcpe84qDQS5+ZVlfT7yYw53i/wO1oLzV/e
eYvUXqekv5QNfqpi5NTHtkkIII2BcnajyJwPOBFjz5yXP3p3d9NtVmwj6Uxj1l1gmk+pqpwSGjiO
oYPMlKZZcpCxru6QCMtP5C0NWw7fULiW9QH/+aXo2INXO0x6q/lqlOwPQ0Z1Gmn+hJKU/RDOBR+8
lbNDu+GOtvWNNgUuRrfhgMVo2v6p8o1mUFF9T8nM2SLjvUoHDdcDnJQD4CfEfL30LWTBqnSDCZs1
I7iqQeeW1vivAP0rALM2FfmT6P1MZRA8psNyiTbZJmSU24FTRn6ibr8dQdVHfua9ZY3BmuMAAaAg
0fyIJz+SoMSUS9a4GO+ezCY6zQUbdq1/493c6Zn0UHIED9shfWBOTPNRLh66ZGCIVqz7tYzvrRp9
viihmgwddtP4BSzFLxkBZCCKWvU6htVuMU0zjqOu8lUN41oEoujGvvHq/tVIySDCsf+4GE3vbUZ5
ba31q4DFAN29crFCyG6SIDfKmtZyhWAP1eH+K6pXLdu5LpdjLMywl6tDq82fVskWQC7BtFvjZfKT
Bb3TlIyll2tbFZQVq4DCaZfpnnhXhVTt8PJc+8T6KGBpUzdnMZmhRLTfWFJgjTPdHtytamksjevP
1KqViwcGlXE5f65FdKMnKQ6Zvapj2RF01/aWob5E266sV3y2lsronCFxME7xZ0EY2ZwsjAkJAus6
JrsZYoBJm5SHJYJYTnTcTVMV3/dpznZoSe/gnD5wLl5pQBM6ZBapN8VjUAqJCOP4BgwrsXsN99Iw
vdBtwClxMxZiZygdzYh5WA2oJwqcHbfY8miXr9VlmCDWmK9rXf906AQ4+CMljhBTYiRK0Q2axZVE
ZylQRdGC4qOJgpzLoxuMzG3td3WTloHRAwVjbeDkwGEy6VYnlro7OR1OYwENUeTt70UZXuKuD5ZM
+QReDjw/QlEI7pd2YGqGHU0WT5Vok7M7E41elJs7rdalSJcPfMNf48oxcxnNh5whlDuZDWiDZWs8
0CsY2WwKRqa0OeLBdcIWMwQroe6Yj3Ug2NLibqJ7sHpg6YmM4au+QZCKbHgs6KC4dqXU/roaI4rx
bKKXCYxgETSAYZ2ik4+ICzGK9lma5Y9cQ6kaLan6VKjNC4cx22tG8GIol89tLT3Wm/YxDNW3WS1e
LGxU4yo+GLGmyPHps7iNeRtMqeYvUzZnxxoa+FMJInqcS8Y6FN4Sw4+jNY1dQlT3Ei+kfUtCPaEJ
O8xph0qfaIUaKz04fpxbVaSiz9oSQ0Ncha92OcadOpdddZNi7ngrdXop4r5ppV9aVBNOmOol5DSa
jya0Jseos96dKrokiTK85orG1o6zceHIozTtjybNjNyTOqJrBmYIOfZNtyiFIy1TToksd4zWtRid
5GYJ4TYYf8GARQPq8BvBarVxsjXSD0kCe6ml2wh0Cs3fNVryfWeOnwQWzoit1ZfUVGpXU5PLCu8a
q2o4ooYveh65TbSArnFeuDUb+yWH8BXCxee/VRmWpIln2CyTNUhkwOM2nSlXJ0De1ZE6ueaSP9CL
cEaSGTut2WdrZ7wkY0cGXvPFoXkm6P04LdMOsNwVBsPzkq8A8SaCI9I6OixUzH1BvzP9Fk12SPTp
bQSQKNrPVLFfrXL8AKxnvJRDVyOn3syDkNljai3aD22C3Y7FB6zTmO9yGfhhS8S115tVKKxttwzG
i65oX8MgXnI0oyGDJEwGYDE2iU5h/duicGqSgkEGYeNKt34MHZ6bMlPeOCECcVkUdOntZjk0r3Jv
iCviiSjCZkM99Ebz3bDlIRUi3JUwoHSXC0Xfay2ids4OemiI+TLTwPvMNsq7FnvXOko04osna1bv
rUZ604mVc5pcqn1FHphI4PZ0QbL8SuShPUUTccn1+GHV9eRa001xYEW1ayZR7icpFMZOWg04nRYq
BEnr7uij3y2FfUea1LHSLOGmJlaYDZWwUie2U5vsgdhac5Y5qf1tbvOCu6PDBQxgQDOVzMFleL+M
A0MYTThijJ/qSLsSqXpdsvhKSbf4E2Yx3Zq3EOvsZaAqciodyVIvNxqbjLES/jAwC6aUICuhB9KX
Qo3XZ3E/jSkia2wB6pxgGkl7T48QoOPfXtlZ0GQkvQlGzCC+WLZ6+yGhDeEy1q4vtdwy80TV+G/N
j/8/FXje8iL+e4Hnqa4+v/9BIiFuL/iPAbH5N+4LE94/rHZ42ETY/F0iwZ/IZMOTcmCBAGAOjFX/
7xNi9W8mwgpeBUtABaZNHsffxZ38EVGphODgOJVRBv1bwAAbvsA/8gJktBaqpuhoMYiMV5S/iDvN
hBN9hN6Y8vSefm7sjXf3ure6W5C4mTeFIMe8Eft+/AiT9TD7lVfu0p152dZgY+2dV+fuJZ7IKK3d
nbob/AkR4BsyxQNhXKWXBfPbGjIj9IfDHIdw/eTRo1rtzy+93ztlCLDYv4VY4+WhH6b6kCKV8kWG
Sw2zEdmRU1OoOAjI9QdkExMXhmQzmIhC8JcAyUX8oXujez9yFfejS6veK3bJHivhLvVyBxzmvTq7
sNnGuxRkl/MyOslRPiv3xV7m1+FAFyiH5kgy/K7x9Pc7ySv4JpInv2phdyh85SsNIn8MX8gMfMR3
6tx+AidJ8wLHTD1GAQee1HTkh+ldOYERcO4jl4DQi4Hxynk53L+82M7p7vYvq9sdi33vf2guxDCn
O3ZHem2HHMepc1c6pfMWPD3FzheI6iMsbL98gD/u5C8kBSI8d+mg38k72sV8HCnyMtsZX5KgojHA
9zadj9R54r1ysj3adv7b4pnfGOYdw2Uh/OreVS9/GLzaqY7Izc6rjYXvGersA6A2jNqoescYjXnF
OnLffm87ed+EAwnE1JfwuwJsnDqvO+r36TV2m10fjo64DBvzL4hvpa9cmM2M/YF/DOsym9fubQsK
z/LSY7znPnhZfJw5nvFRHNrKURtKaO9m4eGwdm29orjihpd6N79vvjRk65oz/m4uhDxpv/WgvR93
4w5r4DfVVZc7d+D0kODo+4+lounvCkyOfNYUKdvv6aQ7Ur5TwT3vUCK8VpwR4DQ/g2gdeONOUOQV
v/ugm4hpP9kjRkv2V+KT3jtieH5GCmPoESg5A2h8d/Ie0uOxe18/ZuZSdPgZ31Jht2GiwZ8khjf2
xLxrZc889hgWp9cNjndxtu8zR/Lo4r02p+SonNTH7ohb4Nkwr9KX/VVvMilAkC5shyKHL+RDfk48
6YIP2c2k04y9yO1yBk34H/D+sTe5fN0p1IoOYML5aO4pzTbdFYmv0aJjkCFOar8fDSc1nPEH9gwV
GnrMWQ+ap/EzocV3HC403rp6P68HgofrJFS96JBcs312RLwx/kT3fEvvC1qZc70eD1x/68qPrSex
BOD0ZPKavFFENk8MpFVGO4j6fowP41TeJTuafhZSX1fy1UMeSNxgN6E3ffjvnldbnth5tGYSt3Qj
oMKw651hcozZk/Aov3HXtbqTvopr3rv6uyexdT7K31ngIIh1YKGGGth3FyUlEsVvfjHbqYIkGIPr
Giq2w8T5Dn4F7w5SVJq+Z/USPUtB7t2eYFl9Xl8BUMDV6L+4LorXym3edNYN053emPxd47vllwEy
8rf0hXebIoDjZa8G7RLquyp+bakiMfOpngjXUxVobrD6qz/RPd1v3gVI9t2X5DCGgYB1l/3Kz8YB
wL3xifbEyX9jAZPob7lk535x+u9C5f0an+xPNXWBmmZX5UG9pjZyZuSp79u6H1xxr56Ud+vYdIOD
Lx0byre8F9vJuviba+6sNxyhJ/C4Lo6fL+W6Vx92pivOyY96tq6Ty4DuUT2c2z2anYDpgowiPt8z
TtRetI5fqMOr4tBV8liW/c9PaBeda+9l5zEJ6+sh81X31cd15JxXz9eRofvfTBg9bFa/lCNfObKn
vVWf7yqLOc132gTB4I/eHCSf9NIdSjlHuIu/+EWIzdSfj2clEO6ZevilTzztsh34FRC+ueW+PmLv
8q1LvZf5KxCWnMaZXMCe6FP5O4iCDKc464fZ44L45/XISN8pyJhpHVuFMebmJ+M932vRYfjRdYcv
i593c/fHVZyHF05xdGd2KL1fMKiyLsI6YHB+bI9zwOBycqhMp59MOfQejn86nFASAiStI/83+OWe
L4827SuWGbaq4QB5ndZI6SGQEbtxDUaP19DE3RV6IBXeZrkLt6d80r5jjniNHqh+fNV379JJ8DuA
JkfLgMZ8x13pmTvw0t6n+vmMO+/w6IY/EkxCT7kz7qzgmaAEzpJuZDn6JyTDfce+aZ7Emcza9cpA
wBsDkkM9dXf73+BL9ya+vQ/2WC7f3HHii5+qz7x0kTb2Ry4KZxHv5HxkqG/AznSSk91+rAQW/OLs
bQ5A8SBCXiL/3vYYG41OsVvTyxSHGoBz9sOCSwaTgJGQ4LdGCtUphG47yC6cWcOWnH+/gPy/4FL9
P0ScEiaC2P++cDz/HpLfXfFZ/er/QV54e9Xfq0dFIfMT2pluCuDV8n8KbNW/McHUEdiCJRJYfW4M
tf9TPerq3/Tbn/BCjYA1Glz/WT3iGjJJFsSESX6LRdfh3xLYKnyjP8OmZPBXaBRJKaT5xbeT/wKb
4ijYLwS0gJNoWulp7XXlJgWUV4jatNk8Mx84cOdaDxbHxFiQYXcrfcnEQK7PikqjYhn9JJuVg2VE
9vuWLdVruywFeqZBsopgqxKU5jFmtycNd8PebmRaI6u5Bn9616//oQj+H9VYXuu0Gvr/9T9vl/kn
nfDt19B5M3SKdIPMm7/WwLIG5ke1OoK2s00NGnXCagICqsdpOoBGKcr2gRBFTrnAGvbyJsvuP//5
6l9Vmn9cgCUrBmIK9Za5wwX+iXfH+ARY9ozLpY+K7Nhlcn4a5pQicmiHzImimwawj6fo0OSWFJpj
vnpJLD0W5Jrsq4YtaQOyCE055Cr7C/yj9qLYMGTmrrV3jdV3e6TWgvROIqEYSzbSsw1K3U01w37P
sIhqJ60TGaMyM98C/Q/R2B9vdQk575//quKmuf7Le23YCLxVk4aBpmjctn/+VSvMDpOZY7AZ07x5
yNHnnftF1vtg23CHB0m9LefZsgE9QhK1OKw2C97fXAMCVTCbAmg5F58mLPAOHZYKzIq+FGhKJ9ZH
nbDgLOOO+xeXLN+u6R+v2SAoGwKwzmHJFH8Y5P708cyqNhViqGA7AKs+C7H8RrC4MceFxUCXYror
kXQcBnt5VBZtC81yvlGFBv1rLSeIPpgxC+JtkX4JdOQ7nFVFc0ZqN97hLpmfMaBZ3zE5MINfbx1G
tLUr22cau+S/ZPZ8WFOVyEJwMVdrrYMsqrQdH2MbSCUs7Krp1d2S5u1XvgzdSQBipQ2mrj+1aksP
rSiZbKbMxKOoQeAkQZjQEC75EEVxbHU3xBbinIu1VoQojHP1SPS7jQl1e+5ya3tBk1QxQ66qF8ks
2HwEKBUjJhkkjXvbj8Z2pctcQZRISa3q6R8vh3LLjDPYuP5Ub1V16ZQW33cEIBhxY3TUxbZweMkf
iE3qzxG8D3h0TIeCvCsw2agSgMdEivbtokMI3fhmjjmt88k0pSP2mWEf91t6XrL+MhU2k0Odo5BG
1TDK7/T7EmAjoIs9iKjwjCtJGXygUfI91taZ/NpqYlK/6LFXLlZ2ivEDeQZNYDeyqYhno27Wm9c+
B07TvMKos4PJmIZra/b5jQ5/AE0rgm4pa/9f3F9/XX4E3gnTUEnRpntka8ZfjuANdJ2lJpfJJTgG
loWx4KjU6x6LoELrm3OJIofrQH9cytKVzlfenVbDfB0kRSo5Ek30qhe0pAg+NMb7hhpT1MBWCKfb
06+YsCZXGg3/KoTuL40Dcuxv8eKaLpB7Iy+/9TX+4UG26AJDBqSwbyTZyxqVwg3TEYs68yOGBc9m
mU6/sUbPwCSEirhn7T27SKP3f/72/XVBuV0H7lRLFyTOgQ39y9oJSqFONpMpLZ3Q9smGJOtlZpt6
ybiKQOla40lrxPCvPrP/+lPZLExTo6OjCVNRbu/On5YExlcxKaWM08pVYbyfTHP7ppld/D3mqsop
En/szJhpq57zvLZpfaMGxP4xjtH71DIvHRJbe2/Hvj9KtgXnFDjJndEuHgR6bF3//B0yjP/yWeE0
uG1vBlIXgvRu9cWfr7abMcelUscR0YbcDc74wsV/JWujqk6uIIqxCacVXYuEuUn1ejdMkGoSJa7d
pWDWi4xTuFKlfDaaViOvL7pzrqymb3RKupP0grRiLeq+KlWCjVynh2kaGI7p1au6ttSKoqVnWvXR
o2EoFNdtKe+Y/T93UjwTjmtF627qRtUDQmQ/dlFCUvwcC6cXKFNQYprj2ZL5F8hCOFdFL2k7Oy6w
8zF2kbSSXsdqAaBop/EVvRKTPy2xrxgl0FeMEXyYOMKDt8lb8oHKGBgmnotdVmedDzYsCvI47zY3
tmoq+bk1HnugmKGEHXCXI/yiFofMRJYyO3ObaO96MuuIigu++ZYJ443kgw0FX51ljrbm87GSJI1w
NaM/dLPSXXW97e8HGJW/tBjXJMtZfpYb/HRepE3boUxGAOFZo5jkHkm0bJYW9L6u3Nd9Nu8aRW3e
jKit3TiK9bPej+kVlpVyiKMqguzFQYiUBsQ+NQeVpb7phnMg073RbSRYGdOuVO2Y2fHE0d+QYwY1
hHdxWG5MvQ5xcGhffWsIf0CqAD1gjMkkycCRBaPapDsMirPTWZz1V6KT0HVYJJOneRp5VdU1nyKu
yWXAZWwB5tuXcTqe13Q2PCuNlmM2WHtiooagjPQ3IOsqiR3JixFnZE4xb3H6Cb0ddHyUj6jJ5bnq
z4Wk10e0gMOOhDSb47JZ7CqjtdCPFARyMFVqyNWaoFZvem2dBqt7JuwmOvVojS/WtNl4zKviZE4V
8zPR6LvelK9yL30kfbo8rAxrb31z2oXNNBEk2TIK7qOs45ZXdplgBtdn0Vucq/X9PNPBKoyVCC1q
IQg0q3ihjFb2Ne7YOznO94CqrJ0AVoNfNF+fmCtJLiau5mEAkXKHTAcneWa8VhI9d0PS5mtnNOsV
Zlh6kCoLkVFJOVvU1g6Z7+w2I2ppj0RksksYBgknmayKOwxzdJZWxLH1y/DBZzg/QvH5iJoixRK+
KNdpSvWjjjH8wDZnvrW5Tt8KZVxgGGXklbGUeerI8EdaJaa242LCfFdRMWdVoRy2FkFYifHXNbII
qVub/K6R9jOMLs00WHJ94WLEU1QxvUvjrT2NMtVp0Cm1dD/wwNwjhc+/qjo+gSiAQ6p19Te1GPK2
yb7dQcQ/H1QMKA8aNhB3s7oRvLjymDUxdDWll1unUEvwpzo38pbWCEkYFg1eOeor1EXDOldSon0K
Fv1XCRlsWLP2PFvF1lyaXqnfKFWJWcAHfgSRTn5TjyAu2xnZwvkcmUvlI2BP5kBHZxgjIRK0jXI7
IacAlS2isyz93ZnAbTxSUatT2kPdS2tt3hexouy4x9ovacF931YcnzsFOZuJ17xIbGMnMOfcmTEk
8rRIt0uvdPqdqS8ySY7bKzzEn5onPsDjs2NrtCHxK6UrSDdQCjAmpY3yIyqIaB1tU/ucUiOs7UJx
ZRzchBjZufli2gnqjsmGvkt9lM4vpCSBqyVurvB0rRAtxDpMATPe2++VERayg5uEpJ9zBo3VtO3G
uJ2cjghF324GVFjZitSPUuCcJIbMk5fPZKq0U/VIKhCAeqQJ6a6gdqC+lnHgojVFGs6AeBID2Bqs
kl/rGFt3bVNXRBPreeNamMdxni/FrxRyl9t3W/kKNhOEXmdoX2O0jo/JKLHwr5of9ZL1aU/afMqM
tgt5oGlk2I1NlojNJzPppmQAngQCcAByqNHMM8fMjQlikOlKLF20M+ebqob9H5dHu7JHQPnrDoJ1
DJIMGgeegNuz3zR0thTm7CEwhvKSwt3MENaJyPYnSJurny7EDj6nhs7pDkD/4C36yAx2UGXxax63
WlwmxmrQIW8/KZsz4xSrKsCL6PYYrOiQD2W7yhABR8gTWNzWWbnvUtTEv0Yb+SJsZPk81ZFa0rxW
4SMAPN6OFOorFu7W9nsAC5686WzAGblZO9IWl+tcrcRTtgbJUNmyCVTtYHS3Tlb3mc7ii7S3LN15
+SP8slZYiJkp6n5DnCE0uW7R1GCe0vYm1KdGuQOlVXC/DiXvrpynuzmt0h0iSOvIPm6/8MOL9kHO
EZF/RQtRAlfNaBXEihQjOVWwaPC6A7KEXyGsBiouWrZfUyPD2yh7IDdZ2oV/XCr2bm1Pg5I8G2UW
T41c0lqsCnEuR25j0cWCoAFeZgs2Yw5vneWtA1tVxC5zFGXFFLi+/fbpMtt+Sb7fQ2evpIpCMa2f
a+Q7tK9h2myOWk/LddB5t6QBiuXDIpW0Orea4E/KSe0zwwAQO2JBEYvFQweHk3GgRB6ez+muj27f
SK6KLuyRFx51vUdNQIrFexPZXMeUMzY15a55t8duACFcW82D0thm64oiHgB0TBk3bJ1o+zEd+UX6
auPT6MltHTxFMnGS9U2DtDbLEDEwvluuRceJaCxIMsQsMXdh1ys6Q1ZhVAQq2sQNVhW69mKRwWGY
kNhe7LjmrVtyUMFNp/S/tNq0X9ZthSMoo0YwqCgW/bMA/voq7IlwlVosC3TOWpuujHajn82SspNG
gE6AQ8N06sbmBk0Wz1LKQ4MOpnNHyCjXyt4kH+k9hntTm2s/N4YisFOCHvppvQkPqnsZDtRngYfs
JiDdz1KFiJ8AM0TsS3KIpW0+JzdpotdPG43YxYyeGOt3i69l+nedDAJ6AacpDBzFGtpdkV9MNWvu
cY9pp82WmTsVFa8b1O5ASFfqz7Z9O6khMUcrF9eBZUbml+jhJDMbmuvwZmK4E8OqeGaUFr96k6qj
VXZ5ItvZUV2hs+nNCDZWmNUPzozlVEaDDMgiGXM3QepKQv3QiTSo4C29bwO6/0Ft4HLOtWAHifKU
iUPZCgxCRAbsupZcVgb93HgmEBS3qrciNIYkWtlB1fROadmmCYwRsAU1uFdGIzrebRFh22gMEYXy
clPs99L/pu68tuRGsiz7Q2O9YNCYR9ceWlK9YFEltDQzqK/vDWb1NCPIZlTOW1fVQ65kZTocDphd
u/ecfSYS9JCUuiVSzN5BnIuvXD7kLrqgreLkf2rcJbl2C95shvrzO+yt76kxH4M0gRMHXEx0bX+p
ZjIvSqMfXCfAeE7ODc2f/kvSOCBNg8bD/RQkt+1EIUX2l7gX40yVDnzjOC/iPh2taBulnCWF7817
wuYNn8VGr21vuk30YC6bJm9uVbVMJ7oI4ScHlfpdpUGBW2Ph3OZJWO9d3Al7QHIZ490+uVaww2/w
+6n7GnTz8yCc921juSdHhc2NU5vPYoibd73XMk0UaYvlM88yvJIQOaNYvUuazv+IrwfmIiTXb32G
G3lZQsVzoBn6Lv6I/bIP3SPGwsMSZi57ptb3+EYsxdAqpEXIVP2I68bl13e+ZbX3TDru9YKwB79A
v/8/2EOaMUfatvFUeMPhBYHUuMLLdfhcU3Zms3VrYQrd1BMnNkf2X5SvH0LDRKmQ7+uBNb2zWgLm
zGMh8ie4apuETG07tZ5/nMT+kUTi3+hw/3sqiv9FfXBamj8dWX8JKX9oqs/1y4zyH//E3z1wO0Lx
EKEnhBZBsC6n7f9SUNjWf9i+DUOFWAX7b1zEf/XA3ZA/cskowWi/IrACenr/raBAsOwHyB1837FC
IhL+AWSCVIWX3UEQFr4d0Lr1adVbLh2Il4frsgxFmacWstWiyNqP9gD0ktEyCiHGWKLryvgW8qCs
EINnKUrNwG6DFjEucMrqKayF69/0Xm4HX6yZ93CDsAuE1pjkaQwxxRJ0bUMsVZ8nfK7z1mfz627J
Gk3l1WxNC6z+vAKsxwC/T9KnooyNuG4QF0UJnIqyaa5q38mtB9w0pXc3NI0Mzgip9GNoRlYtuvt3
DrKh5ZyZwn3f9Fq0ZJm0XnKYEzR9Qay6cGcSjqY0x2q5Yqf0Ig0uSli78VUcYDYHhOXIyXq2QEfG
N12IXOwIVJfIE4eEcVwY3ozelFskvR3wuvqjiysFZj/y2elU09YDA4MtMN7PvgYAvRhHw4Sdup7D
sVhCgNmyJrQqFKFIDpU/JuKQJAEnUPKAx+S6RJh+XTlT9diyrQ+HvlMMvEqSqgFroZLl6B5miBoX
/UD5SKt4zhTUYDGAcpr7nPlvNYoeBmJeZOnOKUOscJaTIK3i3CyHkhi+ZvzAma4lLjjrg4wM6B57
tmcEObaJMe73bNbzu4IeShJHMz25TLl8bOLf41NurlD/ggHotZ9g3iTL+ltN4ZMfRYwIuUR+sysx
832OSyrJqEmqLak47lWq3eX9jL406Eih84CCXNhVDPxndV5c5kJxMAASUj6nDozntg3Lawp5aplY
QuGVtTZfEmeZd1E2lduhcsrV109CZgc4dgIHCzQ2KDxkZPE8Er4upfEuAX/ln3AuEZET5BNK/xb/
Al8HfflfnPGxUlsimfDq9qJMj54ISCJ3Fls9VkOTwtaOhvbIyIk4m65w6AdjrJquFzHBbEgWQjU2
1P0m2oBHtCR9BpdMaJKFIUsmqKb3CxZupsyuFt22loU+AZbAT1PaFfkImNbQnMCgeN+bHn62Crn6
TWK31S2acpcNzh0KiX/Yr2+aTKyXOoUGTls69E91l2XfQqSjcHCdHPZ7mqXdTrfO/ES+Gr78lHkC
yXxdp8VpzjRiF3B1yTfqlPS5l0uQ7ux4svHSTCn2nGkkupjwAUCmFSaf+xpMNxP7Von7rvbyYI+h
m2g3MpBL5MH4uj8SWohcOMobfgBbNPKy0qgmsc6L7FtMxuIMxK5A3hhljn8v8yJ5jkLp9tuB8/kx
zYhdJf83dj7YczbHSEISMewtFO63ZSlWqZGuvL+qVCT92siB66HKYEIkEAzjVRK42ADKvHmAiWmw
4OGKPRd1FDNkG1z1XtDf1FdBZ+bT0JCTvZF1HF1nFR5lYAqEi+2syvTW3u2KAUVO5Vu3oaCKPhCZ
VKA1nsfWXNhE3ZGgYYT61o5i/N44/VKea4LamYO3ZGmjg7VmTqWa1euLMyulthV13ccmaBfu0bAk
NQuc6OU2xdb+NUyIszv0sm191P8ieNbTUAVb264DslGGpq/23SCLZ+njG90R51K9nyJnQOu85OHX
vp7ru5BSE4m01yVoixlFEe5tViyvkMTeJmuuHz6H1SyrhzSlC4Wz6yBiO/3LxmrV7YuqbT74HPXV
hQ4HJlCdgwGxTpqJQThTjAVDSKyooYHKhwftF5jXlXLQ8oc5JhlQexM8UVsg1ErKuVKr3726Wd/V
CGj4YJ9iVOTuJpFTfte1gTOztJTxfVwKUnNdp+7uOt0lH3xbNylH3ShKTnwonp7ZcuP4rFKOtQwJ
XByEgxPN2R7rAPnpbheXnytrJFi0H1nVdkhfF3fbpsD/D8HIVBa+autNEONpTfqLXM/hceNjNklp
sG/d3HLxareluGhxN09Yn9TyNYiT8LnBOf59qcLlugwIqkBikBSfVD5QOMvGb+ItN5xr9wEqwESq
kuJRwYAyu952UekukaT75BTt/DgagtGPo4fHDOdoUPdAWqqVdQ39jk5QVMfVwcHigvosjep3/Gq4
S72kib+FQ05rqvSWAaycw1K6DbjK54ZI2kv4NGw1COpnQNhjmKfHVhXWQ7IgFt+HFUhp2nKuwZKI
Vnvn2/PwAIGQccsUk10Dr25I3peg5m6DuadzN1cVBIoqazijgwhebl01RtaOVFNymGs5Lt8IxsR/
E+ToI2BJy2nLWVSjIFkI5BXCt9stOyqduXpyPkpfJ1BuYTXOm3QMGZiHS+S+NyURCsKqGVbZtNjX
WVcbnEZZM+5t6QJg7rTBrB1SIkO77RhxSEHa61if0Yb2dMjdsSZFE5DJHUNxtpjFYAu/mulGIlWk
+3AnCi6HgJyQtO0msdU746YAI/gbMLNnjZtgdjL5zMbUFBfeYGx2tX5Y9hm5GQJE4BqNRp4hEmnF
ftseQFbP6U5G0vB/BEn6YUE/TbSM75KaCYsPh2yFSB43YTvOCNv98C8wwFhj0o5yaIPRUMeI9pT5
yr8jLsnztuyP2Jqyu9ZYGTDysYXW02JCvaimgpNwSNY73XIIoI8R9X68zsX6cO9SIvRYPmt1Gcez
76BDjCBxpHO5CiOlVXxZvAlDw2SD7QXz7Gr2B37FXZvX+l7WbjNfVIUcjnlJ8sN2nvwOoWM403gK
YnsNRAezR85REhcfpINdYgcjp7sqDcbvTRwsOttWWqyQdYYu773GIIUs8F0+N6RjL3T/7MXb1Fos
5qBIakShNqvU3bv09JjVtXzSllYMGBnjkh1xauo2qLY+L42CKDh6T362YNzvUu4/UczMM/IIf92e
sjEDFmT7ybT3wK4Z8OyC4cfoU/oS7jXYX4yYOGtH+Ow+qyJJPunJSBI1CXNdM49KKPEFMQMPpWyQ
26dhigAo1zMcG1nkEKA47Jr7NBUkbi0AgoJz5Rp/uOqXcH2VQKfgFumt/EoSDjUxwh88a9uE/YwM
jgjXh3GenQd8Z8WnMajIIrCZZBw9Y6r80FZhCRm9bXha8WWRTpQYz8F4A7F8IqS9WXuTbKRpd9lV
c9bBSgm99GO5GMGo3wWlGd1LAz+kRJHFUe+St9TU73Bg9eM+z0sL5ZXnM1F4Z/XVJL5MkG6K6wa0
SPc0WTGlp+bZqr9NwAvxwjpV43w0TQW05KeTy2+0JOu48SetgI2OAo0A0hxOKxKpwKtxZJzb8ODz
niEzf4ysgiSriAn31z9/ymuu1/oxTDwDi4EeK7Jvozf/eaIX9W2tqPaKXetOMyjerJweZaBZHqkZ
c1z+0kbW3DKZwl1IrUcDv9vFQdY//fMT7b93XP3fRnX+IQP6n7Vbj9C2vnzuv/0s3Prxj/yLC4cG
S65xgMzIUGKFqwbrb6aztP7D9ZjBItzyOLm6AaPlfwm3wlWdRT0W+l7EVB2sxv87tAbufzgYAaS0
PAwDPzRd/+DQ+lJxgP6GiXngoChjZAr05Yce6afptcBcvxTKknuAo+OtZD2iHSpsGnnNVK0N0q5L
woNRCXrcJrNKfSWGSgbv33iIXw7R/74MKHjBqnyIiIHgHv38ENc+JHvOS1wG1F8md9PkRucmjJaY
xKQx/pQtC4JcsvDKD6bzgc8aMl/mfe4XDIpM28W3LvfePYNEDpytm0KS84ueDdmaCXLjH3Tr5O6N
a375frN2IVlypESMx3V70WvZQ55TydR+Q9JeOjC9XDuIWRzom4a66hLrFcCMIk4fFES8vTC5f66s
kFiojjCUZPBpaOVxF2wwG4X9G2N++XLK//elcW1smoj/JDf15e00FrdOCqQWOIOqy2D2JyJTknyP
y3w4KOLS8yVz4EzYGFKFlKeMiQSWcjRNb1zJuvj89xr4rwthmBIhbGGVeq2XKjhIzdBy1g0PwgkB
XHH9febMeAcYfDzEHMexZy4AdGh3x28IzF4/U+vvQzPb54DkI44MnZc3oY+zRYbkLOyR+nG0mIYp
caHXYrYrhnAie7X1qDubDh38G0/Gb24/+j0YjJi6Ij9cW14/P83KMD8ZQzwsdcIwvRJThBUOb89J
hXmQU5RWPaTkkLn6aNyHEXnKZjZTdR8UCJDeuAuv9of1J/BQpYBr95Co8JKvt+mnN5xpC9oo27L3
diu0dchAfVBnEz2VbAifDtB167rJL/rcng14iKn83MpFOlufyMXPb9yYX38S8mpQqdJ4sLkw/9Vr
Pro+iWcF4xFoc3O6cQfVHQI3iq8TU2BIHGGnflyliNtkbMubzI1nesxZ90RxcSjRvdFwGOb2Y+9O
glSdDHdShMWyW3T8/s9X+utz+2NdlGsssuNH7qtfkHgFL8ksBlNiTiHlAGv1GNBNGHLogtv0Z25c
47qPM1Ffpz9/8q/vLpUu2DOf++T6NBFfPbZNt3DK6VR2CJGXHti8gQQ2JgLQMorW+phVyn5P+bP8
xSR7OgEkTC8nd8oORRjovzmwX6f/m3xvflPB2OtnvXh9uYLQAcRre6Hkf+uD/tOzY/IktyaM5gfa
Jgwzi27yeVUblrUrDRzpoa4AYl3YrNC4wNzQPkdDpxD+ZlMY7XQol3sF+SG7rDsBVp0cFsSPiSeY
Wi748ReSEoaDwxzsShCIQziaXU0aSSNAELoTZRlti3nCJ/TGHV5/vJffCrVWSBwKYAlWydcaqByw
kJfJYji4HiyIAYbliSjOkrj4EftQh83JKRyyq2o7/zpBxTox1cPM9uereNkr5rV0ce1Rt/Ffdib+
4uWtZUlO1uw0c7D9Fu2PImUKK4KVy+tIw9avSvf45w/8zY/J5orcwEbRA98/fPWJyKanVs4oQCd3
Hj9aZNgeCl26TwAvwYx3GeyXVrXTFQEk7VXUetbF7C3phWfr4B7J6jdlw34cFr/DDm3n79qG4Uow
wO2Uc1Nu00pVJw8oDp4KQrxcqCac8HxHBF///D1WM+Srn4/vgQyXqoqFxH4t83OEg0q7gMymFeBp
/NCW3vuNUR9ckXSXjRxI+Yw4N2ciAXUIfXynqiZ4HFV7P7uMzKM0wd4Q2/6Dy7a39zKgKXQpw9u4
cEiCYwV9Yz+w1zv78oFjyMCat659Psq7169RpAsBPGKEPtuvARYMCTbNaG69uZwJg0jtk80Lczae
XT0EYvwa1U1ECNUaH5F0AN6XfEb0CtPzqQmh8dqNg2tGOHiJUFfO72EVuYCH6uk2n/RzkIjiPPTx
NfzaHMJ7wBZrgVy5mZDqvFED/foQr68Ren+mKhx0Xq8Ptg67MK/lcIiNhQanEGY/oBy7pZKb4c27
+RvP8K+fF60YcTayyMFD67zaP+gCQ9+P8W3Z01R/cLT4RtGB1bnrxy9Wkunijc3zN5/nhis5nH0A
obr76vP6diA0tzAjEaie+xymXvFdLFNwibgHAtTYeW8suPKXmpK5lo9C0/etED+u9epJCeCDhgn6
2EMLY3xrHLLAEBVWjyO6bms7D8ENeij3sTO0fd0xoGlvTE3cdYS+4M4EOnlytGtttZ78N/alX986
rgzjMrpkSjlerJfr1Ui6klCI+g4RYKZjPEfyXRKnnDdL39xMGmYB8B75XWvYjo5dqzdktr/7eM7y
q6o3dHn3Xy1eTVfRr1JQeBermJ4t0cpPXiSPyD5DvdcKLsIk9DfGY+1FmovgjS8vmRG+eoN5BnBG
oPtnVkj18vLbIyWvcYB540E11Cyb0ETeU++23bbEiU8s4ALHbaiDO50E5wxB77m3guHWIZ0D3HDo
lGpj2hgTbl7qY2bq5O9p8v+4Uf9ydzxOkIRGOi4aaGagaznz0z7tA5gaK4sEBp9S4NS7uX3LIDy9
Ku2u+zB6ztdwxLmCasI5kJJnPb6xIq9P5Yv1zeMQy8STUCCLo+rrejdT9PQwYDgIb3pbPAgAss+j
5UTjTY72x2V42fhymwDAwf5ToJ1BS4jkRcq0yMBnKf2PS38uCC8S3iaXuW70+lSboF+zwDC4rBPj
6tHVxAPGwJqvJxK1PwaMOYyo3fOfb8NvfoSAd4SCn8wCHob1GfrpR6C7HjN6kC5KYoU7Io8G+ZeG
NXGcKz84klxafQ2iWp6IwOHvgWFs3ygp1k7C698hWnsD9FtdStfo1WMwpaOPBB1pIxMibIaFXgjL
LjIUYOcZFMwFuHBSiunxwaQr+L9cpRBVxztHywH/Yw6shYc3ftPW8MM19er5IJuKl4cyh6vyXlXT
xHHaWtomOMTYfTJy/zowPVEAfYJY62EBeRx6DQMNbgxBS41fkWY0KOVtCan2z1NtMc/Rgx2iKZLN
Ao6yAAa8cQZhBTvyyiHAgXDDOE40SXxUo82UqWa+Pr51f39ZBRh80HnhJMu8glHRq/vbN1UpcRDQ
D8GtFJ/WbgmBsXlHyyEdCKfexDVUaAZXShNECEN+1zR1YG2DwvUKsDx61sjxEnUr0QaX29YKHDhB
pKTnb1zpr48i0RzAJmxWLegRr8//QYOyK6u44YLmz64oZ9BBxnrf2WV0bWdzCUBEzl+8tjnOvp0d
/vwe/LJpUuBQoDER9+h6+c56cT+9B26fwk/JsuAQjY54KOpkuPPTyLoqJIcHCznazZ8/70f59PLx
ojMckonmejYSgeDV40WDQfkyJR4sDWrzhfzJ6Vhy5sUk41pXsSPcBisAGGz2VIZySWTti6loznbJ
QhQIXd00S1DsPPK6Lp3Ka49r0xmhXEk3pEqW8EPKbGkzzor6ipHwGyWGdH55adF8kN9m2dQZyENf
baxpasEFNZl1qHnCb5w+ip5k7ajLJpHJu2paJdKTgIQVM6a5iuCEk/E9awDAbUD3iCH2ofOLpH6j
ZpXrs/zypjpohvlPQE8Zd8/6K//0K/a0TJp2cZYD4+9S7Ub2PXQfdtwinoW/9B5/obViBGSbbl17
8Js9w2H/Si9OcKG9mNBmIQScTGXy/jqasTpAohTzeDl20WCtTLHBu2rtMf3/ufCIYluyTyMF8l9d
OE+CXfuDmA8ynMDhdFGFDrwwYMZqgGEfIX7qGWlEWdM+dAz0kFzK8ZNRpKSvWzWWHU8MktBsVUvQ
gkESnEyMvYMmwFpxK+QR92ng4nT682P8m9Wb3cr2V9TLWvutOqWf7/jY6oA4MsicWWe5YFYcqT97
RXgrSye5r+WEjSIJxSe3R11AAqp6ChtiNEdEhze55sX+55ezHk1D9FbuaoV9VXFpZ+DUQc1/8AMU
/0nsgJ+ypwzbjKeuY+UjB1FpcBE2Y3TRCD3dlHKprvmLc2DPyeUbV/Pr0uuw4vqrZ4k75L3e0eey
ye1KTVQ4WQMaNCauwwIN9SDcNF7bEPYlBoD+oHVnXSV+byBggfYwrhr2C0NZMF79crdKsreRGso3
yvbfrECcgMhDxHzNLvej+f/zT2fXmFl7qwOqClLKvW5oX28iP84gik99inzCAQ//HgeGPno28LVD
CBl3woaEuHBTVpUgJ2gKGnlNu55eMsjIFgsNTLl5K4olrS4Wu3aaXRt0ugWTEafNoVyImDhnnFre
utW/VhFkNAVrNUlzhAXg1XIatqg/82KQB3TK+SZL4dwjYAqB3SUiXj0Fy7VjU0eMQ/IkuCd3DtKp
k4PA81iUbOx//uXt3/zyLOnYVUm7DVa38MvXwufXSw0nAwLCq+WcW3V9U+OUwaXmWVDS18RSTTT0
to5gvsVM3ukoKRyy1QQfpBusk9YwVDdrKA4nkyRCRZc6vUXkMZl4S1YRKF8Se/GE3xVfRJXmAFY7
5tu5/gKEM/9YVoH/7s/f6TdrPkdYm28jPV4v+fo4AeN6FkXvRwebF+w2lYVz7aO1OkR1WXweApWj
Ou3aPdEYM4ONOPqeJeMXfoh2t6g5fdBWYb9RMfz2kjhg4X5nGkTf+tXJM2+MtgvmLYeERtFVT+rO
FQn0RDJ47rKzCbY7+mVpPkTsSjesC/NuoogjkUD6+4WvcrtYoPf+fJvWX/blFkSbDocQPyR9fH6g
l7/8gIhmIlIpPjSz57+f8yrbMShqrqnp8VmKRjy7KqhOf/7Q3zxvtHx51piLrdIqb309ftr4UKQg
ZAg5O6Rd4h5pfNonXZfBMSdT5CjTqrqMuIgPWZ/nl62y/L9Gp/iMkAeDsl/jmCxC3NcCF0+9sZ36
0rOVzzSbZBTCssG21lEEZ7IagH8TqXEGdx0/NYOdP7HRXCmBff+Nuwgw9dV9JLSVwpV9hckar/br
rntR9sil/MHaq6zrI+jdi7/skIFDfEc9Ded6aBFYaiYSyY5FuCU02NjReaq0cpi3c+QkikaT4U2+
9di+AzGZJDsbXuOyn9Rg2Tez5cDAs6xh6j9NsoRixzjiuNRzD5IRcVMCkNd/8op0/hA70mf0Uhfv
mslq0ExCoetar66BAErd7k1UUr3nTleDq+E1AXxAfWyo3fDPFUaSkTmnkMEha7rTJ68OFXkjRSbp
ahZxeeEolYz7oSHNCuYx+JPQ78SCuQDR+a7uvYaCwHdLwhBda7wJ7HLlm3tOfM+tg0ad533xvTeZ
kx9EMRlOrkOSDJcDVU58svHegS+3tVJ8QWGKMxVCcU8jp/8rs+0xQkIj/V01Eo2wYzxAGkMnSyQ0
jepu3HTILdI/VeNsm0moaWvGCJRmF3h4YrGpwwVonFlcmlh3H2KyF/ytxfSW05IYm3zTkC1LBJRp
2OyrGdlQXPtA95XXDWdVLpBpnTBHXBej8ttbQ0/SuZqFdSEbZmyECJWpDygiBFKV4rqNj6PWrTw6
hSofuHksh32x3qi4SKCheeA6dki5gm9VV1dYWv/8iv0ykuKBZDlfhRGM6CxOKC9fsbbz+zplSd9X
MpMXMC7qAygQ3hdy966dBbHyZp5K4GBs4mSzO8WZ86N847j+S6+ND7DXZts6+ObY/Jo/Ybn9ohCG
IjbOW33G2ZBcQIK39mWY3SQQEMiY9B+RyGR0U5P+soIxcJqDSBwZikT7RM8+faBMff/zzXl9evr7
qqhxQiTpyDpenZ7ajtW/W0D393M1fi+LCd2PCfq7wSTlBw8J1eHPn/dL7cIKx0mNDZbwUItPfXX+
aIshrf1+AL6HLfEqH+PiorfS8iPZCSt/uePdSNx6DadIzmqpcANa6bAes2QGh6yQHmOLPF3e+cAq
HvDH5o9ehRERPqx/jWCUNaIrCDpfaR0bF/u29dbTxB16vcBRGErk/1TNbBXsmS+fp4gU4dZGEbRv
pSGMoXGDPjx3ZeeX+Da1gXk9p+lFjBpfHa3SWR47nj80yGaxAM57cryeklCNx2KclgZYPYda5PVZ
8zHDfo0IMqjOeFAKZytrZX1OioK6e6gxmW26sK+bXWa1+l1fu5ci9hLotgHe8ItOKZSGWdGk031a
hQ3wKdv42DPboP6Q+svIwqdVW2PxyYjJTVory0+o2LXaN0iuy/1ghmY5J2FZ67sIcVsPajz0Ltbz
dbSzrV56e+Kem+FcLEP1pcWZ1x7y0i6WfcxJ4ksAsaPEr5072PqinsKRlF6jNn4myczLFxTkG4lg
6wp2stUQM8vvRdOu/8YCUeonmjD9l7SvMbi1JoFLy9Ynq4salAfCtRXovkNL6d2UoYMaPrQyRBn5
sIyfSX6q7IM75YR+N/T9QN7564AJpUudQJ8JEnD0jG3dfakzDeuvi0qzaVE3ZRvuvwcArMzC8STb
rKwvAoLk5uu8r7B81uMC9s4a42uiGir0r+2y3mv7IW4iCqJZAQ1Gw1q6X1mAQjz3EeFMOs/IV55Q
ZjNvzO1DZVUO8Q559+g6uhanuFk4Szi5h4icqC91O4pqVbt6BbJsg3Mk36WFBYwtE9GdypMg36YS
LvGerSgigxtV7BMOb6RnS+mVd6LRaFRFMQzXUz0CP8gcvmMz+rU6lVPuwfBpAtFDTBH+tFdIPu0D
f4pY0UtpDG9M7i7lY0DI9A11fpBeTGSTHQPslPUjYvau2hN8pbonO5BG3YHdqIcjUs+x389NKr4V
OWfXc0KoRLefF0UGnR/X3bNIdDQcoo4spG1TEZF3oFteTpt0cOmS6SwjZKVt52ZfzoRScp4vAIuT
mhxl+G9JlevunCErJflrc/0MkUdDXQi5CdjyCOEAeJabY8VBH0xn74Ya8nc+DldI3SV/WBSmp6uH
bPeQiyzMDw0RXQ812+ywc+ps3nkVnv07JdFOQ20xAkLtJO16x9MIMng0QXJduy5G3niZsgfoThkO
dxMCGLCVs7SPYiGXgrBsZY1nXBmOBIE+4nafai8cNm5oEMSiSq/yq2UOYjIfBqj52FbaqTwudoGB
QfoExYw09KvvhYezHhW4leJQbwfg7HRHw+4UYcxG2ZsJ42ztrJMGfTK1McGXbWG2GCrlcsujB6Oz
Gl3CPdy0hBZPcnVw8AFKXUmFnfZUibhjUefUwiFvjD6NtqvIQJTxtEuJsbjih1TM2QsznU0hVtpc
mIHCICIhuGNBGeZdreUEsXxZRzEjU9CnEr4Eu1eo1I4UkQDiumTfvG6lB17ZTShlDxgI4gWGNqLz
7Zy4I3bmTrUlhopSerCf5ugRaa8rL+pq9h61ysZvXm8alrdmqHARwnlXB3ssweRXscuUDauAo0Dk
LP1H125Lb9sOJVL5QRFctBFg8RGXEj/WU1RGcjxbdm7Mfhz77F0xmvD7iKztnVv0dUcCI5YFAJfI
Ai67EjsMducxJNdurmtKZjOoeutmTkRUYVDhWG6sUeP4b9Q7lMZJf0S8MS708wjh2g2JcMNjicYy
3a/m3eIu5YnRW+PWrb4PUr7oAbELFeNko9GFnDFNl11UlF9zZNDVHuujlyN18Bb33sJ/dAHLhIqv
dBc5Mm3rlX8N8TP9JCqCGTe2yVgnGi+lWmGw3ut95/klbt8kwO9SGl51OtljtEsGbemtV4b63uqM
fl5Uv3LFCfXLYfDlqt1r+gX2c4R95S/urldfVhyw7L2iSHonwG50W7ROy9U4KvXdcXpFu3mBnb93
Aq2ts4A8QhGcpb3/kHhETe4gwIw2gCNe/eNERTwQET4lz6ZvK9IEmdo5Z4Te05kkp9KcC+LmUOhH
lsTyr6v5esrQZfNQen5xKIUccbEj6CYYJdAUaaGl1qyymX3Go5emt/2Qrrpcx9Fg7PuQ8ETHa7xd
UYguOWXassmMSkwINLIOeYBTBfsBBFRVXwiq060XVZg4dL20Gid55WI0by37qQgalT3GImMrN4SK
9xdNahZ9qqlNqdi0eWoxbVwyfk7uyb2SA56xHHhoWvkfBuyxE7ByazbXsPOnx8AhfmuvKttZSBhd
Rn+LlQced6FIrboge8wXW77LRGpol43BThd9Su2XNz2SqM5CmZFL8jNTH6AXe3Rmv0/h9/TI2PHp
XPIcwFlovFI/jEMQL1s/CHCyosLDdV5Okwz2cnLa8J7ZwdQcJtlG39M85L6EdkeLkv4wdnUA9UuG
N07yb/F0056nwSP0DFmz2YXr6rXpl4RdUFMRYI6aewcfc5XRfIsMve95RFK3K8ZuJpWxAGN+0Pwt
51QOLoTZqM/lRW/XBAsSi1K+m1unzC8JUCvmcx8GcLsKuxpJpGQyfZHpklonLIn/Wt36qD+EKSGE
mtrVm4DbelMgLiTVunIwUGSUWJczoS3svXlg0t1SLmjB+8qHReALYt0M6JLpCmMas9ml7M2hxaFB
g2yiwXwRFxMbYc0khKogo+HlqMV/QHZEyKjvETP7VJV4mW8qxmbppUmM/wXtWgR7AbcUNFoyZfFh
dUlPGIDd6c+45QCBeMbh0zjlLx8DQbLofhiiHsZ7syhv5y6j0lvoLeWadNfNDwT6LHpf4k/7Bh/F
+hzI8j7hbeG6OiPBTIuFBpOB53BESF2ABGws5z6eF7gJa5cbSR8TKHktcotQXj8pxLVdC/rlQTQN
gs+IrOqEaaoa0N40cPGzsAx2VTdgD4qBSlxoDFPiBJGFe2PJKnnO6L5u6G8W5jS6KsV5nWBd40mp
JkAibRNliPVRtRBgyFbR4OjQD8sEzm8TLJ37HX7zBKFMw+O6X0QfEEQB/Cg+VE6q792IQdQeGxpP
KiUF1VG9pJTDChAOIbr1Auwp7XR0wb6KqQiZalXvJpSww6m26mA4sGoQXtyvOPotvPPM3oLb0eEp
hluYbGPsfPdd52Co4fpxpXojONWOhXylz4+018vWbXex14buOahjmXAVvWAgGOK5M3246M80Pq3r
xleC/FiGlqQHwJds7pLKN/HRan1CCQoIdJhRvDV7FU5RzbE6BdSWgU9ajmGZaRoQSqXeMW5dsvYE
Y1Fi63K6sg8Ea9lnBGjxct2N85jeuuHg9cj6SKYhRcSWf9F0csaLqS0tKHlWK/ZDCcRmH+iJAWWl
8CK5maWDU51Jv+IdzZzPBacOs4VJBYpZT+XS34xiXkOlWzfpTi6Bn+Eu7mRA6BFNgGDfRMm2SkjO
nSuHKA8/LT8nsgqeyygE9mP7BgeK7ZYd+Zjo+0kPrrFGbnwxBR/xZyThXdvWeX8AYsA6FLZ5OsDE
Nf5/UnZmzXEi6xb9RUQkY8JrUdSowZJtSfYLYbdtyGQeE/j1d1U/tdUn2nEfTsQJd7tVoiD5hr3X
zt4EqzL46qbOH8epcrorJzhzGJk7N5xiFRUX13gt6jZWhMCEl87oQ7Fltr+Lsm0yd9rjQb1zN8Yc
j6b1VHlWYJ3SxGHT8CHvOiqMHJiHQ7Rl37DXVmFu7vIIP9G1A7ajkUOjbzo2wwTcADOTte8arFZ7
5brVM7c8ihaFJBbNlVdC7JCq84AUNyuZiQ6N5n72QdolnmzNnWOnNBG8g/FPZEbM4IzQpnzD7d/4
SUr68g+dlvCRdVi157S2SUAqQR95BKIV/nPndqRd5R6CsYSGJSXjqYbzs2O9km3gAhY3i73R8EkW
GdywupXevgtVwAsxCogFelPMykuruYRWxyvbVFM4xgKFE6wCF8JXolgBJ4ZoE+qdMet+Zt7M4muB
/eE+aCtwT6mzVd+Jy6MrXUwbIpQaGwxutVURItNTv50bVU7N0c9r+L1Lt8wZcIpGtYllpVl1iPAm
MzP01ukGx5D+zhu6wYNxBVHnuSJPcboU200X61de/+n2NBAmXfkTJmuTtS/sK7uP5CjZau8Tnwny
Sy+G0LUqXIjAzWjFsJAqDa/R9pQfa/LijmOzKJWMOcpAY9vZL1P0qrh2U4dvlYB5lwBfWQWJ8NoW
jhVYSnPocJR7ey9EARJwchEVLWmt7niepw+ZqUNskZWov9l6gEfTKtivV87e8cnQSgQJtnX/R1cb
m5wXQerwR0BB1VURBXJizg3heershgWkK+Q3YqbEg1qovHdV2S+HrNEm/BSNaP324dayrxgErULC
RH9ofgXLOtQwd+y0PyqrzcpkCr3tEyFD7Xxmo5TeVW3QB7F2bLK7c2Sww8G2O/rZPlNlmAR6kjOk
vI1cOZVxP+A/q4Fcy7bz49Du+2iPr2xALurwS1cyzJGZ4GL/oSZL4bCryPersnb5yNwuf+67Bp45
Ll3CRaiQSHn303Y7U8qP+UPWdiD8e3+GcmLnw8lbJRnLRK9TH8g1b9a9J82wPKXUFmLvOM2ISLrK
yVrw7c52jlgepmZXUMDJu3yrnfBO1h0fp1mHOYqVEzEz6CU7kThwTHZTp1CmPrpVELXEIq6aHDOW
j/5+YWz37KHpAgM/byHnhOrSztpFg5NWH6iCilvyiTXd5dIKTjBGHcD2K35iqucqgksHUcDZN7MF
Y8NRjnnuBJGyO9fLhvXY8GqRn9ny1KD0UCNizMisaExcrOTuY1us/nHRE5ZFYaW3sHbTRl9cdKAJ
6KaIlwBFy3YGs0o+VoOhlly1NO+zz3nWUQ44JRRPstzlJY/Wft0L2FhejN1OQMbzHLu5eHmv5L5H
QcLxxCLvFEqyXRgLMwVySzF7D0OzNU2sFcqkuNHuZg7eEOVXsebimxllaMUTlc4F5ZGAxro0pRcz
dFB3t7EUCCKj7DXpCLEOniNMcAmIL4NapXU49X2QMuPVF+ncHLeqT9lIbZnX7L3cNtdUBlufkPhr
lwcoqrexLzLKQGJ+mY2M+Rex/6P3Uz3vwyKcYtyKtY3JVZPEfG7XIiqvfhsRO0pW5MTEWaXpUz+k
Vni4uQjPvZE9MNQ0nb/mGwOGQ8fGHyQVq4DuMQc+1nyKusmKHtxSkrDOrFoybEeAzWsyNF96OGQZ
pxMS7blm6buv8ymjsclK8qqmVqaYrC0q5nOv69Q5E6CJwc9aa94pnT3kpEFutzPTKrumpvygYT6H
xeT3+Y0pJV4Wetk1GQ2lTzLj9CY8VoPD3Q1tkX7TGgv4YYEIp9k5oLzfW2FKInBOxNqJ3bMznbit
yBLByKiXq+UrF8RLOsvvuVUHcO3SVJO40bWLfrQXHB/7aiPZtLKZyselWLf5KW1TlQNGqpf6pEvl
H2XRAOPfFnNrEoexvGivBilgszgZMJbby5sixbgnv3kZeA+WGdKBKOdujYELRbGpmR7spxD9y15J
r3/dglytty2jj8l46DgbGh9613FCWUs6ECI53k3EUY8P4wTwL0ZYM+4NjD11v+Dct6kX87A7y552
+LEuRfGyNIX+5s7FjU/gQmy7cODCP+ujymUpjMWC6rHQwVOUEgddsx2yyWkurUdHTACXt9ruy+fW
Gc3H1iK7JSH2sjg3Fec/xIreLvYqLZ1o16bwuLp6Kon9IzqzRdFU3sH5omNPu7n1Lj5/48vIqlTt
2tx43yNGfVlSQSZu7z2XccjBaVW2kkpNb78TW0EW+8pccrlGEXzkp7aI0KPLGoNKPDCKfzOV1P2V
O9JwElvBLL+4Q1+9AVlkFVnzcHqPytJkXqTjOpkzzKjmvsitKnzpR0cj8QhywlrqorUpBzvM+vCy
GAIGARAPLj2zneOAs9rZL0NT/pxlIDFFeaH+RUff1Me2JVb9wV9Wlq91Y9zvc70I4nt9O3zAgc7A
l4/mAH1UPZ9HZdhyoc351hPaP68/MjNSCavplHJtKY24tzcRrnsFlKuJydh1wSYpaVMXZ9FPVHCT
k4BW0eKkW81WcJ6Jp8thpNxSRriStIQGDB6JohGNUz1f+2pzGHQBUOdNtkbpeIjstTM7i99ojacG
aglfDLqwHTtv0uhLJaufSGy2c1hO9nemgghYyjTEfCY2e2/RaREOBQr8bd2KwqFfWhUh8XnrfNH9
EuSEAgwo1OA9WUU8pcBsaO1xdVBlWcNwycUAwKkNhl8MuY18wpm89AfSq6z+2eW1FCQ9wpD60G/k
tHM6pi5hL4TreRcxbU55K3JDGNBWWOX3MGSWfm/KPgNurOhtwOZAYvRT3lx7CZQNZfm4UbcttOmw
WZlkXMKxWwCc5Z24J15afTQuAV3kE6yaRqeJyLbcLOfYO31Y7KUKqS1Xv7SYGrZwsAh7K+gf6Wfy
Dxmmawd6Yrj1OwYY8t4LI9VdWEwHwyF3RW0e2qiX/YOQq+/vMH/PNDN2V4zfJqsAUbeGpj82ORrx
shXW1yrguUFqaTLwoIDomYW07T2q1JWIFASpmlrBWv0DbLmygSpf9tDm/HH2btMKGcaM9Tb/2CG0
lo+iLvDfjFuD3b6Syxq8Mr1soV64TcWQBXxZd+I31i0Qi9AZkhSH1XwBRepbH3Xqiu0yOvakTqAQ
yW4nv06TjhKKlOGDGkLrTg1zXxx8Y/Cjpxxl23WuKU7d1p+psfGodtQQhGMfrbVxUsYUUVU6jxC2
xZmKcmSOujn9o6Fesk+mciDyt3ZE9R0x9By+dgOamQdTuqa8LH7TvoG7kd/RAUNpzusxF0d4BvBF
3T57mlOcGLHoxUCz0Bd6vWLvHOvjkLl+3Pe8zW9sLmRbawdjJgYhOK2E1gzN6yYCXkomc7WzH8DC
slcOSOPejVjti73HxOxLtHXhK1GGN3F8yuxpX9EKrswqhzUpqIO/NyBzv4tmyr6mECDXU2iZFPVN
UKkfDPems2cmWx56kUKVaKJuK3Y5CJuPGIUyG/N+FYBI45th2Js7xAewB4I1mmZwFL3O78+OtuVr
V4jtR6H6sT8PrQ8MISsqoQ88z21wzBSzcZZPo7ucuqKAydREt7knI2FDnrN2OJ/kom16YtnpJvjK
rnZN7+gWPVJytT3Zh6Iu6vC5RYPk0tjJZf4J3SIiEVtlEdE1xkOoqrn/3A9bRw0SF6AE5j3F2+DB
KpXl/VDM7PtYBxffmgjkofLXnNTixZPHUhlwtPnm9u7uZgU5cgn4MaQM09I7fs/ooG8jDAk6XQdi
bfhKiBCGj9gcNnbQX+cFJ8UHnEEKvoecC3mldJz2QcdR23swqQ8dczVDoFOXpsHJz+fqR+sMPolI
XluPP9ZmnBD0mIo4xq3PZmDtoaCPX6FSFGBbSc+9zxlUPaV1EbTsxNB3xHCk51ePYNv1DuTxBI2c
0mrPi4n3ACQe3lgVt+nLkNpTmwhXl4BSvci5qGlkne+qzAEoUXqTsy80ubC/Fn/TRWyQYxL549fB
dtUKMtAWMw8nLVHjrT8pKMyERSJz/0H3rNf9ajvWryhc6Z9aaxrKvUKdKD7CkQzUw4apT/PoRu1J
Kez9d3XvIlFaOgb0sSwhhsdeWVigiuu1eyaymse0qhVzU5W3Iaj+UTsRgGBYFUAeCbzdLbA6EDiG
bjUdLcUF2N3I67hgUUfLRFSde7GqjDxPJQKCBTim+72/atc96kqgMxWoJOVeN6y74xT/qn4z/QaO
ya8yN/3Mvq15RB0ygh+c+rG4TnPrirhCvw1AFswPLNwloMTIAvJmzZj1U8IfDDuNS/gv2J5utMu3
xTsV0HdeTcdxtQNMU5g9J3Oa0mY5HGXMkgV+PBQcz1nOjnlH7++erdKAIsIo6sICAvj7oMaq14d5
HUZz5CrxkllTuyaDJMRbx2MFLISRNjimczovMwAp0NwQPIMCXYuZ1ITU11uJnGZWaGnWQkjgIVSq
ZtpvQc8sbraXDmgK+EM6i75qnnA32iBprG2W3xY7GD51HHhQiItJJTgGCc621Qi52wFOQkjFsr2s
eRfaF/S/ecEKYSY/hwdIkJDVynw4h1NLNN5Ilod98iF9/MVYgWsFAvn2OI3FTNKQo1pzrKoyPA45
m7hYlH0ZHUd0y7RPjcokyJN0eRkq2fyVDr5hf8qSkhCQVKYng54YSg1NHbyvUPawoE1IMmjXbmxe
LeZjuwwnNuWbHPLgyNM+eVeKU3x1w+wHP+l8Oui4xE34NBilCS8YrpCMpI1mvyZnctAoYDKkL4s9
6YQtUngbgzr2Y0m1CKQOICPla5AjKmCo3N8LtNoiaY2d5bsyaqGOlil4nYV/5amqYKzFsilJZDNN
STyfhNp256uo/7kUXkWE21xa5YV6rWRMgf3+UHD+Toe6gmp0qmbmNUzSWJvu882QOZ1LgS6p4fcM
jvDrAu8Qluz82Bmo/o51IXPBek2dXzorXD6PLBf/Y9m7KUl/wYhcAXL1drLVxPacbHXm1TGBoKnY
B/SoLizJkMGLHZQuLRSUAtLtF654tfjpZVhakSVDF4ivqp5bH/m4WeY/SdX+h+7BQ2OP2yNE3Agt
4nfdQ1YIWjR7ipImZYY0MEPZj7M/XYSlZvyCTfYjE+nCZtqWw4FBh31YGhA5VF/uZQ1C0ubN5lym
bQtORdOXcT2P+eeWZ5ayPcu+2KL0E29oIkIJ03L4/N/Ck/cCc142mOr44L7jIkEJ3ok2ymoFTc92
5NBg99yVjqPOuZQRa5zZPZdDydKklgtzUpZ1f5CMyPeae7y3qERoo2y2wfz/dz+bpdQWekWzHWbf
GR4nH0ka0eg2WWaEhJSHgDfWghqcbbeGIByadN8HwRocK2lccoEjAbJBOVUwnKCvkM5nqpBRPk01
kjgzFICwXEprdeVFlz0NpjKftHTM9mArHeodVaopKN1bBMsL9NiU/QUxEZR3jOTIKWnn/pDPaQiE
h2UPCxWWMn7Sp0vVPoAQy1+V79082d2mzos1Iwdfu9F8Vpix3bjexh8u8qWYAW79iuh1+sBio09E
qJcMGctMOns2AFKud0hJx5bejEvNlxSoJwqTrSMnMA3CvRjZuu1wLehv27I5zbqjxLbqN4bMOMEH
D+ZfnPtN8aMinuYps1dXfJgAiLH5Rj43P+cZ+Kij7SGz4oROm6/+EuIwHhpjfUWpgppcZDlsxLAF
RcxQtbQYYLsF9OZq7rovOoBh8SeF/U3K9E9B6d9fOylVzg0IcbMx/v68eMx218qV2DlLazxwxoa7
AvvR2eHyJ+54S6+Q2/y9j4ovc9Cpn15ayUOdbfeBJ1kvV978aBSf+b8fhH9Jb28fyyfC1cVR9Lcd
/PePlTMicRgVLgdEJ+0DLzPxEuV6PHrAWD42t5T6jrthx0Chh9E2pe6LH5g0dhHpAsLLZ/IeTOX+
QR73XnzLh+LR4Bo5EukNKJHfP9RIiM4E+3Il1q7NLn3UELlAzI8+5xyKsLVVfvZR2PzJdXB78n7/
inysewFqNNyvIWCk339sIEcKJ4/l1UAeQqz6gcqz8PoHtPPIR/A3szGjZ/5odeQfdN78yn+G9O4Q
dlYWSHHoLTv64BdiSLa+oFb676/qf306cB6ctQFGevH+BrIRPxdsPe0DJ+yjKaCO7lRRdfctXP8/
5mP963SXN2xtgIfL485A4fH7pchZKufulHFoWyNA/aG7xRuV65CMs1A/nJVarVONkyivXe/rRjAB
L1vJNjrdkv/vrw0il5cM431PSLAUv3+SUY+t8UROXCbp088FDfuOOI0oisNu0z/++2f9+7VAhBzL
RIEsE7Px+6OZWeSEmiLfDi5AyJ6NAyi5enbZATY+jdXAdvdtCunzJ4qBP/zsf2kvUeRHtyuOEBKn
vnx3PgxLmLJl4p4HrpY/m4qBf+jMlbsLh5IsX1IK8j/cUI7z/n7HO88E28FihctBvH/MWhoXK1RO
mmDIQ6oSAjTKOZREk4xuRU3vqmk+T6QIzIj9CiJgRtC7R8ZWNPa0ROJMkAgViWGkN30XVkF4qm1t
zCMLCgHuF2b+bpJSJRI4AWV3rzzy1y9wEzugCVvDHuW/vz77/TWE6mqzgwj9G3KGm+adfnUsFu6i
LqdtR9r8nX6H0OYal+Injv/62mW++dKFHarKauVMI7CcFKKCLN2wvxlief2Crndnhr9dJu6nyXK/
LjLTf4is+l8f8lZ44E/kf2i7393Q6MGrirX2cWoaaR/gKU/rZ9FYEqriuNjDBbPbNH77w6V5/0Bz
abhFHdK8Id+E+Nh//6nIlUTvQfg5tqSpnZn3tFRmnv9MjUb6CQvyezdI51O/sizZEQpBw2ikmxEJ
wujqvz/L32bkf56zwQ0cFnK+3Gyi2H3eVUCZ5ahGsG46kiqAnI5oneXaDINz7xfZJu/awKnUdaPn
I6dozlL7iONOy3NP74R3WLK02EW44F2S5kU03yFwZWeBZqy3r3NrM7BZy4E/Ef3AMW4Vg//APqXc
DoEbDt3ZOBxnuybLRX5yhja9ixSCjV2wQf+N28VR/X2FqEFeCo9z7qLt4pYYtzFW2w+Gqc5u8ww8
BMU8zmGt4FrkMzVodylo6bHuENsPbz7omPVLtmmhH5u+Zoy7DOt2bWcVBVfX6z33wRkRLilfi+Au
41YrY2/K8d8BGKYxRn4bfJZ4utO9iSrffEDKli8xQ0ucED3G1+N/fyX/8v8FvG7FzaCBhZ+S+P0p
u5ZjzZRxIdt7ZmcFUyAi55xpJ7ayTEgIVm6H1y/ufBGSbQXKy0IAWIYmjlIiP65Qjg0an0708x9K
gfdvPc5hx5Vgl27oB+Ty7wxh2DoFsLVsPW7lmO/HMWsxohY8rdnNmfoH+xkv0ndHIrANvCcARWht
qD/ku/des2qrGsCkHlGqye4m+LKbx7Tpil+VaxFx6WKCQLqlUYM9TYBbX6IpVOGFuJ4me1xnDCjH
Ysp88TULJ/rtxUdc9MTULQdMiowuzqJs9q4FGiT7C3lC5fKpy1VXJh1l8pK0JD+IxCe/wd37RlDu
Dyvso/u0YcqOceXvC94A/XrYRJqRSsnV14lcTFYeU8iVTsZf8wv7ZVLZsp6GwSu3z9JG7r0zneey
xgNgYp+iIqqPpJWIbX9bh74BQQ1/jk3KFCWzJeC6jKkchV09rlYCl6366lSZfRR2kAaX0l5R3WLK
SkXcAUfNMNZDMKH2d4dHJNs9CR8NtRXJWSl5I0O+TsQo0xUMyeQS0fB5YEl/DJi2l7G/VrfIJjHD
aCfqhLjhvO0+Rb2DAaXrrOkXnE65a7fIlH/x7mDiU0XuVL2xnHG6eMyV/WldlAb6W9Ru/9oWfnYm
52Gpzt7kz89uQ6ghVsa0Sc+uTJcfLicrR3yDJT52i2n6FLp1ZM6GZaG7Zys9vN1eWdGuQ1Gax742
BCw3Xh6WuyAs3V926QgGsGpcf9aoJj/e4kfkj6IIkZ9beRfU3W5K00Lj5DYZkcaDrVk9cLPcrQwk
i7gezEJAcoiXNEFeU0IXFel08CSBNKgXF+aKrHzoYpD6TLdAFyWgpRVVYXD3NF3Dp/AFmeklVxy/
SqizY0DDusUCFP6XcGH6u5PV7DDPCtr0Ky/IrbmVbbmlj80i/cTRSG1O2aJX5wWzLA5jZxvni2f3
6ixnIPcJOr4Q37QyLPSBjLfhqYRuVO39PBx+LnpmzVjZGX1kB73B2iF4Y9uAUG00144XUH5YMihb
O4v+tzkxl5D1NZ/a7GpgJXYXJusSA5aSOckEbq6+j7rWLdZiA/PNthXhNkVvN+ws5k1uMWc2X0Ne
+x7S4XmtnT3byuyDoxC7M9fxSxLWXcMK0ar8tY3dYKg+CqTNPvTwRV3DufBumZSB/3PTDuN9nCgh
mQZNuj5W/HVC5TlWw0cm4whfss36sDSy/0b3H4DL7izI1roavnvF5jsHyih6HRIPANgCnQXN7FWt
ZB+ck3sHIyKKnbqifDJ56mSJ7l11CezCLpJ6nJHXWVX9KQr0eq6RDfxAQ9KdgyIkwR7PROER9gsf
5Vy7fIMAS0o0lvhiwnYPjBrGtwYUTDh5W7h3yvEj3tJzjfB39IcWZQ5+WIpvWAqXmcTAF8axU3+f
je3yLOxSwrCsWvsOCScY7nUkT+yOwSV8SLlJmT4bZ8ujq54HTSjCyJ4G08rmfKltwURtUBgGdwzU
uNw1MkU8ZHYmln1PGbskQbEsrKwg0/WsuNPig1WW+XpaF0ZbCNc0wYhRxqQDyw6+BHjZ6cjV8DeF
sCjKOIWim3xHprCi65Zo1ATKpXKZRFv1Eyp9giwZkhFxs/n+s5qXoI/dMGuu280tvxOUCC7JzmhF
dt1SmFfD9r+5ENXr7Wuk/2/VRPBrvK5WvZFOq7PlPOuwfIO8J8gdaDYvizdWMVWMTUvDcIryhKeC
kQDsZ1gydq2+EPrVkDRedeoLpkUsM2mUGdJQSYB7yTQ6QCBtcuHkY4cI1htFGfmL3GKfjVIqYw2U
aqIswArBN/OXMtlQ+hxIl666RFZFh6POiUR6qHNNDBSvZb0+jV7Vk2hbBt6Hus1YcdRe3jwPaeA7
+17UNznIhjY6vm1wxl0FhAZ2NuO5v1oo+CKZq022Z9sbtzcT5JQh7sCdqqB3Ba8lAnzkJUiU9J4R
Pi5EZ7R4yGcDnLpZ2zWLm8J1DmvKKBSKeOQnFn/QADeXCHBz4Xd/BblPjbQ0CrAHInn5ZIqF46fO
x/RrVUnSnyeQRBw/YYSwcTQ+npJVb583SF7VbvF6h8CPqNZxMOP+P0MGu+nXI/xJ8eb3DfR3doeM
rxzL2S3Cs+pd7ghZXtk1LS96YUfKOb4s+bOfDcWP3mz2UymaLj8FNcRNDiyL6LhsSW3/1Wav0u7C
HirQBd6ChY8yyHgdsVN7tQtCz+IZ/R45VJCB9mJl1ZOV9tK+9m3uzPs+rFGhc0yxYwb6vMDzWCNv
+9DVIjtYEUKleNuEUgTiUirtEG7b4mC1bkVzyhbAOZYztj7jLiHYdG/MgwOhCyC+c4IDf+JwG9C/
lC3XGSL5lKKuKYMQCSJZpjbanh7eAm7KCSfY5qjlNsNuur9CVq+Cka/jmjgglEue5sBNvU/tELoL
+upptj8szhYGn9OAWy/G68tLDXQTs61oTrud9IEj7bVOs2dHY97B8T0vx57qYeAgx5q1IxVPc0VG
Rp9AvrfsQzn34iEa0PvsubTTV3ctrLQk69qa5UFxSvB3jB3BvMusMunlghdULI4gNjLq+vQ8K6tU
1xwI9WfbrFF1ZmyP34tx/fhXgS6rxmvRpeIpFJWXyAmQzx7tUd4j+bJ1TQJA9zr6qvCSnACl4GDL
vKlYeAO+Qs9a3BwdUcXyDAj+c8Gp/Bdab624iMAujmbAs4Fct1aHVS3Ti8xF+heZCdFySvlKk5xw
hW8FjeJ26FTV/JRZiKiv58ms4jZDb4VFgQibfYeXuOZwKpiFGaOkQOPBuwvfBRk08YyRc9oZ0y1X
ScvDDtjeZnOyrB4Mz0gLTE8MwOvBKcHzfAbPm7KxJdlRHsapCT6Oha6yQ+BpzrEycAf+vojKz3Jb
zcDrJ9ru5qaAxwn8pz6XDi0BD97EtzbWGSpWIv/u2hR2ZCxCDA6HdPPwSC4qxNoXLg5SZ0uP+pZU
Nq4b8V55C2Rw6L1yP6vFu8U2Exx8tIIIQLcNOPHH0mddSDRN63jkARaS3Ex+v4vYhETLOYbcB1HW
frQr7RAUjdDx89yu5UbF6Htx5dwmRMDcc7JU1pYleKXHxSKgbRmJ0SbHrTtwp/AEZS4tX1Vs63zH
Oqf7BtAKpwHpPbP/aLFUNnGoVvthQ0DH0bPZ7UJwna3yu3qsJ7Kpyy396s+Z/7PjOPF3s9F+c63X
2fmA+Y0FD2bnsQiuVu3WC6HQ3aIvoQLtuS8qDus7OBhte0Oa6jbhfaC8hBRBL33god9CdHLzQkYI
h9Y9wanT/eLOowewWPnBR6/JiKyzc+Cdl7DmS9rfWmnEI3k4V7ErEJIdHN37oOnFRuxNITzUN7oJ
34isyQWHE8KHXQ0IJjzlpIbi+F3VZlFuAP9JyElViIQl65roISdvV+xtx97CeDFFtz0WfrAQCkCa
WphQVY/biQI9HaZ93kz4/EE92HsNat5O0Ee21p58TArFTGBOeWsRjviHcm46m9eWZbn7wfHGexDS
VkWsZKm+bWJyGANPnforDfiuY9w003jX2MhigeG7ZfAI4iiYfw1+Os9JgWx/Ptd6854IBPf8IxXV
wKmPoG2ZdiuKjyqhtIm+2LlXn5ZciXDHf8XD0zQAufmghjxkBTE7tUgkQ4sq0ZaFm83z9ZjdKS+L
9HMZmFwcAk6v+WzCkmQpifnyZn9s3SxRhb7FbG6oSO6rbgnKA26QzLzZc9bSjg9rmNdonkH9yJL0
jiNLvCZ7LsFhYwfoZteeWPoEw3oICKvVKApJmWY1m9vYLJFe2lT9HdoUhPuW+QCPtWewRYLNUzYO
yNYlfDsTu4bd1V1mmJe+erlHcq/s8bZvOdIAyktVvYk1U9Hwh0nXv2dIVPqoV0gUC0gke88lqTPy
xR16qiMCteYB6MPXFsOe2bEzFvtWLX+C8d4GZ/+c2EAKYU8ANyQE0AFh691kPKL5LklVmI56LeaX
wSWTjzeBfjb5OB3YVpDvF9XmDa7MdE+9+yef+P/68QwAgIkxOmJS+a4rn8KACXPPVkIog2hpaiyQ
FoPn9Z+Nlw8vkT1kv8qxQS/VqOHOcq1f/z0eef/zbxsb5iOIt7kQzGdvg9R/YDkYn659jzmKKHU2
QzscW0xhqMfOiJ7GBGpHl2xhM980eGjoqS27P4zM3o8lblMQ9jMUOzZTacd7dwFaqgkB1H0FD4Z6
HIl1drFUK14jfvW7MJjmLz7v4j9M3v+FSrj9VEZB4MEC1pWU+b//2hlWPIckdNDyVvHCxkZdZlOP
sYM0Ve2FxtSQ6TC8ahuYRonM+xmURPWH+c+/Lj3UO/9vWALIYseNbv/8H5c+DA3mYL6ZY04Z2lz8
AIjbVZiJNEyAh9127SBF1c955/U/qigTjyBUxuHw39//34Pjf97/FFVATEAVsIcNGJK9uxJwWOrG
tpGFy7ZeAoJpPHLy+pb8nd7vzPyMasUh64hpin+zxI2/HApxdShhM433hGzZ5X3pGcf6QORVM/wy
Y1vi+VWBzK6ZR8L3iQpgnXdzNAJ8mdutTNK0lQtnd44cycsDzlurX6ekIEjKja3RLsV1I1oMeXmX
N+bQeiJIT4T1iOozbguveUMWHjoPoZ7wWfh5OmUnRsAtnIsAGtWplJPx4iJgCHKYmsgjtq3GYLhb
LK8mNzf1/eaVvftqJ9PkVD9wioqRcGU0g3ELJ+wT03eCgjwgKeW1qJbU/8OQ/F97SWmzV4YX47ug
cHzpvrviAuXsKguDkQyK835BGHNIm3Db+52jXjQ6kDu/bJYL2Smkb1JcPwKP949Fe1udTwSGN6Jt
Tv99F9j/ug3Yg7F/C4F6SoZsgN5+vxnHrSUrDezcIRpCsE4GY5l1GWt0cS/jWoEBCNMZIyTiyS7O
3Girk0lSGD30jMt4RGrQoC8LgRT9GVXbKo6Id+xu583MPH5gpR5eQlzy2WklTChPTG11XySpDkg8
l8V/ayc/DChdZfdqDX2pL4tG9lvCxe0OWSW29OQ5OAl2U+cAfl2cGm0GWAwEL1W6UhpmTP2SUqUt
YsGpmOUVd4apLww/fO/JuJpU39IDJvsxJCKwO1N1joIdDunDB3ztJJaOlg7vCnCH3h5yvf/qdFtf
ou7tlp5Z+ZTWX1pbkoaxjt5Eowuvoz80munJLsL5Roc8M3mK7XEkJJ5gmFF/WKlT5YXuh303nOlN
J+ui++kxcPqaAWLd9c+eRpmPacGe13MA9yd4IfxafyVZ3kU7hTwj+JzxRb2YuXG/DZY/tddhYfqS
EB/k5ehenTQ/1BvbFWTRA2Lc3CHf+VCiLlMPZuwJ2SJ3Mvzkzd7qx0Wbbc8DD1YdNzBDgr2mNMgP
VWoxVJN+ZRTt3BRhGda4EtAysAtjTRjND/6so4Z8sZ6BOTjIPuFb2NI9lsK1OAx+OH1ry8wjlgPC
ymWxM5SwU66Hw7T8H3fn0pw4luXxr0LUprsjBjcIIWBRHWEwdvqB05k4XZ21cQhQChkhgR68JiZi
NvMhZj2rWsxulrPLbzKfZH5XoEyuIMFp3a50lzu6omyoo6v7OPc8/ud/lk9GCyOOV6C9sQGAaQ49
J/gAWsM1HsflYjuERd6hNTiMNld+iZZ4F1XwRLMWzRj9eR96U7D6TTYAVMyQq0Yw8ZAHK1Zu7KAh
3NdyWORZtuFeAFqtL+8mo7A0adLOLvw7Hhl2MMgXgHDhSBsu3tLBamq8L8e+ewWWqQxcvG64Q6p0
nPgCzJNfPn+k/fzwwisuytVrCv94aQdOOOcW/oLHv1PZDuV5Y1TXAxgYIJ8aB+VHSx9GlD+5yzl4
sTkkjVch3ZvDKxrtgWQqGt78YTwKY/qylWal+MgllrWU4DPE7K2KXjeiV0olAyWA4HxSGjorGzIt
uPDsRSN4twpo6oI1s7r02GjfmcYVz8NMEBxerAeNX2UVgS0axzON51XGxUoXuuI+tD3ATgGc9IbV
YN47rJN2crg8D2bseoM+EcAWoFyVn1crNiYunDAUv9WqlMnUgsXbod04Dyh7/Pg0hkgGDquZex03
Zj7tmeZ6uRk1tMUFqfb6R82wzVGt5OEfGzpp3BqMslBFP9Vb3uPceTxrAJRrYQ75N6PJzKMXKBjh
CG/pl8PvkM26i1fgDTStTualXC9ltCru2SM9syHZsxewvFBiUD6vUQZ1ZtRWhFxtDf6zElHAm5ha
hIvDj9ZE2nP7YgeOI9pjwbbGvQ71WiYZ6/sxsMiYNrCeQ4EN6MURfLjh3KNg7LFUjRu3njajegi0
MUjX0LCBehTnT6u/L6JpNT7TIki/W9iMEDmFuNjU5VVi7Q0+JgUNsG2t+oZrsNeMFXEJCjvxYVpU
8zSG5/VqDJbZnpaLnYlTa8CSQ/hp1jz8djt7nxwAcwtoBBVUhldO3htFb/Zoez7dUCHuezozCPd8
sp+gby2XqSsFfl58OmKmVkQ2Tp5OiAXhrAeEhsGIySw/0YZaELYhe3oxX5YIej/adJepx2NI6Si0
5CLQg7lzXSMaMb7Q7MCg/Tp2VUU07q3E7VLkjJYt3S9RVQIZR4O0Ds3oHrzQ1SMACA6VArhjlB3X
hjSqpMp5CUPFOF58sLWpY1+CJCJW79Co0sUpLr2heG+My6o/RZcjIBz9Cc5hey6Sx2jf8CGZ6u9q
qf1P11pMkBV/u7VYx/ciy7PswJeai4n/aNMRu3QCeLJBY7FE/2DhfmkuVj/RKxVOlWBGlpuL6XQk
g+eRbth0jANNXkUhh/A7Dn/+SS+f4NXSiIueSYQxy9CPfUdzMfSQtBk52Wh+el/gsOrk7wwjsxkp
QtGgYiCl4VYALTVDP4AKJSaWQ7hzuKCB8IIkya86RFBaO57RVqTJrUyz7IXnRvYbLJQnoz1ZLiDc
G8MQ1fbsunEThlG4agPOjOge7y5L97q2AiI+NkQisFKf011+PG5gnFLfdjZ3q+PxGcTX05Ye6YFV
0xdC9RYbtfPxMqqe1WuPFN/Ej0MCaFN7Pnure5g7zQUheK+pl5+WHwAF05fWoS0PV/t0Nbyox3r9
3J9hXLX0+aTyAfpW1JPnxOQhSjBLAeeHB5FiWoMaOPCb8CjVwg8VfUplJWjaoNgi4UIIkiL8IoQj
4xXJKwq3Y7RBFVOAnAMFYRStv/Mrum4ZU9cvUl8QUL9K5eBTq4iDPT5bkfL+GNEMmQ4MlYhExONT
rUYf7DkdESgsrtLBpVEaXdVLk0l8S601RWs1ymbeVAJ3TDMw0mklaow1+95dVewrB0jwgl7BLsX9
tVFlfDsyQMDT9bJufCy6UfWXMKyQS1rGS/+6tlrMls0JyBmA4Q1ujvak4bfLc41KQxxB2nZPSmPD
Z2602R3JvmmV/O109mFK61JyavZyidFWfVzUMK3g02rGtTovMQGa/4maUL2zqC5Gb8nQV3pVL67A
KwXpGTSkVG8YZ348bgSdpT0u03QI0kyWNyaLNS67ZNEbi3e+PqvHbW9F9lmDe2pIVHJoFDG0gvDO
84HMNmIqIafU7d3UaaH6yxQqlgdDi0rVdvxYqlzV4tjAMHYaJB6nbkTPu3G18b42KroPbHAXQrCZ
8bho1+H3ctvFR2F/hhBZwPgQjILgdrTwgju4GFfX2mQF+3uDWpD4TGfz1S+LtUn5gehsme1fLdtt
dz6nf45dnU6f2vZjaE9adtE28SBpK10M5+UPulGcmYBroF8NFxHRLndqE3oczfTIgLOSaG9zQvur
pyZeefCxVFq5tH2N4kXHFrj+lk02ftUc+SMAe3SM7syfliWegTnqtTwK1ectDeqBy7FnkFmieS35
Vvh1ANsV6/HoDooL+AiojyYrzh6inU99NSS3FmmBvqAlvQ+30xAXaNWsFlElzTF9b27pYE85ZXmq
R291WjMX25PFfEbj4UXJsYYkOf3LVWky69BHxL6qooHe1LQinASGH4lA3QhH6QqG5skl9Bjj6Xl1
TPqBkJZd8VrlEv1+m6u40lmC0DujemXxDoqdELdmTqtzguX6uNoaD8PSu7FTIii0mnqjIQXPwWjV
0qaNsn4f0YUUOKFWoyb/+++dH9v4cnNFnpmRSS4b7MO72AqW760wdqMw1d/i0zufasN7OH5e8qXD
ggpWIvR+ObF+/qnvx14kRmA7vrd9dZUFz7x03yVDSsZ7SIJrMuJ4gGhxeWkgiwEHA5fkhzioC55h
83FZOxHgbgKz4h/88DHP25qhb83B4ddbT+bh7xx6gfXsXA5+/kngmXLNgFE5AYILSJqbPfnBWN+a
Aa16IvCrXC/rT1/fDAgK0lwzUC2dGDq8sUD5sXP5YUq3ZkA/odMQnkw93QPYN69rDxh5T0FVOxGw
4QZB0X17oFg7AdWJw117tZtA0PHm2gR67aRar5VoOySvflk/oaqkQbtd0jPi59VpAAH8zffqxomR
xECFub+18TX6CZMd+nIsRKT+dW38Rt5Xr5ZP0G2kwsCc7jn6tFSmTwSR7/Tsv7rFN3IrP6HfCdaU
MdGTH1n9109IONUhjH11Sq+c++arNk6IoVRQeRvNzlxubX8Wv0azUhr+vrZtTxAy75FnY5P8ApK1
d9WLwqXXcbDFN5KfV7fxwXLnnQPjpF6izoB5WL8jAreWv37CZdigZqq61gzCKnhd2o9gdM4p4ASI
RmoA5OkWJX7Y6ltTwN2HVsDyqaVz8OqmQEdd5br8qpWTBqXOFZGITn7kKShqnAQ6Bemi9Xnys37g
szyAZ3zpiz/VGjruIPGkHCvc53B96wupE7H7+caBEF4CVA/UPkpfFa7V+ulfXa2/SZ5W4uZsfZi6
PcmTNv/55hV3Hy49K32v9I9vHCswg/5wmXyw3Az01hzjkTXNYWA6spvH0fs6jh1/8Mv6HxLbWk6g
o0/liDkRiZW8Ui/MlVnoRoEzSWUJybQwSX/d68A+a8CXgSlPgqiNyzveyzAwLTeVk4xV3CW5xQbm
NJWSCBWaKa/QKz8YZKZAUzAF1/HcdKJ0eMloKwrE3lg908tEJ0Svwryz8HacmQMDmzev0HcEb4JU
TDIF4nbLK7VrxgOncBqYPcdMpQnhmkhT5Ra+DDJSReI0r9QPnhNZg2TMhfbYCczIknSEJtKLeR/y
ixVGhabpjVJRyaSIGsq8kj9aY0tSEhQ555d66xfYdH8KC67pDVJxYsyUEqa/vlyvXfiILXTj3sAJ
UZx96Sjq7BUFh+Y+9noFGhUxfmk5KQMvk8BXMEenvbjQiUNpn2+kK5ijf33f7rbfP7TP/q0gNo8V
MGHZ/Y/RRofSighNkeiG1ERgmw5vqH2X9Zdg5u4VLgcpv//zzWiS3S6I/HLbHzSw/vqCsq0S/hhj
pWV65kDaBCp0/kVgWV728AkP/Ovbv8wI6lgLpy8lf8Hk5RfbxV6LCncYdYFV4MwVOtC2WDgSqej1
LaDgSRt93Y12FLWuQFG3mN/AdAunYwvFJC2roB84dLBRM8+y6lpm4PR6VuZOh6iBCKNIw38r67GW
/wMPcFn7mrvfdgAOnMmdI3nguz/o/J5+soemx0UkL4iCo3a6soKe6TzJghXc+acBd75sCimw3TBP
bNccWOEw3YRrtZ3+9vL7vrM0vbFsbYo48zd3+jMPEunj7KIp0ABwSniWk45OTIEoxMg71pY57vkD
ec30Q6f9mXPQDZzCDXalpKlERCT3gIeOJwtVsHHfkFYtXIt/dE/fp2MUU1wWTcrzDvnSG/ieFcqT
DBJQieSsVAX64cqcyKoB0p78Y71eBjaN2DInA6BgftG3fhANWb/AknZGuaJgirsCLrZPtoKNcU2I
ZjTcnRIF5/rG9LmX1zs32ciCwSvvRu6YfdPfOSKiSWVuyZw9+Ebl5asqmOKO6Q6cmew5lwUDY+4R
m665zJ5pQ8HK3VoTUw6DCXauvMO9MwOzb7l7Pc+6Evmg7bNnWzRUzz1wgs8ODVZQoKmw5PoXye68
sruOZ5sT1EYqKpEsKs/ySr4fmk7WS9JU2Bb35pOzO9Og2RWM2XTmst6HC0mB2Ji6bszC7O7QVGik
D6uetWc6BFAi7xI+OFbkmeNUULI1VKi6t4SW/FnhMoqDeFL4a6Ed+QGM3puTuf04kfdW8CKbB17H
nhkOnYBHpv/q7Hso9FcKbIjuhIClu9ynb2gNrsL26TiDgWsV2mYYbU/aOp307dVHizzLG97MWndI
32L0GrP25V/X0bvthwJCqFH1kP4ph0cibhWTBQoc9//+/T/DkfjtIlgSyWEEb8yePzbTVZP0ITEA
A56J/CO4h30iKN6I0F4qTGz9GlnYiuBszHusuhZOwSjd7uFfzxzTFwyDTuFd7A1MKQIEkxcwVQUP
BVM78JnAe3OEG+mMJTsD6JgOf2v+V7s2Y4fCkFSQmDbqoKENEligvPN2Z0JeUuwPHZOGI3Eqb+sZ
Cta+i6e9R7ICHXRjTqJhxqxZT83Ri+vHBZaAX1B/kiaGWyILLk72nsw0oTGPBT4SVfL7BNeOfEfK
cv+wyFM2xAgdQ7ovUt22eeVnatNTj6xeP8pELsvozZxyMxa4JmKBmbP2fSNtx4E/kVRfuUQhfj6h
awd1X+w2ST7kGvBpjEFhZnwnERPOORFrx3fPmCmPa+wom++b5LfiJMjeHnSoEMVC1Aq4C05dQRKc
b87vSCRD/5d5ilD1VKbzf7CjFNhXd54Sf8XzP9dWYM+YmY1owHYM5y5saDCYgFJM6iG/eQc890FN
0+UMgerI5hhg6OYwQdFS4f00vdE4mMJ97uM6VuhPsH7G8iSS3oMsAbYOowTSEZ5U8meZLfyCSeyY
9jCweqmkxOiAa0b8DwwsIG9K6w46fc99qy95jsKtFQ2tYCcVW6dUENSVThdMQcFQboiywSNr9+Nu
qUSJPueS2lqTf4ZLaO+NUS3taJ6t10ouox+4EslF8QdcChf8kKwCjq4C+TTb8g+h3k6JigeBZIkf
tQWfIVXchvJYRf3FN0/vM+2XpkVry1gOBhxSes8VS8dBx0zy0m+sYGVB8ZnJboiuAAoGb2YAhrtW
UvYYHZ9q0e6TlLG0goI5J+9wzyyRlJPcKBXQocvAykbkRHFS3tG2QyqP5UlIitYxiKJlaix//+S2
Vpbw9dLxJbehgrmFJjM7CaJWIe8knJuBb+2L9Ry0DJ55SM4D0+tLFrkoK8o75Aunh9WcwRqqCFhf
UJHqhdYyHaJYOsHhlnvAVgD0TRarYh4A9MizK5D2eQfbCnzqWKXtWxZ0J3nlvomJ2AfSJAjmhtxy
L8mNgA5KBSVhFcFQl3e8l5HpyqMVZcF5pV5ZQWaDUSuiQCxhzo4JnXwqKpkGFTfQjRnNMrtBBcjg
hn7xcdY0Sfgi885w1/Vn5ig7ZAVzfOOg12E6IbyaKSTQFaj3m3hhgeeIA1taQhXpkI7vDpgTSW5V
gVqD+MXM4P6qCo4IeV/RtWa9D5J9rCKr8Q2HEUq09FEvv/GJEc1NWVeouJrvBKZZVmwqQMZ3QC5i
OxPRVYEDfU+GI2NPUQeYf3rFic6C04gWKhCcaM0AQudUlthu0Namv758S3QnmWqjpLoyt26bmTh0
gmru6+nQBHlWbsFzayBfHkkZYH6xTgRiMbuNkyrLvLI/jERBl2RcErHLPxUbMPA1AIOBL7uNu6H0
+GvE8Zkm8QPGVZ9918LHSAeb7LqDkapnCj9ExZXTq+kCPJUvVa2mYLZJyFoF/xPGi2y6wOSrRjGD
AAP7ZAHjk0cPLYUKe45+Y/5MUh9UtuvwnKVr+3IV8vk/xLnZ55qJrpeCGg2WQIjQtAqddY897seF
1kQC6o8YWLNB80tmioJb41RA6SShRxf2GcEeH555KkrSLZKYVCrkcidLh1YFkqkJtMYbONtjVQE2
ag1N6dJUcVG8tyZxzyWng/oiGVFoCSDk9sB1BU7HmUVnM/A4POb48xTsQEDlVuDLNTbHS8COb8IW
/NqBjGutKrBbvtTWfBJ5b+/LHG0vw8F82jMv1pY5sQoPVjCQ7I2DGchnSj57cvD6ImnHGwpsWxri
TKLtaVABcG1PYxPMm0M100WM8SXpFEOBTmkHTpSBgquwMtq0+PMnsrpWAU6659hfUIYhS64rsFwu
wItJyrWuINZ7QVWStGTH7YbjJ3t3I0B8km68l1s/rc//E1mFwZ8uZ74jo3zpn5Bf/LXlLaWp2IM+
+X7j/sbpZa2CsgqnAUyfHw2lywUjM/8sMN7MLIguw3k9sw6QR9sM+3J5VtIlIb9o+kXL8EYoe1UM
2TXnkg6GmlCJ2IxQBae4w0Xaz8bdFByJjgl0FX7+MH3vdexNwVleS87GhsoqrrmOvxL6l8JgedQK
tvGtg4kvSVVxZSRS5fuiLBpb5z0ZazUMTXAYmnEqbm3qK9jI7z//FntZmlQV2ab3eCZyqTvtk9Lh
v/z26FrL/tByXUvazLBOKRCdVJWdJgZnKi0J4KhIZgGxtjKhWfjN08fkmA9RRW8WbiyqGVNpyaBF
P528W69L3DcLYlRBK9SNB3JUCDxX/tHe+7KXplUUWNvdz//lF+798effEkTIXfD5v72+I4NRNdFT
JO9cw0FC0yzJciH+o0Cu6a2yChrysvyCP9g7B1xF/pA4wQi8TeHcDCWzSFORi4MyzMnY9PQ3yz8X
beIwwM0lk0AT7Qby7opfd3wQTUXO7Fdn3DN7c1ljqGCKWgOUd8+3imRckzqpe4w5qRATUHL+WT7t
LeUq/hrFe1RBN3QonmHMASZx9MD8uDjsmmskbyR2e/ziOqKiYvtPbZFlSKkGpWeln6R/PIQvBLLn
rORdp+D0tXzqGAvvM4UMSs61W+ia7swEFZnuMnG51hRcLBcEXCyuV0nj75ZexN+dh4I3YSCw79sD
puAp/fXlpsYtExyYdiyNmAaR+SXfEb2Q67/Kx9FZ+3bngT2rkJ2KMMiafyfd8ofKkLYWcAfhvf0K
/7AzdxrEPXnJ8i8YpUMOGyExiZpm0MOeS4Umxmf6y8s3GwmT2HHl06GiCFyMluMsnw4FzoMIGEJF
yjaWRKsg6WiZS+AX+9KFKjBErczuUBEdOfPHGEMyI5YKsyWVuz8doIJBAiq1LEObCmQOyn4AwVks
+w27FVtbyuKZWYY3kJNKZmdZRUHwFfs4s3700Mp/qjtmIMzkbFBHRcJIICRC4QtH6TCFJiqryBHd
gR6OfGFgyB6JCnrLNRfetRNFYaJNb62ZI2sQFXQD66fcxP2Mg6kCKHEPzMoZmINk+Pd+jwK/7RXQ
VGBV73EK1/PTYl/64T5lqKmon1hP1IMDuB2KQoHSEAngtVbYoTtREVJvishsOCw8OIHt7FXy8Ham
8/ny6/RD9+ATFNhwTTCjmXwO7R/zj7yFLQvDUSooMS9UhGu7pmwVaTUF+g3ymqjQptyJaIAcbtdU
hILXuxMTJhp+/s21xsvtWaG/e/rry/dJ8gIdkyfIoEHR2kBBhmP9AutboPDndRHJX9JRi6WtUNx5
1FXZNpvbG7/097H81yXcec1+Uq9ol00p0qvgpd1br64CiAuA+pPvjjb6enul6R+lQWLaMAxgdaJd
0vE8+I9bd2NPiXreXbD9Nsedv+1vp3t+q+2DNJjv+nwTolwfPkEiIInaDOzAjt1xag9890dxZwS2
OG8yQkIF3VETerxMDY0KcGszMFdylFNFJkMEKaTQmwqcQct3/SxKRgUhV7uPxyQH3VQwT5/j3vWH
AuKUwcuoiE+fm+7om8Deo/Hj5+BxoMaV4iwwGaUqNceVDziA8Ju0Neganl+woDckSCQZKeV6VYFg
K4hTKYmTd/zqOD67H4I4O1j6XKaPefn0PpD4XcFuLi0cPBbHJO9T+L+PkbOP9eUPeCmsSdvplGCO
fWlxVNjRTQqDs0FRFea5ULf+XjdRBWdvyxe+9Z+vLdI0nv2XfV62Cp83YV4STSpwBIQi3vccFWWM
Ld9PLU8ppKKilvHceXLSIyx0kAo+2HNKtURLmcGGTCgpn3H6wS5R9UHu/2dGDjd3IbWIyx0ibBVJ
nY38JCMsFlsEU75Qjgke8oG0KCouBsKsUl3XLl1V/P3pNIuyvM0OTd6h0z8j1OGmf5NeAlqydFO8
/Ma4hrCwRwAhlZRccSogJq1hAOMrGYo97lhZBUvIrTUvtEx3T02WCvqNWyeDBVQBIH8wPRKxsjmh
IhJ0C+ZSlqrizIoJ/tUiaZypHq5X0s3y8m1350R9Inh7LxfI0hQ8wJyQMhSvsAdZroaO080iJBUc
Ry6pEJrM/TTdKhL266DYG8sl9fQvhdOQ0HMIInMdTxcnluQfVLOt2BtKdgocdvkX5d4fYZtKO5U+
pirkQgqSihEaTFNB/H8fUyedGayCnfkLy+us8wvncQQnszRwFRnRHSNTU0Fu2xIs7CI3lR7a7XFX
CaXWapDm0YwV/IdeVcFcsKmhXpMd0rfJ84PC2xhSaezFvWZcTRD5lug8VifWJ3oEv2bHZw8/ZF7H
Z9uNE7r5HwKrurB8skfSrlXRP+B9HGYRqSqSy/ef/xeI59La3qywf6a/fusG257JNML5+zjE+4g8
f999se/dVUd/9zGI/gHfcg996R/vLfexpb6ytzyypTd6su/ifv3t/wEAAP//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Aptos Narrow" panose="0211000402020202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_xlchart.v5.12</cx:nf>
      </cx:strDim>
      <cx:numDim type="colorVal">
        <cx:f>_xlchart.v5.15</cx:f>
        <cx:nf>_xlchart.v5.13</cx:nf>
      </cx:numDim>
    </cx:data>
  </cx:chartData>
  <cx:chart>
    <cx:title pos="t" align="ctr" overlay="0">
      <cx:tx>
        <cx:txData>
          <cx:v>All Regions By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All Regions By Sales</a:t>
          </a:r>
        </a:p>
      </cx:txPr>
    </cx:title>
    <cx:plotArea>
      <cx:plotAreaRegion>
        <cx:series layoutId="regionMap" uniqueId="{6E10AF49-8BDE-4FC8-AA2C-C3ED5013BEA2}">
          <cx:tx>
            <cx:txData>
              <cx:f/>
              <cx:v> </cx:v>
            </cx:txData>
          </cx:tx>
          <cx:dataId val="0"/>
          <cx:layoutPr>
            <cx:geography cultureLanguage="en-US" cultureRegion="BG" attribution="Powered by Bing">
              <cx:geoCache provider="{E9337A44-BEBE-4D9F-B70C-5C5E7DAFC167}">
                <cx:binary>7HxZc9w40u1fcfj5Uo19mZieiAFZpd2WLLu9vDBkWSZBEtzABeSv/1LW0lK12t0T44juiDt+sUUW
BOAkkHnyZJb/eRX+cVVdX/Yvgqtq/4+r8PPLfBjaf/z0k7/Kr92l33P2qm9883XYu2rcT83Xr/bq
+qcv/eVs6+wngjD76Sq/7Ifr8PJf/4Tfll03J83V5WCb+ny87pc3136sBv+dd8++enHVjPVwMzyD
3/Tzy3+PfugvK3v58sV1Pdhhebu01z+/fPKply9+2v1dv5n3RQVLG8YvMDYifE8ShZiiWN/+efmi
aurs7j2mbI9phCWlDN38wfdzv7p0MP5PLenbgi6/fOmvvX9x9/eToU928OSN9U18C0Lc3Kz33+++
bfCnpyD/6587D2DLO08e2WEXnz96tWuG+LK+/PIDbSDIHpdUK4H4N4gReWKCSIs9gRRGipOH97f2
v7XBH6/neQPcj9tB//7xLvTxv/966L8dtx95/pnc40oiiZh8Ajpme5ghrRS9s8lz5/77C3ke9Icd
7KD+8HwX9n+//ethvwA3d9k2/fX95f/vHQ/eo1wQQe+cDvz1FH9E9xRSBDHB7t3S4zP/p1b0vAUe
Dd2xwaM3u1a42P/rrbB/3bvLevlxNuB4D2mslRToFuOdO4D2KNgASaVu/c7OHfgT63neAg8Dd/B/
eL6LfrL569E311VmR/cD0Ud7AlwMF0o+hz7bEwITxe/BR/R+6luv/yfW8zz6DwN30H94vou++Rug
v+0v66sf6H4YxFTCFNLk6Zkne4wrKh9scuOWHvudP17H86Dfj9vB/P7xLuTbN3/9gU+ua3fZl/f7
/+9dPud7mgih8CMe84hqqj2tsRJa7xz0P7GO5zF/GLgD+sPzXdST478e9a2tq8v6y49DXdA9woSU
gt958afsEvi/JhAFuLj18bsE/0+s53n0HwbuoP/wfBf97eFfj/5hf/1j0edkTwmOtSD0gbs/OvOR
3NNSM64hBD8bY//Egp6H/2HgDvwPz3fhP/wbePnD4bL6gfyG0T1OOOdI3eauN2f7EfiY7OFvsN9d
jN2j/4er+R3kbzexi/vt09+g/jdg96+afr78gbBzvacxpXDgf+WNj2FHe5IqLbS6d3K3hOaPl/E8
3vfjdgC/f7yL+KvXf72buWgvbX2/+/8+sDIg6qDRYIR+FQgeAR7BNeCMAp2ET3z7s0Pk/3A5zwN/
N2wH97unu7BvLv4GsM/XX65/IO5w0IVkWhJObhk8nOhHuIOGAEwHGLzkt693uOTFHy7nd3C/G7cL
/N3jXeQv/gaO/WK2w3rd/9jYChxeIUxujv7tsQbi+Ah+tQcxVwsm7tEHpv+Yyv/JNf2eDR5t6DeG
ePRu1xrxwV9/D94Bz71F4r/3PZzuaUYVBTM8dwci0DY54pDo3uloN+LmYyu8q+1w/eXFMShMX5rv
ZtfPG2J3/I4tdl/vmmPf/PXmOLpsL3+gV6KQ2nKGOZd3XgnczqNrgekN5xQgvvGnlvjDZTxvgLth
O7jfPd2F++jsr4f7LLeVbVtbX/t7AP77a4AhjWKSIUi0HkLsY9AJ3mMECwG+6n7SW9bzJ1fzPPZP
Bu9Y4Mm7XTuc/R280MW/76H47/Gneo8jyiWjd/g/jQWR1nsIKwp6852czO7nvjXDnZ+4GC6H7x+L
5w2xM3zHFDtvd43x7m9AjXaW+KOiw//M8rRQ+Z+WGu/M8iei439W9v1f1B6+VyF+qJgnl8Pl5lup
/ZHlvv/2m4OABoCdod8jXLe37fDLzy8xgxTioYB/8yuekKUT+3m5vHdcD5+/vvTDzy9ByMNMYKox
Y0pL+OfLF/P1zRsN2SFGUGRARMArwmGOuumH/OeXlIIEIkAGvym1UXxDCXwz3rzBGur+GgqgoJ/c
vn1obThrqiVr6gcY7n5+UY/urLH14H9+KV6+aG8/dbNKSShRmAoGmoBiQsC/4P3V5RsgffBh/P/8
Qp3P+7U0YXKd0YMP40bVkT2TOOsvZC/CLXG4vU3PTAgLfzKhgMQAcaipwxYoJL837x9NyH3NSzHl
zGShKpIesyjxJPo81X26fWSBZ2Yi/GbxjzZHoVDMNAdeRWFzmt0w3MdzQW9FVahhsGZtF5LhTdWK
NEcXraYRXVxMu6mu41wSgvEm0wEVa54oh8q+wlvXi3WqrLH5UFocp7jIDkZrV72f1hmZTNOJPD2v
BG1fySglcRrNmU18w8uLcVA82lYq0CGJRlHREx1s1R3mlZ6rOMftqDdN5HBzFXBfhy1vZpntC7kK
sANBoekOaut5tq0L7KvElWU6JBVTyxh7pxx7lcrR+bNGCEs2Q9Qu5WnRZuFqbK0/7u3ayktXhIad
qjWTZxm36Wm7SHtVhWqycc2xmw0nvl1Ckkq9MhGXReYHblZdVs3rqkDpabOGkmpjZemVgZ4cQDAR
ac+pMzNeGnXCnexpHHlazQnOI5HPZg2iyw5uDvVVlk24+lhH+UDjfo5c0R2HZay6JCBBSRPrdHH4
WOVdaBfDQ6M8MqzEq6hMRoTnS4KKlK10s2JVs7BfNa4sWjNYVdoi6ca2mT90eTF3pzyL6vqtmptl
FqZuOJ+0KTo0oV/kHEq/xC2hwVextCkkShs183kdthrxJuqNCFHdD2ZJI5rTrW+6WdNNiXy/sqPC
RXkrXw9DJ5w/t5HrZJW0kFONWYzm1ClkHGNLO8RNzuV6JocO12Vih4JK93od5YjepL7u3Pus0MXq
N0ubkyxp12j2l1UdNZ2G+6aW5Rw2QDRO2sKPvI5Lx3zfxbzNm2qMO5RDFm0I5kv3RtLRuzNnI/Y6
HXjktx7bySWBrf37LlvgEHWTX9y27UkTJWBHUSfUjpqbwvb5lAhb0TJZB1G4g6nsFxUHLNNsO0vX
X61F69fN0I7FtL+ilma/jL1rem7gt6FpMss0jNnrKCCbxRNJXW0iwLpJSF3UuemkGstkbLTsjKjn
oTEsyhRcFs3tAZ396hLUZVNmaqfoa1lOHqxJCwCsFnakX2bM5/Zo9o43r7CoFD2pptBVx3aZcjqZ
Fi2RjBFb83BR0MH7g7Trbj5aBVoYAreCvBJRiYrMhHwWfMMUT0lSirJEB8XSTo2xmRTtNWoqVh7w
ZlyyYy9kNsee4P6zH0demZLbcGiHlqGjNrJT2poKdKRsPeo76CIbN74vfY+NSvU6Tts0DJFw24YH
LuKhnNy0z6mSWTKkeYv3vUdLbYaxrYOh+dIekMULZhbRli5JLV8yk5Ocj2Zso7oxiHe+3LppRPHc
F7w+UFCSQ9tsqIMzrZ012tBoKPVZqVvtD9rRzW9LnJHsNIWLrPZ5R0Z8kQUGx3cTVRUrfmmaNIgD
OoQ25DFlNe+Kj6GOoiqKW42n4VSoOi0MCmtkDxZf8CgZGWlgLcIiEdMij9qTuihQfhgRVXX7/Zzm
X2rKxBrnK3fEiKrsbEx0nr1asr6iSWjQemFxNeVbLtpoNp2qu+NyDSqYeZ35tJncyKeEQBhwSYnt
GC7gVM4yWXKes3dzRMIcDB6g5F8aFjS46I9EqtaV+32rWbF+XDRh+E2a41UldaTC0nzK62kh5COO
6kzDuZwLuM0+Sxykmj0xDCPSiE0zrGqcv2RdXftOxRNL08Z/XjHJJ5LFcF8HF74EknvXvXucK99F
otuge9W0S2+z/K6l8OHHf53e9yl+a3/79flNU+KvP71ur+uLob++Hk4v291P3vTNPXwUprvro7vh
Ik9++A0t+h3ic9v7+Dsv/xwrIhg9ism/YUUX1/V1dlk95kXfRtzyoghDqxGDOg8QH8aAzQggJ7fE
KMLQ/UU0VIcgblMB+SOE7jtmhEFF0Qio1E1zjIJoAaTpnhqRPYj5GtQVAQ7xhjj9J9QIVMhH7AEa
/24USiShG4FJpBneYQ9NWtuwuPRc2Ah/ED2t3oHgOQ8xDqOlMRtU+NwEme4/QujurDwmZE85y+2s
gmJo+gQAIBjerOoRP5IqW2xX6/OJMWHU4uxFt2T2tj7+uyTs2Uk0xUIiDvxP7WytI2mnskGdlxlj
HxbZ+7dl1oXFfH8rT7nl7VZukn6ABaZBcmcro0q7fmTq3I15RYwiGTuv85CfNL5+hWr56fuzPSWW
d7NhBCcKWkcoISCuPQauLPAs4Raf4xJ3xyjQiwxiyokf1fwH23oOPPnrRBSuwOOJRK3JiGZ5Plc9
TnKphEF9VMbf381zh09SBs2nkjEs2Y6FROYnl+fi3KVKv4EPQeQM87oeVWsbbRddVFXMRJYn358V
w935zZmXkmANF1JAj9nOtFWx2iWv1Hk2c3U6lkEm6ZqeZG3pj7uBsSTNOd2ujQaS2+t0U8tKvufK
iy0Qw+yzzYRMDU3HYHi1suOCjOpoziucJlXtavsHhngWI8U1iNwc+qDR7vnq+7HThTxvxs5vaVmu
LFYFk7FDyn4ldNVnLfROH3wfomesD8VTAkcMKa35LkLLmOcsn8l5KAZ8RPpZJ2ud5v/5/VSIgg8Q
Clyj1JAxPj5ifdRP+TKic+2mMiapyo3tR7X5/k74M9aWDDqq+E2zlZKQZT6dps2zou9bexLWSfJN
z/n8QReqao565VSTWKVLZypcyDGZCB6LDa5XYFKso3g8WBDqvnKgWVmyunqajZesVWauwST7/eql
S4o+T09EtyqdzE2IihjSJ/GmnJdqMUTT9Gwt6iEyXT6EwWht23dSuPZdz5yYDdC//ms++WE0PFNo
MjyiHpsMEhNsSNTS92Hqp9oEMhRvhxaB8R3Dh1B4osMmQyMuY2StJwk0u64bP3Q1NnBzw0kWzfS8
DQr4Yd3Y8pLjwoaYybXAcSMF3lcdpe/SmdXKLJGmb3ra0bD1dUtL0+PenRcRXMX9Eh4Qs8x9nxsP
acUngdulMFVXI2R417o+7nyrXNwswL5NN6TDNcvrLopLPERX2UjC174o2KGqB1kkfIbcJVZ9lF8A
jvqQhNrpQ7w6zWK4Ytmx6JrGHTZLPrxFtCTFNquH9LBGcgY+5wlwSM/zLtukZTPn+3WDpybJhC+/
qoy6xWQRJtnGdsPanJDZUm8suLLFDDnPrMl8H133YVrKpAffcKBFWcijdGSz2gbof/9Up8IG43RY
m4R1ERWmV3nZGT7U+oJa3p1lLuteNQ5miItSVm/rQmhvGhWpdxBbsn347Sg3qhXzRxXN44lSQPOT
jpb92Tp5ftwhnV3mWrrCFEVe433Rh/IDZMJ1sbUln0TsWRhPrPJTuSFT20MuvbZzuo9QVraJk3ou
k1zPbVLkiEHOIEQUbaXqO5xwkdWXFk/tbGhkfWTwOrefnU/lZPzyLedgQxHTMgDbHnVOIZstZA3m
Xcvsik/BWsPqVpZxVvfLFZq7URvnpd3QUJL3sh2FS9a8CIWRTKVrDKkk7ZK+wemrphxJddrNs6yN
43MzJ6pU88Vgy+Gkow39iuCELmclx/Mxycr5VVPQDpt6JAtLytqtnamWfJ2NG3HlTA1Z+rBfVzzN
jZ5THG0Lvlal0WxmkDsMfW/N5JYmxOsAKWiHXQ1XDPXzGONpJmkCSds0miULajUZyuXXWdVoNN2k
xDbyCO6N7ziyEF+sUknVoaLYpHQMVzZg9o6Ulf80D529kJA2lvFUiEXEJBrp5dwt1TsmHT8v6Wo/
6+DUlFimfZ8UuikPmwCn+VC7PLzqAly9fVuz5nB0TRRi2Gv72ZIZDLQq7j4jlGYfYQX+fT3JQcSi
XuXRRFxXJgo3+pOuaMohJ+1FC8nM4PqErePyMa2HNd8QwDYzQ6bLMpERQqdVifpPlq0zjiGdKq4X
MENhUlxPbzEpmitRRulHVauuNc1Msk+tx+yXQFlrTamL+nVRZxMySJfRHPOmKSHnYRAJYw8WP1MR
J5GJamk/plGenxJP8jqmUcqFkfOai23arP28nV1Hs6SpaVsnUSb5u4ZN01tU3ZzBgMZfgi+iLF48
aIIG23aFHYRuQXG2svkXHER63i1tVe531t9IWngs7b6Dpk0f1/OUnyJqhTcyUiCeNH5iVVyCUgWJ
TpfhYgupLf469yPPTQ5uOSRL7zOdQACzA+ShZD4b2qw6BxllyWPLI3wigLG3hk8DRZuRk24xIdKZ
Nr6qyxlgmqrzEs69MkG1Vb3pB8bP/OwiGmdDtr7DGavZ0VTM5eG0cqlOA3jy9pMb+2bNY0ZsGm11
HWHwQF1Tay1j0XBnT1TfZ94QcMf1YNqZu3E1o+xnesFdr/q4QZ68Gno2ZOCcae6SaAJl9SjSPPen
viqLKKkHEFQMb0mrYwn/Tjc3tyIYqVULB0Kv3U2wy3pwm2ReEjWvttpMkSTHmFr5tW5GzTZVKNb9
lc5tFjPbNd5UrGvjeUqn6oDbCR1HdUGCQTQTH3teLSesRWoyaBVTHY9URF+mMvK/VBMoIFsflnXY
NAWyn0bnyjNUV9N1lHN8DTScrSbUFkzf9nk+H45plhdJ1PgqbKJOsfOW5Hm9oQ1hCP+irEdvu6Ur
QItafGYPOhWyYbNyW6K4pU2Zmyjvl2Dy1i1VMoQKdERZFfQLDwVekkj2ZTiAMjUv4iCLksTrnKJw
QKu2jDZC9fJV5UMmDwbQTvFmoV0zxUh3kd1MbVnReHKse18UgwwJGbR7nyK1DGaSxTgcpxqOTxKB
8Fuamt2cLCY6ruPOtUIaRvNUJE2YiKF1LS5DP5f1JiWzbGNW+qmLdTaP1vRiSKsY9C43bQNzIKKE
wePMUFG20QYVLM82bBwFHEUURDAqr9IrGhgzw1yh2uRpD3cH9xCItkA9qnSzkDQvDLAZUCylBqE8
ZgXPUyMdXUAKtbPzcTmtwsV6bCZsLKQXg5ltNnfxbOHUb2SZjiSBPLVkJndV1sVFlEOYF33qu1ME
osUAYtyspv3UNxCpQMFaigOb1iI6QVUz5UcBQgHIvrwswqHzDX0PjcHqUIDcMCWgI/UfEFCF2Qxo
ydKYl1LlyZRZn8Z1lPb6raMM4s/rFXegSTvX8/PVYfmJdPPUGubZ/LqcIEGIITJXHoIQdRUwprns
nOk6DztbKaQOxuMlek1EhZdYeVp0YBQBxIHOkwM404mB4jQO2MUQjcYi7sbadqaXrF6Np3PIjCwy
PCc9TfHXMNJxPCCpryA3gS9M7BPQUcOZXWgRtpC556uJmtBGBzMu3IWI6KgO+mWWUdxZJWGQ1w2Z
jnroT8nfpUtaasP4qt1+r3G2xiMEkXpbDf04gInzmSUtGiCq+d4qezWppWlsks8paTcz1h6B9pl1
rDG6oxIE03VoQ7kdofxSvl6K8qQJZX00ZU00HYaV9WOstXNZPGeE1nAcsvbaA9CgOfEcNE/45iNv
YhuFtgdXzysc03HBJ2MriskIYCpjDBx4xPHg2syZNeogIQOVXLwuMMRX49K1eleuutAmB3kN/DLB
LN8PEfDsoPLobeBY9MdOTNNw2Ba6nJK1ssWH0U6yOvzG8+/kn/+f5SfMMQHR4ffLcoe+un7RfH1x
+msbz7fi3O24OxmK3YhGN92CWEoMTpRAh8KdDMX2FEWcagnJmID6HYLZ7mQoDl+/xRAxpCKUPZWh
4BWCzisuoeuBCaIgfbtX2Z5YC2qRzwhCN7rFr0UsDtoTKGRQClQgeDHC0U1C+kgQ6pu5gcOcRcbJ
Ij0YUvCbbWUgM1VmaCw/l1mxr4LON03b8j/IsG9ktt3JMVxduDEchBUo3D2dHJFIOzLT1CjWgGrd
dGFb9j7PzGSJ3lqo9ZE4CuBcW9+mh75DFTXl2PHFiAZyuAxCVgIFGnXiISbkMVRxvIs5G3XsRVkd
DzM8hAa1D9PisiTP8w4dg+BHkpZKPMbgdc8sduFqnsGTJClqGJBulG6yng/ve0TsYlThhgO3WPIF
6P0c4sZTEJ/tBIIJiyxpNqpaWqgE9MtJmub63IGk9mlYWd5ARlS2kLplc/hFULYVUcUvI1TbykCJ
YbRxBU4UOHbH1rgnsvm6DJifKj5rdgvz/27oS8zhOP/+/Txt+ubqqnksEH8bcS8Q78HZv+kSZQRS
IDiCD5XzG4EYZHsK34BkHFynYnAt7kvn0PF1X2pHmko4s3f6MIEGd7hOEFCYUlD4hqr6f3AxoT7+
9HZAG58An8ApfI9ESqj87UiOatVwtpfsElTOaD12S0ncq5YVSxm7euy6w8zWBYPcenCsBSpGOYVq
WoCsOCKQ5RS8svuVJbVAQBizelzO5jD0bXpSEiQ6HaOejhChkeu/OiCQZTAjEPrhbTHTSOembWjD
0kP4rmJoM+NoLUcGscnr7n1GyqaiINdhnoc+6YgNZRYXTYSCVwlxUzaqt1CggwzE5DpHQ32qGQgp
03ZceTVe9HkxVmdLBlWxDxTCH9m0TaDNmYAqqjMClHd9aZ12xRGES7nEVT0GsdEuNDIuZVZWW+sy
hI4yAkEVWgsG1G3CwvqvaR75fh+qTFN/wWmv2zd6nNHwuhWu+hh1TSQP5Ux8f4DchJqkViK7LNw8
dnE6E3B7TtSFNDJTASSWFeI1PO9Jwoao8wn0FnRbFVWLNHxU9bStCVHNazk1qDPl1BZyq9lSRgdD
72h1Dml23cdq6kaR5P3A231QMfiBZ4roeGDd0Jo8G8VkyqqM8gRUkPKDV+VyCuQHAXMY+vAVGgr8
eMWysaxftWlA+Bhbn72Fsrho4lLR9AqEZF/s02Db+V0LabVOTZsViy83FqnVXjqUU3ZEXV+p665d
8uKDvqnnvpZtpv0xmuA3bUbf6GaTT3KiR27p2Pk0V63aMtWHz44AjdkMdVoO4LYYehM1XOYbhidG
TFQNJN3YtQbhos3yAPoVF3mIbYf71KwQwz7x2tYXq/MZTfqQTW8HuGpQhywmVZiyz+SZJGlgBjpc
/LJZVBloAq9Ah8iahnydCPRXxCXUhy8sbUAkWWXNUVzmqH/dy1lBGl5yYGTzxo+r7pGpGlDKPou6
yts4LWm/mLyD/G+/tovaYmQrfTRArtmbElniN9531Xo61CrqNyuCK22WEGG+yW2ty1fFiNtyC50G
y7t2RO1pLl1aHDnehhUq3spmr6W3UHPPFKhIZmgF/lSpsRNmRXj9iqZW0X3kGVwbdKNonVaMEpYs
A6reuHbG6hDiDuf7UwVF4BhlDEQswWy/hTbWgicWCvRvKlBBVjOlkSYms33UbIVgK2R0oISvZhnK
tALdIKDKcPgvRPr9hq+qgx6MVkb7VSqAUWtJlzoZ0xZ/tD1qJzBaoyHkEJ529ND3EoRUTsoJTEh0
GnwyjmORbtA8QQNDVVS5NmCgzh7ODVDXLevX+V3HSO72o4KU53netFGi1tB1cQfITIaBVlWYXIoa
SqRpmK2pXBWdVIRmEE5VF3rTlVYWsV4IrcxI7CjjENo1QKYu8VsozWUXrB5lMKkae7UhKYilb6F1
BM37duRz9cpGaMyTLC3daiC/HElMHEZ+C0kTzz/0fs153ASoy+/bNSpVsgaHLwHreT4LjWDnxTAg
KBjPJIouoAQ8HcDGo81Y1+oSz13THrLZQXlsSm/0oEKxUsa2r9t6k1kS6HaqKeSbMyQvpSlaXK6Q
zPlQ9wc2NJPfWjngakuGrpLWtPDNHQIKtiLtJ+Ka+hhKj4yekXb2DaR0i+NQhgaN03QhspcriOTn
bpLg1UkQo9xvQIGkBvKH7qv0jBxM4PHb926ccb5R2HZq33aM4xNaFawzLsuXYn8cif6wQPn5Lcs8
oFXMURtOmMTruhFymmQsCxQV265kU7+BPiytYzsVWVQYLcYlfwU5HyOnRRXJJTK+FeSXsZXyUjFf
ju895BjDlgI0bZKGvCwveBo0NX0ECtHBLCzmhwzy5mnLMx41r2qo2V+UknbecJBsi6OcDQhtIUUj
n6H3gsMJLWfZbHBflvQ1cvmMNyhqfQNZYOnyhC0yIuCi1hUS5HFYlrjXdqDXtWpy6CVw0PUU+TgP
i26hLJSBBrMYBMrxcpYXbCxknDpvxzIWq01HuKXrIgMxoA81IzF9PkbTkapklh+zcrV2iNdSDPKE
Q3tO/1llWZpR6CbqoWXLLBXIRHHEXdZ+YVpkcHa9tyuoew1651W/FI1Z+FSkIdaRS8G9TJJ08nWf
jQs7aObKLVtZdgNK5oJNOfSN1NBFAFGwrONiKtx4NsFXihaQLReIlQnrpxH6TSpM0joBllJMS0xA
mH/jhBqHG21pLTchBHxDgQNfXxU+x+GQFRYvZpFszPYb6OIAmkspOWfq/9g7k+bYcSxL/5few4wD
OG05+CDXPDxJb0PTmwCQIAmQIADy19fxzrKuqOjsTKt9W6zCQiFRTgz3nvOdKwFgqeyHWLNzwMge
HpOQRz20325JbuM45+txZyzvP/rJ7hFEctYJG1WymGDwlnzl+aKqohu4+S0Y2abL0gdJljVTq7wc
D21CcvOVw6vxecmww8Y6tILmY7noLRq/dbLzcVQPOzp3WsZ4ueoMCSgOZKPazbW+KYzh293o26xt
Es4He6HLuuQ3CwF7daTRIPDidj4HdKuywa++objxIGHggMhpA58fYkE5BQDgwEkVwTpKCBWhBwPj
1zG0xy0iMArQQMhgP2PpMpxN0VZk/E4OMUm/a5Nsy50NA7U+uHF2qb6q+e38rqJYJbcmzKPoLlpn
kl446Uz/mJt+GutCuyyT0Gqm3T6qdCTbq27nwH6aqQ+A3JFZ76ZCjbSJMzhBneFyE8M8Pydtlir0
7kk4fdcDncVFLo6MDU1m2X5C2Jt0M/A8g4gcFnf44LK93iGW/FDZ2mpa7dp39rtLFlmUI2/ZdilU
n9Ibgcqgf904mKyv3prhh4aTo07QiaS99Sm28bkNOieaESkq99gPyiYVZM4sPfXrNPLLxmI63LQk
d+Mp68fdfAzBgt+UAs6a36FwJy/zsI6faQTT7y0dwk5WY77N9KiAdokT65PNVs6PFsxnGsmgjizE
4XOYQ+56lRK39LMroMeSEqq1mE855bgKrOEhHspo98wDHPr/MCT/fxv0v67ow/+7C/o/wfv/wo2v
/8M/mqA4xBwkcBpQwNNrWj1Hk/EPdQLdTHJVHsC7wFNC74Dm/T9boCzA/BigNvCPMSEM6joap//s
gRCNzNBjAZEJ4ii7dk7/kx4ovDrR/6VOoJnCIBRIJzkEeTxden26v6oTK+0d56YgdTdmyTdgxdpW
6UIXFKMOeiiY0Hl/2zYBlDHY15CXE9p0Bpk8mN6Zw+/9bxSLf/ZAKb2yO5AtCoTfrorGX+QS6Hl5
ZNKM1KG2RFawX8gzY4DgSsj4SFvDAbZVhyo3r1qVQ/tMk3iCit32KMUNwN6/vMl/ot78s+fJ8iAF
5A0OGczztYf8y/MoSP8OlgypA5KYHyExzNfCugSSSUGC7gAodv+eqSjX8BJIGpQj8eHToGmqajZF
Hf03YMn1hfy3F5ai+b1KVlgf6FvjKwHyl+cBqjLiylySmo8D/ACNAgaHbOrivUzR7ISlHL1HFdvn
OcrLfgobgB7MHP/1x/LfORMsG4TcMDjtSraEIWa6/E3UWuZoiXOU37UxVr/TyBdwsfo5X6st26Ki
dMYxSMYJFwc5uqz/NxDH//3jaZAlwMhw54TQ2f/GV5h17DbU2HE9wuvw1aYTRyu0U+JawqTRHbfo
tlFJwEcruQSEUf/rX/9/kxV/fQsRhANsa3D3eV7gn7+9BVfs8eSDbG96fEhfeZdReLT5Os1lMRv3
kQub7xV6okhVSAxucdmumXq1O4zXMo+L5dOKgK7/07WKp4KYgrEYYGnwdPnfgJoEvk/r0Kw0jvfR
Rx9Mc1Q5ZdK4zoYgHmsG4+mHVzwWpXbX9QFjW94tUN+X0mcrdPN//TFFOE3+tlxjrNbrggWUVOCN
ZdBm/7pc9zlNMwOKop5Hkq2lCOYwqCB+uuAWEFZun3AOsLB2ecyefLANL8Pm0e37lIxxBWOS/Yjd
ADtIYlugB1N2pKUe4G5UfhfLd76N6VyKSZPwBacTNY1dIwC/bLt6sSmskG/5Akem7jr0QUe35NzV
qcyILVHFA6keIpHqSqYF+fRu6NFUhtNYOZ0Py5nj8EWvmSiwNMtGqakt6YsemYIUKlFFMiff04EV
I+xx3ZEKVbaxd9tqUgYnTichTk8qScndHtASqK5SJ9c7GDuGCa3rtHABKRm6a5RtaNJehmLO84rK
LfGV2U2Rl2O8xaBl4EaIyhrTDg2AnV9d0RZPKFQMq2LJwScHEyDk95BEGZz43HV/ArnCq6OLCFk1
sRyPbmhq2KG3bHuUqp1eVuhBup5SVHF4/Ggx9TBZVNajmFCUig1WYCnAdYzHYUVNelhNZFqYxyLc
KyMA8ZQukdBvIL/Opt7XOROnQvjgy5PVFkc9TyM6UBwekHh6u/aXdqPLVDqeTkttgeBuZRwv+aPX
UZ8cOQId0QGlH+SpZbXRWnPgbUvVRtRCqmmLnlZyD+mrsEKIeouBHNV+IPkEk6wFfG8HyNbQlSPx
2I7hOFQ69fQ3lMQCDSyqw3kG8UJSP/zcfQS9RgPZ+RWQ+ebKxRAALK1qQO2ktqaZNg56ifIwNFF4
izMbgAzihbBZPaLHCETdgaoDmKxMNJZbB3+3RFwDDFK0JHFJ6IwFM1kDL3hV4XbL0MPs+OafADpn
3WwbA8DSAv0v0SPpSsTbc4u215dpythS+QjdyYukgTyYMb1f86WZdtJ97tFiYYL3bC5tkWABz2sa
PEOQA39VTtmafDHRYtsjvYKdErDffQphYmaxCOpN+wefm22oQ9fnSy3DPGAli2Ob1R3URsj9RQ//
FrkCpFjKYl1eVeFSXnYSzYKgY1sFrXqNer9MV0cSPgLfO59WuYwPDtJofObbBJqrwE16mub2eg91
8THbFe4eqobsgWa9umFGkjscl3lJgqvCkdg3ya/WZS7VWSXC4PUXNsyrOBrZvQsNVBnXPxd0Cd8H
5HuSm4RQ3x99OI6uUjI6YRscAzAfpYUmBYgmrOQafGMhv9uyYf/CKTc8OU2Wr0BkGy+jcRieF9ep
vQZjT56tp/F2BKCWHgJDPpQMtlOctOtxG9x+Q2YuSnzF3dSPteEDPJxrTRQkyRCXARSTehnF3rQp
IxM81A7fSU7Xw3UhrFSDQT8MF/qc6e2jLQzEpT7ag/a0OH7n9/4TfP/Y6Mgdlg4SXSGHk46247Y4
OCIUEQmuLlaEkEnOukWuQI7cnaiVej63yFzhgPfLI6zx/AJ5uIcmlCCxUAU2gwsdudqJYSB3fQ7P
ptrTTkBjCwk+6mz2DQzP4WXqfa1bbUqiRlLhfdh70KpB2KT98gRNZjlBjmlvJ5rZ710xxF8Zsj1v
dh38Wer0sVjpuZDZWRT7I06H22CQONggJPXAArZl2N61TNCqXs8KMKRfuJmOHMIIohK8r1wgDgy2
fs14ekqgjwOfgPw4ZPcLGX4WJDoGlquPiHf7PdiQ3TUBwDb8ujQorX+zcaFK5dvcVHmwrI9ZseZY
ojk7kkLVgGA7OMHixqm2PW1tmN9MEPIWJ7ISFMU5L0zFXQDWVSRx12whtNBbiLRJ+w5LN3ksQAig
4QTBFV32HCDGU2Cn96md6Euq5Ly/hkpl996N48/Yka+x9exBaxwGSRdF4s7kvVt/SQJA6QJ8u+D3
WeBl9CHjGEkJFk24A3PgGGHdkYg8K8WVrMjKaHoQHImsKk59BER96ztxXIK0/43Peb0NsQhU09se
/FVoI3uYPd+yeiKhfS+ySQ/HDB849Eq38Ga3YXYYfb/jArT8jaUFv9hJDWutBOTtMkydOYLocN0h
6RE8qzvqdoRNeHBCkxjEdy4dhj9DC7Gx7oLY1USlRld02dRXMDogZZ6BLWSCJU035OqgiDftTcpU
UNQK6Nmzzu34DOjTx6XfuMjrjA9JvdF1+gPlbcRxvPPtjZjVSiw+6/JjiuX3yI3w6QE8Cw/LYbbq
Ppy53Kt4MqhroCYfZmSPwExsoWLgk6A0qHxfP9Y9DMGe6cDwymauu4i1Bb54zcVF1ZqzFL0EW5ZL
TEXCviBTGF6ahLvneUz2vdZBDGC66Pl5ynne10thRHHIDYnMyQUR+mxcmrpHYG71BEX+oHE7o+FQ
0/0Uh+3HDsg3qjwYBsiaBhVenZgknCtuRnm/dH3a1hvqQ8QO6fyrm2lsoM6v75Nw0FBMHz/NFIlG
vosdYmSo54sJIxJobAoZHnEJipoBhmu3K+wh071DHAZ0Qy0h0Qa1ttyRxwUe6XKgC3DKI6I7faPn
tPvdddEOzk2voF9AHpZkBZWxmQRXoDvtLkWNVZq2oMNhkGlSSh9BpyZwYGJ6xuG9YeULZIyWcDrP
cnhk2fVSTqPoWNg9Kw6hGvuTCrm5lcSDp+iIUDY7TK1V/inJiDrw7Ho/EdUXte0EOXjWpfdTom4j
/V2u0XiErDa8mXGILjwiDe3pqkpB2mZK7aWjCMnBPKiIzF5Hy74KiHlYTkXlhvAQpYhHhUg8hoNq
pLO3q08aV4z9we/7c7pzBpHfBmeFlFnNAOw+9/vVJ8n7Y7R3X2nc2bkmwEzlBRssuo/iLnhPmd67
OkUZOpylogxIMoS4xiZLwG+06TLpyqhHLrUies92X3VrsaBCdcBpBbtDGGqanjkALQdMLBiKX0Uy
9kCQ2pD74k+Igi14kDIM7HvYEsabTu6tPnjuNND8FLhofpiX1Mlm3YEVNfGWw21cDOy4DAhiuOkP
JNrcfi0redyD+CR29fcj1dodTdf12BqMyu73Po5Xu31tN/MMbKeTJfRyOZeZEFFaKsl5BVtMPrc0
+8D1tqwlVsG3ouPsffK+r3KTytu0Y8Fh1dHyABape1VLhqq6NS1OKNDEuWj7w6boVGmZ6ofFefWr
da6rhkL/0CYafnklcewqUF5wHcZzarPiiaJVuCuQ0iszC7tEtm4sY69ZLacN655DqewmyJKmoOvv
bZ04fi0vGkIpcgkm8ead8jREoZBPL4Xy4GT36F50FIFGKBTlNiYJ9idbTg5YJEAyhHNfAuejb4qK
4rRyZxufZP6InlFe7GDcg+Tt2AwOkHcyevEiGA2PDsjoYQ+C25juwQNO6OQpQVVRI8/ZfxQr0Q9A
2EZXiqEl9aQi/5SCuiy7Yv5mxkVUKDUt7K9UnQI8ch0uwXTOxthcunGGB4TJVw+zs7oJxvikeiaO
OKLIJzy3exwHG46WpFsAwKMpqYE/oetpB8XfcbpePBKtlQwgxeYAXAeUvubH6sOiXiCSdNk4NuEG
d5FHhS5HzfcKAeMvNao3BVj9gjvrXrcbarw0cGXAkvy5y0d2INcXkqopO3Z0p0gqp+K91e1jSHDW
e0C0ZTjx5zh1GXC85BX3ET8gec1A4iNaLDPYW0gWIhkbjL5pHdfHItD9r7yn4w3nEdredUAzvrcB
joEdVwLiohTpwouUhtT4RlvZQeP/PTkkChRfh7dZWH9ci/URPHx4ny8cyOHoWLXaKXxYoGf+QN31
Z+2iZqICx1u+X2Jf5DVS0suFL+sZ/nx2FJROn2zib0lo+lKs3Z1koEtDs9CXIQ9bNI8baza0YlMV
rG6Dep3nF44u+ZbuFv7TxLa7oIPHGEbrZd+tO0QFek6qwkpkaWNtvN/Krv8RdrSeAvSOIhhe53F9
nXM9PRb5ZF65B6PmklbcjGH8FVFXrwiU38VcPFil/GGee32Ls1CeUOe08BbW/bjs5LzFwTf0i7zi
M17Qiq00qO76ZupE0A+YCeDbi/iNi71KoukubQvxPkp6KgoW1S1Nplsd0k8NKAHBmpndjYzLOts8
Ki+1vGP/mCalQQzaDeVXMG+6jkfENewCNFtM2a+R0racY/Wuva2l4FWho7zKHZzpneHT7AQ6pQSe
IAQ5+cSWWDQ+HLY6VvSSkuIVUvdSFhuVh0IF7WMaogxOHfjJsdUvkWy/RcUynBI7slLkPjq2gIvL
TbeyyddNVpEl0cEaFCtFPEyNnXvzMAbTXTKYoIp2CjA2oPqyz38QSb9DCP97SsJffTG8risgIEPz
GzkRUjOLZAhBvVV5u7eIHmz2O88gzych/aV2VY1Fe+8RDDgXOTD9OadIcXuNzEyAgnW82be1zvX+
1NrpFCPxvMrkLHJ9SZI1Wg8M8ZKGxau69J0Ma4QYTjBXXV/qBcw57C+8NTKPj4XLi6oVY/o2Twks
ZBnNR9vqS14w3Sy4S5PDNExoyjSSuHeYXXCcaYZ7mC1ZSQCml5ke2j9b7oeTjGdZwn44T9qqC50X
+IVCF5dc7E/Q7cazXERpQpNUwKDYI9CcCsZeV4b9hk1RVEkc4b8jk1HB2L4Ltglxd/+QMfOkIR7A
QxbzDf6ix34UPY9vYpC8sD+wHiMdPC9IkDyl0/59n9Jvrs1OLBthhdiHNDA4pMZtQsbGnOIZ8fgk
3fOHkA9NsoR/oh0ZCbU1CzHnbtIV7LX16FNUon45o6m4jTJEwYNA8Kc8CivwxDd96pOKJtGTnL/N
TN4bf5JaviEbccf1DCq8Oyj6O97IF4km9HwLamtyp9GHzGp4AFJ9nhEH4WRoMkdwvIRNsUbI84y2
mZzAIIgAUQtvfu08/xzAXwc5kloFGlybuGaPL6Tb76yChoSDijxrTAGJYPfvlt0zUTD+q9ht3D7M
uk/IK8QT2IwK+O5YJaCHlwrU7IDg19rn3UFOPtluVZ4s9LzAi4lOkGmFP+GDMerISGt6CCrQOuHz
tR2svNLPQ5G+gihJdY+2aF1atG4YRcnAzWyquAMqK82d6jgFcj0pB34hyvaNIvNEM6I/kg0RpvdM
q6l9YA4zAD7a1mfDG7I2LW5FkvRYsciT7BNUQG/MKWzT4R72LniLTPfcnA18UPw4cPWjQhPBiPgt
WrR8Jlu/U6ajGszON5qsv7AKqmsN7UEuWEFM2cK9rhFeiL88jFrcqoMbzhBlQtSOqChqn3b+S23Z
TRA4BTtdrWXX2rUZEtP+geK61O3QjsCiOwSOFg6QGcT0k0FQ5bCBN0fB3ELbFqZutSzuwKW7B+zs
6NT7VD4o6J6lTUGa82D8kiEbXzG+g42V7vq5hiDGamBfb5Tk9HuE0qcLfuyCexzt/AX+M22Y9rxB
MB7bLhfme8q6506tyGPgzvsequVmXor4kIfpEx3T5A2WW1FFWXe2kBlJNp6MoENY9t0XEISsHlge
HbYAclHRh4/tHmtZd0b9gZN451AaPuPvZHQ9Dqslep3T4ryOxX5AuCapAOt0pXG7Pk0ZJpH4QTSi
C+YSrju7YbJ3dWEwC0HkK1rV1ECVIZCbo3xIgrIzE6m8yW4w9oDchBkg/Jj9JFhksBbQMnfpI8iN
nVVg7ZcyRVqn1GQtLl2afwRrf96SdcYN4k5dGH6afgfbDToGgxD2rr+IdB5q8GqPS6LUGd8QLlC3
RfD+l/ViEKRBZD9/TKJYvMCslcidYIbGilon3oDxiB6C6SoJKA/zqIhs76ld9W2vBmSRxhOO9QIz
TzzeQwztogw7st5MctnrAk0ixEgCLi+dbels3x74yEWl20h86H0OTqCZXumMaAkSMut5J2a7C118
Qqvrj0CNRBlmwVxD4wEWhXEvtpxNvMKBL+b7jXDyxfOIN3NMYN1g5gTufhs3yI2sKJW7JDz2C4TU
tsAlX8CALfUm3juMjajtmGSu2rM1RnQp+j5lFPBqgm5Zb8t5z5JnGXcpGjcMaACOm73GqE5GfOBo
4Q0d32RecGQNwKSY3T4TbnH6iVRUnOf0FBgAf6BnS0i620Wh5KoLQUgVylGVPZ/c3dQuySEBl1RO
/DNmQ37rWzedIHguFUXXUbaQcR8AkfQ3oN+n47IFIPI19YDJdn3fQpM89gwEEdZhiHJZ0qTSEfNv
85a9GLD8kORSiopnl1/IYz6ZYj4MsAjrpXMU4RI35Kc144gSePo9QcvpgnhC+qzIL7KQ3ftiDHpR
K+7bUbkb0hGInxk9yV71tyQYyGfYxhLsWPgpM/4Qs7ix4/rAIcdVq0rcETMwL/grUJD5GZ2OKhpe
EhfF92ogCOpcSZ6QjohBIkTVgBDhNbyAsWw30tZ+k5+ZG5Ibu25JOReTrNoEEo5NMSYI2qHY0c50
KXZ6Z1t2Sorlfg/G3zoy/pDhpoXQj0RZjNUh+uEHssn83CLjVqIVv01pQvFvcixljmYE2lB/uQr0
1abSr2SjkIST7DIKcb9N3UkXVjUREluA8grMcFHwtm73fj7sMEIgT2KWSD7eDfk+Hyx1IB+HMUQ/
hJZ224t38HQPbi6+xcqlvurnVlzasRdTZXeMjOHrjBBtlh2BLn3hytFvbWHfNw+bNg8I8jSZeyxQ
m0Gh3CQ7UcRwK9ky2wwkixG2Tn/acVvKYG3lj2DmgFkx16BOo9w281ak16bgasW0YbMG+rC3fXek
y8xPKQTVO8S7imZJcSlvMr3EaqBHOdozRtRkJQaDAK1zGz9ZZ4qmVe6NRvrzClxEEwXpk3F0+t3+
hBhgY+kYH7FhUQAhiHMMUqdvhjQ7gdBPPpBt6h7NNJlaOXnU6/4dUdqiGVT/Kx0BeCG2dPQ0HA4E
SbQ76jGcBikOUC6KH6GlBfc6QyjPQ8Wo53TKPsIZsUvY4githVnYgFZHbk9lx3QnxbcCvVUNZN83
8UiDx35sL9AUHjyQngqIbVoNNpgRkAG4NAB35CH5RKhGNm5A0oW07TcMdwJTNrcBe5ts8rBAWmr0
KtwxjFv9hoBcd6O5h1eYMDYfeuy4g06kO/YWR3OSd3kDxAWvoZ3jZuKxeTJDhIxLYX/PNkMCshMC
wHGBE1+hPupGqV+7cTUoJqI/vU67OjJmKzPa1dkcW5RJY3AZZvE25frGEvu4tu0tBjDFsFFycg8o
4LdmdL4omr1FfD+DV77BO6iTVpnz4PrsZZHmTxyKk0KLimZlpfWiEnhqRZ6gWBBuLXu/fydQAZFu
Zch7w/cu2yTx5WQ2BCoZoD3ktYcblybjObdrdu9aV2H2zPPm+dKYtfAKaoA4talGcQnnKIQhhdk5
Eh6UP6pxKW6yCDZywTBEKzP4FFy8YvVos2x1NlkcZnGnGFZt/EaYAf+X5PQbXRdsQwgXN6iRXY0E
g7nMHXAh4F6kaBKLrh0Wj75EfsZBgK9GCcJv+wDHQohxV2+dWHkpGQrYHCelyt1z6KMQLU88l/u0
2dqbcG6WSUSmWdlYnCAV3aAz6Q+7txAx8UKbNA76o4jytlz9fvUp8vQ+UmiVEMtoFh8EVQImEBmy
uTtEEtUSMNv+IleTnRMMSLgNUJTURdLd+G6Sp5BCjYMo89JiwNtvOyN1xwjoIuolKs6Ijb+uQZRL
ti1v+QTfK5wk9HKpxiq7whLBArkvBDWIPFxQoyKDgCYD+YBtw57jDuglCbLThh9540h/DPqFPaYU
EUIEe5GtwlqpADHzoA6IvwvBZd/4K/ElkWNZ91XWkmBGiApQyqDwrFAo3JhhrCbTfZlwewgzD+ci
HXA0zqjg0Up7K37B/0wqIQEIIjsX125EeHuGP4FpTMXPzES2Wld5AL5r0LuCFI26Yj8xVphzNudd
06XEYQmMcFD6Zcdf+WNJe7Sggadc3THEWE5ocKa3QcNUxUH1U0bENhgltKJTd/3dVozPeYsrfXTy
aWQDvwj00wfuSXRGlLXGOBJWQ9v/wIS7rkY7tZ2nsddPEKjn+6nYluO29lMpCRARMOfZHQ4y7B0i
eL0CJW1Uplm59gQdaMyuNIBf73N0SfdI4p0yPPXZtl16VhR1IUJJf5CHyyo76rbsMZcJ1ba9EsXG
HXki9HlvE17HJA9/duAqgOh2Gz8Me3uabNA/THRA5k/Gy2u0omLjtntDZRIj9Zqrh7DrIGgZeJXd
hOg9VLuxIoVHCbjidAP2q2oc/H05YEDVLUF+9zzjFCrD605c9wyId8Ljk7Cg/MtxicPbpRvCJmfT
emv3pY8OmP2wwJWeBHLzlmLyxNA6MdVFKiEVTEvifk8QcnA6gNS77Re0xyVCDusLsJkVBWQbzoj9
Ae0Ib4Zgo6RZNlNgwgSS/8DZDVwtSGj2xWQYqQOaU0nUjVeFM5nTAYIIkelr13J0X128LqRCqpEF
VUgZ9K52iJhARwnv7HqbTx+7nsXPgJDiO1Ae/Z6nqEwwfI4WeSUJSbISVibKKSgOgLPHIP6Gqt1/
LBvIm3IN15xXpOsB3M5F0No7Y0f001myZnkNgW6WvxboFUh0Qiv+pdFXYFSa0yM/OMQmgwumkI1w
ibsY5TfGo00hRKIWfmIctONTBn4Ewc8hSk7J1ongoMekgCi1CJFXgPb6T6g5SOBuBHngctuIuwyI
sHKQME5A3B23+ZvfU+wV0OScXUCAXqe7wU2Zmgjo74ONM/+9GGYg9qEflb1yVhsme0QkjA/EQWO/
pH7rP2OUldNp0Dr/McoUU7mCnU3vq7X7CgqA81+qX4OfDHFbDqIQf2sOmyTtiqoYs/lm3mY0+tuy
/6IwvrBe+kH/HkMRP8E4k98l4ViVYDqn8IDg8NCd43lft0r3Ooox64Gqn8wAIgVvPeeQacQcDeWM
NMJUtay/omDB5AV8rr77Y4nL5E2qjUX0dTf5KUCDQJfwXiXDSz5t9NgjVnD2bLkerao3j0WHwhXD
HmL5FUYAK2DFr4Aj8VoSTGpjEIObfYSWepFZ75MyS7f9Q3BMtMCkt4XkGAMZx1lpcee8Oe6K7QSz
okXByFsQPaFpc8wYSDIL90itWC/4TPVLoqmh1UhH2LnLluv1XCBCHja7BD6kOMgQ5FGIy6HVZhsa
fSgSvjGIWSTwwMBW1LT30VsQh1DtMXPSYc5BLtx4xnQ6lG7ZTKe9xKSItq3E4Pu2kktWzZhL8x2I
Qt5h7E9h81Ig4IPronPLDyY75PLFOMDMCBcKaYLpHIMX8c6WaovC5BkxOrRKTKQT0FqZzgC3vdfd
M5CyHg8bpPO9xezJHKPlIPPGUac9KGDlWU2GGLG8eOCbbDjv02cMfMP2CqRb7vMtQWxfIFH82bvZ
vvMMpnhgkxgFMBMdTmieIBrk5xBWlaKcrzBKqbmhAQv7Jog5EIN2RVMPTpdziVF7SfFNaR1+IisA
YLwACsQOu+6nPxhUjhi7T93+mcSAHLH/h/gJ0wtx7uCLs8rt0/w6D3ACK80ymaMJCOWC1vk/uDuv
5biRLEy/yj7AYgPeXG55FotSUyIpc4OgJAreezz9fsnuGVWBmMJKc7ERG9PTMTEM8iB95jm/ccWM
JSGnQtQOgk/9mCr1Li7rItqFzIgHpS/bW8uXStBenaFVW90vsnJjWgViFqpnWc6JmndAIQY44Yi2
Z5moQGECgBUG+oMfU15M7yJIc+4qTBx7WEOVcqRtmGb2D6XWCoqdXtNBEKvDku2yQ4KU2iWyJwBh
/ApYcjTINy1Cj6hRkjenuh44wPnRalW+lU3Ydds00yoSkEAp230fhU3D67/zQ56DNffgVKoQEFHk
DC6n7TLfV73bdN8Du60gipVOabwSOqyVq46UkyUz6sgMK2DtNk6lgLDgRunCrEcXnPJNTLJsFXUh
JAcIWeoDSROkHsPU1N5ndItDPipCCqKzFKlfVX1L8anto8IFXV3pP1CPtI5h5cabthkDY8UHaqgx
5rFyjHhdWSvf6Kg08ddgxSduHLurTqtMba0gMPAETVSReTU7ALT7whqodCqWCg/HbYJNX8npuNet
vPmg62H4rSqs/lNBygKiRGAn49Yza4d70cgllfpi3DSolWbaM6By1Ew7tw63ppzBS4CKLhnsQlFi
0Y8xGdJIN0ybBReaX3yPK9mu8kKZRVA6/I7dUK/000j5TAJXptDCa9zchr5iQiVMbGorFImlYAXf
b+DMbdjJgQ8VcPwhsIdf4WSMZPRClbEHXcJc1Nis3/vVYDKMil0+DFUQRxs5TohgIiOCFEBOJjML
WuVe8iQLZHnq2vEO9dYs3DqFYAlayBUoN2NBVg76HZoIWxJgcsNcckqoyYDjfGoIvm7xnHWNkRJ6
hDaolTTJV6VwPJMLJhQryIYer00NP5xASIvE5RrqGZQ4ap+kI2JGvdrkds1G6MZO9M1GQ44iL8yK
FRChYYBwVPIc1wFDA7pTUyr/Tg2P8EDrhmhr5lZoHCLJ9O7N0JBGpCh4N22pk1rJoWc8P4al3bkb
OxTiBmGRwlb+n4WnDnk1OANlr8h90ocUnFtt6b2/446UjxTuoQrIdpL5OxOuh07PKdr3zu5prKVo
EoOv6rw0TLh6+e46AlLoKV7AdekKuKVwbUBaU9NzJpDMLs0HN6MEvh1SdQDQIDlpBmhPN7mQag5E
FrIV3CPgOTDaVimeG7Jl1Ty6Lf/x+rdMkcN8Cl8B2ltXHQN86IQLbkTcPqgol1sXjATsVK2OYqqK
haWu5RRZinVbjgpEBwMuJaXULOKQUz3tH0T1b7EErupknstk/mfdTRHve/ZLrfOf+P8v1TQFNvw/
swQe/Jf/sX9Ovv3yNhZSBuJ3/sWW1v4XAHMkA3UNZjSgZn70j44Bmpm2ovBSVLEMJ6EqUN//UAUU
7HxV6AMyQuMIHejmL6oAP0L+UmbSwW5W0Yn7Lbo0UgoXc5mHAuU0fIOF0gLMUljCl1heoPDK0Mfx
vdoHXECkIbS/pkLJREssblGFEZLge68rQe08cP2BN9RXhfMgl0b3Y8xj7imebIdHkJDopFSxHX/S
BtnuARaFDhUrJFVasmvyXitkfePwCPuQIaidrOVc70BelJIlneD2yOGhG5rgsYGU/LWEo4DcsSr0
W4xXLZfgVdfFe9V4KQ3brlep3N6br/ovcCjtr05gZyn6B0IcJrBygDjgcsDNhyAfE7SChJiM+Sos
A6emgs3EvW5rvqrOIO6GAs3QCETM8KpMk4/oT+/4kwBA8kJDvaZE8mdlZ7L7vRpjKJadGiFnMpI7
9LZeqmSkTTS0x5zBJrEKVZjMvPkqlVO9yua4rxI6xqucjqQKaR0egGG6laK+fUBARX9XN9YIBrpA
lAmZk1Z31qPugLApDShfq0RBq22j1IXEpVr3h630qu+jCamfKBSqP50QAOpetYCUV10gs4dHBNAI
Xtt2zNUYzWkN0akVymsWTFCEZwAg5+R2UM1GaWh4VR0aOh8FIs8uUSOC8OoPa7cFJNvqo/rDAIjt
QdWGtsYFUogZIZOGsFFrUWwhP9pJ1daIIxKpiLWTaikiyrUbmwTbA1XKAZUkFLgCXlp51PJboxFR
nSp1FQ0buOHaqkX/9Mgx3Nc7y00gxke5k3RbVUVaXbajCgaxrJCLkD3YsonvjDYpmlpFtQpB8Vpg
i3g8vC7l39rU/v+UCBbUh/+8qf3vpqpJqVzuaeJX/t7TFNhKsJgUE+7Mq/4DP/l7S+Mswh5VEQIs
ssmhZHJa/bOjSfyOzhPDYS+DMyCzff2b/SThPGnpuAJwfgEeVzQIB78hAXHJTiA0+6OOFT1yL7qN
DOmExuIlmVU7fqeerPdpSo17hZBk9znLN2n0NzeOQ+j/RgXmbaTJ4Tt6LoBaEo6nCA58IEN0PqKV
j86g8q4sbiV9iXrBWXF273gbT/z8jCaEUp+Hlgvxauv9qrBv2hgycfj3rP+PjZoLggWEyrHFIWM4
EyXdnGu1IRXoKsmKvgnjr2ryvVTCvZ9pC4FE7/yi2/zdGjwnhOUog24ak9YkVgm5s/XUU1rZN0WQ
rynUs+oXWD0zUSyIZ6AqTP5jyZO7WtyiDwYEQz+xb3RsRW4OzCqwNigmaoezVfLX35/+n1WiXxtE
KB7gaI/ITOVJKKsvkSSMS/1UdCBqyIRQPdd99+56lJnxgZ9Fqhs5apS4zcn0bjM1VxSAnKe0K4KN
1hoPDc9ANnkyo0Nb/SOD8x+ngzrXgSRlLYUriqrrwgH8fNK1tofgnWrrFMdkNAOkBLwB8kcKaIag
JwMXUwkho2+UbbCyu1Y+RpAZnrEp6AHcZk5lbD1QUh0MipEMZWthhMFzNvd2ilFLPtTkMHzI+nqE
MiGHP4GAdMEmSNX2ixdYavNXO3TOIcyjyNgC3ymXdKMnVMC/Bw2+GbYttoVMubifnTevqTpZ98ZG
P8Go8Le1UrzTQXxufJAEB3lEY8GV3id68zV3a4SeK1TDihIjhOtjOnlRvH4FtFD2U1nGYUZo4Fx8
hZm7hVm3dLKqScpGJVuiO/VdaA8BmaVwB2iYshe3Hke+wRhmacnPdYJj86QxX1Xa+ddleD2zZLfW
RuOkR2T4SWkP96nyoUITYqvXdXwCiAkUTy7I+4Y3Efel92AtzeNCJ1zSVkUn2PyDv7ZQi2eyTb6i
tlVko9CqOKlKVHw2m9Q9yJb9hasSgAhgn9shlqO7ZgBiJCEEwxMyUA5VH0s31z/k8krMd6BppKNR
JKNnRYn1VX/rbJvNAXprnZ1Jt2Y0mHuo7v3HEULSwsb0dswJg5Q9W5Mps5jRxb8Yc01XKq1SG+mW
ggS6JMfeyn84kTSu4EeuSU3mmLqg90JW+877+PstNBSQTxrbCFomk57uM4VEnTdKEBmOpRKvOnNB
9/3NJiXa9iuAPjlEBmhVMndB6VZV75Ph2JbrxrmRjYWtUGw9FycIKQXImgZlP42aLpJuFz2YxeiR
OZXj3NatpqyVwPioSwjBlGoINdCNDp4d+9vrPTfTsIuQ3H3OtwvArGVScfm/td7HxRd4/Hb0WGmP
14O82XIn7ZrMDPTXvLbNTOfWk7926bOh3FDGuh5iph1c3lSRO1DoPGsyQHBwq0jSA/8kSeM6RJHW
UZt17923Wru7HmlmNV1EmgxSV4UpGXnfPzWKiy+LvW+C/tP1EDPzQNxEhVMWEmIg9i4HpbCp+SZF
6J+6vPH37VjcoHFUbVPPvI3cfLir/GCJ0j7XKg57+LiwpQXP/jJkG8MILfKakF65L4buS2laf11v
1VKIyVRrS28osoIQFF5IvVslr1FQ8NeDiJU+WUIWevPwreXX/NEkiDICz83dxj+xUIGPHG1pP3Cc
10yDFOxp8bGGD3495NzUEyqMGImQt8Vz7LLrGnkoVEqE/slT72QPfo13L3X3KHQtNG22/37FmU5x
JXdCizS2fzKjcq93CkD1IekXgrx5bBiauFmy9+B4gKTA5OBGKLoMjJYgynszBbO+AuP8voUzCMpN
KpYuY7OjdRZtMtExHbNGoO3+KfGSvdokR6WUf1CTWWWOtnFDZVWiNmOA5r8+Yq8n75tZchZ3cgdU
BhOStEvc0v8gF/W+chp458ccxSqVInoxbCLPoKoMnIsSfBLd+vGL5x+Qckeu9WtX3iXB967VBcD8
zuuA+WVU+BE0c6J9pRn7HgxQasPqkA5eOfzBTnc+QmIEz07zWrbgfceyf8o7f6dwp6ALNz1pbyN5
vt5Nc9vQeaTJxO6M2mwMcignv7lHNOxdMfo/UH7xAh/Rt6ZaX4+miqX5ZlCQsRD6FXD0xYP6vGEt
fBVkzjT/1BpwLO1Dlf10qq/KCIplaL5orf3g8SDti89SuEEwy43vwxzgWIkS+WhtmvQYkkILh7WG
PYht7TwIxte/cOYYI0n56wMnPe+GDYpzwCBPTRY7MHG18V3Ty2RsxmHpWJ5b6zYMXRvhBQyIpidA
IPcmAkaKf4qzuNw0pCZWja4nN9cbNLdznUeZ9PjQ4i4IV4llEDxXTXnXSV/rQT+i9rfQc7PNUVUm
k6HyIJjex8O4MiIexwK19ODnGaSFcSHC3NggvPRPBK7el5MngHZNqZam1GB5KRet7PL+T+4xiNCg
UKtRnxDp78sgDTW4EetD/+Qq996gHYAWAZjJF57ds00xxFWdRzGXs0lTsiBHvR97t5OY+lL7lI9f
oSFdH/nZGKj6kBNBJQUbqMuWqGYmm0Fo+qcwvQPuvY6qfWgUCwfj22cYh4nQDvpXlEl/adpICwsf
7xc1BSdR6+qmwk8IgJCXAxNX70wt/4ztHPoMxhejqhPg1GW/8BVzu9j5R0wmeW94mov0q0+5G0WD
IgYEArlIWwUDuAlb8rZyBqroevfOxrRkXuBkLhz5tWPO9mg3GKCVNQzhTTK0qxZgtI1vkK6+Hz5c
DzS7gs8CqZfjaCAPCNxSbEkUyyXt2SAvxCE1Dt1Ci5YCTa7woXi1tIiKnzLnY40afI+KjqEd7Tzf
Xm/R7MzEyFt+favyNLxsEWebo4Ey8U+p9OiFFujeRylYugDMtoZiFYBaiwFSJnOiUYHzlVIYnEL1
p+WN8CDeOTbQNmjZ11uj6Hzu9FCzUWDhZUwWQH3V6DmbCUjOSVYJLuoE2A8sfg2me190d+k3YJ6r
ND30azlcjc5GTneVE6ykhWGb6U2hgGQo1MV0C2Wvy96ElxcGVi8a6jzWkPB4fy1tJXPv/osYk6mh
lij79gYxTF3acwu2juYQbPNdPcSHoaj2UvxDstWFaTLTrzY6QuxdpFiEgd5lwxpL7bioelh5uN19
WBgbRUYI5PrgzXYe12DCOGAlpmeKazW1VKXYhbiNseNpLGnRtgRTcj3KbEvOokxeXo2JiCDUy+Dk
I/7QWGjlkaX7/RBkoRRTNvkvZ9dlZ0HA83sZrYDTiHxAWu488OHXI8wsKB6qZNdN8sQo0EzmgNP6
MUDoKjiV8lOg3nU97HL1DlnHhcTi3JCwNVBEtkEKsIIvWxJobuXHhcF8Nl/05IPUPdYQTq+3ZeZR
QrHlV4zJmskqqh9hrAcn3R+boxdpxbrJ9BxLnPyY5Nan0Kmie9ku7juAVguxl9o36cd6lGE4tcRG
dMhpn0LjS+38vN48RfyNyZZ00b7JbBjtQAGmYgYn6bZSzL1xMIfViMyPF660F5SfwZvs9YbqN0Bg
WIrXo89NlPPOFR1wth/WqtZBbteCE/qbsOC3hfEpSGRoZ9//IA7XZwugAhlQa3JX1/PGjmDBc4n6
bPbPsG704kGWP/xBEAo9QuEOpaepwFzW62aoi0NRgwICfn6tWLfx0pSY7bGzIJMeM1NF8jWAhKcU
/jck1eCDWaqDQIJq66BHYfBP2uRwd+HspfY5CWdFOibUIJFPlg/c1Ms3Zn3EbW4TqEtTYeaSJDwf
NMdAUpuk0+Sk73U4a6XFuVEK+pdyr4bd2oQjr6MNnTQLZodzB/FFtMnOoSCFXDQh0cZyY32C7Lwq
43uFaj1eO9VtE2oI9Tx2GduvtfVQFB+G3xNFfE3DU74VNh88IFRtikxJ+zxyFbTCT2jSgHOmeLJu
kG1cIRKrb8CSurj6aeOmHKJuj5xutTBZZ7eWs/CTrQVWvFIrorsloNoNGkOu9LiYhp1oDv7dSF02
RbnaUnXVmAzqiFItstyl2KDhGUnvodQxS+/C5HPA8eaUn6xHRFq4FW2opy08asSanm5sOlL3Cs69
VH5AEl3sLQ10LKX1m+D0NGQVeFMIDy12INGthVy3Zv3BO80+DycW7tlWloUhAJ6ScKDHV4YF//tl
DJ+ur8a5QTuPMbmoerrUW2pPjLw9Ztlz0NwPxkKvzS3D8xCTndLGTa4oWhFig953qm4L6WAPL5Wy
sLHM3hPR4mR08IsDTj3pL9dVWg3KOWcbgGmuxKvM+wATYRM20g9oUieAsBhRQcuLonfXe3E+tMq8
VB1xC5qGho+HAo840jFS0m7MMQkARTdopCq5vbdkxA49bIT35PcQUYeFtUdWylvo59lzl3cNlUDk
OPFCnXR0KMVBIYNJPVXqfWYO6Kw1xQZy/o8kKO80BkCTxhuRNtRyeRtL+7a7CVJ5ocQ0O6HOPmKS
05Nr6EKB3geIbtw5YMPl6n6xWDa7DqE8gigVL59poto2qqiNsQ066SU+j6nrmDfCGnPbxKNxE8FS
X5XDcCsbub5w6M9OZZ1boQ7yhhv75GZjdjrykGjbnYBmy0el1fcww8e1naKYaCEiswnAnS3k0OaH
1aDgLmMIDfhRvdwGmnxow7gp2NYN6a4pHqP2oEKJrOudApOafGRjP7mRvsWwfktWadt+uT65594P
0HhJmgJSUmC8Xsbvahv5s1a8UkL3zqr1DeWphaU7O2nOQkwmjR0Gpll2PFHk7GnMi/Uo32nIol9v
x+ys+RVkmvbCllBWLZ8gUpJ/5nYaRh+Re8WKKbhvg+9xvDBX5q5VTE4bCVpDw6VnelC5rg5xGF9i
OUE7ZYAicCTb7CcLp+7slETkVgNARhF+CgpqFZw4XJMp2dvQvx1/bRlfYwNV/GB53c02CY830wQ5
Td5wMhOVOCyHuCdW2NtrBLTWNQQTddga3dJWNjshUMqVVQaMLX2y0BycYeoc24MTmgfwMn74A7Ko
O9u4HWN3jUCNUKu5DWrUMcy1yw3LxCenG35cnzBLHyF+fnb+4mfMYaKw8MLw2S8DBF+PGMJejzE7
KckSiSQAADxlEgOyMBT/gL3Z4Xpm2IcekR4fF2JkpfKdOy5Em2/Rr2iTExIrk9EoSt7pGKgWZblJ
sKLO/fvrTZrdL86aNL1SpHocBWjvnGq1QCbtq5f/0Uo+izDZkVDIyaOsotPSZl2bH7zEhWI17uIW
JsETtpkLu9PrILy5953Fm2xPDRajZe+25NhCbCD69xGO0WH1PgtuRCmoCY55n0Xojn4IDcHXRbY3
q1cIp3XREuRnoW+nm0pkKl0YJLTcj6F+WPeuG62uj97sFAFLD8wGgBV5qctJP8L99614YJcMmp8V
KOub0TQ+p+gkL9yZZjeTs0CTmV+g9NfHJp3aR88KFsxxypU6SVZuWy00aSnSZNYrbqmDkSNSOhpo
y2ZHSjfAHPBNf77ed7Ojc9akycy307QBSd+xYYwemnjmSxSUS3N/aXwmc3/Qky4rG2KM1mPia9u0
+qZEyfZ6Q5aCTCY8GGELejvTzGZQIvcniIPFS9z8qBgO2WPuFfaUiIMDbpXomJWcEiVGZxCb1eTn
IPenOliYaPON+RVoMvx40vmOjgnLCWbibaK92IO9lUp7YZLNnsN4NehAZxHjer3FnR0WeY3u+aBy
+e49FE9UXt8rkN8ZQrvYNKMXfmtjYL2wMc237FfMyVrNYnxz8QkMKM48y8qwZcahQ7gQZPaEwmgD
iLPJFWO6IeSy5/OyH3lVZD+xToYgdtCDl1Zel+auT+Wb3595hnD0APpuIo4jmnzWjWkdNqHTO+T6
/RQz3EzCMNcNu32FFeBCqNcizHRbp4Cowxqi6gpA/zJW1aA9q4OJBJI0HipHWdkcWlG8rfxsn+V7
BzNkHpFdVKE2jL7GiJJr87Fu9GMl4xYnoRIw1sP+evvnVoWhgyYHlQWU3Jgsb+RmRkzm+aYg6Ddc
5ZT0Z4oUZN9sr8eZ26pwZQVWRPEUPONkUXS4ltW9HYen2PsweD8pgl3/+3Oz5vzvT7bC0MdsyZaS
8IQrnp2YkCWjVeR9yhEuKTkg0Q+8Hm/2BQ62G3gmtEsqBZOAfmTo+B+JBjldsUONTt+NEbp6IW6O
By9H3B3/Ilg2ZuRAb++Tz4MDRvf6R8ytR4FvAxpG2vGNjYxmRXVmYEt3UrwnFd0FSmGS+XQ9xtzA
QWLDpgYnUbYZ8fOzBYJNUlOPahae0jh5rAQDFXhY/gebGVuyqankEaDOaZdBiqAYhmxIw1NRpfq6
QXIM/hlCG+h0fq/ylsPaQYLpesPmZgwlWdPm6iGymJMZSV64HORsCE+DfOdVj60Rr6MMVawE2Tv0
SbKFJoojbLr4kQkDOcBrRpenrA0sGqlRIKp3Qof/KddWavMlVA99egh65F7zv3h/LsyO2YiYH6uC
gs7tarK1ZRq+kOhzhKe22nLnyWzkbM2hXme6R8rUQvKy/1wY9u56typv+xXxUpgPMA6oZVLUuhxL
1OmQzO09ChXfrZ0eb4rkVonXzTf3hQxNr6yd/lQMe71bw0Roo+OIXpoPvMVbTMe/nbl8CG86JHWB
OIGlvvyQDjBhjMCCf3IGXE82SrowgWZSwwSAHoNdFH5OQJwvAwy+XGgwIAABdTw56mAzHqQSwdWh
AEn92PUvQ4pmQ1msNcl9NzTmwoya7Wgqk4riUD7UppSEIkcjwx8r/8RZgzhaCUUfkj/q5/W21r9Q
V1yI9/bGAQWMewT7N76lqjFpbmzlKQK7iQ8dtMJZ8WuV9+u2+x6bOz8JF46luVgGlCNLVMM5mifJ
jDhHwDLzgIFoQsEt+Tg+SNYIFHqV6L+dP0QWUQEZCiwNANQUAuU0vuVHGRcASf+JdAx+EEclCham
ytulqAM/BZak4p0r9urLmZIotRRgIcgTNaA8kjzicLd2ngfzWUpf1E9Ot/AinpkZhDNInQlvoDdL
EOGL3qgGaha4M1IVkTaa+0l3d2p0Y2cOF6ofC0te5fMv9zbRvF/xxM/PzggJREqAdktwUsx4h2Td
us2Nm9i39rbSPmnghr3+51h/lW5QD10tZTRm8pWX0SedWyLa0tkDaRO0JA8W+oHZ6O5cKz9WwTGM
3DunMbZVbh9c2Moq9sjCFpA3wMLqmLkQ8BmiQARXScYobHIhgKBjZ4bIrJhOf6PW6lqXvw7h04Bd
dYVKmKZ9GRp0yLSls/PtJYBFCYOdzLQoC0/pX24iKx4ai2xzZrSyHbRBSsTakqUpPJOUAEYP2FEQ
EsgvTucw6drAGGLQ7uPwA4VmeZNDP450ZLJ15N+T1aNxY+7H9pBKyE4tFDtntgO2WZLvFhhuJvRk
KxcbRDF4AVkr6zvCxUhePJTlixP+FYbfF+ay2Fkmc/kilFjKZ3PZxg7cljpCYXsXDi+Z8S5IsLvz
PliomphH195l2aeFmDPr5zzmNMuij5aCJCsxs6haVe984xBkt6G777/VpTA1WPGP7pBB2y8Enmss
JSSyLiQ9eWRP+tVzcb6ye5aOH5/09kUunqOXStbWXoQCUP2AZfEuQcf5elRxsZr2MB5uXLoEQ5LH
wGUPu5lSNgMGyqe+3IrELvYjEHKxbk4XtsGZEjk4yLNIk7srpHSk/0QeLRmbNSxGqfqUluqWJxca
d6WyzrA6HORbP/f/gsa+950P7tD/NsCHbxA4JZgorNPXbeNsPvWVO4ayaG0roUZXSmg4uMgprLDB
yNbXO3Z2ifImEcRuNmPoNpc9O7goWOFVEUClRQpWqw9x/t5LKOUeCuzJV7r9pOiway13Y+nJVlQJ
1Tg64fWzLVX38frHzBx5tPvXt0z63lRbFBfQCzvhsb7KcYJ2nefIKtFMtlZjk6xCJIQXs9tze+F5
UPHzs852oGWJ5zx7sBI9Ovjfdam1s7uXP2iaQ6lcqIZQbpl0M8YaaEfGDst1VA6lvUdZYlPXqNvq
5UuILTciq2EjH64HnbnN8jSivAPzi6vmtOKLenpjyngEnZoYmkSb69I60bQlM8O5tXkeZXKIqZnk
2UVH8kWV4n3tq4emuNfQoFzEAcwGUti4YSZTPZfFz89GKumNtnEbielBIm0LnC/fZ4b1U2cB7pTK
sxduebO9R9ZBF28Bk3zPZbh6NGwc0HVYVHhwVGjfZs3m+vjMNkgwD7keYxQ7TSRFTQWSUmIPx6No
rRl3CH1tJe+4mF2cu2eoohr2r0CTnmsGKR0xVeey5RsnK/G3BRZIYd/eUCXA8KQ1hXjrTnbC76Qd
vvx3jZxMjx5fc3S+iW2Oh3DcFfFfeYbBgTcsXKZmh0to3SBHwUIzJnHsHK6ga8Cc4T61hqyjoRt2
vSUzV2S4FTARxePJ5FFzOSE0TM9jqCIwH9R0Q5HU5aZsKp/jOtjllJsxqrkeb25ngsuhMG78C1uJ
abwi4v+GORDW28EEEntAnvO/CzGZGIOkYfHiEwLrobDtNxXKfOqwREWfnednDZkMjWakMsLoMAG6
nxlNsKx76Bxj/ny9LeKvTO8I5901uZjkXHZRHKAtvVquorjYFv0tBmx92KzzcGEqLLVoMhUSJ6Ug
DKz8hNAkLonDMfNf+uKTGpYfrjdqNhA6KmRZwQzJU+g8crStUsusnkIeNnrxpAzaXSVveq9cuAjM
TrazQJMDChhXaWCfSQpdybmbK+IF6Bhf3bQwFk6l2XGCnwoMyhFMUbGQz7bxMskVjL8YJ3QB1oN2
jKgSPtRYcKAO7v+83n2zS/Ys1mQJKQBH+zEEF2Lp1YiTvSvvk8F+jyz1S1lZwT5Nhm+mPGYLK3d2
1FC9Edpb5FqnmWulQuDIbwAhWHKdbS0PrkiWuh9THTPqwg/7hVU8u/U5pCMsE+6/PsX8VSMqvIVB
uNgSan8oOO1aKHwLc35uhpC5xuccHQCV/3E5bmPp5haasH9D/VjDtXa/vIsvBZksrAAjidYWKJtI
OdZGCQf2zsyW9EHm+ksQJ8j0kcLhYnTZEjcvwOY75DoqSys+Km1RIBQeZgsP0JnajQ6o91eYyeQL
vUavB8xjTorjZIc0LDSwdmjqlmGyi2MH67oaX3APQV1suxpz66oRlluuhESwaeJXhaTaqotN7aAg
G8rld/SOSMcsUlfEPWa6b55/ppjMZ+uxxyr0bxAQHtSZ2YEaqLe9h1CFZhxs/di4txqOs7z26sUc
1/xoA9rCeUT4lU56SMFAynECKlrVFqK1PezSx+vrf26vIVP37wCTtmkGQjbBSJaJC88tEEN7W+rp
FnmnhPSO/14fg4WVP3vVEvdTW2HTFpney97sBkp23sBtGPlSZ5s3UrZJcCxbSSk+j5FaIvaK/vw6
tXnU5XWWfykN5L2vt3q2W9kJuPHh6c2ucPkNcdiZjY/VCuoMX+FOOmG58qNv12PM7axk66FnCo1K
25isodRDCUR1I4qA1kZWj4VWbSRe/ulXEAtetVAenyFRspTOok16VXEyE/s99h5kB5GSW8sDenlY
XlIE2rZ1vpPKrwgBcilrtrZa3Vxv6ux2gVO7RjYWbQN70lT0gHNfCEKf0nZf2uv+T7Zvxurff3/S
OLdFoRD7Dy4umDEparYag6XLsdg236zxsxCTGSH1ozRYHSeEXnRYGwc7VbmthuYQyg+Z9oSs7eLl
dXblnUUUPz/bVWqjCyVtpFGh/j3uJXvl+Jip4IxaDf5LqOyuD9HsjD+LNjmbEllS7W5kNiJOf0Iz
/r04NBqv/IPEDGc6GngKWRmW1mWjcCdu5fCVvRA9F+G3MDz+CSOEqU5SGCF2GBLoaVzG4GCImnJg
yxr9DSW4h9TeFNUDngnXe2x2SfFSAhAu0sBcHC7jNMAoMDgl0YXA+C2OLesweRhNALu1uYotlDG1
DjkFnxRFIDy27aXk8NyQkcijequx8evyZMgUs9CDrOM1b6g/Y5BOFFEaQl9v5cwuxV9nqLi1UFeb
7saalgRymhFE2G/gYr/Km30cahuSFpvMx+Q+XdgrZhYaAXmrgUbhBJhekoCNDBZm0uEJCNw6dMP3
Ot6doYqM4OA8GfhcN/KxtpbKtmL5TpY3SFdY+QDqVaTqJjtUiVhw0ZhFeCoxhiddJj1UQXRXS4W7
SWUr/v3jhc0KSDuAUPRDjEliJEPhPkag8xWXEVOizJW7zr6/PnAz28dFDPVydhphCgkAf71TTYFy
0N1jZA0rv7/rmqcSg+rrwWZniahTCAFokSi5DOZ23OE0vCfxEX2t4ycY9hi6v1NdOd5lcvcsFV7G
+958uR53ZgmAp/0VdzJs2F7Go42o7kmq17p3J9vPaPr/fgiaZbKVkLh48xLJeGPJDgqsJ0wt7zy3
viVj3vYLUGjxndPphwgxhAOKKjDmJu2ozLaRHY8glgpK5yWzlhjkc/MbcgGEV0fgx6f7bq9UBgRJ
KzyJWyISDcEOCfBV6n643llzk+48zOSUrLTU5eEG+iGIka+Jd6p9g/UYFnp6+Pl6pLkZdx5pcjqS
dis0TNvosWEntSXWZLL8uTfQ8kXfOLW3sfb7lEYd9bZfXSi+6Ow8TnWqCLKshyfNeTasOzPYtoW/
gmjz3zVM7I9nYRxrqCtui+EJN269QzlJyk4i2RM9RQVOkHm5sN/OLaGzZk1LJWGrGbXlaszvkSqt
5VbrSmg8NsnP6+2aOy7pPwqJEJdIx02BeGNkOFEquSBjUhBaVvJF1dQbuSvfhVn9vWh3rfxSvuBS
j1RshpXA9eiz0wVkAxhU5NAAHVz2aum2KGZrEkg1G5BflacbU0mh4WMVnluQ1UY0nL7/dyEneyJC
W+7YJYTsFOV93HAXSRFnDFHyqKobPc63vpf9wZ4v8Bv/auVkG0GvE5cbFce+yAzXuW96uzLRshVW
RBI2kfEhwUhyIeTs9OE2Jx7qaNlM64r5iGBsKUDEKi7ulNlD0pOVuVBImA0CB1uQo+D4TrXReqnK
IapQhtGbZzCbfvO4WLacnSA8OwX/CcEkc7K6MQ0KEcXlxRd06joaIJfJ39ycVyewRvWgugunyvxq
OIs3WeaRlPlpWhAvD8J7r+hWY360xzsl2LVqtRUeqol2E8Vf8qX39Wxf/go8pdU5UiEj5KCRsFZu
Uh2OomlvKf7/dX3yz0cBWiiOTNbbpDvtGqemoDfB3pAPt7Jjiadlo++vB5k7NZFqlAVTiaNzSpxH
vs8KcO7lzWIop6jE4V53n6+HmGuHANSRbEX2BAXty33DxEeKrAshIjDyQ/qsO4+o8v1BDASU4BTw
xW+K1amRZI0RBNx4ayxDh3UyYHxL9v16lLkbAHjjf0dRLltiey1aNRj8npzyPtXGbY91rJIcDclY
OFBeqYLTy8x5pMlea/Y4bib44J003ytvpBirqR4g2aFu/H5bBjlWS1pt3csSioqFnph/hWp8X3Xd
F6uz/JXk4YKYKV6AJ5KdbfwhKPDjwsGp92VklUsbCzMPmj12V+tK85ybAufCVYKp3t7q6+ZUA91H
upOHUOtVSyors9OB+62AyVPvn2JG3ByDcBzIwtMYhmsrrrfc3ANr6bB6RQ+96UHotbxfoTiD/bsc
K80deY/hW3Uy4h1w56OjDWtbTwQPxNwOavioxh9VXaCeQXmV974ZPilhsW7Nv7T0WxP6m7HLbqru
HbrIiX0PqH4nq4+epK6NdFvH7yR0zlZM6t31GTaXrtXEJRaRYkrlXJUuPzsJUZiQfW7jZn4bdsl9
gOdNNGY3hh9u5GE8DaF/VydgxNPCd1atj4xy1uyLqlplVrDBE/04BOrWLTAEvf5ls8N29mGTVRxp
ZphXBpBts+nXfYgT67HS3cN/F0R8xPnFrQ8dLdbAbFf4y0hPRf+S2gvZk9kND2YyaG0hVzQlTBbF
gJGOWnI37D+ETriW5YXtbnaTOAswaYOPU+EgBQTo4g3Sp0wvVf0YeU/Xe2rulYCPy7+bIb7irKcy
nJnTKuSx3ds3aXvs+iOaDvG7sF6YkHNn+nmcyRuhVGyHycRGpBrvLGnTg75GELSUHOoGP5iB11s1
l7gGD4wwALAjFsB0dJrRxvagYJZxFdLUcd1Z8Gf7BMDTh6rahKVyyyO/xf/4elyxGbzZLM7CTsYs
cyUlGzsSJqW/tZGx1LnQrvKxXys+PpKaszZ7BSdHrCyvx50dxbO4k1EMusCOI5HE0Nz3MsgnGqZA
iDOcbcmN+g9iwbAWJB4hzjg5vIYKpslgMJKtsHmPMAxVYOXH7aFyAxK+S/K/osvedOlZuMkJFlpG
0Or/h7Qr240bCZJfRIB3ka/Foy811Tot+4WQZJn3fRa/foNa7Ex3NdHEeG3AM4YBJevKysqMjKix
Qc3gHXUlEA28FNnKrb8YAaIRAtSGwHZC64Fz8madqVoxojdB9kfdkspwPxmWNL376LjOwOIStBvo
fr+CNBdqrC9/M5//2ObvsXyqsn4cYHtITz5rtq3aWEAC0dL4MqO/yXadDVTmFi/shbooCXo+BLyC
8CxJi00H2OxDnkzZX+ByodEBLqW54wmVVu4KUqWwqCElHt8dSsiuySUYh8VxpZayuPHPbHC3ydSB
XTCDrONdI3a0bQ2LZe86BHMH0NKj3Hd7pRa34pmx+d/PfCWOAytApB3fZaT8IQmR42vkt2jq9m0z
y84L3c/gVAHLgDhrdZ3b0bsqaEOord+VSk2Zlt6XvnYos31fFDshmbwy35emlX2smJ3X/uqkGTPh
20whCjjDpdmxE3MCTV+UF/3GLmJiZeULOLba/nmEerPSQxEQJcDNVK1h7havUlQJkGDGuxLtZJeG
BQQwMeRqcfqkjFgkGscdJJ+aze3xrVnhhudL6HOu5dkK+GohAl8y20/gvm5bWdwjQILMNKnQLuAr
iUB9dulY4+Ih4KztHHMmm55WavHz+l8t1JkNbh+qFbobshGPFCUO5Tk3r1kQdMUlx0JrRE/S/3NI
3HZskWfT9QZDUvy9MbxLdgIl1tuztjwiEGmh0ozsrs5FB0k3QuSZwYQIORPljwaishbi8tlfbIE5
EQ88HWraxOA2GtNVqMYPuEvSdgJUYcdC1bk9kKXlP7fAbTI5iJVElhu8FsgndE4h53lfVavRzdJW
BmIUKCpgZMC9zF1XQjQKqQAV4ru62aMTGeK3RpzYKO1CjJWWzBrTo5RtBbF28+Axy73cr1f2xJLf
RYsbikOgIQVRzvyFZ66QJVMPlRcsmIoNDgZ78I91qtPpmp1Hug3ptJe/mNcze/yWT83WbDPYEzJj
h951S+nKo1CwlXfDUisNWvcUKIGC6BdhI1evrII0SrMRD4euL+2aHM2BQWBvj6QamAB7ECmGBs3w
flNyWxhBT/7crWkPLO6gsy/g9mgUi2UPnXa0SeavXa25U2ZaRrzGybu4g86scPu0SKJkJJBpvdM1
NyLUEFfu5bVRcHe/Uk41YAbzPNYeuv9xRw5CvrIHl8cATBpoMzQkObg92Mu9AIk+PHENX/kIAx1C
5aU02X+z8f41wm28GKwMuT835iIhFFXy3tA+Wz9f2XbLs/WvEc7DJlqTK8M0x7hRufUDwy5HabuK
OF+08o0SAz0j+BDmJ9rZmTX6Ki4MEbFfoVdg/ehAodf0ILecBCFzb8/aontAU/0s3AH4usEdo1KC
gmoQwxTUhx3yJkAseiy22hA46l/NHQBX2MyzPB9P6ZuGhYa01jTXqEUrD37NsPMmW0l6L91PM6rr
/4xwh1JRWw2XFyI/U450Kk0D1OYGRlxFzXJwgylriNzF+dNQhQR0AtAnngEsggYm5MBEbG1dgERo
2sYWOmhCV5CS2s5NFSUTCIauXMJLjcsKOqX/scpdK2qYlVNbo/w0NfVebiZLl8QNk0BtVeTO1Js7
wnpbflehMT9G5m90h3hEC+70+DQl8V4RHma00swoc3szLe5b9MCi3gD8qcTnrwEFqOTJNBB2I/uW
kE2tBlBnX+OsWbPCDV5Lm4ZplYkbTcRbD5VS80Vna1nyxX0EnMG3NiXaYDkjQ5CLGSLd5K6QDRvs
j74I6jWTWVO/smGXR/N/hiBadnnW/QJNQkwQ4u9cedKre5G0FCKDf+Md/xkPYCmXZvCIFOOmx3hK
c7TlwNzqamKnqxTDS8mjGZ7xv9OGZvNLM2oTCzPwBewIvuyiIHtC27wZR1bXHueGQfR8/MX1BVpJ
8D2ArQCtrNz1lflJLAoQl78LRW98lDKM6S829bkF7vIqhyGsJhFuKxyewumL9ccuWstdL20CdI8A
vCOjHQfl3stpk4syMUB2jWA0j7dhoW7RZx1r4coeWFocYDPR/YzAfSZ3uLQiCKQJuiRO7qKGUfBQ
OwkQAKhmSEJuCdVE43hlcZacozarWM69uERT52Gf3WMKun2VyW8T9P90kLPvmP87mCJiGVVvWKUJ
aQHZl/7GIwPXBT2SuR0HXOWXRv0xNY1+yJI7VX0rcxeX6UZ41UIrqsvNbXe3OJ9nlridoQ15PeZB
ndz5/eDOPaih79ZGD/oK+DyzGoKtqKztxmWbeH6hEw0N+jwJTl8NcqFMQ3LXVcBMozBbbMpWSXeT
mUCTKhlFB493J0pifSWLvpjrAG3NP5Y5j8gKfyxz0IvesZqhxVcKgChmx66TIC1oAR0WUhlKTnX8
AWT3yn23dDwQnMw5TBBDoXH9cknzFK2xcqElUDlIfow5YzuVJW8R04MVZ7w4SPTdmSBagSQxsJCX
llgVGkUaIVJVhtIpfITcodUnhat9NIp+6MvXbDDtxvh9eyMtnZMzqzyFhMx8o89UhK6FdAzbQ14K
QBo/jcEeQM2VqVy6185NcfdANsggw5yrCBkgIw0gbVV9bKIARcGX22P6Fjvlcx/nlrirQMCYxGRG
Z9UFzaPUqSIAjMbsCwC3xEeGivRuIqZUZahD+sNbl23icV8M71PRe8PaUZ2P4tXHAEcD2gPwqwD2
cLmuHQkyEhZI3ep1aUPfasxK9/Z4l/YolEb+scBNbITSGMhkYAGco3aXEAcTu/owWN6f6ANEmRCx
5lUTk+gTxJTRiBg61DYpOtILEc1EiDl93x6mnhbKKNO26w6QXF/ZOYub9Mw0dwiNWooKf8JLoU5d
Cf47GKmZ1SCPb61BX6XmmRfkesH+HSh3Vxkk0xDKI64OzRfgVy09iNy2gUY8AIebRt0MIwgtTfG+
jYWV+35xq6DZEpVTBeqtVwBhPyZyoM3QruDd8P8EwcrBWDyBZz+fczFlBFWapAYiDvo3ZV3fk3yj
hYUDduiVgSwbmqUsgfZE5Z27CGOWmGPKkHFX5cIZ0wmCddJmyl0BePzbe39xayACA2PUzBbH4z00
NUZkOaPv2ky05kIu1LedqDGcStHseq0FZPGknVnjNmKoNAkKlJhAwTz6BpAf4NLXf90e0bwI59sP
AHGQUZkzdBFXGWDVl/4CddZa7eJEOZqVDcCFCGZnjUa/2XP8MsYr63RV0/o2Bog2CloyWtz4t0aB
mUq7vFSO3R8kAbf9VvAUb3xNnhNXJSvGFgf2jy3ULC4HNvQd5IfNXDkO0FgsqPQMHrjgOfhd2MbH
7SnkN8XlqAA0u7QkBCrKeAMsGYal9W7zOf4B9VQqr/jdKyYJ3o58aQfcaLqczHYEKh6jXygn6TEt
M9pbyYlt65fmg+wGQvWVY7w2kdzpamqQ6ExKphx7AO4jiKlAv2WyW6jPQwc3PlRrzCtr9rhgM0RD
RemnGGYBnwvu+NIFQ0Vyih/rvXC6vXJrprgDJkZmCtYn7EfhKXlM9oHj57R4ZiItnP+fIc7J+0IP
QqC2+B4TCD9++AIFq6SA/k5LUlY2Ph84Q1KFIO0EgA2gb+j84DZ+iDadFK8F8zii9hgnIkjHQddV
3kMYAOKqv6OgWtuY8w649CEg6QTjKdAN8L7IUnMbs4pLkEoV/lELoQ9Xt07lA7khETowsDzi3JF8
n9Q9FeKESvWpCwSbQUZ5ZdzzYt36Cu54lELcBcWUgZ5e/mLJpsjvK7K5vYxrJrijIMgk6QWW+sdO
ld043ZnDflA76y+MzBJaWD8Ni8ntFfSyMkjm9P6xCRral6e2uuvMlXLd9cYHyyJ+abjCkF3jnaOq
MUFKkfXxjGSvvUn3peKI8e/GvE9zHaI/K7cmH2igHnNhjdsfrKgnCa+e0AsAyLO6LJeo0KhrDfZX
uULwUInotFLB5wDo3RWbYziA8q4kUey1U77LiqdIpSCKL6AABandGC8aaEHrYeKYE62n3aBUNCTA
eiXpfQxCu1jvHZ/911cI/03c0Cu5FNpkCGIvVs19lT8pg7kL0oc+X9v9V2Wi2dK3NDlywpCJ4rdN
2mloQ0MBzjOi1q7IjzIvLCge3QehbT6INPTkiI5fprbiQr8fFJfHDiU/cNWCqhYZF5PH3ihT1LRi
0aVe57ANYhSHksfcjt1gEziSLTiNbdijBSGkTUZlO6TRRncTu3VfpN/GShbmmxfw1rdwLmAy4zY2
+j71Uhn4wdNU0KgFhYjSIyVz6CWQZKMx+De0k2MDuZmm3zDIB6VbNAXJwlsb0eRXlNkG3hSCM6Bl
Pf6R5k9ZaEtxTIP7urLj6p5pNP2l1CB2sQzxh5muJciuzwoeVlDzRDyOsrisc947nhImV7WeelVa
/DakAoHR+PRfHcylCW5PhqVoqm1KUi8Qcd31u1G3Wb2CS1najhfj4JZCJX2gpw2MiBvtEwiNloqx
A2ZV5Tg5poY0KZVLh60FfdcO+nJonINWetDhyQxWNcFOxEMTObJ8f3v2FoJYOBnAYNA6im42NKFf
3nbiEASa3zSFJ9SV25CTVD+poGYbIgBXmZ1qu7kdfGgS9CGsmL4ONC8tcwvnD2OnTEVbeJnx9Esp
asdIrXn7DvLKVXr1+oYzuRgjt3oNcqp5GXSFVyYukewAD5yYRgIdjE17ZBRkV7cndXFkIEdBdyXE
ZeBKLue0VFBHN9Ej62XqTwHvw54I2B8/K1CURfJagDRfoJyXAC3jv8a4C1Yc1SySshKD63ow0N0r
3TspNvWwpmZ7xUX7PYvo3wRwH9QyV2loEldTnXRYr3CorEba6eEeQTsBsl6Ij5L/NOon0BWE8yFc
8YTLCwg4CTrqoQ6MvpXLCTWnvJMKoSo8f9rVIXTQXlKR1sWmbV6IeKr9uzFeuQiu4N0YLXhLdKSG
oFAEBAg3raRJysEI9dKL3ic3P30I1nAC9kNzDPh9+WB12/SF2GuR9dKtf2F23lpnqXcRqb2OxaQE
me+7+pX1sjVLnAqN0wh3U7HVB8f/lOONahyHeyQKXpDQGcefpHd0PXBu72J5wXlffAs36+0YtGoJ
uWlP2IqW4sZu8iLvos14MJ0ktVAxBb2e5dPQQQcHHSgLqChahlP8UNdKh9/wUG6TX3zKHAGeTcvE
yoCJJVYj3oETzCsmKtHMyrcg8X4zj9VdvP2zRTHkZDjS7vYsXL8/sA8gZov+PMSWkI2+tBzLlSGS
PC+9Apg2puF1ygIrGV0wa8tBSQOFrXirRYPASQGqh3gZolyXBgfWBiFe5aXXaG8o2FricIz9wI51
rwFJAWgdb49vwX3MVRfQd0ObAIVwzgtXZBJ81smll7HQS/x8I/gV6pigFzRXXgJLp1hDRQ765eBE
gHovv4iKmElRHVXer4b6drJBcoa+BPfySjFgKYY7t8PzoAe6EkpTDDu9mz63z9Nbhd0S3wtOZfcH
FUEcgrlj6Bq2747WO6PBE7Dk28zNN91H8GTuavf2FC+dI/hMZH2R/SVgn7xcUVHPYzivrPLqMraK
IraGtbbtJQszrACANXirK7FiueziUVPyymuiTDqMBGm8mHRr15o835P8KQRNvwLUCQreV3VBsyjB
/V21lVfuZKuiiptsUbdytMNI7wJL305O+lhaL4NNNi+ptSYQvzzIf61zHrkwhaLM5Q7WjaZ2sryU
TnIYsRWvt5CXQiX3bJDcaqnakNVdjUHK+/xZeIu2eN6JNLY3kqXeGW4U0+Lnyvt1cWQofM7HHcfi
io8h77O0SVjlJRMwcdnBXNVIvuKpna8zQLj+McGFJFqgVUabjJVnbuV9/AnFYv+nbtdOcyc5/kH/
COxVtPNCFHRhkluvqZHA2NFgVOFO+1TeMKGvsV1/5Idox6AluY8fDTd0TNt8vn3cFv0MetYwk4Ba
I1ThVjAK4qgJTZx/LUe9qrGQLPJtsd2YmzwAaWZODbSP/ZXNmU4SDcmQxuPnN29CcAHHldfaqiU7
7in1arpfw3EvRiVwnvPhAyE3BF4uXUk6dr6gsKHyIFqzSbapKziIhELfau7ACEu7g/J7oCH9s1pd
WXoBaWeWvyf97Aaus5xlgGVhUu9Hu96NVHtMD+r9ZL2bdncgK2s4T9eFpwHNjAR0twp3CbYXnulc
KwswJeZwmeBNLKyahN1WBzU46LhIb99eOnl+Rd2yxV24oS+ZMfipKi8bn7P49xf7BW2Q1hbaAzMD
9DjcN1lglQ9+boPoQ2vv41/4L/uox33/Euwa5qarhfNrJ8SNn1vnoe4CqTLwTbryBvCxRHah9CSE
P6sptMSQJrs+2cTEDjJLYJtpsMgaQ9L1u/DiC5C8u9xpUIOAiq6CL2iHP/7W9/9kzMqr+0kZ7GZy
NfJaTK9SZa543yuf8Y1zQfEGuS8ZERB3dJUSyoG93nWeMWROqT/00l4muQWFRtoGv28v/NUe0wA4
xLU8k5PPRBfc6zoiSldVEOn0qix9K5PAzUvZarru9baZ2c1dbC+YAWEvNNXBrAZADecZ8lEbtHSC
mYYFTqE8RVq5GYrjwNYKvUvjOTfE+dukQUIr62AI/DTPcVFaRmYeJ7VYmbaF8eB+nJNj0HBHppwL
GInalFpWRxhP6ZUjOEHCF+g6FuYa+HhhK2iAVMF9Q11Cv/LiUqQmsTowoJtfVcANrPpUAf9uurdX
Z2HSLqxwh7/Uh94o1Kn2iJhbTXyKnAk549s2rs8SevkQ9IKKBqwRSILNcdWZ72zjtAQqNG48SRfY
segrJaeTVPc23jXoA9J0K2n8xIIKUWWZclDRsRESENUl/xU1jPBiLiujXkLmP3hqCTHr66HUlMoT
CUQcNHUjRp+Jmls+OpJVcy2Je+1ZZ3PwI/9L0QEFuctxx3k8yKkR1N5U/pyCz6KSbTO0FRmFNmsC
VKfYCuUpLcKXsXTNX0MbbNrMZpIXiltN7i3UInSo2RYlNMnvzZGs6Q5+N/5xRxPfh/TkN6fC1VZO
6qTPxcGovK42t22eW/pnqKARS/kl7ePGSp5LQkMFbR57yH+6hrIrx2Mza474DlOPtUnD9PX2VlGv
nQXa+ZAqRQMNqBZ4vfuum5J2NAhiXFb9qEwItCbqSrC5sOOhMo+G6nnkIGPkrhY0Z4RjPlStN0P5
5Wg/BjpN9BUnsXB4QfUIMDEADCC+uwrBuoZUU9K0XpHspelPZZp2HJuWHE6UKOlKdnbBI10Y485w
WgQg7tXr1tNAtyh392H52Zdf0Rq2YP4x3G7BmuBaQrczSMN5yD0qLGNfA4zk6e2HoMxCKDV6gGWq
yUdZfNFQirm9F66fW3gMiKD1m1mE0Gt9RSA+BCUa94bOCyEA0MaoPwSZrTVvbStTxfSaXZ5SYDHZ
Z/EsHpJd8Wz2L2ayx0719EOjbm9/zvW+UWcdOrys0d8FhOa8dc+cGDDHTIAcfOdl+anVv4zsLiZr
XdZLNpBenLkSFdCPaJyjDNUiFTIl77w6RrEjuM8L5Jn6/5p3xhDmfAcWEWU6pE4vB1Lmot7EXdl5
k9vifZDTAELjPpXXnsvX++XSzjzYswmDJJTWqC3sAOuiuKJjxJs42/QTNeqVI33tNWZLONN4ts7y
b/y0KYNaoljUeZ2ih1YrjfdyXqx584XhIJUNPDCQeHhU8YxWTRUEE8QWei+33cRCqpmqK2ne2fNc
HjCQ251Z4IbR6WgOCDVYAMTFrazCinaG+7CWL5ev3QWYYQ3UFKECCEA17wAjYkJtVol7L1Wz4/Cs
D4jg250JEbUwgv7sw9SVb+KY7Vjj79PJYf7RH1W30aEaqDjBc1g6gxLR9AgeXtBBF1EBqYLUhZqf
sEYwt7Cu+FKCABUYeYTDXAxusE7C46TqPd9ohF2b9mBha9jX7XN9BfgEwPvCCndLl3U91iUDwj+b
jl1gQR0xDXE/q+/hSc1GS7sPhryiZnEaxfy1/KOHLtRcoKW34l8WBguSD5z7ueANEC/3GX2h+yW0
eZkXyxAv6DuqrQz0O9zg9hcswKciohTRy8TdfD1awMQy6xkSEjk86FvyGD93r5DnPTVWttHtlAan
6GSENrhamp1Mf+vO7ameT/zVB8wkEmDflIFo4Ta4ECZDIjQy85octfsstKTikDatfdvKwv7G5Y5X
B4jKcPV+R2VnfkdP0YUyjT7zpHzc6jFqFgOx8vyHvJaQuy5WIAUIOlYgLnUd7W7qvKRnloY218W2
qScP/TX2uFMO5VPgyLvRGuzcYQdGo1Ng/Yk309PtES7N47nd+d/P7EZZ1OUiOh+8N/u0lsiZtxm/
Ruc/e57ds5+tynELWQb8bJOqm4/+0NKUatZD4q5paSxEx5ezx711WU0EdF7CErM+AKK2i6OxU3f5
dto0b4393mzZRnB1D1lpOli17TvFyolbOBDgBwRWF9UGsMDCwVyOdTImkldDIXsjGxIrJxGU/H7E
0ARQvzTRyToLxUuL+ANNHwv5tW7cogYIPB/uI7+hBEnKEiItfQG5Nkc26O01vr5ugMECJTq8EyjH
II5w+W11mEW6HEiqNwnpZEEGSbUnWQ+36Vj2tAaRlivoYKQQY0Xf/I1lxMigdjKho8KtC4GAoaIi
eenVwJgMwF7kRkbFcRPsiuYtMqSVHXft9wBwASocNNEqYn/eKxlEjAUQbKleVOtHTShdCDmuRDwL
kaSBdxjSaQjIkQdWuCFJjGSoKZqq14ZOeYp9VG13k0GNTfaVetld6ckCTWQ63IG8VFHdNgGy7SS5
YJux+jWc9sJ9c/kx3K6LfTPPEt9QPfYgVlAvPkiqRRCFReAP2jXd1nCz6nl6HYF0areya3a72+t7
nUQF4yFgVXO7GwH5B59uLyA/xaAap3qVKgDwaSnSQ3QAQv+ljGWqd/s0PMrdPjH2mkQJaGqM1I21
j7h7HD5uf8l1per7S3DBo7ca6Wo+ayxoFan0KQZh06eR2kpJ1fYxCe4FKzpp0X2mOZ2wyapjdZD3
4V714gf9vt6nj9OX5DsylX9IZAvolbkF/WuJM7JykVzHYwYuKfBF6JBjBecCt1BJ3aDBLcbXsfaz
K3Pamg+Z8ueP2tt1BQXG8sft2biuUWA2zu1x97OgwhlBalrzxn5D9sOdZ+59+vLuPf1eGZgyX7SX
Th6WdJAPgyAYPpZHeQVZOsh5kmieco92GqOh7Wmc3OAxchLN1UE8uxkMOoyPwPehCyY4VK+m5MrH
/uf0i/RHwZ1UR27diTxoOsQoR6sMJqdyhU2krjUDXF91l1/KhQxtUrc90TMNIJme6jNz5rTX1DWw
w/WlBytIDgHaPesN8zLDciiNAWkGzfOht1lP1FTxiniMQDU1hjVVQ6qqLTWTxF2LiK5BJfOaI8ZF
VwwaxFAgvXTzptYULBN6SGBWn9pBAAG5ZOeN3WdUYds2umcAhXfi4xStDHlxXs/scqGLxnyp05pW
g+cDQ/hzjhUv/2rtwAMgYXhz0MmF73U7oC2/mDSvi1pvIsm2N9qNoo0rr7/ZeV9t5jMz3E2JYmEI
PdhR87RU22hQgLEIKz9rJGVTE8IlUdqtkcks3M3zRYWcOdZu1v6+XDQpgxALMEKal5Y/k/oQtW6T
aI817hUQ9G/DUXBue4alEYJoDuKEIAs3JY2LyQo9IcoU6Jo3jDlVgx+aPGxi6CMVID2o15r0l+7j
GXCLFByCZ41HnkL1ZYxEDSR6BjLgVJhM4hR5TlZc0EL0B1ArkO14SsPD4gV2OYdhJ2hdrsuqp6do
sTUGS0ses/RV1SJ0rTg6NsromCIdnaF3cpBuso8kdytz10I2NXJN5WcMsFUrarTLQIS3sqUWAwZ9
VsLBg3zupuFmXEOrdCcnuurlcbpvK4P6WWYLWF80aIS6DJYWPAx9wfJ9v7Cm9zSbaNdsMslSlGc0
qZfaD1Ol/pMZ0767S6O11NjC6UVcSIgMqC5eHnxCPa4NXQLwU/cMYJDrx1iG7PNKMmLRBKiydGT7
QHROuD0+5GOmC0gfeSqEwIIncIcALvh8e18vbDVQ+/xrg5tlM2hqIWpV3Sun4XOU2k+haFaOznUl
EQ4WvCdoijMJoh2+l7tmU6sMaJz1JBDtaoolN3Somy16HUv67tsAkXfaY3QaBMNm4guEtG8PcfHo
npnnhjhCTUuBY0AYP2YQsA/Z4ERxVUE5MMoo9h1QJCZTVga9MK+QD0RSAzlT3Ga85rBYtiDXZbje
fblpNkgFxrbKzNRdGdr87bzjnSXBkMgDCyb8/OURJiVaV5JBQVT9jLeQ46j00bTuHgPq/jKp+7mJ
6FG0dvgr8QTbcpy7/Q/ni77fvb88dQeL0d8h3W+fnM3dz+32Ybt9e/7z8PRaUPtgB97bYe9bh4c1
cNnScpx/MhdOlMbQtw1YutBU0IIb9oWww0Aqt5fuJQBbbs/PYjx3boy72/0smBqDqaqnoBmhrPeA
hsrkRc1d6UOoXFV1shdlb9zF5cE31pASC8cXXef/rs28Rc6e8aiBKU2cY22U9KeKNO9Q291afHzF
/Qxw3oURzkcEvliW7UhU7/BW0NFFuwAVkQkpqLxJd4RWFELQzkgNm1gnkMu2++YOiQRia/ZaMmEp
VDcIwaafawZg17ocbqJ2ipImuJED9qsYt/0c0QS0ne6j5iBqbp2v8RksHTFUjyDnhXsSoSO396vW
qIQ6Aiix8kWqodksXOnk/H6F8acL6Wz4LjDS4HXEDQnYixyAt1T33N1OsHbPE/3SbZV+EodYX779
dYqsytapEwPv8rQlu/TtFTrUlD3+XmsZXDrn51/C+TCDgfJv6uexagfm+cqAt+ovQEbs2+fle5Fu
jZgLCRo9CFlOMOKMsn1G395M+nH/AUoKWt+9fbjPO8P+yqwA2EnTOn0Obzn1aUmRih8t2X0PaWsl
7sOhcLrDKyjjVr5u6UCZaMCb2aagK8rjoScwLORR2ele7yu0Y/te2RZZv+IyFmf6zAg3A4LW1mYo
N7o3wlcYwKJKBgUDCSneV6Z6wXOfD4Z72TYEefW2xWC6YMytjjRoqakStpLZWZ4yguABFxF6Kzgf
JNZGbk79qHuKJuNJddezraSspVOWYnGQv6Img2gSbO+cRx+yog8grqCDBA7g0ld0b5QvZERPLdI4
xcftaVtcnjNbnEOXRV9ToUape4F5mD7F2C6r2pKatefFkjMzZ7AsEpO4vTXu5Et9N9R6WCEsgqpk
rOyaRrRYWNnj+ICwc0TZ1TQfb49s4V7EOiERgGscTD689LlR5nFQporumRpjB0MKK6eN0HVf6scG
+TSrmqIViwsOlOCVAVCwiA43IK8vPbbJVJIFApyKUks/IJTyIPbN8+1BLSzXhQkun0KiQs7FDv5E
SlSqAACtIsE0udl/JqnCPUjQmYHnEvQpAErkNno6RUGbSDBUVb+BoQmriLJxpety4TBd2OA2xdSK
JCA1bLTJL4ylI1tpXAGOL84X0r6qhpTQzH/ELYnO+rRl2N5jque0n9izriMZogpNShM0vNxenaUt
h7Y4PGOgigYmYu4GlYM8K5pp0D1BLkLI0xcKaO+MhPpNiCazLAo3XRGuHOBvdk3uirl4OHEpia70
w07K8HAa3YweCSX0Nd681vbgFAhXIlpZ9wH9Is7m8XT6eTLsRwqRVXoHoiDbGqhMt38Guha7LE7E
2WOOm4hMAPwyTeEmK7N9biOQoyRGl9sVSlaqyWivlWtihrp87f8vHl7cSreKWHfI5KOlYs/2r42D
N7XVYkbwmsbvhNZvB8Pq9m8KrV2Eds9foDOepwti5BTNC4X1+LV7xKbY6WgIiiyVRhax/JCO+N/a
SXbxK2Tu6I/ealwq0q1mP/zNpEFTfk6KgKcQDWCXe7VvVDayguAFrAWqKwepvoEMyVvJ9J3cydm9
jp4p+/aGXToeyJkaM1oK5VmVM4noM5EGkhJPIy8s3SGuL6ALIhfJf7820e4P0igwZQMByhdEMtax
AaQ1BJczWhig41rYaY/q+9AYA709pKWt968pFEsvZzHNtbrSNAGP/KZ+itX+VR3lHySSWqoHTLPC
buzd2xav1E5mX4nyNrhvkTqbc56XJoPUgM0oI95ba89AapxApHPs1IrxekC3l5XeN1SgvdvahjNY
b7IjUaSktygG3P6SJYeKkAFUZMj6Xjc25ZpWQZexJp4p7AX9QRS/QIe5smUW5xewFOiFgkMWYNvL
wYIwR2N9UBCvCqfYQg3s1BQ4YZqGnLJymuLNXwwJ3GmoeUOgFBnXS3MAF0xy5LfEU7OYauhHK4z3
dnq5bURePAeo2CgGGmEQo3D+ioDTWohYR7zah8bkcBhaNHhuJfZnbE8gxuoN1zTQHCmeKh0ZOnVT
dVbqH/IJCoTbSHgce2g6DzpUggLK/OEYhCX1U7vpTuIa9Pi6E2LebLMKItQ+Ue3guVyGsa2bumXE
80EaagmKC5ayAc+XYCe3tiZZOtozrEY2/2IdoNqCcsKMAUTbwOU61INigLVDIZ409IjeSfsgCKAa
95HIW6lsflcm+Avt3NS8A8/e+fWAPgEhhqnO6t0RvzUUy5kFGTgcpgp/Ro/5brQzPKIqeo/LbaSJ
Fdz1zoTexZSegs1X4NC7CLNAQ9MK9w8PnWX+RexCAPuYJcsBceJziUig51oKBhEvmvRnXO3Pek0q
yx9lceW8fQcNV9OBEFYHjAqVLT4xGk5pmbLMhI/GTZXuEtrbksucht6jjLWV7PuIfvX0M6V3xa6k
BgVJBKq+kgNfRzHw2yflO2q+9TX8eazyMiwDfE2qg3qws803VvwWho3Wbvz8oGdeHDaWoiMTZaI/
50OQAL8vaN3sWOGoUKbrp9EFyRKVKsCyhYOp7IBbtkv9ABEPJT4YMR6JidVChE8B7Ue4B2U/7ZL7
pnMbwSoHvOks3aCiF+moYGWNPeg+VYKdBgJ3vV8bLDbarbFyMbAQj+04jQReAZKccQReoTWgwJLf
QakY9er5pYKs4+VWbyAKgDMeGB4ZT+0k0zR6NpTcKrqVK2opD4E+MSiLzOAhADC4M4WiRRCFOZat
xrkp6Bs4mWyC2Ag1OYpbCbQYJnr/dAub6dG/C5yvT4N+fqpUpxUOVutY4ucc/jBqOA+Jjfc1taEf
trLVF969s3wcri6UD8HRz72f+kpuiRLGhqcE7yL7H87Oq0dyI9nCv4gAvXll+ao203Z65oXQOHrv
+evvx77AqopFFDGSdoXdFVZRmYyMjIw4cc4/SVfasftPnvxjaflGNeOF2/KajINQem5vcpUFeZcr
UKGz++YP0b13lG0e7XVkxwyPWzvLbbAMcWur0do6+UG7srqtkxw8kkK9f6pkdCKLbhVJG6VXcMAT
L86VQy0wfinzdSR966XV4LhwokGG/xw172bzgnKGNoT7cJHWfe4GG9tO4GqYcKfbO6YGZ0HTrKNG
SJvKhEQFHFwhb+t4eFF5hVTRS6A8ys697G7c4GcV/9GU16A99D8H2Hs0bqngm+gjf5DZklLahaxx
lUEPLP+qvsUvnbGw6bP31/iBx2kTwCtTzGlXt6mba7H5EB3M7pvjUuujK3ZQ9014GtSHbqEpPFex
hoL8X3uT5MwzQt3ycuw1VbUa0virZn0VkfHRH7V05VpPmcmVAovD4G+Q9FEk29GWGFOuR91xtPPf
MA2aHowK49jEQ4fSlLdykhdDBklX2DBXWNaOMRVZfSLVWikG0gUrr+02hviP6BfPhbfPPMeWFseL
R9+exjYazHA40a0BMT25zyvREwuoac2HFkd9UHIKMOnPLFvp+jFy93mwEEpn5mVGQAC9Xp4Zxlhs
vPTPHMVaIXUz8yHWmN/caF80QHIPbvctRyyqtAeIStLD7btqruN5bnParKfInTm6m7LtQLXhGtqi
9LIXNrAM2V9M+2tCQIO3bd3bzgMT4+t4oeN6PV85fvZ/1zwtB/R6XnrlaF/rtlU5ctZ2QESbFfN2
ernz+nJVlY/Q4MfJSZXXZbo0wToG9etv/L89/4TMnMWEunODSmuxn1vZURE+TGVliAdRYdDT8xae
XbP+RIquwqpgMq0+cfFA9bTedAqOdS/Z0FytrHIdkToHxknQv8hKjpDiwnUxH0rObE7u50jJlEIB
YfygKBtoSI14ZbC5dKyBaNh69TV7k5w/t31qDKNXW0rbFe0MCfqIKbYFYs1cEczWfPA1cV0lHyKw
oTR8vW1k9rtRKoWpWeTNLE/W1Re1pKaFaTwEQbzy5b2DmKHhbCo0zgR3YdDm84l/tSJ8BJw2BTKe
55cHUxcagPUlgYAx9XVwCA7iipFJe7BdW6VJ49qvFgmDB10VTbBhLdg/aELt9bsv6V27/jaCuRw7
Pty9tfavaJWQc8LiQhND3r79ur0rsx7Go5MKCRtz9bD3BF0uk5ZArnnJg+ngwX14Cus1z6Vt2Hff
wyK33eTjttG5lISGIHBocKtARyZ5kyilNe1ojJqlYichadNdvKstOOJSkifp7ba1We86szb5FnlV
hEGu4dA6ITGTf6jyr55n5W0jc6kCKCmKFrCxAVf+DFtnYaG34jCRBY/QL7zHdWlH+o+mPNTtq+t+
RNU+quwaBCJatYpxHyQPsbTvUNaLkQhJjB+Bdd+PjAY1fFl9timU7GuF0F/h7zJzl7X727919oiP
eD54xiQKY+K4Y2e/1ZWGKs+ExnyQ3I2nbdJ0Fz/XxQopVNsDziw9l0s31dwXP7c4uRiNWHWDwBtP
uM/72h2Eb24Swj9eMZf1swjbj5bb+fYql0xOnKx2YMOOekz2YbgZVHLx6rWLHlMmi92o3aiCtnDo
lwyOf/9sV2OWN5RNNxo8Ose4RB3a+ZW7zwYyVInf7G8vb+7g0vvhiUMXe6ThvLSm1bJSFlRdHmKd
gkVxksx9K9g6yENIb82PWljINWbrcUxNj8xn46DdZ0p4try2aBP6+GDLZMAa5rHjpePusy/KFrY/
+7u6yW39OFbHJfs1hPCosV/L1WDwXN0k0cKnHb1lEl1hYYbXgZScySRj8mklt+mh0aemiyNvDPeH
nKFVaZgo2i/xKc1cGheWJt80ErIIfgwsRc73Sizs8f0imfU6CqloCQufdHZZiH1bTNxxD0532G08
N4do2nigDUIyEWxV2bVLPV1J4lI99xNyc7WFn2MVICFork1CQJg1g5vnvjHiIPzgAHh/MA56+nNY
N8K3EOUML1uHb7VgVz96adTTWMHdADCjPijda6/v5HBJwGUuKqF1DgiL+g8vmClKKA+tIhFiCr5x
G9N+eyukZ9XcePr3TIgPRvpFcdN3Rfl6+xjNfuAzo5OHTEg/QO8SjDYhRLXdb9CG6yr9XTPbQSdt
4ZIYz+TVpnM30Prj8qPae3lmRUHRE7/GmOjH8iqKQP0JUb7E0zHrRmdWJqejHvxIbIaMIpp07GN6
QnRwGibX29D2+6XW/dwTBC4X2g9wY0FdOS0ltwoEftxilK4+KnH9Y3BtxYEoB5mAZ/c9WsC6zC6N
reOM8PiEGPtyAwcpD6IkKCnFB9/MiiCu/ijLr7KwBK+Y+1A6yQkQjnF++SpXNPxIaeLeeOjMV394
MKuFrGvO60ZU7GdqaKrT6fXCaJyKiQbjAf5kW8u/dRA3WMl7rrp2q/1z28PHEDV1OmZjxu1ifOZq
jD1X2iAIGE1jinMzyIWdyi/RQN/kqaTkvBSZ50pigBj/Z23KY0oPI5LBPBsPSWkelPReTGGDCr4V
wkFK/vEgwnJWhUZk86JTEHnrrJDg5RmOXVRs4N63B+RPynYllgfTezc6tOGsR6d9Qj6gcVYCDPUd
hWn/FOZHSTyMo7tDeYQr4gA/udlwcJ8Z64XRw04Epj2SO4in694W4mfD9W25X9/e2Zkr+GKtkzoj
dM2OD2GF8VDK3nNb7VBIWwFjZ/rpxJhOe6ikpTbRnF+anLSRVYQm/7QN11pRoYR0Oh9iI1gFiXhv
Ctnh9qLmjpjJvcpLjIe2OO1EWU5d91BLGg9hqqp2E8nWylAY3hdjiiuZ6xoLl54yvmGv/NOiWYo6
AOSc0z6fIXphXFeO8XD/odlrUBeAAt/HqvzH9/sfwfpHSkH1g7+6Nm3k1ViLV/lzp0er5u320mfG
NJlxYc6JdwnNYri4L8OLB5W00sr8FLXbKKi2GOtYP4XeXq8P4nBounDVPlQl7NxHEdjV4JHCbwsQ
I71dLVFuzEUIYhxPCUrLMmne5U8JVWVA1o8nklv2tt59U51naEjssP1SBEvsuZ/rmn4C9J3HSR/y
O6QLJ8Ys1KRxLcoMdA2oHeZ7z9sNxr5ncUHnMfDIZRiuQzr+jd0N/I+y7QavWvu68AFGQ7d+yOQD
WKavuJKZmw9Cvtcrfy/kG52F988pNLTWjnpHEvxxlFXB++o3rCf9Ukt9rrrEXfbvVkwuzxzVsEjp
2Qov+p4a27KsD40PsZ22NTS7aZ/GIZXhdxaFdpweuiUs/fTwjWxlXAoweZH+0J0aI85Zjj3IVsIL
wkDRJHjhNoVfJfCPwYKbT8PWpZErhQwGcHQvExAxRP9FKO6VvrdlfRN0vyW33QtKYDM5upD4XNWL
P23CnszAMDkC4eNyYYGTeDQ7HURYu9dW+yIoxdoqqNSa5lYZApsUtbM9JnE2WqoYK69axUm+Gafc
j1m8VCyf3WRDJM1mpoSZhYm3O0IghVXJb2E8GuSvf59+6gsBCl0EV0/j9eeyz0xN/Dnr2zqsQ5Qc
A9HblbwfSkna3T4z00DxaQLk71i+YZRoKpXeW5nX6h26h0p5L3vmWkf0klHJVQRMXdDf/4MxC0YQ
gqQyku9cfkbLrBuhyjBWlN57px8rtdgKbr0TwoOZ1UuPlGk0+Fwa+RewC/Jl7ROcdHYauAJhdrKw
JsRPjhGuigSaCWXhXTv7iSym6piCYFnTzgk0T4xkGX54F1fCdy0w+i+iEXsL3fc5lyMp4oIDyjKC
4S/3zfP8XAuVLLwTh8QO4nsA+WAhXA/hsHrB1NymgW4faachhkH39tJUaQ0Oo6ho9qlHyVkl35dk
Wub87fyfP3kRt1qM4kabh3d0WcRB2SVkcWbUHzMqWW0UbG873PxquJUZsIK6RZykWFYeNVpSE6s6
USfiDqAzrVWzCNK/enuOrgaR8P/sTB4Widi7Qsj4y10U3YVpSRmsWhnl15y0UXLirWQWdpf9hup6
ITDOOsY41QyX1ThnOwn4TRTFWeURi5LmWNKO8vKvXvwrGv42cfxc3792Ptd/dpQK2piV5hKIkvix
8B9Lb/MfvtOoAqGCsOP2mji4GbqGU/oob+bSfRaSy0dHzxLWt43Mut6ZkYlrg/wMfTnnqIbJ2gl/
eVb0IoV6adfCsa3EBYzr50j5eS7yuWVn1iaO7sRJ29b9GOtAdtJa9rTSDtHt+ZaVOz2V7/rBfIzE
Fx3SBZcXSqWuyjI/ZNZm8OS1736Pi6e4PhjmygKtET2LKeO5RmV3ufZ8e1vm7nNGkknXGfEDdjjZ
Fj+RHL1U2fskWlnCd1kXNloFesSwBeGA7KEbPt02OHsozwxOdsZsS9XX65BoVjjrysrWAcCSpF8o
p85+7TMrk6OBvL3BfClWqvp34iYbAQ5l61UL1lHWLjjW3B0AuBiIOYw68EJP2myK1/tC1xOeG8P5
aTF+XHY//8uW/Wth/AVn5y9wGFo0c7RF2yxlwisO1rTYVjQS/YWDOBtQwPTBM0OlFsXuS0NeXJp+
KaNIawXfHXSJQ6SKnHoVLJyOK2qIz9NxZmdy4MXUb11N4JpBCbtr2lXSnHiXm22+y4pm00crJ/rh
yW91nax6ePDb7N4I3KeKQm3SdyiwlwsbPOstZ79ncghAp8pSpbPB1KW9YN9qxksqlHae1zu38t2F
sD17AqjCwk7Ei4m09nKXw6ZwaPGlHDkrAodyLCAra7OFAzAeo6sARLOSVzEDK9xNl0YSJbPaoRvC
O81oP3JPfVJ8iGVQ+EzXaONuA8OvFnKhK5KB8avCpAeVCxryjMBOTvYQUhnQG0y6dLVbYd/ERyf/
EAympPKTnqZrlUcXLBDJSDj57fYRmfNc0rDx/cmYx9XbJ20t+A2iBNvCF2FoDlZaIepYr5jMWIAQ
3LZ09QDSmVMQCpGvJw05s5bC1iyeWhSSeLks+MmSpUn6ghBtBcYZS1ZUnZjffYzc6l6AL0j0w27h
48355L/7R1v10l0gnWAUQogQvx4i6AW+F+aXLvnnP3wjlCMZ04IS5tqGhMZsHHPKqnanqt7JLe9D
ABbRUC5EZHnuPEPR/z9LyuVqtEIQXFFuOM9ocyEIS7vc2FjOWoB4Ryr1X27b30ddsbPi+EsfyKvY
SJ6MKP3iQbkmDeK+/Keso7cwaLauKyEGbuzC9hsaefteLC07UruDJ1SIY5ioyQ7iUlo3f5CUzyI1
Ja0rWgBaZVFc+/z8pB3eAo1BQH9X9D8l01uZ2grS2hO6XQ8Atk6ei0SSpCzE51nHo/uHRBcJmTal
ZqphBW8Z4OEwISC/kwJTPzRprLwrlNAfCiHLFq6dWecDQQ3uiXayNW0ngWvvAogXcb6oLNeqWOvb
KoH9u81yeX/bB2dzdRqQdB0AM0LUP3H0Ru8VJRCwlTpfGiGjUGWmyL1lL6A+jqLZv0GkS9mo2Spx
uYB7m0sUzk1PvLLyqg6+WSm8g9UjXRlaY6y6Rl7Scp7dTAbF4PbjjY0SxqXvy4MXkOuhBq7RbeQk
19X9ss76nIdQMVD487N7M/79s4xkcETykdQhvU2guDJAYIbFPqxBLjADsQDrnts2uv8SAw7MxABn
urSVhkqZG4nAQ14OXwzmluS0XBqin9u0cxvj3z9bj1wJie6143rcEn6se8QA14s56eymjanVWISH
1WVixMxjOdYii6hUdbDZf88QMvf8ehss1mRnt+zM0uTz9BafQnNMLCl/zCSxxebP7WM0u19nBiZO
luWqE3ou++WLO8pxduiLq8UUZmm/JvlE7RmBw8Av94Vwz9j9wSzu+2Yri8n2PywGskq4b8DyX/FY
AMerKtRjuWeLpzSO7KJ/W5Qmn/0iZzYm6ZjjmmEfeThxIrw1JYTTXvUfsoVRwNXijECFpEwsNGVF
DT4Oo7s8TDdFWe0q5SkPq42rL70SrshOSPR466BNQBV0nLaYuBfzKC4iazUhpvQZV/RI6AQhbNfQ
1lqSXctueGpAe6y8qBDWqlN9KLC71lFQnLQm9NepKMQbQ2vtwhT0v3fMi582cUxD6LqgL3nli02x
artjFekQyiw8Yec3gClmaaz6iXSvL8OF4DZx3dVCcIdA79pN1X3gvoGfyRVmoZz3Yuy5HAW431U3
W/kAW6pT0KIfIi+hmGeOoTpSomhkGiPEfJIh+obUiEZKlcEoBAgNN1Yor5T07a+Px4WRyY3ZJ675
qWB+11Pa8pV+4zM+Wxniws08c9oRVlJU7iaRa3k69xh5nQ9sMCbMo7hRJwIY9LWAKyuQHt1e0Jwl
S6beQSma/EacfD0n1spCF7DE79jkAkS0dbaVjJPWLmVyM3noqJLOe0hhQIsJ9Es/cYHAVwKDM3dU
xP21XKlHI2mAbArlN4ph6arxsyU5uTmXODc5CQNWpseVJlGN6Ol6ZU7/HEHL4wbS+j/sIb1i5tGZ
rqadfLmysJDcZJB6vlYrt3bToByTN3vEKzUtUv/+bcKzjnYLbQr4b6dzbg4wvNwNiM9q/wYWUkNl
/vZiZoIzjMUkoDpcpLzTJvFMShqEcCs3uos8JtITWMlG+oOl9/HMl7mwMglNYpTlopT4ETnTtqsZ
kCNsVl268DydtcJXGeeKALpPmwVaXuQSsmzRnSNRVhye8+LerPKFTHb020lxgc7yv0YmS5Ejz49N
6B3v8tRoN0Mbvohtoa29oDJtH3b5TSXU5joYgoUX5PziqHWb5O6QS08y6MBDuaGxqLKLUuevxbzc
pBUKnEb99w8g1vevnUmEiARGs/SGTUyyYA+0xjNaZjE6sOwLQW8mQGAI4DShT0MfdXJa2yJXB78o
ojtGiPZOXBEk1Ac5kveNIEmAqb3DbU+f3UCwgSrA3RGNObGnWHXhGUUS3VWxvOVhvBbqP2VkLLjH
XH2PGTl1HMGG+p3/cBkdoswb5KhkWS2qSrRGgKdH0cYIxXtPCu2+dh5a80cbGB9u5ayq4ejpzTYM
mPR/taSNUGZvZrK08pmgf/GTJivXLE9zqJ9Ed12xaXgShUwJc481tb/wXJn9pP+uXZtgL6S0Mfu+
KaO7xnnrHHUvgUjSjXSVwAVRL3FLz5UKoN9C8waUx5iPT0IXLD4VW5tFd2kvVO91HAWHvJW8VcNI
/Ao8ZPJkZmb9nCgus7hBGKyBdf+jtmrwlDeJ9fEfvEtnKhxgrUq/aHJs9FiK0mDAu+CzehVEuPwy
Q1wn4RKF0xXkhASUx6AhIiDOpC9Qh0v/Mge5Giz4Qu6cIYIpo0MZ2rS1BA7V7KmQna0YlDtHrXeN
qqwccaeGf2KawOFLGD113oKzzx2ps98ynWhShiaMOhnHCkpedcASvC7dpPFCyjnnVedWJpkeYr1y
2id8ZzH8KqQQxdqNCsnpt6Wu+RzW4nxrpyDJtAOJjoohjUwbUH9V7H5n5apnfhGe6Bcjs2tn/cdZ
COtzZ/N8cZOwriplXCom4ULMlE1MFyBGFiiP32hwLqR+s+cFuMMICiDsqtOMuQp0yxVEvlaTPxnl
mp4pAWnQjlJwkMu1J7wIxiaUVkHzcvtozNWdeDD8a3iSMGVAwyTJb9nXztkKzbGtN4Nip90WDtKx
IchQoN3k0UKaNuucZ1YnO5vVReR6DKLepQEkqw2CsE64/B6atYLyFsP3usQU6cQ53TJG12LAZ6Ih
XbtMklvtm9D+lxNAo3uUOhrZnCZnvoHEs9BDznwtffeUYhfy0mEmKhPsLlpi+7rCJY8BBviuRoox
yq9NTwEs8rAlq0l8Z6r1ppKlAyiZvYuSjf5iiQcHslg332j592BJVWJuK5Fy4i0HrwN6D5PMyid/
dw2/jO+c7KF1ab3BkB0tGZkLJqMFupagNPnXZfjUCinWS8OK7wpD/1W34muZweoQy68Z+K3OX0pJ
r8wRqEFvqfLIkKGIU067JAw8XQ9cGnnZoyBK27asYbm+dxV1V/X1gsdfxRKMsS5umBEnz4DL5dpM
oQpN32nbkyMbza+cidqV5Hnuusw8H0VHs10SU7o+2aNF2CBHphKK5VNSM98tEgY6sdjrVs6NlAox
zARteagE813vu19ZK1jHQSyah7pxkm+JYny9HVzmNphghvrdeD54RF+uuU3Kvq4ErzvFtUIB9nuS
aHZk5TsrO4l09m8bm9lggLbMiaNxwB0/ZSErGi3M3NDoTkb3oDTBJlS1exAwez/RF54y19f8iHoC
nAAujVfmVWEuSlwv7A1MVR/qsb0XYH/y39y38F79EjwIx+It/VH+6J//en0YpURLUYWS8NV9LkCh
Wxhmd+oB+PVturLMcCMLQDa9JUjKzFYSZZDI4TLitE8ftj28rXUaV/2pAxlr5ceo8uxMuk/C99tL
Gn3+4rnGPkL3iAgJCgMjzu/SP4w41aU+qPuTHHx1849gCWwxdwQ0gIrUOCiiilfh0qKXFiuh2Z/S
wt9GkDGoiQ81g/5oRsnaS6SNPnwVLHHT6ubu9tKu4uU4LXBmeeL6npdqRq9j2XmSX/w75dftf/zc
zln8QTZLuYgKwWTn5KBVaglncEpHshnmGtatwLjFbSszfjBOhNNug2V7BGxfWqk69NrDCqSDAHuy
ZGTfvL7Y5R4DCsw0Ldi6erqP7O5jAwi3kxgiGX/LeadDHpIhL10IiQtBXBu5rq59TfC3tVc174JS
Byf+q3MnF8oST83Mpxor7LxSwOJBaTt5FHqDwQBRDC9/FjW2B/kXrp7rCy/3WSMGIGwRiCms12Oo
PFueqAipFMlefxLh9ShzbYURWV7IV2eNWOCsuWLIRqbP22RItbJT/P6UAWpgqoh8Z5VVS/ycM1Gd
AhsdPAbMiLPTqlQqu2pR52J/ivSfhrDV6LBF0RH90JXZLEFSRj+eRAhO7fhkQwoaSMq44rNt8zLu
0yrwh5MiC1uv1742Q3zslT+M/qxkeSUVb7W1hD2e83rEekEaEd1Jfif+UNCfHwrZ6k5eedSc+8J8
btBAssKFIzxnhlBuwKcDRxZqXZdLswAwcZJg4M5A20gIn9hRnz3UmXFqo2Rz+yDPhIuxQynC9saE
Og/US1upqBYFwh7DSVej5ECDvXpJ88D4+xtKN4DnjhAKhAino44lvJlpoGr9yfdKFZ4mS3wqIOJ+
bEKukVSq5IW5uTlHNLnr+Te9BpoNl6tyg65QYk8dTjQw1p3wGGTNr6awCyPc1n7+fnsL5+4SSvJj
cY9JYZY4CVBoRlpGqHriqQ2rdVBsPGnYJCFgLOUdho7I2/dQ3MVLoxszXoJVBgPhfEK16HNA/+wA
VHVQCnGAVRmhh9KKNkIHr9VvJf/7vWT+UGJyflS+kPTJQesHg3KYXotcKBKEdH2gfk9Tw9tmOuqj
CH9Gj+Lg5AuX5EzMHxsqAKBH+SMc8/ID9rrml4khDye/ezKh7XKiUyhptuVoPEA9O072t7/h3Gae
25s4TMZrXtUSZTihshFvBmgydsHSPTbjlBdrkidr6iOzcJCUPjXawYieWuY5LZm5rvusiha2bybc
g6cYO0VgvBEXnwQqKByNBPkcCIv7YCeU4JPjZlO0zoIUxsyu8RgjFo4AuhEIfbmiqsurpFczBP06
iYElp3jqxE1Qo42XLXVJ50xBismIKohfMvmJF8ZhWPhJnPQnNGvCKnwT1JiZ8VJeQ3O68FyY27xz
U+NPOTtYqdHLZFCYirRnKZRs7hVnWAiIM74A8o+GHhNvI9RxYgMFSFGsgq4/6fDaSeqj+rNuQFYY
TByub3v2TIAnstN6IFDIXJYTr4tZgafBtnlyMsUWwKrKw+/bFubiH+8Oaqg8QT6RlJcbJlSeLHWq
xGLc7Cn1vzju3qxeM/FQtOiS5h6cF8dQfL1tde4rMV5F7MPviLmTSxKfHOLYk7lSNIGRV3/YK0ro
w2BZP/0HQwxFg2uDQeTqLAVKoLitwepwB9fJCfDRSrOCzW0r85sIldnnqxg7kyNr6m3R6wLfKUuD
dS/8CZ1/2q3/CEneoREe+iWk5kyApXlDcotnjLfyxFzlUtozEFA8gZVYuyKw19gWQmMXyMei74+e
siTVNHOAMciTwUTWSAJRdOkkjpgOXlRmw0ntNGC9afrme0AvHNAa22yQfy5s5/iKmqSHzE+DrJVI
Q/l6E3OW7HpG3ZXDKc/V9qiMZAAd/ccVuiztntxRt3s1gNi68MxT6HfKXhH95FE3Ir2ANcCqTmE8
JKvbP2rmKNLEJwkCQK1SeJwcRVkahF6uquGU1J5IhmoFqybP/lZcjBwOK3jQ/3MkT2emKUQnrpvX
w6k9ik/9L8e+vYi570gKx0w2/MC8JcbIdhYdK9F0VTFth5MUWHeRER5aJxIZFKlCmDLShUM+EyYt
wBV0uin9oUs/OeRCTQTRjZ4d0zv4z5N10z/HCTdAOaDa8uP2yq5LqCPb+r/Wpn2wtqhlNU4aXPRo
fOTvcIYmW8SPPsx6lR7kJWszDxiskVZA2wnBzHQQz+lyXLdkIwujOmWyuGcEcZ87+mtf/4yiR815
YyzqXinXxrDOs1MubuQ2uMvjbWVBB6k9x5Dv7X3k5m/vwuz3hUAcMCbXBUHv8vt6gz6S+uA+ivKs
yvdBi5z38BDES8sfc4PLAwoRLRMbXEsiMNqp5LFrFgoIWgKQ3r6p1otB0z9HOrv4wxPkPfDVlQkT
gn4UnL9/OGKYfh8j/zJEYOLEgd14qENDy/nK5Y/camyXrBa+EF37XXz3NNsr44Udvf7QIwEKKRfl
C5ki+XiTnZ2YXtS7KMwLcksxeSA00sFFTTvO7mqZeY32EGRSu460JaaS6wtyNDtCUMb7n7b2pdnW
GtrEqIiAevRVUHaV9TL4C1H2+hIZ8S2E2JE+gNrFZCuLOmJAzcNEiqpz76/7VrFV693qB/Cb6db5
a6CwgT3yDKYjKWyp03yzNqJS0FTCgRjJ8j5VaR3zcPG+S5m/UJS5xgN8mkLKkOI0hKhXr6t+UDtu
kOGU/UzyZBcL9bpWy7ui6uA+8NZtE25LN2FCyzt15UNb5U/xcMcbGtZdtwEv0K7UaInnd86RcFiT
8wKKjz8uv2hIAUnyYq5QKf7G0AoKDDVNVXlfuncVLCB/nQbzouWIAmMfcTPTEix0SaYe6OJwclI4
3v4w4VgvoRKvL8RLE5MF0b8pnFCV2OSW8s0P5e+fQUwTMdZDD3NUA5zq1Faxrif5+EQGwr7VFIWj
59XvguH/7eQSzkKrlKBJmZIZe/nyw1Q1M92h64snD3i0vqsBqhyy4gFlaH0hGb2+EC8tjWnPWSwZ
TINYmmNJhksxkOqtZflrhpdOveutHWshYZk73+frmtwFalj7Ut9gLRCOv+Vq5Sorrd9kwu72lTMX
qUCoMe5MOQPV0MljqOi1WKvM0Q2SYO1E2Tqjf9j1zsJqrjvp42diwoZyydihmXKMdJlWkLpQVBAI
GToS3kptB16foGWbr1vvV2IVL1KXPbahu0OOqfSthZvgim1DnPyCicNzdhOHdIaroAq2glfejVHT
cq1jj4w87ERi9R752dZ31nK0CaE/F5cwq7N7jYY1+wx2S5o+PJ26VNumYg/E7MEErJBqd0L1tyP5
4ypRsRhnS8c7dpK1aUITZVVDoUNv/0mGZ4amFovmc5GD7wgcAn+hizM5B62YVBX3BFnKutkXb7f9
8ToF4vef/cMnbh+rcukOJv/wSjiG6XPm3Q86A5+b21ZmjzKYNipr5EDUAS6PsuzS/sx8h9y22KOV
qgknGr1Bsarb7W1Dc9cGz1a++TjwC6b30pDYG2iaZRiil3MveMNj5IS/IQd4VyCFdZpXmUc9SmoL
ZcM5R6O6wbEmgow9okurgRA1YSuG4ikLy1VQ3AvyYwLA/j8s7czIZA81MQCIowXiqWus98ytNym6
LHAbrDJTXpmhvCkMYxun4ULAmouLPN/GTiigVVZ3uTa/LynQtznxvnjVjS96XtuK+sjOBgHvheLr
7UXO7SRzX/RUaOdda5LLUdbjrFizqu6jFNyT0JV3sRAcbpuZ8/pzM5NFJZZX5TnauSe4xbRmFQen
IKGM/X7bypwzAjr4HMPgrpzGYNcKFTrYhXhy95H0IEOi2W/RmhDWyc5dYpOe3bjxlUo3FOD8FBLT
56qetzLXlyZTMvbcjRR8tbhebq9odt/Q1aBhPTIZTaEpVp3kJbMV4sn09z1jXo3yaNBga8KFYuvc
auC7gcVnJLxHsvfS6QpHcYOibEhmCBIqfFwSGyYFP/5+NedWJjdUkShxXnstvYynuvwtGR9Cv5P/
evCHC4LMmnc9BVD44yfH1gf/2USpKJ56+dj3u0pcOfXOrxc2bC7A4mB0ZBj6o/E5buhZriTw9bO+
V0RGTx8S1qDW5apzV1bTw5239Kocf/LkOQtlD/gk/go1/VWDtZOpa3VCcxoGUuaqCwM7SIru5fbX
uSbpoBUjMzDFtTGS4U6hLPx2sQh6pznl8Sk3Ptpk66SnJLsz5W+C9F7kayc49r/VL22wgw/ehysk
6u/MF184evuUySZU5FbqD6Vel0uixzMFzMufNtlusS9L8BP8tPSf5hCtn4ddv/0m3mnfbm/BXA51
sQXjeTz7rEFoJY7pYaeC6mC4b+FvQwjMsDaJcvDQRP3Whk+qsvfeFuPJZ+Jy/ZH/3f3JTRry6ZW2
wXSRHnzxoDg7LaHibMvSUSv3cfBVBbr1IXgG+k1bB9b111T4km3huikECC+fB50iq3sX7uF7l63f
lbwr9LtiuHf5PyNLtPXegufMtZMq35fCMTGZ/h5sZ0mu7bPgcGsZk9qoabRNoTRWcyoZnPePRfBm
AhWR27dK0u2QBoth2AH1JkTWhnbl9b/T+zJOt67w7Ae7EAh6kKK68aFl3kE9ae6HlH9JkrWmJnaV
qYzUraMhXGk14vVvgfCnbF3bh5ZiiWL7s/F4axnjVXPmCLrXGVbeue1JTb7QE+yy9aDo6LPtR/aa
wW5W6Zv3M7ZRUnPWA/GyTuxwlOvQ+Qr5KYJzzdtDCAyHpfu1N9eNdagabx0G76m4yvVT9eg/dQf3
KG9UGvBWvWHTbD5LcZTil3SbfhFQ1+0f1SfTeoqDt1B46MQduqQv3Xsu2X742Dwg85XKdsfcIGhZ
59GK19DlWN5CEjRTt+TkgZSC0Ukeqaon3zPrTaHsKDmcoNxy114flxu9yIdDnKfuyuwS+RSkUWy7
iv6IBlT7Gpd1sOq6fmlS/YraEtYyifcnpWeV1BxyxcsvIkVNXjet354G3AUQ50rSmteGMjeV1dVQ
VCfzd24ghKgHdppDhGrpG0U8WP33ULNscEubDplmaiwVNMH+KmrDDSRl+7HYG3loo4l2Ds13tatR
vTPHgj6DtmZ8QhRjL+oL6eviWiabKtepnGcWKm48AnpvZXxoe4FjkT4qJxftbtcExLvpur1Vr/0Y
ri6PajEdyfQQSo/Bo2KgDrr3N36zQwbRkddN+ivdekcKjIbyhNQd14Wt/XUGx/aDZvs/0r5sN26c
6/aJBGikqFtJpZo8qWzHiW8EJ3E0zxI1PP1ZdJ+vu4oWSnD+RqORRoDaIrm5uce14OygxoLH6HL7
o6pkg0by4fiq7x+0hy/b3ctfFzYk1iIElRl+PehmnEXj5eq2o2h8Lx1exJCUO4vNG9Ck/ui1m7YK
ETRFa6/sJ+7vDw3DeA7AfRHQwP++XCJNmkTO+2RAI8mEzlzpAYBigEGPHsrUOBTxDL6DBt3PMGMl
CgaT6sqgUwuybalap57OjxGbfiF/dxuBgtnOWHvL6mCHYs0pCHMcqhMrmhti+FHyrFHZFfOw6TRP
o0ezPw0F+qlN4oRrSPOfHUhsLLq/MHcJfrZP7SOVDOjljBbDEQzK6KlMXE6fHbSbADWP62f4EZhc
msxLUYKGAH1Yr5uwGeA7kFMTFpj6RatKSXzAijxrRuxmhYTGcaDYa9MtG7LvLK3c4tRF71nb2YCr
2TEq2732NjQHLdcd1Ri3ar5b+crPvhS+kjcWwMlBPdQQDjkIGS3baB6OYRab3iQxryiU1s1DAmIB
qUtuSim4Q9M5bH6qb4BgXrudzhJXaieQ+YFPz5lbScfF63uvRh8J0Je78SYKC6BXjEWxiWtqw0rm
yLPMBCFjR7xW1bvT9WV8Qtf90FX40mjHh3kG6MSlrmJyApAeVjscS6BGmipQI3sAjUqlsddntm2N
PaXbcXrTJceKbmsr8ahlF8rgUWXaV/BkhvRNRffm9a/iQgUNQFMNancogmAoUaQSQNOewrcW5JQ0
OBXWtit9BTyxfZvv0Olas2M0d951kQvHCZEYJOUVSbisQmA51hhYtlIZItPGmZMD8Cf/ZlFAcLYI
2tgQWwi5hqozB6nLxuFYwAEAlG+n3plq5rRsm6HU3B/KaaXPm9+TT7t4JlDQUMxYFkZZQiBYPLTY
pphBMLaTsWFrN3bhbVc588MHzgOqcmJvd2NJ45CN2DzF3CVlsoOPdWvchfJd+6v5xrLAC5UVI8Ht
+Oe1/SdRiACDjAb5HEJinOxap/yF/vV9H/+NELgsaKr9KFcLOtGHekpJqQyguwPxz/RqBZIX5yct
Yvs+f2VrhYBFrT8TJyhIoedzVUZYU7YfbmXi0Pt2LyV2cWhXFGPBlgPb8r91CYoxqfpUpxMEseRZ
LXN4o79N6QYoXyt3aiHagl6cCRKirb7NSG5S2EjtO6iE3oMfuaP90TEgarcrxY1lFTwTxdd85mdn
6txhCB2ikofmQZNtadN7uUu85oAHxFy5ymsbKLxQM/KulTlC2OTkJ+AADPeAobhujxYiyMu9EzyZ
RENtwWz43t1HD6wD5Qd76d3oIHv9Hn1s/cuKPH5jPt2osw0UHoI0Mpq2hC9x7DwMG9TP+VbbyjeR
Le2NxA7WsCI+54kuVifW7Yp6tErdnAbUGHasv2tH6OJak8DS23aufmLzQsz6zopl3N8+s+vYyXdF
ZBezOx/VwoFeRHZ0lLbUk23XZJvodeWWLS4ROodaDrq/MUV8qZHSGBeFFMD8YgLhkLWw9KNiF2uT
iMt6ciZG0EUryfNYknCZw+OsueV7V7ojMg3MY4NnRaEz1bD80QYAWc6KC7S2QEFDTUlVkoQ/mXq6
ock2MrZ0ntauweJVQ0YZ1TAgVWGK+nIXq7wHsx9TES4Ue32b3GjHMrOJk9w3YDnv7XKfbWRwxPh6
8/WAFSrK58/AVwvnWpw/6wDPkgKABCqKbAhT513/3TLKjVkcaToANhZTTNUPgK45gx6s2JePVnPx
MnIEHIxI8okSMUbN5q6tusDA81ZHvp5tW/JiZmyrFzezfG9oQK0Nf4IGQE8Ap6XeKnHs6uGxb7dD
8zTxj7N+yJYX6ruvo8yavN8GzYxoNeQtoYKVCOKSAWM2w7BJfKqGP9L8Og3fVizRkl79JwNUr5dH
nqhx1KHvZgRdjUF2AOfzsmN0B8rxHfCqfPIIEg9te13mokjubAI+DG0iIvCQLBVmWClY1jS+terd
WG51078uYsljQfv9vyL4J5w9UKbG1LrHRNcxeNadedfZ1t14iNZcsSUf4lyKYHQMoFIh+EhHmLxH
00ptkkjbOUPDC9k28r7tdqtoYp8YXxFB4HpoCB2Q8wd5veCKqdWQF4ClGI9A29iUu3CD8oJ5V98a
B8tpduwwHsyH+OfskW14r+2vb+qSdTiXLVgHMy+oMc/FeCRbhuoJpv0O5Pm6iM+T+3x9qPrzDiIV
yDyCjBwJIEVvIaNx0Wa9o/t42+3SrelUW/0keblHV0oC3P0SL/+5QMEPzOVUH7sKAgdnBG/r9eUs
7tjZagTfr9XywUy6HDuWD5iRr++V8WcksTuc4Mqd+ug+urYOQePHJpiCkWEd0qNXn6qndhO+AaRp
z2y6n3fxoXbTA9nX+3Gb7dTvyZ35A+S0x/ZhxTVcvNtoqwEuC/BRMaF3efHUJNBBYI0VG4AHv8vA
V6RUxcquLr7CmKxBwxeFKFksX1P0I1YaPzPLi5+7R/1AN0Cs3sU3zR34Jpl3/RAXGr+gk2fihKdX
S0halkU1Hts/7c567HDzNC/eKMdqNzwM36O77O0R+d+VB39Rd86kCsY/LeYsJhZXTOD9Dxu0Szp5
/ZT2K0m8FTEfUcWZpczlsehLAjGM7qTmkc33IMvGdNL1PVxKM53vodioBqR4jPWYJcTUuzwHMXy1
J7VtFy7oOlzl0D7q9gwExgdjUzuazw7Kgf7f9lP0baawBDZbX2M/yXd53EaRYqfNCBzcFXdi8QZ8
YMBiBAYNJ3zDzzYUE6KyVbbdeKznLSedk9xJ3lzfzUWbdSZC8EJzEwi+ARL8xxH0eVF7p2Arr0tY
aIziOs+RbP9ZhaDzZVyxZKJYRe4PtV38MFQ7K24LdkLX3DuRMSzKacavC1W5r/HJhp0JFVSemCFR
sg7rQvYcJHo/55vpjW6bHWD0PPNW/gWHl/xKdgftB8IJqbLXMB5WVo2+78uz07t+TK22wQdM9y3I
PFuH/NYrux2QzLExSf/WryGcX9cWZMQuJU5tw+S4wj4DBp9K2zjetN3KC8e14fOuQhUV08QlE4mY
81AiemPAfFEMcpBvefhYPwCs2F6t4S+mBXCL/5UknJ8c1EMbtLhi6bfhADhdT91Xu2BXOQA6+Suj
DOfLxEwsR0EWHpqgnSOZ9D0Miurea8yeS1v7PtzNL1ZokxvzMPwmvRP8Kl1EukW4Ys6WX6Az6cIl
D4Oo0CUTmgoibbDAlH8spPz24Xuq2sgy0sf6d1usFnMWAxWg/fy7ZuHex02l1gwtP+hTR2XTCm9k
zdXafXI/auCjzRqbTn5h7cPsJSI/LRBZW6kXDPu4+5WGxUtYPCcju+smbTetzQ7xk/2kY2dfJpiL
GuhdpV7x02hedFUC0NJmNm31VxH7YQaG9r+KVM+3QlC1Mgao96wwqFqw0WpXwatcO3uU4fFcotJj
F7ubKnfjJ2t/3UYtm4j/VirmUpRAT+Y5wEqTep89NFOICboX0nghe2qU33X2yhS4XNTvVnsNln3j
M9GCreglC/NRCY5f9oNb4rcO4OCdajO41K7d8dDY6orlWHxnzgSql8apswwZKDTyeAxpqbi1NGIY
MZC0ldTNogdyJkXwwGNVySZAVGBZya5RbQWxhZUe9NVIl2/PFR0VC4XGVKZp2HNTW7tsr7IfuXzf
K2DyC2ytIrwsX0r32rRGpMpV/5pYwVDB59HlKcPyALyUOtZd4NHd1Nn1y3XFXHpIMIoNfhUUVQgG
Sy7PKg+aKMm6eTyWU+yQccsqeI1rsDKLQjCugpk9QGRB0qWQUVJKcM9qiNzVg1UpTt35qrE2HLMm
RLByUQl4FiNQEeJq38Ke2jLZd8Xp+m4tabZxthDBXiWVzsJWhQwaPAbJTwlMcdcFLBnEcwHCcQzN
gDkJBQLQX0Unpwd5T7Uh9R6DImOJYbWVB2lxPchdYa4RRXDMKl4eTFK1Sq+UEFftJWcNEGLxQM5+
XDiQMTKStOzx4+kOJcHv0koE8jGoLd4QPiz0v48XDoNnI8exxu+rt7ntj/cj+I3s2k/eFD986pw/
+B/v+uksmtJzkeLxUEqHzlQQQcbPwBVCY15w6Mza6XPDpS0Qp9p34KUV02NVN2gRlAHP2vT2FP5Y
+Q6+dcLSMYbCF44kn4UR78tza4JQ7xJTx4XK4tx0mKFVb5TG0SFRpyzc6JlBJjseZDSVKZmcPwZR
pQO0IlGUcZ82prVjGE/OXEmv5RS4bjk9GEYx3nSG1YdoE6vW+viXvpePkuK0YGs+zUDRhGZSN3C1
bjEdXPS59Kus62yrhtbkFIERHc1ZWxsGWRTKrQ1oqTDkJBY8R3WUY0DGI6Jiz+rwZrX7utIR9/yu
9Mfr57Gg6Xx8HCEIYNfQdsH//ix2YyB3yYYMktJR0129jsguUZvSQWBgrWj9wqKABQbYdSDmIvYV
Tz7UKqnXZXTVgjxGrlPMc843YPUKpNuJ5E/Xl7XwBKHZFc0kSJXwMQZB2yer0YNWD9B4z+QXZF7R
amXd8ZE8rbyTk9kFfoZ/XeLCm44RK3AJcrAJzRKRtRkqRZhqV2RMMlihl8+p5VKw4+372dq1IEjZ
/oU4vpFIKGNsVozto4IW5VCge9gC5qaGIonU6dtUpu+h2aw9TwsHh7kkPsuiYXL9E2xrTHOQsg2Z
ctTLAOjDjRONs5NigJ3o81PTrZWcls5OASgfGkYwKoTx/EuVrKvIJB0a2gGgNHvxtOvaxnLjRNrQ
0Dy0ZvG9Jsr713eT47pgJ9FXDoTRS5HMDGU5yKl8TP9oufYn72rwVfwCWfafv5CDI0PTiYIReDHX
28WNCUrcXjnm4DdIpzfMp3eK3bb1yuO4cKthOhD5AllY4d2Ql+tR1Noo0o4px7CMvptW5Q2z4QI/
dUUJlwrwmB7GeC2gGjREpcJRlW3aEjQkKUdVqmbfMPLOzRGFecqojBtqMXMzjV37Tq1EAs4uC/fM
oKN7fU8XtJNzDHMELBBUfcJU6NV0DGPUCo8U7aldyryMVh4Nw9vOUjfRGizVUsR/IU6wLIoelTr4
L5SjmchOhaJkZdauPv6ECbWydEvwABE9dMaCeBGYTL/uZEE6iALQ4ojeRl0IiMZJCeoCgK7HUilt
M8CTNwfbwaJol76tqm0m678zqVoZgl24kHivAXHD527A6CMIBW9822L3obVF9ARK3uKlYNpekp9K
I/M0Uq10nS4dqIG+RuBWQKAh3n+qFFFgMTTsdugVLhI0lwfVTVynXt6GYGQ1gpUE/tLy4Lhiypez
FMkiDK6azqpcklw9hpEzy6iEoh0wrG9ZCOjp5iZBA8vXFRZztrj9GMtB+VHQoG6aelKi5nws597m
yMnWjZHFuxxd2bkar1iChWcJEzn/ChOT3WQeRlqbrXrsGWZ/mFJjoAlBbR7H0UPHvkjISIHjg6Ky
hb5F4H/C/AiaomV1DHqVQfejp5i9EmxdqP3OO7ZJKu/6JgruP5eEmWyOFotqCLwkwW9R9XDS6ZgQ
PwzmZo/uMLQlZ+CgvS5FUMUPKcjt4dlGTRohpnppR5uGKk0P1FQ/LIBTQJnhM6VxUDwA2A6CKCMO
v18XKBzXh0DsHUcZAz/wpy52Y9ZTkia56VeYe3ElEE85Zm0cMayIYYJpbQ52URoKLkgnArVI/SgD
nTl/XTq0ZdlC2tQZUe4gQAThyGhkY++M6kx/AvAsWqPeFm7bPysEJTY8JMyIU0PQ/r6PtUmfFc2X
6lsNs9QzpkGKfVLQuzJA10XYrCiK8BT+Iw/dp5hNx30DEfflEdY52urz1tD8AAATpHzLo9GZx7Vo
dHEnz6TwVZ/tZKF1c12Xluajj0Nj6MOBZR5K5GjXMFvXliNsXyKPqZFg5thX9BkdaEr5RgbEjmZQ
r05ULCm/iWuM8AO+CnKwl2uqtSEq+yTU/aIbt/rsS1P8UIcM/aUZsK3vLA2TH6Vdg5Ghoew4Gffa
4EqhE0W7OQc6VF1rK4aTr+0sdPznKAFXDkAP9IYAKPTygwo1b+SgCjR/tvC4B3+mTHXiO2ANzIFf
tTkYBYZw9/X7iJcIzxFiP7QvC+c61qWakrwy/Ay4CSYozFj6mE/vEXLd1wUtnCtmPjlerQVkJIQu
l2tri8mUOyCl+5N0R9FuBMwwsvKML+johQj+CWc6msxThUxWR/xonuMtLcg+lVOGYbnMsGFt1gC2
Fyw0eB4osH1AbI8xeGHrQjZEiUoD3VfLODxaU5XbWhGUm6/v2wcOKS+Nc6jyy0XRCYwyHUsNP+wS
O0RSizUxMCfX/K6FuwCKaABb8EwgzKUgpiXpHE+sMPxI3yQmpnbQ6jeD0KHXn2UQkl5f04KeQxin
lcHcuIrB/ss1AX2pB6JkY/hwg7Zl2DkDc7vmZzE9t1nkySB1SL/9hUTM1KKyBDArFM0uJYJzOGR6
CYlTqD5rUZQe+lx7bpvORFchuEvNLI72bJIkdwYyoHtdOF+OcK3BYw7/S8M7S3RZ0MtiSsMgTkrD
J7pnBG+aKzlyvxv6Q7LWhL90AzBtgGQOjhJkw8Iya6pogSx1uM2SZufq69hHdha0Tmr515e0qC6o
hWPAAOkHAIRd7iexhhGxcWD46MjfdPJ7p72ZzakDqsGwluRfEgWbgfSdpplAuxYMh9UCkQUmivgo
7t/OoT06xFo5IDHM44aX0wb+K0M4oY6aSaakBfEpm7xkqJ9DghnT5r0scgAoR6C2HbdtGDwk8ZrJ
XzoxpN6RO+G5AOBBXm5kX4xDWFoz8XMCcPxZM111CByjs+6pEv+5fmhiivRjmefCBPXowriZi2Qi
PlGDMt4iBSfLG1B/VjcmU6xfyjwQYI3F5MFK2YGhm/5Wavv0dWIS9SKFwpsPoOOh06aq9XL92xb3
QTcAAGfhv3CvL/chiQYFjnxG/KAuf03dqxpisjTMX/NglSWS/5R4HeFcg+oZOQqApwq6mwR1/c8z
AWoiG7BrkuIGhbnrOsmZFTsqarsv2/duzD1Vebu+yqUnAwR6SI0gHQmMK2GVelxMBGggxMfQ4zYb
Vp6KpT08/3XBmTcCQ1JIhl/HsDIG7lMwWG+z5+sr4DdB3DwEyrKCmwjmOyIkXjo6txMF6qJPy7sQ
k3+jeqDmSny8tEsApjPx89xafmreNbIuK+TS9IP8WGItYAq+voiljQLMBlBrOAQeHtVLZYunMTSV
ujb9JuIgGFO4Axr7KjLB0lbhpaHQZ3BHIyt8KWUiQZm200j8hmwjTAQ8rvN9cusgnsa5CEGVJ6XI
6cggQpbCrUlRvrbiTUAx7Jxs1Dp0mlHex83gAHxuJaewtIUA3kQoB8obXCLBXxiyYO6AzEP8Mtg0
iQX2ctMGjaTasxXbvPR4ngkS43srY1LKehU2C8NyBcOw8Y2kUFuTGlvOQX2grRTIF08NeKnIKcA8
AN/+8tR6rZmoUlnEryrDRtuXF9IAXWVrKKErYsQCiNLN2pDMEBOB0+M+b5VhNw7jLzDErvhaS5cJ
cGHo3gR/JLBYBJMjgTWr1rrM9DsztPMucYZmDRRiSRcoiPsQgVoAO5YFuzPNGLVp5hA2QaocdWid
WfVzNbG7VZKIBUlQN1xZgAHjcMS+p6kaIyR5JeKb8rcB/vbcHIFpAGa3lWBlwee4kCMoQdCNc58n
WFEGXAF6wvyH3Zu5a6r+ZH6RfoI/yv/JQn+a4AFYQx8MBVc4udNsFT36FDjy+u7LFo9PiyNaQZ4A
KWRhQfMUMUtO8DTAUOhuqRUVMNHmxlGaqbUb1VxrNlzQOgDyAE8QUI5wbUSgFKtTaEBVJF7q7heK
/06hPF5f0ML9uRAgLCgJgcAS6BAQKz/S7K7VMJkU7q/LWNQ2C+USpKvgt4v9aGnehW01FaZvdHvF
+INqXlz5Lepe18XwTxWMOJbynxj+GWdhq840RWp6LCUjcbAxGgBZYVCb2UWpxE7bTm992Rv7mpTW
Y5RVK+ZOTPd/qB+iZiD+o5SIJn1B/cC8GQUYAKC+gTqbyqZdAXro+RkRpw0Ep10UPar5W2+cmN6v
XDKx7+qTaME0qbVUz7EJ0RpkKlp3aJp5q0Spa8JK/SoAsxkG4ybU9F1hZfdtkK24ActrB0G1rKhA
GkCbzeXODyloRGqWorMLSBb9GB5AhX5AEgT4BjcYSjqqJDomVQWQH1qeyvT79XNfuiN4ZDjIJ1rR
gaJ2Kb3O9JSVeG18FcTrdpapqRPL8pq7u/B+ounXQg0VKoxMBTd1Z9o1z2VW5nVDfXiG9tj8AEiI
N+inBIAOQ+wN/Z/ri1qKMQA/B/Ai+Ii831i4mAY666UxkCkGzt1xfEypW5ZA/tpVcrADxaHbkcad
6ZPExueqthsrAiTLGmnGkvnmLPAGAT0C39vLNVdtD23tcsu/DTsvkHegXKeSm63VcZfEAAcFlRyk
FFBYFXzhFF0HZjghRS8NZDNYbIci66YPNxUh+1BdsRJLxgiN2wjqIZGgIexyTWZfg2Rw0ImfjRXQ
Awqlx9i7ZuxztSKeSvO1J3DJwCKHYGIIAa0hhoj6O01SKKWxhsDUQle4bFSajZw+4HaSNRqXxZVx
2Dvkr9HPIAJyU4CEGRbDyibWoRZuYrZ0KBW7Dm+imKy8g2I/+ofNMc6ECVfe6EAX2cKj9cFthbnc
YcrIrjJKwB1JoO1wAevFbFbrrauFcblRxnxjqAn6kDv1qQxKGeOv5eQNWqQ6Q2AqD2gsqjdjVmsH
REXFTpoSTFjGa8PZS5aCbw1wCDENTkRI+SguDbkBzK1fl9MzyGf32K2Vd2BZBBwrUMvBURALQWlU
FxNFrOzHGXmvlPp1kqe1YYCl+wLeZY1DRXKaBeG+qGHajl1nYO+NwckCZUv7/jjSwAmVBmgO0dea
UD+OGjltHqSggIZw7/LGTFmax0CEIf6cD8qtoXFwpMkatjpouH5m48j866ZvSY8RtqJtCTqMqqew
PKufWsIsOKcR8CmMCa0dbWm3QNWyCu+6pKXDwn0BQjQWBpdOUOJcQsfTUHI3mJmxN1m4loTUayPm
i+uBU68BjhChg/hyVC3aa0nFXaxi2KZqCeAs4DtViMKytRbsxQWdieKP2NkjRY04VkaCMiQ60Zgb
B3Fn05yste0umTQ4o0CSNVSCkofg6qhJzEAYEZu+FVSqLZGutSNzZkBkCdZCojVRwgkNQ8ZQVeVO
fUm2Q06o3ccYZ8jGecUPXkpdglsG/aGoYaGDT2RICzBokhI9QfBVPCTsj2R2Lsm22ejFZgqgqnRj
xQ/h2nz1omogf48+Tvitmhi9TgoAjKwEQo2qPOS9/tDQ8kGPgBNH2tNf6Dq8CT5DylvMBNWI6mCY
WIZcjaxnd1qEkqD8xbG8D0OB6JhPqHIWQLFi22Uhaax8NH1Wd/vBarwkCL9VkXwDzPGf11ezZALP
RInedjbQtJ4pRKU6yOXIe6y9qH3t8ca9VfKFpUPiKPL4l+PliCCs8BMYkjTU9IdyEwIfMwco5iZb
6+RckyJo+qzIGGaE4+krql3Np2p0kb+uSu/6vi1JQUcQ+AYRKyPHyf/+zEBgjUql5LB4oEG7ieOD
Gmr2NNaOJFP7uqQFU4SiFCwegmSOXCCsh5noF5g0pOrGpjgZfQwIj2kqViLLBTWA44i0IJJ3UDwx
yRRYoTZpTWT5Yxtvi9mC44FDdCapdMa0f8+1IFtxfJaWhcFFKLmGzDc4qS43sED3b92PpeUbJHuv
4xxoHqO0hiS/EMminQluIFYEFCgq7F2bN0Y+DJ3lN72jZsBkhEIA4myu7eq1rDbXD2rBxBr4h6Nc
AdUCLsvlinIFzgSNe8tXkrmy5UQN7ZbET5VubK8LWjos5M90hBO8Si4+G4EV1XOkNZafKO9tcbAa
ySMQlpWqY2ov12UtLgrwcFwYMElEbk144hVaeyfLD/tTX5wK5TZdA8xduEo8PPtXBF/u2VUC6XUM
DHGGfbN0B/URLwRqphwWbjxEK3dpaecQA/GwBelUeNaXotQxzuuhxmqY+ZMl2qF8bjDRNvN++LU6
2pLqoT0FZWXQP6M9WXgmsqYkFkMRy2cxiMicqN7cJQfaAagThaTrZ7SUNgAK9H+yhFBsSmkTTo2M
Hcyc/DD/BGWsdYr3MbM3EpBc1iAplg7sP3HAU77cxSGcylIC1LJvYhq+Par1zfhC5N/XF7W8fxxt
Eb0nKFOrl0LQ/iq1dNItfxhe2/iboj/nlju0IEQP71U9dcc1oOtF3QAezf8ECgaJGYNBQ3W20AgW
2pQAhUb5ns4PpXzD6nbF+C3dKgKGF27+8H58jH6eqXzJZGVCdcxCAd5vhydWPgx151zfwKVTgkfO
Ly2Q3FA4uNzAmYxTmwOqzQfWjqMUvlGObqD/+SrHL3dW0CAEKegsQzZArCoV6LTvlBaKHkRd6pZW
X52sRs5vC7XY/sWK0KSKCANVMpTJLlcErq+mmPUAeqd9Q+O/XcYnpFSivyi4cAOB0gHCbtQVhUej
0rtysOQm8JvATQ2nt+zcfLq+EhFi5Z9NQ7kSiVxUXT+/FXmnY9ZGBhe3YSQedrfdU6VrnUYvEgdI
ocWNkiUvqkqbDVJoszMAavBQlGax7XMFxLKTwlx9juZtHmnyRmMpWrI0ebpVI8ANdJjh21z/YG6t
hJTwR/8Gclggt0Xz4uXW10D2GjvTCvxulm+DJnwopJsieMwY2xqoSE3Wj+vyli4j7xf5nzzBogVJ
FJYMeJs+kA4tYJKiOt2Gb+EaiP5SsHK+LtEllSXsl2IEgR8Z6m8rUMBIkeRug4QJOlqApqwgYgm8
pE3tRl9LBywZAfSd8Zoekq6fLg6ds3RK0evvx8Mb8HhsqftJq7UUx5IVABgoxCCUQDJFcEpMoIFq
cZcEfj6ZgFGVhnSrpNqPrtYBQCeRNTCahXNDmzzvfgYAPuDi+eecGTZlUK2gi2B0DOOkxn+Ay8xv
KQHRTbFGXbnwQCAI460ZUEfMIwqvkFXNaAauMslPQZKll4AryydHYTcTZ1xOHD0NnLlce9UXzgyp
TqBlWTz8w9N+ub6goNmUVSa/BxOawuxICu01pVySgelKzmWDbDWWdymjbqQxkSZd8pNB3TKghgeF
6lnp5voN+yyFdwgiV8zJbUEnImxfqNQYiKygGCruVxjptgZSOlX/cufEpZRPtjRQLDTwBD4pBifQ
Szda47P5rOBcAqq9BkYbQU4gaFwg827EoQj8DFBY2vdgiFypu83Zw99s139iuOKfKXY/yHmgxSXu
USE1x9jS54MSFLuysNagKD9focsFCaY2Hls97kHY5JtAd2jdyDW21nb84gwPHiAUmFB9RZpGA7O8
6NfncQsHhKmWT4e3PKCOLHsmGqkSQH2l2oq3s+Cf8vk8yFJ4hxNyQpeb12hjlytVBS3ovLy/lyfm
GPrNNOSOlHkkfcjUp3CQvMwqV5pCFt5ZLplwxGGDN3YKx4bIpWorA5tZtj+V5LnR7MIEWncOGvGt
qp3myGtrNNbF9D54KBpPljZAW7fGezlKv+sBfWpy2b2uSJ/NFr4ImyFraIvUUA263AswSBhajNS+
3ySvBYB7Y+Kw8oDHZ3xW+8j5Ig8zP2fUcjGTiUFJwJ2JJSHkFJsOHnYAiAwYxYZJkZuUlb7iay4Y
E+6mc/R3BPOgOrtc1CDJIcCdW2zzBHOVbuAS2vX47cs7h+kTvC3w7Qz4ZcLOlWacDpIEgz/Xo2e1
Tsa+YfCNO4LV5E7Tr9z8fV3ggnfAacZNbB66FFCzFJYF1g29K7pG8pGDGZtNLSmYa5UwIYN5+7kb
fxLWJKqNMY/8SUI9qndqdO12mC7srK/3L3AFtkw84WDBReP15Q4bLaslWhiSr+QGavJ1/TbqbG10
SYSc4dqCiXXOdk6RjcYMzqUUJDZHayo1LJhmtqrme90EwwY8IW2ijtV5WQHooFuqpfeYVPB6ybbY
13sG8Qm8gRdsTUBpFkMjozBJiHqu5A/qIWlewNBDWwd479ePdklhz6UI21k1U2oElin5UvW9pQ8a
2PiqeUXGZ58ZK+GZIDgoKFSJl6KXukZpwjQ8IXUSZ9utOTwnpTs9lmTFyi08gajsooGUDwsj9y6o
6Yzx1mFW8vCUhFv0DLtpdWvNidOnP76+aedyhKfWbEnfdiQLT1GCfrepPtRNs6HVymux8P5drEYw
2fFct6FBsG1JMqMmcijZLjCIXUSALlg7okWFN1ULl1tHrzORBT2ox7rqFdqGp7n8kWkbALUlCt1p
kvJg6PuoykC7/mBktT36rVrv+7Fea7v7gDO5jKyQjjr7AuHwCAjCqrDtwtO3mNhoQNBsMri53x9j
045Sp4qROnKawLkBMt+K3iztNF5lnh8AEO+nKdNazTihEQtPnJ9p2iTt/6fEGqeVm7B024CXjFAH
aVHkC4TAfcasMAZ4tfCUNfdVtaH9NhpWdHPpDpyLELI3g2SoZTDr4YknESWtsYl2Z2bRdpUCcuH9
xqVGVyHecD6Zy//+zBG0AFBqRuBvP3UPU3xo4/exOXZV7cThW9/cB3K81hPEba6oIGcCxTinmEEf
2shddCoIsdn8XksJOKewwIAPz96USmSrgO7Nkta+ft2X7Bfm5tGIpSNJhQDycqW83AomYghOm8pL
qQE36WVA9XjSUcq7pf0anM3SEZ7LE7Sk7HK8m2YbnaweE/qTP6eBzZEN1+Y3RKzNj1cOLhGySHjV
8QdhYTVGk8e2GKKTmu6M6aVqjxH5NdDSbswbdJrBFS7DWxUkZsVJmV/H4rGVvDpn27j+i3tx/iHC
is04kjG3okanhh2z8LVVv0XjivosXT1ODUyQa8KDKrLRZVYyzpGqRacKetIFqiMDuKxja0WqJV1B
KYxivBpjI5gSvtSVsVe1xCJhDM4WVylfx6r+puS75NSZ3VtKn64r5pKinAsT7jqN9CYdOhrBfQcq
2agfU+Uhamy17Tb/N0Hi65AraDhqzegUx6lbTe9KVjh6qyBxoq5IEvcPg2ecLB3DBUj4gKtEfFo7
3GYtSAa/LjZWInut4lY10D40N5o3VrDyxH4KyERxwhvbKwCYi6d0ABK5Dv/OUQtXiX7O5q+QnEC8
7tLp9xR7RrzSACM+OGgV0mRgDGAmB1lLgEtfaolaGbFhBJrsz03tZRIIznQ6nJpRyh0AW+y7WP5z
/QCXBCLaQo6IF2kxUXUpMFeahpE0V9AwC4qeguwy+ZvZ4bUzYofFazRRS9IQbCHJhnoVJjmEQ1SH
0qwHrVL8MY0Lx2jNn0Ehe0FDv/ds8uNQXwsKxLeI06/x+VUV8QA6bMQ+AZpXZVth8sGf5dQxmXFT
aPM3WSoPyGv/P9K+bElSXNn2izBjENMrECM5klWZ1fWCZU0CxCgQAr7+LHLfczuD4AZW+z5090O1
lYeEy+VyX76WT3PxZDTxrmucjVrI/Jk+30gLs0vMwJiCQ3VkMIvE4o+LJMVV29fbH27LxCJEZwaH
I5kJ6r9MPxd5t0fDc+PILSPjjHoA/hwFdhwjyOkuvhavaVILO6WRS4v9ZLsHXBfHlL/dXsj1J7q0
MvvMp3SBWG7axzlyc3XIodRW+aXh+oX2kucMspHo1Ln3aES+3Da6tbQ52nwyCpqvWO87GDUERlkp
AKDVzm20jdM8b9ClG2BpgH6CNAtQSbQyLq2MjEz1YMIKKVvP4I1vt9LHEGmebaGxtiwtvCF2x1Jh
Y0kjiOKhujCoO/D5s622+uquQZLCMuARKF4v1iPNUgxtDSsmZDdK97npm2DzPr6qKcDtUKicQT04
tqj8L6w0Sq06ZEAuLAcbaHoKwXcbM8f5U7svWfIx6swwNBeAKuL5tldcnylYhhMjbUU1DHROl9+r
zEuQ3gsX3yvRCyQ3GWgCM2Lvb1tZ2UVUKZA1ItcA6cSyem2VhLYxbrPI1csTqBO8TqMnZm1ova94
xIWV+c8/eThEzHUGzpok0hxnl5Rfa+ucdPVeaTYm+K8eiPPnwvsdD0SUnlB2mpf7ydBg1JlBCiQ2
RvzOBKQBEicwy+d6+NPwh6L9LlTNG82THDCNAXW14m/5UD7soyAMFAs2FdNtl/aBoQf+lZYpbkkt
SCCVVw5fxxcA87ey77XvNgP/55sZzFLm4ozptHBaN8FLIounQ9mDCrtXjjZ5uu0da98N84ezuh6w
P3h7Xi5nQLXSyZMhjTQzBaGL7evxY6sC9rzFeb1qyIH4G5J5QHLURQjsrJLbwhnTyHQOEK06IWYk
KiRmh3ij9Ll2qsA/hyo6iNrQA1+uiDaUleDXjmIj+Q45R+ZpKmXB7W27SthQoleBmYMrYvfghYuv
A24CqMuWNYsK8bUYn4UNbmatO+Vk77BqD/iHP0H8G0+YrVmgq/GJ2TKen+geqgDN4ERffjFdjKpD
DSOLFHv0TEhvTc5BtTCL/jgo07Gx04Nd+yINid3u1a4JeP6NZ1t899ebDNzgzCsO0A6AXEvlJZ7G
ca2kMYuq5zLa4qu5KsFgiZh3R3UCvfgPt7xcYklkrWQ2zSNaYITh5EJMNY4GIe7Snh1ddcdK30of
bFYfnOQAtYRHF6rWtf6MiLPhTNeHEIOe6Abj1Y2PTD70rz5FG05ScOr0YxGN+U+j/gV4ZCM3Itqa
CXgSYH4Al5ron14uNtXBaO0Ceh7xb4141O7/Gp2G3QTtz78GFhEzSXKzAp9lEcWm6SlNWHvaiIT7
PkOh/vapWF0KmBgxCIeLFCqFl0sZs7grhGyKSIrhJOOjVZUPOVFOt61cRxJn3iqk88CdANO8uDb5
1PFWEK2IktE6E/Q39PwHWOifivHXbUMrqQEs4YzNlQk8opcFFzutVTrGOj5N3vopmOzEt64Evwo7
V9CQ1yCYYREkkfEWKm7tAFwYXrzeJ2o5o5LBsFVHiWy8vvqaknM9kENe1D7rlaDGf5gPRWQDF48Y
/yB1tVAudKPbW7B8Bs++AzkLNL/BSDCzX15+UXBRAbsNufKo6YVHM+pR+aWSJwuhh9gzaemGB63a
+8j/gUkGknexcDCxOjaKIjhv2viV1B14b/O65Ci1DtZJGlrmT1qZ77OK9MfbK53D5mXyPE9xIqCj
vYQUY4kiz6teGUCgU0YJEWcrx0vADhw1SB3yNijDhrG1IK7PD24Q26LkZS0lmpvc5BDgnUqclALJ
CmAnjySr00DUcZApsvaLLu32ZkG6AANwyqFy7PwOSgv8pFWQK6fdyAIoeucbMz5r24/mLM4VIgYY
mBahQmLesRybGiHdLe9IbH4trPxk5PFprOOHpnzkGeCLt/d91dfBcwho0dzgQkf60sVM6NAOIrXK
yNYehm+JPPQGwvvQHND4beihbxKv6p8s+6xrrTeDZNhrfq71/e2fsXKhoY2HmaOZuA+YqoWjVw1w
OTQuK6ghY45tMhpnp0EMZeM6WQtd0AEGXzuawLhTFllDp5FCx9upipwD2kGvOQSWN77gWgj+bGFx
gAxz5PqkwkKCFCTVfyXTM9kw8eGci6OCwhHGfTDfAbS4OXvRp0uxlZ0uUd4po0l1PXRniPIt3uny
Jzk44Lgv64BASztRPVnuuHXO83dQo81y4X5S/Bmrb+UDWBmmYSe7g8SLy9T3QkWX5fb3XNkHbLGG
A4YSF4BWi33oFAGSRw1DuVY2HsZupo3WuAe57w07VyPKiJDoRmOMFU0jZxZKu9yMqTCFVpK+xNOe
FJ5dO+DpVaHk3OyEeVZ/1Olrje54bfosDpRN8MKKQ11Yn//806dwy2mSZYK6uAqaKudhkg+Kdmbp
+3+xmfNrx0VNFNX6RdUOilRsBMARYSFW8NBhXgfu6izZevEs5cycj72c3+F4IczzyIvjoZaQ/1US
hAI6Hdsaaj/0sUftv3W9CXArmd3z+pBNEi/YynedqEz3wCCC/cyH+JiXOufsa5o+0mHfDb5WCw+c
3ofSudNiflbkRqtuJV7gZYTqMFhukCHaizOQdhKUU7pdRnkF9ifTwSikqNkWKGjt8wILBh4id9Z3
WIIManeYht4iZdTIdzqohzQ+ddXkJc6f2x/4uiiGnvjM7onhJlCgLcehVS1nDuvyKmrsFxeA17T9
48TMHwFEc3/I/FnG1sa5WbluLywuon42dHmWoPUROaCRa8qggc5mzf7oTRH0ypbK9OohBZsT0N0A
XgMIuXBgLQGl9URkFY2jn1VQ76xfK/vJbduA886nqfXKxIn3BDUL8tykG7WRtcciMoqZCwn3C8Dz
yxiRA3GHMgxyuar2Sjl4aprcx06/b2zlSdbj97KiHhH9l2JoIQTcThvXzpqz4lShCg4WM6Q4C2dN
xjTuE8Ako1KFvnbbNeXb2CrqRilhxcpMRAuQNt5LuEwXp9e1kjzLG1ZHQ9PaO+lMw6nIuHb8a1dF
VQTJE1728+zaYi9bxWpcuyd1JMi3nD5Ai/MQq9pRS7U9FKN9WwIJ0X+/bXNtZXjszpOheKWBJeEy
yvKmsjiUNpqoYJ3jW1pl+H1PtthGV44EDMA7QJCDYt2HYsanWJ5PSUkVpW0i8KJ8UfNdSvujTaWf
Wr83kQYr1+OFrcW9UZPMaSpUByJzRPtxImHSjmfTlRuefx1X4PRQL50RRCgULEGNZlmoaduUPFLJ
XojBOBK9IXs+ZOcsqx/0lH/vOlXf206yNbE5u/RljgLL4LqdUy0bFYqFm+Q4CCPkbHg0FucqwxPJ
fUAlSMlYYLiRGm9N/KwuFAxKaBbOGKkr2ErTFBVwFjySr6DLAVZrwjgAtJMTL2O75O/bTHhkz2zF
KE2gr7Wcu+b4FZqbl12kySYEFO7Rab+zNASD5B7Nvu9VujM2E53rM+DOvo/KHfD5SPsWMURyqYNE
O+uwebW5H2Wm+4oAVPP2Sbu+8FyM4RvzGCLqLVc9oN7iZa7lloi4/dN1FWiKF37OXkt9q1Sx8sEg
ZgQyQTKzMOMKvzzSrmRNatemiDJDC9RUQd7KknMPDfEzCPb/sJoCe7SlWLFSvAZM3SUzpwvqCfjn
0irkKqyWsa6LzMJ4rDoX4EXj5PbUQy+oScy7KU09xrJvgiWBFadBnz1kebsRp1fKGvOvmDX05s4v
HjuXv6KAxmgWi6qLuFUE1rDDvemJfNeO/xDjQVNUr6p6v8GIwO1vu5T8QXp3aXdxCyvMaaQcmi4S
f6QTOMRjSlSDumcKzIfkFUIJyQ4y7pnhuaVvb71aVi7hC+tLgYuCTibuYFhXU/Wd97+kPFBKvEFr
dwjqY3sEpRaYcAKCO/j2wq8D+9xW0sCJCMzhrMd4ud8Dqp121nNYLn+Z5kmXJ1ajwSm8qW13t019
FCQXce/Cln5pC5SgjOFBAA+bmZkOdfzYkddSgswAyj3ghx4bxat//GPIx7KlKHDcFe5P9CS53A0b
bra16sWLmoxo87e07yI96U+mC04IqBCb74Xu3I0k3TC28nSY9xiVccQm7OfyTdoZ3AbVYdFFtZXr
vxxDqmeUj9wREpEq/yMmIbmfjnE37RgoHoTnxJmqQU2Jl9We9FLspjgr6qemQ8eKFib50ZZZnXvp
kNsvVVHqNegZmDR3k6WnzyTjehuAqJ4pB03N6+KQVKZQT0NrZUboKGXymBqy3OKNX0pBfhwgVGZQ
GiR4KuFdcPlxW+GyQTdHfFxP3VWH4Zg9Gkf7GJ/VHSTAvFT3pDhY4Uv1w6IQogzsjVL1avz6/AMW
npxyY+BmOXVR963O9sSjz/quYOEw/JzUY9YIzz5xaE5rG/nryq2AcrIOlApGFTA7sHTqWmZMJFi3
SEXu11Yce0Ivi+Ngx/2bXcQ02jhF80ZenaJPBpe+y8qKuyAbirKhgVBEc9QBy7H1E7OroEMRshhe
CzL5UKO9bXjlkkXHAzMI+DcKrksKJ5xTKLdoehelhW74jDLpmf1E97etXCd/eAuA7gY0ieghgfH6
0o0Us+OdauciaoqwS/+J9d+6sZH4rVT1Lm0s7hg7prZKO9iwzG9qHzX5uec7uauaOwkGgzYELqb9
anki1Nt73rxT4LFvL3I13n9e5eK2KXU5USGZQNJ+Tqi4560RMP47YRiR3nWhY3Qhl+JLx7boGtc+
IspBcNd5hB5sSZfbWyet7iq8EZEyOepLlZmVh0GB+Ovt9a1aQYUBhXn0jFA+vbQCphra1DoXkWlW
6inXeXMyMVi8gVZceTmjyId8FnwQAGii23JpJuZ9FtfMEBFG+fYEwsyWX/lQ+H01/O6hJBv+r88H
a3nwPptb7F1i9J2oU11EMsUErpkODNyxg/hOpJUEU52Ju5or0yMmCzHBb2hlaFgxykKaI3zQ9qS7
aaJdgBKH+oBp7gwN7cI55UPZ79VkkvtWwVgu0ePmtWFu/lCpE0jWabo1UXSdYAH3P8PX0UwAUOCK
kX/ES4i0qdNHhVInv4wmT/xScu2pklS7m9o6xli2kYPoAIoNoOGpp+6sgVP2520PuTrm+BV4dX1M
ToNvb/n4Eobdt2OWS6DJjVNaFB5P6KnrtjiTrhxxNgM3RMkOmkz4z6WHKMkI3JYuJE66mX+jTmcN
YHeRGH24vZyrS+DDDqrNYH2ea1WLmGwoJaNy5DJq0JQOcqP4U/bgBST5aHpxWgW3ra1uHqjt/tfa
vOpPj3E9c8ySImGKLLeMfdfKld2Ug+udo27yt+H4Y2HoOs1Dx5igXWxgyRo+xE0rI3QgvEaPz3nR
B3Y6bVze69/pXzOLS7QBBigzwJ4VJY75BZPu8Vnv3WQj7q9uG/gAQCesz+n+IiqlqpB1mvTYtowf
SiigWQ0/S0fb3f46q77wr5klZku4hDk9pkyjTv/d9WcJHco+e2n0YcPOxnKWulg2m2pTMfFpHAwu
22huZK3wrE7fCHtzVLuIeigr4QyhOgmwD2YRF0G2dpmesniQkZo1yT+VHYPXNOFx70nV6ncEkPEg
TvUxIDnbgsiurBCkWWj2gZkCaKblsz6voWVgF/kQCaWFmjgeghbfaRiivv3B1lYIGlVECmhcgF9t
/hmfjlOipdg1rRpQ29rVJNJbCJzmg+bzBEsTDlDjxdYgz4qPzAT6GOwEegNJ82JT9boFk6A+DQCR
GIXXcAG1ODX7nSYVRjWGbjzeXuGWucXN5XDD6DNLDpGUcu/aU+t1oBPw6rgYAjN2Nu7llcOMeXc4
DHAdGOG9QlN1Oi+NRB2iMi+ORO0P6HX9LZoUTvnZxOIoE6FLsMbpQ2Tlb6SVQavcM/Iex1siOase
+O9SPi7TT65RcgGQtm4MEcvfIE2y01gDNZLx7wMT4isSGaiyAcmxlOJxRebYbWfDASEmY3S/tPZr
PEW3XWBtJZ9tLHasFskgy0oZoqEdMSTGfMFRKI5fb1uZ/XYZLMCa/QGMQk9hGSxKpQbSmydjhMes
+pJ0UKRBBpgdm1ordgpP9QcrHuVGBXzt/IL6AFVpdAABSFyc38bthMCU6oC2MsE4HPp0Bc5s0ozj
fkoJ/2naKXmrqgEym4kSt6fbS15LqAAGAXYQOHnMzpjz4fvkI40yTUqhYGclysbOdFQM6AWiTtWf
+n7ypJ5Fwjy60r9tdm2n0S1CL+Oj1bCsk1km2G0ymY0RERFR8p0Ak4H4Lq2zTL7ctrQWPNDNsDCt
AzAdxmwv15cyNI0SNxki20Wu6MR8D2UIy7OrQvWNmGw1x9e+JniPIaOJNHUuRF6asws2ylIxxmik
Rhu5rRxSz8y41e/dZJxyr+eOMUD4eoTSSWxVdKsftbaxuHHAIYUZEHzVRcZD8olpZa9P0VTzO9mk
gVO4R1AS/M6V4R/E0a0Qs4iWqLPCadG/MVBUxkjPEgyQoCTEbNLoYVnbbA+deTDkJN0U3P6I61bQ
PAUR/IydWTipytpY2IzrIQASw0FPrT9WmRaH20aWRdT/rAW18dkCmKqW19rAskl0CM5hBcm52uNd
Nj2VKh+fSFu3u6TS2D4uzB2tHY7Lp2V3SpVLLxuyaZcMIHBPKKiIa3WyPMj9DhsnZvns/z+/bhZK
mnV6gPW+9CwnHTBJpEs9TJIJ03u6pyfugVnuSWplUORhbIIqPhVhy59V51A2tkenV14cHB1FZ3vj
kly42cePAW5z5sGC/DUq/Zc/RlHUrFCAwoFEjC/ad7fIPF4d4nH0LLZhau3bW8APoZwOVoCrknqC
4nJb6YoWtoopjgy+hrbFUG9cYh/yfp9i/8eKwJkBzPGsHo9s6nJFecnrohcULlbk+rGadHKUcdIf
zQHbmzqlGk2Qlg8qh75VMb6zmUj1IA1xIjH7YhFLnISDFycfod+mdU2zh8YlNGBkb/gEf7OX8Rjk
GyVXAqfLdXR5QHjdxlq+c5xKCVxjso69CdWTsmy0oJPKq2mw4pT0WoxtVb+1YiB7gPKT3W2nX8Sr
j2UD76kh+gOifsXT3NgV6+VE9LABD9VROGockrpmP0nS/iOL3jlaGneCIefGn//CMMpw0HMF3ulK
qTNhrlF11NXDSbH2PK4fyqTc1y1/tNXxaNDxXOVbshVrngQqSTAqA/QPHZPFM1dJBR8Skhthgh4O
5PzOSCa2Os3L2tjHhiJ1wJAaIJ3oIi7fgiCRRKvPgCRueRjbfXNIXtt/3MlLY0/+sn6wLW3QZeH4
yuBiVejyakKPYTDDxUKLnfZDYV7+br2w1DPe6RM1AhF7W5yw62ZRSNWgNo7lLp/WpGa2xntbD2X8
1CdB/sjurbue7FXhaQ+g8XkVT7zbuAaW2M7/rBVYMEQdG2zfS5bvtiTDoGIiN2yF8Ol0n6VBJXem
+uZk6G9lXuV6RvWaqYqXZ382EbSrIRh0urjcMToCdOmiSTBUMeScZayHiuKAji4j4OwAO/LkE4cW
p6KCNkCvWtNucrT2J6dKs2+oXZ0rSjBI4zYvpaJRz9I6AK7Skt+1fHi5fajmILUMYvNsJAiPUMtH
HLsMYqmroB+roFGi1c4UVUUrdrrRmYfKkFtF4LXA8a8pVLsvTQG1VgJaT41wMnZWmgCufXJ1NA/y
6oSk4E7fqhoty6X/+fb/d22ggr00KNlocZ1hbYLU57Hp78dC3UuleQBx2j7jlV/roWbke8XCC0GC
R6J8v725qytGh3ouxkGxVF0cNHTGekAxUiMkLYZPuqb9VqtqoNvT99piqF9M9FCmbON1v+ZzaNhj
3UB7AJSzBDhZajwoNHPUMDXObHAOsUl9MuoP7vSre6OQ+DECY7indh0CSRdM+CGNLQ8jGt/bx2/F
vXDecQkjB3HnAt7lJ4ipG5fJlEOdvij2qfklbpWwAalTusv7hxFQU71Wz2r9SK0jB8C+jJ+o812N
6cbVsZJ8IOsESgPfAMSJVxUPm7a5QaQWxtUDvjTCT7wbpxiYxt/MTbdizuIBMfsdrDmYkQTUxQV5
7+WioRHZyDrWtdCh3DO1YV+U48Gp2Zu0TA8NZyOugxRCnLkuvMEMbZsGZUHBYN0+pWW3U8atqvDa
FTMXAPGYQTKMXuXiM/SjlRSVYmshV5vXSf+aEJBH5MWL20MwYwT184Bqp0uHU2e86eUWvGNt9+fS
N8IgisXwhMv9EMyyhDsgH+sVZV+MZ61lu1LmHrgrtK0ZiTmNXMQzFIr/1xZep5e2DF4lDjiptFBr
z+NrV3qSeO6bdWd153QTQbKSHsx0ZZgYxb/mmZ5LYxk+vZPXTA+JAUWkfvRdEE0nv54z/qVCi19a
9N7qRn8EKJVjWCl+HiGSdDvErP0EEJbOo8YqCgJLqLxriYwR4eKAodgfKKWF+ridbzUpl62gD5dG
qxs9BVTGkaYsYrdOhhSDbikebX180CjmMcwvBm99i1c720jOFXhe+jjoO3ZSm9KLh7AR076u6z/J
qB1cRKBcpmCB+VVBE3CYipNWJ5gmUE/Q8944ftdBd06ibDDUAhiFZ8Ai6uekhnAsa/Ww40Li1bVr
6Ne027XGSY2DlNq/b3+AFXPIRUHqhqYOJiqX3B6GlSkaH/DIqmnv+nIEtxk3j9ys/LSHUnHHR1zg
cgt9sJJMIZqC4Bw9HhNffZmZam5SItRpOphR3F1p/ShijKm4gWtm9wIjM/ZrNv3Mm1+E7rS54sq6
LTT0/+MXzBKwmJOD2PVin0GO5CpSGfVwSGWG4afqlNXxnVChg+78KLQ/iZK9UGmebKX9jYI57vnS
74f+cHv7r8/7vA8OHiSo1oCmaRFbhiQv6cxeFVpfC9PeJQQi8MVeABAnXPPYsGfgmG5bXAmmlyYX
IabkFS36Ag8gUxEiSJnR7O1pMiK9y+TOGSE8SDJS/moJBqJ5buR+V6SOp4haPd7+JbOhy1h3+UMW
90yVOVaKoK6HrpIp+yFPmqfRnfI94b36fNvUSgCALTDkALWM448vfhnqLCVr+wqTHSFPyD4jmK6w
SPoKJdGyN32lfUwhVWB41TDs6rjyreohV7zptbN8K34shr0z/LSFN2oAfKNnwzwoOG19lutb9/IX
LnaD0oQBSqHrIa3iXyRJPYiJgbV1Nw5eHA/nOn/BjOs+Vd9i51QUd0j/qPaQ4p0lthpiywopouXl
T1lctxMHHeuEzQwFMNAv0KjWVL83TrI/5o1f1AHPNtoDSybP/1jEcA0GYJHigD3z8vOAi80FAbWj
h6rRSk/KR0t6k7zjteNlpnbSnV9NVh81wJQAgCi7Pde+jCBs6hLIwDb7kYaC+Q7d+FUfwrxLB8XP
QednrsKAVufyVzV63VRKjeczFN7yL/qYtruS9kOgjtM9jw3lcTKzdCbktqOsb8H84Zbqjnbasxbb
YFgk1j+26OYCt+X4TZXkQeo6/TFx23f8T6GLZ/MTVGi+aZ3Nzp2dl88V04sHAaRLMADV6pOpGE+9
aLX/IujMenVzKokZjWWXZL7yrb5XPkogsvdQHxyfK82FbB2pFL9yrCfDpSCorVTN9cA84/z9FYe8
cmbhmNWKr3AgxCk63QBvXGj1JGg4wBeW59QpxLA9ZbQ8qONstQyXUMbZwYDlw8gEviXANB/x4VPR
37IVOwbxuhEWloDUd6/yl6F3qkCkefITtJTjnUH6MfPSlpVHtEDAzTcZd5RpHHCtdMRoB3XfZd1p
GPBo8t9uBbHZMm+SO6WJt7hrViIBrn5UbWaZTEyQLm4mNtA8a7TeCMG7emiI3ntJI/RAQKvF19N4
C5ZznYIBVwLvhiQ86EOQZV96eTn0Wia6noRK900nqVdtEaGt3HEIGOiWYaIDc7juIpyAiokTmksS
xqCSyaomaNCjNaxn6I/OPEbHnHnt2+14P/+Vi5MLGm8oMNiY/MLU/2JNVVH1dt1lJJzQjzkWhprd
52igeUbiaL4qsmxXC6ve3za6FjdxlaPPiVQKPbUlRZSSlBg4y1MzJKP5LXYz1xMSRzl+sVv2ZrQs
cFW6E8TypmyLCX4ljcNDFUh6PBJR8VjWiQa3dBuzd0joct09dVAP2GWVCXp9yHXvU4ZBFw+jUL95
SflGMJmD4GKr53t11kRCYoq38qX7xLYlHJCtmmHeux6rCjjrKx837u8VH53n+UA/h4wYVBWLNAk4
RlSi0MgIGQdBIgVJlecqzV+2suYggQ4/GODBYQJg/TLeD4WC6Y7RNEO160NJDN9O3of4lNBkV48x
arWbcmrz5iw3D49KFNbwuMT8wGJdvaJZoqsdMxxoQKO5y4LAo3oT9boRMAaff/9TbNVPV84GUiDM
ZDsGJg4RaS4/GK6FVtRVYYVu+rUs9io7pCC3GWnhl2zYaDKs2ULtEoz6GONyjY8b9lPY1YeGCnSR
rNAW+iG10JBvNExbKgejLDw3+fb3B/AjwYNOHKrREJa5XJrQ2kbp0LUPO+UeHO5mtyvTQ1VBrVln
z71w7lwSFNWW/uv12QOpMnYU43DzaOVHDffTInnjpIk5xnZYxHJHS633exMPBteCkOkgA8soMt/l
w5bU7vWZ+CD3x6mA62Cic3HwwOczVXiwOqHO2bivtezIWbYlSr3SIry0sqgBjgqokypSOqFokm8G
Zd6kga5IyYLYqfZGGweQVX6SbwZGXNwkbGPF65NffZbu6i1W52tfwi9BUEfqoGoYjZo/w6dttpUm
U1RBnbBu1F2R3qPmXY/C090EfciNssT1FXxpa9Hti9226S1cFmGZZE9Q0MM73NoZ+WOdT1tBZ+XW
mG2hvoqMCHPfSzRJPkjSmJw7oTZvqdKn7ymUS0HlWbNAUM584Mf1My0soJsA97q3Gibfbh+cNVf6
YD+BfbRal+WRgVVj3MvWCZUE5KFq10nPqAk53LayulIgqIATgLsCbrzwpVZSok6lcEKavQx17SWF
6eXGYwHe5UEtDlncIPI5QZb+vG147WsisqOahoKDiRbOpefodj+ImmKHq6ZoTpMchmeTqvd2Mqj3
hiXV09+bA4+Tg9sQQ2e4UC7NMQUSrD2bnI8bUVEeJf+eJni9aFtVlLXP9tnQIgK4g1GNTTM6YQ8i
F7yZMYfp3V7KloXFF4NQ6ihkAQsqCXX3dUw2XGLe+cv7D9QVaC6gAImb6EovYcAkDVE61QlBN+XF
v2LkhdMBVG/mVlXtOgeFIaS5s1IFbvZlL6UsmFkMQnFCt/onLj1k0oIG+bjzy8GT5t/N8yOPQA4G
lA3yTwCNriYvUodjz3LLCQsGogpSxdyHxrG5EaOuEy/gbdC8B8kMursYcrx0s76zxMB5a4el8rUa
VH90Kj8fN5ayZWThyzWDWK2adnaY6YnX9qpXa/f/30aWfmyI0olB1xmWOfX1+gHQrQAk1LddeWUl
yLTwApxFFjB7Pf/5p+vD1fB018dEDceUHkGrGqYA1TWEB7fNrCQDeEUh0qCACz3PZabKdSnNFNwc
oZWmgUurx5reMQLiNPI25aB/b4cNKPZKcAPsCRooUC1CxFkOJ4/lVEwI2GpY2wfL/GL7lcE9d6tC
s7Z70EQCzAtJIwZ+5l/xafdKlQ5iLCY1ROrcH500D5hS2vtk2Or1rBkC7MWZ3zKgz7m65amiqp2O
/cOoy3duNX6ZuE89lxuBZ9UMWqpAvyDuXtVd0fC0QCkPMwZG1hP7PslehPn1711hflB8qMHgQT8H
1097ltRMrYnbqmHRdN7I92Xf7/r6d1++QSlyqzu9EkkR2KDODYKaWeVwXvAnYyXeRA76oGpIH7r4
vmuqoLEsFOvOYqMqtnIlYHQO3cE57KCesvAECJ9OamZ3aqhYP0j8B5zxt3dt6++fF/ppIa2mM5JI
/P3T+OBU7//d3480ay4IIWv/SFI+/f3GoGW51fRQKHaaFkETDDTM5cfbi1hzL9S3IJM5A4Qx7nS5
iMYsEl5nmhqy6nduND74BqHSuJHWrH7yT0YWsTk2NQVwHh0r6VPQiPeP8GNqJu+G+h3DQRuZwFqY
+byiRYzWW0pZ36lq2PXtwdDfy0F4zGKBuaXwvBZAEaKhjzYDZUEofrl1xgigeI9PF0K3ovLi9nWY
IgzPG9a+2CpdrLoaogxuBRR3QedyaSruKN6trYtYPTO0TVCV2AIzrO2aiXEI6BrNY/rLmQ9iSm3C
C18NMU78rnckUiGsYmReTtn+tsetWkKExt0DcBJiwOVaEsWc7ASNz9Ay9gXxzAavUWCat8bP177O
HJ3RjofSBxpTl2YcYOeSAplPaApUtx46baegRqz1NjTGEjSrN1LptXOEbjiwn3hag8Z7EdXqlCWV
gQpCaMfQxUSnGv/PrtqSvllB2nwAenHbIDUEvmARqYsMMCKgzucOf3Nf0iFMmTl6WensO/NsucLr
UuppmI/sKno3qHkQTxvHa21fwUsNoioIBSBnXASMWKduyjWmhWPXeUS8Vs6Ty2BqPHArqPLn286y
ZW3hLJNVW5gbLIAwLRKPk3rXUlVCyNhz6H5Sxl3TGdVGtroWrFCRgazKXJgBlO3ScdSS5VyDWFlY
xwcCmklH9gfd/Z3x3O/J8OPv14dRFryn4Q/AEC0OttpkrMdUlxqCDwlwZTcUKME4dAyyxgMG0zPT
fOP7rS4Pkq/gUsHcE56Zl8uzMmpoQwVH1QEM1sEO0wPubhRHVJ2RZG6hJtaOBSC7iJC4iJHNLr6f
Y2UTWoWtFtbQhrHOenxvZhvEfCttYqQTn2wsTnoxpZVrMvSpIGHiAe+F40f8zvkiNS0YCYTRyiP6
YX36s9viv1nbyzn3Qz5jYqZ8eUPjRhV6ixHXuYo3gTmkoj+lpfgQLkK6uRE213YSXDTQN0bKPj8M
L7+blvSGGClsWRBTiJn5Wja137XFhvevmzFRGwRx+kyDemkGVxC4kTSBpl/1bAiM6jJP5lv8wmtX
AJwBnUqgmlEPnPf1U2aDMmSjoA+jhZI2PqRgqTJ63Hmaho034cq1SfBdoKCMWryBl+6lndKqW4XM
b4EhZ5M3oF131Kt2SzRlZTVzmJhrRSgYkWXRZiLaOFTloIaOKIYdNUi7MybN6+kQUKdWNiLiygfC
2wa1RRDjzQK3C2+vZGX+D2lXthu3rmy/SIDm4VVq9SiPbcexX4Q4tiVqpObh6++i97073WzdJnJO
AgQBDLhUZLFYrGEtLR4QS+nJMbFu5uZRyBi3LILh5MAJosrAHdoQD6Yu7HBDA5LIceXIvCmmpsds
VyPYH5EgTpfRblJaQdmDSb+A3U3jh8kQBOmLIlCIYYjJbJqfuzAxDKmohOkyzYVrT3vcX24h4m9b
tDNMpTHEZBwQ3s5yiUgkHmLloCkhSF8nR9+havpy/apYNDM801EwgBsA5Ny5MQ+YbzFShSqHTB/a
FQ2N1JN0I9y2c9x8EAettdflLflVFm2C1BaAYpfzB3PjDEbZFcpBnqtuB87LeaUbVeIh1SMjVyTF
vkVyAzzOFQy9TzBWoagUOIaDqANqSXOWbpaRGcPkH2/yrUMQ80gJQo4ycSP1pnHCH32xMqXuUaAy
C164LB+eDjbaOvDossF2cL7GKiaPJ0ABK4d5XQOyYN9q2zhzN+kTQsZWYJkLlwd4KVhHGcv2waef
y8LoqtNbA2Sh88s16DacEGCA6duidK3rz9c1W4ijWEcBuhdBu4Gpa04xCgyBUW6wl2V+yIuDZKMl
13ybO7qytR+dLfBRy9JQ24J3V9EbyH5+4t8VlKyruIZqNW7g3AcQbOPpH1W9UkSAmkumgUvqX0mc
h2/bBM4/h6QexOXWO83fBmPwzEKwV0te5EQMH/Rmg0OAT42gqbFfgNbmyfGv3BEsGvtU3vZOZXBe
NxqBQ930zB5ce1PSTWf5t+3sdR9DJtBmyfIQcgKYE8C9OFTc9syOXfVpOSKU0Ki6mjHA5RtmjrYp
Fm0WOY3uQLcnuiUv1EOPJKJN9M6ilwZVZM7cG+ADWwl6IA7qPLtqGO2GqP/ZduvRcXa9Tl0yfwxp
/OO62V/sG9JMzC0jxkDLHJr0zw1Rrone170qHaS8vJOqXSLnj47RiCLQC7fBxKAXlnWOsAcn/2QA
Fpbk6KF0yPJqpThP5gc4tirMSWH0Llp3pNqNhSCZuqAZrgLUcTGwhLEa/r1epDOGGnQ5DlK0IDHK
TEwEO4PAJEVCuCtngvPvq1SNAyLvYuKDT0Szf/71Dp3pwS1dCPJvLTcgIjYbcEl+DTjBIhKWi+uZ
PZRP1oozPaly8Kgbpjgw98W6/us7A78dPSU4TUg5s2m9cxvrSYZfb2EnhuIWOX3XeHGs12xcR+O+
Lb+ifPLs/u/NmuXtGb8b6sxIQJ2LrEydgqZyjsFdju5npwb6uOWNvcBNXPhWphjySmyuBB8uc751
iGKUglozDhBje5KcouWjcZV8P/Vf123gwh+dC+KfUXJhm1IDcsgAqEt4/L7kJAjNDQYPPVnU4XVp
0cgEMQQwJJ6g08WlG0oaUG2NPCA4NhUqeFnkkr++LfCLT4Vw29M3OhIkM4RIMUDqHEiQmnWe//Xh
hBRMw7KwFtPzfEN2OBlJ3yd6Hsz2L6A3ekW2L2LBzlw2VTBVToRwqrR9nCJdqOWBFaFfKh/8PrdW
NU1/TnZ/4ySAtB/C2lU73Y8ndCFqNUYMaRWgT9Eba4phJFH6YmkDTfb+1RkyF8b9zk0/jtty7AtC
AicOqGGhTLWpRCPtAhk8Q5k+T3oSKzEJRuetlh2PneGqE+WpRVK4+15PY6dsamhSm89GQ12w8XWq
qNtOJITz4EPRTJQwIeBbIyCeUqZ2ZZBI8I77hmA8i10YHRQ6JdDig8OF3OD5rjQqIWWdy3nQ9Jmb
2vF2CiM31QFx7tldeiN31C+BRANkgEApXwDtrGX1um9y9GunXpp9wni2cqPvVELduR5W1/3LpSPD
+xxlZ3wh8ucav5+OHA8UbVxlQPUGrcOWlK47xcw9Aqpff9I6srku7/K+OZfH7SwYmiIlteIyAEfy
Sp8bYP38lxK4bU2zLp7bIS2DMY080/wkovfCZbR2rgJ3LfdyOMWGARVQz+y72q0TyJE+FfOhLs0V
0qK+OQouUtGqcbc0EILxpKRZGWilsVKMm96SBau2cBjO7ID9/ORZ4gxlXXZhUgadshln5zAbeyMV
wd4vCrHwfARcDHJPFrc1k0HiKBtpCbhXvERQuP3ZU/iQsKg//97K2P2PJzoOHKrq59qkRC4x4FqV
QR4D4xcz80S/xXSYqBdq4fCgHITgBpkgEBDyc8tKgz5uCaPDQQ7uQcuzfw4NZi1FxBJLUhBkAOaA
MXkCcedcmabNnI4gqglSyc+p/ACY9i9AIaJnXdSMsmBm2BmGh4SYDVDpLBg5MYJiwCBybxZl4MxF
eQjNWF07pPlxfW8WjICVOwG4hAoCmmu4vQHhkk31XC+DRI6a3ajU0bs0DonbIn0ncvFLS3cqi1u6
wU5VpIYhi8zPclXvDON1xJ2sFyI82suuODwakbFlaRhEhRdAvG0/IXPSmzihlrTOEBF4c9ptaF17
mpatehn0yVV0l8Xmrmnvry/ogj86E80tKJJKOUOGwKlCVdyF7aurDKFoXPpt9uGgSd2SsqAjk6ja
tbi4QGbHoDqCRVDBnFuLkoaNktZlGTTuaD8AfCmOt1a/u67corX8EcK/UgEQASyRHidZBkB4SJ+7
BITihdWLKltLpo9UCdL6GA1Gfp9bRLSJgteom2CVbazvNQBXraasGt3r2rADxMUCSKEBPISNhoAS
mjtgql0bqR5GFNET6oJSfhit7haZsN8EY62uo6uC1/fi6mEYBPYIfkggBJ1vkVZ2egH6jzKwSVn4
6TSXvpTV9rqUYxFi4dICAtyUFWEYqB/vC5u0M8xaS2ngVOGmURuMvYZGhx6Z6yu4pBHaiuA80IGK
EQne6DolxxeUNGjs+8kE+y9eQk3e+9elLCiD5AFr/UKfFPw7t08tyWwQfrU00OUNQNwh4T+Iu5AY
QUgIdghAuvBXYdwmUhbXfRWkhN7bZXYo4/lTV+NPo9A215W5XDIga2CIBi8DgJ6gentuBF2Wp4Xi
kDxIkl9S+YJXgW49/HciuBiXcTx2fZnkAYp9Y09czFgoxfN1GZduDmpg3AGJWvSZwgTO1ZhjUNbU
JmRkfbULTbAjPFfDjR09atlGBj6NLLA0tiznZ/VcHrdsgBRH2UyFPAf5Cvlm8tLiebB3soi+dWl7
EA2BIRM5daRi2M9PLl01xR9k8POAgtWqiMxDRm50gDNcX71LKQiHgHqJfBiQYCDoXIqdlJEpFWMe
jKPuj9NjrxcrYTLpcosgxNZQzNYQFSGKOBdSVXCelYnH/VDNXjlarj5g1KD/IvHoYdiy3DRlJtDr
8hI6F8n57XZSW6vr8dJPDMlThh8WuvRgEIMobb+4foAZRqoU6R60I5yrhsYiYo6yCjmD7ucYkHKA
NCDsoV3QBp0HDM74G6aC5yyYKC6h1LTyQKWZZ4UKXmU5kgbyUbhVlx4OXvpEEudHpzmXaWtAktO9
kPHGGUS8nZcC0JEFKhEEB6jHoRXzfMFUW1KQUJrCQ5Vvi7RZT0TUnne5WGwaiTV/IvZC8yd3uYHU
QlNoUzoHqav9VPoR5TOGu4s9o2a4fngu0WxYLxaal4DdgnkkPP/OlZlmhQLNtQrRRvFRtJgA/IGC
Bwg7QledXGlWt720x7CzZE/vFJkE2gZRvdNa4hui+ZlLO0Q+C9juaNtiren8oB5NnG7W+hlwZ5M9
BNTqM38eUCaoHTnfXtf68jQDV47BZKE+jE5Lh3MZcZ2g9TVtQ5RC2g21kYhIiWfGxS+1wMRFPm0w
6PxQqy/XpS4oiIVmdQkHjakXaIYD4NUavGykA9X6laoFJHouIlF+6dK341GIoXCERLjnUfk738+x
BGD40CKrWunh2jFHFx4xmpz1FL912q+/VgjGieIH6xkw8Uw8l2UbdaXRPiIBcBrfM+utUB7Swvhx
XcjCaYPTwPWIexHTmzywYdEWPSrMaRT0dgtYfACceVJMEkHZe2HZAOCNOxiVS9gD79/VrKvmCQlp
dNjdAInlVmtuE/1ByXuQLr9fV4hFDOe3L166qGqDUhGsTGgdOF81NQe5RxxKSM7Z/SqPmx0S0qHW
rMEQ7mX0qzIFCf1Ls4M8DNKzXcKp4pFduxhh8hw7BBy301aP58Cg0sEBeMZ1tfgVZBlppCQwqc0A
ufDfc7WIPs4WSTskNkneH6pGqlA2you1XEqIl4EV6iVYDcH8Jq8bpu2QbMFUAXp98C9P2ZwnUabj
5ZkETbGXlGdWRmq/ruvF2x9EYPyVsRczVMaLYmITEqtQU5IGsYWRnHKMjpGRi0azLxcP4LAMXwiG
rqJoyfQ8iZTIYCegHW3TIETbmo1+itBS/akffpdAKUxAkXxdp4VlA3gnzhKyomh35G8wAtZh2QB2
W2A1SMuCOiLBPMvrdRm8j2XrpoE01EEeibGHcvZgdTZJamdMg6Kg3kTRhlP+Msd74Be4Y/eU125f
v/29RAzz4v5AqIkHG5e9nHOV5NROM9BmKL/rjsz3oM4e7myzkFdVUye7ODSnzVgNzSatGhEKF3+s
mb64SoDihJQFUEI4feURwLS1nGSB7gCzImntLe2Mn609rLph3GjzXhjoLK0w+gJNtsaY7bW4W2ys
W52AISkL7BkMTRjy1bxwaNe6XFluJqWJZ2Ra6ee1HLo58D8E5/0icoDCeHujHxluDPk7vmNW6qTO
Ho2sCObORoBKqnpjKFnv6eCHWlnNQDdySys/VWm3VShw/d1oTJxdMY6d5hZmMflgo+8fyzbMDiSv
y8cMBIqCBNLC4cVIPkgREdayPjDO1/aRAaYrTckCUFulfibp9VtmSLUgF3GB1fS9FIxQFqAl6J/k
p48AHVbYSmWDtfy5pF/JHXocy435BPDF8CZVPQqSkE9N2l439wWfwVrp0eiIGAZHjLvpHQ3UmbOC
7afKV91/xreqtM+PyfN1KQtmfSaFC0X1DrjcqPFkQVocosbtU+oq1hMwsCojc2URtI/J3Y3/LOQf
nbgjbGitFdFEy4I2N0ZvUOsIeDWG7IeZNvtR00ar69otOEL0hwDyA0cXQC98cNFHacowf7JgKoHQ
iPt+n+uC63dpm6AW0J0YVgp+27lrN7K0a3CCsqDsKMiT5cS5wUMo3hdKZt2Xaja7tE4E1+LSpqEx
Bc4QoTQjuziXiawRadMc9tiF95MPRmlXmX/H1VfyeX35FjwQCDWQ68ErRUfOipMz2XElWzWe3k0v
YZAUFIOPoPBsbmhYVP40SMYOKdb4diqld3TKisphi9IZ+it7JwNUhDMWKcVAOqBw8qAa03WcDSCg
qF6tCj3Ztd9L9XFu4rciFVjMkoUiuEbO0UF6DGMf50s76EOF3lUT2YYwdVm9c4wfwvpo+9dXdskw
cUOj/oJgHtCa7OcnAUFBjNYaQFkZZO2+AQCNFt1QUZl/yTIxLvldvMWUId9KMGhGN0wyk0Fca4uG
BXCUWLU7iOhpv8dTTiNedqpBG4/2L/YuQcf0uTJg79IHJ6dFMNF7AtbPIpI9wG4nzYMmu3IBjL1y
nXfoI3irw9aV6F3prELJ8Wszcgfw2cahhsbq1sIwNLlrhp9KvAXH857Ootfw0qqffihbsZNV7yg+
v0+aItAAnIsitTtr6znNBXt7aUJ4zADriZHaIufHz9/LXTUNU4reMLV/Th81vLNnJdsCjlx0LV2q
g4Q8A65EXysATng30FYdOhipXARjXroKcJok5b3qEleeS4/BgBgDeoja+FlJj7Ys4W2foiN1dvvO
WMfSx3WDXggXQJSEplZcksgKXzwWiwEDYJMZogenXneFH95mzqadP0i+R4Cwjtthm88qcLLBKTl+
UIM8VFrtTebXQNbXv+SibQHH9uxLOK81mxWVVLClBaa10icfXU53nd+v+3W2i+/tfb/THsveTXu3
yda0vJ1TFzMX17/hoqjGfwN3rVINPSDAo0ZaefVz8GMv9d3uZ3srOnrfjTHnR+9cV85HkhqUKXnr
wEf6na+s+6Dd6b7y5KzLPe66ffpA9vOhP7Rby78HYuxa2gApeIOztYnuvrb5sXYxCrXtN+Wq8IEw
vLYE7vTypsL34b2Ds8Debybn56qxTiqAnxZBlab1OtVmnH/bqj0l67qNbCSa38Rm6BdFK9qChVMI
ySxHouLNYPFPLm3OElNNkiJIZ8lt6abqvDpzm3Z3faeXxACwCY30bNYLSc5zl5JLCAvksSoC2cgy
vHzAFKGXNzWYT4goHbO0liZeH+DBw4MV7KHnohz4ctuh8F5jDVQvAw2iXR9o4QHoaejBqV6NVORg
2Mfz1sWiJ4aPi/kEfgJitrMJbVNxEWQgZJSrtTR8WlAseQsxuB4qGCLPgAwbBYayHQRj3hdzCuwE
ncjmMzYYgAxbdMIWQT3/duJNoyBpHb1mVQv6MLcqH7rxd9mvo07wohDK5bxHCGLGNCkhF+Q2a2tw
VnlzX8Y7Ze/AjkrNmztgPk5vJfhArlvSkjcHAxbKkKx6h9Tw+fYmajkX/VTjqEh14sVpkaD4jpyR
0pSiutqSJaEky5BPEFo5NmdJsT4NGJLUi4AYgPZ14ljadADGca1wmNel0yZ+YlodIAiLSnBcvkNG
3qRORDtcTnHIqzlD73oRRKbhaan+7Jhv7bBWnGTd6+1OacGjqvszsDWPzrTC+3IY90R9GevsJjTr
zdTeIzm/Ve/NCq/M6xtwMYbLTO7027itt3SiWcAawdY7e9VaNco2ijGawuC71tF07/gj3iy4vhzB
bfFdKLtcFDbNBugJkLhwggezrZyqwKLkj0ik7O6Aex7+MEvvs3YVD5kVt/UyX3Wp+/IKhhMvXWG0
xKMeWUdr9n8A+60wPSgIY5gRXHwUckdIobNGaIPzbG3dmo6UDnCgxaYjpVdOd3O+LrNiE7sVsAXr
WYQMd3kCMB3INgHdqUj58RVy8LeMagfAtiDJZsO16ugQArHQleJqe32nL532qSCk7LmjVmuNqqct
Wvl6+xCm1ksEBK9at71aFiyifrGITBJrTWagthh6O5cEWqIBWRQ0Zzhd/I7sUuf1WR4LLtkFwz2X
wtlP05ld3Jo9urksB0Fg66n006kqDy86bypnNzbAg9iB0EDyQaXQuNTQBbm5xa1D1pvhuWOa6/sL
TyJrQx9maWQrajnPSNTWyo2sPl/ftEunBSUxbwx/hbwjOoXPl5JUdlOE8lAGw4PV7iuPGu4ce+HP
NBb4gct307kgtqcnuthqVSQWevCD1sEo/Eqim95cG09yLTj2i3K+zzvLcEOjczlTqulV0slYs9bA
aXpRkqPTdB6p9zbAb68v3qLFn8hi+3eiUxy2lU0jyGqBCKT5kxJ7UeULkyGXPgNLdyKGfcaJmKSr
JT20RzR0WV5kuhiXRs9T5A+rqPVHdX1dJ9H6ca85O7LrPJ+UMjDJlx0nSEw+Zsj/SaYQ3EakFnc1
T12aFzRT0crVlZjgKm4Sa6xdVR1dFR3OfbEOJ+Vu0iLBNJBIQfZZJ6vZDODIykwoWM/6TRbqWyvp
V8awRY7CtTRBt/eyjnC6lsVy7DxkbaOMEXqmDQgbv0LyYaita+QujFHJiWfdj8ogMMll7f4I5Lav
mNHqMVVYVMV4T0K3sSuv2YX6nfl43UyWvSMQVf9PM273zB6hVQysuiAhQffDkOynqfWH5G2q+808
bB3E7U7a7fBOx1iUwEa/R0/Ob1F2Iv4I5/bQzJxMwRucBmhXL1xCm9SVjBSZ/Bqtlm5kTj8tZUKx
An2Xlp+kDvArtYq8hKaZrMw8KfZ2KwHVUwJ6t2BZ2NVz8WUmwBbxSkIWQefOah45vRQO6LDLb8mh
8iTLlZ7T++6o5u58/5/IYnPajEYKTQicqzO0vHHIhOshtjdE/6mVrhaOnnlsBq+VX1UbMQ7d/Ecy
HaTxkJ1iI5Hnp8fJcIs0BnxRu55kww+dn311VEH6rj1Kw3M0f46V4IZiWvArCmQ3NFQjdYiRMe4a
porShH0OJzvT4j52nJtWmfzrWi2dUtS/0M/Bcs4XeBGDnAGzsLBhy9a2hRsY8kPcDd4g3+dh5sbt
W6ULcs3cMbWBDKogB4uJZiBh4KHL3Rx4glR5X/XdYwx3NxlAx0cNqO7fpfh3ISJ8YiZ3soD/yEKh
CxGEgVwB/8JVtLnOGsnuHk0yrAuqAt8N7Vd9tFNVwd3LJ2i+RTEkUOwS5kjR8nVuHWU69Faj1T0S
2p1vDjegR93o4bjuwo/Mom7UUbeLyVNnSgK3x+0gE6wqyA6ieIolRWXtXLCVg105HWwwpNPIG8m7
He9JjM4AcEa/9qGxEdIpLCwqBqnR+AVrQYu8ycVNGWL1uSyI/FijKQv0MWFMH9QxQSTfC475siTk
tNEAg9Izr5odk7pOy0R+VMkLVTEqu0kivFokUQ/MwhKi/x7w/eAOYK9XbgkjhYxjPDvyY1pbt1Rt
fTjKAJNsFbLbbZIEdEzey1xQ51lS7lSoer5vShQbpEMZ8jFqiNfEOzn60JrHSXu/fsAXxQChBfN3
aHm8GMxIcFd01QTd4g8ZzH5q8sNUK2/SdtfFcME0rJBNTDGEAjZrDCbkc21oGzWDkjbKI43jV3XS
McOwynXlVo/7ABXNLjYFjovPqzCJmM1kuQ14SIZQfy4x6pVI1kZdf8RpXM+gdcJA0MbOHK9QMzcB
GcNoA3S4o8dKTsGJ8/u6vnx6GuLxKEHrBVaVdbGozKZOYqm+DqXSMGf7sW068HbcFmW6KWqUznK/
lI8O+aLjazI/FJtK2yYk9U3zTUJ3s2AVmFc5d3DA+AL7JsO7YKk87iw6U6EVYWaGj5lUx6xILh0G
XCdYC0XUOnPpt9E0i9YfVJcYwzYP+UPsKVMyU42Puay7WuBId1UDGmTqhemzYG3ZV3NaoTqHmx21
VkzF8GXCAdFJbk0dOWpNZuyjqPo5DES5TadCXRuFlL84mQrICBlcPk0mz7tKMe+adGj2adEeNFNS
/+4xynr/0OTFSCM1jEXgVX2+1wbViEUVfE9v3zX901AMfmppa4HWF0cIUkCzwFLbrLrMa52inV+J
v7WOVvmXddev3sdt8kW84bUEOSb1bDfzrZWTuOO9EK/t8v76lg63jhYNdCzzXb1UVULwzPfkONqp
281PVn6Mu4fWJmjI+Cpp7auoB00iahAuwvleWfB0oBYMfFLcnZz9yirYNdFLR45pFfnGBEAuoxDF
pcx7n1kT0+xEBhcrQiukQWO2ez9B5a16ycrxSen2X9Slz5bgibW8jifSOFuRSFaovdySY+cPg59I
nrnqVpGndCsrWYmqvqLl47yubkiYhuwgTBoTN9Q+SOwIogt+tPt/dwjIaag9ohL3XRw78XNa6ORd
NMAukOXZpYfowfH7PWqCvS+v6pthKz1hVFhUV73wNWzLNARtyNyCB/Wb6vlEKClby0xV6JXgJvYA
FLOKrQz3cWs/NiR9y1XRy/jiluQEcruWZTGesBFsJCoiN3eifaK+1+ZPk/YC+2C/6MIYEcogR4iD
DvDuc1fSkDpLVWMkR6LoyMeb4BfIEDF6gy2LkJlEoji7t+JMBZ4JRE3ZcZIAg++ELtjtRQayeLzQ
uodObHYF8UGamUfpOKshjpf8GZXKxozbhybXbsi4zzK6034NarWTMuk2tUTgnXwf1T/GeSKbi6Gy
UKsx9OCQo255c+YRe0XXCupy4Xsl3VSqa6W7qAenp1uJSEUXDAZguMDxRJ6NTcpx+xjVBjGVHsdC
tspdWk2Pjj46boaOZq1rE8EaL+wkunMYkicSomhL44RlZYu8OcFO1uDr9YZCepTQR7fpbU3gKxfO
HSvMgUPQApoXbqNz6ywGO8OHYC+VO6M7VrpPNGRs/PwvoRPYvrEEARpkEbOgx5iL3TID0K4F0NCO
iMi3kvOcZreJrQgemhdRPROCsVq4EWCJo1P2XBkk/uu4q7PkCODdOQlIW68k5TFRNiC7c0farjRJ
EATzyZl/9DoRybmRVIvVaALFxrH8Qg9uXLo/i5X9+ql+KJZnuqAsN7eNaLqET0f9r1DEo+g5xlgG
PwehFDNCxDhPjrPm5V/lbf6m+8Nm3pkeTXd579mCSuryuv6Rx1ljkxgVWighr+/2zgvNHmIZ4Cie
XqE/cyNqAxEJ4zaxqCepTTQKEMPYAZUhXn+R7VnjypKOubMbRhtPCxFZyuXT4tty/mjIbWNv1EmX
JdAwCgdUD58q2R3TFdUGL9NGPw0/o2FdN4CIGgS3g3AvuQs9MzNNHifYrPK77JJdr9hb6bmKpmPS
Bj04lXqw6Nl97DnJbdeIBozZWnJ3Ew7MH7WZdzi5dXVME8o5YL6Pky4Vfkb7GXFSVfiCOJfLE/5j
r6zJ0GAU1ChUnIupczqVfVIkxyKAj3BVawPGcaK6TezXkjvMB1FieNGGTgRyXi1HNRKg2NhO05u3
SeyCD9NFV/n08nFdM74WfaEZdx1VIajbVAWCyI/pix6tg/2Z/wIizOBnd0ru/s5cbf8KYnV3Hr3i
UfGU5+sfsGw+J5ryR1PWx2RqYT7l5EaPYNrUboY1ONZX1VO7sXYrgTh2Di4M5kQcfzjRojX3I8SN
KxC9vqmf9/od9bXYGzeBc79KPg2BRNFOcgeTxq2RA3Y0OdbhTa+jO/Y4INWgsDJ6/Fg+JYmo92vp
mgcDHcNdBMA+UtvntiopfYkmcOzoQG9HdBUUX9lbXa6vr+PyMv4Rwh36SouSKSqb5BhWKrhyZ/M9
VmvFI9Moor9ZCphY9dhiWUP0+/JZyiJNigbkTMmxNRL0Ze+ndbjTgq55Nsx9lPyu6u30BNYtYEzL
3nUl/5/D8Uc0p6XVqJjnBofh0R7vwuyzMQ9a6zXgX60id5IPjbqqq9/mU/cr6Ty9+RHpsRv+zoB3
3VQPhvOi2+sEvQzXP2p5e/98E+fx8nyoABuK5YgSKVwZVdqtc3DtrADTd5Tmwb8uTbgEXNiDHHFO
SqvEZdbE6/p7Ijjr3cx5j4z+vm1RFhv3ZuZRuh+/4kTZDfZ2VNZJup07NBYST51x0T5o2q7LRCX/
5ZP1ZyXYz098P7DIAMjAdkfOD+re9MZ817vOc3Qvi4bJmVO4dBr/SuJhlozWGg2zZItg1Io7TTVZ
NXohAqj+f1zhHzGc0y91J7bpAIUc51m1/DToazfV3HxlvyT7+PP6zvJ0rP94fkBXsjw8yow8AIgU
d1IbtT2umNyXnVuAtG7K/okx10zqunKes11SPw+Nd6AfdnOYunUm7VCkU16vf8eyhf35Dv5uNZ10
7GQdrqQwt+XsGeic3ejzTWZOOO13uXmLKmBLG1c1ViOA+ceyYeUQX7eCtHmQwm0n/TJzV38UfNZC
agv94v8uD/+uSPqZahnqpse+j18le1002ykG+fIdHmtNVj7oXeUBxH9f023q/FaT17x3ifKIhP+k
JX7R6Wjp3tJpXVSrzCC7TL2J8nI119ZBG9zMnkCfJyqrLLvKk2/mLvMBg4JpgbrGUX8u37Jj+lDd
5JvRH570l/ghPUqibrHFW+BEHnd3Z4woBAzHybEKo3k9NSDp0yswbaGvX0iCuHTa4f1B5OHgHgDk
+flpz3Kg7SsWDkehoeuzBMZZHu3k/lFzVmBFb+MZifMnbV6brTfbvRvmTxP4IiZXz70Gwb7Vunkk
MN2lxBm7kf79Js4XU4ymSbStsN6g02zmV13CZyVkVUrzWmt/p5nt0v4NNYz1deNc3OhTwZxXHjR1
1qsWZyaODmVx1ADHqpE7qwIA+F1J1qhOhpjFW1ErAL/vddlL7+1T0ZzXpUOlWckM0VSWQDmJucoo
yKnixj9tVTSIsuR3T2R9r/+Jhzdp7SQt/h7rUnF1mbij6Mgs3aanEjiXq+uJ0qDYlBxzddpmk7rL
q2Y7l6onW7GguWTxiYZ+UyDbYkYZvFecrIiYE1VlaNMUPm5FX/pleXRDvfGmv5kEUcKyaZ4I41zB
PFttXfUDhMkgzfTAgdxb9ED9EECMabeV5p+TKWJDXcwlnGrI+QPJRPG60eAz1T53J+oZ7bZWvfrJ
uQM+fRkRF5kMuwMP+4Ml/QBG4nXLXPJGp9L50H5sMktt4P3Cyi43EXJCK2fUcW8NCO+vi1q8qk9l
sW85scyYFnVRAmPhGJUHc/Zy+UaRa8CI3tidK41BPxAvqu/KtS0KRRbd4Mm+cm5QGa1xTicIjq3t
qH1VSGE43ugC6GFDrA/r6bqeS5fgqZqcg0slx6gpXr5HUtzWcuEn6LPACFPYI1MUzYiGV9flLWvH
wKFQqWfTdufL2o8YWonaCU5+ZzCWUPRDe3TY5O3KPmq1MBfLThwf1wHA6V9xnL1GWgpoKBvqOZgw
pX50ozxaHliHEE+ApRhZaNHbbNGhIYOIEiFgDZFLP9evrosur0MbAmPJcbWBzO5sIIlwfRWXCiAK
A776PzHc9aCSAg1BBPdykt3FGgYj11Z1h3lWHFBXZ2SbnwDOQCOsWbjlFLua6lmmKC206FlPvoG7
J0bqoIE5wTcMYAreaAdFceXPsvBo81J/aPd0Zaa3mfJk030jFSi9i3KM/ETed3z7ZxEwLnK+1lHc
EynrFFzOMoqs++i5L1zDfu7SlZ1vKjARpNs2fUyHwH4oX1K6caQ9yTAJNCVeryab3AIQlnpPqtfB
fkyAl/Jf7RHolM8/r8DwD5Iv+Lxc3mRo/O9u43bTte9zui4Arm6v5/BBSoNW7ncy+CmSuXdtEHdf
/4rF8/3vJl0gzM3hqPeDaiJ9tnHiVQ6ahoejCJN/8d4DNwPYhmGRjF/5XNNMVbtKjlRydA5pgoqH
Ovk6+citoGjfkrpzO6qsats3+tfryi066VPB3DGYhxRYj8NEjmH6o4u/8qdb9MXu5daNpg8pcbv3
h+sCl0weCBeA6UA5gqEnnStK2ykGj3IDv2EkmNK4k/PnJsKQQiKKu5fcyKkgTjGSza2s2RVqjePg
UjJ4hv3juipLhnEqgTu9YV8ZVttAldSgngqq3nkI0uxuSN6rYm30IsbRRXFojAROEzJWgBg/X7lc
IbpksJ1qlcqraLEK08zNmwkYIUbiAQdRWWlJvb6u42U/DHLmbBQWggFsgWrVudREkSwK6jxIXbW/
pSNAI41wdZ8Tt99Wq/RD8z2197Z/2wj67ZhOxPLzEOlIZ3muILZDbt6t76I37VFez2/yi/SfhLen
ojgno5C8GMwBxbEkCz2zP2jWqo0eTEcQJixGm6AqQ6aYNZvg0Xe+kuh80ftJY+nqtJPxApHGFVFJ
+YwB0EA1i/qhntLJzavKCYBU0d7rqZHsru8mMxH+Lj/9BHY4TyIyp7E1Ke+S5GgpK71u/4e061qS
3FaWX8QIGtC90rUdyx23L4yZ3REIeu++/iZH557txvCSId1QSOcoNtRFAIUCUJWVaYXtoctGK4Og
Otm4XC9tPyAYv2AvaGrhM5Kt2IAIpUQ6iBqlcUyLSrWQ+hKc9QEtJmh0vBbgmmh4RHvE9Yj0ustx
kONtoo9+R499+Yx9p0x/lZ8ZIJtgbmpji/2eVC/6CESnN/dB4YIK5mP9M5YGe/kV3CbJR6kV6hrv
PUpFbaflBVCpIrQF1q0sxmrgUAHVmpnD0Ch7Pdip1bqgjnB5T0IXJLzQfJBd0IgJ+T16KXBu26Vx
I5675vewmd372ue861za5lynmYZer0xcA7XhDgT8x6ARjm2eHtLhSRaPnThXJSN7qN/k4hfrEnuU
vLg7jwLqzIeu/hhVp4v2qnSocw/+79DgXSiiQyxFe8JScOwLh2iIXdbt/tWc4TEA9C4a1Pg50zT0
RjQjbst9CgqRj1y8mSZ1L1gEzHbTcxgfGPKhVeHpG4fDvBbf5wt9mgRdahKQdddr1UwmFJVxR/Lr
kABik5joZ1fCcjcKUIhdH+Oi94F57X9NcQ8CLemnpOsnlGvMpnXDppj2gJj/WDcyu/DaeLhnQGcE
wGw2Ip6thbSPj2E12hqNrZAGfkDfg95wdboFg1q8FYFN+L8jm0d+Ea+6MgBwKcXiGRI9UJCBq1lk
6wqeqy1zqJI7IdCR2nQeakuMRmd9xEsrCDaTGacEPDR4Ra6No6Em63oQcvkETEWunKuZJ8Sh4MSR
lv2LuDwzPIq4EYGXj6cuFaDyg25ac05VpVaD+jvrHNDVuGKnuTTbuIEtjgskcHOrPVQR+JCJDGup
jVEY+0oQQnQnBMSW9TVz2mzaejxumeLiIslGAFrSNPbLJtF2MZ7DbhxT5ompsZXMWQxQMwPhf4al
cU+ZsCKJogQk8cO4UKnXGFWTWNSs9darWDeVN8Ek9el4FFTksmyxV6A61bM+AJHIJKlujGsQcwtN
ZspeiYJYOqSF3oNNDm0MkiOziLYnqmTQyG57XUgfdJqz6i9JDEvkETV52I2BGuWWmlXaeDJ6GUy3
VBvqcl+JBWQnuk6sGws98rlhBxR4dHXrcFiIAjM//wxdQlYA/MHX7mqOacJKWYlxYyrdj8kqnc/a
ZtYvNKxaEVqB1zfH0sGLWyGeZACfA67Nc9yXU4y+JKNJ/Mr4LWnVUceZFJAgBKJC9IX8sy7A1yIg
9ZxM53bMbnrmkvhH1gder3wOgh+ov0G8/3v9qxauyApSMeisAdIVpEdc0M3MPmmGgqY+CStLFkQr
EzNPS0B9VHjoqbaK/m3d4FKEgsWvfok5y83rsuLiWNSjwFK/8RrJyqB/aFufyvv01PqQLP4XxkB9
OQt+gdwO1/LrJY7aVM/B5AI2jkPnp7u2tLrn5Gind9Gx3AADLexcYDj+mJq97SLy5iFsyd08rgTH
c2jon2ERvqtSuhX6Fh3p0tL8JReW1D4IoEEES+Oxj/fom0QlIhifwE8P7p99LtxkLpSeCRqz0GX4
bIgvaGxEe2NUPG3M7pLzIBqaIOOciR75Ezs1IKNVpGXqD9XNILvxYCfi4JrgnXmSX6vHsnSzB5rN
0sypOFoJe8xkKxx2av64/iELl/QZPvPf7+DOnUovp6gU8tRP08YCt4FUQjRvhpbQLVaYpZBxaYnz
J63ItB6Nfamfeewh3yrCf3VhcVeGq4FwPqRTNo5ZgAllo63nTlTtovhHBHaZU/ZZfuSh1X1OgCTY
4su4z56M2x4Lv3VnXqqczh0HYAcFg9YsaHbtXk1CQohWNHCv4L46aMZt0dqDI9YW1NKrt6qzpf5X
8wy1tqyyagU6RfdlZ0k7vcJjM9vErC9uKwD6oBQ3k2qY3Nqm2dQlcomvaY8DdJWn4K0TTqmBQtRY
7BvhBExAqL4R7W5oGy/tavA3sqMa/kO+lvl1rcDDwNkLECW4y7g42UzxIEhKl/rPEnmHEIplGNDQ
6NxEBUOkI3f7QPKJ8BaT917RN6LY4opA9Bm3KugogLmFW5GhDMrKMAb492P7SNwDOUwf5Y7t0oP+
0LlPYIOyxQ/TEUGCVJ/ajbi25PJ/jH9LeIphV2UFmVIfBKFAKtSnVNyE1s+LyPv9/BYFIScwzNAC
unY5NRlrMOCKcLnpqBV2QrwaxQ5IHNrqc/VkQktWd6stYZuvjMiaVS49pKJJEbyj88iczundzGEg
0fKaO2IHozVYrRPfC0fFfTs0d+p5+LHLHrvb4Tbcq3/lDirAj+xjPYx95TPWPoh7mofo762NHB+k
WvKxfi+8j9Cu7ej3TYmOg85pXdU399BI+iz3D/nJxDdWJ+HxV+3oLt2ZT4YDrMCh2dObxHpT3GYn
4b+bLH3X/oisLaF6ngvsa0dcrhnnlE1eNlTu8LHgwEOfWfrANDvxG1tw5BdXelTddh/cii/tobH3
6/P0/dgBkhmX/xmZjaInn+OW61KPCBkrPxHA6w+uOTP0UDJuEZ6QZQuQ9F23N4/kelnQ8gTvBKJ4
Bovx5ZVCibOurIrGN54w0O7wCxDN6jl1tvKvC/mumVFwlrMA1yP0m7kgo/bESNEhB0PsEAJg0D6a
8rnviaUPhSPEh7JFm/AGNnzeWvzgdHDzzNlKsNGK3IlWmx0t8zxvfBKpJylCx64Z/q46xevk4q/1
efweSSDjJEJ3BprvIAP6utdc3FuCISXMALTKp7V4Rmc5XlJbSnLfbwLXJjinNKI+K7SxbHy9H7yk
LlDj25elwwwJGJmNM2FjOHw/UDbGWqsy2Boa8kiT2FOCLRT0lgnOIcRCi3KpnYczQkOMqlZEX9bX
5PtewuLjqQ7CTPzzmyJDWAd52akJ1qQYIVyA5qw6NJyJ5Y6a5G5U9n+ZYrXR77tlkzvSgbchYhCk
jZ8Gka1o5WE0oDGf3iOeWG0HrA3ZCBhL02iigwptI+jwBwfH9fESKZGekQzTqE6j5o56BFIYTXxd
n8mFXOM8lX+scMdJT/GeLiW4d2nVT2AGcuLzS9Ba09FWmTPcr1tbnsM/xuY/v9hLrMnySTWzxh/t
cbTYu/mzGcFc9bxu5fvl63pI3HZKzQoE2gGsDF74I3zeOoGXduufGdP4WqrUYxVog9ij1sQVJl81
O1zwfHRqtMReH8lSmLs0xe2kPi4AOJvmGF7/KsDDAYLKJ+GfMiPiTJznSwfuEYoICHNcMJVIGdaM
wco0CE5a7JikeJUSfTStsXEnXB7PH0uzy1+sv2mG0ZDLTePnmZlZgQy1Uik7AXf0LJT5xg1w0QvQ
ZI7LL6Df6P69tqU2zRBH6ghfK6mThUDjSR8TLmXrK7S8f3CzBi0yENnfqMB7YOgLaYKZsLqhNUDZ
cuUKZnYoDJDshq6s01vQ2do5VV7BteoOdHhb/4LFcc7XazRbQ22EF2JjNAVJRyY2fhK/5SaGmZxp
uAUv3jLCbVythZxyGkoYpSl4YR+eEqG/TwW2EWMXnpLQaMF9GjwE8EPUeq4XLaCm0OokgIOknwEy
S6IBUsDEBulbWkFXMU6tZPqUe9C1KlATGtyoS902Rz0ij+7UOLdlPEFL9qOYwv36LC9cHK+/jJsB
oFVK1lY6jhw8Ih2hcoLHCkD3v4LJTW/1fS8BFezoT/qt2nnab8M3gtpSib/1rvkefPAZqKnjjSuD
CptvaGgbkhnB0KG5LzbtUL4fZAly9McxtVRts+g2H2nXt6w5U43XNEDRc0GTG7MgCOpYk6Kd0cgT
s8b0UMXvuemqP2n5jjeuBaSnkH4KqbCxd78ffYAhQRYIlC+4d5k8z6hRDCAJ0dHCGOo/Ve1UxR/r
q7mQzoOBmZ+AoJyHNuV55BeBqGrJlCck6vym7jvNqipqvIxGpVf7Lka5/5y2hsl2+P/mhyQYreKQ
1JggQx2X+l4WANZy1j/o+/5ChzsKfvPDAC2ifBlcjCcaG0E4+MhUS8wBFYe4j0ZNLBxoeG2RTnyP
wjAmQ7dgfhnM1DPXg2+FVKLgtBt8IUkOJB1ru5AQOIZowAMy27o/Lw5NgSoIQY0FBU1+Sw9T3hp1
MfjAuohHMEJrtwOILw+yLkYb14tFU4CwGQgdEDvhUfwB08Q4Ix0GNpq9jQbVZC+ruQJqWnQcri/Y
4hzO8g948cwvkPlTLh3IYF0ZBvLgRzmrLSrv52oEuiEGt1XHyV03toAlNXG6IFUJPMjcEsHNIcrv
Pa7UxeiLg2Dem1SrOytXKUiFwSpkTjbVxyK+x2ZO7JjSytPTRq+OrNSTj6Lt8PDT8yAZrLwpmqeY
pWLwtP6B32cD34faPB6cs/wGj0dXJJpMw4Dv00a1sTpBNoHz70s3VPTJLgRhC3K6YA+JcSLCjQ0A
Iw3ubNcnqgulIox+if6uE5ryx6MGK4cmr9kPkfTlBoDvezyaGfBAkQNIDrqquUfT+lx9d9Lr3+Lu
dMgXyYFGCebqQfmID9rL+s8vhLbr3+dCGxheKMSm8PsyWMZ/xqfQP5i1hZ6w4imFavtWb/vXkXx9
SFzb49ZCTSOlBXPlCBgnxAtOSb2TXiLt51DtBkBHDfI4CK7UWOKhiEJbLKA3MDxU4e+SbLX0LzQC
XH8JF9emQlNpMShotqWu0p60d624kZGdK98jDxL1YqaCCNJs7943ZnyuOK7NABcLTJkIE0o5o9+a
r0XpVPG+nrw08FC6fqG/kt26uSXfRyPjDGeV5nwE97pROghVpHU2+SyWUYzP2QiodXBnsjKwOjnf
IiVd9CcFOxuXsZn1l2e8YBDtBul3PvmtIjsa+4zBtv0jOLxN0r7tDPAQM8NbH+HSbtNA+QLyYyAq
8Ca5jq2jCTVypRcnvBK02ovEqPBGvdnKW82/wq/apRVuHsvEDIOh7ybfqHK7koJdXuzaG1AAWMHJ
MKONm+0cob9Zg4yIqOIlj5Oe25VJk2QRRJEm3zRoeivi2WAljV4eJKFWdjXJ/S6K8sO/mMcLm9zO
7KSq7xGuYVPsImCGimGXlrmx/zdWUJFHfgzA1m8ta7h6N3rDUAyWSXMDteHXHtClDSNLTj9zDZqz
iBmU47mhDDEEqFsRFWe5GegNlXRPDpTHRDcyZ2Qq2Zi4pRCNaA/4FR50Ktptrx0Q2UwhD4pU9CdI
FFq90Ta/MM3ZrZq1pbs+ewvZU/CbIbE4sxuCUNHgHIN2ZCJ1YEw+UJDKYRgyiAbEdW6DEX60s1ik
z12DMqTeQ5mirCDTqvemtnFvWpxdlNIV3GPwP/y9ae5TkfQeqYwJadRjFEPqmint6MRIpNjhZPxe
H/Pi/oaGPJ6r0C7QTW4xp1hOBz0Ay5reDbU3pZJoGVUh2P/cCtoKwLeiA7kA/rzrRVRTQS7VPhT9
XO8fsjgurdZsH/9/NvgYYraCzhL4fpwKksW6htqduVXaXKicA9KGW46KiIiEt8aNRI/1zFDSAVaQ
0D+i+bY+6cZoHoJhbB5bEXm62KihnkNB9p2QCnBTOmqWFNDRLYH7dlUmmF5fQ/xFKsfJaQWN/aAF
SewwGdlGY9fS1gElDEoc6ASEMil3FqKyXmZmKouAgwaBE+N48rsG/E9tlMT++uQvm4IYGvBNEpAZ
nCkhkjNax6bo10I72nISdk95bRBLHQEMWTe15LEoYoKrcJZZBSH/tS8NqspYUivwJbGlt1MUTS6R
G/HfeNOFFS4UNFUKuQFEbJDStsQL2yI/aElLNu4Pi9MGwVhIP+OFjcTR9VgMORm6WKOSD6ILEHJ2
gBIWkxzdIkOlbWzBhd4beO4fWzzlbkGAyYkEQ/RTJBhQEDKqrDtLoL/v91SZxPbcjUyB7HA9dZWj
mGU67hVmirUFkeoaFfxEbZExS4hmiUytqdVUKjqhcxKhb2F9hZdnRQcTq6gjice/UsG63gqNFIjo
l4uLo9To6uso9vVD0ObmRgVmnmD+KgB1QuD68H4BYJrzWyDk9KIxYwlgR/lpmNSPqpQfQ9WnEvpB
cHueoSbNxpVqaXjgnprPGAhDQZrmetGrkEzlUMNmXxUhCKchflMIYegBS0E3TC3ddAxwa6moWIDV
kj+qR1wHOikvJD+MwG99ajRnCFyoUVb9xp1gaVNeGpr//OIJHgRBLEdGPjtydp+GzE5oupGHWjgY
cTwBx4H0F9hlea7jnsyP7tkraE2PWVPvIpB9WGqfAufytO6AS/dsFGxnMWfsBR3ecT2csatCc+gw
HLENB1umnaM1IfHYUA23BqkEu2F5f24qgkK/atxorTG+pIJSbMzqQiMIEicoCeCuCl+R+HxykaCV
GsKdElATmkXz5GYgaNWXnysDtOiyZJdH0oDvh8pOX4SndNRu66R126S7S/P8IGR02NiaC/vl6oO4
46+oclPo5Xm/hLZGmCcn+SnALLRjb8UQASzHM9nCBC/4FmyCH05HOMAbi9svxlBAaojVsElTh0T3
YrbVOr48qj8WlOvlHvDkMpsKFkgVBl6CAp85+G3PnqquQjKDPRRDcC7NfuMdspRKuhoZ52YTsrxF
UjWSP2a/tfhFuAXtu5VP449IJLs8YkgSOcXIbFMpXTTY3sa5xcwNPtaFogkmF0q2MiDQgGwR7oKd
TRnu1AJiBEBaCmArhdDbsa7aWS8Bu5mlSEMGx0hrvEAaNCuLlLMybEmPzm7DheGrb+DcSq9xopgj
zsGqj9t3URDx8su6rn0ZOtyUJnB/n/u4k50pzbakdBfDysXwuSNY641MYvPwdTQnCMYv3F5ton9M
yVZaeTmo/LHEH8BlVUYUCGbESD+BsDSUn2+Rxo6eyx/9HfnYolFZOGUwpSDJQjVKwWWJ2zVVwFjY
RZXka82ZKL5Qe2TcyMQtnC5XJrht03Vykox9ieik/cKIQDoop++0N3CcHdYD8vIi/RkMt1GatFd7
TcNGSScbgKG9aqRWruV3ybBxIVu631+NibsQ4M45QooFoaBFpraMD1XqaTWxFfIpo2wphL0jSbYQ
KfeQpvQGY1d0WDzmVGT0xk57IanyqTLx9/rwF+PTxVrO03Nxukp4m0mpiok2pLeQOWJQWASa1uxn
Ldxl0p0Sblyxlx7CKEMjxaqBpnnW1r42mLURi5CjwL2hsyr4qgLShHftdypbBoBLxWO9hYpdjkIX
FrkolOaTOA7zvNdh4BYlNFQmc1dAInGkOyK85/G5b+VdkYu5VXfParMRihfPmAvzXABq03KE1GE7
IzBNSDAaUmTVtIzc9XVcuoNjXgFhAjn+DI/l/FjPB/DnZTCjGbb8dCDY/RMYu86yhWwNuDbsrWfM
4ha9MMi5M+RJGGpm2Dikm6wxqazWkF1BekuL0Gmm1/XhLYacC2Oc19C2KdhkYg2LvPhZt0lmG5Ek
WWmSxBuPmcUNcWGJ85ZeH/V+HGBpUhs3VR9iw62Ufa2dzdEuislGMmrD4mIEurDIOYiZ9mnU67Co
d9nOCPZj91qn6KHrvPU5nH/n20l4YYc7jkglS4n6tWBVaoV+H+3EhliUUCtmpSOl7caFbmPN+Iwh
+uyjuFExrkE71JBoIEFmTeLG1X3LCPdkT6WcBSODF8q96QKYE5uTFYhP6zP3f4SQ/24uPnsnC+EY
9fNtSnyo3zOn3D0Gv6v9r+i2jO3gcd3Ygjug9q/Ic94ML3f+MZL2ptIGEG/w86pSzybaKR6DXBU/
QmiqOrQ31X+eFZwhD2i0wtvHBJL9OiCTSDEa6H1LfqfvRvU0gHZIkDNvFPT9+sCWQv+VJe7e0Jti
XiH9KIFAxtWSQ2miwwaaWg4p3+rkDrg35LE3fHBhNyMDqasQ7Zzfwzw9AdFMaciVEXEjm/qDWBXJ
IxDjmWfiVes2rThBE4hQCaSmoXygA9nS21i6mYGgGQIUmNtZs33234vzVYaSZIN0E64Xz9HvsraG
H+pt/5rei+fmNtt6Qi1shitjXJQUuqTRcljza1YACV+5SRMDgde4Gwu5ZYeLkamp54WSww5AFY4a
0ru2NBxqTMdSORaNZMdgglNTVbDQrXtX9ObBiOOjGMa7GM9JafynTcEABqOH+kIdifseZSqJHKUB
JJ/aVzSq21IFaKMuFScZee48FYEXqh1i5lbGHo36MRyDylmfEi62fvsCPobTkjXgc8jPyOhBpTCO
1dCKNdRj9fQEmXRnEnbrBrkl+I9BgLGRfwU9L991QcQGiNkAQyYJ6nOBHab7wNhSS+JC0ZcRsM4B
Vw5ufzSWcLfwYcoyY+ii/Dyov5XhFOQU9H8WVTfGwm+Sv+3MAwGLAspLPDJR7GgIgifIhJk0cQz5
1bQTKbcl1ZJsU97JH13uNyHbCA18BuTLKuyhqwPdM2gS485DcSRFhYpufqbPgnCMzqD8jn6Impei
T0jZjdJglb8D5pXlrhztgTj1JqXd7JcXJ/J/vgB4c6Sb54Q/FxDFiRSBIuiQtjzelZZpzX8rnmm9
5pYnAwd3LN7Za/my7jlLrgpRHEgAgGcB6R8uSCjtoPSSDmW6BC/hJrlj2KxJkdsp28nKTUG3OnmX
7OF5BZVstPLCmTgnSvta7QSqFGdjaJ7y6onk7CZLXjMkKHXB3A9187A+wKWtgfs25PdQ40K5kptV
qVCL3MzD8ixXRnfby2N7SHr9mFSjtF+39CWmwy8gqpSzWi5SvcCpX0d3KUbRr9JZeZ7Xje6bA93T
fXXoIclOayvYAR96MI701BziPfJ5+yq8oclZdMBPeQ63KDr48/XLnS6/hptpqZrizEii8qzkb7kQ
2YHxGgU3UaDvak3wilI9QmbK6sqn9VlY3EiXdrmnR02MKQD9T3kehsEjqdOlhg2qr2B4whpLsW2U
gmPSV5p40mMHnoH8rqKN3W5tp4XdhEZP4HYklM9AqzH7xcVR22lRkBU9PiM2eyfSb6JqsKShtRSV
2iTfKIB91RW5pZcASwLSDWLaCvSArq2ZVG+IoBXl+aTPO/cZxO8OkPtevlfx7z8/JGtG2VM39P7+
K7Y/gR+30f/pBha1VVt0JHtwR+g4i5aycafjL6yzKyio/ZgozuExiIvr9dfFYwe834C5IO1kQV0W
glfsbVKH+1qfDmIkoPXqBoDHQx+P7qgm+6bUNyZoYTUUlAVmpQO0a34rNsckyVKjT+tz20NsDDqX
VjUeQukuQtpv3f8WAgz2OeILuq6Ag+OJHRgJxalHc+W5N24bsPAoyU0tNnY2HasBJKmHdWsLZyKs
aWDFR7MGagXcJov0Xi66bqrPdWLJuwl5Qyvd0tX5vpPhw7jJGdDo1OFiOhej1ToP4xoP6XNCf8pJ
58R7w7DNpHUSWbfwWOuK4jbYoqXn7sqQhIFRYNsBpFdRIFO585AJcWaqTR+eAcCI3amTs7MAggNX
76r4Jkvl3K7BR2C3Sg0Vr4ltPOS++QuURmYVdmlGA8/Vq2uPDZNAm/JhCs9jAlW/HhAGOyZp4JpQ
9zvSHqrC8dimG9e2OTJdbWJQC8zi0jPcBM2jXz2PFyEjQv7fSDIlPOeyaJeB9DbU4J9ed5hv7jnb
kIGqgsPASfnzNiB1O8g6bIShm6kuOgJ10ws8kvykW0WdhTm8MjX/+cVwlNgwJqPQwjNcxWdKaWnj
vdo9CiW5l7LH9WFt2eLWK5fbtFVUEp6zzqKFL7/S30EH1dqN2VvaCrPIFFpv55ZvPOGux9S14mio
mQS/iF6qVoPa861e7pITjZ3klDbTfig+10fGAwznjXBlkjvP0DgqKKk6e0UxPAIpekpwXLFBdbSx
sQ0KqW7WQDB0eBAHakHpYyKfaRzv1r9icX4vxs2dL13dgFREwLhz3clrL96nN7qAlt91K/OvfNsA
cwofjEZos+SrkV0dTcUow2PqEBwISIEz/WGKp61FlDfMcIMZ4ybLgH2BY9Y7YBd3bMotUxF2Entg
zg36+rL8sZqsTYqNb8F6XsmL4XFxNJfTXjAD2A3lz9CY3Gkgds/QZNJsRK/vB+6XJV2e+fxQ1eWr
/eaEXrFsYuwcG4S6rCDoo5AG1Nem3JciidlpnL2hyvwrb0DAAXqgwh7D7IeCjpuNs39pzMB3oaJJ
cDoB/3G9YeIqHLKxxJhjuTiqzDWMDqwXkyVs2FmKnVADRFMZyti4dnFz25ol0+rcCM9qXNS7Npdf
9J6UGwF6KXheGuEiWpTmUqSMKgZTxZ9ab+e/ChLbVALLBAOdatFG9vqGWJw9ENzNQBUo9fI3+raO
FTbIGJUp3sfjm6kX4Im1G9lfN/P9yQt/kWXczkDahFuSyB22hko1IwIZyTnvIJq3kxrNjiLwrqGJ
GhBByBHYwj0IWzY24tJ0ymiaMNE7gWc976WUsCxTqwFeKu7DwWO5rX9UgY3KR59viZgs+celLc4/
+jYM0IMAW0CJ2H2Kv4uN4LVlgXMOGgzyOIywAEpZcLJXVtL+s9rN10mAxhldIWilAc8Elxs1cNmT
k3piZ3TuO1uVx6XYe/njc9C8OK2TbowA74MLiGVlD9pPFbSjWf1zw9Hm7c5H+Esr3PlpSGqYad08
BFS7X5jb7X8ZXuJq1n7d0NZo5sW6GI0oV6ogCliMkD5BJ2JXiqVlKFvV/OUl/7Mg3EGSBGaSjWRk
5ylWLdY+pOT/ueKc1wZEy40ox3Sha9XOwodaSjb24NYQOK9VqgYg8RFDaKFdMEImtmEbyLOlGIby
Aa6cOs50XKuvl0KQpBA9A1iKEnp2JaiHs8hwzfpnWbjra74YTubsGcoH6Jnh8R2d2tVQic+wxQ1y
UCP2bCp3tfKIswmve+mmi8cNJ1s8ZuULi/MXXXjZJJNSLSgshvcCsioksQo/OY2OqluSDWrvLt84
Dxbd+sIgN5e9iIZ8DSmrs6Q/0Th1S4ipaltGeA6drziDHALQvyCemFGu18OKq6yuylpkZ/lBA6T3
JCYWeaKutmvd+JT+VB+Il1j9j+hdP0bUOpSRp234DF8//vsTZAJdjzmfga7M60+oSyEd5Fpj52T0
+ofpV+po5ckMjlPxoCbkPCrPNbJYd8IvGhaW/g8VLb9Z5yagDhPaj4DFnsX6XUG7CWtEWyxvjP4z
Hf/NwYS0Od6a6KI20etyPVIzzEM1C8i8xTXTmtWeHDA8bWFylrY5bl/IsYoa3J/nL1SDmdYOitRn
YNn2phkdR1AhrG+/pX0OMD9aXAEvnbP01wMBULEFvs9AaAc/LMk9+qqNz8OwkU6dPZw/QFRQ4QGA
DZ4ZAL6vrfSGwuSGBrAC6o3MwvXSa0hrN+hsAfnLNHa2Em7x9yy++i6NckOLFWxzosFoOv5E3aYP
RKvaqS+a9KnR0dPa8BB0z+uzuTROyFuDiBsACvKtV7gBR6QWRCY749YlIJlL3els3Jep968GN+cn
UZIEaBpXzesZjdXAyPM6jM76MOAptAOaQR+ZpSEfL4QP4aBYEYMa4VZ+lAcgfW0ylCGhwoAcKTI9
3MmT13WpQbKZnRWcOozUEBBPIYOgguaS2iW9HV8E6Q50Xkc5eIDGt/wBcbHSqz4j7YeubBFc8p32
f3/NV/0KdM8a4TkABMNMarS5svPoDj55zh6Mj8lrH+lD/6gdUEXbY2LAUtI9VNAV+UCBYn255fl6
xfs1emFQdvrbPneUMAMwIEGB/SS3ghvVUX8N9+ipsPqHBoDmn9JuOpmu4Ka91QW31AbL3SHZa0/r
X7HodBcfwR0vcg2+ebGEn8v9U6mhg1IxrGqyq3Qv616IGkICUt51k0uH9kzWhtAESk08Aq69r6BR
DJmMKDonk3LUZLvV25sOmIbQ9Oh9+rFubHap75P8xxh3nTJZb4Y0hrHxyPaR38rYWlthcPEtpaHP
AYDXeSr5awiT2lbIoQR77mbUdgpeNq35iwadNRLUo+Pyfr6WKmZ8Q4M3hvaC9SEubysUEAEZQBUa
/7ie0LygVVBDjfE82oiP8UMeOZkfvU6N1e/6+4p67E60zbfcF96Et950NszPb5BvUwzOMaDXQcKH
pPS1eV1upYmiPfesPQwHFjvBcxxb5WtwH1hl9vp7w9rirsHenYsLoDlTuRdRWBexMIAA5Vw1w17s
H/ob4xdrLTk3LKF/aipbdZ62yDAWNwkcFfI4qFuCAIUbIdLORQau8nP7ru/bp9gGOpPZ6I7amMrF
nXFhhxsbWjqzoov66Kyqz+aEap3hZOaZkHfh0FXDRvxZPOLmN/j/jmqe6YurrCbDaVkGa43zF9JS
PwKnPU+3KFhuplBnD/jmIfoMrod3zF5ybSmdGjOIBcxfDrWTIfRKoDPsMtwzw9UO3fOg7JLYyp9r
/UZGmTTYSoAvXVPQIvJf89yxk0GhMyhiDNQbPpRdg2C+7pPL7vHn97lAHutmMKkMvy/fkNEyZyGj
7EbXf+DFg1Zxq9ww938s3B97XMyOBgO8HYBFnLNa+YwifZcV6aEx7oNcQ8sG2vVuqQLSwa3H1sYq
8iW9ThpEWUthVvHi81Fz1ydx+Tj8s0o8vV+esSioS8xi541u8N54BH2Eh/pZeDUdY0ePYWIlojX+
Ct70n0SyxJvRA72oXO7Wv2NrlNyukLuumLoan0HRgC4KP7vuriq3ciLz7fHbhsC1GSUnCdlLfiqF
KETInLfe5NDjm74fbfXUvDA7OFUPzC/daGNQi4Hlwh4XWESSiwbYc6NznO9S8jDNrJD1o9LfqONd
DjKP9SlcPg8vzHFzqApVh/oazKGfx4o6sF+S3VQ45VmPbbW4rzabTeYnwNp8zn9+EcqK1kRXCcV8
9nbqjg+4SBzr82/wlViDWx/+YUvN3xfHi+HNq3thLVe0DmfEl7XiLNsEUnDdX6r91/osLkatCyuz
o15YUVqdgiloiM7p3rgfHXLaxKVvWZj//MICSJ+yLFRgoX0fTriL3wyn1C3cCOCj2IMulgMS+kcI
oK+P6wvPubZYXDhGnwuexcCznslO6kAdQkBzXjuAqgGXEB9Nty5A/DA6ofMi7MS98hba5S7fiyek
IvaqA9oEe/T+IUb+25JyIXzqSy1LDCxpQFLYUYEWRnlxCyiwtO1xZwEq4uuexBe46yIE8ikUov8h
7bqW5MaV5Q8dRtCbV5BsNz1O4zR6YcjM0IAOBP3X3+Sce1bdGEYjpN1V6EURXQRQAApVWZnHFIw6
SVQjwyDZ6KuTC1SVB7wnipboWD5fU6R4UJ9IPTztNr2C+M88DAe27X/l2/w4PsRX5dFDJof7zY4f
6237Xn3l2+IRdLhht++C+ib+WW+lqZ1lv4srfvpRwoVlRHoa5yM+SrltNnpYB9xH538I/ne/9s3N
Zf9arZ6eWBM5riY9rXmOlzQuEtNPIVnAyM+SFH4JVhb0AEtiNmPt7Dk1J5yts47ypV1gcB04kofd
+PWXtkng0Mnt8N24VUOoy700YXGwttouuq1xbWXXCHd0gt7kbfvkknGnbAvAdi5Pwwe71oVJFwtJ
oAvojEjFdwXqtXKr7NHoszc6H9w8TUXmxxSiK9OzsSu/49F3sK+Aj3HukxDqqG92TTieoY/xT8NX
ARTOSHSTSBxV7A/82HGn0yYc2XwGPLeiWCUDaKVntvxx/NeZaP7hTSouIXFAkYnMjeucmRmMqQeP
pMTYbr5C25Zk4XfZW3AtfDgdlnBqW1YMGMay/3LzrcvvjPq9kKUqP8PdkLg7tSGc252iZiZY3ODg
ODWTW4X0BNoYm2kTByOEOZC92T6/X/am1TfmqU3h0IZCuWJ5HDZjd9rUXe2nJaBmUb5t42lXR/NB
6fguHdr7kXa3rpfc9FDmqHMwGM7T1tBYGGvu09zdKrJqhnQ2hBNvnLrM4xO+zHugAMBNobHrIH6Z
k8pX/D5Ugulreaglu341Bj+dD+FI64aBJcOMdVa36Zd5B0jGvRkUGxa0klhx7XFxYkispoO6KLLV
DsMbQus4X5nE22bhQJL7ywu86rfgfUM9faFmFcvBnHJ1UoqYHmnaBI0GJc7Kz2QdiB+3z6cz6beV
j1k9iThMyI1ZlZLQo9bs0+xdG5Od4+48vJrGqb8b05oktgcBwNrPys7vjWGXaH4RTX4LiFs+F4+D
4pCya7dGVG3AV4sin7mjTAnjrAlbx7hd6Jgjlj94FCRVXEais2ws4fOBvAOZBfLpqDiJeYBaG4Dq
LdrkaKIPq27RUQSRYz1+KgfJaqy5F2QZkdNBdhDYerFEULQjRKKoAyhcy3aVm9/yZpPS0FO3On0C
TSTvYzCRyPIPK06A0MGBDLDtQhDuU3yCJjq88Hh6jAF+a3rwxtuIniuZGKPEjJivmmKT8q5okfhs
D+jjDSYt8Vs1l2zRNSuAMC70m6A7AmTyPBLCQkKH1kTijcN/wk59k5ZqV9wBCMnfFpYvOPFmpnhV
a3IUUvO5vBoq61C446Zppue5UzeXt+dyiAme52JfQsQFpU6gE5dPOTEVNTObJx1VYT0PaZ8G7qQZ
YT6CZCcLR5vn2z5xJYii5UT/bNIydPRlAZnoCEmvdOgzPF4xf8MYljrEFOgAKWqb5F65A97BvzzA
1dWC1NL/rAlRlObw0dEqYBHMIWjt7zT6EckiItmAhFcpsJwu7xQ9PbbOPG4jsBgFSgFObasY3zor
Qbu6acqS/Ks20aK+9DqA28MSnFBLGq4oOUp9GkRIkutN52zZvCllFcWVSwJ1sd9mBE/ktVnrcYXa
KWv0L+UAvpU48pVW2Y2zFrJaSRdsjzLKdNFXN4C5EJegtwyMIsKi5Tp0tS1uAQyRDT9Ha956ehIM
NK98ijaWyw6yugOQ4QZaCacvhGbOdwDIqPSBtRhiqu2ZbwAta/iQ72CbqN7+O0vCqBTTngxeoi6D
FiotfmpiohvHLJzaq1JiadU7TsYkeCTaEtqq01A/XZq1ypCnB7f0I/o0RH9zFp4YEoJtMFI2pksX
Q5m6zaoDBHvCgknQUGvYCBcqaf8skeDsA+s9hc5YosTstqlubarvSb+13aNmfMuLbemgnGYnJOaT
zxvJVC6//em0stF/DibnD/5awT3MTLEthiKEMb/N8f0o6zGR/b7gFI4R8bZHn/QxTt8t9Zv0Lln7
fZC0gHLbgcCPbi+ucnLA9y53vKktcFvVoLxOjPkw6p6sAXttv54aEULl1iryyqqzjz0EvBdFB1Bm
3rnd++UNtHaWoyVwARciAfGpHGZO7ZDaGk2PjXdN6VujyxSW1/YNEohg3UO93LZMYRyT5XJIuWOy
kLuym2mrxgrB6UC04qBAD+zyaNZeqoiGflsTQv2EOmiHpkDgZMkwUPDdgblmSmK00eStR2in92Gh
0vaxyvj97EABDPt6uOm60gK/dsGDoRyeXDrnkgNx1WN+f5ZIueLOTeUkw4J9SmPFH0zV3NBGlel1
r64lElbgpAKgC0mlc79sOJva3mYAbBqjj6NQvphrdxfa8/6xIOysvivHtu1gAZjlhwpCMcoYkVQf
iA0xadMktW4e2j9UwlmyDyDBNFD1Nz64WQWjWptoS2keN5cNwqueXnFe33Wd6mvt0iuUxLvLTrQy
jWf2hJPecYuRMQZ78CMCzTC0I11P7C/u4zMrwjGfJDkeKBqs1N61OV7n3XueXne25EW6Ohacsmip
BHcu4GLnLgFWHoOqoFU+QiFgl0NTHA1kf0jN+9/1AeGi5ejg70R/6pmNy3O/lhD0wEH4z48Jk98B
+GZTE/cSz7psU8bpnitJfMfbKpyyFHyatKw2lVO9057SY2Yz4M6M+GVqjHnPx07Wqi0yWf//4JxF
T8hZOCzPB/cfO7ZSs8hxG8deflXa7KDG32savaQp3XiJTewaCXgDrZszyaBqiIwLcfNNRfWtQ+lV
bg6vamb/uDxJK0cq3uUakNlgmAXHrrCoRuy1RW5gjhQlSOfQumL9IzJXiSwVJ7MjHKZZxGrQzCK4
SurqAO3CnTr3hCXWXqu0qyartpeHtXLjnQ5LfLGruV1YQwfEEfTMAbProyCKDoxLHi8yK8KCcgc6
n1OCBS2IGt19pc5zZEgOkHUTJpRh0Ri34F3PNsR/tMxqo7HBvOmgThvGwxDkxlejv/+b6fptZVm9
kyiEJU5C+xxWUoeMUPs9ejSUnlIrFxfWBG/KhfgPb1nRCDfNrJuBPmOu25FstBx/oqMM3rU4rBAQ
nlkRHBo4Gbc0dWUJQg6OO/gm+K+j+Y6rGbEg/N3KCGnXHfv3qATHNhyeIR+QoihvtVeZXT/R/Fud
36k2B4pbRpZ+cXAg9xRu5UJrwOW8QKgyQyeaQ0ma50T92lW3FGz80nTU6olvoX1+aZBEa6Ywl0gW
OUgNYWxD7eOe5K9D9nTZ8cxli3xaLvTYIQKGDhnQGuee15vuWIFEDlncNk7DrHAY+DySyp8YVcjU
l9ljV6oWMTuahyxjdBO77Oto8IF4ECEgWs0jH9FLRsyWvYM+KSYQJzL8Oe0LH3vH8+dx+G7lvCOt
Vj4nyUQDp8giEBxrLshXjBgkRBMYAr05nZ69ro78XouT23mItaCq0HVas9wlJeubEEkR0GaP9njU
ElBGmGrphFo8KKQ0GxtUDYaxuTw569P/e26E6U9cRuc6i7NjDYq2OukDJZY83VZPFzSOAdyETrxP
nKA4ddwOaVlks617LT4a0y5Xe2LJoq61tCbul992lpGenC92lztZpcKOfSi8ELx6iuVHJmLlQ/pT
2RuVZOJWT5oTc8KhWc0ZKhEOnCq5I52EIFA2ZYLDgn+/1SMNv10BMWreNof59fKqywwIq273bWNX
E+YqziIwgD01g+PHEGLKnv+dHeHgKqFyX7cMdqL80DZbF4hgfq3qkg0uGY0nnFhd1alaYWC6oqfu
xr1LH0dJ38zqkfh7rYWI8T+OAoUWBqQnyrBaSriKPtld8mNoQ082Yasn/YklIZwEdsHQ5wKWtHyD
NtIO/GwxQbulKuumXt/3/+wWkb9ej40JpXMYgr6bM6akT66xecjl5V8dDUoZ1gdtH1SwzrekyYcO
q78sf/PFA8BKsTvsSpc4b7aMsmJ1PMtzHf8hzyHGMFyJy6ocSwA/1C3CX2KMBWEyHNnqeBxQay85
fwvVmvPx5GAzUFKLZUd3CAw0/pXcIYWTEDT/MVsSLq36HJKfyFqDNB8PjHNbHoNOZ1UhKcSLMEvD
sd8AgVcVaKwNaxnGafUsO7G1bLCToxPp+CFTOtiCsjaQaYnkBpD9vHCc6XNfROYACHPXISvEqekE
XSyTb1p1gJMxCEcapJSKxlExhnK8aa03qzrUqUyyaXX9QTiykMm5OuDl5/MUo8SAVysSQ8i4JzNa
DnONNHlCKvU45JL1X73PdIi72SaAwZA5ExYlrjulmxG2HHUUS8Kpn2+cganbmJdaEE9d6qM57dp0
JzOYurEmo6vVktN7bUqXki0ahgH3QRL+fLhQHF9ICypM6fwrix/Hv+gRhS7f798XbgfbTeqSNoBb
s7gNSmoTp/zBjKfLZ9Ba7xcklbBaBhL76EsWFs1g4GpJDFQE6+EqVxnzka0+tu3d2EE6W2ekdFIw
oQPBggWlxX3WuZsBAmCjdeekMqGptRlFpIjWqw+ZTVWYUag82tGY4Fs0aIIFyAkxv8rz257LnsKr
hhaSFUD2QQwo8lLxyot0F8oYx37W3+ao9EIjVbogxb4LL8/vskhicA0FBkMHKQ+kZsS6blq1Y1I7
HRrOKvrU192xnm5LdZ/Mus/51wqtjHMheRKvHY2YQTCaQ2oQJ6Qwi9bY0bHhI16SNN4UuwYyrEnm
T7EO9fiYRDL6g7Xw4tSc4KZJ0VZ6o2nIr6XOXvOKx7wuADLQGGnUdP8Xs/l7aCIiA9pXYAToMTS3
eka7PkmGhpRg/Ry/GPq9kcyBKus/WAPUgnwEjyNUv0BNI/pk2bI0m1O0Z5bjxtLoVQW2pPyLC2FS
14NUaRYkV3Z6y9JBEhys3QoO2l0tUKhbC0vA+elSarrd2yYSGwlL43fk4yFgP1TaX5xhp1aEEETN
vBm3G0Zn9dmuNvDEyTZzW28uL9uai5xaEcK2IvcmtcthxdGnbzonCOIOoCXzU1MGc1nb2OjGAfEV
4g+k+YS7lMM5ElPFcxksquoOVLo/0Kis+mky/kUNAPxWeLahvxOBjahfOjK36KPljWDPLsiCZ5oE
OWcyBbNVL/htRUQC6BNUEA0TCRvFeDPxJgctjMTPVlOiQJ6AuAR4FxccQueO1pZofjRaVKYsFnpA
+7eb6klVblhMIKvptW/duJ9+oRvemr5mcenns19Ue53fXXaRtdjBRU8kek3RMguU7vlXGLPStQ6r
0QRM9+kQb5Jqz9Kb3p42RiJrz11zx0XhB4p3BvAp4tIpTtO0dQNERx8V2577r0Ue+yk0Yi8Pae0c
PjEjrl2iuUXtqAuu4qmjxB6I+0t9jbJbKmvyWbtjTg0Jm3jsDYv1HW4z+t68whQdyZdZCe0okLUX
rG0vlJlxKtkqKgMfjSQnkbALuQyEQjjrb5sHEMj9OezFO/11oYbSAGOQRxZ+vQDGZVaPEOihDeo1
1msT7S6vzdpAQN5nIe2OYBVNv+fuVigFWNaWDu1ybL7YzPqSVO3OUt7+wgoqDWiZsywTfJvnVqYE
v9qCAOhYtBmoU4k5PDhTL3Gz1RoLar5AW4H/HVSmwn3fDVTlYw5wzdiEDEULg3WB5T1SkMEXJeTC
pp1XbO1kC5YTUhoHRXU2l4e5tp9AsmzjjwEEgsg5QdUm0/sJk+k0WYcmcW9TA5sV0KJsSKzEyR+n
f5B2RTf6Rw8/utqEWZ07JSpqD0+ZdmR+34LokQ27JXFi1ZJw4/PAYAkXF5zS1aERuHjRibvPnefE
rEHbFR6AKRhmQDOjpk0IuR6kzraXJ/GzR57bEjxy5lrH6wy2imc7JzOWUZdYWB8Nwuul/RwcqcJB
X7hKXXILzzM6AO2ZaUa2K6uCk95OPeI61P2X9oTtPEMBwuJ9B1yIgg4X790o37HDpIwn6xOH5DjI
qPAcdAT3bxsWV7054XWu1N+BXb0reX6jxLmMP2kFYwP9blStP/Q9UadbrrATb4hKt3DLGOPR8pKA
3Nt3CpXYeJuwOEMY3xLby3Y5R2sJ/97V+7Z2wssusraApx8gjFQp9MGeZzwIM+9Js66pcm2Egwyq
txLwYph4FaH+i55iaL2cD1MtualwPKqPeRq2TU1QAk0GsM+zAicLWoDMxO+tkpgstGTY27WlPDEt
xryQp3MjvvSSlejFy7cAb2iyZMvKexdlbR1R20LaC+EnYRdACrRQ67HFJHZKaDU797VGHzwqHSAG
CZLp5zgFzOp98HYbWNGOgmwMOkWF/nJ5LVdQ/effIewOO68H1nB8B31+4759aALr+CN6TTb1s3dg
G+Vg3xUPzmMcSOwup+P5g/TcrvDeZ2zSJquEE8XPcRmWpr/gPOpFu1k/qG2InrNSludcydXAJvJB
IL1YSGFVwabqFdUQQf3lGJctuvBNn0OKfqThgoWzo0PXM2J0x2SWPIRX+hPO7S7+drJj7aaFqo+G
Oa6IUpHb3t4mgXnHnoDGRLTXfmEusWOSUDK8TD8k87z40ad5BpUk8mE2GFrEvpc6paDhUHDamopF
1Oan1yVhkoxb3Rs3XVJdZ215l0PpTOsx8PybVU6ysHA5jz59AcR6Edwv2F6RaqSp+4hliYr80TTc
qA3avzz+AzHWC+PKNe/NV8mIVz0LyVjAEKF+DFHn89nu5oLNHp1BD6BWAZDuh1QZoEJTu1+sJzfz
ufrSjHsLnK6EqpLZXjsZ4Vv2woOAe0Bkw2kchqJ2p6OEeQtfLm+NMswlRY7V2TwxIfiSgzgmihwN
p38SuAUlZQP+KZsoaeczGVjw86sPfntiS4gFCns24skxkdzu3J+tZxKo7Xy5vFrLYnxyDmj5GUCc
YL3EXP1UNj2SXXAO6B8To1VCFJ+qHrxq2luqXLtKRyrZzbJ2uhtYIRvalCBHEjO2hj1PajLbiKYs
bH/7GzieNL2TnG+ry3RiZPn3ky2fNVUNZn0HD+bCq8LMs+Ow91Qyc5qR2mkT0rAikdhc9T50inzw
YiDpJtzLTebi/iis7Djqz6WaEJc+O+O3CiDEy2u2NjYQNOOJBQWthc3hfGwpiONqvcEGGzGSALjJ
/jhFVh+Yc5/6+kB/ge1Bk9hcPbuXwjR40JbY41MMHCX9VHi4kwf7ir2M050NwbImjX2j9PwxP7js
vnAke21tQk1gAEGqDzeBd54PlJZZ3xsutnMCOibFjzKkoJU7KHVKLojVCT2xIzjLTO3Rym3Y6cfm
h1o9cJpsvReQV0IBJ/LI5dUzV3YcSHaBtlzSwQhAzgfF5rqiSpvSo/OigV5Bxhu+OJm4oU9/XnAO
o9b1sRwKemTztyGOSA0G/Fp56JSD3ib+NL5dHs3aZj41JyxRjegJ4NcS7WSDRarh3gVVm5Tkc+2Q
OjUirA/3IE6UNwswsPfAU3UXDXmgjffWGHhuSGNAvqRA+iWtemkahb1cKu04NpASP8bVtmx2WfwM
Ul3SI8esNC9Qh9Wsr9ls3l+ezFV/P3EN4easQW05Fm1OkfgAH5f2BR05RNNuZ+RyLhtajYiQuHEc
E5rNeKoLWeWO6zRqZ8jepeq2scE71uYEulIQH+mS20lJt6llh+NQ+Q3d92q00Yo5rB4sUIXNanWl
Rp1kB665ESghoVy3NFihlnu+KUYtby3FauhxUq8d8wlPRGn7wNrkfqQUUUqDVLE4ZCjvmemYW/SI
nATR+veF6TrmNtE12eyuuStKaUiAQc0Gbwthh6t66SlstumxAoVjso977aot46t86fsuD8ZMH/tG
AgheO1RQH0BuAglc0F0Lr4jeMSaVGyY9NsZIMrxJpQC0FQz+Qn+7hAoAoeE4Fg6WpvGiIWUoCrrx
Lbrt/Uy5XrpEh2Aovs1XWo3uKgOlCbxI1ZAPm87+4/I47CNu+FAHWJr+zl2EJcpYF8ujkHZuuUlq
5an0oj9PbJ4bEXagmUAQEvx4eBVG5cZoKGmc0Zfzv665+8lYPi7bk+gk5sxrXQMPoZwvkmP3yE3u
5H64agUgy4WQHB0tYmxX197gLoifYzajUaPUAMBlpfZd8ToZvdPapYNUEpplQZK8NNqdr03tdSh8
uoh8aiX3h9zbQt8aIqKgHSY4hbYdj1UIBCS3l0+x1R0NpnXQeMIdLVWwGqcWSlTqEh40e0jVXTE0
f3RYLvZXw1vEG0BHCem0j4zQyXIZWK6mXIYH0P0uM5wdOLSsDI+b1NgU1QQ9Alm4tbp0JxaF/ayi
bTapLMTIjE57g227CZItliS8Wl01Bw8MNJtDdENk6bAaZkRtD/+g9lf0zvCNFe214ZnVuHwaSV1n
9YBaKksGMtQujsVzD2mTvClQ9kFKxxnau7jQlduqYF142SNWR+QCOo9nJ5xRTAlbduUApYXYqkOW
cal/QDf8puPg0LlsZ3V5Tuzo56NRuUPTyUUTvR6+qkRyF666NZpIFhpSXFMijK634q5iiYu8to4u
S33229GETNZdVUjCDWPtogLXr4Gy/dL+Y4tehl0763i0HF0+uK+tQq1gikbPB3YmOURLs2o2x0gb
xPMxY5nug1gjIabZ2Vd1r4TIvduBmhfmjo3aU6JoEEEq9XxTe1m+1yYDvfJRPQe8yfhL2o7WBjwV
KnFTZEirGRqMRTMQh3ZIxSR6fdtn+I547DQIltTpbsyH1K9sQO7Uyp5CoH/otq+K5CrGLxMjAzgK
ike2ZOqXE0OM+hbtKDy7QZGHuOh8XUHyzNzKmulxVOjD1JoPSGXY9zk18oDVcfKaKI0lMbl6rwLh
DJgGHleQLhKunCa2azs1RsQlE2kCDaQovveiPTov9E39WfzSnCBrfCDoLnvw+kj/sSoWJdNCo6qR
wWodVB4/jM5r3LwpRrwfrKfLltZ2PkjePbRUoogCQoXzOaUW+r15hTk1GQCHjUofm4jJJnEtXEfZ
+IMKAMQQYvyIHFejdcpE0RCl78b2hXrNnQp4kjdumbcryoGoOSNd+nh5bCs1N9xrJ3aFxUvxq0rv
Ie5KKqUmg0qfZi1lt7UVqVfFGJf3cRlnaHsZpmBwLWUf6drXMtaMYJyKeg/IQCJZ19V3+skXibx2
LlBwTEF7GDSUSH10fsTaRv/Zf1dJVwUul1hbO6pQf4PuJmrAeKMLw1c419ougbE4Q8tes88LNP8W
YYe5vjzR64aA+EESAKUIsWaVJuZEPZy6R0jtqKg+aG1LnO8yUfvVTQHMIug+IH8FOchzV+UTB/tn
g3PIIT9AKOcf8u3lYaxv9hML+rmFqWu6vgQwC9U9Axo09+0OLCY7I/yVkClQAhf8Qf/SonDG55ZD
s37oQaLs/GxCJPlys3tVynanJTtAp5G6nNxrq6+IAX0AJyd9KVP+WbuUFyTo/2ZVOFTzuLOmcZlV
kFcEoFPd0236mMg85COt/OnsPjGz3NknQdqksCLKOMyMOEWJBeVFaF9tUxJ/Q4qfbPgRDVtp8II8
YIgyQMD28W0fPr3NoQzqtzZeJN1QkEZAg7YNYby90YOwRI9wq7LZz8Ca04BNvGbPkxkW3MbLrJJs
jrVoBCEwkmRggserU4itkCZMTa3IcrQhQxHDU9NfaLC8KagsTbZqx0KcAGw32uPF23FqACMAwAR2
+P1YH0x3D3rVy+66YmKhFcas2Us6QMwyOnzOc1YN0McMrZf8KpEx7q7scA0RvAVFWzTF4zY6dxKU
vLo6rcZ8yXuYQA3sWA+NSF+P/nxJzuwIS8LN3iltr8+PRf0OjDXoEKRo9JUjEXAS9MRjIOgEFgVz
45RSV7Gn/Fjnzmbqr5e2Va6+SRHWq0tiewu42QOYTmxyT2JPUfPOzo+DtrX49ZCFAOL8xaqfmBDO
3djNXQibwwSQK7w8wAQ48C+bWKvaLxgvwGL0hT5KbLJAjrdV8g4YnGhrXUWbbIPrmrT+tPv1JMv/
rEUFZ7aEUx5p9N5IOGxl2ZMzHIwBrOAAiXpGRdQkKO0A1NVNFQ75FyP/KUthGKuOcTJS4cRP465U
2DJSJSHeTzcn01V80x/Vp3mDFK2fX/3Qdm0wXrVhuumC7iHz8x0LqqduC83jq2lj7poQhYR0IW59
ANOc9KReCdbOpkc4IEu7qY1imZ5nLVDDkcx7HdYc3yaNHwUv1Z0KmpdnjyThZR9Y9eSTiRE2P0R3
5qxGfHbMh2jbWOGg6lt33lw2snrCnBgRdv7YQb/armHEqh8RXhfKF3V80fzJkzj0B5pKuO/OZnH5
kJP7bkzdyrSW0WhBR9hNd9A27t72DbwfKj/xs722ozf1Zg6cKztgvnbzjR+afQJGvq0RgDo9UANz
Awo3v3uA9pe+ye81aNMmu4nYmHmD0CDdyDkxl7UVv3opNS6pZ9yPYhax9qKJ6QuQFTrizW6ag8uz
v4ZaAZQPly7SjBYogIWtl0Rq5+QKxBRqNPQbZC42EUXncfvM8zBmpM6JYxe3hSO5t9b23KlZYc/p
tsJzK8WwnMzZtCOaXeioHzW7+273iUyxdCXAwBihpr1k7xdC9/OVt+HGsWFhjFS39xnfIsumlfEm
33nWhjuSkHXNn/E2RVIPEQbEIoSz2UyjyKqXvlTeNH6mllfIbYe8uk/VETzWf56RWvoV/jEmrF6R
Q7kh6gHbNpLpxnL4ddy92k4fpA0jqkY3gykTE1tdOChFgzJjwUa4wpngxsj51SWarjIOaN9UM5Au
2+hXKhtTIxl6Q3aXHXTdHhKyFsQqAOgXdq2XgYrM69GuFGv7b/ssQ7w21rLX8OJt4iZDCgPFFNRp
kUgSziA1HWOdLx1Jtfas1vWmR9pGTx909jUx90O3j/WE5Gj9degbM3dF83J5jGvn7Kl5YYxTmU5z
HtXQUIhswHYrZK+i+SFmzZfLdpbX5edhogK+pJ2R7RE2XQ3uoxjIWrR+Ga+mal0ZWbtrigfd/c60
uzwrwr6V0UysD+23SWHrxUALAwAC1BT6JXgAirU3swXGr7CZZGxr2w6liH/GJvhlbBTKrBVYwilr
tq3tBfXU37dunfiGzYgCjYHLc7l2Lp/aE1xmTpUITWGLX4LJKDW/dO6vywZkMyc4hTp0nhYtBupH
q0v8unowLckhLPOH5dw8uRFZhhaNnsHvyg7yZDnoYDvccuodiPcMmkNX6d0AxuvysFbXSUOLCbay
CrVQYZ0mZDcV3QAIub4bEcXEPh121CBt/f2yndXpQ4IQ6WC8jD6xGEZMpdG8QNgy7vyYop76kRZd
j6OMsnPVDwy8JxYSt6Un+XwOLZZbbtkucLXxye52ivXwF+MAvYRqutBcgOz2+e+nSVchJQa80QCq
qcICcgW4UrWX0Q6sFbjRGfXbzuIrJ74QqRNV7AG1DUWDqWhTUDBNonn/HWm47eDogM0w088b9xXd
VS0p+Z1FgerWx2OBxYzRHXt53Gvnvo7DGFllfUFdC+M2lJFNdFgqZMgVWnuk82dKXJkQ0LoVRJ8Q
MAMNn6gDpEBTWLFmjBrIYF7/aPEkNIc7k0piz1VnBLXc/8wIh0UR20MLWiUUjsCYCIFjOqIfKJfh
FoXtjMc/znTU6kHP5NloahCmDN2ooP8YLO2Bx/NjbB60ar5OKfMnzbhKc4BHSzVUMh7+0UJ9sio4
DoSxSkgaw+qQd5vWjjdRlAa01DdtP0lMCdMomhKrwKNSZZ4zaNpDC7qEwZy/OvxmNh3Ze0t8jn6y
I4RwPfSMULXFkNTivXC+9k1+6DSXzFoVppVOWK7sktYkqj1vKsUkAPD6NpVJ10hW8+N9frIhLV71
Vdyb2oOCjFg6WAc8+W/MzL6y2j6wWLfPc/BHG7I5Ft/9/z/4hYcIfENIvC2LcGI3ZtRUnFTRHurX
sUXemPRk9g/9tryvgfcl/etl9xEfIJ/sCXuDZaDqQwICi5q4uxp6j3VqhFXR+2ONjgATbyxkXQsQ
Lo0gUOVeupHYX3Uq9ItD+fujr1kIoT2PWi3rXe2h7FBem7LrYYJQttHfzMg99t6wtSY8+Sb7is9A
wqDKlUHAMd3Zykw6Q1KgX13zk28RArRm1NoRtFnag5FvBhXQX7AEBc4UoiIyI71AJTVm4fT779SD
HgmzC3Ap3hHnSw0KSpajnVR7mMZXUNMO80aDsIlMD/qjM+Ak7PxkRhgVWt94OTiV/lDmoAQHtAKk
ZnUDSKmpZhD86Gp0SPnZwD3CeRb5hQUoBG/rITTcygu4O9ODzsdom3TKGPb69Jo6I7tyQO1/gN6J
Gc46KqQOreYAEPn+Ji7qbH/ZSYRL/mMEYP7C01GFSokmlm2G2MOlZ8b6A43YbdtUD3HnyvpJ1/wQ
5RrwqC75Sehpni9G6mZdD5g0Zsmepl1qxM7e5Ro6VyPIxF0ezuoBh9veW+IWKKlbwk1RDZOJdFKt
PzjU+EYze2Pn20G/0Q0QjUGSINWDXP2esNTPKQ+tEamHsvLCyx8hBIKIZlBuBoMAokD8wfY7H68z
1nOUOpw/ov0MAU3u4+UcRMZ7bcdBrH+5bGwZ0JkLgokcDWl43SGkhYa8YExJlcnUlJ4/9rR+UJh+
n46Qfq3bjtTqvFfmGn6vDur2slWxZ2YZIw6VpWF2yTygdex8jDFIVefCGPkjn6eN2/bbOj829B4b
TeHzpp2+NshGq49xG/Zavx34fob6jdUGlz9DlHv5+AxUCdCGjwhEA/Dn/DMoBwvs5Hr8cU6f5tvS
8IESyPut05EIvZXhtI2V0CmBAamWtoOr1N4UWtjd13WYWId2gmQhYcdE26YGQbkoqkBaG3TjFVS+
O+WWP8ieCGJl6r/fqxug3QJYG/GMcC4lDjM4ZRF/rPfOj+IN+us+g0jWvIuC9kq9a0ID9xHfNZt2
M+y6I5RqHoarNphv1Ztpl0n8VPt0KC8s9idfIxxfSmVSxU0xezqUpZHK8bswJoqfBbgH/Ij8fJuC
jLzHwe7yqq3sDx20lmiUB08LBA+Xfz+5h4tuZrFXqu2jlgYj1LM7/WVRndUqnJg4Oy8b+3wigIsd
YqB4AYCtEU4ruAjj0xC1LTw16+udUzaPJX31mnpLkxZyKfGxolowa+D8tof3Vnnr3Jchl2G4Poce
y0eYC8YCiSX8L+zSLGr1Xqlt/khBcV/ZDYBc2X18b1VBZur+1AaVEhPm9WHEhqUZRvsqmYWVOceT
Eb38KKmBodAV5jxKy1R1y7R9NLOXCJqSylg8cePaszlx6tuaJvvxmTf7ob6u83jXJK3PjcCKv6Ya
yPZ0UxINiMXvZR8YGhJDJp4OaP4QueqVQbc6Vhjto8FBCGQcq8ZX4u2ISHTMSOVZwdi9p+PWzu6Y
OhJ0zYfU0CW95cucCycnek6W1Bg4sPCXcC3ZQ9mUEe6mx7hiSPB5ABO5g/5/pF3XbuvIsv0iAszh
tRmVTUmOL8S2vc2cM7/+Lvoc3Cu1dEXMOfBgY2YbmGKn6uqqVWstlRlvo0AMFflSGfVYgYWmOzXz
XRWMIN/s2jO6JGtfT2MzVl9CYa+UVtKfvdxAa1Tbfi+s9+xIrgc365TMcE8wfMEx0lY1YKjYKJBO
6uQg8z3ux0EXB7AIShttJIgGkNofBmdafMncnjfUB9EfrYJEB89OQCeuTzcDClFeKXn1ZDCOtfoM
TTT1EU7X5c2CG7l1/pQl6lAlvNRIXAVLo11sq1VmDORvRiBLjrqHqIMWXLc4KDE1TodaRmeGtmrI
0GTizNAI1qnFbnxrelrqyPnt4ruaeeqr5mjowrvlktBKEnzAqdVHfTCib3WdrTLIn4ERnQgbzkms
xMj1v0AioMRpADSN8otsMTZvKTZPRuiixVZhJwuY6RtfT30W9RiZEoGt50aUU6+DQ1NXzIwUwD4s
idbQTaxQrLlefmrjcSBSyvPo107+AqFjDDozzj75ev1TEY/UW4+wZGG30+Lh/zKKZBjyKYAEoQx+
Pecay/SplEnqabJ6zLngSM7khDq3jvajkRqoVuizMJexxrzaj0/aPB5quWfOcsQfKIuDfIwynfFl
ww9hp52C/KzyuxKSWlH1Hha7BEWEx6buLCFyOeiB4nFv4nTNv7/YWb3QyUEVoYMnHEle6sBk+uhZ
KBCzQObaYJdUteYvp0Z2aY4mm5+4YMJWLpmTghpBGX2m9T+eurnAA6p5cPMIeKRRUyeVg8BVQMSc
haYgglQTtbDQPKsjeNA5f6mv5HahZuAhmA5nwRJIU1AHQGQgU43kB6wBaecJ4LJ551/FejMu6Ure
NfSrFYVTjp0x//5imRJx7PKsEcIzr5aoOprpuVDRK++U4cItersfMGcAUoK7gdXgbqkLrB1yQFeZ
MDorp0RGpVZMzNxrSMno0LAPWd4EGcbjHXj74AU8WJ65Lzjg/KSbJVPjOC+i2I/ODWSB292nuB71
H4ZEh1RH15AdQ+LtnTUau8BPYC7lNGlEI845zIPEDNBxMFbC0VxPrSo2bDMISXSWn0t9MqBp59SW
3r4ujPLmwUqZoa6wniujKgrS6JwCOiYBQDaaJQn0z4nwq8r0bZEE+9aogCFLUGR/fy5031i6R/ib
FAb1EdTpSBCwKHWIjyjefIch0NTQO9LCdU/QTBSNwXyaIKMJCmJS2CqBc0UjwoEl2cKS39vNl1NO
XWdylHK+zGLKFTJyB0HRRagbFpu4Oj2e9Jt3LIY7ywugp0JBNEY7g1ocZTmLm+gsISmoZgFUUUWW
Jwrn9isIdD429vsuvPZt19aoUZVtG4J/oI7O9Z/YTPTO0gi2k66avM7rioV6IWmtwuTIYEzG5xHY
TFsGCjS08y202ICYaEj9LpN2xZLKhgyc3eo/FYkcxoh0qDkbg9EYzEpdWAsaz/O7/5WZCotFkwvu
OuqzgyjqqpgXo3NnCUa3WU3EdxTSuhN0XHlgGUedXTdGsSrtyPLdY2v1lkzyFWsJCe7eP6mRrYeB
nEKDeVqSEL27frid4B2gYg9mvOujOfQNbotw/rRWQ7XcadrJaErOkRFnRAJJ2ePjJbx3PGbdPxbc
kGhXECl7vBprKdOVMZpV5FU2JXrurWRG2TJLSb7bAB4789IS5Q2qtsSDboAldiSC5ZdW2VqesklK
WzQY5BXe2Hz1342NOvpBpRUCkxUYWwvRieCpHfZdOJBmAWJBV8awnQDXni9fMJWC/I6WmQzTOOPQ
gRydecWo2k2anH0Eo9MKMG4iAKnaiohHp03HOL0dnzi0y/+tl3z67TriGyA7MJNSII6iUUDs1AcS
x4TxWR6dSjl44cYrdzz3+XhG7w4VOg2/WG4UNDUqdhr4Aa9uNo7Pg6UdhPfSTH+Kp8jgV7Gp2MAK
mGDsz0m5kIZeMHuTfOjR5eGDNjw+N9vWFt3crY3W0sxp3VqsVawVA57nwC8M9tZlI0DEKZxzdMjt
0nDQJPH7JOaH+BwwlrcT93XsjB7SC9xCIZMWEJ33DyIPnD5ZBq/iTVchG+LdW/hscp62tfumkJIg
0IdegAX6TXK0n7bbV/vv09+/3lt/iA9MQboletg7Q0VeGTzZyF2D0+S3reki1kqh9AyOmTI7ex+Z
xfzhTIjOGgtb5zbMQt0RvWqogAvo4KXD7rHgSq+rhuw8rsWX9iM4+B/BCcUThzmO343Zn7xXONZd
zJK8MKKlMzp7l+ubCtZnChP0VIDzk06eV73QpGUgZOfCGLaoCGx8GxhCiB/gpk92S5ik37ztI3OU
W+VGKI7Ekgxzq9RJ3QGCrzq70vbVRl5BMM4RjPJZ2tcWmNztxg5P2bN29kzWaV+ViKh75j15XlyA
pSmgHDCrhRFTaPM3ASNaWDIU6AMLmE2DN3LL2y/pAN5d74sZp7xvUXRhFeZKdmaYhkyqKyQ7aTyI
ra5Vz0Kvg9/18Qa7jTavV5i61AumUwZQBWZn1tvzXWII5SYU/yFr6HxU0QSJxlgJhUVkQql1DWV/
FJSKDc41aC2412IpzXVnEOgrRtgG1T88ggVqEF2mgXGN54KzpHwPzROT2aHXkscTdeewI+oHyx9a
mBEn0qyGg5Rqgyjn0fkgGKJ55Em98KC6rWrgbXFpgbolkJbMGK+ABc4/ojWAqNETl+zY0c6lb5W3
8rPob0DjondHDUomqOA+HuCd5Mml/ZvrAvWolOdH2Bc//FLvX+K/kjVtks/e8HdEcMbIFFdhsSqe
BSIvab7euYgxrzw4a7BNwH9J5cnFLBNaoSrx6ElJj+eOU7nyEo5jPjqX3mUW5Jk7RrAZoTwA6aTr
ILGe+rCWcz8/+yNDYmmvIie6MIX06aVNUKc3az2l8VOYyLb9D/OF4byUL/yfdB2cQryWpDW0qKef
ZJ8+9Wd2ISN5k+b/l3E0xWAmMUY6x9BVfZWrYwTjZ2FTvAZ6cJK3ick84TgEZOluoM8cbW0+LxeX
X5wPZTHM1tBDawzNNvUmkoQLWXI6rp+NIPqFyP1cK77BEYFmZSpbkc3hfFXZKp/jVB8m9BEsMb3e
vO1pQ/P+vBhN2TdpWpRTfhYIJKL9Tf6cbLh1sVedpUtu0RQ1cfLEFioP9pIzs/F2xSo5+La/DY4R
WWIIu7dCl5M3T+7lmLQYjleGIUXCm937LgHSju2FHT+7bvpQobCDVpKZ1g3KB9dGOJkRYo/j8nO/
FsEnR7rP4lV7Bu/ks/IkRSRd2BA37yEsFNKdUIVCKhKpO5FaqAp3TTEHJWfhwCekP9auekCsuRF+
wsOSU7qz+65sUSvVgAPaD5ikPMebcN0Qzymt9nWJhWz+n1ATeGWEWqVAVgeQYcNIsEqeBIc98Nul
LXd3HKBjgV4cXpMoe12vUQiUJh8XZXmevvo/wj74FCrCv3p/Hm+F384laiS45FHShWgUGufocjgv
xQmwnHl5Tt4CfdgcbcsaNgSx4t4jr7rrRKR1Hpu8M3ewqHIsvN1czaXufdCAxa3P1uU5Pfol4Q+N
jW23wO575xTNVPF4y2Czzc0i15PnZ0xc5gxTnVluFyUaYYHe9P2Fi+OeERToQDsE7AYLEbVrI+jr
T7muCOozFK0jYMPA+6UCRvB4tm7vPzyY5vw9yoF4M9GQVynRqrIoMyBDlAIlxwSE93mbJOZ/Z4Ua
CtsyaCwFaSsqjieGz0k+jAvjuAmUME0YiAYfgOIHnkTURS7lahjVHky03HoS/7CMZsm8LstISD0V
IxmtRu9yXfPXjACimVWWLWyJuxMpgqobew8PI7rqwsVyLAl+Wp+HDqq/0KdL9bYauaVh3jcDvk6Q
laCaSqNcpKD1xtEHuKZCe5oE3ls9n/Ss0yFYAIAk/8bGH930AWg5ZOC4JToIOiCb5xgYm9mxo08R
sMXrHTkxKYB9HtAZxVg5EvvqyZA9518gm7owzNutf22ICpk4ANjGqFfqM6ip9BTNLl0BCLT9eFPe
1EXp4cxfcXEXMhKXy0EOCIRE0FNv1bvh0/+bged2lTnAKKEqGBqF7Sg9GazKcHmyDkhLJGPOv/tI
tZ9a/Ofjb7q3vBBgAV/BzH99U6oOplxKU9BVnWslDI6cxmrGNAX1gou8KZr8jhwId1wioOTSaK+s
TOMUqCrToJygrrlNejQsVs8sbqMg9wQEauLIG1R9eUPXVguX9S/86/pGwNpe2KZ8Z1t2LMCwsI1G
99cdytF6YVQred0dags5YStf/cmt1HhhQTiQmKfvxxP8q7n1yDx/vehJVwhc6/vtGQBMS7WLg4Qk
EWsXKy8hyLJbkj04it5bKGMc+e2wz9ZLde8blAA9+/Qx6tOhZwXMgK/qefOpvA712lPemsBSXiNR
5wI882orLknN2Rkz2WkD6R+Dzb5HAfyF+RaMe7KSQzmHMfI6QrOuLjNGquFvp2Pr2/nwVwKBfw/G
6NzRWOvxBN4JVZEcAPIdlxJoPlH5vJ5AqY/kIGyBHvELPSy2tW/KzIZx6tdsp22XLvN75wE3HzhT
kPCafc+1saLl2Kpk2PbMtn86EeLqfWg8Hs89n4awBKULIG/Qv0LFjmEUisoQxe0ZjVPJemjybAU6
rUpnW00jAMCXC/buBKsAfgGBA+yXCG1nGnBXjzF6QJO0xfNFIrvoJO2cEwBtP4+H9VttoPf5pRl6
kymJkjERzIw2etDW0kn64jaWteMM+alyvK0tfRCbkGNHjivNjP6YzMp1WRJ8uC0QH6dCH8nPwtCF
+Ww9+qZ5tS8cLlvVk6S1+CZ5JLG6iRQAy45sYGmoY6CeiFyimz6jrlWcJ8lq38DxDQ4Q4LEVo3RG
UDHVZvMsRBvup+FWNf+pGbxEqq03GsFSBuym1jmf0cvpo+6GKq2brKmT9sxD+73bCYWO3uMf38p0
zdB70m/wX+CcJ5EZmZWt80fDTbiFo/aLZ3g0X9Te5IeOZXgvb899ao+xDVh6zn4CseVXuuYwmltL
ay110/5QFhMR+k1SrEL2s5ATPVEIKiZpqgvM26Tq8U6pDE02Ru3YAe0emyIezOK65620By3iT7Gq
erTpEo6xq/iQx+ag6pB25tp9UOwH7ymqwZtaQ5oLXfA9SSDH8DdO7XarFuYkW8Iq/Ir8cKP6QDQT
f1jkq7jNoPAKuDfxD8pqc5n9et/UWt2Bk7mtz28fh0/AZhjSrCD69sSQT0h5ovg8F6CR32fQr++D
x2X+yXX8O/6SAaxov1+ba5as/yTOs2CCOAxX+wlM54BdjUha/+undzIdZ+DxMbyTf8Gn45SDnAJc
TBAtuP70tqrSdFBGhIXKKmHZr1Bud+Jr9EdhHFmzsqo5M63DAtUaVUu75/awoTbAz51/6DXHk+ja
spCHiYfEXXPupW4i9VR+iJH2xkb+TgsnduFo37sVQNYH9mXUj5DTpevAQlSFWSvPwF0h2aTjuZZq
o2BFQ0F6Wn6LhEPakbpcSk/eCyauzFInpBRKtuJnvLB2ACdD8SSWJDnFa/9ZNnqA1wST03nCrFiD
Q6aNWdXgbiid4J9WROAsUNOZs8wzyOaGRr9XwkJkwBF35tl1SDTV4iPfaJ7HE8igBgEoBRNvxINY
LASws7uk3ANKajxEIgAigigitcLpGKVixSKUYaRdzvuk5peAQzfQyd+RXZig5pcJSqSlBq85l5xd
YCnRzd/xgd35VsysCz0vEAH3n53t9y+PD86dxAHm9MIylZ+Qi4jX0gCDwzvGqlagbcVh/tuRry+A
HLCcnF7hnvINDT9LYIybIik9bCrs4EU/m9ogAEJ2J667U5HBrfjrAG4FgHj+Dc1ZoG6zxiXeuxvU
IG2Xeif3ilf5KoPprs0KeI1Al3UOuMF4KwEGL6R4k3gktzI3NjSgX/iF6ukNBpoyTz8LtNTzuxy0
m8hCFltmr+y14/Cq7JXdYLef2lOwW8rc/T+rjCzuTEXMI5dy7aQqn+9kf8DJ8QaSvsTH4hRYk6Pp
+VeAwQckBbf6u3A+1Sbrk9Tw9qr5eJ/dddCoTf/vF1BLzQqAFaQilroQTCXRPRvCPKkTgyEvIh5P
vANbmmz/vWD13o2GLhUUUOd2O7AXXY9bZVgvE2pEQtzXsJJl4NqJ+MGaomCF/grt0+wTN25VvC9P
YnJua8Bieb2JF9Z79g+3/uP/PoIKx/paSthAxuSrSdubAQdf3YcCakly8fp4vHc91axiiueCCi5X
ypLmDxqfFxL6K6a/fL5jq0Z/bGBepZuhXBigXKEmFC3ITdjmPGyZN8mR8BbaTM/ywoTdveV+1Vj/
PQ7KHXJTlSlCzzXn+Ef4Yt7iv9qzuhVP5SHLFwZ0f19ejIg6GdOYFVMowNTUEv4DUlvpLgn0Epjh
Dbsddhr4od4fzyE3/y/pSQQjByphUNlFspbyPgoLUgfw1DXnAlSY7wAvvadrSQIz3fACYYp6o5zT
Vz+DmtRC0uPuLXNhmJZUEmuWQVihoRUE7/BqK9vam7aB8AZeBT+pFT4tKevecztzFguXJuIibEpq
HaMMbagZj0dfU+7wrg7kypai50p8rsrJaQYzR3EJdPMJkKsjGVhHFPUqEwi0Ldt8XaWensWZk2dW
vkThcW8qrr6MWva2rwTOG/HuECOHLzcSWlC6p4B/z2IoaOw9xirfm920TqLPx4t/45A4NM4BiTzL
DCJc/U2vXjzNKjXomxbhlIuGNA1of1nHJXhsx6fSq0yu93Toeiwt+43/AbByJubECqhguKHZQEO/
FlE9L2o3YA7+6HoaYwziIWsA26nW42sAvih5m7eWAIJUzYhGm23/Ph71bSIMnwBsAFrfZpYdIL6u
/XBeqEEQak3ttgr6jgkDzjX2I+EbM8hZi5MYXVbw3NqH4yopV0pglOkTz/xM44jerfKgQX3h22fA
Tqm3zMKC3Hi0+cvQhjRTJeASogvTk9S0FRpHa1eoA6MTtyXz09TnfnwD34oj4Lp8PBP31gIy5eDA
BVQSAHjqndLkKQMKx752ZT8GZfhGA3OCXC+Bz+Zr7crDzIO6sMJT0y2paTLKQ+326Y/SdKRpwJTc
lUbNIonEHuPYingn81K9bJ1segZb9oJbvb/gF18wf+HFPmfbQJJ89D+7balHQWYrTGNGZQbplnFV
T7nBhboYF2RClTJ+fx/KrRh/NM1zI9WmFxhevhaVmmjRExrQOD9z/oNFQD4WG5IFwyQdf+V8xoZy
NIEpHiiE1ncGr9aTbvXPjSDfhc4vIOYhkEo9pltVDatG8Wq3U5nPug4rJ1amxEZZfYnb4TbRieUG
8T5e7PPhAo76erJroQ1AQMQ1bsc2H3Lomf6wm0JAlUWb92sddBJz+5HgZKlRC8euPQrDWmqd8Knc
RB5aqNJmOyWngLdAFRJ8hHpk9miITb1DV67yzs4V0nM6SDfKcgm0cXefzKHZjAIFBzlNNZMPUCad
NKVxY4bbgBvFZPqOjMF4DNHhIkJqPlWfmPpnFhoMaoSmyife4aQOn/oQ8GKIacSJxb+1eJ80hZGI
rAE90IW9fBsiYHo1aHAp6PRBMeY3h3Wxl8VxjMpU6hu37A2Q/Me4kbZoI/fMriLlSfkGjnM0Hm+e
O9fElUnKXzZc5EtyBZPQV0x3LSBHDGTNR7fDQyX70y82Dc6bkXYYMyQYJWpUW0W63BXCQSLp5Ldu
+9M06I6XiXZMveP41A8VQZzqhNJCV9odRwiWBogOoKdk7sWk3gODAKhqJvWDi4TOZKRFj6YRn4+h
DKcsyTzOUQY1uNm7I42O3mO0GlBRMZtrVcCN0+ACdmUUPIRfNF/PS6f1F7in7o7pwtD8+4uNwnW8
XxUNO7hdYytJQZpo3Y78wg1yE+MjgLgcDRVTqXWNO7bGaPr41Y8+C+/l8da7TZxTBqi9N3qcHEY+
DEgc4RSna/VgtNAbgconOCSnfffSLcT7twsEIoPZg7E8iuMY3PW8iXybxIoXDG6eh7kdSEW8aXok
69RpzAFP55f4sG/vfFQ40EWDhB0agKFCeW1v8qQIqIxqcP1QcZpDIvrE82ozHVtjirHh/WipDfx2
0YBhADyDh1mk7+gm7E4URg71uMFNVA2Z0xA933GmLFm5fVmACuH3YQF5Yjgt+iIYE7CqqaGEiexK
ZVUlqWoBysDrPVvERlulhTMwTOwkFd4W9Zj9dGo7muGgdMQHUb3JBrFP0GfSWUDp+aYaD4kt+NVS
nnme3uvziK+ELJ8wZ/JUdOdfT3/YSaFWgtzR1YqeaFqoswAecr1qqL0VaUs0APem/tIatdi1ptUS
PyLu7crc8GvJEetsAT16b0A8j/5TdLfP7NvU/oUSn9j2Yjy6AvBe3nMoYRvtZOGF5Y6PzyZ/G9jB
O+OgiGjnR+xCqwvGiRdKYtqOblDkVpB8sJUFpWMSNfpwqJ4UHz0O6mug9gbUOHBsP8LomPp2pG1A
dVCgAbn7kt6zUCHqTMoxfD7+ulv3ByKO34K6hEw4KgnX69pDTVcby350y9jfhhLQIFo5kjLIltiN
7y0pIPEqHpZIyeIIXxuS81bhe6YZ3Ult9r5YOXwaPD8ey10TaKLENKOkAEPXJhQGtIFij7EEXIAn
S8aBo7NkF0Vp50CcPgozHBaX0twNS6PDxlzmykqWRjf3QLnvwS/YvsI1RiXljR606vgqhXXnZExQ
6ek41iZECtN1U1W1Dhl53ng86HsLiPcZtJ7xYsfBnL/24v5Kkj4vqogbXalWDhI2TtKmB/Ab2Y/N
3HH3s3AlJ4OOC8VtGtWVJAr2hsyObtgHxwy0GPGUmVX1Z1yiG7t3LmWojuBymevodJw/SbXMl0I8
uXUX/a1izcjwB0GpyOAn7Vw29VJ55jZsw5v+wiB1ApqG9wW192Gwbeyei3Su+BKzc8ICu0149Uvo
zMdTeSc2hUVUn0CqAug9nP71kk2RoKYpsEpuGq25VjB4bu3JCSjNGuLjWe2L32MrWuPkHxQ2WtWZ
v/CUundO0JGo4QeZI8TJ1/b7iCuFvKomFzDKSa8Ev7BBhblE2n2bsMfFpgByBsenKXhRUcdxrAIm
LUMFyQsldrjC6EajCgnfGF4qk+gkKDY6l0HDZReMZhdtaQgTvwG1T43qbBh/9LITpeW6aoTTwvzf
Bs74MDTnQHcPvME4ydfjT/m6qTIJHzYwBxlIFl7QA8bkywP3LBRWKH30Sznee4cUEwFMEdDZaH+i
3pW8iGp5LAoTTo9vMp5gAVaxypKlF8i9Qzq35UIWSgDPNF304qFfOCTsNLnD0CXoMI9AYaGWFZED
MCj1wffjebwTkSH4BpkTMlTYyLQIVRMUsTY0PutyecPaeRg/qwkj6awvANyeRamdVpxiduKw1L1y
58TCMGS5IS2KbCwdiwDxrIpjHcDwiV9X597me33K1s0P174/HuKddbuyRMUhKZsKXBFhiFqarUoJ
vB/glgxG5emxmXsDQrFjZkKbmypphyCmyaQ1WT666i7RcUbKl2Mu6UKg5yx5bOneml1aom6LMQP7
jZfDUhVbmvwXSEK9Yt0YTdyseq6XZLDvjQvAIWx6YM9vqdX8oGD7SKtGV2ETUwl8YLE4Q1CNUYXy
K3vMChRIvfM/HyEeJTMaE7w4N61TkFeGHGrKY4RoShDdEX3doI7LwFBpddECXu/ebF7aohJmia+q
XqLh7mV1dp8Dyg+uCn6TL1i550jRLQA4Nc+CTwFEQdf+SmxyJVVLcXRHDRjENj/kfWZIQ2R5kbyK
k23EmBVAKP2TFPZ2NjUvDDIO3rcm71kJlNB65Y7qdzt9PZ7oO87m6quoF8HAcD3DhAiDBh9tz2q3
4iOw44AgLAY3+mNTd+f5YgKoY+ipOIRsi1SKz4sJqTNUfXgfAmt4iWDnRj2WeEk58k4YgpIrRJ7R
Iw8nQ8c7Y+bHUTKF8NgN63q+XXisqQWrLvmEvu7j0d1zMjPTIkjfcTOgQfZ6eT1uirtKyCcX+LrW
6T11tBgRT8FImMrVY1O3SHA8ZyHiAEPo/4P7pHZsPsrwm1MxuXFyqviXNP6bKF/NQY2McNo31UvC
vGbFpkkNwCpBZRfZj+3fGyoCD4AV0SQLXAZ1D7IqU/dBMmJWxSG206z+gqqgb0LcPVnYMvdcz6/G
Dq4IFfchtTt5cPdpI4cbtx/09Cic8vEgbCY+BMuB5QdLG/TuuGZFn39bozZoNUyFz+Ty5Eolao8d
cMJqaJatv/BmvUXezdkIXOzoqsCLEk0c11ulGRGg+yIzuWJnQAWZRbq9cDXtPasKktbAehVmJDkd
U+l99F3VhofsSPzkCSSK12W9KvmIgCM7KXR+2kvDOSxUEvfKTs4WHiX3DiyyrwCloX8VTSDUOntD
KQ6q5E0uQNssESrhqY1iNBnEFadrQdgZdcpWeq42/0GWCG0GyNggLwp1ATrtW451USsgz3OVN7CC
i3xtqD5Q4qu0HIz09R9vZkRZKHkjlgQcnW4fjNHsNOLxx7oBmARNLkg5UjR5aFZtUjiPTf1mI6g3
J8pcULHFowhJN3me8ItXXhRpfS8rPeeqin+WEzY1cg+RczJwEPYeK4huMehFHioG3fyTDIpKaeKs
tmJTx4cjO1bhkEEsNqzI1MrxRkX0ayld11tCGPqkSrR2F/FiZqgJV4HoPFfNrGohuTLJHvcmdENr
ItssmMBCpE/JyAbHIfBVKDN2uZGg5WvBS925WUBwMT9okXJCSYza5UXblFHQZoKbt9u0qXbp+KTW
KBmo6sI2vecOLy3R/igNwrycukRwU8UCfgEY0gmRUGUGWe5w4V5JQA8GRaU4ILnoW9HH6G3abCTK
wLw/XmAR60et70xDizchJMCRlZp/f7G+LWp/labhQ1guM2oRCfYlQNwtbgvH4tLE7MMuTDRMOg1a
FgtuLG3kfK9U6DFALNG3vK0M26HeK0ACIqmajNtGHnUeFEWRKQD1Ex3/k7HiOYQbHZce3VbFxXVc
N3IpuBLLbAWm06HJu/TEm5/Qt/P5fzaoLRRVLcs1TSG4o54JRiLbqZ4numJX67gyS89I3v6rMdEb
ie/QYZWkGFOI1LsEZBZQ2I8t3OJrgA1CVwqOBDh70I1GDUkYqmJSM0Z062E1yD+1+NoQcfzbQiLh
q+RNxnps7/ZKgzl0jaH8MnsdlrpA64afqgAsfS52phVmhyF12KReMHK77aF8yEIFRoaLROGVCn0g
A1XLMag83T5A9/qYNaDlRlVp4ZjPM3O9GcA/AOc515Lwh0zlW5g6VfyckSW3seQSPPLTltGZ0K2k
t2cuWsJH3pk3dFaiDQRN2Mh2KlQokMSdX8ehL7lymW5LQMcYIxO6f4yqhaqTguTRLBiLW47eb9Wg
sL2g1BiSV1QWxFyroxQ1oIKFfMY2G4LQlMVJtcq455y+UMD31irBXhGa3C55P3d6KY4W1nIeGD3L
aLxDQgmXPq5E6oqqpgj0RF0hubWpKm8MS0rxqwfcjLEfb8x5413bQYsddoaMHBr49G6opJpJBid5
zblTYEisQPIvebCkcanL4XYdRSDE8eaaBQjQXkMNJ5g5kMZU5vCCLBMbnGqQWqsEzUQ+rXIej+iG
ZxoFJtiaz7WAOiCgNhjyhWvWcIWyUi1xLje9Fj10VhOjCoaVMETm9Mm0VhyzRl+bnRLqbXnuiqPK
WehhbNQJICw76wpDA31lAj4dkeT5KmS+Q24/lmYlGnFgMMFLuRD6/BKE0IsA4gnwxM84CTQgXX9x
KYMRPkRVy+3BsdV4JK02PZNbDL5ITb+K8k3UlSq0uWpwuobTS2Q3MwAPQbSug4SW8BN6VQ5B/z2E
f2sfo7Kq9lCVr3yEjED4DUlmWx735bYE3KQQwk1c7FCH1INc+wNeq8ezf+sdAK8SMe9wrigc0D6I
6/q+Anki73LMWklz0o85VGV0tQqsfHoZGFKMC5fFbZ8d1huBIwsMBTYYbuXr2Rt6P+Mi/MZNjwXz
PmtDpYmRSYBQTc/axH4iJVN0x6zfxniVsQBesZFKuj13zF6kGlJ/xbAKepOVIt3rlFU+6lFk+O0S
EvA37XS9yGBRAh3x3GEGKmT6pKllHnf9GIhuX3mayStxapUehxUdy9rNxYIlRc54wKWJHfHUXHYY
YMPR9Np3P4+X6E7GHF8CxwIRcrBJQq7pesLiqk5lnwlFV+EGIgWmwrw3aPeu1YhwICxO9piiTQlp
UMV8bPl2c1wbpuIytokVoRYxBbFWgMJyzNFek+LNrKfamomf6mDhhXd3pEiYISk9i+iydNLcUxkO
cKtKdoNtHpzbsQfXuM24EZKdDM5QkxGpJ7UmWGyxAO64k2YCAzUcK7Ql5vZpGncdC6nH+F0ru4IS
kjAViCZ+9B7gMvA+bABd0QSsllZVmEJN/C+lJnllFtAu9ApnFHdhtPL9xNTUYeG7bu+V+bNwrYCm
BRJMNBKEV8Mmi8RedhmJd4R6Vfhg4J44I8sly/vncFtOEqBVLqLvX8RWo2l0u4ATe0EaFbdFv225
rUDLOucto9GKotMIpPGh6ne5uAqicaNwS2Hr7d0mCQD0sMjRYP1vEsFtn6EYo3WK2whmD1ZN2Tt1
0IRqT0n3nZRH5WUAO3c2RPY0N529AiM2Dgu9+vO9Rh36q0+gQjIWTd/VEPaKKxc6x1h8/AKUK9K0
O7XZRKAkf3y+bm/Z6wFTB1tQuSljmElx8dCW9b6AOpRSjECtqPlSauAWPoylRSkKESfiWaRtqTCw
z5opaFJRcYcAHZzFS4Ain7zhJqDGxbxZIQ8SAeKhGIm3i9unx+O8u7AXtqlZhYxQBDJcQXE1xQ6L
p9w7+tBlXnAevyeUWjtgSAQcE3A0oo18nu2LOAJgCSmrEyE6igz7P6Sd547cVtOtr4gAc/hLdpjp
6ZFmlK0/xOiVxJwzr/48HH+2u7eIJqRjA7YBGV3cqXbtqlVrsUOq1NejXWD5PaQLeRNXhAkKJeu2
0kCPRC30wI9Vo4yfozIoKzem7dq/G+UmeqnQxvksOQ4CNpRz8jdxNkId0RcTskgO/3Owy+WUDpA+
CnP/rk1i2fbKOZ1tdDlADe/6YLB+0AcdlR7kwEXmRaNSf7SNIfuih5P0UsxL3oFTMFvHWMuIDoxh
tswT7CSEO7pekpBUItCHnpTry48iAe0NSZu+tHODDBL0InCjaj6KTGkN5MkMk/HzIHf+sMsjs6cn
VFMyL481+oKKtrJyLzGz4ktsjR1vP6OQnjLYw6AkoxRreFPkT/bTWPNK+AEjusYmGEZyJWDNp291
NjS5O2a+kb+Z8XWfu6ZL4aynQeScKIiee2XtZzuIzgbYDDs7HeHjaqXzLGsBOlXk8pqdydwku8GY
h2+mGTaZ12Q9ZZ5OVQvnKM2GHrxkTonHkTujqA5RoUPnOWVFr32cGj09Tz5YuI2qwsrJswl6kBJa
+DXJKV3vFW6gJlSzOHoHYfBTTLoySF4ka/x+e9//+sBDdt7g9xG9MUHuCmcuM7LKSQInficZxmea
t97YQ2Ru+JCVs0XZDGCNSaM6R3v584td72tKH+ijRJYri70+fMiGk+2Mu7r/cHssq3awhE4V3BK0
Vl7bkWj+guU1Td61Mam2IDzY0YPuA32Pfm9pgIBRIibm+kelb7kRLwZkjfqUhwVigFpKzTySzOcu
ynvX7n7eHpAQ3PxtZ2HBt5E/otNDsAP3kD/PKGuei8x3HuLJsT0tG41dlWQRTDdDfaydxr4v1Gon
KfVvssv9n3X0LnjILmVxYWskU5b4QWXF5/7sfKPkf3tswjX2+uuIhZAnIcZesqbXcxiHauJr2Ryf
03Ta11Z7HxmtN1DhzMoPanMszN+Dkf5iTzhOzhjYlSVhz8J96FJC+2fhbvaKCbHQL1aEcLQoGyWX
FAXSAnNkhZzHuXHemm176p3yLk42Li3h8P5tjeeoTgkFAmsRJ7FwY00IrcTnWp9lr8iC0dNGZd7d
XikxsfW3GVhzSBuA7QRbfL1UZVFkLe3f8bkyioMu30ngR1WvtofjTGFiStMdbAS7Jt7KcAnn+Re7
gt8oy1CTNJMlM7M3Tn9ss+bglE9duTXA1Wm8GJ9wzIw0UdSiWpRTR3d6P9zdnj7Bj/8yCtErOcQ1
/TJ7akOyWnqRAxkQ6Ba30qoVULCLdhiiSLJwnIbSiKvRkDisTnkc1MY1M50I9PdC/b/HcmFFPESO
EdJoF9DSq3wy/dJrVW7QVN4X049G+3h73laPkmNTtCODBpB5cY4XTlaSG9wsHNNnKhGGqxkQTWpJ
JO/UOoiPCDgjI1AmWxoaa9MIFericKHQIN9wbTTIfYVtFiVnRf/RIqZMAYWWmufbI1s1wlVL7pbe
918aSn2Gm5V2npxHXXnTG/KboDXejNBb3DazNoEoNiJGCHqeHIGwWH2W9ZOaVMnZmg5J/WLp5zyA
dETbJVuNf+sD+s+S4PWGnq4gSUV/l313Hy7qJofbQ1k1AJ4T8Av4Zva3sCyDNnZli4FKzvb2eJQn
Wq+Cjc295m6oSf5rRDhCZgpVj9wVybmkXSrZF8HJyo/zVmZ4dShcqaSg0TJhD1wPRQO1PifywOLX
e7kicM+9kNv89nytDYX309J9x8OcyOvaSDIXPlzjRnKuw71Ov63vOWRI1P1tK2JC4tUdXJoRjqhM
7NtYWpSe5RqWgbSfB6+elb+UqaDwPfumjzI0iTOSkeF+9DsaDVsL3gVd6ly5RZOzmEpPs6b8SPpA
2re1CQFLNAa7Xpt7zxh7FAcnbf5w+6vXFuDio8UEQq2UJXBd5mboz0p11Oa9Ym7cy2uxzdKXQGi9
ZGt+QQH0cRz0NZLigfnQdR8rPXqrNr1L3gDR1B+DVm8sxOqQAKs6vCpJVIttP5UcFEWnDPE5c9p4
17eG/KDVEBA5dWwcb8/e2l25iA3+Y0pY8rrW4zGOu/jc7K39Fg/i+jjARgKjsmF2Ey78OR06pV7m
LYUwgaIQidTZc4YN97t6OKjT/WNFuO5rbQrmVMdKo1JQT8qTMaWe071A0vP+9mStjodtQPsNlwr3
2PUxbOjYKCe4Vc5t9GJYz3PwPKR/MhgQfEuBji4VEZtkpl01pS0hIC3g06C71kyPu/O8GT6vPUUW
bcl/7AhuS3eaRFJnYrGs0/ZGSaOpROuiNHkNbEtI8nmOAkVquDGBq6EnrQIA2y3AQpaYW5yo0yE4
SfA0GaUXpm+pBByhbhv7ASWUyAv9/6mB5dkN7c+3l251n/MuAcQKcoTc+vXSlYUaj9pAIJDGsVf5
P51iq4VmdXNcWFj+/CK+4dmv12HD4270Pw7jiby9O3Sfbo9i1REtVXw6cg1TE3lFw8g0BzPmCWfn
RznyfLq9lb3THGKk9LagY2vhxiti4P9sCTPWDH0C2gZbSQlovIB3Un8LLs/S64NqbKHHVpdnyTgD
yqW4JaYtQnOO6D4ihLIDWYbBNn8qinQj0Srqub5eb/z00kpJtEYu5nqFrHFpFq3j5Eyx2LEblzRr
E50Oo/0iqfu2+KS/h/BQTj9DMhAjAtloLkxr47grh8RN1Pxwey3X5ndhhwV/uHREiQ/mTmrnaUyz
5NzL+T7PnlWwPRO8iXYGhM7ZCCDWNic8CuiCLRQH5PGuh174ZN8jmdgxvS/kzK2cx+x363p/Ty8H
e9FTh8NZfL1OilP6I2ou566VTnGcwRGU7stadpNeqRkW0g1Z6xaGtEUXsLZ5QPIA5QH3TGuVEOi1
ZtIqlUz6Rh7y9zlrNozJ/R8s1oUJwV0mnW52km9iwoaFQX+vGI+xVh/yqvNGS9tYrNWdcWFMOHnZ
0mNN+m5JRx2SAe1O6Jbq6EDO7dzr9oaxNZdyOXmC25K6UUF7HWNJOb010nlnRrqbDtne8t80ab5P
1c0wc3UzajTDEEotVGFCzJEtrcZq2STnrCHP4eYkXjuvgc+39ORQBRBr5jVk83aWQ3vbKVABxEqD
BvBUqN/0rLUqNworcMiEod3/stpqnrIpieK9MUzRYcmKI3ZVDz8CpwYXZDW+/CEcrch3zS7xn7pU
sX0ON/ngRylJx41QcX1sDq8aKnrQagohj2KPSdKhAQjok/yQ4gbtHRQ9G5fZqhEa7oD18hetsten
2Q/mQJ5I550lP6G0f6SR1ZX1l9tbfvVUUZt7lYrncIu7UEpzXhwJj8AB1akImt59MdKRcdvKMh8X
FZS/nQYqZbxpaI5Cd/J6KLE9d7WNytaZrpluoFMJJOVpE8u1OhbA5ZYFApv0uDCWcGzyxrJwf7BW
Ol734fYYVpdjabiiegY/rIgNim10DBqbXzecj0n8xgprtw0/3baxOoILG4IDl3XUyPOIF3ODlOu9
X+SSW0V2s7ttRSRd+3s5eMsuiDegGWJqcG4lHyTr8maeD1PqfrEfJ7cPQC/fUT4hE2/cyeT85e5o
fLxtec3ngU2kAsyDB+pCYYXGCToLMzW5oKJs2jdBB9mIlc/3Uj8XD9Ign1Ujd/a3ba6t26XN5c8v
Ijalk/O4aXX2Xj4cEL14hA9m39TjxqSuDw3JP4O0OJUG0SVETVMPg5WcQ13boai9q2J9p8r5k9PJ
C47n9qBEEMnrEgJXNLgO2ey/4OFyeej1MujZ64gL929CJKlOdQ6lzakzj+2XO+fDbYNrs0gmmSL+
0nqIpPb1LFpjDgyhJWlQFU+pqZIShZ8kLva3raxNInqxACTpLSBeEqyUkZYbWS+xVsa0owF/aiAg
dB56OTuXRf4H/nVpG4RQGlAIxZLrIVEs5Sk5a8nZjyF8rI4tovPdVhfK6ogujAhRi2SaPtkWlXCp
GL24B/0bHWZt9Hzf3mnd8+3pW10kHYwgKP3lYAt7sJjyuK9C9mAv124xPC/V1n4LOLJlZBnxxXmK
CycZ5BwjCZXVePaPkBiAGIw2ztOWGeEV7mgpFWaJY9t27hgeE+lxS9R1y4JwKfXZPDVBvaSUQHyV
PcoGiDtH1gamdHFp4tWHWNc/ayImrqbAGAOtYrpso/F6eBXr+Q9qZEuARdKKKgLe53pBjME3Ct9a
Dk1supbzLY6TXQ573h/sLROli6U1daHcvbai5FXraBLjMOSfef0YRB1cFX90JC+MCEtSRmnn26md
nKMGahqDFgXY57fKIWvBCL1L/4xEF6oFSRkNVbh4als5VS+p/6Ck+y1UzKoNC8KrRVBhkRO7nq0Y
hIjdZD7Bb/hZ637m2nEIz5W+sfJbVgQPpkx2FNKAjFNWHvMddAWE0099v+FV1q3QILkw8C/t1tdj
qXtesGocp+fGyO/U8JS0DlK6R6d4ub3DlsX95aQgtv6PHWEfB3aEhElJ4yXwE0d1PLlseKJMro2o
YqR9S3vZ2wy4tsYmxNhFR6W7TTJy4V9j52P3xoKMBgqc2wMT0YevlzUJfYIC8B8Luvp6BkFHcV0y
F+d8fppt9W7UYIhu7tPW01reK7Lb6D/K+UM1gwrU9P1t62tuju517m1g+gvv4bVxfc55pTsjcAQk
suEQrh+t6NNtE6sJv6VxXCXlAvOL2EprJrLSODFVv1L3Q0+V06MeTW+sHiKh9J02ve0gm83TmAfZ
b7bELVOrUloiH7D8BwHt9eiQ+NFolcL5zcVfEijjyjXSUyt7lLd/3h7kylZB/FQhL4cpeu+E7TnD
fjKNY0VfMPB7Un96Vx3S5C7fysit22EkNqLEuiVqAVezVMaVUqdnW5c+jnrz0g/WfT4Fp4Ln6MbO
XNkbjOk/W8u3XNzlgVxUyB+36dlqT0a0Z1Rhv+GjVgKgKxPCAqlVYkyFxXD6igswi6BgVLX4qU6T
ZziV7hxEi26v08qFSxcDtPf6UncEq3I9pkzTqqbQ2Yty+HkGzWxvlTVX/NSVAWFEqZ022tgSN84S
AeO+UqdjkN3bT0ERHsy6Of4u6frfe3zh+wCORb1AZKwu69ZQUmTNzkNg/pBU4wkB+Y3wfnXTLeoT
dF2CWxOjlNGZLWmcGFPbefn3sn0InLug3AjpVlcGBCX0XwizgR+6XpmxkX2EVXDwOV1PvW0cwvH3
gy2uqP8sLF9wsZ9nOXD8Kko5O6HpUruhjedPTsyFheVEXVggN69l04wFU32ugO+k9XeKqX9ghKoQ
rEM6JSi28bURI7aUIki5LzLrofzWOff+xp2wthKXBoRRmEM56UmOAa1waWMeko0zuHZEqGvRqkXl
SYbM8noAci33OmViBiD3pasbAd20zl1Ki4oFp68+PCuT/N5Qw7vbR39tF1+aFU7mOLXpkJd5eg79
R7n5Ienkv+nNDbbKTGv3He/G/8Yn3KkjKajYVBlfnNrR2c9VyWvbId1B5/aUGm/TSXk7Rc7XfNBN
iun+Fof98vNCpHRlXgiTA6XvdLXEfO2/ndMPtNogR9LBGTUZhdf4G7mG9VmloEDGhrLNKxHbxZaP
+iZMSw1riCGF4J9VfSelp9zY4m5dtaNqi4VXpXFh1/NSVkLdYfXAWMzdyShOeXpCEub2Hlm29i9z
ByMbEJ7XRI2wdJKlx3Uwc41jwh+eGclmqXrLhLA8aWg10M9hQtc77p/E+gz4/q2db/Uer0/Yv0MR
mUoTy6FN3uZqTfIF+oKuzlwdnD9yRnR6EvHwjiUdLZzlEhBhVffpubU/2oG9wx0NZbXhMFYd0pIR
BDdLH/6rjNPFHlMmqfallinTJCnfZRXFECk2fpME7fUi5XYjCrY4oaTqrocytblaKCVWGsXcsfho
HlQK5Or9TlU2ttnagLiKqOFArgz3kLAHwMHnVtYq6dkpC3SQrFT2yH9PG9O2ttMWfhPsIITzCyxJ
mlWjB2WPH4oAyGv+XwsVR+rIW1XvtZ3G64VjuYDBYVW5nriyb+3CSDV2NHifYzK4tuZF1sY7c3Uw
pIZfqxFLmH1tJFWKug1UlZNJGNJ/gpHObjZc2VowCoHhPyZEAo1JS82wVVmVDFHlOr6b+kczOCqy
hfTUVi5zbQdoC/KCLkhaf2RxOFqUVLPRZ+emCg48vJa0821XtmqBPClrr4ILs4VnZapKvJlDYhFN
SlwJjsn8D8B1NAX/Z0F4+mdlPxra6/O4eWmS7JR3P+X0Y2ClGxf36oV6aUh4XIWBFUGUwVAAO/rB
ibZj7dn4SJ556g86BHfDH0RYl/aEDR13mjPUSxi3TN2C46jhqth4+awdGohJ6TeAF48TKiyPnXRT
l5g8rlRfO0q16SYNSjPtV7/YYlVatQQ3C2h/zietr9cnp8qK2uoUXLQmfyqqJ4esQqRRA8u21ILW
jqgOtILXlQaWTISshU7rQ6Ezvr4Xm0i7ZzMkm9fa2ra+NCIcHLxAUsYtTi0wDbIGJ1gt/mD1IdpW
lroqLx5rGebFbRPrnd93PRaGrKFtC4CI8UM2Nt4iq3N1YUS4N7VAkUw1Y670KNs53c/lgEI3s7vt
A7asCCHvoPdB0kRYKXMaONPetrzRrtDNg9tm47JZ5l2MnOAjxHs6NIySdLmetWrSc2hY8c/9F/Nn
+j6fE/dOQqSl/rxVbFpz0/Cvw1MD/Ik3qbA+qYwuRz7H2dmp4dme83r43gSQKoWhLD1Pef7Sm90W
l/jqGWJPI8wEbp3+tOvRKcGAhn2aZFylPqXP0auTxtXyfmcOP24v2ZolwyRTr4AyJZ4SliySQqkq
8jQ7K8a5KfNdGT7DEO1K9Ubf4trWANq1cEegr2KICkjjUJe9E+TZudv7lfet3qL52fp9YcbKvJfs
OmMcsvXQFWdg10H/dHuq1rbc5RCEM0Sf1piXyBMvuZxxeEheiuEBjK7XaT8oDdDYerptb831wBYB
YBKJKnrRhPtOoSSUQ+2ZcWYnWJp0t/sDbB/R4JIqBRlDJCJcCmpTN2OAQOM5qXwaMKt9bn6J/qrh
rrYKL0u21ApXL1aAPwsEB6Q/Hu96W2czkWeZFdjzm6cmC58LSgSBTNNxbErumH4L8p9DdFD8eWPp
1nb5pWFhKuveV5WswXAT1jRjIoce9Qc/e063gMFr2xBSyiW5vdD+ihxPbWQY+eSwzaXuaBUnvzv+
Sclz4b3814Sw0zO5nMeGfqrz62RF3tSd+uDn7a23NQxhq0PcFAcj7O9n9HeGeJ9Gj9Z4/P8zITge
Mw19p4YjeZkp+iSYKb3YOEDro1jQMWTKF2K16+2mGTGsbXWbnVUtmA88w9BM1KyfxqQE+9uDWXMN
vBNJF3BTUPoUooQ4yEsl77Fkjy2kHZXS85AzQBQ79SijrRO0j51vVndz1Spf517dKuyvjvQ/+yIc
qEyRzTEsXIUpf2W9/OTjn62XDaMkxxenIZ7dNpDSpY7JEbJLzy5Q3Z49fas1YPWcXhgRzqlkD1zB
lp2do2A4BsG4G/rnyFafyuEP4iGwWf+ORgjxU9+RzYnO5SVbsXSgkXmxmo2Qey1wgOwX/DckMATD
oo0EtqrK8LOzFsqQmz82du3msuTuN6KutQQcd8RSDpV5Fv+SEsvR6Wkk7XUskuoiARu+tz/04ePm
jbQ2oktLQtBltGaT273ODYj0R5h/9Kufetof2sZ3y37rFbastRjhWYs+pAHwHLJf4fQOIL6R6sJY
8rOApZBWiwdt92R33uS76VdzU+p17Qxd2hMG12dRHykxW0Kbu7PVmyMqbIVn56ZrtuF+on0ARPF4
HJwfkNsdwkE9tZ3xxVFHr0rMDc+1OtFkOBYaUGSTRfEz2e+h7EOe69zJpyHUDl3je1b+0Brv/UG/
v+27VmzxMFj6lUipkZUSxo0qyWTTuRqdpdIx31aTbLpagPCHNNCQZTVZgfBekW44TFERZcl+aQsk
fgkDYPwRGZmMzGojJEyiM80tnv8JnhcI40fHrdS3U1ntHS16UuLHVOphoPw6DmSUlc9K0e3b8KeW
d4fbU7DidviYJdErw5WgiuArc3CkzujL6Kw67SE/GA2sLNIxqoqNp966nSWbxBXBFS7EP7lhhHKu
dhH9GnF1oOumcXU9Gvf0Yw13tLlVG55hWTrhCKGcJy9/E+DTrXR9AUow8S4aXkxyR6f6nPj5rhuN
31Sn+HspL6wIThsZ48jSYqxodD7n9SGMDrmZbuzSldNJvo/MIugluh7FIg78dk2o10N0htb/aKlP
WSnd+9GfrM+FkeWoXDzFyyzneW/3FFHoDY0/+NoPSEG1jWthdRMsk8Zrn3SMmF1O4OgsobWOzr2q
nRJ5/2OeICJLNpKLr6+DX9b+wozgPqPJmNTZH6NzkIReopwS822kS8fSmLyh1d/DauiqwbOSf5zk
e6cxPacZd37V7HT1Tctjut4749mKXyCDsey7WrvjLJ+lpLkvBviFlbfGPejZfVdKe795tLcitzWf
BJCUFj4NoIgtdj/26lAVoaJFZxj5aumhuk/+6n+Uf4Ai49T/a0VMWWZohvetjhVCUGI7L4Far2v1
jUzF6ljIU4DupBVGFtO8Y6ZQZV6s5JrnU+CZZy948luInT7c9mKrhiBhIdagU5sA5nr3KqMldW1H
CdAATv2U2sH3uo3U3exn0tEIJjLYJdfIbZtrx5Ir6l+bwomZQ2lIm47BcWV4ZvYyKqeo27gr1g4M
3fS0UJG3NGj1uR6X0Y7Q+KRRfKb4AzPbY2N9K6xjcLg9En3NWdKvxA1AHm5hzbk2o8RpqQYZZqq9
fuzP0h1cC/nOv4fJyYNyP3ahDHIVt/BSNzuEh2T/18fPtaedPvZ74y54qr1GdYd76wgPkVt7yX2y
+5S7uRcf0/v+x8a38ini2b78VCHF2k9dCMtiGJ+jnFio+RZqx9sG1kBi2qUF4UEjjX2Tqj6ToZnJ
kXrcwRwhVZU/pGq1H6GNs+NTbSwM5ZYFk+JWg7vIY/x6pVyYf+0av3DE/pAEud4xQBWSb5jqutlt
vgK/RH7kbf/if2lfxjdV6IbPpPxuj3x9F8BKDXRshRIU0apejtMCjpcKqec0zctdaCnGxrFRVmJ2
3h5kw7jKaERxhDvT9POKC7uG9006GPFXf4j2lhnflZ2bQDsVuYjuuBQE82nXjuk7fbijBmmi/0aH
ZwD31rRZ9FhzHpcfJBwyJ0NrNQjoaLbC3K3pe0CnbFRh8vTJPY0bl/n68BfqCk4a3MOm4KqMMMxk
2L/ZXs3klX6ym9XQTfwvIVz13aP2mH8b1cLV+oPax4fxUXknT4dAeSrI2CC5eXvFV0d+8S3Cua9i
JPUKqL3OyNBb8/8GCVqu4q4w3TLZql6v9brQ9QhXFhVfbQkDr31MigKIYwx02fvycw7fZxu2bqI8
StXJn6yDH0Su3+4sBwHy/bgwLiI1MvQbmdjV0PvyI8S9V0ZUAxRaynnBDw89Xsubm8fAjQo3+ND+
hFZL+Rq7Ew0PH5oPW71/axfGpXFhn4XgX/RMo/l/CrLdaH6lZOVtCpkt3ukX/0j2fOFPZpLFYNGJ
6qkaZ0ZY36cEvqp6avLTkH2TtXPfvwDt+IMbij4UsKaQaMP+sTiVC3dlzGXuoJnK4WlPVURlEtRn
VJD32UImrGVQUeLUkLYiacuzQLu2FMSlLwHBi8950nt5+K5SLG+p5vmw8Dk9TRx4aR6J724fkbUG
H/QIIJtZ6PpJbAr7NtOS2MpC2l3H0jlUc+rN6cGvvw+1q5yT2Hl05o+QDp7ijVBZpHP8+x4gkgH4
TJxGNeR6uIocllo6qPHZUf8XqyOFxGJvGJE7FA95GECgrIPlmtwWTeJ0nl0zau54Y21kItbiD3bR
vx8hOKvRz6O4MSAQkK3PIO68AZoCWj7v498kon0dLVsImBpIUYU1vh6tNmaGjahqwmh3dnuYX9rU
DXov+p/NWdx4H6zdc5QUaAUBF+eYYt1HGc1MQkWCp05k/EBdcEAeLbY2XOvaLWfRa06THUkM+tCu
B9Qkw5xxp7BtjD0aq2G1116K8NzB9rhVDF7z4pemBL8CAI46bYmpwSs+Kef0fQlq1P2DY3BpRDh9
ehHOSTJgxFJ3X7sBnWu39+LZVSFpBo72fNvc6uwhdCZDvaQiIS5Ys+LCju0Aa74l30/6Un52kcYd
FRg6IGNuNrb5mme24FZcurU46uJryELdYMEI4TQHLfLyyn900vSnX/tbl//aUiFwg6A1VVX8s7Ar
kLMOnESGb6TV6jtDQeUme5jbI4L0SviAMkVQ5W5kvlGdT4hM1cMhlc27pvfC+UOgbGGW1o6BDV0s
YGP+hWLR9Q4di0GuYb+C80wrk3vbauN9FDTKxmFbu484ZCBoIdmm60LwIHkxa1M56vF57v1jmEr7
PAKuHzY7Z0RFIj81Vf8cW+XGRb+2oDT7qDA+EFfwj+uxQYVD8wdFkHPY2x5sDxZaw5tX7doEXhoR
rj5FKXRlAEN/nuvncv6kh/PGoVPXtsulBWGJ/JmEjVEweaHztjC7nU+jvpEVJxlSidya3SxYntVZ
J53C7G2cPEpErInhxlVyLLN2oMVNd3nl74c0AsZpvYmHfZDOB107NoqbK/Vdqx6saKtffuurhSVP
plqieXpZ8uQ8FftgtFFd+RqlHmzjGzO0vs6WQuMtVwen6nqdIYkwksLhkoQJALxS5EqkFFPlcNsb
rS40YHmqJkQBNDRcW0EoRO0THythbQM0jzyo0W9bWB3HhQVhoaVGmcexZcoKBaDqYHo2/Oj5Fjxp
3YoFBo487CINej2OLtDTrGs4FdZo7XpKP0sOa5yOt8ey5rtRifjXijCWLPKrEPIBuI7mR9U3ds7w
g6JfX6cEo/AqB78n1P4aOTgqDdEg7zSy+MJuK4Zp1DMHrpAof0M+LxuTxw6WTZB6wZ9sNmBVpK9V
OgoNYWBR7Sd5449/U1FORAzO8FFVtphdl+8VA3iaDf61IoyHoc7oIc5stq7cpx2imSgIScFpbrbe
+2uueUkxIjJCnzKY3+vtYJlJ3Vo+C5WaEe6k8CrDM9IvtGqUerJX+j0Z0ttbY9UzXFhcts7FYyHK
rUAKIw5SU/Q7X1UPk1MFrt0Hd0Ubfq79rVLL6lY0QJYtiip0P4krViRZlcyMMMlrh+7l2rgbzeY+
z9HdqNIg2g3sJ1TG4q3HyvLDvyzihWFhEUOYMMco5543lxbz7lHVf9Bo9Sf7EaFjHQjdwlOoCrMJ
aM6ffdhyfUc7gghNyKI05kYktrpkMIdRw8X7wXF9bSTw4fOOWnwGBVC30+L78bPTw7GuF0cn6TaC
ZlGwbDnM6K1QrlkIMZb+5mtreu73TSvhB+0yckNlvoOv0uGl1VMRR/G38MJH+ZS5+y5Nj5a5t6p3
tzfoyuEDKQqEm5HyghaTb2GgSYqRpgm5KdLviBV8qUIY0IvB8vyg2AhSVo0tFOUIMpASsYXLy+rq
MU0kKF8GecoRt0t7r2gzbQeHeLInIN0iblq1ZwNPXkg/qJaLpyGxjcEYWigQRo0G1145ZVPjyQid
q1H4v9sTuXIAQFqj8ICQE/emmFHOKlstZQ4f5XK6B4J0JK1Ec/xOL/14Y9NsmRKcSjMVcShBnXNW
fDIAUecqY+zW6KbcHtFaYpadiS9ZKHVhnhXO9BBE5UR5gd5a8x0CIl6xSz4k97Lrvy3OpdcfjJPk
FffS/W2zK+fvyqrgpAkLYimTl0jKCz3L/WEdt3RwljMl+CrkwyiaLDR3VBgFC1I69Vln0adZDz30
MzKyWuHw1+1RrFw1XGl0B+sO7yxHfA2HKAJZpUHnpF6FI1rM1oMcJPu5QGtF2RdR9tciKSf9vG10
bWOADNGhfKBjnrrztTOZhjQuCs0mDqUvK6m/puTxpa31WbliKG7RgUaWhoYJEYybmbUVtzygzm3Q
eImjHuTgnXEKLU+WPm6y365tBhC/OAuYj9D5EJ6P2dSZKF9grMg/ZY5xiL5qse8OceYB6PuDyaML
CMT8wsP6C8tbWdYy9CKMKy40N/Al+QgIK/PKepp2t02tjurClPBYk2YUK/SSAxwBCpDbr8PwbrLf
1uRJqnLrYl7b7DSe4GzJalG8ELJ5XV92aTYwLCd41yPmnBX6xq28lqfk6lrYPm3SPzTEX2+7OBlC
a9C4Q+gidgOnIuadwNNMXoLAUNTMxyj7bpD8duQ/6IlduBZ5yus2zb3ihtckMxmCmObhUnObv/rK
40l/e6nWrhBEg3DobD6UWJYjdxHAUbsPYzJq8GJN6Ye0G5FjK05R7OyjrTL42uG9tCR42z6Mpg4N
MZjd2hqlnshECNsfVc82Unlj/22ZEhygNtvxWBTwkFThzzL72ddfbX0D1LQ+bzhyji7JeVM4uLWZ
OWlhMRpZj71CyjwAsnkRHKJu47pYHwugseVFTMevuL+rMp3rkrEM474v7hb5lo3E9PpQ/rMgDMXW
yqDR2Wlne/K+gRnyH/6kuwVE0n8mhMDWnzu0pRf6JF/9Kyzdun+Zty69rXkSfA5UKnkIlyHcAeW9
fjDQPby7fVLWnBoEdQtJOWrWv5QNzHIKnSmC7QNViborEdt6TPz7wX7+ftvOmkO7tCMsR60lSE/n
2OkREoBfVYqz4+9bgBSbBItDdhS3dn3mbd9wCmuEOatWduBhJu3T7d9/BWmKAcilASGAc8pBUv1k
oVVI3UZr9uq+KDwKdMGdNb8fop9zfh9Tfs/m/dCXXvkZkThzRnPx65Q5bnyKg/tyB7+wtEUAsrZH
IJ6mbZR4DzCZMPBpktq6sfkuy4aRVvoxBs+bYNy15aOaRQENkhHuWsHNDZU2Wr3lcPehu1zSdqAb
G+d1reBM5PWfCWEYfqBmTiGhx9Vm8V2gPk7x4JnjDqT+Wz8Gfa75sqsAehyrD21tu9X7pNihEHcs
lGSnhe+M6KEut3Ata1HTgmlhW4EC4LF1vacmreyTvuObAqt4VM334fRdiasHNdfe1Jp+j2DLFkx9
GeUvmwx4y/LuWXrNhIlO5VntIXSEL6J4UpTqUFrfuyUjnT2Y2cfbG3oNf4aG0tIHCG6P3SNEACW6
XUWpwp5lP5qn/Czf2Y/arj0YD/2dujOeEy/bm++jx/bt/A2awp3uote2k4D1tJ6+yw7WUXa39bFX
d9p/HyXW30cpU8wg4aN8lUOkx3eE3V7v6HeRbB+Tqdm1kFDq3eM46Z4dRc95Mz7Zrf0ZpO/h9vys
QQEu50esglAZaf1G5wqR3mZ30l3yJjv5B+Wzfwfv5Dk+dvdbetnL4oqLz6rTkElXO2zJgpPU/aRU
x+XO6uhmDQdXHT/3JbThG9mDtV19aUa4tzJ2uiqFTPHYv1crLyr2XMLJHf6p3bC0VpXWKW5ALU3e
jjhp8V2XgVit91psUcPsKv29Y9TfnaB90FOjdefog40ubrLPgTX4tbVTanPjbltzjDzteYjwolO4
Fa6NN52UqRUcv+dEO/qz5VVteBiLLVT62okFmg2UASAkKUphNgNt0owK5bYzrsI140oCjYmEvUOL
RNnr/wsbaaNUtWqQei3E3a/6tYJTIjPVtqPJnIb39r0RHTKvfs630girc3dhRJg7RR0CiJp1UIPU
anpoCCvnq2pvnLC1s06r4b8jEXbHHPYAsE0jOh/cjaV/pWYQj9LlTwt+tCsbKymXn5726S5zkwft
GJcg1PRde5Z/NM/50/ygfNEO8b3u8Vp8gg3hqIwf2+hkb0FPtGVBbn2LcLM5cs1jx+FbnHAXPITf
Q8/4YhxATVEJT/f+STsrBy62/DCcw/ZhPP4/0q6zx3Vcyf4iAcrhKxVsObVTxy9C3+7byjnr1+9R
7+57Nu1nYnYxg7nAzMAlFotFsnjqHGCK4r28Tt8HO3/yvtKnZhc7MRmeDYANrMdJ7u6p5tJRc7K4
WKFdMPFe4COakN5ssMIiH9g+WO3sMTRTFL1XxbvREB0BbY5u6A7crv9u7BBKv0uNcSlgBTa1H2ni
KIbTHNgpSlTJS2hFbsBoKrqXYf89Wuyz16Pl+KIJoEKFsLbarepUW4Y7H0c03uCufz9UkpxXOEw1
b9u++XiqHrsH/QLXv53JXp8r80zhVPmVW5PJW6x+1serHrLt1yYMLvZwwMPnq+qaT1e9uhR0xhMi
y0Pzf7+IN06d2j6Z4chct8IaJbXAUo1g+ekmq3gBXnBmPyWkk8ALCvWE7xjsPahvPJ6Rew/fIFz/
3wSGXHU9GAHbnt/pMGV5+U40fwC0fY+seCfaZ3/dP4cl+QuORtGJ9+J6xG16Eb91z8mS1bXL8imV
YCLek+UYkJDNpG/zAae0gHU4n+P2P6cwHB6uBzoJvF+VLbYDGXhricSW8NIs8IL5BDVs7SlbPPYr
KwypRNBDTU2qEmzc2cYZXlvGe8bd15uLWaOLDxK0Xyt/HkzzPe44czjFiwSVqJGIZnHC5S5cVsWu
z7cj66hwtzZ/aZlKD2JQ5aNQYmA5KSwD/9hEHfGX4nvtlm6/MHZoZeshGMeI09lfD2bvF0p+sebk
LkBrqIcwncCNrJM8dGqFdFY2/kj6KWgZwcKyRiWRUhs4DoTP4aay0LX51i1j1zcFM7D/X0FCox2G
gJOHUJwTCWeVQeHEUmKXKmO/uDsWqIegBwgPfWijuI77RGuNAoU3jAVbd7ACmkyyg8FMX8c1izbt
flhe2KKCowqyQPUj+I3ngEQZRGJMIhkGbdEZgMtUI0RS3oScBEl6CFsNQOhkoerKQlfTjjQxCwB+
N6dcfA212+iDGDSjjq1AC7vInAbtKBcSE209/8pNZF5YoWJFk8fe4+fI9LaJNTnaknekjb7BcSN0
OofV0H53Z7iwRu09+igNKqrF2P1DkqLnw9V6q9D+L4faCyPU9pP3sWAM/LzGM8Eey+cx5RiRz5oa
atdpZaUpUwMWjOwj7dc5z0Jc3L+2XYyB2lDQhRQofQsLnPQStbLtRe4YtU4a28CShP1KCDorh+SD
jorh41XNWnDURpMnasTXc0CkP+EqXRS2sOaeZVR+3Md2/sNq+8U4zvBaOidW4VANht8CjSrG4P/N
WkUVzbCN29AshjQTLJ3PRwUXunjsCcSf+0Mk6BAUjotSQXMTL+xbUcjChZelKpphmxC7oZFJLCa1
eby3C+Tfn0ktkKDDIy+KFEhAniMPOI5XBbF9cT/0DIfcPRmDxmQWLEG3EP3ipAoTlMPndqIq9kw0
2EB23fH60uq4vwzP313zF5aoPMd3oaT7ow+wdp2YkYquGWMbcefh2KCR8VmGPoWKhAatLUk4PTZ9
d4zQ2FZk3NTBlUqFtVIbCZdJKRQbxZSEkSSQTjds1ZNWmGbWcf3uzF0YoyJZmvi8awc0rQTh9DH2
vuRq2TC/rgW8WXbolBohb+boY8WqB99dQpDLhbQtXrHRgH+9Z0H8tFKCFCjhxvtjoDga9k+juPF7
p/KfIoCJgEl57Na7I70wOH/QxfEiUQTOCzoYHOt+AbJjwJV2A8hwAgGPSIpiBdPqscE5hd4sCh1d
FsD6oM2KnsephPAHkD1Yuz+RlK1GoX5RBbQDPbZyd7eArKokg+J45uS7HlYeQldPH+po42iQ1BsW
kLyKZOKzaAzvPsQCqzFPGBrtofF9bacHXHDUcowmA6HBhMZF8SsPFyOXEKHaoy+V5CWQtCxI6i/J
G+1EKM8gPtD3ihc4anhhG+Qd9FLmBr5hMy7VVbDot/5Hf9R60h7Sg+piE/4jcmRaF8vsMDo5qr/t
qWxJ9YzK+4J1mbqbkS8/iPJD00d67M8fNJqaY9ixrZn5olpHTvwsO/GT9B4dJuZON+fPR16g9tIg
GaXe82CUx/ij/R/PqmxuMZnC5ivds+419yLqcoRU/tFAdKNV3K/LM+cvestIZj+O2V99wEfjoRb/
VMtKGPYwgbemnQGR5p1RmxsUWtfivjqWy8Jsl0hCjrDy3n23WrUu//r4E+7H80Vg0ekghXCs2uIT
Elex5EW8akhFPFx6WTeAe+n8wp30Pc6rRC+NDRgCi0/VHIpiBRps6IW9PB7QvWxzaYbar4ArnCB2
hvSGOjlPJJOFNpUYYUEfRTp/qnQ1wzikp3LZ2gPeYDyzeJdXRNvlO9n17Wk1LKSTYvbOaIWLJCOy
nf2JnGk3WsMu2PSv+HMlkvhPsMxMhXEyuNfiBYzhvzIF3eUSTVGAEia+b8xeKuD+trJZBCRMoLhk
hrvM4rU/nrFWcUt57Pi7x9BLw1SKGmpfTUGjhRRl9iZPIlNby0S3UlckOmPh3NvDLk1RyWfKujJN
izmWbMWt9qgK2HPBkzEgVihR2caXGwlSS7CyHb73sTuQmnR2h5j6C5UN13hKGaUO1qiohNMJzViG
Aew1lmobTmvN42KJQrCWIZVyZL7QQ6ODkUkg3G5axbDx2G+/eNYHWY3GKimg/cEw0IyM7k0UpQuw
pZv5SrRVS3kpnni37cxum+2Glxzpu/3+hALM4y+4O0b0dM6vskAtSVR4GFPIR9qEPdqoDmiJNYaP
WnrWWka14W4iAHsKugvRFQsileuTwIg+J99LG+DOFVJmrQl1tsiwJt9kCkrf32zRH4AOepw4gKi8
NpWDSDJLJTQJSCcN5Pe606PxRQ9fBkFwOl008QJLWrReaK0MmiH0zm2V9DMFAcljv959Y0W/Hpo3
0T8Hpdb5snBxdoz4VB0iD0MWGrMvvn3VKQu7g6jEW8h/VGBSUqeBGFFqp8pmklYsWOQ9FgUZzN6z
QgNa3VDkubaP5J7oyjCD0wvZbOMveRyIDKrIrF/2P2nk9FAi7V1hWA3GN2Pod2cb1GNz3yCgpjTh
M68HilwEAJGLekeQV4f8PQRjAlqROHmZt7zTpAu8Qc+9/Tg2mo184JuSTGNBZnEUlpTWvCvfLDEA
DiALBoJoMGxcOyKDgJpSJHMrWpzpJKm4U5sbp7CBnJ6Bjko7SqKA9AB/g2Erfme4Yt5CHxmntti4
KaqKK9BwAR0yK6iEsyy9d/4GzSfuFMm7ugVhWurb+U/wfxARkAH1xQMu4OYKODavh40ih583Ldpy
oPzS6NtQ3/TF08Aia7zn3Ll/RZ+pcLHiqCjP8rBSG9XA7lJ1az/MVmLRYmTluQxE3Jaaz6kS3sAP
9/XYr/ci7NIsVTzw6gntRRPMiosGfQl+kdqclxFPK7fN2DKW8r29DZh9RLIBtlqA6a89OaoSVzQT
PBkXP9ASzNFuyxSOurefgfYITKvzmhXpq20tJ0HAod6FyPDNXHrHqU/OMyuO7LEFOVAuMNL+3YI9
+Njx1I7yLxoFqDTJi2X+3505hYKH0frTL8H9X9Ykqw7Gsk04pwjwyISmad7AA0K4LEXUbZvJ1gv9
swh4xtvZXRejkQa8KxA9AFDk2sUtxycyF2A+JbkinPAcS2jI1Vjtd3ePXSDzUVAIAi8i7tfXZvox
KsRY57AmQOsiuW0TEz7W0BbZWV1kg3NFLswwM/H08zhc7w4PdCszmS5g6r9P1Rd7gTdNSho0EUTw
On2WW1AG1eo9RpjeHR0IJxQoCiGOALi/Hp0oNGIiFS3A6WGYr/WMl8xYqgPb8PjIbSaxcVD+lNZj
gX+V6+9SX6rrFsV2Ri3qHscHwFcA2s7IPcDkqbNgU3WRwaHguOnGvR9bVdgTiCYSSVlqmp1PtsJJ
W+hElVNt+VnwLspLT95yKELks5R14y//ufMvP4eKdEhjKxX6bYA01aJlC86XaXjOOFZs3UuEoMFE
BzvIGtAyTyV6KAlnfV9il0lrzdaMj3Go1rmG3mAVHI61v9PEkpQ5i0R5XhcX2wtA5ugNAJGNgUop
NDYkasqHwc8ED/LbR77542XPU/X82HeM36cVIgHYU9VpzOOjocV/DPCHGirrUY0+KNFjkCnPgRQu
B4ovjY94zd5W6LXHX8IaCmK4GbkD1KvMUsbl7/HA6Lv8jVVq4/JKJeEkDiNTPwZn/OvtZRfotI33
Or0/tkSt/RtD1Fblq1ynIr3Hx0GvHT7R0boXts5g8KzuMioC/8cQwFoz4yuw55QfUYIDqq+r4mOU
mIDpR6DvIVVK5E22YFeX7o/q38Yo93WBkuH2DGOF/pR+9jvOJ3UJwRUrI9AzN4dthjKa1f6zpXwz
RNqXoTyKPVfGx1YuNuOEog9wcGBtYtFEULvxrx1BNbDjg5lhBqteZ1KvLNSg8DT9kHjifsJlwSsU
bBjqamwOTfoeMnuO760ziNtjQ0YPNToSqYGFEcjUoN5oHKT+JOirEeqNj6PwroH5ECxDcx51V+oQ
LPJdrYJx0DjUxkbWnyafdY+85zLscChcQ6UAne1UJmrBlJdUmucd8kY0PeFpJjoP69QBIAb4Lrnk
GTdKepf5nSPc70TAL/8bG389R0IBxWqxDLgDxJfTkaiJbLXhS9W/FN3opoADlFbbnowcDxEvfEhy
OSWe4ShlYUY5I0veLgZAx/H6gO53pGMwIF5/Sp53cV4WA3dAr7ApVYOdQtvNiBh99nS1CiOGDCba
A1FSRzMwDtzXZhKu1Eovi/zj+s94jN4UdTUtFCDp3PBL9sy6YBaubzOKCnUwDAjXJoyKLo/hDTuT
AyUJj2qDOitySTktsn3yE4SC42dOyKq33EnKYHjG/jmjhKGKSIPMNI4fBlyUwmMuKWYdpAvZeDW+
lMBSBLMVktWkBdsJTVyP18Y9syDOAiwZl2W0KdLQ9EiTcpB7dOGxxp3DUnU8VaRGp9meVPXHKC0z
VzN6XNaLPnDjsBSeDdwknccfcRtDOPhDwF7DTU2dBQquJ5frUshb1VN4LMJRN6EvjeXT5JxbKB6L
mZe6PCGOIOsw04WJwH0YN2zqWjf2ncBH2VE7+TVxhlV0rDePR3MbOdcmqNFIreIlWTebEIjO2U0L
MmdwCOmHaUrWib9EA7j9zy0idYLPEDf8mfTp2n+dH6Z6yCfZsQJ/lU8mg2TSxjesvDU7WSYq65Xp
3ggv7VH5TlIyQYoV2JNRtuUnEhS2qNhTvJpBeclZPD4eHl3W+p20C3t0Y7yXFFMYh7DHCabefKoV
Udp1gNbxplimudnhaTt0mzJH/pHN4NAA48oSjfttEr4+bUIQVRGxR4GGAF0VcwxfXGPSOuG7WPOy
o1o2RNlU467jPj1/K7TnNF+3xVdd/DFSov8MwqHJdbto8GbxHpe8KQ3hOs5zkvjpaqp4xtq5sxfM
H4bJR4ZEyxcNxm9B7RCiewofllqcv1H1TfoufEpmoBH+j3+qU1ItlG3v1o4IrVpG+rgTCTAOlDy4
aVAhoDWnoiYB8E2N8qPQGrghWy3S/2IocGhAQ2Oy1RhLiyrYzoFgqKDKmq94gDT83gIvJiFr8QZV
SVx2DOTsHB9FHQeh9Nkv4gUj4u6kiblXHDQyIKTF0OYjxYWhuq6aMRKT/Ng3n7LcE8Nb9xZWVmq/
/wAX8hMC2aSfawWX6RyohnXJ6Aa4DTc08YJzF2p+mFXcZ6kPGFuJD9Wal4+lXWzyXeLKB/UgriLX
X+nudDA+gmN/VhaAj1iVabgsXQv6Pq1jL7iyT4W7okPkOkV97ZiBeaOrT2EZghLPAoE2/thDpw0Y
midjRDNcx5Kl/WXlulpqlG3qDl0VfjYgh8tH0cxcQACBGGrW2bJZAly/HpbhwndVB91k4MIWD9I+
dnJHXIqLZMGSKr7dHOcvQdkL7E7gEOPpXqG+5EG07MMLqrCVi09ZXOHaRCTeVbiFlB8bxelBJMaI
PRGxRQ8fDeJopZ6ZktCPcR17pVoUQxmWylEh4g9YNKGEufU3kJ3ZeyR/YsE8bmcaRw2cJHHEwTlH
hlLhtTl+1NW6FTn1+JY8+R9yZrYRUZ+KLS5rU2TxjIPczcICFAknRVCDAhcxt9ZcW4vxJBn7SWwc
RcNuOzcBx7hsjoSTFJYb71pCE/ysi4nR0Suo7sq6avPEOHbLbt29ZqdyK7576MbQl/FTtKjtYJP9
lWuGWZZVat3EY4JXEQ9Wx+DHO3D9D3SeSLPQgoqV9+dfugqT2ZMX46NWSdpWfj3U8GRRAaf+6nNg
wy5V0h4rHlhj0xhfxOADjxEI12WLXpmMVUa9ufXgsg35it8XZDRI0Xdur8DjGbCX3rFVAK6W1rHp
+4ud+vx4OdwZ5pWVebVcZGIh8Yq0n3rvmBLn9R8XQqghUFdPvc05ngdY9djugArUns793mtJQVDt
XTwexu0FZjalIZUr4IPCdk2No0xAo8r1knfkDzzKvF+Gk528d95F4Eeh6b0ae5b2Fl3mBvUnbhKg
jwW7D9jdwNhx7Tpv5H25VQT/xC39ddhZw9oAvfQqdU7tkv9TbfVd/qpYisUY6byEqcBUEQ+QZQLz
CY8y6LVZBZXAKZCD4JTKDu4rtQnhAgks7RK0DUqHJeZ6JwpBa4zyMhLmrOhKLbiy0o2yz8LgBM2W
hZaSHpj/Jy8lPAP/fnP0wMzhmIWbJ7BpSFzUmVfN4yycwJeEawOatr7z7oQObTI2LGjobaCAbVeH
CW0uls9cSdfuq3LoVfl1kJzwtqMv1L8VT4LX4JXDbrAJneCv8j38MzwBoKbXFqkJG0TPB5bWT07C
V1aQ7hW6GDXe7EjHegq4SY6UISog5X4ofd7H0EKfDEQ5apARl5aPw+8mX1A26IOT2GmJgC3m1O0N
GwfRx7/OnB0q3ECTqJeRhJ8PzvmuNiNL28Xqsn2zUkvhcBIkePFmmJy/+Go9USOiEn2HHnm/nmCy
t//0z4loAh9xsPVm5ZnfB4jKPjZ3c6KnrM1zeJFvDb6btGoeYInwS4i3B0Icp71pa+xlFqj+ni0D
mQLMTyLebWiMpCC2RinUIuYqJ8B4cSiyfI2tqS/n/iPWU/itG4GKgBFwEQBiatDyL8EgxVPvx/1J
54LoqY36Gm9+GovO5dYKUgPI5PHahbsKbg/X7uN6iL6P0FDAG3ti8vqTV58fz89tfMMA7nnYRnBc
u9HzlJUxSSKulU+gDxEaPOVxZqi/P7ZxeyYElPrSCBXlaTrJZdkP8ukt/kQchMfASV6zF/Wr+4xf
H9u6ven82gIdMToTMDV0As8AIQGV2ySfGmeIP+SPrCO4UxvSV+rt49hVioEk8bqHygnK3cJhZtas
XurKNQDjb0m9SVi8jbdZah78vz+ImsJemYRoTAT5VL6ko51D/SaSwQ4Cci3JZYx9zqzXSxumgFDB
q+VcbaSrmlIxtTUPubrTujffDPSMfcj2BKWTwArNwXyvz5+fPyM5tYTVonOza85OvzA8r8yLVe6X
ahY3gQQ5oudYBfgu+vRdFn07jcLBvnJpBFTC10Z4OZs0bRJhZFucCveP58YLA2AfYwGyZ+exK29r
RJQxattE8R+VWRx3T1215FETetKOkk8WpFmhZZT4+26nehbH8uP9lfIvR97QYCb5ZEx8BEfGL9JZ
NGX0WQsHbcttUUu1Hw9xjrv/HCx47L52p1GUiRAhK5ys8uB2LxyjtnJ7XKQ8OKe2i5jQhKGNGw9x
Lx7S0oxEK9iPqdWCCododo1VmVpoqfiaRltm3nnn2aHGhl3AAMMh2htQxKLisZC4Hs+5gXKqNmBa
WHubxvaeECeLes1iCL43ZZe26BeLyMjTUlU8+cQvhk1kka+9YlZ2vhn2j+eL5r6Z4//KEBWSNVpE
ZC7UkKpP1dmRGtKs+Xd5n61rq7V04EOrZ6ARCsLta/+fn1OubVNnuq4cJOh9GPKpCmx/7e33ZFpw
H8pi+pFMPyBMg3cSytVYqeAE6bIfxxWcqpDJ4e1uaSwqNBQzPHpnd72yQoVoWuRjWg6cfOrNyM32
5dYvCbD9cKhkds/Bqn2tGcfJO5vBlUVqJwR0tMpAKa2c9EVONoPNWNM3AwKZAO6CUD2SURYRpNmt
F2tOjpsBcE0ZHERomheKV5ASMVx2s8XMFjQBiJgZCYm/ry2ERpLOV0PtVLzxP5oTRVjMXE1GJ8EZ
3I6tgHVEvokEKKdDSwMXMhQoIO1IDakKcyUNJcE/g2RHOKM1GrJGWNwQTdEiR68AclBAM33sjICV
jG8S5GwZhzwgT1Eh1ujWnkAK/W5KB/+s5a6OK26JM2vffjMcenO9/bWCmjBYrXC/pc+RnucHkLvA
+JQycKTQrtDW2tTAHCzkenJVLbaShdD4i8dm73kVrUR4jEQRAVR+1DRKTVY0ENr2z9DONSd1iwcz
s4A2Wh4shOhLSiby2N4dX84P8mD4x0AlsCpeh00lSUEljWJwFhe87a+AV2W9Yd/xIw5ZvDgTj4Ef
m370S7khNMJODs6BK6+GzbBW3XojOwD9LR8P5XZjm6nZLyxRvvOkctRiWQnOlcOB8Qn8zqtyWy1j
s7DRwHIIXWEFVTUWKOD2+EOZpVJiDGnXtp9gtl8F+3Apm9leOLxHu9LVHSbimeVNKjNmQTtxXK4G
53h39iFldoJItBNty2XO8ubsrautmhoWlRFLkfe92MOwuKW+0BxwuH0rtrISbH4ZbDnn8dzdpF/K
GBWGfapLQZJhWOHuSXjNPnPn/z2e+RMuUrDaDQYWrhSc0V21aTbqyl8OS1BLPXGH0o0YPY63ZwIM
CM9kQNfM196bqEfFP1djtQrPuT05ojlZiQVmtrVqxe5kSiYWtBU6aNVbvjx25O1TBhocgOOFUvjM
RAb5t+thAvatah7A2L+LACzBeEZJfrSFvGYxYjMtUXMmD0LlJx0sNVbnTsRzCvtVsut1ztg7b8Fz
1JComQv6PPSmeUgSrk67j27/5eiWsh2d4Oi/41WMtZXerrFrF1I7WzFGE8DQsDciX3GmZrfovUE5
ldnFftcQaIwA01XRNUIDosMklUvwxEdn1DTxum4JO/1JsNH2d5KPj8OCZtTSgVbSoVL8L1PUwTsP
Jy0B4iY6l3a1SZzSTKyPzklJuoQS3rIvyLgXn/Sn0lV+qaHG4/D1jS4Flpwp6zvU2SUXqzBKsbOX
Db6jXyWugJXRbPQDHr94c7Qzx7f9Rej2TvsWu8lLtDMWktmg31FzmUE1R+d1ertyCE2WG+iljlMm
PqSwGqsmU21yx+b16x2s7ttqETqe7dkRay+8TXMzWyNKYFCkFCF0QC2ZOBXzToHc2rlzAG6QNoE5
rSfP1C3+qdw0nyszOhTb8lVg8TKw7FIrKE0y9M5Awebsf8orYS0KeEzmGSE2RxDt0MuxUatmKIIQ
MKvfVYOuY/JHtbxT6rA2ijl93ViBjgiKiNB5won2On44MWzGGho250zZ1NF+VL69kXWypVnVfhcL
+kn+ZYTaZAtPKKp2hBF+Ia+8BSTifx/kaycEuqJdeIt6US2F1WRrC9XJrdzpl6yS0e2FAVJWM6Pv
zLyoiDIVKaPR+BKYypOzCsrWQepIHJuPU8I8H7QnLy1QMZG0UVRGYpWcOzSLjcUu1TOzG20uhizo
UWpY0ux3dkRoDIMMfY58sIfTz0WRqEWQBZLjcy0dhtZsOCDtbL8/chJoqQRbAf7AS3k3b8VFBX49
EDpBodbK0bFXbNQAbEu589gB90IJtwjo0OK78FJHhVIlpi2WoggXe0VrocY6WSlUOey4qz4fW7ot
RSD7zqQVuJxBfxQ54Dpq+0nXc7Uv0nP7U++EdWpufLf8Ep6jrbBnmLoXOAC/Ap+Pd0HwW1OH4CKO
mqIJy/Q8JdMommPuF3/lvg05s0XzzV+taXINirvNtEGXTv02isOomonv9VtVaHK05nJGhMtOzSVf
taK25YLxffNQ6bC7/D7KFaEajb5fNuk5ztdDNm4MsDMEE9qk+dASk+8ce4KsZFBHLS3pORiAwugP
jz/hrodU8AIDIQxuUxomrPAh16dTkp4LXVkZYFHlanA2/mMboOSdNeEgmoMLJLXNFWna+qgFp2ed
L4BZjUTfNPLOYETwvZMROF+0GT+EpKXQrxDollBkZUqzc2V11mQJONHqrmrJQKgbK7x2L1UGrOP2
XQxZEQp7UAPCizN0G6jjZSakMgfmnOwMTtGZaxJ91nv7s1gstT3rgHlnnmBKQy8T0FHYMOf/fnFU
ULSuLBovBwDM3LNqrPc9d/Hj1DgMb9CysSqys1e3/ZPBVeKbMkbVgSva1gzmmSUC36k6WHy1AjFZ
1AK0goGLlcxBRV1g0eipkACQnMxQ8MCoA8bc3r6XKGD2AEBYwqMZUhQNRGw8bfQLXevOfGHqAJcE
6DEyy+lQ+n8bdLYCC2Uc+86NxPCErjJStlCtrs9+G5gjhIw8S+JsQwLIodxULCau3/C9XsT4NlSy
8FQOICIewa6nhp/4MlG5qj9z5bL0Bafw/rQ8UnR09AO0G0/LMavtWClJqjkhF7peB9AWxADTknCQ
w3gbjLeG2wCzkieOqthBukyCnxays/qTDsIq/N9ttQVdS9gBYz4VBKRt6tiQvLA5VLV4vOgVb5wM
HrxtWdQW731lfG4Hu/Bv2i2q+I8avRk9qYGGf7yqb7dMBTzEv3BxqE2KdG5FEm2iTlD6cwooAsnU
TrX5NuEdOQp/arkED7Oof3ctx6Lz/d3tKX+jzCuh7wAlIdT2qL1aCMGp1fA6kIDDq6cM7sA7ue/m
2XHMj3y4lzSQML8Yw0vI4bwckMIQ7OJJ+qO6IrdKN/wp0qxI181oBwqjwjcV4SmoAeN05bWsO4pq
CdsxBIfzcNBGu7DDvWg4EJwhRUWGba4uutAspWfjr2hYjx1KUwPMScsAJBxrHF35KEFRh8ZMqXvN
q7j+zMcB8L1gp5GfwBZeq6YmL4Jp25YFRIct7aCY6lrxT6q2LauBaNFC36XQp49ZQFdpPljRrr78
Iiq0h0oe4jHw+nMXZkRw+tKJy31smLXfmIWRLkYVytoWXkbyjeqqwWf34gWk4vYKb6bNG9dZkLjz
9CWCcTsG9qRZYrrNwHvBWQJwy94yTkpEjjk2a99qAtbuf/O+AnQ9ZIChCAExZ4C2qH0n7uNimMQh
PivE8kZ7HHBztU8jUfYsLt6b0xNliXr0iEUtlIusj8+RxynuAFlrs5oG3eoFcEc9jpKbm8VsCqAq
dJ8YIBmgG2dLT++ScpoghEUsbXQ6ExgZECqy7sg3+81sRkE+k7CdquA7v05qtd5GCeDXMGMAUI8T
UmuKesPa1X5vKFcBBjNIHZimWfQIFGPXZsQkSqVcqPPzLJT5hW6vOCIFH3rxQijVXDHzUUMrT9LI
1WJK2rYyEzkJdbOPx7giXckD+MRNoV6YGSSIRjPzRiiReVADgs5vw2nBIlQzrnTkQGpwmvO4ICAD
+nYEIkmeeCoLyUCAQt+mM1N1rBNStJApMfkg7pFrK89AWSpQ+8/E4CLPaacskMwp47qPMAc7uhkY
esBiRLzdjOESCcBUVKsAYUP/8LVLeLnK+tQQkvPgNG65k6x6ETghHuui3ae8TAbSMiLq9hhDWaTm
Wu3abup8nP0bp9hsQ2mV9mboIs1NkEfgLO/IhBjfnHvnDRO6STPpGXgfaFxgO1ZxIQEThdvGrnH6
2gHAGIphrVN3dpO9yOv6O0A/A07DjxfPbZkOhjUUl0RIOIJHX6acKxS6Nwphmp5rWyPyahuYqtvY
45mRyuctiArrKzOURxMtGNMGslfn1kyf308/LEwZcxzUHlgbaNb3CxjwFtq6IZudZEfE/OeoRspd
1I7Ea91UFPU8DrskEZKNTnYBoBkmY1ruxcPltFD7jBJOXm2kmBbAYRwMyXF8Irs68U1tFZF/SsYE
9W1EAW48eAIEAgUK5NdLrKt4vQql2ZzV240r/q0t0r1URH39fjywmzMSZYgKt2CYorEvwvT8BraT
tU8iO3UYoXb74jLbwNUNqRrldUT19WBwUsJDz5jDhvMEt7mbeHM6MKuzd2fowop4bSXSyxKNZbCC
4oNAHGGJJk+ATJ6fC/OHcSW95zSgCGaOYhDKgC/02tQg6HEihH525gLylg+gGo98slw+npk72yhq
fOhy4fF0auDwfm0krwyplKUW9ynifUhPmdsRvlmYNevpYz5j0Jng0s7s14t7W4sDMMdlsPM2ecTY
Ev/cJGR10lm94PecdmmHCuk8kQbJCGHHO4hmbapPeFaxGaF2cxpEpF3aoKIZQpJtW6hNdl57CkFr
1/fAYhW8rQ1RJqi8xtUaCgNtDXclLh5hTc7mPiTzxGg0urfHXo1k9ubFrPBTIymhgJFErrpyqs3c
qehq1VHOyCl4ZpVQ7+0Gl36jAloQOsEYawwKDQmfcUjMH8bEzI5/EGS00FCCkqFaqbi/N65sRSvG
r987H1x6i24IKjJoH0KELjurKyhVK7ZKdpW5/B5NiZSvj5clKwDowqhWqX5XBWV2Hk0cO8ksn1Fa
6UZAuwyzOshYmwa1NkFt3XV5V83zgoOAI0YkdkKHsxjRxliadOkm6tWBqyYEW2MNJyiLLyoztFji
J7dQwOuVQ1dI8mQY+zGG48qfyJHdv8baRWemYsencSmuRVywXh5PFWtY1BmnjzjFL0YYtMLj33Sz
WrKGxFg2NDVu7iW8J/Ew8CabwlL+SkzWuwLLApUG+qLk2onHwtS368kZCK7crLXP2GfozSyQ/SmJ
FUx+D4qOclHZK1zUCWPHvHsG+HeGQRPddT4bQd8kanU3R/JodhsQMn/3zmqpm5z7/XjWGckAbLvX
pip/ktNKwqKxAjMyDhv7medJT+TXOiCZyWp0uXvQvRwZtU+3Uu0LPDenNsdSoPdgFp+plawKk+XC
ewecS0NUMvBFX/D84jcZzIISulk5k6UsqzVYvBvTTEyGH2c//eecjUaeaz/6tS7nlTQvn5h8SOvI
Uq3Nc/zEWkSP92x09l6babwy6psR/kPxUHZriGcvGQN5nEVlWjgGksWDGFaIPVxUm5O+D9ambeqs
7ntmIMxr+WLLzoq66TlwgJz5H0JqZzJN8AsS1lb3OCNoMpURukwSsvG/SLuu5chxJftDywh6Fl8B
kuVLpkyr9cKQWhK9L9qv30PFxoiCOIXY6Zc7cUMzlQSQyEykOUdHGNVSFDsXFL3Adz4NqEqalxTv
U+Oj3gnL1OY96Obljl2LyFdhHIAxppFXdp4g+LDedmntKwJybo65njdEXxKY/Uu0oBXFLE5P0jF7
FOh1o6Bcy8Nr5y2D2T6p0NpSBBAEoupnJOSdlXJ/W9t4AphQStS7AFkTCEgGEpOULP6E59sS/kXR
/tkotinDrDEx0/cQsW8Xlk6Hg62k9ob2vG7lcS9+GoAvOYwhBcw84qo0SpEjEC+htbg7xzbnbnLO
XGeM50jfo4IpcNRmkwgYcuvsTb7nCPmXkO1rIYzlDPNG60HJDhPjLJYJOqEFEi0rKzzEK971HD/4
1p4xRjNuy0RJrngahrst0I2dhUIa+nvYp3TFy4rNG86vVTGGUyquTRtqAWp7m6eA6EfOUn72/nzG
a1+/z9z41KwCqaxxNlK1MYgkW5JGpINwQAWHJE5J7Bg9UI+P0XtAjY7IiK44BmFe0RWkkEdMOfT0
MhZB1hot9+uxpAi2qG4tEWOFliNAiFGerxs14MexTSQxZgEDn3Wca6jMyu+FR0ukdHxiWttun9MV
J9ief9pNZDEWwkjSOAkarKrHAAzghncv1I5Xm4+LgihF5uj+7MPrSxiLWoDcWIt0MIT5a/9IC+e2
KZo1dpNfZyzEojAzFwYiPV2eB588Jn+Ot39/1jwgFTqiLowpeOZYCnQIAwQC4a/VWVay6s9hQhBZ
3RYy/siPs58IYc4jz4sylzrEOYslHOnyjOmPv5OgMMFvKWAYyfcQYvtPAwFVB8bYxRUnPJw96K9V
sHS2ANn8v6j3cfnA0djZU578NGOk5T5AN2eFDZIv7VID9L264pwzT4KCI5qETvk1NyPMt8KUocPu
ah/dx79cAmOWXfS6oVMGAuL7hraWzX1Cz9uqySYx1hgwaW3vG1BVYO08vmb0vrXEXUk56+DoKlv0
is0SeFMqpPQPT6/mCyLMt7+6DKzJ9U3hKtUyBPinYRUtd5lTLm9LmHVbk41i7nTfX5NMQwnpFK+9
swjqMY7fmvf2EwHMfV5kuVDE4ztJXV5KS9ku/NFmgOCUc6s5C2FNq6G2QxgVuBbFARSup5TyXuYz
h42mIw1kOGh9EtFX+P1WJIWLB8VVyRC24GUORhiHpB5Po+a265uUcZnTu4epcjMvIaWyFedVImtQ
JaBU0/PC+5k7/k3O+PeJHCkr0k4cV4P3/3rcsJ6nuzMHoqHFCY30wM7RJbaXPlIVkPrpWoaXuCPH
aGrtCs6Rz+WwvolgNgt48ABcESDCfa7t9nKXO9U5t0VLutDozSec2z7j/r5JY7bMzDNpuOZ6dnpy
945YUBUgGkCvp+X77SvJk8NcyVJetNe4GuWg0xzkzAfqHngPL54M5lbChwia3mDneqov3QdkGi10
0JekON1ey4wfnO4Zm2mOrkZrRKMcq2xI1nCTCTNZEU1Cr+/YHoqmOpac1by2kiQM2Kvg0toVWYCm
mSiIF/nXfy6R9U0Us2Wu0ALCTYYoDfOwBh4tjg/6bGiAb/dE/MVL+Mye0NfKPj3c5IJWoVJH4bgy
jZiOQBsKIuwPjnuZtzYTIUzEKKteV9cdhEQkXG97ezggT3LmxEJcKUzE0mtX0/BFSClsdbmPtgX1
ztLHuf/FEcTbMiZu6fIhQpvE55bVL9JKP9rp88dtff7ZcwUcGPRfixjZXIxI9Op3u5m1Ulu2hjo+
kd19dMjX/SY5uMuTawX7YI9WiN3v7tLvMgt9EPZt2Z+/zYTG32QzHshD07IIcjkkM3wav5VWYFUg
DLFKf5nYnrqqgSdeYKa/bDeNhYZwMJY0ChXtngI2pPudJSNcSLDFsIb6kWwMu9goTpyRRUmS/WIv
byIwvL0XESlDkryWCrhASPjU7lLP8txV7SVU2ccJKApX4ou7WIKjTf21iKjfvaD3MChP12HZpODK
WF910nicuuiM8wW+hYahd8wVoPOHidmbNAUKeCnh9StZ+XbQyDmwOJEKTwRzFxoDT1vFbMecuEwd
ffdy5I1fzEWl31bBXARFkPVevorpKSvJU2HLVPFIqmEfH3hTvnPW6pso5i7U4Ahc6CVWU9nhOo/p
EwARS1rEdKy7GOuE4xtn7Pw3ccy1MH1ZarwE4rbiO1qhpN+3VX/OhHz7fUb11YUaXwf0jZ6GO1T5
DfR1+TQlq0u2kh9vi5oJjL5JYmKKAp0LiidBUr+U6b5aLv6s/k4AE0aokVaGij6MRSSRvur3JWcB
M1bw2wKY8KFDd1yahrgqSA2vVbuMycvqg3PcvLsyfsPEORVtILd1BEUOMHnn9LXdKytevun2QaB3
8LsMcLGWOshm8YT72GdL1covLqcf//ZOAaH7u4RIGa4LV8RJuOeMNKfWJDSzKMfH8pbB3Hm30MFj
W2AZ2waJ+nP7/4UlG/Ez/jGMP+ZwYqnqlEJENSUj+4CE1iPYI3nzGLwlMJcbUPqp11U98j4iipKx
BWZczmzfzFvh2yqY6+0Kqd5K8Wg+gg26hR2Z13zOMSA6W3XqoqCSXRcShK242Y9VE6Bpdc7Zs3gT
sLfvhi4y91tEjn6oDJxIUZAFoR46EYoV176P2s/EAt92jLnleWZoSnTFmTzhbSXDyxu02BmXDSek
um3XdRZyBoNomZKqWMxpfSW8Rwhnp9gQF1qtmmGMHxcbyxlI8h7srwU3mczZqU/NmNiqLEnUqvVh
D1uqOM/jdKVOgvuQ99zlGJPPkvtEjKsavuZmUDCNOI54pG+ZzTG6sxJAMQXgDxU8DT/eOvoCWAmN
gktioJsqG4j2QNo3ThT0iczxQ7EmUhjTXqXKEHimjIuyMohVxasC2QcHdK0WMLMz4qK43SxFNBVn
CCyig75cXTGQX//6sF/Euw0vjzprer6+hlURxOKBIohYc0Sy58L6jf5qzq7OKuFEAuMEMjnLvMKF
hOuVmFS437a4rrc9/qx1m4hgXABGIvNUTiHigmPTISVzyW0JvEUw0V6I4pCgXqHjcWk5AVnsfJ3k
lKMaHP37rKRMNDyu/UJuWwjRiN+QCi8P887BcEx2ur0YnhzGGaj1ogqKK7arp8/l4JgYjaC2dr4t
hLdjTJhXdoug0nEqp225c9CbaJWXkpOe4uku4wiCpu2irIUI485ptuGKZ9l4ajUucXIelW5kZlHh
PDBuDOJc4Asfb+8RTwBjCsx0QF0b9v80HJ+0x9rh9lXPmuavi/H52J6sQA07P0pGlHrA769N8hQd
OoKyZrzxnNsr4RzF57jgRFDdKRjrFSAo/ZORO9z04I1zxz95WG/YzU926omISqhrvZZw2oV9tSRH
pBrqSmCKQ6E5wGRpU1LjwS7J8Y3XDM/RZJY6TlP9epyEHDdRsqqQ/Nq0RHu7vX+cK8nChINIKe/z
AjLCdWsvLn+kpbEc3v/OvnxWwCc72C1qM08NCGmplgGAy5Lo7/Lwl0KYe6+4RR8DfAX3vrjAgB2S
NUavKK89Z66qjBnHf3w1O3OIP137ZlQ4qzOXGIpt6Pp6Kp4iR33dqiueuJ+YC+MrYCKOMQVh5TZt
U0H5npqdpNvBbn/CLOJ91GHGuNsoF0q7zsI6pcj+wAzpf8xsTD6AMRVh7cUa4ABGJdx7K0BhHRfk
aFiL//Ji+xLDlm7VpmtTf3TWT+Jy2382qWCeMHu9re3zeZqJGCYmGHwjzQsXp9fBNaAP7u3FpemS
c6fmqhfTQ2Mx0kQYi97wsWfoJW1tcBi5oH4EpimgeeQ9xtpgPXgIMtyVMYFC4AYGRuSwgdY1JVlI
XpBHC5wV+E/+cgvV787Jb8OiVwNsIV6lyTlY/npJqXHPy6hxbB9bk4tFwTUSSfts+e2It25sHjAL
d8cYg4Ghyi7ROojYJyvHCd/SyqHx0+3dml0GxhnHzhrwD7ODvOAQL7oyWyBSAK7z72wt2foq+C+G
byKDuaF5FOiCFEMG6I9AU06ljfrUb3lJ1FlH8SXlh0cvNA0Fa32M3cLfygP68MdmX4OzlvnX/EQM
c0H1BTAoDMRvJ6un/r1JQBFNpM31sLp9Lp8dLT+c+kQOE7mDvGHhXTPIifIlSDufXTJijxFqA01z
vTlUp224FpzFpiIGXkQ5IHsxV815gs+ncicfwdzZDKiheo651JMlZ1vvARxC+hE+5JdPhGVi8XzJ
vMJPxDE3d/BdDLz2UJTtXsbMrCU1Y5OMvOQtazb4m8hhwvwgydokq4zxaYfKBHlqLG8zfHzcPkHO
zfpk0ZnEFGXSxIEnQgjG0IrLVm4JXkYYRrktZbQBt9SEjfQ703cB44yWHMANkRZsNP8p1p9s1rjO
yTr6NPH7ohkVUSeqhRHnt79bAWMdAvmK8aYWv99hFuSQctsaxotyY4dYx41R8L6PNOzQZ5nWefXs
YE1fQpuHiTA32QCwh39MKdt45bcysmICFjL2Ncj0biDo+gXnG7f/n6NZrPduOt3NXA8rSgggoGlN
/IdLjSFh4c6/z9eluGxQFcbYjnG6fVIcC8tOwAuLNh3L0OMr3DwKd80JqAGO7lsclZ5dHiDHxl4/
NJmz+4j5sxL21YTRqS/XbbQ+RxbXis9agIkMxrr2bRAJbQsZW32Z7sSNZHWkV+jLf3tnLjC/a46Y
Pj8wEACeFQUeKK9xVpf4BOjli0cCIKfANd0+nNl35kQQY9P0JqmrQgxHQQYoXTAdyGsznlfwiQgm
HgGd8yDFQzS2IUmITnu7ou8dhS+3fMLLMs/q2kQWY9e6a9eDZgv71kT0AGw/vCACy+TFDPMeZyKG
MW7msBhyI4SYp8Eadvf6Xb17yDhpvvl9A3UnpvihzSAu+G5Bq2boQQmRjq0OjZO9tC+IS2ll9RlR
HdniqtwYgfwweF/ijFH3Jwa7CsEYJoh5hsfs4PQXYBWS+4G6T5LN8XDzuzeRxMRChZmaTahBkgha
7DvfUklOEiyIpwyzuj2Rw9xW8K7WggL+yJMFEgYBfk7g1PhnV2KgQwP8I+OIOlvkr1u1idqkhLoB
U1KnY9wxppv5nexz/noqiNmy1HU7PXGv4zWNDgFIs5rSuu5eO1JY8h9oRLUrTlf6Xw5qKpXZQFG4
uurQYwMVMjwleFdeATffICfEEzT+EKt7U0FMwNhJjdD1SZ2dDOQF498qrchjSga7POQbTopw9lpN
ZTHRYhyKXnotcGZXBxFcb0vjrXIqK4e14NFXzJmjqSzGump9DSXUcWzNiJm7wiRHZgG437ptwyWe
dox/n1xdo1JMsHtDTI5654g9DHTTO3BWQOUberVBRObBDHLB4XhiGWOLHlnJuJrVaKAGp1wD6tBS
X1QbvctXOz50z9JF55Pcz13q6ZYypjeK0b4cAdUQN2HISH3pbcMxHPOpffGph0KZsaCiZif33FEj
ruIw9jholG6hlVhuiV3GABvNt4CQAYJsvuSCUYxK+O8X4gfHipLEuhyro+I48oiivnOknU4TzSb9
kac9c0HN144Ccum79uCZHQpXjMlASeM32fbIn9aq1+72gaOl4+/cWhNjTdo2b696DDlAIXpNbN95
v9rpQQadBDem5i2JsSfmEOVem0HU4Kgo/4NqCIXtFF2P/ym4mW4eY000QZVFv8BBGYuQaG3jKMp7
rz6YKD6molUiri4tTz6a9UuRN/9v5GokUUGYqn5CqQHfmNHI2AiC0q/6sePSQEFIgSe1czz3U3r7
6Obv3D9yPt3gxL4g3NYEr/6UUz23jmSny//QPArkTIBkAUN9ARxIZinCQhWusdGNSojBx/HAhL32
wmcxnFNCcL4aKNSLMmbCGPPhtaZQeYC7BVSBSJ0UqnGvLc+R83Z7x2aNxVQOsx5Nqnq/MSAHgPp/
QLVLgnXvmEsJlWfP4jX6fx4Ae7Um0tgD6gJVTVwZ0kAqTF677Z/hsuFBJX2WTG4JYezE4LZl4Y82
qQVFXUKUP3jLWXpPAGRk3T0OloOn6723VlW7+whXG3PNI22ZrVFMl8lYkDgQ5aQR8QVDs9Gy7Xn7
4B1qIpJDu0bMteBo/Zx7m0pjjIg71JEhDJCmAXIAWYz66fpyW0vm7tVUAmM8OrXvoKTwKN4LGusa
nxrr2wJ+ci7DQkwlMAGIIffiVauwhtKSR0SbwUrRBG4QbZ2Qp733ENCYtM696lnd2bZeNin94JnI
uXf59BOY4KQWDHPwtDHeAthAhCyuTD548O48GUwkYgQJKF3GOKu+rHP7ar94Fm8Zs0nN6ToYy1FU
6bVfaJ/qYID99IQWYtu1GrSanMWteX/74HgLYsyHH4tSlozmQ7lzRjEd7VH1uC1j/I0b95nNfF+9
zK36K5wkskDyi0oSMLiBXoETXnB0nC1ky/0gB10AKS3UDvjOg08PH3+3EMYspGpXLQQBm2UFiHRJ
RAcaoV2K11Q4aw8AGbnQgVsIEh3mTMwwl7KsEbPTs+IM6+heXd1ehjS7VV8C2Bd4LoDMOSgGrCP1
bUff6LQDAkRI5IyU8OqHtKRc1rTRxPxQgolMxqiHSuyFRgG/C1B4mhEdk9pjaKtbDRUdWtz97RqZ
s5KLLC+jBJuI4F2lArgR5XPsRFQ/NfTFt4W1OE63NkuOFs57SODryzLusKKwyt60uQK8TQk5h2Vj
hb8r6oskO23Cjlv8mIs9gW77jyRmRwUVxqhXIEmTofFXRyP7LrOGZS1zZ4l4opjNbA096yRfHj2U
E1rRfrcBij6/BDv+zE8d+VoR4wiB6BssEgVnVkUr5IrB/awS9Y9k03ZwePrBk8W4RAS0aR7GWNLg
NAAdD33gySm0unsIMJ/CSxDNFrSnZ8W4x6rV0gQwmpjzAfySYic7s0QW4LocnyToF9xmK9TKqL+8
fdFnDe9EQxiPCEjWLhMbSFUWy6q65PX94rrUzmJ8FmsnEcltabOlR+QqVRRqQf6qf8Z1k+g9yg1R
ECMFT5S7tYNeu3a/69A69l/KtVMxzF6CCS8HrqE6PsxNUqtE2ubP+ivvHo+356cufi2G2bvoCvR4
ycNi0NBXEP9pnATducS4ANrw9r7Nn9KXJCamqMWrMFQmHj2indjvMdmN70dejMk9nDEQmBxOaea1
V4yHY8W7fWoBZB+eXrF512red30thvFdvmuogu5DTHpvOZ1V29W5WIvH7qUlIS2tmpO7Hr/6ximx
xTMhButE5uIWPw0pyQ85WjtTLsDUp83+IUUFhzmgTkea6dE8TvZOEoA86hfQuBFHT3KeAote6oBG
K2XlO/IJbfnr5jG2XZ4SzmrGRC5j4dH7oOp5DLklyhnPxfm+uH+4rXuz+zeRwBj2HC2MoVZBwtbd
Y/KQwq5zToi3Bsam9yC9R60MEkC8kqy8Q+cCG+6urVZe+19Gd5Ef/zonxqZraen1hQhZmN6zpEeR
pMsH3qjhaF2+6wJwvFUMiEugvTJ+jNupqneNM1OtT9aa52bHz7v109+P+/bB/gzxvn8mc7DaUPe+
Nyg14FQqJ9m3DuVVW3kbwRxsC/zn1lOxEa+P97ymVN5vMwepd9dErw38dkK5VGEz76vvW8P6D88U
aiBp1yfFeqwsYPXYOw/O9/h2vNw+g5mBge+SGB+SwxIKzbhFEVkDsrglWxiMo24Rhx4f0+X22cJ9
sy0bc4c2px3wswp9S5kYr+JinDIqGyjA3nluz8F5YSf0HcjTe6u5e/QtsL6v6So42rS2jqtDYrnU
c8z12+0d4J0j43RAHhuKTYmPcB6RGOX4zZ+u5vvuMq6mbha92C/w4x15593ymbTa9Md/jNgtak2r
PE+rT5fIFg7JMn+NCQDcw7Ml8EjUbl97dtbubzYcnKXfPZUsuUOpyeOG33OOkveVzHUvhMp1gwK6
/Ne/PEqeeNdmqBXTHU0VgKN5XZ23FVBnMRt7QUyCtsdXa4QQTlZ8Jk/5XUeY651GyTUwRx0B9P1j
Zdpydn6IH68OUsrW7m1XAzS03+6Uy1Wjxt5/9TsS7kIeDv9n9/y/X/QfQ3Wt5PbGYrxj4LSmColA
vOjsxrx2RdJV4Tyde7Jc2R9/qQ7Mze4NI20EERvbEcr5aYWnaszF7nJ0fUY6fhuPsqgg0UO23Nh3
u548UuuhJrvVC3071lu6tEZgt40SWgUvjuV8ApPnvn0nfzIuLb7pyWdoPlHwwJcwyzFgPdvnmqC8
HVrO3l2XRCb2OygAbksD1d7NMEL/NG0Tca1sDkYbQy0LsrZMsu4s4TUibxHqpdVKIOvSwUxhQrKC
qKoVHfbojtHWgr32ne26R3pb9ojyeqcdnq4preXtqQOiP2hzE3uvEdEjhe3l9mpY1cunanm3EG3l
j/4ggRJkqYLLd2nuFFDqEX9BAvBPdpsCsBZksZceAQlCPB89qfG6jsn1Xv+Q0EK5BvYC/oXBCrYd
yDrB/rWMd78+lBD1+cWhtKRjlVrhfeOCv+Mx3eVXO7sYTkav+Fzhz+JFCz/bIcKUtEvFAb1oRbOd
i+RSspRA9rG/z0awtPe9uL46y9x5N4mG8dY1ymVU3BT2voXQIFp1VlijoI2UhvYq2sO2uytIc7xb
2D5FIhtkZDr1rdwJF+RpXRAwTcObZbS7QwOvI1zJ2tGW0FQzoXiOUmAGK+Rlt1wBCOLRWAa2bdjI
SO/NB2+bpyhjPCw2iQ1cz9bJUTePXzWQ6A2ktzqJmu/GVl6rV6IlKPce7n0r68haD8amKX2LBN3D
FQybrWu9aRjNWJCipbsX8TVZbn4V20NhaZc7ubEbcgSDWmolAHtS1oL14G7ys3HScgK4VeAZgzfI
FhAaL4E2LKGuoR+a1upXor2uN+fsNamotvQtuqgBGhM4xgG+z75SIweMF4ba0J8BHQGTQDQge+eu
7Xx1bIkCQNz046215LvV27n9pSmE+BtL3/TrxSOmLcAB7q9I+a63ZLnRofyDQK57SlJEHlSF6foD
lqaToRCnBG9F+G5Qcx0e0OdyR+xjSWK7sCILMF8NaI5/NbQBldMmsj5qCRhQq5KsN8qeDg+HwBGJ
9FiefVjAEwJfnEdzOKzxHzstyTtsGjJXDb7F8ih2f6W/HTS0BdEFfhQ7IdAn30pfh6UDaPYU/1ey
twlxQLf0S0Cl/821s9cW+NYxOnNV0lpBbpuxfVj9ovG7urzLtoeaYqVAkzBQD14GIEc55UvzXpK2
Mamt6PwOL9dD83fuDsix+f4NU6JEzcmbuJJJtRoMZ7OMNxl5NN+8lPgfgdU/uc7ZuAd3dX6uUXPd
ZJg3tnDRRNLZyNeviLLcrIXUcj1opW/XNN2j2r2k2ttLRAEdqzyOmD+b2qoqSlYxwdb+QSZUWB/i
K+nvqm1slxEhq7VdACHetDAw7dnyvYB4J7rLyaqnLvbmA7YKYKTkuj2/PSV3l8TpHvx9+GKlnTOs
RFyGOt5vdKz/tkHjmeLvgcff/dYoa2IaOyWTwyaHJbYeV7d/+ecz97uNZx4VvldJJZirxkDDJJGt
HTSgk7eExzYu8+QwMQdwljKhiiHnyQFqFCH7O4E+70+ejStNVmCUuWxtkRwvKx6IHCeS+qwpTLbO
i6pCSsYoDUl7XpTG8/jslIex6PJWGMO0y7ZxHN86haiXp+TXCYbWeSQre60tNxefUOBhv/V041m8
toBPsq8bYRTbF+CqclxcO6zvybL2j293d6uC/IYLdbYZSWx0ijkOYNozCrJ11wKfDkCuPGINKALR
j+VDR+2jvVG3R1wBch9Yjx8wSuvN++r9IOIm/lLIfu/D1awW9m29+xyXu/HdbL1BMJsKU+nw9pJz
51r79d5q8anPjraqEB5hIidxFLIDWVt2x6tUcm7mZ9wzUYlwkMC7Oz5vE2rz1E39WXL4dqHYoVG9
9dOuGIMm6+SR/Xrc6SW1X08o/fsE7ii1ast6CxDz9ni7jl5JsyhciE4QInJyWJ9Y5bc2+bsN+h8l
12MhkvExAJe31k+Pv7wHdf203Fvrgi7ur8ReLSk54p8YD0D5VLdtfCBdro7gEwQWwIqnrZzLyGba
Bd9Y6M146ICNu9xWqNnw0USaUwEvJPrCVWatst97yTUBPygCs1KCuW+fFivMwglWteWd8pw1m8pi
7LHmo38GuF0NrGZgN6s/LjmOZ8lZ0c9UvgZW3q8VMba5d4Mk6nQNMDZ0Hz2+JjR+Qcs2F+Z6Zs75
uxzGNpvxospMDXIMBLat/ay8luA9AKRnCnRmAX3HIHQk9vmjdG4vkLeLTKqnrkJUsuLPXRRt79mA
7zkaLeE1//DEME8+PzT7IcixPCt2iZIQ908CpYhxA28vZ/ZFi2kE0CXK5ieV2XcvrflGlLndojk9
7SVMqMAflCsBkbWPJogS0VJieWBGN9bx+zhGXnAu+1zmdCqd0X8pV/I+KEbp9eNjtU7tt9vLm00t
TQUwSt/HVSlVCgRIiZP0VmbYskt/e2uxss1L71o4Oh47y7/IBAieIYMq3WAdrDi4kdCbuNR7Exgs
+iZEAvBqDzZNz/9pdV+SRi2aOAUBxJS1EmJ1lnsJB6uyEKRHVr0ScWACJwPzL7bqH2Gs8wNOclo2
AZaVWxppQawnEXctYhwDOOUGoFd4Fc45pzQOUP3fNrIeL1K7wUskLC7+Pay0w5LKKDj5G+94exNn
M0tTOUwaT3L9ylUDsznhwZitVEtpHMHOtygZy9sELETx3kVcgffLJkStUD8UBuEZlZlGhtGafa2V
uQc+KC4qfzzIHg/jyL6uFjvJPhavf72pzH1wQ0HACC4OsQdRCJrkwRfinBeH/zCu/H1BjBsIZbkw
m/5zQSNUV4Jp8tYBhdCSu6LRErLhwnTrGEcQ6Au1jzusaCRFNIEP1GAGFyNCh3FEyEWsFOI9FmBq
jCuZp6CMK0hFoTRNabznDvD57nVLWHqQKN3fVtB5V/ClG4wrCFU/FXzPA2E1GuOjZQxg2ZeA2zUh
jyp2ax8ZW1IrCxO8Mjgx9aFF5gjEphQoqSik5AhsTeo6AfAUlw2s5ybeC2vvrlrx+pY4R8kWmGOh
SmRXhW/taXWuawBj6F5u6b7duB//7z0FiCdowGUEXkDyZI4uafu8zAQstnGeKiAhleiwPvJ868wE
B8bMJ1KYk9Nrcxg8EB+fLibxadSRDrCUHgHzOZoBYjtwvGP/ypU6c5DfpDIHqSaxoiYq1LJxPmNK
vFUlGzkXZ8OlF5g5sImoHwMNlSsHXjHevYSIGADUbNk68loNFZ6Q75Xa/5F0vfA8INmhidzcpr9T
J9hcV6pdPJiPw0O8GOc00ddDcwQq2eqjfJBXO1jvlGzOyAVZFubsLEB0WOLK5DYTz0Wh3zaA9R1Z
0qfpeMLYa3FBC2qiZ+HV3d2/59tfOTqdiL7qibDuXVQLbqvwnM/QJDS9mSqGBMB0zchONdGLwhB2
oacYeHJ3u5ecGx7OEF1DhSdCGMeUtGGLvjcIKezkYB7Uu/rsbfR1sdTs4CHC4OLoEw+pvdp2SPl9
1Gg8+UgfBKQKSY+Gcl7yYqaz5vv3MP7LjLSuqAx8T+nsZVtUybKzm8MVjSi8GVru/jIuLBGMvNYr
iLLcMd8cAej1fDR/815MM+b92w4z/ktEX2Gs+RCzf/U29wuoTEt0+7auzF6hySky5k6uC7FQe8jI
791daavOA97wnFCetw7G2EW6FHri1YU3DO8D+4+wLPEE+y8+99tuMcYN4wpyWIpYSWFXdmbXNppN
4d4TPmvsXBg/FcU27sae1GlwvO0Jg5jE2CpbD6WFQ+Zcz/met665pMc3YYyRMwf0fKoCdk+6k55E
GJL92kCVR7IcTFQ9q5t+721iS4c9sX7Xa5q+aKuMCnRnKyqBaXMJLdYbf68g345kv+06h82q+X1b
i+bSX98+krU4fiPn8bgjiw5N2b8CBUl+DHQarZM1K19f1grJFCsA571GQuku6MmgUX+gpUjjxHZD
JMnRINznduhb4bAp84eqWIr5kfOZ42cwkcy3z2RsVoid1K9XocEksrvRfnnb7rPCs7TFLVBQVyAc
xwa9vhVAfQicC0f4/FXTDQXN5CCLXzAH2el6r2U+DrKn7csTajItuaIwmFrBpt3HC9QxBpoPxA5O
6h08V42/RqTdmhaPrP7zffRjG0B0qSPMWcg/OAFFWVA8AfR5CIzDBolyCeU+VKnei/V9twowsvEb
NYZjSNQtpn0s3vDGvKVGS72hKiqwQkXGUqdK6Zp+g2eVUtPoHeyKyRqX9Gjd3u9ZqzORwhhpL8p1
KfWw3SIt3wQa/UZWngf+Oe8JJkIYEx0D90ZehBCCSOKiYxghwGuwPYnk4fZiZrIhGigk/tkyxkzX
YiGWag45AFZ9lI8KXoCr2xLmjdpEBGOlhzJZJNdRPeHUmrv33/EqszixNXe7GButaBhhLFPI6EEP
IK3ybbOp3mi45IG9z161r7V8fsck++H5DWKFTw2Ddndr4VF3GuSobu/YXHpgeiifej6RovuhIQgB
VtM5ioNieEeeg0OP+eTYuiZkcac7IyuyuUbxchPgtr/9pXzG6EpDpZSxint0eZYSKm2D0wkRMIrY
Duz8fbbO0Uum3JtoLEj3HGPGu8OfKaHp2hM/FNMFZBc9eT6ZAPUOqEvQt89Ty/EG/bBVk6NkjIUo
egbQkWGyn6zA3oMEQjkUTwjpNAt4lfyX+2iEb4ljrcbiGg96iTPNc/Lrt3QJyVZyUBLmLWv8nZ9y
FFMSkd7Xf6b388aXGxcO0ySYf01FBz0DQJbO7gH9FIIeprjnEir9y+37kslsZVSEdeItIBMVtNSH
qTqD5sr5aDlrmw8GNENRdSSOVdQusPaJbgSqGKR1HrUoJwBYxL2YEVW26BXBc3PhxCv6e8xTyOjO
UpE90y7l8s26fTPmH1+TL2BOUfVj7zoofnt66lICHEFv02xNdC6MY3UhEbfpfnEACCVol9Ml95U9
G2RMhDM+oTcVVegiCO9qDGmvU+LubNLYNieYmWtrRf+zoWsqWE9NU2UWGYR+rfha2cL3qOhUaALY
OiBp0C4FEds+WKmbgmiDdf1Vh6Q6gUJwmxdw52IIpEj9V3TE/65yXtfYrNedfBSzeJRAjUGPG7wn
QNgUR1Q9nYH2X/3iHPBMgg0ghJKCARdJVaRPIpqJioFoJg1isIec+s2ACutveuYW4GZv6ALhkSjq
mDZgec5dMCJ0vtuNK0mf9Oet+hDf6evusUtICqLe5wdeI+1cnk3DSLyC40TCVzWYA80wv64Jbtye
go/oMpLOjhWXgO6cX38OqG56xNhLDwP6bo7+Mg8JZ0vH2Je1SEAURX1uIeuaojAhRp+JWReKSYsQ
o8d8RXmKbABW7kQwt3bLI29SWRqNwC1xowufnGCQSXmwiIoWWDMghigOTgf8fhfdV1RYajwstNmI
V5ZBqqAZBq4LC9zjpWVbpAvoS2l1Tni6JtQzqA5p8f+Sdl3LccNK9otYBSaAfGWYJI6SJVvSC0uW
Jeac+fV7KO+9noG4g7LXenTVNAE0Gh1On965tvf8PCNIKp4JOqJ/CbZ1TY1OJXNef+vPfhH1zfCb
Ex+IKm/J+GH+7S9lo1gVMt8CV3HtBp4K5LyCYFL9Quqw1NC3jqqXWnpqkU0rcn7WrBxU1VQZW7SG
curSJ/Oc1mAPB5rNsFTMAqxyu9HushIDjMnraGyoZNpotbNl4HCnGz99zqTdxF7jULH68lDIgDfm
fW/RYieHaOYngg9c6fXTAbH+84GcgjVKEanlcptwldgmOQRWcHz3QZnxHNhkl1Zizs9lyV9U+kQi
593SOO9VI8DOq6C9qw5pA6vcqAsKUfKfKN1fz0cThdLQ7hH7go9CSGm75rwosInEpNTUKeM+IIwk
lU0xPkAHWaV3b6KpYLSvJaGXtG6p/ggyFvN8cnmNoZ7mdtGx76B1R1PUU2JprrnJv8kgLj9o0ATn
+lW5Ku0ut+KDedseRbnfteo0jve/a+WjabVX+oRU+ISrhcy83w/v1bH8kV/N22z/ii5SzLbfubG7
i7f+tSjBuqjOl4PWKEV3pcyUL2y4c+oraVpOSDVVSzYZWD8hzmulORzqeyKDO0vNSE1FLiDj2N7m
ib3kGA9wXLaPyNdbgJZJjigVuH5j/ojky7i+XJXDNMwDABr6VYbsxAKWdW/B1h4eJUfeVz+FBfHV
R+dEJGcdfT8pJz/GI+ssM82aO4zrBuEYWo2hNWIymFVpuooJqTrVTM3g9pTMaY8RJRqe9P0mInbu
gPuI3gxe+xIfJkHSczVCQg3pP8L4J8fvMvCnNBD2nSEHCcyEjNlNCliJUpEnuFpNOhXF7SKN0gRE
tcrw4G/bX2CPCq8Vtm+KDf4qN0SZenzUtzPS8UMnqEB+xnlfrsLJKrnXxuzSiQ4ZRLcbZt3Eitu2
FvBD6V0LrBJQ4SInaTWIOV3rcsYnpifLqyzBsJIl9xrLSL3DwIFjzZIQqP3Ly63TZZqfajCFcq5s
glzFlJn64gCCygQwwyWGGO03xdmFrhhvs5qAgYuiKUtpUNd1TjvVhEoSGGhgVUYVQGCjk/rZInUy
39AMA5CtvivM1ikzBgbS3q+iymrTWq4xBdHoqOt3SvuhSkx+u7wN6iL2ywmj5dZYRiSbyicU9mTD
yZxIhTwk40OKkE2z5e5pUg6pao3dYJlhsTHAKZO+ELCvyuisMe7j+a1LrEq9S1E6TZ/0VzMFpl2v
fqbynZJbyvQDKW23qY+F+pEplZ0iCFV+JqWVEADDrSS3ab2dmj2oGhgVIFVWDTcIcuBlgxPK5NdS
6DFhgxqPD5g3GNP3/ltegJP0NfmmPl7etfXD/COJL1hXTA5qRYGkeG+C+xudGMHPaTwkGISF03uJ
wm2MbO+wF4hdi4tQtf7PAj/bEU8Oa/HWAjCTjWh1lIE9Rf1atQ+tsAK25uksM5MBYTIxnJVxvlU8
qjORgK14iDDFdL5ubkU54s9og9e6UwncZTBUqUjQPjM+sAI4bsm36ORObp2jHSQ6zN5oWv0+vyk1
W39Swn0abv0SfS2YzBJZ3bgDN1tjK6pDVMwVHY4EeeYY2jrbU7k3gq10wATInl6nhtOVO1MYSq35
xrCJKlE1GUhDnTeK6kCSrMRDWjvZx7GXbLovMWzFtcv3/ih2+9a0+lQcZxLnXBtqSRsWG7xEbseH
HJRgzP2x1AsN9+MbignCJMeaBpzK5HI8k6+PDfJyA4amI79+AzawAsNd6D4DeYeXOIUD32+niyh5
Vh3PU7FciJyXXRbNM8QWILIGH8QNKBRgiixtgHevOYtnRHYDgL7VVXFVO/GxcFH9F6SX1iziknQB
NpIyzA7ndLPQOz8zGrLAbn6mDnNn+zXdivotVnNYJ1L4HHYeI4gLKnXAVa6snzeShdKijTl9rdV+
S7z4ilWihPKqA3gqkvMjilZJQRGFhU2u9j4/OJsXp/c0J7jtt9oueQtdgbVa88dO5XH3ZJRyAoQz
5B1LDFeKSvt9vk4w5RuFyiU++yUqC6zF4jqYnGQZF5NgKve579BKSZlNPVwyrfdTJ2SIUMeoTW1p
Bnfj5bWt68gfUVx4PEw+UeTOQCloqz41ulUxh6FJSwKTr7KZNYG01edGB8WhxsAcbQBadr6yoKWR
H2pYmQPXtrkvDr6D5+WeXsVC3Oz6Jv4Rxdn+rp8keYjhFk0YtTnup8ryHaBuUHLIXaf5Ju0BphEp
ylpge7o87saRah4jAP+XwJbY3XXgvnXODEhRLoS1aIsO8A/PiSg+CKqroVElFaLSDHrR2rIWOim1
ZeAT50PSOWWeuumvMTsWRWR3ndO6w/wUG7M1gIMsP6ja0RycwUeG8BA1ez0IoMp23W38zjZfOvMh
La586vbpWxs+NeXRDH/NIDDJd1OyCcExFrgFIq/a171BuyHNdTzu/FQwy3TVaV+iS0NVDINBZc61
RW86ozBjH7Ez8ASB1V2H6GJSNgG61uq7cftx+SqstRUtj+B/xXHXvCUzyWkFccPCODZaR4q2PeAw
XdWWvxPPVZ6va8w1rC3bY7b7uJQkrGyTOEAJXf6ST3z1l8M9+RLupSyKIteHCS720WDOi/Ge3Jkb
MKHcs/LKfvxoXycPrZUiBIdQKvdWmmnX9lkJqU5wj47fZrcQTCpuCGfmw1JjW+nBkBIemcDZXX8s
T1a73OQTZ7BP9boioAd5mB5VsKxJe3qQIisx7BFpN/JU3I6gH3puv7cf1RTYaG6NNubDrP2Ir2kK
2FQd/7y8/as28eR7OPOLcmmYNA32AWSiubUlGwP1h1I0yUNbtvPSIXO2sDEJbfoaYnonme18Tw6s
s4JrlPJee3eZd6DfDMA13C/Wa7aYzV6ibXZUnq7JZvtsvoIRbAvQjN1/kM3gXD+TjWrfichVV8PY
JcYD1z9VdEo5TfTTLElyEiyOeo9yHLis3R456EBICSqUxGlf5GOITTlB0rxxEI6gGy25be1kIwqX
V230yYo4bWMaBlb6cTQ+dLX10u/LK81qIgttBztRB4xwSZwiqVPTlXqKJdFjct1dd8f52twCUwkv
zLqssp/m/qsy/TknTplqSjMzrrGq0pF012fE6oPeGpW9zNBm/W0Md3lllYcss8faqtAITvegX68P
QbxhxUbwMetbjJYwZD4pAETcx5g5PBtlyRCU3tGYwabY3MtA6hxv2WQVmw9jB/gSAuer+jjsRB7G
qq+m/5HNPft07gjTKmzEWDvG69hd1be1Zldgz3PpQ3Gnb9pwoyn9P4mlCjNlRSYK4atSY0LVvkng
RyXJrgnuWPst/pUF6lbN3LwHttjTwzc1tTW93A93l7d7Naw6Ec2t2CjzqNam5dkyryWMPQMXwuSY
+tVUOnIsWOe6LKqgLcjQCLLa56ZaD5CvGHucbLvpDmD0b61qnzm//mVBf4Rwz75m+hiXUmNBykIQ
gUZ44BsywULW7yb9I4R77JOuKOi8WF+k6PC2jYnd3mjTts0O0+Sx4tEIBFd0uexfbuiJQM6SzmYN
nrsOq6rc8pd6kG1V5H2uJVVgov97ONr54bSzqdRpCwm65VT3gG7DhqLlf5sI7jenBBj8omiAw4HW
jFCqK4zbOvQOplMy6LFXMmTGettIe3v+zkbVyrLZVmbTvqwP3M79rzwQtcmYoaRC6vm6pmY02gCj
hzwzeQTl/CaODwaqU50huEiL5T85od9yVGDRDQyEN3SNM1tB1PiBMZmxJ2kfoYScC3rCWkUSHNOq
FExlMakByAnRuVMKtGRo+zZPvKJJj3r3Dp7bTTC/X96y5VO/LOVEyPIRJy7VVGVV1c1l4mkgApmq
DwIyF+12zpx8qAU3afneS6KW0zsRJUlZNTYj1oOJA5hs3pFCIIBzx34fy8lauGPJmyTqMAkq8eig
/pDBjwuyN3estT1DSjYk2t7wRzeKWf13F/aLXM6u+mNhjkGOhQWN/6tliaVH46+ZSlczUSuBivOl
kd/CdCgdYQxJfF7Ha3AHssCAsL51tfCOjDaht3m2MfqbPHg1ZFQo5iNjoVXSY0Ceggx0DtJgj2m8
vaw5q+p58iGc8dVLUxm0AR9SRrEtK48KTaxyFghZ1RmgVRhlyNazLw5CUhZD0EM95SBwGCY9hikV
aM2q0TgRwZ3eNPcTlXpoTdCE1zXVHVY3m5Bpv7KGCg5vdctORHFRv18V2tAvq4maD1KCVDR8L5n7
D8cCCBX8JrRjyXyeXi81eSBDm3g1yW1Deq8N8OqIkKLrC/kjhDv71GyzssN984z5TvITi/THfmKC
3Vo1TScr4V6PIZswztaEECUz7aLcltID+MvtuS/sInj+l10DRskAOkoB2uTcNimkn4K2hhIs9aeq
fiyZZtWJQNNWd81QdKCekETHFL5zIX2UDX1YdonHGn+wELj3O2Ms/E1bJiI0gUjU8v8ntnYoUln2
C+ydn3/PO4wsre4wDFJg91YvpwEyQANFRfT0ckKmGqhIXx0Sr6nZ4zAb7+DyE+gAn8H9be5Q1yJE
lxkx+dmLGQupljVT4mUs6Kwk7K9lLbvKs9QJ2m4TZe1ti2uq9PERzb521bs0DyK3iUInUQNvoL4g
1bS6sSffw52hIie9H9JxWTNClOGu0d/L5PtlZVyxSDoBjJYYaKoAHyz3jtV5j3V20JO863YjMeIt
VUrUhFNERQMR5ZD55NmyxWfiOANYKmbRByOOMSuHTV7DXAw/5Zk8GmT4kdcYQ5DuE/TYA/ijZghS
SvR3yIJjXnEUdUyhIwbBgoGxVc/VVRrRCptPPVyduLZIk1k64pOazG6oIAkJPqjx79+VM4HcMSY0
JJNZz4nXKiqmOlQMBQI/NwRSVizYmRTugjSYgqXlmLDnTcWHEYPnTda3Aw2sMnEvawyfLv99hicb
yNkv+Bld3BY4w6m7D+ldGWEClnqcd4l+m+CuaIXl18cW04K6XmAE/g/RKpC7KuhMTYM7O42kBkka
FY8a/ZbgdQ7KDYsskmwTOXINfbL1wj8aYNCjyjU8QIH4lfuILQY4TFFVFUhPzuXPgfCc8kRJvLnP
nKRFQhtTEtP7y9u74ljqiNR14KMYhXZy77ZRpoYqG13sRR8ZZhnf+doV+hitdPYUeHsZfb8sju/D
+H2af+R9chidWO+qKYKa9H3shdlmyPehl+zCuy51uuEG8AkrBVve+NIoDxNwu3LhBtp73fySdWAS
7Vx3goWPzpVvpC3I4f6fX8Y9/Iqpy22iYyeQ8Z4VS332t3jKol3omd/KhwC16q1xJ2MMhmmRBQlh
6aFLyG3uZ/YOqPVnc3/5g1aeILRSQPE1NBMxSD83HCOLW7MHRNArtY+RvhSG4ChWb7CGfwShLCYP
LOp3chJS3EH5QhJ72ihfhcP3CGUFMPzpH5gCdnN5KXxW/fepA5bCKG6Rhhf1XFapBHKrRIiWZcCA
pB9D5sjad6UFgWPdwPQ+YMaqk2rMM4oALIWbfLwJ9U1Vd44E95/Sl/H2Xz4I0S16rjUqazr3QRE+
NBxNfFBHDma/pSVYPTH9ZBMoL11+n6ZXFQNqwXDychtpj4pTdi+ztgvTGISVqeCerx60bizJJNk0
TX05qJODYCRMZnC+x95IC1vXn81I8Oiu3vETAdwrONeqnJsjNMlvvnfGtB2qca8aB716qzXjeVS/
pxitcXmDV23XiUjOrMgx9KDsITJPH7UIGVYMWUtV57IQPn/1W60Aa1lSjmCA+PSwTnYONrOQ48yA
lDIu3LSdqZtgaPMGY//w1pptu/GjfLYCMiZOhL7cbS9HveAhXN3cBV2gImWCLk3ummZ0qIYwlGBA
y1f1B7TIRdyakwRo4tk22N3lJa96E7hHJqA8C+RGOdeVnqh+kPlY8aTpN7BWzjhNVjPs9D4/JLcj
aUVJ9VXlPBHIXRSfFGGtjsgH9e0xmBFAACJ+eUmrGwgUlKobKjVUHgidRKWsJ0aUeKqUWHH6mnW2
3Nj5T5q4fg4SMF3k268LBOR6Saah/YV7V8H8hUBJxd1negg7rnnxOLtanLpBJtmx7mjEDbXAvrxK
HmL6W1cRHml4/JDzYtwtr1q0AMVBmHhhO6ROlcmRzcaSOh1wHNusA0gKXVCzI6VsW+tmvFPYVN9P
ZhAJ9HXtZgJTIesmaNPxvCwHfnJn1Nxso6TDd4AsF8+Wrfy4vFB+rN3nQk8FcO9KoEqDPBY4T7pV
new1cIet/JTt2CZ8a0Hs+FDYMeCtHthy73VbVUGOnFzHe2AKm5v0L2dAf/kWzndkJG3SOMS3wKWh
W7kgrqx+9Pqwyeq7unuRfS9MBcZ21Wk8XT930OPcS7kP+mrvOKVW+XSca2cC3gJNpYjnYBbQYSWC
Wq1dUhkIP4TeyCUBU3h+poNvttpIUuQsEmaF1YdCny8fKt8B9L8b+UfCcqdOtKaoJZUmy0Z2doju
H0ApMC3QUyP0sEY701V3jW9FUyQwDQKxKuGuajuRrjaaBIm43oq1/FUZXJDvdP1zXvT7sb1RUisY
vwf5Y5A21kzAXkMFBnf9OBVqIuluwmTw/BFa1eCJQRrDo235nvR5abFJ3qQxeBva8SZl6RbkRnoY
2VKAopdyUHJlJ9j85Qnhssu6DD/NUFWcgMK370xxOpagzkFOXg6/53Fm0Ri2cZbsjCo7BbQMRBkt
THKxu1jajNq/2MtT8Zx2pT3BBhh4AnQTXUJ+aVd6hZYoOdQWfCypHZWJSmyrRupkxZy6yXGsV2O5
PKrdax6B5QSJuIBMAvVaewgwtQRNtorBNJl3H6K8Lcgk+7EXzGBXJ+hlAKZmeFKDF1J4mV5tVK0W
5FhWXRaV4J4if0nh1nLmN0nAfRM2BBaJNXARntrRdJL4KcoAAstnG6GsP8x3WT8I3p81E6HC0dco
1AhzpDm5DKQfFSYQIBWcUMsY4dWKwtXFlvJaqjFM+CEgOUONirur/SBPTSLBCJXmUQXEP4u+d2Nl
jcHH5euw2M9LcniHK1TaUAqQnMdsSRRf/chWUxWOs9LhWcELi3giEbEIrbldp2vj3K52LmtilMih
zsnGqL6Pv4zipXOUerDSvvmHk4J7oDLQfRhIG3H7GNQY5zfENUxt8SH5YM7XXy5v4NrlQtyDPwMB
B3gZz225OY61xGak0edvcXOUxsCJ2kZwtXgsxueDgQHYpmHAaBKs5FwICAeCwEyRvGijVtlFvjE5
U1S0Tm4CYt1IqrybhkByxzwC7L1PO1B4trJd65VuKUZdvqR9cpeYhlMEvm+HbFi8pal2x6I2bL+R
MttMA1Ww82sbA6cIPiG+GmBwbmMStGjHEZHgGrWjnTR7w7BoTwU7syoEfWgo/OCO6J9Q4pOXVDJ1
rY+SKvXmyCozhLovWnt7+YDX7joeLNxBhcAn4CGDUecDdhpGqZci4y/3H3khQvWs3QdE8bAkMo6Y
8GncsWlKLSRYBHJFtoTYI2sCu6FHmOtOQa1sEJjN1U07kcdpk5YjfjWQEvIC5a7OtE1fDLYwN722
KHj+UF0UmDQk/89VNtR7PVdYk3qxgm7jBCZFnl2djK5J6k1XxDutEXHTr53UqUjOlum91BRxX6de
GbwiT+0QoxDo9Kr/ciqCU2qTpHoLHEnqdVXPtmjDV+yIhKAqqqpgmyOys+uinbclYQUQhyWSLyrU
JQvRAVS1JggI/l43Tz9HPd/kdE6ljulYcYhoLzFAmiRCMKy96gxJMw12Z3nYF106uWC6MWgVK9rU
a4s7PD8+AEBH6hWepNu+YGLYmlrCJTRMYqKLF62R56JaagAb2Jepp/dXinInd6GlSI+XN2ztWWVo
gELtAERUssk93AlYI2pfXs6vMO0+x0xIdd/JIJoS3bHVfcOjAzgLQ7GCt35dDRLnPtdSD1fEnsd5
q5GXWH8Jc/3gh4VTT8wNE1Hwv6qeeCbIUqdZpv9yywOnJ6hsZZZ6SoPW90G/K/LBjlKQZKgPQz+7
6vQjY4nNYtRJw8HxzUoUPK35ExhQCbwLwicT7Bznh4hnqPfl2V/WHc5ADI4g7pvz2G5H4zCx3JUw
Tefyka4YGooRs/LS1gBEqcFZs1kbikIZM1RkJXAZpFesdHrtZpoxaTl9iUTP/cr6KBaGK4Hp2EBG
cfGon3dVOKQ411DxlORHPr7Vr2VxPYtKe2ty2AKIAi8bSD4+ufFO7l2SJwxlYJp6Q36l+V5C9Zup
aR51jOmhivx6eQvX0ilwLDQQ8gCCp4Ir4vzUEjMyWL9Ia1gGqrxeLp2yASddUscmytvA7ptZfxhS
1toYPUltEmrDNklraXv5Q1auJ/qKNKqCXnNxc7izrEq5JnKXZZ5UV3Zfvs2dY8Ab7UR8ASu3E2x0
qASoCro7URU6X28rF0k+jmXm1RqSnENrNca+2qumLc+Wpr3noKW9vLDV4/wjkI97h6LJq1BeBFZO
VLiosM8/SHuQU/eynLXaAIXWwMTJbCmRcm8g7rrf1z52sIl3OcYkfYDdUnPa0DbQWXQfINXwY96O
H4C86/YuxZQTgbe0eoIn8rkHsoyjbIx0yI8pYgfyTSojRzZ7q41nwZau3XtMYcat17BilNXOz1AN
5AEj4PTUK3xXIvEmidFjq9NwMxTmLo8rQGRNRXRRlgeVC5coHkEDuT7A7TCH9VyosrBOG36beQyd
QNdjQ55lnwI8YfqhaQ1pUdpGmWQbPzX06y6Yy61ijPnjmOShY8bD7GI2O4Lvy2e+8m5SVJHAg0QA
NFQ/L/eJqdAGP1cMP8m8POizzZylnR2FMEisV0RwnjU1hpP6afwA5eBRVnVS1jHGMKQem99pPR16
chgcBHPbXhIBU9bwa3hDNIzTBXMNJh9zmlzKaiT3UZ55cl0P133IfNcnRAb2MAxcsAlFuyIvDDcC
IsCe5AGYD7wS7jh0pZsOdePKQ47+gpQMV+OMCVGkqQrBxq/uBoWFNkHmqKJucq4MrZpnZJrqDNXX
otgmRalu9Tw0N0lBU3fWtehW8/18f/m01y4YgJ4Lno7BXvOph6aN1LkFGtObGdrBmHo7TU81JYVF
fNH6FmXmlR1vOXi2VE3RULI9X5+cRlEw5FD2sj7o9C4tRFd4ZS2MoFSxjDJG0ZTvSszVwGjnAEdc
6vd9dI9e50HG9Dptd3nLVs4JkzzgUhJkHhm04HwdbRQgkSJPOKcQ76mB5ufZ0kfJmpR2X41vl4Wt
bBoDmI7AxdRUnRFObeU8MwMayriN+U3cHrNcNOV+TQBY8xBYw7rD0i6benLdxyZPUjnGapqiNNxE
lTHFrmnZ9vIy1o4GNHboUV1iXlRZzqUkoPTRex9SXoCkM9FgHlupqHdz7VxOZXAroXm5MKUvKwFa
CCmuxM3AnwMcgKjtb8VCLpx8/10Md1EnqPGUdhDUoWSgjrMtj49IYP69OTiTwj1IpOmnzC8gReq2
Y3moA0sz9nNhR4WgECPaN8578RVaSYMGQcO0nYmtfpQvw+RQ0e1cVTRAWXTkVSjSEsv/nyhaP1Wq
qudG5pkaKvU1gkQXVTRFsGtriqbDAqgU1XoVZYFzKU02dgXK9YVHGv/V9G/9kG2GxNgFaSlQ6RUt
ACwH2VSECSozVE6lW7WOVAz0wvmUFbuqtQYM1qGW7SItEDVOrCwKCASIWFD/yEtxcXlVGyMGVJiZ
Z0igAKkey+xDbWKrrwXJx7WAD8XeZaSOicYoAKvOd0/P8pIlpZJ5S97xXtK+dxQznzzw4FuDdGXY
s2oP7a3UOpetw1ri3QCQCsbbQIgCF/pcbjj6i3ehZh4p2t0UJq7W35v5cDWA3IyOwdEvZdsgR0Yl
geS1nQW+G+B1mD8wxijngoPO9FHCglIuEW6rqVZQPI8Y3Ko8Xl7hqhwQ5qFTEYl+hY+/SqmmYyXj
BIMKZBKjVTSHrj7mIjzemk4q2ELwoKLt5cvTFDSAZpddlHup8lENR3N8kUOBtVgXAYyDqYHdEI0A
5zvWzfBXCctyb5RecvYSAhc2pHeXd2vFVBiKiQAS3QYLyopTwzAbjTCmxecydJQRm+xfjuNEAGfB
i5KMNY2r3KvNIxDe8wxqiPoorIasnfpSwcKdAgjF5F3pMpDLPFbL3KvkIzC7KnMQofkiQ7QmBTkE
DUUr4AYARjs/kZxMfY3JALkn91cYNW1pyc8+eIqKp8uHsioGaV7k4JFVBlbsXIw0KaSuui73gB7e
Zm6DmQCV0tpmJbDgn14/5yca6I/8j6BPY3HyUEwsSWqp6KFhnWmpRutC4CZNojs4jU1/tcQ90VBZ
qf4Qp2CXnwPqGY15mEFB378T8+Gvlw04z6d7DBwTHLHzZeuzXE5tiMpZnr9o/bNP7yV6G+l//5ic
SeEe+6DshkLOUchOzeFgunoCXv9SRKWxZmZNhJvg0gFmFawd3DuCzjIlYhqqV0BcFBPDiGnsZUXA
4Z8edBCbRRhjrOaC7vkVgwGhhrFYPqCieKqoOCvlKgbHoBeRbQji3Fi6lVvBw7WimwuxLLIUso6J
8fz8SJRrMb+9m9DipU1OP2AEQVFsEjRc+WBBuawPi5pz2nkmirttZg14emVA1ESONO6vIrSY1mSP
nJct5e9hk+8C2b0sclGxSyKX1Z9cCF/NSTO2wP4b42Pl5MUVY9RqwEgsT6Xg8olWx2l7WM+YacAg
qkSP9vepKm5jepV3LzW9rZJn3ywFu7mWKjSRYEalE5qxNPGfrw2Xwq8nGYD4ubmLiWLVUojpFZU7
a6ozhaGlRdZQ2ApDwJBVxt+XCM6Ec/cBMWomKyXOUsk/BkW2ZPWOdr8uH96aT3UmRDtfIWtDPTSM
ZYXIn8UOfZVkm4GzlVhGaJnEmiTQIG8rnQmOcvldXmtOd5ZTVATJwTTkWJzcF05fdk5AK8H+LVbp
kghOMad29gPiAy/RhPawBQCRgq+02YsK/KKVcErJZAqcWCAn3nDYjAJ3Zv23F954EMgjxcm9auig
bArfxC4hR6t4osdj7S3D4f/353nuyqKhvewvlfZ0Pz1q2+w9O5h2+g0IlpvaPRSSPbnmfhmtdFnp
BKsyOX86zrqmHDRkEqW2bq6bwG9cX5aE1NNLpuPr+f9ZHXd5M7NJ6zTD6oATx5CVZYp8YWsYbS+a
D7xmlhb8rg7qAuTi+MZn0Fu1cpDoyIweUfCRrkKMIWkclP+RfRFsnUgU9xKjTKPmdQdRg1JYqjnY
QWg4co20s/LUtPuku88nUWZMJJNTQolMdd1UkFmgll0PG4DarDreNFO3y82rjryb0v4fFOTPhvI5
rEAJJRhlDauUt0m7RaPu5d9fS7cCBg1HA4HIQi3PbWNYFo2f++jOYaptevflVXKQXPaz2DbWmwrC
zXuy0zDV47LUNVfjVCi3j0Y+SF3PILR2AvdexNS99gxjyg5SlxrQhuiDPjfkSoTIWdJMgA2VZ7k4
EkJ2NHtE8JPGf1/1QHz1RxK3eT4LZTmMgXVhlVNEo/Wzgm3Vss3l3VrVuhMp3G4hwOrxNPjLwzTa
w1Dao341N1dB8qjkmDtbLzgLUVLrq2FCLhOFfx3xHWJRnVtZrgSRgYFJqAwC8LCR5eFuqIlIDVac
ikUKcrNE+cTZcOaPTimYX9M0RXlspFYqbWJQAqn6VullqwneJhCu5mN01X/3dcG9+uqIQjLS6J/J
VEDYuT2Ff007Iwf2ppcxmFhBxUSNnVAAuBEI+YR3nfiDtCkj+NNANmjKcUjTJXRt1EdfE4hZ6YE9
Wwxf/EvHiKSzAmBPWpFdETzFXYngMnETwErr9odSPcrImpijNz3E2bbPGfAPcrmbpFLQ/rWqNcjo
oSZP0Gv1pQ9OqlVaZ1gwza5VFB/1+fHyVRAI4Bvf1MysyyotgOMAGaSfv8Sivs+V0At7uZCDLBDP
pSx+bjwSQ+2ymmEvlRAMkI2+KZvbnBz7/DaeOqvOD+lIrGASMagu9+n8hYbYBXeOtDteTt4MT7q5
eCAjxKYuQrD6lyLdZlHmtsRwhNjF1V2kSHgAMrJcP+7ajbGcJ/24CAuZxaRbBNMCn/argcdyluIL
GtUQUn4StZ1ofuzrSjiHkJCEFB70ZHXogywKUQpCJGZZ6IkYJNAA81zEZIBYLYQJTX6c9O6fFrMg
Vw1QoCIFeS4lrtEf3fkzakhZs7R0o51SCgTu7UqTNchzoXL6kt0E9IMLceIUZU+NJFjKtZZZaHow
G4SN13G31ZQXvVHtwG/tcErAT4JpDqK056oJORXP7WQC4HHkZ7hYBuYNM3ad0W9KFC25XCnFaOze
kUrQpXQvRqy7rVLtGGikM7CLWlRI6fH1+cZOyMjYI7FEgbHknm+jKQw/03ADtW1VvwVRjXby9xid
5eJN/+oXn4viXrkxSHUprrDquM63PkaTBNdTlGyKYbKzyCmMzJIHO3/7ext2uj7OwpQ+bftpytIl
Mcu0x6IXvd3LD/C2BLgIdDnA+8Ebzq2qqklByAx0ICE4QeZW0X0QPAbajm7HR0kS3I41y6UqCuw9
uLbBw8ItJ51JmWsTpEVBH27kEuwb/iRNENwke9qxFDTuaNBnLHUu76NAMI+tYbWa6xg+ghuz1Dt2
weCk8tuob/XkWwgU6GVhi/5/2dM/q+RNplErZUwTCBuiX0Z29CfB76+5Cie7yMPJ4xRA0iZb/JHC
sHTtMdADC+OULTkXOJPrhkYBUG9J9VEAoc6tGQN7DSNjn3oTsohD+5EF7XUZHpu3Qjoo6pukbhXV
dwm4iXv1gFk1l/dx9dDUxdtD6lhD1uhc+oLay7oOFltFL2uwRzJFvm+c1q6G98uCVq3IiSBumX0s
aWWiA/FZj++9ZlMvzt0G48nQgv7/E7Ss+OQNirNp7OYWK4qfw004YcJShCYUQZi29tABjIG0KQqZ
JjMW9TwRolQsLtUSqxmzF7SxR80xDz8ur2NVA1G0XCD1eIB4mgajCMf/Ie26diNHluUXEaA3r1Uk
27dcy74Q0mhE7z2//gZ19p7pLhFd2DnYBXYBAZ0sl5WVGRFZWKmMiB99hNFckfJCnMUVOTPAjKED
WCYeZBgoNhKag/g0pCIn/vymx/w4pmc2mKtaEI1kyBXYyLc6eVRJvAVQe3trOcX6d0USNGxsSe1U
9DPD65ZSk74obul8qWuB8yWLC3b2Icw+F6coiZQRH6Jom6g5ir0rlg/XF4zVS8dmwO11ZoPZ4pC+
qqI6h41qL4O/vCt38Tu0Ib/qAWJ9aEXhdlSrSHEvPJjr0m45cgRsO/Qf5pmN38ZmkEoTzLdoAIp9
TyeSbiFKkBZ0ghSqAKHZ3AVizifRU+FUJMTBqGy0QnalVfY+Pckf6YfkSBsZf7k+M4tOBhCcWQYA
EAZWC6BNYyVqBQXO+l2xNUAe99Ja3xjh+n8zw0yAHom+DL16BLnJNkW/6f6rglRMtlbKT6Bq/8YD
nI2JuWanoTInbwaWa4NPGg/ND5HKVTjlmcVda4CFr0E0HnpKzK5VPSsRzBZGjOARtD2iC0911bnX
p20h0Y59e2aF2bdSCtp2JAOtbmBtwtZuvbWi7nvttTPeUHotG5NCFi8GbDXgFYUWnZwlmiAsAmAN
qYFLP6rkXhYKHpYslNph5U+KSkazkmwprcoMarYKDwC8QL7FYFGCx2v4+75lvJ5q+k0fZibe5upk
tyWYRGiRCVV1TTn0RUsQfdIKwb52F/so3sRAUaicnbN4Gs6+gPGJEkTSfKHFF4i0156rGOcxWyVb
gDeMiBcMLs/vn9EyG8jSgx4vCQ8uaYJGSfB7iB8EDxog0dP1PbQU4kLoA60jwebFi4k9DYYGbF8T
pXvtJUAfQ8OujecsHG81/0ZuGkcuBfe6wQVCPrqY41YEdBy4HjDbLnfOIGvQSUoCAFCsSt3WvZKS
RmkiJ+y6HnJicQp9KH1y8cQPN+2YBw7Ie8Laaur2po8L6L7n6AHYN55wyi3vPTPSFuVyZKy1coRO
A3ilJIOwg9OlLfhFWWtu46BSgVEarIMphdYOMFZ/c31MS4s1N/VAiRmdgX4oRSZ+LtSAkCZ7waxd
ZGNJ0YS0EWOnMv+9kglmT9WQb8CbBK9c+XL2OrRej3Wove41XE5y5fjQkBZEzhot5m5mZOTM8lGg
CMnsipkU6NUBHMvwq30Dtz5foUA5IMKEpmzNcZWLk/fHFqsrlTeRigYNOFVIzGflVsu3mrQRNV5q
b+mFCogsYjK850BaZ4YkqpNu+DOufvJlj0796NuF2b2q2RRSK+/fo7hNXKmCHrSaQpCyG53re2Qx
RXv2AT/GWXQNeCFAmRc20jjgv5xkaj13H9AEF3q7+5uMDqSNTBXFCKwim2uRzVLNfRHjTdGNPaej
q1m8ES1OKTDU0GMBrRZFv8u9GKp6UZe9AB9V2VB0m3ZN6ibqIVDuzOcYHQper8/gUtg7Q7b/3xxz
20VDEgLPDZeIIv1nlTxKXrfy5cLR08huGk5QNm8HNv4Fyw2cHiiy6D9EDoamKSrLwGopAp0yV/iV
1MMxMjeaGd0Apfo85Brn0C0ODzRZ1NuAbUI0ejmbo2eUXR106T5OG9svd3oLehkoIKj+BTHnJlsK
T1QAjkA1gjyH+J3EOnsFVW0sj1IMDHxeVm4pFI6YW9scLdT+YsXOzDAbBO2cVTNF53CYAUMoD1Yd
dE6ALLJlb9qGk9lw7C2esRmxNJMGjblkdTmHYuBB69MAS0jOn4ZmHUHAssqqteoDr45eU1m+QvEq
KF+aWuWYXooNzi0zsYGcBCih6nm673y71hJ0aLU1f1g1tbDFtqMWT2F+aQWhxyajOoyASP5OTpyt
oJQIkVyqoE5I9V2mhzQLD2HOk0Be2pLnRpjp1AcRXaw8bJPEWAe5RKIot3s0o4lXbcrD9C0OCNen
Cq4emAYsW0XSq1xtAw2IXz1VaSeNGZ0EyF8amsgb1qIpXf/WhsAIWPk3Y6olo+16bEulQ5sjaRrt
XDQ3MgD7nDM9b3DWi4DGMDMQ8RJAofZyP+bKqE9j4QHlaxZEaAe7DZ5ESJDFhXP9pC0NCZseY8Fe
gNdSLg2hs1DQgtmU7sd4m0NQV9yEfzOUMwvMXmjarDFHBUDpoD7ksdNVNPU2GS97v3SMzscxj/Ns
W0exiDarEsYRaq4wxXbf3YsqKR9NL3PMtjtdn7XF5Tkb0/z3M2sBFOFbYwa04yk4OFOogCjZGnQo
DDSkMPCgum5uYXDYB5KM9zRoNADRX5rTo17LIhV3Sh0MZJy2vf4BkUu52WblMY3vrhtbGBuS/sBv
AruH1DUrwmTlbV707eyQyvVY78EHD3SPdrz+WgsbD5Uc3P7AV357o8sxxaA/+BlQZXsRbGjNpGW7
1QTegV3wQxdGmIlDcWHQlJkNEGdOW9GxO0BqOyshucLx4kuGUGdDe+ZZvg+aJJejUUZtGq0Y5xWV
w8BXHWF404WEtPob0Mac3bC0QADZAvCN4h4A08xWl+UxFSJ0dZvjXi92onwLgcep48S9PCvM1BmF
Fkv1BCuptNUyyAoRubyLeMHmAvhlrpOA1In2oZg8tlLSCiW0Uqo426cyirrKyTSRsWpV3PpGvrdq
da/UXwIAZyJq2b5qfsWiukLjTZQ0AmmnZLwiwFJmBFoywFtAXGgWXZAvF7LJxiZTQWBEPcoJhoCY
JmCkQnWQch/tVG/VhCqW3XYvvpURL5F+Xz9733IyjN+HeeBygQMGH1tjnKUqNOPg1wB0Z3G4Krxt
329KYVcFAkp+3R1uHdevR+RnaloNrUi17LEXS3QPOAw6RBV2mvDbM9w2XvXtMQOmt5e2nfI7Q1JD
kHehvEqbjcnT+VmQyIGcwww2ADNSBKaYmbIqFYU2mGpA9w07CVE70f11gga0IPgEFA0VNVL4oyNI
EzWEjuCrOpHk4THuD9KAnqmTscJz9aaveS/eea5+zKWsoJ4PWjakomaveuakxUHv8OYFSFuQc98Z
ECSvCrVsOGXjhZNvisjXg8quzESP+e9nVvxBrQKrCAFIS7YihI2Vd7yXLOOWVwJf4JcD54/E2fyO
mfW3GUOt5NWqVkFtwXoI+m0X/DKy1wzCODk63iSiXfXTbqj9G+s9qn436e8g7B5auSK4+wwxXoOa
znkKLDiIuRACSjLAQ6B1Md/TYysYgJLPevzot5O0X+0kr6bIuO8LnhtfMgWFR/BhUTJD71PGu3Ze
OHnl3MsgDWPbDDYymnznQ0StjIeaWLaEhw0IO1jSH6JV6hSaagHY/0tjrfryWOgvIw/4tFQ1gGLn
HyNMcIcSrpD1bQmYv2zaiWdRIfkQzIxqvnY0hs96FWnIJoydayrNQ+DVduCtG6VzfeSDsZxAggn7
5t8D6RRgK2YuFHjfuPuZ5YwEU6+KCYDAqXqRPDfst3rxOvDoawtn8sIKcyYzsdAacARBCVgVa86G
nL+QOe8m6OCIYfWZvs5S5DWpq6fGA8S2qbcggqZbzdpV5u7ruoteiFvg5sD+xiMR7Fw2fz1CXgm1
fQjQoQ5oTgUBlot4939hA9chOp8pJpDWTFCuV0D6o18NcuTySZv2qQ8WMI9OsLTTZ3bp/9tgbppR
TFKvrGADyV0AJlUaxS7OOtQvLfv6aJbWfO4sBbE+XA5o33HpIeEoukIPAAYN86MaQn/c56nvLMTH
6BT/xwKzqzwL+P00hYVxWosDAFUWGuFtQRsAMULjtVFcnDjQsiHXAlIreDSXw1GGChPXASYU3muh
M6pIpm55XYqXtjJUBvD7c7YbAr+XNoDqqeTRgw3pxTA/ynujfSx9MD45UevivJ2ZYVKbRoanp9HO
SLs39PUDf9SDGrx4Eo37mhclLKTFECOg8dGMuwHmk9luuZz55pQBt50l9Y2h1g+WLx4THfUXM9JP
kiCuwN0HgSUdOOd1YbkuDDPRsgBlkCQs4HFkf7BrVUZ+vybQoCWqWHEc0NIYEcbKcw8CQLnZTLGv
ToYvdNA3nRAzTtLG6j+LGzSVkB4VsaaJLrvXD9YCZQLaF38Msq+OKopRQFRAuJMbZV+1w7RuYwlE
CQ/tnmINJY/aKsE3mIJ061fmiG7XObq7oS/aOuxEjZqN0ce2YGVp5OJPvyY/VNYQKB82nO+cjwTj
mS++kz0yUF1VTB/Kq2aq7APrMSjD28iD3K63Cy1So2gTpb7dDiMxtbvrtpeWf/Y52MlAY/3oCxGD
khjLAaImDU/ARhpJJ32YIuqqusBx2vLslX+MEoHmrKAOv2Axp8nLstIoZEQpSg1t4dIxo4YMmmlD
JXWt1Dsl3floQodiIK3NbBUFRDLcrPyVhevGs2yxWFk6zQfkjaFOPjYksooXpeUd+aUHztzc6J+v
/CHL2Yy1n3h5CyJK6nT1K1JlZBxvOqV1BajjAgH+HKC5dFZt6u6otPHt9eVY8Dhz81lc03j0KXib
Xzo2eSqEMogRXyWzZNid7mVUKKjUoTeup9jAs/6P9pidlxR9LEw91qQJ9yAXEaVXN761KRr0REfV
T/grc3PHUsBIZz93ObxQCMwhNjC50CYlgvkoKDXRjZ4I6PYhyKfWrzl36zew/Mem+1Y8mXn5uNAv
LRbwYpk2oquM1qPc28XgIkYhCZRmWwk6Gof3qAOsx+yxiqp10otu6BnULKfHdPQ2nnSfTvtCUaCG
HN00uZtbrq+YT9eXfOkEKsgn4X5GdQJNtS6/0NRL36hC8GfkrgMwQwCjXzYat5BHR5+UkcOzW/LB
mPp5+hFjA3xyaS0ojFbO0SdhH+e5oyYKenjhsINMpvi3Za2RupZ/T5m+vj7GhaBwXnMgk2elRqzD
pdWmySDDBGgwFJNOgpGRaVgb08t1G4vzCL7uTOwCKJ7NlORiCSJ+icDTiN6bRp+pDLNGachrzbBk
By8AaMHNABGgBC/H4qV+9R/1WDnaFtZIRMWnWevqPi+PNf8Qu3XPDTH+UpBrJfN1RKB10Lpp6Z8G
8w6tSzq1WQ2V5yi1v7o+gwtRFcSsgJoCSX1G3jN7A6iWvGu+Yb/e4+Crh0w9iB0tTGObyjydu0Vb
kF9FKRwKS1Atu5zFXOw7v5HAwzBDFeLufevk0CktrGMTh2u07OIJFS9VsObsw38NMluw8ppkTHUA
qcP0cxLcJFAfJfEDrRrsvKWDfzdFqu3hmEOG+C9mVUftcdahQPcS5rGSJVZXDy24UWqGHrWqQsfA
TnlviCXMrIVnF7I4INtBqJRZO2gwa3WkAuNZGZa/7oQZD1+Xk21MrYq6kimsMt1Ldllc+jtdLwcn
Mru7QPKth7CUtYMEUQSO610682iaO+dhgaUCY+RyhWujC6wy6QGSr0GusL7M6m7weSHl4rKiTjdn
sfAfMN0urZSNoXetIgE6pPbHHp0I88GwtS7dSr6O/zYrObTsWlC3WnsXN5N7fW2Xpx0yOjPxAt6U
ZZNmk5IZQ2/gheAnaPnmodl2OYaJIxYBXo192VG4voaqcebZUTuYIDsNGW10vFi7thD24oSewte/
aXHeAV5DcklH8pt9TorpkCehNgPIWrSVjwwyjW9xy5O3Xjq/WFlTgtLg3OWPOb+mldVt3s9qo3Vp
T0B9OGJUWMQL22hVtumxTu+uD2vJILJb2Eezfitu8suFtnSoFHcdiHh1pB/S/lUSwXk+qFO11cOY
E5DPH8963nNbzKaaLN0bpplhVQdzR1jZExx/VA3Opbi4d9EQEm8QPPzxXJ5vmrPUaK6aSe9bOLOR
VRYulGoiJwhMz4UYHFq4jv2w1sR2dJRByhw9mSyJZJlX7Ucz1VfXJ3fpqpm5UGgcgHIT1vPyS5S8
GvUOBOy9OhUQ4O2ANPShiO12fjzQRAka9C6wTn3Y8HrJL12mCAOhfAUSrIFXyKXhzC8DNfIw053y
VSFTb6mHuo1s8y/Azkh8WTCDpIT+owVEIcf1oHoYILBCCHJMNV6jQFDazejzXvKLQ0KKTQfGUIQ8
JOPvxw6XQF3gZtMU4Hqr5hAr6Pkbf+Hdz/E+SycdWVJgkOa+VPD6l5OnFqrX1zNTIa3uwc4nIdp7
yen4F/4EHZsUSP5iZyDJfGkFXHIoxHYoruaI0g94Ljw2SmCsJ8v3yPVduDRziBGRxJa/sXjMEZfz
wPI1E5XVaHbnJTHy45D80oJ/D3xH+vaPGeZ0j1PWhYkJbUeUbuXwy+81YvHK7YtDmdP/qPqgwwBL
OQLCP26+gYtWdRd4hQ29PQMN5YL0/fqULW6BP3bY9yKqdFllZrj+wrqaO1gH6PpRxBzvsOQO8WRH
/XbGRmqsPB0cUxHjIoE7lBRoJKW2h812fRzL8/XHxPz3M1fYj0ImNBnQl4W3yjzTVuVbMAjFv0CP
42Hwxwyzl03Ef5VcYSQJIBbSY2ttKu/39ZHwJotxpUNVtbkPKtleCkwilCX1RcO+bmJ50f+Mgjn3
HiApglrOmtiSARHHKrBNsMwgGP83DsZCcIMrVwfXkW3uAdi55RseDLVq7CryuxKDGGN+XR/N0tIj
MoewGaQckfaYJ/Rs6XM9yPy4BxYKx9Ey3mpNIOD52EPUcLbxPC3srT7LjeHxawEizbrLUC9Gb7Kg
DKgjMkzuwu4dxPocLUYC4bkafEca/nXIAgA45O6BmMO/P4AIZQx4h9HjcMYDuB3j7WTWRPQB4pfj
TV+9/ttpBGMNZJtvrUokj5h9Fw8llEYyAAXqDB0uv8Z8X/RvPkSyrpv5GSlAyxmpillYWMJqMc5T
SORpkiskqORV6GBzO4Uj0YRzhn6uFIwgnAf/Ac1rVFZSRMyN1LIqQEV6CHvoom2KqVt1BS64EXpH
OsUNgvbK4/r60BbisVmnGhKO0GM1kDZmzpWm9GOfBsjBQ7M2Clea8qX0XkSAaqMCtG9iNSZDmNN4
Gvei96/PNGwj8YhTjakFXfvyFISJiCxQghINLtdNoUAfuh/AGeWdgZ+H7dIM42fVPGxUs5gfo0h8
R6nbINmvS/e66V6fy9mRXp61SzuMo9W1UsomsK/3Zp86cQncbX/olYYO46kXef1Bf/rD2djc5hAb
BrEDE3FJ5RRFQh8g4spukuRGqhvIH3Ck51j6uTmrzs3KnnO1aU4vMQvkFUqNdJnXn8yVBj6YAxhl
m9FXmWwj8IOee2I6JifyYpk5/9hEyxHo8wPAaTKHLQWYEw9H2Oyp0VLvC2Sk4DV2bpP3rNilduI8
/KtV+2GPmcgxEGOvC2Cv0T6Rln0s3tCqrHu0mpJjiH03/7DEOP0A7Ig464Lh9PLhI+FJb1X7NVn3
63rNk/1nduIPS8y6WVkYBWZk9Sdbew7RQ/zeozUH4sKyOn7YYE4VgtlcbUR/OIlf8WPQkIyIdrvz
beHz+vqwHuqHIeZYpVGFZsojpi38eoEytbuBcvxoy2TH8UbLI0KJBr115o3H0uxGUQQPzcuH09ww
2V/fGPQ5PUWE43HZ7Px/xnNmhhlPp/hqE5kw02qQsKNa4gokX+mn5/izcdKXWiD6Hnx20q2E7Rcw
++WO19qHuWp+fAFzbXZTJfuVhi+IckjODaQG9dMk7z5vQue3y5lD/GGHuVuiyC8asyzmCQ1o5Hq3
iHE3r8ldv+aVdDgjYouekhlHilfDErqqHwN6763jDdQrOb6JZ4V5q015EkVtBSvKQ3DSaWSXtuhO
X1+cDT/7gSvTxnpA8A6iYophxvut3ORozZ7+thzT9lzhLnGKw5anD7jsmP7sSBZakqdF7espDHau
QW7yQ7P2V8r2OBJrs5M210fHm8N58GeRrxiLvdT6sGWtQYvG5tOcvfrCU+XnWWEcoBZCY8GYj7J8
EFpiEZ+ID8bBJDlnizO38PcOBy4a6uKgz8038eVoeqmpFXWMx1MjdgqEnbzK7sIwX3VFb3GCUBbr
948tyBCB1AMEIxupZdrUJSK0nU8G8XfdbXEDNdHIVomxkpzcIx7R3YDsTHQUfOP1NFl0jchq/79t
lk6Erj2qqiaw7SY3wY0X3HZO+yxatul4uXN9gywGAOe2mFOm6WNYWwVstflOnd4SjyShPbabxDE9
OxZvdcAm4k1tyzh96up/NM5EH42HDChkGeFIvrzDztahy+mDMZ+Auo8KlGNxXkss1JldVDaMG8Uo
6dQU9iobr7GX0BGouNHusl3i0cp59elX7lGe2sdiXDdjGQFohCAUqpSX27Y055R1Ml9B9wc3RJMl
eq+TsKOy/fDwxdOIX948Z9aYSCFEz1KEp7AG8f1jEdN65a88sp1GXkgyh2qs4zwfFnOzVrkfxbqe
DScbzcYrRyYyWa+/PEc/coG38z64Zoo5+IUI+amwxphesr1B4qP6rqS2STqHt0F4Y5o93Zm/jPUw
gJeBoZ0b0O7Z2IWb5m1texQgqb+43s6mj1VxQ1NTCCKPMOU/+SWp94Jtc+dtyTGf22AO91gHSZj0
sPHU05ddfHxTbDeww0fNSQtCHx5a8nT9RH83BL2yUipzooFs0pO2gzvZ3dQ0dj4+SrI5uG9K4JxU
Oxqddg+9kwffXtPhQNcZvdM2n7zGkLwDp86rfLaKHsBGiifNq3go3Nin/ga4Jrpe++7nuuOp0ixG
zOeTzNyxVVkpVTthyCN9MUhyo9s6mYVjDJtXguUtJ+NINC9pxLKEpZjY4VG1/Y1JPhXOzccSIP7j
JA0dIjtzdkRlqcFmXyRJWUk41+p7c5PITvvafYDrtMcD9F4hurO2H+qbB9rvAhJD86QnmFdOAn15
Cc8+gnEuzVBJOYRFsXPtQ7UPbiXXbd9L0m3un9OU+rxK8mJQpp/ZYzxMnHdQhIpgr7CfXlBhpeWv
I6V3vHHNP/PjeAA/j4SnBXERdm7TcayVItUwtwgsnH4TEMpL3S5P3ZkNZuqKOArHHLSrk52+p4bT
rS1Ht/fS47Ylu0MeUd7z97sQe21QzNxZjVUNYgiD4tubQeRt7Ls+ub+/nwiyd9t0dbM5BXYJzv62
fPha3+Ufd+vAoY/UGb46x6ePa/pwB9/H28jzOK99FuPLk9hEArtUcWlA8m03bq57OhbF959j8mea
v+/hMyeTBLlmpAV+HgwPf6U+bLfru7s7TsS7eOLPjDAOPO0MCf10YMROS6raEEmh2JXXRzL7J3ae
0EcXBTEwHFEYY+ZJrCRgHPUJWz+4V2LJLmKZc9XNIccPCwBqI1OtoNEZu+v9PC7UaEjHU9ZHLppH
UK2EUrUOEA73xltadEM20AAS/ANwA5i9GIFKayadgEXfvYkAcwJ859A7y/4qkEK21+Pq+twt3nfn
9pjJ80QlrzvFwwK9jA6Ky3gZPPWHxN7cb+4Neus8vxq4ejSarLfNaiRpRtb+zdp0PjnfMaM2f0wx
OqXO3FR0XmO1YPLYK/XM7MfTy0tOXiZbsWt6mtYx2hZDx4zsifMeETRhWj0UtFh9+bZv92TH2Unf
D5MrX8Fm1SHg0ta6hq84fCj6KiRGQ9Lf9yh/uJaj3q5W1HkQn7+qt/gXrVaR84WeSWi46nxyTs03
4+vadzDHpm2Cri07ZIJf7ENOSnITbyGypBJ8iiBSsqIVeUDnBvzzlRx6MnQObyoWnho6uCnopAPq
GyJ/Ngbp0QK0U72mP6FFBLA7224PcZyIFLtw3zgWHjfADa2BtuYctZ8O49LsfNjPvJKnV93UazCr
EQ8LYG72ABQ7vEDku0XJ5QTDDPwSrky0AdZYJKQEqqDitWN/0lfotuVt/cyxSPaAfZdQi1gfERpw
2Cot9pll65Dqevd/ZT6paqKWh+4p4vVFWHDGl9/DHEOhmRqoP0d4SMaW1tm5UVobqdX6r0IsVCji
SsaQk0oqy5M1diaU6BQjJGLfyiHx1Bxw0V5NM94FxJIDcEXMX6UDNAfHOnd6uVyM1IhkD8TF/qSQ
nAgWhPgqEGKO8k1tH78y+tgdHqJD/nzdFfwMMS6NMsGvqICi6hlSf5JX5WPtejcPCETX120s7bLv
rphQzJ8vQgZDbslmLwAIO++y0YmdwNZW6GJDeNtsIbTW/9N98x87zDlO0iasywJ2Wtq44dPkVs/S
Md0UpKG8tJz6M7l0aYtZLCke0Rk8h61+m+1P6Pp4U9IcQTwkwpTNC9zHducTDfKJLVrLNba+lVN7
dPL7zcoP7Oh9clR3ok64t5zIs427fj8SQKxs+NyDzc0Q/byzLz+WWeR2iNVkxP7Gzko2pXM4mbbh
yBudbIuVRznudGlHna8241MqcdISoIPm1Z5vlsN7RrkDmmeXdSjnNpinjRe1kyWomP15naElhrJv
szaocBC2Bf33meXL2WNSJKWBNrp9/z17Oblpdp7rQPmF84T5GfRcGpkjlXNPXOo5AAkwUh6kFTU2
PBLc8hk00DcP2UkDv3T5+4nfNz1kCPoTdqr/23n/qnecxzzPAjNNbT0IYzzAgoFTHtnF2iQp4gau
m5w368+1/zMSZqbGVjcqwURNUHNvXhKKAMY1X7un1OU+jWZ/cc0SEx36XqBVQ/I9optwFdkpRTyW
0X7NTUEsH9A/Y2IupFoUI8VCp9JT7USnkuAp1BP1QSe0oNHKt8sdj0y6kPeb99t/LbJJY3RFLrTI
wiw+1Xcl/T3RY3rj25zwYvGiPbfCeOQoUOPO0lGHRBN39yOwxVdvL9HHEGsVcy4y7ogYjxzqWSB6
82qlpHVc1MM/j4Ldrv9u5uZeBwjXZlkmxpnqouDXmhzOb/83/w73c0GAq0Lymxj/vsSPRTozxbjS
PhuMMpa+TSFX5OY0eAZq2xWO/oZmq7SmJeemXr5CzywybqLWIc9aZKjnRpvB/ogPw3aiATI2d7yn
16K3ODPEeAvDq7NajZFbL50XEIBJbEOoY3M97pg9wY/ze2aD9RRCV4WRFQ9AK7wkOE3JljNdvEEw
DkLLAd3zCuS0d8lmWnck3qAux9Pd+ebvXBsG4xwkZdJaocVUZS+VO9K34OFQ0w5RgmGnRNyKVNqg
pZKdk2IzEflTfTWoTlTXdJ1XvcX/1PZ4G2+22qb3yfUJnsd35cvYpEYr6UFeltgtB3U7Ia0x63jz
elZ9JxSuGWF8iDU0bZOqMPLUZeTw5tEEMYsGWeSDeeup9kBFEjjH7T2xnHAlnuzsd7LiHnrOSn87
urPruTJCL4mtb0dmEfFwQNUSOPz1a7o5PtIcElz6PS8yXzA5CwqDPDMLy/yUdUqGGmrJbX96mVyU
F5p1becPnKhjIfuHah4CCwQEkPWBigZW+GxcBjQLQm8GEaFtg4tkjtvtcBdQYZU4Afny6Of1DcMq
acxvHEi7wBjgdHMHa2YxyzhThTHDXt7VOk3x5Dy4OelsBKQ+aK2uRFM7W5n3aUPE++umv2XlmH10
YZoZqiBnoZapcKblF6hISDYOe1C95y94CQ7w5SUNiXAsCf4nsA3au/Kt+jDQ9/hhOKo7SvP91trM
O893k5Vxy4meFirIlzPDXCuy1lXQLMXMiLSkEp4OkAA6ak4fkdZ9MI/O0TtqG17BfwHvMlsF1Rrk
ANAeWNZbptUQcQ7hwRRYhCg5qmVuggZjkKgxKMrX2we0k9oKNiSB8GLj7YaFsOfCOnPbaCke2pWH
CoW4klcH2ZHWiOKdYVsQ4y1b5c85b7vPa8zuAXT3BYgIUfCM0Lvc7rFXdK2nYrgaqaCo367wbiDa
VtjOdxzv3SDPd9gPayBNz9KbuMg1xnFXSTt0sYHCEp5cxs51FVfeGiS6qXYhjY7CqnCc9V22CohD
X0cC+XByfcsvnu6Ztf3PB7DDRVCZB81c2Wrw9pQQOaQrNKtDu2ZyhBIduNUE1de/iPmAy9fAIgJp
HYKjzBEfJj0NCsVEjlPegivkukjsHW9RU/Z/XR/eQulJv7DEnOgawNkonLOp8XoAEifBFTi5JRKY
ik9C6p8yEt9O9DZ0HOEtor4t+yQlEV0bJ+mWi4xY2lrnw2bOrzaKY6Z21XjSpCB1BzV7LzvNeFLj
UiVaPQ4ryTD2iShBv9yqPbcT02qlFoW69vp44qyB/DO/ezkzTOAIvlrY+SXWQHmIrE0Cgl9H0NGj
c1vNTjTXQ5qZmqRNaPGU2hZYeS5kD0Q4t25zfY0WHf75tDBHvJUVI2lbA/Wr0hb26kBzZWXkazWm
ui0O20MU0HE8Gv4mbHYJlVciHT8MxeZ8xUIkeLFTmGizamQQDiULgQp2pK3bnUP2HhpqdFTfIZK4
4xW5lu7u81EzkWeWVmpkgoiJg5cjMnp+7ZDN5w1qIfq6GBQTfWbI2+J1gEEpMgFvXpYK0ndOuKkN
il5YaRoTdbqVrOfW+ow6Vw/vw+YkinbZ3KUar7PFQg79cscxvi4G8UxLsvnUTzk5pGRq6Vt4jDaH
bBNtqk/fMZzCsMONsWrtjLyiX6HtmCm1eXmO5a2PWg4ouNB4037wAbxG9LTQH09Pw8ubeXgDgsF6
T1ZHmyAqniPjEKWMv9leZzaZs194kdGJEWyKdxocjPRwCNeqA7n728Bu1j2W51ghLcVLGyyFxqpx
Zpc55kI//rOtDeirGfVasNbGg5G9QQpNhQJt5QK/2gGq6qYxLZOdmbmKSSr5UZG2QkSU9FkHfrt2
rZ6I084oalI2hybeFBX1H65P0eIBnEnJ6NNnzWp4lxdvLeqosJTheFJclQrU2h552RqeBeY0TEWN
Ol4fjKd0HdnoQ3yk1uf1MSxd51CR+u8YmC0ugfpqidU8BqJ80GHF20aLTuO/vw/s1+UceZGYy82I
EdgTJqm4acgr9T6uj+E7oGNiEpBA5wIuSL6QdmL8cVKiRoMHwXiqt/JKdTRYuodCIf2tA6TY3XFD
kIVlubDHeN5JbTRVFmDPepiz8siS18Dm6ht/1bvWCkqSrghQyun6KBc8I0Q30KABQBs8Ob4rLWev
mliCvGs1oqDXyneZUJPEOqqVRNpmnfnIsxecvgYLC3dhjtl6Ze3nVhPBnIJjKJgGUbM7FJZpJOXE
Sp89q6VF+HR9iEuptQujzG70pVIPALwZkYbKn9pVe0jxRPxV75XHEMjP68ZmP8JumrP5/Pa5Z/M5
Ck1qJTEKtYFfneI8sKsxWP9vJpioUW1HGa2fYCJtIXFefUTJ5i8MoP2TDhI08p6sLoNl5LXfznvC
jBGQGjlU6u3rFuaj82OWziwwt4AphEYYeuN48kEZCOyec3R5Pz8v0tkiJIrZKoOCAYQQf5Nj28JF
Gxq8A7t0XqWzQTD+oRbawjfmddASsN7bjMgexEIzi1ogPtec1gvK4sY6s8Z4h0RKjHBKpfG02x2+
S+/IfZ+SX6eckg35te+cfbwnr719pP9H2pc1t4pk3f4iRTAKeE1GCUm2BtuyX4hzPCBAzCAEv/6u
1Nddxnk4yhvVUVER1Q+t7Z3seVg7s5f7ap2Z2foDtWOOA+c9LeOdgpl0zeMIf4YwXEgtv3e4L9mU
vHyQxyxjJuqzms3Ls9AfMLOOzmDYOde5xBGS21WYe0LImIXYiHBJB7kIhhnXTreLcDkpJMbmSuL9
bifXyItWGVmSfZSR9GH/pe++fOPw4fMmXaaq8eq3HP2BWqbNGpzLTSGtwvb0eF2ku8uD6KUfIYrl
PIS0yXcFojGdQAR+1O1JRoqhRGkrSBK+XlBlRJc/Ti030Jp0KCMSjGqrsR7N0x4kEFKhOb9+GBaH
zDlcfdQAXddedVaBeeYGqfzeWHx9cGz9pHiOqDOaf8Iyshpr+KZGdVTLlyyz09q9b7smGcTroRCI
uStcTfppXK59rF6jSzQcAFb+LsWR1RpXM7zWH20pNLaYAPY5wIXX+0Qn+cJJyzlqFPTmPKN2Solx
uyFKhkNVroNkUzWPIqD0/jcaDGNt3ohRXp+HQ6z/ztsLMaTlLOSdaeQxwiidYpyDs2DEMF3VxZTl
xaUQ7RLh/31WJmM3oFZjdRvIPsDxkH5+pEErhlYc8uHWTfN1d0ZEMjMDJyMzN7eAacQhOFXAohft
bmgwyKRYlDQUJnpNvxYDIt71BeUcXCVbVQfp+fdDvnVIaa20irxWu/SxIv1in5ne9j7HUxWeH38A
4x8U9dqU6bkeDv7xGpEQkdxjb69/F46TmrvILC27tYrSzH7ZS8mq0KmKHtCc5dV2bs3xP4zq6B0Y
Qa2VIZzLAK86PD+vi9VbTX73uRkSd2a6WK0MHzcSRuUS64Th5hhpAUf9J3VzRJ0RYX2YzQAdXw2H
S7FVwn2HcwhC8RSohS1dENQGos15dfqq99hlxPkqGEEvNGDXxwhHb789GM7ven0li8/IdO0YtejK
zPf77cza8jyxPKlK38yy+CFqm7SpZFDa/lF33+KPN+VpQDy1IK59sTvrdflrv+y8r6VAzNeLbT/F
hNcUmfQnNzhI3Gaih+V/qlmjdOEp7TO8t/SZz3aVcrj/vrzfp08w8ldh1CkznHyGSUrfEv1pzoMW
mvp9CSfXqaXAAhHbY6liqRavzXw4aPP8KJ+qo5Ff/4XlBmIFxZHBUB8wmn6y0CWXYShPwnAIyogY
/aJVn/Peuv9MU/NweP9vIpTP0TsNilHHsTpA61RnbgpnrMNW+8NLKlnhY2N3DqYy25RoBw5Z+rez
0k/hL9HeVwygLjDKLmhxKuUtfH0XX2ex2RmYwjfD0Ghy4KcpZUA0oQBuhpLriULS7tzH7rw3jHUU
izjc3Vwxx0naqDg75TnHRcf7f51EbTzz1wGcCqcx6QUOrNszf10076oMAxUifMBMMk8Y6HLKdbo+
DOgrzJ7QgI3J0lhWpFp6Xus9e/fJT2WdGMjGZRvg5+E/WMgSWY/SNIwHEQPMawVngoGbbC+/thyL
NzWGMCbD3g8o9aTS1QFclnZKMOGTvuH+4St/7oZasj9e85sdVlUC9Xzq0w50Zh6iuvXD7yvBHPbg
2jBxZL/1eJ5kyoVjcARDHdStAd2YURw5DMv+UqriAUOkOTk9LFyY1JXg2EuOhv7pNDRIB3ZCMaOP
wygCozw6wKvLqMXyq+XUpH9dmQMv6JkI8X+SYOxYoPfZtavOCPGXg0/s1XKz7zniPiEIP2kwAUBY
RsMMEKrY4UWfuDQXZNVbNuepJoT6JxFGp6QIQcYJaJwHf0aU1w0GCkwLAy8838Z9MMaRzwSMLCIW
RWl6LWNnKNvxUBJ4H51x3EHf5EVb0Y9eb/vjfr7jmGTO798YHFlkAwdahiHH79dIKDNiNu6eY1+o
/P9UyB+f4iYPIwqRfMF8wAUUVEJRCSLz5HneB+9L8PigRnZEJSyGFM05fIjkl/Ercr54ezgTjdef
bFA2RwROMaC5B8wIIwtXvdzFUy0hVT3ZepwvMjFa/5MSo+dqnKMqrYDS8LA+tubx+HYyvYfc/P2w
dgosVl2x+fqAWI0TmfN0hq0jC0VY1SpVfvH49nghZGXbMXniaOaf5pkyh50IgLzRCzqMwmTxvImC
KseCCEYzYJiRZpDh9b7IsSjwqA//JMIozWCU0qwWs5ulfNo9HGLr6u124bptrN1qmwyWURC6AIPa
Locyhz2FKfifLhSTQALl06rdYQJmVZfk5ERu4+l4UnG3Ii92vsCq9BOmTrXXrxDXsLECInP1YaJp
9uMNbrMzI3ktZpJmVAIe+ll/el7DYzgL8qiZq8p+sTcmT2j/Ygj/+a7s2m+t10Z4ykCuLNHjQEPO
31ocxZhW8W8SjAZelTm2DGl53CpJkpsvZmbGvBtyE83tn8/GKJ/R4PJfhwtkh7XlOM6n9Og+rmy6
chebzylndoX7jRh3e9VOmtYXeDRU9gbnwRHxkdzKy7wVOjcF5kH5eE9/JmM/+WO870U4V12BTsph
8FvHNA735f8vVvL7GzF+V71kuAeX1uDomGzW2AA/oEFLTl6xsbhTKX/mtD9ZYUxJgkm7WMrxetb6
CmSO2MEKhEnsfYR5M8PiOYCJdvhPcoxRyWOlDgQFkuH7KbHW+FyLxePFdD8bb4focollbwPrHjzH
9pd46Z8nZVdteqHGZtIMbKahqb4tIYo6xsZqjyOMHO1iZ3xyHFhTsTKPemhOhMX8wfI63niDRDs+
f4YC36wwTrpP+6gyTlTeraNTm5htRcVlbhHbNveFi+1ZXtLBY4oxGWp/6pK+LPvD/ElFruksUvNT
sVysxL1i/Zj3hNxPxRgPeS42Wq5CRLKcxFa4ro9LIB1st5xPNTFY+EMUWURj8SQXYUjpQAxhM9AN
wJysa5u2ZyxwGZFXreL5U5UxGrFWDoZwLuBLUozr3nzJ4ZO8o0qOnMr0Qsv64NiRP6edfnLI2BHj
pCjRPATFhKytbl078CkPFocIx1mzVzHiAAXZtoB0HC1MtB3IApV/rFdjj9vXbZ4eT1Ref7LE2I86
qaVO1MGSD3JvoHdyduQzcFw7w7Qg9Ppr+/EhcE5xTJp7SdJxlEQATv4teR1FAVipqhHfQ1K0luTH
gHCiuWmNHv0+48GKrs8CHGOjAxTP2Gd4e3tYoKynEIwE6XhKz+NpNNXYP0zIiCAjilcgOIgo/0PF
0AQDYhxN7E1Ht3n36qmq3qPDCOBZBRT/pcXDqZ5idS8cyaP/73u/zriuYl6lGq5i0Wez9F9YjF6J
S9lcesZjR7ih4KQRHD0ZI3it1tdzHGtAE/uMsgFahbzCxLQ9+qbADhOEbTjLtRjsFKghPcCsf1Jz
hOIB4F14tm/SMoxoMVMFF7nHKGSAD2M48UPhoed5ItsPXnDB0ZtbzW6kN835v59f3gOk1b3/+Sd6
IDAFIx4YtxTWwqU902D52f+/+da3xHMOpbtwUY5fDWZn2ZtNaqWOhyyPx9pEvfEndcZLaXrfNJKB
F/QxwjwsziJ20iuswjuNada/AV3pfXj7J8HnLghxpJ5dWEzPFU6U0uQobs1z8NqQCkevJOckc4we
R+Bvlnj08YxsliVhDkurPegLFVVTjgxOx+2j70cZHRGoxGGWNDl9QQsdDUS5D8itGrQzOstc9h6v
ezFRNv/5xRhzUV0yIUwS0GsAGLh2nP8zspatmkvrX1UBRrwx1kI1MkXLdArVgZ0BzRTdV3O53Tav
91VgOl/8JsMuK1ZARy4S+oQR7kpDFDqgR2IjXtI4GfkErs+Pt7vhd4y+VWeU/xE63xJs1QuWD+Xx
6fKGpSauh58Mb0c8MeHtNRJzMS2pWKTkuSTNylFXiCo0lIMBtmUnxyU37aY/eceRsMXn/twEwFXH
10JVilg1ufrV3sBFJXpJkvPF6Ie/R4oxG3UptakaQ6uQ/dDk5xPIcghebNP78rc8fIHpItjoLZnA
QtDjQVIDMGahV7B2UhsDRItdbbmvS3vZk72H9MT/uM/idJyLqhQAVBQdB2wZ3yJdrvOmEJG9ysCw
fCj2hwXyE2lBbHw+D0vCX1/dreLHITvtbL7JMnJTnORZoUs3ssfjAzBrTAmwSMQw1Q0N6s0vTPMW
mDYXPLRleK3Fif4FVZBv6owzijDKf5aqBs0xs1nFh7f1glxN0D9sNjyktL+Ei9+0GBmKcbEiVAfQ
8p/9xqLzYRFxdm6DVgNsp43A+/7TTpdzRswxYlSGSilUNHmmGSfMJiBx55aL+td2vuHQ4koPE5rK
qVEDNJ56dcE9YsNvTYPhwHlx7c0vG9GwbXkc7ugv/qmS38/J+KGLfonjK42+4clJCpHBAIf7q3I9
rmmbtjPflBgPVKYCzs3MYNqem3eNyNCOhZt5AyL9lxW6a6biAMKLw95f3Ow3UcYVaaf6P8XU2m4s
/4Q5FX1FXGy+tqb5oS62ofXxzJsL46gDuu0/fXvTnJSLQWPZyrKOgrnWvAdMU9fW1W05/P3Frf+X
P429pyadtDRNaS7zZjwE1oIoqLmbt4yaN24mTxvvb1KMiWmiDsAHJ5p8Wo71QEP0Xeo6kf+GIicq
MOBvtbI90TT3ngXMOy+ytucnXgltujr4jzZq7J49TLqWVhp1kNB95xAR1GPIsET9gPu20774m2HG
0lxm2kzWKiqwwCnA2mXmIcHWNxyPMeeRYeyLLodyV3UgoyfEOGEX7dib8ntKGusc4X/RRVisr9Vk
ken4Mxbvrrt6XS6RF+1tmyxOTmC9v79gjeWIqVhjm6/MjwBJ83JpI33G3VlOuj5doBp9AMZEzeZB
HQe0um0B4rBYYOd5hrBhyzFL0yna99szZinCTuY1oEWHHAu45uxNcMytx4P4ohbn77ZPY8+JaWKW
6yFNoYdFaQWE4s7eZ2O6YDN6LMb8XEKpkeor2EgIiofbIyZWKI7hDrtmpIGqbmwzegTM537rcxGD
p8sc/zwh25aNCxUH1WmGuAbV2jRs4d1chg0npvtLKvhNhgl4Er1OYlxegpagkogYC9Gqe6FYcXZl
7gERwWvhcEw6zsH9tK55f0XmG6Pk5r+VdDEbAdbucQ48J4l8LXHnYh+7978iT+Rv+cEo/m+LK4aa
br3A+TLoiLiFHVA75BvW/0iIsTjNSSj6hqbVuRu8wt3j0oS35wrG/VhRY5u0Mc7q6vIVgvHsF0BE
MTbCa7Q/m9tbbHifo1s+fkfFbgh3o6e7zKQwUmdUOp7XaxEuPwV+vJuYmYfe8N705FeNJyAcP8XO
QiWq3olGhkf0TxjsNWsrPGx55ul+1IRTKz9lMMRVgSZJwdbaijyUPh7S41f5gkMnSCm4UMQyNXb3
HpGxIqdG7jIxg8RfHevNx/bk+uGw2EXrz8P5YYfZpF4mn5+EmDUGzYErZqz8fbLvPY/3spxQWGOL
dHGN7DSjqldZ/vHtwTk8XlJ8R5SYtMXZ5ATDPLW7ZQIj2enlaDiXlO2Z5xQnEnhA4aQ4wZyPyfEC
bJ1OjWLckKRdbsASXyxlrRdkOFsCT7d5ZJgcKW6D/zRcHEf10Eg3zB0xfy3Rw4fu8UJQjg7cUuPR
0w3hfw2Jv0anO3gEfNx9xeYFnmwh7tKgylPPoWW9a6Gg9LCIncZ/h9Wn6w68iW+OxWKrcddzoQ76
FZIQLT+xMP7B4YX3aZhgQy1wVbykPXQLQ9zUnWCI3LXpl0Hn7ZlDjKPMt8Lu6NOcrucO3hK8AJfg
7YC6abBa3docfvqbl3P9pXL1j3NmYXn7wojkgsp2m1qCSnAwPVa983V1NvZyCVkvFTdrdj3W3njn
RTlvyhbnsksiChcRbPrdl/Rabb44Wjux5TyuOWhsUa5to3Oc0bA5/bXGDHpiugtnrbgORHEXumg/
k42NdaaOfGHAiiP9XOJMDFLMMAFd1eAut49oVxzeHMtX1mJpdeZQ2EG71R/M/sXael/78zrOYbb8
/9E6smW7po3ng45JCdr/AUA2omSMe5zxD4fXv5RZ/5Gh27beSGCrTBavtUK/ZPQLY2SaKR0xtcah
whMXJglCVhfnOFqH2Z/cLLw5yQ89b3KcYxNlJnHpT5oeCQnGVpCVR0vN9XhWipf33/z46KXEzIjV
sAaF4zrdCOYbKVCTAji7O1twjAjHILIjcK2sNO2cwop0Jq6QrEKSuDv3cVPt0LnnkKLx+53g41YW
GDEVJm3SdXAnB8vq5mTADDn5hUrmiRNkcwRAYWom51nZNtEAjpBM5gC5RbKicHo6nOoaIJV/Rm3y
DCP65x5F0s4EzI31cMKWDvlEPk2wS7qJb2MINU7k8QD7p1MWGdfxDBWrdPpNcEZvKIVioIXUDBve
s5PYh7n1iUKNja49rZbwZ4onw9MRPUabguvsVMcZvplK/KtnPCW/7wvFdNI3IsDoUoMFiTP2zCHp
2AVy3n4j6UPX8UzI6wa9sq3/76RwRJBx0ZmsJXob0Bcki4UbOJiaIoHd7+7zNalWIypUSEffSS/S
7JpHNKwfLKDG8Uz2ZFFj9PNsHB+ezyecUIcqzbeReya3lgDHkPJkjY3Rcd3jP8nC0QdmFx2O/0Q6
vjIr09ujMsTjabLK8M0TG6R3g6yfOlodP61+49NolVn5cyC6GJb4WvM6cZMmfESMcbuqYGSS9H/E
rPXZEd49i8fPpLkbkWDC9PM8MYzoVuVUTHH3gio/ElReeH5Le/8wqiMqyk9Ba8+XOo1kvNrZesNp
pc8rwLAIQHowwhMW9n2h5hJjrEEZdn0v6yBmHY/VKiV+ZyqYDHWUV0F/KBde3TocivTPv8ceax7K
TAKoHigmwM3PXYLqMEHDxFMXPGnnfS7GLuD+GUJpOtCLJjoWdTAS5apoOa/QLEFaaiw6rL8+3+eO
J4SMkZhheCTLG6rFSkVmCXZPuC0n3vsxhkKOjOJiUCHMFtH66hvmFfPDXzS4i/EvR+SnazTfwsiG
6u1wnZeGAWrPa9T18YRAlLV2gMHCP+g8UZwFHBloiYCW9P2nnG7RjkgzHjmRklncGxCUCqClFLYU
B5NJZxr74iEk/eN751yWw1JehwlCaM+7T316W2FEnTUnSZlfUjqv6r+ln7WjQkK3uv3MA8+YLmSM
6DA2RRn6UMoHPLBMAgDcb9IOh5CW3j7iFWOnCzQjSoxdiaTG6GKFyuaajgcCVz6BLizRV8O5EM7r
TUZsI1qMWVFSOVWFE2KAyjq2NtpccMwNwWEKrMmhBcShxtG6P6L3PMQxXmr6LYw+/g4RuC12aIRg
dKAwfa595nhqNpJX52owa3pQa811SUJbdHFsiKN3062s0QMyhkQDQ21JK+ftEjehSf8l+2pKQhxP
3OCe0Rc3huIxxViVaxsIQqSB3m2H+mwZb7PH+1+JFxeyUfyQyJQpkHAeUhtFrgt5x4ivTjYo9W49
+XCfHEcm2HgeqLKZLgeUIRzLETcZme+4FRQqxXdcGbuU0kZdLzX00TBlR3afdBXBxrSyva04TpNH
iDES+dyoNa0AoTWuCS8iDqYO79cZw1DEsiTrtGDtz4FuWi/ufwieJb3dxRgFzmfJKLJaws+3Zre0
rta5Ie/DslyYPi9En7Y6c2RSikGPjTM2O1IxIVXGyOH0z9YycwuXHXjXLycrdPI3CeZLBLO5lOsZ
SDiiLz2eicQ1LzwmmK9RD9j3TQNELRh5Xq/bt9iSAdvw0pPMxVU8TEOhXsT5QtOB0jdTjLXW9aSr
5B4kpbczTjqvHu3XpendJzKdeyg40AVsWcDosnsm4qCfxEvR0rgvJb25RjyGeZmGYP8Je4BwQ5z4
YdIAjOgx4YPYyWlDVx0Pw/sZizvyEnbzPkvTHnVEgpE3ubpE5cW40E8FVAGMkT1gV2KBaiPqbXCs
Ca8bMR2N4dqPbMgGoJdZRDKAwir5QEFCWzMlUU0Gj4KK0Kjs7WTpkR+8L/fY0YicbC3H/pY3wDYp
miPyjPD38yC7tCeQfwi3CFFw5Ov+g04XYUYEGNmfneb6RQwoPik5rdYn88GJrfZpQXbCByYBr+4e
y1fnJ14JZrqKOSLLyD8eWwv7YX49XK2BpE+RiznbukFUy+FvUiRHdOY/M7vMuM6EVMcdw+dnDV9N
t/qH8uX+E3J5YZIeOmLYaCV48a0AuEUYf0HbW3394JChX+IP1zdihYrKyKjjVm51UugNyHIX4XTL
7jbDiJbVvucxRJXoHiX6qCNKaFd1Zy0FQ/EFyGRNbRIn+QzdUF3wUqtbq+jvpCR2NktS9VM5HyB+
PoZC55+JBPRrJXKrENXz/ERwx4Vifp8cYfNhbbUYu9m+yhGR6cDvn4eV2KGtLGrquhfxsJZ1LgjB
gF9Gst1+zz2+w5EUSWCsVwFElsQIcPrRLy4+OmcpbIenLbYcSZmMLkYMMUaji8/dLAE22CE+O2EW
kvpyJjHAfC8LRSCiuIwsee4HzfFpNjw2stPpvPjjvqj+iWshN6chi+lXXQtm8VpHmzPwR3oNNcLA
1gpe3jrd/RwxzFiTAQ3DSjTwrkq00IWMiInZutJ79dzKpqCQCBcT3aX0cfUHWz0d57w8bzJCGZFn
jIzRacG8UwCrnH5FCYkelyHPlU/7vREJxsaEOA6u1TFkFHvFAHtKfLhygpM22vKXbO8t7lIWjyXG
2CRqFgramX5Bq/uFe8+0PN5ZV7sinskxbBKPFmNuLiFO6OgRaD1b9OpDbuMSjJVv1m/tYOp7ki9W
q8JunfmDWgG8ILF4hQcO/ZvWjsxdVM0BtV1DejKr+b2x4Ybu6yOPwVtBYkSgTcuiMxLqhI7HYLmI
bNhvR1qgcUdLHFbu+d5y7nimxS11UMm7Y17Z4awrIK+jnCqGtS4+FldyaD9D4hReoJgA2PbUw31O
pxOPbzFlR7P0JMaE0fVGLyedfcKVjGQ1dzKUyTiU7jt2ie3hFJGKG7rUxtG4rDdxDnhVeO9nQidu
N79yHCO3ONHtdN1oxBxjZfJ8nhdKBDXP7Wflq1kWZ7Lk7nLdD/ikW/V4JCtnI6pbZUDAhw342bti
XpfpBTe6778ex0Hc7OmIyPWiD0VMtdvZfd3/5ekRh9EjMYajaLtzWdCjBpXValYfmclOU9wqsC8l
KZ6NNYaiWi/noeFxBY+xIXo5y7NLg2c7nRDkERfmCrNfKOzxlmY4GsX2c1q5ul4T+n2SX/F++OXd
fz6OKWLbN3I2j2Shx4dZB66jOSnH1HKEi52t0rWkjBT6Spj7S9DYfwU0230GOJJ1SzdGkqX2MzEs
cjAQLLD9US/v/zonGwMM6s/IVLy0l17rqHYc192STmM3qyxy6rMJWEmMmm73pmm/bnZuofIMzmTG
/i3Y7IQVjhJJhtpQg7M86ltkSkVnffB2YadT9hEVKn6j91OKC9a/UjAIrGXReaMABy6gldE+wfUb
kztBSN/rjn+4ea4ROUCHRF2U0Pc8W1VDTIngHVEtRmOSG2bzHpCxDOIsxB7WDJahrQguWqf7wouf
h2B/4uV8PEPNjlkls3lTtdS8VU69DlDsqFw+EMVk+fb7S7FtGknMg1CmN1N6nF16KdflhZhbPhmO
yrJzVdm1lvRWQi7WLddzU39MzAv6d9jn6i28nC8/cudbefkQi2ArJLJwThWQ1DxUjG2CbQbPDJ0P
3tgWz1ewM1OGKsRiTVWqU60cR3U3+w/1Aw012if8H3MidmxK7WRhKBtIX4KGVvR8wY2+i3XBYbEe
GG8V0ZulLTj3rdUtBrmjXTcY1ZF2JVGSh8EZNGXcE7J2Z/LeAKoJ0EMcr8ExumwzJm9lSZnFOLFk
NCQKSM0z6n/JrzBFgnstuqGwWz5ldLlkkoHTKUALsTJntkvWryauwC33kWNx8Ren2xaA9vwvOcbK
t1qut7j3ThsJdKNwm/gHfaG8RzhcaFjeMibe3ttyXONfPtY3USa6awtBNFJ6mmR48J2FMzOHHU7b
f3EtPE2+/xSKbzqMha/79CJfZvQtfYBzPiwCCyPjFJGqwu024OhxCdKiwj2CNOYYSWEDKMviFIBg
hXFIuv+GBU0KoEkjZfgVuBWs01sc0Z8OZL65ZIy9gJ2kVtYhks8+SDrrrsPlzcdgL1kCQPXNbenz
7oj+xep/k2RCwFIom1Mn4AMCYKYm+uOKQt0B5IvD2bTL/IcMmy2egKg3VDTxeD6v1r05OKgX5es+
okeHueugHGG58Tz6dkY9k1UpntETYY7zlh2UX0lCAudX3tocvnhKx6aKYSI0mUIPVWFvKPRVx8Hq
ubcgS8wa7J827UJGZMAb75kOpr/fkrI/Ym9WiIGi55CSVLMCHKM+RRyueJaLTRO1AIeotQs1Jbi8
KpGj4qKz+9zp7txBOd3ieBmebDA2JDeSsEPzDYbYx6pf9HJf9G6+/o4ms7nhJZDDLFFvJso6Skvc
1MbJ0d8UcuuKjZPIbLBevkoXmO05A37LOrvY+7z/J3DfkzEmRaMUUXIFh8Uq3fzOLNiQerV6WcEd
eLyx2skUX9N03LzUcfaUDfZLHF2ViiLGfGgN/DLcU3AAaYIK8H2WJgOsERXmm52vnZJ2EjAyZ415
Vu0yt1WcAosXceGnDUccJwfV1bms0ZtHuLXGYvUDiaA8zXu6LW/BRl1+5ybgy2D/jc3n3HrEeHLo
tH7ozDcfIQBPdZvz+ab0bUye8T2ZWuroc4E8LqrmmMw6fd5/y8lu0pgAIx5iEPWAHEcH0F87v53P
+aLx6EAvWpsZhPHjeebcJzhZUR8TZPyMqKXZvEvRDwROka/YhRc9ev7zfSJTEjKmwTiW67VRDCEC
jePRsa7Ap4pLTtY8Wb4YkWAB9ZOm6mKZfhh/Xezjl/Id8xlhbX5wTyRP+eUxIZqkjSzupRUvekTh
GrCmECwD6xEDQmeyojGpN7c5D0fFibVXY2I0MhkR06/tVY6uIFbbWNe2ed5jMlHRZFUF/L+I/jZb
LRHDVgTstEDHHDRsZIsN0QG8VoGX7awgWL3g8DMlCGN6DD8XCWPcXQR6ckTilzM5bTPgot4XtkkV
GhNhfGIoVt31IoFI5Rx9RGut/Za9Rrb0WhskWjQqiv4dePvyAsGM3ZILDHHzIuxXG/8B1MmNvloX
NtFcnQ0wEgnqK+vfpUuQBoouGWzPEzkjStxvyJjfupupaGyAXRCz1xaw3ecHWrzrwSXH+k2G+Joi
obcszjVZ0mlKP+JMlsTZUHb0+4Gxo/gfIxhvSP/Csxm39P+PVxzRYhStx4JBGtSg9exrxHkrHjUv
friiF2dVgGuz9oGNIcC9OXeAEwinxq0jTz/s6A9ghDVJsEHXifgDrONbABxEZBgeomGNF/NMKfn4
URl5nYdpLqcF6PjAfilewv19fZjUuREbjDTmyewaXCv8/Bl5krBoLduruBjPU7WcMQ+MELanPAeY
hoi3wrTX24JE7sVUrNVLhm1asyXiouMEipOljzFF+qojURzCPC+DHBRpOeLoODO7dsh+z92B4nHG
OORrpHQS7sRQiCfsexugYi6V3f1PNOm9xswwTljR+qt4Rt2aRjVY2cR5eoVILxzDOBl6jqkwbrgr
xCHEAAGoFJhOHiAOqZn5rv209EKHZyqodvyhvojRMDSl61gTYojN8wx7VqoMYg09omGLaHx6MIic
l6OCdYcMW0Q0AiNWBFEBGTrPdLxa2kYhmC5Hb+5fPd83R2whsb6e1UAfNMqRs84s9MIr89EkJ4TU
H9f/j7n8aWs7IsgYoPAkJZIaSnS9Cytkx9+ypVhnTJ5+8VibHFvXRpQYE5SehdhIErwiVAnVhtNj
DVSDASMk/qOAzjXsa7QXfND9mNs8ReYICltXzPWi1oNyDoh9K3gc3NV+6X2pC93kfT7qL+5JCmOi
gEBvJMMFdPxuaThYCXgZtqK5VTGyeF8mpwOQ0WsypimKpKQuDbzmc4I6PQbsnCv2GQ3Tdd0NdO1r
6+nmfZJcUWGsVDFv8muZQFSsylJvg31XR7akRfYsWUveS06axBF/jLWST1KonxoognWhOAbyJj/O
VFh57oA3T7kZG6IM8zKLddh4AUWHy2K2Ofv1++arQ+2y5F7J4X02hQluLjOxiNMr3rB8k1+w96XI
pLHJk+0WCPAbQGF4uuJuUWiHqSm5FeJJN/39qOzsd3GNlUisQP25tnFYPNw469aVU4LLU8P2VXjZ
PvMmj6e9zogkY18CQIJmAo4I09ExGM3dK6zmF85APHM/JEfHFca+nFPsipa1iqe1Kbxr0ZCZrbx4
H/e1YCo1G1kxRfkZEmAkcpYHHfSulN2ocWfYp1wIL0azvk9mMl7DvDbOjuGeoyow6o3AWNcHScfk
sTtsPP5q6PRjff8+o8tJI0jzyxy/X9oW8KPpsYzW6S3sod7nYzrAHTHC6HEEEIpLYIAQhtxNK9mF
y3A9COa8JdV6i87/Rj1cOWP7fzFU38wxKq1dqnMsyqCpAnybCDbOOaMJ/a6T5akkHx9cVIFJmZjL
EGNBxLvpzGMqOOd8CajkVYhMf2cP6ZOKvYoGpdjmqTBDwFjzVy4pD394mrmh65joR+3tBpA2Ck0l
rCU0RoArowBTAP73jKjeSTSlxbXCgZyeJI63PZuS8K98wIgso86nargYkRQPiFShY2JsvjyZXut7
Mtcwq1Rf73HI6LPc4BaPFIOUNX/LiexkFo6PODssSbx8osH6aL+89o5oBuRpuVxi4vRIUxuEMOh+
fXwAy83cvCKX2sLQcHzvtHyNHoGxASEK/ome4y9by54Ki7bBGUXAZYgLju7Q37n3Akw00QqAWRPo
NwZr63wtySRcmIX5JT/m/tzmEJv0gyOmGIvTKZd5KZ3BFCLPI64eoZiwEfGAZ5NXnp4ERcTJtn9k
l9GXYDhd9HlPSQEFR3ePMm5ShIkdrDyK7ON5JsBtGzLvsOiPVX8aF+KwFNY7Wh/5OLc+NWlqR38N
a6G0U6ieBZzOPVpvgy+3jmHe3P/pSQkJd2PpFmre+6iMcWpmWiNKMsjRLu1gnZzFbnF60DMTVbEo
tjwYxcDUJa8AKgXEeL+kF6e2z7yIeDIU+OaarWUKnXwSkwiyhU/Q2W81LoQFK9nFdj36m/SO18e/
S6NGJGnwPDJZQx3r/bkH50FCnHIpxGSGGMS1I1zr8NTXljtNwPmyGmOswuCEdZsZCPqKi+BDTNFz
WQp+hAtUwKv44FWTpssFIwYZi6XEuBc6XCg9jMnH+/7B8wDmybE+HMOvMcYnKaJrrmogggZqCghR
tGm59WeO6dUYw4NSvRS3TUiPFfuO4aiCacORAfeVh4nBM6UaY3XaGXznrAY3z4hHcVPlSkLg8NOl
d86z3crMd/SOvZCddtoF070BnRzozHilYS8JVgcVW3EjALq7Xnxt0coJzLnNjUw5dlxjLIwatLUw
q/CcCY51WNFW3tG9S6yfmNmM/G9mXGPMS6zMQyg2pVUR/7iWMlP4KNBixwlTolr/Lif8Fnm2WFtk
WaNlCXXSb7WbPIVrADDuAd/UkdmKV+2ZDrP+cRs6Yz+i7JQWXQ6TtYbNcn5nyHgzHxin0d7z/2WE
POKMMR7Yye2TGdB16BDj6WFASo0X5C2O8eRfZ0zG9WpIeh5SM2wl26uGvggGJC3UC3jXJ7iUGLvR
dpIutRXkHytWtzIj8I9WaBb4XDtPX+aOpumM9dCSMJFj5TSgoYTZGUBTURBuxC28mRmevdUZ4yFl
xXkWy5B1/1ivLyTzCgI8Iom7zzw5dTEKWNgAP1DyLEsveLvePeUEwVhkz2zNMINV1pCit4qKzEm9
QrT04Z+ijXEx72v1bZjv3pMyFmSmGXkQ9xATFHuwIjo3ZR/3lM9WZANGbRGUZgCwY6fDYKgU2aGp
e/CoIWIJmu/wkZK4ssQYmVaU0mReQuv7peOUptHjYDywlWcLdEhwVfE+89Ml5W9NZC8YJ4M45LIA
eUKBco2DUQsgPK93LzrB7TJj8cGhRoWGfWpdwRmMuazjGvctoR1FKWUrqZdBOyMclK18LWNR0PWi
h8z8iNcfSHM41KZ0ZUyNEeEBRbz8YoAatmpIZkXmS4/ohJuhTtUlx2SYiHs45xdMpaS3oGFGEuBB
ev1vXo9pUizGVBgpzU5Z9P9Y+47lyJFk2y+CGbTYQqZkMgXlBlYsFqFlQn/9PZH3ThMVhcl4U/O6
Fr2gWTo8wsO1H8975eb/oME/AoYbwOlRzWIWyBcbsOeUKAEcq1hIOh/81CgPNhNWvmGu3SKNjogf
vhCzGFg3yrqrpQhpRvT2UTPJSJXcH0OF3NWr3fHgbxcSnEQESJ8sIWSRokydok85IFZAiiR3X20D
6YvevL7KGag9f6av/50U0hMHmoDsRU0uzvfCszSZaoa6Lqk2xCz8jsXuqPkhUgavBgp6oF/B2ehV
GCHbupgs1rH5Ar2OgakYdoUueovfEvLaWkOLsX9L+jLxZRb9wfmHUPYwCcUubMjLs/d205igjjXl
+O8LOQMkYD+fGQ7oYhOMLusGojtFRTcd9TrCjFMirrzCqcYENaT1X0hLjLsk3/2n/vomQz2NwGha
Tu9y6C/MdmHgHnB5T6Scw/LGGHTo1yALk9Do5AkiDgmOAdYVRQA7NHFw9xlaNL6zc7td5OzZaSEa
AgIJDMHuugRpaVgNwIFHNo/YHKQFtqwc7+Ic55wk0dozkqWCPVZ6CpJobAaUzftecrONsm/XPCpx
EeyqfZ/Hxa7YOUHqVUhdx+l9T3hMDxVglFfH0WOQYN0X+fuMp36Up7RtS/D0Ou2SyjSOMbwl0jdq
f7K2CAnLRvQfIaTHcFJZTXi+g6w/v0Jl2So6AgBvtALyAoMrIs13pP02uT7jStH5QBWjisSPNm8d
QquozHolX7TN11l7I3th/x82w7K4o6wpp4gqcJxAdDo8Y58DSTHHdrlNdskFuCqs1sfFLX9z4aAU
R9AUUZ4KRBpf3e4c+zbcPKzsQk345fPriwncv+ySfN8dpUD4a4AKtAxyBI/k1YavudKs/sJUIIs+
iS6JQEQ34G/xlECO12xQa1lHKhnoZf1RcZSNFYtu6jHj70WOZpSogKQVEznQwRQOUHmJMUCF4Slu
DZwChqpaKnYp6IAVZA1tbjpWVf7+xsQwyxu/kfGMZe9Sfhin/q2u0Da0DT7uy/1SHfE3SpSDMNQq
x+W6Akrb14P7cWleTobz66eJSB8g9qnVmwrTM154a5ikEnhBN1RSXKEuzOfDoioCY7qoyNU8c2Zh
Vb2lA0zXqeync7kvvf+b5fxkKa8lfw81MIADiJok82gk/P1go3HMhEQueChk199cyHpr8220H35g
CwgT2+820UQpld+oUeo/KPM6HYeWv6VoC6wkwwv/YbhX8yMwY/cEHJv0tnPw7Uf9oLsY+Sst4K+s
tgi17l/zUuijimBcBAqFoKk3MZipt6hTyjbvQx7Vs+1edCoZhXB41Tworr6MNVnExKBIlAnF+28U
qUtu+DEaBqzuuKSPKAxrGvBWkQ5Gz9P4coRf/cxOtCz4ur9RpF7n2HFxMPkxT0qRe8n2LwT5DOkW
5nLjJU/iN0pEr89OM0+zCSC/CaSoQ372ME22+PmystqVcfmEHRQJwKCFblGWlZIXDIYqCqKB6jAg
niDCvxOuC1FCmJdCoBRzcDsI8bQDnI6DVfeaCQsZW6Q6iqwMJgUqT3/T0RXwkb4YnhUPVr9dYdkN
ILGt8Lk8WdnhbHestOFSy/tvX0hdQhdmfY2VWPjCdoPCBFZV7CFvU+01DrACcTSWaem7TDYVsmtT
/wAiY8fqe19Sn799BHU/VSInWcjjmABnrZgY3kVNwtXNmOlukfP+Q8hn90EZ8DgOjKI2cnCLqLs7
i2/ZxXn6qj5Y4f1Spes3jijT3U8TXLsQHLUb214ZDYDHUa31j/utYkpmiMHG0k32BqYK4NF6WOG8
x54SCAT3rCUri1k1Xgp6fvseyraLCSyx2pFrtu0P+W36UG3gsADtsjE7jDySnNHWNxgJnKWYb06V
bnrhrr54TQVCdbsfH6KjWAEWMLQf5bUX7AakCbCZK3RGE4sj0L533X4G9rhtP1iqbVHRfN863f0S
a0E4GDo+Y0QREVkQr1757oAtqwZWrzHUKHHY70gYjbjXB0VqqGnFwz7jufux3Z1WSEwwB92WddqM
KSpyENtQrrn2RshFWjyVTCFAWnywOIxzYKDDAnNBztw1djusewxSKi0BGBNfdCUYLMzRSTaFNa0C
8+PghqWpoPXmIU3NwoaTWnrnzeBZD8BsstoIcFhEw5KgHiV73Upe/qZ49Zu0UaqsvBaTEap4c9Cn
r6heYcYLu/XYdouhRG5Kf2ZNtDgJgDKBk/ePo1CamR+Yuv+V2UHshsWP3jeDyeZiE+s0jM0ovzME
bMGn/Y1LSoUVpSF3vI/zRzKKt7jIlT/lCF2iU+Gy3g3DesmUEsPAYZoLGrlqmywOdQJM6+9IONeu
Qo+lMsl3/yFXkqTyhi6IikY3PnEt1157Daeajq5hpv2D6v/gt5rm/M35zehQ56cNgo/TA51n1/Zj
E1kSHr3DRC4ZhBY1wYwQdXq9NPRGeK3J6REDn2xa9y2ENbhPZqm7Fu7h97lRmh0Zw0bxfZBprcZ2
xwdp6wPccWf+XMOy5Oaq2d8yF+memSxZlMRvyvSobSzrQde1oDxgLdrLL98NPmNzGqwUCoi5hm3x
0c2IUYFAqwILQzCIuhOdqxXBbvlQM1iedGZW8xfi0/mJ3ryV2ftOyy7EehXwJZn7rYBGdsV5qz1W
AoN1epT+VjRfUeQSVLgDvKs3TEOj3wXtF9Z9+VhKaf3GDa2vjRoIsETeVc2yxV++DTxtucSUcrvm
7NUnaXWJDscjg+qiyZ1dF6WLdTGv0j4iZ9hZ6UHfta742jzY5dMXZ3+GHnN99VIJ4jc2KRcy0zOh
LjUQBCiBYF/3bWuev9oP6Crm2nFhUS/OmKNUyPWa83qmEFpYSvVeme46MFNgvZ2Z+cElAMbf2KKU
CD/FGELIQKq0G5dsOY0qC4PFhqlaicOdsmg7WfXxa3panXPvSyOtQwwrQCjc0cs3+Zq9BmwZCg2D
yA+JQwtL/fnM6kBbCvLnTN7+PiOhA4UjqxqQaK3bBmBE29yE0favFfAzrU8W1M2y64S8k47ImhcE
nXoSWaJw1x6zKhd1U5dmvy9+Jfvs6We42jSJfW4PiHm3pKDJOMmlllhVnNGlHsWgtbFQNqAb7rav
9QUJKWmDRIZ1RhMh4wEupGx+I0U9Bz4Y6ujKgVRiphfhAeX+8yfjiS9q5Bk31CtI/KAudR0kSnt/
6F40B6Ny51XqsfKFyyHqjBD1BvSKT5VWHuEZ1CskJjMz+UJVCHN7pIdQdGrdFE6109rJxXFKzKC7
3LFHmG8+sXqal56CJKg81qehgITUDJ7KTE4jLeR9RZ1IMqpMLKkybZYTtJj3kUQR0ZiA/8k0lP41
SYIr3+jktbknv3N8NPXWnvV17NGEghFgxh0uOV1zctTRSkoRj2MBcolpv79P5sED+nRqPjytmB1D
iyHonBblqHAjByN+JawhBt6/Hi4u4K49fyUD4QTJc6b/tXhb30dJB58pEr+6kv7vUarWkMEZQqR9
CbzBAcTq5zFk5VJusR2tKmcc0nFmKvkTYgMN7zsypY9k2nCCE2FX+0bfbhwP432/zJ1vPmxMgjKk
qpujjVTep3oCLNqPAOgkNuN2l5TA/HuICzKTV1GvuUogJ85nTn3det4pBH7vzzdrRCvkl9WI7l8N
8apzmpRbw41SrKRXnMH29TVEkth8ediIK/+B4T6xWKNUuC5xWV2lIIPX3wpYbRUNx0b8EXAWX3uG
trt/kizZpRH7NUkNAnTY4eVfApMsQnOM2Fp7nokWcIR6uRX/gg6vmDg9S56GJKIhRRBIMlilTrND
LRJ7Q3wEKxyQlc1XgM5h2rEYzKGyUJphCcySTzonR51q1sE6Xa8gByeq2w2xFa+so48xtvX981x+
mt9sUYbQ14qiuxLB1E5nNChiYvT+7y9a2jkjlPkT/TQC4BYHRuxBtMKz4KmvG/kDe+9XwYE53LXo
Y8/JUaYwaEQ11omqwVLc1LZLeTW6geWM7lu13jTvK+b4+BLSIp7Z9wlSijuLex0jEmAQhercxvof
7CAikJHeI9kdYJHqeG/qTmuqDutsl8KjOWlKj49iEoh6GgqX59GDOcbyxqQ3VZboM0SEblOvC/0q
FSWOtDn3NsAp0GDAUCGLkfOMEY0wOlOP1bUvxwlrXuDAEKhKAJxbZJjypO8AHoHdfD/OWNX8yby7
pZr//O7o7nSpi8ah0AMcoN06HG4OWTuP5bYvFY9/o0KpjnwSlbrLISHP9nsam9jTHDzy5hNvonci
sMl2LJZ7S37xT/P3j0zSZcJBH0qpNnCebW0Kpr+eMtKrgQoCaq5fjMtbLBlI2JuBuoqMzhoaqiee
arUalEy4tKNl808CqVc9FI+W7rLg+5a6TdU5KUqZdE0jdqqRCsSk2XywjjA06bSHzSg4zFazRQ08
Y4vSJLqYNtifkUM2Xu3EqVeSZQO3jBEcLHp9MyKU8lD7oRevLYjYemXyP9XVOXthKGBiKf6QhRkJ
Skl0cjmlSY3r6SELq8C5XM3K0tfau2BtGpUJ/bIs7d/0aHVRlbxY9zruCPU0aSusyscys8qqdDjD
DrPtMDldb9aukdgA1hdLTG5KsVO0j/fZvrnnd9imVUqeY2eGhKTpZXt1MOpedtAqZGK6Dcxn38OM
g5l/nE4oJtuxqwBeSr1Er5ghW2+caq0WZruGl8/syVlU2LOzodxANcvLVhlj4VLqZtKvpslCqmk0
v9SMYdZZL0WjdI5RKXgqHG4hF+3QwFjpKjyuNk+bqjSZ2HtEgu4dNeWrKGmrZdGIoyZ5kf1+HQPs
rDO93e5ts2GiNC718M11AD0YE3FThlQuqO2HyMSuy9iSX/0XFoTcYmZCUjQJuQlgW6j0unO1DRqp
jQs8Gyt4kOzK89fSKV8NJ5ks3a0R1KJehvqJ9JmY6tN94V22hzPi1JuN4k715bwS4MUA3nh/UK0D
vN1Tg9xW7QwWqc6vbPn0V2bjmywNslGmQtVgG5ZwUcpVvnqwhsCSt2irIMtF/qoAPDvgW8VyZvMH
X2gkX8ABo5Fl37mFifVbRmcj/79lgp8tSqgqI8kEfDw07VDnqUgAn/DHmtgNV3RUCwHv6aeJdWKb
8xeAUu/f3rJB/KZGH2Mk+mWbjVcBySVSlAs2wwcZUU1KG30EDFqLBmRGi/KcjMwoJ0UCZ/t9HNhq
78gimmgr96l5PydYC+OxLNZyXmRGkdJhce3nylSDO8ns3Fy0dhvA2zqDIxoo3tif0/k+h4yrkyhF
FtelX0xSL1zc3stXsnvmGdu1mddFqa8oSyYu7UGh5uzxsQG+bIINOusta2pwWSfPTo6KtfIwlqU2
x8nZSNNFDorEGINEtzwbHH3RZZ9Rovyk5grsAuU6CEgmvdokUr0I5qV6Kqy1vvN+WFZyWJ1T5wzv
k9Vns6w3Z6Rpt6lV+kTsGzC5fd+/u5exMrFJ0bTSVWjypFf/uGKpLdYboJyoKclKX27ALc5VESy+
MqOnfEum/89jY57jTftRfNyXysXCA1Ah/qVR6O3yoaCFUmmAJu8hQkd7Wu9Ee6O2OM+6lpvUYifR
Fv3Rb4p0Eq2V+lwLFYjpM8B7Qgv98pNXra8fOiusvD2pP+z5jBKlU+L6X+epFEClQIXDJdr5uXtD
V9I+d42Tcvp1umCrZPs0rLgQDULFWu1RvWLFt0RM730IpWrEopHrQSCyBFSH+pC6OSD9Xm+XSiBO
0cvBuFXGu6HxS7Sgros0xgtt0Lnvvjdrw7wibb/t4Wm4G/UDVToGxcVIbXbWlPJJ6zYypKElL1U4
YMH1eGtBky9TzYyyJdZxUvpHvIYGr0+gVTm1S5ZCvOa70dKBzVyYGKITPIC4vQ2O8+LJgBTCbA0W
4qL0Y9j2lnXQLGGmFJQiyqoaBng++Y7I2MfVUg81HiwzYiQ83RMhSh0JaIHPfAM8A8he9gCbCNS1
+KWEjcwd67+VV0oRNb4g5JIGYnFq7bfuR6VYZenpDza6UmMr+huEbXWmhGTKrSkIdqPKQ1y38A4R
10WmYcFCrnxkm+7L6c3dvXOO9IbM8jrKShERi/JsF5vwcI0x9bVeH3K7sjjFbDwLTuI2tcI9EDfT
/SezK/a2YePeF1BaKcj8WFXbEWba3W+x9WV/uFofkZls1gQU3klXm9IU3benM3PqjOGCKJQaCrJB
z7sAamhvox/3+sIyYEswK/N7vP195gr7nYDVrUKHe+zcPXrVJLd0i6fecAwHnVOI2s79R25ZnbdB
C6j3s7MeT4+Z16Ij9SkEhg8QOrzJ4w8PnYON56m1eh56b2AE1IuZVaxhVUk0hEZ+uisoujYaV408
0VTcCgPM6Xqwr4mtRC6Xmv3aeN7UWLe+PbLyS4s16Tlh6gkPXWg0QnAjzB8VM49MDHy87vkR4Aub
9o2v9hitZ6UkF73COVXqLVdBaggVwIYuyAy+HvbZKQksIUM3ncx4Wotu4ZwS9YqzqFGBlEQoGehz
l628sTqc5UZyhL32dv8dL/aBzojRnULA1W7lIgGxLUaQgspN3sODeslCu11bhQabUzkrrATL7Afn
QbI2ubPCw1Y1k2X3SIGWfs3z76BeMx8i8C5qwnQd2twpHU2r3BAUo/v8LkbSczrU2xWCvBoyYwK/
GCM7HCrrhK1XnmY55ga2jcxnxxardLykL+Y0qZClbYourCbwNrTWhxujGICG7Q0TI50lordGnJna
qOTk/0R025wl7w2Qg0fdYllq4oDcuyjKacjiKVBxWThA47DfJ5jFRsduaJC21k92zZJcxz1qlF8Q
d0Wlhj6o+bWJ6frNpvN+lJsjQ/qW3Lz5BVEaxYi6Jm8CQbiIyZo7oR49hZbPsSa+lwaE1DkZSoUo
rSF2uU5k7xmtSQe0Jq1P5uOLA2glIApt2YDUrLuiNMk0CPE1TsldbRvbVgD88IT+6kPlhgr6b5lZ
lSXfdcYf3YQx9GmKCXCQA4qS4eZbjEhg3wyaI+6/4cUSoqpi6klVZFFQaN9DmJRQkIBgeCmmlUbS
uLE1ffSh/bRBCT+G78HM4Cx5ynOKlHZqhIILC0GC17it0UTMoWEBwSQyYccjxyhoL8rijDlaQZXh
1LY9ERKcopxbCg7x+f4BLuqjGQlKH9Vqx2HbgChcuNas9soLEHdaK8LC27+yZDNCRD5nCimf+DSO
OvDSW3b6WFh1bZI52i0TlW3Jq5/fD6WUmiDUOj/C/Ww734SXvXnAdufkcDwT9CBmJWhRzmdsUUqJ
k7gmHjgZtkr7Wb4JWAiRCXbC20ieMHETWZJHqaYw7BpZu4nD1n0/TGYFcUAFGfAGzOiBxRalniq+
MABwgEMsbaAUTXbhaU/cBmqCVSAkr+UPpT47P0ot8QCILvRGIRnDfXcRThvRfiKW976UL2aeZkKh
Uj1hRRnVepSDDBLKsve6f38/rDGGgVWnOwcVySdrG3r3SbI0E40A2SVc3vEJJAMIkPsaoazohLUb
P2zL2EQw9F8epErpil6vW8ngQe75lTPlNboL0LFxnyWGOqLbXEKtGhohBokwNvtfPLomrE5kScSy
ZUTFWCMz1ZpiUBopGLFIJgHiLyIq34NtXLvrX4+R5cEwAnzJwkJSdv5s0eOc0aSUEzY4yk0YqHjF
GP9673bjAweIf5bvd3O6/hT2b9Yo1TQ0gxhWV0IGo5uA9ZvM0sVybeSqfIvVXEOUwT1alGLK6r7T
M0QPF4DxCyff3DCDvmVx+OaGUkeRWCtCWGlE9SE2ed1Xzn4IAeor7eXX7FB6Xyu2F7Os3L9pUnoJ
O45q4NeDK6QbX2vRbEJTc9IfQWmeka9m2MZlfftNjNJNk9ioYZOCQUJsH63vv6bFNLH6j9CpPKWT
hraP40QCL5r7gVbq02mdr0g2HH1/Bfa7WQxyi+7zjBzlt5S63PuTAnIcvInX3inP6bZ+BpaLzSC0
pNI1FEcJOLKM5k1KLvg+zNMR3RgY47X9t8fMRmIfc4sMKksWak6FkoQBUwRJ1oIKSgkGkvqy6UgO
9uExuFnsKZzToYQgTqteGivQue2RAdjIZY1+WMz7/viBReqsZtDF5tQZOdpQJeIEGP4M5IC9Y7sB
/ImLe9DMFj0s+/GIZgXNPJBRBvN0fRsfS8V8dMZdjaWpGAle5ftj9QK8o/tHvZhkmX8TJTkZVkJX
4ZVc6GDvL5iwN7EOFk1D0MgAI/00dox3Jy/prjlBypYpg5ZIqLGL8D5ELxlN+R3eQfaFCkPv7A9m
tD8VVupe1qcT4PQHK35Gjk+xgNCeGWhkdQTHyc0HC7UzFkrfkkaYfxhlm0pl4MS6wIc912gDMdh4
g0v6bU6AMkRj3hbtUJKjdvdXK+VNyftfZEPhjWWNFtMfc1qUNeqMIb/y5J2iaRWDg8iA5Pb6AsBb
/u1n/KKaxbrEuP1z5bNa0FinSP4+CwXkph+Ujsi4hJ3zxkPq3JfXxWzknDFKAYlZGl7H2y1tX99D
LH8+ac4O0hpj0zwzLbFkBTXNMEQD2+iAHkCdotYI/DjAZbnU7QZ4TqLbkEvTk52uMZzYRY9yToo6
t45vmzHHSMxlC4zB9/fcBqqNY3iZjcllhnplcUUdIaCHw0HJQYr3nvcf8iVxGXp1sVVnzgylvyel
wdh5CgrluXMwWUAAJRhysGwivq+GUt0GAejXApCwid7AwtY1GnTYPbCLwcWMFbqrbZhKWYqNjsiz
6477S3j4Zf4kHU6YWf0aV6vYY13Pv1HJ/7BGd7BNwAAa+KmFVXrdu8BchC70HuEik8E9VsZjsb4z
549Sx76od+oggD8AY1yKY2AGmzREc72JWqCHdYvWuazMLwCfc4+km/mTIYuLucw5fUrrkimfeBJB
f/TQsQCliGZVRAEs20vEgfaY52Qo3aspjeZPDcQFcy9XM9g3pF7CkMl/o3S/L45SF6kOtIm4Ai9I
g2Brtpm0AJWMzcy1S6+xNl8Yozt+RdgOwHgLS97fnDlKd5Tw1eu2AF2IC3S8/tat+I/rB4sM6wwp
vTEO/1K9W1s/vhrmvv3RrOQGXWkxbg3Iwx7pnmHwthS9zXmjVEkmDGEqRuANSw/2WPZXmOEPFmOs
86N0iar6SVkSY1mY6aOMCshtcI0lHcuOzz/SQcM1K3WdtLoEEYScK+76I9lgamDawd0zLDzv8PSw
sdqtvBW3mJFgnCKDQxq+Wc0VDhofKmXrCttgY1iVG7lbQC0y6Cxb/28eKW2CUrHYChNOcotK5tCY
PUeaKGzksgCh+ZE1qIaz9zEuTmLMZIQGcp6MgeeNFtwR1DT0Ht2ACrH7DOMYPx+93ZsTOrdhjCsz
UGE8CXqMlS+VEaVpcq7DZLtrtBYCdePMPZL+fiBWM6vxrHukNEzST6NWSDhftGZgf6y0wh72q4Uu
/zeyqyFw0dmFHdT3L5Vlj2io51TUSmQ3wCRmgwEDCVt7+eUBMmfnYCSfdaSL1HSB1xVJFhDRqjLl
QBpxxvkJYXE/uUgRodvArOwXxduAQ7Tdmgzulo50Tu+PI210OSUBEJDwNkgeXs0LWsPtUTIV64F3
NxYGFQ00wrByOEteGKafNVGRiHOpCL/zKaZl2I3Y6Qyhddt3DQ3qJevZL0nnnAT1GpW4igTpKkA6
bfvw0btnhnJedI7mBGjjPRmBqKQggJwXCTLQloH4GfNPDmZOsM+IQW9Jg87JUaLBFV3VcBGOTK/N
LkCv+S8GgcUe1zkFShhaJRww/gEKqBqjcvdhZsQDAojgfaFj0qEsNuDIOr/tQAeR/SuQM0Pr4mlH
uD7AL2CQIp9Mez5zliirHUZjijTXjSUbijF1BQ+oeXhKrIzaYmg2p0SZ6rauQuyVnYhyQregcAVE
u9wQzR+aGyD72my0+yXnYE6RMty61hU1kiq4rsqUL3Do2BaN8UzpnE3RlGGi9CDRkgY9+I7wxpGx
fkGPxPHr+f5dMeSbrirkZSXFWjTgAEcnjFxdYC+EXtZ2/2gdupJQcNm1yHzckdI4fP2cxJ42mCFn
1ZFVCUCT1FJbtMvhcp8xhiKiiwtFPRp5Tw4RaB0xYKk2K4u1zWExlzeTBdpupDmmkfGuSMbj9VW1
ZMBUQhXtnOjygK3MTGlfLGXM6VGqQm6TRO+IMrJfhVf+qzDr9QGdqpkn99aE8aLVphDMpyo0j+dP
5lNjXSOlP5TrJE/9SIjbPXY3EcRGlt5YcuXm/NF6Y6jGVOQhKRiduJ6uFlmrlj0+rLBKFl3ODMln
KUSV0h3d6I9iGhIJed0PgGZ0L7p98szBe/pkuDOLyYk5Y5TSuJY5ttZKeGVAd5dW15/K2+d9aV/0
R2cU6JzB1GFlAnZLg5k97K60ikwMB59PZPIEbQvo3PPOPZatblmVXYaqpxMHuTJMkxDjECPvyGyG
ZKl3emZWkLqk4lv8+rOt/NyGa+SrUY3sLrJipSng7pDmYVbV/o03+I++osfZwtTXFS642RTkxbDS
BECwH4HzBsyWH451XbMsM0MF0wO0EqDHBy0mHk39GD2eWXjSLC1FD7ElglanaNQhcl7Av0icbHU1
92YUmFJgyh3w4tsETgDrNTPPkVIYZZIMEiAhiEhiy/W0Cm2yuPsHlg2vjujc+S+fM73wie+GTJ1K
vAD4N3tXsC8V9g0r2BS+hqr6ZKkqho2mdzz5Sq9UsXh7b4q7fw8/g2PymFyKNXTV/4eHQCmQUhWD
rBoIORtO4uv+mfdeDTcWrKAw/RMKYhG2Tt5XKazHRycPtNqfABF708bIvLiHkydfPGezuQ3oMZHe
GOaFThdUeiSNuQYOezTVvO73PsrMhbMyYufI2n/BcA10KkapsqaZZOl2d/5jsUN6gFXXWazMz9Qx
nR7o9AItByQMAlo8gmUgqr+htnVGuYBlWxazqXNSVISSZFU5yjmeGXq6AEyG2Bzp2wBLUB/1nWnu
3rAnBdt6sKuHLAZiQQmxlAu9/AndxGEgCmAUgBBuatcrz7McdEghgiGdFYwg5oacfCeyoPMCnRJ3
SjKCXGshUY3UODZEDyZGLB8982WX/4DfdR5fzumxJMj8zImzRRCH+WFTHkqaaeqgaaCfmDk6cGTb
j8wvBAEMPlkOg075JkCdiThOIroTtfXMCdFrz0pPM2WU0imjymnYskRkFCHGtJK8J3SO2EwjznJN
6H1OAlKdkVCBTu2+onkEceclRSXat0/rxpRtE8VVy7FWCWexkhEscTGohEcHzNEpkUD6lfThuB9r
LEGDVRhWZLOsNxx911PNATtTdtYDBh/M65bbfaa9ycz4LJWOZnJjUCoHmHRJnXY3uUE+q1tjDGl9
IUkm4Fe8PSiYRSLiylDgjFCV7nziJKE0xAJEw3Vj29Gm/toAtP4+EYbLblDaZ9BVOZbIg7DfX1b3
f3qxTjM/NCrcERotSnyS6nH3w/oQoAcN7Vq+wyDDUmEG5ad0nOhfDQVknvcKUkqHAUHcz8cdQJ7Q
YWwzzouVvzIoDdL4U11r5FK2COLc931/OqxPmFrlvIfGGjwgLzHEgPn+KF0y6omaVLeMGaZz6/Vk
o4aNnhOzXDnoNe4cyXoCwADBJGPcH3ldd5S1QSmYSebHhK+JbHR29zJByHs2VOZ9Ihrd9eSr/+Ju
m+5gAd0LXjdQIU6PP19G17K4N6bBXfRUMI0LPa8jXUznM/Tr0AKGhoNSaVDAvJqHE1CYPARapUnW
UwPf7ZnV/r4sozOaVNazHfvc92NfvORrfvIext0bcBmcwr4eiDt2PgPfh9XJvRwfz2hSTztK+0Ey
WtC0w/W+7KzJlD+FTQG0X7JskCBlMuRlUV/NCFLv3e9bHPpkEBcwkE0RhWcfa/is+1QWA9YZEeq1
x4EEDC0RRGSLf/RPfxWFzH6eet5aoeaxruLnCbqUnQCA5jJ8jPGOIGQ+WfUT2alxn6FFEBx9RpJ6
31KfcVEjgSRma1OznV5/Wla+19bAYLHq0j0ypZHw8Me7nhGk3nVitHUoRoGETe2fq6/nv+q4nzFE
5zK0aaxlPoLgbeEuXLFRtLC8N9FGCnlls8Rh2X3+ZoZOYNRJwGMBJF5zYvYWFt2gbemAfKuKJuFH
+CU/foDshuw5Y7X6s940ndwIufAqcQIob1/RB0f6itaP5k433wIMWbKAwZaj8RmflAbBLN51UHhc
GlBoAfqJXchYwveoXrwG43BYZBp8MI92UTXPSFIKpK4lAP7xKhjcYqj/0J1T++qFthibAiJW4JMk
pIBoo53lr0zejDKlSWq9kFLU+USgBD3v9+HjPlm5cDnRr2N7O83bWYIlYofpipUWYLwMjVIuQZKo
RZLhKX5cSAKu2d9/6sxLpLSLHDV1mhPTs0frpOsCFsF7NEnpC2sMWZ7Ksvs1O0RKr2h6FgV5D4nZ
vl+PhlU8YlMpC5Pg3zwCeIlAczNk/tajNuvdm6JYiCUhkcDRO+LHCUK5foQt3cTYeXTEbkaWK74c
9sjfFKk7Eq5A7xgJxW26fu/WGIOC49XtSXWKlQZYdvZmtKj7qqMWuAMNaGFMxH5HTso9QbP8BIBo
6mB4/PjJcLkWkcgw5/DPcVJ35stCHlRqDNVsf7QnzPRkrR0Ag60asIJlbYprc2cOzo/odbM6o2z/
FZrpkYQeq+kxMWGjGHEsIfenpfj+HMpSGH0pC8kV/NvJauzNbJ2dbVY259/I6T9Ebo9mJkJNlfto
KQbPRbIqX5TaNVcYT31GL8T918dg5ibKMzpYp601UwFmlA8s/iOrIxSG3locz55d302eZiRKuQ6y
IAsl5LsPakwmeTd2b64AYscQlOVExreg3EpNM0pZmodTmePQ0HOAf+jfR4wl9LbN8k6WveXv25Eh
IjNCHTbGx2EJQlvuHJ79FtjWq+B8jHiTtcGBCNNM2DRBAFq4AQxtXpZFxVAo2c/8dODjIEx3cvEg
ThaW6HI/Ys4pMmu8yBrDWaXcyD+IUZI98vVU6kKQ7sqYP0mVYepNtRf7K0MiGDzRpeAMlkyXC/Dk
IzSdzIk38Yz81Apisy4s4ODcF3EGV3Q1uOo4P+N5cKW2qZle96VwVDWG6BH9Sl8TYNF0iISgyjyd
OW8B+tCHU5bu+HjF/7i+Gy2mEsZf9xlhEaGup7n2cpdKIJJJnan2JyFLLFVOrNH4iwtSZU0wgA6v
YXUH5VZVYKfs0iLd9dnVVJP1oJtK96sXlI3GKW6ZiVaaZQyaS8ypiqZgMSJG8NDI8/uTEmpVG6au
THdajLkef13qgRt1sX1VGf7GkjjMCVHmS1J7sReza7rDBmcr4TdF9MmrEoObRSIqMO8RTmNPMp2N
N5SJ1xRCRAxDHNavRvSMYHNfHBZoCMDvF7EfVpMwSUTlAa+S3sb8lc92mhy7ebUZDbTtTQrj9Szc
iyAKsgAKPHC7b9nImaqr+ygdFUPOdnnPHdWhsPWrbmnKWzx499mR/3xCIKQBG8XQZFmmE3t+p7c5
pxnZrmkHwk6llQwK5GapR4ollEAskg1ZxyJD6v3oflPHfSlkO+F6TPrS0oPaSqN9ZQTuVWHstlq6
nH9okaP7XZyHUU26mMfl5Knh9LHTyLJd9v+5KIMhHBZvgJYgkY+Y3U0A5OrOL6Vsd1W1ZpdLRepy
dcfv5GsXuPdvZ5EfWCFs/UaLnUyjxsc5n3Nil+a7iPeaJrNbYx1hOv0/J6KgAEAsnaQY9KFFuqJL
TR7nuyA6NhXQdslOc0H6z5IlxMoJiqzJODlV1PQbetvs1OQgU0MYtnxnc9fVh5Cs/4IJ4CwYsizw
gKqlbr4z+rotiyLf1aEjKHst9+TiL14+1PI/JKiX32ixPCYxOOgnR55e83Sjt19/wYUqCJgHV3RB
4iktmQCPnS8lkIjKyeJ4aBZZtXiFIcBLykVRsWwAW78EQ6UrQnEuwMHpQOUqqHYfSSYnHhXlTYuj
v7lzA0ua0RIgqljC+/tLwcatUrsG/0Pal3XJaXPR/iLWYpTEK9TctO12uzuxX1h2YgMCBAgQw6+/
G+feuErNLVb8PeSp4zpIOvOwjyWiqdr77vIoSny9f2Nr2sX7RUL32KlqG7fIbRH5yUfPfWkd7zhn
JDABs2QY9f4+sbWLW27NZ/ALLV/XygVlEh0QvojGTJy5y0PIo1WJXTqrDcFfU8vXlDQd01tGPSc9
EZEVfB425H3rFMvfryQxI+XspjUVkZftDfexTfdt+TjKjbtaeRgssgYLY/cw0Nx+ovpdUeGWYH5a
G0U0F1+wEflsidNsZqey8AJubYRTKye6oaWJjTkRZqQGaA0Xd8p2nRm2UWFtcfMaFdgxD3AuWK3j
e9q9Sbs1KkOJMjI7gUDYSLKga/4CQIm9o2YZb9yfnqBZFOZiyv4lpx1qnniaU1KB3Jc2bYMWXWyl
PLhJHHTy6DafvPFvTwbOFJT8wJLIPRJj1w6R7yQh1MjOnE7G1g0sXKeZ8ptP0sOipOIl93EDqXro
RTQP71Nyui9iK4wPEhQ+HMbLMfdg3zLnXEjHn1ldRvaENU3JR0u+3CewfoZfBDQvuyqUN6QLAUrb
gDtnIT8M/uF/o7Ec8or3GyqdqTVkGfXsWSUvA4sDiNh9Gnry6f/yx6+DLAe9ImL1rsL2a7ghtkf6
0Lay7pm1PtsRD/jXY9V07506qQ45sdI9oPTRYmCY1iFzu/zcjX6BTlbbC3uh8o/3P2zrBTUxQdaB
0Xy5YMaexfS3ob79b7+vyUVmdpOLzWFlRIp573vtQ5/mG+BGqzzCbGqbDMsoPH0uZjbanPQmPKKx
O6pnw7o8/cYRGLEWREIgEXja06kxp4mR4/etFBOD6WVstyR19RGuKGiPoJxM0HjKAFPay7DMMJu/
FTis3hG8efOfMEj3gh2Yp4QA1D4y+NdsvJjiSys2dMHykW/UzRUJ7RDociVikiDRA5emrMPePpjP
E2s37OHaXTmmg3WM2BnrWzomsmu2ijc9ApSs/2p2X1pn3CCwdlVXBFzNN53ifrDMDMGc79ZHY+gf
S2IC9jz/cZ+rtsho/mlL8oQPBGRcRYOOPlpojKe7+zQ27kpfTj0NrmOMs42jJH1gsU82+/s+gbU3
dyygwyJKYEhJaNItVO+ZarkrTHifLN/+Tox3NU3moJu3RphWz2IjgkdegkDStWexhEtT9Gwjjqtf
RwVQAW+rLrfYQ52BATn6LwXtRYza80ea4jDx3PwQNEddcDhXTfuJun+O+eNM0y2KW2eyb42CLNXc
U3s5U5EHZvFS9FtmZ/nmt2dyfM/2XJ8xvcWlLznwRQdaRiop1E5a6Xfflrs5b53AwUpRNDyZbMdn
78/KnM5mzA73+WN5/7fkgQPPkLGiiIlvDyimep5Gl5VwK2ukL9P00ij3QsXrPLhHaY5iI4RZv9Bf
9DRVncw14icCK6u8F15/V2rDFKzyu/3r95e/X1nx1u7nihj4/YP9w/3z88avr6oEXDiyFcCrYj/R
TK5+3es710HGqoxG4+AxLPk2H4pqi+dWn2TJTpiOayJZrvGckyDgqmgionLi35oCqeVk3JP2VKCn
cSvjq3co/PR6HA/LTQDMhty8vhLDyvtk6DJkRIZCpcfYnZJATcl8mtmkQssz4tDMPfIM3DaMKjgV
P/C2eao5/6yY0aGHYXZDlSTJzvK5f8rjrmBhU2dZ6PfjVgy3evkEviyzAYMMzKHbpy1JLfumyxFn
KS9ov3Ozx83897SHjQFM4AzYSN34vuaRj0XlUlkKeBJJHFozSqugNfLX+0K3yqRXVLQ43u96p7Rd
UKmTXQckEffdLF/YX/eJrF/XP0cB4pSehuKWb00FoumIdpfOP2TDc8c3SNw7x0JC08cm4UOeLLeV
i/1YX4T7WNfhZkpi6yC6PCAPaiQpqDT9t6l+UfJdL4//211pQYzHDYcOw3IQ+wm1HN+6zPP+N0gw
H9yFsgBAZLS7ckVVcZZKEcUsfudMXhZQw0wD5L929wmtPoqPYA+bfk0XPvetmCSx08yGQDg5uPJg
YTmSSK0AoAZYUrnh1i9sqtuOJXRnFG1TBPn7W0om72zT6qA7aCdCIzmwYcfiv43pr4HxU1p+nWi8
cbY163FNURPPgk3DXLeliJhpBLn/GjfVhm+5dSZNNJmqB1kaoGAM40mqD9hjFnTk0jA7aCUGWPc5
/3z/vdbU/U9t41HfQgij3WKRcFPkPuR0NBG/BBPwrthOfHHjT/fprPEFkuzIsGNvlvWGAZ2hmmnd
gAFndqr5++Khnw95vkFk7YGQlbaxQcIFTpJuTqay5GU/u9Bs9LvDMZfNf0OMkABjaARERsP/2TN2
ZYHb3iKc1jCOYyrKz7RoJGDJyzTiqp83WEHv9P9pG4lnOuhcRRHMpxovUKeLO2OGVvBmPw2qJ2yZ
PyQ825t2VJvW01x0gfS+l2wr2FxTeDgcIKaQe8d66+XvV2dseEXrNh0gV820r3ka+tl3Pv/37LuD
gjwqb9irzojurdOUD4CoHPOIegV5lnUyHpzRGS91p+ItH3fFb4eDS0w0EaFcgRLP7YGAyNoPCZvy
qMriQ5Nm7510PCi7283NcaSXuBrhaphD0Dkv9khC6qsnovpAPDK/CbrcKgPbz1CKjvv3/1kmbj5s
YeermyaD6szcV3lkWf7n1FdBVjcByfiJ0w1dqfePLMx0Q0p7VMB5YW1P3+dR3k8HYQZNesnml575
geO8t5xTXEdkLHYk2485h/nJdr9zVN9FaIbuOkjP7VErT5lFjEwJbHUbTMkPOzcRoZ3trZ6fFebF
OX/R0VQ06oWT3xIvj8phit93Q1mevWz61Cqslrl/olVKxEZ3mgkJpaZGiXmz4Q31nEdOInae9yVN
ZVCN5HCfirWiNx3c2L9kNC2gGhIXtW3nEZlDh/pZiGxDMIv4MFvqW65c6IBmn3fyUSXuO7MaDm2t
DmpI/aA05z1L+tAc6Pn+R60eHaILNe7DZOgbXyQhc0MHCBQg7NE5Fsd5wDdKvytmCSoPwPXY9eGh
RVmT2bkwKgxzWZBZk2UnKeSu8MYXIpun0uxfsVrW3GDQVYLMWZyjpVL3ZlwlHpoUkVseJcYfaeXt
zDmoPgMzepePP+7f3qo6uqKkiaLjwTcmDShN0ycbIKkcS5ewM5wwJPungzF8uk9uLbPsILGH/5AU
odC6t6LHc5+nDTfyaODmjL1kJd97NYDrC8dMwm4sYiwPz7udlcYjQMIKdcaamebk1gKjuWn+La67
cZdK7Aq9/12rTOQ7uAjmuJ6vZ2XZYI/KM/FZrbigzhw0swzs/vl/I6Lf9dT3qTXHIBLAG3SjwQrv
E1gRTxeOLkVhDD7Bm60AghWq5hbNIz5Jf+dOT/2SSUvqpxQ1y/19WstDaQ4vaLnQ5GjwgIOt6VAR
g/xYQ7d5wvkiZXdK+/bDfRL6aMdiJ0CDwhmEFwWjqcUJvFLKpAIX1s3NWbAyiBWCbhL4bR4KG70+
zWuVv84l9mWR4rM98DAZxx1FAWKwqlBMKFt1W9+0wik332TfMnBjeyjUMQBd+rnz55zNpwJNE24J
kBAnGMbn0sY6HguDRN07KVsws/mV29UXF7oyd7MNZ2JFTdx8i6aXuhij3WaCPji0E7pnogoamPlU
X2hfx0ExG+VhLOfheP9VVh/edgFRjqQAtvBojyKytB66AY/SeLwN67RF9GGZ83/X6i7aRv6lol2z
mYw16xMfLll69Pl70p5F/Hr/IGs+7Q0N7fqGrPULVuP6yuElg09lw/cy5Q+W/IhNFsqpDVPqnAwg
wd4nvCqmNrN8b1ksa+uDI3lvS9GjCytyzSMpL6n62r2Y7QaRNU2L0/2ior1TXWHhDrBQisjIPBtt
GGO3L4osP8m6s4pdpqz5gRJf/sEHLs91PxrvkN3K94bRYKuTEfOQ8bYPKh7HG+7fOgP9+jDtaYu2
SsVQ8SJq9+qDsWHPVsXz6tTam5K+nWIoQbRtmiJovWY3jd+zLUjarQfUjNjg5k4rGRinT5J9kgCn
evrRYqGMz9INu7RFSTMZpuj8VBhorJ3HQ2I/zic1n6Tz38OfG05ZPuLK8+/afOh5An4c+0uT1DsS
n1mRb/Djqq5CAOegUwulSaa5jnnfINe99Ox2PA69/gB1ydtvfnER1df74rXKX78o6e1adtnNeHzY
cosOl7n/yDPyO8rpioImWiRB3n6yoZx2wnxnqQ/V1rbr5TLeGNcrApqIJKXivOO4LGvwoF0vJcCS
SvqBm58WxyRxZYAtrvdvbf19PJNQD4vsLD3TTior5umE/tZZle1xbuPkqS3jY+LHGM4YsqNr9/zl
PslVWfUQBaNE4cNh0a6xghoEQyCaaNzPuf/QEh54xlYHoo5G9Y8TcUVFu8uZMABVjwSWZEgjdwwr
vhtEEYyuGdT2KILZbQNjbp97OKBYJ5IGQ94GuRjrQCGP65ft3vEAgOhh8bccdw5asjpvJ/oYuZb+
mVrAV7h/KyseOUodS/newQZET0+OqlEt3UD43qxOA9JOuyH9y3Euhfln90joVii8+gYEvqLnIBeB
DXO3sp91HEfpF3+cyUcTZunY9XbYuIO/0Ue1RWj5+5WSUXQ0u7KC34TWgdCjT7RDpJFMG5e3KvtX
x9FUWWrDOSsIjpObJ7TS9xu+jz6P8g8z4VEQATOUXn8OsV+dwmjRecYlTtGIi9WI0BLnXPRhV6IE
80lkZJd0+2cqtuLB9WP5LtpG0ESLetvt5VVFWbfwO/PItp9cmjxS5W8Y5VWuQ5Lt/1HQEggFpSNm
EWADer8KRocGdmZ+yZIHo26KgKXR6G450ot0v9FxVxQ1gzCJOKunZTSlSI1TTdIyUGpPewHPPgmw
l/dEhjO3zN2cFn+0zVYG+P6Nem8qQq5dmDnFeSURZ7srT1WzYVVXTfe/5/P0gpDkLVy/EefDJg2M
OycfWOa+71wSAIlid19lbB1GU3F92o9+vlxlhnrN41bYuvXrmkvVG505FyOuqrkA+OH+l68LFMYp
iGOjeIIayS1nq8yohjnHp1dNH0qujqoiu3Saz2K2/swqBzBLcfcs/f45lWmU9ltd/auH89Gag3Es
LHLV89psMKhhLYMx7VS0gY1xlY+ikeO3+8dca7hE/hrdETZwPnFKTfv5dlo6BRdFhMxnOKNaPmJf
2uwhakzssKof0ELXTTxwL+7wKevmfa7MQ1ykJwxlBmjoOkxWc5bcOoxNFg0p+Xr/89Yu4frrNK1Z
d6Lk2YivM9siSFoW1PnrfQprDg2iedPHAC2Do6cpMKenTl43mAUqi3Mi2z3PGuQFp8A8wTtAPK9O
wuW7+zTXPJprmppKywkTlUGXO0++cuWGSQ6g0vpTjOvM2x/3aa3ysYVZFzRE+DbMhCYkyi0kpxbc
J+q8lmggLBv/XCXj51x54SzIo6v2lkz2Y+p9yfJqy3nTQdB+2qVr8ssLX9klVvG0ZMlURJgjcynL
jyjdY1ytOarGfOy6j4mR7kaCxl350KBCJIZUBRLJg12f7tJeHtDEefDhe83xHLpia6Hjmu23lsEM
xpbGY72IY6XdkJYeLseaDlX2rvyUtxvexWosj+2TNsXpGDpFtEovJtodWfmIdqumCIs4DVX70fKq
sEzMjy0Dfmsc7xlwdw214XGsFTNQhv1FWdNgVoGFHso2oXyHOcjaKUiHd6L7Ptbfm/G748yBKdBh
1jwYcCut2N23W8rl/3N2TPeZFHMQqHXfPr5pJ6xSQE+MerMOafNUMbE05IZqmsPZRs+6X16S7kFm
akN7r0oYMkAutqqjz03Pi3elNyiVDLj02I5KD3MxrRP2lQwoa49NtjXEuMpGV+Q0JkcDRyGxoAUe
Q/IxH5qjkT75m3MlW2fSNPWcSWJVbo+0iSODpvEfpfXVKi+lX5+tvNzfVxurxDCDhZFC5J1dHf2X
VUODKTnwji39MBv2EntcufmlRiJvzjZs0BYt7faAEM6EXPJBmdjzFvFc+20ygh7RD3GbekMq1pwf
6+pg2i3W+QibshBLS3Uw6AUIZwe0+4YFZOH+Fa5r3itSmvFyMmUmpmEjsUC+lbJ6yO2H2DP2Ca/C
iX6D66o4euWbqK7Vhoe3yo8u1rC46PK03wy4zgaRxBdQuhZLw274IbMmHOoNIquWE9GZjbK066Ne
eSvcrPArq+txk1bKjiy5tLzc5QrKPD506hNSiUFnmRu5mtXXu6K5sNKVNaHoLiNYqFBEvjyX9hfh
YsraKY/Yeffx/uOtEsLVoaeAohb+U7NdEcLQGxOqa2Cii3E6VpNScIPqedeaiR90fbURc6w+GEN2
8J/ysw53mXaJbLoBdqhIysCyX1QmA7KVHPzpy+mBjYXmVfi0LnzaN5NpJlZ2dzW04uAXu461/Tmm
KMd6tRWWPQtaUrxIblbB/Bdvi2ONdgplHdIyP83JrprYVmlr9Y59GCgbo9+4Y+0xZWcWfe+DS2X/
rmnLOWBVH7juvHc4nID777l2wbaF+RogjpkIjzVmTby4AhKXCy8IHacgpdSL2pT4RVHp93tNRDuQ
a5tdm40epv/TeifFpURP1/1jrKnKawqa52gNfLC7lOAFqyK0+78tdcTC96BDndfG8N99YmvvY7vM
xOZX1B3RSnsrbJOPSDuB+4bmkypsBL/U43Ru03dOD2m4T2r1eTzLcxxG0eH8BrcDLSRwAlgR5YSH
0t6JFt1VWyOAW0Q0T7ik3VSmBJfn+S9CtUGW7Yuy+B9PohkzN7YGmjkUuBbqwgwrJOLRkFuSs8po
V9elvYzIMQxUS1yXOYTs1JQbZ1i46A0fo9Gd4Nnht3naGeaec8+fMVmoSPMJ6dVQzvlL37uX0TaP
bVX/laBv4j4DrDI2erVND6G2iQ67W15TtjJyB7FolGVN5BG01jjnrEblEJ3OSHLeJ7Z6fQTtwxZF
ZR3m5JZY7bhx03Y5hvPNDrbYpMORcafesFWr7IY1McA5RPhu6jytSkekxlhibjD3Rcjtxg1d0luw
x4M43j/QqqQShvl0GCtMa2sZq9HgvidNjCj6g3uo3VeZJoexzwPK390ntH6mfwl5mkPfoWOVxhXG
3Gos25Rq3PvDS96TjffZOI6ONtF0LWKmuSkjj8bBULJvkn1Ii2ZfkmR//zxrnOCYC+YN8ovemwH6
fKqK1iVJGSXdjI4rgg0Rf2EyYYvh1rjbhWmHS4ZUi6lfW6Ect+8JrM8wqYfJgImtk/p72lsfXYnK
eBk/3z/W2gVCYzv+MuqOLmONwdlQJglWxpdRI2Uo2HduI3titAcxPN0ntFrLvaakqYqSYgxhMNsy
4gDaCe0pRce033pPLaCTDonJ8rCeZHd2k1xhDsP/3pM4CXvHNIC940fcaEjYlk7yG/Jw/VWaNjEy
nqlxhDzUzitlf1vmV5Tz0nILnmxNGpgHZwIeNkYzXO3w9iDKFM2J0CN5vSfdZbEmQ7eFKbSmjQFR
gT5d9HktPdy32ooUjGHzBQYC7apNAgY8sr76Qrvm0trGnvfISWfWhlis8Q9kAtMCHkMrlKNlDqSX
dAJ1xBKDlLMTpOqD7bDQ6rHpcey31OQWLfv2eGgo65i3jIuh2+ZPke37gu8SJATieN7dZ9Y1KUSa
D1P5aNixLb1pB55TZRqTV0aOPUbcs6IY6FaAszsWBTnURb7RA7MWH6GXjKF3lzro6NaUsmtJty47
NEFPJaC0SE/eteOfTu8/pN6DgxYg/KuLP5INDa2juf1MuKGPzSaYf6KAHdFk300LMhopxmy9FFml
tHuKs/a9QJKgZM7R8ZCxnUVYVvzRbIYHMsdBNrS/oX58Hx3ZSKlZpq+rO3vi2WRTzOH6U3MZGvpH
yZ2wztWJNlvVoVXuQeYaTct4WrR83XIPeDKvLA/TDWKeotEf3lE0B6rJe2SbvvcKKVRjgBfE0JyP
sF57T9EJrL6b0GjOxCu23oeyH3eNoOgXeLnPp6uEEAnCEQLEF6bYbs9kW7UnGooXbKxHj3kfRPlD
TBeD0P8edHomJg0AJGIBiVmfQfFaliMthikK1zDPCdoaS7PFaqkNXbyiJG+oaLqkcce0ZQqTEzXS
Vpw+ZR4WLVW/4bLeUNG0iDN3aZ0uUwBKGe8VejKJ8Wwb3VIgFF22i2kX3n+kNTkDxQXWx/9pA7RX
qqdh8LJ6meChpA8KUoR+/kS814nAotf7CgvJq0QFjflHApg5DOic73/A2r2COZDSR94a8q5xfuUL
Qw2VCTl3x6AufyDQ+B3wH+C2/6KhhZstQWXE7kGjdOsApXGHuYFXfv2Ng6DG7yILAJuj93dkRYFa
ZA0wG27/oAKpCPnE/a1mizWZsk0AmDCUxlEi126rnxtTNVVRRXPmVsd+InUQl8732mzeA1FLblia
VWqWaQHlABVEkLuV4J67o+fnDLMhyXyWdhckTfPcO+lOiC3Q7+XDtVjNA3QIVC26YzAhqjG+6QG0
MXOTKkr9FxkHc3nm5IEOJ4dvOOVr/GbDjiFbgxSSr4+iNKZd1yQ2RESaai/i7oL88GOunI//nRuu
yWjqYuTER0E2r6J2RqR0xI5Nf9iYJ1kk882VXZ1EuzIbAPRYJ8araFBFYKkffdP81l0BvYyhUwYR
4MIfV9nDvk3NivY4BGleQYD4L6b6cf+eVryLZRb8XxIaQ9OxY3OGSdjIwgBykE1KBn43oz1hn2fj
Ax3dndHUD0ZJXu/TXfP4kfPFjJCF0oqH1NDt2bCJLek66gFko5LO0a/L+lhnTh9kcYdlcyaD6oWj
dRxH23sdHIoR5JqGOZBS94xT94zSJw/NegJo5f0PW5M5jGJTdH1j0hHN5tp3ySEdfGRtI7uZjp5P
EYzMh8l5rOatvNha9zcWwAIDb3HrYKIXUbl63tFSLQICiILFvfPEmsOcn52G7engh6wLTZRSh8w/
AeknTD74nXeI6bCbquzDwMbQls/E3WqWWmNpABNQTIAAHgDZ1NsvkhPQI5KsqiLReE3ApJuEqRur
DZu3pgKuqWiCI4fBrpQDnhvHVkJ/Si+0UyBBsniqD/dfc9W8wr5iiNBxGUbsNP4G8rmdWbOokAz6
QbHmckCbWZ0tRcrBBILRQ22dRvthEmj09umZNONvqHD05rEF8gyDJj9H8q/euE5KTkohK5QuL5N9
Kb+0dR1syPDafSKuowhFMLzk6nkO7KTAKq2+wau1xi4rjrOMd+m4EYZsEdEezRtLQEdQHKRCexv8
L4Yl9/YWuN4qESQbYIoA24kY5Jb/fDNunYKOIJI+IScQNvJRqOE3ngT9MGgCRbUJ96VpHn8o5wou
T42B/LYKaIGdGvy77WEisfgddwEdUsTFDKvDUDC4PU/LAUPXdU0dcdkeuTC+TfZfVpk9QHjv8/mK
+YaFcB2IFapoVN+VOHEzA+5SVwElp4sDvzYORpdcGEVowYedV/5xn9zKO92QW/TIFVfTLi6RB2ur
iPVTEFdfsVUpIFXz3/UEJnJ/FpoYHDu9fTYey8ZMYxN8jZ5g0bXH5JR5+YYVX2tvIAwzjMv7uJiY
XM56dZbYTMHRY11HrcGOg+9+SJOXus8eCcZX57beVdVXtNKGgsugjbHiVRhhXmxtFFhRvCinAUX2
J4ooGjxuPwKDFKLI+raOWFWfKykvYgt6d4VDMOCHnDhaOxdtpIkWqhZ90fOijmTrBU38LnWPSSIC
p0yDeNwybSvHQbIabgXqZA5l+gAIJYlgtJhqpEYsZ96B+5svXpoiZLvPh2uHQlXdw9uByJue7sHt
43mebOgLv8P+3cYWZzIIflDCtYK4xpwfm1N3gy1XDgdfHBUmnA7A2fruuxJ1v0EBpC3yinqfzz0W
k3L7N0bfcXUunmoZj3T0sKyzsPvUH/0aExg+O3a1kV+y1DcubjW2GxKwconLKxF7Gaahno6TK6TZ
I6mLekmG/+Ewesq5uE2fBWQmzkGIzA9o1TkbSYO1SwRBZNEoikPAU71l+LHze6OMRRMVsfxqpEuL
uh8f73PHipZC0z0G3pGpw+SjDoeYxZ4px9RtorR9ZIDekD62EWL8479TQY6M/WywRJeUJrq5F3NR
US4jB+i5dH5BSVga+/+Nhia8PBnt1uG5jIrKCY8N5v+sfKMNY+1B0DmAqBbekk/0DFinJrtlQyZh
FfmJzfJ7yX9niBvQU5gJQ5sc3kQPMp3O8mTv1BKTzOSYUGNnNcm+7+PT/dtaeOc2MMMhzCXL7SK0
AKDxLW+JSrYzkDwRpJMkku4XYslAll2gsi3AzS1Ki2hd2Y6O1wWse1ph9OKZ8s9ljBk78j43Pt8/
0Nu3wYGgB/A0CNbevE3LKekmR8G6f7OmoNsKybd+Xksz1MB1Snp4RJGR051HdyInGzKyRUFzudyG
ZEna4wDDvsUi4Pu381bMEaoA7x7uFYwO0HJvHwENC1NXE3y+jI/UF0HXvbJ0Q0eu0kCuFlkDB4yl
d3GbjUBiOKF4AfnEsldAF5v2y/1jrN0RdMi/JHQH25Zt0owEXMumQKhXANDdJ/CWWYFCBYW7iAUM
pi4W2E2bToVrVVHejjJIidlH0qpRla9rHo7GMG/YyZ8uxa0c3hLUpKMeB4wlAYomkipk07Gud+2L
avYyORiXTDxaaoMRtg6o8XEihDuaqFdGpIqdkLlNfB5L47Mw0ZjqyFJuaMyFad8eDygQmOGmcPGX
B70S/jI2UtE7M45nOMNOdBi1cuEHWIPc2+rvxul2o1UZQTwNG/rtrcFe7hUNLibcKw/j47eEVTxn
1IkRJaFtp6wPpUh22AkQt2mY5U/3eWbtjEv9YMFUxwCVjnaO0THeCxsOlk9lVAL9jlaXGLsbWHmw
Yx5UjAZky6l7KwiYLgSkEKwEjDbR97BXeeXAyTHbyHG+dwvE9kYr9cr13fy+dn3C5nTIHfz+MGZI
PLyLA568r7IgZxuXt8KPMHS4Nngg6BXToSAWiE7fme0WTv3fQ/EOvOBhJq/cTCStHmghA3Bt+Dn6
7pOybD06j3EbpcQ71RS4KJ96owrnRl0Kb6MuuFyOxvQw4SAERwGxkt6GXk2Inm0z62Bbs6ACrI2b
Ipr4fJ/rVolgD8mS91ywXjSXSlbGnDAsWYsS3FfFX1V/KNrX+zRWOJuxKxqaS2VYwJTqk6IDoIwZ
soJfGjS3jlgTMWXmPq2/O0MejJ2dbUQsq8zNKFxe+FqQLI35pHJjMk1lB/SRj0I8DcNWzniV6RDN
Ovh5ZPL07UsFqzBMV7VdZDYfijFGjmbcQSONtr2/f4ErJ0F9mKIsu2QKnTcnEY3pTMPYRxkgHPbO
0Khz22X+lhFZrLfGcOirQcyKyjc6oHSr1RldGvu920eTmMPCL16rlD0qyzoMeReQcvg49eVHdxYX
LzuS/GKxV6K+3D/pW1ZB2xXaexY0WsR9uqKHfURlkzgK2Cmx2KfoLDhww0ZW2B7iQNp5sU8TlOax
2uTsjVN5vk/97YOCOhKHHpZaIJekS3dXwy3sGqYiDNyFyp+DwjzCvAc12QjJ3qqRW0KaPbMUE3ES
UxXl/CSKw1AfBoz2JI8G2XrTRX5v3xSVdhguVBuBVQwn/daAtVksWUvUEHUDb3KAeBfNxXQE2wsA
54bZDARL3y/jEN3nMqjHxDoYZlsd79/rWyWDj8A0DQJeRCOoG95+RGaVhHfg4Kic492YAEGCj4Eh
3Q2BX3k+5GXR3QNBQdFQT0CPcSwmbwAcIxv2/EObLKOSUVqLDTJveXSJ3QEAiq0RCH685TOunJEW
tZOC5hKogl5jPtROPz+mBmadHFV87ShQuclktie3mJ7RiO5sOCT69kgkagHTiukcQMyhKZzqh6xn
NbOxolbkAbhocrEMa/5UF4/F3wPf5Q/+/HHCslFThXF/8PJL9xE/dJziT+qHcJ/z+GySLNzCYHt7
72wZYwbKIuYSkflfLuzqQkpbeJgoTu0oG9t6P0lT0idfcNWEXupVGMyrUdHZUIkrg0oA1wOQzzIw
gafWy8OqtwvVFTPWGVEVOBg9K/0e440sAKhp4Db+rirofpr5XpL/ro5RtMXOEIweIhGGKb3b8yYW
L6q2sKzIKQ1swcuJF7VZ13y6LzQrt4pmIHRyIXwAtqmeK2oKqdD/nuBWRWadTUWkEVQYxwt6B4H2
ACiCDaX0Vkphw+APoolswR7V82ANn0dG68mOMF1pA7KPAEvrWyE9WT7yscrYBievxCyofvk/8cJQ
4X9T/qsk6hq8aq3IJLuyCV2KbW5B7ewAn48Fb/67EmM443/W8Lc0NVfE5LEnB1ZZP8Ew6uFDv6u8
JgQG+f23W1ERQIkFV6IXDyglzL7lkLxBUIFMnxXR0lUynL3OKsOikgJxS5E3VYh+XewNYXU375J0
xghaaQC68f5HvDUy8L3/GR4BBsQbXGcsLmPGaCh8hGHZR+SY2G4E5tnB4pKevTk7DL2bbYjlGs3F
BwcoG/InqMbdHhxA+fMIeD0rGicWTSR9nFABDCrHl1j1YUaJzzcOuXbT6NZAwY+ifQ4Qd7cEC8Np
3Q4gg5EQw19pimFFoE3aJVosATt5EjwPjaoNmlxucO+KsMAKQPxhXdEGo/frWlgHLrMROg9dgsae
jUP3tbJLP+x4q6YNI76iCQDgASOO+R/0yOro6H5ZwtHENgNgPCUfO4Ux9rzZ9wRYRPBN7vPMW08T
Vg31U6RdMEfwBjQ3H4xaKgDCYROAm35t/g9pb9rbOhJri/4iAbJmfa2SZHmOEyVx8kVIdnY0T9as
X3+Xch5ux2Vf1+s+PaEbDZgii2SxOCxq586RhLPIEd5tKkgUo6kTds/25QVqVEwLeKAt+qojko1l
6yZlz+sUv3VEeL3jh6AWKAzOYv11LfV9U/SpHstbI82mrSi330oYNLRCJyXHq9ymNI8Ko/UWpZHZ
Kn5RKmFpSZyk8tZP1c+hV59GtdkLnf/3/uHcJINbH8EHQnRgpl2SQTka5dM0k9FoIwHAZwjM5Zwt
cctKnDhJuPkKuwwbsWcROMDAcsEasSv1nkJRFepAk4AJn67RGEXl6rU6izTrHmRBWOKvf80aKnLw
GgtMLekKy1ql61LYohF/2w5v+ZQSE8NtEg825lrtUIWGxqEDE7lL3WDkJypppAIgXAOIsoIR9XJ8
i7Uh4Tikm0TQcYVCy7zKwGAcUhGdoc9DACJK3YpWVRUo+/VGaUT/hRDAwWHkKqpJ7EiM2SZlkauV
NoNrVlTKM8Q9wZQ3X//2ZHD8qJdi1QncOub+LpVOnM5KjCWfGhai1plo16beVW43IgQibV4t4sd/
Tw56J6IWh8oIHtaX5NrGPwPTLdS3qX5uSad3T0pouNq/h+pA383/BB/ztKjMkJnaqgcIdaRvQ6Ha
zlQAwvav0zcm+jCRWcO2HjQlsPA+ZpppRSoE+rZromc8WnxU+fSvKjV4k3jX18NMCKi1P0lKOO1L
kSkxyr++kegoKr7XieAVWHGUKU604CUIbhFSUc/GzaBg2xS7IfXct6JfhoBw1gqTBj0QegOMtYtA
duYdz31KV6s+e7Roiq2I4wFsli0177JRWn0LNEyDd7deBywIVP4vT1gAeSm8sKlMPEhBSfZ3i+K8
BxZTKdT7RVDhkcrJht7mCk4Bq/YA182+xfsKZjxVkJ8URyHNAyl0zmX0UGRFvsmNmmO4NxwRmsvQ
Z4EuU7T5sJy1AG5vM7FH1BCiMk+ERfCio9P5z317vUllrpShdwQRGDt1HSWS6udSJQGZKC4rksvS
eblA8Pevrz7AxP+0bUN8iC0ZHa/KRROUGQDiGz1NrdjE2E4qiDKttMVg/weOMAIC6BXMgaDX/lIj
ikha5H3dILJToo4CI7gD/oducCoaN+X2s/wZ7gEOfP7/v0IGwO5OhhF2gLqIM/MRE5axo+WhYd3n
5Uq7gdwLp40BNl1EApHtsBR6APEFAD3atllAzr7yiIVxVi3jOteVJ7moOaL76ZL+FTagigAdwJwY
kojIwaOEeslVOQCBL4qx+d7anbDLjYz01NsFeRft9+w53QTesaQ9oTTdv9GnmNM29yOze9QZJelb
I/PFOgJ16+S8OytvIgNZLQmxyZo+j6THnxwBswP6VxwzoV+nB/WkzzRb+qKta8Xar9cwtofNl8t7
VLLAT1e05qDtl84UY1vFSRnK3mYz0p0jEMdZLTuytG2Zrp9cDmtMCHhFjbGDvuqrMTZBzQp9sjg2
L+43jyO2ZZSlITPVB+TYMAwnzhwBFXG9m0vWXrlBb2CuEI7z5dJiPL1a4Gk6LEDrZedogAej7hOq
ox6vu59N0F3xxIQWY+NrpfZzSqeRasvd+yfxyMPr21tvfVDKOyUuW3NS/5dSYLwJE/LJrPQLpyDG
V0xoZKXUOt73JD9vmDvGxe4Ubs0wzcU6AZ3Trly9fwpkhak/siK6vSQG+YjJc0hKOpKje+QcHePF
/keiiDdUDGfMzWcMiyoa52RZKWQvIbU9Ha0N5/eZHMLV7zO+WMN+jgyQbbKHGfmeIspoiPg1rjj2
xGYsr8gwzhG7jJF9mtl42SWuvtvbrk+/7p/SbXf0S1SMC+yMyK8TE6xkpHHgJHZORLqNEVmJF+/C
ZWkNnKQhlyLjAIck8IM8y+fDkZaNdTIJ2ssHSqjrbl443M0HcaWDv7hjHGDUYrd5Ymayd3bO1nxS
w/acWs9P7vF7w5PkLKl7tBj3Z0xB1isKJNmCjuWElra1Yb5HHlMc5WMDKEkRlUnRwFOMng3v6bsn
wSdHbEwNiFU8th9VLXO9LzOQeNkptHruSIp2b8PhenPO8fy4ql+uSEoqLKgKQGdcbk7a8j1bCwPJ
965b8YTG5o6vWGJcgmmcs8JXcTq7XYz6nI2ooicVrlzBuS+825fuPzrH1q5SX6iAtANKlX2yDo4z
kMd88ycl9vPapZuXwuXQm6+hO3r3Y2+/hAiwZOw/KSFEmWTkZO2c1eOjTh8a8rB9c1NqUO6xzRfS
PYqMz0iqaWh8pJW86EUTlgO1XfdoetkrKg3kf8kc4yyKNAhijB3MzkIlJ52Au9XyUSGVRWy6hsfg
3FrsGsYrPWE8RlX40ShoIAh0/PfN7uCsGjLt6z/U/T4e/4MkkYdBLI/U2fzCY8dzO99EeUFpEM7M
CEyOTpRjWFmdtEavg/F6X5Y/75DLY7skxsQzPfobukVSwao3p9NgWfVytVyaRwp7gyA5xK6v4Eti
TFBjCl0FPLSZ2EiBNrUFtHVorYi9B6z/mnLJXTvfS3KMeVe1cu6mHuSwG66xRiqtKwJAI0vfbdFH
hJXytk+odZ9HHs3Zu/0yvEDJxySOzrKHYkKW2wXa2nvxCYXE+2R+CrT3zo0JA8I8ytIBu2kRSOFl
hPmzyK5HZ53bT647Cdyw99r5X4qSse5FLJiLvgVbm9NO1Ej+IW5haPd5ur7DLmkwZp2fuyjo0aDn
Vb3lnEKqPIjAsab0PpUfV3tPcowxj+ehwOpYsNLTjYgBRbsISEbHg9LSdoGAg6f0s5bdo8eEALoR
N5pQg54lH3ZnLxHItHOPR66X4mge+woaJ1TvztLPEWV/z888hZvFcocNNoNbIsSYtAqnk4zkBCWA
ASNy+nPqLMXOwkfe6m2Oq2BTq4JpStglCW52L9FH6PQPOc+pc85FZrxDFyQ1mmnB0Hg8bWJP6S1N
cNKXEomFDUezb4S3F6rNPnsENdKzyQCtl50lkB3xVx3FE+upJ0feOXEslU0P6qHUaIYPwaGpIG5I
+xCCjvVy34h+hgvuaQPjD8KsUJrCAJWX3al9eR9tk0zlurXO2vxwfLKpRt5SQvbC22a3EQ67jUWr
A3V74lr/2/uSHYTQogLIa8Os+JFG2uVfzOQisHItrmh5GsN4jkRMjXYacTH3NCNWH690inHjXCMW
tTjHyPGFMuM02kUc1E3QyZ5KNlbZEZTB/yRPPNfEMTJl1qVfl9VUA5uh72e1VMnOMpYmeX8/eGS5
xEarkHB0hmcEChNq5Gc/TAC5IHunIbBVct5aJgkw4GOrxy7cudbXfR3lOXqFiTZqqThLIeaWvZ11
CKv1ltJcp9biwbRaXgLvp6B0xx7Ynj+xkmoxnSWJS8V/R8hdEOewIo/LYBWttiV5496WXPaUy8PT
W78Jqh7sWXDHhx3Jdv2KckNfnoowcUZQV4bfTKDS0n6djQRJryYjRHhWl/CU6ZJLkOO/2Hp7PY4m
YNOgJdPhxThWgeW23FTQjYffhT9meyHOYdH4fV/PAf3JmpDxGix/uUtC+74K8oTHOIwJeyOa3py9
ZEamTc759RupoEsuGCeRleFZ7Dpwkb0UGjHWUUlrY6Wgzdsx30zeHcY5GBbcKa/rEWCDPzLrLPHF
dKSvViKSW7sxvS82nmqz8/GxkWLCUgYpa4fgdmE54q52qjfcZLyk4I1s/4UMWRCadjxHKPSDlLaD
1WoA08Cfh8Qda7IK1uLTGbvTlxXM95v7HOI5Dbb2XuVaLY8l7hMZZY6dI9khXUV4EWU73TaXbUeo
RJ5pS0sr33GcMed+YZE+pTxpk2y+ytLGVibqCfNaa3XivYa4J8m4j4WPkLQ9g844G1po4fmVOshZ
IsTicPQzmn/HBbMF7EU9jZk8lLJXWi87dHe3j+p+ekeyLbAQZnFzR5xgQJ1t/9fdKXVoiqvmB9hm
4+zKT4M8zVRkTq6DyxXjQjCYkGWiCjI9fTnpB8eS7L61UYyabNttVJ7lzT93T4iMSzlLxZho85P5
RV0gvt9MJRGXPcVglI3mN0pi4rq6ZfDIzlf/HbIsxlCQKhnGWWdhAgC69CkVSWJ9Bw4vhLvtkDGy
j9ZU1AHYSmZSDPG5T0YExy0FqKFwVGrKC6pu8/IPDSbM6cxFO2K9xOy8NsOrjRQH+ebVUf4faZt/
iDCxTWVk52HyQeRkvYe0pquMrh7IPqB0nS/d//h++YfcbAy/lF1PeoxfjYgCNrvTLtvR2qJPSCNy
RDc7g2st+IcKE9FoWi5jczKYeilFgslcnoeYhXLv9xln1DWSkSzO+P2EvOxka7Hf4w3mfnHI/HQR
3COjXQqrKrrBH4YfBag/TGfa7Bz8cWqs5suk+b6KSL+lo4vbzHDod/zMuTxv39P/SJFxTKOe+Qo2
usuec3BQt7bRnMwJBX4K8Pc4ZJxSlFdaqKgzhydc0JOFR4O3Wj0ES5u8QaZP62/T+uYoBwv7gSQs
bmoMYc0jPT+7By7FKiRKD/ypCU+ikMTbZJ++iX+VQ7vKbawq8p9id7H695JEfw3wXefpeuBwMGwO
amYGfjeJ3ujXEyDD5eAtSBrswItLETW+KZK2hWGObmRKwMlHl+oeMdK/bACb2Z57pTB8j35NLOFj
LP2c5gtVECTRK+tjnAZEzm2jeL3P6WxYzHnO7RaY1kJ/x7w65VK0euSPYlFXkjcknrbQSASIjPsU
ftIO1yTmnqX/6WNj2DDUAbM21VlCWJ+QU7pC1v49ONNDihpjsD+sFptHgS5zd/uqkd4qCTiVnHZb
b/f2c7d84ijTTYYBvwSQ+3kil8XpS4AxpeZtKXlKiJSBXFlqzRsjunVzqyIm6TBlA4BpzCxdCjXN
0IodNAGiu4aeAKkSElMnfUmSniBRu3Z7d4gtbc9b5XvDiWImfYYVkmUdSG3MDR4YUqC0ZwlkFZkU
ndsNGODnRuizRjDHCYQDYFhhrBT7fa727AxdGlSFCQ9wqN67V38rrNffgB5UH6z7inPL7C8oMZdC
ovbBVIagdHY2Ook9004WVmK5m5ZgI7Jzn9qt5wBQIrHiEseGri12+VqRVgoCBHi2hCRkV+V2J5Ep
QGJERpfMY0cVgh2+017YDRrpls8ocVkc1byV2UfHijhP0MyjwewBjlgYflZ8ASHzWtp/Dm4TkchF
gK6Ly2xFIyen1nTgTajfaADB9kiMcAPXDjAfmEu71NZYFZtpFDPFk8+r2HTbXqMicAdo/FguTW3b
jrTFBkYeeuuthzhkjcY06CraJtk2ObHHyIruL0wPiXG720irahUS6fXI8+XSjQfP3IE8T75i2A4t
9pf8ZUKs5UMlg5A1jtSqPsS5v+D8kpKDtgrIRASSfXT4N3m3COkrljhVlrwWyUhcjMwvHnh36I2a
IsZNfn0Q4x7ihZk3qSCZXm0H+13qROuavgeuQPR9mpJuH9tFSI4qx5zmX2Xs9oIq4x38PvTVAA30
XhoR8xFLSS33yb1vQzdi7F8kAGB1KelFC0yHFLBZ3thZeQh4u82wUVaRygmzbvnXCzqMxhqtWdeL
AHQ28aq1R5N2vWPuFVJ71E5zC7MGZI2NS/eZu69GmshcY3GjZEGL6QMPNCcbs4KdaBX+RzNQrJD2
7tPiqMgVTkoeJKpSldqss9K6/5Ctviaxk1FVI/u1TG3tVFjcNO19DdFExt+GfSrEUwaxWueVYA90
n9OAo4Q3jBG4xZgFwDivChA8FudJqGshLXrf9GRLJvkSMMODNS0nGjwLh2bVvarL+jnGy1MluroL
sDU3d5KEBijQrabH8j0l54YkqReoS95wzDX3wFsRgaeLoUwRzDNKJTZDkGFwwPemytJq9Alnq0Ix
ARbr0zZNHZ2Hs3OtT6AHoEsMFs1TrxrzVhhyEZipVeJ7J9H2vJCicnHiXdbafGSXRn9JhPF9Glo+
zfIMIi+nw1/H2Rh0g1yXs7AWHcGa2eXOsTY7y0HC2trtAjc8PLyt13a4/9jv9/I6e8Br/AhgNrJe
Rw5dr5/oBy9581POu/eJ87n8emAG0RRovopPtDLy8vlpInveWQU59buKeMv9Gk1T03q9oJPtolUA
IKeEY2uz4V59AAZtsPUbI1E6e+tOUaBKZ6xkRDVwcrDmSHUnt38rR5K6xUF44/Ww3DySf8ixCY8M
88/JdDZ9TzFKGmsnteLMjdxwjzj0XxQYTQ4AZ1P0HSicnXwV1eS9IqJdrStq0nAfvJVkeDlTieP7
b7x9MRyFsBOBp4LHBDuyGlWlMeRFrnibuS+hIgo9RMR5JEv0HW2hTs/omOEpz43mKsQQiEXnWSmM
ZbHNTkGd+nEd9YqHR8XCQkMp2nMqyz/sP3pS2K2tI5Z7+rivMD8lW0ZhLogylos2e3+hNCB6tmA1
NXGwjuOvb62c3WnzZVpfX4Vr9Z1bFTCbdU7pUQOidUmO//4avGSeMW6smuqEpsJ3KEgEOcU6taJj
cPQfVmQ85bb2qnwK3n3Wb/jIC84ZW5VEQx3jqlWwXZy8lzLRVgCI4kXBN+zxgggTqASxVKeFCiKW
eXjX/j5imm9Yooh2vM/LdbByIT221yqsc304S53iGcvw8Pggr4Wv+wR4yslioo5RqfuiCQrTQXxv
kAiSLUwUYJ5AsbbDuj+lhD73HG92Y4ICbGGBNSacsOQBo5CX7jQZMyDypCOkt1vMMwyB7dU7jwg0
IMPmcanTJVXpk7gZSZST76O84jB9U6y/6DOZNkEZsNJLHWbjyNCAOFdxnIp6CF52q4Q+vBK7JPvn
p3Ad2siac870RnL0knvGNBGh5VGMVWled4o+tDUsc3DRcAmnbj+8bovVfq/SkNeGcMv1XcicMUS8
9fG/Z5knaP+2nIPqeitNwOzIo27baCpZf4+fs8QDy+JWsW5ayy95MyYpj7WGdAZoox0jQCnwJX1a
kelo29nDh7KNkYKm5n/ph7iUM2OjWMrS6RMQ5/GEcXLLg/NbKmjBfNN5+nzjTQxKSMFhBwsyKpjg
vdRnzYziPMASTa+D+XwuNqtlSrYTpTbqEZE1El730U/+4sq7/yLIZMSKKNCbxQSCG2v3jlIgdOjR
sB41a4kWU2mOWSkSENxqz03X+ossY7cF2hXQ3A+y6C/Zlc5CWaV7afule5tj+j4PPfEKIrcCrwvJ
MpaqT1mhmwMotnRjOYmL/dzu8FpQ8/EvuoeWDSpNH8/P510CKZuro3rQV4ad2sqe4/Bvm88v1hmj
xXZLdRFm+JAEHS87p1sBCguDIctou93K65KsCwudReL/jzrsrVDpQgaM5VYAfF+oCUhX9gv62TBX
USzPIwJe0T1y569uRPwXxBhTVXy5G7panPmMH7rcawuq6uQs2ol20BLOc/VG9uzScBgTlQRZKMpy
pjbRLocfFJ/e1jXaHI9zVdS67/Z5gmRh4IDTIwRY3wWr2eF5YZAOFTZM9MzzPD1aHu9TuzEidcEb
OyNvnLGMST7D6Rm7ak3onpAlpokwzPYHNprbkaVzrrUbDReXFBk3VIRJEiUNKKooIL07y2Tl3ueJ
5+gMxu/UU5MZaQ8KpeWoLtYH7W17v8ZzB5EPL9l5+578x+QMxttEsnqW1RzH1VnGuiYStbyf+ODB
sJbCMnUzR7AEiwe/fDs4+UWWcTmhmcXSIgHZjGx2OwyTIB5yVoZFyB+y7S089dZu4Hy5vGEcnosx
GBeTAtk6HQsQfjltEJI4zgIepngWbLL8s7Xxqlw/CVZOUxpTnq7O53bnPmFxpuImrXulB+mChA8a
XRBMLOAy2aJN0v6w6RNSfUfjPzwBf7saFgs0G40YuWwQFeeRKpytl9HH1dJ3lnsJXVUc1eWxyLia
OExSU2nhajYbradnFIjnSvR/GY+4MEIW0LJRz0YSAvPPC9/CJ+lLQw1VeOvJ5shT1J/2xzuHxqIC
DeZC0MREhr6EW/WQ7Ht7t2tfztuF9bmaoSfJ4yPux+1eIoO91wjC+a2tL98AMRhRSr+Sz/+dhNm0
WRz0i6md7VWyFwTHSRK63GJqN7SVx/ukbrQmXQqZ8UNNri60oYWQYaECET+c1UAIiSjU9XlYYkbz
+M0zkeu69SVJxht16PdKxVzFm6V00gOgb8QV+hlcKlim1W+e0iUaecw3YVvzihA/e/XunTPjkOI4
UM9pA2axFMPCEjfaCNajg+Rku6x8gv5e9C3P9SB0ycKONtbmyX2ib2+vCE0m+rZHi9F96d/olL0U
BeOogIB/DksRt4C2q+xPAS+X1WLZ2RTZk5Z83SfGiwDZyoghlnU41pB78g0wFhsJN6cmh1W0XGRE
+vM2jyvqWyQzLJd+IB8MR3n/A2bp3pM+ExBpYdLmY6zgUv38k/BQFm8UmC5FyXilWi7kPuhxtjHM
lvzBlPv+w77PAOexADDHy9fJMDXRIE7wfGqwcSqSAPHzIaQYKxFQNhRI3y7xCGseY2JXpiuS/Jlj
OrOEriQIYAZNBHgZwDMWl/RFvw2iGJis3gZLAT+VPzTfcSjcfM//osAEPudRbtATAApJeMR22K61
RoGqAnm5L8nbAeQvOozbAdiVHsoTdFGkqD/ay4fX1wWdmy8Rq/Ie7LdV4xcxxuFkDVZNzc8tr8FK
6/JgfHfZMzZPkSG3a2/ctGio5QGjzYZ776QYT2MaY5fXWGjqRd+nGsi4wrrlYVjfDiF/scU4j3MY
1/4iM1DJJSekXg4zfsXj8zManXi5R57eMe8mcWgCrR4hwE2UW9NGsSbDsrhRKk/3GP+QS0kMoF59
DhdPmDUaRJJ+DjbgMSLru3dNK7BeuP2It2nqyKhgS4Fi/BSwfpUjxNjEVaSEKma2rPQAR4iL6Lvf
4BHjfnEL/rPxXCvF/yXGDm6d1U4o+iRW8aqwdlYK7FHLIBTYFVxKN69YQBz+f2yxM1yVMS6kIIhU
vC4wiGSS4uTyEgq3X5y/aDCuYjxju5Yq+T8pjPcuJGieWEpk7QpWuuS5C57kGHdRTNi6M/qgZbo7
S0ZfliOtBjt727e8dl/5tuX+IzrGWaAlBPDZkgAPiEOaS1Pvh11rlyurpo73+Pi4NGlpb5fbt3a7
B4rF+vv7mFLunMntF+gv6TIOZDD9MPDPUEzTyecpcn/ltCtpw2sivNHhh2vzFx3GiSQR9tbHfgAD
2HQWQKzwQJtROvIN8kGoHa3pU06PR4u3WP125POLLuNSFtjM6csj+Hs57U660+6m4/55Vh/KfR3d
8l5zmw/WeM37qtmZvK7tKtnvU9Wr1yiHFsBbRnpEeIlWygmBFoLNr411/3qbdYQ1dICLAt1RQm4U
G54v7+lArMrzOZNVT9EKwLxHZOC18czRDEsBGxjQJYj6G7DvGPVQ88AvdHHmiZQLcib0Y/GXd4fd
DHd+E2F0o2vDVMBiZxXz6cR6rz+SvUhPm+x7d8LmKRmpHmvcupTnWG4+SX6TZVRDUQrNL6eZ7K6x
wmge/K8x9ex7DamtJcCg7IauoZRf9w/tZpbkN13m/lGKdhL6MZudpg5+f8CS/j48bO1nys8O3lLK
38SYcFUsjKY5Z6XqTS01qn3mr6ePMF2aFg+R4qal/UPpKmhtarXzsScE4jyhF1p+Tbbr7vmbP555
M033mxATnXZZoobtTChBJcjqLAf5dAdDhg+YYpAclY9lNP/g/9sI0Md3aWaxYjRKOx9YQpx07vKm
3198FAquAJnLB7vJurTGgxVkztbJWOood+to4yo34WMQE8viBaw/Q5/3GGPuoAnLKbGhFxSRqz/t
VKSqT4IrVmQyLe0PtdyX0srIuMbfyyMmbZ+f1/ZEX/MUTdkU8Da877l51f8+WcbbyHI1dKOM70HV
ycls7P597GxX7rnPglsninU9wG1CBQgNBsyJnoEH1w5ZD0JCTnbmSRJI7QSoDzzxjP1W4PebEnOo
SicYZtyC0vSE8FlIqU5Mp4OnQRso3OmcyCZQJo6LuWX1v6kyB2tKY6YP1aB6sUnGxMqWYoPU2fSA
es+MhiUh+/vFq7fMv8kqEyA4DTQmq1glz3Y6ddji1pxHVfVOpwXglgo0PJIFCR3VtEq3Ols+sVVk
Yo+0dTPfcr/GJYdp3gcwh4q9KggTJUX10I/pf2AtkuR1rhjSIPvA9k701xaYJBirpRxxKN+8wH6z
zhxyfB4EYUjBel5b1QsqtOKbSbfbFqlnhBpEX75SEX2R4XHiLW67+cD9TZo5aSRkAy0NQbr8I9nD
2VOklYZW99ZHH1xvSW/Gm2lS0d8k6BZP1wVmyjhSv6Xg+txVjEPHumi21V80czA+hToS0QD1Ouxe
isfgGKbk+bl/DVHX/LpP7wbgm4m32T/0GIazDPMcrQ56m7hEfB4uqGZ1xMcgYPmKdmbkv0dnu+6J
uVUfEnTrhMsRo1+u/B8m20y0HEqKImHLxByFXd4KQS8mM3if7qWYWxIVEurH3lHXzVxbGd3+83hU
JoLGHZ6d3bDtC7pM+JCd9dDHdJuO53hPUXVQTxVGWr3PCbb2qKwU709ObHs9va+bnSusvnXurBjv
C5iYogKw/ZhL+ILAVV8xhvyJmdbjy0lZnzb1+itwRpdz6Le0fJ4M0LEuANDSmNm5lPVYAlcjQ5uY
1ycPkSdZKOiMm8yZ0zjHehMu1bf7WvaD1cE4swuCDItjmkdB2gnQMvR2Y0lCSA+DFbliZwvP2epj
/eTvn9Y2CV9+6ktoGkDLQGPFS6wwp5xPmS895lOwHB7g4xpmM4GbynxKjeUag9nXgmcETjJkRNE9
4/MsLM/Rg4o5pUW57uW3YtKJ2n9nhZO0R+x7jsyBRGJJSumjKndqfCYxXGAKJFA3ibc90O3zQ2fQ
blgJaUslwzsL+3Cyq5CkWPvJYeHGLAAO7x8Wfuoiv7IfY1nM+xnPgrd4qr/lZiWZIclWrbnzF3Z5
FFaVT7vWuy+3W2HiBVEmTBwnbdEbWSV4gmidETs58ZewsNXNhHDGocQ40MVO9J5F9LIced2Yt57V
F8SZuygNMz1MTXCct2g2fkpS0QoeNPlxxDbpChuNhEcp56S9b3R3X0qZuYUq2aiUwSgFT5VoVTu+
QRcSEOv/dptPLbblv9V51f7xyR9dJZMCn1jFC95lwNFVhXHOUypg8k2CzGWJxhL9+3iYS5OlPQg2
xkh78uRyDnmW44VxwCowl2RglwkW7F1BmxmtIQpY8et7gUGdXbEvnxQ7dnSdpKgX7m3a2ejoodmB
o9E/GnuPLqNc59KI1VAC3Xqxal7PG2Dck9VjTWUXiRTL24koqKUOWdbO0sstZxksY4TPcbh6Sm1T
Q/Nmvkyp/HBfGtcJ6B9pYNoGggA4E+smVbEYNM2XfK96MSNi1AnpPlF8+qwybD5+EsSWaCUn9rnW
dIYm456MrvHzUJHRaK3/kTfmUaXrZx7k1XVJ6ZLIVUazAHYoJu98D0myzMWlp5PTprS60NYekiWG
bYwH3bdV7HQCLJCDGxhFvm/ASEjTv9bw+UvQWo9lV9i3iP+4vInMauxSKdfAruyj4H/4PMyA0nFt
5T4mbNbhwNG06+w7Q5CRr1ip5zDrVN8bzm7ToNm6+2p3+m6yz/t95sFlOxGyg5LLoXsdZ13SZZda
512Z+5C4722S780p2Rcks7HHJnn3ndckmpvl0GUwv17Mh+NTenw6cnT5pmX/I2idsTAjLdKFXBu+
V6hErEkjksYWjtkDoho47PvErudHZmYxr4oVM6aG/UhMBqoNWrMRlVDwNsrSP8YP+da3RxLb6Gmi
yhow4egzHQjmkSfMA71l3VyfxyzX0/f977iOc5jvYGJKrPXB8saF4ANOYJlU2KtlS1uaWJEVOd+x
3VTke6PZ92leD9IyNBmNNkJhgU1GgeBZ2J1hOcPWSf94TpQQb7Uj/bsikw/NcaXNenw9um5q6x8f
o/XxjCiXF9nOqsw6VSzjQ3sxFgPgPcHcHmZQBbU/ItLB7MhLgCTg5HWH8JTtFZqsjWW/6xdkndo1
npKKa66b93h9putqQSzeVNtNr/b7U5hMxCgPZ8Fv8Sl16qrN6yBSVd70T8GCYEVgvxVW9w9hMbPG
sG4CmhNvl5l3DDpcupXS6Bu5N2DliFPaPfyoPaxh1sB6QIHo6z6xqxcbFkzPt6WOXdkgygaUmahn
halBydSGjsCnyzeCgVmovendp3Od6PwhhAlJbHrH7nJ29rWJ4vZc6TECEmJlj+17lyC9qh3U7w/J
Su3u2UXKX+eCCVxnkS7Jsk2DXaIXSHli40iJlBlkqcRkWzmag6Cdvtxn8ZbjmDeK4UGGf0gIQC7P
LRl6s4gL0Orm3o5j5zqy2z8n797sLwiaeUqysJ+U1+KAehXaaj5hNv2mpbz+4ltX/8WHMMFfYVR6
W+T4kEojyj4215pvS3Qwjq3+p6FZS8qes9fgOns4y/kX74y5JuUoDlMCki+b3WCVX47z/r7bbDZu
CTS7+pDDijV6GP96dUXaZzvzFnNWoHrD9Zzzk7Q3LQjlNEWVsa4Jk0qXJ7FYFAkKMKrgpYHdlsCv
2ojBoWywb81pzaWRUm3YR2/mQPtuWZvOfT24jr1nWeAKQboUTROYP2aol6YStm0PJ6oTf5djRimi
QWz1jgRM368Cw36EB3F+k2GQ1TD0K2F9KSP+PBaSpGh1LNZZHDqIVixyXgxwVd7Fz2ODJnjCekKA
DrAyLf1gGNs2fJaMPZoMaBav5ORYCidNAfht7gg0szXAAfjBSy6/GRt5ohDwWK5VaaPG9mT6nGjz
pr1hnlyXMVkOSIIfl/PrJYmNeuciQk/H8yQcw2Y1VEelfx6G1xrZvZIaBZWqF2lsiFyfOsmKJ93u
JjK9xP2HrtMOM8p6UFjyRMr0r9DTyIzoVDi9ttNlCwvszlHDixfnyIF17PO+MmyvU7DvhG2lCfTS
x36vLniWHd3HLoT0pOgIGJucTC1RsHFRtvPzsgroiCda9pAGnJDiJyBlPwCACirWsGGb5dUmQr3p
szqt1PA5y1HDezCAwG8hjstX/UejWP3HBORpq36Zyt2iemtKAGVoQJbXP4uConUlrmJLdTKgFDhG
Q1t5zm0qdiF8TI/VM/YKLgIiao/K/+Hsu5ZbR5IovwgR8OYVBUsrkaDcC0K6V4L3Hl+/B5qNGRLE
Etvd03emoyeCiarKykpz8qSiBno76LSgJ5KB+TeM6e4UmShGH9niaz6S8RDYjYtx4SqDEagbXzRc
dKj/dZGIcOq9SzzU2hOVo9Qm0PzPztNC9+/jK7porhRO4WVAmiatnvlWftW4Au2K/oUKiX8s1PCN
JfLGJ7FmgBGe4AJpOvCIqfp05LXYijQ9P20i41P6tDCXUqsNxeq81fTOwiOJ6c00WEymmA1cJjPD
nbA+L3kDjzs27plcDUaSPzUSrQqlZxXFvt0HCaFiNTvLmZZSluCey15tT7VIGn7tdt2bFHwLzBjG
VirI4s/d4AFVrnQcwuBSozM5twdGiz9xwsW3EBpD1Kt55JQeYRmNEjaTH9SpVdiqA0oKXqCzsUHZ
ikDSSGfa145a8w7vjRESzPgLdwl+C6rRtyY2yTEoOuuS4OLb1JtvZO5TFVr0T4XQ++AWao6m6kyN
qD/jdxJ9hPReCdEsQFvsPwZBK/gOHiqE9uppzu7MX876Xizrrgwu8fCknHF9hF1yQZmhGZ6pJgCL
j1F+i8jAjxotm8VZalfe3YXIDEQzqLAw0zPH07/+z5UNDKhkLBmfCi8FAAYtqUaSSST7rtzXTKeG
bVeAUWTXqmVzgLtKlac+MwpP72Q1+/KOkbB3Kbh9RhUew1NdEmElCXHvxN9+3exZKnu/Grnp62q0
6/okDPAwwQSPeyU7ubTa1trje70QIEt4EVAR4DDkaWJ2udWLohyboR795BKyuxzzMD5pV29CDTOw
s73rGjAxgUOXFsOp/iULyVio3hqC4T7BiSFgmGYGYh4aFTBm7ga6aRnSLRell8ZMMe3myX0HxAvW
VeteGzu+0N7Ks7JwUW/kze+CiPlfbgh5Kf2j4LkDcvLxrk5KfPtqTAvi4bvDkxIx2+x2U/skZSRP
SdML2Cs9NUei/ev/oztt8ooeSZnpCuOiq1L0yvTSynbz3G85o94qGySrvdLKNH5LNSt3Z9KFuUBO
wQhXFG1YdLPOkgrAe9QUx/nZxS1/at/o65c22z3euYXQEVyiVzKmRV9dzyzglMYtICO332pWpcOt
6FAmvS0HVKUey1o6JR7BFcy1hMHrymz/XCXx2Lqtswt8iWbQke1KwTte6cwLtdpJuHRW17Jm1yxv
izAWxiq7SH+6EnZHpbe+v4vCF6o+im9VQ6rWiDP98QIX8qxwPKfR8uj8x6v0y0RxtZlhU3CpEkj5
xce4uxEOhPQWpXZLGXlLfG7XVloS6fQT91PEo4p8dh05XmNRz56yo4SPgAlVllELz5IBx+pUIdRY
DLxOLUl6q6mXprLHSpcruw2QbdkM8EzQojfATwxJ1pzdtVzpvfYhR4nHa7pWcKfn8XCecq0fdF1x
8QNNED6ydM83K4HIvfWFCOQQkEEQWUTckzt6tV9xWrmUq4zFBWzfat+fS8AMghPdCdZgp8/i6fHx
LIQ9MgjeMGURTyErI3NxKw5oOG6g6aq4IBnaNqrEkNb2S9NvDqJdaeWJOQlozFaiCP7mX7EwqbXL
Ntmh2wuND8BtVpC9g78yp70Iw6RLmKDHenuA7UCJ5iH9D+Rwp7Z7tyLKU2Pl/MqLc8/ppdwKnVkR
qe9ooDchdN877OXL+ArP8ajFWwaMM5sajR2GTiQTJCdnwSZhaz3e9KUjVqZoAvcec8fmlz6vWpdj
urq4CKOWu2rXy2bUA1WsKFr6GdREqGjyWOIvE/PdLossdhoEIAx4A2+POVa42i2aATOaNK43MtQV
05RRGVaXf4qXBlRFharoKUVcWotTnQmMJlM7nown4GzUYDuIJEXl7bMIkcNlBw2eWYxWoxJDg3xS
xmT0SPXUf6c56QEZaewc7LcBacZ971tlYolfbEVayipyPUdsssqcdT97AIHkRDqHhUkgaZsrEdOz
gTy2QnnxOZWuYxKXr2FCvMIoo4Fw3UeQmbT7ovhG9D4Ip57X+O7MfaPIJAgg7SepAgY3g5N1JbFC
lHcqAK5LuwWMitVohKIohUmW0mu+tG0YLVMM/EsB+ezHh/TbfDc7pJtVzLSSKeIcEz3F8oKW9kDR
JACOpD0HVq5xV/2MX0BLoATkmul3Fqve+yjbYWgwkukORJKtKiTRuGFpc9AGUQtrq0tNZXyK6R1P
6VlulC7xTwJ3zJ6kj+DE5XrAvXodJkqisDzo3pH/U7u6lO0wI9F97altaXLiRlSeJQR130VololG
BS+RYlbRMWKMkbLcyGAFUh4yxNz5YQhzPWoLwvvqaKJRwsev+BtKUEORcBC/qwqdLg2mJUP35H81
vlYoLFI5+PupA/bVF1a28763c6YU03t4ZUmDuuLEUubLC7sJ7T31dmzMpFBj5NJMWgN5p6+KcG3V
8TsnsY7oVU/N0gyMtfK/MB3b/FhFNA3AuwQRCvMbDVx9R9FSPojJ5PLCHbsf6U92KA617RsMSCA8
J9kZKWbNHAcyGtHBU6W9YIYHWt0iPX+J1VcCtkuMJKIxgwy9hjR5iYDiswSTNYJjuBI9LqQgZeb6
S2eB0VBmXFRRUnmhpYqk1c/Uri2e05Ng4lQjw1+Td+/93Mqb5cyLvOe40sPOMMfSqFCv4VRUtkEL
Imu+4dquwRz4Y2zFZrNigRfKNDeS5+VILqXFBDYDuvEcvXjbVjiN7/y+k0lVqWLzPg42/I5MC6NN
JkA12PPjq84uvHrXO83NrnoXiS7UHzutWCwJPNIj6Qw00JuHm6AGBmpyGmdn25QI7y6pNpmebTl7
Aqc8/o7/h26KIJNFMxiI+WYnIKAS2iXJ9B3b4lN8rki/TbVyNFgR0ecW14We5j3Gdp6qzQ/9mj/1
hVYg0XKo/9IhUf5IVpIkqrApzKzVw0h1VapSlYJQYDZqjElromPnUIzZjTuX1FqitQePVZuv8LmF
EdlEmiutrGnBfcfZShwwBUBTTLOWb+890w2xkkhBdRk6ze/hPP5MY8XlNLYadkfTBQkL6lBK/zhq
hlT4UMgpYIA5cgu3UmW6TYRAcKHLvO7GavPS974qffhbrz2La4yuC9WmSZqENLWMoFn6tX3XNoVn
AcmhwuriI7tTffs1a4j1vsxeAQzic2sM/whtoNacGWBiQUPSmF3xKBav7tUHzHJxod/4HZ1F1YWP
7BggUbjddh3ZcrXtV6zEQtrvdq0zqySOaelzMtZKb/bUMXRGg/48gjpIJIlVT61syPjVU9s+eW1A
5ZPYiNXUmKSk1j9ztTB+YtvC5AQ8VcQz1qKqhYjg5iBmFwgdg9yQ8NPHRTaTW0nIq2J/enxL7wmj
8JJJSC8iIEBvyt0tFVMRac/a+9XosHovBCcWLOGYROBflS7isC0ak8oNCUxCFBAT+6JGnlav+/ce
vIiDSQfHxx+0kLGZPkhCTIfPQcVmyvRdq5/sxUMr4vQlPOGNf+iNDn4fvKYaM0Cp3YgRPgJNZAUg
HpVyn2Ii/I036RqAc0kHEVqClRGsm/CkZ8Ez0MpiXgg1dBCc/U1huP7LmP1xKwAM3H4lTlmShT5a
SZKmccH8PHdZ5FHUdaJfX4DHrv/AkaGQ4UayEPUHZL5XtneyUHOPQZ6QqQCpSHBqZzGgL1Vtn41F
feG6rcy8yT8UOIclCeQ/auSZnFAR2dOLKtqw0Up6ZSkeZK5Fz+41I+ZJHqR5fSn/MF8RxxFu0HiB
ZLUM8qiAVGrDa9lZFMz+UPEBSYEyyMqtvBZoL5SAgQi72oLZpc/SLsNQ46q+YLKw7YRnAWbuXTLP
MpLFR0ljV67YokG9lje7xy2feznNQJ5LbzBsMGL3BWbM5iEqLs91Z8sNYSKVZojUWpKjtCvWdNHz
Uhhuwt3/PiCzE1e40c2ouqkvTYKCSr7NeZ0viNvv81rQSyUkFYM2gEJ1RWdF16ZfnuvateTZgQ9p
IzIVWowuYdWpTQqnWEpIMuoejUrgd1RpY/2ZFn+S4Vw1W1axveE1qUn//vgz7hlgplIgPGQONoWm
uV+H6cqiRIzfC7GEDRjgBD+BBZ3X2JQU+yFUlUv+8SMfngXUcAKDIRfBTrayHuqNWlmCza5dgWnF
dzuCMhuPTPDEWjndzqtP8aOg4YoMJr2NPoZ9W+hIM8pTZmToMExz/KSybcTbkk+CN+Yod1qWW483
49f7u/sCsI4iQSDjdZdmZ8JOY9fZKqkuzFumC08dEoI1G6s8rdPBFnEKIE6VCbxw1RvDFtwiphuj
JB9+14i2NmWJOljwhoG7e98jQk+kwAR8sO2eH3/lkkVETu+/Hzm7oblbsEooYJvKTB0KEuB1TbZF
jjKtR+A1PhZ231o16QcK9GhOoaGu87yvwCSYb1qVeAIJCLJE1R7RL4BAUxveImewfR2pv5V61eLN
uBI504NGSiOwV1XVpY6QTUTg6ruHNNRCaSUYWCgg3q5tChauFK5swgyzx3/XpoBqJN81aIvjNGTt
dfRF2GAu3XEgOov1FJTSj/d18RAnRO9vSzuIIW9Fx2ncSnnTVhd5wxw7LyblCClhc4yllQd0eozv
dPpK0sw/ZsYuV2IfkuoURPJdSgmGVxWvj5ezUMaZtvJ/65mdmceFTMuDTO2ClNqF+hJ/wsJKgeHg
dmKq0pnt7yt3JZm44AGCq55nGJFRBBZzOW63sOkCj5daAfTUta+HsI1R/i5wKzryG5DOtu9Gyswk
NG4vByDJqi7dZiC83nwXExd2rjVWodda/ORtua8eSTmG0EZLAvw3Rzq71Wm7Rx9sf4jOawj5BdWB
1oDQd6qWyejBu123UgrI3IZUdYm710DCqO32uUVbamBwiKG7tv8323wlbqY/XeDHxUi51aVIv5sM
w1XkrzwKVq7D4lnyaAiajlPEnJXbNcEDD8cao3kvjUIi9yfh0E0RrQGCl4QwsoyXhWaQ4J+PCcuZ
vqGGMGwunqt7PCbm1iA7X2srW1QYwH7QzoXyCyvP3xCqFHkKnmJzKbXY7jVG4799cJCOaEst0Sap
y3ZAEls+RjZCRv8ElnHQGxLuCGiFzlusVqo/j+/mAvIHEH/k+WmkGlDlnefBlM6VlSLLmguTqoVZ
XJgvutE8XSGVUSPHJREkpdFwzNOg8dCE3RaNV5LBk22LxrBeLbbx2kO/pMHXHzQ7bSkalSbl0+Yi
MadAJFm8pbpNEAWaHKoe76mAoyGdYSSyynLdZnxjTRHDNl7EYcU0Lj0AGGCkoC0OBRDxLpDpmb6U
27ZsLtsEhXZwh9ntcbSk03Ac0A2N5HqsJ2q70/INsy9XnvEFu3wje9LWq8fH5Qq5jWicSo+i+sjs
6z5bebsX/CkWI5MmoBuml0jSzCYPI1/lydg0Fy4B0Kzf1/nWbay4euJdY0XFJiNwbSWVCYeDHkbU
OIDiwz/cLiZoGVlqeK+7eJ1WvwHOBEiWCWBFCvLHPRo5h50HNhqZdJqFwuJj4Xd5J9QfePRtAJkE
FKkszVGrY5/xYx4XrZOF9tuIK1Z/uUeQfXe7bOU1mCvuryQRVUIMZUEOiJ8HK3HjZnHINk4Tq2yX
bPKO3vshJon59XM42EDOrmzsXEn+IxAEjRNsBs17s9dHDGg2rEu5cSgW+WD0DbZ8tWLfF0VMuHGU
3oHJmYNyMEo8TiMlaJ04QaWX9dH88g+N++8i0HwI+JGgoBA+2zVR8ak0CcrWYUbRoJSngotUzytW
1nFXdpjEAEKCo5n6HGmFu9XBRmyYdpzElJpoljvZlDfypnuRN57FaKlG6ZIeYKZNYTNEMTM7PzS2
b7FqB3u3opDzh2b6EqDleJpHWQys37MFM6NcjXCWWgeFlsBCRCWDjkBNKIxL2vq0Re/YzG6+sm2F
6sc/Fy0ryMtgiAUSM/iO2SbQcSiXStQ7IioJgT7sM0yHDw/NKeLPQuXwjd2ye5F9ElI9PIBpb0X+
3ORg5RilA7ksh0ccs4tm4pXcL8Ks6J0g8ElBAfcoX1CNqni7klYiV246z1ubM8ni0NgBHAfwobPz
ljue6jyvgSyJVvG0KuEz3+55FOso9DTDnqP6JbWJFiKCEyUz4X3S1n/dShe5Uh3KV7/aRPlLV21j
9Lpz24gxs1R3QzWvichsAMM9M/VGzHQmAtqx4NfennuTefv5s5MSSrejSglbVUs2ix5YRkXFzztF
yk8cqQqnxgqJP/6NdjAA1fIAU0BBZ4oZ+Lwb+X7bO5Gs1ZVV6VyzzbfthuX1/DVjzgN4khS7jQ7C
ewN04L+RjikzCK7hiShzxxW9/rVEj3XvNOWJ7xtSov94cFVcZ9UF7JFjVDa3UrlEHsamQp3JSNa9
MHK/8h3Txt7qjYJeaDyJsBLwNvmZjopAzCCw7GmHziOK5CyfwNcc0hUjMEUfN1KA4ADQGoz/NPpE
UIW8vQmUF3G5RMm0E44Gryd+rgV9pfrU6fGm3vXq4rbdyJm9vFAjNwpQonf6o3LOSrXa9HZFUA52
3J1MqaWntptkt3vv7GHrbwJmxbbfXfhf8RIeXgCpppTp7TJbqcVkvQzihZ3X78sKAFsGxURmguOO
+uO13hUPf9fKw4eFdRV44DdvhQ2N2CMWgTAmdwrGkgqrSvWEwxSmUA0qidRjbvkYoVwl+T5sms+g
qD4x/YqEg1msGfnF8wVqUhShRgjjZ1eJG6M0Y6Zv6UtQF/exOYb7knqKuNVV3zkd2GKAIzmRRZcd
jPtsi0eh4FE2DRin+4GLyA/PqcOnRKZOyYmd6vs+Yphy0LzmCEYFnnmpPJC0Zt12/KfIxmn70Y0E
AA2LhAU4BW63v42juBmjmHGGZKs0FOj/Wwk49/pPWD6x3Roe6y4zOYnD7spoDMGsAfHuKcuGNOpd
iQbZIDhR1Jft28T0drQduwU99e610QD4Vs8+Gimt55fHqrZ0uteyZ3uecBWreD5ub9wfmuql3BYA
/tej+VjKHUbvd4myAGgbHLypznS7o02YBF0tpYyzx9regHs1EetgxJ1qZMQE4b9pRmCJth1GjfRR
BaPdhdPx9+fUeT+oP6s0QnfB638+CH4UmH1w0nOEVCu5YVyILu1oLWiVM+J87D/e3vYRGUljdGah
xYfS3Frn8+HwDMat18f7cVd8mMTDXmIyqSJj/OFd52wHQHIfVYwjVXp1SXpYZrEkHHLwYVpg5CGn
svAin9vxPZHSjfK0In461bnNloDKw8MIwrY7Hq5kaD24lyXjcEhrxoB4l1bpx8AsPSvtR98laFa+
9Kyg1wIGFkYa1zlFMk1De/wZk+W4+wq0QrGwcRwPcMCtUkhoTYp8vmccVjSyWC86VLY/8xc2Mtru
EsCheSzutyw/lwc4PkwZ2ihR0ZtZsrIR5CqPGMYRs0PEYBKqOfYKXuQDZsTXHboARsHiYq13DcXV
qvwSvvCYeidGZi86XKKK3k4USI8BROGo0y3BjLik/AK+K7azfj9WqToker42/O+ubjSpChxMHBYM
EmJ49naXhr4Gu0eJqwN/wX8btwEKY7zFgGXr/AM2xMd7tKAYEqqBwCZPE4DvSFSAfYtiCnNpHe4N
6HTwUH8//v2FI7/5/dkRjKJXpFxQg0f9L1IgAvp17XYrC6b1WMzCY30tZu6TKCivhO2AZXwgDtEG
rVm5vyvbNAfXJNLgFQWF32c0V1P2zPvjz78r1uHMb75/dua1MLS02OL3J45ICX+6A79pbdUPSLYi
a+EBuBE1Cy4UrsulXIEod/8V6MI+fH68lrWtmpzUq+xPHrgCN0y/z/74Bur1q702awKm//9KQDBE
TSNMKhWp6ElTx52MliOt2aH3/mfiHlhnhltR4l/a1iuJo+unHfBrPEYQVZj0pqhHRkUUBoDIH+Dp
9MHoD9bPGpBqwTm6OadJ5a+Eok2RK5MEy8QAC5FQn5Z8+vv4pJYeJdgYpJiQIkTUNI8zI0qson4a
oLWn9+mZIdmmVZunEIPktt1K5Wvhgt6ImmlFGAS9xKcDxrm9R1tJ5wOV3a6Rra7JmCmG0iJj4XOQ
QRekIqp/aNY2bHqgZg+KjAgLQQG6XxCXz+6OH0t0TcXMpHpA1REAB0zQ1A7qmpy7CHpqI7uSM9st
TINgeQrPqOOhdM1/2p7NmdETYLSHNaaH6ZcerWi2Z1SUu2UaYEVg5HdXwtHF87haxcwHRJgkZFGI
304qFfjYbreaE1rbp9kd4TOhzKtpppKD2a4nwMd5g0NvQXpau4wLFuDmQKbLenUZRUDby9GHoK13
Mr4iwumdtuIcLdz3GxHTJ1yJ8AR0LIQU+P3Fzd7bulqrdza98kwu2P5rGXOQVQiGVDEEHaITnBoz
flG0tdGciwLgYoNuCD62NHdzpdBjXYCr4E6ojOYB/PzYYq39/CxMxtyiPOMT/Hz1Ez5l5jhgPPpj
CUveF/Bn/1vB7CWWXYatXRiAqWk/U6FVp1793ijm2YpXDnxtMTNjIg1Z2vbIdjqaMBhdQzJnZSmL
twNDZlF9RE/IXaImjhK/bRhw2oPHNVMD9bvS2NXZbguv8ZQA/6+Q2ZHU6VC0cQchvpbryj9OJU6G
8OrXZ6dBS4VQDA1+PUOkzBIDlDsCBlWtecF3RX74XzdyZmfhhUEbVSk43jVMBn5+SW3BYCymWyVE
XrQjV+uZGfZu5DoYLaxn8l0STIV3clNbOfZFs3slY2bScR50FoRYy8sLUvNAf8BfwTzv2lPZ3fPz
8xpc9Q7fN9+7Sc+vDJciBrXb43V3AsveSydyOWNO0vbtoO0uP4+Xtmgir1Y2M/fZmJddEClwLZ9j
g7d3I3jc1paztnszS8/7URbKNVYT2pUa7DY/z4/XsOTq36jazM4PaE3GKF0cz37rHVLbcU41OB/U
FTHLiqaAAA30kCyw+LeHMkZyWtaCME0nTdEh+Y3mmEu2xrS3JIQRkDnDIw9muTnCrgXTSChnPsh1
iWwOOoPICEwAarniRywZymsx80uTo8tsaDAVQTYDC7G66a2Aj5f06lrA7Ma4lSdR9QgBQML8FBf2
7U+4Gdau5ZI1vhYyuyZu1tVDT0MIHWMmY6Vyz5ktHpmNp1VW9i/e+WtZs4sSFuA7EnvIYk1m51qZ
vebOLx8J6oAS6mFAX8ysPriPwOzcY8bHqKCXVOXtcIRPtHJTltQL5BcCMojI4Ci/LXpXhqUW2zAq
XY5DBPTGaeVrukU2huQEOVFYsS1Go778G4nIucjAnyMJP8/5j7Q31BlGKziBmu1Vb5P1Zr9pD8QC
+vBZ0P5SRkP649pp3c3BmCwo2Hr+K3amGkPmhi4VyhzmUWgCrYbnFO1vYLjTfp7B8fbzg+5D/Key
ZOBTBfCarXm3v9nYeRRw/QEzfaExF7WVMnwAdno08AS+vNRatJd09enpdGIO5x9f9/Uf6+/j/Wan
5/tO7gRTQbvu1Hkyu9lp63YJnYfTcwjJ6K9MLiJ4c3PQM28ORGdw3K4TomYHHLG6uuqlaO4XqPJ/
pc+uvdCyQVizkP7yAulbg4mIa4u2Z75v0Cp3Bu9toKXmGsht0de4Fjs7bUy2YGqxglgX1GDy33SD
oaXTFJfHe7t4ea62dnakfZDztFdCCi1qx4mJtFcRRjL+ihO7mEO4Xs3svZSquqHiFnKqDXgRM3Xf
nZq9EGvAVz3/XbGh/NLjfC1s9qpFdVRTQgxh/H5KlHWxylnuk3L6AsvYR6eHr64Gd33q+u6x4nab
iE8ZM/Ew5yTIMcipVqmn9Bs0oJ52/tlcPi8oNaw8vMLkKt7pNGqwKAWjwCOIM9NYu50oRHL3Hxfv
7S22JSSpJFU2J07Q3pqOwrFt/mlgAEOnSZTo6p8/EQjLMQq4tHK9BuSy0kJdhvpvrL8/U0LLM1Ly
k5s/P39Xbd6y8UHyH7AGAaiOORCHY704GxIkgSqdfc53PQbiOJnpG/5raRuVWame7f5JTY5sgiM4
FrVMQ9u2/VhZ77DYvxbw6iNmWhT2SRaNMT6CO8Y7Dg2t8TnZRxdlX0CaZ/jb4mmNXnGyLXfnBKAC
Ko/oeEOIdOshFZ1UcnkxIqWbtzmZyKEIHKl85Rouunscw9HwwTCSCpSAt2LyTs7QyFdgetQbGmDt
0e54QDQ0AKz0Fc1bdMSvRc0MC9tRnJhIGe8Apjbawmtq+4QpTOXjRwoBxGRVUO38yIaniSv0R0v+
07Xgma1pZZCycmPOO+Uu0HH7iIimgTWDdg+Gw6woPFIsAGoKDTzULEYrqzAA/kganbwqVGF4Devz
EJoFL5ivfQx4MlOqfLpWslpYGlqGUAUHCA//O4fvpj0/hG3d0s5WEfTKdP+AOig7rrF0L7xEN1Jm
di3m67xlEbc5ofDjfVINaTHpZTTi/u/wtwZlheSvVpnun17c9qkfBczFgsBKsxsXJW0scQhHnRwj
R9yYM5TxpfJRb0fLnZeSvC3PAFxXPHGFi88aK/f9fsG30mcLzuui6YuW6Ry61UZ0QBQ1Z7hZoOa8
ndc8ESWrjNgtaJlW5N4/IJArC6Az48DISPMzh6OLh0Ye5AzQpMGI2w0lVeqYjUBu5jofHfzhp1SM
0AOFWL8VBMztUKQT4LxmnRG3/Vs3K+/ZgiuAzwER4NRVDCzr71ty5eHynsdKkVL2jvSn4p/H8rkY
rYz6aH/EFtQLZ7yhjbVGEblgJm6FzvYg4OH3MjzgWRRd6zJT6WWjtv2ukDCgMrSG4Y2qQRVky1n3
lWlDeOwYUBNSgTqmnwO/r9PLyplMD+KtIb79npmFpIu2C6D9vTMW2pBupQgPY6aLKRo+nz3maVDZ
MNNWsVK/vuW9WBDVgEIBKaZ5++UYd1nBtF3v0BvWIxJ/kqre9FjBrPKPUH7nJKMQk0MYg5f/rKAn
sc/2eWVHo821ey4mSfHUM51a+w43mCJ/lINixbWa1v3oA2fn1Ppoa6tooADDjnvLFco3g8bfUik7
rtzGu2ZgoGOhhv/bitkJSNHgU6D07B2vfIncswTOZ2RB0Ysf5QYlOhIaCAeNA/gJW5BsyoKw7p6q
TiHzXMZnhjVo731FJ5askwQoH5omUAxH09rtqykEYy5zHtM7ShzIvZ4meUQ8PuI/lUEejVQovmvg
w4+lULg6zfRbKgRSEmXszy6Wk5Uk5LTP83OQ+KlnDmoCkN/MUoYK1adhNfZOHKU4bSHlbRnzdVZs
wf1DI/DXUmYWEY1hccDFWLHwFnZm6247RqU5gFs/qe5tZXeXNOtK1rwMIIYll1AVZEXUjkre5eR7
dD/EDzbdBRzx0HDtR1Z4yPozOxyAtRJWlroQM2CtSBjBLcIEE3Ro3p6uH8gFN6ZC72igomJGLWl1
VSlVwQ73g8rLxsvj9S6EmbfyZjcpFVMpwBXoHd6M6zMoklqYOQP+dGoCxm921vCFP1aAITUDpuPE
prZWZluAotx+wkyhW+yHWAls78j0eywfa7pQkf7Xs9DCQIYu3EoYDNkxwbGJaq3M3sX6c8CYojG1
kR8BhS1GNX1nhS4mBt9v6xzN+ONpTM2oEg4y5VqV3JGceqrqwq6B8O34jgwrBdwF/cSjiTQMAIqo
jvz27189VWWTFPxAFR0QRJQuxInaC6nhPvGFazZBdJBSfkVLF5T0RuD0QVcCZVRpwlBsOiccmEPP
VHaRYHxTs+a7Tvfq6najkQmTMaaeKVBFYpjl78FdieH9yq/KrKx3cWwIhfUxRCb2E51uvB78w4rP
ryx0JAMVB5QhmgZmSiBglGw/uHWzi2hKjRmFKKlCcKTesPJ0zEzWJAjeDQBfoBie8rOzC+b2FdrO
GLbZ1U374slDYigKxa0IURa2DqzWIoRh5yZigdsTaibCEK+pxl0pZFRLRG6I0VeUtvxX7MZ5rQkh
lXKHHmM8422I7rSTwvmyYkatGEv7zM3QqCaXnDyqvILhjfA1e/EvV+dCrruCFHzIQsg4mUszIBLr
lRqsHFXDH7iuixqtoJjilJQp+tfrPFNest7nfrIhK/4INTse0SoQOWnEls9xPVB67LmYX8RLXH5u
2b7l1IbL4kzLx6Y7hUOTHNF1CM7WUFKoRm+5rvjDpln0lQxu4ISuH6eqkObZsxuNfEzyURD3XE4X
vj60oBEhRRn4b37E4kq7LXAiIMroBoMdq1YxgXqNQZXcZlHg8FnqZyoXK8O+5EuKN/yApTZA3XFf
ohvSYCXPao4G43IQP7cJNaaHNKAwZmqkB6/WfZQMwEGSdJTj0UH0Nkpt9tFJlWSHdDG8wcuJYrXN
E1A0cwMFfGGAJSZalWQtqHnR3BPoMcbxnb2CbWl0n6OtVUsEpghJXafwvGO/rhK1aFjxAq7WvtGr
NMwAYUdv7KcfZEJkNf2AhiC3Act2mVOY5tY2YlBpnlBKpR4VoeKqIEzr3oPUy0a7weaJqtB2GO00
9F6yBs/mZwZp0nE0sk+jdTGPHvyqkwtxdXEDNvQrtuu7HbjQ054wQ5tVKKSInW/Qo9LFmguf4NSU
GQgAk1gJznVWS4FeJRyGXrdNhrNgCqXFeJ6BST7dPAY0UIrAF8tiBhKA1/+HtPNajhtZuvUTIQLe
3ALdTQeSogyl0Q1CFt57PP3/lc6JvdloRCM0ezRzMwwxUVVZWWlWrlTgb2VXDN08qJVpD8cMQu3U
q8w4B8eaWt2jnVrkheOZh84LNEswleFrPkJcmR+baql/9MHS1AdHWbpfUhUW6aEY7DiEIS4wjKPU
dMrHLOrbG7Md+19NqfTSrdJneX+CrKOZbjqn6XG7smwqXJDa1vupHWX5IM1GyKCEaZlLflUbLpUL
IaYFcUbT2PNOZC+u8Mo60kBIBUn0wEEfuTIkyTxUUWHOoz+aldeNN6YWnYb6l5TtNRWsfQJxnFAd
kXRXoEnVtXUaypYohvdyOPl2EirvF8mcXMdpzRMkcDL+Xw3svp+6xK0Lm0Qa/GeHPrCkU2nNNW3L
DlzGep3sNf1s2FE4Q8TUJDw/ArSVUzZpU2p2ej75GhUoT7MY1ZmZ5u/r7skqJmXlZJ/YXlq9aTOE
je9ckae+b8s+1hfftIwTI4+9yOru+9Ykwzn/YhT3jtneEif6p3giTMdS170qy2IOermEsl/SA/Dc
BzqjsSo0OG/m4V2ZL5anxZN8vL7GSz3iIRKlSLINNBmun4rMbq2xnaTFj6vEORp9n9/y6vb3uOzl
oaTxbSfQXzkPf/YUYnsTBjIADhcDKId2KjnUSPajJLa8MNSrR2eQBpAWg7STvLm0Q+KNhWEEQ01H
nLxyLq2RJHyjJrIvG8F8Z5jFN7Wzx5sphmJFD5blqTCVzssUqT5d39ONKyPGHdD1zTsvKmQiyfLG
AsoS8whLVVv8aao9p1aPsj3cjr3zAvuDN+vw2k4fhw6Eu3YXl/SvxAsj9qpgD/C5rh6JzRYU21ST
QfZQy1l9B3Fl6wxdofiM4ZC9ocTJcq3RHBiLU0B1woRQhm80poe9ZBDEEpNtTQaaoOM+5a9MoZuP
w686tnSvV7riIe9l6VGWl+VTN7YQLUR5c6DgmN0VzeTcFnVUfQB00rlzMQenIk/qJzssuw/XN/fy
5rMmQfWmObg2tBmv9raK1apVe9nXpvmpUuvPXaXpf6+kJrrjsG2kICimnsuo5rhhxNQy+UvYdY8q
k+MO6HP83VJ75/b6ci7vA+hO8n0KGG8yp3/axd+oSq4NcRlpleqXaa27jtHNt22+5J4+ddPOfdgS
Ra6bhDk8ebwY650rzDKZcCF8Eqbm6LXBDe0F11dz6XiyZaJiSue/6KhYmWVLdyKRz9D8Ro7rB7Vr
acseDPN9QXfLA24BGP7ehPR2MkPPWeZhF3cofIvzZ1F8AC2w4l8Yy1YJ78bJGkOjMu0r08lIx9kN
HOa6pN8lXT8487GFvEpf4HmSx9MQll4x313fgHXikCvHBzCOgcIFBQzHWr0Zdm5rTm6KHdDzQz+F
R0ZXe5lc31v68qrIn2qlvisszU8k+1keW3eI2x2LvnHM+F+kaJBvYQBWZq/ukT8PCmavzIdPjaKX
94mV2TqUNgGZ+Ovr3Thw4R3QEiuui/YnpflGfUfNSrpE72Q/l7WmxFFfmO436PrJStvxdZTi4Niq
Q3oqLGrI2kL68Lr8y+eL9ntNw48Qo7HoJDm/qXY0SQHaJMMtrjgPxhwPR7S8xbE1s69FIf1lN744
XvUPcZcCDMGGpeVcXqBI8lI7huzHRWLeWkpR3IeBnZ3sUB3eZWmQP0nBSM6xtOq9IpJYykq1KeVA
OqBTbBHcwOei1SywR3tgqZkaeUHpvMzJ/FoKSt9+pBvReYnK6GObwCGh72XnL19SjpYSC0GleNDW
LymkN9Fkw/Ln13IhnAJy7v+Uia+bqUvLghe3N9dPdV1REtt8JlDo+Bu10uKAvqEegU49ulL9T2qn
p1bLn5mX6kLAeB9H8X1RMzpjtJQd2RvXB8Ypcl+sE9dBFhbmjWiaDbXIlGrVN3M7P6hpqFAJHnK0
2kh3RF0+ZbrILMKyIKA05B7ORc00rNMeU6j+iRFHO87kOnUstvDtL1+/YXFF5ypxv+pPZUko7hZT
f28X5uMSZD/luH3qaD+W0vququP34xId1e/jOHxOnBY2OOkYpPT7ybRSJL/VGsro0Xx3/Yg3Li6Z
NWYsMQmBlIi2slL2bFpVMnWqb2j0yJulF9dfk2L0UijNrksSJn91b84krXSpX8I8KEYkWdGxkqD0
AmoQZQ+frkvZW8/qdgLsNBn+Oap+mg4HeXjszO4UGHeVszc7blMQdQEsPGVXhkmcK41Z1U47BY3q
F63zNDZfk6462aNB//Pf5RX/KBAPKBN8YC8iv7hyF7pan5J+tlW/z38Zxq/cofozDYc4OmraeFy6
HaKArctAfElAB0SDBo6VZXUCC2ItPdR8I+mK29DKP+FM7LHxbzzPzNViUXCPQD/IEMDz3VPorFHC
LFV8rQ1Cb7T78a7NlHBxG1Pt3TI2lqPJjLTbxhYTlZhjfpzxRSGLdrpPjm4NO3t8uWhq18KcA0rh
8Vw7s10k6UPUpLLfturiDu3S3lBtTg/XdfPSpDGHnCkqhHjMfYBF9XzRaWrxhE6T4udDcreYwWPX
9XehueNeXj4SeLHYS41JLaQm1lRX3ZxLqRwtip+qUBgy27yuDBJ6ywODB79BIPii7bEFX14F6uPM
xmSeBdNUMKLn68p1Z3QGClW+XhTLi8KshUNaBOa9bfaLL43mHpnXxmkBw9Hw7gA7sMrV1ZN5ELSO
xKivp7CqNAw6eZ4zqjU7ButSDNhNvGjQ5oAbOLHzZWVSkw5RO+l+pOdACicSLmWf2zsPxKVSIEXQ
22JCBLvQ6iYsVl4EU6fpvj0FtU9kB0UXPuVL3bZ7eNFLC4yCIY00nElH29ppanNliZMsMXyp6pIb
o8p5UORCvs0zVbsBxTG/RlK/97hurU80z/IMkgqHt+58F+niD/Ki7Aw/bnQamKM+SRg4TRpYd/W2
DI1/cWhkNehhFw1oxB7n4spi7qtlrA1/yWvqQsPSn/q22+Nm2lqUmFdEpEg4Dy71XIpTpcNS0+Lj
W2FBpenZSSEaStQde7F1XgTXcNyg5Kq65rzIdYho1S43/diOmeUx6NmdmWnjrR2U0a3TkbGHRyw8
/q2RAjyER8D4YlxMmvHPl1bq5jQ4vW74qVkNBzuKAHqkY+XOitPtiNpwL4UsWF9ZnWDyWR2WNhtp
oweO4de2ld2U+Sw9QEhl3ppK0/u91YR3Bfnf21kyNU8f1eQhn2ZlFzYlbti5Y8JAXxnGPp08IySB
qxsYT0MoD0Fh+o5c4LRP950eHvXiHzODwFJxSwWic5PygqvlH6xdn35DlQRHG9xlcImQFhA/f+Pn
Vo0jh8EiG36UWvTRt9F00COGA+IaVzv7vSmKUJiCHjzPhBDnosJJsqS+t03fNuG3eDC0dhrfJXOc
qfAmDZP2d7AAHBemKpGvpoLNjF9rDUfLsyyqdeaB+FLJQPQms9pf1RTIO8775aKEFN5tg4Ie3sTK
4WsXU8K6yqavNnbzTR0c7ZRp1KTcOG334EiXL8L/mxOlQmGECV3PGygtsLWZBE2r00UjlL9aOzIH
lbHQ+s6jsCkIdhkqrhDqQYRyflJKbRtFO3BSPKPFaxZY+a0sydUOGeOaQEickOASRv/+AKzsFRK3
TSjKlGYc+EbolF+cKndcOP+l52Zshvt+NOSHcFqU+2KS5mPC+IdTmsj5TZvn/ftaye70JMk8OQ2Y
bp5Q5balQf8qg0D+nFRz9WxFo3kYmi79aVH/2zHzG6fOMFs6szkK+AfXY0mtsSEyj9vAt/Iw8MqQ
bKeZGx+MbLcr5TLc53L+GesJYpmwf+UP99ZEmdRQA7/j+WJ8kxxFX0zeapiBCyn+UZdm/ZEpxjVD
nswhYuBrOpavQ2ooe0teQ4DFaeE64qiiEdSt17WWMlOhsUwi2w/sJDlUiTx9bKTI6Q52mJ7qxApu
BwX6szTH4WogGDt2c/AU507zPEZj+pil9qveJNpDhuHfiSI3jgP3hUo3bfIo7Hrwoaz0g9P1oe3b
vTl/NENKh2UeVi8LuZCdq3H5KBJsMWyVIdpAjeijPb8aXS+SUEWVPo5O7pn5D422vaan3ZxRpn87
e44td2j+hynMIkJmLoD4mDfGedbCtjdKK38s7ScTAI6yQCe3E3Bd7p2oCJC8I8mNnVrnalkKxa+U
qQIAfuBPmZSfOmSGnhmSUrr+tF/46XTkUz6kG4l7A5XJylRqqVNoUVhmjwGP6XOWxiIzGlleFhjJ
PVdnOF2XJ57vs4dVoEUMpr6xg3hL1sr1i2QrL/u6Kx+LXNY/zGRBDoPeQ0gRjeCpOgMISbcclEhz
3qvyVOxIFzZyLR3HnTQw9oHiwWq1fR10WtMN5eOQhvpjUsBJVqnTdNNG3a9UiuLnMpIbL3JS5cP1
ZV9oKMvWcXQFOI8Mv7WyGFqfa+GSO+UjAF5ncTUtZJieFAQh4wQg/plO+dI1v5Jqmv/2FiIYA8Wz
SxRGWWYlOGY2zVAoUfXYLwVgEDzKI+oUu3Y2djuv7qXrJmRBpgxSGAsMNuj8ZiRGAbeiBtmaUY/B
oWgqx+8m3DSlVJR3SyRHv216Xu6DbgIgaoWx+k5xpuL2+k6vkbr4FHyFGIpCjU8MvFzdz9EOI+AG
VfW4KI35QZfAlsjGJBAGFkO3VYbhJeNcnGS4dj/kRm+Mbgzf38tcdpm7OKl5T7eMdeoC57saLsVp
cWAqMRtG8qVd9e36t15c8z+fSkGAuojAsq183SoeDKeKm+oxDRL9mDEbvsDLvqkKW/t+XdKF84Ak
7DDFRqC7lMTFi/bGaFGVSRVTAoq6OEp8qM0Bmml5yr3rUsT1Ob9e+Hbg/aFHoeuD0tm5lNhugzo2
a4JwI+jSQz0UKsnZxsxfulZORs8sOmO6uy7zcg8hYYESTjiwIuGwsv3E4nPGrTb9Wl/C5UNRp8x7
KgAB1c/VVDJS72/F6VRtZTSL+3zJvmf02rh0fWb76diDhrIoqtqPkLPLhhvLUdj+NZhCYMS4UWJQ
Jq/YOgtV6U1bS7Nt+aGaMoIwkO1kOBVw6IY7nvnlPsKbJYjOIFUSsPrV5UVlliYtYtufwOF5dDxF
sQueK/0wBpGxx+9+qY7nwlavALm1yChgV/N74DcuERVUw1Ni/7W1J3QDaQeWCXAM+PxzdbTbMlry
QbL8uB7UG21pmLCOFg1urNOzMY4MWDGNjjbyRjPTHQzQpcHHDSUXRWFGAB3+NJC9uXBtkMzNaESO
v9jToQKZHE8xxfv24zIoN7X08bpWbuwnqGAYCpl7QJ/8OosYdnM5JniIfl9ns+XOhpxJXmebqbPj
LlxoCQR0xDiwGYOUFCmj8y3V7VohBqlKXzbT29jivVZ7RTo66l5Za0/Q6qU2a1sLCqNkDqY5MIHm
dzm+WFW881ZcbBurIUKUDWhfydr/aUN7c0hBMLdRHEwlqJ4uOSVl+bGQ+3wn97op5A8aipQ23ALi
52+ENJGUSYHNRM9+iEEbGmEfP8lhURQ7xndTDjTSnA29eeqaF9RwMlJGjl36UxgHd2PORCzKvnvk
3Wu95lVHp3FjwFzRCrQuwUVdbguGQOPBnL2K3t++T9wgOTbWfDOFf2nakQWKzgKuIEYn0F5zvnOj
OVtGBezvIZPf2d3k1Qer6w7Xb86a8x8wAkJMUY9zSICA8jgXMmez+LFjPoRamB3kKAmPWukEx0W3
iteBuOi+np3wS0fAer+Ao7sJtSX2bK3VP8u9Gb6YU5PdFKPNhNoEWJYxWZI35fqPsnQ0Zlgmemju
eA1rJ1Z8Md1PROh/RmOs41yCvCCxl4IvfrWq48m4UY7D4/DP9X1Zd7iKfSHTjW9ikbzHmVrtS6Ut
c2Pnmf0AAC/3Ar0o6YN2JI+STHND1W46FHPDzJOptg+JDZjdbGkFkjqzCMkL9sF9qdr1MbDK6Mlq
2+DRkuLyYyeX3XtnmIZbJMt3yxIFyaFpQ/nQdYrTu+bcG+1Rt0Biu5EC9HbHfK0dFBYFk6gF/Atc
JsnTlVUBBp0v02LaD3o2Ex3eKGp7J/VfU5Ic17dvT9DKCa3kGexFa9kPw/IA/IDZx5qbx8/p8Pov
5PCWkiYktU3h8Vx7F7XoulhHjmXMrrSYR6eIv1Z6fZwW63Rd1MbNJ0b8r6iV6Z/NvpTzyLYfOqd/
F+Tmq1WfuvmxM2RXVccdo7knbHVQkgVdoQqj50PKssLDo9S8v+32WGu2DsnhVYT0g3CBXNX55qlZ
H2sD8GwY35fCG7W8uGvLxr615/5Jt2Zl56zWBlooHxANC94K0dm8HkggD1oUKCXixsaZ3NQsejp5
4mJH8y4vLgUIgfBWLPpToZhZqURK4itxrDryRzWumAdmhAHzq6Ju+NyGEDQzQntUv7VjKwzqnEWT
N7W0sXnypHazl5ZO/7G35SI6NCF0+i7JdS3U3LlMdc3Vwnn5XqlR+XEs1UQ9LnRfyZ5ZL0twzEsl
qx56Pdd+dWoV59JBnekfP8GqxNzu66p4YQFNheIYrffYJQHhXN2uXNOnxUgM6QHAff1psFzzlpGA
UsI4tp3dvIhp8QrwdZlcINo1LBIX5zpStWZS2HYf+vDKdqf6qXaL76ITPX+u9l6iC/0AdUtzrUrS
jDD8AjetzH0cWMoU+k4CeGawX8Df3+oNc4/lQnI75etQM25JS6iR5Z8X/lfCndf74ThLeyDLi+t3
/inWatU5iRuljMfQ76T7nAHDal/fZFBRj8zfk4qb66e5LYx2RQM0N9MxVsLGrpyNqJtDP84+x5p0
HObfQ/QxYwzQMH25LmrtVXKalixKWBanKXpwzk9T6lIN3PgS+kpSH9TgfqIrYY52iJEuzArt4eQ/
eGOIhIVzeS7EMcpBlUsr9pvcfuyD10BJb8YINu9+J8a4wBGxHCSxFvrgMWD2ykoOjhMEETOrfF2R
HgyrHI8aEUdXa+WHsabDNp3K6ZgpRngyQyV9N0V2e5ojm965yB5uaJ9RX+QRfHmp4GTXeti+C3Dw
n/tCe18OdHGDJB53xz5sbI9DhZ7CtnC5cYnPt0cP6PSIxzjxIxpl9Dsl9Cfjjspv/s65V9KD8a39
GQSHU/BS/OKbr5+/+N1vExQIRDaxNEaYw1nnVc0iiFqFEgW4GbJvXlv6ywtcJ05yM41Mtrou7ALQ
ci7tgj98jsGa1xrS6uRnFNZ3cTUf1EW/wcycLIe+oflhYPJG8TnPXjJr2VnrpnjKxKJllGWTmTnf
6JpmnWaWjcRX8sHV6xL0WEAh0xhcGovcWp54G4x3hvFP2HzuW/0QJUDprm/BxtV23n7C6iqUSpoa
qWGy3/O3MHm15s4NpMPQyZ72t5AosdkcKdgMKn4i4D9fbTRZOkR3rDaYb8f69xTANDx8zWlKVMNP
RtrvPEGXWgyFFzsragG4D39Id95EdWOhdVmj9pGvxP5gm15jQ3sEeNvIv1/fwo0XCEkqgRDwKzD1
6wDFDuJQTXCj/eFkwOZYP2Zu7UUmMwfbHYW9tI7kz8RwEsAtvK3r/O0oVbJd6lpEbksVrRGMKPqU
7wlZc7uQ5kQKVlhkZUjXrYuzidIu1BLD2B+Pkx/cm957Uz+GB+nQHJKdl2XrkN6KEur55pCSrOj6
IUNUXf6SJC98KZyHrtkJxy46SsSCQP7C6abieGnr6pOZzG1cFm3sqzf1e+2LfKR3zm2s00v9PZsE
d9Kn6xqxdUxv5a3c1rSeDTXpkVcqrZdVhyyiCDXvJTovTeX5qlb3KTXmlqGSSImXY3w8gXZSjs2L
82t38NGl2wMQnlgTi2yRyl174ZIValZgGjFNI58tLX8nh+VNaUXv7SY9VYvjxUXrNfoXJ4TYw+6a
52WWfte0jUr9TjZow2ASRhEdEl8DUGD55+pS40tXVp4nvvWsPJuv9k/z8KM8yLdM1OXP9UPcUs23
ssQhv1HNZZorRwCv/La4r1Q6j6zvTd2747RH2LalLdxnPASiDiJe4Uu/EZTFdVRn9pj4ppR4BTMm
ewOar2TH57koRItLQE8DqX8oH0T4cS5GAAPCol0Sn9LzS/LOvAe3mTOShvkcPgO0D2XK4Ifbfsdi
be2iGDME7p8CAMnPc6mRXkrRouuJH8q9y/gvl+5kl0TNoO+4WptWSyD/xBgSCKnWTqpFMK+gprH/
xTjBOrA8jO9oazy2d9pxzx/e1MO3slavZrUkk5JJyBphoXXcr637GS8BhtDOG3ce6K3L91bUyiFu
G1gMyRPHfns0jv/qlwOhorYMFofX6/x0ZGVQozCgGaFNOijl8tEVjtnh7y8SuNn/CFmtgOhQMZep
wZ1kNL1Zdc+VVrqp8xI2e0z5m3tFPt9yCNNIv62UTYX9x3HSPvETK4fySUqeZQlyvOvL2XzugWHh
VDDFjoT+SspUl1XTZNzXWR2mmyZSeCadxTg0gHgpVNg/ZkmTqZ4a2bErJucYjM7eBM1Lrw0fGbAf
zA5cZWKY83PT1WAyqSRiB2MjOkiO/dDQNH6MZO333FbGYdKJLa4ve8tKOVgPWnkhtQRTcy4yWPRm
ClJxkRPnhozNckvwm3oJFNM7G7xhMvBuADyA7KNpel0QNyu5r8ciTH3F+F2yf7gEWtp4ouP1r5d0
Jmh1kGHU95WeSIlvqNkRHPl9MBo+/BXH62I23mkRa9KnAuWP6FU837mQnvohj9PUj0enPlZBEY7u
vDjfzYQpr5QlmUcPPbvbFfYYHtRq3AVDbRzd2Qesjm6R4obgpkz9VpG/qJJ808vGczZLt4Fsju5k
60+JqX2uw/p2FkMEKXaCpExqyKAS+JWnLGfOMBjlw/Vt2foqEm2YHQreNNmuvqooQeXBxZD6UcO8
kyk5Zst7qzJ20pRbykThjfozuT2SRKtYtk60qAfNJtbePtb1t0h7VtT41iFR8/fLYUAhqSgwmhjs
1ZWMyUPFspOxHK05Kjp9vNb3tv7r4g7TMd5KWRvsXrPGoM1Tvz+aoCGi4pPS/ipphv50fTVCJ8/D
cDFZiiGdDihbkFSr1Yza4CRjs2S+pDqF1wxVSUg6Hq8L2dKAt0JWi5mNrtLDUs78KINlWS3cf3G/
LdJ1pMJo1sb9Ob94edgwYN2oeA7aL2r2mqi3TfL7+hK21IuaFDEmhEXwHaziF6XOA5gfakSET3nw
fkrv+uBg5nfXpWydBnBYHhvgBYzQWm1U3QdGMxlYRA2u+F90mbWeYdCQvGN4t+IkILL/lbN6qZu2
KqVRiVK/+gIpmCtFbsAE8mAIXDnsvKaWb4I8u8+q2l1mP7Oip0LRd+7r1ut69g2rQyvbrK8smW8g
CVb8pHRl/rL/qR4a+xDBHPVyfWM33lExzkP0G4OcJz93riFEhXFrjEnql5I/x/nzlDFKtr0dU3ih
q732qQ11J4FKqsAkL07FdCWsb2I9tBIlZYb94nbm75BJa5ll7FyqDY2kzQYcLdV/MmhrQqtBqqMx
aGbO0P4uMy5YCk+wxnCIe8jWzeWQDKaDC+zaxRS6JLT7up1Unum+cdUy9Jblfi720I8bqi8qqaJD
STQ8aqsLNtZF3CaWhVm1TbQx9OS2+Rc7xtFTvQbFo4OzP1eCbGyTsGvN1K+bH/HyMgzQAkLRmTYf
rivb1snQPEd/M6qG47Z6iphQwxRHw2Ep+MHaGMHqE3padgOz1s5F3joaDIVAcRLwwWNxviIj1Jjc
24eZbzAhvNc/O1DqWMnfR3bCVAhEr2AkWaPd06EegnxoEWLGbmgfnfBZiR7rbA9nsuE+UUoSmC5R
TAJru1oM/SVTmyOnTQM3jtNj08R3qVkzD9kfyvA+6u17WiJ23N2tEA959LigFrzoF31ked/My6jw
OPnqC70DvSvfFM82NCiH/ueQAs7bOTRx/VdP7pnAlXpUckKrVSoEflSP2UH6tByLo7bzkmwJETg1
cHEESbT+nW9maixyng9z5i/Ku3RyLU+tQP6dfurV5+vKvmXHDV5F8ocg/sn3rm5VwgQNQIxaRtuK
mx9tZledGJNtvS6/mDc579Ustu7WW2krjS/kqpbIm6KMQwi+/LseQv4qt95+clT8pvUxvZUkDNab
bM1ShkpkSDo72D8sVnY7feVpLMZjZ3pl6g3pQ5yc2urQ1/fp6fqWbjxWZzsqbv0byZWpafnkqPQ3
PVaRPx3bn23v2t//NyGr2zaEyxKHFsc2tTdfk2/pPwscwe+vy9gyTzQrEzrj/INbWcuQm6h35iz3
2y75WdKG0y70NZnt4X8Ts3o6pFaeolnKc79qjduiiO6WbP5q6cme27S1HFxAAayFCYrs5Pm5AHoL
tGJJc3+kU9ntabQ5pWMoCg3GXjZt6zXk/QDuJGgQcc3PRQEdAQqlFLnvaInpKQFEKaa1VxLauEuA
74nIQJSSGFp7EFPYOM64YCPILXuRQcd/q3qURkHHuddP6E/ou7pMJqhIEBcU7ynSrK6tZdd21ttT
5if9fd9GrtE9qdnnurzpK+AXP+Thfo6/5+E3Ss+1Ynhzt+debK5VsO2QzBGENyvPOgmaUptG1L2U
by2Ctio+jUHshXvO0h+dvlgpNRXcPyBsdE+en1zUQsXIf7kPVeJJ95bD9/yeCWwuxLRecTS8lPLK
v9ncNyJXyrKk4ZzqY5xT9RhO8v14lI+xG3XuO+W+vpugiN0jwN24CKZs0eHtEAyB+ViZRkUpDWeQ
MY1Blt+UEHdRnZKid9eXtWEFIVLRBcubOK81RVBvVnSAdEHmM02SJt6bJVO8Rnvpglep3UmZbzyW
uLVQbOh0okDItDK4HTTptZFy2wpYatwhDxO4+5L8Jp/16a7qiSdzujEfY3oxd85uayfFKHXRfSAS
CiuTQrJGVXP+8S3dH4ZfvZ8Mfw8gofEM5Do1fkwJDGfnCqkNQVlFYRT5ffe9ApAvGzRF9vc5TawO
hejrh7axHjKyAEcAwYlGs9U9h2ysNaVljv0lqryivm9D3W3mnWBu4y7jHeJCA+UlHF/nZaHkzNXU
0KmH6S/50h9k47fpUNP4e/SI6Pj6r5yVWsRWhGOoUw6zjPdmYB166VtSvgfevWMdNzQdG0/dTZhG
dHDlENqKMTWwzMY+BKVHm4DhEBsKpXkF5zNPvy5Dpewc0+YO/kci6OFzndBbRavoQIj9yso8nfBf
Td4XNRPDme31LxTijaS1OcyqpFCKgJJiGwClGmUWaH6bemsnSNlUvDdyVjbQ6etJcPvFfl5TwdOS
g5ETRu6Rd2zV1vBkyM/oAAjJ0K0uE61sQWrYReIvpE262n5SQK/2aXxitraXRvlxKGZgfbCq0iHS
mr+dCvxnMP2cwulTM+85PhuKw9cAZKTBBxDj+hjTsTXkMSHvRb22nV/gvfwyty/0QDx3u/MGNmzk
mazVQQ5hmPaZgqxUbo+Z/k0rGq+RrVtJeYT14EA46F3XnC2BRM9U8v+kBdb0Cr2T0EBsIrCRFo95
kMcCbgWQUcTrtRs52cGpl79WVk282IChBMyDbT2/FhD8BJOS8w5Ile2VUep23fdpr75yuS4hBB44
wf8L0n0lZGitdOnJtftlFZwyx3hKtE+xqT9E0/Qc5R20LNbt9Z28vO00CvDIUA/GoGGXz5fVBJLu
AAbPfVq+3YHHbHoX2h+H5K+NyrmY1RXUeyfrpL7MffoRlO5o9U9L9WTuIe32FrN6YeIq6KKmqHir
zWOWGbEbt2Qp8zpzG+fX9X27vF4sSBSnqABalJpXC1IdKbMTecxBFT0HcfXalY1bTS3LAowbmTuu
wJZeQFxAEl7MI6TN4fyUArmXKDbgjUcJ6ICYBJs0vdZ659VN95vuqf3EzoXNFJaDshsesWh5XFPl
SaHVTfJS9b6eJc2hBeZ5gJarvNX6aY8TaEMU/gc8EGAfCALWoYYFPqucI2Xw0zhg9tmUfZkYtXxa
LKO/uX5owgKf+d+4BUArBGGIaIySV49pE5iqVNfD4FOWPUhWdYiyndSK+A1XJKzxFXmQmW1TsRZu
q+T2vdwfkdicliLtbgEAJp4kN+pJN1rnMKWT8un6Ai8TVmKFuAnUXgHPMn7nXFEiu1QKHNnBH37o
6ovu3SkWM84KcKLQZHqN1+6s90Ix/8gjFULcRoFo3TVl56WZ1jbrnVqv/BWBqIJ6vj8wWOP6wi6u
20rOal1DHUQ0kKrImU6hUbuW+jE8NNqTulvY39RG678rWl01rdcTNXBYERpfv8Iiexf/chhc1xxj
79Nv+ZCeds5sb2ni528yOmEYR0zHQuDj8uNddGBo6s5jeWEVxd5B9U32lMozT9i5ALz+sB1r9m75
Ucbe4pXq4Xj9dPYkrIxhWZG1zIUWtOZDBodp0BrwmEKH/OO6nMtUwWopKwNPL3iv1obG9YrfJ+0h
bt7putvd+sHgVnD2v4afJ+0mNZhl+j8KXvl2lVGHSxYi2HhWnYq50+Mpqr3P40mTb437f5pvlbuz
p5t6+ObUxM/fqMXS1akSKZxaJ7+m2qMevmbaDonMnoiVqpdBLM9xorOb2rth+j7aj6X2dWfjRLRw
YRDfLGOl3WAflzwXyocDfIBEzIk8/UvVuumBDrPiJlB3DMWWiYf5kPZ2XHDi2tWaoERPNIhWB1+O
J1cOeIy1vbGHW9v2VsRqSW1Ec3YSxqOvTu54Zz7EO4/93hKEzX1z8oxfKJDBErrkq9o9J8P7nTPZ
E7B6BiNNkdpaj0Y/IINR3dF8UEdP2rfx4/BoP8kPn+LnxMtergvd2bQ1n3vWhcBvrXD0s6I+lErt
lWAci72BN5tSYO+A0FBkbGzx8zdbV8UwGWQFRxNMnuoCJmh2bOnWewdl1X8ErNQLSp4xa7t09Iuf
4D+8xPjY5jfDcGziG6KP61u2ae0I3pgEYlMwhGrmfDVRkQUqvESjPytfZcE5fiLL5UYuM5NtT//K
Ie2sbst7+Y9A0XG9EjikU9dYQqBXaZ4ce9b3Ds6XkWkyZNl21Hx7K///6hB28Sz16Wgn5UgydP7t
uO70+9sOGnRDG6BVIvqlpwP3eO2j27010hWHzlXNS5Ewj+RxTj5eP6ONRZyJWD1IZVlVVgqpqa8q
/5TZT65rXT63sAm8U8qdaytUa2VJz0SJW/1Gt9W+6iWboS5+nrUkS75p9j8T40KUvRh0Ww4FY8q5
fwZanMsRxm0cNO4QKuCMtlfYJAOZBaM7exqw4fmwov9KWhk6waehzBaXqSsTL2VCj15Ix1TzpGBy
zZ3d27B5METbZGWYiuuABzpfVSjP6mxX2QhOvncLfXFHMmjXdWFz45jW8yeMhh1xZXwMRVu6tEKh
R/k+r8MTBIyubt7qU357XdDWvpH0pipNJw21/ZUm2PVkjPr/cXZdu5Ejy/KLCNCb16Jtp25JpMy8
ENJoht57fv0Nas7d7a7u08ScWYwBFlCyXFZWZmRE2o2gEOhING7S8lXN35ccHdf9fXyPFDtK/ItY
xIIluZy2tIiHKBKKEVj73m0YknNmWenArCR/DW8CLd+5JWpQ0MEMBlZsxj3kDcBrJcSh3tX52kP6
uiK9mAFcAb9RfURgfDkgkEcFihRBErQV9HLPmn5hs4wzymRO7WpTrLX53vIP5+aobTeo0CxmRixV
KCQ7+YvhAyOaXvnA5DgbSOW/JIfBe+9icNRqTchtamOCwUl9bGQFSzLIsHfG/d23OoXUStXjOGiT
0I6gbXxAg5qsK5reP7DZIWwI05vMSvb2+/1PO77zOaTO1eBz8jBImMPC7K1Gj4+FpzxUhk9awgEM
H5IvcNMetJVDRqdzAehbip84zEgNo0hNH2e/leWuC5XRhVYAq/v28l+9gZQv/g71sbZG3g63K5NL
He0/RoHb+iY1Rd6f2p7lpKERj2dGdwQWSjTKokLWP5jEiAwg/jV8ZZpBEYbO5vtr+g1vOpvjK7vU
Ph2roJXFRB7dhsfzDRTl+WBJuABE/4QqQCIm1sC8cqUd9IdO2wwB+KI0EvFEHiQjlN+yBNBQadAj
aKfmu2Ll6+iujj9fp6DcBxJFGVE9FZekKqSU5h5LUYsxkaOvtHxAAidVUZrYgNJGGRhSb/3VLDNN
svnH7kLUsuSKgOukIv2UEdGpGGA1pLC3Yhk8IeCkkP2JlGpu+NpEAnCRCKnJ+Lsaj0LuUJYunqUc
2ALmLiLZLOwUyNvLp6nYliDivb9ot6YFYS6QScibgVOCvtN6echlv1Q7tx4fsiFD3foJe3UUIz3p
c0i/uUFJhmm/Jmh/Y4+ij0cAfRx6H8AyQ8+KUuXQvGJ6d2ZfGq6wZ9luisoa88wUhr+LSJcVgC3w
XIHRAq1edDVZ0zLg4UW1d8XxWIoh6YeXhLFkHmnXHRoqxKeVKaWeq3/sLSBDYB5AU0azYfYik0sz
J/TulHTF8zgGvFnCLvqARZ1FL4kppJAlibCYz3wwKNs0z9fUy6kr488nIPWP7kvkeq9kvEsxTfk6
0nr3SQ15pBBFwqLTjvlK51pP11ovv4tS1MEHThTAFfg4FsyDlDNPZ61j8kwe3ESe8odZlJinVGkZ
aNElgQyyjbbYjh12vFDWkxG0IOfNURzOJ60zo2nm98ysQjJPFiZ98sHJhPintDolVvWurbpdF6le
woeCofCTrM8KCKJ7v8z1SoMzg3Bpawq1+lFzTWkzXchZzAApR3FqRdKBPckS2Qm5vqYT4G8koZpX
bpZbGxm+FnwRSHID9Ult5DFkqyDKErx70/wVdN2PIvOpDI999dAI3srGWhzo1TwDjIlfUJq92lip
2g5g8SgGV/RNTdxAfnKjcVBPCktSDr97cNQBMvQ6NYOeKQygp2u1Vhp78r2t0J2MLYUBL1iby8Cn
7LtgVhaN20q0/FG1uyq0FlnPsjDAlber500ebTOUe2XxJ9s9Fx34cCsZxCJveRyc7s/GrS0OtV0R
yoMcmGq+r96zp4yUz1IvSuXgMv6Pqvs5acekJLVMlOJhNQKj3rR/xo3KAsqgQPcCdns5bnBTZUOY
Q2qXb+NPYPVIosggg42O8s+eKXWounb8CmSEzsJf2aTmOqhHviz4HnrCPvNTUO3Yt4sSV2iwLdLG
BgbCmLrRiiB74OezwberkCrq5fufD/hX0JhKU8xlC/JDrh3cTNyJ8abq9lJ6SLojFFhbMxr1Aq0c
dbnjYrjQ2cgP8xpnz8276VxSmcpdMAOEo7QYXzAxjcMllcHieVLKm4gZCcS78GxdVK5CK5ZIJtn3
t9d/mf9/hk8nm/yRV4ZJxJq3qXWQZb00kXZU38zZe26cleDk5l6G9/xD34oGk8v9xfg1so0NbCnZ
e8U6bfKcAyw3PQn+i7Zi6vakLnxuwmINTX+XtqIwGPmIrQd3yH8N0UEGAbCPZ0xuoBcISYHCt34X
7e//ZTLR1gIa4IVz/CrKKNqcbXts5g4+XgV3iSVBaryEzKzOaKSXHLVrN13rhL/uG/5mgL1ymWeG
qdcMVHrUtJAGbOIZnGZPYAD0ZhZ19xK+Av4iXFRbi5iwESS8AqgPbIbhULaqoyEIGtpYhxjjJhbd
sDpV7DPvd2CVtfHoB+SCdHxPEtFR/5Ln68+5O/tk6jZtqqEduwJzBaKWdKMi1RAMTsusNYDdmhrk
F0AeuFAVIiyiznc4DkU3QwPAjbWDZIVm3ulCU5LsxZdsOYCyr5GiyRqEruln42m1y+RAkc8+AWPe
iWcOxfgsFweWE7Y1ivCncbYHwRnbtR7OG0cDQAYWHRWgrkbUTn0l2jpDrmSW2bCzeTv6j5KwgQC0
MYnHSlrjjLttDHzvYHHFrUKD2v1oHhMmk3AOc/DKOoEwgPCdyMlPFg3NeR+vBKbLt1ObE2P71xzl
34C/5cCQLQ6uRuq9b1vKRO5v/5Xx0JXkeJQkyCyzg1umjV6xsjnlH8E2sKUZDUPDGt/3sjHvDOfb
85zdyBVTDmIzYTg7ifQrU0U/4JdTcT5XdOghlkKbQDkdV3D87AMhxCuNnbbiJg8qoxZbo2mPTEuU
dqPipPgji6SCCEhDfaz9estH7SGZ1nJ1dBLjP9+EpiVApNDYQfc2gtaWD9AMhL3JFidN8cuHcEoX
8eyWV3R1mJL3npN+IQhWtlLc1FBJ7/K/RLH++QY0neEDACWExM6lO+/FstNCAVu2rB5D/glFRQgi
y0Ggi/xKGu/WjbgwZfxjigp142ostFqQcToq5VjlTvtWITE0Rc2eZbbRz1oy4oMPUgt/Tfv65sZC
hP39ikaWn/KIQuL7dc0xMNwVKmG0AQqtY9yubbEbAc/yPPzHzPL/z/ZvM+ZlPKn+4LKTo0aT1Te7
Qh/LmnTvQWfX3bHbqTMBz0s6gc4v/+BWJvi7E+jqAJ19ALWWbcnFdSqFo5tuRqt3oWoQkcTs7EZv
T0fJEqwfDJmNQ8ySyXjoU6fVIYKuI9ounMf7juP2cRNFtO6CYBb4HSpKCPwp65BWR+IqfRihzoxi
PAt6xtpI67c4tmUEfY34VL21TUuEWffnB617avXOf7//Id9Y26s5OfsQKvSukqKYs6hA+uTYF+QN
8889NZnTKuB8tzPoKaZYkScl1nu87/gBuMknrrbaWW+SzmgrC3QKyTFEu1/+l9w8f04e0nt4CAEr
gzQGtV3iGLnoKBpdoS/eIq36mtpdmH3cH/+N5yUSzcCMg6kbRLx0KVoV2kniYqxDPnIMKXLQ0fps
ZMh1bhZ+C/rANSDVzbO2VFSAQcWFS5+1HKnfIevi0QVzQrwVmjn5mMI4X2nOvXnUzqxQczdqgp8q
XIW5SzpxD6nWYFcKYWgVUqs935/Bb4WWqx0EngkEOxqEnWm+CbVj8zpqMYWIp3qrtaYtb/M2OpA9
xgrt8g27xRp/GvGG3TbmNB0LO9i/JpvJ0n50VrApzc7i7MHKf4cfkqI33QZ/9uZzZKX6WkBwKzjX
8KD951spDwCyS5RWS3iAmA+hbk9GDq9n/wAplYTniVo5fvDUHv6XjNWFWcqz+yA3iOQWW5kpDxH7
o/Cfe2Gj5kcJeJjsVHLwMvcX5eb6n41zCVzOXG2RqFwSqunoKn00bYtxrM2i6+uNrEZrLay3khYY
HFI9i+gdzik1uBq8uVkQ1aNbmMO2tXg7P3EG81N+XlYXbON72crtxrk/wJvn9swoNcCeGReIdw7/
yQz+DkJLkV7Whbivm1AiYSEAZZyAzPS+0ds39JlVKqDMQE2m5iGGyg+FOTpSOwPjeawdyFTV+QE0
MryP7KfJZGte4/Z6/jPH9KOS6xBp+ijxuazUHnm8G6bCVJlhxRn+l+Pxrxn6MkghwNW15eiqGtLh
p0RT9Z7dRj7hla/gvc9DonDPzFrseSuFj/Q4vxDzoQ9VopGzmc8nXAdOMjdinSDTdAW5xTaCRGhk
wBlvpHHWW98CTtOu88AAFMMQuVOTv2vNR6VsmI+A+c2POxBY6bK49mS5VWK6+Dhqe3M10+eJgKOU
+WYQ20332MauKhrTsMmAkdYh2Qyq8mQXdyppwRej/X0C9MI+tdOZSIOqL4OlL/NAj8ANvE8Usy1r
XSnXCqE330u4d0GPgXIKsheXXoMR8r4Xa9wavvjGT47cvcsMqEvs+6fovyz3v2aocNOXg3xeqshu
zFgiet5RMhDV5zY7ohvCrND5gZCHR81cNVLsNQkbQgVup0D8kSkOWxxHpiRptOOSXucjbuWMr80B
dXNGjFipfN+OLgi3dDEJ9dy3JKZ47BB435+H247zbLqpy2j0CwX69R1uhaSw4mifaA9VFb+X2kmL
nTwodzP7LsxPGbuNW8fvOgMkgltG3VfaGnL31qDR+40LY1H4uxJJjdSwHaVigntRqvFDjPrFjjga
Yylz+z7LpLVZXjYtHTOcG6R2WtNqYhxW0ugGD418EtiWgFW0i6yo2Gb8Wlr91l2BEhwLhtyFco6m
c1CnVuDHwscJ/giKzybcsOBe7irFHj7vr+gtQ6hFI9nDa+ivpNtPfEaCdkE5TO5YVcZcwokxnVfW
gzMX0VEV17z1jToY4B5IakLVbJHtoTzDlOB97vcoIc6FYiedN4wZtK96Xe22grbTSm4rRL+1/C9b
BL/j8nOz1CUYcK2QSKEyuRHoFqBRX70law30t7bHmQm6ljxL41TkDKTu+uZt6I91PULGzIpSkaiJ
Wydrt+utdUPWlEO1Hv2waKim/F7kVwJTMJPbhkjjJHj2KY9856hD54SoqP3tJkEXM3i04P9QFIaA
2aWxQK3HOAwhLihOzlRbPf8h/Ch4oiQr98b1mb60Qx8xNYnTKIAdRtu2yo9ZeSvRWPd0fzDXr5lL
I5Qrb/sUunYxj9hf5CudF312yxQTa923cuPhDjPQpGIhzYhsKp3ehobcxPbADLvSyOmj+onoZ+RB
8GnOjBEA0DL3m+KNj76Y6SWTdsr0NSGDUIaMIaG6XomxE7Y/w+iXCAjAtM3V0uHFDV8YAW6aoRvA
3b8yLdf79/J7qbkHbDaSlGGGxylO0/zYOo3RywSYfjlYgU+uWaIWIAOgA30DsFQrm1DdJFJlJsEr
GpR0NmaBalgBL93AoGBkuCCQDkOjHVpeL3cvBsWEyahhZEl6EPrQaUqz7p9HYSTV0D3noF5RraFh
yZDMBOCLWGR1dB6SyLdbdtP1Opd/xDnI3QaUlDb8WsfvdZwsw82j/gFCJRVlVOrzhh6ck2PDT6iD
cL6p1tVEkhJkrX0S/1rZkzfO13KlKKAkANHuFUmQUHBqAzgM74o1ruhR59D0UpjK9KxJTxAPKatj
L4ckYZ7rQEI7GJGKx5J5bAHHiX7H0i4O45+Z+qWgAQhSyN0btP2YLrCKdmWDrHwmLboQcCVcmC/y
bi8mvAV+T7NVqmiLhGtyCqd2DRf/3SB+ebPj/gMQZOGFxKVEa92AzyrNEoD63F1BkE6ryFHWPz8/
Rf3ztH99fX1/f394+Nh6SLGR3wNJ9a+/XhbYRx4HjU5LXofuiStDWR7AeSm54R54BCLboyUBkJYd
Ajuy251g+5bwlNmzI284szjKJmsrMUm3sbfKgXx9Py/iTspCZg0Ng6vu3kgLVDmFlJQroYBPrBYS
PgGYgpj3xpHN+8O+kSpH2zXuE9A5LJhJdrnizh78XBgrUd0psstuw3fNmh0wZDzkpgzC5RVLy/VO
L/DCXQKuPoD3r9JyEyvEwtRpsluQ46SDZll/Owbkl0gq47R/34ZkIC/3TX5jPK5Mol8EhBxL/EYz
PCnAiJcgdpZdY3eoT+7R+mEdjFSfdC0in9bmiB5S4loEbuWpOTmOoztb07RJjMEbj7uVe/XGgxBT
ffY1VPwTziibs0UpuwqJzKI3Gg+At8iNHV2v9uM2RTZpuwYBWjMqUPli7Gjoe46YAjw4X/Qf02eV
msKrsJ8foBHVv7QQ6H0Onlfmfbmm7sw7DXRkoxhP8LDCvBsH48fhaB2PuWEdQ50hPyryuUy6lUG/
ixSb+sHAvD/HRP/gSXF0HqVTR5yVjUCLdCD0XKYeLBt4pWgL0djlLq/zVA6msZFd/9A9Hax6n0bW
/pW3NNNGA4TO/XoEDvL3tFXWYHw3N/2Z4cXLnh0vSKogPczD8MwZvF4ctOe6t6sE73+rFd7uT/uN
LBNGCbad7wZREb0Rl8ZGcCEUEdvihGVk3veaN8xgQjiNwcF/VSI9fgoh5bQytdchMCC00MsBvQ7w
1hB1ubQJVldmiEZ0lZdYUcn0SrtwVoZ1fTdfmlhCmbM5zCMI1A6+r7isLW4BTDVjKzIZvSevr6im
OaKzCsVYs0idVAAROiENGMUdjd4Y9MBhHupd4nFPvFFY2KBOfvBX3ON3VYI6M2DFBCBSg3Irms+p
LSpz1cQHaYNRgnC834W6Zlb6Z2iA/FlPCcr/VmHl5Kmyq21lNwegIaxlDjI7IKz1lBqRExsjOUl2
TWIzfgTlMEnI8vUd/lXakZESRn8FzE8fdtImPTCbVg8sXw83FXDWz4ylrozo5s44GxC1G+WsziJG
qRXXKK3g0SuOaw1N3wUCasqA3FbBdQe2xUXo83JjKCjTt1mvKG5riLqw80/MU2nFFmbMnJ3kR2jM
TrBtbO61sWqi7gor3IWktVs7wSL6TzzmAUzJjv8wrN+rN1wgajV4vQCDeKPvPVb7KFfTSHWh22V2
5o96o1jznjdJ4KaR7r/ePyM3UmPARpyZo84IzGXpnMeq25lo1AWE3VJM5IGIZn4URmTFdmgipiaK
cd8u3cW2ONYLu9RJCfwmFGsBw5RtddtuioeIjKRHP/Vrtent/sE37xu84U+/UckaFABAz0A3sc01
9I3jdFRd344NwWl3WFiLdaoVn7NmhspnC1BgQtYUZhAGOuMmeNTs2Cl15f3+aG5UcyF0AZD1/w+H
enakUM5VqmFQ3bd805PQSh6BHH0KDvJ+tjvIDSi4IpHUfOfWDC8/mD46oPGCHDV6SkB+SQ1QRihf
pNKkuu2+2sof8jY1alM0FHt6Tn5Kp/vDXDYfbQw89sheiMDGKjQNCRv7FTf0oeYKlRmJBB4KRbQA
MPo1sYNb0Syyz/9aouYzaIUQymKx5mqhOehSCPznvhGMpHuWzYHT+ZWQbnFh1wOTIRUAmhW47WUb
nd1MDVo82jnLNTffx8/yM2+s6Ufdnrl/DNDVfqiycZO/GJAPjAME9VOwZy1xZbPfnjU8NCA8JIFy
jU7fA5SiKb1caa54YD+qLf9V/wYrlMk/8StvypuWECUAMITGNuilUR67y3yxU9pBc8EjUD3FPxVo
UVkoZoIqd/5QVrbdTed0bo3KcbSJ3EeS32lIzy1wMTSTFI/BI3eod8oDm+j1D+j4QRx97YV/4+Jb
QqF/Bknd5DE6OX2eg1ntiAbvZ/GL+9WtUcneclDnNqjLVStKhYuSXkNAG/Zk+JAe1GP9u7DaFRaB
G7UG6NIvPTJ4jaJBh4YdcJEPSZss910jaUh6GrwNf5oMXdKbPWduo2Pq3fcVNxJFMAhQGYdcDLot
aUq+lO1zRm1hkN0qpLJDPEmlXYf7M0RVGKTdhLcyYAAEHeqPercbPlfpIG7O7dkXUHMLNdcAykD4
gtpA49MjUczQEj4bW968PvAGWA7eUy+215Tqrn0JcBBL8QyYElDYiNRDbVLrjAMrju8q7Gz5/Kaq
ue38m2kH6/4E37IDEWrMLWjnFr75S59Vy1XTdGXDuKxWbhGH/qzmQHHAfdWbJT+yKwHC8tMuPKSI
5AKkypHs4kDLQzdZTUICzYQy4d2UgRNOhjo3ClDdm7zQCSvxpni1bkjDg7sL5ShIES0I2suR8SHg
MdMsSC4zP3DVli13arwpNaKgY8tnXn3/K4IsRHxgATMJnufxJBVE4j1Eaboi2OMXG3x0juI/l6k+
exwq2Pj7V/1RFI6mPg+1zqI3KNhNI+SbfMsPjK4xWoD8ZejQgBgtI90rpMXb3pQrBOYZamDemOyE
YAWhc3UlYJS4QhFXLipxV3eOCK2LLF9elHmo+mbVTFCNVJBGjNFBbqZRXDkhXwZm1U3+ys65ZVkV
Fxp1CHqAOXbZWWe3nSiNoEljatmVRwYNriPIugOBLzfNiEmOJC2zlSbJHyVtWiv031rapZMHiVmE
Sii2UPfGwNRVADp6GfAb4CQ4wvgQLEi2Uu4JHCkPWWh1xRas03J8mINtrB5zLdEr7sAOOss5IaPP
YJ791KbdPFtNTQL5xHVAY5Y/+MBJVFMA721jMcVL+juqDlnro9fR7tL3INN7CSx/urrj3/KtJD6y
6mxFUFsfrFrdC/jX/cN5Hcd/72DQO0lI/aEJjxqoLIIAsp2RjoMu6AnvpxrYY5DsdVUZOGXTTkYN
OXQjqYV+U0nNY5vKIC2aqudAzjqD53xVlzTfGLL8d7aMEOIbhd4KmRIRXsgEUoEYjPS5Mm7uf/c1
AGTB2mlApiGexRDoeFII+UGeAzX1hEZNN+A6yx54Rt6EKcjiIwDY+xHyY4I/WlqJs4aQuLSkLP5b
pWC4K2imQ/MVj8Elk0w7t74AUD6uZ98tY/Dit1zxGOPIivUAoXEUdLCSidyeQuUl4la8z3XyBaZV
vNzB2wyFAZaOBUVfFiq2ZgMvK2x/0AVn4KyetYfWiLyh3QKOKfm/xNVupGVDXDpYmMWYoUGCdzDE
Qy4PpZwUAps0eeDFnaaaLINy0eCzvjkVfWg3EQeF075pHIi8i1s+ZHoLfSWki+fSUCGFbWpD1a6F
k1dvC8jVgwlWglAmxBYQ9V9+kti3ILGOm8CrExGZtrjRZTaR9EV52KqFYrI6QAqNBCSathawMwSm
mtxqozjeqBO/hlC4ThLga8DcjbI6VEDgOqj7LojZqATXQOBxz2qoZ8lh+s2CoWjW0XgZ450lGsNg
5pEp+EdONJvAAjSnECvCZse0+MnvefRJl04G8aKUxKiOfU29LcXbQjIVbicJhqa9KF4g6gqzNo9L
eEot7ZKsRG8O7mmwBC/33Zm/zSQw3RfZgB314sskDPDeFfbZY4f+eFEjTftWDL+mXTzbmbzGh/md
ob2yjdcnKlT4E0jXS9uTMPAgii8Dj1cf4Dx8I3iaGEDjSFhuO1XneycRT61ksb7BG/VH+sg+DS+i
OY2GFO84XTFFnggnyc1UY/CNnjE1kJmvOZ3rCx9Le/aR9IXUVZISVkXggTdOOzKNPQqmoGyDg4S6
YXvkTHEHke43IXCURwZevzY4nZVWlum7MERNFRgEcAoXEOuC37icKgEdlEMnqYHXDIlZPE7VSw7q
18D2C132f7XMvi/tqnvP55gI4j6cftasIXO2AlzQKBEut5Fj6E2IzUGmmLClmfaGyNjzhNaEhzQ1
Y/8E1QGxNpnE6TTCpab0KHyhQuo/a09tvKkbdE0hucv8EuXHEK36HXfotnP7rmhkhGZmtImekwna
Fvm2ldYwnN8c0vcGT+URRCbrxQyqN558aGRrYtDQOz5FwUHr9WQbxa8VtNqdLHlFSxMubTSxv+en
uHASyZjDfdBasvTKj8b0JQebgHkSgQwvtspkdPDYWnOU/ZQI9RO8DclHD+3a09I9okfDSZEtkIMr
P3xxo/Remmyq/AiUIRS+q2kvK5Y4H/JylwJXGpGe2QSqXqJwXLzktVEqZjXuajtSHss3NKncvwlv
3OAoNMkA6CNEQ25FohLik9K0AcvIgdcmllzpwMZXwQa04r0BsFZK+MhWW306FC3a1Uy0vzV6jn6u
razq8nQQ14iCb11LF59D3Q9pDmWYofEDbzpkItpjrSYxBhTRQ5YU4Us76aJoimxiqPwa7cSN03lh
mXJfXcqPcyYygcfkJMtSEL6UutYoRJItUMzUeUbQmb0y+9dPfsTGiP7h7BcyVfD0XB5GtEELYl0H
odeyDwxunngeD2GgkqYEniJf+OLMpJkIWqm3HILmXsVxDKeNpq7ye129s/Alwp/mqCW/RrcmZ3HJ
V2InhF6hSgPYyiLtQer40a56hdOHqcn3jZKqbsENp6Bl212uBaNRZBPYkUKOfyvkTtMnNk0MvuKK
r5Lx16De1097fCFUHkHZzoMNDDxkl3OFfiQlypow8jpfcOooNjSl1gFlbxS7bKyw682G2eRxD1mu
p5h5Seu9VluJArjy5/0zc12kRLEbFEQIC7FwqiJTjlwuRWGSsyLxZDsBpIl7VazpAGeViDrvb3jJ
QcbwPTlKm9i7b/kaILRYhjSqgBsWEEaJilV6YDH4RgtTT64ecs2qg50iO0VyUnxPkH/GyiFriI92
C/ahlc1GbYzcZ99K3h3RWR/miy5BAaDp28ACWZ36ulpGW5iCsFqrC9JXqIJTJVx5AF6ll6hPXsKG
s7CAE1ORQdyVeLycCd4IN2TFQ9MAxZNCj6GOc10ci3Dlrr2xm1GEQyQCsQIkcensBJMD4xuxderV
gETsmzUSmGWrUdfIxY+nrpGIH2rg1PHjuelBmV6GL0XYlg+9qq8l9r9rQpeWkIVAvw7ASMh9I8d0
OXtKnfmFECapN6XzNogP4rTlauXgd/vKq2bRHIr3cnJ6HbGFwYi+e3+/XSdAkd4BwgWcJ1Bw4yBz
fWk+4xmx80M/9GrOqHkSDySZ0PFp9ekhr2OS1Ta71rtyvV8uTVKHK51Uxud6LfQWZYaE70gqcGjA
ep9n6ReDJNP9ES4DoOYXyV0FNS+Q6oBbjDpQY1aMoOxTIk8Ih9QIu7khbMHqzKAk+n1L10V9zCU0
9oDs0wR4DTqyL6omGDkljr0i303yY9DPoMdBrxn/Cxkd6QPEjWluVhYXk2Evq0etteYDeGxI15Cc
3yVrFVzu+sJDjhSyOou75xYVuMu1Vdoyjnkmjb2WOQwLDQOvZ8yT9OhbzEzKfJMdVZQkJ9KcBE+T
T/XoBCXSfNDoylem5rquhKkRxEVtXIL44dVzvGTHrC7AKeXV4ldZun392DAnIYO+TmgGEZF9NPXH
njQaAmrF4taH9hnCS77jIfNn3l+mW9tvcRjAX6L2g8vmclaSohoHDmIFXicICIe0LrdrIW6Byy1m
J1aq1ECQsPZ+uWUUJEbgvsFa4GahjEpJE3JZGCVeGqqqI/YNuxm6d67td0AhzXjixdpK5uZGBuSb
PwErD7VmDJU6ZlPlQ7VgwqzO4k9x2kwKB3J6vDfEhmTPI4LxJjK5zlTXYMG3DpwEfhu04LNLdowK
s/ihK2M8wmNPkfv5wIEJJMnQ69LW84rvWu4V+mQrIGrikGABOSHdbCN0AzspapggwQEtGahcxMPK
JXPLOUOh/F8Ty7KeXW0+fDO6/OPECxuOcGpCuhlx+5cA6MILm79PAoFAT5Ps45GMK6WpWzvm3DQV
DMmBoCEcqhJPLSXlQclHRo9TDpCkUsFzVylU0DNlmf33Z0PBCx+9SzIQj3QENochN7Nak3jtFKNh
1vWFygiFQI/HEucxW9ui17fsojQjIuCRgBPCTU5Nb9En4VxgjGhX5axiUHlIUo/VdubmJyhIL5T2
SmIEiFUdriuBDIvRqiuGXWS0TA0qBHXOzQQYe6tr5C8lngRQQDHRLpv51Zb25cK/2mwoNyHRjfYu
jWauakGMUWYzh+XIdp2EtCta9YgqPDQQ15q3aE1lGztZ5bVZ3AJtFVMEgmnIQSHzQXlwtpAmQZyk
xNOyxgCnMUSkn6FBkuUuct1CbXV4oY/qrmEN9PyywVoUdOsCQQ/dUhvVQKpBs820rM+XM1+mHlv0
0YEpVLRQq2l6isXQS8DnfcxnyGFJqp/pUzm8//VeRP4CdTcgNCHV/R2jn509SQiScizb1OsgwDlN
O0EyhsoUIXZT/rhv6bp1HFvw3BTlKpkxh5iO0KQef0DP5eZNSa3WN1+7t0gHgYCZWmjC3JaJrkA3
LTvGEENygqO8Wo2+jmmB+FXhzKDrt6gDU0ce2qbCnERp5iE93RgFz4GZK4Fe799fgBdmKAddqUWa
xUOSedkco0t5C06mkN+BPWZcy3XeeEddjIgObvkqCNlOhSnhmbfngiiv6juUaFXIYeitiRRYZI0D
Qe3reWVFr1O+MLzo5yASW2RpqfgdhOZxX0dl5gFuZiLh/jF5zSG2fsXHhlixoQJcMhjNSd5BSXPa
4f5YC75uXE4XH7B84PnuneQIMMU882o218gka6kZJFNu3R/njWzK5TipuCIQCyD3yyLzSkP2T91g
gGKNh/QpOCMthncal6+3cu6sWL1xN10Mbhn82eBktakh/YDBKcev+mdGUJtKDPFt1JEJ3tS6sNXN
6fPxvtEbdwVsghMYFG548H0nWs5ssgEfgMOgzTwmwYsSFKKfuDRA6d/1iR71EWN3Az/qYl6sAUq/
AyXKCeM5DkwNgGXIqdIi2qjgBCgUdamXgsXuGLdjyeEqDsROZyFHAiZOtkUyceimhNe7PhYLd8nD
vQRsMrVkTIta2pdF0RZ6NCXZSxjE/VfCaE3/1YcjmMtIHQjtBhox5awLfceAqUNT6xBdJRWIWLUS
3Q56LIRjrEO/TM4hSDKDZCSCcrqs/x9pV7YcN5IkvwhmuI/XTByFKoDFq0iKLzBSJHEjcV9fvw71
zoiFqiVsZk3d1lLLpEBekZERHu6RwZSPUc4iyR5TJjPkGw3FErIxepfGOIzNbkzq1Idk8lhQVqi4
LmSlLQbz57W5es4XhjBc4bgdUXE63xAi6xWlKqvshDRDy/Wm3hAhBHdCcAe23sFTUM3WaRqDKmqg
aP5F2+vPHyBeuamgZfX3A1bnXZb5IoF0EF7Rya5TeOBLuxgiwOm+ge61RFPQtv4GxeNo68Ceom5i
gz1YOXCdXTrtV829RE+Y66y9b0PMO2Y9f6hUH6WY/+IzgYMGxyj4uZHeWXn4AV2xU5nMGajFPuM3
fpd4XCSD2ba2487sB1utSa8TvKBoFXa0Vl644CYHTLunRp3REZF76gaBhRomNkWduv3o1jHCAVJp
hN9im7/k/cK1KKO2DgAwoJx4tp2vaofsOTePQnZi065SD12VkjSykTyU0OicSJ/dEFstEv99IpA+
fZnA0x3sY+hUpOgNQnWzcnXpyZioOqDV7XlK7idgH3KzrjgybFXkr7kHPLDwysdjf3nXnX8rF9Xx
MCVGdkLJvzfDTi3NKp8CYmDKLdRaVZJlOdvVNbdFnXXlvbPACEGqtHTrQAfk3DIUaIIqVWXMksqH
u2aUGqAQpvlGyaty4+a+FiCgKgmBBoTmIDRbxculVoVKPcfw9pIggxS6m6zEYE+oAe35tNqqpVy9
XBDxQi8ZAH78WB0qDsFn3IHk5cTn6IESDDvpSAvOrPZRnWwUC+LndDanaOtOW5zF2t9+N7u6OgM9
ioOk6vJTpRK1utUUv+MPuo0DyqWHcnSmeuPVcwnxwkYHAy7SzqjIAl22WsJRqRohgrDZaeqRoADs
CJpC7yKQ7A3pxGdUSvTbCKFSYnGT2TdUs3lcs0D8GyCEnr+EaR/IG590zZ8BTAOuWA24GpSvzzcV
Xwlc3HEcAqfI6PcgcwWupFUeRK5RfMj9RgeBVSHluTymHeC8G2/Pa7kDCS7KwKsMdXMQaZ2bT7Ug
AjF4Wpwg3ULU5EWbUPqTd5y2lySnGFsnC+9qvbHiLUGsq6E4jIrywpaPxOTKQ8pCDohRD8uDQsbq
ruEL04B8QpBYaZ/Tmme0UZ/71kOjPwlzW1EbuEY8FEsLPfizgCpfBClDkI7djPGTnpl8QEHR97Mb
v3IMoXOJ+Bx5QyS01seQm1olEXKhOEETmHKSGzY9CDN8Ywt8c6V4BHgTnuPGkrtUgSA5X4aq6lS9
TKXilHn1A+fmpKGQGCL398L975qIW0SP1xKGZ/ZWu26Yi76tI9hjxI9s+Wvp6Lj/nG9uU08lzyWU
o08NNOU2b+8rJ/7M7uqiKQqh0edELE79bzwSUvlQRG+F5iisBJ8GtG5qnQSKDwIvfnxouEOAzynN
LLVG9BV1B1ZaLNuAmV45f2dftGyBb9EmN8tqgDdpcUIFfWkhKM2ez7HrRyJEn824ySRy1R5wbDzI
K9HxuaYemqYs1poS9qYRvZU7ZGKJy5zoYcSaA3ZPeUJLf2mhsfqK0t1AzI/8EDTk6eed/QdGsfK9
S2zy7+9YHb+8Rz9yZGAHHMBRQgwioVpMwPWKfffZ/XIa0yuAdy3J/vQwvN/dbeVmr+WJz+yvrvGm
6KVKqJZ5J8C6gqCw9vCkYYkz7lmA4Ud4McbmXfj+87ivlUG+213TEsVTBwqKGOPu6KQQdODjBU6z
wIpmx5Tcn41deT2d2VpfqxBIz/QIY9S1Qw+K2KS9DaanMfzcRM1cy1+emVpdpbmeymySMCzpmKP3
BmkatA33h2bAu5fU8k3yOgC/6Adb6e7rnuvvPlpXXZQwRFAR4URPwo5VpGOU9/knft6nn4DtzJCe
BycLs6oHUd1I5lx1zt8sr3wYts8wZDNml5fuVAE4u8QeIc+1GRxf9VlLnhsMsEBVrKk26kHlZDUE
4FPhDgsgUrFzAZ0QoJF3OaizakvhJ7XrN/GZV/BS1G0juUHyMkcF0ai3KMCXLXN5bP9+zMpdFZ2Q
RaOAdU5Kv4+sEe8ajkK6AD3yGUA9h9zktpJm13fxX5PL73/zkMuLGMwzmGdJ8YTEbkGaKr8AdCxs
8oxcCe2xif9aWvkkUZzrxCiwl+zCRM8j1FGOdA52Px/Ka8U7cFgCFb4U74AzW03hwGelkJZycXqy
GUmOkdn40PRrc0L3i9sBxclu2D1Q8PxuFceuIHRwzX8zvZpKg9Og7KEtTte0u0+U5NBSWtgLY7lb
7IqZ0q/MZ+9DaYV22lDz54Ffv/S/WV9Nr9oNQ1q0GHj9u7HKmEQKLtVHKj3x5h66C7V9N5A7ZOHN
LS7z604CBXyARJHauSAzjyUuyuMBz5lM+g1q7VFiplrhkpvRBn+v608NSBfbDF1TLrxUnYFeNdk4
OFfgFhABRqMR4FEiqu9rrJwmZ8NU8HV+GnuS6A6QOG3jhxaAXTi+dPrMU3tKTD51Ztk1nNQHS3BF
C0e2Vd0tPOFzzi1k2dpDEu+KrS61a54M1ARIOsGdoeKw2hZDEvbikPL5yRBatJAy5C+qqYDppAQN
SLuFXrzyjpWhyoFzBulnHRTB5wd6qgW5An0x0sLjtJshbEgAXLpDB7vz84ZbhToo/kIAYxkOSKyQ
UVtfDbUAFGnT1qM3VYc4qMGWjYRw9auuiBR86Jktd9FGvL5M1DfvuFjU0IJn4CkLGDSelucjm6s6
zbpigAqXWfkledtvNf4ud8pPBlZHqJHUnuPicfQGyWdKROot73Rlzs5GsAqLJFReeLnDCNR0tIY0
oV1JQMGRKhLJRA1xURmWG35htR3Wk/YnYvrm30dw8aQdB5NCBWU+xccDGMotGyuzDlAurKxioSnM
AmQ4oSEGKKwtvUh2++4p++mltQKk5Nnzz1tvHd7+rzk8rCHZiarWWuOyBf93Lg8Q9xpodDs4vQuR
SyITxWlsxZHNGKWCxgHDqHczjxBs49CQnaPD/uPnz1hHm6vPMNbP6wQOSS8hbe6lidtPIZkllVbo
2ek7laRwN2FHNCSDefXpZ8PLPrzcp/8aPkp65wdhyvg6DXsMP3PLx8EKfnVeec9v3KRrt34xulXQ
CZahZM4NaOvpDXQiTKEj4hAveu6vVfcixcziATNmxrucKmRCuhNV3yHdSpVd375/h7p6Ogegqwbr
P4b6eEu3mDQ3thHSo+fzGLCiBtU7/vJQlAkHJWPk6E018lsMNeFog/fqrJlBfl9FFri+5sJuILxT
kQxwfeh8d05f2awPXDkt6Tw7aOFpjZsGAi0/L/d1v4dsMaqoi5LZyqOjSaOfWgNHuOOdBlhOcA8Y
KLBbgWD9/wytHGytJnoNtkCcYnvgiLvvdlsqYP/Hpvo7lpWL5UYI3KQRjkwL2pIEp1awNSKY0VsP
Xs87Ewrg9OcxXT+kyAmiAi0hZb8u++hC2MlBwo9eLACnCwmSuq1J1n92QC1p4BQIbpLW7uIt3M7q
1v/n9Hwzu3L1M3hhlDzCXI78gxEykj2HckC4cOuUXj0g/7ZzkeKLDFXnaxl2JONNz5zsluud6YSe
2mUHR7/68LUxy14icyvivzEC35/n9+qVBpwvcHLIZ/MXpeFSCRM0i8FLxDwa1zhrKL8gRGPPUGUQ
497mxhMXuD/bvH7dfDO6coBZN7RAAcIolJvvdA5Q2QiNimwPQI+iHEIwTopPspa5PM5rVOD1zzYa
9NfPjH+WF+4dSVoNTUBrHIkAAbNBnAW4fiUvHKl97KTUaoPmVahsme+tTpvcaqhQQjAj8DcW0E1K
hYceHYNixNw0hHTWq2b4XRbs83DjelinfS8+btkz3+78oYb8IMge4ddUxVaC3GyN26BzpNEMan/A
lNwLk1sG/6Fyyz9mF0JEOGVEauvkS5GzPJiHxWwQ0jl0WolmeejXnPE2j4ql69x/mN++sLjaB9IU
ifXcwaLywO0eg1thP+7F28o03Hgj5LjuuL4Nbn0b5nEWVSNMNbkl2I+BqZqKc2NBAtbJbrwtOpLr
XuubudW9V1RxkQD7P3qcYE4zFWZT9bgvLjfLu4JupS3XiP2LeVxdhJFupDE4J0avLBR3nrtdWAFm
LhLFU8HwEvmNLOC3niSk7QtkukIoZ6JoOeM6qqX/Jl5dmoDBHGdAh3u1pCrk5lgZiviUzhF7XxEf
S2lj21yGTyraSaFMpSPrg27OlWtmTTlKIRMm7wX4IAsecSuwuPSJMAC4CnL9+AlAB+fnb54aKZ5K
GNDC4pGraQMmRuTtYtmqKgYd6V9i2W/EolfHtAjjwQejQ3L9AA5AR9rOqFd60ssAEGNCod1x2y0Y
p59d758my/PYE0P6Zmi1PiLfQl9xgiGcbpG270ilS7vpSTIFEu81a7Rit7E/awt6eRUwEaZxO7w/
qP/NCgLkrqCgjcvkT8Xzm4NDV4w6KjUmWFRpSGsqHzhzC/lzeYFjoJARXRri8fetyUuMoGoKNVMn
L9dpANkbvbKExGw2Wbevrtw3O6uzl0JHca5lZfKSR14lRe1wOamfa/6uE9lGLLTuvsQ5Px/T6mLg
hCwuW16bvNFOiW61NgiunJQMe51ON2QGz5qx/KC1BYogmjol/Nu+IPuaLhRPwWYEfhm8nH/PKrKt
UoOlQq7je/BUyhI7UBvIOW6M+roR8KwiYADTyBpAXY19JoUDjKiy3QLOMM1YxXbDbV1x2MtQ/lpZ
xc4G8K+lysGKnDwX2v3gFLktIwbKpNchtAwtp9KobIzs8mGAFloV18CiSQ7UxOosypE+QZAKNrXU
TozfQ+Jo7U1pUAMd+T8f+yubFGVkHDa8h0QelcxzjzYJuSyVTTV6QUrqxwD8pIfgWO+N25/NXFkq
8AyqCzc63vVQjj830wr6ZKRNOntlwmPOumNpeHNcWT9buRIfIWkFjNNyx8DI+gLoyrYdhzmZPY0d
2X3tlRhVXu6kjgALO0I1ASz/GX61YfZyuRZ6DbCwYBMK6gXsQ0PAqKUFRqf7HDkWbmvzFrNmPII4
67OzpYhO4L7ZSmpdLt251eX3v/lKtL/NQ6nAaiMrVGSHAtixkSrSY5gktI13G4NcApPz++Hc3Gqn
yEtvlNLC3JzaQeTLNUiY6sd+2Af3aeZ0GmfJksUtVOMRND379/+f+fUOClMVULw2n732t34aVDwK
gHawIZxVO6ENVpUYAfhWlWxjXdcMw22FBihWFLNXxCWV+ZdKfZ5eeOSChuHr5+FdtwQtYGS4gZHS
V/5SbroMtwWHbdI9JNyJD16j+ksKPtkWDdSVFxaWcRGwR8UGm/WPAvS3XaMbfReXUzR7SaeZVRJb
aRUTXLgcEolNb1eMlkGG/ntvEri78rVvmw1ib+Hy/l2+ANpsorIA9ddtIXMGxPrUZrMXucxC4pxF
OwA2ayt4iO6NfUAfQO59F32mzz9P8WXstphdGr/Q9wLSkdUUiznf8kaI/TsBtaQCN+QIM0RBSIsK
RqXtxfufzV25N87tLUv+baLFvGvzWocvmnifmx+aN0aRP0Unf6yTcnaRL9m4NK5PLCYUEg3Au12Q
F4MnJWdayUDkaoO1w0ItBMjb5Ycrk4B8JAAphBu341Uf9M3kyinonTQ24VDOHk+FA9gA94qrka1M
xBr+hb2CqfxrZU1JXGth2kczrHRWcRTp40wiOu+O9+89+RWCogHvdJo5oK00JboRfl/drN9Mr25i
DQ3VbcrDBbRzRWMZWIu5BjPOES3gG/vl8oo8H6S42i+G2goKgyUZrLViaKr5bCqznfKPLHsBt1gZ
KeC/d0Q+pGUpuHgp0Klx227D0S5R6YWb/zbg5Rr4tm3rptCb0cAmMoJfsfGejhvn4qqn+/b3L/a/
/f36jFa+KKqWtczLez14yqSjWJmpvPX2vZLJQXsW+jTwL6i88e48t1TUStBkNXbNaIPX6GnejaTc
tbvM1OxjQaS9QOEIbJA0oUPsedP6tevyu/XVPA5h1/RcAuvqXrFRPaA5ha6IX+80K6YjxQfQgNam
7Ccg1pUPSLGTjVTWunD859gAMrnEkXi0qsbKA4GDT2Bhg6lu7cbijsBWo0CtmCgiu+KE3Cxgv61G
kHIWMxuiuIxuJjuuuQeQNqK3FEpPgGCsJgHlr6npo3722FPb0fS+fixuxTetN4ub4Vk8oOUd+nsQ
6D0Mxy2yAvXqAnyzvdpompLphcx3s1dZFZmAda/d+nZ0gy/Q3d4h7SKbwMs5IX37VdInBa+gjn6A
8dY6OTenk05iatD7jLyF9Jfz2BAXfF+EA77PevNCOlreTX0j2gptnYfTcFDvt2LKa37n+8wt3uLb
MenmTBNZjpmDtIDXHnIPijQbDmfZ/+uTDlg0KvsgdcUDchU/lk2RTVkzw3eHma+wKAfvV6PvOJ7P
gLCdOT8f0PgsFU1PmQqWGY1Vbl53CcpDoWT//DHXvA4aRPECAYoSLVary7nle2GqYnH24uq3Fh2L
bMO7XnodDBLUwwADAZ3Nr2OODEDWQI4U3WtlCrBk5xVgz/95CGtoHI4bul9EsJQuHfs4+qsxxGIj
Z9qQBJ5+qp54UEACCksze6S8LbqTqRJQUWbW8Pyz2StuDmZBgIm+DkFYhAvOd4oSgf+yEevAs8vI
mp/zirj9u/yIkApK0U5JJld+Rp8LeJfAJ8TdjhsvuyuXM+yriKxwwOFm1rgcLg+loQMDnncwMqru
xSfuJn0tPkYiusar4Q8me6xuW7AhNzuFSrf8zRY859LJgI4DehSyzi9QkTU0E0i9IChFNfDCHKw0
EAKZbhXuFgkyJDQHceOJ+SdNeX5qzq2tTo3QlgJ6erQAFWpGuGP8xpGFS0p0Bkux43tQntqpo5oj
QVqQPN6rZkhub56Bzr0RaH47uKPFm6LdOzxAAbMFNSbz5/1weZIgeI7UGYgOgEwHMPl8OxjRnGos
DQMvKioio2t/S3Fo3Uv0Z59/t7DacGDnzIJ25AxPdjhbeWkcdiqt5tQ/G6f6hj0UjnAbbWUnr0TT
58NaXeZBjk5vqAYEXnPfHmaQk89WQVNS0C1YxRVPgXQIeAnBAgfN3PWlqQ9llI863j+jCNrO6ia3
pPROFlJ4+p8X6trBNXiI2MIY1kn8E85/c/EBa4dWiwTOy0HN5Ue3vSsdsgfmlzyRXd4NdtHN5Ckn
+RAegxvO26KPXQ8UFcWFXQF95MYCrlpzbAu52o9VKXEehxRdGH8UZU8yCNXWUkNZtTHYa8YQBCBL
h7Eilb3aMwE/iSqbk9BvG7e4xe2yy0Pg5wp0r88bfCJrd7CM67up1U5pp7pGR3Qa+lIQuJB2BFFF
xdlVg0RdCGHHBFkCPtx6oqwfl2ujq0BnnMIS/FQYX/141BMz9lU3hbfFFn3/eddcBHX/WAICDF0/
4A5Zo8CQipQK6I1hP0DR1xNpaWdmYtYHpHQzBC0QGbZqwuz8aNxuKeFeHMK17WWVv+1YtenkpEPX
i2dAhKsLH9XZGYZd6MfuWH6FM4hV44+fh3t1XhG+o7sC9RwwEJxbnJgYaA2HeRVaR1TMauQJ/5Kw
kGjB/eRq8X8aMv8ZIZwmKt7wobhWzu2xdBCzOcXmmePsIRuZWfUFEZoQaTVXOkX5gxifwmBp6a/Y
McnuMq2kDWQLFiY59NmVnyKwkT9PwUVcsfqmNZNSJow1NGowB0ZEkGA8BvvOT0/TAC+ResxD489N
5y5qz4Tbmo5rZwkELCjXIUBacqrn0xG1Q9FFaQl+RMCG/eR3+Rz8Ko+do9EQ+kOzZDcR4TzpNNmc
uyVEtEbd4vaC5W/GV2svDGAk1ksYryCHkVvjoT3mbyplNPVjT4kogvPp0Fv8ww1326NjcYv9Yh2C
w74sAgmwcG0YiI9XITiT4R476Jn7YeHk3bGJ7sbgVhS22hO3zKzCRqkYJqHqYKb56vcz3fCG63Dg
zyDA/wyOioWx4M8r6duR5RUhLhAgwfHq/a8grt2wSzcSen/SL99DosWGpIDOFyUEUNit2xAjiP3g
nd1HPvhYndLW97OZ7xtf2fmcpX40PkPn7t4wZ7+8AxHyMUCWZrdDuQFFqsw3UNP/zw/M2fesboCs
0NGXBTJjv6mfev0VdUDCwBMJ4r5fenWaGhObp4Z2dv3ReGlHehAO5ycFuZ2fv+PK4Tn7jNWdoBux
xsUipiUD97SBFg5DupM5SEvspdRJlA1rF/VbrIKCAgskqxapNDz7z89qnUfoPmVj7EcMSmkpFZ7b
gkwTAZE1JDTmnECnzZKPo4WEw9d04M2oIgwtSnT387AvijD/fAjSu+ChRfrlT9zzbcsNWjZJkTrE
vjE+iAoppJshhIY0wPrRLj0i+ekrW0+AP12Hqy2oIIQCHf7S74Gcz/nghRHo9dGYYrDveZpdjWCy
sGttn8h2fDcWO8mw5QoEDFDS+QjtnES6h/cQ0zfW4CK5vgz9+2csp/Hb0DkIEg6hOse+FL4NQkNL
4EWD5pjfBmD8Gw9d+SiWZgmxPHATcMrzzxN/5a5Eh/OCoUaTBGpsK3851hEIWUIt8VP1WQdncwAG
ZSEg6SuD7GAMkcqi3KSSuojrgEuAa0HruYgM7UVbHOS9qjLNqtHPCUOCBMTNtCEqFa3+VqXzC/73
6/vtr8kEjTadyXNNUhOCSsiflMAxzIhWPv/Ics10pgAU7zpimAMeRtTkEdwfQrNEogxsbBCm+nmu
1slWPJV1PNVR90RiSgVT/PlCzaWRdh0gsH5fPsZcSCByrkQbB+HC9S42EOEvtBSgMlt3ymZR1IcB
60e/00oygME0RXv2z8MQ1u24aIT5k9vjDbRGSxjHatG7lhsyI4omf6Kv/qE3d/SlNuff4FTZIesp
0veRPMfkNccMvsgWOaJFB7IUwPXS4+MR5MCEuK+P7m9ICZnPiwrTw92dRMy919NfXznZD7ZMVHKL
1BAesBndLaCaG8HBT2vzq6dvX52VQvsyowP9Uo8yWg8l/PKjtxX8WVrbDzoZqU5SNyM3SLIpR6To
HU9yngfzV0FOXkasjv48JxfHYDUjqxBOr3kgUacQM+LMzaPCmfzvscDW5EHU4xrFRj5AWib4zPOc
m1vXJbmeDZ2swdzBf/V5aqbkiRHX/3h1nXvf9I9ubeEfz9rv3xzvs3Zetrp0/ohv//QFq7dVHo9J
Pgj4AvW1NWtPpe7r0f607VvLtODzyYPVE0clDrF21o1Hn3aeRcgt2RPnzdTp1pa85hGQbP7XhlzL
9qqTLIfajK9JSWW9aHSTn3hjfdeCB32kxokxwEALhRfgFXDJfXWf3G+1s9BtXGDTu7PVHORjFt+h
E5o3ixc53Dp3W6NcOfpG10GUX+EjWHnLA5wLrLO4NIoSxOgQE48+uODAwFOCZugQ2B+UjtMCPfBb
wd3WZ6xC1KIPgrCQ8Rn2U4FD7b8cGeHpISU+KI3oI8Hho9gDL7Z93+L+9xzrdu94D88SpYfTHU7g
x9byX97E0BWAngHKDUgsgx9BPPesQd8bUxmDnTQXgY9xm+bUsMKsXuPiGdICrEnMnPdAfFNM/hBQ
vgHavkFPF0EjgpFkG+skLff+6mxAyXURFQDyEAzPq7OhcVoyKNyc+S8cpA1N0PgcCpO7yY6jWehE
gQIiVD9Mwal3uosJah3QOgdwlibI383K/kr89lRswf6vzBH6tyBZgUw3+E6h3Hw+R8hHFI1QRGhg
LBhAzGCK8HEZpWZQBrxjiEFriUpYOcI0thZoGdvfciEaLoi585tUyzIzm4rILnQRXYjGlDtDwzif
19TQmmN+q1vk8qbEt8roAFzSq8hWrXb6KMqzxsSk8Uv2q5OgLp4/JOMWscGlE12MYKUWNmcVT5Xz
Cak0I6p6A0bUJWv7CEKJGWxMOlG3CPNAknG5JVBfwJ5QJQBfcX2u7oeRiaySam58RFQDbp8MEL0Z
+jwx5LG7UHgL5T75PUdjxkOEQkbrNce1n9MEfWUHrUkBRIenvPDqAaTBZgwFpte6qISbaeLiL5al
6iLAPBh4Gkvo8c1KhOODwYLjjFTfU10MJYjqBgX0O33dA0XZ11wf7iQUVZyBE8PREbq5eIzAGqjQ
RI1G6K8EGYA2CvRFnWnGXiLByDjBzZQ+e676QQcVvFSP6Mkc5PajGhP9qWZVJLkl+Jc7Cv5SsHSL
WjY/8VXTNGDIq3I2lZ5SNmDoImB15JOvSNKCED1+egBVN0BMm2G2mawUzI07I5/sONUHET22XZe8
Tx2nIJiTpLo1E6WfEUnEE0il1LCdp5pMqRSDIqlMZRBMqZFamVkTJ8qNzHSWu41RoCFOKGNQRRbI
SqI2AFSfgNd7B+J7DTMJ9v4q1XNHnNUu3uEjALzhQtZ+tCH2DfDJMkO/adBAsSDjAYaDUGKhgN9I
bZ+ZHow4zkobqwd54EDnn4M0xkUf/3hfZWmNplmmlF6UqW1v9qXQ3I05Hz7PSd6+13Iu8pSBU9oX
k9RogV+a9YdKE43KSXiecSSb5HYwhalXTIWloDQLyyaBfkSpp2Df7Ib6cwTXnWAqGqszE/JoFa4m
aUoSe4qlNMCrj1fcss3Fzwp6O5xTyAWHynPBgaWH6eNsF9qy0KPUaQrRs7yNwPzHtaEDDZT8MdB4
dCJ1rYJucTXlVUcrasEw0YjSzKRB9QX0ZqmWFHYlhYKfNQs7/VCn5bEoouwBf4plJAR9QmzndRm0
ZJ6y+o4FsZAcZshxYmBl1DrxUAYCZRwvTjutMtrDMPKTAGooIfxMVRZzrsTAuOrGdSs2NkPjSUIm
xisfCas1iOcMLDMskZMyidQjuvtrCbQwNOqVYNx1kAzvSF01vGAachr9Zrne/TakHv1ICde0oCBQ
RnTTsEJvn7hG6NFurM5YtDBsO56GqliD5UOf+9zKSpBEm6rcG0hUy2l9SlNR46FUZEAHgsubWDJr
Qw170vVxgM6goavuhlESX5Smkp0k4qMvBZ2SYOepJ8Upk0gQqMKa4lmZ6gbHIMay2KXcssiUNDCn
gz9U6Kb9ANVzztfQHqv7DYfWNUsoYoYkhjLLIkUxpn8bh9p4HANevRswlXcd3xpOhpWaKEjxx48e
BKHQD4yRJacCP6McF7NWeprlODnlHGj1Q0WNAiKOBtJZXR9iDliAvUa0sVOf+XzQsKqQ//xEe0SB
Z1INYtMwiXH6W1yAKZFatBMBwN820CELwGgHgp7SyIjWZAxtQ+OQPgld2qYU6er6fSzG0RW4fIrB
06NEh0KLjMoq9T406NKuthsSCJWQAR05IeTPA7zINAWsbOHEBeKN2A6gacuLQod0bpBHFg/5Odzv
TOH8KRGQegCrcHUqSyXvvF4XM0xUGnOLoJSYf2TtUIEYqevwjfGsZjptlVyIwVwTi1BoZjxIy1qI
Ij4C11GhHBKgdQBcswpeauBtUD6UOhhAuzJEBsarqjmgiEEtnDQ0L04mEhDqe621iPrmhkG3J+Lj
9LGI8/GtHKo0ono8ScpOnhK98jMjRkVSS0pQtw2g1ln2GJyCIbb1ngvQg0LSQoW7asVMKaxZm3lp
l6BL872DhpmGtq+AVyxJqMLYA/y1Ac3XFKByg9fgQAZeSgXIZUxYg34wBtUShGRSoLplDHgly3Nb
Uh6coi+q0DIZygAd64lRT7xhFWMognwzbvS7LikQYSZp2LmFGiVPUV5pnKN1Rf5sFBJXu7rRMGfm
x650QEnIBJIEM5faGcsN3Y8iI07uIHIUiibX5CBzRxlmOIxdmCzZITRyoXFfzfxmrpjqzCPXPhhl
yt0gIZxmDwP4rECBx3dMAE5QXnS4pBBNdvD5LyhHDxORhLl9bzrNaC0kCOK3EaDUh4kljUTEXlfu
QBDcVlQvtPpxbjPURKRyVBSKnmIJ3UtazveOjpBxtjKjQz45Dscud2U5aMAupYdl4XBxpqL1P6zY
Y52i7L4T1I5TnUaZguMo4J6hatpj0Jyca+9jU1TpcVaqvqV5hg6DB16pUauQpaAq/bEpdb9UofQF
R6ThePM1IHO0bgIBohmDEk4HqCdGUNDmBahiNZNUFFYRtgZK6QG+ngrYnyVVgV/CNCZJBkLPESrj
iDOgMAfpZmU+5FEFQQ65lnWw9IttWFJBRA6ZRlLd/AIMWrtn8RD9wottSHA9C2DFVox4rL1mCKpu
l+bceJcCopnYVcwjAsoUg6GmM0+cxfMdFGLALDdACSDSRRzvVFdcMWxLqIeJCW88oVFk5ogeQorJ
VIq664nOtfNrqPCYhAATDRZCbpDfpL7kJFqg9x9ioGUu2lGBLC4JBD4YXaWqIcaD4mAcIz7vpvAB
SXgjNfOuATtkH4FxCx6Jqdk+nNJQu+tjA7uozHmtpX3J93ARCzbbhDtXAHHitahArx42Nw2MpnzS
Q5WHrEAzcgBIZ2GbOHILWg+LD+vwa1TSsbTyRNGOgBMteRNJG1IzG7isJY06VDigMbBiZoBUaG1y
AxM7aJ1rHA9tcglWnC6sgHYQOQQ0Y11H7R5rwR85NZmCQyN0ebSDqAoXOmNg9KrTC6x91GK9SGgf
lA1vV2qeVocwjrkDF4TlR5Eo2f2k9NCpaqMMoII5Qg+Q1cxMkpBTZHLjGrMs5x7jpoUbISxAqAkS
ACQ+mST2gg3Fgf4uk/+HovNYzhsHgvATsYo5XMk/SbKCJVsOF5bTMoIgQRAE+PT76bJ78FpLMQxm
unu6tWneZDQs6jmf17b5kmgdfhVa5ti8w5ytD6kOnTlK5bA0Y8du8bv3SVsfLDeuIZnoPig32i5u
J+yJHrVy+tDIOvS8fZP45f93mHGeMEeKw/02N+nASabaObzUehnp9OhA0fGIyLTMyDI1l20IOgKe
cL89y2zJZxaP9Z7cmhBT4NdjKsL2lM/LxKQ24F7zVts6aE6+q0kr8DO5nxq/HuNPmcmO/nSs29xc
j1ZJ9J9YfRZ3jDOMwIEdzPTLa4qseav5hkTpeYjCTvuW7z5d1kAPRbOQZ7t7k4M04dPEVcmTyWz0
TfN2/AzrNJgv9cE/9lY34rPsGDDLAjHv9yjwbFtFrNO8rl5z/Em0n7dnIg3FZwFveC9NzqRiunF4
a+qkx/l2E/5rZHMo4I/zltZyDPO/wAntT2gu515FPeTNZRLNQkTuppL24rfTMVftFrQkRMyy6atu
MnigSG/1Hwmjs3/i0eR5uXfrUhBR19VI7VLqCi9+gf08QZQxfxo24m9LqMZyEXJT/4lR1l+XzATr
eaE0jlXUJTmx3TnbenBNqunOtciitjSHgOR1k8FJT0X+WnV91jz1aI0C7AeW8IUzJB3LIXfTD+mc
M+VaGEYK1+18R3Y4SI8QDXe5zPeuLZg+RuP+BTrrPwdDfbDqp8Wfgqr2EQxqKIzEgXLG02UU38Ip
STn/vXTaWCyI3GPRrS2Tix99mKr0nAazbovPm83E+2yD+jpMIXyOVyTX4fDzbw2G9J+MN5nPpBzW
dTXGNXl5kVHBz6L1wW3abel5HDqPT36fxMONgMGMByq3tL1mjb/oc7tsdroPN3825y4hp7C0/oH/
CCx/HJ/WWKv9iVtED97lClB9xGsQrmmZvfsmYSw+J3ZY3utwAwJvc1r98hjJ4Si91rJNt+owt2dt
hyI7D0q2DHcLDms0I3XcnZJN+vLEKHNga7Qd0ETA6exwjVk7t5XXZ8Xyz+0Z9zxamxY32L4T/dX0
xaopWxw/jwxfUl1Vn4i7pFHdcIs8E4en0Ffz+jlDmSn4MDmzxmvceKY/se1tLoQ8RWM1+XjpSBMD
pPjNR6cRRiPtmW8JPWVSYowuZZCTLMvZmX7fpin5FumeoWOOd2KrvbxfmLG02Z+8TRWi3NNhSGAA
ENqh9jdWVU6SvlnKZj7OCZWarHMF3U6WVDLR6u1kpZRY8mwPTcK+tWDSANyKd/kp3DpR0FkF+f3S
bRadZIrMtjxybz7KwS8sVGOXfW/CDm+6dXIbslvrCLZI4ql4xkMonstxaVJoqS0Z0jJexUBe6vjh
Swsv4v7UTTb6ZWSKsT+1OjWSXY95+iyHwfvr51sGwlYYgdGnVuNU4cCIf7fhfZJ0qR2OfImKP6/j
rvNzvKpsLRevsU2pRJg9em2RdJWLoUlKVrZhRxbd0YnuiNj/UxA3uEDEJn5Y+DPyHk0yPrNhxtAu
okH8M7j9PAVD20znfFZ8kn065V010jU11dgNUUYUQpawQdFPXFMSG/fi+22vLn5IoaGiLNkX3rz2
zextDlLnt413CooRe/NxCtWztbJR5/FgHxnzNW4AP0PuL6KJ/f7cLEPHBGVywqWOcBgrP52nvUr3
bXraUqiFJuix/qVxOxpGWWtwyje7T4wtmwjfdDT2ryRLpKBMHe2wLwfiLMVHVg4Jjf5CwhlfA7mN
ccDNEuE8/OuFCsiOTxrKYGvywp2L9Gj/uG09XnW3x+4U1QAc/JW+f+DOKpycg1Q+iYTBlbueeW8u
HONfgYykf/ZVn7JlGQxRegpRHDRlQF7kO9XaitPQ9IO+1Vnr0lPOYPcjH+vYJ+IwFc+iO2x6Lryx
/eEYVgGFtkQn5TLTDuFXPebPrOVO+BGMjqobKq8rXvdki+Q17oYWg9E08bfzviUdEZOU4JuAR0VX
r+QYlGGcNz+CODbTPcOEDE4UH1DLLveYVpFVHuR51OMiz5kLmuDcROlwm/feZWdM7No/y2jEiwSN
bm/hMkTLbRHrMr/NBXZh9I9DN1SFmQs65kWIhui2SXWXvD10fMrlIMydDoT6jjN4zsm4JniSC4HL
+McRmpXx4c9MwYRht1Uj4jm4HaNdhitx2Dq6BC39bt7h/lxJLGMODo8oIGTdC4LntOmp3Hby12cV
BpLmevBCvnsC0/BslF7YfpIqUNtDojZmRRYEYUeQxxb0+sD3t3TXtav2QdmPShmyIzu3MbbgrRbR
XKa8ggDttq+5XWE8m9Pa2jivVMcccAIZfufH2SurNuBNbZNs345cSlvpRUmGMQ+i8ll4/goKowGj
ysKy23EfJYHt6Ki0yk8EvmRsdPEmhFWg4iYgwoWthDLLeuI8GibnhQq1htND2oe1f5L+Pj5FhSjm
kuGIanf4UxxVe9TEfRVlDWr3YW1kdq7lMeCwIqYFdSbZOwGlr4vOe9APx9u0S3rJ6WOlpXRR7S3V
OqYwCODr0PY548k//5Dej2NJdHBJ6a41h+YQR2SFs9teTummi+e5bYoaqH/InmfV7AUgocWRztQD
vwZBYviRSNWE+W2MEvGzCJbjPfRCx76H8ex/oTgss0y0MZHEMZ7see3q12LxeOP3cOD8y6KGY3xD
T/DN63PDfJEMQGAFsNXClzy5y5xTossC+xuq3sGW5YV5ekYaNsZr+rhh70UcgBszMnLCjhq7DTzR
89h7hOS0LtvWau+tn1d9jftH1dpU/4jWCTPItm9UXDJeA/a0+3b8yvct+ju5KAW9mZLwzSxuJShy
pTfC1DfmY5ZZKyPSFeTAGVpE4o8Z0mKq0o8OH2hQCQr42kQfYgy5TZXWAbsAYzFSx/aO4akWzvOY
u0zGfk84yOd6d/lxzn07NyfydaLoObC11dVAOfg3zkPhlyb25aNUUwQ82Mn1WxgkI6bI/qEf83yR
3clJIJqya/EufiyGIW1vaWbW4BK6PQovvWdgg9tBTHxkQR2ZC0zPjhNJEmlcQULlNyfPBFF/M9T2
lyLpR+8UdilWy5GXZV21HInsnhPn9d3DHvVTU65BgH+K2gn4Ir0t7+LKLZv+E7U6mE/J7Iv8XITI
Qas5EF2Og2wc/s5Zc+XZHMNiyCVQcXg+omZVlVHh/i03mXkSJDZzCpAusVVhs6if3uYVdK/rluBV
P41k2k5tT7LZHszp9z35gCEtOsg7WXhyv5ul3y7V7IJInr1pS25FVvfuJFgKCMqpEcEt2xhAzkUx
iu46OSHyEuIHx8G98fKnRXtkgC0tXZUsjaU0nIjYjNgOdRzYngOf2Ro1vi5iGAGMd5lm117jXVv1
NFZ5aVxuFWC/jOzF+X4nyVLhk6gC0fhAywJe9VIsiq38hbmsJfEUV0481L3hhJRTuMqpNn5Y4yVT
t6b5GC2WwfKJ1RwRSN3BM1HLZULpKlhstpy2KbQ/e94yWZlxHGh657wD9yza+bSbsL8HgxYeUhkv
AoThJhJNMHAC0mbF8wNBSEA5Fqz0ifiAXZFL2hw3lUbhSkqr9XeQbyE/6XbzuYRkQ06AhQTmPIfs
/uRtTg1snP8OqDO4U4DlKw3TxMonrcyCs2LBsqUmuZKuDaRI5/8FXUHUgCfN6l/DOeNo7R1C/xMW
Hv50oxERsgp4R/8YHhddgYvb7Jq5qG+/b5Gqf9GRubZqe9sRcDsvc7jepA26DlzXF959H0zLfjkM
/yrhkWDg8mhbQrx9wKY+3G5yYCG3ueyEtj9Xl2Ra07dhCYb7vRlTlozneEkIaGVD9r0xdpg/e6Np
Ar/cD78Ly7wviD+yA/LpxVrnIKy2mtxpUJUKfCVKSn+U5jipoca4OQMh/u46S4ckZb+/Nqmovyft
kfxZ6v6Yvg8TbebLyhGSfAk5tN3dUQ9B+8JVWrw4/TXhaMOlLnzwkzqsf+5SHTywaZk/BfMuTDUV
YyMrvi+DtVmULXhl4hPyQ7E2xcsQT/mXZc9ZFqh9I2hOfFtPb24edsqaEHhJ0xq5Jt+rUUuBdUK+
psDwtZ/H8nmP7SrvmlDLAJsrmS7T2+i8gGcxm7R7Hvq+904JbS5PWsnudRxlhwaLacn8Hade5+Dj
EAaM+TDqIv2koom0rLo9fHGp69YrKs69HW+RzSTNdq97Lwsp2FPrnTy61f0ec5DgK+C4flwyBrjr
QBdBYp8yffLojl39bsZcOdbBp1g/RaOPR0LUOgF4zbTI6F3IHI6enyTuxGDMctOpteNpWzNr7g1c
FWX6w12Czi3YHsWq3Py+unTsQB5kyvIuADx7n+sc30a7+eKmjUSdXHrb1JLzHe7g8CLyPP7LecsZ
JDFMaIlqOnhom/H8H3S8aY+15+Dj9pGLZCfqOjo+rizmoTVDyzAEw5FmDyB263quiaJ3p2bIP5Kj
AVWJ3CJlLKgGbdL5VTEkjecup5CeyKeqlwtO8E19ZT0k+hpntCnct7zzTp0e3c+WVF+ayG2ua3M+
kJARsbybsb/TxRpPDzbIt/TU9iRGntJBi+7bflAT7/qa/qYG5HNBG4CBRzr5F/mpj6juCNI73cQ6
LQsZ5T9Y8g2+C2+d3d9ON1n9B6jOZp85XyOmEIxNESYqQZfUBoSqxVJmEFjdSBs7AdXQ27febY1j
CdKlWomNbw22BSOAVtFZ0DEVF8eNUqX86ihI1vlPGXmIBy9pxX5p52x6Xrtg6R7r1O0+LcwAYxM3
WwC/0apwrLplno7XgXbk3evp8yqXpuMXmHQIHeyJpfPui64w+bd5DLFDWg5aigN3rPHOHTyfas59
MZ+a1ZfZNRW7TJ6LPegwFJmH9XfQRSmyXLePQzkTaZfecky8n7N97dPSrTo4pz2p23XYTeF5run8
zkxn4kEt6QLVVxd9UsZknP4N28HPHo1cNn6HGTyMXjW1aUXdWdv7KDJKvSYytDAdUvhsWfYDPW8z
iBhk2uYCoFPnLRNJyGqFmcRxFy55/6X9cHQ/j16KBnQzZMssm3Svhia7u0PXAMowcUSm5TxLBqO2
9sN3bmn+wqBhHwe9pz9NwSMrZdyaa9YddV5mqVh/HEmho1IkI51Xu6RRw7uQLSj1506Dk+4q/RwA
ZwpggzRj9WNZcluCBTgiPPbU+zKAvHslUs6aqj+RtAG31zBFF7MjnAUyI1ZcjWQlJeOo5jNaQnfO
KNpfdjdPvxQo3ktvNO2Y5ytZxcS23nUjENR5dgx8VTBorqmLR7WQpGn8/yYRRLqM5yX4Prae/NWE
g7eVs7HiNabPik8bs7c9ryF2szsWJCTbkRz5bRsnOrY5n5Lz0bqF/NKPPhMaIx3e2/RgNhdpC+OT
hm39PowEY3TTB16vmb/PFuVDR0u79PuptabbT2YYUwKs41i9FRDRQFW6c8gJwVOmam3n4rtrkVfe
jcwATwebhG9NZ2Dx6mAhp6zejXsePQUSHbjW/GrqjK6/7UbUGwEA2v069UN62YOpv6vXHTNstqQO
jCpANHmOzPO8o15c3GCCEvqaXqQv+6Lr32bctm+IfSCIcihxWLb6iL94PYc8g9M2v0fcSIIPBEd7
6SlBAkkydeGvdFvzp3VcZoiMYFmGysu1odRGoXrXhV9/DmJMGHJ9FF9cXg8+DI/BeT3oFHj/uI0A
d7YL1Gd225L+THmkORFNk3zbwr3trktGxkEbJ35XKuioT3afiKLzBkectC00JI2Me6OqlEbwzhax
kOUBSfO3yaBCSjBQ8TVtggk8DOzwFT+IaT+j/1+LapDOx9suAOeukpFemlHC1Dzp1kX3Gb5vfbnY
zvxpfUypK85m8Nog2Zf9RitpYrB6WO2KlXkBdzbHtr/Ma+2/LPXiZ+VugbuqXFqe7xb7u76qmWyq
UncsBtk9FDDKZrRfB1P3/+1zsUxVM+kMMqnX6ZfJm2SET1sk3yH+SWcvdkbhalrHXF75rcOnpo07
GPG9K659ROMAFVGz/Sy67lUtR7jeLYPmpYpJ+pLMili/8ZE7eZuXnuB08oiGt3ZZD0HYbGGnc7Lh
FFX5kcv/HH3E9tkm6v0VrcDwIrjM561Jdt6I9YPcYDbW36Wn5SfwgeavM+3KBEnz9ksv0fEohhAk
J3fpvQg+FliMLpK3qG0T1jamMf1vskdYnE2/pdObjWDceAfdfLdpXivlx+E3RowP5NxkCM1MM8mH
ZWvHFdwtXGmL/PCuHV2dndcoccjR0qH9VYxWfyajkV9VMzS7CzClrSu7R/aXF0/TdHGbmr8jmKD5
yZukS090lx5G+cAC93vo8NXcOcAx1PY7wqIG4fb50tP5vmVtdCw/0J1uxDUp2HNxjTyEtJXIvOXi
2UYtD9tawDWnkft4y/rFHOAKYRvfoC3CFsLcF+Jumw2Zeza1xNa02jvCWz8W4lvPpxYD2Kok+g0k
q4OvbNZG6gctZoPQYsfKB4iZv3n0Q28rCnfwAxx+Sq/arp1/HuWuuYHKph7TFP9rMP0Mhdm2Bdg3
oIPWyYtvso6usKvn5T45aGhPIcG4P9IJcvxUU6P88zQOMcIJCH705Awh3Y3xrN6r3O51cTkOjT1T
PIBSXYs+GBeWzNwCVpHt8l9ewEMBwPX6PWM2y3nbU26kQb04VHwQ+s+Y50KgED/YaSq23QvuF1p8
dYnEBhZein6Zvk4NXM2fnD/OHubO97pKzYThnskuzDdYiUZEp4MYRa8rHQxIdlIHP/ATNS0uHuZ6
7YnEA0anntTZS+LS+L9tcX591nkwBzD5XfYzJ9sFSMLffEhhCPlLmvTefutblkXQRDOXomjy8UF2
a2xImFVaghyQ6uut52S3FFnrgVJe2FFO1zOvHeAAlHWMmO5wE1v1xuNDnZwnXiI5dN3zmkgg0hQQ
BS1EjNDmnvY1xiWskzWurV2MjKjmyBXVmMTdVEUqdDSwS568+UFxkLQ2OyZKxByD9ziKbNmZ+YoW
RC3yh/ESDTur8i5GdwT5mU0DeGEefB3C4IPuGDHaubNur7NS5iYNqNtFoquxLZiBNhr7vPQykNK9
gOqtQOXz33zHVpf9vGmISavX5oRVSe6+hoPixM/Frr0z+qm5v1ed3+dle7SwYwYhRXo2KcNrRUHN
NlalGhedME9n1N1cL+RpEGFkn5t9DSB6FTTdcfbCtT/O2yxc+2JVk2JttEJEvSQR6r+Wemqy7WUH
VNtPUyKP9l7ORgzPKvVb/2riMdzvCrWD2ou1972Xo7e2vXXpWGRMnXZ6zFfZaBy1vcL0X8HxBsO8
Myv5GinX+Q7iJ567L0GdDMVdLjO4l230koQ7DNr8rWnnYLlOgQCqLw5//xIxpaVlS6TEhwNvu44n
64rdXYtaZsB4vccKuvRm+xfBGKgYUdqZuQDpZ+rH4B8YH5vI27ZL4NWTPE0yd7byDkWqzB5LVHmO
6+CUXcblBuFKl8TiPaOBwbuVU2naa/uA5k6TmpKngEVtYsAifPAnYEuxT0W1kSSRV3QdOytIImRF
TuiDjb5cq3l+bUQLTM/xuh/nYEhYmVi64kNU5O+puw5Lrn8w4jSfM9tAhoRZt4bViohhAfbAeeus
h8k8Kkj+4yK8pWnwT6Cd+D4NtQS/SlvhXXi0aOCmEeqXaMC50ad5n2WBpCI8igvatHr5VPTkjpck
oO39ubOSV0joyMIoGHpFBmGRcSeQxm3vfNvz8tl8MLG48MfR8nUrOkf+UpZ0x3VrmaJOti/C40Rp
iUj3s6Mwz4q9gceFJDL9LQgPM2O4lC58aYaDt6qXDvfYJljxsp0bzEmLsiYBsXsTApKmqmP2C/DL
ht8F12qP+tFNMoYxyrKBlUfbptMdYkkb308rOtszmHVnL/NWsAwK8G2DC91pnp7BcSZ2DIbhqO9c
16hnDx5L3hz7LP3bVoBnvfv53Ib3E8dO+3ebslw/BI695bLP/MTe3D6knwKZ6fba1FYc1dS6AJvS
FC3KY21HlrSRVWJWtR0HAF3r5QcjN7xC99Xzs2j9FCJRK5504eXbj3iOODW8uNnD+4MeB8fXOlaq
Uvyy4nTovYeRRDOyYQw1BpxYQ53ln9CKZMV1s1CMt3HUxQBcmtLJVXrl27lCBq9bGYkwDi74WPbu
vERJXfCu6QxNRrLG7f2U77ybOxIre12kn07/gsU/OtRaEVI3PReFgBZbpfW+5vEgknO/eXV/Rahh
h5OXmGB+piKPL7MIOAJlkM37y8ivV9wmZcf6fSKd1Lz6GLxz6RxV9eOw17S2VpjmT+CxmP0pGDKq
cgpM7T1AIJJTMAL5osSc26D/u9s0JPVhlZE6N1bGEKhA8fVd34ENINo4LKQURduO58PuY3Dxqcv6
iweroz+YGyg/es0cVSI4dd3ebaTC/gGM2CevRHcTudOkXJ2WBhpvvNsgAyCUC6HCizcV3n5J/AQP
dhf2eXOfelKH14Ss8S/ZVHf49wxc9jWxbcjCDq/ON9zoVnveWDsfIUo4smUJHAO2i+qFQYMJeWPP
KvPm7QQ5jhzfMzrl6Cg4qNGnqfBDTbJm+ubJzVMPfOxoGfJDxMPvaWQWK124BMl5L0yYnmKzJSBF
QTin+KbZqX9IZWYeiqVn/HPaw5dJx0dsyfzsiTXyRex1F88NaEaiRMZxFa4Jkl9OSI5Uf3aMBKqm
j14GiNirRHxsS0HDo0rf5No7oa3D9XqrQ+R3HbgPTAYaLVZsCtjPcz8taf9jkNr/OcWLWUAdVH2c
kF7ANqk9y35AEsdEtOUyeGM2wuTILX1MAezXpXuCNxH71U6wPXf9FH18y9q3fPu9sGmpt9RyRKsY
Ve4yKEUQ6+H7mqGNFfB7r/FCXoIjAd8Ok6E/yjn+mK3UFkYOR9XJpXchChX/5h2yh5UVDc2YFyfR
R/ewMoeyf50Up6lGOcEIOOb4EW1HQ87qvK7/CUlkY5P2fXoW0CufD5mC1xTb5LMHXGfHO5WDVaOF
GfRzVMCHXpd6tV93r2XDv5DT+gqmPz8X+dLVjD+re+tw9Niv3TKp4zIy2B8ICpfo39SHbVIC9NDV
dEHkYljTI4VfTPcAgVGR6/8Sb3XxrUm3gF8e048BfMh1GHdkifcLHkV3CO/m9HV1kG3VVvRKVPWk
Qx5t45tHTDIM9it0J8EtcEWBWaF2jmxYq9tvfleEP5jM5icjEHmX2174Q2UQHQc3FWzJXy+M+xnl
eCpU5ZMx35ygXleWCrN+ecTluLFV3vZdw1sq9dcMLaC8ZQ6Z0G8F4r2hDsx4bRGQi+4eiCJesL4U
xi83K3OEZQ3v/BnZ2K7p/kJeuEEtPsjCmtp/mRkPEjSJMPYuujEIK2y7BscVMZn/yfD1DKepSHba
V54F5FMS0biqtQuvOIAWqAOmXITnKQJdO22Idjln4sh1t9qXSgI9DHq6TrLD/I/PldXqLNU9cE7e
+ndHlHustmfRaPBryJMH3y+QKqqZJBLOAg4tRAa2bS7p1udhZUIaDj6wdZrP2g9RJNoUDpfx6kNC
mIabZTdNcmBCLOyBI7qj5gWvjWPYoS/y7W0VvXlqEYxPgHH0Ebhh9VhhKNDl/Uxb3N+8ogjmR1j0
4kuBBGA8Z/HmIZRfRZpUmzce0V2PItXeQx7wNXgHwuozwUl0BHu0TEhZeyChKu2aBbXhnNmvecps
VAFxEsK8pyM0/rAWqjurVMRB5R/Gh+gT2/KqenJjyyTLpx97msyoap2p01u45VyzsutTpIf8XyJ7
7w1VTvZiaoXcYF4R/N1zMWBftg/HsZrT3SA6X3LMnBgB3B+dLcn03arZn8tscuFaDmnfJC/wFVGL
k57wRAjT0sRBeDdC0/HawS8HiPFRGp+VvybH1zYHuy1Bnzo8qXWEzekQz9t4WdMjeQp4OkXF+NFs
Z3zYssd+zbUtP5Q1vwDIxViJY+nWKppk81r3isZe8JLdQ5vwGUQJo+Vl6tb1rSWwhwQYB7V41boB
9nWrX39Pm+nIL3SiR30S9QxCp1Y+9io7psF/nLLI3aJjbVDeOj3RcXcamJmbMHjfs+xQDKBDxwKN
2aO4/qnhhW4fgRIJsg3eZndNfLGi+leDffO8WLvK5CAfPycdKcaWecGMD09bL8CJn6IMojG4z6J2
E4qvVJFFkc3smFyiIFT2XlDtvsDK5H9UgtbxbszX7eeCoqI9LUnMhxaiNt5vncoE69LZ6sxnSWSR
/RS2bm2/ZfHe7hdu80RF1JH3btYlS899Q0mullEn9n6XTa0ylB5x9Glns8MgzVIR645dkhUlYMJh
LtlQF+nFdIP8QGeG4mc2B/nvaQvtjCZ4ir54Qq3f48Uj0ZVAJtefp7TeXLV1R/55nYe+RS3JbHwZ
0z7wWGZv8JtCzjFD1k75ENVPyDO79aRNjm0ZHUiyvMGtpPjtSdZrqmxPsZf35xl4Wzvh/9xi0770
axsF5RI5EMdxZGp7CotjVqe56SzamN1bcBqfdB6ePnY/FoAMq97DfQrZF2ld/WXfazhU1XZdw+lA
TTszIIsHkemc8y1uAKNpsVjJsNIfv03+rP+y9jPYRzkooJtsN1t+9lQo27uOp/BPJ/Mw/Ix9FkSA
pihCJ7PtgBaRUpymxUze9mlNmlaf03Zthl88wBahNoPqdrKsw+OEy8EsTmkUD79mTspnf/ftTxS5
Q1LlR4KaaQlMslbH6qe/NhstyUVTRDvmw3TxvgbDx8YcRDQH9iTrwv2OWGh4HmaUZ7+V6q13t6KR
9k+o97rlocdj8Hg7GojNqkt7wAU4X2Dhc28HMd4BKtfrXzqi2L/oPLXh/WDtND97gVKUOHvsH9PU
DlmSKBUF6B6CeogetEvW+oRccEvxytEmfk1mG2Px0VMPbihgU4I4mr1DmTeHpr2qY92HSxuvy3hL
1kZk94bT2rsDKoYOJQkZVp5EPx2cOChb/9KECWx5w3QG9JE3+rVbC4Z2P4mX972dU1fOaQ7/G6Cg
eksL3QUnzsURA9WQFXeEFi3kqBb5Qp0/0vlpdh7K8hQmylwQZAdcde0QyZPIYZHbHRFFA2rcTNdF
eTL+xOuYNWerGeerJgAPLxdWLuIrJfHYKsEurXcr/ABNn0Yjxu0d5q1q/N37iaHD8jYqrbbPxTpG
8Vnufv07XdGfdGMy1qd9qtu/jY3rqGx01HWPNnMeuAzrWe2nEHvk3wAcxW8jMybhwfrJ/6Sdx3Lk
TJKEnwhmQELmtVCSZCnKJi+wltBa4+n3q95LE+SybGYvY/8oZiVSRXi4ezj3CUm/CvEEflu8iSme
QTimbtg+eB0awlUSpDWRqGkOnMXJ9tR1HTYjLfdMyMDcU2rQQ2TXy3Gd9LXj3amqR3wsekcUJ1ql
BOGyreoLmy+y7Np5MxTSBjZpMr70eRNrG02rGkzwvUJqd501UQQasmnU954BHWat2WIi5sC0r7OL
VYbkomzh+yTQ3QDDsuESkIejWUBvyLUCWMAwbZweqdExkgLlOEuloew1DXTW5/RqJpJkytLFY0oB
Mlun4AKTW9ae4G6QafwrZL8FrkPtuXiuTDvETABZBBmIGvX6dzPquuQxK6lqugGdWiimm4Rifd9V
PwoKYb/laGSICAXGhvfKMGZ+sCgUJwHBKMbqMY4aVRKDK0LJbxs1jrmWEr94qRC9UTfq1Px1Kobu
sVLHVr+Xg08rKOqW2TdRpa3hdmnTqwuTdsjWNzoLFHBHQ/i8CxEMKZtu6ktQxIhYSrj9YI7OWncw
wkCoY0/5ehjr4VYYFdkPRLUpOPaAVNrKkQPGRm2q9OFPo5jAjBsnbxJ6UVEBTFd170zPYyCdU4pS
qSJcFpG9V0EqU5qae41/1wny/hU8rjDeG2qV+edBzya9InqSYQqXgehqhEKZD855hOTcPVEa115r
leLQCg8PJVkFDWwXrubA5nGdLNyx/KzFNyTTzOARt7m423YaPGsqPMOQHnVPXBQ3KO968j96Zay8
ROGl8JIg+klpXQXZgzbQypNVYRb3kDgYRrrsPt4UCNbOa1NH6WNsU95BS5OmILKkr9q6jqXFDvKC
RrhQYZu7vLdJXuvcSA8woC/S6qEW/UJoo/la2eqUniiAEjwNGC37S1ur0zcgK52XizIk7J/WzNFO
aGDunRXR/ducQgvVRHahOKuh1jt3MBKosiWtXcOPIgdLqDiHseQtLqj+eyb/7R+QX9/fWUBJ+Tq0
ICsRaUC15+ZqtHKJ8FNL9x79XbVVSMALDcZJOmiRiaqn/dEnYAx3vR1N7UZVs+otKkjjl9akjx1p
v9aFCzsKyt+DOVhvgVoWXA2ZFrlR58Sn3OudbxpikDdbiSqoiL6GxFCzndpcZm2OPLTS8vit6ltF
uw1NDaUEZPawWwlf1ru4b0z6csOWM+/0pg/bb1Fltt6CY2vT04M6arW0rRCOc2so8H8LqePIH2WJ
TjG8HJwXomoa5VrIEnB58nxEaXD+YURKbxxYIbv1hotqYwwWfHpiLHpemqWL/LtRidFN+swWdar1
r22tgwwmaT74W8coDDSj8iK7o45EPO8qVI8CVJBjKhDHOdXZrDp9D1jRtMCrSfMzGxwbxY0JCAra
hJBm+k2MNDwP1NnatV8URKNr34ZBmy1IpfqlsIIElzfSO3JvIx5aJF8e7SfqMs/E0gsqhBaZEaQP
ubSCAvJIalVu00Ultv1ap+QwNrzsjHqTzSZFp94Qp3vOUlXK4IEOB4ZyO4lUq5bR0HrjoQbpI/St
CmksJfi+T9hl1emCQwG9o6q05oVWWrXltjbFPg+rmo7inDO8eGEb9C/TMIFDV8IKW8hdl23a+7Hx
G7SGdYgQYHpblU6+hN4ca1ZpmHThUjc0WUmjo6uIATdraZeGgtdGf8E3vOkSHpW+jlK3lhQ0odSH
6u0YSqTtIg2Nx9IvS/o3OgIqjuX7NXCarygtDYna9pGabwYrJ0GFAPQfet7SFlV/S3uYCGyUL3kk
OY+PVuMhKgKIylPXhDXbrmgRr6K6rC8qaVNRqeaG6D2NBRVNcQs00r51sdb1i6GLxn1Kzhfy6Hne
sMm6C2mTArR6HlQ+yqFrKFbsqKh1BSaBdfYT+nxBlm6a2YEPGA2AdLBbqYCEerXWZJxTYugMDYkR
xEZUEvlUnWqlLZKln+Qk/IrkR6xMo3K+63qL4AAkFB56aoiW8NvHfJbOnROab45DWkJMuJA7eyUl
e1SdTEXEC03QBdWUL5YtrR+ZGuX8ewDtlyZR1Tuy2HBycwpOz75HmOwa/ZQjHmi9+FwjY9MWDrxF
oF6wuQWEcuAVHiVYvwVY809u39Jfw6VHNMiSDPp6CL1BW5h6MnLefYkVOBFSa+/DSW1OfqiMp0Bo
mbqEwZSWGyuVw5+0RJOyiMyG0qFDhvpECaN4QoTEM+XoSWxutRoe/m1F0fJnGnvoFqZY78xVYAXx
PbaqHRl/qbcHs6BCf2ECtNQ76jJ9MIYqEStc0uBO+tMQ3Xj0aUOTl6n4uliFaZP7a7qXZVzBYSH3
3MEK9C/PFBB+qKqHxZsBIwkHHHQ+dfQ9hBMJZZEdkd5ohlL2y8o0JdIRn34LZ1UlDT8ZZeZUN9xd
3R9cB4zyjuSqDTZlamYvA13QTBheUV4/RoWRK+swS5xDCDzJ2xqqLCwTgVbXqSAjWAnosBCKyKCW
R5baGLcaqsgSwVMyGP0qzQAyn6fU9E/9QE3vDqRTvY9VJ6luI2kBajd6oYeH3q7N6tbL9As1u5Va
sEoGInakSPH0Ew0xpSNyG4IZUj9qztSI/VenJl7if+GZf3QbWHehqAlyA4f/TwIWBu1wW029I90s
Ed4Rc6mwXXWDrM+9QrfwnUmhWPvmVZ7+aDRR/X0ytL6EqNQWwcJICtJUuAqyseFOpLESLNpY0ofQ
tqH77Co1Uadb9DC5c0ZgPT7oWQwXYojKtl9egrHmpi7sYGAZE4R+6D0opA1J5CjLqKhKKJRhr3sr
oaY8FjCpvC2Vgu6pEZn+AvIS0TeobSKM1WvLcVw/8Ku3yXF0aN6dOqoLZB/h92qSzavMYoUDOBgI
Ugbop78EERIVxBoYx4UgPXQvvRK3VPFabsU1RSDduKu1gVwYVVFzlyB/RSQnfa4jEvd4Kcd8MBa+
k0Ka7sAhct6EiepgqxsqugncMa21oRLbn2XfS3my0Q3B87N7/14BNOyOg9VLzBl00pkM0F2Bcouk
08OWSsng06TIVBtXLfNK3xp6AAstJo+wlyM1PemWhl8/ZrHZoaBrEQpR9LW9VWfoqrEr67zADSCg
vFVUSl1vujRBzRq0bbLUqtCyuL29rISfTz9Bwi31tegmlVJ0VuTgrZGebjXg3ouQrUpXoBFmzfkZ
ptTtIkHu1hoi2PYJl8UNgngPhnsYK/03op0U2yUqXuEhhjvT/CZ1yzDRSDzMgRZApInNux6MhwId
wXMvGuizWUMssdCF6MuH0ZAGjL4JVik/1zGT51DabbjD26v7FQdIlBZwlUruh8LWX81MGQ+xOrIJ
8zAv4nVXtsXTEA3pgx0mEzBEX45vLY/1rw6GinWRSrWnLAiVYolH9yjg96vwem1nMB9Mb4RFaFaO
/pIExeUqGG0vdZHdZQnrQajn9gXsykVYNjjpNAaMsKXkd9qLkbvo2cRrArJVFfrPjRfE4YMOlYvS
P/dq8lCKIXiKU2cYYSs27QlwuCrYihNymtZXnW5LPQgc3vSb1FyrGoLdRQH++NseiTOXtT5Fh2b0
0OhObVBDdkEc95jgQefB0hVYt9BqdERmM4bJWzMVjr/IewXCKk/jd5XjXS2hkWZvNvA77lOoEbsl
cg6MDLJetV2q0/0LDnGjgRoxio749Uua7zmqom4aQsw9tIjgBSISnHqzmCLsVbHueEHk1VVrLIr9
cuNBePKhitdx+X3iHScGU2P9gdzSCdxUz2D3q2FdnaGdDOENlCWf/9jqh2xnYS6T301J2m7LqarY
JVSUQvauYUGFpi7wgnM/S2DXTXeIp9x4qwS004UNnoeJbtWDdCsSSQ9cIgvCFMhw/WiQmP9E65E2
m9SrtD+4d5RiNdD7adyOlOfpmtn5l9VoRQjHHg+pqaXAp04mcpGioNZbFiLXXTsuRuzTmYBysKsp
fwYUE5fCX5+9cOlmh4GYQHWBaR2ipTpsq4VtBOFPboBWWyALG+TdiG0FmjwRyRvgYvT+kGHT+N7A
F6BjmjkIYNU2DmGijPu9bUDM4sorcBENS0KqRRgnXDhdYtbWU4cvW/Ad4YofbDKri+5gTukSTBFn
IzYttIwCkHLYAqiUlKqDFk8FM4I/6VoioqfWaKi2cKfC7lEHmJn8dSFX7TuKCOpmqp3eJGAvx+r2
AiV/DwVNG2En2PpTbAoJdD6gFjvmWl+X9xSrUJmlzsXcQAljrToketbEq9bOzG9N5I+YDhOdHT0K
T8TycJ6+FdqIrKUT2eRvOyUcM1ocj6TIsos7CgC5n2SgRRfaBiA8G4GjUCJyVLuKeN8uR+2Q1ZN/
xLknums1CyX2gguuih9ShHvyYNl9phGlNRHab1c1VEVTD1ixkEas86g0PceFq2LWP6aUfnzVEsQW
vuwidQy7H9b0e8X85QwhXyu1kzO2KKw2WiDCFFUPisDUv5cjHgvlraPDCiZTJN/S/ZWFpt60kaig
Dw93dPNzFPo2m1qiEKdWQfndKqxJJQOE8LSMw65Amp5ZtrcOPdrnZMu8EgJb0sgh+sYBqlOzP0Xt
l5AyKVr3/V7JpSEfYKlPzkrkfU/kpYYYKeh5Y3uLVtfG3zoOLvnN5BFwUGEwiuyxD720uAm4CUno
6T7xJjFvUk81Rf2LXptL3vmldGnvn4Q9Sgo3joglDpVDmLS7WKHOv8n0nv7PFzMRwJbeT/3v02hV
6W4s+kDfNuCc/l72QrVucP3jzhT1FKTLXo3s4aHhTNOIOLMtC3UGngjPZSui6bZ2YtPbozFCcSVI
UNFxURKFEaFx+huxgIuHMGuRcbpM4lZEJCuQj0q5BzxBvDPE1G9vFCw2h4WKCQynZ8KlAB+jBF6O
38iRP0slvVuQefcXcK+kH2afZrDhpKadMPGN4da3gzYhJpZUCSBfRE9mV1nfBTIa3ouil/daMWU0
NBbAnCP1ReRCSRoR2fDuZCTi0jMXse2NJ8Mzje5IfYo3jBNpPNW6QwtOnzN+6JSuw/KA5ZY3ilnJ
n0NQ+j9iPsC0CmCGqwANIDurtrLqn2nQEz72Rgj4aacUkTy952+G3tSjnTPE9FpMvuJtRVwo1ZYa
3vDcZXa/zixL1Jum9obukA0VvisOpIKHTgLuwZ1AC7wdvALdKR5APXvFjnE/7diBhynnhb0NbLg/
8Ca5HbANirwV1e5qO6VTU67ypszvx/Hve6drw1OpU4mDRR9QykRCk1luwLi2G/RSG0DHzRi1Sdka
w9bL4+AF25GQrKFN5R2CVjxPeiPJV4mhmfYCugU01dCEjb4AtG3zLdd7wZ1ldNj/TEFwBuzSqgVp
OxBdrZKBXYArTV/VaDEfqONTn9bLRDmOQQBYW/kp4nWvk+2fvrca0lMOULGKIFWQqoMR5wCDKNMO
PiJRD+uHXGt3AxjKrTM1sKYHerTTQBUTH3Hb6oUDz9qvIVCo1GdLDlQ6RKtAL2qm5nvNdCdsAFDk
6ZXXuX0NHr0QnTaRkNTYD5+SSh/CjVM7wUWoVZbqnehQFlA0UMDtimrohqWaknG55L8qBIoxgoxl
5zWSEr/DaoGyXLTwa6HnSxH7/W9oN+R+HoxTTDIDuzU2eW37SEl4rzc51qLTCncw8z4ocU1Y4t3R
ndXeoc7deh6JEwQ99lkC4e2p8UqDirGs66VtgDLDnVOrMxYwIXgWbg3VnY3R2POY94N3yOk6++Ko
Y7WMhWi711Gn7g2CPsqIuJeiPeebYi2CWQxBIThWnVxQ0FEzF5tQLF60CChyBfEEkquOyQCsC1Iz
Dc1mZb4Ul7Rn6Zn4BPOLrSLdSWPynirVRvdM9dZ8sAt1XCIu745lVyXrCaarD5Hean4h44fAg0IE
5B2fPpKNCcBXXZHFq0cMZ+RFsUyxdAECGaNZR8StrRR0Tph3QESGRAhxAnlpMVFtF2mVvMRpn3i3
TpIoAyTvRF2mkYVhgNQc/lkWJi5nvdlP+5Kk/WeOzgCxutJH98FUmQIxHfKYBRTkVqdYCbl4HWmU
+dlnsr7NVc0TdD6RVXZfGD44SqZm9Z9M64ofOdAwv6DKHJJ0EIPxR2emlQ0OWw7HFGirX4SZp8vf
lqpQPNIp0G98LZa0bxq15gEbCatYdIGTkhU1RZZCFyj1m8GoqJ7UmRn4u9yqnWkpKT4VK6cV9NVx
oN3faherodWYB92Ri7WLV5SYIKRpXAfK5tK5TT8UaTv2t0gBUEz0eJBouzJEIyZJqiECqnX9o+Xu
b+9aaqLeKa+V0CRPmcRSpQyQLKB24hyH2jBQoq2VtojBQsMOviMZiKAE17JvjoE/WDXLM8D3iurW
WjcFstwjRu+i36udN1AqQdESxmvIDA4bt4+RBmqogH+GYMDf8dFpf2AJWMcrAorOxihIonnkn0W+
t9E2KDuylk6gD27yZFVSf8rxhEBJAygRdtCNPGIpxZX0GIvXVULixMkKqQe6YaUrYmklnuPdcMvh
5GnqyoVJhLkefjTd1LcnxPkYmbPxCwdTE3+C/Ne4Zmi0+tGvlQweC4risOdRCxBnVK7GZZ3egwFN
aDRpPWau+0b6+VaaMQJFymytvp7w5jRux55y2wUJFnwdnt8lqekUuGGiNb/6ttRPqYGvdeLKFpRn
P9JoEDOqzFI9rkx/bMpbmDap8U3DUoLyr6ko/RmIKqieoUsGPtp2qATGMoLzAiVGUBgEG8RZJXsO
7c76mXDRQAHRqVHYU2dQ6ektzB/htdnJsq/goUMHp+S6Tou48XZJD4dyg1tPVW9kT8DCgwiRQ7pq
VMUFZGdL4qg5VFF7k2cpquSgq/T9MPiqL0GpA03/MWVGdScy0P1vNqwu7dTAQlTdahob5z4qmtK7
k4glQS8KRcEnHbZmvykR3irfNKPucvr58tceEhu8fyvLijI+8hcBBw+ZeGykS+H55blRmkzsWrAF
BxMmIR4iEfpYwauC4LqMe+g9ykUSWWp+o94oEG3i3YBq219zIUMJaCqNNFNWDW4Dqe0Eb2SYQ73B
N7M9dcIu61XYW20HUblR/B3iYl91iy4fUXUhQ9CUWwf0Ht8uTwbe2YsL8TMqFL/cFU5ZOHDTJWkI
Gl/rjTulwWKooU6HoZPvdDFog6071M1qiDHlt3ziBSwQ0qVBfBMEkdq8OSoBN+AAUvhVHo6lfjDx
pwu2eQQJgQ4VGEgtTJA8OgQnkR+/4NXS+xeWrqne52Vd5EeaANNjotKNuj7VsoT0NrFm6g6lkE/Q
LhRTLx+NtrCoTrc1qEfXR+GwTOvASE/g5sNwo1uQf5ROt9AC2EbuIWdrO4NQcTD7Pa7T0y/D6cwQ
Ym4T/fjaaVn76HAtcDKES2KqgvdXzNxV4y7VHPhPzR7mcBs+iCRdpTDxGBCKk7qYFP/Rn5J1m2s7
Z9u4Lit1xX5Z+8ye1BGQjFS6g9AmZPYTSiuzi0HyE2hrN+J37a/wEllCCdmnOzpWuP76anuBizvr
e09ZZq0LOizRJAS94swRVWFaXWL77b5PynHVVbRAqSBiUQru6S+IkgA+BS06N/FQtmvFsl8zRGs7
tQvE0Uek4F3xuP3QP0ITEk4pDe9tFQ/VuZW52WKoE+R5u6f+serGbZT+lv43nLquLPZHr+HLOLi9
87Gx/3FmX3rqtVagTmr3znloHnN3HHb23lRWjWtrj2G2r5a6v0lxZHBz2jke02u9SD5Z6Xfjz0xz
QUACgc0CItTvpNRFQ0tTc4Wgb/xl7vs15PItpZNAWwfyygfWPp05KKakPbZg7vOZ2yG9+NSmpQFL
4U7tYcI4g2zHVzeYEEheSrNAU/CHvBPceVVciMfNbtT/iF5ZF3l8Zct//A4gcKp6We5Lq+m/reD/
6TFQNQg9O8zL9pR3jn65poa2j8r7r1f700E0ujewv21Lm28qirT6kCBh2GtGeobRd6u395Hx8F8M
Qq5KHYDQTMx7j8eZrzeW4XV73GyfpaX9Rr5+dgL9ikv2fC4cC2IQBIG2BFg0ndl5tRRZq45ZYKcU
vlTavbCfnPLKEPMdwhCaCq/E0jSToFGbNV3Tik7SWlxER9ioRbOqEJRa2yrZQqz4+pPND/t8oNlW
JIY2G4ew7BgV5ya+j70/Qv6o2uPXo3zyxd5NZ3bUQpoWTEmlRce6+iHCX448Tte6dF37YjPHZzOI
E4qVfLHEcOv2qPN4jSto4FZ15d64NpfZ6hfK4AVDqEdHO3zyzINn/DLyK40eri3K5Sf8cyJxYxsM
2fG5eu9k+gcWRY3ux/o/PC3zpZ/1dwk6HZmVyiiYCbqJlmP4882wzv+/lb8s2z9TCVELEHyZ0VFH
hhIrvx1I8yzS14NcPvm/D+j/zoTIUtdUwcmZzQSCQKEUqhUdL3ZkCypnN2qDFPfrQT5dFIdqvMmj
aEFwez8TMjlYzXREOQbF0cFUNsJ1VAt/VX1xZaAPz8NlOsLkgtFtkBRdn50Wu8s0NRjj5Bg2d8Ab
YX2H0H4VQh2citfRBLaj0IVR5noSR8/+FuPwraeOO1CaCaBdSvzAvp763E19/oNmZ2toJgOPXn5Q
MIlVgg9aaApqvf6yUgpEdXRTefl6wM++9b9fYHbG6IHhWTWo0LGTG/E9w2IydShsXv3SlzWbb5x/
x5kdtMkuQU3hfh1jjExTmMto7aAH4fsmN/jqScSX8bC2UUB8Pb+/O3I+sKPbvHq6Btl7vmNbJ9ZU
1CHJUWbKEekkZLoTLnvoAXDwUx7ie/sHqWJ3l95Ydym+TeDg1xqNfPaNHcOhKHcJ9gxr9o0jPTDb
EdresVgG7SpQaKaCtt/Mrk318oJ8mKqpWQKdgSlsffaNR83x4Bs2ybFs7sF8F9imJWRp2qu3sM/G
GmctWHyJe+UDz5t62ILWTYQzlkqAZQlrdiXEcLwqEKbxJOjWpJLI1vhC0KE56u6t/lHLb0EGIxCb
1t444sdQJqfLWsCAGfEJK7YgjWuzS6/8qg9v1OxHzS7DJgzHAe+38dQivRyHxxArBInHWAt8oeXr
rz/Bh0vxMhixtY7DjhQ0z3h/XxXYgJqpxxew/Xugn0VV/f7PB7D4+5feUDgxzTMlMEs4RmYxnnrK
eLqOV7fy+vUIf8Ocd3uHOfw7xGwOSjeYDqn5eCIeWljOXWD8Ys4HI171+HdTF99hAtKV8so6/R/j
konZtkkAJmdnA9AXE8SsG09xduiKV3wRl8pFvCePioMf0o+hxXfyWnu3DweSyfIZbVoE0umEEPb9
gtUIWkqK+tNJwVW6SRFIcCahruyN4MqZ/GwkemNrZJv0yKBzyPuRnNLzqt4v1ZPhC7L7yvWiHQbi
MKWutLC+NtD8O8psiA0/UU8t/gIHZKYKeCUWuhzcZNeM0ll+vWE+Hc8WAPR/kxln9kaPgAtkxIN6
EnW8SJoHSfyEQ36Z7r4e58ODKKwLRmAIYbH1hZgtlelDToL4oiKBt4+NGW+a8tEvK7yVDOoz4tTl
6sPXI4qPdwdD2sQ2oBIkHfMLLUXdXhv9qJ7sHIPVxFB+1J7lPKUTtZ4U469b09Dzm5q63Y1RT9ov
0Q3j2mqkg19xVB/SiJrWpKEVXnh+lN4ODQR3bNzMG7xEFm1TvDWIXRBnm822w5pi0VD7cJVeOaSO
Ge0w9wxeEZkHV07aZx9SRwCDMxY7XpiznQibJkd7ItST1j9krxHulpo7dcumOhRXtuInZ5rcFrNI
cBauQ23eiRX4T8nrQnK8sA+PC21dWNYqnG50Z3AL/HUG5Dn9hL/TNK6+XruPS3e5Rmhq7nBJ2gR2
749bXseC7h3DdLItZY3/Af4fyrpLbwIIbLX+9vVgf7shvr8z3482+6QI/TVevm46VT9hpjev0y/t
Qb2R62jtLY2d2HU+VogL+T298x/bx+KmWn/9A/72u/nwAwTpN3mraVp/O8z9E/IbCuY9sFGnU3/j
3xsuRGJjoRzMe2s5bYrnQ3hKae4qd/U22kPJujL4h2hDMHtDd0wpTf5FXG6IfwaPMUaCImxPJ7/G
vglZ1W1g0ZohSr9pKcVfDJ8xiWt+5OilkYstG3369t/8AgnQyr4WOiDB+18wCBM6PM4jp7pWOFzV
M7jtzhuWfWTukKu/IZaGjG858aIlrv168M92GhEPvbdN7WLPOruX2tCfopqy/0nP6kfnprZdmWUP
6fTHKTb/r5H+7sJ/vnNA2R3NivV3T+cLA+U8BfmbdEp2So+4ycmevx7v481+gY2I1QE6TZ7H2bpm
OrwnGfvqiRnetJa3xg0aV4ji3umujPTpRQH8i+qXx5jHfzYUoHMwGWrKnXQsrRzlx8+ofqQxXITO
TfGKRZmoqzK3r91Pn87wn2Fn+waTQT2NK4ZV7HpddZuwqVzFKvZJ5D16noBUvgr8ek9fcMyil/h8
tUp/E8p4VYDOV9f6j1+i8vkh5rUBobRN7Nms2U4aRN7lGLWqp6xPwo3shj90HepRzGMT8PXKfrZn
yYBMVWr0MzLnOykVmQmdlXkbFODiCafmLczJon8y0TB/PdRfKHM+q3/HmqFdUzUUpZHE6qk3W6Re
NJdxqT9vDSV7glVx6IWuuJEx3E1ldaaqdZtOxkOaTHcRflYuVtPRqk5hQ5v47C9siZNIpunouNSj
j190MDVnP9QwMlSqaZmDIOJwQWHG034FjrkR8BvdUngrq+thZYv6ysX/oXhCS2abR9SC7CtAP+Vs
cnYZhfBPK4ISYWJtrDeHNm5fVHOK3DTJ6PakZz/wRN7lpfFGcXAfOsFNUuUCHbG+hZg9XXnbPyYg
/B6dFwCwlC7CchaMEXqCgHutemqIJRa9KSIXcq1xZZRPjqtDgGA6EBlI98Aq39+3RStpuxUr2ilf
YO1602/yfhUdIQRH5Rrbu6930MdD+n6wWTJboeRXdN0XJ6dCQFGIu9Q+TPRYg7qtbr8e6vOJ0TvA
oi6kq0LOLgQdM0i9QNFzQhjSW+toab8FB6y4EMw/Df/VxExdCqESPEt1NjEY0VPYgkhzMshH8VMM
sFCFaYAW5+tpfbxY+IKEsNzkkorXPOLDViiZrJGBprbGtUWU06aht9XGz3X/SpT+6VCWyiaU2KZY
4hJ8/vNGKdqYFi0J0KmiAP4HzVjo+mGf/bRC6+fXk/p4hzGpSzoA109I1ZkvFc7UpvQZKYORAWcD
q50b64TBJ+3MkiulAe0SwL2/xBhMOqYjLUcjEZldzXFixDWdS8SpoHqE0BfGxxP9pbaG/djYbyks
gjB8RvqI5+o2RtypB1f6s3882HBFLbIQrmuHEuFsr2QBEsKyp1eIM8JlJ8RJl5maWv/FRiGLsw1C
GQ3y5mwU7M00StO9OBHUq1BjDAiFInPF/ddL99mJ/neY2WtvVKjw6d0sTnnCJXijhGd8XSGDfT2K
9jEu5ZtdQhhmxL6f13iLeioUDzu6U6T/HiFHKvFjg6Vqlm7j5DeMpYWR0l4dkvf564E/OwP/jjv7
imMB/q7bozj5FHCN1Li1+61WNOuvR9HEJ3vy32FmX1G3Cr2fUk2cshw7A8fTacQIo62uQP8vtFCa
ejTdjiyoOuDnHd5gPpnuYzsO70Z8Ca78mstgswNCz3ppGLw9PAvW7DQaTYbWv/ft0wh1B6yBzBeX
nYVf2foKF+J29fXkL+dtNpy0yc0lzw8rOx/Oo4xixQYGgF30pmMsDlbm+sNZFOzYBmmP394GZX3l
DH4cVKqo7E3DsYD3SDP4Uf/cbWhpOnRssX0KS22rZIvpIdFP/ajdxdG9Y91I68p4n6wwNhWGJBTU
SWR5198PqHvRAKmylyehtasSB5A6PJfxDi937OiqRdlBO2mfDF1zbUS/XB5XvvIneS0sZQdN5uXm
Iy69bMF/ZizR0DiRMQbntP1uyiOa1YURbTQ4cfHgtt02GHBg5JPT6EBJzxAYp3FvI5vCEKrEPKy1
UlpT/pJmeQVz+uzL2A5ZidR1xyLnne39HOk0VB7NO8VobuBSqTXx4w3M9A5mfEBrVYAh1MbfrHV4
rV/zB7bK5SHAF1y7ZNrEU/Nu7d2kN1Bvff/ct+K5qHZF7DbtGoARI/y93Q4riTlrpWBCJadNnu7N
8KQpWz+srxy5Tx4lCBwE8SRnhCxEou9XB/kNKikt9s+IJpe6+axOoCrVQ/5TwN3Yw+BVc9/Fa2fZ
F6+2f+X5/YgivR989tAXmdl0GGb45zhz1uWI0zlOC9J4w/fdLaD9ad61tr+X3f7+zPOx8dvXeZ9U
aViz0xCOKrRYU/fPWDihPAyhtWElKbc4pVyr03xy0i/BBccOaqFhz+s0tPCaRnu0/bO1x1jSCHfZ
cLB7uUiseJWXr4pz5aBdG282NSOinQrd2vxz0V6KUVjKZHctvfqQ8y+xEf367vwIa+oQT+AaAdaQ
bxPlvt83kPmEhflJdJ7Gg79NjN3o743oT8cCxtFja1Blxxq/WI+Wf0h6IGRXG35GS7yZFFcoG6nc
1hgie3ioloXilv0GqWCAp3kShdcSjQ9r/v6n6rN8hq6KWPTHbXTOn4NXFtw5lb/LJ+zidskNbLQn
D676lc/zIdKaDTm75Xtax9LAsI/Odf+q09O7/f315//wUs7+/uxOxVzOri2Pv290OI04pYtSuAy/
d+3rfz6OIyxQXov3UZ+HrE5XNdk4jdG56V+Mqj44BVdSao3n0O+VK+v0IRZnTo7BeSFw5F1WZ8uU
lWbfKLHHnOw026hDnmA/WpIDT0W+rce22yH8vBJlfczVdOhARBtcB9zGQPTvt7E6kphiIDftW5d2
Jqt+w+7cIX4Ir9LWPhxPRgJc1S8JNQDNPCxOTZSKYeerexDr5bBTDqh/1+o2vPKqfdwZ74eZPWqj
tIM0Umh63d4M/0PalzU3jvPQ/iJVaZf1Si3e7TixsvSLKktH+77r19+jzK2vbVrXvNMz89BVnZlA
JEAABIFzzGiF5lWRdb+9Ne5JhI5HDXRVTPnT9Z7pgZbwnBzw+3qN6rSJ6SVSmZ/eg7EBztTu699a
4JUw+mUI9UpQ543Ytmjlm7oh7oT1fQG3ZnctgDqq8ZQfDfyPXjoLeDM7tA8wdCLeeqBrGdRxLXgd
uEidz++1JwyGJJhqwQDOY7/D9r24x8BwsbLODB5Q9D50n/rJJd0aQyi2tmsYh+wm4v5Y4f90t5Cu
dVeD/bdIupDfV5aOdwXd0DeBqTHWe3tpoqRMFnSR8nUYr6kANAoLMTsLqHX2wpQ/iUhQy2KsZ/5U
/VkPFfSAdpY0bYj1YABtG5qcoZ3EFWeyxMz6iQubX1DHCvDFGDdOocHKQjePiYIg/ET63i5Z5iiw
NER5JABjAFG4hST3pK8aazrEGDA5RU6+1Q/iWjIKW3wB/ZduSoygxToJVDYGHnuAp4mQLBq+kW8l
y2PvI2t1lO8YizYqMNDF70dbt5N+JX0g/TbSrUwEA3ClhnrQHwDYqjemx1zfvFmioomEDM2syFqu
zbJIQzlQ/HgyS0ARbmJTXBcm+khs0D8xvMrt5WI6AheyKLciii64CEHWsJ+UOFjRSlu5ZrryV5KV
mbF134fN+pcLYZR/SZWFNE6TU/v144oVIaf/9ypjphZCeYwSRatCQivAvoUlBlYCu+/M3jJwLzeD
l/vrmD9mqqqhewRFALyEXWsIgDgJx6UFjx7yaAXIFivfRg/53jVCht9gSqJclMwBjd6XIGk6YBVx
TQCAbdKNa7BOFVMS5aIEgB3zxbSmzmrXFQks5IOmvCuXGaPBddYXXmwe5aNy8NLE3pBPPqo3ZWMK
l9oGw13/detoD5U2Q7ZQsCBAIq77dWjWRPg2gOj1+B+tgXJIAATRhVDCgkobQA6kIvohMgQDBFOM
JbF2jvJKDXjvUzfCihpExRhDI8gBjfrEMxY06/z+KIh+WHFzrpFUHevpzSn4ims84hsszzPjxdEV
iIRdgJPDWzalHbTq43kUE84Q4hshhAy75C+O6ZUMSjFjCC7YZvFj0gAaMklNSLbm1qyoO7NfV2Io
teQ6KLAwaDKpBeS9Bo/gBz4Khu5vn9/QaHexYSoVFTyAIARjABLvgmB+36h3oBo1Q/jqAPDjGCaJ
jQVLpHTrU69EUsEBNF2yLDZYmHRUT5Nf5YwUSPKkMXlz883yC3NxD8/BOm43qHmga4zaRwHggGHW
alPc69f5W77tcYq098AEcR9jabfVvmk3/8iiu6070I9qef0jKzm0QG5+7OCNKpQjwCO2E5/co2Bk
XyKJN/zWfWQ628ltU9HqSjy1s2DpKzEc+SN+cuuxifbRn9Nc2GBoMHzc8xhOavqNNxLR7IhOTewv
WoPx84tcVxRUIQZGHzY3IBgw3+aWTHoDrO8GgI0ZHn7WVnFbRV8oCoiKrFCBvq5Qfq+rSNgnCaas
/QkI/6TgCvY6difF21TJSUSHknQGSy7pMPOtcSprvTMXzOnC/L9PmGz7Yr2CXwQRAGYFhDPRiE39
kH5gwrp7c1d4VzUWB27nGtkHzzPk/owQ0vt8KZcK2GOvcMDEgNzK4o5AFi/NwFwY4647IK7uxOfA
SAChDeI60z3W7wClMivWA95MmMDDma7i3oun0JtqCMBfsPfo9cTdWgG9r+mfg8fgcfKyYFuykx14
28A65j+mh5JEJstRzR6tC/F0+OCqGAU3sI/u/Z1yrM19uZM39S5Y2bZwWIKf9x2Mbt8jTC9dMmx8
7lQpuipjxBPDDfiT0rnSZSI/VND5qbGUVbX3EfPd1eRGRCJu2feEn5rcjbYvJFIui1fbwZOCWtgD
XA9UxVZnaE/dckpp0lVlDBYulijYALZq26+75XSRdVejoQPQ/RPcipiAt9n3I3EmFUary/+2QaEi
RcgFGC4esQ36SjkuTnjdPzWb0QYXDJItMNWnH9Un2OiXuQFeC1zoC1wsGJqYyfSvPoHyb50bhABH
wyf0ZmyCm8DM9u6DuB6NcJXuwU1tcGdWQjF3lbmSSTkdXNcqlQNFNtSQ5yRaST8XbQzNm2hX6Z70
FWON0zbe0T3daaCVktJJi1LY/5K2PvLyHkaWG7rJFMTSJ+VSatDFJzGPhUk4TtmhMjgDoLAG0FE6
E3Taa8a6GKdIoS4CJdBY3HFaV2dN93oXSUayabG85MGFv/D+6hJ6pTnqRoB7llYm4aQ5HJbpGtrv
KkN7TFeDid50VhbNNBQq9Zz4YWTOhXH6u9ZMDqA1+tFeZwKMaJOzAgJrOymn1NcTVLwGF9EgELVr
jKmBic2sTYBVWeLaXblwAtxJQYqdGxqMBzThqHUxtTobFC6cAuWpFh5wDEoVWgUp709dCDBTRnuc
nJVsAu/aqB4mP6CbHLOYJ02x9s5JoVNXFayFejKdzMXJ3RQHuEILLJsH76U20SaNXT+izHdEy9tK
B7MsaTfxs1qaowG6+pZom8aMD/EB5K1/WQO8tD2V8lRgSl/oSgtjyKznyqpQ43xYKieesMLibHaL
rmFdUDHvgbSaMnJM2UdhE3XCXt2Pn9qPxwBhsQWOkBWzkDuX7F3Koiy85JpOrQB/8lMGFJ56u1u2
69ac/H+68h5qoi3jwxQWQxxoYMaQ+y5kMulbff9ZKmXyAA9vQG8A8c0GQJgGCscIeiGroZW1SMqi
Q1VyA+C7w08ZyNyN9BicJrcI7oLjX92ELjaUDqnw9QJA5iELr+6oq7Zn12yn6An1iUT+u8se2iwx
soAWWTSXUVYZSzEKTIPwz2kNd4v9aKK6akF56xbnYWH71n2VzWZtSBlV4DHIALVUKZ0lneYlKUgd
9yBO/O5N8Vmq1+fCFJbFjhss4C2t8n1m+/sMF01uqbBy1jllwjsBGkITgcxHb3AzAAcpAZ/aXsfJ
WMBC0fdqACzLRJbOup3MBe5LWdTmFs2Cj2uAT+2HJW7se93oH2uSbv4/7kHTOaMPwqUkKiUBKmBf
ySFWpR2BFv/enrVViIC62NXf5Xt6KGwZjwCuMTzeV+Zt28Y0lHexm9TlB34GqLktVghi0FN2aJGT
KlvXLL+1jWdIv3lSA2mEIXNWg+ijm7qiQOlJO3nXdYWoVBoRcY4j7THbeBa0uMScNL/9GwejX8ii
NCgAQiYoxhrWspoeQ4Pf1RoN7Ywkdi5iXgqhlNcqSilEQCT8OfOT60Rav1SQ4N3fOJYYSldKWXUT
Dcy0bxFq7+0GcPAEXdyMAz4bfy6XM+UpFxficshFPFi3Ih5222N1kraelaFS1S7ll4AxL89aEpVB
1mInaiMIvH/ekEGrXZngSoa1szTEXBMVUwPEuAWe40XE1Cnf96zJLfeGS4R98XJfTXP1ccxY/bFv
KqZGYMzMBA+LKk0M2xwCy8fzgr9C8vYfDYLyxFk6AmlpMm7g9e+mmtTk97EolhuctHDjnC4WRMXP
LBMqdWKURJSeYlq0kt+Hw3RJBZqiCWh9c8yW+td/20WNuptKrSvUlQ+h05Mrj8JMYowbQPgZLsMf
/YyBUcsDVAsvoVS9AC8A3TOtJYBAjuVBxDNhd4hWaGbYSeZnjS6AzsRs+LuDg2YVT0+eeTqxtnYm
AbqSTamwArJmgsEIcb99zR9EK9qOBKDcRmtAsGIAvtZK7HjJ2tvJU9xbMaXQWiukXOyx4nGHZ18A
5qJ4D+6bXfLQH1QkmdKZocyZGtvlMulKTwVkO1GJsUyN7AXT2+b2cf1g5YfqwVl9MfZ0xqdcyaJc
fjii/1kOsbjGklHJClClDUmzUhiHby4PupJDeX297wMA8mJNr0APf+MNDm0B43r9G42+5O1NtAG3
CXI/mCurVU2e0Z7w0+Sjauj0p9s8qyCqRb0vsJlyc0iK0oniaMlQ2EyMFgV0L8mYVsC0mzx9w0UM
CND3I0hDNR35f55don2+rQ/TKz2zuWJ+PX9kUUEAEN8ScJYnWcZPCdYnwL6eMrup9IQ3WVPnmJes
OYNEr+rUKK2j34+n1tcEQ9k0QinuQ7XCCKTF8W9a8q1qTNCJOUEij9ZYdE1KE6za9UY2SRMlQiiL
e3nZ4iaPV0wU19aP6I61RBu1RpNHCGcob86pXMqkFqdEMihgYsgUju4peWye0zVvSeYZjElGaaXP
8SE51wfJ6lb3Bc8p8lIupUhcRTIOVEPiHjCjYGywK+X3fQFz6Srmgv7sJhXGQRnjaXIECRzAGCdA
ZM108y3vgpsls9L2ULXLMv9oUm6dKy+LwixBAczqP5/zL5ffQIV3IGgKaY0Jgz1vuJto+xFZnsXv
p/gE9E640c7EMwZoN9Ftwjr5c700V+unwkUrNmCSayVxD8JYKzq0a2knYKS5JS2JCUCEB1O1Jas0
4O7OjK1nGRUVM2QhFzFEMEWqj/0HkGnJ+XG5fMDDQL986gjrFWrudeRypT/e98IBJRkMCeQyuHoZ
6nI0Pwpy/BWba2CiIDiqiMzldJ/eduTrv27yz6ddiPZrQFMLAzYZbE54p+XIuD6elw9TFeQdBEoo
3p5YZQOGTf0U6i9EyqWo9Xg+ndxtB5GhDWRRVNtZN4hbQCcAkQJtY8IAwKiRRCMdaiUXgChKmewH
VBLhrrWP9jEgv3+XVmmBq+ndM74ZdjOFQTrXuBRJhUmpBhB64GE38VaL9opsU6DMU2/KR3WVG8wX
rVkXdLFAyt2CEa1u/AIL9H1UpO392fs5GuIr/6lsODM376+OJW76+YXeRJnTgiSAOCXKyMgf5Cxk
SPiJ5vf2j3KqehuCdsL9v9YoG7IVWJkBfU0nIF6VxjeIiBgyZ486plh18K3JGC6gPByHEgtwA1Rx
n756CYgtzPwFbbeFZIFC+P7+zdr9hSTKn0VN1ulSAUkSyGlGQ1VQ8wgQEz+br4AVimcj8YUsyoHx
almWQAVGdAL8++6xA14z4zbL2Df6ylJV3ihjpFPcg1MTwz5DRIASpBMPmJ4sJ8XYOBq4Uwm8WNF8
bbrPBgmp9mCEyAciecawAhnlfSXNXWjhNhaqrgOYU7gZbJZiABNnSijtk9C1W3+HiSK9TW13zMAK
96UHhwVfm1Ke2Ay5c9eUS7mU6atVl+rJAnKrAu/iKuC7PaPAVLu9wL8oWR9BMsMw/bknHxF9sTzG
yzBBByS/6xOtgFwnFyJf2neDlaw6RBoZWVP1CX5rGdAHe/2NJfIHcfTihGM+EOhnmKdRFAVjNRiz
vhYpDVEmt2qdOiredT7AC5dxD5h3AQAN/wxwsoLwv6scSPIdSIo20br0ba60RzjRz75fYhZGC83Y
tcYEcPQbLwDP0iZ6EXfyI+ZiweLu4rXx20usMTL97vTvNHTz6ZSnAEdJBH/bpM5CNbs+wdgLuCZJ
DLx15CBbLlynBclW3ZFVmf1BT7nZM22aYZUw5XAD7RJE4FLyNDF1XNXQgKxPzhE8R2s+ADnOAFjV
sKzB906Kr2BZORNPDZgja9yoP4ElXe0Ced0ojCsT/Zj+z15cfBJtrarm+22PT6ptc7Bka/htr9WH
ZYoA9Jl/yyuEu8TGTNASY1qP9/UgTXHm3nZQJuQLteYXwpg64Vo9Re+v8vcxeNS26jrZBUa59cJl
bX2jumZskqfAVtYHDIYe0ViBv7dFk1XVo6ttP1uho5yCAXTMvt6gUvFcNtRDkWSODPTIYg2SLMDc
g1QxeW1bgX+uA5BcmhJwxXE9FoP0qRkT/hno7MlrJumxZ9zfHcrx//M1CxxlDIgjcaeTq8HHz8Bb
kDlN7Y82X2Up2NyTz6rmlae25FkT1pPNU7oAiDGgb2QJNUDMpl8fZ73XQBBeaZmDMWx5vQgE0c75
QjA1DoxHUgFmxLiMZYb10TeDaZGAKscVE22SMlC8qaqHOAiRkDd15oixqSqkDC0cyTJbSY8lOluW
wvAom8W+VLeSsNLQ9FDiRYGVxdLp5T8fgUchGdinmgTwn+ulS4M/iEreZA63UoW9CE5fmRS7AgiG
A8GuoxtwXclWCuKhxgaGZv6pre+res7y4EQxwgOwRTzD0QhXsu+Jmq8UmfOBe1lhJL+yM5jk7eCD
IWfGpiBnQl+VQY/L0yBoeSpKI+9jpS6aK7DQajwXPjjcYU1FBAZZxCpQugkK0FE50pSeMY6W8hwB
qaVQ/u084M+2o31LAALChBV0s2gQXMaenEL3pV1nG2fzxJkbeecTvIp9PTPKa/SA7T/SNCC78BKv
AuJu8kUXOW/Z+kHvKUPmRGQMSLQvtyWoQlJDOYB4tSFaauccYYVl6iXuH6FwJ8DKBm43ZoyvhYK0
gBMa8Gc6HZ93JlcMGhEbQV7lYNkjXJYORGtBnhX7i3One+5ybHnWu9UPSgd1sHG4oGxdxjTfDRx9
KxShi5OPb3Bd/qUPPO4r7SVdMlMQFgJcoMwA0C7HXXfmxrH7rFtQ25tuqoCo3Y0UHRSfbhtFZoSh
VrDK9bEHdvChacIdRsKqyEyjLHxt+NF/BcsoJsl5v+owWa4FAgKHlgk7r4t5nehi5z+7uag8l2nV
oktP42RHatOcNX47F9AwIQlqSaAYYsCYbpJD1gdKb31iWkVHoGqBCk1rAScUEZDDGFzxIb7hc7iN
KJHsoSvADyQY6kf3WtiqaywEAzBjROVrVjI6E+oAM4DvwWg3BvZoaHURnJFl4wueM9HXaOiYi0S0
C6rasgf91sbDLEcHHrO4t0bpcP/Q/9x7rg0Ak44KUN3RLglA5B/3d2H5RePJiwjUzI75+muw0jXe
2us1R35l5Bc2ghwrDFEVRoYHwMUaQZ8Q48n8Pp2MDcbfzN0OvhCPTjF5M4zVCf+sBvL0lBpPuQE+
cvT0bDYb42nFODm3jgqnRkI3Cbo78e108AOeYlKAiN49C8UbaNdIVa8j/8HvGfHnNuhdi6HSZt/N
FBDbc+4ZBSrLiw8VwDcAvYNZ160EFvT7iqDHD+ENrqVRLsjLCkSfCNK8zhyMfK0RtKx857v9fm+D
v2H9+3PQSb/pDbIbv6MHVg/CzMm4lk95I6Gtyw5IT+7ZVJfokt7bH5UBzh6ylh8eXng7JyqyKhAF
GUDLZyQz06+mbfBSn1SmtxCjhRZNosH4J+ffQnSMwEN6f39vj9j18iZlX9g5yGC8BG7FPfuxUzQF
CWrGSaKLGv8oUJEmIBoUGYBLci2BAyFYN0oZd05W7sPvZb9pNwdAQX7hHXirmAPDXqh7+f+VhtQc
4iY2A2rP+EL1WqlsuDNAp0hfryfWsgH8m8VHrb50CqMKMKsh+KYpVmkgkBCv1+aKpTxyQwtpCvr1
q2WiPUtopL6voplER+cBjgUniMPNI7e9ljKMeDlfpBx3zqzISpaL3YJsvj30y7IqDXMOBPsio0Mc
4A+4bV0LUtH2plW9y517L7H7fBNWEqmqfVH/+7wZK7oQRO2bVMkZWFUhSE87XODQfCDzoGDVSMB/
xiC9Z2zgnMe6FEd5rKpq5Motde68Bf0iZjrEE/osCS7Zn4JhpZaxUbeM2/LcsUJeCsgaJE2A5qJ2
spQKKR5lLDDWW0sFz5yCy/v9Vc3YHrJAAeUETGUhM6VE5HFVg4A28ZxYLV/KoNyB8LUhfpBY9+XM
nCi8QIJ2BMvBveOninLhIRZa2IXtWHlOWmUbQM4cXSV61dPgQyoGUiStLYg841jNpF/6lUxKYb3c
+760yDxnbx+BUo8xffzRo3a9Jss1QbA1Niv3EONi+8RIeX9mfCineyWacldCqahV3UH06ytvPKvW
c2eAKnGlENO217qFT/hAodkjKDqUoE7byqaK0SejXp46Uq22uWl+r+4rYMZ6r75oMoQLBWicpIdK
XXhOEOgrdQRNt8Lvil4wk7I2qkpkbP6sODiZ6WoFOiaVsqtQyBeumHieE4GPWLSCRgGa1Sqqt3mW
MA7mXHDFy6wgSxjylQA5SC1NbKOq7uWF5zSbYmFUHjZUIumCYDDzWD+kpuIalQuGewRYD1OULpHd
M4Bf37uiJNmbWzG+h64ITtHj6nuo6AGiWwBTc6LnYMZaeN2HaCqwwTj3HaLfxnAZkZGq694Io0Iv
yGmVqAUjvFONy+Kx3fHC9l1BNUnZD/8WsukfWSjrYvoJGB4oPV7bENfXfFJEse9sE7IfiSBYw9fX
9jlGgeqrW0ksYMe5rE0QLuRNTuXCZkPXV1oeHd5OF67beguwwGjrt7YGsmKeBO4KRYJgBAp8bMa+
ZErytg2OAv+a6Gux3qIHCCVubqOlFsilzT7dRa7GyHt+bpH0Ob/8Qqp0M/jx6PJt6DuYNgY9oI0p
XWCsEqSXX97GOAi/xGk2uLZ+n49H+3HHoTfaeDqZr/vt6kn+CI6BmRor1/rSzI50ZMXqLJs/Gn92
kO59TSUtH2U/8h1R2YYiqV8qcKdiAls1Qm0DVOdsMwAeWCzXohmfBnVfnCuB9O/1I5cag3bK/Yf7
Xmim6oSzcfFBlF9AgSQIugoqVUAU4L4JnGAp+kpyc7OrdUfJ7Ax4qxIKUHwJtOtNlZugptV/l4s9
SN5J7DKfKmZiLMgEgMKKi7ooA6j+2sYAf9MXgID0Hd5YbGSrWo4v4kNg8K+dmZiuixFGnnFi50Lh
pUQqLA2pqCe1n/mOVq7UwhgqzFunwy/U531WIXN+u8HUJoEKYoL5o05QgzJvqwzY7kK2JQAXJKb8
VB58TArqVneISWpq/rHi8SKwHMG4TGJMkJ0ZKp928OaMKOrEoAbaOKSE1zvcTKTdoM+EyuvlqJbo
nJE2offe4WlGRJE3DdfJIlqKrgai9cpQXEbgm0t88b4LCECAnUkIRZTXUloV7M4p5A9LhRTf4HYP
CUiXBcOIbEbcp9tNfjwkNhsFH8D0A1aPMu92BKdskQ6+gylV26ueQbaduL7Z8icx2IbqRBVtBGDC
FN+KnHicyWuGoj0zNnwup7v8CMqkx1yfIN5G32m0p2Zh6IuVgD7/niwyczhF/mkYKlPIAkCi2cNa
xBVfLUVGDPxpeaCVjs5IkD0gXAAIjfqGKB+FeKzxDXlA7CQ2hZq8YSzzkB4cx0nsyETDP/mGyzv9
zeKncjKQh0GESU9f95WyqD1ehcczEksDOBOHEZFla1nvivGVfSiM+vFsjEKS8z95lMaDSpOLXoG8
ZoM20PKcPkRWvdNW2V41/fdyJR3GDbc8gC8BfFMbnzQfmMIyWCqfO2N4egeuC+6rCmBlr89Y6ZWN
mMRVAPbTJ1BGByettECLJnobTT8k0c774jYSi4NqNsu9lEpFv8BXgLjXQqovGfbrr73/2SwroyL2
FAdfcTNP14OhoSdGDawHlahkCPCidnAOYMQiJXGehpdtw7C8Oe+6wGQ4mBRgeDeofDo4gfVEc30n
yJd+fS6bbSq+aRij7DPC2vXJU9NGPjkV1PY0AZQNVOIJ0sZ8jCUe5b3OCoi3GfYBWYDb9SASDQxr
fxM74VgmplVMQgBD9VrJeonWTSniAidrPEuRPz2NSKKV90AF0e1GfeAzI8BoePZdA91vl4QmuK8N
VTaSchnrrMv3JIxaO3YXnHLyAm+qNxBoeAsrisATQ0evl2q8EvhT5y5DhZFgzVwjMG6taAIETBCd
lIX1UihJoJoOnbbecJJRS2ZkDf7DYvy67zam30OtRgK8nwyjQSaA/PZ6a0W5WSxqhYudqMlN9OkC
n5XIzTrYl9IqED2C/mDzvsSZ/ZPwsihjCAvQCbiaXUsMhFb1o16P4aeO9WawmYM6M8Z5JYDywGUV
Dm7aQEB2GLepKf7Ot2AlQL6Hjlz93H1w9t8sCJVuZFJojafhMIsUKUAtQ548kLZ6UbRDOm7C9P2+
FHHGIqbGWBW+HQgEN/xWQpKUYlWEiYORyqwktamR8Fzv2h1gTHe4U4/ksSW59ZACjyVNrfpZQJn8
iZFTzCSNVx9BHXw/l1OvbfARIFu3ZMwhZd7H/XXOmAceCtF3xyM3leBhrs2jExtN6KoicoQegXtc
B8AS7YqTx7DCmYUgaMjIVQBgCqoTyu7L1I3zIcNCyjZ51vgaXTJlmVv31zKXgV1JoRYDDCPZl8EW
7sT6sW030s4NYgO8NrGwH7JXaVxWPbgLWbnY7Qsgnrgv1kbFxKYECfGY+wky+0h7UsbvajyFxSH1
zkKF+9A67Bi5wIwTQYYrw4kAHBIdJlSFtcwCNDlFUeJ0CmnqiITR49C/lbXdi2i580+s+/iNjcAh
QhDgfFE0xs2FUl6riWDkU7PUCYYQ2LJxjrfjJQiGAiOORIah3Bw7ShalQnlRJr0QRqkjVJoZgtLO
5+0EzdMB6IEa/vO+wdxYJYQhiZ7KkgBwwuKujT9LtaHSAjQJgWVI99qPtqy+7kugYWQweD35KHQ/
oMMebxf0U2U+IdYIQps6z+iu8PEm1L6+CgBZU2zvQdxuOZYx3uTkmBjA8UKfBYjcwMNK6UrKQXEC
+oMcb+BwWBiY5gDm5ZHfKualRwBlIBm+v8Lbqz8lkdIYHuPVPuKk3Nnm/fYDzArLFn20v0O7JaAJ
M04N+VoZ0aeZsU77jPamoh+CGvD4eJlO/bPADaLQCwoHtxvzl74FCI9rE0803+ulHprM9uubY4eF
oqMC2OoIpAouG9fW4gWZunD7rnDkZYbHbsu3wWIxRiT/3TOKmje5JSVpCrmX9ahER5lRg6Qm+IpV
86nhydMwME4aaznT9l4IUUJOTNtJSELkwUjllaoTZ+GajIsSSwwdwlQuEktXKJzCmlp2QxSidSvy
ifCmnIPAvm+Mty0g084BZR2PDOgKBWLu9aKQJyqgjVULmL/6a/HLTn7p1aFZAz0UowBxyzLBm9wH
4mS89/MYF5aB/U8tTq39qs7lsnTqGPePbfBeZHYlmy9qSjCUpybM6aDbQsskcSI8Ri8oGkFVyjR4
V84rIEKXDl7XBjLitge2G1DRHDVUrdCeL58xnJeZmmu08VPNPca/R1ZGeVt3pr6Bspw2AIdZBe4t
B3MIzQS5beYJqX0D6BabTa8w7HTaw6uUmZJG7XGuaa1b6H3plDbQz7csQM85D321o5TH5Ct/IWVq
VTpFsMa5JubeXhSEr976yFxJD9qZyf43pdz3VkQZKcbKIjHzmtJJ9b2iLttXToT1hMmpcDd6hd5Z
wioFMs2GylFCLVeiWoLZSNle4MwxQQ/qi2yhMzr8zDGugmF3wNcnYmGA5gvMCFxkSG9olVGYR+Ym
W4I6p9m2iXsQlVCFirl1F6ENkUsqR/AeE0ArLVKiCZvRNWoADnan0WK9sdNki1MIBigE7kBgHsLZ
/6mlXTg65PBDE0Ru5fTla4SeOCd+UVCSTNadSMLDgmj7dAu6sXGzsCUUiu57pEmXlK5BrwR/BOI2
Gcju1Fnh+VYKY12vnLx5DRujNdX2KcnJQmbImQkZIBHDBRbP7sDBo7Hx0PGXLIQsqZ0wfBylleZ4
5R6G1BG/Z+BcSNOBoJeE2yTeZXS8zoAtFD+/2E/URArw6km1w1sNajAf6DPSbG8TOOd9WGI2+X0j
ovoCXBbAdC29Y2oY1uNT+XuLaVTMnbFG++byD/C7oBYFDjWAjdA9FGMx6IrbqbUTN4YP3kw7Kax0
F2y1/huaXQHqcTnq26heK+NK9EmHejtnyofFd/xaRoyAcFuOhK1dfgx1tL0xCNuuXNQIqu0XRvAA
mIdeVwIIZqRhePEgJEJfmm9ppAOW25ZVupmsiVaNIsIGkGiCP4anVCNUudpy+dA4pQq+JFeXRiPJ
QQV936bFmbCnot0Rt+Kp3RAJ3rUFlF0iuQ1wypxyLAm4dcTnuFxPFIikSqwQgJcrH6BHGvFGS+6W
BTqqKzCnh6R9X3Qv/mIbytumMTL/7f53/VS9r5cvoKsZk/LTFRN/UqECl/mw0RKxd0qBqI8umJSX
bWlJnwAIWoHnbvSWvkyG3OiK3SiaXWYJ0jEOwWq/0lKzi7boCG+Wg2Dm1ZdrgohZ1sFoabnjVySO
xv1vndnD62+l9jCJoywSPL53KrKHVaLA8AuvBlPnwDRoH1jndJsfFOMpNpBJfDGE3yZl18IpM0WV
MVhkxdjjyvorNvaDhZplBLKEj6l4et7r5NdLQN7elaVgOMbh5Z0h/7YdeyIsmzgNcDmarl9UUYrT
5T5dFEqPNA34/JE1rhK0H0almQKK3zMV0mE63TUYYm8d17VU6nQkkl4vZEXvnbo/DArys7gCB+Uq
EVidSdLtObyWRGVpIjgc5aDC+uyE2Efz12D0dmON5khqtF9Yxg5V6g+AGZJkicFnzFqXxOC3Brw1
YdWpbwdSqL2evvXCXetp0quF4PZO8pzupBcZANzj6jGGKB/+qDBqGJz3pYfEPOHZAHgSjMhED2kh
/l5vBnUqRwFtR0KDD/CKL6Hepj6p5V3UyERM36Iwnxo/AaZNGCZ+66MgdRoJmyizAchLFUm4wAOQ
psBh2UT4tP2nh19r7rNeh7ZK8vd3SUM3rHt0DxKJl7xHJjxHxgfcRmR8AChGUY5E2IdHut53xQt0
cVx4gwPxQ0z2mGY9RxuPPP6Wv5aP6/hpmY4GZnY/5MPX6hsgtqxH+dvxrWnj0ZoEnl4MmKD16voL
OC4OZTdJBud5+3rcB9sPMNccjniqCshjvl0ulwfraSCbzXu1Pjib2PIJmn5Pq+f7GzGpl3bKl19B
qV+IazFzxRj7AOzA8kWrIgJsNYa65w4c1AmNT6gQ6Au/XipaD3KtrPLBCUbLrTQrFnTr/jLm1Hkp
gTrSZeVmql8Wg1MlAGtTYiJJOLjR0hM0U4lw3RyY/MK3ueP0fP9nUZT+hCHsgU6cDU5uPu/3eCzI
yHY4vb7uf/nG8VzszwjxZioYjz1Zj2Ttrj1ylrbrxFgSYllOJhDHBxgk2lcfVk8h2VjpYRMS5zs1
vsz7mzPnWaWJ10zGs8ZthVDmpgfaBIetSyYa21M4/soxD5wsGGqelYMWa9wd0C4LZrFrNYfuOIbJ
dKZy1MKn0ucCyRWvooGi/r6/ojmrnR7WMUeDRi9QJV5Lyl0pbwc9Ghz8Rx1RFEwNqmJHWlRA/5Og
GwCaDnsXT4dUT95ccVvzjiS83hcxu2t/1nLDetwVFUhewwEEzsBM9nYJLgZC9OLlrLc6xqbRDcZt
o3g6oungNDKY5ZMU5zAFkWcR+ev7K5o77hfa0anDqNTZwA0aBLkd7lQ63vmz+i/0AuZIpLhwnehm
puJHsxDljI/LwWmjxhRiNI96ByVklGtp8OWf2HgphQoSnQb21iKFFJSKdsl0OXndH3nraD/kq5Y8
9tvHRyAutdbbuyySd56YmM+4v5U/72W0f778BMp1oneidUHxOnmZ121GNB1uZm/bx0eEquV4eJBO
Kdm9g0rlaYU+ithguI45VaL8DmZIDAeiv4E60oOI8cEf+296NIlnKVlEv+6vcM4qLyVMnv0iAary
UPXCHgusIvQs+KbqPecCq0Pv/6HJP+ugHYaSiFoVQ0oQrhLyvM+m7oTj+lFBRdx57B4+ZdIh92gB
jwBoEmPaS8xgMPwjY6k/qdjFUrUuxPz4Ah9RT/5R/604sWf/+93EIx7ufpiiBBADdS6Eti8azRtw
LjDCXaWK7RaLdaGz+sVnbtJ4LERPD3CeUNbAYMm11uIolKVGbEf0uwAxGjbZrzGBbq6jPbFAHOYZ
5eb/cHZdzZEbTfIXIQLevDbceHI4HA7JFwTJXcKbBhr211+CujvNgLhB3BdaKSRtLAvtqqursjK1
j8JcLTWXzWQ3bwxPq2uQQctUiGUOZ4mUgat+hPG2eucfaUM8NMrJK+Mx/7w/pXOhBYJEaNXi+kRN
b7JBeaGMmJRXwzkFiKnPbBmggKh+wjv5PY4WsjfjtE1PO+ygoR99qDweybfTmvXQx6lacTjrfUbq
5FQLhVVIhH/loqMhFZuULvXszD72rk1OVjJiWZ6nlTTgsbftwY4NuJDpr95B++T4Z5LWZgbcwxJm
aPbVgawbWGAhPore6vGoXB2FVsziSG/04TzEjpE4tONJF+dWKl1CjrT8rq5ttKyu76/kTP1BQMjw
r9XxKr6y6tdGlxnUG84N5BFUkjU2QMSabDb1t2Aa6SO0ZcEDkL564uq+5dl1vTI8caNl0lBeLGBY
NB7DjQDVj/iNz98CyS036RJhyVxgej3KySbKNQ/S9dlozD+2EFNX/ha5m3THJWzJlHX753ockX08
vICGGHJyz8forvVTSRnO+31lbh1kkVbNMz1ztosuRjN0eOssmF+9Y38cU7iIelW435Fdb48Ll9Ts
gMHqK6ORGQf156V1tawC9aSwNYzhjEy9pDtsJQUm1JOXKiuzi3hlZjqvVV7LRg8zWbFvHnpKWjiC
DCwfuvHCIP1xf8vMpqBUECYDGYSAGpQAt5u1qgUIAhcBfxbIes3ZT779/PD5rqBp9OFzvX5aE1Y5
PreIS/5942sAs6FkhhwdyqhT5TFa11ldM64584N45pTCVKQlLyf9vghHG2grBbUCAkV+snHy0g9o
WUftGRENbmLVND6FLW5ikj2s/2arrwvkwIGf21SMnFZnjwSrj82qJUfN8i8Ls/w7+r79lMksA2FQ
aIkft+cXiUgPYAAhgoMHHCBEqTtKvPFr9/KGHrlD9XA60iWc6m8cE47i9UxM/KDOgTG3j2FeP7/2
3yAAMB8E4ozGEd+pu6+L/ABWyMOBmT0J3sHZ9Of++OdX+9+VmHjEIZYrNWZYiaK/pOyBagu18pld
fDvAiedjbZtovowBFhaYzZ1XRzaHsfuK+eTRzlDm2W3M1eqPbi+KWoyb6PYuvbU8Oa56zbdamSct
AsuKsJTHi9QyfCs1YjMBm4tWrYzEDYSHUnlMsm1aLHYbL33A5GYdmM4PbYy5lchrfHhHMSawnqXV
ek1ky7V5Z1NsTvCIS1HmTGx2M/BpDKgFQxcLo91tg9DMyazEef77FF1AJb8xA3vFPa7QLHt/H80k
92+NTp5KKadFqZjDaGsqNQFl2/v+szk9x8fnfLNeu4p9SZC8zkDC9IbgkNTCWIJvySKz2syldPsh
kwdTr7RZHv74FmqPx7m139/Zs0GaMUGzV83nyHpysy1Jd7u3XLEP8OHkNLbdgC534dZfOt0/8cjV
xSQaNc3zDJufW728gvSCIrZSTWcNBmSQ0D/91eydraHLHwRR583RsI4Lp3vxA8bjf/UBddf0aRpg
VUYavZSM0R3uD0xCSECJ6BarR04zL7a9wQwk+2PgLrygf9/Mt4sxcW99rytpw8F+gPZCr93qxVkA
v4mXmRFdeEf+MDveOe8/veNXY410o+6M0ZVSO0VJby/bD2vonzzawuZgirhIrKVNvzi9E+cmVUVR
1wVMApWgOIK1Dk4+aca4AO/KJ8CddrvUguPeoKP/8uco/VGflvr6Z9LIt1M8cXNa7HEQqx1PO0gN
tiNQAWgFflPusNAjLXS3jU3NfLxcIOoACglb6okNhb0MLHYFAUQdS79aLSz7lBobkeHtR01cX5yl
1C+b8aOg8fOAXCPudqQ/n9wvAscXPsLngxX7j7S+74V+ng139sDPHrnaA4MRcGk82gWF3j4lFtvt
HQ29tp719NQ97Qh3xFYAyg7v0oWjtrDTf5zylWUP9DpezMOyROka+SqnL/JtyHwzigcnb0T7/khn
YBM3MzyFu5VllQdpAXul9Uo/9tIO8SBxWwclukcM8eQ71sKizrzZbk1OozYjELk4gcnC8vaeqzjh
xlvJD962X/KbC/Hhz/a6mswk/Z8bbOzV2u+b3ZCTh4cMVLk+8XbuI1JumUrARHzCNlrUflhayonT
YgZYC43xRKmpyyrXQ8d9ChHDYc3Fi3mU8XTe27CT+CvWvaIoDdjqXSsKySuuKEoclJ8w0PXTo2Z+
6ae3HH7MOn8fQW+wXdi20uwHaGAlggTMqIs5WVS9T6ooyhAlyaCSr5HapKbzFO+f9OewNSHdtI6P
68BhW+kJVYscRyd0zOw4XlYrfRgxe4tAzhnICPbZ1SdNLi3qh3rJInxSf5RjEKHs4crJWhuAH/Wc
L3JAiu5k4i2wMBWzy35ldrLsaA1MaSphKcBRZalmob+lYWF61E0F8/7h/UFR/Vr1K1OTVc81xUga
A/cGmIKPzdf4OOYR/IvmZ4YuUCw9/ha2zyV2wRqn+nAQLRR/c1QA0aXrlC+7iwQYLw+yoIb8LRl5
EteX2nmLDsrGBkmQdUSbALiud2q/NEnj3N/78smNJyaB2Mly2p5rTzzUMX/mBGmpPj9TEx83ANC8
gDDxY430NmqhXkZDQx/DJmSktDFiQTbKw+nX7OEARBq6Omz0sKwyFM+2/ueKLraP/d4LOi/yhqpJ
yKGODau3XzBQsWo0hoJlzSdWxNi69rjS5L30IOoayXgtse5vCWEc0+3E3licFppo1ghtFGT92eJE
Ev+NIuhIy9sjZ2EzLpj67V1vTU2mtwdPVTwEGFxr8q7ysN3q5nYPLizELIFFF07V7/c1jKFICg8z
5r+mCDuhyVnZdBiXF5ghJeh3tRZO0wx6cjShog6E1QKX4STnHVbo9usHFGJBrzE23b+/+yvQEgzk
0j/oNTmYxyFz7s/hjI8Cch4kYuCUR38h2i1vN4iBml0XMX/AHEKTE4Cxz4enYaValQOcb74m5jmy
W/IdLeoKz9zCQNPLaIwATdBIcjs5gV6MFwVXK/05qjd9axeaCmqiQ8UA6QL5q8a+QNhAsmIpqfj7
nrg1O/7+1ZXciGIghhRmkTm18dM5BJm7yDe5hRDuN5eCcmtocvQiWmpNgG718wuSbJn1gHxIvH0G
WR56/oxtZX5W7kMIGT0B2cZR1fhhvbPFLYT7zj1h7jl31FXjbjaNCzmgEzPxa5M7J57wpEfv7RKQ
ZW57g+II6bKxyxjkI7fTorJoSAolGM5Cf8q2lJ6N0InbYGGLzzw0MClXZka3fDX7glxRo2yx3cRN
faQyuji+EuLa9mEsVH2fEttcMWd1Wn3EVuLe3+pzrhD5QLhiWUe5R5/sdJEWaZFK2XD2Pd9kxoMn
AY8WbTkpRTukvmBs5uEwSusaooAnBJgSlcnr3fAiVCFz1AWyHbctQJKHLcDh8fCkmZ+o0V10rCLk
HPfInpTuEhZq3FpTH3xtfLKYoleVZZ0gwesnK/WlUBHsaMjyit8V3FZJEYCwReKJOb9/bXOyso0R
GI2fYsDCrkMLb7HSNDPkQIJcSqRHNfRCteP9BZ3zIGhAUiGEB5QGniKTQEdos6SREqE5axe4fPAa
5w6VLdnYN2cvXeNOv29vZlZvzE2CnbqErpXf8c1Z3kQWeuJAvCmkJlc9+oHrsQVWjZndemNs/P2r
gyIng8KSCmOTTY1z+syi5St9YP5CnW52DhEZjEhelGzRmHxrx2iYCn591p47PkkeVSXe621OSeD1
il3Tklu3USoQGTTWaR0YriL3SyJewrgzJrsVBwVC9uBXGxG1k2scCFUINEtGcw47i49cpRiZLLlN
ehGf8k/6KbUk/by/kupM5HBjcjLqNFSFovFgUubdonyrPznhUw7NItzyGRGoFcYkFNZB98ZjmTtL
KfY0OxYgs83cztgn3kvaPzDAKRUQ3/6NDaiEZhsdgpr9PveeZPxpI7FVRCVYPOXYv4O6QO2cYLDS
3ASVe6i7SebW0Fg/DRsJVUn2JwJ17ibjTcouQfKlKl9Z+6TWptSulaoyU2+nFnanrcMNjRpwnDAT
7K5qv6TsMnMJYFrgrNDUhN6+Kfd709WokZQomcjFdjhVgsk5tfwQ92NLVR5s6g5szrakg6D9MUML
9qVbwqLNXM43HzBxIkg89ImUhUh7tJbck/S7D75Rok4bt1YXdv5MfwF4FSCjOTaHIOj62SNXJ0zi
CyYyXEZnkToKKSBwXED2zIkeGqd0MjdZb/XADJxhm549Z0iQVpRMz0nxhD1p7z+a0uDB4BbujbkY
8OarJk4mKToO2iv4KtBbvioe2QM2O8JnOfuVA1FfFW7rwDWL84IvnXE34NThdRWc5YoKScxbN5Cq
hQpO4aQ7Z4OKLcqbGaTBM6SUKdr2otf7x2/mwEuChm5YFOVGsoBJCIYCrJ7kLe3OGuPClwavUyKr
nbewm2fKB7ok6ODoA+ElWESmvSqKkQeipwOmr0HqpRRkJ4GqfBdYoGoqGlJq5wHlVVTpPUS4qRVK
AEW0ZtJqptyf1HJTVeCuK7lVEdiC5Nyfgd/8n+B206AgC9QfLjCAXG7nO9J9oY8HrTtH6ILqnDLd
yUpBjjT4K4ILA8VKMArjLV1ZHmdS6vo8uf8BM0/T2w+YhAhNGoVwyICOpy9g+HLeW/vV8j9jcvxe
obKyAq8r9U3xreFJ2m/xf5ZycDMnHSwAI2B6FLFFz/ftBIi0wWOrxHOqBHYd2SKvtSBM6TwMhH9Q
H9pd+Fito81qYdQzV/iN1cnOY+0APicRwKUtcxIgJkh8oESCBtDzU+r+ZWTXOrsvzQSstV1vuv3Z
XPiAudfxzQdMzhnmAuGpPL6OcQ8IDih9Gqv7EH1AtE7W/cHOzTAK3zJIA9BOD1LM2xnuc55T/Z5H
BIr+MwWFiu4lG56HdNUba01fOmwzN6qEXjsAiaHkgT098dwqQoWs6oThHKSm9Fp/xIBRIPn2SFTr
63I5NDbaY0Gd+PdUxhjp0rQuWR9//8qXawFH9VaDdUb34OCE35TQ+EMMbyC9ZFKEMiB2iVdaYIrP
AT0sSULP4HHAzAQMtToeqlH14NZ+EsdqXLAe0CrNoftAILr/DSDANsBLNvF2vvIwNCsfgn68/f9e
5BvD04GXrQa+pg7vqWglChtfJaK+0+SG5KIZ5Auvt5nwAJ00EBwBKBWd6cbkbjJoUXN6iWcFk3bN
p2x8l92zoS2MSJm5imRxTAvomgLKkOk7jeKFKDADt4NEXnoIIiqv0R/1u9sJDijvTcWh5H1wGouH
Io7uth8CNK5cQBsGs/jALU13jb17Q5vDxnZ3O/ujXwu2HEBV9zKYu7fN5ntJwXTmmMmyBkZ+EeQO
cGUTR6plDd9Gudifk+IIukqDWkaMThsG1RkEzfdXe6YsBD2RK2OTfVaiqZXXQhjb7h/Uj8QC3fqZ
aE9s9eW6NrqiQSDJgXNdvLSLDnvGdd6Ynuy0xpBqQDCF/iy6FGFRSD6d7Z+XfYUusuTFcDcf3FpZ
8GBz3vLG5mTDtVWReUyBzZTQF428Ruu9cCheogX3MfdYl4HAhtwRKJMAVJrYSWRWcUODac2RAMus
3FTx5gClNL/GA7ZC/OU5zNZfU4s+cGvt8Y/yDNqL5yVNn5lSGFb36jMmd2LjRV4ftPgMEMYL4PE9
MEyuuBlebfmBOzef6LXs0LwHztf1SUA/obKwvcbdM3mIAYKOv1S0WIBuYLLEslflmAWcvD7/W0WH
Sn+6v31/wLS/DeBxIaI7+zcCdYgGFFO7qjsDzvEO7UZr2Mkv+gbYfRVwggTaZ75b2vGalpbmnk8o
jRjW9ygSAHI17rFBAyODhBBUHsnSKZ4f+r9fNrmX8QSmfNqx7hxqfLWNfUU/KHpyuj/+cf7uDP8H
2311S7HWYJJQlDDiiW+i6NcvNEN0ia6lbH/f0uxw0O4GqDto2H/lVv0ejQs1xUQHUXCiOnrtpaUL
f8nE6BevBiMpldJEXt2dX+reTCEAgSV9KJwfTNAuXaP9UJXMt80JNer7Y5s9rcrV4KZrJXbcIPxY
fhU3e2eU4szdp9BF4G5Ry36D8BxZfRvrBFWVpcza7BL+a3uaLlczSW9o3XTnRlVWLf/CG5+8Otj3
Rzh3z14NUJtEbjzjOvATYTP6+V/mWVp3EUInClLrPzCDlpORWgQdhFP6464CgU8jdd25KHxTZ5++
5DTFqcLT+76duccO4oV/DU22SjrE4FER++6sC5WdZujWVrySYAflJEPjdgDgcAxNQiESv6VIMwsw
7zUNylOeIjtU69a+KL8YXbqwg0erv07j1VdNtpGkAAxv8FjKAUXMZ7HSYydISgAlGfAnQUDjY9/I
nyWnSwtQwrkAR1FQ9UAPIfo2lfFkXZ2cFNIgnsKhK7oq2LEVQ5vSYz+8KJm45Y2ljPsMLB7VHbQa
iHgBoz10mojuMg6vfoq8rFcBLBNaakkyA4hxUkFJb/gjM7T2bZILA5ML6Dq6bxUy8xKYDxfymbN3
+UiMMdbPcMdOT46iNAaEa4ACpt+p/+oJspVIdt7sI+lDk52og4gOVHUG43Vh841p/ekyjyRmY1FN
l1G/u53tIBAbyCP7PMAevJkjTbznDgVJH71LsJBDmculgsYSeTMVEgfAIEzCiKzvGj8T0+FsCRcB
pCafbo1id0aqS73gA2eCMdygEOJBkVBBnDyxJMXqUHoZahnRmkFq06qAgIP6cfK09LIBcfTv+QN6
Gh2vClgYZCTab+evjiuZxQWCfgOKJXujGzzVrhiSwQ7ojQWdJJSJgUkHT+6cRNS4T9rJ3mufdw3n
8nrWqcQfH4YkDnAkzFwKFNDINiqX/+2kgMXPdQZ1Q/RI6LJPeB/gdxMC2nH2pKl+BdBRSZGHCJO8
SHY600LVVgvZyO08Rfb2D3TfPd6BpBynI8Gq56GpywrfW6Xc8NlDF6TKqDuGjmV7bCnNnKwGkpWI
kOTlbAOiEBLx474Pra71I3XdDq1xlNImkR5yLe+Srdznor8vg7DkLDXgPIlA9brg3SFHHWULYgUx
ekgzppSvWq41+WMThaWxplxbcK5fgFnerBq5Ecx6aBPZMbpEErZ50fflRkxVb6whiJ66hww9RXNK
60mCkyWV/wwfGHSntA+Tah8oSqCZJUjIIWmnUBDO5mUY4ZVnyCA9N1Q5ZI8diwDaZx2XS4c+8Vhj
ykPRozWjTyGBF3pcDCYeMeFrW/FEKVgJpd6FoHWifHzO5aTJvhQlBZId+tlyGH4iPu5BLBV7ORcc
UB+Qi6Oatoa80joQ8x81WgfoKetLiSMiE2luJ5WW9Jj6sgsHU2/TPH3PwFil2iESBtUX00W//JKr
OvXBXjVUXLaqc9loNz7HKdELGG2CyA7QBZs853EkxpSUFTrpoGiQRuqhaTQlPEN+wUcbG2pAaKI3
4q5AvadsDCTlfb/WoIhdqZnw5OdtPVgJ/p0yQpUa/yyMLDvHhhAXdlv4jb+tSiRGvhNfCJN2UzWJ
Ehy4ulaVN/yYAvCIVGubdyYxxqBhlxnPyZD0PemgaCjatE6T3PIoCJltMc0NfJERad2BlRzUlus+
ElXXz5Mw2tWiEUAnTJS9WNkhQcOFW6/0+GzPJUiIuXAgOn4oOsy30iDXHEmbJu/sPswzSKnnXgWx
1arMldjUKfqBQX9VZX357EPiUIqgnGK02akoCm3YZRqF4Egidglnyhzao1ZSFosQKtYwSQIpkKxo
oVGbM3/NILKaga07ywS75kop3dKczzB5QcsUSKYiqhHQ+sZivSNoljQ40lRtStdp2gr0EQwEiQZ4
b0/7fuWFXMWfFL0DZGYw1FJ/91tNiz6HvCwU1+85tULhQw0bu/ESozdFMWwCR1D9WMJSSZ18GFSw
JKlhWdONEPQqSCsKSLu7SVUmGRhbqGB8cVkKQQTer33FGqD39tdAiidwIGXpBw9BWQTcQSgzIbaT
1KfM5vSwyx0hFPmiJA3PJYPloxlF/26zjLNB1zJcOlD7+FA9aru/C5fMzJUOumRUfMGVhl6QKfeT
PDQxbuF8OIcM6tSRsW2iM8+vtfCMGiUxlH2XvTf6M40/gcchNAi/u66wDO9vmILn1fhe+JyZO+8f
5isJDG4oeE+uhzIdMgBNxlK373CMQLROcJFO1omgWDp171sbf9jkgkVVHck/1Iww+mmTdGYIHgfe
Vf6cqXrqSJz+ouihk/F1ZEV8v6SJPPPswJUHGStELWD0UCaxsVSOAXiDJsY+UqiVsdC3gZt5uz+k
uZIkQhSUDwCIAVXLD9jwKkSTWK1HfID2xYRDgzme43VxEGpMH0NyXnlWBjRiMIKHF7MTH5QaRmnl
um6pi/2pc7EzHK4IajGsqPELE4Sytx/HAsK39KC++GPOuN5o5TZ3omGNfiKg/rnWNHZxSfqlkv7c
Q2tsjB31VMGfgwf77dWvJUmiRrTmz43/0YmnPLmEDGLQjMjDRxpC/aB9DKp4E8TyiYXNOuI8l448
a681ClUpM/VwRYF2Yx80yC3F/1YGZPeX0PLizPaDCBg6WgUEQoBn3X7kMKiJGMvIgMr7/SsKre9b
DxRDX53jFSS5DE852H4OKGVAixBI7ZeFjTJz0iCT/b/Wp9FR70OMA755OHfVpn5qNZJqF55zOukY
VgDMl0saMjNtw2CLxpKMhOnSmCu6HW6W6w0khFWE8x3ptcjsfMP2Qs/u4wMPjy0He9T4NvxzKtoi
kC0Lw52cdU2DeBdkr/CKEA20Sk5Z9WqZwx1KK/3gGa8KiLdSz2rK1NKzcq/0KaIvVL6jLZY+eJQM
SDp6q36wStZaQrjwnpj4gX++BBRkKhwZQDbTls3GF1A2bAX90GJTofqe5JeFsY6e5Mqv/bcF/GS8
nKA08lNBu/IBgS/lhQr5hQPT3RqZqBXHjoKyjyozpscC2he02oblQl1sEm3/MjpeNFdG2zqsgBqV
9YORPSvGZ6tC6Gmx+DimpH+NDPTwIKKHB0VQcGukFJWm0HNOP/h8RC1drQc0FSki4Qo+cDMGWaEm
6CJnAKESgb4556iQINjyUa0fVY1TiVAYdKG0MLlA/xm3zqMqPNLWI291+0kV2ClSgWE5GbcXqOs9
cso2MUwpXUhBTh79P3bwBtV0baTvQbJ8YofRSKYx5jcGgwwfFJYYb+tqhRexPwA12j7f30Rzy3lt
bjKsXsh7YLEk/aCHeyZ+FOFeATjkvo2lIU0coAEwfz30GBJ4H1mKW74A6blERGprO4BF7hubcwAA
wWpwawA1A8t3O3+6yBJQauUQ4Wg4EgvPUg2eK+61BqPnfUNTR/fPSl1ZGqf26iTIbaHkcZYZh0os
LonyFILcKitlt/Icra22uUE0+lHVZNAstuhlZ4epIJobQdtQAJ5EGUIuVUYdUuMguvLgxvFjoj1l
HvA44kMsGKSga6V+YsamkJ4534qiswRqpqVH/txHjB4Ogp2oqqKxYTIDvQxZZKUyDk0bm6zGU1YB
bQkUdyp9AQszd/pUUeIVtL7jop8SlGe5GAL/yRkHT4S8nL/rQdLKorUQHvX25f66zp2If03hErsd
VBYxsE01vndI+U3lQZgCEKlqib9piqLB5oFjAy4QoA909cOl3FrJvTDquQibJ0xOVLGyBL2cr0IF
fbxw77frBJFwuG7Td40riEdtw1t5tZtjlrmVtpBm/L2KyHpBeRX0ELioUI+//RTgSRLWqDgxScG/
5QIFA4YE9WutdRKpWoJ1TFNQ48DhQpE8HsHcBsBNt9Z4KiBEawWsJKTXmUiK0h20laJh46AHpAeJ
M5GX9BB+LylsjiUdRKij2TFCuzqpbYxKD3IQ3oExSnzm1MgHtQs50/mBXRkZ77QrIxUTez7UA+9Q
Jd/gnjWcLCM99LeQw/ziJN7Khub/7VdB9CqMwtHg+NZ+cXyDlabnPRW+O5CeItF7y0P1UPqy2wR/
kmxXcQsOb24Wx1WDCAjwE5DEuR1gIxcBcMuRceCTDZAEG7rm6RIP1OwsXhuZONVK0ga9lALjICvQ
cpR2ebKqwMSEPI6bRcfOuKjen54rFs78NPf7syuR/jcAeAJrG6jmbseGNhO9igecgTY75GK08VAl
l9DHXK7rGtAszWmDxi390Gr15/vu5uflfRvrYBWvTE+m1UhzZuhcaRzKGNw+8fnYIYmx6qygBu7L
zSz9j8ESokOFMbc5Zcn67xhytI60KUjbR3jI5DhqcqjXSTDOtwDJ+6z9G9WAxUjiKgNUAbyMAm9K
EBWtBnlhN0njoZuOWxYUFJRBlIybenIoVaVgZZjh8mDAnD8H6DLITSCbVEuHglgHUGGz4mwfUAqC
/4SQgls+Wf3WsFqIdvcQUtCd+wvxO0oBw9nV90y2AHCEEpLj+B71rLSyjdtMVO2mBWum+Cbnq/vG
pl0tPxsO0DoQYotI+SPQvd1wfljVUFFgOEx6i+cROJFDxaUQQfQMpywD5CodT4azEnSz9EiE1Hkn
7bUOKgupUpnICPP1H750NLD5Nv5XXrla+Hj/E8d992t9cBTxkoK8Hh5Tt18IUazYV4PBOCD9/Rhw
AfKZpf9038bvax1zLsH7ynjCI6U42fs5ODGrtsdlYCQ8qSiHgT5VOfJP6yYUFzbc3JULCjuAoEay
XR0M4bcDQgIj131fwUGrJDMW1ngS+i0jup6TSsxANFUQiXvgYzcEjIETO1NX3bwYjkEX2xWKfbL+
DLqvBR8+c/mOKtCobRrAFUvyZJblpAxkLfRwHUqOqmy9xjMFcR1WSyx+S3Ym57wWy2qgPAIorpb3
VZit0GK8kfF2ixaevUuGJg+KsAwUAQht49B3EBoFG4gbBGa68Aid3ZtXszYJPEMQvBdGhbtWbeIP
PYhDNGZV5/t7c/YqulqaKXGujCdLPBQYCTj5PaSwZNfHvjl/aRC2rh97zblvb8rf8o9L0AGvxJlA
SPjD+3EVQChaxCdCn3qHmHAn3oTiz3NnjdzIzyCQQEoLwjUqWt522ubQHE5/7lufO4mgEsVpVNFb
BVGN28ORyJ3sUwXGNSUgGWI/MNNK2YWvRBI0C9iPuUDi2tbE07KqF7gmzRCOta4mv1PoPSgLJuac
OcI9QKtHBwaQ3u1wwspLPINhOKhTaaJlRAKpu60nrQVpoy6t3Ljbpp5yRKajUo7kk6FNdqNKMyEo
hso79Cm/Q3BiaolmcQH3Vw0zu9TFndh+le3Ci2jB6BSEyJDHL9S+8A41+OsEGqxUY1vyePkZGWFD
kiL3ZpiBCP75+xtl1i50HiE2hL4mxZi4bA9HIo/L0jsUlrxhqOqBAaQ3PcGqNsrS+3J2o1zZmlyS
tZwVacRjYv3su4ifdfkPXdSJmuRHf04dysf/O56JA069yufkCOOBgDxJN+K6tGUJhcb3KN5HkOj1
lzBsM3kDPPuuLE5csSQxzcghBXRQve6hYXs5QoOnDk6ubu/nT0X/lPPbWEWTWps6pRgsRB5TJPB/
Dxhq4qME3VgOuT0aOTophj6FeT2KIiKodp9+FsKH5B+N4iSkK0DACA828HgT9+gF/Q9ufPRT/I/1
H6d75eRAW5z0bcG8Q8sJhPK5rXTaSoMUxR7v5IUbf+6WAOU5foGRGXHWZKtGpZxBWQDPPuiNRZoV
uP/BSRj7NkagsYrI4nYiezgCpVbgxkJEc6bGKqsLFdCpNyM4yO5eGQgOFWHB6LTc8s/yjT8aehOY
kmnAULXU0ItUwO4JmZmnLtK8MbfqUFUuYI++QlGwQNOI/x4yojpRjuaMSy2UC1M7rT/9+ozJJub5
XIvVFp8R18DFgO9IPQ2F7du9o7idRcEpD3o3kUMK2uq4hT0059xRV0ATELjcx0juduIrPfS7PIRz
76MVi9/AkEMk9HNCbBMNYbmyWFMY76Opf4e+B4p6YywMqNKtvSjQsqjlsdDQPDE7NT03MoheTdkD
WiTbMQbxcrTmlHyMFnGF8PI6q/+D62zU8QJoAqE48mC3X5AVfcRzA5w9ulVMIXKMwi3UrUctUdzp
SyqHc1732tjk7tTFpm4VYTSGnvuWQD+HAXpx/+zMOsFrI+LtiPRk6P2Ug2tHuOGVpRWL74lUH0rh
EnqpKbT+Kg0KEMm1g1NkVtYt9VrPukFsHswnIPEgwJi4Qa+WqiSAbvEhQu4yAVWeTy0Fz6u8RcIt
3bLGqZNPvdhnobESQ0fjXu7PwNw9emV/en9HyEMIWqJ6B64EPgWPzS55gjY97xRKc4KKEQmXeAVm
zyy6aHF0Rr0iPDtv57zno4hrRAPnplXdND4o4tdQXkpvy+eJ68ktXJdmARMksE/qRzaL470KkMX9
cc+mWhDjInQA9Bcv7smFKzKeFXyXcnCbnW30p6Be62j47vUGqTm0lXWgVwAQkErRIc+F04L1mWlH
TUDAKR7RdmAavp0DUW9pBZ/OHaJd+DE4HXSzOaRbsADUNA6xq69Dm0ttEfROJl0tvVvm3hTAYAhj
i7+i4N07WYKgbqsyFmVu3PZqEltB6KTyU2PHD+jJaAC0XnjE/x8GZdyASLOMwlu34+08DQI7icgd
Ko03GeVsoQE0at+guKR7rlZ880ZrSounaxzHxGVinP+anbwChVSQC6wed8iTUyc8inXsxJpucmPb
gOpwnYm4tbIAXFvaXTPhnA6SY+AB4Kn1X8lsIQgDaShq3PliiJwKSdEnMdgMZAYxYdtaFgngo/f3
1Lhhf411JI41APcA4HHiykIcNaChYbLnKDEkMwqgieEr2zpfYvufufh0xGzySCIKNmBtYonldatG
HC7dJtfXOrIUerhNU32lq6EpSBetXSxTzB0XIBaA3gOuEkn7yToWUVfRXhbhpjmUQVBYAg9K4AEY
tg51wHC9oyg0Zs8ltgDgaq2VptaCDw4ZHETVViS+Zv5J9M/SUgQwd338UGSgkw2TofwXaee1G7e2
bO0nIsAcbkl2UEvqtmRZDjfE8rLNnDOf/v9o/OdAzSaa2PtceMFYBro4U82aVWOMMpfnyNdCWcki
4dwlwXd2tQaCSnuKFBwXbz4JROvYHvz6IKf9rkQt4P6Kz4dmueKzQMf/WF+sgyaB6atb4F2GByK5
rjNafZz1wi47NIP7LRWh1VWnR7pKvQQW+LLMHwL57s2ywNoAxh7pMiltj6MSEmbE9NItApus/EaC
Ze2uMAmvKE/NACM6wl/7jaxpAR0alXCWQyCdsty62cVq9rl3yYCt5K1lm4Dj68DN6vxRLi9Z+pgP
G1fk6sDn9moI/5jUyBbTrMR90gphJpwH/WCWzd4oQ9egZMxprpRfMiWj+8u6EviYM0GSCsesz6Yu
QoJan4RkIONzLmJddK2CAk4oSJnbGbm6YWrVL9OcEKQMFzIJikVM2Qyi58d+jS1yFQ57+SgE4vDQ
BTFglSR/9i3kxOMk1059HoxOIOlbF/Hq7FLr4OlCAZcC2fUKC2OQjG0gCmePnWslZA0CSlaPrTXa
UfM9SL7en9zVEWONVlTAkUBqL1zJZPXj4KWsZp0+elHs1n9U3dEa7QIJ0dDoGwTcYavauHZQP9pc
rGgsinqrSNgEIKdPBW3q284ekp/exhWwNpeIoeCHCMBZ0cXY+qrrGgFA6rnSve8ZvW+LRI3cCtW+
H3XkqI2/UbJds0cxnMo7b08uu8V7gIZ5cpvGrF1rOBHtJ4RLfZBa2RHLtyE93l+4lVe0+dHWYp/E
YSh6+bxP+mGywxY06JY7XbtAP1pYnPMya4ysKUbh/B408g51h1DYCdEWCmXtKgMswW1BgpNM3eLE
6ZXeSKlF6KWX+vNgHv3hzfQeAMHbkoR+cbbbYlusDgsYmiopVDaoOVwfME3No3oGLZyzyXIjwXIa
rzsningQg/39JVpzXHNvdbi9M3JBX2y/spUKOUsJ8grtvdeBXH8LvD/3TazeuB9tLI5SmbAbKxK3
Zy859N6ufp/MowH823sAT4k2xW/rt7lVktsY15KRM5hN4k0dNi35T9L+Ma1L0X3fGNdawPhhXEs3
qCsCiRSd7a3gg8TkUUL9UjmL3pF8cfXb/zpVW6rhawdKnVUXQQiL9ORbhORW2TchNA//YiS96E4K
GPIpy7bUitfqysS/mgKRi2AY0O/19kuhcPpVUQDOcVFLcuauq+hJ7Ird9y+FE+/F45bFtf3+0eD8
7x9Se2XtFZ6kAGmBlYCS566zfnaV5DSS9bKxZmv7AlIBbc/IuoMJWsygWQSNaYY6pVqrdRE22IfT
P+UpN85ZHxIQneLqObD2E5fMKJGBR5so+p5OrxtfsXa5fPyKxanT8sCahMAAgpX+pvu3d2q+VdYX
nh9OlA92lyK/LOjukJ+H0PHkJ75EaJ+meEuOYG3adTq7yHNsCEBxcTAT+tDpvTx4Z1QU7SIGBxo9
lxMq7HGzFbTMHmsZ934wtbx2dH8y08ScgLiM/s5EGw9cwinTo2NUapfe6khHvcYZ/WVM6VlTX6t2
A2OzdnL0uTrG2tN3d/mYraOi1iCHYF98HtEKRv7q/pquLCkHc0aZzRgzLtjrLdzp0KTMKfMvtRU5
cgjfK+HOi38EJU+6ejMIXFk6i2eciM8GeoG25bW5pJBqv1WS4JL+UU+TK1ySB/OU7uLn4TUPbe+z
/2C6kV3I+/ujnHfE1TKitcI0ghwC80V4v9gx/phEStkZwQWBmUFxZ9SBWttqY2vhU4E8SL8RrWzY
+xsZfnQM45T1TY492qw8V9aPQE5sYbxY9bspS26VnapoI+1xs46M0CC5x/hgfZDzup7YVmpgWnmq
f+nqZFdm6rHqD0n8UlrqF29LHe5mEWdb4IZARQH1hs1ybSsti/9vCxQWUJlDmQNNNITDJmZky9DC
oZtD2vpRbPqX1vtU9oqNGALVN5mugm/398eqIZ5bs9gqOGRzaYgMVcWLwb8MneJGsQdq/lM0WQ+5
/PO+odsk7Dx3HAGV+4nuO0uicRKJfpD1QXDR03PVRzspGl2SHK6a5qdBCR+TBGybbEPGdNgjYv5j
c6xre/PjFyzGClVKztshDhDb3A9e/CB0p1oPH0w1deM6drokdSX/9/1hr80vmrboiwF7oqiwiN4N
pagTxUqDi8jjssm+qX3p6B60zI1H/LodhF/AkYMyWiJ4Ojq1ttpQBBc1OYr+74acXx6/BdbGRbh2
2Hie/6+ZhReLSr8L9AYznY9ebdjaWkzf6rieVdp2GLw/ebfvSPYMz9Y5ga2Tyl6et6IstJRXGOaa
0ZHwYd+jsKcl3dk3u532ZRS+xZHkbhidHzlLl2miEMDb4a8KsXx9yLNxLJtkxFPnO/UgHPuX6Cl4
COqzctC3Smuzb7oxBT8b7DoNwcmQX5sqi6YbAqkPLoIKS+XJ5yA8eyENtw7B1kb8y3y7sTXvDYg6
MyR3sXS+oJnd2HTB5fHbD8Oud7ME8MWyf80NG/fInl32F/t190o/Xfv1NXL3v998UHqEk+7b792n
tx+fzl/RJOvspzPtk8/O9/Pu0+QgXvXrz8u79fCCpvjRQDjs9CQ534+fX34djYcX5/OLszttLNDq
HvwwkIXDh33N42geiH9WPzV2dVTtaSthMk/8vclaXJuxMoUKJFhs+BGxj97qBHr+VlDwN4i6NcPV
TNwOQHwp11TL0FVjv+W21CJbz//p1NAOYtB347+CeJoQAZXT4dAVkHHtsj82U+WgouaI8Vulv2Yt
bY6F3O56xQXzdbh/DGZneO/TFlsTCgx4K6HCcZ0kN/tnw12tzq8JYIeLG8+4TPfpwgAxWZqCS5w9
6jF92YsNR7VmAPFQdFznAI8b+/pktX2sdn1ucbISiMtdiasKxqp070/SiteFuDMXINAMmemZ11b0
PAbe7pkEda/2J9qa2/d/fm1/XP3+Mh/jheTzmvn3IddNQWqb0KWN5kLBwDaOvwvjzZRcPXwX0uTc
QDRU3WK04+JBlP4EdKPx/huoKBWzj0NeeMeuabXSHJnYrkvVi1lo0oPi9Rs8yjXHTw2CSgTjo0/v
UpEy6LIupMjFVR0HkIcQxT4GaPcrL3C8YXk70biR1buFKM/j+mBxkcHpDcVIJA+L07/Ake030337
efkUO7FTO98E2uzwzEMV9+vT993g7H6Zzsn+56gMG6fub4J/ceyuPmNx7HpzauJA8YKLEj+JiPjK
oWxPJDLnelOZ6GDDn9UxchOjtY3WfJSU4DA0IFwfBfNXQ5tNbfxZyN8D/60fLjLglMhtadseBaGD
l8ADbQTfKxfY1ecujlmU9n3n6wIbtKQLlehGQAlbsSLH/DVPSttDHOP+kVhx/lcG5xP54X0Rp34t
pirzQ4nvU2B5bi0+Wl7gCvnGFlwJFjFEG2wqTpBU/3aQ/mBI6Ws5DNo4vIzi97IDkpm5ioRKek03
VR09ge/a9O3+0G7rMPMWZL9L85MX6tPCm6h6lUW01gsvSvVNMvHsEuoZUSAfZCF3BM96EMCPW8Lw
oIdfVAExuObTJAMM6vvj/S9ZcZ7QvKS5KSdFoRv5zDqsxDr3GftgSIELUNWztbSoN7zb6lJ+sLLY
O00mjllT++Gli36oaPygT/PeZLu6+nx/NGsriZ44kwuPBWmARbwQtrxJGvQwLs0Ey+uc+yevy2K7
7n5maWBbKSIvvHvu21w7Fx9tLuIHT0eUIhWwaRE/wnrdqTu/fc4DzUn0DRD2mikQtnDzoJzDhZ6n
+cNG1ZFh4YWYRxepcbpxnzQ7kJql+slrnoXNtNCqm0RckjohZR0wBouBzXRvy2sbrKXiTlADu4vm
2mD/JhQHz5eeww4VSPSM9Rch2JdgLCqYUVb4NkRMed+fy+53Lyj/pj/VJ6TEK9RmTbsMv7YUGgeC
n6h+CPSjIT2FzUMk/4jULU3vtU0HSJD5mnVoqTZez1aoT+0kRGV0CacG3XMbIJuePqVS6TRbFfy1
U6STumLLId0A8ujalNeEcSJYSXSRw18kmKOtNP3avqZN8Eyy+5smW/x+XYajZtFl9GIRmArd9BBN
z2XyVAamDSaxb3qYVFvdN+czubyeSCfBtqc+TcCzuP0jo269fOqiS6ZDGVI6O4pOJEY3Ts/qzH2w
sriLVV5E1IR6Zk6PLDttzF9k6uONm2R1+j4YWdy0TFqGpkcbXcT8z5A+a5YrZe+ieQz02Dbz79EW
+3otVkQo5C+cA9j/UplE6pWRcI6pk3w3iJ8SMbJnaVwhm/4Lv/rR0GJgzaDVNAPBkGx8FrV6J9G9
MLiERr3PVPe+m1s7TTzLQReTYAQzsrixYAkPoTDVnKamcuXu1Wop9AqOVb1Hwu/7pm6xZGTcKKwx
caiBkkFduHExtoxcj3kryb72KR2zo1mJqPSNLx4tAWJvchXN1pB8Er6E4RaOe2XtsE1DCIuYAMe3
uKrURO0TQcZ2p7wWxTHTkIjfqfrh/hBXZvPKysI36f4gWGTyg0trIh1SgDzVoydlSOxh0l9j9eG+
taUWH/kUMGkMB/kkyvQ3AspCR+edtsjCi9b302GQ6MbiC533IBkDLZqlEU28MW72gY74P1yqjLpm
nr+PPU/NQRxJIWQtUMI4KV0xMUYHwbx259O34z8/p7LEeoPTEOeX1sLloL4leQTFBGKWf6jRvCDB
/qtRUQdMIYUrnivVzQ+1lv65Pz3zki48HTozM+mB9B2Zp+ViCJFRqAPXaj8Ub3Gcfs4M0VaUrXh2
7aWDuK06s1cAh9woAmpy7TeREScX9PXGw5hapd1OUUWr07MAnECm16UAvjpLSTXDkRA2ZndlmIo6
F5NAp7AXlvdhp6DLUqIyd6nouR4Pjv4debgNh3RbT0YP56ORxU1FawFDaKw2ufSjjUAYTRwEOzsj
NhX9k7v1V3m/JRS4cpIwCNsV1qWqUh64vnojMQs9D2bMparMeMdmEZ9rU7IAz2XBN0Oqy0++mhob
w1waJVEJDhFuLbLzBJvLynyg08guRADj0ssdiN4D6l4acLRSNw6RspE/ucmmz8YgstCvAlr9DDK9
HqEiBPrUKBjzxe9FO+yBudpykRBrZY55sQy3k763ldunou0ZkhPrG+W55b6Z7aOxxdtgRpuSxrm2
P+ieNWSVl1wUL7HJa6P6bsfaf2Nk1mFhGTVqPItlTCmDWDHYcZqJ17aufR1oyiiE0ca6rQ7lg5XF
felPKVFCHKaXkUpOz/zls4rHWG8ENTfPu3nK+AMIfX6GsHyLKVP7OuobKbkgobWvzUGwg+wLVCfV
O0onQzqIWvYgpeZeRSQtsOqzyaNzS0Xrhhj79yPoGAjCEEoJwvbXHyFJNNRpTaYULKPpouc77BSn
ccDB28Lp869ff9JLD8bjvi9dOxl0tUGSHqkWg+NxbZQCK724EjZL3gSv4nQi5cn+9PZSssvFLezP
6tFAowy1OZ00PhfbtTUjlgNRqeYhTpe6LdyOQIv031wuT0hP1PHwEFp0seF1MpUJHVX+pNNW+Xx1
xDTz4YTOonfL7IGWZF5ZeUF6EblDkKGUxUefQGk3GrCQvaL27CQfwuP9ab7hC7G4ikHlYs7vwzFe
lkvQhJi83sSqhi6L4P3Ip6M85N8T2bF6VD70U9K7lfSqIBOtpa49NhH0RS41bSN3cjP6uaAODIqK
F8EF9YbrFRDb3EsCUKsvmuiL+8q3DEdW3WmcfDJVWgdfKK0P98c+H9KP1zWChsRmwFi5rMnZ/CXc
fngFC1ogDLFihS95Q3+3OpAlAPbylhb27d6azSBvynWpoP+xxPOo1SzNpWIGBZem/90UpaOMKKU2
4V4v0Cvov5b0oA+7sxWdw/LcJM2GS7xJCf8d6IcvWDpeoG1a35jhi54gWZO4wvjYxU+aWnynLNZ2
kk2dMSGAq+V/B9gNEHxPbYHsGf3h6V3rHeHZbElI37CZzb/5By5awjMaciz5NcUkdEbast59KuUP
YR71hziRpJPiwdSmZbliT1EtgW6VGjvuNf05LvLGbepQ3otVlH5SA3Mm7TZNf5oaaUJT1Uscoagp
A3N3u0XavAea+lNoC1ovWCECrQgpb2ygZYg/K9Xw/RQa8RmavFzZIMvKZNST5rlFzX2XIXfsdlxA
h2iIfDdV9c3we9UgyDC8MJwk9s31IdGmIBCEpmyeA+pYWfpqNq8ywVFXvXbVYBvdj6qXHoSsP3hf
64c+eGy1n3ivCQHe+yfnb4Lo49GZR44gCKocEtVBXMf1h/hWl9Flr26e0Xt88KVT039VMqdy2zJw
fD/cqWVta96j1Rl2KTTO1NFicOd9StqfvtbtC/85U/VjXn2HhBjwP3wIPV19Gd91AZ3PceMqudlr
f79WI/NAiIWEy99Y88NBH0KSd00yNM/kdk4DXXVa9QGlZ3tMWmTj3/y4daT6tw77hDzxiQ6b6ENr
riq7KZrKxSmtKkdLz0GtORldjzXrszYO0HG3ULt/n77LWYU28BepRVxvLS5asaoa5DKT9jkx0mKy
q14rXjKprkVHnoIWMJUvhrywKj2x7NY3gkd5TELPLgd664ohJW8T7iwChmolh29lAZ7a1lvVPEWl
N2S7Nq2kcxS3kD1LL8qARwlm+u8U+eDYC7+N/i1LrafbtVkVzwPviR9BXIlkceUqGlw1a8xpnymx
AlRgSrdU2ZbxFB7SJDU4B96Qf8kgX++nPvbizjOt4hzHFpJaSarb+ruXaPr+/sadPd3NDJNgI6iA
BARp89qOqoboXGmkOWtVtQsvdLXuTyb9aAKULqsnc4uaMX/2jTnEW2b9eojAf6+GDxtPmsZW9w3M
gQ/zSk6Eu7fZU//hmOjMzX0LHxAYMQ5pEYvq0jA1YpALz37oPaeJxy6vToY2PcbCsxo3sxC29PW+
yRs/hElKmBJBLjoUvHmvpzGYfKWihCw869GJ4vJD3zwPvERD9ct9O8sbmpBAYUHmkRlAK7T5Oz7O
X+t3XcwOPceObW74sNsxkICChEbYh/MmUXD92+1glYY+8uASpspOzOpYlSctNXddMW7EWCub+8rS
4linRZ9VdaL758mcHFmYRBRvm19CY366P1s3u40w4+OIFk45qcvOpzSFHbV9Ip51i8x/1PwU7nH0
b1Jt1SvmmPhqc+NIiVVndUGCSFSiridwLNTY8AsmsHgiaHoePBcxF+0LT5BO+k+P7cLUIoDplFxp
gxZTQeKd+lel3Hntc5z+IJAkStnY3Dc+YmFs8RYQpNxQqZMyjVl4MiceAwhrFqkGixvwWT3ZyKb+
xwv3cSaXKVHdbyfU37Copp/DmJKM6bkTeguwfQP/z31bK9v+ytZiM3Z6K6h0Q/DPIkiQsHfU7inj
QTPqG5fuyqa/srPYjENYG52aYGfKvwNHcOJc3kvFxr64yRJxb1xZWTgiYvYBEQes9MLXUDe/dl76
nnnyo/yWvNBJWfDDVzmDdKdNrdtvNWC99U7XxheOd8oLS6kkj11pfLH632P6Hz6J/g5uRhrDJSRC
XnYZ1XPP69NJ8M+JhVbEIGnh51aXe8eXqmLflUV+Llvaad3fH2vrhooBMArwnQilLtxilwrT2IdN
cO4TsbcjoPSn1BjpPMG9uWFqzYGQpZmDSBI1lNeuHYiuVyGPjzo4N2oZCfTUocqR5uhu2xCptE9J
naJM3ghlPhzKqWx3nuh3W6KFK8dhfpUZ4KhIscD1v/6GNMG1+GMYn/2+D78pIdFH0nr9ThoawRmL
qt6ovN7kbllUGtTP7SyhGVHsWAw6N+hqPlhNfB7oZSDLHmKTZFCrwfGrfhdP8SHyPKfVw7OMytv9
pV23DYoPWgmRAjCn68GW9ahqkybFZxSVk/fIysXDqJTZI98ZOwNwc8QpaCxSWsK3Rup7tyxzf+Mu
XHGuPBdIepKcN8DSL4bfGEUkC3RdOOdWV6b7YZq0z3VXATwyafJQUjlQxcRRspJGP14YB1uUoTX7
XJMo0vMZUDkX690YXibo2RSdxVFRD31UJgetrbsvouzDeiEP8CgGQnMw9FTe4vWsbDXYNhSR58ge
Ba/FySoncZTitk3PTS35lxzJuIPVVJ6LIvq+q0r1cH+118zxuuZwIaaA5PlipseolWujKpGOnzLk
z3g252lLe27TgdAkbW2tFV8IaVOHdoHNuR3u9daih6RZ9cGUn+XGdA2/tftEf/DC8BjLz6k/OegY
9fS4aSXdSSXholLcrlPlsTW2roSVBabVOnQm+kWJvMUWsxzXQROoelmcSxJZhYGKQZAfrNg8FdXQ
OlHUvspCuLs/1Td1xvn5Qm2Mug8oajIBC6PRnIGo5bY8V7l5pNeAUL6U6VfDu1iSUwNR0KLmGI6f
fTnemPcVbw0AnwbgoPEpyC0LnOaYw3OXsvIsqdmfxvB3kdZDZY2SjYt2PhaLWI9swywOwtalldJi
eSMqz0Op5OV5rMMdTbBsk7yc1od7NXlTtE/3p3NlL5lkOCA9q3NPjmWHAD9sPQFiNakwP81fJCHL
Dj5SmO59K2tDIv1Hg+G5kMUL4HrH5sDdPcMKq3OhOEgxH81ROpSR/9zVX3pxCyp4k8ifuTSIaQHm
RyB3rk1eW2MD0fPGirKzZT60tS3Ajz+NLW+z5qIdUnpC/fDohRNWtF/4EVlb2+R2rLzS0COgwjRv
0SWPQhT7fNSVqDgnHWRq/4eo+OQgH3DSrhUq9v2JvV2+a2OLW6aNc2GMi7g401jKDiuw/lsKRDfc
RWZzFkXlJkONlxVcmBCqsEmNzozPo2Pt85P0iODSb+1YOznYSyDonS0Fp3KrWHfrUWerlCNUqHS8
SRceNTb1XqlkrEpishvQkophf0W195Qaxcv9Obw919emFnFtK1BdBpIfo6JXR6FrGq9xsgVr2rIx
r+OHx7VQRUKFtmgCKzKDXN8VYYK4f0oTmLxp3u+PZ2UDXk3dYsGo5PRpIVrxmU5H9pQ/lAkb0HwU
ldyZzA0xrC1bi6NGul3LQoNlEl9yfa8N7zSGzE0nSbeYlSuvj+tVmr/kwwxqYCyKKMUSFMd8cgaE
XayE/OKoBJ+DoHIL4XMaPfXUsH2war20FcysjpTbDqwpqEtFWayg1XhtQPGBDdlnTuZXX6O634tj
YCc+j/H8y/01vA3X52ZMnLdZUYXq/OIOaIyRnldinJyT8jnKntvioMZuox2F+NmrX1Tx131zq7P7
0d7iHW4kcj6mGvbQO7XFXeZeXv8t7GmXIr20YWp+9F5fb1dDUxf3tzzViVXFsMmauXvZYxr8GZoD
ShcOateQpOF20iuJ9HAxdBum15aQ5B0KyvMCQnO73kJxNZrKpADFrwbBDW1fPc+N1ars33hLBGDV
aX40tTgXQVwaapVjapi+TlADJA/dlm7v5Y8h2zceD4rh+lOPtHGBRE/phN5erwe7FrewHX9VrG6m
+8OgF+cm8NSp1fQcz/NQnvtd56L12Lj9rn3NLmC1vvvP/admh8C4GMJMsJ1scIDz31/z1d384RsW
u5lGP6WvQFc+q/437o/pG1Jv6E61b+m/Ynb6v9la7GQvIavdm0VyNvxDFhSwSkCz7MvSTn8hNqt1
W7ImN0Xd+X5UZn4QQA9IYksZsVljxZOMNjlPwn7a1xARhJ+0rUXq6ihNr0L7Szl103Oov6dt6k7V
bmz3+lZ6cOW1iUfijQcWSpuTxYtMUy1W4RjpzHBaImBzGB7Tb7BRU+oVv6bB9rdy7ev2cE8SDY9M
6qyLO7MShDg1miSlT0WlSDaP8MG3s4h+Eo4fddKcADLKhipZm/9JqXrUdiKKwHnLyij/i+sOCgph
4/zUvWFW1tEwNGLJBtfUei+mR5kzPSaPaX4ZkmFjI69d4x9tLQ5TKUaUGPB2Z4pFfk2/t0+CtUHQ
vn1TsZL0SgKUQNTBki6clKIXbUuz5bNFa+UodUgLuIGJZhoSbcN3M9pKDK3ZQzWV+UOLDz3LRaCl
N6I6ZV2ZnL3p2TfOYvhb1x/87nHUf/TW8f7ZXL1m6PthoLGugFFfPhjDIDTzkW6LZ69+H+lJn5K+
tuyoG9C3lmxakmW+7giltpOnf8etFOLaSFFbVKj5IexNuvp6ZnOlysKgi9OzIKKCngbPgr9PDd/u
29gRzN241elkzd5cZAPyQNigLaE8la8o4SANsKlD8aQJj0B7HM979VXXyBCgaZHvuT+9a24WGaL5
HDC1NCK5HiDNWekNm6opl3ihR3bjvfweA/7+7tdvvrIFoVkbnjl36GDv8H5ccmMHo50QTrFS/J5H
Z1zUi330PjJHo69rl33OA2/jqXoDrWDtyEsqCI3g6mbBkevxGfRhlSo6wp6nCXgFicN27mFbflHa
x0Z566z+JTG9516xC03ZQV5x5CefYjjgwmLqYEDTGTT8VwhP7df78/4XsbS4YyF2QEQCADuLOSzO
rOUXk+d7SX42s+gh7LTHqil/KlbxSwMFjbpkz4bTILWrtXgoBdmpeIgGth8Qvkpqvvcq3RGr6ZMQ
Hcg9b3zbStCjGkCtSNAghsVBv540Ra96Rafb79nQfw/eeJnkyDZpVJHT8VR4zdBlqV70KXbbjpa+
3lE1W0cgKyx0DxNNAyfy0vc/aLa3nCtaLFHN1ABiMl/X3xOlleoJvZ+ePdNzNBWOrGpkz2EfyW7h
f75va3XsH2wt3HXVZaLuTeocC7hCe6BA6ZRMfJ24qbElcL01rsXhS/0wMUkzcjUowU6BESx/FsRm
n/Ubr9W1q5ftD/MNdCDJzSXDJyJnZOYWbqzq6cMTqwVAitwOLQR2YtFpY9ENEmU/wbkz0i3C/8r9
h21z5vvDl6Egfb14yCiMUdqF6dlvKycPjYd4rL5Ym/JgNzCu+aSbcyNT8je0MV2GF1LcCUbt1elZ
CaPnqh52Ytg/tf7n1viZ+Jbb6Pakq27vhUe/7v9R1S/JZo/B+cwu9ykScuIM/YafbCweC2VbKdPk
Zek5E6XQaYegccaGdtP3d+iKy6agO0tJg+3RgaNcT2gX1gAsGwYaTPovUSo/12NDR8y3UR7dcBSf
NV/+rmTa/r7Vtb3KLchNCARQvRGilYtOU8ukTOHaZY7RANChvZIPY6j2xw2nvbZj2KiINcxUYeo+
1wOUM4UV6psZ0SNKttlaAgrLlryTvHErL75q6u/VoMPPNG9iYLgpOpTQ2VS2G3yFMLCun0IyBRs+
dd3QvGx0c0VjdjEmnq9lExp9eg4VFZ3kL2EPHjneKF6tGYGyA0gT+j1CmIvLToG7R9NwogcBxdFd
Z8i/+ioXbb3RtyBbazud0q4MJgjcM4j16yXy0rwQC4+woaI58GS+5OGwMWEru1ybjzI0fJFOaOpi
l2tdZ1pDmWfnaupy75QODUURj0rKoRDGxnsIBIUHsuCNVuQKlPMO3E5iuru/6VcmlPTz3PaX1DoV
ucVHoGE9VkHTZcCyXlWTVGZrW9NmR4e1oUoogJGWRdebfNH1ZKZ5Epg6tbxzmLpfrV1n/0ZC2/l0
/vJ1B/Pffm9thCQ2nMhawhvtyf81ukypWIWZqlGK0biuXNTw6UAy0B1pzOtdFT00ljN0KJHtPPVY
xO9VeBKQK74/uSvBIIIsMk9PIMWyuJzcLk8g6ihxdgbGpu+NMPB2FfQcJJ/hYZlKsa90GrdNSrGV
bV+7KkArQeGcSUBAqxeHMaWPuxzwnzPXVfFPKTb9g54PqkNXhP4hbMx5R0nRoRjDAZJ0qTu9RVk/
lKL0BX6h4CRKVm+417XJoOhJJzcJz8eHXe+BgZ6NSUFfkXMpxOZjlVvSriYYOslFKZ780vJ3VV+M
rqYG4uv9ZVjb4xCFlLlvEUVfef73D0lSMRg7NKiz4ixoEy2tu2MWOWMpHu5bWQmrKBXNACgmnCfj
wjWJVjANzZTn59bbleU/cnf82mt/NnOga2ZgBwDpw9GSWVmsLCXUgduxYhqLmFVMIuLFQXzoJ+WS
d5PmknnYoryvnF4KR4Q285sGV7E4vVMaDGkW5wXdkJSTlEGiRtYrMZ5zRXK15NgdRDr63J/MtcP7
0eYSJpkVSoPMEEXUpv9s+s+h+KMzX9tEfEhJxSXKRaWHdC1/mkCjptlb5eeHYiu5vnIDzPWymSuE
YDtXwPW2sSRPqGANFzymJkcYftT5VtAq8wuLaIoWIYgWUC0m3ljeMSL4ljgreyrF8VGKdiJQ/IKX
4q7r3vvkXRpb20/ekni31Ql0JdIBL04sQKoK328tjmI36oPnKTwZ20Sud6na/KPQJMWJjVC008Is
3PuLubZ/0LSZaWakl4l6ridSFOK8TccxJ7Bqp9LWQxHOJoq9L1JH0aezHspYp6tRF5W0QxbEjVhr
xe8QqRLXAX5HJ3zJOcvJZhtRKFB5tECE14FD16Q42VfKsRey2RVvcB1Wtg08ZuIgWCR0G12CLBRv
jDulqCg+tl+ltrGjrb5aKwMipSrNHH0YHaCyrqczSkCGdEC/zpGiVkd/RF4914bxU60k8dnKZSBM
guyjR+4bG3WtFUc6p6dog2hSfrwB//fK0NdmNRVnhPJIUlnNU9eOx2j6L+q3+JpZK5TwC+L04kEF
hL6V+jGm1j8NTuDrtq/s7m/JtZwbmAWwo9SR5pL08ghkcZrLFngJPxNOJk6mmxqnNFzTq2y/y18D
o0azx+jcvjRtr0n2TbrVp35to8g86egDLgEDWnJ1R131aZANcsKLQ2pnb3X7+/4gtwwsprGrzQne
VVKe6+xxEL8OubflpeettnBgoK9nvA3zSJCjXG9FrRACJfVYqCzZZ7SffUDaRnXz+ijvoWpJpW1u
FU1Wrj+DUIpwiqwXMKaFxSwo0ygc/fKczlLVgfhsoNWu7nIFGdv9fz59cKVmZhYbhVfH9eDSqRDN
Iq/Lc25U0i6vJ9Hxk3CjMLM2HmITCSSBypt+uQl0MZbzulDLs1pUTjvJrkibCr2ObOSpXlB93Hhz
rHh+3u1gtFVa6uKJF0EKCpaDOXZ5RQtoKl7+cDJa9aDgoe1gY2BrvoK54+E055Zvai9kkkVeNXF1
jiOz3KlWeenjNj9m4cYmX5vAudfYDNWZ+UDzHfshuJtoETDUrVoR3CX7XgjOUnGAr0htv3jdlDFf
OVH0POIJA9wJNMFfcYIPxvSiCuJIT2oa4+XvkzU4WVRuVDrWTBBlgdNBUYkE+SLYitN+7CkMAuSq
O8RKDC/adW2yVd9Y2QcmYQ2jIJtE5LFwf5aH/0sk0FRyZT52RmQLEwJNeup24eH+KVqxRLAKRAaO
3d8Kx/X6CBRZEwXi3BlBFFcNfzX5u4g44aaU6O28QdyZ+4CADyM3tcSHyUJaZGoHIlmfRPMyaGb/
wy/Jad4fzW0ogxVqmoBwyMThF65HI4Zy1Es+oUwWdE9qn2Xoh9BZ8v9xdl47ciNLt34iAvTmlmSZ
Niy13MjcEHJD7z2f/nzsDZy/i0UUoQE29sxAgKKSmRkZZsVaStBaD34M68E4miUawY1wMNvJOty3
fvstcbXEpKCFcRggpK+tM0heFryYxaUZSgRk0lh7r/pG6vrFOD4iUxjurHYDVbj4dmqqwDsoY64D
xVGGGj1Uy/KiDAHY3FlopedGjE07lQTjeWzy+N3cEAqYdQZmWG98/avelwg45QyOHe8v/vais7l4
fH4RB4ltuF58pGdDqPtkcZE0/QN74rMifkOpqWsqxzD23PJGAo01eIqgF6Z1QZh8ba1tknBA1WYZ
B5OLzG2asvqGh9EGW+1T+f1YFBS0hbyCgCcXIvUrJFeq/DwwMx06Q1LDb6n0QoVW2GyUO6/u1ilY
ppTBmOLCqTlf/7TG6jMjqsTyAuXPFLxv4/d15NTDTqy39bmRPgNrBliabHb1ueM60OI+84n1mkY/
T0HhnzQ/kg5pEmuu4Ecf4aOSd2xurox6KFcYHLy5Tvr6ScxjNSacaOvwKApCtmglPhpVXDqV3vy4
f55uw+il+EqbnviLQF1Z7bCUtVqRyxhrislemiAW9IwIxU5+YneJdaDMvfP4bjkPwnUYU8i8cLyr
jSsIn4kBcLpN8lEWv5fSITQelQB+xkb9Het7Pv72BWaBb8ytdnDoGkuE9wp8S9y+IJR0HvVvQIn2
BM22DgqUUwtDr8kIw7qWrcZBWRk5+Q5/fBrS4NiMkzf25AdyCsZ9j/di0xzv/UJ0zKjhuqbWjULU
lROn30ykUxQC7J6t7s+smD/F6VcIl8j9U7LpAkm38ALAWaiVrwLOhW6wVlWpvNTPSfJv58rH2nST
X02HppUjff5839zWntHJXXordHKZRr2+20nSCU3fqCUAT6apG6DqkGlY0x6F79ZFg34NQi1eMbZu
dfbDwK8so5tIPdCVzBuxdCct+DbO6kdB1f+5v6QNKBATxUypL0zqSwywXMQ3QZPUGH4oJDLGqMOi
iXUOh+I4yg5TiJHizBopXnmUp38M66OYqAiVEbwN70TDm6Lj/Z+ydXbwKsxhL/KSN8XuvB0LJa3M
6lJNB1m/NNFTU38ygrMm7hjafD7eWlqdmkRL/cIPjYrKr60bTnco7PSXFtnMPD8UcIEjntm48x6H
2kYXlE8NhQW1TvIyNBSuP3XUzklJ+FBdZnRgJYq+8Dk+pPXwIPqanVoSDdDxc1ymn+dyryqxAe5b
mMcJJpeuHdWPlbupM5jp0niuLj2oPpILxmfqymvrb5mh2kXspdIHTf4hMlXe+k9JAcVrJryg77WT
d2zs8TI6RnxG4ZtgYfUz5Cit6BHx5TMGCqUjnGADN1Vxd0KjjYuKEwc+sPAJLsCL6y+NCsechr5Q
XTrZuLSgBCP5CbXWT/cP7LJf1/k1Tu6NlZU7mIpqliNm0C5xmj7qugNfqE3t5dDmOwd2czmUIfhg
9LEJeK6XMwRFpGlRVV/MvjuIZgr7hvzQKuPv++vZNAODmy4tDBJg2K/NCF1Qjf7MelJBsZiblUGw
V2l7Cqkt7Djujcd2yQP+v6nlnLzxOoKISi1ksPUl7DkAiafFgRPGwseohaK2smI7qeBM8veaetsr
pDtpQP9EjWz1IaPe8GtFi+uLRZCanqNf/h6KdvNMADKkgwIVKGiH64VpfkHYXYVLwhvbjFUcCqJf
NbYOSbFzlbYs0cdFMY4MHqe5rPXNJ+yqppmmuK4vAXCKKNVdJXlkIvlYtX/uH4stvyUx6wk5J0kV
b+wqMrIahLjHYKgvUiF175Niqo9SOc0/c01uT3VZIDEjqU99ZMzHWZQf26jY00/YchsLZvMV1QAm
aHUyYxhWawYO6wukdq6eobI8fgqEYySox6o73l/u1hl5a2t1NHUh87us7blsp17/Y74z+p/3DWxt
HP0uhPfIUhn2Wz3vQlEavp/M9SVPPgcpOi/fAWT60uf7Vhbns3ZOr48MM5QE0GvGjCDVyqFRpPoC
J21RnhTl2/2/fyNAZ1AVmJYMzwy80itPrluNoLcJQQq0cdm7kHV+y4TiUYz5r8qMzEPapqKNdurf
D47ToqQ9Ar6AoTbWdn3ug74RRn1g+ivtDqX1TQvfm83L/bVteae3JlZXq+7TLg81kfggpeuRw2cl
0o3Npw+q1R5E8SUVD3J1um9z64gvpThyOYMi/rp41TVU3Pmz6sIN6rXe7dXvlWXPfeeodbDDJ7B5
o2HhJogl3QEOsrpPYh9EUm/q9aUu5R9CJErH3jADp1a1ymWMSTpKCjQDRRbkbhOAcuvSwfrx9+tF
8RgAB3kyjefVT7CyPoAFicpg2zyWkfVMAvMxiKKTFEjvWn2nbLd1pxmDpN6JShBHZ3XlYpoldR9F
LdK+KfJYGhRWqS/tvGlb9/qtkZXrD5octKwctpcW6fUhPs3WizDY5fwf/D6y87Q+6S6BUFmZEaDB
Cf2uJGC3RtGTpczJJuOxiS3VDQsldu9v09aiLOCy+qLQg8z9yhv6bc6oByLOF45BBU8IrPWtVA9u
qlVnX2/bHXMbG0XXc+nLveJd1lV9MTboZad+c6nblrOnm5VDKygBNhfu6W5tZQE06S0GkjkU6G6v
Mx/FT6yw7tqLEZYl0xb/5jFo7ihQFXcaZ+vSMs50NGdBPaedqBwbOcvfDaGRH8MsNAG/lv3Ozm4s
nkYDbDMLmQ1Q6JXbqSJzaowxbnjlgJ0Fpq30nasrO45m6/LToGEUe6mskImsn3N5rLqwDruLfrKq
R988RNVTazQ01h6KojjKRsTNf/jrY4RNGKrJ08m81qybjWHETAen3QW2MZMe8yUtfvz90aGuKJLG
IulImrVyKLmfjbiZpn8NKTvtQykpdtyJzt8v5K2V1X1o0qBS6rnuL8Nsl9M/XesW0stAp/y+mY2j
oBE/LnhSsnJ26fqRk8fYT9s8Gi568XsIH0PJUdpf901s3OxXCl2I90HsmWufCDFJIdJbGC7Z7MXR
5xIstZ/IBwvG5fuG1MUjrUIRyuGgbyjNLwnZKupuJnGEfL0ZLgtP2WMkKr+nsHyuqy8UxyFWVIaM
sUimbShVp26RnTspdnR1PCvxxzJ+Ua1vfeB0MtpEP/Hb2vA+Qy6+dIscDk6A0b6TJV9r9VLGrige
IsRQ25Pef9Yj3QksqiZflRdV84YwPZji/NROn+6vbuszAg+k3YRUIBIbq8VFGTQWsy8NFyOK3dxy
EbKxG+1zpEc753ur1rVUX/H8eC1CgVXENU1pmepGN5CepZT4B0RBn/pK+RBExUtb/gvRjDcqxrEw
FduMkh2vsRy4mz0kk4amkuIvFN/XB3KcxXFMEmW4TKcgfhh07UQBNtYHu96dD7+NLBHz4wprsIzQ
C11HQlGfjqMYw/Wm90BseGrap9iNwl+V9G8p/Ht/99SbZUEEgWrDsns0rddRsoI0+0zbiBReG+0R
9z/ukRXc3mQEdIFmmVRFqcCuz0c9V3rQZEshO61ll/qbPajonkrq36pkcvyY6EOXCuZHkBnrlzpu
Zp24Maa0kuqtLYYNyGXzJEbwKCaZM6fiZXjXJ+lOKLnxASkoaUu/g1lCQsrrc+GPRtrME/mupFYe
zIPfJSvf8R8bBx8kyKKrqixf8YaTZRQbU08iotUOOhg3nSXDKYzsnd6GqWtVEM4icVa7SU2TSw7N
xh3nzPGhvti5gFtLfcXiMjbD62mtbnpXpqVZiFRhkE8/JEJ+UP2f90/j8jdcXzJavszQUT/n7AMg
vP6Y9Fz8PmyojpVlaWeRktHq6KmR1b5XqlLrBqb6ry8DBxWrnWft9nqTBdBTWxZGXURf1v6mmCD0
mkaJ0KgvUZCeNWoyeugFC+4tCZ4V9eP9Zd66TGB7cK/AUUqnlFrMtTFZBUzNaG1/mcBFPpQKEhKy
GcZu2LbTg6EU4s7GbSyOzwk6EngkUY+2CvTQWCikrC+wV7Rn4GZfSh/yHgFJIlud+kc1UY/3F3jr
wVjgG4Ork1InUxaUctVfcss4y8x4hZVrAMyaOaGJL5+YPjvdt7j6pMQJwOfIhcnFoby4SXAkNVCG
0WwKr4oleEv1MX/QhtR0VCmen9JW2+t1r7zaqz2KyMzTSEQOzIFcbyH6kqbmi0XpGUwEqvRdI3oD
lfH9/qrWOLBXM7BwMuu5VIuBCV6bMdTGTOk5YiYu+ITcnEeYdCGHj8vSmY1B+dVOafKhH+CYlKbJ
ePIldXTlfBgep8jPdrLI1Tlafg04IwCZqBQRMK2rylZJqzOS5cYT1Kk5SnP0OTfiT7oGWYsVZOqD
4EPRdf8LbHxnnlsABTTT+M7rYkeeNQGqkUrjKZxghpWFECrdcICRaw53jtB6IvB1ebyAFJjRG+Ad
WX1stcgUWJ1lJJ5CKTGOCAH5wHY7Bl6tJBLIDyKdWSKtqesvYZH05kGQkOewC0UIfvlotn7tml54
n3RTbdpZN9eQy6KFrUCUnhb1oYbDi6nuPBdDm4nkcqdks+5jvf56RLeURUaW9/YmnB14N4zKbLxa
SsvBToK4OgfGnLlFYSBj2PSDQGsjyI9NpxenRBjFH6AlW9kOu0o4ClUMhZ0odI9xhK606kNv3Zd+
vbOd69zr9VcuLZiF3Yxiz3o/k2QOpzA3Gs+ABwSijLh+3wgBuLIxnZ3ATKuj0HSpo+mhRYdIRyMQ
dcadjX69NW+eGX7Ekl9TCnmduiUru75VxeTDykkdzZv9BK3HTPa1wJXHeRko9o2RFK2Imn+43353
DMEpdscaWGlr59MY/Bx6XwGbNrQVkZnUV+/MbNKcWtPiR0hc8oBWizmVpK8jtMFmGOr5z2ga+9bJ
4a8nxegD5RN8uIRaouLP8yEdO7+B92sUP/3t1ZGAHMGlp1D8XJDN16uso3nSk2FqvUKWikNeNxJj
zGQcvWbtVsiX0Hv9RXlXiI/xwDROVl+0q5b8VhSxBWu56wepjABCEyMhaPmmWwS+/3k0CtCXQjid
a6XjIsjzN0Sc450Dthha/xC8BYQvC+E4tFXXiw6KOioFjfNVGKN1gIDrk6+nyTkfIqpEMaKzcfN3
j+vrYaKWzWzsoqkMydm1RaNRtTpR59bT5xLmbIOwq51VRABgNj5wzoYTKLr24f7ergKl/xkFIkly
oMMcsS5hRH2AXGgstR6SnvV7Oo4RNEh54RpVNx2IBptTJ4XqKZym0PFnPf8v5gm3ucfLPOsaVCFC
uZR1Hdutl8g3q1o2fEObQUJhQ/2dZE32oKtC4yR9LTuUdfeAKute7rJ6OjHEaryIC5B9lQhqIp1y
0xd6Txeb6GOqN6VdqyK8s+aonyKYEQ/KGE2HsSs6JyB6PzZtJTiEOR8UMENOW8kV2fMQfDH6dq+x
twp9Xn8bST4AVtB+MqXd6+MgdiNTXdJQekFA0cJsGQDpVcMhO5Hsiprfe5Me3EuZWspOBHv7UvJG
UktmDJeRuRuGcNpQZU9XsfZ6VAFHuw4a5kQtQe/Ek69y8XeOwG3AxSgRBJHU0KiHsxXX65yNLhxi
RlC8AuzE+1RlXEzVm8kxtZLBkKTUoi/3j/zyF65uNhMaeMZXNQ6IQa8NRkEcxnNk1Z4gx/NRWA4e
ZfO9Rtvmspa6E2UaSr7rYWn6PQMItqDxutHXM6eVeqVOHCpepfAS+elMpCf4yjDvZJEbZumjQ7u+
EFXBPrP6mno0Ax9cFidP3yUNBBu48UyA9ydod1KsjfNJGKUtpxOk4o26slFKVk022XgV6nJtqjmG
3h501G87oF6lUZyafI89YCOKJSihwkD/hvk2iifXW1cOdZ70Xdd7eCbrS6ClX0Y9LQ5lmmluqKE0
Z41K6vSErXaCHppDKY2eaqRq6Ff2/h7F/cZBQj6F+WZSafz1evByjIvSb6CT9pgEVj+EYzAf077Z
K+RveGiqinBsIrUMuHI9JF7Sm6iiSO69RM3edZZ/TAzRnQTYjOaHooaCzFA+DWq4E6FvnCOqRgw5
Aw7la68d8yjNeW4Mde/VQdfbIVgeqc2+i014rtTz/fu4ES4zVbHwnCEjxVu75kzMCrLwxtd6T5Ta
6KPiC51+zoS4t5y49eN3etzlHxLfLC07VPDTrlg2QE7busp+K4GaHAexMOyEZ+xdUEbjC3Xzb1XS
SGdi3OahTgTppVfQdr3/q7c+EOKeVGPR8lkmG66PYgC0rBvLYPBaBmoGzeoBrPQ/lLEqnbJOT/eN
bdw1ip+LngYx+VLOuzZW6oOS1fnyTo1170z1bNhpmv5uA/l72LduU4LnVNu9uG/LKpRSTLIygqKR
8V9bjTu9M7oyGrxa1z422fNc/erTU+ITh7QHDRGM+4vcOOj4rKXk9josuE4KzSEuhbEtBq/p9fMY
GFCR/pPDr1omB0vJT/lvH4G6+ybXnavlkaXH8fre0b+l7He9RHNiWCgR08EzZhOunGwyH/pURyYF
0ttTq4r9CVLZ4hxEU+JmmvmVOLM9SNQ67cwKT9pk7o2Qbxyr5RHEzS3/uwHeS2hYBHHWDB5KUfET
fKrtaaJWfZJxDA9COu8N/2zZgwAWPAj3jzdxOQNvylVzN0pCxzPvSersFgDsbW7ej0ApvhKLtn9/
ZwBGEs1Qklswa6sDlbVWq6OeOHpdEH+rKOFY87+lNn0O9GoHYf1KXLV65Km9AWelf0XGvyZsjHmE
YtGKOm/S5ekT/Jufuyb+JlZ96YrxPD8Fcmq5Ya0YnxhxKZx0aOp3aIAlB0OMInSnIy3O7KnM/+id
PlWMO1jlx4aFHX0quHYY+7IdF8l4gm1FPg5UHXZu/GvP9HoBvHH095ahBLKQdfzQFIJh1k0yeLFq
xJAVCF36QOpgfgwC5Zj0fXwOsrZ+n0ZmcA4NiJYlGcD6oOdkulFmHMtQGaHH1BW3pZFyqqvYOnaW
1p6LPp+QW5NapOx03xZT80OYxYIbWh15DkNwToYXcpMyfYz6HuBq3+5RaGzsDuLldF9Moi+gGmv4
78gomFVn7eBVCRJwYJKij3HfBJ8i2nWHYejrzA4b5TNTyZPTzspwzI1pPMhTHbt9N8yHbgJZOjZ9
+wgVtv9o4qCcmt7YydIC/ZRPmm/nYoR+nVKJh7gr1J2DfPvy8/sXAu6FnwOftYTQb25NLcpJ52va
4Plz6TP5KpSwOqFAet873d5NrBBA8ujjFmGzv7ZiMo4uJjm+QG2F1s0TaX4O5GI4pobYu8bYyTur
uvX3lOPBxiw1QsKZ9WiRpDdKM8/h6OlZLzuJaQzPEF7Nthoq/cFIitBtW7NArkDbo23csgw7FVUU
EOhA01ZxXdLDqeyXeKFmLP1TJAef4xmK16HXYIwW5em5bZVT2Yx79ezbJ4eGi7LMFlO7kZkVv/7C
etbpgjnUs9e3JyIwF0ah8b2mN4+ScJpKp9ljTVuKBqtLjT2oTV4LkZq5/Pmbc2PQVJryOJq9oRxO
chTZioTCX/C+klRnzveYQTZXRwcEOSRCFF65a2tTt3xwrZs9iCE6t7YqICCWoHDTNcuWJuMigL10
p2qpOun6vHOaNk4vhXRmmJbsmjLiaq0jtRlwjHzbQT5O40Mcen393fxPRsiymBKHkGqNAGxLJS3y
CYbNWmq/N1LmRun3Qf8TooZ2/y5u7ByrsaAsg+geSMQqUGDmzZAGsZk9JoXC+p0YX7Tus5hMDoxi
9y1tJDkLRJTF8PUXaK98vW3h6Au6mFqTF9TkLgpQ5UMUunHiNBQhVKf90rapXctgKjV3x/Ryz1bn
c9ELB03OqVlGDK9N+37Rt3Iwzx6d1t6hTNcODm+QeeS0aE/WGFa2oEUU57QwcycDbqWw6qOd1GPd
pSQoIwIE1097AAaVG/6vVO3qsTH4FbnsKl/8T1Q+XN2WXdN2ADffX/LWvr61tYqsg6YLzUrFVhfN
rpraM1Ud6VFLQ4c3ZmdnN7wcaTJlImqb3Ic1JeQsjfI4FqroUXd5pgFgDsR1Gv9UIAlsv8plvRNR
31ZyqKvg2xZ0OJ90jcui9j4WSTVJXqSlDwJZwyd0qiO7zIU9nOftZ8QSUjFouoLgYOuuD45ehmXT
DL7kNVDfyu/N6nevP4ot3awp2PmKW4vCWVMzJKqjlbOKWOVaqQ0rjWQPXcT2Ka9NkCymoBy7shW+
3T8ct888qjH/ewppM9zIOLeVVBuBNile3OflgW5P54yzubegW0cJRI3aOkiU5dKvB0pGI88zcRBl
r+vVjzIaGmJt2ZE2O3W6p1SybMP1/cYULoURL7IskMTX20RmoetTZMgeBGwviuhK4jNiKcdgEk9w
NJxqqjYMyu+UpG43bEE7ktpRVASQa66eISijhsRqewXKex8KVJoZAnIWPbyZOydjI5vD0sKey0NA
KLyG1uT1HKRxxvJKvZU8rW+/9y1zgF2ul8esCF4kFRXYSoD3qTdQQEqkarZxP6E9z9W7Kmr/klsN
R0YTA/gNPU4iGyqB15+bUl8/KL6oeGWS23X2R/H/uX9ANwrYr22SJYbmE9/IoZhaUJtzIymoLIpx
bEud0kCI4sMyrk74L7GR63+iKhpylzyDvEbR6hQQMuC71mkioRsPQ9eOghPKWhE6qRhCGWV1bbZz
kTa6dVDhks8s+lNM+qxHLKxqDMt41BXPKBvVTpPUOHVJ3T8VgVW5EzMgjjZz6hXFRyC0Mn92Qjft
HMONawY/GUeQ9tLS0lm5qEFLjG6oO9WLzR9KtzBxnXMrO2a+vON1Ny4ZVEpooHKp4R1Yl7MmH5mr
uGtUePsnoC09iqupIeh2XabFSRPL+FBWY3oU0jY89aOyywZ+67XIFijLQmGzxF1rgq5AKONa6kfV
Y9bpSS0iOxbjl6ltzqMYPQUJ3AfKgxr9iKSIPgKM3ZqEhu9Lj27b/cO5ce+BnRGWEc4wJbQGpxi+
NnZUHlQPd81wiZTZiMA8MYP+6b6drY1d9MSW5GGBeq7iJQsKzTqWS82zIMy2mvk0IRoy9AGc9juW
Nlf0xtLKfcpRbRaBWWheUteA6b5EWfTYiD/uL+f2KSWfZFabDgw9GCLba6dRlyVN5HbUPBjNUU0d
xsFB8fMzHD3QEXQMx01SV/+HrYL9BcS0Bq74BiSr5n7DO2Jq3jhQ3h0mA+iHmarHsq329I02dove
C51GElvmN9cttzRU9Ib/U72gLF90CzxdKD5r9e8KLu77H/I23FKXGAFuEcrzy6zx9Yecyii0CpR2
PcRtHwXjsVQiNxRhoZd+KvWfXD7eN7dR1MAeRSfoI+mTYvraHpC7vuzaSfMybRY7tydykDny0nSS
unmsnbEKracA8t6vZpZDfN7SlDwZQs7U/6RWkAkN0qRdKsmKRLvXUWN1Uk1ZBKCYJITAS2vD36qc
hUD4jXQobCGYxefJMErdVmIj+nl/NRtZCKshAmdJxOAUn1er8SUdzXBZ81BokqvINvzJToXkVDI/
bYpOLCG6Ir7rwNdPw2iz8p3d28gCFl9NvRDr/Mu6WKgqRF9LYcczgthRC//DkDIe13xRwvjSfjHE
x6wb7LY9pqG8h+Hbeq6oiLKPxMx48HXzf6wSAHeQSnny+COaNQfc4PekeYHIl1YhA+sKsGp5LJlc
P93/7BtvB1kVBWCw6sTTazRYlixjC1qle34P1MYfg/4QZq1wznsLQQlZLA5mbUrItJQjfOt0uw73
7W94OJ2SKaHhgsEG2nK96xWsx8RXPbEoDMhuMBapqwEgdqpIaXYyr9e1rIJR3gaYJGGnYA5tXSDw
w1lTppBoLZ7jA4y3bmx9qyL/XQJk01ecKWwY9UTeLuiPev0pUBda8vOUn0vtUgZ/0ulkhZEtQVPe
UESBeJViytFoobdQHu5/lK3jsFQxqFMCo4bsaXHZb8o2vkH1SNFTxVOlb34VuVVj/aYT6Zry81Jz
6Mr+WI/KuUn2uEQ3sFhLh/F1VhkJAT7VyvJcCGZM4EREG5xlJTj5/pld+2qWo+OnwMKexSo9q4l2
MpTW9btzGLVnPx+PtRae01D/cP9L3L5Ny88h0uRV50e9hqNvPkTEYGsWppPOmMNhMF3hcpGnL8We
dMKmFe4S9Q+aXbfVVSOZtRAmWQ+F5cIpZ0j7k7hWDySv5CqgfqmEmH/9tC9ky4AwF4k6fPgqSZmU
2Cx9P4Lss5mHk9/4pRvLcmZn/RSf73/E2zu+UF4Rq4swrpHCrqKIWix1vW5VnSjCcspUgdamcYas
uMyjcjSDjrxPJ7poX+6bvX14MaswELBEv9zw1dUuQy0EyabrnpB/muqXcPyVBtRb917dzdW9MbN6
N2QhTycxMHVPiYsjdf4/EngVJe/exYN68YlE4Tl0B2Fn4GtvcasbysXNs44QwONdTc6j4RmP5l5L
fONY8gFhvydmZcxh3VLqw66uDB0+2KpeCjehHjyFY1k9pGmeuaZQtgezhHbz/q7dOuRl1/7P6GrX
WpjhjTCB4bJnkNGlTUQ5vi++BpXfHu5b2vBymGJ0g7yZGuBNuThv/UkbEs5lbv2IkCoxrDOeyZFT
8ZzLT0n92IfnsNw7L5sLfGNVvvZwVdlrgNixijMHNEys29vBHipmcZPXT82ytGXUmZ3Dh6++Yinp
Qhhkmk5nw5Xm867E1fYi/u/vXx16vVRBLPX8/aR4dtp+CqR/dH+PEWjPyOqMy2nd5EK33KxRcmtD
t/1Yey7Vv04F+FTg8ejRSkDg15W8wIp1uOwsnK8VBIeG6qHTZflvqn/98f6B29wUog0CTI4dKev1
zgd9OVayEBperAGs1KW4ckrAGv/BCrSMS7eR4gPz+9dWzEqsk4WEyBtyqXgwB+bdqNbEO9f0NteA
BZeGPZH/AmNUVgcs0WeAxn5rermYQbueVaKTWqmJGpjVPMLSM9tDUf1MYcrZCZO3DAMZpYu6PMjW
uqqBksk0CeJoev4wo3WmZ/qRccQMYeBoPoyxkZ6lVm5OWpIXh/vbt9aWo7q1TJcxR0dIQGi05jtS
lAEEujCYnlZ+msV/UAM+ZtFwnjPoHKPvI4jcRDqrmnDotcd+qevQIGVS3o7Vybaa4syA0aMJl1Yk
Ro9Gs4Aad/vMy6u9uvdo3ryGbNRWIdW73vwgS+PSiATufZvGf2B/KT91gugTuPnVO1VQC8eslMSl
jKKeSn2mGIqwCDyeoQPboeCaodIdK2nQ3tEHFZ06Vs3PsTUwDqnrldtJws8xm5MPkSgMO6d24xVl
JgTqTZIf0qC1eHfZlaqZTnhFY5aceNJcMXeL/ksoPszFr7Z6kbRv93dz4zISkRAC0axjOGONA56i
ySonP4eMShO6g5Qa3/0WUN19IxugBnJxrvqiGc09WbMRG1VfQDTr6146VV5hHTLjiUJ+m4WZncx2
YIXHefqp+3/yOLSz8F3AoJHfPgX6RaHtJuXDMTKHp4Z0qLaT4VCbnzrzXMnPRcO86CEJaaj2er0T
N70KZ60OER8FFAnQQ6YC1/zogkprw8creuIsFZzttPY/SnptfYpavc2cMVHEk9wZfYZgm8oFV+XQ
CsAG59O/nRoxeVnR55uPMJ1FwBrCqvjm11YU2Ibsi7CEG2kOynmASSo0Erl15Qy2pVDL2l/jrM2I
og1JpLhSMqu/YgAcoSsrUS46DXF4A42p3zOwV7RdehA0SFXdMoy7DJxpvEgB5ZP1Xasaw7Q1Ias8
CA/KBECvDwGBnGrQfrSlPKc0hKfmkZjR/4B0ovRVDROfEkQjU78otETq8GW+YNhdKiWxA6OqdUrN
Qf0SzEo92Nao1Z/bMBNju+6b/EuKpExrB00RkLRoVseAbVAmLthNAB2+LASOYEU8jk02NZ07DVDp
Peq9QX5Z1xRpD1pX6NEJMii9fGjapvsu9oIkHwTIcNSTrk3V94Ja+Dc96LMcVXvNDxyjy+fhjPSs
odjpLGvlASrW/KPY0Sra8bfrIJBJCARZYDvgiVyG7lYvfdQYVjs3ApWySCxPhQQfqlSOsWsVvf8U
DXJ78EPxbyPP/xkFaUo1BglmY5UxiLUUiUUf6d6UnLt/zEJ15+IgNcc2+tv8f7EEvTCvJb6dwZrV
8moxZERNKUkSLMX2Q/0fq+oeKLT8ZbhOexlfQyLCMOoyoLx6lLOoVEsxE6mvCNwAzZV9OL+Gk6Ls
zVTcVJEWS9xZ/DPJHaO1q/AyzUt/7vtW86b499g075S4Og39c5Rndttr70ZTOYn5+zaxfiTDHmPk
2olje2EdZtKbs8JKV7a1ypqF2SeU8qeF+is+0rq081x7NOLalpiZlCDN63YikWWH3nqrtdHVWVEA
QCUpk3eeEv4I088C2nPR3yYliw1OP58VHk/+ZWUjtfQmAV2ne10V22EbuzVDGgGCLzvPxfr5xg6U
S+AzqSuQlK+REF0X+pJcS6YnFbl5ShuTyWvg2A5zXtJR7lrZDVI9cKDhaMCXmPPXRm/Ko9lbXxND
7p6mbJC8ySf0SGtoeietVTxBRxtRaJP4Qe1huve1XD/6UrjHKLxWK2SsEU4qWqwwzcFlwNm7jjyi
GXVCtYl9L0oDW0nm3A6F7HMfiEfRf/bNU6U+WbXhiAtbiC88D1N9yMsJ1FrnlJmrCR+NITjUgWTX
gCxic+/33ZR3qadSd4MjkZ8GCEhe/b62TgKRArXvSdKfkE2Mq6PUvE8OahW4uTijUUN1SeGxkJrn
ot7b2XW0sVgHPYcoz1IJ0daYdrlFfEdpUt/LmCGzi0gQ7dDXd0KazTVCgEkxfrmDN6z9ghQaJfS+
PNxD9a9i0MGP5bP/R/AdRfAiv/mkBcNRC6QjBMAI1+7Bp9f5GotECkRBJoxSD8Tgq5wgLGS6KcSG
nqnmdiBmR5HJ7IYhkPu3ZM/MymUruh8GZj8JngxjR6udhPK3FBk7Rm6KA8tilmEAFAlID4nirs9z
k6LikPiW4NVmcpKH3ob4Vh/o52vf6h6S7hT2ELNsnXRK9+BAt24UZjT6OGRW4OwZYr42ncWtwERH
HFx8CY48wxVU44x1TX/xJWT5ELKYFe1nqvQfha59QQL11wDXcKsS84yPcq5TEX6JUsecPtz/8DfR
7PJN2GKiZf5Bvrz6JiE150SvsuDSNwf4PFDScBQIearimGoPBsPjzN0E+YcMlW84+1u4GOXi/5F2
ZrtxY0kafiIC3JdbkrlJcqZlyS7bN4RdtrnvO59+PmowaCWZSMI91Y0pA41x5Dk8S5yIf/k0G/rg
iOZK6VEC5tpGn6N8Z1mf2movR9muGI5R1FHYrZyweDBrdcNY7tZkcuXSKpjnciUJAr4rUjy54DcL
+xGANJHoJbUh8oqR4ZgiU1eYMJNgHt+frfW9ROIvztI1pBX0g5eTFUSqBiXaP1uhfO6N3h5RZ8AV
cRenwelvQ701ThFEk6mZg2S9XjCJZPhSgtfvufRM022MaF+r0rTzs+8wJ/b3Y71pqFzft3MwYIEk
GsBblqwFUFWKIPDQxFY+mhpbj/0qsb0a9pojy5E02HFLZ11BjXOwBYFcRw2s5KMhyPANgskaH/MS
/RdxMuW90kGBsKVO6n9ZVeJ/SdO83thM66+AsgmmhWQkKLhRsVhMDZULKVWnBFctYAn0945+5j3Q
65u5lxv7Y73UrmMtSuqGnBQlpCas0cdkZrB7vZuPo2shRbDPAvNrJKjTPhDj8OSLUX28/11uDtQi
twRPTHtmmaeXHqufykVyFqIn0d/r+VNSha7VbnWxbiSYIHrnYpkEaQNU3/xD3rVEqGZXqZVG6Zm3
mdP6SABXnwv1D4WH3USnN+nsPjiUmeBqubGRRa9vUQ27iTe6zPymXkqEK+aQeFaDmS6/rHlBD1h6
TLVYeb4/k8sKEwpFCPCzxmHKoDe8ZAGVSG2YxoDjrNZ54cNAh84BXlsAKBrkkMGJyueUOiLO91Xl
beyuW7FnqWWOC6yD6EheTy7i0mI2CBikeuhV9TiHqWXsBAI6NShdxbLyXCjF178fLmBiylqsndl7
6jpkKbWyYLUKJre4MYcTa1Y5GNFX5nkf1w1U5C/3460flGBW6LhC4OG4Qp//Op4pj3mmDBpOsx3E
d8oefeALbpEPffaxGvJIPlixOVVH0Eax+et+7FsLaBbAwnqW1UsF8Tp2M+ZJWdcTJt4pPMJpbOie
Kmrm/n2UGYQKxYgDAcrEdRQZWzQwSSLG5E2WchSL0sUqpHGjHHkj2wO7ArAWriKgc6626zB+2otp
3Hjpmc6ibWiB0/RQp7qjCIcgCIa9oPm7RreD1HwRvPZDYm4lYjdyfrg/gHvJqWfJ4uVqFQ1aDJY2
4gwLTcMW9ajZl0Z6Fo30h6y13h7RpcCOc4PjaGg8J1OnH0bZHKNKHPce7hOHrEleEQdLnZi3oz1j
FB2/kdudoaTqPqT1+vcXJegYSvDUFUB7LzmM5VRlYYzEzrmxhD3CUJeBhKSuPlabYs637gK08dnG
UNqAZi7WQClasVWq89RUe116qA/+LuwfIlh9O2xt76+3W4cGeJ+ZH4y+DDiG64UQ1R7v3xiDXjVv
o70mlxifwZt1cSkdPvpdL10KY0ACKk42ttOtrcwrn82MhpCMQuN1YKNVrExP2U5i8tuyYhsQUEoS
0j9k/pbb8ZuL6CLtsCxwvDwzeYOvhBN01DOBrQtMKJZ/z3GHko3sS+JR8630KYC473YNvDYxFaqd
lQoc1yjxugDPokOkV/leUVLriRdK5IA8VhyjDzs38SvhOfV9WPdSbR5HqzHcug60R18r4wN93Itf
FsJOjbLi0EeK/yAqPbj8pux+q2Yw8qzOEwfPzhKpVqU6jXLNAz03zD3lPQ8OZdwc/4svDVwGGjoK
LGQ11xPeJQBbqS3i7yhMv3m0vAaiZ0tSvGczOWrtO6MIuPd+zFuJBQp3yH5q9GVXrjSpYHpyNVTZ
GcmAx0pCJFF4UoPsg9F8ux9ovZo4yjiYeSPDUmUhXw8ubppQwF4Im26yJ7zkUylxG06ReDIuaTe9
3o+23qDc7sjFQhaiVIX8z3U0b+ItbOlFdlb0fzvjOFOF0squ+j+qnzwCWv+Ezfr9iCu8HCgnukdw
G2dPUFK0xQD9oQl7UcJQRQtwUAO7PDa5HQuh9atBFWmyc3i2PDAVq8odaiWQCXrc3C5KMOT/iHGu
fZZRKRptoyum1jZyXWntQoyV09Rk8re89YoXK9DKHz5wks6NEiVs7DTTgz+oPqCTc38wtz4W/ACg
N2+gleUd1/lZCTiuz85CA5GrEG2K4oDVxtfY7B2tjbbi3fpcvDxp+DF9/LM4aobAr2OeizmICv00
QtD+4GfjPsGfNvDEo6XEcD23vGrX5yoMKMCh6LHhOcF+u14iY6fjRT762VlHN6yw9pn+vTTzB7AJ
dRDsLAoA9+f0RmpNwJl6DoFlRnAuUmszlUMDmDaW7qLQ0JBAJOBrCkr/we8L7zOkF7NzUiU2XwIg
5zqJWkIJd+hyNOICbQD4fP/33Bw/ih5sDvhfcAyuxz9NicXjrszOchvHjhrRKgyyDkPGLs7oI1r5
s68i8YWdrrUReT7Hrg97JmK2yuHYoWi2jNzSKhHFmM1pDqrb6YITxwclEP+6NMA0k+3TjWLquFOu
x+dJAw6D3pide+mIpIKdRJ86+j19PjmG2EMOiXeUYjZQ+fO5shwauT2EHvga81K+DipbcZeI48S5
0yNWol540bv3P9utyUOvcCZBQm+nHnsdocx8y/Ot2X4epYicBDD+kGz2/2/tf2WGbIMyAB+4fFcH
hicpJG7Z2cdDOYZoUQqfBu/FA47kT5/uD2h9A80yCQgXzUwK3vGLRLfxh1IZB4UpU5Ld1Klkua2j
ZNNO7uot2cD5my8/D6AwpLh4Q877cDF54Vg1wWxoHwv5o+e/iMVnUbVVHx8Y0pofo/m9trak3W4t
CSBq8/WA0Atg2OuYcI9rIJEYjNPO9Pa1oU1uhELI/v4s3qhoUsxEEZEthfYBift1mLGDY6jIdX6W
ggJ3FlrHH4OsdLzxNTtiJu8WpmbHW9nDrcUIuZMtDAOFq3ZxpHVKExuTDIlaNR6L9DXRHipxqyRx
65x6H2NxN1DMybqgw4C+jkbUa09TASMeTXI05BRYjRur8dbKfx9t/jXv6h9o5VaGUvnYomnJro1l
JzMKWym+RHVz1JQtq5ZbawOMDYghVOa5GxabWezbKBI6HnmaBmIkasjxkHff6hre2GGQ5FAQtkhQ
wNQtxpQMUtlMWVycfT3LdvVkKCX491Y+jEMaHjM0qjYm8cawGBNPZFiGEFiWvLzJipIiS9rijKVJ
sPdpfttI/vyl3TQ9KXpoYIjnN4MJlGGxsQbTDKPRxI9FHWTv0rXoNZmFYLgbG+vGipgJ9TD5kcch
0iKMALI9xulgdmWhkty/FkPwFIuvatXzyi0+JnTLG2U8zf9GiGunIHESYH+Dg4Wdp92e9oPrBepG
rewNTXZ1klFqpKRD0Y8fBR9+8U15fHZazZjPndEO35IxDiOniKA7u/2o5semVELRaWllRK4SxoLb
RZp+UBV4dK7UpqVmYyVv/IgBSPxoRg9nEb9sZJtVWNXOGI3qM5piFUSFygp2HnZFxk5tgn5wygoq
sz1qZQNLAuXgX0Irq/5egFGuOzRr+99Raw7DPtG9vv2UZ3rTH6uiihW7RMSoto3eksOdb3Rz+TLz
Yv7ojzqgigLl3Y0vNx95qzmizkaJnkW/MvuSY6vorSLQyWJL5aSnxckTUyr1dS+eMqCNjjE1xmiH
QVDLdl0hRNJZ4mxM2IdPJqYEGyIu6wSQW3umJIG7AV1H7eT6bMH9iXco0Jszn6mx80Q55WnjKtZB
ShQ0bP0HFKz3E4wvP46ep97bSIhWh/VbeCpePC2BxS7VjsMskczWSPRzX/v7rNQl3iihE3h5uJHp
rk7sORAVg9kPlG7hUlygLKM26qZCP+dmBiIG4Zmk4gWR2lUD87556r2NPboR0FhsUau0FLBeuX6G
7mG3iHpaCAPXhStpqm3EvwXry8bKmnOSxcriQgeGDe6cy3bZKgtNI2h6kd0HOrzbcVLlj0qo/pla
yB0wCjB/DPNJfa1LaAtdpuT7ou/1gzA7B93/Jbe+KdBtPipnIXEWSwq7brXDdwtEWSW5rXVQpR0V
u43veTsIcB0+KkntMrUgQUt1lCX1cwO6saYrSx+fc39ju25FWbxHUotyje9lRKkfGiqbRnZQtY0E
cL1QWPpUw2luUuvgj9c7EJVXBB5yVTl78EYhBMrS0YtPCJw5SvJFCs2NdfnWlrleJ+w0OCa0Uubd
sCx6BCKOP5UWqWdSqNQBDDwhTz1q4i4Nn+X446h+E+UvInVqUc2chppV1Y17nLA/+CocomTrxrw1
/Hc/Z/kkanR/UPyan6MoT6qH1qf+1FhfGnk/RI99ttFoWWekQKtIOoA+zDYYzPb1ZLP248jQBAML
cVF/GuLMsP0CTKRHNrcHclqd5dTnLuBKee60YnRKXNP39/fHKhPhN+DhhNAJrUBU7RZFGVkJYuCh
hnFOuB9pd7lx+vXvI9AG4A4GP4cO2Dzn7xJGc9azsqbaPBeioDoxm90Vk2LLXebGl6NEAcaUegxC
Tcsjtc7rNscslyO17feC8hsU8JMQflBPGGe6PNP/+lihIkIbBbAJ8DxlKezThRi/dkLMtJnigyZT
R8/we1VzfcvRdr3pafXxcOH/Ap8FSHs9exg5F5KMswGOw91jVjchmILwWfKsjZ24SoEhALyPs9z4
ck23QiRO3E+2iRxKHH4Bkbwrtvy3b1zycyRgMnQg+NNbX+fdeghZ4mY3qxFlHAp7s60VW/T9xG4B
JLte4gmnrpm8I8rEyJt5g7Bv20zj+MnM3f2FuRJT4DmtYsPH+0JT5iR8cSuKqE0Khu9hmDsKdo9t
W5p+CeRdlqqvHpzT8mBMblkMl0jLXopheKVJOKNek7jc+CWr6t5MD+OynFMPDsElM0L3S2CxtWyd
eaPQVJay+lQmRn8clSzekXh3MFA9aV82vnHyRlk63Z+IW+FhgyP/yxdRKDNcr7FAL4vIyggv9Ba6
qn7tFgZpYBYZeNFbpwnFcT3D+1bbGPbq4fCGBeMIpLA5o+YW519d5aIWIV1ybn+UsQ1qxnscVDvd
qDjdHB1z+n9RFtdmyOYP/TmK+Cw63cf2cxc59Eh+l1s9mnkrLu4yoG3/CTQfte8WNmo/jZpOBFJy
m1Lhl+T3/c+0ni4aAzyDKWAAC0bf5/rvj7iY4Xxo7VkdL174VaMoGU6/zezkaRuPp/WUqdTn0LcB
roci0xIs6I1CjIxYNZwnC01docVMZXAE7x9KrGWvUvsUHAS0N9Kb9QlE0Blthl8eJvJLZsvYK0Gv
+fJwlrRPYNzIPpD6/5jp40aydmMaeQvPsWjrINQ4/+/vPlPdithqBcZwLqFgIvljt2YGVx98vvQi
heVGQvV2iFyvCpXaFoVOCp40qZc9dzS0vJg2xXjuXE7Tb2ZpDyZnuFOqdqvase4gTmMfvn1+af+p
DsJD8h0ofnMI98FgF7+H38Vz8ZA5Wy+/9VLlR7GQ0EahzrcqqxS+2NZeH41nWEpPPbCOQsCdKtvS
W7811dQuIfWodEpW77nBjCqBtuR4rmso7P3HIADAn9kNAtx/rx8wv/ffB1vcYK0JCwP3lvFsTAHL
0xHzyrVE/4OSpH8y9UdVP3VC8ZQXx1DYWFG3ZpOkYxbSmCGLSy6xKIhq58XNeA70U2gIpyy2dWBI
f737AVT8J8hi909ZDpFYLMcz1duDoYZ20o+P7ZMf7CZh67vd2Iogxvkv9bCZ/L1I2QbIjZYRV9NZ
iQDqht+UWnZE8aehbCQdNzJgxDPIAjAeAbIFVuR6L1YG+y7T2+ksVGDijIP5VWwgtbk5OT4a47ss
2cjb1qgRVLXfR1zcdXEvxwiFENFop72p5p/ajxOKbA71KLyXh/xpMItjNthytxH57RG4OAhmiX1g
g+jvrh+JEHLaUJT76fz164fQ3n94fszt75fQvlh2apd2aH8YXFJ8O3BKx9+d4l08/8EO9j9/lnZt
SzaEqd3HT/88veZfHdPudt88+3Ngj7ZsVwce0IdgR13bDl3Zfj6y3VzDfdnZnw5PTw9/nh8D+8+v
P/dX5BvJ8d6IFjdrZZmDUfeMSLNz+7J/fOz28m7cAXp2rD0eKY9gXS7WznvSXet7/YTkpuaEl+bZ
Ofb2A3B9+6jYG5f97e/7bpYXl3AUV4Ou+/NvunhZuquKQ0opa09tX49/VM9g8+rp01aKMf+li4nA
3kidma2ICazyN6Tn+7GU8ImLImriobCLi3jjSn7bc8sYSFJAZgabB7VlMTC4pmLsabl4luzc+Ymz
EP/B3M9J7H8+/whs0T6rnza+741jAHrgf0LO5967mzIN1W7qLUKqyjfdiY+JKzj01J3Xr/OC/Y4Y
h13v068KU3x2/phn5QRoz9Z3LdqN4h6RDj23uVvk/bd+S1h15cTDaX/12xanvTRGcWhI/DYxUXaa
UJzF1HweZzZ2/wVZOFcWWsczercNflhIpFnHugQxoz1WqKZN/b41BEDPIck1EF7rjECRDaTFpuXt
yJytYajviq7byHDWy2Q2/OIy5NkIfO/tZfRuPisPdd+4LKezLkzp3gzRYjAHJTze/2zrr3YdZXFR
5Kml08ZgB3TYQT4Z2F/scPTiu8mmcLI8td94Paxf3nwJwOUYYCmQd5agMoo7agdgUTzn0YPRtR+7
/Jilp9r8WdYf1NHbKJqsU9M3h0uIsvO1gUnC9ZoEk1qNVeRLZySR6+bJKjo7LXBSd0e5czJJ2Rn1
r/vzeaNGBdFbwT4USQGgAEv9jnRSk0aKdUIeBstWp9SOasmJ83/q30Hj2wgWZY96+2BOe8XDNoH6
n0Z246X5xoe98XKeGecQsCjXz4KiiyNA0VqTAoMmnbMnwTxOqkTnArOa8V+8COALN9lLqWc7ydjd
n4B1FjeHJVEEXkcXc9nDjJKWS601pXNU80SLH2Phe4OZdXgJha/3I62X0nWkRWreFXIjRYPBTDeR
3f4Q/VdZ/JKVsRs8eOiY3g92I/mYo4HhQUiRApw4/5p321HsjAbVd8ZVj7vpYrHtUdjxNIxZIwnN
VA/hsF8+58P9sLfGyHzRyafHrlJ/uI4aWijVaWomn00DBqy1D5qPBh7FntOGPwRxY0JvjZE1C0hh
9k9BUWhxhFdiGE+RmcvnFH5C37thbatQDkpzl5JylB+ELrYTTMfuj3F9BM3qCLPGExVkhVzneoxF
E+jjFCXyuRQ/gMpt43qXja9+228k3jfmkjjz8Egdaa8vLoHSA+RV6pV8HoraMfMfAQ6OUVgAUeRm
tLQHTGruD+zGtTOP7D8RF18vyYZu0oyar5fHdpxglJLbWfcVBJKgOOVQHjrBVWsLN1XDpiRqC4EF
EcjN+WMz/Ftr5aNnHZrU7ktcrlhmdWgcMl8/JLLhaAoMpmB//xffXAFgYjkuZhlOVt31t8ijVG71
tpTPhbCPPMosUeVme+D7UokObGl7BqIIW8rHt44qUnrc8qi6zO2XxVEVjFIB/Kdj3QXaL1zdnMEK
d6LiFhQTxF+88nFcqOzWQNA/tY73h7y+ZmedClY7fUToIEuysaRV/dRWrczrxdQQXKrz/eQl8cbE
3riIMMgjk0cxDnUga3ER9VU5mWngsRKi7MUbpnM5KU4etq6gZwhJiHxOhbZBvXEY35rZWa+b2iU4
UT7n4nvqQdVXAi2Fc979i5BrT4RRcBPNVng+mHaY2crvWpDd+3N6M+yszvW2zYBWLbKKoCvloq4E
GjUwmMZqXwujO+gpCcxJl74WcfFZF/Zy+IQ450ZKf+tzvo+8eGXkEE5iI/a1cz6UFWoJfe2ADpw2
jqxbn5NrAF0VPPFwEl5Mq5KEShZ5gXaOPKAKMTIHzZ+xPAlYSfhdt+ufy8g4bMzp/Lq9TulJmcCd
8M4mlwX+dL01xUmjnc6WPfu1Le6a8UVGpbeMDn3+WUyMfT/FtvTxfsz1ZPLKNrnrqHnP6ryLyRzR
jBBwvpnOiRwpu7YN9VMtGNVGSngrCqAdcqVZGnO1A8dAnZQ8KKazPPEQGkOM9JDY37LjWt8y9EMA
Z86uZDAzlxjcwZrkxItj6exFiv4916xxL3UmF6nmBZUNUCna2ATzZXn9vUgB3xRT/zcZXGz52Vq0
4qVHegLyBvKG1wTwTtGHFPKy2XoszAvuOhhOACapNcxyFuSywxRkA+BTPDHPVSraxkghYOCpH33S
/N+T+ahEG4txPZnX4RbrfyiFPrWAmoOajBwtGR2WplNrn6u/x3hcB5o34rusS6aZpTa+aICIy/9N
iuQpCKPJbmVbNgJbMB4FQZslqduL6n3rMXe7v/7n+3k1q3OLBUUP3ipLgSDDLHQrJiM8p8gI/Br9
k/6tSH7HiFHej7PeARTrZlIZLHQ4Xsu1mdRhUAp4xJ6nyv+ZwrvhSvDSjbtgvR4JAuMVeAUFAYra
11Mp4VQ6mHlqnq0kDR2wwoyJ9jWUo6b/b8bzLtQi79HTzNQLBK7oSJuZbahFtgsHNK7/i1l7F2Wx
CHt/irp8ZECml+6bZsJOd0t+7tYCeD9ni+WHfUCddT4fJjXcTCgyJwVc0Bqvpp6g9xR9vj+gW7vq
XbRlh3GWGcp16En0NJJ6b7Ve6/pT8zJa/lNcjdPGerjRa2BB0AZHroNK40rGVp3qKuyU0jyPY+bK
6C56Tf2htqSdGJnu1D1YTXvAW/Wkyq0jPsRjYoetdJDy9rsVeV+LT3Fn/LZiz1amgyLxTKD7GMTS
JVV0e/RcAyk1VsFhhNuTq3YXdyRvn+5P2I10dV7IMiUu7mAuj0WeMVUhQvYg9M5Drrl5qJzCOt3H
Abeh7DaDq3qntn6JGyHZWHpvkMvrk8E0qMvQASWZ45W7WOFVEukj0kvKuRkrtKj+iawjvPw0f0mL
HyKyQr72rAa/5OJP1jQfeuVTZ7108T+GmTx2gravf03xg4yTe3v0Taiqkfjv/YlZHyjg85AnJlHg
+qabdL3Xa2HGuwuFcu7Qu3Vp0FOwisQtYNqN6YfuYcKh5j6e9fsX+YFfCgIswVA/l0phZzW2yzve
UcYXnHCr1/6SBdXGgbzeITTh0LMzkX1B0P2N9/buOrByqGa+V4HP6jCnEMzynyKlsiPG34TS6jZS
yTV5H04A6ToyHbT9mcXFAaO2MZJeoQ7gMZZ3ZTYBK5CzA6gz3oyW/BPkZoTpuklNsEtOqccOapr4
oNGI88KTIhcKyjJJ9aBK3fgwVtrP+9/4RqUJygJ2PBQHge6So11/ZLOVYPN5gXH2TemxF/SnqvFe
kJywc+uLzNMCV3hXr9ujVyd7lJJT9UlTHmrJ3EndRd6Crr/lgtc7Yv41M1UZ+P0MUbr+Nb0w9Jbn
gXGRvwykICbaEd8s5NsdyK5a+zP8V+od66PRHu/PwuqERrwRTBjzzT2Mps7ihG71WK5RM7POU5ft
xuBrniIAlH80plcEuO+HWi/361jL87kEQ0oviFgK8n5fvD/VZcjd2g3kQ2naW/ymeXFdzeccDM4Y
WANgL0BOrucTBoeaZlFDMEXf1fkLPhy2gO17QmMn/7pVvV9trEW0RXKgSJ1fcM5b50z/04y1DbUU
TYZvsw/x/UlcZSEEwmIVUvGsHMC6vR6WVOmjkFiBd0700S65sOXgu9Vu6bDdGs5cSSICM0eY6yh6
70e4X4Te2ZDd2HLhAaTBo1lspDk3FwTQXCBdbyrcS75BxfD6xCDMBNTheTo2le2nTkQ/rUsc/+Xv
Z44qGegu4OlAOhYrXYxaNSqEyOMBU6FH5ErZTyXdOFNW9wZlsZl+guIpaSgvsut5kyGf6GLhC2dN
T2u313LBVno5Pd0fyZtKwmJtw4UHmSKjLgWIaPF5mihR4zZIhLP3ufoovaoSHTen/T359jjuH/RP
WreDiYyy/kbc1RNaRqWCOo/0BqVG4uR6eDCzKiFTROEsVk8R8IJR0+w6/o4Bd9dktuq5cgH6T9pY
8usjitemyUHNoxUWx1IfHmc9IdQKxb/As7e76ZfV1HbX/jSkr5ilbcRanxo0OaijcmAwuayV6xGW
URfFQjYFlz77PYTSq9l+EOPWBQqIoKTq9lvuzGua7hyLChP/36DwoR9eB2yroK4mbMMuKudTWv9o
nVi84PoGAwxpl+mp0f7tkcVs209QtbDFhboiNI+Isx3CuRfzFeMno0BI3WLDVHQmthSNbkw+mEuK
JnOyxst4sdSmcdI9K+zDi+k9xYVP0UnbC/XvwvuKZerGebDSvCXjomrKukJbgO2z5N51Gv1tDyOR
S9a9RNk3r/88jU8jktWeXu96iRX9qxTskJcKTPjs36y6yAiCqv90hYI21yTaCjY4zUzu8Lfg4Oud
TTbIup/FgLkx1MXCEBvoXmOqRBcpBKtdZ1Sjk8GzNnbYyrWBGWCJc4jQPQDfvqwfT6NH8RQZlosm
s5mbxk3E+DS/NwvUDH3hY5OXp7YQXeMfb8htai5yAPwFkG/qYwCU/COm4Lp5iYzFboz2zRuSfECA
SnPTcGtfzgfm9SkEmHl2EYE7PIt0LfInIKOeEYxifGkDp85e1Lzal7OjhP6zlfujl2I4tXHw3ViM
gH95stLMofW5JFYEmSwlk2HGl8p6CKpXqf0Y+g9N/QQjYOMcWCMb6KXM/4CUxEaXROJ6X6JnXiIz
7WWXIO/2YLbtMB7tipH2smYXfnWh3MAy9Nx4/CJ52Ydy6P56sMwtqgu0dYCMQ2G5/gVtGBtF75Xa
WRAsJxxBetTov9FJkJODuQGXWU8swsFzDwkS1/wuWHxKXx/jSjZD7q1Ma/ZhKoB0GTT5ycslaGRq
rV7UdtOi5HZQZErJAGYpx8XzYEqCKQ3NWDiHhYQhiRr0ppNZvrSbEmgH4ljXTgOX6sv9S2x9woPA
Aw4AroPtvNphUq53UiEPArUis5qcrAg13eGhb1ac8Hnt2fXoWXQkQ7EWd4DN0i0f4BtLi44JhCvK
jUCQsTS6/rBUslJV6id+gecHuT0kaNCAOg6eMsrtTpexUbskzVwBQWE7S2OUyvTqSCorH7QG+bj7
87FOKE3Qn5g3AJaktbd8pPVBmGWGKSaXQBykXSbIg0NMuu5Fu5U/3AhFeRVuLp19YBlLwlnWA8Ko
Aiu+1IOiuPEMbB0qeHblMG4pKq7VghgTulqgvHEk4FCdF9+7l24ugHAN2yi9FABNGghtZlkjuVs5
3aNOrsK5IQ+f2cdPHCLd6GaVcWyS9FDUe0PL7aoa9mNa/qyhLMsbe2390ptdecgtkAkk9V3NuKR0
SRA0aXoRPQs7bq566dCNqesVkHC+S1XrGNpewTuxOTTGY5IKf/3FkQk0Zy4sHlScL4vNzumqNnJu
pBdPfFAzlT2XuOlWu2W1uWG3oC6LeI45+6y/pf7v5t9XW/YA9lvkNepDoMpOWz9b6OG02oWu7v7+
Gl4/JBbRFkPSVKFt/dHPL5PZncyyt0XvVAzu5wiBWJRztLOsbGWK6yR8jkkaPj+Q+IjGIibpWN1Z
Q5VfamRy7EDq8l0kZ8+QXH9U6ljvuazCx6gL0bhv09FVxhrEjmEgYS1auVt4kfAjyIStXvCteafe
jg4YCnygthb3lt8pYzN2Y36hG8UqCg0Y6k1nQLiIvgd9Uu4mdVtDVGYzXWUCTAXPEVRnKZiRpC+C
Vmak132t55esxyJKq1X55KsQ1cs+9Sll1f7R9H1uL0EQXD1OvUc9E77lklGe+rIx/2wshjklXf0a
yigzPgoN3OXjVTT7HralnF+0F+OoPEYFZSW7s4c/CmrydnjKGxvi5xaKd92znSeBweuU82j3vVXD
3q34QkSq3ijV/DJM+bGUdNt/rsbCrbvatjCDjPWH1sJOzcUy7/6Ab37y+X2EWI2I59fiPrHCEVWV
yS8uYtt8rtsx2nklEhyyNqmHKBMNlGSn7Of9mKujnMGi/8gOpxBqrsi7mkCvVZim/BJSQoYBFmFy
WrSCU0E/290Ptcq851A0bUG8kfvxCLk+yfVprMm1pOJieN8V+bNufb7/968SgsXfv9jHkhBoehap
xUU2XO9L1OCkYVelkyUHFsr9UPM+WKxMqHkz+4hXJo25xZdK8GuPvMQoLvGf4lR8jGPbdMvWaV8D
9f8Zaf5+7xZjL+FQllhKcdGsi2Ge8s5tYmeoP40vguZKzcb5e2MFXo1r3pHvooXypPfJPC41edHC
naQ9Bz/89HWzAHHjU82sQzIkbvT539dxSqzsYs0c+VS6OyJS3P8pyZhE/wUxVCceSvf+57qx8q7C
zcN+NyzTEkaSQMJNeNpGr+0WPODWcgAJBzQFzQSSMOX677cE08xCSv+XRK5soX7Vx4fY++OVJ6l0
dByqO4Rg7o9onXtQ1uA5zwuT8h4a84uQaEV2jR+z2MFNTsWHEFMgRJ2eKDb/8l7RMcnNU4T8wRbb
6NZM4t+E5ielPhQ5F2FlipawHVkgZvYYCP5OxU7v/si2Isz/+7tvVQciSnUmEaAzCrs09hE7Gyni
349yawH+rwoRwGKyt8VZQbYEVEQhCmqX0muinpQaguIxGg9tu7Gn5rW8PCtomuso3JM/UZK6HpAe
JaMVh3l58fV9gEZ/8iynmT0YG0SXW/P2Psziy3TI7eV1PYdhITTZQyAf70/ZrQDwvqC1IOCEk/Y8
pe8+zNDoY8GDp7yYZu1I6YdsO9efp2IxVewgcBsmr0gQPItjIcHuVaNOVV2M9gEzFohe+ql3Y1J8
xdiL4UdJPnajM+yGo1V/DgN1J9tRbPdO1bqatKetkm4xvm58vKtftDw5sqhM68GgwSE0RzEW57Vo
Z8GfTvzrfgB1MjQfGD7CFpBKF+veF3ISPcmoL8M+Mj8n/VOx1TO8cbhfRVhcJVHaNghnE0HpR0fs
/ujmY0g+K0U+5jnP9xfL/HctviTMWJ7ltCgRZVyaXg2inpRFWjSXFklvh1pjwLshSo5JBNri70Ox
KKGQonREO3SRVvR6R+YY1M1l6iVHlT9IEYWH8XA/yI11gA7GnImDD2ATLxY/cUdzMprmkiLPHadI
8cTxDyMfH8q+2MgC12WFuWJqzUZKVKuooy7OpqivOWKx7bhgFfYo1YfRYPGrL4rxYsB7TNVoHyNE
7gnqsRb0Q5BsqUmvx4q4AdV5GIgAJRHXvN7oKuLYuK+U9YUfAsb1dyK/eoI7KFsmvus1wrsZtOub
FixLfrEesS0JIzyn64sk4N2R5UiCywch36oAro96yCMMiOrf7PW+lBtusLaQs25qLpka2b30mkcn
fXJGBUONMYNPerq/Um6EowIGZxWMOv8s+7BDoygNeIiGhFr/IrR7eCRd7Yjta+VMpbjVil3vaUQB
/xNt1YkdgNAGkdRcyj/+My4IRrD/3CVbKI8bz/LrMIslKSGBjcnK2Fz07N8xgpJrPFblNwm7Tc8N
Q1INT7Wb6Nf9mbyxDhV8Sahl8S/2xOLs7fN6sIRUbS7qARmjT+3TFsxonbYxqncBFpsauVCrjSMC
oFjm6I5k665yyN1wf38cN9b5VZj5Z7y7OL04qdIKX+ZLiE2v2j3OtSiv2DigbiyEGdfMSxk1GCjo
i7FISVoUY+41l6RAuwOlm54CqJeBmH/2jGLjdL/xZWZXGlwvwaBQ/lkEazrqvGbYt5cxyn5NiD1F
wOeqSXK1futNfCPRRYntjfkFwGiuTlzPXjOKeq/6cnsJTv65OHX//g9n17Ujua4kv4iAvHmVyrcp
Vff0uBdhrBwlkZREma+/oV5gbxdLW8IszjydBipFl0xmRkZoJ6hc79tT8dj+jb/KlXlc2upX9hSv
pJUxGXJN787trj0i8vhkHdkWvXJHEOv+8764sjTP8od9ofdazlpTgyXrzU/4z8kvvg/Jv+NRkD0C
IAw5ciS4kKtVzHS2Q2uEMd25z5/i/Gybyauwt4ScHPHX6cEblKDk6OuHfCpBa1+/VMnh/jjfu2Wu
gwF8AXgDwIoL3hLgBK4HOmkxyLe7ujv7HgUDcdBrZpAmD0a9i+1omjYTrULhBmMK9u2oRQ6O+Y9r
CNZ5S977BsWZGEYdj9MgO9wCSNW2j51JH722OTSCo+Nk+jZpa4I8C8ceNBAOkmlA5eAiUHxm3RlN
j4bC7myMh3T8U7E0YPVuZWrnu/hmWB+MKI8LWYHB3yuG7kz7B+kCi6mHgw0mGu3FHPY0OQrnS/Z6
3+a8WjcmAc/FngIg7CZIr428dEqQ4GLbZqEJfVDIC1ZfYnutvLJoB4S+ILFENhKgYHzHh+MxOX5a
Usfszlnu/+gh4uil5GeZfxmtNfqqRR8DQMT/mlJ8TDe5tAe+ujuzHcKCdtN6ARO7ut51fZDSDVpu
RLsZvq2JryxEejgYjjm3wQDSCk0ZZYgy1yeNYYh+Xj9mxVPbVVsOthCUcjbA02z7CeVwfIMuYzC9
DW9a1ZzvL+Y8spvF/PAFyv4hzSCcDPKtZypFlBvtm52urePiOfhgQlnHLvf8vgKk6gy1h22jp4Ev
Hy1nZRzvAfi9gShLWHZ8BB0lrJiH7HsDav3fP1M9QKcyGO55UAKI9CAPFOljZFG/oiTfHNif+mc1
hA5afKGyiRrwEOZ/VnEoaxOsXCdmnGZ10mFrjUa1kfrW7dfmd3n3grMTbWNA/kI54noX6SAndKGi
B+l4I7AK9LcP6UYcfxnDrpNB/qM4Gi/3N83iyfxgcP77h5OZmaBaypx5TCd6HHZa2Jsrb7rbqt98
aX0wobjrrs80qDL785VhfaL8KUvANxNCoZG1J6TujzZ1TlUWWug1Qv/Rc+HZj4mDpuKhOWoMdX1L
BhZBRzGUMr1+JdOyEDZefZsS/VCOeK73MHy+ZS1HeuLiXPTiDT2JweBEozBWXhSLbgJoX6RcXABW
dE3Z22lTdI1JEnnu2hdtBDDGz57ibEZoGU/T8FIhcT8hB1hqzV7Y2mFI2RrjyNKKI34ArBUdIAha
lCehA+K50TGm/kx6EZjJvjH6wBS/rDVtmCVfMYuDQaAGrUm2iiOsGvAPFb7eI0pBmgWp9Z8TH1fC
rqVIAOqXoJ0BTdNMIni9e00ouQjDzYczn/g21x5dYzu00TDEGzZs16Scl/YKGl/RyolHGkpqin8t
/Y7EhlMOZ1LIsE/zvY2eV3h03lYPMncDDop6bdzcP59Lb4GPRhWPKwjK8LQsBrzW/qTFznWBqfrq
1Ec83O4beq9zKF4XQSVk0mY0IaCfys7sJej8aweW3DoJRdaElScOndZ+Qkv6Ji5+WtW3qg141pwz
tJNCF3zv6N9Y9qMm8ruTefsJDHKOqLaDTkNmxjsOSbfuteWQ9tHKtch+YRMDI45kAJA4rnvzktDt
NIWqENai1A5dvXG+QlMzGbb+SMOS/my35a8MfeV/QJg3xL9SHsiVxM48GepkfbSv+GkQcA8NQGfY
C7lx5C559YZ/5zoAQhpcYHgowU8gsa24ZldkOrU5H84TLgFIun73zGfHbp/K+pxOXtCgM6zu/gIu
v3Une22C582sDhCM9HPBGnBtZOOuTxbt7M4Cl8N4pp3fh4Y3HjRIzqI724w/kUz+1EwwZyUt2Wfc
4NtUgyJ35+abYdL7lSfHwhm3wSiFyUDWHXl+ZRokwaunLXN8iaV94/Ufze8iSDmHPUGP3HfNX2uQ
WPBbQDuiSo/aCNI+6usb7Mu21bdyROmRhXoyHCy2lW4fDikNphSsrMkJ0L6R/SitL4L7Z/GjS+IT
zddo025bITBkwL2hrTBXJW8ET7yq8WjSTOO5rc45iOi6NDDMB1fuPXc7tjvp+nsGAizQnx/nPlkt
22kgxtX/VHaystuXbi20mQI3gho6tLM0xfVJz3CTThvHc1M/dAyxFdv4MpgAvHw25NZ9mryvbrJG
97O0BVG3QfUA8TwgA8oZi8k0gpGynKBdxbYDpJbTDiI9kJiaUCoAuNJDgtEIimQKGOToY9dfS8gt
rAAaMGaSOEieYgXUPL6T1YNwbXM68/wLSFUfmx+Yogee+zzkPWiqYhYSLWRjgHYZQQ5JB46q5Les
qt9p8fO+e751OKA8RP4YlKtYBzTXXp9HzxyhqWlo07kbAKd1+HQEW8daRfDWq14bUSI1vajsFNoT
05m2pxq0UQwVru0qE/eSFWDVQcYA/hZc2sqVlsreNkUrtLOdJ2HtGgEtg79Ufvr3CUNTNNYNGGHc
10pk5+UQXLUJ187OOD70hpsFJuiR7ttYSDChlRy3Jt6b6Nvy1XNBBCCU6J7Uzml3iocDZN4y8tTm
zxRqSxMiN9NPwtRaayBe2gtQ9EOFGkC6OR9+vRcMlkMlKIZVCHGOQT+NxdYFUHwlbl9aJjDUgkAC
3WIzWeS1lbRwbQrPpJ1r/L4o4j3ge69QQP/B0mx7fx4XB/TBlDKgya+o1lJbO+vWtJXjE7QUVgaz
ZmH++4dnjgfBaJNzCxa0EdBCXge+SVdi+9uLAzmUd6A8KlfYc0pgneaZ4Qq71GZMTAE5QY0/1fq0
MpAFRNNs5X8antENqUYFWS3Ljrk4PZUET56PN1EXmCdjU53ap+o7WzF3O2/Ie1lIaYD4CYgfFefj
po3UMSjjnEAUohV7Chnn+2t/O2v4acQZyGgCbQEY6vXK+A0hTd5Q86xNwOpRse3R4VcCn3XfzO1u
RiSFB9dc8MYNphYgBoEUbd1O1nlkYK3Rji26myb7lBVreNoFQ/AF6DeaKc7wLFF8qEtKQ/aFbp2r
lu9yJ4tY7P01G/SStOWX+2NaWBw84qBEB35aNKqo1VK836oSmi3uGTdlkGrfGRzpfQsLuw0ANmCi
UT5E7RdKBter046WXU1t7Z1d4PTKx5aPlybW4bV7P2jyrkITCPlhZz0QF8OTD/GilQ+4nU2gU+CB
0O4y+yK1ApehDXKYrMw/p81T12mQFnlyBFJ42Qr+d8WOWnsbRpk0qUz9M0nzMM7yQALra/hHSX/e
n9HbaHYeENRHMZsop6vR5TBqhhhl4Z+Z/zQaJyQKghhsv131Q0/0I1rXX+7bu+33nbfH/ABHkwZ6
xFxlBWvHrgqQ1pCznbYg2zUOjX7S6j4SnhZ0pQxBLgMOLnSVP/nTBfD/oCG/WW8ikAEjCyC02b+H
ddcfNC/FB1fse63hUs0jZ+PCaUC+2m1wjNsw+VSd5JN4Irv7E7Aw4UBzgdUGVXjocagTboLcfC6O
p5Fbk81EfhSdeRCEb7N4RDsXIHirUO6bvQRD6GicxdFROkaZ+nqAnt0nsZHwWWnk1R+h3kISpJyl
S/72kJq/P7plW7NPw9MIG8q4ttWKTpSp1zvPnWePp6xp3rwGUoWCC3eX2yZdmczZeV29CmfyFzQJ
ACuPuBivgWtzgkGVtxU2qPjlhnXQM3D2UshXy4k/O7JYs3aTcJl7heeeEJQmAWfVFFeaMGa1Dfhs
njv3q+N+kTx5sEXQuhy87EhdWV5odWsTejtC2ERshROK+hrW8XqEVMQ10jEgxxByAgkvbyPElnsh
YySe6WiHto8ms/treHtE53HiUMwNZqgtqX68LyqddUXrPXMB/mnYPNSu0+zrRNMPwHY8mF2cP6YF
afdFXX2rkXIIQe3GAjudnNfa59CkbCKgkeJz7Ex0w+Uq5dbNJW2h1Ie7bF53cAWqkBm3J34Gnh7v
OSctuoFB85V0JWgKyteVqTBvNhgMgQIdkS3cla9ORUl0CfXVBDIATxjv56ndgyxbQsq3fUNLTJC9
mn/HI3KKVruW8bi5TDHEmcsMD1x0CoOR4XrhG+FbqewYFABy2u90gcZFdP15KzHibYMCzOApjfAQ
7wZMpxLu2H7CYkEt/9nVhPN9TDrcNXpq+V9dY2p+8raEkx77xP86gaGCB12cFUlA4GvYbhh7cJh0
WerSQzrVcl8Kr18TEVmaBqj3QFAcQiVIB85//+CdvaTRym7WlQKD7PQI4a06SI2x36+s84IZBzcg
+hIAGkahQ5kGpwYPRWPEaDJ3W/YwIfj3A10UwNVAxDZwJqfeF+7oba2it591E1DpymFJ2PZltyVe
7m5ZZ1CoPBdrfIo3PgfAzpmFe84uzhxoiodr+MAKLS/Kc2kY9GJlqb5PYtpe4kRvwjRDryM6g8CL
6fERfVlgxrg/MTcH7d08pFZnkUvAj9XpT0GQ3bEUbUhu6W8qqWXbYoozJDX5P8MhHXgbD5GjjeKv
AV2a65UeeUZBGualEZRp+t+0RIAvM10cxoZqaJ9Jux/3h3b7WIbBeXLntoH52aq8yAunsjuaJVnk
NL+s4VMPcWeQVu6yN2ZALS7lu5iExFpjLLu5IaG1DJeFTYZuDHhYZaclKVTkeOFlUWVa4mBwI9mJ
qbW2hdOwIBurNQmMm3hDsafcyD3k7Bie7Ril+8D7F4iiFmgCsZGjDUsout2f01vKHlhDVAPQM3o7
wG6geq22TWmDTHTUh1CmO/hbupEbkOJuvA3dgHsTDOok3PUoin4zfpVRp4d2FfZrsOjZylVYgOhj
jncQzqIrFzL011uJ6FC+7NAgHZU2knIVtIFzCZoUy/4JftKfRZp4K3HIwqIipHPnzp65kVA9JkZn
WYR3lEZm9qhP0AqforexGVZmd2nHXplRnIHOGwsyRyWFakOyR1eYWyUPepLt62JbJ3FIUf3uTO/A
dG/l2X3jhTChH8enRCGQJaODW5Ai0qBqbw8POT3zAZx7EWpQARQBnJxt7++kpSX8aFHZSD0pWguH
k0ZifCa+2EDJNHkibCcgcn/f0sLaIaMNCXuk9F08XpVJdQkkKI3MKCNLIKEus32ZfTbL/nkyms19
Swvrh0sGdJ0zkRBiLJWkwhO5305GUUdj7YLlzA4xj9kQQl8sL3PIK4UVuonsHE1xK4bnDX99IIBi
Bk7rnXgEcZOyfr2oM6N3J1D2NO13PoTjFICB3fV3Rrpty6NOeSC0vZ7Rg7PKu3c7v9e2lZX0aTtA
xkqH7eE1BaEgrQ5ll4Tjl5Ux3sCV0PGDB+y8UW1UDFXu6CqvWy8veB0RPWpsEL82yX6IH3P/ARlj
5ETBlBDZ5Nd9q+8P8duZ/a/V+eR8iE/GMRvcqq7rSMLBFW/i1f5ZXPKzfLA2YH4N6z1Q1Y/1TntA
6+55fGTP+Zbup0h7MV7Gfbuzj2tH9dbfX03D+x788EHlnDpou6aO9JZsCHh57MEKS3HUNai8TCKE
xOm3+3Nw6xyuLSo3mkiHPNEmTLxsLokGNz89Vc2OZ5usf4Y4Ilot9vcN3gQliNKARcEhmhP2oAG5
nvO2ZJVExFJH4AYKpU42iWccympFJmjJCi4P/Ic7DZnA+WnwYSL9hns+rycWmXGAKIt8X8Xv3Gaz
5nAT+xUKlUhnAcJ4bSJOhgrP9ZRHJAZ7EooQctNDzTUwzcbcthz/rxkKbVMP0H2l5lB+Qb9PGTaJ
y473Z3ThjKKiCRIL9Hq/P6quP6Qa4wxRi82izOrxXpulVk/oJQHt+hphxcKsIjuA+rGNoANvaWXt
aoZCLdJyLKq7Mai0IRLAoeVoHLk/oHnmlGOJtxOQwriPkfJQe0R8qyzsSZY88ioqdzzVQP7cTWsC
5gs7Hw2nKMqCtw45QdVKk068ENnII5Std3bcn0BVcckfSDZ+04n3Y6TTnicrp+229okg46PR+aM+
7Mu0T8au9hoejaQ+FvlnLpAVE6eSyKASQ+DaHYDgx4GFFSFvicii+zO7tIBossWWRU0BGHflWEjD
HdJS6jyKW3vXDW0oZbdtSb1yVy6amXMsSI2jaKXeWPGEnJbPLB6lBAVdDpwdab3dyJzf94ez4C6B
XP6vHeV28tLM7oF34JHtHg0u0Az/Sa9Ag/5Y0zP68lfgXfOvqdvSm6nm5uZU9Lspa5d0XVmkthDR
0FTtxapz53NXF36IqiG0sGqDbXM9XyO5W3IzAE3gwTF3Ct7SR7kUqVZulSKy8/SgtTjcPLD1X8it
FuYL2Lnwvuqmak/oGnflwuSCQxtlVQCUUPm0lcnVAVHwGFiRosmuIeLofZLcqzdDVVxsNLRmreeG
PkEl9P6S3p79uThgwCjeIcihzFvrwwEpAEIoKWmaaHQFEBM6TT83jpNf7ltZCOZmjVYEdDayE0jl
Kp6s4qVGstLC4MqxODTp6Jxs7mcbk9gJqHi05qXm/fA5Jx36t52O7Aq8fw8rHzHfrdcbCh+B/BBU
88Crj8rY9VidwmsLqvtNZApuBBBeR85N+D90EA8fpxHIRlfO/CGxXYY17eotTYSPbGz+zw2ccwoJ
2Um8plGbAWTr+jvqBvTvSJo0UYdMxBbgkfYw5SVfufiXVvajFSXSkJ5A0SpDchFctf0WbxaQro1N
u70/qbeHdB4LLt5ZcA1EDYqVGN3cTVZiTvWOP5htnIPKyfmVG+k+SRI7TJ1uBeJz6+tgEIQYMAnE
Ns7L9eQZPCtN4sOgrY0QVk/1X4Ye12hZF+6KV7295/EgdlAMNABcmtEI15aQ4XTRwijaqBG/5fDZ
hMpn+SbiFZ+6MIFXVubXyIcDWCHzO5i8biOk7qD6AYbCIIVOMlgOSyOorAJtIRXEnu6vmro3EI6g
KIzSEu5jcM+rGbxRoOPP72wRATfTQ8yQgzKYptbKQ/jGl6pmlLEZLaumgXsAtHsNuKBAhgRR7v5P
DAVTo7m46Z9xbI7odKn/cY+odpVrd+rZQJEqFpHvfO7zfTu+Dfnn+zM4+4qPvuTdxDyHiERRalAd
WmKhMkybpInc4rvRQPkecFIIwW/RzgLWb3TXWHYA0eiVdXuXs1bNwnMArDJzHCDlfb1b+FQKxuIR
7tra5efszfjmfMqe5Cl+rP66YXKqkTGyAjdsjjQ55cOKS1H3qoHGDLgtVMiRLJrLOtfWR0gdxnGM
skpGA/tX1afH3HM2XLc3juWvhE43yHPVmOKtGU2NtEz0NvIpkkg7DUwB0BGsRrSdSShaBRMpxtMw
wDsdrGpwnS0xqiYN206AI9R27Tjbx7ov5+51ZtBDzBvXC2mRoTvOyaAWvmGy0aaD4VDgfEzmNDTk
k5z+3t8nqhPBKAAAxUoB1YiqiMqahXdl4rR0kpE5ynxPUP7ZF2P6gCak/BCPolq74xaWaD7YuGqR
zAOCQTlyGat7s6S0j9AZaDxlZUvemrF0j07Wp9uYyAbuhU1ILGqNDM2CkQ1jJnh8nVyGeN4ZYT0Z
h5wx5BoJMY45jCH0Klc7btQEBOZlJmR00GWPKAuu/HorJWS0BlAX91HexX7gGPWD7YvmG5108UjN
3AwGpAm33KmzI5p29JOA6McKMPL2CM/or7m8DvgXblnFv1d9ZbK6Nvoo663+hLTPMwGVwldLsHab
kaE+d1n85ibms74upfdeirw+yHMJCZ4f2XS8alXwOzVGijq6OUR5YvCzoPGwsw1zRPkonULEKNqu
MNES2OlEPvoTlH6dUqYHwLzZtkxY/yOnefVctKYR5j0BPSe1eyQwoKJmDo0bFD20I2nK4WeZcE9Q
ouNgbZLFM+gP+7D1rTjAgwgks3Vsh442vjjZ5O+kJpMDkc6rqLkM0fC5JYgPg75soexUVfXKs3Ph
ekA1FvS9oG6eY3wVgFclhaCplg1R6v/samOTjFCCTT9DmurgFUY0xEBjGTsEgq/4wvvHcuGYXJlW
bggUiaHxMkLStzLsZ7uIX4Wjfx384rmRp4Ig5X7f3E38O293lN7nvndUxMFNf73dGwbuu0GjQ6Tn
OZS+rE0OUl8gZENqmEFN2tBs6yNhgK0k1m7F9u1lf21b2edWJTtXuNUQSXeEYhdHY85kbCTdd+RH
Gbuh4cebsQJ/h9UU+z7buZoXAjJt0jXo49Kkv79uwEaLzhI1dPNzbZJ8EFjvvAvQhaohDpDo6Rub
v0BcrAQfS6PGFYWPRQYARWllxt3Rb8xGTjhgOUHtMbb1gy188e/7CDSPc47GxPsJvTLX6+qZael7
uTdETmlfZArZXwsNgr8tH9QvbyvruDB9KMJZAHXCX8F3zn//ECnWbtKiiOSMUdbyQ5bagfA+8/Fo
oTFn7Emg+9PJbvxzBV2+FHVnjHX006B2D437qwLwuxJ0f/+T1FgcvhsPVSQdUMRCYk6d43EQsc14
NkVJbOF12g0NWHMBP85GXMT3Td0u54yXRD8FBo/LW30d+9DMNKupnCKIyPZBhuB/G9dmtblvZSHo
wFUEdwTuGwDlkQRQ5ljaFUkyoUdFItstpVl7ZJpVB8yz+n0/EuMyonAPUugk2SXcdDfoiXc3YNf1
Nrac5F6nsfuYl36/82KhP5YQ39y7Wu+GqeigyJjqnXnxQeS7EvAuxIVIlMC12Ej1ostC5daQjI6e
9HIzGpNyg4yFtU03nf/X6gKH7WzQr41hHkC3DzQY2QYEi9XXaT53ImBrycQFV3f9KfNKftimqIu7
xC7xKc7JCatduonEjzzIdnwt1JlDmesrFFofiKMBygDp5w09iun3Ra+blRnh+gvKLT/pm3z3yzzF
D1VYvN7fGAs7Hbbw4oMrBdWt2s4wdbWWODpstYjvK/YZIqXCX4Mv3caK7+IlM6QW2w/goOuZA0Wq
TJu8NCNRvIG/b5ePzZb2EGlM16Zudks3U4dwzoZw+VwUUCxlpsm91qnNiH5zyMHd8v2Y7yuxQ06N
nKY67A+2HpRrZNMLZxh5UFBco0AA9IxKapn3GTZpNtmRsJ3TyEcrtO3C3/7zSsEPz4qaM0rHUxnP
TaPPrKEQXtTqUmzcoqXBKMTj1GZrivYLewL77l3RBpRHiGSvl8syJDWGxPCi3CbZxnazdmN1Vrnx
a9Da3B/Uwsyh41QDYB9Ub2gnUy4zzWzaMs1dLyLcciBlYnhQwBzWNNQWBzT7clBQAkGnWnFJY7Zs
IF5UNqY4SkShGW6RLv/SQtLkcn9EN7YQ987aLMAbII2C8sb15LkkYZRl1I8aQ6svRZzU5o4YEGQP
BJrzVqlEb80BLIOargn64nlTKDFQhvY3j7kuQaxPAx9yOX783TV7yOXu+64MzGKKRr6z0KftCB4k
It7jf20lQVkyWUEr36wl9j/OHe5LdAQBRayspd77dtZImlzGGrQXkLz6W0zJmsjAghGwjoOUGC9A
9BuoaTmPQ9Kd+F56OW9XfMfaLyu7XiO+jmsfv4yII1y7xm484AyD+fDZs9/6cHe4bVeX6GtML2P2
BZ7kaFtn8rUAf3YDTjkKgWrraBefWPpcJWNoiKfE0B4GJxSevxI0L30IWg2wXfAyAfpY2Z6aXjZN
Dmd8aa38kGYUTTSiZWiNdaugyNa67BesIQ+Hf3gIohyvNlWRWCcUzAz5hcspwMEEqFButBS07dv7
p27REKRaEIXjAgFG7Xp+4XNZ0Yk4v3geeZim/uCX08/cK0I3WWVDmKfo6o4x38VuUFcwwWCGl+61
Lbuklocm2/yS5Wk0sG/ltNfka0f3cvhpI1DUnCDXIfuEVo4JOTOgRVEiCATU1/M/DqHR/ZHfkDPA
2yABg7XELY5iuK8MvSo7fWw0WVxGBH/7rMkrM/D9ngWsT09+7lcvwwDlbsNH1jrXa/Qe20V67KXd
P2Aq0zCxm9VG6JtrGNeGDrzy3J44c//OXuvjdvcZhIYHq7jEPf0EAdBz4XXbUZOB8akWZmjW+wpl
ZUSP0tNScK1PAV17Jt2GazOLHhJUGmpOKP3qSsQLUQKatlAFu9TOA56wz3lx4cU+tY61e2wMbEMC
nItWBPeXY8Ef4w2IDBX6k5HLfK/bfhg5mLgSD1mV4oL4OchmpQD2t0vXcFELvgo3NMIN1EEQDKhj
k2miCRtQyUume0PIKw3PTumRzf2x3EDAsbXcmbIc1LZQVAb0+XoZWe5ase319BIbJZSzd8JG+j5t
j5W9N0kFsqExpBKMGfUQ6G22Ed6DpL+BttwIAMIs8lTGxco5v6l7v38SOO8Q281ZR0tZVSe1mR23
AMHSlL76sXeUtfhl9zu78n9xJsMxjgMyHkbzD6Q922Lc3Z+SpYlHGDsTWc8labXzjJC+cmSdlpdq
AA5YHyCiZCfg4L1vZcGbgZ9ihodB9BBJROVI57lV9XrZlpcS4lYmz47j9Gkq81dS/r/GA+wJmtgB
gEXm7nqFJWqXMrUcTGdVQzr62CbDyiZaOhDIQYJuA8U0jEW5VjN96k0jy8qLQOdA2PTOr3jowDtO
qrWevaUTD/AletwwebgJ1Li1oIAfdZxVl3Gvgcild3bFeBicS5y9dEZExk9c+/fTDjo8gFgwPKCR
VLJigF+nsgQ8/lJIw4ZmpySBT8yjZrzd3xA3GV2ccshQ48qGDIluqBuC+XUy1lZeXSzzUwsm4VBD
QtF/a8FYKF6EwVeGtXDDXZlTgspY5O5Ex6q6aHYNdo/RlJuOtX+yEaT4VPriZHoJ+fc9D5tIgqAG
A9VcS7HpyEaP9Qk2c/3P1NGdbbHQni7ZP0Oh5+gcyng4VwgWICGlOrU4LolFm+qSZGGb+zt93A5v
aDerkEXQ8Ai+v3Lv3EhKtABz+AflGrznPaXaE1deDrmasr7kdEoezczKtnFbyMhoqmGjTV6z7xNt
2LQJqoiCGdaOC8MIXeJAaSQphp2F5HVY25BLE8RsdpCuMtFob/nhkDPnyIdBm1Ui0o3RO3aQp3n9
oJWNfvDjHpR3CfS+KqftdgL+apf5w7hlbCyOImf5Y8MzO5DoHnij+uSGMSYF+M8eTjxJq5eC63Qv
yiEJZIdiI+HtJiFGekJqm50MpLfPzSQgyOJ23f7+lM0uXJ0xE0V3CL9oSBf4sw/+cIUKA7cN/lhf
Rqss92asVzvE/ENou0gxDyXVd1K44s2n3dq+v03cY29YGkpaCJDnZlllb6STbzalhXdbB9oGSw+l
buy96dhnl8HeFyLfcG2+7tgO7c7H+6Ne8Pm4UdDcAtpLPOVu7lriTR5v8/rSex7apz7LjF3c2Sev
nLMlV/LRjnKBGnZn1NBhry8x35nFW3XWLBK48VdvpgyXP9s11vAlX/LRnrL/W/S3JwDf1BeRfffk
Sw+iev9UUGQesXvuT+HCVYPUD8CUs2jCDNm83ji1WyRAE/nVhRuZdZRehsqLB83lnrZ/7ltanEQw
xiLHBCrtG/W5WJY1rUoMypKP9WCHHgrlTp6CXu8X0txfgBpr1jKhxtLokI5HBxRiPtCkKwtHfInA
UxI4yHSjs2OSpYEnfmTWp97oApvm26Q8eHax8+qwjtNNj4A7D+wDXqVBQU5JFyLKNrJN6z+OGj05
ElpvNuAl3qf7U3PDxTn7V6RZEP5jLVAJVBx5m3p+mvtweGwzN+uGAJDWIkSgnWy1Y/MV/S1QfktF
gEbf1/uml1blo2Xjev3dbvKy2C7qS9V6IZucXcOKzYTaD/H6HYv5VuPpZ7TBrZyopR2OlrSZORZF
DPS7Xpv1eKmnZs7qi4e2iEaWYVr9zfxfDv2U+y/3R7jkGj+YUsPPjtWVEAbm1hamwNUAfjqd9k+e
A6CnORliC3YMqInTco1JdmWMatplQM2pIk0NnzxUr5PTBaP+yDjbDNlXWvy+P8jFZTTh+OdX2yz+
dT2fhVl1kyNFfUnjLGD8XKMDvDhrXr41/Oy5p0+aWEvPLJl0sHZA8AHgDO3Ka5N4aRnM6Qp2mcCP
D+o0fqjssgx0k1shTYfxwZd2EqBST/bpMA2HNk3rHfehgtGbE9hJnez31PvdpuFWe/B0SQ9VzOTB
wBUf62m5uT9BS1cFKJhQxgFIAfekef210tdiJBRxS8WDL9GEV5ZHj6IvOKlJAmpGsQZwXvI883ML
HD9owEQbrGLPmxidSMkuw+44hP/aeT/7i4+/rpzaidLBzGL8uuk1O71/Lcpv1D7GMYh4wDe57+of
0ks2zEOnyuX+PL43ZKmRBgROIGcH5D2ktJV3Vscqf8QhYpd2Ytu4eABZ02tr+qGVeVtudK9d8Rt0
Oc5wGsQLp13gRxN9GG0a4qmMaL9/SLU9KaAG159AiQ7K7VOSByVZ47xZevTiF5H8RlUDpQ2VLSC1
hsb3tQHfKRO5T8WAJzhFoxBExKYwFwY9pbiFgsEY+KG17fHZyMdyn5mdv0FxzlhbsXm9b6YNRxMd
THOuW4W4WB3Xu4IwdrFYsuX6oeFBnBwr91SRcHox3RF6hM/Fr5XFmhfjxiqaJAzUA0EvYir7BPmq
sZ28il20TN8B5l6DMiL5TVMWeIn9R7ChDPngfS+qXVENAfGSp77vw55NuIvJ1wQkaRZPDoz8bUyI
Ka1SuSy5ELSGAwGBtyco0pTPY9C5crShY5ee9d8RN/ohaUDmYHllezQYiEnMwgNYSxJrS7q6WclL
vN/+6uxgJVBJAQ3XzMR9fUZbr6uIV3EGntAJBJ58KJEBzL2k++bj9fHYcyeee0smaEVidx+k5KAu
86XZHNs8N1gwugl70Kwm+cKqDkV3bCj5OBgW6+daFti8S7P4dn9FF6Ptd0g4XBmaJ1RWAyfXEs4s
DfvIGE+1PRwdHgd5hSC0T7blq+k8pHE4CSsEmdTKnb2UK0CoD44sxGMgf1eJuHRw2NXFYGC+vhYP
NPDwn4lK8lqC4P8Y43/tKJdZWwyFm/uw45R/3fgp9WZdjRfKvk3CC4Em2PpOoHvNs78Wd986bZyS
mRR9JqrB9Cq+jdOGV26J45IBHAgGHDf9Xa72FKwZUW4Gb6A+ssnw3cYlmepAfmrip6T3AinYJs8P
JX0zv7n2Y4HoD7CuTY2QkKzc3fPVfL3x8VYD6AZoFXSj3Cwkt3lstWOPy8miO7OUn6S2RqG1sFnw
LoMKATJyqMjjcF8fLtB6a3IQJb/oYxoW6EKhtRWgseOYlY9pAro9dwy59h/OrmvHcWRLfhGBpCdf
6SSVVIZVperqfiHaTNMlTdIkzddvsHf3jpQiRPQFBpgGCtBh+mPiRHxU0cbYbr2ua7vL3y8iYZLk
A9COsGsYx7l5GOWdZu8y01W3YFxr64gc3QLpVNEeKgLWikq1pDIuWdjqNiKZpI9cSVcZulPjTez0
7T2OQeHRxXWIBAzE7a4H1YxSD8LahoUlJFXTTnusIdJuLr11MZ4rVu/rTDoqEchk7fJl48ZZPCNx
s4BAE5RDYCtcMEXXtlk0T2xEq1ZoA7yKPn88+yZJDCABM8dGh+TIpsprDdDmZm1L/XJMG9eahvZQ
tQ24giGp7dz/oluHHpOB60dDsQIYFzHhEOG206eBsFAtlTdgVV8NXmL+zZ+VPh1Krdyb49bNtzxE
4hws+TUYBasuDs/1HOgKB3PEULGQt5lvJpBkMOrDNIRIaits8gY4uiiLuDn4dcsJwpzRvDHmtc2G
hq4labp0kGnCB6g9ujdQC8JmM3r4edQAA74BzwEyfVtjvfWUQepwYWr5lIsDlHVFNecyFEp4NX8b
xwyuwu94oL/jWn6YzcZt1OGUGrZLtMkZ8+LYcs2NExP+C9lN+n6st3BYa2NH2UZGZQp1kBuSxD5n
NstNykIQmTiEEgd1UV6XGzO8NmwwtC65VGhmI0K4HnauUQg2IPMSGhHftbXitMT+p9bqPbgD/Psb
eO1uRMYMgLJlQTW0yF7b0hhR07G3m9CKJJ+R2iXcCmnXOGOBXNnMpfeqkkDbzPJHIwnuG1+5+4EE
twmODzpmgF+6to0aQGWCprEB8uy9Mn5O5oaHsjKPyLigrUoBNA9P6PL3i+1TK6Qcydw3IfqZJQX4
ivlRoY/xFnxoZVNcmRFuxETr+1qXYab5VD3tpX+/P0urPw9EOnAFSIyhWnw9iqad1H7u5yakaIkh
1J9AFA65rf/CCFxP5NZR7wXL4LWRlpgprYGBDWetcVkCwR4UxIe/bTBbWlIAdvmPFWGzsT625KmH
lcbTnL8/NJe/LdZYSMo7KA5gFbKCByaVXKL+Zsp3K/lvNtW/Y7BFnykmKaMD7MzdwYpAoxQ3jp3t
6nzrnl1BBiyzBcwdxARw14uJdKnssyGrFBxNCiwCqGxUjmx+4aQSAEGODd5ksNyWO3ifyZlza3d/
R6wengvrwrajaZkPDHKlIVRxXFVFws8AJTFHnz5ooe+bWpZdeNLQ8IB3HQ08SOCIwU85amlUtbTF
5jNIoDKJ7iSFgyMb4A86yDWYGRWyqMgXjwbgZf5962vnSwUzEvAgeE4hkXW99YG+quQKLTrh1Lyi
8yWgPHPmqdqwspIEWJoeAbD6I3IEfN61GUku214x6jZkqYxmRMaDSlUCqGgddaUP7Fg61cUehEUH
2+i9bFYDXZf290f6J7K/mWgwb0JvEW3LqGZdf4NiglxKtpo2BJv319p61IGyJxLxJ5s6EHvskf6o
S8nTB8VRzLZ0mMxO0qzukyYOuP4uJ1upkdW5R4ADlxW0XYDBXH9QEhlWNYLhOkTj1qynDkc7czJv
JDyWUd2M+sKIMPNxNaEzU+ZtKEnzbjKYY01PavPdil9lAtaUjYXeGtLiw148OlaSKRIFgi6UuhrN
kn3uTEZYKNXWoVk7n0ts+P9TJ7phlEgZfPE27CJHK99ta3Y65bPcvIaW1+t29tBoCqEqcLaK/j4n
tZb0aIQOESVBa0jx4+QAAianlTV/0jcmb31Q/xoTNmhaVHqhxzBWGr9t+2tsnVFDVpHKvX8Q1i6c
pXQMtgwgVw1x242sgtMwTl3IEB+R8ifXPzmAe8O4I/m7Eh/z6vO+wdvTv8AdEWcC+YK0ryWG86nK
Z0WHhCu8duamQ+m1OnMY2iAAd7fJPj9lPdvpeerowL38bWsyeHwXeMjSewcslyI2DFtTHKd5hdwW
tc9w6LKmc1qu/O2com8GNPJoeoM7CdpJYenibtLJbBhIWPSv4yE+9EZgRjtZOqqUe8kWjvTmlAnW
BE+C5lKfT0SvgZoL5ah3By11mLIFb74thi1mEIEsHQxYPfGxN0s7yiLbqkMmIQ9jDgZzqckexphI
DmIw7WVQM7Q0INDcF1ZZ7RRJkXyL9mrQTN0RryVzkOIZvGSpfd/fUqszAGzXEvUDHSd6bDboOfOE
R3WYuFr+q5nfjS0euJuTvwz+woIwxxPNoLmWwUKbIp6sy0DFfUl1B6qvj2q8MZzbTNu1NdF/65ke
N30La7RGQyjItLWscyEN5uaV9Ugq7jTILnZZ4uB2YKa8vz+bN6GIYF14iKRumGk3m3WoSxHIKY05
clOz3ireL2fg6i6FFQCpUIrB1aOD5kp4G+DkWDzCGK1iN9f7TN9zCX2MhwKFOHPjPK7aktHeh8yE
DBI24R0ic2ZUSSYhc2lOEAlm7hg9WvzUErJnVfYOSP9W2Lq6hHAsIABlwNG5aQJX6ynr7TFnoQ4a
DTSe/zKbNzbIfp1D/9NrTNlvp6Fbam4+yCvC+yt4G8kukwuZIbxTYL4FDON6cssJxGJFgyVMNGia
VL/R8+BVWvee6FU4ZtIjN7UH8O68GvMWvefNq/XH8tLnhJ5hpDIFD3KuqkLW85iFHSO7DrRZ0vem
tXcgpDvcH+PamQeoRobCFqTcQPl6PcQsacBG1CD1QigUzWNmqW5iNYBJoJq4cR5vDwROM5phwHS3
iJWI9RDeT1yzKpmFdKazO5rMgB/TbWkhb1kRNmlVSjrvUoOFo+JFksOYd3/CVrYkEqJ/KAgRdKJO
KZw4iVIDL6rJwuS97TOnGi1noDtQv0+J6hpRMLLAKp6o9HHf7o3aIKpckL+El7+wgoGrQ7g7x04z
M7lNET01CrAyCRxtfYSLlpJa2oHsRUE12sjQ9p8P3gD6EvTaQg0JjRHwRzg9A7gLSsa4qV9VLRn9
piTvM+ip9xNUUt2BDEVQSCxgEYEfppHXSouTx3wyVZAs0QFMMRoP0sYCVacpNRsbY/ny6ztsGRkO
OAqu4FQT+5jmmXFLpQmSNmrjZ03io7klqEBF/oKMYw9la0fpuX9/Ote2CUrltgGqVRRRxbhFR/tB
bhU1UiBQMnQ5AU9ANxO2ESfc8J4uiwZ+dfT+AAmCGGn5jAvXXSqbCpRDVRMq+jFO6Jdxal3gpBfS
eiSSdl2deYZkg+hs8AiUmuN4fkpmtC9CNMpKf6pGgVVEe1rl1sj85vS5HsARgBJzzT7vz8fthbN8
KBpPoQUBv1x8K3O1qFF0L5qwyN/m8RifI3TMyRtt8LfPP4zAO1k4YEFzKbaGA0gwzraF7JwSvbBu
PmUpd/tEe0D22bOTDc6D25sNxhZ+PpDayAYkNa6nvoxsMLLkDVJ1JiBHOduTLIKbtaX8sGoGJUM0
Ri+FILFQknQ4OkpLmrADAZE3V1aK4o9K9mA92CJdXp0+xLSoswMFieTd9YgaFRROoyY3Yas8pDYB
YdY+QY8Xjb/E3cbkrR1JVH/A54G2chRlhEsuTRmLM/BkhX0q/SoWhQVE0YNDGoAuZGTNSf2FsC2Y
56pRFILQHgRMM3q5rsdXzVWM5gPkh8x+F0Vgk+WpA9q1ylXhzxTmLu9/3d/0t73EOJ548/7PoiHG
UGQmlSKVBjbkTj5QyfuiulowBbnHncir3NEFjb/f7NQ3y402LqC1xbw0LWzPaDC6upglLKYUSW+6
zb4ncufVDSscsxhKUF+o1kaxa9UkBCaQMcJVBLfxen4bk8VltuRqWH7QfIrLtZPRLbGLi80mxOWn
xCsd7J8gWwYpzbJZr01BCUVGCREJkmn8lsLxdjMtUHLDk/VDYukBI692s6Voc8NZv1y2UERYWEdx
v8DZuDZaxy2yn2nShrrsVd/YuTpP5+w5Okiu6YPb9lORPHOLt3LtHQGsEZEwnHCopQg2rUTpVLli
bQgEBoA3nSf/LY3qn1HhygR3DNLoaF26HlXRxFWpyWMLJ/Q1K7+N7Z6ia8FOfPRo+0lculqylXC6
dfQxkWAEQ6kICTRFZPKxpDzTpkZFDi3WH8zPrOp38isF2zIoYj4QPm68/1vmlr9fPJJtTHszirQ2
JO3kRNB04QwkSHn5vVEfZeVYI6dx/9yvGkSZFaVAtE/coKdoXJlSX8stKlT6HMRWDu1tSJrv8rIs
9vYwdn7VoUYWQbNv415dey3guy1JG9RZEWhfD9Vq1AycgwZmtu0XVzFpg9jMCq+KO+rdH+Tazlza
oRZCEJR1xWiNJ2ycmijtQjpVzO8GpXTMGK/GfStrfsOlleUrLtZOlWc5J3bWhQaNnDTTfS15jeOz
xpqNNVs1hEd2wXmBIFasvBkd1+0u6ruwIcxVpMRT+TmVv3T2lqGVeYO4rL20cgGlDu6v6xGltd3k
nZnwUCmy2Sd5Xz6ZUZxvADlWNgKcLETukPBccMLCBclpNCQxh2AD7vkz8EDhnEAXU09295dnxQwS
dEt7Gmh50OkuREMFLe1Grc0u5GnpoMTuYNZUmW+szcrDAnQumk4hj4bNIDZ3cqJFk50WfZgYkHKX
+jJz66H9zQF8DAq0B57qwWg3Lo3VkSGJBu9tSVWJXfV5VigykxLYTH90ybNaPEnpRsi1suXwiKDO
C8JH8IxYy7Av9jZIZdvRAvgtbAmKYnTQFU+qgezsITnotYCnbUzjys5TAfhAII7KLMhnhT0BKJE9
KYneh2Vrs2DqjBn8RSBIvb8l1hYLZwjExKidooYtbAk9ms3IyIceGSPQb0XNqZp1V32VWR1YtHy9
b2wtWkb7Fq40HCSkicWnpK05SeJUH0K7kMenpCt0z5YaJUSfpL6XEGm6CbPB2ckkJaAkVR64YvCg
ycGRdf9L1oaN+hR6j+H8LKxM14vJtAw1bzMbQrkzyp0mAbHeyKNndOW7YuTPE7b3xg5dydADboe8
HJqw0e0Futtrk3Zbt62tSTw05hRvJ9CqXiOnaWDXeYe6Z1099V1JPPgW0hPem/pYxDaSCQTtHMSU
tnTOV7zrq68Rnh4JaZ6RDwYPx47UnlpFnc8NW3JB61R6Y66mD32tosOub/sHmcdbKKOVNxcIIzgT
wC0vVJyCeZt1aVUUxRCWeGjNxvpmto9dYbhz93tm8z6JyJaA/OqALywKFzlaJG3IX8MiTSBSxb+y
cx41+6XHCZR75mlKvtzfYSvXBVKw6ItGvg5VX/HBrdALUEZGNYYziHbLcLBHJ5qQldmSWl+5+TRk
z9BwjHb622441eS6DsWIMcxAXN5Dmw4VuodS/rw/mhUrKOtq6CrS0RAEFs7rzWsBg9dQZZjCRjdP
qoQu4FijvtS1Wyw2K7ceXlsI3wJPiVZdMdVJhi6ewds2hxk3pAcoYLQeqxW24XjdWllADzZ2H15d
/F84i8wYJgYaWB5KaQWwZuNoW9Cy2wmDBWBrEbyiaQS5jOsJY0ksxXGE7dZOzLcZehZMM3Oh7Lt1
rSyR4XVstRiCDwSIAXw7IhjK4ZZyeeyGkEyPkpqcWAXKxDl7XYp+ilPPX8vkn2j42Q9bBNq3GxwV
qyUOsaAIhgdRiHW0lCpaRNsxHKFa73MgoHpPVjcewbVpXPp8DCSlsWC6cGrVmCcyGl7HsJkYtLM7
tBdXbmf9vr+7V7YDQPkomEBsCczKoqhUyyUohUO0PCTxc11nTj//uG/g9rrDVkAPCX4d4jEIM653
g8x51hhlTMLGrAa/zoiGHIoxvgDp55XFIksIiS5/HPRi48VdM2whq4noDQg8PDzXhs1Wl2k+pwSw
f8tppsAYIVMmuSNxUw6cAt1ixV5ZL9SCsVLoVEWmU+zNSq0oHzSezCEbe4cMeyPnzjjt7s/mcjqF
LY8+I+QMcVEsXWDC6c2RosKdUMxhNe2L9keiam4OxWxEUHq1YWplky/KUHD7wIoOqnAhLzPV5Tio
djOja8MKRspf58HwBsj4mdJ8uD+qlU2oQaIS6WdMIFiqBZcE+eDGSgknIS+o7Zo9SbymYVvSyCsL
hMoZGphxZhHUi9n1yKSQTLFHEsbF4JY0nGPmmlt8Wst2FhYIaHhw8WLPgx5M1JTO00bqIkklISv8
aX6WcsuFSBM0xXeqCn7VIvIV8v3+7K0sFCgAwSwPujAwCYkLBVx4lOe6RMJ+1CGU1BZg+s2G2ckN
duhym2ws1soWRHkVTGtgDYNSiUglEclM05jB5LB4aqBNxkwziOSjBWzTWG5xcKzZAk2OouMKRK5A
BMhUvWLXbWTIITLxaTp67Zi6aZ4818pxeLs/i7eMLqDiAA0BZAI0G2VWkalOneQ+a2irhLWk7aLx
MZFiMPE1jgEKzZr8mFoH7PagbpEDraweKY98kpT+PNSHPpGf6pgHJLK/3P+olTvs8ptEss1eR1tr
NdZKmNepP6feGAWS8dBpu8I691q39aDeJiuX9Bqya0gaYnXF7skxsWYUXHMSSsaexoUTqe9pQz2w
pJnFUy6dUX5FD2Vwf4wrhx/PA+S+Fk3VW8XqtGq0oTNLOeyKKXEGk49oZo3UjdtsZSddWVkO0UUI
axYaN+c2k8NlXJWOLi65gxzM7MbK5KjZBt/bmjUk1DGPCiIfdHFeWyuQ8kpyxuWwlUETX7tK9IiG
3bHzinZjh6wc/iWuUpewaqFbWS69i3Epel6TKNbkMG1MX894DiWBjIP/HHDWkm6ls1f2I1InCm4b
ewF+i6Ukpg/loE+RHNpD60VG/AQmjUx/l/k3WYL63BDe3xorgSP8R/QXgTAQ1VB4XNejGxozpyUF
nkFBQo3x97n6rZadW8rTQdf9sZJAuQoa6fxk5/aJR1vc9ytlkcV/RSIXjy08ZvHJyMyOGlbMcP6K
X1MWf5lAwghZk4PUGQ+1qToTIEl5o+7gOQWZTL634+TGBj+wKgTx4DkNklP9il7w+9Nyy1iLaxdz
svBcQeUH6389LT2FcBMzkTyousZTKWxqL40VykNAra9ZlvhI/VsoVOX/9LYTo42iAWSbnjm4plvy
D6jPTxn6zSJ768NWcCLLhwHwC5ihDeokYb0oMAcx4GOYLwQvE3SXsnjysrR2TLP3495yJg3UK3Ta
tZuaZyvXiAlXBXlelM8BFxHcFZkNVOusQQn7HtK0XOIMKHVpq8qxdtzQnAW6JtCwLA2l1zM/DLpc
AsqkhBr7GIfM09sZqQw1iMotHrOVK2T5fUDUgRO7vYvbLFUTSy2UsJxVLy9iDzgUkPDETgpanNry
72+pdWvwki0FLjOC3etxFfGogokEC1dklhkwHWFNjLbYYAQ1qDMiZfFbGpLy7z0J6LyCYguFqj8o
/GujqWHkiWlOCuAOH3ppeoBK+730OHT9zii3sj4reEO8LghJ4T4v8Y5IEqI1Sd9BW14JZWn2Kwg8
9mB3MWLVn8nkgeLAjYx6b6RPcfrdrrOHfvhVy/tBBTnINGwc4LVdhMQISAMQf6MRVZjt0RhkNiuz
ElrTwW6/DPw9M9+mLV2IVSsaUhYmgGp4cYRbQuaTbY4d6KtJRl9kPj6qTVHtdKv7EdnGFozkFv+O
O2npcgIZHuoSN+1bk5EVVY4bKyxaZL6bnZ0HQIcHeps/jKR9i9PXkv+sbb/rNWe2ia/QzqOFiX+b
nsm2ujZXxo4TCp5oNDEjNSAKz83lMJZZSbWwKnb2OIC+p3D08R0MU/fPzW0jCRBcl4aESY4jXS3p
mMOQdpQGIFTi3Jt6iK7b40kt87fJegXjSCMfSgUyUzP9KFppQzNtJa5BuzYcDbzLiG7EwDMz+VwD
cqiFcxnFftpVfB9lDXErDa0F94e7cslemhLBMRD8TgnLRi0sKnKSRvqeg9/wvom1lVv6VIDEA5QT
cadwKYDavi5STQtJ2emvrYISbzFU0mGEmnqgbVcB1uxhCZFJQlSIXlPBXgklNH3A6Qn5VPqN3nmG
ea51zYu7jULX2txdGlo+5MJTk3uSZ7gPMHcM3C1l6gxWeH/q1jYCjjpQjLjh0FCwfMGFBatvKB+V
Vg9RDGKQCTcBod4ALq0dcxQA/rUhTBfEm2qTFI0OA6M/1W7SHmwpP8pRG0zkUCvAFc/1k029fnyx
df7QN891fx5I0KAB5v5w11bu8lOECSULsXgB9AReSOpXSusuk5pCLMXeevVXJxaPFBx56B4AJ3c9
sZPeTogZMbGUgqWrBEXTWck28rKrNwl8F6TgUCMBT4VgxDYYAxmAqYdR0VHq5HILP7PWkdo0G+6h
yXo8DJbFccMo3akjVD3IAMGqEXpUqt6sT5aWbPUdrM4wXme0yoJA+IY/V7dLtSp5pIdjvyv7I29P
+nlz124ZER5DEMtFEwMbYVgpULGaj1HyQqPM/e8W8WIwQj4w7QG0I9zWwyavnSL7poHQkEsbLs3q
TrkwImSykE4r0hwKGeC02CkjFDteIcBzf9uv3SOow/5nUYRTXvVxGScNxoG5arWfg7WFNV9bEKw4
xMZsMI/I4nsS2cDZELsxwsT+2cgzMKFfZ7VH6Pr7/kBW7KCa8ueOB6/lDcdJBC4rnmol7CRglmoh
NuRDnrHxqzxlj+gl2xrXWoZnSZmiIIXeT8D5hB1g1m3XZCQ1woF8VVpo35hP5nAs2/KJJrFrgKs2
n4yX1NhlhlPo5t7qDvys5aAz8sstDubVwSPJtLgoEMcV84S9Vs1ZCUq2MEIIV1SvUhN5ZvNkT1vN
HyvbBeK6/xoSjlff9FYNlAe2ixE7KL+Cbfvv/Q9sFGRuACRCul2so+eo4pM5WtZRGZ06Q24dwLPo
9b/YLBdGhF2vL6DSJGZG2CinyTyZxRFcKsNft5uD6xfAGqRtURoHLEWwAgLjzorq3liOL2r1Ds4v
qMU33q0VKACsLKEIQdnFuOGz5HWX6BMSHiGj2XQa9OgsgV7M4wyIL5OWBBT3NlgAETLVB5lb1i6f
c3CBA5iVB/dndeW6QnCpALOC92ZBm14/bCogu1PFqRnK9tnUoattBGyzWrZqZFGnAw8NUHuihzWl
wzgwszORdz+AAEpVjlH7cn8ca6cJ/QD/MSGOo4/rXK5gwlaRZkvk73392VO0psgbOPYtQ0scfeFi
JXIyoteFmaHafM0Ty5v5Oe5D3m/VgrfsiM6AFBnE6nvYaQ/zoL8V8fRUp+k/nGx4pVuLI8QvemlR
3kSViR2PXtfRaRML2jO/7y/PhhExbEiHgUZyVZthRlBvRj8yTx+KyLtvZJmS68oLEqCoAiMKQh0H
2/l6acy+iww62chNQv7Ux72nuEY+qX5TzbaboqkiSeNkn1jdVlL0dnQLnQjQqWDMgv8uJglntaO9
XZVqCPFdN8meTRSfoWv896NDbyvYkhGpgEtTcCzUbFTNSGvU0Bq+mwDJDShHpKc8OnSDz6stMONt
OgjxIl5IMAZAeAbO6PVckrZh3FRGNUQBFd2YWeorPW19LTW9GuIIc8c3nJrb/Q6DuG/x3xJQiySa
9jg2qFnJajiMftaHDfo9SvoQ21uC27ev4WIHFSVAE5DAEzny1RiEuxWKg2EDFJSLqBncZrG8hd9f
H82/VoRDVaeDjo4ORQVxEHf0drfUGsYY3FjTxnW0tvVQCkbhHsR/yAQLjzttC5ZlIDsLNYm4Bchj
00p3ImPDyvpw/rUi+E3xyJhedBgOKmjBkD81KiRz5MZhxkYMtDUcYZNLCdIcFUgeQuw+py9fE/Zh
md/uH6S1HWAsIhTIl+DFE5n15mlO9U7FQWqRtTlmRcqfF1KgjVLa2mWE5AUoSJFZgIsgLExl9wNV
5k4Le/vNip91NNm+2mBOqhX+Fksqc1JlHDdij7VDC2zhEqnhLiIifkhldZ9xKM2EIML1reYfkOnN
BSil+eRB7zq4P41re+LSmHBDWNHY0qyWsCeUxzr9qtWHpHEjfWNDrA0JPQxL0A1OLiQyr+8hiXfd
DDlYLVSG7EMf/dmGuulJNpJ9h8rL/RH9Qe1cPiCI61H9xdUKbAUKPiIKgUJlvBq7aD7rz3PvRJFv
QRbNoW/0xPfzp8R27Yd1QOfGsbBc47F9zLTdOHomDlwMopiHDtSZtf+RBAXI5sN+f//rxA315+OA
ClvaVUxUfYSZiKuRmDTl5Bwxo3EHDnREJeeGU9eJ5ChjVDv53BMnHSW2MS83/JmLabw5QE6g3xK1
MOH42zPLobkxkHOSOUo4W68jyHG+Tz/Mhybf2XKQghzu94iihKtCivkpfU/SjddBvBf+fAHQkiju
gGkKvZHX20BTWJPnqUnOVKcDfK5ichQmm24d8WTjEN30ziy24A+jiAREOjxjIQQgOuuTsa3I2auc
b8z59tn739rP2nmod/dX9KaPVbS0jPrCl2x7ED6opCDnwuGe7uRO5Sz/6n0gDPfGznbQr+oyR/WC
lDsPpfOi7/rU6d8n7/f9L1ld4csxC/ObUhNKCDq+5LP68xGPsnPYvTiz23qnh8wtNzW/lgdQPGqX
BoXbo+5i1pXq/xrsPNPxOHc85i7j437sui46d7eirrVNdGlTOEFZGytqDE3H8/Ex+PHDfto9xJ5L
nLf9hkd9k8gT11V4/dPB7PuFBuV85IE3H+tAO7iFxx+9cGPZxKdsMQR4CODkS5+qLkqs6FlRWxy4
mXMFX9D9ljR+82V+zSvHiBx3cpLe+5X9c9/m2jW0sELjGgDeCKWl6z1LswikWe1IzoEuufKrNLsP
obLFzrVlRFgpQ+E4hRRG6MF2xhNoNzmYZBzbuz+Wm3zQMn+XgxEWikL8cFRk3KlMC6ov9Kt2sD7Q
gJI8gz7G9OmxqhwzdSEf0Fl+Yjraf7NRDOiLguxx6UUUI5ahQktKMQ3y2SscZHFzzWGaM9HA+nw6
u/lWbmNtt4AD1gQkBY0VKPJeLx3Sy5aF7vXpLFUySDuPckGC+xN6o8OwTOilCeFGYyYUkWdJnc7z
W5Q7H/n3b4HsBIfmyJ35FQBWx34Eu1rpPPn7PQCnzq8N+8tLJF4rl/aFe6zKJfAUoGPvDG6jxi8c
79t76lc7y0t3+fBgwDIul72EuyXy9V9bGhtbEyycDSKPQ0EtfTrXdHyyjGrfS+2WZs4ygnsjFI4G
CCsNBaiY6azEQdJ2PiEHq2ZBG7H3+3O5auhPbzoArcD5CWdDbxJdm9VsPsvJOYNqXve7mgNti6Pi
DzO5OB5UjcFqtDSnq6LPmtJ0LCorms4fqoN3QP6c3M/m0/t8lp330SlcOXZeh6+p6/u14ybOdHw7
ty/u1pW99jRcfoWwcqAdLbImk6bzwnCiP0rGcdiiFFqbz0sTwsLRVC5YUWLhIKHj5CBFVofJafrT
rGwJS96kF5dTuLCtKyChNxYe2+uD3qUIosYync/ZQf8s9vIRnFTZj+JQ1A6F8N6P+xtl1W2+MCcy
jepssJI8x+Tx3und4+OYeKMXlN6hcneme/IHzz9/jZ6//ITD5vvf30LwK25s1hvckTBkMQ4eijQu
tDmZz8r0yEzuJHVILIg+zM7Qy4jAvyOFL+VbyYQbSAnMGqqMRALeYCidifSGmUHSPumk+dw/tP7n
GHjVtKOSD7J0983jg7NFdPjH1RaOy5VBYaPOE5gcLJC4nUemOzXAQN3gVrwC4Yk3/ujBT2dRtynB
NMh/xjFQaU+S/CwtMg1ebOwGbdekvt0jzWeDyncj4l1M33zaUmZASxmgeqpw9xvgm+mkosOnyc43
C5yH39t8o9CwagJR4DLrJkoWgommizK74f3iMIMqZN7b5/GDnu9v5zWv3MB19x8jwhuSAwXVGQqM
6E7jKW7lIlW5w1Y2XC+Yg/pUHvRTMBjAjXoqnu1dh1f7LXkgx/IxDbaivhsA5J8dhmZS1K0AyUW/
7/VZVuWaK7FZk3Nsaj+zHnm49tAMuS/R31r0bgxBJv3Tp4EpD06pe/enYs2RRY0Cegx4BwBDE7tZ
zaocM3Vm5DyMkjP2n6lDeuJCwzWnD/0I1Vo6OEkpBxXkk6T6g2YbWf01Bw15uoU+FPB2oPuE7d7T
GcxvCdYiyt5647OuQ2PXf1ixmySB9q69qSNUJFoCsYBdC7o/qFr2z+jQ2ogclvtS3NlgiliU9xB7
3hCbYIlqI6UGOUOuSSUv7KOxvfTQJp7WeM3fZvSWBccRWpIeSFBB1+R6wU2rnbWBxvJZtlB4xDlS
NadvNzzPlcfoyojwQkyMKWPGYcRud6PxkTUOOOYL/rmxf0Q4uTAWsU0q56xVNEnC/plM17S/dvyj
yI5JElr6Ix19PlSOfLhvc+UlR9SOZhIVdUhkC4WRVaMJWeU5kc+q4ttPPN74eW115v79fXFIHUDd
Y08q5YxMMjh7W6KlIfD0tRLExKAllMNnKB8BejZ/l4emAG89Mk5OzCEg4GVwzkdHszkIDrU4Te1g
mGrqZ3o0UmewEfH4uWIaRzyoEEUmFIJ7zgSmK1CwdD08SQgwQUmTWAwqxnXUQbWlGKT8F2T/+m8J
AANAuTUz3gWE8mBQhzYtV91y7mzFhXJ2ngE4OsjlTtb50LlAOCG3NUuIQNyyLvRnwtui8wuVah+V
XFqaN6H7o0UZHHiyXT3NaCwxZp1CPJ1Jn83QjGNwf+XW3vDLpVOFq67lVWEXaKU4ex0wRY65L3bI
XvLZRVdAubtvbC1SuTK2RBIXuRcyqBOTeCafm5PsBa3LPXqYg3Rv/RMobvc8vypO9zSdrIB4ybF/
zxy6kdm8wXD/ORwXO0nIdffg1Td0tuxU8mJJvgS++/ZZV0+M+vX8EhN/rPcWhGBpExD2iUZbjxul
p0XhlAR5x/3SerHpFvHtcrvcXHUXH7WEOBfTkkBMk1UGLgYUe3D/kNml0RfFYfv707/2kF+cUtFX
mFqISk01zMSTk6knM/G5vVMR4hftxoG90bH632m2QL6PNDx4vYRptiGXBj0oLLTu6NxNkU47ph/8
0O8K3KuZw07kpO3BabinD1k4/KhdypZU32b2adm9tzP773cIM5vXSVmRqJDPBfe6lw7ycEfrVM6O
71rNl/uzu+qWLsAd7HBwaqA75HoVSULHfqpK+Uwm39jFdC9DJlX27DD+fIh+ts/17BZvG0u66qlc
GhWcs2hmxTQZlXxODnDOwOpmLFOMFoDWs575uakDuqV4vXoZoy0Dda+lG81e/n6xW5U4gQR3V8tI
NygPFbh9W1/5W4acP/vnwobggsRx3Ra1DBuS6pLQKH1SniuvQifDtOHdrj5dS80IGhjgn9OX1/Ri
NFizUm/BiXG26C6iP3TjSKqNQt7y+t1sQgvVYzR2oq9YnLCuguD0CO6mc1X5aJdHPj+LT7XhkBco
TKX6xtnbsiZM3ZTE/f+Q9p29sSPJln+l0d85S28WbwbYTLpyUpVKlPtCyNJ7z1+/h3ozr6soQlz0
TgODvqO5CqaLjIw4cU4sZLBWulavEP7Wnd6fUU3Pa52di/7kYlyTW7uYOnasI49vYUmN9RqRsH8s
QqNt34BF+v1oLflHdHVO7FNgLkaX/rUhvhw8v0b05ARfkUdMuQ4IFz5nLETe5b9zH17amg0qQ0qi
S5uSd8ZbFjGFFhCGexc6hWpQMb0tt/nac3ZpA14anNbzYhblJpCUQYPBSGyhNWYL0lP8+fv8LW2J
CxPzXIE6cm0G8j7eaaiYGOP+pd2lDyqn+ytF3kVvdGloFkzkXd8OID3mHakYN4ynQuH1weUBxH8d
sWaFd9OL5+Zc+A3pA3ll3y9GMpfGZ8GF2mcgNMpS3vG17ehCKgjgRmwQkp5SGuQrZ3p1qLMbztX6
CozjGGoFfYWaZvHGy49Mtc33QXY3sj2NazNo7GqtQWnxmkH6Wp6YLIGq+I6xLvaLWIlFwqNh1kkg
ZsOYvaCrCrgx7DK/7e+hUp5u+toz1FwHU5BsjmtNNEuVOlAKAKeHKjvY1+fNZnyVMS7OKOu0NS3r
c5rTQYcUtiFkWy60WHlfiZte1LWjFqy8n5bSllemZ0eF4YeyrvFudaR3M7Ilc9zgeJZ7hox6bJoM
ddEXDVpv6m6Uk2hnPom3/I5nCY9/GIuxxP0Ivk9kD34/XksX4l8zArTd9QkOpSrpkBVkHSRsCfJe
J2UlJbB0fiegp6gApjPVY68NeEyR925Xcg76ogcrh5RyDrgd9e5dssZauph9gA4ZmoqQjEEX5sz/
DZlUx57YIxbVuTdXv6npFqn7k0vXpPqWBoXLA2UR8BNBoHJ2gEAOF0dex3EOSv5dhOYZLdPRRmF0
bTTREJCgPsb5KifSNFXzuxgtGmDTAs4KsK5Z8JK7CtsOuYo3uJ1AgQbIX6M6Sg8uSY5GdN5lu7XY
fikvDBFAcKYiYtKQap9ZbEFAMA6RxjkR2ZX7Q2fFCilM6uni3e/bcNEzoA4jQX5qApHNE3XQOop8
v3A5JxheOuaTUTad9yFXm9TIrRIIDtA6sUZZ0uA57HYFt3JJL67nhfXZOBmxGjQ3m6zLuyazxNfC
e4zUTQkYjma4azKWSy8MZerCReiGtzzow6/PRB9U+NEQ8M4AnC7l0ROjkWJ8ElID4gmkipAuMspD
GtnJe1UYZ3AHZcibZbktbThwJnhfqYcK+/j8+xosbC9gJdD3NwmIgkxtdgFWI9QMM5UbnCmLMBbg
2oJI7+8mlk7olY3ZPdcMSSvz6MV2QF9mdkxiioy4lyuna+y+PITeoWd0H1qeedaZWXHLlf/fXzA7
umk58M0YoeCYDUZQtVYJyui4Eo0e0RnkMWrX27WFQEDxRaquN0Ut2RTVCjhlcaY5JGZQDQeebI6h
BrNB1Tc9OziD0L70ICNnwnBlMX+wZ+MVAuznXzZmcaeqADxbjJjpwRqscO9v/E1lvNx6BP9YwBbe
Ice0EW9l8rw9Q/Fe/32hl8oOMA9hPlSNv8/19RYPG4nr4x6VzafDy5tHMsrQxKrtiFqoqDq4d0lH
Ktu3Tmv68QsX2qXhOU/2UKNADvGuwWlGq5JvlOa1S59ieeXltWZldlZU8C13bYldBPVFaD4WzbFK
VHsMkXNjG8b8W5OpTQBUlOLBFXQ9mbn/n8lsaK0fDrepWVkg9yB3BLP5rJJmU5jn08dab/7SNsXD
D3AQDdc3hCuuzYY9Kw0Q1ERBV95G3h0vr7XXfDu62Y2GN9H/WJgH95zQo+tUhIWEdANVD7LVAkN1
e4/NGZPwQTtoh57W5D2hPfZtQFKdN/qNT+9RXfl8JMy2tiTKUSTZKSOQbi2N/537/e37ZsvMxLXk
pQG+Dygn5BeR9YvN0Mys7OAe3U1CLePGCY3ILK3EhBQgSWlHGDOlCDp+3wJLN/HVTM22QKJ2GurN
4+gA6CVStCy8QAD4MN4M4d/ZbJdrMnOQslJyVaH105pMSRlMOoasbnzwegMN8eyhVHlGlIguKCum
v4/yOxj8bb6nHXnxPojgTRJN/rb9cg95BlIA3+ZvQOuNf8Oi9+T43pi50ZLa/tw/QoqOnJHqpZCR
1KvdKjxj8bpCHQfdATy4c4E0v/4eUawEwfXHAXNR3meRnZ1UvStvROGccJwemCn4KaKBKpvf52Hp
OQjqwL/szjJjqSw1ah3DLm8lQDhUn65GaGLaK1561c7k5i7muw06ofMgcY74rjbZrY5+Hup05GNl
OEveEkwo4JNEORLvrtlwWlcIeLAIsjAjvd/e3hfWBnqtoT4+ZCnuAdu9WXltLR6XS4uzgY0eyj1c
B4tFfkylGigp2sVIJ24kvd37B026Qb/oyigXalfge0GSGrXPqTN8duMyrChDBh4YtEOrI/X3EkSW
B/lA0kR0jXtjceEubc1eOgHywiofDXi2NeTw1Kkg3FfGg25IayQN3zWU+ZGc2OPAG4OQENHK9RZR
/cHVio4DuJVVaWMVyh7cnEdum2wscof2QGJWJv1KD6pHYuu0E+4fxJsHTc8quMK1VZ2O289vQR4S
Ohtg9pnf7WE1jiknYtSH8Mk7KZTb0toCART5wuFf2bTfvHi/GZv5/k4BzbRXTsu5G823F/OlsTpL
3ZrYund3Gm1JvDvefxqPxmtBH0urd2Jqx4ame+f19+YPVqEpmkMClkUnOfgGwG90vQpdr0axxqAW
ULdiuhuiRC+1GBJo4ygbFSDNW6hW+ro29tkty3i4rNxB2UWpnD0EcspuJJTmrJAdlZs2C2L8tbyz
hFFUbiv8B82qnrbiwRbjv0m9Fm9jSKHjs68/mBkDPx8h/Iy8gu5aCkvEjrqsHto67kZtc8revhjd
3kmbhqh0DfQynbT50kFWACSEU/z7A+VapLnqdxky8NVojNybwN0PjOkTdMavnPk1Q9OGvfCfagiG
bhfJfqdVnBexycETecoxoTm3YmgxnL8c0mw+Q1nIMCSkUZSU6E87xCMNKsBG+YzmO8lATkUCHPyo
7nLKMOTDfljxbUsnb+q8nmomkLWfL2dStpoXJzCflx409w6S8CmGEWmCgIrMlwtZI5ahYlug4kiq
fMt5RiSO979/xOKeQn4AzacoWwO1OHPqdZq7sRrVnJN6VrQbifb6WJlW7ZGjZRje8812e1Ke4XUg
Ufu7ZW7hAtOms4cCNrjasadm65wwgjKW6oTaisgBaZfOGAfMd4kE00k4NmQl3Ftabg1JF6Rdpkn/
QXHfR2osQlGIc3aCD5ks8lh+pQDX5+SGoBSSUk0vdikVNg+2/ftQp5HMjs5EQ4+HhgoYILoZrkda
9PA/QsmzTtqZWvpSeO91t4eyegNgsxDqLb9WH5k27m8GZ0dI4lNJ7ZFoc8J3LjsoXKnLKrOyfgvH
FA9tNJVDmlGU4ZCuB5XwLCNnBWwk7WFojZEGo57Wazwna1Zm21OUsyr3A1gZK+ptb4NTZLOGQLh3
XgMJpC7buBPtpHtgc2NluyzltadMAlJ0IABDK/rsrgpkH6oxLbytCj4TTz1r3D5LjCQygC8p+kYv
oXzZfyoQjWNoXDnZ2++bZgF1BefAffOOTVHrnL85yEUuacead8QDf1LeJyhGZFiccsM+gcTQBgqh
MlxjPP5udgEQcW12tq6j6DOpmsEsZLHkwdP5FNi6g2aqnV22REXXcK6Ymo5PSPxX6Y5FnkPSxX37
oEV6Ua5EJz99BD6Gn3hYwAeKlMfs5LReV0V4y/II/zYB8XdrRZvp718flOvfPzsoSKELXdyMGCyo
omRlIwY+RWqRSuMuLc+iDL6+6qCFejFssvFQt2t77OdBvbY/m2wkIcCINY0P7JfZY3+spHs30t3k
LnJfx9dIvlU6qnxkZCCAsf6+0Avh7rXt2dHKlaEVCgljj2OKmlVb5YTJjv1jUdklpFkMsVrB2izv
aHBKQR0DnX2QJ7p2GQ1fD5FUINcuRHUM0CbbgnhMaWJ0rimdLJ4ZqL4lBEp4EIDoUl8SSFxGskzE
ggW6MPLj1rcAAwgPYxLlORn8rn+Lxm54zdhk/MgUD2S/v0/ST/eDObr44tmTYBxAMa7JQAeVENxk
K9kWxrss8ndSX0G4dU3maGE3ACk+QXcnuOcPvSiOq3M1Q4eKE0iPYrFRw/ukMX8f0M+rCIQWk/gf
4Jyg8ZhjUppY7YR0aCf8SwJAY0yHotowfqQr+YMQ612c0CxbS3/8DHSQ6gJ+FRw26M2HBvr1uita
ozUNqP2dMSpDy0/i177114RnF+IJWIFq40RyDj2e77fHRdyYdmLiuYHPO3IV2EW8rUoSiIcGbExR
7JptC3K7qhx1tTGD5KmMrSY5JWlBpPB9DVe1UHjBpwjoBMf1AeGeOdm6V0UNaMcT3nEP+X1BC10y
NsE231W6oZLRSEUirMRxC+VnmJxA35AxRCfaPB3A+OrQsBLKdMMpIxXywgkVde6mpzeRLv2N2A0Z
aHTBovrIgqd5TuKIB5OiBGitdpoYtxAgjPkH+8rThAZU5Yjrk+ZJxv941z2uEXsvvNpQicTMAm3E
o1lrPrfBIEOfDoGH42cENayBBDbYF3bKTY3E7a42tp/FBsh7B8/GlffXtE1nl8Wl5e+b82KDoRcu
iT0+FxyuBbV3brEdKPEA2zTGWHf9Fc+zNk5+Fn4w/Ai6PQbjZL9yvbgR9I23TSha8Nzb0hDRk+Mi
eVhbkU+KtVra4lG6mOPvR8PFSGt1FBM3gu382NcEpGO6txPQ6ERZ36CQc252mF+aPP6NdM/V4s4j
5RrRO8SMYFjJ9ehVpPGt1O8lyt4juIjDleBi6QZETgnUn0gLokNnrqyV1kisqVoPdEq/61vaauTD
k8xc0wGP7vzXsVqDwyw5+AuDc7YpfuS00W9bXLkAFg+k5wmPGHaPvmJp2+1f3cdtjPfH2st9zeps
JyHJ3ddFD6t9smdTWjVWI/+tkaFXH0wdcPI/GKKZjm/qKBSAteEfakbcQIdNr7mQSLxTCERlNgmr
vnDpV+WaMW/yoc24drcmwbVwuUkg34ZaPG5RkHBOP7/YtrEfZTkbpILT0X4TvzUbz8R8rsVN/E83
cGllvoh51sdo+oIV8ZAQ8aXXIUb4UjxlG5Tw15L3Cy3huO/xaJ16i0FTO3+euz7jJ74MYxLpzac6
MOVu2w9oP6EnxuZQ4TYikusZeE7v5RUPtODurkzPorW+GqUok2A6QuMNqHuCo7CFcHz35q8JcS9d
XlemZgFCWHJszAgwtQPc43RSzlCAho7kOyqaq/CLhdOA3hE8rCD3C/TgN47gYpM0vOxlmpAJTmlC
aYuaiX0XWJXOmkb2jPXTf4+3lmLeK3PT51yYG4TBVQYXQ9P1Uj8oT55RpdTds7fN2ZZ06d4ezysW
F/cn6JUVZMwlMAdOP7+w2DR5UCR5gwF6KWkFg1cP4VtwAqEFEY9teceO+yrN9Gr11ljcMBqyyHAC
gDyIsw3ThEhydVHHO/oTvx3xhAjpjU96pzsjoXNaW8gF8NeUO4KHBtkUuJHE2dutVqNm8OscgI/E
yFk90qjbBHrMxgYvRIYXq3rqxo6b7PMcJK95RnzhxCkIjnxQNQ0OF+/8cRtnPK0yuwY4I99HvK74
546jYknlF8HHs09n248Y9Y3YWlmlpcmaGLJAz47kAvQerlfJz4Fm7qSGdx70kSetvYloa7NwXHh5
FaWe3vE7vVKQxwXDyO+mF1rrMHEXpuenrSskEJnjPhhOoIlGe12tu6dW14gUEOGRLQ3jGTkxKgbk
+dm6aQ92utrpu3jiEaSDJAwc8TzC9uvh9x56rjQeV69AQmRXMupypKZo1zytihcsHfhLU7OZlt0A
+N0Rph50/UncFh6JGMIdWARPti2uoFC+Ga1nQSKY1IHsmvT18NaZWUNWTPHKCNee9FS9sg/Krtfb
e+EmMu4Vau05cGqAQfBUOuez4DglIcZjau8J8qznk2euOJ+F7MnVt8wWWukH+FRGBUwafaDgqDEl
EcstrmUSlrYyj7ymCNAedFDnzVitVCjRoI6CU0t3oUaS1PKMHmFbagSR8/veXYqKpUtbs1hmYHre
HTIWzk1H04p2Fun4FjiMMZj79FUl262d0y+6YnUpJ3ZldeZSW1QhqrDjBWdKzQ+E27tbedveE1k/
Gvt9SXjzdRypb0u0+vh9wEubFwQfeLHL4KYAyvb6nARunY5NJOMVoNK29Uh3Drvn300s7RLQ5iHR
yAOSIn0/Zi/ui3IMuICvMLh4AFhWK4nQ7MNk669E2wu9XtOTAuwCk8gMsj+z3cjXnqokDIbSoc1r
ePAe0dl7rNCh3tqEJPt3bFA8V99b8skYb0JF/MHiVmZTXprOy2+YRYiVJPoeF6iCk0kZg3ajqIol
KxVG7VEr/MKpo2y49yAo8ymDm7/Rs8ZFM7fI+Mqh90b06GlFWyfQLh5SDp0bxSAQKUKUQeQ8Yt/4
RARgJmtR7CFFwVRQMfUYH8c9dFO0xXJhjBySJ6XvsSwmsSm7iWKUTPM2ohXkZvCbvCVdOTbPwMk3
m5HrG+jNaYzkKHwl32d5Gh/5rISeRlHzeUHTAeQ2VEhlASEFkEYe/t0fnsNMKZHD5PLcZsSkQmu6
ogEI7ofqIZKE2M5jBeKWuex98BJqsbQRpYzGaZ1yZEzaequmPLOJ81QJSMzlSktzPm4gFpLGbGek
JbokSdtygDSnfvnKQpiJJXLXNS5FH230lmCqKjIpyq5J+i7eGH8tnTwHVXdBi45L6Fg44X2hAnws
nbUB/FMZYTb+zjU0z/T8lWTZQgngcssiXrw+fYMqV0OKUqjj72Xqn29D3TtxFkd5EhuxJa0cxIVa
HMyhsov+Zpz2H0h+tIqmWpi62J2Gv9db83CI7AKAoYw8SbeghHrNcioWuhxTymSWvnJbLI8WFIZw
4sgOolXverSSGLiD3CeiI7Z6y5zG7BQ9iGjgKQm7wZ5SBDC4VIemvxnWMGvTb55fmhN54r8tz28Q
L+OTfJQC0dGe+JxGRCgtPttnrVW1x9Pv3m7RAyC2ADE/fCqUaq4HiV5NCNj3qYjH8JM2HJoWxfyV
qsKyp7uwIV7bSPKBDyQWNkrzsAN9GUhUfP3u0zW9fUuJsbXPX7ayeVBX36aLgwOUUeSAdcaTcfr5
hStnhJEZOG8UnV0AM79P3BS4/Fiji989i9gapHUVYfrdg2NsHR/AvN9///IBvzAwi5wUqQ9lLYcB
NbRdywfg7ylrUWoTUWZTcjIKp6yRiZbtu3olaPuONn8b2+xqKpQEG7CA6cw4HF5uTaCoSFcAhwP6
tf2+2NzcbHmin5WQePratbgUPU3w0/+s2ezU9V6Yh57PilM7wGH4esF7hIgGGnc2d/HOyr8en5P7
m60DZMfJFnLytw79X+bnaFGGy1mhCzH09onb304PAFe/U+hwe66BSrTClV206GTwYEPcj/cpwO+z
qe7HrOK4AC41AgrxMFDob9fGcL89e/qHu0ZwtzS3l8ZmcwvFmdAbB0lwDqIRbRUa39nc88q2ne6A
+d7B2sGjTKTroH+7PnNpG3m128Sic0DqcMea1D592M3am21ySz+sAHiD9NakRcXOI1CcC1VS4CED
0Ht+mW8FSaE3Qd603e3muTX8O7XUb6gQEad1Iv38+xiXIkQA8NBpBFlLDV9wPcRYaRKhaHnRCeW3
YngdsvuEeR3WdOAXgKp4Q1yYmY2RESDhI1cCvNfT5DV92h5DIJkK8nbvER/nQSRkz5zAN7+nNUil
weYXmANhdE0HmVGDasDvw17cPcBsADXKTfJQs92T+3zB8oMiOuwLcxt3ltxsoAKPzgZ5pea+bEiG
XK2GZyOW93p+Fb7gtEz1JafWVdkU3ljXTlOjjexc+/p9SMLiPkJNClIDk0jpHO0HRWgmTxKYyozK
UAhzHs1RoPHm5WBCDeeMZtpPb6qjxAQSjV9GSqJ7cAsmR3QLBzq4zpzfv2ep0oA6MGiKJhE9IGSm
7724sdyE0TjPx9bSDx09lPuMoNxOy8d4l+ylrS/Thq6dWH7pJru0ObueVQlZ1RrS0XBBArIfChwR
GEb7s4ltRqx3sjfqghr2xEl50h9WBry0AGgGAqwEKCTAWmfuoqrFiYEA/pY557FmCvGT6t8JYPHp
U6Nw9bDPqVpYCL8Y7O61BPniHXtpfXbHikE7ZqI6TEM/6OVRe1RYtOQSNaRfoAOzV8b6E7wLd4F0
4ITfRe56nqEbwU7MMYEsOgnaVOpNYXklTX1Fj8IW/dqq3od67b//bnTxLr80OouBmmBIqxzhLWL2
hyf3AIgVOdxWZPPZHY/Hx2y/F+gNtW36sOYuFrYVevlRu0f8Dol6eXaKoyJ0Q7lKJIf/AnlI11mN
DiqZnrF+H+BCjHdlZnZiMtGLo7rP4SykMbfGUMWcMkFIB1es14KDycPNbh1ArhHJQqwZbKPzJ7sn
R7k0toXkIBdJJgrJO+to0ZL45Ayc6crRmI7dlTFcbrCGczGJByBDee0KopGFdqTkdQ60EDzdbzCw
pvMb4/fp+1lRmcxAfAb6itN1Ou8T6yQ1lUpPbZ3+NrrhdMFODsiMf4JNywqodHisDVGvdK09rQzv
W13hx/guDM/OnhRIYQqmmc7x5Bu33DHneiMkm8A3gTZt61eF/0gG6lN5j2aYzIx88017jUUjwfNc
g05ORSBbe1fowaFwhmYTBY/gjYh5Gu99q3RJ1aJrotJRXGAM7z67zWLa7jWHCx/VhPp64pEyvu1z
SypoFYCty87PcnEswYgPXdyBIaGdvhbgJqk00+PxzhXtHO232wDgzHCfcHrH6wmNUD8kKZB3kmp0
AqAifE2im37qqj+Am56gYQeF8Jp5BMsI8gKi4R/Et7BabTmfjtJvUzldqBe3huYGKBSrSutIaLR/
qAoq1OCH3XPg2sPHKCeJMSrfUO9+3zo/runvnSPyAK1OzFbq/N6I/KFVpgXkTP9WQa7K9cga09ya
jZn3ajMU3sscNnaiha60fMevnekfTnk2itkF1Pf5oBYejhnYu/X0tgaM4CHCFiHFzn39fcJ+4mBm
tmZbvhuKVGq5yRZBE5+U2UJsSKcbl+SEo4XZ7Th61pKVNsLFKQQ8BW/giYV/nkxIBrmoajaC0bpq
zMaFiNvARb2RdZsyARqor/uH1GfXmKR+VvqmwaKYgR5kuDHgnK43ZZKFiZK2WLowfGFH9JHx6FK5
SQNuwvmi2iaAELK35I+A3+ef7G2p6uBZJ2KzEkz+8Nmzz5jNOfCMQ8qmYTdV4lOTQYm6xJBdI0A9
p7hNFMH8fZG/C6Y/DuPFuGeHMZSyUexrzLdYmLVPJA012yDclKJev0MGQxnBqJ6BkY3KRzUwkk2k
2Nk799l2uo8ntsF+cED4ZY+/f9XqasyC98oPmkwJ4mnrZbEdNXcSR/03L7/XINBBxE3z1EG3BVOS
kkrWI2YXDCvu4medDSsBUegp1IOSAeqr1xsi5ZOqSXKpcyp5F8jIER/ToybQOoPLfZbclPS2lJJ4
U0ggm0crR0i0Oy547AVzUOHZjR5NKRJyuR2E0S2hO8jiRlrFwCy50ukenPglEYTPs/8DqmMin8r4
yJLI27DHAsqnVNzIteX1VhxsI+ml0o6ScF5ZoKXrHtQEE4OFoLB4+VzPjoBXZcXIdQ85gz0X3FVj
T0fIdgtFcAyFl15mQbWzLXmTc0ODgV6arL2UzQoidf4UQPMhCNtV9NBxeHzheTvbuxHjKpXUoPnp
SbSesEPUkKjPeFhamQXlsYYCRTbYUNBFM6R7B9STLh9SwDxQuMc/v0/I5B4ujtGPT5nNBwO4F1D2
I+uwgJsLUUci9gYgazdZGfP8DTA3xE0XxMXlKYAaoY0YGCrBPBhwH717VIucgHPOkErJrBOa7ISm
BonNy9CkK95i5p1+GJ8FeV4wtmJWsaxTZ/fZq5ucR3YbtHbA6VxtysxKcm12FfywNm3+i6FyLKPW
zIDljVDMke8hgAUdEUgolrdJtNZzsTqvs+PuxhrbZxLaI9MNa3iVWbB22tAeRDghreH9bcnoV2kv
vldrvm2AtwDhASeDw+T7wX85xKAcFGhYg5kWGHHVgl6FGUKKEvT5QEZyb2vMM4ujnKiG4CqgRAII
5vWUNiELzlJA5J1QNKSYSrUdbjTBLoYjgkg//qo0q8SNy7nvvx+PeeX3ey1xvbJIG4IlBtjaa8Nj
VCihO6AtTGh890Fuhs7qeVTUstTjiZD4w8sQtMkDowrhhmOVwc74sKN5W2S6WsYleuHHQ8QlnVUp
YnaKgVa7HTM+M+AgXvMhzOzfv3fpOKMcjj4jASJX0Be//tw+Yf0sdvG5QWU2uBN9zsp0QV0TPZsn
zb6nZYo3gCORWR5t/9d22tatOhQ1QNdZ6qgW0fAIDs1jcpKN8KOzarB/M4Zk7BUz2EhWpycb1ixQ
MAP16CnStQ243BG1Byaz4s2+X2vzfXn5XfN9knG8Kwj4LoX/lJPYbs26CoweyR3Pe1E6PGaElP7b
h/6v9/5/e5/Z8b9/f/Wv/8Kf37N8KKEUV8/++K//00A+9DUOXtM/SFN+vjZ/ZF9/nOvXOqjq4L36
r+mX/c9f/tf1H/G7/m1Lf61fr/5gpHVQD6fmsxzuPqsmrr+/Al81/T//X3/4x+f3b7kf8s9//vme
NWk9/TYvyNI///2jzcc//8QqXuy16ff/+4c3rwn+3l33mn4gEv/v3/U/f+Hztar/+afA/gMwQVxr
CjhnAPKZ/EH3Of2EV/+hosSmgnqIhVT6tyx1mpW1/88/Ge4foCJEf/XUwA3YOv7tzz+qrPn+Gf8P
/L8nPfMJWo/0M/Ia/xn61YL8tUB/pE1yzIK0rv75JwDw2JB/bQwJ3Y4ypOW4Kak6vaTm+Lus9d2h
1pRzHfkSujrRcYuiuKttirwrH3i+Fo1Kk+MbX1YzKEoP6qHjpP5tUiGnbegKQGglke41QnVT1m3/
DM2l7jwgYX4vZUJuNl01bKQ4Dh/GgbtnUAxzuA4k671feScXrT47sWYlwweQpCVC6w2mXODPaRjh
Nd6I4Edu63gvBL66TWq3BUgoDgQP9N5lw+o5SuZG4dftU6QWg0hC388VPUgV6UVKUK/Hq3nkZRrL
QnXLl5m6CwuplCFhVSVbucExJWUh1wrp83xUzQTI5JiCXziCGGNXMfrgMYHNimweEdSJs4FItZif
EpT4/U3NNs1DJXMB+mPEAeLlXaRY+JTqkLiiRAvwLB3FHPzONTB44L+HZKncBwz6V9Oag0Qc24Nz
IvT0Oue2VZOlFugDbkTZZ3ehyOkJm/fHTnnShOZYByHojpmeQKnkqxBeJJ/pTl7XbdtKfSujYS+k
6DtLdmMWbLu2dpQE7VJRUxodyCVZtjyzvvvBuFq7LcruKc/cZANkA39biioVFcDVS6FSdB6lBJ7t
1X1VF1tM1a3qi+deK3JDbBvTL7rBGFzfewtDKdb9XH2X+LCkvqT0r2xSf8hyFdE80bjnXqqeg0Lb
dDyzRWU3Ir7nQh2cG0KkOvrsI2Xls5yWX+IIWkpOPLsSa6P/xYjKEnIdaoTkGf6t4CtRbwJBbKGL
iV89ullphrma20Pi8kBpiHdyntyXCVfsQ757lYRhAHeKaxdQdavzpgGDRTRa6OUSeARP6OLts+Ae
mKEBwTsveTKBcBdvgLON/co6rBcP7mlZCdFH4Pd4k8qxgEpnlFnSlPZtwT0j1OFDJ7rDtldktD6V
JG6f2jiWmw8maM6lB4q/9LmQ6kaidVuJpErAz5wNasUbRe6rtGfE0kdbQqmAIF4qXXQ0MwIHZmx3
aLapxvCgXBSKpN1zRVi9MqySHqvWkw1VaLyN5PNchFcKN4DDAhoWeM+leuBXuF69oiB8i9ZoPwED
hNfcDAHaS4AIPyphoeGWrexOrB6R+jZAGnQHeQ3knvhzOHakiAe8Cfn81HhxYKKFisVjMap2jdCj
BCEGzyyIV2ReQs0n8xPCytq2Aq+h0eTNPq18386bYC80UULUekTlUFT3EVDTSH11hSmmLBoUpOom
iUp2OwqRSiPew5WL6QcmB7zOvTLiv8QRCkJRrlgJX90WXFQhIVC4+5TtRVol8Z6pxxoQtjKhFZO0
hsKkmu4nDQiSM++c+IG6AfCGv2cSyTuxkubSPMJUghpxMDWlQzyi1c1HHHiPSVBuIA+AljfuPlbH
wkgKmXlIZbHacIUGCE7xmKcib8aJDPckcHaUKHojq2BE6DEfbNhJRhXmPW3lstPdSh1JBTA4HWu2
KkilNjIdBdEWe1c1OQjDWQJQQG+c6ylm43ctLfORfx567c6LUttlkLiT8tD20/7NS6ITGt9FAhiK
7od66Gf1uWoHjQ5J1JKBBe2ElLih1YgeVavw3cXU6VWiVHruSu9+G22GAv0Yvv8AWt53cWiityit
7LBEqb7seNoXDXUTMdDFPvq/7H1Zc9w41uVf+aLf4QG4gMTLPJDMTSnJ2ixLfmFItgWuAAnu/PVz
mKrqcqbdzvE8fRPxRXdXVJdUBgliuffcc84NMf8fU6e7Vsy9I6SpIGqHIbrlwJzMp0/UYDtSobdp
3gXoPA9wchijvAfRXJkCZbDYvc68orrB65hw1HN6Xbp2t8pYFoPg1A0r7dsXsp3kisfD1pPM2zpJ
+kj5DFa8ZT2L1Brwxb0kfgCVTl40JUNrwNRCRyueagCvsfxUxMXnrHY2LU3syObPwBbhnQTisdpW
VmovdoSe8znB/Xlj29D/VAOICLEvX0Gcw951EkzcxIOihtGtnr1+46TSDcuiR1t4yPdx9PjgmrUu
2VWikIE9JmRv0552L4Dyy73DuvZVj3wYoQhx3a9gYCknQpvZwY5YCsYQ+opQcMHm2tuAq9df69Tk
/pWlNfu0qGXC0ckI2ZTUvS5E1l2XvTJJwE1s34wAeMPWGBbh5AaySyazGwxQBA+meH5Q2xKHhmiK
a6OGZD0oXoYkH4Ddug18JYhMg7EXbsDcNN3OuTttRtC+P1dSrpyyvHbidms6gK7lVo89/K2txa52
LtCBpscRyBvZ73o9APXjb0Toem+PlEZyLHgfNOMixKsdgvbuAxBvmsdrD+/SiH7em7JmNw0ZQ8kH
TAHeoUd/hHYcBjxQWt3NjUuDuHnp5yxdx33lfSLdFK9Hr2yilrZtpGUzbDOniVexX/NHSXP9Quxi
fgAHEVFo3JdXdp1njyQdkt2UK1iB2qm8GDKdXOSWINekMNMtSf3qGYIzicwGoQhuz8mPd7lTWriw
W37XGqIuy5Sqx5Zp9ZowPt+nox1HlI9NpJyYrv3Sj2+Q1RQRLEPiXcOm+T0x+qOY9yr9anSj39rj
cPY4UP7fH6vv6r4137+3Vy/V6W8ehcX/PeLgQ8X9f/0dbP4UB++/q+koDD78/nsY7LAPMLVYwDfA
sWBnLDTs9zDYtvETgZAWPGVQtBFI/eu//gqD3Q9Q2izlJ3Ew5EB3m3+iYOcDNLlL61NQVziCWkTI
fz/Y/0UUfJJFwwvChSkn+kMtJuMwoTlliaMAnU6lYq/uqGJmPY0sw2mEqM9V5PM8DaZGl9p2ALOx
0Wgz6uSWUrc6hvIpZKSU1bfOt0tcc71q7PH5h2Tir2f9MUJfErN/4vP3R4NlPZyAgIfBT/gEoUGb
G13FefdtTDjTKxvevmXoloXqQ0S4uDd/P9qSnv4zGuyPkCNaHGQ8G9i5g+zkJH2dR2OcbumKIRkc
UJu5eKzGvLr981FgMkKhFwVPB/zd41GSZMrtxAL+LqdahnmZNbtCeeeaZ5+gTYd3saHogCEXlNXQ
bB2P4lMtJLgcEJ+yMlv31UCvxZh0WziPyX2eELGiSfXdaeR05vWOP9n7JCJtAz0cpD9KTwtTdS36
ZnA04vZBFpuJTah0NCRfs8nU4e9n8gTWeH9H5G8HhR14SCczOStUnuvZQNjHMhV2S7CUzPXLQOY3
apfnLGR/ejFE5NjVSzd3ZLVgjh/PqChT9IygLAnySX5uYQOw8p3m+8TZfOa1lsc+WoZISA9+ypBu
IAM+tYLKaJ4jeEkAtzKYwVpZWkKkPTirmqshdOmg9sLE0xlzk5/WPsTLIIwhGYYqHicBjpsf0cnY
6dNsLNI0yNFKEDbsQ9W9sS5LzimlfjkOx0AQh+N/p8zpXljAjjKMA28P/eTG9tKntMpef78yTqk8
EGIxAQzy8B/osk9xZTfLJqu1EOk4Wduh9ZsFt0nRO5tU5g+Vca4KROMFmjU3Jg7r2myxXLY573cz
1VeT6ODJZ/S1zc8Zmvzq7RGqWdA3UNRsT3tX96mrdCJA9s9mWKEzN4OmsI/PLaBfrFR4YyHNwSxA
0sROviWdsxI9YDHH5WAGIBpMjw6CqKZC9d6eENv+frJ/2oaYa9jHcUAEy0Vyivo6IkaPzQw6e5JJ
sh4caGt7f9/47oV0tTxzRv96MJBOIGuCCPWUsulqj3lOjcHgsKC25UzbW5ZqB4wJgvZOsVXX55bS
z9sRBRkYUtm4InEln3bfikEFNgPDduzFUF9nif/UMP9C6GFAP1b0yZg3pH1KBRTUjRXNcTUDwYCx
M4CjoGgJ+LMSTzup7DEh2pyZ+p/Xk4UecJADIfAGK/DUQQPW3h5wXzhIdbKzAjwSDS20j939/gP/
vJ4wioNZgFkVeHr0ZD0xGFkAyfNQlW8on/ZjlUgIyTLY521gcgGV1e+HO4VrsXkxHoedJAiIi3xt
eZ4fygj2EFPU6hHvV9QArep7DpWByydzKZ2k2vOqbV8zV2ZZSEwj/VVt++QzTTLHj0w86DM1ql/N
sQ1tICItats/ldLbTkm/NHj7MhcdAIV+7sYt1GxA+n//3ucGOrnOdNYl7pBgIFVnxVYjSlgxZs4d
DqdFmsPs4nJ2wG4FL8w+BemLcah1nWF2JaHxXZsWXYPWiXHyZpSNpiVtbPPHYURfwW1rpcO0c9rM
jIHocjTn/f0L/2pdgW2Oaie80nFMnXxnzQpvSluchrlH5mjCybgupddGourJmQoI+Iynt+pyH+Dz
gdOKMfF/jhcVbWyiMhs0JQUfp3pbsB5O7I4RDZhCg5IUiJsvHixnLJFO6wZiI2uEfgH3FGSN31jM
/E9pGSviB/ag+pbhUtHzNAaa9L5+RYxfq68G7W28a2GqDsVSN0nsMUDkJaEiyeY6fm6rqWMXXqky
BoZlapGwGawxvyUDg9VNZ4qJ3iVjiitIDXVjykC2c6w21KAzmwXXryEnEZvcGRJZsDavk2qUTthl
eKaQzL1p18Lq6naF9LTtgQGO9qb0BSFh1WXpN0mkaCPVEMn3thazjHxWtgkeoc3zTSMquw3aUmke
WDZcy0Oa6hhqXDq25cYI39QX2PHuF4RGdnmZo4gF51rupYCb6hI9YgLH7oeCB2PhJV2Y9CXSChCl
JRCP+Mo0lSeL24T0kxFoYSQdkz1nlWLSCwBT5TC76JOyF852EmwkSZgY409+5BNpup0Hq/YXByDk
TVUW6a3nV14bNk2p+wjm0lSEdQq0OcoLNt/nIq/lhmYV9cKuUvkXSOTKb8aQCgh7nrMqaiYvK8N+
iMVNPnvxc1pmDHFApxcCFTZeemFBkebvWGH8fOWPJuUR8ugEANIg4MPJAVY/94RTs5/hbMeAt7ST
bcIeEaF5ooNTN+igVJDnxgbS5kU+po2jW7lw4erVJk59AaWbIk7gxcS5kQKI/UUNsBitsBUCrqir
ID2JMj8uNvNU6Apdd9qpClArkS91XjZTEDtxWQRobM0SKM2KtNonfTU9Om4JFCOuHXQT68bY2co6
BRdP2hod/AKmh3oBXkpG0SS2YmPQoR01XGuSbrxLjILJOWGT/zHza3FbCm9EA5OcznmLi1YCQACU
VhXgrw5VOl5lniYoI84zMaC4ZcJHhTmuC1VgxXmD+Sw7JspQtW11S3TRk3CyublsGkekESIj5j1A
5jjSuwH9jNBPEEVUsYHD3FwIIJayV4/j2HRRxWRL73N/5GblW4qwjQBa48kLx9Gwhdurnjck3WW4
tNIdchvFtyUxWRGCqFmUmzHz6Y1HaPY6sKxNrvSYCmjZ+wIC5JwU/nXCGjRd8JAuwDFfKzgE4Bao
4T+Gfo1AkachJkE6Ncl3dyriMsiTZhTw20O2FYxA+oFJWRl6ZEJDN0MWJ3o7DnA+8BiIYaXcUFio
k6B6MAP05kqh5sGlv/yRUKQOQHAzTF1XMzR5t+zRGaNqKMd8y/0WNiwWENZL1D0aHdRCuLDmhhmQ
iapZNB+R1WmxWrz/oYnRJmdB7TEsiIbK4pKXao6DVkmniuKqqHKQMO1hRJqZsimMEzVZIWoxMGAs
0xb9KMXsfi4m5gyrMemLXSpty4p6VWV5BMJC9ZwMwyCe87mem89ODNEoMPM4/1oXPsMumA23Nlw6
Suy10a594Ruv8lYgw5VmbVAWyUD0LO0vfdwWbF1XM24dW4w1iWJOs6+JL4p+g1oB3VrIP9AJJDMS
/fe8nAPmc6wR9uQmq+s14gEUHhKAKzzwsKGnEOkJSgx+1pR2iE6s9XXDtPNUiC570y2P/XBourkL
USDw7CApWfmUCzoDSC2tKglRxsIpYSc2iJnd0PdZkMcx4GHS6rLd6CR372QH/cdSPcvdkM9V5owB
ADk77NHtq9iroq2n+5az3AJPp2yB11pWoiqYs7aJYesGuL9ZdX2RwaNkGNOPZPaYDCX22Zw/DlxI
P98i/Ec4u6rTzlT4isazu7b9DmKBa57LpHLbOmC9YeBOuJPBDusQ1Xc3Yy+tHWlm/WWQaAQajrGr
sshz6zy/QK9GR+HEKeDKolJN0yo0cAUAdonyx8DdCCnJIJ2NsCaa1+9R4v9gf/9aIJr/DP2FL9X3
/3r8br59/7EMvvw77/AfsawPHJVmUO/AU1kSe8Q57/gfsdwPcCkCPxSVbPh6LgjGX/gf8z4sJAqw
RuEe5FIELP/G/5jzAY5yS2QM+1YLvXTYn8B/BwztH7gBnmku0CEgbLCIQGkd5MDjwEiW3BpcAEHB
SIm7AMr42xjZy7Nbaeeiz2f7S4UCI8jdBhlWldRtmIrcttdLXPyiWXaRxB2vV4RoDhUFimRBCeOT
jwjTnRfH19a+8yn6zPvpgPah8WzVc2CpyX+KBSMfsy4f0iifdPlZxEN3ScY4GvXShahHQrI1TJDP
Xa19jbNu2iRQiL9m1CEvTjnhvK3YsHIoWuy4fIZBY9FPO/DqhgiluPTTDx/1F1DkiSAa8wRsFDGz
jXY+NmdQkB/Pk56yos6V/Ya+VHAKoSoPm6Ieh43bAUOAEKI0gWJlsoWovoY9KO++upMAX7KAHSGE
4VKO95BG4PrNPKtHTSgH59n0owkzgssJNz3a/hIUYgKUSGQcsA6dvRVMls8wkn/5HjBxgOkBtYA+
85NA2O4b6bmDfkNlNrkr4/h7YudoUV9B3lZwgntL6m+mQgXSU9LeyD7hd6IEGbKdGhJMXpWFcSvR
fauI+4sYrIBAlPSyhyPFzpeJgSd579xA/Z/tJENV/vcf4Tj7P3wDwRzYZPvYNgi8TzA4Y9PCbgTa
I5Ww0lEAHy99KVtEYL11yXJbR78f7iRXWsZDosBckFGXrwok/vibz0ORTrAg/95BGkVy91NSzGyF
0mW7bbUq9vEwLMbJKbqCLAKFbCzXv3+AE1+h9wcAIxYW0Q6oKrBsPn4AgMOjaUf9PZ0LygCwuCUM
75qs/qZjZb3NRVzTMG76HSetm67qnk6vpYMANpxTd3oZWJ30q9KU/mUxWh9d5VESdHNR40bui9Wc
Tx46ltO2suC3QNJ9D96NWmnmkUdXV+shKbwiSq1eN5BzJN6zyFCw7jMkPGvQBfRLicaXDwTFRxiF
F351hjB5wlnGyy9lCdgRQR8Ia26Xnry8Yw9aJkn71e7hNIGCLJ8uJuINT2asB3hYIENZazulbwkd
LXAl4tFZToS4uS78gt8nPIHfxdg1mLh80NN116rMD8xUdZ85oS1YPc48r0fXv+V+4z6OyThc4x+B
2ZHUToDDSO9UlZgr5oI+Mfr+LZrBn2sE8tOCPmgsmYetiCZ8SE6Pvy+2CPpCGve1qj1AdHExr4oc
CTGTYEdUWeycybgPKfXRYY/xFlQFxxgqDwBgj8erM+ohvatfu1aMQF+lu5ryNI8Qz5TZriuF9WLn
wtv2ZN4nbVxNYR43dxYCQgOiBU4ly5P9JTzGMpyxVSm/mtZpnmBGYkyQz1RcEOrXdgirs7YLu1yk
4TxZzW3q1/0DjJdANKlbOTywsYrKAlh9QLVnm6BXrRUaYvewMBHmQthp97ZUgz66HOV5khlgab/f
WMflkWVpwcfOQZsJdOhaXMNPsBbwAdDIo5y/DiLuo1waGk2YrQBQX7KHmW/Q4H45M+SCZpxM/eJG
hsscYBkFlHQ89Umaeq1bjV8pEsudyNs5sgoP9O08FueOreUrngy1HJP4xAJEehixHg+Fy7oklmm+
TqJ/4kbDZapqm+KZqTjMZqHzkMthBt7t+kMA9VLxJTVZfjU5qPqfeZQTQcYy0YfFRlGewQMBJTx+
lFyUnp9Y4lU7I33OpxlEnU445gYMKoXm9H2V92EyTt6nLB6oHRBHkqdENcMTSFngQxVD/XG0O41+
j7SbsUJH9d310eI5KNy0bwMPKM62ryukkZ4xam/FKXwJCuA8aWDFMceQpXcWdf35U9rodIO5BdgB
8e7hiv0BoKTp7NcF4WBMWFqCLzXybxR2vqHBNv/YTy1UFcpXiHMKdCldVdg530fjI5tJgcpFHjRt
YW1YLgKwi7MH2c3eJer1oNe0Q4J0NZXT28R7nAgWmZE3JrN174B9dJ3LyXmaR7t/BMfO+khI11tB
hspFXMOMPmk1CbzJh5lyqn1MAG2lh7wi1mprTd30nBedYStnKj7RqnX33E3AQKx0dwkgrkTJo8+Q
cQk3g1uuZE52C0Cthfqw7KEM+f32OxjGHq/QhbLtweoUVTUYSp4EU3bfNkMjrZeCKoH+6+PAga+m
ACU82L0GNCmRkzdqMl7ExFjuuebjzktGEuZzhq7swEsyuOF57dtYNE3kGVzkQeb28ZXExfjW2ilM
FE0JKZkYZScD0jb6vc75P+nOv6B3/eFr/kR1uE+VfKm0+f5junP4d97zHXSX/4BdD14SZP0o0SzX
9nu6g+YaHxbLBhy66HRDPR/n1t/pzgcUwxZT0aWJlIPGhlgQf5F+2QcocW2GH+GvSJLsP0p34C1+
dDguUkz0+cLg77rsn67cMk9dAGNEbfzyZsq9xx7SE9HA4Auo80p7OVxaSUYuuzQrsFeECpAQfbIo
PI7nOvkmDd9yXbwpMoLAV8MOOAHJzBn5OvOyCvy44lJ7znZmxapKER0CWAqVb7CNKCy4OjD5XDf0
JUVzNw+288Ps7QiBQtsF5xMAVRomxN0mpbpBu77rifhpaPtyL3Pah7lbwlZLzqFnPPwZtnObFd7a
8jr0ZAHyk5U3RUxWs9teoYVQiPpbCBnsShgREcZvwHSt1rzQ90rMRRDLLnJyO4i76iYZvTUBddNr
ii+IQxfu3w6JqQpk3F/x6bWFk72d6RviOxtp37WkjdKsuhkt/Bo4Wjpxt6NzB5ZTH1hgttHcVhsc
b0VAeqfYmZHvhIAKpCLqRqVdBrhdio1LtbMG2U8Aen3V9DXHqxBWXNK8jxL7jgI/5CUPMR7NyytE
pFuHOFsXjyELeo2q/4Y7VbD8dtsWm0KH8wzc12MXjE33M5BK9JcqQhE3T4N2AUSnwIYJyCN1ewXP
A0TSsLIsMaEzjVd+ZgUt8VGqQxkJHwNP5A7s0WU8TOld0d0pfUfxQRN/eKzZbUzlxTKwSN0NN+7e
cqu7otWRN39DuP2lSEo7sGPoQIy7zSF4xn5Yt6J5MqoMh8ncE0uFDOH36MEWHKsCTaOvp5bCFrEl
aOnhbsskQWPwrL+qO/UlzxyAvVZ5kWlrp7HWphoVkl6s3Qlc3Fqu9YBv4I2PNeBqpAav6Nf+kLT0
8bBuCgd/Gn7H06hBanJRp+4tTMTWHYNL6Yjaz7bN3Y0Lhunytpmij60RD4UeN3msV7Vlb4qUb+oG
poZWf6W8Ye/rz1ZabURsLvpx1WMH9L63K9NkQ+p439TgtRpVb7LJ3eTQfftmXg1Cg6Go7vts4XLK
1WCqq4QXK79LvzlKAjx1yAog7bfK4muoI+2pi2ad7FXWICxEtJRBzRlPqQPloqdBKOdDOA1ijjr4
HARl5n0pE2e6c1y0f+OQ8JZd7d3PCp3MFH4mDBjPABi8PcitKkLa4EaF7pJ106tkbRLPCsWk4fyH
wlHUdHW8rnnyXEn8WsVQ0Tj80Di5C3J9fpM4ebKhwiTr2quaFlnImOBTTCqEze2THMX3Fp0sAlze
NwobJ2jY2KyyUU53KKM14PZ7XybK452Ga3PISo7UsVdvXJU4Z6jN90Rg79p+qSKPwXY4AwsrTBxe
7P22VRunFOluqdJseawh1rctskkVgaS09cpgwU581UPZnKXujQQV7T5FGLKyXR75o1hXtRPl/ryh
wCkLk65BRPzCRbMvbZDMVfxUFXLlae+iAM7tlQXgyn4P6/czd/+vD+ClLwKs5dCD4TR6Iik6ykpn
0JuYYM/7d+CEAC559XQZwgAd05DfQTYcUDI/wpDl7OhLaPFP6PF+/kNWApsplAKRYC73ww/BG5rH
9l7Rgd6OcvqmFNVFFYOh3FX+OoGLP5pEF0GySRt7tZyuY+Otk5mlWzO3DXz2tR3A6vDCRseHcGw7
KwSb8y3PUbfxBH3ou5VL6gcP/RaCEr3Y0s7ZLH8KCgUhLZEpFxfwlLgFAP9UUfj2cQJT5BiJ+FSs
lmuIKvBUaKXuPaoBr00Xy7HcFv6uhSt7IYsIbh+Q3RYr0vOXsmguPcR/DjbvsnHm1tuhoravermP
+2lFRRKlKd82dR/6XfJ18D75fShR/fALvctBCs7GO6yxoOdwhDTdq7SdDYNVsoaihmcL+I1tiNAP
hmQoWjBoBNxN14yP1aDvhZ+/uZlzDXLCtRz5tS3RNhCAkICDZyDmnkZ1ykNSolw60NUMUV7bpkFm
jZ9wbO362hd5MLdJ/LaU2kYc1wQsJwlFi5+gYWTxOpXV/fJCLi5Wz7kwoz9CVVBeto169hDPomu3
nt1rqzEXlf0e2R3ptn4kHR7n5O8LhDPwzTlK0hwr5XiBNEXpis6d9CbrUPjucWqLBP4fmos11ez1
h9jpF7DiKfvyEI7AgxIOSHAJQEp+ooClDRQWcvb1hmvvuksbnHo51OFDcrsUdEJZoSVjzdfEoSs1
yrB21mN87o0Pr3S6JxaA0wb8Cy7PKcwkGtRw/JTrzQDqU63SrT3BaBFSBJ5t8AMcQ/rwQZfrrB4f
of0IvcxeFajuBS0fXquBrysXlwWxohiCOoeARIm8y+Cf2THfDFWz4kBn2ITzioNKSqAn9uebBMzo
JUCoWzdDJU6/WPZTP8Zoe2SHnPgRkAdkqPZDbF0Qg0bA45XT6m2WfHOcV5HSG+oOG6+ADxaRZ1gf
B2eG0ykBvg4SFVCSZSkcrwKFBDDpqdabjrBAM7qzJQ1H3uFmm8O+MKsZUixZ7Jvkc8PMGryB0Jpv
PHuKhhG3ZbofORpiYfuMmbP16vKyYQnF0lYbLXHQDd9aMtzZNzNL9kiNr6u5vwOMeS79/tVahmEO
QmewFGx4OBy/xSBwPkGYgLdYCrW1vhwnlKqc8pkkfNUU/VbZ/Ssb/H3hPgzudE052VKDGLa1XhR0
JogJxgIVMWtbNd69ZdrrsUfMyfqdVXtXS+yphi5qEnkG+ztxxnnfhAstGi7AIMmC1HX84HZFUjW4
Izoxd/brRNDliHjocoTSASR00NAMMNLAydlOzjYRNGJD+7GGYEtNFG6JioWymA+HW9VAwYMg48w1
cmKt/ffzLbwrSKNAc10ggh9vkaJGSVs2ejNCuLGExMzBYS6y6ksyqrDy8ksInHAGe9fKcXYZitcS
FwhK3GipiPN8tq/FYKM7EF1X3U3mwLWmuYOaaOVYHcKw+pagjBub5JGVziZfbOSZteMSghhuNonX
R8qGI7C2bx0GM6QsjtCb7Gtvw/U5+fb/cEAtHQMpCGZI1097vxR8jtEKq4AcLLNvl2jMov3Wii/7
gq5LaAmmjG/RZ/hquVGmydrO0tyfeYRfrmIPuYcNUjZQ/5NV7FYVtKsMj1CNPKwo4DPuhmZ8XaJs
liZ7FPJXSEW+NcSNIBkLrBHU0sxdd075tkTZXJ7rjvWLIAZejnBpgM04XF2gHz3+/rMFElCMbqxI
ZC5nr76LM+fGM3wNPOXG0+m3GjB7kLfXXuGhU+YZsu4vLo3FSdKBMS8YtBChW8ejD7UVQz3jYvUh
8PTIs24+uQoRpEdWNHNukaf6ltnOeBZeyz0Z+BmT0pO6xLL8jx/g5HSsLTlCFoMLIwdePpdNiBLn
pkLugq/iWOQQzShuQTyHiB4M97xvVsZ6LjnSr3nadu4YKf5xxn7GltkY83U59aVdBsu69nPoD6tm
U4OeNDUeDKrKlUa85GdIdQeImUQqwsMS+yM050GX+O+pFuVIof0ftS3/HRUrHKHEfy5bX710Jm3T
rvkRxkHU83fZmgOrwbkGO0QUm0HUXril7zCOyz+ACotqNeh0gJkP5nJ/wTiE0Q8wmEGtGyk9/mot
YpJ/i7fpBxeSsaXWDO43Qh73T+rWJzvQB/6KhiLAkLD6MRCg7uM9MGcgHOW5N4YqR9pPam/8xGvg
95HqcBfP7dCtm6YGlapuW/T303P2MtDBe6vr5BxB9riacHgUeMQtb8XAMHROfSiUQGkUWq4pBBzc
bEHXnSMPytitB4NzCW1o0t7mvoy/1lB8nrmIjo9GdIwBx93zUcDHh0Cc4pxsRGxvMjT2rCOwyh/9
ls3gII3fs9FfG1mfazd0nDodBkMtFB8OuhIUwE9FAjBB4C7J/SoqiDNFcIl/wT2db35Yhr+IiH89
CFpLgzOxsORP3iiBYFAWLqkiC5ylHdFZH80w6rv//SinbjvW0p5vYeIjvoAhJGRPx8uHJygyl7Rr
o1Z8lNW9QlQh6tvEWc/yseboGweoRXQscnW3mV13m4Hv681IoGEj1XjWDnrkqLNZNPs20iuxx7Sg
1L8Ik6pVPAPSyi/a+SM4ftHvH/xwtv8TmOIjeOj/iuwVRJLF4+s0fUYaYohskZsVaBsgwq5O1bTO
B7/+DAW5065jC9S6EOyfFzue56uRaOBBDu5wUCoggI+6rMwiRsw8RtNE4AEF6fr4ObX7Ct0FMuU/
OTqJb0Wp4BRmxcYpo76haQQqsH3bNuDIJgZk+KGDe2eIjph5vAORrr3uwaC3dxauPSuw0MIBFvGG
WCgXd9IXO9Es2m8b8ioQDMoU2uPMfjSjrOXWNuhPGLC281Baz1wA/3bVKIFIx23HM7vlp7WFZ1iE
drg2IcaDJcXxR9egtJC8B/ZZqia/Av+5W5lUeGdG+WlPgrIOhNuCdAfyC+Qqx6O06Qhhb8vaaKAt
bAxbg/I6jUegxD1d9zOAn98viSUWPl4RIKRAPIhMBQc2nJGPx+MExl5dYhCDotYWkE7ZwcCB9cgq
o4uQ3wVruPb//CU5rG9w+rsgN6P74fGgQiSohvO4jby8u2nAYNu2CfCwwRY3Cp1Kz7ziccVtWfS4
hlDIREkTJz6I68ejyQZydtP5XeT1jQLAKPSKjsO3DuSD1e8n85DYHc0maFdImVyc40tfx0V4+WNk
3zLIrAccftHg5uoLqhyWGym/QrWu1qn/4PfVJekMl9EsLRSYJhi2r1XqmA7Fcct74FMPjXmDQPZ9
Cv4oRPmP8cdRlPL/m7YWMNwP3+ingtMn+ZPHzPIv/OUxA6EsLFqx8GHDBDRvCQPewxRLfICHHGSc
uJGdpd7/72KT8wH0B1QwAHcgUFkYD/8EKezDwvFCtQntvECGA03iT4IUKC6xWn5YTbC3wQGAov8i
J10Qx5MTBwaIALG5uAMRdVY7RGSg3tIJpgjgxo/kakKyVPNBgTgKhyYTVJVrXcE8RoBqVejkmQwe
MKiSDxRUWsbTdNNaXeGGycQQWRBPwNOjyJaUuCnlzAPiQpoNH4V5eKKFdqfd4GcTOndJi/pBK9L4
oW/hVLOyah9cGIZC68vESzkGEnYx9WXt0DqJwYylLezJcjb3uAnmGUkQAJ9BNWxtv9NcQbAzziaJ
qwoEWH1gww4HZqx0Gzuse16CMOsOEx4VjHEUcjxoEO6NI5G+UmNNaDB24N0OuCiS1ZjPo9zItK2T
kPYlRQF7oewOHQF7F3xwCiavxSBzSKw4e6Od5TzVC+k3H0tl40cxuMB9KhVIak1nQcEwFz4PAd6Y
ek0PPGJELuAUC7DHs8CiQ6ZWZVPRrYDwud/EPMu/Zt5oSARnB3CUhwNfuQch4YudWfWnqmtkmPgS
Piz+HNfeSkvLYsHgVNmmoA7g9NpvKrHPUuZZsBxbyNHdwpN2D5Tp4kCfhuEbqNToyVU9A1PJ8yg7
kK2nhXddTgcKdlu6n9XCy/YOFG1yoGsXB+o2deDEAQB6oXQPbhYhPGkBOh/o3jkA/EtzIIHnfxHC
F3K4fyCK1wtnfDjQx82BSp4faOVo9D1fgqYDsnl9IJ7bBxJ6fyCkq4QBLuJNY4MffyCtwyoZRATB
FDI2rC7WrfMSF0tIDoT36kB+B8IJIrxdTyhlTQeCfHkgy+ejHsSKKRsk+mzh07NSEfJ/2DuTJUmR
bNv+y5tTQt8Mn5mBmfddRHhETpBoAaVTQGm//i6LyqrrTqVfl+SOnsib5STUSYyjzdG91961v2X2
3N8iuR/jwRU0xc5S/CBx8nHXjaN/25om7eox0BDuY0tHxF9ZIv9m4By5R/CPyL+YtOyH36mR2Lqg
SrNw6NzhQ1Z65uOovBhohUXGiinDPKMCOnZqsQVtLy1y/DhzngTFr6Rs2G7uzNFdCOnMEr6OXepP
OVeKPQSpfU2Fs1cocv87WUjwO3rwLN0x5XNTBAwP811hLZYbJgsn8htNMR3s07ofPreIGG8WN+uL
x6xYOv8xQK3isadyOrrieV591/yK1mGLcq28TjzEocfAkymkEZzIzsUyd/PRQmz4LVap9yFdslHt
F7gwD4hShnGnuYWiDe5rXX6lPA256Nxr08mUZsIdXB/ATlqc6dafMjePCCkXJ7vI2xFTULJ8GEcI
LbtZmsEvXSb5bRA3y3zjaX6D1wN33tPZ/PVFH9KW+aoJ+pnjO4yVUc+9+JCaXok+1G64cGzqdm+k
QhU0ZlJ5XVcI9h/r0UIYY3GL4IQQACGMOgk7Qq4irC9p5YrnpuQKBSrJZGX7POdWb+fHuns/ujQ2
dk6D7qPA3J0cusDJPyYBlpdbokngo7ZBW8BoAoaBPYZvNip8ryWbV8vyeW9IeFxHQ6n5Fzc11dRd
O73XD1whWHnNdXFcjeWjnnpZs+tlPn4lKqO+8wrHJVPYSxeAVUs6ZwfEa+WNADiDfDDtmOewC8x3
ico5R8a9DuDHCSrL3jtx28V7xEhss+Iqa+WuslPRPdh66mpsLIHR7ODOY9kRqB66Aye1UpzQTzCO
jQjoY7WYQfkFBuDQS/SL2fgt8AVbeFel0/eGuf0zG00P3lhpPHJJ40dWd46UDKZ26e7ZzNpVu++s
NjnVGrKXvVtkwXcHg7iDuGDJx0toJnW/m5OuqPjkBb10C0AJOt/GWU5GMMRB6MQkdOJnwXmxy1uc
lqHI++UPrhMpAy9IzWUPIYnrUQ613biDrO/1Ie5HLYnAVKXJAY4ZFKYR+tCyrwxNXRERZxjkWOrj
JxmoCf8x3/uldX4DO+BPNW6YwOj+vNf7/7uj/3PeMrzdxtn9LJKsL182cc7/4J+bI/cfNgfof8lw
zm2JP7dG/2B3y9kRBTjxWhxSODH82cFxDNo+9vk4wfaIze0ZHPFnA8cO/sGRH5OApZvm+e7W/jtb
o9eHFlrmEO/PjQQ4IYSW0cN8vc3WbRbBpmRRhuSjAyOrDmXdP/eFzeUlVkZz6Y4v3stf9BV+b7X+
eyv2519EX8T9FuA621n9xaxO6pFYWAfXlfnRNvKvGdYaoYkPXdw/mUH/4EvKkDXjmeu/77rVPopM
chOJoQ9tatT2zs/Uca5zRaU13efa4ta2G1zwQ53/Tn8VmfmrfSMXgiaZa+xpDRf/mI67+/Xr6ecE
i1RMf7tFqrmn/879p9vkt2kWwF/jN60iWE/ipFjCP6BOWB7Q8R7blPldLMtHBA3Yz5MKba0VkxM5
IJC0JnaVXMejj7bSL06GyU1Y8cwMAlmPFsZDiwAC5kG9w5BHaK5/l2S+CpvciroRgkCrPCvkOD98
rCoWVscr50MdZyeSZMQQxsn8bTLP90OsK9pZv+dpRnvgFkTbmzA6EhBKj2Yrcay2VnNkV8KO1pyS
61EK76D3oGVar/6jXDjkDQv2XLJxjYIucecfUkcYD40iiCSJExeba5VFQSWtU7+AB8NhxwLQ62Gg
0W/HgRPFJUKcQyVm6ydsgvxnV9si6hNtwr22sC/taZP7WrOnZ/fUAWSNEFw9p8oOLmi1fV5s+eR0
7a5OYD11bNUuczsjfarX8yOuu+X6vOe/EGP8yZi4kdEnRAvNxAvSg6Q9cLzQjrReJZfFTRcmg3YZ
DA1E3FJ/XHADh+UyVKGhDdpNMOuXQuTVc2D34hjP1pHfMDg1dd3fJWzE98VQOTdZaV+UKQDVTEPh
RdwAYaY6jakqsNApZDjM8jLNj0Jmx2EerfyggEheMB/72dnXbV/5M3YadiDpU2NWZljHXbtvUhEq
gQs1M+N0r8hroAoJdCJeW8w5/ZqF+7+gLQ9GDd9krgKA2GZVhkZh3TtLhrdNLRVuYk69WQoqg35d
shvyuglreJL8l6MOadHLm2Ie6ND68S/hpsmPZHK+djN7hWEoSrHP3FSdpFvWD0tMU6pMDLa4Ll+p
8A0unD1CLs9C1EM7oGHCxvS98pbsq+lrn7AmWHdWl+XXC92noyk16yo1kq/eUhecDTp8o3M77VN6
pvkOXQG0OCuxb9re0kLayWDgHZGO+8qT1WUby9tAj+UfzRR7J2GcHfh+Up4hc/mFlsnqQJBdHtpt
Nu5b6d6lwrA+qMyji1Y75UXZVt5eNrW4jWMlo7wInG8efo1Qa2bkgf10vhxOWa4LFXrO+VK1DALQ
miL5CAnzESe3oEiTImrVfCrq+JSlY7CTLqC91kB/SwRDESZJemrbcgr9ZowfC9vMb51eOkezsutb
TQ+WL7PpjV/6JbYf8HMCwGzTMtvNAE6PyLVKlvKHrur6qxaMwq7E3HpjB7Pd7+LUPxSmFx9Vr5vo
1rT+WzE5d67RcovJLbeuzqIYc77J0I/Ys/XDtjr7OqhG79jVPnoXTMLdzhRKPeD5ttBOyshqUQrq
LuiRcfTYHNCS60K0z/i8+qn5MUy0LZPWdr8AI/1Uzio7zWlFolMmkUg7EuFIMsb1J7vqvy5mKW+N
HFUil2vPwmLT1CRu99BZfXxLeltywzSU7euhg6KZ+FXYGY55V6mA3mQ9m/f+Mvl/zDj/UfS0/YNs
pLyW2Tm9VCA8RxXX7GPXIcM+yzmSZlwcm7H8KsayO9aiVr/itDEwAXvJnWNLHR6n1+85edWfcU/9
MZcT77JXj2rWjSPAR/uqdAYOCJp+d7Y5aKb9PDn6J4iknIDHWCY3edGkp9xuIbOaYjAeO5ALl05h
GhfsIrtDwST5k7OXd8V9R3zCzNJzApNG6+0q2rRodURiXJRew5c49NmVh4RmRikGndBCjsZusAT8
wj7bOulWNR8bLp7NXROjeYXH2cg72Th6ykrQyEPdyP6Lp1ojIyil52KiSdMeyX2s9A/1XE+82bb6
Zcu+PC3KtELdiD1xDdTwyMHq4MdZ8cNUs3nIGr9GRj7Wpymw4WEGXux9c4ykjiwtI9CDTiFYy8Ig
bkFZLUyY1kDX754hBolzgwBePsRtkd/ZRTGfksnWLpKYw8EOosn3JcuaKXQ4tX3ovN7YZ306GAgA
5XgbN1NKh72rHhLRGyGf9YXhB0BM805a7DnbOdL0Go1gOplR4lpDHZbIbw5lsGihSp3gvm7j5vzG
isseO0slYQsSRubiUK79aEhNcZPLIP7V1PZw38buGIC2pJNL1UR6D3CBr54miWlzjMSN36fy3HcI
rntQGqPWBZ/qtgtCjXX+qxq8+srs7VHuGm3przhJ5fJW9q48joUoD16NgftA5G15dzb9fNNmcKSx
hUdjsocns6niy3T2+qsEvhyyYrGEMuh/pmVS3HZTWYeuN+I5LsbL1uvyUFi5uu+49Ig6p3xu2xoA
rAvBmtWgTk9zVumoIwp5qCZf3BS6nhxmrPRMEzNiMAdy/EOtmSrMJ23iTOD70LFlc/4NtekLQB+c
FzqHAvLCgrK5SzsomPk4qoshj699VqAbdgdgxyYHSWMxsFD2rHGHoi3GJ+mVMtJUNuaYlJfuNg7y
R0WniIx7BAUcna1ni73HXi5Vdef4DTyIHjnskJP4Kgg6Psf56OmpHj3/uiksA7eqEf/qvWnckatQ
X2ld2p4MW7YneOu/ss63LjLHra8aowg+ZR0fKVO2No0pOs+5aS/hRAzTY4bg5bcmm8BhFDSnWU19
so+ttCCLuONCaIFLunQu4qNGAzjr/jKL1gYAUi8BxNTpfna6qiGhGJSw0pObNjVwuxZmcKAXMURa
KaBj5D2rGhwPliTXuR1bpzkUvSY/L9kEuHep61Nnj/FVOsVQboZJPMNfXqJO+sRgs/xd4RRVOTCA
for8phWX1aTJb3aRxVdj7nY/kX7SXRnLpA7Nsh5vxmR2j5aTto+Yeh64C+VatEqexs6oLgbTH/eL
rZvHwIKkx50QstzR0WmVmOrkM/2EfcLFhQej4Ko2NOvOH2mn+cqyrxGIdBB7Z8WdmHefxUawLya8
ubaf/3TgMkXcD+onL61QPltZ1PcanBlVBPuqnSlAY665NBvx7w9NdRrol90aU/GcD052zR3V41K1
3oexdLo900t1aQ/mj6oe68vOVjvXKa1PchjUQzIspyLlz9Z6+wNyxqFeWi7shjEnpyJnC5+KBw/x
eZjJoX/g1qBjYVt8+kkSFvfQs3h2VlIzOzYNnROxE/qYXBN37P6MUcnf4Lk0P2VZEjz7Ko7ZKUCj
XZLRh9EgKvceeN94PwLSAgmVTOmB9mgAuZQbsV2FMP7KCUS3qzPx2WtjNpDmWBwsH0uwaRXtrcFp
PEy0Auqpqu9jo/xgd1q3N43qbCcQztHqnUtTm7OnXLo3TdFBPjLbkP4OJHBr/iw6tOHKDYoLYfRD
VLduvQ/0IXKk98RMl+1LL+NU77GSDan4Jdt+OXDS+5H3KEZj9WGu5cPCeezm3M+SrvV1xnrzoQ5S
xHmJeYPA74Nko32JoPtzQZSOu+fJDllg5Ad9RAkYaAW7yZKPb+y6JMqbYbwQWdygHz+rigunP5ET
70TlPJeHWpj53msmebeUy1NbVz652IqksA4dj54YvC/7nl8SONvc3shCl48S2d1+LllB7V7SFKnh
d9P23sluQnbHdnP2W/7snHahoyf4qFjAdkLNxSGxaB1hHZMfXDTa0Jhj7ejQ+UqARjhJM1zoMGNu
CqcoLxKJo3XpaSdZHY2sAd/rvZ4VQNRtLoBHNRRo+dQJfu8IeHv0oyIpncdxkj9QRJg7mPEwXlAA
K10Mu8kJ1H50rcuhUPotouJxV5WLFXqJ94cnte4EQma6s8vsUoyFihJEbFeVtBFaQvtOr2mRo6Gz
OXR1KBzzQjsks0feZc0cWbugd/E9XEv4DfdphmHEUGayE6JQl93k9X6k5UX9rDpN34OWuM6nyf8R
qPp5KapverOMB6vhkLOzvBJ+BcKtb0l+3vt6VvFkqoQb3sI3+VAnpz3h8STqfe5re19XZn+YCzXM
O2Vb/Q4YV3/qAUUHvXaaq7MK2tP7qkd7P0o+PY6ZS6x+4VJxQlhxTMdZ7eL9VA5r4qDNh7bTvzTd
rzGZpouh9P1iB0bmyzgOAWnwZvBdy5floNp63NfskLDjQP01jGSKaMOSfePYjx3Sob2N1rfNg29V
qz8VKoUEU1MN2cJRUs2I3WlDnmCwGp+nys1wLfi30Jw+qsCHwuFkf5RFg8LxPNPhDUHlLeLpCGeu
D0vw3eUe4CqmT7b69XVQGhf+LIu9ML3qEJj1D3Ai5VPOjR+2NEc/2kl+V1B8B1aWhZtuJ78Yyz7e
tRlP1vTBJc/0xZ0/FTNU/8qo7ziwm4+tNx1Ht6iWHYb6R+AfZeQLr/tSmzknZT9xj318theoGbU1
HMgjPwz/a6SS7tqF8xLPN0T6eH5NPgUrZSsOZqZKCo//gRBT3KXE9BbxAYVuKnKAOWyB9el6NAsR
dZzF9178GMx5fjNWMUtWQFALYIiPeJFOdqL40WN3uc4WTq+4edXOZ15cBs1+supU+8Seu78eLHe+
KDHgf/cA8+xdv+iRwzuHRebdc5v3l17OjZWs03nvBbV1qDmjHzRnlJfCFRKrlCX1j4ie5TEudO1m
ocdxoQajizwIMjsS0dOfizXL74vVigj6y5823L/VKPzfKL1e3bQef9bnHIz/F4I8zlqHt9uI/7dN
zhEe1deXjcTzP/lnI1FzrH/gTodV/Gfr76yH/WcvUfMQisFgpc14Jlq6GDr+3UzUTOMfGO3OUkFk
ijBvz5lW/5KDOdzcolWAP+NBfzvrCP5OO/H1PSt/yMbO7bhn/drL23q7AdxVxykn5KJ/XoL5W9x/
evEi/qJv+MbIa30Z6Z+6sntGNlxvJ7Jpt7TvaSjeGvqsJ3shHs6WGX7sZOXhHHj3uqXdF4alvaPP
eGvsVeNQ9p5ZxXmch/poLTcEaRENORfuYdtLWekwINLiEsxwmhlMRNz/JbSCto18VoC8eCe10MU0
+/RZlqkaLhdaXIcin4OnbaOf39aL0dExLWPl1Zgyx9bbZ7ZYDq5mP28bfKUY8ebUG213wn5X5u4p
qRRCw/w9XcpbvyfV9fLJF5/GSeNx62N1DbZNZmfue7Y997kH/eKl8HqlhFaUh13SmbedU/XfcY7p
0z+FK2/6ad568lVp0qRozosdWBu/n67AWxo3sa+90yl/Y/C1ScdRnt23M8+emt8bSZ5j4mwroLVl
InZdIiaEWYRcmJGTyF7F1sCrbXrl9qo6s6HLOxuTMUeT5i4GDHACCaFH2wZfFSdXQbXsDLqF7TwX
35e2TC46YQYX20ZfFahd2FzkDyjtnc+L3ENZ2DbsqjJj3zHnTDDs2Emud0mA2ZNRsW1SWSvxKi7H
Gq/iK0kmceQmBTTVMG198lVlDrmhJE5yrHte0u2KKYv3o9//iVX7u9WzRt+nVRGfz5wgKIPiGHQc
vVyP9NRtL31VmktZLmMC355DSlYebC7AITspte1LsdbSWrPvy6VmdCmuu/5DLd+hQL1R82sCO3q9
Siwat26ZORA1VXCBVMl3rBVvjb0qTNdaUrrotgDqbl3UeVl+BaZn/bHpdVurwmxomnTTaIlQuG7+
R+vqHalaXftenuVbz76qzKXUMxCorgjjLouI7qRtZmjTcduzr+qzqGHWJtxWhGZR1Adgg/lpcJW3
bY1YQ3GEYetQmcr40KKeQOO0N4cf2557VZ1cbDcizZTAzW8jPOjtH2gftpUPRIpXC2elFqEVKQHC
Pi76csLzZYhx49ir0jRihztGqxEhOmau59ruVNI1PWx6KeaqMulDqxkLVxbmY3JZWhwuC5E/bBt7
takdcO6WpsODC4bl9uEjft37bUOvirOaUCVgZBdh6+EJVpZ3qbdAK7YNvirOvJhTu+0YnEtWBCqH
1t741KuynDobhjPrWTgXI8pFJm9C1t7zs79R82v5RAf5ddY544dGo9n7LtXt0A3mj9teyWpDC0YE
dHJfitAVhV0c6fLODrbrsZbbdm9rD4Pn1UqmqhBhuqCh057T9r0k8Lfey6o0Z3Rw+KMZudbmS5VI
A3zL8mHba1mVpnRS0Q/ekoaiHL8BX7qOHflepskbz70mDda6109TCvJ9sCb3UejTRxvJ3Dvsx7cG
X5VmDJAyswIEgomBhJJUuetMH7ttq/LaqWvCmRBzU6ShntEhtyoM+jPgvU2vfE1tjyUNfV85aZip
vAqROgILITF52+CrAq24N7cyg8Fl9iVIZZim+rYd0G9V+IuTlaZLgbrXTnnhCOBaaQQcN41648+5
Kk/VjonWa3wrE0hw0gURJRJlue2dmK+XtsLPDBgA51+zII/YT9SnLgn8bQfOc3/p5YFzHLLSNBMG
h4QHruto1htX5HXeS++YbGlnfspRqD3kUyiZbi62bVL01aqJqN9WKebqsPQb8K1lDfYj0MZt38o6
9l2ISROzZqahOUNu4yZK7OWUDdu2b2sUoDMM/TD5jI4e87bIx5/Nor0HU3xjWlmbckTcxoOZlimR
pD4YWNsO8wVB7KYPUV8Vp03cwdDA8AzdxhRkFegKXE6TbiuhNX/ObKHC6TOP7muwUuW9Kz9ve+xV
bYJaXVSCmDi0MhgYgsiAh2H0/Y2jr6oTAWM15g2OCdGIw9yeiuU9P+lbv+WqNNs5DsYGfUBYaqCi
UuvbRLDEtjlFX62bYADnQjuvEPlI+GM6gzTCovsOsOOvH9wJVsUpG98q6hqQe92jwxuWAcWJ//ei
Wf7VXUYS+3rCSjuiG1KtYXB1nc3Hcti0ZqLhfj2uZ5J3PSw9eoZ6vpZFcbMM4ZbvD/LH65H19qx4
ChRPTOYDrqBNSyXuuNfDkj/Wd0jhWYf96cI11JUVp4dtT3z+YV+slUGjKj9NBypmcS/L8caCnbJt
5FUtFrOlo1tlUUDtKB6h/X+s+irfNIMAWn392NM539mb+Anrwn5q/RvZxJuKHGDiamRciQopbhra
84ekD6t040e3KkOjsEmX7ihD3CXfZ5ziC3dsm0rcWbupVeAmuOz57CYZ98c4n5u9BXxm4+irMkTn
lHcE0fCuaw3wjlmjP+u1TQsNKtLXr9sqYfbUTcXgSSW/ki5jXKfOQnDXpo9wjVYqArcdBNaksG8W
n5ib6agSzdr47KuylImCt1yzz3TytnkmKLx3I8vrnWlbBa3DHBNdzwl1k6zwhXjICY0R/nza9l5W
xVkPXloMHfVTEr2XAnzbZ3iUNr508/VvWjcw3lpETyHqAc+e7+ZJbltu/FVxzsJyMtukOK3KP+XV
0hx1axKbWhEwUl8/NpY60bkWs+ysTDlHHpYyuMainzZ+jN5qsWx1jIaIws47Nnu5ggf8QzSm/bjp
F12HG/ZykZY56sxbxgfHA0s0bbt1/A+Dex8X5mifZ0QzDYiBibs9mEd927firVZMD1e3Rsh5GhZI
WNPsZtGyTXtvxKWvf06kNYo+GNNW7nf3ha8ZkYuMc9uy6a2WTW9eDDOuei8cAjVc97peXTdcRGzb
Rnir6nTPnsBSLW6UYQxDf29XF/PYOBtHX5VnXhmCpUi5UTLI8hi0armIVTJvfO2rEvU8qSZDZcyE
Z7Cj5SVzmLpi2vjs6xrVfDKRA0hPedD1J0ysRjRxGN82oburAtXjEq9rBe/P72V5GzjJcsBBrrY9
u7taR+Vo4FNIeDOqJ0rOs+HfzoZhb5u91qj3AKuLvhjCjdw800LLjN2L1vLz+02zi7sqUxmDJgEc
7UTxlFGrOlTkDDf5tknAdV6Xaj2nqNZmYFVl4FYPDWlzFxg5/l747b+PEe6qVt02NvByMbreuPoj
QZPsjgaUpNvezKpWiS0kmNWu3Ggk0m0vBuV/Lu2+37bgndU9L7fnbbmkU94XbkR0mDhpeWrdDxCV
HrY9+7pWyzJQGNndqAalv6vOrOfRdLRt25e1OAhzutXoHm+mFD0aQOk2y42uHG3bw68VQnoX2xre
EorVNOqo0XzjgLd6m0gIidXrF++Rxue7meRnbdKHRsMiLgd/3HaeW9sL/axbTBSvUDuNIAk1HLu7
3CS1d9Ov6qxq1dENvCoJs5hjT80HBznpr7TO3sPsnKvmv/2c/64mZ1WrfdfHZTUxAwcB6M+Y5D3c
Tdl7hL+3Rl/VqqbyoZWKZ7fSXLuGe6jtjSJLDtvezKpWJzGnY+bgYVxUbITInUB2kFSybQZ2VrUq
CKKzfBmjvsa2FTUjB4O8cJ1t50dix17NBDZqLNHarNpK5GbUDZYKiUnZ+rmv1tWJoIi4Rc4bla09
H6dFL05eYg3fNr33tVxogEGwOPXI6D3y9RwV+H4y3s2LeuObWUuG3LxpOuGVfO/OAABTy3zcknO+
7Vdda4YCklwqULRuBD23v53UOcMpcbTHbW9mVasNmwIy3FibQL46d6LKv5nTom3qbTvn5LuXi0eT
GEHVFR5ZoiquDtZoDqFj18W2jd46ydjpmdubM94Bgfi96bXZjeOO7ravfS0d0kj7dh1oIlHaufOh
kBmmqwXe67a3vq5UozE0graZ3I0qudYzA+zuUpPTum34VakCWfEVzgxWJlcB6CcUFsa+oTaOvirV
wejNXpmaE824AH8Gdm0fya+rm23Dr+VDEIvBg9t0MmiRGmSanSlGxiDfWbR/Xzb9xfKxVhFVagzM
guT2qOvPWJo69/Fy6MAaY+ywXuqQI+h0HUaI9iowSnA+uTA/YN+yNs50Z/jCy6IYOS5IaE9uFC+9
+FzPXversMdyW8mttUaYDNOyLw3gtyDuLtvUSZBeSv+d9ev8jH/18lYFXeC66zrbcSIxaNWFwt0s
9kIvKzynfVOQfDu3h0KN79G435hY15mLBc5ZTllMrKmtuXAWTBg3IKe2HbbW4qPBiesSgpYTwYzo
9mBK7P1oOxv7ir8Rui/62sSApS7mSLYpsYzv2N9WeyU6a9sEspYgpWdZvZeRLTCfc0DQe/knqL3b
boMAHL/+RAklJoRKsE3RMZf8mGTnXhFaPX/YNDv9hwqJyLPBOG9TFGnDoamNwanFT79t8/k7VfDF
ex/0hi9ZYwMn8C8VB0147U+Z1OY2DZXzGyz6YvzJw5nvzIzfQbu2d2R8e8d4sLVp2/RnrhZkfJ15
xVGXg24i1bNPQMA1eTbDO23XNwp4japFhzhk7vmr7CxAmHs8Xss+COrgrrQy6xDn3bLrua9LtpXY
WqY00KbHQpV7kWVKcejsVt7WJL1sO/meOX4vZ1KUCYtfxXSpkgLMgIl7b087ww63fabm69FdQskm
XbLvmrk7/1hlZ7N/udhP20ZfLdEOH8xsT+wvOn0crrhaU9HSqm0CK8L3Xj87vJk2nxKCfqQAkAU1
S+ldaHFTsHFmXuuVDG6ei4SpJ2pKc/nU+7H9qw38adsPu855tVH8yMFkdATQAeHv8nPmFPM7a9gb
i8pasESGL+hBx2PwYZqehoqcSeKPi3cK7K3RV+Vbmpj5wKjxu5qGusf8aGDbK+ptZ4FzUtvLLx5G
qpZqFaE0AWiv+CLG9f6kqAJt2zf/H8IlnCwk05SkSwGQ28WYfSJtrrxte+rf6NUXU6do7N4HkA+Y
oBPWbVkQHBx0ufd5U0X9hua/GJ2EJr9KyZSP/A7zkNZ7wcekleO2Pthau9Tp2L+M3gqIo2nEhZzT
cpfIadj4wa/qtYrrpfdB37AnBKGhO1b5PU2s+uemN7MWMM1IwgNs77x3V5s/IYwCQCeGpHzcNvyq
U+V6KUmvxI5hRjYJJ3OWgujOIA7mbc2qtYapzdNy6hIZ43YXxNJUpXvvIWXadpG/VjGVVjyJoa3i
CGwONBOXGLvAlt22yWYtY6p1GIidV8f0Sxw0UjTeQSRbw8bRz5PQi0++zpygJlgxiEB+0BUode0k
oS1s/F1Xyyt27sBHARPTFK/aRzBdKRnK2jZLnqOvllcy4nE8520cpQCXQ+J+rVtVAV3cbfsoV+tr
lsZB6acDaW61rocamY5fcS2rb9tGX9UrYYozfJpKi7IR0Z47CDNyBu4Pt4xurzVN3hTU5Il0WpRi
RP/oWsTfyjHtfmwbfVWuGLUtnX29BiZtnsKevttxVJqxaY7HM//6kwTt2oouKOII6mSx19o5v4e+
aX3f9uyr1XWe6nw6X5JFhVWYN6lB2hpZse/Rxs9l85+nW9iEr599AYes3H7WoqEZps/A6fLL2NOX
TSdzG3ziq2K1yQc1855prFoWMwJ7d5vF5baG0n9EM8QlWe9dPcaR52gyNOYp3k1Lmm7aFpCY8PrR
ofNWBD0MWmQPjjxDeMRxNNttl2/2WvBkxmT2OIujRaoqkuWiKWTzRGqYtDY+/apYE7hTXZFYWmR4
OehBfRwlnK8+07cV1Fr8JDzLNxoaB+e2u3uwLT9+tuws21ZQ6/Cj3OkB2aZMNf3cNlfpPIsLO5ne
Ow++8cmv1U9GagepJp04GljDL03MUp98OMzvSYTPdfkXFbVWP0nJIXOuRy3y094BqtRP+hGLE/jo
JoWfQ66zt+w3TQ3+qniRoPkFLCktIjJoBN5ombhL6m7j6KvihWeicwu0MCVbk3WpE2C5a2kvbNpc
kvr9ur4ytFCBVibJsRud0b6EBwqTg55Ou+nYAILy9fhpUAO18vUGyp8Bo8lyxpOQ3cbZYa2JUnDu
aKTVIPNyMir7eSC/aamz5de2H3ZVvnbvpJmBs/noAT4+gG7rDgAvxbbJYS2JEukMX8gstaPds3dN
62KEC+Vss/WwFXv94uM00GLNcuKjA2MtpUWhuT+Bsb4Xl/dG9a6TP3Sk/WmXq+SUmxqR0pLM+RsX
/srGr36tjRqge9cxwCWSjGx9N5hDf61knmz7Ktf6qAWMeQaGrD11vbK1A/GzEiwDLNaN469qNicI
pcx7vzmNudPupc+vWkF+2PjhrGq2cXwAvYTenWixBEeUAPIht9S2UwmZP68/HHiCTMLZpJ2yRj7P
o1P9LLyx+7KporzV3rj1BwiXWSkvBssu/nAMIX9IBQ74fx7d5RH/Ys5fq10I+plVIqbxIvC0ZowG
mk/TqYuN8VetKzhiOT6OdzbK7u9L/7/4Y95qcsihls5kJsqLdFZWcuXQU4uNo6fI5qmuZzPttQDH
Tif0K+kTzH4DqlDzj6ZhzfHP0YQzOe+KSrRZutO7Wvag/7VFUzea7VVDtdfy2fIiz9VS8a2pxhmO
qqlDP99pc+mal2D+c0ko+xIHeiSywcq/aZMlayiRYPeML975n4Cot7JmeXSnGXR9FQdZeeOlnqjI
AvZl8gWOVtMDOKvBzj3pTdMXcp/PStlix/9EnHzTzNFIYtB2Zi1+aKOmAEJPgACTj+RejM2ws20t
5fuu55Z7Bni503WppgU4U2cM0BsNu8zjRzkAQ7iBNusv2kEgLxWPXgOqfdiNU6JP3mGWs9N+Ktq2
SAnd5HO4CPze/y/Szqw5blzJwn/lxrzzBghuYMTMPJC1qLSyZFuS/cLwInMBSAIkAC6/fk6570x0
syXXTM1Ld9itpkiQSACZJ78TAN9nG9ttLBGiwfOXZlGHpfdj9BcQp1QvVAqvvWedG6sqHXs/1LeQ
ZFAFs/NxYuxH40tX3aOwpshLo4WlZGPdpsJBrwOtLOrTlpZFgYfVjM/mYHFNpTaDYr77bREkKEGX
Zwoo7nT2phzeIJA3UxgGlAydA32i5prIbZGDGHtfz60Ojj08SHAFFjgOBVEKhnQAvBYMq95DPbS8
vo/pYsVVjGPQCYyb+92804PLxA0YgZU41lMjR7rBXqJb9mUAuuPdYDyUvpLKQYH/wwKmORDGGoDz
QiXBtBTyqgRm3fnceHqGPVEFASIgwhbuJBNMnYMpACdUMzkOsEt1a68fU/TYwb3gZq6FRX6QuLOG
cRu4r0G9BwpIFEOqFrhZ5skCdjJQavCZ8uVX68EW45OpKCs/qTxQtkcHOrgqAHyHdEJTvuMVXnkI
TReEX6oB0K+fmkTOUu+gOQe/GVbPDv63NCxtPV3VE57K3c9NPgjAKdGF74K61kb4vds2rooccwL+
AewnGYrSg6FvrWCekShmWufFWbQJ6rQvF2/5Dubu7PyA5Y5oNmi40Cotaxk3W0+Oampv2pmfJlgE
P0fwoQGCjKdN2XY2nm78qvNggVGTKNTt1olL7ZE0MF4JuUDEqmZ8pUhtmEdNII3+rNQiyWvXV1Ts
wOn18kSPtUqK3hmeTY2tJVBl3YF12CaEfAol/IctAI3Yn2Cak55gMvQqqvR3d8BI/lCw5gG2eoG9
wnzdIq8U3aKleqCPDG496BzGQVYcmzCsrkeXkwxuh8KHsaccrntoMm49asA7VlG9kyFYFG4Fx6+y
qvL6g8/hyPOjgCuvvy8Ah4T1WeFNpcrvYHWt+e2o+eyPJp18EFCLF1PiG+R3/gJPuuq6nfsGkycE
rr5/GhBM/G7b11NUlRtIKgHDFHUxW7UBnbOo1cYXczg+hw4ZllfHy4v+02AjGQMbVyIzTxLj+Xo5
lm6OjcIGtjgEEDgxRrxe4OsBWZlKOmgpAXyzgPf29CqCAQ8PYRICinYO56F8Uj/RdiZhNFQAFKIl
xOnghcBNyJ8ZhfQKeFf1uWp1zrzdhG0mYJ8A23ALu482NkWcLI6viILrETBGLzAjmOPHHgjN8LM3
O7qgSWwh+cG9jXb0fwrde92xKgemXqauARg38SdAiO9zAvfwr2NhYagOXCQB7lzkge1BL1ISHisJ
MSBeu7uxCKPJIoL2wJnecusS68KYr1VIuvUs96opFdQZwAg0I4wHIp+H/k/j4HgoDkNXxJ3YRRzV
k51L4C5+r2xtWiDWq8kuOzjK+cBsAhhAvuG1mjFP2MSCqgHbk4xxNsnKD6bdUIIg+WOpJ+V86XWp
XXyigPjC5Ncp2omaPVdSAz/vLzIsHsLSc9SG6mAhB1L5GqtLFFpw7bF45j9mLmx55JEYzUOXq4CC
M80K/7tgfuOiwZAFrPiEHYipOViOvAGQvhyadjyAnruoCUJ5NpIiQc1NIkxo37Z0hBmTMMUnHMQ7
DbdnOowvgAf7APWroCr5uBV6UnpM5TgRezQKUeluqEtxwsVAqpLCZo7wDRyWY9YkQ9e5x6j0NTCR
Yq4o0L+wKhLPTm5gJXDEoaNG5aZHpxrQqHMkl2g7uoOcblA9dQKSUAos+R46cNefkxxJO8GShnRz
8y0Qkw9udRuX4wjPGdXDbikxJTg1HMyAonyoI9MjwOf55H8Ft0q0zWaxtXZhc9JEvQyTluIazwOL
YIHUcF537b4kdcnZvnVtz8jWLVynuqFdS4b5YWT2VKSPh5kWy523LHhXiXK16CtkVWeSk01HQfNt
YErAo7ZNlTyd+hO9AHp+lJoNQMnm8zJTtV1GZB/bRPdB0bIHocbic+7Aj6tJpl5TML7x7HB4jgA0
tz98GENBOzYBzgs3L2dq9RW8IUbA7+FQOCogp/XIHolxoY4tYrATY2CaZ+Qaflb5Yme1k6jGxZ8Q
LwkFk9avYmdHaGhMuO9DaXmdtG1J528zwmd/k1N+8h2AH9n4sYUvkb3zydxpkmoFTLiHnciCGMAT
iem4lJ8mWHQN4LIMGpjx1As8XXXpPNFmesIaUDtfTDRHJyYpbfJoX9RwJXitY9H2H4EThQvQ3u+8
krmpEqGKbwOigLlMjengCJxWruwAf2+nisSb2LqttABkIzg9jk5kEZp9X/lt5kHVZQ55DBrtcSGc
2AIkjSpY6pRqXbRD2mNMGISUhQcqPfbKZkx5WXToV4pcUHc/xG2HhT/pgjLQX8B/tsXribM9wLCH
NKOZEwuFQ/055hL8ksQBk9t7dm1ce2Wi+g4nqyRnZnE62AGBbORuh6WVHPNtxvYxSKzw5/omCG0f
PqLg7cUfqiVQQuNNUFchOxzCohN5ORbieuFScHnN/DyonwQMptrvEfj8FITo1psQKEQMm7fvkIh2
dkpoBUuf5wJeIHDnKZiDnVICW6RcHZoB9NIqwbpW0qdBqIrwpLKkdDCAodYn8/C5iop9UGHXS9MK
ZEagR4QNHBcNIyCTGOy3QAYv4LQmJCw8SwNTKmx3J/cWOxSfPXkCoXEnF/jMDUm7AFz2Mnce57tJ
0bHniT+gcvK5WeJuOOJWApglwU6pGW5G0g00gwEcnO7icIKVKlzKTJc6MdewkatBhMsfu9yfAGyf
hKC7xcf7wfbcdvEnHZUTSMBqKObP+RKBJ5rMpeM1OnFL0vl3MAhzyJHMMIPyEqlg5NAlaAMIRIU+
Kdhh4fHnrqgDLBq2BYCcjH7l860XD0X0OnAwu2QiSRDj55saResrUMpjgCPnPIqup5p1wUvhIp58
XzoM2JH3OrAPZdd49n5ysH+5zgU8KFiCc/3IrjUMMPRPF7hyuz0Z3gQmscYtu6vcerV54RJkjA+e
8kX5aEfHA263Qwf0/MSrgasrlKHL0U0Ygf3VU09QKv6xNMxt3a0H2ncItDxqo+NHHsNtOwdqepTB
YVb1WEVXTVELdLRWpQOMsJtLWNO4htcBlldeNE8jggjGB6nCKsAYTE6Ot4D5DNz1tDRi+UqkrI8z
zoDBbWQc8Fot7B+yCaxWOPxVsET9VMFZxDYpzlM9TM14zPlnCuZR/cCRHaEAs2Iefi0GdSJE8yCP
A7R7ubGH5kzXf7U5nGmPMwABE45ao0OCq5YAH3NA7Z3pj52guvw2xz3D4yPU8/kB5oKiwWwTs27v
Cmeu4aZZlGP7AquCHG9ahhE51LKQ6rYn5eTt4X7A+ccgODl+wW5kps2VkD40iA72dk8mtqF8MLm1
fD/U2gG23ZKWOR9LqQr6yiFRMycfQjUlrUtB28WyCDIuhLB02BBta3ILq9o8fmplCyz01LNAbtzK
MPlpan0jDhjlBZNgWCKNvgUTYkd2dIZRIydueN7WWxsoh28sszp6dIphote9LfzoCs6MQqDbYYrF
vScWDp+cZkH0+TjF8MwDebk3HVabIgegOqxh2EHIWIaPoMsBg5/mbSR0Ad04M/4j1/C8t5vRB1ls
5y8RsMRyaFi0JXKwxbBB17M/bkFoKNtb7Dojex0xwLDhfGiKYld7mJvXzdKGOTS5S41DcVS56ja3
nJxIk6ar+A28Z0bwmPEOuT6QWRu2oTgXi3u7BHI4mBIGZmhqEx0Q8gb3Fl5FLfqL7qcAbpi3DUGV
ZhOETi139YSOsijxCraQm7wPefe9CBs2vMD2V7kP8JXxZxz00PUUwo554P22H3Rvb8ORhvLg50oj
2oN4Tg6wWnWnWzSlAj2RhDVce77wrpLg4ldw1vnIMX/Bc4BHodr3Hg4/D6EF+R+bKqCWS4skFjzX
QD9v6XIPuzOcCEUK2zxC60MwF76zbGyYV22V5s4MTPRW0ND5v/lo/3fngr/u7goaqH672i8O6KJp
6yTmMVNJg0L5l99nXt5JB677uxTNMaNsXx7ERNQN9ATknrcdv6x+te7voo02EXZIyyHoyiGBlYD6
OKPb4Iwu9717P2WT/lTKjoKlV63XjQc4e7rXFHZ1z6e98pl7/6VveyNPtG7wqgM4ABZOyQ8wtw5O
nl3hcjqz+X1+CKDsIgk6qOpio0Pq4LOfmyXYEQCTX6uY45BVw6rkvsKHpJHDxaZrgWWFjHtYavj9
7GEJYuho3IDpzvADg/QLuO6oLobBFpc0gpUHWPX3LDKVvS5s5Zb4rAeU6WpTzWcJOO8N4CofOcGn
y7HDPBws4GjOtai62Ak2ABwRmMN3C3IoSZAvfrBBKsBhJkXlB6diqABdJ0A+ayFzggA+Dls30E6/
mwR8oq7ixqPBbWhzh6eyRY+c2fqaOzGU0qqHO8Y9juIh9kdaS8M0+LTDIPsHaCJHdCpImAsBv4VE
zfVJQteh5RB485huq9oxPNjCOQLWX7Qv57FORwQDuudhQae9LXp3/NjAytZ1EhHappySXIAXznG2
xGkaxjaw3kYWBTanAyxj81l1GzqCAbRt4PI12GufTbG9b1hYGA57kmGEv9CvOfZ/4oj/1mj5L6Dw
d42bT7/vO8xX+grOB8N//vu/fv/JBPkvf9jiY9Pz0bz28+PrYIT+z3//AyF6+sn/7X/8x4nxreeP
s3z9j3/73plWn65WVF37F+z3SUz8Pir8vsOZ9R83Xf/69W//1x+0cNcj/4TpYBTTkAC3D7b3f8PC
Xer/Exa4jMUR7AMjeuri/JfxoO/ByBneggyO9q4bg0HxP6hwL/pnGMG4L/Yprhjhn/9fUjjzYDv4
1wAD+FQlYUBQwIYVLpyqgJFRicXoAqLd6eor2QOc0An6AZVzbOvgc6OHEv7Ny+5P45z9EaX+0Zom
65AuGf7j396a2adrr0Lj4Bpg2b2meMTG4iFuIOYf0Gx+4cVXZVNPo9mtofB5bkX9RYaUHlqcPS6o
kZzu/PREfwrqHnDBAUQOxeMwMooVmN44MFw/U2c43eE6pJ8uvgp4cQCjPo1c6aPvuPkW9ZLuq2hx
kCxsQ88sG++N/KoKM+I3OCeh66M7nxDWI99FguQXFH1P948P/s+Dw2QMiS4OIUfo5eCj6vtP6O3C
nPufqfnGJ/Pe2KzKIkNu62WuqvgY2Y7A2JUjq+pWZcrKc7Dp07R5Y/TXAmCN5D32jj47Fsjp3IlR
yqs+GNx0Cir9MPHcx87afHNIxC/oeMBwrTXBgsHtV4uGHWtj7pdCxMj8IGX0+/F650WvNcEBnJDa
NgijIynCL46AAUzXB8+/v/avIXlrqFbzl7MeVP7B2OOg3C1V1XaExybLD1Q/seVT18N6TaY1Px2t
tmgnxib5SpjveX6I9A7/7OLvOcnPPOivoPHWzazmu+rcwV8gcjwaGICMctwtxY3TPI71XVjwTQDw
F4NfmAMPR3qw7CWCqVKLKQuB/XVObpuYb/71LzRmnX7mlIUsbbRrnHnrdD+9PD5zp78Yj2/d6Sp4
ENbnzVRae/Sc8uB532Z4YYUYEW+6ATrZHWfI8Xni9GyzqJ1jZEp9nURiSkkbX3N+roT/C0r61n2s
4oyIG9Aq6NwcQU9BwSGGPbxKWKP3bogRgisRPYzsJYeNXbFzO+xUyG0H8xNU1uq+T2FdnUxaX+GH
kTzJ4bFozpFLfhXK37qzVXhq5ohXaCarjqqx8LXvowMyti/I/KYctnqJFgQFOVQjSyk/uI6A8fNg
2+Mp9WRZfzsQ9ROWi7ewh3wBCPMRNZw7uIa/QGv7yRmwEzHNZnanayQAUeeZb5jr3CHjWpxMsQ86
9z6FY/+NN2Qz5mGZtu70RdlmWwq1icvyxjhzWuX5Vc/q63JZ7kM9fcC+4JqQfG9MdOOURVo65Po0
YpWbb+Zyvh+s2S++e6yd4UvVqrtWoiLlUXUV234P+6NjFWLniUb7HRI+MCgST6Mz7gScF3rYeaYa
ztxUwE+xktdArO0Hi0OQsPfwvXmE4R1oI7xNZ5Nnp+6d38/t96LgKoa7cFxTgeYqQ/M8xnmapiSc
Tbk3gjZ3ZGj9BxTIBpym6zOz4r1AtQ7s04KlH5mVbO7ljlYonanmssV6rRKvR1r5cUNlhmbEl3jR
YUKlvEBxgOC9hlxCH8QZBH0qU4rKpAzze5RaH3//Dt5Z69bycOvAVV1GgcpcAs56gjRKeaxFXz/U
Cpigy8Z9rRL3Wm+O/GIeMsBfjsYX10iAZb+//3de6VoiHvWDGw8qUpmjHBjGi+7R1LG/+f3F3xuc
VRB1gok5tVcMGaiIY+oE3EncgZM9kkf0wu9mFR+R64mlCt0+086cLQ4a4WiIwvzv7/+9waF/3SSZ
OAxaWyx9NkZYbwDE6a+QfS4v21OQ1fSd2FQPzBegM03iM7yFkasvXi+78dVEbeJyrkhp+syN0WKH
slDmE0+ml1z87wJx5qBxDyTQTOSun8a48xTV64vmqr+GXtae06JfRKsMScrvi6iAXK7Imb3Q26/z
b+pwQfu59rtKZ82AIlw/yg3SSM2ZYPzexVf7LBjeDoozXJzG+U4OdIHn7nBJ1xhsQNfa8DyYesPh
45i5qi9hgeAFG+S3zynP4zd303/ThsP5lQdjNegsNr5JgqXbWcE/KF7foNPuJ4oY1y2kM1lQt8UF
TTWn51nN2iEMkfLhp8GS/Ce+p9RrkXO+7PNcTdq4iwo++rrPaA8PxxKtysAP+Gc0X+/sx/4mF9e0
OukVHJkht95+bRsIb5ZogQOLzdkWNW+y4/jM4N2qKHJucZ+jJpR3qFK4j9gyqIcWjd+7JZrNJ4ik
vHugpGBEKXm0cUI3SIyYx9t+Nj9gq+qjs8O9BGJ3GvBVQNC8iabJITqTjL0WE3ETY/Xm9wP+9jbE
XyvQc9PkUNk1eJkRd66aoIcJtRc9Ed9uw1H0t6YpzVZIMlx0LgZ2669RedEjWoJQD8umk1Fjj+Kj
qy9ivmOg1pL0iPo5qiAOlto5zNFBEulkYIjNvx+qtxdEf61Ih7pKLcLMOgtYCc/xJWhu/FHD7d24
7kULur9WopsaJAEGGW5WOh1ODFPob6OwvUTnfhqeU/T7U04lV57U1QSiILw8KLzthx/hXJw77LxJ
xzhdfRUW2ARlY1X1KovhZHogunNv9FihSB1jJ67ksq0n6xwYK/ndPNA4RSOn2ooyii9b2dZKdRhR
IsqGfZ8tzfDYQa5g2vjn79/8O8vDWqbeObXf943WGXSg3yXxf5DhnNnMLxra309i/prcOeYTzDFZ
1Wd1N5mDq+YQUJE2xnnVgSSj6AsL7+DJ3/A6eg7L0t+MCsV+jmB1DTsGA0WeaPfxAtu+aIzNB1TM
nbumYvkOOhLIv4LZSR04PKey0ViOc97vFxqKbStJvBdl8FHZvNm4y6g2TsPo1jqLgkCyDBJE9SK1
rm6utBiGTTyNHgplYkl9qL+ObA6gnBWzgKWwqe6dGBolL8whsKcLe+Gx0+Hkl5c7mB3TD9086Zec
j/O1q1AOHZtx3s6MfDfzUKdkjEAkh/d6sozQbLEoJPsxjF8i20zbkaI2sPRWJpBRfZsqaJ9UU124
2qxJmMPoiBmNYSrTzcQ388yXxNHncCrvLMx/A2GWkvkQs8lsglNWOldxlFSkfY3CCDkHhn4luHpD
KOnWOHksXVmc2Zi+E6XWXQmo4aElnYQyQygvD0MOCZoDu/XDRC8xBsBEX3cmUCMEDxmRGSj+t07j
sqSj/Tl3mtOO643psO5L4BTN6Zb4Mov8U6UphuLVQg2OzIEzH4CxuqQkeXqI1Y5vQrO0JJE7ZINU
D6bPv5C2+/j7aPHeGzj9/Z/C7FTxhs2wMMzA0/E+MxgwP7ZANG2HkJMzq/Y7AWmt8Z8XxduommVG
SnI7yvlHzdmZffZ7d7862PQSsEa4hMisFxW90UbSZDYhuYMWubxsIV0r740HzgEkAWFGod66lYNj
rzyo7lI5s+miDPnf6uUGPfxzP9MwCyVMvCd//lTHlzRY4NNZ18qXCKosK3FtR/QmMTVUR8NlmX1/
XSnn82igQsW1a5H2wb687DDsn6pnf/4mI86cOYBgNRNWH5p4/Fp48WV7lnV9nE5TqODSjc56qAfh
El1wmFfApu73k+mdL/1vLSGxs+Qzi4NMlS5BNXrygSy6hGt/epOrLYs3TlbB1T3MAogrNr3Q9/kM
rd7v7zx6O5L9WvD/FAZ6CGGpGWSYKWLl/ZijkFLEEIQaEFZSiPLHREWjcyYgvDNrw9WsRUN8H4Gr
GGRsgnQ3rrsqYax37kM7XdITdRqs1SnEiWNOA98NslGiWyNUTw6NX38/VO+85DUOtajGmUp4siLH
5/CkIAPIyIGrzozNe1dfHTkAskPPnzW48Rk+fi5rP9jSvew4s6ahQpNAlFeFfdbWHXzn0btRSv/l
96PyC7nzxlq4hqGGQcTKGuLPbKpvWx3tCeOpmHa0/ZiX+WaQd1MVbIi7n5pX6n0T3jMBmt0LDxFc
7U9/UtfVwndLfgZ38ate9tb9rBY2v5yguKubKGP5mITTlLJJbFzFkzmmB5LfolDhm4cIkBNu79u2
T7sc8VH5+0kh2XwqYijYhf5+cN57qae//9PsGuu6W8JQdBk2B7tOgL0395D+XXbxVVxofV1JHCW7
DB6zd1GnrkfqnIvE75TR/DVqtcx5OMLwrMmY0eP3kzPcoZHFVyTnK4hmPeRAFbiFUyW/lbn96Lvy
SbaEPU7z4qUyMGXSFOGQcF5UWxuibtVZt9p4ko4P1vWLYzfg5wbNoquuk5+rgdikmegXFBvuPIVO
pMtGaBVvJhT/A5P3beaQ8ielpUpiZs8x5N7ZAwarSLM0XaiI6zaZmsQd+o+hiMDBLonn5istLjHP
Qjhbc11HVJAqO44ii4rpqzHFt3B8umhs1kzXJRo6Tzm2yfIp3jZxndW5PDfub6rRTrd9Wm3+9N1X
ulxUuUwiM6hZHsppcT9Ir6vvKCT1iUSj+SFuBilT6APR8QxJ033rafG4GA9NfaMUO+gxqw0b6/Bb
WXX2lnkt2RUVUofAfp60EO5HGL/TXa7H16n3tNqMgN9uGniL7prqsoq876+2I2gAybVpLQZfo1mK
lnucKC6L9mtwbIXmC0/AYSfDLNqHUfsUaHEmIL8Tc9bU2IgFOLkKzTPO2tdYxi9ueCa0vnflVcCB
2ZAbEdPVWYG2D9Aqw35bOsOZE+F7F6d//WSCqGc+WjaqrDFjg8YV5W5mWMqciwSnKf/GqrC2m/Za
J4DWf8Llo52dbYpdDZJjx9YcUHJv0KeDxXdLuq/eaWkH9DVy940f42R/OJVNuLtsShGgOR+9N+ET
88td0ExJEaMpYCzTzv2AeZou5UeeIzcgnyFswB454R79kFu1HZCdxG8CuH7E3wZ698evdYtLbIZP
820Vi0biUFgNC5GBK/2NdwitxDk3md95MWtcLarRaJjgHc9626FWPu26il72zteoWmhPi9DhLc9y
Vdx2dHiQ5/Sw7930KgB5xYg2KLQCIG4i5QOlMBzSxaeLIueaQCsQYODxFjZZEB5yP1MXrufeauPS
NaJ1gWTkmWfBfY8hKztI01/CTscnskbN8py3DQ6cuHqn7orcvCAv93zZgKziQtupBq2VfpORhQcp
FKly70CAvrns6qvAUAYdCydLebbEfbcZOn7v5zS+8OKrHQK6T0MnVKbOZlE8u2iOTYcJCLPL7nw1
K3Nokr1xmdpsht3wrugT5kWXgBLxOteMWe4T6N+wq83cOh62dmTYccU5vbroztda0gVZpyJ0qyZD
f9pzU7ffWrRgpr+/tvsrBfFGLF5rScF95dyEbZUR6uwRiG8x7YPwCbE2UOxARI+mrcMwHU4xelr0
ttTPIXKxdKbpDMOY2ccRu3GOhV22nvH2Pdr2x+GHxz/iCgKJYU8EtxRXCbVFtDZXyP0mfjMfPPe2
KpoN9/CRds8dTp8gxUIhTiDv7pN+yRDAZRtcdejSJ7tTqD6RdiRgUPibBZ+FM5ID1g+FHvQ2/DJ1
XZT2+g7/kXLgciB90mz+xvIfhH1ycxfdfQ847N5iMfAW9qOfDlFYbhD9Hbws1oUpDNxPy0JnFLq/
/D1+u4r0hwBN9xMepJKPdXPgeB6nfM1niff7fTDBr9+DS7rIBaPZPbH1HX6MwR8b9xGgJZA1SOE2
fwzjgLbh3ttrH/uX6SCHIW3sPZ6tzl+NlTsMCFYzSyTavvyNqWD2HuVJ26trTYB1LvDH3WmNmyPY
TFsB+IK5QcbgOY+htJTPNDjAZ/3W4FgD4MG2oOEz7gHWsWkhmivqvvQDTcI2+Fz5zU3e6m2j2jSE
gdZSuMmg72h4G6GABDpCAuZwagaRFsTdTguF6s1cnYbQnUiKQ5khO9OHYDTstP5ctwH63uYbNLVu
RAn5oNxweTg9IzUvjId3SAIkZCEbdWFSYS1QLkeUe9H9VmdDXVToRwu+FEN4ZjqcVqS3JsMq6hfl
YBsicYyI9PgR3VYjKlBGg2WLV1mBmpuihSI487veWRXXcmXW9TDrgyYkQ/forQ26T34RXkClPsWj
1Rqg0PLNWzPwLDSlD0RBHqFFMRovvPHVGiDNBAPG01EXFZuXZpzuuD7nr+qe7vCtF7BaAhSK1kEw
elXW4tsvJyCW+/EaEwxAry2+/9OOZ+DHEZ+eLa/Kxb139Zkj2HuvfrU+iAk8uKnO6wwWrz9R83Ky
PB7kxyZk/KcH9OU9M2ioPhN133nMtZ4ZBrh+KJewypgfq5sxDoJjO6D1sM0rpD/QIXbXsrpKgVww
qZ+beMGcdOOD9AaWtpj4B7TbumeWl3cefC11jkJPiF40bUbqTt6hH0Lc64GJl4r4MaLmXGxNLS5h
POHLXEufGXfQCzXXbRZM41clYB41F19/P6js7U9n7d4utLc0PUQsmVvwAPE5KtDzZuO01l51ILyP
r5wYcADq0kus0U8Ps4oW0eTOOZu4yGhb2xQCF1QbxYWFxjUcmUVwGUfjvcj42H1uYRbaEHpB597p
vlfhwSv7AR7aRmSKz09uaL8g33nmY3onqK2xyLNxuK59Wmc6Ik/5UD+rPjiXBnvv2qvY0NXofyad
K7LYkuecxzuh9O73386vyPhG3Flburs564yI/SrrI9pcTyB+AKXT+B+B3Y+2ZU0rEDJahupy5ygK
88b5GPkRuCdx0NSb0lTuvutKmojaaTbOrOx2nLpqWxWx2iCp4F71DRh+voXJAbq8IWKmbss3Za7y
Mw/w6+j8xgOs9bT9MFsY7sVlZqY24QHftYgkNWrlLSxHpvaI/cwMQQX+RYYmge1UetpqjeFzEHnb
OshOO6oFjURY1Yclo/yjbK5hFo8n4nv8HQ7VOmy2PGq22K2VvQ+Gbrm1LE9Pu63K+9LwRzPYjeej
Jj/4V9r+IObFXuILhy92regNm4jIoMbTYeMLa2z33CSjwBS/HTbWgt4+7npQXIY6E64sP8yVNDsk
T5dPfjiyKwvXsi2L434LjhgIHqMo9q1DHajJY+btXUZGYCbrHDucHjCPQOc0hcyieeIwD92OzgDw
VDu4zaYaxv5+BEvoQLowTGxU272HjmbEqRHd/l3Abz2XuejNCPRVa2nXJDLU7k7Lkd+MaP1P+6Kh
16SX2IkMdWsBMh4o3pDvfGJd/EgE2QST+1DqHptoGIwCRQVBhl5mkUZC9kBpSSAs0NIN47vWyk1b
Vd6tU6KJns5ztyOm8T75YHDsZtoCYSCc6qdjxvorgzPRq+2sfC1lPTwsXgf2Azr0tzE4BDtIuINE
Gdc85+g53GKGRImaIrgvSQYQBChJtzlE/LtQTuLg1Q7bdJ53ZG7wrS69eZu7jpMGoeival1O19DZ
waywpfUtmokKgGvU14r1NpGj9e+AoHn1PVo8lUv5Oe6keFaNH9z4dABR2PeHXQDAVkqaGsKPE3T/
oSVCgzU8mas5NCFoRGWQLm4VXfvD4G2grcBOdVyctOmqJ1H18r524BrhiFw94UwUtUhPy/Crr1z/
odb9Ect1qp3Sv5qVX2xx7RZIMj3vgBFz8QOoSo8d0CW17PhWRFHxAHuL6qECCQ2H8BMvu6q/jJNs
tvN/cXRmS5biSBD9IsxAEgheWe6e+1ZZL1hWVjUSu4QkEF8/nvM2PVZdnXkvSBEeHsc7HCN+yPaT
GzwpdRABIBQuywvCQ/Cezsg20AM7pqQZH/DXwumhgzfbw1DdNRtcgq6x+Kic9Ge/yxrMpTYJ/rQm
IyUd7Vw2izQnGqkgb3ZqD3LgpARSy50aJKGeW1zJY7npqcmJ8c05HHt+TOiwfYZrTMtMsezcjoBb
mQweLISaD7mbZFaFOokfscg7/hFjQ6NigSHoMNm5vdRJ2+Twd6Mq496/ArixA+UVCOj7NPMMkJEk
XXKNsxX2sRk0FpPBgbQYdC024jbJM+wB90Xct/stwx36pA1r/pmknipX9/QP4Kd6QF9YT386Z9sD
9ox1FdkwPE41SUufBep+SjdaoMmgH0OMqJFiCWrz1faUn8d1bqrF975oRRhLNCVu+S9kMZ7QKewu
KfbtviQQhQXz6C4t2A4/8Tbd0SpPDi5p2kKC1QRGEbLzgGUAh87ZzZz2fpnPepzsVx3r+DKvIBHk
Uw8uALzM7LLy6ey0Q8Nr0VJRFeWG/IoVLTIizlqvohyA3DgpyXesymSgV/RivIzZTj+XUNK7aLeA
HUUekFyLFxOlZ9+cfeDNk1jmrGpwmxzDNV1U1Ro+vEdupLcY2+HHSTqGiVnveZ7xnv6Lu3RASicS
pw4wmCxXbSHXQDiV0b0QWVefgMFJPLrqrbvuFEHkUEnb6JyCNv6QKmxAVyQj8I7GMTgfI3hxAzZq
3szi2ILtLSyd55lItwrRVZ3IJ4X1b/iSsEC1C4LeTCHP88VneHE2te5/l3jHxkrazz4pTbyF/jC1
E5YQ0hQ4pjxJA1w/4I8tTzSZGwsf+Ga+24CDPIMiwgKz0UHU6vT636wDHB6tjTa4zQi1T+m+JGBP
kGGv+qxfSsvUClQSVvzzrR6w7i12rA7Wdr5XZHDH3Uy0imeL7SrGF3CcGjJeWkl2zCzw24wi6nO9
0DmPkAhSaS9Al9gXc1VLFFTDpCFiTmloqp1hyxwAsKbKxtU+hRAIy61NwmoxcLV1bs0KOdIaGraG
K6Pj078WtJyvBd64PPbA5gyrLKxSRT2BhLSPt3kl05SvAHXkIx74LV+7ABSPxZKSB81a+iSbCuBv
VpaDkk3GEiBW8Sd1CptMaxg/UhA3dpC5VlZitwC7dLMhBxovXcEb11cbobqysWVVkBBsxEdiLyLX
oH5dVlLMwvR5KjOhS9YuJrmPlokUMf7nb7Ma+7Hafb01sOKeFLcbwNx12r04ldVPwkgH1USHABvM
fVoi/EEEQE1gKwukoXAD/QYzmzlQWP3PgCqKZBJ9AWZk/viBQ7wYgWw0qapRqjfDhW3beKZig4IA
PmChJrxHS6zmPFto8pB4uWx5l0wobzzm8mNNmovQbjwiUpRVYTaMb4HS40mwWN7PPhr+a0WCNb1t
e0iRoVolcqEP+K1ogaCH9V9de//kYHIuzJy5P0PL0sPuXfDBTBScgQihnwg46/F02abc6A+6EyjG
vGnD35Fsv8OBP4h2YEW7RPSpn9ieM/DysP9q14Ps6xekENJiYL3L02UE7iOL2zJJ0xlP3mZLa+Ov
nXmWkwE/UEq2/tCPmGGkAIOCShkNd7DJmYdlWBfgX1BWOkeRKEl31FwRAAQ9JQHOxi3LZyHiSlPU
dqoLSD70sGgKU8eF5SA1omrN/YD/v6Ff89gWIPkUEVbTixVXxhPqme9wTMK8jacEfy4L7rA5r88D
3LEII4xTFK0bvC7kkKn+7IWWx0H//EaNaQ5aRNExRbb2J7BP4zFlht/roHYHAK7C5zXpowqDu67q
WE3h6g07epSrHfHf16BajWM4v45zRulhWqIedZYN5IlTTkSJtMXwXO8APkjQTA8gjIEM1gJe5mn6
qZ0FcyBojiC71VU/dbjGULtXdJBB2dMUgLh5Gy5dmOGNwDtaVwTQStD2LHAi9cRMNZE4O7ix+eey
2RcN8s0QmaFHJws5BD3In6HUrwmgIzisBlaKKKuLcE7A+Mkmf8RhBA2PLeFRj4hya392MxGsuF9o
5HgKmh22RmfdZGfXK3qDd+2ZScDmwJgDYo0FdU6xwAyng/r3U9neY1EXlIsaifY5mHNNnKcMncRE
GlMuQgMTFna2kPEcH4FdZOd5FADrTXinB9uO+YCb5DJMgAPVYxJc+yD7JfY2OY+SIVV2Xt+a0JEi
hNv37FREP5MM9JGWdf9p7/ipM9M7nykAaCjkIJ128IdoEPLfWNAGX1BAw0LP8XgYUc59DF62yOvJ
SrCsDyJO7eeCH7BYWDTeg1gandJJ1W+JXfVtx/VZ/ux3ZqN/wWGylibY3JtC8sF3CqDS2QNneiaq
UQea4tTGGwvoGU83vBxLJo+0X7LjKJehwJJ9IHLQbsltXB3Sj0dkz2/UYVMYee5FRqOXfbcoFDPs
xs4LT25AhDfXuU066I8jvbSoTX4AeSBJonzY/gH8R3ixLl78fGSABoCtghCDCAcEiIIgVqKiydBD
Bakv7Br39wpculuikAiRN5GzjztQjK+T1taCtijptyBhdACUrbm6fX5AzUheW+fe3dLWxQrbf+n3
Jix9QIbntptQacAvUrUrzR50re2/kHXrpcnkf0k2hyCZSvK2JxP4alhtn05rQ6KTSPYZzv6W3/VT
BEtzHUJ5n6zwt1qhpSjGXqifO1vlk3U+x1lZ44MJxjJcVRhUOErHz240uyuSruvKkMkOZyFwfaLN
0oOVy71XDb/ufpK/WTK1Ryw5J/k+DH0JGqg/benwHzR89Dd2EdcO5+7VYsPkACZXWNY1kNExNwVs
GFuJD0zce0rw5keo+GbiNFynkQfIK94LldAMCxCdzlmU9KeIUhyLTDBMbVeQNa3dv0W9e18AirYV
PpCZrLrY4BgFzUUfMh0yA57MhoxUEZh8EPOvIazTWwva7SFDEYPV3O57UkBozn5SFemaCU9UuMPJ
5YCpvNRjiOpCZ+S6igbZROkApO/Pbu/EEVESyO4fC9fkiVLtEViytQegcpXJ7RIMr9nMBqxADFDW
8XP/BUHKnWXdgGhLWn7YwIE8ghQxIFaCZ6h37XjIwgw2d7POnyqZ6O9ZxmlB+R4WuD6TXNdyAzFc
LWXgQAkb5nq5rTJqTq3bxzu7RRPSCsHiimq/5A6e+KJNbHZvwdJ+05OZbzG4VUAv8zDPDB6pBgsV
eSpwvIUGEZkA1ohqmnDdtIHXOKWm5r4DiBf3fJ0WmDrwc0Ln8T1d55+6IQlvIX6Eql8kYh4lKuLE
a1FsY6/vI9EYdLCYnSm2mAq8YlGOmgGjxm330nr8BFDO+RkrNELiuwuyj8UE6GPBxvscFsNolU5N
+q4MN22++Qg73nFo7nS97g89io+inzn7b4eusOdE6HFDH1svr86HpEjDLfnb1F10mhC9W3RJyOAk
4wLWBLEhkTf5Ndk1LVwI/gTLgv8YQmcOAMLQA9lqhjM147ZU2Jp+zRrceqJvhmuD1NcrUEFRiZCw
9roCLH3Cr7cD6jr8DIlMcgnBazvUQBH9mbb2A7FNaaXRMaC9aaOHdV+y4IfkZE6xXP6DxeAr7mKQ
aP3ai0rt2d+1FrIaIjHnPWhip2XBjW3mGR+UXcJ7dMI7bPBYqey0QrxthxMqtUCDOovTzc/bVKyA
7z6jlcqegS+V4BwLROgEqyzHEF8Qth6ScuwBc9YEGS+65tjAYOl0N/70JDGxWaW3MTwHYZpUNJD6
MqWAA2eRj1/6FC09TiE0eT4AezzF0/c8L5Ooaiw4wPHjON6EhL6MVLkwR8sZFlRP2FhDekEBXO94
MFHEDq7GY0Uyqt7bbYNvAwd57oT8r2m8KRzw/blYkVSPLaX+EGVkPLajdcfJJVG1ttgMBuWpzRu3
zfeOaLngSJ6R3l7LX30nmysuSv42KdOdgxiRmt2qWB4BK3Dcm7ouWKDRPe52OguS+vsJOUAFKHfs
SLPY39f4W49Ayu4n1AaqBHF7Q96Z8cVs/ZRj1Wh9wowWH/4kgtPiyP7XK5qUQYgR2zBn+6P0GP+A
6/g99DJ4SnoXVLOekrd0H+rTjPL7qqD+IpITzcQ21B503h1VB03lgbXYkcKybPw6IGfgbu9Z/YTU
L126GPsPA8oTVPm9kHd2iuhzREx9YPA3nRu1a6wDxu4NO83oKtBpnB0SHKpErb9WlmCtbhkhNmme
YlDJl5PBBQWQprTXGiOFXHrO7xPwS1FYjOndEtrxZgAEx8JN5gE5BLD35CNYDsaBLXguxvEYaUhW
SePkLzLgYwIUnD9C/WBgG9jftWTY7ZuT4XNO4uUw6uFZO/ZAnM+Omxd9mRrZ3i9Yx8v5tILDKdTj
lA5hksfBhmSRCaDPUjUhxxCVB+JgVPqeTDwqdi5/pcB0krA1QCDu/9CB/epF/dkt/fBfOjSy0JaX
km9haTcLYmmiJlH0yfY7rKf4nGINvOqUlwUlQ1oY3HOvmEYDqQYh57DIuasmsTksBTl583GANaQA
r3KTGDDBs/YLrP4uh2YR453K/gHHSSCV9WsVGfSxli7yAqHrqYMLD1rJPlay4xrvqkk20J2DtrIC
KIve9vEr4NzkMo04rdi4nvym7HO0Ixeml3/mEP1oCkvlsWP+Ee0RP6HxdgX/wRPZfvpoRfPABocn
WS8rurNk+zBLyP92CzQwvHNz+txh8nxFkAd5Fkxiv5La4V3rhj3WRocg+oIp6WbdVqLRcLl3UXKB
cBLdA63rqynkNbxH2a/F7vdUsCsgtNs5rfup7DbSHLop8dcayTjlCkzL2wC54S5Eafq3tS10JMCH
T874LDdiueum9g2fmSx7Nv/tAZmGnJTZah0SDKQn8+5N+oKC7BEsAbTNEfmSWf9qhrE9w8zLiyFY
R5fXcYo2t8ZVswF5D/b0PXoVk+NluRtwvtRrO4JlvPdn0BgnkFxD3t5ZGSy3ADs90BvG7dH0qf/N
N/pTZOgIGcfSFzUI7GqKD3LJbpltWd6NAb+0rrb4d2Kf7xbZniifwqoREmJ3ZsV7lIkybNOb6Qmt
jEl+IQTijbF4e6d4XE+IgNG3ZBDJK6R+eQhGYY6JkSTXQ53i64zL2trjtKTDX9sAiZ9rvk54DMPp
IhKEba+jCU9gEScFmgEAuX2yAYs9wn6SxwMs2etMn5ASh3jBNK3oKPUxACDlElBQ8ECGVuU0yAZR
DtAoQ5Gx06BncEn0EB9YOs4FV4OoetRBZRIEvBwN80WktuFDiSy5WIJ5rxVxCZ24vd/J4nPOWzQN
YXMBrbOc9CJwj0brYcQ23g0w7+BpJ6p9oy0+dXzT2TUlo6psBtwqStYHnkboFOMYr1c6gAc2ooNE
NfAdmwnK9sSWAhX+A86tpAR7erhTO7vaerpxUOpvc6NgrhidztGLBw819V/Od6IYZhQpMQ9dMW1D
fwxY51AB7N/JjwoFt98LRyhoMZuW5zzVtMRcSQK3ob8jrX4F4seWGMp7t8Hqh3HHDpU0etr64Upo
DT5BQ9/3gQPbMme5IvymViwLIXDqprVGkAAek3xZyG2ZEHzRZW6pQCb8prja1DYX6PdaFIwuQG9g
f4NMXVLUoNFWP7E4Q9O+D/4UDlp+JBz6datG8TCjoTivfiJXQOXiwvA0AQ09wybaLC58J5dkwUyX
RD8swWME1ZNH6k0okj6m4wJSLwnTi8pMUwQEfd4WoOMjgcO1nIZllyT2ECbZWYppqwRQpDnv8DSH
8bo8wWDafkfW5GwO3/BE4AoMJHiiseF5RMLTakDJArMGtd4pcf1tD5uvhdYX1U/3akjafAi2q9yf
lj0pebgdpZDA1/IVbo84aJBrkegDY+SkyD4UPABgX40/dd8v2INfqByz0nmc9H54dnt9SdOgO3EB
FqVCmfnUd3ulaHY1uOCMSQ8e3uAGeOdqxzOfi0E/tDO9aaCmL3ywbxiePoKtcwUT+WlZ8O2PrMa2
QBezAhzh9eTc+tjACpVPrbSlj+X42HXZdFi33b2A9A1FXO6/mpHMBxl86bn92il0fWS1rkUSYzCi
uhV7o57LA6JAkj/xsF8m79xJiPoncQKPikCZpqY86+d3a9vXHjMvbfgbkP4lMNGoW4Pxk3fqX7P0
cFLjsqjHPvrZyrxJXPQBl9FdMDbPGLEU+7A/ER0OZ0L0UILDHuCz8w0sQeJ9C+x/raMnmsD9OiOh
wjH9DLmgO7bJmpbpPoocsWs39HS3fg1NOe7RaYMPtui6WhR8ybo7sYUBkk7w40frXjGEzig4mXH0
DF0RjyJ72U0o4CPCZxZh/rDV4HbshvWFUnEFtNFLbP1YWFkDG5UNZaahJK1iPsmugTuWDCDad2MP
zr41HypdfMVEDbrBIm6dCpHcsP/CVlUIvj7KJNR49rQ1S1a4vob65Le7GRl+cAz90cycUEgGAEwP
BTCo34nO3GU3wkIH06d0G4/jLD9bJW/oz5Gpg7u/NmJ+rSN6VfxvHJOPKdQXGjal3h5QGpSdhBiS
ZJ28tq2BKxjSPPqaNURUTTIu8mNMxu9lxXGRRd1BU/lrrQ2/si11l9RA8yONonfITn6GlhvnsKy/
dlDYc73ul8VoA4cq1qADoKQLwtdPSXC6KGruuhnj0Ng8Mj9dEN7wCe0TMNbsC0BxCGBzIWCbV7mO
hluo0FJrGUVnoYkpVnrXAapeOonlFkTjPpAAdntgRxEoQ3h7Vha7Gtn+MWThkrN1PnoYW5BEgAkJ
ZmkFZzMQySNhl31vDk3zAqjJNQoeoxV97Zb+xnF/V9N/69IDN74jkMDY3dxtvIf62m//GpbZo0DI
Tu5Z8B+4raeIJOqMHZUzWp7xDKcXCNLAqf9Bqk0fXFzk0/iI9ZgWQvbecF3CF9Zjot3HHQp5agFO
7t/mIPO4V1La4MjkWwYvG9e/F7L+XQKMpjDlpE+CuLf651VNsh7c6pijfYtmhmIlcHD2zBkEWlfL
fx0W2ANl7xEphM0ThQoC7X73Cn3/X9AH8ynAVqlKBCn7bn4KN7S/iFpASgbWNEUYxhV1ySek8aQk
c/TfgkTaBPbBCOFHeSN6U0DUVBWtp+Go6j8SpHsf2KkMNg3U/Nh9+EimBeuHuzG7wT8eFqFzVbfg
nQXhtsm5j58DjLhcP/+zqP8QjAS4ZB0pVLKgOTcegRdTyA4BLOuB4XPu4uTa27BAvAemIavosaIz
XB0+Iuct4nfkFTlSV77ij2K7153aPnz5uc6I2q421OPDlmzPWJWpBDVHzuwHzyTPR26yvyB9HkME
9HQ1GiHMxL+bIeLluvp/bbfk4RBDkE6nDhEFWFjzQKEF/SMC1Z5DAK3zmY4cQ8nt2iJk16VTW/m6
PQ1zUAPnM4q7GHEax4yY93XRvPDJeIcZZ49jCGMS6gA2qVFQQ535M/Uww1ncrTumFrbRKbTo9hNS
F7SxRHQg42HQZi1ilcCyTiY3VkkiPM6e4SXYutcwpvh8lnsawyBRz78Nns9iUeY1Xdq4EqPdsW26
/1ZR9qeX3W+SLX8wY9yrAMnsRTRuyOpBlVME7fRid3Jrw78R0xwyadyeGFzVN7t2fb43Ji6CMWNv
G4r1ii7iEoGOV44phhptQNWzV3FczmY6DdKgdRLSYfQMXbxuMTYKItX/Bao5LuY+/JhdYMqgheig
/ABO/Q5zmqK4oDgZ52ekhOBaMzVHL+n1B7rA5xoUqWM3U1g8+dbhVPLslNaBLiSSJoqQRd0pse49
noLlPqxlXe1pBCtqPJqD3LrtpWeqe0duEoRhJpaXlEOKE6JZ7zD5S6pgS5MXbh1/mif7qQTzqD9S
hA2gQNgB1jf1HVob9jIEMnzFTUCfeYNsyoxvT8hU2kD80emBEIsSJRH8V7g7deTDMuKzxllehyt9
VvO4Vv8vVTPVNbTEpo+9/SQl3CI5wk24+OmV+olVcdw+T6kFOgVA2hxdyVjukc2e1mRPr0SNOElA
osolk19YZR2PiEcNi2RfgTKIMMaCA4EcMVnwGD3HzWlXw6tX0uDkpu6p14iPmjaEaWQWvD4xQfxu
evAWguXOoTS4JjOXiE1rktMU1D9Zb7bGFtK8nfZ1OuwRnl4v2qBKNG1+4cRuMI9dfq872Jv5ZDBS
ybC6W8bxRKoQ6VrXqJvZOdgImNFIzCoAYrj2A1mKsSXZfd9kBEpgbbF0gtW5VxGx8UbILsEnAZWS
d/6JWA4XQIdsoJxGLSiNcYuLsgYzDxkfDzAmbE9CBT/um/A/avB9dWNMXxkdwa0PDAaP2u7lNgQf
asNsYEUWDLoJDOnXrH7hCYNs53BwzgVeD6rwCra+hL4QvIGaAWFpw44zHqAW1eES9ydLrDpFDpoB
1MUkLmWa7tdN4EN0iF47I8MMTzJsMg1BqpPFmGFh8nXsFn+Z4mAue2SDPq78R3JgKy8WRFGgkArk
+4qMw2L3S/ZE1vUV6kKYa4zRGc7z2p52J7P7bU+bGzFmONQIaDq366qPDql0Tymw2QqFGzhZM5UI
qDJbe042Sb+UZHuJZDtyky2BOd8g8QNK/M+lEAtxBGgayQ+YsR0x9aX4zuaBXSWrJWTYOs3Vmgx/
64UBDeSGCAUifCQEDvE9rP+squ7OCVLUzkYt+3kllt2Ak95jgAHb4XvFa/WAPzyzQqhwf0+cAb2p
N9OdT5bwmU+m/806Qi/bOqI7FfX8wdKV/sGQLIEHph4OLSZ5BexduCugmLJS7l7cQflsiq1pyP2Y
aiTo0HCAgpxATJXYgL2RcduOmIKJapYc63Pdspy17SHneZceMYWmH3oIo0eHL+VMzGiuGtXNa4dK
/jlTrf7bOOI5NuclLcMhND/DNvjxI1hcpIF1JlpVUO6BFY8bRLP/WCCGY7RDbi22elpd4eoOwndf
Z2M5tR0Cv1sVQMk3tkY/h2MG9ur20FrYEvLITvyyI9cHiHW+/6X7aPCOaNA83Wy/dKjQX0xjdkLO
D07GTk7HpqnZPzz19oYQiuEA/2L6vDuzFCnFA48p0yA89Og4/mwQF3GndToeOrejxY8m4HZzTGgZ
1rQms4mjR1ityBFKsZR+kfq2Itns0YxNdONLE5SD5FPVMnNowxYjO4ih6VHh94Q3h3L439SWflmW
DKcIkTwHae0PbgChOgEEakJ+J8k2o9wbJ/+v7uENxbQQw9JmbL5cwNdzGFL+ylXfLkDMsLUkZNkw
r8HBi4E0ND6oAUno8ABkkAGnVP3X4smNWoDqERbVJ7DFsfQrxqz1CUPR8QsBO0ilzBAe1CIPCAdw
Gj8azXHQq635b0tY9yzNwEtuKcZ+db1eEEbFi15PmOREiN0YGMrcBtf9rWcLNnD8eu0Tqs99wmCd
2LpEfewTLp+s/yOanyQdKDf9KSDqB16vgWfNWH3qeFetcLlX9eYnqEoB9gamNcWmeyruMRd772bc
nFnH8JSE9UuftfPbrn2DNQ2oGhMCPYbkmzUrpKUAf3uD+K1LhjQPMIWNPpCoi25jjIAnsmIcxHvY
eGqo3V9hkDX3M3cYM3USMYzhzB+QFgfEidKfgdFK5y06FJyJYo//saF3WG+DztK2SLLNUsmf1gg1
WrM2BmlRmJo8TrDlHexCxAtiAGARkAHMAhn+NJo1HPU/xu3Dsg37gTr8OIFtpvOMfdVSpDGpgk6h
VecTvSLyUHy1HYaQoeg/mmkM8hEnQYCcjiWWpYpG9Zs3yfSx4jOpeLzhdsB+McBqsAB5B1sNkhrH
7qjE8rV2usEoVP+WKd+O2J1eHju1LgVKcHIiIFfe9yyh77wzy4kh9wFTOAppaptR6S8xgss2HR3C
qTYVdz2cHnG/FghsgVutEZiHRyhm1eR/k9gnRx8ifx1TnBStM2JYeOtpObZRBzc+5sV7tm6HLA0w
L14zc7fsXYKBCWZDTQ0Ec7RSkyN20P6da/jrkLqSFRbGn1z22GlB0po40nqD0BU23V3DYzfkyDht
joQyPJRyjMtkyd4R94Q3Afdz/ymo1g/Tln4nJtQ3sjY4FJYxxM1C+jec+a4SCTRP8xoCAvXC/Ayp
QE/0XFve50zw7uqhkd1Ggqm5GV2AzC/93zAkA0BUZritP8GLsPaBybmu5mWFPxNz9Xh9j7e6xYAz
xHwDiHAsJCNXHHratNztCB4ro5qgE6zx6ic9MHwEZKqHmOlPPP78vM9+K9GxDadtWMLPLq3dxYsV
42QO79JimvCt1QGcnN38jHIMiaArGfD5ieBhjZetJDzlJRxqERq/vsOYEWZYWRuZA2iJvrpZ8Ou3
sHRqtv+2zbrDEJRQvBZ6rLiYpsqkGv3aPGf3MP0jNJOjmg4w3S7qpP8r0jk9ugyilRDhcKKhgysi
scs1wTWEmE84ha5uWtvbvDHyLBFLe96mrT7SoP5V14YcN9EFNySIka9aafyjMv6GVJ74LLCmfWSh
FOdOT/o4T6557jboArlb4+BeKrcWzFH3bYbWT/jd2Eu2EQXesNvhrxFyPnIEwb0p7b5TamEiRrf/
2PStnzFZTqNb3PC28DEmUopG7MJg9plLxADpr26qN3yFFn1En2XfnY3Ga7+w5BGcThjzu+CXbXx/
MwpjScLIUKkaghPC2cwlxPLeEaqfv9/bwJbNgEQ8s5v9F20EL8XAEY7J/PIy6Ey/qnXQh1VTdgaS
k5Qr7oZPuY4HON5ypycH6UQUTMJlEYT2GUI6ZPCFshzhVOqh3qKukiRByhwG2vi7p0kXZhA4DiPy
gAHQ3wbzuoo56Q6zUHACD2cMwss19SJn+zJe5h0AJLGG7tX1XlWB8/JV7jCN8YbY7xQaFUS3XV+U
n+OK+xr/2EhMIFBDTHm8sXf8q8slxp17Atn5W8BFic/TuCOigvqvHVy8t5V15oCDob5p68R1hP0T
wAmaVcmOtQcfdeYrgq/id8CWNMGbs9Tl4MJ3i9/qiE+XPdfI+3xBiL0S+aytrNS0q7LelrJB8ljl
x6G+Rg6oMWIIQsUgAIAhx2jJfT8+6WiGFaqb4YknKm0fmiyNT8ChofbWkb3AuLA9I5NuKlskdJaO
qOxuwVAK0XLIPToKRofvYBNYuatn9EFzyyFtW2JubeT8AzroN04HfwRMFXGHUWPVrYnWt/l/zJ1J
b9zIum3/y52zwC6CwcF5g+yllFK9LGlCSLbFvu+C/PVvpatwjpX2k3HwJhcoGCg3YiYZjOb79l57
5lxr13O9HBz1OsTC3jfwsFHBUFim8ZjSikQVidvwFobOi0jKryoIE0oBMfVVYA2ULWQ1vpv2TOsn
zfuJSbXoVpxVCyZ8zhjQ+sw32wucbV6K5Myt/AprGy3DgHSw0KmXcWvrBgw8v51lpbGbRJjulCO9
gxEVL8Y4oQGdYdTtpB+XF3k8oYtSOB29qk3oLFcF/Vdx46QyvraCkg6XFzc3Uzvr+5js6mVFtw7L
HR1zUsbGbUraYaZVskSJJXaionWSHtmRW6iJ4T5TgqhZYipWhPCaxyC6oT6gX36YDFFuG7fKzgq4
mcuhmDFyz+JZIF0hYWtwnoRCjpJEQ7TxdfAoM/0WA+9bpXnurhFEYAYsGVJN4BBRlqqdKQ7jjOBC
xtWLIfP4UKumuBWNZKFUzQrxijXHBr7BaIZRj+o9pHexkJlxNWcVwXeu81YxIS9Z3d8TJTed2Ib1
jem03cHuyvYgcSfOZJqtAw91ogoj/9LMprfWsoqVVQ0Ue9tEsXb1Bastdbss9zjiFLmjvvo1JLZF
56GmimZXrifHbDc6ruHyUadYdwIRaOujxsNp9TS0ZbZk9w90xww8g3jWQd5JpsArku+i6xoFxHMS
l/O7PZXFvW0ixPC63rpF2JEyEfUF9XbDWxhkwn4RRkvEF7q/me2xMa0Q3aPSNOxd0BvVueFzAlwX
ws5uukyjJaJmW9P2C7z6zbfxxyLXqdYVIqydRQsWnXYMLLt0Q+TBmUXaaMvyMZbudsKbSovLqK4j
SnNnmsDe3VQGDOfIai/ggrOlJJAgaMd8n2WjrWl1BbTdw3C86xHebRF7sWKNWbD2USXe12aZrdjV
T7sqSMKlRa39IorNcIlsgorPwAFH0k9Z/IDUBgZliZDUMEq0zpvqAgptnmVQRkxnw78aNRvxkQTO
rY/Y7ltNj5Xj+IzQiTjedTvExWMt3RL9IVF087I3/YRwttre4iIw1T5SKe27jLPFZTq1BEBguIxR
20hxE3sdayWMh47TxHtLGf/Qu0mcrEI5qHevUEjUenQ7AR3RbZDP8mDixGE/FRd3Y27b8O99qpJd
Mr2R8ByflwZ2wiqlfDgI7DhBMiQPA8IpClLDuO+aCiFE4JdyYzcAtizCgfgiKIANMgNJou0sSvEJ
coMw8249M0dSYgz2ItGo+dipEINn108UH6Mt1VN+aIiEfI6GbzBF8jff1B3Bb33wQCrlvPXruTwv
51SznsUcSioGaBPLaceJyF5aTt6c+z3hUT0Ho8c5nolvaIeOdcgCphnJ8FyWaXs+NCNmAC9By6Ft
MWyPQbyHIij812GgqtcQpbz2ct3sopTdTDmUmvAKOhzn8zjYOywbA5tXyX7G54gWTWgodRrOCeVh
VT83xPOtNXMhaXexvvBijIrsiGS0E2wfCEygu+lYMUoj4k2/d7ahyQMnlveJcnV+q1tkH2VsBPsa
/NHac+j1zlYY33XEpF5oIg1XQEXxzOScSZxu8OmBZfLWs6K7yKyDrVkk9ONy6xkhTZ8sUxZD5TTB
DsVsuS3GwDrrKg8FlxsSEV6G0r0j46++mFDMMfabdFnzHlHbET6vOh2tKJBU8g0tFyMI4S+85Mkh
cBGfckjOHzsf4sDCHuVE/Ua10drvnfHKroPwJeTPl4kaOBUnLJ5lFYDxmOL+3MpVsm5BBK8rP6xW
sCfDZSaoaoSQ2SBaMedSr78TSNtX8DPpI4Zx/dYSmcF5IBl3IcLtpWVM/X6wZtzr8ZieFb5qN/Hs
63dPBLwLPivoluWnWpYs5TRXR9I0jHbAk9Imc7jGjsO83MYZpZpw+tIqrO/Uh7/OZt+vB2JTz0wn
nKIl3HZj58r6JbJr2pYIjNYId4hEQJQy4hEhf4M6KRYPr9bfRjFXizCl/dl7Q7Qi+TPa1ryBBzOZ
cRv1ZvdEyzhblymO0JnDKhGNSp5nlUpQEgTFS5pmz4NlUuiMmENcD1NHUE7PhlHOWGNcgTa8NZYV
et7bFAcDFnpipReT8ESKeoSwGuLTeB3cWv3tU/6vwtPuy5z/fgSe/TsA7Ueo2X/+b/u9PLzm39vT
v/S/MTRN4rn+dzLTMZTtn7C14xf41/9cvvZN3L0WMc7Z7wW1sens27/+xzr+o78z0wz3LwKMHJs6
F0nAJGh7eCnH7233r/8xLO8vExQrlT8y0wQFD3zC/6Sm2d5f7Nh9QIO+8k2Lnc2/U9Ms9y/PNvlt
24bOzHH2/yM1TXiOZXERpcjpdqRFDhtevZ+IVbbkzRz6mGM0gdQZ4u1Fj7rs72Hxd1Dd9d+eyJ8D
zo7u3P84Jf+5iOfTonJNU4pT5pabIxE2dfiCxyPaFROoY0oIBgqJUf7B5v3RsPrPlXzWAMeW2AJP
WdChmP3Mn/xna6KBtbBGf7jtJqIyVz895N98oV8vg1jQEcqV0pY8uRN/LDrlgb2ueBqpyZlrwqb7
ey1Qifzhvn00Sh6/DZdhxvcxPAuWntOHEytKybXzNEeoJBIROF9ChQMy6G2LRcrojjJadul5huNv
yqo/fMmP7u6/ry4cmyaROg5E88RznTIK+8Y1n5w8CVaOlXPeNkxKH2SjB/TTcnuFVwqMuBDp7ee3
93ffG70QVhDFa8M783FQlnFpYMaYnwhI7pIHTVgt0m7Zkt1Z9rZh7jqncO2V1IGHM07YnbdGdztW
fxhLv45a25Ls6y2bkWs7zsmnwP5C/nplP/VJhJelDu/rCjdqypr5X1+ItBPhWKaUDCjgnR+/7mgY
EcVXBzJRWm+CXtRrzHFsUSlq/wGE6fzAP394FSVzEL8tlOdJqU7pvngWgLnU0WGe6O8sJzeOjvVP
jpiUVav8Lm7GlDpKlPru0p6G4NzzkZcuCCTmUNROkn1SIokepmgzRnpVlEHyFngBe4K+kc5rPnZ4
JBBBYNGdi7oIVnLWKfZCpK0kj02zrRaITxX9QjPM5N6pC9MjMg1fCByaPOrI4Gqtr8pWrl6jy46w
jQWJY9PkScMO5wD2hEVRE/+7NaTjtPvAseZLJeb+AkHGpDc5Nrx4M9Z99ao4D7mXreEHxY3yjeiL
I9OZGq+jzXJnJ/jFFy4lTx/ImTNcVbXs643Lfo+t/VHwsID/5d5JVKl6aUPz4xgxUe5Z5njG/KWZ
5eU3S3i0UTNqHgNALLu5xxhu+gtZNUDIsjTHUMbJvT2rgope92yw11jir6PBSBBIvAvDEM3n2AdI
4QehOTV4Zjo7e+L32CXlaTy8RMjhvjVmIdQC169NBUhYRFK+Wo0yw7deyoByPw2tw9DLoEd91Cgi
uyxJZaEwt2ino/q87mwnMu9chQ/YXEkWG+Om7GWLIAn1T9FCvAi8pp6hkYkYz1+ChDDD20eoc9Dh
zEIfXTVs3N1qLFrjYMzCaJrnqirjxLmxSVJU+Q5Ha97eJiZFCfI6koxg8rux9OkrbH3qzRN6vT7t
4n2OE6k2N5aboAIOF6mIsDzh3TTC0kWPMHlzp+7zLKwJVV0ee0oW+EOUPilqLUtEqA8NKy3JlF5R
XvHqLwSBO/ho0M72VUiWXRm6wdlQSYWyGOWC6O4zyJz0YWkKNe9z4/Q19gFTUoQdNOeR4GJwwqKf
roUd4yYkXq1ymmQrk0mMOfpB0yiKh6MrqKxXhKFbjsB6WTnVynW4FEfuOKzqMw7HdJ77rjbzA8jZ
1NwPQwAnv3Xi5h2l2jjTlWrU5fFcUZ2V7Gu/kASPjKVzZfY9yfAevVfE0LgH7LNYeps6oGRvh4Nx
1aksDrbIco3oka6BXS8h5Jr21msot1+jzx1uWBtEeEUMN9tZqy6SZ12i5NsOjYlgje7ejACTnbeG
JWBbFfqUWZLhjes3krt49I9FaSph84IIGgtBGBX5J5namFswYhZo8WZJD6ez/MKmwK296i2MKGJu
ZOhoWqhKWvxVV2P6W/j4pUMUQMnQbDq/CIyHaewG596ahyC4ijniZxtF5UA8JVNKO3aSuRl98/Ou
ll/buHZo12T5ZIEcED2aoS9kGvrI8zSvu3+ZmLXExRF0CUX2gVCUzKFr0o3HnmTbcNBM57jJUPQ1
kTfeE95csNkty5AQBsO0CDs22nDmWUahS6ZdIq+xm2XFWkmj53Q5DtlNK2TKqZR0Jx9liV2Tm2wM
rkmqcSsrMOuVfTEim4yWldVkNxRg9HXfIItC1tSG/qqjBqNZHANI7ImIrfe+5oaikE4iSDL4eIni
qTw5wQS2QMTm4xChjLKRdE5Wn8bbKm5ZYeNc5+nW1jK4CZ1MP7a6nkxsIYLXJTZKTOgQsVmG2pDG
x6Jwh+E+oG3wUJIMUazcMHfDYyp0M26GRMactGFlcfAq+rigydFEl2Hpxc/tNCITa6JEX1tuJHBL
l0jbl2kbGCNG2hAfgipEfjUCmQD8NMXisRjt8EV1PZV0wsaCZwqM5dc+o/SK6r3kVBfZyffIJSVi
GbVx+yIN07ysAHinK6tD6EZhEJHceqQt8Vzy+BASi8Sj6O605FR7Vum/CL+I01Xhok2bp5A2dFiM
7Zd2bKNndFL5W2STa8n6UdRvXV4aeinjkU6TLsp4S9NjPBTamkGHGS4mbFowalglzhy/CS8XN0M9
ZQ8UVZzXBB0mamE1FSm+iTq+s9KsfcEF6z70pjF+ZYZKEqhisY8Atxst+m1eY5OTPVBTGycT64Ex
R967DrXizM1l+oWuRydYVWYzMgIzDsCLqevN29l2C81FGhSRlayFibFwztKF4nxtbPjS1H3z2U+7
bcbLQRue7JeRNzGfef16Wg30mY6edgcQ18Gc23E/syGdrifh2u99nHYX4PnHO/ozWP6ovyoKrGlv
Z5e8OsGhTNAar6SrgnmJ4x37ByE5Xr6CPR4RSMcqSeZIovRXp6i8lFaEjuMF2Qvh1wk+Ajp9P3JG
VFkGc6ENzBg17yTKQ9YG3gCGY6zeGtozFCStgefSNRCA0RkCMKXqZhgbZyrEQN3aK9o1WtgUoftc
jcGWv02+VqRaqldpXlIYoQQhlwSHFMmmRl3yxCtTWNsRIV60tIMW8AX09xFrtV2JWywD+p8E5v/q
3Pr/jPL+Ocn7/3waDf6/8fzq2z/tvX85v16/Fq/5x7Pr8R/8c3b1PFK9HVshePF8xa7rP2dX5fxl
cjQxheB84FmmzxHpn7Or/5fkOMtJz7ddqWw2nP8+u/LzfI/uq0+z1Rccft3/JvH7R5LyT5tZIX3L
85zjL9K3HfbqHzfOhfD8FkWAu65Jqdr4wrXubG8ad/Ms65WttH0w8qE7G+bJdgCy2P6tX0l5Kcws
uXDw+a6IAMBQ3JkgcD1XbLsurJmZdWesfKiAWxnxc0KJjdDzcMr/dKN/c4b8QXk9+fTKsj0k3Z4j
jp//46e3MkP4fgAWJjOkuqZsGO99cjrZf4VTvOrgB8JhwjQ2JUaM6KmIzqeEecGpOCySuxaLbaKi
YjOY8WaGTrPWLmChusvT87bgfRxl/4KQ65bc8frJw8K66NCQvwSZZ64g2yaILHTiIymdNFL5aNiz
dZlWNGG6Ve4DeeiKqDyYQx7vSrRzm8Qzhk3aK3qNukz2TZ7rP4CsTs6bPE3OWpjETXBOvk035+P9
EI3JZJClmBebXN+zmrZMUiyie7CLdJ5iJ31CNkTpnTr32+fP4iQWS3BtaeHhY0soJQH3p9SjIivy
EEegBWKbX+bE9x+6bJ5WpYr1pqqCTeY1uHP7vKE5OzwirkzPJ6v6+vnHOJ4oP44IhrPy2H8R/Whj
x/14B8qo6tJBK4TWg4OyqsGkbY7Zu+GpR3q08xn34b+LSzt+cc6CeA9d6hjYJY7v6s/1HzwTARtX
r1ur0ZRLW4KJq5vbVmEa+Py7/fp0uZCkU89Rl5LTaZRdUQ0hmxiJnTU55lLNHIEo4x+Z0LXtrrTX
pIu2UXCWhkT8gc34Ayl2cl8JIfEYX6yL0jkldgU82bCqoEumQVfi/K0r9n1QwVQbepzfGuin6O01
xvjWmh+LIPkTQ/p3X/54ox06NEL+cpdbI5RpMDSQEETwhK3uVdfyKXEI2avpG4zQp4pC3n9+w09q
VMcnCziIOZuKArXH0yEdG+Nosu3r1tXYirOYg+hRNFA9fH6VkyIJV1GWz2RuIaHi/HOaL9NrEE+F
B7WLyOoIRBC992nqkHunbvyHathvHiPXku6xhkhZlLni41j15DgisIRJhFV/39feQ22J7zSEIQeZ
UOTmpFnX5pTtZitb2V375fNv+uNV+DiKEKoREMpySD2ICsrHyxOvrjxGWLPuHPtbk5YXpm5ePLN7
ccIjtDXflFUYANCQtHy9O1RYL2PiT0iYaQPEWmxrqAPLXh332d7z55/tN0/hw0c7FtR+quJ2LaKJ
IOSjecI/twv/2ne7Nx7N7vPL/Gaa5BZ4pm3aIAUc5suP15GE0OnEnhuEgPrO69qtKp3HDEUSdup+
3RrJJjKjS0SbnDjTcFqMWqk/zCO/Dms+AhM0iDa2JfaxnP7zV42TrkvKXjMIVF2uaQD5Kyx+9R++
6XGt+eVZHyuvHMZskwH38SpmicYRbQhXSbyHcPLuu6x7RLuwaXS7/vym/jrpU1zkNXKZjG2qrieT
fuJmpNSIvlk7c9XscIE8xSUEAhue7HYQnVjEClPu59f83ddzjjs7SzjStcyT5+g3HEHptjVrt+rv
Q7KDFjJq3jrXOx8i59vn1/rda2s7nvQsT3Al97TkWBtytvGuN+tsSrJVbhCBJFQJamSiHgbqbtxW
UI0QYasnBLFLs67+hPP+7bh1lMm3JVcTAdPJ+9GPgYExo27o2LqXPkv8HvEVQrCACsbUf6cz5lxY
VhKvNKJa9q238YBH6w/34TgyT8eU+2P+N1kHTP/kQad+WNZ2VDRrBCJPjmPeTpZ9OVndfWVVj2zt
rlm7sD+Jd5cChKNLtu3/bkz9Zr95Egx0XOqV7dLqoWskTcWo/jimhzzJkcqFzXpoB5heg3Hhp2a5
TQNw3B3QmdYFqI7ha0N5DBOb3wUc7Zyj+MU2MO6i2iomXHGulywCkqDwpfnmqinRHn7+QX8dnL5C
78u+VPAhLedkcII28hCmAsSuRvch7h11DjZl6ylOxvNAfeLzq/06dbKU0GVwfI9AN+s0QqIdbdl3
CegkXxAbmqbxnXBK530w/rS9/QGP//j8ecm5mCkBygqcXx/vP0pkK9UpBSWrts+MrHqanRS5WdGS
Qcm+Mg5GLEDNVGzqvDjXIax/4ZvjDr/rqjcRkReeUy7gUqhVkXovnVTDrhuhXlZFbu862k/Q1KOb
BuAlZrRcLUiKaXDdTKtjjRQ3lP4adsX553fv9Fl5JksBiz97muPO/XQ2PurqJdK8ed1zgMKhkqsb
HcKuUDMGIISAf5qXT2f/v6+nkJSbgoOkefzznxa6KO+Swayaed2wO9+XiSlu2jCQfxiBp1Py8Squ
ZSllYlY47lk/XiVzIX7FR6SAHczZaq6it1nHuKeqixY1t9+hvfn8Nh5/4M9DgwuSXmJLOn6mwwHk
ZBeuqxGptJXC+kdM/lTVqb2O+vqVJthXKwPfkw9UZhLErn+47o8O4umF2RM7x00i7ebTzqxIVJd0
ChJfVhfNomIVskvnHg8nwr2xdc7toQJZm0DieI+kugOGciVVcRGwA5rLHJkC9ITBB+30+f04fSm5
HxwUmKM82o70xE4WeV2EXVvwLqwpraO60iGW+iD0l+DDqj8cw3/QnU9ugRLmjwOQT1PXO5luUiyK
HQxWzRxIRwwERbgMjxV+z54x2UFonWmE0seyXgUy8KmdjgXbyli6pQvlBGlSNsZvn3/93wwHlPHe
8eMo9lmnnHA4DhHXSmmBtaT0tOxFlk7dVnj451fbmZ6SHuduGGfR5vPr/rJUe6bFIslJUDAFHw8N
Hwc+NRvmc52M66lN3zNJKRC4JSEnK1/TCrAV4FAwduVeYmelwJw2MGjzuvv2+ceQ7i+vAxsFS4HL
prdOt/LkkfRw3GglGMMaPpjzTVTASob4ajTtfht43fd07OX9wN4mXLSWH942STXtsgymJDTEG0M1
Z2nmqYt+SMudblDpul4YUhk1ymZfuxqXvTGXN57RABOYj6YMeiRnfjGPcDyy4lnkNVkYzmy+dNVs
b8GC+ds+wi3TU3neUEA9hqUctdhVvoKQkx/KsdjWEDCX9lTnS2Tj9pl2kzfQGN45advOa9tZ+paS
NR+yd1d+YpebwrYfqRlroutnYERQgHa2bMUBugb+eCwJV4Cc5m3k50Cxawvp/dBkwQpLir7M0tqF
4phQFZFmo/Z6tNIHmJeJ2FJABnX0+eP4zajgSbB94sxDye+XSQLI9pSI3h/XYeHci9B94Ka+lV71
Qu4BiOIx5IzTgqp01uFkfP384r8uMKzKLvJoroukwz3Zuc11otw0a/BE5734pjKId7YVFLt8Nh9F
4+s/bMbtX2cerqdMaVmW6SGHORl6eTwXCq7IsK68MHjsLfTlOJ8EiSBm8DUebAmXRdfY1TND38ox
GL9khpPcR1nj7UOvlO8DbetVDs973xH1ViyMLHb6ZVOXaNGD42yWmpO+NQllRG1Wx/Ar+EGmgG5I
Upx1cNs+3n5+C3+dTVxeXNtFYERBQJ5Gg2ZiQl45jrxNTYjFvWpAr/uxulKVZuzIKDhTA2DVzvYy
+09Dh0f0y7vMuoK+yOITgIQ7fZcjK+ggSFGGCKKkiDdpgv7bEgpWQ6mAGVWVrJ7LOG0hdYfaO2ug
tuULmRv5VSDy4ptWcfwlLCTKALoTZ0Ur9PUciIAKUtq7exjQ0xM9b+fMrob3DIrbgXZbu7dTKzso
gAnTog4KAco5Uv6u63M9bDDNl9e6Fs+FZSFozaydbZfuviImZIU7/GH281fc+iHvXVeeOW1rf2m8
3HuZSFxZVmWZXRZQcc6yoKG/T58QUg6EQ3Ys/i2ADsJkAWWrZVD3MMgwTzpnkFhRiKrEvkf8W5ar
wXDWdOuaXSH66jnqgEAmgSxID+1puhdYpxYxy8xTlJfjA3Ub+Ev4Ipt1ADBwWdUJqGS/pL6wrhyT
G5HnTXkRg7q90sbE/wfoUPdBMs4D9tRhfjXS3nhln23dt6MjXgXgpHpp+CmrttVi/UB3Wz3jHk1W
cz1qUEw9bVonmM/MzoivskBNNxgUSvgq6H6M1vaokyeJtYpsz3uN7B4MguEMpg9vQ8xiXWFdc1Zt
XdSHJqSavEnRgSyjKdGXojqagCMTB1hSRRn0CcOw8VfhZd4Vcmzv8+7oqBpDs3qeoQBs2hpk+ALF
gn8AcFNdtj0CtbSJixfl1NEev2q3ycrQW/khpicF4WAxSK9DmVum8BZp8ObP7GUEJpEmHuF9Ylyn
w+6BTw97ROyEh5KZmuxslOzfzHDoryeUltCd/Bwx7Rgdslwn55Nrx1svQToeFJDdlZkcg+Zyhtrk
wIOqrMsoMKErG2UarVDaynLhtMo4t7JIfNfdVLVsJMwwwrJQ8qKpjjLXNhaTcpfSbuptNwS1czY1
HIo3JeoaFhLLTdm7OxkclAgJ2M70SatM0oiIoWSIt6kMnDMFi3Trqrg/mJOMz6MkVLusaedb07Dh
hMaDP2BCG7PpfPam8MaTbFpmAU0rdZAtzwmNzwQLYS2qYttVjfnY+E6xjyVWmZIw3k3bmFa+NuOi
P9fINlZ1If3HNPEH4IvKe4l7We/mwtX10p2hDOl0yr/EfTGzvBbTZWAMR+GM0SlMMb59PooAX8fs
rWFe9KtZS4OXzIpvE1tX527p+Y/gYcDoBULfop9xCvDWqr5spizYQF+l+zp53JHOOuBJxWdAPewy
kNNa1+14XqaWd8A9pDACw8CTfhdv2zhHQd9UxKgt0PIZ57RW64OQSXPHa/Lce5COJBqAlcGZYts1
tnfmY2o76sWN3SzI4UTp4t3TZPXWOgz8J20l+lZH9vwVUS/xDeGoNhWT5i1Ik/ayNyvYMVmqDlOe
yUvPC4ZLTObem80q8JWOMI8OQPZTJVJ7++OZEsMt1xmceVxpGko8RzVgIwRL6J3XwQ1t84aj3xQP
3WXgjnSrMLla9xYdgtupUN0OFSrU69is96oKpysjzde+0yJKyG19WwJQ3gc6KTdokpABeMG0Nmxl
EKgB0UGbQkF8wTOW5snrKLWPoS9IjKVpdM4uwxog85bFqGrAkscyuY45ol4XYRoAR84jXDD2bMxX
XTk7l2Pn4c8trJLNYpIKQC3SSmPUM71zKWMxtDhUxocCr5Ms5/kuHhPr4CWMXy7RUDdFWiThEzor
eFEOIbrHVbDrCtpdQz8EHEhiuwSVwFr7nHn826JV1bON8mLfOpH8NuqjP60ey73jVfE2VyOxrkUO
KCwGrxsuR27EE9QQPqMFH/Mgyh7OJwbEOkOZFanwavBVsykqUZ+7lBMPcZqpGwN4Ig7xvr7tMfO/
zA2sGzm50w2smLtiLI3v2L9c5p5YLKmhWQfn6MnOEviOyTT3117QRtaZEVr9dFkVcQLar8X0qYsE
ZU+VJI2Ff79QtxRTqvM5T+2NnBT/mD6d9zB4dOLX2vRBtxV9OOgdcc3hDdRk7W+Ak0B5sdIRgAeu
PmtFlTbRK+WAzBnrSQIOkaG3QaMDlbymvauXKeK7M3A11RGwWdxUqcSoA1iyXDZJ85BpkjWippFX
JdaX74ll6C9Z5Btcuh2QkQDj+uIYLiEDkVFGm7EdyqfkqC9cygFJ2zrSYtq0fgOhaYw6CFSe+Q1S
pLfuh27TpWJeOENdp5BUBB4PnXzxSULYxoGXSGCdCqSgEY/XFMeHFy810tfUzOP7stLhJi8cgSYf
gl23sbXdwrFqjPnZcIeiXmHLUxU8sjnfiXBmvjEz6A1OdkN/tHzHEgLJVXgFeQB+Pz5I7UzXlYHC
SGCjhnYlMH/ZSeWcW1FSb/Ai4xKQ9GTIcIRmBiKQ48nr6NtI64SjH4LAr+aNtozoANHa+W6aQAe9
wbuCfdJ8M6qMfWKfDeJBj8wpdGcxalaWZleTVsp7mGeb7mEpzENVJemZn4CZx7Gn7zkH4XCv0mzP
kpo997OJMm1oogU5JDmTWb4kP+LOTIc955126WjDWvotprQmuZFiIDljqP0LQ/OyDqHpnFF1VM5a
Ym0ot6CoaHOj2gPErIvbyczsrWmN3SqiA/mikzmPH712fp5iNzIBPQeY6kgQYXPhDjygtuTtBIh6
Pmn7PGTbv8PogndcHqmgQKuvs9GAkOmJjgMMyjRWOadF5rZ0nYal3SvoI3BPlL4eobNWRx59g/sw
jLZDVImzcmiBPek4B52h43P80/qS7Up7zUSa4VHyHnMIr/ugyfw90nVIsMmAMT0EKBb2yV53897s
czh5slb3Cbtp1Hrt1uvZUhvZYG2GCDAHJj4mUKNccMwDAW57Xwr4HSN2pmVveBYLsv0eMKZ2QhQz
2Qy5WKvKW+dGLzdVdOT7BnCs/XJ8kklv7LJW85HHiguKNHrkDqVveR2RAoSMdZMqLzzUfs3uWvln
aFr0WsE0uepcJc/6Y9GoqSP9ReLsO2+zkBmoCaZHk3yTfUnuWleCwhqBUCJbN8tV30IwDDV+E0+r
o83E2ZLXOSyddizXVbmLKz2h90rueZkz8krmQ1oVaumbADnbybnu5IieETz2jQosTS0R2euZxlez
6eKouErHarq256rNN01TRYcJxNUemkN/0ySASxD9mWiEkyvWtl4f7ww7WHAx27xhOzpKsjdjD8+4
z0R3I4gOXaksFxcJMr7b0Qn9CziGX4OhmHDLUcBayV6qC338A7PpMMThis4WVhlagKVddxHFrVoj
omx2zP7Q2Ydan0ejFtTDwv6Bn7MfeLvOB7ptx6q91b2G+StwObExu3QEsxgm55hu2JE5AV4aN3PZ
JwfJhd0LJFttxTMMgxoGUn7QorAOKMTwlbHHMHq72AVtoDdRCzyagFWXfz5+daRRrLWIpkMUAM0W
bAbPzDF1HoyghBNXAAseYis+c7rUvA77oN4Otskhp+xTQ64sIqORWQlfM31a0wVUQohYjTs9yBEK
RuKXya2bSGQdBOu0S48QomRholi8RI2aOrhSPUzipcGonzm4LbBW1Ht6JPExZn0ilqCJXV6efrYS
aJSFmW58TKbr0GlDgJe+D8vBcObvMpHVuMpRMx8hTcHAPr3uED4GkcPQgQrwknhZeDcYxxhJoMLl
BlSNQj/oQgRqK865ywSZ16HugvEwlLbeYDWDMxxOAdNUiWD7vieG6wI9LpajHgg9NUrLoGZEDRN9
zap3MTqhP1Swrl1921aJeNVD/m4ktYDK4UwOD91sVnZsekim1Vi1qFKmKtuOrlAXlKKMc6J1ko2V
FsktAVE9ClfLf45yWXzJIUUt6AnH2/K45ltRwfYFfjBGq2Zi4u28Uq0Gm50gQTwcwv4vdWe2GzmS
ZdtfqR9ggvPwStLdNXpoDileCIWk4EwaSSONxq/vxezuRGZW3yrchwburYcECllRIblzsLPP3mtP
Iv9m+mCfetpPL6be7lByPXFYG2M4ry0IREKL2PYo0UCICU+VEZY4TP0HTbXTodWDOGJHhTwwyTo7
qNIJLhbQnAef5MWH5vJKzTzwjlloBEeM1JLdvtTVzPypjTuvzSf82LO4+d1MI93ROtDTrBc82L35
3q+9j38vtK6ySsKr01hGBTo3JCpYjtPWQRUvcSrBOk8n5XGoA84CVTVT7yYJr2Nj8+X0yr8aIn1m
tWe9bML4DLoqf1moePwJlsM8bkQ5P2ajxd5h0muduLJ7IO6WX01eX9zApubZ7npmWgjtxJ6L3xOO
amQ9RuTqVtJkHjS3/UeafIQe+JahHAEr4WwmQxuB1h2NZbgB/H1SDmc6KYVxMYh6OHR2MF/ReOie
Vi/KrqzNaU65IUUKN85M8xAeEOdMqIXYPYGZ0rq1ipH5xZjIJ0esz5NiG/GJILpeeDJal5gTQ8A+
BHoH79chl0+23qDj+pCmFZnGYjjUqjmNSCK3kYlCOzreleUreQJSyfE2d2Y+RacHWrDOI0UdQPH6
0lm+u3atLqEpDnaSTdR8zd3oHVDYumujjXjfjQRbi6fNc4srPMUA0NeCA2PWhKxvBO/TeAlHTncd
eJCmespVmV3iYM/TDkkCBUI/0hjlX+klH2FEEazYNeT5kgzDciTCWmK8p+irNnkkQfFrwcyZm0j4
0Hoc4EGfRJzdD1WlalzAIaEL2oRm3lGwmoKbsZbneWVc5LWTLBFQiZxNPdz57C2CpXPWjY8YhWHv
Dot8l6CMEN6EnwufKLuJAgxnvpzUccuqCIB5f7ltGH0N13hdx+py8ouvzmoJdbv7EKd6kMLV5tNY
i5GZ00J0GqW4dGeSviobtqel4w87RUU/wGqZl7lFAYPJ8opZJcH1uaS9ygdkEL1xx0bVQRSBcezN
7Yi+n7Nz3N8IFfSLYa3VTVghMFJW5IHxB0HSZPpJjw5lC0FdH0zDD24tB7q0V4obp6spMCi5FLzC
0odQm6xOSmiwtN3wBGwesjok41u2EZeY5Ly7nmzffOZLeJd59cIH9aK9+kJR76RX/1rN7XA78EZ2
D9RNiCGFATNlOOaciCPKpiMY7ZRdJBSIrHcO7KIry+YQtBHwBYplqHggKgWyz2n0XbiN671bwryN
xdIZD65XD/GQV/Y5ZKL/KkkIJabVfd/YUfaxW9NvNuWIJ9FkUGHmgquFXTefqjVyP7ifIkzCPPY1
F8u1T4hLxgKxKMmZLbsukvj2/Lus8XdG5uJ8XyznKcSLnAAiE2cPU1+My+t72dplGkS6xu9lbdf0
HzcHwbd5UYIsTsoImJwPsJeTkKOSxsqZ50sn+mFP23MDEooqGJoXcBIitOjqE3GCUHBUPtsgVzFj
gvEIGvk5ZxWxGotLzmW4Rt607zx7gexTReZtEbjhPaH28FwWVg+EYK4u8Ma159ywLmum5POuesMg
gIPJ+6EpX+gQ6nl9195ZFtK+bUTenM1hxC855Edweq9hbuUJ/GqPRgzbu/UJWHNzKf/C9yr3NbDW
9YKQSrKwKD8vHA1w98n1Z6QM8dBXK1sDqOmHbLM2IIYd+wOfzEjikXs4EhCCJWTb7dkYquxWFk30
M+hHC6N02UeAMQo6Rxjo9Twm+dABe5wKEJLPEpEHpmC4ZvaHtwW8oBrLJ67CgOxQSu1yICYKhHl8
Lt4DNJHrgXviPuA7uM7V0F13pqN3UG0wfUW+Lvjrioq1hJbUF1Y6/xYEQp093smfa1UZj2J06l+Z
aPXN2uTibWqd+kFKc9kp3yhaAcmgVCvPOoFRJMNcg22pEWsO4F24ePrcS51xCLkV7fE1tyf9ZO3Q
7JWC1+eJGq57vl0gT3Iui4ss4+BDP1N1E4x5c2BVL667vsqaA/POCpxc+9dZUEIIGKSbzN6q6MIE
nJjCUZ1vZbeWbNDG+RJ4WIPuWGHdmiiF0qNfYQtc5DmqfYfOAl3czZnRPrbjMl6MdPOoNKxJ/x8G
CHasIJiP1ocSYGV2HCILob0GuPAO7AGhAkdldFjala9p5shQXduSx4sdBs1Psi+4xgKS6vHqedET
4FMvGZxWAM9t3ZeOiNx3g6MNTJboENYDNFLEOSMNhwEcLAB6G2SUsZOzA+elnBxkNBrKHnnGP6Do
wZ5kJGblz9HksUZ95KDmHQd/OK1kjDAch5c5rD062aiMBO+bWBaXyRw1P4C584Lq14AlhPHLqXGV
mYVA4W6deNvoFEPWvihYNiRr2XWpEUJqxONIZVQtX8pwuOTWnT/GGbFmbBQU8sKfExMrsKA3DqwS
tOChKL2rml99h656N6Nl9KciiPrDtjYybZZa0vTAssLjJftlZryipdfaR3fzvC+9WlHizauTzhz0
/KXgYELQ9rrsenGzG0Av0esN4G62l47b0gPaXQAgFhEM14I/d+UMWCz46FD6kGCnx9n0TaoV2uVW
5DwoAIJYTzUAuYM5O6BGFhDLnHJzBqMpbIieTiYdj4SGuJjW8H5A1rr5feDWRUf/EtGBGwhaS+pC
lIhN3RcXYdV4vHZVeF1O/pXthoDuHPuoQ4lmNeBtP0GanR8t12pPC/iOI2J1s8PJ6OZxlia6cNW8
HmxHirdq7IP3rirr19GS0wu6ml/HqtT0L1V20V+3yzp9ZmwJrjuWapergUwMvbW5GTZf3EV5XZ06
nRM+6ipKJHXx8q93Pfa+of3rNnu3kPErAM/AVPB3k5FiGVUXpj0cyNi5kEJp0/Gs6Lmr0aQb8a3L
LIgJ/FTP7Fy+eD1xaLFBdGHVg+fz7u/HaZWH/ikYGPUbk8iMqnYG857WK7sCfc2L/s3P/D9s4D2e
8xhJHJ+FLwvvv26dXRSmTDk17s2+cp91Cb+3oFeVIUDUSeNi1Jr2J44995+Fw40E/sW/rtrJvRUg
3ePNxvTJ4Wj8N86Af96beXti3SL+zDho/b053DG7IYfxRK0RkveE04R9FFTX/XUECDZ1s3pndBvN
vzMk7SvGv32FGFzISOxbSB8bxF8/jgAqv03bx3DYaGC+inpgr9pflyrNiuBJVM479vRnjZ84Ccdq
YUTY+VksDGI6P7o7IssNrkXvHemhvmURGZ5V6faXwUB0mwyqeGs3u8c+a+5LqtFimbBaa8qy49eI
+TZG0aa4lugzbSG5/ZGNwxk0PxWZwjpQhRad2g3bnsd6ng5RKlsMTWogaGq4+xE4dIDYPWO37z8h
xxSXlMIsb+OOmBmzdj4Z1QRGKbLgVZTtW0j0ANpzZfkfG/dOzK3XX7tbrr/+9U3xT/Y/yAu439g/
4m3w/9m5G+kex6jCLioM0H9qpFPOjKIzSnx9anofNWjwg+JpDo2Sx039Ce6aDp7KU/W/2Yf+k7EB
Y4UN2heTDyucIPzbV7vwb0Q5mxDptOPf+1kesqtw1N3vv+//Qprp/wTi+Evk6el/BHr8P5h1cvm4
/3BE/lPUKf1q+4/xXZYf/3j4EjNE649/9L/+IYuvfyR9l/d/Bnjs/0//mYFyrN8IpBIJwfBMcAkx
/b/xHZZNmGlfqZN/IgKEBf6PBJT3Gwn7CKQG0AbfCjCS/ZGAMiznNxffnoOlIcRjgM3x/yYChen6
r48LEkR7XIS/ff+PjS1yv+b+ZIlbQtBIxkrGt9SrytiE0noc4yLQov/VmxOE5AlFhR5Vp214kkTK
ylJztG2KhoyJXbyvdoQnR07eFCblv2k2+sXlQoCXKBSU0jGF/LSVp93+d7cjdt59GG+PQA8N+vNq
WKAHla0zAeKRniVq1lg1x4sjzEvAEFUAhdcnVFVZO4Zu6zHnkqhS5Q3SpaT+IpoXVGckZk5a3ejE
Y980zxMQ7fzQOybnDm4Slxf9sm7GUcPyKy5ntUgIv0Vrb0nub/4HnRLrGx+6DK/72q/xrnZ988l6
HnLfQlk8u7kKgp6sfd770RbQzuVUKFMjPAMcX6Hq9aHTE4dFRfT6uaRr48NzvW2+WKjRgdbE8d6K
zUk2T1Qr4oo13HIOEzUZ3Q8kLjp20d/R1qVNQdiqxe4Sl8DyKClXjwacH40agoSHg1MN3wcH1uQB
evSAYZPXCv+EZ4H/IrOUTmBza33qsbc0iS1XgX6kIvWKpwhLnltXqB/hVjY/QrdvLeStkb8naBb3
l4Yd8K21dd3FonbzBw4wm3shy0j8CozQwK8EUGC9BGlodBdGZpZM29QQwmkwZ4Zi13Upwa3k6NnH
kpcan4hdzY8mrWYC/INh8uapvR9A1ak+gD8bvnhLwSIA5dJ56bNp+qg5k3Deokfqehub6ssZc1oZ
nVUD4R2zDbAvC8v7onfdT4DqhFqJpJgkZyMXyNzoLZZMqYDV1YEjIyYAe55Z3Fropz6ttzhnKDHs
qEy6bFXocS7gRF1SFIFMY8VumwdR2vaDGR6WLDSPBMuFc1paz/gxyFUDVgJDTfKUMs/uwh9Zl8YN
SfIraOUR8ODF1Ka8DXOj7LlzNrxicLpp9mG6QBSjooVkObUQ6xTeZ1MwrNAn6240bwaigoSI16H1
svMo7SE7MM/xzzCiMOulg5DpHNkKoSr5don1F5xupL0f2nb5PSPG4hLIExfj9Z44W25AfmK7yEbc
HWyWB2PmJx4odI2ajj0ASzS7vxIhXQnUC/oOm7PaCKbUz5rapAtFe/YrYBQ3f9w7X5BL/Nn1kglk
uErnrGjM56XB0weo0C6yH40dle3LPPjkps1C++Ia6bryXglTR811p9Z6s9GXBhH93PJKVA9N0AEy
XElMuA8mK+YhKZRg/iP5rxR7rTlYrkXdkThea+jsfGCRYfAkmImDHOj/VDAoBk7TFMtWFa3LVUYn
DV8if40VzFSIZNLx3hpDgd1CeIHDRsGI/7N1W4HUCQzbf8ubkvEXBax5UZwBQflF48pEQ9Foso2t
Dm8giZOfDiRJ61Y1lry0ukl+uUvdhrcKcDwrlRZ5iR7AfjW+RfT1WXHGY0bS6Vc487smwf5IkUYg
9yzcHghoIlHeWuj02YFNC5QL6ntr5JA+dO9pooJ8XETZcu+vtt3wvWMPSGDKKDzyQBFvSvbW6ldu
b2ww2XTPYH+rTiEJ8ZVSI6n6GX3csB95P1Xto1eV5QMMDpudbbflF4TNw25MYEUsoPGkt2VHDqre
Pej46WMrw/mVEVN8lEFF4F0xXv+sc6z1VSzVTv2ixqlY3wYbACSbpImSMaf2bfh2kTOqePZLfpJc
NoFxGBWFQPfE79Ht5m6FM9LMHQVHkt0gU8RsKnakrF1a7sFBf+MamNxTObvYIPAitreFHaEgGn4B
YKXLbXrvI1rXoFd4Uc0+QyBL/7JZqFG6wz59Tcoc5nGysDNqjlNfhuK0LGZzVQNHZ5dIV2B2pkC1
fvbthrzE6ts8dKPM9O+a2ud02jUs9dGaDAoOKBorX+WwOLgDNLW8nY+byWX14R3AhCKzoHJOw8PA
BH2z5w8b5uyWlmqoG50LXR/GTNpwO79YA9UHB2thx8ymsFRvXV4Fj4b0R/pyITbrW2Cs9bkUbfar
n0oP+kKYb089VmV1GkA6qAvfWVCCs7DId1DL3O5oBkb5ciWvhAhdbewXUKCCxP09Md85Sw+qbo7Y
Y1T7jwqHgM1pUclSH4PZAN9hKBGgZnq23SUA8fEl1pnT0JENDPsekcN865tyqFAEAsGpfNGAkUW2
fNBGTAUZ2V6H4tM1igBjOzQdJEUxB8/MVjMVXTrAH+QYjiwSrl6HYocJa8i28kyLM2emJ6WotOSf
Rm9SbWxKyiiqqGNRYjNGM49to39Rq3UXRoW5dGm7KdbT7jL5e5dfE6D3m2GAVMzC1O4RmeJZ6eih
cU1Arw2cyZ8Nb2eUwa3ikdZmW383Ye7MEl1ZzvMiNifEhY6vjevC/MHOaJrSUJR6gwnv2T851XjG
Efb5+kaTd/vTAnmEAD3ZtKhoZwApNHeO8VRMbvG61UP02SDvU03MEQHaAOD3LPYGGvWSIGpNXp1F
eFlRG9DRSeAOHotK6hTjGTYHCzgASBwdQvpT4Uy2azxxyO8OLTXU3mPIfaNSCkxpUzVyMRYp0I6p
vQlYE7K/by3jq84nvz8KqSr3mEtDXG55qGxsAlYOLFxZ0esSVf23ea29Nglr+BkJS8IRBgyGoqTi
lY37eq3mO1hLgzytmGTKZJUcsEC5591u0mla1r05z6dRMjEekNlmJ64Nqx3SecG3T9QLN0WclVtI
+0pPFV1cDoKzCk0HRXbM66K5UUAAxMVEyttJlc8HTfvnlnVnqLP6bRmddjl5y7L9ckZqw2N3omDh
4A0qa28mQDBrGmEIuvFHR3x6a2l8rzM7f8p1DvAolCra4bQ10pvd6C8kBzoDt0kMb9lqRO1RbQb1
ZBmWk1hqd6SuJCJ5jpiyvTvjHHoxhlvKiGHlGlyjWPAANGpT4NAN+H60PQXnZpnF3ujGAyVRlGrM
2EVwCTkAue3DUA7Zlektg3MApy3vO460nzToCUwA5dQ+TmMz/IiWtfrMJVonduugXSjUdcofFO2R
zGnLsXuei05/9YQQ7oA2AoMK8Ws8jUFUXw2KUlqOsBnfn6XGD97M430vkJ+TpbfgZVTQVV/KnQtj
j3p7jPphu1C0X/ETo2D9WEyjfZgNixSG1Teupk6FAYb6356zGXiZn0Oz5N91gEgTzHuQdJ2n7qfY
RlAabL6jG+n4nLGygpbJhBNm+NZypVBNNdN62xdVA0DOwQ6RdOTax3g1KR3lLCzCGxVo4LoIWOsA
OQbWR2K2gfjpDwNqra5F4MRynMVTbqwKeiq9GHGXr+HdSKAF0rM9zvB/ti161F3j4fuYNn1p8dhn
GRzW6jvPNeS6fG1GzbM5gOFpbA60kdXBSESOtCG1Kvarxa6XkIpjv4TwHrSjD28sHD11HLWQX8Ke
xh/UgcLr9RXQMTwciEWxa0vje7a26sPvffOp4okBUUayH6QtbAueNREFGU9bNffHSPobZIgM9nve
9BFLgnxCo8/kiovQA/od4NWBuR5nmTn2OHs3N4ptpfM8KcFWdYfOqCUe4orlU4IvnYzrRuh5wURF
SXLs9a6okky7IWvARhhPuArAr1qGK674I9nLUFbsuG3OWijIXUczrlWHOatUOWj3dm2yrr0Yo833
4sFoFEdMf/G/+5Y7gX/xFjA82FtpYFxki9eoDjte8ET6+q91XfzokCnOvDAvRpdjq47gPwBIq94l
VwlYGWflBSTkYv5YDSoI2EWK3ZpktBNRLSIV+7aZv/RQ4pZ75XsWd1j4vLcxpAUomedRnQ3sO6/Q
7mcaubZIhgdcLcVL0easCoLNKLZr5ks6KpnCXGgzdaa+NvbTLj+SZVaJQIjMj9wu80XWRzPLGZu6
z5h+INGz+DXZm42Me30ari5DpMg89mptA+wKqlfjF0d3VS1JtmxguMS0PHEZYbsWFyHOlCKBI2CC
0a27wIjdmWfNkV6eaojtMiep4dGCVqSNZ7XiNFF3QOGixVq9qnBpxZ4vVyaPXBOCZZE32JjS4Nue
DU9OA/D8qb0NVnBlR+y1Vs/yDwdI3KKL16mcdbDGzbJa5XHGUmbi5KAz+YA7FyuVaOAvPTZO1dgp
gDPG0kBtZU6ypOc1tWa+FLHC7luhqNUYl9e+h96/OHgbLsF+hRDKu5oxoVq0o8DteLjzBb09VK3y
ZmFD7+B8pCq1mZ4Mn33+FcgxKqFReWseGbUl/LSBXDGnS+5552gD4512uTIe6KYI5Gkadz639uc6
uqWmWa+JlYf8ajX+kU/aGMSSDME+E2NRg38hmDh2+d6ntaimkq28aFy5PA8N5vITHv5oiftosu0r
u8AJ/mxGgzRp3KnVEGOQaDjEUhoGxaOxyinlfiHiuk06HNJgHV1MfuBweasOJbvuoeHSOo70CVMC
uIS7PQ8SFuOfUxRWOjWAU1LGwiGDMr1vJsZ5WawEv9dMn481NdlVQQcZk08LA/SiGYCYX9oBNS0X
OS/m/kzOcqwuKE4S7a3dZmV5wfu/zLm/pQ+YOLK1vBRm03dUMekAI8mw/1u5rl1xDK2Sr9mGSi7v
OGqzP7H9aLA/M8ynrBJ9s2N3mbtbh5M2b/CVFHAlKdJut+qEntgWe511YR34Aev+SIfJSBQA51qD
cEq/PGV4E0XIOUPir4oaIusU7K/3VPZG5FwV/Ggb7cm9F36bmdebMy2YELzXbRDUhmg9lpeRp11K
GwaNg9TA3lYeXQVtPFlsrv77aXcppXWDF/MITTiwUgjqWX9yzYyNXBpRq4iOZA+Uli3OPCkMEn2g
vmmhzeVMU9PcXls8I5r7qCdG8gRmvYFiV2Itelu8nOsxLq1tCygoZeC8wY1J8kKresIHhQ3vuxbL
WF0pruqdDy8870jba5Y9zQIzFRS2cMYjC/Kl08eBMXdkVEc9OXBBDWzsK37/pNUFsMdaDhYoxsHZ
ehaubh4mzPGiSqlZlQVwRxex2m4ki70Iuz/1eLRBTwff76LqZy164zUM2na4Ev20hSm6X7+mmo+4
PYZlJ+XN6ADX5o1aauMkNf4Q4hozZZG+0zJphi6kicRhjW9h1AeQGUOb7izAJlZIt8Zmk6ee5CTK
xB9WX1yWVCBMl7zgZ640D6Ptw+C4RfUw404F5+Ntoj0FtTNYR0+VM+4Net/sFGgepLre4aM8OdHq
3BjhSpPCXs/VJ8LPS70vI8eHym9wcHe5Z8QCz9acsH7m6EsOwAB/P6M7pL5opjPAk+AOCG/bxnqh
cDyU1nja1okSLJs7CjPHuI192vET9wesaBwJCwyriepc/VhaJpy9bMcMpdpuBr6ZLRRPvtlHRPiV
hdkJCbIjVY4oWB7GGnZ8UvZW2B/ccmvukAhwYHjN6l8iv2FU0H3l54meqn0LsPbkSujOOZdkSvXR
YNh9LccweokwELKhJRJBZTWW4h8Wvref2tL0FhMM65m1DO3xiqAh5IrtHf642t6TGCa/CrWVgjJn
PDpgamN3bDQM8TaKfjSGtGriHT6nFYvDFq+Syp+wSgT99MnNb4xpFIyDvlqWydLfx5L54FJH+foy
s0EmgeOPNIBzgl85itaLmlkGV3k9V7fcTN0IAAW2pDo3Yi5nfLQ9jeNj0ptMz05CXjrH6WW0Jftx
Q4AIr07ZbEGQl1wlEOw44+RPbbZytLgbLb93zpNhRQv9wHPr1uJIMkXIo+nPHnqt4eWTwB0cbU3s
ISr5By+ravUxY/awZNwE8+h8GRgss5R9XmdcF6NpcIbPygGBoptXs3uy+hbgbOis/pxCWHRLHFnI
R+JIwaKZ6XhyZ8h58VTYwjWOLpjRMMFsuJTHZSyNmZdB1PgXTeDQH7wMvY+dnUc3LbkYCxAtnBmR
/OR2RL7GUyUDYrRUtYBlbnKzDS8ouvVcvncs6w/dnoz7ApSYcVgF5ciAea3I3lH5ynDDNNMOucdL
iHm54MlRCxXOVLYUi7rFKseQN5LB2m0OPWh08hlBm9tOrJRtEwWaBxx8P7Nq1NkPafv1/FRnLchG
PEkZA0M89z46GZ6yiTaDOOiAib1yti4mAo8b1SDkTcLi04aqU3gxz/HVf+yRg+Z0R+WyxXJlRGd5
WbKt/JZzlcDdyjjFgPEjnSpS3piQj7ZmuKqcXFMjaK3VaQkdUJ2gU4KzOe56bxXYiJmGu12gBAxU
fNvG7NFuOraXWQ/T7GrGe0HEqFih6aq1aL5MnQ1foFitF2nhwyCMOZjdwRnw1zJX+DQY0lVRiRNV
XlWRRla3GZcui9wuHQ0Z3ARCjhZg+WjtY2zN2YQxDLAYyM0uXE+hU1punOeCI7PFSM4DzRD6ccIY
2cZqAl105WxzA/yFz5vj7FCHHJAGnGIpCLjaZkIjYJZQPttMqEXm8BpZovg02MZHSEs1XpUCSCy7
AdHaNOGA46ANjXv8slv74m6x+X+iqt6Qt6hGOUSzQWGqUr0sD+ibq3fXsbZngShlSEEc9YQrHhzV
fPZhBziTXi4jLZsQ8+9iFDRWGbh9Nu7yrPxlIYryKwRYlviCPHCQCJoYYVhm5HS59eHyMTgStgLi
GYbXMJOWdai0Gl/7zsEDGTaL/VApuS7ALbX1wcSWH0u2oA91txZ0wIUFFdRY058pf63aZN68YEml
tCfGCHtftViLqsLUFGGOP1myU+ZqZjBfHQs8yia24Ee/Kg97Rm6PX0sw+zIdzKW+11igiZBtAZfZ
gj3woub6f8g6ShUOGsX9wWVWoQ+oqYovyWnxAWWET2eRo3qUkaaMnedbRjkTlWt3BvhazJsb+/fY
qLiTEw4SVXkUYzjr2O9K+nsao1ffW8/0GTeEu91GQTm0aEobZ01DZBxKt2VvZ1EFSmDauqVJp1Pd
oHzU1Ri+G2VE3qI3Rfurzxv5BW+3TDP0olQPPChuwJPyJi/Hlr5m6tZ54CylBp/ZtmH9Rq4s0ylU
X8R/ZWj1lLGJKS6jxsgVW6kSFIZt8fJNXDoEb1d6IntET7f6YqQqPT7dPrxp60oZB5ymmKIBeNoJ
9UDGemmXVHAkYI7LX16HSwsKYMf2xhMeUovL7tc7V8oyt7QSUC9YsdRulZauP7gHA8HEOoD0NIor
6lF6Tsu0rsd9HTXMmmYNHXvg2Ugj8WBYT3neQFPtq3KvjmzxD+KOtmGpwBLn0M9qDMIAYg3bIdiZ
TJ9ipH6Ci9L3HzFFmC/UwUTbsd2c4t6hApKrqNpw3MEYLT9rnvMoIyrEM9z1C5M5ioZrXo1CDB/R
OqzPeKJo6VgyazrjFQUfHPi9cd9s+c6TwNc0xzkxc56pjZ09ja4FRLrLHUsnzmgw1w8RO5Ezp8Pw
Xqw92fUVuXFX6ifo2ZQuW8HF5tPMCAl+KF4jyhUN2qkd/2IjsSaOADYIreBGGVB1fL3bA5Zqbi8Z
A+1HhrjgKtsh2IfJrbw1xWbUYm2nXJExGVfAllR+t/mJM+CXepu2Xv6qhqXF7kVl4WfgEpt6wLQq
o9Q2dz0YRYa9EPUl8wPB/ci49oPOOcsI8x5OTFm9+m1j3itGMXlyhTuWNxM/3w29WlEQg+HeXly2
UALXnu1g7V068csVPfxgk4IT6o0McwQkjVXrYWmn/h0vy15/ZA7TyxD1OXXVoun/M/3+v7DJ//+N
S7qD4v7Frp7iqq78eO/+WNX/eTu//9n/IpT64W+OjbnFYjMPOhEx4b/X80Zg/2ayvvG8EGSZ5/A/
+GM/b0W/AWCCewWNidzz76jJiVr2guqO4DcXNRfeQGQHnJhgBf5eXpJ/9f/FWJr+9t//XHwByfNv
Zh46NUJedk4EzwJYmbfzDf60nRdGY5MSRlrxJJG562oeTX3spQ/ClhaX6smug0odQndS+WnLpgqn
USDHIZ6nobmeLBOrtUPtMhYsr9H8DyOTgJ+10pxbzkX5vs02ldFb0zuf7CUAUtTuzJtNCHd+7irM
MEkAj9uKbZlD0sb+N3aX7qpJGwC0DJ9LYptNYuoORPsiHanjktInSIxBBcmiA/07xbU/hfVt16C5
xOOiSIpGc5DB3EM+yU9TDxgUqEBgnjtLrU8Bx74xseYQY7rVrkYBUWUKxCHrg+UL4SeIhWd069No
YuG/qEMOnqlwfXc5DwV4qjRb0ITZ6xXmzwI66mfVMdfHLl5fl223ko9TzhLztrMmESXgq+ZbrIfR
fFXJjaw/UWt22e24ti2KzGYHx4lCSxjL+aRbBA5pQya3OL6c87KXKu14WM2U2s2gwaxgpQzA6ebx
boG2rVIlt+rdohObOkGfP5mMwJyZIskOWolDxs5OFOlo4kernIsfhezMb4Dv2ZejsVPD1iIFLmel
Z1cRRlbjd0DGy7TGUSctCuwxakYEJET9ZEdgoRLqnNsbpyyWFZF+bW+BLJvvKqD1L6i94Gfd5S76
roflmxbgWWGvzSvXgktOSqtxI/nClo1lgSNCk2LM1bH3TibD+bnhSeUYT97vOY88AhIqyBDFLJ8y
wuMwFL1FQ/BmlMxkk42aKWySjjkezeC+whHKgw8Pl3fajH5wrlwXu1mqaoX7rMeC2MaDZ00PHOmC
4RjZXnYrvEXScy3G4CuElt6cXZgQD2DgzfCmcgFoXIjZset0A6c4EO6kHjkNW6zKxyYLgvaatmBf
XXbGONJsYmtbpQb3BaXZmCHof5KwcTkwDpLZbRki92gOujAYjnbQuKidJjsZQ+je0kRcyYTd3Mb3
ZkDmPJFEsKlIBv6wJUU/zQ+TVQRzDMxafVitwljhw+HlvGsWxXLTyWh4q2yph7QAOrAmDB2C45g9
hpRX0KF8OUO+JGBBzC5IRzZ/VioJtBAsXLshSkNOYbzAN052DF6gi9oceQ/9C6rV20yDSniwqHno
Ym+tje9yGgtmLIyZL2O5KJWWbeC9hBA8v0eLavfDhU0XvJW3CCpWSyraKgNYEeHKe74fUBvdysRM
gTFV7yPH8jPo6uWOkwrrcY2AiBF5attfY9svEaK+zbo9x1P0yEbgS2fjOJ9Wn/6MZCsR93DlhNUJ
4IKb8gAdyTU3K0HcusinDzTkEGJps4U3ApnqP9j7riW5cWzbf7nvPAGC/pUmDcmsLO9eGKWSRO89
v/4s1syZTkFJMqaebyiiI0bdQyTM3gA2lpkFxEuEjRKEw2PQApYvCh6E2sZMgw44ZKLTHSotAu5P
EFGcnaYL/5gm6C3OzQ3FC10ztKmZFzFXQjSFQwGYQtVF2HF8AxvYFIJqPtA2lSaCZpJUYJa1qBpa
+ZAopwp3vcLgFAlvkVBHkPGq1YUoIuJA0gsO9cFkKlNCPlPqtR9ZJcqTJfUBcAkq6IEoS8lTy+8H
vJ0/wQYkqw2aSfyDhEVY3Mh9EMKE0JfaFwLLE8g3NBq49hUdYY2UQLWoMKGuACmKHnUc6E6IvQ/9
NkwBb0o40PyAc614IuA+o27b0llpv8O93fAHGV4Jag7D8h1oFlABUlsBgOCLnfLfe9DlnvOXXI+M
LU2AbuWMQRPxP2bA2MWWQysStPVQgcMMGc0GxiEV6hSkwTJt2yk6BRGpoDsRee99HEgOD8Gb1hSb
qdit/w4W6/j1M2BPBe8iiDkLrLCeEOJMNiVtb4EMjicpGW/1SYIL3XorrF6PjK9TyM5SyNjP+/z8
7y86G9RC2ZeyMIsLpLyNAmL3JsH38KkMM/Ffh7FFFytWyUbmoQukAlcDk1Xwzlg8cJbBAATv8wV4
L20Iv08RD+pWzPeYZa0pYMcL/oymwSGXwuq1Jfhj1FEeEuurx///TPj/KMHpbflQeBuEGN0izH7V
l6fBr//Xv46DwEL+jwxZehztZkA5UJH/dxrkefl/EKICIJwg7ksKwTnt/6zWCA6DMhCcAKNQCf/N
f7Ca4v/IAPpqUCAD+g2wdFX5b86Cf8LJuRnvKwLXzWr79Q3nFa2UTu6AfU3sh08KcgnwB3DdAKvY
ksZEBQuG/LgYmitZ4E8Jw39aY86bah/5fgiQmdvS5qcoZG9DOLyKqPNxsvQR8e2WtPafUf5PO0zc
kTEMAAgqBxfOPSNsLBEbd7PW2k0CR5Q7bIrjHZ5pAcjMROU5kwClx6U4ABSzjyBNiccVcj/QqU71
REpxbV7v/J9J4Z8fxUBhIU82AqoXjG6mVh+IYniEtelkC4VWGustzMP4D0b/nxawWC7TTV5BdRsF
3c7lOQ+KZ70LvUAgXPzxrcSz3r8ifTHhLDXCJHAPIE7YpKTqcX6Y7bAn8ukBb3sWSFrf6wUjryim
UQ3ufNm5XKLFP6lIh0NFof6Con5613Tclv8fw0r5Z7gYPUHFT6EUFBa9qxVK+STmeb5T4KoLgrMa
WjiEwddbBKqjrAh/KGB08wGEbrtDkEqZGaKQ73JaGLyUXqNSw0fF7L4ftIhAKJ6G5xF+eCBk4bpi
B2VX3q0PDbOL/ucnf+mZXWwouZgKqRA0nQuZ+uADoAFqSoAwgOk+doGuchVMegB2SV9HWuCpH0hX
8EHCEiap6z9gacxY+ofHV9A34/LOxeslqhnwSxbqz5yM8P3u8ahcGm0p3fbii0phD6+gUJGoJsiU
ltS1R+xFeNKgBqze7yY/tbgs2ofKxtAshPxsSXm59qe2jmKRx6opU0eAlj0Mfb4XVTKTtAI8g3Jl
gi/7xXOhAb0eoh7n3WjVVkQtJAZWpb7oAqXkBkxqN94S8ETVE2ri6/O1NCpMzgGeo5cpSnauWD2L
xUnoT+vfXUgCMpNpgKIDYUfGdwPIhEXKOQ0ivJjjSIGK7XoLS7+cSTM8KA05hM8w6vwdwdc7z13/
8NJoM+kF9ICRV6Fo65QjF1lwJTnh5nuEDNyWI8BSA0xagZxY5wfAr7riUNVWBngbIOByZYnN+C8q
zWIKXthGpfkseJEFpCREGQJ2XU5LyFHkUh93cu1nzmX2JPngw4/pRrgvTDNrKkBylWRd5YGZ6Gv7
Bi84EW2tBnJqdMsjYGGaJSZsW5TaiBJR1Sna9pAMkCrN0x/rE730aSZuSQn7yFEC7SL123YHES+A
/ul/Z+n6n0TMnuw5QLRIU+DjHqzG9iEkFMxkJO/rv3xhBUlM1CYlH6ZBoSgOL/Hu2KCQXEW33lje
f+/zTPB2gJ7zMHWHJGio3NdA80Ih5Q6M3933Ps9ELtQ6URStJNmBTt8h4j0HauWQ0xFrc/37S/PK
BDCF0s3AFb7slG1rQFu2KvuNX75wGJaYyI1ISfsMUH4nAE7blCrvGZfnNz/2b1B1fxhrIH4Dtfpe
ELPasRwo8hkoCpIzcjHQ2r60x3vXZ1Mm90BbpybqWhu9WsgWrIp2PXVaCeaU5OR56gAttOugPAWi
tXfElRCA8wIkovWZmSPryvlTZIK5rsF9aHu0FPmwSVQ6NOMBj2LmTW43oZJtNLOwAMS5+Yv0BwBK
3Ks5mmlEChCkNqDIIUzf23fEOSYvPg6N2iYAtlp20pITbUBIADMl0Lv43ggxkQ3/WmhQhfNPVz+y
5ENsT37x1o1v3/s6E9hJ7kGGLguRN/K7rDlhm9v1Ahyp6mEj9BYSk8iENl4SepqNyBxZLkJgoct/
xREHUA/x5ZvvdYEJ7izF42mKSrCT0zHb+/N5C9cmOE3l0CAuPboxD0tLiIl0iBcKqJD0ioNX8BgQ
T8BS8/JjvQsLg8TaeSRdGfhiUSoOyF7qwc+phXu3Bli8uLH+lxpgeLrw2gqqHOZQDuHiUc9Tzyyh
Fq4ndbrhn7AwOgITx0GhcZM6crJDKJ7k4RwOTCQwv+vDs/RxJnoBIonAhPFkh6cpRCEhqaxDZOZ7
51KBid4ugr6iDA1RB7AmfQq4t7wEvkCZpaA6rtrowdL4zz27SBEQ3hAKaMJieELhqW/pW+fDDYHP
tny5lr7PhDHQZ73faqrshI3rQY0pElNUaqfD+vgvJGm2AOtlWZincDVw6vCYh3dl05xTUTFh871b
b2Dp57MhDKBMDh8QZFCwnTOh0l5TqIA9JF1Rb0TvUgtM9EZ4mFPFFhMgBrVvQtrEM4EvoGZQDflG
EwujRJkjdluNUQQGiYwg/oCL6K6iqR5CGhASVNb6MC3EwZchy8UqqvBgNIpyAd4XlICfBeDaQGKO
6+P61xl1gf8cUCkTw74AngEYlok7BcAQRlKTBjsPFMt3Vea8G9IMykuXyFkGHC64GzpRuRSW20rd
PQaR0Gz8Cjov2SsnAsoEe+3hDdzL6twFvCmyEr+vfgCO2R4Fz0/xjJxGAG8lCQFqQxQ5TS9gqdDo
Wgqpzn3CUXEPtPjoBKIS3sWtJ6FEPymOSqMyMKdw9G5DvJHbBEKVuuhzsHQB1RoMFV/h3KKD8vLG
Wlg4FtJ5GV7MVAbiDUQz1coVBmiG6yNkN2bpZlCV9C4LkCHh6gmkSwiZVeCTa0j07DcmcZ6sa8PH
ZJo4HWAEL2WJC9FdE6+ar0Mp2zmM76HhCZtp34yDyOaEU4OfBemX04AHXGC3dY6X921Ib+WpA7tJ
Amdh/QctBN7XNF+MBAo5odo1YeKC8tnZDYhoRz6SuJtIq8uNsPjSVbnWZ/rnaAsy3pBjaNa6vFSo
9Y0W9IATxglcRiCYJh8yOLdFeMHNk8CUx47sAcQHhAnknuClhuLdKUyL0YVtWvNzvc/89U7DnurP
H5QqUZdTEJgdyEjusJmboXV/q+qqXh8hfaQn+2hjnX2JIvzdddQR/2xpbGOQpUO0lCa69pq8xfbk
meqtYtWfwm9QjqCzBq8N/8dGx66va4iH/tkcXyGOch/NqSdIBd8MZgTZO5Qy9U7/jG4AFt/5kHc1
BCs4DBs32+tJ7+s54zKUIi1SOogejI4/iA+S3z2Ojfi40Z2leWIWDh/mMWjO6A4EFu+BmbRqA5BL
I9MFQzB4C25ghrqxSK/vDnQW17jshlykeL4B5ceJ+v7cFMqtGELoC9rKFteT4lvBBlfBPxvRcHFr
4b6N6SnJbUS4O2iL2RI81Te+f70TAmU6EXgxRMzwuO0COk3BfuMDU5A8WAuA/WS1ebtVz/9K9n8v
a+GrlnyRNVJobXaCoGUuSqnxO5J9ZhNSJ3bmy7wxTSA0mXigqfRajv0DzFy4HaofPnAcQ+Xm3Zg+
A6k82Nk4Fr+7eCCgCBBAZnVIHPGzfH/X3YrwY0x1X1F9Bwa2/e0s7OgkNOdfIa7IG23kAygXaM34
rVsKnu3+nJqaq8SuktXBmXl2RQ4Zh9ZKW1jg+vnGCltYzKwWTw1ezDSq2uA01TGB4WIapDqY+Ouh
Mv/MvycEanJ//vweAmh1MoSj03Zt8wYsA6gxQhULZ1/TZBfpDlq6Hi8dIwHCKQkUkTYyzvVOCewb
9RDKQoajeOwm2pmPYzfIb0Ol3KjrLiznv2ypVFKTUExjeEDBbC4sxvzgqzE86rFPOhU3Fuf1wbue
wgTWk9jnVW0COS12uwqygbkCVUrQCDZicumB58sS7SJWANWaedxZ7hZafoBNChQJUaSefkslWAfC
WVNR84VcI/e83pmlQZtn6qK5FgC5Emyj3JUbQSdhZYhQe4ghL7H1LLPUALPHaC3UU6EthwYiOyBu
E7oBTXRA57cGbGk65pPnRQ+yPhyaBtgmt6Dq9AOKCeoOVHBYvAQkO+QFfA5AcchehF4a3SKC8EgC
JwM7D2j1JANLbDZFFx2ysko3drilDtM/fw8v+mILS5/MBb78AFDkucjJZzxIbgtHtI1Of6XovwNY
+Dr0X3RaLcpSCloY6/TGYCa7ch+Z2U60lB1v5oZqDgbAP8duDyX8U7bnTN9cXy3CvPVca5fZkvD6
5+E5Fsf5xgQrefeD19t9aUAMyfjV6S+ueyMYH08PsLKxiF7pVH/4+bPdOBwt5A7WJRsWVY0AZfLc
BTloXw8dMOpDf8fTbrfet4V1xBpSe0PhCWQYItfPiuKDQq8TmvetuJE0Fg7yhMm4EZgaIemRnHxy
iv1HSVGMQryLp0+c59d//8K6Yz2BkwqgK79FCy3XZ0YmcYB8N6LVEuFOpflWflqaBSZfQHsAmtvl
nGS71OqgnQppsr2mfi+Fs/6ZMIgaM4ojsEun0Ey5nx2gg/C7MQtu4z66NEhMsiC1T0k97xHBAFyE
EpqZ4Ju5cua0+/VZWFpFTPRLeHXO4HmUuVoo3NVZfgS8dCP4lj7NHNcADuyQtfCs0ldy43JSbLWc
x20caJbmlQnsGle5iJfDCCJPxa+pq18aH6wuCvjg+rhc/z7VmAMT+GPQJSBJ5A4+fxpC+gt2szZw
Ur/WP/9V1fg7MVGNKYkqo5L5voYDeWNOZmwlu9DC+jzWN90ZFqmHTxh07ED8aj4gNGA0v7I9/BIN
CCJYiSFsdPH6/FCNCXEe0G8uHXD9EAExCom0z8iW5ufV0SPg8v25p4Dr1WrwAiIOD92r976swGcL
tAmVkqHjXteH8GqGQhvMzwdTRM6Ad6d2ElFIU1TKdI4BgodouB8YHqBFe88Pko0wWerQHJ8X+1eg
eEJQKmRyBuFXDFmUQAINDk+o6125GuXoytzqxdcroHpqSLAINtCxqR7IUINKgGcHdnp87dvgv3OE
/neFDc3MC+GimRr8Q6XsWt6WewGsr9aBxgLoglBEKyq//c6qQiNMxgqBYM1ywL3toBnwhhbeamn3
nR0Dn6Z//n44crYeOOQTCsHZg8+NB43vbfC9H4MA0KH1qViaaCZpQdIqVHwcwBzYCJpjPQlgTAY/
qCc8f+/7TN4KALuO/ETWbPi+Ngdw7mBnAtldk8vaf+uWLoItrsY1BMyY1AWYCxfIMEqwIx8w8zHr
P0tR/U7axbeZwO4gmATqMfznYFmTWA3UZZ7AYyA6LHa2npkXZoC9rpQgpPiQhid2A9aq3bWlYKAf
Ow/E0I05Xsgc7JUFkpMc8OOE2Jrgv3lgs+qB1/zMgtTK8uklHMTvnABnJbk/12uNMKvxnFA7IFbc
VhDmwNW0sJMGR8H1xXS9Zo4WmIgmcZxTxR9lW4YLRDTs5XhA+uAMFQrrmQytslmQE+ZsU5+cIFWx
8WZ1/c6HZpkYn2So2YyQT7QxKedS6PknECM4u2iE9MmHaSlIsUT7pcRD/1LLvF0SfqviuLS2mRQA
bSg+jKlQOjUHrrjyNgxbgb/0ZSbwKZeA3tOJpQMbAR/M8+hRHaSNeZqj46/NHuPFBD2RBpGqYVM5
0IRwB4jQ9LEjF61dk8Qi44OQP62vh4WFzV45YLbB+aUUwl+sTsNd1OJpBA68KDNVv4soxavZFuZg
YcNi7x5T7kHqQg49GwdeI05fWmCOCy0yyvZbtURC2fsH7CQgH9jyjTPFcGAZszCBUO1sCjRN9cYV
ZyHRsBcQfJirhMmT7YiLmhs+5SM9HkbUX4rwc30+llpgEkAAclUZ0la01TrBO0s5c2Agvb+FCVj6
PBP90O/xGmCxC6eICkOOI7uA6FalkcP3fj0T5QpUnEEkk/BepbYW/KxjHcy3ZwEcjI38uBAWX1LM
F+eRsusnsQ9jCSc45a7wsiOvcAMUUqiVBEBQZGLoDpRszPbSkmXiO6mh8aVkUNMd+1o0CQWTLKEl
tLW62sJT5m59zBayCGEifeIkCqq9nDu+Fj91hefGmr9x17w+29DK/nM3gdev6qmVALd4mO8auTg4
FPJIehBLW1Wa6z+eZ+8koNRBXa2XJwC82qMkgGbp8RvjsvTjmcO6B9WgWoSKJGAOkg4zTAnKkeL0
c33Qr6c9nn3v6gjkZ0lBSsfreNiMJt5rAJMWIYZFUt7hhTNW043r+NIIMQFNkiEPsZETx0/So+jB
XUppHtY7sTRCc5MXwQBJ3bis4po4BC9agoKjM6qmZL/+8aURYkI5ryEWAUd74vTQZuH9d7UrYZr7
oMJiblYs+V4jzN4M3xwKRrEk2Gog3rYhnLtrOOUB9dDCjCex/IQnG/vp9Vjm2desqk9gsATvehuP
c1ZPc7ifSCqBzocMDcNo6+lvqRUmltupJBXc1eChMKNCNb2XVJjuQNw92kJULLTAvsqIuEVmEm0F
m5M6BSZNtDKlWvX2AaAce20Mom9l8i/9/Mu11WrwngXzVLMbTX2X0vIp57iTEvIbqXUhKtjXGYVU
UMhopdIJ4OEGR1ZdkTauG0tfngfuIiigYK/IBRRWoDoKL21fBCu45Pxq4+vXn68JrzLhDOXvqhuU
IXfyorgtJAXqblAKhB5TCj96iFPjYuCP5W0shBHqkolnqJKv7cImhYUQHGVnDdB63EfFYK1H0NJ6
YHJACt65AO0C2N7Eow8yTKtWp15NG5sPW8FJQTL9XgCpTD6I+QBSjmREJQCyUSY/St1nrvCNhct7
cJIjMdvIO9d3eEg2/Dl/EMOaUgmPQ04qEDOFhlY0wJCojXWFc+BfdJPjjrI+dEsrhdnexQkbJoRz
iNP271xMDz1Unde/vDQpTBrQGoCAsBhwcCAEZidw6APNvfMewnA011tYSP0Ks7PjCATLTxKUWOUQ
+dErgkfZQuOFg+r5w0YKWJgJiRkfKKT6ndj5qVNIP2sA/3DJ1ku/1BvBg0WiCxr+Rmeuw2EIz2LS
xUgo4Qg5Nk7mweaC80PYU/bD+EsNVcsPC8HpBigYZwCS3YHmHNx6strtU6oOBy8j0QE6+e3GT1lY
E8o8FhfZA4T0sA8Sr3IKJXK8xgN9oNhYFAvDybJQeTr1HPTecOQg0qs/0LeWQLt0yMvXNlRNoQUe
Jh3J905+CpMFE0GSof2bCHYsjjZconOItXonnyvu1tffUmfmdXkxTgNY354cgu/d9D7YgFFZQIGk
+ayloNlDMfQ2G/dx+Lje1kI0KfNcXbQl0hwaiX1CbYA5ZTGFh/BPJRr0spI3LhVLwcSktrANY9LM
xZ0iVu60rnqGoBfg5RB+W+/A0veZlKaijK2obT7aSp7tqwxGbN0z13+L6wW9JyZMeXDgAbn3Qgd+
gUfIV6Oy1sFaXYPq1W799y8FBZPOYBUQRVVYTTYE+m7EKAY+7VsQVMKzXM+y4dtWiuG6m8aSE8Pt
CbrIxyJ49YSNQFhYPCyXM1AblBmlpnYGsTrkXiwDCF8d/T54a1MIRa4P0MJZmeVlQhXVJ7k/1bBa
xNs7/8JznU7hjewFPyaoCK83sjALLEVTglkx7IOwSqOIPI8wy8PVfeNUM+8afxebILv5Z4QpAoCz
uEMTWy2KlzCHNyoBEBV7yg2iwAgK3gEMBM9LE5QG1zvDz2v/WpNMUHvJ2MKiyac2N5ZHsK1tD/5A
EDwzZfEhhKNbHpPzmFCIy0ADHoJ1k/9zveWlYWSCvU+5EucyAcPY0NupGe8FTzDXP/31YHGtU0yg
e34dF+qklY7oFeFepV1j5wAhRVZTDqmb4FUfyLNUiwoIyqtQZIY0dfXAD7NcO5j7MDmYIMYI1SKe
3wkSbNiMUc3FTC+hMdMDx5biWhpIox5JfHWblgXcm/q486N90U7AADbJuKEtsJCwZCalhA3MSZtM
ITafZ/eDB771CAkoOI1/C/2PsGcyCmw4tQxy4jy4RxngX1NavUjqmLsBEPq365OxEPgsf5TKAbTV
FcxzgLFRqxval8YATna0ETNfbyNXJpvljXbQzEW1WhnsPi88kytCYRdGanOL6n14qCDrBUMKr31O
OE4BbxgGGlB416qd5FFATSNJM+FcnN7zkPwzCWkiqxMSaDhKWo87UQSPpELiX783FHPauthAgcEt
SoAKawcCVzdYUvdEQzli1GzYEH5vi5DmWbhoghBtSGU54u3Jrw+ZBHl1gEe39s+FkGV5qCrUyogK
apFdKvSEmtYNJ4SH9aFZ+vT89xe/W9OGDC6NeB+Enmz5Tju5uFGUUh430tzSImSSTRTiVSMeh9RJ
fM+OE3jN8Lwj98Nh0rqNk9jC3iMxOQfasikc6ure8adTquwEmu6z5p7mGiTb+o1uLOQDlsZZw4s5
xhNn4wxwgrM8T6xvKYmolXbSFlB3YSL+InCKZalCJKBxKMSiDnUKviP499pGEW6pA0wECHCBVhVO
7hyt2ecKjCda3xLCb8G2YL7FLH6oAAcT6MCx06kjjIDj0avNsI3pTdilxQbkbmGaWcomgKvw6aj7
BudSJd5xsAt4lgS+gDmdqkWWB0F5yJwpbVdsnDYW2mPxBVAJS3ISp42TN+0jJNPe8wgSLvGkvUPJ
9Fb2u8/1ALwOtyMwvf8zAqeGCvA+46id9eo9HBtKuIsViSEJXq/LkjeYbe35phCVNz4qX7qsSPuY
H/fYoEpYZEkm5QayhxbOtMMOWkPHVtkVBE7TVQ3XKwDJoSuctbukirmDhudho5t8iG1JpLSClqKq
DNi1UceR8MKVObGkFj6D6z27uqKhQcmsinGMhRpm8YODackfIg6IzJbAGeB7X2eObDEcjTPaKoPD
4cA/gLhYTFtPxFeDBT+cmZFBVUtg5OXBGcW7YrZ4KezG28i3VxMivs0kxDqWQJim/OCoyFbxz1i4
Eau3YmtPvrpo8XUmF06AFECIJtGcQPo5CpDgh8Z6Okstpw2Iks/rI7/UCHM48rumgy7mODhTl1gp
5WAf7kowLoBnEpTuf603sjROzAEpqTPeh3fH6MA9SNe0z7htXCrCZ45s9GKhAbaA1MH2cowgTOnw
AB4OMMCA8HTtVnHxE5KuW691CyuJraaMPV5woPkyOF7xmXWtqwWDOTXxbn2Mlr4+T9DF3t13vizS
RhqcBFHOJZ0ZgMwTbOS/6zUpmLfNA3fxdejrwzepwJOZuPd+w1ulP+Wn2uws7Xf9CFGth3zjrH39
HImG5u5dNATXgkAtME5OcGyoDrE+V9nJRmZmJgRG98rJO0t2+lPdlbtsn240upCb2JJKSfGuBtA6
Opd08P+T4f9CMulpfV4Wh44J8iSQU3ivoEdlpU87wYx28pEcIdriwn7GSQx1Y46WesGEewrnAuwS
WAAhTyFh+6qhvL7ehes3OUwKE+TdmEPZs+4Hp9aE6CaG1O0tn4GYgBubd5xaSYZ9VijAeZJ24ikp
5cRUB48/8sFIHgoitXu1ajQ37uDSo2ml+KLBK+GYEi9z86iLjbSHKjc/BsJNARszE+xVOBAWMAXa
umB97dN/3U7QASaBQHfOh8EaxkbSs6N6N7x6d+mNbKt7oCoNGIdC5eOs3HT6ZBAzfmtqXd5xdv1Y
GJugvnmorvwCtrQzkYBCwRW/ALboJoLT4PTX5AhHFP38aN0fQ/1HssvOg7533z5GkzewOIj+cTvT
2WZsfwSAfbiDUZe1BQRayBdsKUiGu4eKYvzgEHEXdFTXuieebh2RF+gKlK0BpXBhUmsZ3eUOtTWY
nC4doLKmc8YveEsiczSWCrJAbAJDgAAgG7dQcWmUmTRFsnac7UUGpzemXWuBFutKc9Dhz2iNBnxe
8Cc6NmauQyNWry3JbHUBk1DrvJ6A5gkrm0Njt5/ae3Qjf3oabEx0yQgsbyNIF9TUKFtcCkS/GuiM
PaiwCnjXd7JdbihGZfUYk9D194UF1JneoE3fBBFoPYKXJps5xDQDVyqz66fDIbJyvzBBm5P5jQy3
kHhYZbCuFdXRm4OrFXcQBku6H+s/eoFFSGUmo0UejqRTjA93n/6zghmbF5Jgtjfhwdu/lzo0gy0Q
so3WHH4L9jxTdu9GenGqN85nX3Dra1HLJD61gmyxp+IXwILE9PbUig8BaKZw3zp4rufCA9msLO1E
diAUWZHFmbBatoRjs2uN9GUrUoWlVc1kr14pMwXbO1b13Wj1++IM2Jg7mTyySILVg3ucJd3TIz0W
h0z/gPWCEdjNKT8Xdn2mh8yQbrfeppZ2AraOVJZwpKw5DIgCW2UkMP8el2xzJgQ1B3h/IKzeuffZ
OuOGN0ZdM2uHeywPW81/KVZcmQ+2ylR1GW4P2bwiTNF4hdujDvMOQ90HP6Nb/4Dr93gjONgBn7yd
eq7d7kPcQc15B3knzA5vdRbVOXNrXq6/fsPrnjlyQcE8UcNgPquEOnduHotMn17kW+XJxwHJrc8Q
jv3BbxTwlo4RbE2J0ybNq6Fg40xn5SG75X7AB9AorHEn2dTFLG9BU69Wv9GpOYVcHMCwg/cJZGix
2OzCzW7Lm36f75V7DOiDsp9ADEcpXIeww146jvv1QF9IIKz4mRapndbD9cbpA97IKxXC+MlGvl1I
fBJz+BqnMg9iglErWk1v6r06wgAA0jDrP3zpXMGWm4hSwatl3kSrXQbzQqjk3UnH8uDfpAfBKZ9K
k34m0k481zvNan7EJ1HPsJVnp+CX8LbxE+ZkeC0kmBQlZ7hE1vOW1+1GIzsWR3XvH9p9YsY2GDH7
2KjN3hyw+NujiiRV7PuNU/Pi8mfSEpm0iRYaxcEWzjuvxW1/ip/ocTzHR8WO3xI7fOi2zhNLq5+t
ubVe50lVLgyOvIcL7yM5RQ8yztDqq3rIz1mpB99bimzhTaVgQQke+uRLoxlFginAIGd9pr7Q8Vdm
itVK68eIG9UA3w7cYSfvpdf4IBx8W3XDI9mVRyAGjfismeutLSx8tgoHN82Mhyzf4GjeWVHfOHL0
ypf1Ty92hEkRg1qrRTBMODrepffg7Xm/kzfxib6Vue7pYgjMD3y/YLGsc8ctGt9Sd5gDDMifqsCl
aLKsJmMMHU+DtWu68Sq6kH9EJklAPq3vOXivOhycfqJsP20KQC99mTnB1DzY1j681YDahE9T8CMF
pWd9EtTrYf91Ar5I0+XQ9/7MzHW6ToKvON6kgk8SPRXDp5hh7KutIF/YDljV/LEegyKAnxFO1KIN
XDFYx5HJ3RdOZeVueowOgMmflCMc+yzPWu/awqCxampw/0LXSmS0enqMsyfozmxsBgtVHmEey4sx
gx96Df9gzAaKO7pHOsMXe6PBgycMaLaCfGFeWCE1IvtwbZ0TSGVOr+GHf0Pt8JDteIe7USzulB/9
2+C+uslsb+POs1QxEZg7DzD4vapUiHTvvQp1DfDUR+klvcufvDfUdnF9tMrdCC6fQ13/sz0IG48I
S6dzVnhNESHDIfvoKSzrdMk7D7vG7K3qKJjzATk2oERoBjfF7/iYHosP8LXuKfRY5pPDVrJeSAoC
kxRSoAkyOcd81k3/CotYWCGeYBljri/Dr89cydcCkxaEwIfpZYEOllZpSTrBlb3e96ca18XKfH8M
cPROdtKPfB+f4GTs1Li145quV78SK3IyC/+0tNvktMU2Xeotk0tUGN1XE9+iWExhokIlAU6NGTGA
e9itd3gp7piTxNRHAjQXkWMrJdS7wQ3iX+sfXro1fL12XARekkswe42wRCEXbXFnCK06xW44arvo
PBxks8AVirdHrI7sNB7Ss3yokFLW214YNVbVra4bCIrBc9IZGl6vi49QonCR2xixpY8zCSVuplGu
emQqVF8tfxZenw6cJFnrP33pgMUSdMOe+lE+4bcLZ+m1ehSfySl5qBxv1zyHP5XnESY6G6fIhSz/
FeMXEwSDaC2IY7SkaKFJBvjiBXD+817U/k4IfyuQbJv4bmu3nc+HV+KKfUxTYIDTU4LV8EqNd5g9
mY/vp1jHBf/0I7R3P3J9F+r3gYlKUaLD52gvo9hL9N8BCmKR/tt5vkuM5/URXljx7Gtb1w9x0bXY
3BIi/Jbk0hJkfuPTSxWwr1i4GNKQkxII1uHbcC/+LSTwyNKB6RmfigflXnvPbupjuYsgUSXdDXZn
SYbsbBnvLPWKSRQjUYOsLDGZErzs+6rV837ayIlLm81Xby965XmRLPETUq73NBrEak+hHZ29owdj
BNQp4SK2Jy41M1wOEwiG3K9P01KYMReNLFamiGQ4n/XkJIqPafAxaof1Ty9JvX119KJDBaTkuGTE
YHU77ty5khPepU+qO9jlLebHDs+KWW60tTAvLPW38P1SkUSMXTu0Rq6OeqNsFAfmgsOViGIZv6nW
w3ByDt8pesohuswHkgnUkiWpE1A+GyfO6yA1nrKs3ySCWzowJ0ilZ+E82sVR06EVhfobOQMG8bk+
IQuZiKX8woSTE7UBc014z+2aG1qi9EY0WHwGbi5C022UQPpONwZuaUrmv7+Y/RpbA3zZ0JpUPBbC
RylsfHepF8zRIe3IOALijF7A9E0abyJY0oy9ZKb1AyycDRmeeiLdWFaL88LEu9Dj9bLzBhwMYH4b
ZscqLw1IFeiJiAo3bNklPtep+KQEsluWt/BE09enaiEsWUmiHqRkuUuQ4VoPGPSbKH/21Q18h7yw
oNmIVzkechuYl6qdnmDqa/aKYo99eldzycYULUz9X1RfYUxgIdsoRy3qJrOhWX0Pb86thbV0R2YJ
vvGUeCkc75UjLwgNKE9iG+w7qRXgN8PLACY3ZKckWbKHgW1xO3JiuwcOoDaiWlMPg/KrpF5jCFle
wqJP6gbV6lQ13tiAF7IFywyuvFbLq0JUjjncq6PyTZs6U5vuNK3QhdDfOLwsLA6WGyzHHvgS8Ms7
wqJTOAcTlc9CJAMeEOVbuXupifnvL4JX1tS4aVpeO0IetfrooxAsCDH0zwKsVjfKQUtNMPmBlyc4
BMLQ5pigIqp7k3/KSfXTn7ZMVb7oDlcy92wDdtkHTwXWoMOD5VGgfuuAPKTpydRE5iTno873ofoz
5GHXoIqDutfayHuksAk9gFMgHAQf9ql6XBUjKopRLR0ppJH/l7Nra65TZ5a/iCoJgYBXYN19j+PY
eaGSnYS7BEjc9OtPr31e/LGDqfJbslwlQNKMRjM93ZAuTtS9sRiNtOVk+C8t9wRkjPt0psgFZo16
qW0in2kmxRd74hlO7qI65sYEjxCmN7FyoI5accDC7ZTqOFed2XsqgCZ2ASVq0CpazzbUvm9AMQUs
ydSDpiu0y3w6DSxAq7wxLSpMJD2rqSHoUfD5qc5L8o12cvrF7VL+9Mra5lFPMoiL2GCVPbWOVCeH
UPYy9Zo915A139XEdZu95qBXUSnoaaIKTce7TkBCPW27/OTZaMFBzWkk+7IbWjDZFaWNiMPXQ6zq
nt4qUbuACmuvORinRgkvTSFHmUEJU04BFIkoiIVvZk/qRyuY9b2pR+S2J9K9fsY3/qfBEjrehXCz
zj+lhJ+qDiRtw3Tbsq1u4L+bMMSG/3fbVIanLdTtg1MwMeOHEFc0t0PJyxDV9hLEFWB+jeUostPH
X/N3X0mXyJVmzlVd6hYdSe5wpZ8foLY7ORsJjL/bGF12AtVj5XE0cbYX13q26js6P1d8w9P9fWh7
2R9f90nCAZhLTsqygY8zzo3OPBZOKv3UMv+r/PfefBWZm3xCYeg0WVBgrOS1Eaey06hrxRbn0No3
LJba06kH2crUOrG6iCbYzJjfFBAa/Xhl1zbSNYB550OhUo1GRib9U1/0z9g2NIJi8DFg3ve58YEH
5PL54wetbKFla7zwXUgNlkFw4qJ6aIA3gIbrxkm+EsPTJQ/XYLnCoWj9PAmm6hNt2QBdXp3pcJQa
x0HCrUPpebHP0HooIF7biUoekYhPGejFEZZDqWaEltqsdH4FreqNrt6/BzH/6aoX0maQV7Y8fDI9
zNXB4V04QK3X9jZqdWtzet0y7xZPafA5BZUXnErdPEhiRVTOG0Hl2tDX398NPXi2mys6+afE5c1h
ShsbFD8V3xh9bWYWp57tjS5JvQp2CfxPVECxLBx9gHKIuk9bVI8/t+UWcXGZViIBxt87lYo/pf58
JBJq0x+PvfIFy8ZzLVNgTSyZnHDu+LecUP/F9dvhrrMb8uQZsnWz+7v1/6fxnEmdAwHhe6eGA9JL
k9Ce+uOkPxVm02XfuVbMGmqvtk4tTt5ornn7PHDGTjbTxdtArK2MxNpXXGfx3W4iiW1AI4rZojP9
Jlz/OS/zs5cPfz63GAs7YImpc98Q/0QmAEKmG0PT2G/P5bRxjKwt9sIYuhKCzADOJqfAgVbk6FZO
1KXJbVt2d6ZuNh6yNkcLm/CcJJMAbicnOfOTrCjoPXywk3Rtv/vcLC3MoSgTU9ouXH1ZfilSqFPT
s6qBWHA33PDKUeIv0scNGWkZdMDPds7sRyDIQK1BqFutp+ycMFhehQbfz33K4kyswKKWj2qi6MV+
mfIGfUKoerR1WIwbuY6VxVjigaUxTmVPaPGg0EWXAlG5rbP7chq+ffwBKxlxusTT5jwYddoKemll
YR0H25EvlQzqox784Ogxr/xSdrTac9+a/8xO3d7bdIb8gGdyZHdGjaZv7PjHIGu4imQi/Bs2ih7K
g4MCf0Q2PkgezH2UBteAgaD9PtgPENs96WZ0t/i+fBjvf68udInUtWgRaOM386VMCjfqaxVDaObY
sWaAInz7CA2n1zHd1MX4OwYKcsoLF2KB7QCdNvQyyN6DGEUinnH/K8e4dxod+9kAicK5B+98nBQW
UGJVMU7ozff6aBzZlh/zrsb4t29eGKmG5LvjO8KgtXWcIbzh8BayEAlu1LGT5AgtZp+VPwMJYqRw
bIn87o7zcIRIjQpV27CD3aW4pFRICBBJndBMonsWnhlCziwI2uvevxsnnv9QZV19r6iu7q+NjT8G
U8+hh9bdG+bn+evkOWTH3YZ1UauotHELYwh2TNtd3HkSDwDTgI1Dor8uLKAHfIB4GoVYr5hfBl+b
BxKoMuauVDtC5KDiAKrvcQfKosdi7ILYbhr7kJLU+TYDsIvHiumI/hH3gNRce+wmS8GSRzsm2q1j
0TL9dUYrbh+6xTzfBJA7O4M93+xHiwCQlorygFOtjWxnFmgMqJxHXF30DhyLLItUDQI+dAy4mR2N
E8llXEuF/KVXDupsBoHmv66pZciF7dJQTEP3z8f2txLeeAtf2Je5GvJh0BeOdtO4DWw3htyV/0nv
sfCEKWrmSS4HsNXV6T/QLTgXPBBhiW3wOf+3hDMHg+03Ka7el5a+dfCstL6VyY9UbPW8rLjyJViZ
TY4CFRBvL6LCJQDgrD3HTToiuQfCIPYGJujnT63DEoSsTOooiIH7p6BESSEj33uZbLjYtW+4/v4u
5qhdpjOhJb2IFFkNXck4rZtT7gz3s8Yltg+K/ee+YRHc5JJVg3VNi4PF4msBKsI6a+OPh145hpZg
4WkUI7BxyOzCrSAnRCt6EgSiclXnbhV9V2KbJdnIBAY8twp6eqnc+tHuRivMe/IytM2j5fk/Pv6M
FWvj19/fLYWWJBdortEXy/e9XwXO06eqarfSmWujL3xyU1sc/RV6utQueWVevaNJ8TlDXgKQJdLQ
DDUUepnr4J4N+UPqzQ98SDeuQWvLu/ATdYDoW8wd6FUUjcryuwMvHnyq45v+p6lcI0tTduB/uiTi
rlBvDaQIiPdPscXMuLZvFokDXBuMEkbpi+doK5zn7iAoCOh5ayFjF/DP7Zwl3hd9ZSObQUNzGRNv
X1X+Pne2Uq9rH7DwD4yXyIAabMqEtXas/cHetRC7jNyghIqD0zX7jzf/ih9a4nY7BqHm0QQUWqzZ
IS37djc6TRX6CplK9MEj+dBupbvWPum6z97ZWWfTkjqQREdfTg2W7WxEMrlBujjoK3JwhmKLbXvF
4pZ4XSkCx0tzjfDb0bc8aY7Gt18+nq0Vk1jidSVroWjvweIgRCOPJTXuqcH97jZIxiD6+BFrs7Q4
+2VXJik1M/aUT/aWY6YwnaZ/oGT7bLdIRHz8kLUpWpj2pDLsrRrEAkk3kzsXgprHFC3d8adGX6Jh
A3QrDn0h+kvT8uSsnFLtcpZu9aisvPsSAzvqsYEIct9fAjc4tw50TLItVOqKMSwhsLJqi2psEadO
Ni4qXndMhReVvb0fHXTp0A3Q4soKL7GvhUbdaeiq7uLT4jeprPxkyelxSgIWavC5bCzxylZd9qAj
hkzAh1piH7X5nqZchAM1U+wWzlbX5coNy7ku0Dt7ZiA1kyrx6UVBMbUvH9rki12xU9EAaNZ44Hm1
NhKJaxO2OELRG5cbARaYC9OvUvWoJN0Z9w1UfRv1g7UPWZhchngFuQwX3HIJRDXdwmrjXtOjm/qQ
VPLRcxUMY+Sbz/Vz0iU2ttCWrCAJ210kLW4cykNIRTx+bHlri77IPPTg2wVv90gvGjw2tL9zpiyu
prdPDb4EvrpiVFQwOL90vLGcPA4gfAb+jQ2/t/LqS/Sr8MeJ5cKlF+OZo5blF+Sns7DwPweGg8Dx
/+7WYZ5rOAqbXhxtR/bcftFlBknKdCObvuKVljBXmbFiJrLXF520b71rPw0SUPCPJ37FLS2hrKnQ
hkO1tr00fh42wRtu+Ucv+yLUHFntFm/L2vwvrJk7PKvRAq5BDuw9i5LTkDbFF42NuuGQ1mZoYcWu
o0hftmq+5H19z4L60DTu5+KwpYJwXfhzVacdsi+6fpmS4sbOqo2859pbL05KUszM6lwcx1VhhQQl
TN7p3cfLuuLWlrBTEKgkjadApJjncqQonE3s5JhqPLYAf+x8pww2DpyVpV2CTH3PVkGB7XmpIa8b
9ZkCTyflYNwYyBZj79ojrq713VnAXTP5ZkjaS4lG1pwiCx0pT8YfT9QKhAh4g/8dHVnOtgBBLL3U
HbKGlojBtz6Gqdt/SyYGgUbnD7PAaaiHHdXmpwe36ur06ZMPvy7fu09TVuEr5Vs4fZoeTEkJcCNh
mxA4Jw+tsmExOyRGj361C0hBsT94EMQT0l/7RIrhIXAT9fLxm6xsxSUwNYH0bl7MyPomUoeCOTeo
g24UudeGvv7+7hsH1hBw0cI5jpwNQGY15AEJQ/uToy8sXwoQ1Ii+0RfHe3WHF3v+/fGErG26xbnd
ODOqiw3G5V5z41MCpq4GbG757uPhV8KCJZg0LR2ukhlh38xf7ZmELdKNIi32xG5jGpRRrw4fP2jt
OxandlPwsanbK3W97T/0NXNCJHuLkIGMfOMEWXE1SxgpLe2gyhgIgtyG+5HVkWYPRaAidqsRrcCq
Sz/naZYYUp8OWcpHIDEKn32fbLAQsvolqzb20dpXLNwAWklwuELQ7KISh0SJm1hfJGdoJPby4hDQ
NN2YrZX1WCJJJa9c8EDA0FhhOoKgvLdiA3IdaBGVZCNSWznTl0BSwgmQ+QZ7t6JZlPrVWfdfQTaN
tPw/MvjkRexf5P47s/aMVldIFXih6AwmQlK+BTrYKrCsfcHCqoOyhtZRrxjo08sfpCkgGYQm73La
p6m3n4Fs+JRx/HsmvPuGgZjSyZLAvqDp6g83sgNBwHwL9etyIy5Zad6kS6BoXbnTZFQF4uKi7X87
jujiQJQlqNNocmhbpk5163hxAEH35wSAfNSxKvIDUEjvBUdDfQmC4FPyEniThSfgpSNzBz4HWeHu
qwZEIzTeFsRlZVcvEaVB1vHEHQZ2KS0b2vBu92YkWiF5J48fr9TKIbLElAZcVkylI17e9OiyNMO3
meg/H4+9stmWoFC39CpQjDfupbffmobvmtSNGTmBfPxc1Rvn69oEXd3Ou53mDhx6G/VgX6z0qfT8
yAYBaM82JmfFd5HrQ98NTlqAX6irsY25f+/V5VMqgh88IM+GFxtztPb+i0Pckton0k3YRSaArTh2
nd+jD7YDse1oNrzW2lcsbD7jnnTrmTuXBK6qQyFzboZINxOY3D53giwxcX7gZL2TUOfiNC2Nbbux
b/sqSXeulU+ffMQipAflvwtpxMS5tGkCI09Db/Qirj85+sKErwT/fpXX9SW7KpbIqjBpWFRmeHYl
RLw2fNbfl5ostWLyFsUo6DI7F1vcTeqZ6DcebIBu/m7FZImEM92EtjGaqYvnliKaqW+dbZBabKRa
/m7HZImFy93caqEdaV/gyG/ydPgtiXrRRfbaKPeXpGb3sbv4+z4lS8UYB10MHWW4EI5cHB3Enlf2
QZSxe2jNtc4Wp9naUxY27ZeWl9tBN19SWXxJp+Jpnoc7pvTjXBUbu2ntEQubRiA+uIrXiEH1E0EM
2kz3hL/kw++P52ltORb27DvAnxaypRccPN1u9uo2CYmC94bS25vFc/pNsb74+vHDrtPyX3QCCRbh
eu71nBIGo1AcsI+5qZujmpLntq7URkFsbe8uLDslrAThCdJf1egeoagLeKDe2LjByssvzFqMbtGl
JTMXiuaI0HJRR0pa+1YI6Hy3/LuLaQwD4NLC3keD+8cTtrI6SxSfMJokfACcA5+SPfoBnw4g86DZ
qfc9/V0kRW3FIHsVfz5+3N/vO8S//v7uiHJBfm1rZzZo0xryHy7IM/YpFDf2dKJWEnEkzyJTuAki
7wnacJ+KtckS4wcMqkX91B4umbNLBIRy65Pbbxnoyo5bsnpaBvyFFktw7UkJRZ/hNIZWlj03et7I
TK894Pr7uymzlB/kQTck535QtxMhP1u/2veWtcW8vrKhl+yeyB2naEz2QPY2kkeZonJfpLQ/fLze
ay+/MH4P1V2Q5o3BmVo/Jn1nuhelNtzW2tALUwcrSd7Ng7HOTg2VKCBk5jyUfCMIWRt8YeXA/1x5
K+bkPAcPcm6iTD2prtzYj2szvrDz3i4z5JAgdlmQ5ktdc7QS+MbbGPz/pWz/4gOXyD1c9UWCogka
8FOwRYU11B/+QJojeCqh1FNGpvNB2+4VtT4CvMaiXhbf2FCYfxRC9Yhq5qITRY1x0nN96hBgnNGC
7e6KfJY/VFDbKNeawr54NjUKHPOdHycK4hVRXeUmMrwJ0KOc9equVm0Zo7hl/7geL1Gii/ECvS0V
zWXf3zuWSZApEDyI6n4KvveiQaNX4BQBGgksq44GPxFg+s97KGahA+m1DSa3C4Wnp2elPHS3lKoG
u6/SKo+nILN+c6t0VdwCCn/fJRZwBNJ2Vb4LuKOfbcqBqRr80v2nKIqEwINm/MUUnolGJabInYgH
4ty5/eakVv99LDgo2odS8JjlQwjanezkJYKFWZHY50H3YLbgBLg6rfpn0nR/KieVt5BSJJFPs2x+
rPJSJDEJ0uZnBhRlWBUEMjl17eBRpT8ewSWpH3medns7acRTMk8Gf9Y/FZ8UcGkjUPl9oM8lAf+1
Wwzkwfdhlz6l7j+Oy6GyDa9wl3Pu7u2cWldZNBFnbmmfNLCAUcOmJhr41EbebHt7o5hzP0P46g+x
UJC4rTp4VjGg7zushdvu64RAf2AQ/XcrsMW3zmLjrqAOKhg9myASyMt4IlkdT2POIj9p81t7tjNg
LqcxtqZajbsyyZz85Df94BzBldLUkWWltIsLW5XfwXc+PEkAYN5GJyfTzlGuV+2pbQV11IukusFd
1JzMQHgbz1Tyb20eGBV63C6OZsgYOrFgHL6fM7QMu6VbhU5K/Xhy5PgqRrAsxqnryR1wKkMVVYrR
A1c+u82hd/PUTblHgQ2sVNijbnjshqDuwnrgFRpUuBU06A6zmpC4lTQnBk0ZZ+dRN7u0oKnce0UR
Ae/nHHUOxSYDN4BrAhm+VpZhY+xltthXrkweITIKIofe7cGRmHRAgfCq26E1SeyTUg5XFKQvSdQ1
OjlDgYf/Qa7fegvQjfUiixKGkwnJ9E6xrjmxxGEHmbv8YZCyaEO/FvK2MC31dllXmFdfgdzZM934
gpquU8a0y50uGrtO6J1kjtnp0XL3uHOMgAC51klAHfYFqgT+V/CLTaFNB2evE96EfivnR2g1qmN3
FbwzIAq/9J4ndnVD8pdaojzpA1T7mvTKOvZCWDu/qJ+RvKCnuQmUCtHMMnxv0wmvQwIRz41DQqw2
ORNTFw/5VVvvgDYV91OSPJQs0cK8yNkEV9BeAqAVsBZl7HsBiVKzJdG14vGXWF7uO03Oc60vqee9
pf4Ammt/dkOn3ary/Jug/JtfXsTZtpOirdH2/LO5J12YPYwv8w+AZNvb/Ov0aH23X/3X8Vk/6tvk
znn6+PhdCe3/BfG+ix2ylksny33/TFtThygxJMAnlcYqwo5DG15kJo0/ftLK9C3zmWWbq9mFZtdF
5hQ8kR5QPbVd/RLWViJ+JVBdNuAlbC6LYLShEB2ANoBrYLp5nGZPTQ94d2P2n/qMZSdeRcpG6xGs
+rXm2X4QiXoupmECM6q1BbxdW5NF3NJZFWmVSfzz6A9nyy+eM6hNzgWEKDO5hV5dWY0lW7FuKMso
s/1zXpwK+Sqq38bakh1aG3sRvZA59VGUQvYEbDwnqKrsJp7sO4BkP16BlelZAm+nthWZx4f5Yo3p
z4bgDtRowlANK17VsEWJs5KPJUvULWMm164H5D5C3SJOJomm9O4rlfIb68WlrKZ7XozPjM1daBF3
DIXIHgpsDRCYbCWdVzb0kh8Y1OeqZZ1TXVAUyw+ZVfZxVXniXrtA8GeBRw9U+1v0zysh51Irqvfy
du4EgvzC8odb4yJUu37c88drtjb6dau8czM1z4Toe4YjhL4N6otof39u3Ovz3o3bm7S2lK6Ss3a4
fddyku6mIB8/Z+v/Ie0NkqK15q6/+IFWJkxwQwxVbyW36Jaev3zuCxbGbnFQKfpOOl0AcpUnPTTD
wTK8+/W50Re3FCsBz4VNsYt57+qHQA39aZhS/cnRF4aurXkWtrCTM0Qz6jCvhzsgKbP441df8SJL
Fl2/QhzpB155qSc/i41I+MmkZIyN735KtIqSJXK2ysdkLKwmOdtZFgU5ul+htpk2G3mgFfNdMt+6
TssF6Xl5mYwdhEwgVK6zzAtNI36mBvEx28zrr83V1VW+M4OxnBmEfCecEP7BBBweyezqYNjIOq2N
fv393ehT5bCK1lUJucAmGudD0zFcs5pP1STIEihLSn8mnBb9ZSq++8SAJ+Fnb7dRH2xc1K+u4C9B
1RIta5qJoicGGln5VLaxG/Dqa2J5YEb4eJuunEZLdls2a8+ZJfIARSuiAqz4JfrQJlB8bhnZ2uwv
TLi184CTpk/O9Vi82SI4eZ337GTp74/ff216FjbcYG5SZQXJmXVjetO3BHndNtiola+8+xKDC8BF
YHcElRrRkrPHrR955ZxFrbaqpiuT/x8ULrdkaSZkePLgm9dfcFieyuzSDOlGcmrFhJdQXJ4h1C/T
LDg3VQWasKm4o9QJA00iu813lrSeP7UISzBuLybk8D2GwH/mdZRI134k2t5SLFtbhevv7+y3tcAy
I8TYXxBCxFA+iYvmN69fP371tSW47qt3gyPHVtpeoZyLxeyQ6F9TIHFreC2B7Pr4ASsJ4SXxrE6h
SxtY8G3IM+TRIFXwJHg+RINgiYUkRqofkEhSOnZqs8VQumIUzuJQHqTnNGWLjGrrzofAaR5Ik3zO
HS1xtz0oYUQGSA9A49xEqgMD8NhvUZ6svffCmEHjXegmQVRvoeF+7ptXu882TrOVoZe427bPhGNa
q7xIdALedFYeoL9bfkqRFvWXRda/asaRDOnon1MkYsDUFWmRQZR2K4O9YsdL2C0SEm0Jrgv/bDfy
n4b/nurbnCKPRmvgzLzPIajIEn1rcaR1oLrkn9uO4hguvohmPJiWbzjTFUtbAnALGySMEE2EIVhf
bOib9td0KKrew1ZD99oDFqac1q6gLXGTc979tADF2zeOdSlG607VZqsmuuKLlnyxaZuqbHSx0GSo
d6MhR0W+NWO9kdpeG31ht8i9QbM3tTC6a4XQHfTbANCSjcHXLGBxENdUITGGrtIzyukt5E3Vz4Hp
3x87uZXC3hKFC33EohLj4J+R9GtD0KREfot6MVIXoIxKdo0HJQ0GpgPRfrJotITjjkjeEc8XDgQa
+9ifEb8rl8XcFxuIKbpic//Khbw7GLyxKU3RQ8mrkJY5dMbH7SbP26+iMDRGXryM0K6u9loh7ABd
ZvUV111gWoOsPlQ2DeLOHQH/dmZFjwWrxl1f2V2EpAUItT6e85X1XOJ5oQVvJdSznQsX8pfHSV2G
SUH9Xx+PvrIVl2yxVavKJJEyOGcjtBqm7/nwapmNM3dt7Ovv76Y2nxIWSAItrhkUgOEkgp+88S4S
c/i5d184gmpgOWsUwhEPUHM9v5TNc6k3ipVr24L977sPw1SXcka8aZs+RGV8P/VoDgJtw9zs2q1U
4NrSLvwAAKVguksTBLVB/7Uk5EJkuXEOrr3/wguwUqNhfXKCs6Wsb0Mw/7Ht2iPh3NH+hvZJuUNL
4RY/4IpD/lcf6d06o1pCm2psnAtokx9sDeKIlF8sr74vvM/RvZP/YHLhB6a0IDgZ+8SACTNLwioA
KxwFKibJ3fjjDbWyHktELio5bga+BedCubOvpvpAzdapuDb0dZ3ezVFHjQdM8eSfu77hIHkz+U5Q
9fPj914xtCU+NvApWP0GnFbtkMZIEJy9mj9NZgtmtrK+S2QsePaTjnJgHZK5erAyK0o6XI9aeUe2
nrCyW//Nbr6bHUls1gmGxpHEzy/QioKy3ujEBn1/Yc1EE0Mzwtk4Hqn/b67wL1ftJUpWmMFljWnM
RWSdvbPzxH1mSGafxqRtDrasuj9qSLtX2E/2tZ+Vf6hZnqGGxRsoFaJ+901QEINXqHWK0Ced9X0S
ZX4Ipil7alXBXgaUKgA2G/Uxn5PsQXE/veFJ3UdeV/mXDgJ2t63j8BNDc2ZMZGDuytqdH0BSkx9w
vAqoZg+0CHkg073Uc73zK0p/t2VQ72x7RoG17MCAEDT9W4+6yBwNVo4ra92XzzYf0O4w4Hp2mQue
hO7E+ofEyvJ/BIEG3/5aRokzpxvPusucPei78z9j4MqXVltsL0TefQuQkHkABGE6q1a7p5Jl5tGi
Hlp2NZnMaRxyKw9zcGadSJWM92Vh5KUtVfIrsFS6D8osjUFDNR1Tb/BlaCzVPfPA1X3UlGNR7oF6
HVDXo9VlqjiLSRMAVWuR6RHEC8k3Iyf608JlH5VYnT95qL40IVQ36sgwt4YOcN4jpMkDALQbUjKU
u/l4aYFmL6ABkaeoa4/d3J/x1SaJXEOJjAvwg+yAcxpDnQgLLEPQMaxdmWN+/cS98ZSm58ELIG7s
gcyqd2TBdl4jUx6pvO32ee57e5hXJfYEjZqP0oHC5A7Mg1rEjo3iNU2U7UcozJahW5rhK2guzZcR
vfOxpxOKvZC2+86p+33RKrFvpCnO0OMdTtLN0/OU58NutIXYObUEm8ykO/Df2CiYQ4v1aDemPRPI
jZ9sv4cm9aTdR3T36FfcznqoKpLaPs6eDylK1K6PCEZ4qCVTIsRuDR4noqangDkeNo1tfRM4zA5i
8u09WpwEmDeFc5inzI2sevDDfDbTL9fPupsa8IUXPvjVLenqNsYZ0t6DMGR+TeQgoqFD6YCObNhn
DJDcgQNLEODifitbcSW2ddEAqtv6t4ek5UPrT9DkS8r+psPj9s6UJzFwEyJmLMGdQIK/A9isfg8m
0RzsN4P8QjmaR720nevQQWr/NlXS/5ZOVO7drswf6snq7mVmU/Q0sSQS5dTGbLaqCE3CEGViVL84
ELjci2Rsd4L41S7tc0w66Yedl2GUMYFKSIqVuDWE0Ruu6LjvncDH0s1872S82jEioGzRuMldi+JT
mIGNMOxYZh+Dumy+O53yQ6dqxE2eg6JFA7tx43aO/2jGJL+lTQLJZSfzXslMx4hQizyOdt3FVU0A
N2lAyPY4NZV95NKjRzJhZ5Z0MHf1gGzElPLspwFE4ABmneRgQb9o1zFHv1A2v6GZkZ1caEYc1KzQ
u6NnJ7SJmW4tHzX/kFEU6VFWrI5eMjmvvu7NDuy2BQ2l1YkQjBrOXYPoOSrmFsz1wezyGHQ9fwi3
oeCuuuCXHRQ8TFOIdTkBmoX3dR4ML1WmXxKDPkrPSfeuq8ujO0sC/Ik1ui9FOqa/TJnKKBfVNJ8r
ztW5710rciwq0TdTmi8+YIxNFARjsh9rVj3YTtE8lX35y+L2sCeZJ59a2ddnbTz2bSw5yaNq6NFs
l1Vy19YBu/PcCkAF1pIdcBjpG8O/zgg3PLi6YvDCWaARnxhqhRUYH+JUyrexLq2TIoV5AY1i/ZzK
AaKMU5W9Ab4xsAhlhexHMNnGOSoIlt6lNpAKYk7rKmy6Sn6ZaVGdAh89hjUdq2dnRA52N0Kv+1BN
7nix+ax+sH7SVZSjN/mO9xVaXxwv+O12mQVixQLqXELgewkICFRdT9E4lG40QaR9n0PI6TjmI6So
OLEvPuuQ/wYdHYhadEH2ECsunL2beOkhr6umC5UuvS6qvCyPHEdlhyrhYOj3avTcqw4TSRO6sxve
APlCIbqRTnmkR9Zi+wbZfeq4/hdjrObL2NfzV9pK/0CANLvx/WmKQUgHCbhWQ2/cn6o2CqxkCHOm
8m+myEjMwQtxMArK26NSw0XPUnw1QwOCrA5vXyVg3eVwOqFhgfuVpax9qmcJ0cuW6J+psJBXGMsq
PVZd9qgFsJGdLfsDCOVwjGaG9HFnRg0y897aMb9Qr3xk2QNttHMAv9kYK88ZotICjVZK+voWlVoN
QZguu5nrYfjVNlLc+ZZq9rn0Qa1lUuCv+8IpIhRe2K3lUOs0gLzniG2BHeK79alO7Wo/AhO4q1vC
I7cb+9D8H2df1hwprnX7i4hgBr0yZTon22W7yq4XooY2CEmAQAKhX39Xfk998pbLEf12Tkc3iQFJ
e6+9Bo59W+I1wdV9FWnlBan7MgixQjY8ptGjZnGKgFEyOr9ngBpnSWp2H63ySssJ7YWuovnKfT99
pS7vMMwf2bmN13iXqjQoVlPLg/ZwgdVKgf170g/dMs2H1qMQCQ84eJ8TByamOq7DRzHNMhOzz582
t7Fd3iDIYi6JbOtvfWq8wwCAGjwhxnaBEN03viKVtzERqGpbPD9wncQ5WYMAKi+9ZDK1426WdHzp
of+qSDqyr+HW/Zph+BsXS5Jsp3DAu0rksjyjksCSrz1K7zb4+t2FIC6FmfRmRpDcp0Fci7C12i8B
2qw31/TxVHJO47z1xy82GS+ckqzHEl84tkUWjJnZwjq9i+o28O4j0dey9JfJVB1p+q8kcaeDLxws
ralHql5SyylLJjpAVmdo3CDwB8ZauXaCZalmbI97V8LLJScTTl+r+6HOEAAonlzheQUzIZhtHfee
BuYjiw/myVhuACMC2Zts6SPulM5Wx4928NwS25ZbNN66vrvpPJbQDBt5vy0DBuJrbGFKVmNCHZHp
N0y8pc0awcybl3oI+oi9NghxsnXELSYUP6/SUeOLRyJBMsl8UWm96HzB1yIyE/t1h/TjsHmLaxwA
wei9S+7ap21BxPKB1jrV2cTcABZpawQuWDJFYya7Ia2cmptcp9F6DkJH77AVgvk1pMvdMjhxDkZi
OGbDQlBHIda8eYscwo69D+844cp1AeE4GbIIVZpTiDjAlrglyV2bJHoHso69RylGXsIEqmbg1NAc
cb3mUFG6v8HuYnD8kfCvWeBznMF00Cvhscp21lBX5imtbVsgWSNosiUEaTKjk2MeooYulZGw5YAU
DPMkpJSULLas2hgdDlrEDES5oGH3cdoORwqSwnO4gB2ZQWLjXAKnGRCGLDts94Fy/BcxiORdO1H3
wyUax29iw/kAp+T02AkMtD1X8v2iEkRhq7R/MMnKd3Xk6+dpiadH0eEA4YYFhS9Dm2RCxqxBd9jC
TFtJ1z6vvQAZEcwyzjMOUVd8EA0I1BLr7WWWoiuaqfP9sq83cZ/GLjLE+lj40B2FMbaimK9BCVdS
55vf2xqxRjAJe28SkNsDM8kLKB0YpNHYlmvCNXidXofA+ZinLTiJsn4P5Tbn41RH37UScPsyZi37
MAmeFKKfLkzVfps1mw1B/mvG+vfsJk60h4ALZI7QX8n6CPqL6nNouFXlxHLfjTI8Wj9pgBqGFCGY
dcOOTtzHJo8NcytLCQFR0PfNwyyWqGhWtLJxOtlinTWIqmTZbN6t1pN5HwgUM8bQ/snVDS21tPLe
mjXRmbIgBWZiDM3jKpSt4HoMPAu5pd0rqFYO/ucE3YNj5wlrwGWlN88ommDHU/FJAiXhq/FzAVvz
w4QzVuRMauxw1Kg+zsO4Hr5wRLb12bTijgfUaXd96KK9pKy5axJZQ+Sv0eEsqr6Dz7qzZIQ7bmk8
X9zNpkMIWtT3Z/gi0QMer5cbRbxqicQI/ovXXSYz1Ds9xzKbPQpBERwW5WnyYJlviBL7lkzBOUJF
+n2NYex3l27OVDmCDo8yJX45Nzo+dRHOCxAetocEBgAPfTBpJDmPGllXbrfep662U27mbttTSWMX
g2xQcZ24lS+uHYM88ZymlDh2Xxyu4nMYjLzJ5DDIXUdYVAVUrzjbUYJkMB6u88mPul3dt+4hRGj9
bg3J9MVtnOG7RZG9H2wzHBekc8BtRTFe8K7mEZT0TA4FG2ybR7BrfWuiKXmVI5jKIBoPXYY4vLaH
TQLauiHw3CNpePKLrT2bIbBic95yMBpR27WnlE5N6SBC/MpN8kaSU6vwD9jcvLixFSckXzT/gCPr
VpTVcset8Hah4X7BEh0WkcVLAu7ZPphO2a5cITasqO+AAhoPdAeXz+hENsGxbrgPpatu0HVy79C4
kaQ5FA3DSzsz+dM4XfgmUhr9wP2bLufp6MOdAjRvx3MckEZ98W1ijbtkPtCCSg5SF77bk33IIvUa
j15458jRPk+uQQCG3dZMT7PSCdo6z8CcuhX9lyFAnYRIgQ7GqzN1F5L7Tj0WbdxtlWwDC6Iz8643
NdihQIuH5N+WjGKvfaoxN3f9V3eS5AguxppWTdoMpylZ51JtcBDNJ9VMmL06HX0buE7ZTi4Duhi6
jui6gqloRzmVlAYInwOhF+07WXKSUBeFqxZfOZ3lj1SgIi39jUXJPR2FmJ58CkrSW4sxFkKP0TDT
3BXSfgVPwD+KofP3iSUyIxP2+X5qImwloQFs8hQPaV0a7UflGIqRFgPpvbva9xS82vEQGIzK1vEn
RgV95vdavUZJFxagIId3qMTmMYcDrXzulg7mppGzyShLMHB5AX03aotGRwHAkIF4B/C7wbltrY33
8yKwIzRoRytF6l8+lDYPqFWmDDZ7sV8Yp4FuUFJuwqKp9xr9Qf8ASv065jZMkx5UbynXkgwU/lT1
yGjuANL6p15HRA/qgaCw3US/I4hpzuBpJbI0UPNLUosWf5tP7gLHrj+bNF12MH1g+YKH+MUnm/ss
eVwXSoUBNqE46I89sJ9MCyjpMvhtzXeLUv1lY3FXTqxnFVhazqsWizkQ1GgHDub7CYrHkGe9O7jV
uqZdoYWi+zV1xC6RETsPiwekBTi6BSs6DHdhAP3GRuzBotrOAABhStgM9sLRGxUBYpGR5gOFzT50
NoGvEX0RA1urF2dBRFzGDZ92jrMuWatiWtUxNWejt3WPDzjJPbsMJakjcR5536AVSMhuDqclS9DJ
vknudajlNlb5whsf6jVReL+2EyX27KehQavkE7Y+JWwb0bPocB/WestrptKqF0N6P5Hav9N+XSON
zoZ1EXTKlKNI1CHFElaolhX5sUVYppkcdXoanZrs+0nrs03BgJJqoc/U9PYHykf+2jnLkoseR3ih
4fuH+mTh5uJxp7eowAFjUB3H94Lp7uToeTrB5NbghFZtW1k0po+6n/U/ZIXkCc5J8DukSAzR2YLO
unAG4qocEm3syhIt0pykXomNGGx0fq69BchX3yFhnguAXMhPg5qBirJ2OdjQMWgMGOyw8Aib2qBY
GrJUUZfGABkD+oJ4do1hX7eiUTFD8+qmgj5iNTUZnKLoKWFhUww2ClFrbrr0r21ZBnIZNxlYCzWi
QQb/MMNpssVQbBqWHFFezRtqKLcEZy45zJuRB9KZ4Tw58OKV/TRewNheHxPHb3Yy8v3jlLTjiQVM
/ITqglQaGXA7L4hDka2dqXfAERFRYXo/C1y+vnlbsO2SuF5Zhn2ru2hi3WPnefOXuJ2jFyQBegVv
BAx6NbKzDygE3bvRWXD/ySJ3iwDMOjlbfAKu7h9ivkV5ig4IB76r97VMYLzcdW2S9w1Gezgp4HYo
Rif+TUyHk7PuBQ42f5h8qGqll+5XUad7MSLjCFZgCylrNYLlPjVpBwwkYUN67erUArlET8pWG3O6
erTsUr5uZyJnjoCk1b7PU9jubNt6l7SB1WGW+P5yQnpU+KWH8coROm1M3plToyatnRWJf+iR+nyG
nOw7kL/wH68H5RZgGnQhdRRE946PiaWzzkmSRVECRsACPOM7rF7p0zJ6KnpgI1Isishrpjgf41W/
JynvnoGLJWfTzOFapD7t75lKTEW57e5723rQTYzRwzXvBwcmG98bTdiXVLaqgKoGI1APfIwyXdKp
ZCGXpbuuLN9c4p4Cf0Qs1ODLauDCr0Y6oBXyDHjmMZHpt3qmE6Se3fBQYyMtU7BF9noem9+8C5PD
MC/pxSIgbFfHgbwLetk/+1qmqCcwcHn1W+ClAn17CTVQsFcxm3bjQt2TTl0DbW8bb1lLMGpOcRy/
O6FfRxnfpngswN/2H2qTir2rKSq2rUcHn7lhC8GEEGD3N53jHdoJPGIoUxCAgYd6NrDv0Vnbt9Bh
DWPaXCaHtODM07lCRYgQ6X6sl6KZSYAeToJk0I32iw0EhyYhCjDLhSOXvwvcjta7eFrYrxQ11CHl
IgnBik+302gBiuXzGsfVNWYCZ6CwPwYzMbjmqXjaLUvkf61XM5ZW+3otRj2neYxV/2UxkJcua+/+
cPt2K663kzsWWw3SiF0k6/r+HhIadq7XeCmu/ue/mXLeXXdaqqVViHaElW7lEOi1+mXz3yYZjffB
aLbvOuiAzKZkLuelHV8GFBllLxpWuO1Q4BAr4F5A1n26rc7OQOMU7pd18L/GEvbUcMTRI+QqzAUe
q6A4yhBFBUQ+wjjgBf6Dc9Y4DcLWYVRbDitHVJpDdKUijTiQGK3dZuiAOFee2mfdKpIxJ3J/uosl
dz4MhR97PU0nQBewfNqWtEIrRva6Rn02UoDpDOfYbhA6LT04NxxadHkrbNbHcBe1Ytgt1vtpkzr5
Mjg8xemHv4Y1QOvgsmh/kkQ3Z3j/OkeGreXZnaiT60bEOPZqfRlgfV7MmAJmxCpUAsNYrDHaINun
S97GgFy9LhnfMK/tzk6A7TowjckDuSVHH2ZepVSM/ui5B2wBA43zyAT2eQY+Fd4gRXbWhnnKnAMv
7sulpihUCA++YGOoKwtpMWrXoD+nWx2h6kUd+OQ7DRhqKJx2A+vtHV/dKEcrhs7DdDNKbODgwVb7
O6pV9ARD6a5A1YFjVW+0bGvHNJlyEpJj+iEv0EKJ75bNiLeCLC3fCBewP7coiJqVlYGBe5c/XuF7
ab4RLwHvmrgMV97ENzO08/0mRu8ZzqfflsmBf8LUNN9W5b8b14HFjFxEVEBhJAt4mUQFJvDvwdav
v5XfAJAzK0Q7sHMu2crarQwT7DwZAHfIEm3oAuklyVylnKSvdhD2edxa0eSdRmaUlkFHsi4mpmyD
mGbwEEhK0WK7TBLA0NCb2buFOebUgO/4JWw2LH+l2Be2tBI6PoRvaFQpJY6x/uyqtL6n0zS8QSVn
YXob9LsJpk55qCkvlhEnoVxGmwlUJQigQPFeJYhIqNoN0B8KTnYxKANJEScNGIN14pThFJBqZL6P
/7vpfRwaUqASTcskRiByJ8IUSRlb8BrR1ZTcDuTEQivK2Nb6cVqnHs4zAwPI4jT7USpyASViLnWA
EpvBBKZAuap3tZI4wJcmUVmNXLavqAmjS9wx710juAhoKxLgVhttEKc3pM9dV255E60/2wb9WzYo
Hr14rfuEpDY+l1PP9DtxoNrz3U1WEOKNF+UDse/ibvwWbi3iDK3eykimoojn+fp5oTtBmEVTUMHS
fHJd+Lo7OKPCntLvPMa/t/k8rFjrIttxnZS+I1s97IIawycHeNIbpaG7b5x2qTCSRqPUTGN7qteo
RerV1GZtCqlKkqo37EEACuoBj1CM6pkzElVIGHD2TRhHj5DnBPhDEsxdIO32oNXagJDuDKYA1217
NMjB61z/F9h43qsz1949JHXebnB8L6v1khxai0ENFUlw9Dvg0Zgewe7Hh52M2TDmRNjPK49HW6DS
wVWXgVW9A+XczNbxzveTJBfAtncw/1kLslCVG2cQRS1SvW89fPWmB0SQbajDv6TOyHaubuujWYcV
OljbHwaGVjLqVnJXhxaVtOrYM+ymfmIE05crVLolUWEDGB6IqbNSd2cssjjBfmVTFqKyuuAL9YoO
hcgd8iEZZD7xdqj11cMfM7piU+hPRd1pfMXh8jA1/bJDfZEmWNuhLKA95F2Bygo2U+PU7uuJqsMS
Ytra3/eglidZI1MIXQH957JfNy/TUZ8cPCRTIWNpoRFGlnP0ABYxbaHuHSIQNNf59wig/x5539Py
1AJgbTKa+v692RYsTLcdxypkXv/DC7fwiEhE797nih7mJE7jfNUMkyraqQTZw6nDcQcKBzZAYMlp
ZrwFs7NRA81sm17kkfBEkA2oT0o2Rt5rShZYLwsbKkjmZFz1q/WLhCOET7TYEZe6HuPK6ccZUj6H
V+DRdwU1Cy9GlIff1tlGYDlJ0v2giLJEOLA7iqA06LF/Qc0y2JK37nIknU8PcRDH30fF+kOT9OaX
wohrzuKmj8/J1HgPpEVRCaTSO/vzcE1xa7sMjf6Z0qQ5k2WQ52XGf52lGJxFRY89cipCTLuP0P81
u155XJRB08/7YJ5R7WBG1d1NDutKOrP2zoyj/T63mzY57ycYdA/e+mNByMU308bmssomrBwe+ztM
puIshG3nWfJluohgFceY+uET0scct+j1qstEoInAclc72c/kxDuxPRqrSBk127bzhjaGVEIKAJZz
yyBPVujPsTsBokXG1qg59PxkbcuEbyH6WTdo8lar5Yd2INc2SGh0AYwZrAsS9vX3cB6DEmYSzS4J
Olp1caoehRct5QC8JE/01hwAoPePCEbycg0/jaqB181T0jTmOYEZ7M710u48/ko9Rz+DgG/irJ39
CRKFMRiHi56N1lmHzy8Poa1F9hywyNdoq/Hp6ISdEp8luN2trjzP306sY+jeXD1FFzdexp8Ye0P+
7Qd+/IZCR4UZxPfBUig/UW3eNQxQx+xM/ARIPOpOrmoHkI2sxgAZeWyPrZTADOIoiMuVeYyXtF6w
9asA1p2BXrc9QjGb11pGTlWPEJZXyyqck/GxbjKv9/rv8NPQ7z13kUpp+qj+ht6HIf2x8e6iRLbQ
80yi3EAJQD9kww1D51CZfEzT62QecmZENcP3gATmvia4ewivqcyirbPndI7sb9o6Tj6wxSkXD6q9
vHc7c882337xXNN+T9Pe7mxqjZ8h+I7nG4T/DLsE1RcJ9d1xC9q31CIdxZCI/6P1zA6AmPQLZOdR
rgJYw+RqSF4CFa2vI+3xfWzD/L5i3b2MmPEHO+kytYf0v4bsmSX3BPr0swgn8F7gSffuGpdB6cbH
yqG4P/BQmJMBp79K31YeNdks1yRAn75xD12qsJcJ/oXYdHAKFpqCrLPjTtBCic4SFGW167plFAno
zYNAjM9Eo5zONGwQ3JIS2SNqunVV1c4YoBCbqFKh6zvoDeqvjHUO+Y3wYfHEFXQemZqV/GJh3Tmj
BUfKYN6H2kFkdbvtleem+TVw9UGwCI2wAATwK9Fs9A5q0y5IdHIuN3QQGPQi07TPYMCAuLgG+yko
Hx6OyLETGHiBnkNyIFnNow3R+dIl2E4Ko4g3hqyZ50SG/IyiSX3hycb3cmOiUD3GFOlsE4A7k79T
KfrpFe/noe89JEq0Ls/TKGge5VavD8m6nuNx+Kede+8io0gWE1swCece203oVDIXkU2lGfCVZt3M
WBEF1HtfMeS/g6/UdG9xMBYRU2IHOHiAnd9Kjhu1aLLTOCod2JwgDyiagevEwztWW/fgIeK7knW0
PvirpXeAdJIHH8OPfNJdW0g5ADvwJwWMXJu6xMRo228UMoUVTenXMI35PeiUKxz+IvqAMU8LN64J
Ey2NxyYXuyL9BzSIOejn0zT74WMQNOE7euthP4pJzWClrAgQ0PAcyQK/9h9Xz++q6wwaUU8rgwDW
Rw+CiWgC3BacmtwzlJeug2+zU0Cg4Ms1nr0BcLhugekUEAXWe3zT3XGIp6aSATIGM84QnAm9wISS
vk+m2i+bNpsvQD3aqYcWXaMvPiQY6GG+hFMXCSVBHraBuWD8obO1QWKdi+p1zZeIi589THs2Xo87
+BXF5QDL9E84kh/x2m44kixhkifp1S9KgDojejeqQDI4dY5J0TrW/42lemtTGIo6EC2YG8cYsKGA
egk9AkB7zp7/E/nv1qpwmj30m0TCKhqOJW3miHQAe8pP31u2kfLvv/EBe/HWrXCzoH4NC4yHFoZu
6BE77t+v+5F8+daqEC0F81ID2zTZqUOnGNrQrs2vA1LKx6Kj8mC6AADQsgtAFPPa+G4Coc4ZPyFO
fvR3Xb+Mf/EOSTNbbG4R2M/iZUqeRjC5//6HfcDIvHUwFE2Krg3inGPIMTGRmXZ+xyD5//3iH3y3
7vWv+dddAyNDuhiDHlRtkKt5U+5EDOv2aU0+IT9/dPc35OfRwcGwNrQ5LhtDS7mnywj4Mv2Pt+//
7+1rD8NtheHx0WLSFzZ+XaArraIYs3HX7T+zaP/oId0s7o14dnSbtjmC6Iha5+IG476er16e9pPt
46OP50bF1JAp1Hip65H5Y96Ev+FSVPz9Bf/xyijirvKLf71g4K7wVVoUObid2A0BK10zfbIb/VGm
hkvfKJgGX4EG1UTXbkhewD78Z27CKJuMQCvsTyTf0uWbY5vP1sEf3wJ+7ob27I0z5ni1VcfYQwbF
g+/BA6n7MkzOJ2zej57UzQJW6EqIE0/hERMOdW7kQI6eTOnP//YeruvjX+9BT+sAIqCElGbpDkyn
9xyA1n+79PUP+telDahoFNMsApvktM66sXT65DNbrj8uXzz0m+W7ocU1NgBZfkhBMvGCdQ/jJF26
TDz8/eY/+oGbFczVAlAPM/EjzK4uMJZakIMc/EPd8O3v1/+jzAh/wM3anUgfmXo2AoTzrS3Wegju
G/daUsSpF+wSPupHjTnC42DH9GwRjq7+y9aEH75Z0nHjzYuNoShJNw2ZqO9cVhQeOVuvfXA4eZ+8
/P87+/8/BjpsQ28W+NygEgsJxNIguO5akFF8Lu9BqENNaX4aMR69MHqqB72XnqWfbCr/ZzDzpx+9
WfpN4PW+E/D+SBITXByPoJIEr88WgP4By6TNWLZgvlTc0RHybwgtIj9pq1l1dbb6oQMPKRPuuwnG
gDyqu2oZqb4HmTHaYdIdLui/DSgFLRCkzEmC8R3gfZdFHZ+6fatm04JAtNmzr0bYtPFB7UfiTRdq
U3NG1g57mGkd7ELlzac5VeaJzhRdxaR4COAEeaiK4iNGfqsVz1RrZAkALk2BHIw9CoMBg+mTm3Tb
Yzhxgtwv01S1ieMdqdOkyzCeA/conSj9WgfyBfRrZyeYF/wSQNf2mHfy3ThN+k6HyZVpnPpHDwqN
41LHtpDBusHprfMvG7K3ys6Zg51omqBkNuxAD7IYrxMnwlR1Vea81eBbt/O1iuQ8fujicKkGGaFV
MqlK0LttbNgxk3RVEm3BCYRT97ND44NFeev4swCr8zGKSQ9g5V/hQa/Wd58a9X6wz966VolgAUUA
6uJDgiIdYs6m/UzD/MFav7WrirbIsV0XwtlpnB7GetYFrOqf7dLMuYtKVqqhVGF354HM/ffN5aM/
5WbnjVhH3TlAaZbAEaEyAoJzyD38T4qCD97CrUVnimgbjIQccggwoIbZHbJdv2AX/mR/+uDebz06
F7dZUrla7E8Am++IAHVLLuFnUe4f3fv1n//rTJr0xtMpwpmULhqWs5jpARYnwBn//uA/uvzNg3ec
cUTurWeP4P0+WGtAZ3ZVtvn/yeoSm+rNsbd4TYChP27f23pEj9QFHy60S4r/dvc3Z547A5fvNFZA
jUG4t59pguHU9smj8YKP3uzNkVcz63bcH+qDHZFSBOhW36/LVhHM849JLxa4XYYxOD9OUCgS/qJi
FD9XgX/fgeN3Na1b8BJObVCY9ortEYgsS/D9mqqnDQdXYaQvXGNs6zp8OmGIBtZn32zxIwlAqpUx
Te4xDZx3Yau8Xe2pEX7x7XbXuC3oid1EwULDGfjsNnVaoREzj5OrfrSeoBr0pWV94LDxrtJB8zcS
0/UAbLgG+j6ET4ZgfxtSeP5jsIV+HjT7+wQbVZPPyvBjmNIU5DkXwXGrRqxusLRZHTK7047Sx9oi
U4A7zVaqznMO8QJiAmBT5DNDlfIDEN7yIxK8P/S+uRqDqgFECBW/ttSLX2ZHrffGVfYSi8ZeBwAR
A17ObYVYK/7iTaO6rBssE3kiNERCnvmmeRK8LsQbLs6mMZ4AX7Y7bYRGB03nEHAM9X7UPZ/f0jC0
fVFPrpeH1u938N+KviQYeR4cPzSXpXawT278p7AxGPlb6sN5cB3oPp4X81XGTnpySYRQeMtALfU9
8FuwyChgvBBM8THqStZtHBIXeAPS0TUZBUfr+apvOyotPVDYMRDMjGOirKU+5BexAcyi6/435ALO
U9B543H2afjdiZT86bW1qeDZtJxozcBxhp76FHYziEKQPt1BtgKozwONaWq9F1o7iBT30rA98URj
A24HmQVasmdnhLmrginlZxlIf+784W1+s1qhuBKTN3sogCMTHZtNqxew1NpnxHBY8NOmPty7GGXf
U4v2OeylKiA9AhwHmcmZ1SHsNxtq/4sDL3aOm7KvXlQIbzaY+87Oadn0xSXOafCWT3aOD3qgWxvb
ZdlQURKXHGL9A7KEHA6mGY8vYv1097juQX+o7G4tBXkMzjrAnvRgVnOI0VtkiGYAIzB4h1RpyayP
zHLQ0pCSM6sn1yffDOlUTpPPnFv+dIZj7OzfHBxgb7ebBFv+4OqgMpGlWU3MN9+4UdbT+geHywEX
divjBZTXv2/Hf3qo15+8OUwoGDiBND5sGq/CldVfKTheIEcMHAjC1td3f/+Z/ytwbh/t9XduPlPq
tJz4VLVH0S09MrqhjsoTZv1TvDYALewaF8iopFABhNhTQ8OacmhmMF0DH7y/dDQvG2/jg2dB35DE
rg/r4sTfvHBwhnyVafsdLGOchjOoaBnSTPwftT/Spw0uJtArRM5YbJRhjNenqhjBiCoghQCQPSiw
9Aci92FAZi+jUjXfoBZZDkQFczXDzyBDSmN8BxQVSgkLpjAFxAwC7xh+ZXHMfi/B0JdpvN5ZcHjT
xCnmxhcXrlT6gLTTucAkei1BJ1z3GMjZqgOWBeLxRDMSexCHQTsDPpeznLsFMlKwgSGMNeZtxlg/
D7lPzkmSmkOq03bXIXzrbjJTX4i1F5j0D+ZeywlBju065RtIDbBID5YnJ15o5tqVF3ixv9amHipN
6Gcp63+qPfAa3ZvjdRi4hZynNzBuga9QcyKzzqF4+w8r/Hr1m/1D9ZMhGL7Jo58IdgGVOIU9IauM
N9IjpBHLf4jXSwi4Vf9bn9GAGT7CoPnokV+krToYn/79K//zYopvQSE+dAvyW5AHZnRXYViDIXqa
BWbbMYij/v4Tf34B8S0QNMs6VePq90e3hYv0rEAlA6FxVZ+8gT9fHoTA/300PMX3OwqDHYhEr4Ru
j6D5foOI+7N0gT8/IczC/vf6EqoZ5g6mhQkHqNxNlwcz3HsnTAHBX/r7E/poE735iFA9BQ1vEgQB
t2tBnSsjMgjfQ5Z+lVt/HqbJx1gM5tkep/4nP3ndLP+wud26KsxB7LS1zyFWj+aLTRmyOD6LIfzo
0jdggzGs7hum1mMcrxmBmq79rBD/6Mo3kOIW1UyAQUOPV3VMbGC+Ddnd/MlK+Oji1/f/rxaodTow
Med5PcK8EQy8AvytT571B1/orUeDQintOInf/j/OzqQ5TmSNor+ICCAZtzWrSrMsy/KG8NAmmSGZ
+fXvVK/cPFEVoU1H2N0NBeT45b3nnmKnekqi6IAF5Vari6fLrWfp8ucH+uuH67qVcMhOA7Xz8Xsv
UrBLSHPdgkPbyzf4qHDMGDdHNDSaNJ1c87sTtYVntJtHp6dgP2r+bcQuF2u3scOHc+07LD3OrD/r
Y2OS4m1JWmb5NoUh07x5qHBhX36Ypc88686mptdspZWEzWu0u6zlqN0pq/rKqdbCYDE/8dMMozSg
VPEtsncLpSTEZ0S5/kYmXy///IW3Mz/yi8oEl5ykCxTql0H1UNPvbHxlly8u/u3+HwwL89M+mRRI
H2srOOqWlrECqP3gkNitQugpHXU/eKL6g3CohZgxtcglzSi0j8FQKYX5SNeeqJihLCn0zL1pQqt8
accm+ja2Xv+9Lyz95DVp+JpbsfMtrsJsQ2BvJwEVinzEdZBHe+J7zdtwaobHPC6cx6HyyyNCOedr
yQS4qxMRPiIZLnZ1AL0Aw6Lzk7Kt9+6FwO3bPPLTNRmH7jNH7+K9zNoAoZ5pJ8ggs6K4H5ALbUwj
jg+RyoqNL6W2s2wzOUVGFL+ntulsjVCqrSOGlOTXse5ugVimBxhJwSnJgvHQG0yWhFFU8jYeev9Z
p0B6RGFZ7se6N7d+bWl/ki5DC9qXpf4rHs3qQXpsY1cqtpv94Nr1HnxifqMmhItEqLs/KVoEDynK
3V1pt5grJHzzU2c0+UuR9eokil6aKzfC8YO7t8yeXE+rYPIH4WvatBnhrri/HqYgEltHr+w/mV/g
Buhz64myJ4/v5NJfIUJCZ6qSZsdurzjifQ2R4Ebdr4JYoxeja0HtS89W363RFJgje2e8pWTg5bc6
Nt1Hr4zubStAioWiau0NTnGLghEVAA71neoohWZNJXbAM7M7/i5HpJtYawd73NZrDA2JED5jnBgU
xXI7v2UvzXZkKnH+OK5y1wjJpm3SGvVX4eA0atCxHiaFcDvvcBhFqm3YiCJH2PftJNaOhn9V2QZf
UoYYjwPh3Iwa1irX7vEIS4cqTRRPt0VVBjj4x+BQlhX2HDrjQdUDpmzQjPva6QS1bxxvITaAn+xD
hzsObq218jX/ZapGfwfRYwA4Icyffd55v/wp6r+6Bc1DC/Xol+aG+noc7GaENQI+q5zM8TenCusA
G9HaN+182laR5d+eZYP20JDFjn0p6f2XbMSbN3nf4ZtE66QLc9xHtkGSg32y0+rZDK0zKkQU29ph
/8bTip2gCHEWpBk/mhSnlMzgIvRu5d1RFOSlInY7DEQd4VMzYtAJnbsFlV2sTLvAO+TiTLXwyRJ3
UHTJPk2m9A5Pi9gFUut3YRCWX2Kf3xylcd6fhYvEPCACvR0RvtxHGrARnySwhxxE861wSvEgvKDb
hkPTrzKE6WjmK/zVVqa5v8mtwh5Or8TRLhGVVNbYwzMcp69hx2fSiWR5tMl9OxhdFJxiVM1rzQrc
+8lw3WdrKup9LQr9oBzMhlTY5LiK+hpPmOG3BztCDj9ytLXOFW+w1MuUrFHOZhy3Zocb6M4uKTP9
vEuxdOJD6gipj0dY14TfXhwJp4H1UIrQ3PiJiZSn5n+VRC+fNI9GfY46waaYpDs9EggEcatuHGdE
PRWJ7kfkIjveEOmefq9Jejo5SV48Sy+rUW8V8s0Z/fIn3brA6XBWb1s1BNYRM6tC64xjZqdyA0He
mHjBWtes4iFFtGlsfMyJHF/0VEXjknezJk9Mn9aOkSPVyqokf+oix0ipIie4Y3zTQdDqOMNXfMzZ
XefrtHkl9PGZ1GVnH8e59jKZFomVo6mjeo8d9I14Xqz6PZUq+K4N6XAMynCq1omopodeSW9YVQbZ
QHQNlGSWFWMRxO4W35TsAQ424ZQ9Zyyj6o9BXsdssu3OvscGF5CPME3ugfIZp0ClDiWNjIHE2NZa
Hv2QaROuK0J5WOtPGsaARnVlsVFxmeVsiwwOzNvKHZ/GvEOyAlYWWb3somvhXEvz42yJiAcIa3RV
DJBCxEOATg9OSPQ+OEhKLs+RH/Gqzhu+2TIx88ogqv20Ok2tuvVVvU58QmeC7MVg5UW//Qz773yf
8wP+tarT8IHXjUVhZeiiJ6txd2Giys8t6OYqEmoPehUjajzGTuTtqljcdlodIQ52qMH69Y022Q9W
cA3a+fEnceYhg0ZDraYYqhJW1Av+wq2pPaQoii9/jo8XXOCk/vuaZDGKWJZlcdIxRf+h3qoD2jer
F6toKIW12vTJTexskR3GmPEgjLMBD3Nm4uy9Tb5jFv1y+SmWXtGs1MTZNueK4ZSfMny7VV/3O0Mp
OOxQ36+8p3+Jbf+/siNj+L8vqnG7Dmn1AJJhgBosTZWtHUuWX3t/0lec3+u3+MaIT6QmE4XVbZ4K
TBZT12yzpA8fkimJ7nPq+ld60dJn+/9VuNtC0yX9s9IeKqKPagK5VrHXvBIZ+Hj5pZr20mud7as1
RXxXVxjqpJgAX8YWlVTfVJAc0NqGzAxd3630ioKahN8wrnMOGN6rITBfROL6uLXtrv3ROIXD8YQz
5vcqZw8XenX2bEl2XRsDqP0P+FMIVgsRTD2YAHBfOFhc1I1lPK0zGxFzHphsWIXlvabO2AZrC4kD
xytW/VbW1thgMKSys2r9rAxWQ98gnS1tLGbUZDiLJ3ohf2w1Y3hC7RKtZSUibWWmRriJazTcUIM9
faupzHsTQz9uwUwFW10MCHE9pf1IJ9v7bkxGa+01iB1fPeHBjDPcZnwpC/sMHYsnyoo6xKwudg91
GVl3XYdMIMnD8qFNFYiwIeNQyjRb5PBx29j+dpL4a3Jl+vx0bGHtRrZKe5P6OZGnzLVmX9sFhCQr
TIoNng2ZrICsB0+6Zge8cqd5NbLR+KKdjYu6ifXR9OLHxi2tg6m3/jotPPO3yDQfQWlOTIarGeXL
YOnjQxnr6pCZOSunaDr2E7NgdmZtGE3bHCmQ+jeAX6hlRMhbPTZioL7LbhdBIsNkPUEQwQKYPSrL
xvTlxS7+0QgpwBnCQaSadtfgS94ovS/ek27ChjxG6mFEvrlrXQPAVq39SCpZ7KQjME7KbkjIH5qq
fCVdE4NamXbkWvqoHpwhF48kKuanFkTpt8RALb/Ojch9NPo6iTaVGryHVpn4ykuphfej7PGRFmen
Qc0i7kTdrbrHZ6M2lTbkt7WscsKBLAbodVcX6TkEvTdeITOYoHZCxjeq/274u4hq+whEp5Wofiqq
4bHbWuvKz4NvI9QCUrgaa215VrXWRj3daCgw2KX4oX6vgwrl/ijxYUMTM4dl55BIvCNmDIpF+YVx
MqeRzK0sqTFiFOmLPjox5456BHchxd7gF/VBiipdSyDBDxiHQ4AknTqyrUPXJypU0nbp3lmWae7L
QmvWY6RZDwMQvnw38l+fcL1NABls864vBeuYHLGJ0+tq3flJ/K3rOmPN4gkh4gBzW7SheMr5vlmP
fQbUBqTIZqxJE0310jmFzP+3BE0kW4U47FdWdtZdpqM6DydqaUmtnHdh2/GBc7H46AesgFCHEOto
1lK790d8ozvYAtFPUFjuPmHt+VVz+z8Y55J9Wfnsa1Tnrk2rN0DNDeVd1LTD19FDUFMYbEHWYT8V
L5xb+pBRcKTiGqBsf7ADr7uPUtLeV6VAmrWtPa88FJ7R7NJRNBvMZYzEaRq8tnEAyECkJrZeIj8Z
SHyj/G1AB4/WpW8lB8ceK7Fp2al9KfKCY5bYBLyysvy4+MLKc1LbxunIje2REd4CIBq/hb7On33L
MtYGOZz3Wmbz55TIhmhdoGHHWhj0gAtYawPgacKU4wvQvcbPy8PwwlA/PwPziLvrxpijYe38Mzmx
ISAOSky6LoorwoulO8wKjhHMyziAFXOspgYTO87GtZl1x84fXr0Qo9vl5zjP9B9MoHPhFqc4qlYV
C78065/thoTbonm+fOl/j64+uvbsCWTanTmZlPedJ+KeD3im1rt6dUOq0zuaekiHT9PRPWr7fPsi
jwdO+ZO34QoFe+mxZgvmnEQiToidHI16il3xNbOurWAXZt+5YmWMFVR2ycHL2OgvsgmeCEK8SzPn
z+WX9nFV0vFmKz/6tXkuypQnU0v3sPjAXxjPcQk5MRVQxvp3X28/+enP7+7vtThoHJawvKNG9fVm
VCTOaegedpcf5OMdhTMXr+BH1l38FiVM2vRoGJBRffHUmON+Kn5WWbO9fJel12X+9xlSki+NPCn6
kwsvBzQMaMipeVPm+FDF/TPe3keCDYrPrZa92fIuYbPH1D5JjIyVfG8ix3wDkZNucKXKK29t6Xlm
azvYbdLHu5ufGLueOWO/Q3n1lpvNPlPJEVbkixOW+8uvbml8mXUR2VWIaMJ0PPrswMDcrMuSEK/2
V6SCw+fucL7zXw3MwImmW30AeFdxkh9CqhrSQ63Fz0aaX1lxL7SyudjO0FOfcFA7PuGxX8NE3Jj9
UXKiPUHuy+Ovl5/j3yONDwYyd9ZTYiPTRJVF+kl9E9+q++lLcuwRtRSr9tvwo344+u8skPXvl+/2
8bGZM9eRKF/EpjL0+lRPIK9gIRU5mQqd4cGiC/OjkYSYQOMeIUsad1qxc7ToGrV6YdR0Z72pjGOT
ubZyWUHkRyxaB7SFvy4/1cKwOc89RMpmWtLvnWMkvwn/3E3fWH9dGcmWLj7rNRSkRV+1k3M08/FL
NOb/IHdCHFUFn5tN5smHqusCZXYJtBvLbfY4op1DX4niyin4QhueJx724LM7TTbRKXGdcu+pOHmU
tkZRCjX4CQ5A9E8WudcKPQuta55tmLMwajkRdI5OFqyK7hfGTbZJI6ADctGiGhVWBfvyk1PMPNww
dAbpFZj8T1EyqBWVavluupP743KbWhjBnNlcWfhZE8vYGo7S+j0a06qciJaGc+sXw5URf6FDOLOO
n0Re75f5wK7HS/5klvhhDd3T5R+/9CFmxRFvHKhV6hXHp1V8Vt2dqIc/IY7k8Cb5gqJl4wJ96r30
n8u3W3pXs67duF7FzksfjlCHODrBRM1xiV+cq/efCUFCzeHMpseeOLmWxft4dHTnbISMNhw2XXUY
LL2veR/3UJASYwstw8L6EUyjva47Ray4BAUNMbfe1BU8smCI8++5AcNxA4WKwDy71uR97nLilYFK
S9k/heqtGQLrhpiQ/FSjHPzW2n3+G0pMdmU8Wmg2/1Zu/pr4HHB6OgAzDGG+HiE4GrZa6je7y19y
YbiwZ21Sp84pO1PD9RACpecko8i0lSJIcSiMm6JMr9xmYSUyj+/rZBDE+ai3p0waO8fO95RW10Mb
3nsyPlp691WH9/7J9zVrnHaeNDpVnfhU298qcRrza1r8hYnBnjXJslPCG91zkbaLb/Kieh1M/9B5
8vflT7H0nWdtctKhHcUDelogPkjgvC+mXv+5fOkPHTX0pnmEHxL72oOGTEDI+dwqrEBIhjbtN9ei
+kBtJzqUAVShIaO+aeUjWUXJYH9u4TaPANVF5sE45sJZfz7NQJSLtBfeszHqqyyerix0llrY+e//
6iXKAFYaATk9FdQe8gEuktndZASaQ8A45F52jIYr+oWlZjBb6nKyARD6TB0lKAMG4DNY3V0qXy5/
qaWLn0fcvx7Da8WUidijPyZJuw7Qnq9aSz2PU3plEjpfaL769BAWz3oHZzOe8krXP/bDqwGUubA4
Dyyf2+ZKU/voO5yvP+skjhPLJGhz/+ggQ9u4fiu2KShjQBexucLdnv7UlFA3k+l105UO/9E7O99y
1nEQXvZFrDxi57x7y7yzmnqNZfZz72u+WivGerC0AUO+oas3T5U3oUR2U8UUAfrP6avnSzabbGqv
T7GtJEG37i3rFNvl1zqTn7TtzVdpo5nZpjY5LMTrBMhfqTvjmy0j9QWM1aivG0I9PvmyZq0XiFHp
g04AJyjiVRFwRuuqlW3lG7f/crl/fDRf8a3nq7RYk+VgZyhIB6te2Yg7Mr0D//ytrLUV//JKi1q6
y2xWZGQckiw3GC6N4ifmjbvaz6qdr/ff2qQFwCPa3eXHWWi682xqtP1lO8pQnDzADSulZcCbq2zt
afqPz91g1t0tTtSl0JLpNHrEfwEGr6CC2FdGwoWxZL5GQ7rguKXO5xaYyNPOZIX5I7Q5KL02lS+9
nlnPbg2/GeK0hoYR2jd6CJBsLCn4RcHb5bez8ADzqWnSJJJvjdc/ZZG19quuuiPiCrhsgdAi0+tg
+7n7zCYnNwlQYzLkHT3xDQbyui4mgEDRXmj/XL7BwouyZ3NSjyBJ1mh6Tr3EnAbQ/Jcf2t/i2P3k
A8w6dlC1ZGeFpn/kH6uC5aHW/cmU3BbTlQf4N7Hwg3lpvsqFmkN9Jxnjk4Pp83lyzOoR/z1MOGmK
gwIZhaISWOpkOSFYlSpKgEbY0TZqRbABPa/tlebZe4rP9l66iXObBl55pxk1mgxhjNmqwz60muIQ
NlAeGofAnJo12v1oOymt3kQQCu/HAeBe1ob+GzPU2Z9QS3Flz7/wfeYRxCNKORxeE+ldMpnwPKn3
JBJqSzrP5z7QPHuYE5PMVLAuT61M34JueEg53YFUDoY+v1qtXhgWrfPT/bU40bQwSahWTyfHv49N
jsDccZXo90b7MEbu/nJL/mgVzABvzYbeLPZ8p24dkxocwS+NIpVgCM2vly/+ryD9g1Y2jyEuKhsj
s02eo3Dc6qBEnWwSqyWJq27s8ZCNSfcccKr5moKYJU4Fu9dUV+UjLvfyH86fwh1QDkDerRWRfWLY
eNN6o3RX7AqhehlteOhDwy13lUVCrWxcQisu//CF9jPfpnFQ3IAjIsIOOuSfwu3kRiAIGBz75nPX
F//9sqIuQn/qgoGjQVHtM5cQLx0e6UEILbgypy49wmwmAqo3DbZhe0CWtZ1szrlLUfiNBOJ2c/kZ
FlrnfHuWjFGf5A43IIykPYx2HtyHynrt0rhdVSGDQ44T63PTqj2bmJACpF04MTH10520fhaECYyc
Vn/qQeabNSp4EGmDhjK0QgBgjpRtBfBh/5QG32V47ehpqaPN5qSON+V151o6n9xbB15yamL7Gk1h
4WPPo7cDvY+9jnAS6ivAeTuimjmvS79cfj8LW4x5+PZks+uAdBqfGq+xvutF2n3PvV57FZ2yqx0A
/zRfQcWrfulIy699lIWlwtzphtCYQcBiEV321TqdRLhhGNlDKLiPkuj58oMtfJK5TWeyTQZsPRpP
ynQNqCfoJdzkWvDxwieZe3QYllQdmI6NC5HQIOmVWyBe0TY2OGq+/POX7jDrFIbTGqJUVIMbv+P0
vbxxknEDt/Jzc+jcjmPruqfltZWfwkagWCSYZ8q3dvu5q1uzH5+WzWiabI2PHhGSvfydGqDW1Mun
3sw8dj0RrGM7ZEtH4eKxC9xvadLe6FJeGfkW2uY8d10XxZC5qe0eTfelzd84pNwiDYYpeM0/ttAw
58nrkE2yJO+M8ST6Vl+VRLqIDpvu517ObG3Ze750bYJDj9KRN4Ptfe1dNMq5kX5C+sCKYp643pXB
NGF7RRsQI2WTT24bgM/+kxZXeu3S2z+/tL9WRU4MSJWcMMQO0W1A0JBIXybnIdc+cyp5/v2zuTmq
cUNoAC2Obt6B9B9cfFGeRIeQ3oPmfQmy7DNcM25k/vdB1ChBLGiFdyR0T1/bibsXRp8j3q+vrGKW
mtGsNgSyEB0teQqnNgtXWfKIxfqTbWjWe030PXEt2OaGpm2ua3+6KTnJBw3wKeabTmbKf98NRooI
Ow70DMlA8SUbDMkJtzMesMGUu0/1g3nUuh3DNIvH8+vHbki85Y8yTn+g3bpy+YXl0TwoPe8ljhHJ
y8fF7B+mXhSbVkvNlZT1cCzNFsC0rX5efpSFLvF/semRnwmCJKeTnz8YoU6Kzq2Hfl7hGbp8g6Wp
5vz3f/U5gkVrgnjPI55VYKQo8JJ7JFJeWxstXX7WpQOJ5AerI/Wfxl3XoF4aW19707Xy0sLl50Ha
QdN1blB3kHWozWFAsHN2GAQASRf46OUXtNDVjHMr+OsFRVXrh5Nl5CfFjheWegwT43NXPn/zv648
+qaaIG2Xp7CrgpXXCIIltWtj9dLPnn3XFIaJC8IfFRHOzLB61dpfl3/1wppxHtKdRHZKVFrE2kRv
zgk/9wM5zqSXdbBsR/z8mbk2ZH64fLOl7zsbsQM3CzEhIoMLo8GgmIQqmSRcbaPX1pXK27/Lzg82
sob5369gUOcx7MIZSelp4p0DYmIVRXUAUMIsXpTf2Ae45PEpDz3xFA5SHIveUbu2DNtN6IT+lrTn
bsfBokPOaFh6Nw4F4Q3+PqS+gZQlwUQy/8bIYBLXSjQBK6Nwgx/I/3L5DS1857mHsg1iEgOsrjrF
OFd3AG7lNrWya276pavPGj8A84h2aVcnSE2ozKvvsWZ9u/zDFz7t3NrS+14n9VjYR/K2d5ZJZvjU
/7aIjvrc5Wft3xjH0rJq1z6KomsY0AhOInF7M9XXpuCFkdmYTcF2qsZB67zxJLs3RcwDy/QVIV8r
C1H0px5hbu9tXKdoyI6MT6MufmmlESC5tjUk9NY1md6Hp5msiOYGX7ySFRgni6mMuuc6zmMiqjin
2VU1Ese68mG2a3269fssOobGaJCBErmfW03OfUFBo+VdNbTjCcZOGpC+Y73VRbkeg/fLr2/hA+mz
sUORuET+WFOduoFCJxaXYmOrMsdlVnk7t0x2n7vNbPzACIu/u9HsY0Iyh5uugiQk3u82Kq4JApc6
yqyh4VqOiA5v2MsG9Url96y44+ja9L/UwWfLPdvXmjpNkuAYUUwfh3odB/WVHvjxROHNKSJebw/E
/yYF39eEwnIOjW4NBwG4pjnTAQ8zTgY/GJ67JpmuSLY+fhpvzhepNJy7nvL9Y2y4waPu4P8ysMFe
eaCP133eHC0i2qDVzDoOjj6iqdIUm8B+AaoK/p84YnxNl9vT0jPMVgUBdAV9ErZ1nCoCeQE+QiOt
zSt786WLz0ZFgUg6JpnXYiR5sjT/n0nzfl/+2Usv53zHvxYzvgGzLiVi+ZTZQrunRnlgX6uvocOS
cxLUT5mTXlkTLD3DrF/7URYxX6PBc3y4QKK96bVr4uilS8/6cqrjnPJj/H0iItGhVmZAfF2yufyG
Pu7HOCn++4ZahF7YawjxIUbaISTBt8c7p8jrcZVp6Z/L9/h4zEOI/N971D5bK5h7AcpudINJtSEH
cEVu2Sq8RoFfuMPcmIAbGShUqRkn6WjrKRbrJjKPHrEBbvzz8jN8pCjzdKIz/vsMkmLLhEWeUCDV
AQCtrYxBqceKPcISs1ODwFMdh3zzM2jUl8u3XPjuc5imNuJiMeIgO2lTIP31EKkaznmfDVc+/ccv
Tcy3KYNdRMKyR+y1+fgkfH2dyQ7PlNxk45WX9nHjEvNdiqmHJeQAC/f0NOnHeJpIbJ40Is+KxL4y
X388ngvj/HB/9XDY/KYjprAnDnz8YxR2sullBQipaTjcKTqbNCWKB+C9awhsl7/L0lOd//6vWzak
XBilWdQnjPtkpsjpPTJUvyZ/68qEsfRhzg3irxtUyflU3+EpHMiLj5OduQ/EGLqbWIpuW6ZVdKUg
9HEDE3OoDSZXJEWhwBQv3UNva1vWYp/8LLMxK0/JnUE5HJ1088mzX7SywhP6DIAPV+Zj2HRXPsXS
E8xGLwzuIAYwSdJF9FNd2l8szfjUgE5I9H8/wuTEfRTZJtadvrl1Cv2I7+/pcgP6eCwR8zUmIMcK
nLorjrU9mBNm45JEKVXDOdCF3PtlTQxaQ0EwMsz8j3GW7X/uvrM5Kskig+Di0jziA3ztmxzXg1mC
bCFTD0PXSRuadz324e1VenTlA308AQt91g7iKuKbj7UOmKmbNkXfw/0MEh3HXs9N/dbdqYzQk8vP
t9Aa5pg7MchOIKvzjk0qH/ow2+ahf0XD9e+Q9f8bcjGH3LVDbqXS5EGiFHYfUY3b9jXcyo21yagx
/AZbU94Xj8N9ug0fpsfLz/PxOGDO16rTEGSTHgzqpI/iJhpdgyx1MWx92Zeb0FTa/vJtPn5t5nx9
akalVavSLk6xZes3gyzyVy0RwZX94tJDnFvGX4NZlHNYqOnCOKax8x6P5zyNUL/pSlLHOXFwr3z6
j8dkcw5YqAZtSgG86CeDlM/woZKPlfblc69n1mvECM1k8ir9FPrJWyqiF0dqm8uXXvrVs95BimZ6
Ph0xjqMDCYck0wMlByi1bXplZf1x9zPnq7sOQz3Ch2k6nbHI7fiji8qVF3zXKSeJq2kvS+1nNlIm
uhsEGmXgU0g4TlznN12EPf7yG1q49nxhJ/rJxXYPBdpU40pl/xBIduXKC+9+vqBLzEGGVZfrpybK
htuOND6gLIZ744emcWV+/XicN+cLuNiACNcUyj/C8Rebsmupvk0ktG2SvAJQ7SZxvq7iH6GK0Z2I
9O3yK1v45nPPKfU8JRM9NY4dp8FrouCBG+nmqiEFDzAXjmlhf2pwN+f2U+n4bUyZcjop73Vw/nSE
KVS0M7v6EdXXFqlLn+ncMP4aPqA3BNHkRh7DR9vtkJhEqyiMip2yrh9Q/lvd+//B3ZzbT3OrSFxk
p/rJRQK18/OGOrJRVP+wG2q126mIontTKQuaigxJZXMiPTnUBlSdNbq2IVq5WTVlKzH5FXNDXRGz
yR7BM2yLa7lqS1Lf+E6CR7qKxt7dpG06WdDHvIoU3MIOboJKx+rGl1qfg9033RSIf6xM929SgjDG
lW5E3r2wQZmRC0cZB5f0zmwc8zaSkLGg1ssdmXIt1o7BffPr2PtiGGOHIKOP7JfKreLd4PslAcBJ
Nd5pfRbeElsoYD44eUvMXEH6NCSuIwc6xU+k1t0uTRmEaguTJIAkfQelPCUYd1LE3nUkvUXttCeE
r9qGHhcnGnh0D6VhuK++R4Zl47b6k0xEf4ekqT0qCCGb9Bwc3MUaAOvGV6u0aoKDRjwm1gQDBIb0
NJyL9vSHtYmzt1vhrZSPEIZQG/tLl2TjSdMdfc9CAnptbHbkr+b6qqcovmusPr/VmgIzqhkOL20C
ZkrBbXsmBpkA5RbqxbEObXM3VHqGYIGsOJDm9rZwqn5TGFayo3/CtrCdaQ/HV71VZ0gWZLv4VTnC
PXL0m+2sxG/a9dRE/sopPPGzsZ1+I3pVvlTUJY+jLAAxk4RY25257fwuuRmKHhIyYSp7jN9qU1Zj
uAVcqu792DWeIFK5PzlAix4Au7nsUor+xiFMfhPoYXsix2O48wcj3I2lO3EpFyaVZ/1SoPYo4Qtn
F8Eht2sSOss0cddWhJvN8uWjlmnmzRBq2s71s99ho+wbW+X6i2HVSIPJWHT02PwVQDfKMXNV3btp
jgjSW4BXq6SiDa+InBXkEifZHzVS9MxRTN4kFb4pr0yjTT+27mNst91L1njDvWoyf+uVw/Se20bx
SnRffR/2TnhLMMCf0aIaFSQDLIzaDXgBg7yr3frVqcoIV5nZ8UGK7DQMRXkvDafaaZ1frsRQfHVt
Je/9ijdsQDO7IaE8vEGZ0+7Ji7ezddmh6SNdcHiD0dwfR0HyrcHWZmNO4bjWCyfaASOzCWSvJwAP
BQnw5iR+mtmY3VII0uk+Y/aLGJOU0OGhY4ko1V6w2t9Ghk4QrIiyh4r+46wLbSpvlZ3mKEwFD5lV
wZoWXW78CtAcHk9z02c1IOLWbR/9xDgHU4c+WBEDdJGVyYMtcyIhGVIIXC9OgzeZ68Efznk6Q74R
ypHZKigJsHZKJ31KwZc+tXYjN+AtER8NTnVwBkNvUYz7PVGSzbSlzGDmwFha91RrWrRWA2n1q9BL
pyflCf0xUXGwJgCvPA6qGfeZqK1TFcX/BCK3yMyIg00oFFk3wokOgKxNbyX9moRf5ZbFDRD17t7P
c5LLg8HwvwGSA/JiuhZp0+QjSpqp7x2GMsm/G7prQFfh+zwO2FnyTd2aOCkh3hoP3lB496nlh98d
Q/tK+rVyGTsUew3JELLNCaDeZdVY306Vk+5zi5toRPjelWXQ7pwoG9dOTgkir/rRWtVmMT1OklYo
U8JodGR+cG+rduv7kijm0p5WgljG+3Nc2D0pumqXsFu6k0YqTo3hVl9p1TGhN7p4pe30zw6YR8ZT
rSYJze9H5a/OTjKERj6wZ2Vqz0OQlt8cs9PXWipJ7Qza8tYcUqFtEGdSU21E794A77EV9dVzCHJc
wgvzUFYcDNLqV8PQ0jczU5pfVEpCqSY5i9PSafhe98rcOJLZAEkk0DtgJr7cRiAv6AoB1B8w6uYh
LXE7OzLt1w2chQNiEfEwKej/A6S5+8gp08PY2dM6MvwztMW0sgOiZgvCDLnKPcCqR6iDkOamCVJg
UdJMC/oCnMl6F+t9s+9Zi0erNMBuuOpiv7kh6KJ8TZ0Q5rmeTHcpysQNKFBjF/u5d2+SCvA8ZEP3
IKeqJY6DnZssdeMhkSEFYMIyf9WwW3ZFSyZiyIizLq1JwOizi3VSuNkK7kpw7IUO2CrSg3EXhYV+
SnyfNRDLL4ylQUoSqD80zXOeKLA6TWJvijzOtxW8wbsqMrMveTIEAGSBNJLK6ySrntZzUxW6vkt6
U9+VAjxnTVxTZOnTjRgt/btwDecQxC7ZG2NJRDpnnSvPttoVBbzxzpOjn60I6ki2EVHye6oqFTCd
MDwO5K2/2X6XbVPoV3vQfd6+Gz0Ogs75sdIYrZtijOovZNIxdZVF8Nyl4/hTDm20t8PEfRKNGvfp
UMX0k/9xdiVNjvJK8BcRgcQiuILtdhv3vk1/F2JWViE2IeDXv/ScevSMifBxPB0IpKqSVFWZafoQ
VnfsvTQa9zb1aPYQS9EdZVnzyEbw/kS9Wr2iveTXWFJym1tu96sbFCiEAH3x7mQ3jve2b3TfB7tG
u1SbSIiSJ1BEt+cJMg1zkWKKR+tEENlgMy9Mp0AAhxVtC96ALVsOkPG2iWt8awuVv8hGpN+nFrrB
M8LCAz2pjPYdysMn2SRIu88UM2l2b05N+zg0XB+6hATK9nact8eeKuu7nOcYAI2J+KEtUuO2BPdn
FvSylS89aMLCioNWyoprCgFwywfjFZ3v41rUv02Z++jI8tgHMGH5phiHbleZafYtAaXiMXVy+Yy4
PR8RekH8Ec/OMy+n6tggxO1Lw/D/WJNJm41oenpgAw5dVe6BeazrwQBWmeU+H04MSeih2pmVKG8F
J8NeyhEyVqRON6OFPok9b6x5AzmD9pBD69YPYk8lTZC0YOD1G+HdOpBYDQynBaMFRf/YNOXV4+Qr
eyXjs3SK1a5Ind3bU+d3yLJnNAUdBJpzaGPI0PJUvZKvWrhn6xxDLdSmXacF8A9+eHDKDOhC7Eut
EFsPfHIrl/nz2VaqS2043uTazdCZaDJtoRLb02MNpWowA+5QL7817N5BYsJauaEtfZGWOaAABiGI
4oYmeusIQfVblhRdkBXNbWzw/y5flhbul7qyFxhZfJbJGoyJxlRDIcfZg0lxpYlj6dknY/hydams
rGLZlJuHRjQfTcsQQmpv2lz34tq9CLRzlHuyQcOam1abqXamg6wlv7nq6Z6WmLBB8wjUYCkjuzX+
gxT4z4F6KymJJVfQUrauQu2zLl0CtRl0voMs8Laui3sz765cUS1dY7imYK6qMOtot0bxeFRBU6qV
6v3Cy+vo2maYRFFyHP9wFK52dk6q/UQn52No2bBiNQvXdx1gy8FAaiFbAxczUL9yZHIzK/uIM8Sn
8KrnuV5DZC15lxaSGIfOfUUHdsBlKgQjHwDjfjCAIaBS5u6yFS0MoWNrrdpktlsO5MDQUz+Snx0f
Qaa3rf3rxOyojqx1ExMv3VnzwaxxROrkEQDY68xUB9VyNWSz4A2JkvLDwG7UtU/dvFbgWVhjnemk
gSr9zHliHZiT5aCnwDaVG22xieviJu9A5A49JroSRZfG0qLQxMsidXokoRIVQ8LH8W6kzUGFXlWA
OZlWIHNvDYKwsDvoBCi+2SFb40/kAPJCf+OiIh6WFORtuDk7IPwGzzdVSuC4y8yVKLhkYZqz4/RU
2QAR59jqDTC9Q0knmMfmY4r7GLLZxUoefiGP52rRsED/xtBVCdTpkmcpAIPtzA2fv/GEB6OVbVv5
SYaVlOHSamnREbQuqqlJCQ6K+o81vvf9o8O3CmuVGd8uO+VCCHM1v3fismWqM3g0m81tZTc//Fhu
oGi/BqRZ2PV0zO3E4iQ3J4ccZqCsQS1LP6Tq1yiIF6bHOVnely3VAStH5lMk6nKcMQPKoHmHVouc
ZFDJHN/AmLoShBcmScfbVsYsFW4D5ACiqN+CGi9ZP+7rQqx9x9Iknez5y3fQcWy4qyg5uK0lbjly
tvf9gETE5SVe8Aoda9sWIFu3cUI4TBCKrRXfkPybpbKtMOwVv1uan9N3fXl/qM4ajl8B8ALZtRuf
e7/inKeBO7sr5+Wl+dH82rea3HE8BQ6ORh7U0Nyksr69PDlLJqQ5c0cKSuRMcD5IWpjnnyz5U5rJ
Zk5R11k5JSzEQR2piMsU0ggUhA9AD8ht5pP+0bPiIgJ11gNL6p1lJfPWiJM1TaCl9dZcuhsbz5K4
qB4gHL3p1R/pNBsz+94jjXF5zhaWW0cs1pC+UbZAYXWSyBsgRQG4rCO+X374wtvbmk9b1LBpBmwW
7hQNOOT4G9ItJQDozQMyKvb28iALBqUDtIvWrj012OQgaHdvjPNbmax2zC/NjubMyEL1Xuck3qFu
zPfEMJ+VYYRyrSF1wV51ULbveF3tDaUZydwOoXNRBDjXQjYUpVrR2k1A8mGt2La0EppXe7lNJtnF
gHU0e782tjb/kZVDgPTf5vIqLM2U5tZJkZhN1th51KBw4bP/6HifA+d8+eFLb685dlXYkAsl6GAp
0/hdVCZkNJGM5gNSN35ar0XupU/QNmjDhOxinIwTBCtku6U0exKTQ5FCHFc+Y8lSNWfmJgQUuV+T
A4Tfb5XZ/TJyb6WJYWGGdJgiUnNQrJeopY2OfbTBzD1l4shN8oKy2p/Li7BgrTpUUWTDDKE42oJl
ag47F5XNunZeeMFeugQsDWOVr9E4LsyTjllEnjknPuN9hBZ3VA5a5xsFMfrlr/jbPXamIGidZvDL
/taCUFqcVNpPTjeF5TiLwBRocJ9Sf8/EcAvm7xtmiPd0nv6jpHpgqfUJyZ/Hfraf3Kx6gmLvi0/M
l8uv8/decO51Tsb45XXM1gT390mKtxg8uXdZ7CBHn6sbB+Rx9yB7Th6g8JvcxLaoI8O2q6CkFgWh
iiW/s6T3IVg2yhDSQRyaEKCLr4yye1N2gyq9rCT+PUGr2G7Q2dLLaQwLU9UPNh3o0QLvtmWb6lC4
gkoI2fn8gSGneFTVhBpdnSBnllTl00zQ0ClkjVVuZ3pT5nm8wwwqaPfI+C7GbSZCHoTclZajbnPc
cgLKa7Ijs7Sy0PRHMLJbKPjMXs8PSPuVn2XNuk1FZwIWWAj6IHDPmyTHblCXxItyA3SUIA4ftnOM
/yg82wv9DpFx9uvkvhj99CNWhO0HdxQ7Ba2iTWUjLOeqH+4hVbWme7lkgaffv6xKXY9+bflIaLuU
P1hWfWvba8KrC1FGx4QmJTjIlIt2Fr+7Mexjzp7sceUyQ0+B5JwxaXFSNQUBczPQM/Jg39RHkKo3
oFo6sj04cbfVnj4Ut/EDWMMgeLaDJNSDXIk+S9+kRU4fNzV0OkADs/ZKUm+54gMPZEvsLS081QaX
fWVpUbTwmYLsHj1TKZQ25+mHLaZvZZ1eoxnjmVDC+HfBUZhy/cJh9NDOBgj2c9tAF7MNfW7hqy2S
12gs75i3AeKsf738NefnzNN7OdK0nClDoTwqJnSzNQcm0XPGVizh/FR5evuGAQmqpHPLNhpoccwp
EhGU/Lz83kuPPv3+xTWkD0gFWIpASYbSBGXvkB247sHaCSIDMQPPG5AEENcNUIRukrfLDz6/N3p6
xnNUg1kAkAtW4MF95y1k49H6gfBYAVOu2jUs/NK8aD7gZJxlwgO6yIjL0M1yK1AWW0O1Lj1cM33b
H1Fs7tM26iBpFqQG+SNRSLs8PedTIJ5eXRCO5ZXSAAgeyKxwLpx7u4BySGUeK2ndA5e1kbTb1Ym7
coNdsHu9zjDUhZ0bDfiu6hpKbSRIrD9Feg3PJ1r52ens8sU4/RgCgiYBvAzU6UFpsJBZIjDQj3p5
qhaWQS8pGLWD04HweORAjLquSj+w8mxYefiCmeoU5vYUW1PVAZ9Ikm3Dy3Aif5zunfRrBrr0fM1x
c9OskF5pBfjk7gVrwBgaFd6zKa8LOTpd+TTZrszAsR+5HGJb5sR+OdYQXp73pVfX9jXuOBYY5HPA
ZHJI6uROJ7cpVXng4cS7y8AWdnmYv1DK/98/vf9L0GcZWINNv466qgGMj8tBoQabJTd25lU3aKsG
cZM/oZ1aULpzbVI8OAQ8qAEzzHxz+R2WTEzzdCmFsHq4JKpW/Dmn064VazvOwqP1nD26HmhbuCAn
IuZYBUamQiMR1Yr1nk+MeHq+3kZbnJ8p1CgnsAELA/1u9vyYjZ/u9OJA0/5E4rYy0kIA0dP3JfJ1
vePZgJTZKG30yFWFJhpOgtrvx5UhFuxNT+KXEGs3zYnaB98BE4WJy403hm73alXPl1d56RtOv3+J
U+j2QKlaYEs6KY1OycfcZhui1qLg0lponu5W5kwauwc0Lqdil0yk26UV8/ZliZtAMErD2jQTy27L
rmS/rvsgbfNWMjXLqscH1fYWEvfBjNoARDk2l5++9EH03+ly2iKexti1D0ZZ3U2mHRVl8j6N6Oc0
cYNAJw66ASVZGWxpbbSNPGsSo4TgpnOwy9GH+ydIZGRHkqON+/LXLA2guTjgz7LEVcU+xHF5g1Pa
0ezaQ21dGUH0LD2kS4HOoYDkQW10W/rezqfF/qo313P0yp0VUbiURk1vBTabQjm9+I5a8bqFedEz
8x7APrmEkunBn8stBYNWXg2buVjJ+y/4tHP6/YvLsX7ua14Cidrwm5I+S/83Wli7fO3llx6vefTk
xQ1z0Px0oPkt75AqaFQwubfQin69bu7tf99/JH3r2oqNUWvKG9d136cc5xphdivJ89Nzzux9Os+7
SCfAZ4VJsLlVPFDMBpwgXTtjLi2t5sBC5HE8mTWLWFo+8NmKgwaywujcWTshnBWAxMlPT8xPhtdB
txSXQ3dM2pCBcPTe8lCcEjM2ic5G11LnuX7kMnvcNDNN3njaeg/Aso1Hxjh/cPsu37YE7F4r1rxg
EHoSa8ItZkxsZUdiEk7gWulPNI495gO7N9EFeuUgmlG3vORVBX2dqEHaxE0exuk54x5Ie75dZ3Ra
qErQyJpk2AAj0xjCOP2lim7DQNt8+ekLU6TXHljaQq4+iW2QrbgBBwDaG/uwHu3AgNDv5SEWrFqv
QHg2p26S+HbU/22t3Kh6bZtYenntquHMblq0DV7edTfc/mwKNNj/ENdBqzydFBZEBgMvTGFFlfvD
bt9Q2gjm5nkVWrs0LVq0qrrKgypO7EbeBL1Hwof61Ia5sksszYwWqZyq63p0BGNmFLJA8dEADYr0
vjfOsBKqFqKJTgULZx4Gy8pxDHB5WNhWSMR9wtdM5nye29MJMDHVHoqUE3oMRfcAOtgfvOyLoPeJ
vzNdUCbFsl/ZkhaONTobptkq12hp60QQyw46tMJa7atDi2CgHK3/3zvoGF72gqUJ09y4abPGVAhI
kSO8faNMbweO0o0tZ769PMCCPenlB68o87FJ8SUmJCz79gUdoJcfvLAYetGhnsokZS51I4h1dLeA
NnBA2Pm0naEyjqQ1VOfjzClWvmJhPXS6wQL1MWDqRBt58+zvYrdQn1CNR8to3QxhyXKaBUPiFft0
Tv3Ha76P6SA4kzBFppKTqEObuazQNQ9d4vYH5/KlWGsfPb84TIfDJc6ckb4mTdT2mYn2+/iunSt/
JYYvmJalObuk0jVxn2RRbfRBJ9CcDQ4f21k7Ky8QBgGO8e+xxyss9DgbzI7Q8xP0pQha86ZmSaCS
MpypEST2g5+3AYXM/eUVWTpJ6FyK6Na2YxsM0BHNoCvKfmTzjxoE+WNzZ+bvVvfT9B6r7MNsHkac
vzrnucdld2XohchpaVePEhAKGlcg+kOndpi2/N2FECygMmgSn5K9xa3ANfpbCEbdyKr/DdiJ2qSD
+2qmyW1GnJ1s2y0BLuK6qGFpUcPupSFiG31yULXJQJJcPRWZuGWVWAl/5+3S03PugzlmoywqJ0qJ
GcW9tU+m5u3yTC49+uThXw77HFg7J42ZG5l1G+ZjHkBVeWVWFtZIJ2NUqA2l0K0kUQmeu9zLQqM9
OgMKVKt8xX9LkWeO4joHI1CrFjDbDQdq2xrv0rYrbsBQAnniPgasZSricKpbY9+ifiCCBvo5ewPc
+g/uAGFh1JbGTdIOJdjRaZuGZd5Ne6tP0NLdTeqPP4MoemZ+BtK21HypPGK+zynvfwDSU1uhEn3y
rW1OoNwxSz8tcHI+ZUTyMegbqo6OjN1dojzjHlzpxtZp4+yu5m7+GucuyoRj5bG1fNLSCmp+73P0
aE751EeG37ymoN/3E/v3ZeP4y7R3bn7pv9bR2wzpAgnBoRJQuV8xKoi7JM7EfoRY188EW8D9OJVO
BSFnkT6qjoxDgHxT/DhDY/1GdTJds6WF4ElPv38xUzLYXY5ON1h/J8bAs4p33rsvHgHQ6PKnLg2g
RefSlJ5dtZ6DumoZJvUYVqjd98bz5acvbM46L3XvdD6AQtCoJZVh3XUQ5AA2RUz+I8hZhrfSbsst
tKlTthIel4bT4hGwZGVOIMwexei92iE/ettVUCYa3fGx8tJ7WzUrDCcLFRGdrhpiJb7yu5pGhUTX
JqAksrl3yoJugHXrQHPUnZqw7LYP0S8wuiEQMunaFnA+ujAd1R+3uStmJzYjGwSXYVvTPRWgVCaT
+Dl2a/KeS4NoE1nmojFU0ZKoiD9kMQZ5+WRzCCnQn5ftYsHqdPahuWCzXTITeXJmv2cGhfp25c9m
HRDDuY4VwtP5h0BoUpVdXtTRlE7vWaKGwzykeWilCVnxnYUIpNMPNdhum2K0aWRYzn3p1L9ABL5W
yj6/AoCL/+v4seM3ZpGBmKXpxE/eCkAwQdIdiol+U2b9dHkZlj5Ac/4ibVFrY+kQ+TR5yCaxm6Gv
dvnRSx6iRWd0WRoKWFPQQVfJTmboM3HZMUWDiUTTe6uykKD+ablr07VkUFrAnsUQi9TKraitxNGq
pse+sn8kcbl20llaDu3cldalWfVJbUUxpO2DGWGzCEcuThho7LPl3NprdOznrxhM542oyirlbTu7
UcWhWDPQ+K5PgIn2B+BFEzfA2eI/V9U/Lq/S+c9ieqkVyPKMosGoiph7a3Wvng0aKIiClGO5uW6A
U6T+sn+psauF4+CmX6NPi3b8phrefGj3sWblpn/+C3AY+XcA7rpl53DQ8c7zfSXu7Ek8p9Ldk9ha
+YIFH9H5SME9UNdmmTWRG3+47BEsRivR4/xCIyP575tPpmg9YQsaTULtysn44RjGjJ4S79gX8qc1
1/+5RrGyzksfoS0DylV258rUjmQ239mg/AvI2O0vL/FfDvMzhyWdNnfK55rmaYYk3Uybl4aO3qNl
Fd5jDqKANzCTOxtfzu2fBM2Am8xFA3E/NjLoixJo5AwqYylA2TbZsJ4lWwXplZ2weL2jBfVBbs2R
82Oy2hvKmm7b2vaeqKMmCBAqkLuBJ+uGOY2x65JO3nGBvrFxcK8Dz0BZ898Fqpq5NgtAlCMvQzoY
7lc0jxB7kJ/gzlD3Yx2jutRXa6i78xEM5CL/jkYMu+UEdIxR7Sf7UvUbiu4ZXNsuL9LS00+G8cUP
Jw5BcEASsVUp/uQ0IFdN/LuCt5/XPV6L9nXReED1gdi2QUKvrvkmGb7x/jq2HuZrwR1k8FyB2HqK
kqZDB3QsHqzR/gkKT76yWZ0LIicFVc0VDRZDUFsZ1iFrfriyCCooKcZpCTjrWsPqufk/jaA54DwM
qFBil4D8wuxvOrtuQZqbmbuqZGu58nOH39MQmrkCmDuY5RBbh6ovoozde+4tne1taqBZM17x9aUx
NCONE/ScctOxDkMqRR+MRaE2rCqL58nlIhQDYPbDYNAVKsSlSdOMtp9b4fQeEVFbi4OUYH4YXHDY
rAWupVXXjLak1egWJnTvvJaeyAj85DgnHtliraabSYjy5rJzLI2jmW/hoh8Osjb0IBskDcHZ+zp5
xmOXGtnRRNfA5UGWVkY7oLgcKdBy7KyDSsAahEvILXjRf5k9u5Gq+WB5u7s8ztKaaPutW8ppkPNg
HZJa/qYmDXmRf1dD9/2qx+tp4skA2QtLcd+trQzVxQmZ1buM/Lr88HO7IDxETxVXKZgXW3S2ROY4
HAqRgoboGnDD6dGnZfkSXxv0fwvHxPSbaf9pJOYUsmL+jDu1VkxamHe9KR3M9E3cFWgKtgZkeOrn
HmyaOVvJsy09/PT7l7d3fUu4uWONEUnuqQL1RmXvytWk5YJp6gngKcW1a5qFiOqUyz2yAebzONfi
SIrO3liZX+48ka3qGC54m54OztFnUozU8Q6zr351lB5pXoCvxrE+GbC2K2e3pUE0lwYTUNY1DOSM
cVbt6sn0g9Qto8EffzpIC19nrZpHd17f9N2AdjloTNyTYnitMnIFvvlkrZoTl0AsOYJJ/5ClblBA
qrvgIDByXi6/+NmMPB6vp20nSnBbIoMZGWn21ri0ONigcEo88xfkP8IW7HRslluAhX9M5Vr/wMKK
6AI7flbkSduyGfrKPxTYmVKQfLd5uafO28pXnbYF/Zh7+irNxSlqfKU9IYwbcwXCdWOAIGQhmle3
8eW9lw/tC5RKCdDolnXT+K75OlYzvR8FNd9Noyof5WiuNUKfziXnXuU0CV/8VflT24F7qYn6dAwd
u91mroKgmQI6bL4j8W+5xi+/NKtaYGBlhp59ocjBGuYKtEXu1rX6t3hSHzGr1wj/lwbRtnn0Kzsp
aG/IoZfZ5OAy4PoPuWqdG9aNfNOjoNFsLq/hQpz7K7jyZd7SpqRehiaLiMRUBT0ZNpOVfFKnv+KU
fTIRLSx0IDmjjUnIoRZmC962Kf5VVW4SJlXLf17+hIU97P8yqnEvQPdXWYdWNL9aL4vANfR8+dH+
glVpUQEcBEymNYemRz2Wga1O5TMzRAXmgfXxExFeNBTDb2tYQ9Yv7At6EtXl1iTAQDaf5EoY6Oep
BG+i99BZ9Zawj8vftDSGdrJ3qtIgkhT+QbFpE0sHwq5ZQN0/mfIDm6zJby3YlZ5qVMwRZgU5oENu
z7cnUFSA092HH8/eyunurwWd8Xg91ThC8GbkymkjMo4m2aQ1Mmh5R6u3NE5nKJRUhh30lgRBXYWc
JC7XVfoAEm7rcTTRTx8w0RbbyWmcgwBdWeTHlfPiu6AMgkoEON0Yk8VD4sdlHrqTm+4rlH9O0DoA
IS4vw4LV6so0ilYGdyCSCBWM/K5M+41VtCs+vfRozWoVhCkd1xzowZ9c+ZAVJN91aX4NSzo8Ws/+
eHlPlD9mdTSmvn3bSwbIHW3ix8vTshD59CSvzeu67cyxj6DxePQmKN53INFMUvJqkaZesZ2lCTr9
/iXoxYPPVddD0wsgjv5+Sm0Xjcr52g6xZPqn3fLL04tpJJ03WnUkqX+bePErCi6gGJdvl2forwud
M3wtpLZjjvLAMJro5Rbmvil5ugExu9iRiv0hbZLtjAJgwqKVAmJKpXWbVrW9t8fYuAGy8BdgweA9
9It87/OhfXKA2XsVUzysRMzz+7Cj12LMAlIGqWjHg6gHNA5CkLuMGwgI2k/ArWzyIm83lcLp8/Jc
LEy1njD0hYGqJJtEJDpQYuXuL8XrvWBrjFULxmhq55tmygbAV6h5wKX4mFTvk/+O9qw9NdfKJUvv
fxr4i6mQRDQuI7N18PhQfoeSVHXoRrDtWupUKL88R0sfcRr7yxjQJSoByVBdBGYyNxdPJjmWZX7D
5Jo3LWwoOn1/0mWgci1dKL1O0166L0jgh5npoazEN2wYbq77DM2rwFxbFQZN6CEDigvXPXLAV4FK
tBwOrJ0+Lg+ytB6aazkZIDMqHrto7obHzupuTJDhVnxNhWoh7uiE/NSTColTOR2GwcExvIg60W4v
v/nSImgxv4JaY+qTropoUmy6wvnpdpB5b43hN5/cMpS293Z5oIV919FZ+CfDNTiQkiKi//Xfxp17
2I238gYNLzg+/nBf7Rf3IXk0j3FE9y/lXfqW/bg88Pm1cXRa/m6WxjBVGNfgr43fhIXXbrxsJYt3
fmWgqP2vk0A4dSyY6GSUyPyzUM4nMaqrNhtHz5kDYJ1UEBWBNCUbHmY3e/Zcfk2PIvLjeoYcrUVm
TlI0E3S55NuUkD/lXO/ggHLFrM4HD8fXdsq8BRk14OXq4ACncp/H1vxsFmCwrqbZ+kgmd1qZpKVx
NO8ehokJI2ubiDRF5JfkmE/1YbCtXZUaK8mDJfvRfNvkFqcmeCyjtu1Cm/P31qpfQZ+9BrFa2Jcd
XdbJH31WnhglIs8evsV2fjDYH0fluyye7xuoFBm0DXEgO6gubUIX8M3Rc0JmDEFv1sBcqqDNitBk
1u6yvyyYtN4lCWV1Pp74laOkUAeQd9/Eq5wcC1OpN0eSsust4eOEM6CDqnL4o5kYW5pZV2U8QYT6
rzMmdoLanJxlVPVVHjJivU0cjBMpXzOF88HS0WHkReXbFGIi8PYJDWBHJFVBLRzvSJoGtpFsLs//
0iSdfv+y76KdLPZKgYapqZK/AJCMQLn6MPUgkLn8/KX11VxziPOYUNvAOTxvdlbZBk5+VQMp4oou
ACCQNZ+buZURWmt+Ii5G3DfeEstqw14W26aHPlbSv7YV2QnernWvLU2Y5qBOEoPalwM34c1iy0hy
nDq+d+21w9zSfGnJwzxPOI9xoYvqyrnpfSZDw5dyJX4tvbu2/Q6jZc1q6iV4PT4qtO647Cc43S8v
9PkkhKNjzZOiyMBMjI2vqBUqcKA2yX5gqzdD159BImn36YOpXPVmNQPo1lM6rox7tuUPVqC3QgzE
yWeoaIN8DzyzZfuQ9feup5A9TgJikp1lz/dZXR4Ekga9eCDxdbk8RwekTwbpy0rVDRSYujxI46Bu
wrkctjwtAlAwJ7laSU4txAEdmp4xzyrTuRJRNzLzLWEi2QyOYf2seOcc5jwxQlI1a1K0CyaiQ9Xn
GHkwS7I6mhXYgLLQTfrA6+aVxVp6uhYNGoqsGkhY66gfP3JbhAmybf7qEd9FzPr/K6ej49Ql6te0
SrC1YXt2vhsDM/fgbnD/+Gj3htIAuI4vm/rSV2ghoKSmS0eOuKOov63iCqQTGWj+45WizkII0KHq
2VD3DHJxVQS+kluzH3eFdY1m58lXtABgJa2LmbQ4JODTh6ESnwPLruisxKN1CHqRkREU+IiLIMN0
d2r2NtD4C3BVIcdkNp6agRk34+w7W495Vx4sdWS6E6M4r0ASEJHSsAJzln+6LC9Bom6ttZIsmJSO
SI/51FcUXS9gs0Z/RCN2JbvrIUEfg+X3KmPSAelWnqLeOREFYMBz4ydB7O9dKCRcfvhCnsM9WfCX
3d2ZwWhRWB3EKKv/xm4MmCND2zbCvH1j1Lnx6IpHLJisziEry8Hr2tLHOA4JwVd/67nWCnPD3+LT
Ga92tUO3kVmj2Ve4Pfi27DeSmHnop5YV+T4BOlw0xArivBvvWMOsveP38W4sE/uj8dv+JveUGwjI
iAR5l/CgIpz+KSFLHEgFFLvK7OkFeorWp0+J9TRVZX+UZisPRcPBemsxM2yyQm6FwhFfDWMeNn5R
viEJ263kEZfWR4sknXBYjmSUjOKinNA0lO4apwtjW32yDpCugrAA2enrDqyudrQYZlD1j9MMbhBA
hNrY2fJ+z3OxuWxqC7uUzlDrNYjnPE5lZJIDZW0EUEEw2idepbta0JUDzIKd6QD4SRquNCoM0nef
fbqrs7U2n4W31+HvrG9lrpxaRkYfWuZvx5doxSgDijzd2s669O6nob/4IpCqcT+rTEW538qg8cz3
vpu3V02+joDPZk7qETSQUSuhLaFGiCiRDEwgnZqHILbtu6LKXi8P9VdnVPdHND+aWkxRwlSQMkyc
SKq8uMla0O4G/tTzD0AopmON4/DrXPFsA6UkY2OxKt5MhpWG40AN0AqWaahqWbxffpkFWjSm35G4
HKU84XYiaXjD4zDxbJ8aCWQQocWa3ORQnHmrGRsgYkrcrN21yUnsAOl02iLrJPwNzVi5S0ovN8MU
atbWdk6s4dYAF80vyMBNc1CTufj07dTvAdCqsrVE2Dlj8Eymn+l8CsmZGKAeKGzK+4q7EYUUzOU5
OXc6OT1aW5/Y9zvHBVYoAt0fmrezcPSGoLpOu9XT06jD4AlHteg8pyd9kHxWVSjTZOXVlwB6phbr
s6zvBwt6oJGPNhOAW+agT+fQm8rvRVzUt0J2P+aufK1kke9U3G47qL9LkZuohnEc9/3m5fIcngsH
JxvX4nJTZh7uw6kV8Vr8dLI+6hnf0F65IVQhfjQOBG0uD3TufHEaSIvJPhrpSdf2bWR4zhhwaOJC
9+bVmICSB83L0+VBzhubZ2qnPgqmLHQ3+U0UUw7VmNh4IHm5Qrp5/tlMz7MmY14k0N0hUc+tArcg
9diPq3C5pYefts0vIRM8rUN/upBEsTfsWjcqmuLm8pScX2D2f5nUEn1Lpddb0QQe4KdOJOOTATGv
W8Oi1qat+XBfu4W7EqUWPFKn7PMShcJGwcFUAAoK+0QLNNyPauVLzt274e7eae6+zJEYzG4gpw5x
N4sDKZ/ZjDbYwoZgaBLUkN9E93ZgQjvn8rwtfYrmoGYm/BROb0cI86DYs9DeTQ6ErrjdeW9gOp1f
mSc180FziYkSgfLqPYjTAmh2BJVk28sfsLDwnuZwfTUYKjdi4E2AifRkv/dBkG0YCkRfUGqUay2q
S8NoLjcWA2vBltZEIynCelLhZFW3UkbW1KLN+vvlb1mYLj3lUrFYespIQTLQo10YyGlcVHYONC1r
YaysN/kb2P9/u2dMsy9q+4RBDc+J6nzm4ThX3lMvcr4vmhHSeqWM48ciBwVPYEtTfK9qj7wkfuLe
5WaH9RugKQa1bBr2Cn8a+I3h38y2GlIIM1K+t3tCwI0gablBewRw8pPyD36aqqNn0BRU1hwilbEj
jxBDY5vKpd0+K2YPzF3OSTDTzKqtIf7H2Zk1ualrUfgXUYUYBLwCtrvtHtPpdHJeqOR0ghCjBsZf
f5fz1FenMVV+9QMYDVvS1trf6oOY17rYZVx/x9bEuR9hz5YusxccmmKhaeeheLqJMpzVQ2gBeqbp
cwX/KNiAts1jO43Bg+aAWYyOmNFXKNqHSRrcpzicCUA9yLyDpPpcETxGS9pPHfhI3TJ/nTqdHwL4
2Mfg44632Hm5txmqlyApRNbzoVRRmFA3ioDwLeAXDtcO718AbkH5mWt6T5dp/ta45NnTxa9s0KdR
OeHBnip4usE17KmkKmV5v88tXIQPQ1EcZ5sXqQ/n9DmOwBW+dSe/u2ucnKu0B0ML8K/F3WmKTJAX
uFm6TB3/MuMi72hjrnLISyx8MrMD/QtmcyQheRN+rR1oXeCFnZMbW1R0hy51PDR7KFLBAp4O2rPh
UlnWTzpHMebOUu1QpgxeBdfcjZ93K0ZAKVsAgW0e9tjA+fONM1jZyZ8yuaeOz69a/gLHGMEEzn/C
zhqIJvkI9zVQH0izOUFWAqLpLWQp3ni8C+AU6aLKb9S5gq6vUAmontfcXJ+byAhZ7tAAs9dlUNN7
5cGfZJ9o2/ppoa+ACx3uGMD1G7N97WOMqNUFoQATyIWBVC+mWwarp2c1MxfwpHB5uypmmWkinOGD
MWqRghaONUNETGvoPQr1Y6n5fO/YQbkRG1eAj4GZG9JDr6pOofCPBm53x+ESe2hlx96jemq9nRuC
vEBU2487lEF4zzAmLP9w5fG3M5/c2VhsVvYvZvaIN03kA9aLy61R8qQV877GKp1c15LnVeHDwh9S
K5qRdUOmlkuUbNXvqsdG3/HcNJjggnn5JSsjwhReNrVXBC6jgM+H74Njx7r+BnbmxnBba57zSz98
AYW2nFoLLuj8CfaylN+EjG+0/MrSaCakmmkKlFrgyNP0/TPl2RTTASaiAoC7aiZbxnprbzGCVzDB
k7WfPVxudU3CS/UdfuT7Nsge3NbfX9UBpotRMRJNXB86Nur0IDlURZwBrXXfqGraSDf/1UF/ssKb
eSHpoPg5qhfnNNlcAlFUavatmkiFAxULuls95s0TrtTL3dRnw80gx+AGr89f8swdE9a63UNIQnqI
ymh58Z1ZJn4kyWOuHJVGQx8evI7kX8Nshu2Fqyz76KK4IraWubnNdcjBhAfyoolRtA5qaeDCxPpy
y61swf6T0rFzYtcoNzwx530IaTyMLAbwLC6sn6rfOg6vjAATbOhg/c0XDW4s8TXfTc2UP0Lgwt9t
G+YMpPGjKxKsWAPM7No0hRLd0quTz4fXWQzPebNsiEr+JlI/6X8zqdb00WDV9qJwkSUeiKsZOWP0
2ANzHBgI83KZb2Bl4A4pqwv9pivS/9NhC30Hx5f6AJk5uetUL19dR/m3k2b1vcC03oUtCiv8Wgg7
Ic4ib7qQkaSU2vvpL4Ltwy4n/4pe6xPMfOUh440AkZPCeQd1PsANZRG5UYO17FGfGB6KdppvPFFy
FCSw7im0Gf9mV9p5s4RX7DOmw5slyrtdU9Lhm70s7W3OpiDua+KngWQj/HbhROlpMd6X+bTc5KHw
ErhJF0d+JueCNOV2yWSNYX4ThmzY+YFEzhhKm7lKFHO6h7oKPXgWtHXPbyN4N76zMAKCEObrETJt
9jcy4fR7edx+lhNGV5tadNk1c9DXLDzK2T0x1cYlTT0JY+08OnQij1WzMabWYruxr9DFNGVeCbvh
BQV7RwguSRrSfklb2N5uJO/XXmFsKJx5OWdnRviuoPCiu22W+8LeqDFcWTzMlKfOMk8umRhPOeyc
49DvyesQzPXGNmWlE0wzLjqPs9uVgX2SUPrMo/3slNWxKscvY1AcdBX+me15oxvWQoixPRW14Ewj
3mKTUMfsXP+HxG0VvlVsPlweUWtvMJYpyZZwmjhAW9bYP6CErsYyPuzy0W9jH/q0jXG70te+8/+r
ORnqqghyZzjpjKMk4EdZ7HKWb+xD1j7BGKt220GgVncw85NfO0/HrZsDnHUPm+HLTbQ2moyBqi3L
GRsGv0UmeJ22w5IQxbqNzcjfSPpJhDVpmJPbcqeWxTlLvSA139rAJw9O7iO3UQSp43v50zRqWCR3
ZXQ3snaJ+65lXcIL1991pCj3kCcDd59985HNxx6vjwsnbGKnFG6SlTRKBLP6tJsFPAf9sGA7B2ig
BL6OxbEapL9zrKB7ZgMf7z0/7HZTthuyaXio2OjvuxbeNzhBTzD+duchpYDVvRCnxeXtLDjMWMci
e43aIfihLJc8OUT2d+VYTbeRT/TbxLP8jlutN0LGXf6BlNNKnbBVZ1N1VSAgK7jEj/4E7KHHFmy+
rOm2cWE1mOquK3cUNrUHzUPrcWmzzt5o8E81IYihZl04Kr7gj+1Q64i8wL7uyhTXt7usgM13cbAt
/zXI3ixa3Hn9V4UUAk4IG3NgZc9hVotjrwwteSvhng6PumARKUdhB/WaLzAkOnnBFpNxZTaYFeOz
KjmdHEy1bCp3snLTkoAwQ1+Dtkkvz4e1N5wn+YetuWoWm88VcAOe3cdLuMR2+BN27QkLNsL3WksZ
Uc/KCQ6a0raOYWYDHgQrB7jywuSKNF+tYqu2eu0rjMAH2Zl2xxZfIaKXESnEjM2g/N9pbW+EpZWw
YQJFe+bXfpTPSL6GLciV2n/KWLSl1vqsiaCoMNegpahohZrE/oRyW1R+NPGA6+CyjqDExC2+HK/4
hvNrjJ4YG9pFddk1SLrKH1ZQ731bb9znfNY850cb7Z/1VdlYooHeTGLjqLI9J+3+8gD9bLU5P9pY
bVA3VUk/wk2w3yzdDpJ7+0BdMjYwtGqzK3Yv53cYi85AqR1k1hmR7PkJQ+YybORTXm/hKNdax1hz
OieYWeFm+qRm97BETtrTreqblUebCw5rMxFFdQ4Cimz7hOmheQ0jwTdOjJ9NK7SLGV07X+DyT5Xj
yZd54sGrvo/muKiwKA10I5CufcB5TnyMP/Av8/2aQVAyNrtAI2s+lJvM3LWHn7/rw8NhaQcVASvr
k55fYAUWR+01GY1zyxhhsy/qSAtWQM8R9L9BH8Sdnhuwacu8YmXQe+cP+vDH5zEgStmhPrlgSN6P
ONR8BVsgOw24rNo4Da69wpiyqtfB4PZnEp/O32wke0dMtbjX5VYx0VrjGxM38rOSzwQCVwhR71im
v4bt8H45Jqw92pivuAkYMytg42mkXowLt0RuRZu1JxtTtcz1ZHGBJ+e1A/M82ObR62KMyc2QkxXA
h1QPJ/h9n0ByO9kyeg0gRLjcJCvdaZIzCgkBBhxPMGI0pCx29lqdS+zncqsEfGWNMvEZxGsUbQeO
nchQ7yr6u5zsw9LmsKDhcRWIjWiw9hXGhKUtAAFAN0GdM/QP2vJudOv+KOUW1Xzt8effP0wr265r
ZxbecOKAdevCuSn1EfzH62aUSdHoi6lcWAVpUda1Q1oRiSvNktxZuA/bWMHX/r8xZ9tBqcaVSw5Y
Z/GTcRDobP5r7tqXy2NoJdyb1GSp5yzQLT5AZcWjJSseA25+73rhMeDXGBghcJp45LzM6irAjdqJ
uXee1Rycie4v//u1EWpM3aInCj7FeDLqXV80t/ciHL6ofDlkWMyHZtqymP3sHh5fYLIzAtfrshHu
fPDlc/+wubgVk9Sx4xaPUgUwmKqhxoroFMtwkyi60u8mOmPqfOVGGaqQYQ9bJ2OB92Vak3hkckth
+zfRbx5dz59lLMSlNYKVvkiF08vYPnNUHB5zjbNiGmmZfXELhcWhf57sAoesEGJGuExb512S0PBX
snFqJ0mGa9opzqgPzxrw2LDVF31BwSeomsfZl+JXbtv9nHB3wUVWqOEcWsM/QiZh7V8Zv80K3BYc
O9vGiRe8zPErqaPHas6/XB5fK51gVt+CSxGFAi7VJ2Y5T14W3godPIOMkV5+/GeJKLS/yehbAh6p
Cu68J8fW35iL+pwse6hl0OPW+axV9Pi7M6Cs5vLbVj7GxFOrmUZ0Rg71RNxhjsOWvAITzmN72hIq
riykJhZ5scnsRBIvKLznoAFU7cd1f/z8vg8hHAikwqphQ3FanLuCv/f8Ts3vlx+9Ev7MKzAS2DJs
tJQnuAS0AN2q0upiZYOLABCF39xntbY3OnutdYy9Ue7arj8H84CKrzAW08NibVX7rz3Z2BqFqJLJ
BcGTu+YfX/7rbi2da881oisVFoPvMEb/4nQ7NhT37kCvO2WYlBErOmuiw2I4VcvEIIsvv4HRfPAL
QCgKoa9bOk2eMfOHoBs4HLUkyF8OsR+jPN87+ValyErzmHwR0qDS3ytyjh1pX9wE49zeCZQMbvz5
T9WvCA4mXKRwo4YOssd0rfvgxoJ5Bbx2bC+RssROY65VXCxZb8VWaLG9nEoCw8+hTipaBjEsD0sg
vZfxx4jyz1SE4KuEmYvCP8uGcDQAqTr1erd9jLyq3tgKrTXHOex8mKWs6IQXLXI42aptv/Ey4vda
c/n9qon6V1T64ekNK2QpilwfIyCdgUTP81trXHTKAngc+GWndte9x9hukZkXtWRYTMYZWjsvQPl4
EX2by85NLZSyXvkWMxYIsHyxJx1OyNzq4HeNdHAhbh1v49yx1hVGQBgbq9fCwtBR3e+C/4rqrWvX
tQcbEcEj9hjlLh4MND02AQm8fzeG+8riZCJdpgX/eOkWBISwfoUxuUo4zb/wzP92uV9X/rkpbF8g
ZP97XDp59iMZ8pg2W2fetX9+fuOHkcmWxedCadT4qJ3AyYhDPiXra1Q75y2CMR6x7Zv6zm5HGOmE
OzkVsWs7KdJK17WKMQ6BZ88hOMB/Lyv4Hlv307BVGryysP5H+9wSy5qXEagEWFjY1pwso9j1/MtU
b62na+1ujEXdEmyRlRpPVLnxwO7Imag0b2w5Ph8unql8FmBFZhKgPxS89DGbH239drnFPz+xeCZC
Qrqz6GiFk4SwhqNibUKkEw/Ni1OxdIHo6/Jb1v6+sbGPJFIPLkXiIeDBi+IqcWT9fPnRf09t/z00
eCZMInT12PEZosasy7gHQ0Biw5S78NJJKprOPUEFa6ODdKQNcgVhA8ig7Tk0LXPBU1y3k5soRzm3
Axeo1BqibNfhLHWyZKdeUAkr4x7VZgko634C897wwffntoxF65B4KLp6n1UsRKQk40PAu+jguKLY
BXXupVUdYSdRkF+Xv/PzAeyZeGObo/6cUSxnvh/UScPYXuvwq4+bp8TF8f7KjjIiddB6ojoH1WOb
vaDQFK25xdz5tJQniDyTBRGUrhUt4JIeRxmz9zKHX21S/lY/CieuHsofbptkdbxFRlkZcCbpAZn0
FiZPeJmEIUVNXrJl4ypppRtMzgOH6Er1bYXRxo+4+4ylX8eZVcX1NKSXO/rzs71noh7Cllu8d9zq
FKj8XQ3AxvT5F3B+eFIoe5fn5a0S1n1bZRsTaK2pzl/6Yb2Q1egNbYG56c0/PHF7dqm5/CGfB0TP
rERoZ1f2o4+Y1YVdtINiZ4g7V023NTxqN16x1hvnb/rw38VYSeGxsDzV1XIc/Ho5aTGpPz4gZvfI
6HcbXbLWRMailw1ssUM6tag7ge5qiG65p75cbqSVLzBxNU10NunmSp/8sHHjKlIvqlNf9QLA9NTd
Xn7Hyt83iTWyCqHKDjNornz+5KvsJ1hpG9Ph7/3gZ9HXaJpZYVkdqBhOUxjNCUTD3g4luVbiB+Pg
xcDIVRAO86xNoCzsd3ppg/1c8BAFblk57Wo2sgNXqn+lnmruAl4QGEiKMG5ZYcMAZMifa0ANX23f
8UGLR8UBWkXs+3kOU1xWAsPQOvm+iAr5mle9OroQ7UPuJ0POEjaR5o/XN87LIuSwB6EsGOIBd9mP
TTa3u6GfnF2ExSPxcchz6jc7sLL6MFQ0SIFWsR+GnsjbDr5De69xy2eicvtPnef6bSz18OjgGQfV
gRXcR054g30LCg646z8yJXB9AT+DTW3h51kZzyxU6VBpxh0o10+FT/UBWjP9CpPEOfU8nEyBmKhi
OWraxk6k4GV/ecisDEuzcqW3cupkEY7akxzLsyse7oXlnbNMP/N+y35zZViGxoZpUEMphxZbspnw
XwVh/6Iccmu1WdnWmNUqWJ1n2nZLdRLz1Ce11X5tlvLEmuDr2Ot7Vw1XLpgmEMRmkVUHCsWw3pSn
I3JCbWhft+czmR+6Y0D5FRBeVKNINflhZ78ud+7KCmPWg55ZvQs8D/WppnP4u3JVsR8KH2TqpQqe
ut4tEslnC6Z0lKU9vNv2l1+7sh6YtaKDVzi0rHCksjpnhzKRfR44cT6qjSG7tsEwi4cGoLdoYeP6
KdNDmycd4Gg7VdPwfvIifqOzpk07mxT7POybB3hHB48NJRlMvIv6eWZd/gA4e/Z6+Vs/LS7FbseE
IfBKAn3lB7hvd3uxG2pS3gMI0CUeqmVv5sajqYVovOvAJ9l1lVvtxsIiN/4I7ZJLevlP3kLAU49Z
ubHOrAQR35hsldRkQV2gPsmyV7GnkaWg1LlxYQ6cEKbKpA/F29Cq943v/0tS/2RhMGttauHkBGDN
802UZCcUwfl3S+j2VRwKsXy3UUh4KyBfebO7oXidnID+DKsA5UfuDD52OqIWAJ7bNbCYbuUGO7fQ
3cnOenGLSq7ssY9KO7VtN9hXYyV+OiwY7sOOBbti8fwxprbHHjMC0JjlRPWvaqhpl4ze7N+WPtQ/
uV74I9ezdecJRvaWFUxPdt8GT3MDn84JzKIDUKuzwi2OFaY+WMo/IL2VT7or/J0S7fgto0XxyoKx
eCdTze4bOYRJroR9KOYlF3FFKn4HjOjy4nUNdGe96F6pxj1xjlHxO2wdVBkyScovuOaYkrFeJkB8
4FxCqsB91Evhxhy5sphQwh/8PqcJ63M41nY9UmlNg0J4ZJ+LpG+7BzHQ6VvRjGQ32jT4MXgN7j28
Vu9bELHTXg/0MNRMpIEg+vtS+H5cVSFJfGH7yTwE7ZHbqNLFKVAnqgAQnKBgIbbA8b4fWWD9DjLf
OTBKs9Rqqb4bbT+L6xFtXzfCv2EstBPQqYKDpXPrl618lkDZkqcO9yqN/T1zvoW9svZjzbvXANjQ
ePZtluQUwh8MfOcmt0me6BKgEAAv2GtfLtWOjvX8hIygB20QaZ5KF+buPBrag9u6bSpHO9vJLkdW
HGQ5FrtW5ifVPCynxo3+yG4YD1lWipTSTt41bTQegiEAaVW21fcl7/P3qnZEXPMRZA/Wl1volpW1
zBQIj67rStFFSNMxu7hzfOHe+9k1PniIJaY2i6Aqw5E9jn6R0z7iVBvFXVPs3eYqNe35Beev+rCN
hsWeEkM9oRqygZX9I2t/h/PGBnFlI2GqsuyGuq2eG33iS5sCMgmd+5ny16TjFhpvremd///zYqYe
0M6IbLDVhDKo4NEtZpS/ETdXFq3/yLIKjK0Ou69T79tp6PkwCkapyuRvpBk/+/Nn7ahx3nb6sLPr
EtXytboLGj9mKBW4HIE/C/jnJxsBH0WkFiP1Eh4rZF8BWRzd28rxT4RFNyiHySHnZa/NMm0002fd
jLf9R1kSorKVSLpAmpG2cnzG7vqunvhpqtXGMfWzHd35Defv/DBG5w63hLY1LSeQvHcRBpEb6KQp
l4RV7NCCvHO52VY6xNSY+JXfsxmpFhTOVrvAn9Npy1xr7cnnpvvwAeVEgM0nLjm18DcMtC7ieo6u
2CqeG+c8ej88m4wutM5RL04hYER1EbwBE/l+uUE+mwDnR58/58OjKzXMuJH0CABBHmpQnMg5wvrb
R5iWT9e9wThCOh1D6ZIVYA5wxoH5t/iXpatFYk1AAl9+xVrbGzHCDy1XtdkITx/JwfJBvqlj6XWP
NmZwy6eJjnNgHWG1nDDxp8m2DM3W/rQxg7nDI9Rxo5TYgtcB7K1Vu+VkttKnpnxE+/0kFwW/A7Dl
+3Shrqxj323K97yr2UaTr73DmK920Qc+cWh0bHoR+3aJmvt/PHfL/3Il3phKEc5hfwnZfXYMvROK
HWK6fG+db6Tekpqt/XtjsoIt6fr+YkdHZ74/b8BI+Qck8o3QvNKxpi4BnkDjoKUDFxo2iL3OiJWy
qKMbdygrf928yl6YrsnQoPaUlTOPaaGew6h+CMPrXI2D/9xiN3Umc5AKjrpo3RhCiFOVOWk1jadJ
2+9D3Um4gogj87ZUop9ShBGC/nOxTbG0tKELtdP3fknkj+jN13hxTO/AnwIK8wEuOv+8dM9hHi8v
l2f1XxGKeXw5v9MYANgQLQtsX+Rpan2SZnkXekk3hs0vZ1yy337rQ7pOWf+dAwXd7XFj4L/MZVnu
uzkbd0NXoXZOqBnOZ1YhxB8xNfMjQIvF76p1adwTgqxECS+eQyl8hgomWco3F3kxZ1+F54qbvA6R
Jl/mqnhH9UJ9ZaWFKU2q2vPIgKj8JLpmvG9ngeaswMOIWngTl9aylX5ZmZ6mTqmYQq0zJQHq0SOu
SX5ZErafUYoj1eXuWZlBplAJsq1oLHM8H3CKGFWkad9s7chWpo95MQv5IUVawCZIFrFhz+lAd4pn
4hB50xa9dmUrY2KtaFU18+T18FkVtDiQPts5E5KnivX3ghSHURYbqpa1bzFWVpCFrGFhIa6CLVV9
s8LQSQaklqvYhkZtY4O/0hWmOwkZ4ZXnAI15GnRxHEbvjjTu21W9bGoscOdRSY8PMLAqqjtsQr62
DXm//OiVAfo3h/RhV9OySntN45BTYP+Jol95+S+0m7FbXvl4Y7+Be0JGnB6GxkFePTpifJoa6x1K
l7NLQ/H9uk8wNh5ZOIauZWM/2SFShATASW8B1fE5tLbo02uNZGxA1AIDuGIBN66ZPEgJlmQY/wnz
GjFuayPyd5R8EmZNmQXT+YC6DlSLEqv3bokUxZ6FMv9HEhK9+yJnj53neXczMtzJVMpwV9mCT7Ht
eQUgNjXFsMghQshG5u3tcZquEKwg+ptINiqk19QLkgoWuXP1FDvgHV3utbUpafRaB18xH38W9+30
dE5VCauM3a0SqJUOM9lrM7elW3jdDNHKz57mTQInZABLx/A7iApbWqHPv4CaUgTiDzacDhBUZAEA
dT/oICnJAIwRmzYW389DCjU1CRD5A46JC6STsnDL7jE7BlppC3Cz9vfPQfnDzJdVKwdRWNaxyec+
bnFNzGIqKP9Ssn7e8rVf+4JzB314SRiF0q6ox0+FAkZJzU+D7r9cHkAruyFq3hgWVTNQlhUcZ5l2
uQEvBZ66QwdrRuxZyMGqRkjpcBn7vASUWgcRWss/Njj7uJ6iwIvCOT6/iaB4+MllFz3jPp5/8Tz8
puFUd1VkoqZUwcsks/T5qD5GGN1hDWAYEaN1K0Umbrw+2/LX/NRCMrSpebE5+mIc8+F8rJvyJYXf
JouDTh3nOfsTuNZ32Ks9ZdifBv70MoX9pqvFea7+N2jB9/T/e3dwXduO6BgeAfdCoW9UxAoKrtyn
PBkXkadLheQo0L48QR6K3fBehcj89hsL7me3N+ePNiJI4eI32EPP57KvtyHq3guPBrGurIcFUIWo
q1RsTfLBo9Y1lWDnNxrrQFNmDiQJdngsUM3vTzQm3neZbenV1nrR1GqgB9GOzA9wlsuTivlJbqmd
tJ3Yyb5BnrRT7fwycZQ3bClDPw+T1NRwIDeCUiXIaI6eI3bE+tHa3p5nd325sXqsPd8IMaQvoUSy
x+Vkdw9L1dx2PQ4mbEKV2Px8OQisBDGTREtI1VaOC+OWqLsv5yolw8/Ic5PLD1/7++eXfgheDSdl
wKIa5dEAvUWLQNIe7FrvV7tcA0DGgDIxkhy1/E3Iy+akADpn8tHxilu3fAEJIR3LK5vImKRz7nGP
DZgmQfNIswgog/cw27r1/XwHT80r+VCi2rIIgvnExjyJAsBfpofeKxOQi5Ky/3a5H9ZeYkx0xVxl
d7AaP3mWe1NL0JhCiWv+OmQxjmrw3iRiI6Ss9bgxwX0WARIxWg0ycG+QTsRFxFIgc2LlbAl1Vwas
eR+PtCowoYEvTi0Z/3gwRU4WPt6Mvjunlxtr7QVGugnX/PkY4C4A3JRmStgwtTcI0uzJRRHQxivI
pxJ4jFvzRh6cAqpszoJjPTM40oG8mDoCBRlAImodL4JIllgU8LxwjtzDWHbDPmvzhqdB1uRwBAau
EZVycCVYcg7y99DcdHWwwEZvQaFSH/rsQQR2d3JBwrojbT/Eoz/L47BIL16CKburC0RIqXrvdYRV
z6MfRu0Bzp36a98H2ZfZUV1aChV+cfOO3sipClNROl3cKM9JwZ9bUmkVvyDiH1JFwxzmJUIAUUDG
Hddj8ejoWel4au35cWpgOR9NvAYbRhb7Yhrmb3OgxtSLJL+thmK5ge0JHA19qzzSLChvA3f41295
tncm4COx/8kf5hKEnL6K8l96CcFvLkQe/imycj5QrtuDWGxx12ZLBZ5ILw4NsXgCCad6UBmYecU8
9vtpcAUI3tHyBtxXu+euJXdUVOw+1BWuVbUD4R0u++wHQlsLCZcuhKDAceRNNcrmrafRH9rWQwKA
FE0QY6LTQvR4GELi4vJTnp1qI5WA7xT+oiNt943d1m+Bs+Rv2s0ZzKFznUSz/cgQbWMuGgC7cYd+
2yv+W4SgWIJoUt/4grQnb8i/KZU7r1U+jvvRJzU45MucuEXwc6ht9rVeaHAfelV1JwLVfCmC3o/p
2If7yAFQqFuW31dNAxMRBgOJQGU4F4F7pg7tGavWK/ncT+WG8cZKpDClI3A5WaB+QlT1XJjQtMWA
WKT5P5N05rSQEC9c9Rn/kYpALKaHgYNULaxnVmZP+SC/VVAHXPf487b9wwpHSe7WtqdnaGl5rIKn
RuXxMNsbR7zzUz7ZHprKh6jvuRxZR4+SB08tKb8iUPy6/MfXHu0Yf3wIWQEbB/8oajf2rQfHvvLB
xlrjd6g3B4K2O7HJ/0aL+aEn3u3l/7wWmY3Fpaj7dpiBuMJpjsRaHBQlKc02jhorDzcJnxarvM4D
cv8EcGkSoshIwJulA2bhqv/+H67nUpJ+aZf2tKD2PGXMD5Pawb46C7i1MRZXZhQ1Nov17FtW0zX0
OGR1FleUvXmWTgmb2pRa4ubyd6yMG3p++YcBL2hWTD51m1PV/XDa136remDtuedu+fDcToSFqGsE
QID01aMNaTR8s+F9tDEqV3ZApqoCRKrJ8j307og6cEAoE6K/VMVLK2nsOhs50pV3mPDOnLYMRos+
sJrUgXzSCyvgi32l9/q8K4U7+/xA7E5eI4rGFuI/BjNNlQUQInlHEKOOg6R7kstYLFt8nbWvMQIE
kZ2TycLycDQt5LHqfbGHZ41IcDjtEresop3DFX+5PKrWJp8RNOzG9uDS7c6nKboHLjHu7Gdonjam
3gpWC/ib/x9bBet6nS14+lJV3lGMwXRrZU5wHHDDkqDSA9Y789nc1SpeYb/WHwCqqpOhndzbiWXt
7vInrhy2TVyl9rnWdcXkKVMZf5n06O8yQJ33rR+B5EKDWzlFPaQ4A79pu45s7MdXppVJE7Vtaxzc
qZ9PPQ2xvj6qot5o1ZUuM6VEcJPymkXJ9kSle1+J8l8c62/sPLsyYJpKopIs1MvqFu4PeXDXKAWn
YFgTB43953J/rLWMcaoraQshoQWpXB56T8z33sIl2Di1rzWNMXVaIquh8sP6JImMAxdCRQcgIPp0
3R835sowoMjCA/njVFnzLQvcAxCDGxFsZQUxpZ21X3uhJYsFRr2vmv4BTg3F9D9ov5X+WWlzk+/U
EVxYi94Ljixw1H0LZN9t00/scLlhViKWyXeaUXZFsWutT07Hu6SrXSitooeRt/eK2Wkuui182kr/
mrg8VEtlsOxE/5IC+FWUWw7I/PbFlVkTE5M3RY5sqqpaTp3NUgtkzawniVCoD3Cr63bFJvAJ5cyK
lj1qgf3CHm/noJ+fq6WvkioKxM/LvXE+Ln+ydzWhT1mrCNhwbIaNrdg3RcdT3tCf0wjIfLNUX8AU
2ffDdF2Y84zJXOelDSNx0pyssomz/tamG1+xMiNMUt7cZn4VeaCVw4LtXzbhWvusfsYRzrkr1bSV
fl6bF8aUVlkzNeMQeUd7rL7KcH4VzbwRLf7ibj7rB2PxA8nWn7O6xhVIRNyXuvVg1Id6QhJPkYWk
IvNGHY+56KeEDqwvkmik+ovsuvzwP86urMlNXon+IqoQSCC9gpexPUsyM5lJ8qLKcgOIVezw6+9x
nuZTjKnyU1KeKgSSutXqPn1OpCd7P1BAGrYWAHPJvkMbx+8G8DPU+kWWZMEA0edQpzzZddBuunfK
JjlaxBo+I5VB3khv4aYtavEnlhHuj76DBj3wxrYqmFlSPtotZDQB9R1/Jo0E3hK9N6/X996CgZoY
wpQlmpdZirvlXB2dqBg3vJYvulyTaV96vpEiEq3Tj7VKIG3qVGEzsB/2VO3Rqf98/fUXNp2JHIzb
yYkr8JufqMwOaCe4i6pyF9vNrpqTFYNZsE73PPSHcJtHkdN2EvrVnpjiOzq7L1AQ2scSKTur5S8O
2hySFk2ut33QeR4/jBbbnShRnoTIrs7CqUKmNvuf9t7KbmWTL63H2a4+PH+QdCoS2Tonl/QNOCHc
7D1yM3bsNXNWJmzhcPnbnPBhiEyAMb3KR5wp1RxC0yTM+/di/BJ7fdjUK1iUpXU34oaiz+YkSgqC
CwR/LM7Tb1fsbq71fYSiz4rr/6sfcsEh/MtZNaXulOX1qcjCcZc8OkdwiofZxgbhRkiDGvCRjfXQ
b+2dDI4v0Qa8Pe/edm34BVfnGu6IxtPoALUC1v5e52/lELu7TkdkjXJtYQpNPKIvhorbXapPafm7
YiiWuE+jzDZ0rRaw8PomdxUhEYEKH4AMseah4P69P3m33axNIOIwJo5yW+WgMb9+AY3JZw/tEDfZ
n8mPpHRCsjnDox2vO+QgSQbbMgPpiiztAFzkemVrLdiIiUas9MRIxUfkZ6IW/fFtOn5LchqBbNn2
wspJ0KnNSLpWfl9aasPoU0d2dZpDdM+bcS/QT43+7kJJpEpvs0aTQIlGqqiLFri92NrNM87L9CtF
2dtpV5zW3z15wRBNxvzKqUkhLZee7JCG/G14ABYx/9IGn+ZjvU3D+s75hqIWfbF3+cY6WN+69/I9
/2k/jyrwN/4B0drKui24T8cIP3hfpnMUQYvNqcWejnzeiKZ4kUzfJhvp/a2CfHCec9NlbJw896SJ
mB+bqFLIlZNpZaEWbNKEqWYTBRNqF2EeiXvodfaj9G+TIPRMhCo6nStSRCk91WCG2OkIdBYoQyCF
dN0uFybehKNiC0OChDL3lI/Wntu9Qk080WDDW0PwLk2NccwjdnCtwcfKemg+AHXGfSrFik9Zevfz
7x/WNGcWGAnnDnqqpNy3xcPMZYj01sqWXHpxw7htK7IGISGXXGbd79r2DqMld7dNuvvfF9fuwFjv
lOwERfcga95zDrXBaa13dGlajDM8AURlpHnjQNewemg9f9vZYPBOk2ZemfelmTGM1avjOIH8qwvl
rvigdYWALRdr077gwf8CKz4sqmqIw2y0t5/Gc8NKNsanspSPTprHEGR06tAf/ZXyz8JnmHC9QaHq
18uanZgGCUnSDg0kl+lKsLawCCY4WYxDQ1CpAjut88omHfQamdHpxvu5CUkuofEXUZt2J7QI/uL2
/NWL6VclxaMk2W2ASc+EJUfCrwUpB1iXy+fPnl/FW/TcphvizV5Yp1RvrxvD5XsAMz2QkqSE1xyA
UXb0Lx9QxeM8TQUgSLQuNr3I7S9264FuI6kn+fv6kJfP7X/IPCJ0h3gkVRCKof22UGgV5WxSG0/E
95aia3I0F3u4kR430ddZndsyjj0f/Dsjgh6apbsmQoG6gULgbqQWrYNcV/1xGqtqxzI97HxXNXdW
5Xd3lZ0633iCe+71T17a7OffP5iVByrdHCKO7qkpJoGmP9KRb1L1/m1qhJ5JpVXWcSH1+ZjygVt1
3R9UsUM7r1UhF5yCCWFFK/+EZmOQJRcs3YvpLfaiLcLfneJ/fPXr+gxd3hSeSarVS6sAb8c5BNF+
wKqDZPmdQ9KAoBPj+ghLa2BcPDL07iIVcWarLiIRRgpqL15VrCROLzbpQ1vchLKOsfanqIVPsN20
DTvpx89xC0LZuu+txzaZ0yYAQ8l8Pwu7OCRuUe9Q8aj2c29Vr4MzuHXQgkw4jLJZ39TIx0zoq5+m
cQkHQk9Rnz30g/XM5/nGR583yoftPFGGvHxaO6dM+9FDofsYCb44uelkYCYLlyVVBYYqXFayuJ/u
OlCV7DpZss/Xt8Hlo4H9g3mlmU+7Cpt5aH/M1hO6V4JxDUe/9GzDzJ1kkjRjoP60x3pXTHFAzuKt
0fv1N79sIszEimZFgbxQBhOpWx3E9r0actCPZYGV3cLId97ERuwy+h4okjOLnjLF0fkMYodR0W8E
dHQrNrhw2piA0zwuFShyxFl3RPeBnTffLJpt0LaEo9RqgtSNGYZMVs62peUwLB73accpJEZTApJR
0C3a1rEfB8KKVuo8Cytiwk3R6lUqv8J8DUMKZNZQbh23agKSjZ/FmA4rk7bwGSbGFHSyqmwjj57o
OdgrFf9Mix79atPKVyw937DmyumboXHxFYgFIIcBPiVVghhwrUx92e8yE2A66tGCQlhbnIqmeG+m
9rVo3bV60kJlF0mL/3oiqDMPHavg5EbWbydNkAhQ8s2LIQDI0WYHNrJdkgJmXHL9Y5jUo52M3zMl
bwv2mYk+hawlGqghznyqkVT5avdxerSAmN+Sgq4BXJf2mHFbYb6rgcHGbWUU3oufnY9ECFQnrPdC
lOferruWpTUyDL/osrIEJyA7pYO8J05037FkJcux9P7GdYVAWy2f65mciogGxfA4cj+03T+yX8Mp
LPgUk/up8CemigFC37PTvhSzCrULppIufypTkAdQgLGraCXRsGApJvTUngtnkoBkn1IC94VkPMpz
qCru3LS67ewzOaDGDt1XQvXeyUMMnvtf3HjlwQvL4BtGXkeyGEqW2sC/ZH5Qi6J4jQBiDmdeqx1P
8zV40NIUncf/EBoQv3VFBioZME2dm+AeIvwzuytR1sJSm1i+qQGJLM8GDxgqBG/9vRRZMM19wKQO
SPlig9jmuj0sNBIwkwAqVk0mkwil5A4ChHvZuPwo3bR8HQbbvnPRWRBv7VzmKph8MM4kusmyDU91
vJbGXngBanoWz6NJylmNSnkfNCK0JxBTACQZoF8OCFQXggNrPuyy7aOL678r1qBonigPgpSKo7ko
mj5BWnPFXi4/Gq7qv4/2GpTGmACfat04P8Yx+1GXa8KyS/vZ8Fg5HVhuE2yF0lb7qX60o2dfP1O1
pk2y9OqG27L6bOzlgOf7dhrmRQU04ErwvGQhRlQCPk5uJ2nmnFVP8nBGpX+HxnAnhNRftbu+fRfs
xIQyIqvcjdEk2xNoZkFu+Ek65atNPtWNu7fqI781MjExjUSXpOh9EGYXfAgzAmnL/rc/RNvrX/G3
pvJvfpyZeMZRVyPCXZxK1cZ9cY5emB+bL/5PcaoOzZZ9mkK6TbfZS/KZf7NfxAM5dvfqLvucfS++
e852DVW5sBNMwGNeRF2e1ED1Mbt4zf32oZtuoXpCvG0yuwFFKf0a7Ukn22k+u7p743pNpO1v1ejS
5J0/54Mj7vLOLlqw458gDt+HLPWrUMZR+9JDxir0KHSeQ1/pKTwz+D0VPjrHVTO4X2PHq58mD8E4
0MHRBs2S9GiVGdKYCc+/WzMSmyLNkjFIqQQvl9e6PyDTNuya2raf8hww977V2d7SkR+yIeIbAoG1
my5A/7BXkkJUjg0qhNOU/7a8bjeLbNNYP0e91otz2alQk6oyqwlEvXoOFGL50Cqxrdl4yMDaYX29
vqMvPx8o2f+uyTDauu+lJKe53jhWgKsoMJTfQMkfXn/+0lY1nGLVju3sDSiDk5g+kQKI0D5/ue3R
hj8cgArpkRBD2XYGh16hJ7535mJecVhLE2P4RCiED0NceDW0HO23Wvp3MSQGg1aNn6ucfb/+BRfv
Cr4QpleUPAe7CLObo1MPO4t0+6Lhd0wWhz6nYdcUr3roNgLk0e6s75AUhNRtcrg+9jnKMo3xPPTZ
UX8wxtLy7c6p6/Y4Wp8TZ3iszmrjZ0SU6z3O7bC5bRQjxut11HUNCpbHxIJ8q8qbLvRj56hl8T1N
PbXtuvHGkc7r+OF7WOXEvR3V/bHM6+/O5Ly6CtRZbQTC57yZ/tB+jFd2xqXT8jxz598/jORXUKMd
G1ujAyIVYZzaJOzdyQ/6fg3YsTSC4SiJrZPc7jBrOImHpwa6c58iD8QWkIQuVsoRl+zy/BGG3U8O
5OXbSegjsvo/WW7tfOg4rmQHLpnO+dmGzZ8V/npl4fWntN4L69WZ7a2l/4CM8bYVMJHz7aBdf3Cy
9jjMkZ0GGYvSbUkUC6ayXmvzXrAPE0tMbMv3qRPlx3zI0q9JJUlYNTQ9OCIDzBX3+8Dvsn7FlS0s
uAks7isyFf1sZ0egzgZo8qR20LbUO+g0T1cc8dIQxoKncR9VM3pfD4Lcs8bb+s6d7JsbF8RY8TJr
hI2SvUbPcZXvwXTmHlzaZNDebouVJOnF6wd2lclVOAilZyjbpUdNFHp1RwB0fsRgIAhR+kpDQokX
9oWLXracZDocG5/1wUzAAnDdky0YjAnnrAdHRkLL7Ghp+jBV1kuEUW57tDF7IvHKVvV1fmRFxp86
m/3ponRaOeCX3ts4JaHEEktwsPdHohq09jTyOyhp13RkFozEpGFsetCeRpAcPyKOyH5k0ZTIQA80
fUBXhr7v55J6odWIW0Ds5y1gnMkUakvSh6s91MPwE4pWr543fa/0GtZtwURMKPjQJ46w5iE/jizv
AZ4ei4Pt16A7F4hPb1tq49S1WON3Ay/ZobBJu42kN+yR6VQ3ZFQwPyYIfCx1F3euAg6n4ODCeBLl
GOQpB3/c8/XXX/DsJgw8U54/1rlbHWkshu9QpQeEtpvFuAMM8Uz0JXmyvz7S0rY9r9GHQ3aiHend
nsDcUtLum0aI+7xLss1tTz+P+uHpAyh/HJRFymPdNd3WlQMLpVOXK8twXswLoZUJ9dVzQXnXoY7b
njnqCtuieyUTdO/xvN4IXBlCZGh/tW7xdtPXmOShdY7+a8d39HGei+cySV+bPF0JExYM3IT9kinX
Vmn7+uhNOg49iaxD3rMH2uZ3ZxWaMFf1isD5wtYy0b/5SKNB86o+phb0zPpiLxKILaTWHTRZ36/P
04J9mzyiuNG2AAb19RH87y9yar5wf/reTNYaUmXp+cau6uMqsVl3TmcgOqiTYpsrNDjV8931118w
CRPuCyUKn9YCrz+5w2MJBVy0r+drRJ9L02+cQdAgz5Uv6hq8h9IN/Dy1AAnw7tGi/mRRvrLGS19g
nEVdLjvVUqzxGPvjfWvFwz5r8hujZhPGC5ryspkhGwFyxppvoiH+VY7ED6fsxhDKBPJ64KsnoFqt
ofFD+rMy4C/h58lmbNbmZ2EDmUjeaapRNlASG3R41957Oz1lcsWQ/8IDLzglE8oL9dkss1jZHz3U
OOmGqNHbaCw2vDaIh7/5rld/L88Jn2oc/K3knQKpNZ2gtEjGHVGQ0dYRuizb1okDGlnylWb2z85D
CjgaMnelMnMRs4AT7O/vHxwzMDBz3CSlPOTQSONB1rXN51oo5oeRBkTYrVR8B4HjBlnnXjCgU+di
C6p5FCdmEFWkXLwrkCa9WTKzt9etbsGZmzhlWcxFRJAgOapSnpDXudcxR997/Qysb9hq9tma7bWu
0AVva4KVFe+rtHR95zhAQMERO9CPBk5lb+3qqydugXFhiv9i8D9McU9jFFjoJA9Y599Nq6ZgnufH
Qha/BVtbx6WNbFw2RgJyjbma+AENaR50wxrHCuNhjedz6emGr+oUte1KM+uQTP6wA1VQ+eTMVfxd
Qn9nc33Vl4YwPJXuUBkmo2cdGPZ2o705JF601zbY6a8PsOBvTfixC4xbNPuOPNSk1BurzR+GAo53
zLK7QYDq8PooCw7XhCGLlhdjXBXyIMW73/1x6pUIZ2F6TAyyBRYlxV1lHVpyP3plOPQvMWKo6y/9
l4X2gqsyAYBewSx76mZ5sGWtTxbkB+6hfkECMK9FcDcx0WBDy6rf4OrwtjwaRUjATgs2DT3vh7nX
8E8UIksSTWJTHIntBEDkSvlo6cPPy/nBeBJpKZcQfHgJ2bwBlB3N/IkV+fb6ly89/fz7h6e3EI4t
k/PTm/IxjVG7UAfH/nX92eS8dS/NqmGTuklc6XQdXr0H802TzH3ou1Wg4OjzptrFg9cEDcfddizA
tjdpe+vP6UqVdMGx/c1/fvgwavUQR2iIPDhV9ySjOBhZF6RJvpvUsanWUClLoxhG21SpnVCt42Ne
g7o5s8UnJ3b8XcTo0yz7KgDbzUridmmhjIuoEsJWhSijI8KZ5E6igXDnT9X/lAvp5uvLtWC5JhbZ
AxtHPfExPlLxXg2gQ/SzlTBy4d1NIHJNIgGSXC4Pbun88No620WIsD3ZrFVvlwY4L8+HxQY6nlvl
aMvDAFGaMLES9lSRunuWEJO8cXYMM/SR959FCQ9R1XeQwAztYq3KvTTv54/68PLdoNtRtKl1yFKk
3msxJpsqH7qV9xaXbdDkRpYuqYcOFNuHCYqnQdXKr5Ap/9EN8c+5dD5BqpwEk8UCofn++jZaOGZM
FO7Y0aKUlsUPvhqbQ0/IV09lL42oO3D2Vc/XB1lacOM8ngvWssh35SHOwKFVPKe0DcvhFjAN4hUT
hquShLGiovLQ1uoxdutfadY+8b557c7iTon7lnk3ZmdMhlnPgsZpNuFDHNd7GJkEk0++cnBc3lfc
BONOQDS4ldPgTCuzz0URv6ZRtrKplh59jlw/bFn0KDd5mejk6ELYunWBMZs7sabqfnnHcmEYs4WG
7DImdXJ0UpG/IH+sWIiEJZpIyopOJ4E7HFCT41B/HWdfHBpRTLfFYNwE3SYgPHaseoqPjrAD5iWP
dDhNE329vmkvWwY3QbdZPvnaavFh7dyGKt0xOwt9D9qzN+oOAXJnrIuEuAjWJjnStE2DfLzTEwiE
QCC3EtxdNjtA9f/7fFXpXER2AubZBNJfqN+OkfgsklvgLL7gJvIWHtYp67NVVxCyq9CcX9vfefbZ
am9cAOO09m1BcNWEXacpwJ11bMtAwZ1nvHpNYk5uNA7jpK7Lnk6DC39OBuvOVmzXVfTtph1kQm2j
xNciakB9SCq9mds7KCk/4mIY1KW9u20Ew7I90XCd1Agz0vwPS58swj5Z8rFjZOW6fTlg4qYYr1sS
i84EYRnLCmB/ov+B7hfWrLs7Uuj3snXXUCWXL9HcBNyelRmYm0o41g6ki4gvwWsj3HozZbDs4blQ
ycrdYcEmTPBtNFEy+SPnBzo+yawOC3A+8nLt0rb0dMOiWQQnhU4DnKakf1M+GoqHlLyyZm29z8/5
N0TnJu5t8Est5FTLQ5G6dzx1NqXVvFzfSkuvbpzRumc9ZB9gzQQq4r2bAsE3oUN57aK59HjDmOMM
fdsO2LgPIP/6wTqkRnSeRSEka9aapxb8tYmp7WYXhN82DlAcyXUCmUPxNrYZiFb9FXe6MPkmkhZZ
BOoIihs5r/Rr3iJJ2fvb65O/8O4mhDYleYxjERExeDk3rnoVKQXfv4L44/P1ARam34TSUvCHoaE+
ixACQNajhlM60KH2t9VgyZVrw9I3nH//EGX0JB0Bd4Av4vyFdDj4vX3hvbjyxijGBNKmJJkTkOii
ycNp78HYG9pyWMlWLLg5Ezk7+lXpTQXcnJd79CuLrSacpvhPFXVuYJekecl1sSYMtbSLzENZpWTo
px41xKEctrmVp1s6MrayR5cWwbDiUXllRtsuOxZ2BGVkt8ntnV2B6akaS/WQtSJfmbKlgQx7TsBG
z4HYicB1+0Dazzz5BGFtZn+9vl3/VlQvODrfOJVnVXOPgUX3+PXr08HaPj0kz3RP96chkGEeTKEd
AnwanGT4mwVlAFha2OxRfgrdDQKoAPDjTbMhR3ac38qDv9f3UxmAZzZ8gSho0AW/V97yojd2/+lW
05Ht1v7cnop0eOK0vG9IsTK9l3eJa0bVo1+I0Ubb0UkL7y5p2M5ryUrrzNKjDTuNS0hEWrZuT57z
KsvnVPy6PhuXXYxrxssUbEkD6DDb06CmKJhcEbgR+eTFK/WJyxGCawbLDitLJIJ0eSxpHD+3ueUj
1vf7zTCnPHSk64V2X5ZHz53LlZzURSyvL1wzfo7Rs1pHdRGdmqxB8Tqvpvk1y3u+m5F42cy0zLug
L4g+kYa6KIHI+BEHEAMIEGKy25hmycmPJd27mrpFODfD8M0iSeTgeJ3pncOnOQlZGSXgheWVFwVq
GuwDlJMjO/Aa1TwwV3Q44UsrhAZw/8WCHl757I3xWgfN0ooZRiYgsFcwhj3rRw3/rGuHbHksrZ3N
eLmy2S4S92AOTZSU3aHnskRbJ2Qfe4iYsDNwwpPW+1CWaXnwIlaJkMaZdRqsOAoTMHZueFYPx9aJ
FAQFid1G+DsIpT0rFm9E5zTgouq+RpigKez9Rv8U4P0C77yTZp/KFnoG7hT17Rb9HMMjT8ZxZXtf
dniuedtJW9+DopcjDvY823vqlcmrj6ZcFWgwpUPoc7gxkHHNhkNlR4Q1PRGHkhfyd4+aHIKxnldW
AIlLpYIIAl0rRrXgC8wbCvSxStBhcnUUkCKqApxMuOr6Fb+hbQCLb3YBtqCwjvu8iY52Q3/6HNwS
5zb9TCV85bhben8j+RD5RBcFTxBvS/JYS+eJtdXrdXe2sN7mjUQOPRn7jvvIiVkhmlpOnZofFQBM
wVCQH9fHWHr9s2F+CJlsnsLEHcvH67cvteYbdFesrOzS65+H/PBoIFq9SvEYBbZoPtrJi6PV1tUi
nACCvP7ylxM/7j93kbSTuZ8P/sFh4gEKMDum3KOqPiVeBip6gBQL53eZeNvroy19jxHYlLC8urBs
HxLm47NDqveJFvuMukmQibVO36UxjJiGWkxTi/v0oLQEwz+pH/XUAsLiu/MmbpqVlVnwuuY9pdc2
cNUaKd7eS194690zMj4j3FnZtwuPN28pUCEmtQSG6MC9RHxF7a151pkEgUNpJ8Pv64uxNMb5jP6w
uUbPtTrAA/ghIsVwrMWkuqBpOitwlAM3ddsghm0Duw/+hibjB6KtJzL377FVHhI9rNje0jecN8GH
b4jsmIwzoCyHfGSfm8T+IjUCxaLf3vb252E/PD6t23pkjXAPEbeDMe+3icR/+ea2pxvW3Xt90w4t
dw8139u4o0cgwPP6NYmzy9ch12yB0/XYkwqu6aCsnRzmByG/ebzbj4kVOnx3/QsWbM037Bkw08aq
YVkHmcnfVQE508EnJPD8TIWs6FdCuPN8/HuNcH3DojmPiriKqXtgzfCFMPAmWHx4vv4FS7NkRE/N
XMYiYY57IKXY9E31nbYQ8ygUmrw8kKxWiV7JzCwMZPaAgMmcxy7Ykw517VRf52xqD7Iqu00m6uhX
CU2PfV5maqUMsTSYYdrWBCmUocr5obXmcFR3HhX3aX2Xz/Mucb9cn7mFSrNrNsmpxJsAhCPewRn9
1AnUOHi/5tJDc1ZbR9HWS10Z2tVAdvXctRu3I+MLgERAIiW+Rdd6/BfOL1MrJGqcESiXNj5VVXen
BrGbcm8zkPhke/Ne5QKny0m61cpOXBrNcDdo9ZeFYFN8cmbvYFs8IJCko7y8h9k+2LLZNQMuALx5
vT7FC8OZDYAOb8peNyMoyJjH76yBwrdVwj5EVLSBC+sGY+qZKyNjjndok6pbiZIXQPiu2fuiW0tx
bVnuAYwFVsAIpCtPceP0EOnqiuhJ5A0L/FTyM12+nDZgmWFvTiLXABIL+DDX1DNIXN4oxlN6mKpx
fnViwGhOsptcilSyk0LzLE+HO0gfugDfVqKXAdcp2qZsTZyAKJVtEzp16D/1pq+g1xe3nQZmMw0o
hr0mIzE7uGL6LMcSSvIKBOWWGlcS9QuOzuyoAV9+wSNl0QM0mus8aCEnunNAGLdGbP+XVvGCJ/UM
T1owEMXEpPUP/C+mJdlW8fBcAeMyomTl4uqWcw6cWHnGa24GiMAjbN5CcWNovyiQz9r2KxvngLIn
hQJI7uZ33JYrk7twlJhKCdoeC0ilAvSfovcOEk+h9u6KbHoq+Pt1Y1qYXFMFYYrrop8G5uPqF30p
cZdF2/DKul1k/Drfjw1/63W2nTh1xA9oWSkQa1If/Soj2MCHAdqZk+Pnx2mmApTqI9vmPlCWlZWz
fTIA3VvMdbuh3HN/X//OS04Drb3/fGc2aTT+ZN2JcAaJkVH0TyJS83amNvJqFd1Dk6LeOpEjNohu
3q4Pemlyz4MaE6BdDeERTqvTUJHvTR79JgndXH/0OdYy9+z50ecz7kMMhseWOZ3Rqux05U/bicBw
U5X5J6+byv31EZZe3vDqvuz8Kkti5xSLYgg6y3+a3Pn1+rMvncTntz9/1Ye3L8hMahuAD2RGejQ/
K2gDQqcJKr/ZZjj3O/O1It/SNJ0/7sNAaJNyQXdCoPVOSLLxPIGGOS8fQhJBUO36tyzNk/vfIVo0
RHLiWcOpZckXf5K7Wo43TpMRSIopaSUj83iixe951AH4e4EuQm/sQ8TK8PrrL82Q4fzQo9alBYAn
JzDntBuPVE3YN7nGwanXFAIvObHzahvRpG/h3BEVhogtz7/jVa/KDWon5R0pi+koygY5/Js+xmxi
Ql9qifgjp+Bvlf7b4HfRXtJGHvuCrbF+XYwC8DWmqgVz8qrNppKcksGODjZRbZhD9fk9RdvaXgvk
/MA25hzSmkaHMY1BKWE1+bfr37cwk2aPkwRCsgOkeD5B0OtPyvoTdLyzAKfvc1KSlWhuwTbNNidF
EjQQ1wk5CZ95+7qU07ap23jTDxPZ9n5cvxNuxf+7/kEXm8DPs2l4gsiGXrEWmp5aPrAX5rXVcSZT
9Aw0aHNkODi+4Nb/bRJ1chLQcSuAivchiJylwv+cxSVkTK+/yIIZmOoYPEsjS81cn5jVb2xhgQSt
CNUajGtpTg0fkbZtXmvSk1Pm/rGsLuznNHDAGtd5P1ypttc/YeGIM6UxMtXaaefKEWAG9UlowD6i
2Qkdh+2ZQ7dQGd3TpP82omFqpZCzNGeG61BeM2nw4JMTh1faqoLLoAccNFBgf75xCMN15EPOc8Gg
1s6nO1V87uWnOXq5Pl0La2I2qs1Fx/y5ssZT36EhOB12Y91snLb80XjFVoPPa2VnLdis2aBGGISZ
si6xwTV6TEoU+Jpxb0/Fpl5rcl1YBrNNzbOdCXs3sk9tbL2AY3WTW9m3JvNWDoiLYRxM1GxOi9IW
mcN5rk5dn7CNP3fTnZv7YL1tIRKS21kV2lGeQqbPce8tdHgiC+4x9cjAKtsEoqmgB6pietuGMNvY
hmmgcwy62pOftnXQeHrrqtKBtOlabnxpWxgRA8hkcs/y7PSksj50xm5bUlxgHe+ty4vHwVoFCi+E
DWZDGxogs6gAUdaJ9aDig5LQBvQatzS0nZfMCByGvis5syQUi6oItHSoIVfNHaRsg9JZu/Qvvb9h
/CIFJTIuoDMKiOmm4zgfUNO6zTINo9cOtXyenLnRum7LFEqI/Reculv0mgWJWhlkwWrMfjaqLa8o
3Wk+1ROEaN0dZL0Dd22XLh1rZjNb4uq0oRpCJGSO6mMHFFYcxrq2IqQyIVZrdVOyE27rbwEQz/bF
TNlG8BLCP61vhd3MbrwmmI1vbqcZOPJj+1RWbwJqVTXZWx5Z8WxLU2jcEGxqqViViEaac6ILFB2E
vrJ2pV1ywQ7NdrAxzeYIHTx48yGdt6xCo83Y5eiKK1gddqMAE5s3ks31HXfZR1OzbjFMUHCrcmhj
oUICFSV0iwRF3ZVBG9uhp6a17rPLNkPN+oVIklSXrfSOs+gh9NFRqJQJuhK3La3GedAPV50aCZ42
GRiOSpIiTvvWeizI6hsja1N8o+FgfqAcwYXqnC368fZd56C80K4swF/wy4X7rKm9AbLlamKth4Sa
z6z/DXUns5DWiEXDyEUEqukwfWcgAcp2zUySXcxzTqFcH8WnBnKKaeB2NQQVWRuz3UBkd6xaEOyg
YRUicD6wkE80P9NmKKvoQj5UdGOhABqFijXNg8Ytd9NCCfrg+F53NyWpt8t9Su5j3U0/OmeWX2Uz
zC9+gfoPdLntU58hyjkLItzFCqkhwp1x0/oNClGEltN7UWQUrQya3s3aEuGcVzoJ08TvXvtZ6C3E
oZ2fZcHVS1NV1XGyyuq5a9s51OMcH1y3GzlQFH19iDLmb/ti5g+9r+aN4wnrjvgW8wMvz8SxrHw/
7FD5CjIr63bDyBRo2OLU3ReJVeybMoZDqWVcHat0dH/MaedHG3DqpN1eib5fKfldNh32j1bJWEAM
a2rn09yhr+L/nJ3ZkqQ60q2fSGZCiOkWiDnnGjIrb7AaGSRAICEET39W/Fe741RkmNVVW+/dHSRC
g8t9+bdEBGeZWkBiuYqmyZCnff54hf596QSXLYPj4o2ocQTupMO6ykC4XlLIVd4//vEr73DZKdjC
pLxvDH5cWGzL7ftS/YpKsweDY/PxA6789Zctg7igNf0AyDzwlewLmvbUE3r63I2Ff+3HL7bhyg8i
bz7DYo2wdCMHWKApIm5hNa79+nm7+c+20kAiKDiSD6cA5hDpSulb5dzh42H5v93jL6v+suMZIqRS
SY0+x6KOkJqpx2l98rx2/epx9DuCO7+SrBva+BkioWATUu32NG66/ciTtU6HMQrSwRqEf3Xj36Po
4ac97OEfUd+JM/Az4r0NenYf22aGkD9heZ0EHCS9oiM3xv7KKfV/MfN/RmcJQescZTidpC5ha9GH
r6Vn7mBra9MoUkddVrdktFe298suwghJNOp8BqA93O7SJjEPIokhFpxd/vHHuPaAi4CugpkgGdwC
vlNp11zAhAJd/kX4rfEMjvZ/eQYErf87mWKiWIkrfnFcpwGxzle0Ke6SYfmnuwG/FAL3Kq4bh90T
RhZVWnvVfqB3axn+4/hcRKUkQZ2VzJU9wSGA+zof3Xc0+90YmCs70GXHY9mjnDHauThWzGQOPmll
8GCRnmbkVuxx5fNedj4mrOj8FRZgpwlVxtoYFDJeZtru/+XDBpcWLNEKo0zUEeIjx8kYjHdEPtD5
57/99sX+1s++1/YxsqCBslsZ+Ese8t5kjEc3/vhrg3+xxQkP4E9S+t6JzqB/rOJYStRo22YfzLt/
e4Xz5vqfbaJsx0Kv9YL9f3731BtMvLEKbkydax/W/9/f9kxdRdhIkVuK+j0QCnMaSUgEZ3qrpfXa
8LD/fYAB/GaJpQczkwhKidp4eou7cbcdS1VAthfVNyL+ay9ysQHNi2sQ8cD6xnbfIvozoKgO3Qpf
r+zTl82NA6IqZDMRpbR19R5E7IR+B5g1IYeIxEzV3yrR/v0V+GWjY4gr8VCrdT15DDbBQ+KVr1MU
dru27WCy+vFcOu+V//+ZyS+V2evs9aHSuBjhbNm7dTohicXSdQLYmzC9R4X6nUzuxje5ku3ml2Jt
zTwoGmJvOFHiRe8LjuEkDaGQqjZeoodHSCCnzLOVyUr4p3OZiE0wuVun699nHo8uVj6DO4AnEGIf
KafFS3iW+w1R4d8ZPdB93MzFja39vAz/MqSXigIrIzVQaHhPBGngdPC9HwIl148/15UpcSkawIQO
65FW64n3HmzZ0AC5VOIc7/Ab8+HKIF12ig5L18JUDjezfr0X5hexOqXLgyjGG4Nz7ffPL/afvcvv
56LwG+6dwMp9D23bPqhWkk3gXPyzVsmtE/DKOF1q4NGfNcy1Qz5MjhIU6W7RRwvOyYkTditBfu0R
Fztlr4dpXgjepO9/1U2cD6xMq/qWu8m1cbrYJrvadCXtW0Qf6EYubPTaz+W27Px60y7mlvXTtVe4
3CPF1HUAPEXHMSrS2XucYAXWR7fCsyvrILkIcVYZVCHu38mxGe3W49VzsnQ/Pl4Gfy9O8Es19lRr
XkFIHh/7ig+ZN1Zs37cdfJ+i5LmcdfQuq6o9eG2jtqIfhn9bfJcibUKcZ/rZJEc5Nw+sGd7qYn2k
evjy8Utd+eSXLaRTqcsOp/p6mkIo+6tn0qpvc9OINLix9q587kuhdjdq2fUhKM/IqC+5M2WyY1Bf
ZkA/3cKpX3mHy9azTg51IsshBorEHkLS/5lgpLtEyY52863T98prXPaggbFF3cphkdi1gbdrC02z
WjoYDLblrbV97TUu1nYSubWhrCqOMMJKi6WFRqdJK2QODdqjPv7af48h+KWssx/UMnlQLRw7j28A
vsppeFesn6TtUZT8/PEzro3UxfpepFb1xPCMZDWbtqOHrpRP3XyLsXbtFS4WeAxLsx7WO8uJNoq+
UFh3bPtR1C+6nUQG8tKwJ20kXj9+lyuByqW2UwCKOw7dnBwr1byw2M/q0C/TQsGf0U5J1kzBH9Pf
Moa98maXRO/VNZK4hMhTUnfFKYohHIZoe9nQyjVjWlpGvkjhef92WeaXKs/WNFIEfYN4svPhlumx
B2fZF+77Lx+P3V/jLgAILgdPxcSnVhX1UVUiARlZMAgaXRltwFnURwIvFKDq27DOG7gn/QqDCIFF
tDbhjY3zb8vp/PjzN/3PoQ8eeqBIhR5FnMAJUuJcQcvgpVPwLxbH5wecv+N/HhDPGnT3JCyPoet3
86ibXNXRF77YW5WPv02I8wPOb/afBySz4MHMSHNEaTfYDmAufTVrUB8CkCo12tH8/uS4bG71gP/t
6Dw/7ryg//O4YiZ1AQ+18ojE8mPAUK2Oy3/IMZ1/+vzI//50CH5A00T1UfJ6fizRmFcUEd2eVTsb
P3ZZA3zO9uNp97ft5/yoi13UydJntifggoCmovQ3JoPDCsHjx7/+16rY+efZ/77JZJKZVSsm9RrH
G7OuX0xH4qOMwntFmz8UdYu6wdYtqvkdLXAjajDYMNpifPv4+f9XO7qM88/Pv9hdYT9a8Gp0yVHz
KVfqk4/sysinPeG/yKpSAbsy3n+P52rFCVsfLUUbDq5Va+c9gBuZM1i3TPA1G+blrqxhMxX1982o
HqoVcJhpb5P1LarZje7CaxPqYquWgnRaBF59DMX4p6qTrKbDj4/H4crivtRCwoyiUTG80o5wuz56
NeDCVOetCV8Hdaul6crqu1Q+xvDhG7wBXzoicivEVxVPhyHY0+KJRv+45C4lkJrI3pZAkB0hNz+x
eT7U6pY/+l81D5gpl5B9BR4988YYQzSyLA67HHrL3dyyXMEo1hfvrfnMiEk7B+jQMm0IjEbDm6jV
a9/nYi9ZqIxjszTiKCqcyGMHvEobzu1Wla4/FnV3y2v4yhS7BO8PS0GxRtHC2E/zU59MR1t17sZa
v7KTXKprgEYy4PX64hiBaZpWYJVncLcpUg1wSP7xNL72iIszqkR5veqCRh5B0VVp77sfpR1/QiS/
+/j3PZT5sDH9ZcMILvbDyEN/Lwy5/GO3eNWWTnp5NHGp9h1N9JoOuplkSgPR/lSxHsY99n17mIqV
fkVHH1jFCfGHCB3Txv8aRKTbo8hMvvhsrD5JQ6LUsRhdnWibBosQLollt0oMld8Ed7pk4jB2YXGa
Olp9DQKJQsg09vGdHy9VkY7eLF7hcbv6GalktBuRvZSniHZqwxNVafgLsShTMFZNct3VSQ+vIUYz
CbuOHG7P0FvSkAHFpSK9RW+0nxkSoKoSFGhv9Gy5Lygq7Qkipy1ExnWfAl4H1265BOUWNgNm34FG
coBli9xjGHleBp1O58JybKfL6Ge9XkBpUDz4xJxCJZIsGvarRXwEjYj/dCGLTqqdyCtbKEwyjGfU
T7Nwsl/maPiZoC6elwo61FoPelNCZuAyE+C+y3gTd6kNBMmRfCoevSKM5mzo+mjM0Hhb/ergU4D0
VODGOm1ryj/1AxngzOYAai8NiDvlOiOcqatUs6DIJMZLZBS88l8zr73vUzmZFv2wXv2ZyEHlbF1+
z+uY4BszHbxMs4Zb9agUT1XoVzANqZuNkKDAw354+aHHGol1NYdFDmyt+Vm40r4mjVve46byPnWt
J1540HfbwiujNzdPRuYRbUTeL2u8U7N0P8N6AefX60yIQtYyD4/JMCwCJsR03lBhXO4tEOsisJ2T
x1Wg41Wi0puh5bJ32eoojI0L5vmZxaQh6STDKJd9Sf/UpQy/BL7u89Ff5MFb3Pxdeiq+SyRbvnr4
pY23JPY3qatk04ehzTmUhLmMENL6xRgxINvnOC2Avf9qoiQ84bvwF+lP6E4tXLLwVI/BCmm/7iJo
YdEq642iPGDsg53XseTl3K3zx6FIPMNjqToLBMPu5+p88gTrDPJD0il5IomB3Uc5kPKdc9budMEn
ncak9bxUtHrMu2muvytdoQpZqpj/kOifn7eJ0d79giI5IGOySaKcFg78/zJufHQSBDbKiPCXKR1Z
bQ9z0MUvBsB7/J+DOJs6dFQnhZ0eFhNgerQlVzvOlxronmhKq0gMaUnhvpoBTjqiG14W+M0iKjao
Fdd3omXjpzaJo7tSyPGpCZNQY82FwtsAQuFkajXRr60w059gRJ0+dfA5zqOlje+Q1Ao2zBukBCEf
7WdVw5djFGHR1eVsoXT0vjW6QyHTtnbPgm5+K1mpIUnj0xPauYataFT7pNFjhWs6zgjnDQCmxmux
HZLAHYUCwo/ZxD9GA/eywPrh1gH2/6Bo7w4qlC5Vnjw3MhnrbTzgZH/0CLhSyXr7YqMOGVbStilM
4e09/tL4G2K2flsvXD9U5QB6Yhf3GZ+qPDE2j31sdBPvj15viE058Hs7oWqx48afTFZpZ5Pct3Ny
r0ZZ5PiTg1dLvU+DKiFdLkCfk+BTbMkIt8jJX5v7BPTXLtOzPz2MRpENbYCgtD1dsA7dWOy9ZgR2
z9R27s529WIDx6DwEAvB9pOq+j+0bfmrhuHLHl4TcgZfwLFNwzqTgTwRjWnVqOCLjsN2Hzrio2Wr
LqYdE8N6mJapvWOJZbsoQE85wtUhD2RUHXAXmvMwMPzVyRnpq7mKsho4CfjgJFBmzKWMt2gP645x
NE93Pl/oZ7igkv0saPhNqhmEzghRRIqdV+ziBvIZDg1jtFVCg4dBYzTeo/UlVaNyW38i7OsK2/sn
m1T8Ox+jttl6SyiQ10is/uYaL3zuAq95IoPudi62xatR1fJakCXKxrkxaQGnx6z2qbxbYRR2slyK
fTwt5daUVG0KT0dPKuqrLadL/RZi2d9bU0S5DiMFQ/SOogDm1SkM4NljFbUSh0dlcjb0ZW7akN6N
A4kemLLLmCaJ8J4N5eXeRCYGkyJyab2s44F06OpY5+jNAFbxHeJuPaf2DL5Jk4qI53iamcsK7sY8
tLCaz/FqPBd67g8NoHXPgFlzfE1/2o6wB9+YrqhzEgf2a2l5+zKUbf2MrqFktyY+5ZnyPDQiA1wK
ulfbsQfgfosXJdrxZ9tGcIYdeK33MlqGH91QEZivj+WBtbgxh/48Q6DPOqD3kKAKz8Dx8lTzqH+I
+j5456wJTh6G70dbivpI7IyZ5DuCfSrwDjGsUja0hLNTCLIJ5n9UQjLWwCxJQDGfYQr1W8TAxS+3
2pHvEVxNz7qIk7sCgfZ31HzbvRQTwx1e195v+JG1ny3snB5CjsoKNL3++yLV9Eqghfys4bgOBeS0
hBw07snbBKbry9T0Pv0aAcaXhnASzQayJq+ysOOa17Saz25KESDDpZ/slBTivggq6JxhznuA0oVt
KCHBYSJ+BYX4YN7PVuNb7JFuw+BrngalrLKm79psGEaVg7rUbHB0Dz8mHJG5NotxKaI5l46QGu0c
E+irKobifuArsEWNN/yKk5VsjfPr3WoSl5oI68kOffUt8miV60lEXyow/3NYe6p8XWj9sCCRk5Oe
09MCG4AydNMP4w8UMBRpf3l2Hcy20oF4KvyWvs3joO/5hH3Io3YlqfRt0WSdqJsyK9DI8t6zzt+7
irWQI/XeeueWEvSepO2ydiT9nVlZ8giFOcVCGIc+XYaOZcWUeLh4IhOXttNKn9GDVmdI8piNqETz
xw+n4NRaaR/GqB4e5EL8bDXACKbgDlXzQSgRiDwBhW95aGu97tqg5t+JC8enGBTALSDNsD03Y3QA
rk9+5pBn7mHduCD6Cm311Ch4S6eaIL1Tlw3LqedIk3pobW1SjXgrSbUfYbACfwT6okimXQ8Xg+c6
XAXNbd9I4MiHKIGZnXCf5hDdbL7viSwaDdnjgoK7l1jbNtcccqqshLxuzU0wqzfLBcCEQkewtO3s
kDx2hmHvC8ZhygJVVUkq+pq+T20yfSk8B9O3ZOwfkVzjfa50QMo0qSuhNnHhtbvGgMmaTi1oL2nL
1qndTpEID0Hckr3iVUYm9DHC+y9fPb/JZkJBzAX+aEfxQjKzUJl3uelk77YIiIIfZHTDe7/W/Fmp
KBbp0hnY+uiG9U91jPKNpWHwXA5h8t0NifztiqrLK5x7VRYjN79dEfS8TSD+lWAO1+o1iSjHVitG
D7gsgXbN1PApQEclSKtZADndW9fM8Sc0L/Jj7AX+S6k18/My1GxjS1vlWGTho4yj+H5cSnD9l0bb
RxxUHoKnOaIPHApfs5mHxmI4xmSLVgz7FMtV/ebwAEV6w1PebzPZ8GEpbB9kEonKO5+F/PxdfNFA
oAgXB8t9uoNpmTr6qxGvCa26E4Q5TS4qAJoQK1XHeFCmTRMojs6hMYoEiJqDveaza1NQV7o+70vP
e4RrR9mliUSpricxkPCc4CLLOErUWVdBaoczxCe7fmzodp5Na1KBasMGrfn8i8E0GbrpCAUA3eOE
S95ig+mBg1jw7dS007scQuDqvMjfjVZ2mWPD+LOsStptTCyqfFLFmhXWrD/qVSuQOqYZLmVSkeRz
YkW0pFzM3beakLBIl8Wy+1EE8t4ES/NFduGyqQKPvaylL48CxZApX2HGncnJ96BFayr3Gwr65sG3
cb9Ro9v7QbVLgmBG88EKB6hE6B0l/dJkSxKKTWMggOwX4j1LNrmdhM48TqeFuA2qytORgbh0SpbI
bCY0zOyiFWFHPSQUoj1d5Nwt6Ciz0/IkY0Gfas7tQSZzmY8TuiK6dowfz1sn3Gg1MotEwRolKuu7
XgYdmpa8sj15RuBzdTAb2S0InASW2xSdKLc9VJtQeq7cTX9q1TL4qXbtLirV8hM+K+UxwnzYQynH
trVMOrQ9qXnvJaE8GR0n20jDT5YRb8mbdQ2/1yWNnjVud21KBbF3ZVKorPfLaeOcwYIkuh/QDh4H
ZsqahcKt2xfoznBl3z9FwH79BjUWl4pOlAsaMu2wlaE/ZMVYL2VOukr/4DNoSmuk5jrn0u/ypCz1
l66R3h1RMR2yUoxYpLxc3Ve+tOtWtHXys5vi8z2RK/HSwLf3IejbYrgDhj/es2RVzw6Snv1ojNkN
K0dMJGPXDrtiphKiHAKKGEFP0UYNet1zClPsnDpY23ZDjRun5+OQELHZxVBdfC3JSPBiovpNVABy
yETFfefVCN+noqvIxgV0+d2rkj/ztpPNbl7Cs1GyQ0yRgefV3hVLGZfpWrftHV7SizP4BGNpStlE
WPoG5tkWZpFxV40Hg+UP8z2q97aRQcYmMzfpLJvluGA3PKAjujPovDflQw2HrRxIkLCHT3oDd3TV
DCJvYM3+mTa0zoNhqV9E5EXfo0V0WehTmtb4g1/CoGa/RtAVXoyk5b6f/Opkxyrauph5D8moz4cu
MVspunrKNauRClH4x1/XniIyjuT0RNaSfNM+L3+V8In8HBECNAD8HcFgT/oZXj5gtbENNmffz3VU
w5Gj9lu43UAvTH4YRkdEuUtXGORuOrrpdVJjwib+6mXEb/sVEna3vguI5gF/a1S98cLAPyWNb3G5
MRQUI5TGQ5PaITRbDx4IB2QzKRgiHuKRpA83zivag8VFq07RPAQzZzoiEltnGqInoi3vh0j6P3zn
R9jA57Y7tYsPfVONC3wJaViOZLh38rHUt1Wklzfdc77r5mh2aThV0clM8ZqXSHf6SG347ZCJRutH
tcz6Cf9aPPl9pNVGro2o4KEcqu/16vMslGDWkZHDlpAJUDuMxq0/cNKe5LIse3AI+k3FpuAn0gP+
UfXal9vGH8d8hArrrmWm2BSrjPLCITtTtEmIbIML7RYRShxls8f4bw+dH5m0rNv6bumeYPnMtvDf
E2/t7JV3c4yYjYal/Bp2uPKraSp/9IswG2PRNWLneTkq3DEdsAO8znXskbd1ruDkhqxQXpSug4Uf
lwMIbnz+zRlRW6B7bZCSpH+dl5UeLbpyXRqwpjwNk203HI4LiJ6j5TXWSNJlFTrmvzX9aN6KQrgo
xcUmuFeh6XLq0w4nOvI1CY6vI4Xi8g4GSyFyShwEyw6Z8SlJ+h9dS+YeiZkWcISImeZr6Jtlw+Z2
THkVwphaDi7HdbrPIfRALFnqGaXUsCTTboWI6KFzArt6iXjLzWuHUQQCcfKi/tOwOPFt8mKvT+06
ldi9UYwdz+ou5SuYn4O7ksVyqV+VWorcwa3kla9wkS4dKra42qunED/zTsrZe12DKNybRLA7DxA+
maJnDXRHMkf+VpdxvUGjBqSqK42ap3N640SW6jyTuECgEllVZ06OwW7RS/UJLrzlJ/SWUNhvjesB
nsztvsTlbzeYts2wUkTuO1Y/FrMqYBoTukf0XuPEUTPdjskgH9CtE6+pC5N+P6+NfveXWT6eg7zc
Cwu/T1e0af/SgYrvtV7Bjl44botQ4GyY71ReGQRasJ6scZmTDAOHo9/TzbgjTU/zFe5dbwqtENvI
RwYt7Qbab1jdV5+iCkeMUij4hHjDDLeYbhNHjZcvpEvWrOuK4LQiS7K1YQHHGZxA23GePETHaMcy
o5rvfcmCaiPCFqApEyLicuWIzgP4Cezs5PmbpQCshaz4KhEsWF4o4p0+17OpHjA1epoNqu0+oYMR
CIBkDsgLc7N+TESywBGdTV+mWpCdEKa7G2k7bRWr1a4dcM1KacKDI4AngEoCXeHeO4TBWTjarkEN
CaHwaovyAWwU/uZpz/7qXZx86lyrkOmJ8eXGqTtUIVZ+2hQF/mLBddPmFc5SkSrCzbOo+/EBK3g9
Rcmgt15YD/dQb/kHLsp529mg2OtmJofzlfAB7dHIDFkXB9hiekRck4Y9O0TqS5+xENwdrqpyQ7Um
yKTJ5MmArxqlAahfuQk9/pOH4TxipoXJ57luwg2EH4jztOmeAtOE95KSpNknY1RuYeUHkOWEiAlL
b7wvq6KXOZhDY17FjTpY6RfPgRU1yA0Ym60fK7xVzDq6X8jKWT7D8mYz2aC7DxtgnpWdq53qG4VV
E9glF/QcMcRKvfuJ9DecJ3pKe1RN78LCeodlkMOmQez21oRE3Q+zh9tA4Rcvo9T1Z2+epntA8+ne
rhbdLHBBHXBLHQZkJZZQ7kDeiA9hUKpDoha6RVtRAFNF1t3pBL7bzonxBxLWJot1dAb70v64uAkO
VK7teqRK4F2pUomrvNotyhu/+KMadiZhzXEqQjtkSKv037DPD4/tavmBajudUCPtT6yW/AE4sfYR
eaLiVVCj7sOYl3k5AjXuqaLJE9JaHH0meKpiXKxE0QWv4VzhPt55gMAhy7HuYu6TPww4681MfPz3
NrLiNw61GnJ2CvsqUI7GrIVF9rMJpPnK5sCkfMZ0X+Tc3y+iLHc1snPbAf/jvFBAqy4cyeogQDdI
kYzfE1wGPtWRjnLsU1GawDpzC9IXuY9BHLjz0U6UD7ysX0kVqs9I5vA7NfIgw7JqeS7BQXbbOUEb
aSRE5+cB9vR73iTIEIYUZE+kHWS8oY6wnxCRTSxrEsUfAUc33hPkGNOUUUgZXobYLz4XQ2kf3eDG
z4UFzfwg/WUItz7aZN4ag2M7A8B1xW1zLoafkzD6qfaDkcKrHSnt1CFp/pmWM4NPycRomoxFc2Q+
MjTbWFX+1ySprcOtmn4tVosbkQrT2vniU0hhb5cqjYQcX0mIFG3t6R1xrNgAqURM3nLwU8nKhgot
YY5mFVoC55R6k87cAPVVPFv9CT5igJS1g+i+N66EEzOWlv8ch6AjmTIqHuaRuGOBzfC3q3rxHkjl
ECZ3+ovrVh1tsCFP32oUSfdJU1pIa8P1VsnqWln0ogBuFLN2DDqIEhb1qfXgLZHgKEMVhqZVpxCx
B96NWvff9HbnAuZFqXvyNDWuI+TQVom+B0ehQnju5FNC6gnufbN87onoDm24iLswaJP9xzWzqxWz
i7L1YoMRBbOyPTYgOOTTKvzM94XL6bKYXEyWx9B/rUjlirHG3WkJYLXpGNtN3TBtIemXOxYIBass
CyrxAnDIrsSt8PMEFPHD4nX6Ww/XpszVI9kxLf5MLGGIyyr/rg/j6DR05mCGVRcZThukFToYKb4M
SYNsXDk18peMDPIQoi5cOjT1ivmge7eBJxcy78If5iZDzOfdI2OFns8aF2sYIOma/CGiLf8IhDtP
ZaPjLRmKkR+jppzFTtthxZmDpJGdabUJW5SQeo07HeKT+M7WPr+XE/vNet++BHaOscRk8WyVFimY
d/1X3x/5ljglv7DGa7/0vUN5ieNeQxLb7vwJGYuhJs2zqYP5jmky76p+RIcgEAKgB6OXMYNlGc+4
sN9w9YMDdcyCNF5Ykd34on8vgV4iVaYKDmJlXaGex3tysLFX5XWPY9JRajcs6bwclZbuhv7kCj0v
voSrLEQXHk4/efR9zXiGi4P+NTrNM1NUAp2Tw6/ZILubriwAwS4ZEIdY5F8+TREdP338wtekV5eQ
lWYVBbZJJo+w1NwSHq4p7cdDfyYFVkiuexFaqad5Ixux8/UttOmVWvwldUXHsi2LwDVHiK3HV7qi
OAM3TH5jXK/UsS8pK3PgoQbCaXWUydCcVmuCbUyT+ZGjZIyKWVPc0khesS+ML2EUa8jLQiH/czQd
jiDAO88KhiRmYQ4Mhn3pBeYPwUGQrTjP8zlwwb2ogp/4lCOMUUov3vczLV4b0UxPsHPgSENF/zrG
57H/j5Cq0mj/hVCrP8KK6g055/YVmv/588fT5toHvJAKgIQSLAHM7I/TCmKcNw/hC2XtdEMDdu3X
Lw4O6Bn72Ddnzz0iU8bibChv2dhf+2T84qgYvQg9zdb0x5iY8C12Nn6hWAQ//MnOfepIiD3KDYhh
a28/T32TRhaVJXiFIVHQsAVxsDRPPSP1LnQNcNWkUv8E7Iz5xWEyIYxkVTT1R4XUf1aN9WttmiQN
RPEpcJxmpbXNDbHHlQG+hJwYMGZKdJpigJMirQdE7+znxxPjmkzlQs1jLbpBxxkJTB0L0F9AFf6+
xl73eZXdrRaQa3/8+Z//Z2LHKHqBy2rDA06gpw7dZaVYbzQAXfvpi2nNGpmEAF71R2cCqCbRMvj6
8bBcCYUuESUTrp1VKcHE0audf7Kw4ujHkvy5WeGbAxUMEEIwXRm/ffy0ax/hYo4DwhMVrIbUacV9
g9gHjv9Ykxst8Nd0jZfm22aoGcLlUR3njgDsNCXsNIsKZgpLR8Mdyi41eMO0LhcwhoGy3CO8KE41
CjHs4KMWNKWN39zyAT2rn/4iWbrkZpRKtWB7wg2HIqmfRchNG4dG23ba2SgEdr/aOmz6N1ReVz7i
JUQlCmurgrDpjiUd9hPxXopYAbgg119BDCksKuLZx9/vygF2yVPRi2LwEYIly1L8P87OrDdSnd3C
vwgJbMZbKGqAzEkn6b6xekgzTwYM5tefVX1usv2FQiptqbfUakFhjIfXaz1LRnqTHBBB6lfGL5Ju
9PO1G5yf8NMnpLX1NJacJVFV5ZA+1MPM3loyuwck83ixAYbKFF5+lJWuqGZqA63sdDjoTyJSPyT8
hog+KCtno52Mr67u6qYqFl4cOfGh7uc4QUxx1NQzv+sWIX+5JOGBSJc/UFwBnJFAFkBNOwlZ3aOM
Zi+gEpNihK51ZIiPz7G/spPW3NgVfDWInH+UMohUtd3RBdvwmLlTSMkSQc9zRWueL61MjDhvRo0A
Eq7IWt7sRETT8D7V5saHvdaYyqgx2g4uT9o8ljW2JCP24tBFf2M2oVesy86/Xpng2oT2ZqFpMpYc
C6T5w1763eT87q513qhSX2vUxgaKQhprxH6QvIzts6OcaMVG83812uABVJ1vD3sjd3E2FKdAeT82
hCYLGCik9g16xrnSsnoucQz2MysnJNpf/oC+GnTO91Q+VZk4iWn0Iov1pP0G/FCx4xjd+n54d5qE
QdPR/r7uRuex4tOYUMKx6WWIpIk173aecEiN7GaNgdq32D72I7vLd1lrwnPn+3QXSB7PM56Xxwmc
RCjMehh5gJKBrBAaBOMGA+x0w3RKv8O8aD5evudKx1aVv4mj6zlnTMYVzaOymCGqeE7mLUD32tWV
zz1fIMQoIJCN7dk7ink4UTbuiEE3huq1yyufvJYXrSV6eCDhjdoV7cHLBxTwni63zMpQpdZNRFF6
Ys5tGCy98bEu5ju7yzY8NV9ubs8dV/namxkiQkEynGDR+T4p0jsYsO5oph0MaYXu4D0PKDdrRpf6
rNPMAx+3WFpfTW64sbqHr7OEk94pFrC0GnqHYJzhtOAAZ8czSlDBlvlWKuuXK6Hznc6d/FNnNkdn
MXIJ/5ohKnpgQJ+ecFyKMntZvbKiqO56hsTzSUpydLWqhmrbhWrVgqhJFpPcSjNca2l1C0/coakb
jiOfWZc3TZfsvLrF98VwGK2z9wbTZlDjxyH+tsj2jOTsBEVnvzEHr3zQ6lZeFrw1qMCg3goa5PMr
1T0cjE6R6H+N+f2Qbbl1V74DdVOfaM0ApW8JD1o/1X6egyDFZ5yKdFl13TChQlFp3Qlz6QFUMecf
Qoe8Gns/bStveu3nK6MEeF051LytGxXim2N7ATFwEsC2gt5XvmMVhgosb9GXyehGgskHOngnC+Sv
y0PE2vtVVgUDMDA4rHWmGDVGB4FoQyqjYmyNwCtgl3Y503+QWhORTZZOXjfnqTths/JwdpEQN1oo
hGD6j1y+ev1fjf92so/LT7XyOlTDBrTeta0nwonGRGR3tcaDXHOKwCxxEnr5DiuvRAWhuhbk5bYH
OIbOKc6C3WCQWwCvFZCUqZadYCoySNWhp+qocu/EOEMQTzsOSIz4KBwoB7QMpmN31jto23EMNc7c
eATLbYmsThO3M+/e5sGeT31nad9Hj+nAtE7g9OrLGFatKd74lHnhMBb6cRIIj/WAq78O4GKqpQcC
7T2EMOiqlbU8g48f48TmmBrJVpjV2ps9//2nMZk6djK0E+gWfISmJ0v7UNc9BOEVm7nDK/MLPb/x
T3fo29FxnKKSCMJrNXij0j/SzMWTRg3HB9x5/NtIWR3swr0lpgsfO05vb2a4JeG10L3vdedqKAc6
etAD/fAAgSz5wcoZQZeUiVv4KfhPFPfNE3BXGrBOIgWXilKf1OVvkzV5iEJKGQzFmPqGlMYrGWHE
cgYp/wKGjGM81xOPFk/bEL6O5WTj8Btu0AnuGG/gx5rIOtYN+1fSGcXBqllzZF4O/dIsxRDj5CHl
UGXj0gRn7IsPRucDlEoRnBCP1tToDxXEM8iDLPOfjWhl4UMn1yLbUBpBizLANWYqzKpUGSph05ga
1+6aeNK/zzpsuE2/6+a/132WynJKFLJjldbwmLaI4MPTSiTpjgt/ue7yymg5ebAfiWSyI/iDbm1E
FnqaduUvV9ZT0ILyQqQJiTUXumC22GRn82wLcPtlvCNaXS1u2PBxGbruNrHwqp0DbUjaGbuhfS4m
HTop18+n7jSZS+QZGC6KEraN8amXEiDsJQDM6yBxvp217jG1ulB65l2iFYdime5nTHTdDH11ekVx
+PxDlUVXZrWGa8M7FWm1BRWzvZy0rrxuCaACZLtaJrMmqIwnWLwGCCOG8ZvVzRtT6crQpNZCBmbm
OdTFToSlUnY7mlBNMAiu4LqsoI+83AHX7qEMfymD0raGiykqCshqHksjquivy5de2Yn+6zmfxr3M
G2HMPl+668eATb90AeQlhOOW8aP2+JW/X/n4IbsaBIFyKTLy+s4ZylcujMMEWdnlZ1iZlVXwqkMc
a+rMGlvBpglky+FmW4a3666tfPuC48wQ6zwZG9BQpfrPttzo8WsNr3z5JXBQ3ACOAxgvfVdm1RER
WlADQVqU75D4sXH8sNJzVCyoM4OuNdXYJYO06LvGm8j/Ilb8ctMY7sozqExQDLrSMlwuYgIadNDq
Nj9OmjEZEDIY5/yBXAzeznSWWQQgh5IdzcrhWIqi/QFQRxrT7LTMCzl0wK+e+JCTB88igL6P9FxO
sgeqw5Gpnf0OCfxOCDhrIbGzy75ofa82sxnDlwf1K0EgKtP5+5QW9d9smiUMlw3f67xYoL7Upj2m
T/fetjs4HGwzHVDZ4WX77lmsChyTlP1Owlo639TibNgH5gXKIpiqnovEtHcQ3cy+HHFa1Ft5FpeZ
g9q3VTthB57v3yJx8p8C2B+4rXgeChs6bWcoyKGY+fzsGJo1BZQxJMZ3yZg9SgMeON9pqgySUwt6
aqHBVNDoqXWgCUuep172pxzw36i0hbPXWDrvWFHVp3Is632bWdlRRwxwMIphhIfMRVZYVvCwgPCp
8kuzHw9DNZoHmNic2kfklA1HISPecJa49DdDU3lZMFmNuWuo1sQAJfQvErkYwTgId4IXI7ePmiWd
N82DIo9Ng3yCt0eGXi3cO6e2h+emTqu9mThu2FFhQgGL4gvsrHNrPuSDYb8UPLduYR5wkP5eVMfC
FfQbIwtO+B3ZwxGqGeX8q4RkroeJoxlCEApvQe0sQj711T1CH+p9b+r6PRQmTlQJBh0BRic4JXpS
x2zhc4i3rd3MpktoCBtffucwp7ids6z5GMu+yY4NXwoccKe17ELHsZtjOTteROaSPHRuBxB7CZw/
LH5pn4SGI2kCtFXFA8Rd9YGG7fxbB2kNfqepj34NRF0D96BH7bBsqjyFvSYVQSoQvFhLLd13NSyY
2AK0u3mcZqi05HQw2k6c9cPtc1kT67cFiVhYMjZlgbDdBiJKLJW/8VTivLqDQvax9eAtDlBh0Ea/
XJbpefFkH06NhIy04rsRvXTXOs+aibmWepr5W3Rj91QOIEjrJZDokFe9FAwiEwKMmnWyU1FHOCKZ
g2RZhqBPqv4IoOLbQuwFhCc89j3TdDjG4ACBuqTjjFo3ID6b+34wDR0ijGSsrpsaDWVNDWm9QJAg
uEw5AkmDBhbhkpJvlm5tHRStjW7KvNKby8iSfjBiAonqOGNrkHAeMjC1NyaulV3BvxrRp9kROkEy
mplmRW3SN35qwhCf1SVOER1nOrosZRt1tZUZ7F8R6NN9qlnaHYzdeTyXEEkXhMBJ2aVwLV8eqdcu
r8w1mW643ZwZTQzRLwlnL69PxTiQ3eWrrzSSCn7VLFfKRThWVBkH5G4HCZZAEPbPQt/4+SuvWeW+
ppIiB72wzKioHwgKfZ13m29tu9eufZ7aPrX80nblRNyCRVR3xgdZtFDUaQxGNC+1Ntb4K8UWQ7kF
gs3mvM05MgakAanR7L7DRYQxDXRfKJrv+ZQcSru/bllhnF/Sp+fxkGFgDqZwo8x6txMknMjcN5E4
Ibred+p+Y+pf61Dn1vx0lwrA7nSR3Zkd5S1gb7AiHJp5+Hm5Q600mK48A60TFJ9gh4yJtUzxaMC6
l6eIqKwNbwpNfBx+uwwSvuWKb5Bq1rqw8jyg4DiOhdCUaOjGm9qYZ98z+t+T258QQrPRZmv3OLfl
pzaDf3BgiNHCOVM5ta8WmSTg+dCjWU5uhTRNtY0l35fiL+yldHVUBNihRI5nFluOyw4U0ocQMm0a
IBArQ0uWU/bNyx0vblgN9W/DklBwvhW7u9IzdPLfp6yNaWaTO7KIQGXTTmhJ5uG86XLH+EoRen4y
ZTFOktKs+IzcAMJcED34AgS0zv/oHguEi1titZlP5DbP2MflG57fv6pEON9QGTibtB7ZTKkbUcdt
j4Y9HTV4xXyEU28BbL6+A1Vxu2SYPH2CnT6aiLkDchOYFpxos3zj+PfrTkdV0q7DO+lNLVps1vv3
QbP3TlbfjH3yTN2tfKuvXwpV8bp2bjWJC7ZJJIYZCg1aHDqSney2QmqPWe8MzeGAQ8zwO29Vr9fa
TBkfUt6WOZ0oixKH3Br5DN9nGuZc3xhCv+7C1Dvf9tOHihpHltkc5/EcPsp+0b5DGvv9mv5EVUKs
WfBF9KPhRa77JjlEt64I2/Jw3cWV7x7wlA5MPR1F2KzcwxP4nXbJ3hXZuPH1fUmUcnXqKd+2S3rD
AmzajSAuJoBnOPl933bmzmSGCEdYdO4Z7IIhKpojOAMteCd9pWFJoEN26lnLbrFnfXfdsyojQQOm
swPrACCTXbqr6xZAlVTe1VUlr7yB8uVX/bke31InEh1m0HaULDCt6qXXt2pzK5+NSpOdQN5B+lwG
mqyZFv4IIEIwTOSuadgeYO9H2ThVIGv5XNfen8tttjIxUBUlOxKrM8BwP78/g+2zoQ/bhu7Tzv6d
44zMx7nM68iGuMmyl7mBTePybc0vx1D6r3jw6XNihp5nlZGi+DOWGjBa03wSGS/Dy1f/ugRBVbxs
ipAbF3ucJh5w7pZr6SuIH+9Grh9g8weSBDXwjd6/MpK6yqjQU6OhpSgxzFnsL9PZD09W90gSioG5
3DpGWXuYcxN+aqpimBy3qb02pnbRBOji8jdxDezVTGn8QOSHuC2air9dbjn42FfejDJg5J3uGBX8
qkgA18pfzpTw7NjCZ2IFE472x1MOtE0wmbTVokmY5jdqV/2b1gK4gfyX7MbKjOoJ3KY895NhKp9N
pIdTNLnIjvDQTr9wCJG/wczntvAhILzUFX19Y6SVCfe+0ZHdAF/zY+162HiXhNyaZ1ynP8ImOoWO
cIrSn4vXrPxtkeam1xdwlgtjeYfLCe/VcvgPt0OZkmZz+9tYELbmo87AUL6ROX9NmsI75rplhTA1
ipux6/sGs5He/84kTNYCjoCA27qxdzodSoUZLAabwhShy8R4I2YPQIIHKrVNsvSsgjQOszZPM9bS
nfaWWnazY0S2O8eBLiTVrCdWocyD84fyCDdWPZ2sVKsNX6/EAHJD+aeGmsSfEk27zVLLCJbErYIa
Ludd7Q1jmM/z935iFByDyd5pAi56bBHIHjXf9mWp7EqEKDDQJzTp8gFFnPmdpg5/nORRuD2cyaCt
gK9FW8f8w5v8I7UJtl8L7Gs7q63gKlxsC8V6WMSyHO5W67UWfbO3kE0dmbKe9sC64DRGRybqNx15
T61PKg1v3WUQP/lND24qK4TjZ+YwB+VkjYA1lJYZWiCu3INYhVVYoffODW+FgI1hQHUrPfMvOTyB
KALNfbZv3akmeP5kBpYSUTP7rHDZESqGKrJ1QY7mxPQcgw9DvJ+XV9/MpXLerFF0x660GXZ7BPHb
AN+aRypdlA5Q5asS0FzRCBoVHvKgll7+TuayjlrXSw+lBToLLcrkmwYl4L6E+WMMUimxSCRTMiN5
iWmTb42WBjd+AcdwY+jVi+mkre5Dx9bccqfIAct0k7AosjLQ+1LsBq+zfuEEJA9nFwgLH0ifcyZ4
ghoXii1l0EzZ8uB6lTzwhvR3Jqps9w3JyRNksdqRD7BdhikoHyboYUkqdlXZDAYQD0k5BDnVyfPl
b3ptrFVmaK+ircRBex+jshXL7ski1oZiaW34UybcDoyKJU35EHtEe9Pb6oPgONNNl2NVGcHlH/+v
bPy/q23qKnMuQxabbOCfipMcjdYhwvlX3QgTOnaSRmQc64cyT5vdxI2BBQ6iVLw9bMrTL2I1ErI2
7gFQRrWO/E3NJHlBvkfe+mPekwYcONilfbdqkHB0+ceutLSag7d4XJKpdnuoEYUMmqIR0E5siX++
3gBjb/HfeSB1Jw/fz9zHMIAR+JxZPGXVfbqML6UFYBQTUyAQ33P5SVberHOejD5NOvUkRwC7lz5e
kNkDIpXvdscsvRuSrSzMleW6GoGhV7RBD+dj5Ori2LEE1lveh3kCv9l1T6BMzSAqZraEpwoSVMeN
ENDddiC+5DY0OXXzF8N0cbh8o7UnUebnWXMSzcngDZkJ2ArAVf1kTn7XeFshHmuvQpmQGwNmca/q
BhzX9vt5KQNp/+FJjzFj4wHWeq0yPgzEBjhINKC7kMLy2TK8g2C1sdVcaxxlhHD44tTpaHZxKodn
k7HIS8xAF+LxctuvtY0yOHDpeZrUPSPqCzkGBaanwJI1Fh3trYCN8rqupDLLM7evSh0SQySR2CdH
J49JljxUov8oiNwYSVfegcolB6BAUttsEX7jTPxGukl2v8xJt/E1r2wrVCj5nNpV2sFrBZbvAW4J
Xzjvo1eG5mj6TQ14R5nuE/3a1jq/q09DR7Fo0BUg1youFwTQGveoAbutCOpyo5T1Je0aO04VSV4t
QDnNIJHG5oEdsuP83ETD/XRrHEFYC5xABEtA9vLG3pdHHnX3+hGhnkc73CrZrb2q899/ej4KRY/H
FnRpYWU+PLSmd1VaI1XdBAKLlQEOcUQSZeMLcOjZzpjZU4fsQ9vxtmaRtV+vfOxI4hzrvisBf4Jl
AUnXj525lQi0MkGpFPJ5zACrcE0POgQ9YGCdoUzmp+DoDeb3GflDBb9OOkBVe4E+AurTuqhnL54X
jdQF3qTuX9iS/LxqWFHdBd2ktcXkAo/RpEErbZzx3Mu+9bm47hAMvKT/9qGC9q1eORYCspsk8BiO
GTvRfWsctlG6XnnLqpVAg+hrSisKvkc73pKkCCmW45fb5rwC+GI9phLEzbwaEppNdTxDktbdtJkd
M70LvOVlsbYI1f9CVr+6iTJ5SyCF4Mgu3IgBBwGvOUPnSa1bEK7Zh+HV6QsSHMtHgzEvkCOiZ8dc
08M+xwm8zO3ivjNzDrZL1900NeSR8J670qdpnRyWETQNf9IK2Me0+g1hFFtqxBVtNlVFxTBWLzlL
kKJb1kYNNm0msPzEqYXnc23KkChHAe21LLwMrrvy2UwphIrtmJHZ79uUb6yXV16Peu52LvfZdb2A
lVu9Vd1NBeiPazy0SzRr6cYtViZd9eTN1OxsBFi4jZ3ufcAuTc/6UNAI/KH95S62smhQXRyajtBI
DbSoyDBRMFjmUDu7cfUry98q/FzmNGOdjgVVsyTQTdp/keGy8/rkG9G6jQFk7QmUUbbIYYkCUGyJ
u/MZv92Wp3qhYZXwane5iVbGWtXOgepEJvUZ0LalJ89aNw47RMO+4+1bO6ElT7JcdilAjxvf/Nrd
lGWWa5WmwTqYR5rc+tknU7ToXuxMLQg/tEL1hv1tDX3j5a8MXaqnAyrVsbWafojLsn613eG2m8Wf
y4228lZUE0dhAHfOsnyMaw7mTjfXfwiYtu0MfP/lG6x8fKo9Q3dNlLwcTqKCvXXVQ2obJ0AyAR4t
9oCmbdxkrYGU9RUA73zIzKKNuyy7MxYSybzbaKC1368Mu2f4dkdbnLHm5wQbDTmQR3hS2RtK0s1+
np0RoiA9/X25sdYGeVPZ2AyOxVJr7Ek0i+pxqPTpJiUFgCeQWIfA8SLfirokP3KqLRFoHWKfdfzD
nMwuhKNe240JR9oSGfPx2NY6ASl4RGRRMQh6zC1o3y2U6354PeG3cGBcp/2gqv1CIF8ESgZ8dx30
PQODnd414Z97JfPT5VZZ66PKhknLZYvqpY2lx4yY9YSAbTb8AoB9y52y8imrhgtrZqXmdL0eZTig
2ZUWYNEzMO9hbrSgNqcMQBnmFkE1gbx21ROpBgxjqNOkqibAt23rdgAIZ9DYi5ts7fP/CYe+WCuo
9ova1fkAHJYR1ZV4gj/qhQxzuCCVAJRbyLPhfgAwN7fyU5fawzEhbfnW2CDi4Nqjr9GJh32tbRnF
Vl6f6tfQiqFBZTExIhQw/5Ayux+BaguQ4bbRmCtfqOqp6MFO0VDHgrC4kkHNX+xO86kngrG8YVjM
X/fGlGGgyfMKcLJUj50UGNLpAQ4An/DDdRc/D2uftk9F4i6LBBAlgkaUhAjGYgD8ExT+PQQiXL7F
ygJFtRUMJZ8pL/Dui8qD0eePIKelhpv2Oi8lVREPFMJQIdIedu/BENFQAO1VDoO30UBrr1gZAdxh
AOh38eyIujhp9jykYhEfJya+C1DrlF/5jpUpvUQsgkELjUYs17RX1+JAHIMNcBpTix4vv4aVb0H1
GSTEyuGQsGbwV27cKgUv68DJ1nH/P+3SF5+9ag5gZCrrsTOgnFmyLAuAWaufcg3u2cJOFyhGa7f7
1YAZB9qvWZpI4HCFTfyGsyLDn1Pz2hQO+WA9aKyLnvK/Tl1gLduWptyoU6ydrOrnF/ypp7f2OJY6
+LQRjtyBdnZTH86O0cc8uuf6Aj36KI9VV847gKhvIJU7XdXsqlBqynvH5DkSIysgNHc6ab0IHary
k3wuNjrP6qMpI4RgRdpBLGiCKkPE82zx+dZsHPdgS6sFlS6Zg8Ie2W7gHAT/tEYJHnWcn5ef7zxQ
fPXilWbFKVYHZmIFGEzt5D7pcPFlHDZWn2t9Vllc1VlZFxPMIZEn6ifa8xq7m/qWOsbr5R+/MjSp
FJN5yUYNgLE8rtv7OicHiL+DbuQAqifhdXdQxteam7CQZ3YWe2XxvkDsFWSNt5/BzfMlxNIb7fRP
p/jVW1AWb8swMtYSYkT5wCNRarsaoThYmuJc8ohUgXs2AizxA6WbAADeUOp0NxQ/pJ2+wV3kd/QH
Nnkbm5O1V0b++5nlgDcQiDLmCAyu4juUBDQUgvGgcM00utyma7dQhuSF6BARgLkfeW0ZOVqDakSz
99yNB1gZ8IkyFHdVLslATRo17eBr9gcrqJ+5971tQwGyZbRdeQTV81FiZd+Wk1fGyFGZa9gKcZhg
2l7d7aYGxvxr2omoIikiZ66Zs7lA/nBOy3JZE4q2ZTsYMarrOh5R1VKWDanUGbwS1zBppL5IK/mr
yW3zW5M05iMMshjxNWQ3LYFBDe+PidPjAhp6ARxzPjQoQ7pLgpMBjeHcBqDv0UZg63k3oYOBXXRO
t/E7v36phloNspwGJhOZs8i0QOm3CHjeJb/VpfORSOikqtr9drnNV9AEhrqNanKzBrS8FzGfl9kH
TQgP1yyv4J0/JaNNQttcvreT91hVNEoWcouYC6RlpMbGcPx1xwID5b+fH2s95BkALBtxhEANLtJK
TDgV5mWj2PT1aG+oELeagPRDAK+NWVI+0Yz/yIbN7rp2beXDs2zPpMRIQb53zQOV7S3odlsQg68H
ekPd9Uw215GMV6KM0dSHGiBHb/BbCZuyPewuv/ivD3UMdd/Tk9nTLTh14h4k53DJl9dKp/cwBO9T
wzllXhInTfVQafXGEdXaEynzrpV2boa9OdzDLtL2hLE4L67hEYgKte+G3g/h5cda6U/qDkdg1bQY
mtbHY7mbSB7kWMOTZktOsPLK6fmun9ZksK+CEwvfeNy5yEwfEIewUc1Yu/D57z9duAP+fTCcbIhJ
R78jteq1a9vD5RZZGUrU7UyLjAJUP2Co84Z8D/HGHdIP7410In6le/mOjdPGgn3tDSufMgx3mSNJ
ix7Fk5Bm9c5O/mTW09JtwSvWbqDMo1qvuS2izMaYwF0OhHtQsocE276RP19uqhVvs6ES6wgUPjM9
6xW1o9jLgB30MA2qEGlJ7W66BblntwQ30017N9yVx/qRvBX3yX4r+3llWWyoOx6RpMit8s53B1i8
9BNEoUwhYliave36WBk7fy4/5so3ou59NIm8MdfGfUzvrhvxmkIkjV2+9Eo/Vn3R4EjbCCrRhngG
hKgxNYTLFFde+twrPn0imuXQTuT41YsGPnYufORbboxNK0Ug4x8/49O1PWscK2KX7AQ3jXmc8rQF
Th3q+cb3bFLFlUvH2yYDrh+sqTMBhC97gsHgHeZ9JkLdHcVbpo/LN7bMWw6olc9WNSBPNdzrWtKK
qAGKwB8QWQXN311Hi9e+sVI/ryy2MUD8W8T972Lc+Fdh/fT0RTcyrQCL/JSD9B9CdWY+ITkBiSmu
5QIDDW3cY0I78722yr/phM3xAj+tXB4omfOjwfrBRwOIN7B0ge9EidfHQKAjz6piDJl7Bvt2uW+t
zFiqoc3oMuFSPRsiF4mZd0Odpw98Ss0Ass70BsT55ETNAsEvopvzB2aaW0dzK2/i3+f6qXmmsSuy
XupjNFTuqQBxNvQ6iXCD8oHZFHKBTdfDyo3UlTxac3EchhuVFpIaFuxBzDskZ/t2B33mdSd8hrqS
l2XqIBQX4ZST08QI2oLQVuIE3JzrcKaWjtP2dKOCsfI4/+vk9qp0QcxIJOB8DTO3+p5W/dPgDU+c
FO4uW6xhY5W3wrkx/m0zP70iA866BnW1JGYMUQ2wqXZ9Gk5WLv8i1aldoHnK+Z/FlGwIERhVPMDR
bPyUc+rcDwjkw2yFQIPUt/VcIOp8ssyjh6iv+zapxGkRuUDuUQLtuut25u/RdpbfwEYW9S4vMKNS
MdOrjt0N9fC1hdl9NBHfECHZsLnrkSu857kmwsufz9r0oh68jtAI42Df6SKEaAOk7rrLeFcgHrL0
NRfAyAApa9pDXghoodvFc/Y9HbJzIkrN/17+BSvzt+oj7BGmLPXeGqOlZPozHOt0Vzhcu3P5pB+r
cRyu2kca/yCgn3pDlrdGKpxRRMTStBcbMToB0gtNPy2ZtjEWrcxzqg2ZpomNFETCIyRepj+tqkCF
EAD798sNtXZ1+t+pboYoHl2hw0CwWPZ+ILV3R5PO3ChHrL0GZZ0GNk/pFYx1EcIyUgSLUfI86cCk
SDLD209n8f2qp1ALmBUvsdsGgyaiCB8LdM+bYB0nD9ddXFkNOFaZTqUYktiFJrxixc7RPi5f+f83
2V/Mh7r13+ZP2pRMuYVrxz80/93yAWDz/zg7N5gCy7+93f3I/H3n377H8e52j//uT6f9aX+7293e
vtw/VUHin57834fDx+Hp4/Qh/I8hvHk4nE7+4fRy8k8fN64fhIfSD++iKAzDb8cj/vc9eg6O0eEu
CnCd3S4+Bvg3YRAFx/h2t9+/7x7P/ywIdu+73XH3foStYeNzWR0Yzt3w0/cCDthE5wnjDrXs4Udm
eeYjQ9jHrnZphom+tu8NAHtCzSkRAZojK4zrtHu53NorXV01llKZsDSDaeTEJ+dgJ31QyGyji6yt
6lTfqJwWK+0BrTzJxDvMmeYPpXbUxa/CpgEDgN/UnqZMPHTYJuLmgNZ90y0bnIWt07Zzf/mqHyn7
FVovppgkCpy61M3TrEnjvTW06reWsuK6faNqJtWx34LC3XEQ6YNzCfJqAVRx+cU451/5v78en+d/
e4UGMHdHuAlPh623R7ctfhSI0CkDJ6Vwr+m5YXyMs5kmR80sml0hWv1lNGX50rAMqeaOIw5O3UDK
lAE5qPskgQOkkkBFzdaC9IJih9XidJxmE7iKJi9uOl3jP7kAedKXC2JNfQ10MuKbjjAn+AIJHtGD
T3/y+umw4Hw2aBxr8csMeeB+Ok/ZPYLOGkB6jPqIhKUC8buTww5NpXkf4NkhZy43gQ9GZlEBAEgy
IC8A1gNEjyFiLHa92jtIaoJgN8JnXCP62LRxKjdB8wWcyzTFRseLMAO7TPq5TcZ7wpB9qUm6INkk
se/0pBEvLs6+dlBXMOyogP+gSNl+50jjvrd7WwTm7KYhAsp6BD5revKtYjkqFHSgAByj2pn3A7+x
NUffeH1ff1eQjvz37eHorES4l86RcjzUSEzSSzPEKSZcSZe7x8r1VRNwBgAwSUEgiHLkDzywPCmC
rEbm6OWrfz1F6f/j/xU9YprxAk/ImZ3dp2VZAleLzHxLxrBS9dQ9ZfqwcHyZu2AIn2avuxsn7eAk
5alvvBPianHWVwcgv+2qhgJFDkAzKRD7VrGNOsla06nTi+0upl2iyIbKDAzn933yernVvl5wI+Xt
v+9c6sZkVqTlCLrX+kNOPXlEabu7d5yB3Alka0UDs7zw8s3WXpGyRqloCihOU1RRS0oeyyYfbpsE
uX16YmeJ3wl+nWsWmL//PlUKqKHVpwK65lb/aKsGkbOk8PVNDuTKg6h7f+Cs0iRHMReodDtsKqR9
2iWUUdy5s4duS5O4chPV5kz11JmxcXBOrbHrxC/kafn9eNf8uvwuVsSjcCz8t43mrAC82O6KyPJG
3YT70OqRhdvBF4k4YMxAAR+G/+PsSpYcxbXoFxEBCBBssY1tnPNQ04aoEYQkQAxC8PXvuFdVvCSJ
yN50RHYHYA1XuveeASAVE5DeiRs9+CQuWQ7Qk9tD26lifPB373/K2hpcFMXzftSk6gKRljAfTqy8
Yj/MoImzI4FpDzlszS6z04/H99/29glrLwnP/hw2fUQRJ+wqTIO+ubEL8mhRfyMhW0EJ2Et2s564
PVdNT8+mhthULKAJlO+mwrSfcWcyN37OYFURuP2TIw386kJj3EsuvekMMQyY+UAlbdzLylh7mESR
T8aDu1sOpuHG560sqiULml5P2qLymhRqGPQ0Z5mTwhtovm1muETFcxdlG+F4ZVKXhGjwIHMBIoVI
DXNhYa4zJJGW4fIcBJTvnQLXxAbiABtLaCU+LlnRxtYwhxdBC9kKbk6ZU3fHAWIqG9F3bckswkkd
ap1Xdt6mQ33V++jg+duBTVzrrR7B2qy4/+7FSfRd2/ueguvJfPCiT05b70h+P0efPrbmF3u9mOsB
YBUUcDS7kXYdy/In5PA+OPaL7SsNdRTE/drUYbK66y2rTcoi3yrhhhiCN66US4Kj34YzF+OoU5Px
GOBE5lg4bJ24p4mXJfnsbazXlRW05DpG4TB00kjUTiNoCAae7i5lWVvJ+xOw9vTrLvkrXSoC6OwO
ZaTSASSu+wH7HcGObeEdV5bP/zEbdSNyF4g/MBuhgG+1qGYpdVsrsKGgifKxfr5NF3cQ6LHqQsxT
k5Y5OdU+aIEzTHAhYmh+vj9Ibxdrbbq4iwT0ai5p+jKt3bw5TEzBuKEiVBwqEMx/QN002IWq+YE7
XgGz3kJvcXvWlthie5MqgBGizKFXV8OHtxTDz6hv6E7BXyb2g6LYR6qiaWGFW7XHtdWw2O5jBjGF
DvafZ7gQZ3FeA3XXjG69EeLXnr7Y7J7MYZOlpzLVROo4KlR9hidxuBEL156+2O1a25HVTbjD1ZTB
LxoKCvdI/uVG/XelrgCH3n83ihf2mua6pHBzMr+cGb7aYeU/CCKfHKZ0PJbqnPXjrZ6jX6XljRuZ
ycphteRConUurMiwKoVBM9p5u6DjSUvu3dmcCGzZ31/eK6fIkhIJJFIvRe+XKVDjxb0pkQ7FEbPq
uyLs2MbsrL3jGiH+ijN5oxyYvYOxXbBXkyWqRzdKyQ/+gEUAgCx3OGXEutKO8/nYuDALyZlX3bYB
dzdesbK6lp5LvKphptxBecRRsObOg3NEyQbmyf2vCvHGUbJkO8IdVCL/kFFa+S3ENaGMTO5JBnlW
mLWL4QGWN+2uKdGogkhlfcw9GO3E3oCbMMyG+z3yr2KMW9l2R8l692toK3T4prmZwO6321adXDuQ
T+NohfZuckv5q4AfVBsHda3uiMuDGwg8+NCxkG17cQJRZzFcTwd4jxP7tvMLuptVVOymzAZ6O4ui
5wDOWTBXLVzvvoO5bFLByPzBzobyoqXNboWvaEoc3uxKhxyFav1HyTO2k4NrPoNkFiXTSHAeM+K8
9C1cl+0ZKtoZ5E3CHcoTxUtZMO+2M60HJxHX2hNHBs8jr4FiiqrvEcuzH35XS1gkOApYSts+zoHl
/PKMsD4bKIF8Dxq/TJjFvTGxfKs42AHsDh239eu7yueAwLPGDA+8aZw726rrpIKKu7NDUhGGO6iA
TC6cf0KBC7FNw11eo596gJtu8Mpyy9ll1HKAsoxyF2ycvtwjMndQs4VIWcwDwcmlhf1JmjsTOdRt
Xd/5Rdk+zTTyUr9p2/tscvVtRrQ8ZFBe2Y3N5N/CTzx6LGzY1gKuKi89J+VtNuT+i7JtipYl57C1
98hxiiA6rSMHTvNEIJNveC53pa/EmYm6S2DxWf2UerQPqOyIE4UZw9mZmvKoYYlwpLNbnAiktX6E
nqWgBuXnB+EoMh7M5DUHSwcyJrBv+Oxnff1F4qfMO7vV0LcHiCC6dP0IRXOrh26ua/wQ/yvoQuHM
HsKgcKFbOxOUfQIlID3TVAE79uEUnaq6wuKDwnLiic46wuBohDYwhELrIMvg7TvjTulrcYZchXPg
apxuUMAaLk2QF3e6ghU6XFyiuPYab2/XBLLVVqHGT2HV5ucIBf5HOI+GyZgFEIY2LgGUmPkKGq7Q
ld0TURcXLgF2rjVMthlkZw6o/QVg59lhAjtb1MJ8NeKSoOfDCNkU9zA1gOlCl5burIE79xbsNw+1
1ea3kV1AgqYCsrrMi/bGRA44ByRzziWrR6SjDgRiipkE+opn7pMg0CbxKZ++dlJm+0aR7tJ0tD2r
rEb9jvPmrm3rsYBRIBymcMqOHdgnpuuHnWnqJoyrmlcQ/59z0cD32BOJC10XaDwH82f0N9xDBjO0
Z93l3h2aQ/wwBJO88ELOYxpNfmXhkJD9oWKFjSKQK8GrLF34bTf50W2K+jmYBDtKWdnwWwcZa7R0
+ew4oThGsMSNRZE/5diEKD6GdB9w7lzgw2vFJsv/BMiQdsTWFt37gBruRThMd/6Q0Yvms7OjRg2x
7MtqD+MNvevBm3noAvD3zw4Zwt+MeLl9aRoDy2+NavwRpLw+jqIp35u5B3VoyFwHsiWzsSEf66uf
zsTafchLKx4gyndgvPcvVBdDct1a4Hm0EWnPcAKDWzzgOj9A/ZI7ow07K+IhO7cDBXP0uvid0X78
Wtpg5RZzWZ+k14y/TdDZ8IYX7g/ZWQMUputqFwgvOMFsfL6HYE64m4hq4J7kRLesLMpjHoVdMqPS
TqDg4xO1gyJ2f1uAbBOPfueeoOwWiXsuMpo4qrFFTIwP9SGvbtQP9yrAcbbwLxmHkQlsANB1CWTr
6PLbHnLGNSiLEDyLqUN770IoU8PHzt0lz08Pk1NbFET6YOxhol6FZi/sSMaeFMXH6hZLph9w7V4J
sI+68Br4IUCmGjpdUI78WIaytFqiJKeRhufkBTBrEuvKP3oaWqfvX31WEpSlv5JPuI8gnjWX0H5h
WFdTdvXSZHsOB73337BycViCXwkM3loqcnUBVvpbH0W3kR9uIH3W7lTu4k4VSVi8lVOW+l3gH4yG
3Dm3A0zDpoztyvAsZQymzmRASFdZWrTm6Knsh4asORzXh59A8G7RV1ZGaKlgEKiIQJAU1VZ3bB5g
F76rJrMxQivX56V4gedIXGM9qS6t3k23rYv+zR5XZ7oFQ1j59KV2QS9BGJobH+qhjfzpun88Hjy/
v2xW5napWuBpG2psGsoalY9e2FDuChi6OtZWorcysUvlgtyWboiTBatSkEfezSefySTrpu+kyTeu
tWtjs7iUt8VoDaOXqYvVf/HZC61+vD8ya8+9/v2vTKKeoKIHOoO6NGp+NJH55PT50/uPXhuVRb6t
x0JBryBrLy0E7d3wRhTyHIk7lAMP779gbVYXOxYtBhiGcYwJrsll+CLp0fgbDeK1YVkk1y2wpD40
UhT0x/5U6tndUl5fG5NFWl3jjOpyCxoSI31GQSCB69q+7rMjWHLx+4Oy8uVLljsOeMvio6MuA5L2
WNfShSjZluhS8J842hvJ1RKU3w5qzAc1wf4v01YCieT8kxF1eBrIWCajAw2KDibAB98vgKye/bJ4
LGsNgT6X8nznZ24xJiqqzCVUWf9glaJL4A7l3Osgp19htCu+X1UfYXDvsJe5KSRUXjzcubQpbmXr
jnfMDPUBJgfzERSqOdVuS24Z7cB5I60tUNmGOCt8Ewbt/J5qC84apfVHsnH60cgQtGqumNjbJhwh
6wYvxgKX7LB7AaCGoSCkfPhrAcg3UOS7ojrPDOKKvSKu2DWzY+6Kwi3DnYnaBtMW2NkOgJj5UM20
PUaGFAl6d96TdnsVdz18BvFs9J8rj2gYPNhk2lvGM4ccuKlOgBaCLiKK14EFv0xg+37MRJibKTNl
QgM17eDerlXsAHKc762gKA88GPltVDbz15Yis2Nh3wRo10h5KjR810B99sk3MTgz/IYayySCKaQg
ESvtOGtEB+OKPLsrJhYdy8kpn+Z8GvZO2HMrjmhZ3HbYq3ncKRncAj/TfoNHbb0Le0FPZeG3+9xX
zo85LDTkMWcncQrqoG5mxAtksqa9M+fRHpq1JEVaTX46xCovgPTAiyMw9V61eQC99rLyElEogTy2
H/MJbhgzS6B9DwIjbSYoJta/GXLg79OokblHtvckr+ACv4gg62W57GsZwE7EbS36CQr947MHscd+
L/CL9r5kuFdT3ZwD/DWuYEJ6KeXgHznN6bMPfWBcdBiACpWBWOXoWGG0l8orvg+wdbuev+EX5XZF
GBdNAK9JS1ewO8/KCj7kURe37RjCDE82dxmrs9Pg1GjVTXCB3pvMR2FUZC254DNL5xLkPvJFzS1Z
75qajtWB5hyGHG3IqwsOzjYNfN88GpMPh9nhc8LLVqk4dPu2j+vI6766jgdDXt630WeKLaVhjV7y
T5EB0IZGLY5bSCJ/KyGS8aeHf8rPCRXLe5QBSxm71G1eA1WZF0fasBSHSvksEh8Stvejph4SnqEF
TnzIujtUR7p08K8rYIZSkNuQ6GGoA3sfdibYabgHJHBgdw5+yyCsRFsCknY9WmC+Tg1AMpnaV14p
UiK9iiP5NCCK4+qXtqHlJp7TsqRqW3vnI0vb4yriozah2hM6zf2Nxr4+BI5RyKp8A1bfXB5kpOAt
0gbXJAPuMtXUIyGHEcxNBQBLTKg9HlvTQnFLcW8/+W0fxTbvv7jCK2qkexUYI9OVaGZ3Rj+W8O7Z
MTr3j9e04gGRak755Ex71Zckj2EFA9dJFXG5C0VfwYAhK58COvoaDnHBdAwdZte7Ig8VPHDcMTHZ
3N1WTifOyAjDlwK5fwLdfvMr9xBykMkMcTcGFp5rerHXXdO8FiH1v4lKe3sAaPUt0HoUmhPyKnbY
590Ir6IMUy4NUY8ynOCPzAnputi14K1nOQG8/obJOvSBnk4cqp+x8jyZciXmnRf11qMaQkF3SKTD
I+/p/N21R3EaJUY+I8L70spR/sgtBAyBgHfkkT0/8yLLPtkzLc/agTlfVUR+g2KDJ24YZI8e3TGa
7hhkUB+Kmuk9ByLiZDQ3aWZjelUZ5PfSLvQpgIToQboTcFK0ig7E5MGP0DJguui5/y54MccZIzYA
sUoF0Hro2YnWTXmYOrt+tWa0O9uBtOWuqmF0LxGtk8ZDSYy7FVa5PSJ79axJHhpTZUlZkuJVglWa
zMo3e0INEfFkqxFXwwD4ew6PuAEVW+jp+vAPa/KT16CAB1NoMIcgGltbcLyA4DAMjLwuO9fUix5C
aDNAdTpA5Qq6AEIlLZxELo4HrfhWXz1Cg2m6i0TAb8vINhJYAuolkCNuUWkJCoiF2JiWMfduINgn
XrLMFi+DEIh+duXvg8hlr57di6Mf5PxCQ6u6dXo7f5QjY4ms2qg7QhlUfrY6p4eLIzYfvOc81CU8
0R6zUZqfV/Ej1O28bkdU656EsrJkrrEFXFnxnZBZcKq6gu1tZukjZldBIo7ZMXGIuxMad1kBlCn4
/FC9PQ9dZ2HnSsWP9igHVDpH+qnUiCcMzf2Dqq54ptJzIGOVR/rz2AQGN6gMPku1FewgkpXvavgy
fm48ezw4QweF3twKjmPQ5V9kNvEbhw7Fsc9q/dQwSfa5mQkAW2Cg2Q1A/jntGbrZbpfCo0tcLM81
+Bo3nEAZ5F6SyWje8auZ1bWi6iRKtv1Os1GkY2HITk1AZ40RkBxTjdhiRfMPpwvybx5RILy4ln/A
f8xAZIVEW6eiFuuqDfc+HaIbjrvUPSy1UKvtABr7VQgAyfq89T/h/HEvWdUQuK1rRJEEHY4XxzLq
kGd2A3FkU5oxprwQD9DFNkldl+0NquzVnmbaFSjWqf479of3pXQdKxWTxLb2dPOkxs49Z0zOSWS7
PrYw0C1RRqYntE9ORVWII25LGitHeTfYu94DHJmCnz3qfPsaCeeB8ro5oeCo7yNB1KnMrtrMpGiO
ZurCs+4hUNVK37orGsvdZby37nAxdU6ww5r3QWe6exU22QPU3a1nxV312jNHvA6mr9I+ah4KIVBJ
hejRHkcDO9pe1V2P9eGmnMo5MViSJw8WWKgKZ3rvZDjWW491NyJS4VeYa7VsHxRG3ginim57MOiQ
OJVDYiar/wVDcT/G2c4euAPd39lqUVpD7fyTqmv5naPoFzcRCmoA9kUJuKPkMbB955GWHI6g4N/9
hjZ2ndBQhJe+C558rspDk3vsWIdtfZNPrvNMnMb6lZFaPGsj/aPNAUZNWkSau4jVAOgLB84pnjN8
H6bQ/UOH0E3xg83BbrPmXJSZ94RiQXSM5ml69WCtcAyM6/3SwJp/lX7nwEG8zRK0oiq44zTgr859
8LPKen7r62p+zVGMzdFYq/QzcP7se6Or/g+OeVh+Rui9fS9Z1zxqFlB0qUflPgUcutbxKLUmccdz
lA6hMMZtRKtGkIPHJB/jXGcVCkd1U5xwYHeoezledQdQMXhjLY9gKWANNxP33EMNX91XZeDYMwob
zHbIVBcoBY6B3EtChxT+VgOcecHZiAEiDMf9ANXwV6jg1FjrdQM2iuz2RefrBzQtirhqcAU7MstG
0VO4n6BBjcqDgWpnSOrwCI4E5P874TxWEIu8hfcaOXaCYImXNbnJpFSQkgjzO+ZO6JAAx3Ckfeg/
cDfjr7kRXgX8UKsPOQgSh6i19B6HM/mu4TqME4TCC9CgUHxqTR09jD0Y+9y1PJTrTT0dMH7Rr6wo
6TPq1ubajukPfuA6N+XAIWwR4HZ8GXRkfwlZP8SjgN1fFLnuOeyggaVFDyBoBxfbg1vl+T1ntmxj
0YYGvRWoEEHxqNpbju89+aOPheGinH7PBhrcRa1tJ345jgcYEwyHOvPy+7rw2Z0VWCyZy4H+shgB
anR0TRAjOHj3dguwDizlYglXvgcgtvSdRlr+u7OBmo+zogEk1eT92Z9QKw58BZHorIF+RY6r3qMw
WQclA4s/dlYE7xVg1ybE+L45wLXsSCgJjm5WhUfiTeoR5QrvxS1bayc4ILGl1wzHqUVTySjp6rgA
dwGOQUXze2iM98BEYUPqYQieJjgeQsUXKoo+YEVRucEKWMmzl0xpt2pR4M/cBlZCcFmZvqA3GGMx
vZ+vrj18kRGTEQzfwibNJcigg1mnVfsLIhbvP3sl215SpTsUgCfL4Nk91iFC/45AlTvfD8Bfvf+C
lWR7yZSuayhmexow4cm30rAo7qkZ9h979LUI91dhRrWN7WWthTpwdIdjHxnIRi1s7Zuvg/XXg+e5
8yJjwYIssK10mP3XRrKNYtJKgXDJgWZKobUAt8SUW15q+uAzz8QNegUijibyorJy4yesrBly/Wl/
/YQQOm5TIYr2giLNHkgCIAjvyjp5f+DXFs2ibIX6bITcEC6ODDfN0QXKyfpa1+FutreEVNY+f1G3
mmpdT13hRtCZQf5ISHHoeXs/2npLK2wNw0wW5avBCrjVavQp+iyWByRQfFfs5Wvwle5g4onr6rRR
llwbrMXuzewuopCYVhfRQa+liTkSJN9COBLFxj5YecOS+cwsMYYhzdtL6CNMtwP8zN3YcSE0EW5M
+MqqXXKe+w6OEaFCxSyjMLCvSZ5WrD3BX2jYg/tkYspQzHl/ba3M/JIDLSUnFIoZzaXUQD7pe1HV
Oy43VJ7XHn4dwb92hQS9tpxslOdV9lx56BL7HYw4trQC1p5+/ftfT7e7ECQV66qO4kMSlH0OvD6e
IFjz/sCsBKX/WPd/Pb0uwGYUNZyqunA4WLikd3RLL2PF58Fe0qUrO8MdHfXGM3wAUEJBsRsSpoZr
eHs42v8WtiL4NEcZXGOFaOXd3FcMGaOYzoCXB+yQeUBHwDGmw512tH4ZiSZ+AfxaDB+1IS5gprIx
BmsrfbFp4TFlGy4GkvbznTOANIHgMAFfEbgf614uScTKhWLXBIefFCKv8gb+NnXcQFXnm2KW+dhv
WFKIZe56kg+1n8411JHHcwWnnI4SpCAbd5GVQVoyhzPbd7vGEDelDgR3+C8RPeSTisHe+tBCXNKF
RUnDfGDGgxsbShlgcp+Ykj/ef/bKFlqSXGHlUCMVGVwQY566etiNEcS/q43QsrKDlsxW3XWEWmMw
I3jpR1lZj6ALf/DRi+NWSogq5mD1p/kYfp5hfCP4ltrw2lcvDlsyEAo90N5NkTfDBpuiqNZ+TD/I
/u9w/CumdCoMNUU4SIsBxKquha0zVk25MShrC3GxWzXpc2T5WCio4EeC7huUKph+rkAR+9hqWRyt
cP9lnRkcN0WpIJYB1rjztduSuls585Z8chLlQNRkg5fiWl+iSQEPpVnqlyjw0tqv/rQcJtHv/4yV
GV5Sy3NUJyYvvCqcZd+B8dhlcuvyvTIDSxLxTBnqhbBwT4Gu7RO0jOQpQnp072hkoZJlstwIaiv7
dql7CFVRDjOQwkndMIx2kYUCHnGKL9SKkvfHaO0Fi7OVjX4lG1e56VXf3YQvwXxn6q3zb22YFrt3
yBs6NAGko7sGLmTAplVfShXEqg4+FpKXPN08FzREyW4CVLiK9t3MD1XmJ7jbvrbogXxwDtx/rx81
vBZRp8JmvtqZ9dEMAfxfEbib70/A2nZYbGbUcudSwS08tatPk0JB61RdBZEgx4eI9P4r1qZhsZ3B
LzZwfY9c+MwT9EjzPVxEk3b4iQT1Az+CRvjn3yHyUK5QYcTcNOtxf8pfojK/L8SfsoTvOvW2zse3
1ur1LeG/b+lINWgoQaIHZoFJSz3o80ewj0oLQtUr9GDcx0LCUS6eKGcJsECQKSoL9NuqCtUc1OEB
DeMc3tdzCVluEGCcM7w9PGARw27XXltZMTaDB+ibFjOwYVShLNmrvQ3k0g5ufc2N6GCaEw9j091U
VlXfldrhu7D2/SeUsYMDHaHyIdy++IQLzoB65tQAP6540Z89w/nedaPej53RHSCg12iMUF2lAy3C
4YT2I+qxg/RO8HTrPwVulm2kSW+tr+ugXf/+11HkFKGr0HaFfLviAE7yZKj62MzjlxqgxFa3G/WO
tbm5rr2/X0PC3iOT01za9qRQnS3BbACMdGMFvxXJrz9iEaVQ64P3mJqbiw8JpJZUiak/og11ffQi
RpHZmBAlbHUp86fQ9yG7+vP9Xbc2IuTfEekZ45AZYnCJ4t/aHPU7dEp77/PHHr6ISUqORT7AqfmS
eWCxM3Zo6EvgZ4ePPX0Rk/Q8R+ipiznt9cUy0d4aPkGQeOPhbwogXEd8EY4m0HwYC+fwzAivxK5k
g5cEtkQ7lmp4jPC+uUQyQuGYh7jZwKCxVQfpwKbG7br+DpqDUQItOrXvfIttxK+VuVoyNhUB5l6V
kHOf8/mb4OXVGs4+WugRbyzgtRcsQpcLhDepPYRgyw0OHXsG82ffdL/fn66V3bFkXDq+DYuW63VN
0uqkCPnud82fjz16sa0JqF7UZZ0L92G9y4oHZ9gakbWPvo7UXwEjhOGAB1MtHBk2xE1ristTZaKN
+XzrxMMSW+oMDDrsNG+u1yZafwLY/5V03hEmrToux27jHWtTutjfQ2sHYLkiNRlcD7p/t2BBwMd1
iwq3ErbDxQbPwDSlXu3Z6aR+iNk7NO7PrK3jCceMxTYmd22UFtu8BDK8CIEkSkP63IbfeBcd5rbd
+Ww4v7961n7EYqdnRF4ZMa5/PXvUdx+moCdW2Xa2L8sGtZaSDw56PdT8eP91KzOyJHL2c9NBaL60
U+IFF5v7B16bU8C/vv/0lQW7pG86FhD7oRRIijwdV/43x9t48NpnL05oD2Dyvg87J52MTxN0XC5+
Zx6K1rKP73/52guWm9hyYWIsa9hjhPoEse4ciJzwnjlO8v7zV6Z5Sdv0y7l2QWIzaa7rW43bVKwc
8lx3SOZI+YMGW6LYa+9ZHNVVH/CoKLAn+sl0h6IRt7Skx3lqSVxEVhqIrebN2oAttvY0QHGN+3Bo
mfspP0jbz5LIiujBF9L74Jws9ndR1i6fM6g51WJMLep9Fjr7xoKPMAERAP+Tz/kruspodKRfwNQI
CjiQ0Ar3YJ69Aoi8EfvI9TOXWMzr8xc7G13k2i5VhuDngTiTdxaMbIBXhLBmD4bHCHBgHc/ClN9p
Z5wLsuLm1cHt+ADEWn4E/47JGBWjYd/MPGp2ha5RZwC4/mTqKor23MsZsFRgt91aMp+Av7QKdCuk
1d9z4tmf4a1RfJpnHzbRbKgTMujxEcxhN/Ud4JRKt9H7kf7nDq2n8deHFvkSQd+OArjSjKg0hFJZ
XMj+lpfhgx/1STnqP5QUG++53gjeGNkliL53CS0AMlEpjOm/ZhLQHt2eCyMeJDSDg8Z8GT26MYsr
EW0JqgcYEsCbJoNcnOPuQYjKY0fMv98frrVnLy48zmgUgoLfptE8nMohhISjMwfx+w9f2Z9LTP0k
Ye3qlBAbAL3vADvtb0aMic0gjPqR54fLlsBkz1CUGD3gDH2g5ECkfs3M+HMS4kODEy7FXdjkCK8v
agFxF/fohvQh8LINosTb4w6PmX+vVU6YC2soDGBuJuS3UJSaQQdrvcPHBmZxY2hDBjquX+epXeSJ
Bx6WTxLpfOxKGC6bBC1a5bocqzw1/JsNG1e0+DYmdGVUlr0BDym+FRg8ueUaGAok+puyjm9fosJl
V6ABSLHqIpWnFHL4EYXJeZYndGoeKv7woUFf9gVwqLK5NDJPw8nsfPdVDyhB8S1n27cP1XDZGXAd
iorQoMt0aCAaulMjoE5x7pfuzch6/tRPM4YrLGy9UShYm4rrnv7rZAIpo0bRVBfpRI2+nXMNAjJ3
thSN3o4M4VIBE+TIOuhLoDzBQADkGAgxOK3JHa2j0/uTsfb5i6uBy4HfZIqwtMrZjaeqY9BZH6rU
hMumgXHYxIpesfSKCfaBWYfYY+zN/h5gkoM7fECFBPCnpV4xpVAUhLQuS9t5dp/VJHygX9lsb1z5
17bD4mIQssASAOozuDI4f4LZOYqMtzHz4CKe+63+2H5e9hBm3hm3oBODERqL+/ZzSP+8P73Rm6dv
+H8tA6es0cDyWSpHF1Bw+2vYwS2nrC9+CzGSfv4toZbFtiyHVvbeso3QOhSOne2IYF2STxkFTMtM
+U1hjbeA7Yf7OZq3VA9WpmXZR7CIdgutMWDUfC46nlLy4qJ7rPst5b23ry3h/6mT2q4eSOmy1G6G
X7QZbowNdXiNghosat1YmP6EG/SWKP3KNrevu/OvIFICyemUQYNdWA63fg9cY2mC21GhcPP+Olh7
wWKbFw6UbaFzUaB1lLBp2nv+06S3OHtrD1+c0cMcoZrGWutsqq8TYCVt9BCxraFZCVD24ogmPW+4
O+DLAUi8G/gANkG30W1Zm+PF3m6m3CfjqKyzU8KigUSkSL2rCoNH4c8xFb1/S4Hjf8ynwN6Itm8v
WyQa/84zRB4CXYfMOrvzyECkGOU+pDAccUtj9m23idZ7e0YQFv99j8mnqQ/KKEd7vJhix7jsDgjV
Oakl2DPvr6i35wXe5v++YgqsoRqCqEiz9upbJnp4ZAfuh6IuXQpHag99DYvWDGKU6mUCBWSfd+Gp
Lz2oy5Lq8WO/4Dp4f226QnW0B0u5gHgSUMva3/mbBg1vryxoaPz76LmKMlN4AUutRu3nCuFXjjtY
HSVhM93y0H4Fy+RDSQ+NFju7jaLMywgOcAL+Bh+qX0ExbRwea1O82NdlOzo1GtssLbj10EbNHoSP
ja23thEWu1p2EA6HExVLuwBSCcVvsLKSq+5WMHkb4/L2WUSXVfmBwNQPjWCMCxnhpHXvoJ7cR88M
wgrhx3otdFlmh12VrBobY698mMw238uPLqClJGIIiDMDfwEByQ1uRDtD3GQwX+2OfvdC9gBZmQv3
5dP7+2AlWCzL7TQEwybiiLBedphmHzrf97Af25iG/xK1/8//aXhdAX/tsvqKMJ1nQ9JRTLbY2RmI
WLVvd5eqcKxfZQ0ihFUwc5OBB3jubelDoxjaL8XgTt8gGTjupO/wi4BzewzomX3Xy9nZD8z5DK3j
ISnqyYHRW1cnrq2su2ns+eH9UVlZoUt9RDR0ct+nQXbGLNsXkN2qxwgkht/jcGVNKU02Qt3bNzS6
LO1PUQF1Ek8glXPEVyZDsdMuebSn9sF2y+9czg81ZHSvAXZD7Gzthy0Cxihwo61rPzv7AdQsKdbt
t9K6A/L9f5ydV5PduJal/0pHveM2LUhO9L0PNMef9E56YcikQNAANCBB8tfPOpo70yq2mGdCERVV
JaVEB7/3XuuLP/5wa91pMWs4vMiwnfLSvWfnn6vS/t4141EP3eOfXX4xc5TdME2gjqT7gCEYznsd
zZk4eL54+fj6K1P3T7X2L/0Vem9OocIlew+qVXdyK+h01FfPdA5c1jC7qYftnF77Visz7DLCX9UA
d2tTkz3UJLCaD8hjOwJw+vGbrDTEMsDvFKADKxP68tl6gU4WRU8CKr8rk8baky+W/yBHoLMBAwzQ
3hZwTyh/8lvky/nmz5790nl/aYXWMstxrObsYNHYrsaNiQq8nNIrZ8aVIbAM8CsHAV7PwMpfN/th
GKKukomGdtLFMPz4+X/rFYzN0dKZ0eydljITL4Dsq9w4I0RNLM+aGyjyFA5iDMrvCvC00vA44D41
f0S94QQX9Nr+w9ZfDHM61+zi30P2nbBsAz7vCOmG+aW8zgSQ98p+dq2LLca6LB14gVgOBqOL9gGh
vCqhSu2mK19xrZMtxrrXF6VC2DXd1627pyVsWC3U4l/5QGsXX+z++WDxIOsJaFTTPg2myIYM9OPG
X7ny0pFxVjYc3C5Lh6LCOKZBioCTpGT78dV/xsl+s6IurRdhX4/jXF3Yh8bpu7tUFDbUrK2xgfSW
3KpC5DfA0pMIxkcqDnzEecFUf4dltZvFmG1guwDl2dGoJIRfyDcdi7EGnCYPMnplgVnpFEsLF+IL
Xc2WSPeCPbjlE/Rn5rWBu3bpy+//Mi2UzjBXjlGne2sEHiGiRAYIw5REhbnHgy8ff+CV5nMvv//L
TZpAi8pjCArrSy6oDObsmz9n5vPHV1+Ze9zFuFSdsi2BzOt+qroibkh1W5cD6Cdp/x441zKkK6+w
NM7snCaDvy16ILX4qWA6qXl9ZUyuNAFdzMyqdlSDuS3dw8ZDuHViwGJDoQL7j74OXTSwT2oC6QhW
X1QxRV45QzoehCh5Tar+5eM7rD3/onWVYWDz012eHwaLqYTvEoAET6RAtujjG6xsIJaembmBAFEn
GT/AjKPoYoOa+T3xW5jL9qR5g1kIqBq9g/eZYTyXfHzPtU61mIeVD2tNizpk7zjkWLf8Xuh227L+
q2WY7x/fYuW7uYu52MotixoAv+2rhhwaZnwnlnE/KXbNKnWly7qL6divKzaiRrE+kA4S9FqYeyMT
1yrMVzbZSyefoK96mQlXHKrU8zY2AkqfadUHSWfBppRbDgAjTQ//EWE0yN7m4lp3XusLi3ZB5fRY
Fg5O0BXg8dWGWkDTFIh/fysMYJrKawvOStssc7myQWBkZAhSezCOnDM7dpsixBbqyqBcqXDzljnc
UdplDTv0yxmlDWs99nu/yjQsQ0qvjN3cYDFS8iJOUbr8ADdMlClRt48Dsw1iRxdwRqiof+sr7KU/
7otr3f3SzL/M0EUBlks/YojRfui2jh34z8qZcw9lLBOyI2Nh/1nFj7f0UcuoFn0FtfLeE1DkFe+8
dSMK90R3OOV+E3/8OivNt0z/AhRBfCh9sM2Redz6IgRwIZTi7eOrrwyspdFi09kzSnjT6mCDjXGG
sacbt25Xbj6++trIWpwDuATkhRNLHJysFhKuD6Z8IBSwU3smOp799puewS+3II54tbqJXUkLr0R3
lt6LqgWAA45X9OA5rXH0TK624Ja2D/AqpltaawSWwBz6s+629GKECAL4dWrSA/ZMhwZutUXfhEZT
nDJ6ZR+91kaX3/+lQ+d1SlQBkOKxJbM495rrkKs5u5KIWxkujv33q5eQQxRe2hiwnd0a3rTV6XvX
XizEzCtL3trjL6Y5a1CFpIM7HysYesF29WJ9+/hx/1q79GLZ6RB7b0VZGcdOG/eWld7lwMZeeey1
77JYchC8Hn0nMPHY+pljzje8re4RxmbfP372lXG91MybnEloTzxxHMHgBKYKDs3RQK5cfOXDLPXy
PnydWh8WXoeW2/epr2+p318Z02uXXoxpfGBdWBUEIiOB8CdogiYcYLb98Uf5rV89TsZLdnhdF0Ex
dgRXL3t9LkpeRyyzPrMa+yUwoPzuyBqrP/UZKcLSZQUU1910JWmx0uJLVX0hJ4NZMzUP40TH0LWD
T0GeJXQeN74Bn52P33DtJpfP+stgBlAtVb1CeaLtVl+tTLx2VhMHTruzlXr9+BZrLbQY0RSe4Xyu
mH2ASV0fMrPYwn/jz0bczxK5Xx4/KFo9aFpfdOi03Y5zpmFc7aXxx0++NiYW45n6anSRHTYOfeHd
GJkP23pyMAZv+2eXXwxpOIK3bhUofqyYE4FjDN5cccrz4c/m6aWCXrtw7zZglXMIUMwmG6xrdfbj
4ydfWUiX0vnCpVUBozWN3DmoHR5lP2bwdsNyah585o5gq8JCpdJwO8zIldGwsjtdSuhTMY8+Zu3x
oEwKfosbqu6O7ecevvrzFqZuycdv9vPk85uAhXUZKL/0qKkGuAQqCQPHBq+lcAmvwQ9IgyKq01nf
IqoO6qdEUr2DEvQ+gAcIji44v7CxrnZwi4Tdqe7HJ6hl+9ADoeM40NlDw/rlDhZA45d6NmZQ94i5
7/oBjusS2u/EhB3iIeAFCjMhhmAvzHMh/2aVAUO2rN2i1wUxdSh8yGyTwvAH5ENHZGrHU+5ua48n
yhXfpiyAYXrpsztblcY3cygfQL2uSWQ6c7Cxia7f+qznu7xTdWQ0wYQi0Za4MDJrc6CXTdHtqOPY
G7icgf7gG/YRrtzTyXYaJDRrq4vzCugfeHP292xU853oW4fCbtAkia20OhO4D55TpEyutMTK4FvK
C62s9WvP4/rQdO9t+eYZt4A9Xpn11q692AOkae8z6mh4IMLKEMacnGPDVzY6gyir4Vd67O9v4niL
m+Rz6aCkrhmOGYyWEHYesixixdPH/fT3k6qzrDEO+syHRxAkQrzLQ3AgiurKhX+/IDjL4mLQ1OsK
TJkSKa9yVmGrGLvr2tT4IWczu0cJYnll9lt5g2XgkQ+ZgnlfBaNz4w6e53GV2Vdad+3Klynk1yEs
IKBWg1KwI98JG3beCLx9/NUvm4r/OTk4y1AVuJaTo4NSHVnx6NTGntSPDH4SrMiTIb0Wk1npN8ug
lTvQ3B1TOhwVvOYJK8NiasPBvIYB/f1E6iwZLMqdPSkNWx2zPggt62zmTyTH+lP14aXaUObXDvpr
H2ux7msTqILK6NSxVyinSvcNgzdmz6MZM0/u3H3cImtvsxhkqmZW6lsEkEmfmfuqnvhODyzYGGSQ
B0h71WtjwMSnyoIs+bM7LjYF+TCA5wpEzFG3+ak1/afe5ifmIkZSsBI8GBMVZVTGH99srSsvtgjS
mYagBhnpSJqLKRENC+ePDqXOsv4cziuTnRIMP1cY/dkw+zYCsmRABW3aRkNmFBvf0eTzx6+x0krL
yASw6PDS8Rp1RKKBRTM4t2GbDhzaJ11GpgAxI3BV/maO4lrnW5nGlmEKVORUqZObyB1kWtxY8G28
Y3U3bwbBLJibXs28r7zZMlhHmrbxyJgNR+rHDdTJCWgsgBnfFs2V7rbSA5YREVCGdQ1KiTqib4e9
CXPo/PvHjbIyPpfECUC8K43lbgAvvdrnzN1z3uy41WRbAFFg/Jf2V260MqEt4x/M8XMCkzt1dLwC
dbV3KFeILffKMrIS70M2/e+zfQvno1wBL3RkKdBesIUE1AvpylOBOvB9PgNB4So0d+FfHNHHgN5B
Ew4MKey946YzdSJBfHj2bHktfLuSTXWWrArPBSzYSYPumEKtEoLZtO1hYFoytB/y5Z9q0jyRqtqY
PjwTsQ/DsJ7bKyvf2pdeTLmWZU2wA8Cg1thrGPZdPT77Yv9xd1nriIuZ1s6yEbUY6Omd/OrzLza/
kt9ee+bFfGppoXPHTvujbWGXK5+RZY5Mfc3hYe2pFxNol2YoTIVv5nFo88Qg4w6S2vjjD/JbFCzK
5pYhE4vWU2d5fn+cJc48FmqvI+RP5NFuLrbU7lBvZl53SSCt6Qsc1x0sDthvJv3A8v3k5DqyeAVT
a8i9E3DLLLh0smt4h5Xpz150BNOxiWBTO0DMjVCwZ+zcsojMcucY5p91h+XJu7MMY25HgkFdHloN
xtGVLrxSg+UsPewcNZlBrnDhPuoS+Jk+sOPwZMYiLjfZZghprDdyD8OwJ+fkH9utiK5hNn8qgH6z
u7MXfaWy2jIdxwA7o5N962/h6LmpN/pcZiFKjs71sdtUe3anT/lRJNYRxaRJ8CSvHBbMn8fy39x9
eVwvfDqXGYR0R5ahqAw+pvyCJuifRy9nYCUDLvWUUV/cWXAS7+BrBJrChY4kztPQmZ8II64f0QFS
BX8QzkkYATcSgo0k0PW8uuDk4cF8MxCrQnEbrB/hsFqxEO7EgK3CvCgIBxjzR52R1yFqWez7sax+
2rnOMTF6EHHdwYBlsjQwuTpId8Ge+5bBdedF1kBlBGbKzjXg2G/B3MjYRfpkQzXAUzD+8EI3YMMN
kazc5AweuYNvek+GYkME6DSHJXonjqWq4CXrjuUGNJ4x4bOWu9Tox2cJV10YuA1OwsFW/eb2lg8F
rUO7cz7VdOO1xXSuAbtIfKdl31rJwUUbNPJzSP0U2Po3tbipTakeKzsnRli4NvmSQld/spoBhWpu
hXSQ8q0u9OY++47KzAAmbw15tkEuvyko0jREg3LW18DlVZ75amcWUOZpNt8he+DjJD8jiQULlHA0
BzC70nLSUUrM6qAcNcTw8VYn4sxpnQAJSLa+MXQPkzGlSV046raiWr8ydxbZFhg7+w2bPODfDQt9
mhTVsW2yIvakOcNGdxKvrYBrsZRc3fhOScGcAVsOc3KwL0dmR0MgapAcUEaVTEUP67WK8ymySq9K
IVy3+3gSVgV0RMvwx5TXDMmQp/bJJ7b5WNc27G0RHgoOdte8Mo3pA/MSAxHNbXIfchJN9ObjWXNl
Ql6GgjOjdYCRqAH7yZ/Hsk3AEk4+vvLKQmJf9jm/HPtQYom4CWmCA8qJciDDukQWAGx0f5b3cJax
4E4ZcBWGi/tx4lqcy8p9A0+BX6lUWCmUcZbR3rxg3WQpHCtSajuxREToy8xVmoAaUBzgxDxuWIoU
82TqDAbiApi+1AAIGMTeSFYOuUOop41zgYUIQATgD11l3Y6sulY8tbagXJrzl4/b9EMjuyAfjhrS
FexF863IfT9WPjx6sjS/0oQrnWMZV3QI67q5TXFyD+rQ5zdp9fxHfWMZPXTZCHdxLVGGlGMQlHPx
tYNfesjhZ/TxDda2ocu4obQ5yO5dax+cQJRHuGvPOwAvRDxfeKFC9Edp5vBiNYXaCTePfQ3xlGFW
MDPvx6092dWWgE/68cOsjATr8vu/NBYKHcrUnCTW5nnPxUtZ85DRK+fGlY6wlOdW2AROLayejmN9
a8PRNPDHvS7NLUJqVzrBzyqK362Ei81LRryRy0sv0BhfTxqGNac6rcx9ndZk56OSk4Wp8hxgnLv5
GatHhYOjCXaJWxohNFwe/tV29xJBoBhzJI+rCbTUShbNrjRNM+oczXcBGAZb7jbykNZNEzoZkziX
+PNu6gDaRImkdd8Ykw6xde83xKuNGPZX7DVwyXRo2qnZFkMpzj7K5W5Ki9o7XltZ5Pm5SGo7I0nt
IqEMq/bgmJuDH3ttZt5YzDQTQPjKiI74v4Hk1g4BsBbGWfWQzN3oRMEUXJOWrhxMl9LY1seOkvTY
RgHtIZKyjr0zTt1KxFcPOiuDdSmNVX7eSEYQZuNmd1OM9FB33pUu8FvvVmytl8LYJgO4tQ3Qy1pr
GGC52puu2HOofR/hXcMBlehqR2wYc8y3yg4Oqm3acFb8terznQ07ya/cKEzskkg3H7jrtxtgML1t
aQKQA/rRNaHa79Mg9lIhpYHXGJQzqqMNt7EYuKUq4SO8lFrLcXbFaPWvhgwCpLGzZ0uV3ZUT79ro
XhzEYFBsKKRqYSM9p19GyZ+AuXsG1fbrx5PHSrNai/NY2da1VOCoHjm79/zXNH/6s+sudtdlARFk
lhf5sevEBsYSicuuGdWvzElLhTlEaZZZAbJ4pICC1qiyNxqZGPmwpc21vNDKR1/arGZVR1VPtDqK
6QaKr9BRdix64882RUvldCCx2QKtFmeeqYf57E413z/+6GtfZjGVTmlWeZ6BMWqq/mDX7jcFDLNv
sRgzzZWCjZUw0lI53TeZGnuGlYB3YSDOpC4io7ol7Ri11bV6u7XXWPTJlBcodC1tflQzfaQTf6+d
cV+k/Y2d/+Hu7mcFwC9rJgrFaKY7Oz/iPlNSlPMF3TG4Vya0lRdYaqZHE+AS0ormwAMHpjadAs3C
186zBDXqZfbM5so2cqWbLiXUOenGYCI9Vv5qTny2Ky2ZWNd0DmsvsdhgU+2IgaF66Wimwr4Ah+Ab
O70WILFZIybbj3vs2htcbv5LOwxphcmNosfCgV8JP6Q1i9Lg/uOLr8xtS6G09HPIMk1DAQwBh3yn
boMQK7C9+/jqa49+uesvj241qLyu/VYdAzrHHUqXYB/QO1c2mGsffzGSLQI9P+BPSJdNG2/egDak
s6TKNx8/+tqHWawpmCcYw/EbTXvhzFANrsgftudi6DLsF8FqQSC+y18NYKRpF6prFQ4rU4+xWFKm
vgMWfSww7/cw7S8LQOb6rIaFCaKgcaAk3zH4HsU/P9F/fhv/F3uXd/9nA9r967/w62+ynlrOMrX4
5b+eZIV//uvyd/7fn/n73/jX9l3efKneu+Uf+tvfwXX/fd/4i/ryt18kAoe96b5/b6eH964v1c/r
4wkvf/L/94f/8f7zKk9T/f7Pv75JuItersa4FH/9+0f77//8y7xE5P/z1+v/+4eXF/jnX6f3TsIQ
53/8jfcvnfrnX1bwD8d1qeHbAPaYFwTPX/+h33/+xPuHYZrILNmu4fr4D7amQrYq++dfgHT/w/VM
ywkMA9Ee37sEz2F9/vNntvEP6qG+IHBdw4MTh/vX/320vzXOfzfWf6Cs9U5yoTq8i/UzX/rfxwiY
wri25SIv4MK2n9rWMqPdeRP8JEcvDf28KyKUex7AdkbINdXkzQTjHDm28lQalkogDTgYdvO5qYY9
ErC7putY6BpZv3WLYWO1kL3ZmFhxjVIhAjc+NnZvhXldnFrLfxgUYK5QHNwMBn+aPK5uSddsPGXn
UeB99xv721BZRggzK5DQ1F3LS2C+8s/MCeYY1PZhP0NXsRcKsTgf5k2RbbcvqaZxhtNDyFPgB8Sg
b22RHRuFEEHmyJMAhJ6S7o4Wno5oBl68aGaY72dhg2jOUTh6n+LcGWZ99+7a8+dpGBM4Z2WoeACP
lQw/mpHqTQk4Z8Xmr9BE3dJihDtYXZYHB4oc18s/Uxr0MbXbjZeJHwTs90jK/q1tq7t+qkQUwCco
dYNvLhxZXLbn2ctImuFzbrhNBFgUcmIujDxrzUCrm/CUg5ryMmKsJk8CBxJwp8JRoRJcm96DX1Ae
1V3eALwq6sht5jd86ViVo4NNNCLAtl3F9pgd7Q7rjd13t4Lre2ewbm0Ar1E5HHWmPBcgm4aVFJ9m
qFTDoEYBFJhzkTLE2ZUIh5pty5ORyDrxC8vYEJ3m29mr7rO8Tsqi3A5+O4ZsvnfS8mwDDEEC+9C1
QD56SPe3ff6AwHoWIeAqNxREIe0Q7xsZ0zvi0cPo+V0MDVMf+qXdhrbCSZGUThUPgR2gVrrqCAqA
TSTyYMo1U7mDp/FNmY/Q29f9HYBLjwSOC49FGzBEZZkBw+JAbK1+fiEOOzqFfGzaGfXyTfOVlyNg
m6Nt/iApEFT9RPVuQA1j1NlT+sJ9k8XgybGN5NzeW5M+9Hk+J+WYAWBbNjzCGdmNUGnQxAVztpR2
d22b/oB54Jn29asoBAB7EhbKo1vcIjNooRIo21gDJAmQ6k0bkiLUlDfBmbfTDjTWKnaVd8gqUBbV
1N9M2HWCSDsYG8lMci/m4cFBlfCmKT0SmjLHczXZWyHxjRDRRZqMOyPMoN0TKkXf2jJ4NggcBsts
2iAaDmETt8YbR1T7ckaxPjwCP+FIWMRwpx0SQKRegJ2r0Oflja61FxEnrRJW8q82HErAbQXQwaN5
AkrlLsjPEGY1QFZibKickajqGwShHW1eMF7ySPIGsCtAIbfgjFaoiwqq0BtL0Lf88ps2UaKF86cM
S4B3Y5X3R3BPnykC3DH8MXZVg8Q2cm+xx0Dh9fLxWyCK06D6LsxS19jUHQHKtoIRTBMSQAgjExJ/
McCHrOMF1txSxBXyd7iXuwv42MZFP4WI5iRZectRoJQAVBtl6l6kZBMEn8Gkg4FTk39j+gQHmCC2
eXuXOaqPytwaQsdpxakf4NgGFLTHHm1rqHd2AfojJbSL3KCuknbWHeToLNubWblHUn74XKIkfTOZ
qfmmg/bR7afTxKY0ckYUkjuCuTe1ClzAIlFzJnvGw4u1RqwRX99D2DFHE+ihY6CHxK8CEQtP3sLm
+VzMsIUyfeRmwfM5oRPUdzogRyiUj10ZfAdU7SnP9Quiqjg2ZDJGnOmd0yFIeGWkicHSW0bryJmt
gzNMSEECp0wB08RUnF+QlTZuIsmuU+DuTa7W207a1dma7Mgjfh+hbCmqpN5JMtzB8RvQqALzgMHK
HcrXs5Axfexd/9AVxIrrQEBrHhinviJvDVVWiFSB8Z77th/6Puau2vLzrwWi6XCNlwMMS8bYRyrs
ZJRCbPuKKZBPhI7zbnQ3duNtpkE8ul75qWgf5AT5oyZWyPIefcgpEzUwJBCKcnpKy/0sW0zdvTmo
l4la3ZkwoAE0Cgp6ccgm3RmhZ8PgE1mdOdSuozc9t1wsDZUXaXOuvxkFps6poMW5oNktqUcGSKrq
QqPPsqQu1bgxPHarqy9w0jJiV/Z5BBzETYl8ypehr79zprpta6IQy1Hurg3MXSbJBuS+WKagrtad
DlVGD5rNkWcCmcf5y+xymmQDULWk2HMXE6/b1jHiLmifNAv9Sb1Pnj/GDStBevMhhqSo8YD+B9Lb
oY6KQSSoPwGlsj9z5T+3FCtBnx5pob8bZhOBMB2hzC1qUz8718x4b7vy2fTSOZFO626y1hSJhDPo
BrhKM+SZ6GM+pMVmUnANFYh7Ao9ihg1cC3ZZFvCN3fZgfff6ATGTTyOHyYwnsiiQ7ZfCAEpVmBj8
2i7opiMluNso9YqHWX/iXgrvc68zzW3TcRoaykcnhzn2ZmpnF6SwfkpEB+cdS5D5bZznV59ComVr
mIi5dYW1igCOLpRb70YXRTYZsKMHJNPzrxwpMZj5IVsbuqiojb0RdWRNWoBGDL+Ar0ZmV/t50sWu
M5Tez6ZsYu5Y04s7TfLTFIjq/uK1G0yDB6HMrcs2k+s2yLiNEebeR5s4r6DIdk+5McB7wHsVtav2
Mm2cDarvhpDpUmA5xyxLCg/8xVKVIcBGn4MO/B6vrp2QgSMbQ6G56QJ5GKFHDEXzrjsKOqQJ+ORM
3AYcZvdLngfbQXjuvjKJ8dgw9WpNFIuZ95B6oJTrwX51mOSR25KzzeBhw6xGHLSpRGQ35gA/biyX
IGaqve0bmwkU27HIolSyWyXyQxYYe5S9hhJyRGmZBRzaUKqSQhzkdbFXgyrryVOVw4mKw7WtdF88
3pzSlIYCEPcKNRYIzQebKTW7TTlwO4JXx24qzKcqgG1lDz/38BJUrmE0eQvF6zZTl0FJWVxXHqrv
GsSTaJJDtRtN8mT0JBlZFgn4xdZBeutn/SOz7M+TNIG7G7G4tnvNjQ13nOeuHJG5nQHizQlCLnlI
cxS/BQOMLIIyKREUNlESj8QBFBckzilQxo71bnXlVoKDbaAsF7xeUO1DtwDq2L1D7PNbCSAjklpx
TfsqGkZsmBhGg1fFHmHbKu13KeSzsrG2JcgK2HdtekoPCNP6WzOAHh180gKuWsyLU2d+KAS9scGl
C4tKNyhinp8lEPd4Eu1Gdtb3u6bXL/AttED/xIqmJnrbC7y3a3xlHj2C4UhAhpx/DIM+80YCnqGB
g0YpcWmyvc0t4GEF9nxcokqbhLQJNlpSMKqd3dClZ963X9vugRj6sXZoXHRpXMO7WJafhpq9Cmlu
a+VvhqDdz6Q8VRefi8a4adwqHkneIpJdWvGoIbqtDTDluwZJz3b6IQv/zYVc8TJBFLT5JL323THS
o6v7sE/lqUMJKzAQW8KdbVZYocsBzHb190EjfEv1YXCGT3OzCwy2lQ3Dbr7d2FVwsoubYNafh8k6
dexkOA+MzvdyDI496j6Ab974WR62WXuiRoMRPBRhZmI2k2N7bB1sbgBiP/cF/0Kx2S0A4orawMem
qRZfIXnawckwroszbLTTyGCNCzF8gfcSuMxk0B+iQMfGdto5TdSL1Rycm0beSru9H4i7wSRyxrkG
gjaY4o4VjMQf7A5sL6MaB6SAb0s+qZA01tngU6xay441wYqCysjIwayzD6ZPI3ZqKS1fOS/PyGCF
wOQe4Vb4wp3suRYOD2cGgPRkAjcNfFjJ+ztpGp849Ozgnds91oV+N/X2rTd9G+ws9vM8nMduioVP
wnYM9r0IXhTF7qVBIHKCAcBogbDd2+R+sM3npn7zRnoaafANPQkZG5hfWmC8hwPN0hCnEZboTH8V
2Rwkfl2AN+w4Z1Dp7a24lN2P1k2eG3dwpUBoDfjVFpLpMO11AV/jd8pdHrb99MJJcDlSZICGzBgG
6JZD8GnEZinHemYIcioFxATjs+3RLfLvGWZR3kFqMDwArRVPBpDLoxkxqz8WWAgzcF1CZ8A60I/u
Pp3T0KT00zAA51zfTKw928R/DPo0Llr7zUlVCFc7CwsHPN57q37u568F/ZK75H22j5y4dwaFrJfJ
y7R3P03uDmmos2x6+76V+XdE+c/ScF8q04Xzl4P4pKMijafLUnChNUd1mzpYzpBMvEYxhrwf2ZDI
+s3KvffM7nZVLo6MG+MNM90w0+lt3XgoewfDBSs3jmtziNRzFhfIUBYjTPfMfm9yL+Qz/S4aCYhk
J/dEAjiuS8+KiO7OZU223JoT1gCR3rafC5+8tjWNiimHCsFAwZ3fWjwiWBrKSu+JZjcucjnhjLpc
nNwGEMk7IH3zrPAjoJETYkDkV+gBvoVZ/YPkKqyttEUzGQ8F8f3EMzGbc29Qsae0vTe1D2NLT0Z2
6T+ldfaprgrsuIb+BDvlG2T0XoYZ0NrRFvpQVzSN0sl9wdF9ivpimGMb1ugwB3iUxJZboYovmYUN
pe3LZjuY4hlmjV5opc2eVFMX9qR9G9LmE+zoSuyBCIs6sLEjT+ffKpxaQa8ZjUMqpbeZex+cSp9+
ZVo+GB348Gbv37UAnOBqRQ2ueXdrodp2ZvSmcAwR5rlJocJoMKK62U3AAKdh3gUd6lbYJ0AX3Zh0
TrXz/Exvc8elMZKa89bwp3LDB9mFKHRpYL8+atjZ5eCzoXwHn5ynr6bJnrLGEzis6PFytf62wEzM
sICRnXUhEKEiN4T8Iw0NCwBevy8YYhv9ERVQc0Radl8CHzRq60FA3pvRIElBvYbETaOcrXm3PfMO
Rl+bFOzGCELqEnJ0VtSbVqfi7HELpwlU3cWe35AYtStqk1EJA23JvUeg1DMQ33DEnsf9ZFU4RDLs
VkY53qm0uCSqh/TEZdVBCwP0+dHphdjUVd3A9UOLiHu1ubeKHNulpik/p/5Y7UFuRv3O+I0RjG0j
30yotOOF9yaJf9IEJyUgNKhb/YBuObSn6nOWGv5OTkgIoxJYI11sDZ8rrl/SXOyJQ3F2h1ht7rC0
zYETloZ9sgZ08xEkeexPy5BirorbikdFPYQgKZ6oixnOM+VTb9ZGkMDWFX1ck2yPpaUiHo4fZorF
z7WwH5b+xhMm/wLPIDMBjbLcBjhcb5lCEGYEsS4y63YK9trGzi8x5qGMWh86DAOjD7NHClJOep46
2w7bZqao/yAt9nXWS59mX/ugiJEJPw6euHHQE/0u+8LQ1YRHnrjfwUynLpI0B++yFZtMwERCz2bi
ZlB5wNAMYRgsy3n1v5k7j+W4kbRdXxH+SGTCboHyRVO0ErVBkKIE710CV/8/1TMnTks9pztmdzaK
XnSxSJjML19bW2hWc5ooonFLnShZbjFKhvkcd3QXdP6ya0xDb8Y67UIq486mqe4yRrUSW3U3pz8s
P9+m1oSdSR2mMjlbVGg4ETS9d5nmKbSkvbv2tbtEb05jEfajlQXp1H+LfNRnRfnR5fMdLbLnYnmL
XWpZq+UBH8G9XvKvRtXcNLD4NkObU5P95qcn2xMPHpS2SpegJ6l+UxnzjVVnF0XfXNOPl3iChO2j
sEYylfVrsHII3Uw9syKNmBaXc462a4YmajTNCy7VNRwjq9lEGQr4lIKRdbpOx7MITWcBXR5ozeOU
wSOyGruiWVBVuvKjL81Nm5l3rWHtCs+5nYR6h4DfEuv3OcwNKoI2NCR4R1pWO3LeKbz2OKMz862q
IeTGSzhmjNVdOrPN439ud1bEy165m6XoRpBA3j9QNH/0b9qsfUiQ39Qz9g1b5duYBwyNxLPfLudV
YikjtCWIAF4D9O+HRoxnb/IPlcXSmUzxnvDTXdqpdOtQXl6a+S5q8hOV0w8dtNq6lE+mRmE0ivWn
n0aPXpK++1X3NXdPuZJd4EM9CLZ0abiPslusB5YLcW+Xp7QfcahUpvrMXerZqrJ68p3UeZ2rtkCA
1l3Xl8yuOYicuvhg6y/LfGMM5bJpx5pOVTV7FiutKO09RaLRA1HSksCLFoqDTIqdjZjwJnHTrg/k
kjM3TI3FuNHHIkyoajv2ccX7uTbDfp3n5F8qmv8K8L9N0Q729c/hdzj/FwbgvvlRPQ3djx/D7Xvz
+//5/yHw70P//L9x//2Prnyvlj/j/tcP/Av2N+3/EcoV1PsoT9oO6P//gf3t//Ec25G+4yohLPqP
+My/YX+bDzkmRIFQWNWleaVB/436W+7/SNeGCVC2sk0+/1+h/r8SQq4whXR4e/kShxgM+/ei8NWN
ykYN6FlZ12Lgv95h7wsGKxIZx2dtd7eOb+vv6LP6f6DnfpXb/PHNXBVJaCCkCEq934g0d+7zzIgT
1rK+RHnpJkJ8ACJF7jZWzULOyOz4w3H0hvxHX44UdfzpDv2b/viF7rhSXv+X7Lh+vyI7B6rDl67j
C/UbJTZYPTHsDiA9MW81EHNWWCr0nL7eMzr4L4irix/gB5XcGPlqhumAOHY/9OK/q1b54/cgc99z
pOCX4fG4Xqc/caGTqIu2XYwsBHS2z0LlyVdLjYDQKFb/qe78V0r0j+9yLGFJ33JsZJl/KMn/9F0N
mO8K4pRRqR1Z07MXLd7GzqPMuOUwzzWfkOdf/v46//UBU66EVfIlinll/56Y13PqHEaR5eGwFnPK
VAhKfiyGCbB4oFV53+lUNHfu2ouPv//iX7nlf11XCxmLKWzH99XvMtG+ctxFkssTGoT5O3eOzqKM
sBQD5xniyf9OPHb9NksI6DPf83iYrL/cxSUtR52Tvp4XhX3uy/4zs8Zh3K26ChT9iztjWbsgK+bq
n1wm/+ECs4Lw5pquxR/6u2OsGQflLbkqQ4Rl9nnKcEnHeCA3RZx9lp3pH/Prc/X315aF6fd3x3d9
aTqWxx21ficK2clGp1AggI0A37DNmic1Y6X6h6/56y20aK10iRV1+LDzu3W3Ur30ZKOLcObsTdhh
nsCgVeP6iQ687P5pQbguOL8uCFw+vsa2LdZeUgR+fRFdw8wrGsDrcMqs7NWdSicOS1OMe9NMx36r
G2wBMGxJkgcZx/ElmAewIoZ6bWzburJFUCbV/E+2vL9eg2sDsyekyYLlyd8FT6RKx/UQLXU4Jq1a
ziIql7Aa/BwUKU38/d/f1//0ZcpkRRTsCK71+5eti7AoZSlYE5vZPg+tSPd2jJ8pQAnavP39d/31
GbpubqYlPFYGVNzscH9e95yr65B3pOZ0Pvp7lc08Q2XTxM2/hhLGif/Ma/91n3HNK6HtmyZ3Vfye
+zdEJphAFddhRxYoXgijuI4+9qZYGaigRvz4uzB0+VxGxvRPzra/rrcu5Qi25flsrWw21+v9p/V2
qLAj6oa/MXElu9uYroTCr04aU1mfyfx2bCRbz399XV1Uk5J4ddf760sDdRQ7VeQQcCtXfTEojH1l
5fU2f/8tf1l1HGF5LAGEF1Ioz3/++peNbrZmK39xUHWmcSENOrqNWs8izn+MQm15zZPJy/sPSmrz
Kt355RVlbXUJm0ZAKq/fer3ef7qedWdMdEToMfQKP/HPkYq9Q1FqjFt9snoHA40/vV25V8zbqh55
oJbCiT9TZmxYgWn1j5lwydXMx8xc/+Ex++Pd+OV340Y7vusoT0nrr/OMqnN/WCZawVe7qffUBqGq
zJxrM5MpAWvcys3Og66SS1RC1SzZWh37bIp5jVcCyNxrc6WtkVlvPTWm//Re/+UlcAVhgUw88rrG
kYDx64UD/F69TCHIGMzM+9INU/ltpXUFJG0p0oc1qwxxmxYGDyZzImOgCU0niQ2XhK8xIH6x3bk6
yNGFPIHB5VDqRvO8tbrRjTd90emFirSGJTm3paO3XYYJAuB+5sTKbXT0Zmmq/LPueJjCSYIr7Rbt
DfOOSE7ZhAADDICUVPYQcLEWt7OjvR8TDgB96CMny+jRbanOgk7k/5OLpONOirw4xYs/prv4+m51
IosRTwA3cfQah0fdmelFqKjayZLo6kDMuvjumsUSinkuixA0JIlDi2sSBakx6Uudr8YYJFp5ZxnT
mBNMzcRENKyll79lTqbvUqH0P4lkf78vrOrM8T5h7ML0Tf799b4QI6iTcqLx2bgrph0iEVVs8bSA
rPz968qJ4bf1lkASfr50Gfd9Zdre72bbTI/d4HeJF0grdZJ3Qxp+ByUL0hZKAUYGutYnwQTisl3x
tg2bbFCXKAX7IKpk6jksd+rG0bDaThU31SYmaOuyYhQvclyAWhoBofZOHsyYVEP2tOhxJea83She
vGSblOsQrlVZ7OWMvdiNorWDL02/rXIyjKDE+BX2Mwxp3cwF2vBGvM/9cqh1m30VXR53gRfl8xN4
CfwfA8+VYfYoCkwaoNJ+MdcMZrR9uC6J6a6tI+sQRW5zaVfpTTd0HGdhQ1hvt88GEelggIoi53CM
1In1wN0klQXMRohktSKgyGexJVHXfZibzibKKgllbghnR3aV6DaRj/lsb+SNs6eFQ+8s10blQJH2
+kXF6bEh63l956abodU7tty0tOL1e0Mpi/5Vdp5uZ2AYfBamC9m2jn3YNzksF2KfB3PCEoHlrFqX
rdkiPTj4q0eOUkkNb2YX/QNGpuaxxRz+JGVS/rD6EfDPv1ZeBGYBERHGTaYxmMT3o9+0at8VXtcE
ou/9n11DlTivmmF/jaZK44UyVwyCqdIIfmhVoN/F1eNFpFH7YNpTQcasld5UbWRDiamdAwez65RW
Zy6+uKtADsPGMrJ96o29Cg3THrptXLXWcBCm/SOJlm+0mi8cJcfZ/9rxRD0mhk3+4TgiyqlTYiYL
ci/eBtGah9n31qAqole7muWlE0iWplV+mllcbTO8JnPgrYY5I1+Ylp2P5kUEMSkyt0vpZOeytO3H
xjdnfA1j7CA3yxSMkmF3P/Xigh7VBqMpWiVkMHdF1Hx3E+cpzXovGDs5L/vpauKkwKpYC9Rk5itu
yCreR7GUuyZrSKfLLAAZYeuNERPjHafr926emMfsDHx7SuH4CKZ8dItmQBRFylHkl2u+4fhW74HX
sJryIA5EafqoiHLyNs+ZYdCubBjDyfSv2FcV5VEUUrXjPptx9pxICjdPHFqKY94RO0szfNrvpd/Y
2XYdluILdp2VK5nbeECrGEwnM6wi1EU9XsqVOtZCz5hwCDO6jUdHnzhmX6Hz9A26qSK1pHuKFKq8
oaD0fVS7RKyvXWa/4noFCHORSXRGdVx0pLcz+zhyM98MZDLTE2KU+a5ocZhs18m3P2WGhxW1yGAW
G1rv9X1T91NEUikqJcI60zCG49yivmrRbehuO1mx9TBp07gHV7/UBelKkbwaMu3kpbJt8+j68VPT
Du3DuLTpZzI55bGqi5ts6J/91I43Til5TO33Rq/vudsVWdBX+fSNaefTv6oNtTF9dLq1vmbL6vI8
W9ZRrzKHvioftR/fG0tdnUVrGV+yaL23NSK7PE7fzPWzq9IXL/Y/k9nU4eotJxLlblmkYArHaesi
9iAVn7g3p622urfe4tifQhrE7k2jT0PUCrusWuHDKNgohT7Hjr6tYvxLJjZ9ip0VlQP5z3GxN40n
33y7Qa6Qvvj2bAeOUztXZZUX9rF+F75LdXXeLN+Z7x61Wp89kaO8I8qe5Fei8+ymQYdQQWZkcKsN
z1gB7zd15mMbxV6YsPGSywrmbTZDICfthLBi8SZxzPvCWrhDK+15SRbfMH4WAawEME8DaT3Xi3FX
DqjYIPmLwLQ8xTcI+4TYX2ykN8MYXwHvpDLClpLwuwrveeC2EUIX1bichdTBqHIjqFT2HM/OnlFn
ZUCw263mPRlTHGdFEz9JxTvkVfV9vojQRwnGJJz+8JLEOjK92d6mayX4ZmbanzmDRxOQpaU/B+rf
vtqDWZ0i3jNQ6xWFU5XTH5Dyq+PsPRjNdJ/35jWJUeony+iG0CyrF7FM59Xtum0HIrxnfR5DiepD
N+uRaeJ2pX+bJERUuqvZbIrZt7aFJInM7L9WeYSWsYj2WFmrwLDG7WABFgH1wY0iJtzEXYpUiArv
O+JyX1ykxGWIYp4bU7rPLST+purHl2wwd4YNScT8FYBS6Csz9ICy9HvsLFDOVhrfGK09bBsj+U5u
cbqZJCtiVblL4HZxGVZGD8Ut8/g2a5rvZH2d8Dp7J38gN04X1U+PHs2A705/cjyk5KqIxBbuJPkc
orU6d4VdEk/jF0+WPRQva9RyU2SCh70x1q1oiL8dRhMuM853ay72TM37ZpZLwDPxQ5Y+dKcJqDH2
S3oLIu8du2Z5TEzrQE3uEy05N8PYPFa9zr5q3V4zr2xqX1zc1I333Vwgo+ukUMd16iR41pJtnTTK
A5JatlGhuyAZ0ruV1fkRceKjsOsk8GeNwHIJrVrf/hEOYTdYP3IOF54f03YfX2BQTq1h36x6epAQ
85txnO4khv3cbZ6jdWLiBLU4QJCSwzUQG9csN0lssm5U1Q2mfzuY46QOLEP8dHqfpBFfSXhlRcqt
LedzXvcO4hkpUQPMN14f71sEslCsk3uMev2gKp7+ncmFDIrrDS+HNzeekNYgvKUf2UKtWCX5nYhp
z1LCCaRfVS/+UH7nZJMgtOhnI8hlPW46gD+exRXeKHaXu5Z2haHz160a/TcWcDts0vUbyT8QdmbM
Jq5w2G8SI75BCCluLV2QqomcovbW8WEueSiBLspgQR8XJGmE+GiKoC3XwdhQpgPNEGXIQ9JtK/J9
4iWhspDXIIl/zKXPTm5D23RN+T7Tfhfma/UpUtL3QQP8nUcHqUeIHsrPpLsy4fcVc3Q4z9EzArUb
p8gAZa5sSuk37/EMqQZLeQ8xNh7s2DI3GUb5jbEYXyYkmZjBF/eaEXBX12W0NQEYijI/iuI5cuND
NC+bZWq2VmueU5HQ00YSiUcVc4QtOJwjYgloaK83Q6S2U9F+koz23XHTY3y9tomzPtukygbLarnH
2e5yCkA6PlECw3WyMDc5nhPkS2gWknRvzAUanE5ePBP9AkIs24p2uu33jjJeI05tczaG6PIvTBo7
4a+IRPNmA6LxKYvp1Kf1eRXGvhOSzIsRAUpvG7s4X3aT611AlV9EGX1mf7Rj2mhRra01pluY76fZ
Lu/X3i5QOOdvbrduWjVjbkKsOrLD9rW5tSbL2g2yy3dkIV7AT4udHifcSSWVV60qHDCwFBHFyO2g
oAPyK+tRdaCjHLCMVAnru4rmg695CtJK7RN7WtCvdU9t2287w2h2HngaWdfXgceoX8XgOZDC4qYw
BFoS984qgZscbZxJg8i2hciHk7OoqwLdSoK6iM+GlVb72katRZF1hQre8b+loD3b6BrAxlZgbzBX
XZYlO69edZM7erqbqvq7u9jGVQ2Q3dQeEznT9BevbC+uN1f34+okB1umvDUeW3cJ8yeN9IBC23hJ
OZU8x57/4YwNcJF7nET76DnGsx1RiNEDEGrH+pm6Huq4VXF0c91vws/gtp2mDGa3RUau1tvUIy9C
sgkwYk9vwOvv4+C5QdS5zdapvGfnqmxOTLmrK4Id8ctkJ69Uz3nsPSVYrYE12gf4mwcXj/ydkBgP
1nr9RvbXqRsaiQxxTBDeu49ooJkb+ijalnFzMXJKE3sS40FI3SND2n7J7H7na/Tf6BiLDaD5fRpN
yNFrp91BtzyQ/P6Rd6MTLEZyXzcF89agCw1N3f60zOKhRLwfaHCkQDjNay9kGbZL81mr+cFsfOvY
eIt6McyhDOQ82GERxag5zF6fpnm9H1x72BgSMSW20hKB/IJ0z0va94woKFk0tykb2KldjWijOPVs
2K9SarFZOG557tazTqe3oSocmMuFdY5xZGUJvXHx7UW49p3qECX1d4KvCSAd/CF0k/S+HaL7igSI
eRrHoClRQOKcZddZXGNrkCWP06CZA9NLZFhTmYnSYiXvQjnRJutyxIJZ+dquPeoOzXLGykJMt7td
SqO6KexsDcA9NpDCL3WJSMhuvYuI++RWeO1yqt1W7sqU26xr8jcLZ45v1dTuRB4dk1kSN6mMt6ni
i6+pI37p8gZ5c7SvCuOSedXO65fXGJVxfVU4zUt8dN1uz2q2EYOPZlarm3rAQT/SYyab9katRN3Y
y4C6p6L9o2HIycvkcfTd5zrDtm6v3aUV9tel8u/9UR1IoTePncdlQrqjN0Qnb7O4f0Hm+mKmRHu3
Xv0we/FjS/56OS5pgEv/TUztXlW8d6tt3UxFrcMa3UZn+yca2bZe29xq0XEs4QTDVo1+VbNGIbqx
xm4/a40NQOMOGEw2lr6682x0oiF5OcuN7Oxp207+MS2jBxMFezi5GpPqTBNQU6Ltm1/LovQ2cYEg
w+RQq3OPk7L5c2j09d1tzCARrrN1yXz2KaaCWEMwIQVn1npCFG4WMq+h/+fZQSjQwdejJsTAwOHx
yRdRUoStIM5lY2jCUwMjy6IGabAp1ju7YIB+dNKObXoZ/KI/2PmU3La9kaPgqtuffT2x+Bldz8hI
77EiyK6rQbPSwTJOqFUZNOPalp8gOfarMZX6QDXXfDcoJx72pnb1a4Pe475JPYGs0EwNdENE6FwI
UojYrM0pco70JSBDtwmz3vBK0RMg+nncNqP5XE/JaN6M+DqenWZILhJUeTPGy/0qo2ffWx5MEP4P
rbW1ab131rsmzJYP1a33s9upAFlLdnLipWCvT7Ks2AmM62+aC8QT1quACAaHE28yPdiyJHMBPAv7
6rvIktvIiJ+1ZQZrxe+tdfGIcpfUjvEiY/8BILjCvTKPCEDse50gWUJZld1KbeRRGEc9UT0Yze+v
fp46c/MQx3yIfMLDmGN9tJ3nbksZzccCkpi1vZ4tPkSVoDB4dhEos8tca4FXlcXbytHILKuOLNwJ
pyvhQn0rxufOlW8Io17JpwUIxe+z0aLcJ1EPMFLV+SHTtsHhg8x6+Kr1nPoDI7+bfElyuwWG7MR0
KFlUUH3ZrwWF0E9lE3+l9V7y8DW1HeT8cRaCu41bIOZg/GtR1dYVhcHTanICRXWnUHOQu1XG1cHt
p6Oh2scU/eWw1ukm0RK5q7I/avq89nG66KekMcrpZtRj9c4BLf5oq867FKhpdjr1ikcCfoF4Ux2i
FDWwYMzzI0jlZom9U4Ks8qKnvr7KwpZ9PRL1ZWYmR6osyW4EhpAn3vT3vtOXlLH+vvK7rA48v863
WaWNF07EQK8RDM/TMnTrkf2xI1bWqJ4Rxsc3xbpmF9cdl5O7+l9WdJgnHIOXWGVfLG7Iubaqepu4
Pg4op+SJYHrrtz3lii9FzdF+TPIEbehQvvgrSIKTlvaTGcf8CY6ZrAGU5hF7mb/RSEguDeW/3z3P
db5Tjjy9ItxVGHms19YU3jlJy+IeQxADua1xCXkRAW4edHqQZiLIWq1Rv0Blz+UY6oZuZW/utyIx
YfN7/T1z+1tuC1Ta3L1DcRebzm4e5rae35sEGIpXZ1dqvwV0s5IzPEm17dqmPE7VMB69uigP+Baa
A61904vSS5QhD3a+4puV25ZpOmSmopB1IYUHs3W2oxfIfwBI8kIxjp4ZDlmUPzWcJPbFkn/36gbp
A5rLICN2C71a/tIkxiZfV3fbagzVbcnsliZKbYp66bM9P9epn2KyFI1NKZ3udmhW8CmlSJagvpBd
QFLKFMR+9gYksgCfOEKH0PHmWaZa7H1PgpYZ+HGSYbwsirm5sB38jXlUbQZb+EXQdnraTaLpD0tj
uxuNdJJ6FlkYx3pxsruudJpTGlsGiulkqXe1oxArenH85GJwuKVq+sYoZYkR0S7eCsSqb1WPeS0w
+3mBYHPFu0zybucDE//wfMEVMZWeAvxJ3buXt6u+hzAnyS3revN7c4WUORi1GcaWkYmEd4MIdmrN
MXTVpMV4wcLQx1yol8ZRu2YdJ5Aizx1q/BH0lbkPtUgrjJoUzpb2Yek6IAkC2DgtccgZw3jI/PdV
TAuK/mZNfEZrL26ik5ngHTtO0ZBUwNGAuCdzMFPrx4BBgrdzGDt0giUthd8yfub8VfkUJuARGFT8
4cuK5lGx0rp+5Bns462AP3jty+EP+sFhWRt7Xp8gk14jQnYDSMeF8R7p8SgwrrSRsinCcp2as44T
p0+itJCqljGRmJzs44P7B2/QtXmfHZlDF4vJASn/SCS094BvIpoIN5pctYuGPsdMRXjzl9opTLwQ
eI5mwsq1Qri7aOh8EA/XwLghyeIJk2VUKglxa1v6NHdLUd6p1tKXAiMf4vpRqAMF6Y4fdnYScZAC
YAS47spFfJRtKcKyFF79Y5CIYe+XybHKbWaXlg0nZlPn08azoXedrsf2AP5eTugoHWFsYSmJV2SL
MoB0psbPTyqNBm+bAZ9uOpxenKv35mo8LJYGevXaD7Iy9krOe39uHvWcz1/rDJzZN78bcwYi2N93
aFwn1OUAwA3LiW+2hwks+WEFV90gtzTP3O23hPE1mcYf3kDWO87c9a0v0o3lATsuvYfXYgWk42gF
sLBdZo44g8bmu2QgK9fTerKz6sblTPmtS2ZU0cIx4Ifi3ry6L6MymNSah3H3mfreYTLmb2Y8OHdU
mpBuRwJ8PMXtPR+xnsDG82dFld6rMJvsMNr6wxss9uhkdQ8tY/WWsxJO1aKV7qnmdw2y3PW4xeCR
275TGEWCfMIDtbfEUDsPc1F47ibzJxYC3WGQ7JG/J0HVLJpXxGlLdTO6ovqIrTluwzxD6Ut2O8ZA
QIUrr7ozZ5nN5M+nVzehndOcRYg9B4DaJbIn5IBINoklC39f195i3aQtZplt22AtD5OuSautmlvH
PVep0RdUDsmq3PHAeP1OTZOmWAdzrX0fjZPrHGSdGu7WMtAS0Bxg57fmFAvnPDdCER45g0IczEnK
dRNp8h9uXLdlsUQcAt2KbCMmYrIdZP7AaKzj56FYCnWTa8FS4EwG/y4sQF6AG8ofNqrpRcykEt10
lh8NO135fbJLbIvMqDryYhqEu7xWN6W5LuopV3Nnnv2BUqODSIt1PnilnTdt8K9lYvKysfw2OU6b
XizSSMrbvIW/2Yh57Am1U02MhNV3SmHc+k4j0wM/mTTIqCM30hw8vLeqa+9jq+MoJfH2ney6ZMuz
8v6eZ3gddh21BQT2o0iYX0e/8req09jkfCPBJWBw3isKcIxLLprugGBsvpI7r+3Qm14QNb2/6WZo
ypgB827FjHSEdPuJJvQLWyanKSbtc9up5Z51m/wgyzlXE8UHZULPEbqEq8SDYNdK2cO+lPW6Tdak
Dnujs0Kz9Zl9rn71pDeuBg5Y9kVDYIW2M6rPkQThHeR49DWqZG9yBLGSr2WfJvOun1EfcZzvuuwA
1swQST73clN1TcL0lvIs2L2iH8RVID5J4fh3pV70QSKI5nTlZzbnjYqYvRrnwoZnmRG97Kv++cqf
7EafTVh3Od0WlfKq762RIwLu7Js4yvMPHZvLg2H68mHCT5/uZw/ZtGus1FII8TTK6tpkijMJHQa5
RDifU8AtpMhL6/c7Ix7lKWWJaGmuWYy9HIsfRWxkm9yP2ifZSY4vIG8keXbLigu77r753LSnBJ7k
W55iMBWF32+GyqrCwrULMxC1wTXFAcLYuoBjrZ2wDmuv0lNlRvriciS9uDx3oS8x41Ur9gwoWflR
ABfAkLkDJq/YWl5yGNXXJFf1Q266X9UMgjObpbfFTBQ9UJ3QkCHgLZeSAEJWhroIXVk1t17XYYWo
B+8+98cZyS+4dSCWIoeG7PPp2PlDsfec3P+YCbvYN9Nc35hz1d8pcj7xGsqJYzYKeSe5rnZt8mqK
SJ3dZkQRLostmr6jS0PdzaJbKjCEGu78wVUndEQNVFLXvLv0Z0Qbs5W4Y7rqCoZmaqI1cYzVtrDb
KCXNQFkfo5HEtHj7VWtu+7zkCctnZ3nHD5NhH4yo+hmGLL3QNeF9Taxl+DoXHtuEEg8GP+kWNx8W
OHW1uY1xtZ4EFLG/WeDGsJ67At9oNX1adttjeU/6i9GNp8wklhLOZHYPIAfAU3anQITMzLaSMK9X
9Za0q4e3zmu3ql6qu96KBTnFEP6kCLA1h+aY5fsyE8XWQZETs/CsCS4Gx9sZSS2iYIDAhmtt8I6h
+0ex1WgA4URi+srleU0AB03fwX2QlHIOZ9x7mA0by0IHkPhPYzeqzYJqcg/p6EPcJREWyEJyLneN
QoTxXK271RLtbWxM3Ye7ZFfF//RjFBVlSz2BExxX4tCtoyGl/9gQx6qs9bF1QM3s3LfPJi4ISGFh
7612To1gWCPrgRKT+a3pG0Kfo6ldbqUv7MeK6NG93zUFMeqVdwdI49HeEB0ofjlwRkt3vRhz3H76
Ed2H8bw41fDQwXwxtKb1jkcfCYSPA6QtUvWlN21OZyKy1TG2eQgDrWvsqCksP46B4ogb0j802Rgd
cMeDwpFjlHkCl2vpHHOsZm8o5kCuY/BFgTXzgVSBfpMw0XNq7bP8aVQzFnlb4mzKMdNMSiZgNY68
l9p/zZ0rhmqWZbYfbTPdiBr9AJI7zMY5WQll3MtDnq5qHyX5eFmbkS7isoh49BP/h5qj/hO70Y8i
w6bWteP4PmXSvWtrq+2DZrxGEvQj3wNvB6FN5Ce0d+jNMmGmyYrT4uJGLMwpgMDeWa1xIAV4OtpO
vIKI2icp5zZULl1Wfr289TIjGsGYXsoy/24PSElqo+RQi/nXrsRNbfutxaSAJjCSBuNQ6+QZ4p9y
2BnldbQxjGJTLcR1gJ3om5wTd4+1J3kE7qZMTBSPE0Pz5JXp1b3EIcIYoRwV0tpTrQXPqb1wGo5L
Y0nOfdemO3+a4jNajoEbwXLozz57bwlOVUzr0yrmekMYWL+dZlKRi5mUdYXlJh6tZ1dkHyWasJ19
zb6A9Nsydpkvg5kfgNOzU+kv35re7Lce1+aHUbMVpWpOrdBRywsthrMZNCnhDaz/+CCCFFfGyVhL
/0tU0vcQCBdjVZiaGcvkVPZEeEacCcaZTSxo7co4/y91Z7LcuJYt2S9CGnAO2mGRAFuRlKiGkiYw
RSiEvjnoga+vxcg0q3w5ee8Na3pDYXFFojnbt/vyXGNiroZRe5namjheP84w6WG3NHGf7TwUM4T2
qb20ykU0cnJqFmwCMm7mlOsYM+bZzWt0cqTl2XT1Lboh8wfD1rp0Je4+b9DhbRT1S6KTjs54ngZ0
zVkb+npGEuQiDaiTdPwafeUUGTZ6r07wvATOuDZaxzt2ZcML0Iqsqx4688My9+rVCplPC9TId83W
6JbWDtXc68If0qqCaaOtySt+Jr0F66W3vKOdFslBGJaxU43WvoauaQAp1t2HKlLqG4FYJ8qoIjJB
9JOHMunxJKf6BReXFgY8ytgssApjsROVa/oeil09YxT03PtxsVoSblDyLHNeehshNKtjN0FbQG+X
2tlNWE1EzPQvtVa7jyGu0iCH+bcT0UJgbZhzAnei/nJlWz60OW/CTTsP1c6piRsnJvXL3TR3v7yO
TX6OcXrFXMeTuRBHe2LqIlEVTtdojNn+UlWmjPWAnHvQBuTE+2mRLU81gOK9I0d0Z9oihxgHuis0
sB78BmWDySodUS83Wd62BxuKeL1q5tk9VFlH8w/Hsc+ZJ8204672npsqy6N1WhcTcJ+2BfHRa9Vu
BmK6LhKqrGYsabvCmbsA/wF3W2I1zS1sOF0ia7he4w/6kIEUIXJznBrNPETIJWIte+W8mpHQf2J3
9nZETXFOz7Gpv9aW3T6Npqm9lkkvTk3pNIelW26pcovTxHT1JFOroXDWphCzmIt4VUeF3NuO6huk
crFARWAB5styYJ7XJ5jb0FYDi5lQXw1I9dU+t4nirmwAcWjUEcBuX+sA2tp2p5PiIub8ewZd1Aee
WMLXWHXZj8xCj72JxrvAddkmdBB6cD15Awm1MgGJuKppPH4R9WyZK5xvgjh8pSyOv0Z77No22/JA
47iWWws+L0bGEVuvY2zabnFQERbMmjYqcjb31SNkmdh9KUaefvaM+w11RLoXVceggszFaIw3E98E
56YUPJRbluGaYRysqyiRF3Rw6d1qigFN+OY0EO6Lh9qYKdbqoz96lw7sPh2sWHWcHYQsjV+yHdWh
Iy1e+5ac2FTI5aH22PNF+VCeqlELb2JZfsUT+o1lsd/OLJ5jI5zbLHOms5zInjm1RnAstu8Dsll9
my64GsrEVwqCTeX0HwkXOULhlIh1QisD5iPLRdwxM2aaui4KiAJtebFwRUUBRjOeehy0d0aoqVVC
mfx9dwQshPacamtEBQgcey4qfica27EZuSbRa+c3Cl2yaVS5bS2Sn3FfEvxNh2bd5JnOiooYArZr
cBgGDpa0gbIbz02xF8wLazm5vz0nwsiAYXJbKKO7pRpQAK8Ko9bPO9XseiFIr4aYHZhztdWspuiR
zxuvEJ67YzalE/7SsRo2C2GbTRaT7NYWviQt7mp/YVOhHT19KV6GirHTt4vRNfjD8rSYxvIIQVqi
vM+Rthx4rrKHddgQc3hC6mIHarLwWdFQZ7rBlHTpPUHG8Zw/0wntTTg2zULp67zHhsIsEu0GW8rG
p+VnCCLMIxuUPa1fl6N5HVklbohJsANyTIxWk/U5SMuCcsQpaJ0Jy9kxXHXvC1HcnSHrnIMDrfOr
stXqd9lbLE3rynTeGwsANO6IuaD31oJDqU/8f3DeC9lrMSpHvT742qA/8mnzcG6rlO+wrCA8o63+
t8ZKHJr/ZvvFVokTx9Z18lguY6/7HxZvCF+dOTTVvyzzNOMCthgLYDsrxHeMOyZHBJ5Z94Gzc8L9
PLrdFwt5h2Vv1zaEYDwG4N0YhoT/1FRiYuVpOD0C4nI5jaUTjKClkz20HeiA2p+im1nAUCtcjP/0
CP+vwnv/A1rf/yzft/3/ien3b1baOzLwvyD9/k+PrzX5+vdo3935/a9on/MPGB+O4XqG45I1wt37
T6Cf9w92BjQg4O+8J//se3zvX8k+04P1h9zLCgezuEWu5f8l++x/SHB+pk4EA88yC/P/Dc9P2M5/
JloEBzpYCgY3vUGk5T+jD2mUdLHLGnutewNuJigoXj4H0+i8Y3CgMN1RB69pt7rcylrfJZPZBeb0
yQmwXw+CDW9ulPEL60zQWghE2euYVoFGQBeth6HpZUZIXsWxtQ0ll3+BDG0kls2xHZkkF9MmSV7a
Gf6eYXb7wRiCxpSkkWPWOrzp3WjY98jHInvvWqt6kN4vzmOHWbhYGDAJmYgJvtkmfhXBK4BhQG8k
ZrThrrCLU1mKtdW6T8oDGW/eNJZenTevc83ZqwJiUq4vl3gcW075cktLtVpjoyCqw7q5OWFywRnD
KJSlB5309GSMHQ/lbKuMGtYfCwV2q2Ybvg8zCICs43CZ9kFihX4TfVaMR/F4MOpPttscg913OwvM
GriF/OjL75odaDndBo07ds6E3DnMMEMrYEjY7aHp9VeVF9uyHV/7zPzNwEl2wcteq+UgyOIljDwb
N+se4BOsZFqySZLT0cu0nTOUuMu8TW9m0WEUzbKm4nZnjlc5hYcRStKbo+60nhfHuzicOSk0cdc9
ECBwAZcmBVRVUvW0ZVoj6ejETyq1N02s7zTpbJUoHvTpMx5S7yk3PJ2mEle9GFpC21lYvXWAvfDT
fRYeqOjRvRms6HJdfQizPnQZ54nmOY3bNS9AxD04ScSgOryakYm/sKl2OflkhkaMzKesXY7ImLg0
pjpALjsQDuBhNkuEftQoVyVvDYZoNRbYP1K9Cdw0vmKGfiZIoH6hi41/3PoW9sXKmuavJkv9KHQf
+zR/bJjWc4zLuFc1YBhaHvqenKhKLOpqzdKjQdgulgeBptA2DECm176x4XtFdWHaLUqWStXMNJyG
5YotQb7qQepADFxj2fOdkmhG+UomNxiNU7LkT8KujzZ5oTXO7DWsGRyV3pmj9opsh99SHVqk1hPI
o7f78omuVzrmD2ZOFWqGDRKJb6yKfUgJs33vggGgSSq/0Fd6bO6gLfoRZ+RGFK+umNaW853iAqyq
Y+YUlxbgG9Km71pHS/Tw0obj3Xnlee0L0/Bzkv9eomM0p6+iPvKjJ5s66UBwwrSHz6X45bVPtkkI
Mu59jKNYxP3YAOCYHYn6raae8zllCMdR634ZobPSJ8XmKn5igc+IUrDYa8J102KzjjBZae26VMmr
mvXHZklv7D/P+mJuFowQ1M7KmXNTDLbPdQ65W+YPHj5p5dUvyo6eamcvp3zvhIPwC0akAuPLOpog
YIpUYWsbIkwikg19q/1MiZMcLTd9NDJAMar/4ez3WTR9HCxz+l5Fi4MLX8e0IM+eYKVC6Ef5ZWrN
v41FRe9LzUJmzKtym1Or5us8N4JSGpybhuGwTG57KRaP2oJ6oMYl1sb92EzxOtXcYcV29lG01nMj
q2vmUmntkR5AZvjJFggpuTMyBfeRuVKs+KEL8POE/YGJJe0VU/HGauNDpLe7IdaAGek+vARsTe3n
wiZg3bHDY4Hxy8ibXQ6NvZm1ZxYuQObSD7MYAX2UXUCLb7Qp8xYNzp0NBncoYqaGEqYiYDJf4YRz
EPDBuoLqWcqfURX+mNrTe28eq4UcQ80i3pVdFAx2FH+PIXgTUgkg9RawGfNuQqDVQ8hX0mmwgRaL
/jnS3vxgUHQNds2tgqTtusDJdG/bllymynV6glbs61t1yVKQRWlkIujjVse1pd4LQe8SG/tt6mkt
74lF/z0oVyKd5Oa6XdQc2BZbVXUTjnpPndxi1f0O4lEjWnDF7123Ofdzjv9QpQS3MN5zltyHNTRX
29fwSOkHE0ocPt5O/q6adRdxa9Q8IdWRoXZfRMMnYzfCjhvucrgkWatvMi7DuuKSlV8J4dGYQAH8
i7XOqT0bcz/En1NN5umeTJ5CwGaOEW/1+b3leSYc7UMnVuIoKpLawqSMe6mcIHcqZzW749UIWZCN
zYNwGVkK4g2W/YxXBX6inlMKWxfu2amTz3aaQCD1E15SAFANAk/znADGAngNeomLROiLv7hPrhl9
FEnioyGuw8T1+/bBNJ8Vz1clYDfo0aeZtj7ZqRXWqi0V9OvRw0PEOdOt9m0Daes97NSn1nJTq8Mg
2dpC9uqJQw2GE3hFfqfj+pkWndXQbZ1KO9Eh9ZE4095Wr5DY3t16njESz0fXYAk9RrDdS925524q
glU2nWLIyGe7BugGLZPBrsHW3+FuaMfhQRuzJ8G/vTdBS4DIjZYdJv114ZwRKrdO7EF2ic+5yYpn
4FuevW9zbjaRYhfoNu4qtbpoHef5th+S45SqfY8kSP3S/Yp11nAAh71HlnKV5ClJMzP7QLZ4Ccfy
l5nXzPUQmsYC8xmTPW3bD9pib6quGp770thglv4WU2b7pLq+O9u7dQaKwxh1B5M7H31SQDopGntD
M4J2DJEuV6XFpeLdHQPOwqvkY7KpRpwnOPeIWStzzN+NaJ72mEW5F4WLLw/Y76rgl9GHF5qk91RZ
dOtOSzZkfFiiNu+WLF40A08VKYKN6mpQrSEe7ETNLL0hE5s8qmKYrwZveDp4ycrLY21Pm3DaMnyu
K2yPqd2DBRv2TmHy4ddQx5dkAVzGBjJZKvYMxrGqsFHCFjUEDrpR6Fvl8OmomUkkO5QIJTlBo9Ac
j7g3OR1U1LHueYmJNTi5TZo7WyQ8356SS9VAydW1PwOkwdoj8jcnT0ahnmtZPMHMv5Dxu6KnB5MM
iw9Jx0Pe28+Z6j50/aco5LavfoxZHpAcjegrYssfy3I/om5M2rhzVL7NuoYnwkOt37lVp7g+De5n
KA768GZwR4esGpIiGOuDNd9Kr8S0PO+ylDAUT1kDR1PMeOe9SZAy7vjVsnCxmmkjsnPCXxxAefJ1
8t2ZWI2slxSTdFlNu9GIeV0Un+n9gId+Im54430RYqHGmeYin1vuNO8EbrsVR+2jsbCuGRAztf45
HV20MfTJKkx/dJdbqc+OLG+hL7GkdprhnMJxMp3jlMNxY+d4xg3vJ735u+nV2pt0k5NMtcMsu9El
bgTsK3Xu4UWtEx9B1OAWfrIzwfFt+lXWajdiZlw1A6sQ+D8isfd5xBpXX6aNRZ4EOHcALvpqtCeB
Q2yJxVOf/GD+8BdkBhoyDm0sDnIpHyGLJD4BRoRV8MvS6d9UhExndzCqcFzJJgxKi1xl4r0xw+4T
jk5nLWcHgV+V9p+/zOF45gfN+A4VKCYb7QPG43R3n5KCd0E0IVohAx+kdeoLNptWLn/sEDjiyK9g
SAxjce9cvVSGO3seGSlS8VipCXtW8WTVzS/b1TvfA1KI4bg6Jql2RdT8RIEMlr85IePSzdl+rL4t
eJ6hxeBQgPM+5DpUIt62rZU+98trSUTLa/hAq3YvM8+PFyFXmBdOet4ejKZ568xlByHyZsXjW0Zy
DLmb0tFwPeKZx/R2VFL3ExGfRFXthCZwyyz9EU6iIOQ2jDyzJ0zOTrEpBX7KGGFbZKIO6jQ+3nWQ
GnM3FMwZ646B+6F/AZ+08zQYUx18cz5yDTQoTAiMrAshhBKRou0ggdlD9+oWIGrTXseblS6gy0gk
6BE5oRSjWMIUMPb6b46uzYeNzdvPJkM/R3iSeHgM5XbJIHmHdjOXuA3ALMPlIpenOQQ4NE0dYbEC
9hfzVtWG3AGSt/Y5YSDK0p5ze4ke80kr10Pb1K/N0vDEBeM8OqSkpuwyLWhKtlHrGxKXhU9kabXg
KOMsvQ1Zl9gGLb428rPT5xz9FR8GyaDb5FbhoyYY9djxYEOEozuH5D8aWe+c3nqZNARqF8ooVw5X
ZF1NhAo16HaWbg8rUS47yscyVgNUrzixdosJF67T0gk/sZg/pnc5X1ic2A2RXeYUwpIYs3afZ9j9
6gz6nms6QV1VBzbDV4yV+qqq6nOcVMikZfnYwLtdD+V3klpB3rDEtclqBirJtHValF8GSeNHAJHt
t2FhNnZzNycZa2A45+impFzWo5PSTFhp7UPnsEy225yTQQKpEYLBg93xImsibeVOunawBvOFntPY
B/lSrXMmLassSYmIr0G0Eoc5FhzwtHgf1eitoJSyqBoauef8s62NhodfTYUdAR1k3sXlS9rUJO1X
Nv5tBT7YaZ5a3bsUHP9Ie6yMbPh2FrUazaVf2U3kI8D/2G7+ULKDdXowt/ebRfTOWhScHjtDY/qr
Enu9jGV8IanVbiuTGbcDA8P+sbRJhBQtyF5AhobFiqfT28+6Ee9YMq6yFnR/OQ+VUkEny8vElX3M
yB+Z7kej96Q5nZ8yYT1fZn+aAepyG36BEtiJ4rfrvZEQeZNG+9zk5gsETrpB5/g3QPgvq2k/gdl9
OFp/TSS/vWaKSxE3OeRt+wui8WrUcQF5MUfmqdu3ovZlhUSbfBcM8Ue4eQmLJgPZcpA2VE6L1QUr
UIydfLwcJNJ+uTU63F9gJZza5xxVoT5rmrbg3HgS9RTvZP5ZG7DbIh2ZPLG6C+5xO7DyPPftvj0t
eRufnZRGF2umKN2tNksEp1HX31peISDZXtr7SAiMGL16RJFdah40pN/dLt2KqTtUUXTLy/iZfME5
tNpzLTLfAjGHpeV7YAckefFi4AGBR/Oyj/KPa93m0DaPwezq2BjSLVP5Na+HTZeZGXrG/AWD8+BA
I39w3OiHzaEgQnrM1fBY6sO319nK55tl6MdZmi/lu7uQZrFjFpoOxTRsRXG3vjdpwQeku92qrNnr
CIcdtfCj1PhMUkqo43BnLfZK3l8kwlZBDts7wHHBsBr5uUA1Nr1t0+LznAwcFBLnJw79vH+1RMHe
p3C24eRsKDP1M2P0CWOvHMjCFkfJlceTKrPnXdOhYEfoQ70UtwXU3CoxkTdYX9gwF5ux28c9YGHH
+TKTale47aFPeBN29b5nV8LZXaO/oM/Uavbyh4gj6jyExiNZw3PnFuSbtTeaPgaiwDV13Vbq6quY
Y+suauv+wanmmKPotB/yGSdGnHbdjRNR/+Ap8dvkXddpi2+MHP3cGHSSPhCBH+YRI4GsJ2Mfyzk5
jxiispUmYzi2S+1OT84Y5ZE/4qV9AraJm1JvnqXCmJTqcn4nLnIYqX+CyGsgDA9xue7T9peyAVRP
3wQF/KzoXuJkOsNg/lOVJv6GalTnSLLUW1tmM79GoT1mCFIFQpPizWsG/azP2OLyJto4FM7tUq3V
SYWWR/63u3Wqt8/lzDe4cJMEHUbA1SSny1B1wVCCuB/4BKVdX8CWcrhii1WpU4wlJyvsaktECCsA
KDHf7O6f+ZJTy8hOJGnh7cdvoQW1wkSW6UfLerAQc87DgpXcYESW6fxe53+Dg+amNMmCWfVoHuy2
uoK6Sx76eZoDJyk37CTElkqjwyJ5KWdY8tmqp9mLaqjrLGZMexR6Zj6tWXdIes8VUky/sRoGFlHX
x7Sn7OeuUpSOySSyGzuwzcOwMQo92uhhRMt8MnHZQ5G3zzzks5srEPZSZgGe1x/9TFgmGjm/dHax
be52CLw387m32ul1LpL5C39H9JOViJ39WRXaLlHRbwkLdhvVMlz1mVWtXQJZA6IIWxTWzpp9GPI3
2EgBwRiC+SRN3d567p2YXfG0y2AebWnsxST7IxO0j2zWgsJKnqaq3Eg8gAOpHdKJajmRDLtpUt8X
WsMOZSHfpOIrPJNwFYXWTxc32/sZRdpjEOoPcXrUoD9VtolzsN2S3nxx5W/ZDZRa14Fn9levpOmn
UPLk9OM3BgfeogqrbZMdE6fId2wdr6mpTkoYW31CmpoH/uvQcenn988lzpNrU+gnModQ8qPBXGkE
Lm55+NGm04Porl5xVaSAqqXZAxaPLghTYFDQOfMtdAJCT+SxPpd2hnyQWmUwQJqrVX422+mUhL9q
+Tz3Jmtl6wx88X2ug8Z6F8hySHoT60h3SM/JBHCUt5LGRsTHrUxgsB04iizvaB6wSfSdYaCAOJLV
M15XkijMAoZ6HkIMrmZifWh6AUwcK+7K5oCOSr9yM/ea1NYq7exPChswK0Jyte9gXmJUDsKKOqbW
SwsMHEfqpuMVi6kpKKPkCNj14NqIPQkCUKunu4i2WY3DHikFVARh7iOmntkjUToSxMO8dJtCsmlW
6K7YqlFhwcum1gCmlB0ekUuLKA03wa0F4Mncn61pSxh/ZeOjMJ2Fx9ESEi6BkzK+lyaVJk70c7+r
bDoC9JIOlUZ/J9oPM7RcrnXJ7yvzw1j6TblHBz20gOdJdGO3S9YAagbvlnHtTKH+BGLvMzN1i7R8
GIga1w+Bin7snqv7o0J7qWyPnk6LEBRH5qk7DYO5Vfr94exty+n3ZOSfrRf7S/h+X371w2ac3T8p
E46G+Jn1OHkAStuzvrWd/pBNkG4xUFEuJJ7j6Y8ovnL3faY8JCS57BZHLEeB0ZPKyj7ahC04EIxk
WyO16+bChm88t7m1aVtGBsM4m562gQ+LpFa2xyL6qSveKkZxasi7VJG+dXtQGzMmq1iZfmlJDmzW
2iBnGNbp3Rl2c+yMrhaUGwaJg8AxJuQey8heGx5pwqzWmd3vGpivCUZfZdmPVvnsyq+8l9Bo4mCo
xBVHEksFU9v2ghZOs8ku9JQcQ2a2FQeGe6e1P7EWxUtorZTWP9nL+Kswo+/K4C2IC+Yxd4WfqujJ
GtzDwhNP4RnN7zxbJK3y0OjiVhNUtdVNDeeSLUg4vhky2dTRz8QuQWXrRtzK8TJ2rP2Lt2qmRIGz
s2kvxSNgG/0wmiB7p2sGfod/z97i5gBXgYk5GR70pkIQjvxBvidLt0/q8SUXnzkL/XRwrkNrbtO5
XNlT7BvhMbI+zMTdlTVR685zXnurwg5YlA9mlmwTlR+r7hJ6ffWChQu9SdupFDpJNTEler4Tgt4I
j0ISH5w0LOTzJrWiYMkgMQjBS99dd+WjisGLkz/MiutovgB8W7mEm092gp/2sxeHGbG329+D7w45
/wzL+aAf2PEYzQNzFFaboj4ttOrAPg7jQ+bu24Q0DUwNTsdEijMOiklQUve7XHK72Fj6p8YrPH2o
sbRFzi7l/BBPL+aQngCG5/rMCyTk2jmwKAeXHPmuUn7OJXMfCwkf7ZLlO5ST76XTE6Fw1rg315xx
DIAxydsT+nI13mXn5WyQxi9HuSEL9Cg8gTFHbimxjM3k3KiTlbHBqjI4zybHJJS1hECraQlY/taF
NJQX3nj8g6kpA10dIQpb+cnm8KkRMEAq2sjEIO7+ZyrfZHsTYZAI3n+1c1UFP0rdU5ggh4h8lw/E
7xb8v4X21hhp0CUsOgaMW8oUgbts51ruKiJqbt6z3Dk3gus22tIr+SHTp4XWJqITyCvYRusHilxc
oArIwx0umBjzviM2954uQ2/BUTjQepri0ePswJbi7mCyVobnHKEPKT8qijuNqDgNeUqZvOfc5nmU
QbX0OxBeHBDHALPTXhD/Yk3gt/d6Lr7BXFV4KArdgZQVOruZbUZaQ5UfYpdiIojpayvmzYPPF8NV
sTfnltksf6gpoU/z/qGFCrArtfrSxeHXaFefUmO27fobGDd1SykrPnjC40RoZPVp9pqPbHpf9AWj
Q9v+rvLkoYE0IvsMoYe6nJ5urBijj7spNELvNNqgj3vzvG0cjWcxNfLzJdT5pedPDH5JC9pAq4Ne
VcmraeqX2aGnQIUFnQzb6e4jnVnZ3hXfF8BQazKvFs2FSVBQkVLU/OT8hYW78N5m402lZymAV7H0
WDQVVFyihLQ3oXgo5PBotL9Hqe2TqtkL98vrkmuKCCuSx1DvWMo0gbPM2wjuBOeEMav2cb6f+wDb
OAyE0npG5CZoJDl+dwuUAgFEnA4gLKzd85KndHp1EozJ6OfehzvAmral79Us2TAPAwVxeZoU+zRf
Tvosv8voFxyBzu+RKT2cmBhZHBhNoLeRC8iMJzXmD3N4oAzuCnIkwSti7QqrzS4wcLIPewntTTYL
jMY8stJ7LmWJty6ChKd9MGZzRxFGidv+A24BkONlI3P5FBUxDkw7+RO2OG9zcfKGiILjqQw6CkJU
Kxt0uXIXuVrt01fCQGggTqOGgipwdoNDA0JpEuuvG+1XpXnncmGNq+nmGcSPe3STbngZFvML7yrO
QW+6GohDk9f89J3az5ijcXVHHVsvBH8PdXLddKxEpunJ81L9q7NAO1Fb4B7shokSMpayvmb27CsK
nieUIhSW6E6/cbz51PZSBbhybJ+aM+rPiGo/QaO/Lj3DRw86x7szdBAiazoOSFJEZAWBkxvyqTA2
oSdjTteXMca3NGvjuKI168uLAf7Od0yPZPtxUTySVm43E1QSJlv0CAjUjbnQ4xLyFnq5ici6dFAd
ir/sH3sGFuKgvPtm0exqZ7pFE9+GGs0J4MttHF1sPNYXZYebzCZ4CPr3LdIXJjCxaYEOZWK52IPa
syDekCXaNG28r4X+0Hn62cGflafwiioxTYd0uZcUe/EDZFWApgtsI7B/3aNjz7AJIqh6+Z1/VN5J
SHrtzDXspzy/ib4200AgkmzbFtqJr4vU6ZmSJD5NvL0vSQZ4EWNwjHaZxfy7fjqn29HOg7aW3UGT
lh2wxJHHnjoSvLEpGih6FZCm0E2sTRgC+CNAdrWkKK+VwX7Uw9FzqSNxD2anXUA7n3h12vqUEeoJ
mDRpdXEAVBk1o82AK9svKpSKJda7Z4XoEiDoG4/4o2DSTbPd7eRfHFX/F00FIGd+UqSn4IcYurGp
BaOxTl5zVUjjOYNoRZkCbKsyFNJb51ElPwCCqB8shwblQXCz6hGhKc9U87PQ9r3yoqX/wz1ImUUo
+8u9SyuQGVV/c5GyC641dSr4exgZZnhbzl/0FssYWpDYT0D3c1ErgPWtcqzvj43tvA13fpdZh7sU
58YG85v8YOPOXrqq+0svFi0wdQoG23I0fL3W8421JN57hE8NUaIbPwkZ/on/ssNKe7QeiELJryZi
541ZOfvDIRaYyqw42esUGsWjRid9V5Qrb1EIbXbcc/RYyt2omyV9bWhO+OD5LjqejbgYS9X86Qaj
vlhezODINpJXLtCz+i//DKO+ydFu1PexxtHsnug+Qwm03gcs+xV+YNBpejIB2zF1bdiSKt+geoxW
kKTV7Md33BqBUWTfMFatQzbOxdPVE4P609wxbX0X1ldway37EyBuybh8diFpLJBu+R8vpRrAb9GJ
2MQONei3IinTp7aPHOx7nN6MOyOO1naGO+pTOBsUYu2pUXwYZS8uSg/FR8dcs68ziwq3cVFbckXi
XDA/cMipOVRVvGCEL1ODmGem8KnHY8j6Mw8VjH/DqB5oo0IdHGN3W6spuXuqgdl5pDQ31HDY21I/
kWDBCdnD9PwmclsELLSh4NmYWy56VXq/8kYztulCiGy44/JCh/Y+nSPCAYGacxTv00s7aNPNGYDO
iUbYj60xtxsbgydaJX7bY9NI7+xmcPiGusMII5kqpIdbfjWpUTFR2MOvfIysZptoGmNLSNSikU0J
IL+99/yIyLgaXQQJr5ZOFYQe21wGsNkn2lYhzGUdez7ZtSccIRReVNUcPfbovwFz5vAInYTfr3M1
ltKGM24Ik8Qny2AZHElaNriVGeXQ2beZjKxordX6zf1LL1RFMu3MInc/h6yLhrX+F3fIW0y7inty
wXG0b3C9EyrDHIJiNsWqKNk5WdIwggQvVYlCEXpnL0I0AWoHbDJ1XL6WxNobrfU4haBrfHaYSUDz
AC2Xjk1Wra4c4wblST6i70BwbO06N852lvXkWe/+RhuxH6yZ1gea5uJ8NO4mSKQN5O/UGnzHtHxX
VJov59R9cmqC6lM4pke9SSnCGXEMUVfl7Fzqaa9AmpInAnA/5B6Lc8pZEs/HGP4kdTOPq1BF7gnj
8SMW7nkb33sCS+qKegcPfh8uiMQ1GKVkILA/Zo55SEfrNlaluphdOT0K0S08roUM+LWo+ZNhuEND
6o4qCwmL8CjcWB5jlKjL+XXUB74ErolrhE10Ozc1f3dKuIrMRt+bZjW/2L2N6DIVBqdCPDQJ8sST
3oj+CaGq1ti8z8m4cvXBoyZ2TBuHwLdpwfwiDx+zSAjd0VwBtxiPxJm7A4l1xR0RUcriGu4fM4Ey
klput6lqlr7cQ+xUFAMPzBJz/k7HeD6hx/2qehbmVKZt4QWxSO4y1Jh8WsqzU3lMULTqztyHhbmP
m0zf2ZPgEh7ldvYwzrQeuS0H1lTr/l/2zqw5bmXLzv+l36FAJhKTw+0I18ixSIqkRPIFQUokEvM8
/np/0LnulurQpI/f7HB0xO3uq3OEKhSQuXPvtb7lVusCt1vFUfuGSKnukpml2okKNbk1NdPWaFPe
sbjOyb7yna94VpxL6Q0dll8b4XxRJd/w7dBwKqGyd6gURvLfGZIsYZ4mTBX+6Hpsx2inl2ZsK/XX
Kautq4nflnwq27C2Rijdk1SP36LYS2/g3nYXvXKD74UxmTTckgdBn2GdGY3YzJiFTuoiw45CzqLo
CTUMqBqh23UPvjS9bTksvdFiSrtvYOS0uyqq0BlXsP7pJs1uW57U1UhY05jIS4jQS8hkYe4ofxgj
pfj9PMWccmY+euXaAlVWRheIQfL5mAzWoakwjtfJ/ESjh/5MMYwvZAOZcNBGpBcDINXRkdBKynru
Vy2DdDA8UyC35ZjhtDeAZmR1tthuEDVv8SnkGwqGlk2DQoQ4wHJHptxpRjMvXbVkKdB8eZJhIhQL
tpMrVpwx2ISFnzyLnJ8OnGF7ZgHbwGEcLfKLakSajoOcn73Kgtc8FN7FRNevQlqzmS0DIU+cbky/
cNemOZhnPKAYYOTgvmSJjzKTmeQVGg4QIGXt7tNZOwx5hDTAD2m+NwCNAFMGTRik1qdIrpkBjRYR
vjOxjlc8bRzNo6ZKkToF0dcWXSMlpgdLKl4csXjaEJ0tkr40rZuTCmHdtPKinp8lhCzRb5pG6iVL
KhuvZNK1dI0QsR1cMxXXwLTH01gGMXrPrpvXym3i7yVnBCRfFTr1UoTj24Ba/kqlpO9guqY1nWh0
2sHgj2eIXxnoaP4+HLW4EsQFnu/qOlFT8NKMLrcOwyXHo9Sofk5tMb+B1S/O/Nmckq0bGgwKrH4Z
wI7hEwIM+8pgJd9JelBnsl8y9Abf1jfGlAMPCElUHzq65LAvxAnYuOaxDedwE/rE8gorLb/6XRVd
0sYqtnBFqKL1+JhyfuBNLAwahi0ajzscKfNbmmAz9oOg3xXp7ENXkiCmG9s11+SxhJuZBLvtNNG1
gF6NNJZM3nlDCDEiVhT39dUY+idjTJ5dyZZ0CnFHnEmXHT4ZxhyUDW67KJ6mq7FAzVNHGPAYT+5G
14ofNWAGB8Hr3J53RlcAyHEgeen5qQrG8q5pfdRZccHE1R3bb2bDQ7UiVqGmR9e6547HUCkebkDd
0DFs0CKYU31IiZ3at7nsrkYzYDxNDJR/XwPYOgFUMOxhmlRbo+iaG8tYNoaxx1laulAv+naekbJ5
OeqlefIOQH31hnfGuNCWUC91yM3UlgzZP0M4bkFOJw+2kVgF4TyAmgYXZ/UOHvqwJIlrPeJ52iZ2
LL6zmLx0DBVPmQr7K0V3YTsMxrQD5hBfBlPMOxKEMe/CYM/Ds+NP/o0XXqYBkw997ttwtXV2FtZ+
8xNzB7tTcFEl85529sp1WkqAOph3hLGykczGeRXSqiQxi3nLuY1PX2L5MuEaqiE7V3lElHbt2xwn
g3nkpfcsDAetQbeBAsX+wUhCgdbIgj1SxTRiVuLaP/zKCL51GfE6Ke0MhudM6KE91qZBYR87G7ck
hmWTphCMTFXVa+npfSbqkzCJvpl0AIGazyK89qwzzzXOO1hbu7IemB0XoGBATNKmCWnEYOyh6Vg+
dnaIZ3W+CLzuG+iSemNproa9qLen11+K9//vDLibytd//7cfRZe39fT1FURn/rvQ30O1/0Hoj37O
//AFLP/4v3wBXwSif8s0pTRh/9smwvy/jAGG9UXaHgo6qgYFoN9U4j+cAUJ8ES5Me5wBpiNMy+bf
arCP6H//N/WFcaqH2ICCn5ggy/9HmT9K/skCt4HU4wegzHRNm09K8A+mlt84+mAU+lT7z7osoJLq
0lRoxApHrmNaysZ9XUnjovBTTV8VwoNY5wybZkarFc8cabrlaabxdW9wHeC07KNGPrdMSeQ+N1Se
nqWt9OrTqlr4qAjfov4qyCobsIsx+zgDMLpyrOdcMA8XwVzBtwY/w9knr5KkP0cTDAEEy2G7iTTq
6TUqZd4YTtWxeToJv+nPBqxamMEKu71rRdDeFAEn5o1ljq+xpwL/PPJGmjp+YXXxzvWi7NE2bYQ0
RCC57bnURZmcEGPWELc4EXhxmGGElyeeTy4OOzX5eYyKLCIbYin6N6823WqLxb03T4s4aqwT4uPG
cuMWFgt33PWeceIEib0vfJ1SXPu12pduv+hXqGzQbqY5O2vcaLxl6AjoOpSii3iDae9cjNFgNSvG
pfYrsjbj3LZzrOdGak0IqP24QkJgzva9h/iUNagRhNU6FZ1Sr+z9AgBaNZrbvtPVEyTADBqYJAIP
dY2zDwN4UCs7nNiJ5mGGgwgRgpaUVsk9Z8H4VcGyYRcBfnRZ0iO9caEH0C5D4JOuItMmmnWcQ6Pa
hfkUvHZVUBnrtHGMewMeT8jf5kFe9wfKa+4SSIW9LpaJiukHsPEckYhdHsBm2Dqtal9UTJgUUp/Y
vTVFzNScoiYwNvSykJn4heRIObuZi3V98l25qAzaja0aiisYC/UL0BFO8jO/S7uWaKoep7nInkrX
oECrrNY0VlVEeDknTHS2uanJ6MvCWgM3zf1+l4MNPw3GGLColduKzOskBz9t17OxHglQYajMk3U+
oNhGuA6UWZ8mpYrwqfQdH5UjFndPaAPVNGkhjF0wbSEXmpOcUMPQ6yDgz378Yi2cVhpawn3tPV8R
7W7L9sUJpvyhtpCObA2wIcizTfoj21FXw3nZzAUUnSK2ti1r+o0ZebG7hIBGr51TEjXs1YTZM8Qa
SzQ7apwBo3o14wAm/j+N1tUTVl6X5mNE/gXaPmtw791AJewBac8RJSDntDi3YXN/T203PRSK2HdK
WDXm6zrMF2FM0AHCqhubgFHEM+XeWtLEe7t5sYaCmMIwUcEDqQoAd7zWmWZMMCX5EAMxAG+m2cQ5
pym9KMJnhZ4GkhGq0wTDoN6j01mYO4vxNmKON66aCSfxmlNy6677oGEWLJwufKvNxEjXYf9Ltz9n
/KCR2Sxp1PZs7kNaj5p4aECy6wagPz8JzO1p4wOs5XWrkVHPi/luEWVIbxf0ymSA0TrkqdINChgA
+tFP5PoIq2qVDMUORidDhaTG7V5XBYXowDj4TKghfwtCiE1rI8nlz4ByK7mNtDu8gawb3nRl0tbR
CSb4je2rIFp3uScevAQfot0tjb06Ed63OkLptB1MN31SdlxcOwU+gtU8iPgtQi4Y7TgP+8+sU4hV
XGoEynA8KJdOGISvVqPK8WtQSu6LwyOZImknJxBX5Txvu3A0lra03ZDl2SWndVaXRBQPtm88ESlu
3AAU96dvYaaQ8UwpxkdgywDFc8Xq3dA6WbvEug3WGrcS1NvUH8fshEgPp/6K1suZHlNEcdUZaUgu
WmCf9r1duD21ZrHIYgsU79/dQHrpAfWo6RJdEHhvSbMQJfOuteFEI1W+FAlUhL2XRP6LQECb70Jn
saD69VBfidLHHlD7cb4LdJkArUTmtuJx1KxpORcjO7fg0Ielvr325oBetov8LlkxnFg4mt2IuNG0
EX2cNHVfDhuOB86dXUC3XfdtFV5FPVkNmGiD+mtupMTRkhJrz1t0vvCZSb9RNyV0vUVtjQgO6hpb
Dkf5hsTIyDNdIj7zVPK+oATNkBrW7V3suYm/JMElCgqVCIFr4DhefvfionO8xefbZsCHGwvcUCRs
7Dl2EScTC26dMPFnoZl3tlDMU0qHRQ0Clhu2HIBr7Wx8oyDpQjKqo38qmth9kHSeWCVdZbQEGiSD
Pg15PofTBlY7r1uRxdYatBED5IYW6bcK8AoDpHiQyfmgpv67K0cLhXVvpt4uEUITMGuW8Q9yIMOC
olvyul30wdiIb0Rpo5AfMwzQ0P+1Nd+UNemdwCYyxUAz6lukV9M47HF6zVCeQNEy+neNAQmWhdLj
AhUNy7JlhfqJqTQJGgzH5U3YDtPb6CVZjVsoq3A1cAzNnkIyx9Fh1OAackG21sPIx7LuUsHokafC
tC1G8WM3bYvQs16rBcTiopfaI5iLGY+7s0KVbXfNhnftIvuet5Yq0dSJ7q5xJxYVi0eCYRxrLpt9
WnFcYzTEEB7Ax/gWpBYfXcUDmgNpLfBdWvmef+o1dA/pUwX6e8Fh9aUhidxMtfHkehMC0RYUMPPq
lIgETdfowijFsuQFXv4AO23E7DX1oetbzMGbbniL5Tw9+lZl/8xCKOH7oVLORWj7CE+z3I9yLloj
pP7n1fj/ngn3/7aQTcg6HxbcXZS/Phs0LJrn7vc6/de/91flTZTCF8fif3xKW2magkr5f5bewvlC
Gpd0TGvx7LquS7rUv0y5Qn6BB+QJbNy+IIdXUhD/q/QW5hdfSpegK0xwnvuPCu8/Q7NsF62vKT1L
MgP3cAv/Kst/K7vHKph6EcRXoWnAuHcadImrWubmPuBfoplh1PdmWgvjE4+6WFKE/tOj/td1l9As
6XgOTmDBPfm93M/yvqj6MrrSIeKI4pLNBFVmi8VguKByfKWps22CiEmllTz89gtd/3WNP1I2Oc4c
X1oSW+dIl+OQ7zhHl2YsRnJTVV+hY6zPs7is+m3sQ0lyQQncz5VD0R1nQ1ecTSgsT1M0MuRsO84w
QJypZbj75OP8GSD2604gYfL5RLZl4dxf/vy3X2AQTeioSV8RCMf+w7kdz11GEwvDE40iZAWlb9Ig
yOcU+lNRs/XHGeXvGktUUq5Dy9PnMjbaltiOBhTdx5/uncdDEfDHUwv1gMjKo0S8HJ+vM87+Qced
GFYK32S9wZeR3U80a6ftEMxldR4i1is/CXNb/uKj50MpgX/cQmNJIvnxcXDyFG7R8IryX74Udle8
jAV98kCOaBlFJr73me1eGwzEvpkOaR4ff+3lEfjb1V1BMJnlWy7joT9/k8xU5CQ1/iGmbP/G6t++
SABRu7CV4ScxaMfHXt4/VnmwtbwJyGv85Qf47dcnyHBcuOaHQFvmvSea6gRPtPjkIu99Hdtn4cFs
sFgqlg/x20WIUA2LMLAOIe27TarC8X4MTXPbMue9//jGvfd1yA2zbcmAFMEN/YLfr5R0MFmMCa8G
b83XqnGqKy+r1MXHF3nv63BkYdECvuY47tE9Q9iaSOhQV+S94GOubJ2d0r5SX+OinT6J+3zv+3BM
IBuLxQKYxtHLWRApIYIouVL13G17Tpo1TsKuGz953t69DDMsFnPF4+YcvWatP0xum0RXrp/MdzE8
6YsGQu0n77J4Z+GzYUdZFm+zYsE5StwbyiIskVtfFZHJ8L1yqz7nVNz4a3xi9UNuZe3tIGfb3ORj
K1l/Yy/z1nUphbt3iKy0Pvk873xpW1m8XtJkE1LHX3pOiYFnVHlo2hxFkNXUJzqMq+3Hz8rynY7e
ZNZWmltAgRUV63JPfnv0yyxl+a7EQUo6qkCcOmz0+XedAoD067OPr/XOF3JIf1U0s0zbVebRmuW2
dkYY7ngYggQofxdMIMNC+7P9Yvlbjr6R4/g8JkotHA1x9PTHuTZ9k5mHPxF6mBGOveL8pTc8XMW6
UnRBqkCqrcRBgG0iiO0HHaX5IbaWEL3OCE5llAZ3VdXGtzIOsQHUJlogOurxVxum6Ccrz/Jhjj+s
K3mgPUbkDuXKn7dfdSQQSCkPjqwNVB19+eKE9kLXUqgIptA8YcJkf/34Z3hn62Df+M9rHq1BrTbH
Lm7VIZZ8pjVTbdJHOGKelx4dQ22VnAZysOaoz+10unBoIt18/AHeew5cCzaQCYPFcuTRe9aVjR+x
qBzcoB23PQEAl6PW0ScP23tvM68NgZjwXiTK/OVT/PZkE8tSibw1acvwxm+7sZAdMw+hYMeCm3vA
LKUfyyS1HxEptc2Zik2sMRlZLQZEggzV8MdfWrzzpjm8aR4rsrPUrEdP/4zFt4Q2eODh9TZQNjQC
iCh9Keg1IKato2+VheYb9QrCFTbv8WHMbbHVzPb4v3z/uldGvicgAdhKZ88XadYOn6yyv4rK46fR
p47BS0+tTff6z1vWz7Y/NEi6uihGhq8LiX8ggbrQoCc+Kewxuu1AM2FrxPcJwTv6bjUL/j6qGtRW
ZEcgfw9reTqSHHqWA9y9+/gWvvfc+J4FdIuqeKE4/fnxnLJr8LOYB6O2gXYBe4Dp7HWXH1/knZ/J
XWYACx2IX+t48wwnEaIX7g9ZKfoEQ5fS9xmETFoeQYsbJh6z048v+N6D6tLH4BvxpHrSW7bz3x7U
cu4HgW3qMJpIKUS7mIqTWD3VziCvh3rpg4xCJ1jjTFAmKhIoWGyzvw1mmESfPKTv3GHeSCb8pC47
EI2O6jr4loWlPSaNIXGHc9S9mXJMPykZjhKBfxX0LqR6ijkLeAXApT+/LwNMKyAW/JDVEmsCxjT8
c029D+g1bdJqdk8V6YqbuvDgBg1TSUpVGBTRqpv8dvGQtKCPayQkH/8K7+wafCiOe7bF9mAd74NL
G6GOjPqAX6lcZ1I8lgjuBs98CRhoOPO8b0DDf3zJo/jhv24E65zFTuibHCOOFv+kpGFl43a1ltBd
owTOEMTKXsMMovWkBPehJIhikhdjOn83lgXT6m5IqsEMWjyFS/Hx8Qd679fnvLe8/Z5N2XG8Qlke
QTJtfvDnsD7lQUerMtnuJ9/67xfxGZqyAf0qBRSn8z+ediMPaTEWFaBqiLKRGTV3QsOS+affxEeS
JXm4PA4Pyrb+vEhBjh3zq+GQ0c35YQ1OcgYmvfzkmyyf9M/Vkot4iqGf9BH5ekeFRm74QAodAmnM
Qd7SVG1PA8C+oC97O/uMWferajm+mMeAinaHslmVjp6VyTHjQen64KZRDtoL9MiNHu0I28A4ztth
9PAK06u7R73WnY4cYZ4nIfWZMpMLIScyffPGNzqcV7o4beMW1fuASz+BB9jQoP347v+tecE9J8Uc
WBo9Exbsvy0jth1MViAP5CcxBGiHTswIZuCE2LYT5WuPdICMcRn8sZUzNAb/2U4Tzk4YlP/wQVg+
CacGRrCLXwHK8p8PQgK0yNPVhNjOndcUpQAXTKKxPv6+xw/Ccj4VgrmsYkmji3V0Opk8LwQH2h2G
nAC7mswDLB50Mqc8Pnx8oePK7deFlkMw5YzDoeDoQvShhN/71cFBmZii90Dgw96AobEe9E2d9/oa
NoTx2vqVfyZbx3z8+PJ/W7mPru8fbQ+RG4aOLNpDpJrmkk0E248cumv0SMjdlLOtwknfp04EWnKa
z8oQuuWEjOSE0AGZrgsJYP6T3/eTO+IfvRbjNEdxDQJjHgyTEa0QP4O0SW+GwUG1lMA/ZXxmb5NE
E1VWVv90LVvuh7QFFEkpBUzJo4Kky0lSjjCFuxmKbY9QhXXUYBf6+K47R8vMr4uwwPhUBgrDzfLn
v5UHQW9UEElrCpJWfi1aJwDPCVG8HveZ3TcvH1/s3Z/YEjQN6J/SPvCOfuLUyOPZb6vDEkLEwzVI
vCnNNN962s1Ovci1L4zawP4ufTHigfAIOsYAY4Wvdp/DyHf0MCP0EoXwP3nJxHIzf18Bl/tgC5s3
mfOwS3Hy530ArdfaIiU2kZis87nP6OgRwuHAnomNh95HOO9w3gA6pMz1SIrEpmNYtON0kF8XWVk9
f3Kjjk9uf30c3nebWgla49HK0vbABByrPbQQB42NLHTziFDJ9dZM5OHldrk/XBbV1BCmSz8oAtPU
5mKjqn649QwCNNe6y/ABZSbD6zWBZd0+ZigOsyQ1BVE0WZW8fvKJl3fh+AayKrMeshJS6BytHuwb
ZoHJ59Dj8AL9nihHrz1zxuMfDa7vrmByGPQzyOEDgNOY7TV6JffVmgcOwfyemfPJNnFcCSx3cDmh
EXFiw2I93j/rlHE9FtiDgDsWrcvOHPaOSLv+/+TBWTCvgj2JwsM5eoGSmvgXFLwHBIU+hz+W8nid
+FZKWZVAjAqSrDjNiYxBn+x0pGPPmhn+Jq0z++CADoMnY40MID/+Nd7ZM3xlch6UitLvbx/Kw44s
Z8+/bIBZX4S5Sm96ofVTNJfD7cdXeuc2+4qTvE3/lJPT8aLtaiQGQWpc4isYT1WWOdsxqYxPWo7v
LFI0HC3LUayEdM+OCi6caW3Qkc5c1p06CeDcbXI6xzdJUoJg8vs8Pfn4S/193Ucm7TP4oQKTVKtH
18vnoM/qob9sItk8mHXZqvWcDzDxBq8DtsXos1bYirsKH4YYpp9E67bRJ3sPy87xG0U5xuTJ93iw
ONGYR4slRygNGbm8tLRiaEl+MaAWi1kDqSqzD0GsHe4ZyDKR0Enajj8Unn+yq+gtNdcj7SuS6UOl
7cs4C4i5yXw3B88WaL87zfD7JHspitn4bhqNO59NVWqeGZ3VGEAzWm5qV9uYbFOA7kRSO+14EHOZ
3FaxXf1gJqBa+DwiK9ETkF2ycudcZeC9UeBs7cw1XjrkJDd9VCdY+9gYf7SNGR5QYk8/gKmHakv4
FlyNIUrdkxGXG1jjLBmby9bpx2FXwcz/MbVWSpIrDVFyxqys+9ooAWzSTzlcrLCBB93OdENicWYp
k59uLnHDDr0wvlYAzUEYyQYeutlE8SkxfoRl5LDB4DkZDGyLJEmrjdtb1pOwQolFDOt7ugrn2buK
Iggyay5ORnxhmnl3NsaomVc+E/WTNmduteBANEqvqXIymj0jAjQ8aMRZoU0lZRvkTFtHXvSjTcwc
GlXIJrLRNZCM5bQ5AXJIPGNaF37tZfusLzAUxn1PtuGKf8uFHpRzdCYS17A676RWwIIJunb0orUb
Iyw4neGDgiYaaE92Ef+4r+q2O2msQLzlcWSSh2UtHJIePdK8aoNwqNBzsy4jESM6YBV49XzIrApr
BhVchdQfsxqJXk468gMmaQGCEXt7et/GQ4qLVqnkTvZ23W18cnow4ZGkCCRx4My55CaT5Q5OcopX
MP3rYDP7IVEfGdAQnplU3jhDKvHiNyPUPMKnnWyNiVMQUNJ0HTx1ftxHqJEhDm8JR2WFIAp4fCxb
BpEG+PBmRYSseG0M+rnBbIxPS6jqfJabJNPvQxXUPwoHgOwBuVeerQXyOtQ8YVvctljeMCUrL1ar
9pfVyUGVcT0RS/U1nCueIMJ1SAPpqtJDJOCPhGUXtY/fnaEoT7VPXJO5thpvKNDVWPG4I1oGdx6y
+5484JJ2KlS5CaV6N4iJBA0/yOqtzlChk5fbxd0GcVv4rFrdmrvQyt3bwpnGO2uSeMtxjmjQFLaJ
YgZMe3KH1NdjYzQTAk44sPbXyFf6G1EwnFt17PwZnBJf/nSSsRRkUGESz+aoP3dtC4VWWvCWDn1z
UoSWBhZl89esKz9wVsNQxveOOwnyY7pa30VVLi5I8UHpDP0zx+woSN/IvLIjx9TIkU52fnQ1tkGT
I/+KWNoqOkbfWtPLrbUctZ9uu3kgznwm1SWEudiDG/217P4jWfH/m0IGds3/tW74v6fh6xFRnH/+
X8Jh8QU5Lk1JiQ7YpnVIofgv4bD3BcUAmjDPZHjJMcHhj/6lXrDcLxzkKeqZM/EqSrjh/6Fe8L7Q
thBoWyl3WUtoXP+3//pj/C/ha3H9VznXHP3/v0/z7V9Tq/8s+6jjaemAJFqmdExS7eOmLhDPoM6S
6KwYjCpM7mqzUeqyN0fSeCEIT3IYYSuUgcAEaVpBXsX7EPPPiFSSrwt2u/ShC1sHJGvmYzYBGUWX
DwsXlY/bN1aYgWhsR3LTfBVNnMHMmP+ufo6X/I4b1w1NEBhLDPIgn2wiQvv8ET6Yj9VihNkH33Ym
vELdu1E6uJuUoJjxlpQTG+Fl1mF9G+eBfGNv9kELsRRU560m3XYVi7TXuwm+4i1RXIm1sXwdcshv
iQYVKsnkqrDgaKx7Un5/IgFIq32BGlmfwtUyygvhRKaz7hXoQES6MfZ/Mc4kl7s4JDDE+6JH15Xj
ZjTWSuV2FT+qdixx94casNmJKzsn/qYKidBwm/buIG4NcgK9PfIzK7ysugwYBztOc4JALPGvq2jw
za3GQoffUaAm3w0twS8nvNpkTaPhSnaSljraLC3sDilDiZOxarG2bbqCafVK6ak8GUs/h1uakqC5
8HErsRcsoLznLsEle2U1DimdY0uQ7A7vhgPNpUXbxnbYVHCROkBF0sRPXxmo7xj1taUyz6ADjUsa
JjENtRT1S5IITWA9kdoZkD30YuSUyJyo7XBXEbai281koA9rzkKpkFytkfvm4+1UstNfZxCRca/j
9EGA5idjLlf2LHIeLgBL2cEkbHxJlqzlAHfBn6xVosIlib4JcjM/mRMkzEReC5z1mTSY2g0G/qIT
TPFVxmZlVgnWdPaprb/Y5DhoVz7CSc5Xw1k4O82hsskA2ZuYXpN9ny9p0UPr2N6NyHy8uvDgRI+A
uQeF3/Qc6tewl21Y4XLK7x1ncm5CBIHMg3yioDQ6oHtnJv1sTWhkCYwlxYeH/Lq9ALdJno62PA8g
WmC5K78hf2fV2cjfN7N0GNsJThXfWq/X6tTUGDFdYk7y/SRcCJp1ECrzIoglosM0xoW3MXWTOieO
NwG30wHz0U1TOMaVYyxhMLSSIkEyMfKbM7tM9QN6XrAkbZTV5naRLnXrWhURkYH5AA/WzMbmB/mb
oVjPvQFbMWTHuxal3eaQTcIuxntvks43xoaQZMiWzhPHuq7B1xcC5fedgZl6aPyCtHpB1a/s2OY3
c8OoM1depjkvsmuqJX3NBetIEokDynVsHvoxM94SDxAT7DDmJxvTlVADdDYMiIVbUoNX2H4NHqIw
j7/6RdZ1m8SLyI0sxlE/pnXlwjitZiZaJhJvimgQAs/GCHYKJKG2qp1Rs2IuxU29t808KLZu30Hq
KhIX42ze5BEBvel8njtN9Rx7lQR8kQsalIxSub/hsDX1rPozQskqc5sAYQrhzs3KqXYOicPdnrBE
gE2mX7bes/b6jHikZs4Qjxekj/G/FO/asB1qJPV3XV+Q+xSUA40mb7LtlogcF4f4xvf7Niu2NRAW
MCX90I9LYndroNymQ6L1T8C+Izk2fIh5rTGP2eHGdwyyna88HSUg5CDBmdZJ2IUy+d6k2stBkko8
4KSSpdPXCNNdttM4kKNzd+6K5EknsWeh6B3LtrpNtOWSzAxPYVlyVQ8EG317zurNeuHh+9pSpRTZ
Bl0p0JYzeAGUkxu3bqJOr92G9XsLxtdwz0ofgt+3IO4dtfdaof1DxCQVmIZs4d1QewBresiou/Ib
L0h9GAOtn4CvMsjMKk9HKVr3uxvJVp4sS28WbDvPgN9GHe164c/M4NWqEW9NGPWmrIccYWgEsTtd
52W+jTyVuMRHEe6wsYZMEcBDHE152ua590x4oXzsQSMYtz2xeYRWi07dqMDphusJI/Gzng2i3vMx
nsp91bC3rK2EPvgDiigTOCZmWbke5ILkwRLfaajA9pAevNKYhn3nWASt+V5Xe1tVOPhdB8Jebx1J
WjxNmWlctTKCx6mJ8iTWJolo87heNeJhlhZgDk1YzAV57VjZ4WFgLlQCyPiqKuXASSe3S+h7WFmM
Ta2q5KZUUmd78uSHe/RHmnTnUVURhyFcPqjQGYuvOmyZcL06LJhYXJOetPe6dt1sI+ygWrijxeJb
0LVZ4pMNSvFoR+6Y4/Eha4ibjdR8H1a8Q+s0SivAGugJ8OcDxUBv3OXBvLIdhS9wKLOg2HVIySmd
cwBWBIQU6VegcTHOdxXVO1NxZNlzVjBJ187rMDzJtcL15yaFuKMtDqtNVIblXIpGdWol+tKz9paV
zm+Z11WQPYNaPPE0Y+RDiy3DTZ6FOrzqejHMi1c1iM98LN+XAxiHeyMdi2SXcjeTAwYK094GTO7w
iJiRJt9Oa2JGODLhjzmbs9oDA1mh45X0gZFz5+kCDEzcxnG3JqnI5ADn2M+x4sfarK9y7C3mmnOh
5jcy+/42dkBHshdAZeuYRBKMZ6SDtUGNg2c770pciXEdutcEQ2G7KrEJJzvubn83gWyxNtgO89s+
rp0nXXG+Qmvl6JG8cnC8cI9yfjCXM0GwDZk1o53X/PE2oSCE8lYnLd6/LGOx8+rxZYaX5+2kEVg3
Yiw766wrF56/oMRythyW3eacImusr3zSOJt6I1kLSCD2IUA8p35FYNi29eDbB6s4JizqHv9MHe8T
UQQ/ZsZUxXJwCTFf+ZM4D905ymlcQiT/UZAM9qbIwQjXveZMSERuYugNdHCbgHFVERxiUtX4axoL
9klUt3a5b7K6dcAdWznp12Em0ptATQSeJHYUuTu8ypSBAGmJ4hahlfULQYZIaAct/M5ujYqElyiT
hLsu4xI0DyNB99EUuStM3Xi9E7SlmOk9J3wWWW8WmzypazyXdUFSTOtDki8l7aYr2Ihu+VVmU1vf
GtpggiyAsb75KbkFW5VL4ErRAGDzLBkIYNuVmfxF3q0HZ4urEDHv5IOJIaU2nvzniDE7yFxrEsX1
HFuJJDQSmQGir6RJr4nZjrtbG8hYEEVw6+t+IT8aWUldoPcMzKEid3un4Gs0vMi0BiJwQK2p48gG
XzyHVnNBVmL8FhKZO62IDXT1Xk6C0TfWCmj2RsVUpaxNeucV4PBiZcBNhREM3hwTK44r3lJG4+2Z
RmFrUa7HUXpSN466ZLvVeJcwjAcASBz9fU6T5IZSiwmfG1rd4uENPPPU4slyVgg1iFzsidV8hJ7o
1evRLmSwTkyHNJzRp5ReN13pPZfILRd+aavgqYQFSZWwG41+xW43XOKVq69ISwPgHQSif6aEmUgO
0hps+zyp6sktp/rOrWZi1IIOPl6SDnIEb0lYNRTqDBwZpJn5keWxale9r00iz+HhYggy2JYzi/sK
GE27DxFMiY71CWMxhdZAJFxnmfGbNaq+3JfkVGYk46n6G2rKpMUcVnBi1/TW5c4L6+hN+5QNu66y
2KKYU3reibChZ2xmFHcvdIsHQKKo0KrFXTXdFlmRgKyMO+unmwLPWJnhYJZr1ylrBlqEQIITQwIN
5qmG6oLl3CG2NeuXGMBc9QDyTYMoVDDz9cNUUDSvCQ5kCsWwJE/XWP7UcxuN5ivAD5CJReR2/4O9
89iO3Iiy7b/0HFqwAWDQg06koS+6KpI1wSKrSHgTAALu699GSa+bmWQzl+Y9lLREmAxEXHPuPg1s
s5SY1dZ6Clg58/YCCwMNh+j/S9q76fT3f/6HoMXxv2ft69eywFHo/djB8j/8k7Y7f6HC9QV+igzT
Egn+d9ru/aW7SMJ8m/I8s7vCQwbxT9buuH8tSh1y/X+mC8z/ztod+y/+3CIEoC2LGgAByUGW/mXW
vldYRla9tPoFV2LuQNgf1N1VmWljmsx/BO2AJKSfrMOulvhfAwl+907+KRi8LxDsV9L/XMrDZoyr
6BTuqaZzK+/ai0QxIUP1LfIBi5VXgQ/fsotlF6Pblxd4mNS7oSny72ndwBtK+vj068tb+42Qv6+P
fNiiQuJR07eX9sW762MxO+HARNaXYJMVXxOseRtz9BJvi8M1BXHN5oxeWdGgLqfUaF5xf5XEYHFk
3LlW7/6KUje8hoHWuGvQIzqg08yBVj8bjSsBImFbu6VEXZQ710iHN+BELk7oIpag+jxea0MvDvcg
eKDkK5hBvjGkhuNUAX7MAHvbGXdR5xcReZYMXyKmmB4IPM3vOlbY8OkYgNsMxBzfv34pTHV/XABU
jhxh2fBRaKssb+3dWyGjxsd1SglNEl+n2E8P6bnsHZdmK5h3MLqpsB9QuRrPZCScCK5nwMqpK3Ae
AOct+XuGi2ES9IQOsNQcEh1WX/WvltiCnJUaaog9FlNzqzyKnHSXF8r6ZYz0ugEMZt192JkDwTFk
theHrSvfakyyjifAu6vHUXl4xyVMyt46smiyVePRBVmNQgOL4ntN9wuw83jfEoQVWLdhIXFlTAq8
9Ig3wxmDk7HzLQ4x/SZfdYv2VJcOnQANvdFMD2TJo8G/dM0mG3zsGZoG1cs6htvk4lJXds96rhd4
ighO6tNW0Vm7nL3KxeCotTAkMaSXnVRuPGBu0DfGvE0askhmv/zEheSqujvh2FF0zXA62X0ovfjZ
bdAqnZiVCbV3cMeiD0Tjthh/tSWBRNaFVr1i9LzFimpObEm8DZBtnTokKqTAMyBiOho2O7hV+spm
2mzUJd7jQ2Zd9FoIOLOluyOD0BbAJIWfkLmPGq1gU7Gm17aXN+4Joj7f/MUDC+d8CjEnDFybtPsm
Cz13uKSm4ofbOfHqZJukvZFvc1ZFwbFdmvlpSKBNxb/PWioDtemX3xgXX+g9TA4ylh0PubXO+XKw
gCnhmVnYYPnBwDTlEpf3bfiiZsLhrd1ZMOT5kRgbTjUJhH4efDteM1hJhqmXBVZWfpY29cZWeDJr
WQiMSJ88xle/XvyfbUggkKDVMPS1qGr2lz7luCnrKWwHUeX6O4Fid92S1n8jj0OfrAY0w0t1YwuE
mvObVPvt6+vvN/X+bEiox20dB0hBu/hQAIrRQsS0fN4HNZZem66p7HMTf7gzqKfGjj54eqR1eqC6
/fuCVHoXsZTJ6XHYyxQyNipAIyoYStoZnS0wQh7L5jxBAvmsyC9PQnPGzt4Z0zVIPf00l7X1UoEA
nbbjZEBaZUASG1nNOkemDoju6/dxILxY7s/WUafSpEd+ZtrWQZfTLHR/lDJH7aGFlKjRBC4ORzaj
0wCc8XikRJVGWDFQdKPtVpH/BxbmLduq0LpdqzT9yIm1nAj/U9Be7ofzGsmFvYzsLGMn+wuk1NqS
rqzSg2UG1gz6dIj8lTulxZH+7iebMHoTNDe2zWS390HiYcDoG3QPv7G4GvprJ+/wSJMEqa+F3bqv
2lgBfx1TR0BkamIKrfME/nyFrAI4laEGfK8yoGuPjDZbxhbWmdTXLvikHQyucCnt0ms7cssf1y4D
LPQi6DzxYohD9l8NWjjH7ReHtLif6xfyoRYfB1C1iYuFRTJr9u7I2lh++//5LVxdR4yIklOHJ6vT
q9APPlaNCoCKNNzOei1fBp0BqKwSlMuQcaLZWguJWQnInDz6lvpZ9mMYYCusBtlq269vZH9NELoQ
vODBaiDEw3fmTzT3/ryMZ6c2agPPZ9vThpsc2dYKLNd0//VVDhS7f18G+oqDXoXODitx//1awuBg
zNDHaNXo306yyDEPkoW4TeBH/lLwNLdd28zfp5Yu3tSmTMaPeplCMknB/W1BgWUQ1GlE3LpJnd9+
fXf7G+dyc7avEzkiwUBTgx5h/+ZqLzVbmyFoJIhFeEo9XNuMlAJ3ZdZ/j1SW4vfQG9jMZPG5PvXt
3b+/Ou0q6jGLNPHDZFvSMLVuw8EIYOMa+NXkcMwqIAM0xmM8saHgYybam2CrjFpXm8adh59f38F+
zPT38zMro7P02beZb9l/fs+FbWGkrIG+TMs56OhpDasuleN1hRce2uo8OTGntt98fdmD/XG5Lnwf
Znd8xgc5OZzlvt7FapYEw9PUwLft1KqooTLj/D2PJJFRb0XZJaGau9HayvjmFCLF2WyMB9JlJ8ny
NYLXud4yLQXm9Ou72t8J/twU83JL+oJgDl3qwabNGtFhKuPiPS/ppmtH3ali7ucH0pD5vI8b7+Hr
6y0r//1GwEtYpJAoU5cw3joM461xBtGVcYgZCH/WMORRXRpZTvrrdXe4GHgbo4qnLWp6ceT9f/z0
31/ZsZY38e71zwY0CEikKpApkWLkgGsJXZyDv36+g1P6zwtlIsRmk4MBBbXw4IVCpxO5I5sek864
OInyJLy0GisL4CuX9ypfwMUKXU1ruFu7QKUTo5b97neRfmlPhn/WUl04TRu7fHZ6xzvy7dn6x7VP
nkC5FnkoU7mo6fZfgkJ40U6+oLlVD9eRtLybRANQBl0HIDzRd7N28xqFy9z1xG9Xjio2flasnRRW
Y5xBo8FIKzuHKuxg70eWCALaAr+5ssCRSFpanfhVoPxNgjaGnr+uoxT0Kzq5+FHEjp9u8pbouQ7r
nIpzM1/bkf+QRnp0wSQg5c9Mw5yeJCZxrykS5ZgtELe9ObEfP9raCIO87OJk3uhO3eIE2OoNc5dj
Pf3S4lDGm27wzNMBzdG4nouuH9dhZuLrXAqHLc2Dq2bLQf8G98ErcJoTPWTYkoufZ70HdpI+e++u
9S5MvpnagK1SWxvmqV7Rnj0lZGa8hLFjAWc0q527ofKHMFCDBMLa2KAhg3KaFp9ZV/QlcXthNbsy
MRgXw/C92xZJZeRromfvzZOaBolxFPKHMBT4X2yu+aijFtnUyukAGpshEtoATIwzYwyvJWeYwxFM
0wOd13mvuvvRsarHPEzaVy+y6BCNTlFSgG+b9DU2yABOWZu2t7JakKGrqRmHF6K2hD4cAdG9Dh9q
3IrZx56WDx9vxFRnzHKbepCb8HIwpm+lyo1X5Y3ji4fU8IrcuLfu/VgkD4nrTmQASWtfKm1p2TaV
SYU8SapqIBY1LXRBGuITcB1FlqE1QU+5EYBPcWqN2MMo0c3cGSeD9K7y2koeIZUYV+5AYSHQMRRf
HJoZrKFLoRq5ZvLD383CpWtX1bUPvKuc5iBE63daNjlSpGZSWO0N5HK/8QObf9ghm+qqhyK2OHji
KaANU0fjr576JpAOgxgrM29TCKqTek57isSBler6E8Pwxm9SiUmuFXXHN6YAMO0EH16uM300xtMJ
bLRFK6i07hstk0+VGvSbirmSG9oAOpTPyUrPCpqeWOGUvHhwVqAwqR/MI/XzuWphC1sTZelQub/Q
c+Q+Th4ulX0TWs4ZBBwRUoM3yeAb2GYNHi1O1GND2ZMiaqL1zF0LmjraxumA40YnBzgBjDfH39AE
ZEu5NcEmtMtGuJ1eXDsr2KoWz6I8PTmzREaLLOkzxSoNJYo/tIPkp4ao5LMosg6HKNwEEaYbCfXj
sa4wxuvrUb4BWo2fvcqqGwius/KCKcm8flPoqqqB2FOP4nWqJttkLQ7GZ1Mj7DwA9aad9vjHa0EW
5/S8O078F8xX6cK5UCHqMx6/Hq/URP95ByecEIxqrUNZph4h1nQMihvI3iySeMzvqHzu7HoxWCQE
X2QQnbDbtQrBUO/wUEQfkml0WLbgEZnzw//BfCRzxzbEo+1+lfENjkzm4vx0YooeP8qmS0W9CWcA
23RlPBa2KnAedqPMvwKJ1Hq4XERAqns+c8RvftJdQBvK2nUkyp6qe2pjCtvQE32MEqhIdHL8WpJU
peIHfV6zX4tOUTPKEYg82oi6JiA7ntJOM8d3f9YVoMl1P7XFb2hG8kbrZVsFClsCsdMSzeeHnzD1
amYa8hvqMO5tJZoEaJQHcgacuuU/mZrlvXW+Hz4WTjnfVwXqaN7ruHyAlt/eTxPIu8CcEcFsjFHz
nZWTRJw1KM61J4BGBF4dNpqEObFjXUdGMhdbDkSnOzHRIF92kV17GzHzajYoCdxgqHtJNaHu7Vvf
yUeHPrDXzuuKTA/HuEwNd/XEQYP3r0EnDI2D0lem6cCtjdDeXyTI9ept73VYNqQ+bpyWLudr+M75
HdMgTCjVuUWbMetQqa7HPI6qEz/tki5QummNG8+ptROrY2IlaEdhXKHGs8Yt5aDoxJiXlV8SO/+m
sxjlwZiN+lnCivDXeB4b9iWteBIsvyt8FWBIrmlbYGeEXG1OWzZCb3ijDWb5SjMlfeAv2G8t8vph
nY6yfPJQDfuoZjNsmxPIyugdrITp8MmzFy2GwCbdinWLJk/eJLdG4ov5HAmvuVYWkKhvnll3YVBJ
i5qh3vgLx1lOP2BV9S72e9740OfVWJ9NLYvlxG4V6Funb5w+8DoqAOu2nvL8ZDRm4IcOCGy1MoZh
fmMPNa78NCSVl0ga8cvuY0QU9KE6msC1Lk4VDTRCq0aGeNXokGzVdmirDB8iXLqgLCt22uGClkR7
ncdhK7CVpZ2AWVfeFvSMR+CydVkXP8sZTwO2cZ1q1IIi9tkRjMaedlijFUDBZOlDH08rGr9RYrva
xqLPOOI7gdEuNl51GG4rXfVdYONsxL5hxO0ZXw5WIoUv+psMEMkWspj4Ic1Ju50XNc/pTEPm0hxb
zsTYjHWKrZZi2gGk1CYfKu1iUIvlqQ3SDPpZc5uEguNC9iC6wPBeFphIvxZgGB8MOVw3EJxXRDfM
FoHEOhbifUygYHiCTTMYAF0IEAeRJD0e6owNGBnHzPA+KLuqhiQFubyCXdlkvxInVSIw03T+lpoj
ss0RzlpEj6uGg8eSGijXCnbMVaZsLAxnN1Y/mzqvW3Z2MJvA6HSm31p9ShO47zny3SMx6lKr3w/C
ScWXW6fcywyrdZCNyxHBQT6KEccBkDiWZ6W7elo0Rao2ut+6K+9wUoMBFhtZc0p1Sf9VO/Z4n1gj
ZeNeL61j3A6u+vGWLBra9jIpaS5R9H5gilzPMUpI94GPO7d11uvN8gUMlfUM+IgSLHhRn7FfqMw/
XN3Dib1Gk+4FxpCkPwqdRioTwkZ/45do/VZDpFM45UMWi3ksFdhvrWXEr44pIDX6edc3K59u7ESu
Z/bTcsmJwJeO2m+0YCCRw3jAA9ZUJt8Dvoz5i2yYGzqb8Y0AXoTa8UTp/F4rZOqIZvp+Cu9UYQAM
HPAfuA9Z7s+tHo7Wmmk/641yrQ48ILJxHPAR/REihCWN9sGuMIQZ3IHudsp5Bj6bFXcyD5CMzwVO
wN/zZERyE4dW8xTTSsKDPiscAIC9XOzGknKXe5FJpNd1kExtquzauUWjc147EaP/gIzQM+TjlL0l
bSrxK0qIBRDXU0lf25YNJb0NdXEB3Mn96fXN/NzjlZJvmgpsOqpiX9cwh3IYligGDSmdl5dpuHaw
McJtU4FddMqigKyvV+Emj5R8UH5jYJ5H79QKio7iLHRZP/+JXwGYQIwk8w0+HL2x89w2exMEa/YJ
Yzz2tiN8ZCuarTpeWVy7DpI0q8MgF7Tv/ZkSyIoCUY4NquaB5dDrul2PGZCTFQltfUmkikIvrLRM
Ww1+XB2bKPuYIgvBJDIkEl7/Mle2vzSbyPCU3kKRHBt8YY0JjGyYWpwFpbNslxhBff15Lj2bg68T
fA2HBV1F0xR/yo3vEtWCMMcZGo9t2Sydc4bZk4dq6IotSAr2/K+v9XErc+iocQ3Klqb7oWarKs0H
Y1IBYzTafMOTIl5KYRN2UFjPKW6XGxNDgnWGKPZKlJ25/fryH18teThtVUoPizDaWnaFd49qTGbO
ILLWBk3sT1czJkc7bWrstVCKkTyRpEdKwp+kv9aCBwJ5acFJPhw4rsfZw1Wa8KIcZfTo1ZMdQB0c
tx4By3e/SbHZpA5y8/VDHoAb/pQE2EMF1UBT9x3UjvtPSYMIsV0vMMX0k/oCTqf2kLZ6fzb5zPuN
DRnKEGIBqcUqpH9a0j/RPBHE+AIcmQv+5PFtANWwwGhVMVa2lEjevW6NOVTqETE3UqUaZfFObPwB
r9zedqbAjQ1sJqfsGDHhD9tsfz0vxXFQHMtwNWSmg9MG/y83d8u+Day87X+XrAY7MPqG42ZI6rLb
doifsYSmjRHuShhhTK748fQcd2aInSPRYLmea7MpN2M3Iw1lSNIJwlypS98sESKZbkOCYg/e0G2z
2tCedOY93jqzzu/nqc7WUZzagZqzCcc537r0nb4y1mXnMptSuA1IAadF/k1XzhtrdIY2Uy2lWeIE
SCubuR85hWKNIE5vdwA+W1pzOvhJOLhjuKlQ8v07tMafxQLzRoeqx8wjn+RB6ZjmgQs6Hn+foijM
N1Tx1IatNkVE8/Wq/KQQxzQhEgZqwVDJD8dkNa7cpXWIz11nMNJIYEtKASRno6oKnRYZJg5JU5OA
zx+OPePHz17wQTANR1/AY4b4YEXMESYKWE7SQQW0swP1NKB8S72g9r3pTEv9Y6CBT66Hl6JpU++2
QbYcdoL0vqlmuyk6TAb8eXFalgnt+DH81vHxJ0FBg+YYmPFjtZGmoM8btmiHCcYp9z81V1X8+3rR
DAr86GJMlhk7Rwh+DCz4cQOnlgP0HRLJov8wDq5jqKpt0XZ3gTu1yTXffLpVEblfZDTao4L2unKI
yU8pVvYbq9DS669X0SdnlQMDiOdziMNIEfcfU9fDeAYg39EQ7pBQKcu/NlBDBoWuV49fX+qTHxHY
CMOchGlMyx3Wb3WvjXJ2aJ7Unae7GO1ziAMsplCeT/qDKUf7499fEArZ8uPRukK1s/9sfIm61lQG
nop4WGw9uiU4sojiXrpiupBiSI9cz1xi3P2NkmFrYdKjomfE93dQnK3KCYiWzpppQMxStpIl4jq2
gXKNTYm7M1rDn3cZWsX7WjjQNXPp2z+0LJ2yleNKPQ2Qf8f11s+Fuoqp8mprFxl+E3iweG/TTnNS
LNomiu1T5eMmOEStcazJ8clyBG/J0menYJT6cNkXzPoZk0WNKaIsfNaoMftWFIA0TOmg5XadKDob
B0yI2jK1TnNznJ0j29rHI45NzUYR4yxdBroN+z9aRGlNlXbIKmnDOGA209qN+lS/dWEmqCREmHfo
SDS+XimffOzspCZcY/Q1DgNe+xetfXdSbeMjLTRZlDPtrDMrTucjxKnProICi84t3/rSYNi/CjKH
zjBzriIqd75pCJYCZCP1v8MuLQeQAHPsunQuoe16h6g5viuk41ExBFQyflJfbs7rVlIZJ+04TepO
BpahudcUhamid3LapElsXvVlMW2Rh4ZYw/QMJxz5VQ9IMX9uCkIbXz/JHVonx9x/9n5ufMnkgwq6
SAu/eRCPTjxsY350Rj2pQOiIdZlNK/CUTJP0iUVQrhxTqWOZ/3KZgy+U5g49PM5mNDbuwQ9ddsxm
Jn1Blqqk7a5qeqzfW8bI7uQUMb5duVh+0ASwNSNgVnd8BevvT9c5gvRfxNEmujnUtNGRxtYnSx6l
Aw1t2oom7+jg3QBd8wrXatGFaOEzLtfTKTNe1pneA/zxE7LEASHEkTfxMXpYBCg0kKjl0co7nOP3
cs3LxyhWgV3O6Smo+3zNPJ2/ok4sA+wAu82c9jjW93376+tv7ZOn9Q1OAICXC+LtEKITjWzKKRM0
5NqZfh3Tc/2mmVOxiiipnExO072QplbPX190Gc48+OE9F3ouT+otB93ht1clDCJQL+PbA//vBZqj
zO6KwCap1y0HLH5JOBEyYyF92jghwSHWbHo7GxfSLLsHdzRTcubajstg0mOz2VJu9GxEXSpfaOfl
kFLarI0rtGjTjco8+zXuHPYvywgp0ETO6GxnaRf4fBDyil08JObI4ddOl8UctkcO2o9n+kKrQeeJ
OoZv/bAUo+W5xxwQdURN9c4Oh4V8Q2TV4lGdVKdfv9cPl/qTeiJghFWEFHaR0L5PSLIwLdKYmSNG
+br7WWrjLmwGJ6hjBnK+vtKHBcsxzjay9LPpowDi2b9S4hUT8B1KXlT3k/VgyPAUWCLia83AFaY1
wrW06vYW19d2+/WVP4pBWKyesUjEHIYwuYf9S1MrsJwQhywG53L9rlww/tZEbbzxRHUyT7O4zktk
gdpMg4+mCsZ3aVvdGCjBV6qLXEZ9ZHvVVsv28fWdfThQoENZ1NH5hhdF8iHwRIerhVmGMQfpKMLL
2FPi3Iky6whg0zwgWvLWCfHRSS9CZZdegL18XO/STidTZiFx/Q3GCiHgNjFwTAk6t4ZN7tK0fezc
vHpk0HiRajljg0gRW1gaqFYVDSQmYpyYAtPaPPBjyjSrpoubn/6YeS9gCEfQlwA9vEuTzL3cDJmu
32ma7L8VXtsxR5Jgc7IiRJIzzOu0Cikh6suwgtQEU76DNBdFfdQ1gYa+me4TVah4M7aFbLZGr7xL
vHrCkhItFW8GXGKKi5OdMGzQDg3ZaTYzYuPiOfzUGgZaUBNWIQaFbqEapiKm+VVJlWCRF+exft7E
yq7OIplRmx8a1fbkubreng7ZougXPl7Ep7WvhbTv2Ou1dT1Yqj1RNEvd28KbFixDxIJ4s+TgfGeg
p//teBXmuHFRLM5BrlUjPmwa3DnYf7CXI3OledYgVC7XRd93L2Eemj/pKrU4ZmhRQWypRmr0Tl/I
667oQpoIZhGigHY1OE1uNC1FaJnQPBDS/pVI5qBXUydx465C+402tHk+jyYSUq3Jan8jKp9phmLK
y0uaQUZ6Nqd46awEiix0PVbU3dEEdLBsJs2jPD7l0El6VC9qpYspt9COtqRHbiIIXMcBB46gtevm
junHRt/VFWrktdMzuc1UdDn/YAZQ/87gCeNW/rhIEGYWg7eiw0MlFempDNeqHepvkT0OvzzmpvUN
JNDpZzeHCY4/si6+a0oKZxNnGMQyy5tZklFjwXjPQpYKkcYNzKEMyH7jE3c2smynzKg80ZElNSdU
D7x8m8na0NcQYZlPcTXmrtboxRer9GwacY/xOvPNTrqmDcKmJNPmQJbaakTl0HAMGA0+RvgmrvzB
rC6R6hU+Pjgazc8Cq5AogKGxtA6KSqtPZYdV6wZZ24DJfKqUvQ7jUmeCLoxcaxczN/VS0/m1Lph6
97e6ElgBqqmR6UWlid5dpYndPDbscteViOEb57FUl8iQyoc0lua9omdfYYY9hmqttKVqPJiNf+sX
ZnyP350v8JGvwxed1uJLC4YUrxXEx48FwRq4UWnMqOlRnKLiSQZMUaQnHZxoaT8CxmgxhML3QAHd
SDXzO/7b9aZpZvmLDACATWZZjHYXEwzVOFb+L6qri/FiL7ttac/UnjvH5sX0+NJg8zcwR7nFjpba
jT1pVR6UlBYRqntopPH05JNkmFj6v51KyMd8pvS96mILc5HSNOpzY+r812nALR4b07jng25FnK0r
5icVHjJlTKvZFgxeWuikynXnOb2+bSMk3Oc50ecV8T/TUo1WYTZDnTgyj5xRH/fjJdA1Ua0KJDru
IaQuAT6VJwOFXzuS/Tpjbe9qrZ6PnUcfj0KXTR/RJ3EM6fThdtyFiKvoYNIwVgMt1Ibl8jM3Zng4
oeadsZbaazP3+vPaxvs3jyv5hPhgMSvMvSDXF6nYbEpwP8hoTEQ5O7rKTzV2mt8rfobmyBn12ekJ
YhSMG3gMAv/DLLyl8NbT6dWDLrZd7IeYzvteCo/mBc5fzTlNwHReuWIcb9l4wltJqxlKV5bcDGWU
qfNFDQXtRhnNAy2R9B/QyR5G4/1UzCcBDFmu7i7YSCii1kEAQwyal0yKDIGJl89LR5s+qOyyfaqq
+EgI+jEFolxGwIuYGd7H0oDcP0VRVFS5FrZDENP6XTO2iAlwyzD9K2UR8U3BzNhVavICOkfRZZyA
Xu7p9h7JDpcccy8B4iaoG1PFJZQxaIHu34RTw8sYsP2gOmlquwG73RWTzU+WAye8V7VxJLX59HK0
QmhMGKzYw2cee8qQWDYNzJz22C7oRfEy2nN2yoQCM09+Eh77Nj6UYHg+Gi9M+RGvMQ100IZM+hy9
NAiPQIyDd4JOt76vDJtWVCgirFn97gT3O/cEvw7vtqU1tanR3R+rYXz21KS4hEsmeERqCvsvufKi
aZjHZdQqbPonRr/dZydNXxGDO494nhoPX4eBH9cwz0xYRsHmD//t4Jk9QBRuRiQY0G7Cp6V0NVR1
BfiSKb47cqVPLmUYCwfNIXcDObP893eRYOhPWmzTfw3obyVJkKBjGSGU2eJpGHxXnbtx3z5Rd8ij
nc0gcbIRepJczIDivBUftn1bx5F6SLTUvOu0CIEQUyiz2vVObXwXmhFikZw4V4xEhTc6TfdiJfUx
zzcSkzhIVHOtv8ylZSeBQHi4yym1fS9rP34OdTNCrUWafD70pX8JlcmLt6bdM9s8dWlx7YXpxGzo
2GItVhty3o2Oj5dlmlsRnIYmLZ8n14iTTaFZ9QuGJxx8+TjY5Gs2YpkOU4CaifFCByqga7Gzc62o
f6P2PEwrExtC+m2D30SXPWIeedMXMaqA0pxzY03xrKivv/4VPlleBitLkM/iWIRx7/6PQNOhg24t
SYXG/AnOH9zogufS+gE9FjKPY34Zn1yPzYKSJhke7adD7xvP8pMZgRKRiw+DllcSaqiz3LoINLa0
9Rjb+rG98pN1hl+ATfWKv868zME2xRSXgzvkPCLCneerkZMMS2KrukIu0z5XXYzEvsLf3BXGtKUY
1iA6RnvuZuKx9vXpBPGat+lT3VrDZ0ibzdfv/9Ob44SHKEua7R3SeTU5eMBHSYekMYLGj/0Myk7v
UrsSYj6SYH+oW5B54VRDZEI8wX52cGh0IIZizXK5lp/iwSilvKjVrJ8jOpX8YxXvQuTWRx7wjzHD
wSmxsG6h2yz1+g9wWFWlcaI5PGEPbKwP5CREeF5mIra34Cx6QWSOL+PWhRTxEEuNYUpAbfh1gnLo
1hjX99MF3yLn25RSycIBvch+1V5o5bQAU/mATqu7cyi+zUHT2nLczoX0vvE3bXdDRQ6DGSfN5K6u
0+oNpTDdQaX18Hq+/hk/6vnJ6KFYQkEnKsSm4uA76vlksV6PjcATqvmBu6OzpXRb9KvaKEHJhU3B
dJ6l4YKJfC3OLdQCmdbZTNqI9qKRfnPy9Q19Ej5yP55rAJvFaepwIK0x6tBHS41UqwQ6QvhKZ2ZF
0yg6ktD/Ydzv/7zLfBdBD/0epp8P23cN06h+3eLjpUdTcgK/q+o2E5LZm8ktB/C6JUpO+l5p/DxT
+unWBocpGB1VRM/puBhr5KEVnyZNiIOJXYniVieocM+kTdxNNt4aMlDuNN5QMhofklzTm2BOFhii
3cZaguoqDlFT0V48zyIsSgOtFNVvUl7jNTNHlyxcd8pbBnrTC3fy42uYmghrBeYd4dbTdSTb6RDK
BziYiLcAA0lsU/Fgf8tDmc/bKZYRn4YJ7etIKPuncr733pD20YTkXKeHhWuGtb/xRh2WZGFSOwG6
ZqNaC40pWW0OYY9oyOeQH7rGA1U589bTHL9bo5Idi7O68OwfiQPvI+vtMroJwXrY25D+moIyNRbP
5cRs9LrOXCoUPnevNm4r/erOdVPpbjhLk+bvScT/o/v9B1v1/84J+K/5tXl5TtLnPSdx/pe/SQGO
/pfH8mEy07b5cak0/n/An43HN31gBEQo3BaGH8fRP6QA2/iLWXZmFRcDvWUKhw26/dsY3PL+An2L
PAbBCsRcItJ/Qwo42BwwH6AMZyDhpUVMAfRP7/Fd5DUjqEyZ72CoeK6SEw2r0SdN2cURgcnBKCTz
+YsjCvcq/j57D32+8GU2wHfiR5OFpXs6uXa9QTbErLk5DQ80Bn8DVapP+sYsNnVbTtdYzkGsYwLo
WYx5dynmPkohviTipHcy/F6JFVchxlNHtrDl2Hv3JS63yWQO92ERiC4tjP0vMcFIsDXxBN5wbra7
sYpLuLpAT89VN75GcR5eJl7fM0rrHYvtD8Dpf96QA8wZix+bXp5zqLsoUySLkwc4Bnx0fjvkbffQ
FYO+SdD9b2cFhWmuuvC5CJG3UTXsHjhM2wdbpWhcBYFK3k9HYoRPlsYijmCpcVP0LJae7rulkcbI
CnRVGpupMZUDb1EHq+QWxa93H8v132/3far82WVQCTAWyfpb1vz+ZWRrdMzDMpUNCBXbkG6QqGWH
5kgG9+lV+F7QtfhU+v9gJN49TCVqnHRJSTdJPvvUuWpU33r48vWjHERVy/JZ/F90OqVLN/ZDeEk+
4flZAi6QIYNLm5IjFt5ldWu2ZImMQnVB7qMj+vqiy/vZW7PsIBBCketxcT7j5cnfPZlpAUDs+tDc
DPnws86q5Hr2aAnA/It+mlUZMtqcFdu2sMDeQgr78fXVP7zX5ersIEudA8NUewny3119njXoYhJk
rejza8ev3GsR9ur264swIHb4kDbqX/48o8nG0is4PCJrY+BrbNONrLRpPUAluExFlJ5lM5Sw1RRF
6RNJJD7gZtlcIkyKdrNZ2Owxcw6Lqn31zbH7WaNiY+BOj+Bg2r01/IyU4ZzkoTOcx9mQnykvSbdZ
kvUmFXh6EOE8Uvqln3xTGjP46XBW4imUPQp4LUP35RWtg4lA2idElgKb74zUUKz6SFffFaXnTdNR
Cm8bJ78ZKc4HzBeKpyyr5l2a+i5Ehzx9c6Wt3YNJnLa9Gvr1xM88AWaIU9ysBRx/FHKXyFtEYE2T
tXVqqsiWzF9pK9evykkvLYqzZ2qh+DFPD9cQ9UOIN06Fm7Y1pu65PsA5s6TIjVXXW/Pv2c4V6L62
PovDIf3e8v1LmI0gW4I6EskKCRaUUa+GBgekFPpZVz70Ln2QKgHpHQA0cy9S5tYojHd4/blRv9XC
qZ0Z5DLDbdS29dqbEe/5OagTUs1pnaSFv9bm3L7SI4+2CGK/+TkyJm1lNy1lq75gHiaobQb4Glxh
b6fC7B9bK/c2FFfrFSAVisaJgB6CgfzC+MoYY6rlqdmm1lJvT0/pq2e7pnI0eWbxEwYiGR9j7OI3
SKzsnVOP0UnNJo55vW6cUqYVpzDODPgUXn+qbFXvOKXd23rS4SFW8zUdky3tHn8NSLO7TlPl00RG
EtnpVX9S2Zm+NodhBUXxblLaLa2X6VTq+jZr3GklVQVooy0vlGM8/z/2zmQ5cuTM1q9yTXuXYR4W
d4MIICbOZJKZuYGRyUzMk8MBB/D094tSWatKalNZ33VvZCapssiMAHz4zznfceaSlnED9wE8ROco
xQwyhOHjjVqYNeQuxbj0xx3p0VnOZSnSGIzX+B2vwNGmD3LXTzxBfUqv9HSTY/QiV1i81abcj5Vx
mQrrA2+5iuBpPhTV+ATlZou3rOhPYZeFDx4WF6jPjnVqu/qSd9Wd2ZZu7Pv2fATX8D0oj6hkPxQ1
BqOYXlukrihb1Tk12q9coeZTkPGJ1fiJYpOekD2lGRpuZ7ru6AmwcKxfqZYZ6Zy4kOsWw/1YYtMa
QLb2UaeWMuoc67nD/3lEljeO4RRm+8ohd+LllNuv6kq+TCOnJbQFd/LeCMo7eEXWXhrOlebV4qCu
KiPFZViOd/Dl4KmY4WkMCns/MQJ5GsVinfJhTh9SSddk4I2HYp3mWysHUd9W2XKGSnRt4kM2nFs/
LppmvZ3Jz0SUMho7kqLzcezsyzro4+As30YOzsegaL+2M1mGbnHvy619JNgXfAm7bmbybYTf5mnY
TqVR3w+tCh/aBndsoQdK94TcYksivKHjrDbkNcvtH7xsITtffKbThg9ASDA0YMf3cBXlDsfql85y
bijFqy9pxYcWmt9n4lSRb63vEGBXqpaCjy3ojyZuLGyoXB6CyCos9awWDRCg22Q8B5pXy3GaH5nL
SN72L9lwzcKF3VfQ//2bKJZPKLhZ3OmckGgtjtyntjvG9kRjbaaXbXgVnUt7vV859EW9Xu0dT1UZ
IUOpSKlUJFxKP0gu8OZ5+QEb/Xdh5/ddJ9+CIh9uPb9WiWhGXtDrIri6JwupGNLOUh7WgmTnAIOl
MqGV956InWV9NLf6xKTMTTpBp8+Mr5jXqX5YjC4gGmO7rAf9LrgGPIEWHkapzqRpP8pyPU8+WEMS
DLTEN+v7zHwAfs7Vas9X3PXTm6Q9NqrG9dsU+pR1NG08MAreG9JNY8dunQ+vwTTRA7s+EQf7QkTs
66pF/Re3OTb6f9urADsA3uKVvGqY/8pRIEdmVANzrDgUYluTetJ9m1iQknkpXK7iu5RWKXT93JXD
HWCF1DtquXrTCS+mLOK+ahClAUoNabIolT/BvWxhOEtvW3d103UfeoRum9acpxNzNBC3Z6VfCF6M
vzJn6DBRCwE0ZayHNdwN47R+X4sw/xDFBqRxrFBqYTdlUD0Ig/QI2ap5x0UqpnghEv2jXTl+A5eg
S0A3wiQz7QfNL78W1Tt8Ci/DxhYofnC59cOeW3M3sv36ADnmYmk+ePysewyS8sEgWcbqTRLN5e4s
ioeumzoMHRnZmTk1gAmbjTU2Z3j4ODvWLe+BewYo7HsxpdUd8mzwZNCKVh6C0ZrBwmo6yXKhVWT7
k7e9aywyJN18t9geSdylU2wMEvdiB40m2IeoEX60+lpiOeRYNqIltr6f6CDtfqSNP2CHnAUtvRQk
srBhDGxwj5ULhZVgVb64I1HBSFiqesD/bLO7uDM9voMIGDhntRXeCBoIYVJaCzBR+IJmsyMz4+r9
gHHBi9AJ5ycbP16zL2rQX+imPoRE7mAEVhsDUPO+qmRzyzhhBtboSTuPFMFGdSahoMNY2ldLSmMU
ZZn0VFtAs27L6m3xhZXvi2kOq71QXbDufauE8Z9m8MaSYMJsdwHyGTaJdFV6rc0iAGMZFTNEf3IW
b4dlJFwJ10wUS3iDV34yqWG20kD9SSPPT8lM4sgH35lmA4jrGUPo3qU846cz1qz3AI3bvdUvRJyC
uqa5icCb4x+soTGWWBqAYNnHZ2clK0JMCbqhN38nw2h5l6IhGBpPFnvHnbeJprqBFBAw5G9Qxcwz
smJLmrs1FpmeeDa6aj+PyzrvRWYVp3KG3PQaBrO4RiCG9A0aRmHv0pxURVz4hXMuMSJIcqImCbSp
DE2OS9dYSayaZfoiW4M1uvPT5VnPxJDhDmRY+gdXW8jzPAyPA7nCep9VZBiR4XOctr1bVTY0ytGM
e7kR0gNda1wZd55khaenzCQSEBDrXv1KPntdob7mpikePXNbvvKvzCZSzmX1Y+L29j6s9fJurYP7
wHMv4YsIUnTH1fKv/O6snO9Xe4B2PsFco+ViwtLIKuX437LBcoNoLsMrCkT7M4YVyrKNXYkbpeTL
8NSlINnJ11WN+sdYuKx2RFUVe6Wd6zwGUC5NHtrZfSoynzxSLTpOVMWMDyphTfe9vQuJ4U1g2oPn
VkjSclu3zTdBpst3gYEw3cNSY09zmEivvEijeIURywex9uYyx7U5zAGgsFyZkcg66+yYrqrufRNK
8gLWByI2Z+2bFgg6FEJTpzQoa0XXSROEo4qEnaW3ksG6m/RaOThusjH4ru124Hm3mFZFDH7n+y6r
NB7hIqzcw0hqt9o56USfi6zs8Otm+GV9Mb3Nms50BiCtTFBMMU8EXWkRpDSWEyeV4N115PJlhUvg
JaaJdszGjYs6Ya1wX5u1NOZkpuWrOgCV3ljFJoWIrbzNI0m8+qSyvSpehFyHywIO906vRvoGK8Hy
ziFPRxHDQnc0u76R1+fFKcMt2haib1EFsjPYrzyH+tiaMoTHsEmt4r511nva0cZxl69V+jj4Kq13
ypidkuMK70zUzj70iVVimgWWJuAst3x5jDMbx4qgHjj1XpkDLS2Eh5xn252zPF6xez5s2tyKe/Rt
czhUrpfeze7iBIRsKvzWowXXAEcNB1L8hUVbxT2jjhcCR84L4GKmqHM3BGBIg6Xqr+5xfe8Nq/wI
dVYsLPTeUEfGqrZHrh3l1zTLAe52s2vfO9Au5B63QPbh8Yicmq3kNjEEJWFMskTMUZxwlC10n2zh
smBeoaYmrqRXv6PkgZfRWVqi2kUlL4OhjTIy6lx/XHHXDVxF4RAw761xH3otEWsPxfWp7Tbb3vUe
sPZow2N2o+t+eAzQ2H70juifYQ0sDePgdnxPHWFgKYEMzprajsFuaXEM7SR/s29iyTdr56MfDHuy
bv2X1SqoiIWSR/tLC8QhP629Bkxml5PrHsxRpT+sYXF+UiUMosi2xfyggk78DF0xMTe2qEvfL2Wm
D0GXsX22ve1+N67w/3iwp+ytYfkH7mwMM6R3SVUQhUDp1t0Q7vG+b1PWP4Gog8pRg87n4rAG2P2Q
JXG8ZH646chfTfYn2BduxDfNUbJGbKeN08aAc3CWrPpSc4vQyCVLT0s607L7QnGFlSg7bAY4YOSu
bQ1IvX01AXqfTXzxEX0M/nYiklW/29m4JKBrC96ALGB3Is2iiUQV+RflKgy9dPLUKmYNIUVvKdts
TvkoEG+qqQ96rG8BLT1bzzyJnHy4xcOa6xerEIDlunHrnvDZXB+s6+UGie6FOg79pLzJXvZl0DQP
WoWaQwe7q49IwXA+0h73qH1RAJPEnIM83FGoPO3lKMfXavSCe7ssHXsn/Q5fVNDmM+SRUOfZbpvz
+tGSgCQjEBjKiUK3o4+gRoJhKV3y9aOHjE0/sL9Vb2pWXG4WX7GtCzGTqxLzTO9HG45D/uI1tcPx
v8y/oR9Ads9KMV8af6rdizaC4a5ievEEdc8qY6z+wcQdyCGiW09OnSbN7MOMUEtN8xRNQsEz2wXx
iyrIRht/IVOxpPA0QAohKFPwDR/0tGn15fuywI6grrsegzduSgXk62DZti9jih/15ELkPvvaTL/N
VlcSFmZDooqdDXJF7hrVc1/imtxNlLV7b0EwOYHm28EhEQflvEbjZiDVlIsvx4QAQfoVrwY7NQ3m
ANAm2COxzyliilKaEru9NaiZR5qT3MGmQlTERbcO32x/LsJkLdc1vO31uIkoEGQvokaQZuHW61u3
I/YaaABbvhQs+6MBmpn/4bA1DHuS1lqGZ1lmoB4oOcl/Qv1nI9QN4L6oy6GycUqR/bRLhZyyOByd
+mdOzn+DMDFk0I4tANwQxFV/76hqnEhQox7t//Pw6bdi9T8N2GjNtGn+wx6MARqm759HXCQmEY+y
TMWj47YvFhYBMO/gt0B4dJCmu8ExX4CqmjelAxzb7GGPTk0Pg9xqZ16XOhyD0xDOy0ni2hLkD9oK
XNCIsyUuxWJ+lkXwO73rf5WYvwHx+cPXt39X7//nZwv4Y717b37+37/dvq+dUj//yGz+7U/8Q4px
3L/jZ2a2js+Eax6Mzv+SYty/k66y8NTgDYCafBVpfpdi6DL5u0dKlz/JNJx0wzVk8rsWc/3/uOx5
yKqki/h/yRX9D7DNf745Xn8wkg4mUh5veIT/pgGIwZwtu+KK0dFHdCiRKW4mnIiJW9k/UhU0/yNh
+PrjMNxAu8OFfp3fekhWf5zdOksBEWnqwwgF1NpVq9eTxi/k7g9fwH8z3/8Xg9rvP+aaT8Kqh5Dg
/MuPyWuBvbVWNNsMwNv8ecjOVcoZ0hBFca5xaB5TotCAfFbbBPVbkIZZHOsv3uLfBtH/fIv/8VsQ
02BUbXErRwj/818WhgndPj3wlqaX3UdZG9kjFYlbmZa/uq5zP0eIA/QH1eMZ5wuTBZMOt1LQFE9b
fMUwx68ooCooNZznyh5j+os4YhRdzjB1cb4Oc+M+qZm8MipNdVOMdGVFRlebF1MgwJE64/aXs/Yn
0yKdE9L/wo4lunI35HC2CIU0WKSJ1H8GMq0Iuhc+v4T2xqTLrOl73rb6+ybXBwT29M7rwUYGODCT
MKAqikthy51flvtmDpptZ3Lrzf/xJf7vgvI35NP/oO0m8r398afl5PrP/2M1Cf/O+PIaX3Cu0Ubm
PIgWvze3AYdHaSK8woJAYA4C938tJ65Jc5txNda5HMHR1f65miD6ojv6CMXebxAWz/v/X0zI6aA2
4wz1LFYn/tu/ZWgGWlNSzPARsPKlghpUAkKr3PDcyma8Aali/FX468/LFz8DPyaOXERDn9UQg8+f
XzGjEb0aO/ILdctJ385dn3o0rU1j1y1S9olrMav5w7fx3y0ufPp/UL9++5noTwimVzdo6P6rsEzL
VdGlRnXlh9PmQmvN2jBs5XJiRxAlfa6hvR9T6pvCGCzq7CtRC+FwkSGnYMv6Q/cWeJbMtpe3UEG9
S/7zr/dnQfD621ExS1gDE5DDQhv8i9/M7iYvJRvIWJLQxxjN7eit+3QbvXvX7PCzb7WmbQj15y9R
Pjxgf/5csLkB8iHYxJPGCf36uf1Blysmz0duEgQzZheTdkd88pDV9sa0qssn41TAYRqjAvLoPXcO
aV6GYgpp+nFGMooyGwDCrJzR6yfXpNb5L2ak5nXJ/+dizOdCbvpackBG/epktXkH/vjbOYvTNdqj
sa5P4T0zCDC9B0mNKP0BFXAjOTSFj3AA32zvesxGD5afd78Y7fEsVXBBvk+uKh6biZ6D2xwyvdiv
ngj7v/w1f/PB/fMX5eiNgQtTBFYL3NU2m/yff9EmKDj9uXwYpZu6p4KbQ8zfprzQMGscfUN+djWy
C2WM8jXPtPMxQI6UEaqdupdBW9+sZeZ+83CoFpEJ6uKRTjJ7V651xbgnkIN3AlTlfrULMWDVwTO2
7scZ5YgZ0Kp2pZ7JNlVrlR+GLKzz/RIItT0QpaiXRycszI8t7Tzn2FOWywm6n2Rb0T4DpIJLW2fb
jyVlP1ZsI0MWQC06AL8oCIBwGKxkcpmTGlNG+ZB7ulgOmd8iuiBPocgoFrfMjWbl+eqZW0APpxGr
7YcvJuZkshjEeJpqoZJ5hTF5UHPP9YOiMt9lyuODDIQL2u0E1D0wUVM/WvfI4Ol6gtnInBFb2DWk
LuGR7zyfoipERr28ZxTdNfT+hLwMV2p7cYOAwIXXBugWs+Dwb9zQ6OAqMSXhpEIhz6Okk2pfq8pt
dqU/FrcOxjJ5S09UR7TcIFYWiaVmeieqa64hoxi4igzp8FGqbkuHA7FMTCjdZnWSeVpRLsx/DOOj
pHbqtpzTD0VZfLnLXJK9IMTkFLk6G859mpnQibY2r1/mUY2XYGR0EgF2Ltf7ybga+kwKkF9N34Eb
GGZhwAAJcFrkMufdNea0MNvFJP5hrLTLRT4RHbQ0qIoPHj2R1XFjknzBmYgQW1Nt5kYwDljVCF8a
PwKZA4Im6JreBlngJN7ar2gz2Ww7sXBbGHFduO02ZghzvKzZdHI2kfEYWoTouGKSXErLKX/cwHB8
Fp3WTDMLL5LbFec/Nqb5SMhJyXNaVkzazdINl5fJmbk1S7vLwwQLsskdth0e3AzGfDRY6MOCxWU+
4t3znnuSAMvJpe6B6E+T6cegotYzmplLAIaT+G85Ts0ddOkepE+lzDNC73vTiIYAPjzF9005wvrR
e6lMRqMqP9fSdSnx8CpWK2mvxPrcqR2Q89rpQkTyopEIPml9N5Be1XiwC2v+QSdReWsgO774yuBA
xJEbouC8LeqotLTvVOo2p8ybxjdXTnR/0qIc1QWd7Zw7cWSOCoQVt10VrYuF5AJMK76W2gPoEt2c
hFVOK1vLwKrcOb0yk4WIHFjYoGQp16P5Y8sC8CiqSK03s6VAA1plq+1dR8/XUboukc6UrSLBh/TT
U1n5Ikon/DWIATVR8efD3TjWzQtVHLYJg80vzqZcxG6tAh8ypd3H7jb2z6Uj0DIH5O+3qqNPogAM
lcV6sKj4MPm6mRGuVWbERhZyHR9HlrBNr9sZIoH77Gyl+1Esa3sPnJVMwzCkUTZhzBoK1d10HUm7
CNhUd+ldi4WlGzybmDI0HpXQRelKNC2nTwh4iZ9dEMrbwSdSPpk99s62S/Ozdqi4JOg4Vb8Y+TBU
RkIpoQAKslWVFtXDIrMgPCx+59IrIrcno7oWr5aBg3NzLHcLtUb57apgxpKwEtWOEa5JnZhCwhgt
Q8a9LpBjWhrZOMVs91UofDY2pfTX3vZ5WEll2LfWmMO3pEDqIWjN4lCiJxNJTNWIUKmsxyrb1J5P
BhPBGDg7BzLL6xD2YAEpEwOrmXdiS0Jp0XJbWBYFd0MZHMs8o5QNXGJxXqdhPRhD7aqbLqudk90a
64HUskWqTEA1yknvPrP51x+BV9gUbck5aZolTR+VueHMxC0nZ7o/rOEJUB2uX7FN0+Nqe7lB2VpK
5nYOg+oyq5Zp5LpsD4Jawsg1dLHhZCBqk+XUgvAUb98Z2TE9bzvHS2i6vW5AWecEjxUVAeKx4Unv
T1TIbuGRPVmkp5lXgYLcccmTgSeWd7ty7kafRvRQezqeLVrGS3T6nVUxZxOjO56X2n1AbT5xfX7p
0sC6qeZ1TaiGPFiVdRh880dTb0+9Ef4czf7J7Eh9VtYHvpx7uenE2YqHAovzyZUUcTi2ZO7ITIvK
kyljTc3N57r3bpVpFMlYzFFgLe6lhNjGv7ilEAH+XWzyIn9JgecmiCJeQjyjPAJMNWmMsewT+xxB
hawof1JjmMcOPWCMXyc/rpirfcx4wS8z/3afvafzYjImW+QE9vDalTIl3GuIY76SrEkMGUB6dyGL
FmfprtO6o2u4v0ylielcGnUP9NJiyutUcIKHLTGX1ihugeXCBzVFbiR+ce34RMSv0uxdwFehyCAN
xHNfQOllac6zU1F6Ngctu8H6QfzbCG41IJkgDt18fOkM1lOr7MkfaFD/ehum9Kkd7G3vZPa1uDjP
gHGF5DvPTUuweFyUezMP6Zb4tIONBw4aeof/3IURgDX6rtJQk6IgnLS8sdce+9tsbP2O+Hc578MB
zmxMMH0+moF07wZv4PCOG7P3d12H3r9bF39FLkBveipTPnNWQNc2d07euN+Gyc/D2GryHNCmQUyw
rDOL3nNOUV94XYebcjVWvWtFQPeynFtvXxLifEC6cqlmEmsbz5B7PoNM2dfPyMdmiEt1b/er60RD
V5QvPid7hhO6GanFsbmWHwItnEdfFFgX6IP41ZuZ+DJMfTFhpCna05hnWRZvTsVw1ffHXZhV1pfF
s4OvueU003mAb9MinxVOd1KFnbJpzBR35kYHbbWd2/0yZ+G+LQZ534HXyY9sJPV9IMLlGwno/ons
kTyvjRGQxWnaW9s136h1HM9+5Vi3HemkV+ysTTTlljK/u1wCL7h7wyPjTfNXOdo+NQpyhKOYTj/4
ZN1vCozDhS+OJ4a/Xir3xMQFTVa1K9+8oTOryFs2O14RFqAKyo/F6iiv4Sa3g1ffH7Gqwqqs+ivY
PKTUIK4dYevjlNUmRkAiNYGswrM5dD567czvWaGttQlTftKqVUd8vcsRdexlOXvNOB+mQVd73XeA
LnVfvJU+576t94Iz8gXagd8vfJNTaK+JA+iCo5VZ6ZvZsy8FIua5IV6FRY5UZWpo/2NFxt0BjPDi
KZ0oGSqJblEi68YsW/quM+2LXuvuiQm6pn8ww3GklyWLB9EHD9pV5kuVu+2lQeO6WykEfFj7xlFc
mNowuaa2Ymi33C6R9wQZ4e9cTEEBoxw8hmwYh8AIsFP5jbPd5zZxMKMvIaq7NvchbozDZ2s5KYrL
bF6kFOMXm5v6sVyd4dyEKr+1dJc9DEZ1ycrx3gcfcANMxrD2HP/PmS9OLd2yX7200++Mz7ov5Bf0
oa69R6MqDpzfaDsiRXRAcxqiwJ/rGzm5OOcMpP/c9KzEHMzpFg3cRwtEL+jxbSZd3bhJDSqISRDN
rdXQ9C+25obeBXZ9wJIBuzlA1iyKyiRe2d+A4zfjMFPTXYjDf6e9Jr9YPpXaagiCCB18vLerKj1p
bwKeOemVOpFenftZixdOW+Zeuq0gCZpjHwj5uvneyavthzz395AWrdc1G+pDYPfbhVZnvW8n9yOn
uYAjyDTEOmzgfVM9fqhS+yfaexcmgNaBU6dOehkE8nSegxNo89W6F83avUD6bW+b1kA7cbLCj5fc
5iC9gszbpkongZ+ry9r73m4R63qsfOHuezGtl6s/4CXfql+hDsbPRuN8yOYFfFmOOIUoTO0aGnh6
QMeur8k9wWE/b8O91yKp5c3nmnZpwrG7vdDnDr0US0ek7MH+XtnIPVhUMtadcbzzF3IdHSETnikP
c55dSgIrHDpSit2jGSvkoS6qw+hU2+NEgP/Fd/LyuNBHn9SacD/AzyG8xY2NTjvJDXTywHNgyzIx
WHd/hBwKf/oSr+oEAyExANKfGiLwt4SxEZ1HB5uZc4WtK1Xri6j7if6x+jUAiRdVrttEKXaL3Rxa
8s3sFOYPKm9VhyUC4c/jYmXSIwn3y2gKsAHZjZCzez0QYx8flu0m7T0z0Sp75jtZotzGRJeCrUno
GXgNUhf4zLrUp2U1HkbH3GJbsD+bYMeSuvEP+Vq0sV0obFkD9tP97HXr3rBMlhfi+UkLaXdXVdxg
TPaWl6Io7CMBluIUcLTgOtfaP2rPaJJm0k+26l0q2ajsfDMK8VBnxZYIK/hJgYl15ts244Ct5YTG
dwj7aY3loO7wTugLawEXNy2aZ45q27FykBhzy2IvXYobzOkrKmpzZSYDvpricKjXAxVfSNUh23vG
6023LBVonIu/Nb7ODyGO97em9MPbYZ05VHU5ZWbUuxE9Q7Ubq/BjDINnbEe4MNNS7rDDgs826y4h
sHAUvEBIw459A2yk/GzrWr/pJuAjWDJQ+4GWgFy2ltLfuml22q/853TtwZ0rv5kiXGgcatw8Pbrb
9rVw8y0ZHZuWDUwhdLtmWRMPc4+ECihxOtEIQYcwheeqg4Y+8xUOW96hjHJhcgZuB1GQcfgw6vYj
Vd1bvSzB50A29cIfbO79ccq9UzpM7q2T9WWLlC6dr9nUOWcPuOWdqN31vRKmfNBmfyUU6XU4Gq77
7vTGFWoUyP52hoL7XjtGTyjDKEljCedWWq394IyNA86Km4U2C+ORu6R7ToOqPfQUH5+JiPXQl0Ru
XksZpjN2Rn2LsL08Qj2RdwMS7S0Bhy6aJmE/Y5AQDDYc/V06s/nRaOrCDaEm6tpbTeCDZtn1SH9f
ZUfwh8OT6/kj/8ElYMRZjSu88770/mZ8XgsF4nAK1k+bJ/yggRwmKMPEz8bcrC9gTKg1EHh+FwDI
bRyCDWdVwMBFPR9BnJxdbSmGSOKX/+Jbtp7iFI9mMmwqfKPY0Sx2fmO4P2cx0jA3pcPwOPZ1+Wpv
/KR92c/TY+qL9bxInzEoHq8f6bCEx4qSxq9dp8G8tO6nKOr27FAfvBMYj184sT/Xs1vcDCWX2ciz
t0cNqfYt9zjK5v0yHQ3DyD8qJ6h+9n3P+oaJxWeqc+gwspxnAio3SrackVTVvwTzEDwaPljUkocG
ar4B0a8E3bH0sKZa3EEHYNTiydLt47KCrnfc6XGis+JHPS4ZInKn6VnS3zA21lAzTEMB8V9E/0FS
fDYOrEh4wSvQOHsuSO5vTJn02Eyi/0rgfdhDPhCXzCvpsOAD76PJyG4bc/T3Xi1AXWJo8852C8YF
gknDGIdTLKk13GS7DZJHtiMeE+CIlmv61NfY9Y+zHSqRbHKhH8ZavZ++9vAUmLq8BXv/3Njp0v3I
MVRjT5sttzUfs8ZH3e6YaNzP2KvTWLuDNoE0G+YZcxU1vP60WUEsr0lseJgYAV4HZk86Mr3e+DCp
kKRnqNbTd1LpU5XMRDIPqZoET6G/WReaB53HuZIMl4KVXsnD6jjX6vOsJ91DY8RaVsXRln6WJ8zv
OB1DvvGCC27vFByErNbgGLZpqE7txqzlprcyBmmdSEkdmINrlVBRTLEvVcAFy9Qk3tn5wNh0Opwe
WE7b6h2PYXEli8FBjq4PrfuVEtQRShh9et4v5m9Vj19qnRUutaJULJ4R7WpTmlCmzW2v8mRv3jse
aUsWlnksk5JTy+ds2s2LxYUA1EQ9PdEUtKQX39H1q2pk/crtCe8PbnYHIarypkPRBu52Z2BULQ6F
2+cxqR3nbuIt42ZeWgB9hiUvmnjlwnqbdesynkBYm3jkVTo+SEAV7dm3JjVEXWthXHPa5qatewwx
YXC1qvhdvbSHNsgLjppz9pi7qV9HLAlVyaOFuwUbS1//CicmrvsrzsP9Qt2fqg9dAVaZJ9ci4Z9Z
PXNDUjNqiEmm6jRSwiHwbRpLew15SkxKG2PJ6khGAv1AWhb/PDUHfK8j3QFGtI0UgM0bpUt7L/Oc
+SnHg23dL+PIP+5z7Gx3FVO8l7Tn8YQNZdB/iRVCU0BKkRmlKlnuzPRMSCZ4YNw4TKiUSXVP1NRB
3LsORkpLLLdeOfrbLjP96Q25Qx9nWlLcJw8QN7FYog00/6TelWfKa/Xs4ku/5VSe32YZ8sPOnpYm
33cFwtNu5IEwdgWnT39XYp2jQ35ysEyYAZiqqNYlM/Q5bAgGAS/apn29qAJ3CiewfdgV2n/c7AKi
ShSkhXey54L6UjxMtEK5meCTaWEaNd5WtVQ+KfzUFMJ6DJvosHgpc8fnlLxhV4q8eWUDmZ1i8U5b
q1MFZqthzVi6/jN3JH7ZiQv3N2hZ+cNo2+0nsK/p1bMwtI9zP947+CNGanB8XFjutlBL3+KhO0x2
6jpHXG3meMprbwlOnZSMc3NYtxqTpDveUGUOsoZj1QP9yKu7m+a2fq1HgaE3Z1w97PuhD2020w4f
lbEa9U5i8GBfnnL/fcMynghm5OzQS4uTN+j9uXkrFA05nHdGv/g1hzPDejP3p+o4audqAxmLtkmY
vozhTcZeewhdSa9JEaT0mvNb2+/zHJIUokM94Glf3SKeFp8nj554fZbLVoDv6OQLtU3qDsZzdmDG
wOMCRckP9oqzY3ZUyt2qy4ZdXgMMpGNm39lZU+8Lp+E1LrfGtg4NDMSHWmBaeHAHvyHcQLUZ/e94
G+qTsIoWdN88+Gzaabake585/LrLzSa8LO3IkD4AnWREGGlqTGXKPU+Fspsz8E63jbmn8WDr8uqz
9SCyfS9wHMqoMBr97Ki8tSm5nHgjDC7tvG9TI05U5bHM69rnOAEsm3lgkYc8Karw4pGqEY6q6SKb
4yab6m4MVGjdU9ZpWAwjTI5V9Mc0VNz4Dn8FyRsJFboXXAGt3551uh7yn0tVWl7scMW7ox7asvf9
jL4ZjFAbdssku++jiy8uGrRndlE6qvqZMW7wXgyq+r5aQ74cyt6uX2nz4Q3YQNy9bgZzgGiCCsZM
3acouFfLfB/w6pVcB/zlzVzx2u7HkMHKycBDyqX6t0fLb6zKi+FWKJeECfzCyLIz486RrfuRzsyb
YaLyck6Z4qvLzcXID76mSQc3LkdufmLYwJdyUuKW7mr3SRV0nFzLQTQ3qJdrj6Pdce6ccOCvNtWG
cdBKCpTNVHixATbE3hdDDz6P60WqToZljfrQ/j/mzmTHbuTc1q9yH8A02DfAxRmQ3G32vaQJkZlK
sSeDwSaCfPr77bKNW1WGj49nB6iJUJIytZOMZv1rfcvqHX0wva1ht5AFc5WlW8gf9qoh7tUuQvW7
i3VYYencmgDXkj3cQT9kvWMDnoGMwMLec7lpyTNVSl2P7hZyRwymYPsG0aD/XGEbjgBSXHu98rgb
6Yex6CgSi2mPHhJiYatKZdgPLwqsH+bftme8gcU2XB5/m1/BXmzb06UX2Yk7xl8fOBej26UK5bof
tR123NztnHltJPKnGh+4fVwMywcpB6aHBMUcvdbuGgBYqcPpMQJcYZ1Cqbp+V0b51xjZZQIskPNc
X7rRqYBExHI/hdOr5xHuS+UsnQ32KgEnSnnY5mJCouo6G6iP2JNDjg6eEaLtT4j73XEZbXaFwm/y
Ps677ppQUpdd1WHU+j/nYCzW+yqahvxW+hMvL3Vz23Rt6mXgDUQkIQhYB9V27PEZysvd2WlOpPmz
LR2kQfZhlK38JXsjnxicGfWrcAZzvVKarrrv9uZvdJLbOmtguFqSFms6pLdXnIacDEIL/NnOq5co
2IXoE7S0gKUp2AFx91oTLUd+HxZuivpTUj02ovks2cB+weykLE7YnvBULkrM9ZS0AbvEh7tRp0fl
l5LtfI8YX40P7VDaL9u89cGOuCdlS2Y/5l4C0W327maDGE3b0TkULvTmdZb9OOddvZfIgm9BU2+f
eWlmNx6FPlx9Pe9Klvn25nqXtks45Y9BvvVHsRKqpoiKIc7kh8eao9LdYJeSwIFlirTLtuCagxxf
yRbmnDKPDZ5cx58+a+z2PD40dB/MohjumWA3X5aQy68Rs3HJW7WCSGyW4bGsRBVdqbkNr3wx+DI1
aqXKxMD6lag8W98CU5fHsRK7yY6mkmTaFvzQbpQRDwuiF4Njb4pTuDsGdLjCgMm9Lzg89HjjH7Rv
lrWaTsHSmXeF63jBsbjwis8Ko30DvULItOwrOFGL5x25UkkBeKjqP0QhQJlUszL0fjVJevj0hL07
m1sdjUZz+yfjBc3M1WcP30bi0+R3Xov2UpxcB7eUQRC9XScoJvSfZ3Xqag8PfMYGeWibYnsCuOKb
jK8uVMAcQuZNuLn62KAOvtvTWGAWiuo73iDodkHRcKAMinH+VE50yXgwgWLcvVTXF2coDjEklIGB
dAlRIueWu8cIGtU7Ui7FHflK7hglSOjD4EGIJDIgMPoSYmqfNq8pfjHFZrGzFm5rRWsCJUdOpg9G
tgXUwKWYIHq6NYndsurOahLOmAJrK+KhmXt+rFadELPNTmukSPBhZv3uU9yZzsMsr+1ty09W3zAT
s7I3ovkde4+XGVUSWDi7IA4r+bYq61dYuvB05+WF9PbKVtjXuxU165qxKWZ8UdQ6MVxqu/pJ/dZn
RtMRimeVyGz0zhMgNXRzY34uVjd8X+meurYwV9wjpF7KtsgB7k1Pmqn2cJJXUQ5NUmY4XhK+NcKP
UW9npwaKGsEVgiz7wBd+n0atORQfrTMaZ+ZtVGRJqDRGVcpDsanfIhLGpeNdVbQeczNOau09mTps
r/GQYM02zZCUEwPEo81nxpCaS/69O6+rioWn+pstE9GJy3HzyrShTSeIqwhsXcGEPiNKmbgqiq6q
bu5/aBBnMlZr0b8oEQaEMav1OxV29g4AxQzGUVpvnWUo1NyJLbXsJWKFU5tlsZ8VIhbdd82VR7Dn
du1sP9/nJnEAZYhf+JuXI2VBE3kFzEHJXwplrfyosyrejEscanYne8fHHhAtLSXntTzrz1WJIEVY
IU+aUHW7/8SVg6kDtgOJdcBTgU1fwJ8bAyTrpdmJgjW3GlipQzi8V1s2L5/KsxmzmW1wVymbU+V/
/2X/aI/67cvS7eBj+sJq6lMw/EcvSTeX2ttWDO2yM4IwbhuIV2mD3s2S2oZcDIhehf/ma/5TgRZm
UpydoQ0txIH9Awn8j19Vjj5NdyS+2ITci5JZ9SYzKJPFK8Y7NMl9odX8rLOJ2a3FeRobREg2uEBE
o+zQ36Zdsfrmx9qM0cLlqTS5uAajFm+ePXnGyTdQy7kX+nMzvVOjtXSfwnOrX21NxyMzb7yzR8/s
OB+slTV9BhHdcPuZ8mVK3uHCtkev6buHCknDSMDsOLeLJeaXkBsuLMGJY+1DL30LA5A5i+lYzO0y
76ZKrbS2qCwgsjF5jOYqLkXDR7S6F++IIWpWUV46ZDJ8ts9ROTM4pTDGOJnZWhtMlNRAz7S/bCfP
6fxH7VTQqGruCR8Kx/1DW+gQ/ZWj1d4hJ9slQ+46blrlxsax0GgzwiwYUnxS7fgL3laAJScQztzU
tOeheWDsEWer9gemJdyq3/AvE0ATHiGRtgvJdnRaB8GBOVX53W862zvAEAinHTHn9bMJNREvQ+pL
eohYtbmr8Ipa8VBsfjoJ9Gfujr3m5UcTMxITWupwarDA19xjauTiKJDyKtpqNphwUxUgtVBicqER
Y61TISLJLcyA/p63BOjjHqA6gWt/mhckhqJBDLDqiIUbqwwtsdR4Euoi+7wf9LqdRLSa+vDba/Ef
WUufewwN7f+9/JnPXtAekxfTbz7q//+rm/JT9mP/a/pvf9fhq78Ywcc//6Y//M3jf/32v/Ov/uIf
/8MvsBrhJX+Yv+T6+DXyzP7DzX35nf/T//l3R/rzKnCkf/ZzN13+trzs/wAIAhH2u/Xjn5zsT+rr
59c//4G/WU9t96/Whf9zqWsGFIeN7h/WU8v8Kx7rC8UV9CigNR9L4t+N7H70V2yntE+DdDTRQ2xc
eePfmEIexnigbHjfWaH+Zn//xz/87yZMPrN/CT/9k+P7gqLC6sjRP3JMvDW8nn9ccwbKkhrdgC2v
IjbDuOodkIvaFuTBBYL3BbpVq0+7L+gw9UUElMMt5/rVpAv63/Hd7T8aRC/fCwAl7xJ3o6CByfjF
KPk7I6QcSpDPOfIUsy5112zZlqeOcZlaW2ZV+LfdpoMwoeIVerFNzelHa8y6SQXkuTvNTRTfyjoG
dWxTklUCjumJ8PcrNBLmyJVvn5ZGW2OyaCvweGlUkO+7MTcu726PXQAwcH9XUlJF7zcOEOdvtux/
+Un/if3CBNkO6Dr4jWfIR23++R+nWW8zZ63SstjMg9FQcrED3Bz9VLIyXBKtMKQTxx9MTC0BzT+J
jlhFf/dY/v2n/3t+zz/VmCExQn1DdXdJVTgwq/70Cde4WvBMwXNrosY8YQnzo10mPB9Y5SBD79YZ
CVbs8eQuPzZoBu2l79d5xqsknJPDSz/9G99meNnTfufaNNnwLpI9cQyAlkR3/mR+1V7W9yi2bRrQ
d2Y+DQbkQUxFs9fuJ0HQK2Hnkj5t13bG3KmsVmAATmCep5KAW4wGlckbUW75kOBUpNh1lcXm3HTo
Qa8MM9do10yXjt9gzc2PTq7eU52JRaZZ1kqe86EA16JItGLJWdyQ4B5uVZeBaGi9lKo0l2NoTlyP
OXdsxjPgz8iPLYHF/3rcOOinsoF5fzZGZ3oGSZ2/AxDol1TVLkxRWYZc3zYoKJyX/aBUqVOv+GFM
pBsf8dwf85Ny2Pt2eUAAlaB/vwR3QxFQRuyhPj5pGsNAepiYC9PS89V85bXhgu+yMPzoycD/SWcy
tyornUIQqZ8M6ev2zYafUh5z7mBtSlSmD2JLS2YV5jYyFiwpwP7uQ6Fz05FKZowlUUNRWtMWOWYa
V61vrY9NHk2wjFCsbUmdNHHDmkIH02oVWP9+hQfv5KC8gznP12NmERy+XC82/9iExYa9G0mFYedQ
otM7OH79f3dQYnH601NjUWyDSOTyH2clK/yT1xcNv9Gtwt6SLbR2vNFHVyzHcaQVN8EErPNH5Xli
PVHcath3dUbTx7WIrLlOHUZQ4Z4AptG9iiVkYDPluDDjkmdlOGKA70D7VUvAvFhULqaOgVLas0eO
X6U1o9o5qUo2kaQAuEDokWm9sfcv9s9v0s1tij1NTFa7dg6UAQYIy9Il/sZd0B49SaRzcl3Yfrm7
DbsJXOmYMo2Z6oPF1bQ+4AscvoeemrddZjvl+EjPE6fMXMKUwLcj+vyI16OY6Ormb76tM5XLF2Nz
tz1PGlJhMTZ4cNHSaCyGocG43bEF57bYtplFdxyw0QlcbwuvttGVKtGWjx91GYG8pwRjWm9njGqu
znqttvroowfjiB2c/FF06GZ7kP8BRTRlpszENrzLyxI2nndN/cd4mRRs1gd0koDPz1fd9GCJzSR6
atorzypNKOhnYgKmlmpEz/KwrBMTZQELGQZMXkNSyjG/fYiwnKf3DO8wVPM5aKpHSbbQvAWIspyV
g1i/q7mJVGlTad4ru2i1uNFrU8KbWDMsitnS1jtcQFiYm9LH96UB8becn03ILssaZOQ9zQaDfz4H
VCKFDX6meGK8VMc9Akf7rDXws13ruMALtLrEhJoh79HkheVi5JMWcAglIqgUNJcCsBnAsUz44Dwp
UqcVlMF4Yqt0ShmiYmZmREyItNtNH6JeANRGakGzvYyQyoMdRhWvMKOnb1azTXACVNt6Z3RPZq0D
k/EWYz9DyX0gc1yx3RQ2L2T1Q5kixgmkIaikj9rqhuHRIilC1HGxMDRvVVB+XiTeOpnKpbvYhue6
SGe859jEQgrD+iGKmCbIqEcWcidkL4h/VnVYqKZyiDCDGkrIIEufKviIw62sSabGvZVjV7eqtTP3
bmeogb56TOaJ9qPauDaMoP8VVQouDvZwaA+mwRn1SJisZBcf2nXjXh359xeF2yRVXAsziXQn8L1m
Lr7mJmuMjzyCRJBaQT38ANN4mYlZK52zpVZMlsasIhMxhCu6uqT3O0xUW8ysb0Q7xVOINfQyOXWt
L9vpjGY3hguei5lUCb76ZhRsaDqvnqhoXyR2A22Z1/PmGOMR63vZpkzDqoK5gavrPVZdQ6TEDPI8
9akxrmPSZOsPJohGm/SQ9b8FftFRgGI35cdF2H6IVjStnTJR5Pn8W+juVgEVmERpqd/WzKQfp77Q
PpIFcvnFthBkb1luy5vJHEZnX5i5GHd+A35mx2LOLAqvVVjHmdv5XaJHbwoSrI72vX3xAhCCKSMc
GhIqjyi0bSQuz0Mfd2uTuakgquwcqkFV4uzTs4dZnLXH22HPMuz7rSlknmY6lyGXNvSYWGhJom+r
TKaSjGLDeK0r6iIkOLIqaZ2CfJAFzNzYg/ldmn3VApOBKDF8i6JVC+g3AQg7UDScmxbHmduzN04G
zrIMx1zMpc7bkkzbg31H98qxBv4wxVS6BOF17eH3nSAJ2gfdolQm9RR5Wypz9mNkL112b8peBuvK
Dj2mtWsRLJRRLPBnEjvPnOXe5M5aXK9RNZox9s1iSSpHBIwdgkriC4IQdoBbPDoxsMrlaGNqZhxg
BKvDZAN3ZCx1PX2YQkmdghtmeBaOnsG6CEb7psywKe6B2i8dS2TLri6smrw5HneQdEzjL3heALm0
uwdQf/a9HNpHcgjjp58v/tdM43N4MKJ8uCYggXJj03jjnzq1TYQHey6OsSj4KGMMPgjqTtWZmO6M
iLFf7fgbQ8EOr1LSk2/80YRrYMTorj1feLHd3QbuzgbfP4MmaoGx/VpUR1KK0lH2bKPpwke9dKV1
6Jnp+YgXTfdMZRXQBk7eNN7MFZbw3ZQL/VPTHuzGWwnS6OBDY7/Ev7axiJmrYzwyBqP81TLsX/h4
vZW+68rGrAjv4BIiCRYgNPG2MOe7ZENEddATRSdE9KP8TTate7k82+GjY+YOanFGKQGMjQoz0qD9
xjmZvrQB93jlVKU1L2x+I7RACEB6zU+5p/PohWPnKs/1UvSfXosJ+VRkgKpOFKJB++k9fgbJqAyW
icnQzgc1UOF0wNWrjzZ+rffRN4XJaG8e7rbWFD8tMPDykG1D61/ppRaopN4aeQlwkM04GfiDIJsX
vXlvA+xFQOmi+TsxAhr0oDX/hHoVBAkN7wb2YjkgLwwoBm7cjzNi5JZ3TnBupVP2uHyKSu0FqRtU
VL9iEtxYVRDsNrm5NwZxr3NUZbW5k8RrmZu2F74K5FQI02gi2YomoVnJBhwjYewudkfmaGpPyMpS
7UzCPc+LtfCXupMV3RJHCixe5NFvdksmnXyvK708Nvi7YJ2FonjJWojGWGVUBnbI7BZk4nHalrjL
jC1MXbnqj2JcyOr0i+G86zLiXAwLMAS/RSUdzBIYMs4RD6wPZQ8uyXDNHdqb9uvirDT29TM8GpPy
9m81EzxvPwVR9UnOz6mvygC65Y6YjHo2aTTudxrINpKO3TLP14PHYNnII7SPel0BLWaikgtSB25y
Gl/gJvMkleansfjDdETNbp4E1AhoKzPVW3HPvfCq19LHq6Vd8TlOjCZPM3VYBYQM3/2ohfZ+2rDj
PuVqEggpSShFSTjOoU56q9DfUMtxD7KnImfhDKaDfqgk0I5B1FHK2cV1z5PKQcXgdbFfRo72IBMm
g20e/i4Ag8muBZpn73TvqvPXg4bGIBJQ10F541X2uiQ0741v3HnygiSz7beMkg3PTzbYBfxBjqbA
RViUgC2QNxtwwBEbPuazyB5cGehvPr9l3a+rV7FHFrI/GRX1QUnn2+U781rAVF3lCy/mYLJ1MeR7
+pFaf2y3a8ON3LuunCE8tkONF5waKUaHVtjAw5xcJuxJYA9YwOqcMwZdFdjxLN4jnlSkuyqW3Aif
VwMxK3bypv5lS40vmdIbKhgGC4kt4ZLgfKtNO6NSgS3uB3tTBM8nL+DUC39iIIN9c+iTjEFacPBI
U1KTYKzmdb8uzNHcybVeXBuy5GHopyjcLYbh1CxVGgxjbTjNmk6aKTPXT1+w4EAjTG2+2pqCQ9G/
RizqjAEDU9AlX27tB8DNDUBUFLJVU8dmvHQcxW5ZQUsyCVsp30VYRFE8IqFhasTIcLbE0lYJ56X1
2SsM+mjaAlFwXIJxTTgz9Lx6wVz9UnkNYaZgTCVjxEMuxBFznAw5XURmrLJFPqhtrO19ven5GteB
BRS4sK+rBUBk3HuFc8R+yVgEGE26bLZJEyD0lq6OxPUSEXJZPAy9hGe6O1pBKJEwRkwqveT8NSG+
2FW17PUSirueDzwpl+rFmesolo0zPqtgqBKxmPVdt2XHgjniniob4iquEVqfDO8gsXjlcAK6oXBF
QSasIYmf7Hm8idbu2bDJDphb99pGDC5YHnx8oNo9dXNxZG7R33rAWo5dQUYnx5GY8HYbB9JZgnRu
lqfK7ay0x5h5w1NqpFiDiYhGK2Zq0ne3oqtpwSgpslQdRlQ52N+KErLueDl8lErvls2rr/qcl7iY
58M4sGhjiesOvQ7UobWNZUel92fGbQ6jTTWcV8vJn0QobgIV3hRLjnE8LMb3RYd4Lru60WkoQxSV
HLeWcsR6VxO9PywzDJOQZyWa8p9wANTeaw2YDZC4nNR3yiur28KDlVlqv3oSN3l0EQW2E6e9u1Cv
hJTL0E0Vh+gfszbZ66vgIRohLNq9OZyZsd94tSQiMtuzfdcP9KiBm1xwFDv5fd+1By8aupMlyuBE
U9e+j6L80W3M5m7jhHUMcRmkhT/cjjPRwjDsMMmPHA8EfgImxQ6txev4MnaMQGcG5Y+8g/6RYBY7
lsVwL8NM89U19pPtMgukSbU5iqHBA2I5qVwW5zQ50Xwt8D9cZdjBY/ia1X4E9cTjBmtuq9wdpNBy
hwhyxC56qbCwacEkFFIf3MXl7qYXVHWk77011ucl7yKOyjiqdoiZ7U4vF6ahCCSzbhvNO1SPfrgN
t/TO7uoSJ7u9zs1LYwaYIObqmlBgsXMIk3EYbIYrf7H1g+cZ0W6sDDmkLii3KyJHKl1VXZ0hwmKF
90L3FfXZucfd+QLEgUJ3jjQkVKZxTbUzF5zYJrY/j48/UWPF+L8M10PB1h6TyooO8xxpAd6rGC+A
2seQk8SD9r3uNMGwO1PgMu7pHSxuMsKlYDptRqpGNWNz5xjD9/q9JQ0INgqvYIo9mQlQhT+uHrg+
yJyYvt/spSGLU1YM2XfgVmkBbpCXLHygOGG8Ap73hTPYuJ28wUmXLLtWAKhEOJwZbbzoiaoaR0YL
RuqKYOO0Ygr3q9QbQgubndkzhanFNcO3hC4GL8lApsWjYg8rAk6G5lyEqLWItexdmM6rceY+Rbx8
1/CzSwAZ44LHk7j381zuJWYuzlpFhoWP9LUZr11AIGDU4c7Vzh08xPxlDh1923L2BY6cW1y6LON7
B5E4w+uUgFqV+2r1egzEm7fTrFd1aBCIqax7rtZ6V/heluL0zV5XTwWHiRarwApwyEScmmza4/aL
aQfflEkOzF8KIkgi5Fqvy0PQLkA/3QU9gRfkhuMruEvtrYeg87Cz1T9F30a7wbB+DKo5QDdk5OG5
vvet84NjvXjDuRgtdZAkjGIWJedQh1yzneYzD3lAnJ4p7gaTBt8KDMp1fVFqitBg/OI4QF6NQSeT
NeOIEVw0pOHSoDn5zUs3b/wuJp03OY0MR50Z0WGBALknUM3HMRUXomSpdvbs+6gODUHAdmo/5IoV
jvq6z8ZgvSZZtjDQD8ekKaf8iGEFchRe0D72SUOT/F7e4LrMr7PyX2EMBgdcPJdbvDwZ0Gg5b0ur
vHLFBTBZNuFrAzk+YY4+g2glIHrKRR2mpTkShOI5ErthBJ67Fs+rF1x5RIDiOuLdybEHrF2vXjPJ
O0ck+dq4RDGiygWX5vQf9YIXpaYgyxkbyKNtiYVgvq2XLD8yF+PGs11eYYaH562gnhddEK127rEw
6vmmdULAunQjJn4D+cvrACWz9q9xEV2uFMp2bge7ffJLoz/Qu1wAkAW1O6nVoLBD3WWo4LFtWt9t
mmH20jMN3jnBdxi4x7w2jNjoBLa7pbydpqnetRRsvjGQDK/yKKABdG2/sjL4sQTFfLSw9R8ZNzJ5
x+Q0prqc9tVoP2Cpep8Yy9CMGfGEjGvwJKmKeoFk63oEWQk7j96MfuHL4TB6rGARkOF4usTXh6Lv
Dw3zurOxLeOdlxG2GBFukzVT/dHN2/Da3bjcCFwHe+YN6sZuoL9lpWEAlwptZPZ5vZqZO4A3DFKr
Nt0jbbVlUs24ZrWaiOqBGwCxWBxnt3uRBqk8F1cH7v9WjW+tU2EdoAThUa7jiVdkSATHyZjT1g/H
7p3d5hk+pLAFIXeN6reMC02M/a9LmtGdqB/McRq6AzmJDvfcLq/RZUcHaaMEO79bxUZJQRTJ23Fy
8BtWU7FAPF2DextcQspVj6uaaPXBVg7f9rTeUNIyEwxFeG9t+Sw3aR4vvolv9C6WCVeqbF/4BGXt
rZOnzCyWg2jozrIrYz4XTk3OvIBvuDPBct0rrDlh3iXegqsD5lB2K9vlfmmMfVVHXequJZNbLYYd
hN63gOshuAJZPlnleAVBvkhbn52SpRle6uQJcbItcc9VizkCx7GrgvBCTMqJoxJ+/u+Gq46bN+M9
nutT7Yff5CWuzEAqo/cULbDajA0/e+Xf8zdCoeUU6Wnyei1W8vM6BWdDVei5YeuZsURFuUykocmz
k8XZ5NZHNQvkYXfOz6gNHBRb0MCBM0E5DYbjFuKC7vsSXHIXbftuME6zO5JKohCujnXkdY+ZqG/q
CQPG5gzMs2rnfjMzO+7y0N4PCke+qd9n7KOsmrSmY39KnaA6RaqMmBpgpoai+jCOkbPnvnMGdfej
FtDs6EmuHtnhpx+wYDHbKmKH5lY8YQTRV6IySaF8Ay3i/sgu0UwAfomsapniZkPlKvDRPluFyeUG
GvRQm1T+sOFBh9hsdPJR3eE6iG48g4STgz9jmFH7C0aZeyB0D1NBotAbK0p7mMHjMApZkztAt7+2
pjeuLFMJpJngvPqVfjdoEEntjuhB4qOAnqKN+jTe/Nx5N5hGpoo8MmyU9WvSP3SGEObNP3M5vs69
eiuZyGP+e9HmNidi7aqbkmEFAq4ZzhGhPuR+kKWLM7XGbYY9vTn3xuyuNwIuovgSZGyKW41BKjuq
kXJ62gIoICXBh3McHX9lDt9McRaSlNhuZmz0DjHjIu+GPeH8kl1pHmiS4xAtciOuMscc7yKERdyt
rl0YT5TF1MahIm683ZXAX8IPYdcOo/xw6IzuB6TD3ORGFUZ4BFDwPa4lc+W4bz7NGN5ZGgjsuJXG
3H6G2Sm6W4jIkqQeqrf5In1n5vGlANs9jibDpFtbQdQi9DMNzXVIL9g3Yw0lwkHP7eIgO4spSdzW
FAJcwcmFZprXQaiPvrUQVYiNcAv7r4DzXbfT/BiDW+p/6+VxwvoVcrMjQMLdcdmUaR09jRn6ZkA7
qB7sSSzdL8cgqN4nzuUyRmEV82x+6F1A/8LjhrcO4ggMDdxUbjU2VyOvgPWWVVUjj+2oBnkMrd5S
t2bYZ4QKe65Sr8xjFlQ5v3KXQ7v49VIlUTC4Iw99G/Q7dCbP9PdNAwKVCdSyDB4L2xZuPw2NvA/q
F5Pne2fWJPaCYLXnV3wYyn/Jh7AWK2oII4RvyirYgJ2id6x7K8hth8VizCYL7h9Gb2y3TmMvqCG+
5RYiraVtmny/c+BRbMMR8cnWZudxpqsteZyV8II3pg9yDXc5oi7cfa9k6//wB8cPPmaehGA6gIvs
6/0WlA4Ei3zG9k9FYESSkTFp2H7DX1T1P6PN4ETExYb7iYalOd158Bu4s09FY9lHrthZcKXl7OtD
6Sy0kINkGNwDcZPhm8jcmVlFQTyoAOTUnzRMzV+AMYvuYSgc9GwyJv2NGQLdpGVhDd2fxkhZBukv
NyyuvKqfvaMyRV5DHWb5jXlE1+jIibseUSPxmxzcyzTsZNFjwlHUtJGwTEy5ZuqUitMlOZyFWOmA
hyVWHlzzxAvb9geapv01dXTjHgiSjNWtMZAc2fvseufObfofzTwYQZrl/uQDjhZkFVfM8sjXzr2o
5vcC2MtudLPl1eO93m2I8HeE4RuiVlMyLJVz5enIuQJYwt5N1yRpIV+z+XXWNRmxNy4k9n2QWedW
+O8I/d/BUxQ70ub2sz9rKpfrMMnnlpuk2fAvj4Da9rWP5XHxUcih6AQnsiHGHb2sxj3ESKKoei0I
osF9mH/W/ZjdWDms6hPfifeBgMEL3ZVb8NiyBd9ltWheC1cY1ygSdzMq5HdYI2pPACv8IAlAQnEk
z5FmTMfsZcJ6sVAw/iOvVwoaoOt89/x1+WCg2xzqOqoOZb/oR5lj7xcVDYdkIik3j0u3I8Hqd8vV
Ntv8S738axol5qvNp4ly3dn+x0LV334MdTzY6w9cKckQhWflDuMBS0SeBCDizyiZ5lH0XARdalK0
tu4c+enr6OwbFT/2KqquKcvcZ32Jjs4YeDgGQta7bZWHkIUBPCpCJg5p0EQ1t7IBaWpQ6ifwrSs8
KEc62xsg8+GCsyO6LxrXP5pjQ4O38d7j/UgC2SDs29FMtmWDhtMPF/9XR7gLbxkYlc10Xf+77gyH
KHrbYN5vLL3Jo2p1kB9Gg9tkzFgz+mqtIHvBc1CcbcIujAOCqXjIjF4S0cwcvBaXBaE9VlK0Vyzj
jL/9ANMvcpbHYcMhHaTOuS+C/pg7nDvTMBA499exsX5a7YKjrICz3Oy9Htl1V0ExYU7AnPOBLLaj
DkCgmSTM7catiIKFiLQnXuFYIWpZKWe23D0LR2hI1ar1Hmsjoza7VFXLB8FVYdcVpCwBDxGHUR4N
BbHDmda7AnLLNVFHBaFth3tLcAgon0K15ixIq65U8pCzEmOpDziNwl3CDxgPGTlSDzLuLyYijJm3
jXlUkhsN1k+b8PYzh16ulnNuTWaS8Qzo1J8Cgy7HoSzgT3hEILnruPNnsVakypkXWdUJ+2DgpjSb
AuHI/QHPgknaEtPGspn2mbOKMKEbgFFMc8w7r3a9QpE2Q/KEMfjkadtPXrswrSae9AP2L/UHJAZg
8YwsHEW6uvbY3I1UxOizJXueZMnA8NJfXTPyMjqscn7eiyw1QRksSRmSWA96/gms4I1cr0iVTRx6
VUmOMK/gEdVb6XVvWi9GfgwLWAuxxwnpdm4z+3Lf3zio4JofmZ4R65jOIZia8LXzbAb4zGcRIj3l
W7cVefOWl5NimAuNdyvSOoKykwzbPLyUXJhLQAZlIXf95IqjRzzeRXbJqPBoHeYeKM6recKMEM2v
3H6Q+uELMjCTQ+3/IvnoUhWQuUBv2KzL14C8Bsb/jbPTWz5VXnBdT7X9qoIVhn/8l1BXHZZpawGX
bxGadHIDYPyEvf9UZpUn48j11bdwaK2XvxSMRpWiw4GLXtGf3NbRDOXWNbs3GEWtceXr/ttfcohf
NjytaZcF7XinCNYlFFKNXZw54/zzLx2yNbbPZdoh9ABk7xwATlPv2IAX3IAPkHdm28PLodjmP/cd
3omv7mmSX1/Tzbv4s2fwD2bEf2k//N/oLLwYnv51X+FLV05fP//P0/Q+fY2/J+Xalz/3N4Oh4ft/
BRny/yg7s6W6lS2LfpEqpEy1r+yWboPBcA0vCrB91Hcppbqvr5HgG2W4VXbUyyEOBrbabNaac0y0
PEGIpOt3VC6i6f9iscvCMpIeNREDlvylMAwMwJLgE9wsofObvNAJESWSPGUi3uB+ByL4/4At5Ueh
jvlEkxRHyRHOJNRNwQH8Lumj8cWzPBXezxCvk4ZB0zINMhC0Y7bi7NFt8eJayuvZFi394m4HAQ8H
bT84mdekVsgM6LfjnriIUhg/vG44k49Uacv+GpW8caA26OwJbC6GnIgGrlWZyw1PMjIAMhsWfVem
c1C+hKHXxt9lhXX0RHZWR8hBxV6SQ3FbzBo3xjw91dsEnEvBpDt5VXXl8KZxyElVOculqEip/4eg
hYbf+e2W/i+qvI/kSdenKifcyPPBk3L7SF/8eI0C1D869dPwJ0WFOu+OZOyV7rF0x14Fx7XHhjYR
ntqW2T+lHWdEd/354z+F4PL5QQDwkowNgpZ9vOKfZOdrLkNapX72AzkxQQMbXmmPkBPMRlaX79WM
zGjYqhTBJbsy11rb+hagwtKLDY0nf5IXA2IIoLlN04GLOkVe2PFvfz7Ij4J8dvGSnTcgaMliG+Ry
8OkYcScTp6Kk9cNHhAXfJVmDJOj2JeoVaZ/VavD958Kz8dP9+XM/3RvzufTKAoHYViDS/fy5kC2a
oLEA8NEoK3sC42xKGt9SEhSQwkxowbKbOiaFZEAz2BDY/Rd55EfRqDntwA0RRxLX59EtDD6pcxNv
xBxMr+KHFVBKkPRgbN974UWyhvNmZZY/ZRZ7p2tZIEO6L3oIa1So0OpyUf58IT5iQDkSj6ZpSICg
jxoZK8anGzD4+BCWoo6/s5MDK3doqAwBr7fiqo+WAxvNmbvy54/8z5MPAfJSyQ1RrJo85I/vRRqk
cQmYSv1gIuMt3y9EhzgQttWke3eHZdf1nxU4BNGd9dAq/efGXkYV7UA9I+r4y4PwJj7+H6GquQBQ
E3hLeFEJxiaR++PRJBEwLBS51iu1paCyjvOQmheC/L60bzZ6yl1ijLOqX0TLCk1IjgqZS6rvWSLl
C2wtUtnvIzg3qt52XqPEHfaNun/98zUz4+nvRwmcggWwbQjejOEQvD8eJXidUNndOr+i+VQ8BLYm
/ZCyD85moDmzkiOAMySJ5qUZpsZ8ydpE/+VifXxYqCNQT7VNYjlZobSkPz+2pIR3DOTWeErxPTCU
rNXE7Wl7r9ZfFot4g/c04/9TW/2/fZ5Hai1wDQTFaMc/nnUwzy08Mluf1kp5XPg5SYmuspEr0LBQ
SFBf/nyVP38ehFm0/JwfbA8U+p+vspxiB0Rslp9iEuqs+7rgMRVkz5eB3NV9F3DKf/7A/3j6HMcn
1kDa1LbxrzBXfDzDsBP9sOAje61Lz2JSzJkOEHuynhwW7xKnPRNpD7KseKlyTHUY5dsK0dcxZEOE
6aZLmb7MVLrgVTM703K8ROhGZ+Uv4/Rb0uzHB5CnDqk2SG1eGd//NOHPcsIsWK/yFU69b2FXGYCu
6FugLBk8t6lbqPXiFK9G/o1YigpAUVisi3U/tW183keqxEhWrSuG2iqlmRrjFsXWDsCF5kB551dR
QtYOtZqZOUZY+eLUFzYKHv5qgTQVC8NfrrzhPv9+QngicG0ADYeW7Xu8/R+vPK86PY16bJ8Dr/Fy
o4MOzSMWx5rK+QbdpHnA4+V9OgK2yb/RdmR8bsnW4Z+o8qPq3+tJ/n2E/ETKZ15i+QadnM0zNg5G
5k+PRTEX0GbxOTy3imGpQ9pDcs61cFK5XLJmX7gcUTyW6yM+qWUJwN0pCFgbZtDJv0u6NbaOqoI4
8UhBvPdPYeabFReElqokCxARPren6WXEI7TQ7x3voEphZl5LH1gFuT+Y08Um4+pzgxoSCvmmxDK0
PoYVKS7IJLx84Qv5JckQYqvqZb/3A23uXTETU9RsMaDw8VGYWBghw2bO+RMNqzGOPLNqs9gaCOwo
Xuber9+S4JQz4iVuMGwrVcQoVkoEhEZJFFfzMXFZrTzVYR27j6M9OjxkAV2G/J+xqxvWfH9+Nj4O
A29XP7ADBgPaDD4wxU+PBlSyOoFBU6IsrRA2YJuxA+zhE2mdmL81lXt39+dP/Dy8CwwS8LreEjFY
DH3+xF7ZPcpzOT3JlURZYt+0a+YTgeuF1ZBPGdR/hqcOqPRsQmjZJ9cBAwvP6Z8Pw+wPPrwUMvB9
gS1SeKhuwG9+OnM2gZTrIr96hPlWIRkeKBsCmO3SjtEoZcvo7FRMMfl2ZOfJiNOmRCTtknAA4Q5o
L5hK9HUi6S7LOPTvZ/DuISk31K8pOIcWFpgOkEhzyUPExjy33ZitrRsz2fCypzbPYTOmLNfOYR8P
5s0fXXKtkLlDH0Sao+Q8vjvf/s8Z5vO4hsEDnAX+JGE2WZJN1sdhoPDjtJ5osD6MurbZFXhKCXYF
42qeW8IlXfeYOtPMYzvTdeVLMrxtFSwfniFvBVAGEd/HM5SYciNMnVwds1ZgbyI9eO1tZ9+VwFSy
w+otEOi38VSZTYqDNIu3M3Ag8fzl6TUett9vYsiSEuAqCFaPO0j65aehupN1tTZ5LR7CAcJfux9a
RMhgES2pzav79h5T8144tjidzSvOWGmGFAV/sHgBF8a+yKFTz7eaDovjSxnlNG6zqTTXoVumxj8h
X+enslSaU1wS9Gn7AgKw3LehGiWdVOYLTvcvz+enZTunhnsM/Rivik2QiPHc/b7tHObCgVHTLA9o
PMxINcBvH+/Wcs3I0bXDgsCOZUCv80h0h5kfKwtpoULRUZXJslsr3xmSfYSDfHpg2a+4HFOQS54+
SbMk/6fOcBiMB4BLrRndNMPmMROghMRmYInHB2ZDbPN/bFodLkWVuFyKYQhSkKFeqXNeiTSiLzps
3q+PGQqL/9cixTXJFCxXcXWE7OPRVnx6Rx0qR/7id9bXkY4Jo8P7fkEQFzcSQEUDmO7rXy67+ZO/
zZXmI8ElAOFnWrJZAn6ajigfsyYHPfq117BxXgZgBzxQzP1cH/Q7Lg7/eLKauT9DALxwwcsxBpJV
MehxlRDulsNt4PchUlX6qpBH2NaJ8U7hO2YGqCxefLjoTFS/blvSTWRkIZ4NwR4hnrLN7UgKjMGC
dnbm8CVa8mi8s5uq4UhIimRuKvzBbPz/fO7uJ0+Sud5mEmCQcByXJInPW0XW172V2PPyNaXqCsZl
0AU57rhl4vzki5Vu2Q4+i9+GZGGJCK8BKuKsu7BLLWckBKx2rEuVVCD74iqlWdbRskq+2xnpBVOs
XULbAvKhf7h5uaq7qgGB9TIBVphu3BFE1rqFexKRXdaxfuz1fgJyN55UlwJdO4NjSOaVRE4CMrdW
GLrzedDUNps57AwAtB6Vi9BuLkjMocmnsJKdoVXN3XwfCUe79345LG6ywTWhJ31oyWxzYtZvcTKc
I4VhZbYJCMhYUe/TEgqIgC0WnDZd3+Y+3jCgH1uEd/P6lSQJkT1SejU9bHcQzmZhw99QCU2GPtpG
KFMKIP5lckTzNWy7xp7Wyxi4l32gyJmKfWL1YWqTvNtU7sPijahESH225/nrPMxyuLZQ0Fl3zBiB
/uEp31cPa4B0DW1ig+q3/xLNa1kcYkTn836FvF01Z1FBDTOl8wA/LHx1qjysf6QCtu685VFZup+R
xoZOmkU50RM9DnHdQRhjY+WV/iGuCCw4gS+wiuIw+i116/RnGhJYyVWeHRkq93qVNAny/eqovk2/
SN8e4HzUtdu2wbmO4iwtr2paJ12yy8dkmMYrsp6SLNtbjdtk/h3Ofxp5tELTBOvazP4U1hFldqZ1
yNzQwk3zDpE0mdUKFMT5lPRWmuHUqphtSJieXAbYEfKy943mt+/15zwckxVvJsmyxTnpllUX8OZF
AqK8KdEh8WV4/ya5TyX/RqIOuRlAiHu3e6XYHYmRIFdFkPwR95iFxAv4PxKXw1znDsATzx3NvGh7
VsbpoP9nUnnBk+Xb0Sb3cAclNwu2yza4zYF/oFILComs4rzQC6DUG58uWhad4VIyRZ5ADV5aPAZJ
jGT90kW+zJWyFgBC1TWjdpd6l+gEVFBeOVmXOSU58FMeAhPMGQgI1M4ckO0bhixzSMtolTbygCRd
MkKR2yJXZAEMNoEM30Qi6Fnvq7yMogedhF23URQWuLJQsjJmkA3eHfNHOH6WLFi0IrOmR7DD2ePE
cWrp7/MUSHB0Jom64EvTpwMbxAqcEMuEcUjCAHL70PAArDXrjcOA3p6fa99PNQUdxuXraO1wTYeo
j/m0MnXMJtMhe86/cVo3Fd6/HKzM/GDtRjnFOQttJ7cC0RjwoJ8dggJ2HCrLWGltptBZgo4WSYrK
iTvoIiB7BIyDmoHrhTKhOaR6dZ35OswDc8jgl1S73vs8WXwC+k+ne42t2TxgvsJ5OV54i8X3yohs
ZjqgI2bNjCk27CaOAaU3H7v5dT5KYbh8pYKZ8j1vbhv/vvDcOHrDmVBRO2sDOMv27tfTQ9xOxJ8M
csucXDwsbxdD89Soza81Lg4hz/yf7L3iWtoZPtlflxqBkvnxf1/k95+j9CKK60Dg6Ag2Tm2l42uR
+S3QlqyWCyfdiXXmt+j+J5l9zwYcEeKZ936jyNcFErVj561Vcl47EQ5DEiJSeHk3UaUbrtIoKuyB
lLUpWqoNdaPY5CbYi1n0JhVBdbyjQWIDvHi/gljSXc4QtYw5p1Rk7NE2bVP7k3NcNPZZXpr3W/v+
ePjYkLg+mDH5jZ0XlObkZx8vVLdPHGU+JnVTn2/SKbWD9AEEsquHC84Uaj0+p7cHadULHU4Ii9L8
FSdTPb8H90jydPUD/qR/X1BrRWAKNLRENhnsLNujtHG+Ci+Y20NiSoT2DidewzsdvVU+WkRF3Ws2
4iZ4dWiB8vj09PvNyauRxe5NT3PA/EExmi/umJBBQZa9bV4HmqPm+GvtJ+n0QM41kOE9mice9rST
TiKPGF0DZ7iUU2SelSzvoyE4/LrkUT4qDmfOZMEfYQaAuomoNCuY50dS6337gZUb+DIgghYhARt0
kjEf7pH7wJZpKFuKxfTjTSmM25Tqc9IozOusmV/5XrGgDA2BuxViXi5k1JdzcxzcxoYTXBLpi84l
7uGBnjsYi/n5dOh6vrBo9MpTBVqwPC1vZS/PJvvVQuUjwvI0FgPhKyx1cj7dSZNmfPTrGFvhLl5W
8+xPtO2ous+yE4wwRMiUOtzBdrb5EXBAcQRLF2zIOj8B/cwZb5KyISvn+Ks+nw/4+/K9JtGiab8v
bu9KeWxzgCT2Qb69M10TGptwH09FvD7KNGym4aGTEBf84/B+6nOUkP+7pT+9FpxRkUy9t8OURsbM
ZoDeyL85VNy4mNSrzCP+XpAOe7BltI1RH3C+Q4Y2y8LEu3T8fJdRW7bOshLo/HPkigIuFSWLxa+u
ZesofsJfHLOHHT3dU6J8L7KsjleqeE+KDDLD8yTu0Dsi536rZcZsyynDkkZcUICOnYKtb1Wxd6o3
Q0lhwrusqENypoM7ZXQ1ErBzDJXSj+EjnfqFkQZDlPTNxdOZNKUCoVEH1bc5jnh+XS0oC9qnieVZ
bMEG65XKThFwfKq+jWa6uw4gqvvDF5cy1oJgJ84tLBg+SqASsVsD/A5PHkUg/5lACIctOZNhxM1f
4R5zVj4R8FzQiuw3rppCI83D934l8wGYJt4uG33PxbR6VRx8KVYMSPcYzwaqCmtLPuMz4y1lVWvC
8U+ciWubc0AmZjH4/yqElhnrVVbWEajg9tlHydw5r+5c+uXJp2m/xHtXAHWw/qFTns/xjhlNlkip
ShoKuKJKJ1DUZtypGL7aSZcnqPdBHqbz3RSwtul+RGM2duKpj0NKEwdswmMVwWhDgvm4ulq4IKOZ
HfAPDo7TsKakpx1pB7dJhM1LYL9pFgv6coBJxMUy/X4m7/eya3Mq7oj95GJO6224Qe9lxr9oScxo
wurfvLxZX5mfqN/aIXEuzPc8B1QDY2KymB+MJdWJasfO3TSLsjJueZUTVovxCWW40+4w7JqaLUdl
/uXXI8uakpEo8uie0VN5azCY4RRqvcIZIvEdC2WHt6BIE+zak13TjnCXNY7EOYAx85YDITLlQGQM
phvgsiwbzjEO8ny7Ng2dE3VLc+RUqfnVXx/kqYgpDeMlN/t9x1ZnKLAxZ9RoOr8U7wNW8V5oxCpg
qvsWOQrmGJWvXHeLAaNDvpN2Pho1De6Xcx7w8vIoZSIxy7gUK6F1H4ylOSz99sKR58Q8QqaoNi95
K0zflogktIzUtXGbIgUGZ1tXCFTykrdx/35BqAObQa8ANsLfdXvHyi9TIUsgh3/eXn3a0Bs+Dg1s
m051FACp+VxWTgeaMtSrxT2KbJ+jDpJk5m2YGobZDhIcB1GOFF4Iyc6w8dV/KSiYjetvG1vz8b7p
RNkRVCg+/9PGVum5sdDhUqp6HxpzasAcBfsA3qQ/n+mnrhdvk00fg8+iZMV/Pye9TmHRwbF06n8/
I3YxN+A4Efa5NwEaSM408lNzU3WWc4cbV5F1svk1OP75WD6W+Tzb5vkJCbcNybqVPOfiYxklHqWg
fJsn9xFtSh+OrGPW430f0udYG5bOf7vO//mB8BspHCBwhVJIG+njBxapsp2ysuO7bq6ZKJKCGf8c
DQrD3K83+88n+Al/ZM7QSMS9gPYQMdfu50LmXMJYqYeSTdb7iEHIhinaL/gEPW8/u0AE9nkbr+qL
niTwHnIMzXguFUOD1a8u89Ffjujjk84RsZUKIyYv2M8uJbpPhcYlgpuARb27K99fqol1He/4rIuY
cT0Lx4xbkLradJwiyeTA0sJCY4v+GOW2Xjdjx84en5tsUKuDmAStYfRZ/DjvR+ycskUKLGvTe4Ow
fR9m/3wSH18XyonY+rmuRpRC25b//3gb8abMRIV5xRHhvoIdE1RYiZ99xf392xPznx9FpzGkERK6
bEz/IzwT/Va16MSHuvzWdBk9NvOctugqvvz5rD7TkxCNsFilGU/Tj2UrA8HH06qxZMb53Ebf8cGz
2nh/CoRP6AfrHFmZ3c8UjnW1gbyuRHCGltHgqEpWTv1mQPoWPOSTzTv7l+N6l4j8z/jkUXLjEhB9
Lt4EA+Hn4dG2aW8EWdofFBZT3G7Cm41KQtuu0A1s1ZpG+wYKLCXKCPnjyqYL20QyONUlkx7ksYSg
gJYCypVw2cLbt1UM+6I5LkyxXnOKZ7Js5mUTCzo3T33XVewmVC5c4v0AFq5iIFwCDXqFCdOjYnUl
Z6eR/m303hbDcYG3/CZG4t/N10WSjtBHWCv4mUNpIUdCcmS9HgDhKK285RH5Nc8HFr+GG+19dmah
GzLm+m+jwfuKvXi7mlNaCUZAdlhmNp1GQejHsQGiVp5qobncrFR8HcC2Kk3nznpfIrT0GLlvdhs6
a4ZscKhgO9e9iupsi+yzxAf478pBx+xDesL7euBtIUKDauL6rl1o5kJ07rI7Z4le+GKHe5OPrBB9
MuHaFP0zvN7ozdmWUBYnZ+QBQX4eyRMo2Mhtz3PfxvUDNGNUlCvBLpjtTDQtvey2aaErqpcUMgKK
9SSKDUjkNyCykgnRcAdTzhO3gF3bYNolne963VeIBijxv1K2N40hllJA107N0FOL/5q1FG3B4gYu
Mod9qjoHZFrlsHb7Z2EH14cXnj9P4tnx5mUIT241xe0XINM5VogcBhDC+pb++4y9cEhpSe+AQXFv
t9MscK6f2RYb/BExpO144WYB5TtdFcANyNmhqztlbEqj0IDNstTGJmyXw/RK3EyxpFuiiFpMCFVQ
V+obPJvQ0jhg3zpXv1ayHW3lxMdhzfCX74nz9PF8/lquUD82y60FQA5f3h+N8m1RVUM0ZuejIpQ6
7dmobB8PjeqTBrPLDDdRkARqjdFXxsImvG/rCM5RlXmJd4Y8frr3CHrJtwhz40PmjvKY2XI9r9Q8
HikINHeBgrSLgSc9BRl54JReR/U15qHGGuYZUT8mkFcExuW3xM4acpls3B5xqtw9e0YqM6L2LsPW
fm4KXsd6av0r4l3BC7hpyt0lXGqfByjZ8ybTOIZLIoJY3GK/XWxJIELvV9/TVt8Lx20vFTl6l0RG
DDuvp5KLQCY5jhg/timRFF+CNu1oj7fZj6zvsLGmLTgVtyaxN466i3AV1X6Ja5qpdeu5/OlwqTdu
Xgf7iT95HrKteVVzow/IB+IfcITRoc8Qi2B9QwhNc7u5b/F8rGcllY6eiOAmeZjmNXwhR4SYWamr
r1Mosp0tBvsCPF1KRAZ+/yuXatcea0H9s8+D+As1uAwdFbZlFNaJy7bAaZ27Efl2tsfaAwqtr4a7
HnvruRkKtv0y6wvZqwW3VjWFaJejOA2/ZaOIlnMa+fp7j+Xb2TUwDdgtZFVKsiim4p/h4AUVUltL
ESJGV3/rggb5Mo+yYLtRNeDRYeVs4jBtXuy8b6/mwLUve98xT2jsmVZkMk7kxuj52g6K8ZwisnWR
FTIV25DR74czEd5GVkWIXRAhsPU0td30s7OseSMyZ33p+7wRNOZbZI3r2vPkpiV4LJRcSm/bdSrm
C18nJpUe6/hpcdCgL+xMNjD6S3kBSq9siSLoFHYvLS69Eog7BdNHb1q+2zqOT67D6zP2mszMAJ4g
Kn3E2lsALnLnBkN9akl1eCJhkKWNTZcYB4cukBKAdMkSD9a1lu4LDd7mTGJnPKCTl3g0cXWBmiqg
xpNdA6pnSB66dOm+qZl0X5Auet7EjmpzkM82aTT0sOOCF29O1407h9NtJPq0JJRizF/g3qxn9Eqq
x7oB+N62o/MlohZ/3gqoRFrZ8YUL8+ylD/35KqdsPlK9dzUfGmPG0gRskJabXPmh1WTI/4voBb4+
XvqQZQ4JUXnf3fqTT/Su6HxIe/gwjoPTpLfIXZBITKl6EE3dAgeYHVIFRv9FyfhhYrv5ABsGHkDX
umiiuyr5uXBBDukQaL1jNbWgT468+Ey5HY3PIiGsLh3Hc/BXuNlYzjmQr/roIaqH6FXOrfwK/615
Hddx/al5wLdj0IhrgO/ygDFJbLu5G+5ZpuE3muqRILC+eF7tpj7I0iHwDAeye0oXLKMoYBmRbFgE
lFW8wj+CDY03QO/zQ4Gr8QHNmeT4R3Hh2LXc577snyhvdbdRnaojronovqrUepkAUd7NAUOuiejI
TrVrDxdKu9Nt3cfqqwpD97ssRgYHQdbWyYUyBipMTjeOHDSOo2A6B90g4VrosD7EfuVu2WWi/KR6
EJ2vWOeuYoa3L0T2pA8hUqynbg2Hr0z4yZGXLbheHWtACuRn+zKKvSsaxY7cDG/uinUhactGI7df
E6u5JaUsvU3mBscrAgt7r6a8e2oHjfk1JovrSkWuvkTvU7DJrpqviVwhN6TEGexkUIRHh9bZZmxX
9yYcE0mBW1k/rFigjbtaPIAgEd6RmT3BNtBUhg2KSo4BxAMyzfH7kSNqvPptckuxojxZ7lI/loN6
4XcwEA+Z89hXrGByHeSnGfoUgWStk11ETSuekfvrCfboZF+jmNEPmRjH7pCKUrqbKHWCSxcPX7iP
7KqOLohobkkyhiNxhuVx2obRWhnD9QC/uZJxfWos2uaXi9WRj7j17WlQV1000i+B6ehM57XbVTdy
dq0vAUx9vBqzSpsdgBJ1lyfZWBGc1CzpZZUVuIss8i1QasLlsg7B2Pfr3RLWSqcHs/SwIf3NZOoV
XLUG6MlFwdYWComDE4AUrkrH4zVFhxxTnHaSrxMInGWD086HBoQabjs5LBEvB/azBDZAOA3B+oDK
GTyfhVNSo845joMfXHjGNJd/XeUSC/JL586O9IVgsLPPQ5fC+gHqXa226Ygn+z6yEqyzk0jKiFwR
gJdlsQFtM99neId84H9u+aVZHGs9TD6bs40ddMK+mqIc1JVQlMOvg5LhFAZst24bCkQXuRiyjQ9f
7oI8lbnPb8rF8qMVQhh5h2A2KXdUhRE7tcKrbobBzcOBvPrcL3Hj6r7hfQjpEm60s4hq5zq6TK+K
lCYnCB+qpYAG5q4+k8Du7pE55cWxzohO2CWTR1JXRrVxSwrefJSJ65BRFNppQGUpV855kSi4gq32
Ajg5E01kfxDDySLTO9hUmMRJwnILSUWL0tej01rqBzE1YCNUuxAS1sQO7u4xFTDjWcKl5CLR4kbR
Bc4o9e8Wy20CFmaaCIpyw0g68AONbWVz9p1BqAtJQwGhR6JD58zRjpAGJ0h3rZgbz7t2ADDpB3qi
VXzMu9B9SUbYsKAAHpK0fU6iFuIg24TqfkIisYvDWB1sJg+SyLSv6CIF62W5iPIEGkvvx1RFm7Zr
1/YsQO0ILKzyqntVl/5WKR/vOtx/xtdxqL4PiUnKbUq6YSTgYNhlXtk4cz91W1A7s3uLp1HeB+hw
SGsYTfSHSHlg0H5m0w+QgMWXtqv7cNcHQXLVN3Vzr7t+SGAwJWN8TvE1IZWkmqPzqsk77MdduS+6
2EPMaZPWOaTNZRF71rUoZvdStAY3lPT0gCO2RVsB9+il1oE+rLMQwAQDJuGtTdpQv2sdvzkhw5tQ
ACpCrKJ+smc4ioTTkzoE5SJyqhgpJrpCfd77nBw2Y8u5X2OV/YhpH3eHnDbVVvFSTmekCAHT0SR/
j5lfkCGUs77gEOI7Zp1srwNIfRpA/mOeJc4zBawZ4KUTHRo7qvZBG+S3Vm6rzUhC8De7rh5KY8lO
2LjtAxHnT5CUCSv0ZNM8STtWF1oQ0nYWqzkPIU5o9yJuBSed2BSKsxmiFUTWm5xtycVIkOD3IpXB
M5AL51vhSPJlaYBuvbZrziWV10dq2KIwYxoMFpnb3bUfY+nEoEWmAQ+h+90tzCZ9qQFv4bcX/Ss8
PyxUpU906hk12QZgnlfDwehVNg+0bNaGmltALBbWXMYRUCZZ7l3DZBOvaZoSFypKjoF04yANNwV/
F1gWWDsoW613XvlaBFu28CY9wWL6xgzaDP9q2bXBnGqltJ+ZeAmExPo1jUe4rAbinlvHrPPEg2m/
7511LPRZtljtjefN+auGzMT0wM5z3+gYUVETe/KKDpi6bBe0GWBiWNJczb1uXwsxzODqqNaNED7K
+fswLLwrvJTs03RLMfDHSPNnBMwxgkTNR3lBrTdBeZTNK4t51Jc/XZSY8b4K0uGS2HbFXpblyLAt
484C3tpVSGftdfQeh74sn4J2nDdFTzoHvPvOPukpcO5pUoUR4hrWcGf+AKDzMLGoumD0qydDAkqh
75OeQc742lvNSaaTY5GdaARtS2V77U5h9wZO19P6J4g9rVIoueM+QfnQRQBHSW43mTlmGzviMMNT
x5paAiP+VkO1KG4ERm+ot2MfA8rk4W1IuFYOMcjLwbJFXrs3PjzBEGoD6K4X6EGBVW9GC7NbDGKx
Lmb7Ggeb30Qbdttw3870muLJ3gRMuN5CWhPzVnmmEUW7sMLGJa6KyyUEp0vYmobs2t6WI1UrIg1R
S0d6r3TbZd+SpHDJi5l4VehG4BKStTob567xB9IxCr8+16m2qn/6rp9HD49mkVX1zutoWd3HtqCF
cWjRGw31Vi1kCee3uYb26j26FqojyKlaU0oHoqg4/Z8gYQPgf22f18s2gt/pffOUJ9L795qn1Zq6
/VBGpsIonHhuL3Htmm4xbXfTTuA9XIMfiRvbsw88x1p537CHR9kTFIrUgsUZUoCz2NkCffOZIhiO
h0edUlAIrwYWlPPJziN7cYnv6HWHIZQmEXeLKS9v8lcZ6nqstl456KW+lJrTA49M7p8Az+D1sorv
5eC1BIP56D0zeWFr3S0Nch4iyPib0k26fduGcF1QuzXbAjHPtUATxdK9jRgxIaWyiArdQzYEUJdb
ipkjBcmMjEClS5PzCIUsK3fthHAFNLOqm/BqZekX7mJMqxDnjPW81WeO20XuLlhW6R5on1WPbahL
gMiGUi4aTHFnLjke6w7RRvXDrgtWWYjIMX/uGr+P0i1UUGLCzlbR0cNbfUJsc8TqF/Bqx1s8DuOR
cmp21dggMwvh6+ucMJRq18oKzRPstoNsrfI+j+YpOO9YwgWYdFsMnzMpqPAWBhsx4By2E75ge4Ri
BNIDoKsiBA6qdOjq7SDX5a7PLGhoyQSwlhUoO8Q4bz3voHyXWNW4CudXa43BjZ45ydQ5IKyywoOI
UdffFbAnRS4K8cF2vVoEhdsqJ4aU5YTqj5oY3vFHYpEoYWH2bQQR4kWa7PGPjbG1r7QTonER4K03
kDmbZucudn90+iZ4KsfSpWCJGTRpNhQUiQEAqLD0pyr0SXMStqeHbygIUB8gBUWstkEa0UGU1I5A
nkNx65Sw8wa6DGBpvp7pW81nkyyCHYzC8sJK+gZFuPbwKCBRaysUELDC+m1Yg0s7C6whPSD/58aA
RbfOJBK1Y9eWsO40BbPXlb4/z0YcfdGW3XCea7v3oSHfAuSYtwRAhdEuR6Lwk+gyFgUF2LAri2G4
f2ZzOaVfgrxSZtUlBZR0Ap0ulBt42StDpFwOcnTzu2aS8TVqwwTKiMOVD6cVOB2CfyojJm2SYAR7
eghnT99OMNg4Bex1NFmDqmE0JWEJCbAX3TmUD4NtlDfTuUPRIttOSEz+NUkXf6NX9O6xdvMclZ/y
7kk9aPaDqO1vvuodYkGQ86UkUCN079cFeoq3nPB6Er0JO2HEbAZlqD+LMvINzxNfIfLqyUaAaR1P
M4cblUZhwG5409bAL/Y0WmhXkhCV9SRyy5GhFyoLVZihNTxsmWAOJyZt6a+JqtdXiXDAjtte0gZ7
9ATt12kOBsS7Q81Z0lQPnl2VQiitWIDfdJZZ8fahSwAca2oyzvwijlB14Fon5nIMcwRMlEtu14oK
wBk4x9bfFSM6ta0kAnu3ElZChcJDlYb6ooInLNt/JnAVOxH382YavOUpYLQYLwGmwd4suzG862EQ
AeC0PK9jQ5BRBapEcy3LWFyGaVkEqG1iwJbKiaNLiwxeInGy4mK22v4WyVu+QUolXjCX6Bq7ThBB
sIJVozbB5GbLVk9L3p+VKhzinU6zsGT8VbK8zB0BSmbwJ+/RAqg3n6hckXGMHqIC3dZWzlMWIRwA
9emoU4NQw94FE0mM8GUF5oAutr1qVwGZ/loAF5o2zJus6lifb1OpOpD7NHhuJglfjbpLE5/CspLf
OsQKMNp1+SSBEH9TQwMpJqupPSJMRG+UjDzypXpKrMkmLrafrY3FyuNaaVwy4N2m5zrR1rkiNafc
qqwIbgY9NBeD12GZwFN/RV0gOFqxHT5SMc4CHoPEfwXLLneza/d3o1rEedE3gyDUK5zMas2uUKDU
lHiCvg+PPXnt/naNLBZOVRbNB0zzY3mHizfbKopbW8Wj7m466ekdyxfnsl7+m7kzaW4bW7PtX3lR
c2TgoMegasBWJCU2smhJniBk2UbfNwfAr38LdMZ7KcpXils1qYgcpBuZIHBwmu/be+08QGInxVMA
YeTJBbgyK+qWBEUaRsvUSbxfqHPVhWEazdlhu78WhO18zxFyP6n8CAG5PTcO5fwT1hXnrqdXvi66
hrfOaV/Q+TbHolUHsqKaXBW8B+PR9RUCzyphpGvWgyrjmFHrAB3QePDTt7LUqseIYsfC6TmolHmY
AcoPRP5VcRLjSxToRjo3qOpvigKKTj5DsBjr+uvQUv0nO7agHlR9Z4ECr7WglYwZ6IkTbZ4W95VR
54Z5aKKgZJavyYdB4lPBWqJOzaweEXGKP6DQ84NBdAkqDqlhedAWeq72TbAB8pdG4wY99NCcvbCX
5quZGXl8E+VO2hjwdCq1UUjyMw3QD7zYiELotSEziFwRWuoC/ZoY2TY66hACXLMqtd+0Q08VE6JD
b64MI5PONyvLGiYVwLdEwTCPmYFqks+Z0e5fKAMAQXQhBlIlVL1s4xEnDXi0eWlQgxsED3VBkf9U
S2Ww6wW9XfRuy7qQhMghdQn9GNFN4RMCq80ZgyVtED/yRxU6qO40HGFCvbeq6msOg6mLwB2YDuc+
fE9hH+2jCNBuvqil5VhiqRZ6W5ffwXp1RBPzrxThMJe5wZZsNhYBM8ONh30zgvKrEEWPFNDyVTdZ
Bz6syvKxVfxRM6F2OTF/hqTctvqd0tQcmHfRAMIP9hAJXXa3+rg997anPenraCvjnXXpoyNanjz4
//QihCZkP9MPbTAxxWTFSX/rFNLYTXjg8KWBf378iW9byNMnWkKlWTl5h3EoTqiAf34ixTmnUZH3
/0x/f2L3WwSim1lFJ7m2A6NFs9WpvYJDgaBFWf/+yhM/gSSm4+/O4++Yof+X+nT1y//6V/FOb1AN
D/+DMKn/hTQHmt7/eFLvc6KmBKf/s8urn1g5fl7iqzY//vM/Lj/1m+UgdDKhNJXnh/BCRwvCvyd/
1g1/STP+sqZWuoFmwabBTvP5b5SD7vxl4f8DTMM+A8/t1JemZdsE//kfuv4XDh2dnSDnR8F5yv13
aA5iGqr/v82M84lLc7k65icXeYZ6pU0w6VP5o6L4x0iph2Ng9sm8M1OSrpGm7T0SR28orjQzlk59
FvqSZoBCmOANgODm1uLcT58vMZyZF1fyrgi0CfvKQWfmuXawVjSVUsQ/bu/fw/BN3tF0QVcX7Kiw
MpB4EH2EfOjtm1AVAT3EpvKPoTYqJ1J+m6nt164SEJBzq02fyt7QHwx6nAEOQou8AN9Sdh9fxNXb
yE27YDR0GB2IBwzt6qZBwQ4aw04SKjGWcfBGW3tJEahujDCGdl+rcb1AEhw8fvyp4mra4WN5QJor
+ObT/1xPAqSuI5PX6vyIbCtEzy/t7NlMLW0PLChcGzYRrSMcq4cQIhw12i4XtKQK2OSQ6Dzm5ZRM
7ZNGcZcVIfbZjtnIJj++xvfDCfOqmIzCsC/Md3mHYJjqoS2y5NjAo76VRlfiiqprAE5aRxoPqehi
I5ve3OtdwJT98YdfYS+mwQzRwUY5YvCuMVvqb8dGzWkJDU6dHYOwguxTBA9GHEf7VhXiTonKcAtL
hPYlG1QPxZyoNnWp41AheHVLy1osPrmcaVJ+M1R1pmzoDdPsTTnCmJ7nP8LPCG2hlApf+WgUOFpn
XaHL19FoxV51+zpdBSTYvoyOUp9zt8Q9m6P9mWmEHN1yuMv8uzjTiAluidU5q58/qSudFDcLyyMa
Ph21gIOf35mu/h9XZyqRCe61cQ5loeJF6fNx70itfhaiC9eZA5XQaV3tBrdAs0uiSNnmIo8/uUWX
Ifv2Fk0BehbKjempadZkaPzHRQRRI42x1oJjX1T+2oIecxalkm8kDpRTjUEimBHT7Jx8YNLlPOUE
7M/rjkgN5oD8OAQB+HaF4iA4KD/5OhjGF88iU6NA2cjBpgWwhXvI3GUkW796Utin3uAMBR/EWg1x
/0CPk8O8nhO1xHvX3nhRuZO0aMdFK1LarNLP6GjGHr2CQYzaGRgHympw9Dt8Kw2G0LK9D0Y3f+bo
xaVGMlUmhf4gFmMcajcVRLWDi4b+9eOR9VZQOD06VgumfpuODePq2pQ30RMro2+ioxFKiwBdNb4J
2DM9Bfgn52kSQ2nAcL0ah4ITe11nN//+x5umjRIZOwsUIhanfz40n3AN3ZAyPGJKIjm3FDHROMir
GaXVDfGYHdEm7N1WjmG/Qj7Vjh9/vPH+67toUgBucKJ3kIpdbb+IG3A7OlrJUR0qRkUXRNmypFfL
bGeO8lU4RvF8GdQ9Rtd9ZQfZL1FhxJjREXBBxRuWfSosv1znnmPKyTcQVDRqarGHDciLOmgDj9HA
IUtKa52XG9oqYt/Qd1/7bcgfibwlNoy6OrBpE/nyF8w0w+PY1pSwKFg5HDtMNxhg9dOR5GCewRkj
09WZCr8+B+mxqeJ5WnUYtSpqfvSFs+ZsuvxaEa58xaeA5br006dA7cpz447e1lLkgA17mtjZ8tun
XKuL5zQEkvHJJPr+5jouwkm8j7ge2ZVczaEd9cCMAkZ8VFji2xnzmn0sIPVvNDMUN8Ibh++Z6oQ0
M4cAy5ZvfDK4psHzdkZgRtJwL5Ogid31ekOSaikbEdOrD770i+dhwkAgJ2CGCtu2eDay2vxkMRdv
TdPT26RPUyA7II0tFV/57XBuoDUR7GLKA/sbbm8cuNWWakw8v7hNc4XDsBmSJB2qVJKpWZaLXgwr
JaLo8/HAFu8XDC6Fdd2B9aKp7DHeXgnGYaAJhdMfAvb6t41Tu2TOlOoccHdAWQId3l0S1djggP7d
NrDwejJQXGsKbFomUEEQqETdkxP6h48v7N2qDjJJWCYmDnaePJ6rFy6Vg1+w6VEPNmqmteg7Ymk1
PVhqcW4905hzZ4ZLZA+ZauEno+H9noePxoPrsN+ZwGPXq5QwMe3lRkPXvy7sc9F1ySxvMkJLqog3
pdNKsTfqzj7q2DNRTCdEHylmLGfk3tnzOCC6fsikvOmDIQdObQNr//jWvH9dGDJMRIIDoTq9MW8f
GUJeEBmlZhxUXTbnttHteVa27bdGBNVtgPoJkh72slnGgF8MUDa+f/z57/c85GNzb3RbcCbVOUq8
vQDVQg43iJBtaO4qj/VAhwx2Yr0QENHprzTQ+EsR3vkVBlJciIP/tfPRq8wo8EpstsgEPr6gP4zh
N9dztaJTQOE0LCkjpqn15AfhVrjRr48/4k+DwuQwxZ1XCbp9Nygc0WHxhKR9sKuBuGaHVsIKQmy+
ySovvKX15N9Gsa2siFwonvEYmDf+2CHn7LJ4EwRK0s7xezc/8iysl8Jt3U8G7fvXhU7EtAl2LF5m
SHlvHwneEc5EEHBRu3jarQHPtqDClyIdGyYp7YxAZ9gYdmY427SP9U/ms/cTqIu/Em8F1j0WSVN7
++lWk5QjotvyWEmLek0SWBTdEpIZ7BotgU0QYPDJI9emL/RmzqYoRIuN8ho7frZzV/NDENMxT502
OgEWreYtFC2dLkaur5w8z5aXaZTzEM75VjR3iY10LynN5lhlrbK0i7R4HjMXr1Zlq6vJHjDDzsQd
Q5By10C6O7H363cIV2EJ4/W/nFrivFUfPh5VzvXxivIjhR0WPhO+FTubq5FL99wuTGyVB78Oi1u3
0sqdSRlwZdTGlwED2qzwRXybpx3Rq306xq9tXJ4rMbJKoeyjncNOc2OFRH/QAdIRRHo9HSlpHeXg
pndgOZ5gsbMJ6EQ8flPJaVv3FbsNX3fKByfQ5c/YFcPxsgPICQnYuFY43vfsQ3+4tINXqWqV2Nd7
s/+Wjpr2iDe728S0p3dZiABFdTAXkkRCOhFAphsRg+4vZWctUimzFWpB90AmTj43czqINFOdZUdW
u2Bguuk6x960ctwhfIEfTq5CMiTUIp0gDimvRnxCpMojJGuimMbiq8Isdxs1SrXszBYamsHGazQP
mjFGK6KgwJkD831JzZEtvG+kSwtb6M5pGtGu40qlOm4H4b7QmvgX8o7sTLEt3/gNDLM7ynr5WSNB
chd5KSsgWI1XJ9Cow+OXQ05klisEoYha6d+Hn4zi6/cGY4ZhCw6tumUDe7jGwZiuzIZIVOqhzEw2
Yn3LYcGcdm4GRX63i/rXj8fb9XBj28GW1FE5hXE+xB/z9j0lUGh0oaHrB5bS5lxJsioGIyEMOK3Q
hi8//rAr2M1lk2NSfmJU85+jXZ9FFbPptczpjAOABXZUISlqX1vMVTsnrfvXlEPW3II8ANYGhdYN
h84OYWnd3bKPPjt4vVukRNx9HywvAUc1CkHhV8lmUP16PaZpcqMOAbmKn1z19TPhHlE3M3Dz4yl8
f0bFF25KU6vFoaQR7s8wR1X490lgzHtaA3DEMMzOikpvdjZy8AdQSz/caUvctkL/RZaj3GpMFAtk
DChL6EGQs1c3508u8t3sx0WCZDEonhG/zdW+fZAg6uFSx1xkXapA7aUeiX1mx9nKICtkTVaLuxlc
13ugVi72I7SNB5JgFoRIo8Lrwp+mChb0v3PjmM/YPoOQ5RZON/Yf52o+czSUUmiHejTNXV2L5kxG
OjNomNtfIvZpu8HL+02iRePcVoC1d03H3lfpnLWjRjrxvq1+G+UNxxLpyFfk6/+t23Ypf0L14RW/
ZhWZvYpXMUsEdSwp9gjIkqMZeY+uLPpdW9MoTCHi3dj0yHbAJO+LqmC/N1rOhuN5c1D84O7j5/iu
qMdjZCdHcc2YduHXzFTfko4HWUMc3EKaOwOI4nPngdxjBSXUDTdF9UWnqfnJav2HMgwf6xgCK6SF
Fem6qDd5Z5NKybQDYVz+d62NkZ4SLzNns1kv8d3KUwSdc1fhCDnp2phvfh8CP/7uf7wK8rcnGisv
CU6ot+PFjSWN+T4Sh9jR0K3X8GPnLWD3ZWTRrIS79B0EpfeC4cmYR9PvZ21Tr//ti6CgDe7SmIri
rriuK9ht1do6xpMDlYdgl+es/2JEwByHhtjboHRviz7ZjzKh8W6a1M5qw/nkGi5HmTdbmamobrD6
G2zp2bxdHQZtKYqGnZl6ICLSoWNK4OhzOr24fjbNm14asstP4thaZaTW7g3c11/6rMx/5i0aWZpl
ZvFMjDtliVpWzTmmv7VROkM72WVh7szp+IqMN99UwqrPaSbzTZEMhpyZg084rY17U+OAE7JNcGwO
vZc6rT3KT4/53Nb3kysFN4qkkMygO1nXVewk65AwtvLvOQJZMUcpuwjXwWjaJ+I2xK7KFJNQi/IF
XXRyz6runGhRmbtWYSeZ+yaCH1UbbqtM++IDzIJmoJSz3EWyTYr4uPBrQ/6saqnjVjKfAJVS1ehH
uWnr1D6GSl1/ZWHs5lac2/PfJdK+1/VDOUoHuo1LntAMrnO3Jm8ERzTMhnt8jiV6P/SZ7AwsUjGm
airSDCradN3MHTuYeN9pRHiT1LbrGlIG29qBmBg35jJWZfaEBYB6hoMYYRB5vsndKj6ZRu8z8NGF
j7GV/iCEVdyz7uUbhUe1wcUmtm4xlA8DEqVfY4NLqhjJ80s7zb8LWHfWbqKNKxr1+Ve7U5TvRUqv
juQc+qM6v+bEipSJClNudgsbSMk6gvVx5yVOv+bMxlDhVOacSPzNNw59hVOJDnaXFsOqGmN8E779
qIbKaagCA2KHn8e0YNrwNYdlcXvZOHdjwzaFdKqtXubRtrInLhYV5Z4c91VsE3Y0aEG/RPdTrtEK
9btRaglKc8pgUdsRDueWw8/MDuJ9GFH7TaFXLOI0kbtSL+tNHxrKo5PJnxnZS3s5aBE68MELNpXn
0GzU05c0bt0tZzJl1TZxR3qdCA6OSwAXtsSG0Jg2HG4AhR1FEnU0x8fbMFZcoIqtyDfmtLKkpd7d
pxFMGaBR41dbECeYOLXoSebBA4lPnb9EGzq7pVJnfqlEvPWyFi28HVkkEcnQp+3vJr/XKmhloMKm
qi+ZBGzkMt7gICpRi7KpPsYwYda6GfPKlTBQTlSUWxJAp8NjGGj55lIzLtuS23B5aMgkNWgDpviO
DtK4oxpjr7O6R9fcuZk248mVNwOsfjJ9dtD28m/gYu6QrNo7nilkODPz5ixwFqcIIv28CI4EyG9/
jZixeSjGvp8HpYlvwsSqh1Ohh41Z5bNYK2H0s3eOd5fVyC+nlIKiJLmElCH9geNlcSeGuN2MhqNs
C1IUUKYYxj7U0NYO1IK/YzLOj7jf2FqbSrcIe0yQXSbGFd43DGlQqdYaEDl7hjNBWaKhce/KzL3v
Ome8zXAO3FSS8IJQ6dXV1OmfEQvT5XNQReLZ7RxiHdShrBctvp8CxAXZUIahBmebFCuddHolWAir
9eYaSorHugz7X7YkkLkwvI0aE/YWWAX649Iy5oFMv4ra1phKiS7DDwAPzrZfZBs8AWMRSydD4+Fn
iX1MSvr5eEnlzWVWDHjNzixDK9ooXFiYwaDok3TOy/gyMjnvS5W5tK67b3oVgPHus5zgYIgmG+b+
fBM1Ku8ksuxKXzSd/iJNWZ/Z9jLQpvrq71I+7k4GIe14PIKIXF7iitlPieJhzvekWdPZRI2WQTwf
PQ5Qw1D52GUI7rE4Bp3LBEWpi2x6hVnLQ6yq1sdIBuT/Go1/UMiR2XR2Vuw7M0t3iqDVOXMyZYCm
aYwsurYxDkuhp9HKR/j16ESqt/cKK6BoYzO9IJPul0iG7j0Nwx8Q8eIZSyATYdPTlpgXjOvlKC0a
cLrJKgM3p3yGwcN3vlRKLncvGSzrOLbVNojG9NUrQxIlUzOI1mmCnF/l/HeniC55NQzNfNLNWv5I
MfDc9UroHCwccl+0thy2tdTMVdXX5H/bNcq4S3SxR+bFGKYFKmrbmvkDEdspOsh511Tl3ML5eLYd
UEVZgntsPsK7/V0DGHqtORcFjt0ZglGSkcgIPyEitjkB9OaWJUf7aqXM6q6eP2ihejf2rLIjRsds
VpDVMtPCRBBtFd/qihi3CBHzNSD1+LZ2YkazP/BpwyAKdLwtddxsrKEzOTnOwxYjjtW7T4hwSBED
6YPRotDI8SEn8zm3wvtMamg7ZLoitrPbkaDp3yDfN1aI+py7BiDIxoB1cUMiqZzDRgL65CCKD4vm
y6DJaOFWjrnUROrcAQw/WpaMdoh4zRNyUtat1ubJXSrcdeQLBNRKZq81plvsml+wiFNMILySTen4
M3Tt8a4bkvx3yTGaNkdRqBhrJYjsecijWk+CaCqOKMjIyIHz4fqJhbI+UG8pgSVw7tx63am5MtcA
wLC2KcGT4xS3FnjAlcQlu1OlTw69zNWHlD7t2mnK4TVj37egMuPbi2isfHeGEaw+K1hZ10brliE5
K+KHofb1o5EXKPSrCOAzdAKAjQp65qyOhi1Q/HYeAFtfd0NFT80r47sqVJbp2JEB6xrxXvStPoMg
WW5wdch12anKQqbyZ271/R14dGdLiJO51EvO6IlthF+0WLW2pEIwsWko6UHue/eJ0jc7zW7yQ4IE
conarDR5q3jrU6b/MzWa5NBXo09zehDdN2El9cOlVHrZ7pVWHp5KPU5/jh7OuBoR85wwBHxiZFEs
cmBnM/L/xF6A/nFmWtQT3D6U9sGm/wy+LRFQ3uTwFR+Ssh2LrF5OoTN7YtjCNceaHFd5Zsx1FcHw
XM+tdgOXL7cW4M8o+fCCP3otqmK6pu5dd1khS/RiNX3LTaFPInZ41G4xq9uIt3wkOWsNORlis17I
Q9RN77LGpg2tmn7fTsUzWNtU63EsUVPq/AWOr3HVOg4l8ogjIFnaoeN+GXRp7dqiUNZsg8RZVbBp
xNIcJ/eDQ3shtFF/dJFzyojRZlc8qQekD84DspnC148D59RrgnfGBcX3XLCt4BABXYkImVzyzjWc
4yokCSO/I2XJiXLaR2IdLZ5B0/FHvYcdehZaTnsfYal5HtFW7nwkyk9+TbwoPascn401GlsqOME2
jIT16mp9s6/cuOV21c64SYja3oV1Tv6PgqXru2EgWJ0lkyw2UUf50CCxefDJvjs4QBhXpT5O/hcx
ZpvcG5h9Uf23k1pV43pEZw3GEUEnUYlD2SvtPvJkM8fGAikpCw9wokrAHB0fNwtNu/tCg6n+AQmi
e2rolN3mlNXwg5V0oB1QnqRFT1UeSIzaD5yZypPKrpcc0FKvTyh0y5+kB9CJroMg2URGwXlcs2U7
wzQ3udt8LdxkjbYKMxOfJJfzzMxTNbPOMilo605+hyuzAi2G8zyUpCzOyT6Xu56Ode0UBpTc4jhE
5tlOLPc8IL/eMI9iS2mhHIVQUth1ZbxlJKTnHr11jY3GEoucsmCsE17OfsVXCHIUFVw7TVmkk25a
t4t701PjDX0bMKh1Zc4SxTKfA7uQtwJm+SrQO7nSbc/ajXmwhWiTsYkIwyfHDl7Qb7BzCzx6XYOd
63NNK50FauEGR/BQriff4CwJsVsuI0OvXhHdkzJl+NZIijwAku9YLcpmHiTwnjITa/YC0IXxg7Hn
uRu0kG10lwexAyIyH/obO9V9ooULc+8HQUF0XmHJlTKEwWOZukb0mAzqtAJQ+QxmoterJ6cLauU2
lmNHKFykpeWtjXj8WxDiuS7wZWBJ64d1Uic41JUpTN32D6mjbweZYn10ZL8nWipaaXCV7iJP/VmG
BHItIoxeJ7KQWbxZB+IXZkSi6+Owd9O5FTKZLa3W1G7BQ8PQkIVrv+DitAkatuqg3sbQRb8mfqOH
i9Bt+0NX12579DpyEVwAbQmuDwO091e8weBKIHRR9bdRUs1MfYQcalOIT1Cpnroh9uZl52FLohtl
n0ZVz2ByTc3n3/uHxMJQNPNryzsUod4eLn3qS422JBpkSecbc4rFOVYbenbRON94v7W049XR0pxX
5/LXIlUgvM7LJt+ofsQZSA8EQqTL3qOYulJRyinl8leJqrZPydTzRlQOe8I1UiJzcXJQaNSbYzwy
NCo1FfDNpu6jRVEqTcPyOYwq+cp8DgF0OsqxDPOJ3nRq9tOCTYGTu49qDrV5IS2Dnk+mJ8VzGw94
xdw+tH61ocQGcdlLJlhJ2Iz4bbQDH2fuLKuN0aX3yN1wVedfm+nA60/QkiUaFKQkGD+Bfw6Cc7ob
2rRZ2h539Kydan9NbDDt9IXVFLxUhdss2aPE9oLS+snwkvqgGHZz1k3PWFmovWdu4E3QCqZUUJL8
g1gbLrOkwV2Tk7ZhLKaUbt+Nne2YjmJFOGS4LzEJQSS2M+qipJFOFTS+eeBLYwbIA6QTJj0YA8Gv
tnP0WYsmf8NycJRlqgBpq7JNSpLbDbODffYl2nWSVFmk+IowLiBNKIhetnA0olvog1OWaOJ/qfNU
u+OdteXcdRFsR0Yj7nPU52ceO/eP3Wa8rPrAXzbxiM3N19JTanjjONdHXd0WgbKSrVnepZjZ9mWm
8D9+8nKphAhpchivVZKG1dhbkMxCoiqGvh8498a7wcF2wi5GDb5nEPTgonlofmcX4YeNKHyjZnV3
nOCJu14hdToZwpAmOXc0kWZ9Fr2gdIhT5SZlRed0kiCxV01C+or05vJox0hVOcHEqpcsUWOrM1mT
/G2z8f7SZTrhezJ9VMjf20An9tM5dsXJKhxZD6kaiw3nPw13HX6TGREIyxxZ5D4KEO+P7BC+KCHY
WKZLj/HhE/aEm5NTQ0qmGsdtRjDpC4zYmHK2PYQRs9y0UPxeUXVPYieh874hWjNbBr3db6iUD9te
5udACb/bBIscgM0jlXdq7HEAKbW57LT2VtYeODt6qKd2qKpX1/DwWARlrDM1cMPwWSk/a5sK6xzG
s24AlEAcJY242PuD1ywVawyG2RiF+qsZauqN0+PAImWe7mWRlv13YRO7rHQq28Sh9ZJV6UThnGj0
8cYIEozfsPCWErzbYawinBIYk79dCjR+ovCyeENhlfhE7OHrb+GUbVnpHBenfha6+Wgk+BZmcWnG
3xRst4u60RHTXCRGiQ/JOek973gZ7qXveqecvYXPdpe3O05id041RD81ffIQT/Vr1SKEcqGJ0tJm
iLaYRXyqJaVUmI30kCJcieWUAa67yt3v6Yj0tZlpjwUlrqJu7JlswpGoZJRf1lQ3XoOKAtjq5eqq
ESQYBmzKTiFoHBjJWCbEjFYhbYqRY3e60JvGmlWQZUx+omSzoxIGuWoCZRrpgK5IP65hENOIOVxm
NwM1xY1mml/CKnT2Xc2Wb3WpEl6OSFQ6CI4kI0ocPb0wz9W0nbwc71iPKBYipuNQim7mRLyxXmDC
iDzcbrFzkigRzuNlIq6gOp1JuNqBpCSWIehRObWoAbYGLoydSrN632tEjfd9zG+N5bbMy+67WVne
Ug9L9aiqVbDKEyV+NsOh2oTgbCrLNPcUx5R7HPUcXqZKX6EjxWpEFtkzxlp6J82iek6MypoLpH7z
BNTK/aWyDTai2Vmp5FDTpyvgVMamsbL6QPAr+qiptHUpSKKTzB8TnFZbgpFzDmJT3nzhgY2eMFmz
usvr+xgD5j5BV3PCRuWv6bF2+xa1yNoB4uFAJjZfSLVLdkAO7FPgB+0+cKOSANJI/qJ1o1IW6QSe
u95YmbrKtrHzmIwSyQ66h7d+VMskv0mbIaAHobuvRNlSs0Fb2mV2+x0zbbuByLIX+iigUDRAw1zi
yBNFOCtA8jY+NZNBZ5bsyjtnwO5FWz3YmyEdZKOvGSKNn2vz2oiZ+JsmCZdYFicHbNDoGIHcpP0h
DFil23aI+DYtiO/XFibyLr7IDi/rvO13rFH2OBUCAMUw1iw74TlMDaDcDUGMRFR/WIBP8MjlvmAa
X1NBsilgqMP9ZTyhIBar3DUoHOQd8QitW60z6rAbTOnOjVOaxab0UrLKS7ksMk+9FWoXPHRx8TIQ
enfLpoaNmRnFt2oz3sQYQb/XhcHWd9JiOIVtbFR4misY2cGd4IQwg3s9PMSa2z94hhrvXZfNgZXp
ztqMGmObdp22AiSztzlY37q5ov1gTIXPHdLa3WXUf9KEeN+WpRdlg9lymGqQxF/pacomcvIhb2g5
2k3yQAH9h0PExLaWGRh9YWbbKledtUyr9D4MusduwusLTXF0QnMy7+dvFW+JVmudWNL7RPr4XllC
g8hR8QRMshL7uk3TAihiLx+PB5UxO49R2MQXqYEBQTydd/AbdxiTg2yhFqXnfhLJ9QepEWpL1WBT
Y0HPNN+xIxOS6SWR3YfODwk7GF1YupdZmUrVxKCOyzuiXL7KLIk4STSFftSLPPgZq0mO6iMNVx8/
qvf9C5wLDrUnGJl/UCqGlSu71lOcA8Rxk41oQe9CnY6Nqk1lMDaYwD/+wD/cANuFUYbEXcefDZzw
bZeMLXcXFeRFH0CMlMuEumI860MVuJU2qIcBotE9URjdmlXKvQtC0XPg4eJmsmyqrRVa7tePL+gy
GN92q7ggOodTixe/iDaJsf7R5tVCEr6zZlQOo0GdzPYC97UaqfGqlSdXTV3/SrrOXfu6M2zsEd90
Iv0THLjil2vIfBKbq+18wOe/yLC4L/u68nZqBvwEWaFzNnjhb1rZhp/02P6gRXAYRaotJveU/U5p
oXauljQwGQ8NIdDLsS6aG6UMqB3FmboopfcN7XNzJOOJOF3DSrull2XKrR15yRxOXnCXgXcZZ0iA
sLiGQhxxzFU30rfjKSxc7J00cU4f32gx3ci3N5pLRpcJLdYxXPdaI5obcQbBLTAPpDIlt7Za64BP
jHgNC4g2jcNpqAHxsnGgTD/3fUUiji+fiZzjZDwddqgrwR0fhuCzV3Iace+ui1VD2LhhuLorsRdG
lcLiPGwcZFBHX/Pc9qBGh+0ZSCVkkcTXTmkfLaKq7znaW+7WptVTzhLEO3eiHa2tM22GdFSjC7jX
9StYiHrReUn2mfxk0kBcXyenT4trRDBuX+sRJoGtJM1YO8SXLs+lDhYOcYHBlrASrqyjGMkhjgyG
F+jI8UJq48VJ91m//f2k4XCjpneFIaiDEHv7xrDvYtGB4Xi4NHWBfY0/XBMuGuXcdO9NXaOPR857
fSifhxjPRaiIXci5EodIjTQCpUu0g557kUox8ZWWDAS2IjIQ6DnmTkJC2kgYHDRi2Bh8/Ol/UEo6
Kq10Roemurgarr5uCPRrTDJetd4TzV5ideaUYTn71k0oZDfdli5DDIKRNPW+R6EXm2V5Is0jneVZ
qrxC63pwZOqfUCR9dmf+8CQE8hQewgWKfG1iqPIA/pqsrQNxJM35IhK8aM1oGhfPte7Vn+h0/vAk
mHNgql7WCyQeb5/8wObXQG5pHlzWzhsAOSrreZh/SZOcVk6qK/SWWmOZYFjZmoZpfybJeS8TonQq
0K1OswgOjqtHoQCDd63CMQ+xYrYbXCr+TeYk2WvpDfUMRPcCABUyYtq8X7vRye60wXmo3ZJY8hiO
v1913SderT8NDi6IQiv4azJ/rKvVYwoQK/TCsg7U7axzFeU+Qj5o+KsCURHFDMv+ZRj0FMDSkDw/
KDegRZq1CALApb1mFUvRBOF3XOrylVgBytEfD94/PDDuErcaYTWTxvXiVhg6wAbddg6GiKe6N7b8
Td2mnJinRm0sYoA704b5Ml/1/Uh74uML+IMqhsUVR4ApEORTEr0SgzR9brhh0Jog5yK4Hj4oEC2K
5/kwxLvcbJodYPZxJUgTuAn7HoSmRen2k3HzhzXeQWvBDDIhXPH+XukEcT3k1sikfnTNdousPKMn
1zfrbvRoiSrj+OT00pmVFaUfGpJGv9LCU2zF7U7PAz9aJFVcLmutfml9kS36NiMUGs3RwYJNCcFg
lDMQApQJP751f1iXMFJM+hJeF3Q0V0MrMSWnyQKHUj3NcVSt7FOLu3FnFNZ0Mplaf8Rp/L1M/1sm
5f+J//iNkflfuZ3/N5qUGZj/OnGerXYtX7KXNwZlfuK3P1lz/2IG5inhp2J3Y6vMW3/7k92/JgwR
hyDGn0ZIJX/ytz9ZEfZfNnmwdGnQDjGLO8zufxuUFY3w+gl4T/A5nBUTq9O/5VBmtLzZPJiWbbrs
8GlcIlUyucyrwSSdxlerJoVmR0gKGDUdrOZ3JYgBcdNtI8bLsGK/JtQAH8lBoZhvuTjBageYSxGF
4cIEZCAWufCjZOFzE9S7MFVoGrlYjLxVpyMKXgKcTuCktH7sblXqk+ivepovZ7t3LXWj0/B8DFtY
dTe0IBrvzsV+9kKQGcyNrCNth7jBznnR9TQlem2qy/dg9ZBCBMvYq+On0M7NlYUef1bGQfxsdEDQ
IPWm311XhvOxDx3YFf+XvfNYshvJsu2/9Bxl0MKsXw+Ai6tCS0bEBEYySDg0HA799W+BWVZNkY/s
6vHLUVIEcS/gcHHO3muX+bWWBtlLwloNKLfXITYF1geAu+VbptiT2XIob7syqyNUdH1MrxXsp72g
+7a6XNz6GOOyCKkpxsXF1bSIp1bQxvcWLRwGzX4051bedBVVfGrbTXpHh9W/qILMOaClmq/Johsj
tcKHQWirvNgQo0WTs6dA5cvZfdeleg3M1IhoYEJ+otR1q1IaC6E3JQ1n9BVNVZLT1SKPaj6sfVGN
US8T46w7Qw/v1W38G+Ul2SejhuKReOWj09biVGOzewzSdsPlSj89WggxY6gz/lM26vxcB94lBiHx
tfOR4nUwbWn2UmymyXhWLGrRtADiskggO2muUR6qtC2o1NHhmZqdaOxJkXi1lTS0UqOjUDv7Jhkk
Yp2sOvDAtN1qKfXE8mXciMS4ypriKUMgFPYkoAc7c87S53XhYFSlPUL3Jhmr924EhaLR+D+iz5gz
zEaluHInNOOhubF7vNwr0X+5QEZ0w21vODfOZ+XxtOZyXe0Qx5Q4DUmnhUyhBJK4o4gCZdg76jsF
RRVc64EQ616KATDlojtnHKg9GF4OGxbk7nLMAq6nqGXOELAsKlVwPA6p1xonZS0e+BDrqu5WbeeS
pHMZSPfakbV1AWxlBKVH5Uyozjz0JQK2xJzaR6p07H6bPn9f7dXtw4V1lnZqNh5ma8niBJkjoUal
fr+S2BvJwBeflYJ0olYrP9Q1vOWeAKhr6RoMQM286Lhttxki0pOqTDYQWxmxXrCgd1V1uRZVeyRm
l/wUPCN6CFUA66yJs1cWZstDAHEc+qarwtxZhtjtFjqFgVCPKPgR5mmTechz3JtmtjyZGc04zCnI
G3BYLjtiI89D5RgXqybaXW0ab9CZ8lNPB/A+wTEGZMQuHQq7LkeMsp1v/HoWsSWsfKdro0MMlH5Y
Vx1QKOlx+1Hm1hVw1eBGpfV6XWsyjVJ0MBfw1VZBJTyw3xvMLtGiI3xRcs4u6Dh7e8NTLwaUH1C7
hb+BtmpIY2kfIT9+Tk0QyBcpJto0gmva+/uZR39O9c0ywumsPeGpfKwT8ljpDHXePhnS+aVfafas
2RKjaOGRiywp3za0DWwxfqzvAKwaOIKjZk15t2YcuRRCbnwxVyzvYGjrjY6QpNAzQ63r8lPSuXBq
wK9+mNzBOsvJsC+KWSsiAwASTu8kxsz7bo7Fp8xovVu5DBB+gHlHil4USggM1c/ICzmjdQGTI0X3
ojpqtJ5TmFGFNg2f1Jaqtr1gOOB3XePRXHayWtg7lTrGMRj1+mNhLxSCezuIZG67VwnmPn2Xlzok
HZFBRqNo61HE5q4BeCtGz7gkXoz5BqkE9NS04tHdAf2bfbwIZRrCWYLIPpZ7qxmu5lEcVaNTTO/a
U1kWN9pK0zphwB3NdDEORmXtimx5btPxjE4+crnGpZ6NcZB4CAfa8waHpFoJLgvqm7SXo05Xh45W
QpmtfOgtnIRoFshVI3JQwgstxUEZ+h7APr9ujqULtstbPqNQoalE/2wjJxMfmep74NeHZjSvfLPb
1+jvoUKhv8MvlPsXLZyqyi4vxsq6QJN4aCo+9NohgZWnJW8PkB+ufZQzXpdH7RjEVWrtQTHeLNYS
19NAX04wYYwIIIG+GwgewnZuW4LS1HlDa4WG1dJZ0ZJ7K5+ZDswjCNvdUMNGLpsdVORbXD3h3Ov2
I1NaYITIv8BVusLG225mJGrCayT8Y3CXO6sCIp4MrRWDKbgjtrWOR7++kZZ12aT5AxZVpFHdodPy
bicr3Tw6emlfl6Uj3jWsQit49cm4M0h8OwkNYkbtJ+6TNNMOXK1RPAFVEMeym5j2PAsC6Eq4QkTu
OXj5Kav2DsZg2oy4dLvUc2KnD74CfEVXVAV6tNbGZW2nnznbkEvbTLCYRWJH47IOJ+B+n5I5769Q
OqhoHjrrVBCpegMAgUwzz0LrYzXn2YeiN4t+IHfDdfZBbp+ZCJGn4vXczDPTTodcBoH8mLbBTeN1
Cyi7QewKzScA3UrbuEk8SQtse3f78T3ZtOzZfKKKPXxaYap2TXBTkep9TKag26d28+DoyQMtI0wh
UvvY5y40tg71HomkRRS4AAsR022u+inXUEnpKyVVb4nycrobWQkDp7aiuWb6KOf0A7zRdAciiVaB
OqeJutNT61JOJtPiWB59eJyIRfTqA5qPbMe+YTr2sqgRgC4oLwF7nMtAggPvSUgLA5rle0uWA42w
wXgVNo4bdytlWFk6xF4VsPkZW/+rMlrz0q3Ik3JkVryIQYeSj1SNtaPM4HMRD4dF1f6S8ZHcWjdP
vQTWxqw3RRiu0Du69lsymn6c6oMRO5NeckbwoNVPwn81wKVHmpc8UC5BdZsz321khC3DfoS3Tf5D
ONkNujrCUUIdUWgOGi/K2vVDElS0q7vyBtBf2I6O9tavilnP2k6U1uU4rfmZVMHTOGmvBgmtvs6R
W/hqLxB/Rrmy7sjvNK+r3LqshswGkQdsW8tXZgpT+woVy75K1+l+1Yv7wUGYNbUG47e9IIFoT6zH
bhZB8TXHcxJp2wk1scC0YmM85GPQHIsRRYlgYxoGJFCyjesJbZX68qQyjtxFydarXTQC7wzr1Teq
rw6RSXugsP5xadsL12uDaKrkBzfPiIsaUUh1+eZRp9W8dyEvoPi1dcl3El171SZzeV5JotzhJ3g0
TTZN4N4/Jj5l6kyq9VSAj6IDBn9vNO6F8m/y3CGzOJEGEn/hqVu4y92+6IURswcudzLRXPRiRfOe
EhYCWFwXy5OhI36L3C5JPzpqQ676JbXaLK0UikRt2Yxb/V3DHUM3YWNtR1/8bCYzHVd/shAWmutp
0UZ+PUxy3WyM5NyhiLCLY6IcDaVx47Ux2iq4ddDBFv2MXGWJZFUJ8i9A14NyqxvrrlZW+UaABhc0
V/+GUPnuqneAywJtS65Td15v+xaMxbGqsRtEbenWVzD3Jb7MiQY1u9wTp2KA8OU8nuQ3A5AJYY29
gH8JmsQJO3NlbBMRbB0qv4V14Rbeefbyl7zCSYXAZzUOarSNC2Wk9otawDHmJSrMrMdFN2eVin2R
3ZLaA6t5nj/NiOGPRT7P9W3a97jWHdH547Mx+1p+QI3qMWlr2NnWjh7dgV5lc90tw3IxGIbmuKiW
Fn2EjAIBTR1ysBTG++ys6qhRvkA22Rs6PtDGv0/srJqOQUaDfWfTTXoSvs4L4/S18XEMpHgurWQd
I62cnUsaFxpqEHvsp0NFOFv3bsFVdlGqaDx89HICrcRi5xsutsrcqwavb33BXN1pB6bxTNvRVy9A
R2UNJ4rFt/syWsde7zfpuJ70GxA11/empxBnoseTwYd6lr66R3DCIxFzN2v3AN279khLyoZwOdeE
q/KyuzRfZqL3vPM6ZK35UsytYR9bMmtpCTuJ5+wGUau3eW59iMRohbpdMeapOFHsXM3b0V57Jtd1
UfXA8YkTWUiAQY5cGudkywubCj1KiID6ZOtJ9ShNrcMF4jLTPMiRdKprjpYs0550i+myXohhBe+5
FHJkme02iHhDVCsro53diYr8wbMlNNQta0dy9HHc9MnrMmbzGSp9O+BrZoNtdRXfyzKgFyDvq+B3
9ukO9w1HF/S1X5Z6TE8WaoNPpagJgFnN8S7RcBuT6uLeigqMejOspEsXrhblnkKWNrpixhMTBBAQ
NfA6EBwfs9TfwdGOGJYn39HWXSFWNwT8pRNErj3VpXZjIb0yYYKdaAR4R4lqycpVc8Oygfqy5vxa
ie4lL/0WrZqUcUNkLp3pYe8pQ94PWdY3YBWD62Iaq5em8T8mG1DSdsfneiagrNK8bjfYjXFrJlLA
WXYfyorPiQL0aR3IOagSBICJPAdVSqr0MN32mb2b2tbYW6VGPgf55rlmPSowN6gkKyzX5fPkti2m
hplOUiANUqvsO2JRXruKMi7RoBA1TR3HTHMwi/5L37jx3CzP07RZWXK0tjCDQrTlPRWD/JlH/dpL
cUtpmgOeJj9i4m/64uTU/WcycY6Vu1yua+Ucx1y9ujkPYA6iql8JjPai0Z1gYLTylEuqgLnQnsG/
3kul78Vo3NBGRxpS1WdQql90JIjYyYPm2tTUg12uNQrV6ja1p3vkbleGhA6vxk1F0o5XSEQuEs+8
7WdU1Y3efw1MSiGSQAd4k5eWRRxLM7J9b+Y400w2xnK8W5vyhdxtIvaa6WgV0PFh4Uaey5mI19DV
28O2CNbZsZJfsVqHrpvclj5LmWXFYKKRYTANYCp4K/v1QgzljIiDHhGOu72W5IeVA0Za+p/6hfvh
0PcyLVAtcKrHKXtdBObNZMpOJGe+ln7+2QY1fUGOyRsVj9PSSUCPFUE2JCrHZlM9z6mpx4M9Hgbd
+wiHtdxpKxrJzs2m/aijZ1ssEjxZBdu0v/Zae2OsmuvH3mY4ZnXO5x6RZNWDjWTc5F3W4ee7q7Vr
FB+Z7LTQVPWroSPlXjiqhoSIvaM53zc9UleLCT0iGvNiLvVL39N2eWuAuFtb2LeVMaJcsu4JQXiq
C+cOLvMBrw5in9HkjO9zl3335AXZyWR3669DtPL7BYo6BPPlQ6upY58pzi81fEzzQWfrrs/pdV7M
zzNdzqcSB1OZJTvPXK+toHiydIKNe/8sRv2Egv6Qrd3RW91j10lAr2oIZ0RVBPfWB92cMLclxy5Z
zv6A3EIVSIt1pF0lYndyrYP6wfQRmCRTeTa6bGcAK74E3HbuW+OgZ/bJUtpT0gx1hJPsywzhIC7k
SoiN3Z+TpSZWOrgnz0MdxcILzjoPxFnYMaQnKKPUJMqlu/VXWu+jK2+onJwo0rzkirQDNoYrS/TO
74vkOrPs4VKf0NSwir92YrGwM5n1kdb6rhPMGDmOpF0ulokWpRbcQiog0iuHRt/qyo05Rz3PhNJG
Np3vMJvmYmclfXVXChoV+FQvso7lt+tLVLR6eUPK5IOrZOznBCe66srPkkencPao8IL7IcXWUmvY
05ZWj2ZDUtkIDtVoRR51HXT69tnwUgzZRQzBUDtS0iHvojRjrPQP/cq4tduItS3dSU1eIEm16edS
QaLQcUcY7ZlyFuduapJH4ro5GWoxXrojzp76gGVsb04wwvvG+bTa4kVpNGKLNqbCxIuSeQbKw/ra
yq0IAPhJpkxXhNeFKeEqXrnGfkUKdk2sHBjs1C+P9qxrV1p33TXyspokWT3gloseg8IWQVIEQVTb
yXtNDJPeonFrZ5/dRL+jmz4+k15ALEz6QTUWI1YdMDdcNJwZ6X7cMl8DVuh2EykkXs8+noRH0jKc
4j5Jgn1Zu/HS35etd+qk/6Sb625cq3uTG04A7WkwOa0hJAZfEU1mgexoGEKd7KMQeXeAkMqxOZuv
054jONG6hfwIkCtOl/SxmziKZ2Xu7o2UkCtHQ1OndHkcG/MLPcgjeoav+M2icsDJknduyTudbBdo
4EXP42PmjVepwUdXkh00uZ+iXdDC5+SEIA3fa3oPYN+T76Osz1MxvRW5uCqnBPHevHPL9QNhbq9G
QKZB0rJZgR6e6nWD+Xm6xeODd6O/WGp5NbHn8HAKovF4nldCqwoj+5BXxQ395Mge1EUtbfScmnfl
VMwdzpZeB523Dj0kai6qgIUmfeF01/ViziESQ48Zv9xi9wzU1MVz2/h7vWErPjSvVNBOs1sdkgG5
JVkc1ikhd08HPx1Jl+KuqXEknAfzKU2aXU8PisNcb0Cbnq/ydfBwkWUPvl69+oUdYPzT92pSS2hk
ehUVlgMpujb24IHwocrqY2kgnnQgEAzzMPgEmOcUUw0bRRobStmm0760KWqDygGMNrbdua1sbouo
RURB79PAI0CQPnmHyVVH9oOvhdJIdRFd7JYE07ElxfSlgruKmMQ6GYLpJeAYxVYWyWSw9vu1LKdS
8q9mCBR2s/IkD/Poo7Ip9YdKiao0Ys1v52XQCDPrLCsaRlEX+9WvTBTnbdGt+0kzEtSt/mKRptpk
zYWdA106lEluP60Vtnueh+t4sY0s/7FqS4FWSgopOMIhSuvYq5f7jBkWiiAj4x0VxTTuib1wvmZ1
79036zjdSx0HGXVIbeY9Z/cEcN4nxipMS3ugptniOIndtCNd3AITQy95IZGHpkDNSldNxfWaT9q9
RAX5gmQPBTU5TnKj5IsFYDZCf1JlxJKhG6EWH5Hubgu8XH72ZM6JWyB4Vug5e2vy3CjFtpYcCyl5
jMGc14yI1nY6eajF6qlTHjSuQaSEbs3xUKiBEn7tawcEotWbiWT7bvK79cbAw7NR/tnz/tW2/bea
cFfZ565Rzdf+P3/olv3Xf/7QYbtpv9QPffflS3/1sf35b/7wg5CI/3n9jcD7wy/ib9Ddu+FLt9x/
UUPZf7sITOPtb/5P//Cf6N7Hpf3yf/7jM+tev/1rKRkY3zfNTDpZv+mzPXysmh+abN/+/l9dNhpm
xj8gC9BQI0Cb9vmmLfurzcYfmf9AXYQ2wYA+ZHkoEv/VZrP+YYP0ogXH0cN1vrW+1F8cYM2w/4Gy
xIMZ4VCRgVvh/DttNptm3ncKHT7RhhoGLYseC6ItzrUf5RGpHLSqAmXyaNYIc4jo6PIyIie8fW+z
RMSid8C0p0aK7H/Cb7z5ppKacFOz8E5YJOW0z5q21qIKACu7lKlaQ1W67i0S1xUmmm6pIkoLwNm7
3Fyah3zV3rpR6cws5gRdwlqLJeTkrqY4WS3tPvB8Kuw0HgDiEAG0tPGgUzmsXBQUIbVGhyYV50R/
X4FvpNVgV3vZTxQvJnOch7jNpNReNeEENyAXe2ytfQItqRw3M2pd0PleKAF897Rv/1IzfY8m/qlN
yR20Tahkhr2h2GhF/CTw6Hiy2Yph+LHUEdoqEyJ3Vdnj7vdX+VE2sz0nG8wco4U+JaPoZxlL2bE9
l23GPFbbWAtF0+1nSw17jUCW2Borbf/76/3NwOCroE+zbFKsTctj4H6vMRzMql6tziG/TG+Xi5Qm
4ets+Zq1J7CDFbcdChqQbKGDAzsXwWAwvKmiOthC5kRAEVuUL4iQtGv7M5lE/ZdEbwLCoYKN+tB7
U1/hDm7sB3yIDDiztZenwQMAGYGCWHBetIhN6mXqVExwrjtEtkMe9G5dDeplxTCt7H7ZYbuhXdn5
jcKcBYLaIkIt1InN1IJ1MIByUCyD7iXvXZHMbyItPVLn1GB9dDK3+4rLPofBYLcetNQxYZH//R38
5YmhngEt6WP/hSzDXfzxBk4z4uthdufHPq2/Ugi+SDXuzWoGm8nmn6LY/z/7/scGyPp/ixxO3ReU
ge/fT9fbD/xz9nVQMti8MQFSPPB0TJn/PfvqoNY3JxyAFFyHENr/Nf06zj8sH9XBhueBtgve7l8i
B4fZ3NSBSbuW73r8/L81+f40QgBtuJBmTGYO5nPw5T/NvUbqKaWWjs6qab6igVj3QdsQ0LxW2sGp
Cbb97s78zUT1DUr532pMtONcj0/u4JqFI+/+/EoXpr/O5Iiyz66LNA21hGSR1kzNPcrcet+7Y38I
EiqTiP66HS9q+dL5iAjQ44OrUfVyRux6Pzttcc5K3i/McUUM2aLO//DmcH+/X5O2z+noBo/MAQCG
BGq7b9/Jm4OgWdc6L9so87o3jMTiLCwZRNki5fn3t+TXJ7CJTLarsUQDgv3pSsagDB0hMrF6gZCH
aSaHy8x9L8bz3LyhAXH+8M1+1EdtT4CvxoKPyYC9ALijH79ZZpZZ1ZlNF5nFRER4vtqRKOosskSx
XMGk7sLM0vw/PPe/+ZLsI7gaOsRtM/GTnI2g8kqVdrZ1uAjL1koUNa0Ci9ANizwSWvv19/fU3FaG
H4cZY8viQi5IJZDNP018vepSi5QeGSENQaKgsmJ8EkZBkHKDYe8lR5KIPXswtAfMxEZAealzH2Tp
O++YOAkRmKyWw0hKXg5GvmYCcrvgDuQkaGfrvMuNTHtSgdF9FlOtv8nMqSkRUe1/yKvGkMfff5m/
u3cMEBTDbMQQQ21D9buh2NGPpnPJvD2Pun9Zd11xAJy3XlZp0QDDMt3499f7dej7LgA07AaWhybr
mxXhu+uR29ZC+aAJCTFUXmh0E08mSY9xJ8kq/f2ltsfw42MCJeX8JcLdlqqfHlOAAceHstYipMF1
ifMhP/p+Wv/hKsamdP7hMkyxBnPmJmO0mTx/Gn0IxTSz7LgMFL05zls2AUae+J9mBFgxabZkTlDQ
3NXCWWOnbPoDwsc17M3E/YPu9Zd3z9fNTe3Ky2fDPPt5B5V6bqcNTtVyOsMN6o8MUJLqnYtypqWr
stnaWWlgnH5/k7cX+qdvz16NfTX/oUF2ftocehO93KzjSEjMUh5ZvP0hEY9mBAqG053ppgA5esrz
JLr/L248FFgmUfb2CGr97TX9bigZS2U5GigWIg8s3L0kaEU5ElrKepV52bGnj6bANK9ztzMvhrGZ
d37upSEJi/Mf5p+/u/EcVHRmcmvbw24j5PsPglmnLxogMGDMVaRlzWWV01MXSokIQQy0DCCmf3hv
f73vtu+6ur2tJLh2/O3Y8901Xez2Vi1VSoWrbA8oI9h59Qiq6pwOQ+I1KvIba43EmNZ/eOJ/M+DZ
qm+rucOAA9/z04DvE82Tk3DJ5XW9PAqqjqbwYIiDVafZ8wwCfrcU5RaxVoiYfWgXp4Nd7QaUOoff
j71f5pLtzECXA8MYHvvgG0//u3tA8muBXc1veM54cQEokVY3SsVBzv/TXveXuYRLWRt+OOAIhOtg
exzfXaqc5Gj2jkcZvPaLoyzLJMZJufxhcvz1Koyize6ElZPtV/DTnV2QoNO9nOoIxFOHDqzK7mdN
/kn+/ettc5mxmKsCE7cdTOYfv0tvTLOfrvAv2tbzSRmoigOWnwWKSW3+4Qv9+mawphDZZ4MehOzi
/fRmEDsxisHiUlon9CGeWlvb9xkhzjDLxohDTDJGZaqKPyAvf305WNAClOWG6TAXbiLe759WJjtN
1SZYL0Uje784Gv75MqkvR2NaLlVP36yiGBG61Ch/PyL/Mkz9MB+i34GX6m5EQ/ZC316e7wbK6rg9
mhLkO7Rx1TlJc5DuvjSH2ywjt2VXGNAhQLcOMFGQqZ5cq7ReRkJiLxqZDjwDu7Jy4ux9gsLyNd9w
UX7djhGl0eys5am7xBkQSYjnQb18sSrpvMjB1qpTamMgExjGaScXpq0OEOXopKk0t+JuMepn3r9+
CoWDdu4gfJpFUcqR86ouKHjFHhSWc2t16V1OBgUlQM9FjYsJz98gf0bCtLk0+f08rO1Nq0b9o/QX
LNmtAeIzXAIyj0PkL8F9vzqMIasHU0YLrG8IXdJn0w9nu5fPAUXHDhYEFjKSJrJxL1lPttgHUBJY
8mEZHe2h1YBQzM4zO/at2Yi//YVgdHVbDAoamvQy74j/176DbDDl8Til+lGxz4A0N1fla4M7kxZK
pstPCbGIIM+ASu3QUAS7ybJmLay8pLdxCzgzVLUp0T9PljRf7WrSyltpCgvVyqIQF05NgZp0qmcI
cdD+EP+mVbbN6W6nO9EIbJsyOO6KCSlkbsjYgDHShDWptlde7ZlPXdUSj65lI8rMJijR7KBjKhb0
v5OqoqV0/CsNwhIogrEQHg2Z1M+gE7eaR7hGkXWxnZOkR+3UG54muDUBugGhkSFM4/hVTbpP0mKr
LypaFNqfeKHQ+lbphlBRljaK48sc5LEYvSbZrx4AuzAzDVYj5HbtdVv7ijth1rkdMZOjOEEEatt7
ZfX9hC5QDQg2fS8tY7O1HLHTDCB9kWS3+jxlEwIsP8/zaucSkZtsMC2L/7f1+kPQtiTYd0GnvZZ1
gImRAY6Dw6qRNUeBV1iXfTXQPQHEO9OdQI8VNaQMkuq56NPrBEOJjnmQzx/BlaOPnOpe3gpH4eMM
g771EQT7ayoIApTr9SIwHcU6wAF/lw9YVMTgbuCcoRrXyCZRqt0NPcoIvVl697bFm95HdqZo0JdB
miG67HNkW4lYSFkX2XSVkZP4dVxbhLAWZLgPpetMt+6KAoSN8Wr5oCyL9NosMXZGsNz8ab+UFuh0
UETTzYRs/WnDZAzxQvvuJCoLSXSqdFhjBGWPe3DOkNKm3nM/TfW4KR19OiDDFtEYCo5nZph2oIHB
6ONi8aBjEb9CGXzTT0jzFrq5b4e6X7pp7JdikTvhaRvMFvX6aUhXODn+AtKbzpyvzTShhf6VG8+G
q+9b+DwrHI+vZBySKNDB7ezjfiiXYIfOp2tip7AoPhEyo12I3sdJM9lJWkGQ08GbVCJzAsw3Ne86
mQ/2JVymUYTjAA4BVaVLqFpflTZabmS+W+e711NEb1gi41rDK0N4crt8yiE5kPKhyQwVpo++tB8U
8sdMVSBuXL9xX0xtLLowh/1U7+rGnGKvlNKOslEG73h6+LDgNLTHui+Wu2riAHEYybkR0QTnpNX1
5H57q6ET0tCCpKjG8VWz2+ADjGhaawblcNB5hKuPUd1WAs0OAucvgd/Dte0GHRzobKD9pc1CN1YI
mTH2sGkSSkp6/UPWDyMx6EPTEPC7mOqyKAl6pTYAbAE7QucS5zQxJ7hzXaioUwLQe49qOMypf787
/dq/9ZyIydsdldOfEl7snUFBESqCBYYG0s0yW3jhmuHerTOaSmlfzwgVaBebYUnGI3LqadbHE8lP
yQ0IHiTCY0toZuR4Qpeh62yTtCGm/EAamgXfokytDyahuo/tkuj9gVDH4S1YPVkitaGtGhuTZr8s
ooEdCXPZ6WKkfwg1wEbIq37pvIwgH1V8EZ4Irngf2zegVc1nNzdRhzrfKGQtpdByVwJHupjRFy4X
1AXEje7Lsoh1F012yMTsvK+Ohpw301rzjWKqSOnnB+0NfDdrCIlmX+rIAA+JYdcvx1BwiC/2kL8U
revFnv2vPM6pvp/6wjFI4yNlGngr2aMMqtR8z9F4k+nMuNnNTuU9KXi0b6vwdOKI8ZHRRyynQT83
1MB6tNiIFRGp5NMLJ8CNE+XB9V/rTiDeozzaHJMx8/Uw0xcI1fyu0llgu/myLXCJAvZInM+jH+Rl
TK+5tkG4uIm5Q6I1+hE0GM7n1Qh/9+RXDbiwNd8yXGd90U5yhNOFTX5GjwTqx2oo6lLQhpe61pe5
OxG8S5EsK/lAwmZK91bSnBQIIe1gEp56I4s5WXayy0osFUuSPC1UX1D3AmbOQzof5QeWLtK3Sfpt
45ZCiIjyNlk/uUWtRMwIXR6qQZfcjQrlIjypsU33q9tY6F4a3U6ZJLHp8qduA3WtKiRy3L5CQr/U
XnaqEgWLGHuH98mHBG+xEkwtweA2EFNGHJm56I9M87JxBeQYhNV8BSoj3bO0SRKk9+3RWcwoTTeg
EhdeynTs/RDx9vpiuXQWQ8tGHYRUzbO+QhJFImyKttCookDeDwetrF9119QAQpSN/9kIoJxdrpPX
vo3GIKvdim/x3l75CmGfWfklO6yOtN1kND570tO/uBBld57ONirU1Zh8TUe/QW/IraLL3q0N/nqT
Z0FtuyWnvCqSy8wfrHf4Ln1c1mvzVg2Lc0NaFlHfa2F1t2WhmVeAEBB+A9569VxtvkWbJyhmZMnW
jYfzRqICTdwq71hkdGvDFKcQeJscB6qHHzeSVk3sZNpow5emzdZXxxH2o4abB66jzOhMm6qDQu4N
6pXmduVEUlQDZDoY51e2RWvkmK/O9GFaDc6b3Dj9qpk9c4mM3B8+jGyVPs5DoIyTkGvxmCBQYl41
WW4QPZULhpeyl5cAgvMX20moWSCHVntTFmAN+xqET4jaFtnJkGa8WDB9hnPXem2KDI8KFOIX/k7E
0rt8pZ1QsTVCd49kbZR0xfp8NB7WZkksZPHL+kE2rkYg7kwgeN7IAFxQgakhGhhC6D76Oeju4awh
XBqTxnuUEym+oTkr18nQ5DiNiFCYEhSV10lPWHoGpX0wre6dnn/x6BIm2YalMaAY00nefQL6RXkH
WbfzwqD1HkU7tWfWudRDouPN2g7FaVXv2BTKYGfrmQu9p2wyufNw4RmhbspeAEBt2yTOjTJ1sKiU
mTjDOoVRpfQ5Qxq9GVnM0jRfiA9mQXQrrUVGrK2Fx4piiktT6FYXek5hfqJM0A6hoXdZsIl6808S
0JSz87vFYiflOpBQs0pmFyTZz2XclWVwrw/SDY62MuHumbqjHnoU3hyviWF6MlYnPw76uOShsvPq
dWkc835zqL63lb48GuByUa3kmT6HdM0LNmEtDB+OIHrymoDKsEMWghLwTamZ6RFVQ32nMiBJqCax
ybFSCejkQtlGlBDgrIdgUpnf/TGdnrLaRddCzBS7tT7fNKFQIFnxGyfQbrs8ZaPmSrM+jU3KlGRp
WvEOboxt39ov7d1iJCaCEMMcz+QcLMQbQm0rQnYEWXBAVYwxb8RZIuOCHl2wg2C4Etia0HjLlNe+
667Bck3cJ/6/JNvy5bG1oPGE0Hl0yZk4zIVvxjYrSQH7bXGPQNsMnswwjLfzItijJ6NqKcvOwId2
uqkWLOHTOEbL/2XvPJbkRrJt+y9v3GiDQ2MaAqFSkkkmyQmMEoBDu0N//V1g9bNHRtKY1nf8JrQq
VlYiAnC4OGfvtS3KMo8OJv4FG0pKX08Ni/ju9JLedkraOIkzFn4xJ2mpnQNeLKtN5oy4OdyxTsdj
Ta7AXjtdNqEGKWg4+H3bf1TKn+2tOZjc05jJ9Du2Px+peo8lrAGHVmGGLKHC1iWJ15E39Km/Syog
lFQIq5mcYyuvGEsqrj8PbIbijQLTBEVLNcEaBF/z7hUI1m9li5kp8odpYh7wMkTbvknItSEUSrJ4
WQtxuEXNRydbM8h9JPf2dgl62hjF3M0IT9u2u/XtGWVfgoMA5IgeNrnNes/efBXox8odY+po9vDd
wwYmOfy4omJnXPIIJ4V+T+aZ6CLeXuJ0sgady+AN05MMyvEmUDC6NhMbfrzsDS13OH3+qaWXnvH+
Nc6bfpjGM4Ej4nkQJvrxnjfTZovfTp9iCzIxeS5mGy0t20E6CI0VaRfODKc4Vup9YzjTY+xjmdh0
SNOfZs8jH26qA0HrHrFwvBf0UzCblEw5NEMNSpOmHKY3zlwxsS2ZIx7Ic3O/d6Jjh9/Gqdwo7K0/
QrvTX/M0CaY7qSFXuZXs2Q766KsPdpyR7QR4vCkfgfzbH3ryufxt4KSOAdFWdNUWao9gP4VfDi9u
bcJ/SVly011lS7PdxbpZnnWnnOliKXShkZYTHlSEZQRiIIVutoVvtMdFEa2+nRj1HiID34n3mi0v
8tqshCCGPwrHzLTA0iOWUb03ZgshKM9e3BcKaDrFLzXsil7LZYfO0D2juMBGaslhRd5VYXoTQhgT
eEe9kU1lwHy8wVpWPeVuCp6y7Kb8K23+8BbtTXfTNQBuN22rkO1Q2yzwvKjpEWOx8Z1lgc53Opqm
cSLJnUA6aM5WDVpj6m+XZJ1SxliOYs82CVcLqDtMW5w8g4PV+nht/arQR3OuslNn6+lbGOLyOgSz
6r2dDows2S0NYnuQDW7yxeltkweGBH8Lum/BC9QGyMtIrhjzPTIObmgrDCRQsv1JOuyqdstnwj7G
ghiaO6qHhow68DfH1Gnjmv2yk38G3DoSW2egcCpIXOHBpUN2ZzmD80Oq2fmuM0tdgsz3hyN7t9Xf
OobZe6wRLilOCdOFF5cx0LG0kvdwSZcQ+LYm96ZqMf4CxqlX36bn/HBsPAs7W+NZ2Sx0VDCWce41
DnNFNgNUQzrru0Er3B5QtIONwkCCfUeU7CIxvs6nup1yGIYalUw0IL+eAG9rWRxYZIti1435UHOA
DLJgn/vKuEwOQnWgtymSSzx/HJyNgJWT3VzztbMIC9i5NXS03Caoa+q67kZns/GpXRmwBaXmYOtM
Nd7LdA4r+5y0rc0GgUW02xpjo9pzLvs5iTg8Np9VtXo3mApma9t0dQLBCIBUcOfggX4L6MafMc2N
+F9pCJjfOlzjSAxNc0q3jlgUfrAaVrYL1++D5i2eTmXXOt8h+C9vWsQaCbB7J5WcphKvYfQJt9vU
bhxQhWk5gWwKijPownNOkXVeB+9s0y3DQ+ZAGdzZdc+ckvIa5BvKcwWD05mH/DTaQ3ATklDEbR7S
FCIPgVJbAGMtW9Kqt7/4nqR5YdWOrk4ondZMi0bJs86rvtlWqo41Op7Cp5kdT6aP3jwUYeSPFN7I
hJO0dYoQ2GMvvb7cqdJs72iBpQZNvXJ2Dy3mrPexr9V9mxE+sQV1msbUgbzKicqWOg1kY0t9y2Y2
mpuFzZ7clJPZP5ZLQuSAl+T5B/o+nEyzsQvtk+JtZo2pIRPtzb7JW0j3mq3kxlGcLzeuFm7L7rDM
xh3/NejuR4lGN8OhyUrUAa3fmVUvn620q0La8Y7yd14ZY0xLEuR9jEOjzg8gy5cf9M5I42Brj38z
zMovLHHTjRall+7WwiTSeBPaLANfxpBe+AObm+tVO6erkfcyL8Ww2z0HriXCQI4H0graM7UUeeFA
MesNVjKr37ba8ZYbI1tGPMcDNYVNPsCo3IZNmLG9n4ZQ5G8nvlsVjTj+t2Lw9UZ1tsfhyA56B/fy
kI7oUa3hC+svPrnQt9LbCZGpeypr6VcnWRf4RGkl1EARkrWOI70iuQeSM334l0uULeZ/g4dLLfGh
GdrlDR7H7u5fVZzPCxRHmr3whoqdyaJ9VAU1kuiV0jE16avCMQPCpoHuWp5lXSPwvFZpoCV1S78c
5v1IjQVDlt3vUEw4N3CWJ87eFpb8WIWHGBn4K437KybMz8498DvCvuhqYzH0r2rmTluO+OsQDIUY
mvD4mqBMRrkaXZ1W7k2jiE/CwnNXUBreZdVkRUqH8yudtBetCeAbdC9NWloObQPvqqtluAEC7sRt
QEf01jlre0Gt2nbvCneqXsl+fdFrWS8V0CQAYEVD+rp5hIrNgy/GDOdQ3rvApUU7l/bNKw2BP14l
RAVjg/ILQ3ttkPzSDtDkdYvWZ7uPeBZMXUe2RFXn6hWVx8ursBsNOVSsDEUqAOtt/eUqgT3Efk68
OH5uc4oqO7b4WnFj2//146ENtt4x2ydGObiO4KzSgviIFC/UxA8d2/WLgAmgTtjN2SuXetE5Wvso
kCrpbrq03qyrzhEwb0of7drCNr3kvCx63BpJIS/CLymwLl24733lv9JSftE34qI2teo1b4H2m3PV
Ucb5nTaCFYFiNye5fmCXPsrWOyi3+gLwY95puq1Y6PCr/P3lvyIw/nz7uKk0jGyLVZ+ozt+foGnE
a22Rt88erNVthXYcT5pqupNVz8+iMe0bY7KolXkSM2yj+ktNjwbd/IKzb4Gs/cqdEH+6FRCO4NLQ
7yRc4qpJ6OqS7o3iVvhYXDnF+9luSiZgxv2EcX5avhOwNNyUhq1XtAr5mUY3nAZHFcfQwSZFcEJI
kSTwL2ap2i8mIWtvICRRSLAr75WZ88XoD3i71nfLh7SExOnqowo4tnGAgXbrW9P0VISkk8420fF/
f0R/ugpBmrxhgH9MOou/PyE3nnTjNSU+wNIKbqva/zBJo3n8X1wEKBbfAt2W5V/NfwNOa2H2qwrZ
zp3jKNriYVjq4LXRto6m39Ya7liAdMkL0MuRi3f1XXp7UgNpWBX90d65s8eBwisTzA2bbWOjaQls
RKjMyNNO+tibFkE2mkxYTv7S2qWY1I8lMaWXgGSwd2R/BZ//fhOuoJS8DHy8MHQtQKRk5ln+1QNF
6JxZMaeibVO6P8wsaT+SJPHGG5GY2iFbskLP9XYh0laC6PH7WyIqqr3w+xFuzJxuameifCrk+Pz3
z7Ve9vqugcj0GG0mmp9rxKIK8VRSc6+3ZSPKKMGPsdODSEjh9PLz0g7fExIKIjGH3/5+3T88LWIU
14nBtal3BldzA0cR8OeCQZF77EGHOGATCXx+M5rla9KAl7sARgQBhQj4XLig9NB+H+VUeQeYNmRt
tXlJexUjyK4sZtIBCvrI3ZyT2Z5k4V2tK//ODZdyU4TLa8psax3lVzcaKBbKjlVJyDJ9NfcX4cyW
u6M9QL5gvEWECRkItc8GPKnifDvLk5gnXLBLXH6GYAET1wKT4ntlclp5Sz/AHmBD91ProURVPm0I
uvDe/nT8pTaH651oBH29zvGfJ9MJI6Fi2EZea76mR/3DgCF5ErdEEJjoRq4fXIkQinRnzIg5PKOP
bpJhVGcPDdTDrd4sfmw8Cxott0ZIB/fvQ2Z9TFd30AVD+3MlYdRcS3RSx+wak7LKtiRJ8AsBoCbe
ysR6g3YH5+4cvvZq/GFyJCrWQ0tCxjRr2NWEUtF7xZAKqrlY+TZI2/r7uQIN8fdv9YcXAVuIRb6w
C6JNXM8LyDqIxwl5dFXatm/Nym6ZsZLsPsgb8cru8GeW+dUdZD1B3o54ZbWiXI3BCagCM4wqVyNb
uhV2WXAYmfuLGAz6WB1ki240BZV9k3cls5qDWvPesviGnUp8sYb2lcnn5R2miWwichM/N14/3Qy/
bPEosSV5P5Tl1jGEPDgabVeD2uOVpfTluEGog3KXPSTTABqh319/KGi0tQGAbZNiyp5JnXd3Azjq
Y4Vq966uKJ/8t0+U67noqlCgokO/hpI7Rg4n0+J6Du6cSDs0IyjHx1FKZMZ/PXi4FGBt1jsLMui1
aDejLroGn+D96Xt1cldR0pIH08nFn/HKpf7wrFZdGur6VRkpzKuxE+a0tfyCETMUWR25pecccMob
r1zlj88KkDvDFGWV4109q0BA75iwLG1juow8JlddKipB224CH4O3bnhlA/Ty7ePO/XK9q2XIn1oz
C7Bsbwdg7W9bLxg2iMslPJnyNeXuny5ls9ax0NoQSr2r6USFOsb6yFdLGhWQJoCTWHeFuhh94rxy
QPvTpVjoVtR06FOiXe/yL+9VAiVuEgOVddl0zmnA3b2xJzJ54BEYu78PdvHyiSGJ51QRuD61JaxO
v1+rJDOT4gbCgkpY4gtMF8SxjgweGs+yZVQDANn2pdOznC30urWao3W7/+ARf7iVbgM/o2rjYNeh
N6dB0oE3x1whXnklXw7e9UMyqMSKunRt+/cPaXbsG5ueSdabcqAhIo6jhEJz9Pd78fK2B3jKXM9i
Q4WG9VrpSOkevfbgY4xCjHEAjVecWrJtdw6g5lcu9eIkGWB+sdjvsg6vx9arwVRnvVfgRiho0i5V
TlBc7L+fAnqQs+gmorsKXyRbcite28X+4Wk7NOp+Rqgjk71GmMfhvMwOm2nwXKMXE8KUEHnli+44
iPjCja/f8PD1maG+3MG3HS5z7teHNNXJvvHRiQM8GbJ3IO8eTHfwn0QL7uu/fQjonz2PT0l9glrz
1Z1Jwm5qwNageLCC/q1BBO8tcCs0Conxmkr+5UPAH8rihQWFCZiz9e+jqi2JIMqnLN8WRhh+sizw
gQPd62k3mo5BuJWi0I5l+JU37uVYDjlIMJ4FsyRO1Ctxumxo2LQNIuW6dfQ7QEzzm0AtnnplJl4/
/O97BXZ3+CN5oxlp4tp/0rixWwf5hPydwut5mUokbT31TxRnwbRq1+gnDsTNnwzqtSQJ0iz/+4P8
w/ekLMN2GS6tySl4/e+/TGK5XkRolUJu2UuH+7Du5T6HPvr271d5+c4CWqcYwOYL4OxP19ivV2Gi
RI2mO5KbYmKNu3l4xBNRfnAL1pu/X+lP3wdqx2oDhULLcPn9+8wtSP1xjV/LzTCO4qYcvvhm2Dz9
/SriT18oxLqAcp9yj+VfDY+lbjDpFET8kvXY76XV0TzJuwBYGLzXXZaHyd7TxbxzrI6+E0luxKaP
X0XeAdc1O2tPsxwRoYTfJ3CY/C8GFcNqPYWRzMAJ4vd7gKyFSu+oaeVmqb7X6Ke2VU5/gyNDQa/O
omtseXEVNeAI4MK47ivXf/EMuC+MGqZmvE48iavJgRlSxb0LUE/KISeUK8xvfR2Xr1zl5Vmf/TWb
JEoRq4eDXefvXxOkZqFZlVP4Rq41I8lO04OEuyuI0KXG7+V5cAxlgGRGIFYjpW757ADwPeTo8vZG
1nd7ZRT+u5RuzO7n8Pj/jtP/I9Zq318sp93nYv7VcPrz5/9xnIrg31SMiDZhc7Z6T9at2T92fw+7
KYUDZncM3C7Kd17a/9j9Hf/f7CQsZqbVQE59hwn0P25/2/03XiV25R7uKA52nDj+L+fg4Z8pFkQC
cAW4B//591+d6r+vMtSL8X56tDB4Z0zXejGYapr+VIYDC8xqN16kb372wlEg/7Ps42JJTX6TSF/x
GuD1ur7sWqjCfEgMJft93pS1DvDL9GthtFYOXOtNQzr08q4ZA0kMIXAPfxcC5+13w6Cld0MYa9Pc
SZyX/v0yxmh/c8ep2ousDFedKdoXKrIHRQ5trH0BDMpcsuXkAKTeN9zbbyJBib+TecJ5qVZpWEey
8GfzY1DUpn1sQtU2Z1NnZb1zbdlUe78dyLvPSXS9NDmplBu0FM1zgs3gG3Mr2LJFI8lImGNbqNV6
+DCAkBmikY6xtbXQHakHOZvNW09K0sKGsSFXRYQexnZX0wggmDJ0PrhGvyQHI/BYvCFAjT3IR3Z8
9l5TXJ62RFoJCzi4x2TOVt+AHhPOOel/E5Qhsu8WlfmXdBg8RTvbh+m/sRSRi6cuLqfyjSbZy9rV
CVk/pej7R5kKcc/MFzBdUMb/WJbmvdFOKWLkJRlvm0xXUaq8ge47RJEPZVVqZ+PW2qkfYoDeZVQU
9WS81TjwqWaNdl/cmASE4Rjw5CRJgBD5x1FUHnUhI96jnUM+4Tblmu9F0c2sgvFLr5GRb/DqB/Eu
zha+aD1mYbMV/myVX8xal+PeadmQbAo7RVuCOVBwJsOSJo5mbvD3CqT3DihF44KnNBGPLTO89m1s
2W+JZfPdyMZK12xj8vz2SeN0+6UfC7uFnYRW/iGbV16fLgOuGZMY/tFcpXKwIimX2dpmKU4mfzlL
hAB3udaGcw7qMnvygdNlkUyI+8IsEMuvJh13fBlZ6yJUNArLgxvFRoWGwuIgrZtLjCGHEYGEGW7a
xGriRyWNYfwW2GoSNvKdVlYL+qjFbM4zMvk66hzg2tu+zaR+KE34M9Ac+Ue6mTz7wWEHhvWnsLJV
5prV9T2XnlsZqZhU7L3hh7F6yLWw8wfkwV1+iOdyaqqthaFbHrp/khLd0tSPE+6epNkQZlb1I3k6
lj0SYIe66V2JCq+4cRn2jEIvX38aLalGQYKc/udfwgHJhuMUknaxQ8bIb0ZB4vtYhfPAQ3hcNElA
ZVWMsTss4H9ITj3h3vS9T04CdHM3J6WnowYHjvGs2pS7tqQDo9les+4GFBf23mjJUNvMY8+3rsB+
SA6xDQHTTYV9pB80sPnZnRy0iB4FZN4UIONj4HdAbeYkrLbV4PD/G73qzEPts/1/NxSKV8Vsppko
z74u5Hu/w9zzMMJ/KJ8QmwDdVCXJrftOBwxIGYaEA0hP6ieUekZ2amcpaZTPnJG+suBLfydUocxD
rGvvW6eN7Ad9esw7QIPIOa5wWsi+Rt7lCnHOc6EiI1mC97Z08jAid9R5StrMv6t7tNvtXBzTpARO
BxwMOe02bZXcWQOJIlL4B1R8p8JCR1UliCs3wusj8iPf2TPVCTfhWXUVVKaWvlA39P5DmNTYcFzT
4ByMiWfjYQm52LmI1+SYXu1zy8j8R8+qniq7/EFO7CoAwS10gDglTv0ywOKtyHslCtW+S5mNEVaH
zvi2EsyERWbV3+Bci00+md5jUZdHTiQq8hP3eZBolqqV4t0v4n0T1N9LHvSt33aYLRxxNKZRH+a2
iU9+1X+puvIeyUmwx1GV7szYeGtIlPyj9ucdaPP8ISSLCqtDe1ZYF1pjejdmHbRTM410Cmw6yEb/
dtDAtvoBOiDwR0KbxR7ZboZ2sSawoGJmZQfeTKsS9y6U6fugtPcZmE/scla3hzoeb3KZNR9EAkcu
z99XznyBcuJtTZGc+yU4eGbanjtP7ZSXO6c5bKNCUZ0k1ZqCCouB3S8XrEJFRGO6PJDfywixu4vd
FUxgvXzD6oWOtOZ1TZzyjBnrAdF6EDFNuc+LPz9BJAs2vZm0P3zdH11/7jdZvdzE8fCpWThEqgpP
BS6Ojm0q9FqRj8E2DBVZsb196DOPmL1gFevsEsv+hnnwZIiCOqNlb6hrzh/jXHXpdo04r1ah2Qau
etQI48aSyZMdUi1xOUWpkBbQMqluhoBets6OoNk0345L2kfmYAePrRka7sbu2lsyts9JXoV3few+
ms0AiBXl/CYOUU0P/qMJ1nLT6+wGpdgRuJXehKvfJ4uZqtcc68QhhqCZ5Z6Ygvkk3PkDU+e4NV1g
4EjOpkdXsygZoA5ORhN+kYOeyFHuMomLbvDMBZUyaFXeo/ExDCBtCeaZvTsWj4I0A7lLOrNFz6K7
YTvBPv08dstPcb1PjEMzDcU+W1xo69gp2z0b/vEwiMo9jpUn34GcHXHXEnnBTQYhjmPQSz5QfEDu
n9G3A3UOTHaXWn1+VvFEJkLni89hWyafQqNpvK3nEzW/F3Nzwywx3ysEszu0MsEHP6jEmRit6nOK
sFpEZYrKuC9l3u1nxPtgdpMdjPL8mHg5qE0l7Ubu+9Yi3qnpDQSCknY68lrH2OsxrPekU2S3aZLT
2ca1lOxMgkg+wiIXRwVf5xNVMMCrdUHKDztFlgQg0pE3zd59L8LPptsW+yAxHHtDe6pAnSSS2vvi
5mEnbkJ61dkm6BMQg1RbGS5QLJtDg8R2hXuDFiM24b4F8vQjpFi/C+saZUE9G9mzGzTLNrdQ1ND0
r3McEcLF/QGs1cr2DuFxw47E8BWdjH6eB8727dmURXdXZglc+spKScCrzNx8TBBQjjtjzRncWGNs
7BKpjbtyST22V5QADj2Ryxs9qPS+NIQ+EFDhfwnNIT8u5mieobD5uORA8ynddbsCER9A06mcWQLl
hNg9Q8ANA7RlNxG6j3jkdEVGMTxQTxskVILegyCB5a9FE6ebyCUf6W3bzsvR4m+nbcCZ6mRmk7Vr
yEJghU+S4SttwPlgayk+tI2wC2a/oli2lTOlLeevHgp8LZHo9d6wz8u+s6JkMEKUYG1mvvdHyEjA
ZZH4td0xdlR5MktzQk5rML3UOiZ9PYEiLmTrnxMi1N8Gk/+csfDsNH1TogUGfcwxwd3BgzO3XeUd
NFPgwU1o+BGGY4gnJFHWnuUUQ3SMM2ppp/GAbth+zEBlgN/t62PXWvKU2XURxWzSmfmQQ4Nx1xe/
Nch37YFhTnYxnDqF5dbOcu9xYF/92Kt+zUVvvUvnuj8mVPinBm0ftpgAUhLwDqxxsvRrAnfqRNzK
HC+Rp/vlLrWyotwZIWL7fRKX5VfIzrrcSz1UpwDvx90yhVFfq/jg5wpZerr0mlcbOrr/hgyCBSKA
J+ODMCjxBrU0vsyFTj+YSisOJ2FTnGjrkV/uD3BD6FYQw27QSFiUV1+0X0L4xGL6neVTi02AXfPg
j5M6zykHCBrX4dYe4coiOBwfmXrwcbLeuIcUwBV73FT1QCeH4kCLtw9oH8GP7mxfIv+G2hzjbokk
led3nW0bwzaXxnyU2pQXml1dVFqj/THkUFN/dwAamlur88L+MnhLd5/rcHzfmBTIogYqodoUjkHu
34wr720wtMGtrajgO30xvOH0iBl1MfyRSNOBA1kwJTVa555penYWzNKFqacnWmuY7oI+SH94pcmQ
luVsfUpQTmy1Qg25NecQ74WjmjHCJ4S9dhjN8NBUCXHj3hQEOywpOWabYf7SjFYjo5DUjnSrPGu6
98jIts85jlt19DoX1eMkk9q/YBd8BAucrtrbsEb4Nij/nNL6e7Ihf2xXg9q5z+3pXNEN3+g6kPvC
l1+bthPtbunEcOPWIfFEXKp9RKE9niUV/02obJy0WVcBc80TY1Mko4gWR8c5Yh8m9dpYQ+CtbJZk
LcRD4uwHdjbJfcrjh/7feAEqeI7kG9ciltVGqJcdrN63djEj8wic7bPGZfYm87oij8YRHeiObRd2
V0Dwt2NcGaeOmfqmT3siNIbsfYx9/MKsLi5Bubh3Q6YEWUT0qEJ86hESlPjWYRa/d8fK31v4m1jz
k+ydO7bkM7VLuq9npJUDx+mdlrbzNcAU/kzDTd9MqhgejdjMDxWiXGkX7cmc7fzGRV75Tk2tjpZm
yvaYRPXBcCpcd5alkog5qNmhsiVtpDTRLGO9GG/zzmKJnkOz3tdZxqYeJPqmhy9ZOe30ZhkAGbmV
yRYjq9tU7VCm6f7icnjcY5AddjasIMSyLPaHyWqHk1kNdndDTpARrZWNc1B5Xb7llTGOCB/ryFYV
mkdaUtBE5ozNYIPuEmxRX7vvPR042xjS31EmvLW921ks4mAxOUEKWm0FXzjvREI4ludFJeWu26Kt
/PdJPC8/ZAgbfNOZ5nJfmuqew6ImFoZPuw+LwdmaCNnxXrQk1Eyd0YeXWLItNDwizC9BUEkWnMDh
aWHmVZla3nSKQMWuYhd/KEYjf4AWO4Qbw0lyfrRrmMASN0xsCFciPffFWE9b5ROQa7Wy245xkX1r
62Xel70DWzzNHBWRsZ12EcZZe8DUY60DkiPlZfRH39g0HCNvjK7yT7MG9Nt6BcENNa/82lP44s29
+3Ye5wVFDjLujdnreDNkvTPvzVlauJo5TGSbVOEk2kvy2neTZSfPdpK3H90i6TYVAsw3wu7bvTsn
8ckK/OxcoXVjQOqifOpHDXXXqyZnpldbhz9cpqIn0/S/l4TjRMDj2e+mlgZ2zJMPXUhMsfU8J1B1
yTNs7K8E6AJ6x2TA5rwrOGtOKVV6mnzNBdZ8ftIKCgFoCjpreREk+7bFv2xkMkMIrbs64srpFqdL
ubM67JOO6vFAur1+ZnErT3pUNkHuUwfEu61hNzBmrC34juJtKJP8FoN49gRZPYfnMLWboekW7n5w
8Xks51iqPGrteRJ7erUQWj3meBYKM5ffCqwE0VD0mf117u38c1EaJQ929r9k3TydG7dpDhLk98lU
hJztfTRRApcFsT+sxcn42KnYR5mT+iX+8EG4bxcfeuSxsbrqmRAHBysL89jNmJsgnTk5Zxz42Exd
8plkdcC1Hb4JoMT5wQImS/BVl2ePwC3bZh/nFuh0Uon6LfWZMt1ZSwNiYjMTrnb0rXwRUdFp/8vY
BGN7k7sjiMxgXiYb93JafS6quf1sGuXyDm37gquiNkLFa8S+lLuH7+p2dCqyk4Ycp+8lz+cRJ2WQ
Pqce+ge28bm5HBU7zh9szjQDFYkPIRqZkd1a2kz6ne3yik12KT5SiTKTTeeOycXP7Pi5Lf0n1m+T
lWPU9bexB0IFHSlsXUbWrIlsCq3zSAAo+KKftSy3GPjn0myqr6wLQ3oaicd4hJJJLAuzpXqX5T2y
R4uErRT3rlMfYSsseLiyZjgbwdLuU2GOT1mHN8VIFMWALnaT8KZvguIsgROLLeqK5DM2G6oIrhEL
DknxYFBYoKlvF6feDqrnwbNKN0oXQSnN6HzKAPlMYwexmwakHXZ2ke6mDCjArmVWpyaRohPAky+y
T5NTsMKovl6pFSEd501QpuD3LeWKhvkvT5C54tX/siIF7pU7sNcQedF8hKkQXyrdxCNnB0kS0Z5j
G7+kQfOH7z1pzSGClk3mCAGvxd7RpfMuEHrZsjTxY7yUNqM3hImNGbiUhD78/Hv5s8hED7b5aGWl
fcKIfSZVKwFyIT2rOGWxa666/1GxXK/+mt5stmBaxHIstDWBR6MO2NT3ZSK5Gcj7FnPG++It5aUI
h9G3Ns08UmOyfZDFEZ7u1Ug8wUMB4xBy++c11b1yXO5VA5VvwgAV86eQpVVeKFCb9TvbqrQVcN61
i3cYqnj+Cu5Ed+zSnmXIIGCODziNrZ3fatpx7ZeyQsFIuMPaqvqnbkOxiptkdZK6T1/i275JpZG5
u6r143oflvYoj+ZomNPWc3s5PaJxbj4ars0vQF3J7funkGM3bJgvBpxXHY3a5Bl4TcKX8+yJnwnr
1cav3UR4h9ldWupbI/az5YjLnq/UaZvf3/GcKLM2TVXf47Ln+VNVE+WlVW2pP9KI5m8SvOI1yHNy
EB6ZLxN50AjZUKQ5ikGZclLPb8t5cqS7nQPZ53eCuae8Gfq8f2bnr7v3lTfF6p3Q5tJEgOzqdUVL
yEDpsRO1WxU0/LaS9iQa6rF2izv63nwqdPm9d6LmZ7T4Xrp5y5pOioBUmikFeG44XYIprUOKWDY1
OhRnpFyNRlP1AKWAidOMQ6C7sax+xMLWqOSQ9S62Fe2UNwZ5WhulJud9NgUWx9RAIlcVEdbKpXxy
4mH0Nv8yrbSituYQ0MJr6WNimWNSlChdNvd4kkV9Cmrtfvyli/KH7sTvggDETSRywCBG+EBbjfdw
7bj90iaQI+kDZmYzai27vSc4JFuDMwYC1YgdVWRRoUrsXumvWS8uyv+7dvldeHu0YK7F0eymIR2x
e9p4MEM+UqobyIBhNHxXnO92Vr+4Z2fWLcGEg0E+QdHDHohmqizo2/L2sRhLfObhYLr0R4mVqSaz
jGa7dT+1GKfhQaRrrFC7gAHYzJ1dVZxcOrg7mDLf+q1Io1C0pDPUeFN3oSfVa1yu3yWW3FPezADJ
PlYOk5zX63u6GFYjWD/WmSBJL5VIu1OS5ghjbHd6UKMz3to+PC0ioNtXuscvbyxuHZO8a+oJGFWu
GZ4tr9qQwTki18FiZ5kX3okScfo9dRtOECHtptdkZVeaxPXLsmsNyLVeu2/CXGGvvw4gBaseCSB1
JFUW8d1C2ioxamQuTCABSICKw+AG17F/b7hDc65I+dxQrMdyb/YAfyKjq3EWpKmN3+rvA/v3Pvr6
uXAureo9un90166tQ2QrWHnLir4pYOs9BGU5PcCwZr+oTMnm4O8X+70v/c/FEFpQy1xdCbxPv98E
KBheXWsBQSREwo7Rr7Hh10z/pTCMViV6ADQBgoKoiYgvWEUfv7yt5MtLyTtV83JqSuvQPDKc+nU6
9FtqGawNf/9a1wOZy2FFRehFO5Sif3gleahmkVXMR+Qa/lx4simj0TDPa7pHEOdM+oje1yoUCwNV
5IVN1u7vHwCvEN/o/8lY+MaMKTq4ANvon6JPu2pjZgQhTjlNoA0b/LZ/TnWxGHvpOJ1Hu9FI7tlz
OMPe0ElDa4Bolo9IKmvSeEGsU9HzFegV6sGUTDo6iHc6SYn2jCufTCWM7cT+2YHM5DbubAcTxRQP
VNk65o9tm4wZh4zFWo6TLUdoWEaKwD9miobVY2JyPDZJgw2SuF3m/n96MO7QsdDSNFg3oY5NP8nq
SvCyFdtbSSDTpD8F8EGyC06/zLqj60BGkAEQZca915ndQzHCRAGwNYn6HYcLFlTaNLQCWzmx6HaD
yS8OoCmkgNpidP2TufK/wjHmz3rAHwnbM3YvLbaexyRcMxTBasCSV6PtE7/FjCcOo+muK7EEzrO1
hpIPX2MOPhCyyaNkXks+J83UxBGy5uBcKv0/1J3JktzIma2fCDIADsewuQvEPOQ8cwPLZDIdM+CY
gae/X5B91SpKYpt2fc1kWlQVmZERCB/Of853UIKdzuvPgA2DL+ghbJW8xwlnANxk+th3bhS9lAEU
i7CJ4/h5abrlzjPmjs3UdngJMo8YQdlI7/k5aWo29BwTWX7uAEMt+1jOc/8Dvw7HaMpReuNhSime
Ocy0diK+ET5BnahFSqc0meJiWwmfv0ckSEkbe6FEMXQCjlSruYk5RWUY3tstQg1sjOkSnQXgxl8c
tcroKKad2KCLGcf27td5hGKnIDkCTjembSI6tNS2nCZzD47QLE6TNxYuOXeNft0Hc603w8+/gUoN
fkjPMCal92jUZI5VkgR0vICe403w+KU9Zt4NDw0p5PPCIT+9xNHj9hbESP126X1mUFNPEVLzGGwB
Wnkvtmh4alJge0daCPV11HVlsYlqzJ91ZNDuReNISwgeP0qZzteW63CDzNt0No6/TmngvKALQjxx
QoPutLWDtPllVZl9N6vMIrGNE1GuoUYs+ZF7E6j3P39Zf3McYAJnqeAIhWcGL7P7exgpwBZTUx5K
ZSdJ9WkF7cu743dknfIdLP4rS8fX5N/5CP78c39ffC2MxmyzHj8fE/U/Ra3skQti5I8Mt/OA9V1B
vo3XFdfb2z//nMvi+pelCNPRZbMjlu9ZJIB+Ww0RVh0IbVUTOsLwnilsLX6kpmj0Pk4DeSFEeNxc
8wW//ClarOqVGHP09eeX8E9vMWR1F3e161wshCyOf13/l2C2jbKAfwTMZLqtZo7xaE3eHdZdHBBC
zp+FmnkP/vxTfz9V8BtjhbnEUgXvtf/7L87QLSYWhgRUOn56EtSYLKxal9l2XjZvZG+G/7I5/VvP
zO+bt8XviVmCSNslcYXn7q+/J+XeKXXrzHyXOAlupjka67WaxI9gblhK/vzb/f74YIdlj7F++rwu
wO7Lb/8Pe2qJQwXPaUpRWsBVBJgitKc7kI1L+fHnH/SvPjzJO3mJo+AO/z1HF/eqJAnvLfD5quxD
yojSKCfO+QfBpU3Ua/zp85d7488/l2/+b0+ubV6gqh6tCIKzKeDhv/6KbHql20ZAaNCe8hvTpKB4
dswGYyGciHoD1cv9TLxs+pJQ6T4lqUk80KnfvrexSDoagWb9aVdpY28wpshTxghxXtdRkN95lHo9
1aVXnIMJeRMezZA+Bwye34vENrt1Ffk+ZZzIe2y1tK6CGErqcW2rYXjPE//iz0mC6Qg8X1Zrewzm
dyEHoNuAjXR6ZnVmxoQn/WMkJKRpwrOnA0aM0r+dLI/tak4albxWgV90cBYdjZ8vdA2vEDvv5/06
6ctYrTu/xptuDnA2Dx2iWP8jsDuWoTbyl/o4VovjMU8rB2OPu4ZVm9bdrg+bHmgyY+mLfhBQmsg2
/lNdMgT3iiuMrYt/69ByXB9VXifUzXVVdA9Zy2KCC63LLI69G12KsfyuxioEmoo7rw37O3QoErHZ
OIPlVpGZwXHkOzhTlpqflDNgvNIDBOFtsjgsZCUVxDctXoCH6acSFKtmCeGDLJ9pV14ktiQwb1pZ
dPwieHIQnWcOCbgTp53MLhhEUWLiscrhK8+FLLGgDIqNf/YpZG6pXDDPrUyRrGUGyw4eUu/sqZaZ
kTgNGb0kcVl627nog/20KPHa1sn4LH1OFmvfcGV9NCohT2UDcGI1x6mfbMrAb3dNelmZOqx3eybV
vruib4otcCYX56z8aRyaU5stONHqUZ5+7QlUifIWm8wos/MvUSh1krJ9q+Px8lEFPmeCWiWcx379
94yCfHUyE7zBZ0A4vnP20CxfJ1nBV/Pdqd7DnwpcrPUt3TQMaB4dPDWoR/SMLt/wwGTczIyqQAI1
NLI5x1yohIHcjiTRui2JXXyl5tL30RXQwyjfNkV36bsjflVA5mxnIMETucW1xM1j0JoneZh/eV0W
2LY2zo1O1Tu3oOgQxBFbJ/p3HZtUtDpUKNI5xYcLke2SmXIpqD4B5Zt2P7/5/5Fb9LEq+N/vhU9/
qYb6twVSlx/0vaLBLVFx97+jFurixf33LtFV/P75jybRy3/9yyNqC1pJ2DN9yRJMYs1k6/zlEbWo
fSLNYxPsRwMxL3/kvyyi/Bl8m6S4iceY+H1N++8WUY+qKAt3KP8scCFTQHP+zRL6J4soOtBvK/Tl
ZXFy4i8F0MJ+95uxulrc3tGWe+yZmkPU9a2oGA+NEQf1wY9ia+VndmHQwux3RYbVpIrvyI4l4eIH
rII9TAJQvNkSPAaWks7edYmFbxE05+y09Mgjp6pM9b3tLUBvXYUXa5viB4w4rRCRZ0gAI77etg3L
H50RfdCt8Lqz1gLeSxOxVrXi8h5Ssj1n88rt6XyTaTO27UEi1xerVCyNsZ5cc9g7iYoce5VriI1h
7YwMWvyqvI2Tmrl3cak/nhxz1yYUqWLks4HrMS4JewT2tZsx8bCKylTXU2OU5jW5Zitizypt81y6
Rva6DFWAPwpblfvql3n8rtil18bUDRyIdGnfujCmN5wRGJRe1x6UWZgoT2wBM9WMBXmOllatBcPn
i+CvuNTwzuJ+7IuluSZZXBmvTeNyVYE/pu7Tomz9ZsULreF2lh2DwLMJHwisDJgVcQOm04/vTWOm
izFMI6usP6dEpj9owjJRJik6gKWEP8hRDyoOOnkPdtQp32rVVPN2XmKxqsU0flrUTgm6gZvqI9be
/EW9JiRhFC+Esw1lie6NM+fQpKM6BUotooJAYitJl3OKT2/wHU8YeFrbvtGMmahvxAPIqqJKa37y
K3P8Aas6q++4gOEAC1U3elw7lKofdRJExwZm4NqcfXdvOkNyVy5jth/BcYaSqtkJgFBLyW3ENIF5
WoHgG3qeU3BRSjwFAzyvAzKqq5EeiYr3D0rsVwPwwGku1dFtpFFBJvrCmLeRgjlVIsB9uHJZaiqG
N7aGIAb6pWEkHyx1QC+xaQi4tGuvhBFyU6qC0rFeOrm3mZzK9hn4j7HFCFVM8wF7mdduYIG5xgnX
VpHv6O3z6Tnu3J6oC4ULRzeqNbPBCFDuuo37rqEL0+uZB+FAKQ9U3o7v3bh8xVgIaAjvyjXpyP4h
mPP+1kvHfp1Qz2aszNqtzzMzpWv62riAS4eBCOXCxXUvAPxRPboYV1HMNJXRmJgf5mZOoYnLudlz
hR/uFPWYNylYhbWdzZNx7be6vxsrWrtWQLwJfhUqV8+WYZR7mxpk3rOSb8YGxqaxc4a+dkIH7uCD
XVHjGMZdrA+1tp27yfbqd8YU7lvEE9as2GKWFNbpCJ18hpEsV3mpDPhqeSVqYqVlka39JMNNJgT2
US5oWWac0c67FzeS8eM006fpZ7zjzWDrqOX2bYNt109dP6bJ9MmIJo0YjQE0Zn5nhLoz+FKNK76e
uhu+szg4ogdDq7UX4FsQsWjVui6mC0QPIkAW5PYuYJjtWzth6m7ymEONavmG3tWO9gnIo9k9BFT+
WivQrzFGjloZ2D420QQStThkAe3h1VeNjDHg2KTJy4vTdVv0CU2dUwldFn9N5Q9NyfGjG3H60DAs
guJE/6m2OpzU4MQ0XLmpc7aU7ZkQIycx4gyBOhnkqwmAAojczoROqkxe5pUYWzmOz0V06blcOT5e
ETtERM3NHYcSAyAgLmiGVe4AFAIyfTnET1z1O87xzMHH+N0JVFs+Ayor3bclB5v76NuoO1vI0VVz
FXCEbq4gJyzJBmdGg/GoGgFY3zbxhAcobS7XzC7DQ1c2FuIT7EP3vdeS9lATMXUP9cpBsVF2WFVm
8S3mww1lMBnhyLu/jmnfOIohNx6w7WF3xySChxOPHM41lofZliVDQv6iq0VqPDqZ69/HpVZr9EV3
w5EE1CV2ld7YBb2JeI7P9E0IqpNoUQqwAYuF9MCYF9ukHwIfjm1p7aYiyJ/jWXo3CkjCGJqVGUDb
p+1cdMqjydxzDrRhGze9W48r5mnZPnJxV82Ymw9mPWLppCVQfhvmnqa6kSNsQd/cmh7WYt/EQ3UO
WNWNcNLL/Jg1Mp6gscmOygYp1tFQ4Jex7cneMSzD2eBcsqGOaNJdYsfWk8yK+8XslrBSRX+se/PL
JbD+6NWUNIZYGeCFNY04BHFdPudz6hanmfd6Fwnvgxp43VxK7Hpx7NNh0J9RLtoKV3/FkDxLPT5w
6Fnt82QPsOGyij33LSkAiCdrhuGlQv4qnOgKF4qjPjM4ee9IJ7bx6k59ps6YsUrsq5yWozVfEHst
Rh6ZsFW2RxOFSrCn4uwv7yZvrndJg9svBJ9YXrvZMplrWv6AeGJQKOdt4kTJANxV+Vc5DstybRG2
C2HedjsY2TM+wo4qVRWkBu7jYr7t5OIsGzD4JpauNkuDg0uBiEuv++yLrYGYjEcTHjjXKL3D+u9/
k/1irvXo2JCL+XbeFa32zlGaufg/Fg8PFNE0DvAWM4Yw8UtjbxpSfhsn+sVXfdJl28gYaZakwRxq
GrErcsVR3L0PrsmHvy9jthvaJZJs+d7GMo6vIyoZLlcPIgG7KEnmE+Ze+0xCgdFYqrgqzZ4Rf80L
pNVdCzabb33ckRH+pfr8R2fof3tA/sfz8f/5/61hFYrJn87S11Uzvs//eJr++Qd+HaeF9Tc0GppG
BCU3PzNX/+847fwNsZIxxaXNBVWFc+3fz9O0shJ8AAtzaduSKC3/fZ6W3t+IQwcXqpPDiAM3zX9y
nv7tOO0GCGRI3Jcst8fLZNb4V8EjSeH8djXhEj3DQmY9kO43aVXuXTOb7q1oKM4mTyHw+Xv5HMWr
2GqNG79wnNs5t/SMlzQvvPAf3r1/MWm1LqLVf+uHZBYFtwXGN/LngI7A6l9flM2mXarWIDY/GcFz
rE35UvZ+p0KKS3s0gzzAHeZ4ifU5xB5NrBUORso+i5ZhbEp7Ejefv9+M/tXr+aus9+v1ABG5JJ9g
mtn+b2KilOMQ17av1lbvWeQj9AIP0zU7DnrSruOHOG16riKOU3d47pviuzOoGEV9Vsz23bmpeuyH
LRbYKi7decU5r3pP0qUuSPDUVbr+H17uP719F+gCD4fpUZ+DBvrb2wdLt7EaH4RkjA192Fp0oz73
3QB4Vuk5+UBfQfMuOCK3qx5DMxhhP3He3YT9dd1FcCz//HrQe/8qCPMGkt9mYu5eqBCwGn5PBFNe
sjip4LY0+TrJNqB/aPGqZzO58zn7eKtmlqLZYSHpJJE3ofxdGkzEf3Dw23SvOGJxt75Yyi/ZJJzv
vDEO0nXU82uGWdzK4ciAaZFhn9YSM5mzWGJjUevw3tdecK+bLL9WmIk8LgCYv0ESDXG+B5WtRmyt
eN/WbAPydWiDob5Kus4jR1VzuOYHRa4TvxrMDh+4QPChE8SwzO2QTdjCmhke0UEi8optRYXV+xSV
zIiQQ1xK501GUCtUw0XvJyWBrTMBpCXDkfTOPsiukfU+kMr4EUwyweVmtHN7rBlpPEntNsHar4Pp
zvMoaVhlMhF0AekMRhowjeGTWjz7O10sCPkDWqSHkOdGT1FSW/u+8UqDWARbKT0dDu0DVqS9kjgE
yFciKmVlHPGrjXsY/YLnGUM8WGvidm5oIhhb6xoDIEz/FFzFDlQkBfTCbGdxpQ3c3XQbd/2jl/OL
btU4zUfb5xi2IUoR/ADSaDThODi+2k0obc1es8EV2IP4PKjxNIkZhMKFrj/RMH5BsmpFniXo78il
DbdwtOnOyIz3tis2lJe7e9sIbqfYH9bU92APF4wRtTjpcvlk3lWGmFjQx5p2Hbs4gz050RQ1NzuD
2/3GGHu9txtigqFRVlsTlfUMKX84UJl59NzvQS9ugI7RghDBC3F7c19SG36c/ADCXTChygX+EXUE
h5X1DbE5HFnht3b9vbLnTcbzGvfTvEnLkX4EtLejaYwX/kMPqVjmPvp4yw0XCqDihlkBrybFiRsP
RXnnuvPwMYOrfMePuwZL/M3TdvGt8COuFA4H9HKNIMO6UGX+B56qEW5w0bzJtr1JnNo4G1mdPyOX
2TcV6cX73IBQDOdTyA8b44Q6+BQTXnlVO3x2pBS6tV3WWm2coTFuR9DMtyjL3kHInkhL5UaU1kc4
/isT67EigBNij/Mh7Exnj/H9o6QRboPD6q2s3XcximOe9PYtaN6XsrTO0TI0O/JsybZqBmfCtx2I
E045ccqmHh9llH8MgSpuXDjOm8xvxufOyoFKp/27QZj4trFKg55Do94Gyu3cdRxxwF0XTl59Y1Rb
HRvMWJqkPjiE6zgG7Y4HKRU/8tQqvjm9odFX2pkBfxKlU3RyIOtqRBE5mOsEWFYL+1sbAXUs0zAc
Kt/Ig13btXS8zJOa6Tiep1qTeasVZ/206uUegVUF22pye7kOZt/5tPwxJqZPE1d1pZ0ZebxpurS8
w5rlfampaWidTYCPWOVFVuEx0a++mBuKbCru82dLC2/awYtR/qmPgejv3Vmze1LakKfdzezjIGL8
RdvjRvuw9D/NoDaKVzsZVU3wMa7hYxqjQT2TAdf10q3iZ163cyWlWB9uolr/Q1noA6jH0dDM/ibi
LOy9IF3Yzd4emlqeR7kwJY4SoBB7lGgm8bNlkSbyLvfuIuwI+QIsx1Y9WUYo50gK6oLiSli3gxUH
w0s0FW36atQQujhO1+7sPlH/6vTPmIHdbLdwnEdamnl+wk4s/vJp4PvXGPC5uuh9BSfYcrdyKX2K
ikop20PkBxVT8XRhzd5pPY7Tupt6a3q2fFIJq8CqrBGOt9c0VLpgwCNgYsf2iwFpJT/Rmu0Bxo4d
oCwV6ejxvhHA4vttzVKelrvGQVO4g3uD/5yPyOr4thST+JB5wAA9NJlJDPddZfnedVmmotwAjjOq
Hwlmn7JkySujad8lPCSQGgqUOy5r0pR4Afqg3KWd7vAMB1b8qktezTmih8s6Av/u1XU66trZi7wf
IoZTVLM8+amBf0fhxCuvh3FJ7EdjDPycBOpoyCNLlnReAijayC8+9TxhOk3KLEOP7pjyW2VngspT
XRP5/Cilny43cVoidGjHjvk8J8ukDJQqwvbGX4pOYfTutV4oUOoprNDgkfWW3JbCdx1hUIvARZuj
DqBMqQq/IdFmJ6fGmUD0XKOuJOQoyRP5Y7QH7NPF113BRviDuhJ3vupHOnWOo2A5uXb0OMutdQGz
65CzVmPbG76/Iv0Skd+qZj2IOekOMfNYtYYiV1wPNpzyfTOBWQu9zBnqk18ZalJhEE1e8WQMdWO/
urquopuZ+CrV6xbNF45/qWIDPV+lscN2XztV3l0FadsEVyS7PKJxBV71AJmP/TjDPUkF+yOB3Euw
g8fUZ3fKjZH2GjwEfU3NBLVkexJQjr2vcD04h6ya5Hx2L5XvEDgsIm1O7vNVqAyRXzK8UUZmSWfS
ePSXQUQ3yMsq/vS9ZVDXtWkzoXB0pR683rWe6fC+MsVp8aZNxF3Qlwbo1wjSIp6Fpho/i0IQ6hPp
ri6HzWQBGRe9vaFAacWwbTPQbOQk2QH5zA4Ns13Pst0oNlxTR3eu+sDns1G62aA+kQzS1wPvauJc
d7TT7jSWTpqQ7HvJjrDSWJvMKD2MLvzPcel3KcspTZ+7tkEems3boHC+7LjY5E7k3zDXA8I5xftl
wCyYQB1jgjzcVLF+nCJvHxTta53Vrx2FBXdRZ98v5AkIN6FVa1TH41zky85kDTyKJjuaqXkYl+jV
09lZpO0LBsSVT3qXERPNWoIlKgeXPi3LwXVoVYzHVxw43EE7dSvbmaAZMQObQu8DceU7r1uC0xjN
3dZpnfrEqHMH+Yn19T6F0TcPstgP2o6+msr7zEdSpjFw69BN5p3KnDa/AvKK9pMnhtx6gdKblILT
IrebnUY2XNFi6D7hZo9AGTXlbWcw79TE4PlAeWLCCGEXn4q1HqWoT0heepMXpui389CeItM9UOyx
NoZqn7XWnTn3IBCq42gj1PfNmhhxyfdJjGFeDM2BWeEN1soV39abLhn11nbU+A3lKNooWnQod00t
LNKGsZY6OkYDfXTYMh4T4XzWo/fN6/XV4H35pqNPgm/z1i06KuBafQXSpbuJRFFtlmwUlGEWYtua
NnnDFMYK2XPWEx+Jx9Kod+KiC9mjYs+O9AP9KdNhTq3XaTGi22h28u04ZW2oS/Xk1M5ppiOE5GOQ
bIauvHNxMPMcj2TtYt6ctrywOXKKBpAdVs00rI2kfakcJwpnI/jE++wysUWVAdWk1yyn88rDfRma
LpwXx+xf6LmDYhAXcNgDU13RqtOsGst5i2ioOMumsNfeJAFTN+lLwG+fJAuqingqbfqX3MR57WCX
98THAK3nIRWF23aqY+bk4rlFyNaA13hUqD4pejvft+jX5yUapi2FgjdAafMrmzhoZYnL2Ss9JpOg
+amxukeDfefW6MbHirrdR06CjPRpmQQIMQ5iOevI20h6kuwyYrJNv90W5/LJ9/jKGJWeryQlkJRH
1fE5733/1Cqc7QkkatT7QCjyIYyPuKg5D7Gt+T3y/IpwVBbGVfyU2EX9Rnb3ErXvD3POQ7agMDHm
Xk61kyAepvbGcNVXFwuOU0NlAeaENoEo774DFbeue3+8pcVr2nFkLp6cAWUTxnz7AyrDTCoGCp7Q
fnmCOMDBl3R2jsFp7bPyhJjBNQgTxbk3kNknHnm9i2Gq4ZIsu/eCEfCq8/uZ5uskvoOpF29REx7R
PHk3dHpvMe8ObYMWT0NHt2aevwwe85aVaw/eLi06JxRFr7Ym3It7VI4x1JONvhDX16SNnFMPgHGV
+sRVx7I9KHq1M988JBPxwgogeljSyrLpS47d5P5v24YkwrowAejyHW9wVLjbaLDjF63lpdBNdFOx
juqZ4x0b6Bxqb7z2lGu8KUrWDo3sxYYJW4BdHK+xPeKEpkuvXZet6k/xREnUIieYfXGi93Iqhk1b
tsmqXOpnnfmgjHh/72JyAusi7asRm55ubggaUuoA1mjNUU3e2c5i3tDac2byNWwTbVg7p5ySB7vF
XUlhV7VpDDHeWFNc8GGk8440x7AhhRDsWzuyn2NAGQ98hOyNKfn1/cJ5KVRmb4Vp6oC5W+zrqJ5w
I/rVA4YUZPWWl/yyWO0wkZgl7Zx0Q7yLp2r4kVQt15eEvtKsmpuT11P6mUVjGRL+panv8tlUcRxd
6ayM7hyfddeq7Q1evDeK0PFs0pP5CZvhIyCOuGpdpT8Zr+mbiX145SVRtrVduj5l1EUrMObAH/wx
fSRkzaGWuOfW9NPijDmQTFzbqxe78p6dFmNfiOH3NbO7/J6GCKAnSUKFIbFdnIB6pquAWR6r/v2M
GszDo5w8/RHzfNVh4XBUBHdhDP10zXBLZGAolnFBxA/KkVN3iSXU2y5LaWBazCM6EXXrjjmHzgLm
AZm9tjhYQ2O+sbzofU0xQb2qdTvln1pWjGIHeWpYBUG3eCksEd2+LuT/ywVQPKwHsKkEniWXo37Y
RlP/Mko9r5OJUbIT9Mtm6IOtz7kuzBHE74qo4pmmR+iumiqOQYF3SunROvA40nLtxAwUWl1N12Uh
GWk4HOKIpshNURHgaXJxYYyge3iMX4Z2QMf3cW9vGyj67JfYUTil+2FfJ6/CuCj/JkU7yuV9HFPP
2VKg1JIcGZsPYsfVeSpp+LSqyl9ZM4oRtq2yvyL0c00TxTmmL7AMyeAOlEtV447CW5IMsZttDYdL
jWDIGEaUSmLzYjTVtd4l8u/kyfriDNtE+bTcJp06T/MCal8481U8dWe7jDn6Em+bShxNcZfxrwb6
Z4LSgaHXCAw/nvJzSb3O6O1muDUP1lIz0AjoYqO4TZBdKJurTAVA+BYabo/EA1O+Amb6lkr73TEi
eTRdT39MJWwgCDmf1sWO3MxPU6YiJgzWMOqwkP5yqM06eIyjjmUqqEppbaDlmz2WAFv2NHnJCuBq
1HublLJSmhAtini4bKve3IwuooGrLvpILsUW1+ywY3SmNqP8KcdMb7wb1soNQPAEwXtV+NAO6Bvm
sM3nkilKlCTAkhK5Ki2GsAlYZZqpiSlCGWnODIiuZQneIPfDqgyqkxZfcibnK1xyvudvpIEG8DMW
MaNdN15wLLLhS/T9lRROcp6c4Dbw5ldR8aq5MzzUMVKP6m9jPe6R2BIGCzWECo/pjh9EqyKS58FR
p6QO3hone2Ao952kw6Ocxm63YMAhd6P2BYIALtiOAD0xxraquPOn/daB8IIIIlZlbrDjUsRXFdmb
MQqo6Zosnnnj9ex2WQR6L6ebboDfG14QPIPf3y4ueTBVfI15ep7nbOuxyLS2sRlEG5qz+2hhC1Uq
gA7UqJXNZXDl23g0hFLgTTjNiHk8xMreOxPgKoyJIafPfRVNH0Aqj1FW3BLBAl+Lg7hXX7mJDytQ
d51rXNvtxKR63itprBJruOvH/gYq//eEBPoqr5wDHo91nv3Ijf5R0YYk+wfGc/cNUXcZWTjGu9gP
ufQep366yhr90MwKMxbnozUOMHCBsB00m5cu6lVTqOSym/TG16AY/GzibtDlXZwujd7ZHI34l27t
EXnzkwFqhNZufcVdszwl1jxgRhA8SZx25RLOPneQVeU3xDPJ/OADti050MzpK/pulzZiayTYR+Mi
2cCbBP0hp6cuQrWXLoXCR6+105NrLm3zYg6+fkZq1VNYjG1zZy6MDLcS66D72s42yqZcKmGsMwqp
+XyWDClkQH26DJ3tZCecwn2EBiEaBMYGqauqBvCUY23ZJodVD2UeozWcn3yJCNvmfj2l34yaSm/W
eN9964KOulHq67A450OcfXAxay8X2p6Bdp5PzpNLlBcmKiPCcMKVweWDXnFJJVImX/1k5uAwaAeA
rSe4o9y4gzkekbWTMowwi9dHVFDzIUc5GFbSG9qrPO6Ku3aJOKhzB6EAnGcH/s1Ihux6Ejx0NJZL
U5/dTuf3GUo8pUxDadvYDFJPH/2qaeRBW0X+LcAqjKBK39rlrjrExW2mhrHcjyqh5clrinaPdT96
II7IKpuobNjVl4npViS5O5xNpurXyG3la42953Lf0+mbyHyOPdhKs+yKeVxSPGFFSF8Gmu3rK5wC
8ktxQ+1oi1PcUIBjeCXwKhFHNH/xEbLJKoM0zkCOF0jAspwWuqJ42zkzTBzfi+XOnxxUK3hhSXl0
0856Q3+Mii8/iYOzLAQJeTMbL2V3SBkZD2fZzlvmiLnaa390L47shFqmyPKiYl0Z5vIu+GCHcKmc
LlsPk1qIrow+sCiFj+nHgB2ZKUbPzTksUfyfsPsYPRZ+W/VbK2rUDcqB+rTEzInUBZCwl6O5YAdJ
/Lrmjmrp7hSUnIbpZc0G5zAGmZGsWYGZzS+y4voWcYnaKpmDwLfERHmVnAL62XLD854CpzGSrZM3
gqqtBhgEQ2B8NSWuzPegJ6q/y1PHmrmylJrG9RZqDTzUvDhwEOkqHI99zMSo6DmrFvScFCTGY/3e
6YYuzKUT0XcEeHAWtakmnpfMe7XJht4j30S0BCb9HM687VxcO8OhTNyIbAL8bTP8iIEs3YEOXJ4U
QsQQGoAJYhYx48JYaafigxKxhMDkaBXlthtHxlkSufgp8S4E7sHuHOhPLbI8fiJchk5FLTiFiNzG
vPQ0LX31Ejle3O78Js0/NN4LulHdGYsAFYfk+ZoKY0tH0Sz8jiqokjsmG7W1tZn9N8d8iNx6a5nG
WIf04Q5vsIcMuaEzcvw2Ybf77nTjDIVJjOy7/eCwQuMoXta0FS6PJZpLsOIbp1DPIgprMlGgUDpj
LT8zFidKZmYxPo6LmK2TYRY1kAHRddROmsRmfwALmukf9xoH+/YsaOBRGDuOXRdfKBdMSHCS53B4
woLoDpse/xjjSq9EuxHKS23ud23/wjqn5pWgSfgWWb+hFBTfU5iUaKPrPskja7WUlEHgwZVqVXNV
voeBZt1pswtuFlBc3tdCIY67w5ERf3RJxAA+LoT5aiUxz1HTZpRTplaS5mtAictnMilWn7HoZLKb
YVMBB0ldVloiHWm0MYBLVBvac1S/Ei0ALkSxmHMQsktBejXn4S8Do3kvTPqNASldAEAcZ6mLzka7
uFXTaC2rIaUjNTT90bpSqGd3saQzPvRbKzXWqT3mVyKuqpciMQWFXQEW3RW1vGASjcqMn3I/K+9J
0HHJL1t5K0orfVNlVn14U5XcUrcxDtsZL3fExVTgYxoyL+lXXOWxic+Vml7cYcDjl3CjBE3Be80n
ofn/NLk0aprqQhXJYuZmUO7YIaopJzzfGTj+TKGbrTIdpKq0jIeXPKfXZO+myvqWLaN+rCPRemGC
96BbY+VlMGA7Zc41hsf2GSqC3ZxbWkyfTDySr4NVX15FYENsWwbzk5Zi2hrbxa5pBC+DN+hw6irL
3MYMDYOCNRrHA8ATtR/Tb4y7ko+uzZLkFX53xr2MwtYHTMr1j6WEKkL1tb9M+MSFd9vanriLp8Fx
VqWy0NygYsJCqcf/S915LEmOpEn6VVrmnBgxcOAwF3e4B+cRGeQCCQoOGAzMDE+/H1J2R7qrV7Zk
jluHOhSJ8HSHG9Ff9VNssDtCeTVMCJv7KeH6AC3I9p0PuyUts/OjmQFzBbEFPlebo61N1Eg/LE1H
Ubwtgq94DM03UwruhQzTaZcY+ijlnibssD0pAu40SdNEgz7BPSMUA6J0DZlnZO56nF2nlxeWXLyb
3Bq8/kTaUjF/gXl9E9ll+VzrrtlgMYSO5zR3mTbTcHwnFz0ky+B2zSFyw/Hbr4iZ0MyU9wMIAJLe
CZbVuoPnQWAZe1IxvLDpRP4JF5Dqpk7H6me1DVSmQmq694hq92pPO3LK2GluN4RRPGH/JCExnZis
DK5ZoboezbVrwLUVorrvghxepfFn/86i36aFhdDVLyl5wKeS7Z2zDdwZyHHNFoGbQ2d+LyziuLuS
yMcdfSnR91wiHySlJAGXMD1qLCpitihyPIXzfUCuYkly7fmPeljEGy5eFIHGAGblEqaj4NgVZM32
dpT5UVLOS/q0lnX2aOA8IWlMEEw2gws0UWdAe0pyRGz+bDbkFEbLoFVnz6EElC2xz49hmOMpQ7aK
JzL5gf8qI5lTlFVC1kFgDqqHhslmkwBcKBgcRiIJzLK+NDniPR2nMf5OvwrqW6DHU7br6jqL8Jb5
c3BlmbyhPVFxbd2nTAdnkGkMMu4j+JP25aCchZqbYBAj6/3SXcsqh2IWuWUZnNRGdzeqr6rloBEl
PtPVn5dkdYc1OBsdC5kbByqIJd0XQXEqycOtSU2XPH8QykrfLT4PXMhz3D2N8DGusG6m/MchKuIO
L23aJ6SNc3VCJSXn0yWSPVF2JTtxGDqveLXkVLR7S1TtYw0Cwvm9BOHwEzMCexhtbLptb+HCkksW
/cRlU92IMJgvaMT0imNOyXe4A6pmvc9wbV8KSjUnMJkqvS09LgjOgJcS56oh+CiZxGFcLdsPZPzw
nsE6JE/STDGE2pK+FPAVrYluKE8Pk7UXeXlQkyOtW9iOMGu3b5AhSLg6n6ROO5ipph5B2xm3+F7x
Gn8tph8HGEIx6j7pGO+NB4fzUikr7oIklCXAkcYvP8gYdHOiUwKou8bh+gZgMiweyymMaLEPUk4f
ZlHsT5YX+ddl7mLwThdyhTHRtZrbToZPFxxKPnBFEOKVaQMuVnrFqxLohiFoIrGbnrnwFwHR+gUb
hMjYpWOzbPKsGAe5X/DzaujYSjOQqXXIZuhOOEVmOTfvgClb9Nhpal34faHDGL72JxQk7QUV7Zx0
9e5XO3XvocsIdtdycl+qZp5W9JcOaTKWMa5GojoZw24q2jGZl/2SJdwMmp9spE1sN3XwFTkK+3eM
s2DOaap2MaCTIeMtcNKNBugTfmDOFPdnxl9s++DUXSAPeEqbK6po24dmxExNWztucsIqk+3y8+f5
O2AJ4BjfR+sD1Dys2bW3mq3kq9ooFvDzeAey4h20T/Fm8Q4TVJlpPtwtvt9ejoRKAHvFQgxIMNqG
B4ozMt/HazZeiQKzOi5RXziHkZpGCoydNPuKV43ov0JN/HSk7J4W6sHLhImUKw+2p6VL8hwjpSXy
aDplIqSWo1Ub+DREgDiShVGfm0MOUJIxfoakxldaz+uenWR5suttUXCpsnUOMVBAmL2gPB9GQFb0
UXSM03ZykQY79oCheF9BzbyLWDJeOjEX7xy5HJnEtlM/+BGztx0XBFqDdbFQ8Lw4tGbt8JQjzpXE
Jp9bYeMpShsQaYoIObtb5KIOQGQCgTqrAnu5Nfr2k4pb/6ID7i8gsab+2+RxoDspg6G/gbdVPRaq
yWlCF4SL9ozRmTUGhZifSmHNEENL4oJWRyp2V6C0Xxm4XZgpgOVwDmpLB6cDi8N5JBGgCH3rMdwP
69p/aar6LqFR0JOduXr67enVAWWj0+ELOde/Ba67shjkS3HD0hFfN0vWcWqIm/p9iNbUOndhuyGf
ceq6m2ko/JhsvCa7IXLSV6seOLeHlQ8IJCDucJ3OPkSvRpTWvQMLrbuUqK5sJsK1znut0Ydmt5cv
1Zp7V0EbtrdYWwGO9JPavgfBciu90dywlw7RLlyL5sHfZohJXDNO56bRy88GhJ4Nia6oboKi/YNP
UggQY1+o9hjUIZDlhoUmuKroRS9owR1G/5QoLXSEQPXmjWmteoS1Q8kq0pPrJ3081y8ZlzLCC6zc
ty2F0Sf0onHd67xJX8Bv2laRPCDmMZRO927CmVrheOvhTQqaQx7GMqqgShvcB1sPu6gPZDsr+Lum
sW1KXuGJ9yMWVTX7wa3HnbfYb326TNVcvVLl6/orgau0qBdyg3lrI5VK/eUxB1AHIceyPDZWvb4E
yjRXSxC4xZ7jYxiSzgo5BlZWtLRXKH3TPZ8v8zvT4P8+RFVZ3mrLwXhEinjmAZry/NVxSCvSi1GI
O5p/pDzHfc1WDhmN1vUiq9fnorGc9KQgtzbsnaklx9f1g5UdsnheOcFxZ34CaEr0hOp1zUk+m+qA
/d7TVyBVUTgdM6mvvJq4662Ahwa+yJwN2mqUj4yBAXYuDThOsI5rC29zheiKg91ePO67GB1OyKqU
D5YbZy9F7jDSjUxW76yZ1XNXRTzxO56k+jdLZoVMgzfsZ2QWfEmJBDssd0YMtGm2nUvXBofGJkbq
a7vLkGMcvVZMLpcIdoKCV2xdFTZF9PjTQjc9sg4z0cI7JhMjTPVM3q7XCSuGPJ9gm4Ow9otp2rPy
d+6xF6rHC56TrkzKWDb5zTxE8j5Ix97lN/TweZUVkKfLLJ0mSBWlfy1cqqxPhYp6UMS5az3FyEX9
LvR6xznNK1z9bPjqXZqMIOmwEFXZpaKUGNdFhP2BIBUnlkIEA8bKoW260xADn7nFkWbRuUK/BgWN
Ppdtrq95+NU2Ke9r4OTZpyWC9IRe+ugnk/7ye8GkChi4jWKbH8RmT/gVVxtN6pr3rgh09pgDPn/D
BuG+FL7MnrMFsQCiFRF7Vi17uAmidXwue78aN3XLJ1gDQgox38ehvzNpp+ftSjG+t2rhLtWPwcKm
KVuk49rfsPNLJyeQ7+Xackg24RjC8/K3rbxxxofA3rbLedFAEZjsMVgy+PKQpmKvfImMM85EL7wV
RIELlhzJcKTEp7TXdRt5ROo8b7T1rpWrr+ay9YbTnrb5J9614p1owHSdehO8bDmXozwQ+8ZnwfZZ
PAJ+ULcwRS1eo7bsA49G+RylHGgRwizohGhHlbgKvGXpzpADoEU6yEcOOOi1OMU6N/WJK9L2hRLs
6Keq8VLRorFSIj6ncny1IGLyM8LQbtmcODKf+FM1+LiLiso94LerXkKgDct+qmFFn8usHrhaREX5
RVzXvVI4Vr7sdnVfGDRhEBxFp9/GFj8NaPZcEcm3lvvGhDmOC1E8WcMyW5h8RrRJqJHea1fG4k76
xFyOVU0yBFXEbR9SWxTcliChjDtCuMpnH8/6322e5rcIcO2rS6aM0RWXrOAImGb5SdNc1YQTYr5f
sBw2XvWEfsNhdba+B+xk17GqGxTzBn3Xm9KFFRBdgbyazYHauLb9uWRWjpQDJt8EJs7xWWRpQNRh
zD84YWIbsCLeo4AQ1nvB1OaVgkoUBl/xp5yGmtdIJ0N9GbVQ/3bCH2WLCQx4Pdv3zJh2U9aGxNYo
iVMY5xBOzaj401k6ePEWtcQHNp7yKXW6Jb2EcMetgFCyOC9M0B2tsM66JAKdVO9ACgnWEGhdrFdu
SBimwzXLwWby8+fZZbPKtIiLo6zbLVIQNTysVVx91Sngdg5MvnsZtppcrguvztvT2psFOD2t9XWG
Qf7oRJ15CwCiwO3y/OBDMbZozoqF7aEhfREkIQ7YBSzLQniwH/pcHIzUfIb2GPZnDSh06yqmo/m3
XKbqBtKuJXZmdlA7+tEGDAk/DQHUFNKMzL50cacni8mYdrhkgtQp5pCj3TJ99qmoV770U9QfxFKL
KGnLlOOEKVcMA5NO9dOUjgbmdeiHP5DHNNtNvS7YqqiuONLq3v1e/TZ3D5O2p2dVRKyLLsYmsgyN
P077yS2yz9ly7Jt8DYKMvbDiRzimW7x9B4WZkYfxkY0Ygy98pbq8nNCsy/KminwVHivOQO2+07EV
JStn7TsA29u1CJg2vhkoC0z/R46vYFjWQPERNMvtyCip4CCAoEe4266vBqxvFEc2xK0uCqOYGmpt
xGU+FfN8gBM0DS9TNvuf5eC4z24ENAEmty6/CnxqTwT0uRxDxYznJBCyQUxvHabYyxrTYo7aVW/S
dj1TUNFsD+rU4hy3ZDB0iQgWSPUtw6R5r9REhn91inKiLzAiSbRydwSzLKvxh41JQ5/UG5esGOUL
D2DPHC1WOqDkcwHRq33UfYgC+aWsG33TxdgEE2IylHzNouAEZrGwIr7lnIh35PaitxlU+4KhMmMW
uk6+eLV93ZkZmzuohqueDARf9woj236eJL0TFVP6S5DmvL6ek/2NB4mDqb1xQb8NwAKPPSPj+WIK
xxo7mzflAw6Z2r9u7dp8NVSOnOSjrt69wmqeBzLJBOYY5PGRaqbwR9toRdwFKNZngHyMWcFarYky
z6r+GH0jSehBfb8jHosnZhQFw6cuKmARGyfb5PBoXc6msO/FaeDn5Yu7VMxTmRTgV5Oh04eHQTqY
8OQq4S3gLhr+zP3jXYRatTe2xakjW1nIkpQeT3ktsPFdZXY58pGsnj8fcHpW+YGTG1YY/NuetUcN
0S9ZDULozG20052vlHWWSc7jknNV86cYBs+CysltlveCEBWDNN9aqNlrsCm9mdXyGU5Rr2T2ZYwj
ZG/LyrsRFjSXPYZryAN8p9YXMgEg1HMuAveZLKvvcvX6F7XO+FpGr1rJ3Qm460fVlaxVXjC1D244
A/rXsFCZzC6zfY22gc+px7f3u/TJMuxJB4bPtmLIBpaSK1mIjrrjHoVdgxxu3R7W0muKw9CUeHZ6
QFH1hRgqHNap61kBQAsqGHhfY9oO8mV0rRNDxY1hq+ZWtwPnx6GpQJr5KJysh0fbTF27F4rvGnfv
xl6gX/d4EcrKuF+9BoZxioUY7DKtHFA8/XplW0oXvr2svZTZ7EqXoK/Kg3Xez0Y3rxyJ5VuBqRkG
MrSm5W7knY4IhGGz2BMmoDE5zEFN7UGve99pFvjeJSSq4M2dsLTuEEvjn77k4MhuyoD/yfIM2Y8q
1uXT6snpLpsNo11uddXIEDMLf6peOvTA+6377kmXboF6wHOLObGF8u17Fo99bvXPVT/WH2WKRJ9M
fdd4+2KuSII3KcrWzu2kfbVILlynK5OPig89hZAgZysIdlxKOnsfgtf6cKZuMyQGrN675U9hUUVr
hp4IALR8XfINzbXjCh3+VuMkvmVApUGyIBPckGtZHi2CePNlzl1/ZWVpwI/gWQ/wx1Eb9BJysjDH
aoqzG/YsoN2jY4YLD7zbCkdwoNCIrhjfOcBH69K9cQ0JfCyUtb2fTDFDzaWBDRmEjTLm7VlWfRgB
TAZHPXaoJnhxzXROEma62uiczX3Jj7/Ff7LSAC4gTh9s2KBr4uMcqOl6YTndc9riwZFpVKO8WZGu
+gNzkXRKJjUHEDMZ+dWHMF8bs8uUNPfVkrlPo+pw8zd4c1Fp867Ojng7BAm7NjurcG7lDM0Lxjms
IcgGnkVhGcXtDm9e3ZVi56yK6b27TE1+KGbmfId+u+cxy3f7jjgffdeY6C0F5zirRpFUs+QpnicR
PRveffKcuHfTPUEs975nter2NqGIMJnEHLCQt33fnRoT4lwQhVqeGJb1n/7kozVQa7rZWHvSiDs9
KpvUZd2/M5gspiN+xlwmHiABUhbhiDqu2Bv9kzUtYYzUGC3QzWbVMARXtcb3lM/Wu3QCtj9G0qzw
ZRaE56UL9+q6F1bYng65mN7ahSZHGIURRAFmShUuv0ZEt0HnWBRyDYIsVq3wxc/UxDBSgEDP9w2V
YKFt1HPzSz/E0bFvepbpHU09LcddEiNQ492WJIWL3yenYWXNfysO/sMJUlj4gZIjvCRYg5lTXjF1
BJHpEaAyvHJ0c1oAW+JhmR33A+mCu0xnK+AwOeTfz05MOFv47racs7iNZpgdpnwGzo/kct6vAj/v
vI1aksb3O9T5sKSHR2czVUtNX6204BKMxMJQcnlOiiGySbw4fv+TKcvzrnSmo/RYm9ZQKcJklNiX
zvMes5RbNYkYM+/cheQq8UX4mbebNX+/Y0w3vWdV1zHNn2lWoX5Eruxe0p2fiyWwN73PtfrExA3h
nWos/fxACUmr9trtM/xItnJySqgX8gu6mDS75uCn8FVtdRuCY2l3ZUH70bFmDsbVrVsLwGdBD2Q6
WEPskRR+ufwsY7tA92aTEf1suBfZlZ9pWr48JpZqXgq194Va48s2Agl9wa2ApZQgRNacGc9Yn0aP
to0vxkFCTAd2vIR0vkuGBz4Ee2m8bmEZBsycVblCTbtQB/gjh7kIwocu9MebcYo34UQ79muntP6x
e6gPq5WJN0Y0MZA9EEIXtYVJZRd12r1BOmh+M3Ed2DUE8aYDHReCxWPsgipZ+P/Wgwe+i9GExn+z
n7Tlfdvcfs2RAwzfj2kkfYyy3UcVjFQVNQfkvYIv0lIgODEHLjH5p0yGyzZ07HsAwT5tHVj4to4n
ERI/ymIIh/igSJJEReZ4CDKVCXB51iOFN6u3/EaKQbKJXPpFPipmQ/5FWsReA5/cje3nEvNpc5rZ
KYO9wRFbW4RGKr4f+z5tvhsMSsseZxPeX2uFXrDz5jH8KdNqIDWmYo9nDlkQ4FTGXrfUtfcI5jEM
d2ErtxEFFjPQQYUvssPUzWmaRNwJLFwvBHv2v+ZCe3REQNRgwsydnbhpkCWD6bhe/SLUwIxWr+Me
j+TEddnTOC/aSEL5/cVouxB6ktzssil9jVQQ9XtUYHM1I4/czdQrW7tfHEaCBWFg2ntNv3xknGo/
ArcJnttA5Re/LBw7ji23DbdW7ZDAEmX8kiGVkS401e2vsIxiC/8YLV1LhfoQW7R17a2wxM5f0IP9
wp2kWI8Qm5F5f9XLIOY1lGyWfW1xNQw8Ll1j4TqfqCUoVHiYJdf2frZX1orZ/tPK7JSHVgXyeqx7
m0F3nQNxmXI1uMmvYSKJZ7Eeoc2NCMIQX5WH6wgrLOtOFt81jNzrJK08BSglmxY7SX3LZEnnS1p8
ysazPzilx1A9cSK/p14KCp4egCBNfhkH4vtUj/jxsmUtT+3KwRvTLArvYu2bwUrUEsYXv+jhgeE8
4rB2Gr4auFHZiTjg1Ihgsomip1+KQiPpqylMtsZOlHbzlY+cifYjXg95+EVZmZel01wdWsRD2rNK
ppmcQE3JT+vmhgIJhaX2F6Al5soDzwjphfhtiMqQlV545QfIGvWeg6e7olPNmfe/UGcKbkpedQBW
sh2mdIvfu7NqPEFWPek9N9aVq28VH2yT6kvqBrP3aO6nIHHUNLzVQxC+BMxubGiLtL7s3NYthl1L
nD3b51rXRzzFXEqHHD/kPurkgL02L7JzWvHiDytG2cQq3dwodyM5LK3TvGNlZxKO0M+Fwi1Ne5Hz
ixuKOWQ+nAbow/6+IR5x2kZD/oNKVr82jpV7Rwf76NkcazfmAZK2LSMCjxiyLMNRrLf6V9Id8bmo
fC5mfeRPx2ICwrOzMHk0+3ru3cdfOEgHy2d+dHC7zN1QaH19uw7F9EJ3d/4g8QIUu9TOrJcxX72X
2lP1LePk6inqvfnnFyXlIA6nwRxCg69+j2bG8YGSh3BOfmW4Jipq3OLD7Bh9ZdICYVWkqc1DKlzI
x1Y/bu4DrwJIaQvBKx2HCx8wZrqvohDvtb9N+LKg2wzBXFTK3S+Qa+4UQcs6Du2C9w9K9KL2FcUX
379ctxOrjUfpCPDZZzZMhQvXYhNm9ZYVA0ymh8Z/mBAGISMBGn/sllG1f5NGdv4tjYy7GwE5tO3A
Bh7l/gXYFFaGBSDTBkOkq/S+agcW07yxoGRMk7Ak64ndpMnSy/pixrRxnzlkTbdA0urum0xUn41b
i+YgcMdezpXCTFL3IssxPW5O5qIS/QunJv/RikT8YC9cjnfzWHsP/+8Us729zn8JpUfE7aHr/YFx
O38i+f9MP5TdODrNgsw8xvH6x3nniL3whui7IGcidy6friG/5NLthgqjQDlFQYxY58U3f/NS/v0t
DYFsOU4Avpp4UfyXPDpX1UmydOnEBHgDE9WvTI6nHM8Jo2QvoFiKMFt8yOcVExfVmHQaWcGwoKl3
NRUZQcvJZ/83r2kLlf/l7bFDONLC9TgGBH/FD88ObMFlyRY0CnzdzDwbtmHZhMsd67DzPQFEeqCm
3Ud9VovMT+dpC29ySPOukMuxitZcmaK/IVY6/xY8h2sd+7DChHDBi/t/icLnfbrShmQtCUPaWX+V
8eI8WCiiXzxo0/cy0h6IdN6DMaK9jcRShsmFQnWuKxQahUZ9tNJYSZhHW57Ac+CKrQP+tKYOB3Yc
r6IQvPF89Pc4X7YbBhWZtwZ9FSY9toKIu+VKKRtbW3lv0gYabwdChFlbpS5TxybOUES2+v03H8X2
8f/lo4gEZAjfFyGYp/Avj0dTjA2gysxLqKlr18t4rlaUu0bDvG1U02xRyKpv9gEXiGoPKFCQ3xtC
jEr9hhhnfyXjDdbgK7es7vlvXtv/5TEhTg5b2ANgAY52e7T/iSEqVgvvgOUi+Kim7o+FmvDMBlJ0
d3klYCJhFC7TnQjrEj2r9RaHq6ISJoFJUf5Y0gofkQabvwPy/jtxgtkE6xPGHs5psBO25+ifXpaL
YNhElBQlNVBjfwcX14aWkFt6hnhhU8ZHbyIzgNTl7MacXEHRR7X5wCM3cI7iCGd2f96o/xFM5f83
TIrHg/bfXI3kfXz/x3c70mlz/d58/9d/3H/L6aMuPv/R/fxjzL//sUer6/4ZmrL97/9dUx14LocG
/uLvIDf+DzPFhqbCkZcpGtNuMOseqI7/zSB0/xOMSbDB7EEPs89sXeVbO0L+X/9h+f+JIc1h98UQ
FbEgxP8TZgoq/L98wSLBkste4EQAd2Ea0h7wr0+LY7HTESs8kuZnoJd1JruKHeO6l0CX+vaSkSVK
f7QOVX1Y4jXX58zL1UtOlnXY4pAdMURmmWj4tC+VyZJOEx2Sq1+LXTt3QZdMNDnGe1rMmgfDtZWr
oyn77lANpvjt1NOCCpc1my3bWfImcas8/Wn9CneZQct+HFCFQla1cLoa3S4l5inc1T2d2NugvXpI
tgePSb6zK8l0cGuPM/27Zw9rzsie2OY5QiYx50TLLRK9nD6CpC9s79TB7YK06+ug2MvSojoLWSR9
oyVzxSmZTxxlS9ivmGjXzZkuCgpfdppRMP7O1i8YLpgNqupMUu3wn63Wbobh+IGhJXwTwcxmql10
W4yCUfx7pcXppaf0zxwzjaW6ilrJNTGu7R/2YRwQJlQdlyl4vGeL3ry0ODLr2xxFqTu40iHz4mLr
Kw6rZ3WGvKU9CvjPBc48f43kY1GSXeWPVBhkB7dnsIzTeX2gfxOkGtP69LguOJEPi+IPk9h2bQUH
l7t4dCLkpCCbuePbgBSE8oLl4BYYorpuJ2JYST+sTLj0pHBa1lzWuS8JifUaK2D5rmKlcM9lhWGj
HhE1VL3MJgkJtl+27kxoVxAx9vYTdQJOYmNR0VBpY9o7lQghcjh9AMeKjEZZ3jMDGIP7lctYcVrM
Yh7O2HhCeQZBndYnesyQn7MJEHZS2KazD02sUtYxObf2fuCsokAMWr5CHXG0PPG51ZiDn41Ib5Zf
iPGSieM0XhZBaTXHPAikTuxAMc5B+2v786ECzdXXoVV+RJSFDQc20aJPJitmagwAvYf0YFczFZSl
25cJXqUs2re9u3aHeoQ0t29c/IWXpgSYvYdy2SPd6hrqVS85wJ1u5mlzDOeywuwi58Jm8j/2mfWI
zzLwKb2VVb03xhrKc1UtFg4DYHnHvAhJSSvMqMVlAWE9vC+mfpie/NopOe1KsPWvTVES28hrCgge
awu0/xUpuOFcL4CELopidObrTNfxcqNIMSxnPWbL6AjimhgfxTlu+jKSVPZ+eN1Wh6WD/TsZeID8
42AogQCt4HTyDmG1bfHKGgcXDNGLAvfGQuxI5hnqv41cRuFql09rQsFYX1+TfQ2jGxjhKP55qy33
3F2pYkiIOwn7JI+N/xMS8l4SD3pkdRB0Y9d7usYGBAzM5t2xn/EUHmjsaphQuaMoT2LKpbhvrY1W
VxltDS3K/SSba0cjix7TzB6dL66PTNOJVU7jbWyjLCCqkEM8+j3NH4cxNUhrmGDR4skKiPGss8YA
02y7/VsH3bA4ZRTcN1fw+obydBFq6K4dm5VnYzrW+dlADE6e1mNb+ERqrQaQZj7P0QnJysXel4Pf
e/twslWabC1t5KDpXKe9YPA4wteQRbwHD7tgS7MPpqZk0Cb67RETb8lP0YactCE5x1S3My3PlHG+
Vk6ofnowFj+m0rYk3mm6Z7Fsv70ZXP6Blc/knbRIBeQTu0EAgLcvsVMUgn8700xteIZGTLLUFEJS
QGSujx7Y1BvHH5kDxKvEuzuvGJU9v+tPG1NJxfpNXcquW8Li22ZwdF0Z3lfiUDj286BTP6NYRXo6
eJ76Mdryf0rHpui66rvSJ+ZKIT2Tobp7jmzsT3vq7ruvtINIsa99yZe0bYUeANdKVe7c1YcrI1fz
Gi8CJFfeBQQx+P4SRS51hnm98FcJpZY7YXTmTAILTF34CitGRAHUcSWTjVvDy/tLuymqR6S1vDpZ
fFIUZ1jKuJ+zYVgyoa/JfYF9UbnWaeZ0PsdZVdiYQhrgkpeTqSjaGFuNwxCqE6H0XDTzU2NH7neB
kIBDNp7M/RwOPQwsLaAsoVmIxzz3/bMgRVw9Zp2VxuicQ0oTpediSai52Ro7oBCaRDbVuCNUF5Mg
9uND7NyaaGEX+KRBYqrtj/kQddekuhix+L5xH+FJKjpEXWeMgUp6YHU9quAg4KUMdnDhmDtFFw0c
yCJmyBb2acVahGGBJnXtuu3F5oatdrUWzmPPr8cd3rR+flwn41ykmWa0w9iGRDDZc4qKBQ14jyDT
hrsIrvUz/G58eQxOKTOI23mTB6R488inykNN2v9j+xX0oTBW4ORPJRqp+LhfUZJxUzyuQlWAKPqo
pMmwVK8jpR1XS7zY7dFl1HYNlq19lmOzoLpbzgvVYzEhKI8UwRT0lAMFXQyKX/cTIfU5zSiYdnD8
Pdljz/CSfkuXPSZqwoEAsJWfqbLseoCphvCWt/fmEoe7E1I+xyLrmOwgV7q2kiooHfqUcfJ+OWnb
iaNegvluDtvhUdKJSj+yFeCtCXJZNkj/C6NdjoHqVAz57OAj69neZIQjdlcLGxKGjYX9etId+MhG
F+oeRlH3USFbtMCbdMTG7LpcSOEnAkQE35CWPFeh1rvRLuxnb2nVZ91uH6WnvOI2oJ2qOsnGjhvY
TEDgnjuQAH9kiqea6k9oklHR47sDrTYfIuAu7gln/u66q13eWYwPQyKZ6g9b4Yl6o6c+/mCaXT8y
FvYv7Fy7v7u4xqSMRNp9+aHTYMat0bnhpiLPs4FSHU4Unu6cHeYR77lnHe7pmsmQ1avAtk87RSp3
P0UQ7ClYZOPYl/Y8fBYhtJy9ozuKnkUrY01emHaqUzqSenMYA8BHu1CM+mFzjDlM0ZqS0YtXzre9
Q27hYHOg+fZ9/LnnPFb5a5sxj9pZoUDFk5ykOAgaExWJPwYAHpk95Z8D1macv0wybscFcwnh2w6f
AL1tFRFqV//x04Pw3wvcQeUBLjYprZXN6LyTkHYpy5NrBCSMthy7l6l3mtZxedtJ+AXHuucruxfb
droTrS8RCoN2eS38OriYSgcIhkKYpr90NWV0opbew8QQdqU+YrTTOJHTrA+PvqqdKnF9um6trO2q
I3He5d6L6Q46mKpKbxsot5Cq25XpStThauUUUnhUVtpFBpgtc39oHyf8LwTOcR7MkpejM6thLmst
NwgdmLuGajRXMf5lgrLYw/nPUpfhocl7twGbsrb1EVp/6qNKmQ2mo5b2vainvjnDwLn0yYx1Cn5B
HIVvMtXe77IrJyvBkN7S6c47OiVUt0QHzEFdvXGKMV0huMN7VbY23yVo4GvAARMjVXwE9/ToDZ8I
ke2IZVjPL9C62D68GLMgwAjKJbZDM+fUInA0sUw5lYTWhqC5VcT7PiOv8V/tqCSfPnBm8JKKBZZz
NpMSedAgigdGF3CCLjrOmpSaN9WKO7JPS5LYzNj2tdsHdxl+vlfHMNXeKsnzL5hKYZz0GA6ebJFT
qDRki5eA0sWvjSWRC7FIlQTKGk71gUMUmxBFHBXsW9IOOHGpOcWfF1XmjdLtut3lUUt8rbXxph/w
cTf3JL6GjjyYoHGH60l1DSssKPnleU9nYpDjGIrIl2BPyjLvU8KNmRied/PLSEAWughi/yfaJPMl
qhOJwqvR6VbiAAK9AtcHsXJSN0zZgXoRGUyVYUWLfGEBJxnT4H7wh/xDxc2Mh2LJbqPRVOudHwyE
s0F5o4vlhDcsxrExfswt83xn4jHtkrpg8sLuprA4+cJLL1XRUQLvTIE4H5j+VCdpC4Gdt3ZVZMp9
J7uDbAm4AbtzXe5t+AmfhGwE2UB6wkl2/y/uzqw3ciS9or+IDUZwBww/5L5o36UXolQlcV+Dwe3X
+1DVmOlqe3rcjzYwmKnuKUmpTDIYcb97zx0ZyeQzwULKgllXVAZED/+MNVx2vivznWtl6p5JZPI9
oXLBx/mYD09u3ernkR72dwneAwMqT+enSreSBDalkPeqypn94h2eKFlt+owxFDwgDFtcOmvNRvXW
xlZ4NaFMvhaZi1mKDLxw9rLz+1eyRXjLyffk0YbZHEUrSPvVM5F45GuvtuL3oOLMsDISDVoRchpW
ceBVAEJUkrwb9Ke+KxV0L1HWQtnPDYHqhwslvRAt/LsV/7q8Qwms3zje0D5c+mSxndZWL0Ga5qSJ
y4Bb44Via2Jd9MCzzw+dogWdbBfZI3Zr99GEWfhuBr1Vr32VOC8zIE6SxxHNKJgO/TndRXas79pq
cU6UbHcup6EoPudhHJ/HPprfvVHl4ZYTvfrQhOyGHRdWcfLKcom759g2V34aMt+PsK4yd2Pw9JJD
y3oDsOV4ayaZAne8iLW/80WBJbh1cix8yGlhBIAHnFAnrXa4CjDZ1eu0zmEHaoRAUE4DW9HBGONo
axKA+sE5rKYMHrRFeos/3vDWsuqdZQEDGRKDqXdWIHT4F+VAmzHk51xc4aKcCjYMXfVsO5rdei3C
INoq04q+q6wX7d5WcXbNppg0s+5C3uNQkxmk67er5nuMF+ylycw1OatPhzvYwsAhN7jGuFHaZObG
pccHIbKuPKHPPFTdbdjMPr5dXXn1hpA7wM5CzlV4ib0atYvCAtu/o5lBLX9pjEm8UJjKXspQi1kG
g1i+UF1aiG5ba54j+Zw4Y3IT1Tht6VfD4ltc/H2t7P8neFiKvwQP39ffkvKPEtrX3/+podm/WVII
6CAo8h75R4s+wOFDdahhwv9NeAhlJvNhm7zJoob+LqLZqGjslxjXBQxsAgTRf4ho0vvNRUVzfc/5
0uTE3yryEL8q8+CGfcS4pVIVJc+3kVx/1dBiz0FddbEszaaI421hlp59wImVTN+pD3P6h9rnZbL4
Lk1lo2Ga7ykkHLVrvcRouTk0cWfBESOFmJaM2THUxpSfCTKFcu/EdIBwVlYN1V8zkOWVmFLL+HnZ
QaqOPqr/CQuMoPgHnZ1fIfB43WCBUc74n0W//KNobMQu/iVhs4UWYUbhbhvTaGmUtHAgqkAu3DLt
FfkeSwZ9PXHp+y1k06X4LsUN92SrrCj2c4vGDKTVoUnbaAyChH/QWP+XLxJF1ETXDlBAeZ2/vkgM
/drxwiZf8RhJe1Dthludiz7idXkGvAwyOh9A9nuWrmzmTQYnoDcBdtB2K5tIutsYNYU9idfiChrh
VAQ/le5//TYun/Q/xxWOS2+HQz+37/hC4lLzl7f5D9o7PZVxTS8LHEtNFfTdaHt84oqk4LgXdVy7
V7bR0iLoJpbTo6/wcD9GIwGrKxgCzJeBB3XgKxW7V2wHDSNX/mxxpYTNKKZzwWEAH3A3dK5/+dfv
7ZfO++srl3zqjiTHzONfmn8abXIYAkUdQyDEt8rVaxFm99/yqOHggSfGCr5BxxYkqRhOZ5eRlBGh
6krG6VWEOTw+O54VOQceJkvTt4wTKLdIURHsOUVWHoP6vKpTT+abwKsBsTGnlU+Uobks6G3uApxW
mHl2DLb7kYwxJuHG60HAG35VcOrjFvh0RJveUYM7OJuEuBD19jPJTIqi/OF2ULH7wLCcgAVp/br6
N3eH/BWavXystscNYKOVB/zJ+dMNzi5HFF4jMIrxMVELktDAs4Y3MsNRANhQbUunsq1L1XY8R1tg
UNOZFqooO5ET4M927XnXs6StZR+UrFdraJx2TUTFy9Kz6QJo3RXstWBa8MmoDXTkBJpsEfGlEqIX
GxmvNINh47c69b9BBMjmI7p4+uLknjk9/PWV8Oti5knT/WK128vFYLIs/ekSjgcxAfVlk12Qm9p2
9C+vs2TMjwU0hJObtA5aYEWes7M7uYWVx+nzr1/Af19OmaVZzjKZsLECMPz79SYafN1GcQMgxcl7
VhtKTYb54BklJT2ofu4eY6Iy1wEBQ3LxuHE5s7jozZsom7jTO72Ukv689+XXWmTndK9vdZGwaCUO
nRRrUGIhPjfTKwgxFkPs3/2bX4FHyZ9WAp48iLK2TUWIZK4t//RLAAQHRpr3n5pewP6WH8qqBNod
R+XYBRiwvWIGz0MJ7LwVdGtchMhde3+QWHYDmUev3D7a2rst4Vk4OjOZq8hryMFRIIO5O5vmbC16
y9LfdAC5a4UBkQBta02Vu3ZqD3NCT7DW3Ylklu19jURFFDO3YAPSVWdR3JHg/NTE0tV+7kPYCiOx
5H4lXTRSaHEFaM8Aoy5d227R04sz46NKRN3cGBIm6prs2SQ2ZpO27Lk4rgKyT0Nt41irjccYHRjF
uMCLs+98p/y0SrW4ol2ZNleJSJpXnxZece7GKdiTmWEX74KnxCLZoZSu+zCtMXHoZKZjXS1rRo1b
UW75JhcAWWy5zfF13g0mcQMi4PX0akj6o3CAMIS5n5uIozdO78A9TeAep22epclDIkj4Ri55gX1c
wiSFzEeYdNMaGLs3qhub8Y2vxmumazSyhzioXOM2aDiy7lqEa2SOuDLv0qIRziUb/GLaWR0TkU0/
L1blhuaj185EHFobvVq6oKe+/dEUcejdAwcAgs1Jqp4PPi7ZcZ0y5Xl1ygRBNuahC+NjjOL5RlsC
NLLfGF/4B4EtdSZnlaztTsQnVHh8ibr0vKvIJHF6581Nn2zCNOG3YDWsXyvdxMExG0J5Owif6EdF
vdup7ti2As3u43E3UZJFljTqx+YKy329ZL+VPW3wXTTFlieS2Rxzl07rlWUW84nkAMsQ6rxPtgij
5abv7TDfWI6OnylEDpeQDKb9rQOOTx0NQOEQwWD7Nq9DUqSfFb05jLLowhI/KqcdbzxsRhziAMHB
6CUk8k00pIlOvnSGEFdoV/jQ96Zk2qpl7LNpuafiLY7sKH6snWx4p4tSw9GFPc6dROPqvEky0mNr
Jwy1vJ5b5psnFmq+mQ01EJ9UO9G8sG3YY0GCafjFeHfpugnPFXZsc90Q4hA7sIzjDWxUU2wgLfbG
PdFp3z76huBm6wTM3FVVFHxTPcHW3QjcnzcjibTJXv+8FUF+9UQDAZnyLWqnVOPbSB0zG0Bjorgb
PKEFPG9Ro+Pih51Z5INWABpGCPNGllQVMqETB8HTiAI+2hsihvzgGSbTq4/YI69zNKZw9/Ny5RkS
Oi9aYN7eFAbWqPXPi65ldgq4r2Z0tpHUopQXcTYgNlhujos/Vf43zybDsyF/0nDRQ/d6kRxq3COu
hFSuIs7ThHtTdct7AuE3iSf71ejC7IIHTHftisGAtAzA+H00BtIVZVj9AB5rHqQFpiuOWHV7JZ2j
VhW3cll3+SbyZX+IivIzIrizmalHAvpqFEB+c8nJFGU9iXe45GAQ9WEHo2c2nYHQY2hy0KVS3ckz
sM5zOr2ONZDryjPLR2AbtA6U2F/eCGMF53wClwq2CKDrWrNHXesS5lMLYv/JDOvg2DhDdUlcEpcV
sZb0xho6jKFIeBa+VtOnwJlM4GM+Ovd+PAKJqeIE96lt9l1368tBs3fkO7iEbxZ0T+3gO+VH6ARc
nkPiXFbkGDeKVoeZ+Tbek9UE9mZTCw+nfkWN3wZZyrlxabe7EH7NZ2AZ+kHDLForTNCnyRtBC7c+
Jty6Y1eDezy5IyRNctfFO3uN3NpckC7Ntr4jJpbj7pGUd3o1yenTTIeWKUtVORj/YRqsXdZZBh8I
zs9jlt7ruY2OHbFxaHVQG0DY6dcxYC6R9El4zIIBP1Ouqz3wPvTyrrbUhjBJecKwZxMLiLsBZ7Iv
1lX9RTMMkCYW5bcZUAliBuJOHn/qairuWbELuPIho2NG5qrZm0GEnl57pH6HoAmy7dAA2XEiVQSs
F+5MkwfPBLlOmyK9mAN7CeTESn/34xxT8+wltbGB6hR+qwjxH+BLyTfg6RVTCcNr3pPEcM1tGJrT
fTM07t5Mogbt2mGOufGmrvMZo4OZZdDvXs3gfI6mKphzS0tfFEPGxkvZ0UnafnPIS29+66eS1kMt
dUGAqwaIg/RYvfNoTCnjaLrkgDzaHYqKyRjcMIzLHWqgPCVsX7wDojbkZ/JhzFvGLut/GNVoL5CI
z9CcGVTmIDNheQaPkx1gRTYz742Mx5BsbFW/d+XA8CGdknDdmqFPHNajTznhuuBHQd04E39Lg7OJ
lfPOticM0sIfk00bDPXHZHbq009Vc8MK3+Dv5t67wsfWfRcEIO+JDGhcugLKYQWg50KXNq4GxGkw
hKH0b5mOeN+KdmpuU8NN7lgwiy2Urvk5E4Nz7vxYsNrU4aUPn+07oUbxrNlxwZ9R3a3j2QG+62U2
ZZIxKNw66l+7EA/BuvaCVl0VMp4f5qK2Ugab/rIdU23dHzIMXiCQOKMzts+NNN4yDQcfKpLWpz4q
JXAWQ81/JS/MzS5n1NyZ3tphC8BTtpRi6fzT7wab2SApoid83Tz7WQ78HKTWjFonQ+R+5p1yV6JA
aXKPNg/jlBwinibMvB7oVMD0O54G2XPmdr27wyTRn22n7L0NEb98j86N7Mq5g9lc1VSdeQsGQx26
rnA+CrTx0xyzuK8cy1qCh8KFGh5jI4xxFU9JsQ3YjNkaNI/o/Mc+EKQs/BJllLp2j0EZpAXHf5EN
L3qNLSt1CHHQJHtglobT31DUxG/ZBGV0mHNzYdNgrEKRcml8SE/H5g4ZLQGglpO0XDuGRMkPxg5i
HnH+dYyrgBzEVLN2C8ML+oWXhCbbqEBfkPnTCSOzVumNaqRr3DHdFWpT9YEXbX2em2pVwI0Xb1Vi
izc6KKfxhuJ7k+ypbeOmSNgK8QygBAYndN/EW/J3tb5x2SklFwKCf8b9T2ziBDOSSRB9jFZ2QRu0
esGRUt/yRPb7kw0WiHglu44UK3bCk2tq6/qHnsDG7TnLBHKfEU+udh4j/3xDK5J1sICkR2TzsbvY
MefGdT8vtW3D4LickS2gFRQlpq64zRsbKlcS9P2NM3h0/mWxqPfayoJzAeaF9ks2eGqjy4HWiOXc
wWKSuOcprLEJJNmYHpjgpHdSjzxXbebhn2yOrujOWwwqijn4SViKOY8HS5HJeU0yeelpw0xi0Dly
HrLKOheYt+29qUOSd3mkMsovi5Hr3yBNCbfGGFqmV+wzXj1oilh04ItdZTxDFyh5dWuH8WLkR7Un
m1VjnAFfZYFxxl5ITqcko2fRBkvVImNIG8JuhLK7mtkGfCM2093n6cxjGVpmdtkK7X5EqEm7yYgp
TXDYbW1HgG9XWV7Ub1TFBpyOqDTk08D4LlaBXQOQgriMYT4D3EKKu6onuaJp1oU9pRwuUjDGmoRC
n1g+zXYDxTdAVhugoF4koYjNjgEtMvWbDdNHQ5w4+HQu4DydPAXklTgxBqX/MhRtxFDfhr0z4Cd+
aizEYl40a8+6c+m8hcJgnWRNjIFkicft27olLzO2Kvnk12l5EZQYJFaT1eH19HTqXdA9gdYEWtp+
tLqserXzut9nXZC+2YnFZl7k1fhDdqK59ZsKX2PYxKF91IZrHenHVsPRzM0yWzuYt99QK5hrDF+H
gDgXo7xgaPeUEg4Jt20wNzDOYLX7h84fSFfbhh0bHFXCgQmJCD8tZ0jopTbHI89//4i5uLtYKorS
dUPyoN4UMb61jQ4MmjHY/Sn6rMgdPseinZ+0mDQzUVfP917feviPgsI6506W/JBWSIAMMox/M/hc
YQwFbLE2l8UCPcSS68ru1aGVUXvP9pvRBrc/4ydsVHW4HAjjCq4Lb3yGqQ80uIrRGxEj4mOMJ9Zx
iWSbczIeuekwseQ+Y4isNQs+5M5wD/HCxzZAiN3aCXGn1qZ0QfeOcUcRZftG3Dq4jyYED8a21kZ6
Buk8p5wZxJrt4iPj9v0IiU7EQOlM66XT0VdrGC24mzIZ8mbftJP3KlqAaBuyeBNYPD4ysh6Q7d3K
b6brXiKzUOLS7aiLIVXOoBozzdgb5NqYwRzwW5SnqUvGPQ/LYTVxpvRzDxRjaEX0KbvmeAPOSFHA
1T4zso4ehSHds2wXHjEdTwcMRQd2b9O1bTTyxYF3NBOkG+KzqNRsbdmctBSRSCg8hsUch6s9oxDK
HvVxZAa2iyfRP4658JBF2cA3Jt1ZlPZcq07isAqVFVzMufejGgW0xSyMoaPNwVycfZK+B3p2uEfC
SGcpRQ7SP9EtKY88fT7iIYp+uChhBxKo1hbO6ViiYhruhYlbF1wxXVa4W5w0WIpTu/iOVTK/LHxd
bIc6CVgi8OjZPOuX0lcLLXWHM9N9qRJCblpF6caqBVtb0/LXBQc/Is59e1MkCfESa+gvhzn/cMgF
7Hpck8fWtfKznRryAHZznfBAszHDGcUHaGyLmA1opoDYzMwOr2qdXdoWvbOPs7K7siulbsswzPZe
LYxTa0RkNVRAEtPQXowLp48YxrZds4BPgtna5UbB/jpUQLFSLFAnky6gW6nKb3NUjye2F92BBFtL
M4FnElvz7WtZKDiMZNGb7ejj+VmRUfaeB9w2+9gJMacL2XV4RoJkwIGScC1xfR6xHyXWgWhQ8G6X
SXVXgq3jw7fAytVtnHdnMeQhPPakocwU/av/zMHXXXmCXQ3rJM1yq7ZO8BoZ7vTuDXZ+req61ifH
dfobhRDNkoWdlETvnLY/zBEoCHy+bmYz21nP1C6R3Wu1KPcwisZ36lnA8oNJcrh7J8xEq8LggMJl
jAQMaDQyQfAl+t72C+PIZlylzBGccLGEMmPGv+Vsa6uM7a3Sdr9rQvlqN404lylUloLmAQxwQ0pI
2TDezNH09hLvyxog43iOwZAeAQ9oYptGvWWPwrO1TTEZ+BmQ92aiLAFOdTkdWs8Sj9hsEzhShutk
W7fjNY8YRJ5rvwy7Nd00I3JUkMEDrZo3Jypd/FuZqh6mMXwAyt3BrHK99ji0RJ521Ofo9KEte7Cn
Hm2z3VoDUb9J7N6gPMfp/XXf9sFTaeYtVEFz2E8qyubdGA22y2kFC30zpqD3B3veicECvusJpyXE
WLbfKFhtUcya/jtW2oWsac3bKTHyPXWx9p6dJ6NoPxjs09g3NSH/ni6gemjetTCymxjCCwDIvuII
Ng/yUnL0r/YGauGRDONwrDgk3TI3hbSY+/PGi6b8fYZJMa159AZHQSFCZvnTChtgfBB2wUKh5/jg
AcR/Gdis63UJTOSjHUwKehyPQ9sG5KZmD+AabbcfTReW4Nzrl8aZpkOlpepupjabdvDn33gcF/ep
X46wq4r8ppjio+a33WtDc6P7VOF92AO5xtOcdrN5ijxfDYS7R+Ntbh2aBYruqiYaQFG1cPEne8lL
EpXmXdumBUbiTCKgmclrADbgQGgQvdAz7qsQ6GmKVDYd2DMHqL4WsXLAHlG1MqAtX4Dmy44cJ8u9
1Ybum1EkeK4iK75M+ZQ6wvfppnNDeh1iAupHtB5iYUpORx3bxh3pA34HM3C4Faw74WkC9LMmasdj
ateC0LsMwZ1dVIlnxFv5xcIKlIWrZPbFxBbA0ckVhgbxGmp2doOq2nAL0rQ6Q7kf0ebq8s2L8Tk1
+fQpinHYNTJfXOeWZmMVJqSfnJTGkLiF0j+7V9LLH+FSLKVJ5Q9geOaDoxR3kIIodY2NFkzwqJ46
yvaSC8MvuydlO2DbSr979UszJKdqMRK5SdlHjG90XUWIsJ42c4oodYphNvNd5C56b8l51gWToB1S
X9ncJAT8xcbLefJsYrNRDx5USGCCLccXWhpRgkI7MWk0sQCOrBorYpfKEN3EiJ0b5uPU2HrT0Oq5
tK739hlMCH+Bg717M9lD8RDPcdvv3JK8Oc7OipQQ5nfkgZ7DSLERNfikcwcNeWn/YFOF4wX3wdYZ
xVhfsDOhnbIhtuLQyL4Ms/hMfcSnuMj6f6P7/0+KuWMvWd4l38Dw41fZv6nscGDQ9EFObDr5hTad
A3H2GDB1FUFXrjQuFokf5srLjPrlrwX7X4cejD8tl/mt5TokZkjGMQ/+ZW7nu71qRDVDI1DlJbxy
vY8m2lFnRFcs540+4NvUdwaR2mKNYcrc/fWPl7+OXxm6MFdyHSZvVuA6bvA1TfjD3JBchTNRxYYA
EidqKWwQNqve7LMJ/qlBMlny7GMQ2vFLYlQdhru45dMYRSS/AxarsdjC47TJsZLCXOO2WPboUB7e
ypRPje1SGB4ppwybrRME9h6+Fig3DOHsuEoHlz9MWtiYWwdQSLH/N7/cr28u+XPTsoTv06XhEllx
Lfnrm+vEbmSGbveDR2lzydGgzNeQo3j1bGmDS7Y9GrQzYcNT6FEmWZsl518qH7Jwa/p+aJE7KTvU
OdMNKGUBHNpPaXqPUbibEEGFc49Dl7IAWHz5lRk6ZQo+W5YtNrpBXILQ8NZoGOg8/mSl2aYuSxpT
JqawpAjq9s4OeXqv//o3/lME6+s3xqrgSs/mzw62hV9/45w2vNyp8h8g2BGCLWQ6HnrUorPQ40oA
csZZqd8xVqsu8z4ak71TIRTwEOE5DCSPHtK/fkF/mkYtL2iJCgmLvkGCq5b3p+u7gKzBVQ8PpRvY
OB0rXRv3KRVfHogyWlU3I7zFx54EOuSXLg+T7eBMfngRgASms1Z3SoN0ajhLiMgJPsvYB/GfFqZ7
5VmZBW6yzorPNgF0d3ZoW73Ufdnk9yaQJDYEiyLPbLV+lbVyHhyNwLSa8DiyPVv+rdHjDd9Js8dD
NEV90m8iw8+wMYaY7MmVA5YlEMJ+w1FVZoGNLljdIEcuqFnmLoAlZytJ9gVpRK7ovuR4SRc6hVrS
HGgNLBicdi8BHLIQS9cimcvCtqgep5PsQPZT7KCQ4pganBDqHtzT5cmWQenbWnCmKoz5RQD0ZMIa
vdKGzC4m4tiPCvq7xuDOwxrcRuvlq74ILnOzdsW6lCIPtlZXsN5ir3KRd3l3DWyeGn3064P9W9G6
h6rgP/+xfM13TuYtQP3uP//jl3/6l46iX75I/efXN8ExsgTefvmH7Vf47VZ/tNPdx5L///oBv//N
/+3/+XuE7mGqidB9r3TZLd8twmf4R9+PsFkf/nX07iJ5/2iTb//tK346hQzvN8v1MLB4yCAYhnDk
/NMqJH7DmoEzlJ+ATwhD0D+sQv5vuDboNadnmqGt5Uu+6ve8Hd4jsqeuSYCPRxPp27+Vt7O+ssN/
8Fl4PF4Cvh9BXlvwUv/sFaJ4wtaig2/DRga1y8CMDzPOd6ncaRLmqJ00GQjIAVkSQ3QIt6dJZXZD
DrCmvzMGF0l79NBiGAjDYhfqmausKyNgJrQWKng9cx2PpLAy86KknBv/f+XpO0xEEEInRqjRLqDF
wFgg6e2+D6Ge7DAMu183Bymd3u9bUHyRb3yMYegh9uqoOFf0xkJWZnR1Mgc9LnhebylEygXHbE/1
dbsGWxCcB/wlzzm54+eia2JxsOsoffDDvPighshjqMZdx/nG3BZDnRLuAeWDH9r2125HocRmqoGb
tmZdPgxJrbBDCH947bJcnvoMUzOge80mpwq9/i1KAH6ubbqr9T5M2FFQC1lSpVCrKvjk6M3B3DMc
aMLNYO/00E6UBM9uwhG2kqrFujfRzNOBlrj3VAWpkaRSCOC0sNo7IiHWt1IhSClgh+aJrXj1LRul
QWsB+JALhs/1UiUVyOcxhy5O313uLzhBgZRtEa0msJha/TlqWhSxjunCayqj4Zw1bemuqQbh5ND1
Xn0zgwqh/KGYB8ip6FmoGN7gr2slNlbqDHfh3PnnaPa61wbDPC09PTyRlfLxl6xCv/PZ2CYY1REM
HXkJIVRcNXiuKQ1n0EtJw5S3164FO3RD13B3tkA4v3g8GPONk3dedWJvbt53NuFLIKRWwch9qsEv
CcQvcGJ2rcZNP6jxGk+T42JBVgw3xuBbyWMUBkWWUqeEVQY/Et5x93qoIXNvQtGqh5Gkwo/enMbb
UPu2Zml24LcmUd3Ve4lYsSXp33CAJYezgrSWW3ehk5QfS8SJnHY3hMfeNd19HVJZw+lhSq/xeUV6
206yjYks26M85FluHcKSoSTXX+heWnOty+NUG63cEt9klENIbXoOEp4uK79OAEWZDJOeJ58QEKwU
Q3Y7GcvokYKkFpwz0K+HosNss6sd8KiM5I3plUJMckEm9RnGikhqfUXeNQEoUlR83mYpqmvc7XUG
LrYpEOTi2X/D9gFYjusc3D1wDre/RCSysFQkXivpW1jGAn2jG3/jUuUOsn8eyhOUEurY/JRvvPUa
iAwo+m46rmWwWJATML6EydM5tNH1OYRjEFLM2MzCCx9G9OFPYRJS2BGenxr6LjRAjy5AjBvGqsBS
pjp4Jp12ZIUkPAQvVPLSqE7rgaYoXQyC67BRd1U7icu2DLxX6PGc15iLh0surzX0LqSu77ONGnoy
ijmfu5UjC+NGNSZ1UaFYKp7syFGgH8uGtmejEu6mm0mar0VnGN/AzNNU0chu4Nth5VyTDnYvfZgP
NBdxMe+wEsz2DgWQlvkphga34kQD9HaYmeZSulPvjGGuHoKJ9PJ2YnqmaGoV6aer2vAakp1rg+gK
IQkyys/Nu4D68G9+KFmCqIZi18CJBpbpUvbGc7qmekjd9R0eq13HnEvfdLG0ySaxWN9yiAYlFbQT
dDyPxcWnXkGFu262GdNnZInxucd5So+Yr9qXoojaEywKWMQNWZTrSTfmFZhtsNS+ERMQngM/eSep
2L32Y6C4aTG6Y5RHuCGXNAJA1O5gfvf7yfC2uOeD5i6REs0ijc35Kc9786VIc1bYPtRBdU8GtYG4
n5ZZnV4D2bWm68LocpBRQ0OXXSQ96gm61BPzDnsEboqxy4PrNoRL5KxBwNRqWwJRSG4tgtAVzH4F
NmUGIoadmma66YJJ8sQok4HdZa1K119H3GlvquK92hiQvaqTZ5j1Uz3FJVClxqn7nWUgSGEEbOCV
ra2+Y7xHiR4EI+kgB28K5YWoIWr0zKMXDZpavzZXGwbpHTXBxB9f2yA2b0Mm+ea5TMZSbGKVkLv2
wdLTgdG7xSFl8bqcUIDmG8Tlod1zuCczNcJoZuJc8uAzi6yNYEBm4507jiQMmRoQDWVNH0L/DCtB
jtceSWvzaHojUyJU0LK+dsh2D7uYeKS50X6mbgw+SHpnKYtdT3UKvJyjmNZ7Q1Cr+Pd3bf9yS/bL
xu3/GjYBVsFfbd4InXfzR5t/K3/8cQP39VW/4xJMNmkC6+wfoAg/rd7ObziTbU6n0sULKbHX/mP7
Znu/+biCzYAzDjhLeij/uX1zfkNUwomLpwDfMObGv4NL8L9wNP/cvnmmoCaFnWAArgFDOvvCX092
4KCiRnCX8oCc45eMCO/axCKJK9tOId6arJHAnWai6JLcSh97hLwGw7vBPRseYzx22zqmyYY5uLoK
VFff4w56q5WujohE4rogUnfOjDy6gLDfU6YEVgtHT1pd0mpWA1tx7cuekReca3mso2DhXNKteRqT
2T9C2Vdb6vMYOUtOcmeIanqvQzc7pW3X7YSq5tfRS8Vm7B1fHWnWms5Rb5EUTMf7kp6tS0zs9d5i
yMB8vx+wQ9CE/tKFzrhNyg6kbV3f5oSgaE/kfO3lPUot1Z3RHkJUus0VKBSU3QRc7RRgv4oTZ99g
vQACmgAnTmvTZoQKNDQih7Pq7MbeW3Zan7g3h30eldaukF7/fYAYvGst+6NVicQAlpjrCuvyWlIs
d3JzYJiDkXdbRjL9pVBRfxJ5kzEZY3k/Dj2r4BZDZw8j0EI2GnMVv5jlZLyzf+tQu+hLQgnm7AYv
4QQ0irmpJ0bjlVVLvhfoX4eusxYEmdsErxEB2lObTPW90lRoTnafH3pQGJ8jkZ1DVvY7MCodPDA9
HfqqLI+YGELQw6W1RzIrD35R149DqyD8tU50Sc0LvFlyO+zkM9UfqlipeSWTnH2qBwJV1+18zLPA
uLISk4m+i/gcVCaxgCqllC6xCoTemdE1iiaOmGqqGWo7zmcVNe65bzWYGRpbb+fepsS3hMjlgmLj
sG8Fe2yFrJyBUmdASnCCrMw9uVmf73K6Eg/ewMwv4kN9xJwxAGETpBelkPuGkkYIk/QwOX5IFwRQ
tAdhm7ncUMu0ApVNdNaZQTaOVKC2AFPpgCyvhqLGTZF57wM6OdjqyuGty82NN3rPgSyaHQZ2KkU8
ojpmynQdHKB9SdGFszYJUOCXSIqNR/xnlRWOd6T5qjjGpB8P9ZLYcodgjwRvPlkMWR9sWgV2A0Ac
A2xwGG9zN/exAGNujavUfqlyHR9aqqzYCkSyXFLNMfNJBciSTRwoIVul4iWGrgfFt++/Rz2SQRgt
IwW8uHKj6lEcfeWwlTDLJN4Tzg75L6fDq+ElaNIWeBBIDeGaLTfmcwmvXqOuEADns2RW7Uqx7cbB
XRxt45tsZ5M8ZTzC34udBwbKb5khWtwkuXUl2v6cRz0wI0eIvWU44jqwUbRVPhl7tPZ+i6XS3JUF
bxH+FXHZNCOExLKoD+zL42V4oxwK95yY6RrNLfqpgdgC8FKa/jZ09IvhdvOj7NsaoLw97FRV7Mxx
rA6lwYlDGq25djki4HmhNhYM7TO3qr5IKba+LeLxyQsD76Adw9ri4+VqnIvWuqYE6i5Pco6W9CPs
QFdnNxBgQvIqy/GESKDmTCJtvQ2qFBtEWTXZE4/j8WAt4bnO6r2PZozFefI1mzjhKmudyi5ZU/8y
xGsxmt1FQd+LsQWMzzhGd4tQGQ1EZ0c3KK/irMF/GBe0krNT3aMgk9LX8ztuCwxFdTX/aJi9JJwy
3Glf12SWR9sdd8o3hpUg7/Ahwhy7Gd9vT+ttdyrzYjhLQmGrXEzQ64ntGbZTb5IBjWflEHSkuxMw
enCdVJM1r41GZ8+LOr4YFBHwUqOcbyujvPSj1t4Qf5dHHmVxuCL+ym6aCQVXqGeXD//F3nntWG5s
W/ZX+gMuhSAZZJCv27u0O229EFmO3gU9v74HdQpXqjoHEtQNNBqNfikJKMPcm2TEirXmHHMsXVkd
hQiLfQQzs9okFmMdHwQ1+SInBs2wbCaKvdZhucvqvkLs2lvZ1ouNl6xrXaLV8+QJ8+aOMBMPlSDO
TSgy1qa1eHRTQPF7EKaboAzCZtMTNHe0MRZewh7IV1iBD7CqVm78tP9i1y07VpfkR7ub/J2Jhhld
JE8QLWmULKoBW5lhAI11Mt9AUOm3fZzvSyyTO18W8Mr1e0YkNaKjN5Vlt1JEV9fAu76KoDIzdXBd
xFmEr6zpc1aHNq0++sCeCBQrwwvSeH5Y29YHEWco9O0WYySVnXkgtxAJ3NzcTn5nvxlQCrEbyfyE
G9dC8x1UTxh4p09xTV5xMrnjGs8EiUpAf8gHmst3K6vf/H66TQf/zmtZoDR67FajRGQ2T39liXsi
PmCXpGq8naHjogKM+2PmNGdoQphvpfdgg5LdWcbwuRiM4LVtCFq104JCu5hntm2/WDdoyjZ4QToW
s6iTxwCiwMrAKfaIcyu8yzxbbgBceg9ZFhPt2aUX5nXE7TpswJBXjSE/yNgX16pX6Uc+l0yG0WAo
QLmINHtGQ3tMoiOrXZe9kpgznrRnYhJAXr/GXRCsA0+Vb12FxnqTmGijK4Wk17Qq+zPcBjIymfn8
ngOqzpA7na9llFlM63PxoKtIocPiR72TuCaoepuT5SXTaVBh8MLwzEnOMT7ae3pAX7D+ZicdsIm5
5fgQKtMmgMZS+2Gcy13YwFmvVaWOfhrjUGmd6L0G7Iobu7KN99QIqyMIorHYYqw/qprdhXXZ4xfH
2fNgik1SOuPZsUb3LiVaBr5GZlYP4Tirj8LK7nvmNf2Osmo2sbQznOEWB/WKqWlxP8C2fLFT8dqU
vFEjwZMwx0nVXBGbtUq6MOO0QdK1mXf2M8ON8hDWvROtC0pPUMWS5I1aU0SsKvit9EQq962KPfZB
MujOAVDOG2zM1S0c2v5Ro24/miAvN6DOZwB05GMRU5iwe/uj8YWfMZMrkyBT9pUevXJYB+Y5jDxj
54dkPzWy5UREa4LZXXCZiV7cR5lhk2RkZem4It4GOxF8P3pz0d5oquKArfeGjECTUycq41MvyWgw
+kggFZhml2BAIKcI6qEc98ugBO6W/ISu1sO/5Rmc3hPYz4y5iLqx9HjwCn+6LYMqwjvjzSfEzmQ8
IQpmCzGRevVoS9eDKer7vjaqFvGB62xGXnbnQI6fveT4BuYnuqZE2oQejE/LQFVL2yzk7O4Z1xRT
FESqAFleO7jVy6yT+l0zchOXzBuCbxj1O/MaYTCHS1CpeccA0g7Wc6w+6bgHQGmOsUS5iaQOqHVd
7B038Z4RkHzXtgEky7WvRNaCa8rdZoUmBrks2Sb5h29X+GlEltT7FMnKrZaqowLJvZfZnYkj4HcN
bAzmnkjTRd8ZlVcpG72Hq+aAGUrnRwfUDAyqeOYH75nstXonJp141FqYuMvcyjfSQWeJOWG6cwz3
VVJL7kZHBLs8VNF2Hsfkm5fTXfA8yz52EzupctP0ILqoogsw1ocR2vBzAa942+efaolvWAVozlDB
fwsnNNAFtgU3R189Zs7ezN9VgX1QxfFFOvM11C4Roa3RfyQtgX1pq++bLA2P1CkPWtY7rHO38Ny/
QazcelPxiGTlW5HNjwCUv9iptSdgVR3IYLAu5AY/YZU7Zpm6DxhhQHEyj+OMe0sVtLCamhwPGblH
HbrsPbDCtyyEOIocavpBkMgY7TH+z5/HJEC4n5JCuUGRQ/YW8N7mcRpr0z/ANRmQ8XVlbjwQNuWo
BxwOXxQV7AMKqvZJmdKmc9qCS8AWFz7gGSFwV2TDulxsPvNo59cgt5mC+uO86erWO6VNhn0cAM2d
Tx9WrFwf3DfGmMA9kxREHIOC375xQgMT4JL3t/MzYYBiwSsYdvwR5EYgx6YbMVTGofGT+OBVM6cF
1OYt3hYZYVzJjHs1l/Q7IPDNt5JgvG9C6pAjV0mCkqPL2wgazRrFhHMvLbo7qgK8URDCKViMbXff
UeUA699nWaP4PjMDCV+H+2fVdzra2qgSqZbghGLOKbYZWVwMXbnBTsz6w95r12fCAoY1GaDjDRzY
Nfq9N8i4fBENAC2GTyhdaeDvdbAw1MhNTDlhJeZ9Bb95lVjeIz25YlMA9s0xE6E5uObxLLaqm/OD
awd653kQK0JHnQrCcU6Rbbd74MrY0mrrksn63q0hVzZuWL9C/rcfa5Smq85Kmk0xWdGNWxMvKwc8
XfSK8r0Gc310LCPYl8JHXEMJfqdiz7qJEE3u6txlvAxxhI6lQmKe83jP1jBgDsmBMwAL7p34QYG5
vsgWVhOau+wmmAjyESRGJVviWPN018Z9/ji341eIIeZhAI6xgdpulYg/Q/wHcWcUF4fXbkBmh740
jsb4WVmwM0rA549EBqev3bhYSNCQhXI7DKJ5WnRgHB8Y5y3/QK4uzBD4JY3DhxjC97gesa5sJ7Se
mwjbHPItdDJhlOt1JIu3EPv5rWlInrY+NMhQLmKv2YSV8aZLL9nmxMKvmiATJ1wZ82kmDI4pvH1I
yWi9J0RJcYxMQlqtsGxZ4fJHx5nbXaQFESNupZBqueNnDQF8Q/Aujx2ZHPXXCoDQq4NCGscQVr2F
4lmuZBmTxc240n4Za8/clwm5rn09ic2gHIdepc6OI/OfmziRTzwMFD9dO4nTbDS4vHSFgqEcjfqI
TzJGujmV7M/o8RktMeTl/CGXzxKtUDaPd/nUelcdVtSEFnkCbzkPxrkZPKjHFBg3aMXF2tbT9OQR
SoIkdzQ+B0Bi103RxN9NXMpvrjElx1Q049N/lU5ez63vWcSfmdHydqGCJWL54ICIWsdKfMCCGc7/
1Sl8PzQ6ILXYfn8QNZSoKfRH1EvubRLDnlEuGR7pFD9w7ExuTazR/3Ka/x8bq/7Uw9t/KxdqaPPr
hPb/wtkrw82/GL3uu4/2W/6R/TR8Xf7Kj9mr5/1mkUvjecBLpQ++lAHrD0yDb/1m0YZDr8Gvng1g
4L+bdybNO4o4lDem5Uj+wB+zVxOCgw1bwXecBZDALf8nzTtaYDTn/mjeIWtDGmtZsA6AP0iLluDP
zbt0QLREfyLdS5brLTycelU6bbrJi/ZexIQstKaTr9MkxF1jFk9CaWPX9sbDGCja0JPeWFHV7ORI
F6boELEFDN2OVgrzGQ+OAlMS7SnabXrg4cBbZtqfrRnt7iSxWnbT8KlMoA+ELfkhhdNdvFgiGcNj
u5a2eEi9nuWbVGoUsh9mNQhGbH34XY0eCS3ThHZ1qPHAz9k2TCACtbbLzLBK932VXQtGnTsJdolI
pW4at9pj6NGRX1ysGpswFXTwUXUomi7ctYN4IiXCXNlMCjdg6b3XFvNju8lCxLD7TNP6gsGRfpna
qr1M5mTv+G33BlzP9FAlVTiv6PhnbPVYxtAhSndNWvS86uL4Fp3v7ch3eeMN5FXLuDr1tYr3tldb
G6g0azTNEYrkoWrO9BHihStdl6jatPOpxuy80aIVN4mpedHNZxGAqsnJS9/PhRF+9x3j90rdv8XW
io55qiSxp4n1jlSESLtymULk7OuxLIzDQGTRKg2HNzzINxR88w7puvM85dOzY/rWoR4Eu3vU5cem
8KyPUhcQg0Av4L5kKvMpG9oSiz5mSzLA+ubkjNm7GNwJglrdkKWUuccGvN9bWRsNrtT6Q8wT6vS0
khHNRLt2SNnRI0YEziekxCgfGd+QD2qdkGF2JHjC5xRG6msNd/FE1pDBplTUT61lQKN1mXvHy9my
srK3WQY5bV3k2j1eyTOCTvdruCh2iYZIvwKcZkNr676zHiKEUcZNO9T41VogNqR4pGN+CYbWSOgW
RylbEqYjzCZBT56KziAxUMUCyQzrgt6lEVSvICLT5AAosHgkfYT9zBrxAYqBgJLSUe1lDsntwwD5
SKT8uHXwFNN9UkCE5shbC+29ugMgC4JxJsNGeFNlr8z8MIlN1QvRps2GneJq1FJemd2mZ1VGS5BL
nebMX5op6LBYq2l6raCy12+9keHdrG38Frpvtw6+lFfMp/EO/7j64o3Y4zY0Suer26TBif5yCBbd
nV4FlmYYf3l7TYa2uOS0hp5Emfv7hFCgZq1Hx8MAwOkbkgIyXqe2Fq9mdjc2cf5mEzPzGVukuCgx
J8jbEZaVd9Y0kHJU5Ha8A2YEhyt3MUgVFv34yapb3v2kJ2rSzY2EE60oDzhFH7QevwtQpdRyS7ZV
66uV63XUuKaJuxf/0yn2BE2SKCfFPnhLxbgxeiUOgN5qBBsbgo/To6tJRK91/q0bBxTJvl1wahG7
PJH+Ki8yQr8LOIyFbfpAIuX4ZGYT3lx0ZMyat9SC5K6FxmMQh7fUcl8hhbbfmHZXOxIImfKvJJgH
0rskzBrjOW1cD12rDolga24rmcbOwhpusOBuG+Yysb9zncAiEbQZqu6F1NXzHLj2F1un6VdYTe6b
UxbufdBE8sSpctXq9n5GTQtosvVWfuuOK8Obs0Ndy5z2DkAovAmMXJPY+dK2TMUh+7trK6j2RdT7
W2wuMzKUqH9posC+LYxHEJEThgkXkJNkfbzpiHRbZUWSXHwvjd5JkQvu7Hrub4gaDG9IGM/gR6J7
pMgy3Nu8a9p62xg2xKz5ggvzgqDy7HWa2Mex+Azx+ugv5ivc+wUMAFRi8Rgfg0BfRxoSm4aEUGce
z0FVKHIt0O/YBJKiRcBSaKR1eirrdxqZ64XrQgMBE0Ex1d69XqR0nAT7uyVcfoW8JHnJlehWFb4j
mt/4kYBgJSh5cZE7O4FEA53jqMZVoFS+NzH4xtsgHzaznr9kjnwYqwYdj8CncazyysJIE9nfezAN
mIwI9+n66WFZM5FGuzezVP2B6OQz94ti1BXlMWbGusKkzNgeu/mTm9Y7FbvmnZcZxaEYBWYpB+nd
0DTuPY0L8zS28bWR6L6Vnson26WJWYKoW1fCERvCIodtZenwgIo+3PL8VmtmYyY+wVZcM22Uj30z
uoC16jdheNkZkKfaKtwtrFO7sS6NNbZ7+3M5woNVnQ80MI3q+dqa/gt2ErUr4PdSHaTocLPXsFqk
F9IJNzhdJzyUk74PQVBuGpSg64xcOK0DzlTh9KmdkaJ4YehBZszEDin/fmH5bcqx3Qe4O7a45Ye7
ljG1ttJnDnzhvl5op5qO+s6TqbcDQRA+qTZ8DmStuc0NHatUXQlwe5tJUr32DYSCQA79Jesdung9
reVyRHTYkXK7oQaZSMYLqY2TPfjrEgxzd9sw+oA9aXlnP6mwIMbjdGzB9J4jzzIPoNA1gXDsY9iB
+aADUm/UGMk2nuKFMwivoMCBGdfGgyc6zZKyZJ8lwV0amLepovwouwZNKbFQKw8b2dlyAS/mNGZc
PbNStWmA93wmyVm+zXO+tuPeqOvHaOyamA2osZyE/K8+ksTE2xGa1pU1mVW0jVQg1AsTyXRPu7AH
t5ZGXvvR0KS6m/zyrjAtwmrwN2XFC0s3ky3I4esWKcB2jA0AMjpKdjKwDm3Ry1dIzc4eWs9h9P0b
aK0PZZFw8MX+a5dSrzncsQO6NyWZjvAlNwWOwQQDZGTERwKlIBPHxB4SgbtLhmIVxq9sqx99T8Kx
Raqy76cuoQv6Hpf1Gn8zOc6tu8UtfdvMAQPCIDq7/nREvr+l/068l/7SVWF0E2KlvRpDdE8p+hj3
ZrSLUNEejLQUzF5TMI82u51LnkIPaEXhoscTmH6py8i8kmm3IxiXOo1sVmR7gfPsEAlCXHk9bcKy
86+DxWzNGvxvjt/RvjSJBOvpzkB9ynflqPSDoTu0fl7QVndVmlyYZYsF9SH7gRx6f5riBEUThfe2
6jyHMOISTsF8o3VoIffwxjK9lUxenZuUEzbYHtsZE3U0AH4PGKKDyTjKKUr6V0z/sf8FIcVkBf9S
7v//49LfSFVhv//Veelaclj6War6+9/413HJQY5qoi3ldOMvh6U/lKpS/IYW1fwdfeShebA4x/xg
2pEZQfQs594Fg8f/LRivH0JVw/zNdS2UpVgYlOUgO1f/5LTEgexPZyWFYp9unHCJokW67/HS/nxW
gsU8ILrmsK6I0/wcDyA6kg5jyb8eHQ7AiIP/A9NtEZ7/cST7cRk2eouzGZpY8ctlYDeS7DVLa0Wk
QIOrpgmPemjNTS/CirVnUtc/3YH/cD1LLgqNP66IC0Et4g3bgctkOwuy7+cPBkuSJgx0DiC45GFi
sW6mGUWrWAq8hZprtIzSRN0xMmaOzUjGY/JTn4gCDBDjydYva+re3G1pwBa5d5LmKH1OXz20gH3q
kQFgrVvC9hYNSEs+TA+hgFoUapkHuzLeYBwmCn0zqimAmsA8SA/+iu5k10NLik0oTUioOgl9Utud
UvSCMXao4az7dBq+kATW9/g+eETYhmlgMnhb98IeWZkzBB3U6oPn5679rot8YiIDD14uIyUhDGwW
TpP5LnY5ckm0ib6QQ6+PFTILCbjEtUkkgDMN7fyiath+9npsTFtQgcf8ubVuGxHuhaxx9jKAnknZ
WBVAuTE+MauaRrFxFNCQai0w5ZNFVpYqHWG/cXxyIJsNKj1mpFzLjWA0UFjbaMwUq7gVA0IgpsZf
wog9Q9qsYTLSwKTSlM2S4S3ViX7A3ymiU94xM1qBxIFgi6qkJHUxd8zsVRLAA0ovYQi1TarZLHFc
O8oMPzWhyJsj3MPJosbQuVV+n5JWP+HFLKyjkbhxjL0aRtZmwndhYoYxiSRh8hEaT0T3hnAbirDo
tgBRiZvHTe1yjhWGEnu+cxLiRlN6elcFlR99GVILbHxRohaM8VTOJgrOBPgTdY9N5ORsW74tV3Yh
e+9zCtci3aFLbaMdBPQpBTjCdHwgAxHPus8pk24em00aBGccx3RDq5kIo5OrCkMT9ykwt5mrOsRd
frHHouuuVag5p2fIYOvHKaFbukFHlIrbbBCDfS4RxFOvOjE4gDWNUZIIqM6x8OZeY6Mimqyhl9Ce
QF2Vuxibrnt2W2Qld6Cpqg5dB0y+8mwkJXAy+ndO2x6x4AlocASHlHI7Dp1b6a0MadzSRgRIhc4C
rjYa91Cz170DvV1OTBqBkHjMOW2QUKuptW7qnNt2b5e1xQAnbJHaGiWNBdDhdtzdOjTYzSepgUYz
M/Fg3BgBXe2JVtPKcclUjJDohFtqi8WS6A5BVtzGvce5v48n4l5me3KqYz2qPKxvaAUTCL/ONMF/
VFBDLLK955EycCQD13ZPCQKJ6XYxnXmrTlWuiVex6ztyy8N5jji81XhpzX2MMEkdKrNy9btfN81A
ZrIICP6efTytVw3IggaqMEhFYNrRZemn0kny9mz0aeo9JyEGN1af2QzaAHuqICwOnQgi/27NEJke
6ePAALYhPqPhdF72V5oXhq6ucJzt2L9lzcLnuNaDFWbdQ2AARejOdUXAl/eZXJHWmWEbRIF+YjAs
DTg5UGmQkMZgS7DV68odVklPPOK2dmdB6G7pa8KJVYIDlzqTo2wFnsGN3HXPKQtyWclS6t85nokA
gZM9Plcmx7mvGsKCRTiucsOuyCDWNbQ3hdZY3FG1Ggn95sIwtnbTesFGe0CKDmPL8HujcdIQ62CI
rjq6LBzms5EatbMHd4xYqPNUIE9pW+lzAWcwRVDG7SAL0ExgjtPVm7zNhDDeALsyV4UvceYlFHAr
WzdjqFYzWWE6eadDTyP/3E8+dNAH6BN6CKjz8iBagqUzQm3/xvL18z72Y1cB90drk+2FBujPu4pK
Yq9WAcocwKe+e4QscK7BqTXa0RdJUW3t/nofW/69n3YxDykURR+HfvqcOF1+vl5QKkbkLmEN9jyi
xVmM+dDuy8WvBNslJGuQs9IkPiCkDX/zUZcu6S+XZhPltbNtygzEmD9fuhQTkdopN6V1gmybDBwY
25pkBSH0sPnrT/lzEcK3ilnHsqWCyISfDvPOz5did3PgCXApE2D63RRhv8JSEP7NB/r373L5IFhL
F3Ocoob++SoAwpjbYZRYyWFuMFWMFR8myJ03KdECeyVoMPxfxPyRY/A3t/HfP6CN+dNnToI7j8b4
L98lR6WuxbHEbSSsWDN5Aaq1ytw5fv2nXyTX8ejLLd5a2uy/fEQ+viBGksezTCsMdRWclCsdxR/8
2390EPh/VNj816605yJuv339H+e4CL+W+U/a5uUv/tA2/8ZgymOBwEvGsMM3uQs/5iPeby7eNEp6
5YIp5H3+A2Ptit88F/sJxb7Ny07Y4H+X/NLnt3h2/jVtsdU/Go/8/CiydME9ogLh6rZwEXj88q7l
JmnvsnVNkkAgo4qDS1/nnzyEP66A6sNG5MBKucyAfoIjI5/RHeDPFSdzPauDCJP/zSv88pj7VceO
xb4NxWUd8xlU2/yvXIF3CKYNmXnqVxIwppaGFDHHpD7YGHh7IaD+zRWsXw4olskxaMFwkzHkIFr/
/ff/5AUnvzuqaewQDduWcryJukpcZzB2r3EoDfMs8Ouj2G0RN1upV9wUMg62VqWyG9MJHdJbmM+4
u3rs8ldEGVKtKYGn+U2bvcgPSzK7ucduJUg/NkSC/z9LSWj56xv9y2bIIdeh57zYMHHw4qrkYf7z
jQa1NNZujevIn82LaL/SwjvJUmzLQf7NlZYb+qe96PcrWQsRnK2At0D8csOhwzWRIKlhZU3VU+Dp
5MzA+wEE3Lz564/0ny+EO58hpGVz43/+SHNWuHlcRNZKEhadYxKyh/Il9oe3v77Mv39zHN2ZjiqT
Wb31by/hSPHvMXSzVgKAit2Lcp0V3vtY0I0a0r+5FuvGL98dw1VTwfnhSMzi8ssLTzpLK0VMBkjn
jcci2dUJvfBqXlvNOVJ/s8+Zyy3/+UZxpgQEALdN8d+lcfLnRyJ1IS9i+JKrMSc13X0R9iZUZ3Ln
UF99qEVgB/LhYpOW9ddfqOkvAZu/XtrjA8K3p8kgOPX9fOlBVigYCs28zXK6J2X2ibsC/piSrmSp
Djsn4HCI0JCaEL9np7At5kca7OW2JfpYbiQ+hvKQySm+S0r6JOvUrYoIslaA5Np1cNtVQw5exqmw
r1mWUZzRYlbPk4+9cOV0SfsUYA19D+bG/xSQdkg318uZT1pODYIEjCBSGYOTZrGNbXeYNjKsiFxK
4DNdOMkSVOcV/OnaHfrPWTUU7g7m2vDsVt6o1gv1eYto1Xt0kCY3j2GLuBhrlpzHE1F4wj6HTJI/
Q6n2YbZnpkSdCvVtPbjGfBKVajiOotV9tLvwGyQXb17hqG+AAox+hRCSGfC8IczFvEJQQRLkDID/
951XWe7JZ3B4redBl8eRmPcd1svmK0eu9t4povIIB7I45Es8t2xz5uxRMkW06qvewnXcufaNLYem
X9cwGAhGUF4J0okppMTvSXW9G0uz+pyA7Ymh3M1VsiHmJh/vqhmMXxVYIAYAWPYfAfDUM4dgm9SB
2UAPlZX3prbKTamke0H9FSGaJGMJGHWXAL5yBOM8/GP5rgcj1F1JR6TBktRA/lYuuKLxpjHICzqH
bsNEY02oMajHBCtDt2+sqCPTBGbThDu3HK5MguhWN7GXvvuzfyLUND045ci8ydP2A75BWr8MuO29
GQa7LI/AUHTkhKKnpJ3umsHF0H5NCyfowgs4qWI4cUutXVOrcTN6QX8i/2FCFaURRK8k+LungXdn
S94VCvbCYhG5dAi48YpbBFBc2nDI9jM+8pfKgs+4Iv6n2WLxRVdfTq6O7lHXqnXN3MLbuYkLhrGl
fXLT0chhLGZAY2htptNWFUTl4yIYqvC2oL4+53yVd37k1Ue0S2whRUHS61PKE2TTyU9qIowiM0+7
luM+zc6nVsbZtrPC+azbwgUqVA3TARcmT/QqtkpvF07EhqGSA8rVtKQjn+qhR6/u1P2QwXeOLWHd
DViZki/0tVxzG4xBaxwmx8+GKzqS5KMpDb88owJXx6xAzkHsa5m5iHJ9h5FWoZntQRzH4RhPOZ4V
tICfEB4lVbuRHZ0NeouWtZdqqsd1m7QZZ1xTK2R29E+6TVma+rVIfS13sdUMGxuDz66Qk3+NJMI0
Bw9Qs3KF1X5YaCJJVOyGgzEN+n4UvvseQcz8bpmDPDC2sHZxYniHROvuw6vFQCRp3BA8MWYeMRky
8/UmjmtcO2ia+kMzecZzEyR4y4ohF4o4ri76ygTBe1RBPFxCG+Dbqoos6yCtjBgy22YSoaps/vCj
BFOzE4hiB8LaOTVWRczzyCq8Qy3dvrl25H3wApvFSo2dvccI0t73XcJPRD4qGmZd5zQ4tWl8kOtm
m3vkW8a2Cw1Gb4UMRgjs+CmNLYcLUMsRi94ibsiai5yn17KoInCyeXExi2T+ksAS8PZDnvvllqK2
ntYyj0B4jQa5pWtNjOHzFOuQVlODIwn/NMm8KIlkvIXFmH8fWqzRaWUP/mNPTxzCr19hjxJdMVp3
kYobc2vatM02qaPb+eIARrJWtREuuFIHtPLBiPHYrFy0xvRG5FADxEywwuQdlPFiA91e1oCf4oo2
ZBHD/ehYsnekXgpSyog2fuLnJsov0AqnVds7cAsBgKzB3rGKFC6dERRByWSc7QQiIYxvqrOVJt5u
X9TmsLeCwaz3SiXlVwScjOMhR+tTXmsDRPVkzFvU3LFc9aIxHiNBU2onQKw8z5w2n4tuxN6cFNXJ
r8wo3JQdWsOagC/gl7ToLmYTC3wTnPefai1Si75yUdyj74j2nW1jtupMuqWdzyOyc8FA2HjnIs9+
zjwMNcUYVudMh1odylZ65hGB+qC3aTkRVIGvcKqGa0Gk4nzKREwLULWzJe9VK5scA2DNvFbGVhc/
YMzPtwI40wnLSGl+wl9lFhsvdmp5P1BQXmgc9w8h5Cp5MOvBCg4W4LNN2FvhrSkL97GoOou0aBfE
KIO8ANg/TD3y8hA5kSj2gSve0bdKdlOB8mTAOZ+QspHd+b0rGGOqeCwu2h3Gs4IfeCibyg9vpt60
w/UibDlOllFe86onsLgYCLA/h05H0oonSv8+CwfL347WRI7FNOYEQLMtTiBt2rDLAQ/qBvc6pC5w
sz4+MffRIBIlxWNcBo+9zzty6FPmGAf2Bn1wRuxTt9ovm30sQueVsA5gpgkh2sMuMPv2MA9m/oos
mYExC4Ai2Csudo1BwPCG1bY/1pkL1BsoFPPA1IrMfSg0XvQ57hVhn9FoEmk5heYubUZdY/Xz7UfZ
zgVf5zjsK0YSHwwTtCBxLYivRK0JDgawkugjBtu587ANTdQWe5XDmF5h8KQogXqBXhhaFCuYoke+
jyAnQ5IisfmoRW+al9R3h7ZZmXCHH2UpVbVNu15c88gxin3jc7NXjdC+gjY9hY94O1hxEPDK5zmK
HlmmQWa5UG+bgxOqwn0V2ZRbN7mBfUg1RX1bV4b0LnHYCGbxOtPduUVMF2wrI+FpaGmVT3Dg9cRm
Kjx3xfTFWJPsJ/Ym7edNOVNgjWmb5Z+MERofKEOPUNiJGIZsW9gxbVST1usWs0HRfjYMYpvzYRbu
JrQrcZBoktNLHgyYGmLPNlJQ/ok5UH+GPn1pw68ZHEemQzRHEGA9odyhXhqSF6ZRsbshndsaD52L
gPpRA7go1vRaBYZfj5ACqPVLa7ufSXTzxcDIKGzLfW8KK2WF1al5CBuSe4/hTAIwcdNpsvHqoUUa
nkMDeKR26foNsNi0XkKONVSrAkyL485UUBXiWuS0/RU8DeqKODkBz9BLHjDhOqF9qIUT3UZyJr9v
8KMdiWX1GvRruAt55fNV3WG6zbApHEYh7W3mOXregEf3LqmZieZ7jWpjZUE/IzHPf3XCxORkk5NW
lDAw2k0OmA/8CmASH/qcvMJt0GPDPRDD1N5GfiHec7plKctIV22NuZ/OtQXvsFS91e1oXIzTbnAb
mb2Be1l63hgqFrzwZF6stsHmb4F8vIipLa0bgqgt9OGdn31O2GQpEBbXWpG6KREK6eCeieVw7xOa
//dg+0vvA2leGL74oqiWyAOyPCkrgVcQRrCDMj1vs3IYKCoM8W6MtBcZHvjNw2hbUMfzvAEDm5se
LQioG9ugAJuwN4LGwh4p8Cl6cJfX0RTN45EjqKf3VTuQKS9nI/icWymVYW4VxjsnqyU3OK4m46qA
YqFonEnFXQW6Sz63eTGMmzqChI/SoQjqz6BuzXjXqdzoMK3EOr866F0OPQhUon0hIVB+jblCaeKZ
+caJK39LMvXUoVRAWjRajf3U4RjBTl2J6TRNBkg3My7zFcnPhndh5+jXWeRD6VIwQL8XMqWoLjyi
LZP0CMz43NEkLqbClltMJ2THgmowjki6kTCUUXhIfOQkI0ORJ1SuLdV9Q8sIMWLPOyFGgFZ3s9M2
PW+ZD06H0nKeN2R7B5xDwLY/DFZS21CIGu/Wq5Niy/HDue0E5OoSEuZ30gyzZ95CDx5s6p3h61g7
5r3GdxB2GNpYoqfjIFC/nsKmUsNxNkaTk0iVABpkNwi/uLLq9jVdf+MZ+7INl7KE8rEukeoiN7O1
2JlzPI0YBUh/eal8QMlR6ePlSQFhbLVDwDpQ60ZvtONUT8KGGbxVyiNCnva1tQ/0GMxHYPJTeCRM
nShrVh2xh3Zd9+sh64fkaLgDtnud1GFx8QB7QSPjKX6LtQJp12VjNWzbuSuLS9rNA9Aky56OrJfR
kTMXyikM8iLemskwfWGbgCKSzsvMmdhB6xQiyloPMTnAZlMwE3Sz/n+Sdl7LcSPJGn6hgwgABXsL
oH03vZF0g6AcvPd4+vNBG+cs2a1gx+xOaKiZEYfZBZTJyvwNmOMAzZRCLo1mW8ZBODxYo2ZSO4OA
ezehTva9Mpv+hOaevvHNxIbuia+Io1bIlx07KRq+yH3b45GU050DK9YZLSpTQTuiNjJDmjoW6Cub
+9bH+/ipzfF4QDKDVAPOIi/bEVyaE5fUpH8Y+1TcS2zs36wGlhutW2OG3ia3h15PtbcxQ4AatRCM
7054kMqQ0CJwPw9Cj1gTURIKRIo6aaIDFkxoksLoBbLU5luI3/AbewkDSieoDN3B57j+UeZRd9up
M5dfveusr1qgVS0iKF6r53a5nics6sCGhvNXXSFz99S2piMtIhTa5qmJX+NWwUdYcCBjJlSHIB2r
foYq1/YdP4dVjhm9Udd0wwxk9Ct1etDSIU7WgNFCLLGnIF8koxcWSqOTTdjANqcUl2FEkft1lPTt
elrkZ0tlxAxTrkyIq/g/O0MuWxu7D4NvdI/1J/pQ7OdF3cgvNV377/ksJ7c6xaoVUriNDDan8L+q
dWlSwVOqg4XX9U2I4FDqjWWANK0WDv2rbZTRb0yRQBCraOxubC2cbox+4uLeGvW4ATVfA5MyovZ2
KjQ09HVDaZ5ByU37sAkj4KaWOq9ZenqwdM8MNxuMH4C9pFPSVx0A60DO70lRi69dr2gNqVjDJXdu
SIhoxAcAjaegxKKl1bmElpKh7gTNhY3Rj80xQeb9yJymS1po8ZqPXt0jkKQ8IYn86Of5g59rLelV
bpAA+rEJ15O+5vSFDUfZx/Zga2vfCIcdoNsydxJca16bGjcNaNyxdsOkSWji1xCquOSKH5Zs4iVS
V8VumE0oiHnZDJAhay4nvqnZX60qk7bFWFLEksZmUaNpJE6RVPjzuDK1EAi+gs+2V7EjvEgSADOV
S+YXI2w1GDDjHD2GUSee5KrqN2GU4fjUB0Zyj9Xb+FWqgwz8KU5NuhSMhxR3xuNQ+2gCCVA0N4WF
TA3SrMlD7bfmSq4saPlmWty2TWRvjcQGWkh3EGo+N8HMM1pj+NZ1OtpWptoY2xhqD2UfpdJxtU9E
VK85pMgNOF1QoR75AG5U5f5zZYzWZlZUyTNqX/ntLwQYo1oMeKJm3gbhGO/q0QbkUdgCld25s7dt
NxgvEOfwaKXXliFyOPrGKoqysqbVL81eT53+EcN6UPZANXMoUD1eqpieJ9tC9allFFrlAs5vDKfo
lGGNlgnnjzktoA/+cw93IkRMQ6vlyXSHCUC+AxSf8eYo6N9LKlKxFJxogXZ961lljQR/OCF3ObCx
6VjI4uuuLv9TY2fZSzrRBN/ANkSpX9HTYC3KyfYGHoQF5Uftj7li1w2omlr/hcNCAaUYhd8O5ak2
suIHVCtEfyrnDp8j0upnawKxSUMNPIICpDr5MVt2+TrhIN6vpdmS0zseB6tnLPvJhIJalG7bWSlf
50y6VYCq4KC71A5RSB8teaOphTltI+4HE9J6iv62+GWwG1M39WrBPWONO00NdLNOkS0BHGF7tlJh
dhTW6OhXYc95BFj/B0Lq6CFoxp2mxOigob4HvUqRwJJ2PSsHjSXV7VlSdw0awr+MiZoVafQg3BZv
FZQsfe0LmKXhgfIYV0sbzjmq90qDWY/VdJaTVwlXasgfAt8lGjqrIWJy+zbmwjWkj5Wt4D+/Luk4
xXheMwlW9dR0+A2aYaW7EkKsR703pdS1RB3cGzWChU5JG4q8mJmHhiDWFI/+XDvli3Qkz4+zjayU
8q4p6HCtE4AlXXOU0zJaoUH2s506wKE19/NffmdIykryMyQylSFc6349H4baLHBEoBEcboe8bjCq
yrDRMAu85LoimrZTqxB6aMTEwpb7GiZpqdyOKS/OTuRuBXd68OQswjA5U1of2fnIpodbYXGJRFsz
66cyap6Ksnszrbo/IanLdt/b0XGetJlNFpZJvUey/j5h+m0nH0V9F9X1uduYNZoZdNZNcy+32chm
iyvMiZo9moV2wXVqRGhsh3mwlnOzqowXMCnDfrBwrVFRvsD+Ch3NnyVpJoJptpV5fcnUcJRBxl+b
upU3+wq88BAZlpeWzPh7Whi8h3kcVKY2olaFN+Ms2IJr7YbxlFtFbm9R60Z0rS7HZEBNrrKP+F+y
+ZYGXA5qrrKrym3pOzGMlGcbpRA8hSiW345g6gun7gRbSKW1Bfx4TJbMGyHSYm31LWgOXM2TyslL
Hae1bkBRlaZ4t1PDtMGkj2vAW9LFxgYse/ImIXtZeuagKnt/jkd5zQVjGjZRBbGlbu6TkJICom+2
g5ut7u9swFz62m4i1A5z0md7bZIancqkRd0yADrlwSuqId/3GrKYDf4kKUa5rzXXIttVO2sYnYKX
92JQqDXpKcWNeBCFaSJjEms7I+Pzr+UBtViwJRYZlOjVZvKiECqIQ9eb4qEYjPrkB5P1k6Lnr0LN
7v0QgoPTjJaK4HxUKGvk5kAzBMjOPIoW0cKoVqPfIk1QUvQbXyC9IaGal5tFmWaAjO3sOMUJLte+
FMKJqhodYeLAKKa3oLQy2eVGNL5ovplXSDXi8qmIHGB1XGLCsktVO5A33Qzkz4UqVWcr9Ek65DQ1
LNBXaZDV8TrGvCVZoaRGJxMWe4/SX9rULS5dwYzBtq6iq0br0EdpxIYO3ERl0mySPBVHCRMk4dhZ
MNnbMKMTcBNCjAPHVutjRe9hin4oFNB7N0Gs/RhreaWDZMcCbismVG4hHajG2zAHSAGX5FBcfcEZ
bRCZmJP7QKmsp9IAfeZ2zPFjZ3Z8Dhxt5D8i8JLk1jrVl8DJFgHDO4S6JJjxfdHRHuCRQWduquEt
C5tBdStRVW+AO6L5Z8slDKkHUuBdzm44Is6rQkeHAqXeK0FhJB4uCcqTtCS+20ATSrO1CwQE2jbP
V5okZajcGc1jpyQ6tXXSuF8wbMI1cnKj5Ng6hpluMwpIHbIRxseU574eRW1QpVbktY6K/Enroclt
Uimo7xtw1VDmQWw5FlzgW3TjojuyuuEmF7g0uaaCc/nUyCbfZYz+z3zq5NqVYj3BosfGbsSp85is
FtbRoB0wsVro6I3/guyE7AF/U6KTyQdD/6OlUv/QQd1v3YhJ/JLhLoQR2BxKJAlKkL3U3ZRMq6Tq
UpQGehDqThdQWXU6KYhfopqSAbu0IeVOmvoejNnmGLQ+W7SZVAUnsEWvqBjfelEsUtqSVT1Ks1Q/
YwOk04Pj7PqlZXF8h4+Z5S2qQu2mNywLCSUDbVdwgbgZFNQRH1sQcYObor6sHiO9s3+nLVdZeAod
dOUQAvawEVDgEIRB/JQ7xFxapPOtnYIsRakSYgQy/3mWaBKPpi82SZBUXzN90k8YXaOCA1T9URbI
51Rx2qeO/8suS+k+k5p6Hds/IxMNfL3GbdRItdQdyUTRK8llnDKMRJF/NQA2K7cfYyt0cthP4pCE
WfiKTAF4xKhLuaUBTMIEsxjsZ8qFt32YPvmKzvYqjBAtkYH7Jm+xmFdti7VLppTxIQundtsUhnnS
TMSiDlNOseQo+5odrDmVy5gK4mKc08V5TluBV32jtRA0VnnXIwpi+wlguVqdpeAgmxq9xCyf26Pm
45S25o1H1Ni4UaS3cm7JTpnTPPK6IA4RoB5CjD/Hic6WE4LW28p0Fx+A3A48UYuZZ9hlUrsWq/sb
LUEFshcKH1BX7BnjvhohDa78s/rUZHF+i9UHOWFCbZJHxT1uPVI0TTaxmXIu5BWWdLicoCSwV5Te
/KIkanRAk6aZbuui7RDcHkWlunmo7AM7xrcuGwBpOgk9i++JUuXRuq7ndHgtS/oaoKkxddrUpeDY
rSOzWCHUYNIIyrTiraq4A4d2PCb3OS08RmYBBbxTWt26R8y2zfdpPBXIRUJkfZ6bUr6Vg2CuHDmj
oqQnVSavcnmGLjerhkrKYxvoJJSz+SqQfID4J7UG0iqo0B6ZS/6ajEpe21Pb5fCXFO07uSdPSNeV
st7SD3suGoQReAEC7h7eDua8gaJhtV4cBLH6VJGUAY0WkK9cHyQ28ToJJg1L26B/YGDvYVgS23Vq
9NJL4SPxEZscqYvI3fSdF4fovImb9bekHDDUzSJVehwaI6Xt0ifhTHHPFI9Da0lLYdJvvERBNsDV
43qIl/5Uv2szLBS3mN6U9SZo9Pkp1pG18dJhHJ/bSUReOQXiiAtkdk+/Pf6Wt1W9RWQ7q3dm1pbJ
Nqxz8V0ZdXWVpDZ1zMyfTKC5aRM/5gq0NNDmSYG+xjzQ1IpHlTQXhX7MS7Ux6h9xgjADN7MWnVcf
xeFpDeShRCiubrC7HPIglVdJaxq/JUAy6a6FDUczJ2OXdIWdNruwI5P4XtLkmZ4lI1fCh8bPyFbg
7FPNx1uair8OHvO57+NFMXiM8udmGG1y5gYCKtqCQpLQx6DAvsYHUArvW6gxNMnwk/kqgiDb4Y8W
brWwEIghxOn8EjVC+z1imv4YlVan7iDbZDeqMNB5ou4hV06Msjak13Io5WM7BEp0k+hSKD+E4cQ0
j5lgKCRxbu8yjDiifUw7mhtqyCtwJiwY3jTDam+UZED5R6AJfY8iL/2coWqzO+SamkfB1V9zDKkv
o73fGsgXBcrYHRGQy9dpUgRfDbIhdH9Hn2JkLOOqC59C+dnVvYJpadBEvRvUnDDo6kTteJDmIOpc
RcMZHspaF92JIBUIA8IpKl6rOR5u0siARJgHSfqaywAWHFlp2qdWN+qnycCJHRJWKdEViIq9NbP4
QCZLaubYokt02AVcKVDMTZAcIS/OjpT50ns+u6R4mqa02o9k6upDn+v1nWKQnahaNb+U+AGdCl21
PEFv3oOI3u8NqiiITeq0GAw83rEv2kyGXiHXIFILMe4qjc3xIY5bWqSmXKv3MbT5n5oMWB5xVQFb
LW0s9WtEIkhFdAJG4dCZNLcNi2ZX63F3pCVnflMgPh2wLdBvDKVGtcnOK1ylhlqOMu6FkVirWizf
94Xab9TIQJcww3jwGSMpttm+Y1cy2woZwI4rMk3NrFG2aqdx54pyG07oPAT2Cs7W/JtzC8vfuawt
z9fj9K3p6vqUZvTOizFBeXDwpRyMOfVAYLZSjPhIjgxR91CplXrXRAgKR1k/3si2rH5R6lY5GqOi
r6qSH1XR5vcRgW70bBUhFuyl6lCup6aYmCXQSGBQyGgWil6KrT09ovGVulG+Jn2WsSSbyvZQizA4
mXppvsiYJXljrXY35cAdP0LBZPJSmtVcX5SASn86jTmJKQiBnywlf9WXjX0X1x3VqtTnAwWGWAeZ
It8CsI8XMGhrQdIOxGsnk+HLdjOt8LyGx9366Mb/9jHu4k0Mll/ssfVtKObgTVdtydRTHOaGWN6l
eIg+xkozfBM5pkIOhdKG1B6rQXEHB61stsD+8n3cagbMP5LdRQ2xYEbLUvYAphynSyyf418yTMKv
aqPTQpHR6qlxSWMXqeZFGCCkP8iz0LISMybRaYhe2ZH4JViGGx86SO2JFp1TzBKT9AHuJ0WItiyV
B7QmYy+zGzzYikgK8zUOUIK7UZuqboCh4XOGaKa+MvrOhCAcR2DienC4XhYjFbHz7UDC7gY2gLQm
rUDoPqWDuIUxM6dPUzSPDtXL4aiS3KHRnbDJrQvOtQMwwU7ZIMOc3+kWmc7kI1tFJRbBUu448sL5
X14cvtdk1reUPa3gWz9XKgsFbXq6YHQYgHH3MJmjRsq9Th418QLL8Y+iGDakfiXp5B/qDGtDtypm
ry1V3ClRrcGXKkD+GxKv6oQ0fOe07VfGVG7YL9BnHM0k2idBmzyEHU7RVFrQX9PN+ZlmPKq0kaz4
MdVEPDLojgZPpRSxroYuvgkUY5G+NpUA6AnJerxeyCiY4k4d62LmgWF/TgrtjbNUoQIwhvUPWEtI
YRhF239DfoBNC8pzdoemtD3C70nQnqYQXqwggsj5Q0fUB23Ks4PPNnbDPca47dqxvkerFaUDFa/G
3dRnzdr2JS4tFqa77tyV9pLYpxp20o1mrkIVQm4WanYMIkAvHuiwUQeu+FloIOmav5s4a/p9axjd
7YAyD28JGSb0o3ULivZIoQE3TN/AD0vBj/ROxJp6GnMpxJGRK/i4E0ZExcuq5eJOavOExk/PUgEH
EHHhqOrboNZ01saQb2KSnIPih/ObXyfDIxY+Ov35WR+Otd3NzarMAh91RRQj1HVpgwlFVCftdxSy
1ReD9PtVUqOJir0uaENolfLW4eeLAYCd+sXdSAlgpelJDw9mnLT9gHK5/ZqOcn3E0GdEZyS08BBq
yMCpcGDwBuuri2mLyWlyG/edhax5mShYrQ15Y7gF0KH8nq5EOD2CM0jrL+Q+dQMyrQq3eh0mvxtZ
tqRNZsMRvqvLXFa3VmYF3+VeszHz0wrkU5ZOL2qAhoWPRQ9S54ENIAHcJBecHFOJdNTcqs+m0o30
EYdixbOWv4IBLNn/dE4+KGwQ5ulHyiAHqIToVCNoq6ZsyFkf+/SLGtq+KOJaKzG2kuFWLSd/QsXv
GEeqdkxQk+Wtg6B7hpOivWhCNr3EVMOflspH2dYa/Hk6EQg2cVlUKFHxiccQ9dFmfEUqNTLWkW3U
yJ+CzQvcBEh2+WJbtfUzmGY12eUoqeknYIx1viJ/H3EOLQvlNNk1OQ1eFdOXNtfi72AUxFtl9Sh5
ZLj7fQsBP7WuqEqkpDQjsH6iDY+/YjTSiaGWOpiVKwG+ZtOSahpGYZzdxi0+NCsFvAb6ZeZUztsk
tux7apnAQ9TAih77rJbLm8QHJMECjHE5mLQBoYFMC+d9qPTjD5kT9Re8Klxg+wT9Q+rC6jLDY2v8
opaK9jhVkpLSiEdtcrvkZSbdQ2pMawrbOL8Oaq7ER+BqKG76maXIXqTaLWpXiX+IxzCpd0XT+ybN
IgSgoBTRb/aGTF326KCneJC1ARX/UqsCiFvwZpLVPPsUwZNAal5EN2rfw5z83hUpCqhuyKHa7iO/
RcGS9vp43yYS/uT/047YoOckSpQ44Bp6ZqtIT1qjUeYOKUU/JF1ubbBOjY/TGAxvatzCMBKy/PVz
GOkl/NdE1gg8CHwXE7DxGYa0GBQY/h2UfBWtuwhMA0vWNufd51H+gsilK4kBsdAtFI+0MzaIXMa+
NLUxDXskSGXpIUKQwi5u6O2W2t3noT6i/REUMExbU00bML6uy1BDPoJiAW6VyLZS2p2pGcqy/5QU
/v3nIf7yzGxTNijyCMYjn6stsXakEZsxIKblfWk+5UjF2VdQ2ZdwaUvWZFkAPNNhQZzzg5KwAC4T
VhpNapiuEnl1spHB0+IxewVHbF2AiC1Z1yAJAWeHR7NQN97jl/PKFDbyhsBNluoqVT3Ig1wOUF7+
AQcYwZ4r8ZQLFgDqmJaqoqZlATc3FkLI+4AFKoW1HEyID6Szi9QOKf4+rzeRfYqjUxCsehq/xhWU
9uUbW/DRKGOp0PkwKjobpBrQ0rQBzSEq+qAW3bbP27XoVp9Piz+48o9Q8EU3H1cO7tALFRsBsfcj
w5enGCoYzU7pDS6C9ZveQ/zGkRxceVeFS3rpwcDlb5qzbrtCmdRTXB66Q6XElTz6ECvT071rDL7L
FcHHUqgCABM3De18upYWXj61wceC7Th2L611vDLuSxw6AXiyqopzgAI34uO4kdCgSI31qFOtlnH3
Xu+prupSCnJITf9/3KYbuY03ukBnvH+NGhCmG3jI3nmYA11ZQcrytD+8jQWVD/nHNGQB9e3cj0oZ
ytS3MmXENXqHcr8SeLDC4sY1Hpu1cuNvpexgOB1v4Dl0Hn9ee+jqxQo+C7+su3dkl16O+8KPCQ8h
3we7cI9dX777dovBsRNQUM0dVHjW5fYH0BYHeyfnZnJ+w2B14ytMEmWhO3x8EJbCRgVzBSYUu+PZ
62mouptjbRiO1nRupchuX7zGuoGQCKAAVQNJDjVZ9G9q84K+EmJv+S6KzdPnk+Rim4HFAuWHM0Y1
LBQKlhPi3eNQUKpSQ3um5Cn02wJ2bie3sLmNxh0k5U6t8Ihvs5vPY/7hXpyNnDUvK4Yio+tCM+Bj
UAP3ZVwSFForMRTs6rUcSB8bbbhvpOI4wdSni3xDQ5fKto6sOSyxu9ESbiOSY17N2yYITmUwPlz5
VH95H3wq+LQwVBYmzBk9pW4mup7QxBy//V6U2kEmaUejpnL64mQZHTrhliPl3TOE9FtMW+ksie+q
plwhyfz1hdgyFR5kV4SKpsaHF2KqdHuDETR2lYHg1RGLt1NnqBABtZRtQuEOPNmPz0d+kQUsc+Bd
yLMlodbYcFU5IWsmvk6FDHroQLO2qwccI65s+Re73lmws3c/6nhxoBBgOj3wKvI8GuEm98/PR3Rx
rhCElWXq8HgF4kdn5wr42inuckS35UlHIgAp/gTQNoT5z8Nc7iUQaU1okOzfCKgYZys4MKW2lVrh
c82z7qZc/o2/MsW0rHlGTb54+TzY5ZhsDVNAi4TA0AyyqI8To8wEism66TtSBD6VHDsQ/Quz+Eqe
djn/CGMLIatCGLDCljG/2xCKNlD7drZ9x1Re2nidgbVASr0C7d59QRjE/XxQl1OP/POP5AuUMNhh
Z4MaUBhHDTKg/EpUFKq6Xe/3q2TM7hOUfvt8vhLvL2+MnAqBG7Yefj9fXciKUBpW0CPSiu84Wtyk
Y/uA2rGj5cHh85FdRCLlZU4wKIR1Lg12ESQEWR8b2Bo05j3fiRh8X9O3jYXlhYiIfx7t4lDlkFfx
WyMvhbQLBfLjW5Prse4AdLKE0SPXHhX99wDDKJfpGZurDKHPflh9HvFiOi4RNZMpYnOI6+dLDLXp
LAlkIqKu7+pRver0X4ub1z+Owq1EZ76zlOFCno2LuuSkgowXTj3eYEut1z5FnCtH4F/eFDEs3tUi
JStrZ/s+7c/SQrGGXF5CIhUtmHpvYn/QvXw+FOUiHSPL1Uh66L/ZqmXoZ5etHv807BRVrieNpBwF
4oheZVbjLh1FfMCT/bcv0JOuAoqTZZ9vE9QHnHpoy5Ua++OV2Xmx7lC9VQyK61h8sByMZZd+t8qH
pkrt0VR0xLyp2ZgAzDdWpokngeHQjpoJlSuty68kpKwvfuyHg5+wkM1VUweLzTw9e9QVQL9eVNAh
Pc87eN7JO5z4p/Xya7121rud4/Dbab1e80/Oztm0zm6zcR42fPm/vwyYFt+dB2fDH+/4/YHv43tX
y5/zxV1+ufzlLV9c1/Hc+3tvy6/Dllje8oW/XX4t37J86/Iv3s/Dy/3L4eeh9Er+7XDg18/D8r/w
OQ9XVuvljBOaDIteN20YSRR1Pj59DaXcnEYhmJXWdpL6hyrPax+lCePp8yl3+ZaFJgzWDpdvMLnn
ZOVg0qu5blWgdMy6vsS3NdIPGcClEt1X+/fnwf42KBYpEl6aqRH3bFCZ6IdIwQ4UYb7yDpL0Dm4x
ANrh2KvS9vNQl9NIoEOC9hgDM2CtL+N+N3sTmGn9HOAlnaWJV/gvTYVNRkOLScVxsP1BT/3zeJd7
nUBEGkKvjggJ+Kpl6O/ihUoiShGHiL30Wn1AqSP1aLoX+xEb8yvb6uVGTigbJVxoxfiz22ebRIQm
vqY3CWS83kp2CpVzJ+qxPhgnAwMuWnnGPjCn/gCw5MUEV3Jlv13W/ccFirqL9UcPAA2Uixkz9lMC
xqczuXfgBibBBq32nz/LyzoDKfb7EGcPs1SszlRo1dM0UxbbEWny9KnodjXoSbeagC4IJf+ZSH3l
Dnl6Kzq5cj//CH+ZqcvK4wZiqWQBf66I715nhv4tAjl8AoUGC/YpyrHAHUzLpy8p7nn/PBYgHIGH
H0eYes4FB28/UQQn3U3b0FOkvWyfsox0o/kv4yyHz7sx1ZiaF6NCHPrF3qCcfEAhUWO5VXrltPzb
DLEVVRc2N4aldvgxEK5SSdApABmqQrmvyuBHbEpXxvKX5QaflfNe4VqMGODy5+/GMqAL50cp18Ma
VKeDtbKrq5hsYmN3ZbYrS4J+Nt0/RDqbiyPMcSvEscTpNIht0d3MxAt/tRLWOuiySzV1vu6tAcON
0czn80L5yx5GaJ0DgOIu/3A2SNyCphZUGhdv5SkKsPfaa/K2au4GdSPTltaiY9Hv5XFTwv+sH8L6
CFams9d6guLU25XP8vcH/u/PcvYYtLiN/GiZPHyWqdgE7U0hf/MRBBH6EXavoW+i8TH1DxiJAC9Y
Gcl6mq7kBn+ZVqRGBtpL7OuoTJ6dHkpviMKoeRxljeWQ6EoOLCBInw/0LwvfQMFKWeRtKLucFzs6
0NYID9ADgVn2Wy30NUD4XxBSV5Xxz2Qmyf25pzEUJKQoqRrcrz/O4SoYKq1MBBLJZv2KMtx92egH
4JI//KTsrgzr8vWRIhukVpqmU7o97xVIg1ohh7XMYiFtqspajHgg89tf/+nTIww3QlWmjq+Ayvw4
pKkHZzfphDHb/hiOGBVpQPuLacU1/EqF6M9H/rgwl61lMWwC4EHjYJku77YAW5OaquxRxYsxaX7D
5HV4gdgseTh/Z3uttsFSlnTSdoEqpOE1bcsqXouYjuSKjpP1qol2jGmfz5xgeAQOk0tlO9qZUqDd
prwY/8avy+FXKoNSP8LrgWtiGkWTeUWmcwNoZ5p0a3rT6e/Jh0nooY+lv6RisO5rS0R7ptHYkqQP
/VOJvHm3GdGXpI5X5ukGE51x8TSP6mfTmIOnJmpjCEVlu4vRzfvlm3G7gxA0xlc2zcsFRDIvbDAW
5iLPdqFrqtd9o8eJjeXhV6EdYuM/+PlcZqmO8TrJTc4WaGlDTg0KyG3TXHxvwTrMg/nyjycYIj7/
DnH20qVY6uG9EEKGekWP2omxMECavoVQ8XmkPxni2fxS5aWawt1VLBf1j/MLV7ZcHlN0knWncL79
qx4ubkE7O9OKjGvTrxGZ8DL317CGKShW/iM89c1wAAPvvJSe7Pz+iVv12vSm/bXT7y8vkj4FpT+x
HH0IxX38aDMki9hsMJXrBK5OKsI/4trwL/fBpRXy7xBn+32Lojg61thZW4jve1kyBm5cyMN2RnVi
1aAH//T54/7TrDp73BSUFDJbJqdJ5+zjmDCqnZMOTziYBYZjiHJfJujOY8MlIScCSeMAyuoJbY4H
DRN6K4S4VOQHfDc8E0qMosb3n3+ey3uRQRMS0QHYDJSd9LO6nV3PMdqPkg9VTHvQ8PXImxrtgmYb
Y7FszcqV68PlUf+nj6faqKkpJNVnj1sv00lUETDIrPoegRKJrZ9V1LhzdRPHO1O9kqBdDm6pcFl0
01STo+dP/v1u6+S+KQAHYoGA+8FWCP8ekIqjdP1JI/EUs/+Pk2kNSSfeLR08annW2aKVDWQxlMa2
qHNhmNitdDGs0QRW/PxKoPObEWUDNgeyJUq7S53+bAPSzEyJBlnUrj6J2w6hnUhrVnGqHSUj2Nu6
BaRO8woYGJ/PlfPD9Tzs2fgAMuijVhE2QdCpAXlaKlTUjCtT5Nrgzha9iKi79jZRagD2DGN8xvxD
iC+T/5YmB5/2yOejOt8Bzkd1NiVlKA4QxZd42ir0PQOBaftVnh7+gyg61VZ0Jrmxn7+yPA1lDL1A
wubiSCqLk8LQncS1jsnF7vJnMO/CnL2iabZM1JUJo53mL2bniO+x7Eg30b59NXbtfflgBI7y69o+
fXF5+BN20SxnH6GCZp5VISKAuCxBnmFUvNQaJmP7+rdpeKZ6y6Zmwqrt36Zi+/kTPV/c5zHPNtKg
bQTgHGIq4zqJf4965wzTqx3ftGF7ZYqc71pLKDCEKl1aNPUu+rRFiA5N3eCRoFunOj914anWbtvy
RcxoTXmfD+tv0/F9rLNhdVilT93ix7DoGIfkdhg6F2hkDFeW2bUxLcvw3d4YKVpUGCFxEEleFfTz
quJnZKjrOG+B2QrX6KzVfzWy86IvWN+uqmFmA9y6LYJfZv8cwXoHp/R5mL/NC+pSICjody3t3I8D
w0+KVr+pEwZulpXeGMN+1ns6mQe13Hwe6m8b4vtQZ+8Kqemx6Nj1sS3b+cWbbO704Nd/F+LsNeV0
Xyu6DrU7LIrm0Z1U/qhI0T8P8tc59+9HZp5V2uxGSzL4kMy5qNNWsZzXntKgsxmhmXer2L585fz6
69yjGguiyyT5OG9lGG1p1SoAdlcb1Zc5jgM0iUavHqaDDE1xasSrgR79fzBGuobgeTBjs8R5ogPb
FEAfTmhZUdM44SBp3SnEW/XxP4lD5XK5wZNOn72wAAkzCtFm7dr5sAOjDbnGtdGzK6crk2/5Qe8T
yT+bEggO8qila3jeBI0GLW6amYdY9W9NebBl+NzFBmBqDxobjOR4Jd6ybj6Ld3ZOZmWOhtNIPHXe
FtRDgEi3X03llJffPn+CF7CYPyP7g/ZTSZMpkZ6tYDUa2Nl5hMPJvhlyV3lNtuU2OtX79Bk1fMnB
g/fOX8FV67bJd2l9JfwyEy4G+i782aoWTdggfEb4fl3cdAhY4Jj7PT1Im8hrtmHxj+flch1ATpxR
0z6/wH1l4EBbnDiwLNxgJDS0J3/2JnX3+aAuV/jSxUZwwjIAUYKi+/hIMy3R1QmkCTS/7agfjeC5
Bvdlv3we5Q/m7+OjW/CZskZ6v4AP/7zZd4fKNCjzmPWicbkLAihT+dpslIO4Uff2ug2cYtPACFzH
aFLuzV3kaY17iLzqH3b0lhxryfptGbgoCflZBkk1Nc6Ujp+NmjKkLxRqsxI1hbuyvjJTL/f/j4HO
lsRgBQDedYY7ih807rPeM5vvVx7ptRhni8HoZauVEgYj37fHyjV21lpseh4rRk/bbh1scG1aJZsF
nkVNaKXv8EVeaSf1Sv76l8xSUICSubOxX9O3Pfsc2oSdMx7rjRu81D+MFRT8+dbYBI70y1zl2/hV
Pyn7a5XQC1zY8ibfBz1bipFuj1CSCdr+mIDf0XXa1kdcSXbNWvpW30zbzx/23571+3Bne7diJXIo
9YSLp2Oj/Db6H0V6JTu59hzPs6CuVNWqmYnxUu6sE/XXe8CXVNyPr/Y+emxPyun+vxrU+Q0fVRIo
XktATFNjfQefQbqW2V0eRR9e0x8V4PfLPitM308JYT6KV9JHDy/Qp3xjXimMq0secr69vHs/55Xx
UUZJtIMw4MKsLRzl2Ceusk7X2hNrYVXspnW3fbZWmJNtYDJHa+vKVr244X4a/+x2FeCsoyFbACBw
5bvhUbtp1/FXSGX79jA+9Fvc4v+Xs/PakRtZ2u0TEaA3t2T5NmqnVks3hNSS6L3n059F7f9sVbGJ
IrRnMJgLAYrKZGRmZEbE+myDtSgeg+P97/5B/iRvxm3ww8VRV4s31+ZitsllYhoqbs1v8V6brbLx
b8NdCvplZ22j2/BH9QYhZB/eP/t3nRPu1+5e0sdg4PKLz3Y+sDaaFk1fYjjpW3cP58y6GbbSQbJ/
3cq2+R59RSrvsFZyPs3v/PsbojadLhqpkfk1MxdQ2gZXgnwMdV9xndyUXrbyZLS0BZybmO04pNPF
fhwwQT3WIc+9Q8BqAWq4kvpdmj8OJ9KGpkEefe7JhhLXdVYTjYZK8mtUpprPxOjvMl978hVabMik
5CtB/tIipRph6qUgCcPpfBkCqHRHy4U7XfiQooi9e9ij+7bd+uPRp2K/BkoUrew8S0HHmcW5wIaL
GO/QtNP1KHv1smLbF8G3NnVvRx2Uw/VNbmllGuTqqYuaCs3mpxOgkoi+MYJTHl5v6K97QrIoQA9G
f+k796kR202mD5+v21xcBOdGZ75SifTWAwvGHb3xoc07+JvmuxmOjmV8GwwDfbFghzJQDEFUeCSn
cg+Gay8an+kEhWnZnlLN2OUwKK//rEUPPpuK2XeGDYCqW8KvkmpKaZryvu9yJ/OLldEvzjgxlj6p
YPCGPI8HzAA8XM9CSfpveq3a6uA5YCR08WHsD5WxliReXDDGdHsD0c9VdRbA1iJk4dBkVHHyFcL0
zpSKx2T8nbbKTa6tbfSLYzszJl8ulcLSPaNoMQZ8c2um0SGqIGU4un9T1UCH/JWYYPGLnZlTLs3R
aBZoZclUjq5rd5Qn0qzpIOC5EhavjWp2ejUC2mnwr2jGp9RKUL6DqBPE71L4pTVvDOHndS9cXPtn
Y5rGfBYStL1VWgG1+k4GV5wgblPUP70+PcZFsrKvrVmaHUU06KJON92D9fR3Fm0bAUxG9ZLSF3p9
RMtfCSEF8uXkL+YFeyQaVSMEggY8R6UvULyv+5iX/uhw3cziGccG9v/NzL4StBEuiTknA+qmIlTJ
QDoMsGa3160s+8JfK7PPkwYqwIeGwejVLYmhnWK8td0xr/c6usDm1+vGlr8QLC7q7iadpdna1fqU
ImoB/wa84VCoRSqLTtCCeuB0LeOzOC56xMj/00jCVffS7Qq6/hVXZ/YQt4TV+aQUXww4RGP2BMTI
kdbO1KVdicda8kuUAVDYNJ9GZaRWzufynpYa1Yv3JZDmLH8c2rdSXakDWJpE0kr0skuUzBribFtP
VQJfUv68E4C/O5AdJrqUw2BPmy50bZQurn+zJTekzI+GA9rSRJSRLicS/jvg2NqrHGSUtyBG7+nE
2F03sTB5JF4ZDApYVIXMv1WG6BbYU7J/lvAYtHehQvtDvtF5ejaDFXdfSFCQ5KVXm+TEJIIyfywr
M06yLOdD+UjZQcq3cmEjtTnVnwNtx+LGAKxhixRHBNn4lGrhin2eWpivWegqUQKu01FAabomz+YT
XG4C0DmqHFijHb00of/V8KCMSXUHZSKWo+gldYVuKypedkR+MXmvQVs6reJmz7nWiy9Bnoz33pBW
2ygV6p2JdjsvOaZw2ylle9/UEnKekpbhEbkSFe+9mVRvEfXUjlZJ+Rv1oyYYYymnpZ1G+h+iIGhP
VWEa92VsQa8rEv8gtV7/K2j0RLm3oOockfBoBfjVov5b7yd8J93C8jEfe2HbQWA4omBowNG0Is29
USPgXgVoRPKrVlOIttbW8rAZqNU0NqKgpp0dIWsr7yl5mnpdRlqlt6GUg26tRKPiHtH5Hf3xcDi4
Sra/26a3KHMzQj9wrLCxFMftIEKAK+2ReBHgpsRJ92JCyHqthOIzDRyQqfX20GcprOtBHEcqfA2L
OlgoGjHdPLKyC9C4+NYYtemM9Po/NSRIYYNbUuAMMj2eaS9lOopzQQn/VY+6FlELUd9DTZ7I7mJ4
lGLasejEMra60sMlNHQB7cuyOgplW5y0tjWPCM/ILUmH3t/WrdDU7xGcLu+kxmPs8Ktz81TWepBB
4S0N5dT5PeT1iL4zW+mtDkBsXEa5TXF8/qyWQUjcilCO4Pr6K9DQwa4FOtf71s0iuzDgeJhqJX7r
aWtAsTpGaGQDIauvHNQaoUMoagg8Ex7cM7iD2nyO476hGV1L5S/Q+ZMDwKFccvQR1G4nScNP0fAA
ipZSntOYH7Vo6PC5NvAq9Ww/Fio25VLzv6hCVKC76xXWC0E3YqB1U9FD4kG3/5z3GqwgCk1185BK
TX3bI40Fc53UgroB5gNJqhD9jF5409XQYq2H1s7QWR/tJsh53UHWqd2BxVBfg8SLXKeK0/QkJKJ4
yN2oPKCopcF+QJHGLuMc9EYVwfamp9190VpIuG0v1ncN5U5IiMvyqfLT4uAKtXWLVkcgY9uD/W6I
tXeoQQ4/lSbIaaUjmWqPfSBtM7cO9mqPeEeZWy3MPk3rvE0eG+2xLSMBPmvQS5tiVKTf6Ld7oV2h
6/ndb+XetXWvd2/hvcTP0DO7X9bYBDRcA+0buqw+eF7Zv0hxjAYHAICR2rfQ3SSepjwWlSTAn+MN
HIQyghRa0cINh1xWfvMSK0AAOsm9r3IYksfKASx1D7B9k1PpxgK5LWQFH9UOrZtaLryHREmHrx0S
48ZOjBRrPyIAkR5GQ6hufSk2OOa1wNsmdaTDG4rhYHamEEu3NYWlTxo0jRtZ0MPfmUaICEjcIgWo
qlW3NVHgpf45MtvuuaYK2QnDoj7pI1I8WpKE20iTjGFlu/zQFcm7H1V1ErdVi8dG6oUvT5/OMhIN
miTbQpOKG2HMnL6HN5T5Ds+6O872z1rxS43BHPlsnI0dnX7AbNik2Z0m9j+uH1MfmlXmP2YWkVWi
mFfQWzh5Y+BO7UuSJpvQ+Nb3iM423u+seC887RYW30ta11Qar91tFw+v89mYRRmxJMRmCoLSQQH3
BMZp0wCbSSvZKaFiCq50QCtzq8cTKgdUpmJ9WZmApbOLj8FLBdiCqSv08mug5hBCM+Ds0ssfka/S
X+DvEPn5lks/R28MbIscda1n3ibOYSbkayVTC5GPJPFeQbXddPubP+fTeKUgFVVgvi4+aW7zg6Vy
atNTSrZ6ZaQLj2oXpqafcnZryYRmNOoGzjHIlk1gbWGabHnbpPoaLYxXPdj3/qmRVyL+hZhVkjkt
JnE7GvPnGcMIWRyXVB5BJEegNnavmgw3aERk2UoNJy+jJ2H4fn2gS6EXPQ10qNAgRwPlLBrxPUEY
4waTQRU4HX29KKiADzrSU1uH++u2FiJJCSYt77YSdxdl3mfYpn6l5spA6KW8I5RFyezmuoEl/zg3
MM3v2UdjG5QLlPsqp6mLwPEENblPO/ctDqOBOyGqx9fNTattHslRvIYECJEk+brZalC1kNNbG/lc
yE13r374xdNXXgcXp+yvCX2Wj/cHAUW3DhP9pBsNia4qVz7KyiDm4X3qQhXVZSw05Q+zPTTG5/8h
P61IU0u/RXaTFPWf17Ozz6KMgobuhcQNIvDBudKfk6HxI0jSWyrntzS7PiJcY+dFt1bNsLSegJ6Q
66SmlfK/2QeKlHgQc1EGVk4Znpv8EJMt4Zrgo7UWv/TiyqvK4vHAOQWsfbrK0LB06X7oJwyCXJOg
07+lm1q240/lF+meKOqY/Sxqe1ixt+TtNJZZCnR72p//lPOeTWvaFE2lTEdjJL0U2TYefwjGDdp1
1518yYom8gFpvadyf/6e2vhca0UF/4BkWpXOAB6iUAgh/r34TpHO7czWrpZbdRdEIqNJoKxk4AfH
+DYjUI1TcSVZu7So6DSlkJieB54sZ9+pBw+vhT5uQbhxG5vjLf1dh+uztrSqdNISNHXxKMC1+dIV
hlZUCRVwBaExPLr6U2NT9AHsQeARK6b+XBjn2xBVMKwr6tHUD2Xb3DSA0IHWc7Jt/8adB2mwm3pf
bNH3usl3AQwRd2dsjc/k3m3w7eUp/fdMCbiKvz9gNp8deLE4NqYfEKNd0Z/S9Fe0pvy69MR+ZoQ6
9csZtbqC3MiIEeFA2F9s75Jt/aNy3H2804/Zu/tCl9CX8ts/A0mmmE+nror2GyozwCdc2gXU05Qp
CjlOVdrfxoMBlu6bLzne8Zm7rXxIIme17GT6Kz9+0L8mZ0tB8caxi1yGCv3kiGpVs9EfWgD0W8kR
vuoH9Sk8yffCg3hYy94uRtsTtIEXzD/dlrNoW9bywVdqt3LUfX8rf+ahLNwEe/dATcGezoPCDp5L
Cv5fry+WxfV4ZnX687ONbJAQX7VCgU/bP0QizEz503UDkwN+nNC/w5qFzaPZcjcGeOZA5fPt9ib8
nb7CyUaL5Od1Q4tHwPkETrvp2VDSVK+iQGUCk9KO7uu39DbYChRV7rS9dar30Zfr9ha3mbOZmzmn
53tBWw+Y8yjUA6tkqwWC1d3LdSvS2geaOST349yQWszUm+Res0Wn2L7BSBeP7rO4+14dgpVhfWiH
/c+i+/vBZjuKqoNAbhE8c5R3inmTuxFFBbpM3qoXD7GrteEtxfo8o3KvUGmdpjrq8qOpWiaFRoF7
DPRmv1V7+SulLHfmJ+2krfnH0mlqgPjh1CbA5xJzaaoKq8IaE0TD/aP3pDy3G6oc69vwzTz69Fxs
mxtzV38P99bKGbG4sM/tzvwygBYB7x270nu09V/TDYqDPCr0T9Rma458r34LBVvc+3fJSpCy6Dug
52hh5OkN0sPMRXU45X4WgU5qQhFabRrxJK/Vw7AR/FA4+lnH8MeCdFeuaGiSeOhoPI+FiHxSZ0gb
ZEr6QwYC9i4vczHbXnfsJb8+/20zv65H8MgGbxsOQHxH9vpjJnS76yYWXZl3Xpq7udlRPD5z5UIM
A1rkUPaIRpXnP+VZKr52sn+I0H7IUyoLkl95DjdZ81deK5YH91/D86Z53N2sgoGJB+y16wx/l0rx
fmVwi+78d3BzWpev8/KHZDdlMKf8VvqJSNSJY1L8jAiA9+tWuBu/x79FW1lLAS/t52dzasmXq6ge
M1/KdRSHxlR8rXP54LnVfjSofzNUz44KzzEL/aHK1a/Xx7u03Z7bnW0UsVJS9SMypYnwUMQ/CuFk
5J+vm1icUZVGbwmkAiS02XJJ0V81DZcZhVJq8H6pfdKpJRffrltZ9I0zKzPHbwJBRXN2+m7BTzM/
Nmvl8EvlehKpS5hJVLOSf5t5PVIKnRh4RE3KJwbhFGBv78WHYqO/Fzvr2ByQUPgfRsQVk7h+wgb+
eTk7O3hHPSUMzzgxWvlV6GDQrqzjxU8PL5FeK/Bl9EdeulxJH4HRywyoKTMKj+EqF4/tKK6MYtkK
0urwLSnRNWbT1nU+O2HHKIbqKUOib3goo5UNedEEaS/uJbxciHMH8ySzbuuOw66AsMxd/N6lLyjs
qv/Fj8/MzDwMAVX+3ukEL8KjpiJk4h5U/VVMVq4ei8vlzMxswqxY5Gl+Ok+H4ZDkt5FxbIRNtHYJ
mH7sPH6cUoX/N2fq7O4B4TwdYw8rsuGM4a1YfosNVMWOZr+V1ihtywcm10YUTSGOfaB/CbHWIpjt
1w5y5c22aLf9Cf6iso9PwcbctsjawqxMHWVlb1tesmd2p6k+W0ESutPoDEx2T8CPPglP3Ofussap
7+pt7dRfm8P1Fbv46Wii4h8KxWlcuLSnAtDvFRrBnVC6DUYN7Y3oGJYwTvKVfPliUA777v9bmn8+
jfQOwu/An+XBafKdqd9o+Rdp+OKnxwhkupgd6/AxAapBb+31MS7HXWemZ8+rSil1htgwSOudhKj1
xX+WnpK7yLPTA0TVSf3J8e/Em2wDQeC66UWfPbM8OyMREGRZpFHtRL6TdU9Jfas0r31zn4S3fbHW
abVUywyrDqabSFUhlQ7TrnPmPGKImFRZMM7K2FR34olG1/4EavjB2OcHUo53Sm4nn+Sn62NczIcY
Fu+jsAbp8Jr7kJIhs6eN+Gy9ab+w99vus3f86t9Zh/FhxdTifP41NXeisDMtzx0ZYf7WQMst7rUf
0a/sbvjUlzbiLDvtIdqJ37yvvr36HjCdLR+2nzPTcycaOiVrplG2G8m27GQf3xj36eHrZ9fJEDZa
cZxlnz0zN/McqR3ruPwzqTvLlg4PrRPctbbhKE+x7TnGbXyX/FgrYp7CmmtDnB2vMaAOPaW7ko7b
T6VwE4kPZYd+BVVP2+vfcfH4m14yaUKFAWbNHJX7cZiELp8xsOJNpUp2Z/1o/eN1I4vh1ZmR2VYa
6WXdWAiuOIJGO33/RJbyuoGl6ZpqmxCBE6e2uZlHRDnaGKbH4h7J1tSD74xefJf1luPl1T41ypUs
xNJWfW5u5hFerdCmh1AgdzjXjlVv15R3Qr5L1lqjFx/5zg3N3EAu+9ALoMc7/U45oiFbHDS73/Q3
aMyWN5QQat+aG+GA4stjv7a+16Z0+qZnO1jeWzEv6phW99o7NQJIaWyirbVVP5W5Yz2qu3jvHcet
u03XbjNrlmcuKZplrTQJs2uZiPKdYuNliCl+OKDscd1rlnz/fHZnbol+pdbVNYY0ijDRB8p8FEXC
te1jyYoFpYP/qO/42AFeJY1ZTzFskW49AYG9+MaLv5TqMXbtJrwR/SdIUn0OqeA2lF+i1HH9lee+
pQk9/wXTVn72KUW3841uesVEKz0enqkgsKllIekKWjlYGe7iaKGMysaU+PlALTTEKBnNntAwGD7J
ws8igbiz//fPRrXQf03MPFMoK2CBk4kBuFga8gCmoxrS5s51M4uH6bmdmR9GbZrkTYqd2tpb8fdG
2Jby1st+K9odddYb4LoJTPZ2JQxcOFdxE0UWAXMQQsybktBZjYm7sSqVhS1JP9qmQsfMVqXn3qUI
r1lZAwtb2YW52VbWZgHVNxLXH8UrqZYsNjQIHloaZbncrUzowilwYWq2mY3cFs1On25abbIt6+jk
Vfr2+jdbG83MNcoWFbuhxkSbfBqlL4P0bI7P6f9wZWQgIDNNEiF8qlmkXnQwvbIpIOi7Z4pwtOCI
IsH1gSw9k53bmHeISELtpnXOuTyY8YYuafROE5u+0q+1kdmyV2zrYNyg9XhAFftxxfbyh/rv+OYN
4YOMqLsGTssR1bcw33bRKc4PWfA6okTlf/a0Q62g0nLs8o0qPkIvu25+Ybe6GPnMIyPFV9WiZ3YT
T3V88WeJ3Ejke7abia9ZvobSXLM2d0or9uNounU11oOk/FLbELp/i8bjDcWc1we2dO/izZPQTaXB
X6XZ+HIfVsJcbk2XkWkD4XIh3Iqkdrvaeyiof4Mz8DVLqTWtpSeyXZ9MZOLN6O36T1jYnS9+wewk
yBJTsKSI0YY9CE3T7CQK3EoJ9Vjkdq+bWpzYs8HOFomuiEkjpgy2ASfrC94uV7WTYrV2JMeOn/y8
bm15YBSfcMKCJZ8/R4nwmeNUYmBacVT7zZhRtLi/bmJ5QH9NzPaWOGgLV+gxIVEXCh4wj0beW2+j
dh9Gr9dNLb158J3+2pqGe3ZiS7IPUEAi+BpOJM7cO2lX3Zk/ycQ8pLGtndRD/Lh2qsqLq34qw4aW
C7BmvuotqY+kFh15p35ptuEms+sDZbCCZwcOad6tsocvu012ue2f9Hv+4BbfvVEeUNRbGfzkGbO7
D4P/+0NmG0AR4ZZdzA/RPsXOa3QD7SXRHbneIDiE1spw+B5t0A0TXtLPytFfCe0Xj98z47P9QKTi
NyhR/SL3dSg7R1RuatdR5W2QPuX6Klp02W3/DnXmU1lfRlY3yXDVu3wD3GD/VvVOewg31pP0VG99
dLj2ayyuZedCNoLuAovC+3mSgtlFx0xEUL5HVqSiqSrTp3ro0Q6H9i7WKlujIU/WvS1agE4syYCh
o02jvdOrsHIvXFxSZ79k9qV9X+qrsZ3uUXTKdXeqlcK1oku63HRrihIL6AxiqjNbsw8bmHmUSwOj
Vk/p7V1V2u1D+FAf9BcuUpGt24oT7JqfwuYxpG/3ukevDXP2lUW5s2rdx7RgULWg021TR5uybMA3
//I7dW39LKRvL0Y62zzyMA1McHK4sPCl9zW7KY7ILaKiaEvqi6U/gNSwg2JljIuRFzhTydSmdMO8
jURAA7nJSoy6aBAPPNebCM5ClpCyNQ2qxTVzZmn6JWd7o6YV8KZULHkkngLwFbRiiMbKNrBsxIDF
rxHlgdi+NBKYVR1pYlI7XU0obOa7sDJ3vvivQGby+nyq/5qZR3lR1QtjhDyy08e7UNik7kNUbTpr
JcWx/G3+Wpm9jpiw6fw+Tpmx6KANv2tkV9ONZ40rjrdmZraaTToaBglki0OYUx/FKngX2rT4kkbh
L6lV/BWHmx9X8HmpT6CmjLIBvtG8wcyLcl2QG1GwCz1wb8PK+N2N9bjyVD53Awko3CRARTv61F42
b8RCaczNQO4JFLd/DzLxMfKNnaBkL/+2P/yxomvoSgDBA5o725qiPFWCPvAhIVXSe52nezcfXnrB
sOy2nCA/lbkSyiwNS6GDjYZw+KYU/V1699ikQytIEY+X2Uua1/d+YDiSvsZi/PBwOgmKGWRVKY0X
VZ4Xp59xtlJjuS+TTIh95+YtsZH+tNFjeP/ibJ3HFQf/cKRhiS45lQyhDrkSW5eWfDjOLuqVviPv
yw3KEPv9bbWJbUQbrn+pPzNzHpvMDc228k6R+2gI4EqSwfujFMdRheiXvgX5uFEY5PRfwr83b2+b
O2t792lnH/tp4PuHd9W+Ve1io23zrbZ9tx9UGzUbO7a/7LfPzuHx58+bfy0inf/c2ReQTT/ySo95
EQwuNkGT0hUp5dlW9qInQ+ukFQzJB7+yoIgRfQMWou7SMGefoe/Upg71LHDKUC62upZFB4Cpwdbr
QA5f/xIfiCcStkDuYM0ElYZE2uyTh6YmUcZMi5q3GyVAvClNVOOrG7eHKnpt4n4TeretIdz4cbtJ
UjrIXoZ+rychYAHxKDT3pfvLoJRgjR74IY7+88PASOgU9xBgzVfzWA5dVKg6UXPKiyAaECHJHyut
0IX3JJ1k15AFugORIQIKKehNfcgyWXvwY1nYikHZuIckAJ90ggNnDDZsVmWDrrX82CGi3W7KdsjF
nST0wo0pBqnKbSSuBTJaHey7IimUt8YIkHtGkixsNtfnfOHzQhgBP0dP7/R1Z4ei7PoWUjPoy3bV
rVbmtjxS7BmsLLEP+/qkd6hCp5YA3lM5PtubiqjIRSXtIpjOzUETBJtd8/DP42AI3ECnjX2iNFy6
TjN6jRKXjIM2zlffF3cVIk9ibKzsSvN7zH8WH4Xv8Pwm1PsUFp5vfy7hnlmwV/imayvuWzMm26gC
oNz0B4UFoWuxZOv+2sV74Sv9UXMhW05koc8fEIu+TptQMRCvra2N1JzGGm65Oaz4wvywx8svrMwO
e1r4pLENsdIOpV2iQ9j0JF4ANhn/WgPyxxLrCDgh34qSlstpzMVEGsw8iB1Dj44CAt3qGO6mjsTr
TjG/+P3HzCTBQSuXChPw0oxSyq5a137sAIKhgbJBAptWycGixU9jIvOi3jTN7+s25xeDuYfMnmN6
iRLrDiluJ2woaijTnVgYJ7Mr7vq+3gHfXnHID56BxogFeRHHJ0pHNvByiHkjp2nQ0Ddc982pKkQ6
RIfuJpeFldzRgh2I0jR9WFT8cxjPlrDqalUB65FhmZGtKSVykbdR/HZ97j58r0lK78zIzAGntt8h
RpKB5lM2C8mjaquKHZo+nRGBg9j97ffl83WT0vTDZ6c/csvEm4QadMvP2URtkHfR0PQBrhE88kSz
g3vh9KX4LkneYx9N54z4RZLI0/GQHqjRytb4wV2m41XkkVeFRs7VYbYSmsaK49ZX6UsT28KuO+Od
Njjte6E0XCkRm9zERbqG8vkwzdM6n8QuJyQpKZfZtwTE5A6ewbKwAqD37W0CC0N6LDN2tITi9JVT
fWFXobMGSiJ1EwpnwIctU257QSxDJ0cT5xaVinGTd27uiGMrHqTA0w/Xv+iiPdjM+BFSSh8Om6gc
W6nSUWe3/Pgk119Jtu48lqG6Upb1YUWwn/DVCFTYXBDGmY0riKNW9oKKcfHyi6O8126x9wTz5d+H
M0m2EdjLhGDzcjkiitEnqgudOPwmaT/bdqcrP3N/ZeUtTZpMdEXfK11W5vyqHwSi5DdkpR1PPNbj
z7FJbK9/CNqf1wezNGcq/VXUTHL9Yi+53K3CuOYAda2ARqug2QuBlpySQg1oqg3CbOWe96FniN3/
j6QEGyOQ+g/RZIgIWmYEFMrx8iq+9onBQ3Xqh9JjP4ikvgehQG9eFGTxR5V2xo4G/eZzHHgj64Gy
voeyj/PEaUcucXu6hUXKO8XK/Vm5tLePvhe/G0alHQwzrTzaZU3jqxpm0vd/ny8a0kR2CFGiH3h6
FjoLN4qGiK8T3YBG8GHjkjBRrexguda/H/wUivw1M9sQUtmN4NJiJvaz3dAfvFp0wHdsRvf1+niW
3IyeAFQjp0auD12SllrI+agSXzaJgdZs2qvqFziUxRPyBMr7qPuE2NctftzfqYmdBKUkgoA/p8vl
FJaaK0ZDGoEmLg8h3ASJQhL9KKZ82Z0hp5uiyW2r3PrpypwuuDp2VaRw2PZU2EOXdsfCh3CSg0T2
OE+USNtklbDxDGl7fXxLXq5p3Egk8z9g3dmS0ivyekmZErTFXEZoSReCR8v8rJbbaNyWqEbVwbZw
T4q3b7NXIXZ685n+br/9nuc3Kvkidds3n9D0uf6zVEZ3caoy66S0Eavl0kjx/Czy0qO20IIuj4Dh
7V2VEivO8OsWPmRTWd4XJqafcLY2mr5gU64wkb+HKiJuwGzs9jS8dT/6r2vaZwuntDZFkchHwbnm
dnJpyxqLvogzbJlsjENz21Wfalm1ocRUa6KkS35DmA/3aHqkQrz90pRn6LoXWAUXGS8/1NCRvUg7
mtkalHzZzKSGMl3v6bG/NDPSt6mYPWa8bIR+39papNum8o9VKgyCVc5VCYIlJ8s8AK+sUGEb7UMH
GZh2m4ot7RK+96NPq9oOIzEFrdMVKw8WC3sMBTkAyoAf8v8/G8KZXwiuKRT0SYdO0im31Og7CQ+K
A/AWt0tWguI1UzO3MEckn4oIYReQjzn9IBUve3r2BjTiuq8vfKyLIc1WUyCKtaak2Mm0YeNV1dao
g0MzqitLaskM1bQ8ufEiQDA68wkxEEu1lNxp5sxNI5X3bpY7aVDuro9mYW8AmQ27Em4ZF7MPKfO2
zMKwqSInC790eslt4vm6gYVxTDKaE2t0amaYywjmbh75etZEIAy730Gd7DIltEN3jb62tCmwu4s8
Nih0ZMxfNUStMn0kaHjViLNbdMKAoYinJv2JiqcdBMPKx1mwBk1uuh1NNz4qgS8XLMpQmp4pUeyQ
27gRee5KWmOjN4wPnXqjXflGC1OINY4t2sdJJ87HVrhml8haEjveaJ7EqcLT1LZytRKiLawf4Kzw
MkC0T5fK2ZgarYsES4CygyzNfrovh1Sod4lf2Wn379H6hanpp5ztCoEqhGzvmFJK6yUucyW2c20c
NqU+rHHSF/wbU4wJTgLn8jyLEVB/xaAxRTnI0RyMT3C8Vu5UayZmoxk0v/VyFxMlNZ1Po1eGXPs9
7+n6Olr+PH8HMtsP/EE3JdBICBN1QAXZulUEnp4USrGu21l0bXYdnpd52vogkNGVhjimQx47QaE+
0xNrt5Z7oOqX3qDoThHMtTv30v132uX+z95cAGQwFT/23Iz7b16hOFaicpC1ngEWpvjquubOC+DM
Z9Hu+igXreqU8fN0yG14HhJ1sadVXlDEzpjFJ2Sz8viXLPV2rsKykpzGXDG3FB/xtvbX3uRDZx4v
d6kBLA57Xis7A0A1odLIFouONzx32qeEB0xt2Fpr8L8PFVGc+Rd2Z4talXJPFH3sSu64V/ydWjwO
ykun7mtGi8hoVg3OGKS7pjrqa9HwoiedjXm2LnRXSBovwTZZMjxHp4+7Fx6G2LuTtM4etWQlvlnc
Js/szVaICscu8bNprPKtJyV2AStKXy03XlyHZ1Ymzzr7kiDgvKacPGewrG2v1d+6qrHx2BCg4yqD
YtEYr2EoChFew2+8NBbXsddWKs9utSZQF9SUQGuM93RKtQTuS3jIGuDHt1BobUU8itreD7+DonZa
763NVvafxdkF0zBp59EqOj/HWxm14SavubME1a/EDE5EDZ4dm97K2bA45DM7M69RzIK8hMWQBVna
dKPsCLVMxPot+J8SIROxmydbnvEhu19OrlcQmeZ9g38KAxjEzCrsBGzj9Y1madqmtynEp8mlf3jR
5C2uT0S/i3m+R6WDC4oUajdNbb5eN7M0a7wfWrwJo/6HnMvlWIy8FXzUBWPkoPT0RReH+Fi6XnPr
y5byqiVrGIilizwAFqpRcIWJVTK7GPltwPtwMMQONMANxQg8VmXtV53H/eHUCAjXGHdxt6nc3fVh
Tn/t7CbLGNnSeMQEpGjN1kPWpXrbeCKHkxDcmnWu7qNqEG0x06oHsz75MQ1nWWkba9rM8+ml1Wtq
jaZZEYqYyhvj5fTWKbpofR3njjDqDs8VhrzJa2XLlf36+OZb5tzO5E1nm8sQloJS5UnOsQCyfYJt
pnslLx3BTJxuTUlhPpmTMfAyExZZR51qHvD59VjKMe9qDjS2FrS0jLqJqPevWVqzVavpT15Vh31W
tuFnsWySfww3/1jnmR+6nsLymIsPkeUMUtZERlCbl3Y4lvWDVle86mspGYaRxsF/n1q2bUC8rPep
+vFyasfabT01YrRFMtht82pVJzLBkndHKeJ1Sx8O+2loZ6bmIc2YJapGciJHY2wK1jVwrpn/ptW6
E8nul6gpj6Kgvw+5fBzE1W6YD8VpGJ8ozShRIzWGavPlOMuizoZiuisiBuke0TxNdmrjvRmJdwwL
sOGiwgPNqHWvmWWdxGLIV5boPLKaD3721JZWmteKHvNM29tDS6rG06RPQoYSQ0uUPxoElNpaPmxp
eeJHDHc6najwuRyzGRZm3gETpdnWaXTREdzPUhBtBu/H9S+7OLYzO/KlHZfKuDZUsGO63eYu3WSp
51jFgxDtTHllJ1g0pZAPoscHQvU8xWcITdQoWop8AqG4FyR7QmIypHUpHTT1xoxX3mkWzZEKIIvO
TYmUwHxkeaJJPV7TiF5wKEZqKEFvxvaQZMO9lVjSJg7cuzxeJebNz8c/7qIZylQtgMj4B1RfIbuc
I0Xu5MknNgpbig9isf8fPtuZjWnwZ7tqGKWKK3bY6EPjR90iwBfw6G26z8TrR8Mv4YUYm383aVj0
o/GeN1UBz87jFml7c2z8HO3EF0FwLO+rMR6r7iXpZFtQVowtbeTnxmanU9ZQOGKEQe4Y5Ff89qca
hnaC0oqofI8F33a7m0D7x1h7+myUBHIcTk/d+tw9cz9oxXAyKUjjrpdqiiCo7u30lc3kw/3ljx2k
+CYpdfLpc1ro2BRDVejgpOWusXXl2QucljpR+p+1jey9K5ENzkYw4QH3K7v40qROKp7Q2VkO5Nln
TiOGxOQ5a13se87fYJsEn0XjtdFPnvFEPaGdhS/XfWZpF5sQt3CHebAAiHZpUW88L6wE5lTy5ecm
k05NIm99rQcWtNYBunhEndmaS4GZvd+q1I1yREU//YHiLZcaKk3TP5deQCl+dpTrvrDF3PpEq9zr
9XEuBTnk1lF8p2eSlPdsbaSN//9Iu7Ilt3Fk+0WM4L68goukklT75nphuKps7vvOr78H6pk2BfEK
0T1ut8cdjnEyE4lEIpF5Tt8AXhxDrmmPSPpoIfHIRdA4gaoyLzmBjSeM2RsAY9fGWIKwXvmygo3c
pk4av1VgBFJ4wwb0r1ompydfXejFJG/13CRJbVBR0quc/sQI2XW7rf79aPVEByayfJ092QPAh5ul
hb+/sbInKew/5YzHprwuAm2/Ii6bQE5lXLAUa8XCDRphK3FSPYcD8BClL9oKT1ZCxeU/Ik5/vgjG
OdqNxDRBimvcoY+xPIy7ZDPdV++qpz/p5Gf5W8LIc+E2rrkRQPW5u27DteMGrTl4OjJM1DkvGnP9
th/iFscqwNhtjRK+Wg4wsa4LWTtMl0KYNKHuU8VEXzFSMOulMnZZ6oAEz8ZGAGHRXfZ1Xdjqki00
YnZTgaHVSsshTMYFU0IdTeXVcVZthm4RNCaCE/Wi/Cygp8mQ6xKDQWivBCUpnqYDsKHGDce/1+Xg
WoeggKcCdm2yAaMqWoccxDTDYSPiHuAmPZ6CJQkVlutGW10hdFjiRRgXOmh1HmoFMQaouobwZ4m1
2+o3ceRo7S+tTIiYPyv+43Vpa0uEUIfnCSB7IiNnpFkAG1ZywOmjOeWtbVIidJyayZrl/ggwWajS
qZrNLDUhQB9+GlACTW4h78jgyWBy7FBXiybHk4A96Z4VPyjaLRLt63ZaOwCXajD7phQ7sewaiBj6
QxjbarMrO0dtOGvPU4TZMFqOK2mnQEqtNF5WJd4ETqqsrd3ryqwdPBb4mhQ0wuJhl73fGoIMfGEa
BOTKa00SWi/JUIKJ5Cu3fl+XtKrQQhI16yKixlY3IbWGpNLHaFcFShV9kzachO9iAoDG7aU+TD5U
yVMylQPM1kfzA8hfyFDh2A4lR1eTl15qndDCME+PCfoIbCBzi/aeIvIw+35bVyPvY3jGZTL6VEyb
XFXodeVGuLOepgcKVJOAAMYgFjgw/e3k5G78Yr7xRuxXE6elGZi9PKlaI08xjD2a1utQZ3fRXHho
C6QMETfooEE3dUj5L5ww4w2QrgWthWiT6T8KccftVBlKBxH6Vz9RglYGdwzR7+TM0tN1n1qRhbsL
Li84IjFawt4H6RS1UtQtZBUYDm2/hsLE4trasAF5IJA7r0tbsyrEoaUfT5wqbRs/d+EUIDmWHuP2
jkfcWzxa2KrWojCDRloBPbT98D2FujuJDUFhc3td9sruORPN7J5UrdsGY3WlnUlHzOKn1Wvuc0Ss
eCtEmHguRhEfhDOMdrle+tEoNCiJVA+YGRDAc295fr9vlX86VIeOaTQeoYUb8zgohzChrZ8SSYtQ
pbd7fStPN2HxGvOgeVd1WYigZ90i2KT0jd2PICKP3Lg7ViBwEEYXvItWz0nVVk6DM2UYq831YI1J
iYVpEy+LbqbyYwwe+vjz+vLT/cok7eiHQTqN2wjeO9mLbJoJfSODy8keUiL1xLLzn4rbgUiWOxVM
Ty9WEvo40ABnyMD+ZScek0jXUwojaqvH6SZ4nG6jzfQl7IJdBmkdpxN9LVzTrpH/SmMHH43CKkEo
LZZ2egg38aE8hF50NA8iWLvnjbapN+2P64ZcSXJQI5fQ2I/rK95UmMBoJHkdzgbUs7SY9ACcawfO
NlrbqX8koNfj3PUSObJGqYMEUbjvx4PZ7DLfua7EWr1hocUF16cpzMbg95AxPWBa/BZgyfp37U6e
/xZ+CN6/uG7J2LGYYKGjVni+OddIQi7cz0pV2ujh91GYjoF4MzQZJ7qubaSFFLYcbZSdIpYD8vdO
fW9VO5P3efzWzpvrpls7MZZSmPxQ9bNOCCPoElskzdGON+7T2BPiN0u5zeeH68LWXEHG2COq7BhH
vJgeNjujzpIKOFnhVMsoeekNeKPK0DVmU+NYb82vUUkXwVKHyiimOc/XSABEl4+iOg78AA9ac7uf
ROtfmA5PS7jWG+jFwhY6FwF6vD6Tfdy6w0pBEjfaBV7mZVS04gI4YOGnqWS76/Zbi+IYt9XQtIkh
EjzjnUtskQAPAb1qVSPgwDHrIAuPGiimNAwYRRrndsITRgPj4siolKrrUolmwrlbdJ09jTcNJowm
ye0M77pe1FJsjF3qxRyAhVCaZuJDVD/eihMANuWC+CCRzPAUCQj0+l5AKn5d5JorLkUyB2I9JP3U
t8iL87y4SXLrvdXlo6KGIUfO2v6Cj6A4D4JlXWJLM/2MK0ogYBePrUTk5LUyXi2VDMZOirZcQLN1
O/4tjC3SFG02FYYMYWUQboc0P4RTt7VafxepORGM+ZesjyABFMSBo+VarFpoeWqwXvhKKMaDHieI
IoVmAlfhZQxAkRcdc2ArXF82iWNPWT73ys5v47SnKg5y+TOUVKCIN5pdJNPBKAHDIipOLIZ3o/lD
1H2nMF9wlm7iRiatPtzJ5XMwqnhqiogITtnrX7bqUBSMG+g0tGOd/vnCBLkipEppYG+OerBtGgTs
qP1dzTwaptVdifqrCTRH9OWyTYVSI4atIiCE6uJz4z+1yl2db+bvYHr7F+oAXVwG4g3QL9mqzmBV
vVDNiJ8J3h0nXAsttOA30+d1KavaIOmgwDoo67FpXJU2WVipkCLqyQO+xU7S+NEfQSuZFjetxDsU
LvofcBvGhM4feYz3zMU8I5QhDcblVia1+D2HHwV4AsVO9fAadJyl6dkXXwwQGOlpZV9XdnWTLIQz
US4ZhT5NAuDxAWRmb2pPmeg/JSEmKGDZ65JWfXEhiQlupSLN4GmCWTFonuqbKQaJKecoX1UGBHtI
VlEfwyjcubuX49CrTQ5lovC7Vhwz96JmI4Qtb7/TI+3iaPgjh82CAmx3eUixYhizk7zAbWKCB517
zXdTVziUPGyGVcstxDEnbJlEmVYnUEtEA/JcgkUSve+8USGeEMYLrdbqZQy04+wZnqphmzaPccDJ
FHgiGF8TQDxpRjH0QM+enWEgCfivOg8BeE0IhhNw90fsx6QF4wNBlnS+UkBIUR0yw62rQ2i41z15
tcSAlzUEPHQBo0+K+uEirEYlXh2MUUSSZX5103MQGmTU8Fyq3naIS2NM5PjJzP7FmxDulX+k0ri1
kIoL7mQZIaTiFb9oRVsH1Ml1xVb2D21ER9ODjBmci7btCt0DiAWI4+oov2ByDG6tBJ/dqKGnpi04
wlbCLNhRVcBmIqAjYWW8epj0WW8bxANB+pZEtLxPmBjPJ8fUwKoef13XbMUrzoQx3m2MAYVpg7As
vekAej0YZBg4z4Or1lsoxLh3Ws4g1e1RmpnRiTTLL3L6CAQBEgrf13VZSajOdGEC6dAIYlPipx3J
40tXaZ7Rgj/AqpzatI5Tp7wEQw6qZ5778UxI/3zhfvosW/2Q0fXCG6uOfo6suJt4b2r025nIeqYb
s7NMswuksoZuAN/dZWZFhpbXvMXTg9lGXaQWYxpAj3hU9n07krGxoEjKOe5WcsIzTeifL8wV5hbS
3hFiZmOjt2gw9MZapvsJCAWZXXB8Yt1u4LcHrhuuYezJ12ZSplkNonc5FY7S7CvQ9V33utNT+uXS
/C2CPfTSUmjyUYAIzVO2gz25qj2SfC+83Ip3w4/goNjyM9pfjuXGdxMQiH1mv0F+ff0j1nIlWPXP
RzBBQ2tqMwdWCipDIekGYkmHEWTahQ0C7XJMCGbr8TKq88Suh6o/UpnoEVq90EoFpKaVRhrlIct+
lCO4P0fMUnOCCGch2WECZYySBl3LSKV1TMxMG1PgZS/r4eOPMvQLFo5ZCH1RNhaVgAutOZAxcId4
kyV0yNSJpc2Qb68vGs96TOCI8Io4zhkEzhUGj515vqcgEF3kDMrHdUnrW/uPakz0GHIrqzMRkhpx
g2FOE8SpucSrhq40RZ65IBM/KhUzjl1Es7EJLbyOHr3V+UcrqaQXP/LYmWTSj5vrevGcgoklGFST
VVGFXor02vkf3FIlz25MziRVPWb6Rvz9rRX+FKZhK2b5W1tq3nU11vKmpenYV6dWL8N+ps5dBmD8
Nj0z3mLGPlVEPP4ddZCByzdazhPKMR6bZ0S1PmadjkAMRzd3kSuCOXGb76Md4ocq29Wd8IwYkv9j
OmdAVOByKGLAQaNzAYxNjQSZjy9DrDkETpSJOwX1MEP4MgCxdt2sqwr+Lemill1LEdB7O0iaamBj
1gUpm3+zrxYSmKhbGBijEOlZVgMjxui/tMALeLNiq+flQgYbY82qiWuF+kb2o7Ke5uAWnQFj2jqG
gjZnjslWQ5KMdlgDrfjA8mNCkiQMRqVXA/aw/KBIeK0xnbE5dNFdKXC27urWWkhiQpJoxV2XqDRa
NI+i5miia5W8iLTuAH+0YSKSEshRMQ/QZhCQMPWuoLRuLrtS2ZJKsguQkWQmCRR0O74m2Y+itwce
MD3vC5gANYH+ui0pqn9TfOvKV84DM1s9sxZWZDbTnFqzn41Uw/w1GB4tyW2Ee7/DxnWyJnbxtPe/
OQjLP6jNua/mIRQK4i2etG1/tofgKwBMUs97iuL4Ils804danjuJ+iLqkwJdr/doeu+TG433rMaT
xGwxJSkAQ9RQSRj7VIR9JITAqyT6+DXyehuoW18kixisQbsyeF5QZz5PMqp5aiufVkhE8w1DVyTQ
P1vtvuF1Y6/uroUYdnfJUdoEtCA4Gz91C2tz0H1Of8iqay9EMJurNXupAyEHXM98Ctvfk7q7Hr15
KjBbR4srXQl8WErOYyImgSN2G8X//b8JYfbPpFbmAGYkCOl1J1cyG4hsSvD+PwlhT/esruMWdQLc
S3EOxbI7CxoBTA/536QwZ1HdY+akodVSyXgJ1Q9M9KYjp/XhVK+/4r0sKgiwWKs0oZoYoKzaDhnR
7j7k+/jOvJduQbrxJu4AWAo4UKc5vAQtyStS7XnEWaub9Y/fsfCclYkGYJPmfKMAdLv+FYj2dl0c
kuggWSPHpmtP1RD193Y16SZY3AmESA4TA4A5oGD66ctAJGoHZy5/++NzEtaeGCtON4hua1mg3sk8
Tc9+XF9UrsWZeBH6RS7hpEQG6kkHyfNR5/Rkd/id2fHg6Lt5Uxz8fe3mr6L3EHw2N6/X5a8mHwv9
mTjStpKezvT6HAwfavkiKPO2r3UvlSQ8aeomAcwQj3uH/pXXfIyJK0XY+4NJ8522JBUmKyzf7bFZ
hJ5zknHii8nEFzCT1QBuhxx5AuWjkw1vwj9FMcEDxpn3MNGlrWdVxPEPV7U8Y3zM00/ukMEJtuaK
udgDeVKMsrBmqBEfQO24kR4jgoa1e+SjNZB0jhqgcu3yTfb8x/hNfxPJsJVvO9tyXigVQsYrCHCM
yp7ZVY4x3y44Ld5z2t1bzaMacc6ddRGY3aAP67hGMP7RpspQiXRHTHNHwnib+C8yr5tjPcb8kcH4
RqfL/iiZkBGl00uUtSQaVS8ZQWddFj9yldeisrrL0JsCVESAHaFUdR5lqlqr5UxB/mFgoKjSC2J1
Xl9HTlXehPFO5L1orBeL0GqholEa41fswE+m5002ZhOKvo/NK3ql4SLRASN2Gsnu1VsuF8bqjl6I
Y9Kr2p8TazKgXiT+UKcbswJBuJ3xaBgknhjl3Ipg8crNoYBWwtZ8mFzxGN0ohZO+lR81kXbxJr5J
7jXbd69HyFV3XCjHnBBakuLNDVgedgvspdIVx7dQ4GRCNExcbHFgxGPmnIJbsJeyoU5lPQvwvpFi
nBYIkonbAJRLHp0GOH3GSGbe5PmqTguBTNSvO1lIFAE6peYkH3RkxyBE0PA0KU4954RdySJPTAu4
bQK56gLsUfIzoVakJrO7fgRhUaw3m7YsGk7iwlOIiRkzaDPicUYDYmclD3Me2lFg7NORM/286oAL
szFRQ0aAaIIOUvR0Yyo3A3BOxFuNN/hyycpKT5WFGPZU0f0iGS3aTTkHDua4U7EGAPNtVbpj8doX
thntMUYX+fu+eZyAxKd51r+6vIOKwcKMN8WcYuw5qHGoDjp9ccNTmDIetOlD58XgVa9fyGCsqaAF
R9Xw6EELBKHiZNmn0f5sZ1fyvyvVrXiD+quLtxDHWLURAAFZ+1BJVd+16UuSn3Vrz630rbi7Qvl0
Kc4/3vhYKgZzSrUip2vXTKDIqT5Dn+ODq56+EMBYbVCBrFsaEFC3mwRYo8qvgEddsnZaoR4F1C16
QKLj5DzOYvxfCM0A4VyZCvAJhe2NpaHPbO5i7abF2NxtIKrJRlabbHs91K4tERpHwS8BPhM07lDd
F8m4POajZuUgmUz1R8N4QNvjKO8TXslmzYLgMwESBXA7MT3JOMIgt0JZhQrdXrLjR+Iu0GZHyJXN
dWVWPAGNlRQgHjAJJt6Uz5VpEA4FMNwACQzT7rYY+iJJy4qXgV5wr6J3E4UGAIHKAKHAojE7tbJQ
cIiUTiNBYwH2c26NgxCO70KjyG4CtH4CXs83Ie7nt3YoJ6eNJ9VukugxUJSPQQpeMWSX3Ar6NG8S
DCOTIAAXwT8zBL4QSKXAD8NIAloTWFzGFI+2GOMRwSmhPLfl25C/X//7WXdl/3765wuvybMmVDP0
npFC2iTCqyE/j+lDmm000ykDXv2UdR5WGOM8apyrcwkgYOKnjhiEJFUCD61hnOPs4lpKxSBNpEMI
eNW8CCNy0/bIJWWVoDRIVONVSz4U5UXIR1Jph0R+qYZ903uif5TBxHrdnBdN75CNSw3WCRizJyBo
xp5GX6SVAvQSWfohYYLVBxBN7xrqb0Ozw86tmwEzzoNrDS9+0ni+deRibJ56dZcJ0V+foIDVhrbz
gi/l/BMEvdDNsYdTG1OJaq6T+Cg0RDet6oYyxl2Fuy5MSB+jH1W3R1R688IbUXbpXDxL4VSWEX7D
bQUYuckHkd9gt/GmN57z8WmoHUUM0fue2JUWeoOJrhXfxxT6k1pvpzwio1mTvPmp5oGTCMe2/MjU
X039ZJl3qrWJJ3ETgI4G0Mpp9tQZN3nOA3q8eCliVWe8OYoMf85TqF4FiRPqKRkBwxhMJFTvxs7B
tdmZ4ket493rVjYRFv2PxRm/jsdRENIBYvsJCARAi4cdn8BzAGcLDqAx4GSF9K+7ssDsYAVq9omJ
VEojxYQ6wzQRMb1JxhFd1LaMK5I+fYtm6Vx37JWtu1SR7W6MUKbXhbzXiDbqKPfMaNfOSDTzemIv
Kjp/rSBaKClnhw4skHPn9afJ15MOcqZ5tFMrI7X/lKe/LO1G6h4MQyCJ5czgBpzehjpxdMmTlW/0
9ZFB04mcgT8d4MKlchzGTSOiLCKU7nU7XPQzsB9IT65FwPTBWKoVEoyvIXVozRvABpFczSAOe94A
8cevdAJzdyq7RnA/Rx9FuU/yjLQi3ilBVj5FGGm3HjoFg2TVndkHpDZu5Ub/ef0zL9Lg02eqmBgA
h4BBhz/PPxMIoCIY2mDHAOe0YNhW8hKFuwrsSSAJiq3AUY1HEzDXwBC3qreuJN34rRYmx1qrXrP4
CmY/ypU/GomPrxBbg6hITenTepfxgi69Il9siIUYZv+JZtHFqT9oZKgt5TGfJZGyXmj7UZtru7Ss
lnTFDGAyXwY4a56Fbtf5YObr4sFtlMjklGAurton29P+eHT6YXJRZW0vIoXNJbS/pdVDJnthvVPU
lIRRRgzL6ax3o/ghYv2BNol/f2pj4YrWj6EGf8bzdS+4KH+xX8LYvwBCrKI0+JKmB/Vjte0aFUXJ
am/KN5YPXLvakdDBJMh39JkRg1nz7Ti9qILv4P2qAxh0HE9E7m5q2i9tupkGUtlIISP4G7P03UDv
+VSUm+vffFF++eubMQ2HvnMwlJ5O98UGE5J0MKxh0kjYvPvyxjB+CEpI6kbdjKBC8vvZbkGRZKBp
h9fisuqtWDJD1JF5XmBgB2avFxgtBptiOhSka5vCwWzet9oCJv26kmyu/peOfyQx6xKYvq8qNSQB
6g3Yf5kthF6rjTu94zEt8yQxW0POsGh+AkmBIjo+Tm48URIlvVd5F4MTs8zFJvxjPfZUUvPKNKYQ
UTCqfMdUySzjt+lN2c1OFj10QuzKCJWBhD7HW0ncyMpNEO1VC1nRa2q9K+WrYc74j49hOgIJnNTd
HfpyMK/qFvIrMt/Jeri+BushkqLyYv4A6NOnbbxwNF1JfVA24IN1wb8FGbVj1MZDIBmAuhwVL5FV
bxRnwOAZTmZZH4n/VdeAh8Eg7Wa2eqdoeTTV656/+CAmbswhOLHpPCXJ9dmjpTpJbDG1f2hC2bYE
vFZG+0a8H1od72P//HgH8jsujvS4wAQD4yYZcFyGKEOgyNsQGLDC0e9TF2iDnDa1NRUhxwDLE1J0
THczx7vQJCjdGDgQRk2IQTwcDmCkDUsnm1rw6vmN4OH/6298n0JN1zhhswRFtbwHQTpn9ek5zbgr
CuRANwewKe3IZr4kVfwpDjOEmbhufo6B4hSW9Kq0uiOPhW0V2pMfDDtTTA6W2NuZGj7og3QXqaqn
9QmnKrFmFTghxbzGpQE3eLqJF55YxECHLlNs0jiRmzs5npBgF+2XYpUdrr0peuyqLHoFNlO+D6c5
soVBvDPDLuXklSfrMzYxkJaKp+QL7weMAxpAfPLVUNJIO5aZG5poDpaVWjxIPkbwey2gY5XDYKtW
/BSmWQasjxksiZEmY+lQc0Xn0iNnlWhtn/mis1Wiq7iwTJdYKR464JcdhWDVNj2AC/VjMQNkIbhT
BrsWsxtDO3QZJzisHAVncumfL+T6ldJYORhjSNTGu9QYvGjG5GCbcbxw1Qll6oYInCDGYAyeApde
iqh6CRiJJSD5tZwWrDXX0rSFBOakkXp1isQcimTWbWC8jcoOhadkeFPGh6y4AVWhKh+GgqPW2j3s
TCoTTkAfE4SqCb0040Wa33zB36TijZDf19HvtAXRD+iXeMwuq0uG0pSM0xtezAKzai3KC/oETVUd
EcNXtxl6YIvc4lQXqMEuPHIhhjFoLdbhZFAxY5DZ5bAJE9fPXWV8LBQdVCCc8s/algRX0R+tGEvi
OkQrbggNCXiWMwwzH0EhFwW/0tBCScjNcuQMdpF/Y8CAZAMnF7tuUkwen++CNM5SqU1xIClN6A6W
eNcrxbFPzX+z2f7WEQiQ52LmNAHALw1/pfbYtHex/j7zAsnqRluIoDeIxX4uIjEUuxGrlsxgkh4q
uxc4oYpnK+Y8QZOUqIFHDZEqDDcKRq3GMbixCh5CFY0IrPuBQQjoYYCMoCx154oE1ShkdFIcMPWK
G1Ux8c2jVLVg+dkLOg8Nae3+cHYwMWEwUM1Sa2KsTCXd9NNvLZS3ebutitHWAfAYWnfi3J0GuGsD
mFLGRjSajTk+Wd22074t9VZUvgvjG2iTqnxvtbnTFIWjDnvB+GnqgGNFh9f182LFOmffy1gHpTfc
ewt8b1ihNCLrrYhbT9fvkgyMCKCbKQmG8HgE33QLMktyJpSJCEEmm1ErQGg2uzlKa0M+kTrKXTBm
2V2sAgPzxcSgwXVN1wI7ohzFxkGVT8Y41LkjYBpFyfURjqANNWlu4tSET2O+wTFvU+Mun+rfqp49
1jrvuXWturoUzPZrBb2SprAyvd0+d8MPSf4dWKJTms9FvWtjsMXOD6Wxr7qRdBon9q7ssbP8hLF0
KHcNCpsQrWuZnfU/BpDT9jlnI58GvC/Wc5EFsZbV9ar3gWdFYkT0Pmk20fRaTDOCu6OYP2uTSGFO
UDs1CvRwifachM6MJrxieirj1kkir2jfZQsV1JTM8/u/WnbKVgF4OvBCMbGyAcxeVk5I0YruZZz2
qbJTUq8H/+Y4b4Ppu/H3mWon+e662LWyHCz/R6x87m0JZtQEK8eNbrBQZEzcBAlhlEZuC/LeunFM
ybQL/2cfbyRg2RYpkNcNoPcC3BB9dsJjJjuyYfupHaM82Zr7hvd9dOEvloziHcq4u9NX1/PPK8CF
W4UCrKKrgxNPEUnolHd37xu7JvkxzRwXuZjcx/3doPyq/5XHOKJQBGkRNTBHHI1bFFOkCAN7kleW
u1S4icqX3nzStCPgZ8KxQ0nyOBlobQx+xaMTSQ96yZuxW9+Ti+9hXBYjkZnUx3R5tPe8m3d1OnsS
Ql4XvciCnXSvkwqAn/S5mvBF7nXfWEv2lsZgJ7zwTKiNEmBsUW1tcYQfUr/0dP/o40Esw3Wp/LbC
r5gHs/H/SLVEFNkoH9EpPi5OdAGHUG20ikbm9IeVikTL34MkJUb1opu7amxsw3gSVIGjLOtoeGDV
ce6Cxg5kcjiCmVO+FwdQ9womuGHEnQasnAE8H9oB8zV1/1gUnHB38ZhE4e4oTSGakPAmfkF4QWkT
e0yFhva79+ntft1/ubdPgcN7lbvw5hNaOz1LQEKDbgW2wQqQHkoXzllkv2rk6HmEHEBlT2x3y0lm
LbYYRQWBAglXfCD54WGXZmmLNZN9OS3koIxs5+gcvffjXz887+gdCcTiJ364//kXv9mQHcFP7/Tv
X3/oEjcnh4PtbB8etr8fts7+4fXh9ft1y3FqumOWEQWfCs49tG/Qn+YF+lxWtZrqFx14eO3G9jwv
sk8/tjxMlROOyYUgBbS0YAECmTyLvCMORZZkE4zv7B3Hczwo7RKbo82l20IbUK6LIFtHbwV7NwKk
bpZVURXZCdnvX/fO8cPbvH2p5M3lLPFFWnKy20ISExnFPJB8K4Sk/fGIZbNdniprC4MHVuACgs9N
RWvAuQ9FhVXETYQiyP7oOO9H7xfZwB3sLecKe0LEY9dlKYdRROqzIkwKyDl+fHw+Pz8HZCbPI3mc
Caa08Xv8F0S7B9fePv0u7affTwOh//yeCN4b6f9wbkkndLbLLwKAn2UCMhZR9VzzGq0ledhI8BS6
XXZ3O5iX2A5039o2R/3TX3ZNGFOSGoxcHLWKCnPg/cR73GBnQpKzdTiiTvArF6JUNMwYYIwAyRyT
0ohjEwD/tKGijnQHeDu67WkggHrQz6E/r2+IdVsuZDL5TGAlY9dUQHd0MqIQ/AIUd/z6Cm0TO7J/
bd4294f7w8HlLOJF0ZnuDzQF/a0sc4B0VS+HYgLBiIAF8bznzQ/7lhdU1iL6mRT13FUMwBaAG4eq
5xxRKkMEvd/AU194bnKReLDqMD6pR2ktiSdB746325BbnoRTHfbCO3RMqeE1GEPq7GOaEhe5kKBL
h67U3iDvvde5jre5/yrdr1OotLd0D3CO3vXtvxDLbP9E8bNsliCW+kdC3jv7/bVxBxwHk906jds7
joFdQXBSqqTFPyl++4aGA7t18XBNdJLjH9h/e91zTx3r1+zBpHpmHqLzSv1raekx6hxPv2Dj0M1D
T1Qco3Sz0l/wK34c8L+nzYTthB8O3cbXv0qn++XKV7Fg/kLlV5149lWnb/Ocv05v+hX0W/ATJwL9
wfsChbo0+wUAtUTfDwjskccwdikKVIrVGg0uVDAyitMPhMhH8gbtb+0bGiadB4+X1FzkNKjNAToB
vX6g2kBfHLMDlLoJld6E3L6batLpeDC1OmIlmqukAefecWKROVOSEcZE5TbOhTg0FRx+BbkLSEBw
DbZ78gu/mwlgBfAPMjcX+hKovTnc24+7x83OdaH+798P3zDLzqMb6fVhv31wHl5f9w/bjvwOnIF8
80au2GIMzY+pUZB6aHgHZ+ljtWTIcjw1JRhRE/0aiIJJUbkAc0JTbjX6nbGZjTnaBXWecoLsypLo
GEoCVweIsowLPBrTF6ppVgEWgCkFleAW1zl4/0ffqoYmd8y1kOvOT0MBsyjoVcRIsIxOC7BKMIti
JYqS1D30VFrUX9Dqrm4G0zZQojBq17A4j0UX+Q/q20tpTP5TWHmiabUI5eb7AaPo1q2uH8Z8E6HR
q73B8+p15S5aJLGKZ/KYQFiBNDHuBMjLLTK/+7+BsrOdP9PPYFfs4seS1JvkeXKGT40TUui+Ya2q
iJTDXANDHoiB8eeLu4KuVGntFxbovMuHaPgZxHiW5JULOTJOd8yFjE5OpGzoIaNKfLSoJOh12A54
6LluwjV3XGjC3lRlPOwPegUpWao8ywOwfVtH7IeESAon+76IgehmNU10ixrobKSUf+c2Q2BIS2vK
cjr8Y09xdzsGKmdvrYsA7wxaf9E0yzbmygXeP1SQPdjVFOzKBtyWwLT4+ocGgxp0ANjQKFw1EMzO
1QjCDoS5PvDQZu3THFFN/FGj0C0OHDEXq0/FAIAUBLNg2cGhwYjp4mSw9BrWUvdFZR0z1XCASciJ
DjwpzP6xhn5QpAhS6hLghlF9iDX1O8v/KfU4+gJQBgazg4jKFDYss13aSIutooeYQH+P8s8x9UE+
6nBBDi/vd2dycOKdG63U20KLB8hJ88YRqs08fijFzRzKJNQTolm34D7MKzvlQXFfBFlGLuPaMqqp
Qe9TuWrrAt3GznuLoOjt9iN6fJVHMRc4ke9i25oiGJ8kDdCUAEHGffNc03z0o3Zs0SGMNl87GAs8
BQ/EV159HnYPTxDdcosopGOeXlImCGoUNMYakSLvwDRX7Ke6/EjADcbRa8WSFlrKEVU1Ax0fLOdo
JwDqTlIQJJoyeQX7ntMGXUcA3UJiMT8qmUF84Jv84x2NnQbyJowl4Mw95TULFRNDAn1V3OW2gu7R
oe9JHzoWnkn8ipO3r+w2WjKjRF0YHQAr2Lkto36o0YaE0KEJ1o2Z5eiGBctwoRi8K9baouH9DTjq
GFdRURY8F2RNYokQDo2mBJVw+bm3HpTUjWqFY7lVhRZyGOcIRQHP2VGPWOgbmwgtArKROUkze9cX
6OKdGfEDgPB/9KHfsVih0UcngplBHzRQO0kyg9jBawxXn+xSv5ESMoKGqRKcBr0o3byPFE5j0Kqa
aPaDhxjgsmdfs3JQPlEUvNzGIe9KQuLKk+pKcsFLoKHFWVJBtfwjhn278tVOSoUUYoIwtFX/Y1Cq
J1UsnFaWtkXJc8aLBJhKowcxmkAlIIsyMTka8Vg7mDOUgluIZbEX1c8o+gU+ZSdMeQ/DKwczhKGP
CZdWTVVZh5SERgQ1JFRTovxeyJSDUf287iOra7SQwLhiJU51kFmQYMS9nQc9wf34EXymHFdcVQTd
IwCaRqnkAoq8jfIpQ50d8ckMHkRjfFIiTpq07uwW3nBQcJXBusxsXnQDaHJWaHD20X/0ixk8Mc9G
NjtqScynPHfl/sFQj8YvEdl8nrWb63ZcCx0K+F/xAUhxQJZ8vtVytal8bQLjXWyi16EGcupX1Lk+
eg2vy1kL9AptAIeaILdnB2NrLRskOZIgRzGOGPJ0xkIn/pQQy0o3vSkRNPxxtvGpZ5LdYKiXA2UZ
hjUUNmtP5yHPB1XNwZ6ivKkBOlqjrPswUmVfttox7xrdntXwWa+Nx2gYB6IlobSr1UG88bNqhwu8
4pVtlaFNVHm5bo2LexM2I17IkFKC/0RDZ/G51etSk4Zo8jO7HiT0s9jA6w8qD9SNvoY2Zuu5Czl+
vLbMmGFQ0KOhg2KBvf4GGEOJdLQw2rkcEL/7NAwv/z/SrqzHbZzZ/iIC2km9SrJs997p7iTdL0JW
rZREUfuvv0d5+MamBQvJnQHyMAGmTKpYLFadOqee/TTf+MyrCzuxoySYECtPCKuAIY76t3Z86ssj
AHMBtw+1e6/XYT38wxWLMi16bsvpAfrufCOB7rVJNCR4ATAIZA3ALkMkTzZbD8+1aHNqZtnekwvJ
agHU0Bm2z3GfBlp5LcZ5mft63SnWjsjy1HDwzsBEmIq/Y6nk3O3S0tfHhyi55w3Ek+jB1cK23CXT
v2zciTHlQyVaU0leZIg6luYJcWukewnFhesrWrtzTlek3Dm5jKUkiKFgdQsJ7fwSVCRJddeiEdz/
i4P/tx5LeQr0oO8YihimYv29Zocxf26MV1Efry9o9RidWFGipeMO+ShtWHHZ0QUMvH7siddvId1W
DxFemvADpMagEVC8LS76LOXIwWMzDtzul4aCHqxRCVo8oBXRKPLZtJUfrLn4wsyMJjamFamq0Jtm
lcExWlH6SK52biEARQbXIH2+voGXFRxEPoDcUQ8AiQYYH5UdzIsKPWsIOftCSM9OTG9wLM/pG9AZ
j9nRqKLQHqzGI6LzbOB39PIHt8t7DNGHPTDovRgwNvnbFlskXGtbjncMNVwb2YphK3EEF380ZAkq
CWVLA7AaIOb/zmu5r/S3cvZJdV9voW3X9pvapoX2PSpKuAnOP3JNSQsZgAKnHTo3B6EVQMqYyXhf
mYUTXN/0VVPYdzwbXQjrqF1dC5ElKl0srmrmexeDlMOovTp0eLlu5hIhABv0DxQBqZKDF9b5koB4
dLi2PMdngKNpnrz1bXov+19T9NMcgF9P2sSzO823reFFT8edDRXNgBga0NzdZh10LZqe+rOSILY6
KHaJC38mmK1563K7rw+RBIJ619t0erHAGhOFmHQubQ9F/I4Hte723+CZQzC5egyCF9YXgKskul59
YgZpP4+dnmYeiaRLA0EaxLQpGapbt6nodz7N7qfeaYoaBQedvWRR5j6PDoh8ex7Jd4H/S+ZlGEL4
Wgg27tukivMwJlbfegYUYDtPB8tA8ly6xTLyMEUSYjeZgMicYWp5aAHxVO86B4xeB9nQ+qmOxIyJ
x6xoCq+rW+rT0a5DAVJmHrcgYpJWVaL9k3S1601iEA9u0+qz5zhj+ZN0NP06LW0/L6VCSz0QmeIt
NVozEmkpMGdtZbXh3OQ9NYGUirWXQfRjdt9Zk/OkJ9wdd2BJHOIdHY3iESpUXWDUZuxgrhVkGlah
g2tKEC36bPUs726MVvJ4lw0mfdQb3hyTuKHhmPXICSIW47wLybgWuFNG34ZMxBiP6/pirzdtFXJA
PsswczH85BspsJp9LMdvkZZknT+MGKdMbKPeGsZYi/GnjqN4cTMPc9NDIx3CUJUno4cu+kRRUWL5
xnV/ARpaXrkY+Qd8CyVSQO4VQzLTlvEGHMtpfCyrAyj+My2cxBske7w6uwVczCSH60d0LRKcmlTy
mJH1kpYE5ZYmAV7cEBikSOpnTNC+X7ezuocu9NABh4Jqspp5u1LMfVnATjs2hyGx9pXI3oBg/FR3
w0ZwW9/G/2ypdfNxKodUX+rMs3PQ2Xdtem6t1J/YN6vezfNO5s9Zs6WXu/K0QNUKL1xwCi+3BVOv
Ma2Lm1RC5rJw72PxVA33zfgjTr5NlZ/Z4SRDmr7idHsgADJqIP+NIM2/tsX369t8eWud/wrjPOAO
esOiNsGv6HMQ8kQvzZQHgEr4URIM9Zck9VO58Vq9dCBYBJ8HXd71qO0r6y5tkPOkSVv66Pv4tSCh
lbLjEG2ZWanswg5uY+DvF1yjKg4YDb2DGaQKidbgvFhu/5z2SXNoE/fGMdPK40Y++ImJp12bNse0
gn45cOhsw7Uu01ewcIBeBEU1tgjcLH9/kvXPLHfrdCnzplLeI19J9hFnXdBOgBaCrAOlXmDQN6LC
2gZTEC4DTbtA+/5AAU5s1r1bu6lWVCidj4XX8EL6sRiiXVfrv647z8rBWfYYaL4FIYUBOCUDifSx
4HqO5XHxOXV/5cnkmQ18hrwT/q2fHsAnNc1/O9aKUuiZUet8TzUeFXFjwWUxDn3IdOdrm3Rh1Vgb
ZY31xS2dFJTqKcYYlcVppjCiCkI6GC+HygN/aNxXjrSZPzLpW82Oy3sebcHgL6Me1gYwDbYT+EWU
9s7XBu3kzu0aHA7JfzUSA8vVQxRNXkk2vtyaj5zaUY595LrVVFCsrZE3VfG95Tt9eL7uHMtnOC+d
nC9F2b4GIsq2zrGUtnmetcobIR533cLWZimOwAxJ7aTEIvIa0xCEH/OUPVPoNxndVu9/NUyefJdl
P0/OFK9Zhk4RFlOyR4IJEOl48wgu88iL9LtBjzzZbjVz11aHE4VTDMABmqDLTzox6ZoYORgYKthG
a0H6+HFKH8o+Dc0tmtc1Vzixo8Kdh0Sak5bATqKXt45eQry9COYiDq5/rC0zqmePRW91Gsx04PZ0
B7ZLeBPUfIv7baUWuszhIijZaByCYUixM4DOPNUYqrp1OszoBQ2RFYo+xmCB3TEdLHpNlu5yqDWG
NRPkIdXSfmc2U/nBBt7fGrI0QanZTFvcsmsORDHkhEEn4J9RJz3/mqSExJpLOEZxM7P/qk0zplyi
QaegzZAW+1Y5k3y003hofYJ+AjI5BN3dP3yBk51Rzjw1GwuPFOwMi/qXKtJ/SmoFtNp4wq0t9HT/
lWOvl3KupwjfmQ5fXJC66pXuR+J5Nh8SbUYK/HWc/2VdDOUuvLqXJE6xCPx1XicGCuxpyqIwE5p9
U5l9jgZusSVStxbTIPBngsALFzqS7vOv2MqijavFVNeZd4BzPKWl41//SqvXDlp+ixe7zDDVwm4S
5Vk7a+iyCMxaxA141w6Gdmj7EHT2uvtkOBg56TYoPtZiDbYP8CKUVpCKKltIiAtpzxGldXuMPaq3
fjFPR25ZO6dsN77W5aMaxKdoEtjAPMOamhHR3BXNnBol2qbcm0kw97GnO++NcV8ON2Xzdn03Vxd2
Yk2pUVI+tDPnsJagaM3KvamBgaCSXrXFU3uJHEVWgvsaGb2LbNOxlXBN5qaQ5bKuydYg3tWGwKgH
aSe9VhI/o3owTF/cofAnMd5HBQ0jTFv8/VrxA1DEBrR08Z5z5+S8quNxwHWYWGDi4j86lgRcE2CU
TTe+4doZB6EIkhT0v4EpUNwlnR1W8pQsoJnHng2hVnhu+2SzOzM7DmPqUdpsXPVrXoPOD0hsLdxV
aMicr4058ajLIoXmH/s2g7+WPHFpeRLjV3QMYrmlJbKStmMj8ThZPig6d8pWGqKqweAgUDLomLgV
kwVeJNKA3GG0cHuYKIXs25bJaGOVK+EFtFsmaoi2Y6HEqeyrM/bVWC1PEjuz92RmYZ1uoSVWTSz0
EKj6gNTNUTayd0BAQSeK4zfHR2GgOoTu7V/7ob6QbjigasMtfJE3dxN4CDsbNzDnB0PEULO/a1LD
c5MtNt6V0405cPQ9obUKBryL/aqyAoxkDiJ/NoAhPQbnxY1dPcfGhr+vviUp+LswvKSB/0hNKuy0
hwPm2LVqYZsxByAXXoTrjeWHPT2m+WNtPTrOfhZteH0rl6+h5tCY/ls8HkFZU7+WzmhnxQMW2JJv
xILKOEpXZbzxIF8pumLodpFMRz8RMygqgsZpIm7YHIeLGiAmmvZV9TRmzw5HmXM/yAfp3BpGOKeW
PyD91N9Raru+yovPuKRFDobCFrlKHeCT88PddBVt+nnE7Cv5sFBQItXO0oSvb7F3XZZcFkO4ulEo
AyQDEezcUDykmhkthvQGJVvH74zRT4GpmcFqZ4YJ+RpHb7IMx/KLQfdA9lQYQh93zNl6WV4cQuV3
LBtyktq36EVoHaR0MXUeecyIwgKM8SDjHtCxvxfMi8o7CqS+vhNl77H0ziUboNuLcKr8ACWPkTOp
i8nAD7D0JIakB9T4NDCZ2aiLlFq+43G0awx74xRdBFXFqHIXR2bdAWoHo+2Y7LL6phm5VyQh6Q9k
fL/uUaumMN+7VD8Q6tQ2gozcDgg7QJhdaFCSeF8buwIM60YfRNHfdkGXVQFY52gWMJcA151/S5ZX
1IobELGN7uPcHnn/Zd4iPbmIAn9MmMsJQVqI1PDcBIq8fSkMzIYnk0ClN5j038WWasll/qIYUV4H
SZNEcwPxURAwU02C3E6TUFCKu6+8d4udwzLrEOez9lKORRYWdT1AgGPi1Y4i47jJi9T+66ik/CDl
MhSJMdepBaB2YgRUQ7kZNKsssKNb2r9EybObHoUbpp0bOPQ+tf1mU+FuMXAWfP/8gP9w8Mq2G21u
zZTjB9BM+q3uc7IzraOj3duQXgDIoiKB2+CZA9LRH5Z9vO7Bl88AxbryPchkTfYk4MKVtk/ah5lG
npF+Z4CmD180FhZNKJuNLV/3s/8WrOw4OtOiLxcovhl9FPmnqQaE+Pf1Za0ezJPZgiUynkS+Smgz
hE1hAkySWvODpTecPfYzCFn/Gqes7J8S6y1eaayolimGbHqoug88cUIjKTeurrVAivouMh0Lj08U
7M7XA85Oq3ET0NCBFjNuQg5Krelrl3bgirgdov31zVv7PqfGlM3TCxsZIsCE/hANOyd+zqwpaPrv
142sXcanRpR9i+B3uIthhCLYGP09h/4LaIe1aMvBV1eDLq9pm8D3XVC0sbaM50kicNa241U/xn7w
JpsHtr5rhLFjyQsEEQO9wiQQnttNMJmPyfit6TZ+xupy//sVf8aZTxwSvL99Smr8ijK748O30b4x
i5doS/JjzQrmrjE2BCp4vJcUN3FdRE4nr8DENz9YeeCyBzIGbIveZm1HkdQshBGgmrzQWnTqPpED
l4Uv49Hr3XdJCm/INkoFl5O0OFgLKTuI6xatJHVAbBr0THMXK7oGyruuEIUFAsaKHXJDgGYSpy5H
t2ouml2cs+6esRk6GdkwVfejQyXqGaxg4tdAMBIN1uYqdg1/zpIuYHFh/NJkAY2BJorB4AxAoyZC
OYGTc2cx3rZ3fW+O2r7g9oj7oLFqK0DzPf6XdBTyIdZCCo+dVPsnRWnopEvbwhe6EZTRjut49jGv
mzbAhWtZIDLuBRa6PKPVeY261k1BKDZSNHEX1hn9XdS29bdPyuVrLbMGgFMw8wIdH3VWQiydIdWs
5G0KjvK4TDaujTXnZmgJg6Ab4EBQnJ7HQKdPOjHPaeGnrZEH4/jR6JCoGO0pGIHGvx6d1vYM4Cm8
jV3IUdgqwC0CvYCYJkSnfOIeq5774ukfDGAwF3AdYO6BdTlfDHN7mxQFFmMvnOfdMWt//IuBBWjo
orWNlPHcgBtnY+xaSeHPA/0Jog+fgYBt46Nfvlfx1V0UKvEv3jpoMJ8bqSAwJJosK/xRRns93bkG
3hE8IE5g2p9jaIkJclcyzXPJhuXV73NiePn7k3Da13E/NUVe+FSU3/qe+lZsbBybNXc7XZtyQaEM
BLBHgrXFxjtKYYE57ghDw9zeuG1d/FQ1/QPZPvrUaMchvVc+FIgjKctm8HY2VI/8RPwYGzyVhi9A
djy5Y+z4VlncafnWnODq8lBD1DVEngVId76DHCwjbdTD7NQ70KUUZpBn9HtRmZ9L8vO6K67eFybA
vKa9iDGoAUgkllFNEoGOCPdhSA1fH8y7Ns53182srQjT7v8zo7z7Cml1Vesgzk2R2XvmMPoc+NcU
hJdZVxz+f7aWj3rif1YONlLSw1ZfvrPitszvi/qh2xKZWE3Ol8lYjEqhRH9BVhbzdJIm7iofw6S/
Opn50CjzIGmMeWnL40nzlJdFUInvy5zc9QWuH23c7cC/O6BYUflCNMzxl04lsMJ6kXi/o9Xj5Dwk
6dEwf1XiYNvPxHilWzJEa3k7UKTI1IDZsPDSVfY1rSYkcvBKp0meDHSxyp8ClPQs31tDeH2FqyHE
AeoHxWULACflAFRWn1BhwJRoMYAs9eYQxdkWNeyWEeN8PZlGS/g+jECD/fMQaRiX2DKxumW4qyzD
XPJLFedCJuqOM8FNMpHul4jTYz1AKd1yD2z4EM0WeHntIeKeWFMWZGp4Wg2oh/qdPiOR1jCAMWOA
fvjGEvIl6t0H3f5y/Ttdlg2XSwYYY3wl8GWhsXi+h+iRETQBYLICAGyYua/X6Rtl1edSm7wBkih2
qQdtWdeYMvxqulNgdFbQsXpHIc59/bes7/V/P0UJMVGfTUUhcO249oCxLgSXh1bsOrvdFVuN3JWN
Rv0XIxcLvbGOP89XLSFTLPgfOucRkjJyn9EgsQ8Opthi9kGGjeO+ZU35rGnH2n7mJc4dJrqd+U3E
X8cYpfQcTyYAmcrD9X1cCdUUrwcsDOQ1SByU8Cnrxp6NocP1bdM9qi0d+Wm3n9gsgut2Vu5WiiwO
DwgHDwlTbdlaY0PShveQMAC/W/PqDAeb3JTWQS+k1xh4PdcbVbq1fdRRoTMW+RzMYSsLwyQgRAwi
RM1ifhqFn5TjrbE7dkDytvL++tpWfJEu/mFSYDcMLPHcQTSCIRmtxq0qO3Y7Iq/wxg7iLTbH1ExO
nxwgC68bXLnGYZBiPMl0MKGkNqvmuBqjnOAyygZj3xHmtSgkDzhn182s+caJGVV6tJFGbbeLmQjP
okze19KPagNSOxvxf+2Go9AaAtuGBlY6CKedb6Bw7a6tZ7RK57oBUXxMitxrS0PcToX1TEaZPrN0
Mn9EwmnDqazyMMmcLvGsxMGg9vU1r1306GShD79Moy/0aee/BdJnBm+Zjt+S3dUM4wYAaMzRkruj
DRQSDQENVWx3azRx1V1PzC7X10kaAyp0PvaJgfx9JM/AcAdd4nyuErYn7vwkaAZO1i2O67UjebpS
Zdc1wnU6DTCZjh+p9jEYYTEvqgU3tubHrvTSrYGorTUqoW2WkUgrBwariYDL8YuY33gUe0aV+QP/
0JON0HYJDDLwQj3Z0+UYneypjdlIE+iewq+NXyPUE3uI1h1j9466R2o9uu1bx0NhF5gZARp144m8
GhOA9AWjATS8TJX0qQMKoYoruFGroR0qDy01w55BDC720GDb8NnFJ5WHC6ppJlrIlCHUqTdUHo9R
DynrwjedWgN7Swqep2ECtym3uNfp0Q8rhnRpngzGjaHpLyTSzWCgreODosTFJZ7w4/VftLZ6IFqs
hXsQsFQVmOAOtcjs0sLOR2xH7frWgjyrDBnJ94LP++vGLqhd0a/HFPv/rKkVPXCnxm2dQmpPLx87
TIsR0QjQ7T8jePlJZQUDz4IScBORhLUeGD7FTOdrnd0hSBP+SaNe9jQGJNCzjR+2knLidy3dR5TP
GEjQz/2PmJKgpIZdGNGNykX9iKthY6PXQjQwxpibRn0BY7KKi7t5lDSkXaJVntI8mHrIlnvQ4j0a
zSzSMB3d9uX6bq9ZBEYC3IWQZkNJRokavUCfgpVgwgUTSPbYxRJ1Mm3O70Wvp0EUt3Ij0Vuzh1kn
yGmhvrGQBp9vIiap3W4UuFzrEvw9ekw+5mK+SXXjsUi20Birwf90O5cfcxIxrK7NDaTVyKndzK/E
t757c+bdoKNT/GU07nmCfP79+n6uOgniAxwBZ8VylS/INRLnWYMvWAyuF3F5N0RbpNNrW4ixA7zj
FlQB6DPPV6VHej6DxqrwB3mnFbdQKifG3t1C/66eeXyjhW4E6AwV78gqs4G09XLm4/IpN8mNSMTL
xNIdyDkeMMCzkVCu7hsGRaBubWIgTsUHacB5thyk+77ZCXkrncq9c2b2+frHWTZfDaw4Xf8zovhD
naEWkPQwYmMg2c2FR7I8EMa361bW3Q54xgUDiKke9bKA/LNeZrmDF77FnzHdDfx5fUyH5EAiaObk
1gEjWbeD/Yu6/5TuoOq50GbA+cwLQA0IOd0odZH/d2bQpu86wUxWY4R9Evljx/fc/hiqcQ9O1I3g
uLa1qKOAeQ4YREhlKcERZRObgIgYxTZJgqg7zriJkl8bG7sEI/X7nRpZnOj0PI+z1IYERnriArxT
Z/4Yk11hY6nZ4FX9uJ9RIS2XsTvqpt6c/vx//gDldFfou5GC4wfEhIdWuafzexw9WNO+lfGua54N
7ZWZv9GovG537XCcrlvxW9m0JuMmgrSdVSEx98wZg+sW1nI5E6xCCFlgLMcr63xnm1iPTSknHD9g
Y019p/dvGdlb5NDlmV9AYu26ueUHqx8ShSiMGi9U2agTnZuz5wgBLkEI03WgEAD9aiFjm31UZAvo
uLZzp4aUHFXWdhkDDlH4Vl2+dHP5apbzxlrWPB/dz4XlCnkBhprP15JaUWGyHtla0n5l6DeIp/Jf
iginJpZVnvi9rbWF4H9S++ENtxeFZCPer34X+614EvpG/Fr9OCcLUpzczV1NpBE+zpTf6E3vE1p7
A8u8cSuh2jKkuPVIMqPrc+xcFt3o7K0v7huJOcuNnGrt+6CNgB4Z1EkWda3zzRuzmc1OxHBmC1Z5
PXmva3EY4vL5ukuveZoD8DVgk+DnAjXsuZko0ezZoggNLM+sWy3Sgf1u9eztupW1mh2mIoBUANbb
cABkPzejtRktuwH1pLQjH50w9wYxobWiAbUMoY8xuRvkd3NggcBostvFuxhHitWxX3Rsw+9Xn/kM
sogLbQxoTFTohFk7A+rrHCF/bqHimPajl4/o/VoVpCcqfyAu8HcCipKpB8kWv5q3pATXIE9oyOu4
bpBJYtOVzUgW0q2ModDAsdIGkhcDRLMxIe11kDcuyNEyc8ODCvlNDMmVyNB9m23hmpfAqEay001Q
jqbjioLTcqnvIZUouzCnt2UfAujhxVzbdVWF96F/3QfWjs2pSWXVNlgK4joGFsFtxjBtv8t0Xw1m
MLffr9tZ21742n8fWDmfdulOKYUSHHwLmPByLL16oIFDm5u4jTMPtO4Bbb+bc74fhnKXGSn0s7fm
6Ta9TDm+Vt4bDBw+qMbxyCsMtCu4Z7Ffs/1DON+n5L4dOz+39rL7h4Ijs/DWB9B0ARIou8zMKckB
TkBY17NDTF3PraI7I3tpWZA537M+uL7Za+n2qTllr0WFTI2gIQkisPlLOYldbzmQqkQ1dak76u7v
6+ZWfQhjywvK20Jyr15abZq5TNao33YsmERQ1Q+zBkXsLZXm1WXhIWsuYwYLrcZ5uErSueqsFHYE
f1kORS/2ow7eHHHPtsomq6b+sGig7QqaRCUA1w1PnCYTCEea7mvxwSQBr8Ip+paaGxCDtWRpad+B
ogfQbqpiGNKJjS24lZG9tLvWhubzc58/as7gU/1OthunffEzNcCcGlMezDpmo+KEwljZy3Lfgz/C
I8xqjxiAazd8cMuUkgSCZE9YXIcpc3ig04+CPKESsGFjzfHA04os09ChRKzWtvSF6KHK4BB1J7y8
q3y0nb3aIJg/2bC0upoTS0rqByEcd3YrWIpbqJGZUIOMHvr+/fo5Wgv/p8tR/DsTPdj6ShixrRTy
d5+kSD3d3uv6K5+EJ8dHTKVft7i6gScFFCUe4rKJu3JCAWVMHqwqrLVjWrwa2YbXrbg4blYIo4KQ
E2Us1cXHGiCderlZqfXboLsek572sQeVqkZ/9JvoupWju7QfgfRGQUgD8cZ5lDDkWMl5ydK53UOQ
nISgy3i1nPEA9Pctj50tYhjr8kwt+QLYuJeOK5Cf5/ZmvRk708QeAtS3Gxy2Q9n6+ldacb4FYoca
Lh7heIkrX6mUspgaE/2xhHzU8QPHOGpWbNSkt2wokcEqUo1yARvLKGrJQM1K7nQ2htdXsuJvZytR
vs2Q5rYZ1/CEJqs80NQV4piaLzrk0/8/dkB6pXyTuEcdasZqAJb3Ku0RgIguq0HlteHZ9trHxzsd
1XX84V7MaBnoMgrMC2PbGoDhvK6ZaoyaYkopABtCChpYViXVjnfCBQWiZh0T0AIeR8AYIA9tlgcL
iHWA1xyKlI8ZCeTViNzPSZKFsNb9wvQF6HQaEHI8sdaN+C5vMhTp0nGOqcenHMDfFqeOHjp0MoAd
q6S5y4va8Gwyj1+iYdbes1jGd25aTx9jXNDouRxAfuNZWTZ/GjQa7xnodX5GaT4/0cKAkhnBsPS+
rutyAGgvHjJ/Hpsu2jdRS/s7t8mJCE2Z68m+6Sj77EIm7AtphGn6ZVUl7/XE9NQjcQT2FNYa/QE9
wTIcMoz/bwTktZgCJBuQmXgoA56nXNBzjRuB66goRmUbtPa+QSZXW4dR3NXWjrNP1/1p7XScWlPC
f5x16ZQZsEbBF9bVGEoC8xRDreG6mbXjcWpGCSUyn+E5E8zo5k+dP+fRp777IbZ6e2tZMHSQKUp7
SNdAG7ms9qQC0ER24pqYh/al+FGDkonvTesxTzLfrG9JtgeGyBVPjrPxpt00u6z+xOzQJpi7pyiY
9ubPHiLZFf9UyBxcbTvbBtuM9SjJDsofZAvU/WeQS8l6QOeIPoiL6Ax3UdbLQItGgKPjPoiqfljV
x9yPIZBRcQ8WL3njxNOOITeOc/s4YrQit5/xODzOSXUzmXR//QuvXE5nP0XZg7ZhBVoy+CnWoDue
WdkBsWvgltvY76ocdHVbrHArOQUWjstpQfxqVKUejpyoTC0OHsuicl6qotoxVue+zUFDRarfKL8f
5CRfaov9vL7QS5GeBdhuAteBMUmgR1TOQRrbVI5uBxnt6c2utTDR+Wd3KAHyLl5cCeQxAO8FyB90
2UBycnxK0f1s7fSlNV6sLruP9NeR1j4xt0ZpLr8AUkXM/JkuwNagCVcuOtsGIeZANdC46fUe5F8g
DMfImxOmCfdIMW6c6FVrBk4bniuLmqkSptCWy5K8wSh9O1bBVFLodQCPNFWBEQPBuXWy/1RJzj0d
qTADetxGBw5gE+V+nTkoalgK7fIwe+H3tffgH26fb4PfbnAYNq7YNeT/qWepbNM2qH4GAiExv6/m
Y4Shbz1mnGI21WrvNaeHRnBd5tltNkta3eQJiW41WqRQkqll8juaTI34be7oaC7w/kkzpuyQcaZX
nkXywoAcadS+J7k9fu5jABG8zErETTL09s2kacWTliHZKuNq4zG2FqOQgaPhBZCeDa1AJVRk8Szb
pB+BXiN970eYWNCYtBH2rXeIz+W7pslfUQF7sgvM9+amp4/d7+sH5+IOWMTyAJ7HP7jckDafR8lo
jmdOE0q8BIXZKA7dARqbYyCs43U7F5nLHzsWAiJSCQASF889icbomcvESGGnqV8LE8TB9cd1A8sP
PfNFxYBy0Jy8nWZeLQbGF/iFrj9vinNurUFx99aezCxvYYIlcWh3kQfS1g033zCh4pwqPUPwXLZJ
Jo5nxZ81d+M7rG8TsBngBQM9maXcCNFoOD0kMrGGTHp0CJvmk+H8ffoC7BnQugtWEZgwJa8Adn0m
ZqpxPCD4F9NM9q6knx19C+N64bpQQwKfDQq4qNahJ68Eu3nIRscWiAjTAGpI9AkxGtklew441nXX
WrlcluI4ZoKA3wNFqDo2IfUBXWY2cV8Y7yMKNNbXvgoaPeDzTa+9WV0YdV6SHEwxegWmnzTzsUhB
FHnQTN/Af7v+ay6+ILJ8UM8CpWbjHOFWOT9JWpHNBDEJKTxEkark0E1g8du6SFbCLb4cEg+AeaA3
jEbwuRVSuHj3JXOx6CM+QrHx9XURLYTy1cvkQbfz8PfKX6AYsDHLjFEkhEQ1DnVJT80RCCg/BvAL
8I3R/jCMz+PWNPPF+UKacGpGcX+8qkwhK5jh4LcZrIfJ3SLrWrmCYQHlAGdhmblg6bGLKdW5DQuV
2e0mDfS7AfD4+2LeRVtCzWuLAfc9nh7QzViO8/k3cpw5gisg58ndrH1qyxSIjZbzDX9buaSWMUkH
LVaoLyx0NudmgLAxrUYT3I9LN0ahqDX8lM6PaKp4UZXs6hm68NP3sedhIQGMtF+u+/sKJOHcvvLN
spjYvdM2HA1DsCiL3hMTAdWfnjzM0e9GpuFELAxq4pk/bpWa1z4mWr1IZZFP4X5WdrgCUZU5lxJZ
JRo0aX9vQC4ED5dovJ3zrV7sZTjDMv+zpULHUjDMWgk41H1zbgGkhwb4eAu1BrZVRFhdE8Ze0VfE
BImhls/zxEELxlmodlFb1MGNR4uwmx6K9qMk+41Pt4Tgs0sZxw1n4X+2lCgy9pbscgpbqCnhvfxL
0/FePjhR5Vv0+4w+TGqFFdCI4+t1wytrRIVkYbBaRn/wA85dFmwtKfjFQL858N9xSTyjRFKFOeLs
hrrZ7h9sofoH9wB5NP45t0WGhpdZB5Uc15Bobe8NY6/Vtp/Izmv/HnuAeQdgu2EFFPvAUZ3bqttJ
GPEE9klX7h39fs5d1Gl1b+429m+lVXtuSDlztTk1TjHCUMdv8+R+rvej+dNguxG1fNp5fXmL1qBm
fK6qI5O7Ln++vqfLuVL8BsTiaHvj1tUw2L5835NssbQhUIWHItj97QHASDAgpJA6WqAD9KWUNVil
f+ZbI3cr5+/MpnKvmoimBl8YN2erCN0s1Hl0oOaN3W41n7cWpwSVWrR2Vo8YzjLNzGMOkIR08rr8
h25HQWv1fqqFKXu/vqHLj7+yoaq8AHKJiYGyEhSSFKXwm1YGs/UxSwsFOH/MmuPfWzt99Cqfbxq1
HoOKeIayCoRVGOXPmzuCAnwuxlB0ILKqtwiNId15scLlLYqXFMqiEAAwlc83520y652e+KQu9WHf
F3X0dY5lN4ZO1VAWDlMhe6+siUv2U164tw2JZRXkTaJ/1qHnDURwbR0LLaLpwzzE7HdZ6cb3riHR
DUmd+DgVE3i/OXiRWTwAwS2ronmZ53nc01LUTxphzq0zGdbXchDNvnJrCwpubR1FfmVP2kc6tumH
o2eg1hlq4nxBBb+MAmaVhuYZ4yj6AOTozeSJlPXm3hmI9TLkWec+5m5ZZUE7Z23pzXQcoyA2+7o/
ujF39JDnGfsKnjBSBhUKoM2uKyBXGDoRd3/VVYTZlja242oXRcQyQcyu6eO+ybWM+pNE6RzEJRLt
77IXtQhjwUf7SKjVs0+Gm8jUi1J9HI9WxCn1017y/EYDSgTb18UCUGZz3GeJ5f4fZ1e2HDeuLL+I
EdzA5RUke18kWZJlvzBk2QLBfd++/iZ1bpzpRvM0wxPhmId5UDVAVKFQlZVZn30es3prxAXb1LYx
wITdJz8CzOGfuzHKdYdnlUlWqQU24FG1Bt/NLQkt9yQfwPFALB+o+5HFkRMncW+uE033PV8tISuV
dsw8hFlhZg7qHahbA16OVJ/gYgG/TqwPv0FXSNBczw3M4OYtyJwegs5X6u0QyjUojVLTLimXhvhb
Bn3Cs6rmPfd6DG4c1UHye0g4xL2yAl+P1FKD6+mPViMc9EB23hEoP47KCtAy7RdqaIb1GNsdoCl1
AHZ8h1RV7ekj8GirMIbCEq2jID+bo542zyOY1BonsfO08GwzsattndfyL1lphrXsBymnZAgZithl
aHb7MiytH4HOTDDu+qxby2M1oAWMwaUXdHt44YRJVj+2Xa6VkF4FXtyuTeiumqqUfnQ56X63gVG8
ZUMnH3WUPDYFYea+kaIEkw2sNU23s1sroYFsjFs7zqXnyK6SJ7tviwa8gNx0tSQo9nrDQkZ5bKrf
8jgpV36hDqNXD1AopFXHotdMKYuHMoO8A/XtrtpYYYsh7goD3eC/HVv/HSxe/UdWSJUFeZFqXANA
IoOwzMSslRv2toGZuNAsoHyWYKTZkob0PRnDaGOEkvZaKI1N3Njysz+oF1e6A0YCowVbYjKCbaEz
3xmo8qGjpvjZIy9Jvi4tohaeEpjmubBTdaDoXYwhbbmNmk4jM5N5aRJ3qHNqfvhuSYraoIeAo4nT
jYgeGU3arToSTKAfhafHOKn9SZsj7mo6ygwdQwPPhKPUR4O8SuGyv4xBiRiNklZZkpm5Cc4oXYD4
UsMrC69YvOqubzu/U7u2aRQJ0CNHqhwlgMqMoTqhfLTCR5RL7wfnm1fDZA3agQC7Ikre5H8BJ2kV
+7Am2e+QNnA6faES85WpXl02ggUh6/MDHeyFIfriYKX74Jt4uxo3f7S1tMtfufOrpeCDoLKLIuUq
WBh/u7lav4pA/1SzpkviIm9oEWZ4EaN8kmLUBT3Stj5V2Ws4hEB39TSpNnm3VLFZMil8vDjpUCZU
UVBhw88YaBs5pRkcIsZ8x3trEcde4q6Zcjxxdy8rdsLuqs1Ytyn6pbTvT5a60qDyoPClxH361TdG
oC2JKiPYn28Szc4IDMloYcR4UddvrRu9xtuuWyvraJuuq02xuX8mb8nxpg93YU/IN4sUuioqNGVo
u1K+KW/tm+o8RY5fuerDoTuoB9OV16a7YPQmZRCMCmmKXo9RAGAsamEsclkBGq/SHe192zihblLD
PAdSSYuG06hy5SXFnjk3nIgVASIGAxHYva+PqsIiIzJLrNj0j8VE677QYb9JZ78W98/fF/Ih1rZt
2CT4+9IAtgit9QaLyuMxXqKMWFrH5B8XLlcYGiPDdBwzaLkkysaXl1BE/+Nw/HcpIkl4qTcS+DVh
AkUvk7k/+eN4aDcfmAYNPtN9TI1VsspfioUNXDQrPOy4b/Ox72AWJEHD02PyKTtIWZCe77sf3wc3
2b7YUIZbqrbMxhM4wzSEiitBfE6CpVyS0W+X6GjTYkc+1PWwto7FZ+0+P4CJYDgH8AXmljR8kffG
wlv2ttYynZoL60IALewKOCofLjEQOgZe9lrTuqS970lr9XuwFGWmM34TZWzyVZAD6k3EKWYJV5Aj
Yq3hofgsXlUHfcO9sVXW/VP21u9KCuzdPpLp0pmdXeY072FONBbwQuEdDWqVfux6LLOHBKtBMEpP
WXiCsKg2bHPihv6pWMKI3CqHYWtNoHp1AKzRBhFrElXkt00uYbFJ4jWe7KUNLdbpnjyBJ+swrKyV
/dhtkFF7S3iouUhwaViIrUZV1EWLxJ1GICaQ6aA868BbF2Qhhs8FgkszQkDDt0TyqcKMrP4wIchu
tH/ux+vZvOLSghDSJNP3VR84dYqydEHVXb7SH2pK2aFirkEt+lJt0vUjuPYflvxiZgsxrwZ0jY6W
NrD4wtpUaMqRscSocFG9KGhqF+6gb3v79f4CZ252WMFlMMHJwKImBBwtnIbIyhFxTvdSNCGDMgLE
Z4leeuY7oYIETRiM4CkAoAsBW/ZLU2vSHk5nv9jmoxwsjADr08+88mqUowl60JAKALXvDaNvqxSk
QuIeOHvQzDlsY581aq1DF1JZtF7xfeTV++QRMuBe72Cg/fWhW5OTgawwpclDdUas2fuefjqNa1Ae
b1XK3JfY+cudFn7itEcXl1Zg8VrCIAJki6VT1O0jw9P8v3UHmMA3RMsf8lGyLYrWtQyTiWWXBnjJ
YNLxSdcW/v5N7Jz+PkryUJIGcTKgetdLkFqZ8aTLAqfWPpXyW1fvugAPFTfgC4Zuzr5gSNgrZvvw
CwbFahXavp2/4+ZPPfbkJW7wr+lZ8dh85UITBzkwtoKPxSNqxFrWYEGu8dpT08sPkaedfuYuwGcO
W9cHvmudZBvQ8EQe4yd7m7jIANbSc+YtoTZufASjNtDHAvJ7knm8YceDoLuclGkHCiz1s+Zu0y6h
OGc29cqAEMqSGtJBA8YqHWKeR3+FqfccKPYlgNfMGUELFmePoEcEoIbg6pGPlzapJyvFMfYrmqqQ
csgcK0Z7zf1rj7o0ZQgQSKW3M03pYaofH/Rs3VS71lpIyOZWg5erhqrwxNsiXtpxFuhdU2v4KPqH
DnHpdO9XGIMFpidaOPJzn//S0vT1LsJDqhooKhmwlBEAiFKgQZaYEW/nU3DCLk0Ip90GAZ6c5Tr2
a2WqlFdU9VAV8yq2HlQqIW6Ov+9/oFsKCsGicOSYDRxo3MNiKa34q2RT3SmcdM8OBVIt/YNYztIA
xW0XQTApnL9aGnFF6DDZ7FIJEqQw+Md2ekd+44lDBqqAFdAd1vcXenOL6iD3AQcOWk8Ii+j+XH+8
uuvaSK9I4CSopkQvuuGF5QJu56uzKsQq2MDEJPi9J65TwYYmGdAH7EGRh7LtCaIl1NqZ5+Spp6ju
rsJPw2U0c2oaHdLTp+Z19ARoMLVOCX3vKPt1f71fTch7P0Y4rVaZVKTOzMAZHJQloXTg6gOt3fGg
O8Gv2vNXKQXrUOb6jkqNjPoL9/1MKLvaC+EkA0jsW7WPvYi1P5ZOUTqjRfiUVUuw9FtIwteH/WfT
hQMcRplaVCMMDZ5GE1qdyhWY1Z8zJ3mqN8pmXL+0jr6Kqebpbn2y1/au2aBT9rcMkNOvALkS5Ghx
7SKjvz5eltXZmZnb6DNIbqg5IVJP6zwuUU3MRCBAB0AygVaGqmG2+dpKwzWVG2PDHVIDG/bMk5eF
QzMTTK8MTD/gIsSVDIgsXsNA/VEhyNk03vI9BJO3wa/xJJ/JmjlJ4Hn2dokm5AsuIB7Xy6Xd+A4v
1KKF5crLYtq+6Z/NejxXNMCI41H6WRwqjnt9KYNf2lDBSVq1SYNEgdU8WlXJQ51/3t/QWy8Ahg84
T5wOwD5u0j0edLZWlQzI/FCtN7Zfn6amyKr1c4gsSLW1um9u2qTrTUTFeAIZ4wCCReMrB7/4fG0S
lrZVYHbHTx9GIEyKx2apsDkTV2ADuh/I5MHRiff59REx60LK2y+eyZ/9GQMUxbpdIYVvN2xt2g46
iJ4HrWEaOom71M6bt423EEClOkb7xUeKZZS9wi1UcKNN2ND+W7oCJYPTeRUm1R3JKVz7z2g445Gt
+pFW+2bhfTBzSLH2f+yLJSc55Lmm97DfOP4jSHpK3JaWi0HgdedtR6cLXMX5dv+T3hYIUI+/tCk8
/3iPgh3Uk5DTZjTcouq4M9+kjP6KHNC/YvFu4PWe/z0/LhUIZpIRtAEQ0MAPpYNcT6xF5mrW5NbA
QCTPv5u+I0PdoN30bE2gzZFJDy3YiYqapoaMSujCbX37qMeqcVtDdhsZDy5s4ZTJYJoNpRGUxOFB
c8Nt4nWe7eECQ0Gdauvwkz2bR7BVDdR0+4/GaZYEPWfu8usfIEQGbhugpzDxAxIKUrXNiCG4g/VZ
H95+W6thB4Gnfb/HIJmHcRsIlOyjZx3wYEfenerRKXwKrM5CCXA2lFzsiHCh4s3Xj3YI7s5i8Awo
R5vliiNjZ9LCIb+9AgCZB8cLwhaSafTOr/27isfGbxo/AunaWQkqjGesuvyhUatV3r3fP9s3RU18
ZMQpSOHiRaxBw+7aVFQQAKp1mLKyxn6MoPH72MXVfhyicpO1FXfUofulQUJ8H6GHeN/2beRHDAFZ
KCgloQoF2txr2x3Teqm0sJ3g1nZ8M/WqJdKJKfEQgzGUwWCEYOoQYwjXFlhYGHFqTFykpPFMCSmY
We+jnH+vzcFpgeYy0fH9F4tC+w74LSSgWNq1yVBreACaR1ApFA+hldN6aXJk1i/x1f5rQXCLOB7z
CELmiEYa4i5GULF7tdu9Q0bRhWIrqL1WIX2NnlGTZs5vGZiOhSXOnRmAuJAETTfAjZKwbkEHAuM7
aOJxZLNTOq2f2UNHF6vQswfkwpCw0kIP41jlMES+xQdADEYKFoZ8z7eJ8139UFcWyLAWXG/2frlc
nOB7UZKOpDJgE2Nkz/JOdvQfDfbzj3XmTkk7mvxa4m6e206UMsBqCXwt0P7CiWlNNYEQIIb0SUEw
kOelgdvbDxhGkkNARzr09N37R/T2wWkB/Y2vh9sbhXYiVh/QAQaTZAIdu3RY9fq5m9JM1LzHFnLf
VG6ONlhgrE+rLCnuJFchxcIBmlZ05ZaTfdQhJyEma1I+vfYRX0o1qZvqHYm66zCJVTwG7PfCGtW7
NjRx8nMwiU+MEjYqW39UQR6bNLrTyx8hiQ52qG40nv6s2fAjbABCbJRtHi11x26Cz9UqoWt5vUog
qiGZa+EXZBOrRg8x4OqUB/XeqHuXAJox8CXA4+yHRe6J8WpQk6p4n1ybLGItakZFh7hVzkZjLZGu
fGtGhgKTPHT1U0Da/LGQJZKsVDLRQPjEZOygMD3amHnWaqsm1uUdSBy6pbn5m6sTm6FjD1Ckx/Mc
APbrXwZxD72CHgU0DBN5r8gfclFsqh7DQiGRvH/x6VFZA8cISN+AdhNsgbsG5RszwvGyTn73Aj1w
KgcgEY6cJDtL2YvR7BuyS9qXwFh4cc998kvLwkO4TdWSByU01uXhaBZHJd1CNMQh2skMXpRxs7DO
m3I+9pSYOrDf6L1gik04YLi4WTLIWebktn7QM/VpaJ/tNvcYwwR/iP6g1h1lOTpYkrWrFP/HffNz
ayVoukxsFaBl/0pdLx46vKlJUwCvBXlA+3UgAShaNaAzLSco5TcIO+5rpi8FrtkVQ/IQ2QrAD+jC
Xp8iqR+0wGdYcR+R516Vd9KguL1SQ/jDYAdDAcV5ZO9kUOAT/3eCAtP9Jd+WzbDjBvYa2LH/AASu
7Wt+oJhtDeHFrDpMd3u1tYC2LSy8tbqNZXsWahuQ7dPcBCRyZBVlS598KtaKkXPCIk3NBY1g1OT6
B5Q296tGhohmF26VBDhmCI7p0mfAUUCSNvEASOARA3f3lz33pb8oag0wek6X/rVRcHiyIpgCGVqo
4SEC4J/2AFAe7cT+hkrIyQz99zay6wWunLmQgfo47GEyGTV/Ya2KVqZoW9ZApBca1ZuUmgZUNfuO
ygpbKB1NKxC2FZy2JuDbX8Q84oPazzFGYWZy5rTkw66aNRJlt84q0IeU22Va+tsmNy69CTyNBhSM
YkzqekObGNl9ZEP1G1fstx4lbNBJQ9At8hSrWHfVQ2vLTtv4K6aECzfvzJ5eWRY+pZQZYdFNeuOV
/9ABK1mnJdJHttLMxSRj5gKGKYDnQIcB0ITYFJCGEUi3BPGhHrWdzsHslGeHQGKulpdelEAQIw9W
mfWEuuF+7Ix1JS8N/MwuFlo6eGJomEcTOfTSEfWsIMViR+lnTY6VVNG8fqrCpQRuxj+QpAI7oAK/
h/kvIYFrrMSv4JNIp5RmV1oYY8c0q1EoH1Jab6Sk38Z+v77vkrcliekIWbhQAVBCcUtEJuq5aabA
FmdOxLck23CyU9i6jDeQh0+tTTC6ifmdQM3HXqnhi5Si7AwyffPcLEmYza4dw9NgL0ZHGeN+wlHW
7D4AYDRzQqhKQ/ZDezbJ0Sp9Jwr2dkxW95c9+0X/sUaEXlbbDwUPC8T/NGtBmv29qJAr9zoYxBZC
3lxAUDGkgo3VkUWIDX8/xrO3aUYomgA0lUscZKvNU6rk+0CLnnq7fLy/rts6Dz4ngg96ImCsAeRM
iHWV3MscUxfAUtsDZUpO82oVoXCo58c0ccDL7fMnP33lFkcN6Pm+cX0m+F3anhz54iKP2k6RywTq
LUrKwGIfHpSgXjiuMwm/ClVwjK9CqlQH9c+1ibbK88DyrQyD/pZnhY1D5AFZIN/eX8nc/Qx6IVB9
T+wOUyfg2g5pdODPgYx2qtLO1tA10zEJnLDHxGK225I+XgdNdgSAGcY15laDHtKAQd00YeQF5Og1
RjCSYSFrmTlL+LCYAsR/8HFFV43zSk8GzDw5WVQ1hoNk2z9YQTSmrq0CmE/NUov2RPLDpS7ftFrh
VgMZKlI06EVhDlEslRocWOpMwahQyTy1PHVG4aqozZoY04mt96Ry63bpA8wE/SuTwofmTWp37TSd
ZFoYVc9f7FJ25D7xMMv/YGolzYKJL0UjGMdVIdln2xCtVBe60V+JgbBu+BH+AamH2o/4oE4GJGlh
A2cqNU7bWKEd4OEF+d1q9V7H8LMf4cLT321u0JyUa70pMZSebnjyUFrGJiI1xitQ6DX43ofIcwC4
dJ8vMhDOeR0qbsDxQg4dT3EhlW2rJmSDDa9LUUPtwl0TvUH12dRcv2IvoZ5vdf6mVBpVje4Zsker
MCxpKasLcW7OMeGOKOeDMPcW5wcHABXciMSHa1LtcF3pN6AGxABUVS48jeYtob0ETB/okUT0pGJW
RdxMT9NQVzcWdByqFvrB8VJ1bO6GMCFuh5lQqKVhJvw6AvSyJoWkTHLHCsAAV2149Jtn2UpfnL2d
OekTbgMIYVTmb5nM04GTsA6LHAzwAL95AabqV0QuayRuUvvSWoP5HUNPyiYJzPxQmRVK1wbEiPU0
b51CsdnCDTLn6yC/Q1Fw0um5uUCyOleMMWpTxwi+G/GD5X+q/RYSD2P8ECTfFhF/M9uM2t8/5oQ7
I6y5KvPJXOAfLTCqZd5YvuqLxbiZ5w5yqgmrhioVsgshs8ogwaoRv8kRzzFAcvCz3430qdaeqb8R
dV2k63gpWN9WV6eC1IXJaeUXtyEPm6w1I5gcHMUtv0OX4+kXON3xiqbNPqApfdgFf6SHxjHdZCFw
zWzqlenpIrkwPQR5Wdlhmzth+qMAKY4a03I4d9pSY2XmQrqyM+V0F3b8xJezqoEdSY1XUiFhSr13
oKCzbbKcalKwcP/NpYiXOyq4ZKcFvOcddjSu38ayp2P+reNPsuRmPjh97dVCDkDmPBPvRg2q6xiJ
x8Dh9fLGEOXUVEOSCOVTE8NeZd+X66qoMA6LGGTsylotNI+hGrsakrp8laEn9CARe9B2tZmgpt3l
CmYTI20CeQ7mwFb6OAyP6pDJJkbANS1+QDgv1nmX6uaG+1H/Hil9ZgA3wzQvGBnuFYbBhX1V2Bh0
w7ScjmEFo8VEfk+kchfLmeTxKQ5oqepLDkSolN92LVcbteqiwZUTW+JuG4Sp6VS9b52IBKEUCnXS
/EFjuvxcqEr8RuQExEmSYgHhYFcyQ6GaKz6gqVkdbpuk0/DwAoeCq5hBid9gNafW9DVCY2hJvGN4
DWRTqlF+0wqty92hKTrMgNXyTwhYIXjqMjcyNBNYYKxIUKg7Bn7/hNZ5h8ZrUmE6a10lEqBxCGQj
1ZVYd6NqlDd2oWKMp44bdQRDc2+jvNenBWI9mom7LgrsxilYaP3OFJCODY1pf0YsV7aJZvM1ylyD
a8d+YOzQEM1AAjy02LcMm0xZhUkhtzCbxpGj2vCdRtaTP0U+NEcDdJyYzIpCv1lxvwkaWpYh+UzQ
6H9XeD1YTsSq8qOplPRbxrPRp6QY0CixJPszJtjeJzMz2alUejl02ABFTbBPAKFTj2DLLaNwi9sT
l3RnW+s29dXeQXdnm9RNuBvBT7xthkLdynVvvRd93nHMswfghy0rnDCp7LV0h/leLTmmJLM8SFBy
zAfETbrXstY/Yq5GKjdDqmB0IoIGwDFpcHbpkKnZm1oOPmh/wGqpO+UwFpjqNImdPeZ9GOyNctCA
EcvHYgSBclFE1MSAFfH6CPQ3YQDtIImMyje97DlaJgWk4qiqZarykJM2zb2mUxp2lOpSO/SdWnla
o9m/Wnso1mgUpgR0AKqRLCQasy8cG6XASUQch+jrQXsRdMqyxulJctz/suH46joojmr3I+InLaJp
uNGyz3KEmvfBsJboG+ZM41mOIuWkDgxYmxBXs7a2iwqaLZhVJ4eqbU+E/Y7UhJIoX6swN3TtKlO7
fZGAUzzOIJSWLQSlmRAIxKoCaDd6xKjOCyEwxeAIeITBS9tIClWdNTk0nQ6vlB2QOy3YmonumEBF
N9UkKkhTxBqpIsWkUmoJNdKGGsYpTwyHV5vBf/a1JYm5uWWhOgfAuoo+9Q3/SD50CJsFyzEOpqMe
W+jZTpH7JqZ8LAgItWXeuCNTIsxHN0a3RDw2c12iuq9MGBQUCW/Kkig/t2U4Ylo/5sMbjyFnLJXH
WpLBe7DECb9kSrgxQU+nAlkIU0VfbKwCZH34lnUfOeyvWaBRYEVjFT1xCGLh5SZkPFo/2KU1QC4j
bFPPT8AJqErZN6nvvNBMPJAGen2fLaTmM0+RK5vT6i9c02ShEbQhbMZgAEhLDa+Qb/cv5Znk/zJd
FEFDfm5z/Ys1IsdEOPjIMfRZUt9aGG+dOY6XVsT3bhqETTt2DXgiGhv3t/TKMVfDUwNaE/HKZPq6
ZUs8KjMLw8AG6APh1zrADMLnqrWh4uAkwI1JQqeSG+Q0/jbmyt9nhpgMgWwSUAUoSYm11BptFSsP
cmSGIAcvyQbD/Ujens2lstfc0xnAgkk8RZ/SYDFQDUafaznjuZPCX9+KPgIE2hhGkLTUbSxBscNg
+BVBGA0g9uowj0YH5Ds/MUDVFmDYYsDVMsXcB1VrbwJmBJ6NxGivlp3mgaO1RQG2gmSpG9Vd9tDH
hoVhobINooXLZvZAX7xOhAyQE5S4tekglCbKaV2IKk8UaAvfZCbOXp226UdceA10gQals2FEB1uP
2m+U5nepPxL+YRDvvvfMRh8MHKKIg6IWaO+vLTVhU5tKhsdWi0oVyBNcjW/AXm37r/ftzPrPhR1h
RWFlN+iQYEXa5C/gPbEgFNgp4QqkHD+Ir+/yKFrAa8+1QnCuUaACac4U8ASbdstTIjdl7oAmgoIo
hAZx6sXjzwCaD0rwE3ylauwmuuLeX+qc316aFfw2qtJEBbtD7jSk8/LkWRuGddwsGJl+u1CHgpoa
dMGAn4Nol/h6rWPgploZJYIW3VGmBeeINQv7t2RCCN1KViINYDCRJND+HfzgUa35wvUws1cIbJPQ
DShvpr7n9fErC9ls46pGSUXOn9JKemd+vEr8/F9UMC7NCCWFhselUVswA+xsHp8zcFMF/BgC/2x7
Wvs9Mdb3j8Cc/8qYhvviKQRHqnAEkgI9q4SgFloPgZtl9TkcTa/u9Z1a+66ZDKt/Yc7C3zRRiUVb
TDAXjkZhNAoe3T56fMoYe6QwXDUv0aUPjrm0vW9tzpWBsPmvNeFcFC0UYsMB1krpPHaYYVF/V9Gx
JhDFBVx06dqYKz6BJAByPfBgzP8IJ0SPuDoG3Qhrxh/dBLHKuu8+4/DZ7ny3aH73+hKAaO7bAVsH
ISBAY1E9FQ1qPbq1LCocznuPZH6OwVO9B1VT6AwBoH2N0fy6v6FzTgBgjT3xIE6PGOHzJUGfTdMF
6PxnEE7pjTNjZK3iSUvv25lbGd504JtDoL8F3VrDYHL4GuigKq8d95VfUrv3ghIvuqVJt3lT/20P
iEmZ5qN+PsZIas3yLZNlmvGXwQho7m+GpS7hdNyuIuHEZncBYxby57wGRoNrgDGrZr/tFQ+c11Da
fRqXUEa3ACjBkPDQQllS8dMRhvKD9rtcjW/JTt9qxxLjN56+Ak1Zs7n/vW7rhdcWxaQzrCugFHEW
HXlw9J/ZpnfD83BkT+0GpAvH3sHshJM+gjjsRQFSepev79u/bQQL9gVXSEPFR7EG9oOtdLa/MdCB
FK+hi3rl88C8cWPiee0Uz+oJ08v3Td+4hGBZCNhKXHd9rSB5Gy0wPUTfgzRf1UsJ9k1oEYwIuU/p
8y6cSI6cUYHoFiBr0Bt/quyeZrX8ypSaJmVHq85eyCBvKSYEu9PFe5Hd9VhX5E8nVl63BzncgPLB
4X8Gm+KJpJ47t9+pexADuNrzv9jUaTAUcQ0qImJbKO8qsCXp2FQ/huh1uC6zV/+v+fSmtYFiGOBP
PDBvhVEK1krtZKOwjXbTEfsPpF/PtTTkG4B+F+692VPyjzHRP1pbizCxCWOB9mdMthJoH/UlH7hp
E1wvSOyemwEBm4QGG7p08HW3NQ6h2YJlSluVKpBv3ph/qNLb/Q81G9Iu1iWc/iAc7UHxYdPmaoqi
Xngk7aCDyQHFXSh6Lil5LW2j4AeJ7Ke480KcR+0x8B+KFjIBC3irJRPCkQ/sMBhNxvGlrF+WTkGv
Sk22EC7n/QogABlczZMoyvQjLvwKaoZE7wjWQeyjpDhjccx0WmOQSNv48ZbwZ1NiDpOpxlYFOesx
ZNGoWi9ktF/Nxpv76OJXCOmRnWo59K/xK/pyK6PHGvR4h3pm9B7056QhGKZ3p7druzS5NXtoLuxO
V/LF6gP0l5W8gt0h/KYajhptxpy7II67fzZvX1VwCJixQe8KelwMP1zbqcYGyuo+7Eg6SJJ0rEMx
yo3vQ27Ah2hQMBFmy4orVdouKBeeJDdpxZdtcFZOrV7MLQlXMEQ+yaCosB0V1g6cIG4MCE3Xaz+N
zNyypft39lNitO//zaHbf73U3rSKbFAjMBRiUMb8k/eKy1Bjqp5yCwRyaekG2SpJuy0Gw+5v8ty3
vDQsXLwGl6tBZTCchpVbaMaW8RIT45BqYUtJ4W0Fe9rTqdI5NbWQFgrnJm6qvkk5bFnghaOthlGP
BqV/EruD0VKS9970/8tKO0XKhAFT3NFaIHCb3+iL3yDkcGAHrdO4w2+QgPd8Bj9Wt0+MFKO2I7BY
qZwrbiexcc16a9jlXC3PCdpuNaZyF7Ca/2MzoIH1H7Y8MRVXgjgBOwR+iGyA8Ll222YTmh9SvYrI
iuk0g4xxh01C965fCl9TCBTjBojXTDx0wCOO4vP1YSu0kBuanCFEsuGkSQVElpZ63rPHCnBXgiFg
3QKS4dqEOth2AqQOtpn/tKJ1pP22JzHqhfxmLtZDg80GDzowZ0TUKgulXpOyvJzSDLJrjGwTNNA5
HX7dd5HZdBzwEgQhE1TBKIJcL8aMc65YIbIotUWIRbPtNTUlNF5qFJaCujFeBwC98SLufvV59lZV
5iM4rmxHSbQXv9aXauuzYRGPK1RQgbvFK05wI1QwcSmV0HmJqsTzNf8JbOkbNPocTKO4kc8f9Sbx
COBKLF7IFmbTdGCxMO+CYzsx3V/vhBolXatJGEGI8ofS6Ne81H/FQ0ST+mlUaldhwR8LjFdg/mmh
89HmP2oU5b2uVLcViZCjoQxr/7j/dSaHFQ8zvomFeq+Bf7bwcQYgcgpg5aYpw3AXtY+JhhoYAXW8
358yyM36eF/ftzh3ti8tCjlT3trxMIywmIdjQTWkapUc/+CYpCeLEjhzJ/zSlpAwKVI99moHWxES
aRudWTN/zbuFdGburrs0IqRMJZGCSrFhZED4DcOCcraW7J2PTn/r3d+7uYfQpSnhAGVx3QRZAMmm
Ciz/Veqht26i8B4xV8UTb2ANzZuFkD9vEgA1aGwgEokiQmGXA+JjYHWyX8BS6JSRuh1smTaGffKN
ipLkHEnj+f5CtblsHoTRGIDFbNpEu3rtKgDHGwCmIDbpa/5dx3wxXrCH7KiBc24veYPjb+1D7+qY
eYSykTtS//mtcED6tePP/lvxW1/4xnMxH8gjpFLAk0yt6+ufIyUlGQIFARlj5xT4zhNni/na7GFF
zw+kKBrGAkSGpSxNRghTgDjZf9SflFW2Y15ru70DPuU1W0Vu3lFniWlr7uxOHxXSb9N8twiTyfIJ
41FhdCY1zCF/SIa2g4YCoiZxeQxAdchq8lRV4G2m9z/w3GIx+UdgFQBrQOeuN7TME6QScgvQ7XCO
tFWdBsi3/0WkweQB7lBbB95YFOAAIKNL0QaKnKZ5l8YTC164/WL8PdeDivkGkB6hhWEhLxAiKEi/
hxhXKRzE4t+apn0NS6Bbu9G7v2GzGQ84gQHwsHBC8HK63jEoPvpM7tH8ie0jCTwj2nfpaijXZfMg
Ey9TPA2PJOOgtM/3Dc9+qQu7QrwOeqUJumCcYihoHoCF0YqnLJFW963M3UOXqxMcLGR8ZEmHXQxM
HSVkzfwzGd2gZZw6ap6aK543iluk6d+2i5FUw5/xSgKVLO5k4aFCurTQKjDNOiM4j3hi7VvTcIdR
OmM+laaKtDKMz/srnQslFxZFrn+/TnirQcvT0TLmWOHJbpZkKGZTnEsTwlHB604vDAYTluVDDRme
5QXsgXXfc8MByZiaVkiZFxx67p74kgeaZsPIzT3hk5xUI+ZqnagFAyP50WEcpI86VwPJMy/7Xa0n
B7kbtvc3c8GquJkAaPUR1COx0v485ueweVCD11J6qPRNWTjFEnf2nC9cLFJsOWDCqIkgQgiNwBDy
iZgDAetE8C884dKG4G9ZX2YGU2FDjyoq6ZToAcXkFKZddkPtgfH+/g4uLUlwvCGxoqGQYc4M3mPI
6KS9VzYLX2nuCWDAxSbSTKS/KMNdxy4tYnVRIZFwmiGO+UpRW/YDeCLjg0MjZWVngOX1mRWdzL4u
R2comXQGxx+4pADa7w5BEcf7mljdsHBBzKwd1zm01tCcBaRCRElZKaRwazzfUYHa+mxXmT21Wn/B
Mea8EVyb4FozAMZChj2d4Yt6TxmPoOWf8A1dV5CDZBXqA0vIPiqAs4/k/yPtyprk1JHuLyKCVYJX
oKilq/fdL0TbvgbEvi+//jvyF3NNq4lSjOdhnnynsyQlqVTmyXP60zzoo48c7hoMM7Mbs3L5i2Va
mBND/qYhyInV14Zi2CPP8FYO7UfbvCvtgyZr/n3VYAMccG1DCDnQvFgKB+VywOuYB7n3ndmVbpqB
JsecDyEUhHTIOscDcRMNeiMGdI5zqLwWmpuyCehHEKgYugvoKUU98LKDE2yv8ML59MuE78mmaR22
vGiKARjHeBl7fEOnSEaUsxHV4dxoQxLe+sRr+vMhEzTHMY2CV6Xe/Eqbp7h5/otV8BwD2qmcc0nI
l1pLbcO5RT6cO7saRK1g855r3y5krDNbn4SFQUl4LB8sF8clR53hM03xwjDCk678Uw/QhJa8KGQm
+FauvgfVmms2TjDR24+AfoBD11dnSX1IZoP/+8pGmTaDbdp4tdjlrzrdpeXtVD38zYn82SnudysT
jQaZ4GrEMiojxmDRq11+C3NvbGSZ8qZnrU5EOPlE04GhsmCn6E+W8cwGSQa09feBSwV8UgeHOyqM
n9cBHQ2QKFB47oIvkIMOkUpe3qnNCGhoDmc15kQjYrIfLXXYWRGWABiY0x2mdsenAOm7GauQSQRO
ALVCCTDr6xQgAtLaJk8418cTY/52cAo48qOjufMe2HnXfC/3zs2CQf2X9uz4pqSjsOV0GPCjDkTN
IN0mojsyYuRADfNCgHLOQLyBcgDkyC/v5UbCA+6BPza+eJ0KBv+OL6v2NdD6RP6SX4fJs0rdVHd7
2eNmM66jTYhJSgypYzpMuLlZGFOtnfDw7UGmqT5PmKVz0VzzoFYQJGf7VgXFnHLVBdlehuzd3E0D
rH2AFPPag+D3LVR2SI/xCy/RTmZ8qqZvdiKpMmzmJZjs/deG4CRlkYJSIMKTG/IVbnLAhOR7eO4D
Zx+75CHyNUlXZHtJkF7l1VD6ZU46r80kjhcsydaQb/wY8+u5k5j4fwy9eN/xSg0H4aCQIOJwOjY1
c5ooDGO2Sf2MsXHru6Wmw4tp59Whr0L9W9YWzjFMmHJDC9adWK7lOwYwyiEs1fgYsaZ7N6dQ/ahZ
GR7As7AETAG+zEWpwNiXQxQGU6T3JwgWDRitpcXyns6d6ZFown0/TKZauUptN34+s/66SzL4SEsq
ANB7/bqdqXLb1OHUuao9L/taq6MPnWnZNcn76j6s2ulssqS7y5SmR70zBmoYqj7OFCQ9eOQjVf9u
L2kPgiSzxaCLjgTuqe+TBPnGkNyUgP7m/lREfGAb/A2NW8S0td2lnNuXjqTmHhs3PiBZiY5gNNJ2
TohXptv3tnmIq4lPPi11c04Mg/+ykB0HTBP4et0XhTubMfMLpxyDmlhNoGIaJMd/lE8BoNrqGZpe
SeSpS2w8R9lin0bSAt6sToWR7EIzmyvXzFXzrFdqeIhGB8JGVau2rdtjE4MxB12IBW7590kjuXIY
+izxemoNTsDIkOzzxSFveRcDyKKqyhND8vRtCe3wFjeQuVO02OghfGEaAN2D1Mz0jSwyISmiptqr
seiOn1n9fKJ1Z7z1WaP/Y5aJejfSjO1KqCuhWgFpvcwHkUD2CgThWHuRU2Y/i9CaTsxQ8hemDcOx
LLTFa8Y5v8b/vb+ObfD4dBk1rkPwr/yDTCI+2pPOrvXEqv2mXJLKxVBk+YpxIHI/FpHDXKdvDEy1
m3Y2BmEeRdm+r2L9WOptd58yow6AZnM6jxnGfAIB/PiNDrG6gzUo41lJWOxHaK2C6zGxMNwICcKb
LKxZhfExnkA7U/QYgbnroSwWzC0xQKUxy1bX75FJYsdtujB+Z2VMJlfroQ53lWiV88wgjRKwJatO
Ya8aT0VfGeHRHNPk0Kf6cq+NRgERt9nylFCh9xatw2OnIRnbDyaAIbu6r0PNJQW6fp4JPPSwz9p2
us+qYR7cKXPC82gpORQ1lf4QJhXmPuhUl9+7gtF7NUzsBg4eWo+RZrWFXwBh+VQyc3rUo0775lQO
ZpEycA+4rGLFU2EM9YeVoaaN+SKAJN04jevXYazbR6u3EgfieYax7xUzv7LHCaiffpiCrGwxOVzP
euNGSlP+moZx2mmA0TzpJIFwY2YDquBi7n+qdnnixI9Gitn/PLFiMCGjMvKkz7oSlGGPHEct1QzS
V+E0vhhNNB5D6JDB6kjI1Vjp4U1kdPiASxVz3cYCAYY4r4arcUzV9xnk466e1iZ+OuTkcn+GEtxN
3qCk6oICfTrWYaIgdJAmnfdJtTQns8Gs+MwWcDo60Ho/phRDTVAhAg23tcQN6t/WBM1Clv4Etfr4
XFGnP+Z25oBCEC2o2wIFsgJKnLFfNWXzEdlhfINo2PtKk8/faa7XwWIaCooTxRS7La3An4rxvugq
GRLUDZyZhHsQz+WP0FjGp85afXBhKDpCOLAOUA1Mr82qZA9KOMcHEhsWPoe0wodE4m4XGcV0BZ0/
zBMtJH2HvpzimnPc73II8RxGAGknl0TW4DfNTNF20nRQO9IeYAdzpvbtYGIML2GFuSuH1Br3FSGN
49m5CQYryGC3jjuWSd35etxmMSpiDTBRFphAdHcwjWLX06QzoMND0x3R0uzJZgaK9EU7KZhxMq1m
9pbWBErTUdv0V0y4ZvBU1t1LXTrhbjaa6p2aYXcY4iwNZjNr341I6Q41SKAAI+0xeECbyjf4pjua
WT3Y6oIhqtFMbZeCbeseCEB6jjqnvaK2vRw1eOJznyvgTL2cB21dpet3inBzKzViaGgi16rzXQ12
0NZ60eyX/82G8HBnqW5ApxJpa9eeWP/aOI9peH/ZxFbyvVrG78x5laU6YQFKmQYmoEwZZzXeQv89
ngf5hsM5KFFPwSl9ToNntYdCXo78LddOgMkqmG5TQ1muzZNAMeVYGxEOYzCykaodjJD7/AOM6zfL
QfGI3wfj4PZe9aEeLu/aZnK/NiicTJqB+lbnqxo9DSHobjncDVfAXd0Ze6g+qWdZLsp36csC4brQ
WgNPA5C5n3dRhRwmxniRuM0YzWzGO1u5763rCMziRFKtkFniDrNyiBrBIy6gLOPN6t6MD1Fjuya5
X1JIlkpeEpuvMvTWQDth4nZGE+azKZblFhlymArv2S3VdhbwEifwP+g742coeSxvfq5/bIl+rmtV
WBcMtgbNt82bxQyG8W8+JSjnoHuGUiOm5z4vp5mInmkhmusgJcOQrNvlkjVsFpL+GBB5h7KiK4kd
8xLP8Ax1SjBWleGeyIRjNncKiCkIx5sa/sf/feUAVE2Kuu35A4/uxwiT+Slo5SROpm8tZf1G0D8b
McxsasYUbwTM+Z4BkHzrjrfjLrI9smd3xKdeDNWrt+5EXGdf/So8XBfPpuYeRpTvdpJvmdcXxG9r
/VuEbyuG+mtqcI3ZwXhYkkAFpkmj77rzqgKWiu8LA2fpHJhDcNnuVuQFnzY8BaRVAKUIZhsQzmMA
HVVZpd3XGGvPGplkDne4LwtbWRA+5aiv9MjhgFSnn79V2s8MWEoHkqvEQF81+eFkoBDoJsm9uPlV
Y1IH6mnA3FiaWGtpWWu0Gvt9tLqXAReGIsTBBkmgF90m3y/vodSYEPjrlrJ+UmAs5aI1ICEbgh43
jG0FSXyYktfQ/MnqXxKj3DnFfV2vUPjQy4ahxZTDaJy4xqH5mZ/QvPDMH6rPdtO+eJaY42v4ag4P
DwtTVOgmCzeoCZLSKFQ4fOm+AQd6dvyeeNF159IcciL6XRi0R7S67JvoVtYT3XIggAv/tSzsrtMs
cQTlDlSuIVd6zH5FZ/VH88L2VFIs/TrwiVrZ2pCwo4WTJiHknNFyAjn2Y/kSLHtIKYLh3XTJz/za
eoDqhNfcRIVLbppnWxKNtmBRhLdhUXwEjzTKMTiBVchrqdLoZoUDvS4fulv7zoR60L5GBdpzvMhj
38q7+Wo8Esg5vv7N2a4sC3HQcuLSibkrdW+25d4iRdb2xDeoW/6wY1BoQ5vab6+S7wy0D55UamPT
kVfWhRCUKIaCyx7W65cR77PDrUbd7GX0q5OyTwKZaMJWZsF5pqDNBPwAKmqfdzlp40wnHKtehjcJ
+E1I0FXgmbwOZQ3MrRtsbUiIe8PczM7AIeRK89Q3b0Z07FWJy2wF77UJ4ZJkNdw14aF1occpBzxG
M/4ibwaYA11LMOPbII34vFslqG5NnYNtnfFqnPfU2TmWpFy8dQmvWmbi6JXW5q2qDWhMKYt9Hu3s
1CVgaikTz2C6f9nRt0wRAmlEDnNwvsCXymqx42gEdiSGeHUOMBHmbLNyp0m5p7dcem1IOHtVYY2Z
d9wQ5tfOqNulpwJ1ox3t2vYOerqh1ww9REoI+TapWuuTxQoykhhebyayq3DL4dGN45oGmLa0f0e9
VVjJOmMpFx2PBJoGKjhbtPghUq86KHhMmqSQvOWPa1NCHCkqvUYchyk+sJMY92MswzJtWwCXGVDN
nPdXuIWMLMsp49Xwrt1X5Y0xSLLnTQ9Bh/o/f1+8awrH1poJf78ufrKe+VGBgpRDdwY4gi774taw
HNoJyLgAEwFKRZRogiMCs9HAlD0QH1M7SBSUwIpAtY+yYLdQYLmpq0fJLkrLMwaSbmZ7PC5tj+Lj
4DJIHRiL6iajc+i1mz6ELGsh2Yute3f9AwUnBid9v/R8L3rl1SZ34CKC1lJcenV3qquDIUNYbm79
aj+EYIayLu6hBE2IFICPNulcUs1QczxEqMFd3vqtyLxeGP8lqy+icMCzns1YGMNEhPHcKTequrts
YtNPwd1IkSmhCyb66agUFtpIABQy/RynGpruUnTT9n79MSG46kxKE3Vm7FeP6RIvzr3+pgiiHd3V
Prntj4pf/Eqe+kdbEq43iw5gC/t3acKVMCw0Vip+TpALSW66O04JeWLuT/WsQydPwyNJxl28GcH+
WHSEsZakyJwS8ExA/hIwwbVPLQ2K7C1rz0ouGy3bbPStVifCGMMx7EDNBd/IjsvZuDJ8lEFvHK/a
Jcf2h/pDd+l5PljIzB4WSctK4jKOEDxBb9WMtQ6XiZPqULLkTMzscNkrtx3/36MTc5/W0OeJhdhI
h/T70hhRIC7cjGYS55edlxA46iFtTC3EHs7Q71UxOVcMbp365vA4ssz/35bEl7z6ludK1aHNhF3T
O9Mn5XNOoOlsS/btN8xafPysvUKIGJi6NVsVZXkvfXHO5v3kO0GIUerxvbsCxf1peJhdmTtsR98/
ZyXcdKGqJdRpcVYRO6iY32na63m8rgkKb8QvtL1jBJd3ctsgYPVIjCC5LIYsrSfJZGU9ksm38Qbg
pHN6t5wML3m9bGYLwIvUCCLVIPABCbIIEarYnI6mCTs0OSf5KZxuM0yn6dorGQ89uumma2oeoHIu
AEZ/E/g5fh/9MQMqeIKzFNOSoocE03F7KqDhq6IZF7O9ZIGb7r+yIjjLwGhqgX4J0wlQUF8eIVEf
JKfqFWRzEfGaq/lYP4KGfHSBbj9eNr35fa8sCz4zmMWsEH7rgKCP0T0kNzEv+jdhamVDuHbqIlms
xYKNKY8Al0fw/6+pYvAMxzTWv6ckXDDRWFWJosACjtENQd42yCa+fk+Of/meAQyALiFFJVscq8hD
R18KzlkGTp998pD5VlB7y4G8BGA594Zr8pYEMS41O2jPz7PbHiQPt63RX6zxzw8QfGSyEhvwVvyA
yb8OfedHctUc/0nP5MhuDAjrksI9lZKovPl9r0wKzlEC/03KHGMAhc2eGHIgN8/H9rzEYOukxgww
XTY/oJv8gXEEiV9Klys4DWRCp47UsE2u4wGT1L5zywKyT+6LV+samrAKGC9dbZcEVHI9bEYbCqUd
SOByBYYvE7jp2DKbn3RicepzA3P+T2Nbo7NYnYeWesWk3jfT96V7wYwsqLkzScjhByl6GgZ4UMSG
JAIwp0K5AeRbo95oWHnOwMsZqHRWD+agWD+drAIvhV1qz5djwFYagQlg0DFjmsXGq+/zhUicpSC1
gwVDj8ZVpvNQ/rxsYCvIcOottBcA8MRD6bOBVDfrSTXwtqXhsueAvEpRgwhF8//eDGwQwK00gktJ
MAOWXK2LB6zDiV0trYAuuF2iWXI6W6F6bUT4DGF7SioTRmLjR0IBEzhkyO365qntXy4vZ9MPVssR
vr5pqudo6LFr1QQtxhEAArZ4OqAHRvd+2dLW+azXJHxrSOtIhvY+nsjORxSB8+SR0t1lE1vzz3jn
o6yOmVmHT/t89gETfftW4eGrplzBeUf8/Kz8Y53GJ/BC7y8b24pbABOjzwnML5IwwZau13WbjBhN
KcIPmgQpBYSqAqhGdUfnw1CCWiZVvb2B/xoUhynsrMdIZguDEHHakQnoQtIFOXA8l9e1HZr+LExE
nKYTCHrmmts5NYP31DJf/9nY3gAIYdS5GvOb4LLFbR/8szD986lVpaU1esF9MA1IsTNNv8geDVMS
crcC0Oq8xCaxVehl3tewYjRvOSrGleQBKvv7/N9XGT+F4vQU5SqKTJPHugiUhrI0cdPjeHoKoCdE
kMQO58DaDCyXGhI4+th00CufXhrVBAIH4KFjMqMjJxPK3IxDmNDDFDq0tB2xRhdBGB0oDlh0tHMS
gkKABUU0umOvoRIi8YLN/VvZErxAB2+qZTXYvxhsQQqgCsbLZTfbrBDwef3/rEa48wp7LkC3DAtg
dZvZqWoey+ihMb2i3vdAVaEawqDQE4zAgWmYxJJJEG1/WGhT6TbIycDEJlwd4ZgTrQ/hgUqsQVsw
p8P8bCYKUFoNs0voSIagjzSm+iGjJL8FXxTk8Thw7xocYKAnB8Dpb7689Z3Jv8yVz6pGZmN2FDsC
gSa314FQzoOePZp/wcPxmxbzP3ezcMtopTYOPYChXgh/TdDOTQFE0TBSLsNnbH0i6wUJl0xih6Sv
IIzrlbqKQf0P9KrM7LEzb3vqF2VyaO2/aEQAvAUaKE6xbIlZB9UjIPxCA2c6PDJ9146nzpHcaptx
f2VCOCQjB+t3kpl4FDB6k0JjLSzYTQGBt8ufx9bWrVcinBGu58FOFpiB6Ed3ZdGxxCNHO7EpIX5r
sZPtZJh0Y9GVWZeyyudmIr42Lpzb2FTarFNs40PmuNYtcITvrdsVB/XKuM/9Zqc/4Po5yGoZm+Ft
tbPCFT52fQK1Tb5ko3RVPWjSxzLelzEGziRZ42Zw+2Ppd9F99aEx1g521MBS3FluY4J/X5eET4mX
iKGaGiWFCh4sZCZe11WgA95s5pLZINkyhBjtTFoFsC6OadBeqA0bj5d9cPNAbNDbEnCRYBRFiJAF
Y8Vk1QyvIjRqVMvLwdSXXSvhHabQLlvanC3AQx0VF9wImHAXlpJmGssMTpwA7XY3NK6G4VcWuiW7
URpINZe70TjQ/H0OryvrDjNxEutbC0XLiw8aoJRGxOSxMNN4SUp0pMZ7JzD35cNyKFPXPHa78+xT
wH7cc+P1radIsATbdtHHt03Qz4NS4HPAD4lSMCWscICs/WhizE9P34Dhv52sJyNtJYFrK6JwRlok
4pjzRz/ps7GyRKXL5vMU4Nv3puUqZ98nw3at0ouLqyH12+6fy9u6adC0wcwDGib8bcGgUiHJq1Ao
B96lvJrb9xb6n/Z0E9sjNNOipwWyYREoMi4b5X9UfEkj7YK0HljhHSK2oikqd7TQQJWQmpi6SY/6
cDUPstRv0wixOBYKc7pflKgce+rRXkTVtTHboA2XYx2r+zaSiqduob0A9IBWINh30MsUsB7NqKck
pbwskGTXc3O7zGjhNO0NtNx2mJ4K4jq+A0/9w8xaz8k+/mIngZGGCARE7g2x416NvaM2UMrwovQ0
L28qOWiNZJpuax/BKY0RTa6prYtRUjEYKtUKaqAOYx6dwD+IiCxrgW1FybURIbSQdIHsbwEjObHv
VNLfO8XD5Z2SWTA+f1mGAcXMOYfP1dYApttbK5OkNZu5KsB3Fufm0OBxwtWYqnMSjQ1e0q39qpZg
Qbia9Uelf2bxvQZFqWvlGlXwRfb25KmM+C2trIovnBgZVmbxuseYLhiHfuka6la2X8gYS3k6ccmO
4OZRo45TocKOVpNin+jz/TC9NotzR5YfOZhKXJp+v3xim473Zz9/CyKtEgBSpEaZlkhMUwtDlW3u
Gf1DWu8uG5Ftn+AWud7qURNiWYOzX0B7vBC3pq4RS166MjPcO1drKWk7gtwZZiq81LJpdnPyHdKl
lSoDrvMG6qVj4pu6MmTOWkZ1wBEgSA7CyfljCXFg12H10EA3JUorT7d03N9/AeZAu8nQwCMNjldI
on8267AIEyU8CGaDeuoKejP0T5cPauvz4h0tiAujHIpwJ97DVjlOGG6DCVrf1Pw5XS1uEvduzgxM
+dYoI52oUfij9TZFb3olI8nbOEJgSUAHjklYkO+I/Hxk6LUchOB4U6BbPpZ7hvkG9ZuV7C+vc8Pr
P5nhP2N1gOhwQEmTwkzXYcKqm247s/7VFap/2czG5/zJjLCbXb/UQ8JZYrKWXZtgyaMYSryfqHPd
lCE0GGQv+Y08g3JBHVD9gHL/C4qCaYpaM2ghe4zUL6Ze7uL+FzTP98r4CJfCwM53JxklW7m5xpVN
/u+rrVRMZbTqTuchy2+Wxya9d12jSlzWScBSm2eG7BDZDIFUsiNsZtU2eZRwQ+Nc7ns7DiBNdaoX
mZy3zIywHmNqIjqqMDN1+5rcsTbI4sNlt+C/VAgfkOixLHQ5dHzMIpKpC+uqSG2CcDhiCgXaQw2q
PZiAhUiarLm6uRrM6IOlEYUOtAY+nw50rfFJcVNTPPo9ORhT72WyV/K2EQuauQYkJMHO+9lImxuY
QbRs1Bq4DpD+PIMRwIokN/+Wn2kqgJXo0WDbRNKVKJp0JeoVgI2Ztg9jdASYmfq1Cd23wcFE6YSC
Y1JKTmprZRpG2G3kz4hJYuLORoLnUBVlSMYgmOc0ee1TZxiDxFgky9sKfGtLQkRaFkow9YflxRBt
q3rzXAzOMSpiHzfN8bL7bS1KBxwJRB3oR3x5/oDJMsycFMXTaiK7UQVPOCO7uXEkt/GWl+sErw/4
OkHuLtxWENxzsjLBw9+Bhlcy703son1FqDuz4PKCtvZubUm492MlX8BdhQUVSgDiRpdQKNLtBuPx
shn+Z8TPdm2G7+sq0mmKDqVEXuYurOWWjs6+LCvvsontlVA81vApWV+GBrI8o2iJoo6RF79mkF85
r7TfjdbfOACYgP9jRQhxSaoZdcxrg311V/bHGYyTMo35rVEhCqZSvOe5oqxlCJtVTUOeqpzXK8co
X/azOicP8+lJ8bKr6WAFzVVypCf0c29BzH+DcaWre84IIQPqb3n6+kcIH1WS504/8h/RzTeT9aL0
UEBvJUcmsyEEv2YaG9y4sGGbgRm9jRoosmWAvq3Yh4Y8JBC56DN40j573pTpKbiqcSclbPle5fF5
MPKr1GBBlmWeVdsuNJFb97IrbuUSHMPOazKgIBIzMQvzMmMXYV3JUIEy5Ibh2qjz0m2byCPQgdTR
SJJs5VbEWJsUjmuo9CyqVESMOqc3QMR5+pj/GCptlzt2MNBcEtxlKxROzmyAjA4JdnUuIS3ZmdNH
WCntEUpjb+WgvqtOVO7CxLnJgUeWbO72gf7ZXOELVDBeO2UVNneh2rRXKxRNQHk5+DlVPqYyfFdL
7Tq2ZGXlreiCepfOkVwgoBApPqIl1+dK4RF5vMLjxZhSd0m8Jvx12XO2ut3A8UJHmvBhC8DjPrur
Ca6CCfxA+PZ1cq2mxJszAr16Z18r7CpP3zs7P1qgGrCi+RBZ/Y/L5je9iOMsUL0DZZxhfLZOhmFo
QEyDJ0T5o0tzOE4S6NGAi/UDIzuSg9zc0pUx4eoxLDUJQT2N0hDI2yvyki7p0WmjwFL+JrfHn/t3
WcKmWhi2Z6TBsmbo9+HavaIFRXZKD/1U3kJ912/izrUX6WiGbIX831e3HhTWQNU/wm7MqgOodT1m
9ZDBxTCGk11P8+wBrn0XYc5JZ+oh7LvHvCK3NBk7V+myfZ32rgYJgb84YqKCnJUT1YBf9/NvAmFG
1ow9/3xQNc3iwIl8Yvogi3Ln75ctbX6oK0vC6kfagGUwxurN6ZtpuHl2yNABANYg5FNtg8R1+e8W
MwywXf27LiEilTNIjQy+rgQMker8FqLzqUUyn5VZEYJPPKaWYmXckyzMQ+xA7uAiJ5Qc0WZwXS2F
//vKbYzO6mNt5kfUd2+G053jnvhD+IIJrJ1Jkl0SfxSYFbl8WluddExa/7uBREC+Mwhf1xW3CmRu
YCTJEZIIngY11IF2B+TwKO0zH7RiD8NgBIDl7+zoA5rWd1l8vPxLJHtMhHdXVyskxIQZbyzrvhnr
EF9I9pXSSW7MrZTUIAaeJ2ClhyKPYIZmbWU5KV5eEbWCkZEDOGn2f7OSPyb0zweJiZtkihREuHaI
TozGgNnHL+GySMxshpnVSoSoXRpdaUNwGx/aHB2btrrWhgetAL//JNPj3eqwAcZqgr4TM/9ASQmb
Zjpdqxixg6wQxOcTNOWthwx85MYLNd+mJejDWwtStiY4KPpdK5tylFoX9jNGvtyaDRaqo8JVmvck
PsW2N1YQOt1l/XeQruB7hIzhoAPzNu4uH+ZmOFstXdjllo513/CXepmAAZp5C9lH0FmO8ufCcU0Z
KeTWnPennRZuxyiKqzjHW9OLlxtr2FUA41vDfkka5FUPhvKQ6f7EJK3gTUfiIGX+QUBrj3+Zq8Cj
ONmoOiVsVmF8LJoB6mLtrrCVfY8lXt7NzUyDEyaDw8dEzVRwpGG28jnU8Wa34gEYO22n9OY+wwtj
Md9wbUlCytbC+BCRo0K8EOzngrW5jExLMUsk/AZt3SbNfna1M3h6RBJ30a3ny2vbrARbgBCCAYZa
uioWqaLSsVvVgjkg+cx9m1bnrq1L3+qi6QjCWbLvifGjS+rWney+9I3JjiD/tzzmpJJpjm0FUwR1
9MSh2f1VcETPO2NClpV5LHNOZg/C/ppeZ9JX1oa7ov/GH8W88w0iDeHO6lg0QFpgQCkzebCLj2q4
LyEHMw8eUFdxsWsVhbctLu/z11OFTRTogLk2oN0t4nQUW4+TMoRNlnta+8i5vUpyLEcZnbDMDv/3
1WdB9Z5F4J7DpU+9rn+ci4Aut435+r+thn8xKysVGyHXZmM1FigkYhtDw9qjqaIr+3TZzleP4LsG
9+TkkpA8EOJYncSQ8Ov4arLHcbgv1NtaJgz39eP+bEKIXbFVLY7DTUz0e0SPWuNHJVrpvxZZL+Lr
HY6ZR1WHliaUXUE5LOxZB04yZebA7am6jxrnQbV7SeV804KN9xCqffiQRVCHobE4TEK0BfrG69ir
afzXIRcrQH0UioB4WaIA/PnU+7ia2+l3C4A+t0ZghKBwDm8LjKRePvUtH17bERJXfSqAdxtRgCO5
H2WZG1FwJqIlZUrWs7VfaIChBYXqFXhnhUjbd0jcKoL6WOPc6uU/2ahL0rbf1a/PiT6eciiuYCIb
xBWAXX7eMaLQSp0GpODVGXMdx2965FK/3oXf2v28y13VfbnWT0Zg7TA1t7ivOZDOwyny8cBz8YQF
RvMj3EXodkN0Z395jzdYNfDTcIhcdolXiYX7s8GMVzEXyFx7q3Lb6UntQzcGaQkg7G5TXjvOL5Ow
+87og5Tdq0N7QAfoqdcNX9UacHmWCF+17MWy8S1CvxwaGQauI8RKYbuaPgtbcFsjmybZVbj0V02i
7Y3aCmZ8lvMia+9umYOMJr5KFEnh0cIWlCVIz0cKP2vapXqfaQiWunyxqe6VWdZmLpvBY+exvrYO
hZJj8s40B+ouEx1PEfQxd06/ZLYLsoSygDyhzfk82dA+h6hv3VnlYFr+5TPb+r1oJBGCeiuwIyI6
LVyGEIV2bM+Mp44bpqqvLNPJTsrzpHQ/i0RGCbJ1UVpowUAI1MRXgo70Z/edaUynyOY5rNJAIrBV
/dHozxjI9eky+03toMKUg4Nq3ANaKDudL813jDT8vqQ1VCXhDcItnahxq/TQH0NSmU1uknWQgAFz
sp0k/6QxwEE0rnwEqmKH6y7yazo2vy5v95fLBz8AfwDDUaBGxecrusc86VXW4Qdo9RC5+I9RJpzH
76HSynSbvqTrvy2heo5uPJJMkZSJF9IYOtON55jha5ENg+eAuHTXoTowWYDlAZXkQsR9/m/9STAr
xFmGcmhoaDBbA+YCQtiE+maauXERutF/zacl2BJOs2gaYHgVbGbSgsWmwIFWh785rn83UYS4Vg2K
ugx2vMS+Ac+mO45XjQxF8+Vm+rwKEb5l96qzhB12LAKJQKMAMaG7EBm/7epB0lXj+/Hp5uCW0JDE
paHpiNBCHqeSJLZCs8XZsNMIiuSKnIFLdWfNmzjFRRXEXR5c3sAv4UUwyf99ldSpMVgaURQHVe2g
+1Wpgcytf0yL2lctBYhU2Q20uZerFQrel/Tg4LcdmMusGTpvRzLc1+3sGTKs2qYdHZuI3AUzD6aw
LKAICm2ekRLZWXbtxLFvDflOqTAOX8hgtZs7uDIlLAkz9s5gDR0iRotp0g8yHZJ0Qkmx8BoiKzBs
28J7Al1XpBjiI6bX7bHKC7iiZfS2O5cfNM5Ota7HPh5yh8aUApZ5sP/ikfwB8/8Gf0uyrdzDokpf
DCq+YMCKj2plnkjSXrWReiz6ty6ub4EedVFCPUOtxYNvS5xzMxjzujjIloCLEkNkPWVlmKGoAdry
ymc1FAiX76EVSiLipq+srAgHWILpuO8YrIwQBaBDfVZjFvTQXMwsmZLy18uVf24GygrIPS365UVo
g5u7iXLYUrqdPmSQVQOYJvP1CKTEpmtH/gRuFFM27by5j2A8Qt+GX+rirar3pM6zcURcmcHTTsbK
1QzmE6WTAL0349cfOyKSco6VMcyVofHK1PEy4xvUCMcCopUYwMccl9X8sBxzdzl+8cP54qArk0K2
Mtl6YSkGTGY4MAffeeoOudfW35hWuCqRADlk1oT63mJXmFezsZEmxN7Dx0h5IM51bD6igBDJHiqy
zRTy4pEUxCxU2CJDvVsUH6/6bkFa8FIMGGfW/BQvhct7KbPIn06rjz0FFzkAH7CoAcXRgYyaOdFu
XKCb3GdHVLyfs2S6xajTz8tm+Z+9dIRCyqUVWjLYJcxGGILI68yPQTl42cRXJhv+3SGp43LJaFyK
fUO9AJSPJjPyBOUcDy9N/da1VwbUHPQDaL6b4pCbwbJkbsjubRVCDxgdsK5ofzSgOxclkhfi5ue4
+jHCPjcgWR/mDAseyEPez7sqvUItRGJkc1dXRoRdzQxgI8YaK07Tk9FMu3qWyY5sxk3MFfL6KGhp
/4+z79qRHAeW/SIBMpREvcqUbe+7X4Se6Wl5Q3np629o7jk7KpZOETNYYLHYBipFMpkkMyMj+OZ6
E0uVNt2EWIYpVLqvmvgzwQ1loqT+6nwtDM0fsvRLovllzGCoLxu76MCAr70ohiB2nRuBTAIAuOji
gAqQzN/yqlRRU8C/EEjw/JOgr1C0ZAPKv79ellMzXASRzCjQEg1rD6asDqlrGQTrUSMiAjpfmlMr
XOyQ0A7adA0GQyfVzeKXCiIczP/R6x+X99W6HaQ30RyCWwIPWqZDqcepgbsPaYxt5+uHCS84W+ub
bW+onWDqzsMTBjW3LsHZFHg2F+pVmkzlQAa0KMENwvFRix1quuEshxd7eAVg1wrCxvkeOrXILVYW
akYSpDLOM2O6MevKbqzg/vIMrrrdXOL7/8kIi/PtzhzQCztiUJKW/sjznrwmxPS3fgKhh8uWzu+O
qJoAdg14Lfgw0ItyuovSEnkDZSSo8SfFQQ13XaPdkFq12TsSVJdNnXdWotMLRMMzuAgtNWcdL9DS
UBOaGbg2jo7ytpEfB1u9L5zyCKhIYjO3fwuc9oci6uT4new8PUpO7XILptRRQkcosTim/UQP6dV0
V3vTbbe5V6CSa9qtnW9b/G8Tws/2k+4NTvdabyWPurpXec0uflEcw5ZdyymuCrfx+lft6/LMqPMX
XPpCbmfSoqigJzJ/4W24DZ/KV9MLHepaHr7gWHo90oDTgdrqA0hvwq1mC+l+zq8wp1PEHT6TDCbx
dsAHQEKpql4V40mJ9yS7GzWcFALnXrnunhrjDqFIVoNCmmBMTV2FXGu6F0DTQwbgq9r45WPle1Mp
CEmrbr5wPW5DjX0X51EE15urFFqL8pkJXdzC7vydKToB1+ZSMxTIKqEsNwtZnm4pAEb9rpBMbKnC
HiTNRneFPXYgTwo6t62OIsTjOfYK22ppj3PvPIIOboyOWydPnhtip/JNVn7g9edYxbU0oty9oa1T
i0QB1uIusnJA+eLlAKpYLnAM5SCFSerDY4ZbyB9JkJVJA0+Bfk4C0JD8TEXF0LWYSOYiKHKAqJvx
4phWBL6REXS+TpNs+urDLF4GX7APzyv1mMqFDT5xxHS1VJtKwslVVY9TPrnQg+6S6INAoK0alTul
JMdST12Z9ugUCLxkegV4VxCSz+uw3FdwDhSnUYjPwEj7vnRK/Qfz8/tsKDYKukci9WXqAzxlriQp
2lZdiyR0KigerW2W5SxwDpUUip5ZOWbBAKaagUhmIq+TcqXHd+YgoEpb86KlKS7wFXlXMrPGUGXk
HasS3Namq7VfWr3BZTupd6aIvXY1+CwtcpGu0LXYrCdYTManmG2HzAmKzEZ1xm2659oMPCgNVvLf
5zxPHYsLeQP6m8k0Wx3M5wJEXkR05xJNJBfgaKbodV3CQJ1PoR2g8V7qO7vOIwCHC0/T/JccMtVT
rj9cPrrWgt1yOrkwINV+WUJVHcHO8MEUfiQJ+O4b0ynDX3G8j/4+KzPPI3IkJqAeIIHn/GVq0OyU
ynDNIPvumw7JGDsH27uIIWw91vwxwzmJyvxOMecd0Ezxzq/Ha9IQT1aZ4HWxdlFejobzCj1qArnW
YEauH/J+PpS0TV46JlBdl1fp/wgpfwbEuYfG/DEOJFiqwtIZ0sbTo1djclVzC4kJMGvPT3jdmUJX
00WQmdXzaW7iouASVMApyYUzOtRKMZGgdvpU739lCRm2c1/yPi9NqE20md89SCWpXyFvx9yuaosD
0cveq2KhdPxqYFNUdBQBQYpK0uzMiyejlhptZFZh7WQdccP4qURrL14JhHhmJEja/wbL81c6srA1
b9iFLX/QuyipMWqzal2Qc8EmjE3xMwM6urLeM210McxjoydbphrvJkTBZACJuqG/krtviWYbuP8+
lX9aSuigOW6rDdI2jvwHVsXgJocsqvXXbUI4eAysMPxkfhLwyBQYCdDz36CfHvkkQLYi2bC1oBM4
o2gVuD0shWUC/CJmRpJ/Dfm+rzaldCwy2ZZFLw6RJW4bW5BnisMMlqgVOIXp5eVTIb8FLPQK8E5c
3mKrAXix3txeDpAmI9AoRLY/3TQV+tMdNKqB/bO0Mz1ypPZViV4uW1w/yhYmuU2NO5JkTgY2tW5u
Y30vtR46PqXYcPwKzOj31ogsVmsLjM6rc8mvuYBvQYCvbUzMqVbemy18Vj+m9Ws6KV4Nwqq8aux2
Tkzej9SurAP0eAT2V0Mz6A51UOtZ8hmxBtNG36ybqHZ05QrHqtMbrQ35qym+QTApqw8a1OirfFAG
x+ifeutgyGioEmnKqeue9ecruKknydiWvYqvMG9vjXcg4reVG++B0ZNt4jS4I9q9K+8L52dph/Y3
yoPyJnGlTepZ7vR+eUZWT+DFhHALorCpqxDXameQQOys9h9IlUDuJh/dVmZ7ndTu0OoiDNvqi5Us
rHKhNA0CK6wVWAUAwM43YWj/+rBuItv/CvFYBY4VEwB+ehutQ2iN2Eu7QfSsFzkCF2AjSKgXKdjw
naSy0dzm9KFblCJlCG2+6567+38LbXHw8gJp9jjVYQUcJ5nX7lTo3Rj7H5Cs/aHb2tfoBF756ks2
daN9fui8xh6c/l17+Kk40abYp07vJq54EwoGz2e92rrRaDd/VtkmgIbqKRsddOVNOz8JFWcqoSIJ
wVA1uVPQNts7Zh82h7qN0DIWZ1H7iygxgQieP1o/wDsQH7tasa7lJqONHeQWGe+nwW/eiy5hV0pX
++j8MPX6AUpS7WYMYyCk1T6xMN0ZYDIBkyfIgIXMDzwIa7JDEOvNDoxy2rGACqotM0m5H+TWeESS
I0JOGHLHOz8s6WtW9/4hqYIxsIF+bF3sKSTWtX66yU0r3caVqW8pmyKPSRJ6z2ibX2Vof3GRwwYG
KKua50rS8eA0rCA6pJRYtwU6vD6haUOvs3YqW+h1UhXo/zBDzakpTfaqhUOy0X1TdnOgDW3oSRDk
j2vtPWqS9q6AR2cu5GFLFLmn3J2aLHyS4s6w0zCjd03ajRDPBlIF6ZjR17ZNSXV0wTSj8VPGjB1D
FuQN0o+tHKBsWMqazaxw2AEM5u+hp2CCTDCGNERrWdULnbrxCVw+7I4OQ3hby2CaAYxS2TMZCntp
38nfEVOBRy0q+b1rVGvf5SF+0adVtilHEws+jUqzr1DpOgQJkSET2weai9IXfe7krrkO2WiULmNy
/uVPEK/1Q6P157YBbadA4RmYsyCtyKEFtsmw1bCx8g3yZKS1K9/XM1SyknawUWtSR5vGKoh2hjq4
J74KUdWiTP2bGurmd8gChJptMJp9mFXg16CtCkAFUJuVBDwUM62dTHJyJ/tJcwgzTbq2jCaF5LIM
KuHK8MdvrSSWIyVjr20vx8XfuflLW5d7xpIJachExh5Rr6MHXDQ/YvcuOfjuT/Qmb9XbYh+5r/3R
3I+b0IZ0nMD6OWYJL5U/AZLH+2VhXVjdHCDp9keLjN0ufESr/HSf2+r75FEvvkcDlXll3vrQ1ka4
FDWQrt5HLPTjQdQTFV6+tjWm2MckSDD6piB2M7Jrg0zU89v+M4vpz6Rqr8wci6YX4/7y0M9bcrhr
JHc4Do2V9EbRYejSz6YFgPoqxJOX+rOCLWTmNLsyHwEck2NPDT8CNoCGyxSUZGcT/Novb7LcoTho
YZrGIT7BZJkrh/omIQ8jGe6qVpTMnF8vvCUkwHQF8QXN9TxfQMQ0MyuHWSBZqTe+Bl6sglqfEFwm
m0rrcPoZEq7vEhLccsoiW1KQkiuKXJCyWRvv8iu4KTebqqDyLNOM6t6NLw1bIu0niI7HvXt5cVcv
PovhchPbAT4poUxZOy1rW1sb089ySL51WXpvI2p3Qhqm1Usu0KnajLwD3z3/epTSxNIHAo6vpj9q
OFRH6sJ9FNNrmgBvRLcbrmMRefPaINHhO9NO4HqNXAPWfPF2I82otunMKyZXP3ITVxn91ah0m7av
ugiStD4+pDQNFSrzQB9zr6EghB5uXWFCDfkpGNChe9TRZCm1LgX+ziSbiLmRIpLSXLs+gERXQWuw
BrgJX/XprCgouyavHZxytt7Gx7CJvBJ5jsvOsmoGzWrgdQeFwRlVXNCOGet8vBWKaVclOKila7X5
vmxjfsPx+09f2ODeeEgiQCFVhY3AhOC2UjXdniWB7122sra/llbmkS48wh9HrWUKrHQ9WrUSZvfo
eOhVtxoCwTty3SE0ZLeAPUANlYf2RkZexpIEU3pfeVOPlwTOS1yDHFYXe/DuGHaOhGVYUZeUmujY
WlsxoK7xD0FAIzzvXYwutVyf60CFdAV5+sS/zgPB8bC2YAsTJnejDtqcFW0LEywfATMv3R6A/sur
tXb2IWL8N4VcNJwUK2lZj7d4Il1hM7ug4n8DOP85ltIPxUcQSYldNqJS6vrKEWOubKpzkXP+rIWT
6AkeXGh4w6W82vmanSjbDoyaqjOpjjENNgOOLBNR5a4tGIBOEAFGCyyKqlw8Ju0ooUUCQ7W0Bx3+
mI1QjRWs2KoNIAuBNgf6GmiI03ENGZusosS4UiM4MnWrduWuLH9dXrPVNCHk9/6zwm3kuKFV2vSw
EqEDTcH7pSiSBwbtm5pQB1pJnZNVFRSSerev9CeryiX38hesRv3FB8zTsFg+v1QMpchwY2uS8c0Y
kCedop+SVu5k6BBWjSiHsBpSFuY4J9Uzpes7H+PNw23TvUTDaxO9dK0g2baCcUKGGV226I20UCc0
Oaf0szBTihb3wKlNviaZfoERwtPNxNbq4KojPzsG6VJQptitFh2Imtk0SyIbytK9bRlhbJfDV0mV
6whCoKQRXVvWcheLj6NcLICkfRMFPqa8n2wWHSe6baEuo9dOLIPbX8SnsO7HoPNF35VJ0fB3usAq
uoD9YJ4K0K/bZa64lVTsSZ4Lsvqr0WdmDf4fM5wjD0TpISQDM3H32pS37RS7I9nQlIJ1BN3aSO+L
2G1FA+M8d2wUn4UdLMrZ5DQ0SG0KdHjRDKLAKjLE+WwQGiVR6nkGzedEvxlAwF+CJfDyPlydP6Bg
5w4IgLT5MwhdLWU0S55CIhMPyeS1j2+CMXZr/xONeDgA7RrP2ssmV/ciqJepArZXFAa4C19atq3h
qwVij76hjELsFmo712OrbC7bWZ0/wJZ1MHFBFoRn9UlwsZzAvYmzHfD2iexDpE1BcOZdtrIayBZW
uFXK6MxzM2ECmV5e5fWYboJGejcbOtmq2t4XAci/LltcG9fyTOfmL1P8Xkrna4Mey+hTLtxgPIbh
r8tGVs9XEMGB5nDWJT67KsuBkkYShZU0Cd/x31ulorvKLL3Yn65zXQO87D4HoTeyNYWgnHN+OgFh
pqIdjVB0/wAszY0QsmhoQZrQ+D10llv18k6SrY0pQxVB1zdSqz1PUY+GcEgjqE9dGdxdHvocMk4u
ubN1wCnnL4BwDc/MlKOdYYIiF5psgx99CCBQLUJTnu0AWAC0YiaHwzMEG+E0NqZdMDCt88Fp5Xsk
3DPlOORem79dHsf5EnJmuJwMRBUlVG8xjfJLqXrBs/ZDfh9dcAaRwB63l42dOSVniwv3Qx4qjR7A
VmfucU+3I3ZrUYHjnyNGfhuZlbIB1QOCeP6IxaWhrqZoqmrQBeLavEmgi2MjM644ZqOMW+RBEjvX
+8RNiwQg/rgZbqBJhWwqTohDnbX3XTONgi862/zzB+lgDUMzAf7NkyZqkd8T8ICnTqV+g1rOzuiN
L0t3rdWDvG4QxM3VbYH9QOSZYQLXXm6Ota4Gz+nMLlEquPFCrOnK8jWA11jB3rvIiDdo2r5tgsm8
UTX5OqaS6cZTItgda75L0JqHhlEDVKE87XmP5GwZDYCJp61ld2QflR8xfTNMQfBem9m5VYKCYgp7
hSd46YtKayHbkzqE9p46pNCZT9ywBuJKew8G4vy99y6tcTtl6tQujitYawC1Z6rqpeYdGwRXld/u
yQcWuC6e5wqguqA7P3VfX6fh0PkhhK5Lo8czs8s0GSmrjDy1gPtvo3aoP6GUlodHsKEjNERxgiwm
wPnT3jTj6mnQknayG8kkn7RD9jmRtAkZP5IlB5mNeQiElAQFybox6qcqVGoPLaQVA0ilGb1gMrJn
1Wh0jzSF8iQ3RPr2q8Lcpa0uP+u+z3ZpM2ZuHJLpKoxIBjY/3we4BVWGuzao/r6ihK2D64aGouJM
pcu/vNUwGQLTijAZWf+zH4zhjprdM/ox/+k0IdSyUGcHveRZUisGB3HVz8Qehd9DgOZHPYIa+DhZ
NjJAlHiqeeggTFmKrh9nN6t5gPPTHl1iYKLjb1aUNKZvAKDvGM3z1D4OJWo10M22E+lZrnaKiObg
HHUCewBdykhu4dgGI+ipd7VFW2agAceOaZ6hQzxojpy4fuQ1iW3Gb1qK3o6dYtzQcnt576wdl0u7
XHEyVsNc6inGSetmG5nDrh9FKghrwWCmV8BkonPkjIapavpGTXOsILRny3rP+t3IsllECKBwwX14
7RxbmuIiQVIEeM2gQ92hQeP0gbGjemrLWfoP4W1phgvlQQyhtSqEGV9BdmS4G5I3Kyscf/wKhfXz
s3ff7BigvsBFDjQYKFGcOsZMFFbnfYOdpu1M68GKLdvS7yv/sQWs3hBxhKlr/mCgsx8Xbg0FEb5j
UGESXrnafEiDiL5RbKt8VCesnCex+9p/gRSsRK7b4HMsnIzutOS7Lm+QmQLp25Z2R5l8VRKzs/Ix
nXa54UZ59nDZX9ecafl9nL8arNYSPUAUBvoaF+hu3FTmvVb/aCLBSXleE8PEA+sPYVWkmlGt4K55
WkVrJdQxE5Uagod6m44gQrNZiCaG5J4ZoxsqSFw1uZcWld2mHyWKuL6Tsp+6dkiGl5wOtjE4snEv
znvO/sUfRctP49y8VQGAH+ZJYNlxlDNMvoccKzL8mvUUZxsDqf5kV0huGmRuLpIsWnPI+cUJtiHQ
sqDv4tQhkwGYY7XLscdUaKCq5l2u/2zAgpoomAaqbQaRROjqzYkQ9PmjYjJ3X3AWUVQmfWtiu6HV
y6L36DrL29fcfAq7z9a6j0Ahh0txLUJErcUSQN/Qa/0bisfzXPSpOupmCq4xAAJ2g+KDySG5NSoi
uFesmTEsDAv82UiH8u8VxkA/g2J2CkSh7IDFyvZRZpcFcXHtNFsama+Fi6t3UpdWDmE6jEV5bxpb
b7ZmttHCp17fZf6tKkrvrt0yl+a4BWNs1INohDlDR4uRYRPtZoBWlyV6ia0FAzCbIGlngIMLVYDT
YSGhix1c4PDSkg46a/tqeghZ4hHlMxU1hK14PW4fv3UlwHZ+VmqAoCLQIASmovjRCCrIAAKAXdwG
ip1o6NYV3GhX1uvEGrdefawGqTTAWhLvJ1ZAmzQEawKxDdXOyIcGtUNIVV4OrCt+eGKSW7MYApa5
3sGkWmme3LRuX1zLIsdYWbATI1z0nvo49qv5ph70mc3SA6gfMa02BQhPBBhWV1cM+wnVCpAuAQN9
6hxZHpOUjPMcpo/RsO+jmybXAFZx9cAj+VMUEydEz2X+FRlX/rQztcrtCUCc8twDAnLMJthUPrpu
Wg/6SgACt3bYbXBBS4hdhLe9qFV/dWoWn8tNDY6bNlcj/H4FsIMFLJhSbU32o5eoZ35dXurzRDf0
DtCm+d/UzO63CAcVhWbTNF/6fPaj0N1aeo1ATGU1dhLu5dGrok2pXVmKpxZ3jXHIxtxh6oOlv6VZ
uC1FJ/paXmDxNSianH5NLad+L8v4GgvTDIrL4FpHr3si23W3N/LA9vu3thq2un6XZ24//AP3G8xD
PAvd/WAz4ktREl7qNeo282TcDdYTpNwh1XsYQsF9YnV//THD98tIky9ZdQQzef0WVb0blLuc5f+y
iRdGuICoEylEg+c8ldJHbQV2G3loDrnsPWuxaWbInnV2TKiocPtKaYceScWZttL4kfr7KXV7cJKa
qTskx6J4HV4um1ubNxQI8AT8XRfnl0duZOg9BCP23ehJdKfTx0l0oxGY4JemVHvwzpUwUbHrNHhn
hiflm38ZhWFB4lxGrolPNY2FNjWa1OP4mHYjeZXjq0oEj1gdBZKSxpybB/acW5ewU5VqMjGKbniE
KsaYXIH/8vIo1nKSUOr+Y4MLUqOusKBGlhwB6m36IKAYAzRd/6VGH213n+JY1NtMYHN9WHOByJof
5HzWkJVNSwpQWoP9Yh8E3xFSINrn5WGtnRQg/vvPBHfa+qg/ZGAeS53a93pphzeN7sb5zWR5ai1I
jotGwy2SNQZpSFqYsigY+pRdH31ALuPycNZOkuVwuEVK2rGvFRk2WDSCAcwm5stIM9tSjpqIqm+e
Ge4hAn/4M3PcQaKYrPKVEqb64qciHdL6uwSmN9heHtBacgRXfwV1DJPgksy/gae4ByCohduNuN2B
vR7dP4rtt93RZEDwqxUexuUNWKG2o+5fh2ZwHzJBU+xa0Ft+AeciJfQIoAWLL9Dovht/Gd2TqoEs
9AC5+IJuIlk04jlQcxMLpTGUUcDoSJGC0k7PxM6awqFXdDx5qshB60AaPZuFl/qHgUzokn3VkEFu
8BQXnB+/o+mZXYhiYo8DmAFkxqldM5PGyi8M0IjY9Uv7mXnaD80Nvwogf+1oXyV28AW0wWtzTY+j
wPbK1oAWDhRcAPCCwurv9/jiUpJUDfNNnCNziKTUzZptN3iXHWllFdHpoaAbTjahjS5z7lpmZjmw
SMK7hEUo/qJxcgtELogObT1yccmLRdnLlf2xNPg7ni7GZKh5pZSDD7chsZ3GaA+N9lN7FWsC2r+1
uVsM7PcLemGnk4OAkszCm1wKAKpGCnhAQ+M/LNDSiMr5RtnqeY4rsRNCmMvyQVf12lcCMOpK7IKA
KTLKM8kwPGH++2IgiSFNmZbA/8BAeVUXraMxdHD1kVfMWoJdLJi3lch/Yo4LlVBx1wJJhs+l6lcC
yGmkKnYqeYweKOZSpFAossa5X6W3uOjksKYabhV/go/fJtVuSFxdvU/a78u+vvL+IahSIurhXosX
EF+vMPXUYgB+Js4RNKrbbpM+FdvxUO1RWNgDRv4cOeQ2uIJQ2I30AVplr9zGVy4Cjl17gaD2de6e
p5/CTbMs+0bemhK0W2uGpNihIR2QeZvLAz7fazACDhUZBYmV3kl9ylB1HjBeFSSkpHUZiBIy88GU
9pftnAcR2JkZyMDxCegK/66Mp6CQywh2FOU7MT1koyb2quax3Rn3mdk7oS54OZw31qB7cWmRmz7k
f2PF92FRu/2IHO2t9h7RL7xtvaeflj29RQ8/s9qLHCAuI2D1bOJGV6WdHorHYDN5mocM3VZUzD3f
p6efxLlyKveFMmbzZPseyJ8661A375bu5iKGiJXk39ISsHunEQGsymWfz26sVw3ZG1ku71DaijZm
4wfXYGGLN5GV6XiWVsUXCY3gIVRouDVaK3m6vO7nnCwnywBJidMvkUcl6HsDX9I7FVIyoB2xvOZH
Ktt3o1uCkyXC1jlKO1OweVanGhBTILrRWwUuxlOzfmVVWiZHEGRg1zVEQVL1nprvg+6yShANVz17
YWneYYvgmwGRUuUmLCU9SGJxswcRlQwJiILswv61I/ekEVyHV/fswiIX7inxoRarwaJmbovem1QT
HBy3fvkPxXd4EVLIKNzilY8L1enQyBDmw5jCkGw6kYGGSHQ+gp4Widaq/fbJgxw9DdYNlGsu+8z6
2v1nlnDO6wdyHBj5PD7FBT2/XUl3huXllif3f51GPhkgD7pRggryxAUsScQDKr6f7pTx7fJgVl5/
pza4C4AiSSXaWEOIncz61YWXofDaTLVn+RGUK5672JbGfSfSE149PP4sHY/6lyNT7kYFI+vUyQU/
Ijzkw5+iv77cnI6NnDqIb+WZXs4OEmnHMH5sQTGQjIKn7Kq349iwIECFfDXPqVpWWeFPFmwwUDFM
sU0hCgER4RBZ0Msrtep2C0PcgZFYeeODrQ8ILJSuiPQzYNeW5k2VzURkHSshwwDyEABOVUHzFM89
Lvltak1mgEt77+n5bRe5jfnYFTeAswDaZmZ/7+UGmMtA5I3CHOpyXLyIQ7TY0yRCEi2+MpW7VH/L
/v4GiqrnwgQ3dxGQ43E/oraW5HeNeld1z6xA++Ct2gqO9ZVS66klLiYNDGmcYsZQVG/JJ3Gq3E7t
7gXtkJvgSruxWe8QO/w84A58Wx+02P7+lj9Sgaf85ik4ffDNRV6ERdybgKHh0ysjmM7o0AIDpSgg
e7LJlh7kT5bayUuxTY956EyH4XuoN6pgv6246Ild7qxhLYqrZge71L9L5ceYOZQ6RAtAH7+7vBnW
wtaJKc5pwD5PzdLAPNP0u5HejF9hj67M0a7ba4W9KPF14Iu6jld2+olJzolSiZCcxhgd6ja98jbJ
28q6ykUYlflXLq0d50DdmNTTSDEwS/kau09Ncn3rgYUPabTzVcHOWx0RBac2EphzsZJLSMhtX4d9
j5IeQUa+Q7EVSPQgvdJEIPyVaA/Zhz92uDic9J2qJQ3sBNOtqrt++dSJ7q7zT/DTBodHBJnr+zp/
gc8bGhaqD8EcwJjBQ/6tifLJ6waoDBVrGVlrPs2gUWSLzAnio4GigTpNfZyEPMirJpBGnhE10DXg
NQbQua73GPQcpb6K8sGAVtflXbO23nOe+n8NcGd92CjqMOUZ0q7ZvYxzSk1uzfQhFF3v15Z7aYZz
qypmHW4tGEdY76f8xWR27Av2/1qkWZrgPCoM6gCd7BgJLV6k6B16BFRCpWtM7FTEZL66KmCxoxTQ
YKCnudHQhPRKLQOooEdopiqdOhN1FYgscINJcHEtihkN1+BIQF6w1AU38tUFWQxh/vviDVA1JYpl
FtAdUvgckSdtHJy4F6zIqg0AB2eJOVTX+HRu4E85SwYgK4rhVpJcWlxp2fdl9127lwBQ8Z+J2b0X
w0iroE5ICRPleNNQu7VcAixxec2kXVsyF6QJgv2yFotVCrQ7QAKoFvHnKEArCqoXqLyF44YZtasW
eIKPrmRcIT4zIdP0qlMvzHHja3QrNPu5Zkqrq17ZReaLqbljtQMT8uWJXF+rP+PiDs++o6yLJhhq
hw8j3jLUK4jA5VbHAgTMLBQ3I9y4Y4wyK4OUFSrfWvnUl89RuCcBYOCPcSy4cQkM8e2UrO3bLGMI
/PK467InvGDS0umArjX+tpkX7aDqnxHxTdGBSgFqB97bMcJXKQU9dhV5lqj3ZzVCWyiKQake2li8
x8nQy4mhPg0XB+E9ar3ocpVbKIgKboirEWdhhvM0pYljJQxgRpXvJemNiVoJV69n6AbAElMU+HCx
P92qRWzEuT8DHNmUgb4kPNI4cbVI3YGP5Sj3N0OeAwOr5gz0dbWgVLaCPUArqI4CnznfgSFtd2o8
zrXIpM2EUHSjHLMtSgCuLNlASIFCzAa5amwPApO/q8n89WNpco4ki9CESNGCmQ8m1W2+jx6e8j1o
mJRXy2Fu+Y1M0ja8Ue6VD82R0HRnS1+X9/Oa14ABVbN0A6U0PKtPrTdaZmlTjs020NsCbfN6vOsl
QPn2l82shQ3gR+f7AzL14Hs4NRM2nTbVFDugULaq/6sbb0dQd1y2sZYaxGvsPyM6l11BA28LLXQY
aUsH0F8XXDa++U7MraU74OSd8ofY2tapYHOvbYilVS4NGIwa0FGz1To/Rmh1Lcnr5XGtLpGJjYC9
jcY+PldVqaCGmEpsiAY0Va1D0AS5BZWXyhxmJkbj6NDTydzLNtdCI4DuM8+Bjn3IX1kbAF21xhjw
lADuxmxu0HjQ0Scg3Tu/Eizbmmv8xrmjcKwASjf/feH/BohzIi3rAXiE6GkC9kLW4nqpvlwe0JoV
7c8k8pk3IL/qhM6TyIrPzNwz+t62m8sm1iPXwgbnCQw9yaycYEMx9mD4stFsDRDuXdrcTShB1L5b
SGDC9C5bXbvZaEgfKeivQ3sNf8cctAl0yiAGcvyGgBUADTYxyEtLiTlm1NCt3quQIarL6FpqfGTl
x0zZXv6AVVdBqEYt3sBrkMf/pqlEtTbFBxDcDVPNY4givpXaUvqi5oKb4upWmEvgKGGhjCVzviJn
WttZVov0UhW5UwyREKlhdpiquPgKidpWXWZhbP6YhWNORZ76AwOYQS7vRuI2/XNCBS6zOncWiJln
vQfU5riwKIHCJM1T+L7Ccqi/S7ZJP5EpQDMERCFDXbDTVl3ljzWekI0ZrAF6FgMaIyis0Pepegus
6R4llKOcU1x+0HJHRN0e6+fbwiq3K6qcMpJO8/6+lUMneJjVVpBPurG86SZyon3wZG3BXw5uAjf0
/JtiL3q6rgboxQeop+uYBkxSAwUfkKGHYb6Hd6K0/gpMAteGhQnuFDUlOZOGGDM7bJSN/hg+QSCr
c8mBbcsj9B2n0DEPTvAuv1U2WmD/yYmgO4yWRTw3+FR/lqGP3AhhnMTf2iTZU29rum3lz7qI4mTd
Xf9Y4mYStfEhrOcd0crowazBHudo0X3XATzxfjmorEB8ICszdz/9z6nAbb4ohAaKWmHRpJ1/XXxK
EE5+IJWXXPWuDto3OxNBkecf5K9hoHAFiSsSKHMC+9RLClmHPJAy4q1ufsba94CGFubf1iLBo7Up
RDMyOuXQYaqcNQu3ddsHVYiDNZCu2mAvqzdpf1SL+9YQIJRWb0NLS9xiyYCwtWEzH+FKuZ0q6xg3
QPRqueZaatm6Sofuy4JtVXRiDnX9Vepvl5dwdUIxQuAbkflCYDmd0Lai09RY84RW4MOQiBswr0Fo
C74v21kL02Rhh7s/U0lKgaaRMaP0GOtHEm+kWnAb+t1RcuYcCxtcnM6UcQKGDnd0+d64V/ZhB/WN
+heyOc3OeGxMV3r2A3tyIhfZi3843xfD4wXjksEotTDCNA7d62ihZDPs4mG0A+17RNVbHW9k7R8O
WXTnAfosg4YQClWnC2fSUe0VHxOaoYIOIl5D+Q5HN1BFqk2rWwFlGwo4PrBtOmcnG6NWjXU4aAKK
q/izjJ6k3qvLW12UF1/1xDkJg/HgCs0HyLQNahA3qNgJqbQ3qm9qdT+tNAJFGRPAlUSWuD1XpX40
+hUs9eq9RTcke9Vq00GrjcApVg8cshgSd+Ag0wMwv69gSIxeT11haxDo6PL4uazJQ5W0V5EMEp7w
SS3BRh3e6TjWpWjyevpOkH8YS9BjGREY/qBU0oX7yxtSNAnzeby4N7WpzgzC8G0Kc2vLK8m1/P9I
+64et5UuyF9EgGQzvjJJGkmTk+eFsD02c8789Vuc3euhenrZsD/ghgcBU+x0+vQJVSGervfbKMux
/nIkIRWyVERqeKZQuyeozEGWelREGuNb2v2G2it40cXqairt4X0bipkUQ1rsDxa1rGGGZwveznji
ufkrnuk36PwARaMTtA68F7Ax2n5sFz94ysEsx0VB6yXCEQQV9nQyVZliaTCS5YCMN4V0A+lza3tg
zJVaAVArlRChnBKIQtqVljoxOUHRLK2I1/9LVH89kMWEr3aELhd9pnXAUaO3KJstFQENnqgs05qs
xrKMdYUBXW00BSwYU5dZcfI6loGdgP497u4NXmEMc97QBahoKI1VUGN2iTUEPeIME7BqcFQDqgH9
vD3yCh2YO3yFQl1sYd0MSCbB8oc4slrstr6Fmt9OvDV8TzEet7cC620AtsY/Q6JuOPDZDkRaSqoj
8eyjxahBl5NnSo8hBFPqfRV924bjzCAdqsnhMcvq9OEcvHbFbkSUizwGorONwr63EcVYasQXqS5q
VEo5kTkky72dHXWvfxXdAOriINq1ptvcam7VnfbQOd/B0mtvIzOdkk9gOrQslUXS5QWAG8HYzVLi
VFp79lv9sA3DtBArGMoIqhEyi34MmBA8a1EIgtyXbQBmTAPsrP/NoE6ZvooQqE5AoR1MfL+VTrSq
ej+Yz4pyL1cvIapjBenK4Kmr8paNNnxj2IuakgBULXGbIdILb9xJotBCrMoh+nsHrqkwv+80BIzM
b2MULiIBhZg/9iC2qKAdFSvD0/ZEMDfsah4oUymAl1otA3xSHw94pT+UJXr/7mthtw3DWlA02qPW
GbW6qE6jNmxWtllftBpifbITTeDtm2fOzmS+rFYQX46eGgVGgbiDHVwn7giRCsv3oqd513nJO1oN
E97DigtIbVKtCMRAXMqc41P3Oz/4V/0R3apjbc2/RQtSeYK3PYespVoPkNqyZpBodRYZmMP+ZRSd
Ub+T9Fd1+Ie7c41CeWB+jO1AKoxqSn+NoJUKEqsd31rz9/ZgWIYE+Xx1ac8E6wltwbShaGJUBi06
rjYEQi0Vsqp/TxsH07gCoa2VIZdiKNcAqdB8mwUPZuWY0G2trSY+NkXslGCD3h4W625bI1J7AjJ2
JhrqgahVngLpQhlnXLam/DS8QyudA8aZQ9qGGWbXy9MAMKF4TDpn7J8I5zpj1QIvApooyEUSFi0e
1G5oW0Gppw5BULVuHnWwUuzHSfb0an41CymxkgGqZ2NTT04U9PKVoaWvQ1EhgB+7ZvQTJFEnNRs8
Ms4tJ13L8oqQekRYSIMaAZLOl56KKXdKKC6tbEYvILgXgaDIR2T2e6xZLY/6mTXNayzq3NWogxcg
xIsEZDVAqgDkrfVPhVfXyjrcaxBqouESBca0NMzloDkdAskp0v46ExJr/qeynQ9eWDyF0UNLB5vh
9hlhE4y4+iRHHRMrzL9vHwLm4izEs/8PYBnrymUVYyMw9QwAgYT6cTSQLeqKfv9cKK6U89huWTcL
mMZ0yA6Ctpp8vHFWYJ2hTGI0KkuRxVs5/KwGb3swrNVf/31qMFXYKXrgE7xIEe0MSOOE+mMLibht
FNaUrVGW31ejyJE49jM08ttFfOjVnS+C3KG3UwMv3IdtJOZ4wDGC9kHcxki8XSKlQ1YYxtL5Nikx
+KM90vmerHPsBnNRPkE+vK/1cFS/lxsRID5avw19F0KLeXsYrPOio0uAyNjKyGpTw8hrdGaMMa4p
Uu1nUB3nVj7ex/9S4bZC+UpGqyLALmMccuBl0u8RVGPbw/gqjIArSgfDn2bgHY4eLWocHVivg2IC
goZUWq4cEFvQupto3CWiY/iHsn7BCU3aXRlEqLB0VLwyt7+APZF/PkCjksvgFQfD9xIDWDTFasPy
taeieR37wzYMe9t9wlAGOxAjqZAajFOSQsvA3ZA+mDzXhXmIIOAlI6xgoihx+YbVrvMn0oAhDwGa
XH5W6wc1Ooj5oWjcmBe7ZN3y+gqItglyMQVxiHAYoojycB6Gp0nYK+1rne0VXmrwq6zSskNWYJRp
UAqzq80KYNDNmD39wbQia4oh5WPdnqyXl9m23JPratae8NIizFO8QqYe6kMR5+mkAzlG2nMG8VcZ
ca5xZm34enDU9o+zITaDERDkpsuc5l6whWvBrnbBWXcrpzqUtmuNbvAwOPmTcgoc3nuW+SRbfQC9
/XOj1sJZwJ4x3qSH4Lp4lhy0lsUPv0AscSvdXXVObdVnHjkuZwPRvJGFPCrNZABVzkLwGSNFejK6
U9U6SvKWapxyMBaYsXDtIaiDvnKaq30OTCXtFmM8JoUXybLd6eqhm+s9FJ5ALzZabV1yin+YZs0g
C+k9qqhl5LUvjyJp/SjyU7imRWT7RIQ+gkVIBFbIGx8CZIYV+b/gK1txdZ3IJz1x2nG3bW+YD/z1
Fyybe2UMBKOG1E6PLwiKa3l05sBRB69Mz2FwrrG/4nsfD95/wUTcbEmAyaCWo0aNYsW2jToTjxp0
Cw4KErO3UXkr1MdQA3W1BiqgIlnkzziwy5+lQ8YoK8PtgUZ28FFRFiI1jDzLNcCaORHeoWDZIJVi
DsduFLJD3iw9ByjT3lXoCgfTeEzwIJEHPFKNWcSXoZii74Z/qadckoEikdHhjHK3y+nvYpBa13KQ
QXjwviEvaU2w5n/Nl7+EvlYglGcu5/PUZn6Y2Qqk2cMrzbiBuxQPnPllmcE1CrWq6TTrvSBiKHhn
WHpFLJ1Xus26g9cI1F71RSkTcwkIanI3ZIgaAgPySCEvn8+6IE2w8kKgezmYtLORGGJRlRBRtYWg
fo5187aWhGuijUewTuwaud1vb0zmxH3C0bY1yaJYnf0os3u1243SeDfD8GxDsNwKc2EzgvIjWmRp
MgVN8tU+yADRlD8JaCKS0B2Cb9sYrEoPMGCj2xpZQ3D+0UxAmZbWvViByxO6uJ55UuzgKvhV78OX
4K78gZAPuTdKS34HvdySLc3tIj8kL9vfwNghF59AXcWd1gRqJZQZZIEnH/xoZVLehYVAfsh4k3fW
MKoDr5eUObXoJcWdgdeHTj8UKgTNc3MGiYTgE2vyryvjd4maj+1xMbfIJwj9UBiRAFYGE1wLRtPZ
tSKi1oNzehkkYDASkgGZeLBhYO9TlqgIBj/IfYwjjKwqs7Lfwk10HI+llx/xNI1Oujvgop9d7Tq8
4m1PZrECispBHAyaXXQ2U/6NhDCXUTU42UVo96YF9+KUnKvhITkkTrxDQeD2dDIP+KdBpMOsagJu
2qDFcZhA4VkEPzuQlCbme17ecpuomdvjE4oOt0rKZAxRhJGNQepE8XyKxtCRx4GTeWZFWQ0J4hio
EAVtJOrJLi8SkaQ+gQo0bHwWW7GAG0w9+Sh46nQUVdrlnECDK9xL6S2pWy9ueYySDOfpAp66YsRe
jhMtqWFgFE9AfgpkzL1joqOGiDeiwHGHWU7LBRp11TRobU6SCGiE3LeIOcytCyZ5Sw+fO4LbHVG4
k9/+w/12AUrdPuoEVcBWxgyH5U0J+Y6Z+8ZkvWEuIKiXWUCMIhNSjEsQ7nzVawyXhIGjiGfVf00E
N8oFq34nEPeOQzeMXsK4W/oVENqxdZRuR8cBaprBt6l6NHqejBd7zjVVxuFc9hhdGo+u/KwCVXyG
6urnDJxY/Xd19obS2GX1ozI72Hzo3OEZV1bqHWJaOtIhS4YdChKX25pEKpRqDUz6dCX+Ur5V6NrZ
V45qJ4+q3R0h+ekOIgrzt80D67WDtzxkoXQdNXUyHfoLY6HNBRnXyOhNrvzdf5PdGdwaWeEFv/Jr
zctuTOzsQ3zHs8IMawFgND8QHZRHKm2ExUnxKwmd+7Y/WjF51opz3Hrbg2PYvg/eLPQlIa6p01RS
qSCSkejgZWtkstPHn3LqTZBMG/PdGO+2oRi38QUUdWIqFOYaWgGoUHJSAe0oezPfTTxxAcbdeIFC
HRpQOLUmLvfMNpLdKN80Bq+xgLkoeBH+N2PLMFdPJGjmFnIZASCGGlnwFPVeyNO8Z12AKO9fsjBL
HemXJtQwrIU66tH4qEeii05ey5DcLPmR+JAwPBE0KCdeGkHJV+S1DbHO9QUy5TIJJAV7NFlaLqu7
DrlxiH7GPxAhnJGsKJ0amTpejIsJCZoAVHeidAcR1mWLriZUMmM/JT2yJQjVpM1jAeKWDlT6LbRW
O6gsd+CNwCPC2d6MjFVEC9YnKD1OyOZOydIBkM+3hXYrSr+18ec2BOMSvICgvJjaD2ZSjYAIDPSU
QasVetfBybAg6L4N9FE8ST1l10h0xq7pW3WQRCCRcnhUu+oq9icrRlthg0b2pCVOS37X6asmPYiF
VWmnbAxdyUDxjWGJCZgm1PAQ9ZoHJWgn0J5kX7Qz+WcEuhVUUlq9mt+Og3oTgzFp+7sZBuHis2kn
JepDSW3w2T2CGnLhDdKziaLJ3N2GYa4D6GxRWGiipJcOcAZK6EOREy05kzYrz5FpZm8BtiFYmhUS
wptVYdnbXANrjwjm0r/31SG6uijoolfaEL8QyEKTMQNBUYSyrfShEI95yhnd142Mv68vmoUqWD0x
zMvTk/VlVPsx/n6DbK1ZBVB8SzxTfN2eQ0aJIWBQvYtwCZJ1wLqEWao+1EJF530a3ddQT0g8kezG
wNGCAL0sN+rsVL2lm6fWrh5VyCTbtmyppTfzTCNruJCuQt8YhgwmOGrPtGEpxZOM4VbFryLRTu0k
7KZO5pVLf70WFw0cTQPvBVRXwQRwOdw2zaUqbStE4iZLfRR3vSM+Z1f+ST+rtd1a+jl7z+3smF7x
+JwYTh+QdUiZaOBmM5E+vkSeRbETShEGGNkFUB6HWVvfToXcL7LHLVqv2mruoexImrtiTMG2MGdS
TRwpiopbCaGpG9RuNREYLMxGc8jgy+7Q1D0q5LUuyy1BToPCaqskfPT1rnkc5gLLRsTE2Mt+/PdX
8VKTinsS7TnLuaO3pl+A0T5cbKyueabig5OK023HWqY1AnUXTxXy+GUChLG466H7MjyI8dFMGssk
D9sH4KsRwVjMRf0Rr1IJ/7lcls7va3A1DIjqz9couharvR+6+WCphh1y63kXN/bSnl+AfWnNwdVR
50uPSl05mXwepl1WuUbiSsFeU7yROEVzk0VO4e8N8tdy5/B0kRrEXQxWQLjZ1P6ruizVlLhGAEMJ
EFAr9c5NzRRCXIJhWJWcnaY6xZMqBRMD/GJeDSpDVwPweK9C0wQNLF9aDSU/RXNADWMdH+Q3/zux
ypOAxIJpKwd0zL32yCvsh8HKravsRrkOf/19udAF/oezsnJGBGk0a9EEfpH+DrSjH+16/0XNdtu7
iWnFPkf54f+tUNSk7GN1aQE3mvskcaQanITS0zYG82yAZgKdM2Aux6uJ2rENOkNL0i+NTuWt3Knn
0CQ7zZ/hUhWWIfgch+qr3409i44/A53SBvRQqKdZUxEhkDoMCS1eIICWLTn8vj0gBmfl5bGgjLIv
ZAbGimNRXTd34mgJT6Y9ucPuPT2rzrkNrdDRdy/S3goOkJxBQ0tpT1ZuG/bgQueZd1BYa7iyCCYd
41DQFFstFkGsTjUymuY+CL3tES9GZcsOUHNahqbvS0uzXJc63XgAXRfuWaiLxaYnGHZT7LfhGPmn
ZYJxvSNqCjNHR43GPEmUHFWkdlB6TXsrzq9yvDeamwkda+0vgxxS5a0UBlRmJXYhfm9UTtiKtYdw
7uHHoMIdbwHqwvArLYg7gvFm4BdEE7XVy5yDx0TQlwJgGeyc6DO5PBTiXJaJrC0lsgRt9dlZjLgk
ycu604sGCRBc4TgJaBKgboq6EsTKT9AwA8VxXztm071k7oXkHLRuoTmBmVgVNOor/MNJH7KuqBUw
fWskeh+0fQ9gNKuZwk4iP+L2WpqemvJK+vsafpz0z0Ga1FGMJ1yS5TLIMii8ZvpezvKVEEYcm8Ib
EX3EqjzVpqWZKwSjtTbfpPkRjxBf+yG2exQ6c9BYB3o9Juq0dSjbaxJxGRNqr/S3pr2Kh2/bJ4xl
k9GzLy4UQDqK0Km9UZYq9E1adCwbvoKSlTr6FfWyYA0F1CvDMZhd8DTy6P5Yk7hE6JBgRdW7QZN2
j0JIInMpxMuSh7aFLpctiE+FZE3m1cBjQWVMobTokH2wjixC2ZfHC9z1UiFowGpNxHxlRXssW232
Uh1c89szufwl6pRJoLZC/g9vuoU95xIpEH28eUGlZUd5ZElTdB0Ut2hmuhak8qok16FIPEOFe7yN
ykiLoA/uE/ZL/H7scPmpsB/RaO7REm6Zo+4E0TOZ5L0gaFdN+VgH4bEPGwcOLzjEFFxRjWLFc44S
yyclDvdKp9iK9HP7w75sLIT6kXP6o4dMXfYF8WVUu+cwLChMK7pvFaSVGjE65F1whVj8YRvty5ai
0JbfV+4LXIBY6yqg9dVBkJ7i+kodwrsZuiUFmimIwdM/5I2OWuw8m/s4qoGXNqOX6eS21BpwG6Ru
1MbXYyGnnGX+Epi4HB9dwGZAkVDXI6hL91KL2Otj3fyu9PeR17T2NcxH4VBWtDX8KC5z4LSm/NYk
cWjVcS4cwSR8krMMLKrjqLmQiitAOpBlbiv3v4W2TDh2jzdayso2ETTOpWW0teDJhlOiVrdDj9Go
mxwg5jKaKGwxdYRoQVp9uW1MWctkc8IyhuU5q7wxucMdYmn1S8grDWBu0BWScok0CLqZzyOQTPkZ
yS1p9HKUgeWQoEsMKxh4xog5g5C8Q4gekqcIkVzCKZBuaaN+WccKSJHkZLA87SyfNbRzbx89HtTy
++roxXVSiiUBVKlLD4Y8fItVREcH7VCrPNKyL8Z82Z2rUVE2pYmFPJdbTKISmHeKqaEov/uhGA1n
ROxTsMKhrEmsINE8hGWDzliXzE4OXVw5LJ0ce6NKH9EknoEyBa3iPB+GN5WUVUn0cOyKGlNZEQSs
ZLOw0rpDcX7hDDmEQbfX7Wvq6mM2wdIN3XGUkdABtCorStGUgKbG46+0lGxUct0YY3Bos+jVzzNE
QJvud6xCMs7MT6EhopClceLKd1BJ8aKgoXf7g5bRXVygl99Dl5n0gp6XQ/cx67klQS3UAO1+Gmqu
WniC5qRo1W0GjgFgzTjUO5DPQGwB/gi1o4QiVcmY11hpsRgsdAG5EO9x5rJ2cKVwQkNf0woY4BqM
2lZpLxRGP8LXzqojgfioZivRacicQn+KoGxvvoRIaGzP6dcoKYVJbamsmlv0MgJTka7y6CZrMZGl
08YPCfzXzlGKcyDuk9htastvz5Oxl4arsL3XIzh+xyjglaKyTvBqCmiaI0GYSEhSfE6jBm9D0rxr
crKD4sjfPts+Ro0SSdSUL7SmlPmT8AYgUQGYWEfFkpZ/QyDybntmWVcHQoh/ICizZwZE89EWhImN
G6tRjg0u/1m4lZJnX/z+v0FRm1Qz24WfDwejBmlTmN01QuWV+lEVcry4OTPHXqDPYVF7tG1CP0tR
6mLDENni6AQCqgz/WkP0Y3kWlWqE1JCGoAaUjKYRNQJOXQJHFE6GnQX+sSQ5Z4lYdy6oy//AUGOp
o7Twq7lp7Dk/j/WjJjSvTX5dpC2EdEYrVEzuS3txj2gTtkakTttMlFyMWyB2+WiHxd78hcGR66m0
riIBrNx21/OU2pj7UAY1nglSGLwEKBemhR/adiPmUgzaU4xKJEEf3LS9Rm90SzjMl1/DMcvCrcAo
L6ZMgzxQI4wvKok7gnM+zFDlXda2X3p9IFlSj36X58K8QxsuyB1BFp/yyDKYl/P6G6izHeRziogo
BgxdLdN/G5V7MPxnrasIuMFK1x9qy1BuGv3b9iHk4lIHvtR1UJg2wK1Rq4RsiNjfFaA7kb2yStCy
llmlBuomxZHgGWxDM8/katap45JnvRDnE5BLRL7F/mrWxl3Pe9EsS/dl68pLuwUcJ6QVlq29cuOE
YRYLIegaW55FB1QOeDW13ev2QD786S0QyrEfzLrVzbFtbMmEagZcnBfT3NXCKVOu+wiqnS+mvGva
a6P42ZqcSWQag9X4qHMiVIki9CagSdranSpC2uoRgYjSqkVbM/eloPMyByx/RiMydA1QH4RCHcoY
qGUei8EMRKF8nPpza1p65PnlYKWksrp2z+9LX3p8vkzvJyJ9u/aGnDZTDsRe37WyqxW3UzKjY69w
8nChVkLDbImk3V+30SxWQZGhY4TaEIjeUVZhrrNsRra+tlPpuRxDy0x7a4i6Q+d/I8NbU8377W3E
nNgVHmUBKuTo46FH2lM15x2Zx508iG5ZQGvY7G+CStuJC9tAKnF8KeYOWsFSBiAb+5GIC6xsCs+C
/6NPq9BqyeQV5E3qM3eQS95DhHnykVXGNQklcYmuhepCiKS1M2Y2kidPlscnaS7PEfiyDGO+jqWn
SJr2xWD+SiahhP+GGmZTeBET0zIaf1dovB5Kpo1QlkAyqoBMdLtd2ggFZb5drBq1PVfjLpW7+zEk
h+21ZV5nfyA0Wj6pL/HQmUNAQNxhUK/hFMfJzlDQe8xxdJie/wqItnedqmcIleHq0nw7Qjlbh3QN
ei72OTd7yl7F/6YNfOSX04Y28iISl1Xs232v3RnDSyvxjA37cbEaD2Xfcq2dxanFeHQoz/USsQYU
nCbpVeQjO5O76KaWAzyrGl7vBheYOv0oye7KUAJwL7YuZL/Q6QxOpX2PdpV6tCZtT6rrSue4drwp
pUyA0ReJEQsAzWVHR7+AH+z0pue8kJkgaEWGTAz+RTni5bqRPM1GY1m3HNUIY1TulElzwVHDuZmY
W34FQ9mVStYmI9YAg7iy1ZU/ajQXBQUqtGLP90cOGHPbr8AoX0IyW72oJ4BVU25N6XXZK/YUfG8K
Xu6CB7RY05U/oQVSDd8bQFF+Gw87CYPSDTB7clJMvDWiTJJawv4nMTaCqONdHWQPoTh5IE1/2DZL
bBgUFaMpFX1QNJtXVRZh1swwS1D/sgYyIT76MIJe5n9DoQxFnpR1gJB6bY+tupfM8HGqol2cmxxt
FOZFhp7r/wZDmYou0tOgM0zYWLwn53Cn+LmrRvsWz5QK6oC8VxFv7igDYdT+oHQF4NDBB+moUu6t
OOLlvnljos4qggChqY2YugwVWk4tm2FsRXP2PUqN2W1RU9igaWQgLknn7nF71dgvA1xVIuLF8PXo
HJrSCWE7DGCyr1tXrY9z54Kf2iLFdVlcma0T61ZX1VaABvBtYOZ1/In70e+0OmJ5MFdTn2DMsyRb
KYor/ZHngDA9yhUEdUtOvdCmqQQII0cdJEZR6nsNhhY9UsmYgMvM0yYvDf66RHHxKFew1EHQ8xwF
Zz22jCroh7Hsnuc63W1PHnNXriCoQ6BqUdeIDRbNLM51lqOA7VHnCpsxPdUVCLX1wfhoCBNYMW2E
NiFsdmiWvlGZWA0WTBvv2+RqFvbb4+JtCuogpIOY5Z0MyNxHeZKeXvlF/rYNwTTtq1FRF5ZGfOSi
DNjcClVCeX3O/WLXaecI7CD/AgQBRIQ2FhYKao1iLRx8hQg1OOXR25XFgS2DB7ofc6sweCz2zFsY
nN3/YVFLVUNno9VM7IdMPeLtNEq1Q1qHhLYo/UugG6Qdf6CoJWpStEnlJaAk0p1IMNmxcj9myBqL
XfCjr9MDQd59KH2ehhl7y3/iUuumiMnYxwmmU4aN70CuhWaBYBw4YW6mJV6NjvIwSGIOPllGZ4CT
PL0vQeojof6jVb2yNl1uRRJ7M34OavmclRGcu74zpQyDSgO3R5qgL3ekeVO07n/ci5SjIaWLtIyI
YclVa43L06+KkJpIHrqCp/L8/7lQ/huTRD+CckPI/MgAlglRo+EQgj41ycGhZ8+Qk0yTh9n8PYqP
hcJr9P3aV/Rhdz+BKXMP/YZUmzMARw3UWeLfjW8GnjGKVguHBPzvu6x86PvJMnvDGaLSKnuQzkDF
VyZgLu/1+1GpbqdM5OX9trcU6jku1zhvdQXlIljjNn5q+6Nq3LVFeBWnz5r2ltQaZ6XZRhs0C5KM
/BfEVy/RiDSVZZ3izquhlRtBcacYrYg0Vi4dxvw7VFktM7T/wdB9NJFBSw4N0JRFGBNfliMI59oI
36BL0IU4cUN+VTxyb3b8bYVDWQChm+K48TE0HZQc+SGDCLPwM633WX83STtJxl37XndPVXqHRi9n
e4zMRVxhU3ZBMSq51ZY7HUw/qYaiqeS5QWazM7wuQOsVrxuSaRdWcJRd0MpGiqUWcEH2q4quldKu
jJtc5QyKeduuUCir0JixhvYkoPTJfFDV7l3q/lrJcDmTfyCQzrrcjqkYm2UeASKqaieEXRPIosub
Vt72+jBvB2MJ70uiopgytQdBOi23cYZOO3kszoJCzlomPmu1fr8NwzZuKxxqD6JfIul8AhtDhhek
SCA5GEcekaxWDVyxdoRuDwq4EFSeHNzl2H4Jjq5wqf0nT0LTdDNwUdFm1X115c/EwuPR8fPRypPa
Dc3vTR7+LOPWKivdyrvmpOtgcdv+Dua+XH0GtS8JxOTI0C62LO2uSqU8NigWyqBaLQs8SiimS7OC
ojZnZqrlgNdXbXfZu4qNU8d43KGOdngBT+n+fxrWFxr4JvFzVJ7iuNVeEEbQlXHMyRYVjuvJNCLL
gQDJFlhhaEFdRRm1WB+wSatppzS/UAFSoiEwEh21farFhnO6mTfBCo1aK7PTk1YfsVbi8CbXT1p/
lM3nwQ/RPnLMS29qeRI9PEBqxZLGF5SiWIaXx1ag2blwllC4XhfXGXFVzSW8cBDTfn2OkK7QVcMQ
IktyiENvKCiiNk9z3D5u7wx2CcIKg3Iq/AZlJPmIQYmpeGdGg2k1adGjkVPuHSkdr6E2eCO2zc+a
DLOtK/NT488HwfARP4xuonqhM6vT2C1S4tt5Dz6VYSpAoW36AucW/spRgK9EfxWU/ZaWmi+Fqakv
tGKmQyk2JUgXN8EODU5oLCnKvRyjA7FKrsK+3SllAgpJWKp4OIyt+S9BoPVHUPZRQTwQqVR8hFTc
DZBJ0pDQzHJeeI5phtcwlDlU2kwAdTJWHhdXbXhNc5qHZ03Q7Ch9beInsdir1aGaOdaffcn8Ob90
i4KPHjo1rLAXYnG+EpAnSkvlOqgSnu4oD4fy4XRDjMtYx8lF2HZP/MKtdFTXK7yoO9scgcNHF5Hm
02huFfQlFaiPwnB07anXZqvJnK5F1+HkgiVH1HiN3sxFWzqSoQEDxk/UbV/6AsGgj36iYNHSxE71
ySq6U4ZkIoQUxvA85HsTxa4CNN5ylXM0mHZiBbz8vnplBZEJXUhk/u1Jr3bCOOwGnq4i815cIVDu
RxpmKnwnTOVoIKgwe6XmO4m+LxSdcwEzb0Ww4aGfxDRRGk3NIYizzLEYsDXy8F6t3AiZexFuqOKi
+ZcDxdyFKyhq1vxR7sU8X6CqO0UaLK0RQV8ce9sGlodCzVwWhNBnWZ71QnQykWGOUDbIpWdl3kyo
kgVLr05Q3k6BhAOKjkiD5ZFAFxxEpwmCEiIok5obM3VjSKpVhHPVf+Us/rDG6FkRUYqpQpPocs+V
aZ9kiQ7INreSs3o/3WqPzbV863uisyhVoYG9PwS/4cVtzyfrUH/0yvxfXNqVkeskj6WPqNN8MHRX
RQVmfCsHx05yppiTx/raXXg5SDqxEOVa0sPzxeW4M63A1QMrsBR7trTb7CqDOpc5Wy+ilT5VXuCA
gAAV/AInG8A6D+vhypfTjKwxiTQF22cevS4+ThPCUI9G7WjS9+15ZWYK10jUyVMzM5eHAEhyfIRJ
7qbOIeJRVVGiQPa15lWZZle8jrWvDRLUDFOH0DD6QO4FzHBjFecZfj06cq0xgMiMFb60T/79sSUW
2iec774b8NLZhLeZqHMjz0kk9jEsNmjgPP9Ru41fGkd3Ixdpt12ABb2LHcNR7Pqg3leO8NaCkmHX
vJbY3dDj3sNPMkGWGR/25FvtQdH2GPEeRizTvnTr65opQ1+D7spEP9OcxFmMO2y89qMRnAS8a4tl
oNauBrXudZ61qTjh8sh9SwV1iJDtfG7FOzO2sUah1rlO1UiZlysqg0GHApuenkGjoITvpEPtRCpA
LcStxKdZ3A2mp06iu727WffXGp56KwjliNraDPBKJVwls34c0t/gI31pJp4kLm86KbtY92KR56D+
tvXpVpWepv6h9X9vD4YDQT8L4i7tcj3AYORktuVIBvfn7M1p7mzDMP2Z1aTRTXuzYYZqNyyTBlYu
vMhxF3fGoZZvetUdpPdYOhaSI2rZYRuXNzzK5AXh2EtiCNhAfa2RN+ulO1V+2cZgH/w/bwnaVVMN
9DpnJVYpGlC414OOaRBeDWM41qr8IzYeGiPabyOyD/InInUAJjOpU8UHYl2dfRFeYAadCc7dyMSQ
FoLShRnnS0FSDo1kaVgOmdyF14U5IDxiKkX3c3skzLmTFNOAErNsqPTciagAgvrCglJpziRYEzR/
IE4vCwQ6NTcBsnX/Gx41c1kwTwnIafAWqu5r5cZPvGQ6xca3zL8bwcqyDcbcfKvBLb+vXGldjOJE
1AA29TOKkA910qAVnFOpy7RGK5Dl9xVIEvQDUt4A8YfKBcGRLUYm3t/GDQo9ONuOt1jUQ1IL8lhO
RECBGpGYKFlx2/nHND4Q+Si0nNwSc+4g+aeCSRtNj3RoXm+bqUx93OU6aICn4UoynKjiNZ2zfbIV
CrUdckUuhXR5Ghvn8Kbez3tkrw7ZuYR8UWwhcVtYkUMOuS2cM0/MrPRsuDJn/eTlTqSjlfrqG6hd
0nYKSCcSHIH+5w0kcIJn1PS9vz7KKmTdKqe31Z1uz/b0YridTa5m1W49hfMNzAah9TdQmwix0TFr
AsxDB9ICJxts9X48Nrt+H/+ofoZ3BMSNLtJgkrt9QNge22rs1I5Kc3nSmgq4UEoyBAuNf8d2L7/7
7x2xkFsSPdmqfiBLelOiSFl3M17RA/PwrPCXHb86PL6iJIkZAV99OJvgaXjxT0PsYu1FD0pc993R
v5evQVsR/NgeOA+XuthjrSlVLceag9E6QghBOc+Cy1V45aB8eOmr0ekJar9HgtFF9Y/YP0IxIIEi
91xxnm/Lx25s4I+rfwUjq41PYnOZRHCLpqH+i8DNhjaBJZLfcyjC8xcRt+VVzDKN0efSfUT4VqhK
PtdhPwG1K98FX3HSBKw4KQjOHjXEDaPG216xr9xIy+NihUe5tkGZmUK3xE8nG/pHoCez9Vf8D82C
+rXaWK37TfzR2uK9cMp3LZqt7fROOE277a/gWMWPro3VoFsCsuNSwL6p/g9pX7bbOA5t+0UCJGrk
qybbiZ3JSSrJi1CpqmgWNU9ff5aCe7tsWsdE90GjgH7KMsnNrc09rAWdlnFQfKY5hirKm4hQOI/E
wA7fR4vdVHUBxoPKkbs/HSbHr69FdICL9Z6sJauLpU0BKHLyq1G8pnOr6JeeetCBtBMRj/bl6wyk
iZhSB5klSPXBPs2tqQ6TnpkFCBYsBlFeqQuR4dWZTJyMxskraOfmd4tmdBer3bBNtCl16w6tXnZJ
2tQJ2zmwqzmNfhR1KT8UAUkCVx5aPdsGTdppNhvG9qYY1TG2IQ2iuiaGSH93SR8OCGXy8XdWJNqf
KKhjv9HGaYR9GuTT7Gt9VwxTejuFVjeCirqenzpaKyAukNP3oKkgSV5HDV7LcZPvpaKjh1Tu2b8W
GwCnlK7pUPfUTLTMcTsTdrLW54vOhzlJ8UYyZowTVHSHyni9U1XUXCbLCuyJaf3NdQO4fMfhTNDr
s/CAYybzYhAlzksQR5hgwSePHb56uacS0OjIu/mG+XgOy8/N9jriRUzLAXKvAZDIga74m3a/eVTB
jG2KVCIuPC4HwDmJVgtbS4Idod/HA30hW3r1YxldP+71hVzc0AUHgwIY+DbwP3wfolT1VRcv9POW
UXldl94VaKLv+lrQcnsZFwAH5TcII4OYBwx/XEGn1IIEQT8+HKD3HTwQcG/ZXk2c8jbYhsSmG720
iw1UOAQvqrVtPIXlzilLWkWLSsAqzQ0Y5yT198QOGcaIru/iZRMMlqcQEKUry+IsnuMWszx9W0Ua
ZBj6upCdKIr6A6758BV3UrOVtc4KbSMtx0+r0Lq7YhxKhCU9YqGgC6Qbhgmrhyxl6L5vpTl/qWMt
fagyqfssqTQLbumK6YJ4GJwjC/swnmNcpITJsCoZ0gGcx9bgxhLck6hAuPyFs884SPkhaQTOQYhM
qdTk/MAQKdrQ17ApMjm14pHC6ztiN0Vv18JG+JUDBmOIboDbnVLw2XL3pJc15Hy/Gd6Z3Rcf9Xjf
MuSWBXu2dr5nMFx43w9DNSYTuOqnDT2GmU0c9mTeZvfBQ+y0X+BJSNHQ5KOQ4laCyPIyXFh2E08X
KItAVM3i1TQ0NW2DNAWHvXLUj9qN5kle8qk9fup3fWj3TroDN3C3nXLbiXeqM22TzSAijFkxmbOf
wN2iVKcxsaaFRr94N6xDImo6uMzpcGvkTjGR415fykWO/mtRigkgc9TbmhsTW4687tMQvVIuIgYO
jzvOKM6gShbBQqNdd2AGXirBft5oYNe4wbzLI8g4f4C013lVn9t3gacQ7SV3OSQpUzONYKn1W7Ir
drHl9j80iMPYymJITvuU+v/+W3V2elx4FCFn0GcLW7+FJlhZ8sJRlAsRrYlzKYmcGG2+rKkg6c7o
ky2q39e3bf2a/70Ey4GehHhVGWXVPGENVRH6VEWae/xhgFtZNCm8ioPsEfhhofeBKO8cR++VMuox
EuLkkIXQRzu0fmIimmIi+/p6Vj67OnoF/sHhDNAAu+eEh03uhNID5jzRXiN1IktbPqkXbvgEg7O0
1AhIM/bAmMOnJICUa+4VJlpEhm07H0j9GBc7mf7EeNL1pYm2kDM3A82KUmwtzkLDzCzymOCZqoKD
Kjoq0RbyRhexqaUdlhdYR728r0Po/opIhUQYnNlNbA5y0gKjDp9mC2OTDrRHRbHD6u0BRa6F0BVK
qzy1WWeRONQabFhFoRqruzTegvh64Sc15ReU1rT4tc6OTYAXFN5qXfYsiYLAyyrb4g8XejXkZzFD
8Z1ZOrlerKkgcspg9l3lq+Zjn/uQJPLHygly5E4g1ieP+4z51w1lLSbUKVmY1mCl6CHkTrDVI6Oe
YsS4tTu60Dv8nHMbTzbqZHZ4rzvlQX4aJVtIb7LcYf5enMJyh5pIaoJdgDqYsYF++nb0Q9uub0en
e6uO1a0pKJWuXYdTNC5BYxrpPNWKiWJhvi21AzrrrMate8GlW37zlTXxPDg1za2oXVD0+q0oXW0+
WH1ppyhgjn6Qv10/uNWQ5GRNPK+0IlXjXBGgNXa4Ad8Hjiy5N+8QAiU26nQQRHoL3dKNno7qDZrs
E3dAs6to3ucy5QejPf0VXFTCxq5sgwjmM99/xKj2z1twch2p94fsGj+w602Jkfnb21HgV9d8wqKH
rIEmxkTjNWe1c6mkzJIRCma1W9c1CPHAKvx0fYfXHrRY218QzkaHWbHSesLaWr939W13B/mUn/l+
cAO73wxbUHYIANc+FqeAnJl2tUJJowCQbJTMDzbjc/jI3sbZUQwbYiT/4fNHocmkIHT/nj8+/8yi
GU+j1RLvxQWC532bbAfRi3P1mFS8CEBohkQNLxLLhjoZ4hEubdEOihYBRFC894J1rLlu+heEp9gb
rchM5hkgbfkcQMgmFhJZC5bBU2wMeMNNSY4vkFSVNmQzjO4mEJ3GYrEXzkODdiqY4r/p/c9PI59M
fJcGSMO1yh70PV3/3pu+mu6m4VVgZaur0UAaCnYCqAN+P7NOvjOdmpjhFODudM74q4WLyG3Th8u3
yTHezU75ODpCYrbVMzrB5K6SBfa33ghha6OvfaW3g2e584bts7tq1zqhr+9EI5bLVbnczr+L5K5S
pre1AdVAsL1swqf8Jd6nu9ErkdC9vpmrLv/vuvhJTr2MI7R5Aqb3TTTh2I2vYzm9wNuJULi8TVJE
k6JWy+79mt3wMdgThkeuqOVFsGXfH5wTu7BCErTZAJRkDw4KJ0K/S+/FvuhbvBrnoDHs/9sfH+d0
itaGyQgc7VHBp7+9rT0kJN+yzfB4/XAEhv6tfXuyoJmYuYZ+MMQY8nYO3LDeBeTlOsTaoxlBEwia
IXm8MA1wdtaxFuwJMwTflOy9lG6Q9HVZ703GU2D6Ft2k5MuUfWYKyqkr8QxQVZBHLff3YuRDj7rA
gLIOwm7ao82jhbTntkL2mQnyHv/L8kyMSBMK6RGZszwl67KG5Ck0nYzOY+hYDawfTH6D9DdEOBUP
amCQz5WgXQk2vHBOP6/v7orXWCLSf9DJuU/s01SWLMiDQcQWkx7WnSLK66zuo4GsDnwhUsW8Y8/M
vmmh+4DlIbxOpa9xfJKiQyQK7VcMEQB/Ybh1tJHaYkgMMGq4D5N9H231wP8PW3UCscTbZ7YuWVWY
5hAWI+B1R7tqGT5fRxAtYjmsEwSpDmsk/bEI1F1sRr/QUQ9ZFkHxcS3mMiDwaYDcUgV/+/dz5QRl
bqxUKglQklCzS0wqLlXAQrWL4g4pXeCNujs3IA16GbuXQNRSt+ICz9AXezlBTyW1TyQZBpf3yaah
5lHuq9vJLGyQBnqQknCTMYchNpvrW7vy7T+D5aLZOEtC5FWx6Fl9aoJ9ph9G5V2tP9RZECpdniFS
wqYmk2VODHIOnLfKm6FCK7OZYGhejuy0q+5yQ7IzORL4p8t9XFj/wZ+Fdnekgy8yOG1XtcVkgN6t
ALtydyjH41BNzqDu5HbTmw+FSKVybWFQn4XgCK6xDLnP84MbSzCblqWJ5nqojSgvafQkNe/XD0kA
wbfW6Z1R0IABooSYbq29qZ3hNpN7HeSSqE/7Vi5TQceFmBZKfecLCcDzguSXlYIaAkqpVunkX9TG
rJlqt7VtfkgH45i6osaZSz97DsqZPTiozGEYAVqBghAdTu4gitFXXquAsDQUJVUFih586akCxVUU
Q8zAqbziufdBIe8nm2JH99muMWzmFFu1eDU3pfM42HSfbOheJAV76evPfwHnhHNNMgo5xi8we7uU
djrxerXHa+T1+gmuwIB1aKniYcxtudXnB4jrlfe0i7HA7kWnt+rom/Jzpwgu8uVslmaBmG4hNyIy
mEu+3+UnnkpuCK3yLEeuwc6f0lelRw96ojhI2NvxTbwJ3MxWIeB16L3Qz49CKbJvP3weX5/jcxeu
ymbSUIQgTncz+xBh9LV35Q7tuuh4tw6/zc3P39e3deXDcAbIR9qdDLa6xAJg8AFi40F20tf+VrGp
px+60Ve+EnuwBZCXbhmFUuhm4YkMp6nzEqGJPEm1jrkdpMakY/JQ3fXHxHSN/UIXac8b+qE4qVsF
jqoL3xVrVgTdZwuCYdDAgSDbuRXp0mQoaRDCirIgQ49P8JTJ3d0wS81OkQMR9cjaQk/Rll9zYkyp
qSezpEqpU8SgxNTKn2ORPZPw3ZrJdmq/rm/rih+10HiD/lDErYss5TlYkpRRUFU4SMpCZ5R/jpBm
NMrjdZAVjwZJV3gaA3PRis5XP0dlbJlJoY4xQppatxGjm48IAS2BVa7BoCEH31QT9Xv14phiK8ew
2oDkKUq40H8pLVFaYOVLCh5cgk8oZskv3xdTRHOlWhQtzcBP57eoHsDBtAPNNVN8yDWj3CrqFIaw
DE6Au9vw1KgbQzeOwM9wQX80SzmNwmLRgLSa2Za1YHLyQA4eIO8K+zAj1BbsSC/RM2X1nUuHaEAz
oYXUC4oBELyWUIZCZ/ggoQYaz82wGwZJe82DBlE8hirKbVKq6ez2KgIROTfaaNMNmaq4PYKSfVMP
3R7l/fquUqawuy3NWHswZgMee55mn7RTdGuQXP4gE7Nux9hqdh0MGFwlSo6YRps1BaOXqNWC4jWk
xlcus9GfNWv6jKVJf2RNAKoxqLP8KFOru9VoOvo6MB5LCxpdJWjqIzcfaX+jZYbx1ldRtSHpFOFj
rMeY5Wz6SjqwGBLUs5w1oTPVcv8T8WrS+CRU2K4zZkQ89WDmD0NRt/MtlIOG4IFCG/c+AXty7wzg
4gQPSRGxnalH02vZ1ZFvxj0Nbaa0xEVbgLGJYnUG0YLFyskNwf0ATWgSSfcZKeS3tJqDR9Y2MTRB
TIx6LiSzrpbXCiRDEmgToEAXFZhyTtkNjlEFET5Npz+kIpi9nYc0f447UqKgoMuyXzRN/NVAnJD4
4OQrkBY3zS5FASLs3sIkqT6JOZdffWQln0pYq14ddtpoQ6xE3WOYEWXG1ggkgdtd8w8mnpt4U6ug
z+TTUzGNYT+LHhB20iXmK83RZi2if1gFQTMMQkVgQWPm3AlpZhZjxB4tKZL12Dd+1rm66l53QSsu
HInVvxBcvEGh1WkEYJlA9v8j1Q036SB6Wwxof/nXg8do6j9F4jyqzDpWDhIW00xbpb5pEGyLlH9W
vhCgz9PwRYLWEFS1uP2K+4n0iL0X5Z/Cz8Hrn2+MYzTnnhYom+v7dpnsQk1WlhWU4iCRCKb286OJ
ARNJFUMSPJ8dbUQdQ2o3cyJv4rZ0gj7/k0iixPt3Joj3eDqCKcgNQSQZKzzH7POqisJFTEk6omJT
7N+YY852ftCen8O7/jZ2jKN+l3qV2z3kn5EHHQlcd1s0v7j2NUEFUAd1DSZc0Sx//iv0IDS1ZeTK
UVPfgGJiNwrLNWtGeQrBfemh4jkyqwUEDXzMR5LD5HyisGra5IEWrvpY7eJ9bdOdKE8qWtpiXycR
RllkJmsH4IYqUpfZZA/F7rrZiBC4DHM7KZ02fX8o4V6b+G4kj9cB1iJQRGIIxxQTshNg0T1fQ4sZ
aFa0E0JuRqQPszfN9yIKUVWrLJC42nRuMj8H7xI+QrmBEZE2CmLitinJf9ehmsB+4+a2jIe+Enia
taWfRiHc/c/CYBzCRcxw6F4kvASMSNA4uGY1pwDLDzg5PatuU0YqKGRVA3lNSbGpKNrDp/KmIAIk
kZ/hnObI5ByUyChqBmW8HcJdkaE40LqtfIii7fXzFEFxuzYqZtinASrQbAzc1ojdCV3n7FWTK7cA
m8J1sDWntkhqIecCGWCF75CrQtZ3DYX/HEpQdMV2iZEbbUtr1dbH3ZCIvghrB3YKxx1Yo6TaVEiA
m3K0cfXuJH8Fvd1nr9dXtVL9tSwLZSQ0DiDvguGec8PoqV5HQwmRts7rPHNLj3/QHPQLrhPza2jG
UzfydrgFR/vbQF1RhWftE44YH1lbopHLplmjGzs904EdSa2N1m4LDYDKzLzrSxSg8M/OqQhlA+TZ
KIpEhW1FD4b2ZIjIY9ZO62QlfG4kn+u5SiesRMcYyWZQ0xqdH8phVhZypTxIjteXJILj7lg8aVXW
ZIBT1V+Z+atAoF+CRjtKflzHWcsRQJ3wnxPiCz1JlVuKtDzC4p/0WUaq0Z73yJnhI7A3PXQq9LZ1
Z/nxpwB24dXiP+YWPp/4nKPtFWLt50ZZw4XUQaegJocvQa47VH/qyFEBQVsYuxHz20ncsrZ2v5e+
aiiag4cSfPrnmDRSoiFkGvaUFSW6rdRb1nXHbihzT6nvenQPSVTQDrvmvyjBCKCOiMhE7+05JAL6
QTUHgpgFLL2epD7ooOeyrbiQd6VVvUGYWdQktYqIMv7SI4UZT4NbpNG1WlOliDPZlJlo9FLieZsO
sfJB0kCKnEqrgmyTj10uKAqsfN/AoA3yCoyV4nXEf3hxxEVqDChYF5G+Y93BDKrNdZtZueVUkVHC
Aw0wGjA0bmUSyp6W1qGKJ6dp7umzHEFRsxnR7W/+uY60Uv1cpiMoGi4wnaBofII3zvsJspYTmkzb
zeBB9eUn7d3CTqAuLHrkrFzAc6zFE5x8tyXwA5CoBhYoSvO7/GD9jnzD7Xzik3sHGscH+VMWnNVK
AvsckzNLhVUTGXDZHOZFULtnNl5vburEjnqI7lr7Bj34gh29PLxzRC7yk2QF7KjdjE49tA7/kl/T
0GntaTfZEM70gqPiZDfdznSvo17ehXNQLhgcGsIgOLYskx5n6RYshYPhqC2qQyBYuQ61EnieYfG8
JizvdaMdgSUVduPJWJhjOtqxuE3cB/OxOYaCta1uqIkLhyo9aqK8djPU2wqUd+TCqbvJmeFhEu25
GkXnduEy8ZdBZK4sGvGQcTSWX3FinGYxIOs4dwUkgDK7DtwoemomKCAwJ9V/Rb1I7uDiq/cNt8xE
GAaxMAZzDjeF0PkiJgQBkxAVr/6uXOgD4kc9/ddP5QVIJ6axJC9QtuOeynOAt7KcA6jJoPZ+kDK/
Rp6roF4F2aXrlrG6hSdQ3Je8KEdqjiqgJmkvp8QmOXSGspuQYA/Tvf6vO8y5lXFeUo3VSKb1soVy
5adRcBsOw/b6ii4jSg6Di1zzmOax1gFjpD8rFeSmmE4fbWu6aZObevbTwQHJZFZu0a0mQa7SiF8G
+mS0Dyg2ohHhWfBrlg08CyW4X8PZaEI6xmQNv6buna6+1XRQhNHO7jEjVBq3IJ22iexXzW1UeJ2Q
/2YxlAtw5JUtiKijw4Rv8JSMKg0t8Mqit5q8p4gFSTXcSV1kW0q6maAxCRVSd6w/Cgpm2zLIRUex
im+BrwxNJgTlXO64ke+ZhliCX+0UA6ODGBySUIrvXmQDVaZc3Urowu7z4CcEJd80WRDdXH5HsPWg
xEAaCPEGId+dKSfugaldb2QWVt8PP4bCcANSY3Qxx1Ry9RpQsjOZ6ZVg5rem0Qv19G0YCi8w2n2d
MxENzprrOP0p3DXTA0hNZi02okApNow8mf5R8e2swv+y46dA3I63Vi4jPwCgyizBFPeqWhsil3bD
ng3k2SW8u/vGTsoHFaJQAku/CJq/t3uJfxaKTuQ3zt0jldu0r6Co+52gUUtwVv5W5cdc8ZJR99Lk
PprucuJdB13f17+Yi3s7OeJZw83qIGfiVDGbK4/Ek5q5RpIPmzqLx/eelsPTdcTlL/JXCgv9Z5Xc
Vzua4zLvl+BE134n0m1a2lLA7Gh0VPmQZKKJqovv6Nmegnf/fH2BUk0JKZfApGA3UEXelk0A//Hn
+pouIhEOhfve9HPdZdqypmnsHOgmbpXOPBTxEaRdDkomgthghWpzuZcYupZlFeG4xm1hBjZF1skI
DvTIsqPZkeVHXcsgL/FsGZ/J4GRssmPtjQX3XSG4H+v28g80r5jejJKeWhOgW2gjD8TPu87NwbER
i7TnL4P0ZU/RvmLh0FB25msQZj1Kc02AlLPXKPDrySHhAZUcW1Fv0Elvzs7cCxZ32WrHYXK3wZxB
06QwYBopWnNMP5M1Rwr2VuJL+q1RbebAMyQ3FpK7LU7l4k6crJU70Li3pC5TgIuhVKemu7q90w04
d6cd9nmHWbXWDTIf72aMjwagyrxuvatniiQBaqcqiu18BVVpkimluVbAbuqXbkge42Fwhug1k0Tf
09XbeIK0/JITb9OOfSaPA5BYkLllFLlqH/ulVPwHp7a8JUHJBupdJCHOYZjSj1JMFCwIGsUOSCtD
2wrhRwtN+0iVTjBEubZ9SL6pYDDFP403VKuqc0WSoScrEYRMAYg6WoiyStVjoHXO9ZNa279TKM4+
VVQ5QzUEVCTltZuqrW5nkL9yS0PfXEe6fLfiKpxCcXto6kXU9zmgWAGW7Q9CH4zyrqv2UfkLdWN1
/pCVVyXYkv4HS5+UEaOBgl+w5lNPfgCf9StGtMlh9B+hD/ud5zeytVdAAWKRhzwWdZks28Zfv1Mo
3n1XgdbQMGROM5tfafSa4q3OjN4tUeWyysjvtX8voIPdpYt1orMWEvMcopQYUtr0AQ6y0He06V4g
A+dWffBfLsIJDBc1qVaUxQoUqhxEkbct0/wZEPGob+ucCNoNV/YQkwyY/kcDKuQW+QSqFGf/77g0
SUd4NlXMg5oOCOND8yFpJZCM11C3RLNvLYgnltcId3g6aEh05KCBb/DyD0XZGVGeRwwloVh6Ugml
bgdZDf/6fVjMnUfRkOlDB5KJHBivRzpX4EHOVTyM8+oV0t8ySFzBWBx8WHSCnm1uK6Kxnct6KHhD
UKzAAJ6OcRSkNc+dWMUgyFJXMnNiq7RVjLhnXW93swndKORTB31LyezFBBrQurRToRZsmqGnt/Gm
nRO7Doe7uMCUlDF4s2E+y0yxLSvbZDT1E5q6ZUGdlIimRFc8IX4yhRMEvdjS83P+k6dxyKqxVNBJ
2DRuGSAaSews+Z23j9cPY83W0AmPYgdIJtDyv7iOk8+I2RdSnPYag9TbRidIEUa7cHgmKd5E7dbE
Pf6/wXFelyn1LJvzAhe+MBrZCr1L+vsoeCmG3s7/yzNARxkHgmioqKgKn5TJyyoeG9lgDqhuMsuu
kUFPUsVtyGts2Y2+m9mBBf8+BECPP/rrMEShmVBvOd/RkHT6GGUDc/rabVVkebM/xfQ8yCL1phWn
fobDOaQwp4NRKbhGurXt6Q1UqHUIUCqzk5XCHqqVoGrxrCC6A4UT3hu8NYZjXWsxsEzlYdQepNEh
eECT2FlYxnXqm4rLSr9Gu1iibqz+z3WjWYtfYZyANjBPDLJszkhzw0yMfBq/jbSVf6XVh6lD72db
gktQRxtQt8lGwb1Yc4WnkJyhRm0wFo2BUzQaMBLP9JirooHM1QM8WRUXFkSGOg16DwipivaVXvtS
WPl9HR/0NPvRR5OI0GgxPN7vniyJ7/gmRtaUVotdNKvhdx3dm5AVyqLwHjmwm1LtjlJo+RSJylZ7
ayxRYLz20Do9Q55ilTIKXUeK1UbNLq28KgHPVPkkdb+D8NWK9qw8KpZXq8/g4RdYz6rx/t1nyl2U
WCKkmCwg11XiSpBpmttorxvJfW2wl6bM/Gl4mtRoI4W9mybHSX1V+kz0zhRt/vIjT/xsqhoTG0ps
flr9zoLHrhpcSIvnyT0YWbN+V8x4i/1oRO2Wa18RDKZRdKdq6EHiP7XTFMpjoQE1UtyiPZrNQzD4
SSEIG9a+IScoGpcYSJOgY5IOFF3DN73D19WflS3RP8jSO/h8/ThXogdDRpMnog8dU0j8gz02p0JT
wDPmUOtFKtKNUb5OVDrWcmFLzNgnOnq29UgwOCYA5Z/qmm4o0tACFBLmrH/Rg9sED0qIaxJ5D35i
2xAxEi8OlburoExY2OYtJCzBA3VuLihj0JDUiFjAGVK2xCb1bhLKAqxYxxkIdzH03MiDVgXIPD60
eKVnFHI2iMFEog2ixXC2H0uWwsxywbE+0fGLvj4Udhv7ul2seFNDBl/b8kYF4QVv6kWFyfbURMCE
gq6WvVLmQXB10hMkGEWHs7pvqqbi845kCl7G54dDCcYumAyoMrif+z/VcDTDoy7imF25VVjQX5Tl
C3XiMeYUFaVMAopkIlEKYQPLMwKv6t5DtXIGkSra2jcWzYkKZjAN+ErIK5zD1RZKSmSBM3PwnnwO
GI5Ed5ShP5rzVhm8odtIIrtYOzIUl0zQbKHkf6GAoTPL0rIlGMR4sxuDhJ6aHgvvamtfabHAAa/d
YAzt4yqhu3SZQjhfntVEjAQWsFge2SzdUeUlYm8W9K709heUwmt44OsGuWYlMA/0siJgQv8jt6FT
ZUCPdgAiur8hhgLBBC3cKxjcJdm/7o/CYMAJFP++R80h1at0gZKGRQ93K5EfKuQMZmaJ6hjrq8IT
iqKrEzVBLhRrMFVdjqHOnKmts99FELJPq1Skt4E05bExSaB7E8vC20GPsn02z+bemEjebhTISO8g
c2um4H7pTfURnf5K58VzVPWurEL47/rur90eBDsKXcb1UG7idr/Ux7HpJpMhQs1gyL7RPOhgbczA
2KCyyB7q9+t4a7aM1hX0cxDE/Oi6OLev0OjKvmyAF7WVnTJ0qb+PCMcN+cGKI4Etr64NZV+wUCBr
fVHcACEz69RlbXNVKz9GEk0eMctDHZaYlZ3LuzRj8RaLF/VCrBRVoBSMIT6KAS2KZMv5GoMSlGBD
irblkr0T7UBo5urGY0keCRndaLxpNA/1u+v7urLWM8zFHk+8oGbOda9ZTelA98ees9nNp59Lwk7P
MrtF422L2vd1xLVS3RkkZ+LjNISjqS2QtSeD61Pb5PNmKVgq5rZUMJxe7mh40KjbVn5RPpb09foP
WF8yWB8VaE8jZuZMF9950A9mHdgd5EPJ3KZ9skCir0KKF0ntcBK4qbXkiKmoKMyiLosOBr6XM8rU
KkZatwTNjxG8WoU8PZmhphzneCSKo/ZZ+z4YarolWq5/VXpHf9Ix6r2mB/OGPaKSt9OKRn+DH8dv
A2eb9WQlqZ5uJKYNg2tUfRR5dW+kP/RIGt3cUBs3kWrlK5xVZLEUJVT+y3MVJ/jPDvLhWoqxrzJQ
YKiJjMZUsmX0bup3XeVImDDsMPMcGK8lSBRQEDF+j7VIaH7tW3qGz31sQL0J7qQQJxjOuyR1tPhH
mTih7EzxS6RuR/2tFCqVr8RYZ5Cc/xliRP9kMRpCHqP+jzzfad3Xdbtc7I6LSc8guLCn7PtsHmXs
ahSBUxj9GbLi6+h/p/k2n916MVbvOuKKUwU3JYi8VFDJggqV20dpUOgwq3PpzPRmghBwb9m0/oyD
jSk8szUoZG0UtDSDtQYZ5XM/Q+scY2Eh2plH6YMVrj6jSyP1VJLb4yxqqVn5hmIKDaM0iFIVepEh
0lrQ+IFGr3TaHBW/Yo9I30uSX321vb59a3aICSe8/+Cul6EazpMpvWwEfaaUjtbpaEIvTK3LbC3T
IndoWjbbUyOTyB6pXOwNyWoHN08wuuZW4Zj/20Z41FhPf8ni807cODTNNblXZXSLR+NjM/9i8VuL
muOUouoyi9jYVvcXVFDmNxvtBS8w+tbDOumw7GxumB2Y4LYzlOKNUfNNytCKcH2X126eAoojgp4W
XbuYkO7DKLDQJYdrURV3LAQLEPgdAssUwKwYKNajLOJIy5eBf3TImmy1ypyWqKdiywJbJkfUT2n6
qYp4ZtbuOZi5VPBb4V1L+D7nvsAwnwb6a8cCP0rxWk4QHGhuwOibS+MmZ9EO3v/6Fq4VixeuXXC/
UBlzSzyRgyXVdQnSeHyD5C853SBat5UutkEh0Y8QQaHvjL2G6mtSCIj0vguKvE87ATa51MVYdqnc
qgDWpN6pOnBxSG5CH/TgJ4EoZDX4cXBDq40+b6Fb0mgPtfkWh+8zu2tERrsadpz+FM7Zje2U952B
nyJBmUzHvRwU9Ejlri7/TMzGUestyffh7BaTHUrorXcWveDr57BmykipaBgLQuhxMRZnqoEaamqF
P21RL9HvowhEbez9OsiaV8JLDFdGRYIDU3GcqyVmS3Lw9kPQHIWWwc/IzyDfWIsh134y3dRJ7xjo
fb2OerE0NHcscqrLUwwN7bx/n0tqgH0HIyQJAx8EKN1BzkAqgR1/dzufmRNQwGBggFoIryPcoXM3
hyGOMMpVkJNionbytEPkkp3qFreTn0FdbYZmSuSODiZOHSiOFxv3541jeaI878X95X4ElziIzVKv
NRmDXdMGxOggE/ikt4HbHOId29GDZVe/0z97Yqf3pWs9Xd/l5U9fW/9yCiduXpmtqE5rrF83JnuU
VVsVdVR+b+E1iMX5n0CoVW31loLVYfoOco/ax0fiG++/9BvrHmSNtvHY7uOP/JE9t3fzJ+TdQ81R
vODn9XVeOGNui7kPqzlDuktW8SNqDAglD4nsK+o2z/cMvvI60qVb4KC4L2eYyQXongBl2tk7xtWN
0S4/85d9/yp9WVvtqU09U/DIXz1FDfEWJlcRdPHVnrQYkS+fMLIcKaFtdtQpo1/XV0VWN/AEgj/F
OJYLCTPnDstc5b6y43zTupJt3j8npv1LtqMv4/lHbUvUqb18U7lDiWklu8N0jXHX3SaiIe2LiAGb
jLYTJAzIounAZ4fSITFLtUSxTlNuyHBTaN5kfTGUlgTLvryaCxku+qgXCg78x7k+Pcu7KV7mjpuJ
Mb/q0nlb9LSebbPQjdA1aWQdYjmP7kIadcytWV7dDUOWHeNZjW+ynORsE9SKlNhVBaVYYgTZkYAq
a0+ScZxsoo3VdsTrtUI9paQbTC+Ujd0MAxr1EpZIsWfE8URAhBDrx4xKCYhUG2LskqapsNmZIolS
pasLNlWM18joZUDr7/ltDaY0DGpwhWEGWJe9aSgCR2saaTe0C2DVInNBBm2jTx26JPvKEgRNl14f
O41+WwjP4pMGYtVz+Bw8QHFagkszJqTyWzMN36wJTN9FUBf+9bNdhcJcD7q+IA6BL8A51EgTJSkS
kGqit2CyTaWId1FpoObcj6Iem0trXeSpF/URdDGjCYOzoqRUJTZkDZjmp7K5VY06fqQptSBczqab
aRgNgT9YYTtaUn3Irv8PaWe2Izeyc+snEqB5uJVyrrnKrrJ9I9hut+Z51tOfTz4b3ZlKIQX3vxsb
vjBgZigYDAa5uBafEjTt79N8FnP7oG66Ki+4tZz0k/WUHfqNJm14SwR2FdrRfb2FzePe25sbbRtv
iUsf6X5tmnzh+178hlkclCIEb7yO39CG95r27htfKZCvnM81G7MPO0Si12QmNsb0yW2eYLIIg7fb
bnIdWy8+5Xz4pezHCjkOTKjjsJOk+IBI1ObPTYA8VC2gI5YmztEuBqDAQnUxIYTGLtANqDuilVUs
zfDo5zZm8bul+JvWAjaKbexvw+fks3kvHmVvK52sPcl7bo9rm7P05c5Nzs5yFRg+TA6YjEdG+hPU
HFZKjdePAVB65xZmLuYhTksfEwvlvfHmO3KJjJb2yuPRTnbdBvpQx3wyTqkjrlUcp3/4Mqe5NDzz
Ox6lATW1MnXMl/i53TDraX7V7mR0QMyjsY0xb71L7+2DuzpTt2iZfo9OI5ULac7RoGttXQcIaTl6
Fthq+in8AiUcQ9wbHaKc/sdtx1y4DHSuWYtrAA4qaw4vI7xYcVPW4CClp6Ftban3NiKkSfrGdPeD
q+9XMTJLB5pPa/Iu56FBjfMyKDehn1l51lI3JRMU+1MSfm8q5/aqFqIxq/rXxuS3Z8GxVEqBngA2
GGcL/m6rD9HbhP7agbuqvU+U1tRweDcxcH/Vc6y0emoUo7LhfhZP+Zs+uYW8K0wUo4c/bXbPTM0W
5Hey25cCxeZEuxOAnSX+mw5k3LdsSUc11inGlVf4whfkaDH3qk2YcWobl1+QqXdLp5ycOHn+VCgw
l6rMsg17NRf+fKtgl2NmjnK3rsji7Jx5sl4YadTC3w2f/BBAtzYGjz4kgZVavN72ioVodW7q9yP4
zCvcXM3EscbUoBd2X6VPQ5N/vW1iwbnxCJmSPcRW1tWTtlAT8rocE13rbRJXeY4YHvCjNVW/pVhP
O3iSXaJBrLGqy+1pENHpvHiAzrPbNeNrEN8J4bsnHzV1YwbIExV3Y+904WMeoy/16fYaf2NdZ6GR
Mil7RQ9PmziJL43rtWYwmqei+/SCVDeygvfmcRvtoz1zuIM97KwXgWcthFKN/VnYr+FnlnZxQs6g
Sc6T/gqFKQqC0QaRBh1y4sGAyJFYA8MubSIYWIAeIN5NsLeX69MaLXN1XhpOkL9r2WmUX1bTxYUn
pCXCukYJGCT/dVkH4N6gJ5LOU1W7i7qNZae71u5fgofxheZoIey+y4e12rO8dKghPgIkQTsUqO/s
UI+5ltVawcISRqab05dqW4NgDWyGmhs7sZ/ajby3HvOD8ugeymFrHhMHLkvN9iAcX/sx12OYKl/g
7MfIl185GpMyjyt+DCRBkmWHLeoDHhQe9XO443UpfjFeA8fjkRQ4j3+tePD0b1958Jnt+R1kpoEU
pdhuv0R/D6eN5G0LW31uvv40/xr3PQIT9aG71w07fDH22aTZtFpaXHSys58wuflZMGoKNczLaS+y
rfWmfKGwyfi6tsfpnH4rPLzIL/kKhP26yAc3KiGJZzWuPZWSZya57DuvZGREqveD7wzb6oEy2FNV
baPnfsXYwvKmRztNk4mR1ZjT8w5elJVjmRMIo4OYCPZItZYx79v7uBAKYMIAXzQNplAhmG2jqWVF
kJsSLsQQb0NrSF2Dw/yuq8w8BdQwIqAcVJoUc9ou1039Ks0M6Lsfq73/oXY21PiMLL09R1/8rRce
qE+swaaWjsaF0VkmLwt+kpoJRsFl7b0D2Hby30P1Nf8wHuSD/ASCqtz5D8mdRPRbyTR+1zuuVkxs
pzQAKyT536WXGNbYM+nLGCxDWfviITyaJ3iy+x/yM2nhS/oebLRj8DX6CN7Cfb1yfS4EKF2TGYab
lCgwPSv9J4VUKr7rkxumD67/GBQPhvV3Jx/+2G0QPwJVReSl5jOf5TCjIK2jNOLpXLxL6hc9/nPf
p9YwYc2nTulV2SGtmnqI1DR18gbAVrSR0yelWcnPpl2Y7RLvA6BoFDeY2Zh3Z+TYVXVovnjsSXsp
+dSZ+8z4UPWjqL26WmwzW2Hf/mhXB5opFMyA3JmAfOzQpVuIIoK3pGYw7dSRLQ2bXEptI9j/34zM
XntFDje122NEcxF9Y25WSffV2vZcRY1pnkYlc+HxARnfPLUVJaoxfR/RdgAL6yubDpzF7WVcufFv
C9iAd4Jh1Xnpsm7yPGhl+Gf7wtqkxca0XiWAnOKP22YWtoS4xxygJksTxeT092dXiJuVOdlzTuWy
qG1GU+xu+PD+OBmCPEMFCQa8Fy4ZAMuXRoQq87XSgMop9ZUXJuY3WirtZW/lnb+0lHMrs2RgiDu3
CemLOyl6NEzM7qWgeVKMNRb8RTMK34vCskoBchbb2p5ypD7CMtfG2n3dKw8GTN1QWvy5GzO8QySb
+OlFKj6X32wYBVkvNUCvVanYhHGjUGzYe2/v/lWZgI2BZoSzD5kQ4K/5JZEVKbVMHekRTdt1VrDN
xgFJ0In9KkRPrYPtZK3edxV0ZiZnMSA088Loa1ALEGg4mbgN8u+eW28iRKxV6LnLvRas3EbTv3gR
5qiVUbrl8oWm2gBycvkljTHTc20ikzTNilSChKyDOCDK9/povrb/gZBisjeR6EnyxMM4vxp8V2nc
Jpl4DiGAauJtrsNwu89CJzM+R3CgSy++/8XyVtqDS6sElKqqPOS4MuY0HNwlXZCUlJiU8uT5sAVO
9JJ3VW/Z2RqSbiE00eKYBqFUGelea+41aRSPRYYprv5jorj3TRw1vBf/bqy1MbYlU9OMlwgZP1fG
/I2qplnFLA3eoumtaFdS3jyY/lDf51Uh2LU3/IdIheY0o0iAeODknt9QnWxWkstEjVPK+hbqX9tE
BRPu9NvHbmmvUOOZtMYo414lthZMx3gP3ZNMioxNZHgGEMj0JZBiAFhpthvS9Mt/sYhSg4LWukqr
6vIMFEbZxmUBi6TZar/iod/LamGPXglPhxntKn2Ni2R5hf/am71Mqh4ckuFjL0+Cv0W/dqq0P/Vw
o1VC8aKXa9xTCzHZQGjon+XNjvhAdl3EER/UTDuG5T+B6Nllwfb2N1w0Qs4Hsxu0z1dEM2k2WCYk
nNzIkXyE9KdutS309yu+sejxZ1ZmX85LmjIKJ0BD78s7sXS/NHXxoIw/vaBcaf8srYc208TdTzJD
1+nSJ5RxCMMxHIjE7WvcWcjLCra/FnwXbhhqcjSb+R+9wvnVr4bqULrCRM4lShtf/BCDD5feUupW
L0XwPTFebu/RojkDJ4cVnilKZbamoffh0p403KsxPxnRfaz8VXbFVv+Vw9LaKm+3rS1kgQazziQB
JDZ8xVleU4pdI1bAJ53Isn4KsblV0mDlHbDkDqRnCoVu0jRj3rPnEImqXBFrebwexSbdNN3wjUou
aHtt5Z5c8gfyJ2a3Gd1gcmP6+7NUMJBgsk8NevchFKmKgt7OoZLjlSfAddGK2/Hcyuzy0EGgpVbB
gupYTf4SRk0/ub1SPmdyO3yWhNE4UFPO97TuY0qSRnUX5nQI7bQMrSfZ6to3PdnKXXv8853kE1u8
WKEbQPHhcu1NDP9N7EOMKVnusxLkz33x+baFxY1Ek10hgMBXN4djy56WWkM5WQDFHJxaMZHCfa9I
hc8kE7i02m/X6kNLJik3AP42KW7gQpeLYgZMcSuNIBzEyZdO/Bgj5SWfqEUoLu9ur27Jd2jGUBzh
NoM4cna/GEXLyAi6J4xBapGda+rfVp2cKHIXK+Fx6cjRIuf7GTSsGY+5XFNQK2k2Tqp8IC6+ZgWj
5kxMrCzmusg189GZESsYNNfXOQlCcXDjbo+onD46nubberjJCsVR/f3qTOdS6AKnQt7BKDQTLrNg
IgleaYwaWJW8rI+BrhzHoLl34/4wEJfdsjlFarm5vWtrJmcO0mb64KYeJsuyYDxYt3vzZ40mj+du
wdGlwX8IzjyWGX2YXsxUxi/3rh2GVvUmAYA6DfaNIX5JxfyU5bTVDPmhHoKNkBjb2ytcOgLAHieV
I5qFDJhemvSLsddCNMscgx6KOoq7IUnv1IxSuamtVFOuwa6T1xg0QBlipdw3b0rKBuMRWcMZQJ8S
efHOVskVDG8XRj97wxaUx8J9M+SdaqyE1KWzR+WSZHwiTLkaSPMBQI6ROoGcKsOW0uQZHvSdC8z2
9qecnH7+jDozMx9GqxgkhAIBM2Lpbb36XaDuXGQ7H5KPNly5ipa2TZPJwHnRMOY1f2N7miCFcjwl
yD2E4JVr/mUVneEIde/bgxXtb69s8byfB8qZl3hWa4K7Ybf0RnkMytfMNDKGvbp9rHk7eYy/9qP2
pUyeQn1NgW5xoRpk6xAkWyK/4dI/Q4ZWOgAXE4YfsYFYtrMQsRlVthN95X24uEje+pR4OHlMWM9M
mZkwjN0IkEmva1M6DXrcwVFcF7Jow3BnoebShpVp650cPTLK4L/Kvtzcmei+rNRprtfMc47DyC+Z
FIPmKY2mdFqXkwU41G+3nW4PbrbxoGlK1+bXrz0WQ5C20oeb3llzQ0rbaY1iUd90q/tU/9YnEMSk
B56q4GhWDsf1Gbw0Na35LHfSJCtXehVT0lDalbW1MtKotRRizcjsWmo1rSqkCQCUuFuv+mEJLcQ2
K4nQkg0QHAQS6iU6oexyIUgGlWLvARKIEG/S4/aQGPFOEdZYOxfMgD/lEkA6jKxhXnoeJG7Y/Deb
W2V8BxW3N1yOnJd7K4Fkxc58DkARCHGdwkAYPCO2nwu7Sui3rrYmBrNohrm0Kf5y08y5YQQLtuyq
0Plqg9s6opkx0KRD8Fk37p8fYwmoCBMcFFcYFJ2/cLyi5AzHkCYG6Lsl5paBlCh8MLNgY5bfdJi4
TISlxjUg7XWmMDU5eMlRxAX/Pmdq0YPKD90Aq0jbfcrL8l3OudhEOvMiQlIammyJZ21vh+WFODEp
o+kWq9SpQs7TBcUL42YMMvSjxF2r/IiHbj+Sngxat7ttafqXLq82HPFfS3MvcYPMq/oeS7X5GVka
bp2twMDz2H/TZG7zbbHWPlgzOLtw4jpzwc9i0K+KaVZCNR7DbqfLH4Fhbivhi7Em7LH4LWUQJYyM
gUqYX6gNE2JaX0WZIwHgH/yXXh42omu3a6rZS34CDOx/dq64RMssF3NXZ2GhpFDT/VCt0XFDR9C+
JNaHKayxZV+fOyAcgCxoXRjGNWJWC/LGtOh0OlFZf6Y0gw6vHG5SJe9WMuXF2xPNhKkZM+FG5uDL
UJP82CxIJKmonBQTusTIK7Zu5X9z2+6v0ZLfGRBx5Cx9lqis3XbP6zcP9A1UnTj40102h1wYo9/5
HkQoTqHfyQNMZ563YuH6O0rTxA7pFl2A6QV3GfX7IqbQ0BC/csbh7EHswm1UJ5YNwe8a8eTSYqgd
wwT5O5rMX9p01GIBhnPgnl5ua9rz6uvtdyI6O80ovQChIk5ORHvTYs/u4qZEHaF0iVW9VqUwTmt3
RqLVO2GAHlgUnpJK1U6u3N1LgnAyzfIoyNnnohgfctnzYC8m1lT+Mz0klfSvPWVyfXAFMjJPVNqV
uHNNnkRSAu0VFy2aZaSBsxDXlS3QociHwkjQd7mUHEQf3J8ubvLWcoIesYrQdcT+pzdqm1DyHKtd
Yxtb2HkkrGWqS7B383CfRaIqd+lADhOHpXTyWsP2yldZklcS7GUjKFhC9UWjeR59EIAtknzwCHcc
HrcS9zqyZOoa7+5vjPVs46FMlqcpW+6Mq9pAFatjKFsEH7QSd8LjD6bSv8NUtDGdorL3w8/y43WC
+qZ399FTacfvb8In/5R/Mzar0LorVOfUgOG5yZvMAFg/T+ubsEglJWLBWR9t4SI3hmkWpO4PMDts
yrLZDG75KuWlaWvVWqha/Ng81Cbr5HBzNgfS7kIJNGyrofV96GsHusG72F8Ddy6cY5b4r5npxjk7
ZVpawunWYCbI6DTF+mPtB19vx72FW3JqTvJ+Z3pHk+ecJGaRj1EisJ96+aq6j236RQHa1b+a1RdV
PTTuSq648ICXLuxNl9vZkuqhNt0hCCf+jU1WPkYwRFOGl+DeOKnCNwtt6+6zsEqovPQh6SfALDzB
SFBiuLQatblV5GUM8dUBBUHzRdxmjvyV95C+UTfJsd1HP/+6/V2XPOTc4mydaHZmSQ64iuaM+DQo
2Un2+gfJ+HO0xzQSRR0Z5O8EsZqFFr2wQJjGycTcNGzLejgWZbVhfmat7iLzgebHHoEOzj1QS5gM
puWeb5vVRb3ZZ2zbk3/f79pjBeJQ+pbdqz+ZcF7D9K9Zm/k9FGYuZXKs1Tsm2w76PthLd+Xd+Ai5
eA8K8vZWLTkHbKETxhGY0VWHoQtNvyCh55ShC6VUv3i83jZwDU6b6GjPLEzrPft6BlOljZhgASKU
+Fh/kR0mBOit2rq0ie7b0+h8p4D85w07IC1cOUyh80SnWHZpVQ4ZKW31iiAlfpK0kyJvu3jNLxZy
UdBN9N+Z2Z3mZWYHy9VK2S37DqrVY/hkPnzS/5KP1uN4EpGmd6AJ3TAO5AhrhFRLhwtM1aSgB6iK
2HW5MhcV3gwEAEELNpu01G1PocSxWqJeSOgn6NY/ZibHOds2BN8Mv8wnurwnmOzbDSlh5pifgBVG
e+Mhuy/f9UNxZx3Hldjxu0g7P23nhmenTcuZIMgT1ifvv/UYHp/S+46wtVPeqJn9yu8LhJSg4q3B
GNI6/xBO26Zx4u/DZrC14yoCeOmOOP85s+OoQxPtiTo/p6622sF4q5z2DrLvrfw2Uezs+q21UQ/F
ffAUfTjRGg/tonFQYHQ28TKekJeb4OlmZlEm5HTqdw2aYhVDr91L5G9S91cJ60a28vhf8GjgZpMw
I1wRtOBm3z5uYWu1JqImJRCRkeptuXups+fAhFIhDEB8r9yIC76MlO6E8YC3nWmEaf1nTiYMrVZQ
DoLcMm0RCjV/QopBoJD/eASMq4/GESC06V1ACfvSTqpIuesHEAnWZimcxk6u6Ulr/Urr6BqVihlA
HRNjMEEPxO+lmdA3PD3pBo7mZ/ObcV9vDCSqUL0ObOTGegeWiJMs2cKDufPW8BBLYfbC9uy8FmE5
FIiIcGyc6u/kvbyPn5W7pLBNnNSCCMeBly//LH7cju4L18eF1ZnDmFGBw8RYrZK7vn3P1hhvFg4A
qvKUohCqYpZjDlKUGyPKwOPAZVhuc5GmSgSe5JNU3fvRVvb2w9pM1kL3mC08Mzi7rfIosuo8nwze
6fv6Xro37sY7ayv8qjYDohO2eFcdbn/CxSVOyBJKJyjVz1ESgAq1rhbxTSPrT43V7+mY2br1t2L8
4KFpu5KxF401fdnFfYOrAz4N+NiueJm7Ni26iHcpOfzE1t09JnDd3F7XokeyLJiRQDJOYjOXp0Ft
FD/T+M/xqIsjfB8Hx0B8qCnWNE7ZfpYH2xyfZV6Ewfe42bckV2up79Iqz3/BbDMjrW/7IoXeUHZH
4aQYjfykFtrP2+u8jpky4D8CNNx9dKeV6UecxbBEQK+6r2B9a6I3uGT18FT3d7X6JIgnVf1129aU
UVzejZe2ZscNzIKQJVN8HprvhrpPGTzp76XgwQpXNm9tUbNbbyoBN2qGoZoJMfMxdD9bLqNar1l6
38srl85C6YumNM12ys0WRQJ1+jFnX9ASGdOKAIo6fmAeM/8D6kInTBA1M6BBSbX90P8UvfjNtdZc
dOn6OfePWbwulUjiDOChYSRuBf6s2vpoBGu3+EIq9RvywgwcIFGSxcv1DZY4BL013T48luvcdKQ+
2kjBUwGVw23/WFrQBK75n6XfX/rsS2rlGAR+AhdrrIwHiMlgQAq3Y6e/3jaztCDIcAAT0Gmnrzj7
bnEkFWFDV83x6Fkalvejh3xcpMLEPNdKhiAt2AKYZKFpwLwFKf3s40FonMSKhy05zO+axnseBx0a
t8SmSrOLovogKs8So8dxIdtW/yhLb7pe3nuVZhfKjzKKVpa+9IY//z3zT1wXFPOrht8zau5H1kpb
tZROWp6ewsh/ruiXxMwdGFRlQClAkZb+cbQhV2IqhGKFPNHNzd4cXSsPUVczDJBWlp1Ix15y4OqJ
YdRPBGoXX29v9II/meQzE+AcQC5TgJeeO+peOSR5gDVo7WpOYvx9bFcY3tZszIK05mZRbLl+7pRB
ao/uPh28DYJh9u2VLLrR2UpmLusVeS9KFStRYQmrvwqM78YbP9z+36zM7gI/t9AGbliLPsC4CTjw
SJlVNj/dtrL8xahEwDk44SpnR8KUxtDADaGpk2BMQD6d6cjBWgklyx/sHyNzKky/bzpxLKetFx5S
9SkxDuHg9M0K+vD6nsGdqdMzHwzRCtDhSwcrUsMNe4MPJlQKeXl9zJXivlHzGJF22ekkdy93ay2k
pc83NToYfeIxAMfhpc04NKLSSrhuTDOkn2rdi0m6t2rp8+1dmvb68q7mvUbImkI+huYo/SIqQmnI
YSsju30YRkY03R+3LVxnA1M1j7wRgjJIXeY9U7+rGrlUeD0ZZpBsuhZl9sjvkm0Wj2+SFOSvkuEl
K/Hv2i2muxoQI30xuJznjC6aXmnNyAPdgYjp2AvWXWEpL2GpP8DWutaWul6fjOomdT3QFcAL51CB
kdSqtlRy8TrYtNZXVdm6zalTvzWi86cfEkPU9Kc5NYLr/I4JXElpqoxsOG++9PpXtzx6zXspn8Y1
rp9rn7gwNL88qiwytLjjfpbKL4yn232/v72S6ehfOh0CTOgIT8W8iVpy8v2zBKBS2zGra52Mpr8b
62c93Qv+R+kdiu4ul++8aqVYubRD5+Ymbzkzl3lp2JRwDyIdMziDeByHcu8G34QeXdo1YO+iLabp
mTAApgza5tJWO04aTQDknVF8r83woGrjS6aUW6FsbLAxK3nHdZCY2PgmEL5pyfw5/ZqzlWlCHXrZ
dCt1XYKq064zP7v59vZmLZ2laT4SYhP+UOd67lnYmmh7wMzZZL+04bUI7/0BqOJKmXLJ55i+grqC
JHQi5rxciSQVSaoYkxXpRXcDegwvt5dxHcN5lBDAeUX+jkKzT9WIRZ7mBTym0N/q+WfZ/empT0p4
TIbIjtbquktecG5s9lagjuw3Tcy1ZI4qgpdHzXjRtNw2xGO1VgtYcgGD2hSzq6SfV5PodWd2qebz
4YoCAoJyb0UAUfy1xGTRijLpJjAnO90Yl9vjl5lGSzjOHUt4Gazclq1XwRD/OPthi86MzL6aWXQC
kRYjI4czO1bBz1E6iVK0YmZxc8APkJtSN75isUxziOyjADNmpN0lkGAcqGBUtur134xGf5A9N1k5
QosWoXgG6AUWhLmq2dfT0O4TXa4jN/lrus4rwymEo9Dlmzrb33bzpdNKEfF/psBoXJpq1bSuwgya
1WI4VNGxgFnQ0kghV8ws+sOZmdlx1V2taJoOM2681duvjf+aB++3V7L40ejJoPxA0+IKJm2FvlqC
2P9N+d2Gu1o7iZYLMBQV8ZXQsLgYgo/IOBPRYT7860OX0ykJi+kqNEYHxQkZFOjVYeX+XtyaMzPT
358F6zjpULmbzERNQqHa6YPtIOl2nf2HUEra889ypg97ZgdKNGR/I+yUmo/cn/mejt5/2f4zE7OT
SqHaS2nuwHHrvWrBU2A9jf1KvWV5+/9dxezMVKrVFNrkyJUU7Xzvron2hQcnoJrZ7erzfXLXeUJy
9snmzwgYHLuqUDHWpD78YN00DziiCPNNb8xNbSTbdlQ3hd6E8Ou2h2i0/m/fc541IADntoWHfcJr
I39q1b1brXUXVrxcky/dAsLnIDJzbMSltTH8J7G2bGMNALzi4/PxnkLPOkmUMSJ5G6vetuZOk0/G
WgFp0TcYLgaIRsXFnE+/KOLg+1KPlS7/6aZ2MWzb+CV2PceAMvd2FFqoD3MpndmaubovdUFvtNiS
99KuOQWP2SOyarv+YIw2XB4kD8/Nwfjjt/NklEksPhYX1JxX1FeNihpkTngVPylwECa/jLUIPv3u
K5c/MzElZGdRIvTiWjFd1qWnqGL86KXvkeW05pvZoXygrvj3Qj3qckGTc55Zc/06luKCBeUwAAW2
/DW9K23jQdgHG2uv/HV7z5bd49+vNwu0RouYSqfypi0FKJqDBvGW3iH/7rQfmfZ+29Y1gxdPv/Ot
mn7M2cqiuq+0yseYOBySregE76rjbY3H9lQe0GH6LNjWtt3WJ2Gv7MvXYJOvpWZrGzlz0MrzWrGA
D9fxS+0AgKHtPzQgwpLyVc4fWvk/vDjOlzsLy2ANo9JTsSan6o/YGBCHk9XdUErH2991zWN+o9zO
viuDSjnoRb5r7W1L95OWbgxgT2N46JtNph+ygDvUP7ji2hjRtIAb52KOMh2l3tfyib7dLaP31gqP
Vv9JcyebzPZbIYRPoVOUKxnIyh4qs9icuWPlexFGG0jiE/iqis6BLEGuvnZJZifdSnl28Sr49+zP
YSfMSRWROIWXtGGQCFaNss5fY8FYWdXap5yFGFmotbFNMCNmP7XQyeuT0bjUAA9+5wyWXa29H9aW
NQsyXpwjwaNgzx2Y6HnMsk9y8XbbLaeffMs7ZqGlLeKcUhImxu6tH34oqyqm15DJi3ByBUE2XU8P
WwyYff0+DsKrZIV2LvkvUBRuB127C9KnPGZWMNHXTtya6VkgKU25EMMA07qavStJcx8idGYYwylW
g1Npic6Yp3Ym6VutF1fuh2X/J8tH45yR9d/B4OywpxCFNErNZRQKqhOLP8XQ3/vJuJv05JIyfIC7
ZKUmtOgrJBDMRfFohp/kMmwrjAr2cTidOK3b6kW3TSUVgqn/UhyEc+UfM7ODrTZmaYUD37QO2l1i
mk7ZBU9tIG8S5ZdvrXHyLLSh8J6zLu9sVTovv0BNaIi63wTfnoQC9GPxUB48qHmO3EAnZGmlr+Fx
DR2wuH9ndmfL1MtaaaG3IO2rJbtOIsdq9jUE7+Joy9kHatu3T+HiBX9mTrncPFULR8QcaWa72bsA
eNj8qDK0TXYodt02tBTBzuvIsyMBYXyaiSl+2cvR3vc2XfbSjAcqLVtLsD10onpGBW+bXFrbucnp
J50dBTXx8iIOqBVU8d+JeSc0f/f1ZzhCHV9QNrdNLe3a9OCdpKeYJZ/rT5VNW/doahHMop3hQnrx
TTbv3SHbyfLG9LQVa8sN9DNzMydJMkPJmwpzBVmKoR5jH+FI88UEZTRa92a2zZNfja6vmF16kZwv
cu4rflwb+SSB04No6vdtRsYOYEVfY8JbCijndqab42zflIy555rakpN13yLREf3naI25ePon5pfP
VDOXTaiEJ0a8SxO0TxpPL4hZmZk9trn7yh2+cgmsmZjdb2km5GZWl1zZuXsPGGJbVGuPt8UPNY2i
wnk7kcjMHJxCTxGkk+ShAkWC5H+txN4O18gmFw/uP0auBrAoTgVm1ROQjGH4NtafAuQ5A4qw/Y9K
eAsD6cWEs/D2aVr8dCBRaXcaFrMss91JARuYbsXuRMO30npW/5zGgp7W2b8/25peTIdWmJK2QNcP
phU8+RG9dC8Ttu6wVo9YPDQ0Ouneg0VU5mrDut8GHUQo7BH0D7YhV89D1xxKNdgX/lpba9kf/rE1
l9dujD6W0XedXI5MP//4/zPDK1F1ZUHz6x4F1sYIeIACwmeQPrZNuHeaz8GakPYCtpJNgg6YnQJ1
AgvC5RGlHSybLYhkZ3iBJsN92fQ/sxMk4+4uOaYf3r4/pfthEx1dOz6tgYAXw/mZ7Vl8TYWqHkyF
NQ7TRI0X+46fBAyX9QECg8jqRPGh4xFz2+sXrisYDZmQhtwcZP4VyCbVQp8ZN0DX8TZoN2oLfZdd
ZhthTTZ06UEIiB0SIBC4E7XE7HxFsIHpiW4BBtSarTokeyEedy6Ct3E5Hmr1Fx3zR426VjhMMulr
EICldYIlAm48sTHw5+XG6qPYpV0IoEZt0FFTYjndSl1k2U2U1Q7nKN2IPrSRtz/uwtFAqY4tlelU
EPNn3pQivVcDNcZrDf+YevCgpBQzmj8fH5UvzMwcB/HAYcwMUg5QlqWc2Grj2d3ahN21/AQ8NeeL
mV3EY2SNnjddxNpT8hg/1TvLDrbP6Q6GvhEdpqmQVv1oH6Bg0dbIFhdCM8N9DFoAc2Cy83eN7+xu
ltMmHVyJ3l/soupijT+6Acac23u1gMlFtgBZVrqwk0TOvIvQjlqlJw2NOH1Qn5MW7BfW6juUI9OT
MAxUD3rhmbKbcSeRyjnyGH6H3AOUmN5GduChxhT+ORni9JOYC4BpCaKJeZ89H2Qx6RXW3Wo/teIt
8qINckF474BErLVy/y0567mx2f3U0OUWcx1jKDSBjxK0wZH1UrMFf/hx+1MvXO4si0YxDze+8zzm
pAW1GKvCX8uhjZzY53UTB4GwkQbhWAyBtitjS7Ih3/tV99mn27YXguyFF0+uduZKaasXejB1CrTh
WZIduX2pq1c5uvfLY7rWyFmzNYt4cVtIY19hy+u7+7TR7TKsHLWttm3oP4ethcRfu7KJC2EObgPq
zmCCIOk2ZstrLVhJGx1uIrbvOYdz3C/iHcCdtwpIg26szQMs+Aygayi5QLPDpmDMYgJV4Vg1+4mX
qPG3WVn9VOre0QVxpSO2aAZRFk4CUfQKvzV1SzkIUBK1Yf4lbQW0J8tna/XyXwgzFDsnAMMkeICp
S98wAj3RVB8WGxRTta1ZRJDHxtGXru5Qgoe2OnERLw/1j4xL2m5H/cH1EsUW6xEJDbewjlGlreXB
S/v5e9iYj6vBXjs7lImWS8FYwAzQKihuAguIxketdqQILtaVk7GQYpEp0qidXpIijfrL1aeUjvwq
CpE56RrpIWw8FwnPuoMKJnI7uGeEeg2xfC3cNb1amTADaq2he/Jb+/vsMAJrS/3QQyIkKO1ia9iU
bwy7/fol2yc20wl/ZXuDTnvs4M73o3PS/hoOa3XqpT034GiawMzM5s6zfpiWM0lV+AnlCFKqkUM7
bMKP2zFnyX3Pbcw20UOYtlU1bLjmWO7BiElHufJ/GEm1VkBachd0dvSJ2hMc7Tyytq1cVO3kLha8
+J2FhnJa68iYpqXkMAACR5/+n0xOD1rqfhzPeenP7w2PKfEkcfp+ZzUnxhX5/7cBxpF8reW1VIFg
svlfW7NERw30NtRVbA30ChMfccIQdmAHNfF63CjKy0BxoBS2t3fvWipk4sg+szoLcjqMgFnVI/bb
JdH0+uiN8EGWsuqb65rDg1kHypPk6tovt+vNfOfVDXQNsS66R0+UWmRh4nQzjrLEQKHQi0dLassW
NuwK+eJcaSQYJARL+ulXnr7tAg/1v7oLSfdjWckPbhR4n/1UHVC9Fmofud9W+3Z7eVcHgGIViT8+
A/YIRq3Jpc7OIKrGkFh5GasTlQ9jqF4qwvmfm5DhjoL5E01dfY5yE/uu6eEK5jLKG50JMebiBG9N
KeLK9VmHyi7BR8yTF6bWy3WUgZHlwH/RwolF2+w+KWkN1eGroCrOqKwUn3+/VWaVnElwZ9IuV2DH
nnP6QDnbakoDnEHZUfB2j9KGh4Xdb39KGzTmds2Lt1VOUKEJqGCZdngKj8yQbpMDic6xvxu26b6x
m+2bfF+8pc7ak24h7Tj/cXMaIEXKOkGYsBajxjCl8tZYR36kr+474yFtV6DVS7Ht7EvMa5CQrGuW
MH0J9MFk2e6EUvwldYX52ghB/PW2H13dUGwx85UMyUMGyotq5qqBm7TWAN2q05lvuvu3IG2S8bnp
3//cCrN5ZFAyFKcQ1lw6ErRMwIgmySPR619C5Yea9Q95agIfGdeeHFPkuHCjqVCM3DPgT8CmQNou
TRUqg5ypgamyKjb9/yPtunocx5ntLxKgHF6pZLvdOe+LMNMzoxyoLP76e9TA3bVpwcTu99yDKZMq
FotVp84ZDqOGE79z6p2k3yiGOzPfNDF8NX1m1k0pun23dhNVDlwTBnwYfF/nxp0Bog1gUIVeYAVG
Eyu07P3KFJ6iKHV9Q7deVmcOyYXtpmSWWa4OaT62ia/cqL4NsUIwO4IiPKjuIl/2/lw3KfJKbm0L
FlHTfD2f8VOv7xsljEQE1xv8PDj5/8QAPtXWDfDxdxNsWM8fqc/2o5f/pbrJ/VFxH9juIYIwHdGP
aaD5cXB9dcIN5VzUYA4cRoXp4Y/1wj7G+59oC4VopBweynAG553gC25vJx4WGOPEseNjq9poKAwM
SCsK489cPYBPUTi9tmkCfOYrM5WFDJ8724NTZ+nUIveWjQWsyTJBFcDPGxHv7gZVEb4aBhrg+KgD
gSjq3OvVYsjV4dsz0posi/4zrr7KoTiqHSLyUvxqFctV9Mw1ynzHMCAS5+mD4OutJs5OPfKJ05ye
+3p5IfdKq63OCfCvjzGRdxkSdoEBVmgkuxnI6Az9WW7tgshyejMbqfRpgUW6VAbTxxP5X6sOrj8H
BTHEOihn4CF3viMyuOZzbc37M+13r/gTGGYp25mDe33ZF+GGM8MFAWia0ElpYCav76LMa6LbIcMX
MARzXtsfGCOQIMyC3BC0Is+XM0xFnnY0L904t7JgBF4pc7JjtiwvzvCeVMVtWwwuBX/7YEpBVbC9
oX5cX+mlZtW61JOfsF7QpymVkiVxqeMnWLGXvNgNyRJS/Fl86t+rEnmfvPhZWUi3d/bjRDLBhXyR
B63G19sLrEkQeubHWca4K/HYQI7c68Aqv8HZyFyHbfqrnASvcpGlNbM8WSb4EzDptmbjbW94Tv4h
4+h0Vn1Ih2nfRJPgw17kqeu6Vu0x1AGBnePXJcXLiCkkZOGYF51Jmc+L1w66SNJiKwzp64UMLhlU
pi4Ow5LqmJKvsHvUy/LXGa0GmXkC/9gAamAQQ8bIkQ0SDDD8n28cZb2lUwnFGajLTvVhXt4GO2jZ
0UYnDfhoxfKs6ElgcyspPLW5Hs+TjxWnESYAHNhU8cytMRiMMNP8GLU7LQqo6jHzPqHugigkfVDV
BacuqWWvL/dmvXfAAHr912zenShqrvW/tRDIH1Kn6tbBr1USr76JHWLov6P5Ecg6KSKTitwOFWVf
wZxHe2/kN1rtRTZJ6GEY/Gb6LCDvkwlu1K3gpOP5gGwPX/2i9uvMNUo+xQD1PPk36z4a00ITxnZ1
RYRO0zctQTNMX3st5kVLwHKiOGlNWOr8wqt3eojUIVC84jiqZNwZwcdElMC6T4lzJ5EuHEYCzI77
mfiaW4LtZ75R/Hxf3dmAMpBd/7EgwRjfWBiRx8aLbhP/7fqX2joPeFFhbmTlh7l4ug15182GPiF1
w8sVnsPSB/s/NBBx7yMHXjkckJFyF1CX2vWQUjhDtYD6xoDQXa3sJKUTBMaNqjNkqHDewNSL+Tie
0WjKizouQOePKYEKXClsUuT7ET2hQyvT0tPaXn4cB3U4lEsvm+5SJtX79b3c6qCYBgax8N7Gj0CF
8fwMyqyL2nrBL2iSUJUPY+snzm0luSUN48KzaRG28sFswLysf0W2n+ifqEpHw0MqAtpttTnPfgkX
gfIsTuNshhfmb2AWZF77k3qg23V/D2EOUMc+ORoPiW/7w868E6Egtk4ASlQrVsxa5Xq5z21QBl4b
G7Yl9BoUYweCozR+c5igrrHluUho0Lpby3rKRYiZCrooQJmCwEoJ21kJ7C7xl0jzBR91K5hjhE8B
mzmmgy44TmLDHLvpW91zcYrRL6fE+CON7ZCDEFzNosBJhwgEq7R/KlBYtRDxpFQnlWJpIoDBZnkM
s6U4Q+vw7EX9Gkmc1KJijJ3dAT82QKgS2uVGG0gBtL81QRq7tb+ntVsun1OyfrCiVawassuO9ldV
gm5N1NjcurRObXDJei4PDU3YGpZjj6E8DMHPAm22OgB5OJQlrn/JrQUZkNxZieUhh8MjNzG+mDJz
wOmU6D4eP+UoLEXRf2s9pya4xJA22oK2A0xQvA2l6MhMP2Ue8N8YpLXRdRf45uaKTuINd9I0mmud
3a7mRtXVS+c2mQ1/SZkgt9hc1YkZzhMGSk3aU3wldESB47PallTSu9m9ONK+ESlhbOb3p0GU8wk1
TlWmT7CGMmVffDCIjiXlK9L7pHnvbb+uUf37LdM94ASCrGUr3z0t469/P0mhwCBhSXGFu7B46eo7
s7+f2a2c3afP1/1waztPzXBOUtoT7RoZC4zy57jTCSg1O93DlCPTQyT2gkVt3YpoxAIkpALLpTtr
tD5ZlD7OlRqPM5L4D1Bc2glRP7ND9LTEJPoP3ojOOgK/ivTnYvy9NXoTQySwJBs3dhYWKgTU/sMb
88QEP/iuLlpLJ7p+oemdTb9U8HS2btmG1z/Q1kvk1Ap3rNRUzbVhwkJ6kO2oQ0eWUfBC2Dq4KAyC
sg7EDmvN/PyjQNQRjRwDYs6VdjTmipTMMzXBKrY+/HejGM8yPKj4ESVnBlanU00kogu6NSHDoGaZ
DASE+GRuwr7KvWwSeMDmBXVqk0uAzCpXTFyYCLExhq+qYx+3pB9v5DKYFreL7wBaaSeBg697xVVb
QPsHnlgDqm0gs+S+ltTHWZtU6AuoKiYPgYZzyt/ZMhPW/tSi3XXP+O6RXhr7lssEwxSeEucfLi3y
eEjbCA0qV3fH50knZUkWKB+/pTf9XgtK8JBWT05BZgjbPzh7Jxwq4ngmyXy9c0WlgK06Idb+988x
19zl5HCbdZRXrYS1V0c7NN3qJfbz22gHbsDkRjukz/LT9fULDXKbHU8LbeoM609NYu9T0ALGj2B+
g6n5LXKLfRP+Elhcw/2VHTfV8yWyqYy0MYfFCRB9IpHcnQ9Z8MDQf6kw8idSmt16uZ5tKXf9JMM0
2SWFvd7rj9qRja5DclKT6l535R/1XUzezda7wydOQMuIcBoIFrwRfc5+AHeGKozyg3D2+wd0t50a
wMfM4Cs+vKPRFFlAI4C8V0SgueHX6LignLbKQiEk8cgIIy6GyhoBTRyMFb8aeaY9kiX3R8vEYPcv
O0O32fhoUNVyINqqKwG6fSQHu2DGbksUWodup89Hx3ru5b1pP8VDBUKNwrO6oBTxKVye9/WnQvkU
lAro6POxU06dpWElfmrR+en0pJSfqLKMMooJ8+/rn+LiSwC/tBJr4H0BEo+LwmnnSMzsEoisDjUo
1ijTewJFWRF9x8VdsFpxjLXXiJvzIn5BWLkxqxTYF7CRsUNXd6+zo2K2uTJf//1y0FVTAewGtQIK
M+cnadT6CBA/PJjkJP5RoujM1FhwP1+kNljLCoAHSgDgJKgYn5uAQpRWoDSJZmHzuWjPPQPyEp0L
kP5W6ZthCq6brZ1DXwJVHTDbqtDVOLemVc2SM6NF2zlt3wwlPtpJ++bEjaAMevGeRUMSmEEYWkeZ
AfY8N1MWve0gAPXI1/6Yi++kL2Z3KEQ9n0tngxVkT7jHUDgAXOXcimF1tpMsWQ+9iUTz9caMPX1J
RVu2uZYTK1w2CP5AyDcWeQ+ebtsrBztUV5Umae2GCOLYpSus64GsNPiDkHvyrlAXZaopIyyhDIiS
7srWGZU/evTsnXspEbFZi6ytfz+5CBnY0oD4LCAi0PY3QMj8LiwgG5tR6QPgWhaohZkpKR1H9IDd
3s9/Vsm54JBD1NKJscp2eW5KhaQDJPsYcl9NcLIusrm1K74ShAMgi1aOxZ0s3RoHqBEC8lDZETF7
C+8gsLWpkp8jJqPwBHpNx520Ync9ZmztKyofK0L1+2Rzvk9TPc6VFr7fz3dIM5L2OVb2cfkzaRaA
HS3BIi/zx+9V/mOOu/vqqldHeYQ5yMn6uXFnVRnK1LtIezCm1zQNysFF3vq/LZE7eGODRkFRwGbc
f089VS2yN+POjH3ZerRFb4vvVupZPvO9REAQZUjKgTiXMzfPoFiyDWDSnfTVkNEiDDtpn4OrN9OO
iorICZiJ7VkImdeXeVkS5AzzR3+ikQmZsd4do+oot39l9o+6eaVS5wKnj+Ikzocm7Zc+JwN0bR0k
ObUBPt1SC7ukJo4zBFGTeXKlBSbQJtd/3GUkX737n03hvLunHehKJHg3w/NAjZ4q8yMT0Wpf5A3r
+sFHDhTbCiLi64Vt25pRu8CGlPQthpwrlN+TaSSjWQz+MlR3eEKJOmiXnULOKBeXxtJikKlrenex
6tdsnkLIF3lNNZE0xRQf0KQjOlwZ/WzQCM6MP1rObnXltZAlolmjVxmLp2vs2EZVeH3Dt93wZDe4
wCWb8TAjaepdbUY5WnpXh904hsXypQNTVE1+3Nxa5WEc9tftbn5o0I1CghfIKnSIzuN0ldE5yZR1
P+ZqZ1gg37fjHZDiouVdFG2/9x0oA0R30GHxNCcOaoroNOJQj+3iRlC+ZgY4HgA2BRUguC7VFz2p
vdHKHxeWCGxvXeSrTNv/m+ZimD6BPc1ZY9hgjoeU0r1miC6D7V38xwQXQypIXw5Njo/n9HMwtzpC
CMSMdeU/hYyTpXAhYzIrWc0WLIXiGe/lO7Sr/qQ79DOO7a7aVbb7oD5DQXAiSJF3i+CtKVok5ypN
1cdTAYCym+az14GAuDA7f1pKAV/G5sV6skbuhFpRN1jderHa6d5ggV0/Obh68mM2YDp6N+SP/+UA
/PPp+HPXOxpaRNjSQvG66dY0j+b867oJgQPyRYEsiyanUZALSfXLrN0Lc8jN/x9PohWICbwe/1bU
OpDf2GxdQnXft8/U+S85B1TG0HQBbSJoqM9jhFmOtVV0iBG9nB+n3CSakj0bzYupN7vWLG7Guft5
fcfW//HiTj6xyPkALU2ZOiosmgv64e4iPVBpZ9S/ol7gbJs+fWKI+/qTI0POaIGhxL4fOgOzaiSd
/z1QdgVQAiQLgmkAKfmLLp+YlOkaRQCacL2VxbyXl6ImifwhL9TtmSz4Xls5MHBWK7pIBsUlr2uk
D3UU1WW7LmrX6e+24plO0I+Cm2P9BhffyIa2BxwCTLUXGh+oiMS2ia2LzcJre+BqCoq7uwOR1Q41
EyKJxqA3neIfgw5XW0vAdpGWEwzSOrTVu7b1+/q3DNUIEa+HyBBfU5NsGs90XZlEkdp7UObN85+q
4jpMALH5fqrymwgqDTT6wSSMGgDnf6W1xPGS9Ej5KpK46EUfTIjQQWoz3aUEKr1743YK7rLD50Pk
Oe7w8dzdDF5xY4Q0qAi23EUNWXAkLmdEcFWf/CZ+vLiRp7bVTNBusvsPyY8P2q6/qR+Ld+22gVpV
9p7umf+Yy8R4oDexh77FLJrBuaxqrj9hHb4BIhZyKzylUN42lVY6Q+cuqG0dtHD2Eg+8jKPb+xjI
edCIGooEtS/rjJxN9TzKLUU0tqYNmz9j5irH+V1+WB7kD+p9Vi6U/lwM6XrJQb/Bru9E4smXNCSc
ce5ZNzla5jjViAUfVohKjQl1Nw8ldwqmByPEM/ZY3NmBLcjyN58gp/vMpUYxnrdRk8Msel0e9Q1S
H/KcOG73daQv+r1NJM+8tTzZU0PR7PU39uLC9U++MZcz9Qud5AX8zC6GOQJG3qz7Ofj5ZJIBmjog
MX2Q7x1XC3WoP+Xvz0OADF3EObv5GDhdPpdOjVXfTmaEn6DeagpcrPefGJkDyf0+elVQfjShddAg
BXX9etved1AFrAO2GP3is2EMJy1dPGLfLZLBtTofg1Bk/NCgDGcFqdvcZAtQSBl1yyBCm0aQRm7l
CxCm+ds6/9W7AkOLNqxHqk700Ved5T9YgPwnzjBGXDDhy7lzIxUp3Hnu3AKsnQD1upmwKr9GRt59
dOCXLBXbBxUazn2UqpiyVIaJriWKR3cI0v1PeM7NV/XWkN/xPn6BcPceGgpvtmgDty7YU9uc3+id
ojElgm0nH914cuPKS1A6kESdtE0/AeQNEvGAT2FggNtHE7pdOcVEq6sNhH2BAGwdBf8BCWHXeCyI
0bqpO7r1JwokE1lCYVTayo5OzXOOMtE0Lc153WNIsH3NH/lt1hLMS8UjQc/fzX9oeGiU978Ep2Pr
rQhGXqwY1CBoyXL5ZtaPWUQnDdurvFlgnsh/m9ZxzF9y9S0DM29+GEUknJt33qlJLuG0Um1Kxgwm
25Tkj+MOE3z3lVfdNPt8N0FRUyPKHchXRjcja2ct80HBk7yi/3B96RtObeBtjPkwlGjxXuUyj6jt
ymSG5K07m681JPrK+0YPUVO0ARMY6L0tykw3PjAK29/0K5jxs3jJBFVd7MpUaOsCkDeGswOsjx5l
Ix5ChQjwuRF0bEhua5BSW4dPebAPqL3TUZe71kXjOLCb5QfTZUE2tbmaExPcR6zSEam2ARNKR0ES
zLx+uh9FEr0bZx80/GtbCNn1OstzniaYdMi0tIERBu6sOs79AcvJgzL6vO4KW6VXGEJhDFRTqGfz
r7pYKbVOGvoWahmHGekh+BfAcqtFJJYAZtvbxW2TPF+3ufWNbBDjg/IBIyGY2jhfWwzigywfh9bt
7DKoomaPon1w3cRWnQvL+scGl2YxIzGrIoeNvAFSRPbx/AbBfEN6LWh7jy0kZl7Sg79YwI685RyA
ukJEGlBQPFi4UNo4VZM6NvAO2nIXRb/T+bke/lxf26ZrgLlOwTczMBLAmYDe4QLGISht980LBZ9C
rH1ZRYYb9u26ne2l/GOHC8tJlaKl18MOiA5y7U4f7pTevW7iEvSFb2QDvIuyOJS3ocV77goSuH/m
SF69r6wfWRatk7H1W8u0AYhtPd4tMWMAzzbVsVaSfetonw7mbj0QZ4uUSS4B3N8/BXQHKtosuOm5
bVX0SouUfG7dsZjjgnSO1b1NdRI/WMXcfC16NatuNjVWSUAxlXtjV9l3SZ5g7nWQcuoioFU7/Od1
WOVgTiIUeclxtrvJIq1jxjVJGXuIHYzHplIzh1ClpscmiftXCIqYUPueGsxGybGRPtAp7h4Tycyf
bYf1fr+o/V6eF+stdTBo4yV6OjymUa7Ai1syq3PmJr2a3dcQlofodLPYRKVjGtT5Uv+ZEgkvJyhb
yn4M3PqDUlE8n6kyqAd1GKDLef17fkO6uXQJY4cA3ANxr1s2j5OZpJ4tdru0bmVKrl2/Yp/9ei4D
5rBdZytEW7QDEqqfsfFHpv2zvagkUbN33BpeaQBaAfhk1f6Vr/Lr3QQEsYKW2ijo6274NSDpIEJA
jXiVe+d8rgASQqYGPrTapzcTYBY1lBNn6/36VmzcsWdW1lN80plMmV0NhgwrTtdMdzo48xOS2ABu
EtlM2V6uuvwpl50wtgD5aObp4br5jSDhgO0Gl/wq7wO/OzevK0omVxJiX5/JpF5GV5+eNdtfOoGd
jSLGmR3u1EiRrS1ziavdbkGuzAIIzmIo3qPT8ziKGBg3PhyCBcQ0UAySL9NUDDPUsWwjIAG1cSwU
MC5I1TGK4/9wv8N9MWiG0QUcCi4vNOa4NJuMtW4yWPeNPHrAfycYZRHSkmwkoM73NDLIVW3rYkqY
UWUaLRASuXM2xoGl0CgYFxOAfSByntsY2TCLIYmqFspETLurfHWo4pf/zU+4IF8BFTD2eYs9LVMC
+VACzZqiBLugoNyz6Y8KMGsmoiMay9ydP8ROr6kd/ETrEw9KL61x2+g2sRRBUXLLH4GjAGkNtGrW
R8W53yfR3BTZeuzaGjVQ7TlrIPnqBOP0OsdL8O/37tQWf8aiBA/sBbYk5+C0oZH0tzJU2yxp/x/s
oGmGVwpqoEALna8JOj+GyWL4SZqo9iOQ5j0xpE7545hgiWamUb1et7eRnzkKHp5QPseEhcyzclVz
njLM4SF0lZhj06anchJV/zaO8pkJLjqOvU6dxcE9MYFyNNOUwIHsYT92/yHUgwIDI5NIxTAKy+1c
nNpKvaxHWW9/tpiIn6PnTPp9fbeUNcRd3HknRjg3KOPE6AA8bV1qfTeT5BzqAx+VvFeUV60IDRsU
f6M79XeDEwI5f936RnkcG4mHHLjugSfmzxUDq1EFcBreCWYH1Yjd1AExGd/lqPAmXjeKyNS2bjUw
xQJ/h4IIbvj17ye3WjmCrWRpV5dvpn2U6aEyz38BKHJTx+NR18E5wPS9oU1v11e55ZErHRWEKwHH
Q6g8N9tEsZSbHVaZzV3Yq/UdpnT/fdRfB9X+NsEFwmLMSs1cXcWQ08dRLp8ykKH3mOK4vpItx8fX
UhCdkGQaPA8lCnI5s4YKj0eIfbCaBWrD9k65CMxYW36BZx2yGwM6zRgDP98xaqHMrOp16w6JQmtS
OPhgpAVVkCeXeWsEY2KYgT3S+dkemvGuKYrcK1Qa4R9J+JEkldN+gS5W0qkQCe6pRfoZ7JGy0UqL
2yZZ/mBIhXYroarrT3UR3at9lswkkuX5GI0WO+hAC7/PTM0wde5E9L2PnNK3EwV0F5gXSI9T17JH
R5+aly5z2GEED5Y39g2zCYpBFkZZGSTUUAVqsgxkp1ppkBgVmy/NKOLRh9geuDQqxfHiOYkeII1B
cU+q1hQU+ly5RqOPoUZnMLSrGJRBnyh5aEctDWTcsXupivZ5Lal7SzJ8Zik16KntyGNT4wB65yz3
IPVgmMiQ9KNB8YQkSTHUpT8o1Gakmyr7q5x1bbewjr0tramUZLKy5kFjaPqTYk56UOlnVeHbRjK+
zMWshAMt808pThUIL6cmgFRImyJB6r31kAdIDAkFAh1GXflXtepIXVVYyPhk8J8e04g2d8PU9nsw
ruhvgOtFGWmrYfYaabbvFHvIKjJni0iOdfueR00JJQvECH7mk45LRvtmfdChsDQOf1owN+mGP0d/
rp8jkR0u6LZ1VTYaJpJcRS0Cx6TgRI7essI+TA5L3P/NFneW4pIuXWGhFmM40U8T7ygSA0nUtYVN
ptp6um5sK9SdfkZuYQW6eM1k4DNiIcc5t57yagivm9gK4usUCmpYkFcHA9Z5bJjwZoTSI/aushWX
DSCfqzEckoDjCvosP2sMv0SZvW9MUcN4KzcD0Qhqc3iPQPCcS6wdZ5JGbc0BK+UIxeFaiomKAmdW
7NAMFByHLf84tcUV6cohm0trxDY2FgUByFCUgWTKL31B2ycAvDXB7bFlDsPff7s9d3ssYCahmBZd
U8Hcg159a+Z+o75EiWhdW9/u1BD37WroNxeDDkM5xoesYQZSvyWy88Y09HfS/KFsG7J0VFDVulwe
uCfXHpKKcw12A+4EyKmlWnaNRtFsl+920487NbVb35pMA8w/kUh14vKShDmwCECMFF0rcPidOyh4
Q1ObOiiqyBnug4HmlR8pKtKqXv/3ZxtkejowJyiBol7Hw5VT3CZOIrfUVbQmTNrKr8ZxP6fWDmxv
gmT08mTDlGGuxaVVTJFvJQGVYY1dB1M26HxLaw4TqxNc+1sbB+QH4Op4UQJlyuW7USLJ1NQqCsLg
QiGgDPllJdLgqcz6fT2EbNw2KJNYAOBbIH9bX1vnnwhDbErTtBNmy8fK1eXhZixQZB2jfSNbIQp6
d7lKD0reBEpk/xLYXldxnnBj6hu32DoNjU/HA0+UsR6yxGLUVaPF7yPm132xV8oxMGl7O5nJfq2y
lVBlKEsDeuBJJtjlyzgG+2D1wgVnoIDEC2i3Q9VrVJMpNLpZhgcz6KW1abyLZ5Bg6ZmEgWlrUPzr
i976sic2jbWWcJJ4D9IIpxwV6iaJ5wzWX7KZk6pAney6ma2DDtEVzPKhzqJhxOLcDEIm1IYilUKf
2Qnlaf6iGOQ3WLtDFT+4bmqjRI9hEXSmIXC9PiZ4Zqi0dQqdGRqFMIPqVpWDCrbuxRWaqylAh3JC
7IF65fiWx7I7jiKlxMtAem6dW6k9l1ocU1jvhtnyy7KOiJ4CB9Ho9JikSHLlUbtfokZ3Wa/IAg/a
PD62sgrDokWAJzZ3UFNQo1vOZMCFkuzBNLKJTC1oNiP6Q1nUQxZp4QAs4pA4IPyeLAGDwtZHXuV1
8C7GuxFFmfOPXKFAC/UbCzVr3byduvmpidmTFAOEwpzP6x95y21PTH3vw4nbLiBbyTHkBFN9A6mu
pSrvs9FMXLPVI8Ge6htRwcacBJp+2Fd0zs5XpS69rcUg33QBAfc12nxOuvF1fTXfs7N85HEwJmfh
xW0CSMV9trI3UrbkKuQg7T3VPZnesOXXkO+KQiNV95H05o0Zvy7NPpqfqfIrc6CpUtxKTVCynVWF
+uIazG/i0GiCSURzcPlVMX6N7ipqXuiooIlxvn7QucR6PULaWKGeqjAyoHizqF+ZI0hQN+0AUIME
H1hu3NDndmZn1Mb2W6+5iIixrDSGAym0g16Z/zrvxoqwJAR7zNwqvLBAgvJ1NK16wAurSM+eLP1j
ie7n8sf1r3rpOCp2DEUUGx0LW+XNOCsPjh2BH76fChP6v73pRpGQVnBr23ASwOGhoDWo8ujWbpDQ
Ml6VmMZmLm4cFOdv61Y1PXVK3uJlEpHiXB48kPpjcg13NCivLmqGCppqM8Mb0G0hIDT3Q2iAosSs
rfDf750DMfW11ICOD/+USJpey4sKmjGztSujX2rxcf3/X6Pw+YHDMsB2hrWscyI8ggki96iIlyPg
h4anNSTC1DXq8Ghjk0zf68Pv69a2POHU2vr3k2ilKFGqFTmspRMqA6jlmoXlXTdxee1gQTZyNBR/
wEjCn1LqaGhp1jNEVQbtTipsX6k/nfnJUt9UzC4QY/iJl7uIluu60QvRHa2wqWn0E2RZpV03BIkR
LoARzWWYmqkLRR7SiDR3NtxP1RwgslZqN0yecsHIxrSHM0Lyz22AkXBYIDHZy4XipRtWQOeGFgoq
/YAh8+XdaJ7qBSPHFPSVpWfWs2vZkouczFWX7H3JzJexfkOZysujR8Bivxa5uYEuLLrIHlWFerTr
w5xz1bMfs/79xHm6CaIg0Zp7O86jxBDmez+OUy/HFUh6+70a6psxp77DJL+Ybud5EYSxjc3ArB7q
3Lj8MLfMIw/QB9aTrJ4B5ovtF7zXYlBYAHyXd4Uoc7vMf6G3AoInUOk4Njj1uBugBnV9KukxgAGL
DmSYhPn8hskP1Iq/DHO4h4alJegebQCn8B4E7wKGOcFYhumD881VnLayJwtlpeqo/sVAP5D6X5+Z
10OpJHeToPVVUoHU6nUiBnkUFb03AJzoA0L/Cl1T0NrD386t67aUGOq0AlbA7tiS+K56YDDrGX58
O7ram4bJwTC5K192OZGC6wFjAyKBz6k68HFcGqjZcLsdT+YsaTWqT+ptc9SIfbD3uftef9T7PBBR
uWwbg6zNKhOApx1PHjJr0aCnPfZZegYwe+e4K+1sCSR25dY7IY3FxpExoBj0tzUu3iaFFTPTwdKo
bx7ig0SS+8JLoVx7/6nfVKJn20bSjZ08Mcc5keUUVFFGLG55bL1mJFB3IBbICkLIQAlSl42m0Lmt
NR04iQamkuGofsOqDoP/c77Jw+GDfpgANErBfC/K/S7FsNGpO10a56GKDm0Qa11a/4Ghxh/WDeYb
DzVe5qQh8XMftq+PohbeBpL93Cb3gqp0zZ4UaNK59mO5Q7MJwPXFTY4OCbSSUKCc9WAOQXAoB1X4
JjgUa8GJC7boIst4OILyV7toCE3oZ3RLC9vKl/Mr/xFEt6oLgowAFys71Hvh59wIeWf2OE810kHO
m/Vz6rd4399PUK7IsNfUjUOGKub95GEs6tZ2RfOaGzf3mV3OZXvoIZUShd3BbQJoo/18MkJZFrvr
9vrQNcOEGqaI+AhXKGqTKA5azN1BDYff5a0GnLpEMJbstv74I93/SA7DDbg/BN9x3bfL7/iPXc6H
nErTMj1b6YE+8h8oaYCd6ohWra+4s18V5PVRxFa8aRAjUmAMQvsSDb/zc2n0mlGpq+NMEjualnzT
V9S/vihtM6yd2OCcZWQAG1cprouVLMg5dv69sl/c+6ePyIuC2YOm1p26v01ff5tk+Zy8hMRBmNyk
nn7nvLyKhi9WD7nYYTSGbLQCVwpULhObUiO1M1XFSalfmuWpgMyd6HRsPG1Q7kO2hwFXtGf5nJYZ
dk6j3GhdNN88lKXXcXY9uo1H0VW4aQhqWajVrs1TvoIq1ZlS55UOQGeCCZZ0BxHbT50YjybahRPp
PHSBiOWxh0HEZLp5dSDFxPMaeEXMAXDnMNHpQLtFBlQnGO1d8wC+Jdc376UwlQWL3FzjiaX17ycX
RwocjlLOsET9UXfB3EYqkSDYpgkQSKOACdIWkz8D6VCMGLHF96LjawLirEjb0XRvizKXTTMWms/o
lyKZ4HOJtkKhelzgebF0NKsnle5Y6i7V7vpp27yGUMbCaUYTc8Xxn29Ybpd6F1kmrr6v2Zsw6pKH
lg+Rob19TArC/P6QkLuJ1Lvo1tqrAu7ZrdOFdwdg0zJKQmAjOzfuLEkzUwseadnDw2Lau6F3gnQS
8SRsL/IfOxpX/i2ZUtJhhp3loJbeqLkN2FxdJUSMfJpCx2cGRGh8rNJP0K93ncVXPWjoCLZ6TTX5
WIL2srkWMNDA458YQ5UmSl7Dcczb7gfYnvDoOqbQfFi+rKDdJT80RrS/Wj9+kXeF23ylgSOSQdv0
Kbw4MLThGCC158J3Huulmiz4BSXbT/OjFWFyEope0Ea8vlSRHS6ELyW1lzqBnajUggRUgPCw1yEr
wdm8CNpCW1c8SgJ/L4kLLWluAH4wwNQitbemEgWT4Xg1YFGqMr615lfRNkGjCB5Um/npqVXu1Eh9
pbGxhVU2Qg4cw3jq70UhlOK9WANHtK8TAB78vlddW4WolX99ezduYTBFYmTLWInHgFk4PzYtcv4q
qyI4kpWBh6gnnQgOsfEBQUKMkSYA2VBx49HcJdpOeDdJa685IYtJmPWZFc9COM/WPqL8hdmw9WKQ
oZN1vpJGjRVNGdLOLQvwezf3+j4KjFv5V++PfuMmt6pwqO8SNYq204lF7stZ6rJqLMLiN9G4qz5M
D05HBuzhrv3X+pyg1zq1xT0rxpVvol5tpRQcaOA4RjHxuidsBNAzC1wCqI4d68sYFhpnb4CUX+q8
qveu29joNJ0vg4vSZTObQ+sknSuH5mPiDX7mSYU/ec9LaP0S2Nr8PNAyhfbO2rzmZ+lY2RVyW0MP
UvnCV5EIKwkuopm0oXnLPgXGNjJNZHUY2IMpACr4TuicmrSJjQKTpaFzL/vsBrTULnjGoWBKshBJ
xHV7W8f21BznelRrtMkoK8xbjprXZaOr2KJPtX5v7oo5WxHncXmkV0xTQR5oUW961ENQEGVBa60q
OP9H2nctR64ry34RI+jNK+jaquXdC2MkzdCA3pNff5M6567phngasfaeV0VMdoGFAlAm0wHHVusq
d8uTpCTFIf6jPV63b2UgHI5ytp6MN47hADGoHOidjYENl9589J5oo8HMER+KL3SE/74OuPLsusBj
HFMYOxEMAFjQwbqNUxfjV7JCEhqQnKdstoakIyULGmoZPY7W8mnPrpXKOCLaiwUmv7N9jaGSACnQ
ryJ2Wh5V6sow6UJp+BeJiYiyIFezIANJPyYQ9Nzpvuaebk9iScrNSEI/JTuZiB1oiKFmfH05Vzf6
OTbjoHNdG3JrAbu464mECfPgRP3e/dMZhDdYvuao51CMo0KESk6HqITu63t+iE7tRjgKd83mukG8
r8b4Y9tloDgsYI+FU2yQQDqLyqbTtM4wj5y1Wxnd+aaiRDUa+vKo5DAGtUYrxxKtFoNmr7HbELkq
lVB33Nabt8grXq2j/BjdT/sESQL6QSdOcFnLYcFxjH9+AGNsVOVNbYEj2zbRhRrWrxW4uAUyFZ9g
w1qEW4ZPVf2cmxtUjhUN/Xcy1FV4i7D+Vf/+BmZDgokTiobisgjHZDvd6b60N/1xr2/Fr2zbEwg7
eD3kAANP2tUk9gw/tyN/PFnk2djyOBvXou3ZerB8PlVWd+I04bfMVgvGkzu14DStfWd12GALqTPM
YCIVAq045pPTOq7mWKwbu0daAlcYqLN2NxHuMGGErKi6iZ1uM9+KXFKGtTQzhnT/AjOfOhdAIdqM
AJ7B0LUV8dYV7RnbtVpifFwSHjfX2m3wHI/5rIJY5LTOgNdKkDJE5aIOiCyBzt5yr2/Y5T+6sqKs
RKMpTE1HTXwzcbINyW6CvRrvlgI5iuOa6inR53W81RPrzDK2IwEtXknSQ6DZfg93KLX9xgmCXTvb
uPQ6ItgeTF6c4Fm4XEnODpKiEKQ+1GFhl2zy0qlV1H28TLMlgZTZH7C+Xjdw7X54bh/z4DM1kWpa
u3hKR1rRGeuPsL29DrGW3Dn3RoM5GzWMwneaBIzkINrd7+Ax3QvvCdFvlP+gLHqBxJyNTQsSrVbC
4rWYbx2fM+kGyiIcazi+bjBnYKqrbfg/K+ZF28iWd7mT+egjauERdNt4NRk28ot6fx32O5vz0/MX
fj90DWEElPlQWgV2Wd2AadaDvjP2youF7HFDbnvkYlQieqX9gshpp0jtihvRkd7+g3QT1vbvD2C+
4lAlNM5jfEVJwgDsoQvdCIw+CWd5V4MySoCQLEebpfLNsHPm/k1bGMKMXCBm9kSCpwsBb+f1lVx9
Un5zJcAazHizPQ+RNaZiZ8IQ3UddzE6+ogi0EPGt4KRu6g/b0OEArqR1UF2EWNf/AjIr1yVmEkRQ
nrS1b1b7gby8yaR5mDbFhte+vO4mZ1jsDqiQyqtBQGEXrhi4utu5lIj2SNRti4o90Rdxzdvg9rO8
D90WxSt6UKCmxlnilY8IkghTWqhYZQwBM9k0SusgrWSQoukoXhOUXZ1eA/3I9WVduUpApAi0aGBi
QyaCTZapBsUEi6WiRFTVjqD7NX1FK+7cZ6TsTlHO+YhrJqEjCwV5jNIvleLLsFylqj7XEbrf9FSc
H/S2eprwSf99thMtTH9BmGO7a/u8KFI0Dg4x2HBUedfqKp4r+uZfr5wlImW8dDEv7cXMaV0lgZTk
fYRTGsk+r+oNyGdSqyR5Xpyq2jLvA7WqHuO00jjAK2cbGtpwD0JjA7obWC6Mto+CzhQyDFqK2xAi
WdZtjRtgcqzoe9PalN5dt3Pldn8Bx0RqNYT5hgq4esJGAPukULoJxiMo5E3wJa+DrTiIBfo39IOB
SA9NOczGw9RK2WVLhW+utn1GQZnE64BZOXguEBhzjDTVyghTYnZdSkTKqd0k92p2hMQ6x9fX1u3c
FMbXowFhkyYA0sW7BnJ5eVi6c7WXioy0oJa5vm48qxifL/V6Ggtw1dndLFSnLKKj20GE+66crTvw
6Moc25bPwByj2GBL5zUoopdD5nIfT1mnllCqBguFdZdnW8h7cnPoa8uH5CuihIrA9IMQua/omE0y
Jh2b4jbWyNBtBsysTA99zrkTrNDNoWfmDIlZuzGIJOgmAGnyIbr1Z/ba/ceMuoXhavfqQ3hb+ipG
ZfzrH2z5T9kVPAdlVjCQA8y/UYCaySZDeBJvwaisds4U3Ue8abe1TfUXCzm4y69ldn2SRwWw2vEh
HnYmr5S89iZGj/hyC0BzKtRumER5mBszSEkU7NpTYdqimx0Hf8RdTsODAmcjpjmhMoM7fsWpD6y5
4TmufGnYFEYjcqbAjaHkIxovSZA6osABWUvXLGwOEAo1UL4DNcAlytBG1Yz8GCJG6ASjkzaZE+qk
EZ/l9rXFAOV4yMu72fpz3UHWbfsHlX2jZTPtIQoN28ziq0y1F7mGbnmTv/53KMyXw0wsRFkH2Ibn
pk9LXMLTYqeYAiderHk7+CuXnnR0pGMg53IJg4XNMVRhjCH+KdLNkN3PmLjsa8hgYiE/rtu09trE
4PJfNCbEy5EqtTQGGiZI9PeIDpMBBpo8/Rqx4W5bKdRsLW+KgzG20xaTQY0rgqPPHtO+2UZJpjtD
DSm3lpZf13/YWn0Uffmge8IwiQgKYWa140LJp0wHn8BMZbdvXzo8ubtIdhJwPwzVJ2ioSNV39lhi
0Evsj60yqWSokOfq3mbzNoUcpyCpO9SKTpoYOKVVc06R1VB4/gOZDYXZaQOFMPxA/Th6ye3gh5sU
7zIV6iIb9SHb5rsIscpHC/D1lVmLUOe4zLNsiAwMdSeoBBT0pVWP2X+QBr1Y+AX/7D1UqIlKVRUR
UEagUNAp2PaOEe2S5DboocjFqZWubd1zaxhvz8teSGSMI9kVtM3qJVv+rFnP11ds7cA/x2B8XO/M
eahKrJiQegl9VJC1oY7MYzlfSzpgrgF0U5hgszBPwnyYsByyMfsmbpCfh9Cw62pbSy0pkEfUfAjN
qGgiqHipjjXbzkGZr9VYSmUG2kK70T+l9FFL8UY+6ry3yOqphdNqYa7CLDra3C+dQkUHSzzNEuK6
g403O6fGjw0XX8stj4GLKXpQx6v3vGLlmnOAzdFAGQyTeejtukSNja7PZBPOMZTUjSvU3RooKOf6
zXX/WIu45zDMTjYzMxBpBf+IWn8uHOxp0s8zyD+gxwLqD5U3WrzuKWd2MZ4i1HoziN8OOUHnhmJO
TksOeB8dMiWBWrRo2KkSnQpQfVtVz7lM8daUcRg5CpRQEbGmgXgXd2+08+uRM1u8dh09X0/GWQTZ
KGYRYjN2PKb3vSkTkEX6jVE/1lHvon+I8/lWz7BzPGZ/oy2gNQOwR9nKg6PuUs94VSwneGi82Z62
qCp6DY+MYy0GGxApRJIFpFI/Bn9RDtPiJgCingq/p2T4yFPVue6Ua6l86xyDsaqYJZFaArxS9Jt7
0x7cfi+hbJETdRMcersDubK4R//T/XXcVf9Q8EiHPJGKbjJmzw1h0GeDgltOXJkvcZBtpEI/mpHG
M2/xcfZSj1frPzjMppO0wqzqFDhRFj811RP0lrY6iAAbeQLTInhGBF/uu4cmhoLJ0JCyjW1zSp/+
vbGYQFgmNnFlRffRZYBR4lRtBwjkQHL3dqA3qfEoipz1XP2O5xhL9Dk7TyHtOzZ9DgxDtsc9Rqjv
BTt29e2QkPmu2/a7zEv98U36Cjj7Yu1LYtQOboqZVBmz3ZfAvZmGJs1wtdPmxgt6GpOiKUkWBJwc
0s/tjiZjDClizm7Rl9IZAynq3ZFYQY4oBc9w/yGCRqg4FvJIJpFHc7uymAsWnk94XaCThZ3sozMd
5ygAVjhCl7b7mlV938q/kB+3dfC8S/pgo7m8IBL93eqxY0z90dIaZ67R5Z2YYMO4HUP6eN2JVsL5
5Y9idqraYE17kB/aeKG4HW1cAV3W03aKHUV/nauNKd4oHQdU/bF9gAmSR3SuylgMdnxGrK2pAP1a
a2emeEcz/YEvovzzWLyEYMxSIiqMUwU1CDlX3DoBnawvUkcow+0k7KK8I9eX8ae7XsIx7tp0VitE
DeCUWCQDRvaitCGzWnFgVr31bOEYbx30Uhq7AAunU2kTNl6RoHShLMNzGCDZ/gcmgYECpI0gbLTY
zqFw6KOkL+EYC6+wVulEbV2Mpl8HWXU/CAGKIBdGwBZZdkMdMmftmMGiWvoToYsHaUBccePAFjQQ
5oFLVCeyvLkOuuZ+FroNMYaKjDtohi9jizGPemVq+FglOKfbWrlJh5oTvhb3ujwgIO11BsEcEEIF
gpIqhlkC+PsFzBElSAtCQqbknAFrDnGOw1zG4opiVUvg5AbFBfOEJ+6MlveocFsetRsPalnVs6Og
kguJNiqgqAzid5OUtYxWartuD2n8ef0DragkXC7fst3OsOqc6lMmQqVR2HQTaWViHsEc5Vq2fMLM
pJ05KcjgJXf2d+Ypun9K7KfQ4R3yaxHkfGmZCIJ2h6ET28UzoSKb5e4wF96AfgBN2gshdNK/rtvM
W97l72cmVyDUmAoTcBgyehRkSJYmmGY0E1wEE+pqRuxfx1v10KXLAs2BcFSW1EZCukERuq611cqb
lUOpHs3w18xzmtVFPENhApZlxWmGuU+oZ2X+YPYbQdBIHOzHJnNL8zbsvOtGrXR7wXHO8JgUXl5V
JajmYFUxEfOPEZLsVXHEO+UFgvZhT8rQFp7RibCRbyqvxZhW+HD9B6ydAwiVyH5hngGNS4zj9oom
jNEEe4UEOjZhbMeqrfPIS1fj1xkI45nhpEfC96IG6JgT5Ze4450z0hKffsSvhbIH6QA8Xdl+5ZmC
EWQMsI65cKqK2zx8q0PfGD9j9avuT3qy08tjKPhUfPwP1u8MlwkyAZgiaLRs/GYOHQm61pqBixGP
XHvxgmvWMV9JqPusnwOgVPmNWvxWp4OMTBeKh2GZE0wou4X+rzlO4JdndjGfbCzKClTsi180Oyt5
i/tj2LxpvCN7ZU8vjbeLCD1GIsCBcBlDejzLZ0iX4mCDlm5iKF6KchQ1T70Ucy4HKzkVQJxBMR8q
pKk8GPmADAD6Gh+knsyb+Ai56KN6W9ck24LsY2+9SZzemJVwgkobMpPIUKGQ892rcBYkS0gDKOEA
deK2PJrBSKAOCsI4okoF8tpuV3ByASu7+QKOMbJVhtQYKOBK+ZAJ91KykYT76w6/Msy9yGD9NYnx
xVEvB7MSgVFr9wMkiWpwDB271Onz3A5iV+r/tKpXm3vRvKv7vZbfNvGpCZ0OgS3irO7KWPvyW77J
0jE6YLAFZ6kRNWEeICNcOuGNcurwZYtfqn0fH/pDu4nuOy8TSLChh/xGJ7voqeFpE60cghc/gNkm
eSCgAkLxA8bAC0avjJzIeuutmzLiafxybWXO27oS4zTWAKWETpVsRBB6EvUr8n7Tw2fiJS+F5MTb
8HYg+QHqeI+l/4vXfMIzljkbTbMYjcrCl+8yZ1AdFSxhdebG4buSPF93Mh4ScyqmRjG1uQ5bwfjT
B/sq3U3pfTM9BDHv4Fh2BBNZzz8g2ySqgg1JTWog1fKhVt9byrlXr9ToMLunoqcLpAvmQvdwGeIa
tZQDdVHYnsaTFpwwajKmXqV4c76fRgfGKWFkz6rGeXh9M40xhmG2G5sC3LUY1mXfDFHYNGU6oj4C
4nCnRnwbR9AB+gl0XOXBTcGfmlBoiuubrNyH/VGI9qBhm7S9rtwM2qs+3KEZjMgTCKxDnwZOUvTu
3JBB3NPZGwrHmPEAUsikbsH9uu8CSOGZIFOENmObC3YzPvdRifGnX3Lnp5luG9lESrqf6pPRit4Y
2RbeTaFMYl4EXPEckKai9wWcPSooppgTBQkTdFjOGu4BiIBoVC2sI6U2pEkrrXauO+lKbL+AYoJt
Mahzm8oLVHyIdaeJbAVZplhwzNDRS05kXwXD0CAKHviH4b1LNwrnARScCsDS3iJjNnuioJNWehWG
Q9HdJGXrXTdu5WRegP7BYwJb10ygHZOAR4VnEbMkivwYNro3d+51HJ5dTFSTQPlSNvpilxaQrMk8
U/4sNF+BvHBpmFtz5nXZrACCTBSS2aiZY3+wbWWCHJkB9FQ6EEi7Ylhu4/l9ao9CXp1iyf33k93I
RcgYbENSEMlr9vjPcgOUcKHV2bIW2FP5NAXoLNa9Ied4x8q5f4HDuGIpKZHagDXRzq3TSI+p9Bjz
1GxWAuUFBOOAyqxYMapfnd0Gqi0rg62rnCvaqhEg+ESeEeEKxfhLF5dnRQ/zCIulRt1Lm89OX0b3
ecK5M6zacYay+MfZjayXTEGPRaCAV48oaEAFE/Z1l+bZwUT8RIgskJIDocp+l5WrTEh5IVv6X4Gw
A82qVighNghK8tA7a7XtYKqIvJxyMWet2OqEmaF3UC1gidhpp6iXHYzROdftWMsxY9Lvn6/+TQZx
9j0W5bxWA9ULJtvnY6wftImC+xp8dZPilHF+yNqU5NGAx7gIDjvDrSTIEESQgexzog2iHwwPLeXV
KJdPxByeFz+KOUVytCW1loDVzbons3ioppsw3KfNvg+PEnX77u76IqwE2wu45TucrUESiH2eyItP
xoPfxxYR4pdU9gPKGVjhfU9mD3e9ZTaltexhmtx2dbXP8sfrlvAQmGOjqELLHEUgDOprkPtyK3H8
fi3/erFWTJTQ43TGLArWKtXERzNJEoJ+A5AcW9Pt2AuuRU1vjAvSNvdWSP9bcCZ4ROGMzv0hwIYQ
H7MAzPbY5N0pm28bfTcmFkhR9rkgc1BXnRFZLxz9KD38KD40tQnOdCHq7QwRK8jdWE3Qe2MbI2gj
f+n3Yvv7+jdc80YFAuLQqAAjAxrbL73RHNWmHC3gdVb/J6shho5cWCfljqhwF1Re2WjnWMyCDi2o
ByoaYxL2gOa1GpKZh/KXcQwenuT7+rPgNczxTGNCsxmoaSJBgNDuP8Wb+Nl4oDfT78oi5d5AHdR1
tO2zdsedD1i6GNlocmYkyz1cGnIaNilQ8Tp1hz/oYNeO6hbkGhEpeSRdHAs1plRgSmUh5iOwpjp2
cjCOz7lNk3uTxx24dsid27R82LOQFWkJ5lUS4GQKKsmpuo+G2B4mXoKIB8ME4k6KaiVrFxhNtM1h
lyC7xkverwyMYMz8r8NrTPidzMmYugVEAP+c6devyWN+kCArWryqD4lOYk4YXj3zzgGZOAxSGbGn
y0dq8ufwl0H09xb0X4Ib+5DO1ojwu9zLj+hBtO7S5+t7m7eei/ucfTbEzbSOayAryudgPstKQyrx
6ToG1zwmgPQTlQRx8Q39qKA/710i7T7eabnTDTCpeJ134y11tBLy4Cbvuc0JKBoTUHBq65BmBTbK
42hhkk6qjclpHfPuofsmktw3OHeklX4YHUzqsrbQ335zRF0uaTBlsVW2EkZeyxhv+1OW7mjipoqD
KXwnTh6m6pgHm67zq8kRqpuE+pzlXrb0ZXhZfgAaxdGRjvo0+6KZxzm00lzF5NhQE9qjLbLU7Ekk
+Lagqkowhxvp7hy4WelykFdUci6hmZ1TmKEZo28ALJn6Hj14bZ2ByGdDh21Mj4J1yopDXb0Wil8b
z5ZGejkmQuEq4m9J+qXjjaIRcaR31kKfEoqu0rrxcDSrYDP31DYgzql4svCaFbVjlQlpwDjY1u9j
JNptewpBaayWG0WG4GG47VXM5SF90RyaGcIR5rsJllChVe1x8iR5k4BNNNtq1a4QcrcatrngB8lW
z2fSouPS9PXJr/sHOh4D5aRBUSNMQifLv8J4H0LVTcetIkOj2nybJqdcdnTZQwdgiWn8/JRk22Ty
xBb31fw5Q4d5sEmMjWk9F+UdlNpsJd+n010KJSCJOlDSMaoHs/UyqkDS6qDpuyS804uDAB4p48VC
3X8+0HpfKCkGdrZGcZ9RP29+BcMj6ia59WD0m0InxuRT5ZRj/4g9eJriz0ZFL91pmL3ekN0YPOzZ
q9i8FUZsoyRCcCmi+jEybVV6ypMHofilTI1jYUYcF5ZWD7Fc4Fmr1F0jOFb8KRearYZv4nSTJSeh
BL8tCilyj1kA04P72UnxFFTgKvbm9k8LoQTrIAYnpLH65smkH0M9kKg69KDgbfM9yLpza7Rp74Wq
24jNVuiqQxtCAls+pcpAxML0TfoKmhsvi93M4tWdVqproBxDGyWGyMRvCfLLvZlpYVBrUYcaJWi9
t8a2hnJ758YkPTSYhiXirXI0nmoXHvaAITmevPoaPEY5JRUMPeipRnPQJXyVahAVlQGfHFJHtgeb
2vmpBv0geXnQD6GT7z5ROHppXN74wcqYIFL0Z8jMxtSLSTdqHGrfXUKBK+8qMr+EFclwdbXvDdc4
lm5zmDbR1nBKJ/GFkYhO6PBOgiXaMqHp4mcsx9HZcRP1TdGGA36GvDCCADpwdB/BeAAdwlNOcMI5
xoGSV+vremT6eQu6NJ855vqSmpNooF42hk6UvZey25Ql6RSefcvvv2Yfc9KJNBsqQ0P9KiPZjWor
+8ijsLNyer91g32z6WxeSmmlkHVpG3PCZRFY5VsTa5o9VyTa5l6lglcB+UfnV3u8gV6ePXCuzTwr
mVtzqtSgKF/c2LB2iuYH440ibK5/sLVT9MxTML7IeApYnnVaAyPRww9R28xivi2TBnphv1Bxcqx0
/NUOMgGhOSWBiYkoaHoOcX9HKe+F+bPQAkEbZP2X8bFl14rMrjW6INUzIR9s8z2cSIUHuZd7Qg8e
HUhrgMD4NIHcQdgmoHX4A8rs93InHHjUvsv+vHCs5TdgUAT8WxZ+B9vsUKdlYxZKgv669KBKf0we
U/u6kWcAjBehhD5kYRtDom/U0dVWkEpN7EQ07yFxlpOutFDYQ82iTkkyqXhrRyQYkc0fok1YJhD7
0QgU0cBMXp0GKBlSUyHSUD+YGhQTSyHmRdJvEsKL9UDj7994hkLqpXtYViqX1tImgQv6HSTWFS/f
Jg69CZwP6o/OfI+bBkHpizSeSSAW6bX24Oy0hDxc99MfgQXfRZVF0EgvrMs625k/CNGUinKAq+1U
ezKGTCsceI1x5M43/NhziwMsjMSYbsCxyub7rXROSx2CKkiGgqlQz7GqriJ71635uesYFCZOyr0y
pyOafu06JiZmnnBnJkXi55vgodgqdj6SAgVFHvMxzzYmauYY3TDCCs4tFHdt8lhq3iDZ1y37cfAw
hjHujSyy0IgdDBMSUdymtMpeLC0xT1JWUp1AAb44Gl2S/hGgc8ZJMK+5CPjjQcWj6+CLZV/gFGqs
Uj+nA+q0vggyQBHzKfVeVl6vW/hzIurbxL84zAt8VmWIlaAb3rZw4Xak0dP9cCe/CZYdHsyH/L7c
a0e61ezGIBzkJQBebMYFGQxVCJHQooOS1OVmDI3ZGqyYgsR5i623NUTyghkOV/GbbeLi+szjHP75
QGcAma/ZhVUX1x0A9WN7iJGy9y1buzPeBxBkRzvzhpsn+pGxYQCZE0/QpnwwMJ5nVxqYfSDECLYb
UuMK7eV2w2NT+NlRcYn2nfI8uyV1eVr0kwi00ZFOpt9/FilpwEBqLw/n2ddPDW6skd3+gjdNG96F
YnU34pEGdRBxoQ1Y/n6GPklFkctzNqDjDS3H/WZY0ouaznOa1W0BSWTICZsQcWGrO3prGqWFZcUt
uPvT+aKtu8Kh2pUfwa3hQtRtvsluQ68dOIFg3XfOTnPm5MA0WhfqJnBR8ftU7yQn9QIn/ZAfZ1uz
q1P3wdkcy7b7sTnO8Ja/ny2nJshpG0UFiHRltBi1LUF/sB37DQZIBhAK4VnOWdmfd/3Ffc6OcsZZ
ewr6aFFewqm+1d+HXzMpdC96KDf3JTgtobbqzYOT7JTdaEu6M9qT8/Cv22Auf4LF3N4UQR3rVEO4
Ba1sJb4L3Z0ZQ+PpBQprHGtXL0YL59+S6oDsGRN7kl6r4qTBXplR8Mrn8mYceeqJ65EVcyqQGZYW
oaYl/p19wjE38EZddj84kzSQxt10N562VzKwjbckfNR20ANAo6RXc47j1S1yhss82pKgpkrcAteK
5a1azgeUqu2wmNyIR3u1vop/LWT2fJ9M2tyGQDKtlzh+VmP3+i5YO37R6oK+F3QQ4JbEbDqjKaNw
CCu4ZKj5DTIfwS1Eeobcl/L0JuP1fKxZc47GbLlML+eoSYE2WS9d6BUtr/GJB8A4hG7E2igtALr5
oEpfkO+8vlyL07Ix45tJHHdcdOuwquCSPCmK3teD3RsfeG0ovdPEHiZbrJAXDVctWTjL/wfJZDZq
MYKH16BAihWxh3hehLQzTY5Z+BUG1AtlBR2maevkvfUyxDmog/L2Wewx2aCZxU2QNhyP/9m2i8AB
qhiowyx6m+jtvtxqU6hWSp/j99A/4DyxnBadRQ0pDjfoVEJWpBU5T9m1LQZ2RgyggX4bbTRM+FBj
RTUjKM3aYQBGC+NQKpB7l9yica5/0ZW2L4gJLbpouoHmVvU7R34WQ9BVXWcGBS+v0CMNa9haeysa
Ttx3Ttc4UeF0kLAz2ucY1CvXkZete+FL5iUwc1eSu0oUtAxcvdAsk5P9mP4eI96R82N7MxjMiYPp
/wJ86sCwwAY4vw7ZNpt9E6VJ0Id6s87JsC//2xWLvrkLzpcSlayuH4GWma6A7B1mMfMvAQncWUaZ
y9qPgn99CVeoPC/WkJ2ELk08YVElAU8vhAiJvAM3dXlo95abkvjYeMhFK/b95D2lfr9bFJN4Imc/
dunl+n4/3s8ttuYgKiksFihEsAwk1nPOxvsRcb4RNOwBDNUiHjD7roeaHu4wYFk2i+cOSUBr31bP
UeoaCmcj8IAWU89NGYWqyAIAlZMXjV/qeJODxG5wOp030fZjazMmMWea3g9ZNKpAEotPqFnoGOuu
DHT3cFqt1r8N2IUWKQvcP5gIMiWYAE11CrLDBlcDk9omrw9qfXf9RWB28CRG8mzq8L5ZSsiEjtch
hqK4oR76QiBpqDkNV9H0+0D+ucf+YjI72tSiyEKDMYjK8+qFYqScZCmEXUQrzTY4zVUFFZpMxihM
Qqe3uFMzkGxl1R76fgKyLrGgfMjd3Hx2YyGgjRbEM9C+Ld/VNsJIupCoxziGLhgxrT7eZDP4d5MS
nfBV15p/0kEMnrtJnD5ATRjZEAOGiK0SxYFTj5W8jeQy/TRLix6NHm2qxjSF21jUx+ekbY9NG2uY
dy8gmwJhwPizNyEdalIL6UOjUX9jThZSdgPNwOomaG6ijA9iaWQ+rbQHZRSsjVrImlsL8W1hxbxB
olXHh4QfNhdUXZD/v3R8IZeNupNBTR1KbxirnISYGApR6eE/GUlEuDqDYlxSrwfLFASwbluJvNUF
SCpDYsV6E5DRk4w9jVAoUl1Ic16PkmthGSrHMiYuUX4UZcZNq25IhFzFRpjGjNRN6k2gLBuKbltr
uR+FyWZC/bNpxZfrsGvrai60vtBpNbDlmcgFeXGjm0xQtgcNdrhx12sJcoJl85EE1lGUeB0qa8fp
ORwTv4LI0ARxBBwV74a0cRvzKWl5T/C1HX8OwoQuozatuegBEha/cxCnU6dP76paImmxlwOdE5J/
XrqwbOBvBHsZtGtwRWHg0EE1oMEH1Ns6jUga/EL7VFlbjhIQOjx2gkKallj5RKypJYH0cf37rS4o
GPcXdLTEszWxVFDLxCxaENTLX5ALsuP5pa3er2OsrucZBvPRqkxTarrQI1MkT+PZH0LZMRJcG97k
7kvlVRnXLdKNRcMVZGbs7d1UaBFqA3Y6xLiIGBmu+jFqBecStHbsYM7l/4OwF3c6qKIqUDCZV0Xz
HOWal9c87mWOHSbzaMMrSsg7AXY0ZexGpkAq8KXo/df1b7O6fy0RswkYQF+UqC7joqW0Vhwn+Da9
9NxSW9YTuEDimCWuUehduA626ghnYEwQVlpllgsKMKt/CPRbySydQfsw08LRjC1q5tfR1hYQAR9i
KQhLi8zVpWlBl2OWU+oaW5FLPzQgIzFqbk45G2jtnnOOwrx2EzHRCq3BBiqsm4C2uOj4VL5NUg7M
//GC+edKwHocWtUNMOfgSpCHrgCmwXHGeDtol5XXCqR5wmEunozJtXpeMFxbxeV29b8XLNYN8ymS
5G4RAMmDmUgj5rdwdFFeEpuHwqyiYKQ5iN5welWTq2ko0/ZeFPy+7g/rS4jeZlSKMPyDBOulQ4SV
pdJ8AkiXPISzLw5Ps+ZTSBEEoZ/FntB81NFTzMtWrDk9euj/QWWcXl3EI+oRqEHzK66eYylx1H4v
9FuFPlCMFV83cnUhz9CYy0eK3IiqKEAThLdY+VTBr4Qu7esY3IVcTD57RYBBNAkDCyBJeRd0J9m6
GcWCYHxygm5m2JJ8Gad0aClw7jhrwer8ZsV8wDLCmBJIqnFY1YE/Y4Iqi6ObbghvagMioZhWuW7n
2pXqfGszd5tuGOcJQ0W4B8z5Jm1Vv+k7UiumV1KZdEZO8vEkSjx5n7UveI7KnJYWDUILPRpAld+s
7o/c7mTr8bphvJjFrGMMdudGlgDRtWNKJsi+kdKU38Zc3TfS/XWsVXMM8GIudQZMFjMOmRtp1vYq
lJsHRF9RMneDqr3VUMW9DrNqEmh+vo/8pfPv0iXLtkgmqQOMhveaPZrWbVeqf5Sw8LNx9K9jrbgh
8mPIjuGQV8CbzixfncRqhaZ3cAuZm5NcQ4e8vwGbEsei5Tszb8ALFCZu5JNaRJLWQIay3pRzS2re
tWzFvQGgg5MaXF7gDWfce9KneKIBADQwNGeJQWZJ9Yruca7RCBgIn1GTkcbkESathEMJFAsQn4ZM
B5hbmA9lBZGuhItiKTp1vFwMyKird0YZkSQ/tIdSS+6uf6wVx7jAY2NViOHEQACe0HtKR5Km2KTo
MmwohwjqZ/HeVC+AmDd7Hul62kQAkqptqW41KPjqPrLG1Ho2Bk9GC15KNyBu0hbpB0i9iOrM8ZiV
rXb+C1gmWDyMtKGU8Qum6ZhOE5HR+8nTp1wZ+Lgwk1XoyMIOr6Pl+1FhcoMR0qgJNE5GtHpayEIY
idshmkTS8FDgycMx8P8ABxGCsohHmiKzJ+hszNMgdyC7w2VEAzOsYHpp/JKrD41QQNRwCz1gApmm
6y60ulGsv6iMy2KmXB5EA1zjRudJaBOUbTwOPbHywwIiIdT7f6R92XLduJLtr5yod54GB4Dgja5+
4LQHzZaswS8MWZY5zzO//i66q0vcEHvzlm9U1EOVbCUBJBJA5sq14q363fpCfhgUfLb31CyFLAMI
J+urkt8As1kOGw+Y1amUocgAcSAUmjWxrWTUdK8AayfclYTNNRpMBpuUo+d4spraA8gmTJUp6OAP
lMik2sTMTsvVjfN8JcTNDw8Q3QLZBV4zYWJrHVEUTaG1VRHpBy9K269R2zi/eGs2Zik5qiuI2Ag7
pwdDG3d1MxoMN8uiAxXISF2qxxsxZm29IMsIgBoQJuBiEA6ElDWjFPeglfTxTPd8xVKm6yB/PT+Q
tVNnaUTwfSlByWbqAHXOSh+8mc/oSAO3rwEVwy3K8ZWOAUiCLMYjrEtDjAqSEhgPGxyfgWb4LqRP
QXE/NDtjiM2+cJL4Kki+q2Q3gW4dokeqGYa2or+cH/Ja7F5+h7APmpATDiIZxO7Utwr1MSOjjbsn
kNL/XJcHI6bAyalUITNb2amXxGgapkEJcV+mAqyfu6MiWUXunh/O50o2joilldlXF/fmwCiCREtg
JaIp2GnsYfzOybEjF0G58+hFp6eup1wCrC/r1tC+0PinN32vg43PWDuBl18heOtYENI37cwYGjr6
iOXMrbakZhOg86VC/rXZ2OWruwMlTgasCZiARMluxnUvkXTYmyajACs6RXFKV14p+kw39rq6stmB
EUAeA+08BvSghTM4icogLgJMMAVNb+kMNjVR7gNKMb6OTVSozNLpnfDYRmbys9qPbngZPb0XTnqj
XIc2NBlN8pRYwSXZF/b5pV+fg78/TOwPRk64bIceH1by+9gDYHI6oGngvI21AKFA/wDxHJx7VEzl
TGo/JkkGysu0eiwJYkS0b8YjQP+y8s9pOjR5aUqIReFoyAN0LSEUAEp0FF1iZaumubaSSwtCCErL
JunjCRZyUFXUcmnGW6Ww1RNwaUKILtEwpKHWwUQYHWh1EWhOn74GZB9pkMQ4evWlvMUNvOYFIHFA
JdoAy/inVs62ytIxkmcv0FzCnTK8NLZM/Cq/is8GZWYj5eDj1tEIdRpjPC3ACyiCFwBDfKzdemcY
dv0W7p5Gu3XBgGp7lgfwsJnqQCPlAH2dd8K1kL00L3iGlKc0GechhgXIexGnccPXtWM4/Y4dvFmg
lC6DWVQkFuGsJ1E9U/eDxwVsH1r0neU3VLk/P5rVBVtYEQI2UaTeAPQSARvyWEzaM7+w6k3Suflw
EZdMNahKoBmhAJwgHD69krR6l6PeYPD0WiK7ahhM/uj5jy0EyGl+ERu3Kexr3DUSx9jaaZ8heYD/
gTiTowaApyBkfk89JhmZH8j5CNXd4abWenvQ7/TgiQ5vSvYgoadhstFOzbEp1Bsl34jYK2eRAipL
nLqQH6OfACCkl9Fm0AWNRcEIOYXONKF7gv9sQwd6iuCw2Tj6VrzzxJyw5VkAVshwgjmpj1xP4lcq
Om2qDnd6OuzPu86vkC6sqoLOUeBoQMPAPjENBVzrKs8A01B/zM3A7dFsk5sA7sd2e8x3XQSFyNz5
zm2Qo37pIHCoW5Hp22+p/UsjzNRftvBsa3O9+CDxDJKMROunmfpoAgFK+D7qgY1QF6CnADwKRTX+
xoMYEwBUMihXgDkT71SdT3NNB3xpVrADh4KVajZG/VY/B3sjNl96AId1c1N39Rev7Od5/zAr7Fml
6lASqGH2MXUGYqLLqt3llmF6B+02vJz2httdJOZgGo7xDanf1Hw1Dq/13vMBBfXd+vt1PtmNO1qe
c94h1m5/mA8d/Gh4ukJHQNhnaO8ATZuHD/O+Sm6BfrPmDcSL3PYufUeuzAINbzi7D9HGFls5SU/M
Kqfb2/MTSZ5UmPVrdIWoncmfzg/sM+IVAWQ5MCF+qaSnXanDwvDW2epec8Lr/Dp6rr+GlndPUXcx
/XvtucA1DBgE+xhAI+/n/+cnCIuONgLqJ36KFhkLMuVO812+1Oz862169fZSXNFd/+ShKewVZFAm
tccLbm3Yn9fus9N9rK1w6hqK76O2iimQ9lfDTfqTW/mesj0/vD3nOxKBJ8KUvmn3/N7Y6Xej+eO8
+bUH28kKCKfuUAE8pIUYPr254RBa7L7LNppFTP/uTbbAUeyoFvpxN8B7K61vWHddhuYHGFPBTSHc
to24CAvID4GAzkNDn0vRT1yhV3ZgNgqjBCxO/hElKRJZHB2f38LAGbaKb6tnl6oDbw3VQ/wrvrzH
Qi+Y3mPepwaPUrUxY6KZCMrooN2p6iE3bnht+i2gQdn1xK+LrXfj2oECDmgN46czn7+wp6VBmXKt
hf2eXvDI9qNDBpRov8X2tGVG2MP9jJ+sCdbXkxDCyvwSlKtvUhV8kRtvA1D1C/n/yZXBawJByVk9
XuztCrKgkensS8aNZzV2sPPuuIPWkgf+IO/UfXcxfJGusp/39AfyNS6OEre2R0ih1k9bu2o9Yi4+
RRh2FdV670uY3XjEtu3wdsSTLnJTq4xgEIp5itntiDsd9cPGhvrUcYKQhmwRuM9lQ9bw6D8NmsMo
k0DWwK1oNKM16cNOUtCdXWFpQfZmBuF4gwTra9OojgL06nnjawF7lrSHX+EF+6mUkUiVWpYjtpXi
X3nkvfO+nP/9K5dahdH5VoItg0eI8LQiIzV6EKDg9wfjCAn7Itd9d5D9BEroqb+l+bbyKj2xJly5
Ir+sx3KAtaRpDlnF3KZWnZF3IFfSzDHYyBitzh2GBijgTAkvVptqXUZ/cw+JBN6ENkq9lwNJNl4e
a4l+MNLNmproJpszqKe+4Uf5SIhagCMaJNFhl5uTBzxexZ3Yyy9Au3r0et+UtHCvV5CurtFpLSdI
0qlgnaNbm3UtMAD4CAlMhCAIpghHr9Klvtq1aA3NJO4UAxg6De8iHaGp4Q17OVHcLIMkTH8PHRMr
JSpUI8ZDhuapkhdmBd0dqnIrkPJD26Ijx/sWZa8xilq0LawsTq7GkPemBMYviHBuOPna6xuUkAbu
x1CHxAki7DDwzgeST/Dlcvms95cyeDCbl4Lv2uAWVApDdsHIpoDGHC/E0La0KRyTzKMVIbPKgl/H
ZghESKZKlt87qSq5JL8ZjCsZPJhGCxSb2/5G2u1kwILbBImnDNEI420vfW1qUGDzh1punAgan4NX
mtr4/fw+X70VLIcrbr2M03po5uEWwOQhhxJkLzESfkyzGcQEetBIVnviR1BMwLMWrVFkF0pWlrz3
44VuvG98zeyK5yZfuC2gfpL4ZMDX6BH4LobLBsi2mNrKADKU2NG92zJ7JlJqZvFTmbxL/H7D/lpI
15EcYwjo4JkUMwYUmkxlMLfNt8pDhduQFjzidasoBzTXVbprxMCkbdVw155cS5vCtRTKYXIxaCAk
qJP7oHN5eBzBE2qobjfMFDgbkWkl1BozTxi6NyC6+qkbmuokyHQCWEZaJ2YjGfcleiRDmpg8/AYO
ho333bxewnqeWBM2UwUFKOaHM8w18+E0VxD+9TzdztmXGJJFcX2lqRun8rpF5Iah+TbjaYSQAXik
lsU17pZ6mDh1hVSW9hSlqdmm6n3f/kw83+riLfzCWriHvMHMYQ8sGaC1QoiNtKhrGGQgLRnLSK8V
NJwqCthuwFfaH5TEkabE0iTgXl5pm5tVfCjV/XnXXTnUTr5A8KJg7FXJNzDTEPd5zkCdcTAapdo4
SladZzFMYXLR2y75+QybDDv/4EN5gNG7ioUWKjBuo/0GKApDQrlsJmGfw+LpGapHjZ4OE5bSCImj
z2oV4ZMchg9Nzt0xgtfKxYbzzN//yV0/LIqsb7i2yVHXzohN4HkLJdl7tW/FyW9kxjEw4Hcg3oCn
kXg5kEA72+cRwLwSnmRgCZi+EfJ63h1WgsqJCSGse4pa9MqMPSVRtkdC0WSDO8MOMt8egtACR9N5
e6ueYUBdmRgMlWIxj6MOIUCbeYkhZWAvUt3au6nCHU/AprQlLbe+2Ra2BFfvMugP1j1s6VNObkfQ
9Bshu2snY1d0QEerinSvaGENrSsfl4Q6GW895HvAJh0cQcgc3TQ8Tb+eH/7aG9MAf/Xf4xd2htEV
fWeE+CYvjR7VvP6WkuI6SeI3r39MUTiLPc/uJW8HEW9INmV47PtvCvO3zpKVq97JZwjxNs9pG/EZ
Jl5n151Bj3KtIY//qLcb0WbdDgU0B82AkIUT4t1UZznqO7AT+hYnO92PDzmarTbRdWvXEwzow5Cw
1hqFZI3aYl47/kaCdsfGBilRT//qB9leTV6YwfcyxKDVsbFT0DIp3W1LjacCMww59usIRL6hkW6E
idXNtfgoYbFzFL4HgpZEC4T+in6p4Z5Y812qP3qg2waw3DzvXKtRaWFOWFRJklqpUjDZ7Yjcd2MP
nZ0DT3PeyPqKYjUBv0Nfgwj16MmQVUMEuF8JXTG9cD3w+VKAr2J54wxZn7wPQ/PPF/XtPGJeN0Y1
gP7ZD41Ot3p413J3Zhoc31Sv31iqrWEJZ0jVB3UIeDc2hKri5WoSo95JcnVtbJEiz7/o09EBmcS/
5k88OvJUB7wkBWw9CF9qZM0TYqdNCmrIpzKwdR5fDP3u/IqtpdZwNEL2lePqoTHxGImhU5r/Av9P
6bAfIAUALRs3Cwsz0fLrWB1ALlC4nP5o2580e1fi0sRL0CSZYbM23fiYNR9dfouwqhNVyjhLcd7U
fQSSMNTd7b5UA1sLg3h/ftxrS7o0JSxpQfMEslUwFff+Ielk0w/bQzSlYM5TrPOmNkYltrGObTEo
A6DZFpWlq7xExl9V9ky/O29l9UBbjEjsXYXXJLnuwYwnJbs21J6kHF0WtHEkXzWTRrFiGUi2nu0G
HbXMLnL0EPU2TTPDnjvnv2VtdyKqg6kBbdBIlQq5Sk76VoLsAtbRB1dMXpms0a3aoJd98z2Uh/s+
22T3X7s6GLg2oBqNTJoqlhZ73FKqgCOaqqP61aja0KzzKIHRrLRLVRlt35ft86NcX9cPk3MOYBGD
vMIDNj2BSQjo6RCYm7hThf1gBh3deACtweBBJchQ34J6AcCIwkmZyr0U6iomNG3YVej/MJL2qBCQ
qQSxE8U/dQrpPs0wdaU95GSLinc+HcWgBHlTsBoB9Dwnn0/HyeVIVfsSxkE65IYR/RJ300aCf3Uq
FyaEja9EQ0TyCQG2ZbGLVpo9SRI7h5DI+RVbSwUhun4MRdj1aoZVSuZAHiWXavC1DwKAgu9qxY7L
IwsiKyHPEroKzltdDTUqcvag1GbzM+R0/rLSAMFljUORtXjrgEAzi9qdnoPdiwcbwJwtU4JLtpSh
TVaDqYAzZxhGcLj1qDobN6BiuD0/qtU9jpqMinMeEHWxxSVOBgN1V0yllFi4raJRPQPhAe5UVfqd
cv+35vDD2jzwxV6r/LgGgzcG5slXDIRlRXQwghBZnY17xWoYWYxK8HUDmBo9GTGq0U93Q9CbYfHT
IPVxCJ46aYurbH21PgYleH0e5KWSzB2REghwE+jV6N8br7+pt9x+7VYBOd6/l0rweiUDt4wSoj2t
G0PDLkH4gWJ0c9fo/bOv9NftCAZvH/0nFwmLtK2VWzUOVCxKZ2AqRkv06cp1gPAQOYVxCv4GqbCH
4U2qDwbodfP6Pil++pF73jFXZ/XDoCjsVPgqmlxLGMzlXV++to1txE8pBObPm1nheAW968KOsK1R
hS09UkMIrbGxBXwn3HsgN7CQ7jPp7lW6Gu36ZnJS27+XLtlGIFuNlwvbwj7vDBD56PlsW4l3NIlc
4MAOqbr1EFy/HC7sCOfOROUuzVrYiV81hx0VR+MO/VI4o5t9KQszwGG3IxdbeqZr1biTqRXea36P
xxwvZrOPuZMEtrT3HO2qf9TeU1AUjok1tlb1M6pNuhHUVucVURqRGvDZTwAlNHiGuefBMFeuDBlN
0CW4Yrbko9basIHK+7AirJ6kNKEqz54TVTtag3h6tFKAqydQhVV24ecOiJJLvM1wIBndw3m3Xd0d
C9vCimapDvJACbb9RrsYwZUOroRLsJ6A2Irtz5tajaULU8IqgkeCRAVE5VEx6ncSiGKUMQI1OwAL
LDERLr6eN7e1dvPPF0fEUHhFm2QwJxsvhXyXz3jjrWC2NXvzzxc2aIKkEZKkmD3wZobFXdrsff3I
f6O9BgA1FP6ICjwXSl6nZuoGDOI8JjiFwCIu2VXxFmhbfPkrRQo0mlDUwwAExD+CjbLpipQruNXR
5knm7bHvi8rup5dJqq9A/uB0U/GcyQ9xlt+fX6fVi8PCsHDqhXWG3zlfHEIk+IzSyicEksYze+Ci
WFQ4EaO/Ua1YDlU4glLKw5Hx+apC0Gw+KLob8ZfB6+7kcsaKkY2pXb0vfwxQPICCjARBN99VogbQ
/tZ/7UY0Yp2fxC0bwuGTVVVipHP+Q8Oq4WXgmQRMKhtGVr19MRAhTo1JQ7W2hpG2LcBgRajlKdyZ
dBnXr3zrMrSa/ES2GUwHQPEBJCrs37Iu5VEZMW3QuMynXZjfRt4LsNGa/9CoSECOTwo9tNFtERzq
rWL++gNrYVzY2H3f5Fk4t8JqiRPTC0258tkTBZXJYCYoqJWXMjV5t3HarF6NQPILQkPo0ypilWkq
C73OQxjNpPQJ0lY7HoV2ryhOQTWzrplZ6JFFUsk97zvrg13YFQY71AEf2HzvnADxGUOUaZkPbu3R
GfJH9DZb8viYQeAo54803spwbRoX4k5bJ6oOIiBcXeIO2IWrPLvW6dsYRXaoH1t9V3q2X+29rfTI
qi8vxixEHcmHVkbQwawESviI35UtM6lXurL+eH52V4+hhSEh2BBK+qoJYCjQg8OIxySXMndujj9v
ZmM8v166i5Moamg0FHQ2MxieWfbDU6BOpoTqvtxu0vDO0eRTBuBjTL/WdGEsiDXU9UsYi5SfcuEM
quX5Bw/l/BKkw2PvktYdarPDHjk/yPWLIDq6KfqG2cymd3oQ5imoynUfd/kGbNs+GCdi8PprkbTj
IOVUq3yvQGHD76qDRiJHw0RLk36foHEsMR5H9b1I28PGF61PxccXCTGxqNAuOVbo/u6KOzC+9N1N
l6BPLjjSsQDP005CrYQ1IHDcuEytgbwNqH/+PRXCxa1OCo1mHFMxlVA4V3cNU8xhYDcMLO3IGzuF
5JtydNek47Hjs+IrOdAgPajkXk2Co0G9h5J97/kLCP2h6qfATYJjp6OQ1CvBrsnl9zqpHB/KaWUu
E7OrUfuYWXogc/Dl/BSuXgsXAxGuhQozYjpSDCTpbrvm4EdvJWBCGlQohnFjtdYD7MecCUdK5RWd
4c1vz1K5aJT72ht2pLiTmxsNbwpJR9nl4fzY1jf/h0EhsvoVSZjWwzsKDWossbGviYzWxsE5b+Z/
CaIfdsQgmqFDtuvmfZHecEgjchBIpaZPAP46QPU2bVu7m8xe3qwWzF52GgkoARwCpCZo/0JuV5jR
wgCaTyG4ABfhZe2FO087Mng8ni9t9D1GWmuIrC67HCDp1nYmypYbA/88wbAPDlPGAJckulhgklin
1ihK4wJegqqqRn7LjcmFFiq2V3I7paOl57cVsSBcYU31FyqpdhLckPGf0yiefodwnCho82+DEt8R
NFPhIrkCUR0IFNlaVt14eRSaYIEb3fODXx07ZJ2RqyMUlwYhAvSTEvsxVXEdM64Tbe+XD/GWgun8
2Z+WFzBYTiE8gJZXwa+6qUYZdEQLs8cK1AjAY09zp+Ua2pkDBdJBlzX6WjaC/NqwAD8F/6zCkb4X
lRWkmey51zCsYbxmVWamo+sP7+en7vN1GSfIwoawLwdm+MDNa3hQBRaX4Dab+KutUQgzF45l4g3z
4qSB1SFHP16XyfP5QcwfKS7OchCCz7XIDBiSBBN6diPp0ID0HOZfNvU/ziGfzpVwgemxHvK8zayh
vFKHHzkaGtI7rm6UNNZXBFgHZFkAbGWClXRkvT8mWJFW6c3Gd+PfELPEkv9tQKSo8EKo+5EYBorx
vqrmunrg3Sudt+G9n48YzJbCAL8BaTiHcMfpDcXXQwCs59nyOl/NTRW9WJM5FR79waI2e/KpFP+Y
tKJ5mLwoQI9wEnsbrwhldSoBNQTIGkp0aMk9/YQpYgofJx9K9m5+jfbug/+N+iYE2dODkzxSK7PY
9cX0Q73X7f6Zo/cnsqpL0Gud986V+iNmAjqlM+8lzgex6Ugt1QlQmRDAYEheHQc7/MZe0Ae6h7r3
ZZybmWM8SFtiyOtD/7CpnA6dS50WlAa67HAcse5B+eel29MxCatbNVIkRx5+f6BeVsWeGV+NLd3O
1cCxmLZ5iIu7NTQEewnU1CDc49cSPfg8NjeJClcjh8Gxc5k6J3yEzdbxcCIsgo20nJkjXvG8nMkN
6n/e9EjRHQNhEHD9IIcqvhNI3A7w8rlNp2PJjk9xd594POitoMA70/SCEY553u1m5xaDInK1QEwS
Gf+KEp540sdqU0mA9yU57rQ/fUbMKIfb66Au14an89bW/A0AcoI6HqHgEREmErXFsldbBBVtAN0T
Z3j2ZL8zILQxoqSmwy1EDgN9IpGaMhzBsjLYGXNGyHxX6CoCw1pzf340v9ZdnDy0MCDzoKJL8PN6
1UWUJDXU0oKDsW+elSsVpBfm8NxfxxaoA5Q3fujd6ZqZX7MrdjPejjcvgA7sjb2ODkZ0JTjnv2dt
dpefI+zmsp/IFBT4nHkRBw8KOuPjeQsrBN9Q6FmMWNjQYZ6qitfAhOrSa+8KHXO3ja3v9ev02L5I
dncsrpgJdm+MMr3MnMbbn/+AtZ24tC/s9kapS9TDYF8DpVCSXPLw2sslO8dL67yhlSLDPFIOnmpk
0+b1PY0rUYJKdN0DEI5d8yzhOhyPmc0GNMgzb5ekbK+1TWQqAMUCA4+Utk3ydqvy/es5IDoY/EqT
IaYBynExpzdSvRnZ0AOJf892uSO/STcoPmqWf43i7QjxIjuxwx058NacRlN79nfTERC9t+CRu6F9
fkaU2X0+f8y8r9AADzywsPZNqPtsCtCxQ3bUzXfe7pBaTDZ1V74urRqto45m15fqu3wAojLbRTv2
dUtefi3Yo93t708Qln+YPHDa0wwBMjoix66wA9+i1FnzMOCBQbOGMAWGd+E2kNaaXJJ8HmXxo61+
GloHItx71v08P5trZuRfPdcIu+j1FiJhFmk9yTVEQsUPQOpySAnU0GIz3eJEX5sxYE4gcWvoKFSI
JGCDXqZjDVJvtO1/4x1aij3QCLK784NZO0SWRoTAwwJdKpvZiIZTK7yd+vuke8RT12zbeiO8r8W4
pSnBCXPfk5NJgynuXTKQLGRturHzV2+kixkTfAy9P6yQOljotec03A/hDR4jcvG1xpaPnvMtjci1
J+MsBYYTC/f4T3xGzVBXeUQNpHPyh0wFT5qimlXwIyjeNP1bmB3Or9Tq9C2siYMDzUGPpCOwNOO+
TL5LxUapaHXywCGAHYrqmy5WxWI1hnxNh+sE7Z4a/1Il13GBhJ7xomvP0WiV/dv58ay69+LuLkTp
rCNjyue7e9RpTonKCo5kNIltpSu2zMy7eXHJrPTUSPsCZhJ60AzwD0DGETjW82NZW5vl7U/YRVOp
+pKfopM165+64kiMr+d//1rIWf5+YetMsVyknYLfL9f7ovvZqyGIynddulVbW4sGCvJLsIWj6xMs
fZTlCO2s8AECWbY+MKmy73BEodUo2boOrK3L0pTgzlKQJZpXYl0KFfnzKbbV4KnkWyfflpX554vV
lzrW+FEDK6AAS+XOAh6GgcTw/OqsGwEZFJu5zQBUPDUytYrBGmMeivLDKy1dAytlsMUwseoC6JH+
HyNCCqTygYL0AxgJ0So6qaHNwAQwK8EG7cP54axa0tHnigZbKFmJekFKgXJKJOMpo2uNqXk30bD3
iNNlG8F6BZGInAESB7OqAUMbj+DUQzyGSoiCGBSgNKuk+mOk6aamTlBIZrU54d42piCV8HyX1Vvt
Nmsbdmlb8D4+NmreA8NkKdlktbS6nQx5I82zFk9BuQPBMTAW4pCYf75wPT+Yggz+MuPp0NFQt1ln
azVI+VMqQU+YhJ7TVF5sK7wCtWbfblTi13wS6Qg4zHwZwuP31HqnK54+hTgt9Ag3Bx9c0QW/9Hiz
kYFZ8xUVKay5MRrkM6IOQJtIUMwc8GRjENxGW6/f5XYDGkGjdM875ep4PgyJzOzlmPdBMb8NVVJD
BlmuvOY+S4ueIIuWYkect7bumwtzQvUNNaB8THPcJFg4mHFIzCQiez7gkE/00ozCzGoMtCUMN20x
bd2T1q4VyHSjbw+ZbiiNCEunZrInDyFHXg2Jfs34UhQBSHXLyyBW7FmJDbxi50e7FvWXiQTBoG60
g9Zkc9SnfWWSJvAtn4bZXinBsd+hPF8+nze4Or06Gi5wVQdbIYppp96ZePJUajUSZlHcHj0aHlLG
zahq3VYBy0Xim914GwWgbwx+nLe85kZLw0IUBdCiRPoOhodZszXcZ+hOboaNm9raptCxfjJDav+z
uigpjCpmDKe1pO8mD8w0O86+02lrEudlER91QIxAdUHmGiTX5rEuAkzc9prWgu3Ikv1bFk8WGBOs
ME72nVwfurjZh3S8Z8ULWrKtyc9AASAflSzYQA2vjtXAwQckNHjNxGS2JCmKBGA5uFmaxALyOsp9
M62cYuv4W9sU+ocdMac9ZKTmQE/BY7LoixpCKE8uvk0esTvFN4vyxxhuQTHX4jeE0AnR0CIE8LoQ
v7UpRW/MAAYKL1ShJqBO6b7K8QSLBu9WVfOroe8CS8klz1JkZUtxa21LotlhFhkieDOJMQDyQnVU
jXjKqvR71N926fsEqdzaHfqNvb82r1CNgSaaDoS3Kj5m0ZIi+bGCrAzjTwW0jKOXOnyLi5eWvG1R
oqyUbtGiAnlMlQKQjVuQEGeiPmtHRBjMKMoFbeeOqFf2rhzcyNTlsssVSGEpT8rWq3A1Pb+0Kxz2
QxyrEgFDsUU098dg3Un7unL5ty/SI6+csHaqx40os7p6FNwlcy8v/hHCG5sSVNpmFgSeoOmaXmpQ
wJVfSfQ12GKiXNt+fGFJiGcJ7XMezpZwxTKhTFiQ1z62tC0++RWEGpZuYUfYDP6gqwOf7WQNUNDy
vjORJzqqdw2qLXZ5W3oWfTgfqTdG9usIWUQ3r4/+msNw5llAN3T+lMcQYUm/nLez0iGLoS0SdcJR
P9V6DtbtAXnJHbPkvfzg5ha036Cb/s2/n6xoV96CqKU3p5fzhteOoqVd5TR8NwkI83Pewyvr7353
AD2gb7jnTfwveb+PJKSw4zqSqHkswUbnQpVYeSyPnj0c+KG2IXb/IPd2ZqkWAe2T/5pYF+gtsX7n
RbkcpbD3kkiXVCnB7E6KchtPxAWZmcUA1pn4bVdWh18D/o+34f/47/ntf59+9X/9J/77LS+QMPQB
Jzv9z/+6Kd6zf90mr2/v9X/Of/HvPyj8ud17fv2afv5DJ38Hv/wv4/Zr83ryH07WhM14175X45f3
GvRjv34/PnP+k/+vP/zX+6/f8jAW73/+8Za3WTP/Nj/Msz/++tHhx59/yPPC/sfy9//1w3kAf/5x
fC1eP//599e6wV+l6r9n8Vcd7te///o/ivJvA2224FHD0fILx5LlwOX9+YdG/42SNIpY0HHCuafP
dcwaqW/8SCH/RvFsloXBg2Z+FWp//M/nnKzKxyr9C+m72zzMmvrPP05df2YiZZAqwUegjdVA+/sM
0F7s7VbRmmpidXvbjU1uSbUPOXvi5aDekPWNd9DsXx+XJJiameLxMIEmAXDQaLc/NRWBDRZi6F10
V4XR3aCOT5leb0SQT6M5NSFeTejQhlLD2uhOjuSnNjIORji+TO1WdUw0o+lzBXNWEsB7Evwswl4e
edgHfVNFt2qEcp/0lQQpkG//rCaLVCYobVAundMYGmRefp2li6UZkcAf5FIPb/v4kNC9kV+r+cZ8
iUvy3yYoyJkVCCMQVQh8SW5Uas/86Da7pBLE1qyF7//lbEvnEh4X8xAgrSOjHqoCXQyOHmGiSqL5
pKF+eRvqypWeGcd2CB3aphe0HG80Nfva+N43khMzLzrnvO3PQ5vb5ECWDCoLVIFFx05wTe3bRPFu
IJ94FRud3UAQ5bwJKLjMA1j6tIbqKN72BkdlgEJIWrheREyNiC+V+o0eK62VZJlsKdBd3jdoJt3n
Q1HbiTbGz5C6DSzIDGi7vo4AbFQCw7N0o9fNTPbjK0O1/a7snCECMmQC+YZbhMEbrVV2G7UBPVS4
13gu65UXQqLQagdQRNtlGGqHKu+8S12qqkPY98o1CSMQE7bpaFUcdFd+TfmFX0Z6M9cQclA/kaR3
skTur7u8SR8CIyx2Y49XHqAF/k/03ae7KSui/qirReBUtNP2RsQHt+pbYg29Gtu+VH2dBlAYI3Nb
4+HWhWgdsYx86o8xyHZxhTSkHe6bk8l48QKdR7rrCtwjC9zNLHSgG9chdosdo3XFygcQFJuEAgoV
9433pAZQOo6MEVSWuhZcQVMdSW+1y284ZHy/6DHJnSyr+TcWtzUgdoUXXDI+lV+1EiChQEvZUWd+
5bQ1aAHirE/cUAm076HBlCOnWWuzvpv71Lj+o/aa+Q6vA+6JvIUz+FVqjVz2HRWOdOA8UQ/oV+/d
io9vaQh4ap11L3qQa7YWt8DVJgqzkhEqBlUIZRsUn74QpXgGj0dsqvXA3AikHVbPo+HCr33Jbspu
Zv5Sh87NywQz5WnFFakllHZZV1oD74Ch9HNmNmlgXOWJNl2XYZe5DQXxY5tW+MxqLPdBklDb06N4
N+ijjr6iqt3noIlx5EIFuiFr/NaUY3wD0Xr1qtTi5FAmSmYbPOF3Q5lLMNWgWDZBVV1uCGjZpSh2
axUav4pESlAH8+Ygp5FxISetdilXPbmsWA/Gl4ROx1Djxo56QeiyLimsaSDgcs4MKXKluuDae9TS
K6OCIMiUggA2IXH+hUFQCi7Tau/6iJMGqo5V+16n03PGE+8w8Ko/jhC1vJy8OgQQ15i+5KpRXrRp
1v+E7s73LsWDmcQgUawNqO2oQTG4bSbXL5kfoybSU8gf+yzYy5kROxzq8jecDTLWVFdvAIVjh0iv
VTfIkcOM9BKNPX6pgvoaf81I/Udj8PHwqRH18mZAXkfW058GSBbNgvYR0Kt67wTewC7+L2dftlu3
jm37RQREkepe1a3OfZzEyYtgO4mohqI6kqK+/o51cIFb8T7YRt2HKhRQe1tLEkXOOeZoNnxup53O
/bnzBKbGEim/g4Iszra7D5o1D8ql5eY0YPk+bRou+5ngC3ucjQlBco73jCISHbAcmOOTROJ6vwdr
CeUV4pS7Bbb04CEDOPBfZ06HYmBrk618XI7aQ/gJrQkoj6SVB2mH+jcyKueUKYZ5QIyggKjTVb43
0ytQ1LgYAu9RhfuQB6peT6LW6o5sZjp1XJgirl1w7GBQc2LN4m5DMBsyaye88HCo8Q+HXk7Vuuc7
TLBSpBNuDTKY6XxARWMvyRTNKfLGWuQBzdit4aFtFbAwPiqZtaGkGUbszXlaeJjryp0rkg/tqwy/
2gq/YYWzTlU16iZ0cX3TsVGmHR9UWePlpTGiFtvhObZBnsiwqDfk6erJNoVh3a+5rr6sLISCKUoU
/+nXG3RGi/lqQwcu11DRExeqL8USt/d7I6pjI2d8A4tbzkEXkSK0rTjNRoNHoarx0LtpvdVu3BEB
zlRu+zj2MCqsl6vpo3mcR/3uJIX6pVrjh3kyPI/5zPORrVHeLCG7dWRrT2zFgcWZbo9XzLWwPWKR
vCoCp3OY4dkK8TH0/M02FrGN6jqbV+xbdCXeKwmD5bLH2wJMJt4Os1inrGYVjNCFa4/Y98VJhZMs
+l6CzStrVXoBmD3x2KkHajGplw3rj0M4hLfGBHsppunX3o7JTdIScmaNpzKvgdX4poLgaHrlZ7C4
UMBNxzilfdOUgaE1QvyGd994Gm0A34EVxdgTu7572xCYfNxgfAJBmjW/d7g6iAw0IxD1Q22ezTi1
F+x+04lVPLhgdYUX7RYPnG8QuWzXNoeV0ielLSCnvd+yypEvgaXmONR1VHZmmI/W9gTh9W7ItGiT
g9j1VhDYL5WaufZunxuSWoIHqTFc/dG4YS4QvChPCOwbjzzc6h90W6MiVJ1NKx8iLBvCBbQZMehh
bqPpHtT6zlkjkeDDG5dOsNyEF2Q7pQMZo2c7hjXmw9VyXPzrkVdhb8uC2FZZT+T6Ql0XIK43JjAL
uZ4FqVu3dxbisfXeHB49jfzKRLVxnyLxoSkbWnnnfdq8u7VHgHfatbfSRvZ9gXvOc7cnOp/bCX3s
ND2BCbGXcP8wOB05QkWFRcwys6kdUBHNrVSwkKbeLddGY++aEoB3kcnWVvwekxZrOtzh4l0N3hGT
OgwtiDSAhxEbDiTgTTVL/cs3luRsqRbQ8Fv11i57gBTukDQ58bfxLmqZj6066A+SmeXkhE8zQm17
2WIPj06jZkDi6TugZ8mKecGkJJfh0j3CvsHh2dm2PnQQ7fspTu0p91bdHKTf1g8uQdBhOizeXirU
E3cKZUERDbDEXtZ4Sqdkjg49DFBKT4r3ur5ya7bJP7eEf7ezordK1W8ebiKHOMKTqWt7GDW11YxZ
ajJAeLYCnPrCeSXgYdfjvB5GNWVBFa6PQ6RFOq+BdwcAub/EXi0KgCYuTpddJjj/9AhKjVz5mYio
zpctIg+qCmWKhb88br2e07qaxrtlwBkex8gDFNyDGb7GGIqxShYAIpoXG5P2JBMSlWpGXMMS+D89
t9YXL1RxNg2EFE2laElbZM8ZI2w+wZq2MEv7p+XV/CoC+tte/2ODGS5X8Xo2oqu2LPB0eBPU9rUN
Qdin4kqijmHQt83gQKHro6ghYnyxzHvnrXhVcEN8NbDBLDWPdUE6z392YRVjVjY4/KutW+/Gjuz5
UBmb9wmrj4bLNo3W2GZNIiDHaEboXGNHMvC+VLF4CDqOZ0hr9AJwX/fea61Ua1NRz2+U7b8h8SGn
UdMZMw+yucwDv/iy9UNThBKpcDY0b6yPcM9gzO+YrxKZ+avG8UiMvQt7jNiYw0HrfLMNMFtQ8SEx
4T2Y1ndM8uOKNPiZf5vrl7hOiobGEOBho0yt4ds9dyLMKz3+gVL790zIeobuCkZPIAFl+JztBVWG
KiUamhRP0U8xi9L50nkmgy/6ksbhbDKerFMRRC25bdF755ObhiNq4O5WYee58/Alpdu12eVB75Xz
NKpsmPEO2ICcqAwvbT7oubYHiHYw2fWCGlmRlSs1PO9PYCxQxEd6PwcKdN+1ust0E05n1jF9IKNM
ztMK1qCjENOjffdTBgJ42W+IgOJwfcU8Ba6oTR++s3bVmJ8NDc4/bKSqssGBBpP4SpLBpCNDrd6t
nT51c4NZUCumNNyT5EaQ6G5OgGSqYSff6t4hpQSQE0J2ezg7DuByIjiII2kC0DwcAsEqQEHoQvy0
bTvXkk7ZNPH4ycV8SX1kgdz2/VZniq/vsE2pbqze+W3T89cQNq5lIylyWeSOeqCZa3Vs4l4jBtaq
fB/5mK866opt0MHRkWF9xiLpbjY/xnDMjTbz5UifZo76lSod4JAVp3ZTj1hwPPeWJL5vY9M99AtK
1nBTXzeBEE62zH5qWzLDN5t9H+OVF6u/0cLrhz8OdVERJkgrFgn2H/D8ECExL0LnSnK4k08I8o44
8ElvbEwhbOVOVG0ChCAx+d8sLP7KRLFNpEmDJYz0xOoi/A7WEZTppeyYgewc+SUPYW/sLSxl6lvs
c+5oph62D0E7l3wyPWadvSrp2Ggs377R2PSr9Rb+jf1Vi4xCy01+klJvGDA9X5PpaVlY8C6HDmya
EWqvbhj1s3Qev6/VZKAGGONnhbVSxNTgQOLBqPESITBWi8dheSbceQUF+LAs+Aonytcz9eJfg1+H
xTTIIFM1VHPLJBBsYlhdokRA4PcWILMaZPWMc/isuN1HZVHDUUyNrAhWNd62zTrn3ezaLJimptwm
99a5HYGk7eiOtap/ByAD3SYL1vuqRHISTSDu3AYGMHoSmSKW28sZN6QUctjTrfPrDI5+0D7tsYCC
t/X3L1vTTPdVZeDBvLvE5kZz76inpH5n+7aWjK3jYcJQPgtgX3VEgJJ5awa234aeqgu/8zRoVYN7
iJlw39qh8c8TkgBzTvY2TWo33ZIKJPXZ8ekyOpO89OHUfiWEmga73mZzQUh3aMLaK7prWdok7CkQ
TsEvFDRQ2JcH3ROj43FGBT6CthGAHINJmacOqNWgoYSs81vrgdGPtq96ASWiLrFlDgcIawDTLhWD
E2gzZr4lLk12ZJqswlXl6O1f0G2F6TA7pMsp4RAHgpru6KoKiYENta/DAiq1ZjUsWQa1pm3Ywte/
R36E7jtkuAVihD8sApAq24XHnrXBrYmm9inE4jmFYOgc+ILzCpVoe8dBK7+b9oCXlG0/pB8h0jhp
RCkwtj0k4TzCXhG9vqFCZNLGqAI7LdM16MOzhQlP3oQoQz0Xsdt5pX/geCBPFt/tIYSBWG4bKssZ
e2SORvyxgcf8ScTgyva9neFTvnWlWaiCps34N1GLKRK6XHGnhnB+HPyenekwBIUL9YChXAh27dIP
x3nEy5taNKCIE4A6ZQiR9rQD3urSXcErQzS/ifIWIEEoXiWJq7Qjyc9VTibrKf8eOtIfJzfQ1OuS
5eKzRqCxTL6hlULwF1SIuVlFgnQCw/FOJppXBqnccKrnhb+jLA+5CU6tT8aM+1fVZ8zw6Td4LgNM
q3OFERmoGdTLhQjfgWY8kwYBCBjD6LSed3vbwhU1i5cgORsZhF/hHmwOQc2CQ5PsPsI3lD1WGmq1
tluSw5bACrfaCToATYKv2yr9fGh2hClY+qsirAMpI+E3su3fHCzaMSF2JmN7td2vUw1xaGd/6wjy
OjeSKQer8bopqu1Uy4GlYsbuLkg7XBQoIEfpzxZGLSiRFheNh7hq0TAJHp+NBlfQOhblsLMNfviJ
jk9IP5YY2ArIa/ete582cl0W8ic3bMMGxe7wkYQ3qve70iPeWvhrEKQ9YyOizkOWzwq9pxgVz/Tg
yxzewmupY3Rq09hX6DmbtTBrV2W10X1KtDD4QtAgbyshGb+Si7YKaszQrL8rBTPrbtRhvnhYD/uA
slZ0aOQrq+tjQoc113XYnlVtO5iIY+SLNGGiMEz3psE/4sPIGstPXHfBPes6+UziPczGdfzWJTNM
eoYRg+gKGa5w52rLyUe4q6a9AdSkbBFBHH0aW/rCRc1yKysLyuPiQS7VYTQjBcyTOs/ejpyHOJr8
l26eCUJd5FJiRG2BbVG/hFaQIMFK+dsBYV5JytUg8FDRDp+sB7qWq8hwYBTeAnqt4GLiY6uj/bUy
FXBYbXsr86jasQKtF9w1y4odW/n4CWZApe/X5BQp/YctAcIcZ93lcx8txUJ3L+1iGead4d2TalEz
RdMyHIR104lYtxwWGFofpVb1MZxMXBqezIVMzHqLWxiKaeP9LReW3iAsYX1tW/rDjDD5jre1LQIO
c+PaSq9suUaZICJ+aCdktLVV7Y5AqNCeN2DSYRnLm2QR47NCMATi4OkfRdEs0anTWWgEBoR2bu8T
Dq9m/M4kkx3SGAfAo4Wxar7zR6DxmG4uD828dBfL9RvMBiNsb0BHer/p7tG3uGwwcX3XuL1DBUQc
P01dp0o4+CTHblzUpV5n+Oqsa5OKCo+7X6b2HPkyeklqz39dd+YKhMqBzr9A8LNMLDqOLT7MVoyg
DK3RRG6qGu7p4xbodMKunPLRfIXFoA8RfWtyRCb4x3px8hThKd17FkRVGHXO4I9M9HFcY1H6++Kh
oIT42IYtYgURiVbWlUbY1ooEHswOcDcTHw/trjVi9HpTTk38Y+L+ehiAeT1MrtkKuCyzEpE6WHKr
Fvdt0JiDqjZ6qOn1nEIvV0bNTAtF4gTdbchT1DkvZr5aDpjAQY6Dy8jBiceaU3ViJA5vQWDDSBFW
iSd4iIZ53Ji+jNetPvjCR/zX2HSnqu+AObQxktmcz+FJCdOlmsNkREk9FliT2BVXScvRAWQY4nH+
ZatJfCHRDO0GFirsiAFTV80VIEZ7aDMys3IXADTsQcBcrZ6SJlsWHB9astQumh8V6/2bzvRTNkQU
Tf9YVyjf6mG4SIi5SiQWvXRiApjQVtAGTquGH+iuUkxMq1QIDXzaT4Y09ObhBi4m2zkSTB4qsgNr
iNR448frkiLvbTioZerSgIfqdu89m69R2GVT2NEHUcfqaGG/ke5k+L3XnTxho9WlGgDG7VK7c8s7
4LVrhSKiXqG+WePqaGD5l4tgSfJxD8gL6w303RFBFcrC7Wztos7NQvznSWBv3sHfKKGi80orlzcA
4x5gl52kdWTRE8hxr9Pdb0GwAPiVadLRg+bI0h5NMIDTCUBkauZvKHbb3KF/KtzWVinxeHSqkdzz
ZN2MYFA40zsy2rRD+ZRSPsK0K05chrZxBX6Hdr1HF/xd7v52MzLyHEaA/pao8jJ4YHk4H7Sf116E
BA44EQGnmd55D6wAXHO4SHgTTYd2nx98bGpZssQ4piEg/20Xw376xtdftmRBBIzu6mMndZ9PfCLQ
5e7hjT8DdgTjCRUDevmUbeB3zMDintruwRsuXcvJWyxhiUH4glM6hAzA0qp5AEYpUkXxbjkj7lbQ
riuJidvDkujotMlIPweiYth7PH3ZGo8fFlavZbUNCNSZoSNMvP46V1gdRK/NmCfMnzKzRFgc8Lm8
WBVBTiVZnbY8nF+azvHLDFTzi56GGEEKCzwqxr7TtyrwSe6DnZIRovxvmLBAsBKhCEwHNdWYHAxB
PjDZFJVU5zpRabf2/cNGlu9IUwTAb/cp64QyeMF2vokS4CRDbOdf3ZiY+4q2E6Ik0b1G0rdQJDbf
2r1aL6YSc6r6IYT1VLUpAPBNG+XRZFkx+Kh0uK7VV84H/w+vvHjNVgvS/FYRjdFCNBZroLy7YUte
Hd1DWLVZChyqR1XozUsebC6+ULvvuY/97tD6rSkt+vgMsCpEMsR1JQOL62Zr/XcR9jDtWwLmUmeE
NEWz9/UGvUE93s96qH/oTpE7HaDIWhGDm3nVDOPyIQD5Ci1iiRw6/0tQUZ0gVwTwGDCDOq+FUVnM
t+CyNqG9A5V6KWe17N8XrNz71RulQFMYxzfwSfw+GXj5x3Qen/kMkIjq92qkIUYROGtY0PSvcev5
J1oJex+i3kpZ1ZljJXaSB7DE/hkn0vuDthAB0pW9w2jN+5lse/utDeEpjRPLJOewjhvEWETiaQL0
diDWe+a0qdOJNTAtieKSJgu7w8L7xhYwQXJqtXz29DgiNmXsD4ved8Q3jrs89BMyV/J2juC9ljiu
flugScUqm/nZJ0zfJkPY5RtN1oM/4tgA9Vdelmq6NnBulRZAkeqRRjvvDbKRAZ+5BUMvPUfBPfrR
X9hJ9X3FGpoN2/qEwaI49jhCgAGj3jD+wFOjgKOFbGWpC9owFzugIiv3FRs1bx91E7x5tukv6EHD
tJ0qcz97DRrXCTRAsQBqrARMQcbJvkHmFBYikOKgGTVjOvaU3DgMI/J4Hbd8wfJ6aC2wBoOQevQ+
1yKlhnZaS6oAXxH3Rq+T9R7BDz+gaXuPwgreX5E0CKidQ1KMTPhnkM+AhCCRMZMEyPYCABWZjwLn
BXWJ92eXlmYi8fsnv+vbL3MoxD0IBPgUUIkYRIYn6481RuhY1BT9T4IQZuzIAbkgOBYaXrvB76eB
MhonWqPfVtrzE3Bo+4DoeKzl2LLkjF2sz7poFt+TphvPbNfrxeJMhb/XrvJWxDDDdvphQzLR0Q/3
Jo8x/yrQvc0AsAj6s0ANLlOjzy6jGZfDGIPlOTIPxsBRFx3kMLeZrn235dAEua+axq2PQRpA3DkS
CC7xkz1d45UewM+IU6XZmu9qjn8TZ9YyVNX1XEef5l//a2gUOSSNwv0iagKt6fizYit4UH77C3zn
/YyJ4cuW7N/iVv1qGY6iyDPfxhboZ6pFzDTMEnql0SME6musky9Kbd56wELvD4TAA8Zu6wJTHoAL
3yZC+a928l0DkrgPPnonGGoPoF2qCSUqhq6+gZU3e3T9LjH4mmAwGEIsqW+b2B9hYLOTW/w4JIxv
LesPvpw6cGxjcWCdosdlrywaKiwcClihZmu6d5s7rHhXh7CqzQ8kNrc3bhqnOwTc9OVAhyltZNjn
DMPDO2Ai+1h0oamHIsZ4Mu8ShaDQKCHfFxD9isaJ7ejXai4bjJVLQwfMFoW357xaRRETIS7Al4cz
YJ3hFGApmgPvBo3Ur3hCPxR1mbKUICOxw7rE7ORx6sx2bAE8F5LL7gntXI19mJtyS0J7DChqcF75
SdFyHpVyhQ5CSbNjaI8tRPf7mHMvxtTOqf0oDavy2ProGWreZwZS+izqGEt1V4W5sWwvMU/52bQm
ONQq7gvNBWA6NrVo1JP5T0MSWBG2NUfmTut7mORfKz14RkNx2O+vfJq9X4DDvRV/y81fzDzEhdb1
lnWqX0vI3i16Duggkeow3yJ+9apftn5OYjuU0RIFl2iLtoyHq4/KEXj6tjS/0KX7cF1su2ukm58u
iZzzpgbiwXQ0QsKJ6ZS3uteYCjToct+i5no4NDFCymfQ77V7s9Rf0nn2QmBE9Rccmfxb5ZzEHYXd
dzxx+p5McsW2N4HH0LEGEEfbYcwJrAqnwnsfRt0Dw1CqkFsfZl1C+yenk+ClW+X2jSzBOuVmu2aV
1b2fL2ZBsPdolnRaATZHXfgSLIql0YC+O0G6cz6hWrnsA4FGoCHAueIIc0q0Ugb4UIT6vh0bD0k/
tnolTk2ibBWJ/Hz1uiHfuu2nrfCZp3ur1lOyhAYZXbZj6Yb65c7VSPcdfQqgkYZz6YM1eCTVvuLi
2hwldHtnDhlKFg6R/+J6GsAIQHDUOElk7/U0BjkLnbiENfN+kp6jzgqWSiEzAob/WGuQvjPYp0fo
ep4jNF2ZqGV8cfqatRJT9R2xe1dIwLnchRxeG5VX5Wg9kAErbHtGUIuPeWS4HXeHgDskjkXlCm5O
QRAReMCv2Q6OIKEi9Crv+zxMANE9eCe1jo9f+pjy51rCi7xqIcEOa4wuG7u+Vdui0yUcZNaN3pjL
RJuLGJehbOkqWwBs3WNUx/A5aH3UWhFm2QoV4hxA0D66/pm4vv2FIWL8JioOH8FqM3/GsVEl2n97
kBvtvrSuSo7Um5o30IOB9c/ogoDRWbSeckVY2tg9D7uwT9haV4lSdeIqTRT1u7Qz3r32EWlsPWOb
lO2Ne8QPwgTXW7Sf6qppgANYNBNmxlvTkURx6eJDEIxTmWjmFTEQE11QwtwFaOKeGxFhtKe5KwPW
37F2MPcbGQM4v7FfMho8FJhDdWfZsF7AQm9POwBgDKvUlY5DgndPIy1zGyNkmq/Bm+sIwp6EhYxq
lN5vgW4htY7UGfNVVEYSSYreAKN+m5kGoWxG+si8IBugvJUAMoJKt/0isHCeut62v4DnaV0G4948
YPRYQZG1QSeMLCk4uCd13mN5iyyhUG0oNou7HqM/oPW7d+p7oOlU9ckRT3t5HCbjyzTW/kPjMYwx
x/DeoFp6DNDuwQd1682h0vhMwRIdrrWzVyBNfTqpDs5sdD76JLjUjR1A2XH4SIQcXR5CCVRAeSCB
p0Z0Am4a0/2xrzBAkpOQZ6Yr9YtHQNs3R9glVH74QxiYdLm6X1B4XIs+lCkl5gUY60XAbamOkvNK
V44WNX7lLEB+HNduysYZW8mYjIASIfkedPW7qfGZt/gHjt4Qqz6V6NaCfN5R9C8bcBfMQ0Ap6IOG
z2DWW/dtHNfliNQIYBUhtF8HKRig/ZmSu67R4GZFYi7ICucaGy7TM3KI8DAqhPIcgnnt/xjKq5dq
8ffHtm3Cb0kHHQJpawK4csSEoo+eLGtBskHJ+pka6QOlDbUC7L6uokZQQ5F2d+WE/idXM7ie1j2Y
UV8jcvnuu09Ex38z5SE5+PDXP3ABzeQ3IvSQR4CJ6pPbACwsM8xSvEIlj450+b9z5z7eC/sfH3iE
2kGr5kWMfWDLE8vWBJoR+SS9Eykw2/5v/zzyADxwbcHaCRlE4R8eVbBx0mAS8mRskjaPoIqk/+0F
4GhBEZAHelsYJx/JrI1spR9XNHgCPQYSqcyC4PfvV/hAMgVv8q8rfOSyxotWbiW4AnYkePRntvoR
YpP7Ly/iX6NdPSgjYePnIy/p7+ckUOyxCJmZjxHuITSFAUuPfkbF/Fs/AAaoj0VLIcGCvIwhi+XD
u94mWTWeb8dHiNqKFXix8cBE+CYxj//3u/nHovIh1AkCQLCRdw0w+/CBtNrDNBkzhicn88QDvvQJ
4fOzv//xE0EgGYKA8Pen/eRQFWMy+u838I8nxZC3SDlkOVi60Bx9eFJkAIaN/Jj2i/Xc64xpZUff
JY2gH/vMJOnv1QUKNiakSHKJoAGCspF9NPf2SNXF+wY65jQcGosRa7l2nzBw/76Z6yWwsPwrCdiH
pthnH8i/IKVX1K0muduTdPs173m1FJAa/TdP7J8X+fChQxmmeMVwEe4AuOaY5bAmCz6jYn92K9en
+R9UbLQDfdtJm9z5Ubbbu8rPfLBh9Cf5M38vL9wLjKfhuYQnBm8gqPg+Ll/Gd8eNaL6optGwH7QT
Qt9gf/jfPbEEOefQKDKOWHjEIn1880tHl9Hzpv0BE4c617vrDl0zD6WHWdmZ+P1nERXXNfv/KNIx
BYUdPjfYJvHxQWEafnh2jZ0oBPMrfZBJI2WZuK6+i71xuB39uP6qo3B4M519pjb6lKf/MTnif64d
8RgHAc5NiA4+0LMrBYYahxPSwxAdO4LZiode0r5W/UO/P0gBaXv71YJd1dUr2m0ANajAZv7cds0n
38JV2/D3QwBscfUlucrA8TQ+aB+orWFNpIR8VOI7ZafdviQLGuoHf3mpmgEEKPHJTvKBen997H9d
8ePxgUl6K6w/yMfEn6ts4e3NnITp5MSvzi6Yyo1oxzDLORO1XOSoH/99kX0UGP7fy4MXDxM+CNI/
uoo71qyYDdbysZ3mc7VNL3oH4QUQtGmaJjemCiE7BInTjeEZgo1ngu7pk5/wvz1z1BbY51AGJNBS
/P3RNt3M6IpO7RG43N1G1lvTt8BP/f1PrPaXcMS8KhGv2zbfqi3IA6hS0hB2vAjAfW1JeJyRAhBr
mm3IiqD+fMGs/P9jUSC7GJaj1+BJiH3+/oHa1KBLg1Xz2Ev2GO4b4MgkSVeOYcMAPl+oXD6H6zuo
S59sNP/r4kAXSnH2X4N+PzpiLeNCO44g7kcYP5SLQ/U7YI+GNkMGX8fghZmf8XJDPlNIfnQD+59F
8Z+XvW6z/7GNOjQwYh6xKCq+wW7+OJm3zf509WMgkrzZXqoKxPHlHig26Nef1VPJPzciTMT/46Y/
PG5PNQpsTykfSQewYG/dQxBJTJYkSIWhfDMhuOprPSwpghZ70KOGd6AXv3sTfgn6KMNhV057dDOC
zxiMMLDxgIJsdAR3aHq3YibgtHoPAUE6GdVDMVpcY97lAyoGiSYUrVoiMpRgyPs1+o+S4AwGCJK+
kiyw8+V0AEuOQLQ9QHiBudad2HjB9/0FBLBL3AGOj+0IPvOSSyVKtw45Y1gwtegy629HXY2YXbL+
K0Khn8PBe6i6EQU8/jVw8ADtu5yOwzmeaDGE03caVnmiAJ5uA1JDrAw7QGQgn0AvUcJkPcqqQFKw
2Np8Uv5hDv3fZuKvoD2C9m3XYpYsgyL60mBkC2wXfIS6fp6aRWft4n+nS32J4t8dUKyeJ99CvhhY
IpoDzBfR/mImiQR6ilmEuXGKP2/E3gztVChMIuE+shbjUj99shF8PL2vWyGibrDPI+IVvrEfXjz2
gR2Ye9g/wrr0AThJk67JNgLjJ+et9g/CgS4owfUL9wNr9wvdqq+isRkF7rZU/uugySPYXp/tkNdi
8e8jAVNgn8bIpgGf9x9HAlNAXRquxsdu+hXgJMB74kBnCf06tWUCrJC419U8M92BBHD45JH881sA
ug89VoBaI7z+r7+/RA+TJhO6DiW5IcNlx6CkZMSHBHvlO2a4m/dnjv3tbU9WkKKiebxf+/0N6KE4
79TzCtKz8Kxtst7PkwN/s6nXMxcxLz3b6V///luv9cHfzymgsPmG6j9hDCr8D1WRi6xGkvW6YLaB
D2hcSi8aCul/clr884HAzJoG1xoM1gn+R49/kYAVtYpteRyDuVikfo3Ajw5Y/MgMwg3X5QYT+U9K
14/lHuoRXBKKXAjHsAg+6v2Jm6N+o7hkt1v/BBoWuXgTsd///fF9tOzHpotXzdECh0AOOAZtf7/q
GEwvzH4D9Tgnp8b8atR3WKLeJkkLTPIBPsF5q29r7yem4qma7tCWvM1tkAb7cDNv9xXCi8Djy1n8
OnQYHg5/NiAxPZmx9UGB0UPNB0FazW42r8k2r3tI2k9Uo/98/dDYUZg2Xj8VdBLX//8/zozm/5B2
ZstxI9mW/SKYYXBMrwggRk5BaiD5ApNICfPkmPH1vZDdfUsK0RSWt94qrTKJiIDDcfycvddOoxpT
1lyfF9Gdwjl7yJImwfukZFfO2x+8FMGdglCmdsKyyOn+9yuNSaVJnXHkuYQuz4C7id/p6uf7TrHf
p3Iq7hNXTLdY/uYTYhcETMkkriyJP1chHwFb78pjcTkzXXwEy06KMezb+pw0X+bRfCxxaBeMRhCw
uPmbUPMrq/7PEonrUX5wCjA5c16CkRQ1qlQz48eNStd6E+OS05Nf8iCyu3hvVpP+uciAoRvTijTo
aH/+fW1++HUBXgC2AnRGBNTvv7ii9swWm7LmIVPxhAy8jKKqfEy6gj7vrB5ERJSya13Z/P587vjS
/9g11yeCc8HvV23VOEQ5sv7Icb4J29xX7OnfF1i/XeOfh/LXVWuHtbIMXX0W+s6l3drNYlObX1BI
oM2d/MENSi05zP2/ROytDztHboNznTDWmO2LX7Q2NPwbocMvqrmfBkdjEjV8XhjQ/f3GfXCwMjk9
0nfFB45D+fIQ2SQIN/TSludWM+/bsPysVAMyjHwfxe0TCkJftd1PXTcfOgEPfFw4gMhgMtD6u0X9
OGbXUnDX99XFS+K3z7OutF9+73ysi5lJuKSgvTfpW8IUIluj8hTwImP26e/f/s96Yv3yROCup1oU
sBc/8kSXdklaE7FrkhzUCuVM3x0Wp9h3GHr/9aV4+bFrr3eT7utFDyWZ2f9mJl28/NIny6QVC3/Q
3UZE4EThbF95Hv98MngjQQnj0KQSu3C5egx3Ugrk8+3ZqMtzOYgnw4iv7DgfHAxN+g+6gVLdoId9
eSRHcCFQSC7t2Sl+Sr3aaOGbq/+cHE6ANcaCifCK84KYMgXq9fff8qNv9+uVL9aIgYgtcpz1Fd/W
+0aDO+wM6Or+fpH13l8sRDrpOrs3xlVATBc7eFmjMETDYT7Yw9BgOzasW4wbxWlJ8uXKm/HPZUjh
RpKTZlO2WH/cLSUdUGNZaXLuTXuhRkG8EBt4hecxrvy6yZYrD/3FM8aUR7jcNCppcsL+XPZZpFla
Xw3zedCccqOAfNstvaoHWT7XgatGPQ6L1vhXUwlaR0zO6SG6Jrkc+gpE+P3BDnM9Rw3Y22cnbPtt
qLmcd+I5Ow3maG8nft9jNirXYtn/SFXlqrRqHJgcGGJV448HoaFzkk+qctYRMhxUqWXbDizboa80
XB5tpBF9kYxfOU/iFqZSPjpRmxUbOWTZ80KckS/0eCE3sx/zc1JjGSvyVn9YIsIao6mKj5WjXbk5
F4thRYiw2lzqPJqt1JMX665Wc72Pukrh2fmWzX6PNUc+ZPOV99q1q6xnml+2WdGYS+ZOpXIeXedJ
revqyYrRMo5RrNyoamVs//4wXTyx9A3Xt5mAZ7iiTuBI/365TFWMVaDVnPvZyyZv/ndDnLUv+fvf
X6//y9dp2hxLlOo25+a1wxgQ/5cf/+I9UU9LZRcKH1/MgZ2jrrmyof2Bgrr8/Ovt+uXz66Ziq4j/
m7O7PDhfXO3MoZoRUUGzwNgMCLgrjPOe+Looj//djVm3il8u3GE+qepeNGdsONrk1/2Vb3btxl9s
1XVdjMwiTW4MGxuKwmvd0Wt//2JXmZd5UdSFO1Mud0I8qtfyIK78ffNirAbGsbMrdJdnyiRUune1
cuVxv3jN/L+VSwQTJyLgqZdnxzbqJuwTSnN2nKem2k1ip7Vvf7/Hf2z3/zwc/3OJf45Lv9xjNRuG
3K4iecaXGaSrnKJ3NsL5qug1othro7srX+ifsuGXqzk4m7p54VGkTewi1G4PGO///oWuXeJi80KC
7hrz+rTjuC8FqMCbfrlyiY/v+39+s4sNS0tlBIuCS+A0RwzsXou3ufb31///l18p1CKzzDAWnsds
L4ugf/rvfqGLDUtT8EJlC7eccyA56cWAx+JKfXTtG1xsWWNW5FaSO81ZftIndif/799g/c9/Kb/+
73MBOR05AwUmOv/ff6CawyaIjVaeoTbu8LzEKUlw1XMbzue/X+jD7/HLhS52QKcFGaBbUp5d+16x
SkYpVwrlD1cr/Al6UrRu3H/2/l9uNWKjOdUgT57VIvPtgdlEc1/YV8DI1y5ysZ4QP00W+A95tpJo
i8PhKRtsDNPlFTLph1uJKxwSIWg2kFjz+11BFDWIGRHR2dk5MbKazYMxHxbzXwKQ/3kbroAWzhao
Py57mubQKk5psbSEdkzDk/Fz6Xzr+d/fdsQMVL8ueDbzEshd6E0HlWCQZ8W+xWGFd+B/8Xz8eoGL
Nx/C7g4eGxeAF903r0kjr1zgoyeEJiokVZrPfIWLhVuYxHaCZyI1/Fs7BtW0w+RdV1eq9o/WlYAn
Tj/NVWkrXVwkzLsQ0zHtD6u/UfLnSd512pVSdP0hLp90QpDwuaIkYoZ1sVc5bu5EQ0EHG8PzJ91t
bhTVuTPNFS0VHfMkXjyxttT//e3/9aIX20tc90MTKfTsTfvN093vf//rH96aX77Sxa82R4UxFrCV
zrPjW0TbJj5Ctq7/l8l662OC6gNVFOIrBo8X76gyclIq06g5z0Gc3Dvxm+DMol95k3y0PTJYp83m
QJbnJPX7E89ZssM8obEAsmO9NawrN//D9fXLn9d///OLA0cAiyo3P+oRnp55WfXq9u9348MFBrZ9
XcWc5C9PnkvBpE8XEyc2h7j2Re4cLfTg9nhmttOzvWn8r36y/7neZc3Y1tLK54zr5ZQlxfI0N1fD
zdey849nZpXbcZBe98iLZ8bu8IV1aDHP0t7jwMfbj66oBe+ATxWn6Hetu/I6/vA+/XLBi+cliStE
XpILdro3pPewSIpq//fb9OFD45LLTFSoQ+fzYqWZpmQwX3IJBbfdpOOQfG9M27MPf7/Mh6vhl8tc
rDgee3OxCy4TljFGml0kd42+m8FRw3vxIi789+t99MqktaMCmOQ+IWL4fYU3hVWZZR7X57Z8yML3
Igwy+waoSn5NJvHRk/rLhS471bY1jFnkcCHnJ4QuQ1xpUn20AkwioOiloFlV/xnK/1LGqGZRYA9m
x3SMrWNhTvYi48oK+Pgb/OcSFz/VlCaujMyCBxWwmBXvhmub2UdL7D/fgfnm7/dCQCRwBosxRYRT
Ty+IDkvwUQmJFUpcue0f/lwaM6AVmUm08cV3oUseD0zpq3O14FB64+xbAGL7+9L68Ov85xqXKsmh
zWA0YSY4Y+UT4itAlkYEIQ6VK5dx/tkiL/cbytf//20ux0u2OllzWBjVWdWKCiuF69zladH7U4Mq
t8VqeBjptN1loDJO6YCmHLAdri97Yv7YyNSvoeyhx+G/AJjpHCQIFMB87ar4z5U82QsD6LWoheLh
YRcQu6KSVayV1r4a7RcgMAgC6+VHRsr2OTUjy0/npjH9PrZBQCaG2QEd0t19WeT9wyijLIixJAK7
BFBG+3Q13MQam4pme5HJSUjiGsWI/DmXPXnzLY++yOodRoQ3p5MA0xmJkgidvFb4tUY8Q0E6NR3Q
thbyXYvVL1lG64drF3xPQpT9CQfershAWZqMI+F3pfF5meZjCd5+bDt148AsUbAWgROBhGBvWsKD
4dmMIIHytIqtPYiSBHadFKjW4dR7dkJMTKJDBdIzy/VcrSl924TUQrPahQoFrCrTp3BvmWn9oFf5
m1FEIsDfY7/Y+NR3BqS5HTHy/X2kqEj9dbsBYK5hoVW70W+dQg/IkzWPhayHTZxYaaBYnfnYGkN7
Umt83WXPpBxgVn3ISiyFetKIvaaF1YvdRe3OHPsmsHUOfW6FL8aJDftYYhv1lzxXAok/3Ucpbvuh
HF5bEVmb0uy1n2Yez5u4p509q6OA62jpCPnmqQelR9b4LCRzg2V1jsg6xCznGFmQDH3iL02keZOY
x8brlQm3VQPkzHXL7nPVWcLPijKsEaQk000+xvqNHhU/G41WEGoR5zD0Q+XhqbC2cknBp5ZwLrCm
6Z6c2QTGxJlek8EFIwYkIVCdkIjMMjH2tcAojL1E3iaZ4xyLUXZ7051xecQqoQyxpUHOa76zOmww
4LPxEi0WTjcd2tnQR/ahUbFzRt2cB2QOvOvjicwdbyjnT40dQpSLUQ3VcTzchWEd7sw0TDeOu5j7
qZ/fMYoouOsdbopTNr4FwyX34xzEYq335Y7UnzRw2rI7tFZXB2Md3mvJzZAdk8ZThhqbWF/YHk55
fYdXItqX7Sj2CChh+0G7wUeTG/gsR5FtjKz/KUfltZlNhrbSDnehLfW7VhTInto6Znuc7WfAUrNF
0nABMyApsYtMctm1ubQ91Wg1PPURyJYkVh5KuPknva66bWemE5HluJT6PplOI7SrrVUDx+ziJrpt
bfFDcVVMLU5nEqGBD3PIcdiKzH6dtBSRHsKQDQfAcZsroeqFnTYdtKSYGBgYya3M4uHQhlr4GEZL
cmjrqvYqoKj37ozN3l2g4uJpBsRaFsk3RQe9IQQ4pgwzc1DkCZlonEPuki6uvQTfHAdZ882CmIsN
F4df1jjfYaZa2waL4MbJdFxqRciEsKrlCRQFbX81uh3B3xzK0EFwhk0cEUP84KjD5MeVU36JCotA
U/5xa4je9CeIldshXWwMotWCPkvBk5uG2CSVUd/W1Ypvqsvab3o19xIXXMMa4RTUEwZAwJ1ALAuU
OZk2RzcW/wjvYck8XeuqIF5k/RYp2PSBAIJVFbaCvKBv5k1n2j9iGgJe1HbtDnd2DFw9yjdG55Re
l2YTJh9r9JAxR6yZqPLjTrVw13UrkKegjjSXwR+jpn+KUAhtu9WW39dLdYwd6uehBAljVUvjtc2C
tDFrQo9/I3zQFrBealy/pH1ikBAaAZdpE7FJCPXzFAOwHhwboipmjdIrjjHzu2EYyKpxA7hehr9A
G9wWStagMyvF9yKc1E2DQ3KTNParxCG+EUn2PpbtjxoLH+LK9H0wla9G3cNdnYy3MizCbWvzA4im
xuXsNG+mieqC4KZ6o/U9qGYjTf2lR7laINB/Yi6c4ewGN1V2yieZEVerNFa+SbVY85tCXcgpAuMX
4QrH+SWxajulsbMgzHhjQ/0wCBEhOgWAVg4zwE4QJ+1n/kWexDwBZCkSWYFgUfPPiU1Whmk2+Zeh
bd6UeYEYFH5DLlk+9b1SnMZMbY7zUkWniOlQg3ce3lyf8OTbK4sF86nyJiLH9YsSyzLW4hE8XmQc
R1fBvMjgnlwf1zqWkf1DOEj0F6z+N63tQiMcW8VjHKgiBmwnOBTooiI5GJvEqtOdTuBNMKR0CFWe
ly00Fesx7bVxx4mzvQWI2N3VtUiPsmAPXkd7N8wMMz+bYtwylfmTzaj2Byuy2faUgv/VNR6OhHRb
D6TpgX+atjG9MZb42CMDwROKRRT7tjBWq026HPWhH/2lbfWnJFO0V8sII0KB+zHdJQqe0FF10y8i
bHnF6xTSb0oN98iD/TdQMMg1f2SMzum0Urn1AVuui9jXrZxvblp2XlNrYILcRdxhn83AnuW25ek4
piEDi+yGedWz3ZovZt9/mTGjeNLIk0f4thnMKypCc6B+sKzZ9cBwyVPeK9GDmYAlcbHyb7rWQMY2
ZRjdxnAiugP2NL7DRBPGPsxT7sEcmfJY1gINqmOCGjCj6F7npqG5dOOtnZUTs73I3HY5PsNyBXyV
OXsAA+fQy1HXbmy7B5JEqp+Xd+VynGwxbXVppIcWE+7dkAkk15EASB2KH0WD6rfFfXxUu64LRi13
nkNodCA3OarlK5LMLqDUOEBZfAj++nMLXxGHHw4D/HWL+WmZHdgIvUjxykXa8FhMkDWiTi1vNQFc
bVTynzWcVC9OGU21qiXBLSvJ/VKB5inMIdujEF3u66rnYWmNNroR1ghIq7KU07zqn+DTRT4vvvCp
7XKxi8xW7Dq1mIIciAXWw77+UjYoT/qicYgWN7Stgv1h15VYpTeV0knY7IN7D6+CZTw37psj7cpz
pKL5sBvdBzDaTiDUEW/h1PHQ5hRSMNtj7Oz1F71Uum8WNmOMmNlcgGFdCroB6sKer2c9lBMxqmet
acJPYR+BI+qbaZcRG+ZHbjkHVoS42C0XNufQcSF2KkW/W7o5+qSCOnoUMW/CuaOYypxp8OtoCANG
6vUnsdqwM8xUQaewB4FtQxg9GenWSgdnlzhq6qfNgKHfRaOW9s6TVbYA6UJqyXh0xsqzl+aHAXt/
N4MlOLOyWQua9UMVqICbktK2lQidVd7CkZcPWfUdSLO5RcyreliDxDZJl8Kv50Xeq92gQJJw+a5e
nFfFKU207lPjzt+sVm0pgvp32IDR7TwZ8naQuupnqvY+metNm9DIWLWOTXZ0nE0HAAfczxzvp4nO
HJpcjTI+bXF2l91djCbVU0r2VKdLlm0tTVR+eOG3Ytamp3Ca640S8zACQf88Nlrmo0z76egpsxyE
60dsePeQKXwdO1OxfavV+BPeZiz0E1oFmxJsNzattRlB1njqNPa7PHKJpU3nDEWrpW0bGU0ByVL5
aU7CPLAF69QiI7DxHOrh02xqnCXSvDsmSd48mk2R7nFrFb5ilAvZCW33jR9+3ulDhoV1nGfmlvY/
qoGm5SeY8lMDFA6kQRZ+AiixkKXIZyhpnkFXdWBUU4loTG1jCSun1D4PBchRDDOZ79alc6tIJ9qa
CxWUUVvdAyw9DgZqM0avbcohZJvJeTzXcG4kNevQvNi5vJkm8xXbXY033YnL2Tp2NVj3G8iFqnJr
qrJ6xVC/LkcGfV7RGgYwC3MIGqsbGLi2Jm/3ppLaqS1Sx7pvYafd4j9krmyRDVnA8TiYHR5xHerR
BhASRchiQSEohRW4Tl3tsyWxPFNTXvK2w38rm+rg1IjPs0bjQOMUMbrRHn6Fk40VNI2YKjvMnURu
8s7IDqgm5mAo0vhBq4cUnXwo7ac4caF7S/E0jE6H9h0NK5u982Al9grGp7nQyKZoNyQH2N2LZuro
BlAtOkdyNJODMSjJtgE/c0hz/AcKpbVv9oCaER1T9U+quZnjdvHcNqNLISASo7go4L1T/KhW5mJo
r41DWttfXcvmYXFkBFpRYqdnP/PKOHzJw67ciEzoEKT1FKfRuhNiH/dqK405P9FI5IAX3zbtzB+G
2ld+KgDZpb4LkpLy3lH4qFpOMQPWiA3TTOdbOFEm/JbUXG4drX7ImvylBxq+Hy2s115vYKpWclfu
RvSqT/akSj8GPBJohii2JLnwcgC/jf2ZhYlrPv5CHYCGBlrxuxVH05uthgPZL6m5M7WqBKnVxXcQ
W3GDRoupFRvXHkL2Ba167gqM6XrpGEDRJnuvL7HhKSFIQGqO4aAnvX2fhZJnvVwxrIMl2SGpdnzZ
zlC6nNC9R8IDYNFsXyLb/qHkaK90jiLHaSyVr8S2Kzs5K9U3dw6huiBI5b4Y9SbuQN0oRdyRHxIq
KJgNfOLsCxtTaZQ9cAxkQOh2PZU0Cr+hCrixRlgkquEQHEVr0Ks54+teWlHsATglnGIcFaIA4D4+
qO3keIy99EALG3VjRuniFRlMVKe1UfwYNoGkBQjhVDV+uBG4oboiO0ArI+GVlHA+7Mn3aQI2BQYG
yrS7GL46C7ilqjFtCw4YELmHIfJVokdbq/aVpZieOp32RpN0w16aiCKBvkY3sjWBbRSmAyc06e+z
wux32Gr7V2ITnJM1pcodZElIzqPZbgtCP55jtpsTSJLMT6cMjDRrS3+g1AV2UsWQMt2qf9Ll+GMY
yQaJu8Hls+TLjR4/9fk2dKDWcCDivuiZ9kJJO7DPUAItywK/0TD6O9nVdhBjRvT1SDc9ras5CEoN
H3gSxxlf03GfRWWBpZDzUhKpGL3NiT5+jvSyOnSmQjSIWsxVckCqmNd3JhmB4CnjzvoZZ+YE1W8y
/HBK8yBXUY7XdYiNRCMrJiBovbprO/1daon6yZWc9ajyOJbFAOeycGADWGogOtlkvZaW3e2NvKJv
YguNDrOEK1EZiIZJhgfs1RVfXHX+aifLetacIYO2NXWekis7uxfhJivo244lZSvONPhpWVVtJJEl
W4vJqGfLroWKspxpaAwnNcI8EzrRdA8DuIWNSG5IUqjxPhFhtHeaUj7G5Hk/8VUMz7JZmYmDhaod
X0EXKv4kADOoVFEeijbgQN3QBwzDxdc+qZNg7nLjNdX67sZYIVNeQw4T48u89Tu20dMgMCDlXQtj
TA2/6uBU2aGVEl4iqKoOsqlf5lLfty5rDeLI90VmQwAjC36DY7B3Lu64TV07DEZZf58GKT/TbIJ5
Fc3RFrkiVEfBjZ3nWTyWdvx5ScfJpwMEzM1wKjgU2KlpQxqesPofo27nm1rL6n3cS8Hewz1Toc4e
qtlsH82hVE7gh+wTfPX4zhb5si0yJwsWqOi0cGu+hrae/pUXcMzVfWZPlKpdKWnzCVoYUciTab7x
YvnhmiRU9MjDNsyOaZmBatpHlh4G1uqbipLE5tW5xktYTn+flJAB7ZJ3XQkqiM9nxWTo6E0Qqe43
ZODNVulLnknFbL/VY/MJNXpM0dWOW11UxR1l4fB1KiHsGTKMPQ6PsAdZUluCW8h7ySxOBUttZS8L
2IltWQ4UGrNZBBxnCC5RZyAWdZen+66q3GNk6z+besZqWC/Lpm5MgJfC+VnXagOPPc+OszKbtxip
Sl90I+6wKDLkY1P0E+f4vAOxKgUwbDzHW2eIekK5wnZbF23oGWnxHUlQzMMq3+MJwhRQE804WiUL
v1+0txXk4eHmqbZOGFqZ15IB8yMLzWpTtaZ2XzCDD0Dr05kTg+H3nfuUwYG8sRdo4XQP5FHvpxH8
r9M/2HnmQKQBZYOWffAMJVa+5OQ9nAdDi8+yNcpbN3PsZ5IO6FLZKPb5cev7CM3bFjqUuRd2O/tg
uo0A4L8RWLrCqYvgdF+Jeh2AXtUWL11nhSeopXIfx1qzD7U2fgDq2vqltsDR5bZs+nTUT8bArYms
iH1cbcygGiHwFWG67KrU1U86wBN4n1pNojzREK6rVbt/8oRk1G6XcvmmxL1NC7aerEM3IvPDiIuo
jHptq7UwWdpaGfdIkgHwOTG3Ix8RDiTCOoyT2Dt18qmxwLPEVdsHueg4kalxekDk3tyRjp0ddZq1
pwVAMm8VqYmfyKbqF8vpnsM6j08a2MBd1kJAm5L0PWonhu4jLWBBUn1Jk6o3t1PShtCiLILeHUqo
seFAIOxMvSeQgufbhG8yR64aFJXR7Xk4jS2BRyJQSr0+KnIqn/QwtZ+nxflulxPrRWW/AfTZbSsb
9NuklM5BmA1p0FlTfkIk0fo67HtO7i6BtZmSvAy63d0kaZtvzESBnt5PzUZZlslP69wF+q/Un5ek
I3uF7gShElYXhk/cDI1jX167m7KFx2KDjA+khQ9Say3zZV7M4Yg+p4dtOumrGlUdP/OCE2uLVz9g
z1Dv45rGhG6Hw34e7BX3moGPKjS03wLeU1FzAjDpvr/jSY9d4IhN8RZH8JbKPi9+0n3FHOdI4Xpz
P1m3RlsP27IQiV81RrWJIf4jnRHwVYU5PKYQjHx1CIkscjN7C/0A5Itgid+DY46PaJCJHYg6uXHC
eSK/pxvM296iNbfoMFCrVntO5Sr2n5ofepONe0K/ACyZaBQPelYW6DuBjQTqWJdbQzPiW11WI3hf
G466SxaDbHTx1ZrFM5pilaKtfjWzuCWarKEDALqqO4gG+6syToEehv27UbhaRGt35iiSdnV3dFyo
dOVKgO3UTj7rCFH8QRacncyc4PTnlQE6tk96JXhHdKX502H3v7GL8QUfa30k2IucDhpP9DNfkgKN
3RSR9UUDgfhlibgobxQgtorGRkwN/JLaYPL0Ag4fQsb0adAqydAAzD0IWHsbpmW8H2tN31SI9g6k
NRXH1kJ3zrNnxlhCe6sCtti7p9rV6hdzqWVINEOrb2eRfO7dmFOKMb7E9ZoTICbV2PAqEE8OPQOI
632e+CQWLfDxi0IAiy+M0FPT8HHiWHFnOguIN5rTTfs5wV/eb9NOdp9RIvQbtU1cQGot8ShNbKhH
oMfOYYId/TWUauvz/CLMttrwEM1UFbobfwkZ/G9KJyIZSTOdXagryp5DTniAXa75ZhqNn52KqLAF
bfVGidp8l/Yj7Tx3qFZOtuk3Tv29UMvvWVVoGwNHdRlMtlSa08B5UgZ52D/kDvja3oGST6hTyskp
1oMG2hu93ux7r7E/DnWR03MQjFeUoTG+Q+wufrJP9cuafxO46StNtCq8KcseXjvE+xFH7dAlyU6i
jL9bFGvGxySSHU65ZONA3PLKTNLuKjTyQSzFel8yqOElzJ2jIqq3MI/WFuUX+bVIT1az1Z7WL4AP
3OfFYVknATuRcBDwemIqDosKbjZFG9Y0gg8UzrmvGY22szRg2h3jJchzIP4jS6O+mEqosnrq7mwM
/ks0KN6cZp81jeGckFLbprljPpJh933W10kIxLFK4Igmp4gQJBr0OQEUlVvcinHW9gvRMptWTX5A
di83hX2yh4cCxZUJEZeOp15YlO9FHj4jL3Nv9YKhz8aelfhnLcb+U2o57asGidJ3587QPFcs2l2W
StcISHOv7qmW+htHT14do/0S1SpJEjl04E4b6IXZCvkQUyW5wWWyccFDfzIqF/eWAFR539fqeBIV
yEb6xKNXJQr8c4XudJnQoejLKqIV3Mltup5QobAxMzGA/xoDiRlRrI/kaxEulmu0+eka5TuzEs8c
y7AOxM0mXBbKicRSOODCa1VH+HNihHI71PpAnEqfbMH1YehuC8KcZuQIhUEvh8Qi3noCYG47MXNp
ktg+kQ3zwn6v72zGIuRX80oh2yH1CbWnoC45dARtjhBExauyHoAFkC2Dp1yR+toh4t3k5cXQ/ihs
zlFG5lRB1VLLhZpFXt0Y/ZjsKQ5I7VvKgFHIc8O2tGEIY/IpdbCYjkqlAld+qyuCw2JST+q7prTt
qe5UuJAkdHlFgWNmfeuwbhPjXYjFYeqhasYjOO+SOnmpm81cjq8GW5WfE1OwAY32zVGIT5C61cyB
mHMah9ESFvd65Gi3THKqW5P9hDmR+b3ibHxKI2uGT21Cmjdd3OqtFhOWozGxLcKMo3r+okZRs4cc
5B5pQn/v4n6kG0y2p5OW5CmjwwxnP++G7qlxVTq3YSZhHALBTXIAAqYdxcRjRf19WchvZGfogWhc
bIUpL26qutzLYGEP0L5tOTOW6b+KAnLQ6NjFrdLLoj4VelbcqsyWbEz33QQcfEhJzOJ2KOlCrluk
FnfGlOv3NV39DQ8ZlaPad59HraVGT5UpSNx6DZvRv/A4MbfWxyHoTTM9LrabHS11Lb4lt4A5K4dp
PWq2TZTFvnS7bisHW+4Z4ZCv15QxIo0pPyiVq7P9lYQ802j3w9R81sr8Cy5p52iHbRwsSajvyf0z
9+6kU82F3eRsGV7Oj4OBUbqzR+NgrYjzsW2Lm2qSUINbZ4HK5MzAjSE5TkIowYIXN2jbwQJ54Don
O+K/cEz3tWrXZIxMYzKg6lGAoJcQKcVm+C/hRRu0m86xJmPpq6ElwQ6rWXQrCWZgWmPrHmN2SP5t
+MCOIsjNC7WjpeXZfuhEsl/J4Rx1Fgb7qctxgbyiIJvg3oMJqDfjTEtLEBTDixUBAhADyUTSLvaD
SXxSYoEwmGjqbruIFvmQki4B1IaTZ1YXFNDdxKwjyjbEtranCR3WSTUT/dtYEK4kh1DbjRKiISzn
au+IIT9rVGq7KO3PGbG4u9RqCMgRuXbbpasZWxiDD5p5OWGLFkfLMuuDUABAVE5IvKFM5GucJHUQ
Eey1EdSkm8UtdN4vvAhIy8mIz1KHJ2NgPGOPRGYQioKGLezawCyXVcSkYdfWzIr58NJJWMZky7nZ
suxdN7KCYRDxbsxHBs/L16UZ5J4ooyqwB9E/4iifGR7BCUubPt8bgLxval3Wp1mrgcgaQ3OuzRQs
cTP3lHsLM9omSu9bOT4JStC9Mhl0yDpFEDa6zqyF+s10ZXs7C4gTpd1Zh3bW56d66Gk9UWFsbKqa
EiIi7K3iXsaWEyju+J5k1vgcjaUVe7M1swVlbAr1GL0Xw2xtMycJOUePGaNulf9gWCGo5SjOHC2i
b51plDviLsll6zJGvVGTbrLUHu5KnVSKWF+IQCvDBm9b5B5JvnOP6kwmU5SlNT7e4mnu64z4FN7L
S5vNO9qs0qfabx5kVo+3pVZke9tx+rVOVHACMDjUW2ZT9pzl6wyVSnmuYPCPc+xZqfk5r3t3x8RH
HmurXXMmG5Vz8ACbwuqgBofugWj0cKMk43RXT1FFVMCaVWC4FWFm7k8l194kpxOm1m8mYoyD5Sj5
19EQ2XmY53GjyqgPDN7C9yXt4iAbGPjqZlQeUzczj8Amk93/Iek8lhxFtjD8RERgE9gKIS+VVL5q
k1FdBu8hMU9/P83dTvTMqCXIPOe3aZG9pLabs5Ia+rFzzIkvoKfJrczslQuBA/uE10+MWA0hs+a9
6cjoLYvmn7JvPkgaiQODsxx9Xwd8pmpmAdtmCdTodbqXnKB2cfWHSGJF9t2s21TOYq5ozDLXCafQ
ucw7ws7mGdpcTC9EZKPe9+OcaPjYuIxCFuT3G9orbXd7DKqXuTKSDezAha5db7Mo51OZfbx2Zq5a
z+ARJ+4yPvn8qls2NuPik2J6I/4hC+wJkA5/jr+RQ+79gOcYhBm7FfRR5qMT8dr93FGmZs3OZ8t0
tyOiAZGJL8mlHyZrVVKLuIl9x+BVsD69FL6vdtqGEOv7ltbo74s9Jie/lMOB9YakAijyZEXKxog8
DZwgwUsfGHbJ41Kn1o0Gyexs1IQHLzG5KUscN6GR1DTIAr0/YIzLNn7JnojfKl45gt7VXNkF9hLh
Edg1vo3gphsesngN+EVdm9E5u0X6kPJCs/+k7v73IvDvs3ME0k/JvXG1H/YWF9al/vCngbiPcRjO
Gcf2LtX460QWWFDd2a/IC+J7VsuyWwgtD8RS3Lxx6d8EH23tpzBkhm7Ko0Yn7Drr4w/UPQTI26ix
VeKujSgen2Xlug9NzBvqZMBMKc7ffd27y6YTC6Ip9VpJuMV0pEHOaIdkpXCfrsHBZOC1qgj92Oj3
Jn3v10GX/bbLkvLZV7G1poHLDDDDUMJKZmgZyGYUn46pdzvlzdZ7RO7ci1Z7UcBRS8Mq9IlHTE4O
sId4KOhYrkIvBjGcm6FZpUJ593q17LGFzHlUSpG7AixFV8s9S9vIzpZouq+mdMoTCJUN8+/K5xmk
bCWakczcqASYTSRcJ9TYmQ46/TvrPHYeEmX+Lb1s3nPDW3ZTnLobK2Y5bWEiK80OKkIKTQL4mNh/
+2p8i7XomZZCan3usp0pBxlsPekhUBPja4u3AjLbLTdNB6HIggRzQVLog5OO7T+9b9SrobP7pOy7
9AnMQ8iqgrZggibIOpE8sC5GNIsMbjBkY7SLCbRb++5ghJGPJqHwvB9/rLpnY7B+cT6k2PZ7dzuZ
VhoYRiPxGHJdQgsZt5TJbNUL2AyaZ+j9Mpl48OQS7A53sTOsGmpfQ+5ryVEFFJSSKF206bBSlES8
I44yN4lyX7xOmI+WXZs7Vi80OyJrOOBrbhbPkSeZNgt7QZHSMiWfEhKLj9CHxUvvILYoZy8/GeKA
VqqNWGnTNxqF3KDmy0Faxvpje+jMYCv0Ryv7xEEMsHOT/QOjQNDysuqAz0lmnjM0AONrWmwMREZw
iuem/FZGepHLTAL6NclPJGPq5hHAZlUBGGTRD/0VXJVkiubk8d8pfo9C2RdUjhtHtDtbPNOJRZ+h
sc6cp9o4Og6o5EMUH7xkR4R8Au2jE67tezunYcI7UbpDbxRTcsn+Y6+K5N2mK87S+Hp3S74TxY/v
3ti7VonO6tCdnHZrLOxC+rEHBC2HMGl3hnbWwLSoF3Nvlf5iZc9L+RAn284F53P2c9VBrP0W4y4H
juq0wETxXVanGXwpwb15vfPPA0xjrnoYEpA5rra2/xvoX4mN305bUxbQDqep+BmIhjLlBazfKFqa
86jg8tGwxO0mqp4j+11rTkad7h3Ia2Hf3MbfiEE7VfKuuanCmm+eWPg1FcVHfdhM3c8MgOFkSBxZ
rPTxdQaj6qJwVKgN2IwsRi8w7nzcGenBno9enO4aO1879k7Pb2X9XPLmtGzaZ68H7SccWPX5urZO
MH6B13vrSv3cfzUR/y3YmsqUwLeFzp7Q8R6q9k3nvIzq7JCZ29E40iO2L3JiktmiORgG/TuNaaNF
oWp0LJV+oMYnGRFJMgCwTj8cQKvCOLgDqJxdH9qRe4fGjow8eL18rcReAEVQsLtK5EjJxCFGf8QT
wz2y5lNn8aYxrhrt2vZHVF1zY9/HP/c6CkJDgtHhCzxrJj10Z7+4U2EfgCyje/MpU+wQX7rftvE8
T69Em6zgOjr7LL1tDaeF7V9DmtNvU9Q0hRP2xk8Oq1pwq1JzkCwa5YfnSl4Sm8o9FFzZ2eMeF1Te
2Z3ebCr2XSo7UIQVldZC4ir7JaabZg/O+2VmZnbxPN6rhc0qO4+0x3vUd3K09+2EQMq+eo4WFBZd
7jmF3oi86FIQJ2k2x1hRepvvcrdcjXQ3xnWyUwZNYCROItyFXLo73KazRUGdzYnnv6iGg9eHZMuB
VOXKVi/UE6yJrQwapkH6zxOo5ZG0GASuuzlKiCd6mqDdirOgjGtK7dDp3lPtDad9C9vrWeeMGE0/
m4Ouf3CmF91/bOQ2RZa51H8glVutfdWXR9N/Qda/5H8jpTUQWBV9OKTx7XSVolHb3tuQTIe+ivkj
aV4SemCVvpPRtBejHmQkgzYVQWI+7RzA9wwLcAn7GRGOrSv6xtH7lE+d8dpZ60rXdsy2+8q8V/BQ
N5T82pSn5NAsFZ8JoGFVq3JViH+T4OdLTwu/1pDs6whMZ5YBxgCWa+2Kxmhtjq8Tpiff/6HPk9v3
6oofJIFBhGj2nlBnUGa7mNuBeNSU43aGlt/ftZE2vZnx2Z8NJhIORJ4BFqa1lpdh0mmvClEa7aQr
T94y5zrF2S6zPk0U73NJBDkKh6j+rBSWQfU8tg/3m3ACRESdtc41ZAH1ysd6nuZMpIWBXOWZ7mqd
LZHim3I+2zTPWkRGTPLNofgnjeVBEqzuylWf/BBtHfVWqKXHhsJBzyE6R10NippVCy0OdcTIyrnf
rMdqObZ07820p8bOOrJey+pD1/lGJhYe5AGVoG9iA+nJD/Ysog6A40JAuU2iWeR99uZdnDpdsrlf
F5r816l6DcpMtd1ZzHuteBvGb0ffzcXWYGjK/EPpf1XOlXy0ICFOPLMqjuhDy45YOtuSbrmRfr/M
IBTtxrWaZFsQxnzUgsn9Xjhzx+a7zZ5d5xQjenHqj2j4QFkWYsZj8IFFMy5Lir59N2pnb9oRuNd7
vA/XgTa/4l2rPhpQm9pmv3W/tO4p4k3pk01RbM30tVPfbllvZ4S3KA+YEJ5s0q4bVIelNlCDnnJk
l6u2+LKjq9vVAfwsTA0hh09d/UZJUEEDLIADKfLo8xbaSmhklOpf7VzvRau+tnPEYz79QYNU3Q+q
2x19BezOxUo3f4qZVll/OzentOHy5BTvicN3ES9a6XYpngcPtezyIJwrt9uGeTog8lH+NcAlfzbi
bQG2p23L6DVVN31+LxCKGP1RY8aKXL+nDtDOEGsknEiCEPYUMVNIR15/yOl62/Lr9wG9Z1VYWiI+
NlZ+HUmN4YePN8wvgRhvakRHOAASFhfDB4JMSZp6TUYqg51vd/rt0KCktLc7EynwS3RvmQt5GII5
/dVgIDyq4HoU12Nsr9GVzo62BV2k2ugNhVko5HKhrWxb6KxV1FXCa4dGRnQfyqdcDB+zYW26aF94
7xAGrNL5pnDeYvkrLr1PUXux6768fdM/iJp/cGRXXqli28PN4Zzcj/Fe0J1SV/oqXk53XY+aXyxO
1azgzLgfEPZPwT0lKQ+V8dUtyP2goLJ69CjtqTN+5A8OMZ+CUhKRyyxfC1reOVvouAv85SNynrrh
lPq/dKvk6hBNJ5pOV6I/3980uGleoj0NRp15SepHaULIO25IaSP/td8qD2emPHCSsfvng4bBonD1
tEEbEYKffKXZuUZ7QBrkIsKBvADnYpoPs7FvO1ZZfWdP7kZxbVjewdAgJLqNnV4EJMm43JCqola/
zO3jPH65Bk/MR558arGDGA6ZPR1jtXYemjUSgLBFFaSrj9E9LtVVaD8VFGEdk39BN+8XuI9WTrsq
3xfNs24hwvzS3aOwH+X4QulZFe0XZ9PGx4IA+mVLqlZgFxcfZLYaH/L0aqO/TfrPPOl5CI6O90JZ
y8QtlkS4WF4c8zlKr4M66dFhvkum+vdUHEjKHBaPeSVMCJ7iCV1l4tE3L5N5q4HVlcP7+L4YD/4Q
ssihHfnmPoL1JrCaokn5OwkqucqTR4e6k1OwoucEbW599ny7v8WZESYmPWipjUxiIxr8M6ikJJez
fq8wPBfU90XVfnAfU308KfMzGuQ2N32wanoO2wsLTSDclrWnXCkojEnfErZEt2sdMqYzMANel8wE
Qqetna0kvtBstHK5gL3ycVHIaL0Xa76fdulhoigj774TtNRFSYlDuS+M31i5q8Z8SzkATD0lQjEN
QJ8LBvgJXjEaf4c5XmvJTDTX/JB2BeGoQLgG1xx/fdCzrDrk0TvM6HbwrzgtmAqizXLv0mTomNzQ
rdFSiydT5Jtk7B6HiM6Qxeagidat/Jgc1Pzji6zPuXQCrYG+B61anD/VFeslfhrrLxmT3YrIM+VI
qEAwW22d6LAAzpXV79TX9CfbXFpRsZIaymm+95G2ct9Erig49Abzpcl5oKucOovo27ZgrdLfRpXw
EWj5UdRwKbZrdzgo8n7guTl2afoAby75T5bIWyRt4S74Udo+KfVu11vRP9CLgRKDQ1tu2vLHgm1v
/QT+86/yQjGQ6iHlCzIZdvFmH7vDRhk/DZZw6VNpek8wHop2X4OA6rh2VuZd4au9a+m0r2g7Qndy
R/Wjv1bScb8zkLtptKDNE3dZ/DybC4WBbQj2d+r6Jg0nTvBRrnthvZpZ87XoYpXrXWBbP03xFzvu
0aEdJyKNtMjfxzZhOUf4BgUI47woCkevtcalG78m/ktsGuFAP1qx/JtQh8jncv7zG0oL8d8YHwOt
0QMfNd7Zy77E+TKzIebiM6L/uV2ni75TrjoN4nlsNgI6lxmYUvCVATHMtqO3P5TfDs2XY92aiiHN
gqg5NtUmNx4Gd6vE3nHx/1OQ43ghGoqgZz4UZbIdaPAdkfeZ+q1vj4N9bCHHRfxTWE4wAR332t6E
Jq0BcVPjxcXfrxlbxJ8rnT2K1MggRfzImnnXBwTJfRsDtBleJ4uynKFfWflt8n5oKPy30KtjF3ZQ
2JfKeka4ukqqCcznl/PdlpdWOxruvki3Q0bDMJ8N8txZHn3nb6ATHvQ/bzdF/Da6kqh5TiKMSQeN
xwemgKqjE+Sz5fyWUY1a9BmeJEHwhtKM7No0/9Ons948O+hVyxNhJPAXPMn6RdRIvnbtvTDJO9Yd
e49zUsWfJcQ6otioBatKnsUAp0SvTN1cpXjJRidQ86VvJKQ/I9mbgeprJuvTBWBn4eMB6OTZTXjt
yqdCvWrNk9c+jvNWERhTekjxCXNrD07OH6ivbfdhsr3Y/rFL9H0FVJLNTD8YEIv8lS7vhykhI+eI
VXDVLY+5eyzEe0o/zDL3gSsoi6b5Lx4POpVnC3lDC7Y8C2C1YJ2Omen09E+hQq2HXUS9OTW7ScWK
y81dlj8+9To5FFhibClhtZD9NOkF5dO6SamCjerdkLyqasbg0MJcfyfjl49ZOUZ7oFnvpfmvadU2
tua1pe8pikHZxXO8eMNt0CgpJ6ZfVMg28jjsW9JGNLVZqA4TDU4Mm8ribPxnI+qb9YzQ6eGEz+sA
1CBXWPxeqRoKFk5ptNXZQfrg+pp3wUgYLFl5yqsZshz3I1APJVDJHJqqO3SkmfN9uC0LT4alym6v
FgGug6H9SbsJC0kwbmMHWaT/eS3CJHMKNVv/8CPsROCwpT8EigMWecXB7eddT66Sfu9Zo1UQmXzf
ddvM1BFKL9+GNB9gLIISKayt/K3V9WFi3BuE1Lop7V0z87K787j3quh9mKp32Jydv6jQE/qpqmht
rpcAJGwl5vwKlhlaajqA7384DIfCVwdKcm70ra7Hcd4kddysTLci61qEntT3vaediiw6xpa2KaH+
VzAZv60mNkMxPUazDosPUTWaweJ0+463JvGJJiqsD/QvzBE0XHETtyucIQEBxk+xZa2NVj+XVvM5
ZZ4IzYrAXT/3DwaXLZrvQB+sVaNZ4eJrfuCMGYa/v7m49d2TsBXj8VKuTP++yeXv0ELXMck2xoRr
wJ0PC8kvaOKuuQ8/ZPnbsjWgKKnMMrpzWUDrlTD0Q7ubpLyaiSJHlRD6YekuA8WQpabWGWye1Olf
A1imZP3ocTLf+cwrusLzRDhvGTlvZt2vFBdmn5l4/1DnmNHRinLakdIXg6TwyVxeuqULff6Mjjxy
mKPAn9LQ5uBoaH9d5gWZDv1ckY+4YtlqjnHqqmJndbynaCqJ2wpaz0WqlX00mrfLqvHcGlNQOeNL
R50mbCaF77M/vqLu34l2eqQn6m1Uw8HO5Npa6C8wqBUn85SV577TgiRuyHRCYA2LOldoee0HffgZ
pLP1TY1CE/cY607oQCwX7IqC+AZU7eSJcfcK3l7CoI5xzuSe4YrrhXG1dBWK/7rbaDGwuzUasyCO
213T9XTV9dtBn+gro8YSZo9G7L1rVmuBIdDK7u8Pn50bGWHzr0/95Wi4h85Y1oRXX0TFtKbM8UkB
IPVuvYk08Dgd1GdypnUOAA8s9avP/mNCCnHgqJi/lMh/24rf2yvC2uGKQl7bmEjPLMZHet8dYAM5
h5QQoaxB+DH26T4b87Xf5ntdL/F7pttmKj9gk/O1XGIUwrW2aVtomLvy0CznE7wEoMg4UY4gN9DF
djiQRBinkQ52R02i5DYQ7KSmSI6ZN1JEFm2lmua1TehUBxCRT/WxijjLveXFRvqqeobhRvNbGi6h
vtS9Hd0HCdT19oi4aJ/N1DBh7pN+zDLS3vfrPbKhgZWO1m5hPdGhuaam7oGKuHyVYkUo2uit4eGd
Z1LljeFWWi7NBXZRbzQjfbL610yx4XV45Q2BV5CvkyOjqZ+cPvtIZxHayFYQR+6mIqLLkJFqqJnn
sIgigyyRnhXrCUJJGvmphQmre45kxh4ej5T7oxnqhxntZBfzUhhl4KF1QMaKmRst+MIpLxMKDnkT
6oYBg+XGaeNDKftVKut1WcFpY3OgihJhZB20FRcRae9IrsHl6zBuvZ0JuEqDRZiqiZI7d2Vm1tb1
irXplBfmywO+X7YsBuJeCyKysD0TT3srsA3hvaTbJ0hKsDCbTmK4AUQGaRU4Od6svjn4qVpV930t
pji9MLqdzbjbDsWf0+G5K6zl3Rih2tR8VmyFC5Bs7SJ79mhoQm/s9bS2lJyYAhtROWSgeiZ+PzNG
deZ7qG0bkJXq2LEMUq0ZGNq44WTYW4jr5q5dmyj0/DF/rYf0MEypHqCafVhiSY+jXTxWDmJF1BNs
hZjYUrt87zCmsavBsVgoY1NDP6OJPTceHzRHPMVdAjXLSObw9sVbHFrhmML6LvyKgKJYldZSTgFx
4htLuqtBeKgIaGTNBW4yqsJHZOEucHxWW+AlHf7OnpZRvPIjnDkqL34cDTn7IsOayO18GYtAaA6Y
RlqsBV7lutW5drGIxt4auVYQTfddvQmssjzpHr5jg5Ol6kqUSubKj8WPhckkmDM7iG2If91DP81V
qtMEmgtM/F33WzGB13xebYG1F/VxEm0oFz20gPZqwzobwP4N5o1VpDq6XlvzWNrLs5VaOzTe29rs
nqg4ucEIn2u+HDWJ7aCFk1+Bh6bjLqbNPurFFuPUGktZCCl303tGVThID5MgwaQ3UiM/6hGlqAfr
Z+gLmwZ+DBHDGvtrr2MoZ4aLB+3Rt1jdxnLfM7HThEsLrTMNh7y9V9hjfjbdrT/9s7m9VM1fTSi+
UZdFpFIFcz6uB/6pQexC0jMK29GC+N3+ngneRnH/xbPHAYub2EaD3Lv9e+44GytPH0bAuX6KIYRL
vF7RMWmbLfZ+6J0+EFP2YNvV3hhwxlVqa4r0ETc4WCjMLKT9Xhfm3rD9v0Yk1IRn2HDi8qmibuVO
r1s6AJwYvkhEOw01tTjSvlaE0uCn50N2BU3FKA0tziPHfZ81MPi+cwlw1D5GZISBJA8xH6YJRoj/
XmnCKflvWS1Py4BRbexRVMbRs19O5z4f8BAi/nfqvlwNOBgQZ1Vb0GUYjQTDIHXXSQq7wN1gY1FE
fX3nUjSCBVDnT2NF+/T8YaYZvSAKLY/jkoiPldsMknxggu71Qxl3sACyJp/BQdTdwq2GcT/RJIho
TbKc0gy8u8s2Z7c7026/Jfr/6A7zsINd+/Ema+Mk6WkCYMSBEtaReNMjtRlka1/GsQI59Mi2qHxW
GmqAoZOlcI1A0RHiNt46uq+MxcwajztVZ5sQbXfRHSdoHW+F0mxv1clfZXm/vrecW3pPagoxbRtb
g10expYgDAJEJzM+OFG+uwthGHvXs4fy7I4BASkJcBjDbIFMpmVlORGNxeDvlcalDRTWg09G9/tQ
w3mTsKra7YzuqGf/yGKmORo5U0GIRtFEIZqGzWT6eEDom4W136gc2rXDYV5ObbW3Y5IaiVhoJoe5
2wZdIUNhsYDEe7V18xKN5YD2PC1t4hAJoHnUZgz7VCJ7l6oWdKykGWezpd+Q/z3XedFSgO3dWSJl
3gyvqr0N/cb9tkhizJ0q977Tzvunt7rP19VAQRgki78uFiyW6Zw4cS35JnwzOxIYlW9HbFzrEQ9Z
KARCIYuul510y6JZNVX2lVKM/FAJFGBIiOjg2arY6/etaUAX2LPGwuO8D8pujlMbfy9ZN2xxGia4
yEtBUWabUWsaywfPMHB7RkvMc23FJso7cDyT+Arde63r1nzH4e9dTXsuMjgwiEB8hxaLPk3LRgna
kCmZHpTpHGqfiAy7xVlNRz3OS4pxd3hdinNDQsi2W2z8bnVD37jI+rDJXFRNHTK9iU5urgZrQTtU
uiuMat25MH+pdURlm9KNbXmu+UXbMIIthTg+qokYqNNIHrqEvb7Ihglnqm/CPGGpfkSUFu/T1kKu
ZEpaDqgHS59x7KP38mjDJXfSBzo2fItkFxO7zi0ll8Mj1CQar2OduN+icMgumYfi1k6efOEz1CfD
saV9n28dpE7zE6T/Joqo2nVnl8yHzm9xeVvw2GTMFN9Uky4bmvyKtZ6T54Ex6WuYtDFCFtUB6ijS
B3BSrtPcQQXPRNVxes7xzV366i9belbcpCpZQm1T+IiwXZJHgh4X30OVt/VuHPSn1qPb2BYGQItj
nAsnl1vbU9DjZJG8EXPDfdt7+I0dMleuflK7eO96f7O0o/EO9ew/D6WE/HCqDC0kfs5j27VqE5m1
fdR9Mbz0nQkF7BfLnh0SZ4+Y5luaactf2eX5u45Actssk9qVsKU0HIiE9yOVMDpE/zGZj5b2IzrE
+742PFuRCc3i08poZDhzh4TlAofBfw9+SUwFh1uWNpiYG53/cT1+ZzpmyXsG9M6arafEa8ytM6Ig
YYCpM+2AWkUHne5ArJ2o4KgyQIUBBPNXzLQIPqOldDZo5pITuhhzbZpwFDXuVIaysp/2VNMi+xDD
AAdYOfT8Mp1wJVYveqUzoyqNkzrD5aKv8tRut3aKCR4ZY2cjCXH6bXXneerRd//5SUu1NjYwtULc
ij8xo9SEv3WyzmtnAs2IGKuT2AsMWpdBbDmASuK8n/hfcECZUOCVXgwXcyBgeUVmDmS0iLDZgS5s
O5X8UsqVIHAewYbKzMe30ECAxcR2wXfUFMnmFZ/GsDqPXhxqk/Ni5t7tCICYYwS2Hnhomg7zg9Ze
IOnwBA3J+JAY7T1bih6y1GW8cP16V1fZtyWX5yKbsLScVSKuXkw6PgZNUjr8aUbqh7RmF7UVh7lZ
P6UMU+OqjzlMi7sn2pFOecsmy+NaKmv09dTX7ulMvkdNGM6LNg1gmjQZbxwJ1ppJH5tIJ+Zr7xb1
vquUh1AXnGE9mdqH8tljB4bg92w2KmyXptqPL6QJxGrDR2/3Sbc0HACgr4yFQ7UuUremnzqPfiw/
+mRIWc7GVFbvOeiQPb9EOdGAjOYxWRuSfAPs5lGAAZUjrpDyr9Wb/FEfPPnbz8KIYMVlsnel9yC5
CZ/G0W6PtoausNAodyb53udEuZ8a+WKEk5MEnSSfjbnW9vCj5m2n9mRJQu1HNngIo0/qBHo8+gY9
VAwdYdfm5Bpgfa13Ft6igJIbANY5mqFI0kZv8eMCtKaTidgR9Coolyje8LNGey1pYIV0ham8zHD4
LZrhHEfiHZA9sS6c8va9aN83OEjWI/Fx58ZGSGwypCF2hqFVFFJpYtJXWa8xOYtmedcW+G571Cye
CedznnhaejMJFfFKyGLZXCixkmD5mrEqW3Cu2uo+x3taCbFxXaCoYN71vgYDaabNZowL3JB63Ohf
o1EwfiO76hNjpNkuZ7zDRMGgjtOP0jWdPKtYCoy5KH548fVsgz6WV2go8BXBdSO6TriNaNZGFU1p
/MBfe1UVTMqR5n4tLot2rg8Rk62TrSIDtMHyJJ6Qoc/LoE5mkot0PBbSx42L1q4JuriNEC+IW4R1
hDK2Gs3E0PZyBcCVVvSSStmu1VKf67H/1ancUY+C0QwZgkyv7Wjl+67Fp9fiW7KB0eOLn3QTRXqa
L18izRz/Ci504sAs81/puT/gWX5YjwV7FmN/FvgS+s+P1EG5/xxPIDIoGvKtdc3UkNjSMcS9XryV
jWPecDoM7wQE4cK9C+VHz/zs+yq1wiQfDU7rnlSyiMSzPbRBv4d2yfg+0/bS3NWPqQla5bLkhG6f
FZs84i7Gq4Vt2e78a5ObKBk745hnU3d3JNVoLJMG9EZouG3q/N1bciJ7vPqLFXZAnBRlNa8/84lq
6aIOoAeIaPLSODsTXMAkoudoHRx7fqgX8SeH5D7lOtM3It+fekYFNTXugy+06SxjibOXUpAmcPVG
9SFpdzYXWi06HhCcV+BVIPzTJKqtuRijt49bHM5ykvWB/BaaoWa/uGKrdE7F4JHuMvpjDBGKyfm1
QAwbkgAAiEATunY2YwSQ3pjo96AheGJ8E0Gqk19wqoRI/VsS+ZDWtjbx1gnQfg2mRJDTEk3+R9Oj
2yS4QmwcJ3mIgLibwQgi81327BQgLrKiznOcfPM3y53H1hkfG3sAKazV1Rq1U9lmzauUTor2oQEd
GJTF3ZcO8CCd+inMToc8tl/GPoYIc4tX2hfjsx1Hw4sz+SSf6BOorYVlnbL621xXj5isnnMPJ5WN
jZK7nNN0tTTNW0+k8qVImQFtoZFylBC0k9nV+KGbXqHjVsZTuV3wDRYPep2/NtHdMja70FrlqBku
8vcUiX/UFEEzLPAEHneGB1CxKlT/l5fFr26nJdgUSiHhwEY3JFTxyqTRoILa0shm0HlQ5dZI5BAK
z7XR9VsM3WNvUwbIbBo0jVZuRTJ8mqqg3a3LvPPcR/eySR8dg50S69bG4Igz21JAjBeZap1l7gar
QsWfKL8y1lNaWAZ0q21QKph2f5rlFmGeMePkC9rrfHG/E4C5TVklH3VdYiOZWYTqXFtWKaktwTC7
6C7xeMJiEIIRlnNcfNeFXnwRoHbXc2eAlKHdwpy5kYsaX9g1J7c5Q0Rag1s/GmZqsORzqC2kr6XP
oBssoNxjKBM6EUEAxKrZ3e042UbGGvBq6k3GvkrLkfdfGggO21kSsROhFX9lDxH7tq5JnOgN5INT
NZWhIVS8zbCnk/W42MvViMbhO+flzkLN097GWfwrMkhfUuXKDYVZZEm5yvlVVj5UQWmOD6Pq1Ktj
+AigRYdU6p5JXGSU0LAuds8wuc86xsl1LjV3VaZmv2lyGH3G7xivg/5qxZS17tCQ2OFse7/K45pg
6XFJxWCRRgTqssY5C7bg3JuLh24Gimtcv+MPOWxRRDxDsMj0HGfdbWmx+jHNmYxmWWPfiriEnihm
Hb6U6WmVleS/1vgyYKP4TWKFFCnpehc4pXmZxejdNApaNypWxVGKwQwZbRpgT9rhPIcawZVrx/6m
kX77m91T21CgMDIqV7sOBE39tCl/UFt4iDXOhTVaVS/sPKCDaXCBiaVX/hP2Yq+1Qu9ZTPThxJtW
BbnNA0dy1rgTiJTOyhfNPvESb5+3LVi5neJrHXu8nijbIT6m8qEdOWEKBeAGdGndQWRsRy1ZJcB7
GmLP+/lBBJR6J+hGBJk7OJeqNJuPTO+6Q9P62a2bUnk2LZW+6a7j4+3VhmDMknnjE2eth3KwY0wo
7XywHf17QaemEQu30iu60YrU1/YK//nOjswhdMDIgtS16h1ACZIFU+cs9/hAMrbMw1gm4mvQyfid
nWTEHdDTmaWlL9n/xV2IBPEv4OGjDnQIp0QDafMNuTGU8bsM/buYceHrqT5/egA4R2vCzg0XXx3o
r/sfaWe2G7eSbdtfubjvBCLIYJB8zV6ZKVmN1fmFkG2Zfd/z689gXeDCzi3I2Kc2ChsFVEHMZJIR
K+aac6zkYRa46kQ6jme83LpdE0qh7dxkX2c7ggajUSqVgZHM0PH3UtWUSFRdq8Zr1S+ntXkdqaPX
odVP98S3zPVIu2pFskyuaOejtGbHyJsWoJBRrsck0jslhdutZmG226Zj0Q1HarPWJz7UBKXcuaMn
N0LQYO2aqQSYgJJl42zJ7HbLiw/8wy+dU80UmF+DSeK5GTtOR21kzLuIAvxnAp3pdgI0DiWmov4H
5HPuRnmbCvUOvaxZ1WFLn4oi16NsSDQMtj73d6MDLnMsK+OhdBJ7k+iRoIxv5YydH0ztvumuDJ8o
NbyXwWQDj0Vk1wdCksNznal4XxCmIfJHuhhBqCqeZ4ewWI5RYtMALN11vdS/In2viuTga3u4q1JQ
krssoElYegEbhTnVx8oyYlABwiB9SbkNYy19UUMFOqIgN4HMOEXPDDCeOIGQilzjUS1XdJvqzYJV
PYlJTifHnIstBTfnbUSTY27kr6D3ks1gNl/TxngWnAe2cTPJM+iq+hH/c3NDQ9oihxggYcnEP3kE
+IgJVsEP9Bub+oV4ilv69Y9qivqd2SX+qkNleC2KWaBgDYgsc22feb7KXVxZ72lV26QHuuwQZmo2
T7YZFO3P0TF0RELVbSDGBXKdlGZ0qjFvHSMHx1PW6wE/UwzjpiVR6qTTuK7jCbGJFSecrsdByfvG
twd1RZjJX1eumcY70zfjcU0aBUNH7NR9uoujDoBMivMMDKotrVOliDtOAJIOc+DLB0XfFOd9k+4Y
BM00W3IHZ6ZY0NqMdQGAwJBMMvRAogKF36ZzaWxmxxkcJCaRILNMpbVyXA2vKRE2htvJfW4j9PjE
tIJkk1vzkzVbtJGgSVmIpn6A83PCkFT6ZXJopXxLQvanqZzoPzTVNNP+jMv6ZU6iLoDzWmAgyMaQ
gfFlB8wJbebWlXWP9G6qmzBGmPJFZG3GHpPM2NGRA/M1bxlNXu9ZNJcreI9Om7bfZZhGexsX5cbE
dbahbZCt205522xO0p+z59fnpIx9gHJ+Ouh1Y9ENrB0tv8yqdMl31/aubGN3m3J+O2Zl2NL/oy3V
6JwCIZT2DaOEvbtK2N3G0y3z7AwkuwG73hSF5nmc0/kRJm9xmItB3krL0GvPjdtb4tr5rjRncEaN
HA/0AZChtPK/pz1FB3IlJcNsiT1xWCwcDet7FEdwuPI2QokT6T51C7muBvR1YuQ4tlxXMs3YFjg6
9U9FdXOO88z+AVQAmpuNoJ8Bf5z5yPT75rEy9mHjhGtN1bCpR9qpepTZ9VxO2BespMdPGLKh0YmK
WO5pj+STjMizBxhdHB08WjE9OXYMw3oStZFd2V7ZnFp7eaLYF/aodgzXaUS2i8Zc3vIuLD0ohM0s
RBQFh8akwT7zAAl135yAn7qZ82FRddOtFFH4PDqTOGaiq79mHU8IvosMg6VOOPwYdEpTJQz8m2EJ
GBUYsgvyBPosbbEkr7/JMKp+DhPEIBT57kC0JDlVQVbe5P34Q2gd3FBMZDxXeJq9uqqISc35wdPl
cDuXuT6RAoagRyNyo1sb7IwV5OQHicj1Lqt7WdP1KEibc/qhQ+dFSF9RG8gNcBviORV0YEx984Aj
GZIylOJVO+fTagLzsAsaXjaJcL901aksk2B5gFnOpgkxoyVlM78kQacem5B6bQiJZuR9q6E/ut4u
tVV2EEhYKzJvLzoNlyEtdQSnQwuEC6afbpgIVj6OY8IGRbVCSwgqTFRY415BUfwVYiRbpcXgH0RG
jtTOcOH1MD/oBXCwkdEwUXknBNJHL9rRH7P23QC0FUBS8WVZvVYOqctVzq67ZVQPPbu+gFzV1d8m
MFcgTP0bX5Ns96c83tRwp/CvhL9Yg4DjyvFl6rEX17VvHcIhfaRYateuMB5Si7ptlQ2qeg60GG+8
KhDnOY9+KmZo8iHdILgp3ETsxnHg+fbC4ZZTo9oxVLd5qcoUoVpZ2ORKScMrjN6z2aVNHLXdU8k+
sjEZcHkFWsq4CnzVkFsO6QUJBU7PcbIjFD+sJOEcmMv2xrZlj674zhkWOcky8KtQPc80nxjgG2rq
tkpJvXcLTsKDJfunIM79G7fp6nMR5f2WkxG+viGLHuhvkBqv8QdHwIzD1UwsajXX0Xcvi4pTX9Tp
CXMGHx2iEgJAgFG66Fp5TpMSncVtbSqPAKghzk6VPgAksw7dnMs7+kE4vJscM1pPVAHfzvI7BDKm
CJlbWFn9WFnf7EHkNzxz0BfC8B2cBnJqZBVfHN/CIBEV5vwrilpr01gIqLVCbBlaojV2aZhIyTkF
OqBp382s7Ugce99XDNcOqppuq1Ogr5t5tebXZY5610CnCUzzNAt8NhZUghUOTgxhbUHoApPSagSn
xem3vU876ktTZg9jp27TLii3AjL3HuqneHMWS3mxJAt5eygalV1j0bXFte6N7zId6l3UqLEC/lrW
2ziW/RESycCMwPiNuLW/zjKBl9dkQA7DOcSOKVLTKZwh5wQmLcJSJK9R2mAJVhBznS58A3iT7QI8
FqDPkvFc5AXHi9bD1WRwANiEqqSaF9gpPG1m+2hunG0wpXW7w5tGh3r2xrWlDY6OJiYutx7pZ47t
ySMiO53dKYfs5SsvXFb+5DZE9f/OBIRHBCt516dzUp8s0nLiNklbGOf0UHH303trDmbb1u+yacO7
SLvurR9iJa6ZlPyFafELrcqvfbajJO5JD09FgW8d0y7xI2I14eIs7+KK2pJzTXn08zH8Il0igTmC
MlwTyFxmmb6LkD4rWjaZPrrbNMohRwIhUE8VU+8PIRCTPdFYMv46ECBIPBSbEjaqDmaOUhToe8Mk
D9RItFvcs3qjrOAtxVZ5NWtZn0EfBhvo25IMRxWtB1bldTJ6+tTnzHt2xvw5SBtrF3gEfZOpGMgK
he62lZP1tS5mgnEDJZY02nRnTsPixORnzVTxGgcutmDX4HnueaUs2fzkUEtrdTZJ1UBn3hlASx7M
vvV4t8USS8CJz/sBw2hoelIclD22Qj1OfeinWWu10D3shiEeiOr43TxBNjnwGU5jxBrvROaQrVDJ
V4u8fL9t5mh6IefRrL2G2HOUe/3K1wvbXE7Uf7WLz8JCtNoMaUIIpB3io2eNIJHz7mFw8uRggY9f
O4NBdxii1MF0evc8KDICK1VUNOeqouEZigNzpOldCz2dsogDwdCP8Ve/zH6yHMM8z/XSJyri+27y
xwc76wrWqJg0p+vgGNeh+TJBZTurcUqo9vH/eJTwPap59JhXMez+GX+H74zhLhRo+0r7At/HbBV7
/AmU+673HjjZWwusmVsko/3MNIVTOVbJhum8VH1lDXc2HGrSX32EYQD9UTwGsClWzoTfV4DXJnkz
Bxtr1NJdxbQcNkE1R0jMhtWuF8CkXAuLW9bOjvlAzlPeW1mMGcTi78TRNwQEj6N11m/Swac+GEkD
IRj5h5mIAQZgXHVjiZBn+LQ/4p4+r2Ag3Uw/jukYdfgtNTRNBESzg2mM9dFjCN8GDwa+6hzi45GR
lS2brNGO/DQUuENvJufRAOke9o294yaFu8n23g0dYgyvAu+UWnV/sniD4IyX8xkIgoGg66U1RYAP
QTzwya0ibPfTKe0rqPtREewlp7HdNPWEB8dgoYGAn6DHHFcQvINmq6ym2MdubD8Mlk4fpigAtOCU
8cKvsFZ2Q/AyGGj8dNQrjskhP6zN175x7C8TyNldZ0kCyL5iF7PUjhOAb76DEO03iOgaJJ8O5EMw
hs2TdBNcmgR8kNIbDgDExGkOG9giRNvVx1oZ8VflUjGbraWRTbpuW+dYzgxYPO++ESd3RRvA9WQ3
f3MjAqxJz3kRpjik0gHLQKIaE+TuBPnaxfqX99ra0xqgTK5BTEL9GWkIxuMdZGl5NLTdvvmVTV+K
jmV920s4IcRmmrVMy5+oDNZ730kWd7pyW23GHKRdQA6zkWDpIEtAN0vplV9xYpZdmL3pNLG23TC2
L3nHEQM4CRX34P4g6IuzO/StHQUFrhfXrpHsm7G7CysnOhUd4qnEvjZa/RJxsYaQNUgmry5dfk7x
GBjaqTJuq9DNvqSuru5MVC2E1UUYlorEj55xZo6TximfRMxpgK9PLIS3fOdaHAjpxHUMuRicTSjM
+cazKSxIDyL60F3B5sTUsCGmYIOA1ZlIfvH4jtU8P7hG65AOq75Zhsi/9hUDBwSGrbfUHIYZL7Zq
DgULxkbN7GOGGpPzREIZd6z0100MvN6vGKadpuiZFo6Paw7QUGUHAjkQq1gKC/lOHUTFZqfLnlzX
DKKoySe5EqpA45rjve/ixAW/Ft5K8uYw+0G5XXVW7O47Z8gOc6+rvV/NLSAOZ3qrmRqxIy3PSgEr
kG2AUCvtgvaJiRNQtVSmaQcsKRPKhIOk3/R1bDGSi0HM12PFxNgoYzg9LFggwYJ9eJCmcWO6qt9x
BDMPQ92G3/NSGleWT0N4LsbvvS01j3MW/cph8eF+HJudjIdyN8hEkSCOLNBWgbWTM9Zd2sWcHRkU
sFMM7MCjikMtLGSj9umE2hhH5n4E1b2aLHLafWDT/Yn9djtbjYPblIkaRdvrl7ocUOqWZXYi3XfV
W4Z/dEdE8FU01t8SQ7nf1FTTUix0WVyBBK432rT5KWAIBMFr1uFDxEOXb+lD+AcnJn3jM0Rlm4si
hhPhGIckDOJtFHQGy2qQb60Jk3Jlur9aZcCGWqhgiD1QfMIEnomEqtPOFZIh3A3+K0IDLc/GuA9E
oU75FLn3ZpWFW9DsCb0tvLKqs+WVn9DIG7Tp3lltz+AdV79SYphn5gQYJw1ukGoF3NTaArW8ITL8
TptuMVMxK3kdCQcMU1Mw1SNJOriQiRdfpTZe7hScmvZAM6MEwF5PX5zcAM9YsIfmPRmc0JvlyUjK
8tnugM9oomfbjsfpi0UtdIyBAaxrjTkljePg2qEvdR546tme2gELBNmAPGGUV1+AEwzt7zSIrFvi
5z+w/iHPzWOw7wfdbipOunuPY+CR6RTy5JpTs2PnLffpzLIX17lH8jMbIEepaBcljfdKT46hfVMs
Vgy7xFaqGWjBuMhmHdXIJjyAa0BmesvspQCSA7RzejDxd8tsICMRCbimVuR5tAT5M4N+4VgUODAN
oJbAstUdJZ3zFUIAOQnoQVDooCKSbQmXePoU7kM9ZNTtjH2OtfGD7T1SkMZYkoZ4VrvYd4Iznldc
gTNSKeswNltZqJ0psmfkr2BboSuup940qDyN6ISQF24nw6Fwykrxaw69x5rky6NODV4pt+4ckgym
c0/KuN55aURtReiNSL3lrH2sTAAtcPcxjt3d1HOQn8NstA+BicskgKhQw/hwaMTe0IZ0n2UAT5rT
SY99h6djLuZyE8YzgK+Q3GAugnuIJId5coiq6IqGXT5m1GJTihRGktE08nSfZGSsKQpIDDSGgJ8F
JDh0xLAuRC6u0HuhU6RReRIO69DaW4bxWMPkfDEE5qAWZQgmGDmepHD2jZVWd1mZAgJKG3GGxj2v
I4lM4OmoOHg0Mg6YbiEcSAqZXWaCDBij/KnJ6Zez1IZXFmhFB7v/RPVcArtcjW7rbAZG12ytvIqe
VT4xIATpEPcmSv7RNWzrGaeTvWuWegLSRblvTTRoFDF1mgmUH+K693bZiKM2inq4GwM24lFlxVMS
Ofm9YZO85eg8Yd1CA0/S8qs3jeaOVQIqHP2XQ5sI5y4STbWLYDM/Ye8E6JG69KNwKNDyLCQBVto0
Y9qBmgfKvGPQMJIps7Kbjbv0hvTsWTN81wQjcy4rrB6Nh/TstmwLA2OOqNOG8Noa4hKsdVg/GtkI
J4te4Q34aG5xW2Z3cN2BcyjIks1cNhtExhI+uECFT+r07Kfl/LWg9DrbYXQ7Qa3YxHn3zqIyrEaP
iYLk/ae9z8ATwCLUtzamn5WmRGSABmIz2DW0CQZptGl/VcIMPPsZ6k1doU1yM7Efj5bEU9yKPcDt
l9BlW1jlXQj5GCuYn/al2Dh28gsWaMHjCqiAuGiFTwkrL3gOeTcGwxsRk28NnIurYQ6npxbJfENf
tt/hQEOkyFuPWiDU1/TVin3j9xxRyEuDVmCMTmOYuEWToiQnDYvNQ7tYA5fxVklCazErdbG2Gl2B
H2YLqsfM/ZEAgzxXbkQHsaeSFWIOrwsTvXhNOyG7L90k27u9pzb+hEzkuQlzBSomaYBeS7/g+hvW
A2sbtTLWn75wR7CdaJpNHmEOL3znPJolBonkPFd3jYB9AttfvNplZ3+PzIWo5ZAS0hwn1zEo1Gvp
D85ad8m0y2df71zh1c/x0KArOByT9ZQIVJpwPOM9lz9YAYiexqnDbJqEuRycCq7hObKZmkFDaIde
dJp72RkraUZNVVB4MOPlB8swtRZAEvIawtuHMNJP9PqSrTlazQ8/7MKfRgGYMk78aCerqF8F1cK/
THq80XjgYFxbyFp92T1FoqZZRLmGI5fIqdOjXK08n0FFcdmFjzSGfQryNLkfGDVy54Gpx3M/tZCr
Bn9X2JX+pRXWG/4VPw1wFA42FomrqkO3XCfGoPHEpynG2AiE/rlK8grppMquWK3mR9MqjaNJD3+f
Vh1LDMWK7CiaMMdwSowdEni+eINX89yI4K6D7g6qHJ0p9R7L4bFw0PckYs6XanTcU4DzHKPGzDFV
9SbZMqyCCc/RdaydJUHe5hiO50JcmVnHTAXk2r1lJtFXc4mFCUeGZySz5D2z6EST1O+heC/ymuzG
rdeO6YkDRnE7j5naGUxC2wFoYU6BTp4iw6qKdXOIC8a8wIzzUGpdBHaGpGzsAKbyIXO3Fo5HdRVm
1+RXAZN0Pu2RsjXJecSmPrkAfxZESvsU9Qtmw4V1Wg8ZzhLMnjQC8PONVjSvTacutiwk0bZlagSX
YOgFT4HYTEZX7vLaqvHbF/78wy9SxY+/+DryqDoGTRDjdTUgtYulVRS76s6eZ4vO7FhsPNV6e9fi
l9I1RAIB9YjuWfGEwizemHVkH3Rc3IuKRRHF9//Z5whrw2leydFj9FEyvrqDW16TdQp/dDLsr+WM
NEdTBpdepT2qCVinIJ667BZZeHruC5YCWrAMSk+dx6oa61XtjK+SXtBPP/UFnSWPww6T19Qpa8XL
xNl7ZWVztIfb5y7YNoJ0MFN5qFqeFt6zkx0OzDSoEsoeEikdb4eCariMXUGNKk8BxvpVpCmxPPir
HcDinPTsYC6TYloYwB6S5rp1bvskrB4LBZNnFQZhcPLGRB0x9JUbPU00QIU1XVdx5rJ3t+6NzJHL
GPCX7oPOA9vaOx62IDrwdAUZwjF59blCfL6lrxEBic2/4+sJtorj+a0OK3kYeyByMX1EvEVmdkRl
JYGbmcW+t0DM+V0dfBkr/QNMfX6URU+81xpcaPv+vJo4r90weYqlGWc5ywXHdDkW/r3WmCYDp0Rc
yaE7JjQ0H/KqpoHEYed2dAgaRBLRwRogEbVx6d7UfcMW6qmlRCMAEo8iQTzkp5sESaYkmZgVspyf
mCEZHSIXexVnNnMhQOeHjtcR6C1r1dB60SaMiKTYbdnc2xMkTBYUUDAB45jwMxpkciQCbDdF7KZu
+T1Yiue8qvp3F0rjj0x3wS71GIIypyBZQsPv92iY+YPop4AxMaqlxwWBNo6x6TiWmFCt4Q/62ExO
rUPq2pdk3KQJYUAxgTgy6/bUOIQGbE9NT8zHMhEZfXXEkkNAXMtXF6hEHDschy2ztWG4tSEI79Cj
TSWKGzBeEeks3ByMvRs2zPfq8F+UKGopjmKDPLX0SZq5acmohdwfgT+B8mm9VDA3UapjiTd/p63e
u6qyudwbEiNNNxv1gbePgrpBb29jJ9oEZuaeUtyxGyo7lqS2eylxFh4arDP3lTszq7VjmGLkEg7T
KaWdr5jOgvpk7MB/8vY6DcX7JNxHX4p7J7WHTVxM6jw79ovZ26DmU/bYNqdjgf3Sve/I2J2Tlp2v
aHlSKhu3dmp0OO4UQwN6fAj7yVMkZCtMWTRdeV3QUKnADAukLU2oa0ZhhZshsQjkAOPmgEM6u5ma
iZW/KU7SIz1gdRUHNN+kq97n+QHElsAJ3sWH3LarN6pXah6sqeBhkrRjRVSivQK5xSMMLsjAwMRB
NvuuVC2gB4bVwY6N6JonzLpiitt84DjTfTFDQfS+K3KWjJLQrNOWr4xKIkzcG52zkhxT8S+apE9q
7CDIepzSHUuydGI7GpOaiFJClsbAj35v8ZqxIkq10TNBll7VJK8iv3mu67q5Ew3TH4PKTfbBNMoN
6DV7g133DTcAPUIQnOeCHWir2wAie9kAYyC0vcbj4xzSGK6A1Xms/ZP5rRud6tzQzid3RD+okbia
gwrBf8AsvBnk8MZQNbEnee/u3Ex178wy0kfpxbSSPPEDZF+2q6Gw3nuD9xY6Lha3mv4E3bSfuH3l
llYOp1V0dqQkiG9uOeAKUR0DtnqN9CeKva2o1yTRcLRV2985EyFBxVyvjWIu+N7xmNVVjGbBu19a
2aEzrODWtNvsXnF4xEjejv2Oyik68lD9qFqaFmVWcIpwQ/YlvxfbwRT4SxspVo5j5JuRXO9KTTm4
Qoq59TiT08QfWGy7gI2w9Wk/McIvJDEXjfvRCE1yQegxiDlTyyAtmIgeVrtjzCiMDT8F5/FQTFs3
zX+ZzFjcgHxKv7dTOdzZTme8VQM6UWZaLaFEdV9RZt7QbQNJJfzxG7XfK44zjeZKTIahqOOm7tCN
hh77QhwXP/lyvNxoQyv0ufRQxLSm3DJsjmOqFDjhqr4LWYAOYQkzE/cf/QqarGZOqh0zDhNXaGuY
JOQSO76x54gDRUamVkUco5zR60ju+5N/hT2AIVCdM+ExRrYUMySajmkgGKdwNzVOPR89rwd0HLrJ
c+tjoHRNWhBNwiZhi4F7iBC2bgvDQHqrayj6dYNXZ3hlICXKcpI6sEYEjH9SJeNYHOjZGOskIRHZ
S4uR6WnO/ikIVoiBYURzTpjSGzXWgL61mAveEFivJyYn0Hg8kUX5EicJK4vOp11jJ0iqIW9aCuSD
TFcXrt1kErR06KtFRUdNgP+eKI3Ah+wYzdludUUvAvsN3QPFuaObymDr9s6vwOv6gMbpOC6nfwO+
FVEqsjX2phgm2oqVj4MZVi4wulhP3VHjXw8oCu2urRmAFbDerZmbEXLqbuQzZqTn6syUyQ4vAKN+
GsDhuBk8u6cDa8NmNBbpL/Ka5HXoWtih2oCEDtgQJ1tgH5syQGDBw/EznAz7V9xKusUKArCRlu8u
Eu0ea065Z1DctHy87BfhA7XpLZr8ocmLDkICxuBCNBWsxazU8L2zEBqQ+FqB1FwVtSZMnqphU2kB
/ItQ7glJCR1/oJ5bNezBJOKc5FAzEgrYKeizyCXO0nkm2OBE12e6W/OTZn7CA/9fBhy0obHNusjY
qi6cCPnhT8KgKH4aHcZMBLrqZ6KtiJNDYnJmrbg31kJGUD3Nam25bP65ZZ8cjaOvIdpyxSm1J3cQ
N1cJg2o3gObdrUkrD4yI5cAMie2jKZOI8aHjzqoIKZd0TYfhuu8N84nWNqFJZSJSakcflU+ZyWZB
3ElawbbMpvoatri9reesAh3B8ACnjki81QTkRgtekM0f8Wuqy7JYkCBI1bjSomit6g6gjbZxdgaw
i1zZQ4zvU9oJhOCJYtbD13jw21cTeBeoVZSmu8rCc1YwiWg9lz4sZovnr44gvDCS8smlQb5z/C8e
AQdqvWVyiZixvVYGzhqb8+gZsRAgMaExfKBLBzXv1LeAmuGlymmUzX0qzkOY27c40hcFOLDvRVmS
Xxs9j+w9/kDskTXKvE2vl344iSyc4I4t5UkPZCkNv3udu8VAaQKpFRE5c86T3bZto1fFprhKe4QL
BHa154FHnFODAk+DhQ3AeLyHcodxQgBqW2CthkEtEguPFix1M8KL8K7tBpAjBJD6iROx3PeExolJ
M0vlWEnJuxIzns6X8Xgw2b7wxhrjjYPILQ5jhS+ZaWSJU94VI/leH5MVqxF6mWnW7spNU7AQpcvP
lhG4iTwbPL6dZ894zJ+cVrPg9BnjjyOmDmsvqd8h+GKA4hDcgJbVyWbOJjhjzCxeeRWR2SlkLTdG
4GUtH3QdV4Z9P2NJxaYX1c9MkDH3bpkOD0loa/YUHrvGpLlKG21eN1WstyGzl46micOdnVtiYLE6
uqyoWko5FQy4vNjPreX+KHib1zZA31XgY6L6fET4h5PbLddVJFGVwz//9/+Uvw2HxwzHhOUIiDHI
NOCF+vnf/nnbMi3PtC1aQNBf5Z9/vlOB4uA9FXfko78Gc7ku5PTt80v8c5Y6l7A9anbL1LYSF/Pa
0dwcGtZ9cSfn8+Q+kZzTCeFlApGfX2e5E39OUudLSMczuVWWYAj2n18lCuvZnjIvvyvjL8gXqmT4
GAtzF71WBA8/v9bymT+7lvvntWrCTtEyO/FuGl/z4JcHRNajES5R4NPsumlOmMU+v+JHd9G1HClN
z+Jf1vKc/PYcqI7tq8JhdYePlyRaW9xQG+O7+Pwqy+e++F5KOI62eJM9fMzWn1fpJK1fOzLyO2Ud
bTZ3CDYcjA+peaiGn59fSi5/67NrXXyjgImdPPBcqxhAMRAG6OY78rVYGt8xDa87A+GZdsfw0/Me
xgTBtfnLl/3nq8XT6Dqe5QlTshout/y3W8pgrMzDTsirdXSoKvPD51/wg1/sjz9/8Tx6tJNra0qK
O1GeowqFZW8EsMtvP7+K/dFd/O1LXDyJrudK1x24SpUdg3Azq6tOvf13l7h4gds+Y85ExCVMcye/
LbGuePP5FT64VWxHPN5KSYv+3sUV0hEpD39Efvc9Lb715CJzj1rsLxeR5j9vFVkyE31QYg2G0vrn
7x0H9qQa0m53yZuzeufMFDm3bnrkuN8ZR9Xd4OQIvafPv9kHi9Lv17TFn9fEPWJlsJ7yOwe8PL7Z
pPQwK6l1Wjz43unza33wKPxxrYu1PPY9c7YYA3PnosIOBEkVuBY5vXx+lQ+/ES0aheFMecK+eODy
2UGKtXltTe9pAccNG6MHSWBjT5m/f34p88NvxPupbZ4Nj93jz7uHMdoZRMs3oqBmVMsd9L+d/mUz
5WT9tVJfbcvf9t1jaF8xl45eLU0HRdTsi1dcU0pEPpLHlxSS3njFvMrPP9o/1g7HFI5YHOaWtJf/
/PnJxrRqDSP0zHu7b15q8xHL/K//7grLJ/htdWr//xWs4i73bv/Lv35xZ9FzPeLofP5a4j9KNgbV
5eefX/P5/ljeL+7Q8r//9vlrX6NqC67g0JUoGE22Su1T8rd3+sOr4G8z9bKAc6748yq9JJbEUDbr
HukFJxSoHNMHgtRbTEAbfhgmTsOguTPH9JukpTja1cPiKw3idK9dTv490ylXnAP3n3/3fz4dmmQn
6ReXrdQzvYulPyn8UQpRMkjUe9b6MT7+d3/+4ksrkI/JQL/ooQaxmu26f7svOtzMZUO0hEnhZl6s
I1USlZh/bGTe+dCN+3j8y5Pxwd3h77s4eTxH8FJf3B3mUDLE25D+PYJ7vtLu/+Ljm1o7bCiw/ZW7
bAO/PXiYVmXpiMa5Z1xKDfj4L6vsR59eSaXIBZqCQvPizUmUFTM7YfTBax6nXT3++9/WtJeaxFZa
sfJdbFKyLOwyNtLgQQP6M3lx/vWLjzXFNV1cTBaLl3Xx961QYVMzHOM+ggYIkr4yrv/1w/n7BdTF
jkdYXk45Y5qB0OF03OfFXwrh5f7+ua5ohHPYGVI6Wgt58fTgtCMg0hbBg9eRXSfksprs/8UDiiVJ
C2oFVnh3eQR+e4JKUcaMZMBw0wQ/vWuTwPznt+ifixaUFUvzbFLQm+Ly0GUbbWtMNNYeWIEYL4t9
z2KkkPnvH9Q/rnLxHkhjqtvasqKHCLITGLH8L9/igxfhj79/sQWCxycHwajph7a+aqMrVOHP79Lf
/v7Fr8Anp3iOVPQwPTmgDKu/rNEf/AhsF55LJk55FOoXi2hkM+cJF0L6UOQbXOnpiTMcI9Y+/w7L
w3jxsLIB0EjTyqRXeFlyNlWdYgfgIqJjdDsiZ37GjFVDhY//crc+eC14IyCmOI6Q+LUvlqUsYvAE
zrPmIXNvOInik1Del8+/zLI0XHyZPy6x3NHfXouK+fOs6lXzkOBv3THGMCNkP1VMZZvFrZd0D01j
w0gFBoUMnaFn//vLcz4QyBRSK/eyGKRTHBLIMWtacmQ56hn+tGa0/U1pOu2XuGQcuJijGE8QA0cb
qu7z55f/4HH0fr/8xbfPQzELZcj6YVeNL4nx8vlfX562y3ur+IcDvidQZC5eJht204Q/t34Y5VM9
P1QwnRlMCY/Dc7utEVx9frWPHhbFcC04Mya6zH+O5r/9ki6GKYwWbs2gc+yqdGsr+90qs7/8YB88
/J5ybfb4pQzSlw9/2uYk1Qq7fiB3F+Rq7fd3M2MsgHujQ3/+hT76cWwby4PLq+ZZlyoZ/oOqcoex
fiDGdF/r4DjY1l/2tY/uma0VTV+EOC0v71mdR+PsxjVTDWFh3IOANG8T2QKSjA3xly3uo4fBMU2+
DpYQKdRFARbQOhGxVbQPOFEL2tAv+OAPg4ay1OJWTB35ZQRj+/kdlB/dQocymrrvPwviZWEQ5B1u
VC6a4ThAqNe7kLZg+gtQ5C7g+n3XPw9xdzsQjOg9uHjRIfPUrmqd+88/yUc3+rcPIi8KiLYa6hBp
vH1ogdfp/m4qwKdUz59f5KO17PeLXNxi0JgNUdC6fejazWx8Saaj7dA/J3kuHhj03fzt/f7w7lrL
++ZxVpFq+dK/vXFAFuyknPhSAu9N3d7Fvv+XreZvV7hYn5zc76ViHt0DJrsA4Ry4zOj/5TX7z72/
XKb+h7Tz2q0babr2FRFgDqc7SrIkb3tbDnNCOA1zzrz6/6Hn/cZUiz8Ja4w5GEAAa3d3dXd11aq1
8H6AOjY5Jy6b58NwLEfudGOorpV0ARCTAeUJlItTfFG09EZ3b+Az2yG4uXGQLC7WzOq0X2aT51pV
kqbDWF3jHoRze5vqH12YrkcIYynGNfGuABuy7h/K5AAvRmpoFoGBZpia+MB3wTpD/erXV2T3DrJy
m3RffPeSu2f4+BL/tg3Arkk/QUxvjHVxGWd2p7/PxuoFUMXmXoBdX39LrfSTi970+tgWN5hJ5ka2
bFzSFna6n9VVJ+VuddV4v5gPCZSk6mndxMvkrmU6RCKoHVmyjkKpcJ9BV0HbBCcK2iwtxUsHaoZ3
ZnVRm3vFsfZK9XdmfVO8t1L75OePib9hfmkSbVkBNapzGxhiMOTB/jEiHV9fYfuUaR8rNmZw6/vC
XrPDoaObh+8D9QS2ojcbj8ClC2D++4VtBsAkiiN6Pa/NQG6czojsUOgelImWUu+TCTzpx4N/lUbq
eesLtzUyYavpPlyDsc3IMmRuRlTykux23cI0N+LGYmF495B3h+pc8D5loIstgXX4inybY360K0Ic
NDZ+rFt5OQ5LlnnBWbpB9G2JeSFqkg5SHHp1VU4SGrG01xzWDbzcRJMBx1Dkfy5p4UAfIc4ALt5i
oAdCcVYhPyPufYWNKakFsI5wTZ8GOTsLULTuI9X3qmsHG3V0jCcVto1b4+VqMAze0QSdZH0c8V5y
vN5tYYirrpl9oM9C9rgNj1G0ETstrsbMirBfEhDDZYPO6TXRP4faWyc5rk/UywuCUTgaZ80/MyUs
RtNrhM+5wQVRfKYOSPSCKCOg6fg+qW6G4tFWtsKlpeWfIjPLVpg8WzxDKbgkI+iF6joAm5c0ODUp
Zbcbi7NhxBEiIaXV+mqIrerq529RYHOgLFber8/cy5OG5yIOoJDSkm0yT89dzA3DAmQD+x2CHamG
MnffUiAPYdqHOnfjVFsezm9bwtki97YPK1FChFKfLZVS1Sm0N3bl9HOfHy7PhyMcLmEo9yPdRtye
qGKEiKw1FoUkQ92piN6V5daTdCFKeGbPFFaoD1rVo+m4vvree5fTMpDu5NzbVcqhtpHRLmGQfFP0
d72ysaGWtu1s2UwhfA3doucf4aSm3LcRqu4H3TnXzcZsbllRnztHazQlCE+sEO314RcvvPfL99xF
6y644RamECqAUA8aB7Kcqw816kSGiDDlxkG6dP7Mp2v6++wg7c2CppwBt7BpsoIzXd0Ywtb3pyHO
vl82fT26VcEQ+k+9S3PIZX2KFr8/QRtU2SQ3IC53lumZDK1afUV3ZO9nj2P14xUGVN0iEUZhQhYL
FlJIW31XaGSPwk/QI+cfX/F5jZOSC9Pi9SAscdnLYdN2SnWFXw8pRXXjEFucntnnp7/Ppl+n7GmP
PZ+XVejHb6UmOa3//sWNAI6XWjq35YsHOSBjbWgVt7xa0Iel48eS3BPZhmNDu/C6pcUDbMrQOyQA
1BfvxMaWC4kePcKKDtCU6Z0UE5aZUkV1qW6AqcfjzbrBhSfdlDBkWGDEVCIy4ciMahisQlNHcCtG
CFfv9uHQwvB+1qy7yELDdCJ0l3b0sK7bXZxSyhvkXqenyK/S72zNLFCcUKSSzesiaJBhEdARlk++
2Mbtup2l02UqDZKENahliZ7twQI7wN9E0jLipa+7R0SNb6Ne3zCz5IKqpU6AEoAFL2pmkm00QMq1
+mrCGgJrdXeOg9F5hXPMjajP/TynWbiWEGu/FiQFG4Cy4Pur4kvWnvJyI/RYeMARTM0GJG5Zq6A1
JLSwlV589wPMA4C+TwOCp5J8la170j/Iaw6xDKWkewiSjQtueT4doFxTRu9FjRDyEQB11KavBrjD
sWoeaFT8su4ZSybgUFBl29B1Qkfh0IadQYm0KmmupPV2Fxh4N1ZrycPn35/+PvNwH7lzvdL5vqX5
+xiFLql4tBqEOM/r41jycNBuPBIIgO0Xydy4sGww4Vlz1VUEsWlvS9AMi5vutG5mcTgGj5Cp6Onw
gHs+HHmooF2VYDrhHbHzTDQ89yqq5eTo1u0sRKScQ9RlEIBRYf4UHA85Us3zYC67Znq+N+kSH5Xb
rri1gke1PBRbMemCE0AVwfuQRLVKGC+cfugA0iSb1MPV9H7U+zL9uj6YhUlTgMqohsnFQRpJGEwJ
sLw1fKvn4D603WlMbuuRzuiNKfuVdhPCXsyQclFpQqY9TjgYYE+zYqkdmTM0NjTvKaQPNzXeS9E7
3XpUvZOR+ROH5i4PrT2ijwcaOvc6YFtYENHWBHv7ilHr+pQtJ2KxxBJwpsuZWdTBcG2SM4h5uOBA
B4d/rRtZXLmZEdEfI71VOjkcOKCS3VM2vuLxrWiz7wtzChVTGBleOlxBrHeQwSXIF27s3EXvmJkQ
vINGhdqg3YYhIPoIa+g9dOQBPcP/baKmiZydQ2EvDSNSMsPVr25QOA2qd+vf3xqFcI7qda94tRkz
UWgk0vnbPozOvWMd/5uV6VfMRkFLs2aFQTRcA+ON6Ut7o6V/y7nTt2ovy27FbiVkMEC1C6PJ1NYd
ZD8bYC06KNZe/XPgGPAE/ff3hXGAaVBos8OtlPHUazdhvPFUWLgNnn1/CjBn84RyUwLooByu3nh0
FRqpaKQ4rS/FogkD/IhJ6gNQujBFmu0lsd9ATYV2jJYfO4R4leO6icVVmJkQZokWiz6pEm+4JuUj
cstj8f6/fV+YJb9E8s7vGAJyjwjmse/Wv780ReBYNROsqcaVLHxf7qkVtrU6Xg0TseHvQ97SUrqB
75i+IR76Bs4EiIFbEiDV85UeaKtL+yCXr4BaIY2+eilMKOGNZd0Fbb+x5EvrYUz9BzohOyMSTiql
yv0k62qZZ8mbSpb2VTtsnFJL7xAeiBawJ4qQlqYKN3EJ2Uvm8Ua5ejqMd+zyNFLknVFDMGDBLhwi
yKhW35rAuBvDLUDdUszBuGhSgOfGeAGegM+5hpk0VK5ONeHA7fAOQdlYPzl0mrkbA12aSpraiQwN
AoIXmNYE8s2RjKt6bXT50IBVhCV13fmmhRcdY25BcIxqrFvIorHQwfD5GJ76v73kFf5NTd8yKIzJ
+LngD92QJrTm68pVTg6I8EJ9F3obD8SlebJ5kFKCo0jFk/i5e1uuq/eQ+4zXDGqQBCZWqNbX52nR
Ar5MudvQDUv0OCmUcn9MsvFaw7Lp1+Hux/r3lw4Bqk8GiQPCIEbxfARwPGk1TccDao7hEcZdN5SO
UvuKaZobmQY5O+8DGrJ1pc6H64gmj7ZT1VecxPPvC8tQx8MYFg6D0LwzLeJQ069P0pKzzr8vOGs8
qAhOINBydXgeKVAMIiNSG2iGahvH5dJqUyIgV8+jwibP9XyiNBVN2C5qh2sUQmStVuzsPx8KyTlw
g4pCWetFJoUYq7dgLehIQ6F9m8kPGtIxcW8cgaZsPI+Xnuf0AOm6RqcOqBdxdySJr0HPVXTX3q3S
g+z0yi7LaF7VUxuWaDUJ9qi3VXs099BM0HPnXVP1xQfVRJOqJx8OuZTctxsn28JSPvtNwlIOhgwW
puY3FWmwr5MfrfS+UB9teeNNtXRTPLMjXK5BLyWFrJTdVaPVr4/eySHklMGuzy+F/a6Vjl39pENg
v+6nL7tHLEvllU0S1qao/KKmbCjkXssIVaUI5S9UXGO1hIn3QCdg3p8tL96NIY216QdkMEot37C+
cNerlAHJQNo8qGxLOEokJ+4cybaaq+J8DZF9AXVHj3WavXGNjSLN4iLS2UFplriC8OL5NqmgbaLb
IW2vo/p3DPPChInJIXZGQm59Qhf2I4BIeULCclnx5H9uKIyrEda6BpWq8oQCsz9uHFwLpy8AW64n
G8Tgy7SIpRWSnUElfW1QUSRkPo9KuS+1rXL2khkDbyB6IP3yInSAqyXJCr3or0FySAJa4d8r2nV9
prZMCPsKzeOI7iFM9A4EPojn3llbGYQtE8KW0kII9foRE6iJD8EbWu2ULRdeWm8K8jgVCV+NGsPz
9YZ8OIMyrOqvsNHI0Jjt1ydp4/O/Do3ZPeirVprLGp/vPtr6Yx1tPKvEA3cqjpL+V0iKTrcH2ann
P78FX1irvQkBw1Dc2vUbsiqddx9kCFIEN2ibnKrys1E+deF9brFL4z+7vSbz9LQa3OXUaLnCBPMZ
T8YeKd3k4lqXBob9iQ/ujybwhYUpRp5NYBP1vjtCT3eJNVgC/xgz8+L7wvoj0ezCtcf35RBVtxGl
g+y8PgLh6BItqGIx1oZsptbk5OKpd7Rm7Qof0g9ZO2SQdaxbErbLC0tCLFENWgtXFqvhS+MxU9Hp
NpDiobK4bmZ5QDbPLrrMLMUWFj2U7cJoTS25NBUP+XeecROiZGRu7JxFK8BkdIcKI91KwmDkJqkj
ybPiS4iQpZpBmv4+k380w/v1wQgb9J85I4wnpJ9Awab63L8GyNCQdXPiC9J9IfT1G3O1+HkHWCI5
cKpKL7AyLooLo5UzV941TB/ZThsGltZcMbhPZPK5tKgKiyHrnVI6bk01xDl39nGojnK54cAknpmE
2dPt1yQpdI2ROCCGlEWMezpUbTO0UXpxuDHf2FLmIi3p6jAryv0p65URmpdJp67unmyne0TuyoXm
/Ys+aQoa5m3QZfeNDGlysZOt5meOSBCC3pBnmXdREpxOKJQ89lr6VwU9thu8c1T3Bt5NpJXkKEYp
RELWtUp6dBoNdx8H6OG4CdLXlhF+RfKMIuAoBXAUo2/MxQ7NfgIHRgUr9952fEoOEGgG8edx8McD
Wl0/vGFI9q5dmkh5vq28+k0QZt/rsZRRhIRyf9Qs7+jlVzgpKlgHIWStS0c7OJ36yc6G77oK0zjs
//6jFPvxEZnN+BP9oMmDVikNFJz1GcqzCzHMTe1492Ny76HAiXrErTO+aSNYSuPRPltdgfZoCXkl
/HHScfS8z0SOyIvkCEwn36Ge3FndHXldS6X0CUObdgr9Ap6ynT3o35sozU+Jb8DdWnX9sdeQe5/U
VVz36Hm3XSpJB8mCT6oLgBp15iErpL2pficMDNu9SSMDpFO9FtKYCvN/QbnpJuVJCHVmrf2dS2X5
1hvhmIPGRP8sldLXRNNhcbYi/QgJh7JPvDE8Oxq68RX6ZRUQ7CPtPPBT6KMH3KxX9pTESui4cyjj
xux72/QQ1nmZcyyCsLqrhiI+AHwodqUOXVeOcOMO9tXgIemq7thlenpwlBICuLYqPtRxGb5t7Mo6
j73eHyKp9e+DFvlsBFU+e0WH3ogUf4OaJEHwMs5OJBjQJoZrD2roNv4M9F85prC5PWYVbtvkxV9x
OyAGOOmDKCiG32sd3FWJm30Dh6TsEQr5ksZQpHvw/e+NwlGPoZb2e6uGeliNjSuLx71aeeD4UyPd
U+EybizHejcYFQQLeeweCxAR+9YYaKMmODr3kfPE1o0QbkDszA1VZec1qX6wu666G6nEXWT6Q08V
yvIo0XfeF60zLFi6xv5QpAqgytJwxgP8VsHXxvQsJBAmJ28i/Y1VpCY6YbENn40cwik1ZHdhlVq3
VeJCgN1WkE0VtkYdFiK8BmKhexfqvh3c5/3OV+V8F+QNy9dF+S6TkDvipG2PQVgg+AfBZvu3l5vJ
HupE5eiMzkTKb6kUTNzsqFRovdjWKVBOpxZ1gh2CTS5iwOg9SCwmdezSJ4ySIIQJEMSIxgwVLQdh
uUqy2LMKTAqxZaZIvAKvRWdeu4nd0UamekDwB6XHz7GvFDsHgcF9g9bMWbXi8o1SgWowQxs9lmBo
1AP03LD2ZkjJMRfyLjXH+Nj6qBeERox1lNxvfZV3piyBh+4b1zuikqjd9g6CaVKbo9yGTixSlTyZ
ojb0DpbXPqVQ+1Pm0D7CI/dzSGPtDM/3V33S7it781NUq8oZDlxIqa3gb0sH2l23HWIhBiOSmuFt
WuZQXklecHQQIXv0LTa0nnrkurwOrrnRIdlC9yAa7KZ9HlC+OrRlVjzEWazdlk44HIymZ1Mq8BaT
7IfQzIFCzoc98S7NYA0uJyhf6ZE+HxB93TXgiJEvJo8+eIO3M5PgaycZE1Gsld2BYGD6pRK1Ubmc
Wo9hu02a8QsBJEStuuMd5Hb0D2gURCxq6R3AmmfHEr7pm1ZFZ68I1a2q8+INYk6Btkr62RZLgekQ
B+UY9umlyn9AYLyHfeDojvAgPkrZVgfg4pU4szXdybOQ0SJpSn9ml1685l5tZOTc9gHUzH8eNygz
I9OPmBnxJSgDkTJiQMYnK75W1pf/9n3hdSXDGy23Ad9PfChIgq9O/+G/GRACB9NPKlftWBEfDchx
l2+h9JZXYWpjJD/xkjyDRl8VxWQlvXRwpWUwHu0y+bA+hEUTFs9piFIg6BDLGYme27nltCy0+zgm
73LtS/mH3ar/RD4zE8Lzo6/lQYpaTEDRjGy4p2y40fIQyDSqpPlBtgh5DdK8PkpwXnrJAc10bk57
JOSv2R8WW/8Zhk3rFoIKtNaJrVt1waVhSWF64UwmMXSrcQKvr8Wvus6LGHFmQn2+IarGUxRI8NKL
qkWoL5TmcGtXdFuWKgBQv0ORlUDlifAkRDdnEuAx++TGGLjE1RDmMnsIbWjT/L+sKIUZ3sjbfVH5
8j6PoSRDwyXfDwW8P3Aamkera9CWsd3hYKGyAcsXWgOuYm2V2pdid/qs/500YW16HdZ+rKcXLppd
V71tqo106eLi2/S20T5qTlDx51NmtRFIekT9LqHxteb+M7NbWY03FmZ5FP8aETMQbSEjNDtiZFQi
ZWdKSOB4RLXrq79sxKHxnbwWG1E4TNKyqdU+81PwSu3urUyCef37i9eH/fv7wjakLQ263ooHSM4e
TM+9fXIhy79TXnPozswICyJrbpdN9JyXJvnmhveG8/f6MMRs7f/24b/jsIVcQBpBKjVUUnKJ3OxN
kLgwY4/IfoTvk0I5GD3Eya56F7kQ3aljD2FhfXT07Lj+I5a97vdvEB7WltbUjZu7ZFSKt6aP7o/7
1EGqtW5k0SEcEFmgKHUIlKYfMbseXU8aSwCO6cWAhV1HhUgztjCpi+OYmRBuSD2O4MBry/QiT1n2
vkG8gwzk1j2/ZUXwbCtECDGHAPbiIGxborjZBs7Z+8NC9j9+MRuL4N+qNxiu6udM13gg3dGFG/tz
KZlCt9u/yyE4tjOWdYU2YnpJ+0+RQ7AMs3f2IfI39s+GGZFWKrWhe+4shhER2PUZegpeuNPVb722
0Yq84V6G4MPkvBFH1BlPqbmsRnBfjNL3dQ/eWHhDuM8C19SNCgX0S6nkxzYiyVUGCEXbG/WGZTMm
XIT0o09hzPONkmAGoaAqvSjZwzh6uxj6/uDd+lCWl+W3jWk2Z5sRSc1ac6Esv7SqiSzdgyQhDx4P
Rx35qXVLy+vy29I02pmloDa9fPAZjTt+CWXpUz36rwploN76vwkTtr1nOYiFNJjIhhG+4jJ/j9jj
zfowpu3wIpaZ2RC2Y6oMTqzT2H4pEuvJKy8aqmC9/sVP79tA3ztocWjdRoFr+uSaSWGHSil6qZ3G
aUYy9A0EgAeDjIEMw6ojJZAQo8qTKe7t+jCXfQ9GRXBf6tQP+3y1hmbM1crjVjXdCbcdtOf453+z
IGwiSGaDalA4Pavk2P/wyxOqbOsWlnybnk3KdZNQ0Av2PIQmUdRWOQki5Yz0w04NHp306MXGhmcv
26FJZKKXg8RJuAdyp/McE8a8S1XVuwa25dqk/38AcL5R0lnaQvTT/GtI8L0CQffGyE2uAvm+tKp9
OngbU7ZlQXA11ONIwGZYcIy7fiBz/4ojbTYCseDhlnKnptT0L7X1XVY/acWbcgtesrRb5iYEz1UD
JcnDxOKcyU5t0u7UwrmvuDgbiVYNWIKbH+tetjhlCu8zejWAztjCoTPSa9lajcsJ2n4yGloR0w3Y
8FKAyzuAlheaeSjXCu7l0EGBJF2SXVKlRCv93Ppf/TY6NM63FEb69cEsTp6mk+YHA41gsHDldB3S
jKHBy1y13oTVAQC29NU7a19V9TWuPDM0zersNtCCEGJtFUN2uSPQ7Ldq6YsDMemnp/6hwEgi3Daq
b5BWy0yUVSZpH80jB3tJ02+UDvZSdyP5H9fnbdEJTLgsFQqezguAKd1RkZKhSHShyJl7T1a84WSL
PjD7vuBkUQJxuZtOgXmwG6U9sWbvwML1No+O6wNZOvdB+P07EMHZ9KbTUGNjIFkw7DLvvYzUZeZv
0DJtGRHOMTWwHQn2zORSDuVT21aP8YAAnLL18ly6qnmigzWdGgxedIq7aiYrBYibSzyEp8i/7bIf
8picCqTzfIcUtpEeEcndOEEXL4OZUWGlfBPCHXWqh5nOxUdhY0CsT0sPhrbF97E4iVMLDVhdILti
dFiih+C2k4fXyqNRkSs9B83GJl0cCx0aEyEkrRHixdbrdVbnspJcUhWJM+e+LNBjSt7a9od1p1vc
PTM7gj84ZkjImQ3JhTQ5fLOH13wd5hcDoiVICaaJnB01sje4je0hspQXyn2vDx8ke9h4cyyuxUQu
8z8TwqJ3gTUqhV+TSPms+oAn78M/JE3+9QpUZxaEfSm3Q2GMORYi711iXNrm3nY3ABvLg8AGHCSA
9MQ2JrQwAz2T2uTSOt9kVMvac1B/es1S/DYxOcJsKWgIzqDR7JJLp1De/Zq3G1mzpR0PnhGMljOB
WMVSguTLsWl7BOdDLd+aVbcbRoei4cfB+Dvrnvzi0UCTYn1IS3tkblK4MangS3WoEpwHXnHf1hFS
OTmKm8pd2YdP66aWFoho1tZV9iMUP0Jw5mVK3VrWSHBG+XYovmoTin4rN7+0F0GfwaNqObQZiolH
W6sGs8qYQtudeMDNW8+mW2l9IIs2ACUpNmQkJIAEZza9polit4gv0O6NZ0M7/fnndThOgASCDdHE
BBP8PSqvTT+5GM4HA0Wkjc2+9Oun1BUAQIX+czG0aBO7bZuUfUKDadLvoi3Yxtb3hcNE6nNEaz1O
QyM+2bDNbtXAxO/ToGoSp9KpOOHhFVV4eBFFKhXaXfWDD6bBsr9lrX9cXwBxT4gWhD2h0aJoA4yu
H6LuRs4fTcRf7yPjvG5EpH9j/uGznUI7FkF92eLeS87gaF1QPxSd8lbNvdPgeugbpuc4+pp4V9sP
LzFiPkTVd5L00dC+tGODpnYSbZwALzK30w/Rif/5MaB4ICAWTrUAoERPS+uDWzjvEtn5ivBZQ40b
FEwThWf6YG57Xb9BdPpsFfI3zY/QPR/NZiOVIx5+v34GL3WNFwc9lSJ4366cgsomP0NBRhDes3Nb
6f6hHrqnPgdRo0eyfrQNZKW00d5iqv+VVZvnKNgMsP8iv2ArOmyGIt+Dp7kxTIdN+TDCSHl22waF
gip9KEd72FuBe5ZM6WPuZfZDPlR3bmj8VWrtT90rfyh989R6FHoDx73KdpDsXDWRH12lRmwNeNzR
Hbr3ca6oh1hB5ymoUR4OpFvfGHd+D8LIGu80Z3zkOttblXuIm4CCT5+iulNP/1Pv9AEt6BHWsyC3
fkITd2+0Snhogql90QtOY26cAys5txE1vKrwTnIIIkflqpCba6JaiNpZ8TcUXLeIwF9uQ4IRIivI
/acGJRFN7DTuxAERlw/Vx8S707yNpJFwWYC5phX+N3j1Fw/M7KrVzTrpXSD0RCPHUHqTWvu0u1nf
gcI2f2FCOEhk5CpRFAGC630s61/6nQ24g8O6EWGaXhgRzpJxrFOn8sv+2qCBHIZg1n/+NwPTD5hN
VKD4VWtNcGi9/0v6hobaKz7PKSvTsc1zVAzT/TrX7Qr5tCsPqbhBKwT8xX+zIAxA1QtPrlIsBPle
vdW2XoSLC2BNbWb46NRz/nx+kkHV09Gvums+Fns5SPZbVCXTbT87Ov5Z4d8GLCGsKey4tXWX5gjb
ekR6sYf8zBsTICi7zN54eIqY6F+2UIenyRuS1+nEfj4YRJxGhB6H5hqXV8U4eu2tFj45+blV75G+
Otbq2QsKRHiOHeouofVxfaWEpMRkfTqXwd4jW/QygMs9Lc1KJOyvajzsnLbYdXGzx/N6YL+5R9Po
1totTC0N7byAbWjftBeZSROlK/7g5FclQVHNvdH9BwmUV1n4SKFvxS3C/fNrdHNjwisOSJmL2LCd
X3XaOrP0rm1OUvXOi39E/pNFlGT22sbNuzSfc4uC58R0uDRoq+ZXN40/VzUCwr56qqvhjiMX/bKB
6LK7ri/hwm4guzOROXPl00coOFDAJev0spJfU3U3/Mg2vr5woj77urDXNITj0sbi6+3buP84WLdK
dHbSp/UhLFGAPbMiHKlV5yCWqGFlGG46ROb14FPlBSQU/y6h0EXdWerPLnhMPf7zk+qZYeGkMsre
Tswew5OgHZ3er+ioePZ9IRCTKiCNI1oKVzinanTstog+Fu5UndeXBgckjTOaiHV2/aStIVXKrob9
JSjuVfuujL6tL86SfyECQeuGTDoB6ubnB1TMCy/Q/Di/xvfSSNl/Y8dsfV5wX9kK4agfkvyK1HHb
fm6bPwTG/DoEuCNItIBZQXJi8vDZbdp0sqJLkpZdB/3RqS4uWOr1CVo60uwJ9M/719ABLT03AN5c
aw062a5Blr3pg/BUh9UuMlCyq1BnzLuNpMjSjpyopngrkWljSZ6bg5ogrWsfmu7Wfg+2fZ9k8QHp
aOvP6iLTtBkwQerTQ+bX6+m5mTiQci+v0uIa/O2Vu+o7zP7r07ZwVJII5yKgNE1DjhiG0GA9SvUY
F9cY6dJdKel3WRcdw6Y5dchklijORlK1YXPB2Z7ZFLZ7ZBuO49pJcS2Sny7Qc997RWf6MwvChk8U
JOzVjlHlYLft5BTxXl6ftwV3e2ZB8OekszOkABlDVFY7Pzg16AqXZ/iiLfPTuqWFw4XCtTkRwnNd
qyL3fGVLVt+5XnE1+qvNoxYN5c0n83R6CKHW3IYIwuiltuhCnQuzrG7ryt8b0tOvJ7J50d23SXsJ
i4uhbt3Si25AewXdoKZN769wS8tZa0ZgxIkLaB2wz5utTRvfFzlHg1rlQCv5fmw/6Nqh6n+uL8zC
EUCr0b+/3xFOHL8NSsX09Pzq1xM/iWofouieyfpvVtTnJ4Dnt1nnBRpWqEz4t7p6cOu9a268Crfm
Srj6gUUVcWMzlratPxdadu/m4c36QLZMTH+f3QCQ9xT/TFfuHyvYgeqNK2xrOYQ9H0hmpWcaEzVW
0IYcpeLOk3bj1m7cGoWw711QhXIhY4VWjYSuiT8sSvw68OdOJdwrTdaocupNoRBPz53TgEfvuck+
rq/F4uk1c10hJC+rfDTbhFFExb6V71U0lORTGF7CLUY3ZfH0mlkSNnkGnZimJWxCB3KQwAvP3RjH
O1upD6oW6MfIdvPjGKlnV45ubanZqU71KQ7km0LK7rvWU/etvwWTX3cUSEIFRwQU44YpU5wlRz/d
19V99AX1i/UZFpN/wkIqIknDWCSBHEfsKLdRlAPBT7xzc685RFXQ7fw8HneEe+8jFvsY+GO5swO7
3zWOUew8pGjO679m2WthvdHBDVPwFLxK8U2n6Aree255irLTZnFg6f3MWfjbgOBQTp4r4IXN/Bpq
5XsLYdxAR4IaVbSiUo66Gt5IunNqe+OuY5Sq75xoYT+XhfxufZzLS/v7ZwjeNsrRCJkQ91jW3Fut
v0tybQehLQ9oa2N9l3fQv5ZMwYlSX+tMo8TSqH8c/TeZfEn9m8x7s0nQv7yBfhsSbhnHcsumaZnZ
Vj0gr1UBZlY3Ts5feO4X1//v1RMbWiM36lI35YVeZAMMWE9m9lgkj4H8oOf3pXzuvG+DPxzXl2ox
8JzZFG4cpTYTSfNwSQRgPhhOt5P9aE9b2W0V0TFmmx861d/YBVtTKdxAnmrXOTklAg7nXqseE5t8
wKtu69+rNf2E2SVn1YWplpMJSVOOStm8M0zvdsiqU9lZp/UJ/P+cML9tTZthZmv0Bsi5CoPIwH+s
1R+J/mRZHzu33Mk1Gs7591Z9coa/YuMMOG3D+zf2mSmcJ1bltXGr4ZSVcq7qk+w8pe4xajZGuLhe
Bgyd9OpAFSDSgkmxlo8pjR9XHUxb8I5Hyf6wPofTefDC8WcWhHHYrqGGicftZJS3TnOj08KZf4ik
U+EfPeXNsNW8sXgMz8wJp6TWlk5jWh3Xrrkb8h2JvvXhbH1fOP7yOPLygDrztYjOn+qtS2RjssQU
BHRfkTwoTJavHMijlVS2f7rBzsruvf1ruMVg5Pp37TXh2IutoKWgxVAM+gp7tL38jatiw7k09fnu
KWLaSs1mYKfGJxrtDflt397+p+UQC29R3PZ+2DBhWTns3rfhFlHA8hB0kpbg/8wXyjS5moT94BBi
aOWN27a7xj574xab3bJP/TYy/X12yhh95mhwUXDRlTdDeOmMm9dM0u/vCydmqyRVk2Z8fzBORnCb
vEIWBEf6/X3hlKRdOSMsYJKU6l0k3Vn+F5VyazJubL2ttRBOEsuhPGFH0zR5x9A402nt2Rsmpk+8
PKwsDkLwl1DSCh7rUrrruoIqgd0fpe7vKD0bIQz01l8ZL4X1RVk8343fpoTLuYULKOgMcg5eeDPo
n+r2c0OhtLI2Xp3Lk/bbjOBbqaX4nZUQRFXeZ5N+T/NNFG3cIVuTJriX2qRhlJqEGV19X9hHyKR3
un/nVvbedF51ovwejeBpA+31pvwrUePs4oJKEYjS16yLqZuATPj3ggI+6XKp50XFAV9EB0+7t9MH
+sHN5s+QLL/eLlBsG9QxJnixWA3rrSTLm7Dn8PWPyCbLW+u+GHDODQiubEEQEIcuF2EDACT51mTn
2Gp2Qfu+tt4Z1XerjQ9ZuzGoJZ+e2xR8ugDc3Ad2m19N4zRRX0QnFSKH8tP6zlnyt7kVwaUpLPmR
0jAyVfpUDOcwgUUY4oPDuKVLtjUcwbGTGkBpFVckCsBHJHV3VxTlKVZ86AnSYSOqXYrV54MSPNuy
GiPJagZlgJCN9m50R6eh2h86+WKrT+sTuDWuaYJn943Se9B3tYwLZMcQQJl7M/YPUf+KvPp8REIk
ljZypQ0xHg5Wy8oP2kDeduNVtTwQkC+AXmCaF9ObSiH3TmRzIzQm2JI8f6/Y3TkgsqR5+BV8hQbo
v/+zJaY6M8gbemWKlspb70YG/UeL5kbBYykOmJsQAjIJwis1acia2MlZqR9t/RVxwPz7wpHQQLgz
DuGUlUFWUi6+VuUf9rD871T7PUnCATD2dd+EPhasqzbu/rAP+MXXhY3fgDcEbEE8mWRnszqmr7mS
5/Mj7Pcm8SLP9CZ3km+k5iP0bWX+LfhDBP6LUQg73fDNJlRNOb962SWJPsrBe6k9rm/wLUcSNngw
WBYkqWy9fjh52n6rEL+YcZxPlLC1DdmNWsdlmZsoOhRhcPCijz7tvmn+hiZqvU9OdOtAR/NN7+9a
9cF3fmraKTG2nshbwxTeYtAHQX7psSUbQBw18LHyuj6P6+cLZF7PD0ovzxvNmx4wqvKu12+C5ASf
jhJ+XLeyPgwYkp9bcQnPxizBCkx9lnajDRsh4Nb3hW2vmEEXlzlvJLWAivs23uLmnLaFGDTrGkBs
sMvQqYm4DIjJTDvOS555SQu9qraz+/Kbm6sbgdniMGZmhGFkgaIOpsatVZWXMvjk/mlz/D8bc2ZA
OLyCQQ0LNOeIY3PuqvqnmX1+xULPDEwjnN27o113ddszAljToCFqtjAYi+460fjQMTJxTwrnF9hK
8FdIDAI52oclHYRnRTrG3UYMvmVl+vtsFKpkk16vposQIuxeOXbGl4yQP7a2ipdbhoRTDAaZoPVd
psvzeijNPujphxbmkqH7+IplIXzQ6VfjP1HVZYBp0BpDjv1RgrlWx39BbK2bWNwi/5oAn/F8zrJI
jgN35MyXHVI7u9H9VP5h88A/3jszIZwiidW6aH2zy43vI/JfP9cHsLj5Zl8XNp9rSXbfDzzxa+89
6Lxo46Dd+ryw9Uqp1As1ZQkk65xqUGNtzP+iK81+vrDz3FpTSxqFgI6ZZ/uUfXmnbRWjtlZY2Hte
3ib/j7Qr621U2bq/CIkZ6hWwYyfppIPtTne/oB6Zh2KGX/+tyv10jymQSz735ehIUbNd8x7WXoua
rBJuZO6UvKCAXIpeo+1JskArq0PmSuGTg/LUArWETiRWDE8HNxXWKDbHgANgE12DMpnFPesUDmie
pRR5ojxxKDjazOEpNl+GSNkrMXG0uPeU0rfan7MBNpTnCj0wCXkG3FKwWqLfwb3r2tDSrOkr/I4A
3UR7s/kKiMn9+9kGCRZeLMbBw7+5RQJuTqMfcmCLlAPJCk9v/ty2sDWIawvciSmDOR9J1+enWfsb
li86PWqQQ7vTho2kG7DmaIBAxzBgcctrxchAFdZPTXlJKyk+RGVoPiHbYx2rySTubVMKW/zFK/9h
yyDIiwEwvEJfghFJlrNyLi95o7pJAhr5Eb2wjdflh6557jINjIWp20yVW7apn02vcVYdlLh41kFm
GFiq28QpAPGyYApWyQD8LBNeBwBNaGlecZ3XWTdPUtXTS9hYjgZmHik5l8ASK8mfVkQKsrpFOFvc
LZKB45Ja+Ugvtv0ekdTJtNKNEtWJ51gwqtXm4Syxv1+9sZNsppSinHwxw2A3oUkbW3U3CGnqNyfP
Rrse4mGAHlcNZ+OYG11J6UUu/shj5ebKaxyG6NyTvKIU9amsri+MCQJA2KYm/m+F/6ZWkMRQxqwu
qVl+MdoYxKuRYJOKTHBnDn11pi6h+HMJ2vJnKtmHLggEeZoNE4xVWwM3saaBZplbGX3qqSHlRXVp
U7CgvdtFIxjDxiZbGGB/v1p6FBxURUrK6qKCvjkF36xc7MeB7AzRm7subkKe73oonH8VougQp1aK
BZlfDSV6VsBxh/YxJ6sbby6PSajsk7b1tCx66EjipLWgY3RjKm3QkoHBmOlsoK9yOVJqlFZfRkN5
0ebiGGGwnSyIfDb2N8PY25CrBmQVLT9LC1ZeKcZUR9VlHIOHPmGd1MPs9JIE2EJjBE7ZpAKLG2Ni
8kofjVgAl/CMa7Zkh1ESwGIhqXihf44i73vLgMlEFfUPuRu+A9LqUYhJDKO8dO33KaK7nog0UDc2
IKMHQycvOlGBtecmrU37toScTnkxEO7Kb46nxF9uvyVsYbmnBBZAII5wBAR7PO1hZuh9OpZyeYmN
3NXpAMLqX4XRPLXZ6CqD6Sr2bpwEsdf2qP6xyV0N6dhq4A6CzXSE3Ijut/I5VsDQPD7cHtumHaZ1
hh2HFjOekiTvqw5aXh02NdBWwzjXuzABGm+orN7NIZ9+/0NBoOfCANJQGln1P0ZNl2XQqk4vM3jQ
TFCIDQBBUfluSWww+MDnZBQbkN9AIXR5kCSQW0skIMklguqvV4pkMbY29fXnucVRw2ju0OiZXKqs
Ll5rQ68eQUZ8/1x94LxtDWVcE0hsbhD1lKsSGgyiSztEeykqdqaq72oh9cXaUYJAiYm+WBDsWdBK
5l6IWhtL01LH9oKWMy/RDlP63YoeDeNJJvsi+3l7u61nDpeBAXwvE1tDPyN3hzcmCITNEB7gBD4i
EHqGseA5Wl+hJnw90I9DOQ4Adr7vorfKrhtmqQLORd8bw5cye050qFvO363h291jWZhiR+vq5RuH
uGrryqouuemQ3KGiFpKNuVIAhVTA+s+EC3hvOdQyKPgCgHtJ8gBk2ZIJqnswT98exPr8Y9dAxA+i
JTYcBJ7JAdsqAQFC213ayJOrvVlDQcm1RYLLG0NBZwTzeqElA6+GezoboBmVeJijSxAM6ks9FvnO
sONK0LK3tmIhlQSoLJwdSFTxADwDQdhcBzQ4h3VreARgq0b3bk+XyAR3Jm05kgYF8pBnI/Lz8dQc
/rfPcxdLIKUTbcG7fa4+dm2W3t1WhfgRHSqEVXBZxZg77Hph5P3YUvusdKAj/Bw2+u7uESwMcIfC
1JKur8PaPjcjBAKgxDDeW7PlRsDdILUGYU1EG/Z5LBsPaB0nc1Iw+CElLVhqNhXLV5/5Ewg2GJ86
WBC4HFicDvJUVHZ+KaanqYhSR5uQ8Fbv37RLM9yOmsahnEDbk1/UBxqNni4bgnGstyxgcmgVQoYV
ESdSJctrSptUea4Hkl7QcOzYhx7E+7eXfGOiYIClInHE4enxS24EQap1Unoxslc0iiXK97g73Tax
vqXwYEA9AWLprDGEf8+LRinz1O5TrEWLllu31N0WDNRExM+wMVcLO9z5S5Qgm0gIOwFI8KsfcSIS
uRcZ4BbDTq2maqCBcqlGBMqj7irxvUVZqJfrSHoAAQadUZQ3lsudhlSblN4czhCvRazs2bNIvna1
3rBgyKw/nb0YYHJYWshtUo52NoxnvfPa0IOgxCDSillN09IEf/YQaiWFmcCEgsrcK0kFQfFqO3Gf
585c0gZWCPGM8Rwoj91fMPA7dvVY3t23wazgioUrKiPZxPcDZgao2JIJVuJHSc6cAR39d54KGGBx
KEqbuKnA1LJciBGU3E2szf15euvNYx9cgum9iwT7ad0CjKcCVxR6WVmb6aonq4D5wLQHFaQHdDcN
xlPeU1dP289z1+5MHSR5UrDXJ/1vCQYVWRK9uOvi7Yd9AwkzSIQxKdPlKAsK9l+b5ioE4jKnMhRP
g9jHNLmo4bmD/lhFn/rpOW5DV5keArAQjvHBbP1OdE+v9wybBsZuhm5V9Kdxk53RCBFg0qsnqwzd
duq9Jso8Cz1+xXivE8AGrCDiBHMTppvHiFL0QcgRndST8S73B9m4N43BfZ6dvSu3dR4UfcgqfB6y
NTtA+aOWPtzel9tbBvsFgqQy8r28mpRBpcaGuhdGMCDCG0qnROt4EO90gn6IHbDClbkvBsuphD0Y
67sJc3dlmQU7V4ML5iHVsllXT438WM+fhvDJFtEgr+8mmECgjOGB1QkpwqUJNHjSroQuzClunN6C
NI13e/Y2NhpYdHGqFYwDQTJ3vYIoJQgr+OyoauxaesieGnoAtcxtIxvzpIIdTMHiADmK53s5CB26
TFGsFfpJqodjLPXPsTZ+onTe3zbDfuvChyJoTkdvt43gwgJhDjcWiPjIrSLXOlBi3zr9aGh/W7Tg
BOS1UfcZBSJJFjUvb6wOQE8KeqNxTNHZxA2MtnNRkEIzTmUcubX6NtK73w4si67iKkCgiRIGt8Pm
2qpHGkTmqYnehn52yu81MJ2Vcb49cxvjwH0LMTbceKCd0rlxGNpsWWUmGaee7FXJ1QSjEH2eG0Wq
EoqsLT7fyG8G0i/pLEDTbRkALycq1GAwATE098TWlMS1HATGyaxL57eVinjhNjYwS/mBQRWKsXAJ
uflJCeTBii4zT+l4qeMAHBGKRyzB27cxCDDPYQvrEPZjK7E8JSSfUagqR/MkA0pPIIIY/r57lUGd
h9gbtV5GC8x+wNV1NakFlJoGap10Zd9Fnp493P19JEEw+zLouRnH3fL7hSoPWoRc3ilHMw7qirtk
d68BDVl5KOniOkTbJH9ZmR2h2QjR+ZMWeFAvo9ndj9Xi+ytHMMBDBaEvcpKVp/YPxNlu//z1XasR
hj5h51jVoLvMzQ8ZGqs1leA05LFDwQ1GxubF6r9busBVW2/XpSFuJ+m1HfWmCkNJuCsfpXEnEpjY
GgmkvzVVNUEtvcrijWAf60OaAXVCCldJvpn6JYSqWiMLHo71kUAuCjYQYoBQY0UT1KJhW0n0KjzP
ulsET5EuiPS2v4+Sm6qhfQVe33JFsmpUadO14RmZwbQ/JCIisq3vw6tCogiJEBxs7kTYAyap1OLw
LA2Fb7TjI8iYRTVegQ1+0xbg5QmbATYm9PAOMgj2RPt2bYHxbrM0qoFTDbd4OUskT4hUEMU+tR7A
161ot7Lbf/lsLz/PNtvVtaSpMSS32OendDeoo6vlsqt1L61muYGmuOH94R7swRuBmhf83ZVv3YZx
RUHESU5hYe/NluwF9/j69C2/z43HJHPWFFWA8cyORr2g+yTf/94tTXDvkTFluaakMKGae6l1KvV4
+6Zi/55fErBTw4sCO5y5ek+DeWzC2UqlExR93HKC31ke7PAwBC8kCN9u29raXde2uCzIGKdZPU6w
ZTc+0sKkEMEFNgwAwqKijo/g0cLCL/dXYPUWqSQjONlfkj5Em+/dctzwOT+iNWA5NxTlmTSVZVht
cGoeS51AGmnY3Z6ijROyMMBGeHVCaqAqmjpogpOSpA9hZz2W/d7IvVr1TLU9BJq9v21vYwcv7HEH
3pTGLDNTDCgz5N9R2h3iKD9MmUhoY2thdIAOQE4Ktl1wMy2H1Y20qGMo+p2S7A2MH6Ygd7v5eYJ7
CzUgFJv4CnqS6zHAAlVwippvBRr+i7vrflh3oIsYi7tiw6viNtYQKw017SI41T2QUnuq3u3V6ohn
ZWBWmVbAKvUV693UmQ0xTlrt9YqbZd79y4xIiSWcoW+5ynP2JYAH0EzVT1lYvKR69qxq3UNIyb1V
fxaSXZnhD3hUl0OH8BDcPp78S7YFzg7bJdxdtfg8l+Q0jAgcPghwTwVoIGmcurOVuKGBh0pEWrh1
LKAgDjJZeArIDnPHogVDVVImiYGmxPmnnJJPDTqD2iS5243GfJmM6xyRLGAZ3OXeV21n0SE1T0rf
uk25HzLr3yw8QYaLVWYYPmx58MCVEVegdMLGmmePVhT8pbtJdIlsHT8QPP7XCDcMXc4zfehhBCyz
TmO/5fG9BTi2r64McFFllRR2GoYw0E052ikS5184CgsDnPcmNyW6N9g0gb3MI58sqOHePoAbU4R9
BKlRVp5G1pbbUHKZJXoUWNpJK+fjEENVuxJE3htbdmGBW2lV77sAvp12CqR3yKzX2eH+rYTLFbpW
aG9AkY/PueCkVqrcxuYpDMajZAVuOVJH7ff3TxTSE+iiAJDRgsHlhlWbGJx7cmCequhZf9VFnZlb
64AMqIXqG2pKSLkuP5+bTTD2amGehuSL/Spp7/f/elylSGojk8d8heXnoxIKLEOHfYR0sfY9nn7e
/vzGBWgpwHYShhcCwzZ3AYYaybO5kqST+d00elfJTLcyJrckorr6umsWKLEPLnFcgOCb5EMNCEln
82x00kmO55087IriSaYv8fgQK6lraZ6MhLhdCp6PjS0M+CUTNCVQy0JNYDl7s1rLEk1nchrCd2oa
O72qDll4dyAIxNiVEW6JQk2ek5AZKYzXcp/djY0FPzEmDpBIJC/Wor+TJkvRDIbfk5V2n3SQkaeR
vGv6/BNIZN27dwPTYkIiw0TWGOJiy+lKaokY1ZwFJ0I9rXOkP5P1EItgmOy8cW8uEBYADDGCezSD
c+cR+tvpHHcBOTH6cov8NE0/yI7al0QRwe43Vp+dGVBGKQZKgHw9RjbjtsYLhuignx5qBGtKjWa5
Rn24PWvrGwC0yyZjNwV1J/riuJtYa8ao1oOpPUdm4/iDLNL93Po+VKuQ/waoE9243FMySoYxl33e
ngvtd/5gVL/u//mGiswnBkFQLOWewq4MrXEs7OZMxs8QsFfK//H73M8PqrnU6gbfD23XulRf7v31
JgQf2Lzj9yNA4x6pgczjPAYkvEzysTb2zd1+ArQwMPVIYTC4Kz/3JA+Am7Li+twfLDOH0r2ISWq9
uB8xAEIBXUHqlscLSOoUIKee0zNw/CTaycHdacnl9zkHupVDM9CNjIIYKP2UO3FBBQbWhwwzD9oG
5ASRQlf5GiAkwsLZLtrqXJLqR9tNLulZR4L+/fY6rx8qvBrsFkQhGXUa/qGK0KsgF33WnJvhW6pr
7gSkcQBUQk5FVa31iny8T6YF2jsCnBn7+1XATOo6GoyqxXHuHyhxqIjqUfR97rqIm16KtRbf10Jv
tJz49+2JEn2eOxCjYXdWNjTtWUKh2fg+GSKw54YBwCKZLgYEdTSNB/uZQ1PRwJbbcw5G9PoI4SNB
ULZlAB4C2oc+TgRfkCmLXo/nqcnOSf613RX9t7snyMJpQ70XnRKoWXPzP5v2ZOZVlZw722sgIyF4
DTbOw+Lz3PzHoQQ3q8Tnvcz4To9F9z/+fO75zPJGC6QB31dBN/OjsqP97enZ+v0Ggctk4t4DBJK7
MKZJUedZSpNzFu306UEJdqMqSHKuU1JAxkEmCedLRj8tn1zpSG6Hs5wkAMad7bh02zpy2wQEzrYF
pFHhDKL23Y0dBXQqwNy4peQ11FbvywyaLVFylgfZKaJj3Z9vT9raAAGlDcrTiIdQAeWxqUMToAdW
MtBGm74Fjt7eHYktP8/MX11JU5wmyCbh83My7g1ImEI0y4llU7D0olFwJwMnvimRvSjO1CkTb269
25PEdv7S8VuOgjsZM4gaES3h85k+OYb+RdpN3Vcgiu++PpCqRRkfARlcfhRcl5MFgCGIMuJsPNdl
5ViQlqwFT9HGNLFCIhpFkXZcg5nKzLSMTh27s+nq3Vum3h1OQHQIBUrws4PudFUfayQo6PS5PEAW
+7nMiRuFxf3rzCIWwEJk/NQVTgklk3qaGjKd4/gxfIjI3alHFrH883nOoYySMYzCHp9XzfcuP5u7
29tofUHBDwONBzpBDIQ4/PNQVxOVDLOUz2Dllx6hhpk7yKfZgDq1tZDAlF9rVIqhGgsJLKYeirCF
c171DMFdTrX5TJXj50w53B4KfyI+vg73ztCRrAXGWeO2qjINc1LR+Wznk/0KRv7KV6SseTCp3EtO
lgbUvW1wPRwMBWJaH0V8YIO4s9HZ1oxukHjwo6+lvQupINxej2f5ee7tiIDPT6AaP/jaRJy4/arq
aGveR6IKk2gU3LSlclQroQEzve5WtjMTwQ4TfZ/9/eq6RcARkibG9wuCWvv01GSCqILfwvAsgQ/G
2QPUeUPDWwkQwvfj0PsKPSvEs2Uc8re7V/raBJ9uCbVISmvkUH1FdWrqithoN6aIyWGgqYewY8g7
gQnROppqee938oNdPBNRXXfr+wBLoDLC0AiAji6XoJNqpWzjqPeRRgUfXeLcPz2AgaBGqaPZFCUY
7lyrIGyyNagf+Kx1MUbHcf7r9vwzN+z6scMSo3bEtBpxuoHy4vZoG/cNFIfHxjeqoxSg19QJ7CPe
ulQ63za0MVOaDMw/EgQgx0aaczlTQB9nONFB68emE4SeInA9RJ9nf786C6llT2Sq8Pkhe5eG7/q9
1Asf83T189lRuf7+FPfFMOD7svxNqf3Evz07GzcSMBRI/CLNznqkOW9ZMo3GntKi80EP851Wzd4a
JMiLWnuIKwj8jo1DvTDFPXu5lmuoWOSdH9O90v/Osl3ZhQIbouFw27Y0oI1sjhiOEnlB4knZjlBH
igUhDO+ff6zJP5PG3x2QH4lrtON3/lgPTlxKDriBnNlo3CT+q9BjCzHC26u0dVjg6LGFQuvEqn9w
Mqtm7sI68avQCr4r9jhZYJlP9WOUBdPTmNDpETqJmYjkYQXYxkAZKQeQf//hueOmU6oSgDwqK/Hr
OtVflXoyA7wmhQV6jgGCNRb5O7RRtw8ykz5XmPrIKaR2apzRNoe9VHcQCAySuYBCS5Pva8MKBe/E
BzaQu0Xgr8rImMMlBHCee69JRvMsifLUp21FHyx0pMaO2SrmY1UM2m5SwQTb2jqoE+nYHSh0MN1M
UcI9FGS+AbAp/+mzGVpbUiV9KhCyO0lGUkBBc/rn9vptbP3Fz1SXh1hB71FA0ffiN1P00unFHwlK
H2pvHW+b2biLIB6FWxtMWBB+szkzSdKOZFJxS6hvlrK7W2gLuwE62ghLmSoSGhW4yZ7j1jDHWq39
di8FZ1L59/96lGbR1oTmhHUFOFKVnOoNrf2sd43MMwb3/u+jYgqPAo8m4h7uqsuH3pJpnza+Hj8l
hy7/F5N//XnueguSxii1Bp+fjLORv1NBTmBjbRmnC6sLAA2x6ruc8lhqY0lu/Frz7GQXWoI0peD7
fCWINlIRRwG+P6SeHjiDwJ/YOAHXP9/i9k7RxlU5gDDG15vmmHUQYSStO83W3QGDApi9bCHuRE7a
/CiyXb2WCa2ntpSN2i+Mwxwbzlz7sVG7JPl5ey99ZHm4iweVIFMHpYiJPkW+aFpogUlDpS18/BrN
tVtbc5XCTF1SZuo+kmLiViB92kEeV3+KSFF7Zjb2uJvAjPsbUPr6ZEXjNy2Y8r/zFCevENEYziWN
4gelD+1XmljjvknwosjhmKvOWGuW6HLfWBFUM1hfPYtzUaZe3kmDlOsyVL4zv++Go55N6oFmMWR2
A+3r7bnaMoTGS5R/geLRAHxbGtLzMrdI3GR+UxX956ki/RPUx9K3WalETQobzz9WHWBKHbDTNb2D
Zo9ZnFdS4afjoUuPYfXcx29TJYjiNo4KQ3YgXcY6LqAruhwQsvmQ7cytwq/iZ8Xep6LW4a0Ju/4+
d5NQ6EGadonvJ/RNJZ9o8mKnguMoGgL3sGu0G9ECCxOy8jC9mrV3e8nX/gpaUhA2gLABLovBY2BI
3qlRa2qjH+uOqn9DZVFWd2H0c/592856GKz1BU1c6K/SWHZxuRLtHOeWAeIYv0wO8S6tBbfJxucB
3EKfOxB0Goo43EI0Ko3tRm9mf+z+Rof63pYBKF8wlwUPKYDY2EvcPhp7o0/lkPR+AwUE7b24G5z5
HwMI4IAzRX5m5Q/0IC00jWzwh+a3av3O7n5QAbNHFg4BInwlpLSWs19PM+py0oRkSRi46QNY7QUG
1gcBBpjLC1QYagYat0sHKw2BL6Wjb6SGE9a+LZ+C/N4+XkySDvI6QIWAI8e7ykEgMjRpJRaNDb+F
sCfuv1aQDV3fSVD1A+UM0mMgS0FBaDlLc5dFaP7JTd94buQvdpXtUlLuDOX99lFY4UfYOBDA4TRg
ypiHw9kJ9KCNaGz5deQrv8DjLOn7+m8//QYX0CEsBZ73xtGANZYeQES9rrkPRYQk5gRrXQTGUr8s
/sWyYDCoW6OQhkeWT0DMIbFLeSxaP1NM5xNE7p3b87UxAHwfVQ9UcYAc4b3BHsojdRS1rQ9gs6vu
oMQk2Lzsclh6CKyIhk1lq2hzB0R2uR5gGbJi9Ca3vhkNgE6+tvFrUz7ZF+lLlc67fzGYK1vcHity
KYKyPGxJJZJZsSvRe4Gg2F3IhAPBBUArQkKewUYfJd2cmrn1Dfmla7SDnfbOaCmgMRHpAm0tDJLX
4MkBTJr1NHLzVmc5Qpgama0frfkQWg/3TxXCI1xcBI1USJQvPx8iYJXCJGUZAqezdmZzt58O0M7V
97mlKJUIIK4g6fxifpISN7MEwOutbQX3Fm07iATWicWq0iA+1ae9n+h/yulbE/2u6p+Z/D0f/xqK
SHJoRb3Ilh3weuB24JCAi4fd0Ff+tNFLwwz2w84nI3EKfScnh+ZtAptkK7+bmUuyY5E9Vj8pdavJ
HQIvyU/o1UX8hpbN2+u26kTmfwq3L8qSkE6VtM6frAoy3y+99H2KvyfSS5oxxQej9efoVY3Pt81u
PEE4wKCqAIwUbiVPTApKdq3O0wjX0NfmO9AIwAzcNrC1niAlRH0Dm4YVnJYzPFayJukgu/Mtq93R
+FCT+tjPtavqh5zE+9L+dtve5oAMhksH8QPrQVnak20aZ41CGj8wjNdaCryxmi793fQbbLUQXiAb
AdoEdjMtzQxjUlC1QvgFJgGpepBE6F727/nbFX2c8MzgYSLZwbkG+gx6AikMal+un5vI9Ibpc2c/
m9VrS9v9/TMGkBwxWS2NQQyXQykqPehCVUVgH1FtN+ul6kTTQCFsaYmoTtlic6MCLSFrSkaqBQ4n
Z8oIjNKMx6HzBzBGfS3Ssdkp0XsZDJqn0lBECr4xhwwUpqIJHnV/OA3LgZkASVg5aLx8iQIzGYMV
/NFWD9EMyri7IybMHbbDR6cInkPOkY4SK9L7mSVMw13Wtm5vG/c/5/ZHuRllSEQePKdDowRxHk1W
6wdlgIfJi2pRpxPbUfzaAH+GfYANvZYgJ0mWjKVUDH4b5nvw3jlWMr7IfXLoJ/KaWuUnU6PUkUNZ
sP023kMMyAZ27IOxkB9Zhj6YsFftzk+t8fBNMu/lqMBJRQj1wVGpoh2UB4Eqw1jrczn2fvpXivay
CM26cd8gEofIOWIooPFl7iJQ5XCCNsfc+2OgOVb3FXLHbjgp9y8/C6GQ+QTOnPUkLbdyPbZBr1VI
TcZflJ/zj9sXwHoFgCpGKy5eAfS5rSDmrHPTrlDq9Ps+fYJP94Q8nOBVX8/S0gTnlXRlYwcN7nuQ
Qw7uXNoH6IJ/go6SAHmgstt9uYkZQBqpGKw0gmYeTdnRUZ+0rIn9LGhKiH+NPRjhA9215u7FIuVR
V76GtPEaNdzZtRk+0yCdfoRxUvy0IbOwJ6k5OCNoRx6CTvsBFhnwgZSF7nWFHe5JpouwVuvHEZyi
WE2Gh0aFinc/QjUb9GkOYz9O8odQr11beSjm6djb49GE0w6M4+2l3qh4wCLueMY+x9KI3EbqepoR
EHYmfprJiqsrqVOqz47XVsRL5GrYWVk4OKpENC+xTeCMQu1XTfURHkja74Y27gTuwXrvMQo8xh2o
I/u7utekhCZT1cuRXzTH0q3S4+3xbnzexr4GnQcwnXDkuOEW+hwrcpRVPh1+ZOh2/Xn78+ttjYvr
6vOccwPy+ypqKnw+jd0gIW5iDp4pumHWjyYKVCiBo0nFZC2o3A2DfdMHdtOXJ1n3yqLywPDmGcmh
VQVndD1XSzvcI6aPaZVLHexY9WmoIAbx+/ZkbXyfnU0ARsHxjPCEGwcx8wx5szQ+tb9M8wmh1u3P
b0wTLi8E0zaAu5gmLj/QJdYg9yi5I1dmfzPlaZ98lqL6Aa/W3R4mOgmQhEDfP3YsFJmWd3FIU3uK
8y7wG+lz0e3DeW8md58KUGQhpQx4EyAEaHJdmlBLjYwV4rhTOO6qn6UIprOxEovPc7exXui0VAk+
L9F3+2fVCnInG6EMLhnGfWcBYssO3/Lnzw0FWgGdlH6SXKYMpVx5R9OnMni0h09RqzmZIu/a+icx
RSX4tccHggG4Lx/ssOaKMiGa1WGmVpr6Biio52p8B7lu60SDXTtpq70VWuPd3nQbASRLxiMdD73B
jQBSVasqhxx74kM+05map7lK3Ygc+sjw9PG9s/e69AmacJ6mPmYgmS+Ur4SATtjwUNyOJ1fNv97+
QeulZX0uUEpHxgcNmnzdJs3BRDMHfQoZ830THkJR2mp94y2/z10SFBysRE671G/pW9oUTtNRJxVy
L4tGwW2gKjVICl6K1A9jY1fRH4pQ3EAwDp0LE8d8MkNjalJ/st26PI7qgyWCu24OAmSQLAhFGMIf
4lBD/iivp9Tvfyf2niiCRMzmCK4+zx3iBuEvyUAi5iNL1QMzDRZIEUPVisceXLsMkgF6RmwpeCrc
OgyGmYWmpKd+PD0OpHJaY5/3z/ivpR+KPPXSwrW6N33+OgYifsuNoww+INYsDT8OGSc2/KvMTGGo
o1HbVeqr5NlI9/GcuxaCN/kVvT6CCGTTFPOqWYIC1TXOlK72KE/qFAtVeWHgdakTBIc0cKr+7hq0
hnv9H0Ocu9CpBi30CoZ05c2uPjXH+8++yTwFRieOvBa/p4e6p2qbfZz9Lt0Pgg23OU2mhuVAoxtS
EuzvVytSDy1awo069SXNhS679KL9gFJjIVKe3NrXyEah7KKg6IIK29KMGeu0ynQ8HtPoWcRTeweE
FbcnanMk/5hYVdFLJVd700z8sNhhtUv1zY7dPthlwqB67ZRgxa8scQ95EkzBEJkk8YnitMk+6/cT
RGnvVbxlx/TaCncV1FVD7aK3Ex8kxsPglKJS+uYokLhBigOQT2JxS5LK9iDJZpT6wexqyImPTpEf
jVLgwG0uPEB6SPwCtI8Go+XCg1u8BOLBwKpAa9wMv1jjEYx/t1d+604GXSEj9QeoCqaWNhDvdNpk
VIUPSTUl3vci5PDWTF1/nxtDUaNFdFaawp/JxQABcIwyQoh+jZSIVLE+0nJcqAsuVaSukSkHCSc/
XVWeB7Flh6WfZFHjWIP+LYts6Oeorlyhg6MrDyaQe6kWPRRV67RUdxot2TXWvQ2G2HxoTIWqN64c
ZHn5BG+c6altJii1q8Gutva2yBfe2BZwhMHAgjQ1+mx5opc0HTtKjTz31ax6qYLgV0raYz7Gd0c/
gG4gXYjcGsNw8F69mjdAlScNzES/fhgiPM3Gvlt8nf396u6M57pGl2qd+5H6ObV8UUuE6PPcttZG
gKdqJPJ9Mr+TnZldbp+arSUASwDcAHiUoOfmfv0AfbdwapvENzq4GmfJON/bxcs20bUFbgAz2tjU
hjIL+i7Xd8P77QFsHMvF57ljmfZaHLcU+FJCD824a/tPppF4dWk6t+1s5HPQF4RUJuocQGPz+e26
nW0jbZLEN9vnZIyOhVR5A4TOY6hm5T5a7v+NPcihMByKhg5l7klueuh5jFqc+DSPHBAbP1rpuzp+
lsxdUB3VQZQ92tpmOOlQRYOCDeoeXOSbTGlujHMEuGyyDxxAXm7P3tY2Aw6CKVgBerR6AEJF7vOx
z/Dy55VX2E9N8Tarp9s2tnYCHjCW+2LOBQ+obZpKryNQp/iV1boVVJqD/gyQuJumknfb0no0jPMT
WAXWl84wpcsj3+s1QRiD50xN6we1uHSqAhGRv7eNrFdkaYTbAJNZt5BthicDVLibaWe9FGWeRcPg
Ar5gDKRGH2Eh6wfkhF4Jcc2yEuQ7REY4B8NsmsIsQvh8Wn2IquNcPskiivNNEwAJgajhg+eV88SU
KZxByYPlsKT9PCvOALoRot4dfWM5roxwjtgYkgp1LxgZkvc4+l0Hgvz29iAQF7EjiCQaN09zohtU
HjFPkpq6dU5BmAJARCvy9zYSOGwc/7XDNwAgTukgxQC3tf2adI6eegV9GNu9vR8st3mHHLUq6gDY
gPcsTXLrY6j9HIOHIfHjonGSKULTz7HPnyVkVYGRKJV9BnLutL37Olha5RZMG4e5HUZY7RnXoldN
Bytz9PshH0jiodEZBJhQk1xJl011a4VtKWE6h9AZgxcl+nX/NQDpUoLgkkGo+RKupNdlF8VShtAs
cpTgcxAJLrOtewaVJzwyQKwAGcqtzhwMSLAnNPel6jEgkmcX3cPtIbCbaunO6rgj4SQpoCPC7cxZ
GK1JnSHgnvld62V65trJc9U+zknskvj+wbAyF/LECMVR3OLi5DxHJ4lZDaEfKuVOi56s2RQMZmO6
Fha4wZBwnrJWgoXypdZ2lbW/PVfcI4aKEZo4UWvE84LGkBXkjpCimZM6mF/HOo/doTJ2VpE/kyr5
1eUiTRbuylnZYkO98lxJWWhaQJB3kar51daah74effNepY7/N2NiNCyxjoa8pRmpCmstTs35FZpr
KmDtrZuNduHQevhx99whkkXNCahdwOP4fYaanjJPwSS9aurzXL2n9YvW/mgS0YHhU2dsQDZalA0A
qOHX6XzYotE2pd3QSq9yqSLaHJ0ZqDgyPxVG6eh57Sa9Unh1PRrPkRQ0B9Tlup3dS6KMOOeR/udn
IKhBdR2QsBVNozROpZ7lufQ6dwqK97uw3PVx4EjBCQU9p6KCnbmxWxBDAZvO4B02+GyWy5gapiQr
KkYdZ4+J/agGl05EnCkwwWs1ExpLBhAr0mslv/wfade1IyuybL8ICTKxr0CZNrvpqt52XtC2JIlJ
EpOYr7+LnnPudFGoUM95Ge1RS0RF2siIFWtp2VdiHxrzfVmC/wza/3uxhJrmXdFZZt1rUZ7ve3R3
beU2t1xY3DqgvMCerTFKKhPQee58r819siW+vjb1EIKEyBTqE8ilLbaUqYtCKzQ3jlr6k7l5YHjP
fXtnaA8euIXd5J0IlddBA5MpMlG4hxBhL0LRkjNCE4/EUT99S5HukrXaiBJfoZFv7ogrE4tYdNRU
1REOE9BWARiqoJ+zvrzvucUiLa+KYzMCxZe1oq59qBI8Ey/J/KEbv9PBCrUKjNAxPYsUJF2T270z
vvzPb0NbDvrnge5cpkFqyiszieM4yqcH4TxOQwFus60H2MrBDywLOt+QgkX10V1urxrMGc2ou9GY
RNPdx/iB1htpEGDPsUWXg/zGxvJ2VEykZoNWzYgMrhGN+ZgFpdLHoOq9xG9ckvvFUP0EtMrbK5f2
X4Utxa4ZqHOHlGoVgjDjG0s5CYCiZWihtJzQaAwdjT7CDizp8VAVlgLXcUPvCS+qo9RJd5eUSguA
+qyZ3xJHHdAIJvBkxhaHxJXe+a7e2b6ZJ+zOStH3KikytWOhUNZDp+CxzSsJQGGKHmsr/ctRtrEb
OlWGIHeyQxQj/dymfdh0rhaac8dGEkjDF7F+7m3bd0clwBM+ML+avKDQ8/op44nmj4kAHLIusUMV
lABpatp+RozGrwxa+UU31I89N4pH0jv9UR9S/cA9W0DexysC0XnaBzScfZWlA/Fs4Q7F1wZqdjok
f3IR5okxtn4z1tpBTlW7U5RbuzZj1TOUgemRppbzpUgYPXjg2wrHLm3v+zpO70th5x+MTmvvNRep
d71IwU3g6E3EmGMEhqqSYOwsfkg15zMYUOh93DvQ7iJOeW9ODT9mnlUfukKvdh6TzRPatIywoam9
FwUoDsbUi4M0tvJAyhLjWdhtWGq4iWPkT3a1Tct9b5X6vnW0IZzcYgqHIekfRcvM+5TaVZB0RnYc
SFzthqwjdxOzdR96rd5dkQ8kHD2TBWM1DOFQd5bPEPE9VmPdYYK6/jF2obsxmL190Ce9++hqWuUj
qxhHtcPjfY9GsqgBD5sP1ofUz6tK+phJIzR1DSVWK36icZvvmjir/RrMroHBdP3T7cBhEaDOGxyd
LLPc8dyxgQDi8mrLbU82KUBD0ZBaAYvdMIvHA0hLH1UMBqw8M7au7pVbAgaxyZENwU26zEgaRpsA
WNbaEU9dP9emj6amf4CCxZ/bfq2aAT4GOXfTxu5cXBN6NXLAAWM7IqZEa7xBvnaEtgdBrOr4Lyyh
mwalUAKpFWtx7fW6zBoxEjtqeOs7Md17o7Pv5da4rR6SiD/Qt4Hr7woDBpRWqlrogEVokg0cliVB
bxShoYbPvCNfbru0dsfO0D9gAAAuuuKWTV2rQkSZxJEHBkUfR/aDmWcfNAJl0tIVh2zMQiPfQrmt
ntCo8mMIZ8KHZQhb5WmXqbyNI/KXW/nl7rZLW19fzFJNvUloAl+3RR4QzkOr2yiDruykuYER3XMz
VuMK8wUYZe5N1hBHRpHfg6jkAH6PsPQsPFsRHGupvbHu1jwCERSan8Az7KGCeblzXafnkyo7TNJU
/O4gGV3z9F+4hNwSqAtQH73WEBo1m3SK9nFUQuCnNfVHRwBAa/ySVrtjmrdxSa9sWReUQShjIbZD
UWQRag1xGfNCGF4EqrZQm9qnzEJtcdqiptwyswi3OO9VPqrJiyYnSgl4JnoQmGylsNcWw1tfFiFN
W9De7UYYMYpI9HdF5dPhsepDstW4srZV3xhaNgZUHZ8G5cIQeOp759SLs10kvmAUQKE/jbWBgdoY
u+WpOtmtVqcNkNNUeZ+oxg+tPT7EuDNvb9ZVM4C7AraAwgOoES6XdpPkCJcgaxSNUyD4c0FDTdt4
DK0dpxAznMUEAHC6olNjfVeZ7kTgCbog0UzoV+LeFTwgxvm2L/NMLwNPdBA60PwF1hmvx0tfYkuq
snISL9LIY9v/SRHO0fS+jndeiphT32XQ3/jfLM6uv8ltkFjyLmaw6DVyXyGr7VSnwfqr81q/F0dG
ULwxhg2bq8vwjZeLvWv3iJnrETalWQRZCe6y4rMN/qGuKvZNLoMenKa3vVydwFmZe5YZAfRysUZQ
HUAjPGNxhEBvMrIwsZjfx994+vNf2EGpFlwqAC6iInU5mqNqk6zQPC8ijR0Ok+XL6i/waO3jdgOI
snaez7cHViPAnmTZ4mZoKtOoDmm+qtZ94u7SbosmbZkAf33NebiagLfHS+tqLaLqntNaDXZUmzQq
pXkoXPuj7AdMk3Vu+LgDCif3y4ZJX6bs4HH66/ZgrmxsgMJnNjUbLRkgKr0cTC3rE8tICzsyRqfx
C5UIsEnwPnSlttVcuXICwxQ6BWfRVMS1ixWZZY3eCeTeIlv7Mg3HBGqXIrOPKfnRkWljLa65RaF1
OGOgYG55XqGC2VTCZXbkdU3U6AD3UJqYe2Wy5HB7AP9ukVqcJ5hBINcQmSGnvDxPqNdlemr16AJz
Y3EaNacLyBAbfprUQe0+WUoF1XDWVB4wWe+kne40G/QWvlZXvwtdiS8psAfQI2hr41h6DfWBQqh5
UBvmSWZJ/4Bob9jrRZWFed50QZL31eQjaGsDyxRWiF/1e8yM/kMs0u5znhvVLhtZedfLrrpLWW77
jVfbB9tMvEcmY2QFLQU+DMuLmZ9qpXwCkSx9JjHrgjIpxsBOnQx5u8k6xKRlUSwgUTL2bbIjFasR
pAm1S4pJBQnIws5FHdt3UMix/Vo3VVgJlvi2JcpgMrvpQ8L7H2WBX+Ci2+O+ByouaHBXnVH0iY89
gOD3FFm+AEofk98ntXeopE4/tKpxH53C+zrRuD8MApdNYnH3wS1rdkCLvJi5mIeHJM9aRKVJT77w
5DiZe977ujDkg4X0DCpHblfuUqopPE5d577KDA6gCp78XId6OSgz9Gh0zPFUQAj8o5EI8tAklr7T
NDRlcpLpPusGeldVCQf2LIZHWU2ne1ZKTEPV5Peyx1g5med9zOoW6Z8RdIp5GVd7CPMCragq4w7/
grhW1iVBV6VdmFMU0LKGJj5ecyAqcBvpOwm1fd7KMVBmS8LcQSDvxFMX4GUD0TrB29CYpPrTDY52
KOPUDnSauvcFq6wPSlrmvazz/skeMhYkkjqPsq7zIDa5dsxUb3wG/R+YKgkdwD2nXONTmdfxxiG5
cs+ARhRyFDN5CwRCFrdpb7mVWTS2FcVoeCvzT1r3Ww1VGGeZX/U/KkB3N/bbovXm9X381uDiMqXM
MjUNpKyRqqO6+DbQH2X8lLKjRYGuE36jT4EaN/ru1o6TtzYXRxfiqcTtQI8fFdMxUWFt+dY7OXFf
3QLy1UKcjUaPq0bPlHdgi7JiB1FJGyq8kONq46RacwJ9VxDgACptnq3Loz5LCJ0Ge3AiRX8ZMd05
U+GPdrc1Pyu3JggawK2G6goQKssFMZAO1x16g6KstLR9rCpxBJUqAxme+DF0nfngxZR+yU00M4y2
RwKr1+swr3m5RyNoBSl7pznxonXfHyjPvBFzLQaA9SsBEqvPSD7EGF/L9YWuAoljerMJeXWIHfRP
IneKsvYSUwo8eV4O2ey7dP6gWzmBWpXNdzQT6b+44NDtDGAJSElmUenLydS6XOMJcDlRIv8oKM63
obdFtrY2kW9NLEKDqspbOngwAcINN/fTYQv2PS+4q4sThVi8J4AwxP669KHncZendm5Fei6+2T1A
n7EAhjFO9c9W3SAq50l4+/Aw104rEKHO2vNIDKCr5tJkgmxyxqbJjRKXy5D1U79Hq9oXvcsBZ0yd
X80oijAmhbNzZQ8+Kgktu7YENkGlRICyz0ye7M4qfNQ5eDClIt0nY6N/wGVso+pFhp0aM29fFJl+
p7kcjZqyRpqe2wI5TA8qhWlh3InK5D7SlfZDYjf2wUvRzDvgVvqcTqza2ZrW7c3kqBetNfkJ0rzo
ChT4f7yFkBfNhlPLh+IO2dQBWcnB3OFW0fdKd6bQZK6Ga0DhMm4G6GzWdOvw3Ri+JV7DHggd89hw
I6e3Qt7HX3rgGQCnSHzghg/1CGGfMn0naOfvkxFMGbP6GxSKlvQ+ggobeAYTRqFqP1bisy3tjwn3
nI0ttbbe0WL//3YW7wov0eVQTpYb9XivjwCfmNNWV8vKEwnKv/+YWCw/4uVuWiILGjXVZwIZcwtn
g/nCEI/dXuer59A/dl7bV988OJ12TEqzhiuJ/NzZBqKTT0I937bxGkMvt+8bZ5ZPB2kaY47g040q
kLhbKejWbQ0sVQ14TdJfGYSq4K30uTSPGU0/cK77lmhDoKI3IpB1Z3EvAK0ABb9l/K015YiXYONG
SssDrTKCgjchkMS7DX/XAg8LzbMzJBEYlSUq0RpYmeVa70Z6FodxKe9zYfnKMI9oBf5WW+avlo9H
MfV3zpRu5EbWXERUgOgA6V9ktRfrptVLqqo8n+cz0PTAxNo83/Zu3cLcCAN6gZkA6fJgJLWYCgir
uJFdPul9gTFEp+wGg9PaBkPsgdZyBCGzTtqlDT1udYXg1onq2Gdq3yYbo7RsOn49Kd4aWOxgS/Oq
2m1HZBHlE9e+FW6HHoKj5Tzq2ZMb7zrk4Hrv2HfK76wPXfVhyFq/22o/XSLMrn7FYrJkoWnpMMFN
vXjSB+5z5gaaucvEd7tzg5L9NuKDYn9uz9/G2C77zLKB1EaNWyByChH1uf25ybdEu9YdQ//HjGVC
e8byUQ3sr6kIOCgiPmSRBF852qaywBRVZNXxVyvNv+Pd/dLW8U9O3F+3/Xtd4svTZi4dQfZizq0v
dzlz9LixDIH4uKNSD1onh5rbFDd3bmd2R1tWaWC7SfkpT8c4ahgerd3Uljtbb5FCjJMS7Cnazwak
kAEAKSpMk5gdDUXQSDANfZiPTrGrPPJ9HGsbhWTP23WezX0mdf2zsi0AWriW77PRHfy6ii1kjwtn
DG/7+NoAdu3jzLsJLXHzirYE2lhALTHHiUiGg7L7Y4NM9FH1Njk6pDL2ghdZ0IEdOJCTQOze1u6+
KojAY3v0sJ614uQgZXUoWKdOvYxtVDAnR/umZ+hu5E2nNcE4876hhBAfE4RHOEhs/X5Aw8DBQLoh
gPySFgDRIO/xSjcfvQJU3xyNe89x3IldpUn6KC1UUnN7lJ+9LbmL1wtj6T4ankGNC4YIlO0WGydp
Wyvr8gZp0hIJCen9qEfj6wQBj6IVZ6fNUKCMT7rbRgi3ToZWA5ZGnzxjSnyST8iD0K+Fnt2BdED5
0pSPzP3DVDr4Gt3aCWubDVRn0GuFfgbaHxcHmW23HbcsZMO1ca+bz6N7ur0QXhsdliMB9BhqSXgo
oZxEFydlZVQtYRiJskAeKOiBFTXvkCTIzBeThvKbLvYV9ds0ADZ+2mqrXvPurfH572+CBxygY13R
1ou4mOQPT7b5XnL3ndoKf5+SSBbjhYEXzBVv/cDbZqoRxEXpBHCk1e1serw9iqtX2hsLCz/S1ixH
y8CLT+/SsMiaUCty3yk3oNJrozVzTmLhgqLpCipjMaaBFog4kVvJj6QQ9xD63TCxfvD+Y2P52Kt6
g9RlZzmRALVQ3tnICNvTb7dqwRCeqcg0+G4YtPtSlbuJpd9uD+NazPrGwaWUh9maXsFxUEaDmfgJ
/erYJ4H0ZJls5Fi27JDLZTdJoCWNHE5KN1DMd9onIUOyJfi79uacQQjIf+AdiAbTSytOw7Rck6Ub
dZ/FBBQRKvfSp1YZbgkCrK+LfwzN7r7ZRbyybNX1hRtNZkBnJvfd7WnZ+v7iDGK13ai0xfe/dqOY
QUQbeZy176MLbqYeQy7jitQqdifHsDPhgq0+7vzCa59aLfsXkTvaFGYxP5BPXCEoDHNgNMmwQ0uI
bhfn5GtbboS1q14YwJODlhTl8mWKQatYwmxFHUBBiG8LVfiaIluMVqtGUL155UQHFeIiUQJcUYOA
yYARVR4n2u49O3z/ZIO2dZYuABT7mqcDrGKkgPZQVCViT5vvceJuTPfavphj8hl7NKdHFnevLnUo
NgrmRYl+9MgPvEV2PLs36+mYJRvH2dq5/MbU62n3ZmewkWoZanioJScfDNBxN53f0pd/MWCoQYLL
ar5prkJVTxduKTIvcvTxGQXl57F1Ni7p1VkHAQaymYB3X6FjvMYeE8NSbsR0JDdrf9pUq9iysDgR
Mz45eZ3gwVkVELr0/wWGGgQmqDyCeAtQ0iXIk01dnxUxcmFIVg3qd50eiTzcnobVVQVuW7SlgWv/
CoETV0Zv2EUME1LnQZZ7uDf6XA+NQuhBXXdgwyDZltjV6voCKwkqmijGXUkGKatNSgrC+Cgbla+s
B6EeBnfjubWWCHsbIy2ukcJ0BbCUCNAsZvrd5PhG9+xNxzJ/Mrjte2xjOa9GADNDhYPdiTfQ8vXT
42El0aOA53lMJOJ9IH7ngyhkFuhE6qw2fDdvmofSm5qDQaR7h0i4/vj+yXz7GxY3GlK1jZuqzo2s
VgGwNTFE2R6uauLLjJxyS24cemvzCNYrLE0DyZarLlAF4l8oiiDpYcpmV3Lpp3Ec1sm4cfKtjy2q
t8BdorsVWcbLm7qFdgtRMewMSfkEshZ0nNbiofVo7ivKnjvhfBdi+KuNrcBsio1BXdvjM7nKf40v
9rjeQqZCeClAhJP7gdf8zuPFRmC11iKC0j4IlIEbBCZyCfDMpKmVWe3YkaU/e6UIp/i+H05kijKB
umuxI12/i4kXGHZyaI0tYta1uA4PdrBjInUFiOlieD23bZBYhXXAqPd0Kv44Xr2frDgscrmVklxL
0b21tRjNzAZpkFAe4BTghkIhWj+0ifmRlNPHtuUMDAkCFd1u7wz6YWoRld3eIGtzCclAtL+8+rqM
AwB9iVvCNTtiw0PzibYb9+bW5xfO6TG0RTnD50Eh4+8t/Of2z7/ebwRlERBTo+qGStmyNoJKBTL6
Q49XRvWrbPtgKI6W9vu2jWsfYAPPPbT24Uq4SgHWo4X0HIDzUeZz6w7cvLc/f73WLj+/SADaIxFJ
5uHzUKX7VpL2KZHiUQPET9rV3W1Tq57MhKIgmX0FSV6eGpxOBFSyox1NQHGBGsPPft02cH13wheI
niA6BloGD8xLAxpoqazS7ACXAWUjw2E7/TXg0a+qB+puHbWrzryxtRg3KaaUqwQQcFImM0g/tLYI
S64vzEtvFvEla+p2YDa84c2JOWEJ8toGOSvUhe3u92aufs0fJOnRw4IUCnqSFmfOlDstcwZuR4ob
4N70DlP/8fbsQHQF43+Zo0FnP5g8cD38zZZ6OT+Jhlxga47Jsy106UCai5bHglRd2OK2boLB6qy7
hLrTriB9/bF3FAs5INx3VYMmPYXWzedBk9adLvPiuSwrtk/czPzCUz68iLIdDzjBehC7adYZ0Ux2
VEacHytqg2h0Qv+E1BsQS6To5fBj5NJ2mW7IXYbCz0tTNpjDmIFbdGDxo2ylOggnV8e8JHno2uDP
pw1zd2Xj8D1VWe9PesbuszyDOrIzdNk9d9S3urb/OLD+0Bi5/tzadbYvSObtgDL/Nkm9PdQ5V2AH
zqpHrTOnPYi5zIcOje/Kj6VCbkqJMcoHO4msosmCCdjKQEKyam8x/mMAIZrvCGYESUW70JSx9uSN
Zf+YeWm2QwpfAaCTgSa1BxXllPYitEGt+0K5mfsy10Ughi72ScrYzos53Y9Ij57jjhUBU5nzOdZs
sY95WxxNZWkHAfTqQyW5HQCZS+6kY36tUMwBeso1/VFMyQm5ZRVoCRBVRgMMqFsbxYMm9R9JD/m7
stFQoeum3+Alu72G1nY4eB1nKDcIN3HsXq4gpwUHldkbyXOsLLC+Zg9o8kTrj/nJHZtDaaiN+2Pt
fAcAAjcUMAPIVy2Siq3TGFZvWMmzw9i+0Mp93CQPubMFPF01g/Zz9IACOHnVCZq0YHDSJzt5Ngej
A0cUe8TkR333fsAMkhMgikLPKzxCsfNy9BTk6qgj0AgnXPHTtNrCb414I3RaO0dA3gQrEFTDXl/M
UN2SQu+8RovIiNIm5X6db6RAFmsA6ES8vvDsBvk6qntXzZNl3ZSkJk3+4vFPlL6w4quXv9hpGG/1
ci9cmQ2hTxhHFezoUD1YRA8WZNVQtG+LF5QJgF7SfMfZ3V7OaxZAGj7XRnEhInJfTIgJTEJnuuVL
JHINJeetQHLr+4sLEXpXJrov4/LFnHZmfyz7DYTQ1vcXlyBk53p0uOL3k+GYDfuthN1iX8wTAIp9
rCWKEBwwr8VakgaewLIQ+Qt3v0vkCywOlbPUDN89CW+tLLn5mnIo68Ko8hfN88VP+8v/9vXFnsvM
xhWFXeYvnRtOw+69DdF/j9HcSgxgPjjYljGPkj3mF1fFy4R0Bw/Hd7YxXH1/McXUiNsst1j+4pi7
WoGfJUBF7fYQrU7zGxcW0zxMGtirQXL/Qsy9x8LUPRhb2K9FlLv0YtlhwlU+4EKHF5nrqF8jN+nZ
lOMYWE0V74CSmI63XVrEbn/bw8t4DqT067rvYFqaNkHR88UCjhQsUGEyHIT1u7Eyv6Rf62nrXrze
iABZ6BTPM1TYrhM4GYkLHoPu+qXWvqdN75vtxjtxy8D89zcZyK5jOSWVxDKrT7a8k/3+9oBtfX9e
I2++j9JgIsYBWz2ejlN5t6m9c73GLgdocdKKhMup8zBASRFWNFTeU96F73YBZ/jMc21R4F3I4rAt
Y6unaAC3zuBhhCqMKDa2ycoQQa4a7xtUOcFXs0w+OiwRRVIk9pnUT9XR3hI+v75WvbefX1bMpqqq
zTJD7Czq6sk1td+ew+8RiIVgmDq4im+M1vWOnNvj5iwwMnTQW1ps+hykGgh24vGch+wHQnlVBqO3
YWNlxCCROQtNzp0GyGpfLqoiRfq0sZR+zqrnYdjRLc2Ure8vwkNZpw7JNXyf0XPVPhO6MePzGLx5
L+HoQKMLyhfQxgZ4HfmFy99v8ZkhJ7fVuRQnqif13ZDWT41n/UZG7o8c6vvObNn9Zur0amrwcgNN
BNJPWGqoqC+mhhlKGydGujOAIL4wfQut/7rzOVG/bm+YVTsQ6EEdC5CAK/dq2g2aq0MxO4VSdqPC
QoaVWfmn21audj68QN6EzITtyAsseUXjoXNkwQVETMoDWITxkqbV/raJq3UAE7OAOdLMaMe71pgh
RseMQTbnTHOnAH0LI/PGjbWwagMobAAogPsFreDlWuDKzW23N6EGFR+K9vj53R5A9pgilQtQ4Mzo
efl1t6kqro3FeIaat9oncvc/fX5JDKMppZp8wud799E4dPy9YaiB/OE/v35JCsPLmNq1wudbbZ/s
LPP904vPzygu5NTxGFgMfZ5XELizyXhWj4Y4qi0M3soCvfj8IkLMiR2r2MHnx2znuh9M/iHV3r94
UHIDxB4Na+gyXNZCbC2F0q+Q+jltYr+4H70tibQVH+ZWPHSigmDmGobVioFU/ch0iB/HfqJRfyhk
oPotkO7KJpgzh4h1Z0GSqxql5UEEA/tZPxd2WA2hu6XMuObG2+/P9t9EIYPSvQrsF/q50aMifS7F
fko3IkNvvnQuDnUEhIB2z/MANtsrgVrBuQu1azqdbVKyD5YxcTRUI80UA2nHcNYi2de4B9PtvuJu
6X9JMnEEEzNDg5+B5OScamkZmGZmmDuROAzy827me03D7zhL8gBKROUTa1j6C69Wb/AzU++1Pem9
Keyc3r4HSEHtUYEqD6BaGwI6ivwvKKvnUVr21QB5MfSsO4PX+I2mJQFk7cVLRknT3hdWFXqODFs6
Siuw9d4tQqcc0UTa6OOOj4l2wluZ7rvcYAfLEnlY6T2SsBRs9HuWpMkPMrD+FKOLV2vU4FvQs/G5
jjTRrmocKH+B+0U3hvw4eUir+5QgDwmxY81v66mtgloznS+ZW5eHlvH6WGe8DWqWN6dKjNOvxKTq
QTAIiGcFWsHc1GCBqzX6flJe7UN1zv5SuDwJ6lw0vlsYas8Ls/Fb6D3+1HvH2RfCNs8DrabeNxIr
DsZRII3sTcbPzHUHHlT5KE84+3U0jtj1iJaLpPE+9nzge+kkP1ozdrcwEquLEVIdaP+kuCGXzZ+E
VIkEbnoCdfgu7ZEY9WWxwY2wagIYCTTsogZzhcpjVslMQ04TmB0PGH6VHdOt5qaVS56gVQXngo4E
GmAxl1sqgdpmRTNrOlumHRj1PtOeLHIqhy3usbWj4a2d+Xe82bpoqhRTBpa6swHB81/TOwtVOGtQ
jcf1iGoyOs2AW7v8fCo4eIq1GnKzqCXnIfRC3n1DXnx/EarKwW1x9DTOOSt2QP/4Q77Va76k6Jpd
AB2xC3o9pPhnptVLF4aWEZbZPD4PwH9+b7I4PhWu8z0nGv1SKJYFGRUEirogxQWHkjbtZ9083+Pk
IUZvrCJ6gB6737WlvZDR/Xjb/euFiAAXPxBJXRzueDhf/rZ6ys22Uql5piZD7+jeTHex/fO2jesV
cmljebj3HVo9kT8+G2noPbEtbMjq52dRICT0XNNeitq7tKKoeTv0bANX2AQCsjr/4veD4AhPmplz
aHmJa6aoyzbBMZUgSHbJueMbcc71VsUAvTGw2EIKSruJMVjmebJ+5y71a54ApwDB1a2056ohaE0R
tPuhd2h5JigTwoJ5LM1z5r70w4HGn8bxq0v4xp5aW1RY6YDAzyHDFW+8rXLS98j1nAV4a1l9z6Fv
xOtPt2fl6tmMlz5EnDHrAOXiYl/sKpmxrKvrgZ6ngYaTU/hieJLmndF94tnv26bWVhgoK0H1Afkg
kH0v4tBG6H2rd71xpvLjoD2rw+3PL8HkOCCAKcZ3AZZBdIJ3wOUmzMmQGkasjHOXD743/slkfwB9
bcCye8/9RZp7Lh97PQm0xtlV1cPQfoJWqC/tejeVZ6N86tunUv6k00GyjQB/bSb/+WW4SS5/2dR0
LggM4XnKn+UEejl0i288E9cGd1YUR4UdoSX6hi5N5PbAC97X5KwbR318mDbyZ6/5jMuwD0E+8Fzz
GTzjShYu6HqnE4RvWPNUDxzh+igtBoP8iB57cBQEZMxDqX1w3D0jSaj6fV65eyP9HacgWRZ/ifJI
6qO29fS4dhoC9BDgRAAw06Yt61uOPbl2g8TDSed14CO62nh3XG/0y+/P9t9cypWhUt5wfH+Uf3rq
7EzS7sb8DtXKDUNbjixnT8bUrHoYogjDFAky0CPc3h2rrsyBEpYHZFCW88dmavEEgtUn0xTPXI4v
bVWBMKL9qx62ujfXTM16zzgdoViA4+ty1DokGuIUTSunXoGooE0OTT3zNXrg/CLJp9tuXe8sgprt
P7YWcYeIM8vhOWyx9ivFbu6Th2oLirc2OYj8Zp6bWUhimYHJvL43Y7AXnqSjwKfa+vrG3Kw54eHV
CVwJ2gkg8XA5YCXjRQ6tcOvEzMHXccpXcb/D5rk9VKtuQGgHCAlEzBDovLSigbB3ygDcPHmo+us+
GEn+jRvzNYISMMA+ywwsyICa2GonuNGBMFHpYcabj502bOyVJYMOznl0K76xs1hfDlHgBcFBdUrd
OChm9a7C2FH50kECPN8p1QWjDlaI4it1P797CDFuwJgi/kSItJwoz+DMMpStnyT6IjTfM/a3v7+y
EC6+vzhvWNIOthzwfa0LqBeaWZB+uW1hZW9eWJh/wZsTzUmBtwDqRz/19d5wv6XQEPrJt/TjVlba
K0MBbgsdagLLA0DhLaO7Xa+f0NeWs2hL1nltlPCixCLArnQQrV76oCW2ZB1V+smjMpBqx2MXPWu7
2wN1VQFDAeStkUVGMe4rrdVj+JBOaCSMf+SjCBz72ZB7nh4buTEtGy4tt05dO8rQxYBpSWXklPZ3
t5f3bs02nJov6ctL/MKpZWMPGh2htzXCqUk90PiQNmc9/UCALHbFVqpr1RSgn+AqByH+FVZ+IpqR
0DbTT3b2Zyy+TKQI+0Ed0uRcVvlGTmptUSMMf9UPm/tU57+/WdRQxATHECv1EzrPwlL/Hs9hCW4c
4/vtNbFuZ24lAvknsgGLhecUblnpdquf8uRgOClo8XbMBEbp120zq4vhtWPpbzOLpTeaI+kIILSn
LmFBoaWND1oVH6ihDXfW7MzKCDYuHQTkV+UZYnI7kalxctxjQsJq8r2P7/fkrYX5F7yZGAv62AZy
ecapBb+uVx6bGDoYG16sHTZvbSwmvwQAviwm2MhMH/25xRa54+oo4WmPAgmynVevlmRERhVAPOM0
md/N/BFRjKc21u+qC0DIzqkZvL1flWDfDFOR9MJTrDROVY72haOLzN7tedgysFhRpNQzq2gb49Rb
X7p9u9Xlf62NjsMSDEP/dWBJPmHmdi1JJzHPTfkgUT9uO6TjqNN/daQ62i5kaacS4MT2S9E5IddY
iHBop6csqOxsl5kQF8xKL2B8CBlFirZJwxwww38xCHgiWUjRYIyX9eexn9LaqjzjpNjOTULIWv1P
31+e4Uk59zOCNPyUGgee3smtE3V1EoGRAaIfqferGheqEnmiYoLfb39y24+fbv/6tbNtZgRElDsn
bJfvR3vy8rEuEzJfqnfT4IGp6dD1bNf3Krxtae1mReef583tKg4Yji8PBYLWOZo0Ok7rkd/9H2lX
1hw3ziR/ESN4gccr+9TZomxJtl4YHtsiCV7gffz6TWj2W3ejsY1tb0zEzINiWI2rUKjKynT9YmOU
5Ga2PXApa30wT9DkBUrzsk3p6I5sCiEjKbw2nTPYRIEs0PybpQTHHrjYmt+X7UidxZEd83RsNHKK
Oa8XPZzLV01/JOQ9jv/iJecez5/wWhiMFuRxEWzgRf7Qj/NDb6AoxlBziVLFUomELzzUPrHF9+Sx
Z8p6N5qHWQ/BQr8uyaHK7t16kzr+2pvZZqlYgGrCumy+VdMr0xEXfbk8n7J1A9Ec4gc8TZHREW5c
sKAsVlJbmE+CnO4BZKa6Fwx0d9mKbEcSEFQiwwGwgiP6X7tqCapSGOWYPGT00HQP2vC1Tb7Sqdro
rSLU+yQvEoOwY2uCM6a1FU3TCGsQEr0li79JweU72fUKMczG0NkNENX7KmVrr2lWuocegClfdzX4
oCxj3RfL97jxVl1dK9yj2BT1udZHv0t04jOLu8Tia+1COsT3f1vRTeYi89EHer5PMj/Q0XQeqaR/
pSv8Z+5FTG/imWka1TiZpj2vWWK/OqO2ZmkL9g0Vh4PKlHA4OwBinTzDwenmbTk+gQm6qveWSj1V
ehkez6NwPsdyXmrLw/Mk0rIHakzbCN37rKju0VaNrm2I3MYQBUznZ1Lm2y4vn9rJuZ1riKrTYktj
1AahTEWTbG3FeUDp1KzqIlZEHLI3NPhCURQCyhl0Hh6fq6ODPabMb6nPt3x+W1V719G2hn3TN/dz
A/LLIgJvKGLPsg4mlEAvnzbZPXZsmr8cjkx7WZ862P562LQbdB5om8uflx5mYOs/M5VAzQiuHloS
hYbnAFxW/uEjSC+KPkjByzZ179b0I0lU2BCJPWB8cSUhkuYsNcJMZtkAtLhP8VCMQPiz1T/YtJvR
9GB8jVUgQ+4ZBM+BxxTIqHzePe+Y/KcczVySZ7rvJAVmzpk/Gm8JqNMEpZc+e5EO+tOhWAOquZ1A
UXJ5SiW3GuxieLgNJO2SDhuTJioSPRzinQPir2RlZYpVk2yKExPC2UQyaSC9jaFpI0hQ6zcg667f
dicWhGOZ6kPjZgXWyXXmwNehzV0N/08Twm2Zl9o4mjNMRNmXtr1Nr0bJGlAAAngSuxoHCD11p+tv
xnGcFzTHm5qa62HZABOzvn6lP6m8EQRy9gG+E452WDeQpM98awlBTP2ejfka6MDfpRKhJ9tQHjjN
sKnwn7OEJ20StOpk7hJq/q3v7GotDRZoMF4ei8TdgzrwjxFhNcBzbOERgLF4LgsgOwGWyWAy7rNU
sXVVgxHmLC/HkvqZjcHYm6Rd+QUkJRUmJMkUTgSBOiAQ0rwWeLosUEuyK5CyLGFs3MzTLUKu4XUk
V4MpTDw+PwspvIgtUhwlTeck7qAv4WzsmmYHpApTAQ1l8STYJiDB6/IWRzSnnA6E6laL62ieQ2qa
+0iPgzTrD2i3QUznboYKeHPD3BVt/4FW3TuX2quhKVadpVoyibfBz0DtFnkpyFSJ5XrdHzTPrq05
RIMYSMXQaba6eu+dGBD2XmLYAyDH7hzawCDnG2b/0+Z6UDTXNSvxkM0HdpAzCKNscAZOQTcXG1Cd
mMOlW6E0kSm8gSxK+BQkQmqN08KK5J8ornWg29BmhDLDKnfpvragQOXeZZa2hfJoMBuPTpQHDXnS
3Z+XZ1C6VUDZg0XCAvH69OlWKVlpttmSWaGTt9YqNY3bBswHAQFjWDA32YtOvE1sODc5QUTVgsd1
mR4Xf3zN7EQxyxJHAnEDG6AF1MdxxQunr4/ADZ4R3QpbZ9t5P12GztxiaykqrJIzjqIG5ypGkxuw
NEJYNABEudSZYYU0vy+6Zt3MadBOH2Xlr1DUujy50hGBExkvVdtBwkl4gph5AVbX3rJDbzwsEUgK
D7kBoBp4z6+3A8ApYBko+ktSFo1pJ3k+wQ5tNza5bavA6gP0lSiOm+w8H9kR8bntbObugF6ucPQe
3bQO+iy8PBCVAeHmRS0A8BULBvTsFtqruaqbQCRs+DzJkPZzOYAZ211c/XQEMXFd6XZYmbm+a0nf
BMzoUwj9eMW9FSNlFaE7eFc71Q+zHY0Ar1i2alHqBfPIoMK88aMlxJnwKKDLMi1c0cgOnx69gkRW
lWgjCavuvjb3dXlvqJgN5CZw/fOaKkR/BQfZd12MojAjodOyH7kd33s+SMN9svmLdQOs9z9mBCcy
ZnGydDrMpHa7MbxxPf1FahVz9ccCP2pHEVORel3qOBUJc/p12kzml8sDkLwufCTlwAODuuP5Oy01
wO5WMsMOoZhHojs7Rby0pdmdp6+UaAfpmhzZEjzQ3E64tXBfhmVvBmDH9hggt6rslfQkHRkR9lbf
NzNtP410q9/69UBxADXRdEIcJEN47He6Gg5F7XFIEzgcrLVVafemO99cXhGZ7zw2IQzAHSHToNUp
TmpSeXdo821Xjgah1baEriCzy2l7vT0X1QcHaGvkp3Th9gGcpnV6vYS9zl57bRFYdg91H4gbXt+G
gAkzwAfG66ogoRScnAsFRdDpMjvU6j2j+/3lccgWHlcbbgI8w4wz+GZmORALNmK4UOig/ChUPOWy
zXv8eeEcllXvzClflsHekGzVNfeerUBxSZ7fiFv/jEDYXF5cRONQYARxuQN0vypRrNiX2sb7h1XB
5CjuTtWAhH2mkaKIWQNrFvOQjH8cDQO4q93lReEfET29C8yY67uQSgBg5/S8gCTM7kqQLIRp9mXQ
sqBAl3JMwAX3yrwnKG0qxiQ7OxwZwPkzoBwsIvQq6jW+zrCX0auCboBXZ9DW6UjVVIl8Kc7H9ceQ
MHkR6G7y2oShGW2Bty2dDn3ia0GW5K8FEivQOkJn/+WplO5vG6RqODj8H+GcVn47sgxKEOE0PXkJ
lKMUMZv8+2ACRxMMenhEUEUFvmdIcS92SJIdywN/3Fz+/bL9Bn4zeACT73GxAIQ6fu1B/dQMLQgk
lFtUR7Jc8cKULf+xCeGM5sk45uhGMsNkWBFovJq3VbLKVLyGsomChD30TtARAFgrH+jRjdxDuKVx
TNMMsw4CoKlhLSu/q1WYLdkO8/DiAnMi4ja8Uk6t6CmzrKlNzdAzrE26ODd+7q+tWcNzNQHplavS
DZOOCthOdEwayDSKVE1jFIPixEB9joDy5G1QPfWkS2OBEdAGEAAoQcG3mU3jL7MBUjd3jqNXt5gg
y1s1BVRxZ1tb+dC6+ovrANkGJDJ94tlnLV3jolXg9m9NlNXvXfZIVMdRup05Fs3xeYsu4fN5tAsa
dEKVXaGDpQ4KrXUCAdDfnKfv8pmRzhq8Jh5ROnCBYl6mcXtTK0HWHbqMBGBAWVuRvrUzsO0oijMy
Q8i+IltvIxWK8Oh0NO3g+LOXYvX7wchXGclezNFsA9MA9MnKjG51eVyyzX1sTjhCHSEOLXpujnxP
vJe82Eb5thxeLP/bZUOyVcIzFMS8AIoiKhRCDgOPgMzyNdS0+2/u+B4t2yZVKJrKp+6PCfN06moT
rSjLABNuc5P6G7bc2O2Nke4uD0QWGxwPRHAHRtl60E3FjAHvvEzb+A4sTaO7S6PA+gCH4V8Yw6YG
eRIK9cgEnw6JMQhGgVHVDIu6m2906Ol8oXrr4oEArRmQlKNsU9ejAwZsFxIcUTS5ih8gnVPwdSBy
QG0W3C+nP6D2vCxKvMIMjbh/qJvsn6mNUCpCAjEYItVmlO6RI2P8xxyd5LgGcnbWcni+ZtP8Kum+
UsWO/PSI0QLv48bNj3w0mhpPLRQkXyqf+9aBPKfpo1MpngzyEfz5vjCCPANJeKFTM0SGLWjNX025
n/8CaoWw/Y8NYU8UM11af4CNNlomUJEtb9j5ZpBWw9vlzacajBBaDX3cU8PBeQIeaIeMcWBr0FbQ
FDtMtSRCYFonE52YDSvw7ynEjdx9VHp/41Qtn6c48K8zSHwxzBYb0K6CjbWOHyCy0jxMKlIN6Wwd
2RBmy40apmk+4aCd92Tadsa+Hz7+YkFAnAJsGv9HZNvM/TLOjApTZea3ZfS9glSMPkaKm046jiMj
ghdlnZkbnRVhHNDuavyAThsoSSiuHemiHxkRnCjt67SwCIyY2hMn77g+O2BxLAk06nhS60xGFo2+
A51GqAa20OJsfoy6Kug4H4AF/nRgzIAv47lr/vcjV7XoJhAGGnK4093CnKCEEMnltZYZQIkZVSCg
T0GhIhyLyJinRssIHgFU33hTtkoWxSP33LWjtIwmLRC9gAoGur6nQ6inaQFvIxKRFpvje9DhvaAv
HzCwvHr2wRd9eTjcKZ06XqQ8UamHtC+yNSBTOTUWR2PmZH1hh3W3XrLvzQJHstLjd7C2XDYkmzec
ZNgAkBPJOr69jxambcBokTadHUYPAFtEpcLByz8PfCiUlKxz3uKpM6HLR/E207M7EM6n7Ze/+Pm8
AogEDVZfrIU05RARiNfbYTuv8mHXmYr09vnpxryguogaD+9htYUwLIHOt0f9hIS1i4LYHhowaJu8
egifWuJ4XxDrnGoWOmA+q9GZHBrFZHxlqT++a1OiYoP9fHYJOwrRMchseTMNAhPhgPil4XldNxuh
NvlAoTYBWKd+TJOLuOS1JnbgTcWuSW/bCbLmKDqzX3mvOECSvWAAo8nrRejo8cSHGshnWAy9Uj3c
Rra+q1Jzd3kiJQf0+PtiTW4Be2Wvm8A7z8a8jdt2M5VJYDbaJlLpvMpGglwd2O45hSSyC6eHhrCl
0aoSd5fdzpvHvp42l0ci+b4Jom1cv9AMdRDInn7fsEtapSMqfJr3fQh7FXZQ+nkcemxp1PnP8LKg
2SgMG0ia0APMeHy1r4+4UD3+8/2zolOcl67TeBZQgx9zdQ+wYOBPisWWjQEXCugu8UpG1kxYgoaU
KTqORivMcCbT99ZWvWDPTz5KjaiEA3gOv4Ljf7oGejdZXcfoEELqqgAmJoWG9fraZYYJ5OM5pzsk
OcTXSpxE+cBsUGfk9CVK6KrtFAHQ+YmAAcwQSLJQp9VF7+j2YOSHWPIQWnm1xSW1qqt1q21zT5GB
U9nhfz+6RBgg9EY2wQ5Uo4NGW1sgYorIvlB2uEkXBf0YwCcg13fW+N0ZZgG+P3NAP0u5bjr959C7
geUkPy8vjMoM33xH4zGRrZwJNYaw7Oyt1WQ3Oav+8az8x2UzsmkD/weK5+ifgBi8sMWMEm//hfV9
SGnoWilwVwWYwOd121yPLMdTEMERZ/VHrkSs/qD3sHM61+pC4uxK8jT4eyfuAi/7OsY/Znp16oIb
A8s+Qeac6+Wczl5LugzJQa0L62WfuCH4mq1WcZXIFghnHhgIH+CfM+ABGhHNvK+zPkyoHTD9mRfp
Pba5vDxyI+DVcH1wqOgiyVzbp1UGDrcuRGLJhsCsERBP4QFkJhwERgi98URFBut0qvREGxLNxn7O
2dcOpbJSP9iq4pVsl3lAFeEBRCxOyXZqgza9kYMDeYQ3zm5dZj/6FdmyoVkz4imivfOoFREkBFRQ
xEC+4CxXmkKzGqmZfAq9pQ/c4mZMN+D5XVvjV9qoktmyqTu2Jbwfo8bvRkA+p9AeXzzvtalAaZF+
vbwD5FPHNxkSv+fsWk2SmVNUY+ri6d1ItxO9ZcvKUyXMVVb434+8DTHi0qAdrNjatDMgqc47fVzz
UW8VQBrutk5DQCwP9hm48lALPmMqGOPeTxqrnUJk/YMFeal8VtzK0kU5siAsCpmYn1G/mcLG+jlV
txEFZF+FK5Bgr2wgdCzooCAqB6GhMF9lBK3HfC6nMKJvlfZamLdL5mxsn/e40yCuypVm3jbmfdOr
JHzkpjmmAW9xMCuIpSYv9hI6uOYIwBP7NrjWLS2NLxmrD4tnbazFWc21dYe+ez1wAG9fnOb75Q35
v/wA8B2CQBIdcWJamKG5fBhN7BWveS7NDwPqnU2xrbUbvX/z6KZn+864t62r80GYcbT4/ceqEI+W
cze3hQOrECwOaoRE9XpO/4mJwn3IDsKxGSGmq2neEzo7Y1h735zyO4OwI0BFV5N/gwbl2Ip4uc8V
SXRuBTSoQcLSIHm/vEgyLwj9NvDTgOUBMHv+96Pz3BQLSGnnEZukoWylT+06XvKd5nubVI+/a278
dtkeP1TisQbS5vMG+eQbP7VnwUPNSbSAgQ1McmZ9A0GpoJ9ujNFcQ6UgyKvNZXsyN4IeNXhETl4K
aq5Te35hUZC2xFPIvtHoxVaxOfH76Gw4R58XdkGeRqY3VPi8zp7KPlm7Mag9zQDFJBDGQXxvWOva
1eVX3kKFpxZnyDl/b1lNkiJxG1ehXb34oxnYdJPG1oqlr9fOHE+EEPQngJoDJT5h64HjsOzBkVSG
VQDBtJWvpIU/33r4OKpgKOIipjgjGAG3aznRZS7DZOsbG+fDn1EJ2+S7y8M49/LcymfTL/SxdTGi
QLtlsqQDrEAlIwisOglU9fDzLXZiQXzKV9kAzTJuwfC2nEyQrC6PQPp9ECUgEYICJZRrTrdw0lpt
z9AejfjxuVhZcXj589JlwA0LnUNQLwGXfvr5pSDLmFgjPu/OQZEaQTZ817S14a8rvI4u25IthgXR
PQ5RB8BCTOBNYw6qmSQr0R/yxcU7otwAgXPZxLmDgQQSCiiAU6MgjVbs0+E0A3GzZBirUE+ztdHf
tss3gs4B9Ctt0nKrQYD3sj3Z9B3ZE/MH1OknNuVtFdbmEEBkJahI+sUufCPQWbGPy0IVUsjmEHQc
SMNxLwAmiNMBdg71IS+klyHV0zdzogiQ6GrOfcW4ZLuO5744dhREM6LshE1Lr+hTF8cfzBk34GVQ
rJN0GHhJIP5GDfRMt1Ib5sIrRq0MPdMDDMb9bZRgGJ2iUdUxJEkmIo8I+DlETXDzYNZOJ8yaTLiA
hFa44vKgYzdafVMuc6A74OLW9o5zA224pTfwI6rAnA55ubl+hxzbF+NMO+37coF9J2M/Gtu4LyBx
EwD0sI2b8skufQXQXTazqCkD5456vGGIrWwmjajXzjEYXPNV6TYIsuZ9rWLpk22PYyPCpC591rfp
BCOlvtbqIHq+PGeSz2NPGACuGfAXyGifrlk7W5A674omJEGKGpXKD0k/j4+bPJ2lnxUSEh+KbFE5
M6AY46Ad3ipF6Cv9Pu+9gvghwEWf7LvHUZUWgZK1wfcj9lrsdPpyeXYkK4yEKK5/C01XNrqJTmcn
igw37gvKQr9Pto7ebDIIZqkcm2wMXAgITxd+SYuI1XxkbY00GQtp/KMb0qCbFIGMygD/+9Ek6UNL
BkRPLDSdt9r+8I0vl2fpPELn9ag/AxBmibZDAt2ckYVzEQUD2U3R2id3Ovt22YzkAgBQEPgkNNsh
8yqih6qxGCrQZVVhoTdoTWvsOgClcojC4ls0eN+0uFOcDenqe0BF6ugihOSfcMOhE6TKO8+oQgKp
LiSrUeSpY/dO8xuVsKBshVBrRcoKxOLosBI811xBfKuczDrkZPJfy1FxBcg+D74R4BQ5E/VZb5Af
ZXnhOTglMTPY7TQX03PVJ9f3pKIEemSFb5OjbVYm8wBWZGyzStdus9F+YL0KGSIZCBD1KIIgigXC
WySGtJ3ISIbY7EL9fWpvp/LqVAiqBkefF5ZhqeFgoCPdhb2zTp4WfXd5A0t/PWogIM3gCEix3O3Y
FhI6NT4fv9v9d0tTdYpL9ivucIRiaBYExk50hpR5Wp3MeR/qgCXrqNbn1dpVIbdkg+CE5hyCxtuq
hYK3m+raUI9FH4IgfJVtolTF2yLxJqjcIouPzALPSguLUFVpkfQk6sLZuZvYbTrdzcCnq1SgZHMF
xA3yuFwFEXWD083qd20dUw1zNYP0OC5/t+ZvE4Du6xf8yIgnRJADoCyVM2CuWvKtXvWl4vKTjAGd
B3hyA7jLzzVfqqMDN6HrqOl1ow21aEfNVbMoHiyq7/O/H33fYLpXVATfZ92tBvZza7UwhYuV+HQ8
6qFjBWwciI7FZTATxO+Tl3VhixVujHltm9/a8nkqn+P+7erF8CGoAa1txGsSRta2MfqpZE34zfDD
fFbM1fmxAMwAen5AyQARcJaC61ufdGaq2yHAzO0+6hShpuTzCM9wBaE10OJIE2EpFpOwpJwsePA4
aMA54WyunR1ksjkXHIS58Mo6a9rUNaiBkhnQkvj37ZD8uv7rvB0H4BXUl1FePv35+VB3hkEHEs4P
efsYMUUAIpkdjlBCxymeunhDCRvVtnJ3rAEuDv3c3Frl8goeJUVt6dwrOYC9YYsiEkSSV0zf0ZK0
qV0awAs2QUJWjb+Omj3pFZHa+YnjrcOo+QKZCICJ2NY4p0mnF/1ohF4Xb3JnQ119WzrXE7vACi5Q
Tl0F9yQi/mu7nrxIq03AV8agcm+0ecPmULcVGU/ZlIF6AU4cEjOIbAXvV8WOO0PE1Qwro9zrBC/B
Jc4fkWNFZ7d3fYs6MqsQygEIHg4dbWSnO8zz4iTXolYL3aBs3pLo9fIGliwMWj18SBPyqjkGc/p5
9Jt6tVEzL0yH7qXPIhixwGeqvVw2I9nIJ2ZMwUxO7Llway8szCowlmCYFGsiMeCgPoIcIEoV520R
vdNBO9DAQbSbn+ZXM1P8fj7Lp1lazlYPCAzPouEtw6fx6MaILGo6ZWWSsMh/xt2WfdOr+8nc6ss2
nT6uniqsN+fDQOc6OFoFU+gjbNOsBglwvdHjWzrur/886CPgc9EciYy9EOYsxEqWQdecsDQDivqJ
KlsqW4jj7wsbykt1OutG6obGlybKAi9WNSVLTh/CGiSvgB4DHsYS5gcsO37pVrERlqCnGkHnkSU0
qFmx0lR0opKhALaFmBbM4ciTi0RYNNOKdma1HoIxfniKZkWZSfV5YaYGs6aploHeE4LIEQj9V1cv
9MmvF44cs9JGLyZ8PiVrmqzS6/kw0SWEWBYtehx2Q3gEdHQkatqThcZ0CYv+uXee7Ox9otc7J1zd
vIcOhw7+VljqWWNQ6qgagI2pF7RopXLnW3tSLAP/iHC0EWUi/sAFDgCUGKkltp4tTk7BWWnGQTaF
U2sF7vD18mJIjYDoBPcfYCIoipxOFrO8XqNNpIesOECVIoJKIFEBDuU2fGANAWbjYL1TGz1tkSIk
AAQ65m2cgSFjOYymSp5Gcvp4ngIhFUohOBjCQCCHFdEoA7WRXn5U5n2U3EQasFYvl6dLcjROrPBf
cbS39NmFXkOdgBqP/K70pyzaXv6+xJ1DR8OAhgz0q3iS//T7SU4BC89BFEzos01ftfbGL26seQk6
UgelqvNINhpwEiMBwuGNZ2X0Mc58N+tB1wSx7407+m9zr9rEkko5Gml5FxColDh3rBCIRgPKu3XR
6KGpz/80o7npC5IA9cD2OYrYCan33mRvnMrZmOhLa3CbKZ6Ekt2H9gUg+wAYRzwpYgVqCJToGqcm
arQXMj9YyU0+3FxeNdk8opqAdD9axPjana5al0ZMAzPpAtor994ausfIHxRvKdn2BvyZ55MQSZ4B
rI3IcOIm5ybqf8wCBPx+GYzgnPwLmJKDgaCYiOQIIm/R63RYBcLqEc5fr5aAla4d6PO0dlIrXTE2
vV6eOdnioDTPnynIC4AT5HTmvLTEK6N2cJNV6YoMSKCkX6I0WV+2wudf8KSA1/6xItw4XpVqpIEg
QFho5KGo+qAre1j7oaXdztEVLuJ8SJ+hN/Ce0BBCmpZvliMX0TVN3KRTsoS0Z6iUGyvDLjam9u3y
kKRWTEBJebAPsT7xWCUOilg5+JuMSItBsbI8LWMJ5tgqVtxCEtZNjOePpbMasJ7ODH16sGSYQVF8
idw3v/gg6dcWVA96j06+5P+Qpjjf72jwsAB/hks3uHTK6Sz2mabbObjqQP8IspwNOD5Brbqo6s+y
WeRdC9zV4o0hPvIj05nQ9TbhVKUQsZtnPPSffPrz8lKdewcM5ciI4B1IX7esKWbQr/X67dKM98Rq
FRtcOg5+uSKhwwUNhN0AhoJ+cVoyh66/K5aDNh96lXiRZBSoBejou+HUJWeqikuG/qqWttXzwWvs
AA8RhZuWfR8PC2SlgPSGIxVmCRSVQBr7SfVMojLwjCy4vjMJRWUISSHRifwjhH1Pd5TZEFrgFVxC
fGk9l9vk5apVhvYxEBgwAKY73mct1kpQmYzbmczxkxskUwT6I5V4iXAi/jUA7UwuHYWeBxE73A9V
pCdNGz/RqAsqfQlcL14xtwoysrs8FPHO/tcUfBecJjJHyIucTpVfRdMM2H38BInIvU+n3ZREdwxs
O8iBBxrV120xguLT/pF1xUOU64rMj7Cbz8wL7hr9m306oQL75Mze94WYryTpduOg4voQPdunHTw2
gfwGxyzqEMKL00BfVzOTXjsMDnrhYuYP0BTP9nHnv5h1HzqNu+7b+caZjFWskeuw+v8aB7rGAGe0
hJ4ho4tHUpdFh8nNtzT/wbpsk88/6KLIY8q2DV7TwDpAQImDHk7XMkX/RK8XS3SoyznI2hfoXQe9
+2yXigtJOL//jgfZfbx+TWRlTWHR2Jyz1oHm4SHKN1b2kDGFi5N8H6QiXKfD5oqdYnyPE5ECsuVH
h754hrZX8Xz9nsf34SJ4tonHPsI8aYvvlVGqHTonNbEjBmtValYMh13GD72VAe7WFl6QJF27B92l
sS7HydujQUJFaS4dKIpKLroNuWaIcPjGBWJspZlhV7Zr94GoxIk+OXiPgiG+UCiw8yIMemokSUK7
Ga3JsqLD3CVsY6bOsqqID74TADkCmhv5t3ksy7VZ1t4OAH8Iww4R3bFUJ8FcRcmvTs+S7ZTFbOW2
NXRbjT7fQdb1u9fE3jozIjALZxngVpWGhCrrP1JUptOB/Aaswn5YWrNfDzSFJBKZVUVXid/AyAiq
+lwB2PaELWjXRplS3YsOmpuDS9XaxLmL52B1XaLqvycQ70yfS5OcvWjQqmQuboedYnlRUOV0VSsM
iATdogUx5Bpjlo+5lmiHKBrXZQbiAtusVpXlPhUIgbyuvOtbLWjMcp0txs52+6eBeHfz6O9jp7xx
SL/SkmbnTeMDknabrEj3RpGuLh8Y6WQj+8sZWTh6T7hODVLXNDY8bFP24HhrML8EtSoRJcTt/84D
Gt99iJby1g9hQfOGjDPTDe0w98+R/lLm+drUAZn3yRZa5JfH4+F8i8cCuTs8e4BqQclHiD+czB7R
y5bHTynDqtY/NQ8V6WzXp7tZM1dOd3PZnOyUo3aFhCECNjyNBXdD+7JuAVLVDtP8SEFb+uvy56Vb
CEUNzp1p4WEvXuGtl1btYI7aYZyIcadFjr5KEHeuKAMUjS4owRadD26bqqH3ket1O3tx83XcRd9Q
6o7XS29FmwJ6dV9Anxr9nHLXWLHCHkAZonVbqx7cO7up4y+Xf7VsTwHU9Zk9/SThPfXB9dg75phj
UjrvJXagz2KiCz5S8a9LbkQOHfuPFVe49kHVkWUsJdpBN7CxVvS9H+8ofbo8FKkR1IgtZNUgKCuu
b+eR2pnKEk6iJf5am6Hl3aVjhBoWpOC8ulERpsqOCvJecOqotXIK5tOpW/J4BNa50g6aQwO2JMHo
f+TZYwdQcK8rjorcFnIEloe6D0pNp7YsCzXktsLYtARUT30cGEW/rtB1wdD+BYLm4PJUyk4mirD/
Y47//ehBnduVyUiOoS2UBLGx8+cucP1X9JinjRk0pcKxSc2hoMXfCihHiPkiazR82rJWO0DBvU7g
QQOA93c2kla6isxcMpG4jFGwQ4UWKV4x10L6IWlqA7FZn4zQHk3fh8jajVq6adoUFGqL4ikv8TnH
5sSN34xpUSXehJt/CSBC3xffLi+U6vvCHszdtnBnB99fKsRJQaEirxAlXvl9wIubuA/AM89foqc7
we04O3fZYwCt/ct013EVLDsyIDjZwE0nWZCOuPpGZ6MX/heT1u96MQQEbYOI+l6ncbyvGQOpd6o4
65Idg58FtQpe43N1Mb/tzJOppxUiqiXaDloX5PWtBsrbLEn2U1yABlXVEy3dN0cGhXkwZjpkyD9F
B08bHkjm35bIZ4Hicz3M83rRDMWJEGHG/8470JjIq4NFGo3Mp/MOPtGozJYR8z4Q6JeX/YO1lFu9
fXfyL1VQr6x5hMb0sGeLvQOVEJq/mAotIZ1jaDMjvwEBcDid058wa13i2Rp/xoCxytYe+2k3sK3T
HXz/LS8V9xAfjxALYJtBuBcvYMMDcOzUWMNA+I0eSpxLvVzbOdl4xn08/eLENRH8QOGtIkfxTLOl
awrPjYeoj3qxCHcwBk+f+6qJDonzXE1ZwBxjnUJpdUG/q9uF7vTNm3caxNvx/26G3g+GtgzYnK5a
o1ppZbvKijioErzxlofM1dd+PAaNYT9Sz9lV0x5pSSiRWquWmECi77XRXFH7zq3vUn3GXZEEWneo
ciT0op1HHumsBfH4mKY/SLQn2Y1j/tBQHSA3S32TTOP6st/4hAqI843tBZdrGsAVi70TbTLisTGk
0QH9ne2wKeYD9OACN1lQkf/pzGXQG3vTGZ408liCjLPKEmQg5o3pTwEb0eMH4F0HicDLv8qUrQj/
SaBkgeokHp6nuyCy89kxCsM/OPHDZHbrqX/zEfFnBvRuamszL1owG1u23FXs3UI9y537wK6/a/qy
ImTZ2PSfuK1XdspWyxQOnbe2S2fVztu5+4jovV/Z66hW5TQ+0eNnU4kyN1TmkQ08C8s7NKH1lBL/
kOHXlJRB/xFk8PFHOS5rMNRr42tpd3jwvXXsoSrcTWZthq4IzGRn6dvCpttG11cGKUHKdmdo+S5v
Hhf3Kxt2g31AJ0jrv472fpnehy6/ccpfRT2tl9Tbs0QRH4t849zn4KEP1UdOy46aiuBzPG8pu6SN
7APpjGBIHrX2tsjuZsDmsd8pe+3q33Z6U8bbrJ4UAYfkHrPhz0ExzBubz7Kp4OIZmyEGO68TPfXs
gYWXN5YkygU6H3E5oJDIy4i73W6zIelZTQ7Q7X7wp2RHHKS3FlVBVDoKiw+A5/HOJEzcFjUeVjfk
4Jl03UX3nVH/zTwdWeC/4Cgwm+J+Gdq2B98WGIfRX0ytt8szJRuCx4uheHOg0UWETYFMpJymjpAD
lIOCwG3zvxgAKsZ4vQIjDICt4OetErnoFkndAzqZun3x8y9+/dHXhelpmta3+g5fZ/XX0nz02nh1
2YDkTuQQPC5ha/DzIoQBfj9bQ1zWzoEN9oM99Qc6eS9gpftKzWg9u/F+Im2hsCnbvMh7AACEMiH6
joQpc0dzNAaKzTvQFjdi6zZfqmGKN+VgW4rVOTPFm3ZBxoDrHtf+GS0HdZABSes+D3XrtilfnWG7
XIn+Q+vnqQnzdAebTqUNA6vzMCnn4aY3oRrV9El+qExP1dt2dpvAFHKXPLmA4sZZU9iCfngaJzCl
j/G6Hju0zlA38J0qgayF9asHZffl3XH2AuUG0RVsIz8DiL0YLBtjTazIZxmYed4S59ZIfjQ4QKkq
WSUbFwePf1afIF3K/37kBOIiNou+97PQmf1m2yXFlnntncfGn3iz7UnnflwelmxXWCYYgIGSkBCl
1Ys1xpHvZGAacyB0n2Rf29g+MFMFP5XaQekRDzMIQIDD9HRcuVngqb0sWQgxENA7Itr8WXdvl8dy
doCxRGBj+x8bwvajMYQAaKRnaK81ftl2/F+cXVlzo7q2/kVUAWJ8ZbCdxJ207aTTyQuVnpgkkIRA
wK+/H71PnZMQ37iyH3rXrupqyWhcWusbHmfiXdfhAL6q+mnn7S2gf5fqbOf7BHoMBCIUPtZ5uxlF
j6kdnRr3KOxbipOneaLIM6ogznATdJccwc4P43+7W3vOGnQaYKJB6oMe4GiLh6E5iDj/N4sCAEhE
6zibMJyrRQhh+Bw4FkkP1K7jZvQP7hQeZn0p53luS0EZDjp0uI6AxVjFJDqYMotUnB/qzi+OTj67
j5UotkN/D7L8JQ3ds535FvJUCOeAJFidtJPb5BS5gfYwSZm0DupSbXkVahZNxiWIzLmuFrOdRVwF
L+t17YM6wOT1rOOHvsNppL9NbRt180+8Ez6/3hdvwAX2bkENazVNzG37mhADhGKaWxujNvPYmN1N
UFm/PLs6IWTdm8pRyce9vosisMsghI57EmwHaC8tS/TVCVUYVWf6FXpV9t4y9uGF1/+l5pfBfdU8
r8u+KUXODyLSVeJf+vXnNtDrX78aM69qO8Nu8euD51bg0TaMsXeh3nrpC5Yj49UXVK6kvbd8wVym
RnfRN+pS8+tdUzmSSVhFwA54Z9zCPu3j6V3++ZsXD6YXRG4go/BkB1tgNUCmBkENuGt+UMa8bdn1
qDecfa/aYzPuXHsrpksdntktuPDwOlng6RBwXL731XD1ciRNX8kG/GDR3TQqN/Z+LUFXbG0jySc4
H378gWf7W3yXcFGgWL0+dUY5t5kAkebQhJvqhNrn7yZIP+7iL3F6NYi4hxCbgOwJZ5X1ILqTVXrQ
wGoOzIN/I0QoKyPW2FNxmMVwJ/wqCyOtWg0oc/igmJFKt7yj9QSjzamrtfhquygZ8tKqIhzT/X07
z+NNHxR1DtPPnJ8whcDWTwElV+hnjDwOkS0+MHPPiVsmHAiwlDfA4Hj4J1dZ4+jIg+7XTV5UWTxK
XX/thIe2uFE1MTckjGzMXFQdSAEFZruNvdxJKJKm3jynDdInQwRXL4o3eB7uCtOc93jQGVcjJyDK
tnZ1B5vKxtoQTZC8BnIjAg4uqyDawp510Ft3prCegzZ74qUxdZuKKXWbl7WZasMHFtcPugEKKL7T
RJBg+WMRSHcSw7RBWM09K8Wr/97jXX2k3KkOpgVKdlJ5JXJHcyGvHGjigPUtzRRQ8uwlrG17iPq8
CmOjLu2YOo17DWCXTrzOkpHFDXbLxokkuq31rWTMx/BoeWGJndmiBHsEx+QiWAAJ17dLuvKHEdpk
HcW92e9/s866kHk+s4QBsII2Dor3oJ2Fq2DKVUHDIArMDrnTRuX8bNVfSn09YAA/XsdnDstFzwW1
c+QJ/Xe020rPvcxU2YBtNgIwtucyAITjAnLjzGAhBsCLBFclHl1kFbUVFsm0CUTXgQFjfALy++Nv
ONc81CnAGIFGM16lq3u/ndy5s4RBD37+oMF7IZxc2O1ne8CbAKA+MNve5TfgoGSWRtE0h1LEbv/N
u1RKvdD+unzNWQla+oD2nTANU+Qf/8UA/e/nr7W38rDOXHNC8/4Nwbv9ktPdcl+sjkKQKsDnBXUA
CaD1UdhNNIfgHKeH2evjjvdXhNwhRMeJd2VeFNI8N1SvO1ttvEBTl9VhS6GVexPgOLFPH4/VuY23
gNGQJlggtmTVvlOz0QsAJziA3dbWXdRXbcSs5JKgwpl9B3y1CXw1XpzguK3291AogtIPw5aY84RY
zZ0j3V022he4VOe7AUAHMtnQ6lxPDeJEYbhOyQ4F6Q8oNERa2zvuXnKTPhNRIKuyPNSxCHz8eXsa
5uHcMWLm8jAZOrLDPvV0lTrWF0iZe5A3yQYdZZ9UWloyEcsUIdRHztaCZ+nbPiunwZqzWnkovhqs
gbXNJ9XC/naAHDuwZpgk4IZXK4H5kH7021YcCEe+LnIv1UzObBt3MdpY7L+xadbWz2UbkrpWNj+4
dsKOx/GbHJNLEM4zqxmiIwshBgRmSJ6tvkE4kNCsaAZxEDqdBp5OZXWneyOI5k8qK/wzWij+LlwS
/Hf9IvIBSxfViK8ZGY97/LmQAz6z72FRAwAWspqQgVyX66cOU9SYFZYYlGymZJwuDdXZDkAJhLgJ
AmPk696uJ9PACe+OhTygGCQSij8fHyzn2sd9jvciji/c66sdT6029DWTGCDf3vWq2BDr6uMezk32
6x5W1yx0GywZ5ANeJTmNct9OCitPjeFHe0nB9NyngCoNh42FTv4OuVuU8ySn0RGH/EUUu/CSpfTZ
5hG+ox4DWAbCkrczAdnn3Jw8T4Di8G0Sse1/UvPg71oFwvO/HaymutI17wuCDhy2tcxtdsGe6Mzv
R80V6SIfZxQKIqvT0OkFczxh8ENXyj+kQ3BvN58PefAAALB8qYbg/FgtJri6zYAqaX4gPRDNQLtd
CAvPLKU37a+WUmeZfaGg+gPp3e6qNvQDcjgbLyt3yPJtPl61Z0brTVer0YLjGnJEBbqaIAiiI+vh
4+bP3IBvml+6f/X2bPvZhnQdNgXEr3DuZahOXbLZO/sF0NKHdhRwcLhl33ZhlJIVKg8hwui1KLUD
1mOEE48//o6zM7LwxsHWC/DuWF13zO+N1stazIgj0rnrIBzvbHrF0oyzCwz/s9+zALyxslBNXCed
rNEvgOgNIPZU7+ddX1942pydkVfNr3afZ4rC7j0PzXf1lW+mnZVqKJV/PFyXvmE1XJbHhhGaWfzQ
sE1AN5+kXi8nCFJk/x2itaUKXgNa0MrnB6+JwV02LoE3zs02UiagkyHEWUBqb5eUnSleFy2WlGiG
8naE8otRZuVXVefmlUP0JRWVZchXETziD9CiUQAB9G69gttuGkaClya4Q431ZVZ+Edv1EEZs6v3Y
wmWVZHUZPFNS2pewamdWA0FeCKV3cPIRZa0mqmN1U7FRNIfJYTFVO0l3OUByH6+Gc53gQAZvkwAE
BYza2+GkDBpvEEVfdD9/M/6caeh7PH7cxZkhBODhf12sviOoLYq/RBe8fPFIeUXDbZCF8RimzM43
ffHpUuYCd4cOB/TwCPhsa6RvweagsQ083AcDQoazEzsglxkMqsrDHS9+GtXnNxSWI65kXPwLBHf1
fZMzGcRDZQJKyhGIC4k//Yt4G8X9Rb4E9T5QplZ3mpEF2iOFgJRZtsmN39r//J35pv3VnVZxp1bN
2OKYrgm0HX/Xc/LxEjhz5mAZL8RzxEZgySyr8NVV06vKbnvTWCwRYolRuhS2nFvFS0ITlBGkbRFd
vG0f6TQLsKW5OtRhnA1XhpEKsvv4Ey51sZoDmWeNGebQEdVapEGvD1Yv7krhbz/fDUJhuISiJInk
0+p4K7lXmj5KG8sjO8TprLbM+Rdb/nUXqy1f9KE9hoVGNXKY+TZouw5AuypL646YF+b93KC97mq1
NURGK3cUU33AvH31dXHrjVfzcPx4yM7cCIBWAdH/t+T0Tl1JDEE4ywFpla5JK7KbvciUcfbj407O
reDXnazmhY94DuehXUPXLPw1G90UZZa+MPfn+oB8Aixpl0wgYvC3qxjcUQsGRBU9gBAJPh77N7TL
V6zFtfhbnQncqj5Yi4X9kM8br7j/1BgtNCDEeEhvQ4EKT931MVWOEkn7wGLHWSHXAanY9nPZ0r8d
wPEEL7klAQVO4WqAckbllDN2rKMu+962F1JCq/FH89CNxsMKnC3837uDfDYb7gejKY7w0o5hOGvC
d/7jEVpdhf/04CNM/c9RvlpFjTNaymotcQStpjCjNryprMhk+6aCr8bnKnH/9AU7gUUxEhOzpsOT
odS8NZWEkcqeTzdiltHHH3NuuIAJgeolJNaRRVsv1wIOAsXsimMx1QlqPVFxyRJmGY5XwdffT4CM
iA/TLGRo3t17vTKaGXxDcUy68DYMk76Pvcj6JETvn15AFEaEhUfpu6CemX7Z5TrkR4eZSTaHMcKF
fzFSr3pYnbhjQCEeOaIH2jexLs1EX3KxWJ2B/3wD6IZ/AY7AmS5z9eqCDZnv1m1o8qOor1kLpftd
11+rTz7nll5AM/r7lkNwBfO8t73kU+fxGdv82Cm+AZmhQTzy6ZFCJ0hfgmO66PevNohfVMUY5oE4
kvKhab92nwvVlg9AmQLoBCQIoMe3JoYbWTtbtCzZccq+jlXcfP6AQvuQNl1oZniRrnFSHPZifkgz
elSFSDKXRMq4EIacmWhwcpD6gb3UMhOrTWe5cF+flEePvbPhxhdPXod1Qi/5r5/pZZHEBigPbDkc
Iat4LfMsSgM9NEcjwrvgdx3+vHR4nO0BaBSoHsGDGIHt26Xk9bwVJh8xE+SaBy9FeQ/T4Ej1F4br
zIG7yCot1gYBABtrgewa4najiyLe0XDrfaXdxNBOIlS4GU24ukai+/7p9fumv9XA0UJkg6zQ31BM
qeeo1Pzkq3BZwgRq9lgB8PYEAGW10wezmsd69JtjJjZBBgh/EAnnc4HI3z4IGCiQbIG2AUCTbyeH
ACjpBND/PdrPWsef1z1CDhzQ/AWPBLDFX7T2q7Mqby3UCzOrPfbTs23/BlP44zlYBZ3//HqA1nEY
gnEFoai3vx6vTb+ngd0c/RNRUShvSnr4Fz0gy/E3DYHrfFncr76AojY8do5AIAWrsqAs49AFe6i6
9Ko5t0cWvNF/ulkXh0UNGId00U3LUqf5alQn8DcuEXLO3OJ4ZoBdCMoRbDy91Vwjg8oDpurmKMLf
7NRfMo472zw0PfEQx4mCO/DtUEk6+BBmNrFcQ8Q7mqYoulyY77X2wj8TDntgbIxFa2hN5zdtYQRd
ZTXHwDQiq9+5QZbk/HdVVSkzpqgArUNzM+LjpczjuZWGNBQA/iCagMG42u0BLRrZzS478vk3CR8s
8c2e/ny81M6EQLhNllc/IEkWREXfjp9TlH3ONGJqj4Wx1ZJnP6+3s9v8CsD3CPPP289DLAD7EuoF
gEsjjF91p6DK0nUZOw5Q5yAc+TthpSSMP/6oc+OG9bDQIuA3hGrD217aqhjoJNCLGPaBvx3GxL5k
53pu76B8CF9aVPmwLlZdjDk1Kl/gBuvZDeSo01KwqNO3nb6kqH1mgpBngrAQ6CUIKZzViGnbaYDQ
noqjYuP3obESBJoAFBmRp4Z01P7jx0N3rjvAKxdHI2RBcby9HbpQKAKUVEOPITuYWG/VA7dJNOGP
md1/3NWZrQvjFNDIcDYsSM7l71+dcvXIEH4PLkIN/9GLBvvzVyX8raB68JeyinLZ2+azac6kwrQc
6X3Zx2D+fvzrz6wxGBbiykcGEAWn9cZpnMLITNG2R2UnNEtcP5ms9OMu1ryi5eCBpgZAbgvnFpXL
1f7P2xmTLxHXV96P3I/ZWG0DxeJ62ChzS6ed538Lux9tc5vZlx4tZ9b3m66Xv381OdLzu9knGT+O
hv6iPJ34I9m3LLuCbf2F3fr/fCYYjEtWH9H56gwy24IKEBz5kVgqzqvbwP7iDF8q/sT6MPWCFy+8
JyVPMk/F/aV9fCaAA5YMaBDQdBcCwmqVAEmWW9IL+JE7v5S8CckeBlWpP20zscv1fOlTz6x5BCV/
M/0AULxjUUsRjjwfNV5q81fIM8Y8GCFZx+O8Rgre/e3lO9SYOjhA2QWPuPgakrQNny4sqzN7HIU5
3CqLzCDAoasApuTCrx1by+MwG3dWhq0B7c4kK8qNnZN7wuxN35HvEA2FJye0F4iZDoDa5njTsAn8
OwX4pFWyMpKkffn4p737ZXjlL/jxZTaQMV4TGXIWDMWMbXXS4x0KsAtnUcrUKbZmfolb8G4m0AEu
vhAalQvlzFydPmTkupey5yfCWLzleX1hqs99Cp5pCygDAlg4595uIG8yJrsIFNq3otYGbKKRSfez
Ey9F++PjQTv3JdCFwnN5iRXwUW97onWlyNg48uSBvJmyYvPp5gG2dRfSDOoe7+TTx5IIymXRnUqX
JsYoYkAdLuTd3m1CPGodZPUWBX5AitaZHrexJ2uW3nByyZ+6OZXj1pTQFjhmrhc1zuOnvydEKQVe
mJDSei+eYveGlsRr5alBWdq8tr5+vnmkF4DGQ04MGlOrAwVVtWxwaCFPkvzJU9L8+XzzwPpA0B4g
NpCvV+fyIpwY1J4tT/DI/akuBU5nlhJqHP9rfVnUr0593jOv90siT4K9xB65kP98d2Ui6/K69VWs
7lQqH6CEJE/P1XQ0nnX/7fNjgywbzjQHMKV3sltGp+mAJ6c40eZJgWXeW86FvfB+oS66Arj1kX5G
LnqNfGtdDsWCEpNbhF/GEeG/t9fOL+LfTPPO6D79PkO0h5sfwjh4iyOZtLoXDQd3b9BW8qQLpCWZ
ilmzcf2H7JKV5ftZRz9AEUKF2kFyaR3KQGg8bIe8lyerTNsy1Rd296Xml79/tahG06RdQ9F83+1L
/kDL3cfT/v6kxc/3YFEMt/IQ+2K9aJ2wKvIM7ZvgrY9tficEiy2LxWYAiAAJ7j/u7v0qBgYEQQqS
+Oj0HdeJhp3y83nUJy38yNK/c/+bpz+HY8LtB0wLJPDgHoeHEgxQ3g6ZnvMa4XE1njTA9W4rE/vx
4484MycEOgEWhgztAwn7toM86yiQJr3GQgax7kthfL596NJ5/zy/gGVZfQCGTkyBWbsntelCDmmE
TwvYg1aJMGHZ7ahovbP7mllNJ9sv3FNYP7vVqWQbaAJcMpQ6M9XYe9joyC0AYrQODuEzNCGEKp1T
dyRkTFTH0sK7ECecmYk3fazyI4PyFVYb+ihLOyn1N0EuVQfOHFqLHxZqKAsk7t1T1Wn7Hn6i6IEX
CSO3uFg2tPltTleGk9bmJX3pM2OGVyPs6hYu9JJCfLuyTGh/QhOc2KdgNne1CcUFyHXk24+XL8oz
ywp6U7sBAgNUzcXLCjBu7JG3/QjZz5nOPHIqB/+bXfTNF/inNruxBI8GVgD2Ee6O7V1W6Sa2M59s
pT157ZUGHi2ihoE6iZV5EMusQk9sR5fRvVDqhx2CBRQYFLojjpHLVBVu9XO2ivKhoJnBIicj4IE0
lR2UkaPJT8+Byxjk3MmVqBu/jMJwrJIKlJ9U942xDaU3HouxH4/GFHovDp7CIuqpb2yUxa3INPM/
XBSb3q/KqCyhKC2EUceojMh4yKGWOoejdVVm1Y/KgI4hV56MQqemwK8W4nc9Wv1+lFNx0wQKSVpp
l89FA8+nqJgmGytV4USkubOZJbxlY1G4z5IpF2U0v/wuhfLqCPbFJyvQ36ju2mT25/qRhX6b9KU1
bFwaEtCVmjEerGzelbQ2I9CN6pRnBi47VT/AtT3fd5NhpqQ3fsyTE8hoULNdRH4esD/GNELPyxvK
1Km5d8sn6wFclPpBcm7sLC7tOHB7n8Y5nSEfU0DBjqR9BNj8Y1+r8LtGxa9LA1aZW4v3L7UYHq2w
GSOrneybIMSgR00IUqZUfHyqeOvLyG/dGR6YjD1MvMXDyjbC7GoiUJJjdgV8QKnB6Alkw2jSNCQ4
OL2tUUEB5inP1QDO1zSLG5+008/SHH5zmXcbwbvnZkZmLyqIkVsQtIEyXUSH4Jvm9NvYBY/2PE9F
BNc886D8GourgoZTbUx5Ys5NwCM25GMYeeHYyrg3jOaXFyw4njzL46HLmmOJLNPOCeU97H2eXWs8
5E1V2InuxrTszN/K0jLKWm+8C7tZq6QLerf90hltv9Wy+UO142cboSy4KneDe++Vg+jjjMN8N7EU
0VmUD0EXxME4lSdtT98bTzW4UQxvRFJHH2tZPlvCP0yV4h3kcpvv2uI/x0IYkagLJ26gPhdpN9dx
5pR+VPIi2HTck1eh0XskLUveQDizKlhiwt7vRs1FKSJOxIPj5QTEtzIbUs+rym1bzXk0uIonFvxX
//B65Fd1zR5Afsojs60dUOHyR0hFkm9eY7dX09T9Ep7qBvDv8uaa08mIe+U+9zmZ/cTwSRfsWDlb
v0LuGZEtJ7t6NFVdQu4GdD2mex3NvG4Rz5RlQnO8b1HV+gaxc1NtDZif99fQ4Oqdu8yEfPPcyTkS
rmqTMSN1PA6hl/i0/ONVokn8rupV2gYujVzVt3QTjMOMBQRxIlub+2oiZhM5kyPEVTcxJ/J714q9
Sou4ycWUdLR19r5F650Jd64YqTCVmECs2AWc15Uz/igZEVuPsjzWmePGRUtcvek66ToQ4Al+EYBB
2F7X8kvdSval0Th9sCDkg83YfqqMA/VbbmzngTcs7hxziIasvM9G+mQFFY4bYZujm7Cwb7trGZTV
3h0kDAD7ph6syLDaJmJVVUAqyM/FF05M+LjVYa0fGpPl+kq5Rr7TLs9PU+FPRiKtniPGguZObeRk
G8xZfiUUa8q0Mvw+22Jx3tXS3KoMHMLerr/7JpyEccfKxNOejjuftzEpZA5qSp1Vt4JBEEGOWZ3o
YRhEOrn6ZsqhkjOU5g5iwNdlgQVIB88adtBXCX7auC03kHg2f2Zy09PNAH+c1Mw0lj9UmO/GyrEz
KKODgNkoM7iVpc3KpG5d+RhIMt2jbvqjryzzhqnhKzQ6613TsOm7cNsCR0vZFTEMIKwunTUdYwrN
9X3uAsRKXXN86ZXMtmQI2AO4VQ9zUz3BtIxfBbZw9zb1yD4QWB3YwkY8uEMWgQKsosowywQJ3gwG
us20mSFOvzfqzGhuiDcMY0TZ/IO7ZmVsLcpYdgoVgx6tVlMk6JBPL45y7KTW0LHqcdZHtHC8BDVV
J+k9ISACr9zZjKnXhuAXOWFEAvpzEETH1BhwtDbw2LqSbs3V71DNGWClbgFdQq+rgq1jMGIlSmhd
b8ZmziIFZbiotD2NC3s8iLnkEFbqMAvTUzvRIAGwt4y4PbObfJb7ThcqUgOFDYJFf4QB8lUFL+6U
P9sJKKckdd0ieDA1RPddPThR53DjCdfGn8kpSzNWbdsngT3JJpoHRHpR05ucb0meldbWx+1XJzNo
sfV2mhqGNVtAP6+G2qEVI2p2sX7BANj7AXJ1RGVjAlTNrvKNeKYwF7WaJipz/DKTMCwsqsm2NYid
loUdxGUfVF/IWLOIQgyYuxmAVpgYNeD34H7uT3CAMb/aMm9iuKJij2Yz5J1SAKfohk+mnbplnWG1
Zt3JG8cmkRkXhwzAghgJxily6TxEpBirPcwp8i0dIW8ZKP1nwgjGuGZ5HKCQB7Vw0m+XxCR2JtEp
cTRE+Eo700+CWuXGtKqvgPFkaWNU6gmHn34Cg3lKcC63121QdMcATGKcDb4j4szX9a1Np/l7WdCW
fDF6Sz9DOsOOZilJDNuKNi6UlT1JyX5aneduvNKFU8ZC4TWlnmI9V+Y1OMx0G/r9L4eoI4jq32zu
COBijOAU8Ipsgr7wZFyOwAIQlFaQl/GynUVkl2S8aOPcNcvYyUJ7PxVQ9YS2b3eFU3gJloI2rUvp
3+MCE7ea1P21W8PMvLaxPXq79auY4bW11bXTbzO71jdhmCEKK8bARnyq5qgJGvEF5q7OExmqR2UH
xTetQA50x0Dc0NwuI7uqYIXXIVrivsCGGc3a/xrMIuRg4YwkyivS/OqU6Sf4rbjFuw7ycXMoljzr
5MaeXbRjVA9QoNoxo+9iwxtqdTc4VvETMnckwr3xKCFBqxxW7t2ZhyjJinCut5YzDzKGMu3eLP1j
7ekaC9mikefKpzxQX3kl2p0RQtHYrgvIPt4E7phINW5w5G5l1w9XtWc4iWWM3hWdGhXD/0VE0hzs
YVO2AUmlNS/YLVzXZGJdbDew6O1ddpvPJE8zp5DpaFgD/kUHFb0X2fksHkJqpVlgxKYadFJ6JCk5
r6IxDGYUDcY/ZLJ+aK43cK9uYNmDukIdbp0qSETm/sohNAWKGmT7XfgmRr4sIW5XMWTmyiIKK8iU
2B5XMV538xc+lCeui99wnKSbkYOyOdjdI6lFGVPbe5ont7yulXuniV0kYAT8YW0T3Fa52f+CJZi5
L4Osv5+DLMPZ1wB8bOjqoclVm7LMnHY593SYTg41qy95XwlArMP8xsSwb2gA99fA122Y2LJ3VURa
A6FXVbt+qs0wNQPcbW7Tt4jdDO6iMNdU3/mEiy8yBSlOjqnGKYZgE3kZgbt98sv2BdynF517GZQH
iw5RW/VUBPo+g/7MUUiFoK/AQbM3OzXwhNYeNeOq0qOMA9xIv8ZgDrZjUA0viB1kgryNGzGnRFWm
UlKkRW6I1M3olIJCX93ARlje2UybXzsIuG+Ex13MgVfXMXwZWBjxcsoeasWBcMzsjvp71futHeXO
MM9J7hv2xrDNP1mhhjtqNw/S81iKcxfvBROSSVYDGWRAj4CfGgyWv5QdxOlgiO3JIIXtW7GFPgti
DcAYnkHtb2/wZvBxVBjQStw3DhP2vcG40+4KHjjNxkNgG1Ooqm9qKuqkLot7lAh/tTVCvNatYuL2
E87AHo+JcP4ThoPCGe7i1PHx60GydFNWB/UjAGrBfuZ2lY4V7GYm7OuT8maE761Qz6XtqnvDMe6E
HID6Cn2F9w/kjpsOfK4UUo/thjeFdY8qO9SfISlaVtC9biCTcGNPrCmgvDxAUhSRKUoTqhcC8SJE
P3NtwoWsN7ynARP0lNHQzb+4CkllH4C8nVmOrXPFB+sWtdfBvpYDaWPmQPkDqGLSp0UgkeHJJ1Rj
4JPj3AqvDGACR3/alYtYtpnUrRWWOhLwf7yGckQronxk/YOT1d0Vsi4aZWfXxrpt4K+hIDmvr2EM
ADgKp3XxOHp5EEH8HeMAoNKG4t/D7MkibRra5ovnzrUJ2x/Ev84YfOUKYkedLEDJ6+YyrvPq3rSg
pwlljxMz1UOLYsc1JPTmxM0hzjeFQRdnBWN3rcmaeEQl9LHxmq8zLxCVmWCWeL2J7Vy0xZWFm2Nb
WjzY5raysZdJkHRcNtdmOJjyCAsxOwqcTDRfcl0Idgtr8KPyzGdzxo2xz3LlBIfMNCXF6ushZS/o
T+b29yahDzbOU6xXZ3gsTJc/BLSzeGTY0/zInX68xXG7D1juJcDTQbaYh8HzUM6PTvCjKRrchtww
oRHvGs9VU5kRRcBaRdDtR0Kh6NzGTzIfLsBejp/vtK3/Y5j7IOodcsiKyk2niX9rq76MmwobgwXd
725YMM91++joEa//GW/BYhRt5IOnvRUebeKOwFqsH0PzHlHwAzRcy0fTLvwX4hbF9exaAndpB7l+
OmbtbVhJDxacrmLXFIZXKQXkYN/btDA31pxnxzZowiaZpWr4bnb6Y9d4td6XddVYJ+rhUVeEkOfo
dfbbGqbftepvBlG1Seexl8mfT1YB/aO09clsbhCt/SAQGomYAL4UqQUkviIxL/x4LwAqKPAbSGcH
ZMT2alWLGZ/b2b4KVevDpMwRV25r/sAr4IcT9lXcNhOLXGb+sDvwp2ycRdFcYjBQy2KoK48Fxkxk
6tsMVE08BRb8YXo6/BEONESp6+fxJP2ZIt9Q5HvVDP01J0ZPolrzfTbnRhwOVQs1lLF2j3XuPY4c
bkVWOX0dqecneNnjpafLCgdLeC/N7NGAbknku9TZziXl8TQTupt1UGzaKuvxy0px8HQz4AnPLXg6
ZZV8BlNDJeWMYBvPU2iuqDncszLPY1PD4rCe6XBv6Jm+1CFvvsNisRl2SAbJuwro68jGzTPE2ndO
c1YFDwJskp2vZVnFdmHW+wmHxAOv8xI73JMKCD7TgxJdYZMnDvjf1WyPuk+y1vDFpmmZB0EtsXF5
Yz7iPawTBtTW7VDRPu1Y28HgiFgvtFX9tBty6GPgIQXEY76cFCZkcUNlirgDvWDLx+A7Rj6LEJng
zRYgZJ1m876ljt7VJR7//rArLGsTliq8NqWvY3DLy/5WqVo60Gft57R3S/u67AIZo24tE0erb8iP
kp1n2E9hgSfV2IYPxYAPI7UL8Rp3n1XmSWcKEXid//Q7/oTgzE/ngoRXWkKnLkTZf/RrfeJ5oVQq
pUljaWpJY8OE2LAgWZnIAE8bNWU//H7IYtegLCYO3TFq72zh7VpjYjJG2CzgMjSnoht3oUd3RH4P
yE55XWRN7m97zOWmE9y6IUUBlCbyrr9dJD5eCl/hId6YeZ94NKTR9H+knddu5Mi2bb+IAL15JZlW
LqVUqcwLUZbek0Hz9Wew9gW2RCUqoX27gUYB3c1IBsOuNedYWfHAvfNFbcN0kwqRc/Zsk+3gWK2b
9m12qw/EUada/jpJcXUDgMbK/SGovivSPOxYV+N9E83mfaDrw2MaVI6f9LrhQ9x6zrv5ZxKWxg63
XUEtOVXNbrO6yzyMV44En8Wwn4UzvlR1J4csxQERtywWfsq08NJOcQ51JuV+Ygh4ZAEby894KIyv
bMhDuZ+T5CfReOsmQ+ZzF4dm7Y/DKCAC2vrNbFfqQ6fkOrGaXJJdoQdggm3pi6MOJ32maEYDY2hT
Jl18O6hhwsVZBkzTF3/sSPrdGKXuOnZyttIsdCsOzT7VY38EQeG4WYDyKZhj6xAauWkeR2xBL/pM
vAvsQmV70UCdXxE2tu0ZodIBwkiArYdGxTnAkTAiBrnl9oqo9lqbVJ/iIqSpyPosHFX4IrOVp2HQ
qt9xX4M8DVg4WQ/n+UvFdrDrNG6325E74GNjqlwcTbOqfrZaqrpDWz81SqduZ1NYqtcl0dBxeSqe
i9Qcj+yypO4mJxtvRRZb21FUP2BbYFHU+2QixtYEn2sqprp22uSbsJGc+6ioZT8NqZWVUL/RogxD
PhIidL4RAUi8sMvbzzNatAd+UjVxFcIk6EozFy4uC/bGVOtYdtMisLZDMA2e3Cf6lkT4y9Q28W+H
kOdpEsHnnq1oLxCuerjlFOE1o6Rt5sD8rBCzy1iMPbMzO4UOSn/2jdrxCgkMy0qngow/VNL0lGpt
+ttalAxxMLAKOqH2rePeeSPNdv0r6JfPLusnfnzrj00wccomQuYD9RAb1Ez1c+Bwp1WE86SKKPCE
XlquqpXMxiIf3EyPdW9k1dkmTTkS16xU/gjO8Let59ZnhHdJ7w5qvFwspFRnGGnjyPrKRVirhmQf
txISNiTM6BUqYlJH+I7jTpfz6URJQvtOH2LJn3Kj2C2rxFPXDM7sJ3JhuxTBEAQWZqSQoTZY3CtS
3fRqRUuvZF8vpRbw9ylLEgOn4lqbVlW6EoTDpJ0t8Xm2NkLbl8PH81ZwjFAgUC0GrYO+ysakls2p
Ik81Em++klBe64pq7EK2B6AgiFgkXfy1VnQZRKu0qC20M1yy1vCUa97UC89fMsXIQTA3OKQP32ZF
8lQOnLR17HNn/GD9vEohvvAJXj9/rd80W2sgxMbzs0oQHdrrxYHiJx/vpDeNrFI7ShNOdlTQiBLf
sodIV5JHl/oI4QTwONSB+IaXf/8qH60S4KHQmGmhdj7+Du3Dv1NT759uKIv4HD0LRjvsum+fbk+O
JkGo1M6oyaSDnV9Jdi/6jrdpr7ePX/UNdzddbSMeL1e3jnUQ82GYdlZ6TXpw7S1W84CoJPkNqdPO
xfxzHp/jH/9/nbRSNqhVW4XkhLVzBcr6rtCufOGLnUQWEn82GU/TWH0DU+SFGbP0nQt5a6fuVLn6
79L5mKmZHD2QQ/Ln6Oe4H1rrRGdQKVCQCDmccxggzlS6xQeZ5f9pgarg1GqE7EvhqrdDKU7aIo8T
xzjrhCFjfZOXH7XwLa/wqoElx/pqJsDrnJOqpYFeo1qS7QfyNb33pXGE8N/CY4Dp9F3pKKkWGhEm
VT+/EDNzTbiFHx9I8CCAGJBvfu/gGxw7jbWqN88D+yDHdWuQrrSw9MFqwi0yDH4+qk3Qyqs+6lOd
fKneWWcx3AMMo8T1sGuenOLjM+JNM0sS/9WnkPIkDR2bZirSBX6YXVEZXJgR5MtlY8FrI49aMwTq
klhHFJUWp2PjLh19I9/ppIYbIjD//iDvNwhQZwgekXPbWEvWUr7OhDCZVw4XC32ObwEDn8lGgJXv
xTWb+YVXwgqH9wpTsam/U0eFEclpNbXls6L8HkEpDyNXQbLNBHCvvNOFlpCVIYe2FhE2au+332aI
qfrN4JvO3aRyF6iHRtygKVC/pUNMBDKygw9rCCmsAs8LiTDDDuTJ2wbJqk2I3Dr9HLUbaox01/ju
f509q0GNJFVFQouRetHPvG2g0SyuKCXHEMUhQkfB0MzL48xGfNy0dzNgvNHN80rJfdI6IaJPZThw
tbKgXSj1zazY6YFsY/ykICOg9koT74gwWfccWadbLZ9kaQdEqn9QSMjea+O3qbyNRWfuU8Xotpkc
DpuiwdQUy5VF7Q4jaR/k2Qo3oyFLP9osVZ6ShKPnv8flhW+I+3YhnSw17N4VsnCsKZLNudHONmup
kz1PKhqPeUcM79/tvBezLzZfmiK7xxmAcfO2a8cUOG4f69pZGLGrDaeekteEtKaW4BSp7nC87fud
mh+4AxJkvrJYvbcqIU1jkJpsTEs5En01VLUl6FRQbemsPLSW4apFSAf/rPRPTkzlnQqiDHG2K1Sh
92s8QxURDn4bGn7HRwp6s7StsQrOURjuAknaPv67Sy88H485Pggoh4B/1hutNclDZgZV/FyXw32h
5EdN+Rh2iY12oXz/t4Vl8LxafEvKC7aqQQs9CdVuI5kfVkDyfCRki5TMXMSDb5+fGmaUU5Y1fk4S
TgneVUfixR4yMSIx4pDFrT12Tl/1ctanfHUVFUy+U7v/5RO8amC1ILXBqFdTTQMV0chnWb2ywL7/
/VxYADEiq5UvlHmVRRdoJaGxM0bEtPo2XvP5X3w+XwC04HJ1XNsKUiWUunIIpHNu3RTKbrhG5Xu/
6aE7/TvtOO/jXVh9X1XqbNR3Rvpsz4fCeU7MbfFB0i5D9G0Tq/NBMdaGjP4lfTYkHzNWHn54Ejt/
HbO48jjTvptkoS3VqVHY6bMuH/Jjea3k44UvQGVJuMpQ2mQ0k6sNRwxRNuSzlDwXPyN0zOLjAwjP
PfpGFgjWvjUTOq1zNa8nJ33WKCapuuXnj65Ai6X/v49f3apV0ZidJXh8XtzY/V1jXfn5y/h4ux2/
ef6aaaaTQkyFzvOVhSmIMkF1Cc2TNPdiO7tygbwwVomcIPNGOom9ey32HhPTjDInL54t81PZC3cc
d8o1m9P7zRbrzqs2ltHwaj2tc0q6FhzPnqVNNcSu2ChL2HLz4Y/yppHVRmubBSCEgEZKjTK7yc1c
fHxKLDuDirUY+x1HzdVb1EYwtklRPMtWum0q6Rhk/e5/eIdXTazW1aENzCIIsuL5pZ3uxuTD2xpF
Z0zsqUxtNp/1spRmohlDsrvnPP3RIbtSr5x1LkxqvGyosB0+N4771WfOStQ/YxmY51H2AU6rH//A
bx6/+sCphPcWYb95FvG4zeJzmU5X5t3FF9AWqu3CdeR8//YLZ0tBcTEPdFCDttFyS2O40sLyG1cz
G9EQ+xpiZcKJa5twErQKdjbbOg/NFnmbmW4Dsf33GLow2eAVcccm7Pd3Vr99iRItj0r9ZPtsOJan
J/eldFOFjZddq1h+obO4PGLWVQ1sg9g037YDKT2LNbu3z2FS3QTH/Oop6cIq+KaB1RYXqVHUQEO0
z+kfVEWRszVijzrP1rWrwPqQjLMCuLgFQAosCJeftZ9fKHrQVqMlPXcW5zEVgYF6lPoXC5NC3x9m
Z/IRe5GRiK4svX/9Aq9Gw2IZ4Q7J5YDYEbfWdfS36GJNCYNRe55GdCVoj1LdDRE/fHLmSdvFBQnd
Jihf4s4Yfge52v8eStO5Kaoh+JM7Zn4sAvkFVUa5zVW0fJI2gxU3BHI0TeJq0dUtvI4pi+ynqKtD
z+nV6MFuW8rwxE6HCPooNA8/yVCHObCCTxIQd6mo2o0TN84OBUS1U3oNaR2Sw0OLUKV21XREmp47
aXaLyDR6GhzjGY/oNYzbagj/p18oy8VHYQhzy347tELVEXlkCe05Nm6+7MriNv3y7zmyGrv/aUDX
dHye1oXjR9a2HazPXnuWqeyEsL4R1wqfXGthtVm0eYenJ+IV9P6rtAv+hxcAoLmE6zi/cohdnUCi
gjBa2So8Xpd2cRLtr9xQtAufAHceFkwdSySM1VXIVBti4mh2rT2HRW5srCBN70NLqT4pXRmeZAPs
k2TM+h+nDBKEF6gdEZUad2SjSWeJwWq3ltYbx0pNzSejKex9b9jKT3MY7oIpy/eyOtgEZ6TErxOp
OgCtV3aJIUn7ucsBZgs52szU89qKDkWVwGaAsC4avQnYK4rNuWzdKu3lX3XNaOwD/BPzNGo3yJLG
j+35y0BheaATFMKJDJX1npPgGI3MUX/W1D/O91B7+fc4XG0Hy+P5gLKi440CMLveDqousJ3cDrRn
YoqujuZgHI9owf/dyLpE7X9a4QUwkNkGmbLVS+Sz1Y2pE+rP1mT5ZbYL2i/OThC90b8hxEP8rZV+
+nvRuJt+Pv0ylUfT+iYIlEviSncqy7l+teIteDi4mdQ7Y5danfspWRlk01Tqz2pf3jV1thn06KRU
M/ou40aO5nstQOYEn0ErlY1aXitafmFUv2l+NSuRFfV9EtO8aBFRpi5uHam6CfX5Wtxl/Z6Enhfj
JLUQCEQu3KG3K9jc9o4RMHvviRU+SLBNzIrFfKjSrZbVyWZI0ofajr+M0kZp05Osx/6/v7m6zM/X
He1QAPYvHoSQIZHK9QKRDhp3dGJrD2o/d3dl7yCUprovZcer57yWszvNxv4UJam+hPPUA2OnQ6WJ
Eyclom3I+97OQi8Uzp+5Sww/oQYWakEYumYjhj3y9mtnr7+L+voX6yRbl8Gh2Ujg33aZ3Ih0NGMt
emg7ydjEo1I/xc04+SKhNqMgfng/VUrht01huUlkkp3QqJaF4FWuxK+46NMrXbgeK9R4Y6osfcfV
iPpyq1mjJTJF+fIsfhxCtThUQ9rdWUpseFmPGnmOzWv5o4vtkduhRYKwFAJ8+/6O3PZ5E5bJYxT5
mMEa81FDrK59LB3JtOOtXrWymgGJWk1z2dOKglVmBld1zb+4XtLWDaw+YyOysS1iGmgCPA7WJ0U8
NWLz79H9bhlZGuGCsRA6WDRJ9rztK3a+qMH8FT7Gw3STxuW9Lmk7i9pabtX3D6OmbhUj8IM4OFkK
VoPC/vTvH3DpJUkmwhPi9MZKtnrJrrNjREZy+JhFvR/G2q61HqrpyiHl0oB43chyxHh1a6bsX6pR
wzt8VKki3sYJPj7SftKjJJ7/h7dBHbCU2mHmrc25vTE4yGOd6BF9648oLn+ZJqYnSnn+u5nlvP5m
gi8fzaaWIXFbBQvtqtOUYhzKuNCixwQiottHAmYkArpYOVfZQBJK+1Mr19bBS23qBnF3UBgcl5xV
m3yekmLASfTomD8cY5/Ez3l81BvHrZ3WHaxrpVcujQuY5hT1Uyhqgev17SdrS2xo4VBHFGs4KM1z
0rxwLPl3Ly5ffd2LQBFInVJlC7f56tqVUhuX4J8dPuJ3spVzkXws17QsEBYXYLrLAb7D/e7tKxRK
NE8OgtVTjW9WWTbqj0UJ/jZAZFdFu4QoBc3F2wayougltdWdUz5s5K11bW240D/wqkg2wuPjFr8u
HqPYlTUpoeGcMnF/K4z/4ccDJUHQoVKghhT22x8/ylqhyKXlnKSI6MDnIb8yRy7MeRvqEJWO2AA4
2q/Ga2JKiTZFQ/jYGm6Q/NRMT3UQOX9MqrB8gjetrFaW0BnjYggFy1dW7PBKfLea9GOxpv/XBKwK
wq+k4uXVPiPkgCsc0khKK087NKE3Dd7Hf8+Ey3313yZWfZWHUGHnkSZC9ahJvo1Xsth117JZF6Y0
0Q0UBQRUGLXr8n+OJqpaQI85ZYDkJw0M5qE+//tFLgxZsh2svlwGmBHmasopdtDNDYSaU9d5erNH
ePjv51/oKGfZ8jmGomF7J0HK5dhOp05mxpW/ZcqCyc6xEqoHpvDf7bzvKkYVSEQF0g0dZS+L8asN
a8xsI8Qo55zmn136kL304sOzjwYMCt6z9fJNtNXsw3pZNEZo26civI0PtfnhMbuEgBZ9DWJQAjKr
AaVILTm/TLVPXCinO+Na3YZ33QO2hXTW35wztZrWR/LRkOwgi2v11Jc3+m91uFGulUJ9N5BoAXoH
kCH4TAsJ4e0HaKQxaCj6qZ/gM/l6i/56/phCiBpHMp8YzobCcFqIp29bwAdnR02i6Ceu6SI/5PaV
ofr+FsAXZpoB2CcgxkVgtTsYIhRtEVTzKcp6HycyR/0dt1dXio8F9rzUvo+n8yB/DY1NE+yD+soQ
eH+yXNoHG7rU6UPesz6FC4gBDaa++aQYT3pD4a7AgKJ1M2OoICb2QDlrbkThRw/ljDvSI6RfCKZy
rF0d/QdFIsoKs+9kYiyVbtLuygJzYeTxVOQ+DOoLKtY+SyQ976vpJIN16+/09ihFHz028Apsitzp
FQ6Q71Ke1HV1tECXx1Om/lK0GAfj738vLmshxTL0aIFKSLwKpePX8FM1RA0e1sPI4G7cuBtQqHhc
YIbuQZpPoDe+Gom5MUZqjLfh/t9tX+y/hUZoL7RXThZvRz0p9lIu42o8ab3zIqbiSzqZZ625Fva8
MH01lUMXtH5u72wFb5vJJxSEoPWnU09d3c1QRuU+S7NrqunlKW8OkPQjQxtlAEMBYfPysq9W6djJ
pVYk0nSyNUw+HWuR/FtOJs+Qc2ycT//uuYuv9Kqx1dZmhjhWiipkOre4BnIfQfK1FeNdpGN5HzL5
y9ZD3mb9PtDnmM+SweB2znaGWcnMdn39tVIGt1EjL59CN2+38rVKuhe7kcMHQGkG5bvQncAxmxLa
m05R3yauKcznETlKapZeYPS7NpOvrEwXe5LoiIKgALTVGv6VyrUxVL0znSzcammU385a+780AfsJ
RqGFXX599K9mXQnNSptOQ1v9kZvgaOX27t/j4d1RZPlYr5pYDXFOH0mYNep0SrvvSqG4efEwFpkb
GVdGxcXeetXO6igix6lNDWzaKeBoOBXOyGt1+S61QIBtKZ0Cko0T9dtpFLEYJji0aKHTvDHUc3e0
+mvU+iVMuJqrZCkWmQTrKkjH1cIjTzUYkVwdTk2LOZvjJxHTesS4WyROSwXxKKoxp5bZjZP02imL
0mslYkgLv1v8rOW6wFUQKQtHyLX4UFTqpGHQn0/S3MXbNkgnkA25FeLzUBp8VinFb2xmNiiA+zkt
al9KsswvDafzUkwVsER74Y1VO7qdGcybSkBFsENcSnMBDgA7UR4tZazqvUBM5mbUpz+HvYaHps+a
fZyr9iYcWv1enwblURt7ze/A7dyVoy32mRK+aFU7fM51bfyVGrmzN8JYekkn/ZdkAf9GqZE8UZc9
37RjrfsWZwtPMQZWBLv4UfUKPhlNnqvc78u+iF0Ya8F+dqp8K2E7P9TxaO5DvRFu15uz35lDfuPE
07SpZaP8ZLXQZai0qm/6qJEeyIfKvqaCSxnEhBMlqqq7fi6d3UyQeNtmvXUMBHY3CCsVGAVoLnDq
ZDB+8rCZk9qOXJJtMTpSSfGi1LSf7CbvHwe5iR8cHYemrod/SlvGN2c02UNGlQEPrrXpBZRLdcO0
JG2JN/cu10DnVDj4/RFujF/jitv0Tfc90TBn6wb1kxt7Unx28tItozy4tUJTvs8p6PrU5vptSMCx
wjs4FSP+4SDfxE5qumDHw4MZdhNGvfSOuLeyDU2LYFti/zKMfPbjpIkpLW8BOTKdCtyRU2/6IZE2
Tt+mXwo8uX7Yp5k3GoVMvIzUsaubo6XcdnH8tICnQZaMwWOSOD80asXvg0yXsnsZYxWV1PQ+AmsS
fXWmhs0dWO4XZY7tAWSIHvZe08xfpyYxWq9Q7PxBsqXB12xH/UF5o1b3B+but9gO5a9q17UbWJ9S
4kmTZX1SJ7X4EVi58ow7uryVc0ZjrTq/G7noPs8anA665szAmDZB3v3OpVE6zyWHtHEG91QKKvAd
OpBRi8W6MX3diG2XsaiWe6Kff0SRmJ/yiW6JQHT5uT2FoGVM4QlcW/uky5RHaujaletgSH1xpLb9
EVex8GQpItrXqMP3oAW5TSpN8gMiSqGXWBEgmTGz7rR6OFvSGN00sZiLh0rvwx3uaIBVYwudKXQG
tzTD2efXTse46vSN0rHBR8tImQyAXuMwnbD0i/2Uxj9TbUq+FaHdP0TaXLkFPfIpIathHgKc9lsc
feZ5CvgALliM8NEC/HEvKUX4nNXVN9Wq8s9tpX5NA5Pr8QC6WFB2E8cuhGAswF9maTS2fKnxgQ52
PmtTp3rIyhQfi3HnIw4ut6i1bL9M5a9YxgwDLlOLYivuK4/rGP9oyFeHWee86LjrmSR54cuh1m6s
UW6/hUzPynOsPLzT667nRW1q8Nn4VKcfVvJDcAAA6OAK7XeYGTN+2zT1lSHv+dIV/6GBQ91srWSn
5Enr2YMj/JnSnr7ROcm2gzXhFXgbPW7QylYTTX3QSkfHWhhZn1odSIqIwXZl4RSCJtB0b2LgucMc
YPMLR9mrghI5dEmutOkHCYeuiTkbmzzOhBguPMXv6s+t0KUfOAWFO+sYA3OrEp4aZ9KNGcXDbs7s
3Mvxe0LfErIXG0nuqW2PZrSO9fZsZbDM1CC2dxSqKr2mt8Y/gnPpTcP9+UdfxtkB1IaBr7iEY6em
IEMnzFR7Vh/ZK41o8DNZKC/AUNrSm8quvYXDlf4wJI49bsxN3tOSZl6wdeKoJbWxqwbJ2iSF1f6U
ugmL42hXii8JIA/hNNiUM4+odlImgHvB6sDfaNJnNe/iXROTZRQULbwRyC8ex6CvWMslzL+Y47xE
6eX7Pk2MLSS+9glr6vSYZG3v951NBxaz6fd2Wp6E1JlHiTp2+66X5g1AkPQL4IZ8n0yTgtcRClWX
ycBX47I8qknaM27kRLiRYmc3Xa7rYJmmhhxr+B0qU+ElgfMYSkrgYwH7hXQM2tFQtK6eZZ9JL+Ru
GUro3sGM+wJ4x1aWQNNITjHfp0OHY9SGHJPWNbsDDIa7toaxwJVcuGo2Ih3q4OM1elBsAH5R1wBE
QXKk9Pfspjq+f5F0/Tbu0v5uVrGFy6XdbDSkfps66yaPCo+lHxmTvg9DWdkGRehsRjL+Xh0q/Te2
4GwzRUm8mUeu4ZZUYfSMpWRTpYxpUermoYHg7I2mjrhDovhhNCrOnVkrKTT1Ntq0jv4nc8z53Nhh
81QlVb5rNZrl/GJQ4wV8mROm40vRZZZfDwB3bIiV9/BF4En1iXxInaDbVVJbbSKrH49OFw+bLBfm
tsEWDJ1ANg5NKo+e1KTmQUcycu7zfvCkVoG0IYe1b1V957WppW6sSJj+nJPglya0IB7G2ISdqw39
sAOTB3dGv80mW9rj7JD2RmCBIIigBTglRbPygUVjktLmCE5P2QBnS5/axAl3Gubxp6bMqkPezP2n
uhk1X5ls/bGBOLFhN8sgmIvue9ovqD57ql1HQXufGN0Accjp//RF9LOp1OKU4PB1VScsNgbQWjet
nOKQqYHmgwWsb6qFs6BNDjZyBjNTO+7O+qjHPxOzT3zRYNJXY1bjQIUVmcz9r9LQWheVUeKqCsNt
TEvlhqkbeMSs1e1C6dtZONLdqbPnPXIG8DWBHfrJ3zNmXs+uNmf6oSskcc890tSPpCGnwY0SeCxa
a57TJKyOIwgCuA8yY9ecI4oRlOUGQbh5rEJNbOvcsFxbqPkdht7QM9sKfF5p5MiKOGpFFvl3bQTK
FoTF17SQZzfQZx0qyIIVxJe2HWy9h1SZ2e5UmC2Q+r7CUGc4m2oEa1LU5k97Fj8ba7S+CkFtgMCI
Wfp6Vd41ogTYYSKtm+Iq2HdNpd8kUxRCL4ziHRyo8iWdpcBTjb7bpVmheXkLPKcO48SX0QNtDbls
dgUCklvBKZKOF6U79gA2mlI4G7QFj30YOYarWCrEoboxdnFQooYqTchV07LpJJ1o/GQBURJT0p+q
2GC9jmEY4IDHt6+LGFZj21rgcDrmXdvG+wJ35WmGrrAv2769z2fEElLTmfe14GQwJmH4ULapfN8U
ZeQjmpK2iSINu3IgdT2hbrHcnEXIJ6JWbZO0Czq/763+PKnh78wovUwzHuqFcaT00fDZtGMxeeUs
Nd80a2pPSt2nv/SqS784sxlujASP9SBHP1MlhQUkDfzaYNbgczia1wrOtSo1UPalIZwtcDp5g0oQ
MohoLd+Y7XHT9fHoBTkIfVHp4TaRzM6d60HfOwpIw0xSGHREDfCUl1+n0lFYOJz8wdbnxNeKCJGY
PuPpNivbHQnhbUK9lDYjFM3E43AuG0e9mGaxbQbKJxRipAB3FH4OZz1yw65roElUkbHRSXKfIj0R
twbyneyYOBQ051CLjokUe+8neqMdjcZp753Q+kU56sGtSsa7DlZsCzqVw+kQ2vvAGdh5cnbCOCvN
zZSI7oB+p8f4p0RbKyyLr5oKKolEWvdsdVJ2bNtyPplSGJtu2s5tedOEsyGTHA5qL2nbmWM30oyH
dmRNiNR59HqCcuwqyDWyKYX4mBnpqUXQR/3BArZSUGXbiHD+bTEK+xOQr6DyEq7oR/aXNHG7QB5A
kipB/DsTRX/SJSs/Z3DsbnIgDr5egn5wu8isvJpD3o6jgrR1molFwYhxy89gd2ZVGfZZWUf70hla
X0+tb4RuumNq6iRRhyB/GWszuRURiIk0XwKVk4g/RUk/bfEzw22dbc3V6lp+ttUqPqmhBCrIiCNu
RHW/y8UkbWAC1c8iqwn/zHBinIpDeuEABArJeRyjDtJdGVafpbZpuXOa+W1cm8W5r4LPiiQpj3hq
6wcja8azZdbhQW4SxgdQh0NtJH/4nxI/GrQeTSUT0ogmsXPwIx24cNWnuqqdvdQoNrIYfQg2URqK
UzaVkisNVrLR1C4DmcUlI4/C4ZMWQCk2G0N+cJjNz51slpsoCnK/SIbIj+VcuOVYixsZktx2MsX0
FOt596Sn0IE04hpuMfTttkkDz07sA2S4lzTQJb9P0MWE6gBpKy/EvTpyW2pZAz1ZL9otzA99uzji
PK2Vh11kCMUHj/I7SBuQL6aojyUVSO9LFapEBnBtNGXQUPMgUDDZ3S1U3u57VuC5h/qh3cFkgo1g
UbEnHWrq25RjeowgnQKkiCo/neVdpEiu7RQwkWZ1Pg4kmjddkNRHUFbhVjOCxg3nsHsiJaV6GNvA
2nVNfqNR3HoLczWEJDjYtwoeZL9KHGcrzJg9vSnbZ10pfiVxZz/IGgQ4bmicWQaQrrGkZYcpjO3v
aqPkCCmC3le7pnsw80K/UQqnO1q9/Nu0SlblvlGOyaiNbovj3yUQnG1nA/VyRIbPc4pOd42mpAhd
D2QpiGxzI42jsoMDCLops5M/utqTc9JCqF5mmhzjss+3KUgujzw0Z5IBhAfrNhiEht0gNlrAEjIF
DTQHNS7uyAYAogFoGKywi9Ha9onxQFpxouyAs864GRfiZDBUkWvEYfW1q5NpIw9BAKFH5N4sZ/PR
Uaf0OyIzc2s3yng7N2AYkzT7pGsSfWmkL4PTStuyD372bZufGy2pTl0WIMwdVfVUqpZwOYuGG6Ga
xY5TOIAhRVF9IiQDHLBScxW+z6GPIfapZi0d+zCGLk3sRL6ndEPg9R3A3kwp7iNlUA4BsOxN6EzS
g94RljATvbwh81HeCT0ZHvMYpijQmzOKSFTJlZw758DRYZbI0ifJiYFypFkZu3XiRCfiPiB9ovGu
1JySUFfwxynS/sYyjPGoiro46OxTXgzRzY2kdO49WZ2Ll0IFIFjSORLN97J1MKFp+GmS5G5dJJVX
xLLtDm0TekFsVDdarcg7Uci2V1e22OZRkHq1ZrwQJLP3sJqKP6mAZDxPAISEFmWb1AgF97CmfoCD
AttWdWbDLStlfjLRxh3MXkk8jrvyDirPnyZLnb1QQcqNocmhLG61m1qdrW0uKbdRNeSeHVbyqdbE
0oXWdOgcyfFjLf2e52m8y7h5ATrJeiIKEHtBkC5MZ7B4SJAa44iWZvxUjua4DWaZ6+SY5F9SSWo+
B2NsHuERQ6lL5MadTLxmEocoF6hn6Nt1TYBL5ApgkWC+F5I1ulFplE91jG6Oa2twQ5xR3eTVKO3x
hINqGqAxuKzU0VYOG0BjWdZBLsudTUHQ3Q37+rcNHwfk+KzCgawA9UGsca2xkTZzVVWPnJZnV0IJ
59YyIyp0DEobN6NyZ/djdhvlTfzy74jsuzjmEt7DXEwKeykpto4rN+MAWw4U5KlXDqZ6O5cfjcTy
fGpjLBUSFA4F2koJWbRhayLVmk9dfz8mh0i9ktu69PtfPf9dPTTUv7YS83znIcPw/UHDBjoG/ibf
Sb0pDBvvPDOjZbPHjcF8AihArPBIVYEpqa4kzi+9w+tGVtHq1siNwRQ0kkbEztxrLuBrj199Agex
Yjt2PN4i6Fg+1uHXjw8hZ0ksYpulBsZaFDNZ9QTDmyxc3n47tdr3Dz+dkkwEvymes2Avlrd7la8K
mqGTGmHKJ6lRv6nEhoiBfTSrbTl/lYQk9xistPK2CdwyQ1q1lXEK5PyB1CP5nEn7P9LOc8dxq+nW
V0SAOfyV1FLnEWemJ/gP4UnMOfPqz8O2v2NpixDR/dqAAaMBlnaqXbtq1Vp/rg9jIY2ODbAw1PV4
gIiIYCpXjgZK1TgqzgelPlYZaYrP102YYrVgHoY2aycZMyxR5Adp9VwHr54bx5Y7slatT0bSkaVP
/rIydU0Ec96SZ5WJ2RYgKAzCeIK58ykbSTWWU5EZXJDDbZx295PXujCjfIaL7ac8tiQk34rF5yBi
0tShKZjJQ0zBpFxIMKrqpXHM6R5M7gP/1/Xpuyi28H1gGZxx4GnAZIRdkKgx8Qy0X0c1+zU1hzQc
N2RvockjgFNIAQUrp/6i72geEEAKkF6YpVVbMGgUjpNk0BAcs85SbkrVMyiRVPeGZx4o/kKSDE3a
mH0eNOmmzyA2vD7cBa8AhI0nO5MK7kgEi5DSbST0c8wj0CDeb/eR+caGvdl3nlkQKs0dd3rQR6p5
9EHLpWxJ6x0bfm4i5noxZ4ktwbHlBMvIBjfsCHpUqLL0OjUcqI39VnrrZM3YHY3pAnKMQrE1H70T
JzQqxP29RY2tzpxtMG4kkrjXl2MJ+TKrSNFbOjOlOOL2iya1kpuyUo8TRTOf91l2zKp+YxX3UwGl
JKR1UpN+kz39UDvZIWiTrT78vv4bFmraNKIgAkTaVaamLpywVEJrAnJPcA68Qy0z2tgIYqhww2lK
ve3itS6JRXNYUZAznYlNhP0R1WSVZpbMI4JvN1r+bWjrTUIWtW6/6vkK5PHicIPqomEKYJSFbO/F
7FpIvFkKPHjHYZC/qIa/r0zUUwxKBfj6MYKTPoMaO/mpTPbKwi5adnD42hxCXGCCe10rKk9R+mNL
w0nfWsiQoAeR3Xnao9K5UFFvPdigry/khXdmtHRQzGgixHAuegmCDpGkTrH7I62gaFOM6bOZFkhJ
lLvcbszNyI66SVV1jRhnySxMZ7S3UhOft9H5KdHrupWcyhmOBgcRLtQARttIUnlcKDv+Ny9WFvXC
hc2oRlA5OG1QhxcXXoKICulEjf1KB2NKUmYNUDfvwLNb7tXAK/ncTFklHggtQdkCASOK/LxsbCdA
RIKUXfNmVzybodIxN5qpOtxB5/PGEaDqrdbDcdKt3TAZH5S4uru+IxanCmTHjBgnThNbm4NRIrtc
dcMxLvLWHW1yeASF/qfrVpY2AMQWVJdUUPdApc4HkjpeZRhSPhzZkhShbg0oOcvkvmgR3DVuh+77
dXMXAQ/zdmpu/jknXhka3W4MvXI4KgGV9OG3rX5GV2k/RT+v25nnX9wGFjoSGJsxj2Kw08qFE/hG
NhzJL3w0vOKBfl00hvQvVq1s1FmPvbOeUwDVK67jMkKYB6jTsA8ABH1K8UDlkEjTvhuNxzAHH+BJ
PMchjjdggep/lc5LToDgaz/0tSahpW1PGwD3Hb0AlyBISXKMpg4V8IjTC3zgJHb+FNKv63O6dN+9
9qkrwCzZ8iIc1pRDKkgI2x99+YOBB1brcCslH1rPhCweIuDJNbNbTX4K1D9Sf/f2RihcMV6Z/yJ8
yxjnA3Oyd/Q+rxItlNVjmSGwQubND1f7uy+3zZkJ4X6zm3JOHk7q0U7rzZAeJNW9PocLF+iZASEq
qXQtaY2AMSgRSXttH7R3PZpCUfS9VX9cN7XgP2a8r8ntOXdMK4KLkid6qSNqMkfL/Gl6f6+BElc+
/9rOeLIatKdO9pglfB6q5WgzQWx7/fcvbGlLJsbQZ/9HLCfE2mGnU0UIFdIEFbjhcmyVlxKwxn3c
K8bbbyXIBHgOA+Tlyfd6qE/GUsXpVLZ5D4RY+dMggpGtMS8o848V/NGZBWEwY15nk5LLEw0DDipF
33XtcZLCfZB/0YNfyJxQEylvbQBM+spDecG/nxlWzw9NZMSaPxjtdKwi/xOg5ZtA++r1x0at0fW7
bZMVQOKS/8MezRHsPPDmYp9fIWUakLd6Ohaq/8OM5R+FWtxQriDBHPibMMoOyKz8nLzyUeuANLxp
y4B0wwXOautzeEG7gTDLFe2yKM+EhSvV36ShgSfgY0Pr53Ujwsa/MCLM6FDh3n0lKlynuUF8QH3j
w+Xi+9r5igUSWW7bYBCmFu2M7mNcmSsjEE7WPxZmxXTamefGA+HOD9O0S1Pfzt2UuvV3VOPiH9en
aNnA3IADi/Hc2HA+BEtD7yjtptxtO/PRGIt7u8kfSy/7dN2MsLf/Hcd/ZoQLAXyNpqKymrsgYzdd
d5hMqn9Duxn9Z135HgYrscviwtOKq4Kz5WIX2YQyGKdzWWFUfdhseeBy/71nQCcWhHnzckMu61rO
XQX+BWdytor5ofaL7WARnkWbMP12fQIX1wlODd7HOqGyyAVd+wZSPmaRu5Ma3Vrq9GfsS8jtPOnu
uh3h1vtnoU7sCOcyRKSjMPCwrqXmKKCpnXmj1CPyeoBDNx213o+wFacrbZfLg6Nd0SA/NDNFn29C
WFXKzjfZHT1wtPLQevd+u3JvrJkQotmwzJUCpbXcdVDAMO/9z1HxrrM6P2dIYsCELPZQGIPZaRQc
cjcyqND/dsrnsLh5x+qcmBBikiKdIFwtgsLN84lqsxs20Nibv4L4lxLt3m6K/NVrugLCV3E0mQe7
BuCZzG0DZ6vmyZOX5ojHKGQRJv2rkhprmO+lFeKVputgzOhBEW8ELZPkRB+tzFVhpwgDRA4Jy+t4
LWOwZka8E3DZCkXozJXUX1EORLn8aah/vWPuToYiOId0ykcanWxsKFR01WJnJC5aoRtaNm/M6eN1
Y8I77fXEns6b4Folf0pzP2FADmujV1+MEb0INb/x3pgQ+NcQtSYSgiYNiGKUqqbQzMh+7qqZ8SBp
/iMCIu84pUCr6JvhX/uC0BhM8Bj5IXsgdnIgSB8m6Uvr7K/P19LdcGpDmK9K6SUP7aHMTYddQdVf
eceVffr9eQOeRKjGaOrIZ/F9KYRZYEIqrusQZFzx00urTr3jNQllqDT0nVvp6OMqTXNIXWVQDxKy
noi9aulPkOrvmC1DR/IZvyxTyTy3UyMtSiIxTl1P+hgad95amnJxHCZEwbxRX/3m+fe1tK+dEB0m
V54OTVLAXABhVHL4dX0US+EHjUpkTugvo4VOuGCgN/IHxFBzV5qybVDcttNfWnnfBR1QQ3+n12uB
52vG5+QR8XpW2MZUb2hhmqmsz4eVa1ZSVWaSu0NkTA8WdE7bSKq0nTwo0iGyS/3W7LoX2OpAD6rG
eONrZnTT9S2wVrQ6N0oJBQxiyhUJECnfhqqT33s0zu+uT8uSLySPBOm1ASEf5ZLzX2l1cEaNjYPL
zb7EagHG8pvavuNuP7Uh+FuzLWRJkaXMlVVXKj8gobORipUjvbi8J+MQZhsSucxHrzB3a6e4t9T+
I0pes0zbfRkVO2ibyo0exStsS2tzJ7iRVFG7pKdG4lbfUuu5Sndd+R4L1Et5I81FC7FjGu6cyVJK
h5AvB5zc3QXdj2zs3uGt5tLv/xkRhjGk9mSNo5e7XVZsdXoYSqPa1NHnd2w0ojtKi3DOXaTaLFQz
EbQ1WSAkEPuJth1rq/CkuW5lKXYl+KKnixbZmfz2fDtHRam1/WgR43UorKPLnB9SB9xJ+TlIfl03
NU+LeL5PTc1u7cTJR1RtFbMl1huGL333rK18fmlz4dohuoIzEYiPcGiszEisGJpmt/GTR9+Gcaf3
76TAfltf8auXAj9iM1U05eN/z0dheWVYmHS5uLJOYS+XpaNk2z+uz9TSosyUNPMDlneL6HoLMA0I
gsW5i/dKm70Ddic4aAUg4JvrhhbmjOZ81h1YmDJ73fPBVLmfeZJmxW7c/Eyim1LZx9bKsswRjrDq
ZPkJgGZ6lZmz7tyEk0eSYRlS7JrFnx6QtelsHQl5z+wOrfYd2INyXPEBC9fjmUXh2RLHPAZjNgH7
DM1c7an0KfZO5nYGQ759+uZKoU5dGeyt6G2CsKMRBzFytwFOP0T7Cm351F6J7xaHQ7EO/goE4DhA
5xOopWkwgcFPXNX/ZqTFITZvo7rZKXn/js3A2wU0w0yGR9Xn3FBblRka02wGXfqKFt5Gsb815UqU
v7ThSJvQPWpBL3rRP+qjzetPAWuTzYquO8jV5P739UVZmq/5wU8j9Ky6ImZnzLwMbbvSE9ImxtaO
G7ASw06OCZPGlWNqLng0hxy0Tbs1JGmUNs9nDOnrbqraKnEdPayPpdn+VaZelm8NLUrhk06lI/CN
D9DS7iU3Qs1ESox9TgBEtrCQbtGqSL9ZihzfIH1eb8oiMnmfTtm31BvD235S4z+JFpR7Z1Kdp9gE
hd4hOoukvVTdGIVR7xDabW7hWBhc6GLp0ev74RBLerRjI3VulUT9U9dLSCDKvforTxp6uApFAile
a85PuWj1Ablmu91pLU2DE7j7P40eVVutGPvfFVK9L35qRD/9PHducy9U7o08hdUGrc0DFd6XqMvA
OAMwvQ0lc6JjKND3jYlATycFE69feiEUT49hDAiz362WhcgWwNjqw+W1V3VzTTRrwWdyCKkPkeGm
/UcsWSZqmtWIF8fuOH6Oum3jbzJA7+/YWpx1g4ccDzpxa9WRHidh0HDey4MsbZ6HueP0cN3G4p5i
AOTJICrSVcFf5lNikWHGRgrx7bOcVSun/PJ4zIwpOsfcQIGNI3K+Z01wwJlec8pRjv6NZix4z+Rr
HyiPqWqtTNflUChRgySCPWquwIv0O0aO2k1Hg6PrHbz2TlpLu4kEHFzFfH9mcJs5Z3kICUPJc2VC
jL5lqtow39QBvaYlfQpINnf7qW/u/Xx4GCr5r9GzH5N4OqBF+E2O4je/KudfAfsZeTgI0ESYjBxn
lYyCFG5TdtwhjG4BOtQbI69vbeONeIZ/R/yfLfV88QzIzDUDPLHbTtU+V5qdOd3FU7MvKrqz7ado
7UpYXEGyS4CAKFRdJBn7trJ0HiPMcOftUUR7BGn+5v0+4xjAnIGYgOtarIMBLHAam2ymOzfo0YNU
gwt564nCAsxuvClR1qCv6XzSukDKYGfRInfaO+Z9tSZ8sXSgqDUquAXobCken3/eBwVKf9MQuWnQ
fkgS50aJENINrehzZVsrweeiLXiI5Pl6nklTzm310IHFTulFrmdM/cPU8QCurHrYdXBwQEheFu71
qZu/dx68Ue8nicFrCvwMMMdze+DnPceBG9bV1UNs30gdqbj9dRNLWwwlojkdwyMHjZVzE2ZLx1Bu
5ZgYfGvvW9TTWtXrV17U81cuBkKcaZAIVgC0CXsgTxQ9RpE2dhOQXXL6xSh/2NNeofbk03J2fUSL
thDEgxFMxjMZgq26qczGaIKYnHbafTbJa24NXtvU0jTPO8ijY6GPqkfvWaoTq4JrcAg8FA+RNrcJ
hts5gtiaWqtsUfXNV8a3uCngbQaBDjXQRZYb7oQ4riM/do38ezbUSLJ+VNeYzxZssN3ABgGuZRbF
jdcPtjZWgRO6Ie+4qds5mbrT1yoDC1vvzMj895MHqW/31CAjjKR/63a5i0h8XN8Ji6OAdJllAR18
8VaUx1xOiraM3KIvd00jfy3G5En125UHz9I4QB3B2W+SQAcDfT4OmFLaGpo4xoHw9IsUfro+isXP
gxxAjHSmuDWF95Stdg1BNZ/3pHhr0vjsrGyopYuc1ycrDaCJEokYkwxjWk+qPISuZtrjI6TPnxAM
SfcV8ee2LAnfrSH/UcHF8GR2fXeT5U12b+eJ+Vh0EY087xgusHs0dsFmEL+cz2Ymjaib0zPtDqq0
64buKei9l+smLnNveAceQLMIG3oVYoJ47CulHOmZchPtC2o3kB7oh6B+pHVqpwTqrtBWVnBpH/IA
B7YAupu6uDCkoDDp+LTSyI286mNqVM9OGd42vf/t+rAWbqdZgog4h0rHQjXKG8a2KbQQpuXqFs78
v4Lcg0p/cMNW/37d1OKInPnNhQMDHSyMyK7DzMhDO3QtmvdlkBDPfb29bmJx25+YmP9+4h3KOQ4H
ZxdCeaLku1GC+tSMkrW9v2ZlHuiJlWqofAgILBxdfKtqz0Z/+7+NYl6zk++nTUe/pc33J5TmNejw
DOQS3m6CVQf4CipFBRZ4bqI2tM7j3Yv7yW5SutlXLraF61Sh45JkK86Nt53weZhV8K+6TZ6tuVXN
B9X+5IRf5eHB0t4eieDkZlg9UcJlwpUkadQMTRy43STtO8e50bQ39vXM8TsmyLjxsiMHIuZyUKlo
kCoJAzf4nDubN4oWX3xdWOvEGUPTD/k6TFdolNRr2UIR5nVhQIjVqqIeE6Oef74CcDt1oCZQthJ9
rXkyfDAD9NXTdvg9ds2Trw8vRbGWF126KIA+WfAdv8KsRZVYfD5sJG0Jw26sfjC6Y9H8yKT2i5r0
tHNClRBpxiFrlBtNifamr3yKlXec19NfIGLpBkP2Sj3jF9SmfpRz76ULnbvr52nBt4FnpL7EHkG9
SheW0Yccou8r1Xdl53GQntLKHZ2VM7VsYu7wIdeHuxZ8G83QJVQ9JnT1xr5O7yftXlpTP1teK3XW
EQF5A5foTJN44nnM0IhbhH59V0qd7Du9yiW9t0p3K9mN9AgzsH/QDXJEueVJ294hLRWUOo2noy/d
xRqMEO+YVE4f1d/5BSA+Avsip5tlMAK3UY5J+s0of/trHR0iOHA+HpANk+Keyda51YXjkadyR2Sc
hS7+9hdFy5+Br2/j5ndTtnvFTB/arHrRYrXdBA06SNfHt3CPkBwmZqHjUeVaFGw3NsoZWmwHrt2F
2+HrFAYr1+HiljkxIESBUjVO+oiwjltMj0r8GBaUJd/GpvzP/CEqbKG6Qfev6B1buuMVuS4INKfy
pm8gYyw/v2OWaM1SEAijRiAGmnbcZk0tdaHrw1axjbVB3kAptobKWVyLEyvC6WoiXUMSCytRp250
MCxtqa4s90IEiUglmiokCimZi+9Zp7Bzx6rSkCR3CZFhOBL1R1NXPUxTEN+OhTJ+cGRf3WnQ3qyY
nt2P8JTmkocbmKcfb3axOFVCvuL0OsG6VLb35tDcJ/b0We27F3/UVzbE4p47MSXsOW8A7wo1BiGY
1Xibrg2KZ9qH+q0tR2vbe3HNqOfNrSJQ2opOdzJyTYoyon6rPWSf4mYlDFuaNKQLZnpWQpiL/icv
jP3CaafQRUYtyYdnm16rpN2Wtbm/vsPXDKnnXhfySEgXbQxVyYvX6g/QlzXZcJc4a3CNpQmD+xW+
UROGeNIB54a8IWqiLJcC10sOlXo7riRsFj9P8oQYCZloEgHnnx/9BNQ6im7AE577F698xwVIcfVV
aI/+akfYWZSNCiUai8BtDQXBtckvXgbf6B/NalqTgV+8CGlBQsmco0oeQBhKMRawkA1q4I611Gy9
DGzgAEnps+U1Q7HRIliNwuCA1NCOFFW3MyI6JopYNn9rfeuspAqWThSJKYIKqv0zgOV8WuMs6gwF
Bi/XHOwHJQk3cHrtguTwjk1IHy/tjXMGRwzTgrTIgqnLAlfOm592lB/Gyfkdl5S8YPS7bmpxQDbA
UR0eYghK5r+fRBk5d6LR2+ipKLEDRXU5Fh9ao8zu+7JvVxzfks+ds7xzFzHoK7FjbZTarhxD1jEw
2+FDnQCTMcqjUZtwiaJY9VT5MLpqyEqs9DgsbiC4pNU5WEM+W53P/MkYHSk0SxluX4BR2bEInN2s
/NAkIzRnxa6hEJhYXbK1asfZemqz66kNeKP2dqiuTbcKPMzkzMAmiK1f8MnYxVQkKU/ugrI6HFrf
y7U395L3OrEhivwVXmV5qo2NoYWwrNsYZkE37J3WRyvRzJJ7ASIyq+nhuy7ID1S77ZUYEgJXjm8h
oYAJ6/q2XBwIzeazWBdT5gjeMYrksRrNKEWPqTvU5TeKhhul+aI277ghNZywRYUGHyOKy/hqLI2d
N6auBkmfR/EV+DQdrys7f2k0PBPwYQpP4wtuBUPzIXyEdsatxv2kovl81wCbTf9HK/OanWxzlHor
umtQsOkrWKuMapcMf0cBLa5rnX6LwyFbASzXZObE108HlxYs3HLiRtAmVltalrz877EZVsaz5JrI
WcwvOXJUF4kLDwxCZZZ14rZK226cKn3Oteav1ohXACJLdrBhvTJR8HASQv8ohIkTqm8wFZDIbXLN
LzewLh2mtH65vqkXHdGpJeHWBLDQVY4yJK6ilfsMEYxIth976ILixLgLQ3Nn+vJ+muxPE9y7RRK+
6LmycrCWDu6cYORoUTC0xQqYX9OkLyVTAu1v8xfkHMccHd6VYc4XshjhUnKgCRRQFMg44ZJUCmPI
xjBLXac0PuvlBBdauOtLhhfnWy4boOl6vbH64VEDiBMPzn2aR3dDvSbZuriwRPcURWkSgHPm/EDY
MDCkSN+mbq6Wza6Wyt3U2sGuBu57fcSLhlBae4XOEaMI3iqGsCpEh5KTN8TR5wy+sn1XtGPOGvrv
SK9TSp75JOQ5NBBv0Xiq/MZsmFylPjjPTfKOuPH088IWTT0LtYOBG6SD2xVexk379fpczafpYnMg
sjr34FFXFnP3VdSaXab6qesX0y+4MOCIhfXxXpuMm75ubq4bW1wYm5YSMguwiYjYAsWBdBYi0Izd
/oHWko1cf0gsY2X1lWUrBGtENrBiifWjug2dpEzrzG10Odk4+fTB8OyDDaut7nd7PYxvYFTdtMUO
hj91kp7yQPng5QFqeX2zci/PW1qcXdS7X0F1xKmasHwD9JN926R00CS0zgCRabYzCfhesTN7Z1lw
w2V+mWzazHmB1GjNYy+tLWU01QK6T6lYTECkntf7mVJmrp00t86ofC9zOEdGHgs3Q2n9aYNEescC
U5CxXtGkgH1mV3R658k96tgUM9xRepwBP074TVf/vr6Jlq47+JcUYI8mmAHRnRUmHI3dwJxq9kGN
b2AjVZ2D1r0ja4nmCYxFJC0xM/+Kk5FYviNBV6qnLgXEQ9mkkCUqz1PyRv3E1xyRQYqL9NAcDlvq
uZkQ4pKYZ3zqpsp3xwxgBf4t1zBqW99aEw1HZVw5HEv3zak9YYF0rYsC1bZxVwnUwn9UdW3PLRmY
CwL0giOwBwDifEB5x+kvjXiOEu5C/8E4Xl/8xc+D30BskgiEm/P882lqd7Myb0zUDrEMpOdFOa2c
2RUTYkqcXPsU+zYI3yxo0rtxKJNnePnXeO8Ws6uzlhODgPWC9+v5SPA1YyVX4KyMMLW+jxAl3kqh
lEI8iv7vEHvxAUYs5a6EIBMITqjvs3ZM1rBES66StDmlW1LJeErhR/hd2SaN2RFrSdMW0M23eBpu
s2R4x5QSz8EDMesIkTc4H6s1BTADpHMHnOdtR/IB/VpWYmnRTi3Mfz85rqNfZ0ESYYHod1YoeKPe
zes5tQDjs04AZHVZ+L7h1XZg5VLiTvZTsmuHlXfP0j1BQXvuU6ZGb4ieOtHyLqoLYutOf7SjZmNa
xrYD6cLNFEiPTgQfrbISFi650VOTgoPzCfTD3AHs28DtY+cDMgh3KlU8rbu9fmRFIpJ/5u5kcMIm
m/QGqF3a8DgNrdusim8z3bxp02jfhsZ9b+YZrL3+vV2PG0dqviLiscts6XPrRSuJh8U9QgBMGM2V
eMHEaflW5+c9Dwt9qF+cpL8Hib4y1iUTtFJQHiLs5B9hoxulZOZFCoST1q/gs+2l3oNtdcOX6zM6
Rw1iVAETwBy0AT6/YAHqcjAzoz3F7mAOu8B/0SOyr0+58dgYHXIFH69bW4oiCNfIRc0EPRfkPL48
+fWQgmjTzAyK8s65TRPnLoiTJz/WHpykW3ueL9VlSWb8Z1E4bIi1UD+PQLeNUf3UFWmwzeTqfuwm
uhLS9mEo/b3UwbJVdf7GtnQke5p+d33Qiwt58hNmx3niT9R0nKZwSmO3rjaIGwTpyiN3+fvEwYjQ
UlkTI2Gjm1mllZJ7zP+oJj8naY3ydMmz06fy/w0IgYXRxI0UVaxamI4e8N3srpWTn5q+xuqw5Ebo
OgQAhErXrKx+PlEJXNVaIIHT8+nx2xhT+1FJx60WJ3/robGyKItjAogDox1H+CIzYGfIYdBGGLuk
jp6sUf8MB/nO0rJf19d+ccOfmBGC9hjBitSsmTrD9DaBr279WbnPl27iONuka8/ztUEJEY0iZyj4
6AyqMJVd0ASbIig3ofnmRpV5M/zf1BmysEwtHjZNcvaz1D3Y/l6uPuTWCpnM9YFA43C+E2jF+deE
Vd2q/aH+pa5l1Bb93skghD1dVGnVWLMnSrT2cQiU7ykwxyo16CvzPlh+/6lW19r4l7c3/QtAC3gg
i/kZM0gKO3KG2K0cFuYQ59Cxb+p3gMapogHmBmILnbcYH1Fn6SW7BJfuSN/io51/vb6hFwdB9wU5
QljHIFk+XxmvNloHvbTY7QqVvK3X3fkybHEtzTdVtvJuWrMlrNGQNXZqjjWOTduqw63eb3rjppxW
yiSLR/RkRMI9WwY20NOUEVmeE23KYNg1lf7YTfYdOg0P3YiMxjumkMQ62A8gLJSJz6cwtZtilCsa
vYLuPpmbWcZthXJYMrznXoABmQ1Huv0CUeVreWOqZZq49nCnhLdrJKiLZ5TOkrlxEbpwa76WTq41
KzZpMQl4PlXO37L0USt+dtGXd8yUxRuMf1VUqoWl8YqibpOQETSoAhh30axjfEvL/XUri/enM0MF
6IOYa9znA8l9Len8eT2a1P+d5vJNLhk/r5tY3MkODWvUublxVGEnS17ohLEVJW6MYoyx9aeNOQu2
rGysBZ9G5hfqA7jbKdOK+Tfw+wgMEuu6SlveMVoVbaKm2pS98bEe7Ccrk76M0bRW7V54b5xZncd+
sg9ygGem5YN5B7P0TDPcPc5jqxvtJ4jP/qiD9LdUtPs8WGtbWNh+OmXNmYyWXJcmrlpWGH2X2HRQ
2fZDVcSb2n8wgbpdX7dFI/MzCvAuJVuR+MkH62ykNg/rUjtM07PkPIfh4bqJhd3Hq33GwLP7eK8J
e7xo2iQrKpOLKNlC3Du+fXOffV44pXaWFbHq8XnEVUb/vrTe7mR0aLHBhQJsBrYpOLOmC8Yk08FP
o6xajdtsJRBYmp3TzwvxU1vUUj2YfN5Pb5LoBdaNlRVeOJk6WHae46CFSCULh59meETEIsAtvNN5
uvrw6wS3Y8jrAAWv6yu9aAos/5zKMnnJCisdpkNRqhb4EwuVpTLzd7X6Rx78zaCWK5aWHAFAGs4F
oS0AQyEO9OIIYcygDYFw0CifmLdyA7/T6FCZLKQbNQoPUV9/uT66paPCyWZo1J4uq09TonXk0EGo
qVFyHBz1oa+rl35cuzyXNgTUu7hqDEF5LkyiouaFrYcRoO3S9adn7e3HheZo2pXJoM5Mo0J4002h
WkDvO7hqtbe/h2tFi6Xn6Nn31XNnmdp9aZUSuH/JuIsNY1/oz4OKbiaUoOl953z2q28TWumavru+
OgtBzky+q84QT9LQYio1zZyCXjUNrZoOitj+Z6I9pNJdn90W/krQtrD3qGCR8ZkzkTPRz/kIrbTT
Mtn3e2hGXKl9QLRnU0x/qdWxHL/KebmyXgu7DmuAXPDQRFNifUZLk3DsJK1zUyd4kiITznfjJWy6
m+vTt7Dr2NPAjnmbzoQQwrINpTEZiBB2OOluMwZfnHf0KZ0ZELa14zTqWHYtren5ps33+rSy/gvz
dPb9eYAnl3RN2zTJYL5vpz98aTfIN9aaJMPCwp+ZmH/CiYkIYWnfmvp5CJ/lPtwVSYOreTbl5MbO
kF+UV4a0sKXP7AlxB+p8QW+YQ8dDB5VClczfLHhnTfu4OVb2irF5foQ0GTg+2mSJOeh7ElMTodP2
CZR/nRtVn4yD0n2+vr+W5u7088KhaVtZ92Y5WXdESC0+RM3OaZ9rY1sHh/Lt1I9AiKnPEiHOTcXi
MxSVorS2y7xztf5ZadJdOX3x1bXCx8JdB6cuaDALlM8lmE5Noc3SK7V1PXPX5VAB6camtb3NaK+p
ni+tDI8QwKNcrZcVWsmOI1Uu/NYNgmwT6j+nlXtt5fviyhfod9J+m7Ruc6yRg8t311d+6WCe/HxN
WPleQ//bb/j5GjCR6GEa7utyJURbWAtad8DGqVBCK0zS+cGs60FuLFSZXXgquFsSBM+nZ+TErg9k
gaMMdRLQz2BSqaUBhz83M8ZJqiip2ri23tH4Omy88lvm/fDUL33yElebLwGq8RvrGPyW7G1g7umP
Mfzb6z9CWCx0dCiA0ZIPrtKAHVZsiGqdwrDTVh6PqrHxgOJ9/58+L0LXuiwOx0Dl8/S1bvLyprH/
vMMAsBrSQ3Swc7Odz6Ffh3Vk9+14TH2oCgcZZQ/fXgM1zB858WX/TNJ/RsQd3XRyJDt9OR4DDwO5
nH/MYuMFibZfQ4C2nSx/l5wp2mT2cLg+OmGv/2N4pnqcXcNlPbeqUIpTvAiy7fqbSckVIbc1Py3s
9QsT8wY5uYT02uRGqNPpGFo7/e9Koevutjbe9ij51wjNy7hQcN4iaqBml2v1hBFt2hm8edbmaXkQ
/31fiDa8UZILAwzNsS9otjv4yr6nv29Noml5Nf6zIpzXurHHNuuwopU3srYJv2lr41i08CqUMZMk
kGQ/X4zcHKkcBOp4jBu52yV28Fei1s9KZdy8Y1/9Z0fEaNlBUOtTOY5HY5C/DABJfURLN0ZQrwAG
lseDNgyvN+uyzO5lNUrurYWd/CnrkJs90ld3fSiLDsz+z8QcKJzsX8evLEA8mPDRsq7jfGOskegs
bq650RKSDIcckHDhSOjb5nVksijw4Wa9iiqzuYPctVerd4xl7nlFVwo+Kxza+Vjixg7HUdJRygOS
jcj6yueXVuP088K1liCO46Qdnw9aa6f+7mhGXns1Lc3VDHmaOV7AdouhEk0JWjhGuXwMyl1YbP07
lIbNNf2fpSWfdeBmlhcuaPGxbnXSFOU1ooj2hAq13BSbyDZerm+rxYGAC+WBPnOYi+13duJ5oa/4
8tG2+hsnqm4jL9+EjnJjR/vrlpZGgwDATMOCEgp5yPNF1+NZ6Ega0S+s7O6gwD2180GBr+Tsl6zM
2GGCmTlzI1YhZBhQTSmU8ZD1HlnracWhLE3X/HQFeYTe2wXYzUxRwvUmYzqOWrdR/XKbWNZNm9+a
zUpotrSHSZ5BK8dz2b5g5lJ5repwKAxH9Fs3Xfx3hppzlq4ERStGRPdYtVatoQKNkZzumfJrpyO+
tCaLtGgEtikKGgCRgFyfrzuaIFlHqDKwItU2lf5ga1M2n96+ueYk/dxZBf5HDDFViO0ix0ZDyo48
576eCvXg+e2f60bmXyqGR6dGhB3slZbXViaCOil6IEn5PfOLTaF9Z2Wc/D2m6IglJwiQ5ELopNe7
1JmsfjxGA4hiVa4eHIS6u3x6gvDupVK83fWhLR4bcjMzRSfAN9HVFEmlV3Gpj0fZKDa2ggDNWv5s
8eT8Z0HsUokBbNXALcejYx0iaTcB7ED/fS0AE2G5rxGYjobY3EBArC1iYT3YZYtGZ+KyYKTHx37q
TdQFkvqrXyXNg9eW2nbqixaFutT+JrWwH6fUTDbpMNiH1mk3OVTNkZW2KwGu8Ix//VkArmbxWV5C
F2QtHVxKsdSG47FIqx+pEj4ZRRtsJasJtw3ahxuHNuhDmaU/3r6sp2aFHTv6RU/vczAeK6PfIkF/
U44fr1t47fsQDwXwX41Dx+jYrufH23LC1glSaWBkXo+yWoG89mine4Jt80EelfqB1mHneQDOs+lD
xJCHTEpvojQu70q4tw6+SupPavVo5UW25HZmkDAcoLNekNhxa0yArWlN5QT1D8G3ttzJwc31oS9a
IGtqGuCj5tzP+cjDIOnsMGSrKWOwie1q40kveb0G4Vw6N2Rj4KnnkQ53lGCltKdE7xx8dDIou2xq
7hGVqxs3St7Yovy6RU8NCXvFpyDUdBGGvBGVXjnfIYT9YUgHuOUd/ev1qVs6DnPTDTkBZKjIcpxP
XR/6E/5a45RK0pPaw4XhSAeQgm6poE+Z9NFXWQ7/um5zaSLndZpbNeZWROHN4Zdd4NnVNB0T70Ou
g1aXN3TIwap73YzY7/M6jyd2xEtVdsZIrUaithh6uTxU9nVZbxxYL+X4i5U8aDlCSxz46L5L5Lui
Wet/WZraU/NCFJ+OpeehmD4dM2VX/z/SrqxHUlzp/iIkzM4r5FobVFdVby+oehls9h3Mr/+OS/d+
k+lEibLuw/SM1CMibYfDsZw4AfzA/K1s74i5yTVPtVf8h6VXA48uNhNvO8D/km6ydKqZ1WsIFBsN
yBWj8xA5spUNXVwQ6GLRQYmpzhcdYU7C7NKNcW6IvYa9rijzg17HkR/pHaZIpZm9TYwxfWlzyjfX
j3JRMhwXuHou/pCdfD0rYtCNYiub9tBond9gPuGsvTJigBMxJPaK67rgXsDTB4U/UJfwZGTXtXHY
6PYRBnybyjOC+5zvquYe+2qp3vV1LRguOMbwxEAFZSAdJt0+o7OmNke3ZZgotj83f5Rx39Gv12Us
qIYDxlRg9lSwsYOl8vyGtyrhKQeQLizn12jemePxE98HnYJw9RFJyoiGqoxzMkw1CVs0hnOvdlb2
aPH3n3xf+v1qM8dFr2ckRA3YTzFdBf27n1gB8LsCJGMBlSHU4SSgV5H/yDOuq6FKUw9UwreSDQhD
BK4JUH1hmDgiPNngVU475rluk9B55InuKcoaqkRYTOnph6qKT+PtF8SG5ytA6iZrI2PQQiNL7U3v
5scoMbfK2N/rk3logA71m9GdvTpNv1/fuwVbDgoekG6LSZ4oZku2HJyUADR2uCpz6Y2jb31V3O1Q
rLg2y0JQSwY7MiZbyr0TehqRxJ6oGmZzEiMGc+/6SI186s5vlp6vOIiLwtAChF5xXMuLKMkYXU1B
ZV4N+9b6grbClzhWiafkScCdNZ9twa5h2O6/ssTfn2ie0iaZpU0pYv7hZ5b9JM0zaBQ09ta7X3Mg
Aa4f1ZKxAaIbvUfoDcNMBumN0O3CsQFim8Ohjn24ah765byB3khF8qHsQIIBQYk2e0EsfL4mLY0M
O5oxY7DQO99121vxJv8RADpHMVgC9kxS9iY2zEJFW1jIFGQQ7xPMlLu+UUsWB4PJ/1+AZHF0a7Zd
u9Pn0Kh31njX/b3++aVzQGAHSyOq/OB+Pt+gqRntjkcYnZn84Oqdo4fRWp1ncQGixwc6jE4zOfnt
2iMFy02PdFX+B8zqZraGJ7t8IAHmAr+paF/Bv2WbT7QoS2iT2IHJsk0R38Xud8ZjXwcwc0rC69t1
uRjIArwL4B4QcV1Y57LglUkYt4KS3LF7Ft1cKDj/vHQF2ZhaZC7w+eLBKX13zWf6iArOTbPoWxSM
fIDiIkKRHhe34lZGhs4MSr6lDdk0c9DHsQf0HzGPlaZurO4PKYD6Ue5JZW/I9Hp9+y617Vy+tD6X
8zKL7dEMFPetNh2/YXd9fuMALGgAhICURdT1gJaVkz6DOxb1nGKRhH2p+6BGi1FqP19fyAcqRd5J
sI6K9w3Vt4tu4nJGaTOBCxwgN1/vmiG3Rn+KdfMFKKrkG3ZZ9/My/1Kg2eKtdDMSgIubUU/JSOTP
WTXc6Z3b3k+a3TyNCfLh3hwl7Fuv9M6+M6b+3mA0Druiz494ZfK9GTfpvtIF4TLHZGN/YhhXAFek
5Ruz4NPdBN/xECPR4LWYu3wEbWD2PtQsfkblacLMYId8Q3ed8i3mprqzOa3CgWbjY9/MmRdZGfXT
eE69Agyw4O/g9mZMe1Ls8fAMHrJL1VNSJsN+LA39bUrcl67s/mGjonkKVbPEz2bWzTvkweix4Tz+
UaI/6L7hTn8ENx7DTPWhtv6Z1IH8zTSubK6fxJJKiZcYETdyiRdvvl0kRqnmJk67DjK6s9mhuRHM
86FQJyLk0E1vo6agFUS4uz7d5XR3fQVL9gv5CEG8A/LVC4eiLLGTUx9bgaqOO6Yc5vpvlXeegSmU
6o1ouP8s5V9Z0gWc6s7IAF22Aj44+1j9CxTASly2YCHRawlcKvJscALlchHBGBy9xssfkGFXbVcL
9pcOEbxiWHkhAu6Dqp2/V3ZcIV0YE7TwTy89QqDaFNPED8ZaFmdpGZi0AA8W3WCwIdJGtQmLa0yN
cgKm/hzuC+f79TNfWgbWgUE38JQvid+Q3lcqGrtWQPTWeZ6cmXxN0MD3ClTk+GQO6hqVwwfg7Nxe
gXtDHD+uCmAXMtAh6vt4mLOmwDT2un4eK34kDtXmbcPS2UfmVEW/d/HDUat0O85p+2R3BfOSoqBe
1DXqRmVIF7RO676UMFHO1rGyescbo8DmOzbGnGjpO/pvtWfeObNfKmV/88shLDqGwwDqIKoskmsf
Z6QbFIwfDUBzqYpOw1b3mpuLK4C/wqgjnyBImWTPnsLXNigZk8BWP0bbotdm8pK1RrJLzRJSkIuB
P7TgrhQNLbWkt5MA3VDEpf6I2T3XlevSJEKCYBgHJRNoyeQHkMYxnwy1SAM9Vz3TRt+k2nvj9M91
KUvrQD8UAiEQeSGmlD3Hkpso3pVZAHr88pmvkRNcRpEGLsi/nxfiT6KRhHQj4Hr4fGT+mDHvpnvY
jtFz3QHrtidr+OeltdjIR6CXAxmri5NHNcXm6gTt0orsEeOas3JcabK+lCBI/sWUGDFAA6mj8+Xo
cOITjLZug0oD+8y+LA/XT0PYo/P7je+L2XYqXB/3AsjEDJUyV0/agGht8jioDn1VlYHepabVPBjR
MB51RbW9iY7ZzQGKkCzK9aKxAlW285VRo9LarKvboPsDqHDydn1di/t28nXJDqs8bVM1adqgTjCF
oTsOn8iHoBQC/gG4DyCEw5/nvx8c0nUN1oU2mDxl5F6ir/mjS0uAycKpIFuInZIuih4ToyAGjp43
T0r0oOqrJyCiWOnwwQSC/j3B7yjG95wvgfQaBWtErAUdZG3jYjT9qCG96qtZbruHeO7ZK+K80rfc
wvArBVGG73YDmFQ7DLfQYBtM5b2MXPB3qVHj42a/QWMICA3BPO8V4OjbKaijPqeD5mxoSZ1d7WaK
V2g826DikPiTrr3EY2c+OZGpHBJaUHQpjOX8NrkWtzxSavGhjQsMhehHu92pZTLfj1o9vuWYcuWN
FhsBLWkVWwGyXeWboqnWGkQvH1zg+0BChXStijyAXC8pEl7HQ+caARjW+aaDi/KkoQy0x0UpHuiE
AuDt1wIJPAKNAoABXG/Sqc+Y8z3XyLUGWraxVEzcSNf4bhb0CtyqwJMh+sBIGVlxU7j8cTzXRlBR
/Znw7susrHW6ye0HcBjwE0WSHYw3AK7J7tYwW11Ud6YewP9FBUY1pt9lXpj7MSl6X0SS92Y6sgOl
tfYjNVK6MaMx2qCufyNu/+OHoAqNxCiWBeCL9P5HLW/1JtL1wDB3c3XH5x1nu5tNDUZLI5iDn4FA
Qn7+Z0ZcI2stPUCoU9INqnfXv79QAkJJEAgUcOzjnbnwweps5E1F7CGgUdTuGj2q3/Sso4Imqkq/
6CnVXufK+i3Goe6GfCJ7Wg3dU2LlueKVLjpnV36PeHMksyHyMUgDoB4KPZLMBkC+ytjWyhgkRtpv
KvTobwtnQMWyKScHoRxuIulQGU9IkYeqZive2LWmF0dwDlf25jIGMgGbggUGw6MI26XjpalhZxVo
QQJewghRr3H7TRlvW3djqNvry164NhAFU48pVqgCy+mitjGAxQT8MNCtY2Y9k3FlKWThKUZLpRg2
CpsPxiFpW5O8Q79z0ZCgUdP8Tk2QuDP7YQCyHWz6g5Xp4P9qc9Z4GEGmHtphtO4S7qAgWMaguFa4
+WDObrdrEqKjPs6bbWnS+DW2bLar6o6vdZmJn3NNC4TlPHG0zDTONbR/T8HcHBV3F+sPunP7luNg
wQchyE7hX0mnm/CWYk4LRPDiSefMU4Zf1890wbqfCpBLVylyJOAygADzxY2QSj7Ys+/eOP5DqMqZ
EMmF08xeAacfhICkMWk89CldX8TSQZzskkzHZXHcLi0tpsBRf+YstOi+KL9cFyE2Wj7rDwI8G/3d
YjnnZ02jbnbJqHZBk/HR8NIqz0fMmVCLP7Xlxr+tlsVeU7mzP9mlNnt4INecoctFggJAFE3BySP4
mCRV0OeRUtbpfTCNWu+7cRyQxn6KAMu4eTfPBMkAFFCozGYaaX2gkA2pNjzbTZZ/fTcvjRYebhvo
KATxAocheb6mkU/GiKmoAdzGIQUOzwf+ujOeAdy5LmjhGT6XJHnB1Th35ayzLnC1r2TemvS+nd60
YmfSvZO2m9raM3DH52ucF5em8lysdFgKt/q8NSEWs0DmY04t847nfX+8vroFKSjWIY5EbRtEkHIJ
RSWUGQNBpjYCznBOvuXx5rqAS+sgCGr/FSBZuDxuprnJ2j7gqVL7aaUMPhuK/E3J03GHMdfD7rq8
y1smks9o/kJLKFoX5IqH4ygkTdMOC3qL3kjuO3yf+kbh68W+GW+uGCCZAOYuVLjQxn9BocmmBn6m
jQkuZfeQ1HsQWl9fy8LeIVkBBgL4gPBeZDe2GtO8tI1KC8b2IUl2Luamtzv+67qQBQ2AENgEbJlo
AJMtKwJV0DtRLcDALjji/ZrntfZ97dzssaYa29YS8RF/yY1vhvl+/fcvGIKz3y+Z1W4gSZEbCgnG
jKnh2HTtIwGcufB6ddBrb6QaeyqIWq/kFBZsKVIWmsAPgs/0AgiulCSeC3h2AVcPdXKfaxt7rd61
IkJ+WNtYLVswEZEgBWFq7CNWJGsTPtZESIfP27wrMHER/th0n/4ckmOTrujwggSgKTCuTdDciJ6/
8+N3skIp9bqYg1RtjU2RpcdCazLPMpu363qwKAhMVKixoWR7Mc4j1TLFTVI+B05THWdNux/iHFlU
bt3uLgMmh8QxctNI+ODWnK+oNxFMR02LFbFp68xvLQAIGiseDVp5k7u9vqpLfxaOMuYnId2O1OhF
6EUj2o4lWLBDK0m8WP/HjJ6n7rvVH1kZ+fYqxOZyE8/EydWWoWdzmdcQ188/rexYloMHnM31Ja3J
kHRu5sWUmZpSAmj4mBUgCnqh+rfrIi5tzvkyJJszYT5SQWlUhmjcHx3utdPNRvNcgKQDiUXqTiOo
5PEh2bfdLlJvpFOCwwvDj5QJaiBATV+o86xhJq6Rlyy0p1EFdS89xLE+enFl7yIju93ZOJcm+ThG
F03t0NQsZNa4tZ3kiZqrub4FVRb0bWif+GDWkcNM9LMzFjObhjzflE44tM9m4veoIrXPPH67rgAL
OoZiHjInmIqAcVIya1NftG1fU5uFIEHxbAxLrmLPXjNtC1qGrizkfOHgIIcpgwONgfat0Qws7PTj
ixkdPrGEk69LOqySFsNpCb6OeskzAEdPpFSeAHZaS78vHQt6y0AQhrdMMDifm7OC8bacRsJCgtkt
yX2cHZMi8VIFReRNs4anXBMm3X1aD3pvtyoCLOMHkAjqrHhaxlAAV33D/Bu1axCkRT04WZy0iVXp
jqViYXHpgL65KPbQR+CzeAUluqwICEaAfwPMRta2vLWTGJ4iCzOrSd+qpG7ubKUnKzq9JAVUdC4a
dlQMDpQzRqxCptkwI4bGyZd+8l37+3WFW/u+5KnPegS+csaSMNfUZy3/0WXa1+sSlk7jdAVSzKaW
+gTsI1YQ50c1OVTqnpUrLvmlN2iD7wEjNuF0CH4byTDbA6unfMCBN91rV9xHaerlhuZZrPKMdg1H
t7xj/woTf3+SvXFMBYkPBm1WrXHDS8fnv69v2NJ1OV2N2NATAQB22WPMNBZGystkbuJk8jBIzMur
BPN1mceU24YOfDw6aDtEaRyO1CUtkBZxUiBsp2F0x39ka5ZmabtOvy4pmKZ2JUuzgYa6YnhPVb3m
zC6d/en3JfXq5pyPxMWvZz18pX6rlT9T9X2Ig9uTRShnnGyTOLaTY5mNIncwBY2Gwaj8dnZKthLS
rG2UFPonSmGzxMD3C92rB9/aXteqpWuIpDOKbsDuXzqwdlmYXHcyGs6tvdEB0S9a25v1td7lpeNA
7I/0jODqA2b/fJdGHqMsBlRpmDh7170j6hedjHtF0/0p+XN9RQv3BLleBz4ybjyAX9KGlck00kjn
cQiiOY9G44532p06tW+kKg4Aph7ztEm86zIXdhH86ZiFhly2qM9IyyNRoda168ahEm+UX04LmNjh
uoQFNQAsCQsC5kY4GdJjmYJ7UmFInoTEjN9y/UjQ9nCzBNGMhYcLRXGUMKUbqevKqDADg5RBBBjf
udOKMb7cIvhFaAYAYgg9oJgUfq4B2sQcxTKUPqyI5SnxVPuOM7zGWr5itsTPPM+sQg4AqOjQwCC/
C5oxIwcAEGC+ISxTR39Ce9SwQeWl9qKptDHTb1hjM/zIX14KRD0JfcDgSnAkt8Kc1UFtpngAcYXj
RR907Vun+83shw7jROMJiInZ79aI2y/1AQGgClVDhQNVGpmsK+vxgBogUgwLez40ZRFQmm+vK8RC
slPIsEA+hqwGuhSkm+Ro3GacTUOYFYMXKx5rS59Uh7Isvazo/L5AJzqG0UzMxtwsxV+Rfmky0DyC
LlHM//poFZc03sWYlNpAijoEXcDjxOgmBTcUsYodG5I7i/Ylpk+VXq3rW16okxc3yPZaubI1UnCv
VNXfihn439VNXQ8rFmZJlQFsxcw8UV66AFooLc/L2ay7MFZ1xc/NxLyn1AHiM2rclV1Y0maUx4Ak
QffUJWQhcfSsBYS4DTHVq0QfSj/vMrIZ+Pfrm72kTbBc6P4W9WVUy88vJ3VA1qokWhvm1nREL+wX
jKNa8YuXNg1gKEe05YMfR84mUHtoVIvmHcLwLbETb2hToHtWVHZpHadCpHVgOkODHFbWhW72MGiP
/cppXOaTReEb5wCIEi68jLBR1I6goKj1YWRiBhP9O2XUm9l7adj7WsUwFbCXrWHqF1d0IlJyL3I0
HfBKJX2oVwRNl+Q11/vd7Yd/uirpmncgSy5ZhlWp8yMx74rb2UTOds2SgsoKE1sjK8H34+Jvrv+u
tM/8fmRdcRsBE70YXwIyEa011HQIB2f0kyzdFLfjjrGCEwnSIYAgBzwMTTKEaXaYvxBn84kDgDqJ
CdEgE5BbcLJMNWsLzXhh0jxj2mW5MvFC/Dr5gcLEBtFSBBcCXIvnl5u0DWhLa71H2pAdcnT3dE2P
AH94yLPojerJe0r0lRUtPorwhACGEt1tF9B/FhsWbXMXMtO9O33P6BOoIbw0NtBjHm9Z9yOtm4PR
7G/fSMFtrn3w2V5wZY6WTQkosvrQzAL6PvHn/+3z4q6euPqUmyTp3RnXH2ir7h3g3OvfXzKRcL0M
cMognXxRfekwJcjRZ9x1rfnKehQtzMmr+Aq2dvFoTqVI/grGlPWEE2xS5PDsPVMM45hHsfla143y
VM4ERGLWFHlspj+Y29JA0/mNcy+gi6L1UcxDR1wOWJNkcYzCquZutvowNQYv25nKGvRjeSf/X4Ar
mRxnsEvw5hl9WFqbBPPdnP2ndO1kDa701Ch2zNRpwq0yOrbVWmVT/b2uDUuW/1SAdE7IJTIKyo8+
7Oxf5q9I/8znNXCzI6hAk6482qxJWKfM5gSrfCCYB9A7a2nkJddFOEeC3xV4P5m80DZTRhSX4zLS
HzGPt7mT7i3tqDcrvAGL+4QOAYB5BWxJ9lKtEWxAdQ/rqUZP7E6tPmE9Men0v5+XGxd1bf6P9VSd
/A5covtWcwMrRf9PxZ9iE6XSfs3pW14REEsY1wfnTh7T4WYFQEsFjKd7YC3mv81rTsWCaw10Khoe
QLcAcLccrqpzGTWZ5VZhaqs+eF+T5tjX9VHtI28uboc1Icf/UYlDOIblSIFfW82jMkRtHbqlsR2r
Ya+CEK+o1hI+C5uGuBvIYbiXKDDKuG61plrPO16jWnW0k1dnjYtz7fvSdaydpo8wPrQOhzwwCfDV
0+H6fV8yzAjnxEgbJC8uW+ZbGk/jNFR1SJIv4OQWqDTQ/T6pWexnymNNM4xr/cGLfHNdrqZf+geo
jggOFpDyiFjv/FmLUofrmduAE28AvBF0vBY4Reoo2dLpWxPdz/GeRN8H62dUJSg9HzAr1ifJizO8
zcAHEuTQs9bGLLd/pmw65qMYxvdoDCvJiQWDfvobZYPeOuXQWX3XhhgnWSmb0j506fb6PqyJkAw6
zfS8EhSUYZ99Q6lNrxOvVd/+NxmSEtlo1KGNjmWYxTMykrneeUOx4g4vuHvYKhNFaczEABep5Kwq
nCdDXydtqOZ0fOK5qgRJz3SvNNGMP6DotpkG5Y3nWfMZBT6VLCmSVrkgd+tYG9p54tfGwaie3KLb
0kzzEiO0u11ahTP9fn1Ll+6lQH0BxYuwEv9xrr0Yz9kUxIRQAy1SDbpl/1z//sIzRj6IqkBKi5Df
FPJPnL5xgNOn9VoVJlnrs/pnixn0k7Ib2P8oR1oHGgacMSZ6FRrGTrW83Hpg7p6wlezYkpIjTwnC
FHQ5wj+XlLzSzSiv67EKm97vqmM2b6M1VsQl/UMCDhTSHwR/MlJdQStw00Z4XDIwe5nki1MG6bCZ
mq+0PLI1ZV86/VNhwradnE6UqJk6OxBmcK8ifrrWRLn0Up5+Xzp9g7M0BoFWFZLq2c1/8PoQt38w
aAIVypX8yJKeAdUFqh4xYQKB2vlK3AbYrshV21Cn7zYDPwIK4mh505vf1/V5acfgdcMDF80KF/qs
VWBSG6e2DaNO8bw+XeNXWvg+Kp9QMNBGobovz6FPc9WYSzfh4fBdI/esPN7885Fmx3Mlgn3MF5Is
aArFGwur5GH2QK2ftvHtE5//qHkB+452JMlZYR0iywqjvsKYfasZxiTPnxEARxV9SABCIeF+fswT
nl+HzNoUDkbmK2DAbNccISLMrBTv6yrqwqh7IhJG5H8uwiGZNeWthQx475IdM5qXOmq/6bR+mgbb
t9ngtX3zAK5iD4iCe7Vw/nBkrp0JsXk5H5LU9bXMumN586cyrBD95reH0ae/z5CCMwriFOAM9SE0
kCxXq8pbg0ouqSBgJcK1hY1DUv58A4zOtqap4kNoY76AIH7r0pVTFGogbzFqJCLABNzzIl+a1GU+
9o0yhNY8E5+b9YvT54e67jybpsA4t9Pmul4uWAfgZdDJjdEc6F2UoxCMtCsyd2BjGDUg/W37+dfo
1LbPmvQ4teM/14Ut7d9H8cQ2UdRAV+n5/sVaRdPeQqnG9hr+4JYrlm7hDcI68GGgF5DQkF9UPTKr
xGidPpyrbZHsRmVjrKU0l7ZL01QL1QNA3HHRzleg6xUG0JFsCDkngU3z5z4BK8ScfZnKtSrJoijM
uka3EogoL+bJJq3itNacD2FiJN/rmW26JHt1JufQ9fqKg7V4Lni3ATLFSBh46+erilF3APffPIRt
lXnbCn9cP/elCASjlNAZhUoj8k9yItI1YACifhzBMG0QT+3Hx0mtH4keHxBdzUcEJLuBpE9mou8x
eO8TZgFMAujVw2BKlJuEX3HylKdlNgLO0U+hoT1b5pfEv764Ja1DoQ+lesSgIFCVLDuaI9UmH/kY
tpgXXtJ31QiiZKXGuXRAcLnR8A0rLnrXz5cwNG3BkUUbwrizNr+U1VkmS7p2+n3p8atmZI9ddBMj
QZgc5y4Piy59H9Ph1QUY5Pp2LS4FXUKIQ9Emh86K86WUVZ+B0y8ZQXb3PqQHje6vf3/xOFBpEiVh
9BLKjxRG3k8qWAxwQ/sHrbnXWdC3n1AoUcz6jwj5nVFo07g8hYgC0yENivnWKyq1dBxA44PeTvSd
QKekPeIKUaYOhOxmtHPyJ649jf1BXbn0SxsFambBYSo8qotLn1r9NHUYLNFrz1r93LJ9s4YuXDpr
WHmQC4uZlgAXnK+DNLwumdnyUGFvit9PL9ePeqmOjI4z2GNR/AMniVjiyc2e9FYF5UWthrONmTgj
MOabzLDjfcxq3cOAs2KLwha/6+bU2owgCN7kRVM/N5NLNtd/ycJCDYwnRqiIHnBgNCUbUFQ6B3MV
+DAJR5bb7by82V6XsOB7nUmQjNjUt6NjTZBQNzvQacfKS0QeUrg4PaYDPYxrk5QWWhwBpT9ZkaSC
FEyiNkj9wN4Wt36HOV25vrPR/Z1i2jPdRaBxK/mXuOO7voj9Wt8y2voxBhqr5j4epn2RhaW6Bila
uBaIYuA/Y6y16OKVdtl2itJgaoUXUSsfcrs8dNb3OgJN7ZR9vb7bS+cJLx3N/Hh7NcOSJEGvVDM3
IqTIm8E3863B1kjfFm4flkKQjhOTzy8ghNTV0Q1rw1eJMfqm1h4z5Ult1iYJLSwDTMjiZiCiccGO
d34/Rr2Fs9SigDkl75lXDt9v3qWzz0s6mUyFndgZGwAcjP12X4Io6nYBcLbAeSBc7gtwVzMNk8lK
F2OWuJ/sCP8fPy/07cR82AnXWV3h8zHlnhoM5tpYnaX9P/390v5nlcXsKou6kM2Ox3/MyVoFfEGL
gGRBbQLYcDym8gGrBlJUIxg/0ErqTw7YfO67tZHBiyIImiAt0b+FyPV8k/iklyNPEfQ1FdsXsKvz
uC0/UTMCHAf+oZh8gMYa6aHgjNnMZPEU1qYPnog1koOlczj9vOQ+xaDE4rOrjCGJN2Xhf+aaARwC
wiqB0rpgLsoGu1dHLYWD2VXop682K/7G0hGg1AV+RbAjATUrHYFNyxlIUAxSwISZDuNIMfn4di4L
EXEi2gA7qMjgSCIGOkWpPc5IT5jE26IWcrvXZyFwtlGvE8kVmYRycGKjH6xuCrXJ7xUvoSvFZ2Fq
pLgZzcCo+GIaI4gy5MnTCAmtZMpwwlH8OCP5XemNr7NHp7xP0GyaTisF9YWX6EyctF3IF89TG0Uj
Lrb/S31vB6+yPrNjoEjHI4wa10WLaTY0gwou+zHsst2c7+nbddO64E+g8xe3DU2sLuIi6X3vhgKE
AEU9hWY9Z3t3Zso+pU77V5srwwcXiQImQ57H9/FcWts5renNEQ3SbIhnIF1MEJBj9dRV9GgSuZqR
/QXf7WTejgM/FyAdUd53nQk+dCSDnrl2T6fj9f27NCn4PEaMgvJAPE5ylb4gBN5nijDGHlHbNL5p
5opGi993rtHnAqQ4qR9yc4zADB4aDUYqbJskmLT9Z9ZgwUMXAOCLnOTIaO10mMkTpvVTrARrNGhL
KwCvOeIk0MIBOCsZdcUwuzEfyiHMDfYwDWBbgbvOkDe7fWwZcgpClQ10sMHMSOa9aYBAN5u2D3O1
3No526v4Z+JrCZmFIwf/JObKIrCEqbEld8HlLSvAHteFXWChBVNT15JLawIkd6HD1MrCyHQIGMHP
idGYVF9Rqo+gTtIq+AlIcJto+AOGWRIxxB1tehcikpJuuflcma9Z+485fs/5QTV6L+5qTIhP/arN
vJ43Gx412+x2XB08FuDFCLK1Ao+kn7sUSEAVCncqJ1Dq0XOc2rfMFWzFguohogXDuvVh32SnRbP7
dur7zg60SveAsNsWpfbFzIrNzRcIaS00N8BvQeOxvBB17F2jymo7ADupT3IMhZq6m58BQR4J0jcg
q/AIyABaI3JaGrmJE+RW5ZW57mfqSuVuQevgWiOrBDFo/jWl26Mzd1QVwlzBcSH6vobbLf3Z9yVD
ZitlZLpD4gYG97ts0367/QxOf76kTEy1h5F3+PxY+VNe+MxZw5ksbhBII9HAAGA2rP25utZxN1YZ
CHuCJs/9PAdAd63Ze02C9FY1DS/HWoMEWjzPXxFmX9+iS+cIbywIToGWQfkMYYK0AK1qCyei+HyT
PHJDSb2auYNnKdZv5vSHxlWOILD7hOKeCpV2DU0EIBZoUjeYavAHK6pfrLX+LF3yUwnSrnWp1nDX
hIQ528WJz9oju91tRQ0GSWM0qoH93ZDvxkSTtG0xayrAuAbPVNEZcHOiAecCYwzWU4IBeY78pugl
vKM+sgNMaZpeu/jl+slf+qnnn5fMfWWOs6kN+HwBTiYAiyjGy9fH1Ln9rNHaCyoUNKZin+TKPIt1
PRuNPArUEiQFT2bxfn0ZC/fj7PuSApdzAaA6snvBrPtuvdNvjw8R0aCFAKkeJHYu8LFGMeMlmpso
sKcviZcnN8dv55+XLGASI4tRDPg8mKv63nPmjX67N3q2AGmDssHMjLmHBDQ/9dvs9p4gLABuA3IN
UFY0hJ4bkAGZsqSwuwjvnOodjXRtLs2CmqKcCi9R9NSCPU96ghymqFExNQrsX9F4RYyhRWURtp3u
oTq0UiRclAUMgXhNUYuUQWnEYhno4Ua4u+6vtv9h6i+D9kNZg8MsaSwe7f9KkRMaGgbsjG0OKbOT
b6zBRTn6E0eO9wiXDrYdkYhkXyc0RjG9H6NgY+W973Rrs1SXV/Dv9yXryitqqtQZIjBDUS++1+dP
PBAGuukQQwHGD/WSIlCALZV0QBtUUCjvDn1nm+s2Y+F1OP28I0UfRmu00ZjCdJPpPjN/xeYvTVnx
ppe2CFUN5CXRkQBIhLRF4MStWn2oIrDSlzsyq49xSV6vr0IYaMlfFyTSyPng6QZaWPyEkxSlltm1
VlDXDeoUbX+zHfu5RbZm6e5tLd4BW5n71wUuXQ88Q8gpAiyEf6RTmczejAeCNRHF8Nsx9Rw9Ba1V
WNMVt3NxZf8KkmtDcz5l/TBBkMK+aOMzLduN3lUg6HUDJVoz8Murcs0Pyh60iEqr0iyl5AaBMuvd
1toOh2y+5/af6zu3qA3ACv5HhqxwAGDGZmyLCxP9iPptPN/O7C9QDciZoHoKuyXH0zXmmoIkFV7i
nCVICXkVALTXl7BwJqDmgL8j8rCXDU99pCeqkpVWoDtvSX2owUpK6fdEYZ5Zroha2C2IwkwaQcMq
JpWcK3bZp07cFIMV9I+O9mL2P66vZOHAUZ7FVgH3ZoGFUL6ataPEycfEGJ1sWP47L8o7ZwzdYW2Y
14eeSjcUnNzi9SWAxkLi+UI0TO7JnGq0gmkouVfMyX1Ki7vesjY0nX5N46gesa9vmjluRqvY3r5M
tIUjSeiIcXwyNj0uMq6xjtrBMBV31DjQJ7fcxbl7u6HDqD/kt4V/d5mARhuE0fQlxPRkH2/7tRmp
i3t4+n1JGcxxQgonwnyfRiu26bQ32+OI8Wj8rqwrL84rb+gP0Rr30cIDcbYocRlOTOvcWmUSNViU
EljuV+DUxq/XD2fhNp0JkLwmJNwmZdAhYOq5r6bAxSL7RSvmAT+J/369Lm3hQoEXHrg8A8YbrfyS
D5VYTUSJhQulsMBSftZsLaG6tBywz4hxOOCyv5iAXRSTU6IjWwFDpeVV0ZsZj55pTjuSFbs0rXfX
l7N0OqfSJJVIk8jpELUqQawRDO2NQVARp/cgDV7ZtiU5cDnFHAVYvYvcYV7QSM1AaR5UzXzsq/aB
gaoizdbK90ubBzYdNPjiEUcbnuSN1K4+znGD5WgM43jQeR4gzzJiBEzHbo/FACdHDg0eCQJ+2R4p
1phmraGAAMuokc7zU3fFtC7sGKgoQXoFSgeAsQ3x9yf3pnczm5VG7gZxtjFdzPzdEr6/fvgLunwm
Qjp8u6g1k1UFUkbP1AIT+YpuLXwelFeCwwOFqEsmJXWuFaMvHScA5eqxKattntOVBKRwKKRXAfVA
VNLguwENL5/CDN92GigiJtdQ/o+0K9uNHFeWX0RA+/IqqRaX7S7ZvXpeiF4lUhu1S/z6G2rgzpRZ
Qgn2wQzmxQNlkUySyczIiNC3PgvnqXL2po8Oz39o+6Hd7LxaG9OlweXvF6vCKjlB3hsGu29tkoe4
Azb8amXZfXTzLR1QYIq7qgMnyCQIrStBtAKSI3L0s4CYH9+87ID2g/UQ9TsPQDolShtGPpajaYIo
5CRdAEuOtz+/sgfBoYlAGhEH+C1U1iY8KwuZdHoST01phn3nBXU6HcXwi5hQrett+em2vbUlWcoE
S/8gqE/UskStT+0ETFIaj949FLqMu3d8HnQqSzMfTkpXOfBRdWaT1Tdp7Lq/p44H/sbPX1twfPff
7ytZi5bNwpupSGOw08+hM4uI0WE368OWfOCWISWCqkow0NQFBoLKY5eHRR62w8arZoWYHx2CSONB
dRX99lflTkM6HnNb0ARVU7JvXfEAGfJjP5lR4RkPeenmAeptEboN6wA6knGq+0j1zqABub1mf1Ot
6rlw8TvUVw9Pkt6UA01iyyXtuTUzu9oJ03jyfQp+/tzOdqhqiHtrQhDudfa3PHG6ewna8EA0s/FL
q7eI29cOqssfpHhRvajCuRUmBpfXHr2OQZd/gl5AksTGQpeHXoJRbrz8VvoIlnZN1OR1COsBlbRs
1IuzqkI0WboONoaPlQd/zj/ALwWuXn+cQBcSWGJoD+5YiVD36gR6bL4IjIpBsLjvh6BuiinSWlFH
LOlZhBezFXHO8ntUrpq9b725Cwz9DihUg4QJVR6wVytnUjJarJBooIopnz/nhfURagob19GV/782
ob7rON7idu/gXLLTB7/8QpwwZz9v+93V0aeYUFaZ0brhY6UlYLIAVV37q0/7yAX9DvvGLHfDx1eH
46GShE5gYB7Vq89FOyXVujaJKx39nOXJmP909M87xnNhQ7ntBFB/tln1SdxNJCpm8MeOP6pGBO1w
P5lbKK4l2rjas8jALNBx77rK13EOphSQ2seVNz7Z+fgMNcRzYmeR74uN5OTV3HnLzvjPlDIufUic
jHQ8jWvXRMD7PQXokmYbh+HavbTUgQD7AOIKuNTX28+dpZaMraTntjRCOz9W5VassGVhmdGLDU7o
ZFOoydDz0MfDvOPel9vLv/V95QDpmoynuYPva78LHtnDRqCw9Xnl4TZrDgirG3y+pCjJhJbYeE6v
OdTlAihnitNyTSs8nZ5H577NZ8iB0jDjT7m1RY10te3hTuBJQcIeuGTUsZaBXqxDSbkoDI/Ss00f
iX836jzyeh2y3CDi36IwWrUFj0LvElL5AA+/tsXMSUONwyIYVProp+gFE0+im6F8o++Mt2s9LW3s
KJktUGCoCigzKOpc83FbkjNI+XaCFzth0a9pRX6NSX247Wuri4UHNVj+fZBZqEleNtR9Ce011D5a
FprJg9HOOyN5yNH4/L8ZUjbNaIO42JQwZOQnhmb5vLur7A46HRvX79oZ4wPVjP4IgGqvEgXC6kbL
H1A4kCS9EwV/hGLssZ2TjbL/Cjgf2OYLO4pDjD1eqdTvl6Ka/ynN2PeRoWOuN/ydWchHwoywglBY
1Zr7TtMOnVl8uz2faw6JdXOhXIjVu+JtSGySl6hm4QmWDUEpxoCILBjJ5xzp3/LjbVt/k7vqHXFp
TBls5UxdZcwOPSclpNRyy0oQzbm/BPf6k0kHdqhF54RmzbSQmDpaE0sQ+B39Zjm+4FGBMXQQtAeM
aufORvWLpe5Xohf3HnUQlMn2gTpGEfhzbjzYOkAU0Mni+y4ndjBo4Emo0EQWEoSKgS07PyoQQkL5
pUyenSyjd6Jt/PtiLp3QL8C3h0jHD8uspcdGoz3iXot+SEsOfqhZ9+/9pPgusqm5lwDQRSDT4Ydx
srwwm7Lxri6t6sPsDO2Olp0ReoVDH5ss/zP1bN+zvi8CeyyaUOPO8IF0rQibbHYD8JrQYC7b7s7o
UQhD+4A1T0GR33PpD2Hqz2ZYUVSmE4cnu8pKimM2sG8z6dIIGpv4wY78gWi5CQo2kzMFF+5eSssP
hnZMD5Ys0J5tTuMfm3ljdHtZr1xoCZvQReSgGoIn6d8miYvz0xxKo2zaHGGTX/8E80G3q/v5ySX6
o6ybkJX9xvV/dfEo9pRjzdEmKvWMJbHL0p3lpSEb3xMILs3giGSB3VfFPgzBiSNSgpSn83X2tbAr
7m2AoqV4BpnW7clbOzh9xBjgTUOS5Yo9rYbmEOfEQxAwBJZ82oeD8c9tC1cn2TJdSKchKQGCnitc
i0nh030Hn/BIPA7/gJqx6Dc29uqKXJhQblDiAWTS6pKc8zysZCCyt4YayhCUWMyaUbxlNr4P6uX7
Kr49P6s/HuWBpfVyeQgp7tRxSI2ZPiVnjaV9IHP3kXjNxgTpV8us+Oyyhy72iKStgToox4t2gtIU
FMLLPap+9OT1FqpUyYjKrgdFUhSoRVgVfN6XmtEcoPjJQ1sX7KcmOj0yWeHvbJllc0Bqf6uZadVP
lrZTPPwxEWoixkCPiueCPT2G8lqUGP+MhbGvNbpxf69ZgYgOuCkWAscrulaonnlgokIA5OnkkEx3
NlipTHcjGtkyYiqznbDUWtYVWLQkBMnqj5ZN37UpvbvtOVtmVLdngxRavWTFvc9zFlfyQ7GFX1g3
4UPSYBG5uGJTHvDUAWUEygmDGHg4k/6oTwMPIMK+sS5ruwDinBqy4ktviRrAWSbgN64FcIlzmOwv
pb5xCK35v+4gtYQeRx1MkYr/i5GAmabHiTrM/gfT148JM09sTiNttMJ3rApAmjj0oFp+ldrHmQ4a
IepgP+svTvqLusf0zWTK2M1gG9Yg9owk2VXHWIo6eZcaDXZzdqAssoxdInbvGAVy0Tra0tBap5Io
1LVuTeAqIudW8PRuhnTXwRkmeijbeuuluzzUXkVliD9B34nzBpcEkkjKbsk9SNB1FTr19X7+mPmF
HfRV8k2W7CNSLr8biVfK5Olb/HSrVpH4BcZ5Ae6qj5MS/aoQpuv0s+jTXaIdeDkFdv2F010t7yW4
dm/P50qQAmkqD8UMkCrAOxQHtD2akKHytTOt/iQlmBUYDUa0hZrufQ26xdvGlivjakbBTLEgnpct
pVwpVJuhGMdLqEWVI713TbyJZjbk+0YHq5VFOCiTXXtnFQ4LLO5uybytnBmoQC+vS8zrdVUfrLjN
mCVcPw96F2rGt6Z5pinZGOJ1NRpegzcDwj4kfK6pjBIuUp+1un72jKdUGkE/noxKC5Jhz90ooTsE
AX724/a8/vV6ZWKBhUIL01L6cNCW/fpg7yheKHle22eryuodxBnBZW6SdMfqTjsWWmtGfaF/zmTR
DIHbyPYwdF0ZStm1v73GmyKHVfoHX6RN4Au3DzLN6Q5GkzYvg9l2H8umkYFZz9njWKODDLeU8WzU
stzrCSIDbS7gqPXEnprZeZnmujhO7mSEmtYPe7wtitAF6UkeVTmrdk6jpXsis2nX1uifDMAekoQT
jpIzlcT52DcQi651sQWEWll6YBwsJGFBU4FarVJATbtJeAxdaufOLR573dzrWf7Bken+9jqsnOav
lmH5+0U0k3SmlrZWZ58hzRq1+j6FojY4x/Bium1nbTg4Y/EPqEQWvp7XdvLe8qup0b2z7R0r/b5C
0PSOoQCu+Z+J5Zi6GIrAA6DIK5ggemCifD6d0vmO/Lo9jpX5AkYMWR8wJC4FYeWE5VJkUIcevLOX
fbT0I6/DKoMHbsn7rRw7r8wo8UhXp7LXcpjJ7SLCC1c3f6djNNVnIeagqF9ABXZ7XNcFI+gmXw5M
2Y+5QUjVVp13prkfys4LXQ7cHWW7zq8CWtwb895EXsHQf0zFrnfeHn+h8xz/eHh3AmqhuMdUu4kw
SO6da2bfT7VzT1n7afS2MJJrRx22FGjoliLldXdJ2sxW5hJ04mR1FfoTONvagKS4rkgVOOl3IzuV
lh1synWuef+lWeO1axZQ822ysfHObvVpaA48Df2t/sItE4pjMjQ0sl7W6JtJqp/mnP0YJrabiq1i
x5r/X45EcUyIp1aunmACzelrlR/rJcGhHUZzd9sd10aDHgEUoIAlAAGCcu26DC0cYjbcM8gwAmE8
D+xT7m3xe62NxUR1XEMrMATS1b2s4bZw0wl4JWswd+Xsh6Y0QlF8b9nGaKxVSyAeAacjYlbwTr1e
f7sy+5JrCboeIA25n7jnhkLK4bNZ+OhKc1jzzbUY2VNdm4NuYuNey8r01GR2fQcxyTQJMACQUBBi
nkZW1ndlIkTYmy7fCTvNTrzJy5PDUMwciWWEEkTTL7ZTTaFTCy0AXm6M+ql19rz2bOgFaGOZgMSS
N8/dIJ3fPK/q+8nOvT1KSdm+FRbyMS4Y89qeeg9Z6gzh7INCkVfu9EGXnN3NPscV2PbsQzcDlYtm
hSoQrUMeedNvUbqveYKL7YpJgy9cUbpzjbc2aFuQ0kfHE/k99Ois3MjcbplQfDol7eAW2gIl8R9N
/TnvnitvowKyfEKJdtAEDnIeVFVRBFYfTRZnwH/UjJ7ZVP/DCVQnPZdtpFbWMhMWaOlB1oViM9ra
laInGA1aWTo+ElCe1CEkEqT6MYREWwqeBH4kTXVqc/uuYvxAdXQ8zv6dQ7pd79KveW4dbm/g1QEj
7/Y3OXCtHTSWpjaYVY70ZaqD4IDnX9t2C+S8tm4LJxmUVVBW1w3lVCVdUydWaQBRbS9MVKLe1701
BZLoG8HLygPnL2/Q/29fJbKwZEMkITgo6vEz6M+t9qFxoOnbnoR8Gov97ZlbPStAZ4iDD/SJSNi/
PiuqbBodhLDOeeBQhSmORfUdmywY9efbdtZWCNHY0oKCXXWVJALEpuG8tZyztKsw1f/x3661jZBi
AdUv+CM0EqsVssLuOZ/7xDunYQMBZH/zJbjmABZUliATDTVCtCq/nqqC9qgkVimiBqAosohnR817
x2pcmlhW6yKoNH1oa1uLiVZ/yqB2qYWUPyTf3r4UEIaDD4Pc6TpjY+d8tiTXAAe2nwmN+e7tn0cv
51IXxb9XsfdoMFyzQwv3BU2kk6H1fQupv9xf6vGGrBZAIwtlylXqe2g6l6MeS89QogrFMPxCiHdX
tV5gpngxNaLbWJUte8qG7IZCg0goSnok7z+YjXUok/6YGCjdUP9Udd1GBfEaxQRPvhyfEo401E9M
0sz0TDvRgIxE159o6v62KlIe2rnx96zJm4DqSRVpbvNnIOULeNqTo3Rn+1yZ6fT59ooaxtopcfk8
VM96S9OTv5gGfzDZfS24szc8lh/ykX5FmlHuNVSJOGnMx8kk9V7OJr3r+kHsJLWdfZm2zc6z6zaS
+lAHvcjwZLLsnyYKYYd8rpNTKd0+6iiKcMSgxQ69B9YuZYWOBnl/QFqpIbAlHP/FHisXslZ+EaVt
hSoaAq5D7mpsJ+a+CZoub6LaAAtvXuuQWMxRmSv9YbjP2cTu/M6fqqDxANx1KQQmgNRowoHN9r4U
VXnqEtPfW0zO+6mecrS122VAJjT7tWiDP2QV3Djh7XjUUu4GKMzIz97sIrIZxuwAEXn7yHWdho6G
ktzYdtqz5SLxKpGRB0VU4Apt/qDRBDoKtvxc4P/60A5+uZOulIe2sF5cJ//RZha+UpftMcn5g6UV
Bxw37qGfpHZqZS1O4zjloVmPZTAJE3owMhke2MwJaETyOczBAhN4fTI/Q9QuDUSeNGEjOI0cV+IP
yK7uIKjcR5AgrT7bZdpEvV5pUe9U+QH9B1YIke8pBD69+4DeN+cA0Tdn13ugjgeB5BSxBnBkZxCf
/Mwb9UDiitzhkV0Y4dj1TggQFKqirUCiOWHJo5sJFtVsksEEzHuQm/J3PbsSR7Ou7cbKqIFzb7qg
zBBfAl/RfxjKSttZ05xHs5nmO6Owhvt2ZDo6svoBP5L+0zeO8ZnyQT/5jTv6YAPQ5ZcagNpsVxIT
aGnI4vhdVgY6IvA9RGz+FMMwBWDMLP4kPflujE35KHPEt51fsud+JmCK78cxBITDDSur00IgZ7Nv
nr9P9dNIP06l58cENIKH0tBBQ5LLCji4zoySpAYGGIoyXVT10n7ISlY8Fqkmw6EXfjC3oouMshCf
U8OtY+nlcEa4UnkHGmEWaOOk4Y3LEMXqQPu6pDFQhB1cfa8xDSjJJnux8u6P2zTFB6/vzRC5ceOP
VSfe3iqS5IBm5/GhQAdeREwj209WJaK8K+cA5HztOa8BViVGIvZl3Q4nBrV2qK3Jttw5bU8iF+fl
fWuPzgl1Gwx0KliUa/nvsaH9YRhT9kQ4YyG0l5PPrdCMNjBnAiBTkgzanVtl86EQTR2YiZ6edE78
o6F1dujKNIUaje4dqlafokofh10tGgu4m5aGshzTO2a24jDIP0NvhCn8tkWlJzLB7xDcPqzWDmsU
POxFe067ZovSxsEdnaqi58qpFpXVvg7aMt3jf/5T0e7BabZU5dbOxgX9s1DtIKugvrampDebBMzp
53ryj2YNrGs1tceqoTgVjC2E61oYheNmAQFhw17RUFez6VVoEafnNIlQXxZbCLnV7yPLbdtgDgFz
nnL19A03Ss6AnSosaK82+lML4YqNFVqJoxayB7yukJm71kB2S1A7+y1zzll+0EB6xndkfHuC55UJ
JY4CqCgj9gwTfbX3SiMwoIJYvhnHhsSciwcQrkv0JeJ6fB2s5bhEdDOF1rIPeqpTwzfCgJWlwAIv
AKylwQGu/Przg4En05zZkHL2Qidy3gwixK9HBRNAL7TnALytPmc0XYrCkzxmRRuMLhLb86fbO3Ft
AMglAwSJAh7GoMxPoZPUSWfIOLdJ2KTonN//b99X4vFJF13rOvi++5Vb+4ls+NDKQYJuIht9JqD1
B/JOSXGJpEHGnEFRRNj+iflf0G7I5RR2LioE3c93DOXCljJVuOzs0pcti6f9bH3UtI3H1+pQkHmC
tC5eL1c12skjnufMFY+H3H0C5gn/tVi1R4AelWJjVbZsKW7LStMRI+KX2ETbTzgl/JscNKCiOycP
jay0A5CIf709eysHiouQGRnW5Vl+Vbgl2pyY3cx5nJYgp6IPM6tOjL7cNrLmzcuTA3zhOLbgFK+3
I3XNWRsmn8eW/8EugnwLN7jMi/KoAckk4KS4uoC6UdMphs9MjkifgyneDSYEWJ32U6fjjvpvr6i/
MqRsfG9gnpcLbHxT/+V530roeNPmk73FFr/iB6/MKNsHVMB6yUoN54v8pwJqTbRuUICkzE6eWuP7
7bVZcYBXtpTtQzwQ32e6weNexCY9DCJm4+EdJgC3/wu/XdCdr5ffStPOMgSWP2PfOmvH552jbbjx
qgegko4uZw189GqLqT0XTplCxSIesnwGN0fB00+QeUyf65ZBDtcU2kYmcsWlF31MXMV/1XDVzghX
urQxZMvjxtrJYLR275iyi88rj0ath1qERhsejwZF6wj/wD3tzjC1jWTn+rT9NwrFn2k6tN2YdDxu
ZeDRfwTbp2JP6UbSZMuK4s5sRmDr05rHkpxscUesT1ULFwj/tylTHFm3sP6djxVhIIIWNRCK1kPr
728bWSu+Yd0RJKNhC4emqlNXtYDTahaOmlnoOR4LUBIxGIpRYOGaH/sK1UzTizLwXxRWEfK+0CIL
B19UJFm1Md51D/zvlyguAiFoklQpfolLI3PeEW1jqFvfV3yjS1NAJF0cQgb2awTCvdszuXrGgXAV
NyvKmVckMeOYEYOPWK6pfSqyR6N/pllssjuIQr1noi4sKbEOKJR0ZAAG3D7kN/px5JspoMCAt+jy
/P9IFve/SDw2BXHQQI1N5DegCKKWlYWZtRUaLI+HqytuAZgsMvLIoiqrPQ8EDBsDVrvI8dKfwpT8
kD3dLT0TbTIEffGrfXMv8jIuXKrgIkIPJ27W1+MSRmonSDVncT4Epv1UWm/HgC4QA3uBloACXGVC
hJ54WsrMz2LrUPdnmW1Qy62dOoDJoJsa8jHXEFPRprU/JQYEqu3vVhWOe9/YO/TTbS++biXAJAET
g1efh6LhVWUyz0Zq1DOsLD3tzceJRw6/zxP0AUYE6Iaxk8FMws7cUntd250IdNBbi7bk65oA6JJ1
Oxsl7AKB/2lsNgL4tc+DrxT0q0tz6hXpMs1LCCI2Yx4DmjrxPWM/bs/byvcXKBO2/nKAQe/ztW/N
id1Jz2Qspv2z9VLXGxiJrc8ruwVg3XLkPj6fCsjwsSid+uj2AFbCpssBqCFnVZSdPubgMnCodWob
7eM0olRoN1un/Kod00NwDmwZupeUw8UAF39bWgWLtbaJWu93h6zlO/CuALv+Z2M5qi8OsIIPbilz
vNa6qQmsAWKYTKAa+fY3OWoJgOeByRuim6qKmWgcNiJGZ3FdI2Ain7TqeHtJVjY83uVLAGgvhlSq
tsRNrSSnJnhCbQkw3J+sq/cWuW/Q7PF2Q9h5oJwDhBNHjDJf3O7qqof+Ylwk59T8Q/o/3eSG1rxV
q1kb0KUdJW42GhdgBIkBmfqPMj9V7GczRG631eS+tlkW0CQeZngAXj3Wtb5JCksiFzAac0T9FFyu
W6m31ZEYAEeitxBc8Wp9Uep5oznZnMagzkgCRxNHj5efTZccidjiRF3bMRAF+NeW+dqbjblmWYPX
Eq4tww/8OqEooBMaGTaVu9uOsBYNgiN44b9FBtO5KmuSnCednQ5gNEHU5yNVCrKL315LTkZZRXaa
/jFabTfh+A6o6+8Gqv3OLLrxElkd78VvUE6IEpLWoCzGeAd9cMKm9HYgg37yubmVHV71kwtDitvL
VnKPVhqOPM95QKithWbrkY0pXTWCZMRSKAYmQSWELdu86GRnpTHEOqHusiVftPX55e8XR53rzFOS
UAeO6EU68mrvuNbAtQVQB4g1QOih+B56LBhtE/BFDMQf0U/GHvQJPUy3vW51M10YUcbQQyhIH8c+
jbU6Ns3vqWMeDKMIdePjbTurjoVSwFLrXso+ip0qnQu7Xez47t3cHVB8CHyU724bWT6ixLXIqiH+
0wGcBuBPMeIyD3K5dYa7x/wD8FOibUSBa4PAu3jhbcFb/Uo7c4SOaZtzDwte7qo88qsd9F/fMYQL
E8qip2Uh8y6HCb/eJUnkRrc/vz4CBP1LmIdbTdl2HLSkIpmRKhcOCGChgTF3u6LaeKKvPC98wPf+
NaJcNZWWQy3QQRoQrzG7jTV2IuSBiGOWf+/rH92wEZ9tjWn5ORfbsMvqNuEJzFXaJ5oyMGwc7C1C
+VXP+m9IatKxrKYi0wCcgSbvXeYeyMaybMyYGm0URJYQ6MayTDZK7WQ6zmw61lq/8/L+sbWK52a0
9igoh7e9YVmIq/1yMSrlVS5qNKW0Uwaz5J/E7ANOY9+IeTkeprYO0Gpx29zGQv3VUb9YKH+ce0cr
MInJTA4VkSk4UAyKmLrfiA63DCnnwNjTCfcnDDnVL5o+OZAYKLfU5tcOzgsnV9ut3MTQm0ZPkbNL
dowda/Ho10G9hUNa9TsEUwuGx7ruBOEJY447oWBAIPVAMx5172ieXLRX/rWg3Pg6MVEfB0w1disR
jC/ot3vPoXxhQDlynLnJPI/AybrsXB6HLerv1bVeyC+hsoB7RRVYadwSKUeHIOC0rIBNT/X8taQb
/crLT7zaJxc2lt9w4bhJXhTd5EE0QPersBx+S/tT2+81ibf5n9tbZMuSshqm2yajXSXIO467TjaB
QOu7oQ8hB5ChTeX+trV17/pv7pSl8XnnmEmLuSPu0YE4Dds4X5Zfe2velIsA/RF2rhMP1TT9gdMf
Hv9SgZN9yH7eHsZfqp1rO+D9X9pRkT9RzjHm8XmWy36fEnTcd8NQPTYmsE3N5IrQQPf/DrQAFlhz
gGwZIYQWDo5m/mP0EALpSPXN0EYT8CHgIY2a209FWQx3IEf5PSV4lkGXDX1BfucegG11d/pgi9Aj
fF6WQw94Vo9J4DEolUqnydA47Zm71gcbg4ferWCwWrl3CmofKxCjbkQja6uHQhjIugAQwCNYCRVK
QbhdzEipQTkHKfes2XgLrK3e5feVUzQHqSA1bXy/9T8CvKSlfzTtp5Nt7K2tUSh7C+1BHsRayiwe
2/P8YHcbg1i74i4HoWyopM94gQIoBtE9jCD4rfnvHPy1SX+PN6MgW4fd1pwpO4rMYnCNDuamPgSp
dEWf7fmweStsWVH2FeQvZp12WRbbVhvw9iW1vEBWBzf7cntjba2NElk5bp82rMVoPPGnATH6uMWx
ea3TA+74i+VReeJKbQEnVXkWZ65/7Ib7zL8n9I7QzxX7xbUpHMrnrvlp+ne9vjd1chq2KDg3pvJv
SvbiaNddJruc4wdQEc5TlKTHRKJb8O72RK5ZARQaXFR4PugQZ359gdR9D7FxOaH8UfjxmFb3FTOC
msiQZ9b3d5iC0saSswV7qQonSeqktt3BZ7Es0MGBZprugTmyP1h9OcYeqPo3zvjV+/fCnjK03GZo
h81hz+7HgIJIewrS/s3qQHATgHug2oe+yGs0VFZ1FtfQGBl7qYTo7EzGwCq3Cv9r3m4gnYiEH3g8
IBH+epGmHElq4HxYbNU/OORWy+HH7aVZnaoLA8q2Bf1G5fDGwJ2SuMeFlzXznY92muxum1kfB5Kw
oMVdatjKirA8b0BzhICLo6EIIMgtQumt7y9/v9gyDZNWNVPcttkXyFi6W/xQq5/HNQ76ykXuUy1O
tanbMfD9oyiafbW6Ax6o75iei+8rwcKEanvWEVT3MxkmwxPG8b99X5l+Y2qF46UoUHtj5Be7raTT
6lECVvyF6wxdk2q+WNqDW4GpCwVC+cuw53AqgbR3vpZS25inVW9FqgPpFAv7Tlt+yMUy+62ZCOxK
PAx0JygA2AZaPLTHMbo9XWvjAYoctAWA2gOIqNwxop9GmhUjwGmut0BtCnBDSTvqW2PjHaKvDcgE
b5sGBBwqharauMmFMJIJJ1WTDoeUlp9Ii7b+gfACEH7goysIOGXpEJXpYcxl1PtzUBfuY0anA6g8
D+47KDeRpFoYxn1A83AuvJ7gJAE8q/RQSp7H40s3Hm/P69o2uvy64uZmWTfDQHHldN/MOTK32APW
JvPy84qXWzMRTZLNAC+l+7KN5hKSEy+3R7DmGaiD28CmAukFZqXX8yO9uRjHGq8uP7MC8cm974tw
arbqImsB4qICYSNfha579dTPKm3qOhf7iSZZ0NsfOrCNZMexeha+D6T5FuZ2dVkuzCl3QOM00wxW
Rx7r7DNScHr3fHvSlklRn0IA4IGRwwEI+qoO7qeOkzHqJbHUzLPZj3OUUtSSWnM8ic6KfACzEtq/
9MOWv629XMEciIMJmxhZ3sVhLo6LkWiE+zooPXG77otxiszK2E+GezSM7mMz+rvb49wyp5xO0igm
T5Qwl6JJTozTPnNIBPArVMznMxgU3nFKgeILPWegmwcKdVnWi9FlgwAptGTguDb4S21m6EbNANsk
gd1viS2u7SygdS0XcwlrKq0KI81od0ObxpkTDfUBxHToFrg9eRsm1KhbE77ldO7CRF2+6NWXNvk5
+b9um1gmRPXDBcSw6J6gMVU9bLvMLmw/QRl4ru+z9lu6JSi3NgQ8e5HEXgjRUDt9vSATS4vEs1kW
lzUyJNZ0b+nPwttqNV0bxcXzRBV8g5chT+4tDy36o0y+TVuvj9Xve7jH0WLqotNKQS6kuWuQ0aiA
VbIPFqD+d7cXYW2TgMzz388rN0zR+k1toFckRjMpt/fZ7ybbUf3A0o2T+noYwK6BZBe9HgtRndq2
n85+XgwSeCIE6oGFxPGwcXdfXwXgiADoFgKCoPNEaPt6tZGHmNzU6/IYBAHByL6BobDRTlO+9c64
9ipdM0DmB0PAYF1dOdXMUf50AYQR4mWYnxvzZNgbCYk1E5aF1vYFCIWU7jKXFyeJBVzhqDUDi0vS
oXkZYqcbWfa1xbg0sPyACwOjNZdmVcJAVXQBsN7dZlF8xQJeYWDvQT+BDUCPshpc94ZOpkUR38/i
czN+uu20KxMENCQKUYD7I/RUebOQ8h79mhCsdd4iPVeC/zIP/HKrAH1978OhwMrm4K0HCiu1EuYk
tSMzO80B8n0q6A5dYE85e5pw+xftyere/Ch4bU259knpNHbjwVp2tD+wLdqYlQUxofOx4O7RgYY0
5Oslnwy/mOqEiZhwL5ievW7c2H9bBpSfj9ZK9HJ1MODxCNChqd/dXvOV/f1qAEqoV5LJ1aTA90vx
bbJPYxF204nbH99uBfJRkPVBZxY6+5WdwfjU1X7F6xj5THEczLsmOWbieNvI2lQhlsdhiP/ghlLW
QjQ61X3mitj+WftfLOPz7c+v7A78/P8+r6xEPzKtmnRHxCIfwqoNiz7yqAzfYcTB1Q0NFLQMqfGB
6xLJhMVF7PanJvWDHm38bN5I/K6OBKx1hrYUihFWvXbaymWMpJVRxW4zT8eM5cOLxXj/2RprP7o9
nrU1AXGhAeV0DS17KrdCIWrb5iwTcZXdxwZ5c7URqJ2LrysDKRyZO3aGr3f2qWEiMDURNOObwfUw
AlgddJnRmwKa89ezlenQXiwElqRKJnS53c1zXKF1dks1dGWmgJvAHOH0RX+NKu5nk5m6Lsh+Ykt7
EmWcvX0hXn1eCUgILl7S5vg8xf4Q8dYxteJSAGYgYQFOBQOh5/L3i6sPlG2uW09mBcQM2oBrgL9t
FGkjX+rdRmS1askGZBZpmMWUcgXaGi9sk8sqhs8FGTjS9YGFI9ikbjvusqqvo2h9OdP/NbMs18WA
KLLTAzVhJhNf6mZCF5cfGPaZaveExCbpwnH+edvi6sCgTqShkxZZCRVcV7dl2SXSwtJPRQDdmLk6
k2LjHF51sgsbyuRBHk6risUGa36BCj7qvN+3B7FynSxPbOCmoB+JjlDFDzzilFkOIbLYEA9SPpOy
P7C+Ompju7E+ayO5NKRsfbfgHkFBEjSiIcvQRD9tBb4rywFpooUK0gFRCGKI1w4wuLkAEc5C/Wy8
aO6+M++sLZjZymTZ2PII3VE9vyaeAc35hJLVAMk2/6P1f6R915LcOLDsFzGC3rySbDe2Z0Zu9MKQ
pSdAEgTN15+E4p5VNwaXDM3ZjdU+KILVcIVCVVZmAYp29zvz2nAZd+uLopirKzvSXIEIIqiHHnZs
dwxJ9dpuEa6+fe0gohbacyBaEpos0tXYpPkMhBkUfQKzxUnxI5qaYd8bEfCTodX9O3D32pzkkVGS
SMqGgnW6LD93zn2Q7Prs0Njx+qwpqOvEOwGJcAHSAJuOtAMY6W29NTNIwBig9e8iIGj2BlQtGP04
eV88dAeUzYeETv++s2EWwSQuHQTjMnSyBKAKOSOansEoUb9Oxf/x82KzXDi2xRzqoA1KMM6XfZSb
giRjw0OL1ZZc59UAJB/QO3oZBB0YftEdVsUuOWj5Zz0D58kuidaXSHlGHbTToHsPiUoZvY8opiwq
VMEeq1p/NrQgO4GPtz8ZzTsqL9gLF5bM61mzPALyCqE94ndgZYwquhHJKI8oHI0DMiIwK8lvIgsk
wYMzokuj+6FPh5xu7GXVROHJiKwWxCHfki7PY0cyuwRof0r5K2NkV1rBLXb+RmCpGsWlGckPsHq0
2cJFb4BmvvLcfpmH95wOgL903JIIXkFle70Qief03dCw/JyS27k7Tof1HaXyZGaA4BvBMZIdcrDX
D1ZBiOVk58YTbMNm3BVBXJAbkuUnw9q4jZWr8teY3D1j64QGDfGAAF7KHbSdP0PVI+Sj/Wt9TKpV
QZ4OqtEGgmVP9s5gLTJI5cEMZze/Cn3jtKu/jvmCOjGgYHL7l59SC3wnQHrPbtzze+3fO3QEtfrf
70uXlzmxBu8uwNVt9hx43QG8fhGojDa8omopLq1Ib0coN/qtrWMUDvmw17LPrrdhQLWxwM0O9Vwk
s9HcIt1ZuZ5z3hMcDc8EB0wHUYykfmb6dCoCbZehjr9hT7UsoB5zkMlBWg2R0vU5GZuAWl6Cc4Jw
LXwY8JRc31Sq8UDYC18G/Any2tJ49Fqv7Bxd2eeJ3bj83ofCAprogzj/uW5HtTBwiiIQF5eKXCRy
hqWyB7OFHb8uQnfIjqZG731ni8hdOV8OEp3ISSFHIQtZaeBN66YW80XvSu6H+eBuTJjaAMjawE0E
1yWTqJOA1+g1noDW6LKdD4n4You8XxVOIkEhmnPEI0JGHywA43mzP8F3dVpcjEk42E/DmMUgJtoY
i9oSYj30ZCI4loECaW/4vc9mxHsQxvHqkIclWJwmd+N63zJjXu/hxa7K1PdgJh2BRwKgogVsnvT9
wZ8+re8ysVvlkAWKrSj8CN75N6V9CqY9c1qYCGBDZh2dcW8bdyDwcAe8+KOk27jtFe2mCCYu7Em3
GEkgggCWqvQ8I1BuUP22uj3IgJow31eguYxzAJTIOzIMV0blI+u2WZEB5nq2qohWsbYlVK86qh70
GAV/uosMr+RyDPA2WgaBkGUQ3Od8jpv2NvO3NMK3jIg9cxG+cn12iwpkB+el/cC9DrpOJ2/eevyr
zirSiEB+oyMc3a3STFmBOY2lh8clcV8Zf57t4/p2Uw4i8NCjhxwDlHOkjT0ElkkCqE+dByt/HKb5
JBBiHOpC62YUfW1IYUCAWuiS4HnmSpOlzWbrgz8RdqjWQ6o7uUnbZG9p5XlxpmieBcrPjggfQgjl
REMyxm7171yY179BulldM3cK4rTZWQv2vn4783TDGaluostBSmcps5086CzRrDXeFuRVs5u9t7gx
9H9CW9+wpdoYADvjsYH9jRBRehIOE/XomHgI09lxKU/eaX3BVPsCfZVQzASf3VucjLhtfeS20nNj
1E/j5N5r5vjUoxFl3YxyFHgJgP5UR5ZLZnFtF4TlBpBMaBSe+31ZaN5vs3PyrZemyqmCZFlohrsC
KC2tPFS/JnDGIZbubIRsxDg09BRUWZiCHzlzxtghL4OzFWep7oxLo9Ju0JhZM5MZ2dkXdJpNBkzR
a5slUaZv7QXVYiHTJQYINwHU4rUn6uukAXEH0AKjT+4zDSWzgORRHgw//n21LuwEUqUavdLLYHH0
70EpOE4nI862GO+U11EAtjik0g0oX7xdKW1KzH7JzpPu3tKFviS1/9gMWqjz9AxitA/gVgUAzT2X
5RBrRbtbH6FyJpH5RvCCQwUk0PVM6j6fE71MxJplD6g9niFffUh86z0XFFiWPQFtQoFFdocgfZoA
rBuhRE1nlLl+T+yXR7cSk4rBYFeD6w1AEkGKIQ2GFCm3za5Cx4oJpVJHOy39eNDK6bQ+Z4p9DjMu
pMYR7oHuWTpcKVgxa8vEnOWTh2L2BJocN0q1p3T4uW5IOR4QPAiOCkjNywgDTrMxJwzMBWZXnFJu
HZjhRGbvblRZFD4JQTcwAOBdFPrE0rTVhg0qO1AJnjX/mGaHrdK8chR/Py+Lu5jZVDBzxvOLamCi
nVnoez+4aWxcD1tWpOuhAWguzUvwVfROj8gkCDUkwOZmKwZSZSbBuAKCaegxASoh02RpHThWJ2Rd
z8XwOdCqfcuTqLJpXDhLyMHMbpQvhtmGdv60vhcUV+2VXSluSUkwOg7DIjloUsxIBk7ajwk5NQso
brOt60O1IywMDoRz2OlvXpgznxat5aP2iHLP16puoj4fP/77eICaQ/ca/kSTunSIBuaOpmtDG9Fg
X7qh2+lohAm+A6waa9VGy5DivHpo9RMvZuThPPm8tl5HADhtUzCxIMr3oYmZ7JYB3YvLO0rIwom6
QJKBQA29i9fe1E5t5OIJUhn13O/KxTgOANMErbNbn7s/eWjpzXRlR7ppG5cNlKQWoGyzdp9oTtR2
9X7S+0PePoNX82AZVWQnQ8TRPIey07H3aTSRLWyx8Atrv0LyG6yAUDsIgnE7Miu0GYnqEhXz6bZc
PgfJGJY6iJWW5/Whi5Gt2JSxY0Vv1IBcIbDx3B6ZgofUL6JpYPdDZx4cMp5dtpEoVBwFD1EGeFbh
HN9yII1N0bKGojUdOywuaR/3Ww/gDQvykIa2sLjFAgQz+T2QkaHLfr1jzgBrAEwNChJ4+Vzvyrm0
6IgsT3o2GvAzxzPkwIw4KD+042F8B9ALxYC/tsRgL96IdAyg/Wnp6TmZd6l161Uv9rSR6VZ4QphA
OhWkSggm5NrQZKL0kAUOnqHjrVHsq/IeZCj2o/eeItSVIcnlcrtLE8BF8CQoeKgPQzjr5yJ4yqu7
Ruc3tTdEUJiJiuTT+nIp98PF+KTl0gYjtRNRXrWCp4VCo+f7+ve35k9aImibE1BK4ftdvvPMY+dG
ECvhv4J/Z7AVAHb8JyBtKKZJN3KrdRoEGWtMn+ulR39OPtHJ/phzm4XjzOxTAfK98N+HhqcVRJ1x
NWPtJJOj3vjUmxA4B06TPvhzkMYZfKUg4G+jgi/BPhhL8nvdqCLy8HCPBaD6AlXvmyit622zh4QZ
jEK4lXbfUdL8nqQbd5jSCBJXKCHgrYA/rs9Vb0CuDPT0KUisvrNAC4vpI8htN6ZPtfPAACuabJB0
w3V5bcRpJub2M55VSdGHk0PDrXebauvhthfEjy7Cczl4anyv1wBszM4k9KbbPLi1W1R4Pv97PIvs
DkCOkOIBSEV+03gEGHNSNHjT6K9Fd5O1/949gSTEXwMycymcnD0ueo20h/sz93ZpHVkluItCs4om
J17fXco1gdNGgR8jAgfL9ZoMZdUHA0vxktdutJ3vb7xlVPsKPf64V1B3e1t0YyCqGprW1x5bF2xH
MwW4HySgd8OYbPWAqKKwC0tyxQ1UhRZLCZADov9o6Z94zSJIWIeV8++oUwizQEYN7YyAicivJjbr
ictnXEF+CrlC6L/4t2habzbicVUgcmFFvrVrpwqGWuSLPL96NS3+QAbnaNrOS1r6R8S8UVD+XN8J
qqVyUcQSyS8fTzXpdLYma7vZxXXksUOdsTA1I8vemDvVIqElCBlLC9WYN6SF7kJKAMyAuzCHJTT0
h9pAHOf1oW/s1gejMoTqBeoxf5SC5ZiEa9VYTASGEofeJCRNwszWDiCGjVOyvKMgh3BBpFiwKaCu
LDnPNHA52CzQA0cMSElgQP/OjyrKu38NiNFeRD0B2qkdrqNTd3T0KIUCBX+HG4AF0KTZQLlDW03K
RC00TTSS2mjjKyDmoTfhxuZSrAfgCUARCuE+9CVKI0idhTGfC/x8NlchwxElphd5Kf/V9d/Wl171
hAaYU7zIsJ1RuZbeDfVSlEPion6Z8OTO78gvpx2iDJo76Nw6puly5l1xE1B7xwjfShMo3iyXtmUv
5FZTbqcEtheUeazprga+cNRvmTbuGue17fLIGjc8hcKDwyRS16JvR2R+rzdHhdxLkFZI+bY59Hrm
w6QX0fqMKjwD6PWxN5Dux5zKh6lvxmAKkg5tR54D+cI0tEcnroKtOq3SDJpEhBQ1oh05d41a5JTr
5YL0muXeGIMR+X5yzOxgI75XzReqJsj0CyVqyMdfzxeAIS7RhLCC5R37FBI3G1GOwnPjrgP2+k/C
681zqG457bErUYgp68hpDwk/gvuNu35IQAZUO97G6iiCHh/JSOQF8I5EV6d0dK267fW+sUo8k0k0
FyUq6eDTMY9elh47b7e+FZSHCz0qor0W5UDQwlzPHmFJ1xZBW551koYalDOzKggzbsAtjaEJ1Z9g
gPTjr9rZepb96dyVnuYCrymSLAFqufKxRjLUy3oTnCbAuHm3AFtVYdZ19i2rpgmElXoduxb1UQYj
JEqQ14Sk1lCG3BnnG9+tQSboNndJ3hVdyDKveAaJQ4/OTTfYtcT/lXkzvRlGe9pRxK8bAaNqYwuI
uWDQg5eVI4bG9AfH72mJW6/8QOwZGCob1wTZAlCp8jZoTPvPkBw0uCWhM5jbynPrBlNI9PzUt/md
hxcseewpPyITe9eNTTxBHwz6anvNqU49REfX94jqgAG9hWS8oAtEn9z1FnGbNuWgWKrRgs0OY6Yd
s3cUHiG88teCeW3Bm+iwDB4sVCTs9dthS3BTtWCIgBBO+vgHr6Lr71tda1U4bvV5qJebrvrgo7c9
NX+8Y5rwfLCBZgcRgMx1Rg2zrC0/qc8OF7QlcbWFr1E5Imgo/WdAunPz1rYyWsIA0C/7oRp24ww5
MJyW36gX3YydXodzrWXx+rBUlWlkF9B8KXRmURyU/NEE7HPrF0EFqQ8SWUUQpS44xMpfTt6EzLsp
kl3AH1232nvtzxwQo3XzqqW7tC5tvqHijeMkHhrd6F3SBbvaSvd+vwXyEF5O9kVQFoIEF56bYOQV
v+IiIAPe0oe2QFojh9KHIIE5QnL7lGQtSA8q8zQiL1CKirvt3ywm/9zM5q0/FfdkSH+tj1YVVvm+
wGaLhlS4xuvfwSwtG+qywUZtQVpkBx3daSmjO/DbDWGWWmTjaCtmF2zqQr4DkC3cb5L315raYn1A
GpSXmwiYwSj3ng3+4Z8HBfeOjAdYJfB/uT840Jt6midcoH0BoBPwgSFzIZ8+IDKFLPK6LYWvurIl
DWgpJ6dOEr88G/XeDsLSjNa/rziDGAYoA0RuF/qwUixqDWjwcya0KBbWc244u4Tesep3W90P9Vfo
Qm9YMxTh56U5ORZIhg7g7ATmfPPJALF2ezJA0JtV944+hOV0n8+QKvlGfeQa5xeWPs/TFDdQoR+/
8eR34+614Pf6+JXz+3f8cpLOGqyFo8W4Ok98vzwZ/LT++Y3p/eOLLs+hBfXBTisr8CNoUbA8MR/q
kE+cPKfJp0r/um5MwXWCiPFiMNJm8Rqj526QwxrY1+flS5fe0vmrrv2i/m2fsFBLbivShwkzI1I8
VuyEslDY2BvxvuoMXv4KMeUXY24NhC+42quz1r8MNKzScNniAVC4FQxUpIRcUer2xLRfmJg9F4rq
PVatdIads2h7R6+OZWA+AjV4XJ9U9Wj+mpIOyAC5TUevYUqvbuuij2boi2xxnigiZCQbAM9E3QyF
bjm5CegazRsH3pr6UFZ1vwajH893VdSnr+uDUe12xOH4oI1GP7SwXc9bOXm40HxcfVWxpxDq3K1/
XrUsl5+Xwp7MZqwzLYyjLY55Fes+WGwBdjisW1GtCGBKuL510e0lV06xKQJmMbM80yzWq9PYHdt/
p5JF9ufChLS/qqBfKCEwQXI7rtJ7ImL5d0hmwwoaI4BcRyeWLnfd6a0726Ph4cEQ5t5dWr3j6hBY
Lty8eAwh9XO92JpfDGh/nRFs0yGcHsDNsfGQVC4E3gzAXOIV+abx0h76wmn1Ec+GtIZgkR5V/M52
N7yJKlxDjIh2SDy7UYGU23h1w+Rzk2KWKPXvBiM/ER2Yb2eJKJTakEcDfacGlfYUtJxt89K5TWQG
yQa7gmpjg5YAWkWga3Nxfq6nsrVHQsexriBxN+h7iLU6OwjG1ceyhiIrc3nzsr7FlfYQdQMAiucJ
KEKu7XE7aOyOVvU5x4zOyMwcePYFhap1K4bqdgLA4T8z4mdcuFHRHmIFEygdwMR5U0PX2E/rh6rM
do3t3Wagl9SzMm6QHsq85cai5ok3kCCw+TeHFa/MrB6GnO6o5d67rf9h47cJVyRFsOgYQpc4GuBA
aihne0WKzNTnpDoj6/vDbRlD5IqO2wGSkDdpCa4RXtpl2OozJEyN4s7t2wM4zvnG7lMuxMWvkO4y
Q08WExrOcJgz9OA/LToJF8BZe/vju4aL7S0acLHq0mHNcD1Tq3WqszUX9xqUxvXKOFgZLu2ioRD6
zh7cyX7uvPmxrJuP7rwVqKgH+p99GelXZTM4Y1LYD6YXa3pOrVDvIBi5seNUHgOFNdxynjhLsuvO
Sd22zC4bjLKNLPbQoI9az/frc7llRHLevQ15aL3KmzN3vjfsqPEfi7nhWlUXtiCkRJ0YcJo3dda2
nwMvTd36bKLMr7d3sxZEujsdteqm7dyN8aggkoCw/rUmXaughZrstvHqs5d9RWkHbVpZhCR5yC10
uRdZlHagjK5vbPseTb0bK6ZyEZe2rWsXQVub6rUJ28XghLX9woMsAltm6OLw9cVH1OY2LhVVAu9q
tNKR85AD0LPOr8+JAXXtHgyE+osxNbthePJFa3q7M2yo/wzZxjSrto3jmoGgNNLRFi3lVHhHUq9a
GHI2aCbxrZu5+mYMWxBh1cZBwh97BpkbwRRyPZ0j9Xo6p/C47dK9LE5wWzfGDdNdVLMm75QnmxgO
lRu9NChGfeHiezBxkxFk7+eh2+dtCPbLxYp7/5AL1uqQm0+Ve2TvwKHiYEBiGjhXANVlNtoZdA/G
7AMj6FV1ZFbftPyl3GK5EjMl3w8iHBAlVfT6y0Vuy12GERwJAJJrUXkg5m7diSg/DzyDuAIN802b
UVDZaW+6aJkiYECu6X3bH9cNqLabQJ3+SX+hoCDthMplAVty4DW588zJSeufk2IjalGN4Y+nBQOe
gSSM8PkXa88ImwrfgjCK2dzW/LOXb2SZVL4BwZC4r/7IWYq9d/H9ZMpNknEMoQGBMvGdmA7aE5JA
6ORYzlbHd/VSP6/P2p/2FHnZL21KvrCowLTd5oAEQwBgXzVlBIahQ0p0UIeWuxKcpSky6UNdxeje
2pM22yduHiPtjGQz3lN+c26rJcrxdz4jdzXL7kCvcmocGmM0Ucayn4Vd7nJzuGWghtbqNvYHdiJ9
cGsl3qm13Z1eL/H6mJQ7wYLHcfF6R8+PtExAoC8gKBXtkvw0kJ1HDvW/k/eCFQMZXDyN4HWASrpe
KUTJhePnFJ3LQ4wskuZunBblFXVhQC7PmugqSzngx2fX8UPHOs1g7HRYtXe1p8rb9f0T0350IG7T
/a3ZU27Cv0OTM4wWxLrQIAF09aBBOwECit6HdDrT/pwQFlVbNI3KI3VhTdp+dTK6JgQhodvG+AvL
5piX5dazSpnGuZxM6c51J4AugxoF08Qtj03vhrxzwtLtwjy3Ty74Attm+QKIxUfbbPdF7T9VDrqo
HCvKJvClj+6n9f25NWbx9xfHnJeoSfmifuvlYOpnqF0tG3e+8gRczKr4+wsLZEo4Ok1wqI1+DOfk
uLBnawu4vrVPpFPmMi03vQErVxAeJfaHGSR8aXWaS74vyQ8j2IibtiZNiib6kjnUS3AgtOHWgrpK
0W4k+1TlRpxpvOzBdfOnsn49aWkBHtQlwLKkJrpguy9J8QEJCz15mIynhj/4zrO29GFbfuT0c121
YUV2dp9EtsXCih9I9cUg39m0b9qN8rUhZvKNi774YZKzyWevTtsZP6x0HzgpYh/tAGl31ueT2c8x
tQDYJ+fB/L7Qn3rzjbf7LPld9KeGv67v2//POfrfGXojtAxWg8bIK3i9ajGiVnMfJkAIw9xo9g5i
n4XpYQ8eotTuYm1ihwWqiDZ+Loh6j0ai3yCI+bn+g5QTAyE0BwBAIAjk1w+fIX9HZzRJ9/MQWuyE
NorjCFnB3tm4+JXn6cKQOAsX52kZB4gxTmg2ss35pkHtu2+622GTU111pIDHRHc8CNYAAJKO7VRo
SZZVuP9nx4nQNdi7Y0QdiDNCxnTM00OVbDV/K/fWpUnpFC9zlnZLB29f9TzKh33gf52Q62bBU5nr
0aSjB6XM4qn/MuV7dEJFpjbt3PGhJwjpgy3OeuVTBaJwDrhogeV6g9QwAg3aqqLfqlk+z/QAle6w
Ho8DfXR4HnL6zWZfpnIDoaZyLJc2pRlwzawyuHAsTpAfaZgt2XF9lypX9WJQkudqSJ8YS4lBOSPd
oZUtauhr4Grh0rPYsF+G9LBuT/UkQggJNm4LBcs37KusH4rJm7GLOpofeDvFY+KgCDTeu6IlpjQ3
hqeev//MyZGKZfJisE3sIPCoUeDm+cZwVGfPAxM2zjcQSeA+uT57TQmKdE+H0zGBIXb4wUGHc97s
1+dMfQ4urEghAvayPQzATpwpR4Vlfrbd26YuD2DXmbqXhj/bxWNi3hWWEXr0AwU/b9I/T2xf16f1
H6LcLBe/Q8z2hacBz4epJQy/gy939aegiHgf6tau8+9cb2vMWzMruZt+0E0IJMNWln3Tqifu/IT/
zPMv5UyhKvmpdc5sPrjFV789cI+GoqkY2r3r41UGulBkwwojoQ5gvzTxC2sWjYD46Ww1Tzr7qM99
VLBjUTghaJKjIIEQoWeHrvtUbJ1LFXgGiQPRxAXQCnScJdP+QpccJH1orqrGdsdsw39mfP5aOLQO
QRvwy3XbaqdnRrJ3XFYAjF38zmezexny5vtY9FuJmrdLb6LAjrkAnAcMlTJrCdSwxr5uhCNy5tDK
n/3FP6S8DQl7MopP9rQVwAnHdh1WXNuTlr8ovSXtCWa+NZ+a5EM2alAm2m8rRrx1ELAToN0UOC6s
lYwOyhLOcjoBCVoMEagdE/+fHcT19yUHoemsmMGVjQeLH6XjMxgxt1gJ3q6MgY2C1kUPSh3AwEnv
cm+cvLoXrZKd3e3aVD9nkKrV8D7Ou3JfdWU88K13uULS6dqmNCrcj11APZHy0Z0HwNx2vDR3VdPt
fH3ea4zHdl089nX/bSqSo07yGJdYTFl+xy0zXj+jW8OXzonrc7MZxRvNnr0QUk9RLtQ7O0iSV7vR
P+r087o9pV+6mG7JBxoabzRu4gLTe9zIYDWAEMzv2au+rZvZGpa0/32ejXoxiBdFd2ysIK6GT5Th
bknaKNVRZoUXWDco4vTrA3e9pFKk4TQtg84cbso8bV6StvlZT9MpS0jYzKCatqkdDQ3foWx2fIdd
lEB0Cz3mCCyl7etr1lhBmwOZvWy4N6oe3Wb0FXJ4u7oqb3WtOeXlEnv8HV2yAZIvpoWsHxQtZEwd
8YC6NRp0tZtBecwXcmqB2GRASlHH2ZhZ5Y65MCWW+uLWJJlBEjvDYbGqeccN7dlYhpgX9QbU7K3H
xAKil8lzdPQXv6ki1hPL7VaHmbJhYZ/fmgDS1LtuC+P11mFem5H2STMPJtUCmDET9q3U7N8F8TZG
otyKFyMRMeTlhFlpUo8LPBoIPu8zK7sz6VCF2uxwwCvRllp1n5dy3pEZQsDrm1E1OBhGaxu8NmZS
OnUpOGX52EPxxunKCPoTYdJu3AcqC7hukJQDNBo61pK7GulQGNwG3NtrTuyBFv/Hz0veKei0Amkj
fF6rv875t2QL0qX8+YLiFSgcPAPl0jgbNfz8BQ0FoB94yNMOd/N7KjNAevxnQhoCuhorazAA77f9
OHeimkfZ1iypNtiliTfLTFg+OAPiaZbcBuCS8ygPE1Rb63mIDLv8hWv0UUu7aH13qU4oxGtFCR4E
nyCWlPZ1uqRdky3I9OXIly5sZ1nDp2CEaGVBN/bBW1OoYiBgQ+8MAIX499pUA+VI0JVDYA1bEKjX
/GuLGLFPvCdCfDdeH5YiShYlEzyALAvsxaaM2dDyegkKIQsElvdoWX4C/BIucxFq5NCPn3WD4hgh
C+fmu0LbyhEoBwqWThcheiCEaK4H6g1sMe2EQiPIHdE9DBR7pI/UOiB27ozQBYvSlsW37hyjBVQD
0myAg5py5XAagZanJtIt7ah9BBU5tK1LpOA2kjrKcQlmfh+hKToMJD+RjEvSQqgEFHsz9IgHp9tV
hn1TDcGdOW/R+b09DhjRhS3pxLmutgROh7uw9AooMmi3ZW3GfA72tEvivK53OmufuppvNPkqh4i7
V+wYKNzK22YpXeqCXwTtsYMdd82EbuV0DIOc3ZQtpOjWN6lq1SD95ToAgaMuImfjlmSiDmnA1mTS
n8EMDC9OuqdtxDJvvSPqn0gM/aHe1N90JpldYrRZj5SfMy8T0o0tyq7tVryvMmKKpgohoII9KN2O
njnMo80QMBH/BX02oVNvMV2o5urSghSwjKNTJp5gyFlAxtQQYDcQ/eWJtfv3JYHaFqDbLliv36iJ
pWaCZpgBNd0luWm1U+OG07jhcZWu6dKG2IMXoQQo4VK9Y4hqZ1KEUwBhk091N8ducUggZTqaTwl7
mKc+NOwP64MTc3QdTiOCuBictEogEzWqxcKzpLC6Ha3tMNNfM7Qb06VEgZmD9mJrX6hX7e90Squm
MSPtuAOLNHc+DHV3aHkVFyDm2zhJimzU9dCkayzzeqD8Zxiq60ObftCLJgrI0TB/Z9n3rirjtrod
7U9oHw1t66YGEbw98MgaTl72sj7HKgdyMccyiolA3Qyi2SgkeXqXhfroPJvNcFN21X5ozdO6rY31
DKR7Jm9TPwCyAvWX4MGY71B4CfQyTJCNdpdXb6v5eWvfBub1vs17ntrEwfNvCR7L/Jdudmgnw4al
PwboWScNmGca0dnxwxif1ge6aVq6eXKI6pjmKGa1jXXyGUj5nP4agzP3caMnr9ZyD72X0B2r/5s7
kMEyBhrFykzDkAO2q/kTNU7TsDE2cehWDqXca9nm/3soERV9Km3zlHbZsciMcBqqePC0jZOi9tT/
nchAcj5LMFmJ7WMmufEbbPHhzL+sr5Xq4r48AJKT8TPNKYIOHlSz3DDTwMfFQI/McwYSkuy21/yH
wWbncXgHSle4ADw3kRDE+GS45tSRQqsrRCeWnx1KIwsXoz70nEdjQ6KF7kvzpkrzmNX7wrr1x42a
o3IZwQ9hgn8EdRgZ174YRu9MNRxQoD9MSewmZUTmF1f7MAMWvD7DalOi8OqIDloZqNmkBeWc4qUw
gq7QjBiJSXrI3NjZqi4p/Qt4U/+fIdmX2V6uT4XAbCSgETI+UcJDAT+t0zvT/u2R5/VhKWpZWMAL
c5I7a526KJ1GSDcGL1UDVGNNoLb90aU3uvWz9+7r4ji2G896pbu+sCn5tJSA7YEgawbqY+/Q+ndm
64Q9u3eCjbhSeewu7EgObLYyPYM0LvAFDjKAn9rp5/rkbS2VsH8RU9gF3satiXF0U7cbqBlarbfz
eBDPIBXqTBJnHdAG6zaVl/vFmMTfX9hM58BvGohmnx33mEHyu4pqK143sbknJHfVtPag5zXmzVmW
x8bP47RxnnorvwF1ZVzjLUl1/QBwwtGY5g3bSkcGwi5gGwQkSn5TNWiS1sH4CUfW9JHX3KVAbEGe
KHtJCr73k+/k34XJsP9RWAUDN4rzaJu8ns+xRmUVuDKIzafGntTBt7EuYuTpfq3PqdgKby6ci6qJ
tOVBBWlzv4GnqgoajcE3+u969mIcf8sy0jioQfjiprg0mVZ/nkaIeLvp938fA9724hoTnAsyy1Sf
gf0zmD1Esrm7I0jj6/3G6qs296UFaZaGWRuycvbh+8CMEaBQYlv0gLLm+jhUrhytsTr6b3y0+8j4
yGWgXsEaDa4cfCJmN+zm8VVL+3CxrajsN8JF1cJfGpNuZoK3YWH2MIZW/32XP2r+lpyi0gIem2j3
RX7gDSidtTToKt9FcFEEYT0A5deF6xO2ZUFaFppXrG4nJz9/CJaPhfdp/euq2wAYABDXongegEjh
+gQmHvheU2Biz31ItOM8RiioTlt9DipXDQpME+9+ZPnfZFsXm7vQ4gY3Vl7/ojWOYJ5HoJIMS1QU
mzS0ig24hnKP+Shk4D2LljU5GxW06Zh7I+zN2FhJ+5UadlT4X4hhH2b3dX0ClcuDJKyQcBQ5f+kK
JwBEO1ODZENrfGHA+/xc/7xyfdDKjSQv9GkginG9Pm1iaVVV4vPu6Ow0NsWL7YG4PY/accOSapHA
zIBI0hQUw3Iw2aJqbQ467h2TO1E/gmNQu2/ILe1GUep6yLLyHRsbsldoGddtaHDI1B3D7PMWZJ7I
oDQxDys9Wp85UzkgJIH+iFYICaHrqQtIlSQ1KcpzMQ86Whgq1EbTBdlIy0EFbRqXmOZgs0OB77MB
UPtX3oD7IHOSdlctI9IDKV8i6IMbh7Evxp0GgrcQvb4U/Cbz+Ji7dAyXFH22SWD8tMlM0IxHaQzi
Z3QqacGEgqSlx5U2+K+cJsvGDlftOlTfXKFfIQDMUiBCCzY4LqiHz1oGgRQdqmvYH1tlGNWFcGlE
ikTIVGntUmEC4Rnasgh9JOxG6x0u+tKI5KJnr8vBRgEjWtj4+2mrb1U5UYjnAZVDTP8mMW01ATj8
s64EaYfb3+itA9mSRSs2ECqqU2r7ILISomQesoHXW82eOzsFsBBdn3pxo1daWPNmhzalcKH2xqlR
LgrostAChdoYWJyuTXl+n45O5hRn3abzcXIrAv7dxAt1j+bH9RP0J70hx00A/oHdHKzTLviSr21Z
leeWlWajA5OhCchZcALqybMeHbuBkkTmj37oW80E/F0y7PolQQJv6v0vmOpXfWZNpHObxD24j06e
xm3sHb6EukMtZOGC7gG3URdbugbCHdaNX6ockrF518036KTuwhTVux/JrPMExFKd/dhW7FXnc3Yb
TLyO8bC2d36Vo1vSHvx7H4WAaMl871zjvo/cmXwBW8X03OnNcnCs4QsSAN9mfS6fjRSdlgVgRrez
75Y7huYfkC8huJ7L7/rcpge2FIISBwivZl6QYDGnF551BTSMB/Nu8pwkZHruhFApegD5t3scieeE
bCRViL6bPGS8etWD+WsGmpUINfxln5Wf6umDvzwRoAf/h7Qv642U19b+RUjMwy1QY1Kkk3SS7r5B
PWLADMbYYP/676GPdE6KlKrU76e9pX3R2rVi42F5rWeA1skOgmdqWw8Chi+tjkleTekE9BLMTbmE
aJJKusJL8g7OYIEV7vqoaVLGwbR0Oge8aBdFp86hXcLtMTyGgIElDH2QbdV37L8cAOjBAlQHWvZH
xRvRUS1qiSeHhsqGPTSJdt86eeMou3RZvw+yHOPv3lSdoDanBakAqTYTOCS/2jTa6AZ2MlOxxRe/
sX8uAJQXpzf41trAP4JntIpHR4x1pGP1qbJHGbdlPn2KiNEdOj/K7zos6sQiat4Ehh3dWcIkz5yh
l5H05jydwIb1tw6r6HHGE203FtS58Tq/dF4BRoSaCiQJ8Cpabe+ehjUI/T79ZKk3cKzyl+tb+tKd
+O7n10BMaqFUqwl+XpVHNh8B+gy8rew3TvmzLW8M5dJJFQJy7YGwiTx/nVryuTMhvAP+NvXzT0VQ
nHyIQAt6C9dx6exF1wwIEsBYsVJXF4iousIS0QgS74KCbsE+dVPSeVtD3DgO/7Z01sfh+0irlePD
iRi9EoFIfvFQicmMhWEfcjiFeqpMgG9Na07jiE97J9CbKRozYjtvPpkTR/X7kTapMdnpNN26fS5O
NAwucERDQRMZ1fkOIrbJ8ymf6Kch+Om63yLx27vlLHRpk0IK4H9DrFKB1rEU6ytFoTH/feTPRfRg
99u8fiqg83Z9hd6KtPqchZPrbhoQifQnSh+k2AYz6CkJvyXyc2vWVl+TQteS2Ayz5rkqjprDOC/E
2htJ6OXFiWlb0gKwRlY3KNclhEVbDiET1PTyWSYBgIdlcEDT5Eak5WD4uDj/L9JysLw7Rg3fHMq8
QyTwEMwEWhpDUpXaOdp5VW5zB4d32cH8tehxdZgKraDrn+3SbALi4AO7iYrwh7TEd8CmUxGrPs2R
TqjZpaUJimD9cj3KpUH+PRshGro4Na9WOm3zvnIHlChK16cLRXT6HA0marRDSONhdP2HohFyZyE1
vvf91rsxyAtrEzBgpN3QcUHJav01oQnVQ4q7gQaVBzSFLf17nVeHvPX2rPLfWtfYXB/uBeUmCGuh
HgeRKOhChGv7qdyByGskixkYH9jG1fOdT96MwNpWPAMcwcibDSdfWDTEAfszuVNSmsd++Bk6z3gz
xFgroBuXD1Z4S1Lw4y2CXBBGNHgmLi/FdeUfdnoGKYpcZa31Jut+47MvqnQA3fmtuXvso6fr0/Bx
2jHd7pKFYm0tGsvnS3tmfm0Yrqmyvnyamh+s+Uqhe91YdWpa36+H+rjAzkJ5qzcjBKuHzldaZXWT
AwOxjapNDYxnGLyI4hNTKTTzrgf8eN9j14BLjeoLNDfQ8Dofm0UNm8BZQmeNs61kSm7cwRd/Hqku
FFrROflQeempcpTyqM6Ggqad9cfJn6///Rf6lBhAuOgooQmEp/zq41BYvaFeaahMzA/uCK8d+2Co
tyHM6nHL3U+N+5tOj8obb1wTFwf2f2H/VtHfHXe9Rl+2ryudAWnkR0/kPyCaIEgNUAwwYoBTwbTv
/MPI0qOkr4CfrschcdldWS40vp0xvN6YwL950PnJfR5pdRH5vhKkrCuQR1oQeB10YLfeZP5wiiF8
aeD8Cf2Azv8yhEF1aGjvHmrX71MBkb9vba6HH0HAQMD18OeZc8C3I4hg4GQ4atuY/BVvRS8DWgYK
BGXtbwAsDl6KvPhVi8ATSam9/KeOTAUh5JlvQ8rEF6cMPleis5Oe++1Og2mCMOiDb4oqKh+Gzrb/
lFMh+d7Hg+DOlrp5CSlus1748Pub8vC+bPr5iTXNgEqJMT6S0HglQR09wkOj2US0M3dUzSicFG1N
sqnwhx16bl4dw9PA2QQNFIcSWYbyIHkNMWifGHhkCuDHqF0UsQQYcufIGuhyYcDOoXCdbc9zcdeQ
uT9UloeXI5P66PpTcXA7XHaVHsnOwIKB6Duo5BzyAFtJmZ0Wo51/spDXg9IAjo7tKlwfI+eJ7ZRF
FAvPDL9MbWM8kGpQLPYmT/6YwokeTb0NB/Enj4bvLrCvU2nsdeWkAZRWnkjlD3fclI/EGN1dOzNx
qPxu3pAO4BPQA0y85ZhKZO+OSQBJo4dc9kMm0I756tml8asDkWBbzpV8diPDuNMR04lyxuAb8xdq
RDk2D96ghl3tqwpf2NIqsZRHvg3CCh87JAGQnCp/aahdbrlGTQ3iueW26Rnf2BEJtrr0uiQK8ukI
xgUc+Zwm308k6vGMhacAAAdAfnX2nFhWXR1AZvHxK5NMhtn+IbqwBSFf6VR7IUmR5o6J0aJfn7yY
pZXUxlw/mWPQvOhuCJ9qu6tOBBpScQe2x10bFNaDzCk0MPKhQSce5ku9VfRvrBFip7CCEgod+F1A
c+9kOQX4AwCiQwwe1QVlc3hVwjIbzPJgjC2PBkfqtc53UznGH2tErhhVEAjwQQA9DE0tNrIz210p
TEz21MC2IpyqjQhNOBmobtwGhiVT2+Pi4OeddTQcMeyCAqKxZY73uKEsljCey8SuKnvnuwyZUxN6
N879j/kSjK6gxoOEHRDGD3KWtQDw1JI+eViYlF3Dj5HTP2ln/ufC1BIG1SI0XAIc/6tTDB7zVSBr
jzwElpX42JLcf2EKlcvpxh39MdE9P8RW14CbG30wDHX1AArX1o6+sHIXQZM+j35ePy6DCzc0CvpQ
1gAD1F2k48/PZZQLi7lu5/Jhdoj/nXlB1cD+yePH3PEF9jQKb8LNw01gjnqPi9HHWO0o7X02HAOr
juK5qQ0Yl39D1TTx4GpymocKginia++asOYNxo0oQbaf9Kg/kcacfoQcO8D2yy0fJzuB8YqdQIDN
fWjxjt7BFXneVBNIuJVoeMoG2p3GfHSe0BNiO8PW+VbmMByZbT19KoVhpD2nbyriw770UOsx3CpI
pZDQhYXs9K5qevFDjLTdNn70U7VwKywY2tiBLqOki3LnpBjKbEMUbm1P8CdT6WkTRiEDOrD25TNz
arrnQ0N23FRky8PZ27oDVAocZYqdxApAWmMMJGkoVvgMjRe0zk08VHNHxgEvxz9jabmxWclpl3NY
HJEaBrGM8vKhsUSftJywx6lVt4r1F67zs3W6ugNZzQwFS0DyIKK3CoISFICS6wvnUgRvscSFhRO8
JtYlWsWi3u9CgXTYmmPDM2H9cCMluZAVA/4M+ikMufEMWCNCIx11vDLL8kEbOKVCDeWmNh4MI0aF
NYW0cWLfUj+/FBE6aQDEAE8L1s5qLzQKb6WS99jdNAzukFwG99oz9cZqWZSR3g/r2KScPOvR/ndr
CMyhvRwqANKjWbQ+WMqOGp60yANuoA6SdeCbtVBru/7Nlh9ZZ0YgDePcxp8OZX7nfK/beQEkudLk
wZ5SR0J3dKOrFMTHSvyHxfE+0LJ43mWTeVkZGjcbAsmH3C3jtrnxrriUJqOCiu+EdhTECNYv15ZY
Ct6xBnlgjs6IIi9UTBIa6NMfXU6POfFQT7dPIDzcczL97tn88u9TuVQ7ASheBJDWTATehFwCVFI+
UCc4dTmBn0duv6qAHaOW7gqSP16Pd3HA7y+4VUuknlnTtmaABdIH3b1fjvM9QwFvM3nC3ujWq44F
Xr4yRqoZPTijH90JTYwjeqD5TYep5dW2WkcopWIVucvVgS70+eeFOVflQpYzzwLdqTImfhPtOAQj
Xjy7cWIGR5jUHzndy8pTKRcBux8ayjdTP8GadmbVV0guWCdYoecbClPRRPt98dJZQZNGEqt/gPHx
Ns/NaD/kod4icfkDXg07sYjyQzEW/QAMj0W3tcfkU0u1/0jAeEksTtX9REAWtkHJS/0ymFM0W9BE
0FE9f1VYkY+5ksEjBGqLP/kQdp8LExn+v38oSOqZeFdDFmspa5xPDlWyNsNcO5ltMbWrJsd+aSCc
9BTYujlEDFRcH+V5uBn5/baosMcJK6Otra3iz/W/5MIJjQ4dIBmo5f6V+Dv/Q6xQOVMhlJP1lB7L
pjveKuBeCgDKwcIbgYotKqXnAWzW1nWhiiBr7y3vob3FZbz186tV1kzGXHIHiiejPFK6R4vs+vws
///VKl6MhP73z19SsHeHVCddaoGOHWQovbbyF1S5+S1j5ksFpwjSuAuzfFGFWENzwZF2LdWUftYH
tM7B3jUCyNmUcOsCoXcK2CaAfPzjUqxSO1YCh4n2XX80clDQ+VA8we8xBjfJ2dYy6B4rwzI3En2T
7+HggxIsWOR+gQjGLSj8xYl/90evJgbqjBWtwWPJguCpPgzDvwEZUXiCaTnWDGAK8LtBL/l83sMW
vd3cFVYmapgsVfwer7C3f/q0SwgPNESgIVBAcT5gL5TTWSpSTZCFxBZxNBrk1ST5hKxTihuhVpO1
hALxEXC1xTlq8RQ+Hw1ouMaEM0jinVhETUyJK36UBl7H/zwinCpg93nQDEeWvsoPpI2+JRJimQmw
bxr4pAv5RqxbaePyZd9tib+DQe4BcYa/utRrGETJ8HL0WjVl+exsKLS5BNn45v0obvGWLgaC9Qde
HQvHbo1as4Yxn0w9TpllifbQwwF3QwYIhfGQfLWwJdJ/nz30zP433Gr2WBeAT+cjHGNVjGdQOuti
43q/rkdZPaX+Z/aQxaG6hSbdBwqTLdpAQE5yyuS0eEf7u1BlrjvFVfWdA8oWuQMAQPX2etDVKfY3
6MLXw9JwHKjJrzL9ANIEczvMCDoP8Wx/8gcWl86NnvKlRR4sNulIHYHM++AAYJujw4HQydwyiPVr
zv+Rm/V3FO8DrHaRr5hwscanzHyF03jsbl3rln/c8o3Xa/t9iGWM7457uJUoSjVCFHsTEkfGr0Tn
qKb8uP45Li1sYK+gwIqWANybVu/21hzDvBOIomVsRLsZrhpb/z/N1vJgB0QSKDln9c2LIBB8IrXM
CI+2KEjHCvmn6/++PpQ1cvrvR8GphtoAzgRIb652jT+GA6stECRbjo25LcHUkahuESAz7moPSlGv
6paO0qWF9j7kamSlATijU3QyUyen20zt/vqQbv386utMyFqZHWLiePE46gc4XV///Y+bER5DEBJb
qlABYGTL6ni3xtjkjLnRiAmndJm0Zja431zNbuQtH48ZC4ALvOJAEQHGdC26GkIrR9CqU1k1GD0E
WMw5UYM5ADAT2NORjJ3xVrtu8eT4Dbtz4R52C7X/P/yQ9V4KQ9fBiYr/+cAINY2i8EbDGLPC5zhv
Iki1bGu8yDSc2fX0A3sD5WXXRX2jogUKfwR6vVENqMKEnk0Cu/su1X00f27HxtuXFpRdZseeXnMH
po6gHvBE2IaRIHevnknotluW13D/cYjTxG5IuwMq897WKm19r0otUXayjQ18aUWqG+tH2Ub8QC3t
p60NSWvpzq8SZ3MKlY4+BQHVSMZqCPadoVpo3zMrNgovOrZD+5LjZ1M5mVbcFcR2E9caRCzqfI7n
ivMdypnl1u9bvFoEGe8C5GvbMmjqbMSF+qyEGLJgimQaMPW5q9spKy2T37XOEKvwYPU53ZK5YAA4
Vsa+72cjnUF8Myi0TIXN+GswGfLQFvOYDqEJS12zDg92COtbgtJbTMpuOuI58xsHfPhI4PeCHS/1
KQgbdsC5N30pqwXwJCREq5Sy+qMs+jlVLuSGYllBNAdb/I+iHgUoyDTSyXbolrf2mDKP8+euNOft
PMoqo90Amlpf1N4WpT0NFdQFu9VRBxhPvzlGkSr62Bms8rNytbdxhTEnM/V/2j7zD9pnzUahpHds
cguC0HMbMJyzswNfHOqfCFUm8l9b1XGNIiPmltKDYajqiXe9SKfAApIULgVQ6eb579CnZDMNDxYD
Nq2EPhSeTaq0ezTioY07m1P3SbWB9duGvoWAbh7q31AYxYM018yNOfeDg46Eui9sSIzSFg1uSHwM
SWREbtIac8cWtF1xF/niV9k4zmNUBf2BB9pB08ioMkt39KCh95Y2Y9TsAKoD9V7V3IHiAIxwJsCs
HqMahm+zPffw35Ze7m5VmPclaurNIr5r6NQCIs6MmQ9gYSxCNaNmqH9KdF9RE2FWHZOpHl00+Xp3
K3RnVzHpS8h+2QSdo8lnSR/oeqegKrF3mC9iLqLyBecj21U1aqRITIuMjeacVtVQnljgtRtmSDO1
m7Z5tLxc//Jg5B6HQBA89sZXxd/GpLRtvQtpaO3mgZCX0OmhxtPdl2GdyCZvTqUWA8p5NIX/ZPfa
Eu58G6qifi7QadnpqCCH3mqmo7AEyaIJfhaoynckRhEPX8YjsxkP0KG5KxUssmDTyd66btQvrZOo
RvO98iMGTblmtDZlobB08mB+NAPAGYs2/zqo+WfOnf6HMYR5Ulm9hrdPpcPMCAuo09eeE0caxveM
Ydu3DpxT0KKZjqiLKCcdRKugEin0Ds+DcDcwkVsx/AcrAJVBNK2k/RbK2UpxRzcUsFULrYIhKtGk
iAxPo0qQO9vJrO0TQIPFsfCNX31ku7uKt78LG5MKWF20wZ+Q//Fao9/ORiHjyQDw0AZtOEHt509J
5zHuJ9vfd9QM9rTvo1R6OJVt2/DxlUE1MVrL/hzarE4mf/7u54L9sobChh1EUKaR1bong0TDneGr
dqMdl93n3SQ3PZ+ie6BR/BigEB5PHgDVyjbqNCytIGncHuhpIC2LG5TES/clSCWLRDneHACEnd9n
fdjZFljRIutx3JClS/qPKut/c4zFPc8FTB6Zhr16DA4QuipAxhAZqV7swk+p/NbQL9dv5YujWDAB
Cy4ad88qudR1oFzPq0XGY9R1E7c3btzIH699M4KMbWgCFoDO/frZNE45h72AKbPGRh/wUEfbsd39
hzG8C7HKLAQe/FYlLJmN/CjVfvznESxQAyBw8J+F5LGaol7isqkGX2TR2B37kZ98/gSo77+OwTIX
mXsEAmbywxt2bg3I1o7znPXjESAqlPau//7HDB+//9eSAJUWFzoS56vVmlQtBKDUmQtZNun/EWjc
En3MXbmhLr2BBLkYLED9GUdAgJ7j8u/vUr2QuEZpFs2cYc8eGnWKQF5UZhmboxeb/D/M3GKhg/cd
pBPBVD8P1gNzH+HporLie+/sw/DGxF3I9EF5QDq5uHdhm4Sr37e109J6MOYMTfpPji2gtBX2CdRi
nkDYh+7zEL24df1syOI4OtPL9c/2cfegE2EthtXoygO0s0rKZzkUrnCEyIRlv9Le/AxG22+H5zcG
+fEUOAuzhuq6/qBByJtENjXBH1NBbAvV8usjWTbheVqMEPBAQyNnse1dr4naYnKEm5TICv1tdMIt
mmQQnOEptHXS/xAJZw5qT2jCQdrrfEEUPOSGFfYiqx11FzBZJNJjCRlQ2qAzv3ELrIG6OKRREPID
H8AjM8JdsDqk8yjvmRPMPOu7qdsi0pSYDRseJ6sI7qLJnjfCNxO3fgA1oYqHsC2Ole/1gIAM9bOC
O/eG2GUU972vN53w3TiXcjxcn5EL+/Hsb1y+zbv96OrOoq2UPBuouakJBLrp1B41JJRcq31TTb+5
Hu/St4a0JjqCkIdaNH/P4wFuEEogR3hWMLuL7cLY20xuwFU9jfSmFNVycq0XFkSv0GxZvLSh1Hwe
bBBea7Ku55ll/9bT79L4EjgvUn2yoIjdIqU8mrVx8Aa0Ttiv2blRr700s++DLxvr3cwOeIpFRDCe
8Zaj8W1P31kwvcy1GSW69feOvEUv/ltO+jhcHETQ/oTp9rq3PNeL4aTDeUbNli8YAmvPnBJu6LYa
wJgR1V1PneoBj0SAfwevSCJkULE3WCLB3ePd+NKXzidUw/GGMvHi/VDWGxltqCR6zIYJhC3eGw+1
pL9ncgtxfGlFvY+zqn3Alh0tFhPggZadLFGlBjWSipJkbP/RAOLvfsZwcNxDsw2MjdV+Dgvah3k+
jJkgRvEDGkI8ruuK/Lq+Qy7OG7qjgNH7KF2vUa2+5Hr2lTVmY8TwUFP7oJ83JSc3JMUuhgEOwUX5
HYje9fWBY5iH+VRgMH67F4F6HqIgmWD5/B8O98ADXdwNgM0Em/98GxjAlASREmPGItKjzdrdAS+8
bW2m4DIW3PDmulDjWZJhiN/ai2n1OmWNqjpqNHj2WdB46ewZJxiKfypmq0nyECgE0Oa2Zhv+srtb
qeylVADCzCCSIxtANrieztrKvVHZEc/c6Nk09gBCYou1aY63hmpTYrwNU4ET50aBeVnb6x2P5AaU
Zgiw4LJZnaaiZjRA/5pnDWo0wPJJAOuhfN8a4KBQL9p1ASA4c35LaulSTrBgPZD1Bia0C1fftI4q
PRkMYSUOFlL7z6i4/bi+C9b8qL+bLVwQachJgTtfl+v4MDqE2g4mVEu9iaZWb3IL+N18NJy4RZE1
LQAgTAqnp59lS5fySaBTQw4WGHi9h2oJygR9i5y5EeY/8imWPw5yawAtogUDK9V1xgL60jyqsuZZ
C/EjwBhQYzka9lF6b9dn4cJEA/2LQjJMBhwTbb/zzcM9wKxKiTjSfJub39bQ3tidl9btWQT7PIKC
kHc10QZA/nm7vIaDTsQSRaOIPw8W2JXTK1olsW/r5PrILtyOZ3FXV3PTAATW+IjL+1fmFknIodyz
5/VTlb/+eySI9Syi6Th/PmYceYvC5nIPe/V3eEWROZPtb46WiX66HujSx3oXaE30FnbuQtNXIJWy
7/Py/pa14a2fX62FyOSkcnOMYwbU0I0k8Ha32osXV8P7IaxWA0BcTeMYS87SZwqpZ9Dl4J7X22Z8
1XabYqUktVVtVXBj6i5cRriIsJ0iXKwf1YptLzcE0Lwc6uGN2ojOHTeLps49aFj9jYV3KRQkqrzl
ioA53voJAHl3GnUoMGdRVN8HxN2T/H7wbuR+t4Ks5rFtJruF+gPPcpSgi+aNB99LkImvr7dLW+j9
SFZbyA94ZMoQqTsJD8WCfvP3rv3iOZ/dKP3/i7QszXepLIPW8thTDEeTtAwSFIK4lxT8VI03kpJL
a/z9kFYXi3Q0eCimxn2Wqzuz8J6C2vlxfSwX0kWIfv7f91/+/d1YZuo1ELPArPl4qhftj9KxEhtA
9luaQheHEgQozwFRgYDL13sXxx5ZQBjFVqor5aEq6pnpbOhuc300l9YAuqWg+4O9s6BizqM0NRI2
v1yeU7SJnuQAAuhQmx0Qv06YhqOe7t3SoTd266UpfB90tbrJVJE5b7GFLHoP5CBxAAi7N9qXfx5a
gB4Zsing5WCFvMptBlKHBTyJRVaiQfZoazbvTdqFhxAqd6kM1fhYReIWte7SGypA2u3D2BpVT0AS
zidUmthJysLy0Majz78PqMgP5bSBq2ACnvaO+TL1yCkn1SnP53TQh+uDvnBwwN4D6A5o4OOyWq+a
TkQg01TjkHGnjacC1f351b6ldXFh0SAI/otb0QXBezVGePyYrGHNkBErOpYFUNj9cC/QgJD02Mub
KcayBldJKoRp/hKzwJ0D7Op8St1yGpu6qIZsaKpHj+ZmbFcDTK3r7x5f6GB1XcaFdF8aOcSDT5K5
YdX2+rRe2IxLiQy8PUCN3A+0UElJPqgmYsD0Vd8i9rWcxC2Rggup+PsQa8oe3s+QtOMBy2prj7L/
qVI+jN+ebXRien98cm95oNrLLvswrUAjA9sEEBUqTOfTWgsw6sBaYgBMFtYxQKekiPt8nO7oMIoD
wKU8qbWrNwWH36uATcUpN8067VuoXxgVp7+FDJf+siQmep4CrubzXO5nd2xiJiPraYxAKoL4uiTx
ID3YCAVdW99SVLy03uEjtSxEyJbBTv58EA6FmkThuiwr2/67L+YXKfgzeoy3DGsuHFk4QfD7eExE
gMev1qCYPXvQo88yq3JRCjk14rMYH/3y67+vM5QwkawDwoqX6OpykRHIz0GBb5I/jt4ppDeet5dG
gULKksQCQfxh46pWTFhPDLNlbCZ2J+V3HoAQtrk+iAvfBKhUwJNR60B9YP1ih1ZNbyoAj7OGekdu
8EQLOOTV840wFzbMovS1YMFBU/DWnx4kqrpltDCBwJp/98T9mo/Rr1GE901j5OjX5X1s4Z+S64P7
GHXBNgJphLd6gOfl6sIsgzFSc6/MzIMmfaqFDlNmG7FfuHBNqotE5ZBBsdStEvfHA2gJiy4XCp8W
+EIrQi+d9cSMlppZb6Xui7R210f1d7LOD4Pz318NC89jZCE9fh9SzDSGhHufKBjIp2KmGRxyN3Xj
7sQ0/rTL7gveZd+HQW97A5VQS7eJQXmeagvABRVmWhhxRGxIPbqfqtzZV+H82MsIe8XmJ6qZTE1H
vEBV//NcAKNS9LsulBvLZs9126P/LcH6L+ZNjmL3CAafI/xX9LWPKGiVAGCOr+3g7+vJSwiEA526
OdZS7nD/32gz2SusPV7ooJMuvgqov+O8/1AJav2w8usJE96T+kHXoThOHbdP7WzJPVAq1hMMt0sZ
g1LYPUSu+ROwnOFZFXXkx77Y5f5Jf5uI6GlqoMN/inK/Tf0+/Dn0AxoTo1A3dsPHBfL3z0S+A71Q
dONWH9BwRRcAuOOfVAiO7Zcivb5ALP9SgMWuC4kmLmN0Es9P2oDViqiOe6c29JuEleHGq9QXLnTi
WNMGxmaAX7AiZTmAd62zhb7A0RscqPay9oDy3Q9/zJH6DPmjEYSH2a32bTsc8FNpB5Mns+4SyCAh
+VQjdHGhENiGtUjVjBLCEBYP5jjWR4gIwCmNur9tFd4VnQ1IpD18En1x39DokXVDcTd3w0mQDm2Z
km38DmzRqtxVjhJ/CocBFpVXHHCFEr7wAQTi23zazX341lZjBVz4nJG5neLa4hvDonf2kj6VDnPi
icCwXkSaH1gJ981mcu1YhnTazFHppGVdp3Zg/An7KplByg3LFmTdDobQBosDCTE2aPuVca3KcZuj
IQMkEqFf59C/l+34VnpROrXhwe3Zg2fxk1dVqeOQp3Ekhzk3D+4Y3eUwLikrfoRA/Bt0ag7E9fdg
DUMaHcgrrtN6olsYqZ+ame+rjn0O8uGgveJeE7rtUPzV49eus9KJexsZGCc4euFMnqKNN/Wwwlb7
TgWfLT9/okQCaAglirTW/n0xmCjzs+m725pvnTOlaEhkfmNv2BSB1kqztp7IoTEkOE3hvLEJVkFo
b0jp/YAJ5NEsRpG0UVUAdxYV8awo2XZWUQL0UWbaqVDSn6qncsYuHt0fRusFWxdufCmqr5Bnm9pv
ThEMR1ZWO1/A5hQVOb8H59dRaS2ou/OK5uAGDSiQEDZOQM5GrTTMv1clGY50iCygwUxAjoMpBZDO
jUE2J4ko+m/zCAlNP/f+jaCK4wK1Rg8QXQcHB/L/5dp491orc2ICHGrNJ9/vEz5nHAaCQ/8cFuTG
Pv94uZ4HWmVtYBl5wehoZCAaULrf6KWSfy8+vA8BoPj5WIQ3SQOv2vlUwn+l+tyzLRv/ub5xHmJ1
WvUtqPP9Ml11s9EwFDa+mbdynfDjCe5bJposJt7QC79vNVNg9vU5WIfeyR+CFlRMPezsUDy3YJtY
xEkiMFGdSNSpNvW0jYBq3Nq9BgjQNH7aXG16R6R5TZoNUttYSwmcZ+QvJ/1BGvWT4bdfxDyk4FpP
Bz1TiiOjIPfVWIPnPo8MyCGQ9GvNXuYOWoO+USVDbnw1Wf84GSa0TKanRjuPwEJC3NO9L6epPs22
bGC5qZ78qN1I4e5snGiid7/kNf0WNeSNFo0Xg1prJdYweNCLmL+3lfzmWeO9bfYn5VppKftTQPtD
MemkJpEThxBpU2P5DU0c3Mued1+iHbxVRdFBiMC+HyFXX3P3s6k8HM4scaWTmMOwdYlE7QnoeSKt
u9y192Wlny3qAEpaRfeolT5fv18+PinxsQAdgSkmWFMfCuKEhui0lNI/eaPEMyRgfdwL9STs8qkz
jTj3/fh6wAvXGZR70fiAgC/6A+vXT9N21sRr6Z1cI/pmdd0bkTd26t+WzXlOhTH9X4i/xdL3ZwKy
05HPwjuZETczTGIBbejJflNGB8AcpCSQSHhOapnbHC1dlT7IwT6YZWVuhuaPY4a7FjYCBmwh5t+M
pSNugVMnOHBCgCRmjTmAlg6sraPkpmuYTmGpo1/ryuL3Naz3biSIH9PehQyMJriHPjikclYlm1rV
XSNrbZ0ivQA6CQnzo2rn8XmqIzh0Q1UEBxFR46nlqvvnx/dijYTWH/jByG3W3SJzYH3tQc7hVCPh
/4SWZL2Flc104+nlf3wP4ybwodCDQtgFqk9oo80TiHw6EUik3jNnYC9BMzYHMTInkajC7cBvJy+A
JhiLWZP/g4IPcAROD5aihen8P9LOa8dtrInWT0SAOdxSqZO6qW67x/YN4cicM5/+fPQ5Z0aiCBH2
P5iZmwZU3Kl27apVaz0gaVNOwt/mO9wg2lMZ1NHeJO2p2prh06jZFyBM6Y4P3oY07neRp33LStl7
a4YsjzZyXnlOH4rtK5kQbafFHixXlKrEdzlXxO+VC9+w2tZc9jgnR9JGGoVg2/3silq9tzLD+mi6
MrfCIKSkI4vuyRgr90mt8vaxMP3gKAhBAbI0qu8GCYL5tnFr+I6k4LGperhE5chwqtYdPriu3n1s
05xtRqT9U5IruFhwF5sALg7XLnxdSBBo0b1N6LYlDN69coD7fy03PTnny7PDcqNVxUubQPyqCT0K
1Y53uNkelar+VMr+rtDajVko2xTXnWjFfuzcV9DDK2HuwjZHunV6GosQ0F09Xc3KEMxADrpjBhav
CX5lwUe/vo990AA0v2fa19tO6Po9TgkQaAPvC4uE2rzVHkKVwhJipT1244ksIayaj6n6jyT8uG1m
aVQaFhSyoOAh575uCIXY7A23PeqZsXE9NbGTIflk9NF3EZbGiTbmfYRsYsXDLgyODAOHibQy+YA5
2oHnntmaJJmIVHZN89Im96h3qGuRxLUfB64ysYLApMFdPweyFkZb5J6ZDsewOA3py5+3/ADL09BX
VCVx4oSb5X26NojqQiRQSayOvFakCrbUeP+IOkpttxdpaboIimjpBXgDpmIWEkHwnhi9p/RHqX8z
5T0nqjceuzWcwZqVmR9ny0t5NzkKQwlsZH0PsfK5nmo/2sfbw1mIU8EW/zec2cQJBRz8mYghMfvF
GwwGblH8538zMW2Ns/u1l2EFiWRMRNbG64+VuhG6lYTZdVjC8k8ZgKnR9Joeoo5UV6qTaboqfDfi
x/7Xot5UoKGClQt2YWFg3NAmHAa6y1cso7nUN2OdSe0x0oyWvghxPERoHL4EoSLv4K+jx/X27C0b
pOxDtmCKvaahn81enGWl2uR6e4T8Gx6Z6E5lWCnoKre3VnJmC7MIwBU4jUxdQpPM6VPOTInaqA4J
wcKxrXT5fmyC8ZDmefEj8a3+TanFcGP0Hf0jtwe44BmAmEzJTmCU3CCzASpuHzWFELdHTS2LXTmI
4r41BmFl3Rb2uQY+HOzOBNohkX45Nk0pG8jN8/YowfbpFP0QkQ7zpN3QKGvwsd9onNmlSNmZat1U
XgLxOnvRRHTa0LAetUd/pGGoTdTMluAUfGn0ooJndFS+R0NNa5Khec/lOApfQz8K7lAt6IDEJunn
ejSDB5eQZJe7/rhJa3CyQtyEr1ZrkdHIJJc8HDpkCp1itp5ocrPx6iTexUg32X3sQy7W18imF1mx
79vY3Hbl6D0RzTSb3KpFm6igu/P76nudqy2IbIEz02TFbuizQy/2PNjbHNUEJYUvmyDEHvR+V/rQ
JHdmFBBi9Z4NJnmTh5q3V3uNAlZsWPeBMlUURl/eyoWg3Tcp6mx6qMb/QHrxU+pr7afVj/QB5XW9
q1WpeZClzt0Ffk2zTlpEL2LaAEprKJj9pPNUOMZmLce2IoUQtOll1Z3q0O3SlS2/tC3YEqhE6ODU
r9JxeeLJo0hH91GtRffYZVn1JYIX70mqs2ElVbkQKlGVmK539jpp8Nk+H0s3V/w26o6V0KT7UdfM
l8ht3ZdCQNUYiktl59ZZ/GTIsfuTh4H/FyOd2PvpvwQgQ8nx8gBEVSTQHVB2R1MavpcNRCR6iCyi
F681eS54kYsUy2ycjRT7CiSN/dF3bbhVTG9rtqchfGnT/W3HseAZdZosKaBaeCvUry9H5Mcd5AIh
PX61D3rFexm1L54UbcZkTTniyhDYe55SBnNHBYNX76Uhej4sveiK8EW1npDLcutPKVAZ4/MfDgcr
ugL3CvxpaGHNn0+SCyFDpGvBS9t+6qMO1KRku6YBwC1Y2QpL4wGGQ/u1rtJTMI8zwyhXqcO4wUuo
KQ8s10FtM7uJs4dYN+9uD+rKuTMoU6MEM7FZgNicrVHTaiNtenr4MiSPxj4fV+79q+PLz1tgTYnG
6JG6yg4Mci67CfDrl1KgC9aIPgzkPfVqXIGr/C4bXnj0yY5FP++EwaTRZPqOs5uxt0TyRD2KPpaS
bJV8r6Ykqt+C6Og2rxAZhPVbDnMghR877F8hNFy5Iq+O1G/ztO5M/QzX+HazzqKkFuvgpeiMKUP+
Rnfsl4bCSujmDyP8CbcXbXFWebX9f3OzgA1gbR77GhxskaxBghhtJO2T/8fdTrMxzaZUVPsu0YY2
eEm7yjaUB6taOU8Lo2DXKQZVc0vh+TY7tZ4PvkPtGEURqBsrkWgDfE+y+9tTtbC/MYIwAiBR4xr8
LkSGDzWqCc1b/NnV39cwFQsLD35NpU4ElwGNJbPjw74TC2728CUXSQYIVDsfU09tv0Iup2/D2CAk
gAN1e3tMixOHKI9I49bEEzNbmS4xvbGTcA/Q82xks9gM1r3vx3/uhAwRWO3UL8OLeo7P07VCyHtv
ZP0V327UU9q/h9XER7uyQlePal7tWJkAvPx3lZVSE1+OA82IXurfiEazF/d1jvg7lIofTfw6Pff0
O6thrh1uT+OckgwUL5bBTZsy6cXpEy6dhlAUYF/hCnpRCn8nCeqBKvkeXZ8vvVzdt1n+s9S0Y6SP
W7VIn+Tm123z16vIaxuBLcCWcAqDgLy0DllpbKLsl72Ip6rfxLXt/THYBvjSmYV5rTuVRRprdSxQ
NtZe66JIv/aR3K5tlMWB/E744eLJ288GQm+1q/iSl730/T790Tc/dfN0e6quDzE9l9PtxKsH2og5
aKRtrLgYyzR/UUOr2oSdWm7FvFvriFrYD5iZtN31CTZy9QRRejmMSqnMX8Q4fnZFGZJOf5dZ70r4
MQ3VJ3OUtr6k00ZApbFOVg711RgBqoBX4R/ePwuQkk43xyKUxpeqaq37KhSqvZUiUXR7Jqe1uLgn
Z1amrzi7J4VJHCMxJyFJ9xAMICwgUEwGc1ck91l8UMfa5vK8bfIqmMEkiRiQMuS96TadbY9i9Cq0
0FPxxWh79ynlTfSS9G64lcGxbi2lDFc2y5U9HpDEApOei8zJ/q2TfTbEvLJA041+fVJ5O8VQQvvU
bb9m2Upkc7VemDHEqa+c42uSMbucSb4BxkvPqk5DTAgIF0Pwh5TmKtRbFxZmL+JezjOU67BAu05I
W370pztu+n22HK0yNGFeZUoEqC0yEXmkU/BOAbTP/jRImX6euUESAKDfFcOkXMQQb4hhfZLDOzXY
ZGijtise/GoNpv4P0F0ATCYk8fyB0Yb14GrkJhz9YLWgWkDI3d67iwYsmr6JIci66LObNnc9UYzV
yHXiJ7AQ8lr0cOU5p+8/+/lpK59tVRxyMrQaPw/6UmoqOxR+eNr9/zaEWYRSNQG1Cjd0HbdRaDGM
bDiL/9wCb1bi/AkcfLUKllJ5guI1lpMNXyFaTvw15qulaTo3MEUQZ9OkZ/DzyFZtOW6ZifuyouTK
K0B9yql8rMzWkildRimdDhUwqvPkcaoIPQxLmeWo0lECD1FI8aYbVjAOS7uKK58sFyE8nmq27ANP
etUrcsEJDPjpIEXIHuNUWGNcWBoKonAIhmiM5Io1ok1Q7u36wjuZTX9SLe/R6JQDHKMrXmTJzJT8
JIzCGGf+cnECKy+TLoA5n7exY7XdcyjCGb8qtXLl1SdkCAk3jfzjlFGYPuNsD+Rybgh0xLiOgrqz
mXZwJgXPZOEBVvwxyRamQJyTGURKkfbF2XaLy1h128jyTimEtW+x6KkfNdcy/+LUnFuZXYvKKA1J
1/r+aatW35Xq+5+fSeu39wVkRl5k9utqVwwUJUvvFA69ubNaQ9+O8NPsbltZWhR0TrkFLdorrtRE
wHoMUU2S9GTJv/T2W1Z/zsUvffrtj61A7gFonCNJ/nke/cWD1oS1Gfsn0yBP627qWrZVLdvW4bji
7q+eIjwJzi1NB/dsk5FPj3pRDP1TRS+SUSanFnZfm56bb6kW7EPZeEty+cdfjE7m+Qi2knfI/AXZ
BaEuDy67bZCpDYexDTOdOBwD+FFvG7ruqJhGd2Zptq9z4tdKLg3vVPMK2CoWDOShoue7ShW0t0CQ
O7sagN7BcTJuQmQZH7N8hAYtLhRU2gL42W5/z8LmYbg8Y3kA8QqaVwRpEU4TsKfeKbO0TZG+CmNq
K+pnxfp1286Cg4LIDoJfXum8mOdBgkQ3sNRrtXcCmedtlCCRDrLVgKbLwRHeNjWdqovoeprhM1Oz
Ga4RfrbafPBO49A6wjCkSDrGwJlr145LJFcSyx7HDo6gNUraxY2LCChvaNzjVWdHEuaD3KmCACV6
4tljkP+CaeZEWPYCk/g78l5fTLf8Y0rXabS899Ae52V21csBDzbtdWruncB2HhKeY3BqbF0j+XMn
gxkDYDoijXR2zAKYPFMStdB97xT3A4qTQyU9R0Avdk0xDJsoCcyVoHJpEalRA3ajWAlVzexCs4pe
JOzDqRkGUNFEEcHh0ov03DZHAWmHYpdKeWhLwNHubu+epY3KlTPhgqiSExlceh/aQVLZjyXvpPA4
8+lqhnZt3MGEuDKhy3aQw/5thu78SzuuGXWEzXgcWdtr7XPZfKvblaEsnW0C839NTH8/c6QTIkVX
I88/FSUlJ+97ZRwt7SmyPtyesckfz8/buZnZ1qgpowh9LhDi+EJFYS36SvlmxW0uzhagx98roinz
NFhsih2wXBOvada70TiWcAYmzVrxZ3EkZ1bkywkrQCA3g8SaKBnVz2gs4/vUVNdc7tpYZlubfrMx
bweXsXgW/GsKbNwZj2QIX1bWf3k4CCDj3Smnzd/8att6hTZO699bp07UDhItxbfXfmks6E0AoZd1
HpfzuLOIjHCkY951TGJDW6rSZOd3w4vRoxp729LSYEhckBWaxnKVbtWNHNyXkfII9Py3RNUBmsor
PmdxMBQeRUokU6PlbGH8BpS5UGeuk5SDta3U4UenDDA7QvS3kgBaOpk8BybeH95rjOdyo0VuoaZy
7rtOVcVoxMildgBMDrVhl2/0eJWZa2lgRBJgI0zAGFewn7KPW+SUcN5lv6+TwtZ1RBXWyn9rRqYF
PPM2oyrUylBMN4QFf+ZzVB6jduVmXzKBLtXUtEgaEhaNSxNKn0HMKQX4THenf3Wjvfbz9iZbMzDd
8GdjGHhbUf/2vFMTpfImcQFXq73e21qTmrv/zdTsngG6EWluxlhEnKVB1k/7Ka6VXRaHw7kkqU7P
9ZUEbdKlmpwVBCQ+tzUtINWp+ovExhTv/GtidsfkraIlY64LjksVJGzIMK2xRy6dlXMLs0XXvVKS
vZ5BjNG+7yTk8fJd6qYbpV9xl0shx7mh2eKPJGRluWDxE0SdIlp/n634AZ5W1bSDmH//wqFRMCcE
hNMF4dTZzKWK2YMAYVyJnRWQSfRrOYEljznharj/8WmURC83s+wK5VgMFQayH1L+fU2ye2lz4fWt
383ZnMrZunSN1qpcw+QCcmHrjvJzXH/M0GC/fUymSZ8HFzSigIAmlcwzZTaIhhWvgyAlpk7zpLXd
WNQPhaDUdlYL0l3f+cMhDtquhC/VTFbq2YsTqEw+kzh0kpC6nEAtEuNa0mPBUWmDGKXM1sKVLbc4
h7zcKYDJ4F3mwWYUctN1ZSQ4uaEnJ6S53Qc4uZU7eIvjFd+5dIzQLgCAjOLxRAZ1ORi9Dmh1zkfB
0Xpt24mfVFr3g+gz53dlxRZnzSRnA2rCusa3V3U2mkXItlP8nYF26h9qXPFcItF89vuzc1O1o18m
Xi04lvdkUBMvPt7ecWvfP9vXSq4RAxjTsenoBofj3/x828BvLfurPX02gpmjKd3KqqvJQmBupMSW
Ajt8F77TPvNd+v1fK6A4ZJe/lNyeaKiVuzV52MVtBy5TIRSg3Pu7BHd2zdHCOSi0OOC0mx0VaxCS
0hrqaMEE6U7KhLiHqSdlVjZBiKinv883naGRtwJ6mGgZvWTdj9tTOa3FbCYvrMwC9i6tenFQBcPJ
fOU9sZJ91ntOYFHl8JLuJ1QLK3t70R5xh0KCYXp0zw5RIRpuXSJY57goeVpNdqe1kZ2Sq9r0pXIv
1+pfHCYewFRDJxAAeeTZZtTAu6W+X5qOEXZfByvZikPxz+05XFopIAxAxAisKQ7OvFyBH6/NMTMc
wz3K/psyvLTFShFqadqm1geCanroaYq69D2V29FdnoaWowsZTNyx9Cz4VQ+cIflHA8hPwim8vz2o
3/XF+c44Nzmd8rMtXslK4SKsZjld0x3o6D54WrbzE/O5GxFD8r29EJoHP6zfm7Z6EcceWbH4VR/o
eZPje80v74d87XV5TScFlxSFGXg+0em+hmFVPQIGlsf7AkWtt1wITl0S7cI2eajdcQuO/QdAD88u
UmT1fGXlpCzco8DKiJvByBA8z28aUESRKxmq5ShNXNNh7tb0o8c5SHbEDaou6D7kfvgtjK21Vv/r
ev40an5Zpi5lgmKZnRlEoAAFuYLlSGmjPo0kMe/6KhGPAfDXp7bQwkPWR/5TU/b5a9KX4q4GoXwv
JfXPlS2xOAWg7NiH9MNwB15uiR6xqzooqfPpgaLBC1RBJwMd8hO9UNJdYERwhhcxrIhSJz95TUir
LTq8cLGiEpAWpfoBvZps62VhunHzvjigl+b1tl8KxRFyq+jT7a9d+9jZkWmkXFG6wLUc6CL8jY+2
kZ0RZ3+sh87d5LXuH7pK1LaWn60t2JI/gO3n32manRyp6EgbNIHrIFe9NX3QjsMW2sbbw1uIRuRz
I9NHnB3P3u9cPe4xAoW+QZe1uc/azWisUA5Pn3rlBNhdEz6AqGGeAIkMrRE637OcUlH3Vlvu+2At
L7o8W/+amPNBd7nXpATAptON0XuSCu9A2E9dtxoHL9lBD4gECMpJcPjOJiztTEHXa99yWu/Vq0K7
6NW91/y8vSpL88UloIDgJOK+QviEcqPG6BlYThpSBaAPpbdeb1tYWvdzC7PNpY+VKLsRFrIRWqC7
Qv+WfFeUlVt66ezoCgBhYI20Ss+bGAwrTbUytkxHpEGszMBt0BPb/BhlhM79bGMEu9uDWpy2/wth
o9mXp8rlZnYlmEyyQLKcQnno0r0lr1SqF9eefBQgQ/C1cDdf/n5oqa4bdqLlxGgT7PS4zYmoStCG
Rrj2KL2G8OKt9TNbMyeZkALLS6mznF41f2o+naOVflSt4ZglCLn72gmo6Ffdle0uE+8q2B6GVnZ6
iGRvT+niPgF8TaAPeJ2k1eWQW0RZh2oY2Ik0npS2Sqv294z3ER0i6fh1pNthJWBYMzgLtBA+UUdL
G9mYH0clRh79a4Dgyt3tUf2OpeYOSQcySk1DZ2/OuQhSjy7aMIgsp2qM7l5qivcxlyVYdvr42EZx
thOraNiWha591N1YuY+TMdkaY5xv2l4NnMBv0+0YmEjUjklzgGSj3FdQUm201Oo2Vq2p+y7y3S3K
LjKKtTB5U+TwVwaxFMwRw5CD50VOO8F8pmphqMvRcJ1ICQ+Kfqdpd5pIRxJaInG7vT1hS6tybms6
6WfXhNQFRQOUDGhOZuSvphS7d83g+T9MP6s3eVusNXkunWSDTPZEhUmYNAdDC1krhYGcuE7f7aUv
ebRykBd/nnQP6QRwDdo8CNOEPE5RoyZbHj3qjhQ5t2drqbYMMzDADBow+MeaOQqzgs0nT1TXERDF
edOzOnoaDDNE6MVQN0rpf21HmHyEQTMc00jNb4MgQoqSiFJ7MpLQWHHDi6MF0AsFNPUBHkyXi1d7
KF0VU21A8beitkHf/fZwl9w8Lwpol6FMQ8NsFiKNZhbWWuGT3RSyL4Xbvad5uquz3q4MObLLJP8F
p9Hf2KSATXsQZS2oji/HZLRyWuc1G7ITnvxy26j/5EWyEVoen18L0V8pEyw5fhS2pw5akkPG/BGd
U0rxDJejpozOKH8PyUaY8lootrhMZ0ZmHl/MdCGoNNN1xDqyMz+x1woDSwbg4+BIkXqaEF2Xc5aG
Xa00UCo4w05S7s1sZZLWfn76+5mPaKQmJ+biUPm98ssMjBfKdtvbO21pHc5HMP39zETRdaGbeJgY
pBcL9tLuoDYrZ3dtFLMLz7Aif8wlJql6Ftu30l/5+bURzJy21yhBaBgejk0UH7zK/TKiK2iI5krG
dM3MzF/7blppsCu4TpAeXGXroqe2Jhu+aAKPQhkIfvqrtLNVgV32WsNyBhhdhbvWpFC3EgssrsWZ
idko0rou66rChM8rSwGKs+IYl261qcmLtgOoZahjXW6nJNLDvm9bnIh4cD1KDPty/FKsMQYtWqFR
Dq1YwD1EUpdWlDCxUkMsuAyajf+SIGX3lqwJPi0+7oFo/mtk5g8bfGEL+NB1yjR99tUcTgHlCE3h
G7F5bRcmb4hmTH42Y7/1mmoT59Lr7aO5FI2cfcD8kumnbG1d8gFJSmbJKx77VHvqUuUt9votPXd/
UbyXaTEnQIAOgHHPXAHiiH00dVE58Pc1w0GAL05Y2R6L20+hBxZDpBit6e9n3gbNhsrMPJ7+pW/s
Y62lsXhNL23p6qTXhiwU1wtYpdkOHOUAxAYvQCeGFeWL51fxh4nEcy8atfTgNdCqkJIMt20RRafb
6zVtiHkEzMxxp00NnCRvLwen0IyV+CZ+Lm3DT5T2TmqobPO+dIoo2yG2LW8EY7TTKlzxTIunAQIW
2h+n9pJ5F04FyZhiNCPwgWho72JBIUwgrj70uiDCZVWV+9vjXLSHduskSkdD7FzVXoIqiVCSXF8A
HXTwy7eeY+9DmX+8bWVp99OoQqnlt3jQdTgihXHcyaYDtG4nEfp02UuXfQwLqgrSSvC6Ymue6WjJ
8YdCqJD7br7F3sdOhl53k6Pj2xWfb49q6QCcjWq+O2VP7PS2w1IrbyVzs6aQs/bzs4An6kpdqEkb
OKH5tSs+KZu/+fqpV4Ebighx5neFKCYV6upkhCLbi+x2jY92+fP/+/2Zy21hURphNzbJp35y08QO
wrUK29IVC0Hz/xsB6abLM+pJptd1uWk6evas6AfN3Ynu/e1JWrw4zm3M/EDZGwrvyClHI3r3WSRt
5aB+4Nn0scqEV9PqHiU1eZWiVt9mtfxJpG349gcs+aFz+7NNUFYKtV1uTqetc/QcPybjwSoNu22f
88JHT/XUDT9uW/x9rc9dHz2WIOhhRaGKOYuDXbxBUKex6QhiEbSHvITvzMvG4LUpXfWHxbPzRQpb
MtA5/IvH2hjGQ1W6IUWZqEHIxv/UDl10R59B8aKTLN+1eUgTlw/vuh/7/2Sw6R2ETC/J1HT9SpvV
gjejJRR1+ImViBtjtqcTs1H1wVV5NnYk1JLnXcb/jDWQ38LOpjo9NX6A/OQVO9sT4hAqUutLhoMw
nPfJjL/cXoCFbU3qn4InCj0gZeeAhbHU0ZIdKEnmXv6mBcHXQUNGuBKTu9t2FoYBwdJ/6zz9/ez+
LqusqvoxNB0Nkl00ntYkCBcdMe3ak2o3XQVz8FhbWGXhoXPE7xd7CqCHzlXsMTuoSbYNYMP6i9Gc
WZstPU9ocCRtZDqQE4fRfbTWfbU4W1AlShMXOesyC6j8TCmkNk5Np7CUe7esPraK+f32EBZ2L3Xo
/0xMfz9bkAq9t7IwAtNRIdEW4+8ktjaq+1j3H27bWdhgEAqzgUkBw/A3rw5TM8p8rWAoVKTDTaxr
wqEM036Xw4q24j8X9wDdCgjbsQGumBZChWugDHGfEO0d8ybZkwx5gNf/dRzi+7bXD7dHtrhIJsQn
ExBGRaD2cgY9QVBiH94gMr33ZbiqG7uYdYZYDbpnHcjAFbmaJpSiFtQlIW8zRD8HasKbzEgs5JXF
TjhItSU/jJRZRlDMbED6z9gqYavrNr26g+1XuWB7SiyuRDyL6wnkeGKDmZioZwc5FrJKb3XK1qOs
7t263+v5thRe/2Jq4RihdQ8Xe6VvJxheWCE/YDmG2djPdb5G9b+wdNzgExKHtBW9uLNwIVHrthBL
ginxSwiwaNze/vylixxWEVjr8KsaaeHZ1sizVK6k0eJqkPoXDfk/RU22ehyiKS188FHMtY0E4mqj
fS1S5Skbm5Ua31JVHXwYbGOUrWQD2o/LvSlDtFTkmQ4GRDdhyDgqcbip6rcIfptBafeFVm/81NiI
xun2yBe8yoXdWQQxyr2Xw0SIXWP4ZmXDp1wy0YvwRrue6KD/whh1A4nOKO7H+TOXBoseWmuALrVa
6/d+iNAcosTuFkbod6sP9RX38vvhMItVgAwiFTkJE3MeJ/9z5jK9QoY81EhwZTRxf9A033uJ5UZ6
NRJF+hWMVk3rvzw897Gbb60BDWZU5+XSFglxjpTfmfu2ksr7vAnMoxnAth0Ghndf+EjP5ULV2Tls
bRuvEHu7LiNj41dl9+Rro3Tq1dKz26SuNoblWp+KlPcvCeqYezqQdrcndcGJAuQBmsBVqtCtPhtk
x7tKqAPVdJqOT2gf1bGze/Ukqr9yf+UKWnAlCBIiG8oxNyj+TH8/m09LGb1Er7lFg3bbVAUTtYuM
D7eHs2yDRniGBOJqfhIzYhK3MLl+zMbYeAjYJXCwV+bKTlycNCJAnDVokitix1J0m64oiG6UsZyo
5O9g4HymL3UPORtskoawEk0tOpip7ZAmBtItV43NkLyplew1UzVX+NIGypse5I99lJyGUUaKPfG5
/1xooIRdEKqvsZWuxL5LDvTc/iwAilI3EgOt4+6rm4c28h5rzVhJYS+5EnoqCa0BSBlwAVzuDmRH
x1LiVDlulcoPgiWXb2i+mMgrRea94vfqypwu7hTYGSfZZwQW5mACpH8yuZALypDKMayeQ/UUJl9v
b8bFWTszMYu5qIm7WWFgohUn9ZLv4ppg66IBNL4UOl9RMJlH84HctirCk8CKEC8Bnxt6azCCNQuz
hY/zVkXVUwYy1e9lfbcWXSz+PHAockRwslrz6MLv+95K/YwZAtcsIMTw6/YKLAVV7CYIP2CWIJ04
T1UOglBmndkDgUsPuvfQ/DJSXtW7wLTLYdd9cyGFzzaxsRU+3zY8RRTzu0NGyYYmTzzdFWRbNke5
zgqe1pP+ivsuax8m4rQiy+wh+9SN35q14zMtxJVBiDjpF2dHX+G0fcHKoGMkTkvDZE+Z5kkWkocs
MXtbKZGuqSNX2wkA3m4Pc2n9QGb+a3X6+7lLL1M/qeAecfpE+pAMzacmp+B+28biVGoazCAE13RB
zmKb1FVDWKEJ89Wx2URuZwdJaAvj56Q+NeprU4VoivzFTSXDpYKQ60QWOE8pdkbQGoWvcYukj2p0
0Mt71ABuj2rJ/ZyZmGcSi7rq6OAWTccLw29WI72VojXavmusFL2WrioiQurtHDCZ7tXLFdKSQM0j
YPdOF+TfFZTk0xa+SCjEfkohOEc3V8XD7ZEt7kSTFnxeZPBEz6/5nMQP278lR2q4PQ3/9bC1XDPY
KX6YbMS6Fncewep2QLh0ZU6XxkpFmnQzSnZsl9lOcePCHeRe9U/ueF/Km97f1tqhjO6NeOVRtLTt
uaEmLiHCjKv3ejBSkg+Asp7K8Esj/Rr+It9AEz5zOFXZr1vjxhaG0TYv/ZNswq36qGor74Wl74di
G24num4s8kGXmyI1taqMh8A/qUhvx1v0jW5vgYW73KAwSaQCbok032wh4N1QvJb8jNO2/cFrRbuX
tF3a0+7/50EDqG34yCeGCSoM0yk78z9TAkAq2k533NyzMym8F/vxHoRtvFb9XpgxulMIKelTBLg8
n7FAK1QxE2vNaULdzmvbGtYYHxYcAqVcg0fkxOuJuPPlUEqw2VBgyZqjah0guuhDJ5Qf6viPyaIg
4cBjU1aTAaRcbd1ejZp6hN3ECbvHCa6f/PmNMAVv8KKgcgovtHw5jKCQEhoSAs1plW00HLL67fbW
WvAuF78/27qhF+WyNvL7YrfLviRVtKvKcGea8HdbjW1Wf37SDdi7p2ab6Raf42tqWY9GE/Cho1Kl
vkvXNDiuJc1ZDuqbNFiB07x+r6D+muS516mONCbic++O1mczjSu7Vov2wctwYUanl09myrNJSVKR
QryEhjsZ84PZmEQUpZIeCkvvnya9t+3tuV7akmTX6Mqi/2tiiLlcS4CWhTgatep4nflGGHiHnmW2
NQR3TWJ1wXEDAZiap3FJNLjPjnESi2GOmprqKFFrYwRJsGJT8kyUgoMhhyvDWvJOGt2AU0PgxLE3
805jbA1ISieqg+qHXKZbJfNsU/04yn+xVXlZQOgIXnXC/8+mz0wr1fMLzZGtN99IbFk8juLHSH3K
hMdmLeBcWisSdOxVkw6WK3IAFO0yvbBizdG8rt0IEwGGFjT6Vi+Mv+hCJ0f5n6nZETddUZezJMKF
9G9q/mrpaxHf4nYwJvFvKvPXMQsJ2NbsSg5dF5s0H5tDsI3Rn7wPDSncta1mPE3tQIfbm33RKNSO
POqh67si/9STuDF70nsO4OCtG3u7iGeCaj7V6asffr9ta8mJ6YyM651sCL3DlztDI2GdRpWpOamc
/lJ9VOyM9L4tpXfVrL8OXfrBLaDguW1zaYOQO4CqFWpHMtiz3SjIdE1YCbsx87tNkTiSfKcYa3z2
S9ckXT0q251nF/iey4GlbpJ6XaGpTpU+5/Dg6fnKhb84CpJV9GgBP7niWmjoD1N6z1CdXN6K2b6Q
7cDa356ohffGJPf8r4mZ1wuloDRGMBROA9n9kAi2EBjbtvrVGs9tCnrUO1j9p9smr6UpuQamEzWV
RSdy+embzuKYPGiqBjkS1QEtVb+Mfes/BH6kH1SpULdaDqhB12m0GcNR3IytXj2WZlM9l9kgb/wo
/Jkbee9EaD7oCPIB9icR4BoHt2rIRvpKSDLRNOs1PZ+lA8NRJOdscTdcleBUrVVKo5u+ud8JvDCV
O4sMIuXjNbzp4qYie/a71ncdbattmILoxl97RYhWGtU92NHXAJqLoyFanUpwPCbnAZ4sZrJgFI3q
jOI/g4zXMSy7Lb7JJZ0T0l+wRSIgMAWs1nRK5vGxHJNXFrtRdcTxxTTu+7XC/tKMAd7gFUSj4cR5
frmdKnQdPEEmSBLy4GMZdc+xuNYhtXSJnpuYhau+3yMGUbmqE5XyaFutsPd1nCUh7M5r1xhpl+ob
dLEocO7J9AyAJrockKIIseuRoXe8ytM32RBvFaF+9MN01zXKF/SWjkFS7OQ0eG/G9M9RU5DHiNwJ
ULiCtZyNNB8TASEQ0XAELXA3Zq2YO6Az+FFV6vZaPBQrl8OSiyOlDOcqLU4469ni5Zpa13E+Yk+U
7MZTDt0g073TH277nKU9wqFC5oFqikRy93JKgyxVpEqvDEcvHBcJjdNf/Dy9z1PxROEtMLvi+kIx
/BjqSUcdDsU29e5v//xSFwnBwX+/P5slaayMSA35/TjRYs1WyzBxinHQX8xQQrcZ+IgCR4LYZBvE
bz9VrhjyzE1cuzN8YVOISXyI5cTfGxEIjog+7a0qdu0nvYQEeGh6ymWZGz1kQ2bdeQW5ScXKzc8Z
mvEr45g+c5a2MyhLokLOo++a/MAzkszDKOUXK0GbXbHL+JRDW9qb3gMU09vbs7Z0aCcNBB4zAPKu
4bByKMJZOoD+yO5U6314DOKTrNzdNrKwfynS8RwnecZ9Ns84wcIpSbn8f0i7st5IdSb6i5DAYJZX
oJd0kpnuTJJZXtBsl9Vgs5tf/x1Gut/tdqNGyUjzMFIkqr2Vy1WnzkEJhhWfCojvkh7LswZlXDOi
HEo9zru+yPAoIgkDWfRO9ij1eCsjWTgiQLxj8yIqRNFYTQMyu3RJw1HW9fT+RXpNSIskXkmVrNhQ
84BRDJKAekIFdSyjT3ErH9x8erm9IPNcqHsMvx8PLLzYrjWGSNwQL02Ee2yGDStD/Y59gYzx0ARR
tBJjLu2vM0vqYACNdBOjaNyjJ7RTEtmfIsr3MUgPMrKGJFszpdwIjhlpSc44SAEYZE8LGk4u91MU
L1P54/b0LawQ7uj/T5+pPHeMkozo2McRhZ4q5B61tRLL4kjwZJsrsBCJU/OlsuwF+vRxXrqMHgSI
RXVn07X0cYy1leB5cSOcWZp/yVmUOaLnWx/nk9m038vS8Hvvp2uNIfjRfLP5la2luBcn7syc4qLd
KKnS0gLWr7CJXzhzVLpyQBe8ANRD/5u6ecBnA6J6xKQn4QWqfC/tLRmgp7vioNcGoUTmcSazGqqy
8GbDk9P+sKyVa3hlCComG26nd6CYAZfsvYz0m55avlOs5ZOXmuLOJ0rFhzBRuzVUXJFDaka8EPiL
ZU1fMrd+gELYJ91tP1mu+M0jbWfSdGOBI7Eia9q5ywOdE/NgXLzmXyuGuGxdMjpAHnofMuHsYi/+
ygd9xZ+umZnX82xLxHliWuibBUjE60DzSH5ahofKJVk5SotmIMz1BwFgXrEaG97Iiat1zjGNP1fp
Nx7/U6QrqcdFvzDrIaHmbwAYphyfLIGefdID4phojxSs/jZF51v2TIrn2/5tCVyA1OZ/hpRTlPOu
HSwOXE0k61BAAcR1o6DpoTaW+kR+jtmp7Ry/qco7SIzetr04jRStEOjDgJ6G+uqyEyPveApUYhk9
TuwO6jvZGjfs4gE+M6FsCJIb0B1pYaKpwZ+8S8QK++Py92cUAcCO2NjKRWQWoP2OYwc7IXK+8qz/
TMw1cuvlFQJq9w9WAfgn83JT0ybhhlkQ+xjrX+M4gXwUnzUrS1Cy2WmzyXUTAWp7YpV210/tdgQN
w+11WtyLiOowvjmMUCUmCpIihqWZc+yEL2hofylQNa9WoofZlV7FKWdGlJmMuF46mgUjA6TP0S7b
8x+tZpWfq9YZnjRP776XUzxsMtm0APxHq8pdi5sR18ks1wERNzVDVgCERSDF7hyN0T4kVb5zegMa
3V1gkPoZ/cw7mcifPM5+mWNzByKVU1b0B5f14ObuD6xz/3nPnIO3bgZ3zI22l4s+DPHU9VVkI6PL
iiPeau5HPWvkU5N41i4mfC1psPQUcYElmWVE4BRVLIYGml991CEa7RaH1Lx3RYhCsWXtp2Ll1l5a
Z7izmYwRAK2rnmWwbZcFfoR9hNCr5qc2R4OX1flZ2T9N/aRvJKm2sdFBdvIdjXJ48KKdDC9etGSr
BeLYc1Md+pa4HMpvrfUTsGEb8HHb20u6cj8seYVzS0rQmE2RsIXUbCDGd2YEVpfw9uZY4nbCUABm
xd2AVn31baJHxTQVnWEfnYIz7jPwmYWGnFVR04Z/nxLxius+94nQm82Q6MWBQw3jYaANP3VD39+1
WSL3IjV5IDVpb0RhryQAlk7T2Q9U3wJ2kkGDrMMqSzM7tBXe4WXjc/sd3vfciuIzktzINdCfoADM
UGsMzbW04OIocL/DuaPVEfjIy0NYNJYeJSbu+SxyvzVWdIjs6ku0Krm0dPbg3IFl96AfA2pxxQzQ
irZmIzjyoCbAGg6yI/mhtqOfRjl8MWu+1vu4uD3P7Cnb02k92mojukziSQ8jVn2IxDtgIA4Gg+Qj
xDKumTdRHmgJ8t02MDTQlQ8bsR3sTV75pL43155Qi6t0Zmu+vs6Cvh5MfpKWcJU8d327+m4bIiBr
kfrSHQhxCRw1ZGyv9V+t3EX/e4qEmcbvqijxx7Lei0zzzX6tsWFxOEDFYe6Qrbmis2dTO0hGB6Cq
zfEnl6hQTs4nYAbe8fSAjX/NqJc65JKyUdQwY1iQObbSPXLJG9Neiy8X9xqYxv5A4cAgOv/9bHHS
MocaJojLj0Y0/o6L6oEU1go8dfH4nJmYJ/TMhGhLtIaK2UTvQ4fSzTea9lCPAV8r6S7sAWSEEObN
VA7AhSmhsp3SuLNqvAaL5IWUr63zqS1f00+3ffvChCFthuI04G4ocqkJAc2uuwxkuUgJYTRmQN7u
MkG37aDihIgS7ceKr4mBOJ/cvoZjHv1ShpW9cvUtXO8X31d8izCqgQMEYh97Xm1Lh933zfA0lizs
TfCuuNN30Hd8BaPbitmlpQGkBdRg0MOllqc0bPaJHAdUxeyjnaW+xLFstqgWC+vl9uIsbDUc/7nJ
wkbkctUUkBrgLW94ZiMfoN8hp2P54PV7NGS3NZN2b058Bb+3dNHP/sYx4ErR5ayWVEWS653mVvMN
R54s8hmw/PjBLqZQOHbyFOlxcmgho+xPXgfyaWYcGcu3kZ2B6dEq9O9drkOk26JrecsFH4XyLo4z
8siYcLVBn9Sd4ASgkSOx77Xo66hB0ATFv3dMNpqtZmTwzJ2i3L5JZkLppgXPvYFWxbm7aTfpxctU
Oq9YhQNFyfG2vcWt+3976P299CNcuNWUcdxZcY7APnS7WesuyJxAgkAo7YN6urttcOmoz7ozgCaD
goCqoC+G/HnaOiPCRCc0G798+rvPK/M3trlT6jo+T7sv40F33vN5EDZDyga4E9T9L6fLLau+1jV8
njn3XvXhPW2XSLz+9/35LJ659QGRrGwifL+4I8ZWpNvbs7O02iBDANZjrvuCke/y81LQWRJcp8em
YK2P91WYTs1X9JxuyqHfgBT0t+HmFMRGa0Hrkqs6N6zciN4AobqRSMA/IHI05F3QUx5Y5Ofgrunz
Lu0vYFYAIgUij1xFEnk5WDZwLRRB2Gumn7yVCGLl82oEMQhWDkTg85meA69l+/rbgaoQKprT73B8
cO3KEtkNaXvZDebRcmo3aAAq3VEIfa1YWVoP+Ne5KX3mF1SzUG0S41HINfNI2K6YtoPYk2Yvs5X0
xqIVdAQA9Q1w7NV2M9xuMIq+IkdOI380nTuXkdgfNUhz5+6ae54DESWXgnIC+utxE5pz6HW5tzNg
rUdwC5BjI80YPQcD5IOcz6KrvtaAg/uF7cV+jXTG208UirJgu0ZPmXEt/pRbMQCmowlQO78XQGi6
HM0IZvZd9toQdGn1xfRQP+kKb40RaWknAmc39wY6QH+otyT6AHMwxMTmUe+654R59/nEVm7ipRsP
aVILJJczK54KBS3TURSJm5jHstlDUcuPtLBLvt6ewKVlm1GmqJp7gGipr3rQCAER4FWAN8VxlfrG
wH4yDwx/pLTLfwjU0vYFuFzDqIJgzm3Li6PDVY79gnvvqmoLSj5qch1nwGjG/ht36/HV5XYRcjJM
Kwdh0dQfiBVK0WDbVm6lYrIlcTRhHaO8ekxdts+N5BBV2Ur+fHFL/GdGraygdj/WPKlhhu1EGeR8
JThZHgb2Adp8PCDRlCNmZE5TjTa+P9WPQh666LtrvLxjUaDfiyc0+hmAE748xa5Wpk2Ft8Cxr+pX
ag17L41+ic79OzN/0Ddn9+yE6mM01LaJe9wUYUUSbytx4yOflNgrL7XFSftvRH8y3WemElvvpqR0
zSMHxIImyP6lvmOvbLB55lXnB6Dcv9P2pxp2ZqRBUSHVZQxQdWoL4iM5oO2ZU1kb2XR5oLMRKTFz
FXS1NDSkT/FiR6c85HnMy8WaIFcxI9Oto842mrVP4scsX3m6LZoAWAcWcKEDDnVpgncytUamA7k8
FV+GSHwwC7ahEIJ7+7YD5v3/Zuab7Gz+bCNmCa1M6yg1Jp7z1EpDypj2dZiMbs3U/NpU1wrt1Uiu
waWiNUF5jY6GzkwziekR8rGW36dWv22ytAmEQ4vOT+OsemCTlNuqFFXoNpEdcK6NQQNdVBxsCahz
3ub7FpKsmzE2aOcP0EneNd1YBaTSm4MLgT4/s9vBn5wuPdiVOGXolEcqvc6hA0WjfYxGpq0OItdQ
Vp3PcnSSSNuAe6/tn3bqDjEgBa3+hFik8L1h6IIhIfFvjRFgTyv9G9V07Qsei2SjJbJ5aOSIOBhV
XbAlWOjWRkXDgJCmbn6iUWz4WZqkoVX27V1Nq3Sr99EaVm4pzIBPQlIYKFzU1JQ9Uol0bKwW4GlP
90LTBAmWVqO1EuQQufcOD3huStknSZxYwhsSeow9MH081nhyrnEgLx1lJEYBIwOxAVpcFQ9YZN6U
FQ6cbNW3D3Oel1dRDK04+rHsXWtb0jX2xqVbA0cY5Twd5DtXpCKd1cZNp1nmEQCn744jt4D8nN5x
vM5MKNPmpXHU94WJQMIwQmnQJ2809nU53t02sxRLzFzpLlh4oOR45Y+qfNTKzjHB48teW4Mfpnra
2cwCKjvhYQuGO7/I1/DZi9OH3Y7MpeXNHICXrmPSYpL3KSJAmz1Bt4V2K3O38H0P1bA/LPAIMtWi
GBR4ad7Z3DxKG61xburXUbqyqxcOEOJIkPVCDgQ+SfVI1Rh1WjXiioJO/c+YtPqnzmR8w7hmbazB
sFceH4sjQsURYAKE61eCe0Pb9GPXo8nGMbNNRGgo+pXAdXFAZxbmX3DmzgetmLyhgIUuiZ5K6u07
LbmvuylwunItKFocDbQ1QOaCVw56kS9teVrVTXOwdHR6XzjaJqLG9va2nv2XcmHgJvi/BTWsg/gd
Xs0EgarMou+xDeznOPDP7ggv9w5D6AEGChfx11WTJLS4hrqIIvM4tPy3FhmJ705m4jNSr1maJ+Vq
SGeWlAXiaDyciMSO07602cZ6naUNnKDLQnA5T3IlT7o4f9i68G0z8FelLodyNZooJgRHVtO+Wlm+
cVkJiLG7kkr782hWBzXL3QAVAXn5K44Mi0x1m9oDObajXvhSZ0CbWoyiVa/pjmlLaVhWne57zWQ+
oZm2e6b6KH0TIVrr23U2+pHtCNMfWVz/YsDIAekQ9VtC2/FL4Y42SHUb98HkdXNnu1r1DBLKPDDi
iH/CuuX3bIJvtcDpHEhTJPu2j0CfEknGtiSyyvsoR7HNdzg4cZzEsvesbuuPYGAq7r04SkKZ76e2
u6vRiOfGoVuEaDvfxRCnGyG9pwVjHIWl7d5nsbAecYUjJcl4HergpXlKoEEZVJpe3xtuT0+0ceN/
ELW4G+plzbbOhmlbSzfdln3VoJ9OHwI+IFbpbJEG6Atx/pGVk/pelRGf8E4LLasZN2bkFluz6KwX
5NX5wYtIHba9Pq2s2dLhnfmXULaD9wa46fLwarySfd9kOFrkQOrfcclXAvM1A0qwVwzMbHMOA/oQ
RgdbrriGxc8jkYesBwDOV026vW1xFpPKBL5R/NOZ/ceuWusDXohHZiFBqHeDEstFZvpyiibBjNHj
BkG4Gu3Bvsx1Z1+VL7I+afoalG2p6+EPJw/8JRYE/O6XxqpeQvGiYHgskXaDQOgZNChbcHHtUBHf
G13/MYMis2WzOABi5fm29/sTHqjnF1gY24ZsJl64qvDf2DY5gFOIUkyR10FTW/dt4u4I3GAGge2p
yalv5BwdUq72lYzU9hMv3iFeH30Wo+N75dfMW+/q1wDwD0g5CPJwvVxOBUm6LpngD452fqgBfYmo
8Hn8wzPbMIJwFDHyMOGPqf7jtt0lZ4kGf7AGIaKZ3+CXZrWKUUMYkhyZe0+mu7g9NP2KP17atOcm
5tv77HbmvcEnOowE1D4v7WORrlz+a59XJm7CFS9MD2446b6Yzpe351hQufhvfuYY9OzHU8GNHg15
5Ehe6diGdmyGtxdg7ecr8YRpdYWULQywcW/rwkd8ueKTlqIjC4UqMO9BY9NVUV9GlXuWBoQy6oad
7Q8ps3atNCAnomuaL9z2HeTZM4wPJJ8IkA20BV9OmWDOVJcTIUgj0jCZJI6LHvT55va8LY0KpfZZ
NAFyruD3uLTCYstMOfLqx9QAV6Dx5LqPrPyW589/Z0ZZnkiKaTQlzPQG0JXkyXQ+jHhXGHGy4gCW
/C5atWdND/TLIv16OR7w35ZOknJyzCC0KgXAPp0B8STwp1UTPEFEd7cHtrTvUBxH+I82FjR+Kfby
uGKGx7HvRhIMaeZbcHd/ZeFPS+jZ0WG15nRS6uRI+09j+wJw73u+j/IWeEo88Bco+8ylVipoaeLk
lG040vRDk2Urybwl9gIE8wRoCAu0K1fsSqCDbNpONMZRpjZ9jkYv3jhVpb8UYz2EFbfzV4M6dqhz
iz/3mozvShDmBZDYikLGkBypk7R+KYXuPYJsL325PQFLWwZ9Z0BR4B3i4EF3uWXqqTfjIZuMY2Lm
u9RjbqiT7pFE9ehnnN239WrRZWnT4LLEBYVeDmi0KpsGKaFcAvaHTYNGjm3bvSM8mzlc0TiKq+iK
WMdlaIrW6gR3YAk4tvMjydd84dKUgcgSv9+eWwJVYnrmeK2VOhE5auMxq74ZsRtwgG0n69AN7yA6
BsblP1vkcnkkcxpu6zFGkwSQzNgXLF+Zr+X46cyEkpGth3KUgBSTY+1ODDmwqnrUBIkwd5SAmEjq
W9qW5b7KJEf5Fw2khlm9g9oXDBpIcAK8jRY/Ff2k5STOYwetuNzYyDDm7/DzCIcgV4cyOSoRypar
odiJLtiRHkXzoCenqrpv6n3K3Hc4E7hBPECgnYmsy7xxzpxVzgU0C2KTHgszgBQ811eWaj6LanhH
kdVBwhJpvqtu0V40WS6Ghh4Z/+C0LxP4Q9N3eHRcH+gYnfHrUC66HIJogc1vGhBkMOsTeeizlThr
cQRwM4gkEEhcMTTKmDMyRowe2+SHGGgAocLQmFbGsHSrIw4FxAnlfAQQyq1uiSkT4AFA7zE6RJ9E
HJbZJrztNRdNoCkYb5uZ7+gPHOlspZuoThA6RPRoRxuHCeS+U59lP3v+/badeWNerfiZHWVHObyO
EzQ502OSvSR8kzQbSNrn2RCkI/cN3gJ8s1YTX1yiM5PK7AFtblYV3OrRG7Zos7Knbdxvb49qefZc
HfQyuHGuwhRcuCkYDXvsAh1lhFQASpKY+2nIvmrWmrbN0m2Di+ZfWyr4Asj1TKLkQI+5bkALL90M
5fPt0SxNGO52kMkggwMMlrJGxEAEUZkTJgySvFb1NMPZIdS9YmT2wupOmLt/UL0HKRUS1pcHsxkd
UTAXZAjGUNof29IBAS3YBahPtKnjPh26n3HPy/0U6ZPPpB0H6ZAdcvo4mBZI34fCigJbMPoh9jSQ
oZI+sgKkPGvhV9LIEF4x82OD6vYGdKKoHqUSDTOgrmj9yEAWDGGI/VPqTnI3JT2icSnzdCtH2/7C
dZAox8yTAbVktelNQZ54n/V+THg9+E4VffAQFfKOB3G809pd4ejd70Ty7ESm9BehdfyalEa5of1Y
BhU3K98tZHGPQCr3h6katmScet/DhbvXo6z4cXtel7YHepdn+jggB5FCuJxWZIuctuK5fczag+sd
kFW7/f2lzYFuPjLXvj20YCrfz3pjGEsLvihCGqRuNCCH7bvMbILbZhaHcWZm/vuZPyqMymxTij2o
i6Czwp6vnNi1Ycx/P/v+ROo8Lgm+T3Ep9B8oOXXvYJr1UIjB3Q/mHesqEyo1iLHWHIWYOs++aWn2
ReBZ64+tuXI7zAfl8iAZQG6gYQiBOHos1SYCQxvboSjAk1KYsXPndUDaJMClygm0B0XrjvfpOHRh
zQe6efsaId+GWB6JMRfVpss5JDqARhN3rKNtbbn4FK0hipe86vn3yeX3nWoYc8sB10giH/BPAxEb
2Xpp+HejUDZ0Yk2W2c6jYHZQPnVrWNaljYYnP9jtgWcDiYkyiBE4TGANMYip9ZGta8uXRLzjSAJ7
AP4lvMmAwFL2Mss6bxBkRN1+iqlfkLFAn5wMdTNZ2WmLCwKOUGChAC5EOuNyQTSOVzcF1OvogT/0
ySxouu2HKPs+xXH8LOrpHbRSeMYByAjVeOwx9aqDBMHYMlnjkEbP9NEcvr5j5c8+r+xfk7Z67474
vGH4xj1ZK5MvuTCkl4DixqEEKEW54KxJehW1KnoEYtyq99laj9Ly99EJBj1dFxyYysYldslRvoIn
lodKA6wv/v2O6QF38r/fV1wwpENKXWvxfYrW9EevWimALh6Ms88rm6nVWzLU80XSf3alT/VdsUZ1
s2QBNHxwTojLcCcqcQxu/CaaJhw97t5xY2fyfNdxvnImllbh3IiyylkkaUxNGLHLexHk40qmdXEM
M9XyLEsOVljl86hURYlrc3o03Y+kemhIIK3N29d5fuGBJhj1ddi6PNV6w8HcObgUz+U7BErVe0Yw
M/9DhR5FJvWpGoGyBxhNbh/1MpTpS1p9mMZ3BAszzwG87NxNrpbuoblApWEh5oGGVL+1WrfeDENd
7W/P05L3wz0+42tBWHkFrEDKiaF5xwO7Vgz6f81KHsHXttPj7gHw0PAdtgD1Qi4XxRikpy/XxBwl
tAEBBjtqvVsHYMFlh9SI6t1U9IA0ETMxT7cNXu8zBBFgJAPTFRq9Ufi5NFjQ0TWgtEHBg4YiS7Jx
7GyDFNBtI9dn5dKI4lGmgqHVrICRrN4xFsTuSlC39v15kGdBnZtyZkbz9/V/+vpT3ny6/fMX+vHn
3w+IA3ayjllSsi7ULgQmMMOFAQ2zSreCQWh+VDsoGDTtAxvMHW5h3YdYjxcYfflDm9ZwUdd7EJax
y1wbeOfrXnWwh2ldNtjWUa/5nYkChi9Ttq1L9ikS7Zv9AsDckEFBoYdAN9JS3OeQ5pCTmVrz2DZ3
qbtfi7uWdhyAAnA52OXXFFjQL0gsllTWcTSHANIdYRYbW29aqz1fJxxmSPr/zaj9YSnTwbg5cQSR
WtE6O0EjdjQHo3wdk5Ic45TkwP0VbXo3VVxCJmBMXm7vmqVNCXpb9BjAieOkKke5YVoCkjIAVyJk
ossxKBsZ/p0FJcTstT5BzhsPjeRZpvuC3P3d5xXXELX/DiCbMn/kQVGucWDPO0l9wZxPkeIXKg5Q
tT7ZgKyRJCjE1mjwaN9b3yE5/uabArsBcTIIDyj2tQp14LLKk7LHW4l6P9y7xPh2e6oWKiP4PrJ0
qCuCK/caisCQqPtDxxuR5659Be0qSBvAHerbMQuYlOgom/wUGJQM6a7e2HZ24n/I3l5jwq/4g1AH
tdTM8HLpB5mkUtQJ0lHTz9LCe+Pp9iiXdjTSqchFgqEGPd4KXiT2RMqirqTHUT9q2Wfj7WAy1Efn
lgsAMRH3qAFJPjRO1iCeOA6oHIGAZmU/zyGTsttARgTENnXnsFklWqwEhRKvAzncFBmkwvwx7bVv
6A/yCwsaa/1aBXPBzYFFGw3v8NbIx6ixiVaXtCA5xGBiEYU82pUu3w6R9vZ9jalChXQOsRDtKk5G
l9xCiy2UK0ywl6IwOry9ngGuHuTo4a6RtMPlc7mlRGKYvKs0dmLi9acUz7d31MIkzchl3KnQhwXj
pxLltoDGmnkpy5OJnpc+LM1vXr9iYmHTXphQ7u6KsSymA0zQrYYboF5hC11wYXiCz9BX7Fw8WJUF
cNsShO5ux05u2t9BziOwjCNYFlE5CPRpJcxZs6X4+2JMoaeq9+ykJZuUYDiB9t2Baqr5jnjnYlCK
5zfA8qsZbctOXfUTR8pv0I1risdUxgcb/TtxAVxkL/mMyfOb3lvjA19YMlAh4NDMyUz0dqlubJRo
RIgbdnLoR+473cqSLYVzF99Xdt1oZazibc1OutjS6IW4D1SAcms/iy+2yR23NjR9tOKVd+/iqNCl
8gcFgqhA2Yh4rwLGiL6KUzIc+MYRK59f3Bwz7JsAg4m8w3zUzmJgz0jNjmQlO2XaY29PqLE+Zx04
HqDfOMZvxjChVwR5GWBiUVoDAf2lrboyBI8LEIWxMdAB6qRJt+LXFhwDblGkGBF+osqp9gHUNaDa
6ejiIIH9ymgfa2TRNOvrm72PjUzJXIaYtaIsZRiFXvcDxNWKU9IHmRHkaTitXWlL4zg3MW+Ks1Xh
Ka1lBsbaE+hLw2x4gWBFjVLH7XEsPA4uxqEsfS70kgmGcURFSF0fQGLabBFc37aytMHOhzL/irOh
CJeNeSStAirRXVDlv5rRQ2nkZ5rtbHdlYRZP6LktxQPo0hNcS2HLnQQadvSNBngvBGZ82fPfSSe3
rdt9J7EIY08etQKNNn83VsVDOCBP8qzMLk6ySYMcGby6feD1LhZ7K1tx6ouLZ1mu487iFKiHXU5r
kaLLlAxYvNEC+tj8UDvBYGypvWJmyfuASPtfM2rsxlBYMVAhwEZMiO9lwm/JCjpocatTBMEgTPmD
9LgcSEq0hCWCYM7Gby2ImaT7g6z1hy9O1pmN+e9ne9BkXpu3gHafyiRMnSBD6Q50bWsXxMJIHB2S
OXi2oah71flrNqICp3lRnHogoh3IGpfTs5e8OT2GEPrMiOIZwNOj62jwLYDh+JCnv0ZyqNYaQRYA
MZc2FMdQIskNKBbCEd7ubOdB93zEWY2xTYA99+5d52uzxtO8dHIxLICIoSMPngiVcq0uzLLOBcc+
Q8UVNBRVdGjjeznlwVQ/2M7XVt9reqgnm9sHdj4lSmx/YVYJjbJCy5wohtkGAM4JOxwl1zEg0h+6
TUvQmrcW3i/sRDwlELnOL3zcIMrdkVMvN5D0yU+kCOEj0C+QTYG9pta68GS5sKJsktblaRNJOz+h
pEPknWPdNcP32uNhCiKqZvpxexIX9z3KxzrI+kDwodb1eseuRZVp+akk/xj6i1F9GKqVyGHNhLJO
5VAZBa1goqq3XfozYxt9TcxvcSucjUJZGaANG1Y4OFh4cuyN8puVvXpQ9uD9L1p+LrJDGa1EXmtj
UhZplG6PFtOsOOmVs+H8e9PclfqwciMtGoFWGHCAc7VP5azQjL6XkTvCu9L7Mtr1SDeWznsGcmZD
GQgrmiZvuwnetQjQKdZWIQSo3r7F8FTF6wLsJBiIctuVRp66AHvkpzF5Kkqw7Xwa3o7JQY4eyQl0
8qE2cNU6AC41AlGyLj95Gigo7ojYV/3HaFxDF82ToXocYCaRDEGadG6dvryKtDzugaXp8xPtA9Hv
mf70jpk6+75y1eUen1sf5++Pn/vkq1b9dts3Y9gwU2cmlCgrJWygQyZzvFbDrPvA0vAd4gCXJpRA
ym6gbVGxIT9NzSb2DN/M79p0zRcvnI2ZSxgVGmTIr8vFpi0NBtSKOJUuSMCkHnL3XpC1IsaSFVTi
3JlyBO0x6s3G7M6OI9qIk9EehLG3xJ1MVg7gwqWCAO1PNcYEalFt4e21iENLoamxdfvQtPZ5W4Df
81cid7f31qIdD8V1NBrNcC9l4RNtEGNVoonJ8mq/lZ7vph00O6TfaF9uW1qaNEjdoXgCBjUXEpGX
pwSldpZFnV6fRJmHPPueonGoLcmKc1wKdCDk9Z8ZxeeLsSRu0g4YkMHDJMsAx6xAtdMHsbnJZbdn
iesPwvSl+Px341Ncpqy1YZLaVJ8KRDiD/YFZxC/XEvGLkwiqO/Cr4Va+UotyBI3tasJy1f146NNh
N40vUf32eBTvbJRrZ/1RsNEontlqW+5adlufqlddR9blFAENenuyFlwmuBSR153TBggvlG0HKJHp
jQ6295DLO48WIXo1V+KLNROKv0G0ZHapBxMGAxV8PP4iwPjdHsXCaqAQ7AEdgSsMsHllr00p6ZjL
E3GSWbGvG/aBSLG13LV00Z90tHLBXNhRtlZREKAa8aI6FUUuD2iV+VX3DmjjKmY+5E5q3AG/RAKg
5ZyNpEPk55HjPraW89vsdXoSsU73PBn6lykGC2umlRA9FFa2GWznt8azDgziELiodd7fWxMr7mor
/p11SOpNlvZsC2EFjZmVQTO6r2nfw6c61qdJz8ydJhxvzz0tep4qnTy6cVK8WkaZBnbjEX+gEi16
kqSB2YGFxxFR5Bu1niLB0nlB6U3VPrHLeiuScgDBl2vtJRMT2mPpGCAwiPfE5maIIkMFuYo0ea6y
vLmbGNGDZDCsV88q2g1YSpxn4B0bPGr07nMvyi6IbLvbxEnt4a+e/jEBY/q9a3AQ27tG/NnTYxut
tXLIfQuNomgPmf8bZ1axqdJNUh2gl5Yf0BFIwZLldR/ryioPeSHADwJtJn90MiS5RqLtOp02G7PW
ukCWBBSFhQBtTme5m9t7bMFB4wR6LkpWKB2ADPLSbRqiHSsukurkVF/7/GMzjb7Aq2ktVF4zo3jn
kYOMO2dxNd/OjPlJ/pigXafa3h7MnzyaupPxjEGsBKTiLLB9ORqZxLGGXVKdmDU5+8jKIUgIJENQ
ijLzqTlqu4mmWkhECRBwL1LfJSPzx9Q2Dq1dt6esZenebLv0gYHLNOgSfbof7TbfTJBSeWqZmQUj
N60glTrwjmZXhyRui6Bym/FlbKm3K9Nh8okQWEnBv/M2/d13ZbYbRq/baDqYH2PhxkHtURHqFJJ7
XKIajCqR6xeMlIGBJ5NvkOFkRa30y7J2/Yb1yUpaep6Fq1lCGAOnAjp2R0XiV510XfT/lic2fMu6
O0gBbjrxYCXVFl1AK2H4QrcvTJwZU5bE9ZhOPGjJniz5rdHuIxAS5tprOc4b/qXyPuq02jbWP73u
bMHilsUrW2Jp452bV9z0SCpwlUYwPwBjZu7xKivycBpWLoNFK6AkgIInyn1XYJqhqCJRDG55mgo0
oQUG3+WdT52Vs7p0H8xq1CjxQTL3qqEUdLAxGTtanhq2AW2lJ7bV21WJsVpnJpTpmqbKtTrXLk+J
85L3Xz1n5e5fmigXOw7t1paJHhDl7k9y3qDQ11Qnmn60xp0ZTOOuzlbIrJb2NwqvQGsB7INXrOLT
vKSIoa6CQXD3Yz/dR1A8zarXIn4e+zVR6nk+1KOEByDku3EtoptT2d1WR8zSyj24zzlHXcXhqD/H
w6GRP6t2z+i3Ff82//Irc+C9QC0ECdwr8kUxpTkINrCbi6jtfXvgBPWEktZ7/DbuFyP6GBIKJrKp
LJPtaLpNaLjusGPDaIN2Siv2nuYaPgj00607sORgm12xzalbBMBeF4GWcKSvBsfmT0K08sWwp3iT
ZZ7zoaGifNIb8QxOsBw6Pu0PKovumRWp81zadhYiLB7vRgOp0pQ2JbQ8KrcK/0fady03jnPdPhGr
GEHylqSSLduUO7jdN6yODGDOxNOfhT5/fS1BLKHUM1MzF9M13AKwsbHjWkPsTj/aNOv9Um2i3UKi
Dt3pY+W1NSs/FvrUyWLla/3isTg8Po4+DiRr4Tz6qXPsxViSE2W+1eyK9DkdvNJ4k5zD1TFcShFu
yTwl9qS3BqQ4vlXsIze4/f3ri375feGWdCA5qmIbU3cdO4xhVhzmSWJKJPvkCA0WQwWwkm7CCib1
wWEosnjjBJqmL3evg7sUGCxT+ai4GMg2PQX+6hzHpx584gBNr3dzL3nLrt1wnfNS4yXDbedjEDiq
szz9MvapWSeDEiZw/1z7Z6PO29uLWNkqFNwxdIvPA6dBHEdRzUilumZEQLsygN/y6GYf7GlfDLKY
5dqUYCVncgQvXDMUZywLMwpz5SsCGF9xT7pbBcRN4Ut81SvJxl0byUtxXAfPNk534ll3Y4hTjS9F
FkbJbineQSGeGYvEBbjWZoxeIuDjeGEreD1R0wBnj0ZqaJE9Zqzs8rkfJBfmWgu4CDyMfFr8+lkh
cWJUk1FqoL327djc9Em2u60FEgliWxdz8qwr/khI34HDM8ke3rVNQjiMiSp0+V4P1Wt9myplOWPg
PSbbgVqvIJLfK5WMH/j61B0M85o4evgQyFkKT2OdWSpjtNfCipT7qOh3Slv/1KJmM4HgtOkGyd1Z
XRXYgtEIhf7sq7kRVs9LsXRYVaGMDyC59ZxS9VT1x+2zub45vHcd/aoAOgMkgTg0YhkNGBwSooZt
Mj9mzfTa2W2ON5D9mCLksBn74CQyR+Z6I/nY9d/YXLg+JC4z5paImZvsV4lHEhCOKrhB6umQuLKs
4/X6IAt4s39Qanit8PKqxnanqU0W1ScdzflkOTXKm4FGSQD9HTL3qN0PbwuOJjTlYtTYWEF4rl2T
pdjw6pS1yNZq6XPWy3BAr28TF4FOd0ACIzF8NU/EcrCO27Q+TQ0bMTKbKdu+zJy7rQKkcE5adA4h
vhWds6xNqxRDm9WpPWTxEVt1W+1WF3H2efHp6ZK4nlMFn7e+Hd3y++2vXz87+PF/fH1MQPLE/+Wh
J6mmDOoAUqW460EPaleFBzaS1qsi5Yg6vmSr1tQZjN4w0MDDhM8sqLOJNE2qTAmkVRmqmnvaxl6v
IjOX+Qoe79tLWxcGsGv0RtqwQkJey0xLo8vbvD6VzSHPP1lIoMcuYBSa1uscKUMld2VEnxm24X/S
+DGePXQKHBBHIZA2AQgtiZgXK0HvvDvNKSYfmuI9VjtvLL7dXuLalQUGD8/h88MTC5xaMgFtbkJc
YJZgXx0P7VB4kan4/bxP511BZGH2taHlkIj/S+OIcdUS6TbTlgihITx2ZTnOcFdQL769KIkQ8Q3s
47YflBlCkk59NOPsMCnaUxMx2eD2H4Qa8cjgMsJjAOgxgh1BG2saF7GW2+UJ2IhAySvSZFcvYMmo
UgK42TlapmeNVs6mGdT3bKSFb0bkpCZZHkzG6HhaWSoHgMckQVE6H1AdpIExxFmggP/ocYyHT3Ze
yfp4VohQETmf/WZ+n8/UTNOLztIKBOfog9iVg/Lm9slj1GhvLoKt1hj9sl0815z3QFs5ZhGA+Zgs
e79mkM5/Ar93Zz9hcSPapRm2TWXvivJgRLHEk5MJECyeNSJvmvA1Dp8t22uo5PNr+nWeqxHsAgbI
ir5GgvdUNWVgsae6eB0g57YSr67hLB/F//xsk9rMwSiGCiFZ4S/ET2SjErJFCLqbVnXV5XwRpuNn
LFgKX7+f7wEGBcgvGKTCAw1o18slYKiL9LoyNCfE0z6oj5byU+d+ikwZbeb1ViGuAWQP541DACf6
VareJ6OC8P1UOT5GlwGJffsorrfq8vvClcFgd5/MJb6vWx5ztu68ccu732iIQIMv3n+UH8FZcblV
s5WVVHGj9JT0dtD1rpfcP3wITxqhBzgVkJVBqHspoSC1mphNmZ4a5xEdimUZ0OLufrdLEcK1G2OF
YpyhSE/jAOhxn1qb+P7m+0sRgou5gM2nNxKsgnTALgckcXD7qNdU6WyXxHxDlSILX5E8PZn57xgF
AFfGpr2mS+cCBHdpthfSujEWsKRvpP49tq2vykZ7ZDKEIobT1BgjzyFjaHx12eXGgymzHiukXPwg
cOXAyIWQVrxzS7YktdIoCeoxIyIKdL7TfUOesvIwRJ8KlOF646C7X4fk10B+Ku6vMt0nw5a23d2R
2+XvEO6ma4xdVGpRcmJ6MOhbjJ8SWfvM2nbaSP4DRA6OyxWnixKN01L3WXpypsAguzH60MqidpkI
4frb7TjalCYpXhRfjQ9Dv0d/1m3N5htx6asgV3e2Cv4Tzt6TKDG7Fthp6Sm1v2jgZyj3duOT+1ED
L6UIx4HXQIsxqYC9ijbdtG/UfzhupJMRkmFu4JqCBjgoSxZT5AMr9dBkm7rcdbIOwzUTcC5COAsj
c/qxy3Vodu+hXuuU+9sHsfp9G3UFZPwduPvCq9gpGm2AC53ArfcU1e9k3snqQZ99X/j9roHppDHB
9wf3OS5AKvwMkPhFRh22qrFnUgR1KlGPTluMR5+sfKtnj6Dw0p3T7Y2SLUTQpWlBqbMtbBzEFweU
lo7volVxkgjhD8bVtThbh/AsTg5mOHvQzJ+mpNw2verRWvEc69tgbgb7hFxNXr3eXpbs/IVX0poT
DRDZ2Ll52UY2yLyD//Z94YkcDWAJkpl/3/AdA3DBklde8vtFKBIlLUEibeP7beV1v3LZBKzs88ID
afSZ3bYZDgQ9y80X8v0/bY4lPI067Q0HtjY59f2D1WxHWeRxrbPIOOnkT2qUg44KlztJRhcI57kK
Cpw68Rgtvi1I9hvNtG8NKos/r7cKwlBLsOHy8vEpQZiR90u8tIMalvPnqHgvAHlze7euL/mlAP4D
zt6MKtWcmqUQ4Cy7iYwBkN/Vngb/IgRVfqD6of2OiEfiZAUjvauGi1kGDet9pryanUTI+lb9FSJs
FTWM1sqqRAvd7tCzF9zx24uQfF9sT8lKogwsQu2gI6NXBnYt67FaFQDCVR2ZzhVkeouMloY0oRZS
80Oa/sgRtd1ewepZoySJsgQ60q7aqS1bb4wOuJFhkoLG0IkSsgMhIciwQFq7vS1qdS288A0oQtu9
Kn420wTQbAWHYZIu6CPAy8nosGUSBBuLhlI9Zo2DTLtaf0iy6oOl5bISrrYqBOhPyAuje/uqN9VQ
p4kqvY0dIxnQATMUvxL12DTdJwVstLbGTD9uu1+AZ669JEn3I6n2aGf1OkwqkOZ+HFRAEPNcP6Z0
OEiFYDf1dBjVYR710DL85rOihZ0Woo3s/pPDSD/qpA7qjFeQeuqy2OMARpMwM5Ji78xWETS1fT83
O5YCsDxwDGMADJNTl2aHuhPw8zsVY8OYM4s/otr4D7f1XICwV04N+iFUarTQzo7p/Pgvd/X884JF
a8E1TNsFuMss8qYkqN7+4RDOtkewZahEWGOl4vOKvR/BxK5Kvr/2hqG+q4LzBeDEhpgTHuq5pMWA
qe3a9Ptm17kvrnbU748UcMhnUoRNiho0JeqlAYvcZGgYTIPft3dpJdGJcSsddUqEbGjsFlPNiWJl
KLemapgWb5b2oSR0lwBsVX/W0+rIp2etPgrGfPYr9jJOdztJfNYLjG4GQMMMQGxcqnDVs7pNGoeF
jlMGaVwGkiCCu6WXbiu+D6MDHH0bIzAiKhIaWKs61xgL6VyB/wkTiK1vKXT4PKM2ux11tTxYxjJK
avFrmgFzrfH6uIpCueBaluhY7QYN/sBUgj0V3CLsyerQ2lP11vCATqZB0iC1Jg9daioKPRw2UtTE
dKGJ0cYdXlWN7Ire2XflISfbLJLs5polP5cj6CJA6AurWhq+rugLo+2+rZbPt9Vx7cCAy4VnFOd2
DRjY0IiAFmphAAutdlaSPVlqVHjmOD+BM/ERjH33h4Ecu+qvQL63Z75bnmhZ4qgQWHZfrPGhIk1Q
Lx9Hc/oHW4qSjoVVWXgDVdEa6UrUTIAsDHV0TKKhWWVVcHvr1k7HRVkZc+8AQ1EN/udnKzHYUsMR
XRCKpQDDrXcJuCluS1jxfVC8QYYaTycw08QZrLRO09hiXK+n2gffVQ32w4x+/09CxFcNyEqtnSUQ
Uk3aDH5Ec1MXNrovdRky1vpqEH3ANKB0LdZIMzJHtOBhgdvvO+Vn1D+208fba1k5ErzMSIdxWFew
Vgr+FQU+WmorFHyp5pfY/ZX/QxiF/hLnT58J6ATEi19pPWsVRWfA4H9quy8gvaaJBdSg19vLWNkp
uEuYWABFCH/uBN0dm0arFkVhYdp5tH8B4rF190AZ0BbB7qmD2R7DKmLWvWtja0GbHAuNud6kxfTU
z9GmaemX+xcCZC88cuhjQ4e84DHVWms64NRSQ6Y8qazzbZb5bS3piV05dGCqohsbWTz0XYh8GtVc
MqNneNOi6lldnvNf/7AGcDv/waTi+GCX15woLo0TJ8M1r5Ot0o5Awnc/AfJaYuvXzpyP8hIcDLqY
xCaVZbJRaR8mqNao7xZl3NK6/5ImVFLQWXM/iAk0f0wTgssardCXy7Fbh7akjGF/XTfyIl1ZfCNP
D2hJ3dLO6L0+S/ZlrB1IzY5lW/1odbcDUEX84faurrw7+BnQQOwoIkfxyZ5JsqD/OGNhPs7bKU+e
Fav4PGTkzYgSZLgWiSKuTLuD1/MPcCKwXsG5IpziCNS/CMiMLMQcpb5lwDP7ObTuCEYGVw2SZh43
i4vm85ko+Zd2ADVKFZkTukVscHjdXvmK84AIgg+IwayrqHxdHkDcOq2q8F8SAzClBV35ErlAM6e+
LWM+WBm2w6LBQPEHkBBjUFznzl6oxcJQEogVWKiTanhKYvpGlTmukP8Zkl1OgGeQKwZ5UFuz8/uI
OMGg2P8Q8uLiI6RGzzowz0VbRqK8totBY+HcJRvDqU+9Yd89PcA5W/+KEB7icsrKsjMMFiIl4JH5
yXSVoI2pn8WyNpE1U8PDD8xFAw0P/QqXG5owFxykWs5C1/Dj2ctlQ9dr3+eMbn8uxjUUGZ3Au2CD
VDmc/DF+tlWJn8yfP8E755iYICbA9ABAsIR3xc0QI496uoRaXqPl/Wuaq5tG+1DEMZgTX7XxdL+m
c1Bf7NMfyybcOZ3ZiVtG7RI+6vbb1lfit/u/z6eIYUBQttD+QP2dqffQmEiR034J+30MirPkmenP
abK9LWTlSKBdOl4YE2B6SKBeHjmCuNluxsUKXZBZfczaT//yedxN/tTD2RP3yIwHAqJsKyyLr6V1
SNGtfFvAypnj9/8VwP/8bJPQKgbyzBICYAp2rd5iFWPgOh91awQvd+OPehzclri6YxamB7hvgUkC
/VJiQp1pUVPwubQAP4t3heS5X3kokaMDdKPGbz3izMvP99PYll3b22EFHg/ck1OZ/cMCziUIW0bH
eiSd1dlhyX5S9KmnhqyJRrYGIWAd0ljvsAg7HKKNpm3UNugkd2NdAkZrgKyAv0U0QCMyrAoNxXaY
dA9IzVb0qEf3P2Q4iL8i+E840ywF9GBLh8wb0vyuVyjcGpr0a/npfm06lyLEi1bugK+WYSGpurfz
nS4rGHJ1EWwi4Ah0QDOiWxcFXOH7LqlKjNTkdmgl3wjGS+ddnX4z31t2fwsHGrnRSI1EBe+0FqeR
tXIA01lZ2SHL3zvll1vfn5S4+D6/lmfHUTeDRmBvbaDYjv6kbjr0G0Xmz1pGU7y+YX/XIRx73806
xoyxjkkDuMkepLwm3UbfMaB5++BX/CSsh+PkgdgKM/WC4QXfmrIg4UNCxfqeK5gOfqGmn/2Ldp0J
EWxVEw16aToRoM975y0p9L0dDd9ur4Pvx7WC/V2H8Ohmi66mxgSGHoRh781It3E5LmjCnPe35ayZ
XbyGwFHB9C5aXwQ5cxXnDs7cCZUK6AkBmJBvf39lHWCvRc4LsAbwKMUApWFuqs3LCAh3d2cVh+Gn
Hd+/ApQmMSKE+Q14QWJoopsdoNMNYoVD/tD9SFOJQq0tQEfa2ME/IEwT29kJ2AzLbrTwEtaY+ssa
P2mPxv0gpqCoRwmJ5whceD2C1pIJIZ45Z3rYzf5ieO54uPcUkH4Gcx5BrzmiGDF6YMSKK5IiPQ0E
Xow7R5tKp7s4kRG7XF9yiAEjBhr/gZeOl/zSmDgYQqxaDQR9y4zRM2VL7FOhHXu609VPtxd0fc0v
JQlmK+mJSqsWkpT5g9s8FOhl1NBvlN8/HnYph2vHuXkkmVJUuauHGpl803gZmtyre0Cbl0HbHvv7
BwQxPItRIbjZQG65mjlxXKA05NTWQ9uOoQWJZ8VPo615OpPkiq6v/YUgMcVSLXXuqFxQ5Oibefja
olfk9gmt6QLK+ZyBlw8jiio9AQUC7EYAyq6LJmAmzTw9m77XPd2mI/2us+nLbXkrK+JzDX9maGDN
RBVXmjgaB22eQ3uyf+YEpsaW8aOuisCrjxEDNDtdBcZgkzS7LDfBpWm9JlszkZzJtaWBCQNtMQ98
4KSKjIZ93dV6EuPz9hsdjm3ylN/PLHMpQfBaLHso5iIy5jCi1Bv6D4vMuVvbIcJJFMCFrKJfRPCB
1cSxU0MvlzBLF7/uiTfGxv2mDBWbvyIEJ7iIHTKjU30JDXiOPQsm5AfzSeKkriR+kHoApj9BflDF
iQv3Pq4WQx8HaNPYHYzILw2vbHYk3sWKj+toLZuBBERW5FjZPdTXVGRu4VAS+EqXxiYe24K2fY9U
tw7mhG7AXMX9mwcJSKSj7I0Uj3hJInPptMGo0GMTf3eSEiOuwUh3ty/iSv4IuG9I3jrwJpD/dATv
KM/B1TGMqNXU9RMQ67cU8+dqSTw1P8TDU1w95GNxqKu7HVlIRb0D6Xu0hV/xIyPRC+A5HUn2jrp+
wsYfU2Nu1NL8CtKXu9PgEIVeJXjkqBAhG355TnpqFZo6VEi6uvty/DVpz0ry+fYmrqnCuQjhpma0
Rvv50CDf2isBnZYnQPdJdGFVBGpcyFIA4hKJtstVNEqhNVRJkdvMxtgbq/5ZVyeJDH7fL71Y7JRl
AvgdHSVA/hcuKzCADDZ3WIYyuVvAb78UjeOTYvyaAzQfOK+jl3b3sxhAJooHSIugo/vq6lIlQ5hf
4nSMPvYsZCh/3j6aFTMNZULiyIB3jlBCsHEVcUbA6kRLWKVPakO9GbN7Y3p3xR3eMvpeEMOCkBuh
+OXhTNHs0C5GSi9nSpC1zC9kgdLK8V9IEI5m6ZiSjRok4ESc90EG0cH/d+HkOc06Wps5Nx5yYJcL
qNG7rbeW0oeJ1TxUBfhZM63yyn55bjL92Ykb4lHN9MDjLUn0rK0LAzrIhaKZnyA4vxTczElbJUM5
wIUCAFUS+dP9vUnog0BAAdwADg8rppKMiCzmsCRDqICyyeqOi7KbJ8BtbW7r2dobBDmAagOsM7Dv
xBx4pSpoilAgx8B881Bt1Y48qcq+7QHSz/ZanwS0LHexwzDDI4E84adzdXrw2/DQcuIw0XlDvYop
sUGHsEw/KUC+y4eHZUBnW35/cxT28kyQ8FYsBgDNXDsfQrDEZD4HMssbWelkTSMwDoq/gFVx3TqD
8lBqZ3U+hUX+plC0sknu6tpmAYoNqHpweTDxJBjSXB/muKYo8TWFs+1hS7WBHIzYCVgu8RBXfGpg
YaAIZDooxWGO+1K3Y2C+TUVRjuHUvbJ42tD6W6ygeBHF27R+v61+a2YOQQh6cRH9XnOvmWZBzLKH
9umJvQdfY+UXWfVTUVWJu7DyRKB08VeOoAGsG7VpMLMhTH+TuHtqfxhf+6l6an5IXLo1LUCiDhjp
IPWG8y5Y1L7Kityo5z6kY9B7pmy2fm27MPGG6Vm8dmAlFGo8E02Lsey6IRyWPJwxMhI17avtyFA9
1laBrg6oGYemRt7mUgMIGhX0CVClIaNJ8CvWZO3La2YbSU2wQ0OZUWAVdNms0lyb0mgAqV9YZb/N
8Q0OvDYca4wsZF/tcntbydauDlQZdXKkNzFwLyzHUYy2BPzhEEZd5pXJe1v/KBgKx7J0wQoemouY
+q8gvq9ncbw7obatd1xQ8Wx0WWCW8xEUknuD1J8aY/DUuH8xabUtMMjrm/nPDHiCOGSJDq6U0fEz
CPLqCFT5JKnwOHVq7bBexeNU6mAk6funKS1RxVX91iJoRu+DvijeVJUeu7F0PbSN7lPH+PgPew5b
hWIIXJirwLyeNLetBlw4fTC9It8748m2geMuw4H480iIjwjwQNGXgNYt5GMFXRoJyAeVCBbEmmxw
lJSP1TJ/rKcRQ0Lg21YXEhSZGaTlm9PH32cQWldWYSPVUfqt6vwAUGqgV/Pz4KCkqdFdbeQvdqFt
OlU2cLt2ddH3A6QUE0w/iCAudWMoY5TcU2xITvZVc6QYlHTo/Y1lYCABixMvPsFxEFtnkMV1LTRt
LqGpPpXaTvt2+1BX7ALSRijboKkMbJmiv1glejyYtT6HadV59Zu13N9kjIAR5g2PKFo0ic038ewC
sSnRI6vE769o6jfIh6Fl8vYSVkyPafCaL8cRvp57Bp9fXKvNNIPvw/BtIFIszalffhjWx0T9Hi2P
TvPhtsDVPTsTyI3T2ZLiunKpEyHGb5Sj0umeU3z5FwFI6sLw4NxF64YaJ7iPYnUOLXPTusH8D4qL
KBRdzfB00cFkCwtozNZaZpeMYWy73rOjf0o0iTO94nBAAjQXAAGIq1XhasR671R2o46h0WZfFOZu
e9annovGSFp14Iiykv3tLVt5EM4F/sktnJ2Jaaa0T1ttDO0cxG3zFmihfp1+UPv7Q/gLOYJtmitq
d20OOdRxn9TFeWiT4WPittv/thzBuWm1SS/LieGEAEc76M+k/ViO77MMonJNkwG8io4oIDujQ0i4
nDoBuuPQwQMdU49Zx6iTPBkrFhIzNARled6+CPigy5tSsSkDWu0wh+Yyep2OFha0fnTvt/dqbRFo
Y+OMpPCjwMd6KYSYy/9dxxLQJh19rWTcFGsCkNJDPhr+DWCdhFW4Sd2q+dRO4ZDAvexkJOqyzwsO
ZusYQ1axbgqbOWC2T2Ue5tpdPP/5wl1UU/TZsQnfd8zt1HtRudO0h7reTLKSs0SQSCUEgmWiZcAp
DI0uaHMvd07u4ucWMqCSKHNdEGZvXAS31yWC0uktxUmqKSTW6Llm6sdk8aj9qrLcmweJeq3psM2Z
FDmKp3sVO02Vgv+ezjh99g5aCkc9gjv2tgbzExAcHsQX/xMhbhymFsCZ5YxTyLp0BxzXuQcmmt9W
j3l9JCQFQv3mtsA1a3kuULBibWlqHWUQSMZvRf44pceqec9lj8D6zqHhEnAXAKkXm42UxTbRK6tO
oQK4qAXjS2bCyWlk/Aur94dzhvyfGOH+oMYd5egFhtpVAevMnavIspGr54M5D+SjgE5yhYBVoPF+
bmMYgKZVp0c6js2T20+5H+lt+WjPoHQsBnXc293i7hO6WJK3bW0f4fwjNYnu7Gt8JWuhyO/PmKqs
og+a+mDMwSgb3JSJEDyCruKEKS5EaNX7QuNAcz+4GJW4rXVrB/WnmxENjfp1nzmZm5IUnY4iAgim
gkGVuLJr9QNOCQh+QI5geNXC4UTTEtVsAKwkOvSsxuv6z+VwXPIfi5V5FflmOqVnp7LmKq5e4uVF
rRf0vqhYXveDN6Y5D44xa+GgvYObfVNr07bWH90yiFrN5/C5t3dx7ajACKeCdR7/vspTVkaykFxn
atgDrtfH65c/z8QcX1itKJID+8PCcbU2pFjwfKN12hbntwDSgKrQjLKPMy7brntJ1RPKC1uksn2r
DXqN+QCG84yp81oksxV1a6sPRNmzaVMWkWdq3+vp2Jc/1AHTSvTQNOPm9l5oazcTQzfYD0CP8bLK
5dvv1O5StgZGo5i5i3rbryLtxRiIjzAdCF5HM91hthaeMOCUv1nmgTYnGAvfnOGGGKdxPMABCupc
liLXudirfSMweUhSAmNcDNo6u4yok2MaCFkDszi6qeOB30xVplNRfVfK7AROggZMBoV9nEGfWn1n
SYFW4tGrWbuLDPdhGGpPaeONk71MQ3ZyOs2Pu0nipK8fL7aPt11gVFbM1na0jMZSw/E22WfXSbyF
Pav9K2tAuI1gunaQuos27vy7sLZmeSyMh7oMkzlB8F8GutZu2pz4lj0DrjvyUBU4kex0+3xXdJ2P
WPA6AAcf/DN7fObVR60zzVGBWYux65bXpdLjY1wazYaUi6yDYuUaI7+CMSPuCq+gT8ajYrUdjqxW
uvpIu2LZztm4PFjL2Pngi+8+OnSoX1vFVQ63F7kq+Q8eOYau4M1wHT9bpKVTS8tQ0wknB+A9RA20
5blbnss23k7AFWat5FZfmWHk5ZFtRHMV5gJgtfimn8kD1VYGAMmiD1PnUV8ef99ezZVrga+DcY/r
PSpQuFqXX1+YYk4q1VC/qSzwegw08dAPPPgWi9I9wNdldChXKiLIE1+uqVG6yZ36cAIswwyoTa9U
0QGBbKBk266cTi6IV6aQ/UKXggjjxhtDaT/NQ6g1I/E7EjuPqCYanqOkn/QRVEzYb1lf1Opmcmgp
jNCgYiTWpCo3HwqDmH2ozcfO1Dwle2TVp+7uAIcv7UwM19AzjYAH04/6DDFGaQWqSb1kfr+tFSun
hKIhbhdPA0E5BB3viJGDwYq1oc2SzwNr8teyZppvuJH25baklS3DCJiOTmSEnEjX82M8W4tTEPRW
piUkReQbIGBeQPtyiKZ8M+aDDIZtZVUmRqjQ3Qf3CE3vwqrKlGl23FgN5v9O1QA+noNqf7y9HIkI
Ma+B+VUbpNQQoSkPXRx7jfY8yeaLV2XoKBARXFyeb7rcsgL11CRtojrsUntCbqYY4cTk+XMRMVty
iVZOByYByMioTWKQWdQDMPMubl/VLYrHG+YcLLbvxv2cf7+9aStXFc0JmJbmrehwnAUdKKIaCUGS
taE7FlbhVb027wel0UE4hCCn6pN8TwaWShpJruy4xSvHmDHH6hzspiBVo2quqLpeoS+i8EGD7dlV
qJJtPUWBrjzGd889cHGogKFhykG5X8ySW9ALs5+iKpyZ8Wh273khS0xcVx3+PLocthKleCSaBe8q
WoohNWKcVj4+YO6ljh5r+8XWYIBeTBSs+i80fYmaQyGjeV55oTAhDqcTCoJLLKaN2JBPi6JXbQgu
H3rIFJv5oMeTxTzX8QKAQmCTUJDno5xw0y71vrGLeZ4Iq8J46D/mmv426po/GnEQgXQG/UI0SIY6
0Bpr8d1ElcT815dOR7cbwH6QdbMQHwu2Q4sAdTerUxHG2RhQNQZIiurdj7SPce4zKaL5MI2iAuEX
K0K3VD9NSCRGTEZJxX/oha8riBCsR2IR4IVNWhGS4vdSvQ4o9QMwZ2cOT0P8tU5C++4WJ0GgkO9L
akMHQLRehGCKcjXbUzRZ8+61/mHXYD+gFphZVkWDyNy66ZweEqrf7WMuMROyjws/P+ud0qELPk71
x0ULxuj1tvG7NrGXP164tKBPmoErjPNQnIfm40L2RbY36/1tIavaS5CBczD9jlZHwWOIiavEVmcU
YWY/xO1xSR6JJemOWNknnpjG8IrKW8Idvs6zh7wr3ZKSLClCFehw3phtbq9g/fMoiKNXCs1SYst5
m1UmMRRahLMWtLrtsUSWl7p+hWBX7L8S+C84W0ChjyNaJosizHWynXOYliLZ15m900h0XJZCcu5r
C0LXNKp56J+Hhy9YsyQdSNWhfhf2FTgtDepTzb+9ZdfFcBhJ5MF5oA3aiysXWI0qZ8rmGSui0ePs
pl9iVhwjawCGrvqo9MBLJ/nO1IaHRFM2Gpv9uameUtJLosKVh/biZwgba9hl51ZULUJmjdRP0/kF
bbebrup3NlhYMLPwK23Zu2TtK9cKQjErCycJWCxXWAwADnWUbixCa7TD2c33SZceQSO1bYH7uLBi
A7jtpzlZPA0s3EbHfDpnKMJnYBxUfbWlmwYD397tH7VyCzW4AOCrttD5f/WGDIPbEaareagtLTpT
QtA0BXktq+CuGHhI4YywlsaxmQXF6u1KmRbbztHTdVwc8HO9JNlrUhK/bqnXT68t/Xx7WasCEWIB
+opPWYu9JJhfUlgxZkXYli/22HnJsm1QqEyTp9a0va5WkRqh9xs0gGcbSCGbwHa4GjdSlIqNWQ9z
YDT7Id8sWoxBeUm+ZfW4/soQZyfiCtFcT7CuBPlIJ4GE9GvKZPQjK1I4fQ9aZzFEwTNQl2bHYUhj
k8Iuw7h8m5s3Wnyi+qfbB7Riai5ECBcwZaZNtckCV4K6/6W7u9tfly2A//mZ3exxmSK1xQIS/UjQ
KW1a35RskNiylet8sQThdalGPdOMBkJ67a1Xi51RUICULX4swwmVCRJuT9O27Yw3rgytwUuMIEYf
Jj0Uhkx9+akKXtjFeoQH2UyJwWgJMYQNPqU/7bzwaivxomSL+sHGzr/bDZKhpek7U7MrSe6RYldO
kc+qF3dQ/Bzer3pUC+YR5diwPMiqd0Rr/jTanuvS/UKnjaM33gys0/KgF1s97T+Cw2LL3A3I5jxX
/wXkFa+kb3m3gF6uRI4uaGwtiEG7nYERwrF+quNnCrZZmr0u6vcZmZq+0tES8slNnlRN9vqu6Ciu
GlI1vAcBrSGCFqXjrEd5Uda8SYPo1aazMsmer0vgzEw6kgCIVy71tLKWsiYWrUNdm/3JwZClrJN3
5SZgDX8lCK5ijIH5pbLTOqy0j2O0S+c3S9ncvmyyRQjWYuhH0HO3eR1qznddP7ZlcPv7K+p/sQQu
/+wyj32r1irF9yf1KZ/QdHxY2DbuJbeZa7eg/RdShMNWiTXMpo6jsA3yiEydF0c7+EIeqbeKMm3c
4fvtVa3uGnoNABJqgNhRBOZYdANRW1zXiIGPme31shY42fcF1eoXtcfUbQXltb6Y+feKSnzF1VPh
EJkcEwbhp2D9jHxgc9Pq2C8AzVbDa6p/zhsUG2TN/DI5gvEzJ/iLaaRBDgxCag+7ZniMnGcmoxBd
PX8C0Azcc3hCYhlIyToKwB1Sh5R4qP50bF9qXp29KZXPZGPDq5fyTJag0VqRGm5cYe+ixdnWBQuG
kR7Gzrnft+Pgmf9bkqDSJasLJ9WxJCXaObXlzWXQZzKU6bW1YL94xPD/J+8ubyeHVlQ7061Dp2yD
0QXxZ9+D4PVu0AOkqtC0CpxbXvYFTN6lmDGrI8ekaRPiiDw6vDjJyXQf2sX2TVm+dE3jeHEZDZOo
5FzBXdokMmhk5U24OEbs6QY9lGg6yEb3AJrZ++MQdNCBxRDspbx+I2g3/ntSp02JZWGIuA6mYgOg
eQNw2uzFSSVYOmsWAWORCL4sYNte4RotJGtGM6ZN6PSfVLy3lrG9bdL4jxVN6LkAQa1ZkukKi7IG
wElK4IyPWvZuqlur+VUbu/8mSdBsEL9XaqRi26wPdAowHB9X22g4sPnjP8gBkyGfiubIX4IRbaJx
+X/Ufddy5MiW5K+09Xv0QIux6Wu2ECkokpqs4gusqBAIBBBACASAr1/P6r7bRdad5lzbl12zeilj
ZgIIhDjHjx/3rl7oeFn7KFJr6+waXhWwAkSxGPX5lX5yvX859WL0XQHhRuz9MR4gEeWOmPBc1H/u
nWfXEcDzntz6+e8f66e9Dgp60DNEvAEaOMQFPg6fRqNHOA78cnWTsxj7nAMQveI3tjJbyskp8z/T
xHa/ZybvJgeuiXwCkCyaW1Ft/xAl8MQs64Dnu/QYdFVdGbm5UH6wE1HcbcepjkrC+zqnpur31RLD
Yn2R4iHpqunUMgsrL7OmJ5D7bzZBV6/FhHA171vIgPkpZxtvXTSo2xP+mk55NPdxESj+0NZWlymN
CJS1kiljDfELx2fezTTEdalWpaHPLW05BXY8SUak2XFFvMzMiwvv4inKVk37MxQkSek1jTlo1sVf
OUD6konwYtHayykm+tBuFMyUAfhlkt+I+cy17bUU8f6BliuN9gkMQvg12RNuryLi7ZvJ46VP47Uc
1gmMb9cZshjdNbnxwi5vnIFnK1Ze0VLcb8ocuOR5MTRBpbp2hvmVTdJkVafGnA2Lk3kegCHagXwN
QT5/y2DAmU+rvfMJ0QUZfXDdUzVs1LQaPFnt5Y2WYT6ivLL1WH3b9mu0aciaQHxWJcVgKps7bv0a
az4X49LzkgjdZ0PnE3CUaJXpppIbMjVN5s34Q2gIKxRdoOHhSz8bBpj6zRHI/cJJX+Hf1mdjtwQb
yDZWMPsL6N4yxFSyroLCb31YE1TGZGj9WLaD5XLjBAvNqNd4OZwXmtyZJrolYxPCSHTluwHa8Jkf
4glZhMi/jTgvetzyF6iq0hPTgYQqTWo2je+TC3SZIEOukhVtDQ2jGWmieatSLUtnjqbTVNEBSyzy
M8bWYMcWqUoUt0AuF5w1l2r0n5c5dL6CKqhhkcJsTm0/ZDOQjs/SgJ92zqNa/FEh+tjSe2xffn+6
rZCcqyZ3Qr6q5Fk4j5lH06th+qrC6AwU7IwJcjVE/mnMDkO85Wu31ZW+Xsat46yFh8okIoqsixhm
QHXege/NlM1H5G49tZhKYOYubWGhrd5GTpbMaLl8sa6T2WDOV2wz/ckw1aVJOIDw87o91DbERsez
oLqtQbipxguPhlmgtg1MT4cgvHZn9ckQ/LTzHUfgyL1N0DgJVPjDCIRBG9TxZPvLWeLouBZhAb6y
+rdpcB+u8iGK4P0cSbNgnE1cQSNgyKATUSjySWj/U0j0/iofKyZDv9qoI3iWdszRYjyN91XwyVn+
yXB979/8ISfydWijeMUlxjc3yVpxRkzhJZ+c559dxHs/K5O4FSFf5v6SV1AU27jNBZd55PxfjtaH
g2HtekVTa/pLAoYHywORkU8lFT57Ix/e+5h2BkrR6Ctj0gnKNiB9jvNuyNiQ+GUSqSkDAjCDS+V0
AF0JGAwaW7JAf1iJxrpvY9s9uzT5ks4x+yNG/4/n+T/rV3H5xwmo/vFf+P+zGBbZ1FR/+O8/Hl97
2fT/dfzO//nM+2/847x5lkKJN/3xU+++hB/+88LFN/3t3X/KXjd6uTKvcrl+VYbr7xfALR4/+T/9
4y+v33/ldhlef//1WZheH3+tbkT/659/2r/8/uvR3PM/fvz5P/92+Nbha9mr7MzLt49feP2m9O+/
kij47UhSgV4TMgpsB0fuj339558QsiAGA4sW2png0f/6Sy+kpr//6nu/AeUFgAJ+NYSnoRT76y9K
mD//hCAejHuQr0F4BF3p13/e2ruX89fL+qU3qMo1vVa///q9AvJXFHPcocFviI9KfuDwoOr7YUmM
piMRGjnlZnbbPQ3RGpaYzFYV2II082wxh9egekDYYjnUSbvrJr3FTWV6nVD/dc9Z3G4FCbJxuZ/Q
2uziCIcUXU4hG9Fptatw/ibw8UTlv0j9l0A/oj8ZQhlmB6j3AX2+d8b0m2qMNjVlO1c6eW8hwio2
87AWOmpyUpGsZnpLNX2oYf2C7a5YxZhRBjPaBtt7hPhg9s9QEffTnYwsgg+IC6XNArkCmI1lXs9u
ES9+qdLpeqV0C0ZU2aYapbktDutMd21h8Duu/YxR9n6v+XlgP+wCYOFMUVcpudGjOBkWIKnRZWBY
OY3hJ7va+zTo5yt9yFKGcWjpPOAVQlmJeF+nzyjr3/X33s8RMPwhIf2HGDbkgt9vm2NMegW9IblJ
6vPGYXmX3KztpnUrMG2z1rmt4eiYDjZLxvYw0FPU9zatFxWMXehE5RJmjP7QIpCkJwo7UTQ9GDRD
OO79jIlDQZNUuspqfJ+hL/r4W3pcztKwziJoTsT+FUFIaATLGWIzSOSXywDkkqGxNahL6fdgWba7
XrSZ37foejwZBcl/WM9/LpofF8kHO5fjCGMAwLvAGknB+vCO7/qHwwkxVFyh11JuZFTjjpvt/Mxq
J0/NA/zUdq3b5xpE/hhawjhYegwK96pNhdv7+/v4eUq9v40PuXWHyC5aarwHBtloODAiPk0zN54y
EDo+mVPvz5efn/hD9CKGYEppPWNb8BGPIbKqUJ6ZnM+e6INN8j+vA2opKltAVhzstD+ObErlwHWL
kVXeLR3CPXOqjFvQprthS+iDTM8iEKp1cCIdc72SgxATspwHL23yNcBYo+4lqrKqnirUxP5+tN9X
3H6+tQ+pcqBgmaOYQQAfhzmdYyQvkII3Dlp36rJW43aKSEmm+vrvL/uvX/JfI/JhQ07JDML+hJc8
RrwIhcgEzHfVMG04nHL//lI/bxzH+fTXpT5sUbDpa4ba4FIIiTIl+6zuPmlK+uwKH3YOaqTTphJX
sMujjG+V+aR6+K8H6wg04SnQf338+w8LE/4qCcgD2GSNe4H2VhNjdsDqLK2e/36k/uVyOFaVkeZD
Jtj7sByaWKdzp3CdkVNIyW0Hc++sN39/DXTn4G5/2mdBvAA9wj26iX5Y3yqsIfLWYcZ1KI0rhpaJ
BSddk+zR2VDo1in6pMqSdc1MZzdNdKpCJ1tr1mCTvJ8Bs9VD/OaFzUVjTZbIgWWwOr+btFFZ1EgF
TT98NIFeb1tNO8LDs26+Y62zC3i/oW6b95ReEK6KzrQlH8KtM7zU2m4cwzOTrgcdPzvjC5jMeRsP
J2RwTlx6mJBiJQLSehqKfjyza0n8FxXcuQCZ5V6HKmOwLodw5X7qcf8xVveIVUNSGKH3m3qtNrZj
2MKHPXqHc4o29arRhVzvR+Ke+BPbccfstN0Og1PClPrg9a/OSeOKp0bGb2Ew3UfheoO+42sdb7V3
sM18ZXj8xkxaUETdEwj5FXNu6ISBY/RUY+AUjUEYlkVAadaYNAs6p0yGuIjspYQTGLGPsg0zEvjb
0IZbMaxACkAcqQ/emJaYIpedbg+t8s7a8cUghFh38ZUen9t1W+FsPD6C7cNN5a7ZQq6N+NZHz/X6
aIIH2aY4nL6FTXdZzag1LqYI5hSCVGuxDrIQlpU6TctljjZWsfN1Tk7N7G0tvbPoPhhbcRKlW69L
Mudo3ruyc7bYjafF2XG6kOZlbLrN7LBtDDE9vJ4iwZlpcFJ0S1jUIgQhyXtJzLyB2OqNnWsOXCZW
GWQvzkCDPhcwJc1IbQ/+ZG8GuBKaWG3n8aaiPEuX085TxTA2pYGaGip/p10CXzMIwCTRDg45mT0e
D7DKYLMExTPMwQnNTCWL2SGYG0+kY8VCsY+TvBlfZnyo6fpM9kuRPOmUlBH0V5rU3Y862Mf1qcAq
C2O6Z+yb7zMEZ84GY95DRmLS54HzR0SAPgtGzC6u4WfRDrnX1Fk3+GUnukJP6W03XajQFohD0kUV
CmEfgEePlpJJFGYPwqCR4NIJ4MQ4AkxT9Fp00wZacsU8dAXxpy+sDnD6BZmYscrarhCmzmTdw9J0
yiqTYj/2zlM6FSP3NqHgBxkH31qHPTbBetFH4oBG32tlk7MOoawTPLtVfRID+YgRhGrzbAIINvfy
3ie8qOK7CdpXgg6AfZ/08moDmjsAgaFiukPRH4HQkhOpbiDnUFIHDUapLOilaQCjsRe3CjJf4zyE
inWD2491jsBpG9gI4zCAWIVIOm0OMyG5C00gb8mjdSkY2EicrmcDb3fS06fdKHLqDeeQlngc8GvG
88pEXAgPtfkYclMgZ0DVQ7QK44CqNxNZBDflhtBiYfc8RO4wduATowauQ/hmPFYLikHGL2kUbIRd
YAYw5Fqz8yS5sag8V06YEyfeTnOVLaFXQiE9OwaTnsqjml/JLtxba/Jm8fdtPZeN7DccoCecke79
QO4iFhUJZv+aLkCEym5pymCcz9IlvuCkQojmZOHQDWgdwrTs1D6N14ws3W4VUS75CqSkydtE30Rq
3k7e42TrkvU3Ic9avJzBHpTo4Q3W7Ckk4RNJrgAwnsyqOvMWF8Cr3c4QOYhQpwcGp9ZH5rWFj7cQ
YrvWiyynEIqD1Y0exMbFhdxhAMRr90HFN1IFOx/A/twc7ZCmTWDSclKAsURaJug0jOLCH1fkCmvW
EC9fwFOsSQF5ojM/QTESCGfVxqdU1g9QmNhCtf6s894ciH+j3Yum5nSZaE6iMVvqs7Cpr2JvOvjj
Y+jV19LM+2k6HxJV+EtakpZni9dvJFAxOIL1HtAB3m59bHegsx0IY/ey6nPm0lMZTRdu3J2vbbsz
oZdXYVN6hO8bdSPr6RPY7DtL8t0hiKQWXDqoZaF3EDq+H450sqwKtD0hN2EjTpiHLKDBZuANuUjS
zPH4puuREnqsmJcgI6Yt0IJQQq4QLajO+YxYSSbTJSQEWxt/cms/Hc8f7uzD8Ry3Sc8RkMlN1CWF
L6sLp1qgw7pmobrneJep6jZa8+Lvw4KfQo8PV/0QeqAPHpiFGgBQz22eBvfasG0A1PLvr/KdAfXT
sLugd4L0ncBi4QOgRGPlJo7X4uHiIYtMtAsJom2jQWeSpSBxIcDkcK29OAYAjKpy8YIsXc3pNCZf
arwK7peDBy+DBS4q5tTTQx4eqTbIrakF1Ip5FZjgLhh9JI2oKoRL4eNXR+clBBKrl2hvo3t9rZtb
7fpgjdR5q9zMd8tp5yMlnBKbV/Cxo23miLZ0gy9DVfoBopNalWYIsiGxm4WGWxUtB+nryyBeN4n/
2rT1JSXq8rjmIne6D+vuC1FtEa71JVdpydPuHP1+m7S29zRyyyS1V1COfbQA5GN6E4HMmc1y3nTL
eqMIbGoms+uX6n6x0Reu6+sVqYnjyS3xvJwjGxti9jZD1tiYpKi7MdeiLVSHQAMHCco0+QJ+9t+/
uQ8EVOQpxwny15v7nmL9EANjC4S/h4NCQ9TBe8luqLwJyOYI4yRrcjZhjNd7c2KU2GLvrdJPIuP3
QP/x6mgq+Q5GoRsR3TLH6fvD1dUIp08Z4OpCbFVjNsOeHpouRIer+WOK/lvA4q3o8O8jZPgOZvxv
gcV3n9q+iiN6pz7+1P+D6CMaqH+YEUd08x38eGjqV/kj+Pj983+gj274G/o2I+gwQSELXtDHhoo/
wEfntyPqCIwAhggwQoJUENLbP8FHz/8NpFYXvdTIDn10wiIF/RN8dN3fgIBgR/XQ8w8RG9R1/g3w
Ed1n7zIedIan0MH5LlPiAAGFyOj72dPIcWnqEeFAzb3ptGOr8FH0XFue21GGL7BvYkh+TeXEOzIs
04gKKxorTtDBUZEtZLKADdAWW85lRdKJn1QR5LNeaLKAVmETnxwcRtd2WzFUMApURKsHPiSJRTVv
7p/DWdMnNbMEugU9ag4mhLtYHqFKdoI9T9RP1nOH+ox47nqSIMzeIuytNhztwfHp4vQOR4zfObMt
0k7Ga1iiN4al+0UGgzxftJzULmyUvpM9zs+My0p2OCz6cS1xwLVdHtY9Xd9QQl7is2haIEvetmzY
JSyKWTmg/6cuZwimIzlgnAbOdoEsrMzGMJyc137k6dhvTMqnIMl6I5IYjlJw3gx23RJrv9SsmqtH
tGugiMnDxfcPcJ/y3Ryq3hBwRGGNghS0TtKHGTEJqxdjhHkY28UuQHKrHvFD0jsbM03o87XQaL1e
Yoju5M64BHXhGEsvW6PCvvANGc6ECBpE+t6IOulgmqoqtOMYuCUKhTYCNnjXg1xwNNZ1cFpFTtXk
euFfFpfA00WQlB30QqAO5y9R9yymoLW5nnt6gxIvSoBzm6KsJ72p6IKQPXZovWKZ5SlcYV3RoKHe
GaTcVyMZUehIPYokcnFQonVhHnZoOVVD0aS+7xZQRfyK80srnCXrhfIoFB8XPW8b4fkbSb3ouhmC
4RmuDgpY5WgbF5qq/ZdFu3S3Yn31RTfH6/3Ku/ClD9vURb5sI1E2iUP4xg9q1+Quq9oycal30/nw
XLYZEQK6eNarMVaRrWCQDpChFrewQfOHAv1esXmsRzm3Z10tkCv0gU7mAVMxWvxqu9aR8r/BWqtL
3Qziomo9DCu0NDZS66HOJfit/gFWiKjUY11AcA+8JXG7QtnhNBhRMw3b6GwS8/ma6jcjBhBSB4Oi
doXzicJvrp74kvcEHrGyQb+CM6a6nBNzxpV1Mkl5/8RCebuArFsmUMsszOCglDzHybOVw1j4M4Iz
OPSKzJ2mcIc0NtnIcN7W3iBhas2nHatnhNqU3Gvu3LdB5W9FoNVmtRBM5xDN3zqjOZuHtIBKYrvR
eObdwoetp+L7yvFL0Tc7lcQEfIAwzdoFOQhx5Fy2q/Oi5v7LukRPAMlOGxGV6xzVm8AGyevKgxfC
14wl1SWCSe+mlw44VRZKiI2AEh1658tq8LxjFMzyhVFecBu/1JAEQkpeuSjV27qIZqdow2HcJkCW
1nFGYl8RlYsZsfqqbfM04X2fzlW6jbr6LFUjJo0NvYde1A9a1CdpWj8GY3xjGVI52/DH9GgpPAaI
HCdiUPNm9deBdleel+xXNvk7ZFgSyrDyZI05MqWBXNS02rGKP9CasAwMkb5wUwcqvJ5T3bVuF12r
YbgLB/uVdPrCovjSKn3qsJrvQjjNzZXo0JMIpCAxWrxFyPeQh4kaeXKIzWKO5+XEDtE1syBRcJjJ
lIB7IyS4o804FMeRJgVe6a3dzLKmB44zOVCSGqJpzStYiefAbZtNEiHR6j0z7BjXj34jpw0Lo5eE
yfZ8XB1+6FMJyv1kC3fySeZWUXqmJFIUGyOCXUKVHKBlLvPBhNdSuQ8ciT4TvpOlNGivNExKGfN0
5otwrxDls7n6inzyqU9Hng8MroHwD3iAbabGPiErwElOWEa+oud90+Zjq6sSkDMyqGmCckToF0aO
8iQcVIBR8M/9JpWn9eixExMfpWyR/pZRO51CLPomNgqiBwxbyNDQwsTrM3hi150L/eVo4nJrY/uF
87q7kcKfc26h/W4dPhaN9rydW+md507zASRisNtjIBMDyvKNP57pOSjRRIcCBqS1vzbW38Kk4qmz
JridbHDBO+TX2gD19TBN2eimuw4AYEGRye9CK+/UbF66SJy3bXPaDwvDdm3uO+F/RSMO+C5rRQ6z
XuIMU47nmgxXvAnnrPHmO+3MM7go7olj13Nk5Nlo+TY2lYei3ZKvbRRnFCsq4zFI1cgzW+OKXUTV
RosJSIQvttAuKPhCMDtHcjmZ6UU43clSjwffHfdqdQgwvuAK+1t3iFc8s04gb8fA10R9YnhZ+vku
dPo3Ty0nUUDLZRxqqPiJs6lZ0q10F75Ze3LFHWj+xqnEWp/JvhsDMDmUfqKTLYeqm/NO2DpHKRV1
dc5jaNOPz0IsUCOGMEc96GfqNAt2/JSfBrIhGYj9YJwpb4Nu0uvVpH4RK9CHpvSFzOsFsjU0qbPw
JLLxOahjbJWgTyVdv8PRDm4mvDk5trveCfX4hgp6e6sFJmM21lw4EOGeHLyB1PogA4mV8UzEDhHP
szvrAEdK7CvUSPXq3gcUyhlVHWsw+qkLTnazQWfWOD/HvoS8VcY1lEP6cnWBFWV+HftosU3X5Eg1
cm3Ck/g2MW0L2ZhuZHtITHQkBCvVhE105SWdSMeNQ3DiiDfPNbHo9iO2DG8tDQdTzMkhBzu5eUNr
kM4YblYhcvKU9U4b1wKZDJxRQ0Svkv2cuNsZgD33tn5PAOlBdkV4c79VWs9kS2vV72CqMnl3eHme
mA5LTZwTZ6Hp5byM85VSjfM0OlhHBfDa1MsRP4R0vpFxCOLFLiY08rKum/zNKMe1Dh9a2wPF8+t2
dsHsCTCHrriHdUiQcfrW0fuACVRasLpjkPyjlXVsKCA9NiCLq0A4P2Kc4s5xO8sJdHhko9y9SVrn
69xzO+mCorE0X3HwhV6/alEsJjjCRGA+JV3uV81Ig2uwl6qigQvBnLUtqUe2BSQW1hTvwaqtB3/U
loKS53JT8MqXy3nnAX/1AKfzEGYsvBviBMPrr33oo7NkiJFECh/CXmHb+SEodDzGvtCuOGgOtJJS
XSp08mCTlYiur0BtA+PXV2O3nXXNeF6niWq+9q581DgImju3ViK+mV2m633iBQOQ7wATtUQIdSmJ
YThPVq+K5aaSuj6nikDwq0vlZGMcOxAaRQsPowPtp62aNJAlEJ5qWIn0MqzM62Sdpbm0bTLrL1rA
zmRfTc5cwYwVYVk+zxh0iEg2bUEEn9fbpAYPdzMpYtnFmvh8SQDMySTeaJtOWd9MFd223/F8Fk9s
fugBGl9XXVjHWa0iQPERKJpe1kzpGBzoNFMBmtzS2G0/c7BTdMq0OvE5iXZVysd4SwGoO1jegVtQ
hMxdCdkKHKCrmwI8nqq0zS1FRFNgpXddMfgp0S0YAV5aq2zslR47loXCpcuFXOo+3lRO1/K9O/Re
cE+tNqgfQp+vLUBYBxQwx1QIDNqUtFntr2Nmod+M/XXVIGKSSH4BheLIEKQMrL+Wn3TaUxsTLiCH
g63w4FX+8NVwVB4AWwgu06acVQj4vmUV6takBn4+d6bw6az3KVNhjuyAnM1pLPZR1AZn7WTsbg1m
uycqHq8Fx24XLsSEmVK20Bjuk2hd4zPUBeCRxsEOdBJsW3hKAkYoiBaxPEJlolLtLgLR9zRZ6/Y0
QX8dOKBcbfwmEreKE50rJ+F5ghrvOZkG/k2z2JwwStg9m2MHxKtavvXLiCgxRoz/yisnepPDOgN6
iT3ylBjTgTBBpvhhoG1cCslFIepkBAlWJAYhT+NtaNyxzQhFsuekaYc0g/F4nbFKXkU+Qizudk84
UZ4GKLxl4PZUORFjcjm6EcyMvJSWgyQ6G0XLdvMsaJArnJJ72TjzJqTLExGh3cu2W3ahTFmTg+tZ
58TMDF6X2BJJ3Ub7GuK+m2WcEiDZ/RccOFC4WubhC0Q36zJtURvqhoreD043FwnXp6lRuoALDst0
OyAxiU3kblKDnSbrJ396SBWqGXJp4oIiecqTJQp286hfVTLWGxVScWUtNE/6qTurG0z41fqQrUxw
ircrh01YB+5ZxrvUA7txDO7mxtxVgPlR8A5ICYGWDdiCPYZxikoo97onbg1om41N89zJYwobd+K8
g0xR5hqXFS1T/GasJbJGUB4zG0zDA54EwemSmmmLUsaCHJJF+xh1qIPt1LBHNSbGg0/z1veWucCT
wD3qO/DwbyE0/zP45WJ47W+0fH3V59+G/w8wmBDAxH/PAMvBIpPf+C//6002z9/6X65fB/PEGyBp
f9DLjhyy4y/8Acp48W8wJIKMN0BWEMdBxf8nKOMGvx0FL6HaeKz+QscO3/kTkwHwgtqvB0wG0hxg
fx19Mv7EZLzfPKwJtPNBkw7dS4BT/h1MxoNa3ntQBj6cRxsJeACiBwr9zR9FVIxi8aglR2bcdfWE
JgGIGpCdHnqFwi2mfSCdRySmAwrEqXkMVkcVo430BUAL8QA6ynyBYg/4WS2BxH1duSlyv+bJH4Ws
UOicVBHB82ULfMktuuqo2d5IJ3yNfQZhsc6Niu+/OI/NDIo8f1pazy0WpanMZJyIBzp3utkvQT/s
ATLM93U46LMx9NtrmIWHoIsscEfD5oZvM8LydZTsAkXc6K6idLmfJxbnqIi/BIuLX8QGTffogox3
g578cxsBnm1cfNcBJaJMK96f8x7Vw4rrC9p07QUS5RfGdHxAL+lcRNz39gyx/c7n6qWrK/LQ9MjG
hO5ilE5i8UBmEx8osJ6toWTao1AVH4we1FtDkEN2hO6P3yQWv+i0fnhLjH0ZJQS6pyHlZ3WCW7YW
F5/B4XwbSRPvcBzHu2RlT3GNAVxjv72Q4AT4+ffHoH0c7QaKcfp+l6iRtReON8YHuwwvtsG3WoiA
1QMAkUYZJBtzGO166OChCVeHbwFzxENqAnjkIA3WFwYI1y4EXnURphXdey6dCx3jFxCQveGtgtjt
SjyEQwg6D9Toulu+BO2d72CYWUedTaQncBU6PHZ9vHGN7qMLANZVacalvbBB1HuZwIw7rJGHJyG4
/TAenFNjlNPmUHVELR5YhLObKJ/LHjg4YuIxtii4oZwNqkK8sy2sdrMoJCzMvr+8cYEBH7oVUM7C
4DKKGvU6dwRU/qUK31jMn8ae44q+fekke5IKlTYP0oP747D2vo53aYBH7hcMsD92T2vt9PlEcNF4
qKO3JFkkuAd1s/cFXghf4OnBfPXiz1V0CEIwJRcig0dPeBjFZDq04DZf9gty90lZnuGj9+j1gQF4
JaZ8GoW3j5OG1JmxI7+Ro4a0B7XxBWnG9tTVVbMFjTylGZCI5B4qcrJoK+lchBrh16B8FJhhSVrW
USqg++tb1BzjiBSw0wkPY+eYEg0WFeiOjn/e9mlXxJ6RX5t2Pspkzs0+9RHeAuafChprHPGIPeqX
tZPhro97hIKhJ6pdDDHPF98RqJbrRQweWhK0KLtKhgUSH3Wu0faJgCLRr8yGPI+ntGZZPadrHkiC
MCJJ1IXFhIf+OcMJNbtD1q1+CKZCG12NjvUfBpPYaxbEopS1R0dUkxb6rZ6wENY1kohiQndXo7px
vdRoGcCsNw+SErfs52Cccph7TYUYnfqAMHM4AY/c2aAn0WaRQksOKA7RCJNO6x3IMlbXqYhxgi86
RW0Lse3I2hAk8NE7bxfQXOoB7ARbeT48dSdEfo3j5Au2DZpLOSHH1Om0o45jkRz2dbJt/JWVMTpA
Djoy/oXTV/bGEegwHxPj5Csk60+gPsGRziZzdG5BGHmCLm4DyhUP96YT4CxF6trFVmmzZZrDE+CL
wJL79ACLUVL0deXk7qhu3R7vtrRtL0vfqfzSrwDBBfjvxp+wJGDhFBboMQn2xINNk+k7ezKR4F6M
qbikxnUPaC9p7lqnkv+bvTNZjhvJ1vS79B7XMDmGbSDm4EyRlLSBkWIKowMOwOEYnr6/KKVZVapu
V1rte6WUmMZAAHD3c/7pnN3G8j+GQfnQzq6tqZjt3NnITldnkmgDtYuziDklynkZ7KB4i+tQvI0q
OHur8K/gV/4lLJp2F1g64oWzGEjpUIrRbNAMT02uz34zpK/CtfKEAPrlmOoWGjHIx2MvI6/F6CMg
mb1KJyShVxftlNZt0Ifpk12tsOKo3zpIgBE+PZiIMRpKa91jkykIr4+K+lOp9I9eA5Hk1nz0yILb
LsFaPI9DESNAwD+URKx9zfFTpnt71gPekz54G8rGPTm6kckE3nrs5zzcDQD9d9x/bESYq+KklkST
LAiToi7qXrKJfimYHXFGT5A9ZNlsgQLia+6FP3+bvbC45GsqWNWQ+EOVoTmYO3szV3ihchccbezN
la50EVBkYfa+jlCmoifVtHA7vbVX62u1pitsZ99aLBVy9M9rtEK0izrbur3rnkb8Hdu+QF3aN80V
YnRMvOskVKwY82PmK5Z3qs0P44+3fRnNxLrxfSNLXOp59rfxUJuTHZDArNJ61ixRQX62lN4O00h/
W3WgGcjCMhQuynjOJZ9BxBY3lzbbussLBd71lNsqP1KUUDHb85IscUrxbZvgrTc2LRl25h/WwoCm
blJfmLRSnPpWAT2qeH21Cai9LHNmX5eEd4d5yWUT9hf3rJ2mE5sgC4CIgskSj0UxUM6vljjNTtHc
oPNdj3BTZucSWbAlz67ZjlYagkg69V3ayIywEDSYkgvZWTHssLFbFgSZhKfehOdhhcYJ6BHvwY6B
tUFENjQV+YnzDggl90vahOypHkd07WKKL4Veq89xYqxam2KSr9vmSypr9mcHwRPpWpL5QEtzG8h4
3gwokDdp6bf7fiQpTdbDM6bKIiZPOQ33skqnP7w+kzHGpKUcEjb84Rin0r1ETWA92tiaUqR5KjwH
fCCtsenuY1XZnyWpfZcBLcOrG8zfrGXwL/ZiRLVJfVTyMcKxx3oI2pslY1ML2q7DarZOvI5F+0Ts
iQ8l4Ihm46oivddt9zj7tnNwFUkSgd89FmGLcw0Ue9z02j0y2nvYC0s+IBJstoVpzHMzDZLWwpoO
aS7vVS5eqyVkhIidmm3PgPZN2mUmyeMQH5W38VdP3rJWyQfpeIlxwp2nsB/oq5S8D/vuYfA4AAqJ
sLeE/ZDrBxXssk3nIt+3sfhOzCWvqcavonrbYtFiiXPqJU5UWD97Rejs+z7Odq2Y7bNcLLGhTLMS
O9bDazqh4WOnaVAkeM6+HX1SNlRlPlYzt9+rks4dl1zR36/CmU+WxK00NBaDUNDbQfPE8WFo0UjG
MQxcH/fnfrLNsyOG9L5zC+tONJFBT+RmeyauLlsJFQl7c3UidlG7E0XXH93WQufDcJVdPnnLvlwC
b69AcX94RdQgrAqXbrd4swDaG14CDrdbWc6dQr/uWCffHRecWq2Fv6KbXKZBSXLFl4U4umiWwY/F
met9Q+GbiHDId0McqO2SjsNhXHS3L6JwBm+c9T4yUZgwO1NuTTWfcygGhAcs6bMn9G1OB5qYsQ52
A1KbcwmLdGhbeVv7cbXp+kAfYjM0d5bFPhEVQ/DiaflW9u4EDOl2Ox361imQWh2EmMFs8kXuojpg
/Hvt9Yk0AgU60c2EWZV7PKzXURl475wsBCzq2OIQHK7HtrEIQ/ElMV+LJmWl6VlouSkQjXj5pvMn
fCCOjg4A2cXB8hGDLBCTh3Kg97UHb9nxndJtVozrRbj1CsqYvzdV1/3IAryldtF/H2IwGd9fyseV
euXgxbN/0y4+1bCJ7sh6ubdWajdnxjVYDo39vNgIhQOUn801yKUdl+jAwaD7zYJUamdia/gRz6v/
DbGZ/pHmS3xqFM7cTWuvzonpI5GzR/WD3kRUlnerq9QqNvggCSn2gG8ucdT2p9CvPaweNCjO6ovb
SPXeREapLr6it6xuhJ23d6lJdZosi5i/GG1174ViNCWYan6MV7aUcXCcxGlNeSvrab1EkcQl2qsi
2KpiWNvNaJzuSfh98yhjy/rmeDnWGeJy08PkDXA5nCphlfjX4cEm65ChskQlsjgv/RBtlR6pCYdX
kTIliBJpXU5WgWYXV5S4L+JA79NSdAeSUYG0NczOfLWVRQ9TrGxAXMZ+cBrp7tHkcRNuvCCFIhoa
g1tdhurDI2fpk4NiPYnCGBcXT5Y/BMZdD5oRQcDf0Xiouyl8neZy2ok8n9qNbVpsmnEtT00alw+F
1xDY5ZrBnhNGdpW3eSVuHavPt0E4rOdcdnlOuxNCXpdujmAzrp8sR28dTWEVjFDiuZLvsOnZFtE2
QNjcFLsw130yB/G0yUyB6DATX+eBwcqT5bzIAH94E5rPnn8isMCmZmwXNmnO6ZsxrfzdbNGdyFUN
uy6M3rUq113XowXK+tzc+Jld35hMv1ejdHjSo7WfDdV4ZlGsp7y0n0b7FaPJzFO4qkNUkVXAtb4C
/faJO1XnbAywbI8yTiKg1z3mPhg6I27ncihufXedPqqgr+7qfPF/EqXmPE5ZVtzEbllsxwY31oqK
Yjd7tjxS/jyGzfIdsrTfeIXJbmfW63YtEW0uUxqcQ0dk56bTuKBw7m6LsbtB2S42Nk0pIk2/PSgr
h2fuR/KNQuO8puIqzQyXq9q2uSLp+gYz2Cd7Z7VZmzw6yhCFZ59XOzuW+9qKX1E6fKnm5VlqAesf
DFXCAOsvTdts7X6ALzTTyyzDKBmK0v+mpny9tEyKe/AQHrxYc5diXfRe19F8S+WKsVWEOX0gZiOX
pXCrVMlpPn4WSrS7SjofMyPlGXASm+0YYQCy+2BMwKDrfemt/Qt8jLwp+W4n4M5s363lMxDDKczH
aoPSoPpaF2UCVr3egyB427noPxZIjOZaS+Gt/9LPnJJxWqHSbvJzKTHAzqL6blVNmWhHPKeT9ROx
wnYmMqq1529QrGYfMBhFinbdNEy/uEnTwDoHOkr3a+Bta49UjDXN+foN8sHRsd4cM7HBWOvNNEbl
pjIVsgi7K3cIEdxbr1Rm161+e64yqklcnOJsVRGAhQ+BHmXlHWWpswFGbHB9z+nOzm2wvyBTp9Wt
iyTX440nDKxUG2JCw79CaoBw1m3MIYcweJ6/WFkYARab+DvzkIatiURGMHR27myXbj/2fticXOep
jjausPdRDfsopLhHgWIOJbVwAgz0c9HheJoWDwWsVS6btF3dfZrGvMdjcymD+Hvrm+e1R/qHVOm2
KOKLKczPSYw/vCzYN111JpbdbBxqikKL+KZtUoh9zk2QnLs8Tg81MJDllZeyQwfp27AB8xC1ezyi
rw0JDxAWL0OhpltfIbtXaRnBEsJ7V+V+7N1PYa0nqBWmvDp0clpUd+OopmuWbZ8sQ2522nHeOjt+
g4xME+12R9MIYhA45qIR1UMbDec6HTdDXVG+T1bwbDgkK14IyEDrGwyK2vRx5R+yefo62YhFLCRF
hrYwC6aejPKM1npsD6kf3rcW3jY3QvbolRACta7lNnKnOemiQtPSrygIR/TK5aI4A+wDtOeryoR8
9GJ/PFhxc2bCrQIAqKG+soOsrRK7vL/l2H61dHyjxno+u/b4B/hcg/Jy+VbDrVmbfPC+uFb6Ru7B
+qhK+1s7ACB30/DVsbrHVjh/SF++dXH8MS3Zz9JHPMgIwcxDH+DFP7PaOUWKututXbKkpK6TGaPB
Our3vO2my7SuvG3KG/dBPZzgmPqvDN/QG8YsVPcaFJJa0U5vwLHLnUD6s62zHFw7H0iFqOEFrb6L
j5x4aoOOluD4Ot/iqd0gETHMS7IORkkk2PDlrX+WDQyPC0/UZetns+Ic4XIwZ3XrpUy7b9zMZ93k
x1a2dw2DzHeIUfajV3Osjqci64NE5haIQNXXx3rNO0RdbXDfXBPf6NM25eQ8EybI6NnO7O0C+nC1
bbVvkWxnoXqqqM2zwEvAPGmb6vBB1+mhjeU5MgEcBcJ4ugpYYVSfcYBsPC9QB6M/WLCPyTF7D0qP
Q8T2qPqmA2BT+hJe5+Yw6nCfTq7cGBOqI3X8o7Vat6yHA7/lCe7z3sXEs1tXceen5UnP/ZQsUf1W
ZsOTURyUaXsRNoV03I3btlxf1JotmyUvrG1WgWYMfv4oObc2RbW8wmKd7TolsTpP0syzD3WVY+it
SATKqjSJivEYBCr74jXkH9nB+C1Ihwv9cLcxjfSTAFLtqNjKDmiA0o0aQt7ePAcSbhUGvnWtw/ce
VwGMahknmhSPIbEqVyFZMS+AhM4BHso551ltJ5oo3YPfa9gbqKLJvZdOTxrI2Np6b4oRKUPThZAm
RcOOrHIAyLVxuIXaNKpOlsqv39Y4609R1K3FUz/L5jns8/xHOkjnG8iYf6yb0X2IXUuO9xwmYjxH
I54KZ0D6sWG4bLbuYngtCe7op12yFAIRV16zfTuuO5o9nLpTbDxVDt/KPk+38Vzy99inLbFHrEk9
A3w8TC5qjy6F5lsjixplEU2XcPC85rSIKK1PpSjbcCMG486HJneyCSQtLrDdedGQba3Y9si8YMpe
fze5XebeuaEzXOA8R5wJ01joDfCFl98rWwGsKlEVmzxqMF6NWsJVM9oh3Q/S3Wkmv0j8AnOVwlaF
mEwgNfPlWM09LqVJrPbt4mgJ5tpnOmd+Sk8mSr2YLwo1C8gdc8bvTB5ZjA7Lmmw+KGRjPdl0tSDQ
JWLFvPs4gKpLXEe9TZKLXsddXxEsf9DWbN8xflosh4XYiwOaRbQ2UeM+OyQRrckkwlQcx2pculME
aXXf27QJqBa0fEbIncUXL2t9jDqRyv+ghQvGQ2N7ExbgPJDOsAHTRRQiiirvX1TUZ8FFWdVHSqyn
871Z49jc5MMURGcfxSfxBzUC0nQbReVgM04mMN/ccO7ym6UV/Sdvbx/vgC/CLt/BjebU7LOdTwRw
DQXOZCRkzCJXPkhs1U/pCd8hSPuCToup1AFUcZ9DSbv44o9zsSKRXGS1LkeCbktezra1f7jENCtE
acIZSE7Nr8ao1PPMl1kBhNv2gOIlK3hSR1cHYX9YhPL05xjITlmPksb24grkGElW2NGr44EBtaDu
48bz1lCTlmI+m7LJmPMLwAB7zc8L49Ga6npZHwiYA1T0PjqECz0HVxyPh6WyIZwnp/CPNCvIKr1O
5VuYZGfXXsF+3r4P14aVWredN0+fKb1pEjd1s1CMxk7zDZ6gF08E+WTzbV83ZPcUqf9zkYbplcDt
eXdTaV1MpMTnfGjqLFN/F8+q/GNttIS1LQdV39eit7ZT1IbOpVwITN2tHIX5Exob916h+CMvziJe
cAvTcrX54rYY9l271hz4sM3+ul/XcX5NKQPT534qzbi1ouypLJjxDO/d2QHSh8kCtHGX/tN1HAWk
PMDmUIPItb8by7yCMMXG+dWWGcc3rXv9urJtb0u0ldYbIrspfMO/XWJgh1iZtktrqkvdurjLF6l4
C9yYsNqryj/+OonK7W/BmV5GJrBu18lK1btEI7Pe+cYR0WGGDT9HRYsoQekUv3sxt5bDltXY3VXF
ky3bqUb1J3gsL2srOPOdESFxqMbyqy0G8W6E0XfWZCzvKAt0leDJVeejDcvqEBlFm1NIdc3jVZ2Z
AJY5KRhyZo3IA3ijLhk849bhgM1YB+C222tTso9rfRw667KiZkZIa6/9Ph/Z2MFQy3KTZ7jbl1pC
xvtUpUosg9yMiCUAzNtFsbx8Nddv00Cg+sGfCJxOSB0qy90EflOPB2q3BkQXcdPNVQ9Mt1UGNWNH
q9kdiI2Xjl/joSgLb8t8P2vatDKX6E+b0dzmXAZav8xv0huKvUjj9giCP1JTM062mFpOIuw3VZbY
YVx/1KLxl6R13e4zF2Hg3btVmzVJ4ObqJ+YO597qbAziIR/2FC8Bh7wXritQXlN2Tza4qn0ppbdU
F+BfFVCqquJe+X7m78YJLfm54arjjU47fLG2BjAoU/SPftzmjwigUAH4vO4IPcIsSmSGi2+HpLi0
bHzUsZ2YcA3hJ7OpntCwxdIC7qnWkd+lrDjeM9lQ6J9zi8gGdbjahWIqtqy/JE7TZWshPjt55H/t
Y8sO7inphsM1serGYdL0XsMmJlQ3hzVX+gv7vsdN0+UfA4mzA1G06chxtuzSkWyyra7rV6erb1cK
n96r6HuLYDn5TO7bWiLChLsGJmm7uXnkbhZAkctXq12QkqTLY9gaOylqMADkshp9hfcDQBXJb6vf
OGqbGx9EP19yf18G1vexXQXkgPOI9Lz77BF0Fgp2UMe+PDjTAPNStlucCtNlporbmom8dwKgnmXf
ExDmRyc/S10kt261EU1DYdW6TK9cEPhRtuUtSsEw2jD+F22SThZ6gb7yNmPG3FwCAPerGuNvS9io
pHbsmGgAigeen/dlFcgFZRB9WTMfc9JVc4hUhdaObQyAbRfORu/srInemHDYNEnn9ITozDY2P+ye
ql2wJvbVsvKisiM2pHDd9u3a3BVFX7wpMBzqYTXUN4rIwy+CMTG3+ZK9IFss9uGiXmNaTPKEYzFZ
aJAr7i8JnIuQd1EaRphcXUH4o92lSJsB3MmBHDA+rYjldn7rzA8qrMwZr3L3oEECDloLVLrpvBFO
fQnH6VFcZU+lePBXxUSD+mTZdrvr/BLBjG09UN33ydS2GE1l/5imDPGIqtCWm1gzPbkYl4lJdfFT
UwNHD9intEfuNojvDb4Pkldy5360aUjjhnSzykdi06wu/YJffazlEO6beW6ebVN1G6VmN5kQ5B3A
K+2EVvYyoiM8NCUqAEberAYHK+7ObsgCEI7VR1Icu/aWIEKi6bKsfOhiera814fMVuWjrAN0uQ7l
ibucMoe8NtqbU1uUb74vt5PusiN9DCV5StVyjsuIFsUZ21fA3undLVq6AI0G3Y2KNwuJ0qXxqu9E
xedPc+1+m9umT/SAtC2eWnC/yR4OAVPlvNjsVbe6pwVJxMZtOZ3s9Kl3pnlnd9V0HHyzHlTpjX/E
YfrpVDkldSOXbSdBNmtPvVYg4KdpEGiaAxq8cs3rm7qpMBfz0603ZKfa8nBfM4Fs6wpqHxJH1k92
pqtQDHoo6FrnRore3tdDuO2pRTZZVwS7IJ+/phxUI3q5G9+qD66TvS9+/TUdNAZvBx5N+NOLEE5H
t4+DfV0MI0XtMLr3CxBz7S/v0bzi8m6CMvFK/w/PldSoXtvcR84K8h7l7Z7HGuzSAWbMzLOzWaPy
PZSoocCTAe1cxkR5SN24p8xXxA72DO71WVvE7k3zHNEllXobLutt7jbRCUvLi0UcCgc+OghIRCp3
khq+tZUbHnwPGIZxoGDGFnp6/3tpmB5c9NazqX5WzTVuOf6BTd1iLyfqYGCXRv3e9F9KTCobxymO
8XWQAoPgRlvTtlvnRQYPbsxTH9yoPi2t594tefooXfNRls9tUN5XFsVRF/tbuoiLbZd3vqcNxmXr
wc2UdZR6oeHw5EfY19tFZRDlqBd10Zg70Ql5sMISSeAcfrhoSqMwPHqEEpQoT03rHU057mWtnR+p
rb9mRa5fahuFccjKwSXyQwRm3kk2oV4H3/rOrnZFk+1twSubp/Oe+vq81OhE2Y3zIwOU7jMV1Pey
zApojWU9a3dCOF8zziGHI0yN7AhjmHZD6IC9ODopvMr3N3bpy43tzzdzb8+bzsT7YILvG0IX/Zp2
xa0o4gc5ztO9GxT3gahfIlKn89IvtpaSpzUc3WT0zRFp/0dcKjpXmceIcMs7UZO044b9CxOizrqv
tmml3j2qwIoZcyirmx+DcA4mqzVzrBnW2NpNfp8SI1m75WsWdgcMO+gh9GNst5fBYXhBgcoxirdF
WR+9Qt+VrSLJwh4qfwNZRglkmhF3er3NmuLsSyQHbQORgewHgaPDJDvuex5pFMp++tjXBMy2i7Vf
B/+sx4okSfeuartLbJgMh2EXxbOF/cpueP3rHCQjIoG0LecPZ64oH2jMd2icxXePuUMbk5PPmMLO
bOBS66SkY0s66QZX5NHd99Y8bSA4pqd4zLyTmRy6fEcj3HA6VKmdIdB+27n+TTBq5w4njgvx7K5p
kiG1nZbE0Rhii+3UL1ruQ9QwK9BU57TtxZWsuJhhGt7GXmKfPrg5OXl6T2dp3U81nnsB1RVXXFg9
gdApzprViCds96+kWWPcR3V0jNCzWmTZczzBqbKN+mt303d+AjnMNfZuTQBAjsSYQZyHOcrHE0is
ufd7z0+8MLQeRoI+vKGZwCjJUwhH0d00Mopu6rIbsNlNj4WPJwlQn6ai6rd2NfqHMTXReRya6jAN
80V7/V3hiFfOuIvdiHDj9hRNRY1Wvm+d4Fi1mpdg8uWj9ibvoTNSJNx+k0RVelNmzq4biyNdCiCr
6Q5Vqg55h1R6Vh+uvqImpXYSu40Sf42sbSEIGAmnG0v3N0gxbu3VO7W6fuVIgnmft5gEX1Q9oVUa
pxbIgoIb71MaffpRJ5pkDLQ77iD9BHELXnFbxk15A84a32YAu2eGv5E8YSgOt6nBVBh4FHRFJ39W
MecmHJrcyqaghA+H6NGhTE6mhZ4bhRFZlVpFdxPg342M2j/jw/+/yPL/eLhT/4PI8r15/2vK3vX/
/yWptIT7P3jd0D46BLBEgXcN6PlldLUc/5/O1sj7HyZ8RgQRx7HPfwX/dLb6OFtpE4iCY8IKPxD/
jYjSv8ZW/dNNT6Qf3lo/QrHJAN7rOLXfco8ihRumDafsOYQDX5ePIc+b3N9CuJpOv8hIjMCLYTdP
lYXUYESS/lBmeYwqpC4zNUx7Q0L90rB1mxIFgVwlq4YSGajePuhg9cp3YrNaasK1mMiZuGe/QzjF
waSwCZ4muPRS3noZE3cbBrWGVu0+cpxGxbO9OD4fA325qPU5bRC+YB0Y3R6F0EQAGo0OjSR/y9hy
q4K0i39c1rAMWP32fun0HoY5Anz6/jliIJ1bMdBo7Mj2dZqhtBd6uZipnCjenTQqkbKhaHEIaiga
u0//ZhrWP5So/3KbqTMcD/yY8YxM/HNCj8f5r+ZzufSgs36UvTkkWE+479fBBPYOHW0UNklFUFfW
ALtPafdhzWKdfVwwLpmpBJSosXhFhjqxS0+iiLglWjroSrajdlPUTRkPp1xOxmKiNMpTtE/SB9sb
o7i/yro9bnYgKxwvBz9AX0mKbC0njwCXLIQH4iykpwa6y+kAY/oW4XJdmTURg3sYstILWqyTMnXN
Wc6pqtpdFLp2+OhNMoPTx+towk+sCU774nMfubrGsq+/MOiRIrlATZlBhL8EGnMQ8j2Zoegg1yAN
ny2vCodhG3aptp3Lii9lDNlKrdYXewaXCSVvs0aV6rO3PWckQkVPLeFmpT+mIcddGhl+f9cVljE3
0Vw33ASgnZS/YcYp+bRO+A1fu1OOzSX0XTf71qGeC0iEJBjt6/UX41jwtYlPF93Hvyz6/yWL75pD
8ddHHjqk2MdEnTiMNQh/e+Q9YsqgJovwdfX6OQtPGL7RwJztcjKB2HZ5G+h852YrXuZTS1PKS44r
ZNKkS8pUBH83IumavvGXywEwJn7e9a5CaWq03y6nELl24dBSpHK47SGYSzub860TMKxRQsPN11tl
sOGo/NFyaxWYG6T/TVYk//m2OH/NYSCBQVyV38hfifDg7vyeULZGiHtHgPiXsKV9lHemZ68pD31f
FYH/GPNA0mCTgeTUeGPdakWNvbE6ZAR6WyyRP+FPW8frH2Za4iknBEwJ7dyHjHsmeFrOtYk+Wk+P
zAKa0XJVtxEjUoPH//wt/hrnxpcgWcAJr1EANntxGP2WBiiYndxpoZYXzOQl/BhuU4/b6HOAx8sh
9/Dmm3NMGmU7/90EedT1vz/KkDQCD3cQuwqq+N/3bNk7sCGrl70EMhiX9MtoZBV2ez0EHc+QDuz6
4WFhrmvAb3tJmofN8LO4u21WMTTenXJRGWOtJtGAlWqMgwRnQ+6Gc30vMov2dttfR9fG9+0oXVcc
grG5bieTyTHwJ0HfIULZEDcQsgu3BkIWBrwqZ/WkmrhkFfs50Ct9IwHlfrz3OAFYZIMq06DbL24r
rgt3GGouc5kXPJRJ7KmRfWcx/cgVyYHwt5ituLjuSak1Bzx8O+Z16pPezBXW+CKM8j5MVDde1zYu
gYWfRb9+i8Frza+2dYnUczP7w3VjmTEx849R02TXrwcVzs/KImbdz3jS+XCADEbp/iAIhiL4MiCS
nogaCsBAP9hEG+5wM6zXSEV8BFfnYFpf0VRHFXbOAdjHsqQB1czfU6j+s8kJwsdSFUxzPDRE3pv0
UVUjdfJ7+2uDrBk+zMObO8LeFVmouuZXe0vD/X6ziXwqHepZ8NwKb7VLI9BvVovVwAa74o/LdpOq
r1cd+anie8UlI9CffaOvu5r8dZ2o8CfruVHD9RxtEfjmJYCz20tnv2BgHhxS5YIax3pjo9mydxzn
XvcRlJpcpv2fvyq7ZhsH93BC17cJ5187P0lpD9Ouy2AvsoMo0Gu6X8a2uz7cAgKirN+Q0keY06pw
ImjgXOXN9T3DxxYHBO7YhATlj03q0nT98vUQiPK/hwSLf9t0Q+IVY58jiKOWxfFbOZMHqT2sa6Rf
r0o7nObpusL+09n/Y8+zCDDglgWmWnlppqZ0+KNtuomr+/N/8ZB3dkQGMGHdegSWvh7WHsJYnqJG
NDg9mx5z3rAd677irYpz93pfFDMVgoOgGcYDOlceWoPn0pkJtio2NvEQrXjWLYKU9clGKZM9oSgS
c3DThSsyL2KZXNURReT9OkBdbxDVbWuHGR/w6y+OR7vVg3/+4213COG4VkFRed2zhW+sBRaowK5q
GMsiusF6UE6LURH3JBornb/9edo5s7vwjS1ML1c2BC5v6hKEyA3Pg+ORsgrnSpGlOsl8YmPtfVPm
oxveZCMY+A9bWBMLl+7Q5Ywl0WRUqPdr3Q3BWZAhn8Y7KZ21mQ9SOI0XXHN3r4taKGt1/wzv/n8+
6d/G/1KyBuSGhTb7n+cR8OL/9qSV9D32JFE9hwG9kL1nWsVCFeg2vJxu8mdpmALDYbvTTHzs8Nqg
qEDJ6S3exK5MOLNd+P/l6RbZ1OvU9XFs43T690JvLZQriqXoXwR4CF9+Ne31j3ro0iG+1coI9cTm
G7Xs19oe5ulHXMehWuCnoym3fjA7yqYgjp159IKDi0inQ/CV1obTRc6NLgFNehS94a2Fa84/9VlJ
cf03YaW/HdGEeIsgBnZD9EwgD8zzX6vVGRB4VG4HIbr0iEYSxrGtWYHih9qW2rq5qu68k4sZaFIH
Ip0Yw/vlP5+vv1UrXAHr2CGoibkM18X8W5bY2qMPntZues7apkLVP5EJIJa9FTuSV/5KeZkFurXH
MJ84kX99umEISzLv/tvriF0hAi7AF9eZ57/diQqUBMVrp55/7Y2uGK4bMiufY38PVTbzWKbaja8L
glVPOaLRpLNK/vNl/FZu0Czano9pOhBcje/+/rKX1aj7nLwIHsiATgyy1IktgLmZoHg3+hkwHGWo
LqU/h2H2N63Lvz0JPphKh1G+vArchd/qxnVp+6qtVvWcM8OD7o/NAtMdg49jiz/+3Hy8ZuyX9uTl
xiyvKXLpuv2bO0Dp/NeqJ3KYzSNYVaHL68kz/e1RoOpqh0rG6rnNx5ntz/u1wJBs8/SOtdZs5ygW
257l9mcRI+XSTNDtbVpO9oYBi7SjewDx65b9fzk7s+Y2kiVL/6I0yyVyewVAUBRJSSypWNX1kibe
uTf3fc9f358jQzMiaEZ2z5NMEgnkEuHhfvyc47lhkhumjEhvX5LBlQNBNe7lnvYPdkgkEyrUYo36
GP02fWXomm1jDMuPlImjI6bhUTnUxo3p51DF7hiwAjR9b6OsJRDPkfLaF9cIJHHo/BUa9qmA+Z52
f0DvklXcmN2IkpAKqWB2SmNEJJ3nLDFtLiXdy7Eh7EpJhLx5lpNqD//ZxOp76btNkpw+nNusf5jc
xUmj29wy5dCwsBh1vENIEHXDM/TUrf6zWraOM8aqNsUZv5+AtQnEh4ue2+aQ4u7zqii5WAUhepiR
M0mZeDatiDbfX4brFhibRvVgLY9R4docRwPGo5z5rjNQ0zx0iNO7FLJIFEFujYIomsLDrHKI96gd
qiWbDki8PYYFbbThmj95LggDTlsqL/tMPZlzCRvII5dQ7znL3JW2axzSbfAZ7knAT/m/DYcrnt5c
KzmvmmkzuRSI1/QKH4vA3SgDvQBPi/HehdDKj9h7qWqwu/hJ/QvY0kj2VHHmUkySs8kDjhwEC6jY
AlyIh1OZWKRUEGIFSDCzSS2wVjtPMkD0B/KtXbOE/GHvK6qnH8+WGBYPe66nouGEN4HtIkLoDQmB
nNUW3qZ8nWJ8Ztedt5RnlZydsoLjmx/gK+XF9Pfi2/kaIyus02EE0M38qL3BZ5J8xBxCFz97tCvD
/J828i/ZuzWsPCMDlD/D2D7LoScccbKhjYVwhIbSo+ekGbQmZN2yNTZAGeITIhKnQXyIfmIKjIdy
izFponfQr605nVIjC5L/lNQDNvM5Qs8J+ydVDNvif+4wDOItZJXa/PhTidNk3Q+HcEqJHc+GooXW
fjYyjiXE85WZkWRDVaYNcYbmFG/3Xh3nafOljNYlXL+zY7Z6a1HXqihMbs3CQzNwLG1F25buMqVs
eWft+8n0h4HLL+OmdKdTNjk190ma5uCbu9Jb4It8CHO8AF3d6PdteYmkR9WeTinXl0/Rp7Ix0kCf
HuhCGzySPYV+P3C/iZ6BTYqC4TfDK9DvXJdqbdFas4L99Md+foAYkNo53NHy5M64tttH5cErnsWh
OKGOrH3Ymi/vX8ObwyPw5diAEouSG364XONvxoctcpps6ozpybThWz4lZu3lj2tFMfFsVA61DnSw
pOBYe/9rL/f2G+IARONhz+K75GkiIL+2e8y8ErwqHLo/kjQKg/jWKsM0zIA87GYxbiBWzUn/aLVJ
Dw3BspIWSSV7MV/d+zCPhm37M0yMbow/zc3G274pWxxumjOENBLXT73tOrzrZMsssj6iWkSL0bCK
dvojXt0O0LLNzCSbb+1GdbnF1A4hqxxtSj0LwTihqxGKc+Sg/H3/vhXa99+RFt441QT4AAp3oAGY
cK+ft+W18xxDrfwjZLyX1f3MFtWR58GJHHnfTm3xpQcrmNEB3lbpagt2WasNBj42T3bwY1hixi0e
QXGkUrVoOG3PDTUXPwDFePazk4kzGjwXRnIK6JDtH6wM2C0dvSVrUQxNNToA1oOXm+yvex9z/TK9
SQY8WvI7LwpX0pdy6mlv3g+VIaeR5Rh5qv7NCA1vce+tLeVKEMsuSQfTDYhl/rw0NA6KG9PIO4QL
Fs5YLZOcEtta0EC0kYnT3dOCt4nbfKLCDyfjjFQUVRrd9HC0cOF2OW/GvDos6ypvGarRdrn3IbXM
M3u3RB76/ru4TmQpAD3SJjIYhlshs7hKXrIe9+JoHcMnR9ENav6mos+Xpy1xYvaa5CxE7ySbXJ7G
YitBkd///uutBxJqsgSoRSWNfpM+1i2xds3L4AmAudiekYnKXl+dwmcJ2JB9+UYSeGLC//p7Hde2
wpBxf8rFwOj1EsRrzUtntaknPDv4XtX0guNiZy3xsV9wVjrjy2Lxb+9/75XFKymqwNyh3DGUZ2C+
q1gDgbCC7rttT5PF0uceMX1x0qNOVwlQiV1/rkvMJgx8tbCjcb/hSl4JsypDuIVvXasyv7urk6W1
8CzuyYP+BmII8Nj+ILW/mpXCtTINBDDbpNagp0+Yfv2QwsUsx1Q5ydMSBSNVYpAnshBU5/XBP+QA
WRye7Azt+J80/sFsjlW8Ltm/qP9Gcl1dijBtJdwa+ppDgXbQcRqjRefY+PKg33+2V9AGl0sdhPid
pxt4Nkju68vtWxOpR1W639x1XQgkWOjIKlqUs/K35nJwpHMbZifXHm2I6bhMQRNEOe2gQvzgYt4s
bNv2ggAWlKxqXH2vLkbSBLTS0fRUeWPKXjJHJcmV40KwTk492mBMtip8nZ7ffwgXd+ffDxWmZ/qK
asj3XbbWm7I/ZKo2xaEi0vitMdxVHXp3tnKFGic/2oMr8OFW1+MUSO6Z1PmTzrlQosqBAUUtIh2Y
g1USawiNG5etEbmyaRl1AEywCBBqT2s8pl+sONmG7eSj3iFxUPWcu+l/3r+pK3NZVqKD2pcJWpyT
ki9cb9dQrcnmTtn0pBHZsKlD7+totWuQMHh585oG9ka64awIXbfN409pZfcYV3sm9qrDKe7nlrsZ
OmTQxmGibilq1jFw1R9bo5ireQSV9RgiaQ49pevBQV1q5+fWW5inefBLpmmNd/6gvNy5VYNB8vvn
5FimaeDhL8mCDSWaJ5KqRDoHHaDO5Q+K4f6/ki3wXLBJv8dE88ZfmaDp3HpGqly0NZVnTohM8wQ2
zuexRUD4faPzrYYX/TpgAAkitY2rvLi+r2qH8kVZNSb82Otb2DVPOy4NwlaymjWWXCwJR+BppElU
B9RODWfKQ+HUcn1t6LnrfEudhxhxODR5oCrjDq1cU1tkwQvZMMYPVgr99/33+Oa0oR3LxHqAXdfG
0u364PfcJN6Unw9PU+XIDt1qkNeXIolC9ilQsDxDHzON4a5Pc/fD4Pv262VTYK3pSqlMrf46QJBr
pRkwf/OkoUxElSbnSz4GHt+fXlpcmH44XEURY3nifnD79psLcIn6GAbR7SSheHP/yaCyzNra6Vvs
xVJVZdCuBCN14jFjwOAcbTJEZKTLO96jKxEYwd4UawRdfFtTVOjaDLWx4Ib440ktGDWGwPjV3hPQ
6fwKydb4HvWQ0BjgXsW4BeObeflWvbJKVUiPo4uh7bsiEKxKXEdMTOmZNmGtPkRXalSiBqaGaZWU
xgcR8k249sACmcJBv5Q2vXWdeiyFx4gImrffdIiiHFG8ct2sdihX25d8TYhhnlc5rBaov9XyNJfd
hwXAdUKqPCZqE67BSbFMsq87bhEibTdei+VHWUECYrDHUvIdcw7f/9SHAevx/X0gM/9+y4BdhwwA
pxTFXCC6jYoz4vVKNJiFK/KW5FOFmQ9cw8SpENd+DkESwhmPInf0g9vNVh3DTNn7EL+ro2KCBpiF
N5RTx8SaCy4zmNSX+ddm7ce5+fb+RV7mBf6/k8R1YCljbAWGTFlmvgW21hEDRx8ziVu9XdbQALBZ
dFOgw3qRKQ6o5QrjDLjQJBjCREvgB9+XYWoaBESFiF4PdtmNBuaqqYFlrVknHJYH5DG2Qzdw78Yg
Mi9komtaGBWydxchC0BSF00O80Ao2gl8O8rPxE8+6v3bfIOTK1+yMd9V0rEMgVNfvwscK7y4jsb4
R6IiSMFHy6RT6hysFSSR9L1OwunnrHz8qQem27UQAjh3iuWYw7f3sUduaJ59FCjfsE5ooLIcJTen
T/M2feiXAnceGPU/4jCWqL4iaSX1yulnUorsyfJMw255aoyR9VnCc2bzbJcznxRD5Y/Y682SBYEX
saS9DVXsI7NzZCfthxZc93J79jMGAja3m8+++KOdI6gAx74opfW9FwMtdQwRsfdWKgPdY0ydXkIO
0n22Z2EhX0aS3k9YlIelR9MUWYUZ+Q9tWA0mphKG37in3nUkzLZ+OoIlVCMeXDBU5/aCOXWh1BYW
/gJcXjAaUvgvO5D6/uu+zssIwGw5yBEW2Rm2aFf5N3y+1Azp2XzXVT6G78OEINCcojMwwYpwwm0I
tR8lp3K2/LaZpOXGSAWLOaABB9+bfNBu1hSieL18Ww0TNc2/q4hOWPFMo6rMf75/i2Dfr7+MNSOK
JZ+hxdQbgs2/XtJq2ewAMZD/DcUYlJZDDgrtmIfEbZquOrmJwlvjU2nDJjX4P2xn7uK4sTIYfC6W
hO6xwc+KH4zoMfPGHLNbjO87+DNZzio/d2mmuhHEGviulgmHiLeMV94/nj06/FtGxKfyBhqWWn4c
FJ5j94rCIHM+D7OzmPZpnEL5KNKUjcsIaFUY31HyRXyUBUF4eoY9mG3LzZRtTTYcSwOYEdHDfqFG
MsqN+YstvxzFpo8lawGMYt+VcwdKfmo2LKS5PepJ+KDL4vQYNuombEWTCZNpt4txF/6z2h/ETIW6
rH/hyMOk16NtDaPpfKWLjqnx5zLrPW88o7F2VXvvLT0N5KcY6JkbqFTb9go6Dxot3FdQvHLjCf71
hdibTVu6fFpNRpp2sDcdBHCf3KVvcE12G49O51GRRhYp08iWiatO7Kgd8wesu1te2CZAq3mXkJJt
0bdCeamVnfHVLyIGKVJCAG8nxQxA+xTRmfb+iYpALgXTBZdeWg5kRXqg30GOlk4+slFthT/TzhVg
0IEHQF3lM/PGb1pEadjQQ8YOUKGGMMshoDm5xVySW4P5QFzfBmIKJ8oKYetGFBeDvHLmHArKEvRz
hseTCeDsnBJcsXnzHLuS1GFWRKN9X0IGWSsvxq6scDRuomFVKxO5aFR2mIXWquUhKqvpWaHYiTql
8SmP1ph/1M0kaNGWGX3Gy8vxl0+QKuiuneLR8Ht4o5MNe+HQIarCrjVf0wnLvsZslyX5kUR22XfP
tpe7fHsDZM7TaKDGzitC4oiVeZc2raz3IlDyf5MDgfc4pM1gPfw6AaeO9PVxGbLW/WRk4cL0SFv1
8LCzNsm5xjFF/md+kDbywq/3s0/IYlc7yuKsolXyej/z7VCGlqL+NpGVKTwgYDHhgcdorRj/ibaq
F9J4Z/DodGDQIIwNTe3AuEzoDiu2YcLfLxlAKS1z9MCt/4wLB6DT33PE0oGO73gGuYdGr2GQ0K9v
TfRj0bFDNtjXJ6pNA5eQQiUQQO6Wpjd5uhPNQek19a0cCJokF5oJRdHiRhxDMrKBeL/ttD6Xj+Dn
kqkPUJFYUbpYiPewljPKQ0PXPL6NZyOno0q3B3bugRoOM8m7IFoLfq1kRqesaLjq5AS6y99mVUFH
HhksGCu4e1o1mEvRyZ6b4b6wkF2jmtl/cbUZWRgcIwSua3ls4Xmv7SkYNsUfrsPAhvKwWf5c/aVT
6thpprJhdJxbThhyGax62DZ7up3YuYAHe7tIs3PsIBIGjrsxIuTr1uACCdEQlj0slioLWxzHDnj0
ZbyRmslYdXnfSSQWTwyMB9uzzuf7DffJFJkWimHwTWJnWcdfPRK/jtXZhNNAI0fn8po5krk9FPFv
mcIlqf2Ur710sux2lW4dBScTrk4ommozvQWuWfl1TYCJ9kKirRaHl6i7fJqGZDekS5z7aJrQiDpJ
BIMP04rWy/6rt0CHqxu7d7eivqtyEhj/qJsLIUtuxRpsMyA3fH7/ZHtdP4HXwWWwA74HaoNv2Y4c
7r8B9Z1k6Xkszn5FLW3mHdMxi5HMJODmWcYas/QT82Ow8nXFwtfjVmKzXH3aFS6579U2nCZjqUsV
LIyuVIIqjC3jwhPmS14KF8I5IyvjtES8Kkor2VRV6UuD538C9Fyn5wCJ1E0WBABFpk41fXXIA4v7
OShtxmtT44obFIXBMjO3gGiAd8BY9g6uPFNT1+yVcB6oaJIUFj3d0p0krFcr7bjIz76BldHyOyT8
HtsVnxTpE6KCJGuM/Ut3FdM2I/3JhBpxv8nzSo403YZNOYC98iYmcK8fFUuA0dfhD6iUoOggOZfW
wXWGrpLBI+Ee4q9VXNNfviEdQTB/JhVh2aOfwSoOlt2YyUmDxNgrvugQjsSzYcjm2nOClXc2Q62Z
bdmY4zg+DJjhMK7cczN+l+2yQG92pgRtVNIl2zOOAxv5Nh0RoOexSIWROq+dfIP0lZcnX0ENgykV
lvJvoYoEt7aiTF53Uw8p1gq9Qemw3kwjkD/Uu7GTD/HGBpQIdWBitS/KHsjAserI+SgEE0KPqPAE
I/nNAJ4gE0A3FV4nnDkkn8d2zgQ9NGYTJBYY60JLBOngGjOTEP+V8AgDA/99L18fsCCGKn0fGEbH
AV5MxYX8uMTOOh77eInS8ZAv2Iol59FuBGgXoTJHx4wSdHtyaNPn3xsUy6Axl9x/KXMhdaRCXZKl
DYtrw5ElLuvyRpPW8wHyYXqkSuvhEyy8huZ+L1Yahb2fe3JxuOEzghKD8/rzNHPe1aduKinsa7xw
knk5mBuA4njPuDapaPoslALByz3OEmU2K//mFSa5I1SGCxytmwVdO+WEhN4qYs+/y7xWKphhsU1S
E/wCMPahh1SEnyrM6sL1c4bsjFelL9hvrYDLGjqsJ8D/YdHynaaJhpMHZ/cRxkxlVRQddUuCm5SS
6XWjgfVC5sTx+JVhGLC4b4PZzJggajOLgO7NnCtpPqX+EnNd+ArIwxurcCJdy3FtjcejDzs1Nc42
1vnS6sLWB9wc7dPCDszicQ7jp3SaGywx7Kz2krsEzjqJXbONI1/Aolx4pKahRFHKiS+s1r1Inxr2
soky1IyNrnvuPBACm1B+IfkFzoRJz/3qRxUXZtWcjfYn/TChLKmNIUGj1WwD0qYuIMB3myEpoP51
2xz7rj44/KdKjyWt+Ppr5HeQPpg2Ib1Gx/carmsJSukkI1ClyQMx0vObP9YUhwPvtFeuiJeEHcQh
yRLTf0HG1fO74E3y1gdsbReIkBdyl+5k5hZOAeYny0YHvxzG1Wqa5DyhnTK/N6DZOTm0a+Nx/z3y
bOG21PjRV869G1uYMTD796KB0JvRTHEK8w9NG1tGc6pXU/ZLvL+wxVOyyHYoKGxozOI0OhbSOMAd
+bLWxmlDJorUrQzubU6fCQ0RqvZLNqKzhGJinA+F7QCv+DwVwB/NmU5L6rZHtPZO9J0OIjNxP7e0
eFbsLxuILPVJ37E7d001YHmwwIv9UteVhCQQgBxNXu2NY/VSXMLIzMoiHnD2N8vyjUTM99F/cUZv
UXBfYKk2L7cYdqLxQLxZJvnnxsahrzkx+SSewi8DRShrcphceV84V2Io8TTvCK2B7z7vCNVzKLhY
gJQCktnMa3o2h83KPcas7c3SaTKl66N5hfa2ugRWDi7p81gEFPq8mKpIpF5p7PKONTs970aJPUaO
yAa2PffIReintw1Gzy3HTWtiSdf0wTc4OmjmMSWRy7EQPXLf8yXPLCOaEwCl/jxaJJh+1drMmbYK
2L8wt8GSmClsdCm+Yj1DwbPmux/zysybnDxjrW7ycYyZnfCrdQQ8z3VHuKdwT5g0N7Kh9+5gGyUS
mJyqsFbssL0l/KnyziY62XmovMPgrXhr4lHY+zxV/Aonb2JqwL7NZmOODAdz67lDzx4dlqxLreJb
w4+BQxysfS9PQerBcWTIlaxgh3ab69+lSyA3CLHahA7d2ZRu5i9SLh4FJvqdg4sBCv/aTGEqSx8L
8AH1egrGEWNpaqYoBVt3hK8dIJJkg+VrWxIKYu6WELLDOR1DPfDy9cjD2+pbFG4SsFoLH67ycaFg
5v90Oq67poZn5lN5rCc7K4LnFeRzuEvI33lD+nrK/UyzL536JTJU4/yh3xcgo2A91pgp6mJgAEMC
dgIlQAQ1GUKG4Yz/EsDso6YRFrHTSpjcuYVTk8gCnauONPePOmxbwz2nmKlu/45nk5wnSqV7nEzI
Qp+WC3bMyF1hksw79ITtpGJNE54vD5nQz9+CLK6n+QHPnq3LPmEjLTtj8j0QwKPbI1qZb72klE3X
TExFArUWLdZLAR7QvmA9XeMTdNi3ib7BgckysmrM8kLCLSoJCz3Ia/uiQwwdJDaAE2aCQOvjEoMU
+WbIZIqnryN2Oc4et7yTVRhAJAlI2wSyi7A8Nbn8yYN6XH2bFOLn5DTVeDVDqNi7nQUOYHxPs1RS
tI/7AdlVtbwFaHCXdHWnjqRdJA3BeEuEMKwRgzZvBNhxKwy98V9EWMLfao/EgW2eMeOPedNBL8eA
7uXnewTcLuB9d0kk1p1esKnxsup8f4W7344OnbKzbQQDwcEdZ2Gu6mye2cEJ6zNfFIAn9mpyrSXa
dr4lawfZokWRNBz7vldM7FTmC8pve9BrNqxaIgD1u56oaWKmBv8LRpO+b72I9MPQO9tF78sn93uP
OljwonB+ASY6CIc+29A5DCRiXnaKZxpppDEWdHbmWNlQDO/sqeD5nec9+atGd+PgZjx2Vtb3CzPh
/OLB7cpcrGvdFpdh2iEES+YSRQM5rd23vveP4h/JZXcMrZ2wHepxMWIWmn+oBiZwMjyZzJ/fcjk8
QKICcE8JumMR8GvRKK/Gjul6/IM1lQNcJmbw/IHX7MyXsKo7wApVR9UQPs5pmwl+VTn4D2NEXMgf
oUqhNwJ8q2j56UzQm/8R0jE35gTMgy+h7QVcIq1iLndwRgrsE0SqAjsuj1HazZ/FmApO5zDXgMvt
me3HL+2wEQlEz180UBTvMGDTNXLwj2kq2OSgGAOafACnXFcTcBpow9HwoWiimrtUG78VkUnRYcDN
8K8vc8oxwySXwl+wPHAwLCEj39ddb89bzRz2bMrwKdzX3ful7JtaEspNCGPBA//irXhXvUjfTJi/
YfT2Y+CULBe9dfKE1UDZceEqZMskGUi1b9hyZykke2b0/sW8BsUpbCFM0GswPdNCqfWm/5VBWm17
N8K4x12EjL9MZFlEmEs9sM3pZStWsyh13v/iN++CuSSeRRuMfodjgXG9LujtIUDHhhXio7sfuH4H
nJbf63b6qFq4JToXwEAOXT3W3Ze8/f3LuL5/4bkQ3X00d6Dzb5gjWHczuJ3JY49IlHbUMvF4DUDY
MriBsh/lwUnX8u9/s4WC+fe+ABQbYdjYirY4XQH/urZtJyzbsykyHpKylxKSmX3UPTdB1jbdcBha
QvALhFBpiyx7/TkGrcRjoAiJ6iry4+iH1eDP8lET6nqJos7gWbgAFaFF0+Qa7sBNGEqGH5kPusJ2
dwbmMDKc625fonPFwLcn3Q0qPU8Cs/s/gV6uO6Y8p9CEOITVF41zeJPX0A/jgAOI/x2ztTCwgcC7
PxN4mZPJJImhVeNptAbf/FnknpxsltNV1s92RB4RY6SIWgYYOvZDL/vkTkXi2B+xpa7BKaYps6ER
PHrQyugRXF0hc0AoU7B3fZhxWtiSvxy3G5r8jga6Mr4HxHMCmo/qu/zb5gmBySxTFpLkDPiMGuGX
xVflPN9UgCs+rhXtRWw0F7UcrPA6g+AfcjWnv9t4WyQSaLsiYzi/vxqvt6Nncf2B7dm0wV31hvBF
1MTtDLXN4y/1377ZGoNMAIQlyEj7gxRjp0fUuFDkrK3Edv6DB+m+Vm9CB7Dpj5uBTziCYfeGIsfJ
NgkivT5mHcPXovPU9nXQPYZTWETP8bIYHrNLDCaAJU/b3sbQKu7UgyRf4B2KtODL4Ltrk982W2vW
/8HeKc5/JoaFbAu//d6aoO4EIxknou/VEIYFXlKQ2WfLjkHIgGfpRikogKwanYwyq0E60ehdhV2v
Ed86xnUKgUAFTt2+wKuh8f+L/6PRNnH85SPHGUkqY4SDyWX8chDUiLVPzKZgejGtZJTnG2uaeTTz
L4DZuzS7YyRcacLYgsnvphtwcqz1qgNtD9Gg4t4sGjtzao0Ge/04GcfyNscERTLSoJfdWNhJkpjY
kpGaNSfMavph+Ny1CezHG4r6xHx+fwlZb9YQmijihgmfGpINpdTrkO5jfqNmup2PGulu9tsnk6G+
+wxMaEYBglfmPtOJ7GhsoczbOecaUmx37W2ejQKbMUFcJAqbwmMTytlF+advu6S1xshIfEtNzPfb
wIs+aqRe912wkYAuRAREagXp7JoAiVFoA4htdg/UNo1b/QsTApgaZxRPJPtabKp36lYZwodAs0p1
tYftZPKFEff+831NVQF1hjXkof3yUJL5AMBXecO0wiXzabU9+BtuKRAD+ohB2idjAQJJDv9f2YFv
Qgx2GayNihBNt3UV2OiZtJRnbvmgG4o6mWv3VA2zgZS8sfUgndsf8GSuQyohwCWqomyC/ee8SdXy
qRXixtw8pEnmE2hK6jDvn1/fX/i9433z8dbm+yOL8dgfaarefD/0/MBxLyC7Uo57decV86AYzWQl
91o/MRMQpLx6Je0qLRfiw11rIx/+iDH25gJ4zZDPkI8g9zIJz683kweS6OF70H+G1XiJHupSb+nD
T+Z8SVx2KeKRuTIz1f/r/dUmN/gba8EOLFIzYS4QlMO3BwKjpRR61Xi9Z3hrsv0IgrEPzknvYV51
5KI7oz97NoriDxa5fZ0VkQkSR0NYYWSGrLmr+85dZ3K2su7we0P3MH7xmZa6PoeM+NrudDO9wlHD
+WuwOulqs2+k8kG7IA2ZNLIzgULbbKSG6X1Ik/htUWQyDqizSwE+dLee/sYFXY6rkjWEWssk4Z4c
jpbukDHEtmaUBnpt9wPW+3VmBVWZhQ3hFx4k2f916yZyo2apbSu7ZwKVczmxbCaq4e8bdHl7M1b5
5Ga/BGLMDaVTMKK0m0wptyCXfvCSr0MK7FryfhXIVdHaui5FmEkXxs6wZvf+hc6TxhADwf8ks9sR
offX1NuvI3LRyEEtCUGZlO71ms5S16WHubmf8S7xwUwyW4A/VUwksIPCEv4jjYF75ajBMwZzgnnD
Tg5cUzyKX39lj8VpG5IjftZk7OxCnltiZjQ/j/0sbRcR20/FfbIOyO2O2HX1qvlij8PWFGeU1JHZ
3asGnsT0oIErrbpyYxQElNlhB7a2FBGAg2YW1dEcosmrkX99c/FWLxizwqdK7rbCy0A+F63SzWjm
XmoOTnlZu4VXSp+EEfUCnGpR1EUbUewUL3ecpLPhp6U00ock7vjxYGdM1dUsYFAGexOUro4YbPiU
7jkcs1Zq2lrMKSTDKCdGsDz7VippHQtKdkTSTelmHouopdtzRGsFKyjdezBThdMprTWfwTsQuAqy
WCb5IaDjS3RRgGGrC0I1NaPcklhJ/NJR9ZknWK0GVSJ3kw1XR8FGctJFhaBIe0VRSAn4ssbYMp+D
zlDxcJg7o1u9275EHRXeZe2GKn2v001znrnvDLh8c84MZcySb/vD0sWKDsfZLkTWGIrGjevFqbZn
3UMG4pLqzr6U/ztMCM4ikOGFD4z3mbkyPRsJ4WqJPSwNO10JBnYoD9NvJ9Ez67ZYrWYxAsHEme3z
O89Op9SqUql6KgJWEnoTwC4lc0OWqfkP2SVGg0yIzZafg5ozxGduXGAXHvO4EXmVCXcJTJZelmtl
2TxAg4m4JKPwA7rq3LCtQu9zaTdzeI/dej/+yDCSgG0A1Oxu4WlPS5BmVSQxZlT2Ja0x+J+xc8w6
pcCMWqXKnxCfUiZrgr0za29iZBjHWpwiXn1maFFC8xIA3IgRNkCSxQ7UcsG4buoiRx514J8As4Y8
M93bDttxlmgFpBAWB/gki/v3tgPcMpPH+cpwX8TDJ43H6ga+vfdQNSIZjdASX8pCTVI9AUGoL53Z
zgw6bPHg3f7Ego/rclrDmv9dwuLEUyPBrtN9XvicDSNPUuJ/AWZY6pn+6DR+xUOnbOyzYTTG+uyr
bTGGr0j8auK+uynpIObo6nFK5mMsBhr0e0tQg8VYEAj/EnnXpfEQpFJp+kCXLFZqZc+icmuyGmDf
pwW1nXVfmGhILLjdSvz/pyc/yAeDNsQOthJ5BWvp9iigE7hw9VT6VxkoK3val/XoLWzZ/LJxJxO4
NT5tU2D39c00mLIM9751ZAB9f2oM25jy47Qze/ZSPUc5ysLcOZ2ZbWeuCRcT84vt1LSRC1yMq5dA
2Vpd52X5HHc3Zlu6I2hekcTMTs8g5X7xc+apQ/TSfM5qSThs9Z3uS4yRykjyzIK2JvrNxdkwiNmB
tX2r58xLN/6a3G5ybiCBSZ2i20CO61YS/i6qiuHCYzUvokz9mLSxQJcVItnJOar47h1AB/UDl9AY
LuaQRGJNXcXceuRUwfMmNp+XgeyCNoq2RojjdvjelNiO39SOO5WguTvevTcrvGARRHyct4IXCFoj
T2hb0LzQqObJhPFpb6hstlmDPKtdwFa2o/CVQrBsfl5ogu2LdgMaZpp8LvN55gs557JMGcJI9cjo
RsHbcct1k0cGwXkbpjR7oEyriInth3KpXTZjDok6x28aT+lUHUIDn/zndt9s8/55F+C7c9Y1+BMj
Md7uIcrWqHYP6Kotk1Wwc5j2V/NrbV+iXs9TIMj76BR4ZHukRDTD5Vk49VNzcsjKKZANibQ/9k6u
7i/vbAlVdQJQxIs0CafRuxxuO3Sk267OpX7S4WEHGcfMki2o8JPgvXo7S6CD0cK6rFqG9hbxsWlS
3mnY4uGKeLWiAB6PldGJPsmiH8vz3oM4gmlFlo4dgpRfyV4H/9LBXhqx/3exXcRY87r17PupyuXn
nb3ox1tOHkC1Z5RxYbK29AsyzUUAA3srEsZUZP2aQRvRx5zyB3KaOdjkXNO4CVaZl67KzhZaN0eW
xqRiegGPDmkGfYt89zEa9rjSWAVMvvMozUjjBk6ia9Y0vAdpe5Gn09v5u4lGYSDB0EdndtJ/s3Za
0rJ/+567QS2RwkHTknJSJdZRTkDl5qKxIkaiDxZuib8rpag4S+sxM4LVfGi9S9elwQPznw6lW/JX
TJ+xOoxADMa/i8wLtBy7KCY51XV/qoGJxYGoIe1ZxaST4vlAJx8nbsLnZE+sWC2FC2nWGEjyEEUC
1EVxWOXO2fDgANZHtVPYe4VPGEBNM8t5AmasioAxdGUUM4wQAHDsb0asgBndyfwdSY72ZRvuZgU6
E9DHPa5KRADsP+0RJiBmclvFLJi2RoJO90zm6ZyLrpb3yxviwnVA1omjXujgdYLZ56tQOnSrruo4
uJ90hYhb8iptxJ2hwig6+UDyRzmzdY477kmVpvsglxLmSTjHEjLRf8qKoXnCvnMr2yXRwuhP4qyT
DSMLBpZEsnwfaEUO9SndBVTdTu+IbKq5+pBZ9MDw0HDiMjlpGgJ8IMkqlf5E8kM+kRNdsNEyGYTu
p2lCTTtRdQQ7ocPkKOCqetqV7Pz9PGKKOZwdA04wtLI9Ou3JU7enhxAFJFroJmC8t1zxd4IGsTcB
9fLcGOIDx7GdxYdhT0h3kKffM1t4xx4We1NilTYEK8gpPEmCPJjRXcZUT55yagRiHbSv5jGGFgoN
Yd9zmRCc2wOtDQduZ9dDI/LvgqFq6/ScmpGnXsr9ZdceXPPnIcM6AbuDBLrZk+OZ0nt1pjjupx9R
zBSpGk2CuALg1CjMIEoA6T3v5A4ju4D07t6dBKEpGXKd8UxtnEgU2fRRt2PX3i0maFQRWrzkOPZK
Oj5aeJTt/CmL9IL33/aF29bfzDl18N0sU1oJkJ9yGLU0+S7RWu8xaPNbNzIaIt0K706DFUY8D7l1
jHGvSLxDm00XsJlTMq+Ow0QwYuiQSU+Phu3Ob3MwISak8z24RRz8NS5wgtYXrbPXfDFkLVocyawc
/ZC1HJQTGm3yUZhHyfKl39kkiIOrIbihCFnq5oTCJ+6z/3q/nrzGKHBI9MXAAcgaSZW6Buk211vq
NK6Kz2WByf4jROw9n9+kdbjunSwtM/lffTFKIUp44BkgcxRdb/x2itwZGCK6MUuuSNrgZaVSYAjg
1GDTgl1FayDwuqk4Kgjz738xPk+vcRn6lpaHct4yMc5EznhdspsQcHgek30e3GQzAo7ruGIsYRSG
Vou/2oClQYsFUkq+edzmcIniG8x2k/qrvRuceQ5ZHjWL31nGizWykHFMugDg2q9Nc4DB1GAAHkof
7nFyMvG+NQamQzHH4LGDFcqA5tJPmMCLbtYUrUE1F6OPDy42LFQT8zgkeOeRLa9svr2jAXtDKKhq
aiYEhkwe7GwOFIlLL9qwpi4wxTaOUHw2a7pt8HrpmUaW9W7zWJN65Ji4h8TRnzhfwgK+YQSD4z8z
fdlFZOsrY+zzm2jaICTet3ZELne7jXgcfIEMspYkzRAFmuJQMXapzm6ZUVtFj5ZUetD+3NCYZST7
1IQMfu/6ALP/IUylUnWNYIth8TFbF1qs2aO3wpZ6jlIjv9Hnu9szw8f4a13xtamPvdNhGXqoERob
P9Rsmi5+enXYrcU5x5gF9/w0cAviy7xCQEdovQ1rEd+kU9/TLbqwdcsdAY9Q1/j/wgcmyW5j0t4W
oCivEISdunaYUcptu0Ok7n7MUCwzlN7GCpH2NDGPoGXICDPYGanCboR0dlfipzN2P6AtbMhxzDbE
zOKJaiRLW2x8at/s8aEdm/znmCyz+ULGZQd3jNezrPiYL1HBpLEG8jCdDm0ruSfqKUbkvJAuj8Y1
f5gYliok/Yudkvba1OePwSvlaNprhWmrReA85I1kcBPik7Enc5rdkbmhZBXT/9lDXZz9N2PnuRs5
kqXtWxn0f87SG2B7gI/JNEr5kkpl/hCSSkXvPa/+eyKDNehqLHYWaKChkpTKJBkR57znNSXzmdix
J6jt9oIdVxtMGI7jr5a6SvryH5YYNhC/rzFwR4BHthNsqE3G1H8fZCATK5ld19YV4TyJQQxV7UVV
+qzB6sKwEfFmeHLwhLaYRhExnXttjW+HHjqnKcejM5i1OQGD6VHUBTW+PTfT1NfgQYMWPef5gBU0
eSrRdKs7BJvu4tm0zyrXYGAxs0dH2RmuHdhRtsu9vlODoeV78bHQM6W6TzOspM9KjR3TcYCKnwRx
lYyvYZctRPhaCU76nNztJ2wQEtIS6l7Nd+3qWkSWoAebrmwoZPmBCFmvDpowcsge6Gf4cIHWZ7N2
7Xllfac4i4PbPgoThwy0eAomOhByMGO3DkAEKu8cWag48JEunRtMA0pvP0FmdPmwmfNEUJt2O7Tm
OKGGMPTvmu0l53y2OtsHmUjv2sIbCKJOtJe5mAmv79tXonwJPdR0wlFNReRW9CbEA5/pTliM+FDF
OGbeAJEwuwxmy1zJ8EuNtiAUDN2H8sMbI+OI8V5BvnK87qFVRjvH6twTn1Xbq0rMHlTRcz/bmKr4
HaQDHKS89aZfQ5MknNxZPqs5wVRMks1qN2p5dz8mTf0QGnV7G6H1OGRLb33qXcU4hiQg7CviPLHY
o2G9ZsZbHlWq1UADLxTWMs4tbtvRqcZp81mtLevbQkrk57Dr28eFaepNhC/WVd61BEpBgjKDKqnI
Y0mndW/PqYl+YE3nK9Xoh+sKVcF9pXfafp3alJxKU8dPa6wjH4nE8qN2p+ypGczpoSAp54x7Vnw3
kQxDRmWbNvu8aFeSx3PvCTuo/KxFofXgQs40/RSbUZLhcvdahXv3ObeG9rOH39oRloeyozcPT1Y7
1JwmAD07IArFBKhzzZM52uVT3U9ltRMU4IOxjMprRFbLjVfVdNk0Kk8QQ3VYvq1xnJxKv9WNiLSw
dVw/sjas3iI7wZtnCZWATK4WICTU3jSsvU5OtWQkSVjL/aor/a0ddfVRi8fxKp5SpDPhukBnTdx0
lxAd+YCFrjvvMeAt+StauFfol67r2lz81HVbh3jTLPwJ0fHFs6vhTeN4O0KT8vwMoweERQQHFEmm
PptswHtlztx7KxKBIGtS4ZvV8QGAIq1nlwIS6fyEtjOo3Kp8HYrUIkSwSasbHk1KU6+eWCc6iUOM
wFgybqbdRBjMvM6JqcDsbVEcUWJfWWwnj1WVIFvEQ/4FjxmyiNYxfY3LLMl3k15C3rWmku48JESC
pJQRkuJooH2c8vKNDZX8FJ3/pT4HTwaegQzMX3Sl+booznCw0EleZUNNNhWdafaId17/OHHYMD3t
yuOAtTsx9kb5ZMP10v2wqLSMOLZkjOnKwGzn8ZBHRfdNc/ryLqb32CsTZARCExyVQCngoD2aw5cp
xahuHqov8ar3V1itv4+d8WKDNWNKnc0HZSCvevX05kCxXStXWt9k3g34UHHig+XGDkV3fUdFEXsH
xmkE0jeNzpEcK2AKyKVqttcSCp7PgER9ZeI97ybPIiLArJVvStTrtCBtQkYu7yr/Ya+ldUpjxbyu
1qX5jlRKOWeU0Swuc76NTGM6D0mXMqG3rYKkErf5NnF2XGuLZX/GP615LMJGNYMyzvqDvUz2i651
BVnPodKend5ysJGHevKhxEW8oC6qiZ6GpJRq+9gi0bmZjQFTm5BsCRJmyaL0HJSu7le4HO5O7wim
8kuu8HkYCz1Qqwlm7Gp3nyrcxfaDnsbJgc5Z/RSBPo9+6RYhH6hiL4FL+AkJuPKoYU72URkL24+X
GDdQ4VMC2vVePU9kAOxdYyiekQSC7Myr+0oCR/Q5YwTd+ZWgFPhchfpJ81LrkM4aduFJ2ObHqHKT
76Y9dESAL/Gb2UErMcPewRFloiOxSRv257AMWZrIPA84zzXnRE9K8gkJjSVeKAzSpE5+uHXc7NDq
u48t6A2RCGZ0yt11ponsenj9enRdrGN93STLHW/8Pe3s4r1ZNbLdIuzrqsxg726Mfg87MOG3mAud
M7P37tBMmHvSO9uD0UxR4ZOpVgeppVg3Zj3bvlOr3/HWMa/nbHZ2XswmVAAAkA/A2g2Sts6/rqYe
Y0ptVQS1Zr13qs2xfbbxIMJJLcuSOyUiA4xDuPpUtvN4sj1ChVV2s+O0LOGJADUrDZzRVD7F7jji
OgfWlh/mNEvKYxa5cfohyb0gU4LQuCYkgAXZqgnPkGRtBPgjFSv1SqGW7BKsr6kidY+M0uF+a1Gk
s4TstDfbkY1J1U2CT/JpI9JmbCj0EBJqc/ssBqxCFoRz577Hli73dnMeTWvy4iDWpI5NCSfgRyzp
aUVxJRoh5zJDWvGLIf9JrQd0Gz6NKzOhOemj5ktoeQWZP1tzv5bQCSj7EcVceSX5fO8b3gdcjkfl
riuwWw2WYRzXW9gQUXtqQyB13Kmieql9Vp1d3pGI3I+DH3lWn+4HAizivdK1RJgrCgl6L0pYLu6H
ihdoeMZLXSvQUGSUeArG+9OhYeRbPppTE6ZfeyuqemJ3sdNJPuEyGWoaYGCW6+o1g8bZso9I7gnY
It0wLXHhnXB2JzbPLmP7Zh4c0LmVQHJimMIp5eDyMXwQaoyO+O/bbaqWejkKoUGj0gkkSuFdnNCa
da0XD5ZFUvQfOOFmA6Q8+NDWj18mdHrtYlhoAEedR9OmxHKdqj6GWchgF6wnW+3XCWF6GCjmqmbE
MWhZ+bDZxRcr49iK2xExj5LIvAdhyaUHibmMJB5q3U9oJYLaoS6TaBdmqxDtP7Rv9K53sjROVEVA
NxukDakYNZqPSKbpHjcLuU1Q4oVmbpMNZnD4tXfUUiC006alkGC9Mehrke5WV+mW6IjDV83flMMs
ZcVC8EpiUgJ4x7/qgs9v/FTYaYIzyXMuKD04xzGX2WDwWP7bNgLYdB/VpAuz7FidxBBSajhlH7Gx
saXObpQ6lIYEL2AduiABl6rTxW7JkRT8bW4h301muNxbAnbFfGBDrLZpwqiJaQ16tbDMxebjztpV
7IzWqFwxXzIS3G8cLk11pPteWv0+HKu2+tl7xLqm1/TFKGF8wg4ttT6vEdkQhJOiQ6sh0WOQziKX
YQolHuIdjLBYyjWISK1ZjJpqCrg8dGA9AJSGmoJPdauPsACw4s5QpB030nrVuEIM1sQTEOM2dpMY
ka26XPRNwdTrRQzSGel0Bz0xU1g4EtA6RxVjstAVgU1ObAtI68LWFNPv2L2iWccD06+IskAKv04r
Zh9HrWqHBQd4ie41pj7PEA0cZdSxxbsglqMUGo66vsLAVaoMyNAvDWoi5EKSf78Bl4bE/kuCwHiu
f/FG5W36BQUyIAW0K4iVZwwyxp64oWTNrrl1k2ZmDea0IV3OhRm9KfnoLARUZc+xNqfHYkLuSe0T
Zu1CNYgtJG/F1JGboAoqGT8xW+0Uhi5I28Tj2IiJ+9siHQwHknedCkHDFEeFMDlpzM9YAQrfyB7O
hhrvkpTOAbGLNbsDxo0Xvc82+9w0R3YzjvQos+nFau3n+KrNLzO+YN3bpiKrvATB4jbN7xATJ7yL
qWtIl9pm4DGpG+mxMVpb+ZyyLajPKtayRJTjT0JqLcq2cfxO15a8lsL+dmJG62nZJzXOB7xwZ6MF
G+7aJjVf4jVK85vExnX80NKP2Y9yLyG4/TLEuWC5fVSg3lUsNGuxz8zw3+itXHTbaGuTNI9SlVOM
ibiiOrn268ums9wUk+OFmUxCE49kWQ9iRox1AJIaBvSFjRGM5Im2rFrr++TMmvdexZTSb5nVi0a/
lXSpbdFeZMYSBepCVTAJUPyK4UNfo5H9VCxVWLzWJOCp5KYtw7yo/mLi9Jvs5H602d9IXgfeuuLt
oJ8l5nEpXFgYoVOaNf3gxdep9iaIBvIStVlWk8Nnhe4S8izQPs5f5TRO66qIK2VK0/L1YhMpMWt5
YmeQe9i4ytkUp73uXgS6BoAK/ziFqphUSA6N3KO3Y35xGBLUXrYYH50FV6BAZYpl/eMmnUSYILgV
cvSgL45wus9xZtXnIIIMaz3LrQzHXCHs2SawctbZSQBFxR6RkfYkueJF34kfHC7wekiaDEwiqfUF
9xJvUZsXsVLrEXe54X4zfGkLpOcVZk4XTiHAj5AsyccE2EwcP1VTiw8vPXKx4hfHz6YTqEp9rgDg
R72YieKQG7HNiJrVjkJRUE3geAuNeTJi/xAHHixUbpd8Xno56kmTSQzMDVKh1hd7XDBZv5oXRiy4
gWawTgvq+SpLbWe/TVqaOYXgfzXaudgJgAZFzSOndkvtCUV+yQC6ashfrBJ2+o2rLn0Yf/msLqGY
JY6I+DjIJjncl/dtsxPYbrbUFVW4sPO6TRuJ7caeQnE8J5LF7xBxK0gll6kX4u2BHa/E5E/BJx09
nUfxe1GWtxctublm49CewqTsjGGPUUlFFirwp9u0R63DwYMZqGfPM46VNsmPjEkxVFcRzcEvhUCe
FbEQPY1Yi0KJHpiCY2HjZ0aOiPC0zWE21rhhtmKGAI9VVKUohI2YnN0yr/v3LieTWH8yWoIak8BS
x8WZDpq2CNspFWtIroyc21ajJ/QHv3hbFPBiYptTPj7alyNHyTtx0ErReEQDKhRZF17sJqmiJBav
ihuhuIBos0UFUF8mMCHUN66VKt0y5eHFZMZGvWkIOR/DK2naN5KNSFS4gm9AVZ/gEGAmdyZo1+St
rRcaltmrq5BaFgw782BUaCkDRt2EA90R1kBrGkRGPDtZsBn2b64InotsXv+c4q+Te1A9Lyt5e4zl
gi7jsTfC24jk4RUeCu6VVfO90+Dv7CtSSkaCZKWmcKt0DHn/k0JxjP6NKI7L43WhSEVRVfFoZx70
lmJvO13CtVLNVuy6m4Ry0yFLd4lETt2x5BAkoO0CZm0q6FkWZSa/Vg2tWKFpGIthTjI74pit24sL
aIfhG5ewVVLsWXCi7IgLtvHd4XGJLya7g+lNqD230fw2+9yoKQzbxJBXl0PmTXy+mYwphB2zlLcp
6cYFqWF6c5sNU6V1ecwybJKMu4qij9S2MoXJjiaRI5jfi6pixeIpS/MBiH7GLF+UBmoYMWTqIelx
iUobEyCSNXqqIxzCZpSOCvHKEIlAnGHCFeQfXcrojc6GxoyYmyvy1hOnC365qJHSxNOlydyjhqKF
NyZlDfJEHD3EPta1Ak2ed7BpNq2uEAPShZAaZl/pYhIW/5pl1kXuLEtbQJiWGyhZgFW7kNd8tz0z
ba2L4S8EEmGx0octtu5H1wuZMRwTJEEXbWpJOUZVJpaNJC65uSoW2XZdsf4WK4WBtliGc9iL1atO
bCeW73W4CKjB3NZTUezk2QaULub7C2DktHcMdS0rqHJGii/q9sxsnQcu9JcGpMMF8mrb9hNph7kR
+wg8EDq/rU1asPHttKBE28j8Q3akUdUJTlSfxj3XTB7y25omqEx+dnri9NBIk7dFc8hF4YwLMZ04
SFHytmErUu7Khxfy5S3WqpCD740h4siRursYYtfd5nrmQt4MzhzyaJPWkUj8xJGzbdmwX8TePqj4
hkEblJrUnFhYvpK+kgzRzfoI0ceYtKv6Un1vjDSlNoj0uY4TjZ1vP+CSxYeRF1o+ch6sOK6R/Cdd
UlGk5YQu5b6/7qZk60VtJ26+as7gTT6kY0qotUO4jvp3EJYuBC9yVC+geINi+8vqwRb0VbzDytqP
mGwB4wM5qRhdSeqmvA9G74qbLvk0rRsJNxzJ6I1kyb0d5B69E3/Kkwrw7SvgA3GLNl4QhE1xQGud
FbtkAbhmZKGsl4ui6VC6pIdfFuGSNYCPiHhcyREXmtxYUk5b3NSpoOAKKvy9X8wt+Zb7egYC2Eh+
kroW48vBLdr4RZI2gv2+eNTlOWBLQAOM8hI2ta6CJNMZjbj26jILtbq4mIIkIcWpcNfEVutBred6
R3olOrEtXW3UHIGj4DElpP1ri6Ybe1XgDSyEx2EWN2Nhi+bFKhBsXmUzI9+k7FvTu1pM6HkTUjA9
SLHvQAIGrynaNfFeLjXMVi2O3gRBLBCmvpCx+nCKOmgekthL/wWXgqQTsflLQoQEbSLDBcHcWaCD
DlGjHDfcG5pRcak3dXWh8Ngi6r54QU6zLtgjstjdjm5CI6kyTam3aWKCjSjDJJkR/jLVfQOqwQNj
X6ARyX3bPBxkFdVdGKmFrPQjsxbtdSp3iiwdxhpslPImVM6azJfCbI3+Z2NjbOcCo7YLWiaf9e3a
KbExi73tArdsK07WmjM0BD7HphbfGAiwDARdUpZPIS5FzRvUZlp+h41M3F4Jd6kJafHAZNKGYMsB
UOtsJDF+zDpl7TC5jIfsDqcMdZ12jTp7GlWPaGeqtBUkKVlqM1MQVI9NqWSsbr0IVyAVBxTopuI0
xRxJlLEalGpxMkl8zjJSURNnocZjLnlxHOSL8HWOCAt62WT+m6geLqLY32Ur4MpdfrvUcPfFcR43
mbjrjn0hkDtzGOvzrQucaJs7W0Yrajq1vBVsHh0bC2+jJW4bEFEHJuefxL9kA6TMEAduCV/RLDDi
wZjIZJYbWdHpQv36SxT/17AFiFKXRSeJcHBbxCXqjAzBXMl8D6okGdcd/6wTan7Bg7aWnl5M1Prb
V0KJy4/84pZIDhzLlC5RPg4bhEnO4IKLDTEBaA6LC89qg1zqKO0d/TDrs3qIbUWchxtnTD7I0kya
hLGei4f/i7gnUr1FnWhB0zaUrts8XlpUvt1twfZdoXsYi+U+b3B2d33JklzbVhA2N4nJdjrKoJIt
IGHzjEoa2hRtD3dubcezVhfUKgcUVu1IVIsSCarhtu85UyV4bZtRTiMdkn5xKS81WoQ+jlW+4SkV
TR23b2xHsVS3VsmwJ1E2VDKhZNusNjedjV9fysqtslxhSBTjx0tBpau9kN8TGGW4HQcpmqb6CGVB
vCOsigSlXbPcuJ8xcggzMKbt3XZegv73fqNoMlkWHyiyl1ltj3j7u9oSgNEJX+1ccwzWpWSS2qL5
5/JJfx/yoHjqwMa41QZOcXwqFjGCnYMkdEtYYGMIykXkpED/NKWNKcqMVrWFvwi6bvGqTlEy3gk2
am3TsJVxUHcXYcemlQIvXfm41tqKR2ErTEbpVLHKSgripyCuCncC8ZqqO/ALnSxrNsq/QqSlw0Ss
T/HJ3UkpQrhi/KOfJqt3KB23XnLjMcv6QLu0+MMAhS3ax41m9tkT250ozPH5FRfcVU1xS7WFwQhg
KOmWbgjLw0HVuO3jcY4ghB/skYuBSki5/KbFNU1RRNcZ8WgVEe2R2Nw36vO2KJwIG7E3D0yX1beR
bENpUddJyU1bxovDysyMLqOukqRNaeKzcZq9uYuGfeH26MyYO11K0Q1y3pjeQkzJLYxl1edK44xJ
goelJPptqvUJxryp7qqp7JbxRYkBeeko3VLT5vOqEetC2IRd5MN6W0M1n607JEo4XwmsdA3rPP6Y
sXvxloOTlXr6qc9g19jHWLdHy0VWo0WDeuwdbHx9CxR5GHap3S/NR6TX1TgHqObW7I5WW8sDuwaF
G750GP+ZbqAjssDC1FpXw9nXIeDQcR2d2g4EGqXddimuQtdjAykqPno5nfjDEo+DcVUuZZW/lDxG
Py2Fse5Lbg/eeMDfdWWumRaLDRwPdepcTc3wVa2btrpDiRUWx3Dk/cGiMmARV6w7DIesPcJ78wjm
Fw8Pc8uzdSj0cFGPdaVO67WOKUWQVakOi7vSHeqCiO0XuonpVYvfo8odAnWa4X8ZXTydW2u0K5Aa
+jvtplzLckJUVKf2AW8ND/MRfZ2qazfJV7U9mJ3X95U/uARzJQcznxTS3ZJKGW4VJ5vzZQcfFBa5
nzACnBXfKsMpMwjgUkvDYVqrYFG2G9Z2WqA6uWk3kpYFscycd1VC0k/qJ2SpwxmO2R/sQGUZGAig
TdW6CaG26pWvxNnoeGeMapLe9o1RU+c1GJlZTfd5ZRfta2WVsFq8Mbama5SLQ3XAPFYviUjL1VOC
BQJuwigs7mtMT+urBsTTvPXyrlKurQobvneXTbl+r1XbTsFAFTTF34sVvlO2j4d5NEe/g9pcgwyj
Tn+z84mZE6bXX5A+ML7yrc3x58Ko5RERNG6LgzvuwRrtNfGnwTGq79ZKeSVkVTNo2xaaI4FDR4si
5QZmjG4/QJLhyvit6S2VQT5FxiwKq3+GUMlSWOYpEg6bi89cU6jt5basQGJhX90Ix1uhLEt8yXxP
kAuMX1yQdpoDWSJVkZChHaWRoy6jlaQXuGTwzpgaZLeSwipfJJXzS3Y/ocuQr6Jpq8NnIlOJqc42
y0gLY3JZYayDcAkkMXY7cCTkKUekIcYzl70Zex8eVgf2trobKqBsOOfYbRAUo6+r9Tkcm1Z172dz
LRV3n/Uaw4skcUSLtGow/T46UqIqqKuXQvTfPZsojmatYXfr4PtXz33thuVb0md2+GMiuhxRnjqq
xWOf9yY+AJ0I8JWfdtlwp8s/SUZ3skwJCLOVq73OMKjLXxxOsmVfgS4OLi5zSjQbAVaoAp/IpC9L
cqlKIj6kDoeD0OSkvLGGtHaPy9xDzQxVnSi4+0YbohxtKdNo0nAGi3aiIzdXmzpKChSf97ZRhuvX
gcJDh9oBkXLcoUYCL9gbfYYa4VXP9VRTjlWXJ5hTfXI6Xt5pTlB9NG+8jtuB7U9Bv7fElYcBc5JE
pCliDDXiiDwXqlXvh7ZpGx/SlK4gnyIn866evQby0zJFKSWA5WYHfHfag9VPcX70+gV6Ehp0x4Ms
HetPmao06l2HqicYrWZmZJTn3zIEky8YRmenSneHdw6fvg6cVWUA61khepEl5o/mTtxfAyList6O
9fQxJmBwJ/q66lMMinlXpKNxdtNx3A+Tx0LswZfNHzWxumXQkZjYHuMxn99bE0qZ7676lOymbqjf
mqjGE2SBAxSgJHaeWgSy19gwmjeYLhgMfqc0Xg66VTR3tjWnb1CUm3t2t5y7nJox/m2F8TmuW+Xk
hOzzqBSX8aTn2oT+lyZb/U6SA7taXlf9F2r56Nxx8/PWD6vBcIIIrueVDvr9A7b/fMYLMob10XpQ
ERhBcPGyutPfGEFk1q1Om1diOD2l2i5moN34bZuAkGv2aB8jh0rPTxhr2VeWtSYZwgo3SiGD6d3b
WhYwkCLdNjBrYn4HjyLHNGLREf/oqdrcYtfPtLh0cj0LUhok5nZNdeUUiRGkmjHdpGGkfXXVyvmO
003ynsTZcIb5aNxPs8ZT5tnhwat1Ff5Sbp71qcvcXQ9uP/u6GrZnrBGqb5xtnAwjQplvimaWhzhi
3dHqfR5ge38N6YeISZ7Sh1L1ikOv997RstT5YOD0/l0v9PglTCx7Z3lZcpiUNfwUp3B3nEnPmcQO
+rzDgqO5K02DLTVR4jGAYVc0R6Nwkh9zpWhPndvF8z4b1fYd7uvsBDAbAQDNWBlrv84idpYQE71d
06K9I3sJF9pcyeo7t5/bbq8OelEEo1caEE3VZDwiTZ5eU49eLCijTt3pZjhCDJnN6xRf2FuLM/56
jQZ4g/FiPWllkx+GNCTRHHf4K9y2IjiR/TSFV3A3h2jPvlQ9ucMS3eA12bn7mgrucYqS6Yde9xHd
2+gykTfSumsDPojxZIg4zgd1JpaISXTqqrsaQ9Zb/ixCyShcD83YF++5gsPtc+qORFHzGwdXzAd+
JpyZr6WiluFJVUZ7+OwtkJmsW3eaHVRstN+rZz9bLndozsi1HwlkOGLaDaGXjA0GqAhrlCHWB/Ca
KtSM/boABaPt64v5Hg1O1hNnhGzhCnpOrV2Bo2Xa27LgfZ/uXG9yrZcIbn86+I7GamNv0YGM+2Am
17m4V1W9wKEHxig28UWQLYrtrQayMyL00vsEE3qYRD0dDfXgGbMWzve8XaagKMPBuZ3VVGUSXamq
ejMtEaPdckQ7edSXZH2osLtwfDWzuock9dBVY52vx14LQRFKmp+qDNhPCxKuivwCZkUB+Ro9Io0h
atQrHoPceEiH3Fr/Y5zh7zxhjHZwhjCAFxxIKmQx/82RA+OLRbNgcp2Mi0xuaxB7Trgtp/K/fsv0
7v7133z9XtXgQlHc/+3Lfx0/qrvX4qP7b/Fb//6p33/nX89VwX//64/cJu9t1UFf+PtP/fa6/PXt
3QWv/etvX+xLEWz/OHy0y6cPnPj7y3sghV785P/1m//4uLzK81J//PnHO1nMvXi1KKnKP7ZvXf34
8w/sE/7rr6++fUtchz//+H+YPucYu8hX2n7847Xr//xDN/9JoWYbLmZGRPnimfLHP+AJ8h1N+6ft
EJHhkfoCqIMpzR//KKu2j//8QzH/SSYR5G/8Xgjm1DSRI9dVSBX4nub+U8VJVkV5YeONAb/yj19v
7EH6Zsj7xWXYvv5HORQPVVL23Z9/2L9bIRD/Z/BnsKHjPWKez1Hyuy8BMs4eXzCHHlnv1WObrx5M
eIAfIJSja+TqA5nt1hN0kBTMGo//q1nxLGWnN97yI1JsB/0jzoOvzYJnuY/wYf7arvF0v0Bp+d4n
pl7R0cTTlzZ1EOZ0hBDf0TzHeMKSll3sTG8UHvxFq7zDdMPxwhORBmLplukOlaVF2H265AwIs8F7
Sq15QGChu+q8c8UxuR+xJoILDS/c+6ImIhpg1QbzGbtN0UtkcfgzylQYFllUzMteyznZdyrVy8uy
pE21T5SEv+AkdfrsWBgX7DwilCsQgjzHOjochjQYmTKkkL0JKNthEVM1O7du1HGXlFr/Yk5Yp53r
KSvp0juHM7OJKstDiD0TL3pLCGd+RK2IhCVAY1GvBXJ7PU32BYkC5c+/PHL/w538XSvAjSQ/FoWA
cCizLQPBwO83cqrrVWeQfpWopXOPHf70JQxnr/4PtiF/f1xE2LyrXzKZLA3cj4f2r/b3UNT6YdS1
+2nMDCNQyMooTm01dPFphE+ZPPzvnwkz+d92NldTLZ5NnkoG6sLMyRDf/4tTYlmsWYhL+JvN+CsP
GiPLv5aeU7wmntdVp5VAp/jsMe9v9g506XKn27EHX3yhBdzHc1Jf444larA+nr6lrWvGAdZQSdN9
5BDJteprFCG/Oda5Fj3M2VANfh/1rgrGseBbbCwaVD276xbqEDvk2YMz3xoQr4188ZN2pt4COdTg
Medxih15VN96Gk32g9Fr1RcXDqfhu0xqp4DMOXe/rpGp7XKlIWJtWCer8KMp0dzncDJqQi1akzyq
1VmN9qC6dRuYsIZXSNF9W5/y1piWs5PYYx0okLC1g5VWww+slJ2vFH5utrNaN0UbsZhjfOoS1T7R
Bi/1qUnQDVEJ5dZH78bWebJqYHOhRl/9NIMX7PX7ppsR8AR6U8+wMHaVvqTlLo0xc2+dRSH2c9Vn
BDHZWrxlsBFNH8F6UvjdbCtjYBr1TH4cSvSHuSw775zYiYEXwMolIIwjy976aIzKAzVm4u5WHdpA
4Fha2OyodOG9hCiRXrU4WqbdkBUYXNhYJJt+FythQXAM6MqndQVZoPOPnYnLUQ0AJ0Vn3dhos7sd
Tm3hGefIyPOhJWXedavnLgN4zxy+xIaHCgHIsi53FYEyzhnbX9ECsvpvVhqM4iptleGZVIck8pXI
M/XDiqjuyzrqHX1TOyjLTseOugey7CBsZWYRi0/lohmYu2bqz/RXXArb8uanOgp1Jk9RbSS+OvSq
6S9G6c5HcJEEmfqYht0Ot7Wp4NFZIudslJlzQ9IijUNMlapcUa6nTKLXOqmPKcrneueUsYrB7NSo
5X6Ai475RoVgJYvG5gOdbvYRm+6wgiNwdrAaV7s5Y9VeXNFeDdYuczsaCra+9dRjsHXjeli5+2uL
FKdbrTs9JarmXCdtqh1cJrPntZlpjLtltb4YcKg/4w1Snwt16vf13OMP6+jDl4SrqNPotGkNKmtC
do4mI9P9fC0GZr+WaXYIf8b2wXazBXVzDt6DNfKS6r42uCN++Lrl3vfaar7bXOMvKV52nwhlbNcT
+0pL+nOrUfwvyzIqRwLPY0CeZujJe0oibkmuJ64TqDBPa/hb5fQEg6AYDjXaWiBJ4naGHUJMvLjU
YUJJ7C5Jdugnx73q7bX5mbPLlH6KR40WNL3VfoZkijKnNPT2WYuz+cMaJkP3J+yur6wZpPzIbLK1
dguH4ge3MgN3XaKp871MIazIXcbKDJrFDh8r7BzTEzFRY4xsYlWgIRPmt/roTPo2GPXKfXNRrN5i
5o26aVhr92dM83QPGXb6QMxYt3ulMawyUNucuM+oaRM0XWguVkyujOwzcQTtrVOv88+hYOfzca0P
v9bFSFfGM5K4QaQJWvGqTfqTZ3b1pwW7/cpnJUFb0QcvWYIlqZ37SM30KICrjTgl7x3yJ9yljt5L
xmlfjJisQ793VmKrW0XPvWB1jR71FAwUjGjdIjl1xjpqDMwr7xMMT7Wg40tULtg4D7zdxVQbjOPV
BsPURkX+k5nhB0iPnfq2bui2X3k5WWz4LLk3dHcVvTri1IyYGYSZhR/yzPIzE172NwCp1aPazXXC
3Glu2pOXQ7wz/Ij0zupo4Kipr9ehvvbuLh76CkMM1VLGc4PDCna6it4ogaWToOKzRxD2Zxaec53l
y6ogRGnrR32pEbmQNQWQ6ZZ6cr86eLzt7EqJbucUC2Um6Zb9HRlD4Z6UJS8/EjsyrIMdxcvntlFC
m3BwpSTGzm2TE/h5R2qHnZEuXEWp7rZH2qT6zlvGwQnsrkxUQi6XRTvmWVQXu6mp7PocGxQEARyZ
KgoQ06wR3HFXfZm6Xvtow8b9YWHuwf0AhL1HyKB8xawT4YlJAsrPlHyb1Q/tvBnOSZeY9g7GMnT6
Bs03FtzYSg47zRhb7j3FjckeYI3VHgPsyPUj1aMQyYxYjfa52XSE6SYJGU7jGq6dD2w7p1DUbFP3
x9AOF3/0PM6AZFnL57iOlHeoPuY3b+37e17P+VK1rfpehmHYIKXtamofJpQLC9UtkyDvtKnfaa06
QgCCDQ41nQvf7Zw2TL/gp6cwOmTSnwTmOE7VzlDTUPX1qrCafWKaxltsF7qOtdoyUchhdeA3itrf
h2zC5S5C4tszayPn7doqKnpCtU+eeh54YOnFyh7bjEbQr3M1vNfNyM391DGtMIBAwn2Ks3z6VtNG
5rtBWeMqWIg+xQOsqIuzNbO8fOEiGQUchdnDlHboqefFq6xdksX9A84kVJX4I+bvhVHWra9RLP1s
xqH8mo1R+MPNGErhPx25X91x4O5rdMs2lloFLj06aNMPJuwdteRcL6YPXlXqJPDO9jMsAPu1j4bo
W4ExeEKiap9FdJxd0x8sWtP/z96Z7UaOXFv0X+47GwwyOL2SzFFKzfMLUZJKnMfg/PV3ZbXt21Vo
u9GPFzAM2IC7q1LKTJIn9tl7bVL3rGfmAOWBUBU4HSaakUTwC6dX+4WjzWptSTRjwCR4k7dzcZFP
UzMhmKPYMSSMkEjJbTiCR5kyrmYus7e6ccwPy5n61U946o6+Y69JHCKutnlYFrkzXjauU3Q82aek
u1Gul72MHAWQktI82yMYJ8mlRuZ2CRzqa/JgbseCrVs00ETv5e64BirKnQpboZs3eI9bpC+D+jNx
aZnz6uycvtD6C29VTfO8xCbdJviYtfFuTqgqCWLiAfeWZkbGFduAud132kr/sV9hE+84c9SkJ2fS
gnAJx6CxO0u8VxH1B5mvG/FCxI70us54xiG5soZd3mbG0vqDQRy34cfAXPecs+Yvjq3VlAt9CMqN
c1y1Mbu77VCNHBrYSXVr+p5aBM33QAlM9gl1FFmXRSMIszL5sQWJmR3HqLzR0ItJ2WoME0YA0MAi
/FHQg5dNQcnsqpmk5lJDu1nWYc0vXczxURzMulqTTwPmuQaIgXr1Gzxxlv3JaZXfBz05TSVVhtwa
D7o7kgv2BdKKPmB5rbxzqscFJ9FERkeHSDvzW1gpHFcnyFNMlDvlDG36qLw1sYowI3QxPK1LC1ow
HZLS2LI/1aOHAfKEKbgxrKm9ZSAxuj0Lr6xFpiw717hNExNqry8cq7Pv0pUjSEz30swE7k8Z7uqN
hnW4CzHV5Albi8iu1eMCIMc794zYCI8kMFda0fRYqpOW1El1WbXdOJ2Ihzsoe43m5vS3JjPH30Mk
u1a/xgpu5QF0S3O6bZoxMu4N1bj2qewQlgP8V+MTqSmdyy+PqL3Il5Ihx51WwqJRJs3nKZmXLwWf
EY9z3o0sMkkdFvsqNqcXJZoh2lgzwnVrL6nrqzyaGFLMjsdh5SrtQWPCnv0q01d7k0ZlJhjzeiO+
xPOrdG6UC6y62sunXSkMSluJwRovBBKbNuzUIMUecmaxbsAzWM3Bs6hjPIqJvXAA+bar8cTx5vP9
imzuUb2jOLrKhQ3OCmGJfFZf0DzbR9mYb5aOwTzEuymbY0YgId1kXhN/1VAdDT9xKy8jHKa6O90q
03UP26M0NjLSGfAXUfQ3s2vyk9UX2VjGkme3Q7KTwT3lsEDRDsfsCI9RaLmyuJuENXwYmWd+rpx+
4xdNb9OXouni27iuInZphGV73zZVNwcrTV+fhk7jxk1UAxChIYICOTqKvGHhV6/Z0xJd5zLlq/2d
YsrmbMOa073brevo5x0ZGb85x4KxE2FtOYyJMzzO0uyfzo6vDM9ZW1H7PKa249epmm7ZragMJ4St
G7tEmfB3NM68rLzg412LzMndUEdOfdA7u3xdmZds3+MJoWHmbMxi2yZawiVE/ff7Cr029ps5KVry
2JR4BKNOUPZgWJn7QdVcfBvZVDaEWbPyTIXTWXI6o7aXh1JWOhGXiJj/wb3+W8LavxXEftLZrpvv
1X3fff/en741/w+kszO14N9rZ/73Kv1JaTv/679rZ+ZvND5zsvOwf3i2/EE3+V07039zAA9jqITP
in5mwWr7l3gmjN9MOqSgSEFK5VRj/592Zv9msJEE5nsuGuA+5bh/Rzozf+FMUzl8BtNS5QC3RD8L
ab9ILsYCpwPuw5lAZs0wpTiCkwmGoCaqrcXhbmu48CQBB60tF7mY4J9uAOLV39k/FNxpJzV/yFJM
RPgntTghMf+aDvYZr4uvXBJ7aAU0S4ZT1YLpadfWsDawAHPBA0fMGt5+Vzz0s2VfJWanJRvi0WuB
8uy2xkU3d1AhpmHIqxNpPA7tvHDjYNnlr9yvSbTUZ7v2+fxgFezfqUdNZ1/SpTYc8IAbyU3WnmmK
TZ/lZTDa6GiBo0FeCBTFEc9GEudkMKlado9qmmaPQLQaiDzxvOIk3YzbWTQoNrPghyfGIZeLGYYR
/AMDql8gsjT9ooY5uyODQOkUf4VUwQARywpi0lXJtjVl+4AlzGtI+3bRY0QUhyMf92sgBYUlO59o
s7pHP220APg+C3/Z0JZ9rk6evmGA6gxiU6IzNzOxXBpKV9zPYSqV+MJn0Q1Ih0PMbW/NinbHakDW
m5naG+brYZjd6xLIigwEoZyGKI2VDVuCA9hXcsPhkZArY/E7SBcF96Cheepbs6x38yB0lEo5xhKT
z1izTEI7CAifJhbRy1EDrz5x2ggcWKDLxuiUMnaGyz59a2pSOFsgOc4bD9zplGbG8H3UK6O4sGAo
9NdpW4PrmI2O5KujUUJ+8NrR6feEuod+y86qS88nL+6b3MgXw8+GxAEFMbimvavcIfoCdTAbu5l3
9AVCSG/R6paUb7VFrpnBfcwql7tx63DonxVLGnwmJoZqo8/iYE2dPt/mqYqygDhWp/B9jeWNNdPe
tmHTm72ui6EYG3MEAQ4xbHF9R/XmW700zjfANsLazavZ3oA4Hxnve/rA/cxzWbRFQ0O2unXzugxL
/PyX7mg1RairkTmZXeJ5zekC3PI9zIcOdYY0m/kmHofomgzlMgams2UX17scMFv3Q49YB1rZNNwP
o1l7W3SxmKdHmQNyKebZ/cxGJZ+zqZ5WdAYnSgHdkz7XxaBdMTFGeuAN8Zzj+xgxA3mjqF7G1TBf
mBkTzret5uonrZnNPRXe0dcUFxRKj0X8idnWuOupNfjWjybPyamqovce5/BXytPz1RjG9qjSTj5G
+JJedXNR7d7Mxlhw1aB8bQlFGdmmA2d21G2lLTHSCvtiX9Jj6ob96BR8L7kep4B0ZfrK+WGhsi+a
UdjSzkiakKRtiRt0xDYMJ6L0YGfpmc2srQBD+S7koAUpoh3YMIoUo2zr0bfuxAUi3HmxRLCdBjAY
6uYI0MYkgMxcm7zXJM9fcP72jxO3lvsEGaEM26TjHEZYbfhu//ioe9Gqq7icjBs+3epMWaULPmm6
9y6z+jI08Ey8a1nLL9Wl2ST4apgjsv6kaWh6yrG+c5btOZB1NRd4gh1A+fmYCrp86v6ip4Yo57Am
2ZAmbhw5/MAxZoBcEAML4PAMD6neUxBsa8qMLqu5S5jk2nX0QpFloKe4Zc28eVrfL9dsYmHnbglv
dwVyGnFYetyQ7dObypLmjnkvv1a6TSmlQ36o3U6J6t51yX6H4HejJApblnfbNY7LE8xQaV/SYYnN
RjadDIibi+wubb0abZbgZLPD9KQNBxNkMO2/dcOaM1tafNzAzup83gDEGNuwt6SLH4FOqA0rcvux
FE3NYD1mwm4f3bUt9dB23OSgpczap1aNXrKDP+LC4YmWTjzDWRXLxwKh7NXEvdJsjIK7296DIHMD
DKXq/NxFugzqXqOxO0civU4aznfUf47Qr6KJ4wp8CKM1fYta329xrBvVZrVaVPNoAknt8/ymvSGe
qFJKsQK/xVEWPRmFHd3wVediiQxRfk3OklzxyAUiss6jIy6NZLSufgwG/x2R/sf8zyPSABDhM/3j
fvH8B/4xJOlMSUw0ngMLDuOnyRDy+5BkeL/pjCU2IdAz6Jzl0L9mJI0Zif+PfywMA4ibeab6/3PB
KH9jS8nOxTV0yX8sw/k7U5Lr/tKlYlPFQWcOLRz8t2EI8cuUlHUDjXBm87RQ93KrWmtTwjjzWT3o
R47a+2TB8ZHYPWMUt7N2ejVdYNI9XK95O/T5xrbuR/N+Ns9InTzkOe8ByVzQ9/kDI2Z37a5f75tl
3updeaTPuu2jy3oA+mDPsXg246Np3AntW9Hbe6OPNmSdaU0eRu2pFp/NKMJ+BdK2rxwzsNS71naI
s2V+gBhXhLgLWlAxer/lCOAnAgMy4B9EsdC03e9gBf1KTL5L9Aip3ayzcIgyjapyXGrxdYY3i2t8
INifIQlbgZ1dzW53Z613qZlS/25zR41x6YzTsR21o3SJEnJLxPjBKTQnRF/2kHgHZfo6ajl7UN1P
8I1EXbvX+mFHi0CIPWyXWPpFq7gMx7fRGTvkeLUiPmhhYsefFDSFVZ+dJnmqSWtW3cHEBdJxjXOg
gWe7msNRjfz8atjgXQhEFYfJBDY2o0RO07YTyvKgigBw3Wbqvzjrh275NSTmRq71ru4eXe8TWcBn
8cBTb/VAYxAwE62OjbFPdvjvgywfTgwGj/Su2fgTysyfdTfeetQge9UZyg7IaEi+J6RQpLDD0sL3
hA7wdA7DtClFwlW2d1me4kxukJQNpz3pKU+KNIuPWnlpyG85UG/bZmb2DO2VHRUb5FBzTpNXH0bc
oRuz6ZkjhPEeDWu1I9gFvA3y0dWwnis0radBjEipVuDZfMgWNYAWJk7iRg/tZIdUWz0JZnBB5xC8
nWc7XfG/TVflwEwM/0odF2u98fo1gaZ3UQE85M0/FMCmrCK2LmY5i5SB1TyZIzyZcdrKSTIVzxsO
BRc1sO44G763Ec5WiIbH2a42hEkPJl9SHrRfIsshOJc7+tdB5aZbwfqHYkbBcw2RkiTWAJLKPdlF
dpzO8m8ThQ5lTwUsa20HkCkoJfZcT493YkSSomO+r9y9M8Aknkjzaw078Yng3kzpNngsNwvX/HZg
qvcTb/FnhBTqgHZa424MmVKxm22cfNyWo7jFkRLo7r2EKaB3kxHEnRdq6uRKEzRGFXC83xsxDmBH
O6ajBJMWAtffVupD1Q/K2ST6UwS/2pDzYYmKTY0T+IZIdnXg/BYgQbEA0i4aV/hD5gXV8HZeBNjV
7YCUYtChKyp9AyipuTbLjiVEsuxnfbrD7roTa30tGxFYqEKmTDtfq4bId/W7qX4GlXgkU+9nhRVK
HF6MM2qrz1dZ3/FvoHNxKRFWJ2bwpa3Pqf6CCQnmXtTeTmUeNjUuW9ZKWwMD7XwAxJYrgORlKYdt
P9wK7Ei6Xm6N/jjL6X4AW7Oq25qLPx3By9pZdZnN5T4F4RQ518YIaNGOgsGIOdgJ5A72pEgLyWSP
QQSODt1+0yVc7pl94FzI9lW7qfNXOzG+ImC0mKn8YXygQfslsrgaXDJjM8InRFVn4iti0gXZz/4y
v/csHNBuNmXClWYJF/lJ8cx+LAlAtlzmjS78pWWyXL9H2hepP38sLBZ5d6NtkKi8zTLWq+PVaKXe
xWqKFx7xfLUr8HTxu6D7Cb7TIxFGiqQcWkK1/LK0en/NjgiLCMEJ1M0lObrA4boOOihfl5LWKXzW
eDWcJNuPUrLlnVjDmJj1oAgD64t86ob9fuStyW/79dlzv3na4E80VepJta0FoI108jaxPu7alpKL
YJZCskXKo8Apxy+nW49s9i7X+V6nsbrfkeV2b1lUP6geTmHcvTbS2SWxts8FcnddVvahqFvu8XEM
js8VnQwNmVx1Vtpf4dRv2UGlxTtRxBvNYIHoeO2NU3pvI1cttptbfOScSmz9VfGsITg5v3VTmmEo
9KCw5WrTjiwSwWL5LFVav6+T67K0bg0EqsqyYMWR3rrosvyqi8rlzcv0QG/FgW6E07TaYYPcum36
dKR9uaGet56yY24M23bt9X0rxbDB+pP7a6zu2jIRAZIr753uFId2gsQQZGq0Ls0mmZ9tUhO72Cu6
R7MSgZnykNUZm7+Pk2c8C4px991sk8OxFVYX+kdfOkIFrM6aY4SRMoyrKOyjQm7gg0Y7NZWDzy+4
lfW4l5y9ykbEF8CV4gPiS8PO2ksjjqHDsaBM7ow560OkPywyLneiOrXGMO17vvCjy5qeyFYyOXCa
0ic1gf4UPPw9Z7qlCY4rMoFxJh4jLdp4lo5NmA69ynfFk7fw3nXyTrGc26HQ34yrOx2K1QgzXT4z
tUac+4252c79RRw3X1IHVerUevUuWhBvMdLfSt3vINhPeNka8MVaIdvrMddTIh4NKzpCRbhYZLKf
vfW572CyrfMHzm4XWqIlaU2fAyBuBw+rv+jdNFQ4UXxn4JRUpRvJQ4ksKbhauy/SLQ5+INPJs15N
L7VlPDdGs4nzLkW8hS5Ytjdl0221Wj2TsNolHXArmwVHaAjd3cZVu6/j65nzFMYV9Pz1/HjhxM7W
0LZakGlS0/Zleo56sJdJU63frxjwx3W46Gfb/QJB0gEurBQEuL56aiLN3YIZm6kOUOaG868aAo/Q
HM/VPjX7nbRVf9tr0GdLqeR14Tg4QnPC/Wmo99HwAB0v2Ug2pW+2bAn0aFXXQcRKJNgVcus+4j9K
lAFp1yfc2hyoCJ5Cq1mcwB4a46aKJANRmqkTfRrOriOWeEvxEE4KVNnhCR+0TA52L5vbyDLJlCiM
qxg5ICTtYUMS05+AoK0tLgyjiJ2CW6ibQNRNo4xTiwYY1NEQrvgkJmo/cKWVR7JdXG9lojkXXNXq
Ogey8ErvHuIHJLFLZLh54BamrLdKT2onBCKXvtOx2G1pFRtear4Mm3Hoez1MkJXi7eA1aBkdz9cj
Dp/iUg6SQ1aW9wfuidYGEYg8GQnl0u8Nh6doDl0JbvdFj0P7FuxUEvTg006EfVM/lx+d95A704XF
ePGEFX85kDFotksuCFEktnlpEkC81zAgv56JpFc0P+fhlEVm6GWes3GVsm/rdXFPnprrW36U6JBm
851TgDaEFcldKiO8uAgabLzCZaEzSFQcsawfw2SkO2JyhyZiN+SVbnTDw1jfYhFWGP7MiHlQv8gb
U7saRF29s8uunvDL15cWvdBcehg7hsXl9ap1iQkSNNhAWF2YnK4fOVtPl2nT7jxB1btnbnKtKLeZ
CZ/ZtNz2iDAHis3KH+OieyZUG+28KCaoZAMpybqNsjLxhumhPrLuSWEsWMuDtub1t5LV/hNaXrSp
63zaK51JuRCJCsH+Rltjce1Hp/KSc0u8scdbLvCV0yXOx8VstQAj33p5fOvBp/dXxLETyyYop+aY
3eHH+CDCcgQZ/jyNENrd27VVr0n8QHfRtNGjMT+xyzhMGVRbGuWdPRiMQxRHyXUfeflGTuND6kYg
CpFDuUa95FLO8gH5YQpWfPJaNHEAitz0rC361Zim39uJQ0OVwhMy8QMZ7Xzf1XMgzwMJs+GevUZ0
aNhhXaYxA3uRfsTp2XCe2S9icJ6yUbeCjnXEmFk3kZzU0R4lFKsvaChuuBTpXZSp/gZnMgaLDIBi
d+ZFZyw9Lc14rqyZ0TaLqQGDoxhji+Y84t0VbhxwG7ygRpzdpTnd4mB9rsb+pjeVOvZq4HTQFn4s
KmPntaz5Rvlan88tBoeU2MmPwmg7LANaYNtTfhrtmWOIV3Fg8uQ8h4nDF8X2jqg/xT03U4biTqzb
WitJG80DBCnNeIrTuTuVOEgPPQjv7IaSvSZc+d5+z6ykPSdgogNkTmczCc09kf+p0q1m1e2Bhyxw
1C7ypnOgU53yYhiu8jTNdoilGVUobZ1zZZRemMKIAGrkDARggEwg8MXAJVG1xqBF/NuUfbpyjnJL
43JZ+5okkq66z3GaEeKIY+gh2QCgxF2dvCs47OFiJsdm0ZS67Kne9tdKxgN+lo4ynC7CpERGML2w
FTL7urdwf7BfW/NNq407exHfMx2O9NA6YZ7UvY8A98qhGOzrOn/DfjwGE/60w38VlX45G7AlxtR/
v3QKsG139KT/UVI5/4nfJRVh/yZc14GJhLsLX7SNJ/p3ScX9DamFvZPN6cZwbSqJ/yWpCBOjN0tx
zyCQfe7H5K/7h6KC0fu8oUJsEZ5Ec8Ge/zcc2z87cCGlmIZBE6YjwMB5uhTnf/4HR2ydKxGZaOSj
PlR7O1LIF+Y0bjJtXbZ/eE/+xFH8M+H/n6/EC/FuwBuUv1jDezFlGA+KsKhcI+GCh4mGIo2hDh7L
O10sRu7/5xdExGr+r+rx9xe0JWAvEISGRbr5519tHSA6SC+D7Z2nO44vAvWgZ4O/uBxpCgT0wrdH
BnMOrJ72F7T1P3tb8U2z0mPdyNv7y9saTSLlQcsSRcesFSp4tjCuhEKY1msQ1X/x1v7Zq7k23ZIm
GSeLJMvPv+kMrwAaXI3Mzj7oWUNKShFu3MZllzi041/YqP/sfXVdvpaeYduobGeF7g9fmVQsCW0N
nAidDCnB4J7W586LzDPrENUOZ/wmM29yCiv/4nXPX5BfPk9mXExVZ6y0zef78+uSUAQI59bhaANC
X1uWDXlvE4Q2P0AAq2DRmF7/8zfoz16RPKRhEKugYuacm/jjb8pCVHVuV4YxQzZzBDgaRhp7vLAa
I7lnul9DupWHv+jCsOX5F/npF5UQpAQBbRIUtMgbv3x5HNOq5Zwb25HCuopDd0fSmE9+YvbkTvI5
OUZ0Smot8oj40fMA/SmxD0k06A/arMcTewzF87K17OVuwXiph5Vwze9kREe2WWZPNCvtcFH1C8g1
H659fclzOM4DcuPV+9QRMvG92pA3mmd3+I0NJcpHiY8ZBGI1qcRXir3RhokLN5Q9A9OGm1st18RY
x7ukr/uZ3pYMdYVvhO4PuKGjTQFI/6gZNQE+mFhYRijkw9YNnt5aNgTaIgOpyCHApaU10N2xFTUh
7ph4Vbadu6U/CyFYn1LACKAGBXZYmN27pZH22e1ckqCYKZ3POSFWNqvDcSo/UenmF/zYqb2j/yVH
KZWMteBNre3EhAb7ObFzyTy6EtRvK68NC4BgySZOMoidEs1y2qWE3kfUppKts4sgkG21wlnfxvrc
YO1IbumYlRqTaUVlNXKDVoD96+r8LWZSYWqQfLlCr63E49QQMtx5TNauz/FT5FsC5I65UcZo8W3W
4/7KWshWB4Vy5QGPUI+GOfbLpscf90msFpNZy/5tRToT9tG2sjHaZ7Uc5ZP5o0ZxmOO8OuDmxRmz
ahgAXrM65fg0LaMlXggVK0MgFiinvLLyWLFwnjSx1JtsVlUCiYSMGjIR55IonPsmbm7RrXXtAoJF
Yc24YlVWYlUZQS28aHk8Ods+wb92Be9Vi/BnVUObT1fV3Mv2OqcNq/PZgUvQCX2ZWmGRuribRD3b
E/fBatC9cNF7N8dkxCLqiCl8kackAYHH2cz1ajztVq450m/hRcaXomws7SUpeT+Aic5aj780wStQ
p6FLVG15NeK0WC5dB7P+5dSaakJqGsf2E32zJVh79rbFq49WP6INuB2fy5WQWMA/9EGrxb1058iE
ro8rbvGbc1AotIDRTi+rDrvFbzy9a0NixDJ65QLrUJQHzIDh4vRdjgBVO19DcdZisj7PvWAR68T1
6OEICPQehTOIbeb40mmxROqxqQAZpNBrwfbL5SWBoPSwzLOVBaopEZ84obB0TKNKu4/daXrB/9/e
DZKndCBWlQiopGOj/HMXwKlwOvvVRHnYgT/D26YPLMn9RctQkObSk1d6owadNo8ZxyKLbw0UrQ3U
4DJ255rLL1vEfWKL9bEkgvKhiVl887q8eDW5jXy0hjcDi+Vn6qmG0IubGA3kvcOw+ZkvUfONZj5r
DHT42/0WNPDIxMt5ScdNYmu3FD1HJplfy/yIHbqOfCOq5H01JPQv6GQc27CsnfYhFT3lKEW74pOn
7CPHTZFYZ9eDa33Dx7nGQWwhYgRy1JfyrU1NazEpwYgwAB7ORU6vAr4Zf6PjyE+zVdgCtcnpj0qO
+RDiuKWAjTSV9bp6LXVo7ZBT31NaWQRpb9abp0a3xIKewv/4CUHoKpyoBSUQgUWMBRLZmpBzSBNT
Q25jacAujraryWjVfcSMqPddCAMo4qUh1GaBVX+cPIJzqEkifdCsanXDiC7DgV31aL3A1RY6tmYn
tkPo4hFf9tZz7npSXxXr6Dbi+y5l+abGTHkbPRcpqHp6qlk+OcSANhZeytIvVVXWF7QftiW8pDU6
p8ASROlOxMspguy34FR14jv1I5RT8msdYEc0yXXq2ulE47jUIlDw3GvIFcelsdw03dClB1OAUzvO
JbxsvIPwwo4EagRdtcbk2VtUnzoKKafBDMB5yiSo3RbpiSR/FD105z7qLRtrk2xcxtr/3kadyPwS
ziWEflKuQOsnRau7zMDhIK3S/blB/pH9Zio0V/W+omwk/o4KEnuPcePE8SWargu4fi4MsncecMWL
Hrr32WM7F8mnkGrsLjvQ0iU2TEwqB3qiGqgh5jK1N3kDZveCe66TciHWdLgYMXuI/Zwn7MIQISlO
C2bcAe1msYao+6R4Uq+Q5ppSnvjF1vVFDe6s48GN4oUHikTlucuzaDCuR8eKz6GUyc7eOzAEGsEe
Nui4kszFuaQwIx0Uzhyzjd/tyuDcx52ACAUrrIWz/ThhJQmHEWN92KRTel+7+mruG+59uW+NxmNM
TOsLe2Nyh46bXvROh8g91Jr2qdje7YV7htovoqY7CRAuKhGIHS49A3d/4WOYgGJg2LzUNrcsFqP0
DHcXtWuVOuYUUg6+A1LNoEi1ndWuj+q6C1WmrI8+5c8ErMMcviF0rQaa2SdX2tLFKkjtKkoCberc
DwUXhjtQqii3oqEHCcZT7PplLOJyH+tuL7fTXEVPNp6kkcqGOHKHLcrS/GLa5tz7wtbyCxPM2vkT
hyB5aPSkUdfLWqCx507aILjZkTuz4OiGS2+g3+Y0ZVB07s05cZ8wSLAOdRvHXTcqcVwVAMoc8aeu
GSsuOkKn+n608FgcqEvwwBmkcz76bS4cWPYONqNTXcEA9IcWL8lz2oEUfOH2PcA10Ooh9UUTuV2A
/8z5jGnefkEV975Zva1dxZOo+Ch7W1yZlSxeoja3l70Fla0O1s6sbLZ5dm1u+xg0lz/bc9/6K3yv
Dh8VZoug5tG0BqbWI5zkurCaveQ+j+jBBUTQpljOb6vmgmCno9jIAryx8Rup3gXzFvY+fxyZf5C5
Eu3NaGwDQoKgQKa1EpAr5Nlr/NCRvX7KtVSX4MxL49RWwELw5SeOtsVpPJeBVsZu9zyR7tK2KlWm
/T6757winRlRsY9aPpxdP6yr52s2CYGjcjFkHGfN5dZJU3MbbYn0qHir9TJJfRUtrXWBMGXXD1jZ
3eGyA5qYXOjpzI2G5TOPzTBRJBNJuDFMBDH6hQr6mvK+1DcmvC+haFP5IrlbRSg1Pbs5M5dUFC+6
U6nNpIooYVZT8RFgBxv13kuad0eQ7g9ix1iYSb3lBHnQ7TYU/UaE4pYy97Y4IJckLPucG3E2pzT1
Ue5iLlrYIDXbn5OdsvdEmJcd3jnHjKOvzKzHbmfYMxelnhLoeIYh1uDa93j73A8P7HCxoR20f7It
p34nsozpMDaWsQMo4RCEADmjf6tjfVmPRCycNMTgZXyNc5Fe9ZOYX1VblXfY5T1zuktL/NqhoXml
F5Dl4fTUT/35co3lhUnY2dmVHu1uJsiT15EKpG+dNBDvzHhY3hA/xXxwxzh9A0iiaC1j2CHGhCEC
N4DrftG1Utx6mmiYL4nSvLaEL2UQD02NX0qrkuKSqWC+TrqRCZAbcKz5ywIhIczJ5L0qJQtusGJs
lw33g7zfjYAgWJp7ICmZIuioW2EXPxe2SzhWW2BZwMNlEw1PwuAj1K3plLTt2R+Uty5la15LfKzV
LHp0lI7Nrc5qGk2j9Yaud93mid/pLBZqlIDUi4n2KGoE3pPJag/U5HpzME+6bbKcdvSYFW5efBvU
4N3IyQBKBbx5GVttx8M8OcD4chXLDQ4pzFxtZvoi7crHtUphGHuMjA4sYpgZPiQ0FQeeNMobnNoE
H4hRmi91X07PDfycZ1lE+RUjGZ5bJtH4FHVZ97o4gwf2NxU5EZO+eLC9lsxTSxvgEniGRAqG8FLj
gO2jFfrbtDYbJGr9bZjliB9BsMonG07aShmR/cxqV92qaV0f+jhH2HMckkaBF8+kKZdhMYgfVVay
bTq6y1jAJOZDExHCYVHPgesiS2ZJCoyCLjdQqTd47KTwOu/oHllu2S6nlMxKHo2lIenVGkzIJYRP
CvhjktnpoZ8GzgEeE/WV7i1ltRVsW6sAjkh/adhuxb4lykjv/jhI/9dr9T+Y0P6gKZxJET+xHK7S
+HuX/gRz+PEn/iENSqANZ+kN+xTMbO4V/5QGDf4BK+ofhX1ISGwo/ygNgn+wTY9ABioI8fl/SYPy
N8PRcUaRqvfQG7Fj/R1pkNDkr0IE4qAEKMHrwQFx3F8kO2yLhswYLc8VTc28W2AXFD7UAt07rEQv
3SsGNVIV80iK7TT0DnsTLo9OHbJ4JkPeNcCScRnb3YMzVKkC6DfF0zWxtwRTt0V4hv3A0OruselF
ldGhaRhGQSWtkYN7EooHJMcPHaMHPuku2zuLZPnUUOhon2SlJh2ndq1RzJ1GZ3nGJljPdUeGksAX
yyWSJYKno8Ie2Z+3duZJnh+fK4qA5WOLJkdnnR+wQOLitzxLzYxbCjf1gHq4RrDHlzyZaVpnDZq7
scMT+8fTW+ZTuQZZBHkhMKfM68Atn5/2CYIBVTpp0ppbE0SdvbF/TAfIBkwK8jw0eE5uXMlE1mLT
Yz2+7s7jRXIeNOq4dz8JXP0ve2eyIzlybulXafS6KdBI47Rsn91jnocNkRGRwck4GGfy6fuj55WU
VVfShbo3vbgQUBCQleXhHnTyt/Of8x04hw0TKTHVeqHNTSAW3dfQ4iVfIkHGeJXKYcyvJuK0+Qlq
gqJjq6SicdOdpx6piql8IIfKNDRX82BtM28OCEieJyazj7FrpU7nPxN+scWDU8YACZ3zqHWeuuzW
YKu7Snhqn5QOdXPDct5UR+s8sTF3ZBdAm5jj8CyNr8V5utPUsJJh7pexj6m0ZwIM6BY7NGEM3ACb
cGpvcV7pj/o8O87ap/vzPFGa1iSfBwweb2bSGg7mIZ44na8rvY6rgmHzPJ6mQzI0e3o/KAwxRV7K
VXEeZ/1lsk3PQ644D7w1SaqJgSdpGITPQzEkE9tb42tmWHYal8GZzVxzYAQxvuLeYLAelxlbhE18
b7TM3ULKJ45jLIfjBhLnWoEBowwl9ZOHDrRpwuWd6Z1SYuSptPBTVy6G7herHElRZNJk4+RBLuK4
Trh21acdz60kXk4tvaKRC6PM0BAipiHylRJC28TS0hWfFvnDek04WuRY35z5TivX4WfjEInuRbCZ
rVnRz8uYYdY/YysPP8MhL25wb4qPxCRzsAuwpnPGwpiCX/l8KPFYslM2OwpvOxU6ZCRJdf4Smnjk
WaXhH8EVU8w/JFbkm952OnaMuiZinvUl3goaiECZ+DFryhXJ8rQ8WW1tNyvi2SWNFWz5MWoBscV/
T/ByfiWJHH7mA6r/vspLq7hwUD9QIrq8ah6KaFHZPUoiEnparOxWpI51H2LAuxSEL9kJ15n5pXVv
zbsoYQpbcQL2X1Mncu9atw1eS2/B8Pbn41ypKDSiPlHlN1qVxMJzZXFwbhNwquuAKvWfVjMhZTmc
DU3+cJH3mvMxkdX/QB/7OKonIP0IAWgNc/eUlip6685Hy0ClsCKMmswXdG+KDDd0YThv3jChwA5C
h6+x7WvuUyLSV4Gf5k+mxStucbJNRCAHO77p8wZjgHDdLruv8apj7jQNN9uEtO0eqHDTw95FaW63
Ub2cgUkXcB6mx5BssM02m2+Wdms0lEQyGQQEfLGvd15grYygwz6hg1Hmm4LysHmXFHhACNFlyzsM
YJeQCmFtynvuk6vmfEYvhct5Xcw+Tj6/5oSwm6hBejMYWt9yST4GsxDpmpWhEbI3LXxqcr6dP6X8
M8LwRTTRvVFNMXw0UFIvqpFE0FJ/VrSkI8F7bBoWMPdhMM3ggc+KwjCjJ22rkcDKps9iFvIV3zxO
JxA8hnUoO7tYT66fQvE/ixJhjKeqPksVwDwiHO+ofMBy5m6H+YWbs5aL4W5SRKjzSDf5FXTaorxo
c8XUqKcUgqvkMdStspmN0s4P8zbYumFevCdnRaU7qyvtIrQ0Z83FqSj1wPfCI49Le0zekgQP5xoN
w/Q3wSLcsI/j6DAvck54VnYoyEPlAWqA4sNt1SSuSb1XjdEN+sSqNfIWue2sFqmzcgTLNH9OznqS
d9aW9FlnMhfJiVrRAFfvWYnqcT+A4lsEqriN0apUyRe1puUq3mpRxbhUF2FrDBITH5Ap0jf/l/TF
Yt4ZhufQzU2rZsVci6+hzQs8qIslyoJteXSwqeD3S6zsOx0tdQ0B1XmyjGR+U51Vf8JMi9P1VJId
F01H0GmCUfY8lilGTQKZ5TeE/JicjVdeKDHP71S1d1dBuJyc4rC0CWjplGMMgL2l+VSX4n5qZ/GC
Lk3oKedMFBBpnT3OyQC4gfxZ832WGPN3ZrQgpD1uBWhist0PKkUei6Gk3jCTJ9iyWXzSF0QqBGww
wU/IiZTGHR06dodtN2S4ame+NGRtOqQUvii9+5hFhsn6og7p91WhbDWyWVR1GznW4FF68E1XhDPj
z2Y0Mp96lsrGkkY9nH8X2cBYmaOhYlw3Lbr32kB0nWijSoucbBj9fYn9IwvMFk2WkLroLgZKm8bb
ec6dkbOSO3T+ZRSIPrt0I6OnSJSbaFg8Espu8dT4qYTjmIE3P3QZNxYEGSqfxHEidGXe1RN0afYI
tco3JmuXYpO5dgVFWvvqomCrA55qTsUn5MRh+BLTFOnLUoWKrF6ZIMePKugSUANU8y1/c5rXCrb8
R0TOb1jbKKZNyK2IIkyM30th3zy2ZnhEiOriF5fUu9w2bJjSx5YW8HKjgB6mdPYMEedzlzu9WOcc
GezroLVYJMRz04fvHUQWe4snN5CHsit9D4NnoHrpc+NSbDp2tQMV4KfOuI2tDJZb5n5yU2MAixcg
98GX9XPpXwZJG0400Y0m3GJuEPWutRFLrhKk1/qKtHEaINxlYj7bW7oR5JFZmGoXs9D0LqIstaO1
nKMyurR6qaKPsjZwDMctZnB+dU5O/7PkYLe1UEaHA+ljaY9IDBEIzm5sO3WKsn7KbiGCmTPu4sA3
9gWSh3kiwdXrNeULs3cgoaXdncZVoSgHmpcS3Rnx4LkxZ1xOkfaYhrmQnfHJPyfesF8u8bfU0tp7
4wgpXsdzTC5fEnPmr/AcFU8TwBToE6v8HLCz5iVs156Dd4uI3h4KRRbwyGdOJHIy+6RZu+fQXsqN
R13ES5bPYJK+YmnhvXsFYslOnGN/uHqIANrQFbHXk7MBW0SLMEbEBY+/mWd0Uj40koQVeXR7O3VL
wJDj3yK28sYUUUBbwNQ4pxLrJaDIPQFKo0Mr9iILmAlSAu4AgDtex9dcUAdRLtobmceO573NM97S
3dbFsvmtbTNjiA8S0pIu5jp763YWnp6SXtpw4wpvVMwheN32DAnkL/U5iwlhlbse6/LwSYJl5/8u
wc1SMlbvOvYtmJPO2U6Q2KO7rZbIJ2Ve8XdxzoEq4JH5ikfkdNFWYa5XDbM1iPbCYx9S1kuitNHu
QFyMNa5/AhPFR1wvAVQUEw+I7TmX2to13GXgDuRVe52Z8a19zrEW50xrP05deSHPWdfpnHudzxnY
4JyHzYp0lqv+nJPV58xsec7PZqCsFR/ekquF4tJDYYKUa2wMk9/CUmyYYfIrsR2us3NG1+zYn6xb
WZNDSKup6FCUl0wv8FfyvWYTDJ8EQEn9shEqf9KXroKtDgudflSKvuh6oyMWW1tAe9W8mV1s6vNa
lx4p1bUdtWTQSfe13YhG6XiV6HecPwIMe0jbbAAJ2du4YyeCdNY6X0JiTy4rinCXZXZi3sf1FDp3
bMPQDNYVuyjtrlnF2Bi3xyHFohnVVd7O6/+WEH6Zixz2///CXFTmlHI2v3uLlr/wS0CQ8i/kKW3O
5iiMBNAXmeCXt0jaf4H2SITLxDuE4cYHdfdXHiSsSFwxjH7E2jkW2gESxl/jWuTdkRNREM4YR7k4
V/4Nd5H8o1fEF6j6mPkcAXyXnw8XDwrDb16RWjcWFh/XXlVRx1xs0miODOjP993MlWS3kUOFbeeI
rRS6/+QWT/Ioq/IHq2iYkdPanI9lUbwpVXAqkBE9iEhtHZAaBqdyHYMMWnJbeXmLlJjHa+4e3lUh
whBRHszaCC0/6h4HxwmfISDDwOrRJ96rusgvy4J0/KZA1zQ6KuU3kUe7No+oYAbUEFZXKjPn1yn2
5EOnMomZvKGIOY+fdGSWL8ZglzWrz8ohQ4BuvjcRzTA5DnC+/SF8SZyy+ATu5xq/vgV/4KX+Dti0
/kww5OPEF+Lz+4NmGNik6f7wgcYBuB3gyPSgOUo8znSjnRzpK7gb2eDflVMjvtpsUFt3ljTCDO0w
QggJG30/85AOoSl1AFaUDDCPEwPjFjzI9KmxRs77QPiQ0LVH7WqejIJlkoT27aci/S/exB+dYMtF
AWTBlfhpvMXD9md/i8KooxZ6DnGpsdoOQLX3hYV24xqJv9VpYv5SH//phyb+6OP5zy+4/EC/XYU0
S8XA/vBmcNdfGalJYILBiOiO3ck72s92tefQ8Tz6J6BgOxaPl2pW10pZpzqcXqyw3zaLqIQ3+Ldv
8j+wxC1Zxb8bfX79XK7p+MSYUOzw+/3x5yKyPw5c+Kg6Yxhy4MjLk5FBTf6/eBVhUahm87HjQfzj
q1RGgyLvVVwyhtNe1rWot9omu/2vX8X+Bx+yi9UOEyEeLdP5sz0LrNycyDRwV+BQOKwlpTRo3xZh
dGGpIXyOu1hYq4Qz3YvJCfe5dlyjWNGdlf6obWB6sYlNKOEVmLIiMsuYKQBoBXme/aSIiCWHnEOx
nbvRjbddzGKehTFZETNQW/qWr7og6m6FPebpNsVs9AAyqnjVWHwI1LHtBaattlFilQwaRTdwurMa
wGGFUAtNn3Z4AY32aBc2lIvz5/Lf0vf/5DHx2yXyn6Tvh5JM5v/439918vkH/fv81349vmzgw+Zi
j1zMixgKrb89vjDN4p7CG0vK118k9r8+uyzrL1zKxIyFA7bYP4Np//rsku5fiFngssUVi3tu+c/9
G88u4Zh/vNlyi+LJyW3Wt4g8Y8Zb3u/v9w2URMdnJ89l69J0gw1woEqFi9HjZuG13RswAtwWvVE0
3mVMKWGm17YevXhFk09TXdtiduWlm3c639RVPUKkk2REkJkph76WSOv+HW4limAoaMFpcJ9JWfeX
IKKU3tpmFdSHOXfTfebIKAJjX4l2Qb+xVtskLtGABxd/Ev6PqShsNF5aJ7pN1FLI/EMJAYp+pajn
Ef6GU0h0V3TNPG7ou5zcd8JZbRUQ5Awskk7p6LNaXjoyxhs7sEGiLl5zbnpDTbfD00BdjLfWllz2
cT6b+pu8zFW9zwrIXw+mReDiHhGwyj84THp3TkRB4p3TQeA5uaVuxo09ll7Bbm7Ml6wnIP+D6qFn
PTLPl06zSXq/zDZBPxTqA55dlR6wvA0zmTnsCRBVXaCyVz2sdGtj97OHYM8qxUnnTZszGTkcguch
uha+7ohB8PbK6c1p4XidYA+21U/bZwsJJL8vm+SHillMbgAWwkzkhiIorVw5U9FYh4wWo+yuEnFa
v8eOlzTXiWv4BEvcajCOC2HZ/yaa3XYHASKu+Un9tiCCN1LmJ4kn94NtWBtl+kLBw3TbwkbDppsu
HjegQsv5kEb8Sr5HE2V3Q7ZFGLuwFCW/Np1DJmSHL6ogugGhZfsuKLLUdXmDPcdH7A78sAkfRKJC
9ufUvarmRnV9abOnLAJs/11AyAoDZEJvyRGhWTTvchRN+Dpb8aifNQnJ8tbTgFM5oe/nJnlkJJSg
/OzsGa27PUZDMKzOJt7Jrb5EmYX0F/T9K8lqGgIiGZ8v3DvouywXCcJv4nIYZqIPkYHPL4oImI7I
qpQVlp5NSF6GHZtnkIgXjlW3K8e0k8HcgBGGbuR3lez8jdf1pEWorAvyRzWWBbh7rE67tJ/nu9Bo
qx2/VJ4fRoxoRuoXU/nGphBs1Tis5JH0EQrWQZK6b7R2ixQgWgLvZJ0HQ2Je41qozVsKUAjSrCPi
P/UGDEfiQhzDAgCjyAZjXHy6UoRE+J0xc6xrBIdyvlEWHpkX6ua7N/Ce1pa1N9Jg2U65vYc22u/4
coVv/KvWPq3QY0HXWDpb64j/XQUqrt2TifMbKrhZ9+29AfGLBwranqXgBxIu6gmo8GB8haPX9PRo
UDD+hTsogMOHZco5GPSbJleaZlbruzbNrNwJA+nm5NIMmRJzZiG0mkcbeP1N3VQlsTyjye/xE2NI
oBCKaBLdJFQYzRP9irJjv741Mb4QAPIoall3k1G+GX2sqTrM7Ao8Xsdd45r83owo5yJ+zwGf52qA
8TJSqJmR7i44Iu4C6RkcUHOOegF0PcKyPvBKK+hgvtSdkV5mE2s5QAOs2S7Cuc1hBIuSVHEUcuBf
0RrmW1trKPNXhA4ev1MdZBeGXfe35ZQbamNDVyExXUk4lwpw7Su7ehLEpXQvBCG2dY+X5au0/H6L
v8a9z2P/dQ6d6T5sQK0cE940+xf8t7vBarJ9nhnuljQmQIeRZugTPwiT7OyZdIjoROznsh+YNSCR
rHLyNW9jgDhKWYlBGgqEyUtB3u6m5b+JqtYkgBLt6d4pfLWnaMnea2Jhl7CU8scozYe7pshs6xR6
zbdrutgDKb2WO23M1Vs1B+UTW0F/wpMg8INYAnsFg4+9MiaKhsivehjy/FY8okPOBOmKPvo2W9t7
pfnEVeuxkwhZE0pH3eapOnVu7RF69p1nGszGec9ExN4xV2MK5dTKyAnlHmcjK9Q3cbBYHgYQmVvB
Moc0Y2OPP7u6f2prF6qwN/TFqyxM/ciXHw1Z4Aqstzm2vWPHvPrlqz64ThrWEr4DxcFmQL9isxu+
DzE5tUtVtgNChqrprsHKc+OR/SadHo9HF4P2O7E9gT4EknfX+7wpHAimBCZRRCgfEBlhR2ghqkPF
bvhl4DkfbSr2xHrvEeC+xxHockP04tfC9PqrCCoaBywhH10IOm+IqB2Cl+viNPOS+0raRKKpojn0
wAEmH2dSTDTbzEZ9PSzlzzdTY5BFxuq6tqt8IPlUO+hDLvdZUA4HyjtAblILow/dVJgnezCdp1ok
H1JXxUmM0SWeUeyhanDaZ1FVkqvelFee7G4gUqvHaiYGAKCHKl6qCjY0xbfrPgkvCXhRD9O19V2n
EIyCeZkC7MrK35Kw8U5kDox7JB0YJEVZ3phhRrl6ZkRvQLXrvc69fqtNx/gmfgxQkBI63H0VgPy7
0SRafqymkji+5FNYN2OPJctMEw4t3XeUpDcBrsdC6/AtFNatN2TNg9Ta2KYgo160kUAqTqprT7VX
tdDdMY0r+CFGmZvfdJUTsK/BUNUAkoSW8TNgWBaWUbMZi1weg6hnUiC0pzFM4vfpubHYkn4StC7s
LcE8hI8j+/0dD70vCneSfu16BG6rvNsHWVpegOvdkdJM8dU2agnyWtiNAU2Y/apL2puikeMF841/
4IYaXNKhbezzPHKemYAM912XlMd9jcTbgpWpCn2fKUqEYfLqGfoCwFAyiWH7glpghqxREjz9jl82
FOUYrD0pcQIrgWeXsjx9yCMGknsxm4P3ptDvPwjmuSy0JugPCTGCzdC6JnB88Y10kUw77nL5z4zH
/bXfuS+qNNK3vI65P5d6Xieema+7sIn0hV31ySFs6V7tTaouV6MTc4PpWAcXHolNxQoCHFdS7byg
ZdFFy+9lXk0+y/TemMhd2c6+tO0OoTRW0a5kzHweWegZR1Utt+1ORJ677kSC6doDAv1JEc2iefbk
72+kDPUe9U1/OiMI4BIw/HoWg3pnL5ifc5DBLm28Zkvld7UNq+rGSmFXbmFShTQPQY42tCIFXwuZ
X4Ztwg9BHSmyxnzphIOOdnlVFJeofyOwlanYl1Zfgrk2PLEzBKmxMDMMaDO5BQkTHhXFVi6Gj904
W9226eltgi5Skz4ZKwA0UTZ8BWlWPBRZUrxRKJW9TkYv0czj9n4MHAyRkTfrHc5v/8Wvm/bQ91mx
G7vyayYydmD/pDZRavpXFbVNNMoNQIKpuP+CHWbvO7bxhzjDF6IDNnVWaec3dW/GG/Dh3aaJmuS+
HyTVPLEhkKDy/IlV3nxyLEe8xF71pBbINl4Fc1+mc/+TmE21HpX3s+QS2LPxaNCaWOhXmLlXfdbf
Mxw0PEITmRMODkijs3O+tfDNHtPZi65q/ItMcmPEE9YMr7Ky+Zkoh6QuV32wAXOv72t+hfaJgEi+
abouf5F2biBdm2rfg4P/YOPoQjciO4eLTGRPjVOovWxY+pVDJ99xJ6hHMhoYXjh6oK0beN727Vgx
j7IjiEnn1MA1IMDQOIqOnq2LNoPpz2mNBRVdgYDZU+u7SBwQQzNTBTYCkzSsl1PLmCUU/a2IW/HI
R1zqtlZFwoEGB0YFYrhMCoYljzX0lJS2Jl80EIswuJ98f2YpH44+jIF2gYRQ4BBwRVZo8n7EXncM
LflqwCn+JqykPlgeACtkiU/dmqzfKUIkFsQSq1yDKwL73jZF9YMoJWZelwjaZpolKDGbGitt1Lq/
yyllo43CnSNmuOYWj7a87vOx3gszC7Y56/V7T1h0b7JKxWxYIKNFquyhUiwkkc7q9LL+LpKTa80A
X5RZcxHatVfQzkU/VHYF7Llbd1XerMU4eAvXvjdwSeQZBJil+Sv04vkS165nYjTGOLQpJqvm3Uwg
fREKbU59XKzDddB52eM4D9ymDJYI1QXxD+8Qa9++B0kO8LbMZHrq68QDkuHI5mmoYGuRNRohcjQS
p3bnidii1iIT40vXTFe0F5RoWkamYoZqMz5MVJBumVmcWzvsjb2OpPvpWDA8AHmX3S14BHWUU5Ze
jvkcfXhN7jfHiI5cb5thCt8O0oHen00uN6ksIaycBCkUlTJV9Uz3JOYt1sRJD1ajo0At9Zn6FD6v
aGz4FpYMiqvYc8xv6bc52/gwPRrc1V6izkk+gNEl25KAziu6d3HTQSNiS1nrlWXTKrmq29i46eYu
uvG5pct1aJXBCynLZWTFcAIhQ/g3RrnYRlLP2RLfLtnBA0y/BrvtXQelHH4IZsjtpF35iS0TR2RB
Eg0bWxrWN8p0+yNAfHkJ17V4LPygeFua6TJaKFuohxSkVPcV3uWdLpS6IKZkvruYa7ZFGrpHs63B
3PG8Cb9k1eqNIB3z4Nv1cGfOSmZLm91Ec5jlRHwtnWS79HbsyxnwPnfv4AlzDad/ox8OkhXai8wA
QnBFVO+O2ZnHSYbZ51R46aUmUEAwvhz2lTFJ3AaFc9Iu2EUKveVLLARh9bafHsBwpj/JdSs6Jezu
Qpdcjp3Zhp9YZyAyOE187eZjdi+4J/KwSWCPB5yO7mIrUFxkY/OjDKrgLsEWtLNAJW5d4R8d1+wu
lZtHpyJw8DX5fATUmyn94Ms8fG9bgidWBRRnoI7yMs4THt4UnU7XDlcyRJuDCouQ+weGOsjyUMDf
CZXlF7Bhqkv2tgL1sXxoZiYVTBOi3AV2CiKc2/dENC6dEjwBYXKi8latRZc4NWNsrZ6Rswd7jWGf
vpeC9KmXcwbk9p2LuyCympcC2oZL5cJEGUfWRRm41TCa+RuDG9xFkVtWPFyr2UN0jjlMo5YsHSAJ
v3CfdpuWUamArYH+v/Hqsf+h61K+dmMzPFWCVf9ajiREt5EWPvyuWWISTCnOazunCi5gSyfpB7Wr
QXBIsbetBnpi7KOUmYYjx8GOQm6dfqmGpGRoNsNtX0j8Xb32v00aIt8ayl6bixF2RHpTCgf9yGe6
J3yiwNB6E+xP7RrTY260cCzo3i5WmR6iF6MuqlPGHHuL0BHudTKybsCdYDpH29EZcN46mg7DWDty
ZeZOYqxzCD4gNCMQuX461cXJcCQ+yUEHAyWuhZluZxS3DLOdbe+CsPE3SamdL5eqhX1IQ++wTa2e
B2GAXZqUaWhsIHCYdHKA6sCLZW3HwONPGtwQ2Y4z6Txsaza18li5Q8/XwrcmGmrqlrxgpPPHkqel
YtHaG9FqMgV7U7PST2MtwacrlqSHeSQTuWp9JZ67VjinLs3TdcJZclN3g/FpNqx8Zlpx1vlsjw80
MMpLRlIb62OO7S+3zGsjTdI7QWvM3oJESvSv8K5AbY4PXltk17xNjl5GDgiLez3+1GiqMQKhOa+w
b1gXVOBE+7KH0MczFSK/Tz89MMtputIt21Rs1NxWwLQk1KGXdXrvluRkkqZgGRtPrNnWHLLULWuN
DNhuWDrmlfBCZMBM5JPNIDDa3qmb49m8r1XQI7JpgIQXSBu8wwy/OG8WfgWdxp5t2A911ZTRLWlL
AktbLqshJ0aRxdL9KfOZ5G4XwWYhR1BDe9+0fg3jrHbB8j9jhHJ9/CdZDFTMh7IZvraYQLGZ9doN
jb2V98BYIZIVMb2KoM+d24bjtzzia6NOJe0Hji5tMAThRWz1ExB6nADuz7ilBAgTjP89pGQ33ke/
Afqygp7SUzBLvKS+pMDAu+WswI4pCwaXWO2UJs1Rln7q7+KOct+rkJNseOeEdljuFOeE4TgP3CV3
M07LfJNQNfIFYH/WtMeAr8DQRoYpsQvqVdeC/KU7wi6REXlSx2I/EHoef46f0bTvKDeu1CEV1Blt
ee125+KFFduo61v293FLcWfOc+ZeD16Pmy7DV7k3+So5V/gd4DhSlj3Jg4O5Jj6gCOXehSoBZO0p
mUB+XNG3IMJ7w3d48cYwDX/j80ZB45Ukxo7RwgG6nYwWS6jtZzGFxRi2jV0Wm0V+aBvLMG4xVQc5
rUQ2SUl3aqwSzurohpfKHAsGZA5O5pNrCpd7bpF2eJ1q3L/QDDkX3gbzyOvO7Ywq+78ab/K1CUAZ
zH2DlyLKvOgYxpYn6ULtqxtn0jhjw8nNKKzJpP88+A7UW4dGy0tUrPS9NH3SWiT7+w1V3d3OGF3w
tEp590SwvHVa8Y1h8ItRYD3vPixH+L/2mKwTgs9A56zrKG3urNJ7RqMcUDaj6h4FGWd440Pq65bx
b4IQzJe63uImaw60TwtQCH57r4iC7LjOXv1ZDhuBAWFNlUx/8Ge7fiuctjsiA7vPebMgpTglgzsx
4MyFKCo7JSlAG9viS4fj0+jn7bavfQh2iEh+in/SWpBgvZuh2gcU1jCFEaSiBYRYMR1TM4yCdcy9
dR2r+KWemUD6lOY0yMjL5tTAk0Scaqvxiu7jsaFQF1caih8jWUGoIqOqobE9l4S2XqqqZt54bk4r
EbTdFlFc3DqNDtckpuW8wXoUMzXXE2WrTU9DcWKZGdJKZnOKl8HWL0Tyo7Fjf+fwmW2yrBFTsPbi
3javZvL/h1h5F9RXRweySvmWcsNpR/fEfUNONnEVALOce/5d5Idi35tRdnTJTR3jqbIe28ytYF64
8XXDIa3GwJirWzX7PMw0cHW/Krsr0XX6TZoQMszGUkdmftDfFS/3PoAgOcROYW9yvmcXUaLHbzoi
ylXhNHzZ3STDZFgJ9wPn92U/j+pZ9W300leGi5+08j7tMPU+zDxBuOTTffUaBpG+iZMH3GwE7kbR
XwuhJkj0romnuiq2ud0jOPV0xNJOTXld6cudWeFYK4Mp3S84UG5sYI7oCw6ie6Nzq0PjJj9lBncv
0dONjayIjdl7EgUsa5GBpXR0YiKH9j3moPBb9kN6FHHuf5QOBNYcdVxb+ddU2S4is4QLNDsvnWtT
XORJASGAEZ7MeXjRe3V16+XjD+Z8IEuqR/jgy7iiIDK6pSHFx9eEKLvxvO6Ooewj54u8IrzDE2lM
b2l3IX4tkmEn5rh4ncusLrZKwoGtyHU9UDs9YL1PR3U/l9Od6AAXGiNsTdL81THvYIBi7x9XZWiK
hcQkCO1kD4CYsJXrYIHJGYPYZ5Qm/egz835ubSyZ09OUZQeSuaw72vLV8GqaO3L3kNCbcoBncIhT
e3grxDhfEfg6hWM/b1kjhysZV2SKRNFe9GNdXuXUlZ2Eg+gzMOwetWVwGIICSMzKEXu4TtF1MrS7
CD/jTx20zHf0Pi5CsI89Vbvd0bPrz6Rmf6WRuk7ETJe2ovKAm1uviSipnakZwFIZ7Hu2apuoF+MG
JOqwthr3lftq/9ZVJJJVDxqM7pW13aUu1dpaeqwH0ubQBuVpUhac1LhSaIz0KCHFCjIDrdXbN77n
LawHu3U4O9ayOHGco5le8H0Z9op+jgsbmPq17XLZ0gIyHgLSZZu5Vy/ETXjO1qF4MhX+fESafMN+
qTh5MXSnKa/JkjjFUx25r1HNlZkl8C8Um2TM0+Ilt2a55pe1HOMgLazAFKCJJY1P64rpvgglPonj
601G6fS6kW6+Zz7It31SOJdwEoyvIByNlVhM99VAYyDVUk8VLeqHsWPftRaoeeBgG+vk4phHc9HR
C25FhsGxa3aJh8t/zlJNBsHN33oWiNvamGAv9rm/riArtJwmU+fObhZiQmLUMzFDvNvrfIq+OJ0y
f9AcviI1rWJuhhXXMbf204ACDLK9uOyyUD+LGj6qFyFfE/PlS+nr4uAJ6GIr2zPGrRk5lEdG3R7U
f8JZuW3lhg3hNGyLIbnscrc7IRHCIoy79Vio5g6yh3PB77D4ibMwRHBgXw8uJH6SXddcDqnKHuOS
AQTrGgeDNa19n4tC/I2x2Fua58snazKTTcfhCg2F1dGGOs0Fl2Z3vF1hAC+uK67YI6Hu9xEh+WgE
VQnvc1BNvW3H0bzqg1LvlurPTS7Gj9gyMAV1QLfSbdgPIEyw8poYIgvplntoLPZpTOv2JURJvSgn
l8C0H1d3LLYL3HyJx7SOqLY2E4yHdpwYP5AymKeNbM/pR1xZWJKeZvL89C4UXK6aUOXkRBvkqTtR
BHft4lle5kZcdnOGO0nP0UZIkCdDJskipHGL6ZjSWCYSbW3Myv9M0tbA62K64RZrs46Ynepsab5Q
qb22KlrVaIxEEKY5Ye2wRNtKmfDepMCzz+4VPUg2uz7pEIlGGwN26eK6nupq2E2zxS0opZJxV1Gq
uItNZR4K+BlsOIzi25ySBOndnC6SRhg33Krd/TTxXGZ2NTakweITuoSx0VXv3P1mLvgHXpoFivN3
L42zmIlkYC/eE2lKciZ/8tLoPBoMu5iobbL6A6e1XbY4K5nVvV+Gjn/qJvqzaYdYHo4AIQRGF8xL
3p/MRBD3hsyjv2lN6lvqU+4m1ngBtVn8V7alP3nneBvwYzwhHVuYeOfc5c9/cy3RiQBbJof8SZvY
4G3L3oNByXolfOtLRslNwIdKJaQTxI8icp1+/68/ULF8Yn//RP3l9XEQ4jZbrEOe7S4fxG+vP2g/
YPIKkm1SGDjFQhRZSREYpgUy5TZVj4YXVK94J9L+yuyUuDXnCtWBlGq4YZluQBkJKjO4Em3XOL/c
Rv+Wq+bx/6ETnN/2Z/kfheT/tIF8+Wn+9m/9/1EcvlD3/7lXdJMmH7hukt/Nosvf+A+zqP0Xal+W
61aeS8D/zvaXggYkFDLOr2D1HXykfzPc4Af1BB4dDAGuZdpckX/ziv4f9s5jyXIkybL/MnuUGDiw
fRSPOOe+MXESDs5hYF/fB1HV0xGR2ZES25FZtVRXZcKBB5iZqt57ri7+RYHr6mBLbbIJQbr9idzm
58/KpdJ2fN1dXjUkgXxXvyhFfbIyVdK5xqrWhzCgq9FtEjf3/+Gl/tur8AUz28f44IlftHCIC2d/
mLiKl1rTOQzbCGEop/ofnvrfrEU6DL4fvx2Md9zPkrbO8zFY6BeF7Y/fDhyp2IQQMmHeQiKAhaWZ
9E0FXeLaU8pr98hHiHql/ceAiDVmjTCB7FBc5N115TstpCbCH++LaYidLbZ6vbzoZchGgxydqQqZ
lCNJNSkILT7OMu5hCEgfwFFBx2oz2oY6WIku42CeR7XXaaZHjEo6fcL7x/nC5U/p2woWnZL2Lf5E
UZ/4VE1JazIBIFtZFpllZWEXgVCsOhs3LjB1ORBOPtDHkrJgjZ2+d6W5jBS8opnQ0KbJFeN6HJ8M
YsbT4Jr2LTIaL74S5SgeJ8MgyMYjrOmh73Ofrv1YlJcwzboMZAYmyJ2W5BBJaGTl+XZQzO7RYw4w
URrf9ih6iY33NjggqEb5fxBMwphSt+pVPLKMYfCI5GMxdL23pg1ge/sFFFdtUcVLOJ25Q0CLz1y+
P+E6hsvdGS5ikaKYQqKNh7k7DzYqnDertGmPOW1XFo8kNlRQtGeLgMjSna5lLHKm5M3Afgh2ArIp
BApymBtYym8Ihv23tvLHh4K2y1ef08jmv0FqHKItfI2Fsj/6uDe/KPXs4kWDflwTrDX2OuQEDN2B
H2mcI5kHqTjQmdgNFJUDSqjK0Ggr+U5XjdwYNuwVJ+y2PolkbDxqibFKN5aOseKVvjROo9IYmQ91
Rmcx1NMzIpqEX1fDdkLtnQD1VoQ72ri4x0PjSHi0lo0sD71l0iG8TkN9ePYUcoRVZKcFYd+Vk1zZ
c9ifv38ef7R4/78ZTqfbnAb+9/X54i17G35anb//A/8RQ9ospx47LRJdqhZ34Sr+W8tvLjQA4Asu
olqk9KzP/3d51nyk/OA0fctDRw0u1GdF+289pO6ilWQMCVrUtfEJ6PqfLNCG7vx6xnJsNhCAj8tM
X9Ai+uVEksskSWZjZvo7egRBSI7J8xmFv9jJVJaPUSEI++Aehm3kWc1uzDz7EBV5ew2nwtnA/cxP
LZlj904Xe7sx1ZpjDUVxU4SVfm59tCwYlQZ6/C2VktVDoAnHrDxwXp02jp+si6E+NQ6iMmJ8vxn+
9JKjumAUQ2QLXQPJqLEse2rwgTaPGKtHqxMTfwkuF6O2jhlXR5ay7obhymxGezNVRc3Zn4wpsn8V
8dKVvxum/iSWeBZHp6Iw/CdVpjtyMbatFuHa07GWj8iXVGVp21FzqmPFEATrP/jm2Scfmc7hZsKI
eF/Xb/hnVukY24EyknHH/I3r1/pdmMNmMcvLztKs3Szy+9HJ9iGrcUSwOukQQZd0nO2mgF4niq1l
ctkPLSPVKLoqIDo1QFo3EaRAFYNB0FJI9tu2xR2RZ/6VnsVPEV7ImkzZIWPMRtUbOtWrdCZ6Dx1i
tMQ0vom2jV5ECDtRdBgymKhptHf0GSNyhpoqdDHREZ0w+t7WHQA7gdUhHRjj1m2xiEPK+KMRZn4C
eq5tNQWGpqgJv22U+DBBA1HqfkaVc4yEdlPl9zYh9Ha+A8h2QWOAYmwY3hp7UHvbtMJb0hEu67SF
APFUpEc5+ekmadH2CZNEFwRjh6HTn3mjcA17/cnwu9vCKM7VQJK0iTJ3nynnei6mb40L6dUk8cPv
xz6wy/E9HKYgpYmMKS09DirC5zfnn3GsPkLLJmyad6nxsI8TSrpOYk1S9A5fNu/WGs/mIbflzszx
WmH2M3elpZJgZMALGpBkNQApNJhA865IxEquEhGiZA/77Ji189nAbbYvgHftBlPeNk62awvkQ4lJ
zJmM0wAk32U7kApmZfWHVPpHQeq7mqaDmapj4uKVlj69y0aHWySXuI0qTK5p3n9rY/tGb+YvY5BE
ioXduCUe5htb7s43xpWYaRgyjSJ+q40fPKt7SBOC1CpxZ2n8L3IPTlrHIcQAb7bxRnProk0o55qw
pOK9VfG8defQeeut5t3q++feN1OilxP9ivAJaNvNvV+aG9LbmDFjpGD4DAKj+wy7bm0s/HXh3MXN
WFzXy1jPNIsSvaPSkb0aH2mEPo4NDmj36NNWLCtnk2gEJKf2G1MZRkScXKjV5ungw/Lr4+s5PNmk
krhtuymYBU16IPETN77+6Uz20ZDhvlJH1e9mfYQ7Qa2MitHj41/6kfSb8pzApT2lP3OhZlM2cgdD
9VU3eWcGT6/5obvVkPWw4sS5yJ7M9q4c3U2T6/SfcoAG/O188uu0fhusfZvhi6yees/5jLIMMgR1
2EI9IKWoqtdWyEB96ZFXr3htdGS0TVFqaBHlbFT4HpskrAEnkbwOzMOMpltPTNpEC2pGCWianCA+
IHlidYRZnubE8xR4YNBZyVFEryIpGPKsvclNixvhtBbIB73K65eyinM9iLC4xkdQikAxVnA9K+jx
k0GnQXVEqZ1giqXOqmUgSFNAoFNlSY0wVzpdaL7j0POuhE908EbXtP6G7oulrRl/VocxKemQm3Pe
2+sOxBwt4i4hIC6qLfMpSzlUwNkSVbNva9P5QDIgsHJje4RlCnOT1TmZ647uV4OCa83xxXK2GcNj
XKyhyRm37Sct33ZKy5jxsN/Ym9YgZrCqq1BCKupMhBc4C8vrmUJli63L20eZFb7kLZbvKeOD92w4
IBH9JcfqCwBN7YFo8o09delzNtvZWzvrl0WSXVleol2gMDDvS4lduColIiwE+3emjv7IRsH/UjYe
QTdSPjIXpdk1qE/fsqqA41Z+pXc9nw4IpgYgpeePQWE0RERF/rGedxOxIt2YnjqIV1ZMWzkO18jH
1o5iEe3boEeti8WYB19eD3AzSL3fpya/u6aT8SlzOpfZFISoboeiW8twV7haTt9pTCBxdfdxHC/m
U0kETMzJtXLPsF7ilWq/4dkKXC+nD+tEQR67wSLrWTAE5BLHXbN2051KiIgyrZK4V8idA+PCo8b5
XzbDHtuP/YrawVwZo8l4xna63cxXdHBC9ejgqGt6wMBWfGznajOkNQqdnk/SqKNbJ5YXXhXu6Ine
SWGLVQXA6D6covyMiI22EiBEXKI3KOPyg4VyIm/SbhVbI2GKNrE4/SD3/Jp7VVKEVFP7TWbZl5cm
i8BGj4Oon+jV+2kWmCFOWQxLW8DBI3KMCZoE396Mqc0jW/p6yKed3udfCPLOVtjtpdNu0HtfetGL
aU3tDgLDKW+r666w16aJodZUqymmDEBen9EzpsP1GGnjmbTnWwfgworzRb9pmpxNh7Skrkr3WTUH
rmhoZ3XXrplnV+i48s1ozftWb7ytPmrn3laXbtPRBUp9ZETKKeN7pndvcriSDFqXs7y/H3J9F8X5
mhSgBlkX6e/IHg3BVur1nyV6UisBIlS5LP7gyaOtlhvdLhrNnRsVxRYe2UPnjsc56udLqeWBw0D/
jM1/Z8fGdWfjhSz8HO3FmF/ndooszUru5+iNZIUt85ZdPw8HFxI5OD0F/JHcnRHNIhzeySTsGv8j
cwPlkzSTnLzSmrYuTwBH9S3KMtbjveOyLo8CkI8HPC6uHP+kpdGXa84MLbT3rCkDr+RFoqk8EPtQ
ldO685mENTUvAIiBdJ/G02Nl1LsJYWEo9CB085dQNhdEXwU1zdRQuLBqi29El65R4G0zpuUcY5jv
lumTaXeBY/MtyuIqJVJ+1YjQ23kIG1E3jHsTG8nUjoRq+u84FzZWfN3Kc0R2VVXXyKvJj6NsJAel
HSuSmwhXqB4wQKIKd/bd8FSbbQAjKHtUlWAXvPJn4e8h+R5qqQWGoa1GsvNMdF405p5E/dbn2oef
Rmz951LCN4hBsBqpsSY0ZGWPxIVIf08wIXmbudyGiWvsC4IyH6vBf9JR7t3xTYKPddnlyrC/QAmw
DzPnywGNxLj8lkDmgdUXfypb5bguooaqvK2nDRlRJar4J61GN2kz36YnWOzBg0vO0EvYBEuhR96z
SOWq1S5zuHeN/+qEW0BNbXwDenmbwJdGizNHpCTN4fVQlU+2F1+qhPmj3Vl7XjXMrRFihViqU9+x
ZYjybaT6rTrvEgSDdqjjCoRi0gQpRi5ShwUkbtA+NUzEpt3lSTs/D3FP9dm8VplfblDJhFsfPahy
92HLRt6LS4v28JpWuRdIo5YPySADPw6qYnyec+cm0/EJoW5+8ev3Pqs3yoiCvpw6mLrujQsndSNM
wcpALLCwYFh1KeONxIF7FQ3DOrantZXw/gBVgLt1SaeKYKoZa5EtoMRXefOAiThzV7SF5o/KK8H+
8dH1xOCA+FH1OO88ROAbfZlqAbvJ6E9b903DFqNX9nWZT+MLfsH5K4ZhtmiohG5GFwnv0LZRhPUN
D/MErSTxj+hVD+DOFwYEQhI9XU814KUpPJuZu+srZ9cU5BbV3da28M5ruavdzBOyCD+P+kdMYfc5
Gd+8vSc8OyjOZIP5JMoQKulQ/Z0TGcOBmSNf6xoShbQM0Ip/9sbonMQ+EXvJpVZ4TyofP6o2uYyK
G1/Z7xJxCpvLM9DxDSPPrVRkMyKl2A6yce5tvdACmFPgPK3swLg1cLrypCfzhYFjidWfCQtszXWs
ii1g1TvkF1eYpwi9LTaIL6kTKFyBYNakkngMGQFQNOsQJ8hgu9cVuv3Igpk/dR94tJ2A6oEpV1et
aycMWhwqlVUOayxhaFptB5Bbn06B7o0PplAUc7mHcKlL7/0FK5kjSzLkwRzUAwfBo8I2v5MteXh1
PR3jgVBJ/an2FNabyDYWIfkHiqfjwPpFivO7X7jYRhmMzVO87ewbtpV7m3+osdSwxb/BRKSxQD/Z
PXZyqY7VqJ5Sk8CZWF3OFQ5ou9G/AHV8C0exU2HyqHx1Vmg5Vgzun612vLDABJehH0z8LI4M0G5x
4niV7i5uqAksjrdl4rC/CgCYhr4mkDfdIlR/qkvlPyaT6s6mRWMtd8d1namdpYurOWZHjt0a/XxC
TQh648mpzNeCmfEGgs5l1mlv9bwkGeUPUT1O6wSkqB7rn6rz1wxW3WPbX0EAXUu3CeqmJgkO3+xQ
WdeeGzV3tVXs0FBDnzUWuqRb3WS1txtmF2lnPHyFMwRehfqSJQIdewfVZCV8Vixf4U0YjTcGuWqF
kOlTRrBegPoB5xjzAAfzQoFJN6ZEclMA8DE9ig/T7fOTPracEum04SoiydyjwrenO6Qe72FT3lPe
IzzX1i62AumTgqh2eUZec5u65MKFt4OqdrY0bock3PYIVe0h2ZbK/CzaJkAxd+fI6rni4J7pS0oX
NVJBlJd38jNrx+T5QZbnos1vMJDWt9J2N3HfB42FLLKfUWe+qznbx8OTUtK9aJBGrLrZSV6xQDW0
0uiaonGsb0OnV1QK18r1o48wQvrIsp1F30ITkB4ONqKaBIjhA2+UBuqUIfNTzYFkhWHOPES99LdT
7Bn3rW5U1+SwinOa8u5B2gP8D2rlKS9IZMfQLw6ZCyimmSie5Txf1DlHXDhX2D3sskRUaEVU1LzA
MQ7PjeNCyJtnSOp2JXaDL96lFSHfFSLUD2mu++varsegduNs3wDx0YyoeNC1RqOgC433bMzqp9bV
CTFs8Gj6oRvvC0l6iGUhCrZSVV5Twuo30tSGgDG5DSu4j3j2OajDKPLMBzMqmLRj1iO3VQsng7AF
mdhcv6TM0Wg03Uu2smNVuP5qRtQLMDU0WOYZ53OqT+2JTcNJyzNbS4oJKJmzzbC0OfCpqgtg2PpV
4cjhiAoBIp4gm/ST0Zy7hp80HliBygON/OnQl6F2nAmsc5rOWpeEB9IwiI3dJHy1FZE7PqVYPw92
aozPbeXiWgSGwwbAn3nrjOPwJTlPbWIMxnsY5jJgYjtejaQofqa2T9Er8mk7obOvkI6HHvKchCqo
5M7Kcwr2aquX1bzvonBcu03oEQBuJW+Ab529b08p8efZEWAjZK+5FwGeJ3QC7FTjN8v2queu722i
iEFl3A8OWNlRFdbZNEfmzKW0ZIBJNg5EbRmbnFK9Tcgpbe3eTNdzUVH/oqb02A9JnI0TuSM42Eay
0RZrEWpgbXQlaCK5PRj+pb9YsZQ46AntQULNmu1Lx+jc99HIk3uRkzsyOaaR7H1RabvKEPK+B/V9
Ksm5OOdxnzITJ8ENTSPwGDD8WxMefroeRNnduBbQW7hh6iUCdsqa2nXzjRszdUHRmmfvITAgF1FY
CcCK023g1h2mzGQySZ4cKWIRqaL2E1kPm7g2iSGUsksPNd5OxHhteiQKIDknHI+eYVxMBzRx9gm4
dggmS/qIX0umDEeTq5LD1tUkgZaNzXG9rM0n6qcSAxWbjBTuIY6LLazeA3OtG93mHSga/xZnyZsh
MV81kvjbJtwDLMDB4iEz5MDRejlKtK5jEN4qOgClW3reOsvxklVxyjIie3Z/DMER0Y9ozPZeTAwp
hXx/72iDsWmYSjE0oK4vNk7n2tQeEHX8TkOYRDm9ZwzsmpvEceVtORTRXvBUJhtBHgZdtU8lwFB0
B4pih0G33GtcZ9d4lb7J22jRu7nDm9eVT33v69eaGC3OAcWJsLWLSkMdZqRZt0l9HzEsHKgLzXJv
Syvf5V5xM41tv+/A86mghMEY7ptBuReji8x7g9VY3YVF9ZoCVeFLRTV5yMlZtNamMSGV06omPtXC
sLMtbpLvMYfNvhqtd1t200CXyBsvQhuS8wpoiXPmhKxvC0SR7BumQcxo3Hf1EclUDeEeCbPT+COU
y6qoPjMDmxmWTSfkFx2xwKmiuRkER23DoJbiMKL6l6jKp0X2kGGFnKWC7WGMtdwgbrLWc100D6Av
KpCc/HuPMsScEmtudp4BwQeJER4633Vxqgh1MRhkEpt6b9yb1rwcPWavP4DmyOgpunI64sEgJyJJ
q5ZoOLQRiqn92YDXipyu1/2dOVAh8m3NOk2VrjvQlNnGOWUgUSfbPlRi37i9IicUXFs7UA3j78Y8
XJdb3+kBjuBXqgdyxo3h1uhyqntFfO2Hi6Z6ZRO8g89oSu2Z+hpAVMImfqC8qr/ZIAZ3s9eCIZv7
sFlnsR1djASXnGanpV1iGBEss0qV4dGZymtYBhWHnzxsbghPNF5DajCkkKrGN6eNuKplEp7MxaIK
mr2/gsb4aKn6Aa8SjcUuvNF79IGFZjgbRMVrYJr8YAraleskA8Jc1D2uedcZ+7mRw4tPbuY5M+m0
ZW52NFhrKW3iV1PXomDImhcnT671sbvvpf7FMoJuvSGRPaEO1y77BsBCPpV0a5CE1qJ9pgXG/2RC
tyx12DaZhy4sSXiXSg8VqbNm9kUZpp5IMZ15S2V+rt0Xo7Tu6CTpS8a5tfIz8xrDKPCsodzntrtu
CUUP4sF+bGuEreFsdTf0ma7jYtwh4UKedW/OuntG2/c+sv7pWUO/F8F8fVaFVt9oGs301tbi7Tzx
Q646Dic9X5Knoddy6ddF07CLDGm8ygnkDpuBsx7m3n2IG9T3rbYmQ+Z+oj+PAcG7GltODkwfP8iR
uRQWrjpO2GqjPAz3NtKgyhblh827UrEqb/B/X4m0b7dRLbdebm4Gd7jLHHCKUPKq216JJWF7PNeY
2YvZ/Gg7561LHlqJJ0CW23juzX3mPpUZEwiYAfScOoT4YVpNCHDfZp/QDhm7DwPijWnMB8yh0OMB
I9NFnBHw6TRTknZVdcOmpDdmh+V1T5ePkXIwVtWWW93ZrAiS6UveiR118+M4uezrOb4J/PdHfygA
xCQgnRLsvpAJSC8pmvtBqSvp45WhgD4Ps7mP4fas48wQ23jKljwkgrU797YXdRKknNPO9BsCnGTx
RapzyPM8yMtaIa/hPqPd9JtvJjDZYCa675oG8e3IqX/l9NTKiHjuHNs+ThXN7Tp2/W0ndKrkIWCm
g+9j8Yen1WPmRDvqoho1ff5tiBOkghHeNXYmGEJxUmgPmNGKA8J4hHtoB1/oHJzIW/VB4w2PHl6x
2R3HQPTtTT2Vn5VS8XqWA0e0Mv9qw4T2lvgaC/0JeEWygQZBBLwFQjIObRLrvCjd0VF5GLBekRuE
uldU6ZH283yhxbLe5UPY7qwsr9au45I225rnchpfnSzDp6vz5OiGrYa8vKcbr63aHLihE3f7ZrQs
INMtwyOGGQd7ytclwkEiRFD4XJToXjH+OxvG/HsBOWkj9Jonh82hZ7TMc7bp5YzPE5LXTdH7Zzi5
xoXWMl5ONW+4GZWurTtBFUvkO3Kx0tpSGRD+rsBhluaMvYhuWFVnN7KC9jSGxr1r1AjcksR4VXY0
BGIQCDGLEHUwZqrkCnpkgqLfEVBgUyhM3SdmUPswa/iap7lPX9jIx1NZRu+zJuMXqJDepWxlUChe
l1BzKE/qZTyShKgs6iNVEdkdoIa+p6YqYo9NQgO2sddOZ8dPtZ1pGghty7NUxV5B8kfd8TbWNOxo
e2i0pBiM+eZ00dlgEsbhm8G6XGfpc8QcpmQ8tO7HNJjp4rCiyXUGLH0bRcq+MBy+U3DM29ZKP40k
2hXYnXSOeSt3kLvMTB/qpiM4XK/Wlk6jmiiD7aBp/EgEI2rUcdJ8iDVtXKmoa+lHd19JWz/PKZGw
vptsptDVV3nDpsIJY2WGc7I3YmQk2AiLWhxa3aarzRIdUeHG+ty/2lgmt71sh5UsvId5MD96Nz5p
SXLUsSKissSwzbkK/qBTtkEERxUnRH2Oce5cDkKXOAvIzq4MlmpfSPCezTwRkxSSvxD7LGoJN0nv
qqzOtZoPRutlnFqVHej+GfdTHlhVlh5TqeH9qZb05iq9n2T+pJnjF1Msbne+cvA0srQvJ4To2afB
pFQGTiZvOOoP4i5OYsxCmrmuiuhg1fNhGuVJFvqF3Tj7hCHWiqnfKbaGIxsjyIlYT8Qy19x1NiTl
BO3k7DLdAIRBx1H4cG4NEtBm+6mdwThAXAV+Ntr6kXHIPWkd616RTAcS9EUy3d70rrQuUu5kVzqV
tq4A9eAs59xmPpbJSzt8wU3EF8KrH+kzOdJzbH/rQue1gUrXuMBTc1NngFXQ8LVM/6G0zfxoV3yw
RngJ5wZzVPxWiuZFjIwVclltcXmuAd3UPYpcTAsToTGRtUtCz9v4VJi+rmGgVIjBOZ5xbMBnV3JZ
u9Vv+hpUcs5zSNCeS1DJtKgQrotTF1p5UIFD57xMq4GscgoIzVrBhdja+m5w6jWJc4Gfk+UEbUTg
zIAlS9l/mY+5vslsnUlXPB5H07T2EVzXBzelvzzMerTRUre9sghnVEw7+lbbLyPOHp/g2jFktKkj
vSAXc361k/ImSc5DOm7x64gNNkoKmKy8r3kK5znVWcB1557YpnU6JWx5OHM3KUr6iQfNewdtFvDG
R9I3w3vH/HBnuykXvxbY0ldtKf1Lgg1uGkL2kEtd4e+IGIkQ8WVgukHMxIm7v9M4awRoi1hw1FvD
+wX/2h8eTRqy3/18U+fcCCMM5s7FtVXu6aky1IgsJuRs7chp6AjeCicGDcHHOjfJAxrdEraeSSDL
rmi5Y2SRUI4wWD0bTbIbMo/JohHezDnDxnHUj3U430IuvrFExNyZEUmYf4UgQOhoA+MV87C3gcoH
bDVXNYu8WxV707Ph+uLR90EP4k49hUN+Muuc8nN2FNThPCCL6+BX7NWpaLMPNpRw3WNw2BVauydy
HuPEEgDlGzX9GcZ4Amz2FZ9WuoFxdEsttHYchnKyhMbUNVZJrjGBA4Y73NMBpt2lqkCS1q7rn+Sb
B6ShXxQVtX3iZp9hO1w4xHBb2Aj5qfx1H10zEVr3vMmpzoKMQWwTTvW54FCYP2WDOuiSQQrQL+p3
FT/meoYgGmNh3GGz8tLqYzDxuwx8ZcIRB8vpaD7GJx8FVKKHz6nLBL/Sq6+csCJKjHDfsYWsYdYu
o7KJpr8dTisDMnoe6e8qdcoLQzULBdA6iVApJPtoGYh/9IthenUQez3Fc9fvCUlM1i5NoQ1nxqCb
tJfRSrdFVNOis4cNOpABczpJbsRUW/knFuPLrujXPglERT/eRwtARQx3sJ62jdF90etknikkH5ac
HsBDx6+AkK4nitWhoUFd9du01yiHvPrkdd3JqNR1Mb+EUIorL0c7oK/0zL2hbbc3I2uvZLxdlDEG
7yJqvD20/5rKdGJ1br2dmQ0HOOfR3pzaTd6TRdQjGut7/oPXXbYVW3OJkce1rhgPHKpE342l+UFe
Batf010UvTg3rPF+jam4vemNlnMmko4iVFdmAcHDfMSVQviQBpPzrnDLYzeJYxQtRwFrwPlkAsKP
xMYr2BE97Vmrc+bKen9qXZgQJNjr5shJqT0npQTo4m+8XrUHZJWwpwLh5Rwiefdib99N0cdEXlFX
VnTXFlA1hGbWuCx071t6+Wkps72ybKzUBKH74Mja+ima6nWXhtsIX0S/RHyzQUZfZsgqGxISNDrp
gRp/1eTOFoLLSBBXiChuumj1mC8LJEydhk9C64+pTmslv+G4OewW/ykZKIjrkzeb/PHQ0u67vIWx
FG4r4EvaTN1A5ETb6IwNjJNqFu/rTBiHZi4UFFLP+DOxV+U4FQTie1ghBekQ5mitvHbek0RxzBOU
VTPhSFn+ZmfWU+9OV/TcMuyzmJKKU9/UQeGzedl1dAO+W2rMf6BnumKiT59U0zdDUjrJyfoao2Kd
YSSGtHIr/PRuto/EE2IeMu4QQ4LH4X5WLeJIp2rx7sYQV9MUWUS5Z9QYUZ2TsjR7vNkT++O2qNNL
E+v7Q8vxlAUyouFKO8UKrSMMta2nMupQff5oOTjFTXrnZ/Od1w4BinHm5Ll/kcxefa6FSi6RJM1X
ZT+eRmPmqCM/f1DV/Z3+dhEL/4903XYQqhm6ufRJl+QtVM0/y28rv59lSkQ8S5drX02pBC2EnSb9
LNwme6phNzjruCCub+xJHMSVMXUGdDRGvdt/+Et+RQiSbUkMtEcPT4glsecXIXAcc9DOSbdZId9r
3/xM8kvr9AQz4HxFelvnRJHQtvfugQS1d15nDjsGl223gcidfvv+x/x/3eX/0RdzxG90l+X8lr/H
teKBfSu6+N/c5e//0H+k8eJfnsn0UaClXHjKFirK/2gvxb8MHSmk73DQ1h1y5v5He4kA3iJWnJQm
E/sJqkj+iP/WXhrOvzxag4bQMaV45Mb8EUd5eUv+533mX2OCDLFtsL9oyk2u9fP7LNzE1kI7HagX
OeaB9rbPufKSm9ppCYf54dH8zcfzK513uZbO1A60puAD+g7T/cH2gXHS79usGlae30vq9cbrIfHQ
1/zgNNWfMDOH1T9c8me1/Pfb88gt1/lOMCEwBP759mxG5ZR/NY0GZ+jYVyZty6gwPvzxjXkLyNM2
DQM8qP6LwyBDtV/DjBtWUehTMbi2Di8CmauiTUOkECPLoij+7VP5X81Cf/PDeT5fPuuRZcGW+eWa
i2LMtTuXIktNPtvFlFMTRjM1PvyPcP/nN+gLjJVYKHiIy0v8o+kgkWatG/CnUaEW0Eehd3wyX62D
Wuuro4obNo3fX3D5XX58LU1c4g7SZCjixJXzf3++IC+kILYUEhkTgpNoJxplsGyUoqeW2OC7CucU
1e329xf99WVZLuq5giti8oIh88u3EHXM4pzlzI04kW5e7iwUyTL7h5flr1dhwQZJazsWuFlOHz/f
GpSLXJtFNmJHqfrLGA3CBRTl99/fyq9vh2l7DpIJxik4UQzjOz39h09tnApvrhqaUpWtNw8+c63r
1HBKqnWVB398KRcrloW/h7Tlv9xPa4VJlAw2+SohYHPmFuUA8ZCw3Ge6WWr+h99oedN+fjE8j/6Z
R+ffZUgofnl6A9iQHOXdTNuTDF8yZeRTVPXqqamT8AKC+SJDTCCT//4ef125eJye45sI3g0eKik9
P/9mIdmOdeVFMJx0pwNqQ1soAe9zNquqIT6yABb7+wv+zUsCKB/dPcukYIlf/vsff7/Eqz2RE5FF
O87b+rEpA8+dxn/4rP/+KoyilnMEWY6/fNaxbWljnFd4c40KKxHVzmb0Mev8/l7+5uH56FZ0djHb
ZK8zfr4XmdEMmQWGwqEx6n2Z2tqlpDN6NBAgfEWqqK9/f72/rh2ejzuB9WO5Md375dlNDeeisgK4
Rap1wFMGJElI96rs1HOV61eJ13TUnPrx91f9my/ONzBnMa8Rgo3gl53GsYSRAyyb6SNPKAyVXe5K
YgsCAKjq4feX+svPtqxRxnIWdclfEAvE+seXo6YrpBiAMB/xzPZimMNkXxDQ8aevoGf5AlceBnad
f5H/y2OctVoklp7jNJhiorC1XBs3Vdfpd394M8sqJTCi4h3kPP2rn40uSIxaY6FVOOChnQFnQNEY
7Z/ezHcHIMjvZYN2iK74+ZH5Bt391OIlh3fJiLiHptMS3rL5/b385R3gixU+3P1lJSQy75erTIRt
9ihS+GEsTzs26TyjhwGRmzhtsvv9pf7yDny/FOYcjwMVRsClOvhhgRBjGGPiXWAudkSXccqVsA5T
FbvG9vcXWhbUnxZcRAkcWJaKx8dLaf2yKTYEu5SdAd1KVY7UWdOnzg1iK2fOZLjTMENBmFKS7muw
nyv4Ryh3vP9i78yVLFey7Porba1QaZQBjtmMpHDHmOeIjEgFlhEZgdEBh8Md03dRpNY/xnWzqruq
soxd9jQK1F6+fO9OANz9nLP32lOVzH/4+0YcPrjv8Y1xCX/3RvO8+lVeMlWt5nHOL5YMjtpR+FJ1
/+T7/uM1jAiPOK0eHFR5n9+eYxLsGWOGabw5saMPOPVpzMHyOcshrD791z/tP17DiDcIQlfgmuXc
+NvyG61e2Gs5k6s4ruo2ZtR41tXMYf/wuwRpQJERn7y56S/r1d/cKUubR/S3GAlUSZtj20EzDveg
+Cc/G/7c326UhBrGpYaIOdlysjk5ff/2jsTtD84SU88WwQpTzob9i/bFVPQ/48Rk+s0ZyooWHsoM
RkqmVFnEiFxT5KPkJM7vMdI4DQ6M2QmK145D+qoWpK3u4NDX7hXmyvVnjC6FENGKac1nljUQ7wJm
5ugmysHVj7k/jPEhYzfW+7XqwcpuvNyr9YVL6B9BjkPhkyl3MaQYT+EZeeMSAlTrClgHNyzS+ZJA
H6nS8v4UhDwepiHJmVixn8F/DOcMFV7FXwf7tW2tdx/HxLCh4qzsuIkVAohtX4VLfISwjpOJKaZ6
QWLrHgkAryF38u3UbRbATn4r9LQ01yDG4hU/Qnoa7AACQ0K3dCY9q8vUa+9WKKXL+Twsa33vZEHZ
H7zBmecrztuLlHTW7Bxu2qlSUE3aSQKDCTzCWi9EHXYxqAlRhg/dgHn1UAwmQVSxhk5wX8uQRDAa
1P19haIAxAN0fZQ7iszoTY11iOjOOlHhwYaDaF9FnuXuRQfS038WkVusqLhnXTY/GA+QlaGSFvAZ
kKmi2MAZsJC82qQ3KN/GmABFr4NjhqnulIA7Jei8Nem74Iq88tmFVbGeJylMvx3cLgQCWuiuvIuX
InpOQJpjUVsTeozM6/2vdRhRWTc+0OucmX9HN3MaF7A0A6k5p3G2Le5zW8MwgVHN8CDq6obulOTV
7wtnJBrUkRHdXV+GDQKaJpon+sCyMTcgs6L0olWiuQN64kdPcI+H5XzAD0NWlRNIcHt7wMBgwJC6
N7mxu2mG6/qeVNoGsNDRUgw3GFGkvpzIQPH3ymFc8LOUywq0dEnwPasGZ1+LKAHbMWs12BQcPsI/
zHRK9aMyCDfeFx0q38c27CY63TNDMojIa2JdRb6DUerCr2lB4kNuzonCm+KdQFsy/sTr55qrIAHT
8mn7Sqt2m9ZMKvJDsPjejYsGp7gYVF7M0KsiDzJxNQ4ftZu04TED5XyH26P/coaTK5xBj3Ho86fx
bOmgtwQf9Z7jGdB5g++PHwBTKq6q1U7qnKfzGo3v7iRFe8T5iwBIpCgCMDqGMiI2uGJ+n1YanR4x
S3mCiSdyMAaPZRPDmSn7/H5u/BjDl0lJYADQooZjkcvuZ8JDNR4LwzP8IYFWBYCa+vbSrLm7XDWk
TTT0sNSYnPvgSV3MxzGd8obJ442Z/Dy/nPEYNw+pX9besewAGO8Kp+/FHlV1Pu/WQjM4zFL4F3QG
65F5QRWByOr9WtI7rzIG3qyk7GCzRaaLWjpdOZJ0WXRLQo/3sqCaGdGsOn2wDxjAodKAClvvk2Ae
uzMjSrxAuIwsyopBAeiCwJiTOkUD/5P5TskBuGiYdBNjG3hnoZ3a6S2sg344L6h40jMoOdK/VIPM
gztCZ6bomzFV4fBbpaBzo4RJyNEMOV1F7nsdHmi4pt/60JTXrkodlPlN1X26tABzhI39CQNoAhgf
dYYvbj/lQdI89jppKJ1cEuK4QHb6EYwpkydZd8VTBwAn3bYnuyM9ftESdtCi0bZeUi5ncd4RYs1I
QxApFFHwn011gcOqHQrA3ilP42sXOyhjHeRY94PVrbut58a5qZe6Z55KWYBuGOrW0QeaBHCuHZiE
FpLZrKp7MD8iT6Dp5nMWDgiPkkrdLplwi33hmGg4DKUO5bb0nSTZq7CiGW9afOpomVWvtx0Oguw1
51RD6d4x/7vyUb/pG29Ky3PGUKeZqBfS/AbPABDa5BaJaWvXFDgjG+dWJMkUfaH2LlACeCcyVTwU
kL6ypUBeBw1JOlcRbDDNwKFpoot18gb4vpOLJpxNnKhi17SkEwbCmuXgjqOHjTYz8bhVg49lz0tJ
Q2Wa0Zn1ouBp8Q6aqChG7badzQXCOKbnzGJDiQlj8KtzBqjoLfOmqcSzMeAIdjMxg+mFy1aO3oGA
ZuwzNIU4o0RL2h98/M/RvhYqfmdZ693rqItztOQoikjRSxDuqjKDy1zEXRB/HysA/OSYS5fuu83x
+nAlO/odBTNw5GAr32TKLdMQ4v5K9OljF677VAf560IqwLRZ5ql2t5kHsGizqthvABxNxB/lcPZP
VHDFoRDUhP7sABshcUZhA7lTkEq9gSVLZuZIotpmXAqMg91Uh/nBsAd8Lxc9PQLwJZhAOuSkb5tG
O7fKyZAfCFWN0wZqIKkhohrT6qKpARjsltQp8YxDh6hwNo1AisZ+xphMq7H6EqdpCM4hb2JsYuXy
nigm53hw/VOYmu4tazu6N2eD6ABzdaq8Af6024jmzJXKBpD0RupVYghbSIRTI/CnjGnGijxG3xLT
Fu05hEEQkEPhQXDo2imLtnFXLkBwYZhvo0FB+tbCUQmT/Kq5NE3oJAw+h+AlXseWnM7BozAd8sZF
DThaEMSyzgg0jRWS12Jd65jPUyAHCeuKwUgfR/BDK1RAyzZuiFLbDAy3142Lw+FVsPXxyCPKIs+6
14BIprD3fxaxbtkAJ4i5HDNb3E54+gnLrOXYExa8shkgIK3Qs4OUb38szGKRTfid94SbjYF+14j+
gtjqqgAJVp3i39oq3sf5OMQ3/kD+84HewpxwQCKvgybJyWppQwGxVfVxXR0Qc2b9XZ65fX67FA3Z
QCYHp4ib6Jels/9l7yS2jRlx7LZdcV3/8oE2UPjmR/HLKgqlL6xugipYxyNy2GpmoB5w78hiibxL
dLwEfijOEuaprVKB2Df/ZV+NfHLCEZIWQ4DrvAsxvq4HgjgwwQIX6AwBr79csprAb8X+Kvo4xx3P
RhptRqBJAdxmxw/Ud44tottpVKO4b/qJtNvAkfasZEMcjpDkUK2XucNkXzUyM9uc4lBtLKlIjNc7
RrVbDLjra+8sub3QDZwy3kx7dIUZp94ntuwJXbIpzgLC7UsS47LIAohDe9YRPeBrhbZHwwYpQITz
8/f8BHuuTAjF2R8GppOmuXedDqtBpMP1W1egmuMMjvoSF5cOHjTJFBdkNvuICFihrvLMD4icXnRk
4HNEDjsUgna43IBexlebC/+VqTqK4p4QFu+ALgNldYp82wDuWkyOvDldxTZGmOz3efSTXn8UbQB3
EiG0uH5/VwQuvNCQT65YANkaYbi0zo2r3Tjilm+BrlfdQot8pKeQ7xmLVq/k6LGCOA6SeBSqHBI3
JwY4Wk2vQjfBpj5BEHAEci0hDXR0YKDf+ioJoFRNArgh8/kISP3aNHv8BBaFalNjOGs6GNKEOeZ6
3C8i0SPAAaS3mwYN71NIkLmzWUay6w4c++K7CHCBu/GbBtUDCo3qVYhSV9skhPwLobdpwR2qbOHd
Gc5sejsnD95UOXIXEKECRtYFk7spin78bIyImF8jZBbcMtWgd7ay8PxzPzYvpCQXHyAaaZmuCYO9
HTXb9NUmi/oWgUw7C7KMs5Rbeyczg9d2wzZHkXa1xCdLcagdYouw9s3kI6FfYwRtYwVVgnLox+SY
+JKErVnuRV410X5uwgKGs8WimJYaHulcxDjdCgslaNcDGTqgPYAdq4mJjQ5uvUqsdBgu7AartiBu
RPTseqhj1nvbVjl2MjbTK4Leib4pTipF7Fax+6wSkWGJ1PV4u/aBfzcP1vW3SRE4D2UFgWYfuWN0
SAtrGdKOgYUfTj41q5rq3gOEXXcj0rOZI3bdUAwL0MLbwJKAy+VvG/+0HWTZUUBKmM8hy1l5T89j
+syRF381agzh8DkDu2cZ1gLNiTe3uAyTCLWR0a1Rl6UX4u/duivPR46KCZTshcRHml2U1KSa0OdF
ZG/iJAK8X4ic9/iAAajcQ+fVtn6ug3FCnD+0OvFa+I/LYm5BzTU8k45yh74n8GDEtT+MLPIo5eb1
eYp5uk4mrHA8WOU36BtMGL7m+NifAipBvU0oQgkxXtEZcydVC1kYBrnuYXGQMcwrZ3a0NitVCA9r
yT3n2qhgFC8CU3zigx0CaAfJinxwsD+rniDzLd5DJOtJgn5/o5wey44v85PIrq9bwCZZURyYBid4
wlsJvg+DJQfgVQrETqXvvowVi/e2SxpXHtO4sSh8oIDuT/k3Ny1iZ8llIN+eROFc/iRhoUuPMbKf
VxU2APSNaZtDrQLSwsAop69Iph11h+lkyii8Ij9U77akjntqJDOy7zWSLW9fO1MPRmXm5A3OxEbP
hSK8aQdqHuef08em3GWYEkcIJ+saXMrYhk+wxOx8JEWYoxjLdG/Se4duRnWJEzGJ8SvVZI+LcXCP
9GP7D28JA5Y2dORoyA1QKurkeh739Jo4j3fQjBS2YiUEQrI5PAuntSHXg+PmgLloXp/W1bHf8ygd
oE/VrodcPIyu24UX2falYacop2h8mUrtDjwbbh/uNTc/BEmnD9lqrRJIv2JaaBu6wwh8e7ANzbHH
I1RvIlzJHxJBAQsfQ9p5Q8T95G2tiYcLhLV23i9FesqOTqREEYq9/YczFbqEKdWhUqsIetJHpp8E
fHLSsA96kAQSeORr3bTeINO96Hq8xnrt54fVlF59XNsRb800Ok55pOuHiobDbYw7fp2isziewpFW
BH3nDThWr79BKIg4sUyaKL4aJVIonoAOE0Sk4DzGoRRPThfJliWUsy6pHsjEt7LhgSqlnWeSNpzq
hRPfwvmzYAvF7hny7PfEWyD6DlrZbELjYUmoE1IrEEEG+iPuciA4no8mE7GXVzfHma1a7bgvWQ27
Gfnx3sllChWegBY8RrZsvvcIqNPNsAScslfSEp4xNa+3eA7mTy37FTHNDCD2YlLj+JP7Mvf3kI/i
8mtdSBok/ymsnYvMQw22sSSDMp4etdecJdqa9kgqJBsncH7iWyl6Xfe7lMAyN61f1f1eu2Z9n/uS
Zcei/rojXgCwTO2sGmJApDkzjaVONMyLenGya7K58EI9FosNeL56C3R4UpxI7I2rkkXs6n4V3q5b
KVQ/6BtUElBHNHrbXHuDOQ45FsScIANK9aeaU1zPvjeR9vTaBFBMH5kpxqjTs79Ew4VuMzw0foP5
K4xm5i3k+JbqOgGL/jXNtbNsF+RTLNMiw8UY15QrZRyVV/WaZJ9hDweBs619U2NaiG+I62zzRURA
NR4AZfo4cKJOwC2CXt89FgX656NoElPgHmdWTROgr76ZHAM6UVYYzEdDalfIreG3irNuRUCrR6Ty
LlOhOON3/j5I7wpfzS3Imq+0RXpXqPhn24j5rUqTgSizPIUbMIGP4MTpKO+YyNmAu59E8JEnwVJc
/ttftTmFdtCAjkPp3DkRCZb7UFREGSHAp2VYOYN5oysRUsnEdGCPYpjC239LujnTmuqP+rzNUW11
lQv9Tlf2NrW+90hh5mE2swWUkmVKBmh6HYobzln183/dsP2HRiqyUQYiXuBCVIQn/1tbuE3HkDsz
cqg/QNFndCi3Mxi43eA68x/sDVMXMnZhhISUIILQ+HvPdvZns4I82oD7ra9zzty7wCzzH5x48y5M
RFwm3kxF0Mb8NhYZ0FSZrqjQ+gWxvqAGaq/Qtfj/5F1+jTz+dlLB2wCMpJPOYMxHpfXbaHjIEZIK
M6AZnJwmO+iaXQfvXND2+3ggRKQ0QXLTOv6JUzHqEIIR4IdNwrb35UY+558/fhk9F7wpebIBioLf
Ps4YZoHnOFxGTst2O5kYZo07uDwZ+Hd/vdX/l1/9K8qdv/nV/yEJePvv/8t8/svP/4YBt9SffyfB
Ov2Pf5ZgOQTPMyiLmel4zKFZsPmrP2uwnORPxBwE3Den4f6JU8q9+ZdAYDRYMUNbtBonnUYQnaQG
f9FgBaDxEDMxjQo4n3OJkz+Cv2N49HejE0AfgogXqlg0hVD6kBH9/eikavw5I7d8a2WWm6c5y4ld
3dq1i+zTYGIQ95tFRQ7WNrhNyHrx/4kH4ufFos9x73jS7KY0B6X0c+6dOssOhVJh93OSfmottsIE
JHzGwWObFr1yrvChYdE3OlZnbZa2dyNDy3cAGM27i9fwW1LEWUO4AIKPc7IxCYrhWALkI2s0OmdY
bvNXapKTeLvpixbZqccJAiT2zNZBx3zekDhgn0bLCGYje8+Gu5UBBTY5mJv3hOrpc2JW/E9KfsI8
CgLh/B0/ilff4lWt/KeOrnP9KjD92RvSur2zOAzk97AgIDTbGJNKTbLCtHwVrSfufYIJ2fNZlb8H
Pe7vTUDAw1XiTBkykNTweUHmiCmnxQXGGOdXFZKsFCW1u5uHMlzvF4lYfUNXFeJKbBLrvQhbluqq
JJaXhK5GCf/kvo5lcogAG9lt0OTTN3uaZF0uJKQoKCt+8NLQmml2nZezn2pFtgt+ilAROCLrqThH
yeKYa7qfvXmX3lDFr75fetjc+sKhRF6ovnZhRwm06aMRMVfkBYvdgzoL10OU40/eesqvEdh4YS63
izz1bEbf639mcW7Lg/UbdQVVbsICNnj5DZRXvH8+Wz8rjuebJ0zCUjICohLYKuN26w2xKcsTk+lM
7jKw5MFHjI+SKVExUo6kjUcrvUjJnN1yyFvR7OuKVK4YWNNwrCyxpJs1aCvsr8ZW/Oahxwu7gL4I
16omyYzRRYxGZ4pMCES5oPnboPWifeXZ9o0OtKDIXFVCnvuAO3YzACJ8aVtSATfET2XnE4SVkxQx
JtLOTpYhSo9+MtnoxgT1UXjcFFuiD7H3RJz5fxI9zE3XpA0JppAE6Z3owDJcaNBzxZdEJbXMQ8hn
ucvyaf2hgCye+hRZypG6Yzi24ZTLJHJVwfw9weX74NGn+DGo2SHPMcqZHo0MzPLDZF3oRQth9Mzr
8jH7UXkpJ/fIFulL2RvCBhIxA4YKcl4DCvnwSmegvR/jBthL2g31Z0WsRr/r5FS+cyANHjlFALWc
Rj0TWz1gjtEDSWhYfQL/OJRw78/4dRQROLrlm6EFfnaKSr7wXwJAoRtd7HH+mscaIPCVTKt24gbx
oeeJitJ9g/eUYp42cW53qkrHt4oEejoOnlY4vaYGI8hUKPFFM7B7aH0e7q2mvQ+Cpl77aLPUk/mW
LxGW83AwYXVoOIxzPZa+uXHIbWBSWBmGSUTf3jZDHsU7nAYCF0azRjfTXBHOSFywiz+Mjg9ESUdT
eEKZ+SEJrHCgHVnYvj3dvEvhSbgHDj7VZrPocjoZYdwUPH9eLRcRCYNvLqrld3+Oaaj5ng1uMNRi
wEPhRu/frQsOcmPryufVqxRTXtILk/Mcm8EVmZHue5O2o89AJ477EzNN3vOm9L8a3TJhppCKb4lB
Lb+JLAm56TzTX1KcRe/d0uNxYioYx1j0i4WuTUrOSZ+pxx7bab/plrh9zkfXPGDX8i+ZOzQMwETt
IfspsaHHsrCvpZySlYjape1BVJQ9TKNhCN+aysTVedY7pGHn9LzubY26hm+MNXnj9wl0NNW7/TUa
SdXtwBY4N70f16AsUmkfpV/O047gBv1oWwWttwgN+NOQfW1XOsVKAENbpnSeMW7RvarQGFyHMVFU
lgbSCwwt7W3lMJKbTXCSS9huTrcVVxY5r8qwYm2ZgBX0MaPObzaMGOWwIVc3f3f8hljjYCjiGPKl
oz9qLavlKrYx7NBUV80nDnHAatGaZTdMFllL1xJvLwEt052fqwjMHJl5eoMQEV/LXBTFh4hnBqNT
PZ6mQWppLZw7dJEnoHAkmCoqaG1+myUc0jONM2uqMERLLeovoSL7RiGRn/jxw1pv8xwi8bbjbPgU
cCAj57fI7QkkMIrrQfr9uG2SDo5TxVHg2ZC9RPAy9RoBvYVPGEY3aZrtbfGa543/JGd3AhUTdMNL
Uy4YOuIBNKaoZ/qiFH7ZO6giMIxi8OXb1Jzm/l7Q0QK2IVG6uIci+6K5TEgGAA2AhV5iZpm08ZIP
MxS4P8HRdfskLb3sUjpBCIyHij3fg/1Ig9M/h3THqMxzXHKazi50memiW5y0OFYOiDbUn2W/y+Bv
ckGg4t+2Ptyw7QDJ1dnRB/Alnll3OiOKzE93JBymxcZKN0cHTQF2isNmH5xDDVPQsH4SSpQkC92W
xJ8uFZwm3NArDkXed+XzEAWK9NHMjYvvjciGaQeqL3qN6RpfNPRUvrxIY2hrvSYDLA1FC0FhkHX9
PvEMRCfJoHjc1ZFZ5yNdG/jeBlXUcG1Jdc4AzSn/2SMZ6RNVZwWihCDczYqn/kSbPlnEWZQovHhB
Iiw8Q/zJpYc9B8ED+skC4dvgPElwvXi2FoljFhxXg21d0S3bWMc9IWmkGKnXRfgjQ5FFT9nwArtu
qcU7JUCM4R/IEySzMBH3WdB7X+QkVg+eKeNPRupwIcgJrb/g7OBeqroY96dqEIAqz+qvWPn2I3FX
cK8TTOu7cUaDdspnIWJnXStiT6w02KKKAX5rPoj6g561g1fOH8K9RxR5DRtB6hQ0zrTYLZT86sYA
4p/4NRNunDFLmo8gdsCxWxGRjC3mAGhI4hXqxzBMM5mkvkk/ptCS0Q1iF9QXS8sldz4N2Vyu5prS
3Khj04EAuExtEtijrtv5fkrS9Wfq6eFpJCqs3JUQDG+RgXJWgt/HxCvXQ48/LRyCT8XwL9pov5hv
vYCO/i5k3Uu4qVVOUV21Erqct0x07qPKfTRgNLsLW3hoUzoHp1kJLCjchUtDRKbWi9qU3EP0CaGC
31QtT6cqV9i0xKAxYJGRh2+nHBPmIYxfaa4Wa2zeoB0kl7qrxudSxROQwbhF9CjXyW6ZK5JQgvRH
3emaowMxJugNtvx5uhxIXn0DJZL0rJf5dAl5IkB1FEGd/SU1pF1GkY2IIUrFN5i8PBrgt5wrGh0O
Pehl6X7olC91oVsPfmnt+j9iBrIPeUu+7G40Qcl94w7JYx+eMqeKTgwMAsnQiniu9MJ0Ylb472In
DC+51tOzp4P0K12ItgXsiWZ0789LbY9BYCEVtlmMe7qyCreTwYhPwJMRFzGO/7d8WbTDYUq1Tz3r
zGMI/6ZkHB0kW8Rd87JvTlD3xnH3sYM4CDGlc4oUFc2nD+T3iTgdxz2rfeN8m6nRv2XMdi4jGsB6
axqP3FH2cluDAoimUzjkOl3kNgDj2JH8B1qrOtWuTEo/KxVxNsBj36Y78FW0p2MCfAoatKU+MkNY
HJJ2hiI/pJNH/xMtkn2QeUGzs3Wi9SqZNDIMHFSDS8TqiKM1tSsZnw39fXkYZK8PfgG55xAOnQph
k4n6TguLeRqY6RhvQlFy3E/JoyQ6dmR2tZV9wp7xx6vpW/XZPhr9+Wmuf6j/firE/zOu43/+/R//
30jvED5dpP+7Tenp3/+3hon5dxXyr//lzxVyEPwpoW3yH3R4tMX/USCLEEA8lS6k9/Tk+4j+Wh8H
4k+IdvkrqlcsKJTC/1kf+yGvF8a0kEOKawDyfyi/49Qe+mtfh9Lbj5AIn96dHhVv+ZvTJU4xtSm2
9G2tqjdbTFdjk17KnoV8nn78za9y9+cX/ZfWyruubM3wP/41ik4v9vub4RU6fR86N+J3f19tB4GW
g0Y43nW5PmIc99QFjDL2N2s6Oq5CzcK7LsK0+tKrbpOjZBY17tEOJGfuIB187pKGF0u0zdS9A38j
PCd2sxruRB8m7VlLnHpxICi+BX854DG5hFpp+jOam/G1XzZ9d1sXRlyFQ2nymxYA/EJ1r+f+smCN
6Q8rcdDFjpitfNkJsyKX8Rw8xWAu9Lqve7GCHdacWXZTKOaS/OmQWHFjjbkrDfvSAbJX619YYM/1
lqB7CS9hCij4lRhvmVDzSmZuxwpsglRvaZ1EHHWJ43a2mFSA3WjyR/Cu28G/q7qcjDtVTzA7I72m
xEDxAtApmpEFoFsJkxtdmqjErLoYuCcKTczVaQfmzgAxlwRnBTDZ2qjz5NWoyrANdo2lV8mhKcrM
uUixnoPUtph1J3XKjErQS7DOrDTAWRFgUW2HnIuIb7tCsBsONn9hFyWAa+3G4BvTUYrTMXfecxCe
nofBmOHGjqwDtSFCc0HlpJz9VGboSwYAW7BnmZmhgDvxKNodInvKmSQG3Ye0x2k96H+4J2kAU3ia
8IazKdC+Uw5gZl5SxwdkOKOKdArxWtj4KVqqByVK6I2RYuGqf4ZkfcE2rcfzVVS7sl4rylL3vF+I
Mkgp32GzyHDDgQueAG+9oeS+4Bx5kZI5BvpDHDCwIzj1zRE6ntySN7Ila/h2nKcz0MrTrpyCs4Yh
JRGP0/3cV5crjSOWWYeFFQzWMEO5KOcMT36c7Hqu8yShwrjDJz10mJ10Y0BYDGeSkeC1mMOHoGV9
XkT+oxjExULSvEoatauHaNyRjCCPXgsjpg/vkrHZVQjmMMsDWPIs8i39sNCHqFftnIG+uMBrT6gb
ows3RiFWV/o6Cqoz3y2q3dwuxxic/rq0t97Ku6suuuqi8S4UxSdetG1eaP2k7fjow7sK2+Vm8Zti
I2327BsCFeDX0ctY9xZWKr9ddr76VXXOELPYiLjcrWjTNy6kBD5TyYSVFokwCwEq67NMg9umdrHO
xSiwW7PqrZc40SaoKZs1j8eOaudboHNn46T2dkyWjg6Ro5FCUDih/Wud9KfnkFeZp/PNCUV3LMLh
c5hPEREQ2zbTUjziF4R0th6yFZ68qodr5ckncITMQvr0chLrVbuWd52gUeV7jMBW9wY6Uw6iiqI2
devgINuq3aLgmw+Z38lNIqiqVNrsygTaByTaY9JwnI/MKx/0SqDE2aTG/UgdJrdIKu4AfX5RSz3a
yUHzmI5H3UeXkCBfI38+Mz5dnaB18GOHw3uh03FbLJk9+BACt0tHCPOi/WsnFZfxwpde1TpvJRaB
fVFX1bXBYrOjQXDnk3F3TJW6W50BTROCbzsRB6srQmXGfj2zDk0lv4g/PT86yC7p6JzlD8oz87aY
I460Icd2IBYadakGtt8SdJ/7eitFt8LZrr9Ggph5pfSdKdp2NA7fNbuu5yU8R7ECeJmui27UZ4dy
epML4BypEx7CwO5DWg2bUSIR00AAmrJAMRWL23H1+TemvBwK8HilEx18WRaoA5OChwL4P02PpJAX
xeKf5/DuyWkEBZCavTtm90N9Gu/2PKoilveoYvVGlyAqxxDuLiOHlzzxav5uLDgCcjxz12DZyTl6
xDB+JzCk3mUxhFGjWrGnmngKPMSUkC4PRBoCDKPqJLXorCr0Ppmgsa28m6/R1Yk6KOFgeutDfSpu
15wCCl/TsawVupJZNsfJtF9L0750EZOzaTm2nlsgSil80l6tv/UzakNWjY+1IaUJySAV1Ky2LTlS
yIrFIeCPV+7Q08IKxuq8HZ2LGTra3kAFQoJCM+elkFlxZmML6kXtAxQ6W7ik96jybiKpP3ralVk3
NnTUinCfJv1eDqjW4iQ7advLJ+mmO2ZtMSdvg+I7ZMYuhpyeSrLndBvvI/hyezaJ9oabvtt77qS9
67lZIc9Og3Pr+nLYwfDCVN/QWvYV8IhxrA9NNFzEKXmQOmO8T6frklbMRa/8YavT+MufapYGr67Z
F3MEVCVFacLP0p8nrXNBk8e9DMEbwpPP6jOLZvhMtOV9DkguEP51J70n40tu6y4+alzexD2u8bc2
7f1P5rPOTcscagNB/hqk3jXdR6CaaO23tATQFPXvqSqexNQFn4tsXPrc/W0c2eW+7skbgJN/YPN7
X+PuzZxIhansQU9yUM8ENKIwU2e442hYtCAENXNlVNTuJouz92XOz6Y+/Bo7Lq4YVXKGhl7djbKa
Lr1I+XBQEp8tspVP6PEg42Ol3AJR8PmhuEiEMz9T4zLuPlFJqCI5gKsHES4+sHPveu2aLySmwyG1
SlFV+zdlzUMlA3KSw7LtYVGAmyBHlG1W0/NNh1ygddJQw2X7reWstlVqSNDF04bWqX1BcY0aso7p
Axc02VoJ95C820ubpwwwOLhuqUAvK+4NWmWuuyni6q01rT1XbojiQqV7etbfcyXvHdYpxmr+ZtKp
vhYyFDu03mSz+/W6FTO6rzHoSZxhe1mL+gKy6T3x6ddJ3D6CJvf33pJHpw2Qdhc5Nw8r9lFUMi6E
Ohy5jyDI3xCuMN8dSajtGsm1dMszJ4dt7I3S3qPbqC4D4VyrQQEVidy3nCcC6pVrIXxVC8t6FMMn
l85PqrIPRBDdjTeXD+HJKpLFHHnItfFe6Owc2gkQW6A60KJr9La2Uh0YoMYHU6AY8SSXHcGgT5wQ
c/+Vcqddazp1bnZeG3+fSLBUwt5iY/oxBfM1d3hwFY10WZCBgTiiLHfC9AbNK8/JAumvNuwSsobj
Nf/qZ0LND9ZLr4ZjgULxZ+eSYuZ7l9Cs0Cqk9Y+o9m9Xnd5WpnxSY7Dz3OZan/AruWo+6hQMfkbf
Le8id1eu7hkEqjsGZvd0D4+LCF7nlaZczBGDgxzLIF7WDc2jHybBYNLh4ebbdgxe5/dxEs8uFfWm
jCdiHbwnGp4PUrj6IrAkJmABcRg+5OWtlGg055R43m7o31Tl0NxZM3HT8WEQhVFWArhTS2OPiZ5V
cV8mhL5tC4Ik5+0YTe1nOYm4Pj+J8wS0p0Y+5C7dvGsWZiQ3Jb6FAoXn/yHsvHrjRsJt+4sKYA6v
TbKjOihLfiFk2WaORRbDr7+rfV7uzAHmvAwGg7FbYpPFL+y9Nl06+Sdw/IUe14Qv5wAN9ha2p/qr
6Nfifcrh93U01+hTGPT75hmtj0ZJaGpwt5m7pSH86Vpetd5kQfbfvck/l4T3Nsi/ryP5NDaZuP7u
brL/z8eV1ADcmzLVgqYCB7ChfYaaxE33UKs0TgJMmnMf5HYsr//9uffm718tketj7MK1brGl1M1/
bSfbfkBiaDrsvvRGoKxshZVtpnzokGh7Hs5N0cGJC3LUuET3kJHDbJ7iEQPA4svQ1NzimQ252gnm
Ux9FbKRb+Kc14crVQH5sMXikBi0CIGmRr/Yp1XhdV2bh5ngJmNpttN7WXsaeeGAGqGr+P8zC//uq
0tk6pu7h2fVBMvzLnNxBb3dL5Y7BUPXlm4TG/Ka0ck9eBm9hsQj3g62Zp0X/fU3/pVX4+2WayDod
38Yxb0Hf+OeXiUJoMBNt0gInV2UWWjVDULPTAcD281wBrTQU0+TGzniSqmqmy5gXTxDk57glfLzO
F//H3fVP0/T/3F1Y6vGtkvjm6Pq/fiCV+Dayu14LRu5mpHa1d5oLKc54+7ObaFtx7hoXaIeYYCb+
98X4X/09d7RGx23rJqBY5gb/vBZ6KoDr43kKStyDP1XisROc65WFFLDouz4P6JgX/vdn/vuehiBg
Q6K1mSiAmPDdf33mZMy9y94GvnW5HiuXRfgYjc3Hf38IbIB/316I5TTnb/gpS34TYM8/f7eChG+W
tE0cDGl38ovmBV9ISs88KvC/Tfw8pxOBC8I+zmlxbSv70A6ce5WXyf1CVsxdBX1/KbJn7wbOmMb1
5XF20z+OGA/w9soiqAh141Q1i0ejX8kdl8ibzT59H+4SQ6+z4D+zmgYqz3LY2Uo6dpjoz01pH93M
ubX5FDp6HzqC2LjeIFwAUCBSAyTyJHy3+V+1KHws5fGyZGuN/VZDveMURrSK+V4uT7fRjD96LY58
u3puZPO9EuDmKS8NaSEupTO99/Z8tEuNgMhFvcfj9GnI+VNT7XtsGsfcrE8gVAmzGPLIbWnuZr07
kIoC8Vr4L8i7wyphdRdr2yJzdo01H9AmXn1luSfped+5IbZQFUs27oyEVskWWZX5s55Wl9Zytks2
7UiMP1Ym8X2szYir/DHF3XMKuDbrYuiAyX6ZzKes8YMRsR5PmPysdCozs3/nqrw0amTxo3lb9CO7
fMmOlbA/KI/OLKAvKVHui8H/LJJh07fju2IxQfJQvaE7YioqdnYqvgtebuwwCNJr1e/Gal44JP1N
May7KZuOMWingEcjFE1MymeC1LwdojWVQZG5T7CNP+wiDaaxeltJoh8rApMdgrA37Sy3rsd8vHXI
Ry8OTc9EuvU/69k+JCvPcN5djCV/n5LsXpjuCzVts1h9YWpUaOybJzMD7Yv0tqvMSJP6D+G4e0/6
FI98sexxr1KWL2miHyuLYDe2GMFq4cLhSpITkKw1jURefzoZm8uEoTX3kaoCV0ufqeZep0F2IeOw
jvQB7iIHzsvjKOjtp+HKEuclGYEYd909uD7uy++6Md1tr+kPcd7sSAI/OdUYNRrK/srUECmI7MFa
3ePsr9iyKr5j3OorvHtJnQcPv2dvWhfDjsXMw2IjQh5NiS7YHC71TGpGPeQX05MnutGr6CS3/IKg
Q6TWMXfaE73h0V95zsbFzbfI+iD8qtXdjX1pIjY1iJCqiuVaNO2DyotdHI8w1IDpDhttYuau0q07
YkJGWLYcrF68WoymoIaOgpB1+Qe31XpvWt+HcvjRWAMOSLGsgVZVw2HkaYuyJvsc/OHFqeIqmBdn
DiXXQnPXHecBufJLY29SDg0smQ+CxcYQF1eua1g3jdykAHvwoLFoNBbyMLqGLPesp+jSiKpnHof9
qszOLC/3ZbMab8u84oJbxhe/5fXSLXf2oGrevZY3UceM66EHA0nc3cibph3KsBwmz9zow3iSc/cn
NuxjPSYdo4+GsAEdGazbW2c/9Z8mOb4LOT2hTw5ITFgDInzZHsGMZLAoYTLG1oeFPvoounS/emgV
TEI9DNBtbb5EQCheNM2MiC9htdysIoj56R1lXzVHXew5+ZQ4Ika9I6hl3uuVvWtj1vLyf/R972uD
uG/UITzbW4M7BSvxV9MOR/xjkSHGUDEgEN28JUcGgGNxHZfsZ1XrEfbsfVZatxlKeO+tJ7kkICfL
cqv5za7z9M9x/dJT/R1WL2TpfLD6HVGYIn2XPT7QYXLlxkVASTPShLIeRcQO+e55MRJ+uKyLRtff
6ZXzG0o/63jLx4hX6osLnzpbD7F9F6Y6Yyu+3BpjS9wnU+D0ef1cupi3R2QfzGO56D5nY2K0J12o
+rHDOH/RML3t8KaiQZfFm0Vjxs2/FG++i3iZ/Rw5T4aRv8Ar7G5McH8NQj+sSiCy9/XQnogfHR2b
iRwBh6FjZgM6JVRj0dQPN5xnXqDPJvDolQnFMR0AS+dxyRRs9rRzU1Cme1CoUU1BFU+gPpZzweND
28SQU+lPmpYTXEV83OuYYY2DGCsx8k3Grc519EgGv+XJ6xuKSawwPxPsr8ccsuBZEJ6AZicp4qB2
kUIn3nBFe1bvMDcfiIo/wYy0AkFOwgbfwwrsmt5mmZxzplQHYE+wXPJuw0R6aUxzEroO/T8WEpDf
I6DiRLeINELR5UwUlmnRv+Ge+ujmudwMfcGmCilS0DudOJped5Hz9Iio/cFakEBvXHdovo1l+GVW
wwRI0dED1QlmsRWYe5DsWTx8+pqC/EgsDPFlqeWBJBgYQap1YOTbdChY2vZYD2DdNrZ5x7j3hWVt
u1jeteVqmB58Wj6c5Inr/0DH1T5lAhxyqCX9tdAMr91gS1lbAP3OYB76WBhtxBi+n6KVV3GEl1uv
oxizx65ziuq89m3HQKrCHRj4Qufek3YHlBiLx/jb9rXaBIuzmi6w8nq95D1rwYDohDZjap9NB1Q/
JtmcPVm1QASzFbB6s+rRqjo39Gsv/9VPefyqT1b53BAadlx0K/GicQRx1th6ETGMLz9Gjzi7Dmbr
yyxX40HmM/Njbh6np5DkXjz4iwsDHQPvC+8878Hgdzua2NiwUA6zfilrb491lzUGHRE2kMI7OR0l
YdvPW3sUV6pqFyJ+g2+lP88eRi5vNeIQBUcW5YwGA7W0Oy8VBeFkYnpP7f5JJ00zSCcOvkxNzmPX
QaaXMOk+xJCaTJWy2PoD0cB6QfRtD1G3WLvJIfpsbShHnMtcp9pOzSklgq+desbQTOXrZhczYj9I
q2fISVaffBLC2osOHHkNu/K1iO1Hx1QEBCkiZt9GVDzMwQfYejz5/Z7SlNGM3aMcQH9iOeosLTMH
UMPuvUhmZOi9PIHY6q82Zwub5IlXmuuSvOTKiswtHErm50R5vTd6W78ChWS2XLumPOLCnQ72IPa4
0tTNMGBEa0kT5nAgHoigSakNuUNdvPqIpCVvrKpMuTFZqGznRXvryra3GOE7y45Uuk1paifTHn6A
mfsxdPYFn/13v7a7hKLCAOsdCgwRW+GQWgqiIVUH3aqtX8pO64c4Wbe5W99h3rYGBQA2LhlqFXp8
AYfZ2mIIL6F1cnDWokiArfyFKcTdJpV4h7JcNaE1KXARnv0YFw7GHDw6Qefa7Q0D5c6LM/lY25h8
VpJLXeVHTVa2B5YR4HmhrZ/GaT2rGguVj2AjEt2ENq4vvnjjV/sR+dOSkk1FLuDXkCTsqojjCTtj
usmqDVNPv8/iXUyG4298nk+OISS9Qn80asDSxjQFjJlv+Fe+uxzlgcjZvDMMCRWpFhv2H6TNJETV
dqRPmMxaBU46Uoyms1b35Saf/GMumN6KdDh3nndLCoELVxZ7XPldAOdmN5MAGs0oZRE/IouAtLdP
6ozgo3FdXz09foUPj6OZtCNiDqaXMkbrbtoN79q6JBpY96kbdFp70tNIcp8ovJBuUkWaE/DthlBN
7ZBn+oRX11q51r6d3caJJadckX7Z7VRuCtu74bY0z+4orJ1QtvbBfHA4xrIMsPC4m9bwiWjpqFkR
x8D0Zfhaj0zg5w6RZ2+7B64CYgcLebOsCRWdPRhxbP2/8bWnsAzY3Pwi96XcCeYD16E2H8vSmi9F
7ZnP2oQ7tZu9WytLoL2VVf9wJnlWM9mUC1qoyRTrY1dTnYKwfO38/G2ws2Vjx/nIkNK6urHWB/Xd
s16YyzFBkbVNpv6H5ww4SrTBx3bvwRJvxkX9qcEQhIvCb5Ir9wgrB0eTpj7qIqZBWIvsoUKSFsZa
t+xtGvBth5IliCVl6pSwaZJGloeInrxtRWAXLOTkdj+z4Ve4l0Zryl+yreZHw8B3iV46Mv+293Fz
gLVLmmX1SGXN3rcatnUu3tbafWxUz+Vut4mPJi5ZdAau0gswiPFykCuWQ6j32owvMY7TYTeL0fs5
ZA19oiBGgJOT54mD/JCWKs9CmxddFpDjkTwD8yifF8ue3hw11DzBDL7Hm3KahqS2oRbhPJQxjBtK
+HFhOAcfoWR0rSfYzDLej2REA1bIo1H50IwJ5ljN7JHFIeIXeXXW7jqThlOI9mlEZdkyR9lpjTli
MGKHgcD1Tw9gBn9lPbxbk1DBNGPOr1IOVOge20XPeMs1UO/HJSHeOq/RgTYgf9IVQzkU8l2CMGb/
V5Wa1l8KMTUAcuPcGNZJH5sjo5xvdgfgObIsIm3cijxCHjYT00BEWS2GzQkuXDr3N9MwT6PkDmhU
/lzWzYPJnrHySCHxEXptersOjJYFlpv0l24w+tts+Sff7Ysn6w50MWrKhdgtD6qbbqWTSMy43aVj
9g9hGy9jULXaO25pMDCJeZiVBvcjrvWwN4wvhKKvtojtJ1bdFFHWMH26OsJEF0IOFwZzHCLq97gC
tQFs67MRqbdhI2CRLbW+wCRpHv0EUgVGWy+abI+AmIW8Jx6fgy19lIRG0m7NnDEAns+O7SfwHAZ7
+sVt6NTyNP3QGkpEHHbsZuz8wSQcIRpt6uppPC8mxwz3JBv9mlhIw1Hm1mALjVrJeEyk/xQLLnvn
/ukNXRJT5j+6M6GgWYeEcUYtFFiCttyuL5hRiVAH7BaV2oTTbLilq48NtakOEB4owXyaoJw0iWPZ
ZgtZokl+5Nn9m7Dm/zZxblVU3+NqYx7T6y9TOqeuyvtb0TAPUO7bAK+cNoJqiB3woZTmUa/Z5+hm
4vHw9m/dgjwTAXj8RFjzjaC5+aySymNqO5EwNI0PSoz2Lil69uDMLY1g9Ff31AE8aWTaHhcnLjbW
0q5bo1ok1O263N8NF/tYJc+sE8TGGhh8U4BsYwSTyVbLxSOQksMoVPXh21THKm8UZRWp91Ydh33K
6pBMmM2gqeehg1fvJfJSltJ7UTZRvUaxoknUqyxqS8zlOC4avmH5hpt03o/e6BxRHd/Z9ku9721S
AtI63qMB/mmt9fyrmSyCMWvbP87F+lPrDe/oNws82Pyz6yxGP277WZn9bUVAFpEVIQ5uBcsBcwLE
9qJ9QebymwT5dLNyxkZ1ZX7ZWVEDhh/0YGYpLdPJjbwcCcEsu2BtsyMhssYG08CtzGpExsSnUGuI
rWM5FziVKrhPGwxLPXszyTtIf0PlVJA/xr0cWbCktnMyjXQhebYrdh3HMZPea66gfiPs8a9MRn9o
C/L6leSHZdT/sOCDLdM0B82wbqmurL1RZB+AcZwdPa+IsrEHd1A5KN5tw9lNU3lbkpw1R7l6pEyk
vKfuynJT6362kjH1MLChprq/SMu6MRrGw90WVzK97sFBXH9b2D9tN+cjXCs9rA6Ojq5tnwpFwDEa
nTIk+O5UVwApynTcpP2cH9NJr39h+TZ2A38EL/jHaPBwJhNJTzyq57Kd71p9uK8enfoo2wtaTn6S
NZvD1Ghfu057BWh0S6oZATH5x7llzGFsiz4wLeNFt7Pr2PJAC618ZM/8wwaMs/Ht/NSiIUQFSJhn
P2ao9QZoBU5R9jwwBiD4Wb/abfErsXhyMhsiUmG23D3srauORPQhM5nqkg+O+P7e2SCDD5ZJWSRu
xhEpO3geen8ILf7bpoyXB7m0RIKWz6uLMAGY4gvGoXeUvHuuIkGGNv+ylLe5rT8mm7igjq6WAHJG
iP1chAsCCu4Rfw47c8TKYrBB1gcR2V37TAH8Wi6MdohWe8Sjz2qq7U95l5xNlMwjXK19DOEIJP14
i2P9BNPx7PnyiUD2FuuE/WYh6gl6kVb0SdU7TFamq+U1X9NXF84pN4Ai6xOoWlx+WSTB5rm2c8BW
gRWqPpy+zN/+giwmpW1TLgyJkTiRB2BNG4e3NhT//GEea1QUjBb5xq38oNnWdze3OYakfGsO9S0b
XT5XfdgUqDIvaC8qgmESAkaMziFwxrCYmzFFmu0de+qrkyA6GCXiFSwiFD1fiuTrRSAwlnnbEOXh
w6sQDGSbVntWbfrWpetvHm7rZDXkx7H2KaMk7qICfDZTMe+xKNUzWtOfvs5yd3J1tfXUsNfH/OrM
VJTCJpbCnsU2EQzxqb9YoNPMb/GU31gdZ3RDK35g4d0Wq+oYK5XNlhVlVA1O8eHn9+QCs2zCiSPI
uvMbSgzwWKmrLlqEx+1U519lIh9Qy6ldVWbbFnhNWNUTgRWzunUOWSCltC+MDZ4mz/7ofMRzd1s3
TxfoOD9cnWpbzsz0GuK5wtxnrmB4JqUzGNWmLCgerb7/Yc/9d5n69o4ea+VUnEVAMhNjmNJEJRyS
F4rVm6M4NMy5oNTXwJzpTNJjODoijq+LXT4smnpgx3ROcFkQ6zhW9GTQPFx7eSV5qY/McvyEOliw
mDJ3mhMfEdGRlEX4yabRKehjjAVa5aWXdFU+ajjnC+vYwquDjyVRh+i0cXrUbRuoLjBukva6AWJP
cyz86U1rkpcGLhQ61urB0Uy011rxYi1WzA1R70kzvNNCYjtg3ckodDonWndpJ+/SxuZJa4QZpiVp
q3zy9yA5AsA2Pae1tistFm+r8iiYunvE4IrhW1JDpSxdSWOygKFIopUb7W2weKunHiah3MiGYFo6
xuNGGQJ0wi/hFSJMwBrCD0JdYLFYnRnKaL7czwJxB7KLR2NtADyysjlrZv28dBNaX2YA+0SnITAz
8FTaathR7M1vgnDuvJi/fIJAkHvE81XrmJhZDYY0SCGJn1rEXtbak7R43W0Kg2hl0pZ+qR7JgdGt
1c+50sXZHdoyGImK0Kf4hBDOZPJZL086YMdN54+nBpk2EqF7up0kcCltSnNXt7jrSFa+ylxjLhbb
DBwzDpvFHV9kjL2rLEeBeq/VtwTWAg/UITRyy0JFdJxwkS4MgtRDUAfxr31DnypfiKWQt6XU4hvp
LU3U9vU4P8QOwgUdVAg2I+nNm1QRAEvGCgnp5ofP9m7bjDmTGIp7jyBOsqeuecWqGIuM+yBSXu/0
jKjGKcA1vSeCySuyNqwqm5Z7yJ/smAFyV1lfZe4te4U7f0/9F2If/0CF/i1hMBBkar+CeSCrSdE4
6175q6hIR0/7lRglZ/pcgS5v1tS5YWAhic8Y3xJnhJQoAO53I+vcdBziyC6cT0aVU9T5w0m1Et8P
ywRiNaECWFAoQ23RiRtK62/WREWQV+1zwfuRBXvOO14rjwOWoe2YGlvUQmClevlntSd2Avefty+d
2+KoqPVHck2l2NcNfroZsxQqgSTbr3Zz82b9DbhDH/GcPFSs0kMRd787xDZUU73aam31mwXPp40a
J7LW5qRxrU+ySA652R3QKX7rVTVd+qZSQUdm26aKnQojIv7K3L7L6qzlazLlUydQfyIp6ANFfA6e
TtY7OBGIPqB24V1SkNK9nsZluPFoP8JoSZ+MyfR3ibkoviQXU18gSvWztjBQCt242oTjnm37ngZX
ecgrGWc84R36tdBRMwEsOtmEY8cTt8tn4sUDx8nY7+igEqodSS1VHfGhvASUKnsaXTPNTkIbtBAi
fx7F99l1qkv61qLdYzu61CugITt2mggLHNq5ko3H4Ji3rmVXxbFzULULc4MynEnPumVo1zH9y0gU
MyFitTpzFaXT4BIhSPSrWCIDexGLx3clnJ+gz9ggug3suMZ/NTpwHJ5PkFVxLZNXphDgEKrysqBv
DUfoc3tOemLkfGs/IzhDCiUoZlOrGTjWC4ZlxkoxmOtxOK/CuIOXCEdtmWlUn+Td7RiCp6y5y3Nt
Y8woM9feuGI4VCviMBJu0VlPu77xX3qTbqVYDe5P9UbI41k5tBYOzRJjC0g+wSJtd0CFlLzHqfpQ
00ozx+ATyqa21Vf/lZHY86SLjdtiEGX0xtjWj+a6JlWZojKRP6pUaSy4aiuKJ248WAFBbnlL0MXN
GxqRaFD1Ycnj86i079k0nvpZf2jNmEihVSKqBYwF4FBdamQ9vruGk2VGY9vfLYbFU1lJ7ukBcSM/
8R8Eqxctx0pbxuqxmCYDCwuG5LWaSz6y5Okz98nqneIeTZidU6MVhfoyK0AmqdJDc66xDpo8VjPj
p1bdzPQH9rY0YEJzFLUfeaIM+cne2TQTjv17Alwr6JxSUQUQVpJ84N3lM0EUWbpvXOsDG+xT43as
2xJOp646JYxPpSGPtJX7ce5/EOwbNXKNwI8wSBpYt3pPYNKYHg7DuQCZBQaTNGukVG5zoHHZkQb7
w10l/jgkHAewJPvB1hFHzodUtw5QWtOdn7rPKw60jTSa0wC0d4uPneq9wdZiZfnvMk7+tHb1h0nq
DWzMlar8vcjKk94mdYgf6i3RSiSdbjwi3rKo3clBooUGCPLguQ7iWZuSDzvra14tj1Rhw8ZI9S0t
x8mvytDqWjLM3aZxtvnkeFwY5r4B8QVXw8rGsz4sDNkqpT47w6EtGMfuyU7a+NnyeBg3cFSKAAbQ
sWixUjaDzj1otmDAcqEzXPD6sBbuWEalGJw/sjSSVz/pky2+2hFhx0DU7ahV0yHW6oBTz4wM5sRG
tq5IVXXUaSx6+xE5wqRhrDdhtoY1mLDQAJIMbo4gu3sPn3lpTIi1+42ruXtuasak5Dc6AGdLIEYB
do8xUqsdIdfn181b/Fbpehh6NXFL2m5WB4hSYExBlAzwDqmdaWk/GJfi+aGE93i5XlcXwpXbavqO
yu5blq5/9cz2Y7VY42hxdhlSSQySuLuAfS/fasMYJbDfnrLEsENzcR5WBAboH0g2R15juWic2759
zjoH/Fxa8eRZE25j5MdmK34ZhHaG9yz20CcQcDPbbXNJWx0QlOfvkCbvtHlVkWtAIqCU++5pmS4q
sV7cOH2MXUq5fv1mlImrrulEtFqpy29MdDFgP/6Em/wakZKHQrrJYUmNq5Mnb+5iHUq/fZatDRxo
DGAn349JrfrC0haMnNBrZphsTm3MtBCGjyCcWGyMy3aeJaMABrM7Mx/FzxxuGvFuRrdtO1JsNl0n
MtRrDs5ZpMtM+zz5aJULH58M9Qly6r7URBGynXrAb9CBBm13BJCDF4ydYp8OmDoIzEaLk3sfkLBf
V6e9agtOxZn0zxq4EitHxw7sZta5UOAYAQYhxfVBCmBSDG2DHmP1HykNwkEk4yZLzecKmzwLCxUm
on5PavndkeKX6A0LQfehWq1NnNgQXgueV2u4AZsyIrd0MQ+UY1RirQ4YvY+bJHfwhtosOKlET3mL
scJMFheEatVEmtUfVzERpFhvdcJUosFg0Qu2ed3KbjwsnllFfOfHfOm6Qw+Bkd9XXHqVH4VlvkPd
cUIpfG2byeS2mqOCl5R/9tnw2kzuchgkJIDWA2NB6Ok92GR4cot665fkS5YSXto9HpcFEDCjFnCm
zbyERZ9VbdYYlcGoupOmjx9ou7nN+GsAAfPrhfgM+2CyKoyj8BxP+UAy/VgTL7ck8bPuYaXD2vKB
hGYkBLu85SXhlYUTo+Wx5l/aKN7JbOcnHm1Um/qIbz5mr0ZDRVwnzQqRgl7+MVva75Qt27OliB11
a8mBXBgri3g0IctMdV9zfSluTnaOmtisoHYtxXrL0sR8MtDf43aTNm8altZBj1w+SFMwERxxr1Of
PtirCzpaUnk33pus+nHT9jSshV+wO+94K3bMMIBaLWPIwPNQNqmBvqo7OgSBHZZM4MLQqhf6Xvjg
ThViHTd2ckFy5Na20AMURWMe9GNd0t7LFKLrqFoN5ZrQLf7H0cJdm/I7JSe++9XfYtBERBwjmKw/
ifxGzDZ1+rKclOUmTFY9IjROZXqfdGmkzocm8nKsOAWm7qtRanZxXiAu91G9zhRSIiHYue1GLXuZ
DYaT0YyJUR3Z7vtupNv1EGRK88nH7XBb7wq8R2lIEbR8uYa7NNHQwIWMdIeOKbInRVzluDgjW9Ok
Ka6qENVvOCUGmpCWQ7uDLuI+ZLa7yMilXLzbWwoeRelTXNBC5flvJ5vz+q0Gs5JhdEBLFA469vbf
VSl51RO2Ze/Zhq79e8+otRya8o3BKNc9GYf7P5MBlWNtkpfA7NmmWqo7XZj7ufJFEzD3+2WNpsEG
JydNvZFjE8aqqaqHOfVUf2QphKxITxb/M+lrfq7ZUSt/KcLyn50+5Mv3ZCjlfc+ITd7SKdayyOIZ
4MeyNGe/Jt1UP6lJb6wQrGpxJi7RXQI9L5vdjK9hOUMzLq0QiAUhe1DbTezb5YTxAvUVEg2PNqkI
9B7LzLOtq2FnxO7YbwE3evmedyZO5HbVyBsuemdxb+TN+P6JyFZv/KTWg0snEVM2QGSgl2wI+ZjE
Ry6zlthcZ6VvTaF1agwaUgZwQq60Ef0K2yXMkLNHFjoxmJ9eG1OT9ea6S5YS/TxbS/3FcmOf6Hme
oHWnyloMHcDyMTu3jivSgz9OQCM8PHfVL+Yx6bxLmcugKsrBDNA6TyNgFaaXtYqP+YCtJZjLqWPZ
ilupepbCcSip2BPPj00Fs/DIJraqwxLShXVMrDgzzpOLKY25CMuOuCXMZFP0ptACsWh0TrM+qW8m
WPVEoQWH+Uy7Qi2vaUXOzForDO1Jdxb7Y0j6aYnMbkSgYMrcv2v5RFkjnsunLSkEPcvQVALJ7onh
Cse7UPOojTLtWd2WS0xHN7YNuRuWMtCkGPQWxlVHPq6eHHAc1l4mGd9MrsgIY+3sNe4DVBI0IUhf
+4BLadD2z+2iQnBVjcd+q8zFFUzQKh4Kw3X4u3p3OTVavRoHW0CXvqxOyeuDAx0lsq83atoXK3y6
QFOSwapI1Yyjook5OJANps9WQXwj73qnfa37JLVZl5Vrc8bP7J1y9Dy/BNZr3piga/csFaYH5PFn
3L9gEHj/oTJRQg2PVVvJNGjmumWXaC/D6yoa6zITbzkTjum12W5I5IrvoTFq5qSQm9st9JE7U/S+
roRQxKuQiM8C9sTATtZL65oSyE7yTHEf6tVPxCH6zyzndbIxwcchvaSaEqFlDrb11tpK68lmdfz2
bBR5NuNqoV9DE8+VuVUcY/fxY/vHhJpQ7+rM45CctBlZWo5y1jx40jHeBQgfFmmri5kinWZ61ER6
Y34AzkavnhtViYovH5S9b70MC8HoiPnJdtIX0pBRwc4GRq6JQPXJQFDiVNOfhM8tLjWTEsZsaUmn
AsJZxYcqZU2FDdJ6kYw4OlRZBaIGo10wtiMp6k1mtVb67c4dIJ46z8A2gxz4qoqyvc3KlzcbyjGv
MiNnG8fsitnSnCyvbj7zGPuyGIzrjE2ejNrELA8gojya7NwavhvDQNzdz2NpnBWyvr1VVjhiVuLe
sJzZ1XCkWCjYxEiNg5MgmwJYQF9MFGkmYi3KZSEDBOnsXa3M4Pqa2syxqaOhwlDwV17uZKjeIfnm
Ow+cMDuP/q4eX+J5hEIzdRdMxByPrFReh0FiLzEN6USy6Ypuny06X4vfzvcv1xvEi407Jwlz0zT3
sVmlDwPD3tsdehJaNAZuoCM+6LaDW+kvxuKPih9Wg72hi/Ig42l5HtNGvy2mwaC87ZhSBr1WV6FX
Zm1yaHSTx1Ix/SNGoWO8tnPGmlOtqxJ1RYTVfCCs5fhgmASY218tqkpTW1NSXaeEs5HOKSaiu1rM
39g8wKyafWYFA+kGKsxjcCAhWJUhGDPWeIx46n7bak7z0GerB6oX6vyh0h314YDypuG1dd5B/cxQ
mXBeXraNx/dE4t30owfIUgWOVXkgp6kvJigvujzD19Z+Immi3odqwrzCSpMrmhr+mMUJga1kJjQX
ggeJrZsOmcifCo1x4Gd4uOEW6lhiiSH2gCSuzDIjjpa532Y1Pq3NgpERDPPoKyeCViPyowZlHxMk
TwOwLin+H3Nnsly3rm3Zf8k+XwAsQLKRr7FrbdW17Q7Dli3WdQXy63PQ5zasLacU52UnI27cuIWO
IJIgCKw155jfM6IMvyIbQrbrjfoGTzFx5Oztsydahdm0hcGPslMYSEPp74ZoVXrF+i2FtoNN1Zbe
q2ir7mrw8Wax7a2uOr/lo2nJqStwL+Te16HU1cPsqP4S2JLxo6mZCGusAMyl3MywicZhq+7bQiHu
ROyHX86evO/BHNtfUNPxs4XJ7uHG44QVbcDIpXRcAiO68yGAIUJo3ewhiNoL+Nxtt+X0zR697fRD
QejwF7+twdkIN7dRmOhklt/c1JS32hDih5OhNsiGntxRJWsQMg7+aCOVHKCANVLvyfocPAlvCaeI
ytqgZiJgHPjucEbwgnqNq4pN1CTYkXT5aO6EqbMnZKgRhh8nCnkyM5KcXAwCTorUzn2f1dTjbFos
V9RdgOOOkMk2oNrGO064D2DrARiycUe03DlT8jA1QfGrH7LvPSy7rbKHfEYddsdmP7wx+RLdevQL
0/PEbRCC65jUFhX5WF8b1axrOqIoS4Jka7l1dFNHZX9hlSU4icxNyIvpjO5qjrMeaXkko5c49AP0
InZbPsZZzJFyRtOzpsWXYrkdYCsJOTe3yCO8n1x2eGtbAcKiLiyNC1JtxGMDCeylRGlCsLLd+95u
oB1Me891OhtVWdmfxR7lcnYCRryLQsq5KAcFUzvJFjSwaS0u2KyZKCOCp2muEg4TpAuhedb7jIIG
L9Rvd0KsPWchtJo0hmUub0w1My/Z6THvJWmMCjEoCc+Wl9FqmFo/NI9gtimhhGabXMswS6jmC1zD
//yDQ+zTtcV6UW+QUczng1/5cP86+QJqhoWeilx15+qSrkublgjvaPs2cGcFi0asc5aYrLCYxygD
yegOLHQ2rYt6v01qvj4ln2fERg4/JpYXipSQCS1AXQdnXQ2czW/BG6wcTKO3AcDiVRhodtsRxEF+
O+UBzLhdTt2ABon5o0FNswEe5ZyLWrHsDnbmT6uIWtgR0iU6tw6p1oueIN7sut4hmSfHIPCLU0Vw
WeL13bixJjQjdElbB5awZs9ADxBeG89Ri9TD/2Jo7qXMWmDW6KYmMNYAnlctNthiiwMy+zEWHNiB
Y0XZk4W0zN1NCCt7YhN9RbzNaKqVFUr1NPIms5ZJcFeYY127IoJamcN9ank+vTuraNCO1rKGiyUG
82f3+2YBWonmJwoo2dOSutIheJpQC5J2pqm3BtifilmCjSnYPCsAW9gBM+5IJ6ln8R89qL/WbGzE
6MVrwrX1TSPiKUmAFhZYDvjbcPaneYmDK0/Cwn9UXhjuMXbb92ZJx1QT9PQUKaBgq5wtl1glHOS+
2DDOsRDaHpIl1UW3UatnqGsAjMZZhc1GkBTP8oJPM75VaGKp2juC1BpiYtgfNVMU3bo9PMyj1eXz
rq+pa2Q0i57gTeMhiJvHpkSSDDYn/SnnGnAk/t0fFHXV5SxLtuuxaCH2GFNj8k8rTLE1FvZsV4Ax
oDwmBqZLMWW8QIRl8+NlSStwVc5lfyfzqTkiLYyvaG++SBgb/VqE5PduwwG+xVNpppPa4tDggWZ5
yockbTrTRigZGc32n8//GPcIqzE/8m7FqNk3lT3pm7mPSIPygoYZPlBeGc7tUOIs97XDcdL97TDz
l2/NJcio1trlU9A2K0z+VJZ//wKK37wRJT5YtAYJ6Vk3inwDb0OYDK+S6h2+UqNZ8r/YWvPmpynp
I/S9LCkIfS8jo1sjyBI/0mWuIKnHTOgIMe06NSfmpXJ9O73sIEAHu1nazrnTd77CFzNwg9Kg5pdg
sOQLNQLgTQ9Wk9X+FlaHgx5j7jkWm904pIcq0vz8P6tAKI1AHT3M+7D7vLTGnd/YKc7K3ysYngJ3
cihADbG3DroRqVwf2QGVkSw2GQxdLEqYsmRI5TrpPPLSDabs1xB1SlscEG8inkeoQLOELQrFtPQ4
E8wb7AZ0dQLvn8onUtw5uvnc9987wpbFRzzm3ZxWsJdsK79BmEaeUNcjRVzjRDXTXQiGxj/4keqa
vVSLEJKYHn8/BwWL1zTzXpyJJEufjDyu2zXlXkUXF1kPsxqB5i9YVAAlNSIOWBxDp9x137GTWk11
ANi3ADQu1rGKeZLwRLPiopq0TA497Ddz1RhpEW2IlmuemUOKWmapnZCUBN1TkAoa5CeWooJEUIYf
3nctURxrv+vCYxUXMT4I1QoczUTRdSTFmdOiq/aw684zhZJ9JGNc3ysUgWb36AwV6lz2RXSK+loh
kcLez8xJ3CF7+ucZNtTe2x3sxLQ/DEUqnFXNT5drDqv+C53JwdpTAKIZLIj5uCHQLSM2T3odSIFI
CNQrPTwqKJeBQ/MKsCxKaZzitxwYAncP8FvgRBjz/MVS1DVZ86cpX5vzRJXVGTvxEBaNXd9rZDnB
kWM9089uNK0X1FDpU2v5TPmYskuxyd00OOPjNZrXCCyCjENiBAuDmiKxBmyvccz7vS78Q6ul9Y1t
vvcFQN428Yx5N0jnfi5IXRtiYx+MfvgUxqZepWV2NYzQJKXFmYcaBAlSeXgXJrSusZR1SJS6V7Px
v2LSYzV0HL7Uu07o59/+vIXWFP4qb/7B+sBn+pPedPJf//uhzPnXW6TT23/ivy/jlwbf2mv34U/t
f5VX32k/nv7Q8te8lEBcY2IP//+ARS0uxf87K2pLLEn3J0p5+fF/OFGW+i9Snj1JkjpQa8sU2BlH
Oq7/+3+Z9n/hZSVIx7awAUrhYLj8D0fZkiCkaDp6tOUliO7FA/kfjrIp/wu3Ke4eEmaVA/7D/Tcc
5XcWVn7Hb9gURDSsnaeeTs+YSvBqCvYuRw5PW4e8zI7sZElgqTiwtLs6fvjjxvxn/vyJi1os129g
UcuIGOMliCuLP/8En17lkUeL3QXY43rnlij3eRCvPx7iN7X8/RjKcQQBm/67JHTSNLoBDxDOh01y
xseS+oB6JbnkEK+u9eoXV4rt4KVZHcmuO/tk7HcwLFdBYnR5Zo5nCx7QW/fqlMkKTipbk6B5idpr
ZODILioIkdUqDCmLiCsYLRCaXv/tuMQNM8tw5zK4C2j67bhUVKcoFYxbkJGSBiUGP3kFbepcWVvH
YsFOqlszc/ae+vbxyKd2XZ6jUiDCCWfA0Q7+6+3AHXpOSHsUG1FjBCs9gOmzUGtnw/BQWta4cSW6
nI+HfDdrGZLYFU7VvFSeuVDU/rT1x4PjoSxnyLaafuDdGo5uwuk96o2bQbiP8ED9O2Rk6Sem678M
u5zkIQk4ji2leTKs0Ih4y5hUL2DVi1hMmj/SAC1aoNOzMR3Z9Bzt0TVePr7Ydy8MZV/TISQWwTH7
ndMHS4yGUacIM9eZYbe4NGWXPU+Zh0Tm43HeWcoZx2OxMRX0/QVg9/amqjBT4CsRplL3wxQpl2LQ
iird+QiK6uOhTp3ktod11XIUYm1HsSaeTBkVDpbrkBuLbQ0oynyF9GNFLNXHg7y/b8sgvkAnCkqC
ZeDt9VTkWpUS0R7ezngXd26whtoyfAIl+OuVOMo00dP5lnN603KNvrofsG02UYmefNAQN+bqu5Ug
xvv4cv42Evx4viQ29HZ60W8vJ0wQE/KOMw3AWbBuA9vL1rx8n1zQ3+6a7ThL/oLJPDg13+Nt8myz
IvIjNKMH1wF6n1WfDCH/OgZvkclH0RLW6U0zRkrvQvNkhlY2a6jCJiEwdXlAynk/41ym9k+k0SQX
w7/hp4fGn5q1iQDgzmwGhMi6oypLuPC/i7F2TaalCT/Utkyy2y1CDt7e4txACd+GuP1nEEwmIY9L
tYyO5CcT8/3nyXP48hGm5VGhhqRxMk4nKtlBKkzXlh5/wFvSO4SyD2JxUQlEZyCVy1++Wyo0WxiH
o1It/Oe6b4+xI9KLOqzjg51o5wxQwRqylPXa9RaSfPC/MJp68fPjifd+fXcwdnimzyQHXHmKMlHg
XzPfBlYyT/eZ/unCJ1ibt5P1+PEwvz+Mbz7a3BUToIWypesp3qe3dx8y/IAwldaSMyhYi2jhxzrX
V6QnJcYavO5Q44WRrgtfT49UJ3Rz6FOz3zYG293JSEu1FVn9yaL4fslnz+b6ctmNeaZ7uuTnVWsK
5MZ83AAQe80U3lAL/p52BwiVFApR5NGN/OTr9pc33bJ8nzko2Pz571ZHWtYs93QOa9vFHk01J4qL
Y1B2x4/v+F9eQ74prCYel4aN9mRF0XHVQo1HzJ3inQqpewbjgpoL7v7dMIpNEL8ftyS0B0GB5O1z
xVTIATln/lRTaFz7kRVs+hGl1MejnH69TkdZLvYP0s+clnQiOMmu05JEU7yp7hr3Pm6cgaZsRoP/
k4lx+pBOx1v+/z/Gi4QfhwOJqfhQL215PtdP8rMb99chLN4512G3j8L/7RCqFH1Ddz1Z+9mFQh8M
4QTFa/7ZarSsNn++d1yJTTeb1863zQVW9HYYMyWvD6Ib750TjhetZShEdpX+OmBJvRKiab+3bYtc
A5eWzvVNi6liRVVqbj/5Q07Xmd9/B40kd3ndrHeXq7MJ9IM3AaVvIwLakbl5Qc/yJxw0MWLYJngw
P54zv2f4u0tnI8Ji7AtTnL4BnjMSJUW+29p2e7230V3cIhRCoKWwcs4xLregpUgwpeh4awtSmGWY
O51GN6lc+rbJ1VzUB8u9BQ1UP3R1cPXx3/eXCWDTMOMzYbP8YPV9+2Sc2eZsZGNIt4OxfTE8K92V
fsunMAi0+uTufzbW8n79MZ9rzyoJ/GL1neqYqA/rp5r8HZaaTy5pmbPv7vgfl3Sy5gi6r9E4s3Mn
sMS7CIvqmMbBelT29eTHd5OJzAaU+3e3KbPNxzfzdLX7Pb1+n5zZq7F3Pxl5jtPOMayGaQ4HaKUb
lZ5j+fpsTZXv3ia+XqYvQDhzDiRA6eQ+8g0WHfUatjWQGQkdzw8Txz4UrQLdqdqRKIQyKzxA9zui
A9lT7fpkYZKnB1C27iYAJWH6LowmzztZCUNjSdP07Gatw/Cn29lXhNrci5IQBuL2rmXTPYje3LTU
5swmOPv4Jr+bRSdjn8zYrhwAsLZDs26slxHjA2QR7MLeJ3NVmqez6GSYk5ssq7GsR8oI6xoJiOv2
B9eIv3eUWFaKFr8iFCIdprM6688s16CNXFDBlO2w//hi3y1Yy1/hepJdIzSyfxKq/nhlUrduRdzy
qLs0oSk3HGPD2BoyubcwAwclQsZ/P96yDnjswgRVm5Ob67nBRPcMc2dEdZclY6/xFirmlHJ2S2Lw
x6P99Sa7psnV+dSuOEi9XREiYxjaNuRZ1iOw1cW+6Ay3iOGOhV3fyoTmpGqqlZzdC5LSzVVFexrb
22dr9OkGbJnNrg3IxnRd1zZPN2DgnMZ+pDFEzbyw+4euNVmjgOa610Za281TYfVjdZ/ZVlnvdDZU
zt3Ht+F0RruIGJzlrjO6z27p5OvYRYB0S/KGkJBeGwihWxuJrPPJvV7m65+r4jIIj9Snio/TgZLG
21s92LCxMPKyssdneYr1XGx9AnjIeflka/m3gcDnIbIjOY1N5snaUGWmnZvLJ8TW9ZYUnT3B6A0q
gKK+I5r7k8XgL4M5LLU8PQlZhCrm26tC9GKbXtYx2GIPVNXatXZtCaPYsj65f+9WXW6gwxthg9Wn
9sbW+e1Qwk2mkOIY3pQv/jXGbtU8YtCusJkWzXmm453nnClcKx/PjXefFIokHnVYCrvUTmDfvx21
aDVIwo5zCY2gC95AvCgq+pfVtaUQw+YEeTnFLkrFJ/OvTMioMTVXVunsq+P067CKbrzOv1MCJUww
/U8u6Y/hzLeXhMzamqMwAYppIPya0/qoh/7+49t2Oi9OL+nktmnPjihEwQ5n1+UAF2o2Y+Fuh4CV
mu/FJxd0Ohgzw/OQ5YPgZBpSNnx7QXGDT1QElBnQpxVEytTimRiSEYQzrsygTIxPJv3pnFjG85dS
OnkFFCZJOXyzj4qs0aTdzqvsLzYbbybjuLfl9uM7+PdBFAErHJdNWIxvB3EEsS9g8Jq1K0vc8Shu
kQTb0ydv1V9unS9QbizVELXsy9+O0vOM2tHi1hXedT7cFeNPO7prsqePr+X34nay+DEMAE16HUhc
Tz9rOEVx0yegT8wMI1xCIy0ev2cuHkuVHSHT37Bl3FkiK9HwkJ3SeIc0URcm+FF/9B7NgttMtDeo
mtK/ccf2k/lDC/z0PiiKbhYHI8rqGDqc0z8QN7kXEcENnV3hL8DFQN6w06PvfAVqR0NTZoZnbFpF
jOTW7wJAkZS1CEik+22h5A8qMm0IJnbUGmF7de2FQR89R6HnZFcx2EP3iIo0QVvfTc58b86uvkKR
aHyZCuGeW2Qzp99aMtSijers8jqvHHB0Pkkwr80om1eJEvKQNnVz47lTTkKLF5vXgRia9NGX85L8
LPv5YtT+HQFN3rZ1DfeRKN38djSj0buIAUh7wBx946v047bct2Nb3jaitNZStqRHqnnQTwKVNIed
2ZuubSB8Z5pw8q2ozeA1Zsv+JUS1cGkSC3eVQBhCp99VBztNXx0yxuwzup0+joZBYvYNIzTVG/Rz
EI4bW6RbBA+hgn9MjQvojGHW+6DADIB9Pv2ekZazg0+P7Me0wU/D0VmUWG00fBGVj8C/DYqL2vch
QUhh9sHZgC//JsVXnplddD4S8n2sZTrsshSXrFk36hmJw9wcHPSMF0IW9q2vc2szJfM9+QLdVR0X
9HKhSJIq3Xi7to92AbDz4Ey2vrsOTAB+41hE3QHqZDn+aJ2M9nDXlyOSbpvIKyt2r5uhM2/ADVb9
NndyJjTPcyMRkPb3YVCYj06ncb7ac1w5G/RPfn42eMWClaaRTxIJySJpjgTf6PH0N3gjrVZEN2M+
HUcbJOQMJqj2RL3PsWt8UWXWvjYCuDXZvJdgqMjjrOZNJKb6JteLKhxbGxRp/YrsgNpBlOY4MaMC
AW2d7ytnOprQglZzZqufVT5FBJhg+IQoTL86HhUWGbdq6euH1lWdm+mNdA1xy/PqrnUcC3np1/MP
R+DBEjy0EOkfmjOyERAWpAsvyS9erQHMgki8m3KpWJeoPcIEEgDyUQx8tbCf03b+gchKfSXPtbiQ
7VgRTbD8gSD6CbBV1VlcurOE5mOcmSQvVpbdOGsYHKRepXA/QpjWrr8ysvQx0eC1yf478wZyG6Le
vguiX9gQkFOJcDK+aKe8hisXF3zWUJ9P1sNsNeV6nKfq6Fa4X/kh44CbdTw2y1HCmAPvvOJHgcr3
5nXstyRBluW0RjRTbgst5C6RAAnYQ69bNcnDmFOczEb2G/V2zsRDZtVIrnjrwjVyaQrqQApqS8ff
0NIgK3Pyfq2D+sUSwH9q+FuXvpTzkUMZrlHesJ+j7gVhDgrkZtB8Axx6TslfjqgritD/4uppNQb5
ddbNj7nzBf/82MvxsWR6FLemF2my8sYexVMW94eo9U20R2mR3o8GreAVOFjzvhev9oyHHcPBBrUh
Atzo6wxsB7cTJ2S2U/hKSZ3i0ZOdThXxvIU59dgGdryRNRgDum8A4zsWtnqIo1Vv1DtwpeYLGeJq
hxDFP8tDVoUtSQvo2OVlU9nbMCORMAKSBTz5lzuQJwFVtyD9iiCx7dy1vEApYRme0vl2yBYkmFjc
sBYSqjWRA0/hQKCKMqWJ22gJtEmabZy3QOIzj39+nPd2FB1s0s+L2T+L8iXd1v/m9OZuSuCxsr3I
5hi9XbEekv5ZI6ATScxwySaTWfcTqEFbUv44tESvdiTVKt0fKnLnLY0WGFwMpvh2CDZ8BlZDCZf1
MFTKeq6RhG6wE31hHdv4KhPDUUzhkTIaLg0xvyqvW9toLQnBWyg8erhKEHZvQuUAFJ1TXe34Kskf
pDcQy6nMa4N5cbQbe74UqaXqXZywrWAzQUlmCPv2BUniixc6twD4s4OXKNj1XZDX15WNI30wEtlg
8/XuEfAh40exfp30yP5X3jgjPWuC+g6B/czztkhNI95R3KDvA0022ekPkhpYSKfgJxrrBB/LoJ5E
EWYQq6JLmDwXXWQ84Tv+soB6cIRNKyTGN8oq9NZtseBOc33jpEONXdy1kFNrltfCAJMR1rpmPoUo
6M6cWjb5sZm0fZv7dDgkKfL4zvwarIHL92HOgueuKM01AThJts2LetQgf4Ni7w/hPtC83sFs9K82
tmuxhS88RSiEi+nGEqmGiZYbF6HKArWf29w9hw5FiMfkkfEZt7l9mdnmkVcuvPC8kuDHhY+I0aGL
EhyCnYf1TcoXAELPYtCqOtKqtDFvjcGLj8+9XgVazPvZcW4yi/gBzYq6GVV5KcZUEinUbhC5bqhE
bLx0OnIGW2VNte0Qm5pxjul/wiJZtfoQuybuWr8JHPoXPWEDip3HcwJTyz6KDJURUdWW9auRNRvk
iiwlTsdb0SiwLhFZE/0ec8Z2xtw4kxJUX8XDVdzSk6h8hQgXczY4uIaASiq6QO9VfddMTX/MombE
jkbqJe8NFjsvjKbsiAsQqZrt1OEqyjUCxsnHU43wHphdUJvNGYCmJLSaJ1+nztFxwUj0AtsmkreC
TDEdOpAWqH2umMwC1RrJxKsCnjDKL1thwZkP0RjOD97Ql1xgVXePyFxhMXle7Q3YjCIImqE7HyBz
uxs2Pi8hfIyXtpxhJ+NE+8JK9Z0uGmCqvLMJM9H+dItkeDzMQFSuMmMApNgGxNGu24DYDcPKoM/I
UE+YTPx0zDYNoZXIxb0SIqgMCMrEjHGpSefZlI6VPBoYIQA0DwmJwn7vrktKlJhdhNPEB7N2exJR
Qj9ExFx739B8jntNHIjPJ8XR4cZsPYA3QIwkxNzYJwcmc8pnH4dMkqgvrVupjZUZLuaTQeOSMM6c
qr7Xniy/4drvwI/M2F8xBZLv4ozjtovH8Qo/4XQTFS5KWOE/W0lXX1auASmgBAqjIyffuxXJ2/xU
eC014bBrl5XasMDTyCHAlEkEEMEYRf7YOtiiNvWI/XkC9HfZ4SlbJWEYfgkBxPXbIPZYQ/P6AMMu
SlamM38lvhH8M8TzgwqtQ+RVa3wjfrXHTlFsRMGOm+qzJvIz2LtDeS6drr4rozBGOJiibIvs9JCj
Kb0ovPGsiwRSNULXtvOcf22S/mwsMhKY6/Q2D7yHoiL0wQ/cZ3ippPEU1m5Gfk6TQTtoZ+hzGHYK
FyycuQ3nWTuk+4oPwppFLLgirBuPzDxcg6m699DqbYg8Y0M4pHA3Kzw+d5YcBugHvDyrkj0v5JjM
vktIk17h1xJHeyqbc8+M2i/ZpO/CTN5agX7G/rUfUSmHhyxjjcm6rWMVnLAqbLbf03G2hm3QWBZB
sUImN1bM16ULzprZHgiKK2H4QgoNoJQDQPkxRkX93AXkeqHcFdd1i+9ybOfqATLyOcCivNmUY3UX
x/5AJl23t9LO3SD6TV/nSOz7oNFfqsrNMxB39H3qzH6KnISEG2F+d/v4V04m9EUETKxCsu0Ex8bF
kgFuaI9y3tqXREnsojR+shCrbpq0zzf4pshTGQhtJcj6PHRK5xoFvbk3LBrdWUhuatvzWnYNEUuj
sZjRfX1fz1G9wbUFFMio3E0CJFo10VoNFTQ7V1F07KrwOu+9o4rTbeWRQungIUcTY/else8Svv4Z
VPwLjC3FYSj9Yae8qD0o6RV8ddGn+oabhKuRl35jVPPy9q1LmCuTxlWemsQ5Zyqj85zWwDt03u39
lFrIWGV8pk0kJMO5BYw7WmsAqUork7y57lUnJY0jMTXYFUt8unv8r1O4djmCvPShi7nWASBh1xEu
noB9jxOHP5QJD7wP4IkQcH7n++W3op6i7SDCOb+omwal7yQwq5lBlJ41vewv64otVdR1+tpvinDj
OZUud4mvCHPuxZCSViegEaf0HaByRMO2kmpX23StcWjB+dRNA68UBe+raUXGGQks/hbYcGLzkXSj
Dg4OayhcFwrcdVxuzUXHrmd4/zJufxQTx/IuiJ9TP8DsMrJ/muKaJTuNwF9mTQ/rzQ1TzG0pNr0y
1U8FvtaVXRpXoU5fS7NvbhPVFdkOL30GApeP4qFj0YxInh7ZdUpE14jmxrrE54W/4fs8+j72Z9cK
wvNhNqviQhcmqDO28VaRH1In9u/8YJF6caAksLSXZNytwTzn6cEf+0ZjVYM6uuSMaQ0BI+9cuuqY
JLqNX2G7Zm32U3WHeJUqIZ1boB3xJPwzJ83zdWSOCwfCEklfk9FIw35PzdRzyEvrgLO5Sm77bLKm
57ihKLMOnZE/IDHw9tMHDkF0eli7oWWxDS3SciahztbJ3uIsp/e5Z+lXq3er77WCJ05SdVqwF3JE
9jhBOs62o56mR9qEqbWvq8n/FZokb29wZi9oeyu6cdusu/dV2H/tTScotuE8RfqiSobxyE9K49sY
emG+J53MIwxsHiZi4jJt/Yjjyr/hjAH1Ja/w0l2z+3DHp6g3Fy517JurIDYm72kwwiK4jqoBl1dY
aTe+IElShVelNQmHUDJwRKnIKyAMfndRlZE86Ga8G4tyPjNI5eRaml9Nl5Lsg/Ub2kHOqWqFhKax
jnla1P4zaUZ9f05XC58J3ih/n6YOGWlsvrqDnuNuQy1wyfB0wnTLlzpQTEb/aoLBeYmU5/sok/PC
kN0GkK4J+MYolmwif0hfSK5tHuFLRBdVM4EcocHLEthjrHfKztaP8WBhMIdL/2D493HcEN1YcupO
WFTmdQWXg6/Ijq9cNURXJemBif0rDuv7BnBccKRqY15wDg+PfDohNNgcWcVeilsn5QwMZiLT27yx
3PwQzRvs/9h5OZ0ZrdwEkUmSsdOLBUDrXQTT7NW7opPbwbNIAuVGX2UxxKzY2VZiOifTwna/TbO/
nhsyLgJrKq9CvKDZbdOYKjjgAhz7NXj10AHv4ZS3VeFs3PmGAcsvoykhUA/JtzRhbx/OsCcICwue
G2z6VMRtfT61fUDiJIZmYvHqXZTYP6huGOtxmGBMEXp8UbXxBXS97hITnqG8Fb7CXavGDmxRQEKj
oclqS+OFsz2LX9iWTRy7zhy4a0qVzUPGxt9Jee/ghAZDc04pzrqzTFk/jWb9WJ1T+2vIoy8zvpQV
v70hlYjDtdHZF6YFQYzspKLFMS+2mO2uVI3hhtVc+TAfAuxmOyzZwTXwrwkPdU+WU8OZpqdxERk/
TLUgUTVUo47wBtZYTBlLMtt6Iny6k3I7DmQzzFNWQSSI1yRXbBdDr2tlckU+Yn7m+HNN+lyjcoPu
PJCFVRrGNQVJFd1OIreMHQhxQNC5Yxwj0/zmz5N+ccMsxZFiVCkcScuL1kxITjJuob4XKcHmQLSo
wDS09QhlSeOu2Rk6i7Ym79xm8LEmkOw1tVchgnyqN1aAbjAS/MHs0rJtX7v2A2aT8xQ0igftofqK
o+DMbYKR/Zrd63Fbhsz4K2OS06ruo4carWq1HV37V2tbewq3zx2cVXHIMe671KfgbLmoHq5AsWKL
4ru8TXlPHtiAhneYRHZwEe1wG2BZODMl9aZ5FNa1N7Vts8uMsCYlss4H/WCr0l5R56rXsfQAwrRu
uxVh96BVUakfvRTBRZJ6LuWO2FmDSMMYPzumBeG/Zb0rdpFbBMYZfp3LNG3lroya41gOVwM4bsps
/rEnz+iqF/a2KMmonXq8Kxunm4eKOCDDkSFS0dGi30LSS3pBkXzGzhUaC8mkcC6rusEMya7huwzG
RJMaiZjNhTJD8SBFuEvlACJhNGT6GlcHq6IXE086uOVrlkVZcltQR7/3A9rLa9nO0AlEZjyXaRJd
aIOgseu0EBM7vE4HZ71XN+aSBdXXgKuCpp+Pg9OKCwulprcNYNFh/GsiZlkWzpt0SHWyAzXmE5FN
vPBDBEUNj7+KnjHJJcVFS7ScAewgq81tCNNyvJ6g2SYwBid3OgJWerAHNRlbH4xHt8LjZL+KdMrH
bZtyGAQ6APCL6ugZoJvuJbDV+IDrLPiZkeBn7LMSYK5DNDdb3UluWPW66yxJirNC4MJNjE7uUv7K
iwBPIB1BmYSHYB6ojAdpV1pqlaHYA/Huye3kSXpUu6TFml7sKFATg3JXdW6E85JH7kdjTYgchrLu
6xhbNgcsw9YLMki2Lqv7SvQhakW5i4KZX4HwIzWMfk+iMLKYCI9odnCKOLph82Q/Uvi+sXDrH1Ia
eeeTaJ1rcIM9PAXL2PD1HJNj2GXZQzIwpyg/SFzQGGc9m2NYnjhbk/ReVx0It6tGrj/FD1cb38cR
lZ8Bl5gEQeJ58fOuePenw8fNhtNSPhPvt/JSOcJG3+me9LSlac9RROIIpuJmE1PlmhYPt/8Q6LuP
B1raPCdNDcSMnqI9I7ylufG2d2LquvPtgR4XrQMwlomJJV0mz2mknjmbjhu62R1CR/vftiSXCzQd
DCe0noQlnNP2E46S0ICaRJIF6aaiCdOrfCqrT4RTp8qHZRQHxSDNXdfh305uIzzxLgKbgBLBVmsL
wE6Yw3GaXQ83oxrOukEU/5NelIf4lD6oi57wpA0adXlb97zTnAxlfqgKqmfDVBVnDVIc0NSh/8lE
WTpob58fuYGoPl16hgiVnZMrlKNrlWbFUcNrk70fwvvyPFI/AA310wHC+G6Kmh9dmn35eNq8n582
kmiPvYsNCIjy/9tpE/OG1qnb0COv8j1Pd6MJI3BadRd03ic9xL8OZTs4GWiO+vgL3g4FzCglL49j
RE6FhtgSgahENmyCP5kr798EtBPIP5mMviN5em/HKag8AydDcmBBD6Fjsul6UivkvAXDBNsYeAuI
24/v4jspscvLbdm/hTkO+pzTQHpvVBYoVN6+XtoWtCi576IlYBh/s6jFYyvTr23ZHkJKjLVgN5ly
nra6uyShrfDxn/Lu6m2FImFxfeFyIOLy5C4PhoQ0srTvnZirtW5LQqOo2q+shk1UdiBk6ePx3s3b
ZTwcsi5eEZel7mTeOpScYRiYFPC22U13Pq/qDZK+527/8TDvFgCGWZrci4jdt4jKOXmoiu294qu+
pjIF8wpiFuFV013lwAYp4njtmcPm/21E8+2IfmF5uUk9fa2yn3Cn10NmUMqkHmj8H/bOYzluZEvD
rzJx9+iAS5jFbFCGRVMUnSRKG4QoUQnv/dPPB+oaFljBGt6YzY2Y7l50Sy0mkMg8efKc3zTbKD0J
KJnn6dX+B/COlxK4Aahcztxmn7/rK2wXeKSykQ5gFTSCLjTLvzbqdF2QQXJ5yeVOR7NLFso2KMw/
C+b/ml/5H8ScBNL76lOvfzQ//us5a8JmnKmf//23szbMnn+85k6+/IE/5EnF/gtYAC0aC3a3pcP5
Aizyhz2paOIv1dZALc/QfCxWTb7R3+mTmg59kv+ffQD/R2Uv/JM+af8Fx51f5S9XQ0wa0M4LdXVJ
fv3Xf78mMy5Acmzt+SdZxGyA+jNKYoHJi5pBtijg7BW8n36AP8tglTeljY+EjLN+rVL1vxEaep1g
TXBnRiZEb6dzTGSiZ/Sy0vE8buo+O7FXDoPOn4fSQFDrEBaQmrIWyUdKw2TWL9lP41igYaiIb0U/
ovxpYdf93XVl/xmBF/cRNJGmnYg/h6fK34cG489kqCa2pIv5wLRM8UHF7zPshrFhycRVD4bZU/RQ
vYESHzy9Wio3fzbk6/k/NtyM21ZnegHFp0UcMtKBHZxEewdtHXSXgipFOizMvlNVKdedndq/3h9v
fvx/hYU/r/d6vEUUMiLFqlrG05DU3DixWpxbgEDPHATzTxzP88HwZiTQbMJRQeXTbz4MQEE4C+JM
8R5Js2YfKXF6HgVjd8Km+NhC0YEROZzQDijHxSAKsmmtVYf73GnzM0Ao2u+qDKurkTbvue435RM0
/H5WodZPvN3hMfX3eSTLn3Ft8+5dzGONyF2GQ+teQjwyVkVmGhzCvbxzJuHcZUPbXQ4I+a/S2FLu
cLekbPj+dzw6u7BRWKJgOnV9sUPwpBlj0CR7bAbUTVHhd4oibPXxvaABZ5qRQ4xCUnf4CemYN9jM
Bnvq9+Jnyw2V6tQU3Q5xHOz1ompu3n+nBQjyZVLhBs5cR4aDx7EYTx9ohOhC7qOhyi+pJyuPeaiH
N7lq+LeOrgzfEAyoz0bLiLjvxershGom9lx2GbfvP8qRbTID4PibbQn+bvF5uwwYOFTkfdMm2ooa
ErJBLbq3rcsF/sMjkYPMCEl4MoKYczjH7axOkfr2Vac38hFsRcSNYLJgjkXR7v2RFrj6l+mFlUV/
haOGS4G+mF5jNArZxcZVZzb554ap/E4fznkq3HhqL3pEgb8gqxvByMP59IdQEMpatzkGE+8/xpGd
A1mHt4V2PesGLKZ2EKGgoKNd6Why06Gt0aME5mruC+RD8Oeapv2oSdSQxyTFnc6sL98f/kjANVXC
rca5AiNliYVLpwA1DsO4ymXs7NB2a6hQBDSG4rHa+lomz98f7tikQ6gwLBc1G/KC+fh/nYe1SDrN
FLkrE4YNaj4VpvNQHt251kVv9rHvjOGqCpz2a6g42k4Bh/SVnkB7IlzMn3YRjA+eYrHKCPQIdxb6
lUgKjnYkiMvfNf2Ws1YgcppFY3c25jRJG8MNTqy6I4GKewxof4MFx7VwEaGRPg/CftKuGgSqLtAP
FDutw133xPsd2a8mx5o2E0Y4TJcg46avfLUotCsMRZuNLzrseIJUXdVadpIfc2wowJRIwpCeCXKx
ww9qS2TgRKddudkUWasuGG3ECnOnv601qkZY9llyT02pPw91HE0zs46vRKSUyL6monyw+zy/FmZp
XKM5ihKYLirnFOz12McGSM7laWYBk+kfPqGTYV1hiuFKo2lx1Ve1udFQ60NMpgeoKIPhbrIr+ezn
dnFqsc9793CZaag3GJZBXsu5+HKtfXXpcING6UrFulTGMP7kJ5jjYTTXbqzOqikGJP0qsEfTo0mS
rH1tSG6dBAshMKvZruCIHNcf3nvws2dJKO5CBpnkMuANbZ87oL6gZSdbuCftXmnN4smmY7jys647
o1nX7qo4hxiHyOOWtrv/5cQzzAncYkpmYRLTJo3lUraE2LtRhUtNYl9mIV2KfCab6JjqXYu6Aroj
7OzODYdwl8W2e4GHCkUGhDxvbC3MT03G23X7MhMupK659mUuNmLUDkantealn9bRL98SBfaJwznS
3xaKSnMHY0yHBqe9CkJgqYa/Xa3qHp2izNYakPrzAAKml3Vmde30o3mixLKod8xHk6ZzLs1XJJ1s
cbmptFAHemgZl0IPpbJy20BgM4FQu94O9KnTH746JRtyqwwVrs7fpC2ePyTw7SWXEkoeudGN3ND+
KX9z8+cLvU7Mj1yMeCQDiRrOSgFyejFf0mzAG4zqZVMYNJWoiyc3U1hX64KvCYehSO7GmYfStvUP
UAxg05zcPUe6ebwNELs1TiQkR86R+XEEN8IZ4K0uq1BJEmGyLIxLJ+lj1i1+xKitaqgpDRW+8XlT
PCBUmd8NnVKtzSK7Rkh7OpGqvD06eQRIHHCJ5uA3X1dfH2Wa7DCbSPhIfoxSIy33xnO0Fr+k3h3q
dayI4enEN5gj1WLz6NyM0KMh1Z3vp4cjhhCm1MTWLqOsLnem0oRnncztrS0S9TapXO27hu/CMxAa
YnCshv754CbnKKnAw2BacNNxmw9fOCi88/6I4xgzQWIxB2hNA/Wbosswz6cfaqWxRKdR4hYWSzyv
jcbCexqB+nRHK749sYXfHqWog8Ms1qnEEdaWBFAl6M3YcKNLRyuiu6YPxrMs0eNTc/42TjAKkiMa
sXMu/M+//yqGi7ApcGAKLstsUJ6ncryPi/FXleKp3FX0OI3GNrcJpPyzKPHDtR8PdOAEThOjHRjD
OmmN6Ru9cTNCaLeUm/cXxNuTjWezVNhfMM0ogizWA7VBJF54NiZI3w0YJ16npktHe9DRNqCkju22
nwEAORXFD6uFc3iihEbGymJUZ5mU+fdfzUnc0IXNUuUCLx4nAf3vVA0ya7AyN0GbFyGoP1+y5no5
nLrnvSyowy3A7XbOa8jaOVaXr+xUmgEaN7gMgdVfGTiQe2mPfReeAV/qHBvgBrXYDVCqW9mV1mXf
V2IrlLHeKlwgaLRX8U1VpvALQIbcy9A5c8Yivps0SP9p2WGY1Mmfldo+tH1kXOB0E22yonRXVVUr
m8Fwb7UcogH6FSeW8ttQYiPQj+zSnCuQrs1L/dWE2hVir/jmXejlvFWSCjTBFPjGWSVKN98Y+iRP
3Dre7p15QPg5xE7uW7O62esBWTapPpnWxWC7ciPpsW7juMw+HCCpQBCokO1CkYCq8uEgahgVkxKJ
C3RY/JvOhvzulbB7VqOmgcaDl6Hcv78f3u5VmzTPpf+holkKkepwwCzuKxKP6qKB846DCuJAeCxY
W0VgVPv+SFyO+FmvFyLVKRJeKoV8N15wqaJSZgmgiATozBSbzbaUAhGwWqrZVzWzRoxl0LQqMJ9N
p686QDHDm1h8uIn0BhZKVu1bex2cDcAZVDh3gI0nfQcPCSjeNJQBvjc4S33S0O1P11HmIOBgu/TC
03rMf7X5lD4rg1qXOBgj770y2wKB7LpMjC891gRXndG4P+sS9wqkugJa9IOJKlOjW02/MR3MpFAW
dZKfVYEaL45wQQt9xdKi64LP1XLbbWp3q7d6ior3kIqNa05IpeR1kvxspD5dpVrZ17jxGIgwh3mt
oqY/uDrqWUUS39iIcuJlWBjtT4JA9btMJqAVuQ1TIsRSuPLapE1+1wUgEjQ9Rus5h8V0x91U/V1n
g35rhD2AxqCogEJLXdOegPEkcg3LZyqgiiXWjyhHrdbrFNX/bqYaTmV5liTG2kf48TKLzfi2nf1k
PRu7yweu/3pw5icJSP0I6+jhcorMHLV2U9cgbOhDCoTHd+FGKH7E5OUJ5Luizc+j1gXhHZXKc8XV
53ODtaePqZHlsoKLUcOCJ0sa7QzFw8jaAsP+ipJT1q1drenLbRTIstyUph8A3TXwuPTGJrIxBLNw
RPHI1cRvRAUwL+gS67HK4gahMc5MB0B0xh/BZMo1V+jjoluqNRLGAUIR/WWuwDFaA/V061WjJtjh
Jdjc4QJl4SStiyzoMSDBD9yrAba569pw+l1dp2BbmxLl53UOTDxfiVL4n9Kqw3DMciyUlWMl1G9w
cFOCs2pGuDVYzE1QMUYEby09JNWLC+TXaKvVCagVCzzLynVDzb9E3CfJNxgwZGeBEjs/BT6KJh4s
qMR7KA+DvgR/1n1hGwBYAv2C67srKlTASenHc6M20m/kVAiFEXn8p1YgHcqzS7Qc0nCMz1vdrr4Q
FHFpluNgPGD7EjxC90R5Oq4H5Cwyzlv0mUsTCiNk8zVokrBdpyCGRuZQneYaVYYnYzuM4r5XTeWb
ExgM38ZBiXaNNRN7nBIBvS7ktozodlfGO9lVEOLDwAUkjBMGxQGlxmbe8xswx0iVx+PPwgoBNeOH
kUFZgQ5zFvYxvavCnlC1TiqAfmsJYFtdaQo2nF7N4mkvzSjMwzMZ2WTnQJLK7KzPBwPB1kr0XL4q
eDUcZC7ghQItpWSVpGmLRP7Y+BkfIAcolcm4e7KizlY91bQDrMWEAV9m5DjculUnr0xgnmcdYqUg
os0IF3gsYCxg2DL5VJAXAgTNEcKH3hGYVwY+SAAvMyHLcw3UPAjDEZaXL9TQ2UyjktI+HmBag16e
ylXOR+42WDn4TyhLRlg5xaoTr2VV5wiulkDLMGEumm8+dMjmk93I/k4M+tyz9EMUmA0mUm4Vw/G/
4C8copOMpI+JmjzGF+vEDAk0ft+W8boqDVIozIoHxwsLOI3rJuxa0Lkp9EWvqy073XBUuj+LEb0O
DJl8x964YKqdq3gskFQfy7wfPeyJsmsF5fzOM/3CeZKYP5MKUQ7/OSEwf4HlpPNgRGbsevTRKzSZ
Y0xwzrDR1KtNVVrwFOJY6rgetEV9j0uhXaF+TnnAQ3k2MiiQZUTopGyRubaLOdcOgeh9DttYYA7T
Y0NGnTsiM2m1bLyeUmX6jPcVYUd2gNVklENcwZNF+W2HpsC02LRCDfjioNxGmDfAu8AwUayikcCL
FWjd7dtRAZlcFnl+axl1hTA4BMyvqtb134Re6XtmCpNVC9LTZz5Adyd9W73Xw0TBxzbNwKemMlPz
DZ6LZrTBCx6zLd8YatcbXC3ItroM7XuXC60NHY7+wao2Iv0KRuj0zW1JwbzGTXzAup2LmHcstEn1
nKoAC52HfYnhKAr06RrnVidZ9b1v/BJOH+7BWkViNfKGxU4oU3Cvm0bxtQ4n/alT8+HnYKettbFw
BPhsc3u9McFifFEss7+Whu8YHhYzirXJahW32ciEMwCrEZLiWtV8P97Cq1Bv1UBAd2oSly+D5hqs
NfhoLl9D1rPVLTsWliJIfK9pkn4Xukb0FTNu7ZkirH+T0EAbPUsdrLvcF36EVeZk01Ej175KIr4c
wMcptM9I7wucV/qJU9JyhC9RZFPL371KlgiGKgAxDyS0jcDKJxZWPWgBg3diUebroqWUclEL0T+6
fW1hQxcCPz5XqQM9lhA5ujX7qm3ORzjh1eWIp8TDqNhio5StgZBMn0rcWSc3cj0dZs5n/C4AtQWl
b31SlRJ6V5sWEqfuQcWf3Eptp12lDkZ5ntmO2hVJC6X6CEcb8GKjQtQWAuV2r1H8Ctz40OfPA82a
DP80TtzVOJkg+uxKuN15McTZxRSRSGgEvE9hTzvlWVjYluNDhLdmpqpZezE0sx9REKLTsTK13PlE
oSbEi8KQhHQjLozvWKfE5ZpkCFB5ORs+reF5d9/wRgrPe73GerM0DJhUA5jquyxJISyNuh7/cuiQ
jashGNx2S0XMBsJqahXgYSNt7+pen/DqamDhrIpWpD9rC3TZ1rSrrt73oxiNc5m4FjJuCZ4i9FSx
oKR2Ln4Gky+vm8kqfvZhFWOQlLXxrZnaylNuuLKjmpKZKdZrBfKATetSANJMTOBW1IZLAo6LCozV
DNcpUZ4+Fvk6h0LbQHOrfFnDuS0TFRaaLaYLDAl75WuaiyE+U6EjtOd+X+DFk2H6AbdIoIuw14g/
5IQjF4sb09Rw3TSUJI8hR0It6NcDK6pb1VGWGJu4aFQdDhBL0xvw/sZdsaVivgncqf2CSxg5RVeG
BXU0GlGbxBLVY11qkb+Wti2jLayO4GsI1ewXtoI4HmYdaQ/1m1D/ZbZ2fytoEDo43CR4cJiism47
39aIgKmMcRQfZ6cqI2MG4e6RR3sCb1OKO3BsVa+zJVa4KE2JxwAfzatRWs79NMnxfqTg+mBogSmA
rBcupygL3vZS1cfUy2kGeCkSYsNlo0ZVuLYNqvzmGI/PouqbYt0AI38Y4LE9IPmLYQOVTOLfhNkW
VoxqAXZeBYS+dVP8eu9KUUng0kI0c4YFww0X+BlRKmun6NAjjVwN/GRFR59coVhhXTafPXnV3dr9
iGmoUgJsxXVmD2ishtORNMEZuTwxpe+hTXmmoerXitt3E9xxyCqrmF/5rud5hWP9oDqz61Iq9qLt
OnxU1LQ8j1SzxqK2H9NbyGPIkMNly86isTAnnMotSgE+3rAZ5A3Tf/YDNb2DRRpsCjODEgFIBeFZ
FVQvXkCEz34F+Ta1MDYcy8mLFLtwtzgaKMHWhFunIS0ZxxMpbuv+1moc3GAg11AY07zj843YLcPq
jk1dbgvXlBYA/Ma01mo7ZRA0Jl/cZ0mXfEaL3a+3MUc+lEalbr51QaRU+N/YGKE6PiTQVdVgGrSi
Mip+RWMe/WgQuQ/Xls03WUP+qZ9IdF08hepeZttmhNm36gqDb5IgeN+u3ca0H3N4YSaI9yl9UMsU
mfi8I1ffCIzX4g2yEfJrEfag6YUzfR+cIf5iNplx4eCDAmxH78c7N62cbpV3dQs3KIaFpxVTSfoz
duOZRc3U3xld/dDlkXtmKFWqrcKYZOvMqHRlk5F6GfuByblt7SiMdkUoHMzsfTPgbqLaJNdB3bTk
QlGXDoFHUyO/K6aqe8hMqVoeF+mpXjt93DylZt59GxOstwFHB8k6c5sIOPnQ5tnaLbMGLGzPoeLV
o4YK3xQl5SXtFx9AM7Xmud1UYHAdDXgnVknDcgjMetgj7VDgLlvX3TdDdiiMRZrUfw0jsPVVPxgF
rpqjzwQbjY8PsUArVoJEu6YLnfy2J8y91zjumo84N3TBRgm1SF9hbJmJizAawKcqWAD0u8qOHcCd
eom3V15WLnDIooxxYoTiTkXRHRr4jcVQmSulFTDIAqQHrhBYbVlRnS/irZ/5MFTh86ZrAXMAdYrS
7lacvbh9JI0yPFrQAs0zu1f934nW4ZRmjBgtY+3of5s7EtdBg+HjOV+h3xDfM7kJdH344lZs7Tqp
U8Q0khbIDdal/ZWB2sG9L7n77uzSwVzPwClpP8WojuCp4dRYeZajuQqA7j8FVa3KlVnkOoTtABCH
h02dwENLw7TS6bMID0s9VW5aEMOYQUruM2uuN/3vKa6UdluNeFmBoA/6gRqFa3/L+JX92Jf1Xd0l
GnK2TI2XQdoyPWhF7mPdEiS2Rd3YGvDmHFpfYQWpAn+3VR4BKY0IHZY0ube9oaa/YztTHsoI305v
wownIV1C2c6DzIPlmOZqDs7oSArAqTKSKQFeTK62SfueJoySiuxCVHRlt5XAt46tHY41dyS7mnM+
kzS7zgLRQcbHf2xj5QPElqYN3O+mXmXw9lIf4oTqKvkn/HfdfFWVDrZfkVoV1xMxXvGGNuQ2mcPC
/tZURmng2Tg4+bZHOfihaoKq2moB9r0vBZQPweL+d54Cn9A4uW+q5+dm/6P4TzAWoAP6z87KG3Tc
pmx/cLqEP5L/eguUm8WM/uDkNO0vBMlnDTrQig4YEMpPf2By4i/CKdpbLu2PuU00o0b+YTLw18v/
zW/B7cKWVeW3/m4yoPDzLGcu1lLHpo2jUVj9AEzOOKx+8TwGuvRU2GDmuTzhEteMUyl842xEQ4WE
dKMgQWCcycoenieVuzO0LC3x14Y2ag/c1XDQw1skg5qXaU21Twpp9+vUQjKcwkXPdWKwRWBv/M6K
H92wFHI1qGRMwEuU9meYq8oPyhZqcmmqQV14Ex4D9XrShTJLBZvOg5qNWJRQ2cqabTg61mNjzF4o
qNePEEagKG0UNPyRfuEaeG4Whp5dtbZilF5RQso90fM9LMkzMZTKDMEVggokitvL/r40p0EUODZG
MkTiRQ+VLxpiuedDMgXcKxTtDNlvEXh+msuvr9bRkQ7dYUn3z8gEFMo2oNz5wnON+VUNOaCZafBe
HvKU1gpfl+YanHSxf38QZ/nh6YWw6AQrcwYk4U5wOAoREeUBC6H+lvNpBQUUFlyI7d6tqmioGeKB
SGJ/aTcCUrjSqd1tpKAIQM6qtG28qXFmIuEb2iLOcf2FfZ979SSrK1OpiYRxBAqHw0hStcI5EeYr
5jo4taOp1JrYk9Xk4ybY5M+a2+Ep2IDMRNYV/qkJ8U50ybpt+kZsG2m0axu6Hb2a3Pw1FkmZr7kt
ugZebpOd3LXIe3yrSju4joNA/13lgxWuC6mO0wU4IfUHjYecu42OCo8HR8tfl9gEZpQQyuIJV6rk
ucg6GI0gUo3yIjWkGa2VEf3zTZVMarQfAH9MazNPe0rCFRBSioFq+Q3GoImQTE2LzrE6qMf4lTn6
Jp78sPRyqD5Qw2XiNyvMci11Z3KDGW99VvuNK5MAxoKed9HGLHTtkaoANDZfaTUaj7LLn/HbmYZd
15cDVjONaqIn5EJKrjE3UNY0R+aiFJlzfBn72PfCIEq6HJpaBaetMHNEJSYVCz5flE+mkMm40t2g
rjfvr51FV9tRiUro3cGgsYlroGwXK1SZ8jBO6l+5E+QXoqyU2w7WauEFDmIrfdJxhypKr+WFv/VB
PHiJY1ynWaJSYiKXTbRA7l4e6P/PoL/N+P13ziDswqtDiPb8B/6cPKbxF54RYla6tWluAEr7x8mD
8Q1QiTnAoJ9GlJt7c//AZzt/qbThHVV96b8QHf558gDd5pZNj3x2TwGbqX3k3FnGOGIOfV44CnT/
OBVnGPjrGBcKZdZto5+NT4K+7SWiPjF+TWevZuNIJD3sxvFj6efzD+NwvEEbWsS4ADdBvekFrjLQ
BB+pfg07O8u7iwAlDG6gTZ+u3x9wGVT/MEloEqMMDXpXzK/9KnQPE/csmyDqDSUHnDuARKLC1VwA
RolODPVmBmfSChvxBUUAknMx1EgrgqZ9LjwKrtn3OhuLlVSK4OH9F1qgRV6mkC4mxjWArmgV6yyv
12+kWQCrtAE1SCN2i5vM9qmn671S3euKUq6CJM+fURLoAopVurEdNLvdJlqdPdbYI21NbUpOqG4e
mWHWLihLgwlGMmCxcOhH9JQ2eZ4IpG3n6bav0NJq6h+yxbXk/Zc/OhYsLKDQIJ3ozB++u8xQOMgi
lHlqPEw+FWXfPhQ2io6hTVp0Auj3cqr/qw35Z6Jp4gLJBTIL5HsRU6lljSOyIwjz1HSstcr1Hywh
nU2VI4ojui6/iSdRXiBiTdSvNB+PWlXDMB7BH5poIPZgclLcxemwu4wafCXNwm9OYEyPrDnwpTNs
GEzvjB8+nJCRDz1pcWrRNFGQQjBQiCp0igLvT/uxUSxmAbgjmBAoJoejqBkN9MCJLTw8rQFvysl8
iG0LW7X3h1kmeGwdVhDRjE49HWZnERxCahB9GkuL6+TUbDFLlOeRo+k/8zGqzo10VCimgTbeuELX
T7S3j+0q2AMOAp6QwqCozCvvVZzQzaKPGhmYnoo7DS3NxrJ3riS/3uJGqH0SkaTwTZdBkP85AVJe
blXvMqww0Cy1qPhCnD6Fozsy66w6G2Ylc28T/g8fSTpZadE/IVZie3kbF/GwLmonfXh/0o9EZDwt
UAKG3jjj4uanePXiSoC0h+kipdJoSoou34RcnIo2CCVFS0xbk/388/0Rj70Xws2zrjzATY6BwxF9
yrllHkrhyQoBBeYRV2RwAOuPj+JiAqRxpELxdRdhkvuBZk+SSgBSKfAWJsy9x1xxtv/GKLAyMW2c
D7al4dSU4mg5pCiPhXXR3Wh0uTdOOZUnoGBHwp5DJJqxlARppI0PZ0zRJy1Bi4Q7HTnFmRb0qD7h
N7ruFcX++Au5bAKdnaBy21oGPTvTCktpUoEIBMk5lUJ/TV3qlGD6HDAWoZX7FKkLCw56wzJsqUOF
pIPaMEpt0VtRexsphnhj+NY6r/T7YIQXmRjOTRe4JwLmkakE4OfCMxWgffVlKHMEvqcK9UnPnDHR
hahThCs6a0VB55Q3zXwYLV8SNjQ1hZlkOpcFDnaWncZ2M3CUe12Ub5PWAsRAUyhQZespmX5R1u0p
OPaRnQXyiKujPTN1wCAdjijc3KEh15geBIwRG2hM5mk4nuKtHZtCk/AM04pwjTr64Sg6WnKTjkiH
J7LO2OXc/bdtk1bXfdsaJzbxsXWCM5kJNYgjmOLK4VDSTPvO6hG7HlRLnrvS0c9Tte3P5uLNVWRQ
FNSVOHmoJtlt1cJUTwx/7E1hB8EcAaQIMm/xpjnowsxqdGJIanHsKWayt9yq2dPQKU5kNscWC6Y/
eLxpELJBJx++aQbCgI55x6er+k+Dn92NoV8hrYsgph9dObKNTww4P/vh6oSaAh+UUgp+vQDjDgds
MyKk00EOgWJtbKPY1y9DCkSbj8ZHbjpQ2ef8ZK6eLM6wAZWV1vczkPhaka7tutG3eQIH6f1R3n4n
RrEEjmTE4bfMFwFQZpISfnGVl9Y9fnLuzxbB0V+JP01nJ4Y6Nm/ELvJurHd0/BYO502Pg4pX5QZD
bghgBF3Aol0boTEZ61DrxCfaWS36UU5P+zoVnUEThn9NUIHt1WatmF34ffL5KZ7l5ijlhEignEvJ
rWxdZlX1pQiRudkMfWnXq4jylu6hoZd+Q8VXIj1iJU23zd0q3I/gN+O13nS94YWQPn65AR1NXHPV
DjQX+3agE6eLB59+EcIhdGRzLwvNNKHBH4onQN3Nb4OT8ZMQWfQVUollekXBo/PQutVfCiSfHwDZ
kNcDA8jqreSpvwVoM6cbPQvFlWsrkvfEwvrCt50gXrO2KbP0bq2ArZDUOlatIQZgBUlqOidQ/Ec+
AmITNskawg6kivOCeJW0JAOgr0Air9nVQt+nbfHdQa/y/MSnfrtDqKjMrESqvsTwRdYbF0FeQz4x
vKiLx8uI4ubOKdxgBT6pPrWqjgxlcH9yEX6Y9+NiUcHDRYlAhKY3DUiRxFZsgSMZhaQ1RIP9RJp9
JNeFC26gfMI1nFvDUvgAKDe6Lgm3qMwu7J99K4CHxQkKaxAhkWYiQQOnY7upv9IqFYxd5OjjLyOo
QVkNcXRbCrc5MdUv6fUiGjGTmBwKzkm4B3N4fPVB28KAKUiei/6cnlw0hVXXKx9VsZ0SuRnosCxx
9qVgtXmGiGxn1ddyuK47zHO9HCkg3ZOhAJQ9GBmXMVq+/m05OOopx4e3QZrvPdMZaSFhNGYsgjSQ
FySRKKwxRan+BBRgWNPlEb+5+evP/ahZ1zKI2uePL0NuAFxJqNqbGMwcTo0dJKEa5CAWC9BkVyk9
wHVKk343NbFywnHq2Ps5VBXAI82Wk0s3vViLIi5ZIOtEwG1WdSZ6s/ZwW4X58yiiaxhlp4geRyI3
3RRI8Pg/sZOX0dTwU5FGcq6ZtH25qwuhf0n4xdUEOPFjzL35Pm9j20YHEzUjbplLBneG7TyZGCxE
zqL2XOsVayV6o7hSSqTWPv7NGEFH74MKHXvt8Js5HHlTB6zUmxqt39mpyupIuL41J40njk3gvBYh
DrF/XHNxwPZTOsKp5DJljnREcw5XkItg6bY5N9RTpr7Hwq4LKYEB6YDxYoevFdjYwGc+AamHzrtH
k3racmu2nt6fvCOj6JyuOkuQCg/MwsNRoORqHer2gi6vln6KQXrtsAZBjv/fGIb3cAXeurTZFiHH
VfuoVnqWw0Bt4zwLdOOK+r26+/gopCZkJjNfVF0SzQlklMFo+Xmiqbtb0NzjWpaufmLjzoFnET51
akAmLCHuoRQGD6dM9GouGsQrPK7zHIpm+tvX2hsttK/w4vyg/d28j4hCs2AW913alIuAFE3t6A8G
g3HAGI9ajpSVqwb9WRXoHy9vMRQ3eIgOCIA7L+6wr46FwVTAVPaWAJsknat6GpwtkrjdiTvvkdmD
fYdMKVUnxGyWVUUBnTaPJi40TqLaO0ep2vMhHcz7EonzlTR6/UTFdMGwe4lElNEsOP9z4wae0eHn
GtzaHpktik1FhqO7ncX6V6GZzYVCVfp2KrTpVxhP2j1tvxwUqGy7Xc/znb2/NI+9NixR6gl0Hh2u
/IdPMRnW4PszjhqI27QrI73YIHCnf2nQd1+NftOf2ArHxiNyYJDGdnirt5SyR/xk4q1lpaJGRid+
6/ZB8LmZ/MkjYCu377/fkdBIW4S2LbY8sCReaCavFk/VDVTEX4rFAM23Dmr6awjhIGNt6/HfGIkS
mk69BBWSpdBAGJmQ3pOBVFkN9FWPY/TKjbrsMkEM/8P1C5zdYFgA39df4vDhRwNlomgSuBm1ZvOm
NjL7C8KW095yYNS+/1Lz51/EFA6uGdUACXFmGR2OJAIdF22fkSq9i284Fe4dWxlBlVd0agLbStcd
0Mcd3LRTTLQjBwB1LgpdBqV+uu+LxLtqhh75TWJmFwzOZ84i39OTYDqxPI4sR7iHHFmUTLiYOouY
SV3DdRSYl55jD4nnKNMjHffUk1rwXPv9xwM0RQyCJVUE9JeWhYwSpzC104mZM8ifswA8nwhiwMGg
yzYFJZUTy+TYFNJumduJ9L24PR5+vGSalPlKJ5CMLIe7RNrJWd8Gp3b0sVHsGa9CpKektjzcSLYS
hL1Z90AwPtP+bjd9dPJucHQQ6GCIc9LD05YaA+msQ1r63ENzOvV7YNLiuoK5vHl/tR8LFpT+KbHy
NhhVLtZclhuYU5eO8EZus2dmaJkXQwn4INci5eOJB8hqmjX0QGnrWvrhtwnMxiI3I6GfCvB7sRxc
VKoVcaJmPD/wcvuSxVPgoSVHoXVxSsNzjMlrWQEY04Y7WQm5cWo733bGNJ2jVY7uslJcVWrPIsyt
k2WSI6OTvZEecG7NJO7Dd5ShNspW7djCaax+SYpa/ghbV/+UQRA4Uch6++UwTISB/xLqATouvhw6
5+CBoAJ4QeeMK+yCuvsgb5OzwcAA5f1F8jYkMpTL7qUUN8ff+VFenSh9qQdIAk+UrRGfCEBDi2zV
lqX4ESqD3XhYwawdLJTmvuH2wyPPYDD2GQchc7rYzxUUCktxagPuv/DR6BfRfZwL5zN3UAc7GBho
G7K9cD2NOq2c98d+O8FcCEnA6NUgykij6PCt3SwBO8TtwmuQSFrNF7MdLq7yfMRt6sRQb/c69nYk
IwY3Qhshm8VtxscCQuQmJS1bae0bVOGac7/pPn6+cLmY+eZUddnzy7BFpRUPvYQXMkfprsQoFHRt
tVPIgyPvAiiHfilJAXv9pQrzarE4eTASmEnH9QQWl1XiNmI0SIN/+OOw9Iki9E65ti87KcLKU0Mr
YPVAh1U3RtO5qJfj01PX5nT+/lDzgXgYUYDeIbZKzwaFjDdloxFngbSnWA5eSGQ/kjajChk07Q/T
D8dPfVwk2y7QtQ8fZAxKZ5LDbObEL0FxvrTdRFYDRU7py+/DCFspQ+X/6f1XO/KtSDPApUC+RzvJ
XoQrPOfM0NYnVgTX6G09jeaaztAplZjjoxCSuT5x51uOUuRWrETN/7B3Xr2ZG2mb/i9zToM5LLAn
5BuUUwe1dEJI3W6GYqxiKPLX78XXs7OW3J8F7/EABsYYd4siWazwPPd93VxFNmW657WhY6irdff3
9/KLz3WTKHI029qrf6GvoBE0cuhHDqbHaSUawyYXLQqJqcDq+sHU+4uyHbMhB8GALQ077PcwlZnW
GV5axngfYLzEh2w2eyMQo4opI1jnmhXgqcCFt1eQsHfzbNc/OKritum1K4+VkVd7X3rzA8pGezd7
H9JefvXEca37rH9U6qEbvJ26pN8urma/HDvzSFxgG5j8JsVHs9Zfd5I8Bb4HCj70THmYb6+SyTQt
IsE3SICG/+gEQXNBVh95eZWZ1wkLZPHBK/7FbbmbVnTrqnAKf18SXMi0zbqeV9xlvnk9V856IPBm
+aCr8qursBnaCgqc2oALvr0t2xiGcS3w14ugdr7wa3wbU+wAfz9af1GM3iZiL6KkuuF4rXfbcM2Q
Wbxh62K0nXsNeN4/99em+6QkYWQE+mTNYy1El8i6aa+Jial+rCLHNEFQhLr2grz+YJb7xedDpWGT
i1F7osT7bsgsMvTEBjiLMw6XD7jYimPr98Mnd1jtDxb1X1yKxYfa3TYdRGyj3z5ggIKZKW0EHmU9
5Lc1JMkrf6nUgdQm+UHD5FeXogyFHgWpIEeqd5dy2qD5ow+H3LZ/Df0GuGGJx32asEx+sIj/4nPw
tn06xUA2ZZQ53t4W9tslRQ1DdQMUyFm/6vImNzCAFpNvHGDBfdSl/cU4pXFKoZU5bzsWvntjkcsJ
JLRwj6R96u3JXSrOfAKNPpjr3j9Bnhnac3qmDsUL6qzv7grxcz8EkqsshM6c9QNZFGaYFZ/Lyvin
QkKwlOibN0mOy6uy3w9Bf6Htp0RF15uuXWIIs9xrNXQfvKYT+eTP6/l2GUrBsH3pLUCmf7dxJuBm
JQOMy4SYI73aOwriZBwcNKt2klEG+zWyEVJ3pEmV1iFy0y+bkhlJ+a4GyPH308Bfny6/C0s8VXmP
7+p9BcWulmk1Azq4XlO1CbJvm2V+CI8tpqx/OHluQjmeL1UUpBmgud+/SL8ZRF0gyyBrpLyI/Fxd
KhtP6t/f0PtBuV2FXgON1lOb3X23o3CqChYOn37cK18/W96iHnu3+aDu9IuLMCTJBgzZkME9fHeR
hcyUblQmWKQoILAbRzsa/uKfblso1VnMy9heIqqkXOzt9+x389DomQcmnLDf++xrL72GsLwPHpj7
ft7YroMSweFkxeRLf/ftdRDeg2lwhBND0/S+t8gan6c6qJ5Xv4V7sdpB93PoIv1FdGn04sxkHTpF
W9IXm8sRpAQatilOrbqRcd8Gyx0TntfDf6mCi6k1ZfB5HkusB2S8BJLEpto4z9a2y86CohvuRmsK
NJmX9IPO2QM3V01T1vTo9eR8XyphrPuCyNuzZmrJqzTWxRnxTBeVojhm2mqvaxmMO2nP/RUQmL6L
ez8fnhyZss+rKz1mZzCcsIuzhoRnFcSjF4UPWmDwr0s30bZfeIfGrMQWLxcuS3YWpobpJy2b0uwW
M5+4qZZg+TrhBh+TwSOPjgAYV5HW3JT2oaolCBcLj4U8N92KfElcc/Vji1XtU7gUHXnf/lpc10Ag
PpvhYL10s036cFD1mojWyqrro2brku5Dj7gxNgTieQ6HXh8gOLrWQUbaiq77MmXeywu7Lc9LkVd2
gnfdJWI0LN3u4IQ6MsjUsQF6GFbXwJcgTSfcdThypqON5ir7kvezHhLpd5iWsmiqLmvilssd/HNS
KNN+bDeKlCGJUfT7+aUzO+urgylmSkSewlVYmyb67HraV+c5kZffc8dHd6ciPdoJ05u8xy8q7txJ
Qi5Qqa6/sW0pREzqbZsmwEBcPx5EF/TEC8jZBNZR9de24bhfbUKbwKh4vvhq8u+M82Hyz5QhiL6K
dNiPB6LkJrmbopTpv0TaTDpuvQo2BgDZ8piwyVkh5OhI0Sl6239Ny8b+OqWFbM8yfJiYyIMWckof
eP2PJpN5eo28ahUJoUzO58zEHLy36zJ9DPplSs8CDFUPwTSGd5hKnPNyGaPzIneB2uCZSRy0c/GM
IPt5MVL/KyV8hXnSD0AjGA5w0iRdnZIWEAl3feKUE45ytGm1PioqGz9MUnyx49Qz6JciDAuDSVAa
r5ul6Bvg1qhLSI3bXJ1IPjQwmnx+kN60dru+Y8cZq6Dv6wuqZxl8B2srj3H6FSa+qCn4Oqm2tOKV
v/99mnRVH/GR6qsmCqWKSXgpzwixqcgTtF3y28nvsqKN26Z/DLoKXucBec8e4EIqD05X5o+aYkMD
eshv72BDuNBMzFaCIbF0CLelajoXO1bZjfmedsV6JcOi1rfoKPyXXBZeBSiw8frDIPxh2LeQy4rY
7aE9XZV2WM63MDEd5zMYh5WAxnDJ+Bh6oiyTxiUfYVf50QwayMdaeo9OQj3lW4vqiH+isNHjYKp+
Kh1l1tcFptYJW7cU36Qbhl2c6Z6I16YvlkccRn0LW0bg9XzuV2Mlt7jQ7RXkTzGfdcgP8TXTy3qS
+Zq3DI6lYn4YmslKhNflmGz1JL+NpgY6QpyyjiOexXnjlCRckmgVFhedhzNpN1hZ4JOKV7kz9Bq2
z+h1Ks3mC5PJvAuB5oRALuSAiGKd0unKwxVvnZXF2FxhU65lPEFQ+joRbP5c1775iflfPXdDTbck
dHoPEMfUbRqmrnvqpgV+lWP4fbR3cnvDF8xSyCSL5uG2XErQKtqEMwRtiXMFaU2V/poXIrubFr8g
ynqw1zHOaFFX1L1D4lQNGHI/q6g9ZG5QvViFm92JtAe4UoClWUgvrngmmVk2UbxwPKgSkFqu3vVr
2GZJHWn8kUNWOLdD3dv2bqhWXGHRYkMPWklinXcDit/sjByxasn2euhG+5y6aAUnbY2a+fMi0+k+
s0Zc2gGJg+7X3p0W/IXeYD2npCk8y5Gp4GK0PO28+H7DUfh8Sh1anV0YpdcL3++czI20nwxrmhrm
/wK0DbJP4e3V4oHsAnK8XvWOVMVBePDw48kKN1RbVKn7IshLhchCjOHRVpxuCC6NIrGHXbbcQOae
iOKb2I6S7Gv2et9DELgxirT7XKwBucGo4QLvws/H6XckXKCEzMKZP4lFo9Z4HJuqz8/7QbpfarI4
OulfjKZT/1wy2RHWmoPSEALyStxEKZ6NrdFElKkdKiBlnOebuLMgY5HFaYZFMjmWuHDw+GlYI3Z4
7g0GsWYN6TDP4JZ7l8zDJXw1cuT73J/Gwuem9hDDfLX1QVHsXpllXOS9RQs71Yja/AvwhoFoewcG
yT7jg6IWXlWFJBmwKxnAdVX4e/THwQMc1Ok+GC0n26HLTy8cAygDxCySbWM3A+Szxx/fvRbzSNBz
iBan2fluz9ljrcfivBjCOT8QmqMozgIjoDRLaF4OkyyqSbDWqTj2syjuBwtw9J4lTOJ8DBfvbIr6
6FNoQurgRfqa+BT6T97Oypgy9i5T3n2nC6vd/PEdXIfWMfj2gQRMiWtaxiUp5RPYqrUfCQMr8+h+
TSeMlKbo+5ux0vJmhH2TJy7glD3ImzZK+lb5dwz0VW+YL6/9bjl5niYuVfwJsykqv2ulRZverqk1
6xWMShr8dCvPMA6j7kLz1kIbW+4VPhP3WVf+UB0Z1sFwa45uwdxhMUqvbT8vbaTwfu4/FK5i7it8
f1wOeUHa2jdlC73s3dEY+6MNPYGvUK1eSaqCvVgPUTR7BOAKAiHPOfK043mO3ZMw9ryYvUNaqmxO
jKiaX2Q3zOPtUo4OiIc0TZdY17kbnpHjOVn7NEgZqpyIveYJb7zz8+83kX85RpCmEVASQbTH//zF
G+WQx8d0vmBmWOYW/kHtwRTJxG3gz9nd319qOx29OT1tlyLVi0PL5hd/j3k0HAvdiLMSQYvUlHXJ
93e+dBjr7hDpgyQO7gJakn2uumXdKzU2+7+//i9vFdECBb5NCPleQzALMxd5rTjGFATs9IPnfOlB
T+3CSvYftD3+cszYMko4hnKXrLRsaN9uzHNBvvwSok1uUxrAhuUupLsO+h+WKNj+h1SbTBxAtFcQ
u729iuGbDXQfVi4b2ui+DNh9jaM7IJoyP0qa+sW7Q8+51QuQMdFteFcNWc2wWocVDW8lXDO2awdx
rFcUSxzmvnPDRFYcyrXLr8cy6C6gCoXf//7d/eqB/pEkguCEAtC76/ewZojx4HAYhWl/XJaU0EuP
NurfX+VXIwTvC1UL/ENIkN6d77uxXjlJzWBhZNvtXW1ArAjYWCxzGv3jEUJxnmYGHQikVH85IsoB
jIlsQqQdRVTuV7oC177ywt///ob++ti2q2BuYGWjuvTehm8FFjsYKk6EkyGutqcQb7Muhw8e21/r
ItbmC0ERzz/4YN8HdhVFiPog4zKGquZbzt/B3qmy+sByQP64VF14o5Ue2WlM+savLWPfLmDu4I2W
83mopolCM/mogRE1HzRDtk/g7ZxDJ9+n+MQWe5ODvvtE6qVXMDZR0Lirb75kk2ccTBbgw5iyRQ8x
qhEfC2T0/+PlWsiDNqkQldr3MO40WsaWJXWb6QglVnXLJl7nzgfz2a9eLi0I4gqZy2ibvasyaDHO
AzMnmPGmDg+qnh9NU3/UsPhriQGDKoUZQLZYj7idt3MMC1oRZj7rAyL+KM4Ha/xGwq0ZW0oE9zAc
9R839V8b/L9Cxt7/bIM/vry2zZ9zyrY//m/8ivsbUxGW9s3EywZ4yxP6A78S/obJkdeDbAWtJNMW
hdx/m+Axult8kbQ5KdxtgZr/8cAbzm8IOF3kJ6g2bBqt9Hj+AX1lGwB//sKw8eEpYMZkSbVZhN6N
QrcKg15Rn8hlX967LTSUrvA7yq+284Ei6O2VIDZwWuApWPgKGIl4B98OxaFjf1svNPStDgVg31C0
ISt+3+Wp/GMQftf/69fBa2+/rH9faasTcmv44N836cIi72vt0YeGJ7NDHjCA81/07k/v9+6PR/Tn
EINf3A5VSN4ZQkIsTO9bUpkXyl4CtPSKoD9DpZbdqkUOhxCrwUf9BbZzb94Sd0RTgYb6du6nxR68
nwdThxifzNv8gghD4rEd+vQ6ot4qOCVVYbdLvRJab7Yqf19lkzNeRm4IH7AvVmeKx9Svm2QFkGFv
ifCqj8MM2AnJqJLSSkRc8PopGgvT2aeLU09J2Ta2jbBfiVsxO7Y8DoAYv/dWCt7b89h9x0YbtI+R
l5I4nc26sW6MfuY/2lnv/yzIbqFKRSNwOjjt5P0s1sIgSGojm9wvdc+FrcKwfriGLrI9hfFWcCye
OUrTUI/Ci7QMyD7HyS/nG5K1/S8jLf5s75hkGLGtryGxSg733wNsElUy2alVxlpEVQRoNVietDIn
0L5ugNG2TDekYjWxYoJc0UM8BE59MeVePx/AmqrfgXzX6b4y9fIKA0U/6rmuf3IW8677Vswk0xFa
/aB1uBIDndkZbLPWzcnQUIX3LYSA2iVr0xqvagQjk7q1+JIOngQa6qYWNYiR0BoK1RgYvoVlWdkm
aR/18K0OOS5woOdJN6HontnsNg+2zGBV28NcXkE4B+E1u1Dk4kFFwzdJ3vFro4rila9mfMlBupZx
ubaclFNyaKet8qFeMGZD+1ot3oxpEIQes4LXGSWNRcz84H5+2jSj3rHmuKCSFWHFUwYr8cZ2VHQv
ZTYRm2k7A79EP4lHbYdQxxyhb9duzlvsCYP41IwSDgxIAverNWnDiK1x6V+LKBoedVrNX3thpNB2
/aX47jlCfVI4maqDvQzztRQzBUGt/cqMxZrpqzDSfoY8tQLSk3fa/N0k5Pk7ERTEd9qoM73YnGR2
b8OXG3ej24DFlF44iWPalNZFX7QEokdDYVxVdgXKThRNZyU6GlJMwlDO7gcTRENSrdJJd6NcbMA/
bQYmNFzXer3XK8ejpramZzEH+WsmKQc/hLLIvo0geuEaDDkwUehmoI4Xg4U67kdztvj/7XbdA3fG
HTkNMpWxLq3uu+qVwx6hIHQK118LQzuYne+CUEcAxX5ercDbQbEz/kCUxyaJfTCFze18MfhUYiu9
1g9kmOZXqXDR0xI05rYxnN+6wYokluepLCj1V0ifHBw/ngAQl1Z8ZRVXrPY0HbsfVq5M1PCS03fc
jMbsQiAc2y9wuNcvgmk/2knTz3+MkB7ZB6g8eKqd3r+3pWO5SVsFCPP4ZQQFEkh+9yatBPuSria7
50FYpIdV2mT8mx2btV23OtTRI7f2nhTys++h8uu7paPbsFvAmEOlVplBvbUE+UpRzKntxPHTXIIE
1tO3FZTRgKHCVN81A+gBQPC3Nkp5W2IY5xtl6eX3cCoYSWOfijlBsY2bMBJpuBdZ24y7sMMdFVNm
HI1dn2r3q2TKfJYpAtDYGx1g1Ew4sj6P/LR5KeoF/qHyHRiKZrbI8pC1KqPjljoNPZS8K/F/dYt0
6Qs4y3Vb9wO36RpkuWfwhB2j5A9YZgnnlDlN17uMAJqfq8VQ0ZEmLS9qfdXvdJHCjG4qUEf7olqq
e3v1qmpvs3t9yLgBcZiEuUJIxBTtS6JFdm6a9cFB+e6cUppvS31wiG8j/XhhN36clAfBbyptB1Qw
feRL+vbzk9V4nU6suuB3IjgR2neHfYzJDNzrnZdahntmm5wlo6Izw51baUjgpifrCyqkZovgwJLd
rihyIPW9FgOOc+bnIE13k9OfL2Monf1kBQ09klmbwASX3ruTE5DAOF1l8R0dJzDUwB4jyNp5WJEn
IEYHiGaG2ASSbJQ/wWODVaaBgf+OItKj2OWV051bwRLeZSXi2SSEHvJp9N2KE2jo9st+U0C4Z6KJ
Ih07uo2KpHAWkq1hFKvvKUCRHAs5Oao7p+qYfJUxWGdRk9lRXMwN1Hm6W+5j48Imp1wPQTQvDPP3
MW17OteWa0JQJlDeCZcczEZg1yZnicE5M1a7PxduE1KKsvz8apI5niwndS+X0as+m6KKXo3ek89W
qOl6wRTL1G6WQ3bt1aG6GRyzc3BlZ+20b8MC0KGX5yCla1kVXwCrmq9zW+gH15plnbC6G+IIIqa4
q7E/tIm72PJ7J2brEXItsQPDTGZAkk5brkhP50XA3Aj6V5O5bV+NodPsRjttXxtq8/etNJ2dW0vr
jmUhuFEditbE0PbBNgK8jfz8hd19PiHL94dRnolwDm+X2d/GeSZZZPqSkEC+v0Z9Bu+aA0L19HKQ
SLl/COqYfmKRBGPtQEKuLLsAUADrEHd2YRQQBpIM0hMC2nmr00p7CHUyWLk8Hxh8rz1PY6D1BhUi
npxgPQugYhZxnYFpayLl3WqrKahS0cGlym7xRYI76D/RSwleir5XAb2cab7uXF+mcOftwUPfV9bn
rL3qWCP9bqj5lusjY9N6aaOejsiqLRaQclzEcHQsEJ57s6mrLg67cnhaF5GJHYxQZoBCTopCcDnq
27l27foKg+HKmmIv9CO7PuqfPAafOARrW90vSLN/5qbT3VhtoRz2ARFpGtGUFc/+FKyQ/7JxeW7G
0hxjfpr5siIYeqKYnd4ENuC8Y5oO1eVgbCEChnRmOp64pgFan1BzSAr9L9msANCZJxhdtbh0K2oJ
yu4QoLYAxH2C181sJiGmb0y7RTqbvdqgAcxEhN+PR4paaRD7aVij3Iqz2ZzuG8rM4p4DcjVdKqvv
6aYRJuLe28GG1qNvy6ujQg+NzTuR2Zjg+9cJMURlrOCEwhPDTZ94bmLKN7abaYfiEurB7J9LWqB0
F4PWcvbDXEx3ZWYDxB0R6RqXmrQIEes5MIaEbKIVnG4QyM9dwbYzhjPt0B0RtJ3hXTWE49ahPOsa
WwsayThfY8yWdIfk6PLiKZzr18aYga8u1OYu8Hr3ZQzFjagdoedFHMJQRdTEm8FeHkHi2/e2IuHz
gNlxkXSRgtK+I6GEjZHqFxYwc7XDK9mZwXQoBr/0d2VGTe4mDzoC5xet2N2N2vKrmxrYz4skUdaO
PRbHikALJ8h3ZRlOP6TtUmwI84E8AXdwKBbnbk37zyZzBLrkkoVAuUHK5km20kJxdat+bGJBYiX8
lg69yAyrxl7ssupkSsKblZE5dYmhfF8lemAipgNkns9VhXCwnoMqpFvmdf39qrVS13CsS0BAKnUi
OivmdFZNdb4poY1uErtqomqKDdJ3XoPZUgFJMlK4+7SKbLWycYLndFsMlX0Ag2mv5/UyCb6O3GcZ
WouhuSD6ShuEYYzmUB8K1H0W8449uWeEdAxpt1OkNYN0p9pb71o2Fv6LlXMGiBnnfcribGaN/6q6
wMFYkmNzoUeYici97kOX7AIrrbpvVgpRaL+YqjS/pgRWdC9FQXrAHcCEPrjrbJeeoNllLMRs7nzx
++m09t+6xL82wsT/XJfYDzl9wuLlz6WJ7W/8m88X/Ead28E1gYqT0/nmPP2jNOHYv+FGJd4RMSQw
MNTw/ylNWO5vaM9QP1KdQBkCz+U/tQnnN07dCDWpMqNsYkvyj/LTESG+OfaCq0EXfyqwosB2KZfz
i//ZflBWizYHH4B2JnBdXky19O7szusN6ll2Ji8kBKsRE2PTwpcWJkk4wW4Sq/GkpKQJL0uwxd/6
XLoyaSI/s/MEmYEtL6GnlU/OHE35Ra6dnNIlTUTkbRXdpz0xR354PvRlVVzIsU2JEOJDd48YJuFO
e116hxhD1IkthNXtDG/poU3aVv1j6BrxLGphBYkSSmakuFnrJwQS/bIrJAK4RDSiY/8XdgF7Lz0X
9xCShzuo1DnFVOJw9JHdGptTfghc17WfO7Erh05e2tGQeRflQgeKc50pvWPPVtD6ApNz7s4pr7Po
V0tUoW8UTZady3aI2NW5MssOujYz2pkmBOnbxl0Meay9oM8OIm2IMlkzmqCJH8gGsj6aZfhOFDsp
Rt+WLcptepahWRDjkfbLTAZViTs1pm4pwdv78Hm7XRPQ1t17rez8OYamtLWrdel1zImjyNZP8Kcz
9Zndr+Wt50XLiSJ8tc1C6/GSFLzBHO+nQOVVSlyakZfRzcjWQs0PtlFvPd5aYW0BeTtpT6G0KUYX
Fs/D6pe2GOnTmj2rqlCNZMKZ4PJFCYeezAKfIKPgABdWkZBqtWJje/VOdwnWuh4ui7ESz5ifOEFs
Xug+vIPeb0F/1fkyskjLZvqUVXwve7ek2RXT17Wah7bvHXFN6o8Sx6CaZpj6VUnSKKqfNYd2MtIC
DmHm+ST5rLiNHHrj9vk6hJyrEg4yXZC0cx8VZ4tnj+eqGQl2JHQggsTftAV19tKzCdXiLBocQB5y
4APyYzoX9pKb7XW7zLSISS1pPkdNraxYW2K4yyZyQHaWw5iLVxG4ZE5UgToO2Rrescxra6eQzsD2
5kexBPrlbeGJpjuLRlRRyNsK/S0IypnuOkCUbdz66VQcfFOX+hx5S2rTMB0psLDi9kR9ldNiH7U3
YK0ihIjcJ4pPNKBnT2r7Gfk0uTsh0VjhFho69peRtqcyXkKMsBmLQNbJews6+0NkdXNxpicTL3r/
R8t0kqa0vhiS/IOjfeqw0vSn20oaEp1XSLZ0YdOIfAESXE5NWm8J1FySlrN1ck324Q1bm1O7txzA
N39D6EkzeDk1hklap0nMPsrsWI5PPeRiiAxitIY/WsyndrN3aj1TOszSpP2jJX1qT/dZTqe6n5oo
cbb+9ThxSKdGAQDK2vrbRm+xwbMQOtz3pwZ4dWqGu60yLvNTi3w+tcsLsbXO+1Mb3ds66vapuW4a
+eLtwgz2aIzMgQZ8gI7o07h15aNTg348NevBouT3mXbEkavSzFenxv54avK7p4a/P7pTfjA3HUBw
kgQIge55V86bVID6YvcKFh4BQZFuDfXVjEqRGKURXYQnuQFEoene3zQIeVnkPoIXPnz0DYrEBJc4
RPB1AUrxfX2SMgRtmH0pN32Dwjkv2NLVtILnguP7gbgyvgUpiup32mOIJMSml9An6US7qSj8k6CC
imJ47p5kFvOmuEhP4gtciVQ5pmUTZQyL7sckVTloY0oECDeqk4iDvr55wbYYaQdfSP0zMJrqUm7i
j+mkAzHXOs3bRxH18yf/pBVZoDz/TssQBUnhKEvEWbkJS/LFvelOahP/pDxBZDmuJKYgSPF1yGJg
jyZavTD0VXjMT/oVDuPyfgXnlm67QRQu8qR2YSVD+SKY8+4IHEYP46wNH1RmbzoZt4qsJyhzxA5Y
JOrcS6/LjD2yx9Qtybu1R05oBl8yRbuKskBMUm0WxqtP9a9NusjUnt4FgsN6LOHHdfuNMMRKF/pz
9NiVGRXZdGDy4mhu6IagN6DIMXvhTBNCOUfkCbi5zNEjGb5/z6arGJyD61cgmYTprWFcsSd7lAau
rQuiAgsSV+3BBjkThXWQRI1r/bBNCW0T84FqLjo0jLBS4Ld0u6qRfbXn9ELqM51k6wchS6s82jIa
gxhRCAfQeBFFOhzYGUoAoUaTXpIDRoLNXIcjx0IhnOvebnKxxAp69ERikZ9irymkM36ZI3f8lK74
zajOVP0dnwD3inkbKVUkjem8LlJuO3Ks9nG1GRvo0fKWuUbVAMJLO4vGS39cBYkvHqgv8RN8eBCe
Mza6Na5pOIq409W0/ZKLBJmL/o+yHxa66msgFMkI00jd/TP7cKO7MYvB7V9LZZY8XTJb6nYnqLub
LhGIUATkrl+IpDqsHaXkne1PMzlQjTD9AyPB+Kospaak4wz2MGWzkx/ow4Y3LR25JVnNarkTPDkR
11uuSWykg5Um3sSZai/gvb3w55avwTRED0tprAyQSi+fOfEFN7OqQhOpXN9/8yzyjOJG68C5WGc7
bONVztFPQ5VrthNibG4icy4+RZw27+yINDNy4KL1kZqp+9zpenoip2W9Rr7WIg+TRXdf+bn87EAn
z+LMoV95qInE4rBTgITbxheV+4bONL913kZ+rMmCcJAlq4jwPTrn7GOcdtaJF1Fyo8hZu/l+rvV6
lVJeGhKrqbMzltNhTlZ/EgcSBLP6mPtQIRpuBSCTEPKB5ON5TLKxL68cwJZUD0Kv/arCWd5MWWoD
I0VB9RCWnfoxK+U9CIFmdWehpc32S4jjg9IrLtZkyI30WOHcHZKpmZsjVcg5OKf7641xNXeWHxfa
q5uD6VTtF6LrugtDguvc2WrufgxrTjvJz7X8xvYM+W0T5dR3Q1+zDrv42rF3iWFB25bKW86VDcWC
dep1wiCpKB9GqUFLg3DMs4H6TJ1wRBNXi9PZ7DapZn73+5x2+kQ6VsRhLTKymCK9WcYcSJvPeBCc
5lLXBP7hm9nKCE3TDnSBfEn0e5SHi0H3bvKfTEtQTF6c1m+ucr7OLbNHlsz0xkgfhPQet9uvpiCO
bCTFmvg7qzd4Ly6SzBGN6rfSsXp+bJ0vWyiTj+zMZPei0HmN9bibwDAMyRisxg85hoUZl+6mNsbR
4VexLMBn7OpG4TzzhyX8sl1/3iudAnOKK6cfTCBVDcmHVK7hdLFcEEwWzxkiOiY4p7fOKCLq+iAQ
a0EDRGy5I36JQo61VI7E71sb12PQSutosBUsjn5EBFfcId5XuywfzTMNtFPtWlWH+7aSaXioa2N+
mFNXZccFKp2J8hdNsU89G9tjlRDi4v3eckvmp1mrcQfXXzdf2w0XHcWp6xbREak6hwiQ1Kv5sBnh
gs9SEYm8g1GrrtK2moykHobunoJkVHN7s3yM+goo3bEga0odltWQTMdF0BpeFPtzV+jrfrY7Kp+U
6dj9LZSEBS2isVi9gwh7+jBrFBKt0jBGqNLqh9RXHekTTmdpcm8QLMUme0gE+TYuWKZ1cyuYAL9m
q9C79URdUBF0lk3d8pXwm6IjxdSArlfnMxVzn1ILiYZYAF4KUtEYHksF+bcI0+poQ6Dwd6IhKwy1
tKRx9d/z97Cc//jf/6L1+3cH8OuXHy/Zi/r+Iv98BD/9pT/O4J75G7gCm2Pu1h0HMWr/3zP4Rs+n
w0wHGwcydrnNh/5veYBBpgt/djtpb8fwDWn5n0O4YRPrYnqU1FhBEJYQKvtPBALvWs/Y0rcMGH4F
6qs03t57PcMuHUMrz4kozyt9Tt+yRYc6NB9009+e9GGNWuggIuRHtASBKLnbf/+zdxxEqKXJqEsm
r7/Mzf7LNE6Po6fZ9jEJSFd9RLZ7f1tcCvcuyiKereexpL+9oIauTUFK98nAduI2X7r0GAXzPyNf
cFu2ZdNJhcfj8XbN93bcUmT1DK5MIuDN+d5NZR9d5bgfKDM3jcb/03CcrgL8EiwJhWOMq+8hArQT
w8oin4m6AaLblQ70UHO+d4urIlSfdVl+H9l9faAae6ss2i4KfM1m5KJOg1rjbg/4T29sgT86zMrA
gAURc2eN/nAIusXYe4a9XLVY2z4YIe/0FlyPogOUXweDIESl91CGgAUxDfGlJtRkv5EBEOy4HK2U
TPwzv9x2Z45LgxlCH/1UgFXv7ixlY2OXJTuUhu3mBWmWIrG7sfrgfraf8valQWPGQO24WPDxr78T
3kxiLv0iHIck7/NeUNvpiREYol59JFT5y6cFtgO0nI1UkbAdHP9vX1Tp0rdYc/Y91ZaGNs5CHGlD
eEmYFs6BPGX7J3uw+uxPk9zH6pjtGWJRReQDyYDJ6D04xAxSf4VJgncLb9nex7F6kK5rHBp8NR8M
xPcPEk4yH1gYIky2qEq+H/0b7m6ce8dJyjkrj20bOmRkpvUHV3k33Bl8zFCMdcp0IGzgDLx9ishW
zIydgEgWSIBn4v+wd2a7dSNptn6Vg7qPRHAmgdN9sblHbW3JmizZN4QkKznPDE5v1M/RL3Y+qjIL
luy2juu6gQKyjFSaIhmM4f/X+lYYd76enef3eaB9hJv+yaXwWy92WJuAFCqqby9lzbKoxhHzh1TT
0Yg8i/flOWc0T8tDjRHtg1f1s8uhI8NUyQtDMPVuuNdUiLB8aSTWwW9rNxKpTExjrs6OPVscchqx
bRcfPM1374ynuairmdNx9CPufHVGfjd5GFDfWjeNU98ZbHEgafcmra32t28M4zKDHnUug/GHVxZp
Yd1iy+Yi49AeiDYwDyrrkk0U1BrAYaNZ/3rM/+ymlokJKAm1QZbmt+/NdJfpPhfoVwwt3iraS5vM
C8W/cVfuchG8tmj/rHci58LI4qmCd4lRmTZrUIhsIchPPv6S1peINTa/fVesYAxF3hco2Pd35ZhC
zXzMZE8GeeIzaZILq6FC+N2r8IrYXvC/ZR/w2gn4bkB4E9tpayILrEZ+uO76FhS4aj+CCr1bQxh2
jDW2GlCHIRr9IKPrbJRbxM1mvttECJ34v5s2nJNVZ/wmpImmCpeyMBFBN0a3DWHl7WDodFxqM108
n3aq7UfKHG9azUM1Q8OZbs2/Ojofz7Wvl+LJIZF+5WO8/4DpMqqsmqnA0Ky7rVQwHnsyxFfVNKjf
HgvGksID/UzHtQwV5+1NBVLrYhWC+EDfgbSnt5Wgs106/8YNLQE0r1r+5bbeXiYC3jDgOc19OxHt
aRbwiy50xEDhhSy86gMXxo9fLTvcZZlnoV9YT++WR1yJtUuUae7LDF00X1d/kmXoHn79jn5yFWKu
4CjAWzMxfb/7anMhgb3wifpDUzUbSthfzCn7vSiL1zGHjvw154HhB1rg7XOLey2JAo2LCOxwm7ho
zEuEnsMHsX0/+YjeXOXd29GrELFdjqyFOnIEIDwje7qrCbHXB+fm10/tx0vBKF0cIxCyGHHmO9uI
NYiR7pqRgi1m6aW0ZJH7rVvJfeYq8cEb+sm18DYt1iYAcjh/3r0hL01TfTDJ2HWtxDymMG3OuyGM
HzlFmL892ZmAsFibdDYnXOvdExwCXZRTyaXA0KUbq6GAk+rkZP/64f24rpuow5m3FyAXzMd3o6FI
nCFzC4fswbAK+5OuyvIhC1O3O/YkYVd+qovso3SYH6/J8QOhMtsJCwTJe58PjcNcH8oQXRrN3FWQ
ymYtiNNeZy0ADdMgqvjX9/hKKfxuF83ct4B6EDY4dKs5ibwbIUuQOUoENMWh8gJKhga2bYpD4PdW
nTe5n8Vge+mS57zUePuunTZ4qOUXva3ah05zyUFBEhTqPmIU9NK2F6lLU3k50lY7HbOdWcUthkNT
2MfZNMIPsLg/DjmLc4bnLodeJEvy3S/f4CEMNYPlCKg1EaXZ3LcVx4E5eBJYhq0PxsPPrmZzusYF
wnTHI3s7O7RNVo0NmeT+kDjdtKXFrN81JpZZv4FOEX1wtZ+MBOxEkCWxN6Bff79t0IMYxzUwC956
2lIkjexkU/QAH/xxLKZ+1Vdlc/XrwbCsPu/GAjAVVy4i+YVMa7y9QRnacyRSmwxjT25jZb9Ms8x9
bIPruCa22DSHm19f8Gf3yNfr4OEgropT3NsLKmkif61ZDuOB5p0KjXtvjE91Fgd+mlm/R3NfZneM
YIuPxHFNBBbGssR8t0UyMiR1ojGR3HNKQZvetdWtmOr0kJg4wn99Zz8ZKwtyl3I45ymb0/3ba7mV
1QzTkBW+5bbjJrJLccz7MDlDrT1vfn2pn7y1xcfC08PewGb93bxbREVo41XAoOBVYBfq1LlDkSA3
JUlXGw6PySajUfbBGvbjm0PCsvhelg9w+fbe3h+5BoC+Ysm3YKOtamkXbiz03QcvRtLlIUbZ/u5N
ut6yt+BOPftH/6XQYRZHLls0NYzDjhQaGFQqbtR5Fg0o3IJ0/CT0+qNEsB/f4uL3RImjWxiMCEl6
e5etOQGAA7viN2S07uaahaymd0wmN0X5X9+gy1/19ttbAFg4ltjiLCz7dw8UbRqSiKLK/UQvFMqF
ycw/1R7Y65VRzMXnbE6zm7StZyJmJ6U+gin9OIYoNDBeFz3SUh96d6NZzG4ortLCd7CGnGi5WH5t
UrNcefOQXAgrS24DeE8fgVh/2NQteZ7AOPj+JUdM9938nSI3nYoyYbXzcu8wUnE/94zI/eDR/uwq
zKEmUihDlzjI3r5FsAj6JOuY83luVbSBm8YnF0p9MEJ/GCuUvPgQlicIioi19O1Vum5ses1i76g1
EwJNNmS0XjpeVzTM/86lqKZwVoTkh7/z7aWyWTV0LBQKqnyw97rdjWtTTvkGX8S4+/Ww/MmzY4O1
0O1MkLnW+zDUXItdJ9bH3B8rgQZIMtusgyYrf7Oa/Fow1HXKQwz/xYb/biQMOhHW6JU4GNEuDFeS
ttdX2xXqIzLVDwN9eUuUTlgNmJXZZb19dLgqmtYKrdz3aj0GT+MGvcBU4DUoYzVxGEuht1tksb8H
9+Jqy3WZ9xZ6GHa3JVv++7UnNRIrsQvsXnQn6zOsFsmjlRrAcf+N18V+aLH7mgASl0H63RIXNnPS
QC7IfQ4gCl5zhe3ZF5TDPhgWr9W6N9MV9wMNjo/JcWmT/HA/TlqWCicQvAnMF9PGjsLbLGqWAKvs
UEpjX8UUb0gMW7m1q3Z4zT5CIf5sZH73GzjvRgykmNZRNpLgQQm7911lF/fKnK3r33+i31/m3byM
X2OcWj4utHLjeMo9987Iy/6DktTP72WZPqDkLrv/t68NicsshmDZa01h2mxdSVicyIUnP3htPxv9
S6oajniGP3WVt9cpGrQGqtYhjCa1vRoAnV4DeUJngYVNYqZy6uBci4qPDhk/vT0avEyK7PaoNb+9
LH6Q0pMll0UrjQo6mrEgZKEyrn79qn42AxuLZpZy/RJXpb+9jN1PdNjp4voBmVlkH03mdnI6yizm
YAAV+fXFfrwnPmYQHd5SO+frfreo6Agpe/gmlAoqzG1zGeHJNeB3/f4XzXXYRHKIJwCEdfLtTVl0
rpVZMmEZs5smq7YHoGYhtv1gP/fjs+PkbuOYZk7UJb22t5dxytGsdDPsGQkoOJO5ndZ9hDnX1cr8
gzlqGcxvpw62VPoicjYNqojmuyeHJLkXNkdJP8I7uk1KUe+qZsovI3SmuJjy9oP61LvsFOZeCBPI
sOFVcrihxPdu7kVKa026IGIvQfSaXFYZJo/HjOMCsjx8Kd0VLgF5XzidV27AvWX6ZweEmnNgzyCq
m18Pmx+eM/x+9um0MimV0AZ595ybQk+iquxHP3VqsY0d1JqSYsZVZDgf7SgZJu+etMvntvjclxQw
OtzviwlBXSAYCWLHz8piMU9Mhei9S2cyzfahMCqZYNBwh1rZq9kUZjAg3MLdedn0kdsRaNCXiZ9R
hr2t0zGNH5OpbYp1nC9apBZ97kXGSesa1IltnaWjHJGLVwM8hKkh48dM0s4+jnXuAalqDHv09Was
wzvB+vTaHYmHjvrnzHbP2Oid2eObxfJBqiZC40LyatC+YmaMkUU31wGUhy7xO0X8zOdcZt4e35U5
LiJEtHFPpkdWKnIcPlYk1nJ2YnwdejkZuMFizamMp0CfSKf1J0xcxdWEVgioX4mhBGOa5jY5FThk
tW1+LFOM6BvVaXYCMy8LDeOEQjwAiYeWMFKb2piEc573KZLzjec1OZFjQMxQfvouKUfJt9ESwXhG
4gt67KQwpvHZcMM8psIHy5DA82LsY7xG6LeQ7qGyTO4N9PNmTebCFNhA/EBdH7DFFtanUg1IsOvJ
NtpDxwvWfeBknraxK4jj3LpZGNGaIPWk3pmTsr2LdEbBTs5dP1b4YOsaxPrcZOJOhMBhjwF22/7W
nUoDKlWsybMeWyWG13Gei5daD6aXpFRCP5+bKm39PJCgtZngMnmyzTRpDsTdDgiJwxLaQDt4hf2Q
2BGxNUyDtuvDggy/mWyqYM3N4cLISYCXhkdjGMM4XFMMjOJ7YUYBuXtMyiVwLbOZnovJoJu/MohC
T77ytZEdDM2tCG6CIHPtM82qXCyeqT7qX/JRi5ONURSN/Tg2kcwKSiBxHqGP7vQ63KTIpvEwRM0o
MYxCu8Jy2LT2JUlJKK/zuZbOWT0U3p8NNu6XpsxaDF1k0iChUzLK2BBWDvK61AnMLdIvcUn0LmtH
1Q7xeGuoJtD8rDWtfK1PvdW81HEgvxhEHDqrzOZ3w8FQdSwEdVzU24YcgnM5we1bUc6TM9rQvu4W
TSC8XBkMuBe0nM3LSkPj+6A3+qJxa0sLD60VqHqtKDIqf4zCMtxkZiEZ24jTjXUkR+NZ60m0xxU8
iwKjMwIwbFNjskDoyuSy7RLtGY0kzEakxbOxG1Ix3npB4TYHS6qhBXHlSFI4TXDLPsJ/y15j96uB
iSKtfAkT/IJoqXWn380cxOEQaPOIP3ZIuy8OpEPzFE4uF55mG6cWEhB7EUGKqdwQuqbdVgNy6nVp
lt5w5lQWZ64mIob8zA0mSZr9UITPQ8kxZaPnOsnGKLK6rw64g+4uZjOs/CYUAyde4iybLQXg+qYt
SjmdHAyMHUrcaIyovc6dh463r530oipl0G4LK7Wwb+RuJFHZ9XlwiqrANfwwQH13ltQqNP0wTozb
GSxrdA+hvOBlJHgEV3kM12CbIO27Y+KP7qHFBtfM3QgLC4xlyZ0oqoLpxq3lvB+YM/9spNl9sXDS
jEeKBskXr2/j/DjJQaWroMUAt2YPHoi1VGn+IqEr3EU9jWrcvWaHvRo9s9hRRK9DH5pcaX/tyz6W
V+BXtfY+ryZ5jVK4u9TI7y78QXjmfGQeKi772VLZQeSVV+6toElnn1pQfVN1fZqhkhTun2SJeOVh
6kZobF6i9Pi8ijT5RUTSCnfVBIJthyYofEGirWEuwQI4HHKvttS6K5IKCSQ7RnerxXWSnIfF4Gln
5iCte5Ti8EKFMvWHRHJgd9nvR6THmoBO47MplO5Rm6Z8PoesWRTrFgOl2LhDaJQ+lnVgl16ATw7P
S9kan/JARNo6BZiCRzydTXcDzGFQTwHt/PoEKMjpVoaKemPDXOIMq8DJpxHHcjJfZTMlta+NbOVX
1w7C9A6xU6ods1Zgfp7MxcqHVdNofU9pne7DaMQyzFzS61v8xpUektMzY8sNsfpYfmugB33ItDF9
qvpav7ez0g22JoH2yCCMTGNuiFkDms2ohn7xJxlhfR2IrM1vs9RovPswreIQGwufK+xcjiIojw39
muwEafp6gi79CO/DQJAegcz0pUTjvHbwQ0drbBKKjPSmTIpLiApVdm+jedR3MDjc+dwJEYzdRV21
QJOqilUyhdybr1PahC4DMWlwCEfNAAyhT4TcNQhH3S8iU5HtJ12vzkxSdoeDOfPyNh460xYqSZMG
aLOBTu0L9MPln5h7kE27qs8fh8hxXmrPdpvnEUM10qceKcEmFmWqASQUNZuEKretz0wbi5JUBZn0
rpit2naPhjIczyq+UXKEiTSFgaDGTo4rPURCeq/Xdh3fCFdJjcHu2ri45Og2u6XP31+nyGmjm7wK
OvOglRqidh9Fu5lvwFIV+a0r5xIkC9YFxSiZUdWfmmgY0jMM2162JwAZC2s/u+YUrGLOM819IfCp
pL7XzVC3gGQY0Ck6j67+o9WFbXgd91XePhujO/IJxUFkXWBVcV/MMuhZ7KXXYW1AtkFcSKJN82Gy
exFvgpJpeRfYXZqiGLBdnrBflGNcf2ZnVDOMK1H0zh4uh2bemukktcsGtra8t1XahjcjT1rtpr4e
ssvGnGttS3sRvnESTkbku4bK7gfimKbrqTcKga44T+onuq2QZb10MtXBivVaHqRw5wFTjSKxVpuQ
p1stCUYPFYjJwNe1BIsIqeTzMZHz4O4LJ6F4PmpeUftJ22s4+NMMx2szAShZa26sVQtrhxynoRp4
5z5Oaj7MFZSAQsB0TcWw06I6HLZCcoVzU48HZ8u5MtNOqRbD+R07bMerupewpJGhYODFvKKPn8KF
gfy5tw1xUWP9c8572rndMw6Mfrgww6mk2uIQltDeRDr6kVXeDnq37fD7a5+cAp/wTnam94irTbaf
nWAYCtRxladngO2FAvdrdFREyegrTeETHzYBZeiGyJWPVTgN4qEGo8ZSOuXT3eu+/X/tr//QLKoE
/1JLrB+7x//zAkC7my4e85f/+MfpMYvfCG+XH//L/PoHhSzaNtQyFyUtOtC/hbdC0//gqLqcc5DR
LhESlLv/BnNZf2B7XYBtbB8sHLP8V22pugglsPwDSQTxAuioENzRiPod3S1K37fnHwYkv5mH+dbg
n2hi35VVXE3gbk3brdmO0tqXCZkxazAscfdgDPxmcIZE4xabOPdm149hlg80W8Ma350nlLez7Lrq
r42x0h1SRjonOUh2FP2fUU2o89EZgn7j5Q7BwC2+/vagJ8ootiG2d/AGblhFKw1/Z7CtrKxQ2GFE
W/ujMQ8aARdNSbLkqCLvoXbikuTkYIqL4catNSv95g4jilBQHs6SGFHkefstidL4Mjda6CNRmQ3x
txHDfuI3dtN48L7NwbyM4iaGo4g7wVcyMZ2rOFocTWMxZwmrcqQFt9IZvGaHmW1cx5O47QbvmY3a
CQogbJAmvQpMcd4YMVIeQ2QJDAjLJFAh5ziE/0Oi1G9Pbum5n6VsvioPg8hhNANDonvDCUUYw50Z
R/c0RL0zWiVtsaksMEFrFm833xEEQ9baXBkgXYvQafHmo876jMkPBlBgiNHcZqx24XHw0hpgeBy1
n03MdfOOgxe4pRiL4ec5bWYAHNxBUxzSsTQuS+EE54oKZbtl3zEeMvDNxNYDETq0up21dIMb7ZZo
K1DEEThf1AkqcIPDXEIV9oPa1K6NnO0qSK2xRBOmldH4lLhjPG5LgFZyN060rT+xDAaGn4Ve+6S3
WnBhBJiZr+gKRSHtxCbLVnk66V/0Wk2Paes2V3hNAb9n0WkI2GG3qSHgOrm1fe2J/m4GvHCYYs14
yVotmndJNA8tKPvRjqJtMVJMfjZHZYXgfts02VnmNKoTAWQQSETn9Q+xvZDD5dTmO9SMTfY1icca
+DV+wA67c1OZG5BRdXCN79q9HDvoO0z7AAWclxg2i/aSzo49Qn5G23KYmtZrLjAXSSDYbEYMPfQx
wnQ5PJDZwV+9KjkDpMaeKMAE15ejJ6k8VHKM9WfbCTBC+4Ldb7KRipXtvuqs2fniyEnCamk4zbzE
TNedvXKNqJlXfdOXRb9roWGXBNV28A3KtZ4Z4UnNeuA0W9nwUW6mgijRTcoeo3zygkGFB6sfa+em
GrsmvjPCtpXDigY5zGqcNiVHOc6AXfuplV6cXXRuRlIBpyWZaftAa+iDotDDgGTFChuj5htOEroC
Qb6R4zC2y6E8pont7lKrx3s3tMUFXpLcr1vjFAGzL1apSqYb/K/O1yqtw2OQaPoWMyf0qwL4BJq/
9Amd+gjMP3URTkhV+dq8rNiclLekDxV7kab5LuEghiqVYyfEjlSVhZ8IiD6LnfSo9242rpypSG8B
5pVYlSbF8E2V+kzDrzkyxyV7u5vts4JQinXgDX8miRlejFVwmzWae12CBTuTmcNzLxFu8jtDeV31
A99DQxbcZV6Nxq2b6SRjLMqmnWQmPBvILsKQFiTDFgPltA210b7DQz9fedXUnuFo7M6bCXc4xR97
HZJ/uusyIxp92sP9vZmbVb/pa4P9FnfT9VsX/+Wh1kG/da3hHq0W77RHrW1rq67egHztnnorfQ5S
YPGFU15pc1Cs9aJiK6fHJls/kiEI18a7bcY6QGwjcNcaaGa/qwARcbAVBz2LsTL17ScNxhjpA63c
clyBsFbPlt8HqY2RrqEkQQ1yvAU3oNZe0qnj2IzeJmO7s5q1XPp2PxFHLsYnqxfD3rLq5rprySkU
MnZ9JJDSFz0wct1MA1+YQjuasdudTdEQPYRT6viiHJx1IO1m64wqOMR5fZM6TbDlzAjjxbXD3UyZ
dhVmKrmIcfye4w1srilxxIcewNuXvJELe9UQ4raOqifd8pptjFPvIXQddYWoZEQPURorrZ4ynsiw
I/UpOkrCO7B+QUIIRN4f7CR7DOcew6nGDy/fgHaCMMKPuBgZLZoXazABHIAq7B8mdsON8AxvH+n2
cFCjo5/GSJgPeqLbR9Ptq0OPafGsCxAu6027nklCWNYwa1M2qtibrdeua6sfTsoOjbOxt4JTWEbB
jmBvfT8iR3mc2ElvtBYWll0lwbrVc7X35u7J4RVu2Mnq1/XQYyzLovM0TIq9Zk/G0cSt/SWTNgoT
yc55a6YC9xawGMj8FKw/VaRJ3i6b5C96HINHycDj7LrYKg6cFo1PGm47X4SBKw+ospRGtMRQfAZ0
flWCHvMbIfVrgaJgLdqoxplfwaPW8wxogrzpG8vZG3lic65EhZ5jv9xyYEKjTnDN2UCF7d6bHGud
6M200OmfOWYx18QGsKe16Mhq8W1PGDboCBNvapAYNzK14UO7IyAdtkfqGt6ds4kGLCXMZa7fYBDb
IMSsGUCVOHX0oamPypnwMJATF5G2LOv03jBAiiTImm0xG85VHdr1ObD15M9hDo32nIJVAoeAQWCo
WMNsWiqOA80WwoRG6Ws3RElmVDgJXdYhkHxu2GjhJ0JMVE/QTNsGtthEoUjqzFl5Vpw2tIB6TmwZ
RlWX82CgSJ50k8iQywun2HZDFxr40XgYFJhyHxhFpC5cW7T5C0p8O3jUbQhSEi6m1X3tWg2dPQU3
Bm/hbces7DDWdF/JN5p8xxuSfdJa8Se3FURpAPe7TYlwcncC1qbcQkG14a+BLtwWxZDkvoITec0J
wcLqHGinxLO7TYP/215VOdgti0yqfTrjLhlIb/UHh+yayQHwZ/Yt4LPONZqDFqv+IMQUn2NDzT8D
jqAwl1VO+TzoATstq4yiRYZbroOicKD/Z3fUxcCjmcI5W4BRdG1TsPZOmDxWNcl2QlWDIEbEUpT6
hu4sG+YUG2aFFRw21XTftlRp8jLNt+MwWy8JfHnf1mOxC2fncQgqtnWho125fQY7ILe7a4com3TF
X8iwSZSjDh4EAbFCNVWwXwPf3Kb2TdW67hrOE4Gd1iTcZ32MSU3sBueutvIHuPndTcFGJ0RykDhX
rd4b23qZtCTKmGGFrjnbZt1gdceqbBtvPYaNfjOYQc4hUWRFspuhWZ4UEpOv4+jdaNCRPlVsh7ck
Riwouyj5BCeFIvbYtxCN8gDHJ+IU/I74aPOvY28Sb5LY+p7eQHUySPP1ia+Jd1nkZPsSnppOAdRV
t25sj+dxSA00giFnwUyx+oObqHKdW7VNlN38JDxYcl2vgZGCS/fQORPA26D3KkqD5Uj0g17CTyxi
zZr2HYp0Sj+ZZ1zZsysflFH3M2XLChWNCnv7fnBr83nOZXvHUtkXICvmjAdIQlJURMzho6EdoLJo
t9Hk6idLDOFngNXJU9pM4bgOVTne9bqs986YL2t7PkSbYhL6aQqz9hTZozzlWh6cpfwVnm+KSp4D
yLRvC62rj+ZE5BM0x9TEUo2blS3xFN0RnBWeTDrLmN0N0d30+M53gE+tkKoFtFSfzUfQfg1tMnmQ
6xJv+zLmhXvNb0olOQBNUFKQBR9XxZr+5Nag/E9N3TbT5RTIMbwHI6rplwkJVa67omYxE+cgjUHd
apAIq5MQcElWqEuMdh2FqgVXGHOkMb0VFMSkP/PymgVeNaOwTlov53YT5gZiW+rEI0XBEPLd1umJ
r1z1wM1InrJ6QjkDOFk0VNDrt3Gwb7T84Bo1CzIHBYoQ9T33VW3CoW/5tfmiIsECuGIDVx1yiJPn
YhDTcVDWU4qW6zTNlnfVEhd0zNMW6zXZMpzzF36OspChOOboZxoarE4T4dqqkmNkTcBzoqzaw3PK
DzaxmgfLyr9Q+LiCw1WvM5NF35n6L4HOlr3iq16PsFF2wkJCQ60r+ZMP1LgJmbp9sxv0Lx3E8jut
9tIzb9CCHZBi+8RkCidJWNq8FYaMH1sbk88Y9MajrEynuyCpdHweWxtyn9mIKeLsRAzaAehL2q61
zG6SC7b19lfaonI+G6jMCN9Msq6+1DqVZPd5PI0voWay9MUjkQP7XLP7+gDch9+MFDJ9X/eD85X4
6rzYGGbgUbLMY0V9yMhAY0zY/w7IZ3geIi4508453MGNHCbYtFlKtXBBGZdEnBluZWxcB7weh7GI
Iezk0lUHRYPUPNNHa2gvJ/i146MZgiIBOKiC59hujA7uZTlAmjAWWicYptw9V8XkRI9Ol5viFESu
k18Jp+fRufgbKWIpg+ncwvp/NlOBFCusHmPkg9wKnLU5VlRILUOFzlUWBEhrk6GtwivNgqd6WoK5
rHXbBxGVwZnQkI3gpl56gCTlhctZ0PZdCvrWVvVzG+zTJHPN9SxotayFE5nnETV1WEI4h1kH5jor
9zOpFbRkACvtRaI+W3GbnWFVJ5toUsEWsIe8rKIy3qIgBgRK4tQzBv7oq+oh9TjYUO6pMM7EoWjF
LhBBtUsKoovYrbvZqtbRuAC6GrMnIrnCZEX2T7Y3IVAe3bHwNrW0H7KGvgEsTic/i0h0OwsHfdxY
KTHP1KqddVLwn4VFXT71ep5TOWZb8JyDSwFXoWfeJp9ynO+Ylpq9sJru25TN5Rm2iOCpoqTCHGhV
hrfGEo/uQatAVFJqqSe/AL4wb0KTU2EijWqHG2Ta2hRGyKgJS20HIbi7woUXHCct7HeEEOifJlnM
m6Gcta0Tdp+dcpq2DkzLjQzS5tiXQEy7udDP3SnVT2GaOAgTqsZ98OK83cy67J6MUqhjJptoO+oo
6PPU1b+JqmuOEUWb63CCV7aStUtnaXKoHmqsNitFh4Maa0R9Ee0bB3o++K2V2zyUmXAoepRXxtRw
1B6N4DigzVxz3k4PZKq03Qbwr3fedVMCyjuwbkqENHddGKaHBahirnP2NAeACNMK+oR2mKY6WWe0
k4/RUA5rBJnpvsP8QX+mqzZVH3cnmblusA+CuvqSxK/VX9EXyruUbVZ0Z50QqPJxklP/Fog0nMuq
XoyGqdaYAKmcrPS6f0qK/7cE+Q9t8cT/zyXI6//+L5LByzfpAK//yV/+f+sP5M+UeAAho/PACf93
GdKy/tCRHCHSeXX4O0uu7N/+f13+gTzCcfF16HjL8bL9qwwpdO0PeM4kh2PKdk0XR9Dv1CFfEwC+
F7zwK1GIRFyDTAgzu75Iib4T5VGXB5pJmYsDbxqJC4czaOkzKbRi3Y/SZsO5CJdWZk6iH+10r+9W
6BXEcGQsmSEVPHuuAdd7yQy7A+4jLGFgsAdt1AkTo6+cZASOxcwSqUPYWo3lIkd1NxBgR401c9Yt
KJlqRedJ/1Q0kJ7W1B2hWZhs6ZA/5E7zDbK8Z/gLUeSaZTxJ14Y5Wo3fZl5rr+NBtXtWfWPhxVUP
sCvLZ5pozpNJC+vb75fZL6uX4qZrXl6602P1f5fP4xnmNejwqPvPt39s//lnMg2WsvWbP2xeS9hX
6qWZrl9aXKl/JzwsP/n/+y//KoTfThWF8OdSFd3yt4XvhiJi7V+N3hv17fHN0H39+X8OXcP9A0XS
orxecl8db1Hw/BMfyRBcrKkMQZo95MVY3xXQqa2jMdYZS9gVEbrxr/4qoHt/kBnoMnQBCywkCPLi
/77vv2yQPLL/MQUCKf+bAjpDFdEQMbF8VFxwUea+HbnYmtOOwfvQNrOyb6OanrvrhzSIZXPuQh9y
XkI5NElEB3lmAfjKxgl4wSYMinzas/WlitLMJUUROXop3oQ8h4ThZyakL2/XmnMW+0FlGJ1+YVDA
RCIaYOiPVgnR5Gbm55att/uUYTmTazokxRqsk90mJ1WaIUVVdu76RTLGNn+1EtTP0xWmsNJJtzUZ
O9EuHFvXfgqRlizI23Iq2m47IENPnT0icKNf123mAO+yDWBt+AtQ9xfjDPg/9mhYlTu3tMvBp8VF
zsJWWVMWEjdHbzUlb4E1jx2/CKHHdwEw6nVD34ByS7a8yzNRV5b1LSlQvJ9K9vVqOwFRputOGGER
bx29zTn3zG4jV7Uak4rOXsNhh4YwzN3ZVHnpO6B6SLJihHR+6FYdgQoh3CqaombzUsphuMnbJK3+
NF45WsZsgZBakREB9TpRiI0ubKQ6sKYs1ElYQ17pXERdLKiu4pXbldfuUs01obQduhZK/p9TaRaA
vuJX6pd8JYAJogtonL+SwdwFEoY7kqaCu6DDoqCY2Q+GkhmJCnj9SdUA1VajB3KMV2apu9YBlHYE
NpoCJ0sKZZw4QsEsq1/5ZXrN8ot3rLX9mr5jR0LEPPDr6di4HIrOCwctKwr9m/VKR6vcpsk2qSV1
qGmKJDMOiBPkXQ52IVArjR8MQdI7fh2UBoKkaeGwFakRqjPLHuS9K3s2ESY7XDT5llaBcIvnnAyf
KIDs1rxS3sCgpiDf5Cv/rRjGqeB8vXRRqMJxl05fzN699sqOE23nVBv3lSmXzWwExnURahHOjCWo
ABXbK4eOEKQMKF30SqijwkWj2tddQehaylHs2/AaDen8lROpWYRGhkNaGw+yKkNKwH0tqpAcjtns
9QOxQwS17uBeBMOaOnipr9RrfuUYVoa+5lBgXKIEIuGyeU271BIqVuv5NQWzNMlfJgSLipI/5ZR2
d6lL1W41Rkn0SWlW+81UC9p8fg3ZpMy7BG6idoHO/RrEycYw/MRXO/4/9s5rN3Ik69bv8t9zQG9u
k2T6lC+pSjdEGRW9CTJon/58VM85U1L1lNDn+gemgQEa6sykiYi991rfeuTJ5TKO6hramb4GeJIa
IK+R+fCf1hNEwJtsiFovRH7EbuT1RvPFo8DrQg5e0W5EnmMCsm/lc7VmhxLuZz4v6ug8NgKdxGaY
jOpcwAjT9q5TxOO5TxJIeOg3CCXt2MfHIOntibTG1+DS4jXE1Gp1BDZeKY0lIOjRS4+OJIZy4675
p6ZVEIWKKGG4c0uv/Vy8RqU2dHI1v3mNUK0itBUUj/bwRZgsMxumFwWBq6o51+d2zWF1Rqtwn6dE
lRADOtOIpmvJ9BOCRRMnFJ76SMkMoM2F7idtiJ9blqvZCLJat+R9jRuhuFSxrOdNPi516YEsrCxl
2Oh2ZoJQBbNK3eODNnKWJ5l7SnLHnEdOqU8sTDShcNPnZeoJ4TEFAiyD11TbdHobiYA8G0He5tKg
8dE9Uik0ntJcVSFZjarWHqgivTIYyZtMmXNqwj4psWLKQ15borvMfeIqJ97bxKHbWROuG4yemFpf
cWrCpBWohe5CD21Aasg6OdTxdxLdkuF58iK0/tYYMeig16UpT5VL1sKcBEWDyNzewFGcR4JJTCb7
3+AWUK4dqkyJdWQDsdGq2Z4+oB1/WkCYXqdxCSdMxo75aUXyFWfUGqaxAwHYtruGY7pql591AKII
3gYFVSVFlAZ9W723Y/YK1zzpfRotfk746lPWkax2hlLc9HdVamvNIUk65N82LwxyE7RF+DWXgrzp
yWBstjFqonu4+7L3tgg+9QQ5Kt2Su7jsVIcxRyRvXY1+pd8ywiyI/lOyaeeBO4oCkY3lFaEDuhtU
HP2+umR+ttsy6oGW6eT3XHXINkknwaRMDYNhP92kHP4AcraGipzVU/vyyhJjpsCCs23SbQHkYgIg
lfpqMLSFDbWzAAZgq7X0awz9ETGKSlGOu25OopuoTpNok3kU5Ad2BbX2VVuKF2RrzWe7WqjyPC9z
Lmi2mkvM/rQ+Gqp6LGM8GoBGwZful5xcik0ydot6SO2OHbRm79WDSGNR2TpKbcfbpC/sIvazZpiT
7TLL4atSl82PGP1XflFaRD7brK8aQTaAxzBMV01N2wz2iEKpiMGtb/TIVI/jXGdtQC/VhQecl+CQ
aSIoFeA/wkxdvMYlQQcx46g0IEpPO6WGAP1Oyuz47FqaPW1Q0iTFNqpQ/0DCdySr6gDJ2U/cBgzK
rEf50SSDb9rMyyJI9+Bx3bt1Rc+oSzLM9nS+6mnLkTfJ9ggW1ZPZVSZUVMdo6VnVkBv3lHZyubNF
h5TKAxCAXi616yPP1tQHwpvsxW/b0SbmFcjGGj2d/LCjQrjgAuR8JEZnjS9v4UZujaYZyGytovYY
G9FdIQgb8r1yLK48b3BJjVTm6mvZY0Ad4de74TQAWcw3tKBowQoMSmR4xJU2f5rtREmChpaaso86
Xb/GGI/SuhOZll0XSb7Uh2xNLvU5iyS3LCrGF6Pu83SPNTV9sbjhXNsyM/TPAyCh/hNxHV6/U2wi
qhiNeIl+ZOQ2qLvKGYTYV9JZWI68ksIAAq6lhdIuRaPcTrQW5I8UvaY++rZkBuwjmFouUZvq3xIx
xffCMGsagImmfocoGmHpLfoeZWItyj6cCdq4ox/NiCcaW2fdA5P2wR419Udr9jRqoYmgbJpUY/le
0OVkxbWohnwXZYWEh185X/PJcHWQowlhvKsB6qRKK+dmdzOZRFTg+RgibNUPVsmF2NiVSRG0hv5c
khgAL/etUT+1lUTY59Qe54sYqRjw8aWhTBpFPMeYq7uUlVkWfPlMW8Q3KH7IESM1kV89rQbt2hrJ
E02A+k5L7Fknbjgnz7xAzn8By+2Qy+RITlx04G1EJVIKGeD48g7AYcufg2Ul586R0c8ObvPnnpNg
gy7MsHYkOvW536bLKIBI05Q/SGVQX5jVIBCeLBE9qunY/QTzW0dPos2MnE2O2QdDkjzRv0yFXg4P
tb1mj/uQHCtnp6etpgYKijREsL/ULv+uEX4NbXtr3lgrAiblBEraLvJbhNLvPDbeIKxU4UdtVhFM
yZ3ATRESN90RTo1mgAdzaP8ZzmktmDH+Arcx4KVhQ3pvGMH/aA1ulzobR8vLk2k07g4hL0aDaFrC
vBi68M+/8a1t4q/Pc4B/0BjgA7EJvq16LGXK2B9oHdJEurXZen2ucR9q2eKFsSIJCZ+0IdB7unoG
x8UPnONvjUWvn+6skqVXrAFYs3c115ILXKNazkG6ttWQaZf0J736q87+76Xd+8IOA7yxkudWIdYK
mnj7EzNI+8nEur5RBtP2m9km64c2gR7G+VB//fPl/K2IfP0s3Dc0QfQ1VPDtZxEv18UkjNtIjksv
kIRCPYnRU899y+z+A1fWq/X1P72W9eqB/eKD4JjhLmJQ+vbDFE3g1J4YDlI1Fr49O9UaMIN2u2VK
4peyGMOGA/hK2EdlVBqkkINuChNDcPZsYtaF0TWZVQj5tSmq+bgoeJM++JK/3+EVTUY3ysaNRJzN
6tL7pR80xGij85GLn9UuZpMhpU/MsHf7etn/t134P9QQvzyBvykW71/m78lLUbx0v+oWX//o3w1D
+19QpVxki5gt2S/XsMi/ui4m/0Y1cIiphIcCVluXt//bMDT+5QDwWv3dmsXCyZn1/7VdFISLHGsc
6KMm1CCHv/5HfRfu/3+eYVfXXAu1Aaus4yCipH/59vmo5r7VI0+PKO8A/s21i4wkGo0AmLv3wXL+
9lH890fR4YHBy/9I4Xz3USZ5jfi+IbEj0l/zh5sNBjjnHz3w66c4BnN7Drh8DILPd0uaqMXMJLPg
lOuSQma3nRlWSuzufrnLf7M1/f5b6JLxHyfcz9K5C+uy/str1cOOnqlvY2xS07IvIwNdM8Phv16r
/7pyvmIl396d9dVldEJbzGGTePdjOOdbLDHoM1xn/iH6syCbaKoIIc562A3kWS/OsSljNo/ibKHz
70s1sOI6qNWWiQftnfpGbxi4Lcn9n3//umy8/WL06bCYc77GY4uR+O3vl0lHsJqKei8rYZ8LWd7X
qDHYopMx4Emag4gEzA/u7OsD8v5DdRi6NLdZ4OGYvv3QIanGVQaDWr3K3NU+Xx+ojDt/nkjRsNyy
CUYb+xXW1fFAZ5t+oGZfVUzNd7ZRJQegNgJhTex+sIWv6TrvL4bl4Hvk1ECHi4vy9nu1oz57sqtS
v6iUeQ5qD/cRLTYlcBAasBVpAxI1L9eUu6qMbvqEgCzVyOwnN1Nmn0Dh8Qz6vN0tDpi7iILkBap8
7AQIFVPaLnRnnulwKSdOScvdoA/T2ptEW0OODKFRHQIjHyEtOWR/vsW/P+IeCciIt7jJOjzBd79q
tB2IsZQdKFyWyTfQFuxEbI7Bnz9lXV/e3VMLzgokQRXgmvWKjPrlRULrOdtWij1BsdQlLOrV0hSX
dtDUhiC0J3M+WIT+7l7xYMJkhFjHHXv34IIKF40zAVByk8LxRzEwmCxnwsuQM/1/XEAX0C/osLVT
/h512haIlBpBD9qxUXWaKtopZt7VR0/f2xPkuuBxbMR4a1NycKveI3m0vpEJs9bEX0yvukpHdbp2
XEk8WOqaO9k4yJw02LF9z2i0IED6+lVQutiUzMixozAZnPHQ5PcyaZtNMsvyJikRMIPSsvZCz55h
nuLvi5Uex1K0hIwJupNVTWpYZAZkqFg0sFVd+0D3ovhg/WOrff9wwMBiWwKBxQPynpWoDghwenx4
PjLQ3CcMgoofNk1AgIXu98wkAsXsL3ne/VMj/HpNMcKDUFWBn8LuePtG65iIu1gwyk9wzkBrH6k2
18DUPz/7f7OIsu2uvB/TWkkC785m4+QUeLSjxB/wlbNfzdNuYdwcVIOH2oCUI6yQtvjgQ//umjKJ
VFV1NcRD1Xj70xpLYqwrUMOVROL5y5TlZwWhwn0x6GLfplr61AM52yIGSw9//rl/s6CwL3PEcFaP
hrZOmX7dM3PekWWc09Sf0UT4SqUQi+OAIvzzp/zNCw6mhipj3SQ4RL17wV1JfIvhqCzGuC7A5unT
3hHqHDQ0BD94PN8VAKxaHL54RChvKBSZCr9/TGbS8zSJ9jFvtWcgJLSLp8BGgr4bW4Ybdt3dU9V3
W4W20c3cVg9JWdATgN2+q1K32DXC6A8Tcgu/dqvsH17uv74c+LE1qt5gdXh7ub3IFExR+HJLTxYR
SrfyEnWz+sF6+jpQ/nUBf/8x7+4qvQDXXqRqbqrEm0Nt7jU/GRrLV5Z5+ZbD1jlgM+7OKi36B1HQ
Lql7fM0p+Rq30E6sgFzm7xODc8KhTOPQelq/peb/wsV3Qwdr5+3gEWJGcGMZGmOebsusLEOt917+
/NisJ+o3a81rq5D3jLWaVx8C19vLxcI8F61YzI103ZC2vviBzc575MVN1SB1+m8yqlLOO3qODYxg
aAvzuzYjcloT5Roy0b40Uom1daZOKyXWHFziORyAjagN7b5gAK8yMbQ04feeRFKWpyPNWc0cSJCJ
KcsQmJhdtLGQEca+WJu4f/6Br9vN2xtl0kNh9stOsXKq1xfnl50WmRE5ld1MiFe/jv/SevzCzypI
KUsQhjqcGqljcNB6ahtS4Ix3Kb6+FO99GKEcK2kvf7AS/c0VB/yn0vdgkV8FFW+/UIct2cvN2eHM
U0+PhWX8JMJX2cyCJFsShz+iMWlrn+HdBXBoQhHB4MJUZFd++3mlzOnC8jJvRmJupkE7o97v/X7K
Fb/vy3aXc6DcIO6y/ZZZdIiiFliAN33wWr7Spd5+DV4JFn3Or6y+DNbffg0Co9u1onA3hl424ajm
8YOEx+9z3O6ZQFVrotViXfSiq0/KIqHeeaL1ZVm7YTN15QbFnfa1QVW+a5oyP6YtZv9CMT1S+xCj
AW94obd1/vPD835RpQwl0gIiDCBKXvj3sRKaRajJEkkEde1sb71K+V7EdDdzorI/eCj+9pNgQlLY
QobBUPf26kghmhYDq4LvsvqZzxnu1aZdMCGrygeftF7nN/dBW9nfqqOzXZDa8Xqq/+V9mCFbaFbr
xX6KEW7/fJgQ6WzrcmTemWofIdR/e9ahV619TJrFnKQByb79WdqS9MIba04y3UKqRDKQOVSYu5qp
biE/KpR+/2VwghyYL9T1K9/13YvlNYJpychiBQmckQgAQ4wSNUMQtbDaW+InlpOW4DD+8zPyWlm/
uaAsoTQmqIdp93HufbcTTOaCbY8pi4/aKMCO8DCU06UesKa13ilLxyORh9jPgFUM+Qcv1W9PDa8T
DB1QwC4NDZp/by9vMVv97GGQ843Vzm9EDUAUkPWcvCE8/Pln/nZx+Si6adDp+EhaJ++7mVEjBUnZ
nC/iSg+G1oN0PDVOWDVIrPLMmjDSC7n984dq66nl7bWlSQzwj4qfww2N4rc/EIsMQEQCpP2UomxH
uzELMq2KgYyM8a7OdR+Vlu9kRnPdxNI8izYC6wBl99AiTfzgu/y2jtLK5Rrw6+kX0QV99yy7JN8t
E/dwNWYrge50zIg80avopcfGLyKn2aF9R91qb8uKg6ZarSPx/gOI1O/7GeqZFVVFNgxpAdyRt5dE
HSFMgh0HXsbp+oalpLnYelNvW8qtwPDiH7nVRjvgBWmgZ5N2bUcNWZujNgd0DqzvU2nsXi/M/zZB
/+e18fTfNZMnwgnnpZNvpWevf/RXE9SlZanTTbApONiA3bWQ+6sJanv4uoEHvg4g1kWL9f7fTVAC
lXjRGBHyN6/rGf+q+8u7bXj/0hzUjc4aB+SuJ9B/0gJ9uzbDaWLKRBuVIwFVCT6pdxVDnGoF+ttY
7AehgWZsEysoQZ+EizlFfkIPJ/zzC/Tv3sl/Xuf1I23KE8ai7ArMdt+3BmZWyaaxzWTftS1vh5Mu
C0GfOASiXtf3RtNZVA80ZK8mufT73GjHg+OkIAlqoezHuWpOYzsUPwgZUa6Ze6c3WpTfQ0haWr8x
FRHKTGgHEsRHsjkxQ16yLG9/CjI9yd9ttSjAA2W+DAOEkQ0qcZjZfWk+5GjrGxwVCQfQchIkD0/G
o3DnRt3UTZTeOFOFkhN1QkajL6rMz1Axou+4FpRjNrg0D9LOzFHYD0p0XZXM5TvbAiE70IvEJLpX
tc7d9kVx5dSrjKWWlv7UpJn5oqXATboxIc5PL+uDPnHmEpPDpBwcTBYunWPflokDNivVl7Atne4p
SYcOWoXqfiZV8ydenbbfpAOGDMCYpgwQYqkoT3GuPVhOVRzV2nhlN4jvXUlvqYWksjGm5HpOFiIz
zVlPg3jBdCjlt7TVkU+Q0BDwwINPMTIkdFgjzc4meN7JzqoxM1IvhhDrx7DJYvtJKt87UV67Llhp
YRX9s1J4SoDYDB9yU5LCN8bPoCqsq3S5aOY+bu2XURKxx1j9bo6a58bJPjcywuapI0y3S8jmCY7K
GLfdRgev4U+uHRLCGW8qayID2mm/jfhckCZthOeITZPVxZc07QgVbrHMukl6YYLehtZCpmNVnlq7
lvcOo75HU/aH3LPCSp83Ubzs7dLgKhJjrM77ws41H9XIMbFj84jX4Mc4ymAgfxSpS2Qh2H3WMuJY
5nxHiKVyFqR5Y8ama5bUS+UX7ks9Y/Y1WiwwXb2XrvW1b7C6C9i0dgdESaX7Txsx8ggtnPc53lbI
JY+JZWNaEtiySgwN7j5SDfie8K+yrAQsYwOXQrCv93siuZRwZMiGOMNZZj9fMv1746r4sZTIA66E
FTIdbhVpA+sYjV2mdzjbaF3R3ew2Zi9pYhVtH5SzRqQDqDGS0UpcM6CG3YdOLeAZDLqzgT92t+hJ
udW6gQuGXuZ7kag28qNG+iqetJPX6pSoVuTQrG1T4zRa/V1qG3BkZ8MN0XoP20yRjY7wJBnCyrAu
Y2ve2zSJP9M+nnbTOB0oq3CF1d0Ww77AKpDKKxcI+83SldEjaPLySVp3VjJHO6eV2S4ubO9+AMWL
ydJy5qB00/am4d+ETT6Kg2HmhrlRSvxRGInbTwsKlmzoS0C9qJi0Uiu20m56Atg17SfWtviQqRHg
Bqff124XX6ugvoJaJvjIZdohjsqz2wbZyVFHZkEjyjO+KhgnAqWZTpOunfXeqvZ5V96NMS4a4Xjz
YYVRXTw1irdW1OyLiiWElPaLVZOps8mk+qlqe0YypYCPg/Ekg5df5FJsoPoFOmLvpfeuWoJi9xZ8
G2WVO3nxVT4rlMLkbdPSJ4hqKq5RUv3EyVlvjFgsPP0Wq40rNwiDP2Wkz/uNCFhy5gPfdLqMXv2U
yoLjvIt8JRNfGIVi7mmHI5i1e63nQsaDHqA1onE/HXHkHaq+CoviTHb87QSLGnzkseud0IiTR9IX
KZ3LMbqaNbqjWfKcTjEEvITkVsxqj2k2BIZdIMmrXpREWNkmQSx88UDe7YtZ7NKCxRkVBd9a/WLD
3ECOmmZ3RkrHYNR43R2pgHPOAqlibSLD/jzAsT0pbd0FZGSHRV7voqU3AgbMnc/byhNfYo+My4tc
mpAk2gDwZMORNyl3iqkFo4vNR11oOOlutS8LCzeiuhILp2Svqg8Q6dO91tN0JxX2aLTL50ZVRFDJ
vN+JEmkJrYLPatrDi8p3M+neAZ2TNR21YPWD0o/QNj0p2AWwOHVfoGx9mYkU9zvWlqCw4qvM1ceN
MUOfNFKz23NOBX4xz/vebMX14sTgD/MwSVp0JGBPH4hueCrRGJ8dSpRJ/YxtkAUx6nedRKasuvNx
Up1dROQwvcWLglfXaBW2GVgD2dpuIg+EHrsVB+B45m1j44Q3h14eS8Er5OXPOiAT3jkRtkjLiAJu
5PNMDY3rVftpFLPxPCmIMNTaOthED/tqN3z2tAjLf249uyWMbSVSN7Kv1M+NfWrNTrme7HLmAU6a
O0vbwSg82vJn503dI28HCyG++ytc7zVJ8QTY5ll3cIBB76xu3MWqh5cb2TQD3psFF1EFmOpT7Rmf
HC/PDh0ok0C3cPFlhAg8Rep4WjpEzVoaPyWjcrKnKoyYGm0GWk8gDPvhmPfNuO0aoftdnVqf4MWZ
N4Y0y5uFDFbXzKwNFrIuNEmSGPEH+m0uPwv8VTgzpTR3SeQcBhtlglnI9eZd4ohhAbiW2deRCgG0
W9p0Q5DqPhWOtk/zRO6KzqWHVXlBkkYEy6pMJLUYq3NXOzu3aZ4KTx/PVVbcGSP4/BbvPQJ7iZiw
/pY34rlHXCuGOSa7DKHWhLhsm8TtVeUU9EUMAraNLIjzYt7KKNllTmf69M5+ytw9GPUMPQpNbejY
g8lnuUFmI5aUUakFUa7dIvID7a0heRWZ+NRo2Z7g2H5TdcK51Pga7+1W17c1rEg/aYueQK5BPWus
tiQYaT6Z3PpdrIrqDCkDlaCEUUhPqNpT8zSPwhDLDpVwaJNmLuMRyVbi7HXExPWCGaHBgeo3XbY1
RjOMazcN7T41g8ZevOvcjgPaC7APveFogx7zVAKAPSVf9rVW7nRFsUFGWNslQSkDz4qg44TjgFj7
LIM577o42k1thXK9HjdTTn6uKdWnxsITrelip9fuJp8NbTvhR+WVb66YdT1grjeJJ8aH6w1cwrgX
PqIC11cHvKxqjf9ssD2WcGS4HQ2efbUQa+gCtLBVCdSnwAnbVDW7eBGYeetu3KrYJma0yrCuIzfO
w57CPnS86FAARwXoy2pcCG/F3+W+2an3rTKdbSSU2HW1Kx3G5EarhHduYvBtca4+1RqUhWpCkIeM
rIB6OFfYB8Ewxjanpt65SlMsAKm3d6MpPjgjh4WxhwvYOMNDVLFllWP5PCDSO3QKievlkNwVCXK5
pTdPKBsTsVFwi270JIYjk0RQeBEOBBUsnKc4pq821e0j78xe04xgKAs90OATvGSqJbdpkjp7y4Qt
YaNdZjnXvxFqXN9heLjtkK35Zj46YccJC31Hxv7L4us4yC3vOZCOfhuhOFqMdGPm9g7j609citqt
UursZEN1kYU4LFUFGDtKN5Smr8ceeC1SmbdqCYxBm9xhO1bTQUnKF3vpZYiVaq8v/XMpdfeE8xBg
IPXClh5l8nUkKxBvqq1tq6ImZlhvkKTaeq2Su6wuzx3Akw0BmXiLY0OeUqnOZzr0JUZnHqvFrbRP
nrC/o/Cmu8CICG5J6nCCZKidtRhqfKHE8l5t8RDQE63ma6R3XyxRTmPQ5IX2bFo4CODc4VA18+Ym
1dxpn9nLjgPYQWri3nHmc5oSOGoOmbgv0UqGDImsHz3x7H5bW9VZyb3FH2ItC/IJjwXOXIHRHt6C
NWuMT6XQX2QGB2BDTHaHy6I+zoP2s3NhlC41itkmPnUFqJpIPFtQrm7qpmhCC1jirvSMel9YP42V
8JCYxo3rzk8SlqSPdtfcW3X9CA/T3dqVnWyglAJW7aHLFCZq067ce/G0XDgk7hDvhk6Wk28+I5OG
/XKqFFULO8srQ1Ew1GdAO/hDekXTieWmNF6S1ubQLrv9ZKbtQXUV8waw3CYpbgbPSC5KQwNYOkV2
C8AYkCNhkaM137mp8dBzuS+Wp/JP8wxxzkvlxnT6H1oEvK7oLUDH+fy4ZN231s3uuti40kQMrM7R
phswSVhJbJ3NC318YDur8Bkcqh/NMUaKEcIt7ltrhDaBIWNx+2UlQy6hJuPkZMWesc8czvYgKwT4
yFK96kdtK0bxM6JZWmjVBX80vK4Eh33eclJjP4972Ftmm6A2n2MjjIukvox9NH4GqaP4RaIMD9SN
uHBrVK8Usv1PRg/RQ1TH2p1FwvsPIyVBEwfheIVehTg8lBvFt7iN9HMSGX0TVnYfhbOA2so5q/mc
zHBHs0g3vqcgQ04dzSoO4/oUDOiHmwLi1ZLm27otvG0MBRdfyE8b6mgHjJpNwTY2pes+0lJOd/ng
pawazReyxP1eiRaSzFHp1i2y+jJromDweoYSRbYc6AgGNnr11XUA2g2MibAXYJNCpVZUvZ2L9/+c
Z82hH2DB8Ob1VwNw/a052k0QiynA4w3ANuq1vZN236VJliGElgD92EI+fI8iP/u0pBr8IcNA4t53
o3pZBu2qqNPDnNP3S0ihw37wzai+2FlMbHxF7dC0NAw4huG57C6N1zM5WLbuqKMqH+dQxMsX/HIQ
vyzFFtceMKSjaSNMHA3zyR2ze5qN5cHsITww89EOYzl/Kwlm8uBGVz/yqL23xLR1hMGOTaR9zJ96
sU6gkZKbV2l2S3VwyHC4r5mW+cFWiktaNYcZN93X0dOtEBbcU9K6exqzV9Spi78U7UtbQmohPcuR
hFLkC8601CwQvZbqfIp1RZ5zaYBxQeC/DCpFtmaMu0WxAUinTns2S4gRHV3FbsOcamuRTVLMzXUt
qy1o7v6+wbMPCtne965Z+fVSHiq7PKkWRxgAKdMxShQLPboaPU0Lau1paTpoDaLUwhq/3maQgH6m
GTUzFDP3aEgipzk1e5esp8zM0aXscOHdptQk3/LYmLbCsk1fmmP+wLCMU8G4Fgh43ud0O+q03uOG
PHgN/vy95zWV6kcAw0JaZcN5EnrzUMpewm9uk9Y34jHdMjRM7kDF2GG+JFAxgbPu4NRVB7cwx71n
T1ZggSKATIEtc0u6ltjFkXcR3kxAERM0UEixyZurOeNA2vxwz/zEPcWa3QJllhxRjGKrJ0kdxuDZ
TvOcPxnWcCMb3PtFP2sARob2XjgNOM2EIy9vMLxyjXJjUnM3VJzRO1mDOA59DMO9NqZDh61qB5V5
8OneZVuoq8iscAQ/goLl6a5rZdfb6vAD+AQ4k6ZwN85kPMegd1ngueAcAahbtUQHjFtw2BSrx7Ip
PHUzpdXzFMU7Ztmbym0mjqD90bFbKDpjqlGw97C1OqXe9lqPCg0Y7bEEJxPEZqHvlKV0H2cxPyUT
x7SisOv9yDkssAxeba9XnqeGfaZs9Id6liep59BvWtoycwvLaI7qi77wTqJaOqoO/ZyKZG7WGIUX
aXBQSjZ2+qljSXNbobOpVsWlj38AI2UriocKA5pbHdSMsO3GoUei5fontW9MhDTwRWOXMQEN0/mg
at5l7NgGEmPSiXfQyU9HJ8UUOvN2WtTlHN7M6lxr9ecuiQcsJRmko4RmO0BmY7fMzZkIp42eAUWr
zBK5GGx2tNylDyj621So5bbCsByqMceozMmPSreO2vu+2ixWeoEs9B0D7W2kdC99kW/XYaTTZMlj
u4Y3aoJAYcsuQSMvqX4L7eWmoM/+6A42m/2IvJkeWLmBT2MFNXSvH3izsp3rWp8cB0h5XTpGSLb4
Ns7ck1Ha+Hk0NNlRMgezmZ/KAuodEV6cdOL4Xhv067KeLmmRJGHfaXecUpNNo1nqqbHdRyDOypa5
HA9lfI6yNChjMw3Sxr1BQPmZGO67bJoP7PtXvexCqChbS9QBKRN7HC+Gr8947lydTJB8z0zoAekm
/AW4hGKr6eodqOT1kaL/ZVdZtxnYJnjHE6pZgwNaPMVnT8TJ18icaBzKZsq2aZHGXzBAzMHYJfhN
NS3ediAzw0mWnCuQtBEQeKd1sfI1KrLkssxVkPB/GNioTpBEyqNGd/Slqdl1ZF8eLclftA2MOQHn
fRvlP8qpOlAEwpAGpwZ3bWtnQEnavnjss2FPO6Z6MRPJ11v5XrVSxNuiMrcVA7iHtCVbA0q7sx49
seLhOTvMuiGvJmvCspoa2q50pgeEozZVUTs88RPrQ22Yn+nw8u2qmC6DYxW+MtbARxhsbvXWTV6q
ebyraEEQX8TW5QzKdr0igaBdgEOQdoJchoexoU2ltmuqXu+AZwdKQ1+Oxib8IPxdc3VtcL/pT813
iDFoCybdsEMhvcur9gd9mCTUitkJDEtCPKWw8a1Kowk85sMztChqoal+sFrzYHfVXeY0t8UwN/tl
dsStnnOXvdl8AuN9o5AqfjWkvRIkBLLsAPUjTB3N8q4vU/0uHVcZcpXuzDH6UjcAIXl+N4Wh3OGV
0U9OtyS3zgJ5A9nCRsnmw7hUgz+S+U72cetn8WoGggzoqbBxEm04toMMUZZa5B8kzrdmtDpaVAVd
PoNWq9l7Zxvv+vWIR4tObrtvlOYbQc3AnfudVvfOdonYOHXvOBbLAmssBbtjf6qM6Wc2gnqnvhJX
oCxxq8H7a8z2zKzFCTAWT7cV8qFNGkeCiBMHWxcnIIFUzmrDNvOmvZX3cq/QCU4JH6G+nMcbUdan
ocskUK6xpI4Y5cErm/owjscyT49WYgFErJV503tqscEmypmIxR5dOK2mPDonLq4gB3OxpXRLMGji
WRGVCEtrOnCgBTLEbODILxyuImpnq6NXjcZ8LYRGzLxg36hT6jvcbxi6x0rhfC7GTxBu+pNXL8cY
quKpdsv4imMips46/5SMNBETSx8Cz5ucB+CQnATwXea5bLfd4u7TwXteINffINCFTApr2wORp4jl
BDPma+LIG32ef3qccaO0d4MlV492kdJzmyfLt2k+/6wi7bZrtZOkoempTeJbMtpC7DY2RvfT7B0v
iBSuK9V6FxideidN/VqIRT6kGJonSKl9A3OpbwN10rg2xHx3wqh+lK5961ryweKsYtvjHHAhqEaR
psLRc5Q8qBV5sUlj2km94qRgUy+YeeWGtWjPrdOYOyuXrGsjKQiCzAb85jo0co4rUb1c5xVXm700
hV6j+tL5Ip26OVfYeP0MmEA0Tdvi/7B3Zt2NG9mW/iu97nPBC1NgeCXBSaREUUOmlC9YGjKBwBiY
Efj1/bF8u9uZ5bZX1fP1mzNtQQSBiDjn7P1tn4a5x8HzkYAzdZ+khgMRkKqlLAlPLVp5NAGj092i
fAEhQKsLK0BSDo+gO+/icNzMNZ1xzk8Dg5diP5DExXC3u6kAlLGN067LWZDM4eJ759TyEoCMJjA9
v2lWYZ3NKzdx7g3M1sdwCJetJ2l7NJW/kRyEbYOwSpuo4BvXqjswZL63Nfj5KMKgKDvDbRcaBwpT
WitCf6+c7LvTEgAB/vjCNlkcSkXSQI3Ns/CbfUDEz+R8CVLb/EEzLadWCHIEY5n8HgzGa8zpZ9U2
lntoU89cd7E1rLuRg0Iud1NhXAyRqJ2TNQcS2TUg+rHYjco/zNk584E2DvUp8KCTCBrrfW9aKyMh
QYe8umqn0iyJekveXm2+ZxbvhBGbme5tMcYnQcdvz5hemph4gVzW7QtMzeRmoHNjIhtwnhVl+yp1
sqNHuvAa6+Y2CxqGD33fnKgnPrzCeUwkUzRu6+PoBQgOHq0qjSBaqhUQk/4htfpxzQRNblqtohhw
AezhtIsmzjNpPXGSGrL4rey1t9FqnDdNaDcbG/Tj3goli9s0t1+GuYCOkU5u82jCf31iTntS2XC2
e+l/p6Z8aMrFuh36SV4txH3HCU6k2Zu0xaHmxDRfR5i6Tk6Eg8YPWtXehgMm1NlYLKxNc0UijdTt
Lr7OB5qyMB5QDd/7nfmBygsB2lXRF+TjnvEAWS2N+6hi2E2xv7BqDjsR9qyjtS/eDNe882MbYjBA
EDNyy4AQvaagGmkrpj5Y0cEOxPO7SjVv+ry82Euld31bPtCRZQkYaNxKUqfctHlANdNtVVneh6C6
nJwG6eTgwO4Dk1gmZx/mzzJTEe2wB5ZCY93hKlkTAPyEG35TztlcrHNrHFFD41QNYkIRYydHLOhS
pY7ZdhzyyOyJgejs8kKdhwnbminTEkYIRnaPTGSIlDE+jrmLKXxINioG3zjWe0PB9TPD8QwuOaLe
tdd1kU/rJYsZdSTLR8Bp7SYpPqweZiXLn0BwMU9MTEx1p7scxBxRbne6F9txkbdNNYd7lzCMyDVg
PGDAE+RtDWNwyFvDibx4uZMmFGICufjztIeRF4eQ+Tg7rcrJ3MJIvIuD7qtp0q2ztEDV2QVPoPab
lXa9glgTSSHUeflOlvG0gu0sbuA2rFvLDb+YDkE5KfvYGm7Ftvbv1dDejLV9wbNRgrCW9qajpwea
ZAyQBAMTgON3m8fhnQrscz7QzE7HLFoohNSYRG6Hv2VyrnIbHHbW5PRRoNBpjS1J0otNXwryGO0D
wzFWzEucx9i0PdAV4U2aaF52H3a2a8ood61bSvpVSx7K3ptrxXozDMBEtXWCSfmj7PDVmDMHk6Ji
EOKF23ioYzcKgyU9IIYpOPkMTbcdpyHd1ZwN3ZX0J3tL0Ia7D9vZOlQx5xtmTnAANGf5JLLKIr/v
M2VEQZPZz0xdj0lub70Z05Cf3bNTErUB7CZuy/lUDyB/6ZH40B9k2PH6a4I3KEH4uG61KStTvdpi
sB9FUr6MapnuBXhsEJlu0AGxbjM8SYkldjIcp1UzqiDbBNq6Wvfd4GJk8pxiE6RWsKF3z659H09K
f2tRaL51KjaPgVF+oU2rIk6mBuBEXx4dCbG0wC8QjUv6kLtzFs1XCqvh3lmcSabqhW92HV5RxKBk
N9kEd45WEsX68JyxtU02vG4QKcx9xZ4D5mlprnOA4YaKnuFPWRNlAzCEuehZxcWD7mb1gJyIBkZJ
ldTP6JtoOhQClcGyyszs1WNfMovxvljmc6iJgl8P/dys9ZR8DM7b4DXMkmU+QrUPgaz3H8K9mzlF
jeKacLVcAkVXIMucm7INl31oAZiDNnQbwARQ8kbm/hbI263I1HEeyk2p/T6StLUeZG1/Bng+b/Hs
5tE/f+Vcf4ZLEY1uFxUtZelSQ8FohumeSKmUpRxO76JWo5F+qKn+mnh7wrR3VkJ4OYTUdWnZr3HY
YLknHWfRdc1Jz4LhXXAbmDlUlHcWbb8rRNwwDRoirnEI87rZVQ7LWOLkjGSL8LU0poe2URujcUGr
z99K16V5jVyHcK0b2VcbMCAP2RQHN24MXNVdSPRQ3I9Jx86xdZhs1M1ZLcwX/9lfLVVAizIU93jy
mTERlbqpTIGZCQ9PFJoNS2so6aBBT/qiie6JvCl0+fe4+jKZsl/HAs0XqLSjFP3tDMuZKI+PSTgX
Q7e8muxQt45jHhLwYhQSHklXhdp6TkM/o2Yl97FxBYb80vsWNZs95rdN59z4zRVq7Bnqh6h8RpZj
aCBC8VMLpIbx0tsEsvt5XK7I+EWd7RSkgFWSvp1RLJ8VOV1R1ybt1kGv8LRMKZFWEDowy6PNzlbh
PAUHZLTOV9eeEVWQxZLsEss2bsd/DiYK8A6wnX3NVzkEWfmaEdn0dR7gFydp7d21OA6MnbQaHq/S
gAYt/YuO/eo26+gubjOPOnt2HJ7l2u7vKtGnp2TwjPtwtLvXIvPFua3n8DMeMxWsCMDKT3QezG28
BEwvNNTBaqVyfGSa8PIDc0jSr8EQHsE0BA6jk9h96kZR76xx9hkD+zmsAIWCRxQL8xLt7bRJzoPr
QYh3Yp+WTmN31a7OHAghRQjse5DkpQxAPXcmD+PWcqR3LlTlvCT2dYRrTurOFy7nHb9FNjfLE9CE
8YP+LSSMON0WTIpKU+2b2boTdZOduFvq1Fe1881EIH+/jP2w7S2n3tQSMWh6xXvgy17HI/ZBmefL
TmvY36LR4sEJBuuT/B9zYxHVvFI61hwBu13glTT+qXRPMWDMUPRfEA/YTFRhksqpgUM3uu/KrQ++
eWuGIF0hDa94grJvmdCcLfx7MZePOE6+jiWtYvxf/m7GGrUKXXWdtXoPcWHpDSldVzLyWJg/qmRK
zlXW8CHHOT6F7ZjfaRNLQoFXYc1ExG+2cTFw3DafOxUkU9TNBpbHRhJwqrqOOC3oszprRgYmKQOI
xsoQnBAeC1NlPhL6c8SlhkR36ML7OukiUbOhOUa6QZh/fdk6xr/IuD5duyFMWuRIZWw0B2wPUcbY
8pu0qW1Hgioo6kBSYpVzLoGm+SDbBSBGn+0HmYy06gx1nR96Bzr3AcYJJJ2oSHwIxHUxrjRYX1IF
Y5PBgC27jMFcIL+nTdefdWdZ/X5SkDasqs3o4vx+2IaSWqTu6yjmEYGIYowg3I+x9Nd+KUr4vPRd
0mVMbrwr/Y85G8UxdNmbqWcm5rd+cir7dCI4qjEOY64DKBMjYFjRMLH2tXGT50BdERcv/dotDX3X
zmFPtBTjCzrHGn0+5+hk8TQZUFQ+qwEKBrydwa4+SMkqN4PRjEcfxswWilMB08txjxaMzU2A9+Xr
sohPNqtvvhMeGiCvJ1oRbP6NY3hvWibBsQUCxjanq1s6fR6jzkKejDkRZAA082NNYB9fb2jQdnCt
Z2OymziiVTuCAFL1J+jtbm/5QelQJUAOL6v2mCwDq01FiNCtcnzCkeJ4+Mz6NH8U3jC8zHYj0shV
wxX8ECd07e1piceIXC7/aba9aS+HVu7pXRHolfQPVTG1F8tzrSNAM/cwWxoPLIv1sfKn9hRKF92R
EHG+dTrE17lZGZ9ph2yrzYfknbQBcy9tNTHeM2eHTbmXYOygPj1UqQ2OKVvKcVN0c3wGHQfJH/Ic
VDOAs2bfsbmhHKH8Ks6W5Jvv1a3NkXpDpe1/Ga3kejb05WHK6daUaG0vrQJ72ntIX1y/sR411NWD
IOmDaRVVD6joRZ0ruij7odALErFxgt7jJG+FwiODAh/hXD6pw5XO9xUpXgMpGdKX6YvPzpDtWqhG
3aLPbo+W4aTPzA/ISAhgRXI8S89otMzriRDM3Er4yXiAiDW9+6CDniwUl7d1TcxDUt+iX+P7tkxj
HS9Ocb+Ecnxte1187+vQj1dt4DB4c9Dw0HGARfUiu6Ba1p5BHJhFGMDXtBqApejhDpy9uaGbO2+y
Ft2cgCT7gLFwXDlFiVZkHrPLWAiKyz4vYdIPlupokufxxZ5YhjqT19rMKuvEu0UYQmD60Llpfmm8
nwdn6B0Fo6fg2+rmgN8+TF6N3te3VeijDqNZQupGKw8mqSdb2QOdWuZq2CIkH47B1BocEdM0SkdS
V+GIZ1Fj+PMFKPL4xWhkeeEn5UdqPe8deB3DGIGxOFsVbWk9IxbIaD+WrjingXef+t1XN8OTkiLy
jQovJYCzDgh5GMgEMWmbtRB/7fwMcnEkxkgv33oAyCeZL+WrCOIf0NC9i0DHH6VpZZxFgirSio3s
4ORtScAi4CLUwcl6ND36gER3nkoKDTb0MtlIQOTo5fL03gkKiIahSvdLbPt0FYbyEsfE0U9JmW3R
xTNJWGr/jsRVeSxEH27Ip+k3WeesSdhB+TZo8DhWwCM1jzSAmJyxbuWSPHjXfsGTlJwbqaZvIO3o
EOoGg1fb9eH7GM/xY5nY7fOUjEVUN034kUghfuRFMV5mR8fnTsw40Bl/FXumCxAOeNjDPXOA6wkp
CIpLy68NdapSxWdJmMYXMjJoo5M9RA5Um98ZJBFBhg7XRl74b9kwA2+lytnEbRMkkLLq+eRYTUn7
e6FbKgp11vA91l3Z8mcmivvJYKkPLcN+WgRZj3gvJKnpA+csm/MTmisKXRXcStCO+9p2pihxxv5H
5VpwnM2axaSmX8cKyK+AHV3ty0rK8zDOXlTBW45iu6BZaiHhK5DfnqloU7k3aE21K0Sa/kNisXh1
JTlrWY+TH3h9K1ZQAevDmNaVuhm9nuXa7ZBE8+T0n30wNg4oKhY05TL5HOmIHxj1kaOSINRbwvwq
mmtMiuTBv1EkrGz7uU0OOlyGkzvGGRrYQYxM7np3Y0zKfIkVNkRGaMzhuovT4sgzqWsNnqAokfOl
CR4t7SRnMhaWJ6zn3alLpwJfjnCviryqvOjCRcE5VtYxY+qw6bH1QdqnT49O3NjWydQdMfSn95V0
nCiMOdfBvbJpslXNHi6hIsZkFsmxFLTpGSwbZHcwBaqGevoq7ZkkCXg010kf2idpVp8OWUAXrf3y
Y1ZowteACFlpXborXWl+ZgJs99Z3l2kn0BBvGdVxaisY/nA4womxajnp8AoBje9T15jXviGA0VcA
u03/MsZu+EJHgIlTW30NHI59DrIoPUOgz4hm3w1tx9NKcmK3qr2wudD6yHctK+62aoT6YhWjd7co
B3o4PK3HMImRHTIcNp8zZsoL6uRMv5FrQ6+yo+noebG4gqli+b107K5dFZZYHjGSp+tcl/OnctAk
WH5mvtP8TR+Y/dAZXuoKkVVtfJVADlZQ51K0JcWI0PQajYKR7y6H/RoNpKR91yIGdtDJ2XbXqinM
vdl1TM3qFu2OySCHpz31USSg00VD5YO992DIvVsEGj4kRuBtB2c2r5oubiJ5yiqyjURESeAMm0Lj
8SZaYd5MSNMguac9z+U4u2waRkvdk13mmRwWx2wetOSIix4o48OhoQN72TicEh2PUIE0o7LCL46d
MqkJaXL53gnNzezhEdOQW67qqROXwGA0RobC8GzYvffswvzewVVkAivSnrbBrIplpSusywXNVle1
1QcR8B2Mob6kPOyGXYURnvW+CZ9bwn0/CYL+OkIc3xl1am0KfiBhEnN35NCGfN/oQD4DbatXHP3T
BzMXBjEL9F5SH8KEE2qezzIQL2iTkhMVBtCxYiF7IMmup8gZZrwRzOElYex8qVspN5OP/C4p6uLB
7JtvQYeUVi+c1fzEKMhVajA0x/XMsKSXp2yx/EcgugwvWxiE66JTHjIsNO4USJnYOsWUvQBmvbGm
mtKQJNSTUIb3OiqVRWPey+8IuIBwKs4/B1Af+jFrLQOlcG/ZtMxpdt4Tft0f0QIYJxKhCnriTpft
pezru7CXy1tTpvJZ9Mo6sw5WC4+6Z71boR1+QNrs3pFz6MMy+t5uYFb0wXvWvuTwPHY5TL1HUrCW
9Bi36WtXF2LLcMC+9UdPc87o++G+ZCv/Wuaif8D1lqP4NFiw8kqcUfMsa0Uq7gHekslCZ73PzlA+
dfY0TJHfV6yDMDz9tcKtKtDUpuIMLm88Tr6LJlryZ2EbeE+L23oPJTkV7crxCQPdWIrGkiEtXjrB
I7Ii6aA4E9/TMSMndek5oFX95OUsXtFwZeFQ712FXvPcMmuo8pYIqzwm+87ykUkiHDHi2ytncj1R
A6R73c6dATSFJWvUrrmts9q/Na/JYFsXL9kL0e35KUYpfAF65d/P8urACg0qxxWkRuvJC5duWgHN
Qmms4mVlUjFvnMFPHs2YbNXebt2bcfS6ZxJW5BHfy7Bym6J/oX0Mak4NCFkcpJhR1cDG7bClPDqS
bFjw+NV6HloWOEIMd81UPgZ2f7ZJQD8Ok3Q2cxAvR5+I+6/qGlOa9vXVu0NrsMtsP5oSSkoK0Ry1
WqXehqyBndvr4Dqst7N9a4puY80y29YVIiwIrfZTIdx0PQixRLGXqmg2YkFwhiEPFdrgo5b8aJ1q
ezssiK7Tzo/X8Fuo+xa0qiWNJJKwyTpQR2UZBtGjjv3shsrFJ2GU90nQECRIuvKjbkT5WY+YnFal
OcpbSHHMdDtEQhs3qLzrrMn1V+mSmN8clEjnso2RyFiB3nmmEJfMcgf6J9L8lnXTeHLdkh1OD+aZ
bKRk3bVGeXbCvrpv2jn76mRJv+3qIT2FVSnPEweHG+b09JltkttXDtXYmn2UBJbAlBuK/2BT5cI/
h5M/R5m2k6eGk9NXpehZa8eLT2Oi9DZrvOCzgDX86iIt/j7BZgWy08q1R8QPxZFbbsMCaxF8ztK7
c3Tnf/NAo6xmQM14YLQMs1WQ1ZzAMj99hs66GPRm6QQTzm0/aNFVa+YMzoEecPwKRrS4JE4w71Sb
yZfFy8uoqv3lPWmcGvWC2x9JDfL3XXXVU7lLomkmj5j0DVqHpuQXN4SRfZSoUp9EUAynUVntjcbd
fCOBmK6lk8X3xoy4ZoGFHmHXgLTcV4TK0KP4TiR4dpzcIfuYoIFu5rxF7uMKEQJNHkBAcnRK8w3c
ZIrpgVUFqKNDVjj4dOT/IT1ClZTTm1WE8rOV+QOnu3nfTWCTSoYQH2jPuyPZf/khltfMvtDj/WM3
DcwGYumYvgVNPe7ScGHv6sB+0pTrbwJaRWtWVUbRvJS3He4WMjhQL+be7BzIhxq/cVRPv4OwaJ9t
RK7pzihDcWMGCWiCsGG2cLUeEfGmy+QpgTHLwckywr3jz26kfa7oYKpnFDgBJyna+na28dTM7TJR
kA4e/hnPryl3xMHQGNvZtJZ+Q6HhP1pNxtQOR1lCCPhbBwbgi7K8fj8PFmnpnkyfLFlT2s+doDGZ
03hp6hRNmUpGbujgzvd+7XufYIg1aQY8sjsY2RNVQXzDIm8zJbfjs0TY+MMIwKLK3koh5hoTJqKm
kTzQ1rz0mpjnMf0kwM3dO/UYbG1kzoxdQvLgskStBe8Nx2dUVTcNbyWnm6HMD+21cKJTom9E24wf
Vz7ac5KKStCMZTA3+0HzScCyvxUpAjR7brkDprYeoAHS/LCvbd92bs//cMrU0olrhzs3SYpNJjx9
qsm4OTGpst9NrzFfx5JYKYIWpvMy2NlXlUzzS93n+ERaE33GabYHdZi0zjZTL+eNF5IIVkOSjPwG
8TEeGr1i4EsmH2eojWCfhB1cKefd4RB1qrA5HECTT8nqH1nehG1tpsl+iMN2Xyqn/5EtCG0QMLNU
lvDYVyX50t85hg8bnM9osgZ4P0MzV2t6JsauSpPuANbrioi1QY8Py/eWSf6dF1boMifoEtZqIKKy
XcFCYpTqlsUToHATkDoTCOyAFVPhsncVw15GPSg2ORadTDEUe50b7qmdrpVynk83RaKrfdaDkc7a
hIFL4M/y6+Ir5pU8h0ypOB9dOFLcBgCL373UFI+i12hMu1xhjXCTFtVVmgNdRrKYOYDTQGbjxkMv
Fo0Vr0jXJ/KxnI0XUlvtdd8W9g2czPSmli3JXUs6Y80o3Qu87eCG+Mo68s1+3maZTi//cPqRqtv1
5b5brHztNEa4VfActoCgAGYoxLyZ9cwOxQS+v/oZekQH5qoVC8WE0fQfSRKjH7VIsl45qlw0MTw8
br5vt99YH6oNlcmyrRVI70GXtlr9Q6KcmcHwe7uMgw0W+hQlR0c1+48eenCQOkW6n9HT3Wcx0mHD
0/nGcrNpJ6k8dgOmoN8t8P9jdP4v++rE/f8bnR/l97Z9+1+n73X1/Sfe4/V/+93q/E88I95kwmFC
nEg29Kj/43U2LOc3sKYATzwoLAHwD5zI/212Dn8L+QeO6BUECcIQMzs78TWn2vsttDE5h4HA507o
jPtv5VRfTfH/z3hM9gdB14A1UBCyLfH7/cIRaHXP274Eh6EIrTdNGDGKVvSn75ab1n/DZOBz/nop
KxQEu2HVdj3hXH+VP/A16B5nTdPM18WUbjgRris2rOBvaAx/fhFGTxiqIVmav3weW9lNT1zzgZ0F
lZKNF4Wgyb9jqP7JTbMAPcLJdS0TQcYvF5kHutE4/w7c3P7TE9Sd187JhZ0pvvvD43T/+xfxR+Lx
rx8H4gmjFBD9yEpNAIu/IDS8ypzSeAKzDbuOcX1S4Ohk9tNF/8llwNbaeOtx5P/ygXomdlRT6iDj
HqtB2sZr06z6/V9f5PpD/viocb9cB95Q6AmXz3LNPPrj959xJmK/xl9BWPFumPprL7Tz8GPm/FYH
Ah+am7++4L/ePEgCNqABC8JSADD65wvayA/awXf2tCEYQFegruDp/h3s8c8+Fa82vn1AJ9AefyGN
0JKcMIU4+1G6OWOZJl4BophWLlG+UdCiDvvrz/TXl/Ou8Tt/vIlF2S7jYlj766FtSzqMWPdYyumv
Du6WdaS5/PXlfqF58fCZfFvAWaEjsQpRB/98vQWVE1LICsfqVH2rG1O+K+acpMTS1mcALS0d42sO
8vvZG/GzdSbRUauUofWbmQTJgrBXjBBkq8J/VaUFV9FJZoj58zVCgLMamn+8/8trVzbY3BVh6/uh
zs3xLaeCMC7tbNtcu+saa/PXH+zXV1iYMEuE4/DJ4E1Y5i9IHIj/MeTHYZ/qTuyIhW1vSztwiQ2K
5d+gkv71G4MJLVjjQ3AWoO6uf/+HZS/2CNopmAMxcDA3Bhk566HV43em++RT4tSd/2YF/LNPxmVM
2wIvJJxfn/qi0VanknZfSZ/BwTRqBNgoggpzzp/++h7+6/vFJ0OFB+kUXJfwfnkWZ7o1uBqavbdQ
KXVVbURFhQ7h377IdRlnB2TbYFP45Yti2O3pLEaSRSeFwRFELjmV1vavL/In9wz2IZg9z3HQZP26
NNmONBiElvuxrxUaBMbuWYLANWtEc/wPrsQFhAn2iUXpek//8DTgpmKmO9f7LGjphNE/2Na0wRnZ
ps6/hXK/vrl8LaYH7wk2kcOq+/OVGm3as2WUe40uBwVnjijQT4e/2dP/7MbZgeULuFlhAGHq54sQ
A92YnZ/vqfJRngsPS1JP6ImsBvf+r2/cnzxswuZ8cgXEUWD++nGmMtFNrIu9EUq9qydHRq3LjPmv
L/Izy+n3e8aJDHQj+0YAZ/Tnj+NdA64cJuW1H74JVehb5Q/qdsI79FDZo/5EX62+/QeXdNneXc8B
Lhr8AptJzUTYk85IkW5SdBBX6MlklXu4atWeHoNSOKtI5Prri3Le4pP8vBlzIIVww6GUbQtx48+f
1PeHPnHbYtd5FvzjkYyqD1yv+B07XrYJ2/Rog2nQvY0zRvWvjtlm70QDYaRivoStgeOsyXyums56
yilZSHZtb7zZa1/MIMgqhlQJg8OU3z9bTXAMt2NB5NgmzbsQVEcbMrAlpizwL11qu3f4gVuqlbEe
5dYqqrx78GTFmLlvQE5FgBJ6hPy0+gFEiJzOh2CmZz5gYYWXLHloCLgmoPNst1b2Q4qw6W5ize3e
tLFRP9G+UWqLtsYEM5lPe1JVMRSCe0EawlQYx27DzVj7Vol0wV7QMlrBwHwR9AZwgTCf5QEwTnBX
W1n86jHUy1D6XiOx5jz+0biic3czZfdLMZDCG2VFTrnvNRnU5gpGRtwNWG5LQULFNkmsMY9kitc2
qPsamgvwDWJKKlRGEf13QlBC1eTgI5s2bMnT8Du+ED8PLHLvNIt4g0tiivKFVAWC7JDQrTPfu2pC
A4GTCoGs+zKa7L5R3o3lj7TT+V3LclasY6ePH5uGhOZ1ImNFIlySkwJfzdYnjfgEP2Pnja9mYils
n6iebgmjYeRLl0V/Glq11iom8Q3FXlrGAJKzojn22iKWmfQXlKhxU/XePtFDXUVkj5JiVRkiLSIk
0PphcL3hNZzy/j3mBUP07CbwU5qlHZ8yGkoPqYqZiJB4XAoH0RBJ6VFvT1aKXV+K4DQiKs32uivz
y+LWtXOL6cMACWNZ9a4N5sLCXeMHO9QFT55RF/E+0Ox5INeUiRNv8ggfH5mPpPHsj+uGd+0BSB5h
ek5fOTd9kOdftAiWb3QjrdtgJsCao/+cb2jS58TJNrRjVi1jwKfE60kdFkvjv5Q6wGHss6PL9aB7
yhnl01rd4rpilEfqefeONgmzy5ySEx0x0ZNvQ5ohVOglzYYwhp61dlWtymNWAn7i8WhBfVrTXPxI
VMey1hXo7dH7lOnbgvuZFGcFFOZZGR13e6FthHGi73MZuRiXHsVUYo80KCh7qjfHr9cDSwp6AnPC
XhikCd6NBpz2beIzrgVaoimQyPqdo4GspTkKXbo5nIcSIxrG1PiCLiUBnTD4HtCHq6CacWGvMZFi
yviW0qfnRTIHvUtZ07oNsV/YQgKaztZliS3DjNLAa796VlPXV0EtlmCti+BLgTtcQYXVRASH7jKk
G4++2xe607OKHKTNOP8S5gRrYSZ5H9HFKJHD83/R7bTwq2Y+PcBNk6blRz5r+Yhhgy69nnjR75Tv
l2CgvdL9Uegaf/PSVWAkllIhEXLiqwYp5Ltg6FUGV76yc2XN0ASMP7xOokjGRsfs1CRhrYAV0kFf
RteS4Wjw0rGP3NqeP7LAoeWjpD8SxKRtQuHbOGnVqklFMX2ZR+WKMFLlWAtnXYx9Fp9i7fjDSiep
7a1aC3kIPLqu/30H/p/ey3/RKvnDrvYvSRtPCNR/6rlc//Pfey7Wb1jQSAyl8ONwQnuDyu93vJxh
/kZEL7Kb6z8BTVVPUNH8d8/Fsn6znFDw18KlRWHZ/NX/bbpY7JEgxzmKUiyQ+fXvAOY4Vv60/YIY
pfrg53OQofXDz/ulNIXAoIWf/fBl7sKCwHFywsDn6tuBfAAy6v2wXd7w2+s7B6KNdUq7OYP7KsP0
zrCt8oef2nOOksiL79k24i+Z7Zjf0ilXz7WsUnNj28OVPyWwHK0AXcCYRyLdv9WGjbiCsHvGFCYE
DDw5VoMsKhfjcEbWQIodE4veJ9bMJ1iCxml97xRuO+ztpjXVRhMR92pNnas/Kry81lcLK0m6a3HO
EHiayXS+9YJcHkKWTRP1mOU1z5WlUCetISF7z45hw/hhABZsXfzrTTQWdT5vRr9nv0TooyxngzlW
h8RkpcZw8LQ1knPekPG3ZVBrZQ8do2+81QnCs3hA2XIyE3hHEHDzdpv5de9G+agDxGRp176Tlbc0
28DrswG0SJ2faxJUdhOqNHk/0hBNE/SqFrmepB065bKdZDvqczuQb0csvM9Qum8WTEEsVTJAbZuL
+KSlqshJbvzhCTEDEqHQJtVsu3Dc7sjdq8ux+6zhIydry/DUs+hmMG/VLAex7eA/NQBA7AR3lONY
nyFbMXmfkBh+uH2VHNFMYgvLWnfasHsFkLQAitRbNVoCi1iZfLrxFWzm+aIj1X7EvABDrbACUlpo
Ha6mCldXkGMj3lFmADVqmxra6yhzNKuGHWJXCDHgmDudZc2pX6CRAZpWeb9qzNwo1oI968cQI1Ba
DXnPU9DqAj6KR1bkvPKykA2lbpbmsyMPK8WBLgDjdT0xZyvfTFnoSFNk4++aLnzO0IqtxlpLg1Fe
iZpvyZKJI45q4peuQH1JQkDmvpHJcJThXKkdb6SLYTke8sdmrPlgXQ46EAcXKfM8nj7RdcIwv5Ju
BwT5mrrFGi66Agm1M/nPmKwZ2kzaB+wW9z7gHnQ+5afXICKMbDg8S9SF8UwuQcD4YAP7DBWLbOT3
BVcGmy353xdblkyNSTmt32E/Tkd0BGGOsh3YSuSUgimoborqZRZ2/54luUsqcFr63+0R0N5BL2H2
noTQMzSAPeLzfGIV103uXDMbU8OwcWF6usUiOyCyyJSLXj5PvQTBayLxf5tVxiCRSQpebkHo5zrN
UcPZFWOnKJwzfIKZ00+HbLHBkCQtvLMSAV/PGHPGTaukdtaMb0zU9EN3PTf1XvENVWqOKLCvifCS
uY1qkQP/O2QrKNY4pTipklbMfM4nnZ6sQnsEQJTMFUED/5u9M1mOW8m27K+kvXHhmqMHzF7VIHoG
O5EURUkTmFr0cPSA43dqVIP6ivyxWmDmy8cIRkWY5jlJu3llV0AADm/O2XttfKfaatITbrXVDOfJ
TCz2jcgz2++QA/xq7QJt0TcTMZxbf+wjm4Zs5tpbbxC1gUIRsOMyCNqI9HD4v89tFVTacujj4FfG
KbLaKBrP9c00CQvSj2625cIvxvxh6rTo1spoOa2IQEt+jZGVPkco0rVFybivF1S68seQYNeOSFZ0
7AD/2D33lFe+dYSofGXEkEIh0tSTu4IZxecnB+XebUgZYr+Pgdbwk2qYFYqjsySU1pkz/QrtGt2Y
/WuIB5NE8rB3cNd3BDFb+BAMGJbYn4EUFHWzcyfKfTjPegTKjl9b24JUyB5ASGpvcb772s6R1Oz/
UdD59wrPCs+6eKa78vf/Lf/2UeZ//z9/+1b8/NuH+u//t/gRl78OV33+in+s+u5fRGrp88rPKIIA
7LN8/xMqy5/oJvkd5B4Igxg/dgr/teb/RY8FN7n/2gGBYMwf/XPNZ6+AXJi1ed4qUPu0bOPPei2v
2TX/feiGLU63hlqgx6Zkbuv4R7VitH9hXVXdwlacFJeIU/1dYyZyG9eqxk3eJhhK3KwLrlzEV7Dm
p8jcsx9HWpojgn+Gt1B9mDmTOisgUlpV9dqKgpL8aKCAuAqCmM4ekNfVm4d+qgcx39bBbUN5Zxs1
iy75X90+qiSlNIWy2kXgX8KHC3pd/xDFIWfPNm0SxBdowiNCeh9IJibbBkFKeE/8S/WbxAbz1sxM
a282xvgJ6GURrMPK069HgoiRS2n9QLu7LLh9U1hrOIZq3YrYuQHKq7Ny0LP/UWNH/yXivnyEfDXC
djH774mFMEYDSbfuox41MMjc5EZJY0PAOHRQortxR7tTiiCREnTz204Db1mSknljZpBeuhJCyPL8
MzosHKG+Bj7MmLMhS/s2OLS5TvamrNcavpe58yOiAmAK/w66OyCbWlrkgtKRR5Vu/HtWiHGu//yf
/0EL6s3Df7fvh/71rY2/vZ0EXv+Lf279/b8sNu/zR03FnX9gsP5jEqDZStkQfDTnQVDLvvXfG3+S
92yLXsr8BgElUGj+1yRgGX9Z4KTJGKMEzXTAH/2v/zzIa2uO/v//v51HTd7UvbmWTcncmM8mR/XF
zrZQTBVxtCwM1GzSYanzilps3jyPEx/sa7vuzQf7ehlH6CaPYA6LOyahZ4Nh9lhUqWnFevfIoVN8
qhxB3giCp/oxGGX3bCT9cA02DDEoeiY2eL3wtZrMoVFpy3hyxQvVoxAzSNF7bEoUzGBU2ZlG0pOT
f4xSleXXKfZ3ZEmmsO/8oY8A4RQZdgsIH4lcm0bv0QYzde1LHuj605DFyac+Tcduq+BSJKsob/0n
kjlxO1io8VZBViTXVaqTvmE1qXfvdabfXfhMD6uer8+fLgxdTgquFge8o3K1ChBiZtTxlhNHnbrw
79zJe7KK59BmvP1roTrxCubz29EbOLjQ0XwwRWnKOYkLVWH3ggH+roJy5Jhk1g7mWof4R6Vpj8zk
wu87nIYYUxbHVxpNzEG6gcSEcfx2GgrjuOvNQgSLRuXFspf+sA6TjJjPwMUYx1y7MOz2UsDia8LB
mx/7elWWRssjTtRxaYYeXrWi7zvLwQLONtAuCTiOCcYlD3hArfKhIm6bUwGlpM2QGtMqqlq5xXVR
Emenexe6K9bRUoUwgpYenz6tTtwEkBsPb6XJC5tlFe5260gb20IX2bf0yIxxEZsjZ99Yip4SdmP5
dx4dnhEXeZbf4tGz4x0WDj/fiLab4Z86HgEzqNULYqng0arS7kHrpK/21EJnWwLQzYAmr9LU1ko6
VW6qmvhzUJlaViy6IetBiUr7UzZZzffG7JqbnCogToDKtb/Psw0hbBDR6YDXlqPWtUzUIzo3vViy
/ubN0rXVSGfIbjgK4z4kbtlukq+VSsWl+K/DDg5DhifmQF8DeW8TTnccxmsDB52kgsWMzbeD4udU
n1Sgqe/lCMHt/EfxGiV2MFC4Fo1CqPpsqYAVMgO/HZ55WzYOZQINKBVYldJvPU4bDbQzUyMPK2kF
RxUXcEPjGuIOoEu5zrOqfrATSYRuL4sZQKR1N7YZAXukI4HLI8F7jsrzUjjS0UTx+lQ8VguPzj6t
oOOmLVidEXhQQ4Gg0IZtnvi0z5oJpDITZvmY4XKU6wsP52jKmC9pGSgjfMQewN488/DhoLqgZq3m
rCe+sUc7c71fHdVqE11ub1JGLGt4jnmijWAwBaLkXJkQ0QaHzc06tpvum1mb6TPBeAh9Ie6rqwrk
YU5VIAVmMdh5/xy7xEYvZ1S+sT1/84fNuddBhNbFRsc0N1CRqhzeO/YK/IoWL3Yok6fSU+zCaOVw
9fOXeTe9IRrSDfhcNJsFBbSj8aN6mTrZBKlpsix133YjalFlPNG0LR5U7Q1Lz028C21U/cSUwudB
Uo/rgoI1jne/duhStkJQuxAoOp3FFKgpgUFS2RKoTgcnslQgmqgqwQZywV/1oAxEy/LimMnH87//
xGMmBom2JLsRG9LZPGrf7DIt1U/sL6TGRMvFnNacNmEMB/P8VfSTl6FliMKJuiGj7fAyGMVhrWG5
wHHYiyvI4pLkMugWywi/eApbyrK+9vQqrgKjpEmUemPOhJjDNJBlfCcz8lbxxQcjCPPI+CNB1OtI
Y13zfRf5G5Xd4422koApI7MlWCGLcFV2QrtitxP++VUo81IcRv+nz+va4ROgd6lJ1LHaIqRFj+x4
ABhcGubL+Qc96yOOpkM+9Fn9J/hmQJAcXsX1WkefRp4zKux8oxFtsK1aer9BZU53o5OGO9PqSPKh
QHN1/sonPiS2oEh7KIHTcz6OETZibI4JHquFSqMuvpYZ/jqtHeWtcBzts6sG8mmHMkwezl9WP7HY
zBowVG2oiSwufviLidAUnQV/CZhMbC5jrcigoVsRcA7csRrL5o4QA7I/OOVdWW5ZX6OcJe5En0Ng
M7fd6/DKbu1QBSy0zdRfmF5OTPp8VvOCSDseOf98928+r06XMZtzPPiaW+vguZ3uIYSxBVHHn/ob
L9PLenP+gZwaAayD82zG1u3dMgMnKQYxg7KayRVWRd5M19agye9F6Gf4ic1mFZuueasaT30+f+VT
I8CZzzVo6zDCvW6k3vzW3qyqDOQJ/F6rNtZZDSRHL4d+hdMXLCoOMnJgvaR7/OOrMuoIFxcECbNB
PRrxoxGSUjN2rHEi56A+VOEX4DCIu2pz6MaFrcddTBLflG/PX9c6MaV5VC/QerFNnU+Ah68W8X0+
wIGBL8E65THoZLNrtMrQt45TVPuwoIsNbU2U2rplG7aHkWX2ezPvtN+qVRh2hhzzyK7qhfgdG0ES
7vI0nNvyaY4BsSPColzFPgGXcW5Oxs4HCER0I9X1HP8mfqY157FpQNtAsoEXWgTF4Ntuuh12HaCf
QKGUtcBWh7elMSGRXIP3b2zq+nG+M7ENq1VF1eHZ8HCMLQ0NFBsYQBDwRt1kEo09vPuF27o9WFOr
gYHkjqlf4xrs7HHd5UNzKWrrxJcyJyQhMGO3TcnjaCGitAxyWmDMyX2jvQZTMKwTvKHA8WoZbbuw
II08T4nJ7LPhRrMtee2TxnHn+wkSu7SSV57CxZBEpn9XQX+6782BU+aFd84rPZpdmbhdF+EiH5dx
PIcrwwZY3NPjMUThgGIYhiX9q/6CfOfErs1z+fuRu3D2YWgfDiwLwJPi7bPlikrOG7lHu8AYHFpr
HqWslRdIdUMx0HRWoMSICUndS4Grp4Y26nIPIY9P/dKb//zNl9wOaRcr5RDFmGj6Z91QzTLxjfCC
ivHU3p3zFKIy1zKYsOa26dvLcIrLBYdnagql7WysbLaYiA5P4mzoUja6gYUiJOtKWsLY2kYdb7xq
jD9gr/GvSvoP8IIJvP1ENhD8ZjGJpa9HVrhQCQKO8y/+/aTKl06E6FzHYY4RRw+E/kOKfZZlNS8w
4aHyiNZFKbDSYHu5m5SvX6kweRlb4VxYVV9Tug6HnMUGdd69c2VqlEfT26CF8H56tg3gCmhtIB/c
ZUZo30tnGMil0MKdnKDY1GrMUoIcmm95GDZ7AILyBgU2xCvgez/PP4z3o4NbsjjF8ETYnL/mCL4Z
HTaepTguKvZLmtevcszGy6hoL2lOjyvbHF4Qk3G0Mz0evMU8ezQ6+rpmh0hKZ42pedPVegMGXtGl
jeByb7Eb69jBhseB0/+XSRcBPu9kIPChzNWqiYW0oAaZxZrWPQzguq8iZDQyezDouGyLihZjDzPy
y/lH834zwj2/nkMNzyTm7ejQQnZwLtuWWsEwyO8WK0K5yGaqVmwj57owGb1fbi1Kfng9wCo4FICP
ng+8DKnpiuczBZxQuqkGr5hk5jNtY+c5llhmM1s538//wNeXezweUTISlD43HNx3262cGhygWw0d
V/TsWkG1EYHNLE1kMQFdCpz4WsORBoFoIhsznXB8EdhBFCmaNziNtlNeUOSfeuQcp6l8UmvgKzla
hguT+PaB89RilLiOw2qkIqWVQy0XQzwGFzZX+omJYPbOWPQZ0HlTdD0clGbkUCTweehGoZmPHW7B
eGEmY8XWA2+Xn+La0CDXlkTVVWuBRl2tAxFBoI8yr62X5G4CM6aRE29JkIzGz36GOAvwXdQm935V
+PGGJjrdXugekb47/+5O3jsjhaMOvnN+xuG9IyDQ3XT+oNxeHx7ID0CU6iGMgNEEnhHC2K0RdMkS
8ajVXBirJ068TBgUPV4L6Dy5o2tXRTo1pGEgClRuvwc7gauNqI02WQqtj7WH1s+amzZlHV/7CO7S
W2EO00fSYJLg0q2cmL6o1JuUailoIpo5+m4UrZsR/QMVI6uIPw5VAli8DN1FPdrPHuSnXQ8UDWyG
SRjKpPWfy6yKmwXM1gTDXTMuE9tnrxaUaD3Pv5/36z71B94L8W1zud0+GlsxIYiZE4Z4qkN9+oKb
BThUIw39Nu6BIG+H0q8xBMdVf0Xr2oyvSg4c5fP5ezjxcHi9czUbGZHOMeJwjCgSnHzELCHVbKta
ME6K1aig2p2/yolvlrYqL4DmCPuM46mr8FAhe5JJZHB9pCF2lURLaSSgqzTpjBfW7hM/yTFYTSg9
uD5K/KONZSJhtnYZm5napLyxwMMbL6wkRt1y/kedvA5tX2Giwhdkbx4+utRNY1sP58+rCKoroE39
OiXy70I5+tSyiGAdfTWFRAu73tFl3CzuldXN850PTLIGzvkp6vrGvIpj2Xx1ciOCWYdiZ6UyHbUs
YTdAfLXwJ0iIriZ4IvsG/46yGiF/v/M4rFCKADda8pch7wKdGi+lckX29OcPh7IH6nDuWH/nIKHC
aHvK7Pn+R09fxy2aIyVK68IMN7/Ko8WJYiFlQ963Q01gfkVvdiZZXlH9CLmKhjcfwSvW8dhoIEzJ
yL1hU9tcGMdHOetz6YgeHwnFKLcc1yIM+PCCVZRqDTtjdmcRldRyrLQXw4iqlTkhDw5r1C5Aa8cb
4SBrxmjXr9pXrD2yEANKRDxddeBM0Z97qPMbD3CxR1PX90PrSmrmDUbworlJ2qa+sPM+NVSxKtF8
Z6ySgHk0hoxJjnrporqWnJw4o0J/05RQ6z9/57PokS+dtilujsOHE7U1QUQZB105Yb+vJ5s0BB1A
/PmrnJpLsK1SV0Oh7rxb1Sbw2gD22XI1MvBX9eiU5qL0SXbLCKWMl39+MaT/OuOLnh/qhcOfNE62
yOtMoR6K8ugmRt13JRuqS5YM/Qs7/1PviE/cNT0mFJaFo3fUmGk1FBVDa7LJOyv0urnKWvzi53/Q
iU0kicS4bSwOm3O75vAHpZFya6hCDOAY+Qh7/nojp5ZmcvM4Noim+ri68L7e/y66NXwuOHuYlvGi
Hl7RbuK6RMMWYkVApQ7pt7y3WwLczv+u96MC77Hp4ZFjY8wJdl5r38wEul7olDtYx7DjZxuhuUG0
gC/ugnaIwu35a536RVim6f8K5gHORIfX6hK9jrSaa3GgEavK04imqQgVO3+VExM/NT2TAYFv0uYU
Ov/kNz8phQRD9kgBzrNvELFkzrgY9TzcT0417LoEeGqDRhLwUpjcgdCGjQNgdTkOmQ5nWHUEbmnt
Jk2caqXX3Y90KPynMZbFrWVMySeOVITmnr/jE+8Agyy9enRQc7PjaM+X9dJEwMbYgqw4HxYlXRa3
BeabEQF34eD1fhxTPzCwXTIfv9qsDh+OZQdUSaBtLBvhlguzoAGoNIeIRrPGIBBqdfgUe0NrX/iJ
J/oah9c9+o1+G4DPk4xmDSz92q7Nb0lZZhtuZVoB6bQ/ZrRKt4k1aVeuap17wlm/5aTQSRJtUrnp
W9IskS3Lb+cfPU+YH3y4FHJj9Laop9G8poVz+EBy0oVqAHYgcgB4lQ+NmjTtWZRTlu3RsdrJE2Ej
BtBX/EO/vYaPckmcigNvhcTf8sEu+8Jf1rUm7gqnBEmVoD7ipGCG3hMtP8fa8eIzztGDJT7Ncy6n
rcBsSKbrQ0djc0wAtE9mNLAfMekoHmMZmQuvDJCwel5KtlaCkzrd9z7USyj2YCjJzjFHiRkGleiq
HVNTLCl6iV/Z1DiPVMs53U7D0D1QtkpgiwOb+9FLPW6u284uY7YzpQV3cDRJ2+AuFTEWRGvKm4wQ
iQl/59zPbaVRDAuEIurFdJIsWvu17sbLMACpzXMySviICRFVKK9Q0aRTOvyAncrnjDUHNJZb+faN
G6Tg3PKEQhT0Nz/65IIM4dPrqgkkVeDrn6oa5+K1zXYdfa+FinQZi1H066GQUwqTW9e/t5pefCdL
Cy6oIvnZ2qQ8k4lcj0hD56Bp1keaw1hImp4dv+4NLtHYPpSWRcN2OVrLwjC/EMBn/WyaEm3eaPfW
Pgx6gi8zu++3RVloq1EXpbugYFiz9cDw5UJAb6cfldmVL07rAC7iCQ9BYZtQ5ir50JPxBOoPwSqB
2jl2nY1dJBFNqqRurUWOqMBHcxZ4FFxoAXFaikroH140h6AAbze3UR1nj/mQjJ8bpBufR5U/QEVJ
rurYqfW1F+T1r6ox9B9pX8kXRNDTBxS5cCVV0to/vQHyHV56+HEfSJQu66VrmbDZoNtE9aJShasj
XVdqXDWaadM4D8P2o953LuVpt9E/UQMxp31ikxuzztyk11ekuRPxRSgDZmXDyYbNgCs8Whl9a7dL
mInGB5dv90HUjuJQoHvaC0Yq70eCGWAiCCyMnvBJ4KxSY1NPSxEMljOD1oevDewaC9CMJp4JZMxv
bZTRaBSNcTTWaa2b+R7TXsc488IWIA2HNmfR207wpIbMMBYZ+ZM3g+OA3k9G0d71kP6+pwSR3+G+
a7+ntZIJTG09uaoyNoNTMWIaoDzYPMGTh0VewcYDd6mw2y1Sc9SvUerX7tp2OkTfpSnLaOPoo3DW
wsRUv/ZRppbLYkaXkmrZRQQYtzHRykNVBt+scdJYF3NwPMtJwSBbit6fM9LLaAtyMXXAn0/2k02Q
a0sF2ClhTnldQ1DC6GH0HL1w/FmYGiqSqtHT1VQKIP1SR65OeGxbfspygrVXWdX0QLHoWH7v3BQb
Q1nEdbcsQ8vDHJKb2FXGtHEAmpFwTLqVE6v8OhYVk0rl61O+I1IinT9CZb6kNZZSFNZE/XK/BgIo
I+t/p7pbfNQ7zpuLzrCHbum2DcZLWr7uiqB1rIBAp+Jf0tcHAiWEFnx2ilDeFMpLBuRTgf9VkHz0
2ZIeSdZkMg1EotXjQLaV1KqU7xd7D4kZXX4PWFtaSy0y2o/CNKfP3Vym6GpHJ0XIKqS/xN6agcFt
p/aTqAa8MmjZm/tJtxVBeZNtfHH7GVPAlN1BdIu7RwoC0wN0RDQ+BdIRtYiryVRbtAoV4e+msvp9
5VmEYZJuApEz0gv/vgAT+KNt8DPOPOVhbZeJhRUi1oaHqY7t73CZmnsB6pBELKsX34eqy9yVhmES
fKWoRAKxriyX+MXT311tixeV4N1hM9aEDyi8wItryD+cJd+xzSMuPQHQUE6OtULGnz0Onkl1UR/7
EbNo3Lj7sZzaemVVVnebdW1AiI3VV8N1oHX5CHI4zj7C56q8LcUu6yOxMC2muSpNHoVXRd85tFFT
DwLL+2ZQ1X+JVdc+WUY/TjvhmkZJkYCve4HKqn0RURG8TkCELwxJBQyS7GMI+WJifJha8FuOtnpp
0U2kT445ZZ+ZuX3vRlgclhdZWcofrROk0Q7eZoU+cVBA4vh8nz1ScfINzuBJh+AU90+1oFG35shK
lwXYXahdazhdXSpCEYx1DxMJuSv9zAp0dKmI88nG/gbUyXCDKza61cg/+tbozYhLaMjUT0Xe7ByV
SvH5yreTuCAgZo41t/zI/5qKNK8WNdRtAmkwyOxt+pfL1MfrtDIK07hrs5p1q7XNRt8ZygmYOcwg
vaelHUANdX1kY34lrXYRUbFM0BfNFNHEwEe7khM970WqKQO3c27g/VUxRnQugI2nddIm2kReq8u1
WwO4HrypNrYBWp46IT8iI5N+Hw58cEqraXSmQQJRo/Pi0qCfrmk6AR5Rr3ahN2l3jeMT4dGAuP0x
WQqM72QNBtRYtG1rWlpyh80UDY8WFcMPa5qjxVPmSknrwJ8bnaIevXUQataA2bV26DeWVkBGGEDH
744s8k+ZQ/3rxg/ltE5zovEWAuTm52nqcXd2joXltM4t8WBAPAb7Gw5Q6NrWpGXJ5BA6V5btGl9j
E8fSQnNYOIhNUaAldZ327CgC/j6tqCJjQSS8uKnLEfIEWfXyPlSWj/lmtFuxNVQ9gDbTe/8zILcQ
GUXcNPtOOXjck6oeb5maxexxi6fgLit0cMlGm/srIp9Bmzfw4e7HQSoSpP2yJ+sMiZxcGhj3nAUR
BYSGBUCa8kUI/41gMEsD3uVGY6+vw2bmCILs83/atTt8oaiJzwWGhftEZEzSw9FOMsT9VZV/Y0+I
uTYf/IYBjqGrX+j2YH6jP5QjIGTPp4Hangm1jjva+iIBWZtjfPONcuX4iXHnNJ1/ryWkPpVBFN05
UxXeR5Huqn3R8PUayiwytgP6+FgXNZlpUMeh1Hg9UkcIho36yuaPw0dpp+DkAzGQWCJ0klIWZTWC
y2Gv0jyEKjO+gHlImbQmleKw6xz3LsMWs/StjgDSLhKrrqz830njaN86g44nSv4INh52wXhJaCpp
M7BEiw04JtFvTFPpOzuph3YdkfkFX9iIjY07+ln16DSCNBm7Nfrwke+DOO+xDQO5lHyH5GjB7P0y
oFnJ9mWSFNl1hmusxyjQqeTazaNae0gykRHuQbRiepXawrrFui11/NlVB5Bep4a2MBAg1Ld2hy2J
5S5PSSCzM99cVR0udmLXVUe0s1HE5X70kpR9ggA6tyFRyU62fl9biKEwfS/gD4/PGakATxLD1Liu
6TJk+Og1y164YVE/C2kCtLTAbuvsWaC848vySUgf7SRVq6730xeUUliTAl+KT3buhh9tOebG3nBH
yHOjq0OwIsJg06a+YpvNUPlQu2SXIEz1EnJqSDPbg7AbbgvqZjSv4E9lC1uaXbEaQIm3i37ETbJu
nMadpWmVj6gmnsYdBH8XUxvWrWGhbM29SUeh5yRZ4Dy/yaTpe1Ckp47tS6Rh3RyGxn/Uc3fwNlL1
wc++b0MCCscszJZ1ZgPoMTobqXMhveg3bv2Ae2Ozcov3X9wBaJ7miyNzIHjRM36weo54vjV7XJqo
yB+kOdgUS8r8Q6lHUXBVGkH9RZR+cY98Ow1whQwVvI8+xRpj5PO2uiTYZBlqrUP4ZUiPnfZAA+m0
I/bMLoXKb2qcZOF6Eng712U7ljvXkQmRVwObgoVQtjFtska5zaZ2cmjNEq2azRfWpTPWKCSAGcti
0hHBVZBcRVmOdMG0ywocYUM0fUJOX93ZiNvNXTSp2XHjN2n+kA4RrEFPZHNYg95DNgzgsuekaJmW
2tnE2FeL/wGkPTVDcOkMaDZXCzaJ1TJse5IEacM0xoWS54kGIDUO1wMJ6uACeMe1AUPvq94YWA2U
XSJUbn92kcU5T0VoqTw94Dl4NhXoQXxvatK4ItE3+6wcg1+OM0Z/XuZxaMfjeYYWhOjtqHylEH8V
dQ7MnzETbUuSE3+5KWbauLDC6MJZ/31xmRM1niV0ZkinKGwenqhtM2B3bc6h5bNVONdDNtFTUv0u
iKZdGCI3LpzhTyjbbHxnyMbQUlHLPq6fmhUKB2ydIRxrmsei7efUeG0CyOBl488gyoePpFAzBep5
9ZxqXnlfKd9ad7aBXTOY5iD6wCfjO8PRuU0nl5b3+SrDqaIL0L25votYBSLa4RNBuimwlpMDpELu
EtcmQHGspeWStDWNtGcUGV0h1YUROL/To8oGFQakXgAOaVL5R6U9CN1VwBfFVU3ZXWujTuJnSpTx
KpHEPzYu8ZaxZ3bTspJjeqEI9/7aDP5Zv+oK+Ef0Mw5/sRGSbe4VXLueErUnM8zbQUVpvjRG8Y1d
cfBhzCkUNBrW5z991FC+UH/QMKPVTZvw8MJjrPmmHGxcGNrQ7Tn+5HtTBNV6ogoK+l1ln2mRJxee
9PsRjyQWfQ79WgSrr+bHtxVHrdZ9omKRdJohSWb4XDgoTOyDpB1HeG1ldqGQemLEM7HAUKBJjX6C
isvhr4Rv140VQUdL3HRyI9skW4dWkC2nkd0ma5oTEHw6WqyUho9vnX1tx5KC2hPQv6iKzYR4d69D
vtEWFmCD5WBY7IrPv4kTD4VlkBkQWQptgGPZ35D0XgkqATN+XzqLAcrQBq1NlJgbUek/z19rfquH
Qx1ZtjUPdEQwiIfnIt+bku+gCXKcCheBVC/ljS8hwuwSS/OdtRm5NlBZ3wpfumnUwi056sQWAkoi
gOn8Tbz34lDPmS2aPmVEm+PE0V2gvLOdcBaaGAHRAHsJDtpb1lFsPeV6PTxqVaWToN6TUVew7EB0
NklFQoMRez81Tfjywgs4UXOdzZH0DjycH7P+8vCpxCYps6+uhj5BZ1rhh0G8zgaDeDnvIY8kBe48
KrehrGCuVZNaZZ1JfFcX9Ls6SfovPbXAdVc2wer8g3o/Mub7ogeFPArTy7H2ujZG31QtIyPJAMeM
U0OEbgxNOgw9bZdN1SU14vvJCNUrjQdMJShg6a4ePodW60XFQKR1Xgzei6JfRXO7Jc699ecjQQgZ
MUzIFwB27xGydv7Hzn/54dDkFzIR0WZhSqTzdnhxp0PpS0gA6teB1NW6IniLTDP3wtg78UgZeXwE
+GYs+F9HP5GTFckOsxAx4sj4MUVl/aE2Jn3TEA1y5WVg/C78rPc9C1YUOmJ8KK/MlqOyeUqZQtNs
lrSuqglwyYW3grjlkgs1XMJunriUS9MNE+hsc8PHffgECYmr9dbCnBNl3bSa2iZZj0hoFlMVjJcm
1vcTCVdgsLC/pUlNterwWqGLHa2HC7ccxyi/doioeolAZ5c0FwvvNupDkA+BNmApI2ZhN0zGbyAU
coXkUizLlgpy50q5R9YNQL3TpjUVm2DjdBYkNrLUgGmjir1wzycfj2G66IFnntyrEuvN3Nf7I8pQ
ok+X1K6SX3SP+mtdDvomFtN0dX4sv59R6E6zwQK3ylQHSPH4VWChSzOvIIGUCSsH15I23sol8u4X
yvKsRtqFyNdIwynfJ6MV0lEy4qj/VhlR2q7rqa7yJYFsESRS2hfGQxn5oX9h5/HK2Dz44NBNeEzC
c08HyeJxRxMURxNkYopAk5mOeiFnCM/+gK3DX2ZUrsdVqPUq2zokNw/bFoK+ekZP1CAgJixnNbq2
GJeoImr0Hkzxm6qsJEbAkiBRtpMSaTldIO0uzFqj3vRp1RLsagUktxgYlcrF2AXFsIemVt8Sbg8r
ps3CcY2kKxqvQLgLmhAaBK27hi7FJVjAETAWlQVlvllUg7963ngfzzVBkHNclQG7LrZ120GrtHGV
CS/9Su3BlCSZdXkCkh2H3SpV0D42rKnUvtAKqlsMP6O6qWJJJpEcHPep6dzE/JrRcCD1I1E/XDeh
eEhyLfn1DjG96YLdV/c1ySUp5aK3CI9Oxjgi5EPE0dP5gfduEuWHcaSA4IBbwqKjcfhZVmGQpew3
o6UmOOj5te0C9VfDBYXk+20VIgLOR6bNtpldpHM0vHlSXqwHgOWSLihvkrzzx21DLF60ynKr3saT
p03Pqg4KSt1xke9Q3TXdMiZucEVWliSJrbDBt4Rji1mbSkdgrHtvTKYL0qb3TwMzHLJZepYAhexj
9c4gfbZ9aJNwJ5Wkdlgp2VZF7Kz/9JnzoTMNeri95i/paOGiJmInfKwUkSI3pCaOgmDZTwnpxuev
827KRcJvwELHWsYhmSd/+G41/r3R5E68HAjoWdmxA++QSsla5cSWbpNwdK77uVu0bEar2dd2nNqb
83fwbn/AHfA8cW2jhhLvVD5k7WDJmbgDy5DaprEEWbc40G5adwx7SnjtCJFQ97cGjcIP5y/9bt3m
0j66KM5J6GRp/h/+eNLY607EGr3VoZqWA76UW3qMwSOTjv4wBml+4Xh0YujMp1B3dlhBQfCOHnbA
V15AyYQfUqbiasysnwob/oU36r6/yuzr5iQ0ezbnHfnhrwo4CbcZ0evL2Mntl5QydbqJfItqfs2u
gVTqJiVgqAHv1KMf7Yp+PWEpJSgXji21peqaQlp/L+Om+6FZekbssqJT7HaW7HZ9UWQvpuuM3wMt
6pgHZEN9vSGp8xFBm3EHCqR1N8YQu91inCRYoZ47/TqWuq+tu5T01dXEN0W2m64Rk1aJJudoZLuy
u5eqBMOQoY+k319o2lOMKDD45WVm1e/w1DjhJh9G01/TmA3yxYB2GIC6hkBgRb5GSxZz7OaEk6dh
aG1Y6EeOX6xUL0aA9XpVl6XxwJlkkB8l5R9FqFo6zYnxfVutEWOPHFMakJqLomxJKaWv3Xye0Gfp
K6L/bEJ/okjCEQYJbmzbFOgVFlFT3mtaAPekVw2Nq4aP5SFEeUW+4ZgFHxOt7kkSd0qkAyIZmi8l
Degr2y1blJ1RNNX/mDL+TUv6j1ce4b8gFO+4KFf1t+oAimIw5P8BRbG8vzD4sxRy+EDyhNbqv6Ao
pgcqkYrBXB+csYbzcv1PMpLp/oWcDe0Xf0qNk5LCv6Aohv+XoNYAJRlrCR8yutYjCMo5KApBVHyL
b7dLeNdsrBEmsiOfve+xxNhFFULZVBQrCs4xzum6ASZb8AEup6K9ioI42wUSsfOKvTG8n3Ksh2hn
0zHH1QB5ZFwgxrCjB0IQ8/Qjyi/gZhKuClg5HouBokKW9kI0TVve5S2RURu3UGG4FSjEw41fxZGz
Z9XMXdIBG3aGi7SpzeprV+WWegxkWXZLQqL8bJ8UxNJ8YpfRNNh7kAxYtOVy3dtGWaR/ESOpbEuZ
dmLaIKcUDlDkIQtuu7CD6Ff7BsDDsM5GJI9dJsigAp/0wcPBhzI4rgpyx1myKaKUdaeeaevDjgsI
mnUWeGLmIHSVteGadNDgd4Jyt1qztezkthdIlSy0PGlZ0dRwrfShasvReiZpi7R6VVUtAhJHsqkS
KwSgw7C3wyBS8B5QyS4TIHO4tTvFnDSQyuZufaX0jzGkpIB2OKHpK5iN3R0zTFGt4fN1xFdD76dF
EEfqvsn+H3vn0Vw30mXbv9LRc1QACSTMFOZeXnqKRmaCkEQJ3iQ88Ot7QVXxWqT0xKjo6Tfob9Kh
Ai9MZp5z9l57fSwL2QBhKur8s9su041B3U5eG0ZtVpABZye2fK0BXjhrF4TS5W4A58puAsOcpAxJ
iBRZqOpmqkIA+hPOIJkZ6aFXtsSS2ZIJ2foGXG6aBBSWWgTlUj1aikBCXzD/vppKRqUn4qI43reu
Nibfy8oZxcPQ6m5/MAe3dYN1LAlyVG7l0JafmOQHkwLf6zuxN13NiWkVBzlYoGKXpOB1IgOaIW/h
VVzaqhMMZGXf6SpYkr7NTxJW42OXLBpxfnSfqiiBGr3BqJtcJ9Ag9L5LnUEfAwWZZ4pcr3SfY2x/
IjLzts7Dnr50eqlWUb9L82ErA0eZ8bcFmf1ThQ5siCjahu0MlPCqgq5CNhhahdb0kSXRi/P/dT8m
uq6dmWWnV8e4hrV77mnO4hztxOYVE0yWyIafyPQ8MOnhAuiB5kNGQ38La44TxsldNKWH9Mg3CMAG
EbzMZyevO8x16b4DqOtcmUvbqtBrMKai0GqxaDNia0a/nnvG0qJKy5syXfMdh6DUx7GrSM4zahhc
vrRI7vVzWanhuDgDqpEE3jNjmzkWztVK0MkaNrHbVSdYue1nAcWeBG3Sqr4zxsuTUEqA1QFW2Bjl
00rkMp7X9nFL5QhUULaGtsN15+s877zYb42ygJBNhu+VBcdc3mUdioFASwdJHpibE06xMv01fcuq
RgaSU2t+8oxkTENiWpGMNBPMcz53u7/XNeay0RwjnQpLRCU7MXzY1iA3WT2u8Lb1k180cVaEVatJ
FeR2Yz16uSP6yHRjphp95ymCdXuzMg9dr7lFOM7r8jUWRGyFaSfn3leLNRATS7xOYVTec2spZw10
fZqvFK8CwuG5wCaArspAWzdt4j0K0Bj4ciFWpvVOu360MwAySCQzunpratu3JSHUTTjbUOH8HCIj
a6FseywwJQ5hRAzmaJxqflkb2F1uUC9VqcoOpTYjZMtz/gLfs9oK6yEqmOtsnD0OTGR2QYntCx1m
5I6EDJnXMKwieLmrzqomIXuzYS3/apVqqAJlII0LIJmWeeCpZE5w6IBOh3vs1SMHn6JALNU4PDdT
dPGBg2Z1SFJbfCHpkCh5NVvmB6fxOHK7JJ5drDPCTJRUqn9nxQ6d5IlFZ/VRxVYNCjOWwqDVaThG
dewa70qR2WGGXetdr/f7WNDM5u6YI2jip0JXL/3GMjYSznKwjKteqinA5YpxW24j0p/SquIPUuws
n5q7tjvjTBh2Foh7xlSDxTtnzoV2Eu5mBirbpkjk6U3NTpWJyreNmLxrM0sf2zUzTw4tmnQT+bWZ
OdMljyuJ1kG/K2Qy36ROHiZFi+irTIp3i21dlLlSt8wngMn02c1aOWHtaheogO7jYfeKZALCensb
cyb3ScyFcO9Ot+Yqo1pX53YhGdXPSatXAet/c1alJhohOsPh3Cp1F8u9AaSf0mTLQq/HOuKb/RN7
HJrGMn7n1G7+WKzzE9OxLNL5IxCegqsbx+dEX45EsT3pUhI7mDp+nxZcKLZvjDg+Fp78Mm/zgzNo
dgAslycCA+Rsgg0a4BK72lQeH4peo0zNvzR28dg71Uhs3HCuRG99a43lsLKYXA2Oq50vJhrHcNSr
/INFh8QHtb3Sl+yTkz2nD4r/glHEkvDjFYJ5EOe6iYyi5n1HAUHqSNqZ18UsjN0qFFS6dcG2xyrX
CFzYibgRK+F+aJptuOprkUTWJMnLFot758H9PNu2wmZfSTVEDvpnB1pgAIsecEnfKKAq5QWpS+fD
VFWBOXFQ7debMqvuyqG4pHMDfmTuZPGMHOuq0Kr8YkOlcefU7Ci2WoqQ/9DtrC3X+ZiNDxDBbZrc
q3Zm4Uqbu6y+4rGjWnAa+zIuiJtLWYuObp0kvqbc+qbQrTuENtkRIeIqjyReH6kEnDMNHKqqyjKM
IdzeZCWx4UU+XggrfugEKEmK8KsYO/Z9P01005FY3+0yu2CW5t3SoQiuXDJ8sGZz7Uq5t7HGdrLZ
+hrUA1s1Lc7rwfVgkhVeBnmCaeVwP81t/V06a3NpuY1xJHthPQBst69wATQ3etc/izwxTwoJbrPW
rDsopUmXlgJharqob31j3PQiF3lUswSf6WvS3Nstwj4kByhT+hoYlzfCfkqWKeGjKqfrRqVOiGWj
YHcdEDG62XxbtF4Rmmn6gJL1vd4O2p2BVBIfFIG/Wda+j0dkIOWcfC3L4ZNuKo40NvPwey3Rmwdb
k+YhBsb77BjxY65X22NZacxfdIvzy4bKc50nf7Yy0h6q+WhOngpUWhZnCbtFyVGChpr1PGpFsLPq
FAfZKPMS7d7JS3a9qURBR3CsT5l22Qq9OC3Dyt/vcGZF0owxRF6XW10FwiRVwej4mlNMiUeHBjmR
iN5JK2wgeuxdTV1vJwQFiDB7h9QMUR7wgpS3o52IZ2mW7+J5+7CK9HtGeumdps3rgyC1/BMzViMe
T6nMDYF5GewTP75G9oXMrK9PeaPLsYlYUAWSRGQ78ZdYx754KwwxFVfCGCc3CVzMTvK7QrG1ICPG
pmOGc6wGntFo9f27bhC2fk7swVCYgbRrkX2P6YJ0HADmyRYRujaxtcjIlkEAAixnZ3J2oZTWN1/x
IA9tFsk8nXCpeMomiehabhqKOL9QWcWUql13LnIpKkOiDXRnsh7QTQyKrh/S1o+yIvF7jkg5YEM7
t1fELfkRU09jWA9dpRmivUUYxX/2MmmIUK9vIbAS5HxLvIAo8s8x4wFVhX08xd91j4hrklkdUEUR
Zen8yUryBaXLLhwWi036rTtZ9nIczdZ+l3szB2W9K8oDwkqEML490ZW+RvWjmWSeu+0HWiqtHtUi
NfT3lLaWVv+noP0H9Cl2I8T/v6B9ALbTvwR9/vgX/4A+jb92Mq/pITnGpPhD2/I36NP5a28r7aNp
RkPOD9Pl/5a0hOntxBvw+5ShFiIJ1ok9VdHU/2LoTlIA/5RhNu3Xf1PS/tJPNPFn0QWnkbf7qF+D
fpk7bAtKpNrfEEY+l2LoDuDRvDBlobqfNdbwtdvIsyXe78LQuv7fjmP4BfwWmpYGRRKl+sve12i3
ay1Ti+KlSfXbpt7GL1kfL/deZ77VOX1duuM9RssD+kGHF7aDk15eqtJia+lnh7klPb2HBRt00EAw
DqnPvDd+1S83laEivwpuAC47lwPIy0uZXb10HSpBTrh95g+GhjG28MjL5dQlm8PGJR/sySUcjMgN
71s/96t5+ukFvP27JfEzv/XX7jy/kukf81scLtYvFBQqx2RmOaioe6a8OZu9mWED2NNRhu6W4bow
R02/7521/CgTQCo+SSPtk8d5JZzmmglogt3pCYxwAq9lZkmO6rlr3+Lk/dL7tJC8eMzj9o42m9J+
J38ax2GNIGzJJv+kdrb+qtXy6VwjYO+NUYX49dk76LkAnlig0hgCvHrN8Iu0njI4HxZancW+DTtW
+ua0NdySTugfqTWzGxBKPTunhxjqKJKMrd9ODOvrXMVdesdmmt7SJe2zQMH91yK001oREuesPwyZ
sY74fVxMCFM7pBw+y/q68hx84V1iOtOREGzJcSQ1J6SV1DJf//ywX/fF2ch/kAZ3FY9pYfV/eRcB
P1SroL73BS3bg12Q7Kz46HywpnOETW5+ow9PhsjLNhgXZGLIRJNEWLaN105f8gPG2W22imOpfrQk
jBiBop36h9T04hNF5j05T8RhcFxorI+zbp/rbkzZMBxru75KpiJQvTa98cqzJL7ozf34o8iQ253B
BNY5rx6yQ+wCARArRhP6MvetoVdRFa/fNhC9F4s1iQDHyFsCqtfvr0Day/yL74PvnG/+1aKyTWm9
JBbdZQ+U/ynlUHWoy356A+Hwu6s4II14d/FtYOJ4+XzHTLp9DssL8JZbBfNI6yW2+7egQL+7CnsB
SYwM9kiXeSVSWBfLjqeaq+DzSE4GBiQSssiz+PO7+pursNMxcEV8IVAfvnpXFWnoGqnjfIqZ+lwh
2P9kqM56fuMiP9Q6PzdqYcjABEDJYtCWYci7/xk/LSyLYXOgn+TXzhtZ8vV0lsWZnW1e+w2gK3GW
rZ68ZwBAIG5iWZoIS5SMNPGQgGuhmttyvh4HsxHXMssAR4564TTXZiUHYGx2jj6FgPZmDwofEpqE
S8cUVCw92Sv4Vkp5V01kUV3gD3PNy0Qk/FtrVGt7ntIXYgNadWMLpj7Ox52qXxdh3ZE/hyofKT/C
+IlKsqRgJtcqzc+SovO8o6IZ0wBS8OgLrpUknK3jNPhlkEaRh90wU55sVYdTVfXtnNy0U2KeLWu3
lO+pKVYnGOhr9JdlWo3bO3RLm/4YN2kijhMv0xbNntF99RZNSw5dV21uoA92Xp05WQl1psg6HEFI
pGfLVyibVYjjsdXCboLdzMRfuslxtbaOckejNTrqcTIcqriVN7XqCj2Cd+qO5/HWTluI2q8xwqHs
4/XKanuF2FUszcog0yID1ALL/+Da26hjS0k946CtqGp8w1rjOVC5cNVRDGPthDFcmdGnfKK4b4xe
GtFslOgn+8kwzwj10LtDsqEPP7mGxf0permd3MLR+DeICz41dGhI98mskcZcITV1MJYBHBoNbe6g
RGc1RKstk7thWdjyMnbu61VkHf1WbukeiwLUkYdBCUlezDZ9XNa2+NaBv+0jB3GUFzX89Y/d1PES
oPx/ZxBBR0D80nY0L2LDrqKumKrlKNqlXSNib7b3hchW/WppchLSjaXWvQMguvqwWlUdn0TPInwu
3BX9hAs8t7zVpl51BwMtbxZSr2BkG4xR+2B0XrNGWqvoCrdE23x0zan6QntkKn1Opll2tSpS2nxg
oQTzsXLDm56cbiUTZ9Hrb1pL8nU0LHQVsqRjgNYROyPIyq3Us9AS+vwzFMwzPALlGibKRtww92V/
ara0znkSEh06L9dqoJvQaE/RZyYiblJlCfXFrLqB0yRQy6DOFvOLbBpXiyQ7hO5zNrSGQ+osRnnR
GgVyfwfq1nmsuwjTF+DY60GvEoVixFEDztNGY+QSU8ajLWic5PPKCNo6sxWMyIgGhvhi50SwBDO9
OPZgMNtWyKRvuK4UwscTo6fmMCBpqSKjKMzLPFbrdIu1Qu68x7kWgShEzDhGEdsXkCFomKEzeZDJ
J1qZWaSRh4e/tZPqe+ut3jUFpTZc77Pd5Viv4+bcjlMvPtqaaumLQaePH42hl9m5GpvsfKOFLf2R
bCEVVP2EPqgvFmEjeUtp9CQ9ZSTTR60PaPDTMSUN0JgO8HPqT6uXzXcmIxyRoJqEyhq5s5IDEUSx
zA9WP9h21E6tYSNShpl1ROdvdZD8tqE8IiqSTciMtscUpk+ETaM43gafY2p6v7vQ2sBxanxSm3QA
pNu7cAZTddrTQh0Tk6CqzXPGyKw790K1/YSEp6y8OqiGTL0jgnBlHMIhvvSXHUB5K9zRxe4olPWs
YyszjhZMq/SgbyJ5v7hqMgLOmOo5MwfnSuDoB8PPFAQZyOLlEWbEXgvq3G0vKHPtB/6k+CrOe7fx
a1zKMSOcsjfDpSSGMis7bFcYX/APTSD/7zOzs06aC04rtPXSuipaB5ubip0KJzVRezRvypxkPD1r
vXORlk13ZXPacXb/Q2eekC3E95az8YunykyIvhqNa80ibPNU4RWdA8stez0UlodoqMBBTiKgbGd1
O8XDZp+k3ZJmANvdswPbJpbKr+xefe7g1FzAUYfBZTUFruMJWfuTsVReg3uj6Y5bVhuWX9YpmtLM
A7gZyJwXODFj2x+czbjZliwj3UeT/RykG/uenwhZheloGecu5Cvz0vY07aJWs9i4EV57B7dGFIe2
7sjySqp5RvBMqOKM9dpIsjB3c6Zt3SK073wf/YcVVt7npm2Y6c+bMnEGVSnO3YlgJFIV0hYXuOPG
ivbTkqwFsU8aRWNrJ+hcmPqNvb+0jvzkkbZNmzAleOtA+hDueNmnQw3HoNJu10nDmK3PqOEQ4yz9
V4shzW5JazLD17bUHYM+qzo9mvN2FtFgmsmHnM2rPrcSuhaMNhsl/Y4wipskrjwccOPa3MfEimKU
M7KUF6ccs4diWNxHb2nj70iS8j5ASSz0S2quxfUx8mT1cUvb5HsPPs46ycKsnlZOeJ4vkl6OYbrs
xY+dxabjKy1xXT+OO+RpxI1danzahDEWTntr05DhRBlP4rGM08ENWF7cj9sAFEEC1n9sit4yggJs
kgyg7bUqkE2t7wlM9rpGyLZM985p83I5M8bFKkiaWEm23G8IQXpgnM/THhcU+ZRIxwIp1fy1mqya
J2HrqmB31eC1suqPnt/mEt9SRZ82xoBf+3FjbEOwFhL7FeIrvUbbnWh15Y+8viZ6TGhtwSD2z8rL
9qc61aq6tjaDAapNhmwt/DHrrAX336qRZtfqTnJLIle93GtE0ZVdgGJmcM6hNli4ZFcjWRFE187K
V9ayPgK7NuqaJerQCBON3fXam98x8zAdXJhw1VXUF5ltV+GPI99/1BT/LXYN7x+aT5/r7XP9uvvE
P/lHUaETM4NIj2gLcElQhanl/u4+oY0AJrlrLSiYWOJ2McM/7ScCpQgFQdlL22qnySNE4D/4TwNK
I32S6BlWOLkDCyFiuf+mA/WyIHBhKxJs75ioiOkEoTt/VXYA3xfJoJW5H9MWJdkNz/EBkcHyFk/n
Zc26X8eBaEmYg6NbHvauV0UUU5LNXeTIYd5BzJ6runvSl6x7srCcvC+UWxx+egq/6cD8+rt2gNde
ILJ6UCq/KnQKwVFMNaBDvW7GwJeolFbMWL5hVfvdr6J1R+HvkGyOEvtlnZP2plchU8nx8WviTvaK
SaaHjPiGeXpKSMYeJf3n3/Wyl8J93BuPvDT7C2OB9n91xQKMo6s6Wja5xdLul1m2kIC7g4IyZiNn
/7eLvbqJSl+3eTV5Xspw1+VYclR4LBITLyXHWPVvnxg6eDqr9IcQQu/F9qt7OSD3GymtfLNV+HM5
N4QJM943rvKb+4eUZ+9PuBiSECe9vArzNZvJA4Jgt8ULXHACOnaFA7ICsFrw57v3yyvID6I9A1QM
taik9fnqUpRvI2HchU91aZyY7nLk9+T8Rrfzd1ehmtdZMPCw0dB7eZUSvUIJN6Twu9Zi8DYSB2pw
Hn2jh7dn5P7U3vnx3qHhRQK25+XQx331dIRGKaHrxe6tTt027PqF8pqb2KbDkYIY8CKIjYkm4iTV
54S5x3qJS0UZR7xfDHoqyuPuQSBTasCQAUU9xKjPKdinurxaa8PF0Q52yaCsI28nGJbBlkcLhUF/
hncft1o3G8n3uc/MOCTOAvmynHLvs106akUEYKIGQ5jVv/MgYSioiRtC0XpsnI8JeM7R//OD3X/r
/3Y3/r4XvKI6jxbBm2fvrbCfuhusA0mfMmX1vbXghCJXW4epAoa46YbinT05EBGHEUPLwkTNl1rm
vZE18ptnTioDzWXQYfSAX/8BQz9hK6Sn4sPsdX0xUxqDVtXeeH9/86lgTaTS4LNEcPx6cUs2QKnY
dAt/VCP8pEnICwwLU8gRyP765zv6yzq6N6Mk4xZ+FjkX1quFJrflkEmC4H1EQfWzs0x4Y4EYba1v
d2Z2X+MOl/+qE/bjIaJMZ2+mZWsQRvPqIWotIClIR6VvGDk/0VqmQ5a56xsbxOsnhSwJcw6ScRdr
qfeL3ZfUhi4zjXj/OjVgOqPMIDhAe5je0jH/eiHAt+wH+1ZEO9R6tdh0DIeJQs5RVBl2em5s0sBM
3y/3f35Ov7vK38cFJP28evtz/OnNbxZwGqmmSBn2kCeO4w5zAq3yxov3m6uA2d576VzF5A18eZVq
Nog5xqHiIzGrLpoG8+82ldrtn3/Ly4b1frcY0LDRIGb9YRt4dcdyLxtVktGe9PqtvcuMqgq1UazP
RvUs9oKKQ3T05yviGny1crDD0anmqPXjsjZHtxf3D+xTImcqUmIiOppnAPqIz06rWgNL0xpZfXJH
z35vTVMc08tX1a5J3Qs4uuDqiIMCRpWhkzh/lrJxjdFEs80NlY0X0c87hYyTefzsRv2cAznoxmr9
0oNHcgKUOl0VFE1XfN/UXFrhhCtGhG5jdfkBpg6Tbc8ESUrNXiewagorpbBuyf7zDXNzDX/JBTnD
6BPATm2ORYVjmvO99BbrE6pZxObjmoJ7K5MYUR+WyfkMzAXqsGYgUCOotS7uopI51reV9JCNeC5h
r0EMUJ30idYxSyj/E1kypBSDwlggIlDNxGX6oXRpc0UG2DmYCy70KEgckA6jHjLgQs8ATo+/Ai5I
OeeZRnG+MXfDO1Wzg30qaUOjs8Xaqx9oCaPFg86dHsYs7vQrF4bOF6sl6eHR00cYU/kwWwkFWkP9
1wSdUecI5pPaHrdz3QPH5StJDvJ7ke51+RIvrLnOBvyDpBADZkJK6d/4SbnM9EvIQAisyp4B9U3r
jLishx7Xo7h0XS2M207P6e0D3ThLkBGDR2lr86vJS1CGwPftLzRD0/lJa6r4s9NMdIkGjU97d3yu
7zygx89LYTiLP1aVepiARGpfWlvfHiwOIxm6fOSrZ41tzPcIHafk1OZzUwFHTqst6jRPaY+Ihxbp
u1pmfBjsPv2kofJALQct5qNKmNAROjI4AMHyeXaKgwWwIA1U7cC910Q1Wyj5lsQ92DmtsDQQ4FDw
kU9YKA4WgpNPpETq7SenqAYr0iYrTg95SWFwHLfWXEkvKhGJqn4ytYPWJwI9UU9Ulq/RcBRHK1W0
tjzQnp80OsvoSPGKTogOE95zDyXMO3SMmU1zylbDM0FiYr1AQ2hqJ1eqDEKCXgI10zx9KA+FKrZb
7ruRvwcmaujQNeNywBLV9P3ZSEMiD+ij10a4xqvzAfkiiKtkIpes0naVXo0ATftSe0gBT+htC8vP
qynRD1KfkbaQsFfR9uiz1vmOoqQChdObVv6V+cOiXZNMnjvYCemsnZODPeSXahxx9lmpPbVfaC5W
eeLX3bghtprsdDuTfPHts9LbDHBwMnd2SB9z2ZCJGVl7tzI9rqOY0Q1pS/YKmWKS6FzDwijB/NSj
1Rl+qtDfQLWq1KMhEkuFsmyr+gJ2C4DO1tucJJJmZiHHnhJOv8iks+qKGY7or9KMBLY68ixnTqwj
utTZlmFPOastAXJwOnWBRxoPnfJGWgSRSlUU56Q7VkgVKfR6wCRb84lEOnGqcmcZb1ly0v4gcEIh
H6/TVg6IdfJYdh8BzIzD8K3LRkoYwxcyl40DHM5L3AKhXp1txVPuFnBPFkCPNxNaUeJDAKFtjQ5n
OE8SL0KRp+YZwWiXGsPFZlcJzNRyKz/H3FYX92M3LhH+Fe/BS7Cb+ySfLfswdlBPizvBX5urJZGE
e5tlfWhIYDTQdNnYYUFNaV1gUSB4vqWZxONYsuOM6qWds/m9oeko1BlmiDNt8GQXjiVxWM/zhuAe
8Z8aoVYWezOs5pSqH1eEaqiNE86pEVRo2JUtcXxVmG0Vtag75bp1ttjQESJYKsBdl4YtWwK5ISJn
SGR7ytyebEzVuPSaxGx6t6WV0O5Ug8Ffn3NqWfy2z6v7YZHu/E5H/MWX2cRqOdoyZvY7CmtgnW4L
Bc+sbfU7DadpfN7Wc9zyobTJbW6X1Q26eVKQ5RRn9/w34M/O46IzKuowhBL45bI2GysYZlBs9oxI
MHdT44QNnumI0TakomomEldTm6sPzZoAfTMau/w2KOVk6JQF/fFyi6FtsejU2bkJL/aL5jrrGLbU
EAQB5XuQYztp7RdN4OL0B8YpD6aRD+NhySalnwbDUI0fM1y+wgRVYygCAYzGOnHj/WOpvPLgsKo8
Dc6gtyGtaPGwMGaoQ/g/aEBhnC10NisA0Di3Nvtzy9bZItYS2KBTTTSfSPdAR72Zhjrh8WgAP/XU
QD7zKlZr8sO3J223xB3EkKaAzOxhvuDjQICWw7S8snLmOj7OuFGPNtxTMkh1BR2yaV2zCMiTQi1s
DjJ5HPOeoU+FjkMF+tJY6bes4Rt55M+UzamrJqfkBdJy+WFLV7u9GCrdGS+yfgDLVxkO2VBjN9Y1
9BWRxp8s/hlS+l457cmAXomPtnO3OfTs0WLAmg6pDHKli+SeBqdMI7Oi+Rc4nZibQOJQ1a/6QmPo
l0226QaMgqaeF7QQzblb1o0T6JiIi6gRShuPHr0U/bClWYzuEL/BdFkXJGpeuCw8WbQI9KoRnO5V
IhrNCuZJBWzH+VR17MkHx1Nr9jTqloojReMzjmZVyfi6rZYBb6pZkGt86fWOgr/j1Uvv3kkmTd2X
OG3s7vucxyOyBbOQFaPiFL5fw8KcnW29Qd8T9T3eeo21xTijc5U+dkUSK56qPa/B1hOqFJEmrFm+
BE1aBoSRI3BGNAxrZFuHMfGVZaNC1bJO9ud52bIbOUR00+Ifs4RcLuQSbKicncyHTDdHkykzumK/
RqFunCFU9ZAXaROS70rIUZzyWXe5u1pBPppK9yifxmQNzRTVYFTD5XNDyuOGMwyd3+mc2RvLfbZw
KFtTTW44ckEzMuS1jWuAj3EeTRxbOkY/7FvHsWhyzL6L03xfWWbdwM3S5BFjYMc7yUoRX0DW6OwD
3z7qZE1vGy9kp/PQe9iCwRotIhXMRhVbIfCF/DHVjdkMN7OXPVnw0PcixJX7/S2V9lRVG9+IW5YG
mxy49+3A3rB1QZlplOXdoC7NRItpF6brZEYNRkOcMky6n8Z+0m56pVwoh15nfyfDLGW+qBgHR8zH
Yj2aYhEjAoppFyzf8V3JjzEWqOlhSZdFO+qwsElvTXG5+FMiuy4iKTR/bzJi+5pJva0vCyLXXH/T
a2aD5AYs67k516QfWrVWHAlQwnxSyazuA4+0BZr3ZSrnADCI95h3JaTU0kvRg/VLpn/IR0fzAoet
lPPngjb6QMQAI4Y4bsx7q8IOc0osE29m34E1C8m2p6h3KgiKfj9hzPSHHnWh36BQ5UJNChjazokI
cuI5P+ID3+gtsaLqeL02LGCu1GwngkOMttyp6egc7GTqnWuQvOyBRrGUkTlm2FLqUqjzLVvS0W/M
xniwB7JMEK8V9edpcPZ022HxfmzEncaQQ3WC30MWNgH3XbH41AR1xhFBmc8ALxy4yllJYo+B0Nv0
+7FpP3QziQU+EakwXbMaatyOZ6wLxhubzKgwUrYiyv/CiWrH7e9Gk5c8FNO46gFABVDOZW94zJR5
JzHy2L311I564gWc1sqLidrGPcgeUIEPCmOhemmy9e7PpdSr6HKqNwpDumsGxkNs0GhpX1ZSMPbm
mUkL4SIDh55zi48D0O0Qx+tlk3SxfcjSQfOOaxtbQLuzWWX+WGzr7WYQX+mrAg3MAfR6DW2uLjd5
JJuUlDHLbocGr4w06nfW1E9ukFKxbQc30XJxSqZcfBwabfcAL6yGd5TaSRZUa53hgGls+yMws9R5
MDbH3N1fthMSlZw8WSJfnvLNjL2btcwM/ZgXvBdHDX6v59NIssk86+Zx+vjne/S6qQJOXmCYBIjr
0VaB+PTyFqUqbWPckbXv1obxqNlbfBYDg9y9Pbn+WFrr+PDnC75uGP24oGvS6scPio/0VXdgWnNH
L1aGYAh7yq+b1jEgpfGXkhUxvBXe9ptrocVC9+VYuyPdetUHj5MO2zmDa59WkXnYAML6Y6rmIwZ2
L/zzz/q1aJeYz/lxyDhptIpXnSKvjrNeVkTaxMi4vaxYr1Y36964d79eBDKW9WNKtM98ftjUf+qs
5MoDmTsBIanSMf9e5SK97ap2Pv3bn8LHAjWCbBKIGwgtXr4SldtR2lDk+KlXTmcQPCEm6PVbKZqv
1K/7x7n/98EIOajMSOh5dRkk1RiA+g5mP9E0TQQuUl84IhqYOe2+k+DiR71Xt31LL+HRXmyh3+eU
cltEyT40vlhXS1yyMyn7tI4gXU+pkRROgIhg+fcPl2/SAKhvoLnjf/bn8tN9N70W176z33dneGdi
GzzBq3DemKP87uEC6yC61WSqR0/w5UWMyZvE0K50M3vKEM61beeGa0sA9hud6V++CtDF7GtcyGbc
5r3uLxW1Q/7dkADmtofhoM0p9raM8IoAbq9q3mjT/XoxRpv7kG0fPhBZ9+oTTLeRxpXcOp8GUhdt
JZqZcnSfOtHo4Z9f219adaxflkOnTkddq9Pwfnn/hNU5GcOo0eflHX1rbeYTu1l+k6VNcoUCwfOH
0dOjP1/0l4e2L5qoWumy78Ob16rlhNm/6F2GB1nVxqGVVc0BQO8/ce7/GZz/N/3hn274LxgCf+yK
rP78X4fPffMzjuDHP/t7eC7+okNPuBz4QDrbpNTz3P8enmvyL948waBwN3DwoPbhxD/Tc0P+BUSO
2TmnP9YfdqL/Nzv3/mKWzohMx/GBLBVS/L8ZnTOdeDkJwrlhcRg3+T902JgNXtNtMBVXxqhE4MxM
pIxhUhsyVc/8NmhO6sNrh3W91SnCJ88+VlMhPtZJflBTegbujygMljPhK/R6aUxCPUTccIYTgskL
qaTRes7FthvwyZgCGrxaBxsF2lnLqY2IpwSkAH3MEMIYEzXrseuG83VWMDpEmkWl66izsffsi6bP
71Mk9fPST20YJ/FN1iwdkEH7oHc9sIA4QfgvVOTSmP0f9s5kOXJjy7a/cq3muAbA0dYwIhA9g22y
m8DIJBN962gc+PpakGTvKXlVKdO8TCMlpQyGA3AcP2fvta+xNPXrCiXTCtcE8HrkqXctCr9NPYW3
TBmfQvghqYagtXG3RRyOxBKE0ZOfhOXacMvzZMDLKrJZh6LqmM+ojAC40remS2glG6AJah06qJhC
XX4rhtS+HjtTHHKhFyvXKX4UuesHIYF8Nzp9vx9Mzl5RXeYb6HA5fvgsPZg4DoOCD71O/d46ld6Y
3eJxMQ4YW9s1wrXhG1yTalz1oTKOdhjpdI9BqNxZSKDWTWTf1snI1uu80tIyPlRKWjgRO6oYN6VB
jwTRJ/7CRlrh2TPhsPCp1nzVdLO4QtlQVsEYEeAXFaH3o4kNOyAjg2OyjU8VoFhdRC+VJ5EHCmXK
G+zY7lMOk53SJKH0rJq8uAieinjFqx2rckSZKGne8CacVXmVtO4P0A4QXUOWEAtxN06HCUXFTk2l
Qyal7Di74N53AaGvMZU5a45bcP1FOTprQWQRyQH0Q57N1PLUu5RRuNFko18jl5TWQvIzjYdGj/TL
0Lq3paNZAelJnAqdPGfepuFUX3XgCli7JjtXCZt6lQr4tLAoiqMyc+d68LkacZbUQdQl83XY1hfE
+VR4jSjVhWYRfvCmmI5z5D66KDmzY2Ja5Q7/3X7ASIdzO5y2UWm+FpiqK1SO607NyVMSmtFmrkof
Bn60qnV718y2wIXrHjw/nK+nlpnWNJtBxH8iottat7Db9eUlHK2zlennlCQUCP808adnomCuohna
gpecOBjCfPOcIIojAq4zmDR0C2m17+MJVk0K0hwWw4yWlBQ9u7ly3exaDO5uwap7GYS1Qj64iyhZ
N0nG0E3A84O6YFdZd86hE3dDdd/Y7Q7h1Toyv2diDtQ0sZ76MwcUeQcF4xoz4UpZzY7tqN/C41/p
oXnKW2ulT+EVLp+NqnI6eVOLlMwMurIYAn/29kmShvtch5vVNlxVzT9B6C8PXKotvdgT7OU1ugMU
5JltrHtFpsnoiAOHIHkcLHu+sWM+N045Dmp4IoMG0/k9j83ZSG+myFx5+muSeTQBCC3g9ENBu0bN
dhDE6vhzeZhILjXpZdRUXTjQTsw4N3Hyw2JXQSQcHyR+SyzKqDSNolsRnENYGpAQlylPGLvf3DxM
1pksbPY5+QpIzoClOg1rlSU/qjy/ydNaIt2midHrzXPdjB8ahuSg4Wk8mFZ/Ugohu8oveFHfULjs
DI3ciE4Y71NJ5sIVDUVcpxCXdlNahozdMz3cZFqFCEZfNNF+s3N1Cl0EsPUFKcG6SqskOsCXpB+V
1qFGBFoWMziICX0rcqjt3yKfgAG6AWTNkmEaZxuN5Dw4RfdRRp9O098R4LPFxV52W8yodAcE7NBR
6epYjN5InrhDJS8/KITudE0P79piwexFpnbBzVqJIMx94lIGHYyIHU7ZhslDux/rCvOr2+eHKKqN
R+RFclUVsnrWCC5ZU/WEgVbO/l2ZMmhYZcb8RlKKf2WJZAuurSMQxWSkU0uICJWTEglgXS2lNHkT
NHQT7znXsBurPFWH0Uelmw+EICRpcoQB4B+9CMEnJ9P6HJoTLvDcD1IIKLIuHox8vGHsQeBJTVcc
+fK5Ccv0Oiw79n5QOhNPRqV3Tw0lkZW9MeZY23F0DxfVXLmV/uklYHmckGyBao/AbGd0gFQq4ahT
NDR1oGXNd3JEr7ys/16oBFyHtCqGk9ltaxjfGw1n+YjScYUdBE5GVh+rtOO1wNBrNc9WHTQZtV6R
c94nd8JChFF6pFqQCyZ6k9ZdWKLHnOvv8MOybd6VRwXJ52MYc2+HCPSD1IrjmLX61o2ydWFba/Ai
/Zq2XpCGxWUqkuuGPj3jVGwbqMODDPRG2NQkOw6r0kI0/DjPL9JmBETwRcwqY0Ujf4POils9+cN4
XnArND7SoOvV3tZeEq3ciQzshmPOT66X7VLtxSGRtm/GK9dSD5E2tgyDmnLD3bGae1pwtrvr9fK2
zYetVanDHDk8BmjULXe4ibr6mir4lGDoQPNVvrsuIgaGBVfmrB962R7GElwvshq/sb6FTfyMGeA4
DP2RPKrbKmZI2aWn0vFpJBsD0Bb9FYfdxSnqgzXN68K9mt3+CT3b0dTEgwa+cQWh+OL65ec83DfS
jbfGgKBhrOmlklr6wwltiDX2LjTfrD7beKlmrHQ0PKGy7y1hP0/yR4HJHdjCldOxvWDPXAk9vVS5
sa9DnOGmh6+fybbZxzfoRKw1qoxFVcMMJTXxR8huixL+KhanUdAULfLvjZ4c4IwFJiTMJfOmn4yZ
JR+3vnpNPG8tuOyrWNkiwJh35YfDjrx1ZoQ6cYvo4jVcVqkxIVvPyR1/ilV0EtMTQVI7r4i2Sk1r
zTTIY9HH+qhjkFkxb7gbGp8QYXXLTKFcz34Z9KH/wcO6QQS4C3OyQHQ3nA503YgkH7UPRi6H2Pdh
ly9IlmpNJtihKiZegd6ubKcgHbSN7jzYWvvWYuMTqUaqEaxOPWl48NpLCAtHL7s7k8H9MiAvteaw
YOrcwl8T47sxlsyMSjfWZppdLaMiXEvFC6x8CLoXVcpn05i22J72FgxCuwZGG6NBp7e/0fMdMcSH
yEWEks86o+q49XdtLri8usOYtQeuQ6hWbZ3pu5wn3cfCZUS3vdt/q0ahbYrxZS76TeHk1R6Di3tS
Ukv5ov507IoPLuUhM1mTCslxX1wtHXMlU5Cl1tEhL2ZFXN6lbQAXlqN76wwFsWD9mNL7tK+I38DT
k7iBjM27qA4VV0LeNRQYQzfcaDGvQ2Vs7Hg8tDN9ZV9nqD7KnaHsjTP2q1HIewWLclNhyeKZKOqN
LJt+Y6HuYWRgPTO7KB+G0ioDYUv/5Gvcfs4AY6tSmv1A/vKzUT34s7p0tbivKrWxB3MLZuk29pqT
Y5pnFwvQCIqjZP65sVp5xFqEUbW5tVrzzkuGvTKTV8YAN11PN9k/m6O2iWdSZmh5g80HJAOOd/SY
1VvDdta7j2Uj3xaIBdg5h11uL7H23bemNA/6jC+XmnSLhcJf6byt/TgMWs9iBlxsUPdv3emJsT7Z
V1a+LRO730nvmFf0+5pkj2knDnQ3MYLJtrnVaw+jUhGAxvwete9lPCU7SvSYW8kSQWH2j6UoXpip
vJq5Co+2mwOkImFEYzIWmTTgyxKYhXNATsx1w2KVsi8MM3mCuGJ5YwC6XAk3fOuIceuH/CKQHFCV
rOGCrUUhg1CMW5lhYymuChFerOgSJq8l3WPPus4zuRtK7YB89mVxthQ5g0yzJjhOfxURg3ydqSBR
n0wgyFipArtasOAl6ZMYzarC23QhTU32mLfGETB9psBLuCC29uCO82GRaNROsuPcuWdMsYlMn5tn
ZKYG+aIstXCXVLw1UgvouO0EWeWGu85iQmrBv2lAxnpwT7ySIBPrTsAYDewGzd2YedvQFasmmtZD
YhuHVPcGLDxnDnbbBUaTZDgHvDx7bIZuk0zunsy2xxhn0UrL332G5pbxJl3rZkKGYsAj0R3mtnFD
lkp67I0nzI9vdjZzzzB6arN4W8zwqgEVke0z0WC10BBVZSNe49AIX7yI5k4GrKcBOGNOu5mQ3lVi
LqKVtr1vlRs+xhV+R/4smq6kqu1tl9TUDkwWDszBeGFK2v8QYsRG0O9eBDQnYGfvuBefR/ZnSGch
IwFtuSVhlckouSEz6L1QbrJRSXNvKHdbVeN89Ef5ZDbx3Whb7VOqZx/p8i4NoeFo+KONcdfOya0N
7iggFuwS9vqHbLRjmxRi7ZQOocnuJg3bjwYn1MQt5CvvynQAZVpWIPNMW7OKLkCWCr2NFeAWPUe8
Sm9Sn2OeaWjZVTk06YVMKX8/MainKs1bPwmQEfQ+mQJp0V444WpbgjDFoR8z+x40stz6TDWQwrjZ
a4gRBh8QMLTEMuXZQVq77mptfiUsj/HZMGgB0kvvapg1f4+6DKmQYdaDXMlwdLZdPmtnBPv5uBFa
r2OrgSECs7iYrR9DHdcDvrpyvGSp6K8ZbkGKsWfPW2xVqJzwnvV07iKCZ5ON0aOYD2Ri1sa5or4l
2wamYF/5+7RSS6hUR2LlI8ITcgQXlU+709Ay0QuLkl2iiPuLykU3k6TUHaRaDDc1yTgI6thyGW6G
ycVPxMihW+sO4JGZFuGEg8IHnvDome2MAjePYqxqc8Zoo4aNtWGxjGGFIjSqgoG2xxLjZWlPPfto
wnUzOYJauebsZwSBkvCQcFRrYj7RVoaMdeOVEZH0uIlzy9mOGcXGaLB5U5x2ewdOr3Vxm5qIK5U6
CeoCBoArGU3Rfmrd9uT3uf9QQe+7k8KBm4IbeIZn1UTc0VlhpYTsqcq9hB22tQQfFleQH+6BlA2r
oY1LyIozXx5LXH1L6yifvGCU2phee4ZmO9s2k/P8YFvIYDaTsjVOjr5PpppvJIeCtiPNPy2cHkEP
xmLrWDxLLaAxys5oWjmpXstTNOu8wFw3dAlUYx6jGd89XstoF9wqrYnZc+02E/t0zvRGrGyjMeor
bRBlZGwSj4U6hKVf5ud0VLqCGG3MA7bHGfkCw2DltpecrvF4yGdIsvcpem/jk4Nb7H4mJaO7YZSl
dYyxNqnnIpnHc9dZpOxhc+2pwdSIBsFL9sSDO8ZdY/UtsXxpb5xCGuLsTIlqpl1JKEe4szuyA9HC
UFkzICuX/awGJJ9C1qdz3ZmwKwal0nFV8UeUBH5UYMa1HK6FM6fyypE417HiawyKhyyz3ytbLG68
zu8wICsmURgQp/CABzUO16JRg70roGV7q6mDSYTRUXeva+XZS2iZod05MhefZe337wwDzdvJUPKz
6qhQcj+zN1275FkCvD7W+lC91KRDLwGVhDYdRn3SzXXvh0hQinyCnYHvGxWBOTd3MXqX45CG0W0a
hmG88ZoZipqjonbrJMpE9pVDpWji5BmfojwNKp9uexzNmMZGd1rFbAPDilEa5wcioD5JHvQPmBb8
+7qzvbsm8aors+vtWx3zBme2cjSOraz7NoAu7D91Y2rfNshiluN2mo1EHMm2AwYmmXcTJjUdnaKo
l6s/ohCrE9u/4dxkr5WWpgdpRAUAIrda9AyZa20V1IInZcfdD731uNdHeE3rBEXhfekKcU0gp7Zt
ssk8MdrkvGCcyQil2+Vm1BCFURcHB0FMzv2hC5yCeWTeZ2yXzziW6mNqVBGEuZZ6xBrlMl0b6LLZ
FOOXghizZ4n5j1d1EpLRM4UqegN1HO8QLMwQkyWBsG5Oml03GMUjKWY27cVIE1i34+qC0qb9NKLy
mvsIX3RXpz+0FD07mq95qHZmJ3nFsM7O1vGSi57rNEdL9heK9qju79KmMEYwdZH1An4vBIIMmtY7
d7XnPBmqppqJXPhitSBjr0c4gxLEYvrC7YUNChWnQiVTQuX4Rq8VapM56kzCCHSF2ghuObauhQMr
0siFtat1EbqgWvp82ytUg7TfGOyiHrtpDQ+ZJEzjg5hf4/aORLx0HXpCP9PxnFxX3bsD4r+Gp/Ao
nFlsE7ersB1jnd4Aoko+jWymxFGwlY9m3kY35IlY96MoOSBYs1wRKycflB7D06D1LLdRbytiOGE1
u1F9N2fWdAGBFS5ENu9kIx3as97drWCHoexoy2BUDyKjM0AWdL3P/cZcWUyuyWdH7uG0tCK5Fro6
ZYjT4Z22wzYXKYRpAeXaGUvo6XZIJ7W79GN8pee8Tgm147HKN1BtnpvJvm91KuFqpyn/pIroo7Ty
nSSuUKO0cWV+KPxp3+NHxSlN2TGHgR7O/Xn0yCSokpSgPasyuTlLVCYujWajaocrqxpDcISTzeEH
CptTdNoT1Li4IIxndB4zALijMILBvIE4ljw7Mj1NmKHeFTPmq2JS4sdI4ZACoNQHXNJm9pwT4/mZ
WyJ/QVJuHcNJ23gqbsHHhNnIUzS57X7Az+IfQOrKlJowK9WO+7OIDwOTvOfcLdMP5Fs4urJZkHHp
NBA6XBKd3czKv0HBMF6cyq8vQuqCCLxUarhfGrffoJ48xHHWowZAS4za1h+uJzOab0e3I+PJ0zvn
PW2t7IgODZTAbOx6e9T3OhyQD3Cl7jmmQoKsYGbDW9tZtCfGrrkWZV7sPaTIkBM1lzOXO+8ILV5p
orxVir5QH56Yns4YUGITGZiKn6e2MHZjjJYcoTOOceIveQUiQ0ZHi/CSPNoo8Q96KLaSzbTRUZ3y
IsdI4C+PpEoAA8zNFaoOSc8ZXiCAjBPtrHTticgJrNzATh3R22UG7zyOwPABxe9rU4s/OpCtoKXQ
Raokgwncd/sqJG82m22LaAn3DA2OxEzbR3IL2afC17KXE+8gYth4sQ+BiwVylVfhN8e00h3D8/Rc
GYWO2ZlQP6ea5htXVi/YCD/TAeg4OaaR2aBOscry2NOCx7SiKmSy0XHoikct1wIRNuIN9aEZ4ErS
SDuhLGj6Hdo4EgW9lEbM6HxbHLaXdgjd674EnJhoRbullxWQYUtJ5xHCR2O3vXZq+36ArQkhcCbW
WLrhu+mVJ4YQm9Hu5h22pZempnNZKbWyCm5jvx7atcZUqOuFG3jDR4o2qeSgta9LJONTN9yGkUN+
YMm6wCt2g94bnmANtzzHNqntfvpI+YnOyR6GgO19hzQBF1AEiKFEHO4JsMFptY3ymBj6AXe7hUB+
X4nBPiwGMvSNPY9y2Q4vE/wASuuWZgVSrpvcfra9aifJ9oto6QbE4iJbdKZbI/O77RClp34S0b6b
lZhXXgbGWG87d60KDP2krFD/Wua1aB3aw7jJDYjVaArRi9nlxiGN3Ru/I06E7O7oW47XSBZNa1hN
9AtRmENnhbrR6W4RmNGgAs1oAqYwr1AEJ7psNRVT3z1ZGS3zxm+24WgyQyMM5AbMwAJlLKlWNZT+
OmxbFG7qIFW3zzGPrdM4aW/HkTsmy9WFUQLQZM9Jt5jm8nPRZvW9H+pXvi+NQ68VD2gKzybp10q5
x6ZuTt7sntM6ffR/a/WN3T0VvL4qqiK/rdEMfCDUxs4ftxeEQtprijP9GuXDkmzW9nv23T6w8zw/
eUWZUnzwZca+mm8dM3vvfpOZ8aTFTBU3i3EIr2hGQJGMLkUbf7No3utpReIoLX6t7g/oTxE0ZreM
BveF5+7jOM3Xg4ewmTIeHVyxz2QbSK2/Lm3w1ip97obZvZ2afi3aqbxNZWO/VYjB7+CBQcQO2emo
lvT85HcRZQUiTqBsBHjnORSVkfStloDeLeYpGm5MV3YIObrz6IqjSRNvPejjRYayf/T9LL4ONbm1
zS65M8qZlluHMq+vFVaVYZpRmnhvTcM4caFimFeotujqyCE86JVFQ2zB0eiv09wgqDQWiKdv0ggc
d6OIjG3Vi4eerWSjItUeSWjt3lU6uRSjpHzafXkniCjUy/mMwuNOk8a7KaJdzpbo0QTkih5FN6xM
/z4rmdbAFFt1o3mYQu0UZdbBLKnP/eq1nhBQlsNp1IqOQhxKilXDp5Ez7cS6zmmps7H7ucrojevf
xYCwOOfbpPAz8JXd1S0yaZGAuW43Uwqelta+s+O0NO2dWI+hQ+ePE83HITbFt77wjz2NvDKDb9YX
v7UFeRBUbMpHNaXySRVakDVMW0B/gPQYJ3NrQK07uW3zkkbxCZ0bQwIm2yQhdqonDbeJAt7LyVrX
x2dXuk+yqO45zubf+DrFStpjs669A0wlksDpGKuo3oDPPgv7OMb1KaWBdDP2eoKBx75Okw8QFWmC
sYG+DFQWAPjlWnEgfEkGU723rbKvh2TsPpJo7J1ApkJtFOExdNKTxg/X5DswmCaWB+G1DXXuFnwO
+Q2Zp/zHiCOIdmIyrl2LyStfqsi23/Sl55bzWwIB9ZbnCbMOokbqtlYilTSbTV0Qz05kNhns7Is5
nhBcTzvbHOk6h3K4xrHqbUjv068Mx8nmTesyiLKQun93Y0oM+jHFJ8VoxPwwHdYdQbdsYLkRRadI
MLSkGfwJbRZ5fxgkXTXuCLoAoQGA6UX04zRehZaYaG7KtCUysVTGOq+66Xclzf+JQP4L6+ivRCAP
iEDkv97Kj3+t35LvlfzXQeb8m/xJELL8Fb8LQjTX+DcUAYImxMJNADXHj/5QhLioRTx6QTrABhPh
2Z8UIabxbwi/lunDnsT07S1RYH/QFPjRYjXEAIRUckmX+EcJFYt97/8bg+0lNg8NGXGX/FVIyr7i
PCdt0qCRzNHWHLPucVoUpcaI3hvPU8b0PvkxtGn9KIzq7U+LdvP7J/wZN/mzEuuPz0UogzwKVIr4
SnVDgoJLb+BzBynau1SqZk3uF1kQ9JiGfySL+v2zEGIRHgrlBnjEFwsjS9kPwzBF29zjsfdAhm8l
k62/UXxxRf5jJZHn8OJDWYY794u8V0rLReXBpxB+VQSdLMatGxrZXqZ2ycalirNWhYFp7Vo5Fodf
r+bParPfviHKA0pLVEQmwXFf1Gb2SLvIy/lsZTNBcmPr3GrzVaX3ydZsKckx2v8zKd0fH8m43uXt
a4L7WLRof1YhIvbvKrxrW1jKCWQt3Ca5l840Ijh5/Prb/cXKIleCSMDuiXDJ+6Lao7NVtzCAtECT
NV3cUOkbJv7JIbTd7KQR9W5nOpXPkO/zjiHhrz/8Syjf719UIHXgW9Ktxgz78xd1YHzy2fTYfMwF
HMPBDekTPbGCU9ge42+7ISPDRbE89dsEyfTKJH10Y3gc1mgl7FOv8jaxnth/syh/8QBxUkNQrnNj
o1hdFu1P6z8bdiwrzBqBZeX+1sGusLZ9otLxjv0d5uKvlgC70KKPxnjOLvZVDNqkI3p8aFxD5Fen
agjt97jy8lda1/a3ZsBg7zvjutbT8tDTN28KncE2c8+kUc12Hrr5NjNC5p2/vjJfkI2/XRk6k4I7
w2Cq5xri5yWg8serBm92O2PKjQlsd6kKdWrwDaQupkCNl3sP5I8aF4HjhebUSNZEgd7+4hPNfhyZ
dD31juL/mgzEPZK+4Doqy7o5m725nUqmQ5uuiDay9axzEmnvRaYErCqiY1b6GJuHwQzLJwcr5d9m
y/7nA41ClahlHmeaJcjGf/5qtItjAkm5um2Mn5XAjP7k+stpUVY67gxQjPoPFZJN402kam+E1VGi
LoHojLDK2l0Bk5+uoNjZHUa12n8qCulMmyaKGLEZYvpDEvpd/Xf0Wf3Fbv7F27BcCs9m67N5k0Ct
M7+qeEOvB3luOzilADaeShWKkjhYBjSF3RanFJz5naRTXzEls6Jv0F/QZBW5dyyjmRYlStn+kb46
zS5yTWAkGk1Ip98S8HA5FHcYIDPZ0dXL+QPcThxnwZBxsPGs6L6u5vGGvyG+bdEKJiutUu4pAV53
w1Qhv0uAd0bYJqNkyU7CmmXtIKKbRzgr9l3ihFT+hlR/p2r+WYm7rAc4Z7S4AjcNYlzx5Ynh9Eom
g7BCpojJ8C2vUQaU9ED+5pXz15+CaAohOLpR68vWVM9xih9DDwPMqJzgzemzqklP+fVj9p8VAl9l
0RUbFgif38Dif95oQKglc2OPYWCMTsdEdnafWxN0cBSVOV48pjV9PbZorhgA//qTv1CYf19FSh/D
YgCFjOLrKragE7U4JREO70tEo8OOUSaQOucgo0g5XPsI8zeFoWvbLAGsT16IvrQuitpej+7g3sRd
VzzEmT59pDI8N/SDQBSE5MZl5MY8hGaqnciBEg+zFkHtdICQ3WlZWXx3co2eau2nN6rPwt2vv9Vf
rKeBaB8FGUn1UH2+bNwpksgpwa8Z4D5j1BQvbLyRuenUynIVud/GqI0fNca3f3Md//Mt6hsGriMk
wAYq4K/BrbSZAcrWuh/EtY9IZ/QYANjNncw6tnQ80FtusAt0i3jna5wcf/2l/+pS4kQh+E+nPcB5
Znmd/el1lc2WpVl6C+gUN9yuay3m+FqJ/lWrXcxFzXBNA69CVDiiAE0rXqqGnW3nXBc3BXnfQVN6
jwTIVhw8w3ljmTMsA90t9wz6nMCXHBnxI5mbWq8/I2HXnFRbBEh1eEGtq/3Ni+dLEvlv9yVPA7uz
sBbfkPOl1IuUWny6LhrFyHRpbUP+C3FWnuKiMwglHN16T0Pd3CQd1sXcbvxDkkeYtDpN+/brdf3L
X0VwcoBwRAQeGPmf11Vh7BRJVnE3tVnLK7hv34Z+ceGLXh68GYisi5gDacAyiJHko2STezYEIum/
+UWWIuzngwRUdjY727dhi8Nq/vkX8bma+ShjfpGmPSNiPcyzrR+AESVnijIs1RbycXyI54nEn73A
3bgz0irf1AnAw1//Ln9xp4Pr5zJhtDMokb6sSSzMsNAoGIJGQv+K4sy7ctggTtIoGzqtkbtzI+PN
J8rhhJ+4+Ufxsb/dHCjrMbTwBgc389uT8Kc7vWrCzk0bPl35IRBSBlFbUVjt7/fg/52//8tcLAn/
O73w8lYk71/ghcv/8Yf/wv63yRmPLY5zmG+4Pi/e30/bC4OQqEeOzZ5NsgO8zP9nv8DFxWnb0g3O
bR48MssB9ffHaVszPX7mQ9e0sSaCx2Hn+geBkD9X7R4l2/IPRDIeENK4vm7+hOj4xrQUNA6oiVu6
vq/SsKvAyTxz+6dV+YuSzPnC3OeziK/EWcVZlJOviVHv5ycS3LMxtVHSrPS89VZaPzbbUeej05zC
cN2VqB0ZoY5y3Vi9c9GHPA5qR433bhGWbzW5SZdKHzGc93Fx8Apw6IMFWSslN28FUPjT1xxrX9fq
Kal8cZS91G6S3qQVyRDqJstDZp1T5N1XXnWJDVyjtrL9QNrD59QO1Woke/B7Ajly7YXRc+jP8Byd
miLdsWjQr7oknBgqaOhy1+HgDNey6G4Gs+k+QxEyWzBs993jBLRLfEvCUNfkylLpMR8mKM8VeQvr
eVEdthwRoJD05cfkoVej04LxfWhrsZkmNEBMvaZ0U+OKj4Oe+QFzxqKLPucoIz1QoJnf0uVkGiPs
TjcxVTF2aDsmP76WGYFbROAp7v3YEbHh7asiYVK0QRJIdhz8Hc2cmUKoaiKW3lWeNpJvRFjdKmZM
Pqx8+tL2dUsGDEk+Rv89V5Hbc40KK1nneineaIgYKoh0lImcvVOC2+jhgWiQnfbih5NzOxdh9dHj
U74z+sn31nWYkHM5GHLo1ukI2KCbG8c/gFSxfXggJmtOY8ePjnYs3OepKn1tRaYJkpty1BUt3hYk
ktE64Z78D/lNknGPYrZ1EufIdLfJUG/q6USubQvibPI7j8QyQ0+eTOw63ZFD8qRj+wFRvYqawvUJ
PqK1BQHYzzB5530PK7/IkLv7fHAFv95uIJAXgnSTuonio9sjWVprUxqOBO+25aPNsKwj+cTpHlLd
HuGb+JPUV4neY9FXzFk2cz5ACY8INKSE92JyvkKrQK2Gl5lkNEuXprWQ8wlYA6AsnmQ6xBXQpgRi
x2ID/BxCCfmpTXLzw6uRgOx8V6J3EC6BgJnpY7wXaexr64EJBqHtKE6P85ig6itciwkx4Wk29kFt
uXMrYVbf08LIry2dSKYNzWhOvu7oQlVvxwpHniCG+INgNugEgxtmFTJ5t3GQKOV9uzFbqxm2Q+tP
XXQr8dCwL7ApTbX8zDh7xhud4f8LI05oD0sawrE2iR8IhBP7YGroZZUAJPJlBqX1ZXxsbIhBe5fi
981JRcY4NW7zTS5g1m8nY2BxMHzpDHQzGfkrL0SrhfsyUeGmpRl+Kwgm/849kViHWoY6i5sPGbuI
m3oRG4aa3ttYi62gg3meb1MLXlwAxJHdhNsHPe+sa/dmimRjM1r05GfDwgiUSJF7aytVs7nzK+4Z
8DbRSO5B4rirhCBruBTI0JdJuOgeyePsv5Gghpumq7LOBi3soQKQrjYxehjtZF+CTcClrXT5WToG
s9wpSSBWlH4/7btiYCKJucJuAqEPZnqjD2r8cIVs1ZqUZ5xDccU4HSO7pt1ERpM86yrso2eR+uJD
GXb/nVTs/K4N40JsqtGa0TBrQ0IQKoJpA0NNgaqB1BddU4tsw5qMIg2ayZE3IagwZ4V6Jm4wcaFt
2sNCb+9ApHrpqiar3CTXB5Y0EOkoCVLKlPqIXaYmrDTE4RG0XU4kq14o8rJxDJF35gMdwSkE6gkA
qEj6eIvYrq0CIndjaDDh4JpHv5qh7zTQxGaEbokALdLZFYLrNDWf+9wzxXo0/WFHvCU8BK0plwcJ
qzrFGKQT1PL+ODnBXOqdWs2m3mgPpmij713G4HLFsAJpm6P8AfZo0YVBFYnxGb2qme+NrB28lcIj
BVYf3v9CKiqk9ySZJSF3o+d8JqCNfQBnv97y8ObDY9lGOZA43Zi6KwD6RfRaIU/pPj0AZsWPZihn
9V5xNis2cCIam3GpYYwtmExlebeysrUZQDa5RMiP4sETdjARfTHe+9oYJRe4BgaROaMbUgOXBfl8
HZqJuCR71wMdhZyXmlATu76d0vGadcY9XXj0nTE5OQONE8HfH8Kq07L+FMWTxVdSFhNGKnwzCsWP
9H/YO7PdypGsO7+K0fcskEEGB8A24HN4Zh3NU+qGkJQSZzI4D0/vj5nVrsys7mqX7wz8QN0UlNIZ
SEbE3nutb2mpyjH2MLgBstH2GlpItHITYtIKolBBAwNo0DrXCJ8lE7nVAlYk3amah8HTJyQDyF1y
99GZGJ2xOIdJdatQgJi+Owkx74tJltYuaEzUzAO56CwlSIVZ/CpwJ8cwNpS9J4PBcq41BHDAzQdR
soey0XbPOXlF5U4vKKR3AVItg4ShJYtkqohRgmiREEoG9hvByS05lqW1L9K6cw7MqpZmWT6lBrqR
wai8p6mxkbsWtQd2x1dlXSXvdPFEe686uxfnKXcQRUupSJSDQTHVAF+G0okuVMMF3QW9yoMHPRUz
fUHd6qOdgJmV8+4JotuAgR+uBhi99iZy0e2dWX+H4aNF1b8I7sNc3gDUMy/GiPX1BFkeMk2Tcqbn
G7LH4jb1PK09RlFgvyvDCidfKwkX2sRNRsxHOzdRd83cX7xJAEPdZz1VQfRKVzPvzlaXVeEFtiNH
HFIQAgkaet1ro/XAMqo7KE2nyt5xq4xJv1H1oupZRwCsrCMawK+jzC1gf8ygvSTOL22N0mHFKSUX
fj3RKmBNneW+y1TEED9HV0RqJEbHqiE5ssq4kBMa673EPZMIu/gypNXC9UpIj+mhW21ab6guOTOM
n5KuOhNplq0Vd2ezBeI+8yRjvM/rsbgioSvaChy8aMR7yZqrKWTF/VAdmCRlO2yT+mqKmuRCaDnz
9r6cH4sU6uCqM3AZuG0F/67BYz/BL6XfgOb8XBiju6sBBa3wpcNjcuWlk9Q3rSnxqCX0CAyjGRjU
OF/VlPZ7uir22qHXsgZdpLYVTMpt0o5fZ1wHO1sgie1IKib5o+yeqmQsrr0R2WDiRMa+tq3kuRii
4Avk7hqsR6njvu3dAnJ9k4HfWQWzYJMTE4dMLZNIbRyngtsn9xZivw01OQmUTd4JbmikbjoUq9D2
Kb6zre7M2rsX2G/cJs31aBGnbLagcVAsdeeayejSM2QSPbpZvYnMbr6eyiz1WfnUsbIruTNkq72H
lnXhRmPrV6R9+vlsaleBLSJAU1V6TJypvuuJJg/XMQY6nVWsTnZuE312hdX5nOZAcemFBWXOiyU+
PubCGPAfUzh+q2FcRPjNoN9i5+t9x7KcA+mNRKtERX6HcWQ6B4Zbnds2qQ9FJjn85ChHyQ7St5EO
4Yk5AJtkGagjLr+Ync0iTRjjZnxhtOJubL1wY5QLBBPF3JrLGW85gFfPdayOtd7epxjiUPpazVvW
4VJHMzfQTTUGcHEIXW9Tp+guG5nKS6vPFlYxenzOwb6mEGWSIVN2OyfWp0fSxudqG3nWi+RAC1DH
Hg9FYSIDt3TCpcmK4xH2W821Xxc567U5sok7XiPP9izynTKGR2ckZ2aiQUpbtzOP2ejgS8ur8mvl
CexdTVsexZxlByQBd6SwTfTHCs57GCpqMouGYpPgWHeIfrC0YQ3Y48GLEdetLJSaH0YJ0QdzFyAu
0Yj4UFoCLmknQUsxrNcLok+8ZUk3CQ8mg6XzXSK4IEYWSfsx54SeFkWjbaqewyjqo+cklQ4VTSZ9
DXkwhBxvxNlhDpgB2qn7TKqoD793L/6rsv8HI1ig+h6do39f3v+vt+6/nbuGafJH0f4epvnH730v
8iW4BHo7y0SQ8Y5L0+mfRf7yEypoUKmGI5kWLuX/74wFIX+DAw5rhFAdh1CDpS/zz4k6P+LP0ADA
UcM7ZET/N0p8Y+nt/9EJgwdNt9xkrm45NA14sV/qbjI/ykFDeA/3MDyak+FtqGrIxzRnnzQbYyPx
OG8GGd15OPa02R72vR62vkm/05IR057ZmPZjaB8K3FZr3Pa/j27/6w77BxCfv7q5Ns3wyq4W/3hz
ffuV7/eVKX6jMc9dw+3xTavBnfq9eUSEKkAPukPcco6n6wtV4/f7SuPGcmjj0/ekvWRBy+F6/5/m
kfMbbCmQLIZl2Dodmb8VvUpz9KdbC5oTdzdtZ94DbU2CB35pPMNBMoUaA20V6uGOrKh7a9Qw8hd4
0aZdLdE4ckc6jIMwGXddUlyppohPQ1KhKwZw9DLCpnjXonrJRyADAs5AWokDmIOrvtPs1VRibU6L
VkMVHD25dgz8L35zGQxvZWIdi1YnEz5wN7RQOJfKe15L7soCxsVUbzubNMeu8E6J6J67urrGpGWv
CTiPfGsU40b0+T1TYUbDY2095ppdbSI6ChCLKVT1TUBp1+0oEtvoPqHl/xXdwtjgaQLHdDdCPEPi
ZHD6hLee0VWCxoBUcU5WuiYxtOWDXl2GhZOvkda215oEXcIpYszFDrcKZiecG1X4KEoySu85VeEr
jSvIUhuRd278tTTdssTTFYI2NmnvaKseovMSKW8YUeOTomacy8ioaGUHGp8ys9P+qUNm5W04Tto7
IknIS1Mq1IuNICIJ95nqwpsIyec54vRKMqiLC4zGE+MNgZYsJ5gpCO9nmHTdpTkW3Y54Lk4Lpe6G
i6h8fBRBz7AEKdh5yIwdr33DJjZjuYTHEE66uRp0rdnDxgwvuGmYu5L7NKlkqXtr76DpXYASoQn2
FZyEYQhWRRL7YRftrRgsS+QoTj6VY508QJuKjASaO6e2Tu8r/EBgw2rqqSVzvp/nG4fIs7WuxU+z
9KIzNOlkV8ecwjnm0nnw28nS1bqaotp4cqE15yAacgFcpCXFOvSd0OPIphWWCabg28P7t9axK/VR
3LX1x0d7flX/ffnVdyK1lyvV/s+f/7f5/v8MtBewz0//s/m21dx0H/V0+9F0Gb/6ffS9/Mv/2x/+
vmHdT+rjf/zjvexQgvDXQoB8Py839J3//fb38pr/2ty2+YXf1yfzN+wxy55C85hWwUL++r4+CcG+
x3F3aSozkpJLL/if65P7m0C2iExk+QcM6Bcq1D/XJ8P9TXds5DtMI4Hws+79rZ2PTfOXBYp6my15
6bODLWLp+2WBghimdRqe+tXcMSL3mXD20dEjApIE9CYmcQ0ehaQ0h6CrfxWG6kuIO10xXQ6xEWI8
jgdn+DqaydTuErcIqyNhNToKxraP3Q8JNzomgiwP8+iyxcttrYs6DdyH2AvcJvPT0IM8kCS28SKo
ObLrXGrEUxsJHGTYo5N+Q5/CDA+eVkBGCAIyCM9hrJm1T3k9d5u8G54tVRQTvZ1uckEokojGYDZP
84kDdWIwPiva0QS6rTy9JqkRRK/PibYhWD4PAbPfBDmuVKy0NJbyjb5g7jddWXaIzBGNpDt71qnY
zIqex8wiUQrbO8dtHzGBNvpTJHXM4LWL0kHF4zPhsxz1vYL1tmu6uxrm/zYOyi+WWgAm9LQzh/pF
TMZwGvhyVzyIrd9pTvXqLI4IkHrzIfDybB9XQ72TJEWedb270mLImpnoppWDcWtteFGzSaORdkA/
dCcCEgs/1s0vUxv360ARsUcbxbkWOTKDxIIqYmedH+hVty9GAlCJKH5C2tufYCv2x8jSi08oBu0R
/oS5ozukA2mnu1E12A1K9l46QU77LPMF8d2SqZyUwVBVa5xAuJ9Wciit9qpleaWlmbSqWmiZLj3M
h9GGWLNNnYYLxTqql/WNhgfS+zIAOGlOXtrwK6uiSARlBW0Nb/Rwcea15awFo4xkEZWH/VXSxyDh
k/CEik9A/E/zKruUU3ldVKSQbly7U8HCvcUOWHYoDNj1U7Fi2CRnDE4VtYZQdIAZ3Nynto0TKNH7
lc6yh9/NmjC20+FIcsxYQV1tqGqrFgcYQHl0wBZGXFxLrncbx4CJtrbmdecmoRQcAzHczDhAINf0
bmXeRVEtsK/Jrv/Sg/NexqUMRI4zgYPJucE5HR+54CmD3Mx5Q7Gtk19oBl16lEqPFI6j+oWQze6u
tAvpbEMSfdCYh3jk9gGYkX3mFjeCruOqjhRVj2zlIWXy9Zha2LgSNRnXBJlg/p+KvWcChVh7hZGf
aJO5JNPVEJgl2yiT1CEG1xASD4erDHzDe4OZjANCSvdhjSV/ZwwOgkD8tzPpEdlUL17VlJmEG0xK
XNuRcttVbAh668KeL6w+vOV0c1l1c7azKMfMRuEHwv26EvTWnjT+XPncuHNVnlSTJo6vgUs5atMU
FG9hhalh1WWWGnxnsjLbHxEiVafMgd7ox06mjauglUPy3mdp6q31zrnUyhI7cz30UpScloYCIG8f
wZaS1suUSCzNDG/e45JuUd+oCxYowwHT0nBNYSsgNFRhFTfkHuvyyQI3RQYkIUGUtPpbj3jMBu7Q
17HGc2mOX1kLFlnW7GRIv9k5ljEcehu4XGOMlqYXA6SDmTzYY0w1m3BPNLNP3RvVb30G6XyFokqr
aPQExKt6uNolkzKdgE52jMDba1VPmmFdaxB7lsiNkDPuRQtE9YaHd9zQjS3PxKl3OxXGODvCbP4y
0eCKd61NCI/TE1CJGewrDBsgK2YHfbyy9EPEQApiyjA/YKO74mBBx4vJPYJzY95OXYbV1ZlO7Mfa
VhATeCIh0gQCHllHq4q1d7eLJQtniKq3kTZcdMPqpmqLWdgCsl01EtJ295GGqecb4OZfqrZ4arRe
buPcmY5ZVZbbCq75ySBxZJpLPneKnq0w5Vd6KfEZfwdU5aGosN8M1tOAvWdVTPF8tGP8csM3EHVP
b5k5jtWnFxSNM2mKXbPPCv2DJMPolvU2uPDcmeML7DWwERNIntoF5uXYuX2QYNZXrbLnF/D25Vaj
w/Ri4Q3KMPwHyUWSFdnBknZ649ZWcYTIdgVZ4nOscgYMRF+6Rxuc90XeVvNxGLt2WwZS3KYzrdrK
RrbPSuse4rQPj26vggdzzEKwbMh0cMxa4CKnZriK2WLqjRoM5pqFkK9gyj3mqoW38UQ8XPdVktxM
oLosN8i3DoCV/ZjFxR7TtnahaFmsVLTwxwabLxGPbsM7ceyLsW9PcZw5l87Q3BeIJaRvVl5jbaxZ
ftL9upWysA64LftdnQQXELMZT/R8F2W5L5V4VUa3Nph2aHkHAIH9Mq8K/U7g4aTHdJOP1Sl0zbXj
NON29qbhJGJzhmKlynVktvukRqEKUIEGfQbpCmnsthXkSnZctm1tTbdgVbvVlNo+Y7EONr1zsIy5
2fD9W4+eNfCnhlatp8HydlHshOcxcPUtu/7iHsyCoz3m7Tq0tPDNMrruOM+MnOSUpj6SnfJswPBx
yhysvUd6Syand9yBw40Ld6OOo/u6maxVoYkrqbDyq3K472L8MOzoC6A9jOZdYHafZV/epIpzcgPy
pjVfmrr2wyQ6NqVapRE8pGR0/XGOnsJq8PtOv4pr4+gIbCqtjRyEYNZzwjwO1kVyGznVhZeQ3+nO
yUavQwP3bvmIWWQfAZ+VqGXmlQSxYSN2hrk7HcZvCPm4KaadKOeHBJs0NC2StelLXNuDy2cZtyhc
dZ+YL3beuv5imw3uyLG3fdkSHApKnmN/bEcp65Kl30Zp4N2nXiWhhMUTEC5KJZcAcTqoVjPNW0OF
zCCKngA/X+HuN7EZxW10mONew5abRcB+6sbOXoU5Xyms6xs7ypmg2zVzjb6B3Ygkid05qaN3km+y
A4kQ0LjORmp26AvwS616k6ZjxBBiG1P7slgj6Y7mIH9yB3dijDAHCORA+Kzmyslje8cTpLYGYc0H
Mq7x8CZdftXMXQSOzFLdUTAS+4IikfCTevIyv4Y3D5jK0260gtVl1RjDbKyslhJmh45nfO0nirIF
RaJxkJwTQ1RrJjm06MFJmEDvRO889RgdvY3R9glkmb4Jr3XRtldzI+w9Vi3zqqsJ1l74KrjChonI
sVWk+uQweAvyxsqcEgidMV97yWRdKoIBGHeYKVzutMKOyjhp7LjoIjc8UBiodZsgY8g6xNAQw1an
8LLMVZYnNWPVvnsExJ/dDFN6U+M2u0qhRhJwxL1Lh0nf9UJNeKxlfZ5kdxsTEF2RKHXjcgRHSJBe
cQQcL6wOgTQ0LcgEI/SpLVKBu7BJuKFbg3FZUj/q9ogQz4MJpM+QCyzir4FL6j5IjvCKU4u+Mp3i
cmj0ATbIBLSuxA0cY7iDgPgR2tpr5hjRMXL6cBM5MWQMUMV2MrxKsC++pBO7GfS5PYxlhblXsHHS
JB+Key5r/wWoNPm5ofc+WvSbgbCl+7KRT0pr6ktKIPMwUA8zti7uUCGwhU3OBPlMYSm0SlZXUDxw
KVczEFxIinN0QQYM5JNeqmSfjb15XVfZfDfIOT2akYkeRLjnzJjkTgJWOPQI5FYynqb7nNbDkxGo
YDfYdBesxFB+r2Jvi6tPbrxeY3P12q9DZ95AKVXP+eKmdHIwQK3hru1Bz29gpquNQYLLu5cI76J0
Z/0ZAsIuCkvOfnZVPpP9xyyhCN1boJp3elzkz/DnvmqjDvwL7YdXJ9MXvem3pFvF+yzMrTfigsuj
xGd523ZGzawuCN9U6zhvpSm7qzqyrAcvrRt3ZQROwkklkHfFwCMW2mV71+lzdkI3HuN17r3uU2ID
2kot73epoTc7rXXY00SjMc2pnJdJxN1VVjHbDG2dxKgyrnAlW9n9JHnbblaOd3oP6wP1z04n0REy
ECAO4QoNycJYvDRpFW3KyTU26dglV71iGok2I7/K3En/Eue52Op2hgrCLZ56czR2o9mDbcHbWw4R
o28yMDbkMdWHjgjttSKSek2sR7AunXk+ZrpT7ubGiHdVH4/QFDvhsCJ5dXCig9PvFFSrG69rfbcG
HogCJwf+XOrzdYq+BLFBFx81hr0PcxotpM0lwjFzbiOVNsdJR3IAjf8mot3il1Fr+GMCoKgza6BA
4xjsS9ARfYw5UnfSTdIl6jmudeOmrct7+LDVaTTDc0io1iq1OwJ0qDX3ZuumV0ygJRNGgJiaGXqv
JF7zvLndF9cao+vcCO2Tmg1xZxC1dWGxdaxTFNK+HYfgTYPpISi9I27MAbBOZOKd8jjjazokUmPM
fLsAYj5mNQzfUHoxWL1guu/7BMFG2qEOgs9EA8iwKPgmNpqvSYFzlKNtfF2S8nNLmU51GTCwubSB
HkLjBEuSmIpQSDcKT1UJIawg/uIYM9lcUcJAe4BwyHqnKVYQgtxjcrVOmhzii86obnsTrgntM2qf
UNIG0HJ5mVZZeHYTulkhRRb7o7FAvapyhbPS21cTNlIXOoUfi7bZJqmSt8Vy/okHuHaWUO+IMHhC
K0g0qQfPKkDvvIJl5ByGgT1VqErfmnXzmIwEbRJ3QB3aDoraW5X7CRsLGxHOgLUcrQ+yw57BPYmH
OapJ7kIIB7NyGt+4XvKotd8K5fi5oeh/5nY+BCUYVWfOyAfLLdIQ+l5VfHw7P1gkc29yGgU0Rr0p
HCkHA1z9tYfN1dSbciUjsjK8YDSPFiNVjtGhi+IguQh7190Fktglod8KAbg1odV22UXuQxn3vqGX
3kF57tmkO7oeK8heQ4rdhBPgjRdIWGZdH2zmKn6lT4JbvyR2xZ5S64RAeQ8KYCa3eD7oYfbS5wtn
omqb5qrXPcgCsVjPRuSQ71BkJ1imalobmMiG7D0SRbiPZNstkD57z0S3eyH8BM9xhnRrzOedNnkn
CDHqToOE9NYvu3NrjptOU+kdEKSLzHaAdEK32oa44mgqpvc0jprHpvOGq459gLCwnqyPWL66Srss
jeK9aKLiFeRzfZFNaQlkhWiafRkqew3uX640LW18jFbu0VHwOEEmPaEoiXcOBsvXxLDl8zhY+g4s
9EUGQwIltAfMRWD74WxvAi6F67KnCH8hnaQjO7N9tq3xK7dIwGNhljTKhbYbg0G/iIsSiKAZbggy
SbayzaxPsFHDPV4Ejdk/ARudhxwEnjXTSELecVyl477VzPc+z0ijcfMm9kWlS/DMff6wBIOybkf1
ddKo9kDJZvtsvJpPKAwAXYX62TJCKHh0UWDdTUjUZNZu7RxIrl7qmi8tZB4zgUUr5RnVA2lzxRq4
rAXza5hvBPavo0oFFbD+OY+gLj1DJ0ld53nwVaI1d2qavyaBYIY7AdFpCr0+F1rOXukSijmWotjU
mkRNb5rNrtQRr7lTP57E7Om7EDi4AahmmJwnjkccyq28uVQlHB7EWtYF9OQSm082DYQQBc5LEVMA
eyr6HCf28oXo7Te9XVy0yag2TuA5FyUfbu2qaUNgy2MWBdWqA4u4UjmdfK/zHDZdM9+lTTG+Zq0x
XjZVme0lBA2/yufnbq5mhtqdcxHPSc5LC+tDCwNtrSOkusk6YsMS+De+EbY5/foGOSblL3OLWNzF
hV5uG8FErdeXus6coX11LjVhpbR6BwbJoq5mjXeoMzaW69xUaoD4XCPZcgT5hFMwV4cK4eDBaD1j
Xcfikw4UHFeZ3DVYsFfZIBfegwhWTlRA3UxrgxFg8CmI/T0VvWnvc+G0e2EgPKnI+NrkXn1to5Sj
0yL09WDHkj2wyTGmecGl57YCSmsDTzS3aXfghzcGH7kGFRNYlTXPj1w3TA5uAEmU8CG8gnZd7dEe
zRo/g0lFAtngBeQlTY7fNyNsLAn+ZXGCahrBFdjcHYBoitghG3oOmr4XdjwNyt2AmxJm2iEUg7nN
QZ5PRX5QkZucjHBUu7qE8B4EDmdH1oeF8e0m/mQxl3dTsF3JSGcJSr6xM6tmRMSljA34mGaTy+ah
DMfHKaSzSHtRvIRZ/ZaV9pXIgxqthRwe29ZrlnurOQgjJsZLF1fjDDM+ta0PnV123ZYRw9PaTrdK
g4PeZdO4ru2hOpqSDxE1WuqbgH9y8BkJrdew3zXhOMCjhezYtxMtRCt6HQkrNY8U7W1wElMEX7uv
mqjcpTa87QvRwiyrokLKLUREdCJBSCseZHSgF77Ti9BcNcKQ01VDCulFbOp8tXZgArJKk6oJaJx5
ffRYORCqUnhdIWrZJCmeR2CSlND6aMLOtnP3eZibEtIBXdynzBjUfdxzw62qQoHh6RgHVX4dKrKh
Em+kKHQjQ0dt2JhNz26ZaSGFpTssvIMcw2LW6BllyjAld0pvoHxpLf26GweRh3ZM6lJo7Hrmwsrm
5Vtx0/Y6FXdSIYPxDS/o1NkcaiGOFfIv6kavNaKTmqTZb6RRp6XPqmnMR3jrYgG2T1l9BLHF+X+O
7Hy8yG29M1ezFoirFo3MZ49lBv1Pr0MIHpsFhBnTW76m9e/tnSYGM1GE9/ncJdt+sjmn5eegcx4y
IyDUPKMDFw5ZfVuE8lhZxlsASIGrabSbPk/R0o3O17415kfuhOGBBi6UHX0Ey2Izo38ymglqREKv
A5X2uG2Qm1obkeZyBRdOnb2k0UOcifFcLOdyt2p9LeuTxxHRbnsjmq7gfgA+ufcAoAjwLH1xG9NB
SjYhqd/5XVEP6qTTEQIVTt+yqcP8CelrOKzyQXXnQc2XBIwaeyCk+Nkj4O2ZmLUNe2f5OPb9U1bm
93kFdLR2U+u2I5rsVhlTsRbRdDECEwarhjYMEjOHi1beQb6gLmCVjFiVEM9UnSqu8zZSh9TTHPqd
9Mwf5yZwDqZy5bZK4vpZEMX3aQYFQHERI9g2lQ1auwye8VdOMMrgGpp9aEDpjyREwyD59OpOQ2PD
kuEyNCgb4+yONbRzOQ7EDQgbAc08Kzm95jZqt30eQ+XfcBav5N7srIhBdBN4yWMcN0AcAVKMzSGO
oGGYDEGr2jyNyP/ijS0Ncu5IdKupIERNHutqQJPo+IUleLur3ks2XsyKABmxb8otVNMcYXXHoO0+
JdVypKmWxmyrQM7THFCrT4rWPFf7kDDihnNR6AzDhVsNr8yCAsidXJttO3vRGpTXvJm7+WmMymt6
00fGp0DUkMGvnKms98ZMqzbXExfBUY4oWEH4modJPzKkiK0VwGyOnbIYduA+5dYM6WNLljt8Xum8
7kL37PWwoRl4rAbqlS9hXV9lQBfWVT/mO0FE7zbNGnuvl6N2VSOHZahejus+ceGMsrwbcm0bfXUI
lHKblWpycULxp14ghDnPIUini8qw4o0xm8NLVLnRcaRHirk5oi0rGUxctPkMP6nzXChbY3jsIjPv
toNqa8X1iRuIrILtXkVhqvkZt8w6rS0zhxKgC/JkC5ifsPluUeq/zCBT75gMXOSGccAsrbqtHKPh
c67rcQfeRPFEZOmaM3ix6YUdrLOGPDlAKpNYs4GqKzRdUGJml/xCRatq6/RopZC6TfFiizfKp7nx
MOeFiy955Hz7xSZfuSlpMmd1a18oE3o7dxNIqIJDTKJEeSZtoX3rlXvVDq7nJ13cbjmie9Brx/FI
oCCUmDAXN1FpXtoeeKm6nXZuH19WabOvle2dDHQJNRtSUl15bs90nfHAGj7gsK5TwJUEQCuDyOWG
uU+LUF1jj77XnOCScQe7ItX0DUkE9UqnC3gLW+hsV/GWKL0jKXS72jC5542o+FLhk6X77LxKRaPa
shgzRV4S3hpTZO9pA0Q3mZOUG6+3xM4eBe3biDftwbuahJe+qRlYote/FgrBMRjPPUomc1jRDgiw
BORKH99Zb/OnniB2nsYq2Nr6dGVpjfRDp3XztUaLwK/NlDYS5qhh36la3qGGsgzSG3IUGoNh7s1k
JElkTsU9bdmPwQ4fcqkz/+K5u5DQ6PbEdMz+5M4tsnPv0sYNcB0qriFCVw4LmexqoEC5e6jwxR5r
SIZ+RtDIKuiRa5atqV12BimzhqHy06hVwyayWJ95oF3tLnPL6q7v09s45xQblMCkXYabq8hIDUSG
MDDDjEgLgyiUA5GGT0WCuhMzP1BlcFjnXBNUgUG9Q/zcvIV1S9HahZfO8qXWRu1sqOASX8/NyY85
zoHgea7Rrez7oOP8lgAyTqHBpUQrUyYPr0NiIPDTOLr7U0Q4o80ScirMIj+HrbJ9K7TfC1TdTFFN
/R5KsSD1sz/bEpz1DBv3YIbBlg9IP9pOvvXKLgs9pXlcTBssVNqLQ7bjSrFoHRGe5L7RzXnhV2kU
3ff4m5oTeZt9fTkh1l08FU1gn3La/cFLDcNNbmoPm8EpbQH39b1hse+aRA4MQzgCLzRPQN6pPTzF
cRfpuH20g1zED0w+omSdelTC+3QaytanJIyqtwCyw0m0c97e/335xTl+J3y6/Gx/1lp800/8IcT4
/02kYf6liuyuZJsui38F/ll+8btWA+nDb7g6YNZ+132hNvzdh4hGURocGC3TRiaIJuwPqQbqRRct
vo5SzMIjTtbTH0oN8ZupA+HgRw7VrITB8U+Ryu9mQPQt/5bXsJCFftAourjAqWCQT5oC4YflyV90
GiJrrQWXQdNnnKq9aXjF3sYu6OteltxRBSqKk4yUFhAOm3oYrTVHG4bkY5E8z0nw8YPE5V9YFRcE
0p/ejWu4uCIXjoG9fIs/msNx0o2t5fXJddoqh/AHwndWuRyze7PMgo8Bvi2H3QTLAXK3aEWGH0si
cK2vNiKngT750lEBQaE/ILCiSoUgvIxgaGxQYHPiYEUdQVAQUloM73/91oEt/fmtI5o2QDwJnJ3e
8tF+cPuaadUhVphiEjhbTs5lz0Eef2OFci1ztGuXTdRdYbz3oLrn/e2IvyOk526/ybQXl0hbxAOb
23gvoRRySAX+/QEJMeA5t4mvYmv4RAgWv0srYgjbgP9LxXirR732+NcfZBGl/iFa/X5DAFNBoYhy
FWrFYlz94XMYEVwbvH0xBemQHMjAxfIkpbH961dZ/sovr4JACfaxDu+K/5Z38cOrLAompNpjfJ1D
Evd7C1ynGqvqVJMC9N0g/W9vcR6jP7+Ua+LlxbyLEHj5+Q8v1aexB16XD6TF3WfWQzbGSHNuNAz6
+Foe/v7nMsBUAEHR6Ti5y13yw4u5XQoVpbbi695trRNdzWktrbK8RiuUX/71S/2LC+UJeDdQsyCV
mdYvz4qAM5DPc51cJ0UUbwfLHDbzxJTx/+FVSBvGNkxaHFKznz/QxLkgHm09uWbYkGz5F/WGTdz8
D9foz5+FxczhZXQTwIf9K1dIGPaAm4B8JxaoxWhcdduAvfY/fBZj+Up+vusW7AW0Df6MvmjTfv4w
7QgnvSAC7BqxNcMrTsN7LWnRMoz6yglzvsCKTG5nckeGcUwFTEYa57/+Pn+GfiyPl3QFJAJSp4SD
TPiXtwACDJlonybXYIM+O5XUOyaKjIAiynhrhvvJcSD229L5T0/cnx8DiSbPMeB+CRej33IJfrgz
DUpfK8B8yPqkP46jjmQudR7mtn81EHH9h+v5r15sEdA7loHH3vkV6lYaWQeAOU6u80k96ZVHqREx
WDK0D4zkYv33v1K2T8aZGJdM41cuF/VTxPlJJddtnUE461u5OBiJ2ICs6JujV13AHOmZmNrlf7qh
flb4f7uadFFZWdBOSih9y89/+FL7qHOLIWiya3d8SZueksLcDDEo0IQ4o1y7Rxmyxi245vTuk8FH
Zt1dNCWvtUHDlUjVjsiItPv611/Hn5dWe0lrdTlaONzrvz6xdl9FAoFwdO2B+nycyq73a1BX20Ry
aP7rl/oFOrJ8/m9oAUBz2C+WiNOfP39gtiStdVGybG+pX0xj6Bd2PG8H3NW0PSJn74B///K/OTuv
JbeRpG1fESIAFOwpQdfdagmUa2lOEDIjeF+wV/8/6G/jjybIJUM7G3M0sV1EmayszNeoQzBgpZK3
H5ImaPdUHse/3gMWrd5lf5NvsclXt++gGQ2i5kniU3RJESMQcpdSYdtluUqRDCbW3ozn+KNuIw92
ew4utzojmxxrDTIAFJRVgMyFpuTVyO4bI3eiuxkb29gqMcLLXRMZ+0S9N+eXQQy2LJkG2vnMu7Me
MHRgLEs1iH1YydrvAcukj8AZnHcW1U5UwAeIqzTHQDp66VTnsDrjfaOmUXLniF9be3JU3eH65oxz
P5yvfcVTHpxpnvg2dOYnIREysshiNlWHxxDvOyTggkZ+SvBZ2Qymhba2wI6iQIv8zoyIJWaeh3Vk
MBdtKKClRFQT0Y63p7Cjcib7CV2IOJZcH1FZURAuE73sdl2v6c0ugQHZeYNbhk+Kgp3BAq6k8j6U
lVcavLc8LLZ63wiyAlIzBpbtpugSFTHY0AIq6bSjheAzvoHuJpWB866Rhf69LOAzhFMIgS4fC/nN
7o3xY550NJdHsyne1XA2P9qj1nzMMyuQm6FrkW1wwqr5U3UTcKm/3Ybkzctx5H8c/sVu9u0cxK4M
kelOWx8BW53iKSkosrCBF5mzC/E3Fp9uj7ec7NWcwwuHSKVrKKXweDgfL1AJxxYVPr8GMn2ckdnf
T0F279K6jGUkHsQwR9VU22WBz0fRuqqepKrxVZ32x6LPtytrWeOklMV3NpF+eayWHAdcPMQ0lATX
9+MUowlaR0rrk8MfISJSnPmJRsIm5L1Aa3GbFPq3FBSzFsB2d75LZQBfUnlmquGrou0jqziZan1w
8+536yABz6Pp9oxfnQvbthZWG5pXizXw2xWOAHZavSilj81GvOsaXjacbdBQ7hzfudeuLC5SMa6A
tsMFrq7zJBYk4d5opZ9WNHOAbtDRKZu/Ty0dFAKRIqOJioDW2qQauFYk0fHs/DyIrOe0pPNXFXej
w2XCxSgucQG+BPFyLdElSRhciWq+b3QWyIg8zDyV7QyGepifEisMd/Mscm8erHt30rVZXJ7wsDRY
L3et/2TZNXKAQCv8ZqEjDSYdx9xBI+SvtwVyryZcQwrE+EqvjkheaI3pjk3jp+AtPLfGiw9jIHwG
gG7e2RYr+c/lukf8aOGV8JgSgq14vgXpoTq9QCHeT8oJP6sCoLwipHqg+dPvUq1qPBzhAIkZ9N0V
+OL0V3BnHsJafALEm+ys3h6/6LCNH/96DqzF7HxJeQyqGCudrymLLclOlWSA5rgDWqdQvM9oFhXA
XG4PpV05hjxVHG57bj4dlt/5HMjKCDO1MTkbZRJ+VQCzN9g9GcVANX04ICcykm/MBdGhV7UaIsOA
AEYQJiaWqjguJFurp1a+R0X8Je7gFMK/K/Nid/tXXtl6pAaotC61HXQ5VhOSQxWvxqbkaNlmsHFT
p8L6Je7uTPurrurqEjgbZrUfbLvSod8xDL5fDkheEX4wIgU3IpOGeaDo8iEcbM2vTBf1OWgVGwNq
zyFBR9dL6CCDoInsO1/+evGsfpOLThOoMipIyxv8fH0o3UfBpOGwUJVK9Q4BhnojmgpTkyHoh1+W
Fpv1JpoLmAkKZnjW3kW2xqfmRIOt7aWkt+Sope4NJQpMxxh2aI9DJtqyAHYz1PVqq2v3kanQkkd6
REOysVcqHyAZrsG311AsJ3f9JaSVi2YXYsd80fmXOOifhGHpdmiaYhyeUtamSyo0D5sP+nM5bf3c
Sv5NbIpbQdv2j4F8HNKD7JBqWVByu6lAlHnuoGk0C8FCgC3Y4mCsL3Zk/e+hwH2wKQukLdAN8mLT
/BPJzvAd6Bd7bG500F1j8TAkg3twMCbdDlHbPiiQUXejTYuhd5thf/uLL48W4dLg8YIQOvfb+tWI
pk7H81wdfAiNCjr2bvNi4fezQQUkOd0e6vKAuCqym5SD4IBTnF0VT2hb9Ij82vhwNJM4RG32b52C
C/ofBoF2IV7/tdenUBG1xMFNjj41vGFbKpHtUTvU70SkJeCcb5OF6kdOAMfW1KkXn2+TSXJzkjOM
fmQl32wHY5gKL9MSxJeO5sqdTXltiQySPt57sO3hEp4PFgyGmeZlMJIlNXBFZ6hYeYqgTwX8+85J
fo2k6w/jtqGiuowm3NVYbgxbfjLTyW9CE+oRnugPNfzavV5n+haiM5zAKW1/aLGFnzTLZz0BEUe7
xGzL1qUPn7vSi5NGYHaKFIV+AMw6/EmEozZ3JuXKZtJU0xYaL1D+7+uX0NDabDAuYV9MeHOqHa1m
i6bznVGuRFtqDTbZqaEtlaN1zbTOdcXONeajbiwMJQKAnzV2NUaDlkXSyF92A1cbLQya2AnKrk8i
q9oP0iyKn3UKJ9uLQcE/ozHU36veXdmBFP4cbalpcQGvK5FmGIpG4MnpD3Os/XASy94oFGQ+FHaz
AJCKe9WlK09P92zA1ZaPnDAJWhiZSMD36sM0u9mhMfClyzILrwykgjcglYsjwjwoOxd6tZdZhv2h
Wlh3Ita1lRcUnSj9EEuod50fhyiEVZbk4+yXJgZRNuDUfReDgLkdR67ULfleDgD+SLz3efefD5PF
jtAtIOqUmRxx6Ck705jEFy9NG+eoRD3IFntQwWOl2mMCFvxz0GjJne233OWr00hpjdSHWjDS76o4
/w1K1SBsv4CgJk4ssoX59FwWCBhOyQLIV+vJ0wNwJXzHL3qXyp1U49pEG5phmSglczGssy6NurpM
ItDa6MF8EwshzAIKfSfivObK6298O8pqnqekxLx4UDQfgEv2HKjYiO01va2SrastBA/DooySBeAL
oVa2mo93qU6NoYI7MuMcBL+KGtvnEKQovpAIaSPv2OPJQ6HehTVW6M0vbJbVDr+7WlPfoRunWxsc
FZJ3RV0K16uBZtTbO3vn4nCiCs6k8zhYbCEu3ChMOxoLzVTgOSDxsA/iSjlA9M19BK00HOWGanJh
1Uw4l4lRL09uW6kv4G5hs1Y1ioB7ozNnBH9c+w9ym4q6V+WgfEqVXvt6+4euV3jxMEHRAt1Tmpqw
1Jeb500pNY4dC5ebEuU8TTFJD8V8GFzIzH87CgLmi+Sqznhw4FeRYwDXJyReUb6AcNXXw6JOMGVa
cWeY9aRTFePJRxvI4KygJLIaJm8A3dVNM/h6ntvvQh6Ym2pM3S9KXKCzZk3dpzufpa9OJwx7shi6
pmS9dDac1YAVqDhBFqPiLihs9PqyNNjUmh0qKFz2KBNliQ0sqSTj7T3+hi6R6ETecYOdYfi7FSnt
gKYNmwCYQRS/2HXXalvMaV0MU7UWdZrZ7OJsk5PN4OguI+uDlsdgYaraiqF1qAY+wAIhOuATXfuz
abTwue0q+ynCrQPsFnz2DuNR1G1wSg6om8VgiGKvKhuAskkbSxqeOk62ZOpm7+dAVkYor8bkbNBn
cWMPD0MIrpEpqucY4zS0Z8ER/7o9hSvFAuIqD3VTdRb9Hw2DmHWA6zpIxGg+db4baxGU/BgVPndw
1PdGjVKKUL7gaT19n4HkPTjgmwHtdxn+yKaelB5Gvu6jWs7V70KjG4dwaacgGpbEItuAmlRept7W
4JAMtvoYNfAa3iFdPD/EgRYBnZSG/BlFTgVSz5bukeVlZfLBjXy1sZrPUebQRggzx/K6uUnVTdLJ
SjxDxgCtHchcPuYdzPbF8k5dfCBSZLqkq4T1rhO98bXDuLPBoDlRDnlqhviPuxlUWSvRkSSZa4Db
UTm1XwEegYQpG6oWHiV2ELZt0XVA2ZzOPNHxq9ydiWjpI3JxRo0z5gKlG2Qxb2J3mhEqkDDenzAm
znBe7w35RU8hF3s9ggWOFyIcGD05Vh48K+Hcn0qoT6CIQvUfdhjEETXqNOB+WaCq3mTXqKSg7z84
Hqw41MZMfeDpiDgseCDUaz/HaYrRzDiMDtZdbpWOuKYWpoaWV3XIi3yC7xBT599glNl81SH2FJsO
pLIJZVt8CyxtRMlBNRvnTgVxHcCW/YNNB5U53i+Wum6ctxPeshAYOx9hWrnTCgFdly7kX2YcjEIZ
i0asDT6CtsvyK96EySrLIamjTOE3hoOhOR/z4DZzfee6vcg4/m8Yiw+yqYmieHQ+TFDKvEPgZvKz
tq2OqiUXvca68mQU66hS2r6WcaRjt5z2DmKOm9YFZXf7QC6X7dvLePkJHMOlVUlfhVLk6idgvJeF
kNL82a1yL1arl7Kk/poQebchonQHyyr/uT3kSrHrNQYgqsIFQR3NJrFbjVnK3haKU/e+HXetudEd
9FyxYW5b6veK6/4pZNX/cUMYuPyO2XrfWGLaKZACX1oMCj3kDN7rgUmzsRNdv5uQ3ZYbBzlSXDOl
nt3Rl1/e/xcTRMeJoMWLDDTF+QS1BXSbpDN6H0AxkstIhRxwF3a9lKqKh3FotR0r9PbN1q7u5ILr
V+Dr0lCOX65smn6vMJ43m7ALKbaOgdX7mctNMsJ+ALjXCoxC79bbrnwkhT2VroZLvY0UePWRErjd
CInFb9wiEh7QyH5EwmXujY2N9sT3OFTy0UOwM/oDUzKu//5LOWUL0goVRaKeOB9e9FNbqsBy/DZS
64cQBuTJLPqHATeD/wj5/1ecypX4YZHdUnKn+YDC/KqYVuJZ005Sm3xXTyOPm2jYIE0c34kfF69I
1o5h6JOrVCWWgun5F0nw7YTSEDLDKMcHJ9KNJ4No4xFx5eOoRzQU1AnHW6mDEEDOFswSTJMBftMu
L3RU2sXdvPvab+L1yEZaos0iXnT+m7LGjLUy5Tc5PV0NLI/+OAoFDWDs5TGt5J+EyhXKGx7UBGU3
QZH+geeCfMhFioIVesB33gFXIg+bG5zGshKE6NUUFQYrjp01P4feykaFWvMhS8dhR92Mlp8ox+3c
Ter2dux5/aur47ykiiTB1NiRlFxFdsvMkkrA0fJ1cD0H5M3/Ta1p3FowUA8DlIqHhm7ks4F5yqZJ
snY3UYzfGpF0TjyY7AMIPW1hGtTvjMREMzUO5RPoIGXfdLP90EM5+TW58fCAf72OCJqTbfUFUdqr
xtdpRmo6IrvcujoSAtyxCjhRWvb9PAy7uChyaomg+Dkgu9wBcFuPcOO1YhLPRtwX725PxJUTT+dp
adgwGebFgyWv1S5lUWY/RMcOWTYsVJ0eBrdbNTleUe7oIQcdHlMFXYPbI6+zdo7Gov2IQp/GLfAK
yHx7t6IxZMK+D2a/kvWAJWejgQQPyLF0hAKSqCkPt8e7cuLJNanw4tjHzn89Fm/CKH4sKFKoiYqB
OuI/SJAAC3fE8PchDE8LmjdUVAFxGauHFTKcRjzrPaPkts32dUwgKjqYlES95xB1UZhZZtAik16w
rgLZr9UzBAtdMvM20vwAp1HIUGFUC0CO9fCIVU7/gmwcQSYY5ugj/C8t9+rMRNVXSQ0V5aeyUf6H
mMqMkSrRgjPpg6zOVF9GypQD3/cbaN3egM+kV9boKd9ex4tKJbBY+nxkKZTAXOLFKmCUyBiI2C50
PzWR7hhZhWqHErvxrLaUHjfQR6MXCqZTt9VTE+0PpzKi7wq8y9ALupp+Ali+dmvhm4sEYIacNHQt
zfVwSgqdO/H/cs/xUzHvAptIcKM/dB5qE9g1OdhTahd4F3qlbDjgQSfu7LnLk0R5HYCdZvCWR6Ru
ted4wTtwaUrdx4BhQEcoit6XYe4+QeSOHowsNbM7S3B1QEqwyy0NAGR9lLjxwnlqZ93Hxy3aOjFs
XJD9Gq5rjun1QXbPu+sCLrAsOZ3r/z/gamfx9sdDqBO6X4gJbeo42TpifoyNxXU7jvc4bDjHLhfw
kjXYtUjRId5GbfZAOSbddl1Zf6TaUWzDwdQeqWwjg+3gHEB34KGwZgX7zjsrcpmy8XsdKngLzlvY
64QeaZIWih+/V2t5ZzcQc/aDxN1rrAz3f1mLN0OtciaX5GYeKcr7rpHLLcUF7OSz2dxaEIn2Cmrr
dz7t2pbmdON7Q4tfpQZ9vqWnNuymyMh1vxJW+YC1Fk/BsZvuHJzlYJxfz68nmxWA5IvV12pLw4ov
xyHV2WFmbWGyUts+8nAoagTYTOcYd3gAwdyX25Hl8i501cVISsW6hw6/sxoUSlbv5k4qfDkjoTrI
7I9amc7njgP+WRO4KtK4nH8EsWLf+dpr58nG4xRt5dcu2ar3Iix94pglwh/NKj4Stactjd75vZEj
YO5OendnvGuz6xCVOE+UuhHWOl9DMyLndRc1Fqt0Pukpzp3TVA4PZU6rE3sKZP1tU55uT+6VI8GW
4U2h85Tmnbm6rDBK5WYQGUIVU61udQuHoIL2CuImznDnPX1li4JLXEwTsQRGrnc1FI484xCbzewn
osYAMrKfAbNWd96DV74HZC/+iC6D0CFarVkhRgOqGrpCHf4GR/K0aDvr9EKCsgn/h6FcHQA17wja
ga+IvDeZi+vC6lTw6cF8wtE/OK3WfbVjPYffn4Z/v0qL8ylkBJ0Exl5/FfImaRhCTvRx9HkfYHPy
rWqNlxIxJv/2drhS83DJXNh8CGICxl1fWhOE18qMLdW3KnU+tIPbnESUq8hGBOqecxrtQ6fWNlXm
9HtTNsVjO6TKw+0fcWUN+Q2IpoolY4EedH4OCk12U84N7sM4XVR3YX0PWPccBNXTvw+bpGsI/PM6
cHhYr26wGC0pywIu6/dkg09AdxPqdI16J4JdYIa4KJf2GM9CFwgfidj5F5V16eT9knBMtlP9EkpX
eaNQ9J1ZBPojZPXoCSuy4VG3Z8PrhqQ9xjJR3+dJqH9QKgxshqkq9kUKoOT2TF9wjV5/GJFckBjD
zlrnxU6Dk0ar5qo/uV1yhDQcvUMWsj/GLbcxurkH0FbxY5blLzpewO/sqTIP1UhZt6gS8wW1SbGT
3KMAQAB214OZ4uSE+pss4CcPd67Ua9uCxcIinU4ODcDVA9kp6nSibK/6tnSaA2JP+cfeNjDNNIN7
/J8rV87SaqT0BnaGrvtqKH02AlwOQs3PpIw9k1bC89hkxXtpJa0H70lbCFgqV4Iuf99ekWsfyRVg
LQ3OBd68yht4lLRR0s8a7AwZwLae/2lNdNCyRLvnA3/lncITk38o9+tAxtXVMXMCOaesvu7PTvW+
pLB/0MJc/rR6VLcykVmwkDN477RV/tFQRvlittl0FHZ851q4cusR2Hjqqrq2BNLVF49RHJdz0+t+
qDfDJpmN98XgoApDrQTpOXpTQah9uj3Jr/FylcfQrOZ6cMCLcO8tv+lN6K7sXknHwBR+pcXNQpKI
snfGCD8KwTgrSzcEtUd09SCrOSXMtI0TN0jHlkOGZ5CJohACueYf2oVNtNXpkezcSXVfUOGxfioK
OgYoioclBlVxRc2ms9PiT5Kg5eblTgulG0M5iPWNgiTGzrEVB5n62tW/aV0+vZ+QGTjMk1SsZwMh
rEe7pkixYZvXsHXz/ClIBwCcKG3UiMVCHm+3+OwZs1cpQ/8Erwi3J2tup8V+PMryLdp7c7WBckJn
ekQw/oMI6IQ9a/aE89rA8wi/lVJx6EiZXTt62RSMylGyVQ6mbRVPqlIUv2B6WZh4kV99IIFu9A18
SETGRjRDvVo65QtGT6q+LYLZQQAgqvqXakbEFeuJ5HdgNmX1IDscrTbR2LgVwtAVHRbplsnBDoLw
HgL82qYGkYPP6VI5sVx1FWln+koAd1vhA3/5YM+V9q6N7fnLXIzdH+y+hkcJ+3Br08L7XqgBOrj5
WLXvtRlhndt77Eq2w/MHGBf3tQYOfHW6BiNVFD0YhN9j7vhAWxAKoe2Eh78eZTnCOHUAQ9L0tTN6
Ybd6kCiB8DMUB/aO2ic7NCh+/uUgOqUZDcSN6rpArNZvC10OCUL70vKlEam7qIxmtEibe3WTi8jH
KFh3A33DIgIWySo9nBCMo9ym2X7vBn9srr73aWVrx7qjCHD7ey6iO60pDv7CLibNJlk8P/3DAGpC
xqnil3aCpXpWfcQUW9Kc1tXHvkhMeL/RuHWM8h566crAJFaoRLtEXqilq+Q0o7uqpYNQfDwIMc6L
ZXu0m2rwsjonuZ/z38j8OZvE1NIvt7/4/97+ZxEPjPkCWYHzpy/wglXEq4F1zgreyKhe2jxKqeJE
+7acM9xnlHjeJmJWaPdqDbR+Q0+OZotsaRWjcpbmEEWNUB040qjIfDCk6/7KkSr5Gs9d/aHHL8jw
3KAty89UUxZXwBSRvT369Va7J+kpMavGnZMnYoTqUSP01LPbdiwfa0vX641dlXm3JbraH1LNlh26
VxY6QErWAhdvkCE84rCJB0OozyPESDeM0QnN4hN64f0pyzl/3lT2hU+BwX3fYML+I4F4R9xu3RYd
jTzu/BRJqJckeuUx5JirWQ3yJxtLtvq/mk1l05wGqhNycJ+i0jDaZ4Jooh1arZ5e0MgOhecCXQj3
bWsCgCUBGH+PnSl+502o/imh7lrv2qTVK7w3WsXdyTSGrxzxmENUJl7URB0F48o8e1AITET/EKGd
jZBYxx+RJB7eTYlrfJLmrPCRcWYdazwTQ7RvJhTQOjcNsVYFcrBpI3OKto0U3W8U3cwGAUCERMNe
F/0eM5Oi3dGLio+akunhdi47iidOTRfeLvpgHyBstldD5Z9OZOlLboDIYG1gTL1+VfJINc/wU1wA
XwwH7SdPCSIz8bo+ar9Jo63rnUu65TvdnOwNDBsfanxMv2dNhygFAtvifWRCUdlEMquDDVLj7X9c
oP5rW+gyNrB7qTrQEGKNqQOcn1iI9oVV2CI+sQjxVouxoU3iOj9MqZ7eyTJfXxfnJwWuJoxBwqpB
wFvTGVWlNgqrc9ITYIyY6OCGP6D3TV6tKNURoZR4bwU9GvElzfQomfWjgEc/z6n2ZLdWfOeNeVGC
gMHM84RyC+1YuNvLxLxJVDqlRiCb8sdJWD22pI4abHQjEFukS1BXa2V+7/23RNnzrwcipUJopCoK
43jdakQNhDeZ3ZansqeEhPvrjB89DPG0hLg49870pKaWulMlUpWKEnyJ82z6mFsy+fd2xLq4PnWq
EsiHL1hP7vLFJuvth6uOEjkOqlMnOwzKJ2fK+idr8Vr+61EWVQrShIV2TR/ifJQw6pvaaiPDjymo
kvOY1hZs1H+cWf7r7r3yLdQjnIXks/hmr7m5VePMJH6T4TcYYR5A2CBGikr37va3XF4u6NcsBFyA
T6+rd/4tSGr2s9qkhj+38CsiuoZYOKJur9KqHPoS/3edEncVWO5fsrmBXbIx8RnnvQTCbq2eUUxR
nA9xy+dhWehZAE5/hGNt7N3BnR5TNNfgxNLVQZ9WuZP9XDmrFLUXuDh1XZ1Ma3U8Wn0ynbzOTT/I
p69TKq3PdmdhnCnM6FFLo4NES/mBkBJtLeSu349a8uBiCymV6E6KdHlO+SEUZ7ja4QRd9OusCrdJ
tzNNvw367oM581reVH2jH5Mc2otXwZ34cnu5lyTl/KBSloR8AyuQUg1YmNVyu2FS5bEwfSD8iPd0
cf4uthFrzqds+FA2zlNSZVB/ExT3kPy7k0FdptmsOU9jmLcLVBGU3/noPWpcYx6TEsKAqHy1iKtj
H06IqVZFgCr5tBgl2O1LZLRYrvLb6hPwmmyH+Nm90ti1w/X2l6y2AM9wJXZSxcSlg7yBTiyM1cFI
Hm7P9mvUP59u1GYsOHqLiTzv1FXOOAK/R9U6tPwGdU1gYUmWfhNWkv/Av27+aFbgSj2pOlnoyUqK
byQIWrsNZNoAv0dUUXpVFAwhsmxKke27oc2xFwVU+o0MAUhbnE2oISK4a1abJG7TI/moicAoLxwI
BjJWvgFu1xU4Vml3XByAEW8CgvprbEhibn/plaUlLab3C0+QoQFTni9tXY7kVo1j+dNIu7tsFeXB
bRv3PTu52wPq1Tc4cqPgrve/wlJ+wZYbnUJNx0zy9g+5PFL8DpL0pbqqQmdfbbFWL4d+KGvLB8bW
nPCy/pfDPBxtFLeeBh2PodvDLftkvcAAy2ky0BoE9LQqQ2Cbm0xRP1h+nVfQJ1S7fZcqEjeWpfN/
eyjtMlTDGQf6jAQGXVlo4+dTbC4YaqKV7Ru1Yv4ErM5DfYpOWqy7H/Qy48QqUvkmJqX93CPp+SxG
7MgSV/kNxYoUWc9D/OP1wEm3KmKhvhu44RbFyzT2ENmd7kARrk2MDhZj4Y4Sbtb5kI2latXhNuwj
c4+sK3XoXQueEEJdq+9vT8zyCFmtASFleWG+4n/Whyy1KmRfK2H76VDOh9B1tYNCVfWpRoBzp9eo
G2Vovt9Jsa4sBtwFkg2X3c4Td/n+NylWkQk5Y8cbnsyoRq81axkZmfJd5uJtN0XIbYZqku9oXBf3
oujy3jv/XkrBZHY0iAnjwF3Oh24tnIHt0YpOQxuddDU3d3lf148846ptXOs4LM/DvEmnwD2JPvku
UFe4sxUvD9nyC0wwfEu2S8X9/BfgL2XqamlGpz5baN7w5r2qibuNhq7bvgPWe2eyr45Hag3GhPBC
R+N8vFTNbfRSneiU0PI/oJibH8M6N7y+cdAHmmnE/+2OWgA0MJIs7mQTaPj5eBH4XqyWovik2ijT
lTkOxGHyUI1I7U0AKzHrSNo7geQSP8kzhVomNOQFbQKN73zMDgRyi+F5fNKDcfyEIEWJ53WUZ8Yz
pmj4YQdFVn2GeAgEN9WlzaXQl9hERzX22ZsiDBHgI7gOw0YY8XiSsyX+zaMhVLfW1OYfEtFgHHd7
lq7cbvxk0hcgfkQmeiHnP9nBY0JrRJUg7m8r2yKOwn2Y5vo3xN0VPNSVcFtJRztWWsOvdQIUV0Vt
A5YXyifeyc4OzTFxtBA8PsZaZ++mDv0RbCK6k43j5qMU07SD9eyrIS4XwO1F+2i3Tnu0wGc+givS
EBYwI9zkRPf3+43+EWoQdOkA5KwjrR5odpMqaXIS4ifIdYlEb257LmYP+zky72y2K5ubdghoXXTk
SINfN8abSKKHVk9RIE5OVEfkTqjY+UST+9OlYnyY8ujL7UVbtu4qeDAaOF104pYn8WqbZRTNcyTq
4xOwNOzRkjJ5h3947oVp296Zxcsci/cR84efIrB7LoPz7RHFkJ70uElOoQgmIHO9dRhjVdve/qCr
0/dmlFWKJYcOCr/eJqcuceMjd3S8KWbNPqKobi86tD//h+Go/S85rEXvbzV/6jj0toNW7cmeTONT
3VWzh+2N7dmR4j52Q3SvIHx5uQFax1ZLIMVAtXbd2UEPfSx4OuAIRcDdwcmU27KyosOgkx2aI7Iw
UD3vMZ+ubZKlXwyG/ZU4t4rvNok44tlBcsK5qn1yGu0bQhTWznaSe5zza6tHwwAFpEWFBv7N+R6h
AlX0OqXVE352LuW3/B+91n46mXzA1O7b7aW7sh/p2fBc16FKgyZY1VGjtu9MLSOqm1pV7RHrs3ZV
ji3X7VGupGlcyYvwJO9pEgR9vSGLoA0i1SCQmwlkCzD38gU7exdjHmyBkfjOFPMBVwKJaa9FLbMb
FGy8gj6qwHgJgVIcJgz/diM8sxnNa88O5tbcOUMy72Xv4uqFQkI63onlV9YBAgZnFPL4oqm5CuVj
GphzoFDo7RvA+3lsdPtZj5SN7nbjfoJAeWe8a2sBUwi6B+1KAXT7fN0jZH6a2klTIqxVPZDQJBuE
rpL97bW4MgqYcBjcCwSIVHT56jehNQ1Yprox8xNqRAatMHKxiYfW3wdwZ2n5LlIllGnM5TS9GcXK
J80oOwOLHDXBelBBNba03HSHQ06NW6VzV4vvSkxYBiNNgL3O/llNXj42EySOsDgNGv2U2K6WpAst
cKUf1YMDOuDQROWAh5zhHnGqsrc4Epo/kAcutjz7TXhOlGkReR/x1BDau6Zz6vfGHLiH27N/JYo4
JMdLL4sCLIS+83kZOicPQ2sqTknWpU+OOrtPU4OavZT5ve17ZaFZZSp+tJyoPq4BGdIx8mSWDJU3
qKE3hUIz1sJ87vYHXZBcSfhhP4IjIPa/JgjnX5REwcJ0S8uTqlYC2LcwHwO217e57l9P87zN8rJ9
7E3L3JHrlHtMRepnREGpc5hmva9mae9tpfq3qcp4D9wJ35CAZegxSHuw+uw7Ku8SccVq/oVCeukZ
CqZbt7/h2kyBNKDHiegbacfq8WB2IXKGgMRO89wW+IBP87alA3HneF9IiSwzRQrNc3Xh14DfOp+p
EF4e2Dy3OhXSQOIbcEKMnnSFvhp2mCLbdqKKf0YpBN5trUvxdZ7Cyt4MhhH8oMOgnXrczr8Eelh9
KmbL+hkUU9vuXWj6p9LUg1/w3HBwsciXGxD9UsMxEPPGO+f62lQtZe2llvyqUnj+DbNbizou0+ok
jDLzNPTLos3c5u73v18R+nuLljHMRR4e58NoshA4Lroxj7Wm2hhdxrs+xkP99ijLX1nlfdSSaV7S
CaHoqa4Oo8imnNXCWRLPP5SIy2p8SEzReyJx24M7D3+mwt53gWy+YEOb3QFrXLJUFhzaa90PvS9k
flfXvJbWagIJrjg1ordhbWrjVxEhWgWlxzokQqMfUwk18Uy1jJ4HlD53ldU7B2iiiWdFjbnD+ry8
IwJ75aImNqEKZkBSArXjru68LpRhhM5/fbLFGP5oWs7CRoCv+j5ZvYJncq3TVkU9PUQFzojxjWzE
0RBQ2DYcIpycMW7Mf+LOxzMHFzgYILIe/wzjQhlNigBjAlIQTBJur+OrRuH5QoIKp9JBE5r2AOol
59slCfIxg8/JE681mo+ijqwvWbgUBkNaCYgmod9Ybh29cwPPhrn8AHqzOqD+jL/fEEPO8Wr8W9N9
jQ/4zxLbr2fJx+31AruKTToq2Ft2VpfAwAuUUvFaUOPRJrE6HUz9pKd+rxgQaGwsBL9rcc5/g5zn
YM5WYqGVGmPywZniydlWoh4w7IOJnG4lZo3PZheFuDlF1gj9JnSwv27J/cCXV4q1F/WkQ63AWjH0
ugbxje2s1vawiQAUPShhF6mPRML2QN1DzzcZAlAnS2sMqLPN3Px2YOlW/Drku3jKebinvEfYByrK
AI5iNmfrV4lQSr0JDKX53Em9Sz1djYYfamMbeBcDlUM9DSPZX0HQl99lNlvDDjWJ4igdBElwKcFy
Fs5siEGnoSw2wvM4LuZtQ4pcSMvYjacRvBHEDWygIdgbmSeZmrVO3TacfqdQhGpvclu6nAlKQhYC
dxHYmK5tnT+TUdE4vb1F3IvAtRw1qtuLWK9FbWq1sYVimHFSmvPJqrGj9ogHyC/WZYWfjBY7eKyF
s215Uze7xUFxs0H9kmBhsO/1Ajk8wBxa+kQHb6w2bdmIf3Vc+j6bvQw6OiR4qzVzaXE6Jql2FM4z
/Z+qnwPpQXUbnmC6q4WXsQQfY0ypzB18R/177Mgox30Ya8+NIRoEAScNd6xRziMNakwk9/wZgXOd
q/5Ac2T+WqoZB6fu60psg0zNfA15KVpDckqzXRfEGcaFeHdWmCFW+U98e3t9W+qYPW0HTrwJtHsa
4E5kDq8zu6/E9zEusEQCRNHigw1i6mAm/dRvGsOg7oBxp954IKbCvd1OQK1K0bvm3umqXtsoUBnw
8pMT6jhYUqm7ApfYbaInLtZNNeoHdWhGv4MKg2YwjWGUeXmmWdEjBDyFrD4R0R/sOcMXtDKTTxq2
ttQlG6s5KhVlfs8QyoTJV0KFbshnIGRAdicYaJgMPeEw4hQ7bj/jOzKxAcGyC8MfQR1Cex8gJW2a
ARrUZlIGU8GNqg6esWdIy/ehTPXhMQlMnIedCWjYfm7K8tPtPbakmGdRiPbdAgoheiwAHHWdRuSW
odiTbMmss8Ezq8p+NPTmFLTx/2PvzJrjNro0/Vc6vvt0Y18i5psLoDZWcSuSEindIKgN+5LYEsCv
nweyu9skFeL4dmLCDtuyTFcBSGSe8553qXcEIONBvcxftbrR35ka/mJpuwi+mDIzTFnNmF/ufpgw
E/frqPbsJMu4q22t2eg1bL/fX92vPgWJOOgPBzPNyaurczEJyvDCYX4QjeaRBcQcslneY529/RTS
CFayJpQegITXNVJHEm9saeV4HkhQDlPT+FrUZrP5/aW8KcJXXyX6eABFD3boa3VA1OP/EhvDcK6x
FdrQDKBgZE6wy2VbvtNtrSfPyzUBWgpFiacD7g9+9vLZKL1rSuqy6VzhnhvyOi5bNIfeyZ0LF7EM
xPDfX9pb1jlI8N8/8FUflJk1nJ5hms6LNelbH/VcSG5kT8yIgdMDB9Feh8750bY5EZskI73Psut3
isRf3F8bwwsaHUgHPgY/Ly/acuOsaz1/Ovtm9YNkvvyqmhedA1jz3lmUb0dsXK5B00wtynqhXX/5
UU6b5dJuxXSeDL3ei9IZTy0avW1rqfkEk8ALZayyu6qO2kPMlw7hbg0bIe33vskvFu6q68btdVUw
wLp7+UUSXxdziqnpeYwWOuos1w8rQPrOyv3Vp6xcOw3S3Xrhr+4sSdnzaI+EAGqLiI+5MJ6YSrvv
tEO/eHzcTHh9jAvBCF4X3xhOpd4Cgnj2nakg3rQui6AnbY38Ds27+/16/dVn8VbQO5K+Deb16oIw
fxtcrN/m86otDFJhmDdlnHxNaMTf4eO8ReaBTRxmhEQ3ILmC2/HyCTk5efRJbOlnBV2VFklzK21n
UcGsGWH+kG5SlTXYkE4lhWO5WuR90IQuLtNu6mvyH8kZCBZyzG4lxw8JikNEIgNVabbaccLj76PS
3MJ3c74sUWTfFClHWNhO6se01PlX9u5hPpVKkPHDfJSAAKI206slUoSQ/v6ernvKqz0HfwOAWA9I
jwNhved/w16sqR7NeHbm80Dq2U4kTrxRAHBB1Lj3OJbXV1rbOO/AAL96jgxg/+QYgfS9Wv5iHEYx
52I++/M4E2aITJVBv7ONvPE96eHbYxZsF2YO6naaJqgyLy+PYaI9UUjO566AZY5zFKmXcbxmdi/8
Iz7inwqtJpXQWMr3yHO/2M1dWDLMm1GVoVN6tZszUFrsZCiWs02Njj0F47Y1I5JKn1yyefqnFs3r
MQWTnyW7slLgkL28Ukl49ei6s3b2EZMgiJIfzNIk1lwhdf79kvnFPgoZbVXUUEnQSpmvTvehRMbZ
FIV9XuArfIh8JueZv0aES4mAKBhxZL2oBSP/oHIK/ED8xZ+MTdyQVAfN0f34+6/zdpsD1qcv54yG
rcA9eHnhloxHNgV3POd1lSNebf3QV8Y/pkVgSL3KbgFlVpDBfbUhVIafSmlI+9xaSb5TY8s1G/Bd
9N7DE5wsyHea619clUejb6/FDdZzr2fynhEXckhb68zwcD7UnvaxKHBA+/2te7tEV3QJ+hQ6fEYI
P/ugv738Q9O1Wp11zrlq7eqYI704DLGZ7F1ygfYuNiA3//TzqAnBW+Fgrw/qtVdy1BF3P1uzcwb5
18NS96DaaioLx7jwD72c32MAvn37kZrAHwKlxoebv79cGhNR6kU9Ju7ZJXQ8yHImwsrrxYXUjS/4
BE6bbvDTfVLU339/nW/1Xew5PD4IcviHWtBaX36wk/R4VrTcWPKU1A/Lku45FkW7tQfxgTvc3TWM
pDdp5xlXCZG+CJVpdpk5Wlt0+PO1nhBQ7Gfml46CC5O4pDp7mNPuyL+zAtSo1Tsb8lt4ie8L5xYD
BTYs5ravtskuJxBqGkz3LAtRbR20KaE7dNmnqMbyS1MMF0h0SzdEXfnX9px7G7eL063eNwLNWWts
cgUJ5vf30HvD0jBRHbNJYMPBS2C9HrTCTlJ2ZlnJnQD4OvtSChq9aYBCoDe9eq6nyDq7ku40XMDk
vV0W4yoTpqmu13i5tSoPKNbrG7JPHbQ4BGh+IU1oMI4eeTeHKov9fZJlsL28qE3nYGrSWAGsdJLs
QaJnz7O0CYZyKvq4QLOz1iLyyy4/YuG8nBzy7Qn3XRIfQryEF7DOqxbCLLP8kPn+WH5ycW+Rq8GC
zIPCdYotmED96A/It8c2ye+Afstvbpxa/UETqvogW4vo0apJjbtocd0dVXv5rMk6aQO1RFO5cbiY
70ykNfLqzXr5ZJg5yUtdP5s/rWna49QMbbRVutQvID1k39JmjXgmxDyPQ6+0WoknmdOcuqHNfkhq
NTykjXh5lLXh3GRyKPNNveTmdWngJLd3XRJLcF2exjgY8FEj3jhqkmJfKEJti6RwwlxJcDwIQ1O/
NYrGviQCO4Gi1FhqgKbn5Po7hcob/JWmlVKW1QBlCHzGfPlK4ZQ4EIHZp3eJYbdbITz7yizd/qmz
BC4e5tgfW1eY21oyKllqfXoHgf3lx/+EhZiOMA97dZpjeONipaGld85sfEgg27Kkcid0Veqsx41+
SOCjh5aKy43f9e+FIryp0rDPpHiBZwwnHZvbVxfvpCSMDMya75gLtFdT7ZKrkzgYrgK97Owoi68Q
BYt33sA3l2xTt3Kq8voxyKY1e3nHRcG7yTtl3JVtEj84Hrc4JTVqG7eFtrPrPNo1hEkFVd7U3xBs
yncOi59lxIvSlM+nfTGZz60a+dftfd8auuIbWHdY/MPHmgaPYPDMsNXN5M36tZ4lAIoRFllm4Fjx
AM1ltD+ZnUWALTGfI2blpEaexric1W6sKuu69RVePlW5aGrTULbgH4hTPciVH1U7lcUdVNI0mQK9
UkO8tSfHyjZWbfkXOdU+ReKCszm5olWDGgDYtQqzFhY2PFuJAXvs9m33zhN4cz5z69kE+QsRTzQ1
rwplQJRWtRQdd9js2fCVfGgmaBHwkdHQhoCQvdMxvjkvV7jmJ2jDeA6HtfX7/K0eiAU+zyQZmXed
09KHw3hdrdtV/yC1+iFvNeOTrJX9iTC77p/CUusnYyW3zjk5MF/PNwo3btGZzOadjb3Vxug0Oywi
9eP3R8rbwpVPgXiH9Sr3Emz31f0s/XJSRiPNu3SO66Pm9+qjMBW60RgbwWIpvLAubPNS59l+5ph7
8norvcB7+L26600DtH4PqEq0l1QmzPde3ueisYYsjQfzblwM/amyxnTnN4yRkl7EH39/zW/qyFcf
9aoEotAqLSvrzbvSI/NxakQZUq+8x/d7u1XQu1IXA1rhigol4eUFpa6uYbQzOHfJbOq7XEvLCyjT
5u1cLUwrql7uY8NEOttE401dNf3u9xf5FsiC/wKayvgasvhb7l9qKc57J7LuGmvytplX7tMkKwKr
lyeonJ/GSrvulvGittqb0X0vvudXywrPMKb0qJodprKv7vGoXKH1VWLfLcu0XA25bp6xSk2uxrxf
NngQqFNeNNV1bmrl57YoPlR1urqTttk/LuMgVa3cR5gN0FAY5b98DJ0/uIuL2uVOa6nqiTFWqg9w
5OhvWn6P8B7cBANZTcRve53l/lDxcOjZYxEWqm4Ol75J9Y1c/OzLO89nvQN/38qtFXdD8cNZYkBT
ek366vIY+jG0orMxzPF+0uxLL57Ng2vVZk00STkf8Wftbu0c6oXMSrE1RV49d7GZvvc6vH71UMyg
s6IjB6+ivHxNLoKXmCYOoOq5agwS7btZNPnWSCip/VzmVVhRzLP344OxXPqNSJB0l7Il2N3y+yeS
vp1oM2G6PcN8GnRzs5hesY5YFOHo7YInT6BZnUNxQLuehMRoVJeRWyg3wB9dHFrCPL5KaOiX4POq
RRqYdp88TtEhIKK8UQFO1OMXa1isR19r0ktZs0cFJhYkflhXSMHCsl3hpCzOp4+eOfeQWrPyROSb
vWFiVRkBZVtjbFoaC7GvnWaZwDCLKgP0YKAY6IhH/rEB2dreUCeshoWsPVDcl4tOi/tKV43M72Mr
b42LiWRvGfRJjNVfOnqdEbDd59/H3CgeiGXpALOWvL83+sE8UHgXX1I9s6DkpuTYBGXmx0moOaSH
BDoZJ+8dAK93Q74rcQ7MqlE8Q3d53VPgBFV3ZcZ3HSaQUTgPRR+Oo9T3ZpXelemUhqYol63Z69mW
sWWxjeLWv5xXK0Pm/ONGV3kegg2+57HxpgEjOoMpAxyGVZzAOfiq1sJKNYXaI4x7QXYDltgHRgFb
3flM3AAm1c5udfeonedSz67thVtYjwdrek+D+fr450tAySczE7sUZAevnySVkhA+E5V7xYQ8nGoi
DUfK7mPZEdJZd61zn3vTFBi5/g6I/IbtQmULHPhTWMXRzDb6cg31Q29HrlO694txmxZXnX5TM/zz
zGFjRWKjAalamK5m2Z3T+2RmPc25BU27CWP7qnQvZOttrUoPfOMxq7K9Vrbbn/vXf76QEv4ZXf3f
eeGvfvm//x8NGecN+c//yuzePPfP//G96tN+vn4uv//7X0Ey9M8VaeI//93Ft3//a42m+zNb3Df+
0BE9rkvFXWnK67v0Z7i45/2Bu4dmkJawNg4/n2ZVt33y738Z3h+QtD0OgNWzEIkRP4Sdzc/fcv7A
Znf9A7jWseDw/5Nscch8L44c8XMZr3klr5ZSHFWRNSGvONiOUMcaBHOTmn5OyhDV7SHBUuRoSM39
1laEYof0m1hZc2g4c5Capd5/IIsv/yg0GxGdncW4fTS9HxT91OUMtxMvCzNiDc59VY5ANKU7qiJw
hH6GhG80m4Qswk+T3iSfldE6d57AHdMNLFyMCe8zEScE5PZ594vqbBX0unDjSwh39rEbp/gOAhc8
LK3AiDeoxECPnWm9F8RVarkbW5+aoz0a8UfpGRGGMJUNeWJwkshimC7bnW41853T2qSAC6NKjZAI
IFzyRev6zVYsc1aFnYO8bTMUXY6Mndn4Q85+crbBZW+tqlZH0y+6Q2QWbahZssDuxKmuEn0qPo9O
PB9pUIhXU0Z6cKYB84RG4T9UdW0dkoJTf4mGrtrNjRxD2S5qn+tJfdUl5XSKiena9rqxb8jOOseu
nVxJtzTbQO9RVEEYWrA7kpNxUArdN93kBtD+Y2s5hDHj9BzmjfIOs22j0iic1PlUQBA94MtlXU7u
JE/oULtz79r3EsLMAW+TIbQGRqW+M7chg8UBd2r7qnLM6SssBysojHm+tnIyq0AT5m2RC+uh8dzq
ZrGxAAAfTEccr4S/Kb1RPvaFZh9lkeH7r6vevZjZl4geaNzqooStQ5zVqN94VWx8oOCHmrgMbgBU
s5wXk1Fm4ORwfSxhp9Nmhtt61yyNAT4+ZnkgO7/uNmJKlj3FTo2TdWGxfjR5kll/KEUcExLWaBdN
5kGHHXPrlMSa9cghbG5GS3sUsTaeZiJ4rlQ5xo/oX6sNRAm8XvIR49O2wXsm7hs3HJM2OaCtN7EI
SLwwKZ3HrE4dYlQS6+A6wwCnpCarKpCTOybMSCgaQ7sUbh4IW5lwMMjiIEIKx8EiGJba+tYnlUGu
ajw3F0JB25hTT9/7rZXhQuFY81WUzeJkDrlFdsMwtB1SqrbEMkcqzTjExQQTJM7K4VY5IrpLF7tq
doutR3xfUjytcMG49WbAFKzdQgeJsFUsKL2B3zA63RCtp05VUupXsauWj64tXO+6LsqxAbqO9Uv8
nLWH1HcQ0KeVp7aE81EWUQla+h2R6+CFwUyeTr8TMtP7UHSjIfhJGR+dPHdyYibs+qiaadpVMfTb
DWWkOBux225WIfReo8LltVNSu5qF3T/GfkYuhNF5gousBxkCGnp7xvv93oycpjw0S15tIaRnVwJx
Q+hqqjoVGB/7m5pKw6JFgbbpVZZMduVCQIICUei3XZ+ID5TT1VVBn4CnV6/dMXo32JTkQMpsZQ3o
lAgwuHBsTBHMqNF/ADlG51iPynYzN73x0Jtdr+DD9Ia+SfTZc7eRLaY6mKOovWGmrcdBHemxHTgJ
ARh74Q7T10G4xYXjLTy5rhfFbZL18xEO4TKij1Xk205d56KENO36htZVnGtKQtJlFmBOO4m7vaaG
+qJxSsdGGqMgATZZ4WqBh1G2Yh+O9c+9l9VEZvmqOs6zWo4amfWMjNOJNzVTnnXL4povDenC9urB
IrNN7rRCBrQ0/kZyulRBkY7JoRvT5GTWuIr2BfS4yJFGERZVbepBNIzG5Tzmmh72Xr7Cqp6n9n5H
qRAJFVkBPlPFtY1I6VIbGVmFGJo4F50/WxsknhghTwmWIwag6HmMO2L5fI2hgS7GlhDPyktPnp12
l6Un2kfZT4wwR2ukmkyj+a7ujA9u6qb3DljDp8Zz5BdvVHEdcO+NwxhN6vs/L03YZfjzf63lzH+X
Lz/P9P/51f57vR7p3ev/6MXPUPL8VRKtlcCLX2A2TVVwHr638933jo7x7zXD/+1v/lVHPMwNtcXX
eqj69f8Wp/WLEsNwfluTfE7LL89f1tv0P1XJzx/5sywxzT9Q3JgU+rh5Qq5aBTF/liWG/YcBdIrS
lNIfp4Z1FvxXWSJ0+4+VxcAIhBk4NIa1/v6rLhGG8QfV6Qo9M8ql3IHU/l8Xf/tnj/tnqRh/r//6
9X9UQ3kLfa7v/v0vXDteFCYABbia4vCI3mH1yoQH+bLWlV6FtfuotECvHXs4sGtEfXUfN9XYRVfT
smRin7Rk41whHXJ2UjfrE/1s+zBVtY8fmMyC1c97l8o1+yVKVX3hT1p7Qi0MPbRvJkiFmn43u96j
7duYoxjTnqRbtZeeHfhuROSJ50nCugWZKVUSjwfVMFPA1vWrVVn1xm26B7dW3m4Ypo+aptAbQsUV
Zy+LGZ8NrpxIZ7Lm6qupDcXFDM320DoYK1oEW15kfP1Dw39y31gezqnKrL2TUQtnb0QWVQ2GOGG1
jt8dnI2CQtOTTW01T5befxlsXmenPPNIcbcZoKRRiEVBTbN98KxoPPGht0Om73xUCm7rXUuoEaGZ
JgP8qBjRwjznlSQO1ojSH+akzXSTcRKjY2CX25P6rl2gJ+kYE+CkcpkOuv0sR8VUcPLqcNKs+0rq
4kLNudr3dgz1VHn+tiqxDUgK7ZC6mV4Ggz24u1afq12riLZU5jgGwsByeVrGr7jTq3NjzM2NnOMh
0Ohlr2nWnY1HIs9WY4AX0FJ+4K2YQ6dpsobtzXYCUScRI5WOqJEezzZhThe6lnQ3ukw7ttuxPgky
dcNhwulAN/v4IhP9sJFVrD+MXlTV+F1U/ddW6STfp53+tJSjdZqdxPxctD6xO1lL1cv9u/B6BveA
1b22ddBJJUHTV82mx3KR4Z5lbLAmvRx61QSwIOGVqqjdUcStYUNKzYcGQAKuctbg/JizH0JZHJcH
lZZt6PVINubMtc+ll4iDi5J5M5mDvW2SBtkKRpeB1tvWPsaICzcrY8LLsSvcr7U31U9eVpYH/BBJ
QW4m48KazOwhQ7TKaVjDlXBw1oshZR6T2GhPPgk6F6Zf1oHkqq/XaFBkrVYcBYoqvdxOei52Q6Jb
l6rWxMkhQ61jS+8Upoqzre+jtqifYbaO+9kW2l4OEDsDY1HOwZSYuMHl79FQUMmEhR/Fl2bbLxdG
IhXr2stPdTfb/uoNCRGaQskUo/mVBNYv+uwzLOdYpVNX4qNPpNem7v1pHw21/1xXnfwgrMS6Z+Es
rBQ333R2Pp0tvbZ3mH1qBA713dd4scRRy+Lxrs0XEdpt+lhBLNrbFTPKWvO6UEumgmngmFwqqU9h
B4Vohw8uxD3fbHd2rIntZNdA9ppG4R3kZuL+kEqSC+5X1onc1HOMnigwqio9V/a0Hydx0w6Jv2/L
+tAJu7yeWufY9GV7SVQBwKCs7t0F8jvL4Brk8z7zq+faoJ5LZXtQTCcQCq2iE3/8TE0lrpY6vqNP
/7LYVBVDZrX7RM5FHfpmfq8L32Uum+rXHmpIF5/6j/gMZDuzIpPOaK3D6JbPeWRoMOlr/XoiNDHM
xPLVbMX4RY3FTR75D3Vd75tZLzfQJzdeFN8g8PtQApxHXX4uh/lZGfETcVcf1iKoq0S583oYU27d
bgHltmBXe9tpmcfb8anW7Ce9GL+6BgFPlVQRNOb4S2TIG4RWyeeUsUyAURtiC2NKvlPL3fmJe93V
pTwVk3isU323dFodVgUoIgZU5YQCKRFP1M/urWGJeZum8nGMvdBJIfyYcCvrJrlNXHk0G1fsqgpO
/kDpCyR0ifx3P3ZjBwzY7IjPwI59NtkuXDeUjFTvnd7o9pQ5bI2uvqQPkyQyt6FJ29FC3ptWVGPV
O5+8gvuXqAgTnMqHx2yJYK6miqxjG56zq+ytpU8OcWn+tF0Gb8sM2jLzBvlA2obsGVfePFCqQGk/
zk5tHHEsuwaQc4NGeMSzNf4ChGlfQtJfAnDFr5k/fU8Xsae2mQPHSq78TB7TjFnZZOGrRqv3Ne6z
4yLjB2+sDo6Gs0liTdvUi67MWrYErXGm9K37PYowYikq55wo9VAW/mnizQjc0TCeBsH7NKTZTTm6
3QE7TQOtsHFWhrnVfHULWdz/kccY+9l576BK9Rn8t+IaPxdnxxw6Dl3+B7tFEtXjmPUaJ0hgEQqa
bW9h0gnTf4QoX2HCvbinjDijsE2WDxgmNAijGpojsyo5tPruPpHtEM7m8nnocIWNMq/47hVdcecT
ULYj048QJuKxYORnfQ9xtpRfvdafgrSdrCAq8vbb0o3LpuZK974h5L7GhJRQjBF6xUm5svfPg+uw
wJel18LE6n21M1w/uq7nBeOXaExtndAKVXwZ+jG9byR/3bRaVQyhlwyjOgxzne2k65yHBN8nMdAK
xn1ih4MvsUxbtOpoFF0UoqMYMbzIgACM/LLsUwAKpKub3LdSDEllteNh29eZJ/eG4IUTlVxC3ZD5
jo7a3er9ND1LrXTSDWMlLMla/OuIeJPYtzhzY0zHrvdxMxhTQI2H0uEYPKZ1nMutgV8ZLHzQA1Kr
pyylE86XbdkQ7aVgqe2yysSOMUoP8ZgH6VA/I3nZyjbeGD6CnESEbpN/0iTucMma5gcG+DhlQ3/B
jbnVOpLj5LDxa0QV2OIRM0KO0BBfR+hnfPp39m1OgLCZiPGyUv0EzPKlwbQFv+N+E03auclm0uga
51bXUxXWGidrH8UqXEbJNUpcGqO8/OFpsx66dUprr1fThkeooTmA37YZZjVtZIERojNbwRA5Xojq
LaAY2mYT3MOhMh7aan03HVOwq9TFzlbiC87+2Y0DuLovffOprkt2zs6PQ8OuAABM7B/n2vmQyvmK
Vrg/IKmrg9oFHCgE3Uiklc2WTFBa+ByVlVrViJE9jxe5l5qHMtVGN9RszANy0s+vchEnJ91T+aHw
23z/U3avddUnuFMROg/acQ3D9jTdNqqPLmtkIdcW86oNc/fsI2aNy2kc/f5+dO3PbiIlEihP0Gf1
P2SJHgoDn63GkhSlGi8ow5zPWae7Wz+z+i5YWtXt68Tf6STZdFgswptDSzs94rIid4XCb7GNZRKm
c3/Cz/fJJs5rq8Vz9lCWvPAtGecsAeRkqJQ5BG2ZfhmYuh/ncmWNOS4BTTJvx2eZ4YKN4wbFDVlB
HGxNNW+dxKjwpsRrvPGBAniool9KbkBdDw5QEs9jmwkhyq2hpjznOMAxRJ51STVdBmaBVmNjWc3S
nup+Mp2NifqmHQOs+4s5zPs5leje8nrydmpKynlnxMNTjIpr2IpEmO2mTDxRXnmiysdgJLkmvnBT
iJpapguN+Eana3eltqTFrWAopn9GMjZdSPwYCTpqyc3xPkwaMTWh2Zd5cq0T7Ad6M1mz+72pYgWR
1EwAAI5+4ap+L/NOfav7GKvlTbksxXxdIgurnxwe7rdJj82VbIv5MjTtZMxk4LPbJEeBkMPf4MhT
9g8CMeqp0rREfml6b1CbSQDkHpZ0SbJQ1mJJP0DyoVBwBuKQBDtZMKGiSw9odbpw0TrrWPR0KR3N
hn7q2jFCfTh3KvrsdJFzSjWChLEIVePYXiurzLsTfqPJQ5fiqmzRhmJzpKrhNM9jOh3RQ+nB3IIR
HFDT2/UFSS4l18q8hAO/rogYWPiIZ8+dc6DHch4kZqHSweBTBzvoqI4xUr3GCmSkJzFEO16YWlQ+
+LltfyGOJib0Ef1Ks0Gdkg1bc5a4BEJSJH8yGCx0RxxrBCXdZmMWJxcjFqXtRk0NFBNAsO5zNQvH
ZjDjIQ4kFlS3DvPAAO5JxZ1wj1XrOOxEgGUDOJIP6BgoDMWaQzy1k7jLE4DSsJyk191VqSP9R93t
2KpNd07JuoW73O95u7Q+DZxBDUWImLYv1jyXHNdcI06xjMFIUeyrGrcsDv8+dq5cwlHN46QbSbGN
9bQnakvkiOVgWMTtN2hSinMnEUwk0U3bl7kZYe7f4mT10WKO99x7bLyYb0XtBw93NMhMFi6Dh6iN
7jQMqp3NMrvpdEUedHdIp3rRv3kmQ769Ns0aUa+9rtOsENsGfX0Zs/pa9Bx/e14uByy+j9xAw5c1
21tJ640fRdcjPyK1aapuNdBbjlm4OlpgZinFQN90LnrBDvZ8pyOEG6OnuvScu1TLy4uULEos3zht
CHMt6WPHNGxH4m2cKvMh1s/ToTPXxs4whgtvMXGvl1p+a2gt/DXl81zbJiJZq9cM+clXkX7rT5b1
iXzYD3RMrE99YOYlEhJjQ4PXLhx0v3xSo5Pd6Ok4MKMEHqO4avtxwzgjwoV1nrRnvwD/3MBlMoOu
cclTlVThj/R6vdi04KvdkQQHV9skyzyc5FQ5GOx2cufDXDRCR+pRzXSx7f3j6HtVsUHDmz84aGtR
pDlXae23Oxnhyzx41jWxWsO24AFU8XBlZIg9syQ7d7EVMqRosmMJnlfQxerFTRtnP2aZdZvVHt0H
pE/iUCGm3kppTcE4kiIb4J4yPAvkfH9SmP7/6OxfzLp/Nzu7X8da/3E/fHs5QPv5U39BVfYf0KB9
oHV4TxBYVtbMX1CV+YcF+Y0JGQyhlQQLn+IvqEo3QLEgbGvoJpijMZj6b6SKH1pHx6jUMUxE1MH3
+wdAFSQ7Pv9vrA0ILXwHiH8In9AVIHJ9RSepsE5D5j58HLFn3BLO4LWXIvK6kwaN+4aKc8TWafCp
PeATtWXSkSnsGfs5qW2O+NI4i6boj76JnHuc8SlsOn2h1C4OMrHTfWrlz+WwzoekdeGq6jbzF6o0
JaxtNkbGAdQQNrprlyHQ6feY4XGAFldDLzzd9GV5pmCGlyfuIFZQ6eVLSeHR/zDa+LFIm5tYd69H
o2Co0Y4z6UjRhdKkvYuFnd+aWQk6XmWaQOViTifhgLbtPawcil3RdwwBtBp0LWg8zJ6YVGSfY93L
TmMvdWqIOT26jKsfeMfTYCrtT7ZVUM+BNNRfKytK3a3jJ+NlDOzOFAdEJmyGgSa684hM8pwZgk0c
keGu2vHg5W17kbRGdc5bx3420yg5LHbL+Mcfsw/G0K0QkIq865JDpdvwlPDjI6vvUBb2j6ycnSNc
RuNTbZkq0PMlljulKmxQgRiG3n0aKgILLcITLlOZXtdLciRgg+zN7Nrrhj1y8gu3He5EZtzrdb21
7fE2yvTLrG7OnjveV35yP1U4t8l0Ds2Kfsgt1QNW92mAchtnG9MZ7B3RtPM3kMkrkMiJ4WXaD/RN
XgzQYRLggIzqPhuG702S2sD7/tGoqeqor0Wzelk4oy0KwlO5pk9TNbrwb0aLpnbxl8dJ6Fl6Q5uw
Yh/lIvul2ZqRqw31FgTDTS86dNWddRBjTiimcu3pEzJ1ObtBNQHo14cK2bkXqijN5VPXttpjMdZ2
esmpVqo7S5GN+1Hp2eTwGD2f3LMkjex812U66ui2rKwyVMS6NTmFEg2en1gtxB45jC4LR3QUWlvX
x/4AXqjrfScph4M0Mks8LlpyJB70dhoeOg6hB8xZUY0t3nSYS8tLQn3g4HGtZoAKbgz3Hpz2LQ1p
zFihqm8EMdtQ2sfC3RtjMSKWn+viepg9cay8pvmoMYF7Kgi4PpduVHSbVvisGmvRbXVcFneuN5Ga
U5JMSxTn29KtEA1A9c4HLbSZLUGZLTWKP72pxyvRSCyKPLPJ2w1ZWyU8+cpkzVks+n1HCtbBE7Ry
TK+gfeBAMYInmBZDcT3Vw8hS/saQUbn6VSfLkX5huEpLnENzMRV5qFxV3EceFvu5qUszMJoyfxK5
ru+U3vsXni4FRN0xYhaaL3puMDetu88aergNDZDxebAK+zRRD1DN+MkW0Xp+4dF4DdC7rvr/w915
7EiuZGn6VeYFWKAWy6FwFeGhRd7cGCIVpVEZhZFPP59XVWOqGzMN1HKmVheIyhDudLNzfknu3Ils
Je/cOXJ8diEEf+eTHp55nd1DrpcRJGCuke6vfGjiibftCdy5yibT3NbYLqTSqUM8+3GhXOdhq4kn
jIBvLto3u28L2+OxK/PoT+CR4bBMffezGMj30DWhDNvKG4R0DnEwvuO7FaA7JeaxO1CwUBxbKN5k
2jznWAS7PoGag0HPTTEj4a/cJ7lhATBIeE+9Zpnu+3UeUlE0y0MRuYS4F/3+qnA0sVCXeEYgR+/I
UQ5lwgazZJq80oO3YFTFZ8UdLjf3dGssRYa2A5VHxp620tEpiUZWGhVmlTbtZpMJHLIVy25jpW1X
kF61ValaPbz8bSB/kHVuPPYcTynLGCD1khcEMvBUJmipeXj2VbJLYB31MeWTCBFVnFqrKdrjLDSp
FkNnsQVVmTPb3Aii2x8ne/oQqLCSwhKkpNAjZVh5tofWz6pnKFsI9jqugPUceOUvu65/b4NRnFoD
k0VPZ0mqGw7QvrmzdvegbHj11ejMjHgiIp3ResbKYzgjn72lNSE80gRvH4hFBWXpvDzrutq+LEPl
J1QnqTWNND4Ol6JJCtv5V/taErWg80xWzV1l76dyRgjpiMTEmWkmRi+tBBa6PxEEigPCdV7mmTJH
xCB/QkA4OzefqB0pU6zzzR0oTZ+agq/LEYmA6qL5VtFkH3dt8LrRy9SE3lvUUuyK41D0ibkgVogW
YP/KYrFpyvadT1fMuwTGMqgrKsEV8EA+mxMHbuFMmEiG/cug4DEWI2F18F4/dLV+trX+vu3+my+K
c1CvXrqNGx/faCY1xcH9AMTmQjQXW0YI0JxV+fCLO/mp3j37ruvXPrFHpFZ7P588m/AYGYSPliea
QxiA6HphD3NOqfbS0byTb66byDbAlm5cR9v92Y03uaHCCdBq45BXy0iiZncu3OpB5LJNoN7eBbVZ
sVuOP1ET/CaiursjZYBPOmtphH3AWIvnZpdXc6aOs1g5+OXYTzFRwGUmNm5c7B3sCKm1eGbSDu5P
wk4ePV081bn5HWbqYhadk+qFJ65v5pfdCC9+38TlVNexwIV8EELDwbTjSfc/haN+uYNISk9973VH
P0+UH6y+nRIStuF8TeNpyadXh2jnZO5H5LosWrEW1hwHogWsLspkamoZk0qWDEEn4dHaN8W7Q+x3
geyC0IrJq9+tHRVFtef0EG12PJRAGNOeG7A9uc50CNviVwbuYOhDeH7TuYl9fCP2VNVeFqQ79yhF
+4y8+IYNTOOKm9rY6cM33UfcEs1+miIOU8k9k3vBYxDUv8Cn6bcwjs7ib9k6DlGGN1kegtH+KOuQ
1t32B2wMog7XP0UkXMSmY2eLX17XEQxhLdtf9U1RY7joL+k+nNEYAF9GOChBmG/hVt/yanpEQ8Hf
vo5/eYptxm7GIO5w1Z5QUPR8qCZ1bJtm/dyheq4rh/2Dw4b0UXWSuo/FYBMp9R8gwCUtemxudUe3
BzEhB/wbNldoJXAerSExjHn9ZqFvyPhgu9Rcj2+1Ke5bxfU+rVZ/8Msp5F/fkBdvnM/8/TM3txcm
09xcfLM+zJAu1Dzt1P4GUXcdowlVvxnuMXb/+mDNnCx9WLER24KzzRbtd2vfRGbI+VJZ9tdE0/NR
ya49qzqE4VN+QdJbDQ7vjMWhEtZvaDqQSGibjUBOEmmCP4tZfu6mB6hiEk8DuGuCRi229UYsI5/f
JfiONoYurSYK70NV++lIbG68KDL0emQ1qZfPxoMph/Y6m9E1rMkAxrvytFi2vgpl5XfVFrDOB9aT
tVcq0yV5xGZpOgdrHaqz3dTNY1XPNKRZ5poErf5Emw+8FVIToTiPK7CTNfoDZWLOcYv4RMZEpapv
xA94CXU7wwtRBK/EjBmZu9v7XwSOT6/gI5xU26yDdC7qKrUavb0FwdD2XPT29DQXRBExjDtUJjOd
AnG03JcJlW1WHMoy+qkIlI3FbpnnmeyMVNjlT2T75mvVb4BbzfAgUL497cPAMSjGSy4FtVh1YySN
T5C73tw7g0qWONiMVPfF+wyhcFkW3dw1rXVe6+JcthyHFAhVrwXs7evu9H8hcl7utLRaitq9LS0G
a7sLhF8f6sBfz8QG/ABuA3jArkdYrsiKViaL8rv7bhom5lTraOmBoxMn0FR17YWVfmYiWD6i8cuc
l1fcXt83l1ejdykjB7ve/eHgBcZV1SIt9yg8m0VxRE3+0gJfL6mwpocG+nRO4BcLyB1OjdUydboY
dgEm2AivMt1sMO2y/8P3s/ajnPZAf1vC2g6SGugWFNztTK1ejcJtCc7dthJ9YC61P2MXyQPzmo+9
5/2SrIJICPMBaJwxbr199x3T4AaASm1sHds0gOUjWIiZewroX7kHTw7VnbBH/XWzG7J7we92R6l3
+N59XELCHn2n8DOt/fXayhIlD+dryTh9q0kKTkG3tQoRFUyWrjnNVej/8Gcypo6+L8ugPoi+xBQK
yhK2LHt27hleGmwOpRFXMx8Hee4CnvYgDcYRTtLVw8YlTpKUM1FA5fIlngMOtYjQOxlaBdTNllt2
1tvYh057s7NpJKut1Pwgizmgfb6mIyLgSJo7n0lDRkWUFENVmeN9MFGodKWgzGmaGBWe8t9yGoxC
hzmg939bq6d/yEDW16ot25zgNL/mPtoaWy5vK3eNPpCsXck0CJvwY5pLARsv6uHITaK/bW0ZflnT
MIrP0Z1J/QpEnqlq/1PuYZ4uRBIlk7LeZ7d+7Jz9m3Z1Hqs2SGZznk/FmPcxjo3hMqxBiv93Arvk
VmT+6eM2DC7OWoexISGkh3b6Ntvw52PNvaHHkGoDtaTl2FmxnIJP12R+i0ZvfaCPpDs2bW1CZCGM
RoorKOwJZDovLfeYF30GC3ZFXCqIpo3fuz+pc0utLpTCPMlTZw3XfBHdm7PvXeKxryekBrYX15kf
62bvToa158cqCj54i5+cXHBhFSdnInwuqPx3asrcgxTr16g1tXlmFXN4PW6t+03CDh2LYh3S0Knw
eFUzP1GFn7UFiVSydW+ddzOX7hc+a3DxY+1nhsPWsrjPAJKXxhm+7Ya8s6T65gTVS9js94PjP2GX
8GJohWy0wQrDvfxouh5iLxTi0i2Tm7RoBhMvkH92x3quDEaGooFEaMAIoBNMaObeiwGR33WJ2H0p
HRDegYO3g6vC4p8U9nZjd6JYhhXS2NCrToYZydPSM9QvxHgh/Zse7TpYYkdyydO2AYGu9BeLpplt
o/HHbOShi3JjY54IL7MZMpXO04ilsJrPxH4nFqmFSZQjLAEOOo+5/L4M7f0+1SyzpXhFMlcmC61E
d6tTn0sinEBXiyevH/dj49tdsq3qKef3vOVRb3FfRC8laR5RkGMyn7vv4+R9FeagTznJPvgvvJ09
qGoyx1csPDUedFJ868LmhwT6uxlwY20mZhinDlHbdWX13AvFpV/31nEm1p1YIudH1A4vrqMOzq1Y
h9+rzVxeswxmGhGP4RXnZpQDuhVnTsxW/zD77StwyCNrA4QDhgzsbNjtzNn7Iabj4qHax5O/+Hc7
zh0OuWA8Bmsh77cu4FYpKH3qtDIufCY/CyRbSEXZGws9TyQWlew1oV8mJLb8oX9yPjiaekR7e1hn
vvm4B3vSupS9Vs54bm/J83Opj9JbdNoEhPYBTjEhGHg/zOEPbhC46q5L+QWj2LXUL1D1OPcIfnFo
YY1JGvGYOpavyii/zT2OTFkFd1FFtdmqkEDgS47xnl15j76ZAwso6WxhOo/+nu7LLJhlZX7Erdam
jmySnV858+xmp4vOYAGqcOroMEhoOMU9YzhTptF+ARaZ9WlDu5oQbEkfla7cOBplfwIbUmcsHTTP
sOX2e1Omws1fHJTLaspZN0xCt+ap3E5W71cxdvMrAYxdPNuw67eCKVCcBS+5PJL1knWrQ6XlXsuk
FcP87DsItxukqSnC9Usz6wfdbiQO0vrtcialXb5N2TjNeyZEw1ocNMTV0F4Si9o3L/aEwElCGS3w
isegQwGLdFLSilNQOWceG1awwts/Dce+2xAugJobPfYrvwIc8qDdiLKMeRWXOEJSTITYIYyKAzI9
4mEXjddjpI2LrjljE4+ibmkoD4t7vPR/YWb/NECBRKiZ0TzrISq9jXGE9hhiv4EDY7Ea16qSxSNh
meg/1GVaxAlzd2LY00lsyFx5fg+jXTuJMc4bUoec5BJqN1ZD/agYnF2AwYTwv0epujMfp6wGO0ij
sj5Fqn2cSTtrb9Ugy5j0tkxmaDEbQOqXp+0h3RoPL9Gfmll9nqFe8JTFlQGV407HAIWqEfYXxBKx
0v23sJPXtTdO2Ozv2nF7D738JILp1YswmtX5+lftiVfquXgkblnTGwoWOIm9uTg8gULpQ28y1JAq
QMyGT3lu44tr48hHumPGJMetiJJJfCA9PO/uZMeR36Ixq3w72Z31GcZ/Z3sSxWPh8cVczY+DZkJH
D5ES6Qke2r6S+Ym9c381XeduajBwdZG+Rnq99uZ22pFzdBAfPcNLAaIHU0el9OCCVvVMq6RyP07M
xFndYXjwc46bpvhcRu8S2Uvaao4BAh6vOcqiVCqnjrGJ5We7tH5JkizQz9+y/dDfkFc2hoxZgbxG
ssii3GPd36sPTtE01KQ22euvYon4ZGhDHEk0eHTF+HMZfTIq5/upan6Zk37bJp8yVdN0nkt7ydNb
oKrhrvdosZZLGZiffFv00jqkyetm8+gydqsuoy1n+Onk/REG/VLIHh6FjmSnA3Ou3DXrQy+tQrIj
uxlQxlrHr3lSFSeSvFua8btT72jZw+2RJhCW5aBxj5EnqyMZNnHgbAxU3kGO7VfUjm9hHdz1dpHJ
gV3SKeGlBXAvrOZ73njyQGYmkZItwpG5G9IybB+30M0iZaOGhqHkzP3dK9tgq0IlHfg5S9mC9q+8
360OJRmCkGkFuljCB3ta4MmCan7xkRKOpEAWmz8eO5pB5Ql2l5Fs8lXw4PTaWt5sNRcqbovZVCc+
7LRXYjVpzJ9rAcSkJd0PJ0zz9CZJs2I6K1wr7aWvImoazGJ5Ih/DOraenA5u704B1q4GeMcdbmSV
r8kYfTbowRnPw2IGQ8FrLvoo0503/prtsEMI5/Z+WjCurnTXMIOlhOJi7YgbUslCwHGyOO4j25fW
986of4BA5P6dW0K8vusJQXmc8yUVS9NZYQSJAwvm41iGffF71KWb2sQ5RHeEeIzy1dGC4dGZIB/q
eRvOixcI72QSd70nWGns16ZShHDQOntkDvW2ozeF5sNQm4N/DKsJBSjT42imLGVrfefTbzx+5fXu
9nGHRmEkvaTN9XEuQoYEn8MNT0OTN0m9LW9dP7ECtyNiHtAHl84SsLvdvJoIJZ7zriu2E6i3G8Wt
tzaAp0TPSDAJixNZrgfCwqm1bDYH/Sn63hohi4krxGl9q3hEq1ZMXL8EKWagJOpusQcaYBvXdceH
sTXpDqtXd8rxyUZlG1csfsh2Z2mhHsznNoi3bcjlGajIac+TLMP1LpgAHIN2VrG1EczRLq0TD7tT
ncmybM+hrjBBNXUXLQjsDf47KJQvYQs2alqQ6Qy2Z9QZvJQYEkyyhjyteZnvVLZbA6PLHLTx5AXe
fMHhKplI2/kGY1FZiEGBRzEpRBuKd+2p8LtamPySrbUqosb7gm7ZGc2z5JebgtTf3S2JyA0/NNY4
AvSwrtiPy2xBP0y6wpNRFUVaCXs7kjBJX/FCahsyixq9CDHwQtIBWSIcONlOeC08xdtm8Wm8WPZG
QWqg6uNc7XCtC0EDg+tcy1zUF7FBYPl78zUKInOF2qeTwUJ1ZzWdmVZ18Dmst4+jse+XpUab3Mh+
OcBtjUmH2eUVAegxqjvn6M81Ki18rPFMDE4MAM2ai45XIoM4LfTXkDLXbcksh2faUSFVSH/LLEch
YylZolp6KLKWAGMO0JzGFJS+vF9LoqvN+zUa+/xhqT1H6upVxqWPVp6mMWieG1joRIzmeHJW9Q40
rM7aHIgKujGcZzYFmPsBmwfNyN4r7kB1h6M2ylaqYIBm2uVCY/atYMR+Rn9wskc8nJDdZWxa80uX
h/f2PF2WcTbT1Wh6oDlcE3YpGCsd/VEs7m/HLtYHjMXkuzrlem0M64My7C1zF11hDWvEEWJ0Tjqy
yOLOGdqEeHSAwBoGpx+How8a1OWwLlhP6BfT65DNnWsmAHOgNRNK7hmjmc02kKA3jQ5lLdsX1JbT
M3ayO3xSQawnBpg53wWX1zZkfm80x9ZZ8xO0k/pQpl8dcjsv3iIxXeXu/QxXcUBUv14aMMZDoxf3
iCTK/SlgC7KqRFiJVJaopcXjXa9Ai7EAEClOfe/Zaa3tLJcouPdbt3xC7GakHtmcZxKDP+fGFKeS
Bx5iUPH6D8KIzbnn+qiIA/LtHlQU2186o4JKDFPQttwa3OFFEKkUwSfqlQbwjBiP5QFCzXyWg2Nl
I/0OKXCTcXCrZj26VmBQwTCTsdh18ViI6DtepvKurwv2jAkupTZgWY0FEgqbcHDFd7mlEXIcdmd5
HJTK8kaxjezaT7x65eSgNHK8DIoTZhE+q9RsP85qb2IMNwwFoDgh4tDRp1eHhGUs1ytzoArHktHP
XI+j3RTJFOwkBuw2DofNr/sYLxXrsDbDoweTk1rst4ehrh2FGLHw4dEicpac9qNwdMV0ahTQZsGL
OczuQRMVElP78H1AG3UX1r1TJq7d/2UP2PsDxejQFcWHqHPSoToLm6WCQClEgPiH1U/e+Az4T7jO
JxznuEBdr31jPHfe2mb1M5bF/H3xnWddlz9LaYWoWdt3adXvyCjbU9e032vbyZ+dJmjuA69Zbzv0
fmh6e75jZaGnehL7tTCpfKtBFWNJAFQakUQT37wl7Ln0Zy9+VKWrVGOKggd3nrdu4nPP2VllLYML
ChESeLXa4yWv6q8WQjnu7JpIgSDcF3hqaceT9uojSpjEWnfwL7PXh3CorcSlfZxBnmkjHrz8Ky+2
l6aZAJFMyleq3hOHrup+ycac7/vG/VOvUBDCEN2TWkSd5GVx0MAC0rXGj3xUMt1zbGx1QNR3tSrF
CdJG56otGJhu3tgSUx+BnBrIhkUq6CzCIAmjyFbE3WflWpkXLI9NrtWzhR9/IW0gvUFmLKj1J0BS
fueR/4GwZ3JeCbGDUegojrH18kKj3IUwgSb1GD1OnkuX82CPMvPn3YhR0v1pclh9Y+7ex22/9mF5
ntviN0EHWNL6IT/Uquq+lWj04s0Xa0y6lDz6Veg/DNP2pJQBkZLXjk6axX9zhTudXdf0njACNikT
HCrYCDV3HHkz0oF2dc7CESiH7SpTxXaVuRGcG48Pv92X/jeIRH6MWdl3hSHvR4Pzj0yy6V4sNYLq
roBe9osmxgf0hVQh4ur0tUNsnrHfg35GT4ZBZC0ibf/gW4Z1VYObHxCOV2c9V8R/1Rivn8Mc7Lhc
7PWDD95ENLu93j7G3/p+fSII84On4b1QmC7CLfhRAaOnKIgQH5Nmd3RGckPmXH7Zm2W8gM/LByam
FG7x9iJw+o/bEB7F2ovTxLWcWaI1zwa5GdiSIvmDGLsPnEm/iU53mNa3T9OpV9SwlmMf7c7XeLOV
hemniyC0xPvoYWrADnEqeb2PFqq3M56ihREowia5q7kndW35hdVmSvwdiEbzm17tkkRvF9SSTZvV
hvOzskjV6OfnYK/yI2OdPujA+Kv09zwrF68893yqT17RtvCDSogjo0SAt1c62Jpt77Tb/nDfOvXX
Ipv8bLbh8G5MG4BxsaUYp/cT0f4ioQqkP2rbqtKdvJ3DCjdxIVUVG6uqWO8i/rDac7asQ8KcEa7W
PfjCuAt0lRZhcKfn7k2F87u03ToLvTq8otutrl6BIH1V5QVBssMcFpYMJfNPd+7hkCpkqkpDhO3T
CIxM4lqCpje/s8MwxQ/wNUbW+tqu0f1awttEZtY4+TV32gmDb22lXlSGSNZW706QXaVtgzWWT4w1
o5sTnncdWqayBIMQNFZVZ/++Z/H/zzgFynP+O00YWv//8fa1ls2/mhf//m/+qQhz/2ai3/JNQhPs
v0vC/kMRhq2RHj3fh94lcNV2bYIT/iNTwf6byf84JslfIkbH/t/eRdv6G9+HLzoh6cxEfQb/liLs
P6f4BLbDYG0DQEYmoYykaP2XDDwiRGs73DGmNNGirB+C/w9D6l5H4x+EVMWAma6IRpoVraqeoAbJ
btOA+whBfYhTxYOXHyo5et7Lv/88Pfa/29dp/P17un71/w+4XFHXoaqDjaNQhqAMcCsytf7vSRz/
88f2u/zXp+b/+O//8RTdMo3+qSMM/haSQUpAj2nf8gNvDYL/oSM0//FARSSI4vU2PdywwC+3JI7o
b47r3ILDfeJLHXLZ/60kDotv9K8qQgdCxrLocWfrDSmz+q+pMjr3wNv66TtOpN5nWG/8YUzUyEVE
pl+NWxafhN/257U1wjcaIVyYnVr2Y/hCLGneCMI8l6Yfv3eUaXQ4/cp6pKEKV/mWp4NZuMHP//+f
Ju8WjvjfPD3t9DX+nMqfX//6CP39H/3jkbFu6av/eGaMv//3P58Swzf/RkMAaaQeTylp9bef88/H
BCT7b3S7WrcTwSYJmnzdf+t0MZ3oP8fI+ZaH5NXFiM18RW4MQ/1/tkb3kA42eRdEvBYzjTujLS91
bXFVWfKSO6OwLU1uWdyvUqJu+9MHCjfrk4A4M25BrGzQQ9zJUYJaiaHGvZZ1uDuA5Z0i70GDG+JA
cKgFW4UQ8oE4WJJiYjIuCwA3xoDJOY7NQhfCq0KeWxnZbgyzXi6t47eyeCB6cWOJcUFiwxiyD7vK
uBqT+4grxNLXHvGkG+8RyMupKsZt/GWqaZHZJmlT+Tm5C0KEPJ/oG6iWfeyzWeYjoSjoOmSHVWDK
acqdhDIEChYCC0wyT1yAlnhzme0RPvnVilNKF6wJ7FssEgc824x++TLUD/2EWPSiyga+NUbQOnQ/
lXbk9LkDELzw5pE3sTZzAKRh0XwJONxF62etvC2zwjxP3WKl8pwu+WjICgrW+udo8fp3fgLwYzT0
D9oosGSP1LFIFkzhMzOJYLsg6SUhpCXuvsBdOy2/msgZpjtqV/0ntQsP1hvtj6ju3d0oj3C04fJt
iprhjMPUynblu181rS80K2E/tFEXEqdq0NQZHSnZAMykCOBjwSmCmzJwTWpCRxbJ7cSLxfCqJ7bd
1mzI1aiXETXvuriA+cXYfa6S+WyaN6NOxS4ZsaJZe4kBFaQOq5KC2a1rD6JTAmCEE2o7VZ6a9qM2
iBCwX9l2h/pD7btR/VFzmBeaghjDYfjOy+DRaAp9O3uMYEhGJBH2GQXxXPFOO+CF9BUO9Q9zduUx
nCx4jRKHM6h/DrjmDkkOo/O6zNg7uC23kI0SMWuKY8V4nFevTJWN2k9tASveZoDBRGv9tG8wRjE8
m/weDgurVWdXbmLlBU02LphGwlJGXZZGOcB+r29hluxiYEKbc9bNPH5iMuhacpI3ljDBofkuQ7U+
cfoj5vV6DKX7qJcZ8ds46T8t7Z5T5jnduuATDupkt4kHxNVO6ofMDHsbOpE5WNmKrCWt+qS23A7T
ydEEaVjOZN1bRBBmxS7H8srUzBzpMwCYd23Nt7grR9phsGQZOVVPolARzqzaaMKpzyRcZZuM5dJ9
+J1sF+LOGudgFuZ+QtPqFZfZKFj6WnsV9m8+wfImQBMXyVtn3ON5dNXJ3fYFxhc9cRjDw44fEPt+
8aQLEFTwYSdTAZSlam5i4qF3l9+r1zmf0V7Kk+1R/r6gWBGJLXZumoV+aISme/Ma9bRACQItrFSg
sDt04OA8nDNqcwR58Bhwpy7vPLksa2LT9UDADdiLjo0h8NjQV9e7KbNWtJ4IyiCT9rzqFqhd5UAC
7eFpXxF+LfrGgosZ1vXq9laOQ8ycyUSaPMw7P33HGT8bp2r6OxRCiIlzYyGTajMC8NK5KJ0CV0mx
n4i+R4+pidoT99otmyty0fLFWqFEB8DI92mz18+t3qK0lojroCGnHLLdJsy4zbvCqpINJa+kpomY
ZQsF1mVftHvccdI+IUq2rWM+Kz9PwD2wNxq3FKi5MsJ7nALV1WZAJVGvisarWqLlM1yxbONNBsGe
0qBYarZiCcnoI2t6CDDuUyElfH3oUFWTFqXCIXVl2HbHxXYGHFioKeC9d7bXcKapsxVN/hDi/2lS
WhTsA/njrf19dEF5Mg8NKYVpHWcHwh6jf4SnhPxHa7Gj8NLwoBBmGKfIEfWh6pYquK7D4n2IkOMb
Iey+KGq1NggTPdjq2hoWEDUKc+39ZY9d9bT3OeJOqE0LMUGnLXxaDbwhjggtXzs6wu+rUejXLoiA
lJWhndRsPOulgPN4pMlbfLRCDsYfHHZhnbLD43fe4IL9lvN2o+jH3sDuPYEFHrH75mH06oBP5xxS
ptvFh5JOOdDRFpnD0+BzxMRYHVV3WFeb2InAg7Y72S3JBqosve87Hi961/1pNROT/ITogA93OLWF
pu6pzXn7wBcLjJ2L4bYJ2KJDP7i9jHqDRAhKYva0ARPftzWWKKrEDQz1+PhFF+ikN0X37Hs9kQ3E
r03pYuJl7ELQBQQknvuM+ZeTPOy3/C+S6tf3QTh2QOwyppHfSlnet4JzaYiVrU3e5qY5EldgAiCQ
iH4gXcipyW8tIPg8KqSCuIIwe+y9pjczjAvFNZ9R2XDDLWuULXaA/BYupHUwxoKhn1QXkHlExlsB
XUgNTfdj8NXtR0zyJgOsK6Daeuwt0oNMDRMCGwP6yNd6QCC60KEVWeK53pXnKpyHVa5LGb1FwIWx
RVYKtjE67xqA6Qn8siVmk7K23hyFPK6O2e2XICCeOiy7EIqAKP3+oH3vpkqZOeMZcqdihqA1yY8U
hQO/YBWTg4AC3A9LSZTZkP2HQLqDnEmKqjrr4NbWcgmV0javleHn53xG+Upn4CTNH2tHmeqA5JsL
OhFNIbYDd7z1pEGbMaepPFgfmZk2jr+qOa77xKuVNyUzD82VHogGgMqx6GaEw7slI4MQsrayiJYb
S2h+MvOauOYibJMSnW/zHjWS3IDBMGeCsldRJW6FoRYRnFM/GKtssGn0qNv5o1pSQUZ8F+3ZKqoc
dUXAi3Dkyl3PBgZmiSHHdTPuJN4m2kPI7xCThzC8tgtItMEX0XTuvd1CROtp92dr7WN+wgJE62tS
bdPyMtdyba6mGdVP2FR2wjjsttcnNLUdQhHUBM92gcEk8eaIk9tq3eoTvnBCJuZy076LejPfzH7n
VyOmIno3iW4Fhm+a9qUoyvA7+L/xF2ljUX8Vy+KNjwVHVdKAia5xL6sqRBJA42xm2/byNKw71S5W
vToBjFUdlJ+kEeQ/ZClcP0FF2IKH14K4utmwZ2yau4HMaxlHj3tqMEkTQxjk/OI7RbAB9Oy9IDAd
9FEHOVMJ3UTuN6S3prnEtYmtNoU6bxs0I+au03ByNiJjTOo+S7VjhC7InfXJLLxF+hjRXjkwMr37
vZ+DChM11injsJqGli8LSTJA1jLUK5mb4/prL8vt22a1nJDtoicIJWtA1Rrc7IrxCKj4vBjDirGr
sHr9vlWT6DPl7RGPb79X0UE4dG0cqhV4lrcYE9CK7fQ08qF63o3e/tJE3twaP9mEk3omLRLWtMYV
4hhzDTq7YiWPx9m99X2bAUd46boLDH0BGsKcWwX9ZfS1bJE/h1F3N5qDQ4ICErXdH+MZAyeSt95e
sThW/vq2IbdD7g4+mwSaOlil1IK6tC1CdBxA/Izg6xS+LvZkWJdWu3WZ1iaOf2LiK+oLb/WvzsO2
C0aTRhV4/yNYiGvX4Kpm1l2Euk6W233NSNSYQfjzi2Sz7PzHUkPSPnltUYjL5PXmcWsm8TLy9HjH
/8XRmTXHibNR+BdRBUIScOve27sdJ3ZuqGyD2DcBgl//Pf3dTNVMJROnG6R3Oec5rQIp8atnSbpl
+3oimdCDpN2/oebcerTweuOQ3BzDWPwRcZ9opu+h+ui3ZbzRAAZzP6osinezxsB0guDhMOsPNXpN
E8ULAb+eCq4uEWGz6/pmBTjQzsmHNUniHeegEQ+KkovwdBbNDF03j/1NsNx8KOwRdb9b7MJYVXMl
lUcCkhhE4mfNzyubMHclJG45paHq0LdHaY0yDMTT9gYUk81b423xpW8CH1GORJZ509ThX+4lJz5f
x6we0qoIFI8Fm+9jP6N3xcqDZW5ZtfoGVUFDbkWg+oRPLMy/IPcFmIVkIxyz0M6Il7JDV3/M4qU3
16gR8e/aVrCBnELgF1U1Wqh+sB06qhYv1056hfkZNs3i3XPtopUsQcuPLzGi6X8DLSIaFaSHj72j
T7hgIoyme3/zsl8OOguqukG/1shx8mPTSjMj51jyR9rOftfxf7cs60fBawG1Icsv1ZYnEiRm3AT3
a1GjbZvG1vuLTGMKr/GU+eVvWQ3N/NfP0hq6XccUHXM109wfyaLr32uxrCBy5up+HsL8SlaSoVDL
st8R4acwlMda/QgdEPoDXkXz3Ys2DYeva+tXPefRd/7O/oAsl/PgLu+SnlVbPc49UVMl66M+be3H
7FuB5EdB5DhwKqFGzryhDh8DEJvrEV1+1X/HCTzm36C1z2avGVqVb85f6+Fa+zon9q/N6Pl2DQCk
6sKI3fcfoQPn06FDfDXd1WlPfQdtynyGRTtmJ4ix6zfZbL5/6AIP/DjbvGJ+Ekzkf06CD/kwz0bY
4q6eiKw+bczY3d5ro8L9W3zbqQ+nS2w2EKgC+CJqPkFZyN6mLfK/42AVH/Wsp0vt41z5Ltl87Act
7FfI/RS/ksawTXdzrBaeaR37+6koNwrqIAZ3BqQqR8WyBFl8yaKw99DXkuMMEK5+djorz9HQxKdc
eZBdpIlOgy3Tx8AxHPfTMvju+XXNU8lsHBtk048cOhO4nmKmhNujLQVeqGnfXvQGF+Qw5Bu0+1jJ
cDv1eQ7lpETNUt3hGfSzgy6i5JFad/qiDEVJPxFSdPb7dX2AWcHuumlqhbtLTaAVqZ6x2vXxoCPS
ZCw5uFyCvNFNotrqh+FZaB47FdBSuJGW95zUG8VFrBXgjLQeV/aJoL3stGgUtQQBnNJmdJfai0tc
PILmGMPOu/NJW34qHIgk6Dj6mcyw/lGSq00D4VgNevWKoV1Hfp3+itEqIN1osvG51UuwM1OcN1fV
SveEdsFNXy1C7auCHgNtZo3MfRyP8z3M2e3vxqozOljMCE9VJueTS7Ku2FWgFUZI6cx99hhXtzei
tmK4aiZP4KQlzr6XroDbITC1Q4xpNhBy1pjxL+lqw0caRrO+AqE1ctchtlloH6PkQ2N6ep8wZ7Ih
pHu52zaJqi9FzZedJtmsv5S3Bu/eIoPv+eplO/IfvO1Qtcae2lhgunSLWShte0FRJortaXQN3+gW
w24bBRg3qkstqdcqcN3JoBeYmL0rZmA5ZkF6FcSnZB7yZB/llnU6+Iv4Yo0LD8nG7OBhEpPCjjRI
KBMx3kyzo4kIdnkxzGzYAtIB/G4Emzaa1Cs/UWHwxfkxI9E9dp1YQCahin2hqY7Tf8Q8Zp/Zoug5
CVWurxCH27dCpIA7LJd/s6cOtM1zG2QrKHFXJeIgrO9ftzr0hxO1QPcH2YSMPi3R1SQLT7GWhPkQ
IU2rKh5Lulb3xo2mfgLc8y/xOuN7lgghPpukjdfrEAwsjnKVvMZCDs1uKofyPd5Erw/lilTrDAoD
iOCWL9O9wl/Ih720Wl7SqGk/NxmpHnVGnr5kG4aTu7wa6XgSLhIqZG7885bM8E8SXq7DuMi1uifC
2s6XZo28aF8Ib/6lnAofIfYi/2j78Enmy/xnk7KrTi0zpUNmkwzoE4jcrAOXg/R1WcUOCIt7yOZA
nS3Zvshv3area6DNeCdZM99ho+rGJ0ri6Mh9nwSnVmfbHQdrVh9z/DGwiZV0wyuUfgTt7EK9HAVY
w5MTWPKEYVb0ZuFu7rWaLmZs7LOZmCZMGh7Eex4k6Ft4xEL26hZ045zHMGoLFUXXoFnj99Cn9uFt
KU5CZeVFZlH6qrw4fvFD6DV71061RoNeEg2uguSaqIJFXTqJ9ujWtvzAhlGf0XQB7Nsymt7jtLCM
5l6O+p91GlfBd6ujRdx3I2NgDgvZYvJDAneZOKrqXV7dxhG7Dh0Nf9SQIJqkjHg3xYbhB9l4S1r5
Ldcwtab46bEt5Cdi3PA4pBXNfwL1CGMImeX8Yu3NZ6+sCj6uJfa+KKka1GI6af52XGa4U6cOd6oY
6NY9b7gaKRxCqpUpJJVD0qbXvvEjgdvVBI9EOM8KeTnuRZI9gqoZPiJbdWjANnhk/7Xt4l5ibqUV
Kfl6C49vGM8tddg8Qbcy8w+8IN2668wiEbn4Xn8YVJVj6Nlq4pAPZuCMeoqKEGIKPprqsbOqbj5C
k8ubLchNGCE5pMCER4hakIHmnmbmK/QAhaf2f7L4is2xG/zaHY0cg5sIsSxF8rqNAdArL2Uz8tIi
crT7ek3tMStpcgFvGfV9zTVySgGb/25QNzmLzr0GFyUQmodbZAf2gIUdc8iU8m/BlKXcxxH973GZ
NuwVyJ2SB4r87qxF1qzHnCn1M6/y+lGn6fIGw4pJwJDjZKUnR/SZ+wbOAfZveVqb2EhGcSWqptSb
swMELvnpiGt4wIh2OwX1COMnWHlADktiyviMTgD+sGMO5ZDi8qrtUbxUn4gG6/Ju9mL7gu7efhgy
0UtyH4EqXMip6LBNgkb4VpsZeqBbpznZD1uwuv0w1Hp+yA176W72/Z+wyXN5sA3GiPM6rvPysQbx
9HPuYugrLdjJ2oSIviW2PiqLcL16vlPMk/pl+jCr5cyE2+KvB3iOMcoBWYJiTCH7njhOm/Y1Lb1k
xNBqovJVVgnjNy9LOLxd0se/CuwEaHwzm2ecAlWHpaNbTrXump8bvM0HT9frvjDedIDUGWKQwrK9
G2e9YOjzV3XOYaWDJWMWfvM94c6ciFM6MkwzoPvA9MSh9R6aybrz3GBc10Ognuc28X+WwzI/8Pfq
nk0IjXo2uL7xoIno1JjAm04a1PS/JkYyhNzJroDedHfCgpj9Q/0lP8p+a8xj41o3owxFAVTUVfOa
4SY4p9Y2NNfJMF6DMbwJcwTEbhREyBRIdECaR/meM1AIKwGla3Am/hNWm/zdlx7GAsazl15HFNtg
L2A1lmvxPe/l1ghEdLMtjgFW25+CYTyvEaqd1yElaO/KSLOV1zzEKXOHQDNyh6RBK7mvbTGebTwH
/T7BWOnvhEm28GhFJ4iWkzMswNSKMdxXON64/NsWkhoLQYMIdw31jwbRhNw5uS2M/hDqPUxF2Ef/
GDSSjJK6OMECgttpPtblxOh54DRDCbQkp8VR84ae656yvlJAt6mvlmO/6ltWrxciBaJX71m14A58
0JPOXmfAcuhYdTMviJI7jQgLogfj9lhUL+06TZ8pjqlveW90zrFlWEQgQYr1XgWrmF6kgQ4QzxR9
brd1klDUvDJ5/jIHS/SqDPfFk+xqWG/DuBr/P8699HNTk26vOiriR8Bc4oUJO19BWBMbk7WYMEQQ
YkhtUymuKgcp9BWZKv41qah6TKs2OqgSzkXSdSUQriSmQt28OT4HYb3A6aTwrI8zsDCFURVIyJmD
BnZbORJfDO8CRctoTfmstxidpzNrc/X6uCZsUnfxr5DXOziQjEWObYqlYE+OU3lUkqk/iyZkY93o
SUDzeYOYerO9dndlWcbcLQiOydTCnYQ3nl/u3m2UlaeaGOIr8LTx17atvLyyxC+aCe3FQAu88KwS
j6yVWHs5qM0UvzY7jPGngRjX9ssBbF12nEcxBFDtbHGB3YHbmjN8PXZx6P2bwpVxytxwkG75wFCG
NnvCBYFit8U2ItffqGjih9wfPWa9Xueeg7mSfzIxteet99C9DyAUFlnV6TGdvfRBCQ+vVMTyxpzG
osc6tqFqLg4KOuSurNaueNsWVEOHGV2sOPaERcNBqFyBtNSvPoYpBUI7hsl/fmFJ8GtV+6PKNhzF
xZx0P3KLx51Zr1eXBx+ezCsseYHesgv8/wap10dG52F7DWdB3a2b1TpOw0q2Z3RQOHVodLYODxST
N/C7Ce4bRcr3S9QZwGrVmozu3oyzMRdqGfscJp6IvzUiDPsXFXQ25d5HRf5yAwudGHeE8WnNo57W
vlXLvZUKs1wWp1F2irOZvDuZ3zy/E0xayHSAHWirhjQ72ZiXhUM4Zd2lIasdfQDO4ZfBRR4d8FEi
8y7gVXX7NvBCVL9VUAQQahQZQDtGFfp+yP16I0IvGSu06iYFeSZxW5FtQI38J91i+DXkG8O6ll0U
opX2vRhUdcODyJFXmh+JJE+BNPd5eg+7YgY1XXl6T0NJ15VLD1Mcl4nEml3iGS7NAoUHFAk1bxHP
e43C4EBPaKH6KmZy2z6uW8VM2gsLhdp+qlIJ0livBfhAL1lyfFik8TY7DRv4tPD2v28wv2CA3aKt
79aZtJ5dRJYbT3IpfidQbzF9mD765PdObwYH5+UmPj2xW5p+bcIKbNvj+g3JOWsqlO8CqWSYWUwt
XbjBW5khpF0LrKHVd+Bli0d8VGP6VyUztp7Q5QQJvkq337yy0696aGfCfAtZN/ttGyMIjT2yaGpI
wD4owb3o3KVi9FB9dvNNT9FF01c6pqL9KbNxq/9tI2p8DiJkansZECuFoLYrq9cwWWJ4mKTXE39u
Srv8HZqkm3dbOsn4sKAy1DukbA3bTOzF3m5Nk/QPcyrGZRQsy6/Ohjh0Wz7OOzKIlkdoO9Y8rdjD
oJGxZqCDNoj56nBsArw5q6q+9NjrX8KuNGdgPMpzi1/8d0sYZnwni6kbbwztcisuA2Py7EIfHl6n
Qkz5TmnBkqMRAy6U0kaPlW6cueEB1Ug3PbfP7Bt8Yp86piLfuGiigSmPjqodP2ROicJUY/pAeZAS
UDC39QmmptMQdTvCVGoyKDHihpvt5kchcp1cAiaM4zEuSX9nQBN4H3kpeEq3bJ7+c53YxBUzQmuu
fKnynmVDAHO2HrxpPxIRJyFiqDr45vTcuuvS9v3tVl7br5TNPHPS/w/cbz8p5jyNSP7olmVC3NfW
aCyTYP0ErENjtOYwhq8Vp8V8cX2+BBdkyeaie2/VbOtuWRZxvZS/Ga57B+CwwkFL7YTETdCWj5vC
VERz1C37EnbU7Vuglx8Y2t57VYLaWuPPj0vDWx1Haj6Lqpe4yiBV5lSdUCMcLULa9dH4DWfMGh8m
uFPgQrxgqS6B9txOuTk4LFXg37OR7X6smFt5e928Jsi2yz54xB8VvJVSB/MNnw0fXa+r0nvPuBED
gkTg67um+rBIkH3MZG2q9uC6bvggdEKfri37e0pxFmdODsVaUe7q6kPE64aBH1dxoVEsfOfeg3GT
sKGo8weH/n8LzhQ3/oIxQzKL/syqmmDdGrexJhImYLDDUr1dj0U7TPk7nWokENdT+p3TjJkOvvik
nrefRKKHcAdYF5Hblk0O7BF1RJHow0guriLnZxLxUhzk0M3eeNwC4JDJqYAokn5FEbahPb6X0crf
bmi98I6ChRkMYJt4fsUolXTbPpvGOru4ssU3wLTSdttVDoEcOf0zqaZ7M1c2bg9tFkjRXAxv5vJZ
qjwTL21L6OGnJp+iQgSAUx4NB2+GbnbtJnzvSQg6ayDW/QxwEoTOekdMXOmfIDj0DLzZ0yRfYpwS
cjsQOtDy7lbhQ4gBMTyiYMnHKGGNy2D6uMib47Yt3DC+9yxgSva70MMLXINlBiAd2icz+2trOq90
u1YpaUnP6JYWDide+ZxQbIGTNYFZzlDa3CzhwXJWq0eF99SgR25/AyJLqfJXt7WHnBLBUhRHglkS
j4tUy0OVUi2wYGJZRovADLt/qZ0y7mUuTYEhue+rNAM8jSwn2jvpy3m6g7QK8YoMaMZsZ4/etcXM
41dTeYJDEVAkQ21nDBfXq8W0z8ja7SY5l/k92JvePHNyWOppVrusA2tb3rAoJdbQRe34GEd1l3lB
34o7sSzVCEmssUuLGahyHXCpPLdz9K+V0RB9BDERKQ80sn0NNlSbbF8WUSR3OSPs7b5Pp4rr0U/j
wPL+MV/+3npFbQ8xUI3mwLKfw61RSEcuSNeD8olBWuiOiR2WBSBvbNNTW6VJ8m9AtEMeDwom1bbn
JNGgdOSq1gRgk1M3OVCbGdr6A8urJbpqV9YKHyFoPjZXucgSCgnAG3Tqbq2KIjybKDfjPQIyK24D
aUEneod+JP87FOzGbsV6M2I43sDBCYXz1zdqQd3XZcH2nvhDqE5IadjFUylZ6RPI7taQahyJyXCX
gTxWDaZ11C67NgLzsbOxtNO983pTHEyKfCu6sL2w7TlKMrdiT2z9EDdLNZc78NEl4yi4qWt88oHe
DOmJs2HBrjj4vET7kZCl4FyVq7f8YwVTDdkREqYHvw4PMHC+DS3J67Lkzv+viFOP2TZvRfe7zzwW
K/+pvLdsgCXpwiyxKJa3ZJeFIm8LbGadn3ET+bdgRm/nmG942Ar7G0FmCZvyVKEvGY6eWX1YSwWj
YJZyzPXuuozMvacQtBjLWTEYd53jVQM0H9cSoCmotOQlCZOGa5R8BU91u7Fbiva9j4o2+c+DRb8C
luj89qHKaypUlVqMvhZlvIBNXfssuzTTrOA+K0dPsEpVQ/Qf2TgrBIbcb4AgM1wegYFtQmDXrVw5
Pc6tbL75gmYZFHOQVL8L59v2uNoVTTD+z43hCcBsZDZZ0F42hxLh2xTaOrWHEmxvAdKj98Rx7lkU
HKYIMPUJtDheTrRhU/bZVhRBF2k85/287Qj0ZeTCjr44Hju7i5eqK7+nHhCXp7GHOALEBjTOvIur
LtvuCdoZ8RGIRrTdcco567gtJmjst2YiFsd4y/KuBYMVm+2YjJkv99VQrR5X5Wbcr1iPmfiCZD6o
BwZRFM/E/XAFvFdS3+xdNA+eOwUBnmmF0QC0R8WJFbFIZiuYJGxRffQ+1cRMzO8w2+u6vsWuNT7R
A+SBBVmFz4yyN7kyy2ntZaM+3j5h9wfy2nvp5PloqYY+2Xfz2rkLOh3RP86QmOL/+OdKo+XLpbVP
ccQWqr4wGqE5w49ULIdarDyRtD5pXFyWom68IzR+lx4RJ5bVmw9qcVeTqAZCky2oxmvDPTzTVYTV
goWiSflonhrWV8kP3bT9ClhWz+t4XaIsrK8j0oX0JALO6hen+Zdz5PshsLICEzAQBbhvMTVWYlAQ
vNieC3O3ySEbGOqsYkgvmtij+lgBoK3fu6ZrwjfOD0QVJ/bsW/1WlLWp9kCeLcf5WNX1+pB58exT
e895DbMTdOH0XVbWa//NtfGzf7oj2/2NE7llE9XJMd0PnDUCp4zt5ZFBZWlBleKiOW8ZE6Zf0ZBS
qhxLwWzqmYd86T82UFrVEQClHNzbZIyVD1WwWHugxGR/tuotD25o92itP8FKsEVd22LNtus2dbk6
YpIvg/9k5EgfufNt/KrYBOiOHctzlM0Co5UoFD/kc7HWqRyhaAVAfi94rSeHFcf6Q3NgHNjPv+Yu
sEjMqGGmlOdpCjqMuWpdiQJgDGJm4jfxbSfP6xbzPWF3iXl//0B13+YZl2rrqj8ijWgKGUPlrdU3
A9LQEl0dl4rsFJDl3S7v+2nYCRgs0EGJFvAOoP2gNZQiKAPvUBW1tG/SVFsnTsttPf8uyhZHKznO
q0SLQwaHwDOcDE3xpWfodd0hzhfUmtDezLy5Y+mz53E7Pt4+fMxUMMknuqi6ImjWINx4AWbH192V
SLfKM/ITAG01d3j2mQoBRPHQ2XrNWOnPI7EuyTxHsTuOcuIPTRDUvRZQxDTGXOGzY9Eo6xyM+Q9C
TNcAC/0Y/jWLGb7IGZCvtWc0gWjGsw9TTwbdXkFVx/c6+ITwePDREezWiN4nVBFAzk8p2LDtMMR1
SKtdMwG0B8Ip/BZeSTmbt1SEA0FDqS3rf3Zm7PeMlkssX2JaRML902cywn4T0ecBUE91fUIyOfHQ
buAtc1paX64PgRvkk6vb/DikPYiGwnqIOrEZezs/IIrwbvRyj8lwIIeXZkyTcxr37NAH2xvQCdvw
5NCFQRcN8HAyPmz3Fko+4PRi2d5kkclnM95iy8m4Lr6GstCnfA71VYW3uBGXDOElUJ73pbXkt6c3
z5Le0ux7NyXRPtfG/0W5iR21VME9nuUFMmGn1p3jJjpOLUs/3ShJVpKq9t5WbOx1xjx8aeZ6fjbG
8wSQdIhld14JDSmkeHiCad7sRbiFj8ma+SyOmUFf2niu333ngFu7JnoTN0rFvCUtvLzRFz1N94rA
jxPiOwix6RAV2/QZISPekULQgMPosj2YNEhP6TJevSRQFjnb0L3TNJHrQnNhWMomTfpQQxNNoG3g
bGfgWH2CDGOtDBDtPz/K9PrMaiejQiOAGfJRav6OI8F4xBC56nZaGvGnkhspzwmpeKder3Y48usR
dxJ+wluh8qd4CoufNWaz6S4YRvWBYBZdhlw11cE8hZdBN/EO+Gv6IHTIiNHLEKYI8pH4hgcZ7Dhf
O8SW7YSEJrXQuCbkewDxivoAAlFgI7tpcxmrJwz+HR5/LgX/KXS0nXdLmUYv0HlYo7XlMnzzrUK3
yw9sHsOSRPu7JOdBzIaqfixL5jKXADXJLoZlFrIUjUg5IYJLLLt4GDbCNcm/1GSH7Ni9wX3JfHMI
SGin5wCfy6PRO0JayJXeIfSJ5blZIBiUKzCrQvwffTgyT2QrzKi7qNjL70xY5nTqDjm8wqaN7pah
yWnQRn4xyiqP4Vi4UxhvJIrhLYfAKQPmBEuRXxyajOc1akgCTAzVejFrUE6k72z2QWy8pjR39Xvl
sbRnYhBvEMR6Vd0TuEC3S/jEHTSpIdgtLHcZVJoajZcuJxzgW8lyFrq+Q0hA7MJ2TAVzI/xIYjyw
KVTNExPJ8H4Rki1FiWtx74ku9vY089UeNWF4ycNyPM9+OeA3ZDh7STl7LiCbuvMtvfpieqaSVVNP
9zn/8RPxbPOeTzSnRCcSz2mZCtMzxOac1+Hy3C9l/pDGJnmEbrsg+0qS8imYcUQffa2jN1MnSMpC
5clzO7feNY2c/O0z4Sk5XnTUycsqwNMcQwQOH23qVd/80rYfolnhKbtBHKoxYDFKvFR2pmplq5HO
RpkHO8XfQUpSZG5AujMbbA8do5OHaSng1kBSCXAHGvIrkbN8xn0Pkmmoy5DUMx3jysHgEJ+lxVYI
MEuVEIAi3kLoxfXzQKrkA3afjpwaHve72gXmYUDOkh9tReaWm+NpukoULzsKP8gR8eDsU8lG77MJ
EfM7uLoYDQ1Bais5X/stEZAhIcp88TyX93k6ZhBUqDYOg5eUj12VRh6Ys0I/WS4ntJ3sObkl2Emd
dYxXg8GoTb8xit4e4LOxy/YlSEggFocWMSkhsy3TwUygJjZpNb8kXbztqyJUu5Ex7VGFRUQkrOwf
kmqzewlejnQccKj2ZVwsMUXp1hfv+IyXl+iGCeLWFtkx4Mz5B1ht7WCj01vBeYp+UX8l67kR5AlB
TPHeGowd5xicNi53uCfFbutd/qPgnv0iXgHy11TCG+ABZtuGj2uhqa60y/fzYmdW+Vr96YY0fTfd
cKMDU7gwaRn7RJxDth7ALbpxJsqJpUCzj9htvdA4LfQDqv4Y0Qrfh12YfJtiYdVlZJZ1mqJtIbkT
mQtQqUS6jwyP7lOGzYUFRZe8BsyQLr4bFmgdHe56JvdxcFxTn/Q25s3/EGAq9eLcaN+ZQI7AX/N+
SvYTtevCO0osPQERBLLt07GaSTyom38q2OaL0cq7cv8Xw7ehqMOEdCC/by8gUwxlQATjNEKHKe7a
ygW0Ebkx/KmzAoLFOk8/VUICo21FMP6eAdV/3BQRMcaYzVzaFCd+npVNffL7xKynTKT+9lnbLiqY
STp+/5kPvgr3zM/k9Bf8lGCtVuXsAdnso/bxncAZUkR+frErWukDluVqXNh3tJJi0CTgWZ8JLpoX
BpRJUb6mPruHW4cfpBqCHLFLJAj5WRKCuJ0XyFx5BGL7Ll2nheLIQ68yIu4GzeXLDv/kXb3l2SR2
AOFgld4JZ5mZhStk8pgfDikCe0KATnzm3Q+E5DXVSjn10z0VWJLedZMOX5QjWu6VmC4JSTeKh/gC
p8FIGkjOwiu3oNs5NaEASSNsBADn44TqyVtgD6KAYbLtZWqovhsvSA3COuTzR7I53AZzYII3ENH/
oUVMkvFL5hGNYtyGCt5I3tm/JHJNpOM1vb1ydnm/fEoNoFZq4m/vtRQ/I8JPXq6eQ+SOSJYS8A3I
jgimhIzMmQDU7cqwPyeL7mYY2Yi4ll+d7fv+R2xyFA0bRPl6ZwZPMBz1Yhay3FOUwBFD2vx+Qp8J
l6CQN+WhE2nf3+ORH6NvhnQCGBBiS/r/atCZHtIBPn9qVfAF4pzYsY9+MqtdjgwzEL1CgUgMV0lX
ld/HtUJwmyxsafc2a4gJQOPb/8FT01lu61UHb93AkPCB5cvUMGVwYxTsa9dG7WW1BlPTwZ9ghFc7
teJuvTCFHL7RlIJrSiC1XINElwZtuh+ML8Zhhg/uunRpkVT13P/fbVFH4b5bcSr8UcHAuBJaI18I
xLJkZYKWSVBqg8iTMzWI11FBwczY9j7Ry0yKya8DIuRFzCMb/BUpfrfuULpwSZ/ZjnpHZYfyzxDC
EmpG369/ZdtMz7rlzFBIelQpcY4OzskMcHgFhgVHrWzG5GyCvD1Ok1+6B4/ha8r+oqzyA2azcfmT
KEW2SFqk9X3nZBG9pshv/iFAXoqLtnXv2NhxQd/scZgv2iz7U49y5C8HnOmpcb4+S6WLfwXhLleW
a1qfbeKvD6h///ljFHNQFVEeNl+bG/DQMf5SgIw0OlVAA3KL+JkBWHQcfGDD/SckVq0humttsj/9
JtV4mrwI+u1+KdjMoiJca4ATq0k1ETqt8tCf09Il/nmStLI7jbfBP9a1TD1kMGJ29MFYqJBmlXFS
5S/Nwr75VCebrT89261s4fohARw0uyhff+a+L6O7krIdFnItgGehfSKEqIxa+2+LElzRgjABUsDm
BUEOs/MNwY5ZPY6fcGIWA6topNsbhuZPRyCqg0TCTcx0IbPK+8DrkYiaYmaZk78dy0coFeXNlz8s
ORqWFQkY/MbG5GCo56wsGFludmxPvmQKc8BoDhbIy8YqYQ+N8t6d86FOErtbR9VAfrcM864LqXcm
3S9a1ONVefUtDWws/DaCwBdupazVe5Wt07re68gjHY+IwWHaxB72/4y6nqlm457MiFur3bEglP2N
C2WlxMDDHBywggpQAzPp9Ku9zrf1hx7HbnwPp6wqDhp3Mo8x1YvOgZ5681BdytLKPxufFOGrKE4h
nqmetOWvZkB2cKc2VvQDkv8QUdMQxSvCJQNacjiOC1DvgwHVtPBK1HJtnoNWLvyxE8j54NFOnfNe
of4VWn4wrCr0wY8HEjBzyXCdDkkC5WzuVtUO0KcMhrKHDJWyTfcVDtL6P1uaQPwhjYA9JgAlBL/+
rNiroGd/7as6C680voGCbsFg51WMHXrUVoT+cu9yPp53GPGBOwAsXeEjp6W8qBIJ1J3f3uZT/QJx
JhgYkKKOh+/GqdS1F/A60T1nUraLZ3ZTV3T6qAi7bP5TslXcl2iRwj2YpBFP01JcI5Mu/nEAoH0M
+yh4aJG1z79Aq3MGHcawAPWkzLQEydFJOXKJ4kqDjrjq1SyXrjPK2wl+PsBShaf/bkWLHYdEkuJn
5BFqOC/bCsw3rCNSBTWDDB5SErfuqsHom1PVC4JdtsYAuotlOpL+QvYTVLvFPyg52cehwvbIodA2
r0hg06voVPu+Io1N6SYH96Txjn7akdXAvhWtvJunDCcvi9pueQ49slvP66AD5E8oYKcLeovtvgxD
TCVocUEDzRPXJCNiJgTkrNVJW5x60gn5T+VmL0NliucyGWnCrBP5C9N93d7LNp158v0lf1UqMRD0
8ZU/ih5NCk00a9OQlegMapesz+dmYpF6W32iWCeyzHvrgjnG7FoN/yPpzJYbVbYg+kVEMBQUvEpo
tGVbnu0Xwu4+zTwUBRTw9Xcp7usdzpElhl07M1d62xVPHpDEKqT8EjpCaZ+8rHXDXU0wRu2bAH1+
K5OMojHp5h+eU1RbE42hwxmmREmrMJtbD6DBqPkccbHtKCyACRbNOOCxwETVNg/ZtUBD0mm3b4ST
jZdVC05xRN30il2hRIoiSET9M4vVLvqaM6t7lVkdptuRdA7PQQVw7FR7/uQceJmYn6Ula0AGB5dO
R1PAmxst9JlSbAVMDcNJ3d9NOLgIgq4Ur5dTPsVdNYsTy14v2ycaFKhnZchtBTL4e2AodiNcPC7/
ZT6J3Tslo+m5zoyvT9Jfp1fHBFTj2NZYHHygku3ejjhP7ms5iKPOCxe0Yu3U4lGzSXlqyhwmsjDK
f1By6M9FRVIQSIsd0047n+y1ik6Gqp6TH1T+HxlJMIU6Yz0uRNk9cTrm59pS+VD3u4Bkxx85psWx
Jo155FbJ6AnODAOYZul2zhfOdieHWAhBzbJfo0vXYxI8KtrJsr3tLcxvNchZcbBwtmKXSQzCOnxp
/wCSsAddzJzKS3NS/w3pzNGWMzwslnk1a0yHc3dXsJfnbqYC7CvKkG1enBqvU5xMmoWHINJGfiND
NuY97XJoaIZDN8jcxGYCsD1DcWVqmkqQQa6PhYBtQTSe2tHxwT0zDrz0UcFWx1PQibgvoSfVXa2Y
3F07emyNThivCVpuwBoH18UpiPHN89LAdU3tBS6lNT4lYGf3a2nV52VK+p0RE76jcViuNeHHrQWp
gZDH1A8PS1WSa+G2U5w4aRuMnYk6PF8xeKAXS3CUvls/Kq65rceCM6bKOy/PfeUmMOR1auHzt/Bu
BizNMwTjwXsbeTBpNqlSHLLQwt6U5xMlO7NKRzbAXoWriEVPa5/gXRdWHFgqwlYwJt1hRf46W1hz
mL1HAsB73DAYnFdqjoEAlS3d6EQSiS4VLqbAzB7Qk90x8JdjjkGcvLUZQ6YMV0QxzW7zcbCNsy+9
kj0ZpSXWX4Li2YE6t+zb7/Hk0mtieycAWhhiGi1buYH7h/3F85JvQa7oXZT1aG17XFNnEmbtPvNH
ekNFExVfg+14L77r5ysOAVSKd2U580kr4Xj7BrWIk2HuAuXi6gAL4OdZ9dcax+BJJatVHWsiwFRg
eLTmuV1p/tSK3KAg9Hhtlq6Ma9zMkO70jK+hs2pqMFFoTwox96kol/5pGLwqec5RRR+7Ef0FOwO0
xk2J4YhFfkMNuDvplIZGjn/wphzss7QacwA0NMn8CQy91j9N0yb3qAncZU3jSY9DSBoQxmbFdRwK
XGv1ZsB2+jjW7VAQescKYS0zkiFPg+I1U3ZTHMfEDnYOmhDDz+jGiMkz6zLM0YUtkxfhOxyAB6JZ
GMFoUv5neg1X28rY9QPzTHmoEl6x4nAkZJgpb6EmGt/Ay5IsmGtZqNmHXlPbx2OzrTnkELT4E1or
cTB7CrfKUfoR/H8e7NKWx8ZWFVbDFoSR40LCuOshJi3Jw8zs8m4UmJ1NMPgZX1BCD2pYseFyG+aN
fqj8rQnK6ZlDbxZe5EAbe9323n3o9nNxpjK8Bj7Xot1vgqkjnWSL2lUfyCQFAyoqXX+avX5u9gSH
amy8yKshBChUtIpr07cvCdeHOuI8GH/wEVR3Wi7+LQ8yjWS7I1/GbjK10z5QtIxZVSEe8HqA/M2E
YpuWzq0+mqGgo9urKV9hbb6c+K+9B48OciANDUvA841z6Vw64moPJnJo/vR0fbQom/nk7NoM94uK
5uVkuomeVCy57MY3oRTURRqpYEUG8B3OtBvl93WryHq1mkKwk57NwObZLv/luuF00c1+/w9QUCI2
OGUUoVda8Hg/WdXknhOaLNpXIwebQUFEKbz+uktycgElylY9KbwQWCeLI7zU8skSrUgPdX1LWxrH
EKMC8depN/hpa25vlqEOcJfVi+N3fwlNqTsIH5pWVolvO9YgGWEhYFmtdni4mUZslxq3Awk2Wm5A
DpQMg/Woj+h3EZkaYCExb23zyPDa959kRkieY1Dz2hPM+iQ8rmJKz+tizd+BZl28dHaNSyhKPquF
xM/1tkQ2n1QwL6TRUHlbigLc8qtY2F/Q2puvbw6OGq5oNF7ciwnnsQc3qx07LokzYJILvPzYQx4P
96Idpjv+ROgLnBD6f2EI1tRdHfDBlsLxV1S5C2ifrnnnZsIsodCW7iBv0HR8+KAFupScBtaZlBgi
/qIpudnVMrN+8XDM0XA4lXsp0gTpWQR3FE9aSUlMQyBOTBZ79LBdTLja0CZ0JTzQoYoGzuiwunn/
6wZjd6W2e6VVvBIsHbkUUP4rTKbXMnSC5+ZWNE1QcIyHZnF2Vjd1O54vRby4IV5dqq3D+dWfsGP4
azEc8NJF6jls7DS7y2SWdQePF0DB1pVC45PxQXjs0oXMb4y85N7rGpXKIhtzar3MJvAmgZ3SIYN6
E7H+9TR/GHSJ8THBanem97T6Y4GQ+ewzQAS8tKaEoHKIy6Yma7S3J/v22MxgOXDgEC2KT27tA+3r
4AhoHTQyyQu9NRbcwHhZVuIkIGDIx2g7H/H9jnx3LXEJ6K+IgZPPH90iL8RjOoYUrYEhlzWrChg7
Ftl5JqYDfg1Y+Ik2x15NQAUYZ+HbiFsOiloN8x83YkNbPGzWB46VLvTOUFAzji/yr3Fmn+uJReum
pxHssNJwcMHRgrirTbLuSAR0jys7mJO/uNNBzTQEMRjDLeRoi3i543uxXobBJzOdrbhVixDFn9XO
0O6mIeB7rTgJ7GzSCZ92yr35b7E7bX9bC5ZJd1gxejtLzlROLrmOJzmpR0JH4Uk7NkukchoiTlGp
7SN0pZHGHbvO7Gwasx3wcr/0nGmOWmUTp5msKQ45G2HM/P6CKbTre8s6VtJhrlA+ef29RQxuiFfF
Tpx4dcAv6+vQZ3wqV64y/mPSLRpqdVdF9UM/NfqS8IPf4xsiYFYldMbCMyFQnC014TSVEjWR4VCf
OW6KHZGQ8K8eKfxTvRbeFhdOn+yMtlFJAW5EpAA1YFfKHe1Xv/a97r3oMoGkFEqzKdmsVEdfdgRx
y0xXPBdCgvKIxU0AVVp6ebrvHAFAgGMNLSgSAaB6dfrBDxFU+fWQ4lEZjpMndbhzZONU23HwsuhY
s0pudxV4FqwvElWdLOwURMrBzm0y8kEuJBXEZr9KD52lbOeJnOk4XUbyJI91Rj3dJjQs+Z9sqXHw
Y5IUuBrQ1Q4OnTos+/jlafwjvqrgfwwzIMFifUxno/lHBAR5CFR/zIhlr8yZmBmFyIL6Dltzbu7t
cSkx6JnRLQ51N4Thvg19S9/nThc59/1qBwK10sV0nwytOvosbz4wqxbfc1ROHd7CEHMs76Lurbc4
R9m8u3N8fPjyNG1wVgb5wPEPZGRZPvoopGRfuxljolvclRSufOWmkn+9UATXKo1897I6tcnvOA9g
ZOTtPtdxxi6BxSu754cG1syf0KvyR83PecXCPhDyllVB7QvWx2XaBqOgnQ70i+tdJV5kb+e5Qw+f
gZ34AGWGEMM2MHheEC8oQV9tTmSKRrTRcWnlGJIJh2HKaDr3CRWJUzTvE/6B/1U1/BpUcytKdzLN
xxuX0SHKWGRDFO4XGmY8Ui9YTN7ljF39ECYYXnbSjqLTMkK6pK6wewQgShPUWgAXifk0A5EizHkn
3Zil35plHT9MuXb/glDNbVwtAVHmJmBC29CJtTymLaaC7Wyv4BJaHFD3MmDt9DCnK/1PidfiOJVt
j6IcZpJFdpJgYb+sYVpdLdlV8mKtHk4Wn4tWHihq02d3tWBXLk5ACUuY/LFnzA48hcHA3/ktlrUL
zKt6jRfbVjLGvlu156wa7Efq7aiJKE1ybWnveC2xFOuNTzNgf9cyX4QQk1aBRFdi9QvovYQvHdXW
2MAUrNmbpey0zTcNPC0cb4KcCRZ3X9kgwd3IPKZFkowkgep2t6Rld/THpri0lBwdoS4t7idifYiv
umRyyAp8yQx1VD09W5zoBS1hSRielsJfj6haCyk4NYmXRYxJRDsF5wry3sR8LxH5i5VVv+XFEMDz
Oz1HaOGug7PubCxb7AvLxVS1pRfXDb4qZ/aK177RzYwu2gAgIo4VuczHLX8varkjKBqkLN15Jc3D
gwGLg+veOWMUPpQJfSQ613TD9exW+Lhg8V6w+EfjFXe+5JDuZDwGQrZ4KBXwz9Q1Ev6q7siLlpPg
jEM4gF+lL//ZjHbizas7K8KPF/gm2gyTHd4Zk8L3abMWRwWR/EHzpKUmZ4e3xTR/HTHpPSVHtn+x
1IBLhSyU9skIjPWKjLVhR0T5zQaSlIvdKvLsfKPkuFy4URTtsRpGUTVHceVG2N9zexwPq8VGcVMr
AUWo8aIy2ePW8M/FwjzuwuW/rwl2EKpY4CCT2+3wFzgMCQHnzkuVuMGPCQvVCOYFcipPrkWo5Agw
isQA6AOCwBSZYOu/wcLrtpoupYwaGuXIQfXxxJ4d5IOzmPx+5ASRHWpvYOVdTKy/aLLx8ungtRZ5
4GJQ8r7sW9t8E5PxvTdF/upH+XzQrK+bYt+NPAQJQWsIawDaby8cGexwu49yzx7XXk+CfdFmcQbq
jp3AJu1oYNLdjx7gbGgqDk2yazMv/vc4m8A5poPkwI3XCYUD+D3vDZtKwOXvAoL6pUfgWsBHGY2Z
cNtUJYv7pSlL+a8amrb4QICw0yPOhoJ6WnRDvCIqmAG7O37R78PO47Rb+h21hhpOf4i8LtVJMFGg
SLudrtd9j6GLW1+QbAltU0d3HIIpucj6cP0JOMret2PefySoUvmTNL58YDm0lnE/9SHFfwXqV7cl
j2H9V5u+d/DnyP6MiMmTDG3Quq9oPd1h8awIjEoczk4xHKkJCagBKVvYHxjYC1ykrXDfrLHG+zWJ
Wv4AKLgd3ExRpMWXjpwZUXLB2zbOMwN1wK2RJi06DnwZHiGuS475HU8tzi8wXTya93CfcIkq1rdy
F9lmHY+z78KRqlgsf1BOxFqFxWLJgsg3CRaner2n7XQG66VwUcX88S053CRiLzMWiN99z81H5OK5
jIr8oKe0pq2Rdx8JUoc20tOk+Ts3PlWtNKAWRFIfR0o8hytI9ASTZBDkuEY1/5Mgd27Gl0FfuZXn
Kywm51xMdfXkGyMh0tuJ/4cNf3jBKz7E1QxglRQKkyXoNuzdN5SXDj5dNd42IvlNB81WImtn9sL5
l9dF0t8QqfceOvrkPFYnlG74vwj8mKQStLVN0VI95tXtrTzIFfM3FJLokpb4J3crcROblKa9HGbB
1HCYaysRQFo65e+qpbDfNX56FopCQOxL8QEPR240CRyOPucabxKmifq8+kbfq6KaXvsQ+zCJktRU
Bxg4pozpTaspBJqL5nnlvLz1TVY99AjfM43ZoU9hcriCi8CbJjENHgbMOjuLo/5/3P6koiztMn05
pEEBVo1hcupAHofHkfac5Ujwa33r1snMh6AWlngu+wLtLsW8Wm3p0IBZgJsrYB0fglH4Il6+csPq
NIiuumCLteVg3n1QCDnNwC5snnA1I8U5CLKEbCwM7v5OzNqZtlOo1y9M9cMPhwTawdWwQIdLZghS
0meFmGJX268cAF+crFzZFyAs2PuBgFmxu3WQ3MhG2MmTvefYmOMKB1MpwkqGZ5wXp7+nv9LrrjT6
5TjPbiUCTdioy+zw+rsSYZrcS+RU4ixqUducxtHKTljde+/OcgJ4Szdk8HcBpSJ0yGs3HZEEy687
WkhVmD1U+KSLT1rYg5PyMX5CsBqpb6lS+miep8Gp38KWma+KaIlF1ym7u7Jp1yKWARybBbiUsD9M
1s6/Sd1ax1m3brZdzQIO3vLlgNis23/+zXa7NVXfu08EC7xqz1Bq4QmsJIQnkeXU0KaJ1cEpH4YL
5AQ0g8gTWrEnxCJ5Cusx2UkavUgmcwZl5BpCU3eHfuAwiSF/FWxrrci+Vs56S+cuXtXhozKzODpE
Pc81LnuA8FOXc/iY1xPtAoG3T3AkYpOqudbx6EZje0qbOTp6bZQ/+T7eI7BcTvPaYsn+E3lJuHXx
Pt3nne7/A4PuOXht6VrIUtu+8CKdkC9V9GETtZw3mcKOxNUlzGXCuH5u2VhuQY5oApwtG+cntBoS
go5BkztHGfvJ14UOR9xNLtyT+ntZLXufzCQiGdETm3+1DVJpl7kd8gbnIQydDO1tdz+nNtzS3JDv
Uew43F0YUI1OeUP9t1yMdbYbG4FDKeHjMIOTu4msFEAzbvboJUecuO/arnzLpxEDMV8+lDOfG2IK
EruPa1hM8rXQFiJoZwKPvKKPlfGWv8A4MAzy1KBGq6vCLY9PVvbVX9gIxCUyMbMM9WzY6luxoI5B
q+t+16hvr2u+rL/Unoo3amkteQ+rsaEVDaGCmwU10GPtQWPGjvLktXgzuQh5ObFbuWHRpvkO4V5S
11HyUjxRIzmdUjaAwX4p1GrFFYmMAy9WKtOY98dHXsUKJTuN6n1Y1c6yKTsaPuVYjcW+UIV9708l
7weLOQikI1eUBWIxan5ZEUMcjQheYITQtx1YNujjukasEu0JegR5y+rEjTngG/MUdXwC7lEVLYm7
SxoMSaCrel6F8M2IyqTV0AaxhrSRoct4xR/bNhm9v7O8oymrZ44WtDag36f44fohiNtaEY7jYoB8
nCYRoe4QUOq5ayIJzgbYUUPgllANgxtaGjKRQ1JqT1pkBmkfsr00cz69FI3KSLF1pHOuVTYwmifL
UuztkZR7MN6aNcAwrO7B6WudnVaHcAYcrSB77dhGg8ZxepVdmDXSy5QRagFHyhDB456CGtFFUfOE
ZLz2j/AVcV5BxNPh/dxL9L1mqZV3blHVuXZBL2LhslJFC8swteqOktI6x49jNWTbvIjAfILWtWzT
wCNJPSjAt+SpcBbGeIcHbwsyA4dkZKdu848e8uYh4PX17RU6fJ4tMR2FRdE6GQKMzI7tzg3ib4tM
LzD2PxRtpbo9ZpnwcfCd5n31i5LOrUmZF/aJMnumOJ1nKtXVlKl+pasTtcDFwgjtIXAUm41hJLI+
CfYO/8I8rcW34Kjxz1QLsdS+mOWXbKlETDGQhETSe4m8VI3e1Wv8nno47DTrK3Oyd3tjsbGp4jTQ
qzxWHLC6t4AKzf5vNYVp/ssJIyfeQKdOeQ7XntA5whBvXonet2KUraisr8K0ARci6/BfZ/zo3U8z
ABoo3bz2cVtwXaCy6umVZSB35m4gBfHgW5OTPGI5xIhIidWCaLzkof8RhJW4zpZTtsdJVcvJEw0G
CHdpX0Q+YayyRUR8URvoUSpKqN2mYms5U+oRfncKANWfhiTGb9PzGEXMDBpKvP066h4SfBbeCZah
3+AsCzkLaMKgbDkoGy26b451avlLhKotY2LJ7n/Kcf36Sd4oHzZagIcfskmG5tDjFiIiHnKg3Hi3
RsyCJ+/FN4sO4IBI92dyp+DoRR4mE9k14c5LAq5yKh+arS2lcXBueP0OwAAHsHaOCM0AwVhPBa6o
+VONIlBf8DbcgjlnSadv7SpjeCvnwQdeA6OfuVKc/h2IoIIdMUcDvdIzW0AC3G35xDMCAExvMqwf
mpW9CnoaXWUU3SnmcLpTEgcgFnG3URzrcq6zU1a46T8s7bKJeVK7Twyu4zlqV3nbe0fDb6nq7rMr
ZkIXRZqqIwmP4VkDCjh0Yd/9TECfHhS+Cf0S2mmOe8Vyo0swuHT38SlsxGb8kMCqmHqKX3bxxkn2
Y4FRhSCtR/cYEbzF36GO+gnYVix//Gpe7Zu/yZp7QItbbIJjHBXgtb94cvOvXBmYEnY/iXhQGSen
hcnJPfcCUQXz02qjuhjbye3Yhzf9XsL4KFm+FaArCJtIueVrdL4Y9iQklqxSBSwxIsVc0bM1ZrEE
KWzo7sCn8kmIocAEaE1iutp1z9W/cUnWdPcjIcAubvQCk8YfMn2ICjmxMGvxDMXED/McWpcmiCXC
qXGe/HyqGMgHNoJt73NsWPMqtMjY6t4H3Ko7Cughyjc+3tdu/ksBSbPcF1nIAnjqi/R+Jgfxk0do
7ekuRbrDo2a7aKgeONMZ+EQCOE1Xa3blnI4TSvclapie52viAc82W3JN9pEFKgpKQxTg59Ylt77k
jajhvuLrOHgK6QkNjwcPJLeEFitXLeqY8dLFuMwVXQ/fDT2Vl4IoSoNo2Ob+f5Mqapq5s6Tk2Iap
lGvmBoVUyZUQVlu9UbwckVNgSiv2i1umu8qFT7xPk26hwasvIhqHVJnUf2zCe86HF6wOFgYBofBt
JLdQfoR4EJBF8cwm2RlmpfuC6EclCWFQXGI2JVFUzcOTFCJBl3C6rD00Hg/bjjN9fS/NTMQ6x+l6
pSdP6q00lv/E9jvJd6UDw/bP4GYjFwgk0WA4MNqQN4G4yKF3ck8Jgw2dik2LYy+c+8yKvWgkpoDb
iOCln8uNTcqT7njg/0yV1krZSmhZr80AxvsQ0jWX3zR7J71fPQvEnlfPQt1pw37/MnD1qEOpdcQc
KFjPxmmaD/dcv+s7oC1d8Q7qMCOrAcdJG9gOkoiTq99s7sdyo7ymoJeZ/CC3RSi86WD7wKt2y+gY
GGjFQrjC46QOuahZTu1sFzT8FJTh0Zjesjwj1HFyPB9iugxHtJTaJUK5qZyEEmKvTe8RRYqX2u9w
hBSeqN+jCogJJ5w2+0HNSn+hetpQSMyENRsPJ78tLJItrkgPyJTlp3WNh231K/1ddkswHYuZ035J
V4PYSXA7+xTNggwsHQgMfD54v/cb5qxgduZu3vXMOtHGowau5Zpq3X6HLXSKyXxBISNnAXeJBdNN
jIcYCeSrbdaNMwV0RrKIJ+CfVw3r6BDnF74g387ZotAxet+wK/AJfsLW3NBcqcg46ImNShIstt6t
LntLrqt+cZI4LFYTfnU8kMC2duwyXiAKWvlzkLO8eEFIZCKIHPDsR6aOJXtbeQ6mO5rTCEZxaDrV
6InQZ5Lp4GctWnopljNWfMBvUEaPC5lfemkERa9855MkOHO7k20bWv2Bl2Hu25sU/wH1eLKHyYJx
ZDa/NA/yR7CEXUG2OQ6JNtz2jUZlHbgaXlYu2/I04EcgBTeQlsUvG4RvYZWbH/goXvdhEaggzNDw
MejRgRsaSHlfsKH5x8kywaXY6wo9fmi8d2oDE+/Idru4zzgqcz4tvT59wpzi4pRYDOJ0atIL+yL0
siJF2PXJgdG3FwoWfJMQ16GxQEX6zkzaSLAX3/HE8j9xzFjPbeniDBVaQNoFO3KZR8gnGThXNHLT
tT8tiK473fR6z7GLtJKwa/c44W94zTLQ+JeQfHMMOsKyoZOJXGzxuFSPmeppspx4gCKeOgbpH+3L
26Hy0unMHzi9LBxuXzHCB/YhIPLI12TKjrX4XIL+92V51r6S1r7tEvkYTINE1FxSPIjYC9zhPYvq
9o9x2ECTMe5b7Hl2kNzlcgGngvzgvnkI6c1prlfT3yg+Oj9CPEguqeblRxrutj/bDBEpotvdpp1P
qpSE+8MUKqLHActo/zKnIyWpIbzK9TWM+lx/9SBD900XAaWNnLak0XNlrnpc2fjGodMvn65LtvMm
fv2DcYgxyVaAaZsAi1Uy9t23qBfmjI5yRH+bd0V5DyU5GK/e7LExaRluQF75Np5K2++PBGtT99T3
jBpj6KObq5b/4aaylv67s9b507IInoO0UqSRhukAVMQPuBpUc5ost2Gd5/MRUeGWUD3IcMJvs6qq
uDghFJpnSBhughMscI+8M9Y6xfCKh2XHwiH4skFaXMlrUgGXtxGrpFW7nBexWMc18wLcHCsfD+AK
ONeDey7/yyJrRlKmkOfBDE09/6gixGQ3B8EiId2M+iCcsZr2UwUSeDtiyqcKGYrSlwpcGKtdS2Lc
VH7obdjViUfeEPKl4vSK8cTLyHw0YfkLoFZdAHrPmvS29p6gGBdxnfOc3jFJrC9CRmW89NJqDrRG
rzv6ugiVJs5SkjGBxMKDyT7YDNtvmSGuTlfrJL6Ghfw3B2F+pplzfexYnPc4O1r5u00zwQvJhu6J
NMwPnlTzC80+O87QZljel9W5wipz9IAJsoIXXcHy2PgnKSWgn/wWYd6E9mD3W3jr5s7ReeTtBote
TbyEqX0VIgx+tOJhjfMn649V3UjgF6P74bJMYEk0KpfHw5AEx8D1EbbFDeODTYFPyao4+7fmonwl
pbr8gpm0oFv4iYfGR3jFtbFT45nMo8fZ2M2L5mN/wa7tn5hQGcUEuCBSaXZ+rSbj/xSF2xEQkFN0
iewpWO5SLwvkgaAtsZXZmoMDDVSUXboenCxJKudBOA2HLyaFncjw0m9p7ZT4EQqcoxO1dy6WeyZN
iM9I6VjMpiirka3sdI2F7U1BjKco/2gzlb1XnPp5yOvoIesq/dJ1Odgs5pnyY5TDZ95XPl9XiaFB
a6+5OEkivlpALm+ZN5OApPk9PwYzmv4qlr9dFppDka7+lXqfojyG3Hg7j7fesOl9Vz6qpsd2ExC6
ux9tDuI7MwQjya1AnRbl8a3Kbvhk/lh2PcmYvdum0fzr97Ud7C2YK/sWZgAVvypHHsX2jUvWwiSn
+bUoMomo/LbmJnJja7BfwkiYB/t2yMI3wvWbGTCUGIyjO7cukmebTcKGl1QVC1QvtA0aTM6avsgT
W/rdIkqzrzPJnEXEvC+Q+rrwPE1qBGkirhPllgyYS3u2xjx9X6bghaiVtXfh811sXM/HpnHCJ0mY
/LBW7TKdHKqOYp5FHecFrNJN7Hiee875fSAYoR44G+EZgRIzOowZomre6ZWdz+Du+G1Rmihdb6kx
/mjRMdejwKZxFbysjkWW2B/YH6iuwPSMqCrBfgT9Opax8UQoOD0OP1gz9WtUtFiBqqD4wIjpnhof
BnE1upOHCx80JBZvitND6uHzZug3OZjMTaD5XM0My6oYHXzTHKri1vOgYJXSUOoeGtbBlJWVjwQb
xnjKwug5Q2ziSD/lKbYwK0CxL0SV0dMDvQtDRW0f8WSZv9PczT9e4dSMs8M3fsN551ZmxqtaJ9G7
FSa41VLrut7+UkyQLSWPHMmYZ0O8k7qm7npjQHAD6uUEO+IHGPrpWFKxswVX595hp+AgGsp5vGme
hb2p5jY/S4I2fNQVWm6dY+OwXUYdsKdbPbHRFoCpNw4NGk8IVMCi2fsUMwNT75Yej8O0pxFBdyfQ
B5qel3HQT1G6Hvmuo11HG/KLLy3kPyK1Py7WgLh3Jus85+ZMpJptZRcMxb/QyfTGGlxefppvdYWu
XL6sS0TB3xgYek8gHmiiTGrL8bPihQaQ6zPlvHsb2Ma+v0lCjIe4pJ7o0Qi/LO1TVKymO3ABqXuO
UoeHqgPC+sEesfEPUJ+2pOMhmOKquTAsVRd/voXPA6wWv0lHMzFpYBJIEU2SVKM6vQN9gyvacqz/
CgUezM0XQIvkDPbsXSYkR6xglfJkswUgyos4lPVL2coSzmVZuaeQbfNXKFV7N8uRCDrj8C+Te/On
rtvH6paw5NZNJP9nyo42tmM536arHlut0s8QjvlmQBF9TELqoyGj01JpUrCu28KP6KLskpaXei5+
G8uprryw5rPPpNVtDFiezdjT7XNUHvMzwy0kOU+CC6F25/YKrXhjvXupDUCXXS7fYDQc2VLYLCD5
mKtid6GWfDnj7MFtnRWkFzCFqDirJNsDZtsNI330oeaUKMHYyiM2IAAcRUXEtqjUq640h00KgTTm
I/+GTF1NvmsDP+ch8/87op6qv4hTEeXHS+o8qGlNXQIN7IyGdIA2rzzYXCZvfiGuDN6Gy+9meFVD
9lYmiftAj0vxLJDN40rPIeRx5v95q3CHyJ2n16yIq3rMOLKmVAHXMBs2KPz9bbLI/syJO7xw1v/q
6Co96ALsMYl6JgQkUioIavWNEG9yBr9O3U26CMU2Q8WGDcCC7nuBspNtA79rpjtbc+RXY/+X7TC1
5KFngFnNY/ecB3YIdSrKb8bzGgeQLG5o0RHkO+lw99X3DCU7ft9V36pwssOK+35b9ILFNmyz9rBA
MntK+6l75pTCsySYuukvjR60Ho8rVoKpqVm1dL6fbXkuSOp2APzs9Bpkw/5mV9hyqjTbyQIW1C4q
ia3awt8xp0QR3ZKzD17WBjUjsM9uwm63J6wVYybWu3bKFYGGmqiqXUz9NphHGiGKNlTDLl87RtkW
dxWNXFQvA6y89fG+A5vD/+gZa9hqExFtNR9dlvro+DdQB24n2Dfp52TIlULRiwj54lTO5nmCZ47O
HvA4I1PhWK/ugmzjeVN5b0vP/WRHk31N0u5O0RAF08GpygOEyJv9qOT3IR7uZk9JwzJsL134i70i
ubOlbQxrTNLTw2MIYBe5OoF1s045wmN7sAbWg2KSwUtFKvtFen4WR+Tf6OWKYKBJ7X5UStufFrg2
61DldvE7TgLLDW+t+k/pa3PJcWNFwN2p6aKAFydsRCgHHIqAiNNFY/7QDEF1J0zYb9UUsuqH+0Cg
A/hOMgQcl1viQjneeHHzsUMqzceOpuuQoECO1FXLVOD0m/9LZ4xRpCXPhU2wvGU6xlFVfLJ44V82
Rtd6QDmNyvpMSCDadKHRHwU0ejIq88JqfS1T/TaVy2ua3GYEmtqbg8HLjRFY/I+j82qOVFej6C+i
ChEEvHbT2TnbL5TtMyaDRBDh19/V93XqnJkOtPSFvdf24wWm0E4OYXXCeJY+aFYOn0XiXlM36oCx
9nXX4MwZxyceJ0ouoOsHlgxMNUK7Jl/HVnddCPmzWEr9MsGn2JalcQlxh4B21SlmL1et3xuWh6U+
Jww9qKbSrCUQCMTrzQpGfUcQSv+DATsyLLPShgMuylGC+YG70Ls5lrtTwzz/trpgdznyLn79KefJ
yutkaykB6J885+VLESN/qZnOuAdKoBA8N5twvGg84Ahu89pioouuBC73L/SJ+Z35iX0Iq8jXBF31
7uMYtl12KgXr7H2/eh5GHoxwZiOwaf05wuMqmhGTxmNmD//x+IrmULOxf3WKfGq+bGOa+7Vb1UMA
8+FhQnZCb6cjgbM/nMorph+EzQk1m0eqVGQD6y1gcU5xD40dK490Olk/0Th6HdMOxQ2OyLVwjoHb
XCl6ST1dzDzN0ddInxcglOpxb6Basp5XZLfLfzrnJ7CSxWtvmTYhExnXDLAheaTNJV9Cbl6+wKKo
H4NpNEA4VlWecyfIYOa1+c/iZIJbFW21vwdI41cPeACIS57Aib2TRketZTDA7TPZNEe6QzTSxdgE
92ICvRcOZKizG1rD5ywtfYByBrHfs83oN+fYgGdDNTG6Ztwhe2gIuxZWdIMCxpHboar9XV749m7S
9N3oBeEXljmRf3sa14xRHRIZN1JQNn1JhJrHdYgKv41uVlKM7cNgZu8fe9P2XLpDTgdIsIdAQe1M
N/wKr8hjQgj2UEv63xy55j1THLJ86sjz0AsnLtpMiA4sIEOMRSY2nWECZMMqYKyDzX87egzV934Y
rJ9obnyzCbxVvpq+Wpo4tRup76cB8yghdR1q3GFTDT64QL/LiysZzqHTy2Ksrpq0wgUP6q0LGK95
YZFlLahzru7fL5smtv3IPNQFSAwUyxR8FfT9/OfKwXbqz1ZNyUWCU791eqZSGiVv2i8negVeJuao
4hmaCfOoLbsOwatjH4rLK/NKCUcK1OoWv0+TPLppmaVFjLgqmzWlLQPo/MjRYKWCCambuk8Rmgos
w+gjs1c4ikXyltSjiT4nTPLD2UzI+fGvtJZBqG2g0bUTtxE5hc4BdcAwHTN+q0XNjiczFnCONrHz
WydJXBs4NVwnaG4hGRDlqUzzYCbRal3tgYwl3c01kVlDXlHC8UcFqnMpsLNTbqQJNjDaEJP/sY20
5b+pgoMyAVrIC0+h56jkpJ+yKtEJ+gr649IHhwf7pdszWgYDzsWzPiELia7+FZIwn6LCtvqjTkAH
EaLCdbKhCRNY7pQdxbXUpCKl6Bw2GGWZi2VzygAZkXT/WabzdS9VOeaWDjcBqQ75ggoMh4m3GTpf
l8exntZhbyKv/iRMw65PVklSgcAPNMZOYZfFkW6a7ES5TGtxB+euCA6LDtzwNMNZS5B0NtScAGWc
s3FHehQoPSyefLrXZ9A8kB83lqeG4VIPCRMctPltA2MrzOcnfE0ohxsjaaEdbvbxrhzmwD/WXRNN
+9DKV43BrjWfjjPC591QMM3eDd3LdOxxRyLHr7qge+6utI5WXKMa0bwKGuerEpjgxSTHJI+qod/i
80iHvYDl9dXmI+IQD7w1d03tOw9B5i9XZtaAvKmXJKecEIeFy6lTrsz2wpmq+oZ/UmoiRTWCXI4D
SaSpNbx11hI8IoAy0wsZRf29DIzHmyKGBlCJ6+pD09cuULuIiYxwNA2/j7yMgrayJ872rH2lWGjG
3xHmzy8BdbihHJbjIXYyDPy3SBS6d1VlCrQtw/bHxhqHv8jDH3LE84qktUJSescc0S3uPe1Q+Ljh
vOOxy75xVwT9yWK6upEqLe4LjoPqYKYqK/cN0Xc/UpKTE+d4EIm5YHSZHku4bhk20JzXCX+4vgAM
k0RVWU7uxWupnOWPefz41KW6HQ/R0oU/EONsPNUkKDJmdAdqaAlcw46zVLan1iva/3rgIsyVbIts
un6d7IvNlu0LP+n8tMzKeuNnS/oTaiESzsKxGINT7yfibqJr8faNMOUlG2D/Up0pjnq++cLbe7pk
Q9wxMMCyge2fBYYuotsKEpsVp9gyaBU5gcRlqtb2DYeOZOhPo4SqWjg5jpY5EPRtjnRpkkho6+5I
QigCIpwUwpFKOvo7IYTjxvdlch59rORc2FMJ90a02Allz94yDhpLvqwptg7+DlwgRIWmLXilUQQ3
5CnglZIW5MCrQyczjPAqWceo2/zyrYaLPh3rcax/rGpGnDYym+WZzWeBfQhA0Y9X4FHFRy+S4AWG
efnMN9qwE+iq/kzsR/AhfHq4I0NABw1SbxAf50047rtG+dY+pAduD6vLkD3GmUL36dqeN+87JHAG
n6uNwa/H8/2Zr1OiLpUPHfiMCDZL/+u6rC521jAN6c6atK5OCXDGHFIsIWxYLWbxDOgc9rZk13fN
86RQGzEBPgbdqBmIiESU26qiJNxMfJigQhWYcW65aXgs0G9dbIib+UFwK34ToUjPzP5WPlGVADQ1
1fUVD6PNvKKxGuJw/KLCFT+NEduL0KZycKtiRltcC85tsyonOOBzgdzMSYm7uOfkfcRJUH+I1ifz
lqcXQ0FqYCTFJIVBYuNKJB5CcxCdTJrn6Uu3MHrejeCzxi3jA/chBxzWxpr38JIa6Fzx7HrpFnSs
uLWG3Mabkq7lTTs0lF49Q9f6s/OtrntlnNrcWMM6pfi3JpWfafu8ncapMRyYrPHssQ5rZhCgcCI9
5Pg3TOTss0g5NUSWmG9RhxVGmmpl9inw0LENWuBfXp+5tDlp9oWoZ4g3E0gocfcWcTM53SvAMLn8
5yQ1gSCbWjDC+y5cg0yB0tOVRwpCIzd9Zws007CYs6ehbPg0ykVMpB95co6g8URMkua5jfrdMuHo
3wiop9O2smqzHOzJSoqDycPQPQwW4zBH8+xs1KSHn1Cw397LSk03AlGO+lbMk0sEDWk3nJiOW+mN
IlBUHlxTSEkFVQGRmRguPFWzG6Ju6ii5sZYWUPkkriGCTdi6wTphJiv4qKVJJ/vIWmDIv9jwjvrW
k/jNj47jtf5TwbDZ3tjdqNZj1fZkjLnt1PjHxe6K8MRtMTEQz69Q0yGlH4ZF47AvdW2Q6ltbqeCl
wRZJ3hRQqPR7MGOjzim3/x9BLexp+LK7Z6tDvRn3UELWOy9t7D+UyfP9mE5ApVUO2QXjg7AfFg3N
IJ4nqDHnrnWCP3QMbOmkZ+fBNkD2GJ5JG1mDLw09NB5DJFADFEOqh7rK74LOM/bOcBNb9EWY4QSy
3u1SZcF5DSOykCmtmMAVXQbUD+Z7XBMvyWFARLLYFzb7zmcX4NqpAolD+TA1v3OAKHpjugENifHh
Oe9E2jAaGLwRQGJT6eG+gxtCRVkbSuJc5/4L7yl5nn0bLBx3dmSDmUsIcyrCsB0fc6SCp2Jly3+F
qNl32N+zm1aLD1uz6o0H+I336zTDXSELT298IC473dordnzLPYdABlMOaonSvQkT8Y4fdSgel9H2
AVQxB986nLusQSznPoAuZON8riWDsNZ6EGjQbwrmqeW2ZtC3V1ZBIOE196FrEG3tKsbkJ+QSGaSR
uY4OyMbY67tRUX+stcHfWrtERh0mM1vlTbe4CJWMgBg26IjPwiTJKnbQ0rRiz5WsVYkydsWO1BbO
v1LjicrqmRupbZtrNRV+Xlkxd7wGfQeijV2qy6ZVIXWqSmeTTy0ss6ZevqRbd4B3V5wqNuaUs+e4
Lymj7l1Sh1dqlRFnlFNQG9o6+oAf8x+sIw8Mq5ke0Bvy+y/GlR8Bc1v/fqaJegIbPHPgMVHdI3pM
3wZr8A5lyGNYTktGzkWdCxj6GW2Ar9zqFooBWqclGv4pfyjPjbIla9cSqeYuysv6JnKS8thXhXxr
w4o7kEU2vqMOUvBm0jjGUQuGWbHhTgh2uY8sGfBQEm30EDlA0zAQHbKRRGqU4PjmhrUjBryc2uA2
F3icQWogXjOYZdikQClxvXXnJx43KTCDu7zM5H2G8O0mFEQNMZ2GXhQwMkVrqfTPSLUxxtRty4tZ
XTBIVOKR990yXnUpeXlj29l1GE21XBYMytSh4hGw9yjXk5ZPT3N3LL2GwNOocu52gzPm84l1rp3E
pqoHwLNUFvhg+G0887MmbpHRcqn2JshGOw48rcrvcjHsEXxr5sgtAG8BFKiJKHzJUUaht1EGNhna
aJkB7yDwDQQB6rETkF6fIfVst57eC8HPL6b5qJeP3lZZsxVrH3b3s5UO0w2zFowdEseex7MfoWzY
pAmW1ENqXTmXnARQqxSDFHdbOROKAIY+ETJK24sOnjLVlWFLyg/XS+rfQae4rtGG7F+U4iiDHaCW
awAQJwgpiIjmwX44CWkke9bnBN2il6gBlUXkoNFzjxzJbmMb0vIYmpFm19doZMwiA968oPu8zpGR
K23zrNYLt1EtRsZXEM9QmCOYjhsnDZ6habFJ458v3nXTcpwtYaS+3IQ13xbuUcQNgodXPfX4bPl6
Z6I5dzPaXfxe2JGxpeKXBR0SBv24R27pPUMji1jNodxI0fkVKj9kJSXPjjObFWUxZFEIMTdBWR9w
H/EzJ48ZqmdmJliMGeig2GscbzniDZrMtmvmwT3gUXWigwvi6NRGAF4QdmTGMDrRurjBHaH1YSjZ
sexEr0ijiGSvwKSEVn/vjdd8jJD0+bfaUij5BmwjT9orYcuCFEQWXJgwXzhJlG0fiJFhksiTROZs
TiKxe+nIVnSwcjVd9guqAwxzEy7Jlw3GDLnJoHMdF1FVsX1yk+7FJpTwd116ANrkOnHfI9htafAD
T1xfmwmDtzUd8P5QdVY46joouGe99DkpggTwuft2WckLohXx6JgcKjd+ruTR7QFNDmuMIpYWEXky
ZSDpvmaN4XY78PncYpqPCrDFn8MX+9Uw9g1vm6Ww5guHJvZoUuE8DHc0WI/8vPGzBnMXsrOKiHuh
Iohyi6AaeeUDoFx4jNA6Q59L2OvwPNnladLgsLamX6JPK3EsZxsUV88QStbGh226dA6rhl59Ii8F
1EaFYO9HWgqCcBzUCERbd9Gw99A4Ifh0w6VFgTH2IfMm+pnd0HrwmpwKVNRmDCsYGkY7WXnpGY74
DL5bPz+ycbPsk+9IFHwmUTVQQ2PCcDergUcIHokct6y4Wpe9Td0/+QUS+at7dLKB5XH4caa4iIqb
oqG9FdT4Ycw6ixOnEoIQnRSfo4Q/TR7ujs+hLSHTJMo7IV5x02cvRFp3z6q9J2DDb/350xduq/fA
Pp3xUFahE20Rj0ifvSxyLMK3wv474yLpY1ABwXXkStDeNkN3/DznFcGQePgG/5BKa/J3FOGd+5qD
57dfBC2XBSE6yCPMCzyfMUKUqrwZkQGCQ6IQPpfS6n5nd7iizOu5OVAIps9jgGFkp1qBrxwyzRze
2FLkYQ2T2lRwGnzTLDs5t/BmA/SALOeHq0qVilT+wRxmmUfl4IfnpXaSv9kfCzKpKjf/XTKhbmrC
qxmlQHnhe1+9KiE/FDklkqAILVDHVpUlC5yxT2R4bc8Y14F5hNUVuVqWWhakjCD/ZmZgDJNahU4p
0fJcp0izMFSo5Zk/Cx4jhLdqt7oo6fYZg2hni6m+/2ERO1sxpYr249HK+vGesW2ZsUkfGiCsYvLp
JntUSbdOGtb+h5Vg4jktZcGAx+sMAe/QIMdyOyfFeGMmHP7xguyk2TFiUnqb4vR7QhNB91t0EPqs
zPfeqsVfLh0a/R6MrAoeIDUTTUP2hh5OC7UpB23HsgWUFrJCqJNjdiStoP+zx7b4sfqcWnjqkVGe
HAzG4uhzW78soCv/wBQl+qFxMMpulFOvdyNFzH3XF/5dkyrWEQmHKTCbqbUe00W11k3d6+o7Ixn+
nzekBIBphTiWwYAiloH8Ty+G3y+R5JmeQMmos6CqGdv9uYoH+blaeXEnWSj+B9dI/KJRbx7CdEGc
VmD2O6B2glprpy4JYiysIMF1ZI3g/cuvYK0okCNrNLekXvOEoJjFBeq+E9wyFFtKZ++x0gDOd2Uj
Uawpy2O12SkQX8+wMx0Vd4gNf5RNX04Qha3eBKFjwZZwjLzfZ45+Kzni/3NC5nHA0LLgCys2gV2+
KFLc4lhWAZHkyOvwCxs7iIMly9isYkgYVB19JzrvGKOAVlrdhapO8yI125p9rqS8k1bvvYLJfCrb
5QUW40OVF/ODNS/kN3SzuEFeBu6ny9J7LLPLXcdTlUO3nstThRb3JB2D6gLBcnbqTS/3XDTlET22
fibkZ3liob/uaPJIqpwD6wsNo30hp5cj2hnlTvXEdhWwp/Yi7Jf3VA4vU+NNSBeKYutmbnCZcQ/d
yqZH+lyG1rkJZzu2e/9z5VnZJf7wrGHWxA3sPeQJhNsh5mnYzzJ8ZCWr8dFEQWY+8Cq8s7MPfyvc
To/WAKyAEj8/ZogpiX6uoi8loSWlwrA7U8xvN0lbVRysY79fIk9++XCV3q2suQKsRqd+aERg37pT
lmxRdH0lIfk0ECMDhWpVAYFgGqJvcDy9rFz6mwGDAIAtq4vxaxQEG875b2sDmFuW0TqXJKY81gWQ
Brvqlgf0gwRkdBahQmHYXZBi15eyHIsfpVL4H0VdHDtiAe8tM67vkt9lTCcbYBLy1y+69uXEFYq7
IYM8+j7nmBcZ7fv/AmUPF7BKV95ll/wWFPNxGq7dJdKhvnEwJOGZ75sjOq7xbUQlxm631/eRDmiw
O4CRlh0MLx1pcZA0MJ1A11l4X80PD2O0HbraebXRTW5DXzonMNzu0TOD+5YUqfw3YnM7dA4BQagQ
xIMj+vLV9wv94fohLb7TihdG6s1ZFn5xICpMH1Zt42nAKL2zoKJIpYuDqNU/8leaHSQJ5ngVU4mL
MaDBkxZxtG9cj4EvKq5DAjoBB4zXk9BDwtFhqdDHUq0gD3NRosWmLMVtpU3+BhaoQi9N7YisZNyP
Qg5HXzbTLVRXsL6jZAZAHBGzxIgBIwY/1hdMTk4AEBa0L8UUsuWZww0Vc/TA5SJr0NZLcDd54fOI
ueS2zFYt2TJ38kxQe/qJJPcJC4n6dEesOFE2opRt5xMRTclbW0Z7iznap09HdFn62jm0aCLwmDKw
xULXH3mAHjAMf+Q997OorPEPJyC2VdrGypv7B465z6BZ8/fS96YYPi3TKAcMVEPKIqDmngE7Y663
OQdenzUYgGgA/IPjac4FIIMYVt0+cLcJAUpPFSQpA0uj3ok2qo7Qg/UD8WOYQespOK3Yg/aVGE74
7WyEIyoqYoK/6duG3n9dkIV88lVMhC5Yzwp33qdV0jWgn2huyIYjqMZDVgPHb8RP1JD2fFRO5h19
aGwkfAMrZM/ceHETVcGp1BocpsgWLACD2a9CY6eaxndh2ajHSZWVbGVTCAnJNDKvpCHgmpvy5VkS
EU4UrpW+y04n24XovpfSZASDrr4OfqChTPelyzZy03QrVgW8cUzm0Ys6P2nf+7GE6yQ2vhoKqP+p
q75WVT9mygcv0MsbDXQUyU1NUgZ/R4l3TNtbglqH9yJrzDNfjNxwbwcHgfudQbNv/rM9O/oIJgSR
2Qz1Xmu/9nZriqg/hSYG/xfxTNysqXhxF42Zw3cwezoN8acEYj+JokWNXcCSWxF0BsUrvYg6hE49
x9VawchDcK5OMgVcXilUC17LJFaiZtBAMu8r32Yt2rfrpz2TBzInCPNZGjoX1rTDzptIJxQOwosA
6vpJJ9HH5AP3H+iinvI0zP8YfqKjUDlzALtsi32QyyDGaYDng9owYfaqhh8nYHhN5UvODRN6knx0
APKvdZEc9RSsmAQEhlFyhhBDqBWOr9bnMEN/U8qIHpAJ+LZLIn1Mp/r/jSneDHqj93y0zQd2P2p4
FlftmSM5+6pS6Vy6zvyzDSoFOGlfuSfci3aIyJ4ICNgnwOe2YnAMpI8mvWOVhSXUZXceo9rC31/Z
y94ehuYOzwoYirJjodJn+EbbQjYayzQrOjB7+nsoCu+2CE1yL/y5QCpoZVt79N9AwqZvDGJYRaN8
u7esKv+cGDE8zqLDUVjDitcwKW+JH7gnvcB9qEwgDt0y5w+uJcy7UyHKHUoxBNQLXrm/RnrfzFZn
DlEEvJeC0MX3BVriDoMJDmA5mi2znval9WxUseWkd22UOFv4TmbP3E0+5PwmqJoz4hCRbuOiW4P+
r0yAgSH3mdwntjQJhnIjjpoBYexUQ/K0ViHIhpSUPPSKya0JiBmmrSYlCcGX+40XDHvNPPeUi97I
kYVL8wJtBfoNao35DaRam8YyovPc+DYrtyF1vZtlydUtLkZ2+iJ14pXh+52VKnEDbbK/zHOoz3gq
9HvQ0UhKEegdE+Hlq0uzR2CRKGrT8AFM7pft+Qo9KkO7Te1g1ZFZ4zwl4C/2g7/0F9dRXEHchXsp
R/cklurpahLeEWgFqb50LHYow3RYIj6QKahGvVVTSocW+n20MSjB7nNslWeDzuE58AfxOgydhB5v
m37YJbg+h00jaYQv3EvyGPaNfaKEF8d56TR5GbT5J3onm9qjdT7l6iYcVl1z1istUMS6Ie4SaXYj
wg6BXLnrHpe2Ho5NPs/vOPebYzg0wN34YANIgyxGn2et1tuoY7Vuz1Z26aLWfSmckFcb9kXEeIkv
+ArWGO+trrS2pZW9zDnMQ+IDAIRKuEnedrIJijAG1uyMcQv5a5iy3PcYSYJo9bJv3SdtLKYk+TD2
cAdGzH908ivPrA6S5OL2Mruv2rF+bVbfPc8zEeTYUJw70a4YU2llyERsYwJ16m80AV5MQ49HZ8Xg
zQrS5BzvLcEX1pg8kfHBihEM8g853N43iJfDRCd7lSH05RenMbgPVI97OAXRjLde9NswHSiWiqkm
RqcyrDybOmHnj7zwVOTGekWToe98bRUdpXfbYdROunozedIFap47ODF5joptUwh3QY3JRZNoSgV3
le1vlpnh4M9D8DbMJv9FNIzqAtBX7GMv/1sagTiAE6TbDIQIH/LAfR8mLK+baPGnKcaDXj0xPCmh
iPu29ezgT/kcG2PQTfhWspetn9zlk8xQf9M87Ig8fssGPRCkIb0HVE/wyDjPS4rAuSE7wMOhURC8
gVmHvc1HQrzCC40qCjl3SGM0i+G+q33rkNZC/EXFBPzjimEnHyCjXE/8F4/Qd6xBjn5G1NzBHEyW
HfMDZlf1PJARTHIPy8RqpJiduicsNOsjiDWLnn8JmPdVlTnl8Igo8paAhAcVxuQNJug60/Hbd2t7
37qqeWpzGeXcJ3YWp0LQeqQhIQht0lIxdHkGqzmSJ8KvoztdDN33wMV0M1VB8Ioxa4yXdGBVQDvu
k/vk8jTobi2jDSPmdpsw0/4uFZnyLKjmG8GI+ZjjOnkqMpIT43IgsA1RWjQ9YLbM9uRisn0r7eGh
V9AZnDLLf5XjIo6yxmumVuJdUPEVd2s0k2W5WN5bgyQ2bod63KeRCK6qQBW+j60KX7OMVnuz6PGu
bdfhPBRw/RtycH5Seukd5g9OkKV3NhkcjSs7RUDfCQmGFqU1nFFL9v+C3ox7/r/kxQptOmTtk0Q3
gts/O1QR6N3JkMjTYLmRiZhPTcoVfn2mPaaSznCXUycp8mSvgC5T/zctzXjXAPW79X0MZeg/Aa3b
M67Dqi5+EQFw0OeZdUXrGv09zuTKMuM7z/CzNlCg038Mt8p72gL1ucyGsBptRPO6GucNfx0DjZ44
wq0aKL4jFYz3EQDk8moWby6my2HUE9D+UNRJ/exXZnzVUM6OvPP1jPMpefQCa3p2lNF3PKtz7Jch
f43TUSV2JWGY0s+CW1ZgTR+nfiveUOTSgg541Z+b/3vdtLP2T3OYmvMAjqQ/k6A4HsmeqW87GKEb
OdF/bYDmDhDKqsbiLM7Tz9IfOU0wqclNlc7VPp9SWk/GxW9+33E+RAU7XAiuTyVYzwNxZCHUKJts
Uii3KotpGJ0ath0lm0yqYdl6ukWePNZwxkXAtLlMdfCpesbcmwIY0CPhkcnjCu35RBDR/NSip9+Y
OZfnHMVghtJ+sk8ZO/B/ri6KG3jU7R3T12WPcjx6JJ0ieYbWQam48s/mvb1sBybRLKLbcJd6HTpB
u3RBti41w1C6gHeIYjbFUt5c4JZQQfEUyBDRYmIeZ8acH8o3ywuB3nXcVs76l16XK4qsrH+sGUGl
q8V/BrsAeKLP4PqEEFPj66rhocimaT85K82RhzhNp7N7gIPWX4y2IDjoxbDMheCw6QJDjLvSQOOD
ZHqRU5Fc1qCTGCPduX2pyTOBUcE6DRltCs5uC1LEBhWXNDCB076dkIR3GftoHiIGeD65LY5zCJmO
YZgQ0x1dKFUL289Hy3FhR+Emj7alTiSIvtr7UzNtOb5QVd1w3EWMMtuQ+n2cXVpXBCV7aNNfzcxe
CdMqGBRdTdkeV0h7rI0b5vtRC7XH+gTkiDrg1SsiHKKOjfEHz9JD0gcoS1DFn/BcuSebw+0dJ6IF
UihAIk5uAOATgO87aw3SB+ynWG9LO3xHhOt9DSp7m8LMOTnwObdTCBBimHT5Rwx6c591GduXFLPI
JixrxIZmjX4cv5Ina7hWVq2jXlOs0QgCTD3sQUmyMiAD4rwyXoZ3FlV3hU8hsCWIFXPbKMZzpHv/
SfPpshXRFpxwSsNDCA3kiGmqWK9URXV0r9lsAInsg8KU9DaMjrgD/ynO6bRYO1UjzmmgwzM77pu9
veCeyVjbfUQM3j9KXTi7elim/6g9ABxUc0VeuxNgikzYVAZkHaYxs+J2N6HnCpi7dMMzaaV4eAO3
/bSb3rpWov5pAWfyPo9QcVBQIksjVeJ1pfXhhKRfeNThUN4vavU5Ekn6CLUt7kUvSc42dfNOSmUT
D4n3H8SvnqQOIK993Vvf1kQc0Oya/BhAV7vaGJrPfnbYaFxTO5I6kwzz/OynRArDbqRxLpKISz5e
N4dOgAcPgkkaAHkD6PGQZGjINoA05Sk10gVw1BSPVyTZxmQEbcmJ32ghFMARjGc9oQBOFT7gKB9e
MHB3tw0tLwmn5V5NCJtH90hYQrCPMIPt0CCnTy1ms1fHTAk0jZX9RxEZTChXBW4Tth92DTB1GVzr
WHr9fF8XitwAnr0jpr3uzK8lIzGG9ckG5KH4qzFqxTpgyuQUng2OK6JNQRn5GTWdoIZi+zsPpKnV
qoxWXn5JqEyE9h7pcPJm6EGjDZC6d6wmeNQtPDyfSaLMHS7w6XHN0uHUUBo0eIyJYvEkXn0XQgm6
aWAZrLKmcEfqxbofa1kd8iiZXkHTDBeixOsncU11AXDiISRmZS63q1iA5rh4C4odN5CHE6sUyWPH
6u0mg+/zGVa+erBaG7eb0X23tW2/39kKbmwsVzZg/YituWkBl18kcnqxdyzUDBtoT+tR6DU7jgoI
NcWP92Gks7hb3+nqF9BzPI0mK6y7juA5zDtz7rPc6PPxFz6JcFDeyYwvEanjrmtzRFLRLMkXuVp0
9h4itPfmGibwyDxfyB30PeeMnI8VG1P+2idV0fftaJcv/fjCKpep3lAHLFfzgiy8Hzyh0yMLhlTs
s3bSajsh7pkvbtYjmSYRMC0eEDY5BFTRNv66Utjutq7YU4FGslnUke6BBHKZxgDVvR2YEG1ChnpA
lLNfb2uF+J1ppqweTN5haVmK2sUUWE7wJlk8YHHIiYtfEiKc0IFHNN3DOlu3prrie5zrOY0Ynxws
Fvblcxl5A6NCkdfsvkpTZGQeZehE6qhLHyfUXk8wqhCgZKWF1XxqrB1kRpqpwHWbo0I6Q61XNWGP
/lF0rE8jMFSn2hJXPmkQrf8whuDLCtdhOndmFesZVqh6AXQNcK9DDACcor3WtEUgkvABiC4POS41
Sg8vg+UEBK604NX4E/7UiK6VwWKDV/TiYCTGlZMPNRFRVP7V0XDGES8wA13DYavA6kHAtw+T7DEA
FU35MSECpsDGlCivmm8y90yrosuad3wtuc1JO1nXcxvSocNcEnUECmVGC0EdsVM2XgZJRVuwQ3bz
Etr/yt4iagYvmn3JQS7Qw7cK+CdvEidTny8C/mDt++eJ7zG4wwmlOEWUIKjatgLrsghTJztHiqaO
O9Az6lKLKDgSeWfr01RWUAaDORffV3osfYTp2j/Xn4J9LYka2RTsb15YbfcrUT9QKfaaiLrpkgvb
+7PNSEtYZaG6BbLh3ZOBE7ynZGUxGmDI/NInNJ87gbSb2GRgcAe/boEFRRW8g3yyPoHJ2if4v4Yp
tlO34R5Rqwh3Qc3COmamiOKFHKnDxMX67DDM/rWG8pUYZvA4acSgGlYAjhEPMo1ZvkE3nxE1o3lP
SmdBtqznZ0g24YVWkeItZeTxjjmBgIwIFjHKVGJES7OLgJ1uKsd9pyNncGNq60DPEr3l3fy3uEW+
J5uGJlqOLC68OjpqbAwkG2AjYbUwZI/oWoi2ReGR/XNHdDP8GACDy5+Fw/8daNbZ52TezESZt+70
QGLGtvFx4APfe8CE+hRe7aARFTm+5nfZ+2hD56kjMx7u8K5GxxaLUWKLhClJnGXq7FGoYSKWqjg6
fV9x8YbjwSF0EuynpPpFifigBvYb24TUM9AQy7THx/OBgHS6ZSlgX4pUBSfbD8WHNwzJGQ4hCWKh
FbWfq9LRbWmuWrTEe6lGarPRjvL/cXRmy3HjWBD9IkZwA0G+1r5pK0uyrBeGJbW5LyAJcPn6OZyX
6YmYGLdcKhIXeTNP/swIJkebDDu5ZVAuDS+JMmLh75uNW4S3cHKnBwei47Zs7AAyKwlBPCPpq2Ih
KTb+gP8WxuQd7d55R20NH9BBm+8kdsxz2PTfcRc/gHUCEIpDJrzK0mmfrABs4gav13LifGlJ9Cb3
yXXClxS6LhguuBSVI7EGdW0FtmDxoYGUwMSAcP+uwu5fhG/hADgo/pzBVP0X03WO4mD8ZwE08lDE
7bTxQuvEtpGdQhVy/NuEn246cIj0BT1HUFY3b4klXjQokbMDu+bQ0cP5CDSjYF3NK4o94ikpSO30
UWwdapcWlJxtQLebgPY/1EZUV/r50DbDOzvYDO+KCq5QmGPCxqmdbv1l/OUs5exvwg4+dDlSFFvz
xtkj17PQwQl5xMDDxZvdIDqSxvE5iz8dqZPNoL33kN0dMxXLXvAAT7KN4kdrch9yhr2NJtN+AETF
R9WXw25epDl4ZeSzVAretOjbL+CIwwGj8HDoff93OhM0pe5+yy0IZCeT9I6U0soHluEN125wEavK
0TmUk3UxTkbTkSd3TfRaJtD4KGiGtRN8LQRLwWWa2rtKLOrnOk2D35gNrmLBgu90WUb3tECl1s6f
eTY/rioeeugSvTKuhzBiq6sXV/nRk8EZH7C/C0LRoJLF6QnTd7lPmGs3YSPmQzN07jOblPAqsvkK
rhAJnwsCqCKfmWrZm9SfrzhYP1NHSwaBDuw4PvADbrK/4DVZXSY0dWKQBcRBfdpq3EyI3C5uMj5r
G3WqTCNiF7F9oecEv9TUyl03+Q7pRW/21Uamtfrj4OY+jKqBu6xG/NhXClBlsDWSU4FnAtyt42ym
EHM0ezNxhDblvqjVNVIlQbWP5tLf9wakx7gSCHkx4U/vmuBR4arF6e+kO5umYYRKGuCBauwc8uXk
DNzhxA0A09/omE1qyv8qjy8ONznr3jFNXkK7609gcsZtF2bNLfaGt4it7q+k8xDvcsyjhkbXPvaO
rfSmL8cWFVpxeJNoitxggTEBD+kO0OzAlRGDPMGTKh57eDzHdrC+DFjoTTHmA/ZrUixhEPR0kPAS
Osmsk18UN+K/KcqxufIS5q9gWOuVkWMe5zZ9IApOg7uwuX+Fc93sPX+Oz6W0EA2YwLNLWmskIn9k
mpC2w2aIeEhFvQJMzlzRDEwHhE+CmVLy3KFI0gr+kJcf6H/VpYBUIh19cCOMrhuoaQPRXCd7VLCc
DiC71E5FbfaWOtYXGHw9XsLMAkpK7vwfRm77pXIggh9JUzQ40jPq0616EoeloxYYKRphj/mcE7Dx
9BVOkHXKpW6fabnJ/6CL4DzLlM9niYKZtXPzTMmGvLmeOUTzt99kPjpbx9V+RbeB+Fh2fdgQAA0C
NzibCOknt3XxHJae2ESha905aLAEjX8Vlqb8OCG5/vG9IfgxOsSV5CTzvDV50rtntuq4abI/uvfj
p4Dz6IpSe8CmET6QH7kJT9Jim9d+ondsYX7XhogDZyvgr4HrRkabUjWVGNwbTTiX7z67x5+sZxgM
I1Xs+C/RxU6Xdr46S538ziwawcPYlVus8yGNS8Hf2Zv/U6MxLypFZPXBvGyoK/uyQ24UTbrcwiLx
nlSLi85OqpuqVMey2S2whRf2vqIIabssIceYEGF7YA4N39i2k5MptT+zutXWMXc7ziMlo1u42hd0
Rmk2vVXr7TSxnWs7dRx9rahe2VjR5stjPfl2AxElLd64pvFCYpFJSJAXv4+sIXPB6s4n7lDJJ9wR
T8k6MALeKx+KRauLVw/ugbhD84vS85gKcQqvdq49mV2QEF2tGNQ+carRA6+Ht87CbljVYUBrYgOJ
qpVMUTbLexWtHBfUg/vkmIutp9+hSg7RgHmtJra0TN6ETFG3LPfd6ifx5ralNcWCZSMZBtkLPAxZ
Lt+LhUqcac6fbBFwWKlOXOoxPpRd8dVbJfAg+hMiII3BzC+T/J4QJvnprUVfyUpBtBp5X0PMMY9+
FHksPrLuOKfD+jP0yVPgpuuxF3jiZoVJf0ycrH/lEJ339tiAWPGrofyQQRB825OTf2PrgFWTZs0+
h9f5L5bxc5YRM9prPXz03vJkgry/lRN7we1A5UK6BP09cNsjFY+fvuy+ElzeW5Z/OVG0yT6NojY3
1o1rNfeKyim4WY6p2QtMoluOkC9mtwuw1+ncLLxofALvZ7ebSeNMQ5Jt+o56O23aao+MXR+FtkMS
enrdILVv7NV+BV0Rk7VJ+mth18Vbz5rgWUtDNSpKs2EX2xRvjcd7VVoJIWKYyicdRkdA9//VebAA
Ce/35cg3LCtwrmZg0888Jv5DY6XHaSZXN3p1nO/6TqpdV7uwwjM9WmzX2RSJ9q3D5bTBjgCwxmHc
newK/KmgEanw15b6chGPZBdHe4MHa1vG/Z+oNScAJxX7qqoB4hM9FzlBNxljbCEmReOZnLMznYT5
lcErOU54UW6m/sAkhcFdv1qUwAVwW1ryXDg/PK5XUGOOiWxCRu66N3TgwW61YBke9YiRsx6Lk90r
56CkX70Ykpj7Jlsl17yiW6svGYOr4Cnx85NDNJLQ7tT/JRmhjp5vzQd6FBm7XQkFUev2wSzpPURC
YBiBlV1Bym7XVYLriOaL9Hf23Rf9Lx4ghz7UcnqtfaIE7K3Ft+hAu2wQLJ170Zbdg0vKk/5W5Hc3
1J+dEMSINsbJ7uno4k8PomQViRmfClCmcMuzbRxk7S0azBPuzJfWwU4+0we5gQbzFZm6uQL4afbD
nDInmrXPvWAVf+2sVp2HIIt2U0K2U9ZMbFnyNVfsaRZ/8g/4X15Tp35q246jVFf8a/00kaeRceiu
2Q+TwJrwd7PZK0fk6d5I6xdB0lUDZ/PvYn1en33n3VvBf3nEmIP5tTxZIn1ZWJhhcCqaXYIr/cWK
h+eygF/MUGHv0XzsfRuq/MfGnsFrhgd3EFFxnJzK3vMG6WBhYf7aUyAqtpOy9EumtaFAqV9IsdH2
jE6GU48QRZAh0ZIGohxtrUtX12RmOQxg4WD4OdvWlweiOtzxEgDHXH3BmiOx+fWpy1PYWDH0niD8
F/fpzcelDlOWbUER/uUiEJwXuC5Hd/TEg+TVfrRystUT34s65nCEDePscUNzmUUSHMZDG4fjayiS
ZpeJMH+lVeKilKoePKm8/0gssfzUefyBejOuEEPoeq0O92wp35PQ1uSXuQ6FG+3MEyaoZmExEY3z
yEIRn/XOXoeOnRUztYI8oKQ8iZILcOfHyPJHlhVQdgqPEorLQuL8oaSZ4CIXoJR8c1v5GVWyv3eW
99jCiUBXZMNxJkuB8zONhuyahnQduAwcG9IC+dNSsHvSmr6GnKfjjbVetp1ap/9YWHoifFBtDu8n
u2Q6SYJzhYK5a1BCmOJtOkxokhr/QkXioumWqXcks1bueNaaIwiJjqwQxESfEj/A1xIbOHMnXVTg
XflQpsl6gg7IJyNK64MplJoBQnlbDKiPK4+T3bZbXVrcpuR2Zo7Gqyun6pc/JcObUUI9NkViH/p0
GV8dehYStnzEtvsAhUJU87U0VBU1bsVsSPPyP/DgEePkuKbVJJVZOwyXoMWqJNPlgQar9lG1vXfQ
vfO3iOqLCIfx23B7uxKtdHj3Eiua2Bh6/b+UD7o8FpUf4NhUCuJCli/xcKQ3Y2RfHcfPGOP1NTFJ
kN9LZBr/MAp0oHPg9Lz2Wy7LRGfRHzZp2/cOG65GvityKXufIu5nmVmYO5cBDz1W0trnDCj6FynD
b0dnKSpV5x1LSGX7KZhxexduJCBeB0ilXLoOC4PEEU0fr7qWsKkm4lkJrUokA9S687QnMEPkmRG9
/WL5MUOm/s6V/JnrPjiWpiv2OArSAodmxbOM0HZagPK85KKyPsO2iSnnWskAGLMJ74YuTcdwpBVX
0lJvwPb+QEUmuepy2qzcum1Bt+mRi9OwVQM1PfzwcEbS9UbPLb659E3SQi0gsu8ntN9hTh/c7RLl
Z1FneBBVZzAbz+rGKxPKAz58TO62nn/32m1AN5FP42VJgWj5qj3WvRc5jjlGmK7mawo3DBvowBIp
QVqgeSfjEznggwrkMbSn/lzWOK+2Ab68I4bAjtVwVnXv9O0QmobW44tLBVOiGR8lrjeW55Y26TqP
YUUxhImbDH+jrW8LxnCQNoEU+6WK/zBtL3efhLq9If7vnhCnzFkDrnglDi7BtuC1fFfS0ICAw7O6
22Ycj0UaYWYd+L/bdp/8g+yp9xEloxdgA59kYurTQjRg9SiiXVdr47015wLKWGIrFj+y8e9M78O1
mGC64WlDuouMkzzFQRcgX/O9JESA5aUdkWnd/IMGnv6Ssik5ccHtAMLK5P/4An2xIbliT0CBxEpR
2efY0inuTooO6SEhyvNFOo8UspeG7kYOWKEo39iG5IOQ1dBKNqgNxdG2HC/flw5WGGISqfPmFuY9
n2sEyHmGHgRQwcMLKdS/Pq0AqIJ/zSfWm6OcnwoajDc6xbjF87ObYP0/4l4KHjo80OChwV8qn+X5
LGir4jz4yTztHOJqTm/cBN4Tll6bAoIfjB7ucGe1LBpTTVvE6HFGjpc0LpdNtphy5Sg5zlXbrFF7
BuEToRuP1iOYrxQBUFKkQKvhCRwvk5ORgJNQ3Esq7xevWVARTrZiE1BHaXoaQkWOPYOd7pd9tOtQ
YHDv8ub9ZLoiJhAP/lucur/5VFfxG9fzJrHy2xLL5XftQ4Zs+hGnYOdSVLpk9bNT2GYfmhmneq7u
NLxifIgBZq9dIg4rSWmgLJZ88VH2HJADMD74l6xLBvRyTipwqdBuJG9fvj1ztws7TFGt3TAp5TTB
0aUX0Xuo6iv9Lpq6zzjcDVNf7PN1Eo3hQFI6MoVoLAQYdmSON42XM0VGI31cMNif2lz+Yy3w3wAi
gagSzJfBok0Mz1eJiXXw8dYuFN/vByFd7k4CSy3kRyinWd4c3LBevUhLzR+4iDfSfTYtBTLI/nCQ
vBCfpbnCAQ8ABp6Bn7q0ZVBUclnxfYa2QhZkHqZHzl/1MpF5nc+E+T1Cavxjxqcx89ZA/Rso4/Gf
c9e5DBiKT8ip1SnPB8pXXOoPswnn4FCSXaE0Dwe0m+TXaSjzexhNuxRi81HaHkCz0v5aEutoVEc/
aAm/Uo0lylbqRi/zSGOFnKhzKef2HLa0fGGrsz4SapKBaXZ2DAwkWGAyKuez7nXaHuhtBcgywmCt
AzEcGUK7S7VgnqN0tH0Ku9k9ddm48jGo4YtcQ0DDi+6C/vlrTQ37cx5Z99Fzm50PXxjbsYV6W47u
RLWSIkDQjT1gnoGu0nAF2c6fLY12lBlYEVjTCo7NGjYJPxvPiHk/5fNSXW1o8r8kIm1zwXOBXmG6
/myqZgQT24Xxoxl4bJ8goDXlfmoKGBrpXOnxIIKFwPGO/WHdE2iq3OvUrS9vZdSvqZjuuWuLnavM
F3Gtqd3OBhMr+hCTX7vQsAlOnrgxJqIZJ1GaYA0UQB12EzfDU5VF/AInW/xMQ9ReYnQ6jKKIfl1Y
vlkWmc5kRkG3MdilQOk3HSiBhLDzVGyLaUpQJct6Gxd2gWPFLqE+xQStUWs6p7yGC825Yi7HW+GX
8PQcmaht2YYVp20+2u4Wzwc15/PovvNab/5jClh+t1wup323yOkXKqv55S9w3XMC7icHLfJSWvb7
yh7fU9zR7xPbjV5xlQ+EqNIRz7039Kw67fYS2Co8M0wAEykmucfFj2DnUn/zDKtiLkl7q5ykeRLf
BKdS8WR5xhmvdCbNF5g1AWa4sB1OuFXGiCWHqrc599STZCP64DgLvO5BFh9zVQZ/W2qa7v5Seu8e
pMEN7GY2YC7LQ54iQynTljVVQvompmG8QhKIQEeA8Wz97i3nD/6tyqY9aOPvUStYqy5EoA/8iC5j
mVkL43iLx8slkHF2z8DcPYwheDg0MRhlwDfz6ZDNE1GgahTFdpam/wmb2dr2UiE/8aY6hAGX7Ibv
rlVlc7oH5AFSX5H0OwEHVHwHueLRCIxRnMLePNuB5cJhnoXzziaAc8qqSD42S/EHbnuyXwhqEzqU
6pIG3WPVL68NEDDXsCwCd0Xxj7V0/w0J6mEkm03bBSMc9cCXrBar0toEQaWAbaRCr/+u17jOyu+K
+Oo+UlrhZcuihXiwVRx0F/snG3I2Ltiy+b0E+dHPqucgzf4VAS8B0Abk3IeczAcLCM6vdlRr4YiQ
lK9nVr5NUmhUuQZonEBa3dc9AhrRyb56N0NQsCUDbI4Oywu2ww92sLj2n23jFQ+LgWPQoz6j3LAi
auPohDehOBXcEiTZwfmXDrLlmULqhi/NjAqslTlk0SCuyDdcnWWljw058VsCuum/DFoDmGZwWsjJ
EdcPPENPcp6jE5tpFxcb8f5lYvfey/A/SZX6lXolRg7Y9UdeObBvRc6HwGN8kBMzAh7hhXxd0Hy0
7BBCCl4Xin0GI7ai086pCd03J5rKhrRQqf5MSSxIRjcsFQ9lJt0XDPsv1GN4l34FUcRu+Bi2lnjE
dckek50yDcBOQR1AGr+k7Cd3VIZinyCgMNCxor1oD2VzflN6cL6SAFu1G5I803njPLXaYb5R8LLt
Ux11wU50TfVURfm088iM3UFFiugw8z/Xm97zDARyvGJX1pvtuyek6g7GpOOvwpTu45LHfF29LD+R
OS0vzILsRgKX6D1Y0HWlznDL0ojm7NHC2xCocjD3UYr279Al/h/mmOFSJLN1bI2TX6N0GAL0Dss/
gi9zvhHx0//s2SFHgEhezn39IKfyYfTNU8MKCUhBRBh/LLPyvtS6ONCUsrbYECfbRmPgQTm2qAWn
BuxccePlP/waoDcd3WwVqDxp1H9ZBmjJ7XitI8Ry4AEiYD9YI+dslroGvzs6905N/CE8s0XUlx9O
3qvDyG0lx1Iwwh/wZXwgeE9BG90oUE8ibILsPM+iVeIIZtFiFRI0B0bdn4hP6kjciWD3yA9M6isu
yCku2TXD37a3pzTnGjotz2oYmzNE5QRM35y6cCKYNT8W9u+4UQIz/paWMOepUeNdWlH/y4ItRCAE
7o+Yo68uQkN1c2DVhHJDOAD5LHEax1wypn5+SMJcv1eRJzC+1uo7SHL/4mZp8y9P8B7tMIqy+Ruc
EUxHAL+XAO7oxeQGnfkoreWVSiZqUQ00lR3tstmJCDA7fx9eEKY9OR2dPsaQvQjeT2rs/99tTLCQ
7z2bFayrznfK3vQJBAZ17i2/kn+pXMqzLkdpsWPitVvbNMDsRwEWLcQUeIVHFh14EsrnuRI/hlzn
PnagXacCUCWhkY4Ps+DgIR4/Byblow7m8r9IEBckEoQRYEDL+pe3CcL84JTjsRfWyRVVSUCzfvG4
45BxILGCsEQlR9KmeHiAwbGacFjGOIHlHr1WxTf6kbNfwPT7eUMrFCptOwEbY7V6wIEJKmWq8e4H
JpgeFhLZaFJKxAjJSI8YTFFuvTCChVYHzSlpWGPgiPei5VUMfRrsu072n6a1q5I2jmrOdvGkLbUl
88jDjz1Dm3dwWZiH/EbbN0lP+iXKCyv6Rd9esJeOArhbA8jZ0wju/nOIe78EfhLzC3fQPA3Who+0
h6q4KVLfe1DxPNCth53/kEfZEh/JLtQdWlRl1lZJfALFNKDjTG4/ZL+4iE7eHvApsnqtwmrXW1P+
IVK3OHjcZoJPdIFRny3TjvnBt3vKZiGmEVQKOD2u7pypl6YDQAbfOpafNBzI6jlFSPV/9cJnvwXG
o0lfDIdSs4/iqK2fwKkLrp80hev2Yoj3TgcjckusYl566zPKOtsxy71fbFZJLnl2EvYbWDe0TG65
DyWHLCaSjlxEVTgCnUsFeLuUN5LAHnXltRVy15jEbEZEFSqc2ZghpJwrXxYoL5hcsWo3Bk5aRut2
2PqG0H3JXXAj22XqrnPgOuWvCTiPdRwyOdrxxjGqQZdJ5i+a0Ja/XUX/4NX3reEvIWT3UNYiWZ6w
0ebdvov7ZH5jZATRgN6f1d+h34sXhs9KHks/jAmvaoSsvhL9o1XahbMFqjQGHyTXm/bJax2xHFlL
4K/ZLA4a5XZOoem0G0QvDduyAO4aWzFZv8z1OXkbet7arTX55cTjNyCZc+2zmQExX0f01zfemTCq
+Ov7OcX1Uc98ylFFs2+cO/oxY6FZ3hKAxHh5MLqdl7yrfGz3AJcfaMOo71xCC3HiIjby+i8mkuGx
A0h2k6b87JsihEwGG0hD9xw5tmZkDU7tKKpKnlbfpUhCy6Z1drh0sg/GVI/STLut3uau0Oo3CEOZ
8xsk+AB4why7OGf1r2Qo4wstcbZzrtIhmW6s+mdBozPXvi31Cenvpuoa3nmxJpxk+OBvVSb88YKH
ru5hBXrhCTta774T4Ka11qcc9hgwo39jhDTvLGWU+M4mP7uNYmBSFuxy9+B5iguUouGpHJ36ZK8x
ocamb2xjtUj9CCvBGtoAg/SOsldQNVrLJP5smJzHlwAnOe8w+sPBIfiU9TR9vV67K01ELejjbPw3
EWlvMGamUh2wAE3DV2mZKPnK6bEfL7Y7usWtHKQ+mwDllq6orlxpA2OHvdxK4kuL58m+Y7Of7uRN
wT12vaEBPagWaguoOkq5hT1in3Kx4mW8LiYvw4G2CF9nt7rtrPzRrlwaOpPZzS8e9v8W/lDqs63j
zm5KhExaOk61nePbdlRS4NPxkntiIronRNlhItZVSQ/okM83C0P+wOJbZL8tXITzxq/pv35SXmwV
4JzApAX0ucuHfFpwv2us4BtrqiL6u/riXbWt2NVTbN/Dpq3PIguGv4kbBRKCjSucCxc99qDRAkc4
yyAYwzWcTa3p7EV5QbfOm+yIOEcB42gSGz+wR3SFFztBEt44dPcMXYz9Hnt68+kFifaYWHJDpnPC
M3BuE3v8joKU47ZAWU1JNJZ62sOGR5ftEshGq/HDidtz3CsXU1nZL5j7bWU3lxzwCgjdItGIfr55
qSbWP1DDgUIBQ/AWd/lytBjGd/pFkv6QT02+Gk3SjJYWNWVhfuxG23/okASWu+dgxCtgWMl6Q6JK
QHageYnyKtOq53SmbQMnG7WMG0dbdDvVNWLU3rAzRgtmxzBce2vQPsJqIsNHm94FznAnc/80XKpg
aUIsdI4p3WkXhbY+/aF/wnrD5QxtgjoWHUL0XYnZ6bZzWJtznexdMMGXsCBwoZCycirTyzzB3mDH
zVpf7tSQDj2o0NglOLoxiqrXQkHQEH08RO+t7rzonyH7rZ+IEzc0BghDjMliyYoZ59GZextZtbFl
KS4hbb2HJiaOuu00fLJbNmrX0Jrh1em5DZkQThq/wR7T5PDmdRnouzZpuESvVp+z9GFyWAEUoZmq
MvnNNaTf0+6HrSkBn/ocuaxQr62DefA+BKvHccAGCnm2Y8WKu5Cup0ftlCGp+oyMP31owyBpiZgq
12vIVZroLOnjUWfjrNZEe/XyHPI2Sv/RgeKEj8imQfWI49OHkxI5oSLr7bABQBLNhSSml48cPTK1
B+fgsXuVT16UpGx4WJvsPEJLyY5huZhv08AB+2w3HeobVid1ldXYvJPVmRiVaqv/Xdqu2hdZ1Tof
qXSqc8Z0wgZcJAFYH0t1/VsLPCBlAeRh9+/YjB7dJIazFqThOa+6+EdSxoCWr9srIPT4Qi33eJOZ
U8FC4ifw6azuvQ6H6UCEJ2fPCAtWYGvouRCydOMfYA+9tIQIIc2EsSyA+0Akop92fipAP+Li8jGw
eT6LYHKo6T5xyIFf6ypK106TQS/hNfBd3P+jJoc08F0g1tgIXR77WBF0IgNov4X1iuYGc4bE6S5Z
tS/YllbbSM0UIpCl5T5Z8lbZ5kbJkj7CztumzPDvmZbRE39N9ou4iPVqdJ3TJ8mSzd242hvSIxeA
nlo4alXEUzdG3tkKWRDDEZhwPQK1xW2XKGGzOvHmd8/xg3c3Nc5LoQvW9+PaOfEQdl43PNi02dQP
A1JQ/F2xaeTN4UrepxAHqS47cdVF+UTzoocrkVlpZbuIgGxSckzw/T1ZY+Zx5GCOeU2mSt6kHEYr
31BPZJUPs83dC/5YCvp/4r3fbvrKkh9Mpo71Ytusaz9smLFHLFfluyYqOX7jC4Ztx3nupR9yYDyB
WtS1473O55SCn0niKQrIbOw6SiDWDmfpk7eSzYsHipioSMcdehe4A7m1viEkc12q3OBAW6m8v7XV
5Xsu5+2d70RsbmQw3VfaZeiYt/MhOmdseSW7dZF8lKDY5x0evYhHi195fI0hhZLRbdUe0At+83q0
5Nbrp9pn2+WKNHgUhovaBdBmJZYNwJwZX5ZKshUR4oF2eENgSbCOe+wF5jgi2myn1U/ghPyxLjbM
PXu10cN7xgh9Iq8SnSk3GLAa8Jjs7Vmr5OpN3Ou3RRv71VOuAugeSGrMvuWoAoCWg8s60bULSC6N
DHoLp5kQkrRk6Aqk/R5XMHzTKNjT1BFMnxEA2kfL4bfn7lCwx3ddD5ZX74iJ9B/Q0GmFV+QzgKbx
m7omg5IXhIr1rjdkq2gR+Hzh/NzvyJo6UEXDjRP6bnYWPqyPc51nstiSIkz6DVowhshUBuOeqN5y
Q4pePpLesbujnlWABNTN1D3phbIycobjFvugf6tBIkJyFGmdk2Bb2VvlEvfWO37T+BxKjOzXFjCZ
d2/cWk0vGUneJt+W8KfI/BUqCcXBGZy2e6nSeWSFAuuWa6jABMuXQBlAM545owubG8Ywl1LsGXqM
JcRNQviJdpilBQySvOmdT0V5QLDTHVPzNoc+M2ObcbKoBDIm6/HiROuurEldLs+7Bn5MxHVejmLW
u3zkO8kWjmbxkp51HgfuXwd3rThJJi2+cqAKDyHf0hPV63KgunFpprtv2dyK1RiDuh8I9YCMLnMf
ekLHYiDwoqnbiRlyYNkpXL34uscvllVp+h22NEo/kH8viRS79D8eXATVGB9o3hfDS+prlvreENbl
EbqTI+5o9fQTjNKrj6mKycz0KiYewWb5oTWwEE6BTW54nzd5c8XIUO6NsuUpmTC+7qoGHUxPRHY2
sk7lShVN+JiX7oGqaWbpRIx9v8fg5x2Q9Ee8X2wkFeSjXFevwxQWxY2o0NhgsV/snyhVzg+CEczm
xvIih/87eMlPxQMjdksHqiiZBoDwmyyoWHEPpf9GRtffEd/QAONq62oTZWeoQ6NsrF1bhk4N9a8s
S3rNIWrgJ3Lr+O8y9ePeAGHRPsC5ZIHNOtSWe1GJb6+ZU/bsmnThW1BabfDX7tPuAUv6AlarbY7Y
JOi3YZ2Ve/iPZn2AIzdhOmg0+hE8SD/l88hdvQci2XGrafvhIBQmedTTcLwzweXNG3Q+3A+cskaS
Ax2YaloxcwooEwbhtvbxkM7NhLOdTodk29CPiou6tebihWrwJTwazah27gc/FqewSZz2lUQX74gp
BxL0dzLzBPWxhiWWr97ttr0sQOgI+kvb1dwJliR7wZfe+S8g0ka6b+jo5TIepRY0ok1DfG+8QM5M
O/oXa8aeV+iA3KN2brCiTpvIEnsRZJqd78Lp2HOtafP0ORyomdxog6exwORdNCOuLVZhlMFQOtrv
WzkO//nluo/PkewunQwhGXElpdjMHdRbkyXRMROOpw6J66QhhjLhv1ZTH/0adDG8Ol2U/jfBzLA/
BeyNFeYfOj/YH0d87oUwzwztKcSZlNgbUGw1cpCnAJw6/pQ+ahBwrSFJXy09W39qV8/3CP0opkok
hGAMmBG22y2GGPgSc1n/T9kRYhHvguAV4HlYfJXFqOenEvT9QxsN/OXBYXh06vqmSvZ+q3yXtltF
w5cO0qbbVw4h363vlPOVeDUbk0Q55nUi8vY3wgnmHHDZp9Vz2NpgkuMotOs9GjZvNXtijkhcXb8C
ILXEZfZDPTH3lKDXIZeJpgbmXlCBwwaGnaGto+iBuE3bUt2rqIWqAnqPrhVWYHJ5A0Wq5F5S39lr
mlmubssiHEQfLersFDn39tgS4+mZgFL0QRalfGM1Ppp9xxb9LKuAFgeQT/fFZQV04UoaVJeEDexX
anfmPbQN6A3E3RkJI5xpO3fBwEaJMw6f9Jaqsb0uCk2owczFWfWYGTaQ9EFbrflDjRFGGcxEC6s7
QJIxCdrIxsQGyHhBIOO1DsM+xJjjN5a6TvQjN1sMAqykUt2P7CdV71HYLMKggyeNT3B6NE5knowa
5KObNdWvAFpl/GRNBQ3EbmwmerFbOUTOrnbanrkvbqNm7w7c8ClTUNkp0614T33aCM+YBWT/2jO9
gBMo3dTZRbQESa7SLXzkDQnVEYKQRRmDM9n5Ke787EukjnoTfge/KDf2d5mX0QU7jvo3ZPZwy7PQ
v7ZlkpRHNzJUYEXEM5Drxir7qeZ+BfN6S2KoVLKCRxmzZHvsyTxF3A0Zia+zsDv3hve6VyfP8DfG
OeZn2yitC+6WU5gpeNdu4H36ZrDO4BP68Z1IdGQj/3MhBdPfkSD/rwk5/J8qv0JzZjuyNNGP+B9n
Z7YcN3Kt61dx+HojNpAJIIETZ58LVrEGUCQlDqKkG4RaUmOeZzz9+dD7RgVWVIVsO2yH1e0sAJkr
1/APZmPG9+nQxXSYBAJuWEVwpQD48+XI/WJw929zDKKNGxdpuUPfz1F/T9kBqhvlA0qEMY4RqcSq
tpyxhp7JNI+2HYPNHabSxcl+6oOnusSZ6babjASx+DmU8hHQjdYBjSXl90ZMUVhjiqHr+NIZHnqu
h09CzdMjBtF2+RFHqfRrnge0VAc3sNHyiMpoM1fLt0OCGMRUDil92wxVqj2ZAimT/GAEWMMg3j/V
bvkJsUSErrXYQhrxBlacIYrF+DnGYMAKXcRalG8VoGPVQJVwwwB30NBlKa0R9TZ+r+ejZYtBh1V2
Wf+mMZkModW1JQw12lHRGBxm+PU21nHzMoE2sbH9oFdEH6CUNORoI03h5wDZwBKlgGKut8z34fPT
ShnVq4npHZrvQFjgQruNaiMUIdEUKm+4stz6g8Xo6832R0RaWtQ/UjolRUCRn00Y4caodSAIMpoF
lHUk/qksLSvBD6aFIWm8ZVndoiQx9WGg31NGtkAIU4SDGebLwkxgaUBdAbLnmLPGVCDGUxNtd9qo
5LsjL68p7ENm5HBFgnrUsDx0rKO0VdIgDENWgt4vkjb280IeL38hhpztg8Eq97Ki5P6lYLADlsWC
5ahcwYQUxmv2Y4yliCnujXnbY2avtji1sxuHrqLRihjGws8YUh2UU0H58RBpqiwehdC6alcDUQs2
Rp+b6VFrRt1+EqWZW/dJkADcxG8R6guuTIeR/Y/wqRxs/RfkUSfdw6UjbMaU9nf2EKCTHCVp9Ygw
OVe5n5TjfdG6yCHf1G1Q2S8p5E/zGRZFlkIotUftFogdcMYSoTKAh+7wxkRSbrEQ1IHr0zEKwJSU
mrhPSb1fDXKQ7NMc59GzTceW2o2+8Q+sWEjtHDOoPxlNHRdb3DOcu5xz/RXG5Ywq9gRWjIKMZhEz
VWNMbixKjxGt/CKz76Ii4A/wMUA9El8NBynWRqvLB8Z8Eeq24Swr+7NtqOmAzIQJ+zfHhpJmnrzp
VIyGc55Ux0aWifbYUAMBJTGkNT4WxFMms4wUsnk7NiqwQd+48iVC7BFkVuTmKZz9ZN7ADS+7cjtk
sajvQfVG2dc8BMX7zbTtvsOmEvD9xvabdtgkka75H0MNihITfpMMAX5vIewvBYRppUHLlkK8QUNi
WAe4zE2OgKDKezGayBUxa7C+u3gA+pCi8LbGxoloZO+1meZFRpVD8/5eM/zE/+UW9K2QoiMoI5z8
reSL2geOVd3iTZHpRnUvG7yuP/cWDfBd3InSgAaqK3XLWAzuXtAO8y1sCNylFfMw6OatOasPzoSQ
BVIjs7rPcdFRjIEmWh/ubUo/h/kN0qUv9LtCcHTMY0lCHIQV4GJJiqgCMoZKOi92gC4dCWiz/YRh
exUge6P5DTlzyTwzxZhRPqazzDelbwCtJGEMc+e1oUtFpV5mavxJ+xw4LZXnBHqCdmOZ0IbE9Gzs
f0mXJ9wYZkSPwh275iVJw9zcZHSDvkzEYsaymh1mZGDT+NKQXH9M517jZIXVGwpJ5qEqjW7+UFkw
aMFQ50x+UNEIXk1DH2lmzEZi/6TGMKHPMd4Sz2lYOW8zJiBBsBNiRpBlJPoj4aKMBNkz049f8qII
/MdOAxqMKQqS+E0yP3dGzNff6gKhhVdzTI3w1u0n1HExpavy9hPXTgzwOkPE4U1UAccTNk74lRDj
fGmmQdFwSWfMhnGaNz8amuXqkCKqvqejls4ANzLT/DRRH+jHFvOTb4XTOdEbQCcE6karTvAId3z5
1Be+gK9UJZRE4WB+EXoAb9mZYPWSr1rBS4scm/MJ+1mqLU6O+33qRxSjpOF8wGMiu6uNBfpPkzR9
I4GdDrR/4XE60m5vseNGDBPrhhahN+AL031mTfUbhI1ofE6cdJhqpCgEf+XSIaXpSGr7o2WmvjAI
bHzNUB9CE6srofblWa1uZypmiDcBteBmbl0Z/fKRFP0wTnhxekbsFszqktYu96KbSUARXSz3YdTF
DGXqSh0NQdIKkZepF07No21u8qFxHjAAJ+WGicKEOSky5yuj7/JTZ4oewRQr65v+ltev6R9yVw31
VwPlJu11gLCubWaYZ5uSIG0eDWXUKLsVSutx3JB9+FORn6bHusdRSJgOPCKa2X19kFCke7QbkgyM
ltsk5aPjOgOsPCotzfqb/pMFt1xDvKJ8SsFuF7eGUjAiET5FAx2C88B41dLS4KPUEO/ToxE3D7Ql
msp5CuIaUis5jL9hxImOC6JsCJJFcPe0W36fKu/LQS/AQTtEZhwzEJ8sfMr6rT9bzo+ZkRJm3JyC
10C0DXiPBGVteB0a1qhkhSLdNHM2uFtqIiH/cnMoxBvUsZkSo+iEDgnQ1ahi1oQiw02ow0ikXcCI
7Fm2GkYkFVPQW9jkjCkHkd1aCLB1zJQUdQAya2BfRLioECu9hRJDZzfYDRKaeI9ErdxIpnEvYPX1
ZBeTnSyTen1yvudICiP9gWBpvmMo7UOhxezXG4cif83aumbgEXdTAMJzEWalugVZuAtJUOEYd2jk
oJgYpN86Itj46CSuSO6MuIvaBlmLUmlvJYJq6mvZuchutgH3joeeGijByuC/08Sjffoy23SJPock
z49i7PRkvjElcLJfum7HvDcCi4vkNIp78wFaQeugq8Mn/lIicT6/wVqwA1SR4izsngt8IZ+Z3Y4B
JhlO8DcS6l3yqaocEwF3EBP7VOMdkhUrcFd6zf/LNxy9DFwmZDR9n1ocrMM0YMoKMVXeOFMAFlzp
ASUEAwqwvEYQxPdlFxS/Ut9xaQAYgBggrEb2znZ6ek3L+HvygJlb9Vsdjf4vRnhO8X3gosAWFHw5
6ZHm1/VL7ocSbwB6gE++VdEaSBB74v4QzvwdlbASch6JHQRDXOdxJSoJOlYHPPbeHvXhkM56eVeH
g9++ADoa5dMiU1DvW9GimrAtu2rCL6bziSNmCGf/GUOqLHxmxCRYU08ssZEafkT7CQXMX3hPUYjG
ThsyWoq7XeU66rEy++QoVFLdVkas/6WgF8LmhyEALA7nouqDPQucyGiLARSbOZI7+BK6DpgrmvdG
kVMEdZwNZ0RfA6Mq1GMiGk4IhOjW/KnWgHttzcwavuRBNrr7BGvSCR0u38UVQ8Z0IzaI7ueYTRI8
UIjAp8EX4/wlZwgGYNXI53iCjsHdvmEmZS/apmQYN72wnPKFAZ0zHwOIqAlFz+QgpkdcrA6h1deM
jqbynnFkXkMNsnL5owvt8tXROsNEh2karBkAkMbf2OZT/9HO6+4DYCJ1wBNJg0OUCAAX+YAYwuQq
d2n558gnuXk/v8m2jBAk08fhTYeRbdFhgqaq9xlbOOK9mgeSpQDbydx9ZsDEO840J9YIZK4FzRTn
NQtucBYbxXPgIhFzjAhxQDa7gvzat7n1QcLSXQzQQE9vSbdmcBiuWcpNAho43xcdU9AALLSJAj44
x0Nmj1bCue9r6ysozyJu6TbEFX2BeQbAKQ8mtAdWiCc9dD6BxI3u5yZLC6QVnF772M/OgGVd5dr6
41gZre4RyyAzUoXV32rcjT4mulb6n1XZaeBlJO2eY+gLsasghHiZbk8Ppjkxk9Ui+36itGpQC2EG
u6ETJ37SZSmiV/w25tdKU2Rt1IJqUzi81k/4X0avDVOcDXjc0vrJ7GEuPdxR3buswzlpg6Styxwq
xmoKSjPeFXeYKiQfuRegSFESSO02UpXL9DrO4FfumkzNUGmGiCM6ehViiMg8m3R+8TbE9RavcMNG
wKUpaY/HGyMlexAAXfpQNw9Jq9sq3gacT1LdzOrUczxQWaKSMg9U93LSPpbOpMF3zpaG9ocZWDuK
YjGMIYyyXKv/ZiCombxMzZgEiAvqDW0Ja3Ch60D4opuMvhOLaz1uqvpGYliRaTedWTKHqRzcXrAr
KIU/9U+QEoK5+lvpdddDn+zLCTon9Kx2pG9ZgJ/Lp21fhTl21Mghxzi8+xqj/eYlkoggfm6doh/v
AepoZfDTJdmO/R3zMw4Y2HMEg4K904F7xkMvg1r8QK03Y7RiKt0NUqQ0kKI44BgDBcOaqD4f6Ok7
87YrRPEtqo2i38emVjFAMippdvuYi6yDNjhCVMo3KgNKKg+Mi8Lwa9ibRKzDhDvsVO6MHJye1f79
73/99//7vz/G/xP8Kj4W6YRZ1b/yLvsICKRt/uffhvHvfxHWl//5+PN//k0Zgv6opRCVIWtzLTpc
/PmP708RLn781f8lkyBrYYGV3327raotlc+wT/XUeLMF9QSsQ/jiEPixXW90d6J6qR0m92PCXCsC
nnT516jTHyMUTW7cQFy4pba7TFBPfwzTu8keuPe/JgZwj61hlu4XA25Neyv6bMr2WOVAS66SkJTi
D1dGHMCyhK6kLfFlkObpysJkBqSF2vBGrpjs62zCeMcGpKeUHXzoBu2H4efl/vKahnv6uBLxQOkY
Jj1z5PyUa6wWBTZFK0mBO8fiZWjuHdnZSIK2ppXdMI9l9IRIGK4DNxCnLOOjJeC/YnVguSm3s0QJ
DDeQjklGVhT6waZNG9PEqjuSAixUF5ykhqF5MsZl/zwYne94QUZh8+HyQ6w+mdRdaTJ+tlxTmCCt
XGf14nhBsxX0+tOkjB54Ujl+Qwmxv22EjvqZJKn5MgkRHC+vuvy//rZrpSF0Qzj0zJaNYhnmsqt/
27XF3CSh5dvFc4rfMtzH3Mk+9AkMR+jMc7uhHayYL+MpfAwd/FeubFPrzOrSVCa7VfAfujhdvQOz
WzeNXjz7xdA+JZm0noNmgQujdXllqWXHrx9UOpaQAPNs1zSXLfTbgzZCagwEzOK5aaksc4AfG0hN
9a5L3HFXK915vfxi15/TECYbEryhY7Evhb76nBaSQdUIDeMJX1H4E6G7jFnoY2wAmOYHGv7MjWzS
48urvn+hrGrRwDcNQRJu6adPSY+DB2X49lQkpOg3s2b/FTZ0sJmaafOPP16LbUpnzLEMFG3XMUbH
3tCCP+c/2eGAaIaMUU6BFhfdpbms9D8LK+xT05SmoRxhmAxa1WqnmJDRbVrXi/XTIiuAIOD3aWEF
IUYk4NFRrGMcmkbGdHv5IY0zb5SFHZuvSBx15fKdf9s3lgZ4VLip/wT6yis1Wae7WqKyHNBrwUS9
wYEgGub6e2Ybb+biwrRJmhYnCR/ljJpoa0PAGKjn7BwVBWmK8P7yD3y/r7nVXYKfbdNw1PXV76vC
MhgaBDSeJiQOp5sws2nJwdk27/IGV88oLaq3yyuugy2fQgliFHuM10H4OH0jIZXy7ISa+cQnMwAF
wmFoaQiA0bZdOvloWB1MW2NyDwWm3UXYH28u/4Azn4RYafA76GwZtlxt8qQ3oKp0gXqyu1EcU7Oh
i1SmPkDcvruy1PpWX/bdAgcixgJmQ7JDnj5sEI8+IvCl/RTmobst4fbuQGRTDzLK3+dxeVeS9d3A
wZVbw/ABkRcFwIB6zg6Xn/l9nLZcw7X4MTpPrlurG67FqgcuwWg9aYMr0C0eHeNYpukXGP1k+QWS
un2qT1t4utF/sDImT4bhOFznvIbTN+DOQ+1apWk+Afdg+qlZo9qO9J52zoyoJwOpxzobrV9R5ZR3
l5/5/Xe2uJW4EQ2DTAKQxenKXEwOlIXGeBIxCawRD8WI2lQ4b2XU9H9dXuv9MbKV0nEgNAWnnQnb
6Vo4iRcWabL/pINi3OmNu9RxobUHGd1ucn2M95fXM5ZzeXIfKSCVUhFbIETraFidLpgBtOgdPWO4
F2hGeYdrZSwPaLxqdIQj36p3douibIZ/EepVU4B/IVadaJ/iVjh/bFDO/KsAYy9BZBWhhyAozIAw
qqG8l2UYP7ih5T5e/sWrN2TbwNg5BsrW+XdpuKsd2DdTV8++kd+JOZ8PCJXVh0LLjC0zuPQpCPVr
R+/9elIXNp/EwA+NRu1qPR2kET73ScVQ0sV6OB/gzfsVo0hnYE6BXLyzu/yA/wSu3z4JTwhMSXcU
MmIOB99dhdIemEQBbqm6Y3zcvrqmlu1NU+QbO9THYyRn+UUbzASDvxEUSJm1yX5mYL3VKVtuLSHG
lyu/Z1VR/O/vUSQKbEgEFd3VyYOKEgDJQs0JmEyehZi11vLnEJd++LdfMnk71uG4SAzpabzPwckg
FT0l2rOJ85TjSWxsX/+DHwTyyJGSSMgwZXUgmdAZoCRbPkmQpf0GTW+wCSYGXGxOK9Yf8QUFO0w/
Fi0lLDgnubM6Tf87LSG0bPvMZMB4+Red2SOGcl0X/WnhLNvl9BC5ujaQ648tGAA73SG1NT0jbTXt
aTfIX7pBn+jyeqsovHwRrgLDtW0AzkIXqz2ZdJgadXQ37irUr7NNgYjUcC8Sm5l2JYHiH5yqtseH
mob2C7apfX1li4olKqy2KOkrFz7v3yD1WqXrTZfiA9SEzV04ptOxxXsQSVJ9/OxG9QM5vomKV/hY
YEj8M1tGNFS9kiupoktu44h7wAMLfXjGOSOivkxVsNJy/g56MpMAfecbP7Sj50kqdYhkCgAko7EI
Uvb75Ze4/mgOlTIfDBVKk2KHjurpR2vMRJcU6+mx5KfjYWRbaOeo6JGbT20M/CeeLq+3ukZsx7FN
14KZrQtm4O4/kfi3DC4UdaiS1NeOjuP2OhxTes4j48UqgGp3k2YT9/aVfbkK7ixJEcptLXlOQzfs
1cm1oSTQ4ndaz2z18qBodOPhMiGX1JrNxraq8RaRx+LK5ljlZSzqKIv037CFtUhIrjYnNohTBsoT
gwlHOQwMM8hx1qOdMiU5VHpZTzv0xjTtODZG2TKnB86wiTsGPlceXr7/Ia6O4ongLrUcEobVB851
ED01VC8P4z99+MB4LWyfMlDkGTe33TVfzM6wYRV39Pm2MkAjKEPmrR2nF9VHVvOhZc6qf6aha9EX
QchYj74OcvFAAsOL1OdDDLYveaoQBPG3OuM090djovh5a4DUJ/CEXa0/lajFhhSuFQg59DTwIQAN
3YYkZ+WESBA5e2noxwZlIuyaMnNkVDrFhbaUnpEeeUOXdT3GnBGg+g30KC14kQP60q8xkPr0I1k1
aogjYtiduGnb2smOl/fsuzNCSe5aUqKUQxUn7OUV/7ZnBSi9yI9AJtlNzkw08Qf7hqEiYjxiLn/S
SnGufLRlc/weWNj7zNF0YfAvhy+3BJ7fFkwamON4zGWePoztJ0R6y2fHVcGVVdbpNHt0WYZqWnAo
uGlXz1UiHhMDM888IBr4c9MrPNamxHnH7CU23qU4ahkSjxi7h7Cd8J9Jy6zZqHBKruSW60jOD6GS
tEDFGDRdXHN114+JRG5TSqBfrjm8mlUa7XL8xr0c24f+RsOWCP/5ovSSvqquvIQzx0PQjLJpEChK
ivWrNtAFLMrIwAMGQuEGefzoMUNF6XZYduEIleMIykdt9B5j6ZQmzMfLW+vMl6aUkewrknlT/nPF
/Palw6wRuAyAnwxyA6ArKNDspxZl0Z/vYAGUTeeaBLmr26tcoR+KTuEwz5eeISQiqTra99LxJ2sX
xEPwBoAf54bLT3bm0PBFFSqN5EzI1qw2V9yEYxlmYeg1JhZHZt/cwRkESN+BJ7MEjiaXlzu3mdF9
NnRw3/yL7Xx6Zmo9mVqGYKE32CnX6JjUxDef4DGOyQ6RiW4LOQCFjykuPwQ+Q4HJaY1Hva5+XP4h
77ICNjNNcTpNGFP800o7/SG9OYIZqIPMQ8BVzMdhVKPjQc8Zky8mJrTzTYUHmfw2NmD1NhRPItra
BT3im9mxtOBnoka9fPQ7gdgrQjH1bGs3DDQsua0NNxBo0pNLxl4c4ZzxMANE6h8rQyE04OpILDWb
zO9ceShyswZ3A5AWadDLD/juBucylTTXST1JhaW5KvjRqMQYXNB/ccCo/1q0avdt3yMuC1wIDvbl
xYxz20jxQi2Qw/RT1oUHWIbcibgk0OxLZb4LUTX6AbMTee7EmewDQU1RjWKsOu8EaIFqcVrrX7AK
EekH/tb8WQCB8TfKaaJ7nNCxocCcWfyIyWGNK1vwzE+lJqPTrjhhNo2/0w8PcUuHyttEHkqcswSe
jQexGajm1ZqFU9y3zDL+vvx2zsRNm7fCa6EElGK950c7FnTYtcQbJrff4hNlAYRVkRcTxnalFM2H
RgaYV5ZB/Hp55XebAKN3iYorYZsLilnL6bM2qYHLVhWxD23sgyHviCAD79lFdxng7itdtTNBkgTf
oviC2CdpqJ4uJi04AAbeJ14infHYQqvcGFPyH1xCxCkGRsoUNoXVKpsf8KnoI3jOXjMnNDHBNQMZ
1Q0NZ1YkndBx6PCMmoC/+Wl2e/ltnvuOpGa6rRMvlx716QPOwHHc1ixiDz+olM6dKPYtisfb0GH5
rIGrCivK3ARiHvaXV36fGzNpWOI0G5b7wVgdZqDrcujcJPFaxyzUY6jR/rkdgHc9i0Awyx3x38Sh
oxj9K1v3zMJLLrXc91T50HVOH7kEww8dzI89faLFA9HLeBjH2P41YieIl0dQYG+oFgzS5ed9t2+X
1jjteJ3RIG00uXyJ3+5bwOJB5HSz8Gxoc5uCv+rTLHxECGM9u1JZvXtCihvmjwaDP56P03m6lAWK
I6c1JDwsugWcOxy5FCDzm8BuxtsJ0T+GvHr2pzGI97msygUEop+U9XTROgWgP+lSeSmqIXdUWOhn
4eV0k89ttG+ZdlxJn95fu9wG1Dg2LmJ07LgVThcUKmuXNozFbQdZAC4khvBx/HdlY32QTAD38yjj
6cscwfgQbgfcRrErRtRyLn/YM2+bPpii7cBYgB212k+mHSemH/im17SVu29asJwIUeRbs1byBmyu
/pLDSLvy9O/O7XIVkkYvR4cl3dXbjnzEOEfdl17axHYIXLebgccMpOo3Llm7h7QiOtjKytShBqz6
p0kdqzOcJMkQZD6E4dNXb+pGTWCPLbSeGL2/1QrDAvQ+iuIBFFaCKkbQwC7489fMxMcmPDK2ozV3
uuasYceZBT15HJ5vUFCq+NbXCvfRwWFlHywic0Bgs/jKrj5zat0liWS2ZQqDr7ta1WCsMQSt6U16
JnV0sBo8juLApw9rhCBnLz/jslVOqq/lvSJEyRHiHufmOV0tS1UXa1puemZJZGjxEdswpjd2UTh9
l8goepeXO/dwlAAMXck5uMtXO7eDuxYhOyWRiJiyTSswGUOeWLvN0SO4Um2c269LW1UKMmWS5FVO
XhnVMJuMVby0w5lCl5170NAJ3+Uql8cWkPtrGxnGls4lkoyXn3I9uqNLtmTlRCfKLWrN9eSiRuwA
5drQ9SSS75kDnnkuiw1aOGN9U0Ek8W/dCODZLfYeOmbJmDGbOFME7uTS+mqljTuAD0f/hr83Rp0T
gb9J3805KhOv4Cl8cQUAcG4TKJQTiG60Vwnjp5vAb30/qCPov7MD7LAH7ok2hsoOeUw1g7+SduX9
vMtxeD0LVoINR8XkqiW+/XYxzcDuy2oKkDXP2vYnlpy4dll+9nD5K5zba46tG44NMJGdsNraZuuM
la7XptcWVfuMq1N217boSkXNbF6Jje+XonFhSPqTZO/kNqsHwhPBQjIpUeSmvb7xw1bcdpWJynTU
yyuBcNm2pwd26ZHo8Iwdw36PckkCq6nh/ynA+g4AqwABZiWi9jOQ8B7LP+Hcgp33t5MsYcToyLBc
fqnvrx6WV0zDARqBQ/5n5//26STySqhM5K43hc78IS3N+6REYpfumn9DzYLDT4hmwOU1359k1gRL
pNijJMXOKmNEBjIP+mlRqKBL96TPIwJqapCYa6r8wSqwzG6GHsp1of24vPD7fbrkTuycZQS5IItO
92njDGVVgf/B+T2zzfvSbJBmR6i5Sj5fXujc/lkK+aWeooOwBk/0qHhVkyRehChCeAKo4YfIDl9r
nVd7eaVz24fXaC4NWz7gusRMwlaPJhE4XhnWGpg1u8VONKrjO2MYEKtL8qr/lKQq+zp0evzL4m78
dPkHnHunSxJBb8YW5P+rG4CytdS0bLI9tKLmRx9hQsyTKPX/PMZQqpEeOpwUBjVreFEfK1NTqCR4
VhjHPZqqbeXsEzqLfxxlWIf7EwAe/WYi/+keoXM7O3OpbI+c1/mmzDm/gzxUU77pPy+/uTPHgGTX
sQVQv+Ufyyb67egpM8S2nHPpjSW+ir5uZDva2+Om7yuM0kGbkWPj82gxJb3yzc6tTOpHyLGV5OMt
f/7byox4FkA4MQeSePYVkaR46+YtvA7uU8RyY5XtERTstqDIrs2dzpwM2pJMvphFArlYn4wiwl0Q
YzTlhW4O8UpjsDW1abLtBifaX36/729B0i0XWifBRqeXsrovwljr/2FaerCFmWD5UzQcMpN+Ci1i
1FU0fAovL3gmlvJYDrMh7l3+uX6tGjJUZRkTXowAFefeOnYWbqZuJPGAHIp6qxD6uLzkuWdUBBmD
rcousuTpl6RuGCqU2KTn9qh7B0Bm7wAG+YixFiaqMol7Jdyc+3ygG+hQ2tSggGZO10OLe9YnWUkP
/BHAAn4RsmMzViiD8+exmoEsxa6kGfW+oxG101iVei+9ubDcN6MP+61jjcWV037uJCDuYdEPIqSo
9XhNNAayf+iteGWFbnPlZtpnXAjybdAXwNmtRjQbNCC/Rcr/Q5AmgYUWhFSOA7LPBNu3ytEQzk8w
BSRRN0D65jcQX+3PTeG+CQNUtTnChKiXsuyPt4sgHUSocykSpL0E898PftGqsOwT2p/0qvZtkARb
0y38lw4Zkm0FGzO6khme2Z8C/UOa9i4fErTR6YLoEUDZHigy+7YxcSeP+qPIhX/EEokpu9W8Xn6+
d8CL5a0iMUtBiQQx+L7VedDjerIit5MeMj7txgpiRG16IITRMEBEGMkNbvpIIrHRmyhiFn19Xyy0
noGxL2IOYTNceeFnrmdBg4H5EJcXx3P1lUfMHafCHqTX4pbLwNwZEMUFjgIp1caL8lAPbrlrYC4c
KvBXT44dp7vLr+TMiaXmXEAoKOUAo1u+0G+f3PRnx4+6WmDCM/j7iEG6N1Z1cxtWRXDlYc/EP2kA
VWXa6IB5EaurE8FAaSGRKLw4c/Q7aCVosXad/bmI5+jXpOLpvpW9fiXKn3nDwMSZ/VMRLFF3FXRb
11K9Gi3Ty3UkhNEyd7sZRwpUW27SymUM0SMi+BC0CN1sUIVXd8ocwu7Kky/nZpXEc58C4bEYhXGW
V58ZsckYmT4KoAmHx69Rsxh896GY//w0AZmx6LQuE3pkZU6/ZZEOaO4VhvQMXzFy6VAwLcpGwMWH
gydzhrx/vndcoi8gFb4moep0PTyWBxxrGXzVmpH9HDXT9nyz1h4KyAZX7s4z23SZ8YuluieVXENB
0esLtNpMTU+nabtB3nXELLNFuTkQIarpl5/rTFQi+QB9s5QgwOWXz/nbmXCTeO5lya2ZAU1/cXuq
uhsYf/g7SdwjsJZ1Hf/Kkmeej81JjcUh5E5bb1M4MDHXmSM82Fr6h7qwSpp9DXp9NoKml5/uzImg
lWnRmP7fqcNqlzQRdnJ+7GMwZSzwHAutjeEmcA24lNEMqVv241dNDvZuQMWAEnOyni7/gDNxAFac
w5yN0wDwchWEpyhVeeSXkCmBc2sQ4uWCekPmBqENMRooEgHaSTZQsZzqygk509Il2kJqAmZNUURF
e/ppYS1XTVWEKWmQpSaIgT7ScrqN79OM+ze2YZqDIl8UJg+DMOJN7+BX7syh88tslX17+T2ciQpM
USlxwTazsf/hmvy2zZJR06mq9eRu1hLjFzsj25RpbP15Mv/7KutOao/2UIcuf3Jn6bG/Fe5oYjgS
+DetkxWfleU+zVFZe12UX0Nvn/vMXCyKk8RwC+LH6as2czCcLjT1uwESmHk31Qg3vLiBZTwzr0y/
taOO8J8yUjVeSdrOnKVl7kO7hEIeda3VPRO3mrCRoozvEH2oD07eiH0cG7hlBNG1+/ufGdIqsjvO
P5muoyAErROYduDPJB4bd6pOTWxcALTiFxRlGc4aXdm15RHfwM7fBRhU4iU85oC7D1UFxXjGrhoO
0ZXr/H3oAjLJ9Gfp2QvC5Oo6J+lJZn/KsruYvL/CnLSeoo1OzvdpKq3hsWvza7ye9297wWoTLKFm
LAD2VTiBBxVYuhZjgxuO2T5P9ei2srJmq4R5LVd5v6Ok5dKeWZhXoKfd1YfFHLbF3wgiW2xXzffQ
iHK0OzmiaPjkLSzzUGRbfXLRSbx8UM884oIh5AYHygNXZhU0ervsYhxsfW9Egq7mJq2z+y4K82JT
JgnT+surva856NQwCWbvGlBp16tJWKoYngCsRcrWeUgRP7v1yw6XGozF0cuduq7diHKBqNPu9n9c
Xvz9/mGct1AQeF5Fd2EVmwv4HGrA+dKzoowOX9pNaMuXPax6271Jg6i6kkK8j4FLdcOQnxYjt8E7
LqPMEKzDDshr/YomqpWK/QCA5fbyU73/gFytNo3hJQ+ErrQ6FYMSiPbim+5NJNUfi8aZHzRY417a
5u61kubcWlxrOm0bWt1k9qdhT0UqLYE6TR6qQgumI0N4Gr1vmMnJtebsmaUonBa0PIcJmNcq/4qH
XMMwQPbe1KnoOy5f6cc81tKtNs/xlU15fin085gEAjldxzm8QEodeaseRc5i/IiGSH4QhZnfIiR+
Dfp8ZgvCjljQJiSxy9Dz9AU6TY9LoJsNXo++196p0cvOogG4R4Ek4Dy03ZVH+4cAcRrDLcbmC7JJ
Ma9H5/F0QbjDejjYfu/hZJhh8+lY0XEKR/+5MCvrq177xj4Ipz6+qTNaJ3bAPbYtMzEcRIrNDaG8
xAQXu9/Le/Z9sLMIOFQu4JDowa07YVmNK52I8dpC3QAdDTEFt6rzEy9EPQbpjXGPGqh5vLzmmVfP
9IquCpA2wvk6oe8yc8hTpDg9iWTvFw0w8+exCtHKRP9hZzTY5F1e78yuWlIDAASQu2zCzurNuyNi
OlnUeQ0AIy9HAflIj38+KNUY+/9gKWgwABeotZnSnS4VGd3Yh6nReihzpZTbgX+UWmDuQgqzK+O1
c09FmDGXNsrSW1ztJ7y/O6Su4tYb+6j56GiGuyfhNV5odDhXXuCZTaJoRNM4oSZS1nroGSGrUeqV
aj29GtGY12r3MCi8XFUYD/d1NaFONRd/XlLTcONrkUMDcKHiPH2VgdvUjsr02iuGGbjJFoETHxRa
imFkhjF2iLwy1mtjuGd0j/pV4crU/4kUS9lcGfme2a7kXtzLBnhEOhOrfKDrUgyW6wL4N5K+06cW
g4PwmNcV8nMUORqqp53pp5s/3kiOJDAteCbWXV/PqploNMxm4ymZjfsJw69dhOzLwdSQSrq81Lnn
W14xZahLdukuf/5bgYAf2JjgWEV2vkjs+Lr7M58j/xbI3YRogdbvLi/3PvGwmHpxOzKUYoK+BtKK
rqdsDK3aczn56O/DaZ9wyDiUefEJZ6Po0CwmYQj6NFfO5tnnJA2gAKaJ8A54gTxhPmnYAntjY0Uv
aHmkXwbbCrboLSxCimV9e/lBz1SBdKiXU0PmCyRgfcXEpBll1Za9Z0HAAnsWJ1ikp/iYbaahRVim
qfEkCabIQUwym0cKpiz4K6m15NtoJM2VoPs+XHCWYBUt/VZAautwEU5ImCNAM9N3q4Zgi/3b/OD2
STXt9cYoru2p9x95OblINix82mVvne6pPqzjyUwr3TOqAhO1OEH5fYtHnnydUA1/cW1EtvG7ipNt
3SXlFbDj+3DFWOCfaTZxkft2dWCBGhmLHJzuMSOpNqqJy2/GUEe/ilxDR8ZdTIqtNna+X/7c/5+z
8+qR2+jC9C8iwBxu2ZHTM6NRtnRDWJbNTBZz+PX71HwLrJo9aGLWF5YBA6ousnjqhDe88YBBoZNQ
01qBSrWGWKaos5rWiB9wpCEjZ6ad+6Es9HbvRm2xcZLfWoohq8xpWYnh2fXTdVurjk2L5tRYZcbP
0pnmAJkU5AZV5Pbu70o+q+usBXK6pGeZ9M9VXub1UhF3pFTRnx8iwNJHxqoWYs2ldc5B/51x2wUY
0CpgYFIxoSshyo1v6I2dOiDfeZ3cBVQLq0vARYC3kHzSB1Km6tRSivgjTiQ+OnJbCdobS4EeYhoC
QAoG3nqo1KqKQe6Z1Q8CHPxB8+b8c4EhEi5VTbIRAt84oDSFmAvSnKJkWM/LGto/eFJP7AotVJD9
k9I+AHcv2lOELvT3QvAhXxo+l+rdVxnzVnQUNOpL2OyufAZ/hHqgsckcx9hOGhiCAF+KnNkhuXaW
Zd+hjveP8JoxfyfPFpgzeBnbMEnpJYdqtWaHG6KKF3f5UHijKE5LrXqMmLNh8B5jc87mfUXXdyPY
vfWAwWfJoasUc1hjOOkLiiF36UQvGUatYW39nSAQ7bs9VEDdFr9LxduCQNzeLmwT6QjgD/ImXU/S
tEn6DXlh8dDURvtkL604dpNewL+qi9OotFuiAev1QBrLrp4kVNHUc9dZidYjoGtPrhnMWl5F6NEb
+GfirBtH/XPaqXlf+nJEpW6coHU8kMsyWpBjc6kOtK5x1aoqY6jSRoCzVTucxYw07a4wGhv56x6h
2DLS4MAVlruPGeAfRncaD/cj0s21yuFH2ZEGFFgTQsIaFdzU+P8uRaQHuAV1NHPrqRy/NBb4paO3
JLX6MuEVah9DxQvDo0AoBLOsXGTR0yjosR9i5OiTjVz8pkHHb6JhY0j4LDQomJLXH1Yc2REgVjEH
uagtv4qi5jIxWd1ZMGaAUsRY20Bu3bmYSNHDy6KTwFTtvSWt/BFctTKFg6QERuX6R2jc8EoCkSQY
gekcHJcFsTGfHhyn+0fFRnkjRV3f8XI5GuuUHpJKT5p6vRwfL45GhT4EsT1OzUtWeDnEpHhGQ+XY
ckxSB0NAJ8MyGp+3ZGbkiQ/CxnGUW/rzeuI3ABujNcFHroL8W11PaNQn2GaYQ4Apnv6fvcz5t7yJ
8+emjYeN7a57SCxFA5KTB8qBBueajrrg7ae2o9Uji1c62EvU7cGmANu4Gm4/a1otzA9lHkEAW+eM
XmGVTOLHIRgGMT81OYxeBCrwockn1XfRs/Pvf01vvEQptsIlK0tx+p7XL9FLoWaW2tIHBm9v/DJk
Ffl4XxjzVOBvWNj5A+w2PcQTEctkP8o7U92YHKxjNSN5siVSGTjNgOHU1TGyReagMx61AYcsxZUg
Ncs5P8Ksg0eS1Q5aV6WS9JhfFgbu4VsySjdcM7k8W+eKoj1DorPKpfrSGxzs4JcA661I985DQ2Gf
+S6OT/kRAe3GvbjM/tSvpYk4Hu10txPeuGsWdXB/9HiraM/j4rrGKbf1RPmhIKknjsaA4PlBUVEu
OLVwy6JmF020C/6JwybNX7Q+dXDjqCQH6qfr4QH9qcU0HeXMJEZ3871vGFQJ14TGfIbPZJ1CmYmX
gPeNmH0l9Zcy7jGh7rCxaZUcNsUwlJfe0bujoSXKRpZ6+8EY4HElHI8IIav466OVGdhlT/YcBqoK
kjSl9trF9lx8e/f2WIXJsElRx+lZvb8Gv+JKN/swwKVOT/2o7aU6lDmMdA17S7gn1wYcfnCmTDfB
khbR5/euD6AE/gZpBrhZDE+udxk7VTnBrvKCxQmhhRKpGr8fmDktcRb+jSFgtM+ivPdQ57K7LWr6
bbRAx4ZyhtYdLELSyevF0eAT6NksXjANGo5AqlU8prVbvAwaEo+1y6r3N/vGejRiUOCTvB/YC/L/
/5E/esjaDnE6OUGb1bgpV4YxYG/awCtrhUIB0Eb1Rvb4xs2KVA4JB2WIxDSsLzXbDknA69IJoqWT
VBB81peK8kOdmZE7dWigV1nHFYMMwDRJQvI8JxBVRy0unrLWy8uNz+mtRwC2nAY1X6cUU7p+BE2O
FABDeh4BphMPSjR9QR+8PoSDmj0VQkk2sp03lmNCYsMZA9gqKQfXy41l6nT4PVlBNKWFH3cQQ6po
tg9apE3+rDJduP+Gb/M7gG40LSjfddldXN0Hk8mzxIcmeugrzAv8RegYkMKA1/62q7B8rAfLxtVr
NoevaL7jQ+RhUFKe7/+G2xuB24D14SoicHETOAqbQXJotOCzJq069y0+8VkS59gy0CQpIzQNc8Ld
O8e59FAZ5yL1yJ+y3JTR7I+jXTDkokkwRg/o53n7gpnpyauc8ginf0vY4jZpYSlZnsj6hBnY6p0a
Kn1nXGKiB2zMFf2I7GRUHSwViuZhyFvvvWBXdkbfUhbwiI3IOc71zjSRCdyLdIWmt9IGuFsqflnY
2Q+MjLcaE299rYCCaC/R7+LEWquvQ4QGjqFaj0mbZS1HI8Oys7SjxRcaguHNOJq7dEILFQE5nNRh
IuG568XH+8fnjcfLjUNZTYEgYbCr/Ya5Eqli8Lyg6/vqOI7WR3de0scQBMr7YwEZA8kLgZ+nu275
JLlnLRYKNsHA8zi5RakKvzFwQ9iVQ97s8qhI3qkwSdRBsodLle4vRTzV5vXLTBYTNf5RQSxt0vQn
EA8WpHytPsMo6zYkJd54mbKBR5uJGbj8GFfnVI/GQotwTggW0dInqOtW/TcUtfaXPWSYodRQph/M
uZtwdZ579WkxlfQ73n/mRki6DYGvFDIOMdAsyhsZsv74MkW1dAaM5TqYhOLSqO2QzGqy7MmtmibQ
qPBP98/Pq6TrdVEBZY2UhUKKUTFV9vWCacG8dkQ2GYOVBCKb9ClXqgdUyB37y4IBBRs2wgJJcilL
c+o8s1Y+TVig1I/WqGb1f2GtzNaDncyK/WnEDhW3mqYtjL+dtLcjvHhGI052ZtgnRTDps+iPnjaW
SDInDc5FfqrrOHdiNYiVr48ZT7L8wEYoVr/GnoNbz0lr6jY+WmY2ANeHSqH/ULGI+wd1LTwVXXTB
nUM+plH24pZVgV0f4hvvFK/kECJZzKHgpoBvQXZ5/YBKo9J5Dvz8pBXhCUv5TwxMpzNzkeLYzsB5
1SmcNlKP26+aTF1q9tHylEOo1ZqKYuJsbWfotuLcuE8a/JrV0rLxs6IHef8A3N4/oKXIquBdUOgx
+15tL52LMlaKPJjqWf9mYlcR7bvMbadd6Oj9dBLDBER5aQinGyvfVmOM9OHrMKjk0wa+er1y4UVF
0+CSEdho/0yw1SMV8IkS4dhCLyQ7umaCUWQ9YNa6EOI2Aucb+7YkU4G+Dn0zmqDXq0P6qhturSmw
hsJAihsqIY2E6TDQ2Hkqc3f5WEoe9v2H/cZ79ZhIMFij9wphdHVj9CClGbljPO3oU1yfhxLW4FnV
qxg17Pb9VyHiao6B2qYcejPuut5hEmH3MGvtEKi1ah3sFoNw8hvPX1Jjq0118zBfMWE6qgAOVQGz
ruulHFSa56mKu0AAtcQ6M68PGPuNz1Okag9lmmfYp2ZbkNKbhymhJ7R+GG4BEmOqv1qUstIcq6QN
ujBC555umPXs1LMnUE4T0df7b04eh6swibYSCTlgJfCkvL7VDpM5xWMTJ5agb0fvMDHeei5G4fkR
4mSHGeLifs5IHt2+lK7ctblx+d5eT7LukkAK2bHHKWB1PWUJqCj8jeqgMuCrI4HvncxyzFGYXpr4
AwrG+W5m7GTyC3AQ32M+XOv4iLwb205uDvyPZj7jA07yjYieV2GZ7GpNUCwG+hNdb2F1gPO3nyNh
++X+M7+5C+VaUjfEYDBMy20VBXtLR1iz6prAmg2ArCUumalfdiiXHoko1tGM61Db+ELfWhNIOYkO
MzWEptdhwURbo7HDOqhbS8RnUWjx9NVuFBysK7pCnxxY8++d+8hnajKpJBLJSfFaKjV08knJequm
r9dX/9pQqHb2Etlf5x51j/uP9LafzFrkFhxkUisS79UzFWkS2lbRN4HCG057hrOizKNd3nQtHVsl
nLWzEetecXCF8L6SpwvrEGeJ3n5ScCwNU7816qrbiMVvPHTyShBXgN5lk3X1o9AT6TpsrIsgxcjt
O4jE4Sflfaz4oPaGE22pqH3/a6aHTZ0pFYnkd30dO0S5WI5SGUXQ50XdMpyetGQf48a2/AzNzPxm
dNhEbqSYuvxGr2MIZBe6j3AmDI70ujZRs9FILLpkwQKuo3D8hQ8nETsLh8IZDRPZJdPjXMxIwhp4
E3207TIdjzWObNbzXOvI2HTWPFb/aLjqGDthaV306qyY4ubT2zRBvCRSvf4wxp6H2hyeX6PlxwKL
si+qM03NuV5s0Z3un6g33p1UwSWHcG0wR+sBRVwZrVNOdQ4ot0rOpWLp50xppoMurK/CjdON4YOs
TFfPkG4xFavU9aaeXMVBURSVJpK0DVTGew/Z1LWX0pm32oivYqirZWD3gZ3gSuOmXrfam9hDW2up
xwCblcEJKHBLlFhU7ESOtesw4w4VoPz2flJwRfhSo5SqPUTkashHG3mZ/cgWrEVecIUew290Z7z4
Q2ri9zbvLa809APmgRHefhmJsvRonQQmbBhl2oE1TsR06KAuKvBznRsHK8nC7gTIPlHOMEZpuJVN
WUMEBHGgnxNhDhrGz8Kx/GzJZ+cjgraqgpl37i0/uwpXWlwvsfH6VSqaGh+KUDfFc+xpSXLI0esY
d0mLC9A+d+tl+pabJoovia4P/+E3UczPS6l1/SWfY8VAoNaIFy3x57gslYfGqxEa8jUdVY3MB9Zh
ec+IHYYu7cgZ26H7h+z2qmfuQa4oBZfhS6/xHEBZ+A0UAUGHjO50boU+4codxUm+gzHT/nt/tZvE
FIwwiANyYRQoOAarxAICeTR7zKyDyc6dOt6jIW7WL3jTO86pnKck+7ero7TX9i4mZc4hmTBT+XT/
J7yxYVDZ8D0hKtNYWMcnZWxy0MhzTWthKr8bMCq+N5jMYHOKlcr/x1LyS2LgA5FjfeN5ZeHMdlI2
QYcgtPZ9gS8x/lAyMtT/JhS6zI/3l7tNFXm0UBPpKL4qC65a2GNfpwIcgB1g/9Y+FQ3ubxBcg1xr
+idMVnMf8KC1EXnfWFP2janqibtwuVZBw0yBqOJChQ1sM5f9Xu87vdnZill8HaJW2aFN03+OPWxu
7m/15iVK5hjQB8nIwSZmXcuT1tjMjR0bHFtpPjkYXD8kDKsxsMT0/v5SN1H4dSkUBOHVSmre6sg2
aRy26GfY5zZW6r/N1luaA76a2YuOFkpQGMuw8UW+uSBBX6q704tfoySNKm5p0yv22TaXXyE6108j
9lx7zV1+F7qafL2/vdv0F/FAAj6EEN4hSAB5LfzRFsGJZsFP0jHPlapkH7XeUn+YPcnEIc1KO0Y4
uawwRk7HLgx0xek0Xw3RjNrjNasf7v+Um0LAYLpDpw10KBwcrvLrX6K6YRu5raOfxwFn3X+VOZ5b
51C47ph2j2Ky0kjKkeXq85KCcdnZNZi/Y5oZxfj9/g+5PV0eRTOiGnLU5UD7uf4hXt8yv0zwVx2X
NvIjI1ZPutWWpwEoTfDupSgfpUsPx1kFHHu9FF63+NYLrD9xuHUrujZxbtif9Sayp++kaa735f56
NwEYESWp/ANAk/ELZ+x6vZSR8TypSn+yU3s8tIUd/5o73KNo/TSn2BSwtd0uupimSPb3V76dkPIJ
YSIA0gIhEe1m4pGXi9ugcNOdYqfFqA1NkU8J9r4XxQjFgUck9lBcEfjRnA6cs+Ygllgtj22rJoHd
VzjHmSiHgkso9sjToeVViCrI0XSmMPNq7E2H3vpoiTEK1BFXwzxs9GdTS52NgHfzdcpdYGUF/xuy
O5PQ6weYgFaJTAwOTzwn+xLXdR3klZruUmwfjliYbenF3uD9SYCAhCCnSi0OMmEd6kgG7HIUKZgu
04zFER33mAm6EfY5QpPLUuvR5wmN0f6hccIs+tADtM/JFEDzPLrYcqhfvCl2lRNGmrTafAUtJXOr
snvNRK9yOn4j4QMlBcoskMarGKmgDmx1U9+cWowZHrR21v2miRu/rZNqF49K8ssudOOgLqPxNFUh
RSYyD/uuTvGyFWl60nrV3WtmhPtUHKcfsdw2j61l1ft2qbIAHf/sEb9BbD9RSf7qdUI/ek1i7XKC
YyDi1vYtjFSPIEaUMwbB88bJvYlLcndc3y6QJfTW1ipk6PyhH1QpzamInHIPuyp/fHUIr0Sj78Os
754mJKP2atd3j8zC4veGCLk87Sa0d+T8fX0BZY2GIPEUt6eimkGc1ol7ipt62Q22sVVH3UYHsKUM
BQxSFkqBNd9Ug+I3CdtIg7pQvWbYa1nqhMfRaqb0aCxVWD27up0aP8MoLpe/l4b237t7wpCQ+LoM
Rj8kMkC0Vt+XlY1q3pT8hCyfLnFUtTucQtsnayzqh9bmQ1e6ZTnfj003WYxclA3D6ZIBfy0rPiLd
2rh2lAVeo3dDsms6NMbRFLcr56xiLLL8k+l6kWa7MjObdktj/Oa6QQeI0yWnI4B+yRWvtzyPjdAr
TQ3PyogUWG85wLsHJzvQZ8o2jvLtUnQSGeHRxLEJKGuFkJhixk6K2TtXrZ2faSHqHxHQcHYL1rsb
t/lNoOSSofFNoSf7+/Sir3cVzTgeq07onacsiY5qgUacO+j2BTrAtybTs/dOd1iOXjMjNJIjOQ69
Xi6bKsyVYhglOTz5g4qO+i5HS+2sxNhiKQJp4vtHxlg9SkboAArIeF/HF9Qnq2ybPqYamsaoPJqg
RArAoVU9PhZYzWTHuB/cmvZh4SDFSzstavzGUUX5F/6+o3rKcIS0L+5oqujK4kyCxCyERfVIHt0v
PwRF6X+UlNiyposFZHmhfE0Ppp3Z88kCGbC0e4ymssdpzFT7qE0ii30Pzf96F3bTNONytYST8uxB
Xn5BlMTsz+kMXXGHBDcTDzME2HB2UmFN+0XUYXRKutApKMELbTG2gB6rgALBFniHNDuQwB1Z7l+/
lcHCZp7OT/So5kZ4aprm29BZ9hcjnJydY/b2Ph0c4DzzsNX3Wn3RLEyBSf4GK5VMwzRXC2tUsa99
ZZTKInQ0VO1vKDbKoc46PdBiczxLLY/j/SPxxprocRKjDXnw0W653izmyImwFrd+nCLXPkcJcgVl
L9xLk5oz8uJRtgd9t8Uyfs2K/7h7Ef9GZ5UlJV4T7cp1AR8NXO9WYy0XGjimehgGd9Ex5Onyihma
Nse/qyYc/6ozxcBAuWpzc+eiRP4pws4Y/YYUmv2uru229WfkQp/Nui6bY1jEjvMUicj9Zi2NHn2v
0kLJOyIxWD6EvfPYwJK8iOf6pep4FML3IqyUn5HJ6tL9MHeO+0WtNbfc12rViY+GKxbtWzNWQ/Ho
YBOW0VIJ56zalTkQ6gJNXK/nJEqp+Ah1wAa/CiwdRkCnn+jsIdexU2tbgNBxhDfVey1qy2bf4zR0
aVuoa0fukez7IFCp8xmbjwEC9It6SLg2P0ww6X5nGNn968FPdP0W++v3RTreAJwuec7AgzNQX6vW
eQxL2gke6kX0zfzJEkv1V6f3zcU2GGZ6Usju/jm7iTzo40n/ADDU2JpQqlyfs8JA+UefRPpctWp0
rMw0vyxLDK2hQXntnUtxGfIV4fKHV4xkilwvtWRhXUKcDR9ritHPajPNPq4+3Y98mrbIDK/aPX8e
ZKAeNGZQ2ngVvwGIdr1WVri1Rt3VXggkFQWKYXbFg6WPyk9DSU0pQh2BER9Tw/sE9mjsdwpCNR5W
qs74NZUmvyiSTUl87FzavLCDEMSo51773s2dtoVZXtuUQc2E/i3BglxtKg9J3n5/VM0dSaeKZIS4
qGbdeeA0yjA/hfGkferNTqifkHxx/uotRN8DV88Mey9SpVT3aH0W1T6ZTZH5zVK5xnMaj85RqNDx
fBJ6Rz92duFmZ2Ou6mwjPt0EY4n4APkGqgWAI+nG9W9eoopWdT0Yl7oy5x/gD8TDMBh40KtGDsgR
Rvusl38raSM2+mDyzf35ZukNwRIhibXgr9H3XQXGMmvtYizN5QLSZriohRhP84BM3v2zukrT+Qxl
CUI3SHpSQvKR4fmPV1L1Ar/JTIyXbimafebWw6Ewq2XvLMqvWuTFWRNW9xL1SXI0x8nZeLjyha/2
CJwA9TWgqiRXa/XtdB5AgSz6cDHHZUYpRGjebshc64QwbnQsm8re0vF9a79EfsnDoTAA0nK932ku
l0opSZKxpcclXXdH0DwGsuaVhzBnVOdq609FN39QIxyGhtnbOk83cQgXY5kz0+KTk+kbKIWGLj2k
NO3SWsuwVzLb9qmi/usWb0sH+o2tMgGRAYipO7S4VWjoIFpmZd53l1iJaswkmNGopjLu5wH+TQaS
9KipQ/NcTs4Pb7K3yttX48zVu5VBnpEl75ex+OpJt5UWEkTS7lJ7TfmtjialPgCrj8PPhjF6uQ9g
xfzlaEuT+kNnDpXfeb3pocuqh4YvswXtS8QwbDjXfTfUe7O3Miw7dOU7d6FXHYrO6h8Wr8O0zNaS
CE21ptHMRwerdMZWDAXSg1MM/S+ztNVshwpP9RENVD07quY8C8SQ+6Y42VOs2bu+m8J3ggHYOXR+
qhNsGUH2Q/W5PmeQ+SZLqxv1YuHfdipQFPUHJxyemWKMG0n17UdE5JZUROnrB7t3dbM17aBZM3OA
S+UM/5U1ZX84RuYryz71LaFW/9wPGTcZG2U9WBHEjKQADSHxemsh+L4Rl17EJXPd/G/Cf+jQu6MX
Ha3EeHL6qPyqiyXZ6O++MjyujxOrAn2GfIQv2Q3a2pmNMGkqz7xYaD/vRWlGgZcVvzH+AY9VRc7O
6uriSROaMu4cqVq8LLPjg00XP0t3dD82er6cDBFvqZusW8HyjEM8Av4u9Tm48uUH/0cELRhgVzNe
vhczcqeHlHrEr/S5CUY7S76MWj1+pz/w4tqN9SEmn30ME8v6ev+N3MYUbiiGMuBMET2ESnH9E3gO
aY4NvH0J6345xFjoBFE/uodoSpaNiP3Gywdy8gpSxj0W0d/rpSJrcM1IoxIzwkw7qMiNnntzImkQ
KGaoWOj8dBXsa+/v7/aEg+N5VfwFnkXusAollReP3kKUuxSe1iBJq/09z2HybELkPs9Jamx0K9/Y
I/eRbBwhWsnFuFqugTIRTrBf0Ba30ksbDqafAIxC+C6vj0tv/S49vq/3bVGmRlDYcEQFdCFhptfP
VS9QOrBnmGsJf3n6sewzV9u30NR+iTgW4mWMRuudQxppGEvnER4h1b/Eua9i1OJO1jDYc31JsiH/
Rf7oFnul6cSTl6Z9e/TCYf753l1y80mkB017WCNr1JID1zafp7C9NENdPentop7ptjff00jtEYo0
tmQ61skbOwRfQkhEkhfGwFqZmrRx0KsCS88IPH1Eqa8l3T5yjSIMqgazLYy09fCrvQhlN+r98v3+
btfn6HV1FFZQPQAkBbDv+p26VkkbjAhwyVNlsoBzoKPjLikSBF4vvPgJ96v+4AyIA5zvL7z+XlhY
0qkA2TEYonMjf9gfIUlaahehY2FZNufVt2TSawTAO1f1La0tPiau0n66v+A6AHEby4mPbPhSYdwU
8a1pcwHrynyR/Ntzzqz/2HgAN/u8XU73l7rdG5UV4CtiDx2KGxShCD29RZhkuoxCMw61aVa7avbU
U1RG/yz0QDdiwVs7I3tiNSB9kmN8/SglmmQ0IMJfShQ2410D/77fj7HZ/bRE8l51TzzXZWIjUd9y
nofj5/VqgzcnpgvK+5RPy3hw9OL7CI1tP6Df95gNvblxqb5Kxf15qbIeBCpSKaa0kuOzinQuKckI
wLU+VdoYw1mmTCyeu971Oh+sVw5nS0/EaRI4V+INXRqM2hS0g84FrKPP2HZ6MdqSosz8WhQulJhW
Hz+6WuZ+r5Wm1f0QndXPausp5a4slIkZN0RKd4cvdX4YzLSpjgNwu4/2jKCDP0cI+O1iRxRf75+Y
dR78uknZl2efdG/XowCSR7xhh7o5jb3SPEdtGgOWVusj47aSCRQeP5NNH1krzfzkeOG8kZ5dL490
jRShRJ6bRh7jHqL79TsttbzTXaZdx3mys3OoF/rDrIzpwaCz0+1HRREIviUlSA5L/IgydUuSfAWx
+98PAKICM4R4D9dydYQdq/aiDHTh0aDXcSx1mNGptqifYvDFe+yWl6dJd60PnV4MQaO10aEGU7pP
bUVsXOPX0fh/PwSnH7pukq/Hr7l+EkUd94q3uCpu5CGIA9pj6FRGqPT2dds/hLCyX+reiY5QSMyN
qCH/6v930AkVspVKwiJJvVKwbfUMFly+gXXE+ilz7OhLFi7hY0ulsPGqr2PT6yqMHbnhXseON2Ew
T6pF7c3FOLkmDQNqd3ev22F40Ga92XtpuNX9eXM9Zv5k/4ymKfWuH2gIdqtyYtM4JU6vf0iUjmus
0aYfYTS5x2UJt/Kw62DI/hgSUNGgr8U8D1Wv1VN0laHzGtp6p6QcoNyoEGwwO1WOI52M3f2PdhWa
Xtfi6pfTfV4ZnP7VZ2NF3Oe4Eeqnxuq6l6Xvw72muK4Pp1U7qV36OytiEVCfT18xWVz8yIrdJ9VN
si92ibWTAm3mxGEEi2FU7n4m8XqYbbzVdSdNnpO4UD4tdgZYakQ3uoHPeBoit4BvLY0sEU44lHZf
f7y/p9VU+v/uSWpxEI1kUb7ak2a1M23tXj/VKLN+5opOESVwlrORGQ0Nb/DaqlkOZ31olF2cL845
L+2Gsa/SHFxjRj3BRcb1/m+6OULIt0q8JEM0WTqsH7MqYs0YmGidXCOzPiD1/LGb2/nclGjIVtXy
3/3V1hGAA0SCIG82EmsewioCVPYyMaw1jBP8H+9L5qGYxhmgN6626kkspubX0NR+pIL4+O6VGXWR
CiJ9RymxrsezGM4JFBbjJPg+H2INeE5qxKHvOGL+rBqJconbRQ9Cpd2aed3uGXoFjRhIlQQ9BizX
H6lhhQ042Dk651Qbe63rh6ORCrDEZk4i6DbVIc8LvIF7Y0sF+vbdkmWzXanbbVFerJ72IKyyAUuX
nRcP22dROdWhsoz4KXNJ0lAB2+p7r9ZjeCeNGmTyQkFBCFytl08m8jaRgItkCIj6xzFTSMwK6kHX
Q2F5WtBVpV89nO+/2ttlaahBleNy51BBO7x+wI2TIONsN9q5CA0Fp0mswTBo/23W43RMlmgLaba6
z9mlnB+4vFQLhiwl//Vy0Cr6yETD+ozvWbNvPac/ZNVgfDfKJP5pKV53zibX3vOkVb/gbW8Uiqvj
9Lo84nTu/0zR+Y/r5W3cqPoZVYhzzqX+0IOL9LtEGU+1SD8kRace8iT7AV/SON5/ytfFDG0legtS
zMeRBDRugtW6UakmXhuZ2jmvw+S7iw/lzszG6AWRNf20GCR3DJqLjQT1zUVp0gLzkr5C6+ikJ0jv
uV6hn6fGMo5KYbtoPxAwzTaG7k9Jt687bcvN9I0XjMYNnwuVKryLG9Ut0MX2Upj6OQbIdsIHMfRT
TatPRooAhk1ttfPCvj2HVWXt4QLp/91/0LfHmX6/ZlAkw0JDE2t1SYyIy+rJ4lhn1KanQ95bxU53
xvTkxlbqL2r8PnNC+WL5kTAVyf5pU94A5udEN7Kxzuxz6k7uzq5c9zkGNgKvtEbhcuNaf2tzyCVx
q+NOKEvy69OL0EapLENvnzPO8Bnv6OZZHyVOczTHbwUfzkbet+I4/G93kAmhcxB5abivvta6WibE
VxLnvNB69uvUWB7FOBaf9SpsfL3RjFMT2+VJz02s5IBnnmbuQD+lcD0NRbc8pqE+fGpTHNwpFKoX
Q5TFS+fAShGaFu9AHxUAX1RSojGMxmIjn1zlW/LVUJ5Rl/EncJA1pJIu7mBUYYpNtDYWL1ZfWDtD
QwG4bvotgZ3bsELYlnYpKuoKpOr69YtZhlArW2ewz3XlpmdPh4OjAXx5GVsbsAMc3F2VJ+4xqZGH
vH/e39oktDmuKOpFgMmrJNZuuSFjF8wQVi3WX4vHD/Bro0blp9S0L/fXeuP4mX+utfq2BPKwWJt3
ztmJNGzJHXjxs9PbDzashV1jDs75/norMxqOn+TCgz4DjMb3Rb/i+rEmi+jtkGH/maup/6SI4aXU
+myvt3H3ZWy8+HftpRe9F1YwIFPiowXHVEZ2TrpMqff3f8zNgwbiDuycvJ3bEg2E1bfnDLhPq7C4
z5Oj2DukpK0HmKFPsdcan9+7Ekmu1KoF+Y0D3lrzF7Cb6Shkt6TnCCoo6aIcRuHoQZLp9jsDCiM8
loDNwcNl0rTeVO92S1WXnhbodl1cyi7+W3HF7ySfik9aoc6H921MDgxJYSXvkb7pjZoDjkK1E+WG
Cc3JNndN66WPXok9ZD4UW9Zl66uPpSgSuPIk7ox55eq+HZq5GZyJg5Go7eyLubPlmVh2RRdqh3g2
fjWF6WwUKOvP43VNKiFpVwgHTV2dEGtOmY2arRXEKP4fdUZ4e1xMy11iN8mhW2i13X+c66Aj15Pk
KRojYI4IltdfR5tjKlBSlQQg2Ot9rwkmlBNwxf08TvY/g4L+vToV3gIdcOBTvb+4/Mv/aAmgriAX
Z23g1VwB68m3GpZOP0yWBWyzVn8YQqj7Pmzw4bq/zFvvkdYDRQd8Qv5ZhZyqEFbvuaMVYA2nHO15
/mookIVSByFsVFyipzpy6o1b7633CM6Cjg+6U7dsHRutXdFliR2khhtdkKsfPqa2lxHC52qnF6P6
6/4e15FFPso/1lv3IcxS6HZGOymopuqr2ozDI7qI879D4rhbGJK3lqLMYHMygnFsro8MjSW4fc0I
daamXZV3VfHscFHtJf9jI4q99RRhxwNNAyApNWOul0rVsQxdwAiBGw5Z6od25O7qJM/IG5DT8ge7
LDfS3bc2x10Pv49ulZRju16xiFrTyNXYDphfNicCjfLU66EVZEBh370UClJyAuMSpDWq4uul5tno
rbSJnUBLit95bszPaopZlwjFtPEYbzfFYEDmFQxIKZde56d/DCP6YXTbyumdgBFC/AFmvoE5yiil
IOstcMftt8ZS9J/krftq2XK9qaxPqzmMDCcw9P7BzqU/szt2YOJc8HEOSgBGbC9f75/921PChAdW
JswbiShZO/zM/YINoruEQRc1um/DoH1QG03qDbTmCbzo+4TdqOOZ8suqhCaqFEVcDySKcJimlgzh
gbvU3s9lE704ZmZstIVedXquoyPL0KRCbJTEDKze9aM0tCi3ZnOK8Cb0ipOT5+2uXfLhU6LMsz+m
xfAsauYGThrGn2ozSXekqGO8Qy89OaT8y2/bQT/D/emZYuqDsxFVX0e+N7+PBJnJpUQwrZHL5jCh
BZZrSpDaQ+S3IBF+Yzg1PDb9+C2vkFpScts4wuM29kYnQAcUpXeyrLLdz2GsPwzj1J3LKTPPetoa
UsjmpZ4WQKh1HiHn7xo7ppTNXxb+iDts+wjcObJ9imJHB9tK7d9ZOtpPyHNlB2Ga45Nijk5QTsV0
HkTr7a0G3PaYOtHGffnGp/R/qDuP5riVdE3/lY6zR194M3G7IwYox2IVrfwGQUkUEt4kEu7XzwOd
7r6HJYU4WsxiNopQSGQCSPeZ19DjB/u8VpTYthebtnZLSaCutCvAqdOxEMgzzlnlHHuyxFc+8M+H
WoH1dAbof11czXXeSdupZ+3K4YK+gfKOwDVYomMyVN0rQ/2wa90VPUGnkrYAWPTgYqkVSMvlyK6k
R2+QYpNmmnkVCKmHnpDaleXDHLRtFKt+vW1/eD8GBRRFx40BV3Ojl+sbKiLHiDVlR7TO5D4FdLi3
/HTYV3b22m38s6Eoea7qxHT2KGm/HMrToNgIN86OWl9jfTO503k0pz6aZFm9wkb/4TDirf461MXt
qIrBmZ3Jz9BR81XYCaPazsISG77/5yShi/nrj3iBPuUwWsfzV4AX1wjx4sWCDGYYul6LAuGgaieq
tLreJLlotua0YCrkVclpdACHOJXn7WbNUvAMtAWoMooNZmZUtwHyPm/mZGiQniExqZsi+d2Qlif0
MNtDyYHVxSS8/PixVzVGZiH4wvFf3mbKeT+ZRvKxYMxdYBf17ykm/vlF6FaA2qSzygKzXo6HpUwy
Ir6fY+kyVLusWrqbrFLIolSeFiKZ0GrhaIo2WgjdqnCyZXbt4j33SgB4AUr6/hjwgUCDwY4Bb3gJ
YTH9Vq8qqefHwFqQitR0FHmnZlrsm8XMU2yeii54cuWQ9lR8yuWLNGMaLAF0//Z3z6wV5vhdepzq
N6yWiyUJ4gll2cbPj0oH77gkehqiF1DuHHb3K0NdFu5YjRgsEEbAIiH7vMRbdH09ZDXGf8cmL8yb
pCy80AHpvhWGN56nuHUjH/+FO+EK/TpOcBb79W74yeb7zv9ywPt9N9V+OfUTEoZ1P7bFsTKGaedL
XRzrTJfbZq7nR4fO5ivj/XSSKRBxJVhgBn6QjJrGJV6aciiOgztZLPB8BMWy9G04Bq4o+FM40QLt
IImWQplRPaHUw6Z8zXDxZ58ddPna4yAEci5D8rjpggH1w+LoTd70OIEd2yX4tB3tQr3jX8b3lhYU
kTvLNHJBGf+eGdefS52oEgADCTP5zjotf4kv+6VN5rhZiqOtipiikfRvpNukRxAUr1kB/jjDLGEy
fyqloHipo7wcqhnQChimoDxqrZjDevRGysOB9oQ66BtTpflr+tA/lI9WVD/Yb3CPBGPQRC9OL/ht
gHWNQB6n2vMjPUPWUSJbDEtK1KFWVWi2lBAPdRUAqLAstUcNx7+n/ei89wb7tZ7sDwuO0IN6JEuO
TcZNdvmp26p3i1mbpkPuFX0QtuBEDgWd9Yil1iBHspQ3Kd/ham4G+yO9/nafptqX39tllELXOiUy
FHwOKFLmyznwu8ypxxqOmrKC6cbAaiB0vFpco/4xXU9e+1p5/DI6oTTO5UGFgMuDtOwyUMA6mWCr
coxjYFfOxgaUv7HMToU4IZnIf5hFlCeV+8r5fVEYAaeyikwCJiX64iK5VGCy27ivZyfXTv5cW0cQ
2uJO6/UBUwFFW7YfnANYsvlYVtVrBfqfjrxKb6zUZMQFL47raUooD80Q9Izc0Y91Evh7PAnl1VAj
Vt2ZjR32uiFIbPAK/PXEXtRjeGc0oCjgUcVbT9DLYneGhIkY6OacJeCoTT4Y8S4bu9/sUa6jsKlA
BJKOkiZeCsk70pN9UC3leZoMdRB6b4VJP4lzJ/Ulyo1Fu/r1W10Ef9/Ho15hkR6uuNnL4LYE9DMm
zlyeC9/LNq7TJYdu6jEeX8zX2r0/GQoBNGoi0AdB410CjaC8p0NZ+OWZLJd5aurY88JyRCE1aDP/
tQRxjVr/koCtL/ZitIt9CAB70WSJSyaNEMuL0g7arRrdgjZ+/Uggb91xQ7dvGrsLzmiYWSHe0cYr
8efFefznM3Ack/6hYwVC7+VZMGIRkxfCK891Z5fJpkQjK4Iaaj12ln1tayUKnL+ezcsD+c8RVyAH
tdm1nHGRq8w9r+zNfGMnWebr3JnPOFsF3yqltUeFYx/oN6LcJgve94EX61HiUOlAerfi4ZrX6JoX
fCpOpnUOSNHJB5FY4Yp4+f5KSCkxWa7O+eJodH67wo2GVtpQvnNQbX3GbJRmsjdHr4y0uOiT0IDV
egZcLLeOsJGztqgSJo3vvlM1upYeegTWJi5nY/vKh/vZcjGoM7Hr2AwUg14+aj8atM01vToPA5aZ
OdxdvAYSN/JiWz+lGpFKD0juU+tL+62sM2ub+IM/vDJ9F2f59++1ppjowK8lL/0iXSnWaNnP3OqM
Q9cCImJ0BprnbrN32iEP46zXQs/Mf7Of/OeoEMe9Vb2LVOlilcZa6Q1+ySwlueXdgF79UE1mDchl
XrYDcNKotsVz3er+26Ubllf26c8OBa7K/wx+ER2NcTshaCGrc0Mj76ZHM3DT5Yt7TM3m46+n+Geb
kfDLZHPAW0Ml5eUM+40Wi7qZq/PcxtUnUMn51svVSA2IizosyYR2vx7wx6sK3QHgdvS0UBX5oVvR
uVmjKPxU5y5tm9tOYKwWp67aj3N/hzJ6in6qP70ZmOlXzvSfLSOwLvT0dJIrOjQv31S3xlnqWVCd
Ncxs9qnephtnhJdrlJ641j20+ZcEVMiv3/ang4JC9tCCpJd9yYFAc5keyJzUZ5Gq5TFzveZkJTgf
el3p7GI76e7Txn1NjfkSO/p97ZJfrMqMgMO4N1++al3ocZJPDctHFPbTjPL/gZtr3so2kw/ScL7h
4+re+FJ738KaP2MV0lFEdq3XCNs/e3ukRKAqEBitPbiXzxFPRoZyTFudyyIwdvbsqq+6COhMj0X6
aQqc+DQrNb4yzxeco+/n61qSAs9JkQjx44uJBpTg5/NMmd/sEIzHwV17bJWDlICfTW+tWdf7KGn1
5am0C2cH8EjsvTSYmZK6vorjutnR7BUnJu61Os9PPgfq2JR/uejJRC4D8calsarcUpzp5aDppPx5
4zmdtfU6SH6z4cf7eS7G/W+uwPWSIRxlu4EU+aH5GWtNUuZ4/pzlIBKstcBVh7qqsYUgGChvhlGh
WON07iuz8MO7MixhN3+APCLmv5iEJrE1Bw66OBe9YXwr8Ky+Aq6SH4tq/JCuh5o1za/FohdjAkOA
Uk31hMVGawV1jJfLrZlkbo1FW902mMmk+y6GQVaEoGprp45o53n9nR73qtgFZj+7v1eyYvC1touo
CbgnVEcu/d2zRZQUrDx1W7dLfU0e944KV7ZpJ2mEyKlMr1yKF+c2UEiSS5pA4D5WCtl3Hudf8mfV
DK5T204PP7zfd2oWH0cnR2AeS50D2EXr7ter6DKJZDwA+SAxV0oOkX5wcR12tWdXgTXaDzoObdFk
ksKUGcIDLqpwRIrztIWVjlCP8uGtd6TYeT1qj79+iB/feX0GFhb5/HpZXawpkATw5K3UfpDWkm2D
YRquavrht70OOn+i5Lz59Xjr7/tLsPyvd/6f8S7e2ZKJ1YuksR/8LK83Eqmte5Tm/Te/HuVy1f75
ZWHFsEsQi7ysPSZ4SthtI+2HLMi1D90AT1IjzdzNvpcc6rYIrksMEl55tZ9+SnSWKE8gtgTE9uVW
6QKZJ3qy2A9LX4873OncjdsDZy5w6wnV6LxW5Lu8kr5/y+864uh2sE0vOz+4AqSVu7j2Qzs0KqoM
t40wW0P23qrnDYShZOdmXbYrEBF5U6OgG5lC7+5beJmv1N8uQqv1QQgAOAwJJ1eXhnXS/7Jxcumv
BgGZ8yDcpNo6qk2PpoRJvtT1a4owP/nI+HTBYIH3BG78UkzLGgy7s33lPNhpT3VdzelTkFooPdG7
Gge3/81A+c9XW4X+SVmBu16CFoCiN8aCuOyDmrPkqipV8M0sk2xTjbD0Y3sOIheK6ysH0UU8931Q
JG9gQa6Wchx8L78nHnlWlpvKfXCm8hs0A+8UTAqZ7bq3z0sMoSKv6wdbn+Dp/3rfXOZR68hU6gkh
14LSirR7OXI8YjSmKsN5aGZYs4Xb0r61kXCPQUvu5lgfN3WepFvHw9yINrnajaIcIg8XX2Sp02Jb
L2YVqYr9RgcDZZ6q0Q8y6V7DsL/c30BIuPOJwlb0OskeOcrLxzSyXAjKNu7XlTMRXFP3LMzrONW7
NtjElgX2d6j6bHhXqjpxfs8q4PvgDAsBGwgUjJNLJJsYLQqtWKd9nRov3eV4QBz5pmKTu95rlOqA
9/if0/LPoWhZwEjF0NEDPvfyPe2M4MW3Jv/rDGJtX3hGtxvNYj4ErkIPQvOS/jrIdf2tj/1YmGGa
+lsXMNVRBge5ttbdgJnAmHo5vlMYk6LSnT3XE9yRQ4C2o34nWzG47/NWGGMcaugVLK+twnV9//W1
KavS/US2+jv+Cgnrl8OaaVvNvd2az4ssNbhygXDzLTJYbnvlFV0zyA1YIl09WtAP/TsQoXp2M8tS
yNA2Y9DvqFrE2z4mmX4lAnt5+vBEq6kyGuFUvmn2oU718sEIvkDvuan+DGASpo2d58Yui6t+2Diy
bD/4VTNor5wFL89WStrQ6SGTAhdZIdg/4CZ9De3AwXPENyofEpvuaVWrSabQKEvx9de7/3JXfR9q
DQdWvx3i2otjXPSKDdfO6TfIe6l1ygIF7A2mk1+8MczMu5sHgf8he81zXpnxy+/KSgdPD1+CWh16
IJcGcpS5MboKpiwJ88FT16lfWfsZTwErTD1XOyB/Ur2mM//DdwXhi9gSJRB8JzlnL6ZyiLGiKgOB
Z63m0XHXkt6JmqRIYETWyf7XH/blec4cIpyzHuSUPWgAsqleLhuNM8zT+rZLwsxx40NdlbT4i3oM
58ZIb8fFs28RbMtD4S3l4ddD//BlQduuFToW7aq+cTl0twyUDFGlxObc9uebmvwxwlmsoeaExJTZ
0hT89YA/fNcVrh9A7IJNBTLnshEuU00Bcqli3lXF2ScUFxs3BD2mTuUiA/m7uwN1KaqnEKUo//Hn
xQGZGxlF9CUfBQ1kYIegjvIylFkRBOHIxfXKaD/MI9kQvR58rzifELm8GE1f7GRJzMIVoZ7Y+sho
CJaGnSNim35I4eQruBeWQuDM9dmabf/Dr7/tRcbAQuLL/qkcRfWQHu/FDh2p5BbWYMUipCti6ugZ
W9m8acbSL471FOAs1tVJhm243vlfhY/PQJj3gf6h72X/e65jPMvqNLzaC9ByXL2YL55FEEAvXjB6
IlSele6VWfTXfd0MTLlXYYq0vCbS8MPXp9tIdQvrOIhcHBIXu8gcVDJRqIS8UI29fKCzqnZIeGmh
XRTxlchrdZ+41rhxCExe2UU/nIxsIhDgbGFem3rpek//JcDFWcXr/HJg6MnKyo9z2Txg/2y9rSud
brJnzlc5ivevnBoXisd0nojDCABRMqVcCo7v4hoc4pSbqLZ0EdqE9fJRb0c5bbqpnKuIv9tvLBcl
hcNUTOZHty/Te6s0VfXkFsZwkkhCjqFT5/NbHjQDrpZV9gfge87Z8OR01ykBhz1NnFHbS6iX0ycO
w/HU6zCQo76HRXbnmUmu/swU/uvL9L+S5/ruz0tc/vO/+fsXSpxdmoj+4q//PKdfulrW3/r/Xn/s
P//t5Q/983Z47nrVPf/t/NTIv+1U9fWpT+vq8mde/ApG+teTbJ76pxd/2VZ92s/36hkJvWepiv77
cDzz+j//b//xb8/ff8ubuXn+xx9falX1629LeKw//vVPV1//8Qcl2L9s6/X3/+sfb55Kfu7mSXXq
h////CR7ftR1/w5ehksfdgIh7grcGJ//8y8ccSiUwaNASJiYqaq7XvzjD03/u8MaoV3IT6z2P6A+
/vibrNW//3HlHXAMgpQDj4O98R//fvcX8/U/8/e3SpV3dVr18h9/XNKIoK5RsObOgEqJJhvHwMut
gIFNIdK2jsFa+vbGFNkAwPHz3HbzofFNCLymFvZOvkSdjxZj/txp7RttBbzYzrIJCssJk7ET7x1M
PRHHuEprhSZVDEBQDV+0xfz8/dP+v1hvzXP12HfPzz0L7v+DVcZh8F//nscf1tj//paIpwqDkKcX
K5Of+XOdefbfkdUkg6IDhXI8pft/rzOXxUS2u7ZNKbutZN3/rDPL/zvxGW2G7ySTdWn+a42Zwd+5
CIgbsesBlEuH5XdWGCnGy6DFXVF0dCTWPQCeFYb9RQNFNYmOZ4KGXEA1Zif8kJ5nkVgb9L9PWBC6
UeGMx7bPxJHQmGr0ID7mdrbqAzuRbs7m1sC97ly7E54VElOlHdbiSoUqgSMa1fEaFyi/C+6Ug2ro
FuiXl4Zjn4zFXZ45cti2wnZand/S0rrpwmzC2vmLI2ngfnUc9FaWSVHmbwKzTt43WV9+GHpvOPe2
99lThrovqlLXQ7AqRRX6ohzLCN21baLc4Kp1g81g93G+0bXEv8e7XnONsJ70qjmPQAxiGY51Byit
B619CvzUXw6pXUaKbHqDCqo6Nj6dOgne9wgPREVOO05Rr6V33jLpGyeWQ6in7U1JnBBqrXUtYvVp
7twatVPbRANzSrsjcsMn6VRpES6J4W2KqaacYXbu3q2WPDRASlJMuTaEyvZFrrdyN7R95YSBHqs6
0oIKmukQO/U7uUjE48yNlAYdn2Q1dB1sBOX0xSpPhgugrkVxaNuVAcDnpHBvS+hfoV4a35Q2n7NS
jo9JW95QaJXJTVOOSA9z8nXvus4OHYRgz5JfqUIqXLlxRQTJuLMusFTLzZQrsRDls5wH24mAXTbj
rjMxzwkn0QtzswIAVCSk807rOl9GY5IsQLL1cYkmBGsr0xz9Xa3wbHo3z4Z4VIHVX9M3e9emI9Ka
rrLLndHo2U7pdnPt8Nnu9Ky5Uu2yAS55V1eq385Ga24K2rwbEtOdMcgnyM/IzBlS3zsEP9Qlc7kT
BbL2QL/6LCyMIERexLiFbqOcbW7Woxs2LJnhOPaOuEv8RJDUU28fUaUv5rf48xoA29PmRjreIe4z
UCjjInZektj0Speiibeiw7IK+1pqNAr9rzDL/PEcx8VV1+e9DIVdj819UYpFHBE4QMiRltLY7Zxi
9LqNAyumi2xND9FMJ3nOCidsAWE6kSm9dC+15EpNY0wLc0iiVMghGjo1uOiOTVu2dYZPgL48gj8v
u1CbRmhDhXpjxIsHvHRIciQFzJoqiZuC1fJhZyMsc0shI1RxRQTTuNfjkqhN3yCEUtlTG3bp/Ank
xreKeLIx6mPS9KdlyUAMBJ/d3Jp2eeP1YdwFJ89I43f2iGwBbbdmpzfJSLRT4TjEPkoxn8jwie73
9TBp5TPSllhCSGueYIlnzYQgXn50naraibyqHm308dLQm5RChwoj81Bw9OTHeminOwC1Gfrf2eDP
oZVVwxKlSa3CifB/My2ZPGqmXj4gLuA9JoN+cs3GrMK40eaj6gaglWN2XVuVbMO6DYo6FLSqpjB1
BzjcY41w+gxMrdhRJ5V7H28KCGaeLor9hKXhk95q+LrSApVltMgJcyo7nZyjMlV+r0PLBewvu+ac
1HVqhlKfqztTtaoOm6kR2r6npPl5SIwk33ndOJVh4dWeQy1ljuzE9neZVibflmz18O7mfoOHC/Xa
MXfvtTkRVthqxbdgtLMPRYDgyH5IxRAqoYwqLLpS90JRDfO2m4ru0LVutdVGzb2N8xwcGrWdE1iU
8ehpg9zr0rT2ZZp0m8zwR7izbVrlW23GO3Ap6kA/5J3fhe2QvCXsLhIa5Uk/hvZUZPu+iZ0ptLvW
Wq3WioDDru+m0ETthE+MMEgxjk894LPIkpD0+JQsrLUGWQ9dOCMpNlxrTaegXeZGVYWjm3QLIk3G
cqyVV95knt18yDw5wncN5D5XotuMSdodIH6/sXypxGZy3lB+WftdMiGri6fuLYIHt0UD/1wb/AOu
j34VCrjapC4fOFG7o4RidgI9HNn6kMtDMjdnr6TL1YYFdbbV9E2f0Fnq+iT2N2WL+HQ3ITwXSsfc
9K6jTmLxumtNG2+dQLRd6GcFXjWzbaZpVALocA9Nmrr3uYZQhiXT6iOELPF2URCpwtY0P1pBe4+4
UxFW2MuFZde8ZV2juDl498BRqK8Y9j0KEbMeLqI9x4HznM35V9Oj0xV5FCo2+BXpN9hTui6i3NXE
0VDWSwNXrlNONLZWBTvefuBS8o9pVXibLrGnc6s35ZuqNGFE2H65tTS9PTUGoHjwtjglLnFHmpgp
c3nC9GIzoCNfS0Nt0LrOwr6ruGTTUh7HOkCHNm3nLST9EhO2Ydg0XWe1kYa3xxA22ChhzLLY2zLI
ujCW46k2Ldynmwf07JZ+N0qcN132Vxy/bytqP3AoEDoNKzfYxVq1L5BOjFpTQ4EkTXPUplJDfVqM
oXrTIwV3lfZmdYsjSq1FGRD9OYTs2eG6BqZ0idyuehN7acZEioVzMkCWuL7XjGUKEUDOrShOWpkd
0UPLnuYeMXX4qZbo9ljlzo9mlhplmGbQVkLTVF8Gj626s0EKVJEP++vdovz0aFXspJkW7/tmMKz2
2PfpDf1KrpJFxmPoyQL9g0A/TWmCaNYoTpPvaUHoCBihWeZUWuiC6fuYUy00ELgF4bOTQVzeubOy
7G1c6MW5z0u3v9YNOU2hnJpTACPpo5fknXmapHljdHl2J4t6n61uqVlRfakyfZMOg1VEscjbPDKr
tn+zpLk+hRQtTxQnS7R6CArzLd3nJXTLLNlj+5HRAULYxlLT5ER+UqLtaxbQALgcKZJO6akV1kMa
m5AzWCai3aIEHNwJncnZpSj2BWFcjMXnxOhzFYJPyMwQCnnXRzjoxE3kN0BsNmlQ8h65aXf5Bl6a
1ez7yVUKAJVu9xGuelXyJuln77mohvs403sEJCw0C67shlhqwwz2Zrggglu/sxuvSXCFl3W3C0rf
ezLTUT83avLK0CYMjW8EmVcHAThLVdgA+p0wdF3N90YziJGM6FJtAQSAAMlu6lzZ7gcUhr9lhocm
nNZp71KMjDczS+mgSd3cgYWkiKv11WDtpFO7t4PJpkV6CHHELDnNde0fZQZQLq2H950Q3a4xTOTR
OEeFioyghaOQVnY4sdI2OXpqWMrivqTZbqaYqrp5P+F6m0Szq0/GhkbpnTTiU4Ue666pnfg6Ls1h
p8W+JjaVr/JpvzRK0zeJKHXIGKXoI4wvZgT3JicpwrZblisMptLjmAlTw8CyPfTKHHeOzpY30uK5
SG03xEzLvKEL453jeRihdswJVk0apFg4ldXwmfpkt7WWQp71skVhw5WbzGuyezGVjmQjAC0Ban7t
5KgwMcuE6VZpn2fLEftAaY/dpKfJZvBSeUxhRG+zrHtrJi4290suvixiPuh5WeH6LeU7b6wmEQ6Z
b32GODoelF8b35jY5pAUmbvHWP2eJGMKwrRKK5+oO34POW7agpkMPrUtetA7MckUltfoj285uX11
7EWMYp3Tjdu6HP23gpu5CAcdPNkmy5Px86Bhr2bFRflpXMYBOonV7+OhcPAAayztKqit4klYeR71
+tyJ0JRG82WpKwN3DvBDjkXcsq2y9phryq5RAexQHFwmZy5OyvI4KQEGu+TQY1Z8WKYBsqrlDfNx
WDLk+qpRLcGVrzW4HMWagS7wotKeDqzK3xjuMgTIOwDO2fvoq1bROCJ/GeJu6yZn31wc5ywcW0GP
yavUOnQZXdwhsKYxmqvWrm7sLmmnKJs5rkLh1nUYw2TtN/y/wXoEfMah4Rll9UzNzzEItoPRMkNa
cu0SWkFvznt4vk3Uly1K9zCjBhCYY7Yx/cn9nA3lcFcA57J3YiTEG7cJW6yasW9Ou+UxGDD7/dQV
HgG13XZXHARjWYVB26inBc9N46BQlMpPcknrUJWZFulKw9yrc/L2vsCV5mvuCTMNsQZbVRlj23nT
205KJKk8p9k2bcG9O0/zuWxtW77hGlm96vWki7daXTwyrV59zKvBXLZTuRRTF9JxBpgRd7382go8
XXfj2NwGY7P3LFFC+Z7lB9cx6iLSpPDfO+bAwZ51qJ9yTcjutvHq/DpG+fhziTGeFw7Yan0c7KLq
twJ3S2eXIzjT70op8qjsujtAImxiSwRPaUE+FBEB30PPBDM6u32/lQknymZQDqalVpVPCLY4sUmg
GWiDsy1xvhLAn5tU2+ncXSI0dKZ+r485ErBcqtie9XkGJAKFPDeCMeN6u3bMshHnkcCNEm3M7V1P
muh+mgbZ2tscf1ysqprefgea0x0A/88yX4X/yzlEWtO5L6nDtjuB4LI6pQLSqDv0iRuKDukEtC9L
Gtqx4xa7OsiMtwQwXRdJe1ijpCQ/VMNQ3cRlUn+eZs9vQ0NL9fcuhq4kVoOogpNu5/VdHjROsU9p
vBHEWTXYMt0adjF0iOzskJoFVxmoWu592bj6hyAoBEg8o9HORZq4B/D78U2na2kCrzKt31aJmNPd
nPTDfREb/eeOenfULFb8TVbtsMuN2Q29QOgVq2UijqUBad0W+ghtbjLaOuFPrxGhK5LsRp+sdnxw
RruIEsNZrLBZHH3YxEDD/G2fxlV2ViibtoSkHjFkKyTCDrHySYdANsw2unaxn2yduLfjncJ+4j0G
tN1DsMTKxZdnTA/WwBnwoQ5iPT7CRx0lgTxw4Y2AZN1FmWOePQ0ICo6sxyLR873RENSEbjuZd0PQ
QBCe41nJvXAICkK6y/l0rgKaNZj39PrGkFX6Plv6qTwGQ6rlVxIfcGJeMS+bvFiS5ISkEVnP2E0W
nY8RMe55s3SpePQRVJg3Uwuq4Nay07kOW2N0xytt0D1cTMy66c9iISu7k0kWZBstyMwOJpyVfUkq
9D93udDjHWEuN5kcm/5jYMc5lUSluddT5ptAoRKimg4B4ftZFJJLitYoF+H84K6KWAoNxk1sW7TB
s9S+QdvQvaL0Iu+6Il8Vi6o6LDS3+uBhAXkiAvGvAi2xHpE9Ep+KBIk/upy+EVK+rLlKV1tXFtzQ
JiGuijh6+eY0bnIUS09DY+hEOWW9dc1KHhEbX25Tm3nAPOSmFyAkAg3rs5jjYDNV8SxuPCuz+4Np
0OJ7LJrC/iZg24LhaAdMJYJMy/H6aT1BZWoYAAqxzLtN5SZudef36YJYRVG70K/D3puq4LNm0e7O
OVfb/NMwls2pa9l3t16jOeVhTDXgkKFeqYMd+1vwufGGstUjVoiPKEK+zwLnq6Zi/f1YeOxJo30z
1Q0VG627qxx+lV7cj3pyKH36hX6czbeKcO+xIdKmS+qc46Y8OL6vYRWVvOtzrj0o1+1QfiZmxfij
vQ9k89CZxnNpZCdT6V6UZ+W2ltOTKbQUSFJ/lcTLA32qIOxl8dSuZnu657zXIEeGg1PfdX4NcaD8
6HT2Y6prtyNWyKc6iQU1NPCcrqhvy0muEOfrMWCRdcby5NT1R7iO+sb3UmdXNg2+FZPRh6J0vrRu
bn4tDPy70z6ga9YlT5OZb+sqP2lBQ00moHBSeFPkqCQN+0C2VInMdcH0WNWQQ4eGhEsHtexQNukb
HblfCi8Enaz255FeUGgM5oPI6nedJCFy5BLObqNIxzFkT9JcYufekOYc9EyvnZTVVIzO26BqlnZb
NbPiETy3s5O3+WIBtVm6E/fzTTx33HHW3IfBMt06bYAAm/tAFedcG9XVWLn4UFPoKBzOLYOUgnbj
Jl7yQ9Pq8mrUBogLZrbz9Olak9WNRQgf55kbLi7oBCDviA+L0+hq5blqMp3AoL7V8VOJend15rGW
Xd6lape3aXBlZhNPMjW3xFsSM/MhFE41bkvlu1u9798Gs3fXGUENPDQ5QYx6o3M+hZOHzdLbtne+
0Sy1Thxs/nEcyHKp0rTXWt4uN4Y73RBqmWHteQe/Myic9XqUufFzUtkOKvPLE6iIjwZqKtuxyK/q
VEtPsk7uhqmGOW7eDP1sP1gFTS7dAYDVwPyDHlY3VxLlngNeF0PoNpSkPOVbIWlPc21iJ3kFpOZD
ILRd0/CA3P4hcesRA7Exihf8EozW209FcdMZznTliuyhhie1IYeMWXxteqo1R1pba51z9IvhHA6f
sbO1QxM7HLy2+Zp1sTQbXAji0Cym/gqI562hZY9LWVA3Gpr5NsiH+bO0/SuUwt9BGfxEC+RYwmvd
W/l8SzGhDZHZfjAI3vWlSQ/zALS+xMTDagznkNGiPAnDxm+rdBAJkotinQ3LrTOZzWH0mn1al0PI
NcRy4vSOCrOUjwzToDvJ9ljz6cP/Ye+8kiNH0my9lbuARhu0eEUIBoNkUMsXGFUCDodyKAew+vuh
5vZ0ZvZY5SzgPrZZV1UwAnD/xXfOCVrrXRUUv6gYdCybJogrozQPfmcRutnaV5Wth+uQEVo8NPKh
9cs7L09ehxB7mYgbnGqDuYCZfBdMYWRkXvklhWkiRM/3KriGhui2C9vqWGduRTVSEKxX0Ed3O70m
wiOJ8l7S2Zz2DECu+yx8cxJ1UVveG7kdmH0jnl7romFTRKmOYUFeO6NsN6lYTmGAHcJsdZepL/u3
KBsllgjiXBXu0exVGJOH10fXBG1q2sjct5OdUG5mHDqCf70Dg30mo5UHpfjpVLYqvtrI0mdLJqNL
Aed339W1Gasms2/bLHQefCzqL8cqtXE7N5+JhpG7zCvgnnGH2qazkWcb3c36oDEFeSZg2IyZigW7
QLTBfoCHvuuSbDk6TVLyek7GHmbCi8faTD6GknlG1+UUkpAtWd5w04yTus8Tq9y3uI1AcmYXgdby
PK2UtQ/yvIr7RtwluTjWsn4Iy+UWbe5DSpkfq0EFFyNRzET14SxAQWq7WFH2/lW12lGavFbbTIgx
9ojGAArNNFdc8GDJXm0YM1VxJWzrQlGkHMKSMF0zu+DF9WMZ8c5Cuz235pKfy06Uh7JPFzqXfNmO
TVDuLIFnb9lfBQ7DiVKK6yE3H2flH8yuabYu07MLXBDUt8GG+ZAO0wK4UOpt2LqXouqwOs+m8yoa
znUwHbuyTO7TZpgvUwzQ220gnfPUp4FMHNm9YOFqHtSSn3AYP+RZKa+cQve71h7lpRh7/xVDvk83
XLwYX3wsM8L+ccHK/YHdj7nNVCP3OmyPUz5hJ5R1D21QVpustY/Eo8aNIFYndMrq2RbBFE9D/ZEa
6UfTVVud0NCX3tSzu9Q/JC9JLdmpxUZRl3vhctIuNI10kw7jDTpS/q3SHnmVhi7dF6nbxloTMUxT
/JUTRRagyCla68zjHDkXbvFFg8MFb5AQrcpDH2YvU5hsPGt+TEtFA50Oj77b+K9wJ86eZ48PH3Zp
tYlGebVaWSz4aX1pbznLpuAtEdXzwBeKGRafWSn7bJqbc1f655NMrsZk+bbNMduUCl5kq4VDGq09
Dek5G7By0w0RuyOm5C7WhrLeq4mIXa+u6nTLOi05DhxTT445vOS91+9CFT4FSf5Kd/LDWYZruear
KLs/URfOm9HxGOgMzgZJSbKtMgY2/DvvQ7+n4Un46dp2eXddDqAhV8GNCuSeTLGr0Ql7pgmWa78X
OVG6UKfOlOzTsCd3pFZot5hjiiouh6Dbui3trZj8noNF1tE6bguuddbza4Z0C/gKepcAxOFu6o0z
BjDBLs2i+qUIa/8q4lf+8syke7cM78VcOt1FmHTMIW91kXfXRIUbBhtGLxFblnnRiYqrcg44ziQY
I7sQGLtG8xVsEpm0TxN63dssz/fk6+rjmFaNFy9hsDziIT7nsS601dMUG74YNlPRkCtgOMVYX48M
FVK+Y28pkzB267rP78ZFTd5usNoh39NJ6eyuNGyv2Hg9+5nZG8Njy9HxQzKzvzIHnX/bfp8OMaJC
MT16shhNToSgOoTK6Y6yXTTpUpaePHnFXxdk1xkORd4ROy1zXzLaSuNM9s4ZQzNo5kKSTpySi5yI
8G0uyyuJ62qJLxgXaUFGaGPPG2wcCoCnem9XMtxrHPmcGJ1lczJC76pMKuNT8KzdWBj1EdTXbVt7
HveRTpg0EzqNKfwR6iDZW6nxxXFzqhZnVwS9t+3CFAV/pqbtWGebKklylwFCJHf52Ntfnq2zLa+O
u51qVb/gTMQlMOhrleSo/+sUn8wFeXbjlA31N08YlsuoAlKPHUnrGYyXfmS+uRj5JR4Jlu3TbDq1
pqZw0r3MkyKQcTMuAFxx1Tly5OW2zY0XyGU/MBVN9407Ji/NIuUHKXzuGLNonixWILW/G/xiE7rJ
f/GQ/x9bAI75W3Dh9K3/z9v3e/Feff2KyPw3umAA4P2TKJv/RhdWSdK/GBnvn4hYkCmB6UKmrVTD
vxgZGAXKBhhqUFIPquDf9ILh2f9EB78ybKgKYOqwiPkXWPG/AGT+Iir/DS+vZjd/OUOQXMQRRebZ
b/CCKFTd+83Yv5qenhbCabVwmSf41v3EdlnEY1swwfKQ3byOytX+GqnLiiNg6N3GQaD8L78S9AVV
7jVPeTdPX1VSR39KO1x5oZ8Y6/Vj+ivJxjwVgRXZIivy9hPSZiCMZ541uK/AsXYBnTNEz7YReRfs
mesnYmo5q52sotVxlVe/EibmsoYejdfat0Yk1U5e/PgJUfl/3+TPaNFfDqU/f3M+nwTmCbs/jnhs
KH/DK8cMr10nHO2PuTbSbJ/KOvgxRzmz0IFyrKMtGUgMap0pugmrkjY8M5b0uSoj+VFZUXMR9RFW
AobmVInbwaIyrnAXnA6VDETD4G5hLj0VkPKo9gKKOxrmjECAi6VM07tWOsNdj3z9fVEj7IWp8lfy
IAEYfJNh8naOyvoFjpdpaDg6J2SH1lrnVyb/5sVk0kmAYZgdGICO1yUn7vWUNPnjmqB7snQbEkJn
aG8rMoC+bVD4Epq6DT6z1mtJKBvdj37QBqd5iCZ99pIoNpy5urfaYrkNhZnfLCzP0z3jDu1fkn3A
Ji/1p/65drkKtpbZLHasTFVH50i8xtdKO/LClkF/V49djWtoZyhjt5D0N8Q5rj/2/u9/ur+kRr/+
dOCoOA/wE66i1N9z1zILtKPlVvkwK8e8DaVTZRsFWnGz4j1zDEpDxnVOD3i5CMe6WTyZ4ODchm7J
cqQMuzhd8vYU5EAxM/ZY3JqZMNydSeVxk0lPfWe2U3ODOGFZxujHAnvTsDE5Mgyx7wJ/8E4zPdy5
glr5/vs/7feoCnQwgMP8bfDp2Gb9h6k+mdgjK7ulfDWysvWAJJosjOfIqN+kVEHNAqGd7nU4y0/h
B8BJWo5WRo1STW9e6ia3PpF8TuwCmP+BD/3tFeY0w/kTINWh4rXxR/nrk//0CuMZW1NRN/JtUmXz
WOcDXXSEOuEFE14mxEmaBzU+hGl9y+3o3MET2LAP6USYuUKeRjuemX80sf4LAPz3o7B+KhyYVt9O
OOkVk/7t/At8/qsgW9WbLnzrVJsS6Nur6ujJnkF44p7YbptFvUef6/mGeBvdJjhl4Vi/9xa1wTZ3
DfuJ/83nY8vnPhXtory4WLrxs/Sq4roQJhWP6Rb+nwDj/xDUrV4oLggbrmWY3TN4+vVMLG3uCm+K
1BsSfuO98gSKNs+v37sxzWUclirltFy8j8HzqXtCq2dZMMpMdTHSEen+gTb/XXS9fpNoTFZ0n9Oa
acdv56Eggr1slNu9qSVq7puoZpE/V6IM4jpUy6PlyAahP3bZ1JuWXxqUuusj0Nbh9FULxmKxZK9/
OUjIik2jlvFPLqN/XRK//tZsUldLeQzHAsQFK7L90xM4O6WTZXOi31xGWrdkA8jnsmULthe2VlnM
sqmJ9qaB092QMbhh/tYQPjO0/hP4UHLU/hJ8LnSwSayBYqs4bYPunllgcD3YkX4dUZYzsR6j5GJ1
KC427djWP8AUcBXLdGfANqjxNe+CQG8Jwpku0yEc90J68jolDZOh/KiM58Ts+bVmBhLGboSN+RFV
pXHtJmP3JOlW7pJxSas/vZuUGj9dr+tbEJoQjPifrcA6iohfvxlMPkphSnN5S6Y0kzTegX6K2FBc
17WdfYBgJWympfW2NmBk4dE+n5dk5Mm4XwJrfWG65F4hK6N/nP6LiYWl/p8R3v98ruh7OM2gePnF
EHavpcFPv1rRDXZIamjyBuDL0tm2Ct3FocuLFge9yf2I8X35UNjDBAjSG09RVWnYj8EtUgpkr7+O
iDUljbHzvwc3n/4o/1pfs1+eKkS0HsA9XyHDVkq9Xz+f8pMGrDit3hO/m8+HElRk9YMvb5omT+/I
Shw+OHk9Ery1Etdr7/OWmGn0XFudPkmvmq84ytnbD3lrDhvn4e8vBGSQv30+ZJkcElghrPWKZf6e
FhmgVDI6UtvfF7cy6Bbwekn2QTDZ9NZO2r5Ec5dQQSyrdq3qUMrscafCoGKamsE7D/Pc7XYGk9fl
DJNhWtsRmbc4+JQKzYUwtdPtTbbwa8+sk3qz7msYm7Rdf28jUPhuQpFsipDK5KjI2n4pyyZ/KLJG
JEePlernKL21YsJ1rzxfRncReydKw2jfw869NXJQ3mb0zGYi4NIrvsbczu+AEtG5W7WvL6KqlsWl
wA3g2HAtdrGKzG7YLVbrmhR90hG3+USSLsOoaPmwZ6c+X3xdf3GU1+GLaeDCuqMwYX9Qy3749Bsf
FBysKjUPLpgrMEkVlhcDFS5nuC5FG2c2VlOcquyWiWm2w7hGIwUOnkdQHZOa/aciqQoGxZnh9JvA
9BiJ+NiO7GwzD8MLLpVWxD7DfHUVBq2aL/BHSvRlW3Jdn9mdP7nXPmVXeeYasrc3nT0MX9iFRLem
IOaTbA8dHVIsEg1IS6aTG11pnnPlO/NtTqjyQz/VzJfVqDImQyDTySYM0H9EQdbezbxA/WXm+/Wd
Kfv2SVGQvlBeIePqtGedrBI8imon5TBcSJT39gO1Hc1rVKjzfKlxikon23nP2ZinO2yDi++hZBK0
oe4usp1HyMbRcJPknpMBHSvbxOBlxtar3JqghP2ePD1xnmLl/MSTQEwConQCOEazClmzeeWLFRjW
q9siWI69Mqg+qjSZPoehxPx8KSfjjb0+6YVJ7UNH99EIzLLMkMP46UbOZt2OBrEB6kgWRllb4dbD
E42vpveHAxaxiJH7PnWvK4vEsZ3MRkCRCenmrR6K8sueelZ5LRXj/JozwkzjRjeaI9zMPNTBA2cf
JW/13HJki81iDsmXS4V+6Wade+kszJ1WXkpHMYwTp+DiRMRjO/Mw/FjFZdkW7mUdqAfCpY4Bw/vQ
SBqvWlLturhLExdWlf/fvdGG1vVYRM3VlAsviMM+y5KNnffZsesHplNlFMjsdQBCjo5DUDO1Aycq
IPQIMX7uW12hnKui4JnptXGboa6A47Ka6sao7O7Ecnex7ksrS3mXcUFnH6QYsb1of5rvMietblq7
jV6Twqgv20yFBrvNaR5BAbDwimsrQxJIEm4GY5R5zpt2Z/ld1QbOFrJN4L5HbVaHNlB9eqw7uPtj
FRCtZC9qCM/zyBCM/UdrEHsTEiyn5nQL576z0vSlqabR3QQag6448hYLvehC1kVcjgYhrMA6nK1L
8aQr17kbo2L+0Vd9xlhR8nwITs8TpncjfhB4e92T9qL5JWshPuYemCfuSz94aKa8PXoU3GHcZP6w
dSUSWPzgze4VrZh5a3qp8T64iXq1Zo2nFNaU3TXHIAO6lqbrzVB1c1f4Ae5TiZVmN7mgq2DUa7cN
VgbK4ruFh94y82rfHStPP1qO9Iu2JDQkBue0L8tSMF1do1oAje0kZFqeL0+g+tCELRtsg5fIVofO
FdUXuE0AOTlLV2/MqOGDJlFivypAMbXNasr4bTEIxuY9DeEGYycWXcrp7WjDY+DKLQRIeJ+6LoEz
APfTlusz71kSdmYb2405XkyFn77ARgMdmMzwu71TG9Z0STG+1LukHmpugkaFJ+Jqmx7+PFPveGGJ
jzKZSwW3nxgDBjpzF2wyQp1XJAJl426FGp8TlVtip1stWDai/r9tKybylZMYpzTJCwGcynBjbTu6
c85WE65HDr1PcW3Dn1RV/WRCGF6GXRacvHqsy1h3qnjPWa+qHVvHzIUKCZjq93L2rogFssZNGyR8
iLTDayZNdXrX87NmmyhfnBnwJJqSWE6Rn2/SxM9IMXV7/8YO15ND+Iv44oHqj2Zqet/aniCiSkuR
LkPKxDvrm+gpBWBdoB6C8oFrNHpNezE8MeHz75p8Lt7ajMJ3l6ZAnHtfzGZ4OzRVa/Jr6vGl7MQA
BWn6nbdl6TTZPHECH/Ypl1ykbdsEd6mVT6+kQ0XXyDcYrIR15LyOrZf3W1H4nNaW8vFfzUggZCXl
uDlbsK5/cpKom7GwaqvHdGJPuZ1y7JHj0KzSH2btug912zVQDak9PPR2XnKda5rruJ3N8qgip6p2
rYsVh4Q8zMgE29tLWx4REbhwJmZqf0YrfwjKaEbXfmJMP3TXvHhTd3TyaDK57iRrVdfLrqLO579D
9lV1KRllfORdUj5z0bbTgaYHDMWxe+PdHdP0vp7G0IRE9QgvqDMBwZ8iRahDn4nTvFgLQwlhg1PL
almX3zoyv113ASgd2ra9jsaU/gUITAy7VMNE7KLOok3L7PK+npfuNFbl6O/YfZY3FAHBndASsp9f
F4/7nlCbHfYrNg6DJdVhSzt+Z461/8CfXUCLsN6hmK2X6qnKreXKi5R7PsxKmyc0MV62p682HnzG
+WKLElqKbZsoen2cJdj1e+sxw8qR726kbTyYQyZuA3ccnB3vbXTPZsdl+u+Aoki5TCVZaMnArUmn
eDmX2mD3HnCmKSMNLudMhw9D5ecF23Q5PyVRgQCICD6TfEzPf1nscvkwdA0PrEQD5y8yZxCb0arC
9BkrYVPcrp2uezPpXjgqNrLGkFtOgdDnnQbkZhzse9nGtBP/ocxrx0UVg5iU7YVeSBI2MiVuVyLs
0KsgKi9Lt6qPxdzkzDPMKXDPx9TB3GOC5Wh2XVAzVmpNPykfXLE4/GmLUuPITh0ZT/LstEU9XgkK
ULorzb8wbnCMGjeZtXTvYT2CPLem0yZxqdgWnjcluVk/ekgi70nmsgNzCZr+OcqYk14gAQ0sDIo7
YmUcsS4kPdcs8mvgg7Lljkobbxe2iX1ydDe6n9MSUox7zniFeITFGdIYb94JynGgbzW07s5vZHrd
cbza567o7B0jGftpnJZ6z+oFxqIZLA8dSZ4tdQzjGbxy4kk/tnni80NvT1AMaQUcc9Bllt51YV5f
D1mUS+6WPADhUhPTfr7berwPjXxOjvUyowcxkCMG5w0Ph7sjiKltqV8i7zL3Ur7WMGWLh0lG3xTn
/Qjes2XcYLzxTDRXblX406aO6llvMDvgC7DbvJrOxsoGJXaapnI2Xdq35hmQnT6HCS/cM9kl3s1S
tWG0Vej9B2LCOr5pJVj+XHTke5S8HAyMyEQikeLC8IYZXUw/GvcDYt9lB+g+FweZYdO5b82gnvF/
90BAHdwI1CHIqUCQieFftEu4a7yznIlDt6nQAfix1czJS5jq+b0IwzwCkW9zMyWgFd+BU5YrKc56
OY3V0WtVI25lbaXNPrFoxS+YPKtrNkwzc0mcD+05ZeM85KF4nUXWi1jYibwgGaJ+Cere2nFMzdFu
ToNGcXJrjBla4J8wDtwFU8/Ft5H3m4keNq5HxjVCJf+e6YhxnaelEFvlms4PN+rla5I5uRMTgAo9
mzsMPcVS0ZhFSiwrcdVfNITXHmpjCsFwQimDs3I2+yfyFfVL15HIce5mCMSo7ydW56YeNHhmzf2y
aYxmOtNMG7leNYJ45rH+c8fMHHwLNBHsuPCrV08Mk3WX+91YXEXk4tpbnh8FK+y1H/SYqtnXprXc
JWiD8t0/ulwmuZEl4xvjxkluIktV5cap7UHH/5CqhqTx6/HN6EtUh82qU7L5fjvoqX80mI9mDST3
m/Sz4BYDEifZdRpR/nYxwuoPQ8m/nM/+3SKvNo/M2Mw15QuHKw+P/V9b5Mhh+67aPnozl9k4OEMk
Lq1oIq22t9Z1nW0cUXnifDss7r4NPGM7dkHz6CZtd7AYpRFMn5lbrRJ733oNFu0CIaRy3Oqq4xjj
Fu+6C9togl2VWvOub1u1Na2q3XfSA4wtVPiMCcifnE7+crP59Y/yWHkiMKaLwoLkd7eZhaV21HED
vy+5QwOx5OxxrSZYnvtsQWGWpmp4q/s0fUrHTjwhrFMvHigd/u7ZzCp3JB6Q02f48JtIA84uxicR
IQzEGrvIuXXC4ZNlf85fS0P9+PdDgYh91E8zi/UHwcANxSwGkZFJp/HbOoU1pfBmGVTvCrim2ioC
KIZNkznJuQJxfuSfg/esTBMsY0JItFnm1up2rozKOzmWzXtolsGtybYCryXljXc1mdxXfR4kiALy
yRCxHL3hfLT1+Ny4PbRvCJLCNZdUwIDLZBs7iaG8ipUd4Q7AZNg+MlrU5io3EU+4W1cL92XDFpZi
d3yMhKYn6EN/eSOUw6M4UICWmRTNU0svrtisw4BtIsjMG8PGFyV2g7B76irdVZtkxC52U1ZCrwht
lOW3vg60vfE7g4WrN/r1KRRzAqWmx+KFin/pYw7W2t5MrEtu+iSy3s0RPQnTkdIZY0v69mVAAfHA
qwyoaUKOf2oRDlfemHnXi7YRJyXLMl0hPVJI9ey5vyrmrP1KcF9/aVuRXE1w2cUmlwGelGB7FgH2
Szh+GwgPjZgRCunRugn7ncv5Izj4Ku8y8DpUwclo9I/Z4HmaRbLXHSBdok+RdtHeaeT4HNaVOPmI
ivkTlC3e28XR+WYkFOaAcrO8LgYN+YV5D/Kjv3+kfhvT8UhhtI6jJZvANfnyP8ZgcLtNRWpu+R7y
w36VU5+91lVa3TvDYH/SiGcCZi7MrjvA1ftyKANzz1RlvOYoX+4KuvRbcrWtSy1q50/x5/7vjzvu
IzZjLTIOnDUA/XdDDGpnI/Fl4r6HfZWuYcpL/wh3PqV7PfvWNd7iOMEr3stXEHvnlpGFfVhQxIkt
mNdw0H0yXDSoQ+izF9fm4sVu4MzAe/QaBSNPdO023TnzAP91IhJn5EZ3eiaSanwwooz4IuWzd8vr
gnKNk82oN4JFocVBoOpjWxXzzTqOOmO63gbbUQmirOmUptcShpKpuMr802w2LeRVOubbtkupVbMe
QScIqEzUZh69yorDxRlPUSbsJ9sd4UzyYGwfgswciu3iuCwE2qE7OaFS8KhpgZ1wSEUdQ6CNDgoJ
IU8zZc+86fljzhfTnbot/UfvbFyos4YpgtffNvRn+C1HHB0HjVT/qdagl3//IP0VxvDzucqeCJtu
trwEKJgWq41fLwtgHID9KLG+TLM2P6SJAqBBfLyzgqE5L9JOHcIkK05uLnFsq13jScmoP5v9sj1a
mbTPcvx8kBeTesWx5RrbrBv0fumRQZgEXF0uZuvv8qZcg8RDq97rEe0YQyPQ4MgCTGVms1btxc73
m/yq7zK1nQZBUdWw7fE61R85FZodGwJ3qxvP/oN3y3/clfZqFUiyUYjRwOpnuT7LP427SUnuq1I5
yQdKh8jZJUOa3nQd+4J9XjfTdyN1+2LYkffizIGrY8qlqthWVmGt0KPhAji641VS0llvk3DCZyDB
ck1tegTgtybskohJ2WquEzfMbnMe30ujKuUPozCsj74w+xt8Gszjejd0OBQI+w+bBs9dVwm//Lz4
SrFwYyiNuxSmgb8tYTo7GpAATcO7izTojTF9duSebZdVXuk9azWHJyIEcGLMUQ5726jrhLOjMiku
Lbg5li7W5D84vIXjAVmRRoY9yemmzK3w1eOffrDgoMK48qjH9tU8uI+DiCRYWk2SDXM06nrXHR5r
h1FJDKQz33lIpA/Iw6E2jGHei7AZ9s0ARcn+OEsPfUR81s70C/MT4Dqdtl5qKeeBCUepmFI3+oYi
Nsx3eTtED6AUk3UVGgvSG4k9Rfk58Gd+u1Pp/DAQzGDzPniB3sBw64PNNHvaoHDoGthFG6iXqtq/
qEdL3Hid8IrdYk/ZTZMFzpXqMutliMr+Ageb6q5R0XzymBUxcsIX77vOmVKafio5wCZuIpO68UqY
tXHTzo17Qdh4x5IXw+hnGE2HtoTZA0ijQ6bMHKTNt5iS8YsBUvU6zA4om4HVqYXfV0cZP9J5X+ii
zr+dhcC8/eDUk7VbsqBpNim2S+2+rew5OKuAsMLYmVQ4P9AdaNjyqWnBgjFZTi496Q3Xo0w0Ym1v
ch6gyDyGIgEq1usEJGG87Yngsi85w10n3Kc0AB36oa7HnQnsrmxwLq4depEEN/hv9L06PeZWzbuM
xNJ80V1uZzH7reKy8CPjjIk9rHW6TNDnoNDltbXM+UMXlMNMfpdsbwNrlI8C9eJNE0ymFdc+X8d2
gcQv9mYXIfBzi6StSR7ShGnT/VryouiT8bTguL32DCONIufLpM4qqw6LM04iKzwb4A3cmG8sfNWR
VyebBKAh305GCKpbo08r8KAux2uOOP8iQOeRHm1RVe4xqyu7eC7dSBUx5tNFuW9yy7gieNsawb6V
UnNcTdB+mZc2RSxrMTBgjmrx0dmg0rHQw4yTVqGzE+Od6NP2V8Vt5xOgvbrY7mE8wqsmSnuF3tXN
5JmLSmmB+YyCw4C8+8YPRwaUI3Yf6LFc1SXnXtNE5hmaEKPbKPQV444w22LeTTXwIf4kTY5uPAn8
lA2NH6KvoSX8YDAlH8xl9Je9aBmSyX5mPGEnwoXCY8zyyKO1TAekavBDYPjFRT+SGssQqqZqM/wy
2WsUNUisvYLFRrtIfDt67urL1vNCedGg+NhBZtr3bDqGLCaUle1qp6J7WTX1aRktAnd9Jw0fQjVB
caANse98CSmDhkOMTAdkf5tOqr0PrSw4Ii2mU8OwROVoLnzsFLrQg+lLpxbNI4Pq7GTSFTKrgky/
SmTmUBxbztE0ddDvR46ILZ9zOKb9oqvYcSf7lhMMZ4RRuOOLLbPaY4jPp5kKljbrG7VcZk3aIKbN
ZFGyoyIIdWGTlJ4l/liazLp0cSrwKrtHJ21fCexcnPugrJsLJmG4LWczIzzm7ZMAHSzKBs570cuu
oA64UItXNxh8V+WXMMnvxBF1DDFcsZXs475Y9DXWIGxQ4JaOBbSC2AQYxYtDMiX6Pa10cMrt3t/J
hgXxtrdxmD6QHSwQOSLXwJstjRDpr+PSb/CT/rzNI+gvR9XvGbreJ9Ro3Ltj1nUkHtlF24LrLjjb
sa/JH1JChbwNlU2FHfiUfQ6TX+6nVOo8pq/WV4OfFgUEfcX+L8unsy4sjW9Y4k7AdLbC30wEQLyZ
5Vg+BZheN3FXGSntcdPKCgN9TyWs45LydrSK4aUnp26XFU56Nwu0hnELdfq0WixcVYp5zHZqEwTq
oWJAtjOlMVfn1hCo74CnathmLpuvTYUoPXrmTBfOSau8NM/ARXu6frb75Y1rtKsGq2d1uk9CxDhX
w5j5WDwYScLhKW273kgDpfg+q7S2mfcaTXFwYH48rlvfnla4ibQV2Uz2q7YylBdppiJ8ASsxB/ne
IR7kZMiqcOM08oY71c+yoqDr9S3ZgzyYsuicexOeQe/xciWbDoi6GI/OwNmv0iR4Z5mA/IOcaxNx
CkXGjgWog97d6/1yozIkt5eMqTp4cpqWuLH6nEmNG2U3DmnO5a0dqCT5hrljfoCiqB328yICxDxa
LuKDlT/KNfC3/NFD8iw53KtRHxSJA/ZWSu2+DUMwies0kMUDYZsI/krVFtnWWLr8h593bnRqteEG
0L5sr/A1ESANeqiakzeij39pcimfFMxivvf73BObbFBZgSSXQLxN1xg+EFmy4IvQmyBZlGPaf2Ty
oPKDOSXBfKWltuxTGbRoAlMK6nlr8d6gmKpLvtIkxJ9gK5zMO8MhInw0zW6i8Bj8PZ5FCVPN3EN5
uEouhz18+2CwMmjx9rDcGlZaiqF6IGhU3VtiXu46cx4Y1aaBsnYMwHBiMRITMKIM4fLjYtJynSQK
gySNXhefQdCzUOua2b6JpPBeHSzVeWlCy2wu9Gyz36kZ6MxxABbcxBlWBXc6tFmOhd3S3BMwW985
nNG0CVUwP/m4EN2LAAHWRlUOanzy+vwAJY2QR34i87I2C9O7KGfNojq1xwrl4VoyIxBEovU8BknK
tAJq/v+ydx7LcSNbt36XO8cJuISZlkUVq+itJghSpOB9wuXT3w/q30g8ulSc+Z10dLRRFVBA5s69
1/oWy5vKg1iO8lgnKjG3g4iT+KkOoVLsh4oNmlBKp66fak7OD+ki3Vu7DW/zNkzBsGxaxADXdJDb
90xwhFqNmWB8x2Q1fu6xFD+w+DkJ0o04Nc5GbcZHa+6MG1H1UcjyaNs/8E/LAYaGlh9TrUi+6zr8
htUizeInoNDFJMhQHHENko9VP0rWDcuqFZ3phI2ViB4LLhsMj52fmJiX68lNCXozouabI6eU9n2C
zSjVBngJncIgvRpKXwOOkffRg9tP6Uut58ZDkw/Oo8RqIy8yBJJnC7ROvhejNnfY7iADbQVTGoKJ
/azBdTvgIMhl3VibSNbq0mcU/5gLzKurLtXkRudxqLdWbMSETNA/0nYUGsMRuJHBWdjMJhjZpbLZ
7/EwP/iF8HAJM9nfYv6mG+fH0cmiUfPIs8Fkm5+yOoPqAbzqO4XgCqw8vveqsb+L9Hg+i8lN9NXo
aum0nbvWvlFAvx+nuXxKI+ZDPtBztsDSG+0Vvoja3YyjP97CQRK3bVljnu9oF+lgmYfqLAuJgQfr
ALeZWQD/mIkzfkLEQXuiG5D3VnU4f3SiKJxdgevRu1sSM5NtHmUDRvsquyzJl7sY9CxWW7O3JL81
Ha2dsurovbRmarOfp8b/L0H/P7TmviDntcVHmbz+Kj7nv/+Hmmc7/3LgFOucpZnf2MjI/1t5blv/
sunUgDnBa0t0xJIy+l/Kc9v4FxpwUNGkr9qCEFjUVv/FzQOoR/ICcQGI6JCzg877T4Tn/2D2//cg
6CJEopEOHH855wOK/RzSAnVEzprbp0xt2PWjro43NmLtbc3RYo3WK4KgZDGvSlz5gHDW25uF840W
1CZNsnPM67me3McCpxfUoiceqWMXRxdMKDZZawQS3yBFXTAiZ1/N1mTvJjtctVFZPGagDi4Aa+EQ
g0lV+CHKXsIPDD/Jv1mFLy/1qNu5KJlDpw43Jl3z45QZcHuiV2IDzK1o6dZDGl+8pSnm0ektIjJm
kczCm2sYNUBWuGu8IUhSz9+qvnvU5iRa2zWgtEak5nVMLxWFqLqVUuwjxJrnxC69Wyct+htEAela
b2S+nYbOCKaWWTTb3bYLNcZL1V0XVg8LEdACg3ZjQp9alU1KW7CfhtUU+uMK19sBSEIF6NvCKdc6
/kOn11dRWAtIMdllzcuISZNJi5qs/K0b9B0smvQAyBqUWNF3a6MMgTloyWFM55cGseDasEgRR4Fz
GljB2bNx8RuZv8uTUe7ZIFMk5VF/0WY+MfTeQ2drW3LL5Crr0geg/21A19S4Mbve2foWveABOoc5
a9gNX6qB3ZBaFvs64DJH992NLucDqsKnWus+iIMfYHD45hqwkL1pahxuWEDhE7Aog7Aq2KeNGNXi
QsMpmBIAmOHoUIr+jlPVuKKJEVUrzisPCLEQbGk4uT12kGfNASdrdPoDLTydGn+Gie5g2ytr/7Z1
nKNvAGFpnejkyK5e28AK6OeHwBUJPUFdAIWO8+kKC658HHLPv6RBU+7wv34rDDm+2ZXZBaWWP6CZ
v9Vwcqu1SBU9CnpQFfznVbGoPQ3cfSv8Uiezm+YNomnuIw5uqUL3lCPGW4XmUG2jUrs2wvSj9PN9
NjPlqQvnyKEBCWQqFaib7DLU0RgAkAHr0r+l+mPVpo+tlwGngmv3RgUKhC7hBDC1o8PscwyvzCWA
ig6Rtsu0kdbwFA+PwzxbR1oW8xa8Wbojt+oW15jGyY9kdass4g2NNeiFeibWvTOGH0nOE5OE0wPT
N2ubpK11aVn5tEZjihUQfAG6E2UGCz91W9vhjG4Pq3qkF9MuwrxlrEMnworsJemF30zN9wx85Xkw
4MYhul/1A33r8OA2s3/OOyQQzJIfFL2JNcvXOgc1F5MncAPcsiaWjVNOzjT4AXVNvIor6oDcSNM1
cQQ8KCCuSysqNkLrb4fWa84iinBIuE1xI8z5zbez8ezZVXEcJiyUupEm6B1lU69FLnOIZ0iPnMXA
lW/00m3OieAoXoRmR2fJxlIbUc6gEC2f0Lz51/QILIPPa8nkAdgFszifXisXN2heW2m1blORn4G9
qRumK+kmMZCT0GlS6YOhhcZVVjbusCnmkA5+oXpOCiGDmtuho1uRcdexy7rlrQtgrKZ75TU2naOG
AwHDDarkeGDwrNchojplCgQSifNqx8g/oI9p2bmxUwhovmp2fd20NJ0oIkcO8srfiLItTF7P1npN
IDs+tW6dWzus8NW286TaGnNarGf4LIGpZTz6tjcVB9SK/kDOh+5vjamLH4ueK8JLaKwGXddO9AqA
kVgh9z9BzcY4pBmvJ3Mgtdpivp7g5zlw9JVvaVMxMSplOO7mvvRRh/Am91qTvdm9ayACaHHgTxqn
fTpcaDCZ6IZnhBzxTuEDmpG0OsMjgTIRoNBlDhQpkKXMfrEEFUwUjboy+JqjUhvLag2UBF2xwX9s
HnRUkjeWmpzbqdHbi5Ce9ge58nmPuQ+VSC/iKXCtyH7NzdA+MIHR07XDe4K0iZM1S7r/nao737eO
0Vy2lGJ7DlsOVb/UdqXI/YMQmLBpweVnU2jeM2SIfKuVciT/rIwWjaGISniNRbU28yJ8bYgGMVeA
j4Zv6eh4V6YZyaDJjO4mysFXxWLI9yHr3DpvdRv524J9IjH6gVG9tu2V0R8cXFxHTBbhLmNz3bfC
nsr1NBtDggNfig9DFD1AkVD/hrKT62xiN6RP7Cqcx363zgYOCmZHACatuzVt+gkH7GCdpDd1Z8g6
fc3wCPTSiia1fZjx0a/9CkVFbEJpEbHE2Ws6nH19fJmTndDPwCkbb3rO6oAOVXeqKAhJ4Uj7jVkM
PJdenKibzE01BHLogNORp66I6eoaOaxPCAnlbupTe8Ohz9iOmWE8w48r3mYtoadgEaVr9aZ54esO
f75NvBg9x7He9Y6oD7HRRywB2G0DjpL1rqvr/FqLelCqahgvYdE+CLCvAem2ZCm4IfZuxy5uKIzc
jUzHcY/aRW6YbIp1Xg/NKevnfBUiBNnEo3IDkPH9BjOQFnjxkpydVda3GYDVGngrxBxLejtLC58a
L5p/AESHMRsqJ9CmYnjgbKRjp+92k8VYo5IvocbOXc9+vCnyXTiU06EfvYC6+56lbJvZzBtIHa42
7hjvLZ99Nja9eC35/WzZmSs7NDY1qKa1X6RYjUlIR1BjgtRticFxIrGPB+cZ+NVEl3MIibOkrSn6
527hcNCJ3/i9MwUec+ePoVPZbWmG6aNE38IQJemeQ8fl9mjlVTE7gDpTwzpn86jvctdOnrxp8G9n
TNYAFnyxRZPtr4EeLyz3VD9SONxyVlpnI0VWIqy9M5XMcbQBuZp7Vdjxrmi9teLl22RjsoimnV3u
aLfMcsLV1Ni3sWa/zLomn0WUvhTaZJxE3iRBQnVVo+oNzY0nuh0T5v6Qe8BjLE+ty3nMdxLAk6fi
+gAU54fWFJs4ZhduSryz5Jla8CZDKKJMhx07DWw5FDBfRzq0NjZ2pxHJFvvMva7rdeBqLpVDFm4z
JtWonnAjzc2Hx3sqx+Z2Ku56dww823kBcLeNLesSOAlgXwc4qJrxtQvkOO+Ism9b7Hm0CFgfCLk0
NpyN2L1HvET1ZU+l1SegKEd9uO7YPrN0yHdR2a3YUPeyYTZtWVj7etPdJBzTLhL6wxmdB95V/0FT
ygC1OP/QO/peg5NDwBvsaUODBjskUZcbYbsvUKz3SL+2JaXzkQbHBrzuD/SB/MvxjjRu4HCuWTeX
mI12tZh+wPl86HUo6JgfFQURerMo+kkCODmiCMEs0v8vh64PTMdpYTaZDDoTmvCd6LVnXRrJ3ubg
yTMU7RXjVXKxN8qf8ZZFmQpgrItbL3EvaqZzHD3Dm8rE7L6Slq7v5SjoL9tAEBOjuoqEh0So43aV
Ndi0ZLYv0JLIdRGzgPMaaNhpzJlR3tZo8nulVcgDwmq+Ywg+8MD3VGycpHMXrrKWqr2vJz/kxGSJ
fohzkGWqYd2uPNTHpY1uzRjZKhz1FPmTtwYe3p8RLjB4Vxw+LMe78LXUYyYUuRdiIMZ7lXla9TS2
UNyiqRgPoiXbgq+ugJv01qFq23bftqW25tkNH/QQ9jTybgxDdHfXqZcx/zXneOObEz28BOAN3QRt
LerK3ke5RMBZxVcuc9DAyaV5bcBJO1uuTxhB3ze3IV3KZ5vtbGdKXV3kBdwFJJteAfhFt1BaTvM9
PNiG5DFGvevah2gHIlyta8cd1pMVoqVdOFD2iFO/Q27MrJcKtDMAbQHnTIePEdriQtcE+9Wo60Y1
mb6xzBKjnA8ijAlQehy90IAaHIbruiETV466+QQ6NTvB5EivSwqrjVFKeVnXEOykRkOyFnN641ap
uzKtXHtmCfC+9VkmLuA/RGvftfsLdO9ACEyrX9PveA0XdROOMUA5bqMFUYPAW8j3IoIc4IT9uq+N
R68u92lMdqy5p1X5VCXO0VM/QrCOlmf+MPVkxAOCzbA3IYb0xamVYWCm0Rl9JopT2h9pFe49uH2Z
5t3LYvigxO4OaN6NFWPWl9YOk12byqsYVZihAsOhfhqqeV808fKazhmDeUYk+5Z58jr0lHdgf13w
ND0HHtTOV05fUPOrYW3KhipxkEQl+4oxcxuNAaqm6LnKE3kcCxVth7QizmwS120CO9y1CYWmIUYF
Hlfa/RDmabjC0Ri962Bht30nEbA6Q1VRemc1x5bC3Qq9867ZwIqLRu/lJnZdqEojDW5i4D2biKKZ
rKRpMmlQu9mHVD17cWv5A3i0RdFkTVA7Qtscn9LBCV/D2oiMVWlV9pERAzAlyk/gmlOtNgkz0ktL
4BEfx5LvacAyxLVZxTfJgDC6VDF0uUyqBHoCthjYwhZyLrMH9DE5IMN0xNVpz1BrZXd+ASF0rh8t
bUhfIZ8hAhrwVgfpFDsbmvD9Fk8EbcFOWCgkrHYBPxtWsaswVAQhZzpwWsNwwNNento0SQK7Dum+
Z1UqP8pxcNYpBJ+gmUqwgbnf7eqiR3SKMfLDUBozzroIry1sP6vZ6/vTkDdxexxEke8dlomD0aVW
kM11c2hG5xmo0h6I20QzzYK5JMacmQT2jW3jp+MzyuLqVjqV2vaFDY3WartuXI8GU6isG9Sriryu
3WD/WISQEOeF5c4sxCh4OhaGnYZ4mxpkCHch02G1KoYSo6Aj+xVivopyJPFOFeUVp3JGZVhf8id4
/cPyQhovGvS3AnUQDVfClOdu3SLc4eCFLvIB1H99nG0GVjHa+3cXGbKx0nGWHE125ItCCaQlYRtp
lwM+G3A/ZAZuW4A8x2LKz87s1h9wiD7sGneLWkB2Gf9ybeVueU4aZzh2LeQn2N/OzAkQrhy2znkH
rV+79+08/ZGkvrte1Pv7krHJC1Aa1n5N5jd0C80Lk771to/0/iFFweKseuEwUEL3yFtdYOSj+NK7
vd8MYAl81TsvhUG0HcLiEkkXYJsGVSXkvYQidgXxlJ5SNuZHrNvjBXmSIrAGa/xW62Ci6SDMgE25
URLtZP2R6b153WBq2tsMYM8+ApftBNbnBQtBrth37IQHIR7PjifmjT/Pr2akXgYRXkcJyAF6Mxcy
7zYzqJf/39ck2GbJnTFpOv6/G5ur1zLKX98/uvjX3uby//zT3PShYLgWelLT9SxTtwz6lP9gNTzv
Xzq6EttxbX2JnRLO/zQ3TTqigFQoRBGk8hAa9Er/OxSEIBEXuQ1pcvRFdc/8T3qbfMIvEhdMMWTb
8MdTVRm0NZ3lu/0q4SkiE/Sf5ieBSit7R3cnBeJkuWtHlfk+soCU/nJrrv/pmf6KouBr//Z5yN8p
/1FGeO5CE/E/fV5pGSwqZRkFM4qftW104b09xMVhVkN6nr1YZy+G8Pb1h/5uK8WPy4fSWEZKiuAB
Y/8nnZLZeWM/VDYCmUZopy7PYvZ5x0I6kmd/ub7fJUM/P4pGMR5WCyU2P/onyVA5tLPCOABcDmYu
TtVF1MVgCstClu2YYAKskm63//l3saePf1PL/n57PS7S4wQNi4Up6r83qkVmAyYSXhtgEe0BJBXW
DqeIdm3GHWz8psKITL1iX+IJa96gnHb7r+/0J0YLLkgHAyvqF+6E6/DXT876bGSl6WkxBGG//MhM
WR+w9yXfMkhYmxiR+siaHdsXtdlAhGr6PaRKQcT5ZNI3G2Rn3MGcmPae0Y/P42zl0ebrL/jpef/5
/cwl9dA2BXo9/dP3SypBmlWuN0HjxQje8WZsOjE5gZcP01YuHcyvP+8T+eDnDfEE3lDh8sJi3Pj0
wGut9Cig+i7QFB+7so3eRE05U59v2bY4NlZNeptiyM30ONwWnimxgPXufJqqLJPbr7/NElf16+vn
wRPQYR6w4EDEM+zPrx+LftWCKc2CwexstULz5FcrmPndsTENAG0UKikgVswKSV+/ozOS+w6WwLbL
Z+xcfejFt5aiI0PbmBk1CLyIzgch14+RRPHIaHWqQXIjWFrjVOaMNHq8cBXry6koG+1QxB5GVZMO
Ea2DKjzDtta/fX2J1vIL/jKr+XmJ6HvRYP98Dz+/gbWUBglcAPUEPWEDi2nTWRsp6+khb52MTLl6
eqz8huJ+7g3/Us8B2DWcR05tbxNWEQp5gLzfvQ2G0IDDTPldLnr92wTgbyFGLuhqo34hpZ2Ob9en
75aBZ6JS0nztleZHq4memU4WwmA92vTaqatLBVK0GIg/ivz87uvL/Z2G4P5ztWTxOobDEgdpibvx
iwRTG8aQY12cBwpDwhKvk627WfwtEPvzW8Njg1KaLi+wDJ951ifmgicyBs/8CgFHsuhZoy9Wh7I7
DK0SH96SWPD1RX1ar5eLMnTC2paFjDb5Z1mtO3VNrFo+ziqq6Ix+7MgXmzjiTn9LFv/D+8DGsOyw
PDLgaJZv8svtK4iGj1Cw5AGCx+iMpmd6SB09v1Na0x17K8kXC3Jy+/Xlfdojfl6eQQAvJj6fJcj8
dDfR0/p6jnI2kHSD3ujfeZxPs4Y3EYyFYaH8d6xHvKD1SyaXRkNLYtf666/wpzvMyJS6BNUrcRLL
D/7LdWvjcmTWlxNY5WqUvnrFcwM7YF6bNEzOX3/YH54efkl0IYxOkZsbnz5ssNJYyixqg1pz8zs7
GVlpk9HdV1QbqziX8vvXn2csD/2nJcCizDJMljoe289hwpXQ06SBKhXoTaPU2mYYhMgK+xXaOFkN
OP+0TF0bLqOVWEtDUC+Vl5wY/9EkGeLESw8V85FzGSbdG/6G/q0wa0yw8RgiTkwc7RTasn75+kv/
8RdxHHTUrMwE1nxCczAwxqtBgy1gAItyR6MywYOBwS6ym79wNv700HPmXkpHg+v4jJQqPfSqDZdE
OdSGZ8PsjHPfTSOJS413BPRdXsTW4AT/8fVZ/Bw4Gkxa3K5YvtQvT5wa7SYzS/oik1XaO9cqw/M8
dk5QilA7ff1Rf3i/INQBDODDLErlT2tiFc9NrogeIdhrjMtd4aTpqbCUtx3Qit700pgPhJVIhvZ9
JU6jV0R/eeD/8FsiVwABR21NJfbT0vTLtfa6ckfNlWVQ2ACVCskVGnPtX0H69C+/vtY/PeqMMWwP
9h6Ipc+lLQW6syyWRWCzZx2nEjhl5yBvwV6trMeItLF04zHNOGrNX3/SP9xnRBcGGC8+nCf30yPb
eIDrxejUQdLow96i7XQbNzPG8MnNw3OqZtauBKM6WtIWKfgqJ2po8/Xl/+lRxigjXAyhAt/dp59a
dR5od0/UgR3D0oho7x5wwOjbKuluikhDL5ub+d9quj/8vKyYwqTCQDNO1Nrvj7IHHVhvOhbPKEUd
GGpIDehHN4ydyUdKd19f4XITP61lxhIMitECswmntN8/rOaE5GWjx2CIWu0yKdqHAT3pX6rUP3yI
uRzMjAVjYno//YO/PLAFw1RYqTErQjShkSDRwSeHa/HufH0xf7hzps6+A00HvJr/+c7lnRq0Whvr
YHIa+zFLGCyt6lqfsH1ZZf2XZ+MPr4bJXsqZChcVR5JPpT4zzmyYJknsGFe8L2Lkdhtfp6JVtJ0v
Yrh91+QugkgZNQfZ0v80AK7//ZT7p/tpozoSy8UuVO3ffzQtpcKRU9kGeeZomxYIoZay6339IX94
9i1H+Dz8EB3/fQ/3iQLDDuAWQaMJHkNF0QCCrkPfPRILmDW0nhI/+lvx8ofNnHfdtx2ujK3q8wFK
2fEUz3lYBCQs2Y+0UbVrj37WvWdVaZA6xd/e8KVv8vkFsDjJgg9l98BO+ekFiIRjgD1wqiC1rMIJ
gLyEzSpNtPgHL4P7wMLga6ve98cHVXvhNcpGsHgAdoZhFYm0+VHbRn43piangLbE+4FewiIvaozf
MKVQ+2dCjhZWMrTF0sOPgAqyGYKqMbt7Cpf66esf7Q9vAACaJdWIvVc3Pi9YlqN30i71KjAB4RG8
BsV/g4BZe2JYOVz9x5+1LIxsDCa/FWfP359C1/SALpgZxa2jRRtpjGqnWo225NKL+M8/Cmk26xMj
Zyr35Uf8ZQGZkYERWIrl5WfHo9PRTOhEYEFgjdPg649aOl+fHgibox1tBlZ8x6KK+f2ziDzURrTT
vFxTxIlaOtZIv8Cp9zA99W+lNJWAYS0qdSXzmc2nnz3nHY1uftdBMIXGzHN2jfFBnUA2FA/kC6Dk
4ydBlFJp1dvX39ZcNoPf12+8lUulrYM1Aw376Udo7LkTM2SUoEBGgSXEql9zN9dOdTfFZNImSfTW
63F7L0UTMd0hYmpdtaa6idy4uUqVHUGg0OUNNgGUboCjbqu8HzYxYq8jUazezejBVWBkxIA/dIqL
ERb2XxZt499P1Bww2eEXpi3b0OdyxqiVRsHK3AJRFAyAvvLrNaQ1bAw4Mk4Fy8+lVsZ0MGQMBCgy
3uY8VYev7yMhyYuZ8n/vJE0L6jmTtHZBWLfgp/+0qHplNddJZFSBK5lcrtO2ieIrJqEt4TVpjapL
669cVicEH+Oji2FZrJDYkN07xckPM6sep7ZKmzXtOHnXY/zmZYBcg8IAQcHcpmuhx86FLfOroWyR
/wO2hfS1hy37NmIIDuPhguYNltbhtomj13KOHxx3ebys6RAV/j7x0SE3xA+tnCWEFUysXmLrJBiZ
LCsC9eoA0NnWjsur2mhJWUj3SOsfdDgkg//NJGNYy1HiZekNUKeL0SXBmxzaDeKel7ZuNoOvrgg/
nNKNUzqQ7lx3xSSAVsp8UG3zSDwZCh1nXQvv1JkJZrf2IBN9baXmVspml0b5YeiKjz7UtkSt7O0u
PTCR3Qp3eLEkCXGoPgXNi5go1agmsCTVthozo1WeaYEiWmQC6auPXbS1kTt0/oD4LMVw29niW29U
9AOUf2/rxJKX1xZxxQszCAgyduO4u0yA1gWl0k6ziG/t1k9WZV6+lOAF0Muw/oZvlttAp7XX9Luf
aWlsalPfueKUyfA9ATelsui+mYdDbJuXUAt2RnMVRebF4LUvwFtW3QJZI9Rw1Y7ZXoPuNBfJ2tC8
bRiFSI3mi1abso0amhVpwMe6JMmjuR3ri04Xz4Pzbisbm7Qrrjy0ve38bmM6BdpodGtwD0en1j+8
/ocyrWO/sNeJZWZGv88B1ipPHNxUbJ2yuwAcA0/T8h5rAxSrT4tXje3ZzCuXw2V2BLt1izczcPOk
2Q5VdG82zo6nGGvVonFndqQ3YbnSLbVGls59nQcM8A7ApCVEJ33ocVTLot44YXYolEIBYnyXUb4T
hKVujCm8dMm1UZ3zUGfduxkT5grXBY9PZO9dGASWw6ir6F403SRzhuhRjFnfRFFd4vPh9Btqe5so
5PZiRHrINGDtkxCopdqBts86tsRJdRbCCLbZ0rmICL+wCBgoK6xwyHGP2GVMpHPpbvAfEKyuIczf
eZMm4ISUZ7/qKnw2ExoI2MNukmzRtb2QNfadWcR5qOOLsoYrkENRcszigsDws6jI24qKcTsZAAVY
Jh9S1dzpY3FD8vd3ZTR7Rc21luEHQ8l13RpbQ/Juf0+wPQJN2dRD+pjqz+Ui5uE1wZa2n5MB8kkZ
aH73hkwFobbdkNYQ/+i87hBWBta86j0enJMZtpui5SZMyUYf2q024GfJY++inwmQ7YcAeNahyohW
Y3bQXgxpvMsteYbkSvSQC0Rf3OcCk/pArPeCxkYgw5+B0RuhC6Pi25JdEZockVM1lHxCYc2xWJXA
WHR6srCYbhU3sG7wb7KO9F6CBjhtcM8NQ/1izbEs9nkVW2RKTLQdqZprEuHgx5zzWLyYJXFqebol
8BmYbX2b2BnqTyf1Ng1qsCKytvCvYFZ1uBdDj9qDOQVjyGyVSce5y12iKpq5uiTZ9m3Qx/zR65ot
J/pdo/uvbjmcUG/cNiSz0s10XInTaLDHIJURUZYDllokW+giT+WsinUkWYK0ProqcVgRom2/F5px
zyD0UsR84ToKlAh68Es8UVm1UajbqZdXSR3f6Nm7UaXEkA7Pnb/Ey0w3syT9pnCfU5ZVcnWBTlTf
ydVrgwr15MZwVbvGWSaehHKNw2xCfd971UXdtiCNJ1Hu/EaSl1V0DeKHAsyKnnfdfTS0TcyCE5mg
dThAExjtNgrc1SJ5bEZZvYmYSLRNFTrJRrooL7wZGzaGcPeIb9R9MJBirdyey8N46G+1ZgpCE/LI
1BihJAOQkMMkJ40BnxYjbZnmw4fbqVuVlT90oyLcfXbVNp6Q3c6ZD9HEiUy6qr161adWOxB5Y8ON
q9zL3NTUtpqH+l6o9t0nKfdsYXYN6C130A0ZRD3wiiL7xWPjHEA+DWdwiKrfk8eMsoNl9grDXo4Y
Fm3naixD7b6p5uR5NhsTUqKeOEEsJu2HMDuSjAhNJKwkS2Z5Eknu3yfY+69KFFeULuC1tqbXevW6
lkj0JVAetdVwyG/SvkYXH7qDPKOHZYF3+nB49Rt8XbuBaTQSzfEbiXzibVZ8+EqKYn5pUV0eurTR
0EpwnN73oRXDZGkdsQWGkt7SQMlxOOTDC2V08d2YJAEsOqlXeZHXj340ELMnenl2fsbsZWaG49Mb
49fCDu86lxceJgVxi7bybciTpJNgqjKmq24E85xOuQ/6clb9sLL9zrc2eZJXuxh/HRLUJNuYysTI
VulAWpqyOyUc5p5I0CNUrQ2To4dq66BZJenqhe2dIdgTGFtW0ntx8FseVLesPZrDfjoOz5ixkCgV
WnxMLfGetoPYhXKygsKx6M0I786eqldXyiIoORTcSRAo9yJ1rQD3F0Gt+ImtVdUWw2UBGAzco27F
2w5RLziBxnyje9XdkH2KO36wsdLZyjxEjbNotI0FTG+2J1zBW9KD70EcppseJ8SR0V2LnlBDJ16m
Jl5LQxG9ChRpm3ShIjAvmwCgpY6fxDsCU2ZQVw2hRV7qQcePmWyuIjkAn5D6VCNlgBVDrNKsSwiu
JLeuOc/sDal5b+QyZHS9CEVHHqHW2QSbvi5JG6yVR7iuyqNTr1BUumAhzzGKRHJVk3zYRI5vHJAK
zu5qbnTvAoYC0MnE7gmFE963YUyp29F7YartsYHwjBuHgiJQW7H4ao/eHKMADtVTi0RnP02J8ZGg
ffoRRiJ60HSnelPNTai5KAAlRfTe8PtoF9Z2ejWpsD65ZRLrLBgygVjpoFUVDhY6iN+oE1FVkic/
1pcAxvW3uk0IQSCS8zhSI992cJwphzQ8iflYHuZ6UkfUIe7KbwUnorE2qB3lYH4gsCKSjUHcptMn
uROl+dTpFgNTrWyYS7eTVEixYn0Gh2BjtZ2jmttVVXVPTdK4D+Go9U92RscvKh0xbMUsSlz4tT4E
kzTn7x6BhghuJg622ag3OWobtJarImXnQbdtXc3EWBSQa+3ppgx99dQnphEInLibye2H+jqx8ISs
+mbS3ox0Tva5bsbIVbA01zG74URqz7ppedY26AenDczMFlPjOFodcNhM7uMyIYGLIjuwOdcehR92
95qIBbhfAaCKh9isr0Vpxdp6jgGtrrIitHeRDrh7a3Tk7KwAZAzJjqOxf5oKv9jpPRrmJKqte1Fj
G8dSiGGWH89sdhXu732UFcW7Q9/qbsAQ9taVP/CzMm3GtPjBmMrauig4s/EEGGPY+KktbjqLxXci
HQQyKJybPNfdu8Yo/AspwcG7xEQi3RsHFvPYasJXZ+j8K1mnJWnqAxHita2FK1fo/bMzFtPZKKSz
xqB8IdooDwpoJsBWrWxntWzUsw9Iw2jaZs9r2+9czQT8rGyuVWDjnvKBBLPCsQ/NLJcdhOPktxFB
SbZumNTcJSRIZc+5RhASdAwZGPZITFLf1zBx5fwhtLo/a1OOyB344YvgVLJnuJ3emLVocae79V1u
ChiYrha/z3apHmuCjrdNU+7B6eU3vWs/di1ZZbqG+VLBXyT/A2Ygq1cFcHXdZylXGtJpfbFz2z73
noiOhdU7aOeysV5NqEIPYrZ0dOGM84jKVhb4OWKk7suiNADcYug4LdXCFczptjr2UggYhuhENmY0
kcw5xXl0o+x0cc7gvCq0ip1N+LiMdE0k9+YIgCmMrOm+rTRvHxJhsPUEegJEwJeaPRj+ClMVQ88y
kd6dcitn3jDfCv8vbee1IzlybutXOdA9BXoDbO2LtKws32Xa3BDVpugZNEH79PtjS0dTRXVWnp3A
AYSBZnqGSQYjghF/rPUtZZXZpfsYOUN+L2RQVmvwbVG876VGoaJxjF+RWoc70L6NCr0OmCS0qWgD
yajSQO/CSQ5Gr8QYwRKF1s+uTFXxR06evxtU/i+QxycUtU2r29tBT7RoRADNVQff82cUVFG0nkor
nDaZWZUch/dU6jahgylvYB20zsOseM2UVrsp7ch66rwCm6zUuhAtX2yAe0XizmQqunaDGa20Cda0
23u8cNCeXCEudAS0uMVi/XL0XAcGsB3dlKMxd+12AubLYyqNoFI2lLbGDknDo2UaLw0lobXLwnw9
Ks1MQDNUiJs29IqxsvJPKgvZLajUEmlOWU2XTFi/IsMrthOrlcumCCtfJF3x0g0hHd4JN6VQugvg
Ah4um6q7Cllzsuc0sluWXOGWI8ERKolINqVpEEjd15/V2Z2eTK32BcCC4gM7fdbIB1y7aaWvOFBQ
SRdVHeMiHoiBH0UOyazwEt+eRLQNu15uEBIrftyP3kbTCuMqYImg9z3s3Y4qIgtPHW6VxXdf4RAf
R0UVPaCoyPdJWEfXk4TlwR93xQ7rknGbwsj4ZKT9dKOUkCrV3pOcCTn46ghmfaiRZkgy57ArilxF
TaOO7gV9X3yOjFrZSJIGnoekau5BnCYQb4UjdvncRI2TjtRKMI44sV37DvyXrZF+4evHLF7oofZo
aulEBWhk48pZIEUELSzi67CxUW4W4UFtphc30uuV0WDN0JtU9bWCcG8kwriNFGSvn1jgvJIzKr51
EDMvu6j+3AZD/dWpve+UFbr16DAHEvLsY2+P2dJogPwtcWcwL4AezKdPTiqflR4ScKIr8X3UTvCO
CQEY92GV4/XTi2mttXa/aVEfswihxlp7Mr9W7cbbmrasgGjm9aXrEawdiczbodlc501SX5hs8q6p
R+0x9QBtBgCpYS0gTqh2lRAfDiUAgwwEXPigE2V5YF8J58YMiivPgJrLGJCbKjC/t/gAWdsNODF1
/sJic1uQFPs1LmxyRVk8bjS4rX7iTmJTTZG7VZIG2zpMEhwNOXno8dBsdXJwWWjW12PSYrasAWCq
HRsVw2oJGFZLxMpa4K41LSaGRLNjj7pDgGEAustTMuZQZkulIt3b0Ur0vjhc1g1okS2IFvs6yWS0
1sBO7LtcUfY4AbHhdbmDeWzIbweAmT+AkNl7pxgeWhFYOy2Z1F3Uxvnntg+7fT+QAgct7LHyBp3z
/tJ6zmL8wjVg6G2T9uk1JBJvA/QEz+14yNRSvdAzML810NN9JEBBaRURFzKfIT9K2RyIWzLA+xnq
TkKuAHuNxc5r3eHJNEeA2xSJ1k4JxAq9T4u5wvgWs1nd4K0FyiLhf/ZaUFMdFn6dJ9MamAVfRS2j
BCGVuLjxellu09pqt3pfmbeuMIAjR9kPrYnlswwq02dG7w4EuHOChOt2awI0+d6P4Bntak4t0o30
mVpN+1Irtrj3Yjv+opOcYlYW3KTcNS5lHzQbRIP1CqpLd1AgBXt+XFBWFuZQbsfSaHh32exKjbri
Fbt2vDHg1DCh7KOWE8dY9VW9jm48O6rWZshHV1WoeCkwOQ71yGo6wiK2czShbnhl2RrgcM0SXGor
r3f3Bm1KiUhzUevh1q0auVbi1NpaCW7a1NVZfOJ+VcasBiSQJmsDJuanIc1Cv4yZC/s8rbclQil8
Acw9NnuYTZLl4tpOB5IsVZc9sxenxU6TFa4rtGaIp0MjWJks7EESAdq+HrEM3Tl2Z19Srq93o21M
9FP7UGOgLDae0YtbLba024IVoK+wqrtw0xbngTSCXYPp5VPGnmnFD/QbSW7UCgUXjkt3cP1MaTiY
hTvBpFKpZFBPVxlEJhWg8k0GIuoeezpcahb4nTL9NCsJipo8STcuvJXe6/qriEi4bKtivJ8cK9vp
VEu/GPGoXGa45XTMbC0pzKrdPgWdXlxhBhk3kVXcyK77xvEwpvNG/VykuAuUVmSbNtKVlV7act2o
mAoyDU+Pqcv0vkRGz6EtHAd8OS8mTlTqeoHZHrROj9mYV8Fe1eOI0T6QGWsG3jP8lGSbJfGP1Oqn
q6rh6Io0RfLMSIuNV2Ynx701RfnPjrXVTiJwu9D0MrnrEyE2us6c66gsVlaUC3DqVHllfjO7FDzF
jLcIND0HA9UEl25ju7s0QC0ejlDHYE/haBrCkXhg+zss5HHTTjGWc3j4ZKiUuGfbRPO9CL55i7J8
VeR2udGonVNuySH3xnbm8PlIpm9Oy9vSShzSoRmHT8LzrrS0pSjt9AQyNwPgDncqnvJCFnxQREA+
rJEeemRRFHRGvEaZbj9iltuTJtBceGaEgcmD7S/bEBhcPdyIDBc7/C7Y0K1X3tsh8d0k4sBe7AtC
eB3yUEbCbCd3iA9eHti7xMEmkNpEDe0Gu2mv6kA0D2Mq+3WLDQFzQDZQuiwBNF0aAfmWYRi9TkBt
Vm2uhIC9bBWcYZcf1IAjNmphcHClQTQafuppk+SJT9g28ASXIw2dqOpV2MLPzpI29XXLnF4HVqRX
CoTNbT8F10psyAeDtOodagMUkoarbhrNET+NAIqBUSkNqwNGnhe5UFcczsrvEpRiiDuZHT878dDv
LbM8tKRJ3ciwp2ycDd+8tP4VxYmzgykr/N6qRyzxEMS8vs8PA5YIc5WVNpRTlLbFGlxC95R4Y/Q5
c5P6p1W9JjWQXsvC7KQHnBZQegNOTTjJ11BU8UY37PZQd715SAF73U36yCektwu51WHh+wEAQMqd
MrT3aq6Z62Hey5dRKCjl2cGnENYmMfBT5sd4OR74usIgKAvyu8I0XAdlOoiV4cAoy4RkJKXKBGcF
QQILRlDr3wIy8qityYBKFBHfso0xQlsa9lPH+17jkDvUvRfs06zi2ADR5+1YDACvo0S9ssizueoF
FHq0a8Lb1WTLquzQCYXfRewwtBXLaNz+JNoL7HpjnXZbuxLoLSxzxDujhbUackNV2W8afaTelqHG
aDYCwF7NFuSRknGxExxaXjhpOiPpja0IWYJHEwc6RHTMnFkcqaqY0gvkoyofDrd8nnIx4oMIKsKb
2eClBg7kcNzZsibOw9JaDVt1EmnbNo4/UbPicBhzjyxHloOOA3nT9QZ7Y9g4D0OOZHb8TH8zg5X2
2OfbmyHI1DWMIXOb5c5aQ5SLq5JU1zZ+6fDNrkjBlj5nT/EOS9u2mmwMv4FKeaLy2sve8Gafu3kH
zremSoNDjr1T+aR2poA/MOgr8PmxsgWkPXzmnDxeg8OJtkK1q1fohsULVsPkPlG6kZp7Eq4FJdA9
7nDjuuUg80thOynTAittY5XnevKrDENt7wTmN68ssWB6BYFveAguNDXNLoikuQyF9bkAdnSBDaXc
xBX4SLLDLjPT6HwPm9jGqsxpm3suGZl2a7t7GOQS5oHJ/NuQD7/vcRc/UDZNN5nRVrDas5aAlzo9
wGAbd5FuRmSK0xNXsBKoLDddySlH0GwdHPyvuhvHN0pXuWBQcc5CCA4PLb30kpWBAHLieKSGhMq6
lrZ5yPNJZQ0rjSdKCpSYXaFfQm5qYBMPzh0RbZzd9x69kEw2uW4pae/shiHLdgoPM8b1+ymI7bth
BPA1RVR0rLBu57WYddkMncmiLTXaF8ABQFCkR8DQaqANH1RpxMpKHUP7Z4zAJ4atEdd3hT7wwag5
ZJKsGw6gTJtrPtYc3rmBcwnyt+TUSlMAEOppfjFzPvSVU1Hfqawm+DI5kbgAYqteuCLUnjVqTLt0
SjuIcsQJMbV2E1tkRI/f6gCxeRKXcqep3rAFGDMD1RtIR6Jwks+qa9RkU5rVTdjWrLmzpJ9CgHIV
bBBvUmoMuWHKWUmYgNoJxci1a1h84WZ0w+EaL7KzMTh3+yEjvKI2ILJ9Os4HUoGAqDcpSn0vglS/
JPepfEy0MGU1UYzsBTlJ2MLu7S4BNwAOCBPZgiWYiBNbTTjZf/ZxVl8BZ8q/q7kNUCuyoVF2Y0RF
HpRIbF/lsKjZwFUiuQLCgPArJUmHaOEh1j+bcVe9Nm1ayzXu/uJST1w+zJi4XGVF2E9wV4Dm5dPL
jvtKbRGKX9dOoehrrbdsv6pU5+cYY6aYmBdfw1GE7iXrMNvXDJPv6qBoxA61ntYRLJzWxWVpw1TZ
xORyPpJ1aj57WS5/qEVZUi0kuJEULIlcpmeq+tY2Ki7CvON220SJCblD+puajvFMQHL1ClpI/cZL
dlYcqXr1ttcVc9USKV9uEKuEeG7JyG5XDeitqwCdubtr2NJRv091HxCj/lBmdQOqGPgdX8Z4BAir
C/M6anJkCz3ZeayX8HAZm6idHSJeODwVk4t2vhI5lg3z930ZQWetGzLNkh0LzOprMw6Wt8I4xl9L
yYwHTYUn0Rzvlrj44Npqo5ryiBcF/jg4w5OAD6zu+3z0Dkk9TdVKt9u0ug4LB9stss+4eUg4OfZD
gt7CvZOjmIk7yIgPXVKm2s7ME3OXE84cbTphZA+cVYbpBQb2KF5LDmCNjcppGDFTeUESYOCZVDZ0
Rn3QYnrcNA2nrXwQIvTz+ajh83WD/NLpm+yhggmzL9ucUG7ptDRIMzY0qYbyNGT5X2rmjl6aaDu0
E6wsiKrj1XB01a7KkOrGOnCm7IGSRviFMjw7aE8pzV2r9eo3ASP7QP08ASKUZM/qkJBj5EGX4DxU
yH1QjPJH07fyRhuH8WBbSRtfeih/bijIcnlQS1ioZ/GKK8E5rtjRA0EXdMw1Vi002V5bfrULViZe
ginXwaaxC6ouAfVso+iBdRd+15QwucI63DSrTncp0NY2had1AiSv26YULbt1iQxBcMY4CpCZnOsD
nEzHfANihd4YBhaSlcbl/9ZGEF+1lMafqQjE8bqOy5rJImtAtXhW9Zj0hfyB/VJ3KNEZyouio9An
Crd6pKqpsLkbhb2J3dRwVphd+qdaNerPGD/rdUoOyzN7BvvGMcJh4qjfuwZSy/qggmLDR76Ai+c0
zFcoaFiPB/osoMtKUINJlCAcbghOUweFdaVkIr1hHMh8DYMfjU3SZsjZDQ0Q+UYvAw4PWmiz4R4A
gfqlzNLYhYuDGJwKFj2rJqfv2aVCD8itMngRVWJxKFGrGS8T/NVlF+PUMMa6CT4htuO7SzE4v40x
OmyqjiglL/OyO08WQbYDXWFqK9gV8gdgH0EBNAdlhJhtBN4MR+zZqHI6AUehXzNdzlDQKJkxpzpl
yLFneiBLKLiWEB/zVcbOnGP1MU5GzhhUBk8mZsliUk5mC0zV8h4jsA/ocjx6oFIC3FsVLSdHuwYa
TLLpEguQZQHBjGAFT8t9alT9kwJGyFfRut0aHBg8hDE6jqyn4/JZCK4juMAPo+VUj6nnRs0hthrn
J5udPt+ITjI2YokbhQXBpOBXUAQrM4myes86GhSSMGHFryfqiF+yEa7OhSNKvbkgrin6xKeoAnRU
k8RxYY9t4teuE6JEYXzk654jjm9RRtcGYuvdoEOBU26JdCfKjFk3HcMvnE7RnI6mj8Vt37gjiw7S
2SA4BlOy+61hatEiv+JaFRBOgo7p3oZyARggmce3LNno3Liz46cYm3Q36xotNtkkjm21tGe+50e4
KEHMnzPs3bikPL1+kMbYcxQVJHKXzDNzwQdg503DcKVahBmSqlh+KuICQOGkyWHLop4vUGrzx1Sc
1b2eEFppq25NG2ABuWucQFjf0qzOICcR2EwRlbr6XKHiJQ15JveiiNgM1eAC3fWoJ3Z2C7++21ey
EheqUooLD2LBQU4R74KPXElWke7OeXx1Y+ysgb9uoillbu/VOLjNLJs5cs4boo5AXFkOMU0xntlS
qvssQdhDmFv0qaZ/31ZDGlz3OBW3MrI6Xwk1DssG1tTrnLAnCuZ6DFPb6UQzbhw4zJRGFTdQDiPx
pgAkBR1O78g8WHcj5n5d58x1U8xxnogLeK6I4xoUOO00+9FTZpLCcVH5YsjC6UKQ0eNQaozFGcN2
2+FN39AOth9UnrImzJWckr4WNScijXUQnCdwYu+iMNW10no06d3E9ygE74SZsF4yPiiskrE8+2XY
Xyc5oqkrjkL5ZEkbv0lhIgRn8ZD43oBRvU0GC4WSRVfpOKFdly4nHwi7+F5Ai+yfTFWSP2LWfKQs
10DqDlv7gYUWYVQse+i8MvE4o4xKUKHr3sn4YLI61C/Zxre3Y9XJVV9GiCLA/eLoSgbtjhrVbQvC
e+UW8LRtFBNrRRlww5SDcmjbvjlQmuBpLGJGmjWlccUfYFPEK6LlmOM7pv/7ls1RR4l6aNRLgsbS
4GYKwKyulZ4a23YYtFi5RnkgMvYsUIpXSTVZ/xT//38gSe5/iZuX/FfzX/O1f4gSgmwYyf/+r3d/
9yhy/rf8V979F81///5j4nA3L/Ll3d9sC5yT4337qx4//Wra7J9X/9e/+f/6h//n1++rPI7lr3/8
7YdgkzNfLYxF8c5bjST033Ls+Ub+9Z/Nj/iPv12PL0X+Ui//g3+asbGx/V1zMKl6Kl425KqoR/tf
jfzH37Bpoyi1Z5kjylz+HKHxv0iTuvt3i6oRKTT4SkwiARB5NqKVEf/V3208t7aHxRhvkzVH6/xu
VZ777p/iRZrsaIDwe924gix+dhBzB+8lrdNUDLXBXAIQIxNXAQuPKxMx8ikl53tF/F+XXyhmi6Qk
jXR2e1H4FRcBcc4jKRv+2PcwXlguAbEk5pJPXVUUJ7w478W6f/3k/M/fCIIjXThd2TjlrBmtCBFg
U/BliFIWApktKsZ8ZU3WnYyVMD1hbTvWhgudOFAIS9jVJHwEbIEJkUUrL/mgFSdDlN/rUP96pKWS
VyYYl7NR+GbTdu2FXnKSs+9rCHRZCML+kmWw+d0SOrExILjyMXHvSqVT2Is1inrC9vNeRv7XPcwP
/6ZZlcxU6KFt5dvmgEquJwNR3UIia59wVWX/K1H3Xz+yEHNHnbSohTrCN0Kjeyh6V3tNSKYy13ao
UPd5Mzb/NQTeAgGOvS6G1NsnGThItwHClX4VF7jie6MVrHjIPzizO8xv8U1LzWf4g8UJHsXBghLo
YPf3Fl/Ry4/v/th7WHhLKNPITtaK8NnJmk8s3CeOGAvXAeDqTNqpJJIjbaQtpgWSt0HUuYHwtQ68
pqJJsbOprp7oS8euvpgVEjZ1Wuwkpc9mgaPlrma9kAMBq7cft5F2pJF+C/nfvAKNuq85KqL00U0N
/W1Ijpd6kUgb3Y5lo+NZV2VbqhTlRPcpRVoeX2gcRZcHB5BpdWXljUk6ayAprMnYs5XVwLIO3Dg8
Tu3ULR4Z00tzCUTuXuBoKP1gchWKTII0ViB2oQkOX00S9Wss0+mXVnboUvjyRwf4Hp7YUDNnE9HA
aOvOfBlzG75pK8tkeeSm8+Gx0iOvQlYIjrVove8fv4tj73r+528u32ZwFpM+qfxQhMUnDv05Nxxr
dIvnjbal/yOMS8pE+AL8zMpQGQZakT85uP2fz7v9xWQhe5gQmHEwURCj+aREdfKjH6v8xHx3rHEW
U0XLEhvtT1ohDx4bov3Uhq1LAodqf97dLyaLbKodr5itva4q1WDlgXr/rCO7kyca/8g4UxfTBB/Y
KYgCPgpjLTnnBTs8mZTlereBqhQqrx8/hU1X+cuG8e+vwtJ2o6uqSTQhVsuwr4YbTiybX6jQNPey
oetmN0PTBvGJb8ORxYO6WDzASZVOIAnoNh3USGu8fal8cLRhcKjJBlLbtDyvgohar6L+xFRwpBPM
q7+3IwSxXaUZRCr4Hiw4b+fIofJWuRdGyYmHOtZ+ixFOynCP6rMXfpiWBbTDUSfJeotPGFl/nrFz
YMdky/EEDuPY4ywGfMdZvx4MVeW3TTlHH5RwC7dTGxVPH/eGY9dfrBGGkvIhEBBWrKnuIgAuG/HT
zFSmlfOuvxjxFDxKtJAx3mKPEj3KVPaf0CJPvGztvbXpr868GPJs2ohlUhPhe/hJ9kZPYuqPKNTi
YasqaaR/VRRsdbvIicBQw5NOiYKxgn6EeShV58SUP7/4Pw2oxbSAEKgzNY1XpJSd9yXIDf1nr06c
ceXSVe7PaUZrmSZoK4pjV0B9fUjwfbgmAMM89IHjnJgT5hnmPx+BDdL7QVNkHJQ7Rk7MHSJ2Yqg4
xyVgHKlBsApFjFbJaOKqXAUB0UarNh3Tr05gGz8+frY/DyjLW8wSWDTSsSLnxAdVqedIzPBUIf+P
pHIbYzJWHpxICvHp4x/7c38HZPH+SUsFDrlTZGyhCF26iFNbI2O6Ri58Yg4/dv3F7ACSlLDlQVY+
nkVlAy+a83WJD/Xju//zhGp5i9kg98qoHefPc2SbBdI1r+2wl4TkGbcV4WNrjsSc126wkuzMx1lM
D6OVV0jMO4YvoDxY8dVT3Wr5iYsfe/GLucHIgqSpqnld2Xei3UVBODxQMMyj/USa3aUCrnPzcbsd
69+LaUKnZCNi5MUoBEBFPWGoUB90K4/AChRq/AVlg/skFcJAd4h0gnyNu57T6Y9/+1iPWEwPiLp0
gZq29LE3mCidW5e0hc4ApPjx9f88/VhLj7pXSmQexNn6pIVS12OF6/RbyMoISqZmMK27j3/myGMs
AUVhZpQIMLUSpCHkWq+xsUbS6U48xLGrL+YAgVer9OZhCSE2eEC8rz0oOAouzrv3xaAPbBkj22KP
WoZ1f8An/qCgddudd/HFiI8wtVSKLrn4jMGpQantcLRqZ159brA3C/6uEjqJEzXN3hjGpcPxFmnb
kJjPu3fj/dUjSDFertA3Y1Q1L/inwDt3mt2c2e6LAc4pcpMh3yz9JB/FrbAUgh48/eRK7FinWYxq
e1LIdZpy7n7sXw1wXnh16mR7XtMshu1YpDCTRcFOqM4FJX6yYSZsDfuzru7ME9Wb15rge6du4gl/
SOJD0cFQ1kr76bxrLz7m0mxkMHBk5kdgjQH+CoLkbWy/5119MVIJfcmwx7UCrLwVIgdDd9eVdfb9
vKsvRqpEhp7FKu1SKLOrHjbFKhZ5tTnv6ouhCsQ6ro2SpTvuO+MepdtlyKrqBDToSG90FiO1sMMO
OQPNHuKNi6Bw1ZREC01tT8FXjv3AYrAqnZWByUZ/o7k10t0W4xfL9/Mm4CXRpTJK14kaXZBiVN2Z
dbkFtHFmqy+GaVRgRfRsYDGePXWIuiW9/woZZd2f2SUXQ9UlhK/sq1oAy0RnuykDBRG4hSbi81nd
ZgkssIbR0mpklz4y95GJWDSf2lGNTlTYj7zWJecQWiNM04xOieKwya574kjNjd1o5akFwrEfWIzY
EVXKZEQzqiTVKsK2s2rsV2arWfZ5U6W9GLRWDV1Zm6eE3CgMX4AJuLIStz9vqlyCN0Cdx1EWcB5g
uLYJY0UkHMCG1Zn3Pjfam4lYWiU4aYsSBZ0zQYdiXWmkqJwAuBxr+cWILcvBUXvsO77O8ed+SmT2
AyMTcUEf98t5Qv/Drs1efF6FqUZe1g+0jB7oDNy6XrE7+FLM8dbSu59woflpJa0Tw2CeJf/0c4tx
nDedgey+5LsSl4mzHgccheQDuyghUKmeItAea7PFYJ6QsHVJSJsNCmkIahmaeHVM57ypgjy596+7
gS+Wp3QmBrSD0VK0F54MTlF0jty7Nb+oN50JSzHCkIJJtHTtej+0oj44eEjOW6wtyXu6IqzW0Jgo
RjPWrmywB3cBrS9O9KZjN78YxboDucgYvQxDOgiAUFOn7eCQyP5xX/0Nk/tD77EW317O9O3GSGE3
aGOfuxv+tvqiYEBqt10F3hHn39C1h0EEjrhJ8rC+L7Tmk2Ils2AVe3GhhRF2ADOe0s0IBtReTbOZ
Zd0IMVdzSJ39lU5ddC91IhGuqZJTaGrdIsC9V6QuhhGC3fko40CIsTEQwuNz+jCkT5jGsidc5BUe
zcZwy41rTpxiWLbnA42ylB06jVglAAPB434IAczv7UGOuLcSM7V+eNgZjYvGkfZrVw6Nez9MI4Y+
067xCY8xHJEo0tNWPfGOfuO8/9CKv5Pu3/QwWBjK1Ddq5sPnE4g+DFRGRFE3RD5Pk5NV+7AwR2ut
In4tr/QWyMs+cYHrb4BHIyfX+9+xTJxfF/WJhcM8cv5wR9bcnd7cEfgjI9XzvGBvNclHgkzjGwpV
L0EPorqYjC5ZJU1KdgI+ROBmdYl9+USPOvLDi8l1HCPowHEofHuOSgYRudUxzZz46Myd/k9PtZha
LSKUsz6NhT81skJQHOrjhgV7TsCsyC7aeuofz3uKxaTa1CqhGqA6/czFoaJpgFQmD2XZmY20mE2H
BhnEZJYgajFkbJTCMTdq5hnn7e+WELRMI3K3001SfM1uAO8jmzmjt3VPMVWPTEnmYuUC8TzuzBDb
mEk9Zk9OqCRXh0Tss5reXEx4Y9D1vQNXzU8ASn8NQhXpllY7h/OuvpjvAlOJZd8AbcPMH+6Sbqz3
VuHZp6bTP/fPJbKzBVNgVxo08jR0CiyaTaX/7KLRUE5c/8i33lwMLgWPRmboU+ObQ4qOPCuRZ67M
OHU9zlbz7Pm8NlqMMs2K+9SELOWnIrcuMUaOD24WTyeubh9po8XQijJzoFoWSR/7NjCGTqunAHGs
QTpLmzjFWpRJ3Z6YBY/11MU4K+CutW2SKXvVbdMrDKw/Y488orOayVgsWsjYS5pIDMEeB+WwR3dT
Q+yOuhPD4MirNhaLltRqOIsjL8XHwIxd38vd0Noi754l4HmAi+bjh1iA9P/vUY1lLAczaXGZh+jZ
bzCgdBdp2I76Xs309CsGmqi8tKCs41vrSjhPme6lxcY04tY6DJalFTctYs7pxK0ceVm/SZVvP1l2
kbeczQgfolw1bBycsp/5givmiY/HsesvujVeOYdYWRDJ7pB97jqeh4y6U4KsIxc35t7+5uYVVmmg
fpqISKrKfNQqgTfVO3NAGstJS5BQP/YVFy/cwR9dI95quhzPa3djfqQ3t241vE6nNkI/nRica4O5
/GuGsDU/r90N4/31XdlaOjtcb+/Wqoo8X62wvpIF9nEHPtbwi7eqYb3IK2l6e8xK5pd+0DyCiJXp
88dXPzJZGYvJaiDc1TGVlOWagEseDhgOVyLBSLvphai6nQHL9xRY99iTLCYrj9QksgZUd18Vsb0Z
sP/4oWd0u4+fZB7Pf1g6LTWQhGNlGlS00B+wjca/iMetyoMmyqLfK9h35Jb6Xl8cHFXRnj/+xSNt
t8TEN3mYJpWHcTZWKnJwG8u0VkYZVyaKOg1JN0CJLtx+/FtH2u53MMebPtwNbgSjLVH2fZCgwI68
vibW2FAb7cR0fOwH5od88wMAEQKMR3AI6gIT2cp0ZJpu8qHKpzN/YDHG0avodQkJZk/KWvylB6xw
r9bE6Z7XPvNjvbn9ytJFMoy5gqhKsDvryHxLXP3Uef+xxlmMkqkb4l43RwCABFHeWmPv7UhT/1cA
1v9SvWst6dlpXqU2LCb4qBqhIDVr8WtCSE5p1I7c+1IE6IVZbqlBru+x6lkDGxYs/VvTqMyzpIzW
7zCFNy1vVIihmbZzv5964Hqky/bfWfFMYj0g4zpz7lhqAd0M2L83k5GCMYl9BzIyroQ4OPMZFp2/
AJQBy8RJAe5jZQbTI68AZeiP5Ns2r2d10N8ixzfNVGLxNDomJd/s4/IgHZtggVqGL+ddfdH9A72f
uex24uPm69pdkQ3guViiwwQ87wcW37i8bq2qHPgBtXHaZ7Ao4lM3aQTNn3d5/f3wTWI87rkSDPsC
T+YN8CjYKwWauv8dDf/fi8Dfi8M3rS/0YGztqEmIKSPgCtZcMV1i94d4+fH9z5PYHz4+v3VCb67f
DVNp21kQz92zwMxkqtlGAV0yroWwT9Hhj/zIUqfn1KEDaiXgHWgi4izcbMGE6BkRvmsjpCSz+fhZ
jkwYS6EeytFG1XE9+kaLEUX0lb7WG+3ME8ilNi+1YdyJoU78wh0x4FhBDl4sqewv5938YiTrHU6a
vuDyQ62/VBEFjbAyzztpUxdfsCzsJYhp8BN9E5V35FglPtCvUyPs2NtdDOF+mMypqSkQQtt0gCcV
YzusC9yij15C2u+Jjnrs5S7GcRKaU1WWcJ1sNZIkwLpuGOIDI8ntzN6zGMnK0DtRYrkRZNe22VYt
Ks9u0M9byauL73DpRC5sRjvytXCUe6h6NQC+8cxC9zKaoEy7HhGQEfttZyNCJg/QuiyihCLxOX0T
xNv7Sc5RLT2roRhivlAex9wj1aV2T4HO//xiYca/v/iAIHjQ+jD2daEp4L7Y7nB8aDx+fOtHBI+Q
kd5fPlQcLQTzFvnOVHnZNizdiAzelB1sV5Weu46j1vwO2yqPHzFEKi9jrqnV7K+jRu1/fA/HnnAx
tGVK8Edns8Cf0rZ6sXqZ3hRh4jydd/XF4NYMuKopp/8zjUMnma0iXX7E0nTe1ednevN9sDH8QUB3
Q79OQu/S6C1rT/DqScHzsaZZjGqRKYbqZLxyxUy8Swtz70Z2gTjrOPE/Qv+GoLJCiEShr3nBqwVa
fEXNJNqe1zLLIc2phikjtv5VSyldDdj6D4AaTrT7nydV01tsOfN2lLGrqgGu/ZlfZIMnuokqxcRi
INrGOPErR5p/KYWrTVNHi9LQMyEbhftkBqUAHMmas1Z35lIDh+vQToxwUvYOlEqOl7S1WffJ5qwX
4C5GNmYZ6kYA6fZTRG5zlptQx8bgvFGFu/Fdv686ptLE5eIYB/HpizK9FKNpndd33PmtvxlVNT7h
TksUbx/FVXxlDJN6USmAa89rmMWYzTl1m0TpevtW5jZxAqMNdxm2+3lXXwzZOLctyO8gew0pXl2R
ibULRfnMW9ffN4yedFhRlIZmL7zoiuhp2DWiiPcf3/qRQfU7aONNsxtVrRVtMFHvKh0MVSbECAlc
AI94CVq9P7OBFkOXQ7apx3rAjt42dL/rgGAKsBtnreVIeHrfQm2CidRLhLd3kgTSsPRCGCd6ceIQ
5kgLOYuPseYCYJZBEOy9eM4yBUwCaQYRJWndUaH151X/Scx9/xDhpOtdhCUIKnDh4FmP9uDWzpzU
nMXQJbCTz3kVz5+sFLal7KFAB2C2Pu5D8yD6zw2T6SyGblwkHchJzhYAhvRfajBb/hQZ8u68qy+G
rjPhx4gTI9j3UOdXOIk/N6PUzrz1xcgVpQXMfeLigxLpwBeDZzNRvp9344uBO+eJsUCYiZATSR2G
EUZXikAhcd6Hyll8bL1RSNjYerA31eKHOlYXWclp/nm3vhivEjCIbcSxBwMvSa+amqzGlRpraJPP
uv5SDVcZIbjkalT21f9wdmbNcepaFP5FVKGJ4RW6m/acOIkd54VychLEIAYhJv36u/o8nejGcRWv
qQqmhYatvddeX72Kp7zk8WtT1+9d4N+Yj64aruV8iVcZxJmFXP+2QabsLCe684wNnIWqom3Z1hXH
IIxP9ZWquQe/S0CT/z4ylxX5h7Xk6uBoCyNGAu+XjK2KHTYoQ7Apw13n1NdqOTSyDnbV3bkriaO1
bCG50JdjBc22ObxmF1uWp7//ire+gLNmyxXDDTNEL2t6umamDh/V9O6t9K0hctYs7aPKqyDcxuTx
zUtkNtjL0nljBj7V6NG4FcMKF7B9P8RZwxUsR+dlKvOsGUiRAjQ6H0LoX3Z+A2cJB/G8cTRB4JeE
mq4JIoj2x0CifF+sHzirGI7+NN5CyHfaivlXMLcqfyApUey7wrkyuK3F/sbhj5RxEQBa7ndpPq/7
UsTcVcGFANbWsUIpCy6Cw7GcSHkAeXvbNz1dFRyDbXRTcell8INlh2qM4ZTXGLar1I5f//tJDnvH
gc1QliH/yYaHHG6sie66Yld6m7saOAXCTR8NKB5ZUuQzLHvaBs5JlrTo3AK/oNo3NV1JVoGGexnm
mDtkpnnKZLFcrUD5vjMzL3vlH3Y54SxhOPd2sUXbblaa0ipcEhU1NwaWpiMsYSXsGtux8QBNUHVd
vTNub2xJwlnJJvaEacvFyySdDRwl5+UMrdfy+Pd94q0f5KxkZkpmOVq7Mw/E6F+d3cTnfgzIRx/B
nJ/OBJAav2nWr3//a/9aEvxp/JyVPUQ5NliLs7/zhwBuXpLBChgioTb/0PuD+kAChWSUjkdBbiV8
q+HavVgan+DTbZ8bMDSAZFK2AR2tbv35sQCWxRyaQIKQBx1FsOw75l2loR43pPgK7mXKFPybNjUU
kn5ouqe/D8Mbn9SVjsUE/pqkWxGl+PBE3QAOO4PEsq9dlrvCMd43CMg5LKaVmX/FvPq5DHW/c2Cc
LYJFsFmDawQuu2D+nf1FF1cUEIidT3fi8UH50VhAhpuBWPYQNN7HvGz35ZzhL/P75jbC92jZQlh8
NQv5UTTBF5EPv/Z9TmdTWADsUCyqEZHkEzSSc7NdrUO/r+iOLM7vL4720HIF2BUXXTL+KGn1uQr0
OzHbW/PQWfxbrVELRIs9fOG68hqcqwUm0Mzfd7t10cXdHEZB7rc4Z8uOP7PQiz8gARNkuwbd1YXl
ZjNLF4o4awujE0VWnUht9/U1clcXtm5GC1TD46wP9E8wwr4BMbhvWFwpGDa8Zmx7CFAILlnPLWmD
My2mncefq5CKJKgt6GC6oKui8ksp8/F5KPNwX4TgSqSqfEQxi8J4u4kCc4d8XQcOdcOO+z6ps0Tj
sGghPc6jzNet+GSN7h5gANLvnDDOKqVoGl9gyIvLvukmCT872dyZ3m/3lYWgwv99nSrgkGo1Yxco
gmDL9Nqv90HDu3fG5l8dxh9OTlcjVc6oiC5FA93VatSPEFqE5s5OHfsmvW3sgYbZPlC/P0IHoV7z
OZ5PQWPL9khlvnnwM4WlQIYunx8lfIH0MeCwqYcbPfix0Om3KgW3aTIHa7X4DJ55xN956zc2GOYc
9xUsuKd+VTDoZgJ53c6LQfgMxrXdF8q7cqt19SZVlyGOOmDVTqhFC4AhwRzZNR9daVXDhgLO1XOU
FSAcg0Zb3OeT3Jl7crVUNVx4rdhInoUXomHXQ+KkhO1P+17dOafrmcD8F+i7zGzgzRUkBzCyFPts
yTh1zunZhBX8uAVgDeva3we9jD5JZrfHfe/ubgMVacO8n/DuZKNJWQA9B8/LfSIM7upfw6hgpVqx
/V4w4K9+WZgT7WX+ad+7O5vAxLvFCwBzz+BN9ZTTAeg2szWHfQ93juseaESgFhAJVL4PatoUfFpy
vk8Zx1391xh4wJJtiOw8tAWcQjju3K12El92vbqr/2KzpNSvENnF8GzMFLqLkr7P39PdXebdH/ZG
V/212tkDHWOCBjKfzTODp90rtZN3M2hv2NcwwV3tl1d2NhiXOMpW2O5e9QI8zU6IfRYQIKz/fngA
HLi1XSuirJyCb5w0L6Ha1+TJXc3Xgn/pAT1C4GuD8KZoTHMF/Ia/77pNnMUaobFgCGoEeb1avJNd
aXEBQPtsXw8P3HJ/H5gF5tMm9EAmb9HxdgDJ5BbtEu/JTd8SFPzbafafItIEIiSMUWvE1r5ujsAn
rViwYgWZsSU2WLKGeXxKtSfrCSbUTdMeBRXhAotREKiSfUvDWdWwXMGdWIPctHixf0TRpgXYutxZ
QHE1Yd4UaJJ7NsqQfdGvi9ns2bfztu8C4YrB1ErWMowwbbnXXAVxzw4DiFHproFxJWDb7FHFa+Ty
AYse0dhOP8PZvtr58Es+5D9f3gMmAsbcyI9yFQ/HKUQj8Rr0+TuuWG/EPa4Pm+0CS3Q+IsYfihXF
VUWPMiif9o2Lc/qi/wFt8tSE2byosU7BiW8qKAnUqPfNSN9Z08Uyb7Adn6IM0BN40I5SPUpVm8/7
Xt9Z0b2HNlJLQVcRkZZnSFxkNm1M77uh+M4BjEzcWtTwBM8W2ZUnwF6bI+hT75k2vfVdnbUKXDco
pgG+q9C6zoKxRxMP2iHfSS6+9XQnWh5beP/CiRfjHkYf1hgkvjbw91m6MFf3pSCWASd1CLMhH6tn
yLvZx2Xq+12BOHOFX5rBmqCvggD6blt+BAUnf4kZOBV7pgxzdV/Un/yl9yVOR5CZO5horPNLoErE
zfue75y+/shwueIsyKJlnYpjiTtokcJYtHjc93xnxbJckpCDwJGB9ixeGk70Z1CVi4/7nu4sV1OY
gRta4pqCU+kTDZvog5x7u2u5sthZrl3I4xKAVRBraTck1TKOSTGD/LPv3Z3lGoBzIcgqw6yDD/Ux
Vpt3q/pcf9j3dGe5ArvM6kryMLso6g9D4bGD9Wqyc847y3Vusf2Ol/OpF+ygAjg7UeFv+6akq+YC
HWBtKnCdIQgBAg/YUioBBx+BFdw1NK6aay6m2vr95XCt+qetH15ixb7//dF/jsaZq+Wq8wuBorZ5
ZnTZPcNl2FZZXPsNyWIt90W1cD/5/fwGVb5ZvAq5ogVIc2A5VJHwCj6Xf/8Jf96JmavpQmZOQygZ
hFnhsxpXrbj1R2A3q3zeFX6wyFmzoZeDBgVWfTYAi5XMUmVjvPMqByTN72PDV9Yu0xZGmeFRVR/g
vR0w2FRHgG3sGx76+x8ABCtqjI4Q9oUz/PZ7H/TxeFI7B99ZtTWDPCQqsOP0cDFNp6j+ShfvPVv4
t76ss2hHNoFXsiLa3hYCnEoPxR4sVHcljIAi/H1chtrAFQBAqcxYT4FU5AWHwup3m4gjPOb/r7nM
FXTBujVoFCDdWQl6WnEewWU11yMN1gcv6uv8OiLgLsDdf3gqthl47mobK8CIPOV/jXtUm8jEjPkC
R07ytVjgWn7OedRfVdDP/VhzcJggaAd17e9T5I1NwFVpqKXyLHBrODaWZv4igEQB4rMcQMUldvW+
/v2PvPExXenZoCY2K7tGWduhRfCAUsYm00LnOds30V35GQBeuNEuiFXXdh6/0E20r9zM+9TezJWf
RQC1qKKgWEaDvB/EOqKDxr7uGxpngxm3zQv6sY0yOgl7EmEZPo8w6Nl172Ohs8NEBKe1Dy1LJtHC
B1PGdqtD4Al7qEz2vb6zwyALQpsepimZhQ/Gi4AK6GvUsvnLvqc7O0xTwVwcXnK49q+2/D5Xqr4a
82ifQImFzhaTwy8FAniJXFdeFwaUQ0iCE4ABRLRvg3RFaBsN9Rp3OJ08hbb9kmkKe2dgrncNjitC
K4YwrvMJes6uBjge9ekeThj7Hu1cumMYHkyh34osH3oFau1wDXZDsG/KuAI0Jtu1mHNPZGhRXlBw
IMPnUdjhnSlz2cL/sPcGznpqRgv6mFzCDBBbcbUAPfOTGj36KRPdqUWfBtiUn+REcnjkqH25ahY4
ywx98fD0toPIIm+xoBrzaE2WdVn2lawADfr9vNpqHljNKoFceI3oI/I38TI1RPnHfd/bWWdwbocy
I8Kg+civpIyBgMq8fl/1mrkqsYEPfKUXqRXzuyCRS/dDk/U9s6nLd/3D93ZFYg2gadvY4eGcw8U9
Wad65YkaQr4ricNcnZidNEAZK7oGqjDqH2AYaBPR0+XbroF3dWIRyqh8jqIgGztAeCXwQUSOct+d
zZWJKYvb4FKFAHRvG8ngr9hkBt5iO59+CSj+k5gLtrLpdcSDDF7YPWDi7J+8jt/z63rrqzqruDRs
6JghPJtUMxxVU0DrxuZ9t01XG9avHd8MzHAysU33OfP7ZOzle4qkf+sMf5qQzlptB0TcEmjtbO55
051R9DTXJgCQI6G2Hx7h52RMIiTv+6SktZcnUVDq6XCpgAAD3vb1kIA63fVJGK72DqCG1kts7+UP
Cvi4JannqJK78lhMOMu+QcZAeYNFgjKAbK2qYAiL++C+BkkmnONVQP8P7Rf48MOiTzj2nmo+7ntx
V/aFvtR4tgKZVSDbaRbLYcpUK95Lq/5bYvzDJ3RlX4HfDhu3iMlmBnzQMdpqVbzAxG0s0gjGoUMC
yDb5UPr1UKCjWhTyei5b3G7HC2wsMaKY/GNAJnDAPeip18McDssnSo1vjvUyiAUgwGJdjtpu63cf
9/KDR0GWnhD2JaT11GvYKl/vUiUyt3wNiDTS86DAZUssQXpXBGaFScs0//n3Hexyj//DWNHLv/9n
GwB+u5UAMAaZhXmiBxy5jMKUWxv/E4Qd/7yhpvH097/0xp7gFrP5VMGTUWqRzXVbnQKQrr/FhoCZ
u+/xzpYDM8UQ0Q5FbtELpisBm33k6XY2sjO3mt1G/QhyJsUJvmCiprUh3X00+bh97np7V0uoAeuM
oQxFUNWFoLauq0w6KnbmXV0TurLDBIor8No7Pf0gWNQJUlL7+pIYdw6S+pLTLWwgsqDIi0TZ4lNM
oh/7hsX5qE1omB9rZFjmSIw3LYz1sST9aF8E7vrPIVdMSah1AD81aR6o8cSvFRSZl33v7hwkogR+
3ooQn3Tm9PtS470PBYRi77XIvLnNOds/2lAnhfxDgIJz2Nyyeplf6obq+tjKXMYJgZz2MyTg0b1a
m43fIInRmmclWhivruh9/9RY2t5XQdTrA3IXywelC+kf7FYD7yyLLfJS1BxHFGr9abkHclLYdM7n
rjqgcNC1B6NhG/TO9P+3TPqnbcgZLKiLywDUK4FtrgohRg4K+0t2lPMEWp0tvCps0QB3DLOwJ1SG
7C1kMB361Eqi9mlimauiRHdXUfIcrdrU90AQxzQ22Av3zTRXRLkWuYVIjIZZzbRnE9KoiaREljv5
H8zVUXZsjqHoRWVlNJxnwLgvxyrS4b5Y0ZVSxvVcgPHhi8xGsPBTsB++BsSy2leZx1v+fgZtsAFE
0HXJcvhV8WPpNVKcqH/4+1wqmKumDItJm3lZBUIkHiY4wZGtUXLYOTjOHtVDW15ugQmyXCLoBZuy
aF9kn9e7StzM9ZvbwgnF59Fg7FUxXDEpTBoGpt0XXrhiyh7YHX81IzbvZkNRESWz627Y2TzJXC0l
CGUNQqGI4+ZoIO+An2gCwktx+PsGezlg/rBnuKLHaAS3xLSYNnz0NU9X2cIxmaLzubiuxRT8+vtf
uXzGP/yV/5M+bsYO44J67kSH+dM6S8ngEE3ke/XiNxIervgRLpHCNjWOCa3DV92tDZxD/c7fUovO
wXTLpfgZ+l33vRbIYKJtHOHZvh/mHB9NVDHEkpvI+mr8XuXxq1Y7TRiZK3KbPNJEUb+IDCrY/AGm
zW2Gkr6/b8W5IreYc4WYFeGMnYi8jXhBzpMU9XHXuLgiNzmqdW5bwrJoiuf7RVb6Uxzl1dPfn/7G
pHXlbYwH1dYWJYOopG+2VMqyWw/oGzEvA4y8130JQFfmBjOqScZdgd+AwDLJh/ITt73YN3FcoVvD
C2GrYmZZXnX5sajK7Ux6vvOscYVueZOvZCItz/KgIic1+x0aKv2dm7Urc+vhUN15TcMzM49qSFbr
6fNM6r3lZFfoFiBbbLwCz+9jT99twocaHKS5d8KkN/Yi19gMbkIjkUXFM0/PAQRJ/Od4YZD+fWa+
9XDnvo83h7OMxkGzlLa6IXVZJkx3wTslu0vq+Q/bqKtgmzsw7tsZKWl/7JRNdVePQQofow3eYDTq
+Wmkk/4qZ2q+//3nvJXIcWVteQ4KmiURg2SfIAtQbqMYkw0dIL8uqam7qYtUfbmvmGY6kTUP+go+
mEgQHljuszGxyDGR4yhaOie27erucYoGdVPnld8kiBbD5RrddCiH//1139gXXKc0WUl7oR2ybGmJ
WZMAspsvPiQJ3/uh2OcWzly13NiENlb+gl0BdPLDQEaeem27vnMcvzF/XMM0WnGvs8KyzC50Pms2
qY8C7Zn79nxXK9csUQjnIJ9m8DoZDvCZN9ftoMt9YZDPfo9Al54Veug4nj43NmENLe+Yt1Noz1yt
HJugHArClmXwUmFXrI7px8jG7/XbBG+sLOccnyvUSzS8tbO2jxVyN23dP7dWN3WC1pipO3A/GPex
rZhrmjbCOWWcFCPZYDtMfaDA1fdoZtuuKURd7VxQmLxa85BmkYSv2JFLARJdb5rxPRvyP89R6srn
atVh37/MoiWOqzOgAvlBQlqx8/Wdspua/CEsRuajXhhFqeRBeMDH2KekpfHl+/83U1fqFvlM4OIX
GZrjlvvi0KhhXwWexpd96T9Pb8a1GAMU4TOB4z1FCQyWnIrvKmNTlyjaeE04WiBrM9bV7UsFXF8S
5qz78vet862P6izeLZI1V51PskBX8xdk7au7elXvkaH+HJ/TmP4+MHMbIR/SjSQr+gF69XUY2y9h
wfNvcMcYvMSMXj4l3lj4n305zHNWwNl0l8aWxs7KLhkVWzUvBHLJBdUOOICmKBqbq33D5pz3i+CK
L5UhGTddlQ2NOKHtbV+cRV1Z3WaKKGrWnmS1npbPvKzEaabCHHe9uiuq011I41Dh1ZsiLP/xO7Ip
dHfDpGHf4511bAVvVxBAcBog5f9kqnFCeyqlr/ue7qxjOUVzjwjEz0BDbk4KOQMUDet9BvLUVdQx
HO8kDCI/G0uIMRNgfEdwJa3YuYO6grpmi+BoRSY/WxqSH8JVLnBZifdJOqirqAuFLkaol0gGGUD5
vZeBQN1mb6KJRs5aBsZKdHOXE1jrrcP1AmZSNpLK35Wpoa5TWigq3ELbBR/W68MvWrPmh63LWb4z
K/98ztPIWa+h1xR9qbDNlQqmlYnvxc2azB6UTYmuxuoFGdpg3bfAXIGd5KNXwDEKJ9nGtiv4YWz3
xTC/p5n6s76Ouvo6W1YE/CjPzxCfr8sto1X4EFi+wVafiblI8ylsh6OPJhR6GP6NVXetPFfGVs+q
nvu29bMSqLx7n9ni1kxSn/Y93VnXNgznyC9gvQ4vteKhG0EeaLZt2Te5XA3bVKoCbmEljN3DSR8H
Ib8DvGffmVpvnKAuVVQMAzyfLdZFzuf5x7hZ9VmY5j1Ww1tPd87noY3YSFVBM624nwAY2KVx0L4n
owI+7LIC/v9uSV2sqIfCuoJ7K80keJwaaoC520QC36eqmRKorJbhuBbgsVz5G6x0U7HW83rRmHjN
YbM0sJ8m+DFDWgvDsX+ixjKTlHxD8kEsYUzTTbdqPuZDG+QJSLQlVH7CBuWtjbupTKCpD8UhNkPu
p2OITqcU2bopToMhCieA44aySiNT0y0t1spfsrGqOpNW3dhtmWAzm85xgWjsOC1iihIBQN4EG+Kp
7U4bUxCrbJv19TVaUmd9o5uxn9K6QjXngy4A4j6LEhmBo5ws2Gc1DUSQlF5F6c1kJdxsZTFbiYrl
UE8fSoBFnn1EeeZbPwFMjQeLWaZ0Wrw1VZX16x9s5nZNRzWXc6LgL1g+xuXol4m/kYBnNa6/S7JA
7PICNSt8nAIzNCzJ/dps1+FmMUGBq0N7yqe8JXAiq40th7MIPT+/Yb1naapQxLF3Ajy16rD5dstf
27a/qCawxa80Wes4ikFNqnX9Ck/4+ic+XJQfY0Y1+U5obvJ7FjUBzjRRrXUyeMYjifJ9jvt5Pg7N
9WSQCUxXGDn7Z9jvs+GKwDK0wyv6OkpJaFSLMCcgr4Ax8i31QDkM06rwyCMVHo8/KKCnrgCE1OK8
wRS9AD6QrfmTpdyf7zSlFYqyyAaW4pp545SnZVf4/ADcUPtP2S9Veyy8vorhMVYScz/WkP+m/hbP
9dEglngolhrsL2Is287W2mhO6iXPzRFuZdqeTDHQr6SWwXBdLBxWa3Qc1P3a5/IJb1hCzwVXyeal
5+v2VErzKhCUvtYe/I8OQ79hRfUb1Z/bbtoelWn407KNpjrSjUOsMrFKdUnfVB6snAlc4pJGBfQw
hYH3MYbd7LkxuE0gyREPOh0M3R4ptCT0nJcGGZNRBIs4N7Jt6YFogawQHMnKMSnlVqKOvHVBfw6I
lneAQTftZw675vgYD9I8QyupysO2BZX5WrE+L09sCdvtNEQkoo9VrmZ6Wvsqr0416piYtKO/tI8R
LQS5YiBbraAnNno8rFHkQ1cvvLU8cPROe4ka17E6xhHT27nTZm2uWCAwJTF3ixI+1IbkcRphf0cp
3au3PmlkiCzlUI0gTa0mroa05D3hEII0Cz14uPnfSzuN0ePSDtX1EEVx/c+mZxqeulD51Q2XAI4g
HJQjCl86+FUhkfidDoF4ID1T6zG0+LrnaFLTXcG3AN/TrtVw1Bvv54+z5XR6EQJDk9YaEt6EEj1t
t+1GvZcprC0MIeAsHzyA6FyqpIOlVZeope98vD2cLe6lATHzIBas81McTe1y12gT+wd8zDw6klGG
/+Rd20wvG268+QFKtyg8kVj3t2E8IRcJZYT3igYIEqSyWBtktcqyjw+0J3F99D0534L2hNKvp+D/
f6M6XccPF56v0onu2QWeWQzonti4Hj8JDKE88MhvPDidQmV6s012a9I5WFfYTBGPfZ80ljh6dIbL
btKRQB4vbo7DaZEY+Y+5LRd+ZkDijjcB759k7R1VOW+vfjHgu7QwBl0OUQFyQJUEoru4bnZLSKMj
nzwO/GK7BuoaBsxFjU8WoSNogr3GehtNhKD6k9PZ3g3gYX+P1mgyNyVk5fNzNdF2uqtUWa1XjUfE
Ml5Oh7AkCe9ajTRwJCEo9W3eqHQNzazSwOTBcySQtDx6vtL/+Hm9HCYPmQ98/4s0xhzbJo8Pa2lM
FtIe3HYDf/rAdt8uEoKkmtiQSl3/kj4UggkwC1D9R+JrDo+9E1vR89miH+tQzjOukFEfp76aynSr
Z53gNiY+Ik3hHdoFsuY1DqbvmxEt/E6WZw18GU1CLOb7hURDCgeq9lCgKps2ckE4GHniiCkjCwwF
l7hmq7C4qaQ3L+mkA+8BlFLIo8fIYliXDl3fyehzCecgSAgSSNinsyZLWgCIiyNAF8dQT+wAbtsX
nGDyetUdTX24KhZJUcR3dm1NkQB5QQ4C1doZLnPep2WSr5ST/BU0IfoxaAIQ1mevTzofx41cKHZ0
X5YpV+P2OIxmfAG0abrpK+p/bXo5vrCwz1Ndljb1edg9aq3wAxsvPjOyfm3X8HECdTRRoVYpD2Rw
gBMMTTAp6XUDbRRk+GsIE+Gq+gLzhvCBzN03T5VI2W4KBIdqWR5XhQaAIPbGg8zhxTL0OYpTJj7X
M1KhooHkgLH8Y1c1H1lTr2lUcJN5nXkaSvtNaJ8eV3QBZi38JROvNuN1UHmY4b0qf3omF0ndFh+r
gL9qEzwARHUTx4E56bV9sHaNTWJnv/wBMxxqj2Kq4y9VzAtkieAjY+f5KNQQnZsRoOWqR72GDUOT
2sWqn1jZAUltrX90nYVHmh+pawQn+thIfetvEQ4rYCpeOICx3/Kpv2J0fWiUXlPS+Pw+WJps4PZj
jQ6DKxwU/m0YSHuaBdWJP0XL47Ru84uu6y2pPBOlWGPTXc4wThLRR9KWdX7qAtxkfDmFKYIN+Zyr
bXtsUea+Dj1M3xIe0Ych75rEL+D4Pc96y0xPv9kiwKAtMhFxMyYdU6etgxMQg7lixnq23RMvZmht
yscigRzPpAUl9BsslabvcmLf4ZnFUohVxszvw2doHavzSDwYrQBMf5agpyYs5PYcbH1fJyGHazQW
GobH0BdZxgCOALmASTeWD2FebWESxVHxUhc40EwwmkT2rY6PmCPHqOj0QSpJ740vq1c+jMOdDTx6
mJV/4mEx3HOKYNKY5logUEtJUPdHP6h8YLkUQiQ68+cRRe6zbuWaNIO6ws1Y3ObLcl9K73MtKT9j
8RxJIcLjtpgyUTmxySp8mtaDvNYm/5wX9ZwyYNrTmqxj0oBRiCpFVV4vvo+de2JfeTu9MljYpD1k
h02ykHU4omZgXtHLqQ5d5JVFMi3leA5r7LTeFvn3MBsLHxiRHAeFXZ4tlO6HWXYj2DgsTkxZ6D61
27RU6Ubp+LOE7qI8+NPYlenShPIA0ESbGFgBYm9pxbeCr1GRraiYNVDmFIxnYvLMkGriNWeqoznd
ZL4mjAiRrAgLUmrnb7hLGg6NEYmCpEMzegPpC400qC3rjahG3h5UPbU2jeewSqnGlkhWUlxP4DGt
92gXLhOIEoODD0joYbroN2FJRtEsyK7LnMhs6XKdyrb8Bs+lOoHnSQEbw5Ac1nBinwd4l6XlBsQQ
/ggN7blnOZ1gq8/5Kdb1cCPUdD9v8ZfSNveDUtcTaEfnIC5N9YRe0/gW8SDvPrbwx8AhFy3mKxDM
y5b6K1MTVksPYei8fOyLeqsOJB9wOAjWx7DkjSpyVEiplbezHeNTazS5a6pWyARsoiBK2bLyLuFe
G+OmETPEFwp7TVIa2BxrDMVtDqLW10KvJB0Q+T+KOKoStvjebWujoyzDGwRAw53H1CgTPo/LUfrR
16kYr7vGAGrRIEirEfs9wHOeHwdvy/pRqQdYPbwYBt1y3Ks4GWcbDgnaPqN09mtcXtqSp6EIR0wN
MSJK8v3ruAgHcrZceWEyrH53jdsJVZDSiu1XCbOZbM1VOxxqvRVHYHKGxKPtxk5zzUoEr+jpTKOo
qE8l53061fx+QAkt8QrZJCEd6pMOh/CJoigInBWYowNMtZIm5/hfuOkmzdZi7FRv/CtZluMhxwk6
pb6o7VlTzFOYUjKBDjzV/mxYqWlakqJ7zG2FDInAHSzp51jFh3yFkcCVFmH9wdbrdIynNT80LXzs
hq3sXjquptt+iSbAouoCNAfbH1oyjyfdVAiC0EVwIkjafWlpP56xa7THeOzbY43z+ujJtXysSUw+
EsQUCBU3r029MIyvyrVTX8Aah1AN7FxQT5u+vJq40R9wR5vvOCE4FyMbtQYQ1JalvJ4xxHMZ8U+z
NsPPxcCzdag7eqY1a/wkb/vwqkQgfgsDWZaW6+A/jmqpM1YTNMhMmPgEWkzYlPfDkIyrIAmBF6NO
yrbv/vEJrrSxnT+LNRaHSlc9cjptcw3tZoWu1bZ4anJYe6K7r5P+cQqJFyRBVVc/xmLpPqEMqW71
MiM6DsfxmoZthylWSJPEEfGuYsvkYalW75rlprpqSRcekaGN6g96GabqWLdhEGLHDlfogGCflm+8
kAd40+ZPi6i6KMGyNC/xJgGE5RHp7iBNKb8sufG/ClZg7KRu2ifGRoKLtKc9BP8BQZWUNs9B2+rD
HF+i61E1gU3C1gRXfjEGN8Nc9N9EgUI/7jmIm3CrjI55DH+uUcGD3oO73m2/tcKc83FqE9pWytyt
DA6pCeylvNREZq5TaTyL06lSOe47AQlRA8hxf2JrjPvLMs7X69ZG98gGkNcLEicB+HLAZC7qBVgh
XVzPK+lEottAP+HQifo0CEZILP9H3Xc1R25kXf4Vhd6hLy3Mxqd5gCnDIoss2ma/ILppAGQCCW8S
v35P9fSu1BzN9K5iXzZCYjRdseAy7z33GPhkZl5oAugSq3motwuUoXsscf6dyj39REs2I8zBuUp7
kPDDTqxIo18oVsC0mb1Y9wFWTNEuZoOteG4iVYxHB7zJGEV48AbVbVsnuCt7ddQdh27qrGeK5haA
AUjqHrZcFhxxn3yFpHNGlHxw09gR961VSyLdMahDZRuscLm3qnuECR7WCgGe2VA/jRwgQrhMhBj4
hamGJ1RodqIeb6bnqZRm2SD/WEDOpinigeo1mueC3CxlhZXYZW0xxnomEjqleWCfm6Czn2Ynm3Ro
6zpwsLClyFqciwydSepk97ksLGAQ7oCHPzWZs/G5G6xhv8r+mLM+H+PZF+gGgYdIEnoZjInDCQDQ
RlgHufCgoDWPabv2sadShMJIUA4OlpUoYxiXrzUKkagpU5PkWFmOemIa16fnSFlLaebtfJHaixQC
w8cJ06Uk52I6yC5/BAPJPzQ5ACONNSGEfEyvMJcDkAOvmzauYdS9F96scYoKlu2qWmdb7CPqalqr
IXaZNXEvMrFRpHKh1SIiC9PZGZOh6syxxZApQpGsHzuXNZsOn0eAX1Q8I473vBl2QBkIqz4DJp0+
g3DYbd22ymLez1VisWBGvBmyPTA2tHcWOCqgFxCCG3v2kJPdScEJIvZyV98VadPqENT5vIly0jxO
SFII+TStdQjrVneDmL5102qsyBPtm3ikLk8qePXup3Fk4YAV5Vr6Yx6COYw7vC9nFcINkeuYYpGN
e5bSfSo6+Q7uqNyhUAr2ukHjiBc8CY23BB/7LkYFKBM6Fo/oW9mm06N3cj3/2jNN9uSs5tMoFOYv
pY5l5fYwjyrTe6SNqT18osohLBeEpIYK9sUo+0QRQYaBZkcQ6h/ygatIeUg+q9mMVXCGdymQO3MF
95cqZJ6aomEE2XHRhYWKfNRfJ0nrqEc2wMFhA9toR6QbV0Hx0Q5p85z1CgX1gvSWwslkvNJ8TGDu
2J9M1cubBnvwA2IGYfvV8nnXMgAV65zuvC4vjqrLK2jUYdy0lNP9KigJBZhmWMNFeVEg2P6paYvE
oPg8V2M6XIveTahBxz5gloDVX8domySareJUNl4XITo5T5acvrpu5m4Hg1ukYO1OLSwIGUcJRtdy
SmCv+r7CfPaLj6biwhVITxNal2EjiUkwTeiuaedtlZZL1HnVs22d6cy9bjeSMh6VtSxCZ7RzUio+
xemAwyKK2y2QebrXgb2xKLm2XZ9j0eX1wRPixVbzuK0L/5p4M44ga27GQh49gUZxlhNgI9d5zgJJ
tiJQQFVhEXicWrcCMAKIO9Rdtk0dBhGOP0KPAw3r/Wz4kfJzASUVjeDeXCVgKX1ynQIlpa8/88kf
Ijp4XwtVTzFDmPhRED3jKen7UPXr+KmElVjiWSiwCs2i2dYymqFA2lpjdJTVcLXNFx9Oonwtr1Cf
4Jpic0AQ/UqqBDAAqq5aopeAJSAuzuDA4J9km9QuflR10J01cK0+46I0rKuOPSmHtBdk9osY+YEm
RP1gwVlRz12bAWlatEx6I66bSaMsVeaeLs1TUHs1KoZWRVPGSnACM7OZurJLjE4/l0SDVOyKZILT
5DFjiGp0JnrqEDtzSoU7Jvk0oYLLtQpNiZg23vkbJ1uCGIH0/q5oSxrmVD2rtJEbz50XHskgdZ5c
XARA1VN+D/Pg/YjLHQYOKMC45d0NFSnWg6auop4V7Qbu5Lc+xt69yqpwzSdrsIeX/sWIzLQbEugg
Kg3BkiQnKKCWvG73PfLjD23QyiSXGdqjuoPR2txjbJhS1kdSt+OlcvTYhC7cfz6h2vmMmlVf9FzZ
Y8NHJ3Idaw9QO+U3tG177H/DioMDUlx3oTNLfgTIqq/GjD91s19eDzzzljNWbJZPLfgA0cxMijeu
+RGeb3M4gQkTgukxfV5UAf2Lp1qcqgFSnnkGWN1XauYXVRpgX55AVnYAeeXejcyQMbBd4DcBFfUw
KgUUPJ1OPF/7erMo3bPXrFi7yKl9zi6MnEcWqRTYXpgy1DqhW9CgPlZzMeeXwulZiO6vinFlOzyC
2HP153MKSb4fuIeQYRiVG3o3kUB9tamZvCcRnMuLcC6lf6wNtXurvGxCmYIN8PNQlRO7AI4+eREk
SecHGKTPjYM01RXi5dETqGVr0sSCTmhHz3Dco1uPXhdj/xJg4ElHXuaUdOou9bzS3HIYRS6bJcua
9AYRws12dBR6ZN5rtJpjNbX8qlhld5H6IF3jQZA3hIxkDAOMivLTAimiAVI3V1etEN24tYwOXdy3
XZ1dkGIdmjtDRuyzpbZjt+0hwFChXtiSPvepoF0CCBTzlXJoH0B0YehozlVWuCiKpLUWlUB9Ij2T
UDhCl3cNkydYdIaY6cwbzwPY+toPyH0/LIXTr3FmkXsc5s46Tu9Ur9iE8Yy488Yviu6hD4JsN6Zl
fat5vdYH3+vVdYZdCQ+GK/N2PzhdcT/WGZp/EVhx71eVe9exuV632XSuLrLCg7UvnkZgoq3bzsjF
hbW8QEe3BOKmcgd6rc7W85vOTWvA78NSW/j1gWe/93Kh9BX27lbvWAMX433FCrrD/YXdy0xgIqmi
mq5L4AUvNR3UJWSJDSZaJYVwAQntvo+IVqsRfIB+KQ9H1zCFhIdSqbiqZWp2HKsFQFJwxXf4s/Ju
RifD9yN8XfnWcd36hskeVjL1mFoI3c/OxVih0vYVTrDDvYI87LZbKrbEWYMrhBl/170OciROjLab
OTeIXfd2laYeMKJayLtOZEa9z6aG/wlKR+TopHBE68MUp76MUm/mCK5dMINoVZXNqNSa9FMx1ia/
0sgAFnHQFS0ek9zpzME4Wl0EbasvS/hAkgQpKs0YIgUsdW88t5+ikgwNPzaO6IbY5iZoosbJXzmG
HjriNFVNglT2/DaQLodautV2h0aW0XCUDIDP2AXw0C+xuYWY1ej3jDJMRfKgmWPg2uscp7Ne3kfb
eXcQQTK7URjGXUial857RYEfJ3nQdxBJF6rYehBiX2h0ue2ZyOQ/EoNZ46UtBjtHDV/o8FLbwmVZ
6Cs1d0dnXGtn764u4SctV5kns4Fb3qaqGnaBtdqbLpoMHnRhQOfORBZelTJaXO7d4GJIjVkLaVGI
lD6UuDDR8Lu4UvIWuTOdxkKXUyAMdBWA19hQ70a3nUykUYuBmNTOaaEOg0hd8kqAKbub2o6Zf/bd
hMnqi8TQQx8wPGn5yXGAAMX5wMryxpQrRoQL9p6ta9zBno8j38jVeLD5EwRrp+o0N5GLNPNHUErt
E3ziqyt/mv3NWK3TAwgJALB7bN4H68m+jiDjK+bQMalB1I+Y2FeDkvG2wazsvpnGKtiXRTOhvafE
I7ed7Porx8qmivHM5m+4BuunWfnS20nXceD0aBYTMUeL63FR9lQumLPnFbrL0KkUWglWcV7sHZ0C
awK2n1eoUAHYxBVV3mNA+/EaxT+/wVgo1WFeqFHBC3QK2ifeLIUfdcFq0sgFhHsuNrKpf6N0mZwN
pwViToOBBadcjevWQ2eA4O0ceqWqnPXRDSQGCHRtN2SWlmPVXHxA+zmlTUSULJ39QD1aYGzb9kwD
Ymm082TcieHa1bBDRTbv6KeXmCZX443tqAfUfh1d8lLIuvgcAPC9HNLJc6IA5hfi0Bi2gN0P3FpF
CyAkjBSVzx7Rx/VdYksl7wfH7fcWHbDdeq4KHnk9o62Fd1Kzt9laVW8KtpywfTbdediLqcCOLGRF
j2VXjULYl9l90fIuTKlD8mR1zzbIzYTJfDjNaX8He631S4CPabhmcuQhh6771eqcmO0w4K5NJpSp
tw1QCPRquuhC62jovK1cWnqRYQ3DEmB9QGIN1mmVwOq6JFGpLGTYIA3Wxc5M0t7NcxZ8rZRG+W7Y
PNyhDs3vaFriRKTjYiBIxCD2pQJrpAg1toMe83jiBwlcANHdSYGRS5ml9T6doekPRWnrG3T066GT
q3eYSw6vOsSfaMnisuXpGtVNSd+ghZLZhs1NrpHYYEsTSRDJX/PKDC+sblh7Hq+bcb8CTX1rTarS
hFaApDc9RQcLpLnC3lv3mmCrFQu9LU0L4Jp6TdfEmKfXOjKBi+Wi4g62phUT+xRIdRFMYeakwROA
uSw7ZBrrB+Co2sl24NO14H0WM0Vj32bl++iq9quuV2wBmAYur1OLkWUkSTOfWGFn/xKbJ6YZdKgw
DeQF5ahjh3nvOJW86uY6Hy+6jioR5U6FiJ1+sJgdUeWqhwYTOoY7GszHLSw+6ZrUpOxfJZDPF6fy
eHUI4P+cxrbPgRs7hcEaDoA1y7eEw5g4CkoMtSM8s1TEmcE4DGXkWjxUpai+DGZqyMVapdrfpKVf
v2JSP3nhOgZlxLXPXs/tRxCBgl9NUVOn8zUZhlRHvYQyNMIgHWs9SYdHtwL/YtOW/lht09HBtixk
2sATeXUBAjsYdqPa8qAljTMyVzrpYATHk8UAAEtQnVfPC8bMIVYXgal2XzUbX+oZK61azBGLsHMg
s4OJrj8tX4EbB3VExbgCmCRpc4fYUdwxbU8cnNJ5csm2oz301LN0vAxgXNn79wWsB+QeiyyXIXWd
AWxsWqgHbx7JY+c4Y/nitWByQJCwrj1gC52aeF16iL/HqvGv1j6b5pi26XCUeTB9XYEdrJEtjKWb
upvRIZqlHDAgniX8z1eE+UTQkFHnchnJgvYXONJmMKM9zB1+9RrYFWB7yNaUvzOqrM2lxtu3WBUV
noheneVsvpMWKGgM7gz05cuCyInZQXrlhDrToM+GTdGb8h00YW0vlip0loDKjfED8zqmEnAAgceN
iMVaTfcYHs98Q3I9TZuzt04WO6s3giHDTfMIK+Ns3aaQrL5kEzFjqN2gY8k0oHiLYFRpylNJix5z
CV0A+XMUQAnc1toAkylbkHtxKa56TYvLRlSguRPtpjbsKWRm+35t+gHjkRZ1+zrNvE383JSPeD4I
uZ98y2qcJ7/z4wXtN4skYzUIJWgznnyz0mA3zAQmUoWPiiZMIcvrbhe7igHVqJ6bd9pUNtjgT3Sf
sLghGTtXJWZWbdUK0DK8bPYSuNLXVQiXgMIDg0cqsaGYQI8R8Iv6peczW5Ied8IUAstFOgaZMclK
RDa4dZw7Lk7r4K0linZvtS8Zzbi8Kls0bWg/m2E9Q1PuMh49wO6HwGAKFi2c6SEpMww8tsSmzfUM
bfaDn+ZnL5BhEM8a7Wm/6cEKmeK2bGQdj+hCyBOc6ob+RGs7e4e8nQVkyQBphdw4Q2bRe5tWVA8Y
jxt8pXH96tXx8pocMQXw5411oEOtUZFCPxUCF8DGBFcl4z8VGmUEGCcwRr0oLXaXGCFtAo2+D75H
5GbYaI4VBuEO5iGFM0QSNMDsyioHCycvnfZOlEY812wZP4MIOu8CXeceDm+twSVgrJr2M61EGVlb
eefBnPXZS66qiWOHH1DRraj2cIa2vNC0W8OBrH6VmFUzP8Y+eZ5HlO0NcjHb+8LkGHk7nLXHzinw
pt26yHNgwtP42DoZ/ArbpXu0LuNFjDiTbt37WdV8WjJP1FFGlnyNcMGxlCKI3V1QoldsjmBlAlIZ
mcYM5d6McKSTRz3SXBfS+NPOYgUPEmcoahphB2iufKN8P3Qh7XwFFjOnkYeSHACA6tr+nBUk+piN
SzNcjkYV12r1pBPOHUPzO2O5jbFEmfWAfR/3s0SzOITKBWAMOl9wO4OdrqOx8UgRFSWUDmG9rICv
ao5a9SIwigCYtlPVXrB+RDuI1hPLrr82SxkCQ4JdYd3g1q6oI6BPLPvySky2tNsMfqnm06Awy9tj
eohNxQMfyYZAYqlJfD+dyDlpYyrjVZSUHiecC9hzp0wFIfHbYXoYR3gOmLAI4FWFbUO5+Q2iRDJw
8bJhuIfTFD01Ptc32s/nLzhVKIslZAPj3h9trlEpNO4XkAg5aAquHCx00X3jJpiFBogRszx9KzvX
kmhe8lxGAA28zzTILMaj2ix47LSzXvZiai+tVBifuONUJDXT7HPHSntHvEqZR9phbLfrgxQvCYzR
63YzQYT4uz+qEkLjFJct6clo3ENGDF2u/YJ076Ps7Iuv6ykFw+ncpztYC7LNWDO2gG5HdBkPHmdx
SqrMJA7MZt59KjD3dnvROCE2WvIM6uCK91gpF/HlYzpmEUIUxc6qFPlcrqe3PpfvZpmRJDO5DmkQ
x+xg0+M9/EhCDpsHHmtwPZqbdOh9dcXweLtJGbDsCZk0dXvvjykQdINQRhlrIvgBFVhLbkGVQZUb
plbm73Pa1MfMg4gjXrsM+5xZyycyCV5HuV0qJzFdbu88cAcmHESG7iTLalUlAlGYWcz4Kr2ocYsV
K0LL8xpxfdJ04WxcQJ4U+1QeUsxHJSBpt073w+DoZ4Kh5RKOfasp4Kt5hEXMoNol6XKCoc6Mp/FQ
EBIsiRp8fuXmbfnUNQxFPekxpmfES1cQ/iymQvMKLXIk0bLcpaq3fK+cPk8x3WnTdAeiy4qqzaMM
Y+gMM8kX6Ctq4MgBbudIdKvkF7o+HwXa/PK2Whz31AYamKPkuD4kVXGtWIEJez/5+0aBNAbXp6HF
aQC6miBQvZ+xh3OvA8q1cL3TzqivUHIN82aCU7ePNxnQF57K4r7p6hT4xeJ0APZI72yw7xRmUwai
BGGhgYAowZzaf8qnrMOY3vNalGLw+WwxEJXlZ6ch42PZnCEl0L4rszP5anKEoTSAJlXvF90moFPX
bfLR8YqYY5aQgbfCS2x8g9vdQ38Abmmu+u583tHm35d+3t7ZEWH2p1RyPNa+i/CsUAmo7sIcdBIT
u0FbvKFuG5C9xluc/kHmKNd9N0erDcSQ2QRrBFD93NcKiHDviM+oXAXGWGkhYXvnl/QxRdlVAD6k
AwfC2rBysw7ecjQIXFdRP7H+yww+5FM6cloB3+BDLBA0KaJ2apEQUbNUD7EuDGoUu9Qjhl9oIbES
zZQ/eM4A0DjTzXh1jshWW/RKWY+4b8ybN5jMrfVFbrpxiTHjERg+lo0gO4raUcXSOmcX+LVs3/Mx
924nF80oqAg+XNArs+JlHd7h5K+szINIpkrsHaQDtIdAWzcKMmimkqGtgcLNEFxXce9n7M3R5XK3
9nkPPlNH6zUewT59K8VU1VHrSqQecpkDQBvXJUVAbeCMPUiwaw8ohZbFdQ4i8fnUu+WLdnT/OW08
PEhkkiBfwRLlAJKbKZPed5f3ou/6CZVXA0OW3qb1lU5LziJnbB0aBwhTmjaceXWbZJNTo1BD0eJu
AHAt/aaYgtKgyV+9ZjuTpV0wXuVdALl+bbxj6vdpcZkXA1YlZiq5YGwomgwzal1phJbO620NG6Ti
OPqmYRgkCbZsiFbBgB36XGpXcsxENMDgo36swB5dfiKX/Xec8g/SqHSUFEcUnMUQzYIKG5z1r8I3
/dvf4/J/0FpYZ12WhWBKMdC1OtsxTZfVUvOfKK++qc3/grD+0VgUinkEatqCbN0UBeveyfCUbocA
VIAQ0WZ5G1dcoC5FC2y/opluXmhbii4uKoSSbnK0WFWC/d14+0U67t8Tm320I8UUsag9sG6xiIAW
XeSljan6WU7Hv9GuuB8UVSj+mfYlEJPWiOqTqub26wLIfA3F0Dbww6Et4Ka/dek+2pNmeetpE/B1
S+clO1inxHMnOnb3915d/qgGpITPsPjr1i2zEGFKPpE9IXXx93QYH81PA1OQjCG5emtVQxIyULNB
ABj9e6Kejy6nZRfUxC/x3msaVLB8dIXHkMKj8p9I/P/NM/nR5dQ5Ryx23my3GNh/JeUUjq05/b3T
/uFxR5/Ba+Shrls8is8qCBIkSdd/84b58Kw37TiCGnseAGq3RC4nowkOo/5bThzso7/pAlaFbIha
t0j/U4c6a7tNu4q/F1HDPrqb6rUpCxQYdtv2XfHqNl153fE6/x6O8F8vy//I3uqbfy5J/T/+G5+/
1I3tCvB2Pnz6j/u6wn//ff6d//0zP/7GP7Zv9fFL9dZ//KEffgev+/3vxl+GLz98gvk2EPLT+NbZ
27d+LIdvr493eP7J/9Nv/vL27VXubfP2+68vKAGG86th8TK/fv/W/vX3X6XnuXCsIkL6IPNLkAih
9/2vP/+97z98PqDff30wxfD2+svd8GV463+5Qn3R/XI9DiUAl+wXTDO/mNf+py//9qUffv/V8eRv
hNAAtvKgJ1ESnL265rfzt6jr/uYSCj97HggUWWeLRPylIf/9V+b/xtAWk8D1BPEYOy9rfT2ev+WQ
37hPsBkRwiUEn4FAbsv/OpIfru0f1/oXM1Y3dWGGHn/1x+dXBBRUYo9wNFY+ynyY4P24xrGxr7Kp
cLPnFmq5cOqA01PQiJp+PTht+9ZWAySfKE0WZJzBOSOL0eYng9+CYaEobDENf/3Tuf7+Dv/8jn70
DPn+hnwcv89QnJOPct+5GwSmwVP2jLl8i+G2i779/EHDQS12gOeEkN4//ee/SX8Uk+EcwkZIBoHw
XCowvP/ovttjlOxYp+D31nUOEgPKqpo7GP7nbQiD2DIBK0dEBozRCA6aIHbR6D+/gR/15gK0cBEA
hwkYpo4CnKYPV6HKDQRX3eLfIr0yDAAY5S0HqUmDX+bsiSAStGx+tIysP6lK/vUPY0AmYHEJEjnQ
Cfphr+6A41IWcH7LXFSP3NOYQOPpCnk63QX9vOmFeydps4NfxvN/PmT6LWDoj4IItzAuMJoLXGd4
CLr8Y52gJiENSBXVSYc65Pj/6urzfl9FXpRt0Z9eymOQyOOw82N37+6LrbvvDu7eO4I2FvtxEAFd
ic5fP/9cs+t2ZjeEN91uwD+DhO3ZzRAOoYsffJmilxs3Njvy3B2CRMQevq2+zs/2pjys2+W03Mqr
bN8k9Lges8vgYTnNN8AEEf66R2cfDaEXTaGXdMnLDV705WXAP5dojHGeoiI+yRhU0sTZpFEazfgX
D52dm3Qx2ZJtnZDttIGn7rvat8kQAzbaBTtQMrf1DnAAuHnrKznSvb1drhE5cagObuJdsitnR7b2
AozQBI0QXo3uu2+v7ydyj9lUGOzWG3Hk+/MrjWEave8OdTiGfuTF57cRxO2uPfS7MrqrQogSI77P
t2kk9+4RJkX3/W4OzU/u4W+q1H+5noj2CxA3KTnupx+XkiIYhxTCrfK0ia/vi5Ae2qjeZqfpa7GA
fYFGESzkpBLhclh3IA+HRQLKaoiecAdQZosfTdpIbd62xwsbgmUW3dlw3kEvEdkQX0jAK40t3nWJ
U27O/19BQzyHpxygMTh5oXkIbgwo1fg8nndOnG1MdP7d3c8293P98eE4OVhyYH9iYZeMn5fUP7ln
AIee0Wzy6rSUQQar+tm/WKZW7YPawE4ph2u9VRZAif8VjgLt5T8/VPkFJodgf5y/1Nv52WDSuG2r
Yggbr4ZjkbET6GYNiBwTdPyhS1uyTyHP6dhSX3z7QNXwkp/VRx6G6iHxOIgyHpYGPEbiMND5GlAV
uUjx4IHF3X//YCDZg2Qy8+I/vvbt51rokn5yB3yrbz6cGSmxjjJsbNCGeh/OTLpiOGmLTp0ErAUd
4VwKk9+qAbZt1ZszDBjjydgr9JE79IrJ9a4v/M3a7qcsSNYe+qb1QpHXLOeXRsz3njJf6jo4tV5x
gTTJw1gNTyOQ4RQQRmi+FmJ+7odqV4PeKG23gS83aLnutqCPPgVnnvLgBuTibYtQMFAU8q0LbBcT
xMtl0BslCoy206TOr6UGEXMASTkTSe2BgudOO4i9IFwiMfCQg5LFNS8BZLXlLTfmDuzdi5n/zKz3
ww70bTH0KU6c8HDqsOB+KHorBQM6QN75icATPxqUhx4ck+KZvJPB6w/FsKXyxqKTXzJMDX+yFP+4
/Z0vGa4YtkCPCRQjnH3YfpbO62UDHWVCc7eJ4CAn0dG34P1i1wCalz7Q5YTJCvgiwsG4Vf3MlfDH
XehbeYY9kAIVJODBi49PlJyBvSyzXK9Vz950hTybHDSmzZqx6zTrJQifGKzBRKmA2zrMWX5y9D/+
dR/qGSBxEBXicYaUEYXix+cZOKkZJblvqWY7cNVvVeXrA4VENSQpQpI4Jt3Av+qruqn3iOIbrzTy
KSZaHfLABUYpEGADC/I4G6CcyZbmpVFNfw/VmvqJpc5fv1OXCQz/aeD/i32kT4q6RB1xP9LiGflx
AFbPxOyCewfTF8+jBme0aE2MuYL8yT3yzdn5j2fbF3hZIQUJsLpziMs/egbRuep8Noz1qTRjXCJR
Pmmmdb+JC6+ptnD6xu7DMrGvgGkdqyI/q/bMg8VNczhPhWHEOgaXXo2Vv8uHwyToJ9+a+QRtTwcz
TN2Dv4ZP3RpZZlJAcmOg2NwOxD6MgGePXJJrvxXq5A1N+iCG41rN9lJlF4GXT3c1zaEJarIFCKYl
cb5IoIuzmS5W+D/Eq+mHWy9Lj8SdJOhi/OHb/fP/ul+6bt7M3dC9vQ1XX5r/D5omju373/dIYTea
t+LPXdD55//Z9EBz/xtHZ4LwEMQUSPfc2Xzveaj4jXgSvRCKBJT45xLie8+DPgklOL7s4lnEOuRi
Afze8+B3CJy/sUCgMpYC0bf/Vx0P/2H7BkzICVY4eOsKqC0QEvdhk0I8A8kFbuf9WixuyLMHp9M2
yVIDI77APs7Ch3hHXepp3xBkGHmYGUHD3xxtoH4SJPIjQPb9ncDngEG1BPxSfFjzxz5HRDVY0ftG
z/vUYuAdMlE8y6D5aRbzXx00ziGKFeYJjif5xzWu7RUneTVWqD/Sp1yYhC3sEj6IfMe7nG6aFCRy
SCXLo0OzLlqL2gIXKdVmZawAbN7/LFT8RzeYb4fu4chxXV2oythHANILnNpihwV9vp6DJJPBJ9A0
iqRrxD53oXiBhiKPB+L+81n9Adr4c3N5Psw/FrF//bPnBfZPpZvjak5ta8v9DPweTFrQk6jueYRq
5vSnx+Ev2ti/uLZ/PkDvw6YyUpuXuqPlPs/nr5gwwz91Aki2eq9l8dOjIuc75Y/jwl3MmOcT99vJ
xOX9aLiZdkFHegxO906ZQjrmaS9GeVPGUGOFTScfmbXbKqDvXbqHyj7J9EWTC5YgyvATA7FnW2Hg
JMHR8RuajKBpgdCKMcu2HAqLVthAfY+BcijgCtFkLZSPto6hTaxvqWT0ZkRSU4j5z1egi9ctKFJh
reinFBcfV7CGOJ3u8nx60Jg+bnq3f1COX0QYFS8JEiKmmEp/Rs+bPmOBmE5QL4cyAOVUgVkXL8w/
QsvLkpmn9SOgAZQA42SeWe8c7ajqC8vzewKO8Uaq6cmZoCezBRo1xu4oOKeQq2X5FajWV8EithBE
olMCXlZlcobqVF9gHrSBxZW/A/AKycwCeU6X4UGE0OjBLXNQlOtqTmqod+8QHHwA/1VfgzqWdHzw
N6Ud+nAEQiA6jJohhdr0wJWQFvLa0sWCMYQEH7gB4Plao9HJn/3Vg+x73NQzAQkWBNmOL4lfNA+g
LH2iphehK2iYoWXsX1w2Q0/iFOkO1Mt6P9ZNA2pT3+yWPtj1Z42gKD5NdriGyOHtf7J3ZkuOG+mS
fpV5AcgQgf0WILiTydyz8gaWSxX2fcfTn4+lYz2qbJ0u09jcjNnctaSWWASBQIT/7p+ndG3g8DbL
jT1PRIvKmTGq3hNfYwOp9/22KmKbklntMRTThhvlXQkixW1r0lp99mqXJPLCmo1eV2+WdnFWeY8l
Ow9ZjhqTICBTnRe1CzjHtjwvFA3gn2wBNui2ft9gxECbqM9tiHHcRrjyh7QjztUGuI8X3H86/4fS
fLIE94Uz97mvxrn91PWke+ScvMpSxX0GkBVDCr5Fp2LNWRgEctEJiQ24Nhxm6vvJNkwgH/aTIq+z
H9N5TpPx0VjE5FIIyQExN7JVorVeMdAB4+B6rqxpu2i4wEz9NkygrNbq5Bf1DmrNx5T4s2O7fYqb
VKiEOkMmxVTNdlGkrZSo2wPaEi4hnQM+Bw7pAbsIgvOEVW6niBxD31o3eWvf2jVTUz1TMIF0kqcm
95cuvlsYMM9TPK7UKdtij3sy4QUSydizOhP5ZpBf9/6UYEJqDq24l06xCyeOPfKYycnDk7EhzFP1
EB8VyhGKd1VfVsbQ7OygOUn6HObslQQyCaDOHVRlG4r7kAW9HHUfToGL0x8Dr+pO1sskritA6cs6
2COaeXPW+0QM7Eni46+eJ5ZXW8U2wuMXlhcm0qQsVcPcw6DfaExOlZNtEKrDYKOn5z4rjhWJSjM6
h/0mtO9CADpas/jqslK7hoz0a9hu+o5vl/bHvr5JqwH32gQD6tWw5zc9eqv6T2VuvZ70Fkd2K/ns
FNXPxCUUjwtkoHxaTZjAVXmhGJb/OXmOAm6GqGn4mRSN10Q/psXCkb+uuk9MMSvigEuuHDo5rO1q
P+V3BZX2gSP8cXAHGAEYdjy0NN3szkVj+JpiraYmAeQgid00a6mZvuK8RP1rNq2INLnAEvaMvL34
mcvrtNPdpF8ZkMwEx3NFA0WQ6T72EjfCYVgCyImy3TLfKyQApXrQ8fgGKUnrWt/HqkN1SbVPNDqg
Qm7hIV+XmNr7MgLz8GHkiz9rFrfRBlTSiiD42s6jGzkMXlJwhUdn1TW9f72WOd0b8Wiu4d54kuF8
ntN6qGM25jF16gIP8FrL5Z1Rk8gL71ESMOGil1XX+a5cTVq0ruthXaEttFnoFsFLjsGzX/zFgbgK
uga39H7Gwy9iSabb9JjrH2z5FjeHPoYHECtu76jHLhLbWiXRGuCwLvSTjLJvDRhGXOy+oR7nvNkY
6uIqZsOuP/YUEi8FqWI4h22jbKMY2VS5YPmlcvLuOusc1RQMlfTl0q/1sSZM9EbRn0nkjTXlVBBE
M/WbRL4K3AN5LvivnGSZ3iVxdHaat7G4CQuaSsIPo7TXjtmsAB9B2SJfSxLKUOMVfmXPCs7Anjcy
RyExGkNjQXYCr77+sWsjczZscPnBEsNZaU22BQy4G0HnrksRvxbNNZpPxgDvstauq6wlqhHaL2oY
mh4kypkE1rzG7ngacwJBPYvGMguxnvLr3Dv8gWh+GsNo2QMcup/00DkEVwdEmaU5cC9rbQ1ULdk/
NDlcGkHuxNwoemivYqU5lKpCEzstvbQnrQYl+46mErpJQ3zbGA/Ybj7LoRFbTOy3xEqOYAePAhyW
36nhb47F5FD+bVNBekJ3EGY5lHM6/7JZikVrwAVwlG1Xo6hRbgbGaYtDuLi/svX8NFoOad8lK/wd
GGfYoRg6WApVPTjmWG+EHueHearH0u0AokBy6sGw7YasXYsWj2KMT9BJ3uZOCuxqUBI+g6XWzZXN
6kMO8SkfLO2hVsxnHB2R7/DciuqzymwyDQn7AjyqycPU4Q6kc206A/Np8HLLk44Oh5L/AyOmdTH7
JX/j6lj1t6W6aZTBj7vSKzFeQZVyCuBW5H4gTxwxW4o4fA41SvFCDCCRc1bICA1CPY46mfpE1H61
OM9LkcIdCnmd4oDEFv/Eadcrh35nWl3wXnL8n3HQ3gsxdQfY8/XFzvmYbhbmJaqb5DRjn/HUwWYN
oV8Owkozv0dzUj7Hc7kei/rUtd1ZIsPfdqatgNPKX0YjAEwyEkxkHO3mEa7RcnGuhS+TG5IvV8cB
H+RSvksblRgI3iWwqsdRi3QfWQxYU2KpI8yEmNpnkNGs8HK+kQ6uT4KssDzGqPENMpGYz5zgYDVF
7Ro29VRu5aSLl5c1790hU9ewsl8TDD0ErkHjbsdRMTxlHHmVyHZf9Op8W3biuZQELvtG3TfY3E5K
s3C/2uHZwmfmE0v+tEDZuYqRk1+sgSUTCTPJnrMtyYu43DjjbO/ZeOlXugxMiEYJV3nIiswSwtrk
1HJXlgMBa625abOhWtUFUXo8+olTnVkHj9NiPM6L2BeqDhUnTv05z181Cxd21L1AbNO9dpkJuMwk
JbSOxzqVsqaPvO5Xgk3rCchLBo2r6Vzmps1rIA0Rus4k+AUm3Fb8kotymzlj/9Hh/bsvNOdZz2lS
Ix7FRlt/CR0SuUSmL3SGHScDZF6RDW8wF4BPtVVymMqp8awhuFmwW+o52xBQCq5MIeX3RK7hHgxX
pgU7EYkxROkoXmqt5yljljBow4udZHXxirnMnPGelTVE+zl19vhhhOViNwQ/ZyvAWgYdn6cfweBl
D+XUTnsLvAhwCye8j7Q1eaNJKx+/ZxLxqi+i+6USCrdCLeGJcceoxhtCcpJuRB190BMZO76VhA99
11dvhQqPbqpukAPdDhjQzjTScJsA6HNrYIJ8q17fGe1rMbI+eHOvIeLjHj43op+erUnsO0Brl1TM
0AZqsayqBQBXj/dRyQ5p7ZdFGWL7nHcVBt59ERz72d5OGUcFRT8JxXjRcSlisIwNgiw6sA05jPXK
1l9llzQnDkjsmvrZV4Kw9zO987L6pDcF4wJeaIsDrZNdQbvYK8ljxIO9a3PwI+W+dSpkPFJ3vC8z
Yk8OZkmefcf4IZI1JDoMl4P+rvUbhZS/R3RoEO9ly9+fQK/lg0sEBpneLybhGjVYvBE7u3gmAB7D
OxrK6r7EKJlm0c6JL/Uy40jUDu1SX2STn4R1HKvnejiY8+yl7CJ0+WaPF5VgUWYPa4dSArgCb2nH
00/axeg/+rGAHJJ2m6VWHmoe2KJvj6FNMEeSxg/le7wUeyIfzGAiPby+GcFdmJW5bWvh1pHmJVOX
k1Fylm0Zq7XfpvpadXLXxofixCkZQ85I2Us/fs/bg9YRF4ibzAsRhBVWrkFF0gOekhamX5vjvs9A
Uzb0Pl/3VGyjVxo7+krZ1aTl3S5PaEzM80MXZ1tdf8oF86lYX+tEkMdAd5VaZ+udJb55RSUsyyab
HyyWiD65SSpqzHh5E6HPovhds78j3icFo5Ws1rNNNcQV+Ivk3EwnJWAbNtWWD+kr84CZXIBFrJZq
sU9TywsVn42LBfM7WXrt6sIfXWPUzk0hDnoT/TkE+b8tB57ijwbu54/uqxT4i+Xi/yGThY7C8T/r
hd5b/l5+xm9/VQyv/8Z/K4aq9YcpLdOAgMUKaV6H/v+tGKryD+R1ZEEND4XDkfVfiiFaommb/DMm
95z8GDf9SzEU6h8o1arlGAbbFtMC/vsPPBLyqgj+b3UFEAXJKYwjCN/kEWks+yKeSe5P3PRDt02b
JNwFllkkbtS2npUvxqGuhvFSjEa4s2DAbDsSnwcLyM0tTE77fgoSDvL9mF0wNks2y0b7odSZsq0t
NqIQ5cLRjTOIJrXTGLcDe7pVOMGMgK6w7hs92/3lov+NKiW5Jl+/CnNBVWN4wFsczwH//C8CWD84
fR7XUbutnSH+1JoW7Icoy502wu0BsUa6JJ5TImCzcdD41i8EjU3ozKZ1a2hLvJlmVZwRXSjEzLWt
TpHGtpJt9S2CLe/H9IduGi2Otz/XXFzkzbexVccPezLiTYnPfQdtY7pV+zL+jZHxi7vy529kITbx
M3ELadL4MsLqm7KmTw7zfmMlOfSKKX9TKTf0K3g823maCQRKtdmQdY85zlHbnAwmKlgozL1pjvGm
T8K+Wv3nq/3vF/tq5tCQbTQmJ8yMf73YmQrTGmpHuwXFEG8ax0lWYVC1p9EZ5XoxAR9gbo42//hD
DcNkhAjlyBBYjn790E72fWcpVbfN+aG/xV2lZG68sCP1BMUkl3Qu+i1MBWBZ//xzCSkzGZKasOEZ
/Pq5dHkYYbHwuXWZcWcbGLBHpXxMpoa7Qy3bV/Cmv9FYcfl+ET4ZGQhOFw7pBQtRkNnhr59qVplO
yi8bt1Yx7Us9bRsYjqG6B1fbfXI40T6sJhDfRmhAROTUYEPpUPXQNHp0JGPAcSNnxgTBbtT7zdi3
5qNik4YsYyLz7pLETrOpyKdwvlOW2H4k/Zl4MC6m+9gG/MHr+KM1owmGs6mt2EhDrVnMZltPVkA0
FErmM61ipE2Hejc15GniJCoeAt1efA2GzWs2W+UmNUPrjfAZ9FU2Nmmuh62rtTJ86qyiRVzMB+Mo
i8p+wDgQsWJUtoEkZtmtqyxV5bcKQYYoX65/rYUlNL7SnuMVRV09WpgxbUrWs4NtGNkbT50Ou9Lp
VnXTDN2OoutZ2WbzML4qMm2NFcPRhtNxbtV3UJ2LNwFrlWrrJmAiHRdolm5ZTPGNM6CmYa3vbhzK
bh6UStOAXxRgdJwRhTdhejGTZXWDfJI+YURrT6QlO6jR0s9ezixk8mJwKZ+lVatrsi7NlmjpkPiV
rLZBEDTPqdq86LVJciNEgyvcIK7y29qeAVGiLT1ksrUPJdZH0o0aWHy75cnVosZkHySj26GPxpaD
y2zBVeIqtAKMGFhscvK0PH1vZVaddGIlG8JwmrdwcnGtvIXooRfdTRsXQefmkKDYg5dJl3qLUQZA
g4SxD6Mk+OTUoj/QoGocnJwMcTtNM3SlRsFnb6bHxNLD0e9C1NE+EulDGV7T5k5rDp4MbAcUSaG9
ii6WHCsRXKxY+o4RWv7SKBeipd22gx5wiqdwAxLEuBRGh6+FnMVe6jVph7LdK1P0PqfmkfTCp2Mq
0doJsxuN/qLNklipPygtDARA2HdAt/J1aHQfbbnofGvLXvVyvCeFUIfrCrHW4hXQuOmcFg+2dMJ7
GgLhr2htDarRHk5FX4HAruJIes7S2St+5mht5TqQC6iPfYDMp4PMS4P5Vk+kjkzfTxeiJi0Iqb57
APNg2b7FjwE0JC8JRYUVz+CiO1d52pmDXdibHdLrYhMxrSSKV5qEniFrfWvQ1HZvLar2PiXID4p1
1QhbZbxpsC+cyDL2K6viMNyH1bzRmgTXh6OI5FKQmlhL0rk35tgAq4yKz2BQIiIgUeCnrBA3IJoV
ulxI9w/pMqBlMdtrKvUqN87zd6udSR336Wvs1AHTjksXdDu9LVWPodpzrdY3ba08SfhBq8kZ+lXA
cf4Bcm69T4q6uwduhpIVFR81h7KtmvNC2jaZxZa5mp3o+5CF9U3fW/DmDC2SJ8QqBDc6iaut1lsx
wD+SInZiu4zy93MRNG5fpeusKi4JuLWdsBWNyHK+TPcm7d0+2DCennagt3xejDXE8uylHpx49kye
zdatTPAdLvHTwnGbHOeAJ8NOWQ0a5pUVfiJSvtd3k8+qV3r5XERbCGLTXRQUHEh7m6AsMEGgQX22
6nUOYklsOzFkOmff9MwNj0LTl2cQdabX6vH7MDXqZTDs3NwOrQbPo++MfTdGByaxc+qJ2saWFYcq
KLfMOQ9YmW7bOCtWqh2EN0XPJIXW2f1UGI+FDKcLKf2jJC6F/1CZb0a1nva6Vbx3w4uuBLbXC/2Q
ztDvXVsv4x9hqjy0QCA27A2oBE+MxSfbijmCl+0qrKubakTTWerSeAD5EPh6D5VWFsvZtkp+ATuL
1hI3x0bw1voATJffmBqEQNsBKDAEQVpAfOizufaEahTJAzeutQ7Y/G3txgg5w4u6O6f2EkI4CRtl
U1mauo9xXYaezi4sdwVN83jXemQFPL/JHZmO6VGtgvKommW6vVJBvUy0rrQj68C6Zroq6iuH0UI0
aBUMDNKGsRjZr8jnpyyf6R8wbwOnzX3tqiUvlA13rq04zZ3eqNbKoBF1Fw089H3g28lU7cdybo9i
0CE1LLl+Xspg3rSS+tduec7n/sHpBibBc7HvIOjE7pL3FSOMPCbRJ5adFjKVSQyYZUkbq55ZjB0/
h9KAESjHb7xLlJVZz3Ah0R1ccgzzSYEi7GuNvFQcrIM2eYr76DbvFGIUdpNHZxtw8gbQirGl/cDr
IejcJa1ae4HSZeu55r0FAKZ9LloLlFiv8CtNFaVwDDeGFvJ+ID6yFNJdrMXtnU0x+x0b1kc0cmOl
gC/e0D1g3MrFSdfCapmSdI0NH6JmItMM1a6UlXNMMBhtIto/yWIGqNiRCVyDL2dpWryfUvkU5sVu
JBGZzN+cBNo2Ouy60uof8WgbKxNHXeEKHcEa6jMx2R99EN+m5HH7mpGVbmW6awc29ROa0r/n5G28
LjO7DYU6VyYpy9Hcv49VQHDYQZXs273udJg9M/tdlgNwv6Eed5oSm3tKAowDy+14qHrR+3W/rY0f
QW6al9Ksh4ect+kqoakNPnAYIAKgCeF6iYlujYhBrXZLbth8SaaxXCmJyfkkMlSQ311yzgBXAhy1
3UHhb6XTANFjjq4lFKGyKWxRbOOIAo1IgRZpKy8ltDY40sDlhuRQ67zDB07h1AwWTFkt+zbO+nod
grch0SyhHjqlQGiwovGVoJ70K0CWq0WzHuO0eejKbiWr5s2SAzuSZfmsxuYe0G14a4eZ51jSONV1
2frkTr2gFOh8dlmf8qaBAI7A7tUi4z+QLmhWQLe2C+xGZwEgpQ+Mdsgc5mBbO2uXw3t8U7OgWwcq
eOvAsZmHjeaTJtJvXFyvtBLzKVO1HjXXODR2wLQmz6Rn1XPC0jp2Jz2I30J2Vx7QCMMLY/UuNY1H
mU+qH4isvTENhe4OdXruTLhwcMBuWjFm3tiYzSY2qx9DCIW1oq8Y3/9eCaqDqiYIzJiKTTZZmc1b
VO5aM3Vb1dgndvyCneu20acRtRnF17JG3YV1ma+10fnWIcAIJbK5BiFhZyACcTW/z2a5jkxrWlsq
e86xe7aH+aRLew+bQd+g7sEWzkJzK2FVrWIwflbXpUcn1YCdmqXzmrTOfeu09ctEP15VWt8apXpO
2gKAa9M6t6TDN0yB6XI2xBN4/wqApeE1Q6w/luoEQmjolvXiRCOPUFRcWRSIt23eMBObh53TW9Eh
C0zTL+1wAs2JyFchSQFvf1ig8C8MM7ixLcvNrhOSsXI++4gOzlFt/BIhi5ykelA0JyWcSOULKfKd
atMrkuCsWKVZxZwd9T/cNyhlgMHTm5Lj+GGYJ/3WgMwVNF2yobri3mFH75I91e8qfvxdHyv1RnbL
zszHSxy8WynTWp6AdVqmAU0LkbWK1ADMus0xwLALbrElnm+VphqQenGmqB0UIOgAAOU6nKIKArjW
7aRarHmxnrKpvTaOaPvejonDVx86SutDGLAhGpM8uaQUvHhVW16iqWQCz6a4LeK3mguzCnWewnp2
7nsOHH4xNPGWBpT41bQFz2/TrKqGzKhXNCLY1POPyYkOAEo7zgyhEW0yBcyD19qABwZzOC8RFt+q
atgWVutixKBWXMS4nJBM4jVz4mbfJzCTyqhLYOZN5rE0j1OZmptRYQMmlcHhxhQ9TFnssNMUuqpe
QWtUlAj4Sz4Iz4hEuC6dbHzTIXvzp+o0jztbOUcmc0plFjtzmv2W/YpbjIVzz45iRG00V72AQVQ4
DTOhsUrLb4Vs802VM+SRMxUc7gL4fpdIEzA64+3Uwv/da3Ax6kk8oT54EzwIOXa5b7Qqcqi2t6Y4
exFNfoid0dzGV5p9yx6mgIf62Tj9zsJbUDwKG6xt8G7080qvF9XjzauvVAGFMJzg3OR4DBqtwdAw
6zugbWqubBIy4qxo1UWb0YAds9o3y8Ec2kfqETajyXlQGR5nJif4TfaDYfKOtKIHhfD6usr7jVHT
yYnDZROoOiGacRndRIuuuJoapRdul7IG0IIBRo4SHxQcGS9JGuiFhE1uhp/wi2g4t8ldMLLsYRoZ
ookKE3RvZ0tPyEepAlobgNIF2v3o1E9E59zO3tO6mDCCJFfc3ckEluv0RlUiz67EYSCncPFtcd9m
E7u1+VAJOFfXHJlgIhOw5zRC9Ym1E1yi2KcwgsgNbjsn33GYBT3xWFs5iGYzZOtrX4L4cUgbLOaD
vjP7BrAgK0/e7BRn2IjkgYeMWq/8GS4p1tlZewv16Gzq9M7LzLerV3NSxdbWvlUJDPmhgUCmX6CO
byV352fbt+3zkBfmOQiDnQ6GwuuWFJB0Ut3DELln+WNUTBpe31lBaMO/dYyMt7iN+77q+s6lsiSX
ri1TFgYHzWph8tJHafUjzpm+J3NwspyWg0+jrg3Lmh6zNodkUZYr1Upwb4yO4fY2fg9F1iCcZcT5
m+z4EaamdauwtKGFQ4335ho3AFCG6jjOYfRpA7VhjgIoOwq68Ah5dBUs9Jjk9CLTo2Ji54iQpFcW
eGg/k+x9aanovDK/unQs9VZV9fGm0FX7BvDhuCJR8GmMivCCa7e0thTjJrG0YNX1j+3SmtsglxxW
GiVFzM6sb6N6bcUZZhva+CiGlyzTlK0IFOc+n15qS3fgTkTjAyxDrEK9QIMCsXdbaUPFvjjq1mpi
pp7SwtFNk0klT5LqpEyEoR5GMlJe0gc3WjSySRRCWnfEd4xdXrZHBko6JF+lWcGogUqrKpQMGFG3
G8FZnWqyi2vNil4TqC33uTMmO0qkltvcvlqNIsOQb0Yw2yW3EUBPjl7j7BuNIj9iBAjD7NDMuph+
OgbRQUQCn8zDCLVaVsW4y2nrulfV3txLZWbKaKYzrwym5q01htsZqAJegPaUT3OI5Uo0F2sxZ7Bo
mIWEBG+FlJOcw1h3DhTKpFthTrsxqMURR3S17a2luo2VK6IS1EbsYkmENmnF0/DWqcLYxIXO6cZM
DA7IdZHuas7f67StX7GXwXkj3n0ItDk8akZo+rFR9d9nu3U+ZDVAD2BWzJ6PGTZYLlHoxxpyPvlo
QGNuo8yMgEKRPE66jE1PipmtgCyF/QIlpeANmhrpJdGgpHF0qZ5luagPcy4IQ0AfxjAtlfwSSzN/
c4oCgw7Jf3fRFP0SU+YAjI3NnpFbeCTSQlM0SPE5QE76IlomQsp9VaTjwWodycED99w2gPGirsva
CNIVGE02HuXMmanP5a4PAptq2vjdajprxf04nBNNPltaY73lnPNd6C76d1UluY/rLRvOSLm0p/XK
UOzYdYjhqoGOvPeyK55VBRqWISxRvDZik+h6t9JA4nsql+NV5op0YNoIip4Wjgl5Nd5DJXgx4IGJ
zii8SCtAaoE36b1FpEw5y2p6Bu8UnjQ70dZKLx+iiLKCkjnrc6B1+wxd0ufyP4Vgtf2cWbQV0KM5
B0N/yFX6R7KK0zv7dWPXz3WQ7fKhq9cWTaobIxvarSmXW3MC2Y7EIW6XpH3q6Tk+s6OdbxvhJMxg
lfRu4Py3Hix+lWsNx6Z2IuuUhfMhLRqdseJY7K7HcUIsi37DTTr7kRkr0xVpGl6cKHXOsEHp3rJm
D9Om8c6vWHqDlb5yAo9+1kVgLJ2ElZ6VRmobcDbJGYIIRjzJ+kgpQFTLFaEaqBpzeoq6rt1qcV9c
miFT7hQ6p555D9T3YyFJr4UxIvXcaiERvFGS+zTVJMefoSTRJ4bd1oa+AOOjcpz0hrN76nHI0b9P
ozre641GYZYu4Gc5CtNORvieHtf2VlHooFEVO7gjNWAdRZpCCyOUwkE5IIbMKksTDGrfOmvTU74s
AtbLxH6tgNZqrHjbZPUG9vy8S3TYr4tOsyznhpQtTzLmr3HATn8oQgJHS5Q+pUPYPf5U9AEedY81
WLPdGDnNcxdGFSPj9koAK/uzMal9tKIArFyhCRgHRVeVtUrw9FsAIfyg6/Oy5rx06uy8+tYvnThD
CcljLxuMwMuW3Himog3n0agol2CCU62GQ/WN8i37xIG6oh6kcbqjAOrQ0IeAXcyt8m75aPQUPZ5S
Ehhmy2QfRkgJl5pCHtfp48KvRYX20wXiVMdhcYhsYaI3UfPTOnN2GiJ659RW06+GvWL8yNMkWAsM
SZhVx+pbOof2bUBn2jYVlTwuU0FXCK1zw9mhYDVylyZHml1kAPa9W8ru0enSfJMZcUsBSEJdYQ6v
gR19HznfFYUjBJuvjJ1nhPe918ePGawicOq5gO7SW3dRODM2UczqMlPXDuxBeZ+YE1MMWGoGxWKz
dq5n0axDrQwNVy4Q9YGhWkB6GecnohqLVZ2o5QWDV3qqALzwcpfpO418jOvb3L6tWiF3Y2vKd1Gr
4U4ZheHPulzWk1GIs1HwEp6dqfqm5PylmuDwhRXYn+fOhkSYV91j18fBsS2NmysW/lHL8u6Yq9R2
ABxUKS/qjcy+zSIZw3Dvi40BUTJyEfLKHYw6GEdBka/jasSZmM0VQjBH/ccesCdclpr2MDfu9fA0
anruNbgT7vOW1+0GWP3ihgXWLfYd2bIxYo3WxxbQz5CM1kcH6NNxe2Is36o5uLouu6QzXMUC26gO
hXUb0PkskPmL6ls4V7YP8cd+w9guKS7jyLAJogLnqpEP5hrimHEuyMQ/6hMK+SpsIfko+G13fURJ
oCLpZop0MW9NE3WE9zrbeQ2LjWuGifonBuL/T71/gxbQmTP+z1Pv+yb+X8e3Iv117M2/8ufY2xZ/
2JalCQL45FqYezMz+3PsbTl/GJIiHt3SCeZpf8nJOH9A/SL3LxFVVFMlDvOvqbfxhyNV2AYEblQw
VURK/snU+0tUQrcNshnGNatDSgan+Jehd1VQe8J7cPJFMxi3jjnVh45QaglAEg73X67K34ylv4Ql
/vwsBvgkPnQG01/b7uMpg/eIPu9beGTwzCjFidlWvg3oALmkifxd3P7vvhuTSlswRid/on+ZVVoT
j0JhVdAZS8h6w6gj8OZpzqEQCO9//mpfgi4/vxr4CaRMfJSOLr/MgPXYgtuFnd/XAcxdhNI278wW
+wdrlAIzThYEpyaxS0xxSdNa/j//cNsg1s9HS4biX37DSYmdlj3z5KdGAS7cogoQwpta4K2Ny5Nq
iPaiysTeJVmQfPznj/7imfj5vUk0qczkoTjwxX8dzEpggYphAcAMlCQ/sRFNt1rVx7+ZsItf57/W
9WM4ZuD1MEzuHeT0Xz/GyuYMrFs3YSMnz1GyYzxS/E2FSF7Le4Q32087m7S0mc3pxWw5E2LOnfEi
D4hw//gbC8ngW4fJYTCL/pL4CTq9S6ackEGt4OJAs1a8MSrL3/B2rrfmX7woP7/wNVsPOQR0neZ8
+ZRQMkoDzDr5qI7LE9rWjJmqpfPNbUDiMuUY2yJad4yhKXTS7PCB8UYnfnPZvxgbfv4hrkFl1htG
g/To/XrVsX3gHun4Qzg9B1AbPfJJm+HPyjFMEMjpDiyAjdz98+urWyxFpEi4n79Gxmz0e6VastmH
zTf5oRN+F7PzW9fz31xefjp44KQD//1DnK6yaEAwBn+sOBClV7suK9H/wa3CvNVk3b9mcFjif71+
Ta9XHKGvt4qGgNfnIWPHwMx+kxb+m0cQK4xFttDhGaQG9tdPkSYw/UGAVpxSVM2WfRwwgdz5zdr9
N/cCqhHLm33FeIivueDGYkesi4Cpd2trvhDhgLO4j8vH2dTUlTF1ysa09O43d+DfrOCatCyDsDgL
jPrVx6SlbGvjpuUKjteam4zZaTiw2pDY1H6zgn+1Fl3vdu4EnZ5iUClYSK9r0F88UxnCLFZp+HbI
xnhEAXdpb7Zd6snKXhpVo3xHr4vNJIYUiSIbChRVa06+i7Zqb2hjoSGqAOE97eySzufNf34o/uY6
YNLHna/qmOHE14diSWYtDqUGkAS9e8+Bu1hzunH22Aui3/zQPxewX5cefsgrIsfRVfxB6pe1thvU
oS2pQ/RtU/VAKG54szzEyrAXang0RpqhjMTy8yo6pEpQ/9PVFTKPhddPsrYS4P2KBRr6QMyMwJlX
Wwb9uzLIGSkgmP/ny/lvGxETvCevEj5DgxZ1dSj+9aceGMlbXVx1/qLQJlVWNdRsVaj0XIXj5r+o
O5PtuHGtSz8R/wUSBAFOI0Jt2KRsS3baEyy3JMG+Adg8/b/DdeumhHQoKjGraToXAgJx0J19vk2F
d/X6zwW/9UkvxhRnb7xKgr0UQfiCSH35g5lE9enkqfaqXsO83lcLsmh7gtOE2Y35BD/UXOTBj85r
8VQAOVsFyXHFIbAjkLKiNGsmOd1lI2bjdYBDfnYfgBMJTGgf6TcV8qvdLTK7QFED6egfMiDaAMfH
0/DJex5SQLy9K+QUJyYhzJHL6c4C10Woz3kr/eK6mDsTveFsND/wKgyc8OYX0bttyeX6ZtviOj6V
MRaoFYJ66KBrAUfCqQLZCYobqv0rvImNwdMwAB0OHTKDoxlsBAt6gAOCyh8aOA+uxw14EoH7byQp
KvJgUr+bQ5V/9yGYwP1p3RYPt6wVQp/Q0AJOtbH+AEWD+lAKuWR4FFugj5k9HtcfGqMKqH4qYKFR
n9cA54+kocGy0Im+RSI+8/GiOY2AUu81m6tUDEUJg9627FBtdkoGCh31XytZBXwPxl9D9h3HD4FH
IPO9ZFx9BWUXmLtBFuvPMasVXDHAyf8JDwu4+2ostOTWw+N2fidBTn2jTlD0HeyxWnYF7PR2OCW1
8S5aihKvN6VGqUsS6C2DcRJKjNo3eGuEOmoHMl0M86Ss92iVtNkQkoM2bEDSJTaB2SMnCD/YCpyd
6MBZh+se/AF0eWc8+AbeBdJrvgCiujWokStRwnYyvP0G0ZCf3+FBoORXLZ75rgcqCfL3wg9QabLw
T9MEKTVODzDNvQJ3XYn38MaA9SOfAu+d8EoYPrfgIcMcaAHXGtbDuK+fBAlIQ5X+RMC6hwDLXE8D
zP52SPPFX7sITuQ3A+CzeDqvxABHJryaevewSgw5ur/qad9MvnwbNmaVR1R5wlCq3yrvHgh8oOBh
VR2q6zicZHukBszwQ4ClRkOjI8OHMsvocI8XedbtKEbzca1QCnEvICJZkUsuh+nY8lCnNaQ4p3cA
1PXAHBY5TczgNdgL2FiSqyZbgrQwwJ0uVT+OqPnUzS/s++snLHB5c1MwmFNnawOSNiyjOShggabR
dV7KHtZ+tVA1SsDa4vskuELSuFmnr0ivMJg2n47SwM3Uwy8YOfH4MFYdEhXRgjaWrkfNW65yPCzy
HA+JSF710YeFnkqNeiHUeghafNqrIQQl92FbNmRwUQ0AvMVhohoWtqzrPCT02Ihc6UTGEd6oYvQY
ikNCoMkCpCHgWhzCreuuFaiiR00mBPoosql6L5nWqtPfeQaW79O4xLG3g9d499RFbbT8BROy8d1i
ULyF9B7F+lDntMD87eQmrz2wsysEX45Uh1wJZj6S4OSOas22YhcgyfEG6gX5iY40alA3rFCk1ZNw
+fB7sfxXTwz/b6r5/99QG6e79flHBBQ3NS8fEPC//0c3T8P/4acLP87EoKiFf9MFOf0fhisC+Bsh
7rf/52nh/5I28E+gc4C1E+NyFv4GYPyHtOGL//EZ+Bs4XOPJ4V9I5l8ePT00ywETAmzi5XYWo7TN
E8iSH2sqPmUdEiZQRDnBXtG4dQ7LJSYtWdh47Cn7SWeU7zfVr2cj+4eHiHP9tvb9VoVmzqfCHPte
FICrN6b61o+d/+8O/v8dF2pt82VU5H4X8/kYVEGVZjIf3zLTHp06f5oEzw8tjeoKpuU4HsWym7em
+DEAAvGvrvN/d9y6Q/A8zk2t4+FYe+0n2Je9G1q8Ibj1+3QYe3aupuOW1QFs61BqvAIgkTHk3IPk
9bZfPr/83W/rrJpDuzurnrXHDKW3ewodIoEoynQl3lbZnBagyF8zeLy//mtnpo/Nr5Kog2YlPEaO
dbgVe1zGGXZymAq4tU5fjlOM0qyqZKs+agi8v/B6ILfGp9mFh4VzfbdClq6xQUIRX2HkwZDKFfI5
3yCN+HrfXx6s//4OVswuJNTGi30NV7IV0oR2FhQSu3bOkJcKmn3NUTz5+i+d+zusEA7ZKGZUx49H
M80COR64bQcS5pWvt36aN3+f1//7d9jn9AhWGwbuS8ORRKv8gKyvOEKZ619PYhXLhd94+cTz929Y
cey1XqOhgZuP8VKBIMFxbF2Dxns7B1odyhjH63bmYPXPfjDvZAbNz+t/25mR+10z9CwOF54R2NCP
/j1MybqrbW1gcw6TMbfGrSAfDGqaFtw+7uEBT3EwglRlQoLPrXEryucqzPEYjsarvAJIU75pmXDb
EX7XhD0blGigEaRiaDqOWrKDCyYcEIAxc+u3FdHNusG0GuLHIy4JAEBSXnjHvuTLhaKoc5M1eLlg
rAV4vkgs9MfK5Ceh/tjmb7KGo6YVHPZ3bn+CFdilF3Rkqak5LlHxK+QwJIYx6IXhsV53/44EK5bz
eoAcIhsH4FeQu8XAhyC8eMr7mtdheQVWAgpFsnK4m1dV76esq5E7q+UVsOH1T6c/z7c2bOQhamBK
DPy/4RuJs/nXSPZf3Zq2wrwMlmVq1tEcPX95K+L3sHn9Vw9//x0239qsVb8pocIJp5i6fFh4QiFj
cOuzFcUzG5qiwa3wyJiHpCv/Gmb0wg5xZvXxrRiumxz2rNmAWCDFr4i3xW4U5Te3bp9+81kQN0a2
I4KtP/Jt/jou7wLYMV2Yo+e6bYVwVc24cIocb25xjQPdckVha+nWayt8pQ9vn2aFoAG4BpTpdHB4
m5tPbm3bYRuPIO1ItA1PimWH0Rn3+b98eP7v/LNLDyHDVtRvi/Kom+YzRYlUAYdat/EmVtRQ2NLi
Ih4TUHTXD3HoPXFdXjgrnjmjECtsijaamwYoovuMQl4P6SuclrpOJEAmQX5C6fboNPbECiI6kabd
wJK6R9H5CRWUeIF8cmvaCqIRUAflT/isMm5+okjjoClK3t3atoJIecvKolkQVEWsPwnnf62DbBzb
tqIIing8yGUYkqzpkh72t+AwBdGVW8etOEJ4Yh7i5nzf191DIU6UnHiMDm6NW4E0SNmqHqzl+3ge
0gwaD73GN25NW7tfLKsY/Fk0LRY8S1L2NYvI4DTgEKO9XBHxjGw6eCyh2xTGzXH73cM1ybFtK0RL
SH9BxkHtUyTKx6bqPiLxeuFE8+fVFj4FL7tdzIGB7Tm6TTf/zhSgN43M6f6Dl5KXTQ8GWLCiP41I
/rUdVjwkRk7bMRIXL1smNQoNK9BI78GuuhLTHvVU1y4zBO5sL1umgAr0OPmeVpLyI4FmdO3WC4vh
uZG2IjLAmyeALxgOoA7SBoabBa1u3XptxWMGx3oWdtDoj8RAnFwv22HLR+UUkEh5vhyTDYkrOKWq
4L4MssccetG9v61ul8vAzrrneTBTMhTBfazlZ2Xiz3DLddqRA2FFJHwf4PhpTlHTy6SZC5TX/Uec
dZZ6euZb2jmzuoWJOVScYMLDOBvnZJRSG8ndxtvOLgN9D70hSA7HoeiK20w09KChR947zRVhRWWV
LdBjAsFzT2P92VSwW+i0k50Ynk6tuBRiK1SLOsdjPFCAvOrwWzcvTmc3yEFezkIFybX0kHS4X423
m4y+2QAadhsSKzIbtaCywXjqGIzA46ndMn52a9iKSx60dQwJqzrO3YgFFtXAWjy5NW0FJdRl8CLu
9YbKGCjOVTQsx5xko9uuIKyNckHeUTLIrI9Gq7dAn31HUUPvNgG5FZZTuKE6X6rmiACqWlQ+KRCL
VnjduX1Nbm2WFZkNFCBjdTTgZN1GGfzqIxgYum3F3Novl6wcYzaW7VGp7stAu+8Dn6Vj23ZoerKu
6qXZ7queRWBmGrILAJZwmjDIQry4saFGG9lhlFbf1xS+yLV8ohRVN25tW7HZi5oM8PdpUB1Sfpbb
gOK2mrldY5GMedlxcsrBt60O7vW0LNWeDQp+a0SZS2qUM2s5t4JUQu1ChT9UR+mxL97SvFFEuZ3w
4crzsu9L5ZHBz3hzVFR2d3C8Xq4pKkUvbBSnT/fPp1OI9V62DgDQWPYsbo9r17Vf5zIk74dWFx8y
E1OnE3Ngs2cEEC2AqtDmuM3rl+qkNyxI6jRpbIHNEPQE/q66Ocaoz3obdpzclQz83tdb/+2w8YfB
sT2Q+MTUssxVc6wKXR/4UvfXtA3X66yCuU3AUCea9S2R4LNO09MWie1mxhz+Cq/26S+kBbK/UDdI
JIjNlbwpTR59XQY8cUT+gCR2CcbDvoKHu7wKCBsOWQHa0zay5sKHPTMlTy5lz19XaK69Kca43yP5
dFg9wPgGFM67BavN3IKsaWXhzPKj0NtO1d0NiIoXlnZ6ipk/DfrpD3r2LKS2cJ2AOG+PhYcleF9I
CkZd1moODjiH/gCcAsHAx+uHFNbbxS2X1Ov2nieXvUHx2YmXh1dBNinvEFTCB+tlkeMjBUr6KGGm
dpNnhhxKRaMbDkOVvzQcohOfKgryVBwPByiZ8GH806mmQZbz46xlfs0CNrwdAmB562Jc7jgc5I+y
7y/lL859K3v5GItS9SOGM6p/DHN8JFo7xp618KE+LtYNKhNwLAnJu/7EBgqmmLs8PELxZ22T0C3V
ArCr7IE083xNm5LftvP0H8vDf3dAPukJX04EnzMJlYqXPcgYBRNzCLT0oIbK5ZaG1q34KEGxqKXx
RQoL0RKmTQr2yzLsXG5TaN3aKTOYrEasi8O0k6gombziba+HS8Y8f5wuaNyKEDhFjFjpFpayMX5C
PcITlJGXgGHn2rYmjFBDhPt2EKY1ysgX2qIG6pI++VzT1izfBqgCmKJh6hHyyCSUOGW9jIfX12pL
B/mf500MirVNzm0Uw5bJC9MVMPBPKMzT9wOZmi8xWfh1i4eaq6pt6XXdjMFtAYTEAXQZ5fJKgd+2
NtGhzFB7wXiYAipZ7IGtvt1M8P31P+zMqNm7Zy3jbpQLPghb5jSL43nXEtQ2uzVuBTApPa+L2ExT
vH6Wh2L7/ajg9HyIh0ErfrkXIPvqV0HK1uh712+og6M/3fptBe/kD6BKyiYAqRdfcmPz224OAreV
wd7cWgj/1kLmQToBcgrkuEduA6H+QyL9t6uabSxMIl1lqEUIUmAGb/05e5cPwvFrWrHbre1QgUVX
o2gPld4LPNMAvNBOD5/4nFb4MlpFZKJe9bDOFfSfAWvHBw1RaObYeyuAGe2N4WbIH9Q65fugWDlI
e93T6xPGkov/d3mwRf2elg3jqH8EtU09BmUfA9xfsxvTKhiR+F5jrmcUh/+ENhJ6SIVq51hM0RUy
mMuHSSiQFbwuuOja9acTDgp/rNsrR2lwtXhTn0pf3Qx5KG6BEHR6iEDjVkhrs5Ji43mfTpX8IA30
rMAhOW6atrA/C7IN2L1OpKyPCWDK3TdQytwOEzaPE+bBU992oksLLLBPcFfdF0vplIL5Z62V3gqf
eTXI2E0RgY4QbjI+qIiCvvb6/DqzSrPTf392aO3pjLKjuu5SXuriXtU630cmp49urVuBDclyhAc2
2aYNCsng+RDOb9lC179eb/10JvnHgRtjYwU2nReziRimKbMBBQrwa/jB6YbdM7DADq//xLnhsWKb
yt5Al74IoP/YlYQOexdT109rbb50zuXQwZsg1VGc34BG1O1HCHP2Tj23ixFRJx301IceuefBWzhs
vOmz8oLR2JlBCa1IbU5lgRsEu2mg+ghAHoBvPg2y612O/jQ4laI+n5Jirqp+6H2eUl/eCQ92DJcK
GM9MmNDafWVYND0BHjUtQvgYyDJGGbypYGBQaP/Cev27AvMPk9IucI080UkAkEVac0gaq9gf7/ts
+tBNHIJBAQ3NYfGy5mPRznuz9b82ldGbfmHb0wo8K3gMnX8D6Ql01MogZeSfjF8XCehEni/lu2wc
vxFGYGPcte8BXr0TxRLv/S6c7gbkOeP7pQg+Os0fW5oWll1JC8BI0pnjisRUFV0XLYrtnVoPT1Pr
2bJDuAHj2ZNNOgUbQFUl0G4NAQ7SrXVr2ZnbwnR9sEGLr9V3M89w3QveuTVtrTkGmMs88/o45d78
iUbQ02/ND7emrbWmapoaqpI2TjUJYKVAuhTKBMc7qV2CBBJnmKsFjWeMH6PjDJfR13t9Cvo/zHdb
gyw1/EQnNJpyXpGEwdXmKiM+YAXwfbia5rb/igpBtheeH154OzsTxbYwmU6AjWdlx9MQrntvwE8p
74GSBUfvBGp8/Y86s8JRewkKfcPAWY3TFmEFy5LqLTeV252LWosQLNlYmVdDnKIiDl4zbd//peVg
3O4A9DRozwIL0CYc0Sn2RFH2933QfumC/MKXPjfuVszSdQA4LKtFCkpekQBBOew8MMeOUmhzYdP6
Lc/602yyIrfMOy2ajYrUlIBOlSuDX1oEMW+OCrLHqWHtOy4GWLXUWooriN+3mxJ4+Ku5bfzbDYjo
h3qdetg88gipPdV8d5sOVtAzVHLVWUdYCucrOLOFsDCJuk9ubVtRXxZRBBsphRNGXN4KAgZTpwon
XQYNqHXEwDugoJKPOGKUQ3AdtkRd5ya+cPw6EyS2bfAGEeU6E+Pjujme/CBJ/AmmPNJtobXlwxT4
KQiZiiDVJ2tEJIVBt2zhBuY06jY/ocmXgBtfRmlWVtMdDCOfqrjXbttPYMUgkP9hibL5KKXSvI/q
AGCpgblNF1tADHKHmiuFtwkY2R3hT3RoVH/7+phY1aP/vWoGVvAZVFzHbdZHqQrnCuDSOfsWAkf3
IZKA9oE4DpU4fDGm92ElwcNqC/4BwrPvYAbVj00BVxw/WsSnvF/7yPErWXEnSr0sEPxVaUCCDlg8
GgAIa8LI8TtZoUeyNQZDvKpTZBxvsOl+g3nCJYvcc8FhRZ4PAi4KniNU5TRcXc8jtHmooHPSGqBU
3bqIyxhOm57gVVp4PHorxADrn3B026B863jvKx/1rLjppwA3fYh5hMRDfXh9ip0ZFVtKDKoT6kFB
pktxEIbDHDJKzEUVhRGxdtUSYP9si/wqjUn1DQzA69Ev3abJP6TEW12PE1+31PPIt2YItt0wAfrn
NiKnkXq2X5diUEgfo3oLppCou1XBeDPDktwtgH4/Kj1rfaxEWVEqZCqXTh5QEN7vkQG8lII99zWt
8OQ6QvF8UWyp3/EYdlpAE2YKIvrXR+Z01vrDUeC3iv9Z30keETiMAlcpQ/Jza+oJRjJt877nYQuy
/Uz3oPltLrIJzB4rWmeU5IUL5yJddZMd2yCrrxZajW6t2wLmWLReVbG6TBsY5O08OT0SNV4YpTPf
wBYw6wzQgWbEA4VWHb+Dpi+/1gs3bkuBrWHOjS7LbZZl6slqvKnhiAp4JLkwLGc+sC1c3gA2i1QH
8CdnTAX7Aj6yb5lG9c2unWaCUuiuEKeDVu4kSKBITr+MNcK2WVOUoqVehEvhTgf+dMjXLpgunF7P
fQsrlmOwHDvAhFQ6aa84dPClBvPcv3o9HM41bm3Oni/KOaS6TFe4lyBLnK97M7HlwjQ6l4X67dr5
ItrCUdHWw6ML6u2vQM0q9kAmljf1SOR1nY/TPVwgwJD04TzXDnH4c2p9nPrc/jZrI4bqGZKr0Fdp
DZWB0GA6xYOL8BTf3Irssoe/BlmmMoWR9EHngErK0ekoBrugl9Op9mB5MvvjloYohN/pIoDhICrr
XYbEt1lI+eYtoV+PKgWrUe5YA8DEHFwIvD9PJd+WPQf4dBCeSpkEJPzhVbi9gcHqduXwbeHzwhfT
YS9bUj6bEVWFWRIttXCKsH9QgbDgN8A4K4XcN6q5dqgWZ5+nlV2iq50bGCuARQbPsRV5ZJx88hsI
EPYbnJTcvqcVviBMAdYjwiIlfD1Zk1PQaCC/8Rybt7fizVTVWmd48Vo64I4nkN6X1i3BBSrQy4nu
D6rMs40saVeyj1NUlfvmZEXvNjBWgHbg0eIGny3pNoqTd/sMvDrkDAen1m0ZdA5U7QyXMj+tuAp/
LLwcAMczwumN1LeV0LHH1rAfyZZW+fATLM00Xi+tW39+bPFtHXQQNr4hnZnSfB2LBznMYBazonqC
4nJ8dBsb68gcV5EWKLGcUh6V6p3Xw4U6r+vQbXW05dDD0gb1yjhYVbgp3g51J97iVikuLGGnPv7z
cAhjuJdTElKo0YPl0ZjyvAm/AmgHNDr47TeAyeqbXmewzXh9kPiZH7LiFg57TE5DO6Q9GN27sgN/
mtdt9xFuTdn7Kew7uJcB2HphGz51/09/lhXG8Irssn4dRQIOzXURe3uYGzlGghXEVEXRloPckhK9
FkDcoL68Z8ZJV0d9WzOtSjhJQ58ukrLt37T+B7D/nS52gIi8/NJRG0Jr0IcClGsN17V5udlQt3jh
654Zb1sHVjQiNlveoNsU9iFryeHbu8rBbVG2dWCwt6oYXOy8xGP5voWzJ14p3b6mLQKDQ/TizSTw
EsXharB5DzPZ3PZYWwEGj8JsafHimUQ1SjlBE40z5Tggp8/w7JDpiYDPetjQtAZbH45EO1BAnM7H
sC572TY4xLBRzAlMQmBduM9zjkIJ2Iw7ThQrMGG0UkRDybykaOForErPB0HsUmH9uVlohSbTwATy
UXsJcFrwbW37GxnCAO31Bexc49b+auDdlrVr6CWtNz958GvLyuxCQuBM07bCK8iUNLB28hL4KF2R
kN2puvns1GtbHx3p0Y8agV6PDdy2po8jUFFuLZ8W+mdz0Pg6ZkasXgLzgDdmG6474MzdmrY2VCPY
sG4Q9SbBFL4zcJUSHD5jbm1bd1ef6FKbEd1esv7tAn5y1UW/3Jq2ovLEeVzbePKQvBPZvmb6MwO1
w61tKypZ3K+1QRV0Ait7AYrs8hAG+smtbTsml9Wr4LruJZDUvdd1hJyjgWGdW+NWTEaMZmVEFkzA
Hp4ujNzCZcZxBloRGclhKAMFQ4fFrAF80XDX0KHZrp06bmu0ypr2vS5mTJR2uYWR2AFv2m4dtxVa
YwkTZi8kMpl4czVAqQJVj9M13bf1WdjBgpHF6HVumgTnBzjEXjgpnlmkbHXWXM6ZHuDXmayqZUAT
jHuwwp3wARRw9JeLSW0Ay/NGHidhvz75Q7hBoAWPQ7cvacVln4Uwo6lVn26B9na+pk++F10SNp16
+IeTJrMCM56yJs/8bUjLrf1YwH7geuXbe5iiX4KRnht3KzrHYRphqVrjBzogIYqA9TB3wvnKbWys
8ASkEieTMILmLs+znWpgroVHHsfGrQBlxexvpuBdqoSm+yYbqt1azW6bpq3LgjEHBHB0Q8+Zrq5g
ISLuQkEuJVjO3ItsaVZFAjpvNUSUvlr0FxbDdrDdOn0Lryq2q1qQoy9MzjPzxxZpwdFvwVsnTFA5
LQ1ORHjJvQLjMX6Moggx9vpXPvcj1oYqTbWtxKxdOgLe8hBunB9Fob41xcYunEjFn8PAVmvVXekh
bcQgtQnDEVWHcEo7bFmoEtVt/vt+qLxDD87u9dIQQClf/6vORIatfYKPmIGhlXfaE+kjUnkg0HrD
d7e2rbAuuOpnAeeqFAa5wa3uo/J6gtOW225ucxi5Yh7dNolbBxw54Qu23fVqdUuz+TaHscPjEq7a
2UnJn+dvu1CS95uvNqdMhm/rn4Iok56MN4PHDvUILOPnWbP6wjQ980FtCVQGbXkNMMoIyV/50Kvs
wZysCZ0+qC12mhtY6DT1MKaM9DD7KbtrorYvbm1bR+FpCOawV/WYkkx/lyR48KvKsWkrcrXGO4YJ
YGU66jZ7EwZ9f4ACTF94JjmzLtgip3Y0Mcs9YVKQg0+ObDAvviqIgVmxmZA4chsda/ttOx8mS6eH
bNjUdruoCY/+qN+7tW2Fqe97wRSs/ZoSn8PAlX/Wkf7h1nTw8kjiYUdhsLAUyTJ60W7U/ptoBDHf
rXF72+3BB/FNkSPLvir46ZXvUeLjOGWsXXeCfNWYWc5Qn+iHcpNfQIru3L6lLWZdes0ztXhxMvQT
sOHB+A72q45vMbYOaio2XeiujpO8wERZp2aAIW5FHbtuBSkOC2qchmZKUab7hoj1jVTDo9PX/IcI
6mRtAJ++NuXwzdyBpLmjeOl0WxRtEVRvpAdsQjykOYs/w382A387690uObYKCpB9HNGirYHCqn8o
8Faq8kuheeYEZYugWnzN0lfYQckc/QSLM9vDl/4zrOSj25a7vpf+Ltx+9grB4oVFcvXwKxyZDzVF
1xxeaG7bdGBFaeNHM2pSpEqjxky3sV/sTV03F05Mp+XvDxeHwApTBYNC6KY6pOB4RG8KTzBQvZmb
nMG3hU31SHMFoxeVBjlH9SNy3cDmO1Zq+bayqW5bkTftVCBBHz96Gew3BXGTkPi2tKmD5xWsPkiR
LltxszH5ffP62W0NsMVNKM+phs2IIg2a/F3B1C+YEzkmmm11U1D6SIpxU6Sj1PxtXEzN5zCHt6vT
EvNbavhsnsd1UXskxKhEyntP6vnH1Bgn+jXszqxNlKP43KNFW5zcuT3sdGTajVURus1z39pHRwqk
VE5JnlaCfBIs/KirsXVbG21pk44mjurzPkvLFfJyuGPehr3MHBu3ApSMfsgNINhp4xVyL5YMbptt
/NHpe9pSJmj3AtUw9JwUcFYUMAzcqQXOvm6tn25pz2ZLtU35aISRSaxNsR9gEQWTodXxPcUWM3Gw
xlevHvHupuIvgdD3vV8/uHXcOu562bhVrWrxDlRENz0dHnnlRiOmMCV6OSjGRKvpxkIknmLkSi1T
dmiHxgmkjNZPy/yzIQ/Doi79teV4Hos/4Q3uAHOWJ7dBseKz0yNcToKMJ2U9tzD9BDatKF1H3ApP
aAbisF08mbSNN97GsQ8b58oxDUusDRTGTBBvwVA+CfkivixqjX4tEV6Z3ZZzW5PUdsSH/6cKk7Xr
xTVsu/wrXca/XEad2KokeAAoUFwWmiAn+8TX7rh1xumETmxNUrCh6C+aoyCBUVu3a/eBghOLW6+t
U64eifIgApsTGAc3V8aHq7PO62u3xq3o3LZSEjjIzEk4CzjynjYi6vSaB+uLl+HTxwoeQpk/J2wl
cTpslPTXVTZxN9UfDA9ftr+CEd1CGjclxVaWyM0U876axo9u42IFKKqoSLX1dEqoNzY7EGl/xitx
nIZWfPZwUoP2OJgSrw2uljwjOzjguV3N4Ur6clR68K8Mof6UzPV0u2nvvZaXjv9/Pt7CAfJl0wwy
mG7BW3IC+FMODzaa7SBRenQa8H+okagIlyGupiRrmuuojv+Kc88t+UhsLVIxApGDesExiRSsg4Oo
ukYZt9tRCz6RL0clhvPWVmZ8TCYaPpW6fOCmdltUbCRjOQ9DV7dyTJgKY/g3CO3frRNjTgdQYsuQ
VKEjKAbFqfn8R03w2BrNsdvmSWwV0gb152wKNiY9zZc9ExWH39T4wW2yWNHpC1MqPCi2yRLEMJgC
5XQfDJljCAkrPkM2bieDyDaRsdmtujrgydTp5EyEFZ1K5NPA/KKFViI4dPprgNut25BYwanjumbT
hJbHaMmu62zpDhmnbo3bQiO4GoU9rFabZIll/aYu50DtNYyD6yunzttaIx3rXJstaJIAXh/9QQXh
uN6g3HtzE+4QG5zWV0DfEbJNSbNV92zT9JDHs+Po2GyZlXjTXAV+l5BNMviRle+8LP7x+sicNst/
PikQmywDVvQ64OqMtmEHei8nSr+fjmAwTJpbx43U1mJtYiQr7WmTTGMOsOeYNMKJ5UeJrcVCLmc0
LGJNUlEw0nc+5Kt8B2pH67YQ2IKsYMlo5bG+TuAzBIwqHZbml084ff/66J/Z8Wwol79piQqhuU1Y
ZdqPwOFHO+PVgdsByZZl0bof49zP6iSux0cgDn/osP/k1nFrCdv6indrp3TSr1+akXwPQ+62J9lI
LsAMpVeVaHma/T3b4G69kp1bp60lDHlEHQ5zoRNDhn7XhGSvssHtYkFsQZaKeDYHjZwSqVnzHQ9G
2xNuSW6HF1uSJTJU+aOmpkkKATxBRtcP0cacRBrEJm5F0wnxLsMm6dY+vqrHarlF0uJSodGZGR5Z
O2lHN1EW4Twk/hB1xU6aud3Soh3ZJRDNuR+wZqKsUZk6DtuQiMxj3a7DMF2tXkh/OM0Z2yl4pZBR
z9ncJVuUpZXpmsNSKzc9HLH5Uq3OV7hNbmOiiv5tsHgp8MROhZPEliKJmtVabTXOXkY9xma4YWxw
W1ZsKRKr2g3ZxRLLuPL4HhfHxzryvjkNt61FytVk+iYo+sSEHrQlG71bxt4tnQPL8Zcn6U1nW+7R
rE/Kni7vhAy2/aq6S37jp/P4H3ZSW4/E2TaBxuF1ydSQuD3ErRFf2iJf8l09cQ18sK72qo4qxyOH
TY/axqWXRV/3ibf44V5WSFZdCQhjh8Prn+IMTQf7/8vhGhTMQ0M5DklXcs2/bn5PzFsxyQaE2lDo
pzrqjShRNwvO8A34dwC+gDxCuo8zge/cfchbWu8L3xu7e7xyq2aHxzkY4k4wHsbpwqfbfooVShtF
abxH2ZdZleiBPC7jEM93s1x5DZorXFJvTJOv8L+FwesOLrq8ddsObISVDni7dkvQJTnvbqDp/mtY
Lt3uz5T0EWadw4UUhuZe1ycNUOnR/RK3RHxmXoHrj2in4cQRW8entl3L+a7TTV9dD3IERW5uR+p2
5rX5E2NWLnSELjsp5XCNR8tvKCN126PtlG7W5sKMoFcmWzkeRNxe+/l84c545jzKrD1aiWaWg9j6
hBeDjq9g+LKQwwS8f4/rjCfcdEDEVoKRtvW7saR9IrbwEPsNP5QR8H6vR86ZLckWgvVeANx+GfTJ
Sjr9Hu7e/VWus9Htu9rqryDyQSMspz7RKu8fm7qm14WnS7eDnY3pivi8VcChjQldJRj56HWE0vW9
28CcPvqzB+9ZoAhv0pg3gIcvOyrFfcU9tzlpK7s2461bMK0Y9ApQ5z421Q5V5G4MQxJaayGJmM77
ZunxwsPGXQBjUw731NdH5cyUt5VdWk61kUb2idwqMKrxLHXHCw4qXb3ICzPyd5b1D5uTLfAKqiqE
qTnBZgFzs69lM/6Cu15ziyUeRb9btnwGclUewcNuD8tC1t1Y1vA/isl47fc6fwdXQBhWVx0yn4vi
410uA3Gfo6J+2Pn4pwsDcSZuqLVoNjHsGccOcZPl5a+hqgw43sty8/oon2ncFqFFfKpLQnmZwHb+
3Ub7/MAM5OVOjdsqtJrHnpo5YpIv1c88W++63o30Q2wRGqWm3vK1GpKQxTClL48AMfxw6zV/GY7c
A0+Zje3/cnYlTW7jzPIPPUaAIIjlSkq9uSW3d893YdgzYy4A9wUkf/1LzcmGW1YErg4HGgJRhVqy
MvszbWX/jIunHuaxnm7cuSsH7nJt8T1sUVuEJx8reyLiJYuDGyRk11Z23Ihe+UW9XvVn1YcfxVzw
t4Gotg9+h3L5oz/5KAx7rsDx5qigRSvylU02Kdg1Pvot7riRbC4wQa1RRFNNq1NZSJPMEkb059Uv
3+0VI/+PHP+nrRfxOg1Bng9nUMGHj0EdL6dqI83TGMfmqWZR+xmR1XxjauCK13KRV3kOnqU2HpAY
mSBL27nW0PNsgeMFVNjvuXBpqHohQzGsXXdmYfCEvPR+GHa/9MiFX0VF3XSKIDgqxRJ/1qg5vFt5
N/n5Ghd/xeK2KLTBZwZXb5C2JSrfS+tZy3TxV2bQ5WoDWG25BO2dsaA8Frn0y79cBBbKpKwssrpF
ui7+YbmFJlFXl8c/388rdusCr2ybZxvRyL/4EKwHkIGUSb/EnvmQi7zCVE/QUz23ZxKUb3ZMtmPs
E+m639adsHQntZkt1HfO7V587RBMj2bx82Yu7CpDTKT0upgz74PpaWxVivb64HfPXdRV3mUr1FpM
e4acygE03190Yz57HYkLutqLFl0jiaU54GKH0uR/t7vy7Ki5qKveTn026w7JCwE96crz/4079YzP
XdhVBC78wJZwXe006gfKgheZtdavleGirsbBZqqOSHNeZtEeN+CvDmUpPT+n837kVdh1sb7UAYPp
uyjyN00vbiReV4zTxVzVcbWYdd26syqK6N7OeZRQ2Yknv8vihHZlYEFet6IBE2q8EWUePDZ9d+Ml
urZzxza3Xtuoym1zDrqDYSzGgH3kpYyFqqczAc9aKUfJ8U6QpfnbFONjufnpDWNtB3E1FgNodxRK
i1W0JeDhSYfcMx514VZFuew8gM71eR7F55gm+5h99fqQLnGUBgJyCZsF14RTlfQpRMnVjfDlynd0
wVZZZyEZW5bmLCXW7KbMQL/lRnZ4JVpxoVZyotCQbDjuSK4QqYhqXn8MM3RS7bTbj35H4xinWgX4
wAZhAESbzDGQ1ds1tr3f2+lyRKGOrqxSzJwbVMwClj3Omf3it2/HNodibzZK8LYJqZ+ijd1lov/n
z0tfO3bHNIcpx7AjJCbOHbLNx4k1fVqhrPPIxO6zeYjfOgZatWRee5shYLEjPYaxZKeq67xoWrC6
Y6LtNpAadeL2PMj5jtVDAeSIKX08Lha/hPE/hevhFoSoo+Xducnje80PTeE1d4uVnUL3PAQ6D3RZ
nAEDIolpxg+TLn28Lda+fOqfdj03PF4wMdOdg36bE9mLt2MY+DxvWPviGX5au5yWioUDPCJqOF9B
THQqh8EnWsHSjnGOGlJR8Wa6szTz53mT7+Oh9ImZsTT9ddfRIqOpHdpLi2haEqU6VLrjGydyuWi/
pXRY27HNqNNW110NJe2QdCmPiui9CEl1L/mkDjLOLAjqSZD2eX+rjfFfEfe1P+nYbLzskCsTsj2b
ftq+bqPFbG9RZ9VxVqJ8U5eQH5FLOCRdMO0mGWql36udIHxtRfelGuT6njfTnKKaML/VYVbfa1Nt
H0nNJsjVifcR1LjSVnd7OiqlnyfMsydad/NhGDt5X3YD1E2slXfVlv2vHevgnmwryX2eGKqkcwsW
AnHRbdrqc8z5O6PU32EW+gw5YmnHEcl4zllAoHkekalOMIM0J0MzeNWrsbrjiFRX5kPJccemEckk
2QUU9AYvrhws7jiiRQE+TcDqfuZ5DipRqFFtsdaHPz8BF9t95Tq5GDNTNTnNhG7O2xYexQYN+0wJ
L7w9du44o7ZdIIdRruYc1mCqDGL5oqLyX7+NO85IVKHF/GRcn/Ow/8pj9bDRzotcGft2XIbsh1pL
CaMRVf53HtTfqZVHv207HmPDvKeCOLQ5V2E83WlxXFF68MltsG3HNZRiCrNlFDmYpmj7SElrnsNF
3VK4veLrXBAYF8EC+ZG2Plc0NPeb3czDDrBAB2GiVAsWHALWxIldYi/iPijQO0YVtI0uFvQ7zsNC
l+I4zxiUi+sQvsjrU7i4p7kQdUe6poFLoPeRwIxM0LVesFBs3nnjt03wKauRCi5l+Slgdjz0xe4l
24XFHbvasq6hYEauzowMEaStSJGUsdd0DxZ3DGvf0WogtNDnHiXnJNPUgJ5bvPM7c8fDcxYNk6lR
lWiD/mu5MpqoqfGqSmDnjtmC9DiIgKduz0W1ZEjrn3fWrTcuy8XZvuInXdzTCLAGpUXeAByXbexA
xrlMMU3Qp/3A6SODfOObNm88wyFXfLCE4tTGMCcDWH75oagfGSd+AbmLg9JodwO+OdXnzTY6iRpu
IaxTv//z171c7lcOycVBQZag2WpBgWjb1F2h1CGu5D1R5q9wv4UK+K8K9NrfcF7DpozLaNoZfsAk
yXq0vPyniZvyJTAYvAyWIvy425y/yUM5sUQvRD9HYHmYk3qO+heWCeykC225pWFWrH8vY2hu4Yav
bs2xeVAnhDMByuxchvvYJ0uH19TkWfdcNuAcSeuobsndwGj50CFPuS/EED0zSCp+bbYyehK93h4C
a4pTKwQ/APjlp6yuXICqonlZL31Qn3exxQdDDIaNRq/SKwUdG+7CT0nBRHbOKoZ3eI6Uuouh3Z5u
CljMP9+oyyqvfW3HX4DlkwdTO7bgUVsKzDHZ5pCBts1zdcdh9APlEaR0UXYIMeU97fmcQH34u9/W
nZeeocwFrWnUpkJiRcIhHgF+VT/xc+VC05qsmDcuSH2Odpu2hvzIaOAlAEKVi00LVYWiQI2qgBkF
rkrDKugLsxsZ0+WJeuWDuug0snRDwNsGvZcc8pt7Qde02SL5ZjW1F/wF+3c8hGlAvcdars/1JOVh
mOqnZStvXZlr+3dsHFxcEBtclxqTe9I+SjCHproPIxhzL/xSFRepVpYRQvC2qs89j8dPxpYvUTA1
n71upQtL06BsqgmIis/oRoaAvqnP+QQkid/ijrVadMLXprHY+WVyQrTPRgYvfks7plqsbBlkVgcn
VMF5UpEqS4Qcb5jqlcc9cnwY3RtLx7DRZzOtDUvzTpM7Dv3wz20PkpBZ8O15nSPjlwK4nbCsHkVB
F6rP2TbXaU+Gj6MRfsfkUhBsbVHJClN953kr2hQPn0qnePL0DG4vDIiBhm+VhWUxEn2wChUF0KXf
Uv+68hVcUJ6pUQNqBpgWlN6OmRneyLF5aCN5LDErR3nhF4K6ELatG1RMMliAzrOvKlfPqpm8EMNQ
lHCqDBB2phYSXZe1l38ZKR5yFX/8swFcia1c1NqyoGUdA4mIwl6P0n4Rdc0jAQTovtGz+pIzqT/8
+Q9d9vqKh3YBbA24oyFErsxZ5THUcwyHMgrU2pv7aSf2sdn6Fdj8tR0SmRENDNC43BpE+a+Z9cqf
dtuhKm6aAs99jSp6t5xWu5H3YmIgMFry5m6agjkB/EOlZVOCBzbOg5Q2VfmRN6J8rvfAq0WIj+i6
eALvYjk+YhPSr6XR/9OdF00klnYSt7WZwZWp0SZgor7TNWZ5m4F9+/N3uxIquQg7tdG+bXesvQfb
uyqaoqSzrZcMBTbuePY+3NcSQnPwK6J9k+VxdZAln+78du74dpSs2wV9O4SQc01SPU/f0P71rOW4
0DoJlryhHmR1LgsKxCRfpiQquxvRzLUzdyouc1gVus1zjYbv9rcNhyndrfbcuYtaA3qbBuEEf1hN
9G6Zgu9TuXixe1PlwtbiougtX/E9FUY3weDVfh3z2K8F4SpELktrO9Nv+pyvJLrLMh6nYHMt770u
i4tbCxQNI1HBR2zjEHyAYsFTGy77Dd935Xu67GndGm5bzfDAsW0vHlolzSNK/Le61Vdix8gxIqPa
okcKUJ0LwspjzMGwHPI4P2669awVuxizSIh8X8Ssz1EPjsvVvMd8iZ9/ceGfXdzMo1yXEr2O7uM6
6O/b3D74fVPHjExVW9rbQZ/HVRTHZWznFFM8uWe85TzKtilbqBrhxth15knJ1JMhmIXw2rqLs4N2
rIK6CNJfyto3SpACdz32IiDCKLOTyRBUc2kHvadzXAIloEiVkBlvv9/OnWcOEn/t0q8opACEED9L
alRC2uAWDO5KuOJi7PpQ98iIYg0m5zAJlvjLlI0HMtSfKlVZz19wseKfSg9bwQyK/kyfd0zFDiUo
83X5l9/hOKaKgRo69Z2CHVXNJ/AWN+liyK3RnStexgXaxTGw8CqfEEb3VZcAl7wmWTZ5lrVd4Fdo
WLCOM5DUdcgO0E/9tFHmdyqhc2UW1lI6SrhHvi9fx/6utsLPubiYLxui4FyDiPBcrf2jsdVHbeyt
udIrAa0L+RpWOU4LHSpwz9dD/abvhPiUR01xaJsGxKSkKsAFxaMxTkRT0O/rPGd+mbxLwyWjYKVj
tdZgSmeAEo8geoaO5g+vK+oiwnoWgZZMRbiinIp71DvY/dQus59tuTxcda8MNGpWfQ4C+rAMWZMs
yjeycTUF+QRMCJsJwia9RB81bdmBjstyI0K48sy6oDCeD3Ec8wJJWL+qB15s+YsC2vrHaOCUUq/D
d8Fhko0rmdsFv2AwY9LMBhW+ZvU7exceBhVsNrAB8XAXF//WmTxbEC96btw1YYtGdTmMGv1etDfX
7r7S3IscnCoXIba0cudDOdfnIQ+6I+X0LhTM8xV3IWJ22Tta1ogRBnlR16b5S9/sfvEH+c3bL8ba
HKZk4wGsNiBDqL71M6AOfpeF/vpOtWwrB1YhdaeY1ExHPqs2qajIfe9L+Ov6Md/CsWZdfS45+0BK
a5C0Ky8GZ3xUJzYTeGXLvkRtLO9CnTIaNEmc97eayq/bqvwNH2bk3M+XyI+CN+Ox2Kf9IdA1TWNN
gzuf05cuSCyaaFxtZjJnwoo+mSA1RMJbUhjXtu8EaDkFyBedQI0a/2CaBPL1w7HXa/OuLLrlBjb3
stbvRRHposUKkhnA8AeU+sneHeWubTo34YxgDRfICvF1znsvTRIqXfRYvFloWUcAu6uciLdbIetH
WTK/5ES6+LEBrLTG1EjFF9Pdt9U3PqxeIb504WPLroOC27gCCVM8HxcWxvdBn33yu0CO+UaDjaGm
grQtm0SbcprLwxquPtP6OHHHdjFKYPt6hW/IKK1TIqbmEETzV7+dO7bb1JtRMtur88r433W3WbB2
KS9dMypdRBXpp0nXfEJhBYPkD4Zl0xMzjVdhRbqAqgHwaNZAzv3cjZlNlkl9L6LR73u6eCoAnaSl
glTnWU7qcYXGwWEjxernblxAVWUGIYYYMGMar+97aqsjlKv82qHSBVSJgeyDJEhLQL6UPxV8qF/G
Qo2eW3fzKShWdSNB48yO7T+Srm9aeUse4RJevOLEXGTfbFtOqqjCNe/pPqHVqtAJ30Mos0Faenxo
2pDfiLn/6yS+9qcccy33dScBB8JqM8YkvMyzRAsiH5Zxmh/jASTnU77+G3VqrFNmApbURIwJprXH
hxryQM+DoPwOUlL0PhsqmYYxKV4iPrPDNpP5nQJJEmgpsvABNP78rp1IdZfNyIvSeAQV+YFuuz3m
WRbdWdWZY6OWjCRlP7EHMVuMP09g0T6yfftUBE19N1Rry+7Cte3WFO3zrE/m1YIVMDcd/ahLCnXY
dQrq5QCEZ3Ci2Q5OPwgqHAm5zE6VIPu7r6cKose22IVMZBGbx5J3YQPtpJ5nX9kc1h+gu4MGR4j6
52dJx+0F07D0UUgEOoSI7gWUr82Np+r1xFa69GbFztut1nhqQd5wpnQ/NENzI0S78tK62DYLnhce
hAPaH0s53nEM7UFqzohjHCz5o5e3dAFuNBqHVZe4o1TumPjoyZe2m27hh64czW9gNsEqgS+FuFsI
le5r1B61rTufITUqXShb3YPQokeqea7Bhpt8Iox6japg5YtB/1RjWeQOzpQNBcVRb9FD3W6QEsPt
9MpGpAtkg8K4bKGBigrOMjapBAHk0cqx9YsKXCRbPixVF3UdYHK0bdJojt+OmDD3StKky94VB0JU
KLIi9AvyB66aIkW9xS+ily6SLaQGtbm6xTT8Nt5F1fIMAI8fyFq6SDayALMeA0B83vINwp4ByT+p
JWcf/2xE/9U2XnG/LnQN6OoYrUl0t0uWizcR4uJ/0YaODiuweMm+ZeSzrsctnTrS3kdwhneNJVGR
9uHGH6vGriX+J/6X3wVz+1axCSrCZV0C/t5Wzyyj38dBLzccxpVHzcXS8TCLFobp4XMdBBAhp3Kj
4EZFx+nQT5fWKe0hgOZ33VxonYxqy5FeVGdZZM9tXLzIlYSeaztZjIqMpRdRhLPNd41gq0Z62jax
nxW63IsN6jwECViFOZpxTTCwx4ApWr16TdKFthXdOse5ECWIfCICuvgcL1/N/OIhF9pWFtZORsA7
taoN06wReEVXeyvXumYpLveagF6UMkOPEjnbxg9ltcb3G6BERyCRR5kMKOY9b9BmOtVrDQmC2piX
Rg5jglnkbEi72Mxv18FGN+7ylfeVO1GTZbXM9/mSmyn5v7EAPWneNQFKpOt44426Zi1OprOgyROo
Ii5BOFFvKcEMLkAMeYORHBkvOi3azg8cJ11wXL6G2brHCgVfvj8v+GlJaaIbv+LKO+6A4/7sI6+t
IX99U0XX8gHSlrBlblHKshUiNz17FZuki36LZzSJ1QxsOASD+FH18XYUOvj0552/TpxFpcvRVu3c
roBkVudwDG2K+BM8GcWygIYIOjlAjJvxYVC9qZJdsC2BTuNwCjSYS//8568d3OXy/hSMUEgf1HNX
wpXE9FuV63s4rhtpw7WlL//+09JNtMmJcyT5hs3vxAZxQ4j3eUkk49Sc+qLpe8SqPb5JM64gV5um
T2t7s5j+H/rqlRfXJUor7LJtWYAwp92IgShjn/EP44ppsKSSe7Mntonbv43QY5ZmFuXkQxlVWZfq
nUwPYbez+3jKgs/5omEng8kONIvo0wYYE3D/k0wglNd/HzJK/CoeLp8SyNisAKFHeQYb3p2cWgN+
jPzF64K4YA+xQzio2/YcLEKRSBTbZBLsfsUUl6EoAo5hLyJe4Jjn1GztJzYHfku7SI8O4NfJlGFx
BgnSfpimvnpGxcmLOoBKF+shR9sHwiB/LFQTvUxrPH03WmhPf+O4dUs7OgTzVp35Mn+UVQMW3tUw
v/DNxerVeRQXiHyBOSjTcsVUYxzTW6XnKxbvYvXEppitkD2fZ0u340rpAhLI/IajvLa44+JlOHS6
Z5jqjev6nw09vwzjjH7hmgvQQ9S5zhJkhWcWdGHCZf52IuSdnwE56d5sGYBeLULaraofMzxSaFT4
GqfjvWOqhr1aTXnORJenagpT0Vvrd1Nc9JuA7MGaz6o8L/n4baTVkkR5tBy9TsVFNAEeHI/4nAAf
x/xDLuuXVvXv/ZZ2DlzrhjacrVjaNF2qolYexkh6+hXnxCVm+VGu5sFJVXWXrvV9t46T34G7mOmo
i2kFxtDgtGDSPA2DrExY121+d9yFShWC6BUxEnZupvA5hhV9rOZl8nvsXZQUuF6jLF7WAoVOfSy6
gxq9OJTgax1vqPcIr2UxFGcm+/u+tQ8bs9/9bopTzGd1H+ULtQU47DdxYHzaMGEuV7+41uUMbet+
r0mIjesdOQYLkesMJfOiCqPSRUmxfUBB0+BzzoUlz5ZVJJWUZ35hoQuTqgZM31dLFZyGuszuIQS7
HWZAh72O3aUiy4UUE1RrspPOu5egmd8sPfe85S5IqtgxrQg+H9iQbvC2GUypBN3gd8ldIrJ13inH
cHFxDjh9iMM2f+hWVTz4nYoT0coux0tfduVZbLs5VqSUadxst/gwr7yeLkBKRTVU5SxWH+3bTX2b
sh9+u3asEyq7ZTGECCeifH3gfD715a1532uZkTt50S2iDnkYIDzUI3sXgyU70VTlh77V8o1d+I9c
N82pz4rlHMzzks5L79lXdccyJrx0BVAuxXlt+Q5OxH055mtTHbwOzQXlb7wJ123k+TnGoY3FphM9
535ex8WqBSG+cs8kmFBI2aVRsD+tEck9N+48rbzJjc0Dlp/lUB46NqfMT6ecSheupmYrUAgKsXTG
q6Rq9r+iovdrfbpwNdKDOzPQWFsP/FmV/Y+2AeWD37d0zHa2vNDgBs/PtM/LpCFr9WARlfmlAi4i
rbJ1sGo2YPXJLkmo+LHJ5s1z647tas1NTucmP9fVSJKiCng6T5Ap9TsY53GF6DQ0LVcczD7UnyEq
9klNhRfzIUV79tfSQt6qGvA/gxAPSPUHljWfCiaMnyP+DYgWNoOtyYLbQiO0GIMnC9yY15m4MLQW
ARLtiMSzuqL5kJGdJlbOnq0fl6kszpueQzcjP4tgi9PORggiiyG+YfuXCPeVmogLRYMihwZ/hwpO
VRBmCVqGQ9JLsx520Bd5nvzl8fqpYgQSA2V1SIPTBJkuQI9zcMRbzxzPRaTJoFV8MiY/t0vcpHtU
fhjD3i+QdLnK6Byif22oOhUIZLZqeZCh8jNSVx1SR3lXtWi/nwQo/zA/peaHSVjmVzlyoWh1KRer
i02dgrUzaT2E4tBn2yef2y5cJJqYStaj0YkuuxyPWbm+GURz41QuD87vl1G4CLSaahCVdTY4AVXQ
3LGxtY9VFk2PC5/ir6hUVXdeP8Ftv4MIvs7yZVAgEMgPwbptYGPxBHcKlw5tK62QO9K8E7TF5qcK
snQPGC/zSrCFi3GTuZJ10CHIzraaHKceJHpLE0Q3zv+/NOO1D+DkwfMu8tLMMFUUeKsDIaR90lvF
U6uXb6sd4H4IXU/g7iwTm80vgg1vTUOyw6Yu2uwqf19Yzu/XrV5StGWB52j3D20Um7TvY3I/m+KL
mU3+IS77h3Aa3o4VaGSg+dImsViK5zCsKyC75Gevr+yi6Oy65eij7NmpwA+iaw9pZ95/9Fs7+tWn
cUoB9AoDedpK2h+KrHgBkOYW//XFMb72Feivi++Vacp13pBJsfpZruDIanA9b3zja4s74UHb9FAr
IZE6ZZ14npi8oIM9PYMTG0xNUAQ1r9TJDJEdE7OSoEs7NtZ+M0TCRdIpZauhoKE6geJ1Su2s/od2
v5ezFy6QLgrnIZzFIk8sJzk/TEtpyzRsAnEjgr+Y0Csf1QXThQNDs9DCJ2udD2kGcpYHG8/VMZzy
3c85uIg6Wqy0HCauTgMnJ9M3wNnK2i9JEC6ibovLfVsMJj5AGMPrBAP0oGdZVZczr+KEcIUwK9WB
7yJb1WmfeA/iOdPcNUEjb7Rtr1x7F1cnaDYbBi6/Uz6v74eAfN1Y7Llxx1ztvsBH7h0sim6HujmS
rvB8pxyD2ndQdkZdC4Ni7C4GshSDDuGtBu2VtjrQVL+6GYAZGr1UFb7oMleHtZzl3Uj3Ma2ztXui
baEPeCPNN7SKCE3MwLNHK7rg2Atl7iuD93KBlvCNq/u6sAf4C+Svm8l4KGbeRdlJdGR86qRunpRF
sS0pd5Ifa2lYj1wmHz4PdsjqFDDyaEliCzTUgYa8fEK/rjzoSPRzgmHj7anO9+nu0oItE1KU+j7U
4ID/s++/YskumgVJcjgXQy9PzRQ1x4xO0fPerPwjhJKE3/PiglhqBtZ9biN5KnP2d067b33PvfQs
qHB18rKqBsvlUOPpKlqWknaIk2XlXrG+cDEs47oDTzBqecpb+inGUGY6k+6vP5/7FRN2ISxcAVIK
1JA4AdzBj4XZ7zH+Mx68FneBgStYsaJ8lupEWPBGjfN9GJv3fktfot2f8h+EbIFgAtFmv9NPzTBB
lWYZ/ObTwf366+JFDUvYzahO0cze684+1jBWv31fvsNP+154RAfWTnCZmXzJavptUdTPG7uYQF7R
MRpDLD3S7anK5I+gEp5LO954nYoYPFIwnShudBqLCWyFoMXyOxIneCrKfmwXI+VJcasP2Qyc9Nrr
Gz7wyv12AYEsyuq1RRn9tEqgs4iudxDsCL9L6EK0FLQfIwIU6Sncs/k+A7kdRl7Zhz8fy+UmvxLb
uAAtttB1RQtaIt/ky72tK5Iwke0HY3d4mCpUN/LaC87utb/jfFuwUGKsls0S0fyMUoKF1F4Blvyw
O3BO9ANRC9CrBZQn/vyzrnwQVzNzDVS/b7oTp74j/1NN9ZaHoVcFULjIKwn+HloEgzg1aDgmMZ/f
7rF+8dq2g7z6Pw6+06mG5MxpiNcP3Zh/g2yuX6jjkpJxUUw8ryjepbHN/pp5UX6C0K2XriUVLiKL
U6b2VWPjcsuWA0jnvvSx8MNuCheQtVcL7bIMi+t+l8mzYgCT/fm8LyHKK7fSpSGzEStoAd3cU19F
7E1UseqprKrlPoLkZ2KivrzT4RzcNSTvbtjbFTtwiXd0NhWrtL04lU2MOmZfJmWd/xBrdBLo3Byo
WT7++addsQCXBM2USiIPncVp63R87oIxTE0g/FBqwkV7RReu6YIv4rQLAdxzf2FRXQO/d8AFe+26
nwHhqjgqbMYc8tmMx3G5xd957Vycd6Bqi2HgouMnACmezarvmyH7x+/InZg/LotFg3CXnyJZqsNe
qZf2oh7ttbgL5dHz2O9s5jEqC/DWyBCLD8Df5DcaMldae8Kl3opBukEn3eK6KEbapCni8Uuh4uis
1vGvNuy3Y6v36QhjmZN+XaY3CLb8GMUQUP0arcySjCsoxeITRpXyw9RE+o5Rw/zeZpePal5amm+7
iE/hlkV49Al7u5M2upVSXHlAXVCOocUAiVrBT2ooQDGy8eoAjmpkLNlA1nc7WkWe8aKL88eQ7E5j
SeITD9n4Pubjmq6x6W480FfswoUslnlI6qpi/BQXSh4H8CauxDMZ/g2yOOXhtuxTfFqa4Snvon/y
+dYsxrVtOzZnSInJYIw/n8i4zceYbtHjGNvu4GV0LmhR48rPAPZfjnyd05bV7BBDGdhvcSdvXoKI
97pmOBVrdYLKXvAY1WL3XN0xqnxoumEJcVtE2ELaV6/hPQrQf/tt3cmLyqXEkHyl4IwC6Ca39ISu
n9/sjnD5qWa1m1wXcHQj1yTp9vluqAtPL+oiuoZ+wtB6u8enfAzIITMZZgCgIO15XaJfHVncr+1W
8hVnbssfYuE27XJMyviduRNBtxlGTAyvcRdNU40pmYAS5RmL/aZvhAvrMijOwjkanPuyvSeo3yUT
Y57xoasEvTXL0Ia6iU8lCbLHaej+2cF77OfhXVxXvsfoPAEuf1LTNj5mi2zvQP9xayrziodxcV2C
6nKimFxHLh3+j7Dwee3Hv/78SS+Z/ivh52+grnHCHKvc6YlpTd81K2keuyEbHvJVV35u3YV2IUSw
PYHMDfpyXQDGMZFAfp77ZVkutoth6imM64CdohC0P3nc3sVVdItq/Nq5X/79pxpGNOyyJrbH4qWd
ElA/PvFm98uzXI3JgKLuEsTF5a4TqBZY1Nuh9etZInGhXcBfZSFYseNTIUFaVJsUiFTPjTvR6xzH
uDK8jU+Q3Pl3qKq/NI1vZCbXztt5SbMiD6PBYNeRlm/3tbpfwlta9FeW/g28tWdF0xUlPUWmjQ+r
7bukbwM/HIFwwVsmK6yoWEdP0Gv7KyyDw0jYjz8b6LWNO48oXZs47ksI9MwK6hzQz2qSNmf7wW91
5xVdFroDAdyy0xQ2X1RscMsBcvPLF1z4VjdjAHZBentCO2BNdJXnSSmZp+W7AK5YTh0YQxZ2AgN2
l0B+9/u+1l/9jsV5Rfde5MOoLDu1tfhBB/JD9vEnv6WdN3QoW6nKhYenboAiaQKOSvO5YXLxqjHy
3/ADZGiXnPT0NOZtnLCWvNFq8jNPl6xsoJIPiIsoXlBy4I0mqSkKP8wc5Lt+9bXtZEuS5U10ijPz
D0PLxRg/C/oNGAaiy5BBVP1EdvYC8tg3KlSekaKLC6OLrbK8t+FpYiCkEItBXTeXmV8/xIWGNb0q
1caG8KSNSdkGVsfKj8pAuLiwFoADHYU9lmbxvyov3tdgyPC64S4orKFo9AGcT08cggAgxAj+7WbP
yqdLTyaHYSkju9FTWE3kWLfyblGF7+KO1Qe1yqte59GpaJpP0V6D6bKavvgdimP2XQSunWXCHGU7
riZZB/7SoQyd+i3uPMlbu4LTQRp6Ei1vvkf/z9m5NMttalH4F1ElJEBiqu7zckt+xHYSZ0L5xrFe
SEJC719/V2dkk9PuKiZnyKERbGDz7bWaoPxY0PIfv8adhXkMOt7rfg7zkezbc7Q2H/pp83u1wCPc
z6teqYAFxUJpvg9kf4zsQM7J6ld/gsz1z42zaI+GGjLu+WS6T0s8wOZn8vNcEy5KVZqqRY5lovlS
NOOpgNNkelCgGT5jLlyBsOJQbT0ZXGp103/fihUrqPdTuxUu2ASRp1YcdRjkVd3yp5i00ylKUOHm
13NnDRW2qIqSmiBvj+486TAjrP6fX9POEiqhTWPCTgeIhkde8uT3pV29ijiEKw+2juEwbFwdebPB
E/eESln2eZo39enXPX/9kiWks4TaicHffA2CfF6nsj3H9dgjhaki8ldRDt2dbMsNWX/h8k0AZRfd
HUWQR23F1YlFRv+mgxbGkkevTwnkddONdVAni3lCQ/gKwItyIwijByn2v7kpy4df/9zXj6zClVUJ
2sbIgbVHDiWa/Skh4sswJ36yo8IlrSC9X0azVHtu6mEbTnaEBm9KO5rAgkMlnZ++mHCBK7NFIraB
PPJu7zYIRqzi1Poeu4XLWnVGTcZazLd2X79LECgn1pR3dprr0f2/N3rholbdIuUeb/TIYwmMn9Wh
/lLORfiwBy1/M499zf2WuotcBRiPogrjA1kyvn+JKz6eKGTj7z0HXDev136HE0nMsQxVUldHLiO5
PKCApf6nGhLxNwHF9yLitcRnD4bxoV8OehYcFiwspgR+YEcdeZ1khGtQWYRjaSGiGOQH+xYjFKdj
UPnlFoRLERd0m3o8ngQ5ZMn4qYUPfFQ1452O/1sO9drgORFnJTQ2KNY98t0GBcTMIICxQd08m8q9
P6s6qZ64QWHgurXdSbGDplrW3amhPUy6KtmkwqoeT/yhLdNkJNEDZGzxllou8GFi5b4/1SaI2rPq
xtbrIipcuaR1afvQ6mbLt8jOD1biXfsIdr9jOhy7fj4JmMqIaxU6Wu+KMsXL/PKI96fVr+8u0hWQ
sVXBprcrRYN6zl2nZVJ4btcuzKVDYMj2SNZ8bfAy1WmIS8JQwq/nLsQH4lY2dkccIhQmxKp+7vHH
Lzy4TJ7cj6msZH/kC9v/GnSlwZPy9347jJMU6ZhI1oJ2Rw5Xra/L+6Op//Zr+BpUf8j4TSg2GZPD
IjB37QAvAIF0dDrD79JzwK8nhB/a18GhUdFdHjmD6OAlWY05sXG+51rNXg+ZrhLbrJbOGGWOXLAp
TOFc1z3sYX+PVLjVuhOQm2kI+2FA60HIVSrKIUgX3vidwFyukKAOYC+12PNhKvin2tL9vbCW+M1F
FyzsecLakCR73pW9ftA76lElm/xq5oSLFpJas76jw5KPjP4vpGN97ivqp0UqXPSqaGpgdMOGuol2
qU921eoJ3GJxZ6O4XoVe2Sdc9gonmijsymnLqWjix03pSJ9lFcSZbnj9lcfh+GaLC5AEcpp8f5Fz
jldJtBoIus35ViLYDCNqvYPdK2MiXOgKyYxqYLaYc7AK84uKKH3kKBT2O9i63FXEVi0UVEbzcKSw
mazi+InijdqvdZe8Wg3dgW8Imzcde9bTR+DxXuCVcMErG8lwOnpmc9uob0H1vYItnt/Kcqkr1m7x
onAzyzt+PMI7bUynNfjuFYxd6IosB6pNwsmCqr3EzWZSwFfVnX5fd4pXJr6LXe3dWHOU6NlcmnF8
5GafHgB8RM8RzL3fdIsKv8bFcq9q/Ubk/A8ItVBcikv8kOhIaMpbuXzYrK3/8hsmJy5rOZntmKIR
NTnz8QK+fUlhZ+UHKwmXhNpFX6AOqx1zuIT/s6og56iX9uu4k7aKuobaPmZDjmqZ3znZ/qok8dys
XEmjqVnkQjtM+c7aPq9DYc7XsOO3VF0SquckUoQsYy571KrxIEjlVvnJVQiXg+rqch43FD7liGX1
JT6Akmhi/EzNhUs6RbYhWzGtEIyrjxqK3DMKIbbpg9cXddFCwHL9IeGbnptmeiRBq1OYV/rVngmX
oopx1Rd2EUO+1TF5trVsn3ZtPdeoC1FFhBZKhNWQd134EUUIp3bbvv56VG5lZlxsakOZEz7lMORR
aMWz2uLnYV2wdfQnFfXvCeUPo4y/iGIt3+ipqC+sA/y0b+29d4Qbu7wLVu3lhpTPug15QvVuUNKi
2ZMdkvDvriy3DK6sBU1XHa1fq6GsPaeCs7hhTg1zt0SavKPWZn0/moeuY+OnXw/pjYjqqsTNGLcm
wVE3D0Bxnxcy/WG05x3AJa6Cda6p1ZPJbff7hgRH2ttuvbPt3Oi3KxIX9zwcZMf6HOaf55FOqIy4
l/e51bRzJ9q3bYeeRYMhWZOPjxR/vIbadQIcTZzstV7RLgp+4DDfpIwwv2JV4ZJWJrJEcrGZHGFu
eIyhVvoQUaZOfl2/DtUPt62G9+rfw3k+x4qmpmjTETWmno07224DjbVZE9rn66npgji1e+e5ebnC
WWAVJpxPoj4fy6DLxDAuWdj71dkKF7Jqw8GWScXb3Fb05Vimz+12T6n51hR00iyQ025rFR9dXovk
L5ShFemwVr95fUuXsGpEq0CD7H3OkvDTQras5jiD+7XtPBT1oFqDCu9yOWGi1mlr6iKDkEDlFwpd
xkpuMwt0KHSebPNwqnS9n7Zg99wWXbyqTPpddaHscibVV1KpI50n67f2XboqrMOyKpNIY65Y+nBE
xJ4bWvklcVzlrF5NDEWP11Efg2dcUX4fy+jp1x/0mk555XTvwlVVxKqa8l3nqHQQf/YJ4Wd+4J3A
wib1TkX2jbnuElbQ99kjpXpEckY+wcwCgrOS+N3XXOtyEkdhvYlD52xbkjOJxwKIaOcnKShcCa2g
FTMtaNHlSbfsp7gd3hwwZb+zlG6MvMtZ8akUW0d6k0PKwX6YWLieY5UMF61A7Xt9XBe2ujqvo6aw
6vPwwHI67FSfxNCXD9UWHF7IIqqHf944TLEcazLVWFOiz2Ga/Dwf4k7G5ca8cc0dyz44cENu2nwL
2yqHOah6qLdouzM2t1q/fpYfdry6mTajNmvyFmLEjVEyJXz93W/cr//zh7aTKoKGEOnbvAza46VY
eZIZs6kzfJ/vPYrcuJX/W2z+w79YIQISLFy1OSUm+EjWVVdp1Kz2UtUJeGNSi4e9DMWdKPH6YHH3
JdzWxo4DBOXyvdvfiep/9vDDL7lrlAVVBlEUm2nz8eC/S9J/iJp7CvKvd1q46l/BWIRg05I+t7HV
D9OYHUPop+iOesSfvzDRMNlFXhrnjr6P07Ze3lCqPC9YLuA1VcEyyDVq86kvoQBBliYtBuKXSnAZ
rwTOQ7SDFEzO6fc9AW24VMIzeewyXs24GBuulcmbXSG9JcPmxc4Lv9NzgbF9ZatyGa8pjCNbkUHn
ExCY5A0LeVmfQE2usFiIefGP5sZPI0O4zNcIUG3ZTachghs8xdPy0Sx+5m3CZb5Wm4RN1K9d3rTN
V2TT/jQEEkBeccdlvvoVgLTpcQgpZamHkxb1/qmxBcoja6hi+p3mXSWwdtaNohRntM2uyynRBzzu
1D1lpBtr1pUCw0kEZTB7qHMaMXmiYm4fTDKKO+NzI2i6amCsIly2k8V+Lofhsq6qg8VuD08rvMbX
y4mGsXnaW03vcCY3dnhXHozbPliPYenw9kZ7mB6sITA5FDFSXf3z6w/++nBxFwpjBacaNarYIkmT
JiG8K0Je+OkScBcK662ycB5G42vPWNbS+WkQ9T2dmNfHhrv0bbdauU2BwTKAmsuDLIdvLZuqN00Y
6jsf+9bYXMPIDztkK2NY1Fja5jpcT1bBfYBt7Se/cXcOD5Nc94q0VueLKP4piflsyXDnQPX6HOUy
/LnbMyx6jmJf23zg6/SbAGb5x4BqzyJtGj6mfTV08A1N/Fhi7uJcS7uoEQ/n+Ay8ok9iG6qzVKz0
ChXcpbmWpDsEEu4IFbX9pwrtM4VKtNf5jbsM1yK22hy70chYl915K6N3opm6B6/v66JTW6dRNQff
uFzHYXKWwsQPDdRW7mxkN2amS0zNFQxJQjnrnG/12wh3llSO01e/njuzfi4ZLQGx6LzfxEtvRZkW
cHb3+54uMFV1RxD3yjT5ypLLFqxv2mn2uvnjldmZ9vtc42hC67wbSkiaDf2WUjs9+g1K9HPjJJRs
buK1zmHp055A+5BTQQ+vKyh30Sek47ZpPmiVj536vcE98dDTnaZvxAKXfCKTqoxFeWIOg/IA2ejK
qBdmxunNGvT0fUEIhRu3bu4UuN2alk5OSkIFsVP7XOV9Mstn+EYWJ+Qz1Z31eiPguwBNaQsteHNU
+Typ/q91n8bHIqT7mwm+k3dC540f4HI0XNV7UW1TlXeVQnmOrY+THig7e00iV7loUjqBsm2B1vn+
svRb+bANwvpdsFxXw92um7GtKFDTsbwzfH5W9vAz++GudBEV26SYjoq8BvF40oWIUgIPZb+Y4JI0
DSpnuyXei3yV859NCQvRuPzoN+LOso1nPcchyD+w3fyzsuPbNur+9Gva2WUVK8yUVBpNr8nzrPs/
Qk3+9mvauRrCVFotthiKvJqhC83YgSuc8MPz+H/wvGgbjOoJyWJtz2trXxZq/vDqt8vmhWQNkEND
04qGn8NDmLQmsETza9zJGw/YqxdRV0VOkLJ72AAkQ3Kh8sOK+H+QKLLMfRVKkvGge1+xLVdz4ncS
cHmookN1WLGFJEsqE7+b9j5+V8zKb9NzcahwXot2MmWRz320vEtKtj4MMmFeeVfu8lA7iVe697wA
D0Wv1ecVdGIDeueccWNrcnGossL6aSN0vZorUqaSsOEdh45zB7n/cHqa8aJ9ppLcu9m+/i7LXTdA
oJdLQueVZM1AKn7aSF+d+0JM3xM9iUck27rH3QzkdDBe+oVkF5CiBLZ1VVyRbD/m/jtJyHTGhUJ5
VR9yF5Ci20KLzc74QdR8tWXxPobImddac+moUvW8hXQw9hLxHfL6/bkKeXhnE7zxHVw+ikUWR5GO
FHmXQIipFcY8HnRq3miN1yAdyTltUdb/Bm+1fglm7mJTQs2ymyZLsm7DLE5qWHY2xq+ol7vcVMnk
gtmL3BrdzAMkOt+bsbhzdrtxGHGxKSWnqAaHKLN52T+3a/32qHe/c44LSZXLWpEOJQs5U3ucmnX/
Y1Lcc/I4e26w7pCW67DnsmB/E8XieytHP5wRzmg/H8PDcLOVgPpUNnf2Re+qTUNKA78dhjvb7syg
hcyLVWVN075oy77sqF/1W1DOwdiWcTQtRUQyMJPfqFnNU0gnP6UQ7gJSsJNrh/HYZDYF7feSghce
kU87efXcBaSYxtwO1YgtwECWIdHLX3Ew+70F8//wUdIM1bh2Mtvr/QuMZj4sZvU7nrl0FJumSm0B
V1l1QCb0iJav+8iLO6H33/n230Qyd/EoPXAmCmwkGcR2unyn8fS4TMn8tqjnYH5T4RLxNKBkPoXB
rnqKC07eI8R1LzusKeENOc7rn1ROxfuQwsQohaARO03bJJPULM30jaEM5lPcR83ftThYkYZlIz7M
dRcXadcK5HEKGc3fK/CBf0YBA9tEhkaDdFzDB10k+jQlwfy1TMzxiAcGFAWvbfuuLCmZ062eVhiz
4iCcGiKnOS0xZfJesAOm2WF4EkXSQU9JB2vKyhKP8+sYXwBe1F+2hJSQ50wW/hiuR5MVLdFPBGK6
L2JdDbq0Sj9ojrtwmGElfCGiCJbQja3So7Z4yvdzduQuHLZzC05/lCrjMHHpV9Gnc4gg8uul8vrr
AnfJLxN3ZTNfO25Q8/59xGXvBbak/1RxW7wtwn56/vW/ubEtuOpadjMjH5hQGR2CJ5XojyuO9Hd+
wq22nThVCQ35m2VMMhXgXYfo/YGzwc80BkViPwdv3SbiADKhMjFHWaX4Z+gT+h1UXdRLLcjPaGmT
TNNEpRH5SCi9V3p3I+3gOiUmfdwHWDwyUw1K4KdoL55aO9NTZw8/g2PuYl+iXezcDnBBn4TtUsH2
vIb/rd83dbGv9QCc2xCRZEjKvNCjpqd+obXf9uAKbIULOOi4OZJs4st+vlpfnYamH/yuTpFzlCj6
aiIl9NqzwapvVU//htPrb79eRTduHy72xY8JAlXBpLJyYe25KsLlIY7gr10nsO6RHTleDojn3/ln
N5aVi4FppGU2qKWrbDN1iCRc9563sV8q2JXaQnE5G8sKUWefpD0Ncnso1tgPGYSd6c9LduHMJh23
6LgK9KMJzNvCKj+1Pe4qbaE0JYQRM77u0iUMUgRJ/cBFm5x//YFvjLkLgvF2E1ANwKnIWqFOhA51
Ko/Q+C0qFwSzJobtY8xlxgye/eABsqQHqz/7df0aiX54dypqWl3tr2Umuhk2LMG3iim/QOlyYHO5
jc3eYlSgZvycDM99PPjdVlwMzBRwjyMHlRmMnnKU2ELQg49+WQ6X/4rJ2M1svfZaoMA6UM0pTohf
CQB3AbCkoUc31IfMevjOlIZsKYOngec8cTZUTLsiUh2T2dbLt107j+cyqCu/Ke7yX9UeWWgKFHG2
Vd1TV0fLqU5Kz6Xvkl82qUvdVIXIqq26RK16STbPY79LfG1lJXrBS5FFazGmHV2fwlH+5bV2XOTL
0JLC2aAWWWN/n1j3rukXvyDuKmy10NEO4roSma6w2mUoXgLWvffr9TWI/bDiW0QmmuwG5ogTycjy
V9QcH/1adrbQTdG2C+h1rIkIMkpq8ryNSLf5tR7+3G/dwrts3FuRIZfHIQywbqcmoXcOuv/O41du
WS4iNbd6g9UD0DeIFWO5790cnLZaFC+wccHxnctvksRluicbvwS8FV+xltvn3SL2lGqIqrRogvVB
RBPHMyMJ47TAhvZuM2FJ8Uat1WmvB+oXWF0wJIqTSKxS82yj6XVSW7+HR5cAEcXc81qj3UCIFTom
fZB29Z1r7I0t0qXEVGhxwQujGOuwuaDWMkph9+LnXs5dSmw1neQl3UWGdMffImi/zFiNXrPOhcQ6
WJWD1ZM827tgPVfBuD5G/LiXoLwxKi4k1pR1b2lR8GxY2EfemDoF9OOXB3KpsE1SmPWIkGdVK084
X/4tt8Mv4eFSYWSGhTYnjGcSl2fI0CzI1jSJ5ybpcmFSFjiZWYhaQE7vnyWBphuL/Lx+uYuDHbqB
3vgCyK9ihkAwZ+ihGnGX8rhREMZdIEyH0djrBbPlCiGly9WIIhawLUop9rdTVyTR+0KF46dAwTD1
pCY5Vil8reRTt0/riU7D7jVtmYtaKTssAZEqvBrFvSWHyVBZ5VXRz1zQqqqQXhj3mWW2jLLW9BlV
hWfT1wvUD1tTUu2z6EwSZcEC1o3A8Dma6ns43etrjbnKXohpVTB3UZiZaj5HQj/RY/G6mTJX1msy
3FjAkWGGh9SHipeXcuN3mn49I8D+wzKzCg8KEiMtetPBJnX/Hlk+nI8m1F4XX+YyzUNYdXpiJMxw
kH45qH3ju9qYS4f19VoHEMkKs6nFmIjgg9HSc6o4CXSKg4Dclp1mUaLmNCbVhR6FV3hjLggW8MoY
Q+mO8DbUZ1nOcQoFm87rpY65KBiJTIhypDLIzBZ+28cB7yLVnY7fmCwuCBbOMdvj+TiyqpT7xbTX
ST4tdbpI5ncKYy4NxvV2lLMJj6wXQ5tKpb6YWt67R7+e1WSufNY4jl1VJMOB1zOzfOpYUX/Q61B+
4VtVPLOhHv1uBcxFww4kH7GK9w2PAfIj6ivBik5eBx3momEqbMFDrnzNkkXvz6To+1M8x351IMw1
LAwkHjFoj9ZlFJ+nxA6PugqY58x0TthTvB9NsViMytyuKZnkuwHpvDvH91tz01mwh56b8cAlMqsQ
bE4t7fSzrZLiaSmb8E6svBHhE/cCHOH1NelQ+Vz0YFkg7HUa+/De7fpG/10ijAREh2YP1izeY7hu
U9NmUFWp3i2KGa/zN3OJMFU2A0w47JpF5TA8WwIZ6xqZ7LPPSZa5RBjEZXpIZGN0IuAIqQ7DL1E8
e501mQuEDbqvYfWlNxSt1BA1kHE6wrbpzsy58VldIqwO52GEbc+WBbxfHiM44DwFLeqW/Ybl+l9/
OHO0gaSJaZIlE0l3Hqvx3drZO+H4Vsed+/AyRFKZdl6yjuzvE10mp7CYrd9kd8UYka6zEzPBmOmJ
nOfub/jCeD2qQ1zv5xEJGReLPjabMUnh9tn1D+vS+D0gMxcJWwY2beFOxoyRvjixIvlA6tLP6pa5
UNgQszapg95mpfzcBO2Ma0/jOd6uXhuRS4ACBrQ9s/5LVdjfUN3qtzJdIEw3phl0WVtwHaRKIec5
RJP2WzwuEVa2EdJfvLC4YYKOKMPgRMSQ+G0YLhG2b11bjMu14+VynEyv3ogpCv3OpS4QtjU9dEHg
6pPBZCxvgvjrLuuPXmvexcGOAXKpG8rtMgV5l7SOpveV9Nz/XfZrHmZso0k7ZnMb/KMW8SnQ6xe/
bjsLE5njsVknNK2sfqv2p2CyftdFl++auSqNhE10VtK5OGtT0RM8G+49Vt+Igy7ipWGqPBhYqWYW
r2B51FHxeE3h+wVCF/JCkq7XvCAm2+X2KexoXprmk9eAuzQXC2pYbPSFycQujkfdBt/IEfsVsyCo
/hxmj8MMTY0qwGwqtv+FAFPm6e5h69aIXw8xP2xqsZKyO/aqz7Z4zcVoTvu6eSW9mYtz1bxsoLu/
ddkMi8OLFHJ5CWjLvZLTzDX/M+A9ZgZmKcPRtjqh+vDMNhj1+X1O53wb6aqiIRL1WQdl5AfD+vkh
Tgbq2XVndapVw6FhC4ds3+UL51m0iDtHlGv647+5aeZqXnULC2u8YXSZVA2ZHoalB9ljg7n/O4ax
7Qe6lMlzvOrD+K0oF/KKGwlLTzphnJgIHlQ8y1Njx69eH8GFvELeQsdXxDqLR/L30MVtmgyq9dsz
XMhLoW6UHkS2WTH2nykMiitJ/Q5zLuQliuAYqqlvMxLP0fNs+VmrQ/qd/F3Gi++VDNU0tZnlYJIn
giLhJEDG0G/Ir1Hih2iA+JiYfq7bjLeBOffLiOpLyPN7th793PqymbKFpnaXHUX8te33TM1QC/x1
z/990X1l6rucE/ijRKIItcswOvOzUKbs0qEb9/PM2vYtlL2qRz7Q4/24xnM+1XZ/aGlPX3hHasS+
eIIfWKXb8zUYynRlWtkTpBiHi6rnhT7wEdRXOLQ7Rhtq1CfNcBzo62LJ4Tjrh/szl6EKZhg2DRVW
b7TH3xZGn4Z598s1uGpZZRjXO4V7W2YHlfYG5pp8Zn5peOYiVC07toHWyCPpUMGBa3inGk9/criK
/jxnqihZIsSy/bL07bOGD+73cu3Lb7+eNDc2PxeikkezLjOtjwuplm+tlec1lH4sBnPpqZmpAVnq
5riUQQTZKWqhaYXqJD/LSeaKQPRbk2xJpcQFEMJbcJRrWvf1737D4pwJgn4DgL23xwUC9cNpQ9Xl
k42Znywcc+EssSqSSDXtl3jewotibZ1C0WP2Aj6YC2chiZwkpuX8ss3d8UKjujrp6tj9zgUun1VL
hUfrookvhC+fYiR10lIq4hceXR4rhjmRKXkhIHUS8XTFSTKtC+6nO8dcImtq8SI5iHm/gCcfHldb
No+r8vNtZS6RNXKIrNmYRpeVx1+Krnpk1vgVRDMXyKqDGaGcN9Glh0zrLj93qvfbS10YC88AiRBd
El4iibUfl2N0QlrZ76LkslhLZHHAgGHghdTzRc3w2A5geXVnt7sRuFxVrroTqsN1PbygcnY/Wxmz
cx15puhcGitJYtmXgw0vx0DH09Yjw6AgiuvZdecQkHSo46aL2i49K/WfbZis9rk8gjLwyzS4eAZB
PRg0NnR0iUvUtiVV2gaNH4jMXDShjHuCu8CBYRdmTOkKJcSrkKZX1HXRBBjAabF3ZrsE67KlfWnj
84gNyi+4uLDatoRweoAl16WhRZVCMvONTu5Rq7dmo3OfKVZYihyaIJj3lUlXY5+HYPnsNSquVJlc
dmytSRRehqhkjx1BEcAikXTwat1l1ZI1aqCdN22XetrDUxNOL4pYPwqZuaxaVx3imIs4vIiT3iOT
imL0nYjX+98P5/R2jmJ+KBleio09Qy8LdpntveeXG1/TZdXkPsRJMwhx0bP8tE7qESV994TbbrXt
nCyW1sRN0a3xhZbRe1QUf+R77Lfxu2aQJur0WHdyu4yk0MVprMOrxD/f4cfhN1ecwCXoTukYM6wg
yHLiIf+PetZ/eDXtokOB7gpRKWxESMfAnGTqBdwsReV31XXRIShxAlmDQ9yFh7gEFXg2el9t2/zs
13cnOVWbMIq6Hie5now2jU3yCHHm3/zadqZLoaGWTuwcXuZtudBpfd6PwzPaXmfoDytoOLjY5b6E
FwiKbo+EzXjCTNbAM5Hp0kNy2gDBUoy52QF49CqqPyVxRDzHPHQ7LyHiLbrtoqc4ekxw5H1o2k37
rSQXGqS2aiEvNOyXqaQsxTv7mnYBarn8vqnz9ApJxRpmsNV2acVaA/UIx+cOjwNeOaPIpZkmFk96
LfvoEgTl23ld3uxL7NfzyMWZ5Bj04S7IeuFLIN/Icl+eBd2YV8o+coWj2gUORfCbWy/1AZeuqSn1
55iN/Owz6pGLNFHJDDinOsKGkZyFCh7gCuZV6hG5SJNd44pVtt0vtRFDSpDXOcH8yM9WPXKpJtxa
xGB3dFyOQ/gik719UFCK8FpIkUs0RQOXdcEw6AFvqhdazeNFtcc9ScJrmPpvSgr6tT8v03hZy0jj
BocgUEyPNIijb1qK9mO0z+OdH3CNsq/9C+foFUyjJpAUp5cx7pJ3RVKNZy1G8bC1CcEeEvnBrZEL
OskBZuXDGtNL3JdfWDy8Vyr67DU1XcpJk4XYoWMUKFwTvIuSqEuLSQivxFfkgk5LyHCtq66tr/GH
QJI2ncfgf349d05hY8UNBK7W7QLX0uZzq8v13RpH0Bn/dfPJ69/WZZzifQ5isNDrpSVm/2goTG1S
GDubB92E5HxE7fi+GgvUP7Rl2d5J/Vy7/sp8ct87yw1bFYS75kuvKX/aCa6uFSGPASC3P+Dou7+f
6IBM6K9/4Ounwchlq/Yp6vdmZAiofPkNNQBfY1l57WGRy1YNoly56bDLdGtymnv7v8IcnvuAS1bV
cAUf4Jq0IG2gy9NiFrwdJH6+IpGrusVjHUDGf1guYSPmF1i/LQ+4aw5eZ9jIFd6ijJkZGjLLZRoh
OnF9iIIlm+9Cdnb2SMdIE4C3uWjeR2lC8afY7szLG1PFZap4qMxGBoqO05WctyvJMsatn9YTqiJ+
DtR1EIMGCzDr2wI6OCtZ0jlYtw9es9ylqcYNthsa9skXXGDr5yomKp33Ibnz4ndjA3B5qs1qFLkY
vV4WaKp9mkKozaW6xjsunUpo2U21p9QRLpg/DxKZyK5QCbleqiP8MvEpVQvy2n5j5JzGLWi5puvE
clkqy1OoojTgaIc//Rp3Lm6m5xrU77pgCyg6GODKfJs3ryxf5LJVC9ZS26zDfJHxph/gbtIjRRl/
8+u4s7m3cw+QYJnXy1gw+2TNlkBDA1Yxfq07yxWGBKuIo2G9DEUhTsGxtGmQ8NGvdRew6hWM0/EQ
t1yOapjTxkL7vZX9PQn165x7bZtyFuxsZ9lrKORfkMBljwEiclawPnnehWr8dhAXtQIbXa5LUdjL
SqK3KAb4vlLh5+gZuahVR4taDA2me2jq6YHPwZ5Cw8fvmTVyWauplZOalJouhO3929B0y3Mz8fjZ
a9q4sJWUZYBN6lgv+2j6dAvlx7riH/3aDn8OMdcNW6ipXi4rC17q9q+l8KtyiVzRq4Q1oUARznrp
170/7dMRpkc0937hy4WiIFoZtXTFmESBXh6CfarOAFb8ROojF4qizRKSQSLwBuFeX7q5hBg+jIP8
+u5CUesc0dguDVqH+vhjddjxNCTW7zruYlGykc1Ggmq5DAn9DJHJt/ER+M1DF4rCFJ+75v+cfVmT
nbrS7C8iQkgg4JVhjT26PbVfCG8PQhJISMz8+i/7PN2z7vZxRL+6vSY0VFVWVqbCM7e0M5Uy9ZMh
wXZ410a8FbmKjISyFWHjVWKIvhDEm8KZv7z3H+6uW1pUF08arI1susLacC263rfHdRx0KRf1PkyO
3XKjoF7TSDHK8apYSg4DUNejbON3pu23cldGGLK6PR2vKXgtd0GwfwlnY/9CKf7T07mJefvMUNIm
ZL0CEdX6BJm/9lkTp86DoPxvH/KHbPKWJpVM1sAOOhyvVI0nE0ZftqR5X7Z3y4iati5q3ww+rjb0
LB994HNNtr+8+Vt4+5ewd8uIkhBvJvAOxv0oY8zX+zmrlnWCayvYzC/hSE1Be0EKV2Pc910H4ZYm
hYksCjXqeb763tNi4qStiNjfJxXAbplSdIm3EFIh/qrkcLfG6RNT5i9w2h/20S1PSkZtT8kI2Jgb
Gp2DxYH6PtG+dBAS+kuG8KePuElaSQqyQZugYZc2dP1lSaaqZcKpy73J/pZG/aEev5WGSiGHZemI
OjZzavoxqYZU08BsqeQWngUf2CneSPv1XYt9294MJqxxuwt93Xb70yinKk5QaL3nzeltBJbjPI+Z
wMQjtH4e+PJVv7PupLfRN4PMzL4FAJNrLkr0ql5h9vS+Wp/exl6rof1Zx4G+utW/ZE0NGbS6etcD
uQ28Ogloi55Pc+3VovMx9eoIsaX3cRvobeTt6JqYvu3b6x44dr8mdgXf7Z0iOfQ2+CKqxFndZPLK
VfLACcHN0P7l4P773UxvQ29NVta14E5fkcb+Uwf+0x5G75o9oreRt5+h1htIKa949E9JQHSedOv7
FIzpbcztlLQRZKfkVUhl862LDewG1V+umj89lJvEGMBBmATdElwiFXzTIxughOff54dBbxUmxdgF
m9jH4MI2+YUKe43a9yUi9DbQyraBBaBV9DL6Qd2vRp5dx/i7aNSYEvvvamEItpY36dygQhseiIHp
sRr64V2Bj96GWviDQBgy6sXV0GYtp95A4ULs72qZ0NuoyoyIBOTmwksbyrpCy2orus78BRH6w165
DaqGQUAw6Lm4dm2wVpbWaQ7w/l0VGga8/vuZ72Of7itO0cU1fDzH6b6XnafvY0zQW5HFzaZLOzVh
ehl3eEJ3i5lOpMvel23Q21jaNRsGg6EKd/Ew1Susilk+NXPwl7T+T4/95oga60O9YJ7nMoSZLoZw
L1fXvC8No7fM4E0kQ5jwLb0E1qa5ipJvcT++z/2C3nKDBw/6JUSb04sMWPNQB+xbwEf3vt14yw1O
x7B1KQHLgzfqpbZsqdp4/xtY/u8ZGL0lB6dN6zEpXPMLemDRIYGZ5KWX0DyAHcb8vmW9pQi7Pgz0
2hB+GdcpLENHt4/Z6rPP/zsH+A+n7v/P6Cnj/32e2L47BjPm5OKTgSbfojBJXpY2I3mzyxAeEsoW
nIHjP7taP8EUGmpaQ7i9bE00P4/QBf45Qr+jPUQxhrHqtmWHWA3Lh4TW5DFyaXKARhv5FHaZPs58
z4oJA71nIDhQM98hJfy/f8Qfdv4tszRu5jCanY4vMev6B3DL2f1gOZh373v7mysH49TUBDWPL9FS
f3WBfYFl/PsSglsqchhgy7zlMpeghWPHnrq1EDwzf2m2/Gl33uDOJs0wV+DW+AIyVYcuneN7QbkP
P4RyNu9LDG4JySONIYS2TvFlGsX2mk7pViVtM/wlTv179UFvGcmWQIrSQAbsIlmXfdBOrGeFy1MU
bsoGVhBYtrQQBqV/Gyd62/X/chpuacSDhque3V18WbI0K9GC3I4NC3QJBpo8GKQpP/6ypd4w7n/7
oLcC+/9h/5Bw16NaDL/QdgrnFxulyhe9N2GZtr4rLIbG843F9kV0MYlKCHxSdCRCO2EFBw9xieyt
TKI+js5cq+iLjFfxUeste7aBGWweuZnhPHbkgcFH9JKuMAx4S2qfU9I2j2oMxBGE6eVjC/7beTIe
1kBEGH5N1u7TriJR2cbqYwf807d5yubwmMGh8uhYYD61zAZ3tuXjkscJU7lt5fBFUCio/uXh/OHZ
3HS1DSShW+nq/WImg8GX0KxVIv/mXfmnFb697/zs5cA1vyic6iN4I+oQd5GtOu37D4Pc1F/Qwf/4
hf7bCt/cGs02KGeyHqEB46Tk3HeLgz5L/WZzD8WoSo6t+QJmifsBLCuuNG1+hVRHedhtbS697I9D
s6Xv4iDQW2VBFblQC9mEl8HuPweQCPO6w6N913Ld0jUDZzGqEXl6iSb+be3ydhj/cq//Ya1upQVZ
ILTiLZJ3EhjYaRrpC0IWOAvuUVp4kr1PgZneMjeha89lWDuKpdKsCOrxaJLwfZ6j9JbMzuFYg0nR
JLzgLCW/4WRfHzyGi//53w//3wE5eisvOk0b2NRTGF3iNss+JwCcLkzx7i5Sia0GIexh6dPtkkTp
cvzfn/iHYHvL4/Zk3visXXRROiKXCFu1hARm/b6S6lZ1NGzc1uxjF11cFvmLNCbMvQyzl/d995uO
42Y5I1vM2MXsqzG5t8hIxJLST//77cHE+0PIveVz7/3Qt5JKcrGENyIqGoVxPl9YwoKI5hl4aeTD
vsx8+ClhFZuZXO1qBTGEqiUA91OmNIbB6w5rb9XnUCI0ij+JDFlXW/ghnOYGMvY8pUO+22ELdQHT
nzb6PP7nCObjugnyW0wuE2tOhnTaHxTXsfgB7okGNLUK6HyEeb93yjxQubSV3zJ6FBh6D6qBWASL
dZ7kqUNfNq0ahoHUsXb+GGX+jupNQTnSQH977k1Miqhr4hLTNuDxhw0CcDaiY3GCf2x812IU5DmU
pI5KsstmyadaNwfMt/4WMth/1m+MyHYaVe5INn6pk7V+sDAxe+1gU//oGkMOTYIh9mWvO/V7GzZv
83blbf3owXb62qUpCY4NmurtYzIN2B75gOyvwyaXKsg1C91jJrUvh46oHGQ6rPGmYWLup7hDrcvc
nQxlA+Fs1+eaty+93qO7DL8B873NuBbtENYlD7QqtJq658SvUNOk3iWHHsv5RMAInB+ytl5tUccm
fsRIf/0YwAfz1E5dGOQTRrcLvWOA87TrlfYvgQ0gqd902ddAgYGfJoJTWN7QT5GQ5Ecd0d980/bS
K+k/wy1U2BzoMZFFsCP1yNY2Lrt+GEofjdNBpWLQVSqDWp6SBPMffh76z/3QUki2tA1EaX2T0em0
NDslj1mw6voIXxO3nJSvV/bJ2d4lVWANXj9t8boWUNwyupgT3p2c5OEZC2DxLY1KmD33iwCPr1+A
/oy5hJKi+lyLdAFRfNDZ1lS4Nq0ai8C0qbkLU7w0Z9LOxe4FeZKdIBHMcg091MJ2kD6elmgKynFY
rDiPupXNo1knf5DY73ftBsHKifUDFAmTPinNIFkeoygxpWk73z8nOm3JIR5cQg4mQylzUPGa+brs
ux2YQD4qmL4/miSY0vvY1a75bJzj5NGm4T7yvEbmSArTGO00volrgyPAQ7qbQppFRxcemak9UDjG
+QP6nYJ9n8dZ7k9BbSDjIzlIcF/pvOkFQm6W0cXlAG32GaY582zuKCUtu1u3vpc/5C5CeRfKAf+1
wzOJnyE6RIJ8w2LEh0bGhh/Y4LP0tJjap4UhNVwy8p5A9KiYhy1L7+GQkYnXJBLMH+o9Bo0ytXhB
uXc2AIdkWaOxfoZkB9jXOln5cmhcH8lf4GQPSuUozmbx2DNsxGM6zTO/WNsriPL1nQTe0ItpUvcj
9IDnJ51OolI+qJc6d8LNST5ky8K/tIyx/tVtUPp8TqMuRsZCUhzPaAp7dtpNlKy/YRAazGiOLdJh
/n4NxJl1YM6UYaNUcx5504+/WOYVu08JbOFftc/W9MRYLINPoot6JJB2SNa0gv47i4o0Wfr6M15l
pqfexbDEzBcWpOZBJmSYjpiQ4VMVdQMxH9skWqf7JMS+xhRnFySVo3zrv4AOPcWoNNsG+xiqJtmx
11Pm7ncmxuaUKdW5r2RPKfzWo34QYTF7RyaRQ1ON8XMCxoj56Wu1oJFlw4UeVQgq2aldu01ce2P3
8MSbDJl77tK13c9r1s2LKHQcwzVrJGv0drtOMLj6An9WOx76yfXsjuI22uLKSluri5a+rb/MEecg
bHKTcZobs8A2L0fnw9UPLe6K7rziN6ln34zWVnVWD/EZ/eW4fYWN5JBcGqiCHqRv4vbYLvj/mBnf
bV1heCt1zzWFolibq1BTe0IaA8fbMjYzaU/oD8nVHPYsxQT81mJhHgIeyXGEIPDU8SMCUbLehZmU
43mx02J+JRBl5Sdq0cnKJXhGIh88977sB92GP3c/B9Oxg2XLqnLvk3nLeRMHpRhCePgWpLNu+m5p
spIn0xptoDSPvrYALTgkTgCm4oCRhjZTZM/30CJAZXEn63/QeF2CD4kLw+liQKRcj1HXJuldqMM5
/aEsvI0+jWCgmoOCiHH9lYV+ofddErnxQ6SwSX/PNJiTc9NiuQksXZDx/RMROvoTg+sNuQ5mXk0e
b/jzr2Se563J2Qw91C8JlUN4sJjfW+/1SPh6tziG4ihvZ5Hq79M41dlDGrZD87riIMxNHiXLUH9K
N1kHB1UvlB9osq3iTjLbBYVjWxg3ZQcoEJMSwRIctZ9cfF2gnia/AzuircMUH3wnhrKGzx5wFoJg
Qn5AuJDIEh/UaV2+HY5hK+oIraAlp4Z6klTob8X6TlKotMtiB4Fq/rl3btDflYnV+H3cZZCgPIOD
0KfUprr5yOy86F9TK9lmS58GfIoPXDLgSdU49mF6B8J/558pvAmH5tRhfCFdCrT+RneaGrcyceqz
Wm6/unYxCA8yZlFdoU+XdRL+R7yP15zvnYw55ljRJI7ykfbBfEdTJ+vcwPs4QbSt6wFzi9yPPg4r
mW08HcqGmdhGx2Sax+l1kOA9xke4e6PXnG8R8fKbmmI3bgWfZjdV3VaTaMrTzYiZ59yEMN/Jx1Cu
R9iI2kEfa7CdRFhKnqWBuQCen9gznTHrsRRszbj7rjoz9X3OdNjIi23eOMBFJMO22/M2XRJ9ide5
33mZzqNJmiLLJkOOygSQvsJwAVPxGTNBmz4lgQnn3zHpeXJcqAz6YwPoKS3jnXv4YiedQsK0yqGJ
5SG0SS1aNGXg6VlxNe/bseWLpq9B3ZihWqc0+q32xIS/km5m+tSv0NcZaUSLdoQtBg3WmORchyo6
QvRapNdMULJCdy9O1+0U7yG7pBhS3hCvl04fah/M5JNhWuwVz4I6VkdBVw3HvSGYwx9pR8kJ6g+R
OqaQFVYVBqaHeC6yGaKK97IhIYXL8QZqZwGUjpZ8dkv9JDph0OTv5tl9H1a2nYPJG7hqTJgu7CcM
pMygfBwzpFH+22RgjXjBT2ZDevY6W1yWN2bNkiplqcrGfIeKhTkvyCxxa0glpzzDwNJzGoeZcTmy
qiUyx02PlH4IYXUtggNLiFsvHbdSPQfhgImDKIZ991rg6MKNsUiYyZp/RMCcP6UyuYRpZM8NBR8Y
N2xmX5c+A5ncDbuWpUo2mp7jcPAp/jaYYICHE7RU/9FbXa/VPjdBc0FmzdnX0SNyPSqrO/qh7nei
z3C0wgbkq35rbIwqHrsjpOMdvkmqo306Yf1W/bzzGPK0Qyd/oumEYKjq/SSghvk7SYZmGvJlNnP/
xDBGPd0lfbOpR7YFKn7cVoC7Lxvb+u3UT2snm3xumxjTxC3btgMUNAb7KwvDID60YiTpazQl0/IS
TxkYGLXofP1D4bsi39FJsjff6jGBwn2xdnvDH/cuU9YCsGlHgl9GuMkb0sqrZEO04fz6YV7DAoit
3HJLokScU+DbB7Val3ag2/bySPWcDLgrVq0eaz6JABllSyBKGvSFzDo/ympOU+hGw5kRkpwFkZ0P
XibrZL9UaEzUcX968zQ8ZkmKUD0mdZo1hYe1DENytsfJzxqMeeYKDtMz8sDnJZZnuu6xzSnGko97
F6mXRHUCmtg6QR13sMpGMs0XAmvM+yj1pm9yrdLOPdBatzbMJw6tZsTnwNMBCxcItd9jwKyZbKH6
bcvx78HMijZupucBAQLXn1vW2q+5GKQp2ebX/mdcb8EzfMdQvXeYirgapOnjjhuN+h14XRSIj9i1
GFdLMIW0nOEPY31O5m4jD9DKTtGMrbM4E3cc2o0RUoYZtkMV3rg9afBO1o9N0mfLeu+ysHdPi4X/
YNlObUuekShIUu2b3kZxCDrCkw8TLBD5wXg+pc8+65vlOExJfRel44CmdSyOSLmE7vOI6Kw7eom0
5HFHGthVPcW+spXHtNHgznNs494ho37D95pwDuA5qtz8e1jUmPyzgBnzeeE0/YXiFJfZIds6zIXO
tF6nssdk2M8NilqFRCvxMA6gBtaFT2sRmQKXD5u3Si1WaneMJiCi7iygv+0qFPiZTstoguPnxwYO
rctYoiM7OlEG0Z4yCDdMnk5PcTYs9Anaw8GrdEtaAxdHZZAWbDNSp59RGYP+Nekeko8QDIOUcFKo
wHOYuXWAVqO4bCIzgms9ZuN9szLyfWAwSOzhkxAoWpd07oMwyTsV++grnKyDpQzYaiYNhfilnu/d
uijo64w1MtkJ7S7S0mpYRd1/g1ttulQaJyL+kOJHTJfMJUvcFmj5jKVy/TblcAeycIkL+JvSoMEQ
I0W527fzd8viMDxu6ZuAUpGsgQ8+45LtuEftGuit2huo2CwwradrFOcOnpnTkesmbu631TN2WiAa
O0FnHgy4Jh9Fh3bLsKMzEb9AjEn7uw5TTDTD0MaESFoTBk89GH3kIzCCC2/fRGYjDNJU6TLFpWGC
0dJrsr7KJQ2OCaCrRzNtQVAGsLU7Antnv1wHn+jDCCbOPfYKv8ICJkMTatyCYpx7du7YNn9UK7cv
UxJrWMR4YBqlAZA55iG6RVtOwO602UceRSvaEKb/xdTAFkDroJw4v+75KjL+nM4osZCSYGogRFl4
lLhp67LbI5kPi34amMcNv9Y7u0jb+StO1wC/LigfAejO9rMGE6rg4z4i+17mU0xGJCirhy77lnZF
HQh/VP0syjDeh9PA4jfzwXq5KIkLKg1nW/Sdje/DEIBN2PQKCdsG14yo9hAr2EmVDD7MMUKhi5Sy
pYBEpT3Oc9S/DvOASwtE8FLVSViBOsyRIpgkZ+nyxY+ZRlkWIXEaUXLv7UCqRuHOmGiyF3qEb0Vq
oTy7MQAe0I7/zJp5xJZja4GLoq4C4CcUzyCoD6MmHhWTHc9bsP6AlipH1ihQsHUJvo+0ei3Cdajx
/AUNh6LTo7vCjICiCoim387x8FPf4vqIZDC/tnZYChd5/gS1PfVJMVWfoY1ZX1TqDO4TN8ApzvGi
U6GoNslAtgt5JyqjVqRNTeaC0yLHqdycQkoH/ZLx27QpmDTWmboq8EQ+KriR5h1n4pBCY/qkeySB
uerWPSrioKsxY4GyeQP36OjmkV8p5D76PMbVcBR25pBDZmyECXwdpR3YxvH6T+Q8EmAUt9ETbNQk
yv9k7X/p2JHTEAXbh6ip26MVyawLbuB4ATP5uBTKkaplrv9h5iW9TpwPLwIuJ9j5VKKZwoEkN9gM
BxcLjEmrPjrFSnTVnjFsdN+ZUyv9BgvIbFwOHcwkm5y4uvkl2k4+qoyJr3bRPKdz0HUVa0L7uTX1
uh10pwZ+kcTqg+xGPpVh1JqXWIj+uY/a+Hsd9vI35PcCKIFxJGZZmn7a4TzO7qEz0TzO3tTnhTZZ
kK9QpS9bUGlh5qIne5RoAn0fcQ+6E98Bc5WqEfVRxTUEKqO+JU0BI8HtVGehaCpLgmDJE6JVWPYW
zsV5OsybB3SkJlNqhK8KpoNb+Dp0K+JyLtuNXMMo2cfPNB6hkJDFcyCrFnXMUKFaj6J82LPmge2J
uGch1xO0dpMWIFK3/SBk6145+Ab3PAA3H2uHEhFl5Qw8AXEyqMYk9S8gvWMky09QpvldS6X7giCH
gjsoXXkpILYNCwq9D08iRIo57mq6bBOFQJsJUyce0A3r9cOO9FdUeozEI1SATFbuApLL+PbIL4oU
of4752tyBs/PHigP/O96JH4H5rnUF9g1NEkOu5wsLrA7lChaArG5glIZPbJkwTFa5jfduSSMW5O3
Pljg67nG8I3zSZZhjm9I+q50TDF3bhNEv6rrmHubIe8lMsgufm6oG/h94Mf0J0mkaQoOJTLUeNCc
fiV9lGAXowNAKhBikKYkWFVbtek2fkOON3yBSl/9yzrP4jxMAwHn0SVCatxMZqaXaUWVWWxzNk84
LAP5Ku0yPeBSCL971yy/PNpyT0s6bVlOiMaeDJZ9vF+WjF+WRjQ/eDvG/yBlS74Y0iWoyYSZg+uG
YfXfsAXiQU77aFOlQJ70MO9DsxfRyrJrKAaKy3wc6AcNN+Q+J9j/Tb7PrbhSZCBN4ZShw6Feh90c
xBDN9sxD211c+AaBJPiwLMdbmBF5ZwdQo3VNWzDa2uQLRNWjthQxSKs5jQcdF9MCyciHMSYao13w
BtT707AmuNnSCPff075PdfB1RVZ3if06VhqzCLzcyQrEFVRVnVUgeIwvmGqB6AGJ1jSGclAtsucd
vdYTEA/UZrgUSQ1gKG3tnRsJcUVituCU1A73RWMdp18a0WePO13tRxuCBF7uyVj7IoJAky9HV8Ph
EuFgHdxLC4/YH+MI3vxK0iGqgq0zHxhU478FtkuO1qejvE6OIf2DOakeTtsi5Wf4fbK5JKhnnxfM
Pv1Su271CRS7fSr8CmjvwLsOTiwbbbvXFnbzj9kwm4c+qWVa1bFtfAXMgs+FQQ0iLgKo/HTCK7IL
BcXIHFkSclVG3FusE5FOFGtKfF9xTtu0aEjSoOYA52MsRx+x52zZsKB478blSWP2R9JhIiO3CBbQ
XmErQpbFbJO5LkIt32U8DD53W4t+BndReiSRHwGgbBuS8GhYovDzLPWSAJwVTdlAQHuvJFuFvci9
xUnVoGrQM56b4FUMz5SzzNDhW8wYkjPFo/seTAug9xaJyX3GCPLOmvTDdk60ttHZZFHy1U921k8J
l1DMn/RucCAQ2bg7AzxodOUTAGSnPVhnXkRTl17rZt1ITiErA1ibz3P4iNxrG1ElzGNTpPNKJEo4
NS8l7LHe4i+tbZadxCj0l0iSpn/OxrAJnpMtpFuBBN2uxwB2WuNBb0n4NM1GfdfjjkI6lhvgTIM0
Cb2VMAp/tE2CDASTx4OowrF3piDeswkm4FE8oqadyVpKJ5PHXgXzP36cJAjV2mYVKjwAK1Bi6lvo
djXt93hWrEz2ScGQON3mpjQcmYFHYWYPabY0Rw8/vSTXMg5+7HOS3AORSPlxY247v+mMqh+s9+TD
7EWHWsjX3V1P4K76lDSMnAFBPjXtwh5DaIdeQOTHk7Wbnfvc0zoB2Gi6hh3NsIKyauQkXvus3VRO
Qjaf4b2sooLKVRx3CsGBryP0IyriBo8E3y53faQiVOnLalwZr7EgxyAJ+y+uH2hWIuv1toKU2NQf
4XakEZInFGZ5r2laWQCVWd7ZEHouc9T093CDU2M+ILPsYLTUjR8aA81j3C5Ld7Rhu/9s2ISucNtg
Hu+hp7MfqyyDP88ldrj6gfKmyC5iaQaB/ClAskaog5ZAPsYyasqV73auQPPM1ElzkvIC6CjrDjpq
uqU0hMusWASBoduwcPQ8Nr7ZnMPHeM5DsuBGZZHJHuI0WIsgSuWPlWk9o8aQZD4o4m0CEc8VOQ/Z
xIFTkyn4OUG6BpUDZiZy0dhuPO+m31xp7NakedtCcrLsHChsmLjv9TmZGH8Ebh2XqmXiIa0j7BMq
k898pMCrUpS5eUZk3X0WwYgxVr1mLVI9lf1HRS1SuozRbnz7KSCB5Es2CZcvIRuPzJid5N3A2mqN
4+61npoRhtYTiv5m6NBnmTP/YfJ2+xaTKY7LpEMDoVg8Uu5qkhI3AU1hB/HUQAzgY7vvesjhh6o/
BBrqWQ8uhfoPivVFsNKiNQH35DpYgY6CotwfLVSxWYGDl5h86DHsn6OVtn2wwm1TCUwfcYBOwP/y
ET6r45mINvkuskab3zvrF5WjvARaQHqLh2Qga3ytPVO0MCYy4OPWTbA/OS5qffQ2mB0y5DG7A1d/
fKonUTcVNzJNSwnS2liuSab3wtdOfFjVHs3Ftif1R3TW/K8+TDZo3KhQneI2VEfEeUQm4bpLB1xs
PTBUjW+dhbl5lAv2VO7F1sbXxi3NcNkknLXQUAPOcJpE1q1Vq7b2uwPYXQkLS50l4vMrJvi2nxsK
mwsAeOw6tq0f1zakDKlquqcHXbvocUJpc8bRkku5sci1hfEpi1DdtAm7tOAqDR9DG438yDvb9uc3
ivxWoDmwPJgIvIArGlgm+7ate4hunEf2jQvDd7/63m8//N5QcVjIHH5UAt0xIV14BnOBX6clrKEH
28fDcd1riQwdzZhfI/fYBSJdQ9BnWJ+gMcwd6t4awroxB/A314P8mC7LI63jqOziSM8nJAg2V3SD
bXroxp+ZXYf5HuK4hlaGi/2qI07PqWP+bly6+NiQFFrRgOWaGJgvxK9KKDCvZ4uFBkCKscdzlwwI
cMjm5JB3a+QBOwAuheYmBiWOoNfTnw08P4J8DtCcGaWaf8NMPpS46medWyHrz1vr1gTba0hsKQI/
4+JZ3HgfB6v83UUZkuAYA/oxpC8idFkSIZf7fjTOnuyY6pc1aNDkZFH6aUVoQzAedgkA8/84Oq/l
SJUsin4REbjEvAJlVFKV7FWr9UKoHYmHxCTk18/SvE3EnWtaAvLk3mvvs/kYwWPUXfI2dl52yyPQ
Ii37sA5uf3BsvLKKbwwfOo/J0ItkePBcu7iYYemO2uNf79izPE5lj+YX1xwyLSZP0oWRPCILs8pR
h2s5Einqx5e6jrmJkYrCeld2fh3KnpF3rbf5a63qMcuVEJwqVtMmQ+SaY15OE5UXfZGz8zp2zzrs
1vdwW5YmnVlkkJA4Ca+6DYezt7OlFW+nDB65geF3Y5qlXSMUIkBeeD+nplyPc1sUz5ADUTYHoc62
QegfizXtmYvl/DKGVvPY0m6TInP2Zxnm1jtvO7ioTeVBghrmnJZc2Qc9ISBwFhanxltq3qAy51oS
0V+Xtm3Je9majhFuJ+8RaPnlOGNHC2rUc3Url5tq4T2jnLk3dbC2zu6EBmCrorwuXucmSKIbV855
uopN+SqhkIyIbOx72d6OLytUSOZ63ZyKLRTnts+3s8/uIr4i+/7AZWM/brwRT6uwyjNIkrhrmu+l
51ZrTkHRNQ9zI+IDSw9+d55cUv7WmTFB5WzI6Guacfe+3LM+3uKnuhL2uy57N8OYtB8RdZvbULbO
bx52LzO+7FPPW/M823obl6Nwi6T3pJ3knckPeb1WX16BZui1dsFOIkdmYWEmvuKW9QVuliNoll9s
l2xPtNxGxzWCx+K58P+Edu4s8mBoTyqyik7zZxmW8xFFGls037bMU+FyCuc9tJIyX38tq4U0Uy3m
buz9Pwzcf8dCBy+jCOizDjr7tlV4Vhqd/s0u7PCE7etmpbXFd1GsrNukx69g6IdDPUrclSKPKWTF
2uMKUnFaVqH/hrIwnRCt6ovNSocj0OHIQb5Xf11/7s/okMFzo+a3KWzK98YOaNFbmAFIKE15YvK6
vifoFr04TRlmRqFHHK0gbpNaqthN+n5vk30O7SzvnN8hVA4/z1VkJlYt/Ircg/DQGVWrFJKlS2It
Vp1K6AnJYU90IRtrsKZxm4sn1pz8dKtWOV9Sd95WX5zQ7gL/UFDFmS7SsLXkpOeFg7AOLPyYp3Gv
7OKhXSbXs457QLQKVWqeCyN4AVqx/lhNvHVnxrZ9e0VKrXrMql358X9yWv3fot57+WjLLRwPPctv
1T/2GZu5TjZdiyGTkxzdq4lJv35F5Wj3F37cVfNbuJAE2NxqkI8uyX7vwai2zvxibd0fu+eY8eKy
BRa70Zu1HF9iImWKY291OCXtZnT0f/Gi5Pg3snQw7knHXg0FzstfYNqwu1InhIUXmS5+VaDp7k78
ucwNM7QfRsUN+7N2Dmrtch78takObjjPb1IvZZvoKVLWIV/Hak8RdUNGS38GHedEpBMYhnToXfm1
j7WP55Wzb665lUU+vnOhHJiRGj43bVo2Zn+3iXKr57iMtDx6HI12GjfjcEVUccEZ6rwe/q3Qe93b
UIm9e3HoZ1BpXHLwb5S1aMXKUl7W6qGfhrFNY8c3JfdObCw/4Vjuusdung0/6cKg1ib1jmCdNtpR
WA0eO4C6Sxx7Pqv26DEvPmar36NHpi27fN+1MENiFtZBvJfdyMPkulhPzsHbtfsT4zVynmpEluKf
jObu3xJCYh+8HlC9zFZhR9xmexSGO9bIOF6K0mSsJ0afuThMkbTeYs1TUibKr+VoAyaUYZ3Tci4E
XefWUnYU8M0luvEsVoK4aSSjZXudJeZMVk5QT2wPZe/IDkvbz1uL7Wvn9vLP0QME3wE/r2c96tZI
2p3YCQ/6wLk/qwNV09byUQur039jJKXITViGtFGs7i4ylls6cqyjKXM8lZh/0zYUP7zKwhFP58KL
rLt2kFPUZtUAbnZpXJCjGjOebohrvIvWOcP7qP1uUtbU9lk4tVFzmza1xadQVtEw3tH2VTAW0ZFs
Pv11aYtU217bA6EtOE1Z28ah/k8ibXnPGw0Ww5htU7gEeTKzYp3xN3CMuNG7Ei+Y1i6Ehu3zE1oT
kQMMDIllFdvD5Hih195zJ+W2m3Rutxd/xC6EmI7eGpQG/Ef2SBb3tFIVvTpu5YoGtthF0FxH/LDm
NwZWZ35MfLDEv8qZbYzJoGx0aZ9tYqB+y6wQwsrhbdX82bPZbcvIORgn6DruTnK2Zl2AP1ioDaeW
X2bR3PE94QJHK2Hvmg+7WMMh86Y5KusXzIJd97fIdsPWziKqTcyvwCmC7asJF1njcO9B82tDEVjG
Y+l5hTwOUbmNQzq5wozXwmBgEw8OVjvbkAfakynW2HsZDNWQGPDrPKb4oQU3I8MfgVBoRT4h0SBl
/9D76/DA29dEaxbNu7pCpTfd1RFczfojZ2kYUdS8CO4nu8d3gp902wy/eJkr/2rPbjkmo/a0f3Sq
WfL21zTqpqszRck2zfG/Qtrl18r8s834XFJEU0rRadwWp8EvTPOSBxPHtbFpHeNjElR3mFuteK2j
cskftd2s89UaoFMvVTVQdpdPqs1g1sWBxQCC2WQdoz8yruo42bxq5BUtGCsYGcfZem/5ZvcH/vzN
cihBo5sMLMk7OIFtllvuI+h8icIEwyfEl/tn9DYTIS1goCJr68h/EJjU3DmwNrxTHiiAK6ePm5do
KGMK37aAja7Z2tiuuiI1Nh8SyGZ5jLle7CnGaDheZU9T9HH3eH8PQ4wJnHjLZgY3HdmcIN51P2vv
EDv2NiXcH8zj3vfa9MlKwMOkVYX++mRBvYgjFjM9OpW3i52BZBvvR3dctjRnr7c89wYJK7HlTr0R
Lw9pzt7dXsbC0v4PWwf29mXTRu5k+8KFHHF03d8311kVw7FQ3c/VifvTrCHWvCII72JvRvYTsKWp
Wzf0MUWuzauEkFHxopchCjbr4EUac46ZrO+hABJhZEjjAQ+A+5bXApVoaKyGwoCqeZr8aAweJ6Zd
hhY5LxtuYdVe6roMzR173tQd+HrwW8SbLQ8AG/aHG4Tra8FvllUZetwfULkDaNDQVi8KRiD8E6DN
/8pz3pYzmzl0l5HJRRkMbUbBuxD33b8AJazPfunviPxtF9GNJez1pmurqu+rWvZMG167fPlD7G03
e4uHT7y87U+bh22dxkMu/aRffB9XryAnYkGvpjrO1yit1kq2HBwU3yAz8j8XJmGsJn5ZRVIaq7kO
TRQcuqJdTyIKt4pqAI0MYX+/yL0b44bsg/qUemb574SdzlmxDkWIFOrW7+609n8bjMI/vS5682pY
XPW5W8QOniuaq/J7pWpL0alirfExxyFXB8BJM2RxN7UMJtqT3Y1lLprHtkREOZL5qqyXAL6DsJep
1S8suW/O+Fuun5Jt6xcU/U0OWHZ1YascJ6aovFSXCwSc2L24p3Et8moOVGHnjwi4ZL0SeNd6+kcV
WOEcJCgLw5YdL3GddWJvnZM1KMv9sPu8H995q0L9nX9A4NIjfa+PMTK2SvjFteHfKR7qX6XTjw7P
kFnkMTR6CO5hyDiqSxpGbkFcj2FqLMc9AyhVE9lKhIV56ofnNXBHxE0FqlA+FW7vFy8IVcELEmxd
/Akm7hT2Uq0ffTdbz0RMty51Ar4PRKaWiW+/tTTWS8G369nPtyJMw3AV0SHYZA12Go6WX97rZvCa
H7U/dHwuC2mJM5sIt/AcR0hGxzBAHjlCeLHPubA1iEq7R2R3RDHC+IRNZe+vI391Uwn1QD7fpdDv
on06UBYhVOYVxei+tRvi7nZq3NZ4WU1w76mYKX04+FBJPFem1W0q6RRGnmWNCOBKItY+7B/lXsv8
sxFNxRb0Rq95lAZDHvkJIpIZD94YhOIaFYzGj1SJqbu2Lz0fE1qNfJeWKp4uc7Trt2EyI93Qwp1k
Eo8trkOPxXlq96W4C1u+9Od1XyZNdyYAHwYH36H7YZ8oqwcftevXnlMJqL3zd/54xYBQ+SHM0vsH
HQ8+/xmrXlWmTcmfIijb+C5Y8u413nT4ZrO664c78iSntO/Z1r99GyT/W3T5X3f21Gdkr2F/3HCw
1kRS1FccGoN0nFqMZcFvl2+fJZOF7cjWS6QDYQ5rK6fx3SfZbx2brZvzPyw8D8IfZhDrsyrc5t5i
1HmZhmiEQakVv68mFzsew7KEiW351YRwHO4TT/3SdKN88seusR9XBw71ocln62FoIVo4Obv9NrAT
wIXOrur6Ns4STwXyk8BVK5vmIEJL0gPQzEbgljuF99bBzd31zhwUT12rZKq5JSQDl+k10SKIz6qD
71w7a/yg7WmKk6Zw5ePgNJb9JPgqysxUc/+Tm0kBADD6TF09Ik53rdtGURFHAVUDt1RXMrUjf+Mj
1rlxnsA8unyjIml+BmzqScGWJ5aOsSTxqZkmu3hu10r1rxH9q9Wdks34PfvzqiRm95CX9tUTL1sw
l7DXLoDfSTL9t3MSsugK9gWt8pUbSdwfRuWuN9/txLUY8vEuZl4AtIgt13uBaNnYI9GqaXo3jQte
Geqgbd7YMWF3h7LYIHYcPBgUQZ1Pxc2mJvaxduxO4DDUU30sdN5G525YRfkAxFchEK/jnP/DUqjm
n2PcDP1bTqW3SBikZn4Dpp2uOYKsf4SBnyOkx3XhL05zP54UoLzkIMJjOsf9vOq7BrL3pVrc2j0O
7pA3GdbwXjw5JsfqlhYw5q3FDBtOdetwN0+83rX1i7EWHvuhLuaZlAQnn7hicPOH6EoXULHirSIp
L6Yg6XIzj1dv3WR79msjDQbLDMuJRm5OU2+1xwbG527UfCqSirzFmjKozreJivKLiiaYoL4vnuNw
6i/z6lKGHFsBNJC1Q08pvBZxEJTRXgv8r7RfLIpPR5V73gcTxR6koeX33p1vhPlXDbxFb9o05bXZ
3PFzInJSsOCHQrqU67rer/McB/AVHB1zihEL+cfGYae6X3CH9KEdrelOqxICYR778EnkxmLiXrzl
trOy8ZeKg+HERjibfNLsbfYZhF+oY6xNWKVwHG6bdt8qzwUtk41Odi7Nyad/dv0bxUKEqb9qp0uX
cu7uwBDUy9hbvmTe3P09zkTP0ZWCgWn5tC4GCoE3ceaqFtr/QCfatJ17tz7wLx997IYx8O690Rri
u6kdVZMRB6OOMK+5g//mqV4+C7PPBzgv4gh+kPfqMDgtd3u/ad316BbTwEBobY9iXKNjVVRs41qX
hcVls8PHKutHez6NZur/MGHVh1XU+kH4TnskMblkG+Pdw1Kga/ZkDj513Fc8kEN9WXIz9Jk/ze2T
U7Ga99SUe/2INdKepbO1j6NVege+ZS6e47avR8UslFSxic9iqPYnfsrzcmAkbAZoksCeU2640KXe
UByXAr/geeCwUfwCaeZ+tTcqnfx4WDKQCmpZt2IBVvVVDNHd16FCFjSa82KafDyRXl19YYqfYvA3
979KObPjnzQpIvdDqarU93Glmwd3ssWrK4PoRw75xv5cwcuVRBYmcUh4dUpUW7l/WQromMSOV32V
otfnxquBYFpWS5w69S0b1E1737RLVPCzV95vr6+D/oi5SnYAe7tp07VrVnlXGPiJ1nGL4WznIvYY
CdyZCbbwH/iNMQZsKgesqp3xkse2f8spqub1GnxrPgrSOY+b3Ocr/5APsC2KTSgiMK9kDwm11pGq
nTSXi302AtroUDS11acKXs6cQoezIjJTcVdoa0sGrl9n8PHpta+Vl6MpBev+EkYdQoMJCq9PahVa
+w1gFi6coc/6L1g97HCt1u+z3vQnxxXRfMLo2rdDx5Fo/7XtxdVJDulUpwgTMIba8xqTzdxz90d0
YWA1PiyjGA6WcVp9axeHs8IQ7OlPm935VjbijsoXzCVqrhYr5mKRYO6NDJaVHVvxJa9kroB9Gm5H
McSRuA/nBYd054A+8xkEzJq7IeeCqfv1ifu8/xUPU0DkyF/lRs+3X7wHwG0XO7TGJ7FYs3/wjeqd
G+PmkmdODyL/wy5rC1nQtqJDqDemZR7a6DzyTDC3MWDLVHB9xBZzqHfLCHUte9KGQa+eTKdljpi3
OSPK91TkEB2wta9MKuvC31sWRDKavnuT8RRaFz1w4ztMsTP+5/v9lvFBKd7USk4HaXApGb9LEwc0
6mFJyQROmw8BciJfcRsT4EZtMUMXrvx64HfsfNlcTA5y8YU4clTCKhRgQ3heNZN0onQNeaJ3CNvr
ysAapJymbKTugCqqowMEsj85yzg5mCbtEh+/v8ORSbAl7SgRDRRDSpbEkYfCVEHwpDey4ckQDFvw
GLciNI+AfFLfwUWwLm+3eauuFa9qe1lDMfnnvRhK7n72pv1T3LMd7K9L5MBlRimROiSGq07sOo9+
xn3kB0+UIk8+L7UlXZJGfVNkgbRpGFy2vA7SmY9Cl6phJmaSjLBv4/M+c/by6S8aIKy0aXme0okD
BDNiyWdoznT3gG0f4mVUAogWMdv6j//v6t9txI7pMfaih1b1fX6lj67JD7rbindv6eQX8TDkbl8K
zaIhtQvk29j3o+UdN9bv7lsdYvogU4JtgrOOcNneOB0Hmxt0shKZctFVYQCyGjoesWia/nMJ7QzH
dgpL+9RF4fq3kEN8lIGZhvPscV9I6LHdjyHUZ4E7syy3sZ+X9mjWPVIvnVlqC+ilLGScsGVYycMa
d/VvCxN/unWyiKaD78f7KQgtvSe6b6SVVN8pA+bltjjueVkSHiGsnAZbEP2BM/NfxnwoH2Qf4oDS
0sbNNtIlsIkx835UjBJbSkrGHt7wbfnRW0Voo8K3nVslRcPiwfPSD21+8yxjf6c9584DKLehxa6+
0Xv3s9dT+dh1XbjT6RyINzHQFssd3Y6qB1eQmrzqCXPiLyvjyHmZToav6hvjwqDDQ774KNrt0a2E
wY6yNnPlQXKYpGttztMk8qfGgFa+tlzYn3wOXRgCcnVZLqbNPLhVWYfHCJv7k2FrdlK34ytaJnDO
5oc9i1iRBVSQ19HurUj9S+kntWsED04//pzikSX2OD9/2Ve6M6rEuDbWquUPqafujbcZ41Lk7nnB
5f09lsK8bpsIHtxuMr/2smqOdCJVD6EdBl9BDtOA+wBgWKrqN0UXQ5c2rtgJXYvtwQLMm9JFjRuu
X6E+WgINXE2HJby1JEM5ITg7HatrSSbWSOShOw8/4zKwsNMa8w7EuD0a3Mc7Vh2QHWzzuDxU2y7u
ra0vb06zcjM2LBVsGLepxuEq5oYQ5sVyHB13PYGOzJ9wZdajliUOOyTmPcHSMT4QaOv+gEbZKYkZ
1PpJW2+R1Oql34ftKyDi8eAQVnnawu1S8yCdmJXGV3sdObvsUC0n4PPiEq1K3fWWC11t1cyY1H/Z
B0esv9ElSONMsnqACiMF5m7OQ9HF4ifg8ECLzxZ/H4wtUA5lvf2dKYR9dnW3X0O+wgAnbf+jL4Bq
LX4jv+Va9v+6hgU+zjZbbxvU0At9BvqhXrflzgcCefC8Sv2pd8+6Q+zTd/yjuNkwVssry+3jh2L9
Jvqm3GEjsHGIeSrm4mYdVMaXLEJ4dLoCM8zeD3imuJAA2QJ5bIO5iSu8SVL0pGCKJRhe6GTaVhCw
yBoTrp7ts+sCOAptdQd3LvVHu7ZIrohbMs72VcnzJLeZa7HC1FcVl77V88tsCFuXI9UGOqVHeKLz
RqBwp0VDrT6Sl1pgAMOxuE7WCIqg8r5J7dr5murQuivCKr/k0Rb+3CzfQ5SLxBUPZP61V9YCtGFX
79oJcV0W7T5gsOg7azXLPUGYLstjFR0KN64uw2KVmVXRUo8t2j1Ukb0lM5Pvd/rQOXlcXiPjbUcC
Ul8hfO15NvF65jLrfUXjMN9PRvTPiIaor97ErE1zXWoN4dpgt9g+n7zSOsHG1kQT7Pi4EcIskyA3
v41D0qwiDP4jmDv1qyBB84w1TuBZY1Sy/3w9tVY/c0LyGEEfqyVDwHKndO9C887zC7Qy9tF/Of5W
nbmrXfzb6846YARwZ8Wzvjm8c5i3S27PTKV2d532Wjip8HzntbDEuGHN2+1lL+qBi3S1uVduYfZl
wPDksNksPF++R1nXwTPDFZTiXe5qTutxYXlch/pJVF4zQbhmymp3AQJCVdlfZ2th/5Nf782PKPBR
YZHgDtyHYOXCdaqeYMJQdRAKrLt9iNtz7+EBRmVPcIhvdJcw+dcZmbvld9AF5Qf5jAnTI9QUjfn1
dShk+xJPe9A/tz4pAimH9mPqqBVO4p22lkTOfsQFh1w0iboGosid69tQeyBcgGWnRlTVZWlzZG8W
FWx4gNt+KQffviehrU4W3kt7YPat3zaGQvg/Um6EMawGh1EzLLiD96Pt688uCkZyx/PCQbgElX1x
KUnBmAw8N3U0cPW52hWQrlxcHGhS2xlTxZoFaArgQ0t78qtdfLlAebeJLEnmRh0nLb/WgFNEcwWS
eBMpU3Gd8pRt7zaQ2ZJgjZG/Cyqf2jV7AyYfJ27o0mLZpoaGINeO3xBeyEN6z70O1HNhzH4enbZe
cZflAtU0Ov9oTG4vRNRteP7WgjuMfS5gQFlj/HdEWS2S/Tv6lzoe7cGuv9RXGnDm8B5ztxJE87ka
nkHUd+gm2KIqYdjp8kQTSjszCkbXUar8gBgMTqIGL20H1f4i14aRDAk2H+xpnP/LyWA6P6gyiJ83
ZwfUKMZyaaok8DQZQMIoyzFsZ+euVaA6RD6X474WZL7k2OZLutpzeBmbgla+Pu677eLQTcBoNjvd
aZ42R6HwDeZJBAztdTysaxYGjfmRBzJPvxcgxqeaOp7Pog+mvwwVgs54vz8a0dgH4jP9m2si5814
q/N36EmviCXKOZcMlp9mmc+nVKsrwXtc/0G23XxgwyyYMXqOqBOP5B4CnG5w70rLuUBcaHTI2fqc
Y8J4CMxh/d+oW/+unUvrC4nB7847Ceh7wmX9PfREeaftUV1FYXVAnnE/PtTWyrOxF85N7vzZYsFs
yxuFJOUxtZJhmnScoH5t//ygnA4kDgT/TbZ4001BhAbLG18OeveVDrD8agOv3Apv6E7IbQN5pHE/
zsgHfmIV6yAP1O/1r2s/clmrGqQYWXn9bS+7/ldXWt2TFQfWWYSjeRuhv8h/IkaZdI6XoSLrUqFU
BkF8dJe6eTZGe0c60QXiQx//DcgnUWBg7G8Ym17nmRYjmmzn+MlTUflQ57t+/0Zibi7O/n9h6K8f
jWT6IE9l/ihnAhafV+4OCRfY5oKEtqeeWqaLBf///B0yJPZi8VCkY2yv121qCdPMrvktbc97CUGt
73Ivap8q1yy/POVpj/BGUPd87bEaIH1RWalZqzEBuNSxxs5z+BD64ZIf/S1fb5B8lBxSq9ZVqT9V
iNnAEQFkVBH1/0UrmdkDJ83+WMxL1R2moXNeA5tjoibf+mtbfNCiLcaIvtlksaqvMnfwmZwdSjxG
O/lnQxoefLU05m9JFdlxmv0leoxWB65otprlQRXkLi6Lbdnv7GQ280EKOrFTPQ9hdScLGJMeUbiY
6yyfKhicsqIa70TyOmpfqVqJncO0y/4KKWz957ItZD3GnT/KYx/iYKc1vGNxJEwk/gwyD/rTPpKU
SWTE+U0Zktva77UTBM5JrS1K6t7wS6BQY10Nm6aariOVvS1Wfpn2dYvHdOAYoLduF06+p1z49PgA
ZbezrT5WxKmQk6pVkPmRy84dlJD00V8sr0IPALPZjmqexZ0V7qP72WLIp3OTO+sLh2A4v2kdFfLO
9K72n6lWM1tSjxZvLpc57z7c/4+XT/n+CPoVNQ9tbjW0uTFIV9NNTGO10c0MjHGkqQMkfFOlH2XW
MK5Wf/REMGZA6G6FURHaA+uLVdGzginbZWjrn8D533YhN12LyNHQR9SaUBLz0NC/5713+EnxG95s
3fNlbOr9xyBRYMvrEEweTEM3audgt1QJ7qfJ7Nx3sWVrcaUtxdUp6s4IGxkD5a8v21xzDaoD4Jc2
t/1hSyvhT+qKjRZFpE1aoQo4shD6LhFFp8z9sMRe92IU5N2jHdjA3ylxQ6OevIh7O5SzEPGb3dlq
TrbVX7YH1Lb9S/QxMEhCTmY5su5XommqHJyNgToUARtwwIT6sx84OnMnC8O+NZPzGpOavwZbRD4D
gXDziEj04X+IkdEPFoYHJ8zC8eJxeXhWm/cs3a06hx3K2cLmzHQMhf9rxPz+LEiwXJbR9w+7HyIL
DFBVWO2785M5z+LsoLWmJHr55LQOg6SANhSRAkfRc9AeRFszP7tVvoARxc11l0P0xhERn/xh5pQq
aw5iN5pOJVGBD9pn+HqMgrEnaQWKUkgZx8V3t+0faIOTVuobk5nyzsX+Dpqnbo3kkxms8H6t++4Y
NPDt01Q1AjE1b/wMLMl92o21X1ECaxDd77xhQnv/9FPlIaiQHIT88qaBODgLLY5mm/esaIPhfRtt
+H9/3X5AyKj/AtfCy2lE53zGo6fPsafhcRh8ljcaDycy8qXaUuyUjWej1/rmRnv/0XskC1MulPHR
q6P9nvUqzbvfDPqzpq5IpZK3wsNj519l6DJ4MKECQXTa9n3mjcuEDBpa0OslfCal6vy2ys1kpC39
N+OW7bW2w6pI2mFbfrQ73Ddhnf4kuGU/RNxbz9MILJ3sZHw+Bs+tXka9K+h/7s1Hn88BtzoC4kkt
pHyzrb747KR2mNqnxc9qZ5NZE3vO62BPq3XYInorVWERwOm88bEuaz42O+0GP/2tIntTBqZ4ZRPF
eAEMN9nabcEf17JRDpDOopTzA1x7nLyLxli7To7rfrD2eXvqQghlm9jQg3KF68CvzznQCvmM50IR
UCUPWR2WQFXUrrjFU8x/4m0KzfSP7CWJS48eDLUTaCV2GsExzEVxHwxUxiWetLYPpAZ1m5G6kIG7
JaPvonqfCUz8V6xOkNFeuB+DomgJmEPa2omKhFKHxnKDNiMKOt1K+m+CG3mECnHecpDlX1w9u5+V
tkUPbQA2lBGdV/Zxt3qTOvXmvLU1fqDmOdmOdugN608c1MA5uwBJw5FyifkDee+D4B3Mp0fscEwC
jrIbYW4ZZXXXB6wk4WpY3ex5EMVVfl9R0rwax4zFip1J13xAAupkOxw7D8L8tBilTxRCo0Iv9CN+
QxJx/BlEhSWPVqwJbbAIc/32fVmGfXbsdQL3o/3kNlBXePY7GR17G1Txklsz0WcwqxdqeIjwsAWZ
ASAOy9Vc5r7zjvHEJW8tLYU9hsbFBWNe+EQvzFVLRPNRO7f1WelvjvK7fuOo2iZA+Yr9ekn5ri3Z
iv9wHia9/ip38iabmOGkcOQ8h4c6RmobqdbYNCh/QnXoCG/qVfoXRAu1VS56EAMFtNF3pW41pg6z
GZB5WO8EWXOpqDxRlYMK20E/tv/j7Ex73EbWLP1XCvWdtxncOei6wIjalftq5xcinU5z33f++nno
WzNjs1KphtCNBqpthySSEYx433Oew55IakswrICCxm2Rt6iJOSrt+V7oQNthMlnIWJipkuYr13Tj
nYGceA86iVwYH19s76O2rOSe94HCAYEnLM/g+aMDQuPs2r3+hiCwq/Cg1sVjS3nze8zr6JuvBvYq
UdTkuhzt4rnk+Lvqh25wKDOnm1Q2cXNGYS6lyyH2pPtQt/P3IVGSFVJ7OpCtVGaOYlKEN0cLiS1S
2VLDCesWtBul9HsCF+VxdE264XptFGxLRoTPro6UPPJFufKtFrGXS+KgNRpfqpbszSS2xBVMwwg5
eqhvKhoka95H7k1lDsOjnWkp/ZowfKQcaz00Cc4ypCNBkqzbiuuHQITWWoAy4C6HrcZMx7X13nF4
WUuVhoIPp+7bqEcjCjUryx0TwSQnQ0EdGVE5nam09EKnDVtpL9N4XpadzBYYLYY4eNB3iH728IlZ
CprbjUw0sbKjLYn5RelVKaCOntHdottQysvWRMq2a0WZbCHBxrfkRJocR6XQ4SSAL8XOkR72ksfu
tgFi9dqMCuopG+lIkJrqNqwV2DQj3ZBrXs7DczDo5Z1UgHDAb8jhLRU5tjJbDfsN3E5brDkWjd4u
ClPd58kuxSUV2UkdQtfmQue99wS7oi7XeVP5NT1PI/kid9Y47TVHiIujVyrZLYIX60K3gzp88vJa
hZOjhk4ZZ+q2VLXc/Kpl1Ziw7mCkc4Igy7ejgWudYyhEg05XWZzHrOnvQsTM5tJPZGVcqqNcVls9
RRaJKk9YlGl9udboWsTVQzw0YbKuJ4jPpi5GWHlQ7ExvY8hpO3IGMeLkkYSBNnSqwCN2DldR6L3F
nRvwJKdFSX/ShITl3rcD6BTZGYY84GCgpgln6MHuEw0yEyXXtzYIi+RHnZhIZeiQRfFumEbfF9Yg
S1vKF1KyxCbRUxm1rBJrFEnCUnlh2IZQXkAAmCZTz0z1/M5OZV/zHY06RLuPta4zN55FucHRcP/R
Wec1azh+LUx8I0FnllsYHukd7Un7rsxF+1B3ea+sSnNAwcYmt08upTppugOFyPA2tbvyeWyNIXYM
C53hWjWSzl3H0J+2Wa7lhyCNaGpQS6OLCddF7HumpuNHhfUU1CU2Lo1T4FuguIO7VzO27F9DKFsE
flMwBVjjDcMr+VEIAfWyq15xUMAlbBvObQe9tF1zQxdHd1cF+u9LLxLBa4/D716VBu255kCB6gQN
Gc4E3Q+0fQOpZFiU4GHginF8tO5pyXXFfehmDgorargJi1Fu2QcXYMfKChssoxZep34FuBCLDJqt
+i6jJ7JW6lG+GiB9XNKd15FXIR2qNzgSbW8RU798RBUU8hqIPJd9id/9yGk6b6h56IGTNHqzC12h
N4uuA5QHsSH43hjUO+mSWd0rrZ3wHkxDd21T9o+WhU71jR+r5ctByfStK9QoXdArz58a6H6b1vSN
Q+LCY4ktVf/R5HRxNp7oOpZpiZ52wnhXdm2ZyiYe6+pKoJbvV72B9Cy0lSpc+S5HNPrmIcZwGx9F
aifEaKMl1/dIvPi7rEaZvIQWauboTBB/LKxRClG9UaDeqHWqL5sCYwSQJzavTG0VpE6esETZRY/Z
pabh9s0fMaAtwBP0m7IwZbrO47DrI1p69Ao8qpcc3Rdwu9vXwsw7UBVRbXe7xh7Mdcnxba0TZ3+N
nhCQFTKxeJ+FfXpBh7y7ipOo2Buu61+lWegiSKvVRzORRLQP4wQ2QkOP78qqC3ujhjZAMEl/EHI2
7DRX02lvu5G9j9iZgGIauq0Z9pVxkxauXV3S7GcjAyckNJVsWQw9bDZb8k0H9SqGpSJ3b3DajZdD
xcSsGytbV5VIQO0h/AFllOzxfWuc71IcGj6UpsuAbiod8NoQL4D32Ru7gZ+8u/7kf/P78sXT6tix
JyKUkxax+ZVzgFjRBhqXkDiqa6pJAwo04cqeI6S6EStPDSlpqqofXXRIcTeZAo5RLvTqyxSySWgc
L1P2kk2+bHKhb7WuKXPsGXFtLTMzkqAZxcYK+9MzcViuY4jiOVFycSUgp8H+GbtNao/6QxPI1VvS
W+VNacBJYm5k99o4qve+D1qP16ZMqS4e6C4uCoqlG1OJQr5njKyFRqVV6gjQkzeYIAPRwH230gVH
nQWTSbCqDqpCfU12Qe4NUG6uUMO2poMI29onbdHTxYAtytbP6ssHW+mTNdshSg151FXfCE6XLwZj
AjnV3XCvCzjQTpXzRmvNut1U0Zjvql6z70cpNa6hxuj3HOilC3qK2kFg+6GQzo1O93JNebegEBQR
8iuZMoTPKD6kuFCE06emGVxocZy/FmUpthrCMY6cXk8XCZ7XBuMqb/6hxPmtqmOzGIO62/pe7R6s
1O2WFovem06gwINFRD0lkRT8h0q/cGkBGXD8pOWN3A3Yl8PQ3iohQjEZNQ+OKWj3Xyu9wOJS4LZb
6AjvNzQZmH2ubObDSqO2422tLCoezFKJHmVIBgtcn9JakXI8rxWwhmWJqCxftFUb7LIKW/2YytUd
TFH9whI/FUWdUuBzl1gpETYonGtrOb0KLbVGoalTMnNHPBd+2AKlIogGEbZGlGIfIj9Jc9Xex7CL
Hkuq7OVCoX197eWGuOgbs/tSFfL3YVSDL8IQ/p1Z+9G1YfjFkuCy/EmOmniLjMe4RGxQrS0rM+CK
W26+zWmIbGihsW8FWDitW/Q1UQp7L64PNW9Vc64G7xriQkKGOvVNmZToNL7KYtCfu6qR1lKvhZeU
F6AKiCZemSo6ZS+zWqiG4MS+8+I13wwJ183Ak3pNUUPgh9Kb7sqXyuG1kXrv0Ix1uIKqIjCKZRQ1
ii1s44hdZjJlMmq7WIHXNqxt8kRCiCQBQQLfwjBT8ouQl5WPda/Ti4pgJ/wo8QLCXtIpi1IydfdK
9qOM+kFc22ZzhyI50EIHdlBCk4BjD8sh09m2SB/1Qesxu5DPJTecokYd6JHr17hMOT2P1RU9oihm
JVA4FVzzfgUFsMiMGEHyJVoUN5TWIzwej90vdPa1NSINvZPQY2bvnwOGj7CXxYwaX3sdijXTE3vF
Va5s9McF8Ifzhp5lBQA9ScxuyJU9F+drUfX7tJR35w09CybhkCbMOE7FHj8x/slNFddnRliJWVif
JJByRVGp7ylx3FbaaCwqucvPBJvPaNGe5FIoLCNl71XNNWfdZ95zJ+jwR26kPEsOGlxUhGhYlT1n
H8gG3r0U4Y4463LLs4fE6GSEVQqeoixxv2n18GLyqJ859gzNT0sOUZhqNpREIFypmdgF0plBLfKc
zK/iYVZoEe19DChLNVBUeE3WqRy7Y1d8Anb/EriA18QKdRluCFtFHIHRGqXgeREY8vSRvwydFDkU
k0DPOVrD1vuihsOJq30EJi7P5mQpMtmXQzPfGwiVJCpOZYLWDMVaAG35zFAieTY7NZO6JJI+PkRE
P9Q8ucY4vzzvSZzNzj5qrLASab6PbeslKrMbBJE/zht6PjcLtY4S6iR73qnXMke4rD0ROfLxgyLs
2dTsi6ak+xoMe5nUBqu/0YforBQGYc8mZgMpFayAN+w9G66DJqYoItvrzlqthD2bmmYu5II6ec+0
t9RrpEXFDnlyc9atFPZscvoVQvzKarq9QYx5JbyNnIUnMkWPXfDZzOROjkWJAnSfstcg6+xrZdZn
XvHpI3+ZmZYKLbMWVbt3q6hYoUrTV2YxKGde8dn0DFoBGgKl214MoXtV9hxdyXgIznprCns2LyNI
J4WuIuyuJqhC3hjvrnte8rqwZxMzpOpRdiV4Zd1HJmNLGWeDRItOLFvHbuhsbpZSkrOZHGsQrGaN
e4FyreuL826pNZuell35EYjfhLAkE2eLd1Fq2es5a4qwZvNT8iorar2y2KM5wo8SR+aiEGdGzfLT
f38WNa/X4bWD+WcBh6gieY9hH3ZnvYKokP0+eICpQdGjJt+7QkzeTZPNbAR37LwLM5uhlkB3NZpZ
tvfS0YIq017RsMqc8wafzdEUYFgoOC/vcU5FCzA6a4Ej/MzBZ1O0iasgaVpeboEcP4BC4hSZNuGJ
y6L/DBj7Z8aPsGZzFL+jrA6hzoXBUP6gSOEm05onWu7gBXNCSYWQskndb+5yc9z3GQ2IKh0vdMtO
xjXwFe8J92+0C3XaZqZb2Zx1plo5Bx00DdV3vUcOht6xmeIZSgddyK1bdr4D0ATplYQRuxwQ8DZI
cvVB0ffFQBZC176ZPbUErL4Lzv7WDVHf0XUsI/VF5tlfYV0K9ibktYXvS7u40e6D0r4OiXNruva5
H3wKVWOECJWj3pjysbmZSt2DlabRujZkb4UGzV5HpT2VhfPbCC/WKvYagXjeb3cCNa2OnoeggeHQ
96a3HjnnVY+kZWzVuOyyBR5I6Tu8bJMIE71FLgS6uoUghOJN3eQIUi6wbWdUnEKoy35wbReuew08
ltjnqv0aDgp24NpYDqarrjC/HIRVfhnRNuy0Jr6W0rZaU66XOJ9n/WtvszMw5ENClaGQ3dzcCgl6
FQZk6kNWMGGxTdFCQelb1MpS1SM6TFFrYWxPcbNpi8R3LwKvQd2cHUQe7zi4pve95bobXYIUb+D5
uILzhw90QA/bgs/UlJtWV29aS+/WHAITHNZmj/WxJmo9pR21ov3TOEZox89hgAYxqKWNQE91E0GD
A1h4ldswh5MsfBzjxHLYnaXDmmbwFrjPQy4NHdUR/MbsN5d2bEXDEhj5jYZlzUFBDRms7IctkA1y
HyLfugBh2iHJGS4kjMkYRXVHeK7rWNz9QlJ1kz6s0W9cMLxbQxU4clJzjVixeqKkiHanpSNKQEYj
MPhR534A3Bxg9oVU50ABktdGR2PRwYaOcdNQyoOlVmZPJ1srwJHT065VkgvyYqgvXLu+yngYJ5Lz
yrJhWm6skl0W0KlOd5J22FJjuui89LGrh42IrCZdZfRaDM024rsKWcvFoMuXIdjWVQVa2/FNG3+f
gDPbAmU+YAWsnbqQHwXyqbUMMp4HLaTkrltJtKfxZG1MTCiGhS1e8zakS2zo3U4iCIsLmjc/bFrZ
y8QEXmBSg9o1+AeXBV3OhWdYCfEvIxDtRn4ftfG2rslou7E9s4L5X5WAuER/Qb93AH6eMoVprypI
zhZi6C8HkgMBBw3FiJmYVhnNxrpV914f61+0psEyXFryPQwX40LvMvqdgJ6T5w40EhdB6xy6n/Zw
D+npUqeuoTy6WUMqSLaLVEO+COAfU/Sp5HWj2DeFFNJs6cIL+HdLmF87Q0UEY/ftupqEGXhBxarQ
y0WjRSG3YBg2VuABkwLuAVyEZ9qZfHAYxvrbCGzWOumCfR2pB0rs30yvta5EqIA6q0tm9jDm45cx
iGMYIkGgb8jJUJysk4GrFP4+kVXjB1EgAzwWeNBEsti4LQzdDMZ10Qbqha7Q5F8qTS+vgZtf6oGt
WEtA/ag4x9ZcIUFypWU65NPO6sX3SYABCRQ7Os39d+GmUgjcqHgKAjnaiiqlRYg5+qId3ac4MCYz
5dgm1xqln7WSZHsEK8wNSNV2M9WxMg2JLQ6TBZAplhlX22LJecVNLJ5siUMc/g7ik2mSF0sJuh+C
WbTm/HcrX+tQYVZ9N0iIVvJJCWiWkrSysI49+lgLV1ZVmksrKgFLmV7JvfBxog6BnF5UQ3yNCs29
JOPkWmIJz1OKgKoq4WRAcEbwTgePj+VAwNv/Kox8m0bllgdMuvbwt61d04cQ7tIL6BE1ZmWClEYv
QM7himU6u8X4PU9REUaVGt2jdlSQ3nbeF+pT4MOMPpCcMm2kSzlDJ+yQEU83Pbaz5k1COlLCoEqL
B7ds3pF5SgdIkSiLB+4l/ZFm70kAHAdu6bKozfGOXcW4RsiRj0sE8ygcaYW9tVrJgbo1SC+UsGsR
S79yBy1+EUM9EADcRlhNc2VljyhBfLtMyTcob+oO22pUE0yparWHKqvsuTVaZtiA9O0X6oreVq6L
4DmW1Trbt5LWDk6NXvUi7FrbdFS7/lpWqKZVsPv7NukQn0aVNdCnMerXBlyPk9r1iIhJ0x8w76On
qrHr0lhOlsCA8F9C9MYrBbBJCAs2DRC0rY20YzNGmXfRxt2u1UW5xzXvQyIotJvIlJOlalA+lmx5
V5EYtVJ10OvOkHg3FB6J8xq1pkOvFKr+2iAhp81swzxIMPaLF5McHyfqS2+j5ybwO7t8aP1YPMvc
U1SwCd5E4C2Zluv5I6SzsVladC/VpRUq5pe4tWmhFbJsXRXJuIVePmw1HaVcT1jKpgjpDQBQj169
yEfpARU1pTWq/gBCY91lJW3ROg6+qzI9ODSoIvvSDKl8yFvb+9KWdbIqcMMvY1ZkqCyZb4YLNjWx
4wdNjUkqgBITxqK9lho0A42bwHIza0ull6Q84GcUOw9t7Y+BmKxHs8iHaylM6NWmeoJ+XuvFylaw
bKpJTU8JNOZ1WLfjjSaPnDzod7GieQBGY0Qn67yKzZDMF9RONG2VvnASOS55Z2UqzgVb4ChJ8rQ6
eH4P3I0Ys+a2wyL8kFEsv8Dvkz5iLWxWta56T4i4c3YITd7VazK0hi3qoj7bR4LMLFmovk42W0U/
rvFTFqEwzhZdzulZGjXsTpovITmwV4FbkDxhDOqyy7TLDqw07XZMPFEXP2qV2xHs4d7SUJEEVr8y
3ii8StnYQXZSGz4BHRICt6B4dNmJOSgv05vBC7lziSn9J0H2v976/+W9Zzf/2W1W//5v/vstQ8aC
Came/ee/N+/Z1WvyXv339K/+39/6/d/8+yFL+N/5X/ntXzDu35+7fK1ff/uPVUrrd7ht3svh7r1q
4vrn6HzD6W/+T//wj/efozwM+ftff+JCSetpNC/I0j///qPd97/+FFMh7b9+Hf/vP5x+419/brPU
++Mw/Z/7/333j3/3/lrVDCG0f2mawf/oIFahA7JB797/8yfqvyxNFpo1PXwWpso//yCRofb/+lNR
/oUeUWZjISOYV2ls//lHlTV//5HQhcHrysZOO/27P//v9/vtDv3/O/ZH2iQ3WZDW1V9/Tsemf5wa
ZD7+98OajIugQ8UtHzz2MdG4t1H3oG755WL8/WH/k8FnJ8F2qJCaKJ186IicM5rqKQ+8HZC/c2oe
fPfZUZAm3wCIt5IPNt74QqIvdipleTplf3RVZudAS85DuFKNfCgIrYmh9bX0kEIMseyiFJ0WdPv+
+RWaBvzog2ZnwhRwuuKOfFBpYUm8IDZq8fnAx+4rz82v1aasUVAwKrg5GgXVjgITl+jBzBrPOeNz
6WdFm0C1WqkrpgvUL4380cxPlD2myfDhBZnVa6QQaDx6Y3EAiLbWVG9vk0DYAonp0N/qUXvdAGac
kgIxjGyxmd2YZeFYNU5hPb/obf3aE6QVxNbBAlsZ+hxL5b2BeYRdZb79/NJOU+ODe6bNqj5ZrlsQ
PmT50OvhFxKgFnkI5iL6wWtzj0Vp8/mnHHkytFkBCCOfQKrJFRbpi0p7tg9PzJojT4Y2m/EeOqEq
rpjxpvw0oMkw+nVinci3PzJvtNmE9/qs51jOl04adcUbzxyJtQF6CESwVLZuduInmEeeEm36bb/U
Uj2YCfRlR/mgq+9GXx2KmIBKgoxRzLog1QAUSBZ6IhOvN1IRWV97onlMonQ1RJNSvVp1g4wSpFuW
nJ6bNF9LeJtJd1uWQbT0deT/nrQKtPSSGDVYxmTNuV257WXbAWIANpUeOwbLkVZ16dkOgahLv3zq
h+e8qdd+rx/c/BJ420LC0ae3/tUgp9cTgMhiu5opCDub/grPOd9EX7DryDJlHRfRSnj1yozKDQvP
MlCMHS0cp4q6K6l5AbSP6e87DA8EovT+SyIkze8IDlHph85UYrO0u3BUOeWWt58/gMeek9kamHah
7ltjKB+G9L4oX7TwQiDm+XxsZVrfPppDs3UvDNsyaWLmkDF5WKkOIX2BfzaJ9atw2w+7oSboQbsB
he00CuA4sCrqYC27wD/kPfp3FQtzLD2oJRKIutlHdop/z0+WBCo5Q9OeeNCmKf3R15ytorC5C/RU
PM9tm6865UsEuqccXgQc44xKz1SABK/8+TX5uXZ+9GGzNZVpCQlZquWDarnPQ4jxxboxqtJxyc4Z
bUyC8TsuBKaWfl0bNQUNWSxBnx0wpy1dDDptTYZEIz97cUw9Ddy+xwNfCv2QA1+x1BIrRk6yQOIo
tuYQe4JuGeVauLdVXMbaV51nCyjRhagUR89/CAYpgUcKAz1wBCofkXGKnoqiiVMDW/Dke06pWXaJ
gxCvyoMVvWfYI2FhOJ9fj2ML4OxNgIW5AdrDtVegHIVyz/H4xMg/464/uNLqfAWHzo7fT3BbKUL5
JEA0UHllKmNTJIBY9ZLkoPWNKaDI4sUacMhHzoBaSWkGB7sg2YLPPYU28hR5vQg0H7fgolEgA1BT
iB846/ersxeAkYVqQawHnoZ62CINuwylt89HPvICU2dvAJvQFZczP68WrPe2upJwqqvfk2KLv+TE
/uDI4qHOXgQk9YZAQHnJ1BJv7Ke2e1Wl98+//ZHnQp0+8pe1H/1AG1Wodg62vSja7aCfeOEeuyqz
9S6PcfDngnENlhG3wRtBCbYodxZhrVp5//mXP3Zd1N+/vBGnFZBJPoQMw8y4Cos3I7z+fOhj12W2
VmVGR2SAR26OX5IqRN11eWLcaf35aLbM1qXCLixTJpfikOM+SsJyQ3lzheQXdL+9wA2zMwNqHzkN
gMcg3JFX7RCC99DV9dLMPVSh1VIATJZI3uzKaNu2AUYHHWnPBAEo156rrtux2EgJ6QCRWPilsQua
myrob1vzSkEcXiWvFSJ6adhhZ8rrfBd4K1teQ3jVvPDEnu7YxZstNlJrEqvrmmyKSs7Yxbq0pfNG
VmZrjZEjuQqCZDqk3IUDac3xifXhyPOqzNYHvIlxogljPCRVjZI4WsutT/HxticJ0ozlU3f/45uv
zNaKgmBmiehClkofB+Wu1E5MhGPffrZANEkAbJO21CHC+jN6F2P4PA4/Bq+Bji5OXKEjN3U6Vv+6
UkDbIUuDrMtD7L014uASeHJiShy5KNMH/rIE5SEuFgWlJPHmK2SFRLd/Pu6R1eHnbumXcbveF6bp
KuPBqPL15DUcUv9a8k6syccux2yBUHW9rPAe8MDUhK60a3i2J67Hse89WyG8SHYz4h3HQ+beV5W0
0Fx24bTXPr8qxx6V2dyUcblpKJ/Z7NvIgeERkO2hBQ5BT6D3vn/+GUd+gZjNUrDmSWP202eU21p7
NCPaMbVx4gccufBzpWSQxWVDHAqXJ10WzNFTZ/xj487mpk9nobYSxm1eY5zYp7ZHx4adTc28tiQA
CPp46OStD/9kXH5+jY+NO5uOvV16fYlj7TBlq3XivjJOvPmO3bzpA3+ZNpKS53ozDex51618KziD
qecoPGRFzN7XcQOUtgWofkhzmClLP7s771rM5iIOe7I/p1tnc64Zt7p+YiYeu8bzmZiM0A/z6fv6
G/Mua1bnfd3ZFFRsziEFfUpW68tAddpxc9a4c+lphJUS/TfjJt5tr74U3ft5487ejXWUB65hsyDh
fu2jSx9Jw3kDz6ac3HeFFmesoVZPnsHSj868ELM5B6thdONWGw+aca+M9/WpA+z0vT7Yu8mzOecH
cLnMmgsR5rdGVN82mFP7jriT0trRXz/zqswmoFf7JChmfIqPYn2Q9lnvnbd0zlWneQtQAGCafKDt
VWMY6s97F86FpomPwTqIVB7oeEu0SmifN1Hk2fxrpDzEyM+4A4eGhuyB83aR8mwCqqNAIhGxXnTJ
PtXW7nmHhn8ITLs6Ec1Y2D2AuyUyE6J0P58nHxdO/iEvxeCcWUXGdRjt1678gRxmA4/ZUd1qSatR
81A+1Deff9THS94/tKaRKIXblubIOZlSUvMg0m+fDzzNkX/OnX/ITJOiy806Z07KBGqirtooA68B
ff356Me+9mxmRnT0sB+y1+tRrYhYc/yX8waeTcZQlTEymVz6tlwZ5tZtzvzC6u9vWUhgZPr0FptT
01qMynVw7heevQtxgAF6rxlYI4M+2TXNf7qRvzUjf+0+HbvCs7mIcT4JTZ/7l/qHuIEONYQnnu5j
T8ZsNgJsrFR7Wj1s0ptMDraNcpOCYv/8Bv7cF37w4M1lpbKpdB5o4fEgwhdINTe+Tft74j6lCyFI
vdAfM0F8RVQ5kJEWA747T9zFZHlra5XkezHI2yDwTn2b6Ud99G1m79KgCTJJLfk2FcY8NyHlOm9w
Ie6bGi47M6MOA6cx74jcOmvN/4c4tc2CiQsWDwc39m+KPLsuTyz6R27bXJjag6/385hfQrpUSL5P
5l77kH0+v2vHBp/N57qiddVMT1utCqeIcVzJ9wHouM9HV6aH9qO7MJvVBPyqZUXCwkEpqaW0Pc43
b50ajeNnLyTbLSX0Hp4i7ZWhOeABn9guS5zmyw5ESJ2bC11R1oT1XGWptIxDkvZMeV8P7Ymvd2Sq
Werva8NoiArjN1PYh2ihh7t+OHX4OzbybHHosa3FbFZYdQg7zXZIAj+/oMdu12xx0IghRMrKuAGe
dHhxGh5WskhOXI+f5ZGPbtdshUAmNaTGtKZ1mDInPiggbhnHdTSxwZRx04fqDzt8llt7FbbfUvNB
UzagZ8nqM5Zp8T3utEOrrYf8WRuTVVVFSyOJNjnBmiG6HTtWd3n1pEt3n1+LaZP5wZc1Z4ffUg4r
u+qS4ZATBhIFt9XENxKg1IV6YnIcuYvmbA2h3QN0WJWHA9m9sNR+DPV5a7w524/Hup5jAk6HA0z+
gYPJeUdraIWzBxphDoEnVO0gGDpSEkL5Kc/a6iNX/33oIM57LPhcbSB3OlyM9sRdPHaNp///L6dg
VehjCSGMBcg06CwSQB6fV0gT5mx6F4h/hVZkw8Gg6Ylo8/nz5+7YN57NbbtF5Ux+4XCAm6nceGe5
62Rhzqa2RM93QMA1HIjY0a/OHnY2pQlrqhF6uv2hfRiD9lseV2+fX4YjS5Exm35I7Ly6xNHMhm0b
Sl97C/6NGp91cKBZ9/tTQdpDoPtdPxwINqJnWJ63yTRm864d2BqDm0RWHywo4BZnftvZtOvd2uP2
MSyy3LuwP2/1MWYzjpCWIC81HojUv4GM8hJL6akmnX5kd2TMZl1pqH/POrciD6T9avNq1hEqZu7a
GHfSOMBn925lgAhSqS90zE1DbYMRegex5tRTKKV7L0mQq7KDbd3y4DoDDQ7lISqfoeTzl9tFhYdz
yFJimopdD44jDd+6UtpBWtpa7lZv7mqccNaWzAg3tMDkN2AIBSrOEqRCoS5kYzXFi4yY9xO5XNi+
cCT/sZS/fP70HpnExmxtqHUzKWE+DgdoQRVRFeXy83F/ltg+eCsZs9XBtIOgGDy5P3joagzz3vM9
h3wVpOBfXOlWDjDyv0vJfdE96+0LiYlnPiyz1cPv5dpNiUQ8WJD30i0Ri5//nmPXabZ8REFH+IEt
UXF4bTNgTue9TfTZ4mHaPYwZfRr2B9afpj2xPTqyJdBnywZvPDHE0111w+cpWTwe7wzjze3Oa+6L
uexQhUlgWIDk6Rg8qcYi0E6Ugqf154OHRp8tIAaRV3g/xp7WNu6GyQKAeEIL73QC45JTm/Ejt3Ku
O7TjWmUHThFQtBuvXbj5iUf+yItAnz7vlzc4WJyqLbXpXhKZK8uLMLWJqz3VXDr2rWcTNRqsBsgr
3xqSHoD1Lt99/mCr0wAfXfPZRHXjHE0ZCR3cywsio24VTMWdtnSHB9l/9BFjjVq3lFt9HWfhTSAE
pL8ruGHrwPcXYVVsiQHa6tqwT2lckq2wKoh+kTPzVkj6UpI4peSLLH1v8m0ZPMikDKcC2wANIBBg
y5jMgs9/hvhZE/3od8xmvtaK1lJguNBQBeaCF7rJNbIldacrvsNrcjLqS56n0h4GmSZbK2DCixGM
Y9Tv2hgidmPuenb7VXnVArkr4nRpaVMScIypYxsCh1XkETEPLgy4mSrSrVxJL4z0otc1wLAs2FFM
quJjr30HJonm5ouZS/eaaNe6klxn0Te5fjIbZVX10GY9EkUlY63iN0nbgHictynZwZdQtBjrOrvx
YfqEawzBl6Idlz3EQEvfpcQLt+NtG/Mla+gAEERLXSws6xGr/bIktzOeiNJf41RxKsBCfgnhXikd
cFqL3qxwakGnTh6hGJuZQiiRudGjcEFM4bKLV6OMDdByEk9bRbJ+ZVhPlnoRZVAsSUGyB5uUFaDi
ED9D+cYKgRMa0gpK3SJLfsiGDoLvBRf9TaWCMiyq89ZcdTah8GJ5GSnR1GkIA4GSd8rJ+RPp8cGj
8nMq/DJTaSpbsdmx187zh8y6sL5nQIkXBD1hKsrF1ot2bnZieh1ZFNTZ7Ap0z0dRyEnSjfdt4y4q
eNug6T5/6H+KPj/6IbNnvhVSk9nQ/A6yJBZG+YonLBh+xOpFHj/EGYFokKJvazAztvlWefdZ3u3j
CkDIOtG7RQELqzVKRy+gA2qXo8i2VkwkRNPAA6X0YELTz3Py1u6ABz/55TqO4cSRDJYo5HOgqJZA
OebRBg0anJSuWSlpgTitW2rK3g+fAvM29Ta1STDjKd3hkTXwp3f2l/tWa2aPV1XmgZCneGe64Lcn
LuTHa+Bc5eHGZVB2EEwPiQ3B8aZsHz4f98jd/7nt/OULj74hgmIqrFjVRVjuAQhL/Qmt7rRD+ODW
z2XMyMMLHTYQ55lIQyr4HWC2k9ZikfrhumXFHoxi31mnyB5HNhRzObOrgtXu3KE/RO6NXj2U0aVm
APdsT/yYY8PPziOWCPIRIjr7laAHtBSs8uGlsgOAzKcM1kd2FnNpc9WQp9RMOxY5PWgp6UDWzq2I
990b0YnfcOThnIuaFfI+8bjwguaopjbr+CwYBy6T2SpIKj1BZjnjRvqaUPmkPvHGPPZ9ZxuKTlUa
XTWoeBrRrpcdwgM+f+aP3cvZipdifRNQTYcDBdWlWabIpxOn0m6ayfv4+Ucce/Znyx7k41bD6E15
rniKixdNuiqjjsSCij4Pvs9hEhyf2lgcu0yzjX9mRIBlQ0pUfZ06SmNtEJqdt+rMdazNUGSp5lfD
AcegFxzCU93GI8/6XHoqIhIYSNPqaalVl6IbdlkWOEUDJFiO9wSOLj+/Cz/fYR8sQXMhKnRsQq4V
VjdTvUglfCoqaQ6FM8o3I6TUIc42uf2tHm4ktPRWsFWxZMoV5mHi9orx/3B2HsuRY8m2/SKYQYsp
RCC0oCYnMCYzCa01vv6u6PsG2XGLRXsctMjuLBAEDvz4cd++F7QrTPTnVdBITOrW7ijEfhNbzlQt
D1X9WKidv8RYVRZ/UjxLsXMQ4mYFNszUzdW/3/9XVd5blSsemoViNnxZRfeSXSllEwy7njN2PnhF
9CvBFG3ScROgyVBXlyo4ZfrFMH81VcMkY+0kuNyJC8yatN4t1NUEy3KHZNXh795GFyl9yq9T4N9F
4C+2klvd7DQJeMZDgdipqTt27oAd5s+KsLdKRDOSwAxdN6mw+dVPvYuH/Dff6Rffzq36MMBKX4zq
6wIxP4ryLIyv//7mpC8k4JJ8DT5/b6ydGPWLxQG3oVkiN3iiN3fp+JZLp6agTjaHb+HV1bJ6u2h2
02uuoW6z6kkK35Qar2nwFzXFDggevirHTjh/wtyzxeQlG2uHqQFkaq/SWLogddvaT8ICV3js+nEa
lzvNGwysuEMJe1sGS6b5T3Ble+0gY4n5nVQdNFDFxUFcDpm26+Y/XbOuMFoWXvX0Pl7OQtvGqwyE
jIj6XMRV1JTCO6MxWemNBPM55Xy3bfTXeTyFEDw0861r9rhThsNzkdUx7jeWt1QtaJ9Po7tTAVF1
0WHRR5z7OaCoKN7hXCmGq6iWHSntIepEpHAPxgz59iyPD/V4t2Cc2Ydnsbhf8GANNvirpsU6ZGi8
Ps346ao7XdkuselGS+ga0S6pE9saT6kcUj1+TNVdpfxuwQXp0jaeAx+fb9fE3rsbPVE1TmbdPs8M
PUU68DVg48KFW1f73//+5r9aUdev46/3PoTKWJdQDXcMliTdMf5/o6//v83m/6yzv66rYkmRlxPX
HWWGUQ7Ld6H4Px/RP8TIW00oVnGM8YIxQI0X4FCcAa613Ci4hOAeI+0xk1wlfUmeX4OVtuwF41XQ
PoJ0sRdzY5nPevxHm/K7qskuGqyaIV3D3JOY4dc4ncJZV5WfCaPgC/z3cwWtNVaxhAoDPKytGTsx
/OZTvVac/un3v9mq6yVWcHfm919gThAMo9ofpkdl2g6iOxHff7YsbjbpuFbSvmk78neM72eX88mP
rnurK8XztVBx/ObAke4Tw82Gb7bOr+rOt5rSNNOL/xXYDEyn4o0MWOw9ggDMllIIqdtLd1P4oRgf
9bytYro2bc/U+DbHvwV+uDExL9v2joG9TDyA215+NfORkkZm4kdRi0w1uWpxFNqjojNB5HXylVOT
ebH8iaH5usj/CGa16YviWDWBnUnbdBKcwFxWYQzqtXpsmxNwza4/GOFJU46gSgEl/+xNSTeZvqUL
s5QHnOnr+i6V9gYFjJ+9qpsdIRkmTE5CVrAke/pHH3+TJHwRcKSbgANJRxHyaw1CFBo70l8CKlc/
u+HrT/wr5MxmVgmAhmiWfAgQsSaj+Ub0+kWmcCt6LfopFEdcl3dXlEvBSTnSH4Zp+OY5/+dN/cMX
Lcn/fd9RESlipKkcBQEmNpGxU0eGqTJRpirVrULlj0kDE7xui+m7YudpRroi5nZcJ8cOVvAcCm9G
Ef+xBPFn+ct/qjx/PcgF6XrOkMO8y/Xut/IcKervn72hm6gCAT4F1DEuKNdhz7vyd6ncF2vqVjYb
mnJcKQ3X7UlnIzf686PbvTVrjTFXmUG3LTtZf27E7Q9FyZJ488mWSq6DG+F2sVeZzFX/be/j+hz/
YSXdurQOYtJXUc8NdwGyCgOQsf5o5hh+FfvUGGAzfBYzB4vOTWpYutGFQqaTQC42p7vC/IgSjbHe
mXlf+VQmTKFkL9U83I+MUeKf7LLLBDkTfZI/mZItduW6RfQ2vCzycSnPYe1n2bqX/GXgtN6dxvZF
CX9kUiz+b4X6rwWZyLjM1Ljg79Q3pdrW489C0a03bDvj+BkvPC4Bw+jBF9tvvp8vjou3It1oUBKp
kxT6+OppxKLUTkvqI1FCW8eMSC9/9jXdanbDUZl7hvEIS/DtBqNbtcbDzxb+TY4BJEQTK+P6PU3r
vnWNH3a5blW7QhmES2lyXUnc9y/jd/MO//y8xf/jCqsouNQYA+r25kFntrco6ZE+glQu2/ufPBDx
1h1Wwckcd72e2mCXH/qWEmz/TTr3z3uLeOsMi5+9ZGky964rr3Wx2LKyb0zrm63ln+OieGsMq2g4
+rTXi+Pr1s+rVvzmul/d9PV//+t7lCEk4f1EDqolr7r1mdFOwdfM+9mzvv4yf108DkptGmUWSc00
duDAyfrZdW/KcwaUK5h1qB46qI3rovJ/dtmb3Xuy5kzUe27XCN5Daa+GP+rViLc2sIvQ4OIo98Q8
vLxFr69/eL83e7C5YFHYiSlBTwLdB+T+GzHpF2vtVqQ7g2BoFSOh4uwH5+HxRw/31vU17rVGXHQu
Ouwb7zvDj6/u9BpG/lpgo6VaSwZl93qnlH3+/U7Nr656ky4HbcEZQJqm3ahVTpKaKExy/dco9biG
tVcuBA6TO1AnK9DuTooJTZzT/SxCuojnCjMku8UwrOSEkVwExGpFcaiLp7x6ydRwPeK5HmuLG4fj
B2I5r8YkwoCSApIRfEq74D4ub1ssD7T40YzPCRMnzUYbjgp0a1qlYM77SsM78Tkb6k2uUJ5OXlGI
OIW4KJs00pC/6pnkiIzGOBNWZkCtNvBmN0PZbiM8+7RpriD7HEe52Jqd3wV300RBZReF6zaTfbnt
W1uaZKSuWghpVXCrID4vY7mLBTDq41pmRwExNNpqvmyAFW4sq/DVUPJN5paL0XqA567ZVRTqQJ+z
Hx0HRP3mhQBHj41gLGkVwT0t7Ur9Jo58Efxu1VO1yCqfoInu4m7fyi86ZKlO/JkoQbyVT1lhH1eF
wtdZab97+X7OH/59eX510zfBr61SMemyhemKeTWYkqf2Lw2L6t8v/sXSv1UmtfhVY28ass0wx5i4
sfpN4+Orm75JQ5p8bqpB4klHg08mDkx+dc2i/v2mpes6+L/JsqjfBMImzpoOAyX2mQmiCkjArrCI
tE9NVOKtC4q+xy1VCt08l93e/BT0lwrda9oGPjDLi6p+53PyxdO7VSwlZih1iU6gF80XoXzKf5iz
3EqWYjGWrBC1w06unlrzpPzIbR5Pw+vb+it8Sn075clI+FRW4eP869/fxhcP4T9R9a+LlqIlgnmJ
kVxvgtX8zfr54g3fqvDVtrLqfojmnbFYrkpNe+lQyAhYJ383r3ndMv5hDd16TGtdoNRjzWiGEuir
AhskUZvcjGw/vrLxXn72bG4+gxhZKdBTHni2qQ8/61GI5s3qT6VAV9OrBhSjh8eaf4U/S5VvxfNC
C9tTpQ6/S9TOy5W7iuGKf38OX4SDW9F83Y/NJDKBvOuaTT+ptJCQ5SffjSh8sQJvlfPo++RJ6rnv
okWUcy8yhfaz277Zh2RjgZ89ER0T460WlouZ9TamVz+ivojirXw+D+p2LGJWR72c2vn4rTv7P7eE
ReP6nP76IoW5nFIhoJcamIFToVKjKYRnZoL1ZuoIoug2cgyd9O7fH9IX6lZItf/948K+XPShpSus
RP5SWW5Xvk1U2jDf9ses9dV8wG5a96oGVIRJV6Y/p4H77z/7qzcv//ePVvRyHNuY2JPe0bL5Jh/8
T8/zH0LDreq+SRCZWRXBpzDDXYTvKTz53tROoC2dIIshvTXrQtU8eJ72nJeeKApUqjf4p5P7Ff5s
msycvHIFZyz81HzKRVi52zRkXnl4Ssx+EzKVEqAgDKTh1zi8p+192q7FZdPXw2oyTKexfgvGd9aS
0lcP6SZeJPDfwf/CE1ckaj1bML52WeXeiAWa2Bc7VDhqupnTE9MLINCcVrrE8jdr44sgezsPkEQa
I88Jp808OvThFcG2aeXnzNqN5s/6quLtVMCsmXrHOkAS8oSL8upH6+p2JqBpkjbLFHPaZSnv0vAG
LLf//coy0OF/3nluBcPqiOYG0DTZrYbtd+/I5S993Ifii9l+jKgLc2UdDqe0spzCeB8iuNjJFg0J
nqCN0wPPGAagfHuzmvAqex6NZ1PfjtILK9aGFOebUum2ArOM2K1Z4llq94ayUfhH+nMRoKjXnF5p
fFixvoDAr9TX+LuuW8zQugiP7mib6XeTGmwrq9pJzYdhDXZcpQ4u9nYw4bWi/im1diMbD0JjHssO
FaV6pMTumZrpT2LlyzEuEGXsAsy+WybZTattF5xHqaD0qLtBEbgiztqNsA4MjlZ6xfw3EFulOJQW
QL2x9Wg5O4zKu01yl1OYyJfKmXAvG8LxLqrElSY8FdWfypCuJIiVZvkjltWZmXlycF+E2yCTdwHw
1kk5L8seYTP4SUgOrW0IB0AbYPCcaFScDltlYS/DgyjBICbhqlFznuZol2Xp1cEfcXwfJ9NWDTSf
UvJZ8Yj0oXfCfvQEEULcWhwTr6nLdSqFDFQ1k13BqBpmcTMtrT+LWBoKf8Z8Os9E3br4rMVt2rVr
xXwbr8pbYLVqtNLopSXyc17trPFPjPF1/CSXMBNzELhR5M7CEZQ6EGbtqQ3uUjT8TZPf4a8dzXzA
Fq3scFzhh+COqe5q/edYVm7RVcwsyr6ona2kt2PlWMNfFAhL9jivpNBaZaHoatAnFKKRALm7s3D6
nz/S5KBWki+bilMx/SBNFbjHxVWNe6pmVIxsiBd+MHdOH8P1pE8ny7umSfGL/2PU8VFdsM9imnNU
jgsOiCYG0GgxbcV6B5KK/tgdG91fIsk2+txjI0UN0sIBsDzVS9R7TT631gNcySHBHvw8zKuJP3bX
/64JVztJp65xlnys0iP/DgG9HB4sv/eWekXntLE8J8WZn7p5PnbUzv1WbmyZc/YwHAd0KBH9O/2Y
N7tafunmGlUNgbj4NOXXNv1Q2jcYBkPwOgevUv+Z8f8Zkp9ifRcbuZNlwiEDKJ8dguUtkNdAsbU0
d8LhPGWnKjvK2YZ02hF4oJKFsbuEGtMNxkOeH7C0H8U7KxZtnUmWWjgGaCmSCN7GfKKOswqFel2b
odvmL0NSsL8wKUV20bzlyabom0OQzRgVQoaXi1UHYGVi6CUSrLVZTOtcPSEIdjrhqA2HUYfQ0Hkj
ruBS/m5qD8VcukabuXPTP0xYl8nUJHDJO5AneWDb85AbbrfNIjh5+ryUG62bACzt+lJ29bC2Y23b
FIOtskiF1LInos6yWLuK1rzwajDml8AcVlPU2DztMUntHsBKKqMtWSYHEKZbmz6AKDvmc4qy/mDF
Z009GeI5N5Fku2jRaYdJfYRtwrvRXCR52oeqfDdlCFAU1RbSp4SSKvhioaCtyxHdLO7TLl5bjeDi
HOHhjVoItIYR4Gb9XV79bqb0rJsajFxc6JXEV5Q7qMd2ljZ2KeAPQm9karHrF0ZbzjWOor1rjQ+W
BQy+VQFXveq47Kcz0vMqdLtwesyoo/Rl4ybSPZa8tqaOdmM99i3yJz47M1RdK5ocwzymPAErf481
NDe1ATo5X9PedwRMPnrmmBVtDzDULZtHVUKS18brKdtojJwbg8uoARorMBXKk6XfB/JTHzdHGdfJ
kFFHOB6OrFQrVPVe1b6FAyWXon1pxOmXhJjPsITD1BL/iyW72mY6EMVtOAPrRMycUOk2DYelIWX8
QKxeS9Tv2VTbIvqIPtPcyrzaNoEVaB/murCtPlhNc+82AJmAbK+SeQNHcldlKxzXO4HqsO4X0/0y
MJGaeEW/y9qXUT319ZMuM7t/EYpnqqdCtdXIdfgbkwUeR3grosvI4gE+zMnt6hab2wlq+lQ5SawY
ub8PS9rxcrjSBz9qPLM8JSM1qqckvlf5TqKio0u/DWRrR18M3kDi6unbVFZb4rTFuJmgRBTnRKTX
kleJd4Mk+wmb3qA8KsYdRNFZzNxsZOisfi4DxjytlJ+0GcNDWZSeWqtU1CLPkKeHWHkrmq0EMEKJ
KjcXKMQxWYZAC/NZYXxrq9+avFFa8r1qU2qXKvwAJWFbCJymcZ3U6y77JXXbhFsqwy06qY0+dCSD
u0GT7SB5GGdfGHp3Dp4QD0ml5FogeapqJRrIruKPifk6a7xorRu291b90pirfDoJw7aX403X3VHn
YffM5vFjUSV7aBJPFgTY16yiV714B61gR1JDfc7YDkTXpMJLIdnICQPVh6KQMFQoybuadVhChClX
2XwswTTVBYErclvpLKWlX2AEW7cLLIzElsLQi7Uzc4CbLDzCavGydj0Kf3TsC9HriCVfv0TNs3Go
EHIo0jDnC5ntK4rZqXKgNoSapWydoO0eevb39pKnqzk8qYo7pfuICUsj9kXFZx9GNuakcWXHmStK
76K4ngChq49Lf5LUJyk7K1lPZ+xSC2i3mF3uVTuQT4NpriTaT1hgJOyEY/TchS7cC7pI+DncxcOj
wLbXmJiodxXWx0tD3ZafwdSHVYSgZZFRJ8Ku6d7DQeDDVO1xaDZyH7gJmrJS9AaLXGxYG2V/MLMW
sgVweZOUYKlPchNkLGgg3bQgSFjyNHVxFnbCbkNkPhrVric6lVXlxGHoRFbrCyB4ZGMky8JRtRg8
man4vrq3hHCVDodkbH0LxLEu9bYVrxghO0fUraKWyiwd3zj6FOdDKu/y8g8ukYJ0zqJt198HeQ+i
5LVbAi9sz3FNDJ4OVfy0xLjhLo1rKoCFW0eNX9v8OZFXIBXYdVc9ozVmSgQL2dn7ZGVg0wJYhgD+
2SRrZpScuIhZRIbbcnxZiADTs2U9ZMZ66Y61BjQcHE3W70orP0rVeExDJFp4Ak1CvK+xE+uQ2gsx
W4s+GRyK/jC07E9le1fVtVMFgRsvmR8N1Uc31eup9wx+6cBqnDKo9/k4Yop7IS8kFJgrhDZ69g5h
xgaB486d4LZlu5LkB4Q/dhGm8Lr2g/ZLljZ5cH2uyrkNZHvgG2q7dNfxCHQOFzHo5QR4ueoXYrUq
0o+FrS0ncQH06ykm5QcWsUJyXYMUGVPNledfAkm2jhFw3xzn8L0kj4YT1hvReuEpQ89wIm059Zro
Fap6/QCsqF+HrXXomHFStN8G+OfUMD3ILqs4KDbdLNpKYzk16yapynUmvYFEcvWsIwdwpIPUKVBT
ZK/p4pUU697QrhtALlPGHKFwtcHYpv0h1fv7RP/U1XOg36X5mdyza1u/KUdvSXdWiLJEqp0yWeMP
4+jAfGRAHQjLkiQ/ZJLmqmDNc107qGXqgsE+w3le59Vst0vulxkbW535bc0kmCbxaQBJIzx3Kk+t
h/Ksqf6g/R4tbP5meg6DUT0rxlGZHqv5hXRhPYjjGxwIfjw4Iyl1GEkhuI1Itz7myhdDDUZW6C76
cRoMW5LJ5CExGWTkVT2c4zxzWvlSjK1rahUfRucI5FK9PqHPHjkLTL5kPEe5slr6Yj8Umg1DDWen
+tJgVBk10lnV2HLG3m7rdCcrBccAwwuTXVy7AWUIK7OcdjCdOscfTIetwoqyFhKbxnTa2HAMcVM3
JIopF8h5KE3raukKqhiG0tV57k91VayqtD3EBvQpM1qjIHcEjC9MLmogzUgqPKL1hf6euVaqdD/g
9a3wmBdh2VsF0jFVe80IqA3OOhJJ0SJ/dsz46YFhAyrdtONGmzKnZnhoskju8aCRtcxT8ukuvfLq
+TjNcsB/pbcHkvgpjc4AsQBi47uhaKLTFb91ozzJ8a4p31sl8HRTZvMaXX1uQRwh0I+Obcl4k0nu
Jtj4T3uY6HGsZcSt9HE1toPPIYjdoHvqdWst1sUK5/IdJHR+D/g5kRb5EWDwyVOUCe4QQ2eKP+fm
n2TAJccqvNSY3Ch0ge5A2erBwZTzqjNOhsKNM9BXjGjU+/5YV4anj3eyPPsd5Z9SNG1M+FZTLF+a
Kt/XHVrIBvUqpCpOMLIe0Rd77DgdhvpTGJVOjS6ezBFEmWeGpRcvBpOqMITM+tPAFtweO0Kb0beH
qrrHuAVg2qWHYZ6r0Xkm0jAAWdR+vMQOyoU8xxJ52hfSQHKHE7hE1I7bqdjkeMp0Snm0zJ3GiBje
OvaoF4xrlQiTzXVQ3bUNnBqd6PgSW7/w5KvsCg/PNI7Y0jj8xB3qfaI4dsBKLx1HkxLP0sA0r6eV
JJZu2iiHEXsBQ1Jcvi2/Wh4LBiVDNl5tvMdB0atMXMqD8mHUpgcR6+4+A0+IXIfjSSv5mcoPXAQo
kfPeEkZvGI0VmAg0AjDvA0BDva0nD1KYuYZsOfPMUYIz5JgszsgnOAWF1y9PRktKkKtOrutrC7aY
LVqCX6B/zAmVaYftfjOdLRA7mDN1bq0FT0uTOrkWHRfVcmVxI6bp2ao/zVq1VWY3W2VyFyaTF2Tm
06Q6nUSFwWyP6vywKKdiDHYgszy54nvUdlZwWTiPR1HnBxYH4LB25U51QMz4RWRAnhj2Val+qhjS
Y9Bfl+dOWRnFESo7dtC2Jb3K8dMQXQYrsmFVEbcQsjfxoU6oaNQ9IuiVjqu+Ls4PQpQ4QSA7aZmd
6XCRP1Q2HV5fn62LkkTrYLY2XRoe1HxcaaH8OyVD1YdoPxpP81DTqCJjAHFXoMKKG2UFX9gpmIqF
VYa3juArVrQVUWG1w8xZnNoClm34Qsu2omC+k8PC5CxBf3elB8Iu0I8KJ43WoI88PvTGApqGE7+x
KH6oHAad2durjX052ZneeDIgLc2snJRoJ6vSKRaiw0i3eBRdlSkwgUwnDxlPkl1BhjEw62+T+Wll
0a5uU1uKf3VF/EhD5kRBBN8GaVtE7HBZbxxNtXlou8BHacdp4WyW5amKLsl0dz2TOjnJcNwpTjIe
soLesiEf9HF24LKTni2ci3ah3hyrgG1geccR0TEKBYCm4C3mW0I5ceQromSEFDeL6I4Pi53RHC7e
yoyJ9WsRJ7rrmveESo2uqmRmmVuHn4AvKGmF8MGY4cWjflbeJzSRMg1f3fqAzHZvDqzg2dd6c633
HFVqZR+lilvpsGyuUzQA6nLNzy2v4c6M8bM0dFtojbVWHSk2OhKvHhdxPzTXUWHYegaqToiBS/Ia
B5WzPd8ERIDOZDx7ugaejRK2a4yKtO450BuC7OdC4OyY9kwCiGbCsA5JWsGF272UIj5OHDnOPqeq
dVClwx24XCsiEvvYqHb3ibw26yP9NgZgcDUr/sT1u9UGu1gEQViz70jzuY5yz8g+hcUHpreSA+CZ
ij9FlhMtjS+yahOF/HPS1hrZA2djSVm8aF6IeaKyqQ2Tc23pJnm4zrPhXFhvhdQfSwpRmqbY/UCu
HorHhVvrmGxtoTDExku+bEXjeUCdEwp/yvlMRWM27zU39cb4dyObe4uCUGoc5xYYKTlVMaYMeL/J
2nsebEeK7M167Aq/VVctY8hCekjJ5Ib2JSk2JfULtffASQZxBwuwJj//VeChnES6DajVbmJ1tSyf
EwnLwulywodbafepNHo1teEEPyWNSSdKayi2x1M+Cs8NnpZ9WhwT4nSdwU3Is01UM8xigYFMUKJV
l2KY3DRW7JJz6TK5OSdtZN97wIp7I1LWOSlcroe2Nb3lXb8Tg1MVxwzhn8rQdIW6dzvrXW1VDLPi
Q0LXQuR+Q1Hn6Q+bTk1PglaTGX/m5uB0weANNdlf2brpMLhDGIP0CahUPgZLsLZM36S9pQP0iY1s
lzdPVRE41kJuVWq73mSaRqSI213Pkdqhjuat1TqMBDiNgSxdzx0hQ1XS5s6MRN1K1X01EcRBs+lR
C4d9osokMfcwOjlZwVSrFOvQoMJaqQcWYC0x8sKQMplTU0IYK56M8OpKn5zC2fBEGJ2hbrlaHbh5
NfJXezdKaieSx/1oslDydB/Ox0nO7pJ6OjdTwZA9QSwRVqoU+0MZUAdgrL8Y1ymhqjHeDD0FmyfZ
KstFFklDhJirETf0546RLEmQLrVqPWkYulCdeGRA18Hm/VAv1mNajBu1lQ6dOhzmYPJbVLQiRW1Z
2OQZjvvUHq9/PVEFsvHCM6bEzgaQuhBS5wZkqEk6Fg6Hbv413Zmdsuu67lUeUaHInEJ74HGhHFDN
LTVGgYX7qKe61iBFkyiOwI07i41J9tssbPDYMRhDvB7n5kO0Kh+4tluLTOvl6jaXBK8rNcEf87cl
UHcaSoNZg1qSenKchgw/Mfcvhu5cvk4teuh6PsqB5BbDvsSfY3pVALamwYMWvoSNte2rdIet3Wu0
ELmt0W+WGeomH4j+bA6QbqTPeniuQXOokeEtAvycLvCitPJyeTy1TTbZhh7dcShBGOAOBQd16yXq
zO0YFe/TiGpXLw9zrW0kSJrMHAqpnRgd3ShaUByERgJRmiCBH1lfszeqgmPUe0Ea90rDM57vw3lv
Cqcp4ZWt2yu6XISibYD4Jc23OggFJjYVcqm7qtbAcVlEp24uGvZtvZCEJFGaswTHuzpePivVr5oK
iopA9a3lnGE13Wrk3B9Zj2JzZyTlRahrz0rlbdHOlK7rVYujT6gghJruLdLVtra2TSVzNmOFmYOF
V1AFKxRu5X1O4SKw5K3YGRQ169LuGo2caSlBNB6TdBOaKr5EKgugKdeyfFGXI4DglQk5soTPAHoc
4ns43GkhEyxD8Q7C1pnSfhVZMv2vfnX9M5yYlUKbquY/O/oD1z9fx0SDcvEWksFRMu2KCbUuLq7n
HoySuHDeS6SIGXaS6lWKvQFfbSv1viNhaJfoYsi9LWgRWF3tcwpKjIVwoWmhEOsd4yz6mUlGN6Wj
k+7GnCJMQyo9Kc19Wxr+NDb2SMM5AOka9tSfrFMYK66I3qUXa6eb+3soLu+VxehBUzh9/hbQbZ0+
tebBCD6Wnm1SMFadVvm1SiUYm4+h+m1UD7Wxza2BPbf1mvEwwWps+9hT+pNuCiuDv14tfzgdewPk
1r7t/dZSXXxeGZ+wbBKAXdeDkDrUDaTn+a2YN5G2y+Xczou9pT/VYutVI4jfRXQFqgaJ6JkiY5qS
7MS6wVT+e8varyjxAiTmMEAeXlIwnhmjkBB8SZEfC81LPMhP1ahlfI6jT+nrLje3QrVOjdAbu82s
Le8iaWczdXhMMfsYboJxHdT1uhfw9CzEVRRTper7VSBpK5EPYeZh99HvKS3e4zbnC8tcQR/Zan+b
MxDJyXyKFRwmLSO9NwExSyk6egHp2ZLIB7xgVmEqkVtvh3HHtrFhgftdI24aiTiQDp86UapsAQVL
DyHUEp37r3n6c9xTYgwMdzbV964bEMnFFyuEzQrNGotEjLRKCkjLUqyLwcxdQ1TdabnACJIci3Lf
NM1eocR7DFsu4GL2Y5vuTX1ZR7G8CQRxLRYmpzp1H8XFRULD1XWtD5zWGXJ1VafDWh2AjtCxkLJD
qDym83OZfFjJRzK+h2wBErYm6b5T3kvY2UZ3CrXjqF8Gzmywi+WQSiQFE0HIvHT5SNpna35O+8+J
SatiPqrDmho+CkHRXFFBVSLN01MmFA7XznUjhUxfnuklSk3BFc6hfDGpyljiRui203hJm0NYHdXs
IEWHWDqI88ckX62871mG7lClq14QLviBFoSmRUycLGAmOR3nl4iZztY4Dtopu+6AD3WU3s06B9I6
97J6cHgYv8vyo9FWlYKysWXHBbwOcnSC/b4aTcxbonudfFejCF9E2HuGbq1UzoIqBW/AraFyAGNM
Vtkq2fF6vJytcyqcmp7qUXEQAuVuUZq9xpYWqnQB1ziS03XzW42JYbL/5ayNmyD/xJ8UpcW+Fz8k
IVwrCh/UeEgSrxWepvixmYDRbykVFBhGpePVoqbdyZpfKRaI8nnL8T8zr+971xvKUYiPbXfSVFxL
aPTSRwupXu7GdFv0pvKaLLLPYNEuK9/kydor/Z3aTtgwFyJGNNZ7X/YnDcigaw3vmvjURdKKk9Yq
tGJgh5CuOuCjv4j5lyW01qqgHK7OOFl/MaPnvEfT3j8K8VNOq6i7Nys3qcytGm1NUvO1avwWxnvt
tUg2QtN67az67f9QdybLjSPblv2VZzku5EPrAMzevQOCPdVT/QQmKRTo4ei7r6+FyKyySL5QqEpm
NajZzasQRRKA+/Fz9l5bvdCyS1z8jDW8euN0KE2DVeDD6qmN2zHTvJT1uPdL7tsLI+2uo+TCrsMV
bPRNqvtPIrwOWRFUC7YPNSIDAw5+TrTI7U214ziTCdNrnWOrpDvF4Pyj8ocKQpluEUmu1JaupHIs
gm9ZkL25pVxNnXumGsFB6ITIF0yd69rwShtZL+zVlDrcjZyVxfIdlWvB3JEQlIguwDHhSGrm8bpv
SM9pnHZVhUiWQmOpd3dEAoIIrhk3H9TmTa/6NZKphU7rI6WRYWXqstGU41B8w3lV1vQyCn6Sx3dt
L49Oe9RUZfV7IcEHqo5TPJgZBnXV9mgE05rEaEb3n2DHPnrdE41gPGSS/Y/Xdep16Z4X9tdE8adE
MDWKVGmNvG7MDLPdql/VSp6oj3LSy/TCQfw1VnCkuUSfaL8+8Pap1om2KMhKY2gyhU3JELs4eu6U
bqUJjT2WYaxuboak9IJUX2fuu+MPxzSsFwX918CtlgFu9/xVJMkn7+Wja3IiI8Tgb6Xx/BlLi9HU
MvnipT4RBnVJL5xEcknU7GJklMXs+0v35imPx5mE20VZhllIW7bxKvpM6/OBKvSUvBMZlZP4OtZm
NhtisDeGc8GxfeGn0ye6n4+0OT/gUm8vN1EeEDSs/Y9IDRqli5QegCntutJrp2YTFNTYzMU7bWfH
6mJQiB80jB0nxkNkWStTf/DHlDL0MneZrXSsw3RGNF9eqFV32WSfmDQ+fGsnYsS0SyY1DBAbZ3S9
SYrFpr4FOxAUxVnSfmMGvSvbbd7cIfQxxXkBPV0AsFBKG4JDskg5Q3ASIhDwzM9udetrzl31lPTD
5ZA0E1wItdmSnjMhqV+7heZH4acLUTpZW9cqIteG0eyov7dfQ7Kr5sl60ctK2tXEC5sbpSGQ/Iu3
/MlqYfeJZiqugNaoe6rBMXT5te/h5NG3KzMp+6ji7Y76MkB4aNEG+dpLnzz+hOHp+dRiQsybg5qu
o+FrK/0pyickSSAPunE8aG/Tg/z2+zdrfCAl/G8gn0hXbGu0WY5NhFnIPDprBtHSPhmmiMF1ehll
BiWgf+0q88waJkjFfLFPzwrziRGEopyZ8T6imihiErF0k0xaB18dOVbTt7yDKNsPF/N0PlLdTac9
qv5LV964uroRym0YdGih9tokIA/zMGXaze8/1q+REPhP/nmb23ocajod/0PaH0cwJX3VEcNQ909G
Ub5EBR8x9Iev3aI/5K4/PVJjYmUiLbmV7Phyqta2c//7z/DB7nRK4zFys801M2K1D85kPJ8Vfv+6
H6z2p8hDYbYFmE2+m06RLMQEMCo+jSWH8O/P2LA/JOK/kPqe0g+7WDXU0uIZiPXQm/LrXJ6p5q3s
npvUpcvoM0DedcZZLc/s9DmvL9nWZf5QKgoat2RBF5PWderJ8i3rnl3l6NsPkf5EsroYadgSpkEI
ej1PLRUIOwGtHZmuZfluMCclBFvoBdv5XZTcW9ESGfPCYWQTuxsN7pJdhl5jn+vtxu6vVPqI6msU
X1vamzs90X32uvBSG64mMcewXWWVe6FUhyG+iCSyA1kyZHwu6O+IsroKcgNJJAqe4AaSoVNNxOvK
42CqyyK77/x9iTTb3Qft7vdX7SM5+A9C1k+3mcAP1sQtOKIZy8FhEOEToxqwmuNAo1+ge3Q9K9AI
25DLgpOwSfPdDcIvkedU42S9rAdXKj0er8NQngf+tv9MRf3RTX6yWOoyMEMF/cCh/e7cFp/s6R8t
aqesxTFSpNOVKPXz7sEiWRQVKO0xD+CWGWD6rWnHtdV6CLSlNoqFqk6ESzORCOxlUe/CZMdpv282
VjrSNOTLZqphW/p5IKdHNaovXTNHbSCunTxcAhXcaDSXh0jsgmmbBYYXZtHZSD85Mc4yYlki4zNT
9wff1SlEqzHTPp8SjZpgD3yg/xqARj0laHU10+wq5GWjC6Zx0WewlA+8Kaf4rDlnIMky7hjfYiz3
Dc/EVlRf3AtPczujum+rEuzcIZrAL6yy+JNC9aM3PX/1Pz1kmpJhti543TDIPLej04GYpP9abKKq
n9RIKkkdmdrCK9femI5+7bRxilWqFT2v0wGbiP3o34rX3682H91qJ497IoJa6ZDpzFiSOl7WXzxx
6SePu+hr6ffzNzA9ThefQT4+2NBOCUpZ67iu6WfUcm65qVyk6GiQbBWZhNMsv/R9nLKUzJgFpU+N
4SCf22X+/rUXPSlSYkDMauRws1WPpb2ii/O1l52/pp/u4ayKbFeV1ImoGBlzuZ9gGT76lk8aGLoV
VEqv6xzhjHZrIwDOgsKza2NjpJ+xdz/6EydPX6KD1XRQ4oKUZyjx3onrmIx6N/kEWvRBqXsKLWrV
ODQUrWH9HPuzIegWbtofHNqZo36Fj+drZfopuyhOzV4MCdBcPUNhvnWbYP2163ryTOql2bVjrWGn
vw9ulS/e2KcPpCkZ2KqMCCzN39HUx87++3f7wUp6CiASfgB1cz6tRMk2QeREfSXDfPX7F/9geTrF
EOkuacIZRse5W9t3u9H42rdxiiEqxtiiM85XXNfrcdaLf3JE+ODOO6UQQS8oddBhI2lwiIIbmPUJ
mrnrcoxXvjl98kc+eHpOgzx1kThBE/NHaIvOug7mCyaqL6P+2kZzygYyLKJCghqcgyjraCFMbSmR
G37tgp7sjIHlaEnrcEEtHxAc0IdPquaPbhT9n2uhA0o8G0fes24t+zcl3vz+7f4IefrF+UY9eRbN
prfcxO2Hg4odbAQHGKNJG4KzGDCrMnybgg7FI5aiGq/GWC6VQcW9tRNoLlV9IRhnpRI116XQHQTA
2DzKcBMXBkPPbNNPd2Y+zpP+Q+joHmLJGQxqFOGdm5krZxQbOdGVNTaa6JY0zDwTeoafv87uCCVR
kSo8TxyyCHI4E7D6hik9mGqDVPNYI+2OBPNzQLKZ/cKIfqVxygpo9QlGLmGab6Z02OlNtWpA+zn5
UpnEWRqMOzfmx+27xTC1uZu0YB1iSuqyqxqUv2/eODrKhEzHinoHuw51wSdViGXP3+evvueT5QmX
sKZRm/ZAuxtstvf+cGehN1IQUErnKEe+H/+5j5WN7hq70W3WTVLtx1oww9jbzchcvt9m9nnuAy1H
n2oCLR9cRuXFonO+zV2JRO4rGx+RLjczfWQwVgkygEDdIxXcBCZeHX46Tpdl8i3WX7A+4HC4zRkc
5uZ2YvY8tOvBRMcyBZANl32ZLSN03lH/JrF8QS/yzLpepIiF7WHAArQ1tXidMN2YECWlDOqtbwRG
i/5gtE9d6m4yp99YIU0SFNrjq9RfY0JKhn4Xo8vQLpt0rbjobpjZlppXFbtB/06b3utFe5fU+WWh
NIcxYajUManEn1wb0quQlPloTBID/Gt/P9YopburEcl8kPFNxBc2Mzm8aWikAKBFEPeV9qYOSzRg
5jYNTW8YlRvZoPl80bRx0XLYLEK5TqbkfiD6O43u5TSsZHUwxFqqzOpBObZatbT5YZ/dT6Qg91Z/
rWAeL01+WY86FLKKujQQjLejvuAxKMQFCKzFUGxF0Syq+prsDC+P2pVhvqXlmTVay1jkntFrD3ld
4lBEk8676iLjVUBwJ2VqG7kA1/uuXasTodZ4UrKwvhnKYlZ/GVZ9M3bN0sFJ0erKEt3GZoiu0E3b
Wb5KYZPbiub1UbfrUOEHduqRKDkVJE6E007BYGVekK23TJGju1ZCRobjabwFiz9domTpAqRY84Bx
pZv+0vSrnebX664XQE7dvYbL0/UHPFXZKrSbbcusrYnCVYpYIamGTSm+N52/jiJ3m5dMvELjLQ+Q
TmPQChjQOpm6EpG+zNPjWBkzHcYTClTfKr1I9W+RfTViZaBJ6tEOQZrqEp2XeY7d7prQ8sbZcjj5
iIkeU7e4diZwTExQrIWCH0FRzt24OS8Y/JbDKjMfR5J3p+jMhnzXbjkIXdEvu3Sm/kxzb7TwfQgw
ampIEgqU7Zb0BvNW7fu9m2zoKDEX9TcWegv+9GII1kzpbFd4Lhp0ZEFuTXrDea+pyMVyRJjlqk+n
29bBEFQiG1XNRc4VM/OHanhQuRORRg0MCfzO9zJfIpXKFnWgeNUIfoTEl8m1F0b/APK4jkIvGbCY
ZChTp2zdG3sVmYNoQuRsTC0L1L4pJoAXmRg4CndlbCxC2yAiEcJfhqmxOovGYQ0ACurgKk6OSeYg
HHjvDGdBOI1W75UcXzp9oqHjgnfCM0AFGeqNheEa4w7kcB1yVm091zJbh0wznPg2G29qFYF54Hpc
DDRWBx2zsJujt3e5j2lGNsmDklVAiQy8GPo27Z3rwHKPnX1AvpUhey6ifQ/MvBjWohLnLQu0XT8q
KZ7ABJtoVC/VAk5zTGkFbIuxCerZNExWafM4WDyfLTIdwkY64x1Yo6erGLBGc1lYLyXq1ma4b4Z8
o0Y2s9frxIGY6WwRB2lN4rUhsZGz77FL9nK61NjCtOihblHFxy+uMLdFIZAbVlvXVunOdQuJizNF
+KmoPHQYfi5Fdi0TbuPBWjjo+lV3O7rnvk1SW20Di5Ze19w5GupNNPZLmYTvapzug/CYMV/nWZo3
xN5CAGU/mH3OEpmvpiZ48Jl2NciCMzc7F8GzEyCF54Zr0M/1RMMsRkRDBY+o6tzHKD1y0nNkMl2J
Ur3L0MSPGc7iIWddjt3nTGFFDIek2qSDWIpm8CqL3rNVyaeqE7tOPUOUGgKKAe+Aaxj4qMjXRnRo
uletOo/Sc119cvphHUt25YGhZD3TcvuDbrLtfxubclcXxiaJb9AarkY/P+cE4JlcN4JgquRoFeCY
sQE2LvrahuGRn2012z2v9POuei2ZyAe918CtFw0Iw6BYjc7OqoZFad81zjO9pWUcdctS3FvZd0Mc
u/iJyLCliZUkoOho81cbH8NE6I5e29dVfFXUJKUEx7i6z6I1T9Sm93k1K43Og2S86okDi5R90tto
6ViB0eCCVfWYuGDEQ9WUxDV2YGdf56rXZ4gHsjpetfGNL5tDl+PTQIsjkHmXaDcFlQmHKeG6T/54
oyY5OlwELEF4G0xH3sZSRXSkOt2r0flnlXqtmHd9tGnoCWOlGqJ+lyp726cn7J4njJAKROwzKSUb
7bdWsuN07xJvXjSm66wdzhobq5vL81s++q62G0KmrDXKToWbNVVV/DL+wmJIN6fZKtFAKdxTqN1Y
7WfwvB/9/dPahA91incLyU30McT0B3e8aGptGbE21xWm8PK72cebnNKqQegSVTn5TzjZ8Q8Q/LsK
hOL1Id636PukZzeJz+bmH6ssW2ZWQJ2nLyWPZyzpOzq7pu0QXeF1jxqvCpVt1UpU4S5ezaObogzN
5Vo0iKoQBv++ssUO8IuSi491io6UTdgmRdjR6e3QK6YY3uHWlNeh3m5rpVxGLMY4jbe9sSmL6czR
nirnGxrYhZ6KpS27RTjhvcSIVaDyGGILM/Yl4SKLCVtEP2EgVVal2R6QFUbDdVykqwLavEiu2hzT
aqwf6llLWFCgMuprTAzxduGl+W2iXTcwD6amXzrSWKn+uOSs+i3DhOom0zoKAFIxNBivyUpfS4yc
0a7HJxY1VxYqJmMkfki966Ay2phJYv88Dd+Q0lpFt+/FTcw+Fff5KuAs6bT2eZygSKOb71NZYWBj
ziATEhJ7rNP1HkiQtsjKCDf5usJt3zOdrhAFsRxM1fNUHsD9UAlhV7blg6pAvaaVOBNoW+XMKoOb
hoVrxAkw1Gu3PHeti6paNtG1LqetGu9GrnuNm8sPUBUrcmvogYc4jbpg7xcbP93pfe0JES4nljPL
Rs+J2cIxEWdrxcp0LnMWZbVsF3ojWcWRfGIkMl7M9qbPbkL8Z3Rh5dyqjq4LhHLAMtzKXUcJBaiz
UQQ+NUM9i9KLSXlmy0CR2S8NKqeiuxlj5qTBWvXPJzbPqjw6k7MM9I0yLPobuz4vh2nhz7MW9RBM
13p+a2tXVlKtyDlemAzJo/a8tR9rfJnpbmBZE5TLlsadPOviQQkkXPcpenbgTCQ4/uuj39+r6nUY
vHbVIYoffLzVEfdCxv1nWBdF8OpWeKl44fhWVtEcdk2twYLr4NpnpEW0gh84VyEunMFGt0wG2qrF
iFhl6u2QXkvm6jahAwhtV06m71xdWzvCvyGPe5W4BzIwnKRaFwXye10/a2S4yzn9+EjEZSpQTnF5
3JFxQXkv6+fMP9bRnZa5e0xCsACNW39oHxW1OKQ80tJ+m8Rw3RH7SegCCW/LnMyzmv5TK2/NhhVC
xcgQyr2P+tOI+AJwS0dKcETg5dXYRDuVTWC8lplPStmw6PyLkeDOAqVb+eJrN50uFxVGDNcGXWDe
WbBpswi3rJqcmcVdl27a4TFOxqVs95DK5oxQylZUWCYLo2ac5zyKRnFN4PCChwwPPD5mUht42F+0
+KalvFC5+u4d/i4iR5r+pfIPBlNh/Yp2CeX+SkdI3EznlnkWdcPGcdwl8I9GPYzsH5n5HON0GNx7
03nXSPMTkVwFnbyxzeAux6wdQRgBf9JAgF+2PtL4kB0o4fwZgPXe8H9qKTyHMdxk2pvfjCtnoAxA
Fe5V5tYMN2Nf4mQ/aAwxU8HZt35IYokhOkE312Jqh8DQ1XeOUh9USV5MGTacmYW/nSivZVs/hrCx
hdviwQo3pgvIgCmRwIPYNeg8s2YV4DqozfJWtO4OnP5Fj6vfHlG1pstMQE7TMN5prteTrhPPR/Ge
Ugj3fyuuLMz/oX8xu2jgpvjOuhlcZnMs4wFuZcAC2RSuMTSVnAH6uZgjUc9VhnWI3DcPhqWDacKu
95F6psv7gQaakY4YRSYv8anI8XJowrkpJiJC5uvpjpu829bdbt6E9LT8HpnpNvYND8u551QYIszj
SAsho9ukYMma0mCJ4QNaxS5qkUGL7TDs69i5tM0MY210bhjwcVNEhWWzCoNNDG/FqbMbXzM3DU6Y
oGovfNPYg0zbmP5sm3JuJtPZ2a16qFPuRVYjB/5ybz0pWH78nMWpvgkQ91fVc1f5aztD23xLVE8x
+mdjbh/TpN9qDqpD+DefbGUfbGSzNuCnPjiuJb4I/NKHEVMhnuiw+qRv/2Ow8Iud/5RQ3Gud6E29
HA5O29yxkF340HkGQQ1qAIUgGmqk9ncyBJ/OO6gG6g/hYSw7TIp2mQzOTq2n+9D5HrvBhet///2n
/VW/dd62567gT5+2mtwS7byAFpaai4QCaJYn94X8pDP6I4zgV595/rs/vb6ZOF1XpozzCtVYNpN6
1wf7XCehqP8eKceg1RjK77QelXGz79kP2zG+SO2L8tPU3R+zll+9g7nH99M7gEsuBfcfn5AeyoS7
Xh8zvCDlChXZ3u9dHBeES8rLgfiECJdzzT6V6eww+VlTHJC5DhAVHF39Qp9//sJPWpYhJrAoYSh+
CJWN1t9N0Se9RXZWPtCvPuhJ09IWOd4N9qoDxvtFSbQunTg8iVtkEUcOzhhD8gPFDwkeqZcz8c+j
tzKFT68t1ak+SnaTKTSXJQY19oGViU16wLOQ5hx9r7viyQjMtSXatTmZ+7DoVqHyZKIOl4Zz6crH
vui8MYhWWXZfTrbXJzjhil1dn/njfd6US6BGLm5Yrbms4tjLAIpUNJlL/8pw9g4rKeuZV4gzXH9l
+ZCoLa01uDZkCA2YyVjZa4kZKJk8u3gCE5L6ONn2TYdgSF2iAGkzm8IRi7zSPIQskgNuo0FmcxfB
85V6MRMGyragonhJQgrFBJEu8Iy0wRUaOueNGHaKiZp/pnSsnPTMVVcYWM0Jq2J5EcpdPfqeRXtQ
pwcxGNk2hr+VcCSQDUZ6bWcWyQKOG/5UOd7FjVxWbbizXQfA1pNtULJHu6TcF7TXSFiKgpdp+J7L
4FBg8ilDtNM4GKGz6MbG6s9cKNWSOAPGY2fTFF1UUcROTM3OjtprMc9KtgwG3N89VsZg468DSwMy
ZXOpsb0OT7Gpn+fyuyHLbeqMy7Sdnf37IryNqukp6Sl8BJ5Boa04bnpFxG6DRa/Ob7vkXE/OEYnC
dPLjtTu+Gpm2GtX4xm7e3fDN1MNl0cOMy2yaHjHnrGRR6ao35FuluGnsYjkZxfe+zreNMnFee7LN
AyJyrK7NWWYYK1gmHOJND5jSohPZ1YSRvMdrVHXDupc+zaP0DLPbj2DxIEyfHEQFYSqJyn1MaA63
s7USfqI9xbSQ7EOmXYTTeUPlWI3BnaU8jHF1cPN3O8RRa2XLwShXI56CtncvzNDYN4HxGhl0HxBt
uOq70hn4jknTqi1otQX56g8xni2gYm2xdmFr5Jl5FdvqJzOQXw1y5jPfyZ5SJnHHLeP3VBwdHcPj
EIRLxUE+EuKMmz5TN3ywljvzX/9ppQPSmusAhPpDk9xlpAtb9ZmLpfX3G8WvRiLzRzjZKNwp54BC
FXWQ6jYOyMkbxs/Ojr9et5yTLcIOtMikq9sfhvq87Y7sAJ+88K8mW/NbPln5hWvIPrfpkregITp/
AggGO46M41z9bHv71aBh/hMnq7ll52mdTBYXFhdHkTREBwpaZfsYXEkU34XqZswd1pnIc03H+/2V
+Ogyn6zz+UQOyjh/rCp8Mey5KsTPh/3/96/+0Zd2MqJykjDMppbrHFgqAeSHQW8wn8Ke67/9/g/8
UPL8Yp86BebGfoOK1jLYAcU4r9S7qIouksJ81QIa9CTyRqysjfZmdwNH2/Qi8x+diuPIHICH2Q7C
0rItgIYF4zYpOM2q8tUV2a7Ba8ngbl112iqO00NOJf3JO/7gKrsn34kqxkD1i4ExI+5CETJSEPKs
T49J+NQXj8HQQFgLniZwXCbADzeB52Mr4MyahdKj6CqwddYYkRypMk56yZW3GPb779/bfC//4st0
TyZdtR9rQOUc+ohoDtlERnqDv3/ljzo6p/zhkjOw1prcCU0eX2XWuCmzYOU2/U4X40ZiSVO0YlHL
dAmvHsIPJI5c3ruYgzQa2kG+deLei8WzFqOilMaeSdPCD9Gjxp60X4OYlTs5ljOkhJamplFmEAWq
4g7u4UAFNSgtFZybn2xrp1kZ4VPivyRWscIbty3G5F6OwzZBapxGVwaD/Jx01dZ99n3Tq91NHoF9
mIZXczBvCIumQ2B88q188HicopPHxA2DEhL/QUslDZDUG+AEk/HGFPdv7fp//iPxr/73f/Hfb7IY
qygIm5P//Pd59FbJWn5v/mv+tf/9z/75S/++eOkwvcvTf/OPX+GV//7Ly5fm5R//gacsasbr9r0a
b/Cip82Plw/e5fwv/09/+B/vP17ldize//XHm2zzZn412Jn5H3//aPcNz4bDs/OfP7/+3z+8eMn4
vWNbRTn/67/9yvtL3fzrD8Uy/nQd7Lq2cJB6Oz+W9P79rx85f6q2plmuIXTbBVkDfjmXVRP+6w/x
J0lHpsa/thAEqNZsI6llO/9I+9MxNP49dbhK28vS/vhf7+3qr6frrwvCd/H3f/9H3mZXMsobDCiG
/c/S2xKasDRh6K6mEU/s6qcC0kDXKxFzwl5MRBbiTNYnDrOOHssKx4dwwrWjpcWlkOhQPLrR/UMm
kC1Zgd8TUZbEsQ/9VAvucd2B8aijmhibxEwTHQKolq2zLJv/py7KfBVbYKriDuLGIuxTBc9niceR
7PT4OVYmBtVZyoR249g1wXmmDXcBECb5n6Pt6C/mAP9sYbkj8DJjsoHVJDCpYY2BaaE1OOJC8tzY
D8E6Rm1x6Y6OKj1wjBI+qBwqaFQKRmgZ1VCLYn2ivG+E3XXepGT2jH+tzFeOfUNDMCCU0XUrRFLs
gtpulUWnjilG6RxF6rXpR4BKm4Cw8JXj1KgPDBnTTXGMmTcp09B+6x0nvM+Vvp/WKvS3wdNCBvFm
MPjfzbYN7nyrr+8qQ/JxXCcwHqo2CG/0AQ4hehlGp62hk0rdOTQvVkri55dx7lQj/faugovaZCGE
riHynV0R2MNL5cbxgzRN8RxFeQEeMw7xbjLVKEqaU3NodOHqHY4vY0J0MSrVuTv1OndO4N/0+mA/
yABM0CKMk/Q2q7IwW6o1juNcrf1qaej4o8oQORypXo77GKVqd502elmxlXXZpihULSIBUSAJGGJE
eCC92n3VpVG20CHTaUs/KdthNamaKM9Nh/oRkXDFOLp2A+AMA5GbR0erOa2WCnZ6SL4MEPW4UYho
TfElLQICW77HcQ/HpWSsZSxLPivzS9ucwAvRpR+Xdj17rNupMof1aAX5NVWr3HZczIxNT4WsGXd9
qc2NQzvxHKOI3tVARo9pHATxZhyjDO+uCJSGblLYcLZuUgiAfppLsahrnMTeZJigSNQ0F/7atK2a
qX6l0bSnvGT2ODUTEZ9hJTEYobOOwxcgKkq0Z50ZoH6YA1xvxQ4q6qwpz66DtCAqoBOpez2W81hM
N3Q8biZ+9SFtUhCQZkp3XPiVf2y6VjKqNgd10O8cM7DK19qVIj6M+tQdgeh1zgMYcRhKdiQAy2iW
UgzbslL8Y5slRNgTto3XWjVTSsgIdkFxowjwdaTvKiRmeqqIJuQulh5cdH5J1982tQBLE32tkKlO
bMRnvd7355rUbSIzVZU4mDoADrjUW6klK7cIpubKV5VCMHPVG2pJte44S5kw/EYAGqGZeFEdxzOA
Np7KTT7GWrvvAsuQW1WRgoZ4ljP6iDRrPmslQcdQLMV4hm0fbIqiBS2Gs1pH7DOJmpFbN1rd9ej7
IO1cNYFDyqdpdn2V1jh4B8teNFnjfst7AS8ydhMFHUueXMLQjRuOqFwLvsyYKYEdd899Ec5cnSHo
L2y9szik+eFwW0wuHES1lExuVd8GmFUEMahHylXqvEIvi6fK0OhE6k4tnnw5gIoqLWt8SfXUf0QJ
HbyXminJxRIt4XuxNZmeLgA6rWQDLhEVBOLaRe3a4ZmVFlWFLNNPvlmqQX8hjqf+UtPjdlYWiExc
lGakQVykfsb9oUzOq5WnhgZ62aYNixg6jUFWGO116Ypk2rixlqmeYUUlfJMohEAsG4A8ngJS8rZA
HuUjfjAOSdNr07LrbJJxB0u3LPpHUWqumiiwQdiGdr1zJzdtVyWQ9wtLl0X1mpYZNvwxCHVz5Qb0
O+mwMGtgwJXY+z5pKxsJieyUFYsbLSmHI4VGQ/a5N3r+LewoaFejCupxNVo9SEKRmYu4DmB2tlZA
aNuc6+u1g188E57UPbcIXcAeTxVBm2k5Rq9+55KzrMYWoiAcWYh2BifrEK7nUG4XY1yO5capKuL2
KhmXD3otJaLaHF/WqKiXRmbMa05ciXE5prrJnT/USM3aIIUaAdgS5RIzDrQRCf31nAKt1r5bvdWG
eHW5E5c+l+u6cUfrOYIjsAJyvU9tTklumZD5GsYZjYFxEMA6urFj0hHR7m5rYR51XrBjIm8N8IxU
2b5GrcAnlGSK+xr1TUF9aYYEaLvRPGtSHItncxKZDyomKp2d3tEGxMoukvuusa3WM6bIZM5lO/a5
n4V0p/oqa4+6YtB68mMzaCEg+9mj8Pl8u9q1XPjiYxNulLCLwB4ohEktGruLrQWauvBWGTv1oRMK
T0eWUwZ40URz6dqMOc4o2VjcBHmmWivf0vCvB52w2OMk8Edvcicq9x910/+D4vGyeM+PTfX+3py/
FP8/lJDab0vIXf5N5u919PKPGnL+nb9qSM3UKAddw9AdbgBTn7vzf5WQrvWnrpqUlYZtsrSYs6fx
7wrS+lM4qsH53jVtzTQsi7P43xWkoql/utSURBlquqvbuin+72pI3tlPJzkhdKpQgxdybMNxHN06
6eJkhqbmVhmLczM2xhqYt+JWLaztscJrJEVAy0giZ+LoVZjUdm3UGg1cw17HbZSZol6NulTEXve7
Dt1mg6IfHYEzrwvm2BGNXgvoPooDPH/RmKZKtHJo+q/hVNfhMtHr4DX2WwaNfV1bMD7kwOLSd1lV
2jvH6DFrTqsGDpvy3LpSLV5tNE/VyrbI7V70UchT74wOrcEBhUN4TKfWB+Dk6AaqJ+Gg4fPmzz9t
I61t09v5c/BsCGD8OilRbKPHwPHje3/O/XwtejuX03nXJFp2CAaZMv3o01pht0pAgmWkGFy3blz4
8YpCQuffWIYbkLyq6pXBSbvv1OygG7EqJBhzLRdQZQv0reeQ6FrlaBktz3k0DPBh1FKdfyWJxJgd
qtSlYqOnSiW/8ZXQ1J96O+7lNW+T/0eUKTn0iVkiLzSTiqZppfPrj33jFA7wTzswj34Tuk9trRDw
kojif3J2Xs1x4+q6/kWsAgiQIG8ldbe6lSVLln3DchoGMGfy15+H0qnaY80uu2pfLK8JGjUbRPjw
fm8Y05YKznh4JpshswndBzsNvxTeIhUQZikxS1U1ybBH4ytFyDlQhtgJJxPxDtaAnR8UVhvN96Tp
MQpUi7b1TTTl0h7GdI3k56H14s8N9wQsi0Wn+8ueUIUOY5HZ6/aR8AQ3P7csaP7zN5gWuBQ9vomX
6ZhOeJm+FMWST3fOumbZLzLlhL5ZZVeiZaOwng+2Y+i+NE46OU9TpP3me+lpST5JlpfkPVS8yavJ
rHF3Ng11xi1F2SmCYBQ1L0lcJcUxHxV+gpWtHbtPrHUtfZYq9cpXJQcMWLmY1d6tJ5pl+JWnNe+6
xPHN/lSi7XAYHLTOvjHOyfrQJX7/9mI7QV8urwOjXwaEnxPusU2Rd19a9mwfy7JyYaJZYGMwSusL
aJlFVq/uHVyTMLks3Sik6lxCEx7itE+A9hNYgPmZZJUXV3mAz/9DHSWduqjcJE/u4y5n8MayQrgH
jRgfw3424d1CL768snEYjTQBjH+dCly5P4txM/mlYs/DyyH3FSe9YymFpyBz+qPfeGg7k8Xh245B
xueNvO3+sQ48HCtKLibywiE2+jPhQISClHoM97JWQXIjqqlyDwSsJzVV5jTK68lCtj1ISuZujw0D
f6ZpXawvqBF6/XMRWPrMrfbszftDlx2Vz2HwFWkBJpn5a4zoV/ESDC6Gn1MOr0v7GBU8RFLwFgTA
tINV6ZzSbPD7mYEbxTr8km8zMnaHqbxaIxM1X6rWZvPDUuZptMMp3TqXpZkW/0Tc5OR87WyS/qxy
fBSxoYx19lhSKKjkbPBSeARnfgkL7yp2Rn4FH+V6x6UZawKRhAM5LakVztq1svOZkqmdafm7C8SA
aFE52So2FtAvpwouH2xuEx8rP83Wl/dvamca+Q+Dtqr5XhOwwfz3ZS9O1dKLXRFnnfg6kqrhXkvH
m6YDVuwMFUg03z2iE1pcZQSqQKgudaQOXLEYsGDRvXide8gBbRxij+wJv7sqI+3aK5PmXNpNVbIT
BXWcDMc0HhQtFdVXNMlz3YefqrgtN6P7EWZ9E6vxAcY2bodd4eOY03seE0/K1TA63RLjnEZbKABm
mqFBH9aBDXnvRKtkBaY1s2hwbB2x8Ed7iCCzcTcbnJV+zzT8XGu3Sh7TpsrW0zAKbFja0W26y5BO
0Rkexo06TFhewlwAXWBHDFeneVx0nCbfhlUl8kCkcxzxma78Fqd1Tps0sW05P+QZ3+pYzhVz2ZkL
9lE9gSNgapkN3nzSk5cOJ5TUScnvnja/xJJeo83x4lkkG7FcGid5geA1+3ug5nK+HU3E5fFsdKgB
uQDqIY7vs3YcxmsvIFZ6wgnXhfOVY3s8olEpunKjGviywEzbOt41fETlH9Ih5/2Mjj+D0M6uBzXZ
MbOCdbqgOzmbrGIXSE3Pn3HupOzvi1rc5tB1MdaCTEk/pOXXdVAdUi7TmmoS3tD2480yaQzP39bX
0i7MDjlFef5Eam/vX72vu54NcLk0kUwxK0ZYHT6UdWNoLymvX5+zxqXNVOd1P9wuc2vFw5CXOP5b
FTXquupSfh87CPRaexZFPRIzcIaUVRoHuEI4Fwgfx+AhHMJ4+ALsZoq7FaqqvRFTQN9aQiwKaH8q
nUaXiR4Dg5rdNLyf98U/2ppa86J6+43NWjMx3/+66+vReVo41TlSrUK1tKYVdq9pBVxzLZFFJDfv
21X+dvDlYWBX7Ni3ZRKPEUfw7ANrL3uCK7YFPVsSGCEvdAboBTr0OBHt8S808H9D2H4vjgI/dH3X
90MdGp4HPSLF279bXCoWo6sIU8OucNvMwsbwPWMOY3PeZAmOJ42Yakw1ZdYt2NMtuub6rLGo9cYh
cXbpaPH47osKUzHr6SS9UHMh1ZUea95HYg2rvhpS2e9wqwdgSyOXbUkOI3Nep31zwNp42YVRW5uL
slhltV8rBPMHb3CDfD9GlrU/mYbfsoRz/SVe/Ygt35nYe/48EBRFv5eJgas9rXzPeF4YeFJ8HIly
jaM8szibJl2UqkPC97bPecyN/FEb0a6nSntbpgM5EKSL5JY1kiSkv3tnGFrql1S0rbrAotGmOyJ1
MdxwZCVh2cPby9vzxvococTIFWY8Ww1X312dhcA/7YRF3LpEA6BSq/vhe+1qdAJcegp6ggOcXpKv
8vTEMlqfdMV2no3mJ07SyGq9/DZVYbFbwqrBX9Y+zun66o2btSdHzjn7QA8tyTsve+9WVtXnfAWk
WHwHW365d22yr1AXsKWcz8aCl24d4qDpb/PGeRhqiiQL06nDxKHvF++8iMMHMWfBjRqICChCTB9r
X4NRRos9sUja7jETspt3WE48RpHBxQezOsh02Ld65Rydl+5UQtW34wNt6+NajMey9L/69fQCaX/G
xw4vwCCWjxLfVMcLzBk6Bho+vk9f3kcMInSviQPxu1+eNIPE4t1L/YvJXeP7PCrH/ocwlZfdJtwR
u/P3ik3GQdA/FXVz25YkpCy+d1nO+c1szL1BOBQr5waawV0s0NykymnADJfvQ2uv/BmNTRpiBj+H
37rSbx8axN0Hr9XM8GzSZ96ArWOs4PElCw7TfFx9Jsf+WTQTMZuuuBiVvU/G9slZU5Itqp9qgTIR
N6Y763P1qU0QJkjuH/6UQCaMTygT750IgYafDydXEiE0j9mPRKGQaUixygGpVNhCmOiaW85l/ORJ
eV2suY/n5avv+E+4xHRXtRlJao7X4JxaXL3YofsVIM1cfVDJJd4iOnLvJQi7f0SXQyhPhp9x3D67
aqBNr5wak/PpHzdaH3yDxCPCo0+tBSkN4Q7iQPRUp9TDzvJqeliOdQ0lGgLJafJW9yJrmrHfOSGG
0Ydu5OA+B9QEQvW7WxkFB5EhqfDET1oN4zUlGMEVWYZFdT/d4Pi0L3R2k5AiAugSrRemBzIs6Dwc
OmO+ZVr+WvP6obHqybPR6zIxSniVR6SZpNLsCH4mVLDwzoVDEik8mYGNZ9JN+h1KkpsytduKeMNO
rd2hgfRCYaN9alqCDvvoumqcmUAAnNvMXd5G4C2EgKXXUPk7QmQkx95FGkmJwyEn1c4pbPYTWgys
+DamXzBR4W4xANDN+q8mK7KbIl5J8Aii3o/+0h/74NNmuLpqobnYqRBY2Ihwa1j+i4ygSV2pSP/I
Lns/DutHHZOndd2uAvJViYDVIjP3wwg2Yaf6r1EXprjhqoUQr0VNfv5pbt0l+9a0QwFATaFtYALR
xgAfIuftxYmjmVK2GPLmL7rjDRj41/U7YEfVHDEuR4zQIRfxj9dvPI99JxQrCFiiuYvg0WN3aSPz
5BgYr0m/ctekHoAyF1TAg0qbx15XhPeJRMMlNnFvv/15r/d/7+1ujwRXCOhQSx0YId4syP41lC25
UXXSZQbaasZJkk6l0+4E3KP4PgItts9VXmRIN8aJ+PPdWGP+eUJegrwzRWczYACiLpt5GMm9qQIn
j3C9DtCOjbUkq9Abm2CEEdoj08F3ZAWZbOIhnZ+Fxz1uP5cErtKScS2fGc+OQr+4TrwHNG8EGIbt
PGX4Hw85/8gsZAyQUOFF7U4vCWXC+wfFCUHcN/2Q8hEtr5rLYDHzM2ZuuFH5CAr9U18EhuDEvmE5
zO7SI4KyicDJOai88RGS0OL5SBgq8sC8t//AcPZxKesGRABe1EXqmpISiUnlZgFRE1kSsYXXXVPf
rHlKFpVYA8bOiSQPAY+ld+/maORxE6dI5udliFdKcKyHoviqHaosuq5Z7tHeV6zgfR4mkf+3mSbe
dOH/07QP/EArRcNS+K4KZSA+Ml+6fl76YXDiY6zLIF/IRpHVKAkSFjme1uRSmvERnQYfXahwYglE
ks7XfsrMNs4m8DgTSDkjO0rlnXs3uYqvMmZuND235TC4d06cteQlri0jXHhF+52QkLS+DcI6eNJK
Ns0xnhv1xbKBoHItLa/Jrmq0R4ostFM6HPgIGwkZPc3Z2Pa3lZWM3NYi05fhqOuvqS8l0WFJbYeL
92fBk3ibKlUCUsD/+MHVc4y+bIBuvFc/nPVtJ9bYMOe2x0qD0B8frdsXNbR4yoZdkHAtu1i9EE73
hLV+/+BEVYylqZkoerWwenyM3iaZWBOexhgPRNBEvnL+yUB+8QDkz/RpwJHFnL8/jrX+Ej37fby9
TFsw+6PQ30Z0TXue9n0yL+jYmLOOwu7fajNfrrFu6EdGC42vF7/uZvtonJlriCjB1czO8wHE/tH0
G5vvqy6ZzAba4rQjzM+gMhS9g3HZECD0tYniNb2/MpprzFzUY4W8MQj1XPiIcx+ewoxO42kcnWj6
VDRz9NzUDc8G84IfL7nwuXdJI1k93bLO2AyU6eybF2rWYL3JR5HmX3FgFs33Vq8YYUPG/AX8bsp7
2cc+1E3hvHKdDMPj+8JudM1kEWHCRxgZhP2Vh2U0btuqY+G+r/flbaV7Sc2k61KyqG+ioYnww+/T
jKcZ5MCXwtuNtTxh559cJWssf/ZW0M4M1QTHzkdiWcMf2uxmzpQhwwdi4xgcqQC75jvNT18/gheF
y2WhEsO9AiIhXy1420mKMlmKy9X2YsTz1icab2Rh0B1A6dRx2zX0HM8yNihvb9IhSJ9i7GGXfSK4
wNw0uqkcMgnrJPNf3WxiC+hiblp7lYVoARwSBsnVifoNboF+D+WAJNwq8I+yzJCZrK77RDxyQ2Wy
au5TWKDHkTbI95ILXHM1EYsRgYOUrW0Rql+x6yREZ6hkN9WOcwHf1JyvNWT40jrJVZEu9bW7kkXY
uzGvxmoAPPhE1FZeTxVODtE9Vw3M8LTXxWQWLPEuD9vo1kvNr5Wzm9Sgtt+NkiyicdLfq8xZrvOm
C57WeB4u2ymcT43nR9gPYQPupEF8HubIY33sBXbUROstAX3JvqED/1B3y3QuxFskjVMhGwoWZW6k
l8KqotULxDvsZn7ZKS8RDPbhILg2rwOuFnGefO0yEitMivZIydzdlYtu8YxeE3zD/Fq/umMqvuts
RkoiTEjjL1P70iE1pZ42L/uGeIBFzfqQSZYyXICpfBn0shy9pvlkqezxR2+TknyaJrsayI65qqCE
cK/qotsWrBoyXVRcMOs0xpmxu2/nLN4cAoevE6cLts1L8BA1Tvaq1wRhsOvLTRnXDOfRAkNqUAMh
p7JasPB38ODswik6dM58sjKbaX7mCZLpcoKKrEKxb2l3X4pWRvs1XEhpon2PFLFEWs4m7NEBp/I6
ObQX91Qt3YPTu8kRmQ1RFfkMJ3l0PzdFFd8FSe3uQwVbiu32unLSe9h1CHzGkhCnbOG+ZFK9PuHE
W+7Fso5URHRywX+6GKPjIaJoTNWzsIE4p5mY7hUG1t/XCeKRM8n8eajmXyLKZ6p8fZlmQflNpgM+
zJPh6H2CdJS450vkfbZmjC9pPClCt0p2G8a5Q9o7F8SAdNP9mkmuB2CWZ1xNXPgIENR2yazWw7BU
vb8bijFrL5YZ/wDEX6TZtLqNPuHdwM3CtWu4J8dOHQf+FUgUxhSJh4Rm2Ez7ppT9be18bj4K6GRc
k/ZSgvV89ci3v/BkEV5iEfcL9D1GSOL555FplpvSQY/mOtr5WlmdPeuI/IV6bHqM12FoZM5g6FPm
bnmFiATR1jx8K/pSEbZZBYcygwzNVSlouAgOtD0Mm1RJGkpxVrspvmxrFYkLE7TmoQJpmGhGD8Nj
NpCj05CtdtblbrijJ4xnegmj9pccpvjnlOqHzMroZ5GZ+d6rcUWoBjm/ggyU8Dn8KdxV0pvqz4Ow
GNCuYbALp3CA9ECZj6YN6+tKTe6V7p3HKMMDPUpa+NQWoGRIzB2+fCXi6wE7Kvqljjh32hqWfOs0
3j4GAD8siOyOQe7YW1Vz7+vpX7/Sr/LOaVmJXTua9dkbID3ChIhY3VC86cBqjN8dDDf9iJaDU4eX
xl8nshU9zFzRyG7tUWJb+ZeEUzT/FDFRf32o/Qspm/ZUxP6LTht1r6hIcoi0Z1qX3S7O2wmvEJj4
uUFM2ajliXCf6IvmvORlEwW3WImagAvbfUQLBqh7ie+TRdxr2rtEng7tMZvq/lh0vQTdL7chisdz
qE7heJ67tjuMAYHV9TI+LTZPHlTv/wrGZWY/GsOjF3nLpVrm8DIatrAvTjFzbrN8/moNoQlgpNdT
mkISqGb5zW/k6p712HKflzZG9OCP8SelVnZ7b9P+9VPhvjTeKm/jRozPxJq2zyEn9WOh4i0qSU3V
bTKSe6HxSvvRksV0oOOWAmViozFZYw+1DKcber0kvXiVOvfScfk8Ww/F5zz4SLcXL/jkJjB6oohw
xJXthCorzr6Gcb9+Xmu0qwpPmHwXNtJjRoVh+lpqWJTOllsV9MDy1epUR91NYh+U9fREQtJNkCqS
7XC0uA9nixM9qoADyhpCHZ1B3XlzCOFhTOrD6G6d87U143WWeuGLTbmJhm1HuG3WJnv6/+rHkAfl
cSRm+yexEsGVadqKNFd3bvetKcvzWgzpLZEzGveIJUAUB7End8bmTKXJ2J+tU96fx7r4VrSigL2f
LRhxRqFz7aA0PLMjVw2CNbKDm0zFQYQzN9+5Hm8HYCX6lkl4U8ZJ/Fn3aElnwYgMGDp/IcpyU6Yl
KwqxYvkKdd6OKJat2VnAPTQXChqZhd72Y8rd23RAY1EuQh0J0oEZ7LdV2J9TXhKrNgzJBZxAcuGM
HbO9zAr5DWoMdV3k+Lt8ch0c9WNMa4koHTpxRgSbmlDHOhtYkwx3VuGMABmieshzEy472TdpfIB8
2u/tHAdPxiTEPdTYPEeVPkRUM5/xedx5APu7fEGSMgXzet3LLTpewsBxSzZ2jsn6gdOxu6QhsFz4
RV9dW2rRs0HFWG5IW+w5dPAlVfk+LNDI6CQz5zPMF6I/JSEHfpcdGKdbBy+ZT9LWgGZR5na3Tp3S
9FxR5juOQMGeNcV8KIb+i9cNw2Ewuju6OAbsyjBRJ78AwLNJ/WVmiyHjaVkvUs/HysHvve4ki/mr
Nxv/hpriFs+X+G6JJ2ff+O6x3uQiRWMonSk/z+eGjK4epPcbN5mQui27jSjOMBeaKvocYtmHnbBE
zgQonhttLhQWgV+aKspvAfUwJXH9/KYaO+eWebmlNfVo8Xsfkz/YXyRQTm5anmXV1P1Di7U8BGaB
EVnF0QbfjvProuQPL87EZ79wSEC2cF0GdTnMYBuY6bT185BnE1kaI/Q/mkTlN2uH8pLaFVqGrfxP
NiRWSaI33pdNHp/BAeRGkFTTXaHxdm/mIP0R1bF3CCM5XKDWow2SLSC9uM1FRw7G8tbiLkJYZQwy
qgrOp2S4BbIThLQVgM7Kdrc5OPNVkMc4O/Sj3PtmyPEPmtvwaQy7drnMxjG9ETrW9/wue1IZqQh+
6n9xaLCdl/QDKCZ87+T0E4kyjSiJgYC4Q3mJx9Gx1aM8wLqLdtmgUxxl/ea21h32D03zJdWGHboB
u+vxGiaUKhT3cLfFQ1chrnSatrhrrRwJC7EEtlEFHRQ39Wc2m/UGlj478xh/kWOAyXqHJS7Ju1/9
AFEk+rKYpn4Nd7LEiafjGtk1UbF3R/QzsTciAId0jWiOpvGefEwUTaD1iEyzmtoT5t4T8ojih/Rb
5wuUGL5AWYRXkYzSTypsUJJuCoTzDCrj93IkRmag4/gawfo6DN5Yfg1J2bqZvGa8XnGhvuASX+5N
R8Btk5cFmXg0P+dzwgTFDtakD2MviFtyowD5cF64qYua2o+b8nPjRvlNMYOd8Doc0tOCorv1LER3
P4LTk6fTadSggE5TMU9Nejd5S01mLBSDHELZa+kmHsU2dQOe4KCn6QRkp1grG58MgxXoU+HoXvlL
ggHBiigERuKNx13qhVZwdxKOKi+o0s33xgmI6ssj73ZMMrr3TtrhmhLkXxzoTBHLAf1AmYgQBBQl
+urxwM2s8IKrixRUk3x0Mlfc4Laj6jqUEf4PPqSx63ZIV3ZLN9rbol2voNi1OMSgshVGtVduTqfM
zTUwYSZ9+hVleLF05Q8RKfXol1p0EJfhZXox+SHhVMW0i9cgeZZFkJ8ysdFR29XbB6sZiditLb1y
FJ7Tal8xkkz2Iek7VzGbWIktQ9lf9G7PO1Rj+Fy4Iy26dHOaY/n1J5J95M4YQTNynUV9v2Lo9sm6
xnkK6SfBCnMQeeRDorGFGJa70avGa5G0myeBrYcvq9Urng4Nh6jJ8l0BpxfrAtGfdFI1yaMdiPLD
V625iIvuZUlFcPBT415MffKzbuL+OScT8Js/jOEFrmTJeVZgnmasnx7NVDg7h2s3NL4Ic5TRQJrT
pqb9sOY+Fr/0dU6JDha7iy1WE56tQ4Akn4DzXacEZ5+b+sAnxcisfQw7Q992GJPWvWudHMMop3aw
VBKzUnTZ47LZEM43fM9LbUo0JEZx5e30hnmKuJXF/WTXRuzrkWCifZUEKE2GpIkRYkamqnbTmikI
aoAQ0KhrvJAuep2q7nzgkpR/GoByIkyuNgxsnWaSMFPldhT/kM6DPUyabcZ3ySLFJyeW1bN0uwzG
jtM65XMzExSCDlNjTQ2TMKhfimlxrrtRc6duQhS+j21YAam0gGfzM+gJI6BIQGgOYljDI/ETSMFT
1Sf+ndMkIfJvC+hyNKh0froM0q6FGYwtYOul4ipWM4MWlg3PGzNV3IML5aK8fQcI08D6xP3VDY1g
4qp6oCNR5mBMfSaj/lSp0q8OU5LGUN7mLg3unG7gad4xyfIddYxnnxtGks3O3dD1OejmrGLyeQjy
U2zoTVmSLrWxu3ENWPsv4RpgXZAuxfYu31CYPOjIHJ4D2dQMcpnPr21Fvf7P/IYfre+4aQ6t4v8j
JLOXUMk5LQAlqcSGp8VdkHlAX3dRpzBoRv9OjRXgVmhjcLy8ccnUOS/MWxejz3znyp9o+z7Vq8B6
KpD1lqE0pS5JWpEzlM9eU6frEXmkwnPXpIC3iGyBU/u3V/T+1mHoM0JntUAfu7EIgJpyiA8b6AsB
nLujWL6N81xlt5gRIkpIKWxWspC7gZ90R3J6iR5auuZXkQAc1ZTQc3c9Uww6lyoOsbSjobFy3GcJ
v61KBfOhgp3kvcpl2CDivHT4R39Gxj8o6TcA1Xjcw41P31IC2X+Q37WyrpwB1PDIvsvMFjGn2E2c
5+14CMd6Is20HaP6vAnWgpRyDeBww5ne/UhN06yXNksxk+v4iPoUlZ6FFEDNLCAzhOCO9BdyAOc7
dDuRuGzZhZLDBAGq+8uX2FrW/waBSeTWBHWwOwpfa/ejZmRKPK6C9VKdYuhW66115zU7TgT10T1s
5M8wBhU8jws7UdiAKAH51sD3j38eSfdjjwG9jC/8rVXjcm30ProSZQAbi668/CpO5hy2ReKCAr6T
G/y4DEniGxyZ5mdJzdvgkKnho41hLYdfk475D6o1xJlOU2P9mJrCl4e5Y8/CSF1Dl7K9hJUzZnLj
+fVvMK5wN7BZ1yEldFi3Iroa0mrizot53sba20DIP3/F3zMdoA4YBtmVIgyFCAL5sbGTwMvyEauP
yNlk4nBc6fwhGbO0O5ABG/uvcZm08tIUg9JHEuVZpX/+fLlNxt9etPHcTYLk6hCKnfk4xNKDiswg
YwbdaHBIk0Tsn94c0TmpufBFOGYXg7erh4TFP6NngNmeeOEdOdOJfQjQRPmnWkbQdYa3zs1fHu8/
89DgKwi/QgJ1Cld4H9ZSFLWAhMBLp/HtRbyTGXCzgTiwCSCrp57D8MgizqaLzkcccl54Irt971wn
nhyBflZdnIoSbOtaefSkdwhCVnkZiDKjoofqKk5oi+invb/rP3+BD74H2wv2pStQmCmwOGP8jTHx
rzbZvMzB5Lig0Cr28vyic51YnHVvxMciF3Lat3VOfls9cYs9ejhC9Cij9ESXIajy7mcBQYejPLfj
ljWcR6fCciLdY8K7/WMfCcud41CNPL3D3mk/YEYYFT0t8tQhavag+4wJbLVUxZVTKe+qUyl6hb5Y
0+wOAi3Jj+/fe4Xbx+bczeb7n4dg603+NsNCgTCOnqUXwikwH+1l3SINBh20HvEZXGC+i7LGCE+6
SQgD6r3bNYxOoR/iepbd4c+f/Z/pE0pX0+xl5Pl//+P0GWBANGANDqy5Sk//9Gmb93d5GAv2fsXE
7s47O7Oo0jglByHJ+bODirKm3l+MNd6c6/9nFOg8CxdFny89KNRya138Pg+gVsh66Pt5b9ORsyiT
iNlP6BxI1ix1vSSXjYgVSR3vpVoonK17A1MnPjicqe7lhLsdhxeybrSk/pyYR0eXwyseED0OEqOj
SCTQGdHITrz1Ncd1JnKYDqjEFCGs/emWwAfc9/48vG8pDb9/KyMUNCBYT1tX/ePsFtgn9iaIpz3u
sEzINfMw2SraKBMXwAVZ82VKnI0BuqRz8jhmOaCBF7NdfMvyNYuxf7K5IxPUMzL0L4sllT7aiBmm
0vt+nLxxXA3G7L8WegdU52YkC+N6SVvoaEG2dXPZ+8vwccQ2tLmU67q29MoGGX+uiYLo7qAZjrjQ
aofV9efvLn+XVfJGJQsbHQgKTqnogn94o/0aVBLQGMfNtyabtSI0pDIuuA9rj5Yx2pOtsxO9dUQl
NQDhC93oYsq5VIZ8oj8/zu8HCU/jw21QbDSh5rjkOPl9fpmhCxus5lzYoIOoXpRSOEM6ud4K7Lfa
L8n7LDnaInPANVMfreefH+CDmQ6fzyENH4AkXwFbAW7x708gx87UqE+IGfQxdK6lsvkJFnX2qWOb
y5+NhiKrp2pKdmtYpuklfNtY3rLgBm6+dZaWj++7QS1pFj9Cgpju3lu9f37O3wdqe0ylAsU4ucxb
CpsPJ4rvhYWr8qQ8acz52Qa8t3ayzNow3aWuQhmmMI9e7vq2oY5PoZX/7czXv88czgRlUGVoFB2u
kSrwN7bHv86E1p3UYGwkT5MDe/K4YgZYHSANElje5JX9PAd2It9ScCtH+bYULdiw6643bT0NXPyq
tQ0Q8lnM+27MOg7XxYg84yxRJfnEeAnHOE/mwbqrvQBvEs799GsYbZ1eCkcou+Nbg5QOLztMp7mx
LXsvWKbgsI6dfJVDAMeOnNmt8Ifua29W0acaL9Qx++SyEip4cUtdwdTqYcjieDh3wK0wBr46ebJE
P23XmxWG0dR3d9g2Vc7f5tlHLgyj5wUiZD/nHYZ84u+jJ5xlbZQzmpNtA25RyDE5VQr6GOwFfsW9
ALUkPX1UezRcQcrj6jl2slR+N1xws3/e71t/nlMf+Dnb6guhweC3tB32rIEPq4/+cGchZGP2vhiq
tgVna6YW6mdyAAOBMgvlIbLC1aWXi1bOK/qb940+zRLhnFZ8+qvpLzvCfx/KIPwJWIweh44OP27O
WYHuxMg2PbxLBfDyYhMESuCykGQVW2fglWzOsi76+EdULlNx1iB1bf6hlOnWaxetCZePv4zU9nZ+
OzEoAEJmPdMrRFb0FrL1r7nfO0uaSWnTQ4tpQf+DK2XZ/mySiXUwwPSJD3ELhxkOU+SKe6AZk12S
KqDK66IEljp0tUsyfKgHHry1FeXPX57v97XJm0RvT82KpJZDmsr8w+ySoxRTNsf2IIpQd596U64d
YpGqBIozsYddKdQQt/vkLagwJSSJPjAPjY9J6JUBnWYv+8sDub8NGBNLsGOFAgaQwCcAHf3v032o
Xe6ZfoQr2BvNZjvkCzzAIDmfYfkwB/vKaaJ+T0ejZ2uY6SyfTeXco+qHktUfqoDWw8U7u+PPT+b+
p7CjV82TuVIbTSdNf9jG1JSQIsztAXR4pHyO4INDuE57t+6+oFmPkquMXn/6AOcXrohVEC7gOYDr
Hd61UvUKKLwXc0P0bq2r/p5E6z5+TBzVxVdVvyTqU0xMKDYFuGYNuyHyl2HPm+jqL3qWeAgj4F3H
V1SuqrpIxOTE1/D0Tb6bzBSTjrYBB3+pJ3/nN/MyNJKocOO7QfPmmP1wxlF3UODB0TuFC4QNTKjc
bYN0i3B6fifc/HmI/1tjGMUi9jCC0NtV8eNqSa123MgipeCO6Lu3RphkOvbTkKMAmBa32GmhGqy7
3pj3DT/iH9yKxvSRPLXi/7J4OTrVmxaR+xhr5Pe52CKFbl08Bw4pInsLGxaMYF9PpbqBD95isYsE
qKthp+QRlgt0Zjhi/JWGw00DkN4fh1ixzt9p+mug2Z//PF4fquztcEclabaFEmz+GR+nZJtJAY5Z
lUeaiSZ45qwoeyRn6wIG+kYbovPHeys1rTfw6jcqUwqTWl8may3xoE9j9YKaHZjq/1F2ZsuRG0kW
/aIwwxoAXnNlZnIpkrVRLzCVVMK+BgLb189BotpaJMeKMy9qtaQikQkgwsP93nNzs4EeA/hgQK6f
DiaGngtTzWGiu5jMxjEbVKvuVD559nZtiK7tnga9zeRsf//BXoNdls/l81jZmDkdGkruO109dhhp
M408NYj3sE4lHfufLIZWnlVLy/cL7mlEZ7//pW/UsvxWn8aEbaKTpbo12ZZe3+7IZmt10QWgoRCW
++cg3LB+EVa/CDRtMy4Z+1XiVOhKVvspnpeozI5RYzGowT1BAak65CxTegQ9YTNq1RasbzQPw6Wy
ATsSlF6aHyl8l6L7v9vLcslsdjSL6L9R4vpv+1aeLCzOxFmE22fCRxKUGvMDnPpG730vNuIDPtZi
1+QdlXIxZ/GnBCuk+uBuYdB9dxm8tgBfuALoL+++ucyjLW2PpnFyU2R6FxO1cbCLp65Tp2pi4v/U
gueQ31VZGgjLzIY95bwqiVfN6yqdTBFnIY+NVcZmXSc9q8yqXV07mSIJZ/SnpFtjAPqlTqvKsknu
3NKPA1wDi6A2vTaNmb/zLpaGls0BLzETV0OEPOVr26Bta1p4gEb4DYgSpHFihYH86geTTR+i6epP
diCk9cz374ljGltZ9VdTlcMnvgRtfUKL2Ib79To5xvNbI7+j627iGkKkZxdj9IzJy1Vb266Nb6Mj
9QKLb+rqUliJo79MoyvUfhXY0WymV2waYZn+g6wSbc2mlU7hnm24IAMaeyMLgWxHyv0EEETkACCQ
F21THav4TihYTaukLnKxizzVMoZBP/bSCT9hTzKPdYLICLQCcX7Vwcj6ObtT2BLE1s3Ru0IXw3hS
HTvpUjCvNZpFpKD1UGuKuX0Ksa09Bpkbm/gow9H4xGNltXheF+1hKxM+dRQlM0azoa0oSdeDrDmK
wP2+So5p1/RGzFDd9W+DXqYj2CrRQ8ZEUzXxYRM34c+tx5JJDXQnRBkJdz+Q2yG/884jd7Ityeu+
ag07x+dnr7OJVTjKDIomnrguCb4mu2rfGW4yHRQ4hny71hHlMPEa00Dm56x/dhU1ry1/nA+0/Cl1
uX1k1vOgrLfSliZr5XpOG72RxyXwEVp+DyrISIcCLYIkHCiMuuqU5aFZ36BHWtSiV52k6SfMI4ZR
R+KY+XNs7U0lqci7qDZSnk0+PZSUZSTUNOj04fzisMxrhABO82TEeZ7sPSLtkzuoCGWIzcUiB3Um
SMg7JnhXsgujlVKfKda1ejYLhnef/RGU0ctQz5kLeD3Hj1IA3NiUBjjh5zBXkFvyKKa1qprgEd0e
/UESJ5ZLjkYMdQemr8K7sSEDF4tGjTPubdt6qrmzU6+1v9pZm3n+nhum47s4ULY+ZYDKA8ZZ9dSk
/8gmYdZQmqM1nLIZWsVdbEgQUBzeFp34XKa890mje+8hihOAokx5ClonXh10e6t0c+uGJ2Bsb8LG
080Rky4HmU1SQkhmOltm+3YcCbCgjxX1z+u4B+QRVy+FWnTEVZyhd3ZzvCsQKpZ3cR14ZDHYRAnL
zGUIOHNNxIe4QUPf+5emPo6pHTcKn2/3DTYRr4Lt+Gn3EQPx2iN5vVyzYbuWeTU3SPtt9CUjmpoy
1bFPc54GP+gTAlj3U6+7qezO26K7xgJiy56/qsZtjFNJUfc9tcs2xyFVkpATRsZgHvGvJ4tNGNUJ
sKNIfCnpeY+7sRlhBiyu3+I82bw3T6XowuxJKDNrUMKqMT82opp68CGYNnZ4SRnxe70Z/OU0Zecd
7bZT8QsD7joZmQMLdGHV0PUzxJICiLQspTPtDB2Y4VZkOfYsStlRQtx2C2Xcw56R8b4OGz97yktr
bLYRj3N5qutiRCk7WiOt8ykc6+3SqQBDHZETg9unNxHQVfI+b9NaflDAvu/3O1QIbEjXnpVFRft6
T88LPpKF1xxHEgnD4FVG1QefcjuqH4mZ7cgggaPpkRhf/RlbfkZeQZ5aPXsJvJ4fQ19jT9pmAfSA
I0wBsAe/LzmspYL89wMRUFRy4uFgz+iJE8/y7/91PBw6Mx8y3w/OdpHY+8LvjPLiDxaEc08o1R6m
KqT+6SyPKSCv23Df4ov3NrkkuGM/taEb3EZOFFi3RdLU4wljQBifVOmZkPhQZdlyj0Z0KO+Csi74
oXmoKJm9ATbL7WzZg3OIujD3Pk9ZiMr195/tTTHPmZIK3mfQIhcfDz3gN4cHfi0T/YJxZHw1INAm
Ba5bQuFKnjQtVnObJ3pp6ciYjN48bU11ASKVnGqPdS354Fz5tlBazKqW4/nSNiVMD7kcO//1RcvQ
1QQrB+NhNe5Qo/eW2tnKtw6Wss17UeS421C829NNQn+2fKIZpLX1wWW8G/G5CzjP8Dw6YowaKdtf
X4euOeEVEYrSoSjFP+CYRjI13Lp4sIaoIs1pEhrpi3bj8mFRJTJ+smKOgKjjgjGfLx0p0fAwYJl1
p/Wc6V2Nrd5YMytNafvgm1ezfa8BNOm7kLQedd9Ori6fC8+yG3tH/8id7oOpbuofGOnL+oMqermr
/36i/cBkwhaYRPdQJ747JRcRrlQqPvdUjWJ8SYw5G7YBMjL0SEzGCVxmb19UGWOnPrBoue9anYEZ
uCyq9sKPod/55oDuWzNRCXQiT+tCym7bWDQNwr9GzTq66aBf/GiyHFxxJjgt4dmJnkIbTdsmNfvZ
xFuQtmpfI+49An0ho7nqK2r4avkHxH5Vzqeqnz1NwAEa0Y0sCE1hNY9Lgg8IZb+1x9jG3DUVdnJW
jpe7yVYzoDK3xdAP1V0U9/HwlAqMM7LybAKseqNuOcjL7jlCT4L2AfXwtPVotXDOcvQjBLPgzy5T
RgI2aXIPY4v0HdYzh3CicljNEQ9WbbFNjSHsIMi1xWdZxijNOLTPLUxmUE+7MXabuyHklTqzvNEf
NeFznJxZJi2xW2Ood1gbnIrzX9b/8PNAn7y2bv/4YC24Jpy/fiw4pZiSJ2IptzlkvXnu+zASUZfH
ZxKQqO6NZRy2ZZc3sInZxQKBHiMLCH8JlmHvSK9bkN9OVxCiQrVKGlpjP9R5xMCzis3ZID9rJN1A
4gjFTWwWoXtjBbVr7uj8DhVmjPnBWSqdc8o2kx5xXYFGKZvRqL4BxgnuETBBpBo4jaA240gTbpCd
Gz12arP9hr5Nioq4iyHOjrmT518mRc1wtspA17e21X/BsBW94Bgk0A5vej5/Y3zF83IlKN92MibO
uC/YxQMsEOaW8ld1yMBzr78pg3kcNsBj0uduIPsYlWHT+jvLNfg4sQFS4ujGXGDatbLYBY4PHd1H
ohVuwE9YJdZV/EOk8RkNXGCkZXkk4uEQ2aFn0whzlHS/RnqYw3v2tpzSKmVFOcUm4+B7eqd+udW6
MKxDtKRghFkyd/shAgFyafEm6sPQgInbWQXvx6lKSHeZ5qpKd7nIU3cbdzGvihZNlz7HlsFTNEAx
hBoxCbTXedNDgK1GP/7Lt4r0vpzCKf/UYma06Nrk9PpnbMonmYT5oxnEHEIbu3U4BaAKocmYm97f
mWwXk9WEJ4QMOz+Yd4bRLdZ/jBcgf2REQ82qZz/ZB0YKQwZrr9eeCnvMozuGPcx9y0bOza203Ra3
/cKIWUfGk8wBDbJFaEbDgAbB4AX1P7aVRWKfa6pcuMWpuOG8JLsH5RVqW3paDodKhU60cURZTSfZ
58MngZOv3ya9nCPUz34/HMKu1AMUc5bEu2pMFtfRKKHtwXH80pWCvlxq6Wn64MT9v/S6HddjV8Ue
67Kive11W/AyeGTK/JjprkTUjGcFORqi0YcSMQVwKn/w1dnXgOWAVi3sDI5eFgDhoA+fzMpB3vH7
N/xNd3RpJPtAjFjvETn+L6NnL9TxNKCFO04tVMo9skF4Gpmj5sdmMnS8CZuZNx4Id3QLEt9hdHDF
p9jcp/zoVEYVRCAGivyQF/4Ub+yuE+GR9ZhafJHdbDuVJmI/+p3pncayq2kspIZxLGv6VtvIH23j
pnZG2SyCNLjPmVFU7VFRDh1a7BIfhRe/uQHYgZlvU1Ni56Y/ynr6pnDTNeK5fkzR2zHFTp7qBnQO
kDDo2V/q3nCbw+oAXQ+Z6wEyy1XSfU5V3TYPbSen8YNF9l030DW5KN/10RAZvgMf6PUa2wu/11Mn
0yOzK8yCq56lKGDk7YMiax+9Ki+9rTGP408JigLK7IhXOTtUgGes75EHn+efQGVdcbeq1aJrI2by
VLaIJmjAbis7y6Cd4SINNuvg3XQsztsDczUOWL0IUpR8v3+y3g1aXb5s1DD8AMatDKDfbB1d2ypb
GEZ1XLtb0hP1i7rWQY1fU0B2fV2rc+VlifVrnJdSbKvDKn7ioOM/pJhtp/MU4/I+TmNqNfR6FhDU
B1f6tsjkSpmyeij46Rm7VJyvb0CLWcsIGTUfi2ouin0XCzBblQ+S5UWwdcTbJJUKKbk5V96R03uf
gwfoDfUYBnkILLt3zIvCZQxO3u9y+6hyfFtellvVoUtBXz2AwgI+hk2K+YOVubS4fv8J5HKF/96m
0Y/gPmUnsBcZWvCWe6ex3RXFWNhnNP+4sqZggHKBcpRDyNVlvo00K8uNtj1IkjTBO1rhoVX/CUeA
F5WiDhbRulzbzEXMhQ/nNF8ddJz+wTBKsYncZZQ1Xo81BVrugKNXBHpNJ/isYD7TkEbesYBgMHsY
4yWItTl9w1GM4ylDc8PEpc5S2T9bvkg+h5h27U0ex5TDUNT4yanX0yfoUYUST8iXWtxmBl5Y5EFX
igxNbCpkApaWzcJrQT3hxeavPOKL4rpI2r9jBfEI71dp5A+CW/XM+h28NFKb3U6hhD9PYAvvzaAk
4MN0cCYgb5rHv3pfzNG+aGa+h/hKdJPQnqZTTe+MuMokbG/dbEnk8ifQNDfAb4LpDx/2w/ff30K2
gHf3kCkIbWGGNi4d2bdt7M5uajW3NZQNSzCa8oqCJ52mORe2ylay66raZe1c/kVDs44OpqZR/ZBW
CpRRNDEHO+JUKYuTC3XmH5GBtwXZEoTzHrd+NX1K0hDBMQN7eMZjbeXqW54WowuRStrpwUlwkZLe
Iktvn9aEpwLedBUkUe0AeFmnIZVI3WGfDnyODcoZJ3wIagTAzwhdDaLaIhCL24CRv7WlhauAH48V
mXnxdQyDoQ3FzC8ChOja+gcD8mI6UxwSw2eH1MghsgJ0Zfnc9fvWnVPn3sgdQ7JxpCbK0tXN7Qw+
Q52kh9kNWYZ5yeeu5GT8VZexzcwV7NMDmu4JiUnWBUjrfRqfm7UKGbAmxuTbJsXfPF54btwrsYzZ
6YgJxRVzvA1jh4pM8MI65Ku0Wu67AMbHCaH9/CdPE0B+hy0RfKEv22LXW7g/f3h4yvXPBA0qO+hV
wxCpgb+PBCs64awNT7hqw+af1B5y9172ozx5ociiHbnK8aPXOro8rod808WJEHNh0VyBNY8JnXHn
Zrmz4MhCAEmGGraiH/G3GEUL24cD+M60coMBY9SE2D8CSx2YRsqTmFsrPfpoZCnNzWiKyRPC1/T4
+wd3IXu+WXtcZmxSUkMAcKdp8Hr1jHOzmpva8c+GpRGzltdPOzNwADN57VuEVxXg0BUlhZ0bottw
sjFw/qi6sip+6NL90fo0fMjjWyRhU8g3u9XhAr6Jw+k2ZaZLyB5nZHs3Tn12myQqe051MRMVGWfm
uBuQpiI4LiUef8p6QogKHZAXjTQWK3BBWHfahNwN5Sl+S4GdRh4b0zVO5DzV030deu4fpovc7jbv
IzM+UxebuMlFMwe7339X778qjyG56zCaNZlPvs2BKfhQcJoLceb8hvZjRTNQfk4jk8chvW9lh5R1
qlNNgx0L7IcbxZtyb9F/MPbFw+oG0kc78K4AbesJpqPKL01kFeNp8oLmu4r8GBzLRIvxIY1yijbT
tx3OzmYINJ4zYdbfrLNz7cXLNw0ckeBjLyHATxXeiPkW20O2l7ljhgh0azDindlStP/Sf+azqe+s
iWb5pmt1Ft3wQDsWlH13+EqjzsyP+VU/SiHDYvf//Mpd5pEohpGQGPQU3+6MtiyMJPUY5q2C/bWn
NdYDmZVy1r54QHhD2zmfy9HdVzAX9QeSymt466u9GeIt82jXoYPsohBcHop/tbBAq8fdbMfNZZja
4m/6QOn4nOC5IU5wnpvva7/f9xvZHOUVNVYO3SxvUVJF/d14Ze8NhnAYnYV5k56M0e8xhF/vwfp+
cS5ggbJRwkNv9CseGo5IIruMUPEd3J/0G09dErTWCTRlk38R/NljOxnWdB8SPBAVqfF9rt2Bs3Mt
YM6ewmEJTUS6TywxpQKbetuA3ofujP9SbSwTOUmyZSVnaKlqXQagw0caJpY9RfbB5DiVbbo6IvkV
V4iLhK0tyDwMo8Y/utmUS80wcIiHnRsmPEgqJRXsEk0pLyfgGZ6ArnM49yXhVAbbMEWZeefPk/2z
CMnp3tu2JoE3yeem2qcB2EjUesuGYIQZdL4VPjnwQWM8MZI3vbqWOHbN835pIYCWLyk+XroK6znG
SBcxAosmkEh3Lmd4PMjW9KWx4EqSitLH8w3xbvE3r3damPxzxBDPnkC+79BO9dMPGjJtDWaSSDai
1Mr8e0+KVHWgH82i3/oiFltKdKO5yKgLSBn1h9TI9k436/hpvc5Q1bw9sy3z9DgKgTKk7ic13iRj
2tiosCf6CCXkhrEi67udLPVBx/cNDu96BgRrh+qXY4ikxfnmCcUAO4wDyNRjmfWFOq8bXmFR9B6o
W8fqlJYCJkGAaZatxfAXy8J1le8Z1rS7qiFtAb6QAgmIIcbSe6ai+Fsra5hv1NjICk74RCsgKKog
O5HSgHdbMKXgkb5K5KOm85iH0pzgOakz9Px/V8iD+w+gQbx0b7YqQk/s5cDLNgVclDXh9auooNT1
Y5lgP8Vhx1dumml52xCont7qMSvQA+V+gU91PSOttNcWbej8FarHwvG0h3aBYNplVd2Nk2Xorw3e
F1BKkZVwgpKpT1FaetSHzYZe3Tjdk663ED5FbuNrA6IwU8HOVxKm66lanvIhMp37VW+krkqxddYt
CglaMog4uJOSCjuWUhj9XOJs7D6P+p91jLX8CZqyrV+q3tH9GQp9k+6NmX7Cpr8W1YaP9uZSqcFu
fkRhNHCqkdeq0gWXCfzSnsXEh3Xx0v4qNPO6WK5WwwByPpmQ15q/Wic29J2B/hWCdmjnNCivxzcZ
Zg79P3dKOgUr3xPVAx6RpLjUdBOBDLWt4/+RjdXS05lRIRzX13R9iKao4OGqiUdY+NKl5rnSS5DZ
ZX1tmp5HAaHaovuLPb9SL1GwOAl8iNP6p/ArUX9mh+vEruAhwPKCg02cwBTHpK/mJKN85QjHeFMO
PSSmVT84hdiId5lSU3pe5d6ip9V/LOOBo4Wh2qW9usqR1hdgVQGtV82sj/teZUxNiIacRlYLWv2O
dW/VQDT3Qd5Rq683y3aRHSTb+rr40KJVJDlqjxj2eeqt8Qb5hPaazUqtzWRKpQ8PNi+mDXRU+lRk
LIx83oygCO+YDtBpGNFfQXdjigvtU8I+5h/MqxnxF1x2PecxdgJfjFs7iMcN1gCR/LTrEHx1OU9s
5FvftuBX5B6hlOPGcIc5Gbdlm0Il5d+bGQ+UHhTkvmVQsQoXyaPhm8y8kG8+sFMcnhttwDt46Bwv
Dh7seAgYT1yJz7LF3HE24IlX+5q+gDwC8c7Ui05cvRTuZY6HeAMLG3fpRmOI5/9N1xJx7fdNbUpr
az2B1tebv4wo+Y9+OaGgeTnbNh+Uf4qiAj0Do82WOf52duOOTI+K3lRGprUilSFWIlPxhuk7Mn7r
iuhlZV9WUoF/jwKzk1Xx4kNDsR7XAiVeIb2CBgP/VV413AC9KBqpV+qRb8iieDbOI/pl9w7IDmg7
gkwWFaGhJy+7G62QJQJb6fInJhh4fk8H13LmbcvoJj07jQZ6EYsajkUhLdEcijq1yPrSkLtuxqjz
xaYTXpPfrY//6hiQQeEtqO6kFtHfVqGd+YkXpsuP9CImb+PQiAv2KhGTehyYGgFqSNEmnCqzy9ne
BHqS6kcVFW16FBVJOMbGIiuFPRZjDVc7ZfWC7WaW7LTPgVEMT5kdJcVdTNt0s76eHSLN6iFT2vya
GSLxfoRxw9I/FEjQnpi8eygEIgiu+oi2blyCIurSvjQZ7+d2ssVsMyv2pn7PmYF0cL7cZL6hMOdG
d91U+TuGBjo5rZ2FIUSxd2nibNKPGtA16RkjgfZoNeW8LxbBycFD5mkd1neBQIlysaxnrA+2ZK/R
Hg3XTWk3IFhYDZZFdoHIymsn1SEWftlgcZs+guLTzTZo6RHer/8cPjpCFo/zHa8ttkaT46yve30T
p4QE1JuUQJliW6Ismj/B64czzCxghMqMAqn+Ll0/NT/j3GQ6sv686tqfAJkc+i+tPfXxpRaAkh8B
ZJnzcT0FrzPA1eBX5D0d4+VR6cZTjJeGWs5nsH1K07QryJ7OLbKUZ8uYXtC/AREPOj2HX6jnom5j
9lF01zCA3skkSUHhmwGx4yuMvZY2OAGVw7YBTuBIgZJjQR8vH3T+SlZYUN2UyNTMs5GEICSpZKzu
lpwDVt0qbzmdwg9PK56Rqf/GEuEHp1/v7PX7XP8eeiiLYZwp0zr4nTUWX7g3TXhgeD8m+6geAnFe
F9q8y+Z/RoRGNfmxSKT2cQF05YI8EW94VuacCyHk5dalwkbub/qr/j83powBCUhOpFirctHngMN7
hgpqASeng0HvKu8tWPx+5PWsdNXVpEbIIz9xrqwFFh/hKMD724f9xa0VCYQbnAQ0TXqv4gv1Uo8/
nTozmyITbpZyF+kBbGRjTmnqmZgbGYAJg9Op9Af+2MSXX1xsg+bXs18C3L9rrss9nHZ+xPoSk7Ej
fOINvE7eTPXMvhnkrIznvm5sAicDi/K0gVyAyfYbtnG26JUbDMxo5kNoo1DNHp4eweBu5fr6U3dF
nIczSMo7Inkiu9u711qs8BPJN+HmE99EXVMCH9NajE1NjMt113SHgFe98VXHtnWtudcvZ6BDn25J
auXioAKzNgxTRq+7D6EZb1KRc2d/fxp7p+tgNLbo/Gl4B5yI3Le97q6Cr2KmVY7QheIDxVXIAuEU
WUGgk2O2rO80giz9AMZ+1P9Qhiwyq5F4YNgydUFRnzETrnB4+krdSrfha/v9FXrv2nA8PowImHUa
kqP6W2mm0VZoWKXdnldy/AivQ58AnNj6yFpfy3Nquu1jFdlUu6CPNaIgtLVAD5EN3Pg6nYkku5YD
udLL8on7pN0hSiyig5cFc7pbekJLoNpCyUcXFQ/HThj5dIhmq7NuKtrmCOeMzi6PjAoW5J40siPE
/QlnTBUZ/rnCSRbwLlvcHnzBHM8qaVThQPCjrpqDocoM4aCW7Br5mIITyKjNv6RFTXgQzh0nDXaQ
i/qjqn1dPqXkNvkwMh3mnomp5nGf91nA8zQRSYl0y6h8giOFhxZHS2amX1dR9TKyVAdnDX9YC9oJ
MSBM9Ov6UXfhspyuHbux0FQEK/y8NH3hEKMNs3ZPysKsdhDom+ZoGWTBfoXkRrExeguB/ZcWe205
XG21zbWy8Kn50Gg7JYUKAw2e4MShC7nNAXpMH3QPnEXX8erwzpfIqIiAGuSJNCXezGbG2Rrw8FnJ
eXVq16bLwboohlgfGhrH/qObONajBW7AJa05I2IOaaEcvxsFhLA7NC0BQPnF2NLt2MdxeVscLJ0j
/QAmwXOmq/lx/ckAEWRxFw0NmQVaB3z+yHVzGuDINTrlb9uRSebXucd1tp2vPuDJSSxy7qd62kW9
a72sZwubSksfssCER5SXbuudHKO37wydR+adFdDUUug6bKy4TSLGgc+SQJeMIsG3qa6dTjuvDBOh
wuh+9PK/Nq3QfEIWbiPaxdVmkET5VtTFEdQ3K6MF3xIs5EzRJPi6NysWddWwpjoyjV2Giivc4hhY
gLprU8hI6Ap+cB58b3Cjt4T+Gku7hT8Eh8jr42Bam2XVtfgxCDTL2/sy9sroFuxilR0gwhuwfgvX
7/9wHUzZj0ueIauowTYr/m7KhjJpATiQiCzbzH0UWDvHx7XqX6uBnHw9amwrTpNpa41AbW5Kg3kY
FT4+aFlV7kvYgRExLFeAtqKfiY6ox4u3JwON9lvR17F1RuACk6zyhJcBqfCD9KCcavrOINHgEG2h
eN8Nrf7UmxBeT50rjHInRowDd6gkeRvdKaVDss4Ff79Qmu9ejWXetICe0bJz5946FGtfqll2c3CR
TcDO6CS5Lm6JZWqzkznKhKQPHTwpU/rmzqIB+7npyJTaliOC5tu+cEooeyg45OaDy3rnfUGUB88C
xRgt6eWJen1Ts8lFMmZ74cUWHjpexbil2nJeJ+hpYolgYyNVsfthAciLHktRS4JF0tr+bOuR7cWJ
PI2W3Qszr7vjzhTOAVkG9aHfuB1S1d9f7Pu5HZdqmLgQ8M4YJu/F64vtk7Gnusqa2yEcdfoVBl/v
cU7qSxqy6BszebtO6NYQmtWbdC1sqTE498prIM7aMOAczEb1q4669rbWiZD5qzfL5PgobDOdjgCT
vRapVJzl96Qste22h2oT3ug4GYadHUQNuYn5EDYoW0FpHCM3sMS2UuZ57fzGDW2Uk8vV1bfKtitw
eMuCuLhm++nnYDQZtk9MBz9Luk56N1v+/JW3qQ1vbfhrzQ5EAzsXBRZxyFUVgcVjBpB0pymbCUee
x8CAvMckLN5GhjMMUGqHMd9YwoszqNyFyg9SIJrf2kGJdwsURULYKC/hxoliYdxZaD0sYj+NRulb
dwBSt50Tn12SpgeLZ5JCRfloZVsaR//eJpje4z6hwbxgSOiAvbGg6EZQzMqph2tWZfGNoVv/aZRj
rS4QcayR5COdVRsqs+JkxsX4U4wOMou2Qwy19VG7EzHCc7AUN+7MqlN36U2BbFQf5hmQzW4StqjE
Bw+f/abSYR3msWMgAV8eyxZr4OuHTyVxiahbWJf16UorLdNzZNa1fnD8PpI7T4BT2jI6W/qzUMyq
M8Fk+R8zEGjm2EFh+mROA4XbchTl2SOGicRxmSi3fgSS0D6vwiAyWlgevMwAVbxJA4U1iX5j/cPW
NE7P69SruBp5bZVEJHjRih9xQ7nGn2t3Z83ikkNUzg9zMVLitJxXrOcul6G8FLbRTx+IIa8f/V/3
k68GQxujTjyy6HVc+40iAGoTOpYs9i5YeEVxNOVoH+dJ+bRWOFbb5o1JGor5QFQu5UoxhKZ3r7y4
j3YpfXXzsDbywMoSdQK1pu7UxvYFIVuoRH15i4WaadloQ27bsvbEDm4lp4e+1o8N333pz+auzU3+
SdljWtoVocnBGqlUH91OXmOdDdPo4KFGxSD4Ml1NhM3vF6Y3dTpvJ5gE2jQMTxhbsIwuD/y/hhZR
27BIFGTocn0siygxlXwMoojtC7AOHO3VSbI6fAKzIKO44bt8IvDJfqFeSpZdHBz29v/iTOcs/uZ9
I+KPy0Py4OAYhiXw5tFFzzEGsNSGs2aGdzsEjNM/1XPjAaYQwwRg1upzH616PJWc43vknKCU2oj+
QUA2lvXMR6utmzWXjahA8lc3RRq8BC6Z818di8PyF0pwcnzR9BsPsIzKBGbgMKsbYPSZeUHlT6wS
wG4cjgbuJ/VCYdbqWwBVgdoNQ4mnGThts5gbp6pnuXOGJrS3TRvmwUUTLvO9Qzlp7JWwgHLTlEiN
LSOQpv8LsY9szpLU5RI52MKMoA3UMGi27Q2wfz86+BXhwl/Cqk40P3wqyk0SG+X0d1cbowVMPJyE
z2kpY5odtbmwT1gjqL/JqKP14jUuGhtO4ZQIarRpvK5HV1WESAawVqV/+ok3/WfKh8OfKkK6dTMz
Q3bbBP9XUhFbiluk2EmWp+kYkwDF58zJSgWYXDKYuRGOm5T7LGroCvRclwErn2htTr0iO/tjPYkD
1QFFLmLzPrgkHoAABBnXKC9BneUdK1GETONXshSy/w7UonIa+dWy5yG6XzAqyZZ5tEi2PnFs9aY3
4FlfQgzHC/QSON+e4IDQYXkFAU/yrMTkADmgcW4Tl9YhYVrJROZtLfKbPnVUe9MFNSPlwis7izwf
o/ROmL1QrBJ5lx8yD/raiU1AMMy4jil5Ccp5N5Nc9ohfv+iOySxtVsioaxaWUzI9QiEq0xucciW6
kUnFCCRSkWbnTHWBfVyb8xaNXDIFwDcyg2RS+WUiEjff/Tqfu3omUa4dRpC5ocIPUFljmf+RzK5O
nulLFfamLKrKf8Dk1H+0Br4bVqPZIiaJ8emyAPK2vV4CUEDnnD0CTBVRyQkxr1Tz6EIJ+ywQFNKF
r50huRmzLhcvnV+iPw1xnY7cE8revRwm5shpTV7YLkGoqg/Sg4BI8zXi4cTVpuodnces+GSMU/UJ
O5Dfn9Yxcm2xoG/9OiTtNi3lozMI94DgvyqOFb/uCxh9ZFStX/Fg/n7Vuxb8/132l1WPatQxTaz/
Fovf22Xfne2avbK3zv61edSbVVGcUTzPgMYrVXHmnoPuvLIJEBFz9PzVrytS3zuVeVN9aeETjMfA
TyxxKcC5uCfMXjSLZn/Kvd3o2l17M+Rznz3SEK2z5zyHDFpGYRJ9cLp5h3TCLEFxDYuJ/3Gxxr4p
hNuAwRMNQ/nLzjwbIGa+ObK1Dkgsa43qL3LLOzQWVXRJMTb557jxxuGuNwLtbX08YQs3IJ/dva7c
zzVRUET2Bg2mvYMX8ZI/OE0n5q85sDhwl9dZDfnb+RfGG0b5RzahHbDimU1sIMumupAKz1PDIayN
l4UM4dZfdT7Z9c/IN0R/WucA/6/7idrTx2t5Nf2jeVgYX68f4TByWiKQWwF3GGj854roafvZyQy6
GNKYqErEVRCz0qvW7q1s7CQw8XGh6dl3zcB/NFO8ITXDsEYrF9tcvl3laEWLhvIwZpHT77J+xAnA
2521n+PMo7XThkikP1Lrvj5BL0WzZ9MMdk3CcXCjvLWhYBGbTSZuJhE1S6xmdu1JFsZQtHcY+4k8
hYLXJGcY35QcdatJgpdhbvqnumsHDIXXWddsEW50z/AIG2lptu6lJpfCRQ7RtnC084jIoQ2TUlH9
Q1BhBug0cxb11e/vzfVd+u+7xr2hAciZZxFdsoUTAvz63tQs/AXyVohSJm3bp8GELLCl2RTZ+8Rm
TdvIyCCKbhORCNVtjEiU1nG17qa1b/dP+H3JdkmpTCLEmknrEUF7ZTK6ylzwl2QhgIS+dggjdAIk
7LiQ2G51zAK1C7tI1Rv0SshtWsnE/uB0LE0bnwQpYjwGm4TylcDSlrkQJy9TUXb/n4OWkaq9Xqyt
zxFiDPeDnhNAiTfVjSSSjsLL+h/Kzms5bizN1q8yUffogTcnpvoCCaQhk56Uu0FQEgVv94Z9+vOB
qZkRUxXiOd0VHaWWxEQCG9v8/1rfQiK+ngsJRX6z+VqEo5hwhaPdLBs0HXpTGNFOa3rl46lN2b7K
pdrRTMy93qRZfH2q3qpzz3bUfiXu9CNgY5LPIFbeVi0Hr4BENnkFB75JW5+bF5cbc0qIgUtX589G
mdyl+ImCtDBjWPs+muBZCT0WX4elN42wtiL37pRbWb8yMU7vbIpWlJfk9Yg1mbM131OjFjMpRuBv
Q6tR68+rgILu6qtOI+8j3qbTzrlWPHqWp53A6XCLQpySLgpM9gaINMvpqy7UkTbGCtZcQdFp3pvb
n/3h1wikk3gVDftaGMtimX/WcPa31N4mfkYzCsh8mLgHwl1aGCakT72+BCfNYOSii70s1Ui411gZ
VvXxq3TktGeDNcPMfUpakinxIsh5V7tCBqsd4u5JfZPUDhv70ybw1DE7dc9Oje7TqfykPqygEyZE
LL/29D2cNHl4EnYyP65tbSoF5SVzbSs+R7rkQDU2nBXvstd0zpNYFp+OR4QMaRZldXn65KWhl6gE
iTlPnJLb19ziU4Tqabj2isfXArUENrmEQN3mm1kxU5XdUyx1bTdIh/PwKXjxVELEfMClacaQ0KLP
01lui2lNg/WKtqrhgVZjcucCn3Cw4Xqj4DWjkZCjpzIlu5CCDVBzN+gVJ/1KgioJm3F2cGyijlwH
s96ASAssaiLkd6ADXvQfpcZK8FTQnXWCxIl7+2CfuhQnJofl8jjVHAy3CCbE8M7HxoqwAdVJjd81
UZSBakJDA2kNg+nto6EYNthszr2uCIFWFvrgO3GptV9PqpX8VQ1I7jMlT5egI5q9r72m4bWkHCX5
QvulHNYEYlK1P6eKYcivCQFmn8xeZD0oasR9tNgXOnWtPlMkr17lJKfyqa2la1/qVJ7njFwxwEeR
oN9wJ/au963tdMKGkF2OIZJFygBsRjwgFWUfwz1SpCASGbMv3R/iL+jJwIvkhXGasvkcT2OzByKI
++o0WlBoOe419Ljmm0pxq7uRLcFbu0yfo+FhbbqLz6birnXL8rVgpAOolpcLDWv8Z6cFb6Aho3yv
stHCY9Pl6QeUXiqIpUYltsJT0MXvx8jO4k00jo560Ai3qi6cgeJfQBu/g7npYkzdVexpss3PGZLD
Sh4iPhQF0NM6ocnd6LGjP05oRhhTrymoU9XlvA2iTTgdqa+zhxN16wtyGsMkfPPl43EtqyYZBmqB
gSFLzQ+lBqCBrpl2C4Np3ZrRLp8fx4qxdBfTp6FnbrnGbAd0boonG9lFfKeN42CTu0MPc/zqUKCf
N4wSy/xx4ohFkkgs363mi5r8PBfTCplOhCKsUMuTNpUY+cLivq4VzNfT1OnmmbRv4k2axNrE3NCS
+otsGFKgR+geg4CDTIJHdkmUfTS06UwVxGLX2s2NEV0jcJicu3EiY/kysU0i56aI1RKMtuHV05fF
Mp269wXwqO5j+TpnOZ1ld1QHydMckSLZHDttMO3LtcHPNa6yBpfVh9PpJH8NA0/7XnOvSP+tv82t
rddXqmqSD2o4LkT+SJuGPZicdbSOeodntjEJxeg3OZWHZG/zOlirUsYwLb/RcoEeWkM9kxKPtKpd
OFpaJSqYrlePTt6RgTYNfTvtmClsgesrnatL6rBlvfdmuRRMHE7SWhgA6wTimD6QZ+GYRhec5pwC
XyRToGUwiE4NebAfkXplYbNrQlDGc72zWAq+sHmfMREVvbd8T9HIa4BeCZme9hRBpOq7zLEFNOCl
bPcdpWjw+xKc/S4fEGTsSFeiPVe7am1uMHN4XUAK2Gxw9FtVCXRyIFz4eVOVw9GkR5juDJN34XK2
Ila4U6db07OsP+gmibnBnLZZgRUuwxAKy2Ca1Z0KUi0xaU4rTCKR0RnVx0GwNtLrqrvPJQEFCd15
IKr7bGTwbIlGHoZdpOCX26CLsRjx2dAMqFcQU/jUCVZ1UzYTSjC0nNRcdivrbEDWEssk4/h1meR/
XE41dYhistS/gkNZX6N1jp/uCJg16o8cwax+tyhgG8hzdnpLR3qO9cG5o0tpRtU11ixi7NUyWepb
FGCtc49ld30W0YJQy8s10Hs+KJV4mreEXtGt8Wl65e4PRx3HpdgYsmjnh5POOtGwL28Spy/ZVeLU
XCzWJUaCgX9kLYX8VAu/blNOW4hTU/oUjj6qVGOIqCDC6jpaZjncxQSWZNuytXLzfmDZNHet23Un
JtN/fpv+T/xS3552nuLf/8Wvv6HqBjydyLNf/vuxLvnnv9a/8z9/5u3f+PdV+q3jpPdD/vFP7V7q
6+fyRZz/oTc/mU//eXXBs3x+84uwkqmc7/qXbr5/EX0hX6+C77H+yf/X3/yPl9ef8jg3L3//9a3u
Sbfmp8VpXf3187cO3//+S9c5Y/znrz//52+uX+Dvvx6G5+Lrc/f9t7/y8izk338Zxr8sjROmu/K2
VHKdKNSNL+vvaOq/TPb3dPoxgMH8XJlgzFQy+fsvV/0X0ksTNz8aPTqgax9Q1P36W475rxWHpGmv
JibV4Of996W9eYT/+0j/o+pL/EWVFH//tVYo/veIseZdU7sEkIfRkoM9V/h2H60gTVqwYYNSdsR4
o9XuzGqhANMDQFd67lED4OJuoZJQRaWSWcijMpSa8/GXG/bzqn69ijM+1ekycNZDVeBlMyH3vb2M
yrY0+FIll9GlawtjmkzvUOOTJQgU9CrlnAVnW+Y0xaeeWRrkEJDPOYQLSV5Tz+HsZj3dmoco5nRI
pE1McjATbuOrM/ZF/iKxSLfvXPPb3gDoTyKyDeZS3eW6Oaqd1X+zbPFQ69XGGihJi9KoZuA1DhmW
uAcuUbtaocyj5F5ImYWkXdqHUnVzYnNwwsXsDfwui4jRAdPtvtczO7Nwni6Na1MNykwqOMuzgyPY
WG62ohkhmDN25zMsHAigWYiNf4DstdxlS0rNU8CJWBTyfKmWdUGBVeq9I+zbAtnPC6FKRO+YMxyt
yrfPNR/bdtbaxAzNxUPxDoW8epnhut1arYLDuHVBvkcUXXFjz9E7Bfr1/v86tNfnY3Fipb9pqyqV
uref3aFx1VzM4yF90IVFDiW2CTkkU7f5gA+OddBCoYYy+70U+X+6/a9tEXCKvFe08d9+sui7SOUg
Z4RVzFG9JFMZuxSCrb2AiJP55IJ1B7WC/NqNvXk/9jC/Zlqrd5BkvXdhvuuHvb0N6NN0bJu4K1Re
8rNhahMvQSS1qod6o0h1mzooaINMQzrgY00mqiTGY5RddGyIya5DvvLcaItGRhDxJc/vvDK/PxIb
gAVzl24gbkI28vbGjKZdLVEuvNBtCfD1TXbwW7zgEbHXOW0tNpYRqUI2LZ+RpObUjOanQUnbx8FS
t4VdoQfRh7n5vMLCjlOWWrg4Faoji4w+/vlKfx+3r/MiRU7aOxzAzp4g+aNWnKqk7ilz0hv+hB8R
COLUHGUXX+kF8VJmb5oP89zE+z9/8u+Dx2A9AF/PfSIEQHvth//SVqrbJRq6VqRE36jqVtMhim9q
GgG4nZRG/UxzV/8IDXz5gXobrTTevcvJnNIt+nL5Xn17fUXejB2uAGkTjwoOI/+c1Uf7jOwrwkKn
bZumBdu+drJ5VWumtSOel+We7hwHAp0Z+gY1vKsfvIGOMvGtk+sFEi3nnSgoFl4iBdHQR0ZxwPbI
UjD6LVmD8LDvhq0BqeLIrjaewxq/ldyJinKBD2Wk8Db5TAHjnbLaGb2HSQl2C2sMbyfdXbxZZ5NS
VkA/T2GCbE1amPuBHvJeqypKlsmYBkNbG1sjN6C4VXr2bRoGZe9yDHhvjl4/5O2tdXD/aCtBnpWJ
f3n7KjAlx6ldT/1Wtym5knmFx2Jt0GhXnnSeqrIwd38eWGdApvVrs7iu+Hzqo/aK93v7ifSSp0ab
vX5LBWr8rFJA3NKZMB91tajcAOVxv2lEMx3bpW6OEEcIU7CW5MLSpXOHC/G70KcC9ZlNE3bWsw8N
RtbQGazLRJvrAlOlKPeWiu/CT6ySw0MKoMsnM9n59ufvcRbK8vN7UKhmV8VEciI2/vKCcCg1ZzeP
hq0UBJ8EnalCS6l78clU4vay1gZrH3lgGVIlbmgtxXOA99d5GEVzN5v4kPAC9OCidPveZNkD+Uae
Yktp7SbKjYGzFhWWP1/xmaPw9YrxHeCd5p22abyev0aezJWZ6vLWbbsUOEeRJdDH+huSl+e7JEr0
vc4Lc+DIUd4DPfqGQtY76rUgbSdu7RQYP3lIbrSwNXfBeOhEFAaSg4pC6sIyf1zqieMUkoCbbJJP
Tqzkh6GLrhQcMw4nGZZYugfD9YSo+Z090O+DeH2NsDpS2cEvdD4/6NJt3QyW3jbq1fkocqUPB7CD
N+zk5kNkECz65zv5++cRrsI+zgRmCp/wtef9y6O3eppwWWRNW7Ri1SdDKt/ZdKQiaLvxqxqn6Pn+
vz8PFjiBNawDpCKYZ+tV1wylxNo+bhFsmE8uAvYXZZmcS4veNi611npnwtV+21MCPbFxhtsIZJDc
nWt/nTyr0LrE87bpQGbBIohVjpTlw5jmLQm9g3OtJKw7SFKQBI8OJ/seYRBye/SIt70jyR+VprqR
crLfWZfODwr0VGBAgPXS6LCgnDvbUo6y8RSRRljcCiPfRbOnfYgjAFEotvvrSbpeWNq29iLlUPoG
eabvGPD+6eNpsq6YJWSmwCzeTl41ye2JLup5u6j59EQTTftCQ2+HD44kYSlIueac/91FV3ORZIAe
/zwOzkAd6xvMGEDn4SFigvp2PvBcl/hfy7XGrSBMkt5A71mPndm0sIHmpQ+yRTx6Q+Xcytg5EDxq
HjrVGW4M8llzAgmNgsJcQznWzgqa4H0VP/35+n67OxYnSEjsBmgUDpruup355b2APpSOpdoaW5ut
wL4zM/2mjuvkWOht+2kkhxVJfnuf8FZtq0KoD3/+9N+3LFBM+C9rqopFklf07cenoq0XwxPGNsMe
odwrdV8/jSqxD9eZ4K0Kiq62YZBNdiNDkQuih9O4JqdZS/LUnzJQNu+8t+toeLO4ckHAa5AomTY1
7PNTbRwteAPyymSeGDHKDFIp/Uit5dWk5ONnR5PHXqnMw59vwz88BBw05Fy5tKQYDGcCt3KhxAaD
2dwCtDU46HmD9kNa1rKbSxtrHyGm3yBGaHvpwoqbawXLyp8v4ExuyihFgbDWBiCbm2xdz23UUzLa
OjEJ9lZG2IyJxVoWqFDpmFa4UtT2oqvVrDzMad/SF+WPHBNlqMdbQ8KJCmhGoOeg113W77y7a7nk
/HF4sA/I/SI1CC3s+fiwZ11qeu9sI/oKCBcBapEs7fTVuJEqkd0hLOgaEho3piJK2y6NXToIYW1Q
Ja1kCxXSmBx0d957gBS8LeL9laNEWd4JMDRaD2k6QlNVUkw/O0FDKqeNi3L7vfu7PsG3wwrRLLUP
l6llbceevWZdXRZao0nqIbnIov1aLSmAnLaUHCDgAViOqti0N4khZLaJPHcK6rpyVPIeTQvG+kz/
dDemsbjRKv7mpiEoswmMGb7sO1f6+1AE5Q9MB5kv6llKS29fSIeId5on3HCF4k+QF7N1kL36sdUL
74rU5mLvttr81SKrZLb1dPvnYfjbIs0GB4WnjWiXqhe5Am8/3KRBAX4tdbbeaCj3tCSHWzvx1GOu
cXiALt1e//nzziQp67DXOZyoLA0wikCdnQ0vCgzCJnrewQdb9V8bxZh2BWfeQMlM9RgZiknV17TG
PWuqi9aJQPN8yuuDXjARYU0tr+vFyQkiTcSlUVrNjvSiVgmRqtASihf3U+I0JrYfwf4KJ+87U9WZ
jPD16lnq8Se/BuPxJd7eriRRsU31qbqtGOHXRud5j0gZxWUda/GHcuLMC9I6oVJOl/HoUWffwCmR
QTM1DtUjoBPbFoR2Ffz5pr4a2t+OdYNFj/+QdKbTDFyf8i9LSkfJpG4WY9lGQMbojLPuwcvXo+Yp
BcBdQ/5O1JpIGw0Nskl+Yx2WfWcfwTg4F5IY9cFXFCVOfQG/n/gZPY7ggtISvhxbb1B9owOWeGz0
8T2YxT9eOKwnJlowX1z82YUzEnR0E8q81dyJ9mvrlSMyu972bivaJZ8r2n8z5GyCgcLM6F0tzDRt
/EJmeIoBkwpp71vKQH8qFZVW+iSFOGubH2nxpK47bpQT1l3i0PR4746vm8mzO84l29xxJhdCD87W
j7GRDgGp2rJNW9XEb0L399nK3RtSw1Hha5PclrGrfDE7odzFeiIeiZXLNqM6VSAVebHfGQD/cDnr
0XTlAcAZ5la+HQCS1sYMiW9NlCZXKCbAxe/1Kb0g51pcRcJuykAkzoVbj94FIpgJccBSXvEvBweO
yTuqnt83YPBB2OOs6YrcIZQ9b69mhkKql4gxt3Za79B6zDlsn2YkOi2J1jKETiofMdtStuoxtrv+
aQI4DoNcDOHSz4TDZd1yW5tGsfHEULyzbf+HGWhlJmjcLMA1TEJnV6dXVex0artsu2hQTGiJHMi8
tUF/q0wdPoWCPHvnozIrkg6dMqpbV5mN6UvqxWyACngD9TahbY/7yDapJUeW3QBgjVzsvQoa1fJi
0SuSURoHfn/QWlECPGNJ2WamnFreu9X/8OA9UDDsJimOMAGcfRm3GXMjoxm4rSoPhj1oKI6htrsF
qq4gUbDEcmXo7CPGIX6kxe7eGl1mI/qNxC4vWNj/PA7PyBvr/MhCpmps4oDx8HXOxqHN00t6Tgaw
lkFfZGpVXVeSp0GPUF18UxpaKGdU1BXWKpJrkGIYqgDmX07VNoHPv8dD0RLmy1zBySRGbFEnRocS
qluBA0gMYr8weuXRsQayxssk+9Lq7RbDi/ya1lP2uSgd+8Ofv9M/zPkcYXW+De4CEszOjxMgBWYl
72wPC7Cl3SRablzZXdxtvarInwdHIOnK2ybU1XSmsRF5L2k8fuVBNMGCx/Feqvl79OZ/vCQOWLT9
6QZRtz6rUeBskDreS1RhFIqOnS2aY8p49SkrL4E+aKCbi6L/BO84vmZemIOJTRyhw5odLnyVm0Wt
zHd2Mb/v4inTEQTCg6SOzwN6+84PwoBqqzngP2fL/gj8Jg1oFEEVGU1SqXF7PJnCKd856v3DeKPk
y1ijL0bngC3F20/NrWzoS5ezA+HXtFHTVN/LqgA0IRCt4kwpL2GW1p9SIpAvG+C5P9A/PifWABbH
rqx6l5PVeUUCd175ulFd0pG3rxVvBL2waOAh8KWKXV0OGkpIpThg5oweaflmjyw0RwGPzHnnLiKB
4op/XViwJ+D2Yl2hswZa67zqnhedvi6JKOlRCngbY1rsJZDoNB4zT58n3LZNt/jw2d04YBIma93o
QU1PpRQQC2eOnH6RyxbMbWmMzYdKr+M4QLw0LyHIeVW/nlVDGX1VHabuy6QVUzjQjtgtUJUEtiPd
jPGu2wSYJzMR7ZpN66XKPwAvQNzUw3RuG6vCktdqsgl7r2D3nhlt1fgRrwmUJPbHPXs3c7zNey2n
/pwgptnYiTl9IR1FNHhEU8TTExQA9O8iHsOhhpIIxyUH6WHjQQ1MjdSOoOoshBUtwqfiEJnqeO3o
hdJtZsuI7rh1KWLsrMtfyLUH9afkU8/JFXbAcDmwy4n2+iDGLih1KQRfUOlzaPRafkchp/uR6jrO
nZkvFxBejjqd9sDoblqtWEJk0e21SRQw3IxG1MYGfLhAyjB66eC3jgX3gqzwgrMCfLFL4FLtpygy
G3tDcp7NaUkZazSnkeqthOOaxZ5wb4+jht13e2G1w0EAA+y2hpvlPgnpjhmqQ2fceGJW1AutpscW
5kuR2EESu60arI6LaDdKCcPSyEVxz81jOuzy9UZFeaxueBtzGWi17Xwv26qEs/bO9LeuIGcDkukc
mjnbdY6s1tlc07R2VyVM6WGpodOF9VRtFQcfqw7w9sqAuQF7gHwFMFn5dGFCZj1wftTeOa7/Vmvj
A4CNrZ2WNdSW9/3ti66a3QLEYonCOWvkocij+KLCURUWbnod92N1MGL7wRVKSjU17i7LqbPwY3oK
RnPVC2M5k//Xp+Llzzfn/PR0uir2OK5t05s4txQ0LbN/u8RR2M3l+FLkZEqg3+1uhz4uPllxUW//
/Hm/7V2Y4TipscCuQQ186tn5o8mHpLK7wQldb/KOGZCri46Ils/uMOibFE4Fniazul76Mj6IpUwr
nxTE9ZiloSy0c6iAPr5f1OJzV95jg8werLIBwNg49hWCPeaINl8c3xtGmjqq0NT3RhN36Hw8sTHU
kPKza2apYM18+yQ9c7IahMpRSF74Yoe16XQuPILWLjZuJ3vTt1H7XBAHJMVOLYzlAddJApe9X1Rv
O1oaqe2xK1BAjfiUAm3gULshrqH+nIpsBG7hlAdJRgvQv0qoz3Ges+8eqjRvAEZ0VR2kaiM/QIm5
VCIrLneRM1rJRStEV20AhiaI80q3JtJPx9LsL41TfUrsZWTik6IBatmnLjaCBmvLXoyxFGEN47gI
h36ol0PsFpW89aJo7ja4KixIcUniBbraaVZYdXE9rHk05VckrmmzzQo9B2XKSeKrA/i02E8iM/LA
xqPaBIXZIbG0U20BHr9EOjo5t5uPS05pLMhjnhdFOyixbVnIR4ow3dekq2yeZI9JbMvSp5UX1VJV
M7102noBlAHrugBcyougpogysmEZn011LvWtCfmtZEqztXHXE27tBihdqvhAby6eNjZtWzOEmC3F
Jm+9oof6pWJp5f5bCOuL1B33WpMWqCgLz5yvso7Y9KAal2Y3kghwpetM7bPaLOu91u8jmGm6PwsD
g+sAcvUbK6J7a8FaaKBipmVgTJXi0W/MMHaopbGnLtY+mAYU831UL5wljMzKLYiihbgZlRJSgmGt
gCSQrWYWJLmqf3ZTxbsVWewg24LkqIYsRV7HNCyWx0oZuzFcCqu4VWo5dGzah+FqgkTUbVKD74hk
shJ7SBNW5kcY1bsQuKU9YW1TK33L73pwVhMKw34PYqV4cLoyvWaf7yQXkxsPO7I/4+ohBcVfhstU
iPaRONpe3DpODaSiNVmYwrlOlO85mcAaWATWzHBehGmHdlS1T+QTeMPWw2iLSbnUOzTciiwQBg8m
VTKZpt1l3TRzHRYzAQWc5/MEgUQtvFT1U9sb21tjgKq1MVAsPnkZ1aXj5HITAkzgKlpSNet3JQd9
6acgzeSuybJxOA74P/nNPO87qnpxTYKZkrrZFmV8cV+xzA6BUaVzYJVDXt0KTdqs/C45oht10vQq
YDTmgT7iXiBY29SzkFCH9B6xE4S3rHej6Ui+ydI8KEtjj37BuzkeMDkYmg9CblZ2UwWawDfd3qE9
BrsuO4IhIU6CF7zkWxsNoUH41osE8+owwAgwm/Ilt5oi9dVRJWGhbAabZgp/vt17Q+FNGw0cj7HR
01brfZ1KpxkqgBX7zUhBdrlh6DWZX47mDBs1KbptDCvf2dpuh5BKaG6zB+bSMqlzauGQN3pfRh1I
yKbUoilIUqc78iDBCXPHSOrLFQUlvJt6Dx2pN84tE8owoxfXpjgYlrUVM9IFfSwQprJ6uUIEcdw7
+WbQWDevGs3KS+zebGW3Gkk5+PCI4UTYHpujCbJeNMWm0AvNAg0yew8lGkftoipn60GKdPxudai+
aT1hQNlgHUUer4/YafaEhNJlU6g+Cr/tlu6zifWCcIuhqFq8g+AiMAYWdemznCodm0pPGw+qnvV9
OI5d+iEfe/cFkbTxAQkreH9LsWTpq/imrEtgVaXpk+zhWmE8V1Ck8n4Q1cZMDfgOqCOzr1GtjhJM
VS0+2LR7segzOhfqeUjNIQwqprsraqdMQg2NfX4LemXCOm9WjbxzEr4ooUCEjvoT+DlBrMg0XbZe
XnzLIK4ANfdqK0PqYC3mnSobeTGaETu+wly0kW4bknTQX1nyBWsQKh7AXMwTtUVACqRorZOE3djF
vhOxI/y46HnVqWSPHuQRqUoy6Vx5p7a9fFrAHMuNGHKZXXlthm5VUi/Qn/AgmD+4u1aFK06f9VCw
SfqgzKbSbtA6LcdxFOLFMGDG46kb3CI0HCnVg6Jg//GXNOnsezgEShRAWx313TTx6u8mdsRDmBVT
/NR3TWmBSIUhfLBjwiCVLCO3IofB8yBW+IJv2LKcr4CTip5Badn5llD3cfBjbynzoHUkmzRXFTpi
VUgEoUUtTaIzB+/hU0OSjl927kTCmFVbQZ4rbbxPpYoZI4Ktrga4thnAiYjNCwM4VHWhsDsFtV52
3HtS5+UOFqMJIrJR9cfcwRT/ECkpSznmYq+7qJN+kfuKvSk7Ntk/YpJoLmk/x3dzzjsaznam3eZJ
aX/Cr1FP0IYw+1zNtZgecK0kSShKzAU3ILZGG2mzo2d+LsD0XSRgKJUN3wU4etGmoxNg6UrY+2V1
hySqVVFmZMRPXWC+KEfW6FT/mPR9BCdu8VLjknEgorC2Cnk/Dk60bACIjq6PCq/omPQnzQm1yWjc
O3oHU73FEO+9JJnLfXF1FN8+DJEGGt1oLukmSzR+iiXr5jAN1nSJ9HnsA3edvfxuiVkFJTsCHV1j
t2rSob1e1F5P7XsekdQF+djO8TbL3QiuPv+XsYecNni+12XaRadjQQ2xphQfUNcX2eVI3Xs+dK5T
zBgbyrEMRjrTF6mEsbtxCVG0DpG9oP5Q+qLbeH1lEu3Dbb3GRQbYALmyzuaHLdbl7NQc1YYMdn6w
4IdUN11pa5e1rZDu1cdimqB0uPRmgXz12yYlJsP3JgrMFzidWAgrOiHsClIKXgbIlHtkR3LY2NB9
vMeySEb1uqRtllz2cW9/RbuG/c6rdeB6SYeBmFpEjFmj0lv5nEgzB/TVG3wap/zls6OUDtLwwSPV
1q0XAZZ8GQk6N4ylmH1wAvN9hmdQhsWiTN/7yVGfHa24i3lbuK6210DsAeoTdOOLYWfDoe19tVaN
u2he9H6zVrmR9NGB0q6UTLVIT4pz5QqZPPVyx5sGhc/wwOKT/Vsi6DcJefaxcjhB2Q4z/JzZdS+k
0yvKPqsK7g0Op/gppfrqU9/M+z0JJ0l8JWLSQBkpJBhstKYmpAnwXe0cqMlMKyFEl/fLVDWK7yyt
+YKnbdK27PkU9W5ROuguvO92tC2NRN6ZmA3mcMgFI5UtBbujaknYDgsRgb3KqyWuN0krvQvWVVMG
yFTLKphQwhLxg+V72DJr2CLsisEm0om8KJ2gPUpy+2icXTwwvWHeta0xdj7Xr+ylNbb9pmUi9yd7
HCmvF42JvdBqXPPgVGRYchWdQkPQlcoeKsginyl8qle1LRSIiTQtC5/0aFHfxqXdRzuVIFDampqB
c0FYWjn4RoPWn/QkxdumtTItO7dIJQUIIRIL25NplyEGKDs78AXt6B7Kln5AgBYtVy0e7GRFeVgd
sj5NIQwYZt8Pik7GeDE1hapsTLVRwqEwSz105ESDshRe9QHngHT2VarZ+JaH1HjOOXX0G6GgIQgk
DLDuGvAEO8u6MeN2b4qcKKSo1Zw64GWvnZBQmA00GjjJhGoBSEqK55iky6fCwzwW6Dbafh9uS6vf
epVgTqePJmIfB4XzOc/M2L1tmirrtqDsmIfcBvDFHlIJ0ASVVlm8t8YquZHYC9pLZnDqMGSbTtcA
/bz8gnC8BnUbLcJlg3NvzLY5mAbL9+KlH4HJ86IejYUyx80I3bE4pGWcRqFOp+E2aVt2GEnTQY7o
p66mr526yXhMvN5MLlusPrBkE/RNu1r0NhsMQW5QCzPcCVLDKO8Z8ihaUiSxaK4AhHIIS1uz3mr1
XFxqOgfNYLBm2wlNpxmPuhZxiGAN1jSwX+oQUX0x3GcJcdnCyKHW3zOItTWbxrI5EEHc4tiAVU1C
Jla4+9Zo9XpPVoFihBxYIm2fVMlKgmhhqmHiJZRhY8qRKwFJQZTbTAb5VzVdA1dH7EoX6E09uZma
jFuoEMy+gRrmyg2oMAzbkDIVJUxpAYcjmAT2OzJuX2JzoPE1FcpoXGeKbewjfSm/GlAx7BBfmotQ
StYkSsGKbl+mjv0bWVRAIVZSrsNBv51APIx1nTahopDwsfVAXFAzNOe+3rqOg2NFtMLcDHkklPuy
kkt/kS+rLhYKU/e4vg3jhkDLXpJzHTcf6Fe2DxojOg2spckKH04MzIGudCd1U8QcxXzVTTOBLdhM
MR4JQ+4ksP00lAnKwFHT4h9jjqH0su3bXNBuNIwLWTilHaomDIMLhZzhcduCdjMD00UBYjNz6UHh
cLQ68j73t/FYue5Wlmr1rGUiT0ntNdXskrlX3o0cJQiPyEoLWtioKTEULkN98AbosamMMfzlerVh
f6LVNCBxez971qJepxM7b9x63UTYVza6j55E6xe4S0O/QkAg0kMq+jhU8LCJKhRCi7pdqgBaCHvX
XB6HuG+GAx2l6Fg2dmfDXdU6M0iQwYqtprWcZwnwLFwy2Hpn8FNvcbJtGjMegsitkufeaXBpuVrX
ecGk83eMXOdLl46bIDNxdfN72ivph94sB5sOcjM9ULdL7ru2Vr8xKvI8TNghVf5ICPdyYCsvk+u4
aas06Kyh+I45TuzN2SkMf7YhOvnOnNRzYDqjmO4i9hZqoOu1RCRdEsy9sbRWw7aFqBEMKRs455hg
rHSPTtVyOUA1Bm8DBY+aQefQE9nY+hiv6hS2qYSl2l6zYTkg+guHoGYFE2W7exNN1xQsw+IyT6Rt
1Cq+J/SovGUXlB8r0yUBIHEUe++xj9OvjLlfowO90ktvlRFCY1APCqmEeqqP962aUjAwzFjMu5ql
xXmiy1N1oYcaEWNGrJCPaxA6RwZePlu7KesbA71i5AHOGBvvs4EONIyQk7MIsGlZDh7pQFTQdcWz
N22UdPFTErdsB/Qibthils5F4s2Aooh7iwEiz0KNQrbXWn1hJl3qBB0KEqYnGnl715kWl7IwVaD/
S915LMmNZNv2i9AGLSZ3ACB0apIpOIGRTBLu0NoBfP1bqO53rTJZxrQe3kEPuorFiEAgHEfsvbZV
6JN909eEwuG/Q5kU1RkUlb3dB+Kigzb+pgaPwCBgxvUZ5ZGuIAjUhR0xdJBX21gqDQ0ljWXX+mbh
PgQLE/7CcBVqlcbk1He8ph8ujp5M9WElMJSN1JradWwLQ10w8q3dziZiudiLCvSXRN3C/BXzy6S8
iD8IhwC9n+x4HuY+EdkFs+ceIM/S5qcG+n1xcZpAZ05OkhQTZ5kk912fgMFOBAnunfK6Ic6SZPoq
VgYM+5aN/xKPrALaW1EHRf05aHFB31iFF0jELJnHsB0BNo9JX710AbAeTick2lPF0jeuxJjS2KTF
NIRj4yXVnQ/5wT11WZWYJ2+xiz7SlopnSmv0oj3ClODM1IB/VJQfNMwnPx+dbkP69frjTC+77AZw
ggbxRk2zQrbKDRXCn0++ZZnPOQgek5Res0J5H2t+kn3iIeO6R3bP5njktoKhRsZKNl/AcVn6LVfZ
+y7A5yeRmyQkT3ZtM2e3xozjIy7X1fhRGkzlI9C563SfNIkUu8qp5uqYFdI5eHltZSdgRluT2A/F
ObOrHBwOixNstasxP0sVqC6a67nnOVikSAcCwd0aNYYIIlUxPYiJXFdWLD27e1pdIZdty4h3ce5B
Kj3WTkPzOqKsJcQNkRzPJmcehxuwxajeEdYMsTJrTV7P3qQM6kXht6RX0g7fVoWeP851nn2zJgzf
YW+BOTxz4K5B1AVASomRQJ4UlmRJ3QdJA+eU7ZABQ7LQyAEf2wTjtdEVD405qE+NtkJqwNScn2oC
Va24k52Rx0QZmgGxpsRxttVYXI95mXBv+XNxRaQOHXvSTo19dvgvXgZWpTJshLK/B4z6SIrKkqq5
ti3GIXvYC+kSCZ3ePiQwdWVMx1xyvgTBbK/3TR6gR/cqDCpRzyj+WZVe1uHaxzO/NzR38l6sviuf
jUWwiqz4cdq3UstWJ0qGZVQnIyVkIBckKj52Axnid5UrujPM64aEU2pYQpGnniEgcIFp5NIz2zn0
U4PpZe7r4ufkuR6mKNvPftHR19WhgQiV3DjzwvK1qpX1HaqlTuSGY/g3cIsZ+PLWTP9gAExh1pUC
oAjNwtHu0f7Z3YGZkdyxmk4o1+ZC6WCkQRjFEmM34TGeZt1XTHkM6uI0+IkKbjR3+MMz/Zg1QN8O
E2DDO9E4S8+AgitJS6i2WMd1DGicqukCvd5k0OUJwZNsCZJhHxhLq0KNT7REY53LLYyQdXrIzruv
MdB75U8kNuvJJwvyO1NBBCxFApWS78KINTqtBRBUXz0va57DTHMWmdytojFfMmCqhAOgZGwgm4GL
J26oHGZae1wdVFlEOJ+F3tsybtz+F0Nu5d0HFhEfe8dXWvdg8Vhydx3CkGrfrZ4/czqSjBAzjQjs
sz6uZrEVuf4cBSSzi2sLgGEXq6JLtViT9DYh37U6kcBGRoEHXxdl+bBSt8206Z/6hUnG2R/auTw3
otWvB6uWnxQJJhQA/oIT1qqDJRoI/zt0ZufnsSd9asvFKTSmhs00J2Asc/pH+hlxlzbAzsKm99ct
uWH2rgHdyvbMYnqL97D0St00Qed1N7q3OA4UrwXw2Gy0+fBtBIHHStJX3aEWaMSLRte+li6/G6SW
Kj1QG1YDs5CmuUaVugQEx9hZRq2gkXobTHijYwgAXctvfpjsbVrh+fDMp9U5tAitvVu9yvHfQAeC
bUyQ0OI+Mb1syl1r1SVDFlm27ZFPnDXhgnax3yU4rKZzW2iO9ilLLH09D6YxyqMscjc4edmUwYDw
9YThg+x97Ur2U5fvHaVgDiYcZetlqihOrcaZqLHxqLbUEOVoHrSlNhPGFHCyzdumFfqJinJgjrqa
3S1Jq4VxVKXpIV2Hr+48BAw9+69tj2bmRhVkep1np26e7TzzvqMDNgWpO6SuHtyiNT7jAk/JBMaJ
Eemd3tMsdHm2XLB3DtWhTy0n6jqe5mGrN8i2lrYWemSU1bhcOdR5T6vu8lBSqZWZce/UPntld+UT
Dr2w8xgHPakla+s/edW8ieMTZk8xLDtufs2AwpJTB8O9KMV3vR7Tr6Rv9cvR11SC+obcvFeGexuZ
ZTS8facnC7dm0K55KIJs/IRRKDVCSj1Qa4pvhmEvYeuoJlLIDMxA9T6yW6c7kYHmPbW5vr7mshu6
U984NTTqvNSh9gvRuIdUMhtn+TRY87HNc+Vd6mCbezISVuLayUzOJ28mxIMev81q9yu72iW5olu0
yzDIjNHY51Ve+Q8NGiSLxs6bp5+uuQRTbMo0IB5b2QhV8dRn1t3aUoNEuSWZe1O89fae5Izius8n
9n2sg/NvdSB4kjiLqGLQJh4xf4qIXbFanRVuVpADl4CXaY2Elt50OkYHXRNgSMiSpe9CiO+iuBFA
2ur9yg766zTjpLjDGSQhzXlT7l0oHccYrnWz6+xKavuWuZpyQqtNEvfoiKl8bczeEbFmN9XwutTD
iKBHlUsWrvCm9Qh5FH08dv4+D2n78+BaMKi6Tyqgq+zE0HdEAWuPJ7sFK3FF4NAYHAHxy5gHE88B
xWTN/l5ymz72iTE2O93KimOQ2YF5luOwJdnI1CSgobBHM86zTi9+zQTu5ZFCjtnsHady10smAyHW
iHm4nSBO6tRR1izHYoXM/ZXuOVvixTC1XwHhG+CmyLYuYok6Uf9UrdwzNyumvoyfbtAcpbQ996rq
LCRKc8uAPvIK4gbhzOYQjMmoah/6quJnWlaSuakUje/vtoiOIM62CMhoFDORjXOXc+MmUHXGgya5
AKQQTgoXLOpob6eXrXXWyjTgLyDGUAs5prsYBLJlHbJSR2eqo5L04qxm3R0l+FezZ9WtwqTDJIr5
C/u2+hZ1yOCEYuyG/DJOjaVHJfpteSC+ILjFJgYmfU1dgLhqSLtxxz/owwyX8A8IdVYQinW2j7nR
ak8AH6s1bEqS1EliBrBLm2VylDFL1vHjoeB4SMkjMUJ6f+ukFcqpI4yiFmEWvUX43UB0x54gqEEd
uEo8ZBYwoAGPALx1/Kx8pnGWmzb9KZnmaYwKe2Gw2bs5uhY1yhGpr724bsysUMtYC208npq9L0Be
8prH/WTMbRl1jpR0Fl1Z3+NuNMo9uR2T9w2iYv+55cB7pmAa5Q7HYGuyICI3VJhOTSCwP6+Pi2h9
wiN8WxBopSawm/yAdG1nNZ7oT/4Ivigemtw3jo5c6x+MFbhWjRi2n9NA1FRcmLJRh7Is/EMv2MRF
JBEUATz8gYlwVsvUg2mfzI89zOgfSe8o9qcsKb2I3GywNOiJu6iiqUvZVXtdFlvKty9T28A4zzXm
Y2GKE5vyzeuFe+DXPtoXilN8df3kuD/pfNo5GvyldmgwCuWfMVwhGUnqjP2aN0Frp4BJkb7MBjFC
bJH8bQxqGrcF1eJCXgYyZlaIAlEBQ+XuWkerrYM7MlIRFkGz7EWRTFBg+CP3kEqmIoJelIuTqgtx
pXtyElcOuWw/59wu25DMJq04U68VjCmw3+9zzt9xX5XChwY8Ma9hksbaNBYrgNFb4enokmo+J9mQ
SFbtPblcxYGdgeyuWBcyFyTL2/wFOMvi/XjF7HwqOuIk9ok7IFew7HIFYzuyPQ81i3l11GlLoscu
PaoVysVn8GK4hUULBaVg144zV5y00OTczw2kuR7Q/VdZTY2DfFyBkvmvpRu4lIlfAJuAuBFaxFvd
QwqlrwiMMdjVCTOknhlKPEzOeCaJZsIvWKevKSljbKYNmF4MOgzoIi7d9bha58X1k1DA7T6TZOUe
87oromoaxJeG3yxle5q+GECXd3ZfByUcr6L/8ud3v725NyIgsBMO5jrTMRHwg5J8++aJcyrA9YMx
rrGthoVpypPwvIA1zmSdir5gaVJ5M3NSlnUfSEY867fXtlGJ0EYZbIM9KHJvX5ul1EoSQb3uJ8fs
b0cHSVoy2IYZVkWgw87miTWjBmfbnR36xCcUqnNdgK+lpyxrj5kBZIMk/a4/dk2lOyjbfUb5NNVI
4lSf2xw7lNbywoMuve9VqT5nHklvN4bM/CykSlU5pXuDYHk2kjFhf+GWKeUdI7mdXTRTtxdTAskG
xJnPQoWljLPrkhkMalos4kk69ubJbld5mrUJOfgC0uqLxIxtRdU6vFrIlyIGuNUTotfxjsVGt9P9
bE6RsUxkAKX94LlViJR0aOjNuNR8Sa68pzBZ22+QpFw/Jvu1UCGuhezbCoCsXkJKbK16ZsiME7y3
Hc2LhFPnr+VaoUc3Fku/G0lFYfONfG56EGk3rQfDRmbFCZ3UXx3oeQzIa6V9RamCmlxPhT0yuoaJ
zlC10BhgW3li7MupbV9I9CD+6M933O+KL75qxF6IW12MaoyK337tpPdqS2l52DkLbQBGFfhhjv3o
ZHL5d+B5jFgB2f3eBfnL5Lbyp52U3r5K12vX9lgvl/Z0qyTv+YO39U93I6QqTP82KBE092/flmBE
YjIqnPeITpobHmb6YyCy4WADY/lUs6o/tNwNBGcHXRoCYrQeHXcLf0CkG5mmmPLQVKX1gTzuvfgW
jzw/Da4Rod+6Dkrk7ZsazKYddUz5e61o0nMX1OPWHxCuKTgUiVuT4uSgsPnIdbD98t6eCg7WPSJA
TdyvG5Hp7cu63kDhZLO86huG2LLrqTxzu7tBO498BH8zGzN65k9aW8hza09P/DXVLVkt6zF1PX3f
aUZw5+R6v1u7nFrpz1/VP707cB6cte6GkHt/A5ETkOZsPY09J+ytyquexMG8bK8Jih6nD4Tvv7kq
qfZsF1kbngLuDBQeby+FYKksLMI+Nq2O/X3sWxu2bLH0u2HS5au5UKu1sjZ30m6W66rWmYAXjcc2
mjDr//ZjE+/CQ4bxvq17YCnevhOSThtl62LeE4E1POQ07CTIySCAgLtmr39+rd8fC0TAsUzUkWVi
Nn5/NDOLHFFTiHVveQ3tuIccFMS7xQ6wdmisera7z6NPnz9SDHzw2r9pL1HkB9sVRwiJU997dz70
s5+wZeKeJ2iR5NGSgb9vThCk/b7od2DwCSH586c1zff3O955JtgmFitcDiBN317ahsZFA4Sc7DDk
IVXxARoJDiW93g0W8aIorsiRGFNXnxD75W0dDZVRHxhb0djTEumAy20qEsVIb/yua3neRwbJhmmU
UwhwvzDzt3aQk704KQqaPWkPXX921qkFmrDW7FH+/IGM99fQCWCWgN11NuQMN80799+Qz9xFraBt
R9r8nX5nrcIKl+Jnjv+KSGVHvbR+i6qyXDjTgP9VKMQCZhjdZojl8QsU3oLd17epfj2OmvV19tLs
g8Dhf3qTW+GBP5H/oe1+e9V51M8lUbnVYaxrz9gvBbFIX3QSnGSkD7PRnzG7jcO3Dy7Ne5kql4Zb
1CTCBPKNj4/97asiV9I7G8LPoanH9sS8p6Eys50HarRkt7Igv7bcZDp2C8uSUFVbw6g8Kz2yfP7I
3veXGfnv56y7gcN8zpfNJord510FlGqmJGbIgatnkBsU1qgBL3Xfm9dOnq7eVeOapbys9Hz5Db+I
xDjguMu8U0fvhHfYY2kRBrjgrRjnYjBdIXBlZ4FmrDMuUwOamSCZnn+idz3HOGGTzg37lGLdu5bf
tydlcpyFdSp0cTT7JrkKJIINkoN7hsXNbMruGmZ76p1zm3OOOLHcTK6clbFa3CumOuFqK3gIknkc
IPrCIjOYBpQ0eKHosa4Q2/fPDuiY5SVdMz27rbuKMe7cL+ulmWTgXiy7s60bc0C4JJ1Md69SbrUi
skeB/64G34lqY5zcLx6e7iQmG85Rd0jZBLxud8QJ0WF8PXxwe7w/Clwet/pm0MDCT0n8/pRdiqFi
yjjrB4wGegJTAAxxyLQTW1mqexCsrBavX9Q6uj9hdBKWhgCw8FUUJHIsLoReKzQ+rd5NH5QC7596
nMOm5YFd2tAPyOXf1SfYOnVgaym5M8WwJU+nDUbUnF9rujlTP7Cf8SB9dyQC28B7AlCE1ob6w3v3
3KuXTCt7d0gPKNW8dhN8GfVtUrf5r9LSmmVnYYJAupWhBrsfyUp5DEZf+ueRsWB6Sz4IWen5mDr6
19Qf6bdnB3HRPVM3cROUW+BoCnnUvuRokIyXWiPw8nMrZFvsWsrkedc0fafvHJ/NRuwonXIfnmcx
XScE6noYV/664DXQr5tVT9IpGrn62c6bVVocklxpUCMd5eTG4ygBQR773i7WL56B3DtULVECoQ3A
xDgGeVAdbA0LW7ytQ58DI/F/DnXCFCU1PMB1KVM5CrtqWLQdXLbyK+l4xkE3yHM5F8aC6hZTVqJH
bY5PCWM9BBNqf6u/RbLdOazLqa0OLMBAoPdiGaHp0hXA5La0KfnSs6Q/uEzbi8hZyvrHbOlTtUdz
1JGKIZr2M+GNGFDaVht/NXXphc1Kqs0Pnh1MfMrAGstnljNmGw1CGp+XWWZJRDlkdU9N7qSnlPap
PNmjMz1YZItTmCRJnZxInJpfLU5WjvgaS3xk5eP42beqQBFyYThWzFa6f94eWUHYoigVkZMpg7xf
W/hF6PqF9YvwS8i7tRyWn0Tg2J+sIu+8V9DKyM810bpVC8g6yTOc3CpNQ9kbGasHbparhYFkHlW9
ml14uHhJd8hrihbBVTLubWDRrFO7mbkiKx+6GKQ+oxaZvtShpRHmo3D3kHrLu3B0i4cpVxy/ip+l
B5eGdY10Y6xe/Jnpb+iVk8k8y22Srzwg13or24SWHerZc3ZmhtTmmM7ZYj5ilsVhbK4EdxDsKE/e
RMraDh2fj29aKhb6Yswa/1hANypjR/j9zxn0aYA2M6WPbKE3aCGCN7YNCNUGdWl5AIn9nELZCjX6
3/rIXMIDgz026UXBSmzPTNY9DFjSI6enJqDx+5BVWYO1WMF8MwxZEqfaGTU7i2n11ogzm69BVI6N
dHhaKjNmW5nemRKxO3Mdp8hjzVKsELXSWZrIcvvyk4602SESdJYXf8pt7AKkEv5cM5PxPk4Uv4lU
nSy3pEGx0605Vv1bJuMIX9JVu5vJhv1G9+8G22Rq4Q4o++92vjrmnjKKXsfDYR41tj0X0WKXpAdp
8BdBHE1GEJlVSfmkRGKmu6yz5NndgKnQQifkdVpZfQ7cbDlVyAZe0ZC0Jzf3JVtgM8/tfWPBRzkR
4yHQr3QFGkt8MT5BrPSxa5SRKOeH7AetK2k6AU/pqUL4OzgE0+99/LAU37AUzhMZKI+MY8fuOh2a
+UE3Cg+GZdkYV0g4tS5eBq+trhhcwof0Vs9LHpS5iuCSTX3mxChZuEn9bjVfKkNnotZLDIMhAzUu
d4VMEQ+Zkepz3FHGznDs55mVFWS6jhV3kt9pRSGW4zIz2kK4lpkDoi4mHVh28CWEhZMMXA1nlQiL
gpRTKNjkO15i91dVIxe1g3IpLSbRWnWPSr99thmSeWG9Os6DnGa3iyw/rS/r5pYPdUoEKybibIud
nXP1pNj+12ffn+y4Qvr/XBLdWEXLohECUzVZOp+mzC+emWnpc8T0xU6jlVVMGWHTymA4BWLHr4KR
gGpMWDJGJV+KHIPLMShb+YJpEctMEqSKJMxibR7TDB0gkDZv5uRjh1hxVxTc2/z1/hclpUxZAyXZ
U92BFYJv5szFbkXps1+zuWx3Xpm3OOqIuErg3WdyRV0JRvh+sMsu2CWFa99VTcqKo7JF/dAnrmPG
HbGiyEFWtNHRtsEZwhIIjWR+b9o/mpy6fTeVq9ecDHtYn5UrKEOsnjtVQu9ynwoE+MhLkChlMSN8
XIjmsKUjTiSwsWVrlpR4XwKYloRRaGTMgbPT+Ad15DUeAlyhO+0PVzjUSHMtAXsgkoeOnc8cP5UY
kq9l6XVeNIIk4vjxA4SNgyLqZ1yy9csKyasMZ7szP1G3VVnkTkwiTpDBNv16gD+JoPCujmcCrDXG
V6ZmhrO+JV0LU/eKC7um+TGb2ZFyjs+zeCC5IH/t1Epqs15vMOwK4iYHljaWYTonhvNksFdpQr+D
CnSGt6Dho3RTHkfs1J6MvMKVP6Hfq8lAmt1YX1j1pIUxN0/E2plT3PkVKnSOKXbMNgxCeB5LYK93
bbWlOgYIlaJ1JWryuAyUSoSdS0Pfa41V0pyyBTAPxYStT1mz7+6FPQh3n9WG30aiN+ufONx69C9F
w3XesvqIwVCF6yNB9HZYls5LB28BN+WIE2w15bzNsOv2h8/qVWfka1pEQS+z4x0n10rsz03vWzP6
6nEy7mbyitwvicutF+H15aEGuonZVjAlLQEbwJHiDFb7g5lh3sHxPc2Hjuqh5yDHmhUGiNi4IkRf
7bxmXNO7Yur0m6BH7xNzacev1pJrEPHzVJu8veSU4L9RRgDzLtWKXefNeEH12dR7nqZkaZ0mqRXy
Ikrb+GKoJShPjO3xezGuH37k6LIqvBZtot/7emnvvBGQT4z2SJDFzLOzCo2mfRrIuLN3okK8tjc8
UZcsvAFfoWeFhZ9THbM8IxPlIedU/oHWOyPcyADNdFA9ng3kupXcL3IeHz2hJz8cg3jGY8JXuhN5
2XzLaRTXfSvL+qeX+oj6On6ZZdSk6K2wKNTlGLd4iSsOp5xZmFLS09F48OzCd+EMazRh5BxDpdr5
4tHysAM21kkdNa0DwzPQAtMTA/C6MQvwPF/A85LaMxL+7O2HsXY/DXlG8LBrZ5xjhWv1/Pd6UHzx
1kX1PH6C9Wqqc3icwH+qU2HSEvDDG/nWhirdgN8OCZQJ7MhI9zE47JPVxiM5Sx9rnz+bSJ21bMhA
8TbDst5j3muADPadXcREW9plTMDTwnbdDbKMnXZtv85d2vpbUrxpH7I59zru856h/qp7aDkHskI5
u5tPAMTNFPnZ2H+ZmqVYqRgdOyrNbUIk+J3JKF0aluBlNszaDqz7UIVr0M7tnjuFX1Bq0fKVOez/
K9Y57TeAVjgNjFmfnFuNpbKKfLkYN0T6UWuK1WjmuKoMKa6qoRq70C3W5Kszpc7PluPECSeVOfWl
WibzDvMbCx7MzkPuXrTKquY4a9o5O/vEJXtxXnJYX8HBaJoNaZo1O54HkiwyZdjJDT/61UcnN827
YODQutbYvF/P1jTYAIul436yycPE4COAd57JI1B9vLXSiEeEP5WRpSMk25tZ51xRJa9LHOS6jfom
q/1nLZ2FzuGE8CGsAMH4R5HmAsfvIleNcgP4z47YEolI2GNdE9yIhD4iJqBnBd2v8na9zR2XZHLf
SkZ49SPZrkcK9KQfY1GP+PxBPRhxZqJp2KGPbLR4mgsKxVTHnPLcIBxx9sVUtwaPLU2z4t60h2sQ
0lp5Lhloflv10WQMPLbyR+LyXZPbJsbhqjaQxV7a0ircWxBH7vSrd5Jp2uXI9qdTla32vUbsg3Og
ouo59RG0zeTeofgod5Q2wYshyJKdhdT9kL/FxtPUA7m5k73wWUEQRKLvCE3hT2eahpvNdrIhvZJ2
GmQPhauEvnc5vaaT8otUfPYwX272R1IUdjLP9PJWrqhIrst2dos9bpBUPRtT2tCO94svKjTPoH68
QiTTgSVenT4U4LCxA7STZYwsfdx+2btumWQoCmfSdhRdODZLpJcGVX+LNgXhvqbu4LF2DLaKrL5P
hx7ZugffTkWWYnd1lSrmpU/E/dT3iB3xtq8EG+JA1WX5rC+pDPoPJl2/z5Co9FGvGL7nWgHUjLfT
nCqVDvKAdDwgUKtvgD58bTDsqZCdsR6TavwRjHcbnP19YgMphPUF3BAfQAeErXeT8YDmu1DLMh6y
JZ8ee0vKiCdB9qDEQHIcUWRjFFTqGa7MeE29+5FP/J9engEAMDFGR0wq333c0XeZMHdsJXSpEC2N
tQbSorft7ouyRf8YGH36qxhq9FK17K80S/v15/HI+9ffNjbMRxBvcyGYz27Tk7/xqBifLl2HOerA
uIbkKxxbTGGox06InoYd1I52t/r1tGnw0NBTW7YfbI/ejyW2KQj7GYodg6m0ab+7AA3VhA7UfQEP
hnociXV61mSjPwV89CvfHacXh2fxB5P331jF26syCgIP5rKupMx/+7FTrHhmlwjQ8lr+yMZGnidV
DZGJNFXGeoapISXy+pIZwDQKZN4PoCTKD+Y/v116qHfOX7AEkMUkQm7//m+X3vcV5mC+mYOgDK3P
jgvE7aKTJqUigIftemkhRVUPorW71zJI9VsQKkO///P3/9fg+O/3P0UVEBNQBexhXYZk764EHJaq
Ngxk4V5Tze5OCtv7rneNWl87p1XTA6oV04s6pinOZokbfpkU4nJfwGYaroesN4rrwlamdpdXQd3/
UkNDGpKSrpdeUtvL1yMVwDKFUzAAfJmatdglSeMRZkvm0tGxhct5q3XLuMtbVDGRNhiFTkyQPyIv
bwWRaI2tEwREdLJefsFtYdfPyMJ988bPRnwWjkjG9MgImMwS04VGdSy8UdlR7jIE2Y91YBc4xjEY
hrNmV7rCH+zUT+zdF2M3jmb5ilNUH0LVoRmMGjhhn5m+k/1mA0kpLnk5J84HQ/LfkECewV4ZXoxj
gcJxPOvdFddRzi5erjCSQXGOZ4Qx+6T219hpTfmYoQO5cop6Po91SWA7xfUt8HjnkDfb6nwkBKfW
m/r457vA+O02YA/G/o0UUYuwQmYD786BYW2qlPxaYx/0PlgnhbFMOw8VurjHYSnBAPjECOE5Kqw2
Sq1grXajR2F00zEu4ydSgQZ9nAmk6E6o2kijQbxjtKE9MfN4xUrdP/q45NPjkjAv2qlKa188Uh2Q
eM6z89yMju9Sunrtk9Z3RXaeM2S/BVzcdp+W+pocbRMnQTi2JuDX2azQZoDFQPBC4iylYcrUb1fI
pEEsOOaTd8Gdoaozww/HvldWNjf7wgYm+8kf3LQ9UXWS1xN0tbD3+NqVFg5a5l/l4A7tGHK982S2
a1eg7m3njln5mFQvjeGRhrEM9kijC6+j29cZ05MwwPlGhzwxeYqMYXCQXBjmkN0t1Kneme6HfTec
6TXbLXPWjbeu2VUMEKu2e7AzlPmYFoxpOblwf9zH0QCTlWqZhXYKeYb7JeWLelRTbX3rSdFpLv3M
9GUnBHg2dK9mIvbVynYFWXSPGFeY9bruC9Rl8kYNnaI/7lf/sz2RhxflTbo+9PywyMyGGeLGGaWB
2JeJxlDNc0olaefGAMtwhisBLQO7MNaEwXTjTFlAAGnQMTAHB9nt+BbWJMZSuOT73vHHb02R2sRy
QFg5zwYpQvEosn4/zkvmRhRxfAQxChcBkwLPiT6APKcgKQ1t10ORl7dTBtHmXOslt7mDnmiKvLSp
1Q/wpmj1Q24AUMzAVQdIPOzBNOsq7YKtfTV6jddK3eKAaNVf7pq815tQal7/TEdGHYzyBSFcn5ti
vk37oHUfjLEuzmiZDOTivks87zJI4okAoBr7xMhTcai02XAuGP/40BImnLyBX5A842wHeR7kvt1B
YAA+VXZG8tMWA/anYlHoxRSQxnNfzF5/XrQOJZPmVuqxzPvRCxkE6+MHD7H3lRI8Q8peZ8u62bJS
rHc7TgDnjS7kmgLTgoWXzkF3v3aEulDNrCfy3bZonf+N37n79zPh72ky//R6lAkbw4vvw/DePa+o
RcdxMnk9q9SsT+CKf4DtQXaK4OS7cDr1/c8v99sOl88HGdsPyIlAtgBy9e3zkajypoAJg/nNc7DJ
eN18K9Jg32F7fMlKQDIwrKbiMgZTHQZS2UY4BCYpYIQFvZhu+i339Ir+2LVZ43oQZUFFZ35UJUom
cYBQLqIcqq/yZqquBC5o7KXSfvrzZ3i/dd8+Ap/ANH02L4avvztVac8SMeZA9tIZygsWA2PvYYOK
SSRm5Jqa8M90poBXI16Ew59f2tzWnn9/sCPHIYeBkCMW/wHotXfL2LoekUWOibuvJAYb1Is5PFyS
nDGMJbozBjeVOeEeQm2M0rV3ibg/aipbn+ehdcbYHIB+R9SMgJx6Wmx8edZoHukxMTRA21p/uIXL
veYSJUeEBipm1nwV2Rl73xnRMqetoV030gug5DB+msI/f7rf7kV2AFxbRCMcQWQevnuGatVENHQ9
NZiRlywmim76lWbgWw0DXynycy37oEy13sO1trCXjVmPCI2CkZL57d2YghaENpS2B7XoDL2TlHQZ
fyyB0mG05EFgd0pePKYRJSljnWuGGXWVFQuL67bTB5kvkV3ruEqAcQSsddyufKz6wh4QIEicArRj
2I49YeFoWtlVP2rlOH9JzVamJ5REzOqJr4sKmmL9iHmvpGW1s+GUI+H40dAc7tS2POb07R//utT/
CQD7z+/+XR7Zu//7P7fNz+rT0P38OVx/a/4PRIsZW9H1v2fbFl32JlrsVL1KVAb/Tinbosj++vP/
zhULvH/ZhsN4msMVAxeszv+fK+b6/+L/U7TrnLj0Stu/+U+umOX8a0N9uTolDzryv/6j/t+5Yu6/
PODDFl0mIyyShOmw/otcsbc/ao3+lF6B+/3d3ReYcnK3R8tuAIzCnn5dlidhuvMHzOd//ushJr+9
uTNPyxHSVt5OdG3XPfCr1tPPzIbrX3+7zB8+Qv4fZ+e2JDeqbe0nUgRCEki3eVKdXXaV7XbfKNpu
WweEhBDo9PR7pOP/93KxnM4d3HqtJinE5DAZ8xv/v/sg+LxtH1a7qK4UBTtCPTKiPi2UGdlVoEOF
OxITFAnF0WCK059/7NIf49woIYRmqNLuUBo+grADsEpU4q0Twty//9z+uZ3/LLD/+WPOa9Mv9zae
oVymyVZ2tKGKH0E5jmEkQc5qhxXp0CUPOGTu0OEM6sOff/DSH+QsdiolauLnHwQriS9nYAuSEvFo
q/rKieL8mX/3F51/+Je/KK23GbrUKDmivILPd2yNCrrHYYoinyiqhj6GVlixHyCFXvmOtHE4nEhX
TfrKNeTCH+h6aaXgA+K8V8c5al5B4WFb9l0tC0T5fx4/59b/ny/mnJQURy1LMq6wkwd2ctjDMiyH
gPkHXh0HZFuGcoa5BiqQg4d+LvGuaWnfpwAulSmVVy5/F/5CN83Slquc2mTGCCMvAYlp/4Mnc+03
fJmTwuqxEMzpapLjuo78L9LDY6mYbHOFxnyp687S06ZNzcZIJ0eUNdXfCSwqH7qgRjrzzx/nQvOp
s/Qg35Wg6i1JgK3j06cQYo6z+w73W9hcBw/dzo1SdMDlpAfK6kig69YHwGZ67tl9Z7GhSwl/0rbB
YtPHKCpF2QsY1QNUFtnhz+NzXlV+E5v8PG6/xKYE4DFBpoPnEny64gOXcrCfkB3KyJ0Jqoy/X8s+
Yrd//rFLH8NZ2vBOG5wNpYO861fOnkdkss0nacy1rOOl9p2VbEyJJfOSgCHTh/IIZhpYZkstRn3l
a5zb+c1guVLADPKX1sKBOu8D2OqeZh2q6Yj0LkAduCTFmefPRG+/SRT3KF5QAc+NsRTsLNYj0w+p
KBC9qgb6xC+uU+f2AErcUESLTHMF+uSr0Gv1Dqz97PXP3/rSWDmrBt6303DGUSenwVIf2xGZkIcy
RrXVZwF7neXKUF364s7qUaUlqrC4SnONKrHbQG7kHRQS+poh5oXm3TtpD/cGgsFhueUDpEqkWeIv
0N+qKxvjpeadc4udeM9Twlg+tfgCpi3lMbYBv+Ywc6l5Z/EAELlb27VJ8xjYOnyDNV3ghEDwbHbl
unTpB5x4FlmQDNmC0c9CIIdvAS/s5qNu+DY//3kSXfoBJ6BRHx+NYbCwPBur+hNPx/F5qcvhWoHA
peadQOOgsSHPkPBcRbGpb5BgWVDnKORM/EKMOyG21OvADNU8F2Op4lug7KYUEMxYX9ubzzPlNysS
d6IM7rAlkTM+8VCseExtShRAPEtUOrK70hRSHJeSrt1frUyjvy0evrsrK/mlM4/r3gIwYcH7bcZS
2KJ+4a4KRmBPwfTOcGpMzdyAOddB4TGh4JUpeRLLBjE7i+eof5mIYdZvgM+Gy79uX2sB1E4KZQVq
vAJ7iCCby8HFi67Mb6eo439PdswJ0GRC0magQ5ajIl/30H0XkzkmsL5tgdWI+Iqsn+x/KDx2y5t4
wxvG0wJTju7xfNdv/koFBXfAKxJcfxTUN+JleWl4rgM156UJY5B1IOv61695J9BsqFnaNCDnl2pJ
vyTYfp5GArimX+vn+PvlkDFEJUQoAc/yBHgNVDyHKYqRbA3Kz5VpcCEMXPdVEPLXhC46zUFPBMoG
SVRNvqIgBSFR0QqPbB3KhiUAs0yV31C4PFK//ceF9EczlMWCapajLlOChzzQETIbG+OZ02/onAAH
9keAD6c51MQgKrF1KlHl3AcHv9ad7ZMVGUH1NNB7oy0N0P/Q4TGtmiuLxIXl1c2wspDAzgtnybyh
NeSCJmwOBXAUfpMqcWIT15I+Det+yynujZBKhp+hE7p20rvUdWfrDJnqIFUtt7zkq3m0a0ewfw5V
2PjNm8TZOavGGhXpdcuDQma3dFrEoYB/Y+71WX+WkfwSb5GakCgUaB3QjHg/R0DbjoD2e/bdiea0
g1Ru4viswZkHIiI7ASjPr9mIXBp5Z09uSKDBCh+3fAjr9gRoY7mfYGZy+vPInNez3+yXrk1IVyQV
OFLBnM8BJFBwBoWdsBHQfJmZM7+QdX0SoglczUYUcx4hcD9kQAcew7gXfvflxAlZVJtE8byxOe/j
hN3iXQPCxBWvUH8enwuj79aBhUYCNLSBC14id3xfw0XnEbxtv6679VvYSQsBAKjJB0D8wr1GFfdZ
KSqumYld6rwTtEkBbWuwIQ+j8CZxJ0wJw8iiaP2Cyi30QX4UkHbIL0/alvP4Es0kbd8lOmXXqgsv
dd/Zg0VYT0M5QR++lHbDg2ryZc3W7srEv9T4+d9/WRKSJhBw7Smm49BWIEbj1XQ3gOLlOW2coI1U
E1O8fk0Y+eCLpjiAdRkqsPzmJH3bdaE2HYAF8f+6HtMBVJOJ+Xbd2WBBxoIosAKIOpuRNKbn1kHV
9m3diVZBJgUGA1pfmqzaW/DzdowBYe01Mq5nI8xY0p5QFJmClPh9qOP2BKadZ+rJrZoWC+AldYnG
M5iI5CAMgqgm2OJ3NnB1eItBWVELSRxo5AVQriFcvODWc82m8cJsj5ztVYKF1oE8ao/dhELWuaq/
22YLPUfdidNxA6EZ5DR7lKKCSUmcfAHN4Zqz16WeO3GKIhwdnbF5Rz6Q7jAu9T9Q1l4TQV5q3AnT
YcwWQFQA9W9YBopjA49xq+k166pLrTtxClNLOEeewaA8s+HjiOeR54KX7Z3fXHfiFLZOtIvRcr6F
uh8BQ8Tr/iEwQTr6HWt+vtD+skLSYckkCq6mHPVJnQY5RiW5Ahf1m1f/qXNTDcF60j2AmHlZjO1d
BmXbYQQtze8wTJ3DsNUFdL1rYnOTRX+HDX0/xtF7v447uyrKb2FddfZArKvgCcvjl5Vyz/wadeI0
q2vJwYsxeQMZOGQ9yWsvit7vg7pMgk6MgUa180+eVr1vG/7A6XDNx+jCZP8pj/h1tpBoViAPnA1n
l3+huP9ME3mlpvZS006UpvVcBtivIR5dwxHlLBSMp7NNTum39P4UxvzSdYj/bQU4h8nPaoS/YoN1
AHWLW+h30nAtCVH1Sklb9LCW6fV2QPXk1wpwC7+115VJwFdl4FOtbZ4AFryXErXWo7j28nph4EMn
RLOOxbUKpMl7bbLHdCzDRwgi1GevOPrpgPvLsAOwjDpcDTVYAGnVDoWuf/G09vukLnRki/usKSph
c7ABoh0sdL+0Q+qXg/2Jjvil3/CdAVEXNb950IyvsV0fk3i8wo+5NODOTtrPRVGaqDRHUgTBPgDZ
u96IZ37gJ1bol35DqqM4SKLBEXXw7+TKv6Qa8kC/b+mEaIACDqzmGJO2QsllCYUtzGv8mnZ20VjN
qAVA0vvYbyhXnel9nPjtoD+TnL8MiFoTw3qFux2oVQ9pv+Qo/fN7B/2ZJf6l6bo1qHix6LSSHzcg
+xr+yWs0XF+9Nmu02gQ+Ikh8X/WSvU835rdOuQI2O0xiWWcG+5qxCV+31dC8sdF48Ou4s2tGXbF0
oEyafAzw1k87cZMV2V9+bTu7pmjrMQGQKjgCPggdAWH/xBkQBX6NOzGJiT0MLcGWXNUM+vcxDg7w
KL2GSboQ8a5tejpO3MTJFBwH9oKy1RRZbL9uOxFZlahjGKrV5BblZLs5gl0UGJmvfo07MTnjgXxd
u2JE+Zq6mUHvOwxRYzxninOw1dYSEbRoPG2T58iqbzC80p6j4lw/ISVbyZBmsH2R0TMU3t8WO/m1
jSKPt9dyYPOhGV5Q2rPRiDyc4U4ge6Ek2GfIoYp723o1xlOL8ywmCgAyu400H1t2DVry+0kYZk5s
LnA9mUWGyF8iVCHvSVywHrTdLay9lhYI9952Xs0SAJoGMVTG6p9gnj7j8eGj37g44TlFEdEswrhY
wFIOg4UT+RkG53WOCLPziP2yjusKRlgyW9DxZXm2PblbpsEvQuEM/rbtRnIC265ozFMRPbYQHIK5
zqnniDsRakuQFTI7oc5Nte9jMIEaXXkdUlBL97bfOgm6tYzkmINNSeEmA3PEMG5++H1OJ0BXvCiM
6dngdGrZl3Jc7mqevHg17SqfFm0K8FUCna8hkJDw1xtAXEXZrl/rTnz2ydzB8AWt4wkJnIitf+Jg
xHgtWyjVfDvkFgRpAbkx4OzQp7S70ergPpjI+sGv7054zkGEVTG2+KLT+u+IExzKW776Ne2Ep8HG
UynWj7lg5YdFqVsipd88dMVHYEkK1sAMNgcFrjpOc0kPQdt98+u3E5w1nBBGvYgxzyq1B/zl6exZ
++emz3/6fz+5oDDy7ceErQAF04HrvJKA2+00Z83jwNSymxtq1/2ff+TCkp46QZoIuICIPkFVVx39
3Vbx50CJV7+mnRAFVmhsGYcXEQXh62YaNSxFJpRVerXuKoxKWiW1jig6Hoef5QRwRxyoT35tOzFa
LQNYtUBm5AmtY/CEIwv/vi5tK3Hw+wEnTuFeBFhX2mJKLsH7WtLXGsh4v6adGIWfy4ALM5ou1uy9
IfW7ImJez1ChC9FrAf2VcDSDC2khgXBIqXkflnPtJcUFpvjtdKfAdCRTjZlYAGMA358hh3myn6IL
RVlvG0e5KOBTY6Vz0KnJjgAlMpwZJH5D7gSq0bG1cYYhx/II6Au9b5PFL4ZcmVIGzJpt4PYInncJ
SsO23mcarid+/XYCNMMsATlF6Dzsp+coHB40MX79duVFusbrBJuDIR9Z+rkO9ftWDF6XuNCVFhWA
iIhSNTpnGJldBpU43Fll6rceupJ3EzUDGCzZgHebathrKt7DJ+qj13i7UiRCcM/qEjLA+yICzX5G
ouJoScA8B8bZQpsmg2wMDll5lK1yn1rGPrQ12Ty/qBOeE7A+BcRwA2oyNbj/Y/yEndTv9Tx0ZUg2
6NI+WXpMFxSGE+DdzvYRsGzJJnFlMz138zebqfv6PyCPBRs3qfJIN+nfqAlcbmDydA1Rf6F19/Xf
kGBZN5jc5S1ouzuG9+gdCM786DdvnPUF2l+SlQvMjcsSvkP7Dom/vCjiwe8NJGTOGWAV1qZaFipP
g1EM+2lW8ofNOBxN/frvrDOhBOdizgKV62odD7IEfh5fNzl5te6KpTjoXCmqeFVuMfh7wiBaj3Bz
9+u7K5YyLdSDY9SpHNbJpYGJHRX/iHUBcNCv985JYKk10/OCsemrBuaDRn5c2tBvv3a1Ui3tZxlw
2H7oDl7sABuNJ7BMqhu/njvLzRRN0QqLDJUD8Ll9Jn1R3sQc7vCeA+OsNxHW+ISu+KxZByT8ids0
indJ0bPB8wecIwEeEkXfAXOCu9I432qdfgQKzu9dAXWLb88bXMCJlhmtch6bl7ocga0zL37j7kRr
Waxz1LYoeOVd9jdc28JdBa8Mv0FxlUYaBfIAhWAhS6YV1sWhuhPdNRXTT4nzb9ZgFykz1AvkdfDE
yScmSiDoZNcgYHm9CHh7ZqW4kWqdX6wc29tojAKWm6oakleUuPHhOc6SUb9k8GK9gWWt6W8a0cVA
m7Y1kvEw1EzBENniZgCgZ6CB3ZN16GDrBCbDAGPtqaaHMEGu/UyZW87uiciS7RleqZdbCwBpk4Or
WMW3MHqZ1z0Y0TwB8jVt1lMYNTDoAgMQbc7wWQZsYcgqOMq1dLMnSSlIfSOg6R3A3XFcPJuYBc3X
MUyGIU83mk05KKtMHJTZkmMD2hhK3VEiLgDU46W9KcO+zB5Y2qFwiwwbfUHF/bybKNO3qh71hjp0
GMvAcQPG5odJx2VynPgcI4XdVlO8L4H063GezWD/luo6Ame8h6PhPXDi43hqQ8MBbcFoz/skEsD4
bIF80t0Ev5uYTNMG9ypdbC9t2PTc7xTiSmu0LCfw0OD6KdLSftJA5iOH2qXGb4K64hq4xsLsfgNU
HFTeYJfQBvavpV9RTOhqawhGDp4Vqs/XXhVnmNbc5MBb1Z6HS1ddA8JnuAVRo3JWygRA3rGz244H
ibgGb7pwDnERNkYOcxFUps/xPvBjPjtWBrD99Fp3ImdBVhYsngF2sDm4sZDvmJED9BllDf3h176z
Hk/JsEWTpSpvh2xLd7wfIjxtppT6PYEDTfd2TZ5V14ZkKXEEJGG8sxze3aCm+h4BnXu3XGILtFEE
s4IE1A9svDsKHo/frI+dvRZma6DbDa3KKya/w6X0peC1X7zGzmed8AK5tBT9TuA1P2btHXDdfknx
2PmiyQRFFrCNKkdh+7IrgkyADA0qkdd8iZ3PqUkZwSotVDks1IA9F8MPYKZe/dp29tgGZd1Tx0mf
29WqJ1QO1jd9ZKTfySl2zsMVq4ntKBvzUov4Ica9DWXV1nzx6vuZhvDrU4Tic9FsJbZwvNHoPRRl
bK+Cmfil3Vyx10xQy5yAa4lK1BbAnmhKDJiFmvnp+0NX7TU2XQkhU4/p2FlYW3cR+Rt32tUvFeyq
vThAyJscceZDKmu5LeLC5pwYfvAaeeqc5YHCsvBRRZQ2tQSqdB7KnTXg8/q17iwwoQ4Xu+CeDGfS
LvpeQW3+fZMAnfgt767oC65lXVM1QuVA10zBLchd4Z4U85xcEWddKHwLXeEX6kFhdAnnItgqhJF+
VaKe+n3BO6oOMO8NXlER9hQEWdsccIoTsHvPcKE7VQG4cH5f34ULwk+87zqpu7zWS/BVNnP0TQOt
43dLd2UzI0yz+7gLZY4j0BOftvt2KP1yuj/Jdb+8LpYLXl2YhiHquNAKbGnYFpR1P/uFtIuYmwWr
wa2PZB4JgHR24CsOdxW34OD7TVxnG0D9MgPaHcf+eR2qdB/AQBEYjqpTrV8GwNXlAeC54bp1PpkU
JizuZV2i3G8dVkM8/wJnSQWmVqMSmHZ5BCKl2C1zM8e7RsST5/7uqvPYGVzXUfzAainU4pv9jKKJ
b17D74rzWiNXk9kNbt+6G/dLGf3YTOLZcVebVw5bOI7wCMtxpTjBWOCOwmDQr9/OaiqDgJQzwC25
iaezeWeMF555++DXuLOYmgrO2+E8dTmcC9KjrQCklwm8Efxad+ZLDOvMiHVE5jwBeX7I0hsRh6vf
PuBKxuDAWJZFVnd5FlfzA2i88Z6bZnr/566fT5S/uaO7urFsFus0h9jf2y0ecPQhMDA/tiTs+yPD
6bb78eefOZ8uf/cz6dtDSrqyImVR2efERgY8wATEUnxjgN/89mKX3yuDehymrMZqnNAXa8iHMiz8
FnrizB3QH0xKNPqODFUC626k8jcbdn6f1yWodVh+AwFV4DHkuvgwrYF66arEr5opdGVkLQD6ltCx
PS8G6XsloyQ3dXLNefLSV3VWeoXsAoHNWIvH8DMjdUjfB3FZew4MfTtl7Gq6FZhVuB0xIJz2KD4c
vmxt1l9D2F3qvBO0IMYAgGt0m2+af0Xu6FHy6rPfbHcO/PFE8FqNCkEUrfYFjGxGO32fo8HvcZO4
grIaeYSuKs7DrtICbxtjeitZcg1r+ftxIa6grKcwCtg0Ol+UFdJOIYywgCHxWyrBvH77VTMGBGQy
Iv8WziZcD10NPcK+6bpm8rqEEldSlk5zoXCybfOwYushLQl57lHP98Hny5LMuZivrMZNfwaAF1aZ
S3/XwFn0iVKV2Cu9/5m5+e+FkrjCMgbk58KYxdRhNpHvhjDs7E0N33p9wkXMwiUoi9l4GJJ26R/g
1pxuD4o3g/xC4UhxsoxutzwOVgBx4e4BhNcKz8R3sksWupfDAGrxVlbF9hUGRTWMpRVOmXubNMu3
SMbwzVaNuVvrajrBAAAOeBsgFdWOyDreXmHjujbvxRkk8drB/WE84MIWb/hf9QzrFig/nxpVBdsB
/++xfoxo0U9eJxqgkd/OGegaB3ouSD7CqK95muAt9kBrWvptsP+FXu8DkfTIjoqcLuQ7o8N7QEmf
/aaLs8bgrrnKgM0ijzbobFsa39J+vEa6OO8/v5sqzioDRz9ZbuMi8kEBpnGrx62dD9kK1cNhxlG1
vGUZwLpeWQb4Arz9BuEAkHY8JSIPVMCOsZjb0wbc8EevcXLxYNVaWNwRI5FP8EI7BMX22cBO68pG
8vsjDnFFciEpayu0FTlrbf0CVXX8Lq3K5Z8FUO0rGZ5LP+EcEUiR8RKOwuI4LpFgh8oMeqh3k0ay
/bYG55ZeuVRfWJtdmMzSkMGOUZ8djIzr5UTp/FFpsHlPf/4MF2ZU6qxuUD+UdmJteSxrI8TJJksI
8Rlsd2q5pXQPwbhf9hROyG+nU1khNVPoFt8ETiHQ0bHPWOc898fUWS8C8EyQZ+hEHuLFzETzyUTh
lfX/0od2DiU8glR0Q4nvQZQDN7cZjEZg8J7haZ6VU0u8xAvkv0R6aJvVNQ9AAQFIEKX05V/ZwP0q
Z0nqrBvjmg11veom5zwxJ0i6011RhX63f+Lq9KYaKfcIAPW8hkPsSU2rPKRZ7ZUYAUD67bQhTIVt
y9viEE71HSmiXdwzvzHnzsEE/u7tCJvY4rBt8bHIhpOsaf7nsLoUtc7qAFs7eIZkojiImgJNHNzD
j/3K2napaSdioVo8240DpK2aebhrxtHkQRK9+PXbCdIi4dW0RgEme1iOR6V0DCe4Nr6y2FzquhOl
JBO6SGA0nvN6BFFfL58HmLB5Nu7EaQnbi2Cits7blbYnm5nuhgytn9IVPhRvp2GwgkwPG706r5tm
OKgqfQi4Ho9eo+5K6ao+MwMckTOYDA5Pou3zRvd+m7grpVurZSlliYNUa2y962xH9lubXFkaL3xP
V0k3QZ0PL9Aes3wECB6qsb1iIAr7DYoTQhsgPeNkVI2qJbnuO9gSDLtCd5mfII0wJ44yuaLmQiQZ
Cq36DSYbbaHv+0XUfnWQhDmhZFlXdHyIsoOcN7xdvYcK4MrI/Mw3/+YY6GrpYraFgFPBMCFcg2i6
hyFUggKjErDNV5CS+rxOsi3a8WGSyZEhnzzvByOSCQhLxdYT3M0IrIVUWNJ/JE8oHLPTqOZeGXji
Ur+WYAjB3TDn6xLQ6Lc16Pj2WI1ivGb4fWnSOZHY1bVhaVjBvkVXDCvI2thuX8GRMPrmN/GczRKG
wHabCmWPtq/UUabxfFBZ7JXyBOPz7TqCM1USwdHRHsMz92tOBlRqx9xLX01cJZviUzwWBo1PFnDl
doyHXd9SP50c0I9vux5XFtXwtrMw/A3hiytg1YOMxFevQXeFbL1IYTgQFeY40UruUviOHYYlJn57
gwv9KqE1hfFnZI49lDW7XujyqeWR+eTXdyfS41mpKGSDOQYZ0u9w9oWL3Jp4DoyzZ9Z6Dns8xJoj
IJL0uZOL+MrIxv3OKa6IbUuqeTB2Go9dx+BZIyyIMHHhRz0hiROqbWaiLUqT8VjzRZ9g1QsAeCD8
xB7E1ftGM422VpjxGM2yguLKvKK8ermyxl5YZVy5r50HILM4jCdXOJ3vBBF6z4XnYcKV4CXCsiCC
zdNxk8C1zGb9QXTlV0uIPextmAabkkPRwvmiRPXMIZsr2MTAFmnvNddd0teGMoiinnDy4Yp+HWX0
IivqV15NXAlMJZFS7lVsj3AoJ3BCpQUMyyCj+3PPL9zjXBVMG4qBij5KT6xok+m5srKWJxhct/oU
a4Vd8M8/c2niOPFaTHDPDRv8EQlNYZZJ4Z/TLfA992udvv24qiq4MQytl2VXH1LIYfZZv/7r17gT
rqLBcgA9oz6qRa37Wg7NYZSF38bnKmIyeMkZmST6OAk7nWSV0h0Iw5vfzudKElcZMQYHJn001dae
wlF83MIm8fukriBxg9Pw1iPXc1Rpxfeyhd8YJKl+0nk4Ub79pB1fueFpoY6BDPS+gRvcLlJwkvb6
pq4esYjjVocNU8faDBX8sGULE9zRjypIXDGiDVeknHWZnpqm2143omCoDUNxz747+2oRzXNoIVY+
JjpEPcr5wKHgyuUXSq6HVxyGSFevWXaKA6TOp+Bb33avfoPuRKmA2WkBgwt+AucLxtbTBpmsqZbx
L7/mnTgN2z7qN6KzU6JkByFis7DqgcGPPPWLVVcBpsbU4hSvMjgShrsmo3ct8TyJueIvgLgGs1I0
LWNsf+eH+c5PGQtjtreBBAOFuqj4kJ22M/oILo/xPq7S2W+6uMqvhrSV2dY+PoDCddNp9UyYH02Q
uKQvnGxwTJIyPjAIfpoueIi7+r3XVPkvyRcwQpWOuvhAmZVhHqsWddfVLO1Hv/adEO1UODSt7fkp
7sMFjPN4jO/OpXrXeILnRfA3N13q7KawiFVxOsNJTapgvDGwiJZPIydleUSdKi9uS7nN1aPZiv/D
5frn8fR3P+qEL19p0U3N0OLauszdsg/buqUKvtOIuvZUFYtoYZIu4Sez66IBe/vSrLrjt30LY3h5
wsW6EXCc2wTcJasCZtr/RNEM2V1HoK0WuwielPO8wyFHDQ8CdrnqcRqLOWS38Enlg9jprS1hvkii
rI7KnTZc4SDUM3y6XZLBbfofpStpw10seC1vo00A93xYcaHn5WEdplnvxQrnzRcg5Oap3iUCHjzA
fMOvHhbVYWYDFu+yFex2cRMqwcCml0gqGrlDXUFr0cGR991HRSUuMg1v0h9SSfyztkM8HRh059EO
vpyT2E/TTOt8g3U8XJcEicbunx5ZVW53i4Zz8LyDt2hZfenqWGTfZGnhxINCzq3XcgfaV7P+dVaL
3ahNrgvsw4Eu3M9wAQ7FgaNwsjhueLKhx4AWy7gvUsy0bD+xeU3kgU5bQu7DdGLZqU7sJlFbNfTr
DTD+3Z4zNbHHhtg6PZA6mqM9DLkHnMJSmR5SCQDubhlKNnTQbzZ9VR5Mhvs+3yNDspQ9ejZ0mu9g
7cdRNzLVeRFzHBuxljBp7/C1+qre6RQnu10WBq08WNnRvwcj2WFet4V/s/W2Riel+0Q8bZqm7FM1
UM6fIlNE0cNWVKktD+2GGpX4lM02BBFhY9y2j6jQSPG9VF0rdK4kW1baEwHVGKcxCbNCcbOyaJm/
Dqms+xJeosjW3nIUO2av4cIBI9y3XQwnsTINzhjI1rYdDFZJu0GmCIIOt5M9rviWfX9LEyTS6C0T
XVrtYNibnZioYE/KlllqZFPWYJzOJ8tpvCd2FMdZY416Yn1pm9dloWUHqwa4ANLbKdmieN+XVUxB
ia3W9oB7TZV+SU3U9ffZsuHiVyXELno3K4Ns+w7OzJziBGVMFEV7uMBFzftQpJqdAFgRy31H5xBp
Z2LAVtvwzGymEvVPZB2ZgaSQAbJGWvuVtgFqZvTEY/UCC9UwPVTFmDRfcfeBpfsOkql+OoxN0o9P
wpKSvUKeNchTs3KUCWU96ZO7LQmoeAirWWz/1l3bW1TM6KCPnwYEbXXsVLXSWyXDZvhcwYCQUCxv
omTJjsNGUD0RY0T4NW6KIl13RZnJMp/naUruiK7hlNzMDNavYN4TVKOXM5yggXZOWPutMHMpyp0Y
RPo1idigPqO6fKv2eP7B3gW9e78+Qsc6pviP+yD+1jd62m4lVev6KjYShntVIZK+NTGm+U0p6PZk
MlKeCB3S5l2qLWdHktaq+jCIatmeZwjdaYCXaHAD0sOZRMxux9l03Q+Bp5XqvmFDtOZ937RFPtAs
1Pd2gG/5vomjmH5JGY2zf8NZFE8oIQ/u8M6zfYPEX+6aOSkPJQBBwWGpt3S+g8nDtN0AHhT91WZ1
nB1Ui2rB93yt2u4pLIs6vJ372q7HYKia5Qbu54TlnC2CfIbNtChgt52Vaq9WE4CJ2JBsRDGBZON0
N21joh9HshlyGymm2o9w1ij6dzbJeHUileg5LESbCWvnnKS6OkE/HerHIZvYtxZMgG5fIGU4v6sW
orGUVP0yH1nSG10eCJ6TpnvRAHAMM2OrUGYQ8Kl8rdIxi29hZKvYzhSBZl+rKmvUvuxGYZpd2oUF
gTlQHC23YytHczAzJcHBjB0Nd127zepLZDL04JCQMgTOcEEv6qAc9Q5+5mN37M5Inh2Adpt4GmYU
ph0Tpee/KVlnBv+zsjP1HlYQ7BHHpfJ7gRDm+6atqNwzOcNHex2iJAHgSEogz3aR2Lb6djaoNH1d
4U+ni101GL5gvd/U3Pe7xmCbnnfIeE/jNwG75PLDVG3ZPczeNHYFAWRN9qFFU+evqYzVxyRjeI88
djOVyQ5FlF2St1mYieM0lVG77srQpNv9vIwlUhcL/J+yG1KsOCiinK2qbkd4oQW7Tdd18MISoemh
ipkNDiOZwuzA121rPmmyRc3NZLY5y63sg+IwzLRYHyJYbD2TcGzqF6SP6Cp2ddua7AR0fGnuMpg/
y6cVebH0BGtObHqmKJIBquO4Wh5kSRqx7zcdmn2sNA9QvKDHop5RQreN4QdDhERpUBcb81wvhNOb
Hg+7zVMP3F097KY1hs0N4OK7YdZZeBtG2WjeJeMQdP/QeknbB9ZGIyZaV8m2+jdq0w3TQYLbNh77
Mq2nE/6ypTkmUsTjRyamqrgby7qJblGNytpHqymcsY5Yk+ADDUOjqPi+gZcMsPlYNcnN2NdlCaUt
ylEwUVLAlO6qxqzqRjUygoKVQtFK4AoL68PdZNaOvnRBlt5Nss0+pVQg4QtMelK8xmHVBj8gtX85
y7xvgFKh68msmr9A/rn86MeBzIcwwAa4n5pO/FCo8vokUYaR3DAszyFM4wex3oRz91nouDkAh1x/
wK0GjKSNBDAkbPUm+T5bKKa+JDBseJrUMu3ViMPas6B41zuVJqCHuakPFFTP94x30/zYbnSND3Xd
jMmLzIY0OFV9oPbV0tMd3CQIpoGEeTaxyTb+rRuKa1naAKSyN7gLPjYGdZ/PVQya4gEyp+J+xj88
bmVbHv6Hsy/rshPH1vwrd+U71Ywaet2sB+CciEPMg8N2vLA8hJlBCAkJfn1/J6u6O015uItV9eIM
WwFC2tra+xsq5E6oLfhNYFM4mC8fGikLlXSg+CzXkAQMPpVSWnjLk5uya9zTPE1OcAFKvwhOIxBY
l5yy8Gn1OojBlBy7/tn1sBdj7jsz1kMbJb6Pc9/lddWniDrTeLs6mh1mxvtEu/m1qJ3uHTR75zuq
EeLTqO2CtBqHL6tbjvHS5dUrvFXq69AsUDs3E1oilw2B2ywyDmWHJXVlFKj3o1eAPopEa40gX6ig
OAitvgbrIB6MEz778Irx08oIr//CYDJ8xxxwmK5EPQE7XQM0XFzxQNn5G/A1qoo52qBr6jr+HF0x
qlb7lfadORazAnQ5LiHQf8dGRcpktE4pHsoWwfA1GLo8lpMjgjLpmkVDUSUvwnaIG0lFka2+p2QK
zJHSF2Yi3Y3pkAx+6xW9DxQs1VM41xcdpqoELb3lzpjf+0Lk9ghgZN8/ArOm6icIEJDr0q3y+aIb
l2W5pVBAEKm06JyfQkjlzHGnfePHgR3H8oPuZeG+VmUw38GwfLwXUq4lrI8Ld5rRhFgt+TJ41eg9
KTgmOh8CtMKc9yFBJIVs09kaPsELkGhJaCVnPykEHGgzGHjLZBw1Rb2baJ0ndI3mI1O6ri9wOVnF
jQFo5Z7jsKUynk0HqFUR3fq865OFwtJQ5oDlIX7r2IHbM+DHpU58udKDJbw6LV2V5Kb/2MHyK6a2
MicDHF099O+BxluSJRjCxC/DhkDcBBbOd3LgLY4vELpYnbsQadNLWrShQGY/CXj1zdy7rnrlLGkp
S/cyMsDfLjmaomFP1MED7zdpWznGVRBBfEGS/h2y3lfSRHfagzGDp7BFw+WMxO58i/yTfCgqfjMH
PBlGDzvD89yLsmnnPllruL23jhs+eZ0ZT+gENTL26ja4aELBEw2q3/3ktixzatpLmJAPt7hnqPkC
ptoRmfHN3G68FeVYQinDgxTsUfC6HW6CThgHZwVUCq44KYK0HkZlj5FXhfOd17sSgs7orPPnkPWm
PM4trJfuR78MPrAJtkHpFOaoLbHKUeR26UVOj66sjX+HhmbQP06KrHdR2LbehWiHwbHxdC5f9CEi
LqD/wECyi9kTuJusfcGvcoRMYRMWhsX9AuiTk1iC3fs4rWaEtkcbeL5JIJOZNwnlXiXumgk1TExe
0Y6HYAFvuz2Ci+sdWB70fSrd3BeJV5WtdxNqcXYKJtM5uWaA7pZFwtkc+WmnR9fTGASc8b5T9FCz
FtJc8dqBIvgsQOUNXoqJDNey10jrk7KoncSrIT2IpcvsHFNDECR8DX2Ky4IYgaSSWhd3wUKhkwtJ
EmngsRSEjjpVeBj3QQ/YmIkfkTFtllL3F43FefIxcqWZjz5tWg8eOBLiel5YBSxdaFt+4XNUxFPg
rUfNtP3Q93np48oT5fV0q4HWQ8STSOmrLKiEQe8/X+7YcjbeXeUaXE2MNe6BwTnJIn1DqpvKNQyi
F9POTnFqSB+pZ93m3vzYS+0l6M2N/uvS5mZOIls5qWjKd9xqHc/CeVsa0IkGdHpiaevyslQC4igh
eP1I9oJkXRUXMcWFfATst4GNtutf+o1vLuyg+cF0NLhqAs7ft0ioErvUnwsIWd95KGndlx6M6mFT
oJ4iM2fDgJMhY6ZYvsLG3HsZ+4iVl35Vgl6w1tPKb0bHl/eugf4w5O+jGyiH6piRBUok2l0vkLaM
LwVKTvJ+dgQA5srSRDuAXORO9MJYP8XLwG7QhoTGAExxAxlPbnGFEDefFsn8d4juxaHxa9LEXWcV
wDEwO/Ej4ySFgQNE2mDrYH60QczIq8tK0+KAhQHDMFIs2UrYV8YK9RD6YZgRt8GCC1qZVC55aCPZ
vfPW1t4xIuqHwhUTkE66bZoxtm7FzRQXuL8txwWGhcslmf3ihXhWZKpeGE/rfiRJt+rVHntZR9kC
QG74zjiMPhWtgR06/Op76lzmHZ1NG+fYKwzCD0vpfq1Uvqh3UUTIEs9VZxnAyd5slrQ6i+mc2sWu
EAJi0lsEvKLHccIqs1Uw1GlBZs/JZi8EzxqMfeNmsvRyfjs5dlLHGcoV7stKWp8kfAlndaVDERWv
uIt1I0wzfMe/FJWowuvazi38hYt+Rmj1hGQvgW6FezcGOhAHiHcsPfR8JlKeBmfm7UcHOxMmbNFS
RVVqmBl0vKBwnh+40rRKZIus28R54ARBGy/RoqsvlkXBeD3bYV4/w2bNIMEvFYtwerfYyJGIa3Cx
6gN0oXL/QrK2qh+sh2rWYejDoDsqisCX4o5e0NN4BpQeRtr5wR34SnV0BUR44KUetxE/eWCk2W8V
TtHuTk+KCTdZeDGX2TROgUtiyMww5H9r7bfLA4o91EddByDk9Wqa2gmRqOwpcijRYes/NSi/mI9N
1PBTOKDpG0ydoR+9KWic1w6QARR+7BDBdxNtlTLB6kDmH+d6buAAI7VN566Q7D2BSoV6YaZ02Ydp
GrlfpxEdHSQreR858xMxa22L2PF9GiDLyWWX8Dxo/dtpZXb5FuY1b7/KCkTBA6thXvm4tKXlkNCI
BnkP1/KosYd+hl7xBa8cf7gn2J+IwW4gzwkC7JEoyt9lD8WIyzpwS3MZNGXjdmm4SiuHuCWEFDA2
GHCjxvWlHpMFSSoSa+Q9yjzUCimiueBN0ciXdnKG+TjUjuKnaeI6whdbuZHp6Ld2fm14BD4pKRs+
vSrTjPNRFG7nJLzR3lU1FjlJRkA71PVS12GBT0Ir0Fsn9I0SKeYRN6yRQGToRa8hZ9CeGPProfDH
C5Nb9jgG/qKmWEXrKu6Wtm1jCYfYGHy7QgdwzGP1cFwMQ/rCcGMxl7VrycEna+jEJdc0npRBEh0r
rcz0QD1Dy28zHHvYYW1ct0yJgabXEBcTrFMuV9JFnxcYNFZ1HAwOzzO4jIckTKZ2rR3csBbXubAr
lvEF9SOPZgrHS/2Jr1WZLj3UT+4Gf5KHyhlXDaiAkzsn3NgClbgojyM0MuyWBKphwbtgVsA9zqYs
xImX5zMKU6Y8iBYPQ5XgIBTdS4TOlHusy7JXqXCiyhxmC34OahkO+IsrLb3qltXGRR2oWppb0Bv0
qc0r0sc6ynU2uKjf3XC/UP4JSXf7yupyMLd9Y6ZMjbRvy5Qti02iCNEDFcYif4WaC24kRYeQWtWy
uVHK5WBIQMnLnFrKykSsC+x2QGpyLysqg/ZmVMHU3shcT1daiKH+5EvLmsPAGvmMWkpw6JwAqRie
h7DTstJQJq0NzUsEjZ036RPXjUuoylRYych24tbQ7hjA7VwnIy6sQ8LQr5/h+MgsmhYInhNyUmmT
VqMQkkB/idsERK6liL0SK3hcGr9NBPBfQJ5DNse/GXivUDVUzsq7jJo5Kj9YM4/r9RrixHsH9ZrB
v+5IpaspUcEsqquBAR0GZUBrU5fUiHH5HN75sH9P54HaGrocOVybe2QW9MErA9Rk8gmX/ZjA0TFb
69yxgLWO7Zo26KQjVcgVuHFf8h6OMye/QR0xzqF9wt4GhdoazjPcXuA4aV0AKVaFGHfjMD6oJ/Tc
fHltoGaA5NfAqvQ21BBqShiTwtx1aIl+Dldcb1/7IlLl+3IoQJlrlBAt0IBd+Nz5HFccGPfiJtDA
KQWFIDhCIgDO4n1ZofSBQvN0bCa9eDEChc2reEVBOkobSsqyvVoMRfUkBsvMe5WT6INkQH1lvltE
sZoHV4wO/WDysdd3eq54lbGS415z6HTeVKe5KK1XIuj60bfGILF9bZbCdPNh5QJa2c0wru/QPugA
gZtRZ+psbHHOy0tbTwbb2x9f/KAMjuj0eFeQWMBpwiIInce9IZq+w34w7YGXqsTNhXm9vTZM981H
06EkE+Miq8Mbz/FJ/yZqzpu0GXLpPzv+2s23i8vq+TYf4PP2wFBX9f+qJulbMQVB/y3qJ04vrVe0
bhKGkMu+xmlW4MQubOSbNCfUMpHAKQvo3GT1AIF5mqFt5GYEOk3uVQT5kDZDxmQFjPtc299wgSpr
TERgoHYuSvnmRkFV3vpr3gNVlLtNfwnZece/B+uRkiGBh9Nq0L3pF3GE+6KRR+DURJegJxLpz73p
Jgf2hqtiJ6dFHeSD23YjbhEE6WPqSS5qXGCQ1Ha3GtW/JgF9QU06hqSP518BjRghdY+U01868IIt
P/ei4RZvRXJ1YYqKmVRGQjSHNgjYmPrwk1FNPMpuKY/IplpcC0IIkAE62Z7NveB1NqR1WXGb5QrQ
9AQsj4JHKXQU3Amq6HmHbjQamUORkdkGa4KamAgvEScH9NpHnGMxqqheE4Puudbp2PW6PYZWe+Mb
raKmdZAneaEK4FYLLZxvoulasLEa9LfUlMwdzsQwcVrJL4gv/MWeGo8F7EVL+LBcn9ecFXjxKqzD
pPZsMNxFtGrtewdvw3E04MY36ONZixpJ/szWObzV5/vJVe4MjcVBA7Qr5KGWvCjuls6bkJhJDSL/
jMYSik00QackMip2p473X6oFIRvIvIV27ptUszMeNfRjkRxim6MAAK+ZQWYTHzS7i8p6LnAssnr9
2pToJbzWtRmaY1iEvYPL8CiCHlbHRFYPIVIbHA0+p2F0FAjt41spwsiwWEGCfbk1NNTs2UNhrYJ5
C6r36jOHGGvzIhw9OPdDgXbNw8zrcQLxfWGtn9B5hCoxSG9CtqeyQ9cKiyQUwVFSJHnkABdEPV6B
v1dEJlnRARo6yDlKWtHUjYhiV0agD3SNTIKR60aH4fTUt3UjM1oEZjg5Glbkr4Hr4o5OekvAmRk6
R8ct9Y1zPbjQ2Hlw9KSrD84KV8GEIwvoD4vumLytJgUeSRe5dH5eWwASE+ZOaNFUQdtDqUgWjvrC
yCTy5wAFosTv4U5Qz2vmrHDHlmkAZb/2ZEQRLDFyjXpNPGqVvlyGngeXEjVyc9E2ZHVfvFJFUVY1
6OMlwu3Qvj+ADexKXPB6lOlRvJ9s5BxH6fs6CUhXOzH23A0R07ke1UdQWTi6HoDR47FyPHRrSI8G
zRK3MEhj8TJaEaWypFF4qazm66UIreP2EGTzjeZxExRwOsMNzKuvI09O00s0QRP9jRah7q5dVLbp
sY1KzZ+MQWMlbQvU+MAtBJzsvur7llzlRds3T4ZhYq4WnzVT5moY4qBaAXw5DMOXNbqvNe2KzNaS
N++Q1KKUhLIhWaoRZQXWod4cQmGtchONzSycBBISZBEpuniU8WMDMN9ZgJh+hIafO3kJ55CA7A4d
GjmTPtHOSEysorWQ91Zi0tDxxEqAZ7hP+fIUYNrBXeJR2azv0PtAdWvGTj7ydaXXEW5dzpXv5Cgj
xsSF9px/bsIx/8KtCREXTU3H6HptB/CmPX8Z1EdTaY76XaOhQHFUsJleytgzKMSiQ+kDMuWOE5sh
cSe76bWbQ+bfD5AJmfzjWajVw/3NRvBOZ3Llc53wzpgmXTp59oNTE7mNZB72pxA8XHM59kIHaTEv
or/2J6jMxDZvXO8UriIKrp3J85wjeouqSltWcCTXYpwEymNBVwWfLIU9+1W+FrV9RFU5VCiXl7lc
vwZ9FBSfRTO47ckNQFE8uZVZxhuw/aV6biElXb4b+ii0117oTMu3ZYxqcV3NuqOHVUcMBRCOHnWM
Rp1GT6SCrh3JRxXeaLebTKIWGH6eJB6hTvXq+00CTDtBrzsMz7DYmR05EMm37QxH33euaYrpRqrV
6zMKuzpkBCh75+AocLXAcn2iYf0ZlRMH5aeIOWJCiRApWDL1WOfdAc2kBtUGhNDzZcacMxHuyDlI
FsfxJLYJGyVoDiI6zx0XuKsXMSq3/G6ic+tAJqCi1Vd9Phm/Uo1iGzjgUXEaB44kxEWka58CKX2l
k7BA+V7Gug0hxGAC+DtR1EPdNPAjB6iYoBjzW7+kyhwRPyFhOLd9Nb+p2gp7Pay0i94jCyChjeux
1tmCgqR9z2gn5jsc10VwOSFPiTuIpYwxPHwKm/YBCvQ4bNF3vEdWzGk2lSAI3KK10YGnDteCFff3
scHVPILfZBipT1o7I4tB2PENapqiQdVCjuUj0A1ekc4zvJQfawAScSDCGgOSi3xmOX+hwuUAiPcu
2lAoc+VyHFRcgUcXxgND+z9I0LKW+g235QI1MdxKXfUJV7K1cmKiAICo4wjhVa1x0Q4gacTQlhem
OFqwOuHp09uQlB9BjEZlOtYG3jPjRYe7RlUnZoTst8lwG7aRl8qgBAIj3Qd02WCuyBL23dBP7cHl
H+rwmcz7kOlbWZioDWY74YJ+CKpHhjtPFe3kn2xFYQZIvvG8ovSIU8rFfZXP7s2EYPk7X/mfqD3h
OPgeb4Vbt68A50Le7WATjOVQqavOOAOE1CZAW1ATm2to6lM++vd2QpUogReu4yYozeLO8evPciYD
/QCqszV3KywKbZUj6XGAFWibVmCE3AB5NyZIl9C2Q8uNnX79m36CRNpavclxWqYwCMgRbPqRPqll
yHUqioqEoF7jJoYyeOm0SArt0l/++leeQVQ/erkNQ6kGuArB3I+OhMHQQkGz5TCirPWbF/rZ6Bvo
loAd3kRLHgF20X1upPdimMj3ITe3albIksdOFHl0RK8L+bpcTpVug52Db+BZyvNUP2gSHVHuOgD1
iBqrh/rGvjnf7PPcopER8YocC9eZcKTOOe7dOHz3jb6hFvmNCACtwbzgpgZhW8Vh0bgOT78e/Ccr
dKvrQyS6NcLWWC4l5f7Xqa86k7hk8WHKw/xOxEIDynwJhlAkdnnbuVufuJIVhkLwJDrCSzR6H45y
uq09VGd+/UJ/qbb9YAO4G2g0rZeAzEsRHjvGS9S5eL8Y1HHxv7fFU+QlROKL/9KHXk8uKlE/12v1
7GGlRZf5VOkSV4WiPMDa8Kudg1L4saLIiP71dP/ri/3fxdtw/6/nmP753/jzl0EssipKtfnjP5+H
Dv//7/O/+X9/5/t/8c+Lt+H2U/c2bf/Sd/8G4/7796af1Kfv/nBAWqyWB/0ml8e3Sbfqr/HxhOe/
+T/94X+9/TXK8yLe/vzjCwq76jwahOT6P/79o9PXP/9AXe9vH+g8/r9/eH6BP/94qd5U/6n7j3/x
9mlSf/7hufwfIeFgwwYRGmPuOVCat3/9xP+HF6KWGBGODICehWB62IWW+I3BPyDY7qJqBdHAyPMo
9vQ06POP2D9C/DfOQ0DkeBR6rv/H/33z777N//9W/9Xr7n5AK3T6848fBTvCGNlsPBIEy4CMG/f4
nqDJ9clZgh1BGiNvCX22Ip5sIZKelcp8CZrmi7NLE/A89OaAFQAK5YPTW3Ri6Bqjvf0ICb89oeg8
+GZvcU54a9vaZDQqu9QO3V3b5MGOrOY8+Pm4/puaIRdOwwx4p1lE9TX32gakY75Hxek8+OZYxAW5
HaTGk7OB5Ed0LPrDwPkeeul59M2xaHsVuEDtoSW4tBQQHDTlca3dw4g7jx58PzFFBTQPw0cEW3ec
D0TI/Io3i0n/th//ver/B6s8wi76+7QvUPgh+Up01jCRMQYAM6e/+aLnNbcNxecH35yLBlKeuCku
cwbLATRZ5x6XNLgb1s34Sc1APCUa/a06dvLZuQr70N/5sbcSwAyejHXHS50FowtXZgUDEU+Xe057
vFW4eSu0XXAXk7nKLDTk4tkPZqBm91wZzoNvYw563O2Shwq1waq677puvJFRuEMW5vw9NoNbhs5a
v1id9ZV5g3hcChjx112raEt99JEqtCjF6Mx6gucP0dq3p8pfC7ODXYJH33K1RKNZVPm9zjrKb3Lp
DlnTFHZHRnIefBMzUURHEUi7KnM6yx8BmNTPjrNH1fn8RTeDcywVWiuBSVfOzeQRaP/Mz/smfROO
Pe3pnnpUZyOlC4m7Wfb34armfXO+pW1ODmqOGlinTMNX6RHYHVSpUb39TaJ2jo0/CA5b4iZQSqp0
nQEPP0oeTz1qM22+PuybmfMv/dtZIsRakLXAo0se8DEF/kB85iiqf/r18Ocj6UfPvonIJTUcPUiE
AL9wnCB2WpNnGn2hx3GFsFaao5q348J1XpqbT2wBdqVTNCEeALdx5bHePXYLkFa/fo+ffIMt0a9i
aiWAmasMwKiquhjrqrqzFV13notbqp9ZWG4msESyHtCUg67pHKtRf9n38Jtv3DqcAhHbqUwEhH9E
pW35IFZvjwHqeeI3n1ihKoruMT4xgPNw+OBQr6v68f7Xj37+ej9YP1vLAb8dFxSn6JTVMjLfxjby
r3qx0nsHsKY6QRFuaY68D6J9M7UVQnZLX6K0q2Q2OvwmaCcVa9nuIHNhnvzNaRgWMJ+CVqPM2npE
AdaCTGTTX8/ST1bntswF6Vc/RGVRZms/vQ8oPzhq2qHihKf+jzqXEIMJIG6VqdK76VQL8ZzwctdT
bytcUSkgfhh5KguE/xWyude+Y/Y99VbC3xAU1lmIo8Sdi1Npy292rfcoNp/X+yY3kBX4Ocog8WiZ
uQo4ew598bRrRrb0TaMNTOcFAwh/Lq9rF+A10F72Db05XCHr2WPsAskrGda4087HSOJyv2/wTexF
QWSAKySio4Kj+M3qNfYCqELxft/om+uO9vLWqrqYMg5H4Rwo/eF3ogU/2zebu07k16DHKF8Cahui
UYEGPdqU+x76/Cv/dq72cND0y96RWd/SO22rdwPzdn7KTcA9S2U5tVjx1MoZ4s4lz/Bb3Xkj2JZ8
V6oa9GArmXlNBKBCCfTizinZ1ngr7uYrylcyK+jwiXvqEW5hO3OkrTOBkIt1BvSkM1B96AHd8PFC
l7o57PqYW2cC4fvAZwDalgUgwoQeSIm1vzMIbj7mzHw4B/bof0eipymhzldO12/7HntzYYUPRasC
guXtBcFruQwP9SB/c2H9yc7xNocZiM8DgT+VzDA3oOe9cbpHpuR84GzCqzgr2gCsJTNI38ZD8AXF
gn1fcVvBZRMtoHOGw532xddSl1EMHMDnXVO9LdUuxsoa6u4y82EGFEMk6i0HQX7f2JvoysKCAg9W
T2i4+hdAtB5AI9gXSrZK7ABDeKgotjIbjHs/S/Ih7yr9m8f+Seq/1WEXzAHMmeJ4t3oY3VhDLRC4
aeCN3rrOB8s4RJty17WUnuubfw+2rOk0rYtIZlCNVQ3wvtCdAGzGkt+8yk9W+1b0HQCFDvg6jD8v
9iaa/FeANx/3fdzN/odp3yLshI87QTwOLW8w7R0n/B3B/2cPvpmYYhpcZZWHo4L3J8KmO1COdyiH
Yp+6mwhgVg5SBTRVsnU58zA6SKKhKS52zvgmCgy1Xc+W02O2eMuhKHUMpY9dYYBuxd47HnnFWuEY
EtQ9UytDGTuD/7Lnc9Kt1jsSIT0RjbjIAE6a7BOSrHTfyJsoMPHVadBwkZkUQTKKKB72aAoSRvl5
A/8tVSnc2WEWSIZsgU56rAh9Bj2riH/92OdU6j8vcOgxfD+4Owegh1szZegiNiqmIhj5Yw+ayvCS
64i++/Vv+fE6p1v9UDNIgITUNGbg9PIY/jVfSzKHv3mFnwy+VZDnElRfAsudDGh7kAoVsOj5zo+6
2f1+2SLDRws/A+EmnW1/OSMJ3TUlfLP1mwlBV/lwInKnr5MLumu9c4lvNr67kglqCXjmcOqux7C5
rAQEYfY99Gbbh7qeo36gmOoeHUkz524MPNe+GdkqrvehMcNUIUeEt1R9CSfGKV2Geo8mMXbRVnEd
xmU8B/sAS7CngJcHcbM2Ox98s/XBL7UGKrZjZll9BOANdNx8V9WMss3ex+QCeUux9xUI6KoNriFM
vOsOTrfa580UEEBoCSbEkrSenrhLds5H+H1M8YDuh7c8phr4vVQwBl6Fs+vcoVulczBpigBgxzEL
oIo7WB6jsLtz6M2GdIGoRvSLxgzksNT6iIWFt3PozZYcwx5KjVAhRyUlSLTfXi9zuXOBbHYkeExj
X5NgBEq29h/DQC8Qlqv9faO7m9FzG0J3hIINR2V7mJz5fin4cU8oIdtjvg/rMVQhjvlZQp+jdFuV
wMVjhwwvYWR7zK90Vg4b0AZ02/qarfK2LetdU0K2fi5goThRP+JbMpgnx+0wXQ0geO2Kr7Cr+H7n
FASoPiEWrEGl65S24/0KIYpdq5Bsj3rITUTt4tYocNIg68bhEZIdn/Z9zM2ODxZIOYxE48wJBxtT
p/KA3YWKyr7Rg+9npeX9OjdlhTUOxxfZqHczjXYlJmR7Ck/QRwp84ohsrPjTLMBCNOOucxiYkO+f
GuByv8dNVmZgSMe9NyTNzA77JmSzLaGMQUeo8YxZC+2oG2Zc7wjK+B5JRmye7TnMHcGNC9/7TPvO
Bepvb8qh73c9+PYQtrIjoAsgntTKQ6esSpza7puTrelJq0Z0alWBLBn+2YktqzMrfNy3TLbHsOeC
MqJ8rO/ZbT8Gnb4Gl2PXPY1sj2EJwhJE0oYx40GXAlL9OK/5rhMe/NfvV6A/1iPAw7BJsLRsPwcl
9ND9oWp2jr7ZlV4+GY5GNg41tnrHjo63i1TRvtOBbQ5joFD8sJvbMSv8B+6XF+H0O8uX88v/54UH
wkffTwoNz8QM6LtkzSjMpQB7NAZR2U/3LfDNzuSFtzRSYKFwoi96eKRab9xVCyJbn5G8NWMNEs8I
5a76GPnuA2yhPux66q3LyNovIIfgSTNeD9+sbY49Lx73Db3JjbsB/IYAogAZyCTiCJLsetHIXa46
CFV0e15GvgABtBwzaaNrTzgZHJqe9z149P06qXiJS8LYjVlE/JiE1cVC9jXWCN3sy9yda1pM2DkS
NvMtNKWwPfcdlXSzKXEG9/5qsUgKQi4917nK3X0hcFvDQ0mw6AVohbBLUx87UBzStgqLnY+92ZTc
Y4OCez3WdgmEfNBeh+7vblDnhfaD/f4fDlJR1aLNI1EHGzkJX6HTsL62gyeqS6VzlwC7O7n34FkE
8jfvcu7Y/eAXbrFik1l7OrVjk8FjLS+TCpJW17aQ/Go10JxMqrkdHlFmBR+3JEO7LxhvAVH+2Pne
UknkMYOqP8AiYwEBuBnrXV0QsrVoyQObs7zCx2c8vIdQw83gDfuefGvRUnLisxBksawHbw3iO/5r
G8Frb9cm3lq05GGr/NXLEX1Ifmj79jagy66aNrQUvo8POP50PkAUJ5smmboTHWPI8Owx9EJc27qz
UAXCQCQx37Ct+QYNiHdqhC/hr+fkHMB+sD63ziwFlPyMKcMhE24JyUwiH6GkRd7nyx677fPDb2IQ
6tngplsqkK6DJRaq4VM917/rf/5kO5NNYuATUi0L7CYAn/OxxINWvYlq8CEYmjMFrY5mdO7zYdgZ
9cgmMFW5lDV0skUW1NN7b/FvQGvbBUojW1C20r2AA3wkMnDm0VToZBuD47avs0C2wGxo2Vb5hFWZ
gVIffCtdV2etNFDk+fUiOh9VP1hEW3A2vAutpGda8AIm2js3t/XHQHZ7hNWxgrbo7KAdiYQyDKbG
EKi1emAWDnCzv9/37Judax1h23V2cbLPU39BHN4lsz+ZffWBLT57bdCMUjBFycrZoq0T3cOjaF/I
2YKzOYoZhnioUEEuue5jFY6zjEm5/uaE/0sW+0cfdbNxzzTWuq/4kBmtQNuH3styq7pJVqm18ww+
ENXDM0rA4yP0iNx3fa0sOIthR7+ysGuuShXQ+tg3il/JsHDeAYo22hgSGf0D3BWHjw1rYRswwi/v
q3IiRxxx0E/5tYd0/AqEeow1izl/nrix+1oDZAsJ70HfDTtv7bM1GK/kKCAyzPeVmLY44cqaOYQq
Az8hL3yDZmIC0bUvuxboFmgLy+ceTEUMHfo3BEzOdd9Ru/VGAWodUikS4xYWPggQKlFt9Zuk5yfx
YIuwnSGZQiZcCE9uXbKH82n1hOtV97pvQja5OPhu0HoiGF3ClMMuRSqqr/tGPr/P33prHsSP2rkQ
mGqoO9j8ikHtdd/Im82U15CnI/nATxACcdz/w9mZ7daNM137igRoIDWcStp7Szt24gzOdEJ0Oomo
eaA4SFf/L39Hr9ndfwAeNNAwEFqmOJSqVq1nKBLppsCI7aYANH/7oREYGSytyyHSB/iAOq4Q67rT
aGWHozuGDrLuGokTffCL23Vn9wNwGJIhw47FN8F7omgauJ2l56gvTrNtq+rpIdomDNes7pszKH01
PakJhmtug79E+v+zSDomzykGWqEm3pYn6DDM/tTj9x/bxhZFwzs4EgalozqZopKmK+Czn9ye2brk
KKzX6QAcbB30XQG1W57pb24jW5ux64xOlZhjYLfRrY2Owq4IJuYm5I4ja0MSuE0PydglNVlhMpNK
DqwCN4Pb5WxroVupWONlW1x3cI8GmRRkyOlc2z9coP/1Nq3Y1NDEiwdABmuQv/rHcB7Yp3WF2bbb
vFt7M4ORBhEmpnUKk0tFg+vahY5DW1mrbhu0OWHeXge+KsP5e7udbh+OtmK2zdJUwz0rruE2mM/s
53o6RqA274Qw6UdQnmLkPVvKhgQf4IKRXp3m2sadQOg/ANZKaN1p9Y6d5lFo8dFtaGtjwvG8e3E5
prW/8gZNBGzM9Rw7hv028aSZ4pZQeEnVI40+Hnv3BF+cD24Pbu3MID3Rh9VjaMQm9RY09424xbU2
5kSrbkkVHFJweB9tFQgpKzY4EeHwMWH3DGxh0gG1nVEY3I38mng+3OrnkTt1osV214A4ukiAEk5r
uDDl6Cm60713nBZrV2oNe3w6SVovOiuZlxUtcTuo7KaBhqxdcALSWB9BOsJ8UvqXDE5cbpGP3Tew
JPBV7CVGTzVdLsPcRoWPKMtxdCuh7CF5KkKNZWg4fZhl92U+idvtYAugd8IJFzCzrwVMJ//C51Wi
Cy06T7idKr4VEh58AW7WnKYGgaPiIiz2YXQL3NAm/ipEOZnXk40ZU8cr2gdgsv4pNm59f7GtJJwA
E0ibQJra0IVfFvACrjtL5pvLsYIu99dPHqD/N0EGEKXjqMMO2pKXD8A/zMq/J4sSu66RgCoA+Bga
q+BOFK9XItFyCZR1BOM4k2Q/1flij2l8MrpAYiEyspnqG/A2gIiiaLDjuw3GKD9YAOaL20RZF0fP
1gOQH73d++3sLidLYRG6dW5NC0lCX7+GFVCBeEtRY9fmuI/pWg+g0Lg9uHVxHF3gJxFc7e+zNO99
QBtgMOIAPnyZb2tHgUieBbJH4Wo/13s8vFhvek6bNbHrBu1GfOplqLEHJxwGs7YXJYyraek0J3ZC
fUMBn8EQHjmoE+wlk9Aj9zu3XqLETqkTuFWj4otVOIv0TjMsdxwGo9vbtFPq6CfowZ+CSi8b5B6W
p79twS2D5bwLexbv1E6sy/EISTdCKwp1dLHC93CZI8dntxa5x0QSnx1WYgJ8F5oin/ZVOd0diZ1V
Z3LpmgNGjJiW9U1nthI9x07ReWLn04UfZrrbsRKF55cgB1ybaXzvtgzD17vewNQthJPzdtcUppEN
+Hhzvgzh9Lfb8NYnSwe/B8oGZM+B7Ao+4MI2Fbyv6S+30a34KA1ZNkKOBXlDF/7qNv7VS+GL7TS2
nT4/zj0OYVcHlYBgf8Xe9haGOq5jW+kEmJB6s6ZYhfA2/QUub7GEcFN0e24rOvKVjGcS44XOHpAM
l8xky1HCrzJVbivG9jZZ91RPYYaDq28zOEWr8aZE57Zc7NR56wGsFMzYQ7HQb8+RIQcQO4XpsOZ8
vdDnaB0aHkAdRLzwy0bTO8zc/3CUvwQq/8yaJ7apCY/62GMLCszwxxf0fbDua3dNIw/rBZhCUK5g
pU4/dwp2mpeULjspeSSEcvzDrB0MQwNAmAYU/Fu9/u6T6SyiZHWTIyZ2KdvrOljdipf+S3h1FcBd
1vwkjnJvu2SdZp7Owg2pSyBwPk9w9kV49tVpF9i5eUByzAh+Bg5jMCt/q1Yn5bnN3p96Jl4Wzb+8
cTs/D5DWAQgWRD7oaip2mHTCaVK5JcASO0nP4H+79hOmBYyhJ8WWbxyeom6ng52l92EIwqcFiwUe
URUgls/nHjqVQ5D6e73BYjgHvaCUcBhH08Xw5s2eig9ub9Pau7B2b5f+hFxGRh1HMyPswpV0bMMg
VgQ5qXaIvO0levQnRBomR73LcbatrSmWBsbJ8Ii+tz79Gqrk2g/Sbdfbzj2ZBGPPC6Ds0w2pFGBI
xTFxt+/3xM7UD2img88LSsdz2DxtI3sUfeqU0kjsNP1AhJhVi50Dq3YGosYKcEfg/3BaJ7b5DeIY
Mp0vKvssm78P2TrKAgqo+SjchreuVuAEaKIndDXshr1vWZyjCusWPP7DvWQNA2DKEREQ8MEAHwNe
JQGIz+25rZ1JAhYTmNUifIw0y2lMf43x6dg0YafrV6/ZZbT56x0wpQ+QCT3Cct5xrVg7U557MDUJ
hjZbe18YgnXhJkpEp//rw2qAsWWMJrHlnu3sc2i6D6GKPrjNthXyesjZ6R08xnsquwcmxecpha+w
29hWwGvE0KtIYtdTtf3EGfAAS323WNrO0wuAK4Jsw57fTQtJRPNmTBe3D2k7UT+D5Qqfdih24hNK
xwHoAv0nz8//uIjtNL05xd51QY82j27/CUHK2+YkjneljSXfU0Pb7MRjk0zdz8Z7C+M6t/doJ+m9
fefoisKODCb1PgGqNss8p3pLElp3ZbocUXhGOGDB5XrmxH84Y8f9aGfpZzgoR6caoaVb/efVB1kU
MBPHqMdO0u8m1F3/cqHBIPN6bBgcRFm3UhH4na+3O6XzOkKrhG+WOfUu8gyyrwDeCLdg0zb3CRgl
oN7gXqCE3YzO3nE0XTtteDtPP0YrPNCadbkbr/mmUh+408GpHJ/YSXpFDdiHJ66ckIo27yYAA+GL
z932vO1SQhYT74qHiE8AYS0kyi/5ImK3NW6n6RE/BOA3QTgHsfPHdM8+7dx8c5tw667kOJp4C/Hu
XatYFF06lUcMmLDb4NbeTGTYwTEYy3A5QSwigGfl8bhf3Aa3bssEuJh5esnfesAEiR6wxTRwfJnh
6+3TwSr18DYk5CggKTn0X8B3+zBacXtwa3Nq0GL3nh4QtfWDyKnJnoDCc0y12GYlk5BUgGuNTwcZ
wX4S3vpt67v5fiS2X0nchsvpS7xPI8y1Id3z1rgViRPbrkT1/aSyFlFETOAgHibxx6BR350m3LaV
bgJoaKnEF0+nMw0g13heiL+vbovcdixpB9CO1SyWe4t9o33+N9Wgpf//nzzGgvuX727bsUT7rBtO
DusZaXT7GSeY/GAC0IcYotvxsjds+VNO5z8CC9tQBGBnwgDiWe4MeIXkUJ86wFz+/3/Efw1tbVQ9
8j0eX9Lb4MADv8VlU3oGNE+30a29ygeanAz3xh28qgfqRzXSyY5DWxsVLguRN0APdjdz1OXrwn+2
auROxxdErK/PmH7XK9xEA1R1l4XfIuhFq20Pnl0mJbbtoU6exq3PPQoo7A5kxwQ0+hS7BeWxbfaf
DuDaRQD21XOzkjzAXVRoouI/LPl/Xy1xYL3PbI3nLghSWuumg40LWZmHRdM2nVsuK7aNolAqAueO
b6Qez6VUQEKHYea0YGL78EWTTbr68+DXgrEiCFgd6dApMIrto/fAZ6FGVsivW4UakekKsJbdVqJ9
9C4wxxsm0fj16q0fl3D4tI6e09aP7ZN3nPjQL1yddTiGn2H/Ae+5XrstFPvcBURvgb1/etSw61bg
8GRfdGLeO+0f+9ztx02d68jPmqGaE0IG3qpPoh/dTAZi+7Cd+s6EUZdAuyDjxxgYKpH5TvEcYJOv
jxUUKzLYlHWmln6Sy324TJw5RUXU9i+IMx0IyGd0PS2QxqP/sM+Bs3f6pqC2f8Eco2nsBU5co1oJ
LwD6OEu3uja1/QvA6d75KTxZo7WlTASv+4Q4STlgTPB6tuUySNEqrupWHDkhQC/SJ5cVSG3rghmm
cyYJmKy72IAazq6K/XIb2QrKO3IsfJZEYoVo/QGtKLRKl8gt94ZS++sZGeZoNBHor7UK1qTkkBJc
Iu1W5qe2dwHK71HYdgpMWE2B1QseG8eEJLW9C+KOmDadG1UvkXwrgIGEH4XTIUgza0uqaG0IXWdV
r6MYciAjQLpMfzu9TNu5YNVmHQ4YoNecJrXevLLZYqczkNrOBSngXnCWxgo0BHKEYTqmK/dBfHV7
cCu3TE0XgN4eSNhPROriZRnNAREMSrfRrX05rh0sgn0j63byPpydvrZ9/MNtaCtuSyBJMNTvZB14
fc3C6X16Dp/dhrZ25kGQlGzpLmtYTT2xMPscTm4fy9R2EYKVp5IQEsp66Qfg544qcVQkUdu4QHT8
MNrDUw+h3wD/Fb5phuRvtxmxIvBg6BjStIusw/hr4+tLMLVOQQ9NrU057cMONnCGkVGvPkd5W+mf
NHgvi+yfH22A4rw+AsNpIGByaFAlgRfKLskI1uhFAdj7rUFrKDBQgnRuanNq6/3Mrn1/ziQO86h9
E8I2c188p/iK2so+oB8zDknCXmf9CxDaXP0tdBza2p7sjJYjnMleH51mz8Jf2gc2Jm5yKtxfr+c/
jtcEl5C319HI/RzewcmbyMyH25VvWxkkXHWyoy1OXCBcgQcq+6Z1O3FtbV/kk1RH8PGu9R7fokw8
wLnx6rSRbC+DGd2KcGP3RH2KLE82Vi194vTRQ22nw7NHK1yk+V7H31N1iWbHYa0NmsSmy5ah3etA
eQVNutpI9uw0GbYUMUs6nH4QOdfSSyCl6ioI8P7Ua/7vn6/UViJGxCifD5iNNtnZG41dVHlxJ9xu
TVuKOJp40cAUiXrr6HN0pGMOZPCf2Ir/9ejWrgTUavXhl7XXjQeXBrm1z8B7707fr6i5vt6U6DaO
MuhiRZ1m47VLkqoz1EkaQG0hIudJ16pm3OsTtNUO3GQ6gE/ptlSscNYzEVAPYDjVowp/B13wfZaB
m+oApiqvpwTo6S3thl3U4fyLGkDds9Yt/LF7+Okg15DtmGw2nwWamq8QHrndm3YPvz6OcNleFnQD
Um8Vy3670HQXfzhcX6K/f7k6bRFi5k2BTCCZwNXZRXcN36K/1mWkDZw92pVcdk80QR6tL3xmp/dr
6720MLoDMn6rR8/bym3e/DIe3Oy9qW0Z4B9ADgBlK2re+Ge+pCCTgxHlJD+itmPAuK/ES9Ug6sk7
l+sSd0uZTOPk9s1iix57bzdjvGFtAr7lPwxBghBgc3QOprbskaMUzEOxbXUGkGPJx/Er3Qc38TC1
hY90CuHWHq5bPWfJ26l73zbxR7fFYh0GjQGiGpZ/Wx31KtdZBNb97Jb+sNv2d96abeow9DbDBREn
cR5r+acqwn8c7LbuUA/B3J4L2eoggEpt8B92MbtdSLbuMAKQSys5b3V6pKWfsHwa3Qrk1NYc6syH
oJGMW93O7Houv0KfuZ1htuDQNyn8sH10fARhVKKsX6S743eWrTcE0zrkHoSS9dZPucxMni6TW0Bk
6w2Pce5hUniu9Tg3zddUm/bp9Jvwh9PaJi9r5386vrOZA+UNSE3dQClFB6DEjWNIZAsO0/3gk+wx
tE75XvaH7IpkWYzjCrRu0VnOHgxhMfoadLd+lhXMlJzK7mCRvp4TCOybJmuGEXdduJegJU0VlzDe
cZtxK8BdXlwno3NqamB8Lwjl3qeLW1sftUWHrR5py3zToWE9UEHOpkF/HsU5unkSU1t3iOOEMcEx
vgKkulzP/rv0BscMou0QQHgawQvfo5US2X0/ojyBrN9pym3VIW/Hc1OkTarZk6UODfAGA5SHboNb
Ee4BpZD0FhJXRET5Cf+BOHDbm7bk0N9bsq5tq6q1VeSa8ua87Ueq3IJF2yEAFilb0tBGVb0XP3ic
XzK1PLlNib03UxHQHUnsCjhJnftb9hiy1q1QSG2i1qC1CGHwoqp2Oz5twJHki5c5xv02UivzRmQl
xMukyAYIuSSt4e7t+OS29DAC9opok8kqa9A2lYY6LvD8bkkEW3w4Mq68wSQYnLGPEJh9YdotJrS1
h9u4TOKYIlV5w1IEHS8TlbhtTFt6GPD18LgOJb4KeanCFC4BfzktQVt5KAFJVyQ+VOXT7tvgjVfd
b47zYV2ZuCSPjc9aVXQ1bxbVXrPTTaNPbeXhgjJeyPmqKtWN7Jo1XpArModuH8y29BB8kaBDiUNV
m0nK1e+e2bk+u023dWWqsUdeZZWq2vfgMWwatNiFgVt5HYav1n28bmqYpMICpOvbLEtmZJs3t6PK
Fh4mk9/OK+9VpcVZ4BfdokS5rRNbeCg2v6dtj5d5jr6XJ+F88ejpmEq1dYee6tiy+oOqZoEyx9Gf
8QXt3j+d3qatOwTmQVEJV+JqNuvtHOMck+R269jyFz/dZ+TJMXRC+2IQbbE0bggTaotf2BYca9Jj
aGPOa6ZerPYzx1dpfQFucvXR/oudA6Lrns9T95z6W+cWQNjKlxXmiHQzk6qmzi9oJC9T7BhT2ZqX
jvqNCvBflWn2G8Wrgq/xL7c1Ym3KlmTdOe3YONFJrrM/qzxFtt1tSmzVyzQeYus6rqpx7j6G/Y/Z
S5zUwNQWvazTnIVixmRHvsGdQG/NursF9rboxUfT1txpTHYroEYb+A3ufm4fO7bmZSaQ6gYoJYPH
PuUx0BoxXPad3qMtedkC7JR+7FTVtGfZJ/W+zG6Xu612GUI1h8rzZGU4sOWS5yAWu5U1bH8Rf92O
1Z9w+jUv6No2hefx6cgwobbDSNZ0cR80eO4s234MJ/2ohqNznG3rnkwG34NbFsbm0YMM0sI/T8eR
rf04BPyMfXwoVHI58oP9WtIvLguE2PKfveEx3Q0WCPQ0Jfyccj2sTpcBmESvL3Z/ifkmplRWq6Ex
kAAQ5O298BxHf0k2/09qg6d93MiXcFsEgSwhTvlC1GCcppvYCqCXD+xEb3h0ER23xRw3PbvpxIkt
AQqSMDQwi5AVKrxrPr8AJLLGbVMSGyEm2oQhuRHJaiN9VsjxXN+bTIs/RFP/d9f+M5FPbBlQtp/4
XJp9UflImvqVf/DNe8uXTLKCBmpgHwfoi1NUITfNb00cb3CloVptty0zc3cb/LEluX9kpn/LT7Pq
FmTMgbilFolNoKAD7iulB1EtAYMgPAh+g0vm9LFObASF6j3KRlAIq3MZvxHadMgUu2GmiK3iUHNE
eBL2okpFW7VD2ubB6iYLI7aM4zzHtU/hBlUZtYT5uqojR8tJ6rZNbAbF7DetOYP2Zcb7PoetzYtN
7unGACC2mEOqdRb7ijmX2It5E7C52FP62+ncs+UcsmMKbaR4dEb5V3/XdbR5fyh3EZxA/7JLbPWG
CtuTK8Lw3GFTEhNVWeLm+0hs9cY+7qOOBZZKGMykgPNOUJygHTpNia3DY4rGCECMqIIhekM7U4IP
5RQsEFuHlyo/3bpMYOhMh7mmXt3DsN3xJrDuxnZsqGo9LarelxfT4RegndINNkVsKV7cRJKPbBNV
M01jSdUxXnS2RU7xKrHVeIwl/gjN3MtHZLLi02MkuoGz9M6cvmyIDRPqupH3gT/h6fFm67Zb+UO2
69jt24bYOCGZ6QbQXWyiVT2DhvTYy84pmUFsIIqvl4G2WCIV2+dvs2me8A7+cJTT/9ieLz//n8BB
6Ths0nRAVioj0xswRqa7zKLDh7usSJx6k9A3+fp3BLDD9Hef4kifkjTXk/ibqcUtJU3+IShqAX4d
lhDrnXa3UHwzU+q2k2w9EW53DzayGNnPjqboIr/w4T/idlnYiqJmX4JlOjE4T9ZHtg4ovaxOVXNi
e5zFpp9nCu/kKiaLV45x/85rmFvigdi6ohHG1ZuvI1ENLxoCuD9/H9veMYq1hUV7pM+tXYiojq59
JNtYbPvgtoVsVRFbQZhIogBrsGlbJEo5KwB0cnMIJLa7Gd+i+ZwDzEq67NXEoxLf9E4FOmKLiuLZ
60YPoqIqa4cbi6ciHWMnvRKQ46/3pT+bNj4Ab4J9l4c+CpXz1q22QGx3M2pEOsCiH8vEBDkUG2ns
lOsmtqAojLe13zwMrODP9Og1WZuLLnaDnBBbVNRlMvWjUIoqYaNuyn1ZpyZf+AL3TaeowpYWhWD8
paCTvbzNpViofI4i+sFp6H/oiuiyHu2KgGUwY1iG3FRaZtztuLJlPuuWLGAwI2QZB3LTe5bzzHdb
4LbIxwsGtDgNGDoakjtSKCVf3Iwkia3wYUAMnCpSWOBexh97NmLOB5RG3SbcujpfZNuA/PlTRaIm
uHNP8uuY7qnb5rQlPudIsi1YV4ze8tbP50HMY2HGZnVzqSe2wxn1jqmjwzJVbBqHfMX3xHI0bje+
LfUZ93BbWb+KSm5nDu3Wm77lz26zbmWVeCcysQbjWsGiUl41p2fh+Wjrdxvdip4P5Af3bchM1WZI
gNP5Ke52t2vZlhGdkUe3fjlNpYzXluDTbBcz+45hv60kgtZX8Hg7TDUP6ecGad98osbt7rS1RKyH
60AQrkcFuz0BFIwKbyLr3TqQiS0n2kKyoeLKTDUmxz7m0HREY5Gth/7l9EptTRGfZsDZDF6ph0eW
urvE6580Iv8u5SS2oGjuA9kahVeKwqv6neH1kksz6e3veSUD+Drwsew+e2cyiovb3xK9vrFP4y9H
kvmmivcPnvCAe3F9C6E18jQ2BFJOU1EYWOxyyHfqZh5AbImRdxAwilPMEtfiXZcEt8DRvYbYpmbJ
cXrj3gamwicGsGfzOeTt5pgUsRVGDWFgQIvNVIy0/TNyR57Mjy2M/pRhCPz/+7L9l+SILTLqxhX2
3n22VBP6fMknGAjzu4qVRx/4DnfuDwAcBcsn0fQtHHOPsxfzXybW0QEAIVsGNeYtql7TmiOTOJ93
eMoArGHOhm8fgzGm65tgG2R739R67G/F0bTZpffR7lvvAPps5TSEVNbHHuv0kcBtIbhMLGrGUtEG
Xu85o1nzlXg0TIvhxBFQDmydt1LQGCaYUeYNutpbJKOeSCg9eu13nzS32EA39aSXlBQnPYy5oFJ5
V2NIPiOIkj+IP++P9PPyfrrwD0g3cdGkVwG1898Sv+0oKCw94goebGCcRKmf/vZQjwQYA8dGg/7+
Nmmu0TGT+WPQher3aQBVAnBxXCOYl8DboZ5NRMefwXSi6kW9YZwr3iXd+blb+GCuexp7xzVB2+lW
o4VpSN94IlPrIx3pFH0HHPmQVQQfhLZI4717Fs1Bm4JRSBILGczLUI+Nbra3Izh7x6cYvqBt2c9o
8Cv6JpviAnxyyq57cDJxf/EM56U/9Qd5hwpzq/OMhV7248CkbzUNhYRx5ZBF3Ze2M8yvPU3TpDQx
38drGo9hU2QR6gOXODHeO01PTi6wIjjSghDJ4ndH204fdNh186XhciLvZ7gr4Gn2aXqBEs2pX6yN
GNLc7N3UX31wL6J3PQ+3oVhBl0Z96lTgGvJpRPtN0msI/jWRjVdkUzLv5WmgQi98vQfgLa8sTmoS
kHm+pRkEdvlKsvOzFpBr5V2ULl6h/b4h+XnIpL8CO+tnl1HIpitSs8kvchgCkPC4r+UtorGX/DrB
sYmqiC1Bc4sCGJTncongyuMB4iILtnr6nvgsAcIXkpmmONcl/Au/RsDdORnUHR/6S5yDmLaIr7JL
RZ8jrZtkVUuFr4AjCZFJNwS7KN+nKJZPMiMH47kIG3Xm3ThHR0kN86ar7NOjLUQDTzBY1JwnK+Zp
Rt+0jpJUXLYlhGyWDD5rizDlfXMdmCCmDCCm/0t3jVG5588zTDOmTrIy9ftMfVolSb4gccB4uWia
bfnINNM3gR8PlUyj/czbYSXpO5QOYpEDjqrnGxtT/P/KYRjOcy9eB7jL98B8mHKTkh9fgyPj0PGB
gN3Nv5I227LSb0cZPQyAx/0Kz9b4Ny/1zN8b/E2+H00ffgrSqY+Rs2i97QNr+tMHZiLW5xvKNUil
RUe2JbjsLIzJkx4P6l9lMw5TfUgWzjeuk37NBZXq3arkMF2xtyJZzHRbfuqWIPPHANKVFVx+vO7m
Har5ksVo4V6kT1ZA37YxedZ09u69wk/yFmyH5Mu+pOOwXECXG+b+ooUiw/s2ZsP0G9W8IL4ALhGm
ElpiFsV3s0dgq+aTaiifih5loSXKYz9qjwJ/7LG9XWA4oG6rR8L0YdHLyxrwkgbHUrM0eF34LmQf
0cbWBh976bUTrEUFC9Z8WRtk0eJuXJ6nwPfbn+kajc1PARb9WvobQ4jdtkM8vmkB8TX1FAfn8A5+
/PHnwfReVPS+0vS6zVyKtzhNPVOQVs7xFZXTJMwBYevHZ7SPRNlzMwfsni6o66MlmonmvsQm/j3I
cIR6lySTfpymCeFCOCrxBaBHCW80Lrvf+6D2p5kbluTjgh3lFeIM+/FjJ0+PlcGJGCMHp0lHZYt4
ab35C9aE78U8fWsy1vi33pNrc+kQqnnFmiZNdEnQZdaUIm29OeeJoN6l8zz9Vzyl01rP/VlGJ86O
XKPe+TK9H8JM4a5JEUByRnLODgA5t3dnIy5LK9733padFxwJCZ6wAb8A/VkpI/51H5gf1B7SrnNQ
Ruhw+bweFPmyIBbZX1sQJW/SaNaP8eZ18z1L2jG6UZDuwyvBJtgfcQHex2MpVgDhpGkfMx236Crp
yPmYxtP6gLQWbvcIupGwOJKJdde5TzTPD4KMcY4Nmn0Ht+94m3EyJAVgqN/Cbs1+0mxtfoSLv0zv
l6Q9sRLagAdF7Ldpadagx4UIZB4ATAcDuSyEV1U/tD+ISq+K9PI+Tf56QQKdl/CxmS7zzm6tMRXx
u7mkHKUjkUS3LQr8PAuOd2w0Wx6xc8wzIKJyDtAL1mX3HmGEzAd04hbSeDo/4UnQZ8lZsiSWOZuT
+aELw0cT9CVNtq9Me+oa+l1bSrgVlfASfziT7UAqr0+9cof3WslGlRV89lSWB6Bp3UwDCg5O5yF5
zNLhkzw2ifPc/EgY26+gFpMyVr3+lKhmLtcOkFs4C2xrkcGhT2LZpg2OH2rMHVyrMIdD0qee4AvC
wwmPq216PlIP52GzZjnByy2goQhyEhyPwcFuQWceM7X5F8CvDVxOR17sSd8Wh/DfDrH8hmmMLyv4
bRUSWT84YeclinQJWSsrx6P7nWm/vXgSFeUUdmQIAMxw5YbfjpGtRZP5e+EvEteKDJ78MX0nj+Qe
LdAKthQSHzQLT3nSyNtI1uxhIcNjw40u4/h4P0zb0l9b430j8JXK+6Z/s6vzMWjYnLNAPM+6T+8i
TrdLo+Pffavesh7l4mLCHNJh3rETZlOsfvqAT87z5QYAyNioGUfQ5O1Bm4dsQ7QV0UhceRT3eWq4
KsKBewVZ1g9NwpIq3BkowrP/nqCJBIyVoYh4uOS93PJu8fFvkgldCAq638tASV8jWRE3eaDRY9Ij
6Zxv00Cf4Cqf4KZpSvxBbCpPOG/yfElO8RSyIP6t42Zvyky14ad2juRRrmpA0TEIu757CGhAkTtQ
MjjennANKbU/MX5j6cD7An9fEBbUG5vgClhLYO7+HAWPse/xOScMvai52eb07/mgU7l0kZfW6dDE
X5ZxpCaPjt18hZtj7F+zbW2+6GHQAjEf+kLvWUhSg5W5qS1nS3s+ZwSV0EsKPGAxHlP4RUztvOVb
125fkmVlvzeGys+bcZSYHdljT2E7rQlsodvuxAWCRNnb2DPD8WGbMjbdE+an4XULmQ/F9ejt5LIE
20jKdJgY1E6Tbt4K2gh5GyLSfx/PvX9RrHMyQYjMsazCRRwa9aUjkyXbBzwrQbvM8D7K2uBvkcAC
7pnP/iDzcEGyFTlSvX71h3GVCKrSdqjaZpk+z/tBlm/znujfO+z523yLIyj5N0TEqF3pKSAlMLph
+qT4OM+XUA6gVfXTMfRVMq7zRz8gTX9ZZo4FucoU7Zys3WF0ymWyvdu1ZidCk23v82E2cnpa/h9n
X9YkN25u+Vdu9Ds9WEiCnLj2A5fMrH2VVKUXRkkqAeACggQ38NfPSdszt7vssMaOcLS7uiqTmVyA
7zvfWQZb1Xk3G06xsNRkyoCwRu6QOrPTbGwqP+QQPdO7AeHYzdMAuwl3NzpChoMls1OHmkrUhimH
6jhfNwY1ML6FmQ6L5XUR9oScUDSz1BdoBa8R9uTAf6b0ErYeTlwh05ihHov2fSxbrDNfCOP79iPy
EnTPfhmC6ThaJNkW0AXX1UMDD1F+MfAklDgVdcyzZaFK5USwDutKXG3ZiuvZniIk0yKxdGsgvouq
urYPgdlMfUdpbHQRoeSl2dTDAekefQu8vEO3h0mJ2voeiWsaqiaSYCvdF+/3YhYqRkhHGKnLhFYT
+DWxmBVogC6R2VLvw9M2J+NbOCAa69iCRx/kcQ1z8zxs1PqzDxLFMgVt8CfjA4TxmSFuqxNSr1GV
xBtEFMUyoXbPgj4Zr6a6D8oGG/lbOPPo2Q1BcxmLFA1FbbZLLIVU3UZ8CpesaZYtvExVVYdoARaE
6Ib7/rNZIvcZXV0istaOkucjIycmK1UGzdpNxRIkQ3jkYbBteb+EdHuYaD35nPftUmCtS172uZHI
1oV3MPJxrDUvARHJVnYtaoHrASvvftegXM1mWCMeZGx68o1Mju85mp3aHKfAN325p7R6BL8j1eUe
BAu9FFsYpleVnf0z/CHVT/A8lip3Q2/0cUC5VWOetA602MP2elq6ld21zbkwMogsWE9ITOt/pKwO
43tRhXtpvXEix/TvtCHYb8scnDH7TAbhTTTuKTpEUQN/BGnTOwBtIQ+LOQ4rkivdNKjHBI8eBm2D
x2ZcFHaiqREPySrUfLdHzo73K/XdN7OajUFX3Ksg84phe3KOj8jdtDu7jYxa7rVrLFzaV/2iar8N
L5LG/ZJzCZkZT5MgKPAAwCmgat15hffDmGK1T6Yx3/Z11Me12dnlkky6hlHbHm6569ELE3g3tS8o
6to4MyGrYXmOD/K0p2n9Him1PgAu55+0iNa+VPukLhxsalEkTbFv8UDGAbnUYP4U9UaXUopJnRQm
dZnadlYfiJk3edUsbqtu9UiqT8MS3cHROsx6BvEuU5MqBZzieb5qUPjKmG+6uXKWrzAJa/kES7nK
Q+VS2VSV0xZW9e1c8z04kqUh1ywZ1y9y5cGNCUQ4FTxG0kTWQZIkTvuIvqKkA+fjjXRMfdtqo5qM
oJJdyzGic3IV006cfNq0YFOxZQDngsbKljYags++oWEGEEHkJona48y74Uyz+W4XchvO1l5OQRLv
qClaERRGUF4dKzm4OluqPX1I13Z/66O+uqRrtdw2Cp1glm4drW8S7OH+Gzxi/VLuHnvgcTKLPW10
l1+tmX1fDqsw2G3UZpeDkZTYO2ByaMoXhvIQHqHVD/TQ7VPjJjBt9R6fhmRZnkYslhfMcxlfkW3S
zT1g/O69SroUAS7KTwUbtu6SRxL1TTOOt1NaId0tEgGWMZuG/GUAbyvMGAwC93LY9v52svVUlTJa
xR2F9+l0ktWEtrTzJPqOJ/sM1hDhg8dx2NoZDW1qr0272VPE5vDFgY/Zob5Kl7XsaD/irsKmWGeN
0+lFjDDFMPO16IN8S4eFXVVNVKXFIMx5S2j1E9X9bbOEvGia/bLe/ZDBUJc8hvWwX1sCZ80bxpPt
ecdeMZRttUJiPsIIoRxoL+ILO28buzTVLJ6V80GPk666Jk/jkH7FWQv5peaN2Qmo/QMzDquO81sh
12G5j0OBdVTTwD0olUj4Aqsuverb9R2kz3h/c9C3vxu2INMTIF6TNcr7fAsQB3lcK+9J5gnUh0ZM
V2TfyihsqS67Tm03ktWnTXb3vnPhCnCCiQts/qCcwQyPmCgPoIf64auEnha/uydN2dzkUByNbUZb
6oaLEKlndZG4cH8MdjPTbG5D9gbufPO6sJmHJ9JhT8oXHm3DofYQQjUtUtIrz9YbNy8jyq+mD45z
BLwjX8d1V5cECbPzlXcYyubhyJi9DhqS4OSvijw3kizuNo3CVBwYWKDDE2jSvcu71Xfz86R7/RND
hqkvsAUvgGF6afEuO9Q7cDuco/o62HD+Gd/i+6jv+vbQDztcecN59NEpAoOUZVWK7OJs1TS8qxPW
R/mChf2G9NX6pnTbiaNoLAhoWIVqZO3Cm5AWtdS9PcC3yL2GasOUl/QNVpsJPhtN3ocUO98IwJdi
Jq5YfLLCLM0ForTa4QJaFPskmpRGV3bULW7qsNfFYkJTZx02NJWhlLfppecz6zPMeZB61JBuVl+S
s2dsgT3DyixCilZ/CJsudMU4dml7ENw4fdvLvkLXw5bYlvOklm8T7LhITheGOeOikjnJ6aCTJ5ih
1VU+BHGkrwkHovGMJiD1F3zmnj4zCXfhH0KBpX+7Js00Ix9tlew4LLId75Ous/x9l6ZRRxj8VT+X
aab6iqJb3/HkNmN0RzUAgkKNWgf3ku2wCMmowiACT7pLRmyiFPLeYvYd2ulNIWT9814zASeYiUW3
HOgm67IAq054zyJDLompxVKsYuh4NhOcjKsa4hh+rFk6NIewwxn8vHaNY+UmNx8Wi6gN9rd16szL
PHmsbhhxDdud3QBSZnPETZtVSUNkjgzlqSrgeLo8dVxHrOgrE4Oys6KfzrCLqC/xXLvxMFcBoIN5
mi2q3dhRe9uYVLKiWoXQT5shgc2hryRrbsd9m+7FXA9lZ2b0jehBuuZQJZqmPwEjRWtpRBsNGFuh
0s4cACn7CHrrYmEZiRdctAmJWZPJflbLoRIAMl8GKlVIM+AXUHfgKePB3dAHWGk7pxKY6AQm1R5h
GJ1brhtUWWrL4oWx6k3yNFVZSsJmzKYqtW+qwb+jRKqjNeu6Hd8D6drjG1DvGI7yGIZOuaxHXKHO
iH08rThAW/QbgWqvRjEdv5F+cebU2shFj+narVUZS9zkGfOivyctmZrvyRjA9cm2tayL2hMlQClg
0Hy4AtEjW/jVRXuQfudLb4E8LMNcl6D+BuifumYKc9E7kmYbanH/n9HgPoqDJ66aWle9Pbm4704m
HZM7gGXhfziO+SgQHqmlPcLh7CmZyFa0pumz3ajobwSH//V9+9/yvb//2/DC/eW/8fN3WHyNWqrp
w49/ee47/O+/z6/5f3/zx1f85fje37517+7jH/3hNXjfvx+3eJve/vBDaSY9+Yf5ffSP725up7++
Pz7h+S//f3/5X+9/fZdnb9///Nv3fjbT+d2wJJrf/v6rix9//g0I1e+GdOf3//svz1/gz79dve1v
jXLT2z++6P3NTX/+LRF/4hQOOAmJkBgskrP2aX0//yaM/wT2OKMijBMWU3EW5pl+nNSff4uiP8FS
k+BFYC9EITsbe7oeKyFeRf4E6yVkKQI8wB6cYPr4f7/8Hy7P/1yu/zJzd99rM7k///bHEaagcCNl
kJGRRCQpD8lH4atRYTdPAEgOvRxVDDCjat6pxcoDOChgVxO6httQr4D8f3eS/v45fn/cM0nifyZf
fz/u+cPDspoij/ODIZNW6wCEnOwHF1dLRmxYHcZwtye2tr+iOZ3f6uOhUpIygA8J+NMfBWLdjv1h
nohHx7uKy5bPn/EcTwe270tmWPALWcBZz/EPR6MwMY4TzjgOi9//jli5DmmK/JLNHwIBMLERVBYL
aeNiSCd9sIiBzqXGhtvFv4pN+SdfE1bvQK8JTxm25fMZ/92B9Uo55gQBriSQ2Ey5mPyc486XgFJo
6UAj+QX95Z8dL43R74MalTD2UVWKfLxYAbzfD51qO+RN1EEtYNG5Lw+Y7CwptrsWY/1/fdecmWm/
P7nw/I1IKBgJ8UjRfxwpj+EWh0BaDlHSxiVId+o01L9kOX+8N3EUweABLCgYfQQpTX88kyp0gTHx
usGXtjtH8LWb/lJbwMjAVnfyC7nbPzsYT6GlwYHS6B/ul0lhxFHFEhaEQMyOsdo+oRARB67Z6799
7pD+hcEI4zESQj6qUtHsGsxRu+0QpOKusdF4HBTYEf/BQQDqYUWJcPt/HMzjXhNJ4qbtUPHwO0C4
7Uoi2/gX1Kh/dspCkNAjgvWKxB8NDLiq2lgm+CY0iZej3fdHzdL+upX6V5aCWIB/f7+x86OEZxlT
5ljgnx8ZMDHzaxJEbXtFSpORX9zMH96cR+S85pMooSF2hfQjAW6Fd7inHWouBVAXY1RNqvGRxzCP
feg7yIZP28QsOuq9qqNssf1iP0NWV22P//qSfdgBzh+DsYiDYcrxDenHQPAgcBwkDdocJgLI4yXp
qyEBIxRUIkDhTWJPAsTWr1DOqPjfu/X/emQsyIynOBFx+DG4K9o9b8d9bg+VTtqj1walXZ34fMTN
9fzvf0ksG9h/RRIz+pGEFarFcJOS5jCoQHwKpBu/Y4+CkzPgquOO4dxjMyTzL7LO/tmZPT/SMVZI
jtTz81bxuxW5qhnRYhnRy2lqTDmLafqC5sNivjjBHGOT56TYAcqn93/zyzKkfqREAPjD9cT2/uG4
jPSmIbY7wOFnegpigW5OGfPq2nU4rnBHuDdos77864N+WJp5xCgnjETITMDYC7XEHw8argzTzZR2
hwE+6g8rXB7agq+a/yr85cPD/7fjoP6JoUfkBEXQH4+jdAUpn4PZBZlldRMB9ri3TEQPSvr+8K+/
0sfrl0Y8hhMDTUKcS9yh5x3wd9cvVC2Gj3JGTuqUT1/1L8p8FAMftlAOOADxLNhmcL1CKj6qIPkc
Uh1zho53gsd1SfxuLhe0PrpYW5BYsrpBDkCWom8eCpAAWIOyPVlnKHs2as6D21hlrQtQrPEwCj4J
6zVaklqmL+EUhUG+KLfrbMagUWWDSMV4Hv+dGRv9IF77sJ0v26aHxgHg0PZOd+5oMfNFf7aGTyK3
gelO9WqEzF0z8st5H11007I9SB4k6wCUhZonxy6I1y9CCpAptGXq0TRp/NJg3Pxaoce9BXwdfRdI
W/xBFmIe2qCeOZzqJ/Gqm0hOWUv4kAIZ3KMxw19hv12dJnOGBMx+LarwTMreZroXU7/FaQ5XsAkv
ArH3VhEWi7z2zXq3qzHkBzSzxubgO+2yaDbdn7isNS85nbQrkJzYgD+nbU0zAG3iuV3cjEY8GbYY
uk2J84/yfQvReDVo+EQa+G9cefaiYKOUZt5QsGXTrsEcMJTIwqqxtvuyolM05fE8A2YBEIBxulil
eZG6cl1ZBaR9GERsMVQcKL+S0QBhU1sjJR6KHoiqsiFZ9wkGORgbAB5fIMdpojP1PBhDMK6WVbhn
BCnhedUJ5UXqgTZmLTw3eB41cQ2GGn5BMpdOKUZeSHVAgdK1F0IGihVDPAXNYUXGy4+qi/a7SO+E
Hbgf+XQRNLa9sTqo+H0zyvXet2Zd8lU2/XQ9Y1q+YelfZ8ig/WjARE5m+mPXce9KDp7R6+YZ/8qA
e2EWpRLElUpcD1FMi1Eul1Mw2mKoJO3yCqOe7qaJOiBPk1jWIZMJ+ukD2E78EbFIoz6E+2Z+pktt
k6ytEmNytTTTayV0z2CUKW19P9ZkuwKvMg2OnAkUeyzauldUfZQfe6prd+h6bGKnVobDmvtVdRgX
xQ6fcOPrWAKfUh7T+L0Sx45PyX6BBKkgAyNHRSXQMAi9x34IgG4CVtlyUPPm7zyoKMnXwS8m3zgA
VwvsXRwsnRuKkceMwW6bAvofiZthHlnNHFwoQDciRyJ9SrJxsFbmcrUIYIfMGfenoY0BIMP9V6Ax
FsCxFJsrQ6TXuGuM8CZ7DPRQR2WwBeRIAFIAhKCRA8urxtj1wFs5VRdCtbj3GeQV8gGT8wqDxjRk
lzgTvi4blKlX1TamfV7ByBVjdRW1n2iVRioPjCPmsqIet9w+pyTKd0iug1LwdMWawpXwx2rQ4C+o
dW/Bb5rBQc/Q+A+phG5LYmwnQxDsytCBbJNj/iltvpNJfhtHEGOKbsAY+6AjTBfzoYVh8hFuvpN5
TsN+TorFNlNShvtSkYJMCV0BuI0dwcxNrC+r8QKzKa7mL3TYxwgEIis+ay2JPDS88T+CdIpYtodk
Ci8cRgAOZqNb78BN0e5yG4DJ5rXr41dwMODnLUk7yhyo9vilxQLXYKDm1h+6As8PU9k2DrKu4duS
B6LTQS5A29qz1dL2TrW29xgk7/uXEPX/tRnI6EsYbqqktKmRmIzDkTA8rKQDR8CArHUcPYydymjB
nBwkjyCUh9Sq+ecKnjfNqdbNbcWizh4i1+7vUJTgz8CYBAmSdqAOJj1oQJl1PJgKAQTvbUlV/7gI
DY8H2lagkIEvpdlVgxGewcxaADkzYTyuGdwrtu0IX4ElupBVGizl1ugOvey+Y6GKaQUwb7fCdpeu
9cOpSzZalQG6XYCJKQOnsWGxucBs+3y/uW449OE+9ReymRfoR+oqZDndeuCeLTSfrGTgbgDod+33
pdnUzeQF/gzOSrCuhjte63IdhBPHXjVF7zMGXOJaRhFufyBHaVoGQwQsEK7xdilxQRT+uzda5eAI
8Dhv1znWpdTLFoHYJ6f4RIcUhiUeVTBuEJkGzwSc/7YI7Uyf4rZmX4HEvXYYgj1Z6ZbLeOq2sq07
3OTRPAWFjlJzEyyT/taF/Ac6hRWjlorcdSvm7Eav9sj3tlFZj/oCiODwyHusPQVyjdRcoHCxr38F
P8AGqYIqEzUiZ7K4cemNQ6EAbj3miFet14s9pp2b9wzJ5Agsq+k1ImkSrAp9CT7rmwnYnYu6tDRd
98MEBr4xfS8zXOof0ez2p5U1P1kiDtjBTvyMcg9zf2g8efGjLBRpXqauPoWWPUay73MyOJf5pK5v
uNiHDPnzn8KkbbKdeeCfwXA9qNFf+YYHp17jufLY4nIRBSYb1+kynIjCVxDHNGZ9Du7weD0uYvzM
kVtaAJi/j8QmywTII6ZNI8QgSGTMfdSzfBRdnQXSuEuMT6NsNvIQANq9AOVC3akOHlKrt7srncKq
l7t6NCC9RHjgTdIP72cG84/YdfM54mXsn0eyIBxe+CRzHXq7/NyHHV1MgwJ8yei723u247vjHssG
ObCnXVfTY9hxVLE69c+ajpXGbX3mnuKLHOdlJUeagjIQgmT0OXT0a9pU4pr31XK34cmBchOi/Bfw
AleRUZO0d8gIxuQ8HddO5+s0hT8GRLeBrtLNFXkeU/BEwIdo4vTTuvi3KuIXlY8e4xnUzWaZPu1B
5DKl2NOUkD5v3MYekY4MQozGVO0iXrh4FHrlP+fFxYXk0pfEKdQemoBViy3JNLqfc06ppuU4kvFb
hUK2zh1zlc+TZgPhaT/TqaKGmyo3+L+g4NXKvnLHyXXPAkyB45R1p0GA0Qp2hbtPkDBWQDwx3Abx
zr/VVbCvn6fOr7zUUArLspr7ts4tGfw7KG7bpd/29z4Sc9kj1ALqU5UWS99FXxYJSmSrffTuMPAu
hr5BVTGr/vNG4/BhSwCGnB8R3G41idfLRc7WZMPI2as9526ka0h+Ql/5dUsNf0BirXnykz+hNmpL
GtDgJ4hj83WfgoGDQfGLSobxSxiRJQfgeUkHItesWSW0B5Xcx9u1MRdg8CW58G54GKZV71kyhwbl
SdqdYMr7c4F+Jht8BdHIVrOygY6sdAJDLztDc5TNK/PPTRraojFcljzk61EPU50Tqvx7HUbJfWKh
fKRkYDgwNY+xXk8p2e+SYIfVYgOx3uUQ9WNSyCqO351CHHse9AHmzDZo57e1alsQCcZ+LWVISBaP
3XTw8ZKWKyjjhWb8sFYgb4VMs7Jeu7b01QjOeCL25oKgklMwBNkQRwhS9amndjsMMwdMOMdIXJir
aMytI+xbGFZxDgbw52qOmyfbuwX1k0395UDWM6eEyHJbK/PKm5k+T2lCr5Pao1JtMEOswRd6NqLS
j6SGTzd2iARUaD3RpTmXtnd6d/We9RNuqi5Zm+sQexmyE+x8aTH9B7MxBJtun+ds8xxLSjThkYPF
fXQKguoKVNOuxBTd5/jO6rDtLbhaUPKhWJkwN3aiy+loPDoP0JYuiXTuDhXgCAZK5/LKRjEuXBcH
V6isA5f7GWS3GnZpn0PrNo4QIT0MeRXDXAr2b9ur3vskS/zi7Znk4tbDvjN5B5R1TzG+9Z3I0noZ
o4z1HqsGCrzLFVfpoFIKSh4qQGihuReHCRwn8KVMi+DndWeqzcFJBylRdMh3QHCmZA8YNu3TqdZz
9B1D+EWDmFYl/AI8CQ+tdo8VE3yiYVmvOYjbOygcc49yhRpeApYdXJlAJiHxLGOr031An0MVmGOX
oKpF9wW/3bwJ9b7mCSV7d0Bab4j36yLmLRa2oVf4DnMN3dndjFUfhWsXG3KxpgNyhOB2gVshGdVz
PA39/DCQ0N4lLni3lkSF95BwcOSs5UhIDQ6c9x0+hpw+pShw3gdkqHTHoWXi8TzLKeFUQO7WsH6d
Oahq49bcaVCH81gris0ZNVkuZDIKUExg052Nid2OWIfquYBZGSb8cka1lXmZbq97M4NGQhw3SEr2
zWHDJtvmfhzBtk0sAT0f3avRYNos5rzQxoA7lKQCGUD0xuz1FxnI8FJJDHgNB5sFRc9lq6y4EWSQ
10tg5qc4UIk5gjk1513bKZAqOD8szQg6hY6tzqdWa3dvW2+v9Rw2JR4edj92YxKXsY2H8DASCTph
GuP3oYtvo43aIojG0xKgpNtrmNfnM+LZ7tFOWcwyR3DzcYpPwYbLkpG1re/qLvgyWtcfufD0OySI
/nPEG4WWhKE1igI9YUJp/RWiwEC0BApkDzgDnzEDIEMBhSioXqCsrP1hB0s8zNYE1NFMtmGK7tFG
5gIloTjycQjrDBwYKGlqdT3WyXe2y/RiYulNaHzHMGlcZAPegIatoA6+GG+nTyBeLLdJlZB71TlT
ur5BmNW+fYu3obuzNOruxqHffuDO+gycbcSaSUHxFFao6wXOPZfQzxwTopZHTC0uxKoD0Hf7s65o
liu5oAbCHG36VyXX875JtiNtweXOFKX7QyUALmVgA5KrWiYpeu05zkMsijksQtgXFA/6eWpnE4Af
CSw9U8EkIQMYq3Y9pm6Tz9Czp+D9Q0Vw28qqwR2Lsv4rdkaInMxkiwRrKSopaOicwNAZYpK7DSzW
i2SMh5fVDkTl9TaZT0HbQ2ywsokhmnqqnmQVLtcuiaucpKITMTiiersGJ3suQYYOPlEIVTZQFTDp
zpeuG4t1Ji8hfn5q+7NX09oub97RT8CXQKBrqh1OY1B7RDxaCpg3gySyoo48JKK91ks1oDRfKtSW
vdiGjKDbzjB1Ic/BNKzveoHngOzsFxfNK1R7QRXUmHUt2EgbwfEi1BzvNh2xsGP4693N2G12+wSF
a/tDRXCSAwpsXqUYwy8TDK10wSeuy2FUyTex+ao0YzzibfaJQMdjx8gf5EIGXGHTkbuKY00uEt2/
x6CBZBDdBDexCJLuMl5k8DC0554BXBj/mkSsQxWOIuK2OlM7jkDVENwI6kr0SasAHHbsFuNXksiw
qDsP6YkbmpuhSvznNVrIE6cWeYyAi9ayj6a0zeJetxKc2345Eui8YzxoJrkbPThlmZ34VaX4XB2U
2qH1EOD2wE4ebPbM1jtIeSaAkVa6I/kkC3A6wHtxkwf9cnNIBe0Urn7eaZJc1SBhbIcw2jlogMti
ogxhcdPnOZEo9bfexpfOifhLqBqhczUP8YIVO5nH0s2QbWaR3IxBRipsOMQ2TtCXRXO7FmnbdTcs
bkBvtWwyTT72s36bOSrKXNuxv698AiItbxklKJ4oBTNy9x6sD7qT79phUS/Szcawr1qBoWStnrvn
GnodFKGWsLkAB2Pdi3iFwqnE6iFpKYbEPa5b3SKu1YEKkgu7gJqUJIL+DBLSIcPLTZBSRU7ApnnY
KiWzpGlJnZkNEhvUd6i/imEIoSiCW6XFVlDHpGyFsD8rzG+Boi2Q4OQSYNNNjyHpde19POc1FHJz
kSx+uYdZe0OLCrf9PbQFNQysUrA6snUY0Uqgltum6xSUlfFkMBnecyC96AZZjeYEXJ/weWkbtChb
NewgtC411j0fzvsL0JplKtzqpusWV9yAtIKYZ8jOFHxRR6gNITPifj+Ct4EL3CHrHJX7mIqsrsG3
wuBjNhTYkmh1lkDKNeeh87hN8GhxrCqhl+Zi7Wbqyr0GBoPqkUbX/dqBxyknMT9IbFUBUJgNDV6I
pXaDpa5oG9SgYCFeIVtQ1KUYJ2szWB2Pz23rYvBRINQYMrG16beFArjN5lCj8QDutwDPBtkuKtI+
tnekJtg0e1tjRYp52ncwLAJUUTQRjMZQYi3dV83n4SysWboFAoI5+smtBEcmDWWbOZvWQUnbaIGX
etDPUc458TfQ/ltILCCMvBO72LscSmP5De8Y/+wVQ6lZLU6+RmxKfjq+7TCt7cx24EE3hDmS3UN/
BEETupbRuxiETMwcWeY1G2zZxysQW0mAvOWuQhzPIZ0Ff/G6AQnZgpYaneLBjKgRPTKdClBxgDfA
SspfR9NApzMCBlSjsrtcSsBay530fkvyIAFPs4AiKkiKYewd0Oqo25JiRFWEx94EA1o1R9PhwsyD
jAD3teGDamLNL2Iat3smF2WOYICTOt+3wc4Z7YNG3Iuo5mMeANlqQejpMZFKB40nAThcTLKWx/4r
CE3RJ3zn9EknHokUAwObM98gkxsv4aSMr5XgM2LjhIVFeDWAd7VdtGDuvJBBoasHg5y9kWiHtKYV
8ZIUbifBE92SpMl6kMT3fJmVmO7GqK9NTrHKPznYk5rCsZDI70jVktVtFTOy3gwLAt4zgNGzzLTZ
odIFhA0OJwKz0ug6mWvK85qoFDgkDVqDIp9ybY+qt/pmjjpyG4XQO13sdoLH/k+UqYGDayYc6qA/
AWVe0OFeNrFs9VXq6NRh0xQiBb8YjMNKt9CRYIo4nXSD8xpDiQGeqDzBCqg1WKFs2/scVEbV38Pt
yawZA+qOdhq2HhC3EANspcVMJy59ujfkAsQ70DFghL5AD0C43Qs7Er4cwt513RfCzVnjQNGgHyVc
n0WOGJC2KjAxdNBWAdWzcM4ksO8Hj3tGyY3VOmfDBGU0RB9w4Lh0C/rfHOdLnoFw8MCrq65B/VrC
CkluLwvEyODlTv+HuTNpklS5wuwvQs08bHpBEHNEzlPlBqvKygScGQcc/Nf3CUndZlKvetem1TOV
VPkyCPz6N5xbhqAFG+6aCeVI9GnbUCLfIuLOLI4Z0o4mpMta7n3uKKd9H12hGEAK7tY8/6Kxj7lj
tvmvwVO5PuO7T9W2h7vU/uYgmZyzDSjp72xlvUBWKbiorcrAc0EQ9oadw7bodrN0jLX70pdhsy2G
0sneEQ+G9K6cwpppt4XeuG0cszdYyIUbFS9scqSLPM9Z/02HqjP2wUCGbtsttRP9EkTMu0PZW7Cg
V89t8qTk3yg/+TRI34VAH9kY4LM65qcphRFhiLE+G3QbnNNcpyTS4uB23cLmqPlCh1kajohXnvvi
eLTB+WVXy/c4e+ZT5w5+S9WN/uAlrdLl3V6H0T2zxsYs9qm1NNHFFSg3vNVyoCueswTbYp6DeSNn
qpwPU9lmT6i+Be/jfJGGsTM7mqEcloR7eaYm1dA7Bi8czxZZlo+0oaB0cb3ZnR5cRIVy7wepQV3B
cNmg3DX++tvxaCDGPEqmj2ZGQGDrZiL4EQpPp44RNyKT0CHnRbxMs08mkufEPE1D2gePvX8rpKay
ZMZWlo8Zbo5iRA11mtDYomYXDVunsqU+dGPjjrt0geN/IH+5/DB3Fy6HTDpFj4VanOWzaLKOgHZn
kX4j1tG0W9YGErqL+5L7PIyvwKn+UsWoViYdqpxbRExD8obNwUXCIlcNHWwrfw4181MSWqteuUmo
YdjkDgX8b4I/TkFLxJHPUZqvbuyugfWs3bIN4qBtjWedrVa7bxt/XjajlwVybwO8Gzd9QFk7IZwH
T5PMryiOvhrLJG1IjZ6lpbUbS1M7D7Xbuc8VketyY5Et/RtlpIvOGuOsIB3eGw+dM1MNGOraf3a5
Df/27LwV1zXX2Y9jNrNBHD6jVZGGof9kNCVdtnWUUfRrdcBwPDR4QM9rZPf+qQv9Xp8jN+gy8tVc
Ii+TkbvlrhrBte4dh6I550qlgWoMlQi9+74sqmfKiLO1gxVrjsyVQ/4W3TQhbtOjxxU9nf4iknEF
10Ouw/0yoJDsUmuymrs0nzLu8jxpM+t5tFvv8kZ77kbydN9rmRK/b8qauzKZ3Gbfd01Y7gtz9dVl
6gRH/K3t9qug89xxdeUuu7XSnutnyF2W7yS9xy9ml+lct5yusabLtp7CYSC1umRu/ky9kaM5akwG
SGOskcfpu7QcB4yn26bPyleKCgVdS1sPTCmTaSD7svwdOcdCfC4Jnf3tskWumyy/dcbZv+yBknd9
quZn3qmlfce1GE+ExhocboO80c5jBdmPScsxT8Ix8ioeS904NNvMuU4k1q91LFdRVTtv6uoOEnaJ
oUQ+Nof83umKH9XvskB7F3qxTP1inIPlvmQJLspS24t8FxQFVTNy7xX1jVSPuB9reutyR2pgB4Dd
ZB81PeASRxOPOo54VOdz29TcswMkCDcubQqx3MsnWW0K6YnPaNGdlQx9E33eqgnG1izHipbJgFHC
fJY7dcWXLi3UHT0bChR8G3LzPJYjIptH0P3bI17dbVr+WSSpOUzjtRynJYgdYBfmlvhtzUYcHNPE
MZ3lj1trccbGI6W6yNI818Lt+Mqrpf9l+m3ADXpGuGYuVPmrZfLlpACMbZ2UHCd7PhJsm5SH1t9a
SIdBEhlSH4qx8nHy05a+c97ryNhOdR1kF2hzjNTEY26FlHUeqGp4eZfTivWceq+JWotYrJY/7pc5
IzKPsIzsr8yOK7TkTFTxZLTZp03NowCQFaGzI/cgpGBwGiYd9Eq/tjkbKE+RcEN1oqRjLkcdBoyH
WTt2VFE9Ywq3FDw7cQKNcUtjCvRR12+R+xYzmPXBlHWlt/lodnhOrpJszWgK86Aq1Xyb0iZmmJOz
1MxJuZjjiCVUKUevaA/KyxiRh25dLikXaEaUlf2XKDTh2h68YnHRUj2m7F2Lcyv5pvZM4GnjruW2
qqLI2PCSMz9SQFGaF0ijs1ON0f1nZcFLuW0jr0XRkuNtAEOGqbdFZ/nWteBw7HZES2leD5y9T7av
mjCuFaNbYqx94+/DwMmjuIh4mXP602F6IFvOE2nOord+SUa3l2HiOHLM1IgOvvbCkmJkXhmcWNpr
k1GU9fg0MOFgmKW18U3qvHEPJT/SsWp6+42hpPSSimO9Thbhpa9sGVnLhN/17UaqS14Oq1W402Z0
UnfdhqW9podpmd01qYrFqo/I9Kx8j0OryMFM8ry9B3jvaywkKtKWTMe8xKNZjX5cgyYvn4sgsDH4
/cZWRVJQmhx2Wvle9Zudt+n46PUmu4ALriKXyQkR27RDnCbuDbugA9ut3mdTLtaYjKXTp8e+c/EQ
emVGlMLd1vOfPTFE95Pt0RGqbFc+haVYJ9QcQu7oYDRhNxiNcPNV76sXgKer2rPU3PNOA+X89GAQ
DowOU6/4ERlv1pzukNLzbuIGvR4DS6vuvuwLwQ+dcZW/mynpL0lUKoMxLzUdAXtmqqlrGAsLoKLV
C9sN5YrgIqp0oHwypbL/7PqSVMambpAktuydb+UHgQD5SUc6oPWUS+x6ikx+v9VTH4BmE+5X1mfi
RfPpLTf8hW24F8/nO7u1ZBDcrVWm2zjyVyox1EIEWRm6idO+mJECoRhwxaeg4SEBbZ1VqZbjzwz+
9KFbCozSKgviBSxew5gm2t80EInBNgR+os1adZPYszmi7k92ZaCL655U5AmKjmt+plYuLTZGeZO3
Itndmm1ut/byLdA2KvGFsM+y4EqmdfYW5NRDiviGgQXgIcJZuhsV1FzALLuo1TnXax3FM1WBaTcF
fi+P3cLWgNNScs/bBpPOWTbKmTbX5Gxc+5vCq9clKndAPnhzZYmjHNHjbuVE8eVUCmeU6qhHhnjx
B/9MQW74W3qqGpKir7iIVP3gBY+TLrT3HEilqnj1hyKP8QXK75mAhIMfwUXsVN7+tnEwWPYoI0SY
QfWqP5BRmbo9ahZMFp8R3d8UnqdOwzLY0xNLP5dfeH95tQ1dhwaznOceDd/M3R9JI9S44ytVvcpl
Nl9zz1efwVh4DyOXL8baeer+kGUSVaycYFAb5Xn14+wwDyS+2ysMgkB3rF7q0CfiNMU7iwvbWn78
QaTZns+Y5cAi82yaKQuG+FVwYecPtlXKGTVa7idjGIJD62G7XtA6GZwI2/RQYbggfdgrXIPYwL0k
Ez2EDmZUUdB0i9Ohn0zqX7Yotha/cP+yBoYIdy2hsOFKOjIfuNU6dEUsfktIdUsx27soikDl9PUk
ef/1pe53xPkoGBstNbZth+z/0S+OLRNp1Xh7bL8GjOMbttMwUwe8hilqZsHBzLKSC63nc9AVeb9E
F+LUvpVkZVNZB4bm9AOlQTIVlIalwQLNw1/fqw0MU+W33I2p0G+dspbFzifVRePO6tcHanYMzobR
mIO9SZXXr4eKJrc+y7wtx20QjowThj+0uKTrTO97te2aLJkbKPusq9RFsldde87Q2OsE5Ir7FBkm
ri10wubMpy+ijZFnnNtlqsa/RSmbYdNazLTx0je621RF1NUkR1tSFk2BPrgpZqbwja76mp+aaQ4N
S/M5nYVrMfc2dpGSkZ/4Xx9zPQtvb7D7VW0qe+ru/dHUUJaIH8I16unpweJRM7VcVfbBxhhCDP3I
DPuLyiOD/jCUg68wkEvNOD2V74FcmfKHSqYjLjW25kYMwoYY0RtfGb+0V0IRno5Tt6x+LJeszG7s
Q5Q6tUC4Zwhd17s8byL7ngQuQjQ/VrEv6CSXMZEACRDCM/yHZWYCTJqmVZ8TeoS9CZmcnsZOVV7c
BmGfoaw7NmV3/FZwJlx4Huas8e9GzMs3HmNSMUqolotgtvTQr/FmQYTXAy4eNGyq0aZNs11hh3LF
phH64ADxQLmqwttIU5EZjHvfnD9Sbv807SPSETfDVN7n8zQupMNKHjB7rPpd4bvrl+nZ3mPglM6v
3qvwa4SRMvwAtpH3pV5uOLus+Y2kGRxLNS3rO5U877fy3ew7QARtYq8d3Qvd7slMuqqyn8yFZTD3
rKo00A4nvlwJu5u8L3aclk4yhLrgypnV/pdXr63xMETOaMWlRRbq4IrU/wnrf/ZfnVruKvJRRKD0
fOsmr3ZxhSyGUi95NURcIA3wOlMxlf2nT90bNT0VTY0tWgJ2EK3EOq/LVCqWB4wr7rGmHX+/lDDi
YzAlARYzzdk6ZuWOb19wToCxWGzjmJOubAa+q+7c0yPNO+8alp5rEk0B2RMTKmbIGPRY/Nh8hQHm
clmkN1inY7cj1RUa7La1IZWtskCeAamHnuRWq3kQXL/nTVcjbV29BRNoJrJHz1wENnwREbHWKsrt
h7a2zJ/IKgGsynkVfFKZbK8eyADeBHrRP15dlq8GGeY5Fsj6fznOJuIUBg2GeHSV0tvR04BqyDqK
4WWib0DkExaG83dwKwFI5iZB/xSFMIsvtv0V5a1mWw6b0W0XdlTVUfEHf7SuMc+ndjm2GRNwDHSL
6FUeLev1ptGMSQ1G8XpbZydImZpt8WpPfs50IHNP74Muz+wv4gXztC0Q6PQ7/4+rv2vMhWsOtBtk
T5yRudpo1ZDLaduwJrAyAT5rCh16iVFV41pvxlqu7oF/D8TA2evC9lhHwXJDi6Vo+hSKuWrEdjH0
jg0nhv/EkqJ7tjUGOuAxAh8GHLZNDiXGRLwnp5D6752f1t4vuiV9eDGaCi/W7EsmyYUURmzbAzTR
GqpAebQzQowvIT7idcnHoU0W2VYgBiUvwoPsq5AJah7s3ZhlUZuETkAmoUTpaWEOVOPAcxQg97q+
RvQQXQqcILQbolj2DKT3PYddQvhJrejTHZIvSloaVxnz3mdfBVof5igzh7fZ7Fr7ngGHfpTgIKu/
hHa99lQPFj8XKxBVXlzXim5vsbHKdulSLmZtqBMvmzP8zRIw+jbkyh5eII6I7EBKr20uRgbNYMRH
WNs0mVPayFdrGskMMimFVGk6EDBmoqLQzEJ2khjBRA42bzLOyNKbee3t8OmEu5lHtRYeQ4TRtIQs
yGDJr9ztxXjqHC1lF7N5vFRxxsKvL0aRedgNCxsKexj/5W4ChTocFp6Pl3omKpKMWFAo9sYy/DZZ
GVs9WHwmwVYR1qnPkcFiU5JwSqH+++6SPbJ4fFAfRWGZ0xWkDEtxCftVxbZROiVmSuzXtPdraXof
IsucH8lDXG96x0uprLd2dTMlZ2AUfGYSj4c+NB8ayZm+egKaYIuNTaRWJYt2PI/GcSbeeXqXYQ9y
xv2u/LpIzxaleIKZq2zWq6i47x1T4Q/kIDzhh3yjiNRshHLpr64ul8zf9ZKFbqIdqjGbnPhzbnKG
mJj+Rt1xfBQztME71wlSwaU2Hd8Jsg0EVEWJHe4Ss80OqV2HqLIGny5Hh6inP95Ui5zokoaIl9a5
39x0jmY+NbjeYUYzvArkQdudZzAAz0UTPJJKqVEltOt8pci+YmsK1zWRd5pbg9iqs2I7dZyrPZ5D
04fLBlVcd4kwyXjtXNZhfuSFQ0SBpY1K7IBxLy46tN/NdK4H2cFmyacRhrP0q3MnCiM84CbIhUhX
b/Z/aqezq90Qrt54HPnc7XsYYrO4twPH1X8wN/vhzbAWZhNuNutwCAO4gfcM8H24c2WhM8TucQ43
rL4L5cYB/sVLPOfyfT+Zo+9sKgQfMxkdPxhPYNfa6V3yDJCqDuZsNT4svUqsjT7n4cHVIs04wnec
mL9gYJilS72mZGAAbzJFxp12wjBnOm798tpylURt6WujfOzsdC24djkINq3dGfW7lBpRfQNeTv42
BJ7eQ9mlrXwbWmKcF4goKxXAqFs6wEyggsK/xaBxdGKRo15bDE81mrKt3AV3TgGGe5Sqtab3KXMC
u6Gq4RqkaEgujxq1M+uGX2MbzmXNnAG2A6aPXYkm1kwk3sWYVVF/GBApxirh/ZHKhGZ1N73wtJpz
sUnNKgL1XkaLXd+5NA2q/bxWxHeMfFozIj5ohXMSAQ4cjqLs6uwEJIDsxdp1A4ICrnv4ty3CtngP
LDZ8HSefS9OjplJL2AToc27da2VNijyH1BN8pNKyrx24tTBJdRH0+pbsJtDOwJnh2Fal0ON6bjM/
K8uz22YQDu7nqJoB0CnXgJ/VaAyNfefWRnWHJDa0FwxGr3j3A0Iv56LN5XqvZEu+rqmj9kYmX+xL
rc2SGreU0bHwG4dV8yiavIkjIZxNEXbBgdsqNl/ByEVuYyBaSAOBbF9scoX5qkYK48B1uMbGEULt
OZpcbqzjzH9xnkxuQwYLlh3S2+SNPIz8dD8ueeYu+1QxWnbPkSjQiY6CJoLXHHAt7Hr4HbJaku9P
WZExXM9hZ5Hi1948TI+zaUKK2pIVrYLxbUYYYWXzzKLRbv2qof3lzo4XkW+OJ3eZc74LahnRtCBo
eG6WOJYu3Go3V3ZuEVIoVllt53r1iW12XQoAD5XLw72XgJB63nU27h1HZzb4BpnZnAWESbtAR1n3
+ThD1N8q05H+U5qmuYBn55ihI4/EubzloXJskxf7zM8WPTt+karDgAuikyzoM0TMqqn5YikZ7kc4
qm99OWHaFmZmPipH1z8FDZYp9oTyvjmEZpf5sQ/fA92knxGR2inuCP++iCmM9osJ7PBQ20b5aQ29
994YXvSRS4A+lFdqCU1iyCMOV5irS7Wl9WPROGG/6YYyezr/Cwf+71b5w7+qpf9VX/+vf/yf1+IL
47L9Gf+7q/4f9fb77rt5Hofv7/H6u/vvP3n7+/5PE/7/l1Y7bbT/8b+L4/9Xq/3yu5X/WYLnj/+r
z26ZwT98h0Kb4+OusqeAXuO/+ux0j/9hEnAKuBi71CYt+k7/7rPb9j88iskhPezIIhpx28n27z67
5fwjwkmnMhb8qyIf/r/02S3f/s8mmkG7j0J9FP03fL7MMxDck1Ede02PxHdyoIchZuVn4+Z6X2iq
JjEjhHEslDFdHYSmKhEAQOejRo5fNt5CQCdWGXBCT7qFTaxr6K/zGpH7dCEh55uaIfIRYCyzKm/w
Y77gksdzNowf3VpZr35RtJjmDZlyUoy9vcZZvVTNZsja6m6xh+Dd7AZ1MkvhJw6vurte9P6hTTkS
UJynW7+ILXLAjFo/7DdWpK23rjW4EnmaAPHiLuIrpR1E823tqkNmKfvHxBko6V8obC+N4ow3N15Z
BR0+adYNRps+EupKLxKfL4eY9WjUhg3rcsJJisqyqc/1XHlGLOyRq7tZNvLC8uvhiFdPJq0gIZyE
ginBrxEmkOXD9zVku3ecA1T2Y8XcBL/Lmp4rRxZvJFP6T+7k6lxFvTzPbKrldq+n9yUENARfpObq
HfYT558BvPDIaQwmdDZaf8svw+4J0+v8Skq6/eOUvp1ulT+MexcFtKKWA68YGQMacokROodW/RTA
jtrTv+zAsBJaJZss/P5Qyny6KxCrnkAGQqkJso70VlELUkHgip0n2l0j893Czx8U5w5KLf4KSjSn
hXlGdZiG3TzP3TN6cBTGFiWUz37S9RVQoLHP2fH+ydQrdlE+Cs5WKTa5aGA/VtUno4LamOBLaG9n
zYWroNUkVTQw4/tQW2NArfaGuF2XeHNZPE3/pPCEI1h0Tt8bnYdyjLWbzHnZSzWFgIrdlzCIrnYO
E4+8X0mMd40eoFitSRblXoKAAKNOhdLcZH4/vrCNhix5paIL0dbwQHbAfSv6NSMpLpffgoLfNWK+
eLDVlMs4c8zTyNh4CeXAStQQxFdT6muPOPN2W0371XOyYLaySDBxZF9fENqMvwExja3humol5nUD
FTk3ZlFmGqCARpxtAbbnDzBAKjrT0BT3XV4Xe/I4S9JywZlJHXUp/ZKJyF6Q1Vd/4lRbdY73XdU3
qFBkRACGBvJhuvfy4wjJ80dEPkRXubTHKXAdzbXw5gupZRrf8Rb76D2XFzr2dCLRdPWjiGaLpxmL
vdqTeyGtH4GR4fslEhBi6nNlnvwwpy690LUw79G1jGeUBQdX1ikeMqA3W2fqyvfUcvoXXQYMLXkx
heahyWwnWdqoeQITPD7qoAmfjbUzf4c8yRBpTFMm1QDqp+qq6JTiol7qus72qqYMV7emf0/FEIbU
YkzjoY4WddLYIhuN8fPaqs5PyrVDEqKHdrv63shTvD9uqRGafyG5i0YlxaiCq71KdQWdBX9vJCp0
q2Y/rmFFTrpQwHMAtd3yY+DSGZDYNxqOLMvbon/UR/529268obCsufXfJsEEE90gWWlpGVuPvldi
mzjcXIx0sw2jPDsQGSe6mFnDQ5+CPro5S7d0p/cLZ0Lx+w1hbgm8/FNERmqnXMzxmc0H5yIDjhV6
br/DF4u2ftGHb7KTLh03D+e88EKfKNdcniHfqe91EWn9jOcdHJ3a0S/hVIevJA5f+yDYRmI8ayTd
WWdXbQ5Bl+RqMTjx+VvGBcV3wtmKqxzGCbmeYHkYR0S7dQ7JRvrGX2I8D2m95s80nlQZS7vNv5Uk
fpiQioa7ltqkEspAWU/BKEk3Ng4Tv3LZe5/Zd/Y0uklgrv1uzgR7DAjnPDY21SPZBcGelHjxDctk
fqBc1l2RNW3gdPb6AQyOAQi6UfdCgCaiwFbnxVb8C6TWL4O1W209yk1Ix3STE76BK6d6C5v1xl4b
+yY/VsXAtrqB85YkRd99kwT4pZcgeJnYGuAS3G3mo7DCdItgS3wKd9l80dEyHOfAGnfyBnjLU7M4
TFVpXAazWh9cWmBkqGj7b1Y/kxfyQMuLWaXFuRHZ9FtWHbAwTqy7Miuyrd1LvuRqzvSlsSzzyenJ
qVICOVUw4RIb5lxxg88hZltxI8Rw79hTtEcxI9YetEr/NJ09Xyj08+YdU6fb9rfqru0a/bVnyUSB
HAp3fmJO1qawfpN1jY5Np9u93c3ur5zLyautfHnKqhsWz+K5fMnLUj3kfS6PjLQjGb7J2PPmNXfD
WJrAwctsbxFSoUKE5u6QSJTZ2cIQ3M9lNR6mzlsPt7oQDaNlAF8bFu+WS6p07of+GbnO+3KnHGyg
FRX2S+2WdmL1BtLz7XZycfTsXs2+1t+zK4MoBuHX3iGvjMlErDYxQReyo8+BGads+zOoRk2x9wYJ
HO3a/eCPgA6kr0RgayphRrUmXeOyhE1DZoR1rWw3cHdpjS0zut6m1eTUTbY4bIXOyoNauvzBGo3q
e2wJ9WNZBOjfVACDeOQlBaGOiSjkmlOXT2bYRmesFX5i4OFHterhAfS1eQrVYB8dY6ieVbc4V99t
3RM+ZEAvY+272GW1976MxhXyqpNb+87MdbHxuUI8Ab0M/8h5WJ8cFfCkrmIC49vPhvVIgsLz4q4I
8zeB6XoCQoOOA9YRPZC62mZxa173WFRdQtI3u2nvA9zZqk/tk5Eb/Z2gwnkG5488U6cYMAvsXg5x
f3gIxNrPcQAX8t5rxvwE32z8w74DfQSnTiPOr6vvxjXxJ0ZhvGdSucQs3fSun8ohgXpcPEGxKH9I
mQt6DICN1o09GNNpso8Y8wTl/1aLSLKzRv5qxaZfAxdrOUqJflC8sXLXeMvgrn3l4MLbeDCj+vdA
FH0bGCtAHZjxx4GAxf0amMZpBDX8uNCExPSvKTC5Wdhdego8BwxrUicTWS5r24a+ebamPjpWTG8U
WcaO6lY+72lcONu5dMIjSLL8j+xWgwCxWZPfDmvz3AHM/pVzvmEu17XzlpMR2BMPadkNsWbXqgrS
Q1DhW6PfO/DEI3mEqSer2M0CsYnQh0vKxzfaZ+p3fH89z0huG+Jhq4FGfZnSpj+tURRenMFanjpW
CGNgzYi2fORnb8jtewfk4yNHW8PaEKd/RFnk3QqNOVhRwenkinKyTgDTCF807qD23RAGz5anxBvM
v5IdIS0PNb0ceVJ2aBTbpVo4uRtPwDTv3LFPLAqOMb1gvJFSfuZVOiejLrPTMjGvxXYzc4zINjy6
dB4Aek3BZw5R4UW34/gsuTUfHL8Zv9wFBAz+23LsVmHwFa+c39rrq13oBSruQ7XVaLKweXmnG72T
0x1ehvrZHaU6mOTjTjkgAxT1wGFpSGRQhUFNPBJAUdcF7QqmnnbmA0RjutvAUbYUOkZvs+Sm+Fut
1gwkP01/rXUdJa3thlcyGz1RGl2ml5bT8N4AIE7FMHUfCn8gv12IYqZO0XYEiyBxp8+lTXHf0hQL
N4yIzj5bXcTXXgcA5WejECK2+ynYEwHjMt7M9OfRmUwyFzOj9dhPKeD8XN3h+bQP3TwTuPBwaBa/
t67wYknUw7FdYMWSQOH+4Nt3c5DZu95kHCNv7jiUyymgJa2aeGworrLvNfAu3PvINTWNQ2szK7Ot
xDj9gFec7+CO+w/0ytNksdlUz96CYt741C+3PlYpDrXjrG+zVwZnI+IVwbW/UoRz1yjxRZXRXxDt
2RFZRYzM5m1fwXNmG1ldvunO7nd56bVb6jicJyMzqrFljav1WEfKuyfH726atrYP4kYHNgeX9Q/d
jRlshRlVd2fOz+x58T5p4bRwNgvgfZEvrqT7o5203OI41QB3RRq294gT1bFtWOO8KTTUiDnw+Kb3
k9qqgigtb1gD4nXpp/iWuL1Iilps7WmKLmElzX1IseXk/5Nr3Lr+FTFWbQztLX88uO1ESO3xpYOE
3LKB4wHRIrgzMGpITN1AyVnp+bsBqkCXFEZdnkwl/T8Oyg+5Drs1Dh5frpdxFOrvEt4ykGTmHh2I
EJtKuNF3MEGMHKfJf1tIHV6ccumSkYjcV2gu5VNKhOqeEguft+lWF38gskompQKcz5G/q1Mre62M
bPxmOUD2yDlAsk9peV3mRv6hmeCe+FZ4P9UCdiRkdn/srbD/qkgj0fqAfpGYAWs82M7hBm+RNPDz
M/xYOtN4KTejUSJh8yuG4NnczZoFQxAutHs2pGzuCTtwu1EG3z+SU81G6ijbTUxn5I8U6AHsHf+L
7TnNL4+FIHRifW87S4Ilax0a1xUM5p3IjOItkBU2N909K2ZPjR9PPnnsjTnxBTSBCaCD30YF7qoP
fdjyf94Mi33uoxlYRWAYRAm9sKZ20upXgwO03BZNqQ5u2+V/Q48HPOZDYzt7IyK0qo4crGO07FVo
x/oVv1QdpyiNXtkWFWDyCyjdVksQGT7B6m8kWTyufaM3/XBtXcYYLsJ075ZF85c/OxBOJMcXk2hI
z2lgUQiyshZEswa5Dy/+QZDCJ1xvSZ8GyY0WHi71+ObU3K2yyRDDeVlyknlsWjrnrUbALgH1Ewtx
ZMP6hkw9ETZBJBvgfW5Z7YO0kC1EnEFE23eksa2rXXK3bk0j+Fndyb8SNwBffgOZs2u8PHW5rhNu
Q+qhurHOod9TZSMAmnXhcLZBdm/pFPe8NwGw4M3BSPe0bE9t5873Y8GSvsn2+9+2NwU7mpSARLiB
0YBuoq3WrffJ3+1MLCFaoVsVdvoawXu/+toNrgTpmOPQAHcSPeMea30cidFF7j0cD/zVAc6Ibk3r
VYfNsF+wjSG4TPLZF4Z5IXa7EAZvRb8xiiW6KntoTnZAOhgeu10x+kOfgcbE01KJo8fFNvaGhe8R
McNP+vPkkbXUGTHM2XlJWdR9NLO6fIZw4ia9F9E58ax5p/GM3hya8D9dtPD9y4L8blUAMeAs8RUN
vfpTwaKH7ES7JzZkV9/Q2bCIkcHZglBVF7wnAZHg9mxFOvLO5lzf2NhR8HsxdThvpm5FlqbyU55t
fpS9u5jTLioi542r/xDjCBmHxVxe8Bv0M8tcXGgyEwv65qa/NiVZB99TEyVEgZ97uy0d50ivOPq0
XRlD5k1GLumOhPXEFoVhpV8ihl+BB6hh65Lx+ZWjwOKVGOaHXUmKV83ojfESLgASQE5/sFHnuZ1u
c1Bvrde6aHG1CmlzepOphl1q0HQzmoCtTf645tiAlqH/BEH5Kk3I84azWPlu9CfjEZqKcW1b2b3P
jiW/hdG4f0Gg8kP3s6QL1f4v7s5rR3YsvdKvMg8wFGg3ycthkAxvMiL9DZGW3ns+vb6obmlahVZr
WncaoNBAV508mRnB2Ps3a31LDiCij7M3Yy1bydgKGGsDbpyreYH7au8mpY2QZ5Is4RB2xe+Nibja
52IuNhNn+gaXk3QEKYRbOmQYxEWMMnNWS/HOFiZAFoBjb4zuGUJDk69LNpB+OEmgvEkAWCdJ3x9b
xmOngdn15GqjjHcyoC9mMFHrLSOlkQ20JdfVpWU1iZwot1pObKHsBkMrSwcHc37rtDR8i9Ky2011
N7h8IoprNpj2t4npgm0jOtMDphYWe00VxZ9mDJ4E2Xpm8fW1SlkQDOaZzZ26TnMaTK7S2pMr5SW8
C/gCvcg+LXXc4M0JeBFKfJX+NA8BRudI1g7VzHmwkQvq/gTC0gh6m2POp0K1tl1vog1WJ63+7qO8
M108n6QfqPrYc4uMZrJZpjZ0JUUJY6RQjYR3N5DtTU5DiCRJmq5xjUYaOYLGWx2Awt4mAChJpEgm
3NuEJaz0hNoRgZvCHo4JCTdtEzavJq+LwjirZ00V9AQZDpKWCwKgYkhwWjGJfAcwQfmt4jR7GckD
W5VohCwvDlM4xA1kpR9hslJ1aFfr4zhl1kXr21hxUynu9zYBFOoro0FEUMICKjon6shvkQqTrFMi
EOgEIu2UKHWLnbOOkSiDW9zOcUNa1ML5Sv1SB8MFAxUPQjMojxoNrd8Wg3gKA7aOCiugvaGk+a6i
gPTHMKJwrbhTTlWNlcmOdWlwuiU2wNGjNVcd8tPGF5Vx8+Igf58zJNBmvC7qwODSGrXkMZuKAAUc
E7fB60WL3TlV1YMaKhk8E8weXo5W9YH0zWnVi7H9LnIaqDmxFpTIyD5/kQUKbygU8QhJg/y3hqCE
wbC56IcgsjZw1JSDYALFProb+seRHc9aHZrolI92BnZGxLw0qR2t7DlfHipFHx6mqB54p0mFX6GE
KvxkaKGC1MPUPXThIqBkoy5EF2YjxLbjZlqzYJPdUgJusiPycYQ0wOyylfBOoYZBNO0YFjcwvosS
o2XAsxEq5nJjW9yhDYjJ08kKSfptm9I+y10v/8oBfzBT5e47T5k/BxqxFZAC+KTz4zCZkSvrhD9Q
22LeL1FVtmBt5tBY3mHXV5ccva0D1E/6Hpnveq3cRzFNbTVx6I/ZFUGmeFtiCatOGURv2OUjlnpp
/J0AjDlqvEdvNaPL2eGAJ3BIClBeKeNs7cOqYnpYZ8oFctvdudnn2m7Jov45MTttzXswuEGEYF/G
+omcCn4RSgBB0B0BAAxEwcLer8LK2GgRkB4uifmTpo9xTFRl+QU3WfqVaYXOYYA+4n3RTJrbACyX
swyx7us9JId5TKcnQTqLE8bKeA4NE/eAzlQm1eJf7Eb+IrrH/mBBAS9t2iqx1gZlF0o0OHnyrnZx
/G0HeEyg51nHRAQhcwGZXiTt/6CWB0DiEhrcu+8yuS/R8dVmNF049XpEhTwoqfFcNwISv9lVxVOr
DtPOvudduJNU5yC2cv0uDADBD6abl0JpJvHWoIngDAgy+cxVmeDpBe93oExDqMfaciRKrNXcJUzG
7YR/79ArVrSlg1NTluDoQ3hv6wKbJ38DMhD8wYapYfOUZCg/DhNpAubyuSOFJcyo8iBjdH6lq9lr
Ehnxe2OGy80Mi/DWz/i1MX4rh7kWEj4zqG1zL4O2S9RicmR7AtCTElZEdQO1qI+mKGOCaPaPiCVM
EFZZvm8bDHJK3yiZY6bLvCNVo8Ndj2uwMLoOS7/KDMo2VfgDOViBoJIuyOsLgr9T+ztRsuqkxci1
KOfK7RhCrUPUA68lGPodg4PyVCJAfVYswPuk9XX2xmgFtpZiyJ6rWC2eItTB56lauBExydu+QK7F
pL2XlA8LKfhG1+zAHzAZv84GbUqnJi1OjT/sdgUwe/D2QkUTmNwEt4JrENd2y6ukP9ESoEAMexTt
qg4nYcwNGqEkJcREnY9AHPKPzCCxq18YZzlqk+g+C52c1NK6fKAixolAVOJBWDEdbGuW+HywA18r
GfPBingWiOZ3RTsQrgp0US3g54ca/jx3wbUyuhZxRh/UC1jSu1Hi4MuUwXrMZHxAG0tUzE8bSUK8
m5TKBgOakFlzGHG90jq7fZ5NczywX2RZIbV6xjLGQEL22hYjOvxm1MtsTTBGmqwjhQN3W3G+UulV
GhLxfJK5xEXQDn6nRNgfmkRTPvDA9s8TowFXm0xtT9Bm+YUgsfdVpO7oyvu8pjpHbY2eUx8oL0zN
wgA5kzlq+Z1FvgUmi6ajy23zcYVinDIoQs/Uu6jG05vdNSF6cqUL+D3LAmZL3ErBhzEJIjLqbpFp
1Gp9tKHSi4YqpuHsRZEcnkqNXhF+iMqfKFJ97LZD05baSjKq9LHUSYFa6eQ/fXXBPMicNgJMRUNq
oLFBvwXPQis4wO74QlyUNjZmYm/EfXMWzJr1MiTYPb2srYtpwx41WJdZaod7/DCB8Wp3EYdytVhs
/xMZuE97HwKgY5GWEs4LnpF2oHsmVA9IGfgLT+Hxk7wisfKflLy05MrOozx3TZ6NXzpKf+zGJNiy
BMqS6UeeyiZze7tDR5SlDRqd5K40YS/b8FNHpWJ+TTLZTATEMWp3u9jKtVVdIgRPpbLIcG6O5pUI
eRnaClWt15lKWSMdMXVE7VbYKOvyHq/DJ10YK6TZ+oaXl9WlzCKtsNsq3E6RRLJgLXr1sNRx9DV2
c6u7xTioW1hvza6p5/yBnokZukCLtaJML18K00qWPduN6toQI/C94FdZ42olemLBKuGEy4YagZCC
uaE7JJsH8uIIXcRnJsF1ZrHNg8swT/1Jq/TslbjkpNu0ljbmLiwz9j54GwEDt1ZeIVxlj7b4Uo6a
yMGkRweZioEhOjwzh2UmMzVUL8lh1EQ7OAES2X0RFcmVvr5Gg9WIbUFWmOnrgYrlStO1DwYVmttn
0+xpNT9CiKVgb8oYUtHloNhrBIPwepKGnV6l9m/RQ/fuwik+dtWdR2ZaarKGs2K+hIwnOBFSK/vt
5Tx/g2htQg1Mev5tpk+a16d2W3Os1CphJRb9c1ZiAUAnMqQM+zIuSkYV6h6JonZlVWze7vuvy8i4
Ex9p1gFqKufpxSLr+DQJi9h3lqsPjN+S3Ug0wzqI1H4XZ5G6MSypYv+mTE8z41hU/HOzU1OTra1Z
yL5O4ASOv5SqS7NS+ppQzc52WMyu3S7a5FDcmJZXk1hyg+WUssOtGcgUg8JWnuoesXFFm68BPwil
s02oOI7rAt5WnFsdIr462YquVVdSbXRPlsDrD2a07ojOaxWfVLVRrDDJ3QnEqj3u8OqBVMvImvPZ
dI0eesOZKakmnoLFmEs3lbv8lGE8eepznXEPPxCLBGlKBlTLGbyTWAlUt8OAgmJ11I9qBUitQGzN
I2Gx7oq6ibhbcwJlhDIe/lIwUi4qYWvtlDoK+YDlfQahJ5+K6kwInW54qgKkknV5NkjeH9KRf0pF
8/9ZJoQBU/k/V88cP74+yv91+z+QuH/+iJj4I0fi/jV/ldCgeSG1lnQAoSmabt7Jwn+V0PBfDAy0
Ag2NDBNc42v+r4QGaYvMDlPWFFIbdPXfJTSoaxRZWLoMe1mgyrHVf0pCc0co/0UKdf85/yKgMW3N
+BPCOUwni0amHvbmoHuBfUpL7YlF0RjeR4+XgEdkDF56drz7rjiktvb2N6/RX7VWfxsJ8Qfv++99
3z8hnRHetR3riAHJiL/AJFZu8lieivBJoX0B0rY6G13zEWSVK0JBcTFtzHIHsbXXr3W3yfgDcHdW
Yvm517HkFns2ebKlOI8ZXgnd2rCoW1vpG1cnhdD+jvycp89//LOrlvyfvGi8K38LiTbtfsiTMBr2
abyd5J/E+Mzidyo6nU4vYX4J3K36KpRfczoNXwr7oNBdxouczI49nez5MtrNysxO0lv8yf+7zzLK
BeXuQVEPx07a1TkhTE8EgzlN7qvwAO4KpVXRwn7ble/1b8rWJ8F1umX0simOxTs6V5wxPkAYv1kD
4fMMl3PL6z3UrS4W8AOzHSf0QD668UpaJW7qFWfJ+TSd3GlJY3aiQ3JQZ3TMXhm8GKT1mSp1z6M6
nqZok9TbQHkT1SnLnpgY5sSjaU9pDURV9sbsxZ5IXEVxaBFcNOO97OEKnBHoWCHVojtnu3cGmuWO
MbERowxx6iuqC5TKgnFXyT++0UIDCE4dGwJAkOhBau0hnc9QKspgZYpN1jzyDQeiIxtcQK1YAUlK
kEnj/UHV2j3XxS6dN5qxUaqNiDaKvpmGS92frZBzjxi8rTZ8C0CvquT0dLhQN+/gTXx28zUaA8yv
q5Jx0AY3YfUZuf0TEAgjpWE8Ar6GXuLkupfZrnHF9AU/rPIQ7nbPkn68X7rd7OrN2b4vln1lV0Ys
jzHlMGOK30YhHHI0hw/9S/7qNQcYYYHhTpBA2iZccBAj2aoiEr5OBBIGwJwAsn2x+LQ+oZC/FeuW
F7YVW4nS7Ba/Tmrn17byMpIaK4enNljP7SO7JiL5EIKPNdjsaJXytkvHuIcssMcTg9vtQ9yvgFWz
zgyX1ynyJhOCATxNRzMJ8Nxo5h4kkva88D+2R8GUU65v4/m5p07R0pMQu85+plSufdWnrd5qXrbL
nuyNujN82zd82aPkhbulr9PPIv4vaPp39eDfPZb+hLOfmJ5GnWX3e+mWXYJdvVM20Vk7GUdtV5ym
U7Erjsol3//jD7Ryh/P/vcPo/jn/G+g7RT+pFinfrTj0z/WpuUy38h1KwNrwklNzyt/mW+E1R+tU
/je/45+zCYA9Q1LA27pXzvIu2InnZVuvo3N6FAfrbOyyk3wQG/XFOmmP/8XviJLp7/+Wf44mGADv
KpOCFEk7ox7Ato6BlapOebFP8W7ail32OLGZJL/wed4p23ojvMVPN3wEdoSM7fh3Ps3Rtt0VByKy
/OHQXLpz5SMkuZAdbWSQyzbMUvAzMUGRYKsA13PJdNVHX8VgpbL5Yki8imUcv6s7AyP36BvZmJSZ
ox5tFuaflH/jQ0xSFXgCXDyzy04y8RQP77bJYmd1OJX+AxCNCU/JvIXCbrxWB3WNlL2eyChlJ0gb
71fd2oAqjIrkZI/7oD2gS2Zoxdpo/p0LZEhO+4yle/6d8tXSM0J1xK8AaxU5zDIe5CMdGbtX66O+
1id7/9iuMR/RRuO+ZZacHqnXUTYi6XhtcHRegGiyWZMIqcYUtQu3fIMzeglKSI+lhOVWxhrILCAl
ZiR55ppoUkLfIrAu3/X1j83pW1a/9mvafmXVW6c9q8VvKG8bc2MRh/ilHse99IYaywAXAoptTUgx
hI4e4PiP/AkeeBv/tkCmM7f5Cj+XN8C3Q8JYxsk/p4v8gBSQQ2s/pe9Dvwpzt6FxFODpaAJg6jhB
tpFBmgcQ2jweiPbXhPv2FZ9wy27CTf3M2t/W7/eItuJNsjftft7j+h9fxFW+yg/ZNnrUXnsvdWI/
4iOZHctNv2KU89y530zzXeHjvT/bF159ZeR49G0Uc/Vq4FlR3YqzlxHdVnMzP10XG+PYeItDUqyv
PtxFSCvLg5bvpSeE3vKqOsDu8BkV/kaXfegy013FLm+UQ0PoJCtzm73WHl75ZyaVdyGFy25M98Yj
l97W9AKf7euOX7HaomTFs8fD73JzA6B7mc/KKXxv03VnP4SgDudnVIdO+FhEIHez0pFZQRaf8o+9
r6/VW/PGQ1DzT+rpybpZ3KbdYJLVPR5Pw2tyx1iFv7JP9kf8lO0FOB1r2OKp6B6JYVhFZ6y6TvkE
gIgv5S8QxYqVjHKV55vFKPxBvlgjV+nVsHztKm+lh+YjORkP9avyMJ/xsXmc0J52UD08O6vZ7ZzE
XZxHsYL+dJVeTd843F9MaRWtgt17t7X50/S4q8It/MhPjyQ8OG9gm/z+UfjdOvLmTe2/TauvyUOS
eUi/E5Ycb91HfMlOwa1/HUjG5VdCg3JJd3hU738bHvfdsuPOcu/QK0f/QLTQxciqsR64DKxbhFuf
wAkLF6uwcHSxJwCFnhcVoMbHk8085QUmjSvP3cQdjI9Lp5pzbMf2C3/Y82nTv1mXlq+E7ZnF3mK5
TqW4UqDQ0RQLv71VR4GbbV5jAs5daV0e+CQu6xwftVcRMJgeoJyfwodYei7fwcAeBvzg0ERzd/zF
7FTZ25kHXwUavm41Xyb5QPMn28eVYbSr9B0n7AaZlJ9QLYmt8qK8aBvd67a64VjrrN2i1z0t2/5U
n/AmPkv75TI+DF+q4WByayMUYC6fyHZmOearrCWxb37RRzJLEA4WaKy6RbSuAQ1n21heMROO2Uog
LEj3Pbup3m2nB0PbNO1+6S4q8H7G+0ifkM6YmasuwAhP9O/LelK8cdpVL8Ut3Yf77tCm7GKfVeWt
Mj/t9F1IL+ZruKRvrWxuWFIGMfBMcObtYzj/gqQsEi95yh7Q5Dy2bJSwbXsdFH0Lg/P9pBw3yXFC
rfJpRw4duDczmQAOmDnRt/Q6PIIPfBmyKl+Vdf1equ3BZCxZqdgQ1TsajjeeqdZP/mO9mVf1Il/m
c44Sv6feY6rx1X2Eb911eAhfa7bNY7eWxcBaqgbBBdGEmlD1+rreZBi24vcwWxuoDRkZgJLtohUW
VL3ZRinADzemhGqumORW3c366b5xxlI1x80qHQ79qTvrb+JGkdPPr7okthD3sSmqWwUl2F1sNUEB
+4jj8zCsw2Frq8RJ+Pq1/AZQNhQbwYrnZj3Lw2fafs/KVnrNn7tX/QHxmTSgQGa2T3GL+8/+xDiu
mUSjO+M9iCAnTRik+vPS+0HhxxW+ZF5Dqk8sm+YwHSpK4VCER7v9Rl1jpCAl3IoM4BbL4jZ6gu7l
lUiIuhc0qEdm7MvMyIeg4PsNUxMXZl9zxS+CvdZdasWvsMNJazqjZk/1zGJTHNDSnetb4KN6ip6h
5PcN2rtV3q+Ku9LGHXLEb5R6rBXQQTAOdEOwlMOeOQUE0FH3puFpyXnCmIm/cbvxqwUH3bUfgq/w
Gw05oS0RcTGXOX9jnkeGvZ/NK2neDroPZAfwDlXmGK5lxiaKo3FAaE7+wyYqateGciX72ej2yKs5
53hPk19IW+lFPXSomR212kTNh6bts+CQ65+2TvCwKwyUnzt6O6V5Qh7LMA/i4LhJu1U2OTl2RXaP
pWsoqIr2U/ap4FQWKtczyGkyoaP0OWdaLiYSIR65Nk0KmM6XzvMzZ+ODScopn3ppr/Unoz+lD8gB
r+mHca5etfI9A07nlC/xrTxrDGlCR+meWQeW29adrsr7hTPJ61bVU+yWtVdhtzJATEcTH7NNgZyO
2ylcYdPEcwWFxRq7ValB2RkJHXjBLLYPFQXyzbCStzO33ho98oVpdDZv5s+wfFBvBgZoGCXgGwDj
PfY3ghQE8SsvylF+rC8ql9myYslP1zHBxZ2d6WH80maOCYeHro69IdsiP2hWvc8DmX6VnnFIsNS+
mI+W314yhDhrTMEBbULnpLfu3Qqwb/mSurarvak/NtUenBqhFGbu9W7abpJN7tafOiO+J2wn1r6/
FQ/ZjwQ578gTznb2jmgnZ+Ez/k0OIENYj8Cvf4oOyOpPAAQk1LnGSgk3qP2X7/rFpiZD31HdCxtV
BXIP5JEsEUeC3ODLV95mCwKKvPrf8UywM+HBwz4OktGBkufIvbYRVvIgvUIgfkIpzw2QQr117R5S
2ilpj4gsnWDX0C617bM6uQZVjj9KZC8PhXdHRsh3yaLk6NKbUn/0WeaNfX5EUenRTtvKK5Q3byp/
/yi//6mx2P+buez0gUX3t/yfYCu7D43+wWCsJCkliz/+41yML/m3uZj9L6xpwG2o/z79+stcjBBV
U9fQoGmqojIBE4xZ/i0qleGXbhvYO4RJ1JpJYNhfnWW68i+GRUagxUSNcZahm//MWExVlD8FgvHd
ZUGymTCEwU+Bbeo/9oZBJ6Edks38GOkR8AFT73gosRoBjavlFE9Gm+boIVxR1fnIBkm1edYWwJwl
p7GlStVTAoBN/hGRYllnrNog9Hsxj59qjWfjI7WDUt6ggNHFR1q1o+KUtUY0a4KjdtlhN6/6C0Cb
tMBTrDeASBvWk1KXBWu5TuQxAinTgcmrqkZRLuiZsKQgahItsmgpfsxaAwypAQj1sW0Bk1xEpxb5
QbL17Iq3WsjkCy0Y6cnLbh/g4OnPIGgSCWGwkZQv+pJoOdjDiTwuMgAMncQhKafkY4lrahgAxjaP
j0rYsNgR6R8sRhs6VZ1NAmtGM/VJeCPl0EQKMIJX+RaVZB3URIGFCBOMkQgL0IGjPhrJzRqUDMV2
UXTFsUXIRs8yGOy+WA3Kc7pZRuan+xxJ++IhIM2713xMVZOEaDuOtmpjlC3i1kptv5lRstvBc499
TurH7D2EsYoHOpbGs4KSnC1iGZnxExBotAmyAZ9OtbDeCvhq6x7D0VrJu7tBJ1H1x1HuzNq38hCt
P54D7GuhYWGMMSqcW9GUFuoqCUYJtqfBqu8nRpRLnURe+uQWZON0mAFbaGgkAKikZ4jYMiweiqa2
/XsWwynselDjOTNj7SCGMcGyPUVKLHsVBJr7WA1kM8dzTDROAD+ggapQFrDpAFTwkz7kmqiCnY5T
GR5orUqEpiX0TGNJzcWTR/OehTjEVHNK9dojzUzqb3luodfuLTOmJodIXTYXw6pCdC9Grt8flm7A
l+vC20Du4NhhvlBitVY7dqfMypX0pdb0wsDSFwA+tnShWhsrEpGNXkPvLesbRFeqb0d40rNB55NW
szOMZD76SqIEvS+k3DDdwZ67kfPd6g6Lwi71TeFJ0F7GSqZ0GIom75k1TfeNqwMQyig8IupV7QmZ
kkyR23a5cO3ApJg1hiLItwi4xugCz0AjWI2EMQkm+ZAb+BuIaZ/edS1ChrxUpJvdWONyOc+FharC
FmEQonfXQeCPMi6bjR3E7IfJAYdAPBlqTNUtF+Dcg75lhzqwiUGWobGWVl4bqy9QHaC3oJ9V+M1n
d8rayuYtVzM9Ocpmg6IJ31NozblLEjRsQQGzEAtlVyWEIrm6oU8N6bkFCHRCepAZ47BhTcpRwPqz
NewXe5BtfC2ANeL5x4ym0vjsTH1sOCNKA9KBkyC8CrGx14PRkflbVsZzZS0aOSrSbFsk3hNtE5jH
iIWgZK0yrIilX7Fb6rpd3N+JuLteMkXOMjebcuMmltia1tM8Ntp7pc10M5rddoSywMUVjwGUKVoR
pQMi3OX2kD0N2IDAfBYYQb0MjT3Eq6ULroEMOpYgFDZ8G6LqUC8Gmp6XexsMMT3ibMS0kppk2pew
BJ6zGhPi6oBpWh5LZl26uzmlHEFkIoEDhQhQMwfW9cdcKiw+PUWcUFTHssGK1Wxj7VVY5czBaECH
WfczVrBXYg4k1mkD5Bfk09X8Kki7iNf1FMv1Y13OMyUq0kHMAX2pv+aoL9x6UqatnkZ2sw/uwTXt
1EJRReW2HBBYIUFLanqfAouUsRbloHSpoyuyVFMoxMMV1FH5WofhctKI5MZKVNt7I0MX29plA+OL
HflZZ5VL/89ogaiDmPzBXqGwjqqKkAiIWW/hInVvKbaGLZwTzGNl1pjaZhxBMMjwLWmH+VqsWBaB
RQgndmJUmCtUwIEspQrOoC0tms58CJ+t2SQLsc1YPEB3rwHeLOnDqIxs5dGjvgYKkHJMAvpc+Uhv
J2NLyCNxUAEPsXZua7XClxmBSXXmeZQt+obGOOpJVH6mCP5e0wlFHZOuOjzCMEznm0oyzFGwZnTk
rp6r7VygDEB6q8vzMWh7QLsrTIIWW1H8d4ygq0ASR2ISkQaILu5vpWKraPHHVuavMrTrrNWRH6ho
QHtoRcwlQOmApED3D78EjONFXrLHNO15SWbJfET3o1gOVA2Zxy8KkfQkcK5wRTdSS6wy3hpElXHS
vcz1mD6HBggGj99BXgU2cOpVGOrVsa6U+S0vyHQazbQ+Y9vgXAhHAx2bEl0h/Ek7mP7hAfkB5w+w
F4JAiia46fog7Yme5BMpUGAfQ7C846pGQLodA0Vt162U0OyhpwJJPWvSG6ocpmO9bmOg6AVZbZ11
HMdo3jUp0j3U3WiEgYa8Wp1J0hEWrWaP0XfhN2jbp2FGqSOaWTpaixSt1NFQ90LHCoOCl4dMTaEl
zBYyS8jTJZoSuM1x38g8y+x+R+IevoVUbeIEVSdpgulDY7bJLR0TfApVwnRDw6+Bf5cJECpc6xVd
UPamIpry8P/z7IDd2AVzFb7JS0uX0S/jSZ2yeR+MOLpzfLdbPeMCweEb7yycbzStyn3tRvoctoGs
L10El8y24sG8CsJd9FUtEHZgLhNO2/TsgGCp805ief/QE0vHnQbW1pHzRkIsU/U8oZls3xDjJmd5
qhIH1J61H5MF5XkxMxjFO/QUSwNZiHnA4NFM7JMYMx7LXlU+kL9xGCCiuBEMIxM+NaT2q4o/ho4l
VE6mmqTbOqV60ruF1M1Ss0844a2PUMw/aQb0tgo6EyGkrq97BaFFlausJEzZfsAkhvEips+G18QY
a1Al7TwgMDxlwGfItsgudazjnKbUpPOD9R1QTDmVMhS7vjDtzQC9f89hTGZROEfrodRlf55DkEog
pfeJQvwCq/va2ttlREC0OZiPrRKSEyC34oDXznyQ8NG+qGlQ7OAWYOUJGIPjELjoBczSiiBQX+A0
fAmXDqqtjGGV0CBWALKqPJblcpon3FMQbjU2bgCCj8KmJO36ZZ0oFWjeWn8zuuErgmC7DoUW+GaW
JBvA+DqcrR6mG2j8bsAZbzVI5WOu1U2SJxnn7ax6LY5A4Gr1Luti+VB1bBJsLb/MkKW2rUmnVcXJ
ydRg2dcSG6nFCqp1a47lQe+LuyI9us9y6zqMLzwTGsvCGIrC2gwUoV3KJG1Oeh+EP7ppJ+8aFIGr
mSOWbssOS4+I5kMSTBVtObfFxGFn4YzLy4h8vkVpnms9Yz1o6DYvvnzBoRTyG0/tzVLvAENOGhfA
uI/6JMInRked5kyc8mU0QZ3a+bu2aKNA/4r4CBKlnlxC4raIHuhwiVfUhAci3o19ufSzz2UdsrKE
LY0vDYuKFEVwjaqosfdaFi3bArI/Lb54ou5NLl0L3yYd+izaaFNwXwLW+gwsluRatRvKIyAfEn7x
2aRoZRAbOEE9aEAFpwA9C5F+YWkW+HKiX0kS3XqBGBPyf2fj1iUtnntjkKSPHl3BPsja/tRopck0
e6l6n/uV0SxUyq9oZnGuW3IOZKmpn3isrVUzYd5GvcRgd1ZsN++igHaoZQ08meqpFYgOl4mBejeF
5bE0qN0MyqE1Qu7wh+AE5HGpnaByVdkWanQt66iiLKMfoiokP8IB88t/jXr01VFs7dsqjV8GUKZU
2MgbS6EVx4nPHG4e5mKF3m6xkga+DZMLBaDGWEbGgOW2HSvdOqOxcCRVGO/hUAc+2Yv9Hs+L7E/D
oL6h0B62cltwd4gid0PCaH6BLJ/gnM2IK+fmmMN1cyMTJ6Sq97lv1e20V5b63OmKcq2MnqTGLDW3
ub1YryJqn4oIogEyNHsh4ZQB9GLJgVtLxaGk9NqGWpH5smwXa2jkUEqkQL/BQ4/WNivkm6LXr32a
Gw5OhcDtoTCg+Oo5cKYi4fPYkD4RTZpDr9VcwzDJNgbZj6gBCKeZsqQ91TVpbkiOg9ltIDOvYHUQ
MAVAyFND+25ZZzfVBfn02o/de21H2d5IYwGyKRd8yIu3Di02VeEir23CkDLHwhE23kWQd7bWUvkJ
QRkHYCnKPorjazcod+RCGTAYT3mI1US9pbZVPRYxwrsQneUrx+97gbcEWziEFV1Q20gKUSE1djHR
WZqP4P2DB2zeyFSHnpj18jqXlUncIK91ozE0nUSQXhQb/Eo/FPkRh7buUgxAypyqm24aDM81fd4Z
YMVWcnPvf1Eg/2Yai8BFmSLgEgwY5ZnxUz5AzUYpG13NicE19TA0NQ4wJ6yNZF9kmbTpEm3ZzAtD
9XaugDNrKgJOaFjBaRzR4K4w8gS+BVZ0p4CqYvFErilTOkYTTm82GLK68AMAQXW0qjHdFq0YPQ0a
yo0uH0k1Zcb9sR5zWiOWS1M0P2hJFT6EpSXdEMTp6wX55r6TsXZB/yt6cgeQCiA6fWqlyP6w+7F6
iAHGwLEZaZHtJYeoMhO13eEe9JMM4V0rdxGe/CBlWZP1N2hqX61uhwR/VOnAKKHGW1jGIncNiGO8
WBCtz8C1mHba4XQFIA0iy9KSLVkTxRPN7vA2W7N8CWBv7VO90jwm7Pm5jUSym0uKkOweXcjpkK/b
AhmhORYlw9fpRacveLHLOHq3VBS/bJtNj48mq1uuGC8UbbYDiac/lGX/WCrdg9KkqEGHZNrb8lR/
IG5cdlwz/UaRK/0t7lmi3aGy53Aop+eKD8tLRZwALUdDVQd7Dr5/Iz3XJDJ5sdFmxzzh2G3ooz9E
REFgzVi9M9ADg6kP6xL8wR4OArNZmUa7sKJ0p5n/St2ZJMetZVt2KmHZxzPg4l4UnWy4wyvSWdfq
wChSQl3XmNEfR04sF/Qyf4gufdFemmXjW4QpQvFCAuF+y3P2XtvGagTgJxsRN49uS6BdJojU8lF+
NGZhPXNDGbFHGkRskFtR71rW4bNSd6aLNqxBL9AzmZVg7QwAsqBPLNbIZs/RZspjSxznASsz1Q68
9B7ZHJ1XBqbvublxCa3E34T2/FCaebVpoYywSlFOiOr2igV7+DbXpCkj3SjzXRRgEjfxyqxLSdKW
lMo4kB9xLdPO2NlC9o8RxMSNUS6biuWOsA3J/Iucrtr5uC/uC9e6ITkLxwFu/IOYOCMje3bWpkPS
alQCQygTH7ewAQW/GLjXa7reXde2DREtjhXN/WFys3Vo1BaazqCqiYxJU2JXzEu7UMuURURsGfpr
pfvBPkDdv/L5JlYi7q19XEf1frZBwqYVuiz09fmB/bw7R8M+3cyuHd34SDPPgS5w9zTMmoNGqM54
+fwsa4gIV2ZZcfAU96pszI2rI/w0EnvVFHp377Z5SiMh0u5hUGa3uo5hDTKwT+G9kl+GZJrXOTxB
Mtx87VyTosFUqVvRvnKC4KrBcL7DKveOMyw8B2w5gYIm1QzqmfmNrDbT840iwdBJgfAszWqizyMO
bTBtwmBD0dIlBZNrrZzJp0zsTj4LZy5f07miF+ZQafSo2zQkaFrVdV2XdHG5BkF0tJOl+xbJYG8H
CT4OCp9fdXId6GZoagNCzuJ4g22MgFIot9VU92c6h+h1C6zPIwHDXXN1zc9SvemesrhekKKDdd1A
LNilBgZJ3Vb+I1sy+c+mlbzGpo/Ea0aYW6A/5CxfxOc69pN9r+NA0iKErJVj5rS5OwQQnIC5MII1
PYaR3p/LwdJ3VLMMdBKzdjYY8QV93H6TY7ZB9YTpB4hzTmhiQNw1PGsdO7XP59vMI/bJLnihlhJs
mxmXU2pQsUNn4GbX0RgZdPPCDnlNU0+eZarXOizJMh3IqKrGkjt0MZvOxnCZt1Fc5c/kkE4Xetkl
e4G/dU1cQHutxjy6mKacmTrmSO7zKd/KMkQ87av+Cy56RPYGHGYQyM50NUJxfyJKb9iS713cS6KW
xApCSn2Roudb+6R8XVWTOe3YQJBMofB7tyDg+asW+oKH7S15IYBmvG1i5923xXzMxnk4iJCyzKrE
MLWzs8DZRqRSbgQBQ6vlen9h1fR5oSz0Wy1H8WsFmlNTzxkq4ur93NnEpqbdUDOlDias4UbFU3QX
As1G9luond7K+bINcyuChaUTy2TBQcKgB2CvnttzDTrKbdjN49FN8IukAAzgXCIxK90e86tGVMy2
zdkN4YHhVOXevh3LHp63VSyqtxhL5ALSaWK7RqAzJxD/K5OdT5j0UiyEwdxPezBQwuh2idMODwbi
Zxzdpqlh5nFgBtRd6N9g/pw2WhvOCFncpcyZkIbCnmRqwCM11r+ltkttgoKOdcD9J0MPT3uJs6vo
6rWpmyRWKUNtMAh0d5Thx2rfOCMiIKYvxPlYT3ci4Fo7i4ysd/JIuRyF9QarF9p4gsmbr1YG8Ilj
aGe8ak0b3ltTQrAmO83wsIQPUIoqnJ01jel5ZSAH1NVCB5P1yCm6sij++KNCXU2gZ4w4ZXodglRc
dgPnTTFJTpSaM945nZ5uMsxA3wr4Re96ZEh+DNv4gk5WW2ZNfyOxrBx7JrHBxR37gWOF6jEouKnD
jTOv9Mru6aiPwcGyNMrjnaRgbOhE2RA3ae7iLsSJCgKFVMnmBq4Tsn1GJ/dUNa5MC7Kz5YsvmQWU
oYw4dBDfnD81/QjWsumKdVYRzNZW8xHnHPcTYiApM8L4J1Vvz9H2mxN1Ry1uyjVVozenhpbGF46J
wK6N6xknAoJAo0LQP8zbME6IYafuBq8BYAuZYfXWYjxi5e8RS01EfsIVpbTgPMqRBX1kc+XMUiLP
L87KaNkoUu1GlLQhObze9xbaE7S3QaC94Fvh5ARL7yWLq/cAsg/FCsfgBBLD1JYiu5qImFr0u+Md
x4hqJSlm0qs32zutwem9cgsnXQ9+gioKb8wWZz5XXivhXmVl5fc2NdKnOY72QrFoWiZl8bCjqNOD
YSLLOYq49udmTddfGa9TxXLBxVztWLbvRkk9wsSP6VFMu5jbinOgDiz4AAfkJuqhtSV4zRjJ+nOd
B+NjFZqtV+tkr1EwD9dWTaWj1ubouh7C8hgo5V9YjmltKkPeUkN/qOj1bktNe1CTUpe+U9HYJ2iN
+RTBXx2da8IHzrE4jZeUbRxGGndRsrEuINSmb61kQezsctzYMRUFnGVcg7B7HMqAGykZB/pKjkO/
aYmbuHXixPliGJB6B+FycsNsfcD13Hwxe4E22heCqzZJVAdswndmQpjEPCW43utq2Eoue3t/LjRK
KJPY0jJxry08qeeWnfnYyBL7KlfuQq3vm1tddSjfyni4LSSTcpgdYxXKoH30Y8QfXIVw8ibLIisT
UDSZMVBdUxlmCpDN8FojjUlcCdHs9Ql4KTzrYReXDTbvDvMouQjyi2NQYC0mJBAD+LJVZeTa14aS
wI1la0S4ZgzgzqWMVuhlcx2Avtg1gBwvAHkP94HhQmXC/INS1oyook2WudXm6sd6TqYwkMTrwQm7
DU6eeg/GV93TiCp2JQW7s9a0o33rWkR5NkodMoNisF8kx8GCwTM6VKRlQVCjoWf+sU6H+azrOUzm
vNa32bHR4+HThjlrEx5vR3ggjcDdjCS83Y5FyLoWd9ZWiwb/AeU3ldoYcOI8hahdjLke7m3EoYik
QKCeN6nZcpfomQn9ZKCs+oHl86W6gOA46Wx0A5IhUpMmlNOGvuaEbKF6i0uLs51WrwTNmguaYBRd
SH66TBMlgk0ZIaEOiubFbs3iho2E1MTRIR7HYVfZyJEqEjRCytxNZ1/rpsPigA0hJ2rTjYEQlxdA
86nF6d2lFMmdD6rpWjW+cU5Bwid0CVAGiKsiuqSuSyhm1UX3bTlh+YV1ziKmgaE3nQqSQEd1HXda
dB/17V3np9lVEbntJS/C+agxfM7a6djDSFBUN2EoFOz6U7HryXxeuW1aXPQlplr0Rtzg6VNdOH2W
X7utI19FqFHxpOQx3sakb4ONdWCUYOzaEzNrH+m6YEx0OkjBOKC/alP3midVsgQbh/Ujhak4ALNs
hVethTJLLdy3smQrxBOk6MkVoAaSGfQt9ybXm3XwgLWAIJxS/CWxeIhvcIsi2Qg4Ce2dStzAnBje
qox4nal3Napn9bMruIysdFURgtg1Xwm+HQ5c7yaKkRySbDe9wZZ2TchPcSEUp32AhCiuwC+T4GrO
07gR2N8QnfEgijd1DdQYp+wwI8XOF4wum59fljc0lbPbuAo4/7uJNO+52FvymGeF9TTFtl9H6yro
82LdsG0aaItGFa0FiLr2LWs7KiqaGOjBOCq2QWDYbque86qDjIpZTFaEpqclFyxZEzWluki8YTd3
adK2Ai+97A3OhaEvboHZidrrMnsItmNhEKM8qh7lrRupVl/RygAtLlL8vcEgzNumrdJi28Cpfyhq
dngqlUXljeOUX9OJy7fFaAVnGm2w4BBVedQit2msySNYxfnSSaxyCAsHfp93MCDZe8ic4ot+6toA
eemsOWdUx7oblkzqC4aDIk/LRIVip0rvtKkJ32zl3vTlbH+daA5tRDiQAZE713hfqUOCiU+9hl7H
bZRZ5sAk8KejUcxARXKjMe81IUgSmYlqPJRpLbujSv3iW0Gax43eK2Z9z41tOGi+rW7qJJDPUTiY
+qGLy5gg+iZFM0ReBBLH1CHLbHaL/lIOfThjSQsr9z6RTk1VB0iZejWlhgBqIICp2UgXWzy5PbQV
WH+5vqajyYcIzpLKjtXKpLxswlajIoUD7A4sNwCi2JZ6/xC6Ta0d0lYG4VuryY5LmsboIbBk4ooC
IFn0gYz3luRznU3RX/VTEO3If6F4Y/RN/jKxeW2tJEFMlrUKpV4B7Q5hQBeB24/ILSfIq7+PLE1t
+cDEeavpNfowUCVWKt7lwIK+LImqJhWDe1+1d/DSXSquCoexHbqvHHkJaTLrpcvcpB6k2RYKYYhc
SiU1vBiqxcU8QOmsJDnHEUEFtZDZWu/N6bvLRnCXCZc4HGQF1gM8MHmDyQ4/BtyZ+3kYnCediLON
q0UAwIaETi4ZaOERkA2kB/rVb4UqYY8A2Wfl6sxhN1W0amm9K9IRwBAdLd11qHpVVH5xulMCsvvB
fO+bKtv3Fc2pZGieZN+xmJrVmSoqDPFN1lT37UgCMQ52MivDVPeaZjlegRB8KYrxNSB4/jyyDJKg
Y9D5YeKApvChlK2igNMuKzTJRSGHTRG3lITrwTrT/d7ZVTlTdug59WaMorWDAf+GwF6xDzWruAB/
yBDWSJ2ByNDmnmUgWxCcDC4iZuUhs42ndAzFF2zaxtcYcNwWn214P/aTdenW6NdKl15KlRPZ0xPM
vLfnOLm3k34+0Ju549gtEMOTvrhDk8BXTLrHBb5kulhdD0XBjExnz+i37zpiwh4shKk3TtFZT1ih
2WYj+Mlep5WYqIMeDUNEssWaJUq/RDVjYoMq+ienbJL7gMCPC12MvYfsobgwLfOBFUncL/DMs45A
A/RkLXdWQUoQPUNzSTuMl+hS0WLHXsrTs6UKvFXdmT7Y9p2WEsM89bBQK/19nIIB9FdE0cGg2nqW
6zMsRlO5tBcjY6MKmGdwNInbTIIcVQiFuIqu20o3dDI74f4mju3sG90KDwnGeW7cZmVtZxav9cii
+5gM/rxtbXzlAd7NZXEMVk5viVuCrIo1+WfF/WSbNkCaHlsCR5tl0iXpZVUgBrCssIRNZDK9AqDM
rJYmOXLYrC9qoxIbCktfyYW3OIbil1+nDqn2QdvT3J3wBhSZavZML7GnVa0gEnGITxmIRMvNzu3k
+O4GLgdgRwvrldl1j2GaRt/bYjQcRKnET7n9KBYXcPF1JPD7bmAJQM7nGvd93vbf0SmM3yu3sPeZ
BuiBFt+tNLsKZIc/HjXBNCP15zYQxnVsd+TLu/6GXUHn+Gemh8R3kTuibXREheKQnwFSCvzEK1pR
lacp9CemZiarxc16G8cT7px0fJuS8LW3TYpuUOSgiabJvUV0IpazprqmbtkP27LmcOE3xjFwcGlv
JHkw5+44oiKuZGFulyrsSrNpsUbsn/ta5ECNeruhGzzSCxhHSIC6BJ2UmEV4ngTxsxOGobFGItI+
JkVK5Vkm6p6hgRyxkgkYWsvak7aKT6uv+JH62T526Mco+imxdfIZAXyGplPXZ0iafWYCLK5c2Hqw
T90LV7rmdZXFO8i9tTeZ+vDKqNe8mRPaXVz0yaZ1UZyE5EWRvAmLH5YVrI+ula8jPYO9ZS5knh4Q
LT7tvLwLtCS8o1U03Ctq9Ieo8RHctz0nhCrB8aJAZmFOi3LxVNBKICLBfdYb3zqzfVee10UvsTIH
4TeqH9RjQ6IwjDWbUE5zpRhU+F7IDGuEH2VzfnQgcO7apD4UBnMWM71MrkYtmJsjKhxrG0Q437dN
hPUban+MWxqbGqOMdlUzV3eMFv+lbYGer8I2NK/qzmop50lB414zQwBvNI/37izsg7FwXBNNWnvN
muN1acbt0bKiLnrMwE6d6XOAv8ap1S4hCmvTuAK/WNvWFzBalL+rabdM8H/03DgjySuUJEyVQ1AB
spRYLGmYxkQRCzBHZ3OFcmNLhwQZuGXPR3LiUDrDBKxhRsyWGb3EOtVs3ILaGA27lriz9nvmdFj+
fAN102qY0iq+ITRYtPgEK3VvF6jyPKD0HWCknkuN/iixejs3hk02xlED28BNneZuH23cDGj5TNmK
nISzIhiVdj+YsJMvugTV0bnMTEiZ2OTxK9RJmLVf20lI7QotWRrc0ModoCFUUrZvk3T7BBlYpGnZ
86xVPq4KwwHyiLKburwOLYgcMDt8dUvdSL6HYLwAHpLc5jGf5r3iBHvWqWrOVlNJWUP2VeZZpKpe
5mKc17qD8jqiuHxHPQbKt4G08JxgselSZ87vQ6epw8PkEwPhtQbqmdEtg41RZUQAd6je+0h3vU6X
/l2L+Dcn/xhPB/GrRnKMaZV/p5ZUf7GtyXxVmkptimfCSrw8nsZvVCim97kcjLMWu/Vrb5itfTZk
RZleFxOXrW1OdrM8GwtS2lFfK/FeRqG2LguMCTbKKFo2fouY00808BFqmL5bIdelUUoI5ONEAtuK
MICBkA4qChySAXCaq86kZrLSYFR8K2baT4ekBS24SdjfiFoW80HjNLJ3Zcv/13VtHw65XS0buwvj
I/aELdxx59jc+bYWFMVpRWIcFMYVd1k/3JPcXvdXMtUaYIBNHxkCqJe15Jj0KXTyp6huIHiiTlBl
8o4SNKTERhfUmvonTRvgb1CmRctZX3FejDklKkBKCb1YV7QbSXxX8rVts6bbc5eMVLx1nLa7laIk
4hOxoa5Q8KMaCWgAhB0YCz6mMCp2UzCmT3YtGsdry25sPNv2h0sK3APx53ZOfultaNYtLJXgC22F
/iUviHcHKbOk55ouNaXJM8g4asJNMckseGKpTJOnpuEqpuuySffkjNULdbDwCa3tXYMqQ65B5F7p
KfRUbiCmGbSb3in4cGLiLpN7FEVmi2+g9Hvt+n8suuT/D+Ls/27JH8rA0vpfS7TvXqO8/dfqtW7D
//Uf6bds+lmr/ePP/q3V1izxl026ggPLiPYmymsctH+LtZd/5CD6NR0pbBuWyKLJ/j9qbcP+yxWC
LglaCvrOiyb7/8q1+UeciYTNHxUC2rCu/olc21xoBf828Crw8ZZuGEKBSrBtKcwTI6/fBqgUkkHg
k1JiqRcAMWyxovbxg1nlOz3Adtna30gmv7ciAJmEN2ubuh7P7A7eVys4Lxyd2nG3cnKfCfKxQcWY
B9RFaC279rHVy2DNwIRNsCpiQ3CZbFxPEJyxqg3MZPZoVxirRjLEVfEy6ZXa1bp9ZvUq+38Iqfnj
IPw5feZ/XvXf6rarv/2LnJrmX9suf39toyL/7+AtsBhG//XAvXhN36P+28fYmuWP/D1ebZAbirGl
dLqPJk2E/2Ru2OIvkBkWRoGFy0VX4d/eAvsv5NamJKvcJGdGsBb/52jV9L9AdCjybCwl+YOsv+4/
Ga8f/ea2BK4qeQrD3rUdx5X84D/7zqNpnCKraXWPA7Nr3RZcK9aIKEHtpThh7LqOzg33+NMH9Bvi
xscpwjMdw8TIQNfGoYgl5OkUIWwgR7SMuKPKE88gIhZ3K5vEn59i//YxUindsLkwWsYJ38PwS6hw
Q6h7S+SDsM2N6e8Bi45QKaAiRS9F8pSk+xKFb3pWzZvKXUcg9BJaz6spOFQP+KU1Zk56WWrkSK4h
wrYYA/FLcU+QdB3Xc8lhgeqQx1WXixhZnamxQeriHI1LgAp2sRn680V9Xq8sbGgh7ud1/Jq8m6+Q
QcAVa6TZQy3DaQHx4G16qwasBh5NBYkD3hJeNJ/b7hGA3AzRdRy4PpDzuLF7an+e//dsZg4G34rf
fCe/jAO+E2HTR3aAwEglFgrCT/yBoeZQavSMg0rQUtUTMt8HMFzAIW8TUj/Xag7G9TRbN3/+kn73
HUnbcBHY2pYlzZPHpnkJdijgsVBOxy2XXcpYblN+wnAwP/IG/h5xthC8GKCaxUPz8e36RhD3JWk2
hzbsMq+yPZnvwuZicAs8k5DBViUkWat+zfLHJr001FVWLITmrcPwnzBirMdVLQ8G0m34Wde1+0Ru
xzrXr2xxZtjc3q4iQtmJgjyMw8tkPlgZ1d7+Jegux+Rrn38yf377Oo7uWJKPTiyz6OPr1FNoj5kN
+jJw1oZ1hWgJlku8DYPjMOm4U0EExAuAIF1j9vRGUurUcB0rfstIRmvr7Ig3zvRtWJ2n86uKvmvh
oa+kl9pAYBtKI8e0bjblcEiqTdh5dnzpSk8RT4IYmp7ojdWhseT41R3+PBpOjE4/FgbHsnXWQgah
4ZwsDPiNfJwG1uyRAMuVu5q39KVGaho+sK6uZ7ZU8pNxbywYj3/v138PDZfmr6tYpGEMnnyWpiJh
KxeKSDkJASJ6TaPEvwyVRHRfcvirkApGSbcvoE1jCDDDnTPb3p9fexnkJz+CJDvMspSCTy9PF6qC
Qrld59boQemlrCiOZlNvQGS9Ediq7/75sxybphNeNqa7e/K6UrM7HeHe7DkRaj0Cf3THttENFqj9
Br3f/vlpy992+mYu6hE2KuiAhr5M/59WlakkGkooHiRa8wggGwsBAsdVJhQgjLR+JORoHRMS5MTO
J1P+NwsL+6ctXcNSbLLqZF8bRxK7q5bEHwpu0CJkG++m3go+2WN+8xQ2dtdiHhq6gevv4/sh5xS5
5B29kGPfqssrulLSnD4ZH8tJ+fRjVLpNtpyCwWXrP3a6nz7GJDKL3OyQX2B52Tj0SpG/hRuzM4AT
0FkCK36Vawmi3hHZhNYOnyzSv9kbOIHbUrJwSo4ryz//6fGzO1CeRxjnUWpZ1BCvVYvCS596nBHN
NJ0FKvIYwZ889TeLgTI4HRgAxnjq6cmEUi8qyzSYEaCOyS4UBo0YF/8FPCHUHPQa/HL159H62yey
qto6VwUcnMtS8dN7JkaVBETezF5c0OCTtIspTPhYz+fMWJcaHWPyrINPvtzfTP4f5DW1mDz51/JD
/fTQ0s9wk/Xj5GXGlaqhtgQWCKveLb5PhLP8+QV/+yyE6Mu8ZzIu/Lefn+XLIdSShGfRmdsSpqxt
ihEAlhXDyZk045Mp+Lun8SSd25ouWG1OPk6/jSgbMEC8pHvoJzEgpSho7k201mfs1n9+td/NREvh
wBQW/2Yh/fhqph6MNK257IsIvbbAjgcOCCHWn5/y6ysJ3bQNGHX0ppDXnRwpu2AeAh2atocRXFLg
+NL3ydeJgBYugtEnO9MvayeUPqLWXekoaUl2p49vBKbdL5mVOlnI0UNdx/6OCENwJ4n+ODUurrI+
8RpjIKlB9Z98c8ZyHvqwbvNsi/I3V1iOS6xsH58dTnh+6ZUtB4zoba7hLceYjUfUvx7xsNg+Knw+
EDLQFG8xJYdbnYjBnvzlTwbsLzOSn8PVlS0UGRCcTE++VX9EHd8MNengc/sumB2bUpe7yU92iUAZ
Gmk0Hf/8Df/21TmOchAgZhTz9slXHFfOnI098TUmkTSrRWI2VO5NHOfYnTp1EZKeJ0Sg1m5Fub1z
5fe8d6l1Alb95AdZHnTyHeCAUFz+IKXDpT7ZW3RiOAzbxodBzY9o+6xdfJ3amR5X6I0ddbVUxlap
YzpbVwebNQ7aptcdYrHDS0324Sdnzl/2AO6b3BFp9Zu6ZDk+2QMAB9IJN+IZKSEFiCQMl8V4XYEx
rYbawmIVnmVl+P3Pn4H8ZVa79DdcQdYcdwMuuyfjUAQWAT+RM3k6SZ5d9r3nfhAEz0X5jSkDgUOt
8AL5sBTCDUGd7vyYWZcyudSbL2n/2HUHoX0JQYstMWPl6iZasGbDPgBxTNidne9waCTqG2YOuC8S
RlN654f4ozalOBTBYzy99CEl9ZshuRibqz+/mvFj+fv4/XLQXc59lJ04O6uTgTZrlhHjIWO3qfdS
P9O4fNrqfXKuM1QKdfNS5YjWrSt/ui/Sc9/h0noPnwftQhZyg1GX9fBooK8PqhuJAidqn61u19rP
TrnPudUWO8znk7utqh3qIdgUvUcaOKZWwu+CTUV05rCp20PRbNWw9eNDah4jcZN3N1rwLtKLXpyb
5WuRX0BOexmTvUk51vI668Y0IH145vP4kootQZh9eJemlwi6VHeEqWEp2BsqfB6j537GZkJz+W6W
BxNkU0ToHp5PFq7NdLvYEuaVPiCEb9HCXbfku8A3rx4K0OP0NPP74S3GKRXd5j4RDDuyh3wK2A82
nX39OpwvOY3jiKO32cxkQ3ronbllK/McW4Oj8OxCv6JbMjzY/l3VrR37aPc7Ti+ac1hOoshkKvsc
ISzpmv0LBtURXxHavhYgogcv86j8tdVd6WKbJZBRyIleZdoZbr4Yl75xHfrJNmoPc/81C7+O+Way
V4iS9Hkv662dwWuBKmNAcnfMV926qA4JAmA8zP3GH89BhxoKUuJhXAwA/3i9ZEzZzHkqS7rOjffj
uu2wOWU53HkvLEw6yAY0mjqINwGZ8X2cEhvCsv7Jlvi7KWpx/FUOFR3pGCcXClT7BdXL5YjPf1ln
PV07J8W19cl0+VEUOp0uHMx0+BdsTAZV2g9nl0UZRA+B4Lehv0JEiCvYEoRSLXyX+Q28p6N/Kev7
qbsd5bspvzX4NnuwaJg0hX4IGw/LUI6EAuNp73XOBhtqG22UuxsW/0K4NhrPcp5jXP95t+n75/Bm
6ffeaudZAzRpRablDXcWKVYdp0BQV8GZfZHhALG24Xl70SoPO3bBX16t3R0yn8vqTlCRTdcWOKLI
I2ikuKGiUBCNbOyCyz49lt0+M7dutjoAG8vzVfrWt/dOdEe1FyzgvA30Db1nsE74yJn0NI5WU4W4
IkrXunoq5zf8hco/b6DZ9J4zXUa40Rq8aM91fVmGe2HgD/DG/o6CgGOviNZrx103e/1wQYzHTPYV
Zt9qK52zpnlBf9De+PNTkT5kclxJZllvfHGgALTZcNaSwtDDFLW0V9wTsiSVj2oYmtq6uu6zs6Lb
27Tsp/c/f+O/HLW4MtKAocTBErn858fvuy3a1K5wHXqDFVeeivo3VQOB05Q8n31UEP/8aYbBHgPk
xeHKcTK6hJXLvkH9BnsdAIWkiDdUAJzIyTK8HL/7n5/264WOii+lKMcF5sKMdU+OxnXSLF2lacJs
6iAXybB0BCYaeBTROM0YeVZij3j+SLhpjDu0L+qT7Wf59E5mE6dkjrLKcPh8f1RFfrp1xHZZhF3C
+45EoK2TNEJXKdzmk1n7m+9QgGERFoaP5UM92eIECaqmRBDrZbYiLbu2Fy8d/h3Dp3NIkMwnH+uv
Z5TlWZRxMDkrSg4nJ6a4Ktys6ytMiIWFNlA7c3UKXNxDINflnp+j+LedsPxkzT19SXIPJLVsCvLU
45ECna65pU9iNKZOz8yHl7IYMD47F2L+WjWR9skLnl4JeBSPEZyITQ7E2Mw+zomYgI0AnwEFZ8Pt
Ltj5ygRpklW5D4tIQfhnfVR7thlN2z+P19Nj+FKvd3g1qva0kfkpPj6XJC1ToI5ucHWxCFZZR4IF
0Ub0X6Ec2AOhd5r9ySN/mSKOwUZGr46CrW1xKT+ZImaogzTpyVwuVYkEQKsvsMx59kAoS6clG0KY
V0ksBJeiCgD2bPzDocvjXS4/DhUXDp5cwT6+ckREYaElbuG5eLeIhMU8UnCiqSeqAO3s3v75A/51
DCmaPeyflJE45p7u28JUFo4FCI3EEnYbHakz2fUIuIE+bRAlzJ/s2b98n/yFzBHiQSgf00s6eTkM
z+3M8RI6pjPWi7aA6YiK2qvw0KzrsvueZEX0ydj9Ua/5eclxhMmBhEoAR3OgWepkEOGO1AwSszOv
cK7naOsmyJCWVueDXcEPrLWVXnKOQ/1WI2xzwQSiNcuO/IYm+zx8SZLtrIHmA0b5JewfkIjgvdhG
aGJUeeyKC36dingzuA9VRHwvTEv+v2553RkP/B1YkvgLFEgITrwkw/JHNRLfDP84Fw//8LvkPW2H
6gDHsKWefPKeJHRINTlJTtZYfecPtbauSolvcgTOqKzS/GSg/rImUFhh0Cy9DdelXHBSJhiHcrJG
QjoQuHA5Q3/Itu4iKS7FJk3T77NJRGujR9d9Lq///KK/fbLB4zlymksN6+MUmQ0Eom1RRYSCJd/C
0Rg2NvnPxHWF2o4wgS35FuTUoRN3P3nwL7NleWWqdJSx2bKlOFkaOhEljVnFEa1DfTfpAYbLyOYK
NNFAL7PPary/dAho5C+fqyGXggiF0JPZkiqA/qqdR8zhzZJ84xFSYu2zhlivwZouSb/b5m6fX9K9
CjwrbQoPa+cns+dHvfrj7KFVQZOSEjA/Cx2Sjx+2WdpqzOqRQEBUNxkYMF1Dp/pg9JwRBVR5GW10
VLd73Qjue42WJm3P6CABXubpgQE/EyPk6wnq582UIOsDwCawqGKbQvbIBMnvQtpFxKTo1rVbHbhu
czvE3N0ZPqIl5FPx1q9e6YjAgWUy8SuT0IB0Qj5uD+1sTh+HaNtiM+QcsjJLHnb0+atBw4Gr+WTM
/+4rUcu3zzpC55AC/8dPo48Nh9hu1VMbvoyMEQ2rytrzlOsBnjNjPeT6ChKH8upA3RRtg61MheEn
X8npaWO573CGorOvw+aDnPfxZ9B9FeF244Bu9Km2mkGmjQ6A1f4RCUaAiRpAbqBt/zzlfh35bMLK
UeJHs5Z19OMzUwdJX1tXnTe3s9d1wGzxmoHWkBQrpP7JLkFngb/uw6AzKUBRwUW3wGPZoD4+bsg7
/LXa0Hr6jflW3LK26I/wdaxpkwQ3OG38acNvtbccIxI9xtorumNPKaZZjSR/JyjYVvrDfE7OUe4Z
mZfBiFLv/NqNT517heArrnaOAe6zZcHGcWq+LlZ+hpC2Fspz5YGsBnysKWIWcVtMLyNYWfKJsDIV
NCq1daavua7wK1JmfHBYw+NuRWhOk3lx6CH6qxQ1gQ06HNKInNyzu/3iNiXkwdxr0a6hwBBuwS8g
kvHjtQlKi7Owj99nlV+bV/N1i6U3XqX39hMsaWQBIbxrbW/ke6jZrtzJ4D13MLTuKAjPly4XrX5N
U4JSk7izAq+w9lijU/eyVNuaaKN43RKAox/KZtsau1wH+HAJPpWIpsrFNrbjfwT+AaJjFrupPcBb
XNitwzb+0sRXZnAGVjlaQVAOj+JyfB6+E/D6Rey0Y/4NmF+fqE2grqAXDdOxMFs079sEYuz0Bjyl
TN6i7CbDtAw4+xoJZGCcoXxElUSimfseXsyfrNC/bA3LwFmYlK7OiZXW2MeBo6UGWjt/ZuA0hPfF
ZudQ68AsWKW4FiLoTDOgx3Vki8CDYGYd/jxLfj07/ng8oo+l84DCZRnXP91uIlWM2KGN1lN6vimI
ToMl4Q1Tv9OwTvNtKRosPRZTJOR07fss+6dXAp5v0Z+nEmNLhwr6x+cbjYvRuA4YaiTPZ2HYonju
7rDlU6vIx08e9ss6xJGc8otib9KX5ehkTSD5zm7tBi9oLOtg30z+BWXzbYnBdGVO6WvQMhjiqfrf
7J3HctxKtnbf5c7RAW8G/6QcytBJlDuaICiJQsIDCY+nvwvqvn1EiMWKU+N/ypCAQpqdO7dZX3fB
Oujz5W1hHHgvFTwu56JLfP7lR2ZJVEkaP5pNFlPZrHVUqpk5FdPQO00fq52dIsuYCxO0NUn94b5J
UdNWKCtdk7icNhlu2rZIxQkRinqTt/ozddzuEb9NRxLB6lDrjRSiflETrJuZWPz2Gvlz1HAhWJyz
c2+qVD69/PX0zOmd4qFZ0inVSVotDYNUEvf4jG2dzg3yxec+vnDpnmfi5YjxTh3021zfQIHg4tSi
P9itoRlWuGkVrGVr8G27PXaVfiK7omBWs0s1UH+cFwaFDUSYPV2jtpckwsuv7JAQJbBBnRLhiOaY
Kt9SyGtu3yp3/Vh9+KcjOidoqO2al6HmqYt1GBVFVzuRLDYKZ5FfqcTI4N1gZxAMcNpNHnreEbc4
v3Ak/jmorD1V4wTWXZsA5OJO7EVzk2xe0ISsdxVNm/WWGhjVTwN9BPgALDBGEu/tL/3T/TBYMHMk
kvw0+UB33hq/2ZfcqjUISEmx0YYOsnhD7K8n+7WypzY45Dq17Y2dorZWzrqSrV6BterFutOSf2xm
4QvPpVNcUz1TX97jWkSH7aQyUGtNdKpMaXRGfxrkZpStg6qHK8cSHmzY3Nb07u0h+HNhvXzzYtTp
82wdOEq82dk4gxtsO4TCaf61nG0YXxjuPw+Tl+9abJuSqLCDOcs2daV8HV2u+qI1qE0MV0ZzNzU3
ph5XO80yxYX3mn9sV96LWcUUkO2lDPPlLGcRjeZlKwjNgfVdt2NN56uShxd82ddGEreeKwYHBaWK
iy0aTlYcKkLPNzSmz8o0No03PTTCMKLrVVyqAHhl6XompT8sXMqj2af6y4+KaUXwpoKe/XhIv0d2
8pOmF7rPtOC25+Qogmpb4FOL1HEO5APDPQnKw9tLR//Tq5x/goUBNCjGptzw5U8IJSlEDkcoNt3X
UsxBbtoGSKbH+Q29/FBgZBedCmiOq8bUnsxRocef8DyUOrTUaeO4gUoKStbQi62Wdc8T15qdO8sf
C4WafwCf//iA5ffCMGKdcfNi1F7+3tawYkOjVHUjYuW+7GDthma5s2WySe1xR6CqR1YMXbC3h+mP
dWGS9CUYRIEscXDLXrhQrhLQ3FfHyWZuAd+Bx/yq9MPaM53PBjrq17wMzgkAdC7yhGhefmIRuPQy
1iIBBCFnHeGEREOi/dWWkBBJpv7TL6NmEXI6dzfW3x/lv9QSqb0UZCGAgn6TFVLxpev5dGdvcg3U
5z9/2VwFhitqzOH2xZcFdUvbMb3MGyKXSPravhWY3QqqSrYaIvvn2y/74yyiI8whtI87xnFrLjfX
qAwUmtGivYG/SswpRv6h8tynuXdXy5zukAnKNd5+pXbpnYuzSIE653QRwRA3qNwVmBC/KJFoSPJW
/dLWiENMA7llVDoSzR7WiA0jZKx7xwTPfZ3DKpm4m9mDYp6cwAWXYjjHt3/gH44WY0IGnzANWRxa
IxZu4jDCOyAaCWOkdBU0n4z0Xm++VUUAxLhFBDURD27alxeMzKtvJSivUcLB+5exKbtwQBe6LvJM
DRIOabIhSpP4uMoVaBj4O6P8pCmPb3/pr6qYv/07l9iQYcPkmuv953W9LHhSU2CTXsVLAztAyic9
NWCn9lXcOVv2+Uf6LLX9qECEaz3tR520X0ZzOgkBIUzpp3IGOT3BkA4uDMV8gCx/FRQB3AMCdazw
hSGBLy37QBEx8Uj71vCyu6YKYLnUYXwoud16xl8iCm8iGIgXZl6b99aLN+vEzQmjz0IItNgsY+gi
D82WHBDbIWr2MdQEBDDHvazSdAf0XfdVipRriwLfQAuj7TiIbQRktDjklpRfw376dGF+Xh48zA8e
okfkZD7QKWW05pH6zW0bYqV3VHjlG5A79saoUIdxN0royK1XE2cPi8KfGu8LlTBI1MJLvbBVX+7U
/7yecJFJswX+8bKgMQpalFZiXt/VVBnQFv9BAfU6KeoDrZ505XfKcOGNL3fB/72R+5lFEtX444pW
DvAfSSbENFro4brMveEeGZ+pcMEwitHYVx0MHkgQ/7a5/7+J7X/oOPttzW2emqf/KO3ePWXP/+9/
6AV6Ahf/9Hvv2q//8rfOCKFrA0+Cej7PnXPa/25d87x/cdhT+U7KCRvyK5j4n84151+/srQEMmCf
e5o2V4f/R2hE/ZeLddPmJiLkSWbX5B8J8Oov9+u/BXjpBFqWcOSdI9IpCYwDyJMIZQLgPysA0dl7
Z2wR3fXA5VNmoSuf7aFDRExCOCLpUiWHKXS1d8OkFFAsGwndC0hk2kM1Bf+VwQIWTaPfUsXoPpVt
3R+ECidoG7hZvh61GVdl9lETATwHv/HbsD/828b8run7qxztb9Pz96csThsvq+kABKQF/ARPdzXC
9X+uHbQdVoGlmAOhwLlQ04YGgpyQUVs3oSwR8g1cyFIUNrXlM4wu99OUEbBZtdUQu+AnG9LVOYT4
W7Dz+l+94rp3NI26X5nr1BeRgcSTUQ7ZkwsUGVmmLqv+GvvG3bWOqnxuO9e8meBWXbCuL8363184
W5nfjFjfN9DYrdg6oBSQOisTvYPvupkTBI1jXfkWG0X62ZomhwB+6LnU2tNc0F+wK/Pt7rXRXXjC
g5U3Ve8W0wH5d+UBr1n7q/Lq4Es3VChPvT2FL/3fv79vfvdv3xco5WDZdT+xuIzhu2OgexhJRX10
RkuAH4+G9MIF7Fe66LWvmbfDb2/KYzLlcWeidsDo/XSQ6EAOUKofG6m7853IGfdl3HLHBdauoFLn
OfeJNwSAC2SofnS9SiUB0rrfaHfuoCwlBKvdxqQqUpY6MQeF2OfWhL78Q4O0dRMMaVJcGKNzG3bh
8xWqgHIGs8qfIsvPvemIEMQFWdhzj9ZfDkore6kH49T4I/GDUOR7LSkvrNxzj144IkkjoRD1beMH
enWvqeK92l46Ys89ehHw9URlxMKo+NV1QmVytTEKjPR/mzpfsShnnqwufAbHHEOgwzyZGpmdmBAT
yOWFK8q5Ry9tlZ1S9ZQVja8jnacb4FDUdnPdr14YiUQf9MlB7Q0VaRWh6ZiujfHCtjn3qxc2IMuz
KCNuUvteZbwTevwsA/PKAVlsfUi7zZQXYNkL1/tWpIC97Or27QGZH/HKXl9eA/Ohd02wZSwQZGkg
i04OtE09rT8MVR7+fPsd50ZmsSuHlnhhkPGORnRwUCyz8p4Mr8+unNPFzkxjCNC9x0rMRg/BXDgg
1KgB7bnuxy82Z+65qaklSQN9EJy0C74DLZvrHr3YnHVqZjWgPHz9gYaCEP2iyawer3k2LVIvzVVt
91JLB+4Rjl4/ZqVFs8SlHrbXp/MP59klptx34N18OPSbgqbfWpEXBnvehn+uRiIGL3/1pEQwgpoM
o0IJ3ucgS7R9IBPvU9pBH3dCK34fAl67UMF/7jsWG1ZCLEzExK7qM4lSewgT+lI+/tyjFxvWhCQX
6mHIEHFZynvSPuJi2dCZIZpf+dvhDLgINIgna18g9uwihIrK5nVLZrFNszIwdVAmtU9kH5xC94WG
oguJntd9F2dZ+jMKM3Dcpqx9R8TWzjAt8CdFkB8iDw1sB+r2/rpPWGzWWO9QMyoCbDAwE9AnsOBa
RxkurM5zs7rYryLv7QwqP+dSBcg4eO7z/1BOzjabn3nyMukWeGCwRspM/UqXANqD4XOGotBVThEw
g5crpsyjNKsaBiXV7XUZl35qXipKPPe7F/sVgb9caGVV+9JSJUJApgcuAUmTq2ZzmRbUWmGMFAXW
vj25J1j9fora0HWPXmzQoYAyAQCShWKhdm/bxVEWUOiue/g8Wr9tUdG36VhQXeOrXrd27XYzgtS/
7tGLPVqHIuy7rp3VerNPXmV+KxGWuO7Ri2O0qi09h4dX+zot5onrrqV+Kbd8bpkstiW0zgKkOhOZ
QHYoEXkZ7d11P3qxJYvUyoWosVlubhyoPNjW4/sLT563xytn0TL/pGSuMeQFa7szHIPazADHCD93
3fcifaeOhndT21QUrqOuIuOWiNi812iu2DtNqKIPNXZJC3k0tL607uD+JTIb7W7IpJvE05yHAmgz
ur9R6TwhqqG8j6Cz7pXBjj+qCCTBX52ZtbCMB83rDpMBqC6k9HknqySlOasS+1JEvbqKVC37MVM1
d3Uyjvtepw1kUMAfK0SW3RVyk0jB1HH7HKUWMMzeralQjkvd+TDYiIqjf6K+V0a7aGgbUZr3OmRZ
RJcLu7/Kw6H68+VOUDvE8TwqA30Qr2D8kcuR9nXL1VmYnjrTQIEB6PVLz32PTuv7udPywtSfmfmF
YwCbXiFzznINokOipxu7SDfXPXlhduw0DJoSOp0/lXQWW1H7DZmyK8d6YXW0sshojkhrP05yxBXq
pF55Qft43Q83Xk6kg1bBBIqs9o0iOBVmdCz04Loz21nYnamEk5vlOWukJY9XmzSVJBrkxet++ML0
CEpn8lawi5GY2Mb2eJrqS4SYM1Zt2VVRcyp5xP2YzJbSP6A4ejhcZ9aW7A1hJAMUS0QKUd3bDqjA
9+mlw2lRC/Z/cSQq+V9OpdJ5XWWoau0P3iie4BKiW2SOaDhNgfchxRbQ3DS53Z2GgNUREZNuZahB
dd3WWqa4Zxrm1HYx9lpo/Uk1JhrOUKC97nRcdkWjoZCbDvFN3G5vYw03PRJ5Vy2jZb8tZ64Yi0Zj
QgDjFXSJeaFx5Vwv9m3U9kivZiwjzYw+wL9EIT7qrxyQxbZFeDNpUwQGeLZyjzCrn1GEfd2ILLZt
MtpyiIOCMmpdPqRFt1UkZ8t1z15sWirIpWbNP3ugcqmiwLN6vu7BC3fBdbRpaizEpDU4HY2eIbJx
aV+dsQbLHFrZ5Tk5dR6NHkEVIp5S1RdM2HzsvOKIWIsNq2lAJFnYzZyRQkjCJltsjTV8AccY7ksj
Da+7Dy/rJUlRT5aomFFw3gYloN07NyYP+vbI/0r1v/YVi0NVV/KyTauQvTlN9pYuvmlLbCUgvhch
D1g22VovR/Uoc+kch25AFsEyUzqgbfWn6VX2dYfNkn5TDqgdj0b2a0PcCjVPweRe/MZzS2C5k42y
7AsgQv6EEu6QNQ+lJi5coH81PL02fIudHCatpK6Cc6zpE0jlBAHTuwIm+Bo6bbCLyJ4hr4fO/ZYa
BzJHPUxixJqUgxvV3mNld/IvcHb5sSq9egOXyHtwlNHCl2UooI+jNwqVfjuZoX5TKFZ/yhwZXJj5
M6PyK7n2221oypU+zttO+lqZqUdr0oKN5dXO5u11de7pi3GRyHihKo6aGhj7NeSPtdWrFwzz7JS9
MuTL3jOtb3VvLF10SJXCfTSHujmi92Q8octwqX/xzK8nTfnipohgtF45GbNKT+0GVx/l3ksb7tyj
FzY0LWJQSLCCfANtnNH7Shrgugm1FkZ0jETS2Ai+oeqLqlU3Am7Xm+ZCPPrMz14W5mqhwjA4CVfF
2gYckD+aLqj1q9aKuTCk0DtSAAHsTzkiMuk2OToq9o/rnr24jqRhpQPwYjdxBBy7oG/ooBj+WeHl
f102c2E7TUtYdNKW3UFWRYFAQYcWIbm3CzbxV8XRKwt9WX9RISAYk49rD5XXmluKgiAztgo6k6q3
q/U2OmoDMTSkg9RTm+k1pRKQKFSAzetWz8cT+aX20MSRu9cGlGs7+DgbpAji/Uh54HV+47LpnXty
71bW2B7oHTR8lSW4HjmwLiyMeZJeG4CFEQmoA7Ltcu4umZzh2EkrO8RKU943FjVLSqgXE1ry6Dm8
vVTOvW2x6TOEP+sxVnVfemj8ontt33hDZN6OmlvfCtuYU6S9M1xAF53bUAs7MIqoVGRM/sJ0Cveo
t1Dm24AZevtbztjIP4ilJFwh6GrGIfXScq5tVw9hh4zI2In+29uvOPMBv5iPv50fQkUsPu9czZcT
PdZNlkCdza+zNss+LtoU21QRXGup+vkZRuUXlKSuSuoiDfHStCvoBqCVyBVOSXeu+qyPVw7HwhZY
3gjev3BZq3n2FQ8wuXOj0r1yPOZp/m2sm6kZcsq5DT9n5zZN3sN5G6/0kH8Bon97eJT1Fgk6bmfA
4E+EvFdzz9F1a2SxgeMpl2VHUfhByRtdrFSC/o9dZF2XqIOl8HJYPH0I7GacWCahftdzqdpUNBdf
2EKLqsD/WndjsUNl2gSlosaGjzJxfAA/X61dtw23baEjhpCaqIiJJvoe4xU/VtWswCFd5eTlpbJD
TkDZ1r0ToK+QwwK9bjQXBzzCHTkoqNTwm4hSIburUWQWzeHth5+xGECaXyyxMNM5OfS4PghZSLES
Yde+c9pJ/eSaUfrx7XecsbBLJpcRos4xKJ6k5QSFysqq0vezf4vwyQgseKZdmoUuH99+2Rn7pC82
uqWNuYHUsOGPMvwYT70fNMmFR897+pVzadlokUP2IZFr6z473PNLVKRWuhrfaVMUbnMXS37dFyx2
vQGQXQKV1P3UMH+qVrYntXidFVx2pAd6M40Vasy+R/v/ASHpadtrTnJhoRrz/n5tgBYrNYG7NyGP
WvnFQPXxTdzZysesSOnXRn++WIlYl5+8IDIeuPJFN0o3ueEqphJ2NYWm8SAnJ81XVjqNt3Am659a
0Oa7MQjlXSsy9Z4zON8RO8yQVFb+ioUndplb0gVLi9g6jRuEFVszF7sJHYybNnbG29xGmcTMhuLz
LDO4jql8+KwmmrpzUIGtLnz0mfW2LEosrUypxjiUaErVka97ySkQ+nWVJs6yKD2XVjQJMVQ+5Sbx
qhfRTE9xLqX3F7X5/zV1v/7+2xHQ9p5wRymKA7lg+5hQEbqNzSo5jTIVfgr4FtSY0PKJBvwJVXV3
CnS4a/m0rXOEGIMiVKaNjmuZ31AOGqx0gU7P2pvonYvtXL2ukofK9ZcmKjajaDAstfEV1eluPDHX
LiJ+eeGset0A2st4t9mjSY3EXe9XmqL5rewQUs/1Yld0oD6u2tDawkeY+lQf4ymq/IpXbVGqpBGn
LuWVT1+YiyaKyx41IN2fURPvheK1Jw09ogtRqDO2+9cp+dsSEa5WN0qGGIQTecNuqkvjQdSYcrsK
UP8bKuejMdT557cH6vW5oAL55UybxMG9rvemQ8qi+tx5Rn9Kx2p4QK3IuDDd8+XyFRO1bH1Ri0iU
UapNhxhxpFPTO+anTB/iD7VqpoeyH7icd7pEwD2M129/1LkRXPgTTpzpXRNp6qGWyCatKoTuIGMM
pbGda1KPY1ZMHyDSVBdvp7O1fe0TF1Y4bmvVazt7OlgW6kmrIJeg7no1OlTIxsS0+0M21FI9PEYG
KcC2QwW5bDvwGdQq+Ag302KTNMUW6THU0Po0ZzDi574q0TxPoy7bqkmW/RX2ubYqlKm5g32EHi4S
NfXNEInhkxn09r1Oj22/rrNUPngyCO/RR0vXMkjdHc5Vcjs2IVykSQZIWSJqt0Y0mQZ/SKFbEUVf
mxaWnNFDMUUZ1tu9PQ3nrtXLCknUpQPVpHDpkLrsvvVEm8tPdIjpoTAzoXxlF4WHXGowXCOavE0j
iW5tcK6PovSST0pvlw+CeBPa0iZikgNC3ujSe8j/whj92bTZpZ6IM+eJuoiKxGXB9crmam3Pl1+S
n7d5poUXvL0zHsyy91kgFcTVrWsPbRWOt2jjGbfIMzVfSxN8pa4n1nUujLqweHLsVCUOhvbQDxKd
sSoYNiPxngtTeW6IFhbPauKibpFAP4SaOcpVYExoeFtyjK+zEcsizF5PdK9o6xaRNkUfEeIw1bum
lMk7WqAGRG2MYguObiSkpI+X3IjZ335l06oL01f2jVGFOShYNJ2Sb4YmkIRFiz1ZD0UIBjZLve9J
3asJknBZcBrzMrxEFT83mvpLoxtQXhoUnNaHUvW+DpWNCnI1XjibFu28//UwloANL0NtfQhFC9ky
C9q1p8bdqQmq9LtZthmqcWGLmoDqBRC+yLwnmW2hKF72Tw2qY1dGddWFPUTOtzfdSM19duqXDhO1
Ia3XXPrCeZj+nDh4pi+Hzwvczggrpzn0lUFg10hOsRNKfVO6GpkUWZvp3paRPAVdLDfkumigNgqK
vvIc4eOuAt1ywb69fs7QH/Pyh+DxCtGmWu5nGfAk+g+0vSurEbebWhKa6qpknxdxuVXJkd8MlkBT
0BjRDxaF7tMekG7g+WYo1/MzSfqDy6gFot5I7l1Ifr5+uCMg8fL3GRQd5mXU537oQv8PjQaFOnSE
0V5PL0HWfzkKr03Gwu40dVMirhZ1hz7A13eDWm82aY50y8rKK4uESucejZE6jxjSyrDtu5grhkA2
eFvUgklpO+NRDlQIXeqAOLMB0PV6+dVpUvZWLcgWQiadnqXtiU/0UWnxqpVDvzHD4r0gcrRJUnZH
rsclsIA+s+RKCSL1UgfJ6z4PuPCXvwEZDaIxUowH2XzR+nqXBOPaLMeN63zTG8fvm0vCL+eW4MKI
1V1QDyPwQIR/FB/MWLtLy0Q9aMIO18Ukoq1TwEh+e72fW04LsxVOjrDhlGh7PUEyHRp6f0zpUdzQ
uNFdOMVePy1pyXw5btOUEX8zpbofUH9AAhG+bKO7nzKLSgwypMH27S953QDbSwrQ5BB5aaYi8+MR
WsQAgi+8ZH/PPHpZyIp++mArHY/uYHx62mFwr7yULatY3bYdYW6ZqW8iOHio6FpGC2K6BA08s5CW
mgJUCtOZHo2pTwNz2a8Se24hi6Q07wjIj/swRc1hmznlj7dn4JzdWJa2ClOWRhZXqU/22fbrpHN+
oPAjP9k2nssQJwGgwDqFuxNRD8K/lAd0w2M6w6160wE1BPjgVZdsxpmVvSTFTKZ0Q8uWva+gQu0A
UDPRah2CS/mOMxVHtjsvlt+udH09ZpMI6tRXVUPZiX52uw1Xdt5qyEKE7sshKn21zYMHhVt8sisb
2f0UlYW++9vDfaaR015yadKRIgoCpr2f9gU831RbtWO3qh0V73rcevY9ghxbWeX3Rj8eKJLckroC
xDlRaBGgDhr+JBy6lrFyasC9o2WT5rR/BvUtBOGNHttHq0ouRODPLcSFlYF3Gqa2VqR+B05ok1jw
Bsc4snLy2hEUbXUa71w7vJicP3dcuAuTE6lGl5STTMG2IUmyaa1W/a73RvFdmcKGGyTNBmtgSdZ3
2tmnH1qvIQNainioj2jMywt3/l+x0leO0aVcUOqaIotVq/NHm2b1leWG8TFN6c8OOiv+xrUn9O0k
1g7U220mD2aSM/m9R/YZSkq4d5K2zDdNWg8rBebNtup7hOXaaAxXZggCJzdK46NjeXMHHFfRZGiR
hK+8svrUKEPwGI8qsUB10J6tohmqzdtr7swZuGQeSNazOwSCME9YZ/dxVjo7o62o662nabrp2tY6
oq+brVO77y+k+s7s42VBoqLURtnYCg0tk4uQdmgjYo0GeHUK86h6//ZnnXvHwvssC+i/RTm2fmVy
NUHQudrGSFdttLFu9m+/4swpuCwarhTgsbJRW9+uABsLS28Pk5UmN84g1DvFLaMLRng2P68sumUF
MVJqap4EovWT0HpqRjP8Kxoq9+N1H7FwDJOpiUtDoq2gZkZ0BOozVSvLKVqfxqn0wazH5sKkn/uK
eaJ+M65DFtSGIPvqe069A9u8qZN4+/Y3nHv0/PffHu3lmZyCOMz8Gb6UdJyC1gWDfGaKl/WtWGGk
q5Sg8dPJCRCIT61b2IShulIR1N4nGeI7q7e/4dzhsyx3rbUwCOuWlmDZ1YW+NpR22qIJPpxM7iXb
MZDOps2LPTmKo1t+FlN1XUgCANzL0Qvg/ASeIzOqFQb1EI15vYePNl03N8tSVxSr6op4Tc60V6g+
p0+xOj69PWRnpn1Z65orVmTbeZf7fVgbnJiDemxjeWlCzj19sajCqizswlO4HFvAw2QamRQ3i89v
//R50b+ype3FfaCI1aCPBFe+KOyc28mM1HVYm9ZjlRja17dfYf9apK+9ZHFEO3Bfs8Dm3htrGfmR
yYhbgbakNu6AWyYH4WnhpyBNErjDZn5XamV8SsK2WrWgcbKN1jf9Z8gR7Sr6aBxjh6CkodwXCfIZ
RSCKr6qbNDsn8dDQyBP4eUakuLu0V5vneELeJQt6vGqnjZ7UclaxsVVEEWrNm55ptiDlFcUsiK3B
NTxfmbTXqysjbZVNZSndj3iMh51pWN3nRBjDOz1UFMKoerypRVzvGxmM8TosKnTGFWH4Yasnj23t
cJTU6bSvidzV1WcUJtTV0PXiHkJ6S6w3H0fgY1a0r8yq01aELZGgn+CTxeqHbhpVBHMzndQ0wtXy
c+S1UQtcfExOgM1lueqtWFW55IQQzAn/3nF1yNdBaycf06II7pQpHR5zNVdWUWcCf2/V0dwKCncB
7vad+qjXQ7ZxqWn8SMpa+F1G2mNdyr699Vwht7au2/22EGZ8n4kwvrWgYOyDug6MlVJ7+Xq+F7sk
JGFegPao9dMkLVmvrEIx9t4v0dLWdTZenkT7MBYDiiVhPT6nidCPKFSbxdoTSmut1Bg9+nU3Zp79
zqpQLumHJiPvMuXVQzqO5vegRXAmU2eHMqPf4RYaVgFQFyD4R8vIECjF4g3IjoS6zbkKzxRatqLE
IKgzr1y7GsSQuK68L4qT2qc2NsU6H9oZBWz15SqB6KOv6sxptp6VGJu2F8WeeFOycSuj/xAj3pfv
BqskBp/RJIVgCM3S9Orl1cmUqVH6qBgOHYnEssxXUR5MBlS5Br6a1bZRtotFUfQf2kYz+5XimtiB
WhsonAYeWqwNUY8f5izhe51goXPq61Yb3zl8yHNQdu5TFjZ4rbmjWAcuht1d6qiCtwIY8RXRIQps
UWSCHo3DdbcdlLBah8KS2rpyEk3buES0vqZJmKI34qTlR6VSrFtXm8x9Ptrlh2mo1XUHzWgNbbJY
l26nihXRbHtHPT01sjBEG9PvuTU+aXpQV6tZcxzuB2zWTTHBrYOf7MxSsFOuWmsrck3ogjUo4Y6N
kZE3yKy9O1T1mmu+dmomQ8K01MvQgofayOymp1lqXZQDVwVZEv7aRIPnOj9LPcsFwYiyXdlDMoi9
mMZkE9Rmuy8bI+jXcZjLnadoYUfyuRtiJJdaSHZjqiI+E8+SNrY73MVtGu1trxJIG7feLrPRV2ta
Y3QPcEtdd5NWioa4TxcDLtVSN7qP0DW49czKWJWeXa8MT6lRUCmiudEIecz9YHnpqRXDBII80epo
LWUSfY/UJpB3eUlb9T0cqO5bFA5T7jtxnTfb3k2+p3TsHtPK1qPbYuxy5KhsrVI/1Y33U81ikW1y
jgrgOF2A/BU8fft+KMZ4r/Sj/lxBu7mXph3fW7oer3vLzhA6HcMpW3W6Ms7C7RHazhbt5J/iJpH3
xMSqd/x8+aML3QYsMXn7x17x0g/WmEL0sF0UpRt2+RaoP6Q6Txu1QxHbYN/7rjpa7SBBmvcG+pSm
yZOnSIO/3eE53oQKCB+9GrUP5PDd+6Ls6m2YjcP7zuTOQ2gycd5RZynXYRTqyiaFv7YpCtu7t1pB
mrauSjCbgzymWiTXTtRWOHFOdUu/dLrJB/SEIB0iQmhO6juimc42IgAG8VrJ25XSKfZGGZkDm6rc
PQ0I1b2nDOJZrVJl57rSfk5Ny/lO4Qi+Viiyb1rhYAPUyASyjQTPuhMGl06gjvdVXpi7wA6LbIOK
JAeAk7i0a4ZTt82VUh6lVkB2jqbh5PVl8k41+3xru7LcSUCA8J6RoxlWSSbvDGI+jlXNpY1OUt70
1JbYab6FAnZwY+5ftK3nxjafAAKv2qQLbqTpdj+8Do21tkBnqq+scNOHAcLYselkMMpjlNMGtxDY
Vsteh+rQ3deqbPd6UeaPRWzoeMCY/2YlBtPYFXGRDeuSvhpftZsUGHkzJZ/dom0+QEUjzeE5hbo2
CldYq3AS+UdRNjl5QyziKgoD8dCk9EitKMhGxiuXKOHVo9xO9RTdzRq34YrIn/PR6h35s0PVY0Oq
l3pRZUJgrLFLC/B9xElHVb3yaFYpF43ASp0nva0N5OFqJTkUST6tJ1vxbkEVIo3WlNGnxs0GTi7Q
yOsWvZmPqgzKozu6VrlR9anGLLboRK2LQkcovm0pP8JappDaEagUD5ae2MWmjcCtrS2hDA+m6MlT
wTtOV/RvZjsnTMx13uv1nZxC51aV/GL0IzJ9HaZmfjslJad6bNXZQzEZNFEEmvcwaEp3EJCikP6y
3Bg3IDK2CiDR25pgwsqk3wqJ7q7M83VeqYmv2LH7lRIWykYcS34fXTO5BVYwfInCuD0qbRI+eUFg
+J4Xo+o9jd22t8LepZcwpqHBqRpESuNef1alEx5RN9SfhTkUexPn4n3T29HGTBHM9lK9IJbfGf5g
O2WzS90i/0geTfp20Bj7IFGQ2Co018+hEZ6kR4DedWr8lAEOW4MHR5AhVVeanhb9XVHllfvO84Bf
b8zCZG3YIvFSqJVWArMqcXvlh00V3WbwwqHx47n4a2Va0t1EOGTvhtBLPhpuUD4NFHyeQtE1jxWB
lI+YVAD7gablw6b0PKTJsYuYX5SuH0TxnFhGtc86Tp9OrRs08PT4JgYavjGUMIaZ74X2TYK8pEH7
SjA82omQgPNqjHsqzeoYVWn/btSHdKfHIgy2eTi4z62WGNtWtQP32Md9dsoLHDP06LwKsYmoaMl4
S9Mo1x7YjndNNGoJ+XtbvU9itfimlLXyBdEG531TO8VOG3T7IGuFLuFc0U9tQLM8MmgjOTvqH+Un
E8iXS6DNw88ytGH8Co6JxMTkDU6yllbefY11L9wOjkjgWyZxhVqlY5QItRWs2Cg3q4cwHZtgW3St
5cvSG2mFltVJ7YNxH8kkuR8Im+a70DQV0PyK7Fc9OW1ws0WApJpjJ0dbdp/awjU2c8q0I9Dn/C9l
57UbOZOm6XvZczboDTCYAzJ9KuVVMidEyRQZ9BEM2qufJ7v/WWz3zCx2gUYD1VJVS5nMiO97bXvT
eEHhUMvYeJ+mhSAPe2HrfutMZhSMpT3p7J5HJwd9HfibrSm8GIz01K/hq7q2Sr9I16iHnXIzo9uV
klSpLKWWTQwL4QAyx9ccz2kniA3sEHHEXdjhue57gsaoaRWtvcmHtAhPMyVgxffAyL1jvgJpaqvW
OE++QREjYQbFEre4u6u4cNe97RgtRQR8utrEdoqi3mvDIdTZda16S2QlM2dViPwSRGreF3AvPKBF
3oxESI7eCRVf82V4NB6kfmd8Cmc28k1GBW8TG0Y6Xsh+MjZGHpRjwuApROwYlkxqck82tRdW/bZC
t9bHIq3YZnDFyYnbzeuJQ3bzcYvhF3mmzivrJVtd7zvrSGaLdKivmk053dOgGr0UcrHrjZ5bZpuZ
eX1tXdoleyDWk7twlq/aRRc5o/wLqgAkVI9+c2MblvNqLpqae846JOnavJBOOoexqfOI+LfSqboE
rhOHaIOAiQqzsgx2mb0gsnPCOjtE9WTdNVVe0q8X7rKwL38qNcn9tMzpLfMnnyRVDFuvXH6I/puj
R1TYvntwul45hy7r/d9LOnRDsnSzZe914dKeqDpDhsm6FtQWGqYobwvRdVhUYaonPpKUo+zyBmt9
y/59iGZ8ZIQfZ8hMRNePMcvgajOt5ZZxOw+6zm4zUvgbjyir7cL8NG2jSHpI+rA4610/6LNdB1Lt
Md6tX6TXr3L3f98iLfqA/odd9V+Q13DWtuRDkh8WafCLLYRPnxso3FuhxLATVrBsB20PJ8/Ow49h
Knonke0wHuEjNOHKgsWn52MfBOtsJlL2HSUOV3u/5Q0QBVVet7EsLOaEJZhHto0lK3hay4U2PWs1
qgsvyGQebCP168RJM4hAMqRH6hcrbcRBVdUQDw6JCnZKlsUOlXxxL8q2+ywNJ71E3eQasdG2DAp5
7xp0PKY2YiNHr8Oz3Tblr5yyBYKgjZDyE26Aj66fqTkFAJmOTSlrZJKh+5bWrvnAB2+4aXp2g1iE
6IC0NdNfq0Y7vBlmv1zJRAQrSjxOUYLkFn8pTvm0GhzuVsnF6IMHl4VTPaAiiF4q5U/PBifM8+Sn
+SEwgnXaytBFE0qxHhGzVurxcAW+PNa2yi+w/tcJtKuln0xrzmtcXr+3BdF/k5RSNUk71/MfVXnR
H+IepzTG3Off2IJ6xkuKseLcTlb/gUvGXhIRte5x8ezlcchtDp9MMtDG1NfP6dZZ2/G3U6z2oWqF
+a4gdt4iD1m1mqjZ3HWibF5m1Vsf9mizs4pA7BwvlXcuB53YjCU+qOvJMJUoJOmcRNl0UrQdZ7Ek
S1fBWOnpVxO20YP2nOUXe/KvdMKsvMmCsvyK5OgdZaidlzoc3NuiX6rNKpyFt7CivImZ3PXh7VWX
Pk+LT7tKyHl8mavChArxUgsfQGsqht3JPcoscqrERsBRxe3aAcnWpj6HrTU/mb6jNjOGtkvFjkIT
kmcVXqIlu/6mdZ0rxDGasyBDNvPN3UQ31BmdGCwLQ8G7p/PidQnrworN1A8+0srRTkJhmP4GGWjZ
hgWI3RFEHzkMcf7Gr8DQXhXzpgXIdjvzuvK5oVucbXcs9w7o60IVkJm+GNpmRiK9b7gdYdAm+kIp
DEsagkNYl1vTWjgLi3pAFebMb6npVQ9SlNa5rWp1mku+LZ4jT97RDMX6HVrs7rboaaAL6sH9kHQx
lUhngs6Og8zIbsnVLnnvizk9e7TJHVOqOe8ddy69RJXjhCKPcM87lDzqSVeGdVCWPd9klhPcEdol
SEP2w4ELpeUD1hnWcpwKSgR7ukcflGA23Ixst5QgZ9Vt4BPoWTL7AVz04WcwFe2TWUxpYo9L9RE0
znDt1RmbZ3wX3ZaIVXUNTXcGKqwwHMQ1BAEZxF1fpHE9tW62sYysewiRIn7h6UnPsNH0X6q06W9o
1bVOI0WrjKZddVB9sFBktIRfURqlz57sNGhAt0ZUny/OsRR0dCfUPFjP8+AOd9oS6y+OVBUHJIG+
kTwQvHE7979sx13l5koq3EeNkfYQNpN9a0S0ijMBml0fM1frzRhE7sFgm6NanWs3wv/a5J+1Ocjd
Ynlyx0luTTQpuTR+1Vlj/3GyfvyF0NBzNlJa4a/ZRcWU9B2uY5qnx0+vqDwjVjDu27ovFtrvArm8
zoFhZKisgGiM3I1eo1XOPxQOsuBTfO4n65JZt9rW9vdsjn286Bz7eOWHZJprKEaHC5tVP5jT6EW4
wvuKBl2dyW3xqXgWVDe3dum+tM5QMTPN6jbohujJ7caJn2QS0afXUzWoVChOatXBDocfI3ARuqBd
qqnSH88s5UpK2aR3LbLy6jgW3Knbzmsoe4KS9B8xYzIqkIc3/5lzwz90Vj+wK5TuVoKDX4xSVS/F
LAK1sRctfrnA7cWWY3Ch9WxZUmZNB3AkLSp899q51oObxtAbsWztmVvQ7GbN4leb2MNLSLYdovfw
UuSmEPuO1avfjiAFLyqa7UORX2eQUlFIEdoNq5aXLo5gjBDFjZ1Z64+Wrver7KUH0NNEIo7Kon9y
+5oTLl+thW+10vklr43s0ku9XmY3xWkazNVyHB0q1WNIlAXnKbPHhpeouwOwETf25HtFTJAOBZn+
6Ff+liAU57muZi64qRYzN5Wna2tTTDRKAiDQtBO76MAutj+uO9Hm6QmPUvMZDKWfWGZjqjOH4ULf
lvbp+E6BL/ZL2bRtUvaZcwgbQz81smxbKryL8DD50bwiSW+d+9J11x2yGveuaYL6WHU9+FTb5qYf
E7NuvbU2QpiY6BPwrDJa4gUvWoI5IT0EOOWPTu7Yj2NXljeNaHtC9sz6WNZLA8mTi5t1mfzDkqf0
LTRlhXjcpI97dM2zGszuTo2mdch115WAmW7wu5Jw33wGqmULCrCgOtCoaXUoWe7ntVqZH9qW4yZE
hy4GZoZMRMFpdSnnngxXbdTUgIbIZn2yKOt5ma2VS7P0wjRefJF/FD7Vgyz3PMjDYGftnWgb4IV8
qE2c5b4ldr1D/PuRtJTmlksNh6PFfAMABz1bbL18JuY7VZX924+oxZM0EZ8IVRpOwYAZanbXrErA
0Z23JuQfaFNjZY1hkt14ks7bhDdtrnfEJDBH1860yca1vm1qJoeA9p8XQX4JAGlnW92GRzE6Sp7N
t9qLmDJaSO9bo5SGG4+tLHclOtufKlX+I/U52Zb61PWhz+3gyFImeJytZeY98tbliCR0voqrRwQa
5eQGqN7w+LG2yVvVWc12mNZsJ43e+h7lJO4LI5xOi1+BV3c6G++upQPvCsg4WTPUPQEarN3qDM3R
rath4aTC8Eh7K2lPKmR/x15M6WflxGSimQdNyjLLrqm3WmqPCXfErefQVz8sUuzJTYhe6TB2n1Qb
9k+R3aRxQPb7WwP5ciD5RW79mXMjLNXvsCjDl0qaLZnUVSc3SCLcNCnM3HzslTRv2+jaKtOF6sSN
za3WRzbDh6zcod24nT39Xj3LuFeiW8S2wuKzbaMs3UCPCJHks4jexwBJS7KamRsy4rrp1gcErDfB
OEn7UfiFHp6XUQ2sH6m5BttloV8l9QoaoI3Oy+kRN3XmUsIajoyMrSuLfejNVkDV4jAfB0U3c2zV
reWc3Emr323gGt0TPYNinw+q/qr//tbXE+3Am7mSFfdck89jnFPKnGFdH42nITN1n8A9tu5LRPn0
sJ0HeOetU7msW6YWh97Twza0UvepzUG/rDWXa2y6kbgpw4gW1hBSI/apBQmZPzywhBVtWAwW3747
rTXuUgq1LkwC1tPchDSKA7Ft+1DOW8YzGjrBAi51kJs3SyfchOUwehuCLIgtfryDqMGtA1XMBxcw
EohA1F84rYMkb5r6sRpkeFeFWu6ttS5fF/bEnnlNdS/LUPb3pWj0a2CD9xiEQuxr21evNAs/Gczx
O7vPvWNnCQQmFnfJyZ3l+FtK5uhAFrd5HtkftubIAa0yksIa849hbqF25LTsjHVc3pQPu+12oIxx
xql5F4hwtWPdh1Asw2gfXWVnLxA00Yulu2bX45La4zLDAUZpkXuBNUDL5BMDK2IX4uah9JT7nWlX
vlHWoNqYyt2V25t05G1tF+JlnbDxFXPW/gC8c1dRoOG1W2eAKBBq8O785vpc0KETGLG/CNluNPki
d5Rbp5feUsLbtjrqHhalwxD0z5CnILdNEByUJxyCmTWfVsO2T6zVwy32wPwm6lHHoFGaGyCeyFAE
o0zlvSXM8BGaID3X+JnYmjIrfGznKTq6HinwlVXmr81sz+/rmvbb3lkV8Jw17MbCduqE4Lj5BRNn
H4M65L9aQ0k6nK1xyxWEzL/r3VMNxPPN/9ZvwEHq+8qvo4sv6YJzVS43JNIX31nmpYAjfrEJshC3
/ZBlx5zndq+dEi8JDCtN6aLzTs445Gdp1hFjXhpUcTWL9dLVHCBJTtvQbQAgvcZccyXYKm/JtoNX
q7czwQh4/VeHBo4RYKI3u/q3SHPz1Ck9HxoV+TfN0lk3hRJ4NlQ4HkOysZ+EJ4hUCejNmLkvVfne
dRmlqG6Zdseh9zH+QTdMkBMMFA9wbcRzNgE9nb2a3Liri55FBiJhB5QQ/PaUMWzXqQ3uZ7R/Ebot
eq2v+fpqIlGxaL5FbwTwQRzreZ427xNM6cFAfbvJQc7WeLUkWSNLUAmS74rRsHD92dEH+It/yQK6
3/Q4w8mnM0xNMckWMVhvLnugkfK1jaKcnzuUajMFfkFEbB3sjbJ03ojT46FYqwLhC4+wteNZFEjW
amAQF/VmRQtSMf+S2ZVDzLOVsvXcZHhyp6V/CHn17rrOEFtpLMt+cof8N0t38TI4efkWzoP4sryU
owmgfNo0ORQjIPfcXNzCljw81TpuoiX1Lr7dFFR9C5ukXJ0+LeOMN7hj7I4zEMi9Xjp36y4LHzAE
DxsuJHGISsP/wyPYHOkTRD41RLgHeR7OGbDodnJCaSRT2diJmy7Ls4xsfdPnVt9yMcMZJGKN1J4x
9IOtc7wm9qw5k2NgnlZbBGxswFlZ2C4Me0aR9ICRl7rQfDTptG8PuVWXJTuqFd4qPVkybuvBurBy
VRSL1NEOhaN1Iqpm+Vh6N/oI7FnzSfJrQSS1zDuLSoJlfneiNfK3Br/cnQgIEWJxaraOcKZbNdm4
MZ3ero4l90W4rbNaP9A2vMSmNQzbPPOixwKf5HFyHe4KyhAuLvkoZ+Iz1WWa+/kEU1e/SG9mtyix
FsLx+jvbut4YRBXFKs+txJxzMuxL0XKGS9h+e1329jJlezuszF8Z1y6kvmfhNSCZJ4q1BZwfQy1M
HxHoy3dJYgbhi10BBRg02SFcrPlYg2rLuKEacD+EhbUDirfux7wRMcMT5bBcTyf8xflh5pe5j6qm
Y1AcS7GnPsg5F+yPSNkqVqR6rqKTpzjLYOSz4wIAdm+ggbNjQ67dR1OW5kOmU+tE6LF1rExLX1Jq
r+48r1DfVdNOxU3fLSPSBF+7B+0o/1c51PqdZnb7c1IF3axehpE21MtrU0DhngcrEtauXnozi1E7
jRcOd5AT1+ViLlAlzLwf77NNwMK+Tz2L94OfVu08FPM/49KTMDeIBkmf5JNTRd41u7uKpue6jmi0
a+aoORjkbQLz1OPjmgehFQPNqU3ujsQy+l541uVgHZXbGtuU6O8TLNT07gRptesMfLjaLGZwAtfY
pRq5YkoY3BddCZDnyorUFjqs3fidnf6ZvTTakjEhfto1BER2C6MFZRvD3diWlp3M/TjsFmd0v1xn
bA6OroaL24wZs3XXOh9t4dnbBpr13pr8BpeWUvZtA1BzMAPbuMmHcb5lK+hI7nJBu3MV6Tv0k1Rn
hIshfw1E6fCUL6FxUMLw94OVTTdmNhZVPFkNpTSiLe/wvWXDVtDzyGNFg0oHlA5BHNOE1nbxbOpx
iLVQUGN157SvHH/Yl7nCjrVfrYruXSAMAgXbJ6QX1sZb7Y4yB2GwMsvQSbjn/ZcIFZ8fZ2RIgmgt
0BELP/1TGrn1owceeyvrztyW6+o9OFFRwDtU2YkBUJyg5Cipi5BsYAQAmqT/9nFxy54HoKqXRw6/
/sgcGgFPWuX3OmiKgNFZJAPcI16ntbIeaZyvHkuvFd9ZU7tniXPhqxyuqLc3r96Tbgi5bYEod6G7
hDGQXvpNUsVnFii9lebI3FsPEHiMEVud9ynoeu1cP7zD3sRYDAUHv6/EWO54qkEAi7rfCKuzd+zI
7G1F0SyMck32Cy9uFCZzqOHy02J6Jjh5vie9Fv9x5aF7UUNlHojhsjd2SKyHwYcI1Qbs/b4MKIOm
Ha66VYaf3RRBWD7ORJSCwvtuAW84j+cx19aTIBU8TfLapQ/eAr8XRSieRV1Pt5XpX/W3HXj8zPHx
6NszmE2Trdt8LuvwoEwAXPpjOg5OArV/LD8MjqPVGGprrIQynZeoTOOW83/Fed5RHVsCe22mEvzF
shaSbAjg0gcOu9xkbTNrcjxTY7zUjU+KbT/5mYnXyw5efNjCF6Ql6S17gT0mMjdeU0NPOydtjANg
33Rw0txx4nGVxakAjuTiaKP51xxN5WuOMOHYdpa6VORX3Fgq8G7DBndZUtm62mZ+llLQzstQ75uy
F2Xc+aL84FD1+0d7SGuxmfwi2ps2l/GGvNzG+WxUpjaV2UKQNoTj6tXuAcRGopySuuomc6N0+xkW
cnRpd8NI7jlr+uxP6KPutIFDwxon0T87hANEu5zxrUhwgBXNfqQ8k79DMZafPfH/Mf8JwP03tCE0
I7IGfruNDqOMG3cVrzancLZjVNZfFoKcO8vwQV1aPp6kPgQT3Xbw01X+SxOcdyFFs4iVa4xJg/kx
xrEaxC2Xa4KSWh5nJJtnH5aMd9ryHCh+d7oYyssT+orpApa2H9WHNS1TaunDcC6nhMiMIM2O1zeM
TvWUD+wGlowNmp2GRIJShmDvrpVdpBekzaPliPYllV2VbwKVR5RaLg4enLwtVBVHZBp8M2sNJhOG
WtTRHgAK4CtLIOYxSFlenTpw+HY1MQQtub8YycpMP1AHhJXLLur0ZWoWMaHT8b1p75tzM50yWWZt
nBEpZ3y04DMHZUNpcw+P3+h43OC9KWAH4jzqDMa+WngFN1426ITXyXX3UBDBl1zM0NwSklsCL9ht
te4tG637qvLB3YhV2XcrtBAoSpmbS+x3mbvVrqvOs1f6v23aZxuu0rCxY2elzSJFUfRQLqn/3Nct
CpMcUZPjWfMmmIblVIe4jN3oqv1oQQ+TkCOMad/tvZy3Dsk9iyURYVVmWnsz9CtIprxoakDtdNyZ
RYZPAR8eOptmeucNC3dqUM6pvhqOJNrrz2nRmNocILPbNJjc9MC4O5vb2h3lO+ip/gHnbd5F5ntP
nukoOy7QVZ2hdNDGlT2ndmd460YNGQM6InGvuq3EPP+R7hwdWkAZsHFCLz6FuTLs93aW71VvmxcM
UP2mB6TjUg6zaF/wYH9ExF7KZIwMd1Ok3fCBb628y5F0PfEo57d9VZrv9tiGcevM88VOveXOcmaf
joFpURuKqdhF5OI/hUZvJNwc/p9KZ+vOLVrJ3duaz2u7Djs+/3Pi+IV94zLe/rj6iiwFoVm/duEy
8FDBWvPSgq4GGY3WNHuNX0YpIKP7XMMyAxEEuoRRTtuuPSCakb9HZDhnysn12Q3zP3BQ6c1C/IMV
Q3Nmb5h0KLct6yKsEi1KChHMIvB+d969Wx6MhvgAm557F/JUxTRMUu4mre4MRhCdlB3iB63HieEl
D9sClZCXZWf8H+v3FOYLLKSFVwVI/amnueumRof+7Q1G/e5CNZLOLTo1JiNa+NiCoTkrHpEdQ7TY
joYRPfABjB7brkrv5OD2ycCAt5sXq9lUagG+Jpy7itB8ZGzfBDMEz1HRFfed0Ta/J6MCAV3TFv4n
1e1DxX7iJhMmM+cf+vr/rza657bmP/92/TtfyPYV6iL97//2T3/a/7TXErf+X7/pn/5O/+9//3L2
01673/7pD9tGo9d5GH7U8vjTwx7+/d//6zv/X7/4V5vc89LRJvfVDo2+/msZOOI/VcpdvQL/u7zo
v7TQ3f50v6v/8v3/qKALw78BgTlB4FiR43h0ov5nBV1o/g3eynEi+/pfoXv9yl8VdI75N9YFFBQ+
5XSRb1/tbn9V0Nn+3xw3hB/1fMd2bLo+/9d//t73/xAR85LxOvM6/PXn/7O2jXrO/44lRpz1L36L
wqiXTE+Fgpn31ENfy+GOZbc+qshat15oGA8m5yTouR5rKxaGF0V7G1HIvsiC4bEtjSjhFudTqur0
IHJgusixhz81ymXcRUv5OTkDJV0ljW1QVsX4U7HUbk1dM8lPgw2+0E67mkYPVFpu/iTTor/N27GM
Xaw3ZeJaDpoIgrsvYZ1mT2tFVku2WuZPyUSwIRFRqViZZXBwWlE+RGZNcjifueeVPmPkfyINH5lt
rCO4b/g2mp59pPG9+kQSVbxTBIqoUhpS7vzWIQNb1+HZQLJrxplZhhdbpjrx+gahqzKa0zQDHcKS
ETtR58FjWmfLrZNP8lXaLVkyeiJ/IUGy0QQbSyNAm8G8f0TRzA/Svi7aw5Ab78F0bZwckXXdSrHI
i2+O3rYQtXevAd1C2m7OzCyQQLU3H2Q6LY9j0VVvte1lL6KUPrqyIpoOMjLRUru5s36Mrdbnur7u
aXDq4i0NSqA/GmFDmrNcfQNx3H2wgUNCk2X6xxmkcVu49fCNhcS8Kfpo7hOReYy92F8QlQE4A2Cv
4SvUuLVR/eqcFrgNEdtDnhGYGxS2u5EYDF9TF8kFIuHQ+urkUn+1CFOPq+6774zFbo27knAbUXaP
I6qZ+7VDGRY7jOcw1hWlfgQjKTCRJrSHW7+m9zqeSyQk8RiWxp8eRm8DjZMR1aNq67cM7bGK7WAw
sXUXo3qzkcsc63nVn7XIjc/WoLhgtby+TMZ5iO6G3OxvVqe5b/y0uIQmsGurTNTqXS//qDw00WpM
dggJ1DnOtyo94mwzZ9n2dfc9dbZ8bupZibiknfFLp4z2KO9WTM7LamPymOauuq8w0XLbVUBRZdGC
PiOxprq7Q1O/+sq4BkvX3Jxlu7Q0V5tj+i7Rob+M9JrhjObxfBZ2qJ8tI2igllDCZk7k71PLce4K
3aMY9yWKRmTj+rgCWoEhRm244xVAIouVFGF2JQy0K1PwiefBfQvKOnua2zr9QwuAevXMrL2QnZN2
2zws26N0Ju4yx1VIF4P0Ggnjsfm9QVdnTVLOZn9qHcOAL8qD7rUzo/zIEN3KeFJGus1Gfqyt53aC
FODZydHljL5H4YQjEftnrDk76Wi0GsLMAGJW38+++6mCIvP4XstGwWTpJW93hc0vlBjKBvwOqUh9
DQjJWmJY6/Wlu+YklFkBdc6kgyxT2ebSHIDmh3dbzcQYBZSAn1dj7h5aF5Uzq5HqzpHVW/XNaC/t
Ix5MHQe4rO7U5HnPcNy0H6PnEWf01NEtGZvzrq94eBOjn+f9iol82KSaqJO6Xzy9kX7ez7ugX829
1xBOmNKAslXt5N0oJsQAdStl2bC6ZjVvysV9MyB5N2v3akUZX+0KM/tDJ2V7LLqlvC+GcXzUo+ef
sRbM4nZwLHsAwgPT4CuUwmhXnWRjlBu/Z/WYg6ZPstWR9rYjH/+7KVWWpKxjzxVBXMe608D4adHJ
k4JPGagF8aIHFLm0XKNq2ruek/3kdaX5AImuPQasgf7GVG6NdLZz/IOoWrYwvXoX8qmtC7On8a5K
UIrY8QZOjHpsAwwBWYMKb86HHxdS66Mg5ADPR1NOL005qPcWbgUEzOw3RUEv+8o+/mEhnmzQJ2Dw
Zbwzsn6jrai4y/Jy3KlwrQDjPKO7y5GeM52jPj5VnRJ2AjrOUVh7wA8oxyOPgPfZPmm3aMIE97U8
pKsZ9YT4SO+F42Z8qIdi2o55cOf1xprYeSH0Jrc9/5kzOru3Rku9Ati1P6NS6nFCiPJBZ2SXcB4W
mwKN1pdb1fUv7dXNlxNYLc2kzeDzYJaB1vyOfnUlM2H3N4JkzXU3o4I/zo4Ob3CcyxOg3fqncULz
e0I4suWY9Oi4npebjuYZYLsRrF+6bnfJMwTceGWKOUbLEblJYY/85n3Yu9taRv45yljcD/nUtueC
wIYLkhLrTK2RHVdE/RU45pf06JNrszGUU74VFBs/yWXWTzV1L9vGG8dbGx3BfclUm8UcvcEFsAH/
Xz44JUhTlhK6Im3BGiMM8YSZlvLzAXIuRe9qOSF3Goz6poUJf9KLv76FnpWdUwzfGZ/M3rolSGr8
4O1b13279uM55PTtk7JuRL6pM8w1OC5kRNtetH6LlOsHilGCRFQpNoxgDjOESnD12lTZkwirBh6S
heWUppa5T9cZnrM1Mn87NqO3xn6GFjDLeZ7iNOhSNniXFScmrciPKNciWIkFrlRvBWqlhI++CaNl
sOm2HoVNhlApT8tkI54Isj4sNzYQ2xCjCK8/VRgGr1KtxakFA31L+0wnFVyRiE16CI9M/d1vKsnW
k/K1GQ8+JYhJNlPLPTfLlEzU0IF2p9p6xppjb/siQKYBYI2pwinGp97p5YktcTwRf+ttorC0p7gI
+s5Fj1/kMu7hlZdYlFwGMXIe710BZfTYQ6iHRCnQGx06IZF+crn04Y0QzXhLl+3ytppq/h4HKumu
ToRwjEd7/WFe9ZGCSoTLlnayDfLnUhJRbJiX0fP6Q+0W8jQWq//cyAipjMChez87rXdc0vAKeFvL
BZ1N+9vr3XWMNZrlGtwK2mjwa/SkEZEeODsRXzptcZ7d7GFapsgELwr8OWbv8p+rzhz1xkjr7gJB
dtWwmemod43lyuM6iZ1b2sPOFuKzXmDlI6+/j4Y230AifSHlummtYDcXnEZzuV4sg6VpJI6rD/3u
di1kxx2WNvcowrKNVxXhQ+aOIMvDAjZRhRIrxphVxb7TVZjHma1wf+EK4cXMIRRMVfe71BL2piXb
71Qjz+MoK2kPrDpf7sfMze+aZTCf8txx9z4gwK5ZW4tsmMKJvjurMPbBhKNBabTirUMlemU7+TYN
kP/MUIMbg9dvu+oBRjaCYshN/DEdK1OKClwuCTEw6mcRTKpwo3obDPyMZTOYLejjpA/Ic+zTVGXl
bRAI8zGglr5MptBbj+nK5x14oEtFUg69DT6Kf+E4rv7wmfmyOsJo0awYyTUxs36beoinTYNRrpOr
SFrc5je8ovpq8fDsnUFM7ZzMvLcHXWUd5cq2GvlYkufLphr4WZY05GfsTU/Ud9CE4U1q0JqXZIBp
f+ZM5nUcdFCc0RQUL+vY1yJxB3QfUBxG8DoUckLrwuIM7mK0yVpGzpHzbDz3qvacXZEaldx4MAtN
vPaudSMpkt+psdYJkZf/Qd55LEeOc236ViZmzw460Cxmk5lMSSlvqlSqDUPl6L3n1c9D9fdPSKjK
yvgZs5mYTS+6oyEkiAMcnPMaQOqdE31N5kz5Aeas5CaoO4t6KUpgvpaVe8GfyzcFW3xjsGNfAzgW
O5HE840ow3lPQk2fL28TKv6ZNt6bc6lD3nfrPbwp0KGxj9canYXyMljgYzRdX5xqmJ/QZSjO8AJt
ripwhqBaqvHGGURyl1CpBmMBrsPQ6gD5OHPac6SYFOa7kNsjNG/DboRjmRjqWQ+9QGzysDCHW030
TrWIu1Pp6pqoni+0rg0gnbhR+a0OY/ummbrxDqi1++AYg+Vs1dxSrhElEx5CFMhCKLEbvbRuWF+b
oZPeDlphXmqDW7+4rl9Ph6QBHo4HTJldqXPS+BvVjpTmxeaa2gJKcebzgm7pL+DpxlkZKHQzg7yC
IUU3ijaaX8YcHH4wFTs9v0xzoDBh2oPwzJIWWtQ8dCWPGn0UdxwgVrBgU5wb3aqi8DzN2jLY2SWP
jqEvLH2PYSBOx6biP6il8uDzzAIT7SjqOSW87DDT5P08K33zTD2bOnmqgSq0++CCPuF4XTuFcaY7
XzOnEsjga/SrevKCx2jG13nUjdKbddUuPdFG4T36JAC43KI1y01RZ+C5+5QX1hAad8DIrOKMaPeD
K7MfaJcM0YiBnDPABN2Mee9epNzMl5URAiLvurrStpzkQK2cpr3TrdQn1+5C2ri5Vm9URZk8bMJt
EMmxm/7g35XG91iN0q3ZhwUNyAx96g35XDvSs03J+9WhfQoM3QaSFg3ic1c24rmy7KHmVJiGA+jD
8crySdLbQqhXBdDzr53SiAcEErlvinxGlijU/Ovadg2P1t9wME2r8RIqfK+Z2SUPSFaX/TYrS+cy
cFPzS0UnbtObmbJR87y7r+wKyLozi30CDexzU4WPjqqG93HQUy6O6oC2c1zZL7zrgmE/mJZ5SWvZ
3ptg7NU7pZ475XECA3xjD/YL3Bn1ZwfUYxOh3LnUrhYgHrDFbVybLn4dduZeJKNV+ndamltPsxHO
n8B17K0GDhHP+091Daawj0xYtb0SQ6OZbC8dJxX07MipANNhmHcN7yPAx4b5MLWF8hyZsGqHtKDd
Av662hoxkOrMsKZnlhueo+mW6cJVSC5VdTa36WRnW5oGZFFtEl5NzQyJojNN40UNHfd5TnIfDBL+
NLGl8zKxg13e2+K5czP7npe0al+4lJSBFpKjIRvW0vKLB3FAfVP3IEjhPtAJ+usb14yfDEpBG7fK
xl1kaP3ODllUUhF/32QtGYmCehFqf0m2ozARbRuIWrep3jeXE/pW940+NE8T3BvUrtrs2g8nQK+I
7UX9bizn4iJtqWBY8PTVzUBnywPl4tyUOL6FbNyCDmaZz2q/xSHLHTcB++W6Nuu2Pp8KcCAbOij9
3TyBMl8SI+T7Z+p1G4XcZJep9qx5eVmWsCUNyJixPppgJdrWC6r8HsCnCxTDBTTmQrImK/fhcDST
b3D2tdOFXVfDN1/RCn4vJDrA2ahwQx65FUWfb5VciHTHyTzBb9JK+6kvaJvuXNvi8ZdysbyiImmD
jDFnqDtZw3teCdI2Ip2A8jqo3EdGH0XRHm4VmCGnBsMSUla4nuq+fxV0PO/jVBsXMpRjgi6Mhy+x
U9iEJLIsXgBq7Db0Cz+71c3Oas51t1Z3BlvsDCw45Q/FDW9gchk7Jx7zw9QO9S+rAyMEjmO+0wXP
fnM0gguIgaYHWUL8R8by/+eq5qJ1dbyqefdav37/mf6PiyZ9zX80H+qby//5b32TLv0/i6+P7qqa
BRR50UQffjbt//qfmqb9wzNHOLYNHloj7P9PfVOz/9E45SlwOoYmTH2R0PtPfVMT/6AtpxqubVKs
FALZUKme+bf65hFBaMuSpBIVnxIvDbNmQS7cxAkmUH524AF7kxTmbh5pcBrKF+61mxHBBJ2qw8bV
MWo2gnPNt7rNYJTf85F3R/mf4vjRiuubq9Yf1B1kH69RtHox2FNziEv14ChVsAsLoMOtm0FWCMnH
QTsBick8BR7OlQPmd1OZjbrJ5u5HFeufYVkAGTDnAw/eV9OmmqMpiAjYjS62UWaDU83TJ9sF3522
EwfyHHMGFfGDTqX1QTPLeONjk5R20YtpzId5Lp7mLL5h5p+nGR1fcNjDeZ42wXlWKwgMOkXrkZ4H
m86cfwLIvaCotYvn4E7FKYaC4VOVdTd2loBPbcJxg97CF2MAnAl7/PtQq581KDZneao+TuivQM/g
H11r3c5zs3u3Kf9QwjaOaL38Zl/WlkgSVWN/cEGrIEDpbFFDgLgT0itxBzo5roHcQQgvlvq1XwKD
jF+K3L4oFvSMOQa7HntXymDI04MkygLrJyLlm6z/2tka3b7xro2p8jhJGuydfMguYCAmeLtRf3V5
2XtgbAF+zz0kIRNJ4LmCtpKa1pNNwkG3s7+vKvvi7z9VPyI/8puD2ohrNhX3/jD5w12ahpd1Ht9b
tXHNIp+3fc6dbPbplg6i/ewb7N/JHl6wPYg9TJPbjWirc5rf+6gMHkluzoSrf++c1j+bae/BLUm/
GPTjl5JojjJscNcFAFFPTP0IG03IekWFC3dAUale+cH5hItBJg6RqvNupl1qUP03/Qen3lP+A4Pv
pi+9pX62Epxqs3CXAMgrbeTqEJ+Ef1ZV6W5g024yV7tyDQTa7eIhGIfHv0/1TcX8TxG6rP47WSKg
BKGA9FIfuq7balG+ywOXeg9Qv76zYDkG32vB9nGKp9SIH+e6Id8OA/WcjGtbF+UVpJ15M2Iz9/f5
HPvokqCNRdagCQFTyIFY0wFoEB2RdUqdmX7RHyVt3uiD735tHrpWHKh1DVOzvKrS6qppQRFVFpAv
0evutrfzdgunIKGzqp3xnuA2D9EHTPXsMcigpAPmvvWD9rJrQFcGKcwogbQ/qMgXNU0eNb05L2L7
59/X4oh6nexnBtWsHrG+hjWVp6gI/nTRe0jIQgWUMjoIJ44U7c+C45aQqJOC8y/Koq46aMVwocNc
s6qM9QnOet3ZmEveVJc3nQlnW5ySn3xzrPjTrpNuKh/pl3xM8+qAXPwjMKRLkPMwfM0Q7v5g/QJr
7e9q2AGf0PrZRihgxJagOoFhgULex8YAETL2ooXzoH6JK4iaTd1/c4uBswxPhK2wnWz7969wTE5P
NlGzxKSga+iUh3boX8oFA6hTM+We6vBUgAG7gZt+ZgXuJ11v9qFAyA2S0XOth9rGCQRInSbwJrX9
kqEc5AfBTQu5KkMzeQC1lITW5TBG36tIfxiWQgE5h7qjWU5vRj0hgqgfOY1kpza4g9UQmkZ1gC0G
68LEOBoldN2wntRZfxZgrSq9QzqebhLQoKm09h1v304ot2gBXU9ptDUM614ZkXzXuwdMGS/BHnzn
oD0HYETxMqjUEwfnEQsSy5RkvvJcSaeMRsQhbhT6Fh2s1UVQejPzzLhBRMjyAt6ckCG6pY0yljwk
kofCKtVbqrrWJkudeWP3KgUmeA6oPqHW4rfhJqe14LVJ05ynOgzGIf5s+NqnCbyhq3UF7xWYIQ0i
ULzcyUQQTUBkrNhBqrl0Mrujr2M+GUiP/H1DHZMrNaXbwQeF7xSmVh6QMthaeXQJqeOQWe5PvL/O
i7y7oQDM54LvaOx5Il1SUtnnaX5KUNtaAvsPwSc71OVOW8MrEuUBEKOKHs+UbfuMpAcCY3hXklK4
JvRvqh7aVlGHb4lhfocn3m6jDsQJD3tkJ3hDqc5EZRbMF8+uH8D6q80oNICTTUxjOANqi3QUdfJw
rCDpzO09qCgT3O3WzixwPPVllvaXJmzyDa4vCzrbEZ7rVO4+7/QrpxySM1cJzlNff0UMwSE1Q5So
ysDkaQrZFE/nT7OTXhgNspVcSjiPVupDUevDHk2Vr8JHFKES/h3GMSZFXuUG5cZPSWo/Ywb90nOI
b8y0uMqgnJUhog2DVe9plL38/QPrR05UU7rEbLUZHKuHba6OJLRNUD01vVntyp6KT2eoVHJCnXdj
bcDL6Foga0OuexaH4o6bONljV1Vt28R8dUNKVFG5vP79gBJt2x7qAdJgvSiy/H2ub4fAnzbDcmi8
uxFpqAdVD2rh4JvhTd1f2/2NUeZ3JjbSTU0j3ERaU0CqhomseTV5gYO4/cYFruOSMDRBejZmxqYI
519xXt8mEDWC9NpWnLOKOg9+n+fIVFDFsjaNbZ7XM6wVM+C3+gffrUlxrF1ddV5SfKUMep4ZukZn
uX5ILJvSdH9m9VD5fc1T9PvUuuLspXBylfU/Rh1pBAvfxjD1/r4OR7/ZkjG8Wwd/5pwLh74+CMU1
z6h+p09Jnti09+roQnNqG7gehIBChZBYUOdkZ6o7ZXaBGIv5NVLqANUW2lJRlqdeo1b2DpJe5mk6
8H7DDM3zZoIue2Kyy6T+9NGkK1uZHOongAEPcZYIHTwjGHXoX9O1n4c+ubJzG6TVAJWEAAQNYG/N
AnWtwC2uTEsLHkBnZwufPIzunCjuHmkfgklEufgaErm+dRZcKMUaZUvMxp7VnMhnrGMXkXTrT9CN
FkxNcaDo29JPhemFKJ91DnJV2/duOXs021uvNmI4KWYx7PqMrpTViQQecnWFCc8DZhS3ZTedI3cY
bktBzlymcQjLzDK3veqjtAKheQsDovXS1E73OAapG+SyrE1pZyoMQ3vcNlr00rnBXUv/c6sHOoxR
yCjnSCrpm0rBDhS5hwBAMaKBkQortmxbrABQ5BE+Sd+SNSK/XOzCpDmHGf7i1OFdNGhnJR3Xa6Lo
ovKDG0fJvdiHn72xu7D0AgM5MsMymwsaiglxtGT1aj6eNb313CYtSbVdBF6Pcv9WT9PBw6HzlCX6
saRX9nxEss4CIZKWB3DHrFfJY6JphpJ7L/PHpewYbAPwplsEVX+Opl5vWqWkUzw2pefmkAkLowFG
W2jPWiMOyWzc97FxZUDc43ViiNtR769MBJFo52qnctIjz1zZSrJYLLrtuEwPSeI8IzH0tR35BkId
gl2hh3e2az3ruv2c6eHtmFK3T4uak9IC0THnC4dDj+4agDSIPT/8PeSOvZNkB0qDIzdcUAuHuNKi
W22xHAWVoLePvpGfww4fPgvdrXbYbgsPLChcnTgfzoFvH+BUhDat4EmgDUPN6Drw5+is7vzgRFwd
q/u8FQvenV16P9lgUNXyEIRwJVWjAhNpNMGZkYJ/JokaLxJId7Zi3WLcA6bFpQNsgWjx7Ezrt2M6
Lu2fQt0rYNSoJyBFWLIRT9wwx94Xhvh4smoQq5yy0/pDbiYX+qydwRXfqYpzbTswQwh1p5v3Qjjb
TAvvV34t6QbO9ExF7YqOhR9pZ4DIz9QMIHIUOZeh78BtUM8aFxafsHcJBFY/9j+hY3mmA1KjggK9
Fa7enRO2J7wzjpgXgX/8uAR8dDFUAN0Pdt9/MuLU2hptjyhSMt6BnOBVh4TIRiT5T7q5lzmnhBEW
jyav/i2KScIzWiX2Ji34XkQmAnh1/Ipt/QnF42Nq7sbvF59adsrYHboQLDg1nOCrT878CzFAgL19
QVE6qGALkYxGUX+ZUA1DJemrKoqrOqIaAFhKPe+dvtxTMYgOZJfDfRsgXWZo6YPoDW+24hfb5kGH
yImHTtEpE/cjWZbs9OmniqDy53QHreo/idZ1QC2Mm7FVnE1ZZy9a0n4dAi4I+jF0odpXm/N5E5R0
GBAhvMloUzZgvkhwgDoEM/udRdC3yMH8DICdnNr9C7T0D1e1Id15iFTNoTKI7qBrAxKLanytVWOy
xdDmh1F1vJ6K4BaqDyj5ubpyzOJKK7jubBUdQnQYUB0yxNPscGFVPvAxkrNugMytt2dvkfJ/u9B/
HX2vi6b41f6/gF9erDj+VulPoqZ9/Qh5Xv6Xf0v8tv2PA4DZhkVpqo6uLtvr3xK/pf7jOKYOBN12
NdfVFxTxf0GY7X9U/hf4WTQHFuAz585/QZiNf2wV7gv6RI7Jf+c//TdK/Mv59dtusmxTSvwQRwsT
a84tr1BRk0hdbICGOd2/W4e7f4d5j48+Nri8Va0UDAD4Lk9Tss+6a37SzfrfbXa0EXBkaDkFaQvD
TGI3Ex6U/m4zAp/YuOB3Vo5ON+Z97o5yYzQUXWF5jgUh2HQvjYgX4apFke/9aXJQCOkBcHW98jUb
BVKcAPnWjS0VAsIhbhK/o/FQ6OYjApyvzdCt+5bypRuYSmXOY2Z5pKAqJqu+2EF6yVZOfPnM7xIO
o2+UwdTZKT4YpW1gFxfAoE5ZOB/bK9JlaZTCnnoItx5y7wFcDfGrMrpyu27J9Y8zd91h6BJuDi9A
Z20LQAcDs1xZuehSdNp6jYRE65seWDDlvm9V5IWzDpXkdXOX4rMJcId3xk54Iute/H6AsmV8WjW0
7CNdDNRQspKhbeSAl9bJVQbQbd3YUnSmdZrjK8wTAvkCMmD4UJu6bk/kvkc2y1vR9t1O9ONu9Gu/
4Htq+Y+Yp1mUVXfr5i1FJ7vEhd7CmRVMMD5SZzc0/omEcEl9/3CMv7W83s16NksLdlkMGYLUbtOC
O7kFfw7zLvFPFH2PrYsUoaERKjGyT8LTsS61VeUyGH6sWxYpPKkSuPOghsKDoH2oRf9aBv9JRv67
t8TbA/bdsvQ9GppBGlAIzNThInPAyHSafiJfPLYiUnAidFj5qeqPXm+YV9acnWdV661bEikw52EQ
arHEPVJ5XojqSaIO56uGlhlLmGjTN1SojVaK5RwCW2l+uQaIxXWjS6FpCr1X4f6xS/zp2ezqGyrd
69ZENqfWrazD3CCaPEXVf8yLtItQtBMF1iOf8u2N/m6fhMmUi7ELJiTVx2mPToy70w3zlJfnsdGX
oH03OqpYVhX0zeilwrrzXXGG9/PTuvVe/uS7oZW8nStjGk0vKvVPgzABlDvxbt3YUlymZmIECIKP
XlSJSzMVN0jNnGjKHlsR6dLMQOgqaYRnLlVR/Aza+CYd3B/rpi2FJfQMty/UwUT0YREk7XsI593r
urGluAQnHyIONI6cJ9BGK9v9pWTzujWR/YjR2IFWyyPeg2j1s1Saz4FxwhPlyGrLFsJInmuzG7Pa
tZbddEV3o6KDuS6FkB2Etdgw8UOuR48eFHrZkdU9dXpxytTx2MylG9OqJ/jWZYkzp+F8T4X5iO/t
iRvz2NBSUNZIyIKO7yZPhz+/UUPtgC6xsy4pVJc/+i4s+1lb8JDF6PndcKY1OgXycbdqC6pSVCYo
PCudW06eQQ/DACoPwnHd7lalqIR/MldI2XGh2XRDEYtCHSUMVs5bCssYUzykVOrJQ0r3C2yhS9x5
1t0MsqFvgAhE6iy7JKHbu3NBGdBxwDN1zYL/ZuiLpoLf+OxEzwngVHQIfCFJ0q8Kzd9Meo1cz5yk
YqP0nXIR5caXgD7DunlLne9ASXpT0djgCVZaXp2P4dZIk1WpLOTqjxs8TvDPVYyWK61sv6gFxNpO
VU/YDf45Mn+3yK3msDZtjpSiprub2wZayMm6S4062MeJV4WtalXJpQbE+aENwi9dYq1ccCkyY41m
Zsg6ewbJ7IPSRP1znNarjitAG9K8DSMxHQhNHlJqT2K0kFw6ZQd8bL2lyBzjwm7sIFvu+SRDvcr5
aYqVn1K6L818tFocWEa6T2hvuIi5pMbTqu0tW9mGhuWooLNHrxG52Ixl9hQm88qxpSw2SATKzhEr
UjjR7KWttk1TOKbrJi7FJZmg6QgUx7yutn/FY6ttUrCHKweX4nJoIUcFRsQe1HvwF0H+WuXT/bqJ
SzdmqFfQ9VVWPESczEhwh2qiVfn3bxa0qLwYaQgi3Ytm5Sdajd9NdV4XOLK3bFiIxg7RIvZiYDw7
39bBcSinmnhHQseRorKHitUKXg+ek08PiUsFBYzdiT7KsbGlsKxTwEbIf46eaeoQ6YQFli4blFUZ
CrHy8Tyx1baOHZ8t3oZYJwdDl+4mJY/WXQ82Be33+Y+dxIpRxmiJwgtUX2CNuq++Pwyr6j+W7EAa
W3juOI0YvbkQn1QrfrDbdeFjS7HZGloXj4Ggqqy0e9ydjU1tKOuqbZYtxWazEM/pycyeXpr36DPt
sjo/8XZYhvi9/GPZUmgqetxDL6kmT+3QCO1VDxWwb4hi7rQo2q2KfnvZpu9SWmDQ9BQXrbWxCvea
CPaqc8r/+chOt6WL00LgrwsUZh/oeNwpZfdpoKKybtpShAajHtiQiRDW7krFM5N5RElI+blucClE
E7WerKSoZwAN7ee4Hr5W5aoGhGVL4YkWbKj3usE5PqQ/0tb+yVs2XpfQvhlnvvuS0G9hc4wzKidZ
8VLo/p0aflu1HrKZ6zTHo+rOWHZjvXfXxDl+rcG688qSIjNVaxT6Z86rBuuA7eg2Ygctb1VNzJLd
Wo3ZSCckZmdvjqbHIC8f1dZZlxTKbq12iByrXUKbzMvs3Mytx8Ys1x1WlhyRWWmhEF/rXoVPtmf7
eGnqq+ctxWSPMp8vemKyqvSD6qtPLuYs63aJFJLhDJG1FrTuxdw/kzQfkPJYuUukgAR96kC7B/Y1
Z/ZjHFivc2GvPKVkLhTGHBPC5dbo1bT1N6Zl1zA6zU+r1kSmNYEWMFGALXUPWYbL0VHvZ7dbVbhH
ePXjwT1FuF+qJjtwEUNRKpTlg64/5RR95OiWKTVxEVRmOeqTh5MlJGH9XAnah3VLIl2XVutEhZox
tJbrXyJzfAQEfwoWfmza0n0ZhQCSdUHojHqUISUT39hO97xu3lJY9moDLG+aeDxE0/e0nF/QIq3W
hY7MNnFdlMnHhDq1O6E6G2T9ZuLhs27eUlgiOWzmmEnp3JTpPvf789IIT5xUyyH9h/REJoRYDl6N
pTWTnsSpgWIHpPJaO4dRt7EJfdT21oaRdG3q9ZQqTUGl0zbSl0HvdtgO/li1PDJpw2/1RJ1ntqPK
w9sazU+z5XxZN7QUoaC7x8lG7cRD/e8hGeEQF+7KoaVrM7A6/A8cqoWB2t0GlruDIrNyaCk+YzOa
miZi1mVUooCK/xd2oOvKYjKhoEZotQlRr0B/txx3cTqNF3mhTCey5SUS/7AdZTQ99JneSe2aE1GZ
2hfgcg3SUFFzYrMfG126OUfsRjXEdLjxLe170MbwEXrrdd1OkWLUzMRQtkumXGbZfYc1Avpi7rpz
S0YCjaZrj5ZLO5M6J2J42F/jWJpv1k1cCswGvCGMV5p3dm9f6wD5A8NYd7/JSCADAo6F2CG9uxT1
0R5Zi7pJ1p2JMmp4SC0UP9yQhDZ9zJ3qFWeGdRUPGQXEfd/4toF6dK3awY055cGLb2Gj9PflXu6x
P+zw3/C72AqrOOJMHvIgTbELwnS8TcXcPjShG4a7v/+RIxv9jR327h0RLzRsVFkXncvqspycZ610
ztYNLe3zsDRqDvJw9vDtelVqJBcnfV1ZRcYxTXj02q1DM9avkCPu1eJ7N0XrjkRjWal3K4LscwZL
gqq4ruJzqzl73ThV2Dv2RaVTJQ+Fqs0FN7/TxMWFEBGm0+PGthR/3aEoo3bhzVspvEgKzEXyGOrK
p3lyfqz6mjKu1raTUUOPlJZV3gmsmrC7VLAgWbdXZDwsDoJmUCJl76Vh89ONsAhP53xd696SYUzm
kDaKjxk4t36JwtqcfwoA3K5alkXy4f1uaWLHmNJp2YmRez+kGLiNaJ2tG1u691HWzgsUMEkUFeS8
tdD6jr5ytO6VpUs3vx7rqe0IJp6FU4jmW7zPFlnWdTOXUvO26wotmCi7w7iDEwgUqGoyc+XgUoCG
Cjq8IS5t6B4P2OZkGSeAoazbiG/U5HfR3zRaW/QW0T+o0zlOCV5W9+vqqW8cs3dDDyoWwTjd0qxW
y23ldoc+iT+vWm8ZD4RwOqJzSN95M45OW+SS492sh+uK72/0hXfzbtFrGg1a1l7tJ7dQSm5qsfK8
kuFAODSLNM9Z7cqKv2mLHLwq7tctibS/QdI5kVsx6zL0cXmbzlNHWVe61qTdrSU5/Ht7GD1tAg09
dZcgHNYd4G8S1e/W2rL60UZ6nb2Nr6HfJDdd7K5Lad94x++GLvwm6pwJ7WhbMXKcq4zL3k5XTlu6
6pW6ABQZiYm6MjJeo//YwFRZ9x2lapCfNZqpamQRGDI457Y/hxdON6w7BN/ISe/XZFLsFld6DkGh
nOFlcY6AmLdq3jISCDni0a1DjsDBHMsb3DH0i7Qa1x0lMhgI07ZYMwG5ejiy472STZDZ82JdvMto
IB4QSoUVEGl+pV2rdX7pF/XKRZGCEnXtTq9qNKYdA8Iy+Plfdr7ydaJKUenEuCK0FXuwHMRNGzWX
LoCGv3/LP9OAUVCSrhwk6EN0FSkbCisJZqjti8YwRuLuQTXN5rE3U/Uaj3DnHl3HrTWlw7UGfe05
NPXhUnVz/bmM527a96NhdmdjnyMfim7araFaKKDWrepjFlWH99OgKsUqYKulSnGDInozolHFUtvG
s6njk1zm539fjuVX/+FhIkN1dL+3aoBuPWJu6We9bi/8pF1HrEBJ/2M+NYVlXqZG1nuz+62srPt2
XvcMFK6UqQ0a7d0WLwlvypDEQ0FOd+JVCyIWCa/3SWCKXlSXaG9WQslVWaESXlqrbnYoRB+HVnpE
mfFY4WGs4K2BMSjkaPuUzM+fP6RwpZAJ7Zb91swlMq9NhSedk27gzKzj37yxnt6vCrz5AA4zq4I3
YraffeidCASfyNOW3//7HsRL4uO66KmvariilN4IgPvBLXoUOKdtggJAltbuqr4jUlAf/0hj+1UB
chGdzqGNVG/wW/eG+mEtVh6H0o9w7SHB4o92rDX4V6noD4GrnRh6+YS/r48lwwABeZRVq3IaYicT
f64VMpZNUzk4UCAPXp74I8f2j3TG+JMb5Y1elXA42mnXD5m1qAGtAxuKhYT3fv8UbtyYGJaWXuMn
0Sa12zNMOJ7WHGG4uX0ce4J2rekJM1c75SxR9X0eV1/XDS2dMzMCrajvw5KfEaAsuuagVOWqsgdq
gh9nnSlBBG3f5eBNG4EHaL0wREdQtetmLp01fi2Ugokj95/b5m6gkL3NFP2U4MCRzeIsO/VdrlVF
gdVmFpBuYxqedTi5YY2ZxLqZL3/z3dhzMiNXRWHVQzj8SgtRD5xVc+X3lIJ0Ckrh5E4CUSnpEJEL
o2abjmLl4NIJY+I2P7V1jjgACtnYC87XtShWPVOwIPm4KIFtjj2CV8Ib6vl70+cXuAc/rltvKTQr
dIiQYICDHigKPk1DM2yGZlrHI4Su/XHidmakcMgZPdITT5niA/ajJ66NI5tQRh0VkT/bcYcYA/zN
59CyrpxxHU9WyLAjrbHt0fShm4Zuh4xK4P70EVJYd9LKsKMYMhtqM8xb7YILu7Wve2NlXMqwo9rX
msRIYG0ata54Ff6HoZ05u1Ub5TfAUVq1XdaXltfMs3OuRvrjYE6n1HmOfUwpMpNZH0FlxAxelp+7
Xnue835dRmdLcdlXelwOJRgyVP2fKktDJWddq0PYUlhGkdWrWAdanpVjxDj15t4U6bramJAhRyYS
93rWQN2CQjxvjSb5tJiSrPuYMuZIzEESWL7NJgxU/CbV/ayo6/a3DDoauByEqBByG6liXbR1awJM
DfV1p6yMO+Jjqr0ZMPHR7z9TIn8ua+vTqg0uo47CXkzYr+gMPdj9xi7qbVTb6+5jGXbkOGk5TmZq
eVFRXqpTdZlW9sr1XkLq3YU5TE4cN/EAf93GT6Wvk/s21bV1t/Gb0NO7wYNkTLu+YE2SWbmM7L7Z
lKa66lnLyn6ceKgKkOgdE1edOdmplK6nQllHAxdv0njvJm5HQWbOSOt709htLRSRRVasqtgIGXjU
dsLKAvyKPGUorvxZ8RJ7HX5ZyLCjUEl8awbCjHuX5Z8tB0qAbvm6jSIDj9ogTbFFYUnEUH/2O/VM
r7P7VaEjw44sBLsm0xiEBzsnR11qO/aoT60bW0plcQjTk6FnTRxc2u+zWP3ch1n5Zd3g4uMe9IfG
CXF5EF6NSBICPSmuxeUpAZsjl5qQItPRlLwfEzj3eHZdY7n9NKwUIhAy8EiFf1dkWW95WYedRBzd
RY6zX7ckUlgqka0qgKwXpYASlVChWS5s0yI8rBteujODIOxwP+dzTma7F6Oa4vCkreMnIrP+8XOO
imY3xcTcTeWz3ubInyvduhaekAFHGvj5qE0pGEy++TomVJf7zF0HoQdh9XHiGEmoGC6yVToFm5co
EtaZqgblutteFl3lThtVgYuHh0LVjWGm1/O6/omQlU61ETgGQWThdtYd5mk499tyXd4mY44afDgb
I+4sz0z1614PPGBpK9dDCkyVJlvkLLUf27SKc91ooj2Km+veJaaUyhaj3urNHFq4LmFD1sVPyZSu
XBIpNDFzizQbBxmcIJRbI8H6I06CZrsqMGW8kbbwHv2cFMWOUK9zm+ACN9JTGtTLyv5ewxKmFJiY
8Y2KXrLiuYWqfFaM0bcpUtx12ZUMOcLphmPcRPOlLEN7izJedkfrzV/3QWXQUVloYxiorLoWT2Lv
U6687ZJCfFu17DLwCJ9wc+gABKAYYOhbPN/KjTk16+oGMu7In8ZwbJB9Q3/V/46+a7fJhnndfpGB
O6VOmyoKeLJhAIFTgprksArFqVfbcgH/YcPI0J3RVGzaKByImWmE13MUB3B9M8PActzqy3WZnKza
V5VmxW+AcJrg6o375gYryFWdNyHDdyzMObgsllOgFto2q4N+O1jTKX3YI+EkI3h0vaB2XbIl05D0
MPGrdNuNs7kuA5ARPGXO4K2GsmRS42rQWk9jbr+s2u0yfgdPV3uqBcti9JZ5E6vxcNPbJ1V3jiyL
jOCJYVm5acKWNBzx0ufzWZk36+q1sgxRrKQkLTkqYUhrF9s00skWy2Jl0VNG8NhjaQfsc8uDO4vp
WZvg1WLNK9dcynHrIu0xIuZzdn4ndqU+goB15nDd6fimOvnuoaXUuY6hG+WVMBZX5DHnllgHyBIy
oDEdImV4UzjFwQmqMnK8NPa1lR0PWYtoGIO6cUtqqpZlIiqMzD9UQ3/do0XGHpnp7Cd5QCLqBmaw
83XtNS1W9hFl8FE8WuFsjbzJ/am/1JBm86dTvMUjASSDj0JFdP/ZKi4Wvr3xS8X0d1Xky9CjdHQx
99OZdWL52d4Oo++5g2jzusHtj+kzXtdlL1KDp207X7gRSEzNLH79fewjN5GsRSSUKctANCOhNIbh
53LO/Stup2hf9P06eRK0Yj9Of9R57js5a9OYcOd1rBEP7uKc9vcfcOyjLv/+XYQ67vi/ObuyHTtx
dvtESDZmsG+Bvat2zUNSSfoGJenEgMEGjAHz9GfVf3VCdzoSaqlbaiUUZezP37CGpNaaYOVd+aCg
+rYm/Fh+sQciVYMKWbDh0ZykoL3xb003H0JjYoT361tTONPPdYo1iS1MYdHoS8teHUtd6K4GJVEP
P9MUU4nAenWzwBr5DG3eY/In8R6JVEGIAy40WJQ24G+rRiNEAFN+bKfvsUhaxl0M5g4GKq1vL/Co
B/C45vbYVtmDkURTRl34HlpEzb5KtYxgMIbDwYfvDin82rmpJzy84lNRT+wWPu6v/73Ff3NGya5H
1NdOSiizRiepGEszHYX2+6oDSOyyaaIHg/oelgRfkqEMLX7KIpvmbtTBnMMj65g+TLwHJhnTQMw/
xKZcmfe5m5OlkGH8h0z3dwvEfj1N8CNUpBsRIJdg1i+++p42SdHaJPrD838TY/YYBVjZoy1fvr+8
dK9JP1wIPcbMAKz+11ePojLo5PzeW+yhXG+G8NJwYQ8ep11dCrvR0k9Uxqep1/fCbNcV44d6otEe
/gS0dNevCd671vAqsQNsqdEHPNQ7j/YIqMEA6eg1erkl8GqnTpMbHWzHQGHgGf264g0dpmmByfip
D6aboacvSSuOMT2hk/zrs0kYzYGJAqjBifohieR1ekxnDvauvz55a+1GJvIe1Hn04uLunutUHdom
0V6lKKQSdvcR2sRr1adZ44ZPq4cl1X8Hr38/O9Ee/7QG4wimPpZkXvxrNVUXYfpjTctoD3uKo6Af
fIAXt+v2bsP4Ghh1cH/vziWlMBuMF0TDVIfv0NjtHEBF8NANHe0BQyyCV86cJtGJc2hOJSQ4ud5u
xxZ8jxii1bDyUmOnjGX1PHfusa/ox0Pf8t1Q9P/nWqicIxOPOJcAI7x4QuypAdem+O+H/3sQj/aY
IaU6wBEAWEGTOPxUhlUGKtxVN26H7ueI744mwNnVPI7QB02qyUNyQU8vPVvUoVQRkkq/rsw0DHNf
TviiE9woilkKALaqsDvUbkEn+NenBwnRirwvTaeGl5ixS0KODSyivWBRoO0ywHMV6bPqy6yp4ic5
C35wK4a/vreQSKDhwx2f4Bdz0+j2DaYrhybl0R4zFKyALCuBz+k6mNnV29LnK/w7/3sr/iZm7eWK
NHw5Rzoil+uXoBgmcwtvmGOfcg8ZSgKDai5FqsLMpjNmYX7axP7Hoffeg4ZaOPYQGGejmBPqXg6f
dcT+kIL+ZkX2mCGVkHlr3ms4Xk9FauINMMflGCA+2mOGCGdBStGnOPU0uO/02xr1H44tyO5YIsaS
JE0ZniySb82Y/oAZ9rdjj96dyZm20TJCj/QElpfIGDyQTvNBhbJor1HUwj2USRO95+LpC6ZQZ1uP
xyhv0R4x5OY5qYwNEQjhQQtsjwozgHuPHcs9ZqgS87wmDqsiY5JHenrULjkWwPeIoSmsRxl6GsGQ
BbZUahqf7TodGttGe8AQqaqRcYb1hjEnDLN6lnlm/uTA+Zuzs4cMRdwpPdXvN48axudGsfYD91N5
9PG7fDaYFZ3KHuvSdDB+VOF9J4414qM9ZmicpesosA+IJ97QLICjwS1fABs8dj/scUNWwLGpjUh0
gsfwQ2SrQlT8WJzdyxXRMdoUZyNGci4wmdmq7xXzb4eO/h42tMUC81SGFYd/18NMEnLLqUkObsXd
nTkPlAiy4sVdkj7ADOgV2uOnY++9y2njd8+/0QHYDM+0mWRwTnSXJl2bP7GPfrfRd+VmnHgZJyWg
X6md32A5XGEC3R3cK3vw0JYAOt1VQCOuJT8NTD6UyzHVtmgPHYLua6CjAbPhfpjDm8SVJKdR9yez
4Pe75p+zvmiPHpoCOGMv/QicYFhFsCHv2Q8Z1qbOxFRVx77s3rC7ciP0nGAJAjr9Agv6dMnmIDXH
qpV4d4mSym+oNYGCIO0Q3ZsAksQgzBxje0Z7GJHhHjIjDsuD9tmtV+ybGDp98M3Zr/mnpUlT1xYT
0CEeeU4Uv4yNmYtDp2lvb00w/+xEi+TW26SYq7LJI5X8yXfrN0dpr2EUw02DV+Sd4aBo3WeNrcGn
cnI5Fh33SKLO2rkbwgGOD64+E9m9btsxKhLcKn9d836mwQIxHYwSS64yWXcmK/0xedVoDyRSXSth
a4lJYiD8lPMWVrqW1we/6D+ARCtZ5yWFD0aSylyM4pEkxwbm0T+QRAPaw0pRtMuSVmbYmH8vfzIo
/M1W2SOJumFRSi6Ah3SNGLKtbdSplcGxAWi0Vy/yMhnEylNElmipMkbq22Byx/Quoj2YSLcq9ZKS
5ATbV/0QaelOYyLHY6c/2t2kMLN3LF4pnh5OY0bgwG2G8eXQ4d/DiTa9wt1zAkJx7jxsEbeJZ/Va
j8dygD2eaIgr1rDuPUUfv4eN+NzyY9Yj0R5LNKw6kcPwjkr25dc2qSxaZ9UxLapoDyVC7dkNm2nR
M5MbgLJp7ce7IFnFx0NrvscSiT7o1Ij5EOiNALOQKb6GKFB/LBXdY4n6BPZuuhzeRwjsCnqlJ/dH
BuhvDugeSlT2XMNH9b0IdXF5v3XTN85Kdawq2iOJJiQXijrkoswNwYkY99Oaabs6tuK7+3OYrZzK
UaHJ4kR9apKhAXpDHBN2ifYgIgUfyVFwPF13tlBN5LPFHKRnR//AEE2V8fgHraeNTllD2RdWzYfQ
MtEeQWSMUwKuzvigE7lVQ/iVS3VsxfcIIgpHIBG/9xFpWT69PzqJl/Ohj7mHDwkpNJkGRPJpFQXv
m3sZ9ce6n3v4UMt0EsQLR2lezlO+IhUSLRmOhfE9esjYzg3bAJ6NVs1TqYf75U913G8y872NmZRW
JFuzITOvGTnBnS7+5myAbs5WLeLDsVV/Dwr/D57gTUmCACXWCZCHS2mZymr0QY89e3c8A7J0veoq
fNFKTc+tgjcx4FC6+O+nvzf1/6Vu2SOIdDfErNQozttybe50P5Yf4nEGwBJEi6DNRBumdy0sPn+u
fcIONqf2yKKpK+dmmCVKa9vdbe89mBIiZ3+I8e8p6L/9Rrv6dEwYLNpqXKsgD5MP3Rh3UMAFyENl
4RylrhiWNQ4yPW7W5GWZRtA7ZIE9thH24CPjO2FrHsBPGCjBHB6rb8MUsz98q/fd9C+/2R5+RGpQ
iucO36oPk09mnFROaXlM+Tnaax8xN7aRkCU7rXZRsACPwqIVLj12vPcAJAzWg9p7bOK4IY9Rv4XX
iR+iY4FpDz2COPNaigmvPvjxMvfAe5b02MW7F0BaVx3pgDbvEx80mLBdl2fghds/CDr85vDtoUew
qeGibyw/rSA26FPNKf9IlMHId55qOHLiyiTDOdWtx9zDdXw8drXtcUnEmhVWkWjhCBfF8AqJAnFX
Um3JwY26a0ERzCPh44FTkDRzn+meLllA1bF4uIcmbQIm8mnZpifWd+GHOXLNYz2PTXNsp+7BSawm
UgU1NlOaVLmVfMtsTw+OyvbYpLCfwkVKLEy7LE3hK3bTy+pgN2EvlJQkgWi5x8OpaIYzCbqv0+aP
4YaiPToJNVYwzsF7YKt4edXqN8uMPpYO7TFJM2AlfeVxHZTCPhvVdY9UEXoIg4c2869Xs30P7rVs
4WJKYGa/JPyvdx7Of1+ev0kt9r5pq6G+VUQA31cN7ht8iBqSITEfWDH1rX/97x/ym6i/hyVZ1VeK
BFgdFaxvSKCnjGp6rMDd45KIBY3IzwjLJBlV3tUAJus2PrrbdzdxQjphVovgmcRMZgYCkucx7Jo/
LP6/rwvbY5NW1tXJBAcrZC7Lt7BUdxBJPxS/2D+gMiUEHDnkE07zSnOILz8YGR0q+tkeKJNSzJwN
w5psG0FzuJYhpIjsMYoS20Nlpsia1LTobbUbWzKOypz6Y2a9TOyCutkI6UgDrEww2Q+QM3w0aVD/
IWf73bfc7ZQOZvHj4Lr39rAKwAXlp7p0f2pY/O+y/mfexPZYma2epqaeI6AfupF3106SJc0CUQXR
Vdfa9kmTsvOZEYigOa/q9GMABOlc0BhKCNnQqcoVDiC4978PA6Xz0pfhnzQMKP1f0vsvb7eHwUnB
NyJnjDzAQeLlnbSJnbKaN2GQucnJNKvHLnmppVNVThMTm2tt2Gr6q3Ce3Lxlvd8ghgtgVOMp/t8K
VkcT0epSu9T/9LVORQb0tCqkFO4ymyn05yoO1FT0XgON7OFw76Cy7qAWFy+BhsaOq9OsTPruzWxN
wk9iqdeuaLa5VHnodPktnn2vi1qp5eNKeiXvAT9MXVbyoRpy72f3svh5S3+GqisrCGA1arzRplse
PVz9wJipFE/uIMa1ybstTiZ+qwJdSbjYbqN+w/QxXW790hjTZQuNp3LL+Dj2K3zQCfwA03XqoBoJ
/ye+nuGsvSngYw0FgJC15XQNl1ZVX5kFDbBP1odeXHnP2zAf7VjKj7BxHJ46g8LvceNx22aKJbq+
ESRqyINuRspy0aObfReYqlue4nHQK8sqyOLECGDUCDRFW5i1dnmrWjbfuVGs9V8LPnZ/kV4ljoJE
loz1c8BgsnNXhZuD6hJ1JDXPLnKyx9iWAqadhW6Z6fPoiLYXZPSSZ91quIXhT+u3M8xl4bldxGPZ
2lNUSRP/NelgGdJsbFzY+sKS1HIOwXNlFxgeuE6J70s/lPQnjBbG4QNLgXy669t40Y9BlAbidlwC
0T06vs34AHxWpctg2jzrOAdd32/vL4kxXpenYDVUH+bGxeZRNjFvojwa4LjVZ91EzXQHK4GEv6lw
xODJWbWV1XVDsMrgiNTyzKutNH2WAOX1Il1Ml8ep69CESHU1N/nSLdr+LcxSju40DRrS/mwc7C2Q
znxiyK5jnhDQndf5VZcN5goQaWrph7asWFj0RvJitD1pimDrKL46GJow6dORqXKyLc2G8Uw3PQxp
ODzIuY6giCg78aWMeC9vEp6OqPRsKccNv1DQtKj9hsjkCe/eF6e/MlgFWjC6jLaYVFx/Ipsx9oqJ
LrhBR3IM0KatOnLyYx890aGjl4nPbMh1Z5owo75z6dkwqXgmIrhJZ3xoYZEporg02Ty36E23cHf4
0tV68RmXXNKsCzCvUpaMVxweGWdIyKVfQP3GzLYfN5PraqrbIiqX0WeUd/3V2C/s8zImPs5s3PcK
QOWaLwWsjqW76uOI/R35dPy4LdU3OPWRFxjWqAbG0M1WFnEaSXNthh6TmnncZEbmWHxgPraFFsmy
ni0kT6qHVYrgHMDcQV8AMbRfhoHKm9pV1ddQUbyZUpAszNslWdhlEmVtXvoALl55RaGrU2xtN4iM
9p0YnwfP1XNrwJXPxqWkT2upeFXYhhBeJC1vYN7WmYsRW/9c9gEKNh8H5VxM2r60dkiufQqTrWJl
6TKeg077/jyN1C8nZNCxyiC34X6MUjNyTyplqgwolKG5lZ3DHM2AJLZcdKNMPpZBq6/ZVmp7wr3r
7T2QwRfNl/EH3aQxV51sChvMUiLWDOyiDJ3edBXhj2NqMUx5g1nRcwVGPs/Qf2FPiRVtewMLphh4
ANnY+Myilb+qgSp3G9kedKDK9Is6O7fVwZ1pG2evYTmz3uoWjskZ76HMlM+ShctTyBroHLJha8/d
6NcV5s/Ebx97zderFHOSuzqqGl1QBpJxHKGxcSe2pCX5mngDxqRR9q5NlkT/HJdWp2cZu3TNhOJj
mAVG1+vzICrMQyTbOvw7AmsZU0DF6YkucakK3+kZqKBV1NuLiauFFVASBruOuHF7wQg3DeAyIXr1
xYkJatkwxZtZUetquS+B8MWQm09re1p8yHzOa8hBZcolyl3VbQt72yxmc5sxsL1vKavYee6a8U14
2BkufuTj9aCA6r0Zvffj09LpvsTcCUDf5Lk3vnH3uI/K+N5Own/0oqf1OdhAvr5qeADdhVwNDM5o
8KlJfso0seCQC8JKUAJrJW5aB4G+i4ZAr1JZIwfWF26CEtb9NNeihjMUJc0tdtRwX/G6BrV96SQm
sHDrOfmhosuzfjdKe2RxY1juVE//ilKoz6Gl10mozL9rp3zkfTpU7S2TPI0LSGGSsobyxkSLOuLk
NBn5swHw/A1N+60AIQUbvRJiyIMUenYoEaL0ucXc6lNizfxdbO06ZLRxqchLUcaXvmY9ZPiX9T6y
xL3UDXCuuRkhC9irht3aeZ51Fi2mu0XXRuYTqHQ57VtyiawWt6vZJlIsPIGZIccfar70tur/isDh
fVKmr9Ymi8o+MUVksO9fABKz0fXINqKzNbWkOjetEk3eLO0cF0Poki+0FAm668G0bjlOdRRkJnQD
fcOhcmWxChUMd7LdKsjoNZs5K1vW0RWgVk2fYevZ2zayEEUnG20uFYOHcB5wFw0Z5PfSa1M125RD
jmKsrrkS6T2M5AaXmTpo16u4aurohtUz7V0+rqOflmwk3rLHXlVplC8ankWFUK18boc+GYrekvqD
DEfbZqRc2JTbpp0y7eAIlo1JopaHoBGpy2sr1MXotutu1zTd2qspVYF9CUO6uRyQHIz8mEQaIrmv
2ZnzPjDXddOk6P64qMug9fN3R2etz2McN7YQsaQ3ajVNfcVhYTOczELqok24zVk0I6WyKjafZhgc
z9lkcQ9knrZfWj6K2xqs8Ax6uE+NGuBlW7MmRLQHjUYV1Uq5PYfIOrIVh7HMmKe4qGfCm4e1rbqs
JmohsAOfryeFOiJdaJoxQ1mGn2SKUZSPq6s/+x7OwWyN2fVazxydmD7B3JtNuMtc1EDhM1iBTX+e
iOvim9JVsczntbfuftrGcs4TK+Gp1A9VkJxZP4BiKkHzC12GREYuF0p0OuTt1DUqW8NtVeeeJ9Pw
wObKuXyaOiavzaagK7zWokpvphQ5STYM/ex++rCNRRZtLdz9ZiTiS2HLhbfFMMiQ5DVF/gAJ9pWM
n3hVBrYYKC9dYSS8OvFCq/2AXllf5xv0p++Q2IO3z+Jy/ntxHBo1JipJnS8Ku+k2SQfxgK7sVl4F
MRKsq9bY2H8Q49jG2MvhQnItJ989DdXMPvdxH+KM+MAgSxFlMOQcMrQdZuOhqQtrIfN2xQIoEZxZ
KSJ6gR1kKwrGiZQvEvwn8tCJeEszpATyutM0CLECXTg98BCFRlEtSynyvhX0k0uDVaH/VidKXwcO
RpuZrpG75iKuO/bQAqVQ5aq24N7Mq1WPczhhFFpFEHLIkg1wvetYVKq9HSpOP6A/P6c54qa+SkPK
H5vVk6lokr62Lxsdlxe8N/nGeAlhRAPhg/pCNtihZBCq5fP3bfY8PMHQG726tZsWXzRpbdM3EIyT
8TrB11dpPqZUyG+um2COutWY1GZy1eJDzM3aQNi5SsgpgC9unftgIvosNRR2CzdOzt9CZ8qNeSR1
OBStg5odHNI4uaulXmdkwLbVtx20rj5BLYWTLEAq7jMobqQIn2m/fhWhXmkFoMmy6Gs7I0Bf23bS
5mRHBYYc3nUWsJhv4goASVy9J8eGoH1EHFfrq3HgGd1uvkK9Gq5edZd1hbpuMaawbSrKlW68oFMY
RflGkyG6rpeQI97MYQXV7mny0zXdEpSCS4O06g3fnMW3MBPvxh+9xhV6FSfRNnxVIShGOUuoXJ98
XHn6zObAVSdIBZW80A3pzkmU0s8mpNNDxXD3FyEdXIyKoZvAgWAgFhdtNJRbIbRx7rq3a8MKHjU6
uIgKiLtnJKPM5fDarMePvNv6/l5B8Q0Z16xXtD+qaTwTPPlBlxuSzK6rWPuxCePO3TUaupafgzaO
zOc57EjySNdp4deecvZhZjHrsc/a/tHMY1xfj7D4iQuk1lTlAyT/9Wl1kA3PQYAg4gdjwBearKbb
Auifd8FdkCbldBP1GH3kWzu0PU5Mb7ZsaGIBFG8K2F16g10vsP4Q8Qkea1KWwROsoZAONGWAE5QN
fVMlLShV+E5n5olfMD6BAFpGk8kRcBai8UM0tQk2Hbjjq/nSG9cs3wWEKMvvkyrp9reYsXPtzzDE
QSXvdo3tiDJV8KTMXRsSl/nUrOxkh3eXuLoWy61TdmyKdsXtlalRosCV9VR/jbok+VxyKqozpAAn
HsMxPsUJwKRokWfX4c70BQvw3xI+AMot620ZLYPxTxQml5XPxczU3BeIBZXGR3UcsigNCidThI1F
BTNVPoQ0H+aQ4gSpX6sKVitvc1ghhCQDGkf2iAorlEJmFNxvswLxHI1o0BO7tEDaSKD3nqQlAMEZ
n1sffaZhw1JkGoYGeVS1tXyc6cLkD4TZQReLwF46V25I+YXHcw/DhViso/giqjG0L65Cl+BFm7Rv
cxsnWqLSkA5ewi1D8EsRR8tTTKmsBUBeE9vu8VmT+naD9clrqJO6uaIzm4fHwDIaFjMiTHNjzLC8
wgMVpq29dlX03NdqRnaKfgH54WIW0VNKQC+8BrBp3vIRKff8ar0lcxZvXdfeeLuU81VlKcOoawt/
At2zkGwxcv1KQCR45U46UEKC3o5QN3VMF61xUX+bLkv9Q2tf2j6zIfTFkMIbhV1I4XKozktL0ga/
Jc9mafuHrufmGofQfa5IW/KMzY5fh8nGfzYkRcmakDaNc4+BiT0xVaft/YSv0jeZGhw61ZmfOtNm
W7MwfAm3xU8wwAbxzW/RmhF83mKxUzQXYTyET4mYQn3LMLJjyH1wvWWy1fEIEGfrQsgPW1x6ML8U
7BwO0FU9iT5k6vtKpXYnaIvaCA6HFRU4W0iwgV3FzsyqVA64eOM2fgwFHO6eYphmmZyhFa3zDYVy
W9TbZKvbba1ji/jWViwDYBpE8Ro16HRhEKG/987JJoOx1MLvbORH1FCBYbXNYCybfIpby/9ma0Cm
L4Rauz5WKdh4ZzR2ISwbmrjEr7DqGGZgQKhVeQIv+mc8YojvZh7wCXGIUoclh5IcNIW7oVHXJFk6
eKY7bhKWQ7+CvlGC7lO2Qm7iVdEUnRm4upSoNNfE8AvuG1AKIwCmLuium+Sqc4oJ9HQgw5CTYBhr
wAUQ5iD2Mq8oA5KeRMVQGmDZXCeH8nakeoMZOU3LMEeJx1+WahBpRsTCdd5zW39OIIx2mUw5hrkM
O/6xdByI6aEX1YdBDskn5VIV55So+isoYNsrh1MEmiaeQIXQ91eofiKRzRUTT2iuBaDJ9vOU5MGi
9AU/yT8xz4IToqt6VrKZQmRM69LlruT2KpbrRC5d4wGlBnWLlnmvYhiXNDMMkc4bcgF5hqp2L3HZ
ObhQLSXi5k0wLqZ6le8I4L961SPXCTGSiX6Cnyur1w44e8xqKK4qNG446oe6RMftQYmpvbM+JqfG
BdDzqbEmw2kcG8VfIniJL3kahAi9Ja4u7QrM0eOyGB0y/AG7LKDoqQXtmMUr2kn5tlYd1KfRJsni
ej0pYR7COPUfl1C5a9ly4m8nafT43a6kxI3RTZO8CbztQIckvGZizhpwa55WwlibCzV0QwaWTBA8
scFX9xOrOMnl1KeXja9BebF6hRC4UaWsP3YSLnpP6OQ5ftekIRe5q6V8JmkIJ6aabe6DI0wNMB0s
jb9fUVlf2LAMt74MI5ejgILcUFziNp1Ql6knDRTqN9q1bV2oFOlJZuJavDK4jN5gJt5Dz8rNI1LN
uV7f0KzRSKMDMF5R3zRmug3GNMGEdlz8p8qFzV21ddpkrSibh3423c+Wpumg0YygCBmlb7futptR
9d3OIxdN5jbq1tyrFcV+rNsAKlExvtkVb9rZVhn0dOryNY1lz2+DJqhv2l61Sz5Gag1uwtK5HquZ
Tj9gJqhkFrupSjO6RX64iqA29cXxdZ1zJHPlYx0u4V1UimfnKqBIoXzH1wKxc7u3rO7DuxbT7h9g
1KfPHEoEXzxHhXGjK9qW1yNtSXxFosS7K9i9jFM2DUv9EoOn+BxNZTVkY5n6L+Avpp9DvegbNTF9
Ino++woNl1h/XxhxbRZZu3zGICHKAJNByoaxPcKnIQ8SReYjQyMcHloWWIHTjBzqraLbehlwgT6D
TGODS5es6JW2Sbk8gyi83cw2jevMl6K9kf3V935bssnD8WyNyFKkV5OAxkSevLeEK9rI17CV1WfK
sblqXmuAmKLYXcFDEvy8ETjGPp86hU/RwI7owcs2fEjk5r+W6PZ97OLSPvpeTPRaaPomiM/8Mv6M
5fxha1uKDvMk5U0Tb6pH7y+ubuOhqi74MEHW2yTBiW+XzheTHZcuw/LHH8tgW+ciQQY95i5oa4CG
0Gj7yTbkvTgNDM1oODqKF4HK+bEWjj8GrOksrh4vbUaxbXFOrW+fG7Ks83nrWaROVe3RgJ1JNHyB
nQsJcX0zhjZ9FzxTEUwXysgEj5dy0d+jePM/uJ97gk6kjwfcCx3/qSGJ9ncUzw3+ajLMKi8RfEs0
P9CjR0uyCl9DiU41uHaL+zKEuguzRTOoGrTjOJWFEWkzZqGMyxUZol/v3LrWTR6jUf8BcBi2QpIn
0BKVqV3+Qp+w1+c5GfgPHKzwOkm2Bx2w7kE0VN2zbZxVlvTMPQ6JkPeI2ek31cGU/A/wi99NnXac
Kgg8T7aPa+Dj0zm8gMTqc8bEMUEctlcJaAn6G6HSgI5giwczcq42DL4cmQmzvU6ArPt6mJv3KSJt
rpsZ4YiGyzHPG7bnfw9zVBsL8+DTur7vnx4O4vXmgkOkBLYngFNmfFXiLj1BdJPy6zoh201oMRI9
BIBkewY4YOuNMBgznZYleSHlXSiaz4cWfc/+9r5Bv6XaAL+KbLbJ5ClIwmM7cU/9xpQJzA+NvSJl
+a1fui905H9C+P1ml++5306nbckqPDuW5SfLt7xJj1nxMR7+iq2obd3GzYqxbRXov+IOAy05/3Vs
sXfTZob4yiARAGUzDUuHeEkYpqE/jj17N21m01AJlIZgZ3fhjw2TFjHQ9dgke8/8xgwJzJjhnaeZ
Bt9gFjcVVLbRITQa2zO/Ud6sHYvB1IQMTlM0qKLfMEsbjkET9uxvFnl0Ee37JnS0vKPoV/RsO/rw
5NetAvddt3TKAJXp7EPimzzs7SEdGbZ3jIBoJLrvCVhU0bS+ob8IJ/Xq06GdsveL4BMGZgEFg6oc
PXuqVRVlyybdsYCy539jPpqIrapAtw8wz1mG4JI21TEpJpbuzma8EAIBrx4KXgwNWgwwgGFAcX1s
XXanc5ZrmW7Q8QIGT7zNAwZT6NIdfPbudHYrJPrR7gbOZAyv29SdWk2P3T17AvicbEOZcrw2Grrn
RTd/CWW+HlqRPf17hI5mEr8r7KXMbfnClL+urf0/zs6rOW4ly/NfZaLfMQNvNqb7AUB5OtHrviAo
SsqEyYS3n35/1d27M1e9EdrdiGtCIlmsAhKZ5/zd2f7/BEm/TowIVxQGIiPnsRijnsHhXWoxneI3
J+a13Pk/CFB+9X97gDlk92KKqeaR2lE4GQNVO3NBf+E0kMNgW0XZHJVvLf+cpfUfn8v/ED/qh3+8
ev+3/+TPn3UDcMCQpl/++LfnWvHPf15/5n9/z59/4m+HH/Xdh/rR//pNf/oZXvefvzf9GD7+9AdG
7yKX/QIjvD7+6JmG+PfX5x1ev/P/9ov/9uPvr/K8Nj/++pfPetTD9dVEXuu//PNLp+9//Yt9tUX8
x39//X9+8foB/vqXZ/mRVx/6+7/8yI+PfvjrX5gn++8+XaVlOqZNYsXVXDX/uH4lCv7dcZkv4QMA
mGSUX6syjcZb8ivNf3d9x4pMM2B4oudcPap9TZv317/wahaimMgPTDpvz6ew+F9v7U83579u1r/p
UT3U9D497+a6Z/zXCglCP7J91HD29f2xo/xappjN2ETbYgzHssjXB8+exlvDg9ZP1EgPn5KoYIjD
4Ana6tAzFy92yZtSBzd3QN4hWEInnbsh/J146s9K/+vbAnIOnNBCtW67RH38+WzxUEhOcLa8LTVm
2cXOJUoOf5TGktqAKjeE3ja3hszyfte1Ds2+bc7tb1SIf5aAcuE90zYD1NKBZ5tO+KuDMqinMZjG
ejkIQzn+QTiiD2LPr8g3Xxvzt0K5v6uc//utCOis7ZDQFMaCmLb1Lx7ZKFptzVzUg7tk/Qj14byX
NhRJWuWW+ceco7aqMvD2Rs8TBY5XQvUP49L9Lsb97xr1X96IGxD2z8IMfZuL8OeL35RWyMwZsIFK
DPUIW7PYD665iu/ZkFl3KJJdlTiFKFvoym35wzQa/VQ5myANa7AtlRjRJLLUL9og/3/aLLklvo2+
ElLNYlifFfwqbhWt69l1WE4HN4zmbO9K6UN0F53+nSb61/XHL/Jsj8UXeT4iwV/vvRVpx3ebdjxY
Fb9wJ1rTtfZDE9pvWzt7yOAWcMgCLV9aoyzM4mzQ2e9G2F7rpz/dBnYAH3Qr8qyI4vjXdB27jfJs
WPR0qLdwDSHr7YLhF8tqpzMTbsWNycTf31zfP58X1+vLpuNbtmkSDGhGv4YzzR7kwShNBB991XxF
L8D8KBUsqG7C2vUu/FvJNJROt/ymJ/jXz8pO5nNHgfXYIn993tcc6mtbx+7gQGJPQK0mG05poFgE
+M7QWwnmqv2u1PnXT8vNtR3mcbg2O/GvU2ZhRzYXCKs7tGSjHPuos1RcTOX8Hfim+W77dZswhG6q
fmNDYFv/5b4yui3ybT4l/49+LeOEHwGeD8VwEMwacfBJjd3PQLGiDmsh8vEQ9A2ykXWElN9HwWD/
blqqzdb+p7cQutf0JC44rBnr249+7TqY3Zmx49XTYUXME6Orebcm0Z2dqTZv5eA9NzMela1u4LAi
RAZFK87w9UWeAuYvl64TII0+/AxDFsEKu7Y/icFitnW0VM+lLK37bkXZg+voUwWF2DnayY9y0/PO
ZkIjMr08i72uGlKjlGgS1xW+QRIncTbqrCnScNjao2TutAb1akA1lcyND4ZdbsnUzjyMW/vTbmtQ
Kmu7oOYMTr0l1nMQMQeKAWL5US1ldulhKtJ60OpdNos82YvzE5OzdRMA8May5IkaUCU/laa/7SmV
5D05bc+NKeSDcLx79J3+KQ9FdM6JXKhjKAn9h1VG7wPNcYqyzr4pG90lGrFWm9qIemLI+kvdjsMx
ykYdxgHDNJNwNsM1CUoUnrETFU/TUgRtbCPTTO2xnt+XLe92JttoWnkkOiwBJwC6qEnnT3poBDqF
HlYo2ZgF1EDNez4RNmhksIPKfW3NRQkxiQ43ixnXYEWXaQi3aL+G7YicqArBlGGSS/R8sUB9qoo0
K3TeFEmulxLUY+x6N3oIgb3XBio8lEPI+7iSo8grNt6OZ3foMbO2+Vryis2N6UIESPQFiLZuKwQs
cAhmJPT2UDOTvds1tTeVb/B8bMtVhMUxrd11eejVZPmHppb8F+d3kX9xPZL8D7a2xfJSWfC551y6
dbnP/YWD3h5DoDAuaD0FXQycBHl9FTVwvduQ2NL0HyfygkJRHzxIRPfnICxeFjG1Oz1mhsWLbNHS
fBUr7H3sIISFcLaUFzKlujLZxCpx5SWLrDAtyNyIdy2KhvfbA3/KtDML2DPZItRIDNZQmWYKHfs+
0rPJG2sj3S5V3ItOqztGAgrY8WlFjFrCnIZJ5i+BPi8WsNtXx1doGzOGuaxpPtXoNUOOjRsYuRZt
U2d44Z1bwzvuZ6M0633bmV136YVa+rM2J9Yy+bjhelMhk/3ajij9TiajMefE4XnjQlEu1Gkp9Q1J
2uPe14WA7llWBK+WtXbrybOK6tFSi1OlUWR4wY0iDTPbz1412PeWaBfjSURZlX/J3ZHBR2tXKv2Z
G9YPJKYrOrRoc79bALnR7VJ6zX3je/aYzG7AivM3LOUp4ySCIO57xZWanEakLTTVz6HnOoHzrrlI
vdptvOSqQPQeq2LT9dEQa9gkqgwn+Lrcyd6VjUYz9gt96a4yfbr9ijmR69Yx1631rnsROpT+YwQk
NS9W3QXrsTLN5Rk/V2QzeSOasn1neltiEPZtpZNdF8FDWeVeep2JBjJdT7mCvLG2/MhwTvax3suQ
GQXYn5JRVGO796qo6+ENt6Wr47ZEqXcooCBkOkQwUonv5Zo5HAxqbY6ZmtwHx9Rtsy8x7zepDbL1
x1YLkm7HsjVEioye4wt8hCOryD07adzZrMsY+oPd3BsgKZlmmkcHrRRlzFh6QXYRweZ4pJdkjLHm
ubR3XYCD9lCHQe+l1pKPsd42TiiUZ7d6CPRxMvNB3yhahb1lhNljGZnGPvJqfQ9g5Z+npZqLZPAs
9ZPRtTJpo6i8t3t3vtkisw9jnlr5fQpN33qpmywqUi5ahmgqJz/aRJ6XJ5gs+mPtN+I+E5DMKH3z
CN1FKKOdP+cVkrcqrzvSxeB5khpb1r6VrvdtnfX1OWrVso82qDtrzNz7hTSsS6U7N1ZefgrITL4z
Cyc6LM3mICExhHFs3GXMkhIcgukq0nkZHdsvYs/evnCG9sfQnYuDnoZ2P61tVp3MUnonyH4RE29a
HCNQxXNFG5REgV/vJ+x4px5e5VsuV2fvkut7KUItbmtrezMtiMk4Gjtkg44mBN3rt/WwqWZ+mhSx
etlKz5RInZnDIcSScR2bO+8xjVL19RRFC9tya03JQGr1iX2PGTPl7DcLe5Tp/hhpVmIDyu2jdOw3
s/enO+yx7Ul6iJIYcRmdFmjy3WY0ZZv2nTsYH5WRsT31w3zplVXLXbgivt9Xwomyu9wlS0wbrfdQ
CtTGlls2u3BCXbkb8sAfEaxanJ6YFx7WqKtFogqCRzqELPJMpofQSb/yZCU6EsXNPNfOcLuEffS5
9t74o6Hk2oWQrz1MbhCSrNxb+6zV5ckbCj/kjjdwSFG1nlRt9X7iGNOc42TxZJwxFPHLPBbtkfPB
ulmd5pxFJio7GN7iLl+m4T4qqjw2640Tayq8B65hkQrlix1xsRzSRa6fIsdVjFQe/fMKw//NIbmX
XHrJp48pF4w0CirrwdFD/WNu7HW3Tq3E9O10brUrEe9CwUVzcSoZa/PENPgKbU8DESja4WSDcCQ2
UaPUEENVxOgDb6LSRMrLNhX+8EvXOfVtb7Fd94RXMGivvy8JWcMgP6K4QXoqcJfXq4umRzYveEOM
I+FZPBuFXz50NiqoXda78tXEHnL09NJhSS/EweupEdzNSaXsv89bM6cbT+e9ORTL/RTaXzy/zhMm
Ws2HRREMy+Zrp6ZCIUals2nstaW+g8IHOHR1lSKqMD8pBPubhYInHU12vCQbAxT46+TcM7H3jJJd
ny1bckvsdouHEA1NKILQizVx2U7SNlP56uIK0LGOZH0X2GV5P9eztuMacH+gqujnvV5lVDL8rmrx
OVD1o05DBqkdI95WhcSVLPvdpMdpD2W7MyolcUCU925WWm8uqk5mCS7PdtW8QIk+D6GvYzXVkY6L
DclFL7P+blvhdk3i984eGDet+88CfV9nie8AmRhepH07Isg4dmyM2KbX22WSH57YanqeQgE7iJd8
Nrx42hqe13B78dvxPixQX5qtyQPZNXcFAfu3PWMlEtktR1R01a3tj89uk8s9IrA1qYcprdfwqkAV
094mw/DnWGLKpirbwRzKnTJkDztaSCaf25pxfQFctz+g1WtM/l77iVt0213e+/Oe0CYzkaSrvrpw
rMMY5qeuqr4yc8Y4DwgttK8otIKOBTjJt8rUH1Hr2nGOrB1969ynfqTm16WuvrEF37KrPyinNdOC
1EkSlImszqN1ZQlqb4/o6odcp7e8moq9h9sk5YS/3QrZ7ghBCGISMNAGUldgA3P3utw6oBkkX3is
Yvah/IgM8xONC94YIIZ4ZP9LyeG6CjyLLOaeJNmaDanTbwE6NhkdfAogYPFe3C20JziwrDUNouxJ
jQ0KmDw6zrV1NxnmhhOc8pQ4b3XE3YcLBinQjyhHLUNJiSArcPDsmO72jifGQ9jWB7cLmMXR89wv
y5o1FzZPJ84qD/pNTeYze+JLsboZY3tEtA+ZUZea0YRviG1zefGI9I19VKJJZqAAjNyqSJSfGciA
FB6KIfhoo85LSS0/Lehn4nrGOdfVwadd2g+eNp689Wr6CseCm99aZPplr3IyLWablAgMas9/CObl
6DTm3myC+Tg1bK257p3DZnTNPlyZUbSIxjg5vnNeKUqOlt+UJ8OzcAAM/ku/msdJcOjbbSuPq9wG
O44yM0rrcR3TEtn3acuau2A2sxg+lmp2M5FDGoxtoslp1inWWq54W4J7ofqnaXWyO3ubtnNDjEoy
Uoje4NkrkG46zb7zvVemP67fJ2fuTkZnOo8Bp8DjPJTGuSyktQdJKXH+LOJZtlo/6WLbdiggnHfU
bt1nbtY1nkmTMUMoHrY3Bh2Zh14FVBiu/rYuyKw5OjzxobT/qjhZ7hdzQ7tpKz8xVThdFCLL26L3
CejbbHs/1gJH4li3ak/O0xC3nXhfvUBdAQQ3aTryDQsE2KnvqyCRszSPpTUZO2F37xDdKFyV1TwS
BFClWK8Prm77VGF1eAsmrNJxr+w8nm1X3QH/6HttjfuBbKa7stUCCyPamtSUpn9a5mJeE9QldVLg
xYtNKzdZWtYX1EqpS/zFfRQWXTqY5c+OBtbX3Y7UO0oAJwiqe1pmxDuBbbZ9nLcW/b9wGMNG0hZF
vyNkMohSXlX7QvdgPrl1dcyN9rPM+1t3Vu2+x+pyHkadJwM5gDF60+4ySOHfLWbkXlCl9E9i7jmO
mo2MptjwV3XG7CS+uXnrpsMYhSoBN2M4sKExLGVbF5ywgmVZQnTziiBxrf1k6Dc26HkS/rWiRFa6
5bkgxLBo8XvUkXuoJvqvaVnUH1WrNvRcnCdZCiUaoPwyuAhgtkY/nD0w0HavW9O+NashOxtlN7MQ
cyf/MnlzQNnr5vYOs2z9PJmq0IdsRRQaZzKkjFtkQPsb9rN3sJvFezAaR6SBI5ECTlYnE1nXsxuj
RdD32bg0D6W5uDpZpRfRO7CqdzRR7pLOqPHT0aV22a+T/zrjVMmSohH92ez89n2d3HZjbq9o9wx/
0c4Bj2btJQi4Akx1qrZPldWH8yHbFrvBMdvM/LZwxcXR4lUKojK4WaUpPkJr6j6icRnPiwqjXYtm
0mjslsxgN98u2eSHN1lvlCfKOi4BmfYkCpvRz2Et3DRbGeyhyzo/0QTSr62rNWN48xhX2uWdVSQ8
YkXBJzHnfWNM4Q/PLfOzveTqayi6700f9B98rPBESYVuK8TDmFidf7wuVRZ52JtHQ9pewkI07wfL
8h6UMQQ3OYD9e1gVKN6uR889xYs80Za7t3Pp2bxTwziQkY0yEyF4iesLZDQu9RaOe7VWSIJ81Kpe
3CmjP0rDGpx0qbLqlbCTZV/bS/EVknXZcS4v+1ZsrhcD9tgPhR1ut35vsk82k3ixlLN08bhW3ntd
9NaNypo6nYpmfDSWcP5ermPzQQd574JpfWl7PR21P6AYJoidK2w1E0vQfS4ZI/Nk2e52DomdeEF1
uz6bS6h381giwh9EngC0LgnMbLHrTVs9ETNgngtJsz1qtcWF2c92wvw8b05akKOSUNYef9mGkPjQ
THZ+wmvjnSeJFVF2+HVxlFJ3+hlDOGP6fc+JYTcbAnAWIdNmRilqT8qLt877nKfwMbebEJjGsuPK
wJcYbdFDU+GqIMkI1NPF8Tt0fg72OWUFWGTwtMyoUunW229N1tHktnnhX6xomr94hh+eFXsIYavF
Rz50SAoVM7mIGu5iLMurOiytR7MeNXLc6XXz7+VGlRDoCTeEP2gsQ7ZtPreeN6RqQzUaYSoZDpHT
Z98D2ff3WRO45wDnB/bJAPE45PjeUcrZRYW57hm9mh+nwlfLJfIR3lsOAlifoWw7Kwxfm745Yneb
ksrSByvyqqMebDt25BC9eVa5E8X8MLPh3i2LgzZwvEGNmtRL9dBR/MxidI/DMPyx1piqnEXbF1Db
GROc6/eISblbpCv2ST2HIt1MV+MiLLzxBS/LsWjN7FuP+YrrUljP14SKQuULeUcWzpEaq011aIli
nClD1qC/64SJswk/cNQdLT1V9O+46Ada0T6DhapKw0wwzvpWUm6shLTeQMsf8p6SGwUzEtDzKlqV
pYgcibyFwCrlASe5NZ3chRLiXtYmGn1yvQKF7L0ZyxNGrfCnGOQ0n7GXZAl2cmDOrPUxYPbp1nX0
gTq4jN7Sx3Nevs3azVNmDB6Zt5yjO8T13DjfSmuTA86o1pySdHTUjQSvWhf7vCxG2uTLPveCV6Mo
T+U2v/fb5F/cDZsKQ5b7m1Tnc58stVDxMLk+ajt133OMQnZUcZOvwU0xZCJB7ydTglWOYVhEu0Cu
P9YhunXs7MLSx+paHaZZ3nR1mSNp1dk+6+s6kZ6igF4es9bRSVCZexIPnhyF1B5W46NURUuj4uOk
56a5i/vUb9HJwqt61QMY1+wzUJ4h85Mt8z06wOlCnV7dSeV/q5uQ4MWiSmXkFgezLR7b1ngevJEd
q7ydQ3Vj96QSIHHe3lq5noJSZElv5WfV6+8oO5kUnsnxpg6jPQ0SFFuB9JJAQZWs5sjYdkZbHVpV
X3o2nJ3ZOQqVeSfoESjkTZExIHFd3w3817Hb+s1ehGBze639fj5HzfyZWy05vGC95i63loZDmUgG
fCQ+yk6wP3e4ZnYA9GQmF9QeyjgIqKMbdNFF9CQaYR/sTNivhDQnLqDw7bR5w+NYG8VlckwqfMXe
oj2//GhUkwsi6ELDT73CLcek8pzI2E1SL9sF8KR4A9iu159E4bTRy5oV2SeS/EGkFKu9vJt7eg0M
t5Y7XToQ2pHeOeKKrxyG694KlPheGE2+7QOXJMMHV+fB8FGRK3CVGG+VcWEQPWgFXvB6GQ5GV3AB
hGdJIxkKuiJiL8ys3plU3M0J48ZL18+PWhoPVji+AuFjRy2so1t1ZWrNUqaccrx3L3yWzeTHUxYE
exMZ9TvFT7gnb+OVErHc9x0oI+rWx8AwwOxcs7utjP5GTsJ78Oe1cg5iG8gsj7zWiDPFMRcPYlTI
yijCl8W1ot1oz+Yb8C1PnB3NbmJl0i+OQmXdTeG51al1mLkLUCOKRxHo6+eT9h+CS4mku4ygQv0q
GB69qa8zdig3OttmbzjU9GI8mbKoJBsO1SYjarg4XZ+3R8xAb4O9+ituoUza56sZ+gVLzA8A5+ku
C5bgjKPDc5NqMu12bwkx6l1DQ0+fFAhwXHN+D7G9xAub4WPgjONeOENzapbO4x5VYg88U9xtVTA9
BrobH4u5xV3h2Tzndve5qmI8+ZUhv2bs9zCKBl7KcixRYBOGACxtll54MFUk7quGUVdVtwLttkD6
xUAoNrLjWt3lInfi2SOgkIeRBBSSG75CK2+HYEShJrcZl3lf1Wk11V/ZH5ezQY90VJxYsbEKLPLE
a4obO5tsP8ESjoAZhuxeEymCbtqyzpG0gBSqTulUTWt+3qKxwfHteKeMlIarQWfOErUG/osG+n5t
R13gE81wHkgKX6tSFB1hr5PWAsQkfYEDkIjDpLgaLqfc3sq0iPqQBSrns8MJhwdKu3sZ4J7TTQAh
ZKhK61jYYtC7IscfyvwVNPr55N9gCVVfFxSsT227fLRLPewMkXlfRifCsa5X8bzMuUxYYo+VXqob
h9jfx6JShRVHDV7zDoXFoUd4931elursyMBmVbF0t4mvmjnI7rxgyKjMXO+vJoSfvb/JS6Pr5sPg
7CMPYFpujH78nABAv2TKuC0DfTFczJGkw5cUg+SKyEd0+f3ehAhJCYuojqGiVyr9wWRKRW2jrrKo
ka10sYpXgfgHryyWr10xeOsBEWZxZ4steB0QdsQT1vo0WOUIKhYWsQpB4fnU+fuiwT6IeyIrxcD3
a1XlDyWVtcsRLuEdn5/XbTGPjd/5X5hrvh7sYYu+z1ndvtlRY1wMj3HkNZbdREW+AyIBaNo0gVGw
Rsg3CDrH/2b4YvkSYEtORGbkL7AK3l5OTJUga4Eob1lZwKO2H2/52D1GJMawBQ7uz85uw10o2zUh
UcFNHduYT5RHYaooVV69bWruRo9JOmFTLYmMavcgpylPh4bomtkdypfWRypu6W56x8G7HaZoqVNH
uXgIG6lu8epPN6XVlY9r1T7Zky8P4+CjSmeC4M53GAZiUOD9oR1V3HO358fQb53nmbE9fDY7nF4m
SBw3MWvbCO467Jc7LEcAYLBQcVNPNOikCjMTfnE3Og/Hrj/JQaBd7poKr/PkMU3Hz6uO/o9GOXUL
SbNRO3YUq9XtlrRwpv4TazBuF6PL/DuSXBZwmsZovi2OUb1pmzlzHFEI8FupPtfWRm4Pg2c/4i5h
NG+kGkvhMF0Ilhm9pjiNE5ApVJ7Yees87LOyraHepuy+Ah/eZTa1kmfhpohKvx6TIMzzr5PdRM7F
aMVsxDPciUrnyi33JBOQyFAuKw9U0IJCBvZtzudWp5l5rxdfGOOh3OpA8ySF40GvlnjhmDLSfMYe
pRx4V5wF7SuMxvpoMRo2NQ0GiwAJDC9FzWAu0x+NW+yAxb4gbNcm8mUM947tBMmi+oDTdP1Gig8d
cjAUPOvRdtM0jGp35tU5eFW37Z2wXxOrWefYZn5bTINWx3ZW16eyoo4KN492I4Mt1c1oPfVc9KRU
RnAPlkyCdTENe2jP/OhGsxNjMIO0NjNjxxMcYFxWb0tY5J8mqxxPcw1AJufGZZcMynT2tu2ksko8
2HVU730iA6y2mI4QdACMOnMoEcV4BK3xcdJWQUJXDSo6RfmebIMwKaxiem86Pd76uWue8QQtBwAF
I7Fpn9LIKMsj1lV52nRJDycCAK4pC7+ggiLAJpjyG5gDeesx+TCtsml966VZH5bQ768Qali/k2EQ
ce3HT+oqK+lzv34vvL7HbR4O92GzWXe0l97PQhKxr3PfS9FEDkc0FyxCfww/Rqte2bLHV+K3g50O
pV/HMyvhgJp84KELnzF4AcWG6quj8MKv66IO+ep/h8jCcUqbFy8Rrihmyrgx3RGSMEM+u56+0kxt
eOjCenwfe0E/CSl8qWzK4m3gwIHdK56ls0SwqRWoGS5U9dMqwiWuK5rYPveqEzEyFB240Bhjbll6
j/bDSTCCY1dw6248LdtWvFTAJBuhAUrQZvrtkQE668M6omqJVzlMLR+iIF6pAaDeWcQeYJhsuipL
plLr05ip5o9l6BUwDkqYfBcM5u2Ud1tB+aqwOV6hthuFdSvWyzzzpFnyXeGIPA19H1AljgK/FeMX
Eqcb1y8ewM/JbPrhtSlHPqS9zcO2oyHLMVK5BEKoa+ZB6gua/J9FgTXzGI2hJw4zgTEcsnU2IT22
qf2Hqca37DjyMoRi+V7NfQTw1JbOKWQd1Qkz11WMfXflVFrCn6Yp1pdaennioDc+W5l15aoH1z3l
DIUeY6KQzPcBQVxGIlMlPjC1AqLXwr7XbmB+kY7Kdt2ATvay+qVIB9Fsj+QFbQNOPa4/YT/S57Eg
FSFmTkbABtvDwjMPjofF6Ud5XFii7z5TCj9Ld252Nsw45rrpQwbycw0ssOhVyOIhIBg27p1rtIMt
RoM9cRRxXhjLee7wkFIIeO3BXmf7IsoyetEuXme8io73VVtN+CAH1c+XRjbueao395JVBh2RVME3
R2lAWiW842IUK+38NA63MztMGVfSHS92i8zYZPLuYagEJIVD0gW3p/bfgrbHkJsvM4EYVZ89WW0w
PDtOaTyY5VIdOluUQ7xqNWgI9mA79VIM6ca1kzGBZqOVyCsURACic7SIWgFcDQf6JqK5kppN8CTw
IChgvCq6dKElk66aLSISKLXeciIDGsiUQN3rXvQg8assE79cO3FcLLJ9eLKxr1uN3lIUzanG2Bb3
IJeHMAc5OTCEQdlxA6uLCbQklT5u7b58DYprVSWubB99TXDsKu5j69sEZ6zC6LER2tw2f/Vt6qFp
rDOEO1tYJgS6lodr0KqJvQw9djilmQirHdNyrxi3bJ5CgmzL2Ai1hU29VeGXLRKjuAMBMy59QPwK
gKvnPI2zyA+YsjvK+9wkakWN6rnPCmDSwHXlHhhySeuejo29RjCmlBM52u7RB/Cg54O/EvETbaAU
Qdvum9z0NLXHsLwwZduZaGw8fINh0ObnwHaq9eBAIsKMa6HPQwbLiBV5tbEXVtHTNMGsydYGpO4s
tqg03DjUGjabPiUf14FnbyFFhE10j3b9bo+FJrQep9EevxmahLdi8YM1pTPEcAC3HnjxOjv5PcE1
xIyV9bYzYA1QLhkTRHmXaXtOyJPaJPVAQ0jFhpirsCELlqXfHg3VL0ef5LMh9irB1Z9WPSO8Me1D
W6z+yaZxmveV4xOXUDttik6Ip6wqjIF8DWcQ9OhjftdPSAXMNs8OfTnwuZgmeWsFw1s5z95XRQig
JAGBaKrekOJIqbJdZKQEE9wquflpMWLUg3HSA08CqAmxUfb7Zq0F5nPnNjQA1lj2OilnL79r6Wjo
RDlLAD0mLMRQKSMIG+V90vvOo69I+9d8llfsetW+hBrYIxtAb0Jm6hdlbnK/zc73a4Qn2O8g4ZXq
Pm2WXu5HVifO36citLLjsk7gN4Ta3DTbsG+H7jNYTLqBRj15/pq/NBS7XwoHSs60nPHRdkO4eln6
RChbqjXywyaqeT3T8EJVEOjiL2clYJF29AEgfDHBbAuCQTzraDA6TVFwjBYc7btKdshWqnDKyXRq
g2x+nK2cv/HCNnBPo64Nwg9JZivf/vE3Sq7AXVZfmvpFRGY7PTCWwyUbYKHcBD8kDQ4Fjlny0sbU
I0HF8HlVLRK/1RFVMfk/LFKZ2DOybEK/tClg81Nz1UNZeVvU59XjeYyXMkIJhTWKdzL2brv8wbP9
P6k7jyXJkWzJfpGVAAa+dTinQdwjImMDCZbgnBnw9e94Vcm87lq8mRaZxcyyS7qyIjwBc7t6j6oa
9aeIFFSQ7YjqlytT0WDIyiN1E7ws7VmwHlL+2BaVdaiGlpNuNio7OPzFk2RYN8xt23MjWDqqhsYY
NAz/ua9byd2wz0LL5ssiZXB80gkp4uZZBG53T4zkP6kp+gU3eUh+r+/c0bxVobsQZLkjGv4KKHju
d0S/GPUl5ztJXgJBdJru94msfvXC5kur7vgYQJPutlQ3Vzy2s7wr42EBZd7a2iJgN3QcO8v6KrmQ
o3noytuGBkmVZCV0Dv/bORtjlbMmqTqqZeYW+Q9iUZ6DvtGeIptvSOiwaNwxJBQkBzl1+KVn3Xhl
mjxR3MX7pfo0GVdNY0sQOSwMG6MttLcqlt5TO3bxGYMwQTFcW65lXKYkEXDDHdw5OhMqEfsi4nrt
VnH2UymTzLE61ruBqAqu4znFN7t4qKY1NID5MfZW+llys731ecyI3krnPnoSu+OwF5vNTyJmqD8Y
guxiEtjHlW9KDmkix7M9EFHauZ16DcdiXRFOQkiWyeuxYPlZbOtePEVl+jALm3W/oyf1jnlnRrkN
u+pF6vobwQvY/U1VH4cORVhNpnHpAsH5OOkoQ0nzhu8g2DhD7l5HYzCXwhnS64SL8oVlt1wxdJoQ
KU61jblVvvcYIVaZzc2lq3TSpjg526PsXBgmacf7OBblKVcM7nHpPRHWRR4L6StLV3XNLxTaj6zv
80OdZukx483+FeXRo8vNDtuZ+UZK4xyuiOQkgHuWRCCmGgiUAo2z49JZzgRGgYjd1WuvOthZoi89
8Oy1NWTymMi88SPNI8tclEL95c/8v+1XOcVfTdmWv7t/Glb+zePy/5WrBS75f3C1fCQcAG338Q8r
DP/SX74Wx/pDR760dd3VbcLDJfaJv3wtNr4Ww5CO6ZpYz13rnrX8t6/F1P/QkJFcgC3dhoG+W17+
9rUY9h+2g9jPP/SI2LrHkf8HvpY/S1H+G563PdfkJ/CYMvHRsBay776Xf6nvMPJIJ35c3hE7cwwX
Tjp1O5OV4LEuEOlJHOH6rGFvWCUj02V6p0DcenRWJplGSzuy5Y3DUK1Cp01WnsqrXavloY3vJEWV
yNDx3yZiIV75/4wXR4TzdrZr7VeiefIzHBN7oRtTDmOhdwRDjg3Rc2H2v7GnSP1PTPvffkkHn4xu
2lLCeGvmP3F9eB/NmWny3sgRckaP2+rGh+v0JOAFASCXBlAUYCKalnZgd8OaEEfu/AXZT/OUfbV3
Q3JJpsYjGbLjhgIb58WL5vAZY0Dbo3+MBjKfFblrU8bhY1R6cjtKY3h0U4/wv96yGn3J3BGBnBB7
gI6s7M8gAPKC+6oGH0fhEaASZTEo+EAkG/M8aj5tU3VblYfGmmut+6GyO7UkulHX10NNFBRcA4uv
noks2RO3sZgt+Arf1vPiR5EG+bsrAUB2XZjrzWYaw6ZENkNQNjvWa43jZcdqDMKTLuA4C4q+OLBT
WV0MLnfdIuur+stjRfScElNjLnu9jr441L030K1i5WRTt4S49timd6GFcc4i4ZfiynTQl5VpOTcx
Du2bmY0yWafZXLWgL0kLmB1gq5+VA3I2JshbE3thHwbeU3xtjunKmXL3RKRasXO4Gq8GW+P7rsfa
Q3ltBxsxiS3Zn8kDUYzlJkCrWROMnPx2q1HQgxoFZzdI2KeaoeyPVo9gIztDLPHHqJPuBdU1c2Kx
Hmet2aZBmj6M5T30pB2KdV0OBiTPqH51Vpxpi0kN+bfi0vc2B6F+YMFinoYBGGpKjPqFcBES8CzW
vl2Q3LdVc4jYQ+DFAo1SW8emdd8wN1X9zbxoXRC570ozmTN8t1cxul8ZLjPRI6ElWrMX+M3OVd+W
m4kmmqXby25NykH70bnesuqbs6c1K900ZwJ3RyKwDdXubFerHztSkiA8arW8p3NaWRV+cxJBdzol
4WWzHq4jGpEOhcgRjDGo7Wgo119c18VVDt+4KWPYzCTT8vfU7JzHllvM7zvUkMFITPFzNUfFjHwy
cVeLTUKz9Wk4suxzeyKttemXk3Yz0ZYwdIuYMRl83GKwN4wgX+dFyEkwT7vZlF+dMQTHJmQfzpvw
WfPiLuwcG7QBm+CbQ6QWusBSZwv3x3C7U5Q0PtB2ubIGBBILScpqw/oSDumqmvnIAmLZHkYXNIv8
EOtQK+Tc0G42URTsodufKpKb2DbN3zDuO/aTwPYVKXBem68LijexX7GnlFzep3p4HaUOjim/miyR
S0MLf4T+jO/5PAN55hkdb2jGjyqLX8puujZ2sw9i4ypIGUrj/ElG9TZBh/eMfOkm48bu45NBVFoQ
sPnkbhIBi/IypQWFHWFzLYrmQyTjS8Ndk+DqoCBp3FqkoY6uRNIrEHY6fEaGeY1S+T4hTp1sYZcX
QZqlH1ud8YDs/T1FIcuzTqlz1YljOsEvsxTRWzZSI3fn5idHULzXmuwrXFOsRyHN55YNf0ZmJGl2
nEg+rUc8hD28hFm5R5KWuZInRMxN2REqZmFoagV3twhna6vVxI5ifeFDjWKiyjoD1sb4ymwkZNI0
u1NvRNGOPUu6LdziaqaBtW+Uxe48Suovg3CEZZKH6VrpFrT3dNG78k0kkfsjPDhRu7H2yTheGavo
YbC68lm3hpUssvAV0othciBVkK17nUX7gSHMTF5pUOs2tt6vSps8h5QDkxoK1Kt3ayjupdahH6bJ
D1GLT7RFE2rjcbx39nkaM2aNmIUx613nvqxzz/e0bzKYuLGnxXeQ8ucrKkMXlQxOHZnuZgfemvTj
kwP/AKS4uU/t95sgBk+CiAYo00gDZ9cuhIWcnHv0mTtwW8/EabDHYTXFFYFXrC0ad4syXzEwOBHb
sfapmxG+NS6rbdni9IlWpehYlQfzTpjxqaYa2Sp134pdzOuewkBXz2fJSUUw/KMEW2GaA8SS8Hyo
c29hbL/JqjqZHn9XcWO8Jh0dAl7x2Ec5pK7+qPdA6ySn7hsbgBcR+pgIOHeaqCD4KxZBoQI/TuJL
YogLL/WzID8udvjTQttuwSt3OgaZRUna6cJVcNKzzFfdYIHpEjYbV9VlHIZjJfpf1VicA1wxLN8/
OoMI0olk5yDynM1Er+bstgJLSLvBMnnSJ6fjcbXJSu8PGbAfPA6zkXixjOKoo8STesj+KB8egZb5
VisBHJ1pRdAjIYGlsRvDEdoWzlsDViE1jbCrjgxPte2sm+yYkBh7WYYS3riymppeAFTZbac3R5Vb
Jwq9ko1Z/fB+RUuSxAFNDeUcAoA03wrpF4044I+eHenHunbTTaq1U0dyqFY8FGWnrrNri31hm0+w
TeHCy00QK5wupDkZEyuJ7E9nAw+NyD0ea41vP4dnlDTFbTKztmxLoEzFhWIfa8W0GVSkL9p+WnXG
RzXalOOYA9O2JwhD9SbHR9VIDzRrnZxwEjwviIhtnBAehEzzLJDa74YMNX8MTv8UlPmL3tmX2ciN
F+Vkyj1OgXtzyxaNOFuT6I0z19m7EGYZxTCtl6yJ6mEbk6iTaxy7+sWtwCFIIWDHKuKHXLu/yqRy
ldPZDLPlSP6TI5wbEVv+PKQubGnyiyLskUMvStcWifcLRxX5pctIJh+N9t2xm4dZgSCRY+5P0AQh
OFgy61uHuHG3Djyev+QD1wuHlXTBpqvvWsfR5jjpsGCVQrqWBUvnVOb3UDi3csrMRWVVw7Ktsk+c
H77XiW4Zw2X4bad2AKghzxEDHzfJ5z6Uu0rY26KOH2iTeY6S6Ja18SEQpg+XihxcPCjHys5F89zD
NWQqWarc456ikEiL61T3oC0sOXhAvA0w5j4FuuTrq94nBFsuysC68RP/8oivHYISsUpbp2MX8dlo
bypSyzRGv0i730lQnbyu3uPb2VC8+0sl8VMlBL+Wu9ITy9oQUfdklIQb4jk0/aiK3yM3a5lzEb9t
4exDZzroEOvUcHFEdTzwk8jZSWrato6AH5pZ9ystWs6oiOGdSy9zy8dedWzxXSxxoM1+xYNKdvYu
VvDQdVIfE7enR5uDy64Bt2xu+GjizYMEa23QJPwJdGITVk2/FAl0TzWRINqpZ9xc0pcjEYWVZq/B
6CmxILO4t4E/LDbESR8/sV0aliT0V1stCPmpWU8MLWSrHAf8OLgfWB6baxOKhgg4jcu/aYebUk9u
yiK0086add/rq9HqV3qrZRu3JO0wkXqLzhoaC63V5TaGg/Uld+xVPkVvnV5tIuLpybx/pIrYYeVP
7FTfOe9egz7SqGhpT0a2CCvqPQW3iuVgx9iZDK7bZRx+pkFlLeyMA5L+kpVH2ivLQe2FRIXHYJ5P
ummNy9KpPR/ShM++Dn5URfx5Pj2WCP6LqnHEJhMJ/gDJB6w4CpOlxZEUTcVbTrn1fjS4d/NsHXRr
al9ybmzbMHR3QRxr/tCQXlsBi7Ln9vs5+k2N1V0baV5S0T9UjnwxTXcbBoVPiQMnh0z97v5QUjZx
qKMRN67nXBSbtbKM0t0kOrYslkZAgc1CkWWOVFxpNal5voZsxzKpCBdJZhOGzNoGURxvEPGPj9gH
X5Iu2mqcz4Q/+JZd421i3xk6rxhha462wdhEUrGnLwFFVHpzZtIXjYoERMxeXKm6F1qVTqYc0dZn
IkyGV2Lk/Dy3HmTvbeNa3UYFf5SITdlZQE0HOiqT9dBO5oLmxcM8qENsaD91i84espLkSnaQQffL
aLnd4JI6zLQi+K0FKlDXaPet1X5UfbByaElZDTWMRt9M71jOUE2S+YOf9cMdwzez1c51HOEdKskw
l4ZA3yyGTzfPHo0JBKy11JLwNYPMaOuOq1hhB3mKOhc6Mt4L9MHADXedqR9jTVsQWwsAro60xhW+
WYfXAn5wQ5yaWqQUCEZNQ1KlOZ2SkAq4CtwgRMXlDt37ds7hGuKLNZ4gXvdkJy51G1KpT8iJXdkp
xw40Lwd9cjXSrvfZwi9ny/itaxia8uGIsWqFUHeFRp9W7GQ2Rhm/NEbzlKU44GKO3P4ui7f1sDBF
tx5TNWz6pIyumRFqxbIFtGIfb3vlllxcOD2QZebE3H3znLwFY+vTDbr2uC4H6ZFcONiPNbftVaOc
htaQUlc7bQoKaCEnX0tg6g2ItfEDKiJf3TJiEa2PzkxJT7h1onuDMSPEIlEstogyDy5Ja5KFIMqa
TYtqNbGPTC/4sjLbeNOsgXUgtwtW51UVxA8MUnroF6pmeG2hpPysmBzMkK5lXBEEmeJYTOFNU7rx
kzJgcGbEOqU2FO78Hm32XBz17LUZy/VdaYp6NVaVrtZW3YiLaobsmyqW8sAmRGyF7tIwNiTjjsVk
v8XgIs5Ob5tA4kXKFgu84QnxxFgDPHFbLOvCfotBI3wrtSHuc30E1geoXRdeiw/Gcetvi7P+WGpE
Ty+EJ4MbFU/Dl5yDae92afVmS9sGMpihkbWMem2CBkgbjByKZUiyL7YyLoLnpCvddewJY9tjtv6W
asaZg08mFQtDjDn5cVoec6B5teuD/anfXRqJC2t5uZBOAEZJYwjWonwzmZRDctw19nfQm+qB60R/
36tG5ploZbIXGVesvUpjTivY3WuXkkxb63a37aRnvoy10D9Kgw8fUPtnLjzneS7mbsVWDRCrVuG5
M4xdFqUvbqxVi7qLtY1q20rgQS7lyiij8iQ8fKINbj4GK9z0SdveNQWBP8Zi0c3twhbPXZjcWyDu
0Y46MyXYRQGpHFS9jDaBYzS3OxPwM87D8J7Yytg1Vj6sm3zipmzW4jT30EVkrfJVGIzdPvL0ch3e
I7g9ZvsNJqnoI+NEh8q3J+5r85A528F10oe0dZKdXloEnves5KcRu2QzWsBEeqW2oxsEC96b8rUO
8/EDtPa1VTz3bKJDRqhN0ZBKtuhDO/7UCB4OmZTIpWdI6nHSmhpx91NKbc1CDRkCCYvELzMqk4NZ
muO4qAwujZqjm8tE4g5OjCR4sDVClNAbqv3QDvWpNumvcpnz+bHVNbELe9PoeDud0G1YN1nn2mCE
K1toYZpWzhiqbF5rMTrbFs/aobTHcj237fwpTJEtdZNVfTnoCqQ5yR4pog1+JdIydrBLbEcBlZ/a
QM9P+OInxmTi8m4ex8e2mWL8Hh392Jo/2RG7yKl1GLkc66xSsj0XRmCS8S4RyiKLsFhooWFROrH8
yWMr+cXk4H5TATWtp2AMjmVFBUYdRtNrOsnwGowOm8/Uci4muewrfJHxqjI6+IQB2/4sm0xwMug1
95ow3QdFHl80J+XUVmQEN41KXk2vKx5SqeUXJ6TDIUY/v5ilMz7SETUcI2ee31Odbzo76q3HiBDU
jaTS52AOd5tLOc3vfD+Y3Izdwl4S1NbfrS4dTVVWFp8q0E6Jibssvvu24grJnfVI2ELxYHkVudRw
Nbe7xWARya463M3kVxqq+JZhwGtbUgdC4Q+zqHzbMim8iwMAUq0dDgwp8c5zKvvCnIE3OhPzMrco
PaATTV4r6ORtFJQJiIjVrmzlJdt+cnssBaRv+52mQ9gNNIDwVaqt2jveHjr80V3ZBdCY+GBcR8tf
JzeYDzhlKcakYujgyO5SjfmzTeLMxgsGxR2HS4WMEW8aOuieZ6cdfIlZBsTNshiI714lEzL1LZpn
ei9AeA5NWXS3SmkmRAX2XCI4o+eZyOgV6zUukC68nsPuDd3AnvRrIDSCKbwSUAu8x3IehCbqx6Yo
oQ2bMH1LO6iEdZGUzqnnvVyXUQ04mne9OJfQVtFW4pTDp9RFvN0Odcks6sMDrVStBuXRiO40lQBE
i66e2NhZeHtYYjdFR/txmd5iWsTMxeR52aW2poKquPg+Ahq8kNIp0K17Bj8Gd5NB1G1c+5pXM9ZJ
x3SWUQJe7OCIuGTcTiyKSYimbQxSwBcezWcLtylr/Ocp9x9b0XviBGW2xylTfelzpe+MiBQOlM3y
QrQKXwqi8fVBpucihYoGB9Vf3a7rH4q04YgKGGJPNFtb695OfsVZrkeH1JyDZ/Lhiw0BX+2bzIXx
JWLN3pTE9e50HPyfipK5r1FW8pM+M/lcubHY26yVIRAJ18sWrvAw49vIstW6JlP/xfFYvcEvcCIj
dTQ84aPunmhnY6aMyTROFhOb+Hc3C8uPFlTvk9TmplolQdZsBy8sAVbiLmDWu3NjtG941ywX87pT
ThtTJag8FCWHyI9l4wDUrIapZ3LLWJruTI8+Xyj0tuJST6HfihnYeHalGjcjAbwPEXaaK8sHLgE1
mPCx6GPaBh0ujqy0PQqyUbGTbTOE3otdpw6dxIa+ntHFMR30teLAqKphP1ssdpmZIuI2WhgOSbfK
IA/jTOmS6uEnM9iCDeiB+U53gfxliqHf8GkXexP/LfEDuFYQGO0p/w51eCZV6MFlrBLzRXBBuVjE
p+iLmD/fz8vY3bW03uRgQJVxa2tk47WH6+haZeypxyiuSz+nRNAHVbDgFXS/BhncUGBq7jB0cdxP
ldU811k2kMln4yPF0jhdmrkSp7iw1VdoRBK5ai6fY1WVBI6oUJ57Qq0ewimXy2J0WjobCJakUCXD
uqI8UXgLg9yRay08sdO0rL9JMu53k+JEWrioqG9u0n+Hw4R5vC89RGMQB5zX9lEI6UPl4dspHoIw
rMie0OaVR33NbtKrdlOTaq5MxV67FCnKe6CdU7tyDqbS4DyJ42mOdaPLA+ZWjb9RHUqTZ6L0tVqZ
Sy1B+OEE+6a2ACWamp6TYanm2lZ1dSvxr1h+JMZ5P3eocJBNsVjpKSKW20PXEd1lgsE4gYO2Fg1y
XYzlDIGEv94zuV8VJPov2zlleY8mfGOoCw6DPZQHBsxmLUmHeR49oe8Vjm0dYcOwHlHNyr1RGRO8
m0lMj4fBJetI31gSpQNR2eY8FQaSZFTVznNYBiF3fhH316o07NemFPam53d6sUar2Haj8vNs6o0l
UV/RR0A1hDiVI4bOkwWERSBikbxBphcrcsebZZSxecKlHXv3CwYQ8MAZYq2auJcbA6FbvfR9bV8Y
MfTiNElLGstgnuZ0NVeBWucjp87FjJvyAoUCZ2ukBQWYhGg21OdZyRdyFQUCNmHVh/iO3MlEuI99
BviWtVXxNSdV8TvHZrLmKtLfxpxuySzzzF9D28cD278ye27BHbcKsHFXhzoCLOSDOBFAk11aNtdn
Gr3EriXUGirJjC6lRQRmDbiyaLR7pVqmVRdUJp6szpMf9y7PYpN1E5c8aVrdKg2H4YYs1qbA0GG7
CovU8DFrmivmw3wNU0t7J6fSIeXOc+P5+G4Lm4sB6tImSLzuSXRed53bAfFFYad+zDlqoqU+GzwK
uO2LR5eQk6OGYLnUCy7MQ9ngoKSE65vlQb0Zi4lUCivTp5XoBe9OW/eetjBJJicCHrE+cPrHpkf9
0q0xu3b42VdkYsg920Bs251rZCtyBMpblFJ6yGHXbEzPrek+m/A+WeSgf1qjK7OVjPl60Id61duo
RuUd3+Hv1WAkq7ofZ2S133VCoxhDzedOc+Raj6QEXbf7E9k5DE+m04L9apnFXa0uuUyNzUMQQOAl
2nz1Yu/aJIF6yp0qX+Gk6xTQtIZpW/FSrUNMsDeoG9tmqBjHfhFbecPdGnSVgHKqKXbzzCKUEAt8
X6VbPTV8+eFrcZpl5obFex677TuHzHg0qYY8aUlgHCLmmmNcmPMtlEa16Ij9f0+jRr4RCojjjdXf
Z5aU+rUI2m8cGYizZRSsKySVozRZnUFnGRkB9zSY+v2QDwegn/wyEIz1QYTXdjZctZcNP2uWlj2+
/KGtdwjR6sEuXLPzYSvvt606xgcZNUl+DJiwZgJwHhKL+rbEzKtDrjlY5EBYuxVfY9WXKOzhximE
2MGIumG04nYl5wPNP+VSM8IC+c/4TrMpw4Gfy4ilSGo0ud+oKQYLjLu1TbxPuuCyUr6IxtR/bAA7
oGcWdLTIT2vG2/HUzHh0k3s0FyAmcUaNPGQEwfOY2K+G2ThbYQzGekr14CEe64qbb2wGm5quh853
LC0/92TAQHmKcxbX9ldoax/kSkYvXonu1UCjWTnxKhY2nyUjF6v1e1UcL9xrmfZkVbikowFVwtJR
DoQ2EivsmMnMpcutDA2Ay30hEoBAkXQGLO8Swnz6naGVDTRbcRozHd5UiKehbYzDkKLHMf6Oiyi4
z++9fsEHOb0WdKWtFRcvmGd+bYdd6RJDOR9132ycZrSfqTHaVQawJYv4mUl09mm3W0onv4VBc6uz
GVOvOWk7Lhn7yYDdGrr7z5514jFM3EuWVOcRDx2a7dEotfegKA5urS2UzHZK954SVTwmI76TZM75
KAw8Il7wGPaN86Ibc0YEzRD4oSsUxgN7l3DztBfaqLRXrp24cgUYdtE9jTZWqMES2roR6sqwwVif
lRub7Fc/c+z8CzNQvZ+TCUBW2s0AcchV8BMM9u6wDD3HFyouN61p5dmi5OJbrdHCpr0SRgP131av
I0ffZo6syp9j13j14rTzQ4phfVZvd6mpGp8w7lv53cbI8hPjMmJ2mxoQrFNybScMjEjxQXJUNv1v
Hj0pu6602P66bv7ObpuZOmubdU0l/RKJgsW7Ms8asyXc4lRtPea2fkElwe+kUvwSWhk4i3LGqDAa
glOyjbJHuAzzzEiK2Nt4E95WO5jPA2fhRjk5ftx5eE16rDuYsYPlnHZI+UzmO6mi4EWrbX1tjx4L
QzBqhgZC4YiukUQaLDzXHdc6PSXrHMqvegxLaO2tJtlUNXWT8iGV7NRGON3ETeaVotW8J/uSo9nX
w7FDXtY6qr1cY4bzntPDZLTTkWmRzPkJVbRgVM4WgtKTN4+14TfFp+hjUx1279pklU+g+YpVEW07
9C5OB6TgQltaVkn00UzAFa9FVJw0QaI1DH575Kt6vGHAa44t3M2HLfoWjY9bhudbetd+11Wn9iqx
o1dCcNuDAuBizzvF1s5jx7whqmMwMCnb98bAGACfCsoQYBAWJvcx7/B9O9MFSmEZtw4ElmnUn9He
hltfDMnMYJ3bxqo1veI4KV2Uq7BTMtgTokDplJjNJl+zvi9wCbODfYbETHBzOObJcceUXX8qdmLC
Nmk6Sn9iZVgjJxTzhjspzlZbgn+PZpjvKa+i1WoydMzAqZUwVU0yXqWp6b5YkTMVC3aRJW9MEZUv
FDOm66HkIB7qunjUlU5H00hpEzy4p5+4MJo7hGtBU2lY4k30So0LWqRNjUfL9WivUG9LoCATdiDz
6Ai3sQ7stcq5ZpmLQGVFYXJumEsPwOzxmuQ59lBMt/HUEV5eYDOzg5Ta7CaNH2a6m1ntNpVxMXpe
QH8wRM/zaGcHp9Bj9kVdfUlwgr6ydBvulhKxtNNY+nxj8/uxT2Trz68Xj+bwOIAfS0x4tYCOHqdr
YfXlzSY7bDsBUyxcmlzXs20FZ41yqm0QPUaSauYifrVqG1XCjSg1trThOdfncqtxd30z51I+ZJIW
ce5ew3sbCYlvLxHHqqCdzyedzvarysseYAfj5wm89BFe8lPGqHYr5L4K8Sm1NFpldWyfGPUStl3C
LsonnavmU1Gk9kNtps7SwUPhUHTtUHB9d34kUzmw9iZgtZg4w0Stid94EGDXrSR6oR5mWnMcGLuw
MTU/DXMDW6IxR2xFdfvktWUEeYBZr+pzRpeq0T/pHibHZrCso8bOYI+nszhPee3uWBWGazykn1FQ
PWeBVmKrYF5EXeW/Ud+fJSwy/P5kFHB8EYJsNm6+anTvN7XY8zWRkST+LP4xqro9CCqtVkzg04m8
pOSCauxe2ZiDp7p9/zix1TlRo4z8GdCGqno2Y/fWcRqIhFObi95JvA8GfManmukX12BuPypZoDkR
XNCQXEWrHF9LU7GNxtTF9eVaPzz+d0dLZ760YRFuGfIjpCbhrZlHt14Sz9veysmioYPLWQ8CItvw
CpZrWaUTVhCxDrK6BjDfJUL5XHh0uyCU2490hrPDZLDDPJrHjh+nRjIuMkIKQl/vJeJfpofWDhFL
f8gLt3zok6g/Y+4tT8kYGSP+UXb7RFnrO2Z8NgxjiliV1e3vXIuj115YU7zgEyRWyRuFuyqz/Daj
fL2ixiGd1aV5DBkpyber/uxZBdUOkVVYdjqEYGTdJRnxWlT4ln23w/4U1Ga1bKCXF7NMi+Mwl8Eu
8zI2kpIq8M5z8GdjLTwbE0l/dddB+tHZOSxSktCgQHIWFZKL3DjXBKrU3qMRmYQzepnxVFbpdCLO
2PHHyq1fnHFVgyT4QdU90E+kFj2QAtYxza9Amug9cEwSyOzBQ1KDhL9fT2CwZ1SWftIUcQGGE1OV
O2QHe+gmsP44gWC4j8zEM5FhYqp9Q2bGK9oiZAye3BLC6UBKV3PRnSreMNmmt3k2ustkkeVH+yc1
Ikx5m7Cc67cAU9irHQv728yb+30CVxZgGlY1hbH93vF0I8P+Nrb5UjFHXNyprfdaPjjnXpsFn3Ft
nqTZqXUf97RotaXYsJLH9INl+AHNn99VN8jYXCIbaTt05QC3iaY2aapVJGEAXm2oPW4/YMrlzP7e
C76jMHK2ulF35OmQM0noRpo8E2PJyhL+cDyxxRi39C3lPY92Mx5lKCkOwz9AAVnsxca3BnC3ROI/
eUNuoreYoQP5gFZTyfveXOA62PcDl8uuvduRRqsid5U111XXgQVMUawG/JZUCqn7garF6ruE1XnA
HU0wCFEQJO/gpqyJ3dAW4I8/ZKIKP5qn66BNEC36sOe/YxxS9LUVldgU9+KnrN9pwaw3AZgnwqcp
o6e07XyPoZnabRbgtGpKiuzz0vq24og9vsV97oymlpwHYK8VOdv1yqgbWq8oJqZs183ZkJumwmIZ
0gfO8lcffV4TalH+hdn9O+793+Ld71Hd/06IorJrhu2ZpM+7Uv6jo4MwZRVzHMXbPohCfxRNUe7i
BO8JlxHprQFSmpUJX7AqmdWOrttH4aJvoPD+o3oGcFyXrnpdI9NdY6fnaP+IFI9jKlRJ3yD8MlLY
+iI6MWKjTTZ//rr/Ecv9fwZqX6qf4rlrfn6600f1T6T7/8UOAoPw6v+J1o7Hf5Da93/h7wYCKf+g
SECzHP0vtJpqj79IbS47f3i8mDwd2G8NdgH/i9SW9h+wpx5PDWg3f313wPpvUltqf1hQ3bZGdhNd
sne++z8gtfV7sch/P6JC6qZjkrGu3eP3/4XQ/i/OrqM5UqDJ/iIi8OaKh4b2ao10ISTNCO89v34f
vbH79bCi2ZjLHOagaspkZWU+0/lglZADCRqQQx0GRzymJo1mh8zvmhfiX3wwMAaQ6I9jsD48LwKA
1Rz+1O6DmwwRzw27roVq/39+/iyx/fDzobgUEsSEP804wtlzutfcyXXy0/9m9w8r+eMZ/lut+z9D
LDDsPYptzUTXpFMFXXxshBF4AB8v8KitIP4pAFeowm5tsJOeMEe6rq12DD2zr8lBTyDjDsRKyRrw
cQBtHZI7SpzMj3SuFuCjGYd4dDMikA8pZ45lxSOTLSmUSYtEh7gzrGtYGpo3dFRobQ8Kow9pIUMi
Azjw8ayg8WCrIE7UUO4KgsCgEDFe4WHK6aCLgIkDL9vvHkx0OI1xLEBKbaoSIQI9AvcMikdVfozg
dIB3clEZPCqKGQC9eC6d8Xg2waoptJl5AAgvyKaZGIty3BGlhS0kaf6QJkcyIb+gUp0zQNO10YUO
oa4hQjsNEB6GNToU/tE36ZvfJJyJNA81FAOiqDColOgcQG+R2dVQRjSgEpRp8LqI916NVDsXUryB
Y2jhDD1hNI0InYqmptwu4AGYghkoNCbCfged4MKJ0WCXCc9nFH+sJQyBOlWTpuKXEENmjmMTUkkh
VQ5FL8K3YlLIjJDhyh0deL1CezBylhjo+KQRyu45g9st8SjGAgL7LaXCzo1oJEkZyG7/HR7/cmb5
6zb42+zjfzYSJ81uBw97NSLazquGEtrnlEOwbijsqsmcmwlDLYIUtOP5Ux9aomTBInjjBkKY+OF0
c9L8/w9DSl7GBTmRME7K9D1qBR2spsc4UqoW8p08XdIotg8dvMWpeoMX8fOIPLkwMALqXGjbEQcS
H2jyKvhFjEGrMbnxQXf3i5/i1eIKE6D8Aklq/H2oBqMUxbtRqw1HcOBkorWlTo3OQbaDdpcMADRw
Kr5KgT0R2hkUVLvz85BA/xwROAnx+q9Z5cUS+EkoJohlqEl+fUUrSZtqSQ3KyEXxXctSaZ/lDFpS
UQzbU+GNY6GoFlRTblcTzNCB9uWAIaNeg/lFAEghsF1A9Qn5W08UO0SUjdn620fjPztukXcITcMn
bFZPDl4B0I85oTkms6oA2diw3nG/W9rcmJGfbxFOWtwiPGBzfAChFCfqoHd6RW3LS/C2b+VfQi/X
vM4AbYvnUx7sBLtPlBBiDEAHvwjEsWnNKr0U8fH5L/l5+91JT49LUzfIn6eRGB0Wkt1q26sZ4/DF
J+AamtRbz8dg1752celQ1OwdAQMaB3bTarw7gIHuQGBF5fax21mQGJJDJbVaFZoBGqn5Mh7j+qDs
gXAzpFOpX1I5s0btUini3kYtX253WzctNU/4/z0enET/vTVFSHW1UY2fRkG6iMTDWMbrPAXwGEq3
+TdkYCceZgk2GjaQNZPLz+czspJFcNLi1A9jnkGQK5ocPwT1XIZuZz1IWg4raq7e5y8gOkw7Xow2
fOkWtkn/2deLIFC3RNrMxFpHNHwzUCgZ0DhFQpxhbF/fmsuVUMOJi3gN7awkAPt+cnjDM9pbZqGc
p6AfanoX6CSYnS3qhQKNXNfTgDlWNqbyby+W//22pUkoyHQgmfHN5EAkG6yrDxQ1IEdUiTp0tRvI
k+EFKnBX6E8zIWrPoGyDIoI3OEtv7O77mf1hC4mL6Aah4jwDeH9yMgESHW1ygzj9HsV3XeQiGari
SiRYHZQV8vfah6ZumUCUEyrpnGCUAYBnESh2IdaF6y0yAv+1YmDxwUFMPt7F2ZuEWrYojWArQG8G
cv0i3LVJHtr9gh5Unc50jVbWlghuc+TU+RmkD1rowNDYlROjtLlNFLeaPLcRjhBzCrnXaGzBJLn1
JPoJ4onGL4QfB0TJSYjx+GdqPDA9HnYAOY3hlzAmSu1Z3vSrFY0kpndUkh/hC29Dg3kXEPBjEBo8
EI1mElUR5S0GHiRsYw11r4aZoFOh5dduk/FQ3ujkoT8j3ekHF3BApfBIi8tnigM7Atd6gdjGayO1
70OHmxxaiBrTcKBSB18B1bplsWVeR68EoiXzUBLDpGknhF3RCHccLZNusqPMeNeGSnakzEabPsQv
0hle+FdIc1xop94I+GtxRlycwLAduzYNMLJPHGlUe3oZMoxyZXmJxt9y2ldqH+R7e56psXRJ5n2g
T88PCLcS4pdGoNBdQFU1rSZnSFoXwHkFEpeaNGuht0FvVGJ3BNrCklB+ZbtbBvyBRKAmLqKAK0Jq
4+rX5S94P0/DLqvq9wA2YqjYaYNwRTlfbiNPJ6lSBytdnsgRMA+jJLUkBfCuwoYEEHRgO6MoYwCB
wcoAD0f0YQHTRy5irh2VsVwBi0WhUCzE+8l3KM/2q0r24rdqcEgeorjAnl0gkS+nuQnkpAbMmNPS
SFghKgKC+/MpYlYSFH6xOnxHA5GY+rTDwd0E9ZlfIzRyU3002m+6UBhKw/7V4CJXXoAzld4+8BPF
Q/UC2VUoeUO74YYGw74Am6dSQCgcHFZQahHUp+vz37egB/9vjOMWkTWd2kDgKIJyhtYI9BEUwFTr
aj0SQIPfQcCOVSBTyF8m8SU2ZmHs4RUhvlD6Pz4UDczeygEKqE85fyCAuttnW6FvdVcv8iUSLT6x
axB72zoHRhXATlBrQQXsM0jopC6VvjWQxke0lXhbROFL4EBcAi6YSDfsileub3GRR3l9GlZQSJwc
YC+VdAAMx2EoYmNb3MtNP0X2xTs8Rt4C/GhJO2FVku9DFExmBXYC2FaQzYgqqUPv1ePgaATUWRVB
5EsIGMpO4LeErwXcGaAxmDlA4EEWpzjUKY8HDtRrO6g3ww+p8NFeB7sxVeoOAhaTxAPp2FD1mUbz
HUcPiiBfMSRR+43PWbsoF1nYBA8dsfExV0j0xg6yfsBjT1CtGL6e71JqbQD671xqEJM2YysEmtHu
95IOxoJGKIRSIa5S2jfxO9QDO9u69uc1+GFtll5goPNRLCTJRyfwDbgEv4ssr5HpCW9WD1VCSIRK
QA42KorcbLXLowN4yM8/c+UrhcV1D78OqkhGZIxlZmRoUqAZlhOHath6gzDzdP30ZYtDBYX02f8E
7kmpVr6Tmvj2VVu9alEyf9NTez7vAOUjHolmJh9RD1Zo9YtSGgPl+8/4E9nO7+cfSs/R5acfsjhc
fFc0EukJIwQLXbb/GnOdyk1wv8L39FafulDnDUDOAOMS5cogbOC/w2vkEqRRoX4D1QsQYb/Tt843
a7T87HajNkuvrfziVHZ+5RMdG40OKAno3b7H4q0Bb27qjOkbhggQUx0UCWzXfdkbXGFPrRoGEOwa
ZZDbCM+qB5WrbTTiRsEN0TbgtpLs+bL4aboW56v0gThvI6zbpCMeEB+t3mmpSr/yyHY3VmTt0xcn
jJb4aVbowaZ3aq1x+nPtAkSFFtQuUjNTcvlf5TEyIfqqtDJtQK9SZWRfp44bw89b/KcvXLxaUHgl
MxAkcMCTVykwGthU5HCggOIsuDY8bUwZgbtcZaAHDCmwoPhKTFhVgF4LrABriUDulyc2fJMETq14
uf4US+iJOe1GjsWszc7iFucgdpoO8AB1PI8ECsttDg3XwMFlB0Zm170AVgTkNVPBxgF+MJ3tGzzM
b0YgtQwy3EM0AnrkcJ4YshvMvjjGrnmVAIkZyAUr6VxwMvo0BgHrWGf7AIZQ8H3biGVrJ55fXO+Z
kIFXMv/wSofggAY5UBkaYjJ6zvKkIoapABMpECpTGzlVfAuIQotXDUh/K6AR2nhTyUBkGf+2yEv/
6I6quREq60gXw2BX8YMhiG8puNDCKSTNsSeVltlXuSRnUDQrAAgegTWtQ2j8IhuCqoI8NLofvU8t
bhd0gTkwiNC2BrwAL7FOnZhTD2V2Eu2ujXBMrWxKfhGPY0KYwXjzsUPuAZFHnUJ5ATrun+UejXFY
IDIqSrHZnhRegAMpJZiSbdjUz17IP50HfhGp0yIpQQ9BWpanamvSAHcrk02nKmBbElqN0GszAItV
vFv9Gu9ZM4IarAxAUIo61wH2kqOZTnr0i9r5jTZcRo2/pKf029vzxLGIXpma0sSNHbaWqPGLUJ4y
ALd6In6paDDqpIIQpqPRqDA2fvMhVjM70Dh1YwPN8e6HKMEv4jOLinaUtRgr3EO8xubU5Fo48BZA
KkAo6RVIEIOVQaE9xpZ/LRRiJ6nCxtgrNxa/CMHQXkgg/IaheZtzUEFRBy0yJ1fYyDbXyjZLeR6A
maH2CwKWIwEIfR0u4Cy9En94FI3cmEB16vkMrq7WIs6G6GMJwKdQc3UItNBUgPHJDWRbdwB4QqMt
0EuaHXJRpPq8tjHmSvC8vx4fKt9gzQ11SGPMoDNg/cMOJxqn98KBpNtyqEceQnh57aCeVcO0Jf7c
GHXlBHGLwwuXbBK6cR7l9PYIhYmc1msIAPr+r77V0IhGwP5qu2PIZVbO72CPAzrCsbUg+92ner6R
UMytxp82LLc4xgFQ28TA49NzSB+CQ1bakGSnJB2to0ItoDSA1642Et/0kdS5WCFApfbVVhY5g6W0
yo06Xeq+SfoINBjPAilxgkJsmdpFAbYvnjsw1JBB4/VBqIQzx9vGzK1kG9ziRDeEBzmf+ZSBi/ZS
qO0HZY5vEDnO9tHGllg5TNziHNM9CQ45sPqOeKLU6yCzB9B0N0PSWrWQW5xVAaBPv5rPamSxECd0
8l1iDHpnwbDRDYEQ1RsZRTvECWs8UhrYIunGpmPmKfohQHGLLMqrAPiWYow8AtWwD28wgDwXKpxL
jdEEQsea9PQjOVI7SCDcCJc/5kb4MijdTbI9Odhj96u97rso31n5ZTNCr52/xZlvMmmUIA6J0HIh
IGaM0sqeV1CkRYD+Raq5hXB52MqUVrrAcJLGzDwcdhhp52Q+xzEohhBAByrSubhBNofSIjfciMVr
RQt2kdWIFEvAzQWDdGqspbak01puJHqhZ6poTCqv8nJwHq1mx6qlA/FNtzHIHXccjfdEK17+7Zgs
3elpv+K7CgwYh9Hh8KT9EQzwDwzC2rrt1tKPGYvwOJU9TbZJPZdmIAoqz99VG7wqXkOlkEkVKprI
4gj9d7BxJqmVgMkuYpWfQHRUmlcu8D4LEVxSF6WIUKlVulGQszKwCLYb4hIYwPMACxy4xGRIGyu6
9sBn5wP1sG0CIs76Ys53/Fv+0Z8nq/8eHMHkL+RXfgWsSp9u7SX583zp1qov7CL++B4A2BWL0WhF
NHj7eobiFhoXZxb/TCqlHyBEc4BXtUyrqVprN+hiKuLGPK9cCewiOEUSLU5ShbFjmdVSBZFA27rd
mXmpfgg/7CL8NGMdify8JRsdYm+sMekinvCkXGqVlWrpOVFrxdfBMlU4E2pzMpATODJHXq4+aDXX
PSSP0MzZoUWG55dKbiwusxLu7827h8VlmXBqov8+rqSW6YPT3jq5sykZjQcLvqdypLFGC06/Vt/A
3JKH79zxDjDtcgatMUy8pC0wZgywK3FL9GZg+bpgbWyFeWp+mrJFvJqSuIrZ+ZBVOiDRTqu1xmQW
WmyQ6BfCIs6t9uGR/VUpiRsYvCEqof585HsO8MPI99l6mJUiCQMY76EyTEr72eEyUjxRLSNoKckD
IWdgOqZukYMVp9O4/Q9S5RL5sYdrDcoNN7qHTbWGhjpQ99kNRiT0aaAUVCIAGBVKvScItYZ5eKqz
0RtIRT64shFk244gvYqSOdTmMAt3yOC7kdGf1oOmfAxcCzSZ1LQ9+g1AIQf/nJeayEBwRn7+xdTK
Prg/dh6+GIK+UJrgMNetwukg6hqUjgaR1r742iuqTcZgsDqpU3a92zrpa+/fe2L2MOSMphBiEkOC
P2jlcmDcKKwzPApUWglwCQY64ALyHwrdYEgza6JcGKXWqC+DVhhwFLAC+bLx8Svh9X5mH35JAT+0
fJwzb+owOb3GG7CAPJQKZMNk2qpVYBEt4VQeCzdyN0ZciQb3JOVhxJgYIBw0j1j4kO8TDhFhT/KR
8YygBgRH9esPCjsPNAYl1kQWKJ2N807NYfSnnb0IryRTgHE+rzPcFLR0H9u5YnEnDV5z2mXr4K6V
ZO4Nl4evC9pw4qkCg9AGgQaSO0Hr8CtpYS6pTVhhmBD2R2LfWUMEORm1grOd2Z07hU0VGK7RNwre
GW8M9DxilTzCa7qGQRbS6b3YH1vk5c3Wnl9b9kVIFjofciWDSDnTF/FruqKxhWpG9RudlQ9Q5dhD
kUIwUh4t5tJb7Gf5urH2a8Mucj5KIoummte+UtPz+D2pBYJaMId6YK3VFtdahEIefNW3Ntt8Uf+0
5os4GqUNKlcC4FQTbu0/HnNpy1OMPmAin7hWxdlC2VxuYAwTqNJ14yNXxrxXlx+2AA1hmCiBWYgz
nqQD+mtprQe/O3AL5Bak0UZm3itExBiGDbwbhhvF2LVB5xl/GLQHBWyWUQGqaninuJsUgvgOc52N
T5rX54dppBc5XwMfPKHqMI0cJae8TLv+udBjl72Qv+A+S92eD7OyO+550cM3DAPYxXzC44COiYAH
OQE97wBa4A0U7CQR+lyFh5tkiDaGW8u3ZmXkxznzBND14RIOkb2bAI7qHuTiW+lGhxh5rdpeK7N2
Jhtu0XL4XZu0Wdi0jtaL2rwEyNuff/Jahnmv+T98M5gGE/hx2Cz9N6d6Lh6GzK/oGIEGaUAYovhm
7OJc7YMTf/7HAReJHiT2Ex5KNkhp99KX5F0hwYaBeHiUSTL3h36lL2EL8QmF/+17hUq9PR92DRFH
LwJOkAlwvxWxgw7dJT838xzXL8mhV1Nr+pZs/5IZcK+jd7kWTzKPl2l5ADfffD762uFYhJ3Gg/iK
l0A9S4Cued+dg/LW1tzG4Vh719///2EJy14qmyHHNuIN2m6sUAOrW54L2BOK18HHxwdpTtqkzTli
sXGXsSvFkHsu8zAmqOL+2MGVz8FcwrnSYYEThRUW3vbQKzum72Auodio9Afy1XsV7EZUsuIWWty5
702I3wNxM6EpG+JHhu7wzdwg9VfY4ickCPpXsNDpXXBKN7b4yuTfH3YPPzWPJh/0RfxUAFC0+Bpu
3CUrWdv9efrwZ4m2BYGzxp/luV9eoScCLIPO/hvpqXBNoUbj+c5Zawnez+3DMCChpdCSniPfV3im
9xBW0WlOjiywxDwtu0IGgL9yrnhgZf+FVxMZVwrKOPtyxk80bq4T6BNGG+X3taf3vXz68GMmiQjY
ssZOGzVAZ7G/AoVUEh3qjTKv/mGU+hBooV5unJo18NA9kXoYjhjDWoRUKY6NHGohHh6THuggd+q8
eoTFkALauQwRdhuSLlrm+ht7ey2FohYRKhlrlhBGrGxrzw8NWqZJMwyVeB9AkHMnnbtda1A7+o2+
QqnkSKjsqfqqd8E7xBgsmI8HvM5xOpyV7NStDoPm7Vh/46jP190P1+AdbfgwIWzdwfY3bLAZml8J
pF8awH5owO0ikkSHJ9gY5d7I+WmYRbhqwdLzI5KinIQHRC6IO1jcEi7kULVY+PIgciREoksOFgfk
egNpuQhIZrFBbSR/q7pLQ0OkFRBLaAzACs8kQ2xWAIib+FNIYRcFt23Q3hWq2cMar4leCnRxILdw
IgBmYiCoOgWfkEFKQSzO8PzzhqxVSzgJQo7CjER9luqItT6DcCRJfyRoJkI+hmPMyL9JgswDxAvo
4TC+V9G1grI1D5vbnjLgCiNPbVfIELKADoERJa9xeYjBdIIQgO7NLtBshzIztP6fH9v7XvlpChd5
XwE9PKrt4YNNfbGguBcq8Qnt5erS2HRrpHD8Uyao022EorVzSc4x6mFfpG0C7wyoNDoV8TlAw4IY
NMA1oJAKo6BaG7IjP5i1m/Aw2gaJw2qJRAagKgFeIKI33u0rrypykf+RTSVwuYef0M5SPDHuBF2g
wckrs40B1p7J5HwoHj4Shm/wGRkxpZXeqaMWm5DWdxuz+yQ01vqKzvOrNDHoHSyFtwA8a30heE38
NSYLt7cqgwA/wNrQXt4PO2oXXXwbUgI2rzcGuCLjLtsK9StJ7pLolAQJDAcEsC96erxyo2cx/gBf
zlDvR7gCRnMBItqXAWtQIvQVRkYbvBDMy9+jCOfwhjGLvlVCPNya6p0FODTkUS4HfeX5jr4npT/s
6CVFKs3Ykm1BpncgCVm7zJtgMpfuEAEHpzLpO587AgByELt2ckDrOa29AJJLQQtBmV48wM2BSIO0
w8aGn1/MP/2WRYQusyaKWw/LIo4flXhtIWn7/CtXLnVykSWGIvznB3gxObAj9Si7AnqPym4dZ9XS
CxfmWlppzwdaeWqQixCbRiiwNQO+oAZGOoAwKwQqtEjYQSnISAK3Hr6fj7MWiJaESoiZ8LDLw6ZC
l+OQf5R2/+KfYN/zIf6abt17vLEi9zz6/y4Ju6QOAYEN7zcOM8ca8GR3EitQElVUJ0XCNc0DT4En
RSdDlWRXvCQmqguvW/f1yiGF3NDfh7RDKxGCcRi6OjIQSwDIGNVU/104ZyYkdb6YDziVeew2/v3n
tYPL5t/jUVU4RNz8qb1CHPBE1CZ1MAM9QckKkjhGqL5BtUAZtK2+ztp4iyAEbe2x90aMB/9wS5Kv
kIhztthKK40pdsmLYUWi5aBZhdo4UArjHhR+OTIHUD62ehjzrPy0MeYz/BC2A6htgsqFDZgk70z/
mzuVVk+qQbdRd1hJEllpEQtCNm96+G6j6aXn9mBWh9SGOLka6ahy7bpdo+Vqf4DwvBbYEKXsd1G5
kSYxP7+BWGkRLDgIejcRg4iIVfkFbXlSBsB98owYYomcOUFDjoIUp5yYEMfkUOhJtBqCNW8+fAVa
bdxBAKWE6gBaoOOs7a8IanhgjhvHft4bP836Ir4IfVQWXo9ZLwH21nkF+dJvKN0SZ9C+dtKJVju3
M1IVviwbA64t8yLhgaRxJZYUiQfhbXLid0ZtQnSUBXcyvAtw2pKF3hi/b4zwLdU3hlyZ/yX7ZUSi
HlPzkKXmnWJzXm1ocdsgPPxjUFsyXcoY8kYejRESCxW7/tRYqc28AhOixg6YtWZhjmqlcHbykeFx
TRrCdauOu3YulxwXIYRuWTnnUxwDGcJrbszyOlAb2Q2RHeyCjRfdzxcp1CL/PpxkPHqEVOJ1GQ+0
MkLHJ+nN56uzUiFgl0DxaCLoJgrxioJzRfQGEfT4zFBKdfCYt3Q0oL0d5WrbQShY4eCDW1189ixR
J6T4wkvXX2kTAhnJvj2AntjCLvNENcbEajBY/wNVdPh5hJ4OvL0Nc9Da5GbV8Mvz37068Yt4xfqe
P45ztIVHAKoovhHptAXApyGe/3GERcRKI6YoYCo+V4O+vFRlmUKeTQ2yXO2gsFe3QGHctjm9KwdT
XESppOwTuCP3WAcQQLXul3DAG+jcWJkeW9MpuHmXZg80YfGRb5zLletqSfmBWyVcechoLhKUNpXJ
cHMB2uTPZgHx5zSZXRJ7oFkKZ1LcKuDqY0u9BujPFi6pIqjJvzdWaGXOlgSeyAvZjCUQ2Wc7Lxx1
aPt2qZzwBlxmYT5hhZJDX6BdSfc2bmedPcJVAP1Fs9o4lmvjz1P7cGdCDJ0lS2itOij19N/JpbO9
ROm2ehIrd8MST0/55AhhT4J0psNw8D46a7bSPvIv/dm3e0jYG5A5Bfk1mhT+8/mE/pxWs8IizHhQ
1yZFmGQ4XQs5FHjFoM2dW9DbgUTQP1X5WGFRS4djbBIQBaYM793PZBew8vOfvjZZi3AgjhzMYCv8
XQ+CcU1Xyx2xDyDoHKvP//5KAZ4VFtGgIKVCKgYR4g0wYtpnV/Hko+zhSKdO8RzKJoxMSw/E1duC
Os4//IfMQFjEgxqWMOEYS6QDTXe1Hk4lU6rQL4NHFOxIaUjeoQ9OgSy5z68Bd83a0/PvXNvSi4SE
oqcu5OZ5BCzoBQfGLTcfzisgUYgM/X1cCJGj08HDFPr78RYd8xuDvh7UbaeP+LD1/l2psUCJ5O9B
kkqCTw3845zAYjUQw3fCr8GKbRqm2SXqrjAdC3blAfen6MNTZmP3rcTSJTQcKh5TCxt3ZOcWGhb5
C6zSzPYTCuP/tChLJPfoQX6U7JHfCBJqUySngLDBfrbCxp9feXyyS7h2DSHEgY/HuRM5VjK0Cbse
wpAyAMgQLzt7EOXWW0ptm40YsNJhZ5ega6i+lrBPwNUjEC71ybk9mOuR7FvByUvRykb50AGmb2O0
n/sK7BJ1PTaZ0EHIHq1dPP+AxdpInFYOyhJRLZJDXVGEh+jM13Iz3gg4SnE3joMX1gaomlm5QZeg
6jztKqmPBVwvdgGgBweSU2g31+wo7AA+sblTphYH6FLyuVwoJOgOvB6qAZBZgHbfxF2tQZXL2gJ+
rXRBWX4RGdCeEXspmsvtAGBlOmnTRoyKnnctdq2DXoYyaoEOQ4s9b/ZmaxIq8j+VBeSIe3t+ClZC
/JKLGnqc2FA9XpDVCPcJBdTkvoM8Ms7E87+/coiXXFI4IdVhScDHHOrkDrGHgIpMHL3z8z++ojQA
Z82/41Kbdw0uEPz1KXkPnaDZDXByfu/Km0erMKpIgHGBO/tWP2qt2LLEj48EDz9GYsCTCESPSRNP
UVTIFWVNgYLmXYj0MhZVEiQaJbkFWy3OtUCyBIwTDU/G9dxuLPvPD6bSe1rveL20IhhHQFnAbKtX
7x3P++dzuoJPZ5dQb55uYCaaYbhItCbJ4uhvOlPCTGNjLecUEuqwCd5iPVRfoQIsl6xNTyYZW0Ug
o/hZwYQL0MFUjSsnBJqYiyFySdl5H0CaVfYiQYlptQSJsS2xswkH/KyoeWOZjxQlZkDyy+LX889Y
4e2xSzx5Qwgek0Mj1YmcCdjHQZLzs6BDhkitdr0+yMUVTVEU6Pjj8O2/DR/hoYbwzq3eKkKspH1L
wPngw+jWhyyUM+jkrb21e99m9mhVqpyWO5GNwvEXD0BZdibV5B+TW47++zjwtSTxwlwOmgFt3C63
BT0+FbsQLcpGId7IXXNqDG+jiruCKmC5ReyiYYgmFh3uAEq/dTqeJG5zLY3oHLrc5+B4Vu4EZm4B
bojej+Er0f7/wTBaKX8sIeVS3TMTGyIhAdPIpKB73FoTfIMTecqVYNRSCAuV4789SJbIcgoishKV
IGkMGLggad3FS94G6Ua/Pt+pK3feEjNelK0n1DU2itfD5AZ+JVD1OIM7Nm41TtcumSVoHOpLUEir
OCyUyr5MFv1CxnJqeEfmdU6yUQgDQn0EehycMZwLO5oXy3jP8AJqN4LKSt69xJHDi67sYGnFQg0+
6mSIpbp53W3c6GvFliVOPPW4CFEMnwcXMoi9W9mVpHU87ViLkdRG0jvxxSuPfHnrM3UCK6zQyrM4
Qk7+NYfjJexjshTWGNYg2K0HY8seetEdZFbtDmUbPAo5p+PkkLUGo4c3JGHS6CEK6a6oYLAMf6lu
Y5etXJRL/HnOZyGecUgXp0PjvzDNeZaDDXUYUxPRxiqsvRWWOHO+IHqGgsykQ96CK2M2qOUNeN3L
iYv0Rnm+ndfeCkvAeV7zrVC3Dd4KrXBqGfaLCl5otOs5M5WgzvrNSjHU5+F7W1JvNYyUoUILzyr4
G4Oey+WHQtrKDu7X8g+vvSXGvM1EDuqkyPDJeMeNoFKRULm+lu25HA88NFyJAB5Ir+yBBsMrjCBC
ZlTjpOd7vjAYABgCyGBNtZols1BNg5MJCClpRoeU/VNEiQ6pvgg+yHCkhZSgBMfonJQDgNaI11aC
JYERUoA6NqqEz0oUHwZ/9B8SXEwKRjts4kYCyn99KDOsnYVuBRvv1lfBdtBokDXFxiHZ9+frsXIP
3U/NQzklqSeJKwp0jkmluvD2n87ObJiwGc//+srBXgLWRxaeQZRXIQ5zX2Tz5vkbh3olLV3CwqEk
6Jepj6Wb0gP6CXAhg1WX7G9KVK3cH0sM+MTD+CxDec3pI4vz1PSlsxmb0vDwgCb6VgowVzF+2H9L
eHc7wP1H6FDr7HRod8ixXFiUmVqR7ukoOkrHZOPIrTzGlqBuHqZlVAVFfmdiQFJJ3oQqkOHz8HyF
15qbd6TQwwaScr8msYuwgfCKPVBQjYRKHdKo1KwsoJJ26AJo2PGVmd2AW7abW2XE103U1UpYXEK6
abFqAjYPUMGFw4uCLI69wR3CCcFHn/srkhIakxZogBVLb8LGm2itLHVnDjx8ch5DlV3ksKsTq9M9
ozZgvnkNd6kmqpwh6pCUEb9GR/jXfbJIpMaRRHEowxHt7eEg2rELSBF7JM6wo1XgYnEcz8+Xcu2w
zofh4bOCKu+iVMSmZxNITwMyFXHX5395LegvYddDUzeM6CPoU23rxkyNgnAA/It3EBioiXGDxtSC
knsvA8lr5YROuMeoHAFmSVrjpd04BcvA8e9749esHLw7R/DhQz1orkJdGs/CRu21+ty6qfsHpj7g
PYlm5wYb6fbK1lzisuOgLPKaxrJVVOyQNOxthlzrSnjuwSMXXs9WVg8bh3DtoXtP7R6+qGchXA2U
wcyoZ22QVGzgfmQHRrqgaHEbg6ygXNj7/z8MAmsbShJmhF1m0VptzIP4WuzCKk0F4tAAW6jagQ5u
+JfEiF7g5mcFkjziSSFt/IK1/tMSkA0EEPAa82cCegJeGhyIgZsAG1XZisnSzyH5/pZ5+MRRjDqy
grusE8NIJcXVbcL+q9Yp0Hwauw02bsW1WtwScF1NUMwVBswkYdayd18ycGps0NmgoTGq8WELN7X2
PYvQMRFTIjE0gnNTa4CfFBAGC63wWJ220EYrr5MlvprzPFiOCBiAt2sZ2fFpcLeA4St/egmjbjr4
4EQ5/jQjvDDsrfN0Jgaj/FAEp+dxYOWALsHPJSO0AjFggJEy2rMHbRAJVYoSDDaF9zbu3hVkHnuP
iA87apiyiMD7CpOfahDWa/OPIFFElHpt6PnH457CA6OGbI4PS1voJ5TftKRCDTmErvxW03Gt1rHE
ScPDlZl6Cr8B1kuQx4Ftj5A4gD0K0LuL5Z68iWpO3OBVrkaD0Ta/xNHkoSiQuqLeATWAt0/hEg5E
lH4/n/i1cHUvoD1MyuiF8Kbo8YOmS6cSu3xPa+HJoAyOk8Gn2ChArE79fM89jFIFPDwxezyZmvGV
y61q3JGwtGmgJzjx76U4ymxrhkGO950aoQ0b0HYumiOxE4Yr+ZH1chhvYSVXaAjsvXb38FOITBB8
WkKNgOvpY+tXevgWwk1QEniz4/SQgasD44YMHE/gM2910Q0qdSllkQ2eEm5KgoG587JgY0+uHaxF
Gagt8kDySvwYYsyUtgHdiYbMuQBeJ6Q4gw3s0UqGfn9jPnwxXqswyQgQ4grBnCZ07bhzGaDWs3EV
rOS09xvi4c+3Uwy57wLfkLVgI1FwDoc6bsBtNQJXMoQlaBjWQfASnC8aEJ+NwpnkbsfsOwUsZw1o
HZQ/nh+ElfC8BAYT0n9xdh67kWtLlP0iAvRmSps+U95MCFl67/n1vfJ1T67e1RPQowIKVUoleUzE
joi9UFMLk48Z/eENZ2n7Op4gHv6qy/0Wm/9sC0ZPHVUInRQzMJa6RHeLk5+zne4az8Xb+CQ/GzhH
YlMUHSUnB+YIxMeNcFj5q8b1yxr42SGcSHVeDuP169Hdks1bbNmtuHDr9I8q0y8H+H81BQOng6V6
/XpM5DcnwgHHpIL+xzb5LWj92dXbrRHsRIEw38w4HOzpsfTNO0zRPXOyB3fdgei7X5AwtZt887/X
wy+GCkBH/nlkDWu8VtU1X5Yn1+Rg2EibSrBzpk9Te6bUJG/a1NWhpgXZBXJse1r++OTfWgV/dvfC
QhWTSuaT5w/m7fLWhf2iU/T2okA9577gpI+4YvBNrWN2n2HXROjl/RWm/DLJo/5s+bWSyFoynCuo
ukWvUPd2q686IQfkXbQJ3eUlC5bjcKRH1mV4p7wVbtbWxgX7mO51v9oMYI7s+OuPd3CNjf4lLf/Z
FRzFlhrLCifX5JRu6Y/79abzobgF3e4v05df3jM4u3++51ZSwThqtCAWJ+u5hKqUOOOBrfgYuo2D
XfIh9DVP9Rky1mji+mO7/PuZqfzsBZbLtRNTKEYHM5G/hZ7eQ3PBahj06/9+cv++3ZWfvb8Lin9c
6Tw46xwzjNkd/urY/CWAAVvxz8eVTfiZpioJW3mQ3xDB2RlP/Yfio5fVh/HSHJMHlqiXBNWlOsjt
Jk+cfKe9yIflj0f3S8Si/GwFNhpcgv/T19zicfCGWzDYCqYPYBe/JZMzf5lg5P4S5H/RFxTYMP8I
XJZubeJWo3Iy0gsMZ9KpGR74FC+AmgEho3N94JTdPU27aaf/qctef/h/L3uoNf/80NkQxHC5Lsn+
uXhsGOMgHP3QXRDD294T95n/51jtv4trys/e4LFWpLWZadwYbgVMUmwjmLlZy2PDMfdH7v3bl/mR
9wzmMkpr0lNSNothY8owA7usaf+4tn/JQzGa/OezMhtgTanEeoze8IgSvNHBjjlyHqS/mk9+OY6V
n/270F6WeBga8QBj+pYqcno/fauPdCSBKUgSRq+ZJZQuyw5KqwvUeXHL45/MnGsc+C8r4Wdnb6am
/6+tayUJ2LX+apyLwPJKjAgy30i91m3+2Fa/nBg/G3k7aU7zVR3ot0IMX8UOxPzJHCSwk3+ZKfx7
hKX8bOI1UqONFvnaARD6mHa3grvE+LQWdCQJpdNib5j+kU3+tih+NvUuwITW3uD4M6a7OXHD9g20
nWNggD9EL8KzMD8nf3l0/nvgo5g/Dgg1tLRcjejDLRNXYdK03vbF52D5s+HPXe7+fx3n5o8DQS0k
UxNDCN6hFEtveloXTj6neAG1UzzYdWGNf9WdflsGPxKSMZbDSKqH9RA76URbcZZCOHnOQ3egJbJw
sbB2FQwpq8auyq26uuP4Uraxq/y12367jn+25Rqm2eVGOq6HMdxN1R7woF3i61J6IoOCmNfCb17x
kt8l87YIt8sHx/4QfRX5oS7EP5bPf6pO/7brfpwpYW8UFr782K6298wJ2lKdutP6IhperBzS2VtD
HNjM9TTUp6x/XZqQoEF1pOq5AJnaVM6YNw/TXDqqyOQm/OV6MW7TfKPgMGzNkdcOjVcojVOEG5QO
TEhzUrJAxzRXKvZyXXtF+jZRiSplLAJFEOX3nfG5DP7/Xku/XWk/u4YTUUmaOeMJC/twJ3+X93RX
7Axn8fNTu5Fuqvsys+/Shz8+7Zdd/9OOO7GmUipH2B+DE21ETD0nj7qvH13Ns3Cvi9/QerGqxp3Z
/mOz/OIapPxsHK6k0JQAUGH3y/S3fN91KElleZYjbArzh05n1CS6qBrGWut9mWoBLF5bLzMvT8qD
bqznprnHlgRQAVsAY11d9yKFboUY5PPs4JU/LG6tVvYolRARZtuIPXU4Lb3+xx78T8PVvyy/n23I
ppH1q6FMMIDCHrsJyimr6q/aJksNlIh7kwmermNfItEM8hLI8WcmnOqq/cTk2o7yjzV7GyopWKIv
M38qJQSt7aQKdqtu+vRJSM8DLtd4H1t3YRZkqPoJThZaOu0LdrmOR3VHA1iYu430pFPIEbXyrFZB
XQu2IMIW/cLlxAFn68qxYBfl89zmx1EIcsvrAGUs/DgccSylPBqW6RitpzPCO1V/lEh/6bBSfvZP
C4nRZL2Gqa+IFiC5wq20KV0E28dmG9N3J/xR1PzlVDd+nOopYPKh0dTlYNJQr2KobEdgMKKK0ezl
3hpf/vfm+KWBC2ThP4OXhAWVTxr+zqM7HeGmWH723Qb0oGobOeDu7Wzqg6tkOkOQHoznUfIgWmmG
LTvVVNvyIUO89G+FK/qo24yxM3SImfhojKcexxDzjwX564nx41IYJEmFccCG4kDOyncsxffqefXE
qxVR9mw4fc8gPLMyjpS6fyUav4ytKcaPuFEL9V6M5lREEq7p9+9u1JXiAiOL+jl5qk03qs+rdD/V
H0PnizdN6CymPZvPqjTbXV89yYxYMsH2MYSrq1C1EhMfYOuyOHHuFoh+2jGN9T8y9t9Skp+d3anM
PLSgECJKHXTw1bdSngnuhNgsSF4XvVhM7dPw3b6IzV+SyC8r9GefN9Tkes5EPhI/vtvcj7b6prv8
lZ7+luX9bOhOl7LLyuuYwsiARUD2LZ+0mie8Hd/Ve2RyzNxxkNwve+3euim/x9s2d9aLhIV2UO3/
qnL9ohor/9X3rStWlXfXzX6j79IXWENBepS2kpvtxn1+Lo4oHwLeb8Wnyq/yv/ekJv+n1elfzt//
agc3Vdo6YOUe4iK9V0XrRlyeayF7L8fhBkhub9AVEku2lNFVtOJRIA3PinSbaNGuTTq37cpj1USu
zClY3izhxUz8qr0Zq7tUAxVYZk5D2QF0Ioh2y43m+RLW+OQXy2ccDrs+Wk6tVmzMiup8WkP/STFe
ljGSzjoCoJZk0wqdogFDmbT7NexRYSYvyiNvwuEzjz0lZNRX7G8FyVrs1tKxH6l8S5bcZlZdfPBt
U96WxSEfmuNk3TUMeyrilp42ry/NmNG9sxR6/Ww6gvzGlef24eQPZvU2JFtRGx2Jr6uZL2mq0pID
O0G0w+G9qKCZ5PnLYtVOaXxHnbUx587JVrlxuW6y3q/nJ7HwhR5NvTLb1MkjbBGyMbHl5RKreWEr
Un2KCii65jLR55RMtb/2mdcP845gyWy34LJ2qqa/hlG+h9v5NKa5a2XlA/zdoFbVl9jKnbkr3uN5
OvdzvJWsYKjxPe1LcdP3ls3Ag9ylhzppMVJS2YWLnJY4KKlJCbO+ApWugD8uV7gEWFzJL1kWFPIu
jT6rbnBVHIBEU7Xj1OT0LW1jZFRXHZlIGWqxv2km/bUzlZPVWmnQGoNeeEahpx9jITfvQ9UU2LI0
kA5Ka+YJ4qYF1EmYSzcCILkVIsgURdMZNk9xscfW4F+Osu4t6mhrCocXg/5eaWFxLbTPsd5Gz1pV
PqXFa5/340HLtECaNbcaM3OTq8ur1C35plK07jmO8aS21PJ7rZpgnTr8Jb20vwvj8zQ8tPo5BkkP
YBo36gUnimbc4IlPRG+U8SVunSy0PCUKMslJw91SFqAOChCLpjVQodm2McDWm6xZGDX7DFVbTi4K
48TxPo22Rbrp693cnjtC4TgLHWWo3RC7p9nGMy+ebLF38aZl6cacw7pbCMGMT3WfHNQBwr0zqDcY
i+fqhkQUAzhTuB3nQ9zR0gJuuXUQsA0Pkq/ihNmjuB5hRRQTXZKt6LaSHQrLPhebY4hpSEEdBSu0
i7nGtxbAxoWBlKo+Tdldzbo1nhcRxFgD3/JOM4dD1X4VzdfMnlNb4BjyWz2zSJTxtuvjwMzUJ8p1
TIgZpCTC7CZqSrufGGPzOThk6U7MHpfq+1K9rOF9NcnV1ijFM2Yj57yVjq3ceg2Ur+3SR0+DZPqR
jp643mbSqWCwbZ5e16za8zWWidqkgHFP9xg2qzNa/X4RI/qvrd2khNa2L+U7ZVFvYdoq92Y4dZsC
FK4Qu4Iy53stRZRg89ZFCXioxMiKpaFSwGrxekrtuhIdNX9Smtidl/Qek9Jp4Z3HoGkbw6+a07iu
jWNCRzcUrxgLbwZRP7R+Ma9PY8OAOqi30RKIRe05Og0v+aLzUIvzOMHQFfCTikek8oT2chAnQkQh
q/cEloqWJz7pGUOjAGGm+1lK/dZY3UpTnMroeElis5Uat5Q98TrrhetLdSiFMsK/9CgY7oiqImIZ
7UE/cq8/R4UKOR9KDbd72QrSRLP8RuyqjRLT0W7p9UtTq5daXsJDEd1N03lovvq0tSEP90uQNfcm
b11PUIt6l7kDdkehV44xiE6n7HVhk5hl6JbDacXC1UyagxDn2wKxPxKzwmkT6z4ELuyO3IaKoN/J
fQf6S8h2POApaPIjypMVeUNvtweDk+0sIl0bl7HHw5TJpTi/EQG/56905pvWHeQQcXyHNa/ZAu0a
r7kViMsGgobW26nu9LkjvfM/m3Wb9k4NWMO0YatLtDJSEFDsEUd+PTlNcHiqg7jaUXFbSZcEz6vS
60lgosY3pX0f3gjrd1wwold+SAX2HbAvDMxqsyF6GNt4I6T5Vo/zhz5tMKTNKjnoil1MoaPpisAc
Y8NXmMLTLAjAsx503FeDImN2nznd0M5OhgMvFqUaV5rGKXi1ctxHyj0nebKABVqwLHrVKCVE2t4i
v1LLCQsKo3Y0bROLa++UVc0nRH1/bEojeZfu2sSfNS/MmfXTHflanqXfsghI9QKGwTDQng1H0hOb
xeNFneoIFR0oCXNI0WXSZHc1ehj0oBSNYwdox4w4RNdt8Z2veLsw9nFbw2TIAKFtez1z+gpGXVpO
L2o3nOceyhtkBaSPxSvzAyi5TMauDJLd6A3SrlY8IfYahZoxrjY9n2taTjwlPSMWPLW3JDt12NFm
pEUTM5jHct0qGbmk+qWIOA2o7lKdUvGhWAW7Qgnod4buSR0llvYB66hA6w6R6kYxc4HNcKNVp3r0
Oiy7VIQAwKgFeKf+br0ZafBJ+1tGMcuwhZxXesBFTMMbEugC6sOycB6Vs68zet7Jg9MvM8BqdxBf
zfTTgFDRk8b4yddgckgwSVtxTtHwQtMsYDtpW1mKI8u+JHlWe99GD1q1U65Hha2Px6rcU42KipO+
eC1m2yjUql0ZTl1zzr0I812x3lckLergjuFWZqZtCMp+Y0H+RON7XqM99UeVzbHGb1CkfFO2Dpbe
HIny4PZOKPmG1HtDU3AOpcttvWjbiDdaR+JZJQvN66Q/pGB7yralHEV5zlGb1bPWeZdiPuJFYscV
s2Rn3UQ3kmIv1fU38zVuvaRcWbSpo+jyJuryPVZUu/H68FF0zSnzBwihzQoVr/JHDvqad4Fy08/z
Dt8OR2oGt1xOOVX6sTEube9Y/S6Pe1eem2AZxtJp2uagoQPokLRVpTk3/UEW7kIl33fyG2jlcgmZ
zu/Hi5IIF0ZOnAaDUFwm7wcDTUnY6QL40waLyXmSbHV2UjM9TnOjcDyVOozOqt0PslE51roQWUkb
OXoeDCSjQTUIqsSOYI+gLJYNfynm4n0dufBTQ3HTwqd5GTNkqwrUSPcXdcCFqXOHVbEH1H9ES/Fo
1OzfbMslYKgMkVfrTl1MXy5JK2U9iJvpPE/P1IvtRu0cEe/AtphcGQbjUqlOrB2sXKMvu1z21tqA
J8ZShIst0e/qqfMZrIQfCU0WLcASCvDJYvxchkYghG8ikgFqm71aO8u4gXIaWJEM+PS6mBkECkvV
Nm/aNtCKcFdb5veiRIo7psKlKLdhLb5JKRymhFetjU0g1xNPDGX+oafstAbmHY3kmmbalrGn4bsh
Clnb12WZA6vF5ml8LKxXWXzs10d1Iazz6vxmBZ0o9f4CuAN/93Ab41lJKODIeno7ycrXyHyXIwJC
wfdtoCutODdJfaxGS7aVUtjqNStWaDfG6MtVIBbph2o0Xmz1WOhey4rVCjweOGtb6t6U66nN9PwM
LynaN2UxHSa9A4pX9vE2XubdiOG2zTDv7VhJR71f4o0iji8Vd/iG2UsrqNo3aU29MrW+5hnGapU6
o/6Y6oTvtOyjsycX0O5AOaXiPUtJTMYC+N2E48vYuF1O+9Yy7Ihmt00o7Esp3cR1GIAZfcS+b6+q
QrBMhDhjmXwrFpbKEaw5Dai9Yb6Ki0GQxrLT4ZNzWtIlUZUnLue9Qndx1x7W9DWxXkSNo+JkZFZs
Z2z4cgTqCaIg82pEpk7rPKHhKBlnbHYod++7dQbvzCiWnVhDfJh7c9OGyrk22oNG0S2qi/06W4yw
kQy0oZ9HqVtJJY+vFjdqX1EoX5fDHBV+siaOtjyJqv5az6RpUrkvJDYUimuqfaXdS0yE1Bc1xHgm
AbxG07x16M5y0jui4sfye0et11TKO0G6rTFPaacHmKiHQs0vcx8xaWDykwD+nAY+Qe4W3N7zhaBN
eera6mVRrE3VZY9lPD3K6DOzfGmGw1zGX3AvYF9CPoORNS4h9yL1m0JgmM4O6/sIMqbECrzrYYmw
FzIvq0+csFXlyd0+owgt+YsVFPmdRTpArHHdu2q96y15I5Wwy7j9m4lVAkH83hiabZNw7Daauwh0
hkpvk3ivL+6QMjmkSl9yPjxr0yeL0CUf4/xwwqLw2jh1w2x2w+ZDN8CNK1/V6K1Gc1gI5LopOUiK
aAv9l24KtgSVunxQzJsicQsDR3Kk7gobihktVSlfFC29WKEEm0jItgvjJI2+cMZRQp0qV9af1zjf
LWb10CR0D3TFRhadQsTQmiGaXHMNa2cQJyofaeRytvbZq2rwkJyEMYyUJzds6sRTk/uQ6dryOVZc
EwMPUTiY4qZ4p8DYak6EZXj5MinPmrklSljnIOtQMqRdMsFB7eKdYflaw01NmrLX5uGyTuYxwjCD
eSOxK12Bcm/fE9JimDrqzoibVZ/hmUpM1H/OK2wnKF3Kc7gEKbCGlnHxpIg8OT2pzZvO+JI5poAR
Se1GX9SPGcotJpjwxvrMb4ydXp04PVtumDE9KMxqijcyxpIz+6fuXVME2gqrUDVdy3yNsNRpIWPL
W40aZPi2PMQ0JjRX/+FC9o31cWakr8udHtEJyoi0rdlQzSlUfC08mhaAIodMpybi6wV3ME69UnAW
7fMet9vVOplEwWrWeBJ+UAjCQ5u5UjZALuLIJsruimgbkXEpVuZFZAtyxrYWqandLiWib+/WS3TE
6C7oejKKud8JfexbEp6ZyVVISIBENV7Uf4VQRZN88Zux4oyr7KQNxihotRwnyIdWxWMnKCTPyEO+
RLtP88itUoXYOHF1cT5PlbHVIurtqvIpRphRFe2Gq/0iTKov5H6Iw+L8HDK/0Zb5dhE9Rd9VxbfB
0TOXpB2ehFwapluZzkrbZGybSs52aF4NdTvSXF8tb119UZn6KG3qSz2kH06A3Cb6zkYvX+zyC9KD
3VT6Y9Ft5fjUC8/QvQNhgltmYhKAmRxP3+xdOK6mdZRyIqNwb3HVjhVDamldoZNVWvJ5tYYkWzaM
4SaupulFa8T5RQ2bDqnSHNSdIFS+Ms1BWvYe+kTjxHHm69Chw57MV2bkO62+TfZaVLYYsk/qLm/n
3RQlgWyBjtDXyyrJTExlfr+M21JqP1ddT46EwPeWGJUbWk0cHJvue6W+bYrpO4pI3Khh2mEYG0Ef
l7e1yfxUaFq34mLp9qzHZC9LCMVWuKnkxenAUfO9XHEZ3s18jIMolL4FU/KqIfxcptusOa2dU78q
zQc1woHRD3KewVVyJ//QMRhLx9ZbhmsAZ/T76kmQ4eDgRodFnRlciy0mGZl6rBMG/DxDgJblSpO9
lJ40+331ViX89rYq3audnddOrF7HE7bsWLXyknxnSr7WRU7Y+sDRkBiW4hl/SgLBkpZftxf3Eopd
3QCD38IbsKxLUTEu/a2/S2f1UXkRFh+4txRIgyvpbt35eXI3pMdB6xwqx9ql57LWIhexgklWfLHj
OMiqU8vf5ny9GbXN7vLjkG5LrDdHp0yDBsdL66ykgQ48m6bi0vAakMxkwdFOINCpHnRMpcLbsZG9
obDH7CPR/ZCuc2mrHhU6EasVt8V3I83sPKTk+dgwtdZtUmVfFPU21QMg8Iy6Tv17PLhysg3TLyF+
C9f7qP8Ys3VbS36LG1XtkvqVyIRRi0mwDZG2azyrPlfGynFKO1uEBpbtCOTWuvJT880a01Ou4Sms
88/YHhqggxperlo6c8rSyLbZnVJHZKC3TepxlyypK5dYYKXxkW7ioOnig2oe9LNWH5giNzHSoW2m
dq0PYWzIsr3IeCxQJspzN26lFSJ8Rqke27BGJw/ft+mOMEFgbF+Ec8BQpfVQWNtae44lBhDz6VZX
PwwMelMEJiD1E4dZ+ay2sB0F3VObQ1G6sfjZydj9lu8W/XPFdz1eNKr/CrPllYfRp6QhcBzl4gWd
qY/PYb1ttLsyO7baoWJ6nhbwgul5mptEwePSW9qtJG8JCNbqswy9HG55XrgGol3vYYdqy2hV6dxf
xxBxhI9H3Y2/uZJCUIOz+lB2KsesPwgILTCIhyPhSM2U2QcxntvUGwlLtqeiss13LpXusfrSGj9q
7nN9qzKTD+cerE7PZAeWxr1ijeewqG4gmNpKzcMEVC/eWmEAwDI2H/guRnVT3qnxYzSf8RoW1odW
IbKJEydNylPdk8eTVOtxQSvTEOgiX249hk+lsDIyDTFJ26p4xWU1ys0+t/LAKFN2PBaBlivFF2Gn
4iFd4hx+KJrqUeeWzAnC5JhkNn/Uqku02FVxE/Ys+aNOOlOqvAFaAkUV+2e4m4sTmZclu7PWlbDv
SGV9bM+0q9mGcViqS6k8NOFJI6CtqILlvhK6o7wp8n3CnPWgIB5mPrpVWm6724pzEHPmTmbJktfc
1aVv6K/DuisENN6gee2yzcTgr/GmgMgRuTQZG5xf+V5GHEwieHbpo1Q3iJt2Xu20xMeEBQSJZfjD
F7tMsLxe3VABnYhA1ktiPNTl15C/6U13g95OF4LSHereUTPe3TO/a5m+zEprNy0lQ+OWZlGL19dZ
4iZGi6irm7l4WZLTikNI9NyVkV0oN2kYlOTjkW1YD+rsIrtZp7RFB1MCpdzSneUYnFQjiRgiUA7/
xHiSmr1O21EW70dCWc4R3Wk71vsh5d4fdNJ5iTNlFVykIUKKttwSAZEsJ+xH4EOshXBmotrGmR3V
y2KQzfJD7rroTa0+pvy5ax2VmSJMaKxzWZUOFr06Wom07yp0FP1ME8NYAjUKjPRC7lTKXJt6bhvK
o0lYETrV6oh0xHY3DV6SBZfHd6ZdlOpS5I4eBZHyqVm5q+n3WeTk6TZug0HdUOTgGh4NZwLnUD/g
G5zm2JYJx6W862Bp16chvcTdk1Yi4O47YfJGZgbS/HW2tor4TUTXCJGjE6XIxDHxPlsZYctcYaYH
x2kaqBh2yZonehGJR+y4NbdTqN71VUT9hO+HUQtYVs3uPqdqw06pYzdtAzPdtC3By33XCHYXfYX6
Xg93K02wsWvkwfjZpIRqODgxpq958eMMh3d25e7M3DCxYEeCJ99bKO4HBQyySYqCuCSylxOuwEBH
JRHSbRPlbt4+Zjo09IKCxz4dCBqNrdC9rabh6MmuwO+wqxzR2JS0OEPakLlOA+OUzZ4qP65fSvIk
g1QXSH6fQsbkOZf10hEL3j78KDcqXYMTqzjSSiJonx1y6/2immjbdnGF2XCO5oBxe19gYBKKExWB
+XNWvX6PG/ki0QKEvHjPDWSEONjJG1n/yObn9lJxscSbBN8WwrTwS8+fJjqBkbJyjlrVUfrQpUdn
1AnPkR3RP+yp2y50S2rGS6QcOxXHnMyfYh7S/CBPe1ZC3qAROgrjeI1rdSexp7UTsdeV1acE8cG4
jLOL+5NCHik9CtS7VZRkodHdcUYSoxnDsI3mqwpPE7bS1lZ90dFzYsLmzWKeK7hag62b+A48TkLl
0vdor8vnVQ98oe3XEA/ifDPTUkTqX1fB0nl16ouTUwlu2Hldv8W2WkxezXGbpaU7T1TCxOFGGUN7
NcwgivCZ727KmR1G+qlBNqBL75zWt9HotfWmmXbtQwMEFIf5b3LPkFZI9SmiW9H0wruBhvIX43vI
3FhyKhGH+o1s2Uz5mNNm3PXUDwZP5o7+UtKd9FWoOPdjJhiFqjdEr2b/PEs36r2CDYE83nTPyhJU
/EaKty4rUuVtGUkbYhCIZQ5ZfJi8roroKLRsYZ6glcaWKxldhmyB5xBkV8mOo/ccaW9Swknp9cUe
sd6Sv+LIzbv3JA9QWiFkm/ODJOy71s3mTSgGJHz6t5oZTvuSqp/18IbICzLaTl9lQuq7rDRZZPW1
p0GpggLlPT+Fc7Nt9SN1bDtfDiq3rjCgwvq1gj44g5h9G3AAMG/E76q6JZXI9Y0aVXYz77WKa3om
b90a2UcjfSra7VX/xwiKk00uLv8Rlq5LTrXTQxJvsI6xHK3aUB+gi0tEGIrXdz3dipCYxYecVz7x
n1cGpLM79GabWqsR3ol31E062Mz6HDTzg5bfpaypuMZMHKva6Vbd9vWpVgJjccPZRy2hIQwYACbc
Bd2N5DLsLvyNglbcNpLPejPm14FrITr0mmeEzhAFYV26IGGr6W6NsTzYW80dUvH0MUSNUz2r6h2v
XezcHKdyPRhbH6l6YuThfdX3aQjWAMQwZoUNQY3Q8NaWR43yTPLYCV9r68gsHGOh7rG/ggjUax+b
Y0WFo9SeJVXuUHzi9mBEXnpZ2ydFRV+RuAmx3n/GK07INkTR9eKN9EsJXP9Bq9ICALu5fQdfa2n7
XAvSbJNLjkXsCiLHxF2sD0yTM9rPSX05hcCmC8UmGwK2pl74KNwCfD7kpNwXrcf4benJ1AtqU7Iz
xhvNOEm0+cnHvtlY8sfEX67b0djWmV0KT2H9UL+VcrgL0wcqJ9ekxxpo0m+x+eqeu6OKpN/OiqPk
N62+l0Yuc4mx5QcrfJpjmkIqh5dArCYRaK+am1IS4yTuiJx1KuSjLY5XA6TEzSp6u/nTWomo6nt1
LvazTtKm+hNrK2MM1RbudYYdii9VkV4qidnbHC1vppDBdFUrK9wc+6V0e70+Gv/3eofYUEGAWqbJ
iaE0VdWbCv+AyRX9xmjkZwEBwha04VrDrgqna6nacw2ZKM9akaESQauJuvtWaXbdEm/lsnL0od60
dfgtpvWrNZrvgpwEDaVlO9MTR+02epb5xaR6hunJ+sjFYpeRr5LNXmhkooHUNiW3ij/l+F2mG0He
h2ZACg5ssFW2Ur2/ynCxK+rflOyLTyj0m0TBdJuZverc3A1N5A3L9zAqLh0oHRcXmvNG5SeLiiet
yhDMfRM72Lf5o+a1kr+afkmpRRuS71nfyZROZnN4KVWPZLzpHNWcjlmDB3M/7peeTVygicmM1yBS
y8mpurW6l0gT/XTC1q3J/MjIbpAA/Gy44rvk23G8JvYItTOI3Lq9xski9v5cQXM7e1HD8VqvRzS1
cB1fJPMuUdKbKtym/GtNE25V4Q5v0TbjmsDo/hLHR+7NafFXixjroH1H09dEp3WEAmAT4GNBYbiS
up9oXVRwy4pw1HI4aq9BL5Xh/qo+LAjf/WWKNuW4+z+Encdy60iWhp8IEfBIbAkQdKKRKImSNghZ
eI+Ee/r5OLOZqGiz6o7uW3UlEsg857czSCxkFVSCET26JfwFPM/O0g6LDeSur+uMU3DZVzMw0W5Z
YOOO3MKJ9IQdmNO1JG+7XYX2usKgGdJishnUblfNp+rHQXOVOcMFcBmUYhguitwrT0v/QJ0FHsrB
ebdExKfr5/qmcLZuHaFt+LWJSqnO+nUydkVGdt+OkrtVRm0jp94gAxZus3023SfULsRJIydQ9KvO
o8+czHc0mv4UHVKmDJUBgbwWQZQahFFEkBQdfAN/EPC6+8qddzluHX03k1REXdf0M6AJLCDwzgNn
uSmZ1op1Bk0cTuSNG/G2G85F+urax3k8ZbCsAL3W3uzR2wHuNvcSwKkJcpmA9r8RjQN7cmXIY0TR
yGd8GeZzo137P/cnT+yVTNZ2+F1PAFhJcp1s+a5xM8z8wzK+VfVnjhLMHQ8DTX6mNyYBpKjR+wr2
rn7wxEMzaIwS7xnTI2NkHoDfGdPK3bo0VYXnPNvk5dUdHtphreRnFW5ZZgca2IUhbvNbA+r5q7Jr
g3tu6p8q/LWEl7ks/WiVM9Xjc1et0zL5Fp/35JGca3uzyeDqla/JSFuSVqzj5L1ujuqX4M/IbD0V
P2H1Kkl0NbMLKyAkJOyRaR6XKvV7k/sTx2Cn7aOqO5gtHCCJRFCMhbpbBjYJkGOgvoB3uWd2Otr5
a7ZApyNnkYgD8i4w+XjzG9E3kzkfGuY43fbd/mHRznnjTSOhzxuCNgLzEDr3ilNzPTfvkwrP75nG
73yXU6CocddsHwaylYZh477fZDqDBSqS3KtA/BgZUPq4GH3T9+5ZYzWpvd7YTsvaeHIvQ/va3FLX
43kABAWs0CLILeUvLz9IJauLwH0vGTS1txaYJUq3aun6c7mKUMgWvuGs6lj19UtSQof799ntfZ6D
MNziBFLFV0Pf6hn0HIs1TNHZ5TqoND70cWP2+1qy0bh0f+iHRn5hyX1wyPw2l0CBxly+wgG1RPk8
viv3JJj+QUGl0da02PZBwqGh7iZWpWoh6O8YGahi7/cMrIJer0N5XKJTNr83yVsUr131Q4WiS8yb
nbkb62FS15MN93jIQeBd6B+KO9TEfnE19UsWyiFquGlCgh5fBdi+Ur/ZKcesH9PoTgj68Elkfpz5
7BolKkPxMFtEXNl8OQj1zd8p3BepslHhr+Nwp458QOlVDk3gFtmmceBwIO6Wc42WLoIARYg9PNQh
50Tk27zadfWdxqcEZDqKvBYRSdRuRVt4M+1sLAxx+2Upz0YxIg4a0eRj9+QNiRyGd6SPZRykS8kM
Aa5tc0s19trJxvVsocfJI4AHIzv3+biqNecoYfTJd1Y8Q3+U0ZWKSbjuyEUgtWLeHpyW9T57imsS
AYbcatFAgZjo9TazKbcRbOFFHsTsijDPICb9TdSfQtvwXLKMAykq47GtPnOXZyIBcGE6FXF10oTu
leJR6fz7Rz08mv254C+M8k/+bU6KjFE85uZPWJOWfUtV5PkaC7j+rFCzG1vBtPTEHLHsMieHqMI5
Koqt9qcD2rtxADLSzAtyyFA3/dK+KTUfyqHmKFw+K/eri6L7P3Lg+U9RxdgRa8LRdJi7E083n8Yp
RvlVvHNlCw040bFXAxLtwsk+OhsINZ/ItLmBg2DTQUAGMfCmdg9l/NfBw89su8PfYnb+/wpVzot1
klDrETtaw5moCvFWMRIl7duQZ3tDoMmK073ODx4J50At5qGYtKskk2Dcl+ZzmF1MtIxR+Kp2Y+cv
rnaW/RCuW/0+bVbvcZ5uioMyvbsa+DVCN0/yq8jXxH3S9SGY8n23wFOFj2UEomQ89tG+0mEOnzRl
a4n14oa+Pfy21TqGXbGdHeWuTLtWuUuUl0QfmLS/7erLBGJK+p1lQres0pbGyRLkPSMRtnjqx/6U
FvpTboJVU18WF3uLGMXi22yRS/SzCutcwHQun2PHRRq7V2Kseeem9suekhfFhWuvFysotQH+CeWj
0Va7RvKG99LiXHO+ZQ9Swg2sjYrYykx8hvG8p6fvOZL7SX9xkBVXWAiS5mYp0WMHqN2yYCSOMhwT
2H3gNKF6ZQKxmzG0BJahxkGtW0+OHSVXw0Qg1ETM9OVS7Uw3ulYO5T0mwtHqW4+ytW4ZO6VBzVgs
t0W9Q0AcOZHqovs/5TFMLkIoM7wrA9kbTbe9FS5VeooY9uY44AUgV21llvpWunHoNamTeVJthk3c
m19R60QBTCiqhTk+ihABiWkMdIdqTPflOVSCPt+amou/zcd3MBrjq8L9HlqXeXhm/WzTgyvwTjSJ
X6JIKr8s2/QdihCWldWyTmWE6QucMF4b/SXKk0FJEUsoVhnXGB+paIKE0xA2ZBoes6k3qAlsqqdc
KIdGU0ZPKMbaIpdD50V1fdFfpZX4WrmdjU9LwH/pm7znadA/24kVv0BNUZdwJXCW4k7QkUJcGZ5D
kNFSN6c2rm+2rVG5PcBE6WvE7OY+1azzQPAmMMHMFCuAsCg9ZgzeJjZcgfFuxmRUxvGwa7viYRil
CasVwnYRMByLTdOofJkY5jxHFKEXKp25ahtTW8cRn7fjQpNIPZ19CJ5jV7aXQnc9wSmiTPXJ6D7c
VOwLgkaaQVY0OFn+5KJDtYz6x1IenKrYJZHEGycT8P1io4ZnawhSWlBcbFkGPfCzcjYEgbYkBZSn
1GBw9pgiHW1LCYXBbTFFR3xKCVPnXLzM9l5pA93dV9Ymmq6DOJi0mWIP4G3r6/6RxzoKego7oLPM
Baw+VcAjDTRgGtIsbZ1OBri/5rzQEMw1XxLSlCwf3dTuwVfYRqveK9rnmtaMiO3mDL2tOAczfrKt
dUfUROe7CTgTRG/CzSLZLPJlywbgYpDC0irEWuJoMNbIH4KKAFs5O74R8evWu6gROznHgUSBIHUW
y+Y1HteNlNsmN3aN2Ztwb4xMKZpDRM+cv6/NUwWcKsW3w7nN8NsPn3nvElhjvNftD8BZ2JanPkpO
WrXN9fFhcX9NAdhdsKG0+n62umC2+RxqZSfiL8OktEXxsZ+RFrXPta723FL9VN0NlY9+WyN/cdvw
sy0bCnTSEBEJarxJM32lsj8TR1uYfCgG7OSt19StnsbXOcy8sBG03ZmeFSYoISoFHe7QzZuudYj7
nCrp/gxtra6lOgtf0aJkrVnhr1ahR+WlNmRHoWTdIxtOVfoWCsuo+D+gD+Kam3wpVCSdHY1gTuQe
kGAbPgwgb0cniyBL061s3EM8TTB5lN+gYhoh5KspAhurrcmLuyoAaqsqE8nZAHwjhjI9pFMDLhVf
GkxtDfCIzMqjAhlnDNp2QYk4yep91NwgEdkZee4pS9LH8G5QNMCdJOP9gm+lQHVj27a6VmUpA7u+
K8ROk3VQzVQ8LUg7q9F2g/Iu2kXn7o0xMflhvLOH1SKKrYvU32KgMtlOUrxJFSoF49rzyjfQS2HR
MrL16toePoflw2y2OnungZysRWkTM57g0VP8yH7q9NPkuMw6tU+zdahbK73nR/zraqL/QvshQ4HQ
MiiXDlO6/ZkpDRuMYvtTcSvr7EUTs32eobnBEnJW87t6W8sMPx/OTn2x41elBaXeq2V1f+HKhNzJ
wv6qbR404w1NSyAz7GgqCuLYaP5qpPyZN4i3JIo2RgJZ0YDCZarpenMvdtQG0bz015EJ003MOO4V
CUc7nIfyJwu/4gG4k1dYzL+IDEYm7CLFj9+DUsyqtm7tYJFBhztCvQzmxgkfQ+1khH18yXBuGqgQ
r9a0/CT1MO7T7lXkmz63f60ioWZl2FjIxejyC1DKV8bZHukNGHKIFb+vvax/Tmzds8mHdUYvR42b
Gf22vyvvyLtGGzK5aH7FOulzIIZL1RznGMET6lWhF7D8hW/H7daOUWKvibdzZpoceLpWI+FS96G2
hJ9QYfaUrZsrmCffuHyRnSDhalGBqGzd9UdCsl+hcbya67YcT8u4S8KDLs6dlXoRR0w2vA7tE6QT
1PJYQKQGbgnyhujUxZbrKZoVDCrXGgxNPGQfgxKfM6Zxsz1Myocc3YBD+zExm0AZX0zDJHp1xJtg
+GWmWI8Ws16RI2cYOk7a/DGyhbXt24UMEMb/dRVKeFPtkX//oMceIiYGZF7aKusfEjaxoliOkUZS
NziFAQjUDym06nwWuX1XMWmbQt3m1ecyk/gxmV676J6mvfdhtXennN8DF2z26Thop/gHuzscCA+p
/RUSAazerRww+R6vRmXkiQ8Yvsw2llOQjnzZu/RX64tf1DEECUHehYhGdAWsvanyWwgbBSnqRoT2
SbqJo6AmH6YCwM6S7VDPgv1u14jhMqkz7pahS2pCVSG0yxzi2uxZPxsCUexuBnMwgmH4ixtHPKEM
aFZDXMqLjEH0OfYneK0o1mZfVfF5uABV6YMq08YbavPVQYaCwaOyrUtdGpsEn8u+xZWMcUUpt6Kg
zlFh8Jaz4IVdEFFOehj790Snt7om93debtkyKIg3tlqvllyAoCNt0m/06DjR5FQ7plg1enoulXWO
QERWBMwZBuuio8AsqALXY95u9UFB0jqBATKIPUolukZD7s+TIR76af6cFHBDw1JbX+iohyvHfWo0
qtPc6QnENWtv7X1T7vTor3JJmU+0i8EgatZj5lWuc9E7WOX8rIfPqNTzdZZ+NBSOTDfZcmnWzTUU
jwYB1ugJpUqTgHidsu+Q5attbvH4rnG4xeK5t2+TBaqrvaiAhuldEXRLTchig7/H57E5uSPegTBu
mgdnhmQKrVzbOkmsf4a4VQuI02iBk6vC0HcZrtQhMO7LnYQ4D5fGBUl1dmObmZ/90qxHvcHQHD5P
ybA1Qscvskl7VsVPKBWPa8FqkuQViRS9DDaCjNaoHRTBo/LVqhEOlPSz64rfaIlByW710u2aNHxV
gBdU+ZxMQLKxjeCms/JsGzuTzuuDqrdS/YLHb8U5JCxHwwgQPZj2Nle/55iSQWGgKza+i0QcAS/k
IlToZGYTbDlI3zjHrYoD09mU5Z9R2hCMPZFEkyYP6hRrhAV/V+PNlviEwORN0+W+yzbdXGxtULxI
flakpMv4GScWcndUiAMfN8fD+CJHpKGmWrKtpL4FoqIvsEOOmWx7xmgQdLCp8f7bpG1QNo/Qsjmb
vCveO0d9ikr3o6gLBmjwS3suFLQF93AHRI+bomhfe5vxDsAttYcjgcSpEqAbj/pp42CIQsFsQogI
v23Zdtr0LlOnImMVK9AbENqFgerFspF/16kVvgH8coA1v7Zefw18s+g4tBjpKGF72YUgY2AS5UmR
J0EtjdexX/hzcyPXETWLEXnFCMpJWrLE1qVJzkmWuaKyHgv+U8uWdT/0O6kiAlnEgZbTFbbiSUPU
0gov75NNEs70GAPPKLc54htrtGPtPABBHtsB4FvYFy2qtsini2hs3yZ6ZEtZ4R9CrUbCs9Pz30vY
D5bledmYDiq+lhfLItqw/htDgLxqct9k1kI9x2zdCg7nwjbBZcw6wJwwkXF6Qtbe7LrcFdvFbYBf
Y/OhTEH7mIVUP6rc5mhIlGZCaxEbq/tQZxhOOz9NLba6iKewUwfmUpwonYU2PXZhC83w0R5tACTH
OimOuDpZ42nhqZrbB5uJ3hBx0AnAYuFxjB0yl3kFAizqbk2GOGWctpVpnCkFhLp7gYec8VhsxvFX
b5xDkbprU/ANw3/x9z2D7rbFuI2GZpfwY2kdGv7hpdLGwEo/OPi3c1UcEtfZht2G5TiWR+slRLNT
13R7o1rpKs0LwXYXZ/CQYe/j8D1sOR15UBDXxMnyUEdW0MNum9MEFCteaiLiqpFWGvtiI/XGbg31
rHrN8mui1OpDuWvKD5cuJuIf7pPTiDau/HHlTTGv0vlBBxYnn5EKkYKOTfqJ8jmS023aLr8qiEZL
dUQ2+2M9YCJLUY/DuQHxZ+bFSN/D8cJ4WvVgWDVvMaILxQnUXrnqVbt1YyNoiY/35jsXY0zRji19
YwgU8HO1HZTb2GQbmyRbNzno02uNGUkf6HUzVU8k3Z3msLW89fJBAYy8v/QjB3tKYIv8dq0x3pp6
uMss5yOm33Zo8s3kmNSKY3grMd4UCPL0zEZlhjDB1g4Jc5CJeTPsomM3XMcx2dQz1j+73htYCDAF
rglUvPvgpcknpQyQnciuHHPFjjxgn69Ay1iTImvaZ6g9LFC6Ir629peSXFXbx1+EfO191r/0+tuB
l9caUl3le1UueEDT8XueKrz1dfmuVemlTgix7Yz+ok3OS7yo5BcUi1e780HJD7VLxFxHu53YaaBi
KVvl/XOIYn5MBwtiy/eEoUWN4h9ESdzHB7Bj3i1Oz8rJNlGF/DyDyjzK+hKHV5aZuIIUPhTR3TYZ
NDJd91b6bQGcjtdZeWHeT5rwMlhQVxMBAGo0IrYOe/YNIHn2/32foQO3xvFRRZK6oLR152Hbs5wI
keQrXZQnvZn9xSr2c2zpT/RloYk1ejyTST+thUSBq2kRZ3eubWpr/taF81Xqn05+WYT08lZB4KJ3
SLIKNzoJa/pEwV5l7noIEZGHkwqqXN2noyosXrQWNJ8V2I/SXvJclHcm/J7uwGQz1TO7LrEbRgmV
NbMT15GzVUWgtZQsJqhLyxN9OUGvt57D20w2vimMQ1ZALvci3E+ZcTXTOMgsw4/cCSPGpk43moKy
FGm7NH293ZTpSRHhE2aIPvkeR+cxmt+s6AerL1Q+W6htKb4eP2nWY6oYlw6cvXXqkzKpnm2KoLJV
+8mZMpRQsWMELHEEOBVjgBXxIxlxXY0ktBUiNT+dMCNtdmgoA83H/xvXlRxRqZaxnohGgThrsAJL
yfdkTcESoznCMDmVNyE+Uf4txncNWWAgeRj8SWGG4UCpX4W9PLMz7WxunVKDG3Ej9TRgglL6r2nJ
Tk5+mBuYjqjykzLHWuEgGpq32TRvYhGdFLQGzZQerbTe65GFR2ayAlnruo//Z51bDaiTum9CUIOk
jl/bTF3TcsxHgO8kQTFcdUFfjKeoC70IeqVaZnT5S+obwvHzakRD1zXaZ724dgy0QsSrcuuc1pMu
J+qWBgeA652OuG2kDcDGrebnESDt2RjfOXildhPzzgz50jxslgz7T0tMfAuq9ScG7Dq68nyY7iN6
btHtXFbmUDzXpQ0bc13sYKoeeiYJrQE0MPvNKMIr71epEqen/FaI5I0p81pT8pbkNcJEt0YqldaK
rxmi95Ko4wPWymKfdyNZdIC8aeq3bO5R4jfwNc047p3afqJ8q/Y7q3rsuuscbwzDNxPjUIMQa8ZL
31SM0BGLwLrKQ2PVNFjSqkCFdTXE5OX39CW2FaM8p5PEOH7D0rZz1XITaZm+WbTle7KfRmazerm4
yk8x3aDDWdHvjlBKcQjmtcTihVUaQNfms4VuU+wblA+i26qx9jV0NSLjYj8BxOjlXgw/kbEgP0++
HT0HC1e4+1xywV77KjlOhIBTSCe+4oVlLTSWgwmDvzBLyOmM3wUUZV7PXOTzWeHFHlQLK4K2SuT0
hmWod38S40+zt0vXXQrrDJMJTTzjN1aaU9yWvoEjP7XaY75cWjPf0Pm6buGOjOKxLd+d9HVuuQfx
motDPqJlb5GLG6eWbKqsFYCUd74iqBysU4mf31WI8LMWQysqtG5xjq3yZxCZm+MbtltsMHeRkkxq
vPlijYMoJpeu67f0DHlFEq+heGcaE3UctwHiZ90WXjQMfrWcTLvkD8PIhRAiCXer0gAtIkTFkljm
27l+KPQHnflG3fTLnsxYgP3VQg6SM2FoXV7vxFe0ruodDt0EVNLaARiZ5qYfzo30CmCu6GpG66Zk
yEadbf42924sgBGRvSioO9BJoFSKHxCTrzLjS7A/wyagr1IGiNcWh65ykjFSFOpvM8R4Lku5bvAd
wQ4kZxhNxeJ6RVnRhIWXdGUwzuND3UFuHBN56Ob32fRT2/L07NCnj910tBGM6sm5VhUezTh7rwtz
5wjBp/ft1pdWKfe2A8vbuqgysUYqX4wdO9Zy4D6M2uBI6y6P/aUX+8p1qQXEuMWKW/Xw2pP1qpp/
VlGi67L3SbS8pM2nq8kC3wpWh2bUfNyp/qz3yB+yjZIikBWH6P4byS/WdL559FKg01j/pBmuy75+
UQf5kEDHSIfg6PagDBE2MWUdt9FzlN6fiuTRcpN9wyeth1oA6+IZrdz1xlGos0UiKiNsGnW0/WVb
te9OmI0Z7p5FVL1h1EAAACEQUMO2TvVdmBGUPFiISual9Ofhy7IM4CIJPBDVG3KxwFNbNv9RklTu
eLo77zR1nv1mNInkLB+qNCeZJWYKK4cedMUeoikIRU/XWsPa20xys9AQZmQt7k6QJzl1L0lb8bZ3
kUrDnUXGitnr+iVSNPvlntun+jb7vR8Nlty5GsBB5IIlmC66TTEhE8UChSVFmW/NckbamWlvWVt5
S0dSAXr4Bu753eFqn6JrAwlkYZxw2yBM20+zv7Q2ZokZP9g4Fb9lh9l57kJmVImyX2teHSqH20Iy
fo39d2zoD22j7cU9C6IuLjXZRXYlkm01PLYAx3Bqi5atIkAwAXHsaFyLWGYmywoa+4dyI3KO0mkX
jr8RFmU3ZoGLw0d3YEwqxVyfyxaRGv76gc2T/lkLb9+oncP79lhDhRjqe65Zb0QfKZXcFXn6bkT4
cctifnLoEriCmm4ZPXsTzGu4jDnCJw1Xw7rjXWvlkyCuB9l+En/P/U5PlLWqr4Ujd7Arm5qgpzov
rjF5WcxNC1I1sgUZ0WlmQN03mx9Rdi4KP0KejSo0mVE3zJeEVPMVczb5AUh/Y8W5FMviGWPopd06
7rpvva83vEv+0MUHyeZkZIpnwT46OdR1E250kKF4upozg5l9FaCufhfOi+cUOSM26VhKMfwV9wcu
Cagt2xj2A4KdJryOJqWMotnU9/EC1K2pP7D8yjEQCW42+qlsMHJ+V6wHjR4gIhIVLDV5RpVzVtHw
pewXWkaYs43/OGyniVECyxv+xTjJ/aUsuceX7uSMyt0T+Qi6U6XPTRNgvMWLf0kgQ2e2txf0ouQH
qPzWU6TjGwNkCKLiWch1OD9pZLIoO15LLK21G7TKx9gjrEkDaXlT+4HuO6LfV33qwn08Ps/abgi3
WaT4U3IJ04cc7anrT/o1b4J5/CmLtVt+JrDy9kdiQU699rCoyXvMWTG+qvnaoYRqPOoAnEpJPE3J
Prt07PfFZSpAzIV2F3kmD5HDYHPOODTc4dG2/HI66cNraV7FYJ+VyPqouTtzcWIG9tXhBDXZqfKl
iffSvRkMyzU4eD6E1bpz7fAs5OjpHV9agsdD6pjAWFao/DNH6ZzdhrDDDpV9lTvmwbibaptGEPkJ
Le61ZJwXWsck2p1cC2nPknJELQUYY2Gc+xY1llHNW6kImKiq24dOxbEgZ30zIMDyGmxXWnFr1O88
nTcNXpK5pqW3XRYCcIaEP2QdZiPcaWm7a+tmmyu4pXJlo2ECECTCFA/xvQ9mWsfLTyw8EaZntepd
IGZ7X2sqm4eGehpUc+dC+nfAevX4HmcU2Zc6A4wNt6FtiL+9DhVTPHLgQ2sxEM3Y8Zrig9y5h1hl
ia7wBKfx4+CUHL/zRpCRMxWb3j4b+lk3dgJICAZSdR5yVvVuPgpLW1lN0+5NJw79NLbe4CYIHIHm
bmMipCAWY77xQTO/I11sUzxe2QKjnaHAh+WIB4NX3FjZOp4sArLU9KsQqF5jqJlZNzfAt7XJUCuW
fWtkx8LoromJ5FfJX5QoOYRoMywlOlldYqxEjQmtT7euiLf6giGChLWpmn2iNgYIwPKR7J+V0b7W
KX6GcV0pD6EkMnouLK++248yWOJHyaM6cLgad6eynXHQNY2Nuts2DH7P/gl0G2q+WoVsi7E+YRZI
umIlG/VNacJ3JYUWhpmybdIOYuvH5rJu87WGMN/tdlMS2AnjSjz/RWl6KF0U7BgVmKCsCpBuvis7
y4105dpBxhZr5Tq0H+MoOfZocywVlOI+n+c4cEvb3WstoU7PukOMnIMWKAPYhVnrGz/FE0+HuYW7
sFNeI731XZiBPo8RbDxG/ETIulOr8ZcFbrecfxoXGYgCJUPoyzBjiBLFgwNq2CIwlQmSIlSBKwM+
sMjLdWc2T2FVnu08vlD/vJsKcanlMR0JVZLyFyFNqmyFco4yyydy400L40NY2KqXxZgTmPKhId0V
GNYxC9E4pROC4v8cR6Xdo+D+VRjVPUH6/6XrZ1G5FI47YrdZqd7XcsPwvLpHJj6OKzyD/yUy8d/E
Udv/iLurs3SwVN1CwWcGsfJc9099+PpffoF7Xtu/+gX+kXHXmLE654auHVR1rO8CUb09znqcIkW0
YIe0uW7eZTZijbVai4k+hnP9lZGAVjKXGPXBf/k5/k2y6T/bhLNeL9vBRZ2zTKd7fG6Onx0KMFh8
9F34lPR1k3v0pcN5hsoxBW9Q/8tf7fy7j+AfUXZtb9iL7XAzTCbBumR32VGoYsib1mB5qKWvGfWc
cDfYawuZHwZjN2o7W35OPUEHHQ+Y0mx6F68ibpCkf2tyfZ0q7g+3WBdveX8B5ko+TXvVgD2Y3aNu
zZ4+M6m5/FLNUzzfSo7h7tNotG2C/kN1MZmnkf0Zjy/coZifsGR6AodZWE9UT8htain73OyQ15P8
vkgmWozzPNgGXvxiZUfPNJI4LQlnDW/2pzpgqyy3jWy3Wtbvy1hBi2RS0spU+JOzH+jNXud/m3Kc
dwYs7n/+So1/3Z5h/LMReaizvCpKdaGIMX44+8U+vFSbZPXlv3bbrF+pG6Ql6uqmeFjr0Mqu9uPq
Kn2xApz2os1f5H3jQTqqaKHX//kn0u1/85RZ/0iTj4Wid4oTGQ+RPmzJqFLReCjNGxHzb62jr2rX
AJ6M1kB3dxIMVSuq0SQdcSgZzOXEN8Je5D3T2V5CVw2MntuGwPuvtLslzOYFiabWpYkvrpZvHZTe
MiJ1fYZlGgkwVS39hMz1Mn6r9UtuHaY/a77/BQ6BXcu2KJ9S41UhJbFeo2aJzmpMatVdHnDSR4HB
6TagzyvtPX5XU66ROz7SOL12rqDSS/wyW4FKPEZGXOhRYaCRvsMICAPNI7WP3nsNRThyIMyJ68XE
cx2UI5D3hoDCp7udEpz2b3TQumA99Gh2UY/GNxF09WWUnwbnMncXD0eRHXIIn6U+w7lONT5/ZY8g
sxXTaiTEbFiFZEGV4B+gSuOrc4O+tYwHg2uMeVEOW6gLDG/duLPJDZLZ6Z7SVRjPE2G6yMj0n67m
JWAHDpET0Du2oJcYvywTPXIsg6RYTlgUuWHiWF+pqs2DHl3yNsITZL7munlJ0mNUoYlxzwXyQwIJ
UiCibt3Pu0430XFehX6S4S9lNv10NqZmbTVfS3nAUgRT/driwbIp9qh5QQlSwhWjgWTp14xXSmuu
rZlIkrfFVa+HSyvLLz1zfJedR+PKL0p2PHLqyIaYD5nlemwSSbueSApg2WSCW4n0Sw9pRJ/qIIZj
peu6jrZF+Nmpp5JBmrW9NgXZtURf6aSZIGvaZjmnjnHiDltA5w2ktyU/VTZuUJciy1tSckxqhkSD
kjTjNmMGwLGVdi/tvJflQUdh0KJ1RkPXpNi+k5Tz05J/gtC2UMXuaI4eldT2AhpAUR4eBme6SPNY
FI+kwGjRzrWJyEnWjIojje4dPrQMZ1z03unJm4jj16zclqrn1i9Z/1iXuq8N0ZPC3FcMA5ZnqsBK
4cUSZ0lnxJupylaIn2skkLKorv/5ff7fWNl/cXlZ99f8f6g7s+W4kS3L/krbfUcW4AAcQFvdeoiB
wSk4iKSmFxhFUZgcs2P8+l7QzdtFRSoYXfnWZmlpJlHE4PDxnLPXfrP60kV6P5gqSjqhsSBTgdxo
9M9Jyz6XasWeQlZJxi9mwzYr695wbnML1TfkSPLgQ9ysKHIZbZSHGTEPFe6H2vthONQ353oRYzxX
hLhMjpXs43tw6/E9hccAEq5iCprRVmQdBYyyWVPHWXvsZhge2YXVtqRr9oNxqdXe8C/7/DKQFuUV
j4qMm6I4RrX31XQ+pe1dT0BIBYTqq07vFIHblRvH924SvJShuy797214FVLuY1Len+sHYsLbSo/3
2Th8s8P+3BmntY1+flTggkV048xfx+LC1ntvnk/tb46sjeYyt79p4UIOods5Vr6f7lPyUiAZX/Pq
TLCfWwos1gTBiSG8/zWP7HLMg4/phXHVFQa3KtPYuvCLBnE8PKFxSSr+vTscbNamovKreEC/4S7m
pPNLS0Zfn1jtjoC0zYM9WmE0Q8p+KNunYkOFoknNIGKfJZC8qVFAnQKwL5f7TY83D7Zrjqqmwvfm
bF+iqDHEra0u3m+bIyujeQARZuPvNDLpMrLAOVHO1l55TnA2c7x3C/Hx/Xsc+cLuAst905k6aKkK
pyVxHWaMrMRgxWWSp+KmBML3/i38Iw3kHnZYM6AqWxnjNekXVEAA9hrAa5ScgoF1o3TlUwmaR+qM
KpJ9QW1ElV0byUsIddwIZ8q0xk3e38xUABuvWU18OckuopakTmOc+cVlnDElW0R9K2rLW6J5eb9x
82BjUxSbLFX8dbELSe1xvoKfl7X+h1i9WNZDnPYb4mFrFuDG2rdgwOyWIGiWfOmKm5LSbDgZgWJ9
sb42+F9241lgfKziFysz75uZlF6ab/qY2jsLynKQEoo3OjzqPtbOfY+Tts5vKKQYKwwOxq9VApIc
r4OOtMgUXBp8RYKXmPQUL+P8JBrSMXF+04yIUzjhkQFNSUYlqvJOjGPryJzhHgwzU3PQdmVL6kDv
YgNwHVrbz4YTPTkRApXLMIcji8i9/3sjzz0ceUUxTJRMmFc6quSD12TtLfknZAJ5WQbQ1YsCNIjy
NhRVZWDRfM+9e7+vHQNvuweD0TRm066Kyb4y2obc3RwWZ9kkH4yOPU5BLVjhMQcQP3dNTeTrNa/N
bW+0VHEOHJY7YpslIbPATPwTnf+IP73tHgziIc7bPopr+yoeWgPtpdKhDUO+ML4kpQnDKSHX930Q
1Gc7vUdiRwqT6gYX8KWjFUgPzxlfmkwt5TKqupBw1qFiFm1xpQeEcHUmmvvRY5cjyrB9HAKZUvM6
WGTNl0GH+D+hBE/NEF06vw1PTNr2ERMc9+B41lkiTU14o3vZSRh8HnGW8qwEpYg4at2FHkk3UjNm
9dWgotX1y/2UQO6ZbiM7WXIw1Gq0yWvR5Q+VmnYOZcg5BW8xDpM+PoERtaRN050PDSka1KdDUxGQ
B9joJds8kqcs6Y+9w4FlxegEoSmyoAT4NJCaoo5mbT6Hz1CmU0L/oE98G8Wff+7aBIs2lEJW1Ge/
ug/VfdI/D08G5w1yeN+GG4YVkJ7dfGVQosTrU0/OC2E1Ahznm2xAbZx76TMxSqCyYhV80j8ydU1R
Of3wVWHITjCFdeNTg3WHszVe2J8aVFnAjnyljMhot9llCzgARTMedDsqx3UBGG1Vf0XI3Jir/A42
pe9ss/YeOMkcR9QFXhFCL074B/zEo/9meXMOzmdisupyBuZ0DaT9zD7PLklLXFNJuYpxjzZWjz7W
X85aXuKhuo7PAoogVwbeY9WZxIZJcnbMNuGK3es5cbXltzb5GtHjBjzK2iEy82xvEbXt1Bp14S0y
hhu1Y0N9De2Y4tgdycALtevOu6t4658hpfqbPdg5WPekH4WNLHkrXJTXSO53YmfeI0WF94zb97AB
m7SVFzTzalw5G1il69cvT9EmOyPaeYXKuz4Fwj9yIncOFsdk7rKRWV9g2EbWcYN6ZL00kVyxmVsj
7F8lZ/HTiclxmXN+9ykPtnMN00OWLfcK98ZDcYEtwd30AmB7XWz/ZlzMOVhoAk0hSCMm7zoMKBKv
sxtfUI1XjGy73n+JI5si52Bp0WZf+2M2eNeWsUgfO5xu6rSEj26cBao+aflyZHZwDtaRwg4acOsz
gRKyndXQbZzpibMEZQfe2SBxLWiv/PmbCk5tko7sVZ3lk73dh5VDX4eKove+AyEPmdKoL3MCr0Dl
gKcMm0rgOFKc6AjLx/hdPziYvm0yq45SZMxYOHaz+Wyj85anmu7Ibs85mFcjR1ZT5tiY5UTefV8j
yQOO+P63Pxa+sg/mIs/L/VLGHRHJpoRYlDVk1LM4kHqNfgLM9Shnd2t6yGUrqmturZFMb+ICmQLe
H29zN2bPiZ8rkGsbZkBXa6IjZRCtxtnsqA8WQEEmiiHxqgGNbhrJlWyFeaH82LzqIEZsRo18pUfJ
DWyq8L84AkYjTrshRWbJHHjXfm7B9wxDEFjKDL53QGbXqhop3VdOCbcAFN37LXEsyG0efkKLYean
SbYfohQ+myz66dYyio6EKqu+FbOEzNhSngOxTbekN4ZtMBf2uWGN3zLtG+dW1A8n/B+OjEj7YCol
E9vM1DriOdGC44HzzXy2hmiwEu6JNejY2/7sD29GR9K4EpEPt4jtLNk1VOutCj7mtvcofnMtz9wO
o9fuRV+Ft0ncdJcqR+UG5DVFXlXNm5RJ9sS+4cjYsQ/m0HjKSX17cqQP1UQMkkufoqopqU/s1I81
5sH8aUhbpuYYTddGvcdRQYxnfgA95sSnOvbwB5Nn24dOOdqYAySqIWoND7bd98Lcvt8pjz37wZxp
6iRXNXWx19KHIuOYwdcWRKpoh2+qT3+8f49jRnU/LazedAXkpvEsZpObTIRgupSq8bzsL9PcYXcZ
X/nBfDvbk7eCer4RDgUp79/3yKxmH4y3GrpMXYdiRP321OVfyvSE0/QySH4zFf/cYb95Hd8j+9rU
XDeyLrNiwehRlW2hsoy3ct78rWcXB7OmTHRXF+Xy7Aa5af8syYoTi/GRVhEHQ7+BReE1OVdeOGk6
exjME25SR7qSONgVdfiH5iGT1TW1/SCGJ2tDZTHUvPcb5Mgw+HlWe9PoTTtEkSG4uuvFK+wuQgEY
fvf+tY98UHEwgCnKGaN0efIAjaeJUmhRpRcffJgZ5onHP9Y4B6M4zsNo7hWlLI5A6G2TNpagFl6I
eb7/Ckf2IuJgHCfFMEcgb8u9pDQ8MudwZXmeuHB6cHp44fl0VObeQJFNLwXcz/fvemQjLA52QLGi
0Gp2inLfJd23MrNdIvl2vssUOIUy69A4wNB9/1bHJhFxMJpl15UsiXO6R3eT3ZhPc44UeW3cj0/2
ajrREY59pYN9UJUkfoXraLrXdsmBoagTmLG1/y31qP2sUMufctw90uN+ekG96c1qTALLDluwqxSx
o6tRyUdvvDImRGjt5z6uTsR0joz1n/aTb25T54ZyHOo7973pJ081H/4qDMrw/P1PcmRIWgcDPo7S
KIiqJt070VmfPKb9rXnKSP7YpZcP9ObByRxrI3RUujdgcubeCB93WzcnVtQjY8U6GO6Dx+7S6mmV
/CNU9AIFFWQzC4TgegbMemqePXaXgxHv2mlPOebS9qTl+l3znZxNijtDuBqBary+/wmOjYqfu683
DTX5lu4nxV1SmFbNJu2xQICWsEL51hmXIVKB+sQMdux9DsZ6lugMG2LuRCEvlfAET1HL+u0WxnuD
JcOJFzr24Q9GeYDLbJiVcByn4FOvvijVgrt4eb+xjl37YHTr3A3CMclzUAV3PepWONixTk40z5ER
bS7N9uZDILhqbUEZ+d7ZA2XvEJQR9b4z661TnpgBjwxmc7nzmzs4uuv7vuAOnf4Idww93olHP3bh
g3YJ3DDuClmpfTveGs41LjInLnwkhI069ddHbuNJ+bXK1b5CqB+QtqP2GnnyqnsJP7eoFLF+OlWU
8PuXEIde89VsdbGf12qfUtZbex91e6LX/H5NEIcm851VzHMsg2zvz8bOAcLREHZOwKh7p+bR36+i
4tBsvlNOY1QFd+gMmOwausVdaPzQDTxLOz3ReY69xTIm3nSeKUqIMLsJzYPAtXMespC0Nhn5cj5l
fH3sAyx//+YOmSwnaY0x2VqRf1StpkbT+PL+wD3WQAebmzi1jaCZM7WfX/pH61v1I/yM4PD9ax97
bPHrY2tb9woVrdrrSbpQtsSnxjFOnDuPPffBZKaBcEReQqN3P5wtpnsf5Vl8//5jH7v0wZgdTQq9
6jRiZGEaQH6KkjLhwAKZU4mpFnzZUAV/r4UOneG9KpddpGkh9A1YInVI8t9/h99PmeLQ9r2ocbuC
M0aP0RR9XBVn5l1QXFXPp3LJx66/tN2bHhl0rVv4Ec2Pa6L1iM/XYmPcoOlcUW3w/itYR7rPod17
X5VJbP78xO4qv2mfqzvjA7kF+6u9jr745+twSxHm+/f6/QIs/IMhrI1/9yaT3mTcSJCN1R483O79
yx97k4Px68DBiSwEbOR9BHyGb6r9+P6Fj0SCMI759TuEQVtK1ZZq74pVeUMJMpXgeBJ0FPb+mB4d
So/dTfgpOnE6P9ZMBwPaKPEZTCbeIyPs/7F5ND6gFSVZsyv/5g0ORvXoNwNJfm4Ai2SG3HMjv4hH
CHnzs3tivjvaYgejO6sNy7dTbhE9jy/FS/bD+dHeGx+ob9bWzn/Re+vUnZZW+WssQxzapFPI4wmS
r2o//MjmNaV8CIuhmX0QDkbh6+Yyfu3O3+8GR/rXoUV6apjS9EMz2xsFlXfeNrCNEwPj2CD0DgZ6
PIRiUks1R2xAwCkjnNpal4MoZDlysq2JdjvBm6LIiTQPaOc2hvaqrS/b7ka3pbMrlS4vWefD7fuv
emTi8Q5OL45sS21XVrav8ZGl6O5z9OQuFXErdAbv3+HIvl/8LOV6M7e15oByHTPDffGC1psSSuWv
1Cfx4t2HnznFvH+XY5/sYEoI6tIzsVRQey8mMkzYvGyaEy9w7NIHc0JcmQM17zy/SVQ/97A0TcMT
T/37bb7wlq7+pmnM3J4a9D9M+zPdrDBQ9tt9NUKKHOrN+w1z7BYHU0BpeuAh5j7b99C80MmD9JCk
EE4dHY9d/mD4510x4afLtjnPycddTcluiE/EiY7sGw4NtXPT1lhKcunhHmQ3hjrNZnzOH95vlmP7
/UND7bFOXMMfKAnCs3F87O+ozVncoG/11/a2/9p+O3GbpR1+M2nJg/Gu6gT8RcZL4O+Gd8y0eEes
wJhZu4TsG6bN9oleemQg/6x/ftOVxiQMwoRi3D1VKDC4XA1scDeEq+SlOrX/PDaS5dIJ3txjMa92
oN2xuY2xt8VwBcUPO5Wt15xR/AHj3z+Vrzwy5g71D3WXt9gu02y1hjBlnHede6KdjnRYeTCaU9Ma
57AmR9EboNywVTa+lICy3v/cxx5b/NpA9mB0c4AC+lpXGEuwgQutDz+v/B8v4/+OXsu7f3WZ9r/+
kz+/lGDVkijWB3/8r8cy57//XH7n//6bX3/jv/bJS1O25Q99+K9++SUu/OeNN8/6+Zc/oJ5N9HTf
vTbTh9e2U/rnDXjE5V/+v/7wf73+vMrjVL3+8x8vZVcgT/vwGiVl8Y8/f3Tx/Z//QI/8pnWX6//5
w5vnnN97xOAMhWnS6ue//trrc6v/+Q8p/5B+IIUvTcv0HLHEKIfX5Seu+MNxTc/yAiHRy9gB019R
Njr+5z8c8YcXBFJ6tuvbge8sT9GW3fIj2/3DEoHpB7brOpLysH/8++1/+UD//cH+F8VEd2VS6JaH
+WXkc3Xb820nsC0HLBmh0mXAvhk0fRjZhXLhXYiqac8GB0JlbAXWgp53d0MddydyGr/2vX/dz3dN
3kxa8C0OJzYh26AIoJxu86wm7IXB2LzxjSg8VSFxMAv8eSPf8gPTBj7pmQezgUhrvzR84ZOLHoE0
pXXXql3tJBjaRZAWCfMZlKpLqIcleCIZWpcqC+wKRQVpwhMD7tfRzLM4liR/TvM6vktTLzvsN43s
OIkvHBerTeyLs3O/tqJHmfr4TE4zE/ub7vfnB377QX+dYX/ey+dDeghrPcRRh7vDEdxFDews2Hbj
aDCd1+addgHi6j7IP1m6ia+KeE7uDNGfiuscbLL/dWt6rMkb2lC7DstfUjPOXEv2Acw0a7hGPRrf
s0Y2ezmUrCUwc8lh+ZYE9x727W1MO+8UEs7HdnQpJzUrGcKJL/On9xvEWqa1/17c/nws30QwZduW
KX5udt+0vlUVaW84brB1y7o687PYOy/sCfXoJECQgHhBd4Spkd0AyzCge8NKMIorzLLkZnJCvJTe
f56/jDjH8iEhOLSTH9AXDqb4Ai/YwdWLfn+e2MamWS2p1U0b6o6HfBguyiia1Yl7/mXULfdkrGO8
xYA3/3LizfNJihmHqnLEaFgpythlAcnq/Tf7S9eTvm16y1RnehyADtMYwIRb30hw4vbiqrFvOqvX
MTizrCuQwRr5y2jkWXDRi8Krzsssx0jz/fvLn2HQt5+aSSWA2ED3Cxzbsw8TEqmBbrzBRvSsGk1p
46+Xwe5e2Z4wBX4NbffcC9/8Os4UZ9S4eTw5mWk118EU1BhItFX5TPGselXRIhtSce5ibmQm3XyG
I5cFvylpQQ6F0maXnSdGLG4LIdXtkMLAgOzpTI8qys36afK1vBdg73HxdCLxwymCUd8abd6ZiGIR
ETylaNcrjPTGmri2X3STCytiajjieFqhvTLirG2AcQgfSXPdE+F1GktUa3DcwXVCRbzeGl0Gh066
M8AuoTGPSLMkoYknqPy1dLFLKoRpD7tStDG0NaOsoY63tSvlbU3V/ke79BIwf+Oi1B3bvA6+5TAU
YeHicYN557qpDI9C5bjAEK80s4FSphZA4qayBBxJ9HuW84NDqDM99A3YifPZbFV7F9fW/COfKlHC
9sjjl9qMRuPMjl3HxCNMkQ32h4Q6cJzstLViVJKVGiYtvg6Ox+6zCOP5ayJ0ayC36vDjYiKhCr4Z
Kv0lc4JAM2vkHKHG0Uy/DLMxOpvSMRear/BsasWsRbAsID/6mJ5xXF0NVR1pLL2YDFd5bSfBlZnY
jcYeJUipMjQCQC7pLMD8zIbZOpsWzGq+k2HvGOeVKwyo4aKb9tobHNz/WqzdK05cAINDz0UoHlbq
XHm2ZBcIgQr9TqshvNt2jXEkRgCg9KeyJcodlrL/0ZRBDDaAaVFemrlbjh7FPApQkZc19hdhY2/E
W8shvotds8SUVDU5PkVWmFIUF/ex+W0OmoBD6tCUxcNUJaF15XqtFexLTwSJt+PzjCkIQOSxnzpa
b9xFrlboN82h9eGllswN+MgnNcHBecB9wAL1xiRE6sl23GpLrLl3mCVzPazrMaTXaUdzIPBTD/lU
6Q6kwLrMCTFTNJLsMlMjlBzYmQtzgNUeLwwjIAI1tj11KZ4vKl58ngKghwEl09uyrXS8m10lqTJt
FY6n7Whj9QtaG0ZK46TJo+Utgq9pKodNFzhutqldOwI9mgQSfK4v011YjzjRgN/W6BeRVDQ4DY2Z
2lha1TeAusg9JkXcXTCVGryLE9TAUGrlaDBPs3pO7FZOO1ylm/RsHsGsIX+IqXcTVoqltIQJuZKm
nl5T/vechTZ6W7YIlvhMd5X6eoqLwrrSmB+WqK0CTCvmwZsVrqaq7b8mdiHo4L03RN/GIsJR3U3H
EAdtC1TYrsc2/kvgWZnasgsajV0wznFKVLOSeCo6FbCAKCpxeZjtwRypdYY2ssxjOD2gtw6xDLPt
eWPmA3nC0YtGcU5lPOA+V2ESmXkFtsZppysJ/X7BSxe1h0lRi9CDCuMOpfRWhbTsusiANUHqAHgu
ex+Xg1oNWGOB18AqSyWm/3mOkuRGiQ4VSFUlGOMouEX9BvxsiNwMMON3FTriYkiQF7F8OdZ1OcfN
1zjNbHunZh/TF9fWxg+j7CPEv82EP0sdpYFetUYTAeCKLMShQ2r31ypjf4AMxqvN87nGVHaT5JEr
UzL5kYvEe0rgka35aNAohVtnD4WMjOc2l/4toFfMUIzZ6jFqKEsBWjwJUr1pSif56FszhuGh8JeJ
LMyq8kGBhyKMGYchkLHZ19AJLSud8O5QGkUcVOvHGcMI91rM9mIpoY0+3MBxIXZXJRXCRzusKnXW
Uiw57vyiD7rr3nH9cWfg7NutggxWwrYtlPpU9EpMm3xqek4e0eDt1GQbr0zLAZj0MDKosIyF/T3I
2B6v2SoT+LASjVNpZNo9lqVBDSCucOxiyzRs6aukgNJ53owzRHxKRFr7YvbyuLxEPtK4SK4E083K
m2Mn2w2G23gIbgusUkQnDIG7U1XMGHyUdnxtV3hxQ7kpqg+zjYBi4SV4940MkOkUYLa6a9nWcl/5
gw9DwQmpZW/43wNIiQ4/IND0GkJnkf4w3ArNMTRDrFG8yvWvON03/t5MHG824FPVjQU0oVe6uhpx
usYqLhl7aDMVJL9cV8jn2n4CxGrOiAY61UHFSpj9qDNXIaTM1Icq2Q9VYuMRg7hzlcqCV8zCNLgo
ZhNKiqag67pkvwFEoS0TE2fcuJ1uPa+qzKsprN3kkzZUU17XDoUbN+WcxbAJVWA0m4HKnRl2AAb1
hbhFlzUstujMk0gnEyvP8Ia3hwAnr0anPTYqdgxfTudOA2IiHJGq0JpR6vkIdHVnfWal0D1OCIEn
r4jpVdTSKFPp8bIZkrj7jCLGRWKf9bYmojIKf5dlVn4BeLTBnGWo9fQyea1X3FoyQvSgK6PDsser
ywEVSFeYwNCsKuluq1SZ4Wag235qKta9dT3YBdR/L1F45ozp8NA0czQ96dgtxn2f1aFxV4ikvfOg
OCG5rS20J2VuuHujCRWGwSRacEuO8yR6CAwjAgY95/V1U0ocusXYIDed+0qll0hKo/YlFEONv7Ia
4/ZzUyElgtXoFMOdrJ32LvSwu//SWUn4KXEMlZ4rSLHtJqQe10VfJlED2zFD/lMJDgNQTWZGyZkP
Lo6tYSI/aGuknccOAPKZmVkRlDC8/26nJsB1pZ2riOmrCiJSc7WGwmw1k/ocVyHeMa7VMqeEYQh9
0cUWAxQ4eyKU2NIPcY6eTVShZR9AMpu8KnhxkrR/GrO+kNvWCPw7Rr74BmslxsDIaGMcmeX0HS31
fB9UKVZVRmg3D2kdU2oyJ3N9k4bSq66iMR3Vq9OX0QcdyDnC+UOhqR+6xTzB7FmQKCeIjW8gK9jz
dZmn2IXw5taXodCSSvMk181D68bmPpU+glltOKTsrEY0GkCXhpQXC4XDqLKzkA2FGef3idkDU+jd
lHB/H7cf+3rC3ksrHwc7z85IBtVO4KLH8c2mvnAn1vZtP3lQK9I8AGDZJMwF1NQ3VIBTuYH3hxeZ
OOniT2P4m56pbsDWlGkGp3GMg/G6CRN1nqUwizcRkQi87gQlH8z1dvxRZQVfl7qr4dHobOzSUDln
Pyw/sjAymnLkXL0/f047CY3YZcmDpaBj6uT4QjxQZKbmk0y85rksJxvAgRbWZ3DPWAR78Rx/46hW
6X00szvrcXEavOY+cEt4VH0RZhi81aPUn+gPrf89c6ge/WKategu2DuC6tg2YR+xUU2hOqWbvHVS
90KOYTBgJOAF7nSeKDcun9kalTdFSq4aaaUNuzJ3lB08wJOT8ZWNu4UFUGEKTBTkeRGGu9mncpgJ
TQm3oZiefXbAGllE5qsrKl9BjvJCmlorU2BWSoF93PXDV2POEhgBQ9c9GUk95DcB21WAraKBkp/b
2O3F0whWuDGm7Amv1NFGtGbjgWJPjvLXLvvXcisJYcRbz1ISwfWksUsxLfhaMgTefubCFa7553mF
ztNwRrjOVRO+mi7ZbEw22+B6ogEDmH+j2a0a1wMxZBZhfj65WZrtgNrAtevy3MbeJ3G9zdw49teo
aY0vLDaOBq8ZKjhRMceQdVYl/VfPSXt0Yu6CkPbbJJgW1AAkrjwaWU1sp4ihISiv0WeenNp4U5Qp
CMTax8stqg3qQaNyQSUHQC/uC01R2m5SaetAj516HH9CxaqcYcVpQTkIdLSpzNp7MeknkIUrRjmo
WE1KWARqZIGKZk+uBKvZdzcpg2sn9IJwXTSujalYOXfsK6tEAHeqWu8exn1WnU+B9iHGeZb+FBRV
4p/pYMLlLbSTRq7tnN5UDkk/b6OutF51WVCaUhYmjislLubpuQDZP1FuqmfzUhuG84Von+2ch4zj
m1jH3g9XpLwB8N0JNmAaWHedWy20tiyhf8xOJa87v8oWXmqUxhcTqoUfVru44rUY/nLbqA6Sne2M
4pMOvHHAx8boBigdfas2iYV49xxLnhxiemB3HOAHa5D7RMdQ13Ptj7R95rQCSIzZwhDwmRn6be/U
FcclPfe4pwzxYtZmIvwYAwGOcqae1WFe8QwsObjvzvIsIzkT0EKNbcKZ2FxF2CN/IgoS+1tjdDm/
qjKiM9VN0jubkND0s51aC8x7hj6x00XXf+nTDIvfYujnb8WY9sGGXgpudZpSsBl1K2Z/Ia/F9m7S
JsE/uym69lwUolbfc1dGxYup/FFdSLcx3fMYHpBxHqdS4EkcsbE+K1yw3LdMTbJfu/wFBFWd9X9q
/v9HgeyjUepfItu31WvxoJvXV71/rv5/iGcvIrv/+HfE+C/x7Kf522v212j28kv/imZ79h+E0Dzp
EbA0l/gzUaA/o9nuHwEeTq5JkMm0A3NBJv07mu3+4fIXxISIV5uW5fGjf0ezvT8s33IDX0IPs03i
R/+TcPav2TgZ+B57LZNbLYFtYnoHwTXd4gsQ23hd5WHC4cTQ9W406mEXeVO2LVohHjn3dndvWug3
IdclfPvfUaflppKXJozPht9yIKX/Gt6l8CnwUseDtdPl6BZqsFGAxbRktiitDCNdBX5nn9kiYleh
4haPtliN1v8o+vavpxC2JMBnOQJrpcOnGMahLpWZnrOtu0hgqYUCCV00i8X2N/+ai/kxwCX3/Ve3
uM9f3p7CBk8Q9/VNy7UOA+1JMxmT4bblzsBL5qlz2+sJ55PpQ4+UH4pQaI/3Unccu0LZuN+TsiLM
UoNyX3sWXk2rLB2nl0aPg/MVFyPxic015ndJOtvyaYyLlFp7EFDVxpJu0ZzHbirUg5vJTlyzccSE
poZ2ald5cdMHTZfsWMk5xxqdvCMwfFO3GTa0oWWOYlMKtxyuwiTTa2Pq7E8FEu21i00J8X9FkItv
V6cXRR7Yap2Og49PSsSkvaxiy0Jg6ggWkRLZE659xWtG2hRahOHgkS0vZhxd8CMYotdAmiEETxsX
1AH6G2q5YCfm7K4KurtgiD9lk8b3TGnjHm+QcLGN1g8EA+uLifjeLekBMICyMH8oI4eW0BcPFMnI
h8hRxnlYLexZ01qMkLhJ6qUCHkaR7bx6+nkyvZX1DKQsxhXbqptvnKc/G8qmUiOXYhdUtsmOL2J/
Oi2+hhzQOfhrhZefAeCvFzlgHAlSwrWV/KYn/zLKIVnWwLnWcraK18qX7ovfVxWY17E3P/SR8yn3
0maL2+/V6FZdejYYMpDbpB6Z7ws2xOed4piy77qivHU8LKqnvK93Vm1Mr3Nd6fYCTa4zwlLqLYxZ
gypSd91otBlWsVrcwgV0f5TKBYMpVZ1hICed4XawtYtNQTxpPsoknc9jPAHDiv0u9S4Drxu825hQ
XLDWWYZLclUWrNTNaCFfxY8grz+IZB6aB5cPNZ6rrI++dYHR9vu69lpW9yIQl5KoJvrsABDuVjPQ
fAxLJupV53EAMQV+xNsbI4YPa5dkancVYTf2iBqg+xBnaQ4w3yD4AL2jw4ivhES/jYUZNPjOJHnM
c6ai2HlxArUAOIf3QWSxtM89KJbFxdjjZ3GWAat9CUave1JzgSdhlBto4YEB+xZi3N41MaLuFHv8
MsVDBgKBJW+dwZ8wC7WdhCORn8ezu3GcDApwR9UwyCG7y+G1ZzVhwKLu3LNQZLoBtEFMbzvFZfUh
007lboRMi68e8+viMFQpAzOzKrV2ThLjLCORElyosrCqx14D6QOeNLEI5yrDZ4nUJb6idQ/fcu01
5CLWfWvAOUr9WBZno07LaGt11PPgH5nFsBqMIuDsZLC3zHNmlo1yZITMJk0WxB2RD+xpkEVMZzap
BNw1ZF2uY60colG58rtLaJC41ZoodSqGb2Tceji/QCrlpAQPLLf9cOubqdBbIv4YoTS+dKYvaRfL
9nroy+BplJmtHvDrCdhbpcJ/rItwgCwu7YfANUeOe0U3KqjldUZDx4krNkPRJNkXRjUw8CgTLgA0
u8ZjPZmMOF21TewH53lmF3vqzeClRym1VMz0aSsfgOv2yXe4fvyqmU+jd8kSaTdbhzBbfhWYTkta
xGNXG3kF/rSOgHZOBLUKBbbGYnohZF7FV7i4EP2lNLuYV+Q8BXYTk24GBK/BfJaqYbiy2yL+4I75
4AKC8nH1cYhwx2eo7IqXmWDbtClMjrW0ZALXl3x49zSlbkM2NhXdQ6Br2E+lhRvrRROIDOEOsovi
ipFrh/jNEknbEtGcPzijHtS6ziP2rkkTe/gBNRgArEFQ99Z2drG1WfeB0b0GxLlxwsZuEk8r1+13
hqPceTMxDb2YvdNluzIegq9WkU7PHjh5kPjClTfm6PUcOqsw21WcI+/hhjSYVUl78LZD6ASfXROR
1lU5/R/2zqQ5cubczn9F4bXxGUNi2tZcxaoii2Sz2dwgyGYTiTmRmPHr7wNKsuVrX0fchSO88EIK
hbqbrAFAvsM55wmSnsi+Fi/k1JFN5fnMjw7ZQPrZxspZrK1Bbxa/fScPb5XlNw3DXWC+a8VWlAx/
f3wH3aTa1UQq+NbAmAF4itXWyvcD49m1ZvvBKM0RUp6QoFmCopCE4zNYIJRwIhAdhJEHC28gvr5v
QoWNw2a07+bTqPc6JiT/Bl5irC6Wyob5oqOoIl1dxTJhD5MAGrO9Jrn3p6HM90btV5robubq68Zz
0gyFWyrENdNEca1cEkofMjdX90ZbYaCqlCJniZ0K4eVAHTKYuiMX0oaUFWytRmUTHouRjMVD6441
KF0HirZMTQ2ButLxQzslhGXD7MNOzAt542Eak/trCGIh65mMyMKU8Cnb5lVUM8yFAiNDFXOoEXLe
lq/QUkZ8d1wud16vic5z+6R6TmNHTTASjPQYDp17TWRp3Ce93etDm1s114XfzHpPRHrw2Hakhi8s
tIfcMc+2bekredGq/xmmNnAom+WT3BGg3f3ISER+YAreEcUat95DN0QZBG8pAxO0eCHLTe01poDc
OxF0ZRvTlNMSd+zvEnfqrhyyVEOAfO3ubMo2NXd1PbEYGGKA0HuRjbohFzeaFydk/unmHB/AV+ai
3Ls8cYjyEOiejxphh74zg7KRpxGICH8I9nsIMnuTmbkRXGtrGh+ZNCX6Lgh0JndDjx5+JzJBVHYl
2mpfTaTQr1O42/pSkVI9Ezyog+gupDRsjg1QMooFIarPbjT7c5Aa03joyKzoN7NVuxeO8SHc1k3n
v6uslQpm9dxAf8itGYRGm0R/CJ8xi7suqSAjwrGAS+lp6K0wHMN44HFhDX9SAAckVJtEAB96wHvd
xu6oaleTxNDAaRTny54Ry2HmDX/Kvmbm1HT979Z376WyjLuqC/QWkWvwxliWxFDrZyucbega7clU
yIkSuwNGFdL/M3Ym8d6CFsm67mC1jUXYd82awWOIaK7pTzknTaN0kVtKlZ7nvAneA27h1UBv+2XL
MDplgyyPiPLFgYESKaEtE6uqHtTKMFrIhGXW/vH8guhisiN+GGGe/YoRHwBXY9h5p7Ar+2vf7LMz
2kjrs5VFfTIctAcqrDm+E4ihdpgmb8yvzR+pqx4HHdjsazPWlUVE4TBY/eMcEiZudeWuVvk5cpy3
apnb5sVyxxmKBW3WNgT+hvYhnQh6TEXDrjFp4z0bgFPd9Oahi2N/M3kmPUDfTgeJTfzOb610a3hG
sfZDI90mJLxf86C4pzaqNu1CARNm8KjbjLKgGaw96N91YIeXmqEA/NPs5FrlPpOx2k3gUjZBXh66
gom5cO9EB9unE8Nr4AgYU8nQgmIndxLLU7ISRZNunVGHF3ZI3Y7FSX/g8fDVhVW2Zzr01sAoauM0
Oph++GLWRbjypnQ7Wn11n0XEG2BKOfF3otME8IIk6+y1imuT7Vxp77MJ+7nLTko2uyYsblTNJF8a
5i0iFYjVh3uIi4YwFA9yEqnO6YnFIFLYlsV8rBjpuxPxCbyINRBb7xRVBMwmBbAiC5OybCvjwjcI
k9iz0kc5O3i4a9uViNGH6NICW9qIRF9HKSGpZmW59ioixlIX2uiclreQHR0QzVgqMLOwxeLIv2Uz
XJOSlG9g5nb1Ys91+m4P1nhleP7mzr374Mi8ZWBjRltV+fkJYNiD7cB+b9zo2XKBvUc96Zy0fmtz
8l99BrpaAx6lRWrflSXKo1t4e1mQNVC5lXtyDJ/t1kBuSp/Ne2ckNqlyCfUO4z9DCtla23ujNRby
inptS+TBgLpCMEqz2iudOUAn2ss8pkdLjgk7JgkYAOgSclzID7hFEXdll9D8DNiXNBYi2sKQB2V1
z0p7HHj8rFODqHvti+LqeSS3NoH1k4pmMlY5CYTbshi911b7L+kAlWuEP+WS7ruHZTZuOyLgOY5i
0oa53Kf2Dk8vWbA2/BInL5xHURTVnR2I2zT7j+z6IdPNtnf1hjL4cAf2JwNYPXhN9R3Xavfs6eyM
OOasyqg8S7LApyG9lI4gKj9TrDLRHa9YFRCS2mbe0SU+bOsQ5ZkDFenwaEIqHHZmaC0E24z0S9Jv
hpMI9V4I8WjY0z5L+vLQwMohpZ0B4jQV8jUYepgbDhGkjgrz16n07SvgwFxtyWoTVym7CGiQhu1Q
eNYtX8jtRgRmtIMsgzgnIe7Yasq9MU/OJ/PC5KVIqLHYZATnrmRTaIRmtovImM37glDMUKkTyoxT
ZaZcqU7U3RTsjdMg52czhAxuosb4NVpM3D3NfED5Ffrq3m93rGhPglyz1ezk/H1mfHe1qvXOFTAv
xi78qiZZvM/KfJoAdzx3DofeEDBXiDgDSJ73nrVvxY99ira2yHJKYdvPN5HZAhNykmozZdFLauu7
GqvNbipS6JlVOcAP81gRMqNrvV+x7UWXmcf4nUOiSwbMOAdjEyaXotPJjpn/fuCLWZtDBdROOubW
97pNZcFGyaShOZpZp89Oad2jfeKBX7Up8WxGtE/CjH1aJxIWaRYBKRackpM1sWNfEQjXv/th3N7S
WIGPTbB8cmpGK0HI7J2Y0noHb/qOXjTZuNNoPEfc1hlNTel++P54C5M2fEfBMEv6TrLA0+sgVVAv
SBly77u6O1qeeaq4dSjTSZMbQ9Ncsytxf/p8yRei52Cs+W2J7UF1JHT5AaBWJy521mR0e2DfEGrc
uH0u05zUQrwdKA6WyNxMIH+gJpjnKHvUnQd+poAxUNUBazomGqueocK94/TeoTAhuU4ujUIBueNO
SlaU9Qist6OIsFmzgTSIwBDIdjg7FZuRrE4asHbe747ZJxwmsrVbQcCts59VuhuBVBOi3etwG4Wz
OpGNbp/ykou1Ie0fmUBZFyNzBoeB9NAju3qSbj82ijBnxvEPwjEDp4EhEkm24qOJKuIxafs4hCGK
KkGQzOzxbFhid7UHckQ3Nqt8YiIx1FAiug0k8IiVU7weUJaBPZqjhCJ6O+S2XCQ+hLR/BGHU9UAD
jNwV8WYcW6C+wpg9FexMh9kiR3oDusPZpW3MkP+3NVhx+CCa+kc7lOBvEztxmRinM38ruAym2SHm
ZBiuOxZ0yKRXeR7ii6V7Sqref2UxZxf6PevS0i0Po/Ibr10iLHVAmZToMgGC4bnCGffz7FroKXrP
KQLAPh3bh5mhd4PB7cQOsHFSsDRzb5JrRO84OsZOfu+3U7ag3q6y8uotbhQZbbWwkTaxIFgFuQ52
rLHgL5NPu25E3KxVpPdhYf/m6G3XISKNJ13jZAfk51hbkRgAZMU4MIovoDCH1VelerUjQ4Ykeb/+
wV5jOwdszAavutc40NOaXKWUTFBIHSxn+jkl5bCCyFPzDFihYnR+oYzR23rk0qzZCyPpqLuDRhBP
ELvVW0s430BYEuDbwm2KE7ei3sUSCUDiFMYFOw+dZMf+thow/pI1GKzaykTrNLhGvQlb746kowSh
V21yP6FcBUXGOdJ67S3pGoe304zqZzCnFZCvVscOEGqYNpGq6aBGy0jvw3LKfllGlEL487JdLfyq
3uqa2B+C5lAtbEzb4nqNEa3kG4NhJpF5sWBOMdWSrnhmUTGumEVSUVihQoEiQ7l3EzvuN2rynZ8y
QSu1QTgiTzZf7YaVHIkyoFJpq4f8h8k6apVIPZ7rZvDIhZyuYyOyY9vpPzVg4BQa89rV/U4UyIXY
QmzlONVHp2xgOSPCQsxUzTcxD9GhanR8X0a6/WFIc23oXOzKfJbXzKL3WFG0flkI8bJVM9jNWbe9
dTYMXGcJAhnDCt1Nw2NoB2j8MgSFsdOWs9GWWZ5ymef7sKfAxSBEQmjSLbhYjHj+o+kOLps8fA0x
uVpPtTN67yzuaXw90PZN75E5NMTWvvSM7tQk9k/lhOpoQb2kQ59+eDCkYdV7pLDOgATNtL45Q8Mh
383O2Zz7L1Y3EDTbuDq2PhB7lk3NUYjpkJbWeKsG8KQJt/q9TGrvmGShTWOuJlSIVUXH7TuOceka
qK6bgfHGQzT4LfpDroqfDG6iLbLc+mAUZbGWwvQ3BvoJ1oV+9EzFmB7hzXPR20b1UPf2oydgqOZW
Vtyq0PYpd6LxBN/MQkVYJRAYvEJtjNgrdomTxGsfghj6tEXDY4DXihl+Sv/igbZPqLjn6GSTYr7P
BUSMrVhYRAsK9hxnjUGaZkqeJSyjbm02Ke+v1xqiUzW0iD/6X6brq5c545+4aUgykf8tKXIHko4N
EluLjqpYh339hDJUr4aJQL4wkUQkSsvSK54H5L2yZN8LiXEnHSxrV4B3UV6902HbfnSmmFYDc9xD
2lW0CEYxb9wxGlipivozpdGAixKTw266ct8SInwVFvCTro3ynRHOPPyzqftJ377IpOTfRVPTt4LK
IiDVPKAzQVmVjETloyxU28hXDbjxRe3K639mwjFuXfr8t9ZjXrl24/HFLTPS4LIOsJ1R56S8jSNn
oZT11mgBvVkMqfvB0qcIjUm0DlFivUxmOfPp+nCFcthz5HyLPeh5QKoRvtQWN8GPtqEFJrjM+rRn
/RU3lMgMkksX1HjRP6G8eZzMWK/J6J02E7m5l6iaAVq0xqL7oZQoBxig8RTvEuHk2zQVr+wi4HHM
tbfSkxA7i+EAVRwncJBAxqyr3j4XTTsfohHysV226HfmsjpqjAC7Atnm/Rg73soJAIIyvgtfsPQn
V1+7f7oxKh+cBN6f71mUIVTavxX6nl3uGPra5yNUTrOBj1CCvUAxFB9s1kS3IWpfx1SDxTJQLVLT
uUF8Egvrz0QIsIlKfeTaKh9dTJRHrEJI8SyS4hFFD6hPaX4i2h/F7V0Gbf3Yguskj8cvt2MCn7bJ
CnRRc/ursPUINzKQZyanwSZX0jmyyFcPZhdBdKtDgKLw07OdUSBHm3zI4S5+ztWQ+Yp1faedD892
jX2hrViuqsohAB/vQ/PJQGr+nWWud9J+b0F0yCfqHsTGjWwAYnmecY9Xoj8auUFaEEMs+BdDK58Z
BpQ7myXEepYKYoTuzoVVFHdMHxGOFuKADjFgCjRcNKrtdQA115fGdGzrZnxIo0QeyimKfwbfKkhd
Bblckz0B3HLEY3BDxVVSkOY8TqsJMtRYN8eC52g92k+QT8s1ILgf5JL5O1ny6Qz2eJ06sztkXb3X
Zcl6Qrg3xJNc0dKdYWJ0udlcJBCGj9rGAYEyzkIOg2KzyXYsLtMd/9x8Y46AkHP6FnVShKgD43//
WJuRoddGWKj1RK0Om4Y58cmr0jI+ut/yULjNmxnFDSobFX9SWEzvnRtyZpnLAip07QLGmLcFTvmz
Twv6ccK9/LyB+G57YBRSda4cN98GrkCO0rgUwpNTMZj8lqhC3TDinR9K5LCWT4Nj19aaPGVCCmzz
w46TckfgqP9ncoqGs7gaN4w2yyvaa8bH6GhPfhfRO6VOkiIFM9xb1ADizEq44zXzttXY9xUlHLUA
prleH7OAG9NVclEyp9NTqWzFZTNbt8od223jGxzASUWSM/KZnBcp2vRRGGOQb+JkoGdt0/ZAfChK
nHBg2zVazEpzU1QPo5FXPy3Ot5WtuBtRZBM8lXTS2S450dvWwn2EElE+M4XpdiSAN+vBcKK7ZKIB
axA9/oSR7V/YNYWnKbftx6k03cdlbnRjyuOe7LSpT9O3wBgwSQe73gmxmITi1nOqPRMSzf6jINv0
QLmqIEL5iu43HR/t0H5rvDL7hY0H1fLwrWC2guVjKfRkvc3f8maZoBpZ8YpoVlp3emt7Pf+0ssDD
26LAxhWzLn5PXsJarg8Crg+a0wAZOzO4xjnQYQf1Kq4Sceqc2DhbKq9PqSX6c5YCU43GvCM4sjQ3
aL8XPicJrM9t51f7MAWNgz6I+4fBzDouBpSZGQZthsR/l28XnjPF78hgSOEP1oYxIcsqv2XeaJqY
NEGcQPHGXe8I1TL1rLp5n3zLxM1vyXjBTDBaaxrlr25saW7WVNNM4AIzaO9GMxD9rnBUNq3q2Tas
O8LpQB2C+4JU8i1IZ9XmAfiIk6LcdpZWT0zj50MeduhWkf7vYu346c5jjHKdBojgjsI3seL85ck0
OrV9X2eI2weePxsvqJxdOGr7ysiW8h+JDYP2b4U8yGH5Mhh60oKNjI2aOLX0Jjf9/gTfa99GlWFu
WzW2f4JyUdojnmW4S1zms85syth0mbDbSOsGYe7Dqn7qzaRd5R7OhEle0wVK1IePqmOjidR0I+fy
OdH+W6jfZ4xhl3aoDwFWCnhPXOGbdhR3PBvXyD2zU0twtjv2LBZm5sCsgPcBU1Hme+lpYCexivPo
PKUspr3Ypeft7njDKxdB2cbDJKXtetql5lTtvHlo110FNw2w4cqvxCpMywfXKNlkANaYWnmNVbXr
xpnHZDc6h76zH0fIKShyoKLh7wQ2pwHRNOmvIiSfN/M4KhJSvF2kihaTikPA5D8uJDBS1e1Qw/Ln
/CdUDLvZMh9tRGLCwP8r8cUNRr04XaJh6+CaevLpArepHO9Ng1iUAGoMbEa4chkK2EFdE7O79pEP
JKdrvkJS7mc6CTiDMr2hllrrvjvabnrJezfYLJmhQyDXtRqzg55M/wHw952Vd/0mshXKqvzDCYJ7
d7KZU3pXKGk1vAL/y0nRNHQL9D5DKX4rJvOiivF3HuthrXiSVgOftnL8faEAGdUBSt4APwCRqNbC
GYKzFpV0vIj5k7tkMZ/QuaMpyqWPYq6TlziUcN5qB05vOaiNE9X5rmDoF8+oowseb+s2dggbZACf
GZesTG+Fw/RFayrYiFX1KqGgX8exWaztCqZdUTQ/+XwOUy/ReDo/nVAquRai9u80j5A9FV/EmcIO
Kh3H5BIMevjJjUAKv1XiNWp6rtBZjGw5Wm8Y4We5S/KTNXIr5kHMrTw59/SvOIVTMbH7YViLA0Z9
u2H8zDKvgsKGya8FFL2oUoQWJaYFq4veDVXY22U+sWL7/daJzvlanl/rziyy3xF7GH3KFH4O3jp1
2INMpW4vEeuxkbEig6mjFgON3VDbnrj38wnGIH5h+YSlKpwo7jqvwM0U8vA6NWWVxGc2RUmxjt3e
/Op4nq7+a1uYYxIQMHCQ+IXyX7Zd9rvIrVv1+n8Wqdj/s+UOyUoQukwUXeaeeGrNf588hcUu1JUp
44PThvKWi7x9HKya5smknRg3Y1CaPpT4nk886Tom0TXiABIs2zD6VXYVOnGnFAZo5TyHaiFcd3hE
v6gwrQzMMVYYSiF5aqJl022P5BIYZFgmHSKFsT470M5/lZNgrtQ5PcIRstetreLb/4ex8P9r1v6L
5eIo/Jfv/H9Rrd03ra76vy2teqf+9t/+tm0rXbXd344NaM/Pf7Vz/+NH/V3LhgP5r4Au0nIXoxnq
JS6cv2vZLOH9Fbih8DzX5WYRiy/6X7RsrkuDhMhNLD5b5GD/0LIJ8Zfgcmf37oTu95X2n9GyecGS
fvE/hGX8GERsvADfNM0gEPa/z65VU1ES9Z17P7RrfeIrwe/HKG6tUVxf2HDYGInSL4lygZLNv85W
Me/AM51bk1luYvUXQqPF5yBqRPUkdJNu0tp0K3Z9axrcUsUUjJDAdfsYLZoU2iv33kyhoecMAldi
Ls5ND22VjR247m6Kt3EISaabo9+56dx8hS2tKOvXQloZfcAiazLjT5jMMOqNKFjBKHwqpvhIb/3L
6p2bUiI5sPJm5F72S1TJYsMoHICk6QeJpG8Ra7cVG/2U0XLwrCu/4ZY06KbAeZJUzta9MjHGhlP6
xiT5xa7jH7Ys3qqYKbOvgqNdGO/S8o+iy7+6qEL9Z4orgJGdbTj6SDWtV47d/Jy0IvFPK+u1qLOP
xAqem0nAjUNwYdr88rHhuCG4zOx8Y+uUij1NKe9k1+BoFHawiWoNxycN3HVizeXebJnadZJXl1pU
bRgTXwioxT1aRM+dl1MaGom3Kh0+rLrMvzjcTOjz5otJXQk3rWlo+C2oeTH/NYj00zeapVjmfUMD
V/cRmsF15A/BhrT3h2amN0Q2m6/MopKfMXJKBmdldxB9E70Nyo1ekc/JXQd4/CHvoZP2uRKbuDI2
yloy6sZ8WBBx9B06FqewnfUxxBO/bmoI0Wj/3HWa8Pv92VQfnltZr53iCkj8mKnjnKtdPbMv98zk
kzjUW+gbJ2vgTaNmKtZGJb9KQ36xWf1CUwDG1QEqPrGNzpbBZuzT2QAgj47Y8Y1D0hPMwWWSrNsw
Ng/xoB59FnerRlnuYZopQjqdhly1goJ+5O1zL6AV7PtLS/bvChsezk8bSHhsTy99IMW+Ryq/Ysqp
j2k7ZSce6dmuhIj7M2est4olF1gcNQT+Dy88x6e13/RyQzt1a0TkruLIdfax6V05DJEuKFH/hvBC
VG2g01WsxI1gR7U1feuWVeknLcNLWvO6cZbNBMcZ44+iA87UtlxFcTfptUPxyJrNJn3eSA6+x08B
g/RQaueWoY9jvTDwLQqHCjUkWhjuc/Qc1emHMasnKFBYRlI+g0yRQfr9mZeqQRBjuTeDIg5JPUsV
rCmLp+rBHHrSc/KzlVgVONtS0RpzJ7FSgjJccrEzC6HYHN09siLJ1pFL18W0sTGMIT4zUTiGpcnF
XZUPteMnN477K8M4yXRFvRojllejx5XlVO6haqsnE5HKgZD7t7qZX5DV5qvJtF+ilusEJQtG4yJo
N7T+51yXYpfEaDIVocq8TQy3qkExZCVB84zu3YdjbkbPEOSaTYolglGtu80NvU0E712b3SUO8vOs
eL3+FD43tnqoeq4nzvdrPfOezIHfLiVdeTOYM6n+7bDxbZQZlYtJTXWkRlXNBtltgZ3V7tcpbTyi
JyNZI/WM3r6ffxVmwpUoc3/LGMhbwz0g/imaXwwS1tcmPcUWL2Oz9moJWNHiO67zMVyjvHERJSYf
jS1upuEylg6Y05dFKej4WNObCXCGJHDYneArXjl1rtYFc8N1pa2RK6rPbLViqOwht+LP46rNCawM
ylUR8vDwa/1aWvoVDai5gjDQYISrg804lU++VjUMN9E8ZssXiWJ+h1zN3hpJEWx4pr7Q8DHFbILn
qOcUMHkxK7/Ur53kpFDRu/DkV+EO+ljlUAl9xlvb759dOizRzdk99p3/HGVzvEU9km2yOfuY+tzc
NBUQxiau+hUuYJCRQ4mDcnD2pZxeoiT9shsAzHNkWqewh/VuGdV6oM1gnIQurJL5GdbsuSasnprQ
uYbNcHHwvGxnzbEUiPSNILhX3RX2qQ3YIEGyelENvFLVcyHaLknVzgDFYl16Xqh3JbqJepf6Rjmt
m3TWlxBb8i4xJ5Nll52Q4hVcHeXc+oH7zozVU1iUb7WR/khrvAqx5FqgJIw3fsdXK6LaWWEzT9bu
zEIPT+3VimN83XPZPjmZ8rd2m+KnNPgubY6DsWte83rIToOVfiqLJXjdtfZ66IxpPXi2c8qRQx1i
W8DTCgILTzP4zn5AEdnO4jY4Wbh3MZ4fCVLYxj0RbkOj+G4j7xn1dgE8kRHYYHC9NK38mlEAz8vk
xM3eRl7Weor5y6mbfMQT/zS2y3NaTy9G6137qq73qd37hyRg8esIvtA21q/FnIessPkkQF/8CZFt
bHBSHMswf+M6eC1HLmpf+M9hEf6ODPlpBv64te2Zp3dCarszzdFjNJYPeTa9xLl6jZqJRpeB58Up
637lNsjCQs/4w0nT4MRNvgzTaHd1wfguL4o39j2nSXm41mX8acTLR0/OAMJrSbNU2sZqGJtXhLXw
92Jeo8XH3E9ReDT86WWknWMK0VfkVhR0kRmtVmnFd54pjecBuuhWC81LcLPPfIy/pjHescL4zDqe
MqqS3cFQeXWYFCs5TCMwTwfOOoyZbIkF1l1hzkDE2Cpxf/LFcmAtKpFBkKk48CEZ6VeYcLdpg+/O
GjgDE/pqmqfko3eMU+FyO4eF8dy5PMpRAQWr2V0+EESeoBm49rFuZsu4ZkXgB/fkFAR4E3W9GvTy
Ccq+wnsX07bbZsVoQrjRdNG9JV4sJFE4kHnouoOS00ZUyYfrcPK2Rv6gUEpsTNNaa4e3HqZsAhxj
fMFsRnoAegiSGRjp2Vn0zK7l1ia4bcNZE9LncmPMte/sdT6ra9xaDVR2Ke/B+Iyn5Um57prxJcH8
9657ln9osl6X+q5JcOcn2VDu09nCdE9tBamMokaxZNvYjJl2PjQ3aBo8Z1lolCuDQnBr5/mZJMz3
alpk8H31VlT44aib9+3Q0nmW8WdCRHs58rjKMp7+JuL0bR1TOTpRWR3cydMXs/LhH9Ta3koRNnvD
4QkJYhWjouLSZH+ar1LBs9vodX8dkJSvkEffzBScYWxb58TnrkE3BiEGLnUHPbgfeH2TSTCY9BiA
z0nPYUCYF3tBPm7TST50wWMnLzh4x9YlLWHiXyKWr9aoy5pV7sun3rC73aS5UDPBzMdezhfPiT8r
lb3FA664fimxJTIx0u/xpvLIyjbkaCQM8YphI6PgGY8K5bRH7uU4W8dYI3tBHDt/IPZlsuZMxkds
cpgJhdizWWIecdyPx++HYcJmYUte0qmQLls7OMgsi6Y1Rc8LQsb2MIx2sw8jJ9smPXjB0M3DHWJE
gLLCmu7ikvNtebDEA99/DWtl2RU8s2NnBbv4+esEel5ijzj9NSdRmo58jBnTblPKdv/do/1faFj/
QyvW8rv+e8rY/xuBYdiAPGxH/7HF6h/N6l1Xvjcy0bSr//yfyf+uYf37j/tnw+otRioidpD1CqxG
dIz/bFjdv5yQsCubMA2fjpUIoH82rOIv6ljH8Zm2oF62l/C9fzaszl8ePwQDlkNIlQht+z/TsNIW
/7uG1Q6dZb7iIFAEikFHzZ//S9RSXQUeA2I2M26fYikwBJUA+hHPTT9o1xV3cULT2NXqgx1BuMtK
v9pwdHsXz1bqHe/ntG3rct5xgrnXyeCR+12Fl2y7L4IGdYXD5QUNh73VWdntOt3yjJeayqeIp30/
OslhZhe9dc1IMJweqjPCXExBbDb3s13RCjWo1JrZ2w1W9u745XQsmoTfMvPTCthWVIZKbqpW1BtE
Qfmh8GkjUEY0mwF5Mg0I57KhsJorxXNhruQdNXGwscgn8aelO40pNBqqnHBmqRhkruaczz+sybkF
ZXFOdPpZzMkHBmiHOMLiDIbxRUie2qQD7YJq/tXkSzwC7ocuzM+GiRAJwXmy98idgLFavbFWxNxd
tSi7XKUY4NKlzsIjJggrNUPZ7MsOopNgQ3vyW2M+JG72ISfcsI2snmK/v4xqafASeuqkp3NmwLA8
+NMPfzlJZUxEZiB5/Uqb6XNNeXNMikTeB+3cluhB5ukucttp70095TGFyXdni92awmn0g/3inlpp
EVnnUXlXDCc0ud74oOo3s+W3sQF9y3taFPwqHIYDn8Lyf5Fq/MYu9KmcALLOrdraJCZxrJcF88WU
w7s3fn+3N4Fl9uvSai9y4tmmC+mzxhcoAKT33JW0pR5HMdqKt5qKYsdUcjw1OXSb2R5Nl84ZOVvF
hmPb47peg2ZbdCcmxwxfjx1SK42m5FzTPbz0LP1axgDZtLzGLn8Lw0xuwtjC7myiVFj6jySFAp+X
jXpTaUh3ZFGr1rNjnTE9VYchcMV1Wi6d0WkuITLpVVj13XmMuu7se7GoQT5Tzawav7Afc0qrDwud
xA0o4ivb4L2ddMGGzcOhqpMPhbGSHq56kl47XtVYvjWRfooEu0TijZ8aXm1ac5qaxYPVEOI0D6Pc
NdrItqiiPvwu+5zQGWyEyBGhoqpb+U4znsoK4YpYZhyh5BArpHGSbG8IRepXtuT9tmX2aVcuNax1
ozxBFV9UGaxTyqAs46Rrpiy5ViatQWW70LdxlL90SUpRGvnduIoyzs10yh9s7R7a0Yg3Tlw+6Yn7
bArllztZtx6rzGroci67pPxyFcuqXOJyETY+HpJxShZVYkIXSdfWpKibw2K4pIlkJcckxYipFPKU
jxbBFxZnKSznELZDRfzEFJ8B4rW7PnIJS4jny+ByzYwu36eZUFbkhLHwWbTWWY3JeJ/Y6DvnhmyD
MIvytXIbfD8h9iR8De56sGi2zIwf4Do1aQlBOuO9o/0sZf3Kxkytu8lbHOuMGOoqlp9tFf5GSlCf
IiP5igKx/y54LR9pmaB2ivvaffB5LDr/Rt55LEeOZVv2V/oHkAbgQk4dcAE6hVMzYgILhoDWGl//
FhhZlaQHSbd8s+62GpRVRWbAAVxccc7ea6uy8Iw804hhp5xkBzyAzkobVw24IqQmNnschniSqOds
+SKlqrUrrER2e22iEKITXiE34Y8+Gi7GLPmFdbp/SGP2PCp6b7Ri7KewqQTo8sPMGeI233aBSt0v
Rfos1PopsYLnWpW/WXKP6EpUERKiZUPod8lGoWy10hJKD4lWqADz2MNYes9Mm1PaKFCuA2th61dO
enXWyTHtdypmV6Do5p01+tVTx8lvbREFdJ71ef1cFka36iPOW37fXbyMGx0zw/Kx4Uuz+KRIJwBo
ktTTTlYYZOxPop1kca7Toohzk9b9zvP5/3wLIuBrflovvwUG+n8uvn2r259vqKV//4u/Nxvo7v6i
pKTp1MfFMg4VXNu/dxvLHynUpnGnUD23Udywp/h7u6FYf8mGoDquyRDql3/tv9uN5Y9k9ic4xPmL
kZv8m93GUcq1riMTYkdja1i+DVth63O02fBLjLmFLlzwpbmDfxDaC4HXoHMiiSJQ7CvrpOi/toFE
16/IWSCmwS3jQHOSNCJyt0spB0omQT9Jop0ALr6EMv5Tun/5cYS7wvxEMYAj/JhzSpFklLG3CBfv
17BqGyTpAA32XTo9h1VJKSH1v0otDLwwnQ9lWR/YC3UrLS0eplme+Dy3ZqpLbl1a9+jJqGvASW7S
4MKmuHxuBujzRUfdMs+sA+rjxjUHM13rSV85dS3ijQuOMHVsCw2rybeLKjjcqvhbDSvJsK7MqOE0
eY9gOv3tQv9XH9T/bUgEoRgLePvjHfttWX9r0+nv3Xnzup/097/79/ZcMf7STGHJsqG/IFj/S/pV
FOUvm96TweegQeHUuN5/vhflLw1iJv+SrFgoIZd4+r+358ZfQoW0sICrZVtThSX+1QfzLuUbUuXR
rrwOB9HTgDQ9UZ+R5AHOyXAz1b/PFWUr1YWjlQUEtKsO+8+rp/QOGOFt31VaOBEaHNgXNu+rY0BW
LAw0UCQeefQuOIStihNtZc3RA7Kb58+vcUSd/e9FjnOi5EAZQnQrk5d0N8OsuVpOmrVuuEHABnl8
9tG79JG6r8XMMR+BIftXzT+V17dMga9adP9cfaEivLrF1CDsluwiyZNjGJsZ5SJforg7r5QmYy9+
kPn8uGFyIUNHGrPzPNuduO/lrf0zw/xz5QWB8erKwpYiO68k1PvsKqxi29aRp/cK8ECac3J/GNAW
mInh1ggyfWrNJy77wSCSl3f96rIJXcRKt6rCm6hrXnWX6VX7GFKQfQAbHp64yPLw3ru1I2azpIRq
28yF7+XLxKnZnKuG7VRf0eJzuwJJDvXZE7fz9sT6z1PkuPz6dghxku1qGEdvMKwtXjSK9dRMwVDr
QXRIEcygk9mya+HofqcLtF1ZvT5x6Y9e4NG6ZcCBCmdlaD0NBWovH0DxbfU62AEspYKHeqPhiWp7
bCduaCgnHu1bVsk/97uM41evz7JH4htMAhITVUagbrsCjqHUa1ubT0Yb/a0/q6to0H6XeKi6vI8X
fz/AwNKOKwGU4Sarai3LK5/K2+inhP5qdGiH+o/1hY+v/OS4/OhpHmFPgKTFlkhE5dkSFAJxlykU
RCf7ZfgQAu0GwqkQEyqxuJdPTnDKS+Lxn0OVysvb56kPHDAGv0Yuj3rUiR6Up/yiCC/C26iyNuEh
99SzoYNMSTCb23/3jTNaIZf5Rd/sRnCJq+9+vFdCCJVnyP8uQck2DzE6r2/9ubQCzLeyAnFRfSsu
i5u0Wws3WVdbXb+Q1pzjNzX/93Uce+2FVSqPaUVf/5Gi+eq7tapUNx5dq9m14qzRHGiNq+hLe9Pf
NNYFqmOnOLdQpW0bL15PO92T9v7kjZvR1Rzhb6ZtfVasASFq7uTlO9S9fvM9vKgvm12UnbW7+tK+
MfgbU+L+xrvsRtp0V9WhMkF9XGv+c/wozoOt1W+rXbAvdjGYivW8jqsf6TWAXrl2+2dtoRJfSmdD
5I7begsHI953u+Z/NzNCzX/7TpQhs4NUmqBI2BSH20XoR++19TG99PHBXOo0voD5puL5tFzaRSe+
rRe89HuD4WhKlvDVYG6WVQ8z16oEA8eemYY9thz1a4i6u+h9Ou5fI4V0FqaVvi0PWaRuJzZwyO9P
/Arz/S+BQtzb20+MkclT7X3P0nA+FmgEbE6lljugQmwwl+FSwluTPqaDvPeBIa/xn57Noe5IHHp1
zYdhUSqIISGejz3GJE1dhZxDo0VkMA0S58be9qqouokjtw6Q0nGQ7M+wi0YbzrTrKqpd1sTOrdT0
SpLASg8S/SyVA3Y2dA29DHxODejo2sIHHzyaU8Rgm+7jQPHQgUGpEDjr+m76gmDvig0rNW38O2mg
HUZFv5iwDGD0qDYCUA2MWXeiFWCa2WXY5zhKMpcy1S0Y0F2gNGDtlAwXc1JtoKJ0nPf1S5ChGJDQ
75XPgfVVaU9kWH2wDaF/8fapx5ogarMqfc+PdnH1ZNvBsyXJ7hh1B7PkCc7r1ihvJovUwwmeKsRW
DsyfryTvz+nA3d9eusPL3OsJ6h/Fr55Dobi5JdxIsAXw8Q4F5r5gKLa1ODWnv79mimO4llZbY2TI
me9V+ZZb0xepJYN8WTUxFNyEParJ6CYkDXuOA5Tz5on7fNk3vvd9HS1eMwXfbAwk38OlesiTbpWX
dOlT4YY0Q+0YW/e873U85zefP9gPX+ryib1aLTWR9Y3Q6/gMAoFtn6VNfY8HZre81AVkg/Szr9MD
ANJDYaj7OTizvc+v/P4OCJTZ2wtPQFOTpjTis96y9/gLERL0+8YGCmpM+5L/vWyDPr/UR0/1OI6w
kAdSp9NI9YpJPoS+fGbpd4tIowuae/TH7IyAQrQzlcD01NZneWHvvMjjoMJxbuoc7Zzi9X67l6J5
5Q83FnLRLExQ/yv7iNnQn8yrl4IZPyWZzFOTtGp9dPGjWVprJkOkEVs+YMTJYO98BE0Wi0NctNlK
GW0fjQvV+JQpKkna8zxM9llqX4F1h6Z1ibJ7P6eDl1b+l1IU5wI6LVRhYUM9ErEjtWjbNlazScRZ
BSy9gDLNVLRN6o3E21M2JJ3Ap+1Xk7qbOJKo7AwsiVkWGwSTVsib9eEbjBgg8NazcDvhTKf4Rsz7
oXzW6PuySQy3PfnHtpdbO8RHo7mb6505bmSYj3QqVhJ9AjZ0oAkmfz8lT0K9HLK9rz3p2k2n3tnj
Y6n9arWHLL9V+m0itr35q2+BTHh948nY2ZUtAGQ52yrj8qObcFPDhOx3Ur8LAy/Q8eLTUd9QUQYs
uyp9auFSqZ731sRBpI9HsNXSLhbiKqm7OwTEGJljbmtGT5Hs7bLycEftjKlaU4B0RNRvQKh7PZ69
vrocp8SbY3Fr1O22mzxZni816xEGXF9QAp6mHaEMziKUaEttH6f6JoSVGVrjDyVAvmBNt3ZK97IR
1i8pV26mxrrX2kulQPiXGneYsgAMZN9R/+7NaLxREMxTNPWmxliHae0G5DyHuF8UW1qDNP0+SNbG
ZpeTNTUFo/zbLC9UrSi8jiz6GfPEnKPdZ/BL5wrcfMzDAKFGs9SSgcwkd3FlehNh2OlP7JIr8L6r
pqJe/ysKdsBfU9i+/UTmuhguQuKN4S9t5UKf12kO+WowdlXAoQ6R0QjZDnff2SBUD2z4GoLfYYK3
YVGP7csBIcsCojnD67u3SutaCetd3o5rDM2uXWHkDp05YLkJ1R0BErfpmF/Ffe/iOGF7InsAy8DC
bAkdWB7NFWfKuzZ5FMlE84DaHdoYumpLFy8bvpc57e9c3uA090yt89KyuTBSeT3FMVgRE+tVZP3U
1PG2Ky8qbXCo7EK9SNDkmzTB+2mnytHZECDaH7ULCuW3Q2A+W/O4mpMWgo66w/e6mXT9HKubMR2q
BKdzpV/3sO9JwFjls+ENcrfVqVeITNlJfgH8iG6Xae2M8IAJACujvrfgEcVdAm7tC7hYvt/xOgy0
YMV224/R2GlJ9A0VAZ5nKgI42IX8xMy6SkzTyaMDjoBT6+RHE83RRkzBFUO5vOu8avLmZiTwp0dN
gq4tBBu+HDd/ZWT0tT5bKmM+w433+YT+Eif03ux6tBUxEclqZiN6zyIKELXjRdDygWf9pojlS4Fx
JWtorDTtqisvG7wKRXaL/YC49oWZfVtNDC2MudC+3DI1HLmEkdB2rpnTL8sqh7T7uGMHqeDbIogg
BcyfmAnaubsm/yLL7HZ+RIOKdwa2v6KxRgKntqQtfkGHtG0X2dS6U/G82tdBj4rlJqHeaQNpMO+y
YXY+fwRHiv//HHOFdbQlmsN+RiQaJJ4ggUPN9356lqp3ufyFFQYPDDnrY4cUhmCkAIj5dGjQ8RGJ
5sq0XWQCx0ZPzp2REjIx3ix+kWur4pyd22VWGevrMAlOLL4vm/L33tVREYAKYTgTcFF72SS8kEXY
lPCcB8MWrV6r3cj2JTnNjol8JFExCCnndIu9JG/PVb/d4DFw6ijnPR4i9QJrycAgU/epXJ1VJY85
rJ00cboOhlf6JFqG2zM9d6dK/W2DoT+pTHeMDacB0R0kuWv4OS5KisQoYmcdnTVmllxaN0Ch6Nwj
bIarV9xlAUzg2clEg07me5r9Wo4AcBwcEMTrZkycBEi7MoFZ1HCI1jIBAXTw2m/S8FUJBmdQz0sd
FYo0XbdiAnkho8K+TlovDT247ho6U2NOKJ8xCqXRwf5yXjyOZbspVGtjIdaL4sqpBiAacbPJ+etr
VV9BqMbMZDh2+yVv5VVm3hHzsNLGZ5NJt5tPhRPryxbhvbe1fOmv9oMk4QQiaRTOzaC5lG1BDME2
VY3DBNkLMzkNe09vb7v4IcD7Wo1fqvBaz3pn0ZJNRreeO8tJ2+YOJs3GSvcx3biETNj45ZCFQ2y6
1StsKOgbA/BgAsxelywtWsj1tr+Nk/oKJv55DL+FqW+VGaqX6T6S095FDuCCHHBe8l2gsuTQCqt+
3sGQcWJDR8SVnSW2ucMy6sYZ6yqRRnNVrOMIHGMeYD8z8Yefiqk3PzghvBgaXj0nzSf5waIz7enp
Fx9GGAi+CxbvvQziXwvaHc3eyyqyr9VO+1FK0V0nb0NTJlnHvEuC9FKAr++N6lqpPY1hHk/S1WwU
CAqS+ybUHtWs8YygXSO3RItfOOiqHD1fDtF9wJnki9HU50Mw7i2p2AlVW8npNzJaHJu1dA4S5LPS
1ooBrTAaJ9h0UlpdlYPhBXASw6p2qq7bKdNXDc0wTqhVP8Jfb8eL0uy8KSqxM/vbLKNzw39XsoGG
wNjKYefGD9UQr43lxFzc+nG56utF77kiF2SN/XebYHcba4uT/6nJ46gD9s8sd3RKKED0oKKNwzNo
DK5lkxFaNtcA4Cha9vupvRol/u/U2uKud6vGvgfCi1B+XKVKe6gmG7jLqaKDWNaWd76M49jjeYKN
TwlA8qwYgR769r08XTVToVDOpD2ezN0zBJLz1Bzu2H57Yr5tvSCx9pgLmH+RRFTtdb0ywYDNxK47
0/Q4pfczCsrQoKwwZM8kU3iU9c9Ue7U47Dzdam/moojPBLpV1d4NutcmJzJdPzr3HYfnmSXN0HZI
Da9CP+RP4ZOgolWCGFfw7Ll9bOzzNnig57kvxr0hJCjPyC4/X7s+vPjR+QSiAcr4uqdNQ0EYHLBb
5da+KO1vmdbtw0pFQdrvMfpCx2gPdpzua14rEVqnrv9+hZ/u7ttJLs2Raqk10uA4M6/q0t8L6HLI
AA5+TI2/oFq51K4GHV9n/PD5PX9QwTCPdix1AjcLM6MOKNcGTSpcyzos5/qlcpKyNRlCiPP6//bt
Hm0O5Ehuyei0hQeU5N5gbiZyYFPqP8AN7nXrLotKtyAHQQvrg6RPewIp9jrnoM9v9YOT/cuU+Wpq
7KtcQRulkkiBm2UADTdDpyS/HVIXq4G/VauTtfflft77Jo9WK7Wfp3BuOSdW05UyEAtlZfcy97g8
WamTtvWvpoJprMQslY1w0fKyDrA1jU+l/X5Q/RcvJcpXN5sTtdqSVmV5CatlpmouOANHSaiV8zxR
XMPsV+BlWA5y3E3Cz/r8GX943aOJMU1xwg7aZHkLjjUxn5Zvt/IfAFctmIi9wqM3cskdy+RQEVd+
4qofvNrjKGg7Ilx1gbF6Y0dYBHXAJn9YtDI40NSVpJsrQ0GkxJbTJqErOMst7XoMnsCGfIXfdgio
R4saaaJ/qrn1wVd1rD1IybnrdATpXpmq34hEWTegISNZ3yY+RPpM3qN+2yu+fur+P5g4jlOkK5HR
Re5L2xvU+Nmi9ZgZ9Vk1vMxXlgjXgLzconiMOAyfeOIflLoX9cnr/VijBwH52IxwnS8n0shvw5Et
hic/sIjPaQ7DRLG4fKrMLVb1/91cdRwvTeygPg7YBNmx9/tg1vcx3bKOL3iZFq3c3Ms0KxVW3RP3
+NFTPZqtOh0FfZ1okhdQ+lsmjILvdJwFq/e0V5GE+BqWqUZxdd3/fc1/JeK4+38rxnlpBn0s8NiS
3/H952tdx/LP/xZ1qPZfhqYreHXURdADW+A/KijF/kss3mBZXfzJ/CMsX//RXCt/mZqF75zzIV4w
zOf/FXUI7a8lKIE/MnQkQouq6j9pHIffs/fvRO0PGqxvhwcia4tsASRaaLB0Lnm8hGYQxPJs4kRL
Mlt+PeAxP7dlwEHSaLdrkEsdCIChvy4DIW3bxWw/6CLZvHpYf/+o15nDbzd/v3+DSYSHTQWGk6s4
GqqjEQ0iWxAIU6cpu4KIGbC5Ur0vJ5aVzy+1/FX/rGm/L2XhC1QhrvBYjaMZfsykBoIAZZvaLFlG
1MpkniHm4VQ/WfvjuSKzl+nrarwsA9vW0YWS1rcGS+aeCiIc191ccMTWLOSRaQuQYjAzcPs6lk3s
X3lEV1WeMkPyKrObvuv6FF/U06Df+UFecUAzMO2hBjHsu2RSRmU39DkZBtXQcvIKwFLCNicRGWyH
2Sc4bKTKhps4gBldVZCUv4yRqq+L0swjwKyKaNZB1Q4/zNwwOXcPmLuJ3GnA41tmxKF6GvUJdCDI
n5USGOW+BlVAhKq01Jy6ITTDdQ3aEChQtKSe/cu3Q/YKckDLVBS8Bpp89NBGoaa+KcmBEwbjd8K6
go3fS8nZ5xc5arPiYFBlvkbs8oIEGkb/0VVIcx3UCDMYpaqGamCgDYT+jZoD3sy6t3u4+gr7Nyq2
UhHvkGwrV3wkoHZrEjuAwiDBxRLhtHTPsQsymE6sSsvi83qIqhgfZBRdGsBoRVaP+7A10QppWvLz
5ga/ODZGSh2lJPegx2tOn2ks3X3+QNS3y+DyQPgYFAWZGJHS+EPMt8shfHadAEVOU2pBqDEphtTm
iBrPdkGRVt+tZOjxB6hhSUqZDOwLYCKkiqBQ7a0SRzo0RWXqv8D9mgH6hjIN6z7J8Oil5A2QJ5uW
0zfUMGpI0y+hviM3DQ46uSwr698/Oc2gOY9ZRVMXwdvb++jmPG6TOWf4yNn9DKmVtZ1Q7q7VLkrV
/vH5UzuetHhoaEdJjGYaFouS9O3FJJig6bwE4mqJ8C98DXRdxjO4ygn+OxV6/84LWkR8hqkgDsSi
c3RjIeF1ktFJ/irvI5myAjlqxtqs1WGrJ5Aid2h9MKb69qJ5nsCl/pz12j6gfrZMJ8tLBfRjGgBz
Hw0ptmAihhRESAg5GLj98VImlaCE2/Y47dCdidAFwZJetnloUovvQ0hEmplFcK2ivj8UellDphUj
bb1eVVv4y34j412FP47fjWrwodUM377iD43rYZ7051G3FjR8K5VnRY6ujMS3humqBbMdO0EUypcN
gyTc9SGgzhP7n/cGN1+7BVMDhw82iaNebGLZlTobNe8pLPzKISaH5oKlAvummNvr95gY6qeAfELS
jJuWc1WvlOGaQGgbPuMU/xhTNI9wXUT9TAKz/9RkuXEg6sc4mEZP4oEeD4m6Sfth+jHOcK9WVWUl
3z4fa8ryBR7NCTbzokr8FfHgBEW9HWyEemMd0kHrF4DRs40+5RzlKea5gd1EjsybSqmlkg/a6lXr
NhpFduS/9brGqO5gAo7TVRX05EarVncvjFK4g8Ti42ZtopzsH5z4rUeba9+qoaMs0yt5jwOoC9wQ
emPG6xOP5HiBXabxBciDbgE0j3xcK2wwwRKDVQZOm4XTc2UI2M5hOV1qehjcF0EHxrZjomYhJGfa
kTC5Rq4q693h89/x9tC2zJ38DEvTFh07w+v4sFRGoxH4WDYchVBRqrT5cJPhM32WSvL6zATRSikC
QYvIMuoTl/5zoWD7Z3E6FgaYF+WlifHqlGxWvg6El72MFM7dJmzi6lwvKnJEphzAvUw95sTy/N4F
sQ1aTHuWBSbh6FOiodj3Qm6ArU5h6+ZTYexa0nrhgjQKIYFmdmJhOt6sLc+WygE2AKZZaDZHU2zL
qAnhxUOJTmmBlQoOHSKmTq23715FB+5Es4FZ9ngHDI/BrtOBuwprW9uBgqhdqkrm7vNx8u5VAEQv
yXKouY/3gwMnPM703IttV5OjS0nlSjKX+vdXMRF6m3wQ5OEh+H5zsCW1ru97DYROUkkEE1ezv9bb
4JT+4r17MS2dwU9cHAyjo9lIp98tWwOzkVl2oAL0lriyoe3Gm89v5s9PS/CFM20J5j1hHOOLZHWM
4GvxYgY8EJuCzINNyT+6JX3U8Picpgf66B11oVycmlzUP+YwxGJ80fqixTcwzL59juU4iIq4Ik4k
YEQp2c/FXbvIQNNwytegkyanSFqCfVvCPTrte5Pad+yEfIcw4b+jJD+UwC4P8+3Uj6LFJN9wOTti
Bjn66HT82FGoddHysMtvQVUQuCK0cmdr07j//IFjoDm+lqYwl7BQQjLHTXC0MzaioB5lLfNXBbyn
B752uwEu2vWmw/FBI8gtjwaTUFpZPtPrhPB3K43980wA8+Sw0IUPsa9GioflP2mcEWYZnnjd0IlE
6cIkRXyUEsM1QXafV7ZoQNhqPdGtK4mUQ5pg3UioD2aVHt55Jevg6ax+CE7sEd+5RbZrKvU0kzXD
EMubfzVpjuCbgP3SDQh6ttT05RRyzLEBz2TKnPgY/5wu2TSwa8PdBFhTl4/eHCcFgmYVYgikrJR/
DsXUnkstjaRWJYehyv+2w/+LgQJwTJOBSLE3Qb16tIu3daJ454HLTQTUk12JyxOiUKwgLiFp9sRj
PCqRLuseN2UKXFSKauEAP1rls970cfbF/ipVcS2UspmDXmnKs7lMfZIsUHsMqTAfCFtTbzrSIDxZ
YDpMFD3xPh+0f84SuG9UU7MpHAgVHNvbFyp6iyzZijFr9lP5qAZDs43ol9FHrStBsqzwZy9NZX2t
RJl+YmP+52BapnO6ZUzpnFcXV87rwZRMGsRimNokrydk1cHUR8EIkzaUxlMP/HjOXb5HasA2whQ4
Wvzn7aU6gpCgjsedk8XddwWcoOubanBis3x8Pxr3oinA6QRGIpUl/u1FFNMolarDBBaTQ30JubHf
TGMonfdCL05c6uUw9npe420pMrUvBhC1J9VafsurDzEm7E3NCjI0yznrYY8Sv4yiWSzaimkk2MAQ
iS52szzqs2cmJDrxKnNpcsceOa8bxBZmUrCeVoqvtrGJNqzz6rxqEyr34TD25jWsP71zcz0l8bDN
peixB1WCOqmeh+IQWUSrb8kFlh4/H45/viduy+AYyrcP4/2P29JIaMtmCZt/k7W7UZJsl1C79MTn
997Twwcm6DdRQlxml7dPbwop33RpTdI4QVtfxjSkGUPFSYo3NtjmL2U/Uy2X7b67bcFnMov30G4h
1FnKE51yv3d6TZsR00RsEHSfUKpICd2krkaEsWRDMXsTQA10h4LBeAWXqdaXoKO2XcnEjgJmTmu5
PDFdHglJTZURoesc3g1whVAwjg859hC1xCjFeK3S+E6xSeNohg661hSZZ1qjsfCOOrjaMovufDR/
50AfxAkZ9p9vj++M74vr08Dkq377WEm5NPvUFyWNpT7dRD7kewUG4Ik7fecqixidHQ1mOlMcT1lB
38bxUOSto1Tw9UuVrl4PGnX9+Uj8Y4qmkGpCnmYv+AKalI/GSDL3bNiVsXbYQgyPlZnZv7rITHcR
pu67LhKJW6tNgR0rssNnP+Pcn8sqrG27m7vyxIA96kovL3dZBFksTIrdIC6XafzV5x4qkMmIVkG4
qd4k/gqYFQ0tspecUwLdd4YR8xeLEvBLneH5Yrl5dSWiPPoskNIefHKhd+fIpOYMgo9OWZGQTTOB
JNUHxO+YWj6tS7UzYtcgAE2FhA/w/PN38MebZoNhcHphZNssE9ry569+iyzqrASJmGIf9KNzg0Xf
pVLbbz6/yh81Dk4Vi8XThNwisxoeH0InNrAFEKXcIVIQDDVpb9DPp/qHnqmLMCK0L/Ixh69Wh/XK
x0V/Ad9iiFYkuxJNTLFA2hgjQtpkVIrtJLeo+GZfmvdAh0Afp2ZDKIOl32rGNKwDBLHu5z9/GYdv
VoLl1+u0Odi1UPs87v9FhdqAW0QKq2sTaO6Spr3wi9Bp9OZUhfDPYUgZjeIqhwr2LoSFH21bxib0
EYgjj1ZpHQ+OD2stJ4J5sAmrC6LuV2PqzbhlGUpLHD74P+mFKBTO2OXR8hZy9IB3m8ZZW0rdic3E
O2OF4HF9+X0aw/fYj66Cxyr8GOSX3eTxEoMwXhBScGKLz7nh+GkLk2lHhxrFxMD0c7TGd1mnLOG3
KeMibmjx+OStrqC5zQqpUIMerTldWNci59oYXq3hC8wHUmTIwJS+ZNEk37cQjR+13IhvM+gm69HO
0/u0U+eUwBIt+lZOJdEV1F3JgRPA7y/UNMRNxJYbP8AIO+RO8xspOBRNgsBnyCSjcCpNxNaZPoz6
hcqL+0rch/QrE3VaOb2qdykkPN9/aKdiTEB35abXKK39ne21BSK710axDq1Zs1ZBVgjhWHZoIshm
Q0VLxEa8yGnAOvPpnEzI5wuFrSLFsZ+RWg23c9xq/lqTA+yLQ6UXJVllY/s02PDaNrkZguPRm2EJ
k1VCEr3ltER7b9Rmv1GqSf9emXbaupDZ0IDGVBmNTa7Ds4Rjh6vHBe0zklapZ4RyEXmdRp5Fq+0r
uRrDUq4L8weN9gakzMCQ+zPMZwkBsuryZU5V38B3IUiSvKyZ+DovrmwZ31yfEE2dqVQTXJ+i9H2T
w9PcoiEvbzpR1Pc+mRZwyWjhESITTmw8QGknl8kYtQ+CRaZ0e6tJfpbq0H61wik+J9QgHAgF6qzQ
JeUn/y6PRr5Wswm1nxbUEekTXWE0bh1X9R4hvD06VVFIP6tWqsZFRQrrMpaIi+JHSqrX6CoNkiRP
ewSGTWpFm7YvZiyJ2mA+o1Ifr7E92te62Q3D2kKl1FM+7rpvuZAnnmzciMARbZ1+y/S8nOCHzfNF
nmQNyqFObi8pN+VPoZjFV+Bngi93qmGXE7omNRuNIh3VAGNhjxJQrIV8tRPnR2CjRKkpFG+jbVFn
eIHHUSVzTrbRNhD8m2WXdlY11noGjZdDViA88rLrRDa5aQIZ3pEmP0ZKb7YjZg+rqlqn9pslIMuY
bWWtFlUIvY7I6dzNms78Wcy6RGZloQ4Z5dqkhmNjdKTc+hoF+itU+sRIGXmjLMGk8CgxxxEdvNKr
mmT5iQ6CS1Y5cLWGTCDacZZvYMObtbwmi6YQl9lo18szzAngbZVWBuYIpBPxcQRzUMubZi8VtlYR
45Jg7Rgzv70rI6mnt5PF4RNM+dZ0hnnuv2Y+IUOOYSIb3XQkH18MJJSq50Tjhfe92ob1Q9fLk+To
okSfaCda1xDZnAQBPR4r79YpBGd6p6QbGU6YKAu3bgSuuaceXt5HEW0mcsZVwQc6q+U14DuO+Gzl
pp/QNc19UjYqjIp86O8SKNXknZfs1vk5Wf6l7RUSKtrRbM4D4C/4KvpM8pRIN7+kQdg9jSUZdKtl
qwbNWI9bvnKl1TOww3aCJHQytH0yGS1WSoio5/1QEvOVJh29hijWiGYl9QfJa9vIKgF1Yzd+KfQQ
Fg4w0+kQjZpcrmSz7rSzEv2LfGZYxhCfVYnP15uqfb4lIVdg8emT/Cbi9RTeUEojEihWS7G3c9uE
byjjZ1n5taaS6Na09raVCDRZZcA5h01jLFEdxFL2GB7BWF5M6UgXBdW4PXFW7zIFrbJPxIQSKOiO
4nKAIGhN4Y8xqOCqAlhsNpJRmWcGHNNzFbMy40byy2eORyZXpX57SIO+JLrAYBJ3CJ5WvwehppmO
KCUJhUveFzrz6DLbxjkGo0APcTmTHg8ZMEBPR080j/1NZ5lh6RF7zIa/tfqs3MlyFt23raqFLnAt
2kAmoECBUlsiJ0zYbUVguT3OdJ+ziNi4iXhH1dXaJK82JGwSuwTZUNCFLrvmR8RBpYB+OIh61WRG
iyGJVItqXQk9vzHnavqZ5maUbsy2FU9aO4WV0wWClWRoIjuGSKLa2ToxksZN4Sb0OOynAqdpbwIR
bgEzEmTbJNp8yK06fO7M1BrOdZvVb9dactM7ejvQB4psTp+4keKO9MsOjHEi91a7Crto/jUXxnA7
qhJnUTXQQZqPBl0skuvcQLK2PQEmt7Mc4ySqlIsi4olOqGfNGuV4lcl8p9EaIiV9APM5IzcpD+gq
AVZ2Mz73lWSM61KTyNjs7vLIPIxtfmf1jBl6mKs5v4qq8ktKthyHzPWQJD/lKN6wrQbUgLydhnRB
yrlvyLQ2yZ+3FNyrjGXi/rqVMdpbMzRuISI/NqzyWtnsJ3Ltbos4uhyQHulG+hwvGQN1cTErX4oO
6XS2tsR3hdNdtgDQ+RuaKdqk6PKjTGxYZk0QnVYC7apWeKpGTdAMB8Kw5TZWQe6Lr2T/QGAqKW+X
vnzVSQuJNlTC7sbPTQilbP3GHQ2JPeVW/lkBQU7WQZelDcAx4nQBHgOfjczmruszYlH5MLqsuPCH
lGkXgLhtmtfAOj2IgDN3mN22df3IxuOukRKKkG04fJVzs96RpLslvvKrEeprhMsXgarvef83Qs3u
dVTdeoTHNGnVG6sMrmPDRP91bwUXQicHuuNcSFpPFOwZZe26HH4lVXBmclTyM7unZdneK2VwoYVq
SdjGQAbvHBK8LSw6mMNt1ijboZeUVamZXi2Le7+Jvyk1UYotKS1pX27zQd34NKFWRZpv6Ok8jZJ6
UEIqdSEtHLmQb9WodW3bzx2Q1RS5pf/h7MyW40S6dn1FRJDMnEJRpXm2ZfmEsC2becxkvPr/wfvE
KilUu7/oiD5xtykgyVxrvdPO5TbJ11iNg2rSRzMdghSzgh1BdeQKoQzutDLhZ9w5lf1tFNOz1n0z
JxEmWv4L7fOrjEGfZlnzlc9XSV5E/pRSHFW3cYlOsNTEOdpp87uX8eLxhg5NbZovBJHoSQxjbJ2R
EOa7ydBfGxZQ1JXra2Z+n8DxJ3u5nRL7mYSeKhicbLc6+lky2B2xGJ43Mv5ySLyLjSnSvebVEsXZ
Mo83iCAOdtfZgZnkGCmp/sXQcMVvsuKuzPqzxmZV5AmiITjffPi3jbeUaEvrJhpctriumR+GfsLL
31S/sOgdB3ya8kIFouqpmGayn9H6XU+q1a96PXb3HMzec8rSsc71yb42XevMW+SZThTSmdf2VwX2
75XrXZGJQuBYo0j8M7UbcpOQleLHSi71fBZTzhxSWbzWOUYsa9X/Rr34BGH9xe3TOZTyxzg6Wovy
vXX1c8QDtLa2svQ4rJsmvioqe/7q1Kb2HXtA8VoZZbKEBhlcaMqpQUhElrhQw6tP/HvyDgxEf/Tl
FJTUWWRpy6V7mEmU8YkyTo0m1HUS7kjoMQSO4hgvEvcqy8xE4qPWb/laCbJg0oUgzDFufXIe0rG4
cT1Cr6OlY/5VmtvZQghPE4ekjhrEdxmzq+EA2ExjuEWcHEhptoA1Wk3soAZmt4S0ZlaIeQkWDArC
usNrcDin7cWvb+08TzkrCSO2AmXK1Yq8alz6AMoN2ZWiySh99NgwExaRiUclNqINzHh6cAx2VM/l
uwYRvwvMx1+gvOEHDUR93xnp/GA505jviyQFHlBE7kw0hwWhqYbWQvXues97TYc8/a4spMCEQDXd
vTvyee26svDQxkBaYQNTGtZ7rbng7M8A6UJhVi1ZP2td7tolL4awSBWm0Zm7ootp4qLpQlmWMY1P
33UElHK8PHh5E6ychGmoa76M1iKbRFAXptaSDOyM0ISmAY9yYc0UIvYs+l+ttGb+k8pzHny7w4QS
PoSjgp4DZQ7apSlwaB9bseCC3lKZVjCV/iywMSueUz8SJtCVI6HOmo/bnzmZNmnvLsGJSKCKCss+
pmPjZeeidg0WgjEeECXrzU3HFkuqMlWaG4FeJZd+3mcCm5ZJVsGoDfafHNcfgJxuSJ6tkelJYLtl
+hPNqmgjp1A9LuBiJHJBJoo3MyyglPHmma6vUleBNGR+7XoVh7uTK60PkGutadjkyYpVuz0lXdi6
hGWFq9/KuxWss4uyWaxfSujjyY4JRvzV7WT909YyY6M11+KHEaekDWmD3t5ajNGvSSMSFTF9K4aQ
gjkDGRndhv+l9UDAHuXmmFw0XYXg28NsamCJdrAXYOTrV67vKu9si3Xuw8Txs4diEtUlOZTNs0uA
xA1TB25+0RRPGbhS20bC04SXcaNja+EZ2kaoW0Gw7KZ2qTQKrDfYvg2fsOmVs90bRgq4ZPUqD+hP
b4jljlu6smrMiA6uzREPiQwvOA/7ZzYjwxx+6lbS3Ol9bvJpW2UbOEZefZ2KklC4vNxAYBg5OP+X
Md8jNhW19w0X0AIWygIlMyzrdjqXpii3GkmvLjPlZHpoDpYDY5f4w3stkQMWJfECvJs5Q34bO5OP
MjVHJ3Nmrxha9+QI4pvT19NPOo0M1ou5KrVvx6K5JlMPvTPM6/Rny//wzSlMt+IU9hB6db7vDWFb
NR5VhNSawOVpqzsRl0iZfVKTg3HQjB+NEzfXUCIGEfqj5jaBRun9S6N0vs+IkqE3cCuBpau08pKO
yWMQ2Q9ZO+yIi0l5ohPN2F6tg3CD3tJLc08YbK9wvh2FjNp1tO0zpFUjkZpW27c7d1qHX8xedLXz
KtN/dJKpvuOvHV9KQXx4sOVGPaY+he5O0VGSWSk79UeQbvPQNbl8Ub0jkmiReY/SmhkCbVBrYdfK
IMgfr3MiKc8IcE3LfaJjkh/1jUVN68QF2IRPQDhheYsk9G/KiCoMcgONUeT5InsmDrN8jn2ospuU
mT9b2qIH93Kq257AJ8z7LHwSAq1N2g67XHd0idJa+yUwVTXh6KvhXTAuAL8hbu7I7sxk5nsZKQTO
vYS2hmYC/XQAlq+/Ti7WozvMkfrnprWaLSGudHUcwgdCxIuY9IhZm5S3c3MWQJBo8yx2hQH3u3Lh
m0tUuGM/kkQ8ZbV2qdOnAvTY3nWpD8RN0cwOv7J5JEalBpYng4bUkEtJPEUelIM2JFuumdeGENT+
/tdF/1BPNU2AR8YqtS0BaF+paTUZCSumzoLjjr25n9rp3bLUyVOiO/JLI9uUIwxXeytidMGa6HLF
0Y3ILikxqF8IsU8dxzKxTJ19nEnKgizDam5t4k6LRQaNbafiYDeefiEULNLdLF0xIVZMPUyWVz+5
S90FT2ID9R9Qkirw5iKThW5EYp+LLb2lqUvYEaYVkbHDasdI373WrVxD0Sg696XDvzQOoI/qPxb2
M2M/tr3+Mjj9+ttYxvYnwmhLnq9z516ryUndwJyS+H5JM0KNy6VXjxq1RBeWBFq4Ydw7bbnLLUTR
B9robeBl6vlvguoEiyHtsmU3YdlMggDMpJ8lG9eWEMKpiKdW52ckZgybq5ca1MEsR1Srk1wRQnvO
gAWjM1Qt81zNiYlmJJfunoGApV8oX7r9Trmx6A8kH667gjzxWyUYjkWeTjYHNs0jJtfNUJdku3Wc
X7gaJ8md3bcsBkcy8gwKPzMzvHfXwQgGbV2bIO1F+a1Sg/0qdA4ZzqfBoGo2W/ocDdRgNtZsPVgI
Lr/nhV+ZkTsT07SU2tqdDdVS/AIUcK7NuVA3jdx0wQVVscPMsZ9+eFPRXaNvYdpU6d5f1oClnXK8
+2DM7MPpEPBCGa8C87ydxY95ppquoXX0YpvOEXpj0E7qxSrs8gQkLd7Dc8RMQ+DVDUwbsTI3j4as
WPQOCgoFJYQ/2zVf2SCeWjdBxVQVWlkHGNUV9AY5o65Q1oX+6saScUcsdDw9TAYUKZHKybxEldZ6
z47Ia2JY4l5SBmMp3vEeG7Jo2moR9Fm5RdMYE8bwy83SygaCrq02ajxLOufmDFMosJeueDHTEosz
KyuW+ZrQYBoXakCLojtre7w3YoWTMomTBGwPJPdlUIhmjLKV21kRSQDuoxhWUrmBh52Kn1gbOgpG
f9uwTHaLQBk6RSPu7slXpEPGH2LOabFyZLcy67KR0Mtc/pH1Kn9WXITIKWaB864u4MSHVV85v2H9
ixxaiDd3O4tN0X8ee9WAqhvKdkMfiwtjN9cDhiu2M+FKZtTdC6ehuis4rZada1vlczpsfolLk7cV
5qUFHVcjQRWvVnOhzDMSwrRDgcgrJVXZVn5YkuX3rc8KaAxNb7tEh61swWcT/QbGDvSvWpitozqX
ree/Wm7fPCQLEGrUinp9ASHVIVcQDi32+kIsSGC4krRyOY8ZLRS7C3FkzEQDIsO6Zx3TkC+G1Ywa
o8GcKVQ3OgKXeCbd5LUAVCVBP2tEU5SaLDcrlEzcWGUNPrtgHZPsYBqVOfZWaf1YUB9RB1K0XnF3
+Z+sHakL1VKNiO4HK/tTlNXwuMzFcq2SOX3CgXoVQTF5yWU2loSstD3ztT626MAV+V19MNQuJvPS
JaJE2ePT5/CO2Bb7W3zHQq1is4XxPYBtHIGqDZa6HuHBQOKzIkql9u342YM+EkeM01bEEYUphtCw
nFneiXXI5kDYIL1B2WmQhlzCfNmrW0xejJWpFmruyrk1Fs95GmUuybSLq3UImBMmX9dRd6YTpMfj
UAKQS4hQYEYOAmKgtWNRb6qaLOPhk+fozrQGiTfx9BWRso8W0MOLO8nxFmsr+dDiDXNDozh/aWfH
nA596xNQa0BaydASwCZjmqtPZ3L02vZAEoD+B6k9doZrXDqoGFc92ff5WH2P+xGzw7Q0SCrzNdJp
Qoc8lm9Wno3EaaYU6KSbMfIKs1SoZ8YJCanC8UIcdCLn+Xoteos4+nlxADynsXzJJZDGuY1VELYe
ZO78rFpz/VU2c8Y4i08IAGL06y/l5uXAKUEl9/kC+GDjBdWHvwxZAXb+saCB3qLWxKIqQp8b+xKh
Txw5aEyZgvWdfuJa70FvagNI8uimXCA00zXe7vKV6CbBusFwZmbWSxI5X9CcewPe8EVDGkHnM7nf
Knh/vy4Lu6XHwG+ILBFrl+20YVSf3/w7tQlUkO2uPRhKcAt4w29/EOmBac9cHpfyPGmvF/h3FO3S
eq5nYAO8scQl7v/mrVkDMIJC15FWVk9kFzPUZZRx0Vm+vVukZC5nxfGJH/f+zWy/jZ+F7MZBzXB0
TM11gy0Is4twsTOBAqzHRa+JH2ovn6MTj+GYprU9hg1vhM0LOwb62NvHAPktN/o4aan0JkXom+zd
P/6WPEMkQB76JmlG9taLN7mzWWKafqiGInlZhafjOgjaH4yu0q9kYi7RMBf1had0wImcCXHTY0Z8
4ud+sGeZqO58HXoXK/aYOzHDPSo5KQhkt9LqDO8QFZCPIvdzL7FpzNJ+z2ma7XJqwwuHHx/R9w0X
mR4/+xU63YJO8wE8gfTIxtSvPZkYZrBWVgq8TXJFOYvuxDb1Dtbl+aILgLWqw2wk6u7t822nUkxq
QsbVro1LxAJZX4nf8GYN51cz6Nmp97lt2kebOrx7KBYbE9xkjv/2eoOuMYMTMy4adjzeEJFLQWlZ
XTRVZJbAv7P33bDqD5NrtNgjkdNiumN/YOus/iMLnoUFnM3WTOAZLIvjNayLpZpdICZCCQf1W8tl
jHptqvcOo/Hzaq6dE8S17UEe3Tg8ceh+zGi5+7/HxT+UDnK07bRfGHr4Q1/fOpasv1XO6F5NVpGf
AOs/uhQsaz5QiwQ13XLfPmNPSxkHTuBJepKQ5Z0ZugrRYFsWlqm+v/98yb+nHzCFsnmQOG477J1H
e4FlkwduskWhc0MN6fVESqQVG8LnV/ngltgLBVgFD497OyKoa22WMbLbwhDd1d4Z86zdZLWoqXwH
5+vnl3r/RdgcAv7Gr0Iti3bm7dNrbH9qS2+twrWf1rOh1Fu8E/zqvDMB5Yes+K90X8uxqVEYxsD4
QWB4fL08buJ2YPIRDvFiH6YhGYCenT7Syci8zUjXLU7s3u/3KBt6F3UJxwr0mWOy/6gEWdGSc7VE
uEDva8SPueF1124v3EMhC8bJQ6IeF+FhXFXVRXmCsPLBA4YK4kN4Ac8UEM3ePuA2rluLpoDgl6y2
b8wJX6La6PqLxNTBEEwq3c9fKMrm408PuSbzeoPCmlt2jy44JYRwexabmthpD+uZ/Y1w9UN8tv4p
LyYF5nji+X5QuHI97g1NoWfD5jz6JJq8HgeD4NZw9/384ffD+fkhiMKzKdjdT8GJT/1v9/l2W3lz
rWNh8pLQkunbtS73T3sudDgc/jxe3p+4zPuP/O1VjkpxUKZK77cApVk+zw34gX+KX//3IH9/I6ja
IXRt4dhHRL9m0hNJs4JdWCS/zFdduNyNZ/ZluZ9D+BAhcUYH6BLnINXJbr3T9v7L56vk/Q6z8UdN
1qOjI6Tdkrf/pdwxWejRMbdZaDFHw+FrJKDWyNp9r1bvPz9NLkWAt8kCgcN2bNzRxoNJCasyVCJG
8iw5JTn+/P/K62db1jnkbA+xG+qmYy2K0VWAjEuf0T5l5RNh3PbDYuUAckV6ilb8nju5iV0MD3qm
b5BDr2/r55/DbXUmODN2RwQqvmMXBAIlYT8yje/gUJQgJ3ryvay0aZcjfNjntYF/VWa0zv9L1fn/
VjJsd+wzqzFgqW1ix+Nf0WrssrxI5sVbtvUyTOdWXn/1+1Q/cZi//x62K7kEeNCX8piPjiOkUXnj
ZDT+uZZN59Bx1/MWj4xTG9e2Mb39JhzBmsRuACkqzPCjy8BU8YzRlXjcrdU4HNw1weNubRmYBSbe
xJFB5vPXRhWJgMFZ6S9Zq3uPVdWmj3Pirc9W0vmvcSUcZNlEz+CDDSqkcFCd/H3SdEqd+L0ffEIM
CukH0Majbjx+KjIH/IFHk4dtadtR7pKV6adqOe/ybjixx370ZIAskFDSgyBrOHrVg+5LsYCMgDWP
1VXs1O59ao4yohPPv/SG6ZBiTcDziQX2wWsXsK/pE9HKbAKWt8tcrJafw9jKwwZVx7nfue2uNdvq
xOL66GsyEDegqWCP4CA5urlMQPYCisNKr7Zyg460wOSW4LaccUXlEBG6GG1qRLGZkF8qmhVWMhbl
I163iy5PPOgP3qmBu7jDCMY3Dc7tt7esEZYq/rKfKR3znWfAM4V0uRw8o093n+/AHzxdAzkOb5Qt
mH+OVjtZ2ZmPmzqyX3uWERw/I3IwoT1xQx8cNLzCTWVhQBZhrz+q7xJ/rCB3wuqqSHjdSc0pfhCX
B8xVQS06ZxyPP/xatltM/BzWm738iFAISUbb4HPYu5e5J+drBV09bKFSZXhHJhjwlgkcyd5vd6rq
1QWD+nbXaU2HmS1wyecP6oN3QnfJ4cHMkCLjWOBowi+dRSqy0JCuiykl/EJ4UJcge/+dFA8H3WB6
RXNIq8SH9vb1o9odbWa5bOzmSo2/jtCwECy3txqt4n0+Wsm5saYYavaY5ULhB1PUav+Ec5rxwcqA
Ce867raxW644+iBaZ4Zf4zFbnlVBGu4Cm/babhaLQVUs253mpX/6OTVhoRX6QTOm7J6NyHqdPYL7
4JgI/tX5W5Y4amCyB89Je3MOAqJJd4hHk+MeBshMGKYLjJyXZRaN+sbmq7r867wQ7PH56/tg7/qr
L0Btiw4Hx463z5RwQ75bjKdDrTezL2Aa3mNWwOWpaA8BMAuN5JfKO1F0f7BmkMTq6ApJcd2CXN9e
tGwUbOOJE7q2Rkgag8iv5NBBm/NS/cSljL/6taNzy2GewMzzLy//eJgGzFykVZoTj9jBpglsMQJP
pCmz6jEvIZfpYwN6LhElYq9QFcVTVqx+pCdmd1+nErfX1dwt/qBd9aRr8qFmlR7varHmT6uDFAVg
q4TD6a9dP0amdI3ugBJYWKEeN6Z9kWAV88MoGvGjdVbzZ8Mcq4o0tRg3I+R2bNhq20F9HIMuov6S
FU4foiGn0zKm5EeXrTVh3aXn4CNsGtqdSsWUh4Jc1Bskrs43jcS0y6ZobejSsT7fFN3K1HD0OnED
MzxRO2s0tDR0Vdf+HpyhIWu5MhpY1Ysre8i8ZIMH7ZA7T4OyxTN+wO03k3ErRset2y4PmuvV8d5g
38cCueq0CzW1wI/sZPmF76cLSAzg7gMJVI4VIOI3Y/g6E8GZjE00+7YpsBWJ9Gl1f5OZUPa4ei/d
dUr73O2g2rTxblk8ySfkTZOPAYDOT916TI+Jrqm5+yquoO/5FeSoED0/7DzHrxn02UaS6+jAqiXG
GcTNbr3EtskQXaRWBb6clpvBWQpzr0SG6XHL347WK8m/9jEJuTtA5/6H01R4Z/Sca3nkllqKy29Z
85eSA74a+MTY/RWUKE/blWuvp0EV14p4S00Z2V4rLZAKVlQLv9lqxzn0ZpJhD2ufQB2Exb42O4Fk
5oI+PV52beuNX3BhgU6lMSTpdtOct+elHbvVVTWPzUVcgfvi+W3JVzCfdQ07qWflrlBOej0OmdNE
kPeH67LzF+NA/N1Gcpt1aM+QTr3fKcgZ75Nbu3JJXWkjqxx81udckABSynGEFjl3JMLOk9ZAVbDa
2YoWvfBemQzNxUVvLOR72kjndvbQLtoOtvhsR9jyry/tnAxzqPSRrJqMWSLkgJqaOkjrDJKsMcPI
hETgMfCcbD+51dViQqi0YhNscOoXyDTkieZRozvlL4xVmCV0TVFrwTptj7pxxKgOWpaoKhKFMbf7
Fc1jFw2t7LqzGG2ZB9dayjwERe7WfeVMVgvK04zO2QquAPwmRUtaipfC0WLxVUxk08a8XEfNUrtO
L5bvfS/i8cI2WjWEWuGQkj6krVAM8YkER4IuZuz7u9oCNOxLbLC7NCnWwzLOvXM2Qslob7wBlvsB
8NsprgkPdL9AP3YNVIaZW5+v7Qh/N+GLXaK89ybChZvEOuNgwlI467PpqoE0/zxyRv1Imef3OIIn
eJ2ICm34DsZnKyItcQbz1h8KbLWy2UgIUMmIhVd6/TQ1BW2KK4XdXFkSH1A4gQNrJXdA7SJvtHBa
9Po4/kkKqvoq3cLwYKRM7u+Omgy4ZpTFFNWQT68mkTX6y+gxrg+AZy3SEYbYf4GpGEPYIRjIhj/z
RaOOf0iriYmEPhVYpSeqrkPNKwl1Lm0lLvKh6s2o0J3kdUFS/wXaQ/P18/Pog/mIy3Qd/S6MJx0L
pKMaD+oSUzw5leE49rn+gH6pakM5CNFAYbFjK+ARpncTAPmLlprOhTYibz74tBdRiw4kh2C9ZifO
/L9n+tszhIENcke85ZinM/R7e2A1qTf0M45WUDSk9WUBC4G5Yev2pdPUHTtPZVm/CPAlRLiEY6Uj
wxKsLyOb4IYMuln9sFN9+WY5mblg75vWPz5/aB+UJEjlgekB7GkEj8cVtqVSu1oZF6BdwGWbevym
Inzo9fOrvD+1EeZtL4dYJUrw4zYnWxKYfTNX0VwVGN1VgklVl+8/v8gH2Nfbqxw/amDTKRNcpQp+
PgTnL2F0f3/iEqdu5Kj86HGz7pPtEpyqQbn7DScu+j0GdfBY7LMdCqkTNdZf77+j5fPmyW1F2D8T
CcdLsDNQXBCHqWjdqV0bltfmOfYzO6xn9921f0MK5UNxNp+le7yo9v6h2ZeRiJq9HSFbCurr5cyL
+p1+YmG/XzgYSFiMKjbjRL66o+pPKFMxiqeqadEuRm43sgmb/ilR4AfPGxITojeWqM9E5uiV5hLq
YIqbUghtBFt0Zet7J5+rO9k2ze7zd/t+nIw9IlREemrGWeJ4ulrYNc0WVjjQiRvoVkkPt6Mdnebn
FK/ORTXOSGwwmJBPndYn05mdJ9qJl/0BbcYFZfctME0d1sixXBaAfXHFCGteFDYp4FBYoF5KuanE
ahK/KQDwgoWe7cVuH3SLVK/2HHtlVLearUKVm+MPZHr93ThK0m/0xnSKsG8JDQriVKwrnvsF0RYY
rKFOc7tO6w6anxbnjhd7XZC2HaKRbiAC4cSTfWffBaACSuUhOWWQTOdzNEiu1zUZdDmjOi0KNK2F
KszrmnyD137ppztK6TYOx8rwB3rypf1VSxY8LoOt9ails0PGiTTnyJx8Tzu3BXmlqcPInRQzvAHD
GgmEFX2+FD6YXOBsxwSVQTuItXccDcZosRtmHyyj3KBWQ/nrI6EgQ9i5dfEox2GBMquLX2uxZt9T
5gj7pRiN6tR+tn1CR98+DSsojkG7gyvk0eIfWlx4ElxkmJ9MvnaJgi3Pd43URqjs1F5h4ZfL91k1
hRNk7TpPUdW03Q9y0IufJ57HdnIe/xI4Y7ZF5wWYf+yQOJa4+hU5Amu7V3hztqoJjHh2LhPDmi9y
s3XPhdfpUVFny53K0/kLCwLtjSi0W7eOMSLHbSACqFrO6J6KvS9i5wAZxrpWgHonVtu2BR//Vo5b
Zk7bpsG4kT//Z8fU8QRbmEvzW4cs2Q9dXO2GXjP3kFiSMF56eeLhfLARApADPwlOUeDyo+uNA4LG
Kp7L0GHscwMhtz3r1DKfnXgFHywGGl7PY3qKC6J73IuuXVL5eULwdpaVDHTiWUKuEfg4w0udtTWB
ySidOnAdhVKs1Md6CWzAxpdk1Z0TW//7J+xtfCAmegIQWByz+1a3nBcAwByKgj98y0TjRbJUy1d7
tc0LSJjZlxP3vj3Ct6+Urhd4+y8TAQ7F0SGIZqIx+5r5sTv62u9SYufAVi3uu5x+uktL69p2zA72
vzXuVG7n57HnTjuzRPkZaItW3a2iXM62EJIdad/uiWnqB/YDOCnR5G+YAVjkMU7tDzXMNZNJXN2T
3rGn297kIoWm/8m9aU2jqvedX47ZEhQ0QvK4s1FM/HGKqkdS5gyQEl2zsa5hVE09PEQTu5IVoio7
P3b6aQAy0v1Iyj65t9bF/dlPDoFlA2rj/wH9gGbNvsVrZcbCPv32y1ny3jeSlMGlLBrop2acauP1
0iSz4shxzT/ZoskHOUzJ155ZLQT3XjOu/aVv5hMH4QfvGxcnJLIU8WDxx6NNaegynxcD24jZt88U
eipkVsq6BJo4RQH64GzygK4Y8UA02M5c4+1NGyZZxqLHpFGuubPXZ09dEJhVPtpukT0KXGaIWYI5
f+A0GILCE/K2NO3kUgqnPXPrfjyHUVDfFL7ygyIj31nT8vVM0HgVJ6al7/dgb/NGwG2VM4EN7qjg
UilsU4UJZriYk/5izlKhFNTVZZNjrOVKLUU2O7bnPtYypxyDP/jgqYkofzwC1dnnjhbGoMdmv5ok
UbVuPy5s5Gmm9gUkoQQ6YOPepmgPIHvnpCYEg9v5P8d8nL74+ij1aIQo7SFVq+WVJr0h3UFZwCiV
DDd4tE7Si1PpBe/3Yzwh6blMQDIq0+P92JXjuqZskqFZeOUVAwxiekS//A9vg6kn259ti41z9HbZ
+B3t+TAiOfKSZnwsKhdhLSjb60zBcqdkN9MIx1IFNVXlCZOeD0w8ONVARPE6wcubw+fttR247KU2
eUUY+zi32ZgBXUo8cUOFxOoPBKQcU4omnvdojZfb0t9iC/LY7L6gTnAOWSXj+65YKQpP7NIbrnG0
S9v4l1PeudtE/5jilhh+D3LZlCFjktzaVSh7HpuV0Ypb+CZUP9INrN5Gz1MZ7MN9LZ6GQi/myK48
9zzuqhalXSL/O+0d7gJfDQAJxwcf0NuHpc0wsIoUCc6aD+tjxewlYkJonxceGOTnT+CDbYteCHfL
je/oi79bzT+Vh7MIE1OVWAKrYTTRY8tA/G9WXJNKeAo6OUopxk+I2hRXyG2g8BfpP9q20niQcZda
Kpzb0lpuUQBWkQ/Mmp+nImlvkHoPuGCmLZosrVHAOT0xZdeT9M3nIu+ZzTTVmj51cI5FkOlDemd6
TQJT3uUPd5arjQj78rW7cN18eV7xMWCGQpljI7mpdPfGG5Xp7BWo03dYb+IZ5wr5XKK9/Co08cvw
W/0rajr9e+/IC5DPcr+OXTFGqz9m2JSQ/xWuqrM4V1TZJYcmd6W+jzNl3ktf6jbMfB1auOpY/wxQ
c38ld7HCQEErNULXtHYEsRy1Kh2DufXj32JC+3goSn8W+xT4bQg2qNUMmrrycQDRMexmeF9vaeKl
oRj0wpL7msW9Qbykm8w/4xhSdSCMaZmhlo3rM6KB5nsJCZLADz3TOIqVA/aLsHD+Q3AZyhILus+C
aNQpn8zEcU41o++xFT4hzuLNyBQ+1d+xwD9LCSk7yiuLOSiPMz5nhmXtrN6f9m1hE4BaLQlqxVme
2NM+IOH4cIuAEzH9tHRcwN5+K8U0D6vsqaT8BaGcDZP/ykYCf7fmusNIdnadnUSjiZ6CTNMJKGsH
xjscSrMy7nvdX/fw/63zBPkVnZze+Vc107oTxecHU76/JHoXN2uX1IhjB0vTjittYIIeuujsI1f3
ix1jyDwSpHfhad1bz3PniesKLRX9um3eNpSAV+XozAeRxij7Pv/ozfeHI0kUFuER+KbBpDh+VUU7
6QbRlLgemrigh8gQehRKfHq/h6lFoNR1lq2idNbNhwVXo6fFazIj8kQtktAbitkP8P2Z0wAVfubg
KJrhhuK3Tf6UZjGeMAPZCZS2iAKvTTHinRK3PSlAwsY2A10zjSeYpjnZO6sbMv8MDb7rhChNlyz0
Mt98zdYJ5eZaFPltvzjxL6nqYdgnvrPcYhjTXdRZmlp0c6b2Wymo2Cdqhw8WMhAaREc6Fvy/joFX
FCkJFi6dDK1VI9u8MdUrQ1ix66skDnIQNaCrNN99/k7ebcQuQ2B4JpR1vBIa6LfrOJYZjGWsRcK+
1Krz2M3lBcI7ypfWPVWqvq8fuQDw4IZJ0gKy7R9dy+zAUdhcQq/GIyqKZ617BakQT1mc5t81a6CA
tBP84DFrmx6LSSNkglmrfZ0aq3jtDfHH6QeyF0k1frI7d/mdOlLdAwmsz58/lPeTaMa71EVMNbbq
Htbi219K1a9c2RJkaWpQoA5rorqJSAuCNvaW6JbsWuTYqO381e98Rg6ZsYSxMU9gmZRtzPkwc1zD
hpn+Egx5NjS31diap3qpd+vFpb2jv9XFRizjHH37I2vWIG/PRMW8WMWPmfnUn8WuEFj5lRE/u/aK
Ga87O8uvpM3zr+Oq42GENpsSB2MhzwoTgQ4vLF1ypoNGTFVyro8t7OhpwDLxHCdKSnd/a8osX423
kNhxIKJEcxGPWC3aL5xjinGHv5HXRoZVAht5GqTOg282q3Vimb4fWLsMHKHo8ep5HVBk3t6s5ara
nYoZ1f1YWedjLoBbzM7ae6k7MmUpvR1iljEaBK5e6QB84COOjXpyF/6nXwIFjA90m6EfUz0V56dZ
1pw36VC9eCCggWHLQ2poF0lGDLcxznvoO+fuUk+7bq0A08pTO8XfjftN/bg9Dapa8njgEQO7v30a
MdtVI93tNxhyupkSiJSYIhvOi5NYXhzIpBIhRBHqB1cHZ0qwfpl0QUYK/Ia7jUhC5HZN2mEdu2cy
SfVr3wJ9jAc9veone9hnddxhljPPByK+iDuJGeiBo+mI84sychqr30PqSaKq65HKS9XtvRqXg0ZX
eJU3BMR6fa++fv5Rvt+puFFmvWgJNsbZ38Pun3M+zxFWEaJLTSP9+Am31zFSzeDuy0XvHv77pWhv
WWiGiZPV33DWfy6FQ03RqwzhxWBNwMylM+9bxYmJELE5+/xS5rbpvX2V9F7MXLbJJXf298z851rK
1Zakgy5HNANx33M3LQi34vqQJP2yE7jZEmjm10Be2CgFI6McwiHTmXgePsyJoDucCuYl0N3/o+48
d+NG0z1/K43+zh7mAJwZYFmsJJVysvWFkC2ZmXyZw6e9jb29cyXnR7enx1WlUa0XOMCeAXpgW6pi
eNMT/qGUoavK5rMs0nY7FSnE8L4on1QNxmaE+bxnB4p+nYWZdEXNW7kOiJcXaYzdqF52wWpIMiyX
pTaXt5o5ltscJ5FdORbiFFLkqDhH62A+3ubACSz4YW6ujKhuUiHMsHQezTc5zNMcv9hYuk58kCMr
wJedtE6HuoVHTOks2pAbo/3Zp4IuGNkExF+CgFJfkPYpm6FpcbVWcgNXtqHX5Y1QbMiiZW+FmVsA
SnxUG6F9/XjMjjdeDjFFoYA5rz/y/P3Vpzmk+OH0nZXbRZdK6w9XorX6rTOpCRhUh9rIFJ3ad96/
KKIFcIVBRh1GB5hwIFSHtxJ42765JoXLvdoPWq8Bl/gyJcN0rze2OAFbPo4gGS1LnzvFRLrwoQ9y
p6hA3ZD6WQ4MIik2mB8oG1ERz8OsJf7xE7xxJ/6P5EJCZ3CchWp6OUS3olUqOKixdKrSf1Sy+N55
4mRmElF9O8xRNR2JyT5FldOIuFZJi38NakA+sSrfe26Wv0k/zaRtR3V8f4hxtUgS+ljA0MfK3qFS
HzyMapkuYE6FW2jzePElmX5ZID52PepgMlFaGXZm1dUr5JjGXwWqz8hQWHdETlT+jxzC2inqe8TO
soUStfFnM87Qvw5M/1kOHGKUjyf3cUPn4GIHUdoI2Z5pxgINHH9YhpF5Bg9nRUG1R8ikzqkSR58Z
YeSPbDQWsnR94vrzlDrYEIm7eFoNeLmDT8r+q9fSBPQp8iyLcoyzu9goCUDQaQFdzgkjprh/Gml1
XuHi0i4j9KpWvQqfNZQy9b7ujfFElPXOfGO3At5O0jLPuIMCklR1pZJj8b5IFHAtgSkZG1ztTs63
dw430knw5TqJ7KwFsP/Qlj6Fatg5QB/IHDEOsutbdVSrT2EPBtLtcsQq4oL5uiyyLF/Dn9QiV7O5
raGX69CttSTlAzpHRJLLQUxxNkvL5ccj886r+H4agvifmyuHyISwZWPKLQYmMKjWNeiWnptJaWw/
vso7b4JSNorMKIyr/OFgc4UMNFp6hCXPaKOSNHURFnNpDOrb5Oj7+FLvPRDxJImPPmvyH6ajduHQ
bXXYS/AgcM51FOYCpGDy6e7jy7yT98zoczrlOgqQHFHzffx0xBtBJHJHR6lnwCPkDlXhLEbtKrZN
SjXEhmPYG/EmG+qxW4XFFMLI7sIe1F9bDg8ExHW+RBOrDZdSK8rInQJ79F0HXfIEJJUOKisMBZXb
j2/6vXcD2g+wD6hj7YjViiEFwmwNjK1iAhxr17pzjvTMKcutdwabEih1YegD0MMOoeZFWKh2E1Ho
jJUgR+RNrpeapGfo2VqTcmIlH9OrZ5YIHH24n5D98JvfH4bKQNEnpIEOdKcnU5jTmaxS8qs8Q6k0
LRTE/yZt8uy8sC5UDWPFpMilhR/ozhUtRclr5Y7IuHKamwHo14nk/727g3/I9o6AgEZF9OCkVQSo
BZhsOXKfld+6NN/kN3UKzC+E8Yp9MfqyZW5jNA8uRazpxbJJ8+62QbwvX5jMlnqhZXJWu7Y1ECHh
SZ/lblXKyingxTvzwlYJDWcjD9wEDjOPIoioHAKcWFDDqLatCm930k4d8sdlezpM+PjY7IcocGNZ
tT9UegFpNR/aapHLFSL/3YD2rZhaT8UoEChtFHkWWl2XcVGHlwVyuAhKO1P4GTXcp0mRNA+AlTgV
ErwTqOM0qcIin+cOiff+PaGEWgFn1RFGKqz+RugNHHu5TL6h2Tyt9H5sNyBillKcvTWk2kt9cMS6
V6g1f7wwv2PF989Hulo6kYlFTZubOTgq0P7MSyRqy4VpC51Ks2SstYgOLzpD+dIslWTXIK//RRep
7HZ2HD7G3TiChO9fE1u9UXtUeKBpz/6U+AMWjaluwqbrvIGMbdnog4oDaXJqNzkOXmlIo30DjRdo
m24cTG40bR1D5AylJIGGberCvkA4FZ9wbcAVCQ7eWkp7+0Tz53iqAgVhdXx/UZSbDgKJvg9mpeO2
pD4iNzRnDf0SOJLufjwex5VgjHnhDXOIwFJQic7350UTRJ2ddDVIAt9Jv4hGU28LgF44gvf6JTqO
iGSg7Oa8mGaIdCxFF1VZ5AaCVqjM+OmjGTbhlxo5gMsSuSgAu/WAJCLmSNbTxzd6VHwFUwTXknAW
RSru92AMirStpUYWoM6trFlVvuTvpDDTHvq81p4BrZ9y23nn2MOkw0BfA3MsOtTKwYIpwVuUscEF
9Q6QNQcKLoJJLxoED9ugBkVlqtkXocfjtSIFw9OIpB2Y4dZU0iWKjtqS4rVmbAoinnhZccadVX6c
vKWJn1ku9Ch6HB+/oOPDaD7ngJSRl8pEBAcxfwqnDuwK1XtFknsC3iC8DBrqG61tnCpnvXcpbOoo
8sJ6Anhz8Go6gzgelCp7CTJFS4QRHVfYceeOKNaeeKp3lh5bKKQhWqAMgzmvkp+CjxBfwUCSaVRY
BYKfgNUL+8ukqcGZ5Mgj2r5oW4P91ir5l7VcLPxmqPfqc3BlcvH9CyPRlSJgKKPpoFTlMqg7x8v1
PHEdHY36j0fuGA3ItXQuNAe+qB+YB0e7nccgevT5Wn6S2wsBBPstrzB2np1Om8ZNBo3MGR3ryVkN
lm/0S4tNaNqI1EQqX5IQtnSJOjGbNUtHQrGWDtrCzOwwWKByV6nbAEdDBLSDtlw6gVr6nuT0/rMw
EcV2O6D0DgYI5AoncrF3xo7+ME1zcMdwhg9pQ6J0QE1kvlgkgxE+YizZnmscDTsDD8Jb0CSyl01x
fPPxy3xn28QkCJQqMSsNtUNzCTugpofCEOoOZeEvBXVIV4t7+VQ0pjH8B8fYrLgwQ+UgmmFIsj89
BqXtk1px4JdHowplYTRvzGGCrg83ZXIjOrNbxDINatI6+3YB9xVkDSIiggAKXohkbwdnqk8Ce45X
JoaEdMCVefZqR8tFwuJixESgWqihLVPWmIYUiICvFIhdxAr8zLAH1x/i7CrjXKFZq1ZpywmFujJN
0e30rcDN69R6DuUsuYr8ukUGsk1PlEKPt3IdYBvdKdoTONQdNh/tVKd1JWS4RbgqPJtpCD0CSRVv
NBGRdZvUDNcfz4l3AjJmF6cbdS+gP5Z1cJay52JFJOFdmhWltkSByERkHByFPJj6cz7RVIRjXNlL
JdbLMyMd+lVVY7jYDVpwC57VPKcNfRLrNu+S+1MIHhfrg/qMSQfrcNVnUq4gI6yi64USlYAaaVtf
ExHGn33W+ZvTZ2O6csii/GUi4Josu6Jt7yhUZcWqqYr+xk9KtIQy1CefpKrRXgFp17pn15MiL4YJ
yLBCw+HriTd5HEbSZGNDJIimpsM47s/7vgSSJ1eyhMxdh4VIV6d0lkZj2Ko0KJe6NuoQFsNhpVRm
f1k6VmN4nSy0V4SNzdXH93I81w3NBPFB6RkkHsXM/VsRCOsSaCMpWQfixZIc5dxpta/9UDYnyojH
WwoXAmHKmQpsDADr/oWk0IoyZhcXqnofD/AkpqtKn+Ljx3nvKnNiooO7ood6yEVX0qQZk4irxIPJ
5lEg4ByEkXNiTz5+aWyNTDkYhfOOfMiqVLsC8Q2TnSAKCxQZwR2u0LMMzmrVeP3V56FoYNKw4tXM
nYiDt1aSHM8S8vjAJnl+TnWQGn5fn5RneueBiERoxxMgEKLb82v9KUBo8PDSlNKHadsnzkUkhv4t
oPzsVTUyND1T8ylIm9iFbYs1cYuWXKq0nYeGKoF1XtHmRBPxPA0i9N2T1jpxsh/fHNmCQuBK9kA6
eOgFxi6t+H6aQivVy1c/SVW00WrtNraT5vnjt/1Oh3Gud3DQ0tgzWKEHC1NDs5EdJGH6ROAFlWpS
EjdW1PoMiGe87GPQBzIBqbkAVKp6vhnW921dBY+Ereovi02gpzATs2xAwzNo7mBM4pwaQU9jiNMO
oIMuT8PWVINkc+KRj3sxlIl42rnaakBqOnjkQGpH9kA8x3K1Sh4cjn43sunHIKAMXkWXY8oQSN8n
Tde+amSQHuo33ZePb+J4hME/kzzxP/jmaN/tTz8IyrAaOSJhNZjRKhzJBalgtGjtl6fe6jun2KzO
gx0xETdmsoe8FQz72HOzJl3YYYGtj4HJLPW0KG2Uc3xOciR3Q8P4lhaTFblUrfSLcSQcWPiYVbWu
jgsteoByR/djqu3YOrGxvHd3OJMS6CGwR25/yPGf0h71My3NQF7ZaEh2SLSt1UZN7htY9veIs1dn
sdzJ0QLSNGDKNArWqG3f2rkNUWQkfcCAZcJh9OPxmd///iFLDZBFoc6IbSSBDsYHA4k0lJokW9RD
mwJj07Otiaj2rx5FM+gQ2gvVRjJGoFX7s0AZ4kYmQ80XtKGkLyKNinNa5xPtfUM+UWk7eiAuRSPU
liENcb3DSYBsqS5yMEULp8fHkEQzWJOj/3JtGUVfRL4QlwTiiXrIQXib+xKymj2S7PAQxAYwEwrc
lW15Hw/O/Fr2BoeSOxUp6lKsYPCkBws4Sq1pQKK4WKR2PjyUSaQ9aCjJPlpaLW9BO5tuYMrVZkBk
HdG7qfj1UaM2PNtgsoZlbmJ/1CK/c4rcJLMCoTJXVJ18LewWo5cCheKPn/QoFWK87BlCPLf+5yW8
fylAZcT8NVIkqlqg35W5uapgNXUWGg7y6CfN/96ZJDZmmojPsTWZyCntX65GYsYRHZlxBlkcpoiT
eyYmtNvS7G16nZPpqUncrZHc0xaajeUOHDfyJBv8g0Ib2OXwjJaobne3H78G5Xt8cTDk3Bl9BFAD
tKMOjym75/SxS0xHKBVgS9G3aDgv5LKSwcLkau8sjGTAomLItOCKG8AybwRh/pJWVOYwZtX01ygA
mLgOjaB/mRptPKeX3a5LBFTUBcJBKtD9LOfsC4QxojdAI34CMORMDadEmgFHDpT2FgyG2UBgKWXj
zjSbVnfhPgAboyqLvVeojNV96CPHvNCDXkfSuekRTraqfszOiEQ7dOPZiReQwSlEyoGEL3TT40uz
zBs9ibyQd31ZS44fIz/S1ectelYo7Oeh/ZaFY7cxxZBKuCnFE1r7YFsha3dmdUn3yo7dGqn5Hrhp
q4ULIAXSS2xF/bkTAveDhx9pTNQgwMG77S3puTCb/CmwfBUHvmr81Fq19hrEhfQs5MjI4a4bYeG2
amI5HAitdIljr4TYgt4LBKgJlcpdNysReaJrECYGpoXCcyJP6CwBuoml7SSH0XrQUUhaZ4EZTvio
CMT27EKgNYBXnexJteo8Z9gZ8IBw1T4JTHh1V25l3LKkERLZVRPq7FYKsttAA7MB36U2HU1z2Rol
ZlZpPKE9isYmwzRQ9otXtKLF5y4rMhVN9XpCRq2Jh3vQw6ruWYNcPVR5n+Ve6zT4oYAAriy3AA9f
enCHaHgYyoi4VO1Y6KH0o2gfJ8wU7xFbpzEVi7LJVymzJACWKIZi6eDYWJxNAm0p9ETzDD3qlhMO
CwTWldehFtu5zDLT8PA2paGHTRE2WkMuEP4ji1YHz5zZcl5iTelrPNUDq5s6qOoGA9Y5mgL2xQ0c
AxsjsFztY+tkk+w2QUe4Sck5AfM89MUr1c52uHPktnxMEAkDYQgeixlCNrqjPSAri0apQXZHRFIh
0Cytu87xJQb2nQ2IJCCIHljgCkNsY3DDQ8OC9RS6gd9bD4iKxMVCCx37UkxVt9N4m8qitRASxT5E
74flBMUSb95y6oGzp7MHAhPRmpF/ib0cETIe3LYu2Ys/3gqOtyhOTGImdv8ZSXMYvPnTEFdxQnnV
CZDll+WGs8bBVOLjqxyXt2fCFmgL1g7ykSQi+zuhKiwrUovZs6WPkLcdwuQOuYhmAfG0XNGeMS4p
Djg3yqChEZ0bMF9UqQnRIRbGtaWk8cPQltgeUZZz7rXUMWlmV/2Jmzw+BqEtEL6SKTkGVU51/x51
WqlTm5KQKCXUpEU0qxM74Dd3ZRTpNEaM8QH8EDIxFqSojAL89uOXdDwUIPFI5aF0wNakLrN/fTBc
E6AKHXFiWdhXRZ4Od3UtOyee8jhAhF9rc+CSpcwCokcjXkVqJodxtpD6dBn308rXHeyg5XsjMFZW
bjwCo9rF9oTMFSa1Iz6abhnIV1XWnSjeHcXsCHbBpYB1RsuWpP7gdFRUYTe9Cm3L10b/i4PLhZcX
U31emv64/NVXixweBTkbzSvOf+egu9LrZZ8Sis9Wt8JaCy31v4naOuV1ezyAUFHIMklDoMOCPNgf
QN0ZDavG0QVP0CZZ9Xqg30dRHZwog7zz2ggHqYHQkQLwd4gDQLUebyNBparyuwTzkWpa4dg2y/Zb
J5LZd56HpUofGbAkOrOHQpCVBozBwpJ8YdiEKklkjStfAEn+eGyOUVKMCB1rgCtzrERlcP+1tUYd
1nGEg72D6gr2TzklrMUkJ5O9bP3cF25RsvpRokG925XisX8qNbMvFoPRx7O9dNluW61NuxML5Z2n
J1ehVUvgRnnre6b/U0WjDstURxgfUZUqN5ewMO1loqB09PHTv3MVqo42rWSbqBTMzv7DJ2pZY7JJ
pdhKFazhnLa/lNNUOfGO35kz9Nspw1M+I0E6RBsbbWJ2fazMOmx+tu7jWqyoMkNYq6xTmd5xBWRm
4lPmpd8wQ80OoZnCLwqOzZJswurk6xD/l8d4csaHNjLCjYr3wHXbKslN4AcR6uaq+aR3iXFfdmTL
H7/a7wjK/SCXO9HYVEFCOBBbDzb0UKBi7EcgZkxUw6Kz0Z/kT2HSNl+AKkYg02DG125f9rl9jt6X
9qj0ZRyedWY0povMbvQ7n/7Mg5IUGPnlCZyBVC3a7dhYQ7hMES39CmMbCKlKkfc8dUZRr6apl1+T
ph80pG0CqvixyLJvtt9XqlcERYi5sj6ZDx8/5/HgIpYGFoVAHp1r9vT9KdTE5iAU4EALNH1jjyxD
R30wVj/BorRPXOo4f5qLvDodTKgqoCcPUAMGJWQYPihAj5oWqWeVrE62K+JCv7Q12mUbChICLHhv
lKfk5t+58lyeh9hC1ZA28MGVzaoc0WXBImjASfoxj7EswUe+XmlWqT2rYTKsdL9MHj9+s/OJuz+B
WP9QNxhH6ttHsD1cTGpmELqw9lSDE/V7w3hCt8u4qP1o4vxMTlGOv1eX9644U2jYbBhG+iPOYUs3
IbWQUx36RJIo5V1mT5gdK1A6tVUZ2K22HQMtqHBb06TbUHVgB9qJSO8sJ28xFmvS8DrqfZKKQkho
d6XI2t1bDcLqUCnUcjFUCOpu6TSVX4s6r25DtlSaf0YYfcZ3yUH5FC+R6xqSM3aSOY0rTK2k1tVa
KU6XIiiSZDf4iSm52DqW8KJaUcG2sqVM8UwdxIxHtqN/k6yxzjcxvs6YYJc1UrplhUhhNCXjp0qq
rHCGX/rtZgg4G92c3eoUQ+xoQdARZLnTdgRiQ4Yx//ynnbsyMBfFhhCHsamud9TKWugJGCHrMBO8
j2fIUfOIksX3gAKqD6vvsLcawK+y5ahrqWlb6UWiwpObpbgqDEiDZmMBPIQyYamXfpGg+/fxtY+O
Dq49e2iw7KmY8t/+Y0LykkCNTIik0Cw5A3dQLviA9mdU+rc9ceT6H//B378WAlnnIGwO/vqPi+gr
7p7Ft+Y/5o/99Wv7H/rHlXjL75rq7a25eBGHv7n3Qb7/x/W9l+Zl7y/k5lEz3rRv1Xj7Vrdp8/0i
wVsx/+b/7Q9/e/v+LfejePv777hN5M38bUFU5L//+NH29e+/U28CgMVb+9vP1/jxC5cvGZ+9qmnh
db/dhVFSNC/5b3/71x+3dfqSv777fW8vdfP33xXd/IPWDgwWDkMCwrmu1b/98ydgFVEAswD7EIsz
q3Jy8/Dvv+vaHzbqN1AaYAZ8h1D//ltdtD9+BJoV7Ah2CSAUCDN//+d9X/+5hfw5bLyrH3//LW+z
6yLKm/rvvwOD3d/cwC9SLOf7/qzIcoDsTx/O/7QI8mh6kErlSQeKWIU5NDjlK0KbGS7v2rliByvK
kueYAVkIjhRvaNfd+Xbx2GrGhZIhqxrX6q6TLqIpvPWnbhUgvEjZZI1E4SOVBMxbxRCvMAXfGB0O
L3ROHXpdwbbFOXGskhunzx9LG/3Xcny2serBavx+jOIci1IJKyJYV2RqtesUxVuXBLkbx2hgGg0p
YKzcZRKGn6a06YIZQV5WeIYX5jcFAFjbaLtBtbb0vu8LS7on7b2Ce+Tm8EDKNt20trSphuwzkKAv
OaUBgCs4YoYq3assKd4qFQtKgdoA1SSdin2OaKIRWeXsLXuGvxFF9WJ8LrDKcsMh+QyPK3WrOBMe
SLEvgTLcgScr3UoxMP2uNa+fbbYDrXik6IYDXGtf6fxrbeAkio8uNTBpEyv1qs+sx1oZMB91MECT
QnWF/87GEXxVXdWa2+tIFiYIeBPsnzmj/03ti1uMfAGedClIXod3O3RjtsxUwGp2Ia+AynLP6Ae5
iECVi7KRunUXZzcq3WBIsjMHpHzksxCxbWszmhZfW2ir1K553oZ/ptN1GRaoUvrR4KAUzaGe2eVb
nHLrDlaniy6cxQb0UHGHQA1RtmQkprp8BIr01GukJLJ0ZabyeYpXhZtP5a3Uy1+NggPKphPnKhBk
wDlUt0pr3stOeykZ93o/vtXCvo6C6DP1Q0pIdf4GtSkFq7zCr3QEv5G9YYwceGR7hWtaUeOmFKsW
aipQQqhjZzPAoHdibTfGwzM+ZywR6zKlM+0amvStDes1vZm7QDeKWYZUeGktRUsMhje6hBGjKGEB
Gr60NOLytlSkDaz6py6lJKQYW8MqHlO5ufGn9mJU81uUeNB8LbJHfxrvVIRLPSibdxGoZ6rXmjdF
dInSkaIl/uUOCFsQkp1qfOpsPEFV39/ICdcJ9Z2jUtSDFoH0c1y9JQojXKnnmNLddI6/tEd9YWnh
xmfk27J6Aym4QRhlacfZhRLNQ+DbN4NOPdTuqqWFIY1kd4YbV826s8o1aM5dSGF00bb+lRZj1Mwa
+yzFzZrbcylrfFOVeg0CYiPH6UYW6iKqQT8I+blvxdLu1V3bpzfKiOJS36ca9C7nvuz1r45QvjaO
sRVN9v3WesO+z2XpWxLqZ1ZqbYXEy9F7Zac74ZdRNu4pfZyPHWajU6+fpXKycTRxWyfDnVxKyLtl
m9FmVqB4+SWUxK2sDs9Fb3/rcqBUpXYmq+o5/pDPcWFuE2N87vPsbRDqOcFmfOJkPUxJ/9wbKfdR
L+CE4Gzf3xuhDkYUtofpIbcT2fNL8QmMvYBxHHuZCAA35LvYMleTn++Cpv4Uow+N5sSJ1PCwUvP9
Lgz6ZkT28O4Rdt+/C1hJfVlWlcxdZGKpBbMDY2JsSmz3AjXdOWlxR37xnCnBuRj9s6LSbtQg+tbk
P9DCP87gvdPjr8P9/y0G+LeRwv+H5/+MJfz3R///yoMWbOHLzyf8/Ik/D3fJVDncAaZSiEERhIya
6OzP010ytT/INQF30PIhF0ag6q/jXbH/wJFwFi+jNY8A6Bx9/Dje+REy6TMHewatg8nWf+V4P8jC
uSNgd3zHnBVyIWDe+3NnysCEkrMQ+mty6hly9BQ4WrocRfG1cJovdmTftOWobEI1EWcI7AVU+uAI
/fTG3gkyDlhg813MjS/wJySNiCkZB6UdPe3oove2jm2rLJ+3dneG/9tbHcf3g1SfRzGUQFrgKIbk
xa6eslPEkAPw8J/Xn1Vg6dSyhAj39t8C4EahoFaONo4OA8ojp9UWQk/KK0HWM7g+PRY6AJIyd4BQ
VaC0b5eIj0yI8a56NPhcLJOj2SA9oOxvJ3HomQQQrloV1SZNhfihQvLfsND+pwXb1BrmefDT/JkD
+r1g++IlfRlffjtvqyj9z//9f2rsE15+W1fjy+sLgffm5UuRvUS//Rl31z8vy7+++1+BNxE0ADmW
J+z6mSz9z8Db+IOeJ31kEP2wpGeBx38F3hT/WbTwh0iooPj8tTKJyYF0842QAGaLoV9bmXNW9lOG
T50TwDDdFoRHQX4d1RRGJ6kgntI/M/1yDTrlPKPDJWoT2jvMFFi/SSbWcTGeoDFQiH7nwlSNAe4D
GJ9ZkftrAeKbinOL1jyIcFyShuMTrj9EToL/IwGfPEvd9+Dpx6m7KIOyc6NOY2HWPf4WGh1YB4ux
PPFqvT7TB3CbYfYc4wkdQv3O1e42ruRlGrdegOtZX4rrvviiZMZ6nKtvgXGTpcl9Ib6A91qZZbbT
i2lZZ+Z9PHYXDoh+1zGmZTIUWzM3vWYa1lpsfqZyAVled+5lqCiuVsoUe/v4S6iLtVynl1B12LOi
Fy0w2m1X2fdBli6DSnxmS36g5bXVysZLo+gVDrqbhMGNWQ23nYlRe94J9DYq+5KmwH1E6jh/JZng
tqMA6NZSv00q+6p3EG3NVT9cUWvwJF+nA8rLSupVSx9yaKWzmFZogxnL0pySXS77X0fRVVsax5tc
il8R3oxXSdLra6sXnxwfFLQ2PQ8jwXcdSiHkSmmlTt0SNaIHWS+uBz3HG1mrpEWjm5dt2c16f4mn
+IlHjIJoVGl6VlqfCWECgc92ii2hoZAtdLiNKTikn5beO1u3MxdJDubpTCLFoY9TZPau2Z8ulKWz
dlCk6kHG51wejPPQqFdOOS7LyLgZcVd2KcJfqXF035nBeeikSx0J0CS1LiOi3CYUd6KxVuU4EPxG
9acgHR7ThvdViHUI/VX1Gy+e/GWodJ4R6RsLRaOpEevId7ZjqWVuVqSXuVleo6v2iILaTE9cy7G5
04zqk+K3ntb7uM0N5yXSWlIfh+48OhgSLIsi9vCXTReAw29pQDFmtrZEOwnaQgjuMDXWSWh6epg+
WzY5WGrsqFJ1C+StnnscxLMW3WHFar12FJ9TozqbuuSSsuSm1YIbx8yuM9XaUX+8CjQY+2V55wS+
B7jwvEz0hzAqNvQ6HroqWCkE/2heXFsskyHULxO1Wln6gO/4V1pInpll12iqeKTdQBgQAlaYIUqz
Aru1tfP2jAm6Cyf/BG6JyvA7A0sLjM0P/h4t84OB7ZKqyvLerB8q2bkXpnMfy+nSTu3V2FafKhkj
tV4ZriKMBQTSs00vXFEVt363LuiI+8ZwFY/luirjXWRjvVEEK+q/LniEC2EAfcvFtelL9/qIUVdq
7cRU0pwxPTnliJWU4bwqS5yBDej23QVmmduRLLmx+mUtmiefnbD2M3Sd9HXOeout8TxCbkmYxdpP
qzN/iD2tir/4YbrrOxN8A0JGZd4/VnbsiVbjjoZlEWVLE8B8gqAW+ewasbCVSlo9yuqqazvSYDqf
CFoHQiDbnG9Go70QDppOwmQNo7zALlQ0+QJZnAtoxFeZ1npx3bloRZ+r1URmXq9ipb/IHHWdi3AC
E5AtykqdDcdnkY3LsHzUze7K78WmSF6JBN0JDAiyeK5sf61UHgGRFwbhrK3FpjaK65gce65dbLGE
Wse+dP3xSj7Uy5pPHBJpDdw0zTUL9uf+SiZRyUwjEvUD7/oCw3I8l411MBqLWs83ZTleOb2xsXFP
Ty3/WlgO7EOxbhCPkgZeI5ND5MVnPUbuTo+EG6bFRkzkPlq1qnR945v6ou6TSztrvaFon2o73wID
eAAL/HVeJSrrlgrNqjI7xICdLb2Yy4rG8scPeVCp//6MEEnhU8oIUR7hC/VULXF9mJqHMLZKcBaQ
JvFBQew6wZHvlNrVd9LR4d5INGsAFTCAdmmHSwj/HUn0HKV60ZwBnFuhKOtpFL+s4LwpjQff6kl0
jV1V0aXMA3A4WecqnR+SqefLE09+uJ5nPh4PTAedBiK1xDng+KnarRkJgIQe+c+eqsMUl1vJwcp8
PlTL3Nx1tokKF1FGqq8rS990Qmx6EFXCMFagVjw5acGkmZdxo13SP3DZr8/C1toVYflpyPPrOA/O
S3ZU0FbbwmkvQK5f4xJ6HRnVE+S2867EYD1SHzKpuzUbHjMf26esjS81aXisUm1XleYqiIPXLCvX
XWB49theyKnhaUn0VnNqq+ZwVcdchBAoszGbH2dPmmCs3BFRtYXtj4+AugdUI8Rn7I9udH4BWUL2
eVW6r2VzN2jhuUiz/sQBSP62d/6BUoWGiZgOJVxKsd8RLT+9VjpqMLlCXqspaZuKUxzQwJ9D998Q
7f9PSqshXSMczSz997n1fQQUTdpRDH/bi+P/+ckfcbxq/aEB08QjAw2luUX+Vxyv6n/ArYRXBYyT
wvq8pf2I4yX7D7CsoGXB78y6itDa/wrkJeePmQiu0RSmwzbznn8px8ZGbG+O0GACBQYyAtACOwFY
8IOmJEwnFrYmxHlL5fXJzvU2dCMzR7Iybc2U8K0gdJL1fFwE6uisxgCu3SAJsYoF1dpImDXNUztZ
+pZeobZUhU+yP2kcGG3trPBKlz8NvR++9npT3zuJ6n/rpDHRAZKGqC8KNI9cEaYdRxDgRWTgK/8s
MikZUfRVK1ZrPl3kbcE9ZU4dXheAzTZ6bqGMHfvZZSu1IDV1HbaQaqUrFZo8qjStm+p6dYOB0AAr
i7ZQ34LENdpQus9RZHsxeu7CL0LBbwtHKhYlOqgqDx3wL2OHrudyFta76sfJfI0osL19v5fatxIf
CycjtJcyIKpFGsrTzWjwp2HoopsCheL7sh7kLYEbrlglvU59iTARfD2EC7Fqp/J9gZxesZssC8c1
uerCVxnWXOgWXcGDFEbwSRNm4skcMF6dSDBRpRlbMdedL+IurqWFHifjKkb9bQZa0XpMI/UWvTdz
F2BqfN9kqviMioT/WRlmn3G7lcZhMZlTblyrvpgubL33zxzIHIsJaA8Ox0be4hwXyJ4IGER7jCB+
igJ9/qjNIHTmefmkqAVeUrXq3zcDhGmagZG8GauAqr7SkR/4cP9vja6f9d+yTn/0uwzDnASIrDtV
WjvzSXHOFZltPMeo5W1qwUiHQ1ffK4ov4VaUBHQZa2ebdEG+9KksbbF/9s+selAXKmV10ZjTs2H2
AHbHGGzuGGn11WAaKxlo2GdZw4hs6MOJ4E/vsQ5A/tXADyyirZtd63IRvtrJaGwVuVc/67KSXA9D
63/u20RrXXNsAC+Sknhk1ON54Ldrqpgd1lBGeDlEsX0xIXfwiUao/AnNxvEhCjLzWu5mMy+bX9Gx
HENQkG5A68vSEgV5StT0K5ZFr0jEWSBPc8m213o6VliBwhka8VxcOkPVPXA0XUVoknojMdwyKgbt
JezsnAjfb0K3q7VpU9esh9wxgd6WCUbmip+JzwhBkuum0nhhCCW4BvscPE8YaK37aqSF0LA2VW1K
MHKskgsC/uQCK63oJlUIxMeowDVzaqK1jo2x16Dg45X/xdx5LcetZOn6idAHHqhbIOHK0FPa0g1C
Ft67Au7nyc6LnQ/q6W6JYovRc3FignsryGKxEkisXH79vzkZpyQb62CoBvtSHmjxkBm8EUvJ582L
VT+acdP6qzrRCzNZ/V2qGpJXZaVMENf/dVgPGTxqh/WiqWv1vQSv4sYc1/QCUIf1NaYVJTCL6+yS
MpNDgEqLS7kWeBSrpr8D/ZeemU0yS3JVY5K7YNYzDJgm/QR7pNw3YZoM1xtqGA03P19Tt1hosVYB
4LWdIRutu2TnN2NEp9C/HjpQx2y1RXSaRIWTTJGFYTYUl6v1Ym6j7MVAIdCuC/1eHc3JA3VkLx9q
v7IoY1SDm3crg3JiLKvgcK2BKyzF3PKxjlWfbPOrpdwWSQAlJLA0U5iBmlJkp3z7RLatUwglO6fL
H3ItaKqnIQd0LX42oEiirzsuCM/CGvc5B2fyAG+JdFf3n/ZBBa32rlWkNrf59fNapmG+eHl2mmm1
n3aAu+V+Vk+H7Iae6CtqqXXK9lznwNBI109kMPqkoMbY+ylHaMxup9aXRj9Z58xtp/mmIbeXFl4W
u7mRRUXlpyVk4yfLGh6Sz/S4KMCPNw/aQsviAi9ItFIolO+K2nBaS2SVHx++2GqYo5yn0nbS3tXb
OMq4M5jVIBiMu8zvLXrcD5ZPpcdO38f9Z638qGjXIIaaqp2jRCFyjsvEMRkriYspmPTp6zUfnsZY
I1+i+iCLOfliHOdOOxWl+cmsFUctHjLj+5X+5wwHXlWywe0e7OKop830safhJDJ1mPEcvVAlMS4L
UHd2Or7XzLj1dha40oDp8qAdmRs+S3MFUyjjibUOdZsGvWTKLPOcaDpzAVSq6KmuC11AEuOR83Di
un/SMjiQOvPeUDvJVcbhi2pJZJT0my1b3y/jeCl7810FAwzvvv51MObzVG5iwOSp+cJgYgYrQ9le
HVPDyctU7fu2LH/JtfpFSyGlMR5q0/5QGIfGlbSnVluFltnvuuyTzLuH7oIGcQkLOwHg7u0KsoNZ
X/ZdtJbRgQbC7ZZrqC7dqQMmyxl3ELIKBCp1A/lvPhbl7SwxqZEWjh1XIeO7bke5x6Dr2MJqAY5D
zTMC6Ce/hmX3DUzgYK4/x9rkQyB6TiTj2EKEZh82p7wqWPSjodBqEzIUUczVTaZ8hkpRlGP8JZaK
MygmGSHf19RYvbU0vW35nFE7vWYXS62Z83ncEn+rT7r+eZsUzzQe1ixoYFBs7Q/0wgfKcnUnBTFI
twNJsWu/ng2I+o5LpnJnFlQ13laRt26A+HSMrqcvq8rYc+AwGI3oGAiu7vtpJ5lYb0ZKvgCgXejR
+6ya4KVNHyo5A7RylcIFsGk3B2jYS2rrsZw23PHPeXWc6ruioRV/h9f6rFlPci9Uspa2dm4Wf86/
9H17zqrbWXuq84sNH0f9VzVc5DjxVmNnYEtuu+lox2ekMDxYUfU5z3q3twObuLP+nlqK04DS1i9H
s3+YysKdDn6p5RFREJV0+6sxGn5NHs9KIiV/Vxl/JTKshlFtN3g61cmKHzPtPEqK02q+YokhIVaA
D3FwJaORPx5yef1QmfHtpDWOUZ9b5hfK0TO291nvqI0Y6aNJ17v+ENCASjedoCgfWIkBFs9tImOs
1sIZiXVBja6Vv6TYu36T4u9TE23x9258z9CwKn/uptPUPWX6u2UQ8xamc++mwCMDslYMohmpk/6l
Pa/KXWEntPVHBENozCcb+MnqKA8hdfG8PVXyw1o+jfLysZBEy2PTI1ADZnMMlu3boThJ1DUasQ00
I36L8yOcpw6uS6jmD1e+xT65sFXQinnONYh+O9y09INaUM6gkFhx3bk3M6Cb3esq1DXy5GqkYa65
ox4+aEtoWR7OZmQON+P1OKOqNvIn25GBVbGkp8aIvVFdnLa8aaoLzOKY9LM8fV+mdzMnSBqCqjn2
84eqC5UyXBb6AqjYNwvAjv3iajZTKWVoXytR92VYWVYgSTdFf3Cynaq6O8rmt/RaC7mzApuLbdYB
s/Zk9HdFYrs2QyILPrWuJU6VQwWyjF7ZnyHwE4yYiqxTIEoFm2N+2prakVtPKdP7jUKylTsWaH9T
WLUdtupE2qXNo0nJfZiH085HzGpwQIfitsQfWxjAWpb6vUyGj+aREYKLGbcQMI/GyEBA96R6cls2
ZkVCi42M8C2DTU4s3ZsFYAb3hOvewCyqrjj68r1snzud9lfTKZNQNi9q+qnLP25F5k3mGxkB5Qfk
3L/yEz/iEmIwGsNoJqQ17GXGh9aSNmHopTxdGTOH97NfSqEzHF6K7NAhWzRKrS257bG+7fW1krFZ
8vwRxmrmvsBiOJs1LsvO1Rg2tTL/1VKxDKx1nP4y8mwJMmmcMVKl+r5Al4DGTis69dJHPjnJ0PaS
TdOH0tyOU9aHYz3ox3SRYQea2P+hhwK8B9HTAfhvPrUF8LSMZHy0x0cGp49txRncdmctzdx+Gf3x
YN5Arvw1G66PdkYvOE60s9adSPMAOPZeG54b9r6xmJ6arLaFw/d6rtNCdpM5DmMcE+c6zKFWwdPH
oI7UdUGpfrcGOGArs05mR5225SZtpQa01cg64MPsp/wiVdMFNldz/bjKz2r7FR63K20yl7F6SNbq
BKvk4JQQgMqMHTlGO3noQ+PA2UmfyngHc7kty/qi9gkoFzMaL0gGABpga1kPdR4dsCHmgcrCXD+P
PAlrTDZvXFGJ5MCHr3BiaroEIuinKh0jjtp9CXrjEE51JKXre2VZfKbqg12YptkM5qIOGTTzJhAX
Ntt6VOgWArHamVMsYP7UdIUzb/HHtGlP2vVB6b6b2zsltYXVPMe2L8PRnVFAfSMhtxe5f8qfACJJ
dxXht0YbOCH6b3WuTTb6sje6+ZRby/sDuOGu0ZZkxKaP+JvbpVCKLtjqa+aBQtPiO5ERx9eQ/YT6
7N9TOf9RnuUJx7GpXnYl/tLN+G+TLL+8K/jW7L2Bw8uP+l/Y4EBnAkhpf8zEPH6ri0/F9I+q6v8R
2admnUbqrPdT/fVT83N65p8f94/0jP43cmQUGFTrH12M/11mVbW//UiLmjvyJv2P/0rPqAZtE3Rx
M/PDb3ZYin9mZ/gVcBhIGtMtYIsxp/CfNEBQ0/xFACVVoYjyg8CJ139K3OEI6VY259olj7JTdxxu
pFspxKMWe9vZRT3uP9KvfmN6VuvMPrQW4XpUHntiu9v4PruZ/diDw/P9GmIi/crLb1F5RyAjxHDM
z8WnMqobR4MxdnXaSA+mU+4l4urTp+3HbiFUYXrmcY4Kbw51d+L7q1CDVhQP8VH1uuB6SqEW7cLu
NHi6K3nzSRNpJIUYWKGEWdhHqwfRVKAfu6AIcrF6kt+E5rF9TI6aUERxM8A97EwXRbRR67c+edyb
5GZuHMXXxBjqQroshLxwCp+LixV2N+rRujWD7ma90L4Q6WI7ljdZNIetj5sblD7dhiHu2LG5j++k
m/KxOB5umksVdscx7D0YkLnP1E086WIEkE5F9uJYzDle0lsim3hBxzjFc3xHAsG5fq6OY6R7hQfK
tqf5g/MtghQ19p+g2HCVwBSZp3rxd9NlX/02NH9chu4pIZ8guoCWuZAh4GjwPfkuPl+PuL0BBTx3
4M6mgGFPf/G7aPO0oD9NQgn60PzQnwZR+ZprCu1YnC1v8a2giJRguavDmb9aHqr71N+Cw/2UOUNk
++k9TM1uEeDIQlEc0Kbp1sEqZjdzocg4psf8aPvad+VY3BVf1S+Hj2PYcB07uev05IIiLkbHcmfP
OA7nxTdvm0j3Y2f2iqANZb8SaTidrfv4dj2vohOyLwvNrZ1OmLf5g3yuvm7v8MVwPhIyDoBWzW5/
I4veM260m8NliIrH9rn2uuj6XfZH14gsUfEh2V16mgNCysCIcm+EcLbw84t+MUQZxFqUTgIcx+zR
urMiIjZ2Ows0t/C34q4+ZsIQeZAJ+b0etkda5t5LUSVWQQwpbG/8kvE9djjUH6qTFgFBmTur4to3
+oNyhyQGsZdBcdtxTmRe+zqdymflLvvM+eGd+b0VrUGGrTnqgeRnt8Uj0cRZPZZn89Kc7If8YnEC
+jNMScf6qJ+GNwbiQOX5N0cdPfPzUV+aSW3MplMuO1fvnHIKoesVsYuphC245Rp68f07fY6+xaks
ozbahO7J3uqOQnrSIs0ZvOoTCTe3dGWHgNhfPNWV4Rp+B4u6PzmLSxbNO0CnFsKgEnHC/CJUQmt0
8i+ZZ3lIkZsKJkaF5ls+CRSet4aUjyc9OVZB4V75Gh2YYUQVXMPm3jgpIWV7kQRJAIf4N0BqS0LF
wR2+bZ+r5zkcT0VQPDOAfg2zYL1tQ8pxLhnR+fQguZYrvdNFz2tjGH9IfTMqT3rEAKVonu0PyUWN
lJskO9vI0sW8RSCjJFKftgfjgf5tfz5al8oKk2g+JufytN3E/uDrtwB/Nnc2746dxM0d5XINDFdB
vEH8d2N/dm1H4fXvpIbdTx9K50uNVlg4CwQNYvDk4yg05+v3nL9fBGeS98YuQ97u6lSCT/KGyDgu
5zycgxzFat904ehfheHPUdk6ilg8Ykw382vdWcMD8iidkvdIHMTLn0xHjjJ3c01nv7iv6PCzHvBQ
LtKpPm/+LCZvcRtvOh3uStfgp+Jm80ff9uwHWN3L4IA4qIEaGIKkjChE6cHd69J0HEm363Fft7ys
n5NbhntopE5YMofHOfU4AlEXNp4e4OJ5V1E4AIOJ/obslYB3FHbnxdVd5VR4sqs5mc+0p7M4vb8G
E6Zm8IivnMn5DlWGOwu0vnMVdWSIA6QMziHKeVcXyg9dmLvWk/WBtBril/3V8+kUxiIJCyQhxjm3
ZruWiB8Y1nfIEAdS2PIh6bF9TsRbUzN4Zb/WvP5lMvfXfzKZi5UV++S2fOk887JhyohUA5rfRBcC
ACzxTHqx+b2wXe6ArZxc65zyJCjfsznAJAhJPEKO6k+ewbcZu/Gucwx/9Srna+3WLjkvBxyFYGYn
gTkIyuMaEiFzDEd/9vcjS4AlruKjHeDP+phmBwQlP/EGrOLg9X4JbDxisxtJfiGI6N0B4zrz12ag
+H1kH2MUVe/bqPLYg1PakT9OxzLaP3AIgTngWFc3TDzyXYrS7LyBr8nrryc7mDzNsd39JSTo0y7P
Q2iIhp9lt4+KB7qVo85rwgMiobJMHi3ulZvdP7zzlChHWEbx9xvJcRRoaUEZpMIWpdiQyjziry62
u7jMUr+buDsV8TG5GUTrhk3DiGs+2os752z4zScaJP2JfQUDxI0905OD0SdJ7ymi8jK+TBev4sjn
sd3IlHRXPtMn7nVc0vqdx+K2ggP4WZad5DFOnPSZsWpkRw82YbJzpZBcMwKW280cHd159Wse5wEx
PfgpZ1Yw1ejaAfUKfBUEXUArKVYOzupC8MrV/33PYOrkYSY+vfghvVcYRgNBXhwQvziNHLqIjiB/
F2UgHvg7RTQsUnMPQK8YZwVC91iQFuV2dldp9KfTGqIJeHrgJQVsEO+QnF30mnDfvDra/rIvy3Fl
Owau2ubZ408EcdCe02g4drugCjOQbvcnDZVEWKMDLAQ48fug9Hr3seLqyUkicLX7nUyFA42ok6IV
Cs7svhekXrhoet1/bPLIxRf8L2MHZDyaVuVy4KgJl1A9jYEZmuGIVYb2xjuE0gkddJLulnAIV+R4
X0vHy9vPSCJyj7FRllEwFQsXCsNT0JuuFJE2ZDXVszh5u0jUZ3RTCJ5WEKNdZEQsRXnEXh+Q+BD4
HS4FNHfwtr+2v9Joj1JFGqCumHJDB1mYegv51oORjickT8Yqd58PkRH1Pj0rvJIGSwgS+Q9JzW7s
QD3OPiMxfhi7YJxEQ5gG+3EYeQtI4o6GBp69FTckxdVFRbtSCH/FFx01fDjvuqoMJrZURaT3W52c
TNTsKDkUlrCQKpW9XD12NOBI3dvPy71+g07jWVdCuVRi328IBhG7IsT9FXyaU4iFJ6JhTPCRfPJn
Th3AMerIbsZ7Vu6/QSPYwcJzWW7I96NLbA5yhbs6cRJidJHGVc0YCs4FbrQc2Bfji8nxle/XwMbE
ULMU7ScpaFBrDX8zec07JACvX+VOBowLs5+IdM9+k3R3LF/lSZUR/quL2xbGohatD6Gcm7C2Etke
RDsCZ84t2eTRZ2OFfNR+6Db5h4QDyYjG2i3PflpXV9nVkMyj5qS6Gv5ny61T9DwPBkIioTWZonLB
vhEk9z3FH+Hr4c9+WD0uZT6n+BYgjDqKUzykX5ubfasBz+RCS7YB7cnvW++AS24H+VOMi93eVkGH
o5IKDf1EFH7azEt9W92v35jgxVEY8WzAmwn7EM3BUY8Dhbcdbg5QB52ISrySc1xckiMF6NxXQn48
Ugg6Fsfk2ATleoYiO72lNe8yXIZv1IQcsi8BFR8XJwjY1WcKVkEWci0+eSCXPi4fAXNSsQQMqTrZ
hajIKR2aSfG6Wz8LQXLlXXgjIiekyJzK7fGKdrdLIj4hXbt/+aMjf5XchJjh4Lbe7re0Hg/IXy/T
Dawqbu7bYvQ27xCMOGpXKh/OwMernkZUEkda7B5u2lALNq/DZS9cOWpPxk38RMp65Bv50XruzGdy
6+YZR8xL6Z9xqoA8imsEpuYSBTgZ22KLg2c+zSiTaDzFUfPM/iIopDduJ6KQ+qTeLZJjt072rEcq
Hpz2Uf9qP+l3WcD28N78MeFyzA/Zt8NNfzLvSB550G8VDuhFCQVnN7mnPOr1YRVgInEzdz9U2RzD
SwLJ67hPEJRcctbcPRfplg51VRE7X8awwJMyAl5woEBz7vBNP9WfhsYZV684Z+ekIa6ZfC2A99LD
zQuZgdS7EHTiLDp8hBMu5c/+Uh9jaoPICd80T7wZn29/vNIe9OGG9fiLmktmSTTRHocdfjy3Ax9I
59wn/XqSPuKeIoDScI7DQdhO8kQqV40ymiCC1G9cuJw+KMjDlysPMf6yiMW/ep9oTkIp9I7t2JxE
rhFiOk93TMdEugYBO7Q38tMqdjeUrkIH3GYOFa1/LEGjXmUXDjEX4aUsDoHqK0rAq6tEDeg7WXpv
7Ny1cZaMy1G/VFEW9V56sxn+9fvq917Mcrt3G2fOlfCrY4WSzwdiiGv8cRXOgUa3ULpXfdPv/P0y
RvzkHPzQr+VDebMmge43GLfdrcMJQq3FyHQbEoheLA9pR60nfu5Vgu461pJ9hfeARh1gc3hwyK77
aXQ1DC0X7+6HpmV18JV+ON2Zvzvbu3Bvx819/p4Huz+7b9cegowOITSLrJjo1pXfS+goUHSOwA07
PSZ7vyhwwBwQeLkn+ItRSHjnBAIqrynYHT4ZuwhdoYCjFU969+qkE5Qq+NQKdSVfFTk2lfLZfh9s
OmFoUHsjFzuJjQtpXQpYYncHDzjRGfbQ9runBuV/iMrgGvRcPv2Vwf5OzK97vTW4AT08HJGjpy5i
vzBK1CjebX6Be927NraXIkZghy3RBoY02PMvY5Duatjbd5kQAKWMW3CeM6f5PuAxSn7LQmBxYltw
XBz+gAvGkfLTSD5mN3m0+9i0bWa+6hCB6OLKzaj4CO03Qm0szB4uSngVP7VAvdJxTZ/ivwlj99d/
cr+pR2fV2rTKBScVTxOUvZrEEnbd+4qf4pkkjLAhteYSAPAALDwrCp3kgsgcodMgcMF9AqoH/2x3
czeRhOXd7m9dI2W3CwFM5VgFhVwSnqmz3cbP8SW+9OfDbR+p3hwtgUKG44DHCgGIUHCql6NBzmh4
Vz6tHuXxKMZHXlwTjU2b/56oCavjcCn9+dSHNf/Tmr4bjct4MqNdI06+/TjvYRtXOL+/vr86dxZG
qAqGZzpybodL/jh8282A8rTbt4rkTeEZIYU/TMBwb52uzhfYL9D0dP6hqpjd5Eve9TzWTkecU2GE
TACAhYbpyFDBJW/ORUrjLn7mblds0Z8ktKEi7CODwTi+5I9EO6K0qfiweSSWSNLtJmUjsFxwUVnf
JXPirn7JErmAABl3bTdKtEP5i0BN8J7dR4vvr/7u3RgkGvCaHfXdJnbfYE/fqV7rw+XIo7FcbGkg
BaZPne7H7aQ4n6rboaZ4IlQkPYCaPWqHx1q7H0yOu9OQyprR6CPVJ0ymRQYhr4OJBBGzE4/cOmqA
zgBvfifdbxw0zbt62jEj1Dew2nOIYQ5W9KXmcTiIszI/x1eygyv+T+/vfiQQ+niIu49NtMA9UC5w
jfH2cNde5Pf5fdWGmYyrl18WjveuRFRHSly3wgkDz73Gu7NEL3aZXPi+J9Q60f7jPzMS4E5R71Dk
REeU91fTTY9goDt5uIe2BNec2YXniGPucABvdxdxwv/ZXTzN62Sf8mZ7LD2QVtzdMbyycVOEaUWX
AA/EpaMRcMvI5ODUtdp5D0oszmP+Q3Ohx87xl/ImuVvEFZ20pxyYZEdTlfizfz6tNFD/m9O6Fz5+
Oq1V0RpFmdrWBRrsW/14aBzSELu/9yw/bI9m4agXeqDE7sjaqMbdtVT8+o4hVrLM4wcjyh6Nu+ZE
Vu1++1Keef078wW+FmLjPfto45KktzH54917iO+SY/1IoeykBNpx+96Q30zweTZPJcu5+llk4hiO
ZwJo3BhC42jGJSaI8/sQKnp8DfOuP1nP25H8nhgijKZXHBtEJDtXZyAyDpcPGEdUv5BvChTe5nnU
TCP1Tv0wHqszVgiHVsWWxf5EkrMjNWGGQ3S4txOxfJlXp4s6Xz91p8NtGaHf0eKkz8m8abeAL56s
iNDb2wP8PDiEPx7B/7eyzv/Cig1w4xAiUQQBmN+gEMKg2E9i+dvE3P/9rx2D4h/Fm59rNa9+0N/r
NqryN4XuV5jcmeqhZXyfQf3vus3hb2Ceg+DM+CrD8wyq/bOt1pT/xiAQLa6wFtGRCyzYP+s2xuFv
tqXuqOwyPdP6PuT5H+BSvGjkl3d8Vvpm98qhDWuF/iIVpfdFp2RzhjJtgMoep4lYejSPjMUTA4F9
9saM9WvLsQWGplONomT0YihuNLsdLSuF7v6gYOAhnXXmsRydXqZBYshV642y6K9FKevH7YG7wGgi
mLsMFb4YSC0GODk7g+Y/S+KfZVHGC7zi051cXknBDwN9n3GzjtEhLRP/AGH1388MFcrXYT9+zfD9
fX3gUMHF4QpoWX65fjVlit1WsjDT1ow6Bu/dOjfeYl/c8+7/6j/4sQpDdkxSMjPL8Ji+7/pPKrLo
k1ZRZ4WH2C748urQ+FNtti6NRW8h+72yoTDf0htuModxYOj516V6AB/AnFrRt7o9huNB2rzKgEjF
XpsyVLJUcfcJe29cpE1o8dIEP523V5w25bX1Ef59tpmpUqDvf11ft5ut7oxlg6QZHFU3p/PhAU5L
DTClicPmpEbVB10/QW0hd21+qXRmuvZnPHVOLXXp49VctAm4J714Bo4J2u9kBp1bVJOU3G2qvn7N
4sn6ItMZ8ZYsKq89JmD94PMBKQmN8KJ8kjNBSaOyjPBXLTFrWtEiB328d8ht6a66ykQOsnQBgk8R
UK73jjnnRsQEO4FcI5W3nJssVO2JFF0cS9GfN3Z/bi9FCJxG8Lw5J6irF3rgmtlj3cYx6V6FNoal
s8gzTgCGzjFlOqAbRZdZseg79frGgNwrGoECNM+TuQ++XmI2Nzqs1aulbSJurcm3xnWLxolZomXq
v8vz8Pjn2/y1csVJgSuKG4QPBQQBiFheiI+8MJYL0CekK8BJ+vNivG8V4xvsqYdTvlgtNH40w/x5
yd+e+o8lEXr4ooESeimxsBOkFf0YjGIelmM1z+XtpGxBzzjFGyPHv+0kC/1QdMAOMoX9I9z5SQts
caubffpjbhY8+XYYqsuhIu9htfA9bButWH++sdfXw2agELBhP6obP60nKdOQz30O00kTL3dLXXaX
WY9TwcR1Ah+jMjz9eT1lH+/4RUb3G2TwGRo9SwVJ+8XDo3kcFBuTBbOKVuKyrQuXYYVMYGYyAYvI
h2FOrqfJ7MbHisNFLWXQPMmo32RgePVCmHzb2YbAqpN3V/WnO6e9v1qvNu2AxiZt4ZTTC5uUluYt
JdmKSmmrozTtzc1gODGMeO2ivlhqb5oxrn/ekt/FGdSr3UOwd7UCpPyvF2K2bZt2VYGX3tFvbcJH
x9Qo2Ta9hGMwAwq6GNXkLRX8m6pgoB5Ds9Mq4pfw5F8sWmsAhtLaLFRpIkVhx+61bCAzr9XVNcs8
9bRFhwld2q/BTjy5uqKceai+lm7wc8U5bQJLR8RjaTcagCung5loggmj8Q2BeWV3GLw3uFoNHi5G
8H+90KnTgbkHOFZMU/lgmuV2n2hx9VC25odmzOgIBnoofWPN3+yTCaAqmGE/Ngew2BemWDezJIbK
AC++6LrTPMjMJxhmJhq065OcXr80EoJysLvYT3Smyf8sD7+bR5aHCo9uRBvyNrzaX2/ZVKGLqweb
zZUHKxzbTn2yJzANc7BBo7JvDAcNonpZKSleZheEeGpTiTHXm2CVD/QUmLrhGdeBHFJbmbQEY9UL
YM89sBVGsNOXSvz5il/bLxqHGKcE9hV+1xdHaSUPkzFSJYscnBanWqT+ZmtGVSjzTA9Pk0XgMLrV
UH7DbyzeaGR4RZDB86NfzjI1+qNenp4ZG58t0EYJo7LLcxEDhluoVXKyK/VDoiSFn2AUn+h8vr6h
OX83CTwloCF2bj+TwOCFYA7tOqljZyKYS0+dQMNVm+o5p8N1/fTn7X3tCBgyABxIxe6CvpCHrjGA
jtwmxuDkhiQq8CwivVqU5xQlDQxVzY6xuulvSOFrz/TnRV9opQNGdqwtFs1srQoUnfGNOq6/bLJ+
Z7aW7jDi1IlrMluQGLT/qTvBAcDfRligm2AuUv/1AEyTNeQFjJyiATpVdKiXMzDAdVTU+uzXwEy9
IUOvPUpcUbBSQRMiyHix3josJhD9liyg7iU/XsRFAGTnZ8AA3hq5fsX8cWu4ZzbNnaCy2i9UiyTp
jCzSAyrqism2rEhmUddzRxijMwMEoihprsYKrvZcM/VokFA6TJZXy+mbrMf7ofzVEHMllsXFEInS
9PziAQOAVDV1qlJ3s4ceNrTWcOfMohWgLkoPUjf7VtqJIuxKJ7Fn0Cq8dkZ81ApA8nSV9vaGgDn6
s6C/6H/dPTuk3GRniGZRfi95Y1MG6rIcFjwxGwnd66ka9XZ7r647rUe8UdFaqyVK1YwquRHH7gpZ
gHeAG1jUira8cb5/94x2yBsY03aoUshbX5xvRth6KDwmRQAbRqbIyjM/3hIcemMeHQX+yec/3/xr
p/zn9V4o0Zwj3HXDrIgMnAiA+XKF9pqWTKfZZmG+StZ9v63jG+7ma6fcBEQc7lxme39TYuY0p5Y1
K3RI5CaBjD7bocnsmjSSoTNk6MdrY6Go2E+Sp3Rj8ZYX8toeA+JN4gURxAt5odnsbCMSsjl4CWQ2
EYSV7VmRJRNOZ7typLhMPaOcr269h4aJtfTHUYuvO2zy5pbVYREtc8T+DJUoIxc6RR+CxTfU4GtX
aBON03u7O//WCxB81TLNgcEGzqtSGN8YtJWB6AbNEvrCxV97+605hN/NmYpe2Bm5ANADdujFqVxw
hdaCmFlc0zR2y5E5Abmvr1HcVwCG0LV3YNyoHJTk3Z+lb1dxv2oD1iXDQXzDDAQS/6vK1WPV7LaG
oNVY1ewhOch0zyEwbzzw38WNVUCs14EaZsTit92EjsLQY0MREPtad3ZrWu5Bm2gHLHXKJQVEHV2T
VmFrxF/tq22/oeZ/f5b76ruHsmPzgyjz6z1Oc16B3czeHqSUhjCovZhWtJPnsm41kXTMV/x5T197
ljA0saSKg2+95GqIhzWGZnpQhX6A9KXrUgoyG1Ax17LKRWZUiTcyH+5ui7q8IbWvPU3G/A9g6dEv
bum7wfspttFita/ylJXlWl8uCe4L092Mpf35/n43m3vQyPE80K8O8MOu0X5aZTI0MErqSRUHYgVP
MRrLW7t1ivLS3sT/YCkF9w5AR+RHe3EMYcHNYrXjhtI2X4VStXNwZeRFTM1/nt0kj7tH+aSn8Ozw
K369qyGZp5TpaVXM8rYxJFx8Tuc4EZk5khFb5+R/somkMXaSdlxo68XB28x4G2ejVgExHag5dcSi
6iGnWl3wz5838RXziqEHwEimxx/bJu8h8U8PTJWgNa7GRhXwoFLtt1vbTbCezPAum9sV14PHnVL3
lLSPECJkf+3hiWgrBriUvjfeuprfA/D9akBZNC0bqM6XYY66dQXgBrMqrnjn/hI3s5faEl6uYq/O
ulRXsdkHi/HgBpTgAz0IZruq7phK8n9I1I3bAWqXAoU1kgVw10ul24BOCatRQVttZc+Mbx3cUWa+
MZcveWUVYVXG4xvOxWtHhxEfYCZ3p56s769Pos6rQ9ZBkC3iAwPJh3bYGMrPamF3qIY/P/XXtBCA
lgdwbn6Mtr1YKoMwtSahtGv2lXkEhkSPqpqCTKWBWUHlYHbI4ssA3gJj8OeVX9O3qCDuEPSQA1nJ
X2+yS7VJN9qcFgeG4dxm6mltXRTor9Im9YBeeEu+X91UEBNJQRKLEjn8ut4yXnN9kbBhWjzkngYm
mQ+TWMo4KyL/51v73VnbQcX/uZT5QknYa3FVspilpjXLIgAhYg8pwXkvZKYjSO6TBc7SN/ZTeWVV
JodQtxYxCv+9WLXI/h91Z9Yct5Gm678yMffQAZAAEriYG9ReLFKiRGq7QdCSjH1L7Pj154HsbpPl
ataxT8xEj6OvWpazAGR++S3vkutVGJmkx43QTrk3odZvwOSLcwfmQzKqNb7cLTNeDW5FIECLN2G2
TZI0O9Deqv2kFt0uayu16lVf3NRT1G2iur+mwXvhO7z4mWdhBnEJM51Hdlw0YFrnVGZzTzOiZCkY
e69/hwtbjKUsDKB4J5KxyctPHmS4p1YVBcNAv+boZvODSlX6saXdRzCZ52virBfXg4jFvI1MjGDx
cj1dwpDE3AJMbm6497k+tPsm8OytqkJzN8+murLPLr5KdjKqWYzaCFAv19NCvLtaRzPWjTLC22RC
+0Wjsbrpm2m8stSlzUUFgK33ovJDBfZyKSR0PNnVjb40ktQ+LZzPddbFG9HVYEGctPB7BnFXdvRP
n+uztJMoaApyCOIDWqEvF22aQPGRBpoo+ZT3q2jGo2NE2iVc1VqSfBgTw7o1h+5hQM8DPZs03gv8
Ze7iDHXpyhjB1pk/kq4xbtXo4UiPA3l0wpSvbfxaKPso5gTjT9RNGoEEJHrsGjI8dKSqduOlEPC1
0WuH1SCNsfPnfGRUgnPTYK9GJ+hRO9CKGW5/XcmPeovT9KqOAvsYaPUIdFDDZ8Q352Z4N3qxOnpZ
kc8Me0T3oZa0KXzalfIuRCLS2hZzBu0rMzMgGqHpPNmZgDE+2cLo18PihLszZFHY20iaSAojR9oh
KDOFgBdtmbZfvCBLf0U/Xk2+LG1E3Wsr9j5ZJo2ttSyc6XOOCg74Hh2pxMruEPZxUav4lGPSggn7
YKuOgFg1YhUjX/51QJH+gz7ZxnaoTf5aY2TWXVXI6os3xcb7tiOvgsaNcXtgzfqmMPAFWbWOaMdV
HkbNd4RD4wyZMc8Ckq5PY+PLvmw+uVIjs3VV0z++fsIvnQC0Qrmd2X/Iei5//ixnsZNCa1yLbanj
gH0QykPVtEGMtaVp/jdOANJUCBpLbGopws6WquvANfuWtlNHMMEnsdlZMfpwo+2+ta1WO80zr+31
x/t5CZ6fABsLIo4BOAbInS8XNSOeq6t6cCZeih6e19o3eh6Z+yr0Tk0pu7dtjhxspbs1yoyhAXt7
8laL1PpxclGCxuN22NSZmA8JL3HXxVG7e/0XXooL5MHYu2N3gXDX8ufPPsDsoorEd0bRPUQ4YUKJ
d0U1AN2lbZWfBOlw6q8aMpvLuT97K0uWD2bCoTlAQfpy0dxs2xo1ORDFc9yFq6ZHqNSvkBouUKbI
oXOGWQye3BTM4rUxS+4iITgZjA/izwVCW7/aTpGfwtip8JJsLP1uHoFcmSjRfIks27uvZjR4/cAJ
h19qrZGPYxVb3zsEVJwrWe6FC4NyF0Y3RT2+SOLs7dkuJw9rThosmpRbGU9fm6qD3IABDj6Jtnnl
Y50LFi+pLB5TEHvNJazS4Hv54obOMkfZN8aay8g8Ye3ZfRtiSP5+niVs5Uok6aPthkiA4WcaPvaJ
O36cpjz4MNSZ3fqIDjY3LoNjeeU9LOv+6YOSk1mcrkUN+qzTw7+6uG3NxrpodGuTSQTFZIi4gBNE
zrs0RZPJLDjVr2/dC7HD5Ez9lCPEI8o8yw7U7PZ1IVtqmDoO6VqWMKMYuzCbtuorS12qrZikQdNe
KiuE7c7OsZR12c8xDwg+JMPVJARH7xLC0dFBqkkzA6QDMJnwhpm6JndvxkEvtlo9JV9lU45X3vaF
PgtbjYyIOevy0s/edtIMngrsjAys8Goii4YCSh7NxyouABHqQ3HT40yCt8YAwtBOrk3L/wySYBcy
28UvU9Bq+VNbcZCoprURbUWhHPk9N7r4w2zN9k0TDOnOy21xn7YuDd40V4+um3YfqrlSx6qteFWR
g0JKWyCgFztUDY0+XQm5l44ks72lBKYmwpT+5RGZRy8LkpLmj5bXxq7SIQSrcWdqbnTMwmS6kuJc
6PizK8jJlqSRef65sZaXK9z2JvoJYxMgAOXopp+i8LuLFwEwbD/4AvRQfNliEkIboKgNa007Lrxy
uS2X19kBXOIP5hzMyRYE28unNu0qDy0a6etwCT3xkKFsM/Tm/vUTd2HjIWNJMY2UAf+cr+LIrDea
bDDXduYY9+VkQhUKkfnK+nbcYvyA27C+yH1bMYZG+IteechLLxuAEKkq/0PC97yNyawEbccJq6C5
pyWFUe+8LvQSdleQp1urR0IVxfhwmy1CrbXLAKvtvreGZl45f5cOgCAaoPKE0iywvLNKLcpSqccd
/ao4WNRr6sy56fQeFoBr5Nu2dyc0ZTOEm9MR2m02ZltbJtmqC0Jwv4MTbcoqSxHqst+71VBdeUk/
GyvnWwH0HuMVMAeoTZxtBRHo5mCjP7tuGm28rdr60OqoFwoVe+u8jlCKNaptNhUHLzO826nSvZMy
XTTNK8TXayM5hXVj7Wu3hUWCx7gf0VT1I8PRVrNdbQXuyPuBmclOz0p8qEX8iIiV2Ot2ZDya2hzd
xBVOr3bLsxa6O+yCMkHfKvNAojVAEApUTXCckvEhN2d1Yw+46k6yhfAijO5KKLhwK1FY8RZATQHr
/Oks+Cy3iRdITxkKcz3Jql9Hs2m8U+ztg2iYOKUCe9Rpnq+1KS4tSprJqJGpAl3as1tp7EzAUk7E
SZw2nVLpneiKeRtLEe9RC5M3U3tlnHopKaBG5mAuVSu6vGe7McFLqB8rVvQGgVoRajpbUx9L2l2q
PkUyEsvQsQNVEOW7edLQq0u88SH11FPmJYOv2dW1uvZCDBYMWw00S9xl/HO2BbO8cLqyrsy1GGP1
QZNOt9P66rGplLMz80xdCcIXEgFe+OJtSLcAUdyzrAibvzgQWQFnzbAR0ahsCrhucVnwumsY90tf
1zExNqSlSMw/r1eqpLWztq7Fehws6HDTDMW9U6WfltpbdMEr8CpVfy3cLB/w/ERTtyy6QfSlyP1e
BnebuJeFXoZvmpO1N7FdMb2JWgD+o4EYSo9PVjk0NvYNGi3zfG4PVeQUf+MsMScDv8RHBRu8fIPn
Zym0cR3T+Q2zh9QURXjm67N8LHTU9pSRaCsk7395/ba5+K5p7CBNDFaAafzLJRMDDdPRGrlt5qi9
Kwy0BJ1AAXEJ3XKN0e6EX8fgNVfi58XgDnh7ga8iDw+y4+WypbJilRoBmzcVwaHOUnymukkdlVdW
R7eOYQ/1Jaxax0IbPGgTdzsD6fPDtlBrZyowAEgsZzPgwrrSJB/o9Zdy6WhRbziLU4GOB/PZS2mz
mXI5j8Tamox04yjxLXZLGMh2rN1YyehdCy7L3jrfe6BS8AMECk46dfY2hC0ba07Nnx/BPRgpfRIn
MdItnocVIivVjxgxVpw2ETCs0rI5BDkxqEJ39rbAjNr3YNqTpQ+H19/CpRPPbFY3TIZTy/D25Tey
q6EraF8h3GOp73NggmVrsmndSlFced+XNiH5BoMiCRaVoe3LlUKviWNcG8CpaKE8SStDxCic5a61
UOqrW1u/CUUsrix66fHQaZJ8Y2ZVjnN22KxShFFQYw3iZB7kXwMFuDbvkDY0nGbz+pu89HzPlzp7
vgSIdhxaLKVZBSxqdB3nVkE/BNYNdKR8MHGwe33Fiw8Hm4HSQfKE+vKLnkWS0eizBP9IoA+hhNNY
W8aqa+oQFUicHF9f6meyf757idLsWzzELPovL9eKRRTahhoEzUWdqVfYx3twsjddEkLzqTpCKJOa
TUSdjBNABsGd9OZUFJO+de0OxZokm8Goa6hKUctsitlA8bYnhZrK6EqQX3bsn38p9yW3CsmDff4d
wibEkrIVa1eb0MKow6eiM9QxUqpeYWqfHjt7hmhXRgipmjQBX39RS1H0p9VpKSzMhOXTLFHg2Tcp
8DHpwjK0KB+mfpu1RPeu0XtEM5tqB9NAv9Xz5MFxx+lvHOQFDUmYJU370yg7Gug32kHGwpFN90t3
wxs5atCEsX25stTPa/JPD+lylhnFLuudveLIzaBgjByjUiTNnVF1HYj5BvK7ZuDCVNS3Y+QlR72Q
T6LpbJImG/ro7I27bEZNvelwdtH0XeDa4bp1RbataAkbmdJ9h34PaKVsuAm5LXahg3xkGQXDStPw
LX39S106r6QAFP8/NfbPHY4npWVzmPTWMvsft5HKwfIWVn2sZa0wWG96sgJlXDtHFzIQrPm4dJZG
LY5gZ/tDaFOXFs3Aq6u7+IYJGJoSAeCVUZawHVsd2eHM+tjlDvIEZZvd9GVpXNmiF8IGEQPZRL4g
85mfs4ZnWzRiyhekkkBV4ckFXCmv3lau/BKPeXx6/RVfKjNfLHW2UWyr6zs94B3D7kgPoHHESgal
6/f2APWq8eZ3jpVqJ7okaGoZKZI2NoYqeRyK7eu/5EJQYJovF6QQ8OiFRvbiWI6twRQfON26rT33
S+Z2j6EVa1sHZ+ad7EaYzflEF8bRNBBsQrt295t/jgrLUJl2Fzk1ZtrLJ3n2yst8irQ4pWFRiE7f
g0TBB8ls7XXBve/bfT9vBQnaBj+E6pAJASEVk7cVlUhI+3GyrryM5a2fHV8M5/gvLNEcx4qze8OL
5DSqkF9jVEGxn3FivpmnUrsFz675Ms7yK+td2nCGjlikS++etPesrKrjEUcFEPJrRE3RVzC19JDg
6bUalEj/1lIU7ACX6CS7Z4/WhHIqBlOhY6YHhA47Igra6NaPtWZeiYLLST1/i4b+x1Jn7bECEX6m
ZByjpPQiH4aNvjGb4dqs5VJNytQW/9kFbsMznS0j3UA27kCCNhVT++TQhlvZhp76je3ph6ZPiY2G
URz0UBRoZE+AJDRa1XEH4rPBc2fndulVB9sLiJRlCuOBjIHQSV36cjtHo2rqcblr+L1obSxowkjg
HNeYqt6aTq6+xcEEmXzGJGRA7P4QqSbaJUNrXonhl3YyPTqaM8z5MQRdjv2zc5WIAfOQEoaTUcDM
D2QOd1wE84aWeXzQBFnR62Hk8tdYhmw0KgkX53PYStiBXY/wmyr9nSUQDrOL8WuoDfaumxJ06dRc
3FZ54O0Q53e2MoO6NqjI28Zjk36M1BBdwaVefAHEM0bfy/jn/PfYE8xFVXKUo6QaGM3WyS3GHlDj
STW4OVP7SiS7uB4AT7AVOoTd8zhaxaWdzWXDpp+7xTDBmXdNViP408hya0cS/9LX3/il2EHnjZqJ
fizB82z7a1NfVk3Zi7UuQuRosgKtkNpWK4kS95WlfjYbz080BpYueZuJ49V5l0tiOTVohgLjSA9+
o0N8WkVVM24ijPpwXAkbzKyYEHhpiwLIROqYdTmKhGmgbZWm16ixDOHGTA00F9uqOmDRkp9cCy6m
m4ENT+tCWw9MG/zeQod/iLAbN8NBrCYrQ5jCzqNVMQoERDVZv81gdW6juDBB5shrjc0LOaplMmxw
F2w9aNblIz87NbOF1XRnzQKB9zxemzT612YUoTZHJ2tdZS1N/jSaDqqb2/XrX/PS9mGyxdWDvRFI
z7NrGOaU5yorssC1ymbXVWXzLnS00u/MJKBQ0PW/cTxoteCFvBwRvJ5ePmna4+BuWjXHo0FL3YxH
BxH+EHhpFRh+GQtn//rzXXqzz9c7i0ei0mc7AmINAwpno7ZXYqO06ETntj00FkZ2nRKYChmTunt9
4Uv5jQMFhMbdUniIs/IssnFLyXXwL8CT019du3CPOCkiYjNPwyMj8vQ2Zzet4lqG2yFBc/T15S9N
5y0SG6CgyEK7f5pDJ0bCjppqkzaCmeydvvguRuw8wTM2O5rgFVr2KPsGU4IsYDeaW7dlrgKLWj81
poO0xiQRBKkrcaeHFOY9lmkfrvzCS3cWUPHlnwW6c04YNRqtNiSrMjjSkBkZ58za4C71PZ7FtB1U
hc57VrufsjB1tkKjm+tIJ3urB5G6cmdd+lR0xeiLYSEGrfwsG7LT1mhHG9aXZVCftsAOV7mWWgd3
DsKj0zkIuPXWF0xxkOWdRiajr7+ISwH1+fJnOyWPbDWFHkONcWysx4ByfIMJFWI3AOkeX1/q59D+
PKCSci+yDfDO5DltAaFs3bOjEtRZGiLzgQnRpht0mNWWXR46+CnvQ9dsTmY1L7BvxPtDvYgOlTuj
bVsE9nuy8++5mXzwKNGOdqrZ8B9G68YaInVisDU9aZkDFD5xAszGROObQ9qeom42vnST5a5nvW9X
SSm5pe203I1eX+1qMyxOAUPfLYIISEQVuTjZpAtHuzMxacjMbmMaznAlb7iE0+D9gZ1lrom13Pmc
i9dgFUYHDpJboLuPIoi8XmxgHzKEwQqTXNRmqk4ezXxa/MTmautG1XAzx62zioU1vy1lguKuxHdM
1BKN1KpD53lwzLdhVxU74STY88TJ9GNOHXNj9/LqaORSZHv+AGfbRlNKy1OebT0nnQfdFol/5rj9
Bqcnxwd0pb0r6bAdosIdVm1jtvt8tILtYLXmvoa39RRYdo1VgRdudbtHw3Fo5GoYVHbXxzgMvL7v
Lm1xFzQ/LX4misSKl1GfAfNgmLlrrNuA9zzlkdqBsE53tIzUlQvmQhPBoo3vQdYGCYWj8culbCvu
3a5nfjnlabo1wBv5WtLld9XiWytxSllPEIdv/8bzQbVagCvkKeclAdoJuWF1DIVsmSGo19v5x2GQ
TwbQuSsF/MU3yWXNBsSNkILq5eMZuaSM0lhJ4Zdx0B3rCA7bfJdKcS0zuLSSx3zCJDFYMLtn3wwq
bg1hmAtkaDNMbvKi3Mw9psWmHLQrh/HiUtyTqOFAJKBqePlQc03/DFAh3wyncEjAdbaVDYkQe7q+
ki5f2B4LUYjal7GLhLT3cql8smk7BkxAVBO2hzYUuJQZmF4BSYYEnjLKnrSrk7ULzwcBSwi4zdzG
8NdfLupZTegWlYdXwICJchUim8gAZPQtDOSuvMpLnUCoxJg3UN2jVHJe2jeonnjBxBCl9xQy9w5Q
0xj8zkaPsKHRYqE2I8T0raap4WsS4UEeuYtoghulawawpIAO3qpAk1EZRLtkzfPY27nW3BPgSfde
MRRnpC7KH5XZ0qTIggLDqxJ9qab6+vqZuoQZB1KiMyRjYXAoZ5/KqMz4N7QL1KdyH8Oy8CutCU8Y
jYTHPqjIkbuk8GWTJds6naadM+rpKSWpWE0D3Dt9SFoc7AZxK+CgbaSLUHqYZdf6ARc+rkNbG4gz
RQq19xKnn+Xubh8ng16yebsy0o5RlCUri77NPo20a2yPZZ+c3d4vljp7I3TujIVdDPxhAo9uyVEd
k0gProQY40JHlI61tYgXsBxf4OUTZQNmYi1NWrAniKGGMu13quzemYxodnDEOxzCI/1Efpu89wpR
HUAp51eO6aWXSiHEp4duh8Oz+fIn6N3kec6ELsOoVMybjZPjbLXftEE1u9e32eWVODGMbBaVBvFy
JaMVIHoWTFVUhuWHUshhpzrsFWohht8Svb+kYPa2+lF8aNWPH+3tU/W/wlSGXsYyg/zX9r5oSXwv
/+P//MfDU/qjieL86bkyGdT03/7+7y4ywkA+jHQf8AhF509u8u9qZMufoCWy9I3E4tXL5v/d5FfI
N5wuaYNzWaIaSJB/qpEtf8R3W64nyKek7s5fUSM7h0IyLKRDyWCSvAr4E7zel5uB4z2Xmp2V92H+
a2I90iX1FQ5uVDBQH4tNqXADi1APBeYRocNe4P307M2RcE3Qgf+j6PJ3ZVy0zX/953k760+/4OzW
xc80FZ7iF9RVgK3TiP0mWtUY3g+308FWBOn6Pu6+5k4LtN2gtfj95w/4S3v0/80Z6eH/w2Lp31CL
76f6E9j/Z9/rTwJ8N094mMXp8/39x1/7bYNL9w3zK2QQqLFILmm3/kNujz+xiKcWNSZtnoU+98cG
N9ngDvURKjom2KqlWGnKro3+6z9/nhem8yR8iKtxs7t/aYP/RHj8cYX85vnggGU+C3OBxJerhNa7
C7PhtsHh1dc1BmpRn/2S9tkOcseOJphf990qjuUhNvB0dfJjmX6oNdSaQ+N+CCcEJ3sHbWQ9eArN
EmOUzET63U3pZ9tGsZuzpeDLzRsEeRBHzZHaborP1D9bz7tv+8ZXkXuShtql2D/PVvcIA8wCVfRu
buvFbi2JULB4O3DF4L+JErk1rYT73rSj77BaCt+WHf9f85gmxbc6F4fQA4EyRkl54rXeOUZzwhMb
n2ZX0fjLQeYpTP5CIW+SThv9GfzROgmdZK1zqgxvcuFuZxuvrbGpC5sfmqreexmYPvB6bpXWK5Rh
boah/QQk4i2ot30dfZe492qFjjWALj/Mwey3yecg+rXD8G0u3M80EM2VHONPsfG2Fna1Ydj2ZAct
4s3lo7LM73aCkyd57r2hz5upxbanbJKHNHfNW8UU/zja01tcw7UNJAGUadFQQNiu/YpCIr4obWls
JnP4mFf23SwFbpmOXX2WE67VY570uzZX6mufxKveRFwwbZVCozcuG4SZoBSsgtDBTnN0zU2C0szO
lIATsDdu3HfzYNR3yFbxLxrNQ54OzdFKrG1c453azWX5Ywri6jHXzPjRKedkb5T6KRsyuS77qd/0
Ktj+z4agf8fgsgD4//UNeizV96fiRVhZ/sJvEUV4b0BhM0vBGBEiDKZp/4gownpDmbtIH7jIeC7O
a39EFPEGysuiLgSKiXbr0h78PaKY3hvKKVRHSeyYUCyT178g4Mlknjvxj4iC4xz96p/rE/OoR89Z
Nv0Ye7QXkOICqmnsbTPvTslcmsnGqqE87Vum+vhYYKV6sJoU63FN5gyVtUmtGmW1NwCOBubQ4iPx
oj4MsTvem3X7hZRvLRiH3xV9PD1quRQPpqa8YmlWDjvIINinzPp8Gk3Dxuarat8xVcWBwM6d5igG
w0NEH+pmsjE1pl9brxK5OGJ809LpTEXOySJ24/Hp6Kq57XSnawkuThEHPvz6IP2R2ZldPgVuYzXu
WjSWh6NZCMnbj/UIMvI0BiYnq01yR7nr0grHEWaZ1SB0rheVjwSZvBngp9Y31WInPFdTghNCYtS+
CGwTyV2V59g4haF9l6lhOLhlYeIn4GEMazCku4UXq5h1jCLuNkUa059cVVDdnbu4KSM8q0akEHd0
tB3rfUDkQrI/0V3SlmCKD007Ykc1zLGh1/4cZe2AT5UEtq5E5T2A/wh0PKx5TxaCzElU39hp3oOc
1vIvdT6O8gRFsbir6xGt8bCZ+7djM6SrZGqHR1fPDUgHGFp2d5lX8d+FugytzS48+0l0oeIZ4rHO
HnTQgvnRmbVOBLwlM6rmTRx23ZghQlIGidw2qEii8IUm0qfOqCPnxumMXMe4TNcnTB06x9DWSWzU
zTrSIvsTkwEQ8WhwuJCBEW+wV9pch+ImW/zWsWj1eoVndQPkRev0FJFuXOQzTGyVOYK+ytDkaQag
Rusq1dNmNSal0L6kcE3mlWh1FxnOOEAsYGicxNu2YWdjh9JV2OhGkA/QuZgMpKwRvtBWQ7pYLVex
jQ3sqM3fWjPB1HQcZwNbOZSfvoyDHYcb2Pex/sFUZISAjKwAYm8fPmXWPM3+1Hs2/g1x6mF+l0Tp
hy4cYDDZ7oRmXQbuRF/phuwwn9UT1+QiKjs81ceBj4TAFIS+KsPIzRHiLdP1YvYtzfYy3+jrBpOF
KI8PweBav4JdzhmuTIF7g8JlSZ+yLFHTtMoqRSNbs+RJo4+EO2wtvX0msjmB1TLM7/NZathThVaI
N8loebcp7wdnnjlDxkqJmHnyDM/Wz8p5elA2l+wqHtLuFxdwPFZNypLfI9nQkoQqpX9Wczs9igqA
ywoH77JYIW2aPnQFmjyMeyZb8626zNOTWfR6edvRuPB2drkM9dooKIqbkPy79WutrH90wVQHm95C
H2TV1nqsrUUOMnVvA6q4tfqwOSSum90YGgFxq1WdlaxL0+qRb0+nXj/BHmnRtVZFvbwVpyq3M60g
c2NZgY7LfY982bpwPC1fNxhTgwbNP2rKnqvNLGn/+nPq5Q9668Vrp3OtO0cvmhT78RlGSlGAwkti
R49QVY0AtTHO7OT9XEnoEaMU1UepyDA6D82ULZqN4+dY5el7tGRj31ajMPZMPmUOG6Efka7kPyS3
9JQxRFCLWKGtR8bagIU2bswO/UK1swNGpts5YIS9FebJHJEhhz7rq7x1XNroyArrvbTCzX/Xxfy/
rcr9PYt/9ZJ+x+wi1r5F8ZPWNN2Ly5rik9HpP29s6b1xuBNpwgGyhrjpUsT9VuTyJ/y7oPkXSe6z
IpcbG8YNVOEFEv6bi+o/agDzDXUvCPmF3PtznPdXbuzFWfX5jf2H7xs/+HmnyjOnKqkKLdmXyN7u
AsfrV4UW4/kFW+UrMiWBP5oAZ2xtyPd6GRs7k+thw5WC4L+ZmdUBA8bZT103fpK9wvBbH8OPtlXa
x3DOPidD83WEho9FtMQZq8gfHEUXznZV7o9I6Pt2lDNfD6pqNbsaphxRku2y1FtaZvJ9JEZmpaU3
2ruyQcAt6IYTxJr0I9R567PKC6tc91Pc+cDvrNu6yL4GIX1ad2bIBDst2FrmIogq7A+G/WRmOUIR
zHRXUdxgOVZbq8IcmrXRNBjUCwJNEUTTvqyCEX2YqfbLvOBXTvzbe7vRhm82qsAf0EA2NL83wvA0
TI7zNSRjOIbpLDcViEToWPCjpmbKT21WUqQXIiNlSYPyh0DPcp84ItyjtqluqqlAfdAMgq2anfAh
MAz5EWqn46NCCnk0TdVRY367L8JY3NflJDaNY87bLEu7Y2QgX2fIiRKMkRsuDgE32aLquHJk4X0g
+YClEbQ1hH6ct31YDuHdEKJMWxhWfwjsAOOLoeq+oboxun7CqDij4UteYOpqOCIFVh7LXHc2tteI
nWUVRPAWUvJtXxXV7aQ5xTt0KYt9ECOp5mdpq28jJ+12QpXFrdU6kL0TPblzXNV/6mI090otkAhi
R97bacy0UxGW/SND5eyI9idOfFGt1nmeZ2/nqkzvvLHGAsuxyhOswQK5DaN3/LwNyBhCLDGRx45u
u4qaq016QJkOFBAkqxZWu5kxHJ0N6rB61jZplEw6KZXe+H3crtxRUK0EoK08d/o49CL5JYxUdWvH
/b2bV5g14j2OCXbsvpUqwAA+abGUa/lcwozxLpiaH3YegAywomIlI/N31dz/sRbLv2N981sEZNjy
r4ucD09FeCFq8nd+75x4bxh6wDlEcQxeKfCpf0ZNeiqwM+itU2EselP8yT9ag8Ybpn06/ywAw2WQ
+886h84JCl+QomkzMsZa6qa/UOegCvYvoubSQH7W3x+C0KLbFuOKZo6f+7hDwyZs612rAmOXhhHp
qMUUHZFdjHdnN/QrfSz8skDIuwtjteNpulXF3OGUaWJYQ5smSQPmg8FP8TXOSwPwkT4fa2T6n1QY
9IdYC/KtYc/tZqSZ5KNx6exHCykBMkykjNvGKv0ktanF4291JjHLDM3qjmDRZ37q4fXtDdMtMS5f
UaTE26pOzdqXyhl+mYZWP3ZFoq+A+OrHovbKlep6WjV0pY6V01sbt67UlrvOxNcpt1yIUGXCybR1
wx9G17n3UqvxyVCdj3Vsdqu8tKuViHUs34a5XBfdwH1hBKBlvRyTn2Ie6STZmCz01Sct8doPZWQF
fmTW08fYGyd/jqPpB4iMbuspiYmUWwwrmFjOymxE7udpghtvWdjoOle/arrR+lpPmwK/cX6O00nD
L2VP3yrbuJOerjomefhZJvFDmE2uLwO3wwZJxt3KVOH7zEKTNBLF7TB3SA2PtZHvSbyzvWaqceW1
M75dbZV/zZJQvnchOu6ccphvbXPq11qr4E7EzbBNZaltXbdvjpMX7wvH/OyOabQxEPZYAa5uKNPQ
vfYCK9tOloVR3oyKkI+yj9yiT+LujGF8iOpkB91A+XmZYlhpqVt4RthSqzBaZUGv7bNwPOW8752Q
VFdhqD/M7rhxhiQ4TBIhTwMBO39y29wPK5iedS81v3DHcF/n5n3uiM7P40GdurZI7x3VUitBcOMR
M+9rI1oMdqpOHMORDjOartYeYaDqYy+H6kPf55BJw07e1CkFhp8JpNyNuaZqG0bMzaA8fuy6ptvJ
GaC6RWm993Iz+/TflWde7kH/+wZIBhf/OkCenqo2esouxEj+2m8x0tXf0IDB/GLBGiy4rueZJYI8
gNlpFKGc+LNL9I8Yqb9ZmKq0lRnF/MRs/hEj8XkBgg9iYckZflL8/1KMXKYTf/SC/tldPhcmaBAE
T/u61nZM9OqVaKqUTmN6pHNxKCp8raox+lKwbSD2fRmZv/hdPpzqsTrYPV2UIM3rVSfKL4YR3jT5
+MUpw88Tfm5denTNrxEKw7ukuzeVrEnH8l+DfH7QzOlzNA8PrZEUq96bgRY1hW+1IG3DJsZgW0R3
ZRAeRi3zS5VEW6/17rqhIY+S6Q7xfgwoZUE/YGq2gzY9WRHlbwHfPlXOCUkHH3AQiWr2q5fYfljG
p6Cfvmatsa+Yivuz8WA2aDwIWkUrx4VAwCEjS3lfqP59aKjPUeN8G1vry6TH1H0R+TOg09g0PwEl
2ncK1ajW/SWr6UuLKcEgZJQ7Ssa3iZutGxziywqnEEKx37gOpSl4VTMZ1iW1SZkZD2E4YO5mqx+N
GN5nSJ/e8rKKCOkozbs30SRcg9fSV2Ve3k4ezpQo63Qo8uKcZUbOdqr7O92IKgK8gS5xHH6vkNj1
uYTWkWXs6ipGzkEjz59nrHxr/MswyBH8N+DCvrcJGis7G1DlcNp7dy6x03XuPC01Dk4qdpouo8fU
m1de7H0B0jVA6ML2V6q7ItbdzVgh+T5rU7qZpqndl067D9GjW416+yDndtiCOgYgVoWl2NVybnZx
F4+nyG7jfd2kO73PcTT0uv4tasb299GFWZeIb4BU3D3xV9uEo9D2Hvpx6/j/sndmy3kia5e+lY4+
bnYwD6fAN2iWJdmyfUJ4BDKZpwSuvh9cf9WWPqul8I7og47+I+qobCtFAknm+671rInUPhThQd9h
3zWHvARghfhyaaud8AoysYByHm3pcy4ZpPszk/VuEkvwlwj0/+ut3qubvPBL1n3Jn5ey/9nhOSxE
JgoYlBYQHGj//rN68Sc4cUzSTzZU8RYp8c8Oz3Q5F288GM6+6MQIGvpn9TIdVq8NgIB0E/QRxo8/
2uFtLbB/L17eVi/H17F14Dho4+/fjs1PNnqO5lg8GrDh3cwfYQ+WP+tS5F8orHqXKGCK2BJjG0kx
k4Se8LEFA+DuzaxDQLckU4hewD57sv6/0A3+5Xg7/ZXMX11xqgjINk+0JU5TKY24SHaMzTrSmRNj
cB504zDvinqcwnTOky+a3U4cYoapjNamaENeYHjSeiKuhDNmn53Fsm/Z1n1182CJE1tZ9wloCDKI
GmV/MMpFj7TU1j6NMvCWcFRmtLIxYzHKb4y1mT920ob+NgeN98FM2cr23qQdoFrk2AJzKvKhcF0N
1WyaBHFOGet+WR2i1BOhot6VOQXNilZ7OE52G45ZJYeog9v9o/CbwQ4N3aZjZ7pq+Yk4N3XCSm5x
HVOwuJ+XbiCRQdMpnL8+q1t42W832gLeitSMATg+PL/R/rBiqwK1RVV83Bm0KU2uegGuEyp6coOW
XE3ld6MxDlMx0cL8XJX+wcvu2kmC+Ej3tXefdHuYWHmzhJTC8dGPQPMoCvO/876PEpmjpQLkZ/tH
GxfX67/+8+rNX4/pxokBzbx900/hs7BnhzoVfRfbMqVa6A4wbmVeHV4f5aU5woQe0Cji7EVw0PM5
Mjy25iVKqxj7lk2KDfe0St6N5WXhlZ9p2VAQbvM6en1Q8/n+gWsDKmLxtaFn5eCtOoVrpFbXi8Yd
yKjEqbFr7FK/JOtm4GuT6/MXxxQWpwWbcK3ASOt3dknUUtgJPfvW1GV56eRLfVkA8L4dbR2fapll
2qUuTPEoWkO+zxYQD20Hx2l2FwQ/wk/ttx4tenHPHy0ugOUNHZGPoJy+3PNpY2VZ4R/KLgbmM+N8
UkPkyCkj/wg3lAnHbN+NFrHvU0L6uz4WCMotXkAdallt+POZ02cqcrSs2M1u3YaD2fRHyJIyLpVD
emfRnTtu/64shikq2xpjpul4V0atqRtFK/CAGe1uWJfqBgQztFqHj/brd4i1+/n14fgAzAAdCz0C
nKLt+p+ukZNGzN2Ip05MoDbNrjtrc3+KUtP+iV2IGF2iDl4fcXvQni2BjIi9HUAe3HXP10+WwEJq
dC1KRmy67mFpBWU6FqlYahSuyFd6fbBTeywiI5qiaIyotPrsiU+VmrWErdnbCAgc3YVh74Ck1XMv
gvpEN6rEC9Qu0OzrW3Z8vrTjfP75+i/wa0U/uVy+ZbAfSBWAS3G6No1084iSSNs4dYP0UNSlfY6n
KTkrvDWJkt4hYXcxSa6vOi8c2xbMmNWy0mBJivqxmyIOkt4ZvCb8UN6wD6zhYZ3ksrMpyUUa9Tt8
ReAvgaJmoVWWbHP9TPHTXCsO+raP0kJ3Hsr5ne2LCQKJQTBcJdGIuo6zU1OQ3vVC8x+mbKwOBU6F
nSeom66cAXfOnC1lOAx+/d7IyRqYWTsy5RCaqwn3bKZG+iHP2vHcqBsCfD1u3Qxq9y9O/v+F/db/
ax2K1yV40dJ0Y//05Lj9/f/SD9j/4ki4+T34zv5XieyvboSF7IjgJFoRAKRgjm3S1b/PjM6/gF+z
CFNVQ3gHj+SfXReqA1yvNqkbuLc8/Lb2n+y6Tpd8MPWMiyUdJ7KJvm7bEz5dUerAnow+yclrn9aO
rmKgsBHqQtYjMQ7FeN9hxn6nyc64DBo7+ar4KuHXso3u64zLBHd015tHr7Sb98KYVRsNmj98qR23
+djjPh3DdsRktGvFADvam/Ks2m+M57cM3CefS64CGQSrPvMFC45Ap+dX0TWoq/ROI37SWMqoyzs3
1HoBt4hoFN7EdNeX9JjF+On15eKlYZF+sBxvhjq2rc+HDebGoe0QGNGSLqGyk5hLo7Rf3oCPO2+m
6Up1bv/GgrzVO5+sUL8u9emY5vMx51lpVjNsY+rzmZE0TpioRIRta74hADe3n3Q6ErO5cTeRzKGd
ez6S3uVerkFhj3K27XzwamjBnOzkVnOtJu1hWAL7oswW9q312Ary6SlEzitAo92cp+6FptXOEQ8j
jfNJmshEGrrLdQhVVJ4ZtWl80WnoOyFglHEMkyKobxurp7VAH0K+yff7RTk5uRqDHQ3tJXyPW73l
+dUYY4XJtBbrVoxLi3gWHmITPVNeTGyQMe8oT2IZav2lIdF+LTQ7hPK4fgxoI+cHpZziYlWTcZUk
1ar2nTHOrLZpO/3IcPnBbVpcoXaap0FqLEYbJppRIJ8JoYZxiVBVjC+2NOXZIJuEVMCxYDr8pp6J
2d1mSW3zFaRq3dR9Q2hXCE/C4tfU9tss59t8I7JPW/r+221Qmmp3MA0wUKHOTfXQaqyCsPastH8s
ouZQT7JZUJ9DIq+pZ8zj3Mb+WGuxsa7zT3tuUoVDnWo6Uj+b3eQ6BNZP2eSrFqrSQIM3mJoGX8lM
7DZqrCmZY5hLtrjss27mh5dzNQAu6WaOZdjNlhBEHsWdIYWEt8MXmXFfF6qXsTSNVNxTNThvUzHv
hFGZ07mqRBIZ7jo7BFSZJoxZlC+PlQPygww2s+TLmY53BX7bO9HYzgMiw2y5ygyv7W/1NKD8MiRF
ecc+DCf9jAyOtn6v1u/OWpbrTs0i98PGC+b5eqa2lYaO0vJ2R9V4uatp+6e4wZeA57rHD3VwSelx
wsIWnYyWwS690B8cD+zF2IHZ9qE/nY0ODdCQsEnZh1KnOdjn82Lu+wr/PvZWtYR5P9WbXNJzZKQ0
Rz2YCVwvU8/L8sC/4gkpkm4DgQ8lHUPOaP0957Z0jnrIjT+zZA4AWtmT9aPOHQcUrDAttp9yGr8g
SlUfGqNWdjTm3OgibUufpllN83JmFy/AHVhBPE8TWYold22O2FkUyy7BMJeg9dTzrQnsoqjkxPyx
39bnKW/B6Lrbqu1u67f6tZRX26pe9yYLvL+t9cm26vfb+g/Fa7j/X5h3OPy0HUfUQNt8NI27m+EK
GKEbIBKihDVrfuz2Ok1sy5XBQy5KBKavL7mnDDX4Cd6mtSNdiwMkb/S2RX6yBVYIyFXmpfwSRKhW
VvndF3QISp/Taj3ml/PY8VEyzZ/NSOcZaVy8UlG0nS5AgjndLetybJGSv/5LnRw7fv1ONMf4iHKc
5Xt6slL+e2LIyuWKzV8X70uam86vOSG7l/kpBi1jhdmmbdkm8Nfv8N97r/+JteDJ7fhNFX74sn75
H3g68ubpBuzXP/r3DgzS2d/1K86Ff3c22UttsalspH7FLD3bgRn/2jCb5MSw+cKl+iSCnc4mWyXO
CPQ16XuSuvsnO7BfSQxPP0xU3TwCbSGIbRLTX7r0pw901Q+ulzRQw3r4j/tp1LzqetoEB5wvEzpQ
51piVUWUNsFZj3QxVfwvz3W6I6YgDrlG1lpwzqVpXfWTKS+cNtCWvaHQFEKrWPtwnGdx0yP+2ndZ
lXYsj3xyEOKtJbj6WdNuer2XZ0mhzax/Ve6IQ9UL8IONa6THgWCBIfQq+qTFspIs/t8P7bCcfcdZ
skl+/8/NprPuRHC8/fW/Hld3UyKBttlKTCwldOL/flxt+18b2O4XLUunbeTxXvx9YAjwPdC5CYiG
1Ld/zg74b8Gx8y8ohigzbLb5v/7ZnzyupxUIBwPlBgOhC0Y0DyTs58tvtQqPFrpp7shjbpJznL75
RSZ6IzmSPGkFnxEPEvhpVilk4DeW/pOdL0pqBwGNQ/YRwulNVX0yNDjBXKIWRNefi1irxPKg7KmP
xknPqjfGOr1Maiw2qjLUyygYaPgx009fyqnsDUeyS9iSaNS+763vdHTn/Vqk7iPayeY6S4V6w/j3
4pjgN038dvQCT2t+jibnuS69JfbtxQo9eBE/tCFLH7VGateybe6QG9lvjLndrieLz4Zypt4Cvodq
Jv3LUz8uJEJPR129xDb5QHJjjlo3cgFQDVJ8Lu7Ljjrfk+f89q+f/dRi9dKInHaNLcQbNb15chfV
0q9dkdVL7KhWXlh6Ky5cbzX3emupD5hixsMfj7cVNTf/zhbNfIowxp3aI1VqF6qB6UU2ycifsuy6
c9MtfenN/LwX7iEozw0jg8kHKtBJuazrN6jnDLxcly1mtXm5MbQCOfmohW7lHC0/u3/98k7L0dxA
ggmDzeyE1AbkyPMHFftJ6heLXOLcdN/34JfPnXUp35jDlwZB9Up9AOQ1TuCTe2aSdmO7PTrrNTGQ
2vWqxoW61r5/9vrF/D57Hs8EDi0KH1RyTz3vrWxagt+MJU4VwuUDGvwpv7Hc2kz3owYofwdEIOMg
JuhSO/Gfjc2yuvXvccFbOBkpYz+fSLMUZQXCfI2nadGiKW2G90Y26fukxzWQ5tV6vlZM9BvrzOnM
bqMG9M7gVFLypHb9fNRVromHlZEkLvgeZWy7CWmqmW+k6/71y/ttIFYyFlCCcLa8GP8UVzpobldn
nrMCssWapbKsemeWevsG/eGlUQDoYUjZAnf0U5KA52uqIHtYZz9uLJ+lCHBvOCmE9+j1qzl9UDxY
5Cgx0EzwRm8DPZ+2qXWbVNTJGjujK7/brKk7UBzlje6W40XFlySiuzCkb9ysU2c2T8XWoKTWtBUR
9N/guf6Y4GQQckIHeWgQfftUYPv54JrWsdc4xYtglzTjQbfeekx+u14wptw/0AxEc27vyPPrtcel
1zTZL7TMLOSw0to4oSDvG79CNUaUfD7Fw2IMt69P8+kXl36QaQChAHSxZdadnrWQuE4KSQkJPn63
uDu7s9ZkJLpnaeeoqGot/9PeGuNhF4AVC98e8MB2znpytivrTultQpJj2pEdVrh1fUwCKd54FX67
KmTeRAfjwoI/w0Ank6mqzJ/HtPTRcCjnfEa696H0l+BWdU5y94cTyFAbdoKFRWe/dAon0Dq7VvMK
GsbKgn63dsGchl6mgC7nA1+KN57P394+RmNXqNN2Y4+GYvP59I1wo4echmLce7o86wY/wX80d2+E
4b40fVAJmENns7Gd1lqbXGSOtpKOxqnF+0ZIRv3NBkbQhwXFh/jP54+3B+EBFV6AGie3CnMTJdbC
9eJJT4pdq/r8iuJ4fr5O8/LGs/7i5G32ds7w8C5OcVhgFlbhrkyemYrmgu4SkT9e2f/pArndIt4n
XAFsyNFTPL9FJpBKNQq4rqU31Q9T1YjzMhXVG7fodI/lnYxyUg53S5pSlsNjV7qmdkHdbbldrDGL
1wykg6S9+f7123Rqm6dHsV0Wp04aEwCGTimjnWYnE0sXsEkXmxqsn/xeoSK6kPkCBEi4v6Txm/Wv
1887SxtjKlvw/s0RUaN09no6yTcIFr+tmNtvxBbsFxcExOzJviiTjectJU+O10/k1BpGd4nYF98b
r3/U6eN3XXXmh9en4aQd8NcskEe7HbboqWx1hqfLF7kQaz2XQKxm4nxCXTnrISi08lB4o/Yhteq7
FFvF1YDF7Pj6wC++knjv2JdT2uJb8XzgrMNhppUOKXDtZB2NpsDtN05Enee698aB4aTU9V/X+O+h
TpZon0jCXK1c45gptGGZcWeOuUS75zShYZVHv9fX+zbXzH2N4e2Nm/riO0pLgkQudOiIkp5fZ41L
gvYHN7Uj1vmggtU6LD3Jbv/JbP4zymk1r03JWFETULHVmuYLe0SaWAV+EzmN3b2xj3nxgrYlmxWB
WtNpDkWxKq1l08SNM4PpUHle/dmrx7fOCC8+l67DEYET+9Zcfz5tGnVjJxVM24wT/TywVg9+j0of
58Czv9SGU51zlHcOfgva5vWpfHlkItlBorNGnOoxQJ/r+IoZuVDSWAjdhFrgYh3cY5fLziEhkWvh
5oRld5P89vrQL00tu132h7wSABxOPoZrrtN/0SaGtnJoARiYznOT4LrXR3npzXs6ysnULl6vdDJ/
PBRihthTWLOj1ujRIc3B+AbR8q0LOvl0DGVQej49kLjyJryWLYDQfhjfqq+/9OmgnUkkDCdLauzb
nz/ZgnmV3teNyQUh1QxiAwNn1AdsxgyatyJc/fqtUJQXZ/DJgCefeN3qdASmpkfAWVF8q/AW4bIq
8g+9Gq3/4G2jcoUae8uzBs/1/NpaBEfjHPBZnDrCTbxuAumq5uGNT/xLF0QhhbY9Uh1y2bc/fzKD
wD2JK3Z4p6Ud4L/TjeTCxI+Bbs3Pdn/+9PmE91CoBuBJkfr5UGCg0qypBT7wym/CvNTq7x69quOY
ZMO714d66emjUh6Q1MJe9rfngvbY2nEe8GKATQA1mrbZ0dmUb6wXL4+CTIKcCExDW+H/6dz5gcSc
2aV0kWhs70l+by6XWo1n/8m1/HuUk+3RInuOMBp3aOkEq3w6abvcqsv/aBQ0U1QSocs4p89BQlze
DG+XYIPVC4ldNkNDivyNR+ClGSOlxkXrxkaZ8/DzGZNTQj4iEaEopnw7DMy0ZG233irMbL/r0zIh
azf1Vr666KK21JiTUXrTGUehGiMOhAiasJvpf+NMdbq9kyRp8MZ7+vtovBVs+jc58FawOFmDVseW
o9yyslv0FWaUdXTK8S26VnGp105fvbGl+X0Kt6vbDG7EGwIGOnkcDDPHvqQTcqZ1pbFnK9WFY+q/
lVj9wkVhotu2o2hUttr58xvV+yMCFiqOcT20xRK2XmN12M/TCe0GCB/5x88FrCOLEgV1tC1t6mQO
p7JlS0HzPa5z3flObWux6e7M6q1KzK/f+/mj4VpbaCIdAUjh/Pf8uhrE4UsDazpep0Wqrwn+/tbb
GUAMljMZLAP2Xigelny0AXRgs5gshTm4NBGuCTPhLMFZgD+5o95t5vvaL7a8YkPqtHMTPxAk+NlG
Ve4TrA3mLumntYimCSb54fU14ffbs4kqdY+NAh++387OaYfkaegszgsj7yzyYmdKMcXYbb6fZVXf
vT7a6VeWlBEP4Dz1h01ETK/n+aRxx1bOPagJK7r9JZILTX4a26wuYkNb8dN1iWU34etjnl4hY26Z
YwgxIMFSRtr+/Ml3aezTvC4qO0BpuAb+RaMsCx2FD9o5lmNVvtVBOX2raNFvzUzc9BRyKB+dLOVO
AIgkkCqhlpN5FCIA6Xzq3Omt0InfZ3ITfW0aJeaRTu3JMJpP3lMNqyLWCq8VpFo13o+lFGaYOknz
2ZGjoeLX5/H3C4MCtv3HN56axKkGlyIwtGX85LzIqjsS0izOGtW/CRCnocYNefpmcZzjx9t4IegE
Mo2nK0an+ooGUL0jE7OSXwrd1dqj57N5ucu3/Ph92uozaqIlGT9i5ldxNprypuhK/yadLILptWy1
8tBbAjj7aZ0N9y34yi9oZLQcWSj2RVbD+uMqU6RHxgNmcftIvlHih7ZILIunMkiujZKduQuU9JaN
boHRgMrLh2xthx1iIXFPyEd/p5lBW2HKwotxIfS1aS6UgwZ7Zm+VHZdxpkcnDWO5rrzOQTXl5uWD
M4zqYCW5faYDGZe7nOBfUF9Bh661Xa41s4VwqpG07Y+rHmITN76XokVkZ/Tis7EE/UXTe8Ut6QR8
VrW6yx6sMS/3hLSNccJvgm8XJZbtLF/ljLE/hMU+3GMxqEkrmBbScmcA0Qn5cZo3E3FoC7DIqZ+S
sCSVm+50gpb7sFknAClYJRTlOns9uor45XbQStxMW5RGpm3INmdYr8u+FjvPGbtIw1EHyL1rdSvk
9IMVeBrrPV5UaaDnwToXWsjqoTP1hR/iNe6vlrS0RBTISv/kJdP8QdhURFBBOZF0ej1UjcCfq2WZ
9cM2J3OCegNkJszGnHxI2DTYoYFLi4z97oeh8bQUPZCzzVSVpt51JhQoN/RPaxmVKZXIfeKWCPj9
PHO8R4vADiesg1b/oGrbg6BGvGtYa0ZQxo1v1F+IU0OVLIEg/sR8V12g/krHB80oauQ2HbrXmiYX
aRvE8rgYpTFTZ2OjfsCwyYxbYsd6+Aed6d54ixEk5/zYnuLkKm0KBrNrAvUuFjpj5KAUxlVrjea0
Q2PfHJO0sDvC6QdC2K0abaVZJoZ7kZIUNqFgzqbmpmXRcQ5e6eT692ks82ZPYLX3KC0gsJ05rPlu
9NPy0ZzFnZEtxM/XY//RXEw4LxAmPCy6tWisXTqw3EbzVAffVmOQtwsccTQYRWZECNfklSJ/ew6R
Wdsgg4thedf1yEFZzRpXxRQ9EZe1VZ4i5KpUSRr3kC9LesRpoBzkcMJtnXoiodXI6rCV9tKc2QTI
l/sqD4rrtMYmSLwnfKdItX1zPfQMFimc5U7Y1n5exMI1BxnVfHeXK9HkkLPuao4x1FrmNJHze2uc
Dd4jRW5EJAp8X1FZtkt2xwdyJKrVVMR2eIFoxJ2LNo43WyH1BAEOAnmqb4JWaOV1OvQaHm2mwxyi
2Un7MV4HH11pID1ph0jd+w+t8ls/8sgDTz9XuqysowflAg+FSDWcAP7Q32hI6jZ5Ya/6ILTTRc/o
dpL8ApErp10yeaCs4qD2aj/UvGHiByORS/ae3wtv5/rQDWP0VcjgctkGSNTRW+1t3tUxJu9c1Ptq
8Ztbf+JN2mdzsd6mwepXcUKyAi2meeGoZbWp+71Mut4iHRNJWozK0DL2ZTagbPFbhUmMSOm82llY
KJrY1zXT32W9XD9oqebUoWYBoYbZJ1Ls7cWc3eSNAO/kd1WDeFM3b5w5IfZ8JLVviWujt92wQ1l0
mRkrMY2+UvJslL07XzTBEnxMO75+YK7NFe7+gnWb/Uxa4NeqhApiyBfrVyWIDoyayp8+TaspvYMt
DPorWt2nX1ycKKQy1qlOpzVD4gDVPxf8vobMHt1Oa5F8tkppO7r7Wr7HZTYfFLLFLNJztMrhMNdu
GXar3g7kH7cL4cDrVEUgDpoRDy5+4V2j93hhmtQqzXlXDf4s4txFF3vmKUO5V3zbqdHyDJTGObGc
vX80sAsXcTBoI56FwMORbpOh+pilbZAfBiufV2wziXDDtZqWnzoSiexsAuY476csdS+hq/G1mpwG
gqPlz8at2TZLHhnd2mcssJn3czRkcM2uybKPWT46n1wXyNy5NXQrra5ZBOJoNwgto7GuWEJqYRs/
GpVPsJhLp/lkeuw9ozFYoGonVZP7wJ+M4XENBh+xbb7K5jjw1XiHzNXk21DDIYi6tYAz7CRekAC1
SnySEOz6uyZrIP6locioFu3QW2HaAmE8GNBhekJuPPcbz9eA/YtPsLEzVvgDYWMtQNDwtvVgxQa7
EIeMuJN3WS2Es89ardSjVtXz97oWLD++u/RZPOLNHfaAXzIRV+msvKgpCQIN6Q0FS6SbkN9C3xZs
RXsehM8WPxEgGUlTKkIZZg07cqS0T3pnW59VQTBOPJWl9VHYpQQsNvRSHgzaysfe8TorNNp5e5hK
rEqh3pjBpeEIlNB50yU/Ws2eZeg5qvbCgDSKloxCHM17SY3DhP2Sjze+UbiQLGri7ncU7fp6ZxPU
4+OKsWY/qjLcv3GPufj9kK+FDvnbIgAAUGY77h1bzV/XhHX62jWz8X2yyhzmhMzUZ9tbgYYPhW6G
dr5po4cqLX9oI8siLIchC97VrlpF5OdalYbG0pfkR5aDqrG5z5kf1nrGp23SWm5gUAaQwJZJetqh
XpIS92AlWijskL7q/chkO1EjFy5RGWmjh2Iu9BVbteN+c6DWWBetR6xE2FQb+bOy/BU4kr5kdiRV
4dcRb1eeR8UMoB4cGUtsVExWBlbVSy2B9N+or7MpkeAmKC4E7B7yNOAgETjLsVtqfV93NelIXqC6
8aOZsMifTY3cYpZ75ZhfEvKyjN1qm728rquVNj1xVVmz7NB+qwoqRGG179bWWeWIKbLOxFfPzPP6
+zBrbkLlEc5GceAb6Fv9+9zvrWr9jOlbJXo8LXVNux+BtDKT/eRs6JRdMneq4SRPvBPVFmluiU79
WAIbclIDi9/BIHbP/Vm7mss7P6zzlH/Pi8yUHz0k3JsldSxZJz32JB6BjbMCbkrwVrVvSndZ9kWV
d0nsDLIn2iIth+YmMQtxbqGKcbcVHqJd0tvFD5brId0RMNlAacmyFdl4SRUKC2pbm2GXq+xHL9IE
iIA5t/d6iYppbzurc6hoNBT7jP5mHg4EmDoxL7F5VdLV4Zs6cVNDi3UvjaqGfdAV+FfIgkuZdp9s
fra2I05EO1jtMKmDVg5DHfsde9KwHB3p75JyVu8KMdjuxayk9hEIFe+CnXpGHRdkuKmdKhFHB/tW
OHNHOykFrWKVYkRNX4qF+BoyMPYg/dJzPW0JoxvrZl7fd92UQbP27YZYnVrrsDrUXv5lQgW4YiId
+PitBMsHe8mNsCI1UhyN1Lr493MxVG3EDMJ7ycZZJvt0zsYsskwgK9ABKkPsfHMK7tJ2aa/NxhXO
hZZr0wV6GXcOaTlmnxZpWZ+EqOrsAQyZbA+QFMRNNvesWl2bD+fdohSpkwGQ7J0WFCQTlVRpPnnF
bJaRSbkixfdg1IL59okw0O3Ov62g3f00ZLl4uAH6UQ8nHJjsnC08vbEtvPmu8JrqK6ui+VBWxoIf
00w6koAtIbwQvYVLv3UlXqaqBki+6CvsQynN8fui9bXOCcanupk0S3NcsBAlOxRwMCFqPvvwPjtd
wAcfptt5IwmETm0kP4TpDhxdGpede7us8sdM9ona1aCvLvUJb2Y0aiYfZqJEQZMBb+jOqypjVzj1
ltfsoSqy2ZaUi2LLEJYA6WM1NoirtVWkki8JO0mvEUC/rKbnmamWmge5+mbYqR2JdPnpWbU8H6As
wdhS67vRHG/LTpdxoY/NlU/rjK1N3/kpxMCEsK+M9/yhUXP+E8aXOZ5lLgkpvje2e5eUlo61yDdI
mx+AMSyU/ckS9LS9IDyIjXG7ll/HYmofhWbfz5x/MgzUbIpCgm99L2xnwzrgCqhgevZrjJ2n9XES
moBvxtTVY7bhHGGm3EVCLJK7Uvk6Rh6supc+IX2r8LNYLbPxYOvgcFbZNVE3LP6Vn3kgKMkH+BDQ
d7wIdOJYe6/CtD7qSnto8kr7VNqyuod7pu1zoicfOlNN7yaf4KIwCfLPFR4yzp4rFpZwFhxat9tF
ztrqrwDXDOeQJ2UWpjw9j5BG1X0JrjNKzHW6tp2yiKq2Yy+lYX9wnfJhnaujMTYlEpVhvTQnl5Ra
knmGMAP1GQG1HCN2PJuZTdiPeVvk8JNL8RFu3bzTBhlEtmqryElm/wo/Rk5GDe+UExJkaUS1XO57
j28hxkn7XC35cJZRuA7nQb/ExH7hVfZhgAAdokodoNHbNZ9BKnyBiyNdKgNDe5+bjzon66NXz5IA
29n8tKJFp/BXiA9VhV00dFPdu1mzddp3s38xL0n1fiO/8bvjY8dX1F0kdnCu0YT5uUw9jN4p/xiU
dnZt6VoZNbYO9CgneHGG6vuY6VZ7uXRO9eA79nC3aMPi7ic7IVysVaZ+tItl2OkLoYjrZO0t6X2a
OGWG66Kf0V2qH7uRai6oUcC9OPlApbb9BWfPfKHbqgef8lZ42d4GbBVlfeCSxdr5R0KD03hRdX6G
RM+9KPpy/en7mnWUbcFOWgIpDzg9r0r/7DaudlcEMjma6aBdiDzLjzlU2TokDlZExpze1oPT39qF
kT/kudu30TTKq2yeiY0sg/nIy8caNi0/RgQae747RugId/xIGQrD+iiHEGaw/JbIdD2v6TZebhjh
in0XBwrLC3ET2XEPyPBClRWkybSsHxD6mueV1vW7lhisLFxclzn29QJNbDvtBV/PIkpsrbDItuzE
XnCWD3temTPEV+/WoAsu7Amha2S7cIBXssMOeSWVucvcyY0b+rEEP1cagC/jfCpUcma7tbwYpfPB
TiztdvWJiAEe2FwAGtV5Hte5foR76117rnmXVq73oxQ23wQ3tW49mfwc7P5x5Bq+cOrYknPIS/g8
k2SzMfkEKEEp+ntzLYfzYs27o6Wr26IaLd4bFtMQhKtAX+xat6gw2HLZg/qUTzlWopWD7zwmOS4m
iwMI3yPLyKKyQfsccr6vE57yMvloWIvMODtRHosWIrynyDQHNwgxD63Homn5VOezHNid593cHYAC
AqFk7zbegfdxY86gxt2U1vq849d3OijrFBPiMRnlEtptoWkh2/f+blYOO1a/K8wLt6ZeG0LLsD42
TklAkZa65lc02OU+s4M+2Uu7xq61jq64ntOgGkOqQkUSgqdRadxyt0TUsERAWy6wX/HCN/43gyVW
8uq5zgFvmgkJc5oTtFlSstdKeokJD5O1a4W5XSVkuWcUeTLgtAGhYg0oDakp3d7bZUZ9GEysIcOy
6EQT5Y01GmeS0K8xWh0mL9SWGcyQyibYdFLPpjp2m8K71ZLc9SPwiZ4D0tNaPmnCXLJI4MQyw0JL
rcdaS42NKWu4OWc/cxhCArfUVW23JDcKowy+d7XWf3WHYbgtsOj3WAltkBQTq/Y3wKK+jPmmldZ+
6IKWBxN1XRr5wjP7Xe7W9vuq0VjaUFHmEjshCMkwZ1/ZXI1UT5ZIDko2+4njUEDcTdGKnejd/r6a
6twNA2QYMJ5tOWRgMDzzMzWtkRNH2XkQ8mBSJyhmB4c6mKok5Scj9Z13w2InV0Nv4C2p6DVBOyW5
5zpwGkNjTU9ht0kg+O+9YaFcXK198mg7cv7f7J3HktzItmX/pee4BuUQU0QgZEakJpmcuGVSQDsc
Wnx9r2DV7a7Lfs/Kathmb1ZGGovMCMD9iL330huzXbJk61KC/RzaAr9bXY36vSbwqjrO+HRQdk/S
9i9wEmhviEYJ1o2qARHvQWlz0djc0XY0UPaTXiSb5k2PZPxG1cKwNBwZGEWctHx6dkK2VBRgrwSM
OWsNwxUA92VUZfC0NuCcdlUuC9huXrvMW1Dyjbn1CSYwj824Jis6g3ba5bjqYVi1fZ7vrGHkiMwU
Qv4tGg8ypkIVeLgCAbtX+9rsjMMixZsjKjuNRZnkRTwxfe1RIBODs1mW9hZWRcZyH5ec25+8xpE/
kpybZ7N4jXoKsqxL72yKOYxCtwUNo54y+K7ZSI5x4vcmj2CSyicCHAJ/Y9g24RA1as8qhkMl141L
q/VajpIBNg9gTssXJF4aI/CqdWQwH26iKSlGOFm92/J22gt06gDe2WWtW5qxcOyYG+mgIheM2HWD
fGTmRsGm02ZA51j5g/1SB8aQ/Mzzoujjoazs7mgxa7uoJdHDs0n6nd4b0IVunUhzCzlQLh/GLqBx
gZCp6rHaYpLnAjGBuolttmqvhoRIdugG0JZx9n1W3jl7m2njrwvuKIvIZpOQqsC/NoXK3605JKCs
Iefw3p4XDsCB/AzMTSss2hgEX38dyCHLtqlTGjyRaWW9jIOf+Pt+WKC0o+SD2lBqNLkbNyG0Nhpb
2rFToyy++G2TTrr3Iku6A7dPr2f3tWfxUzy2TafgFqLn8dxNapflSvlWsvwNnEn+bJaSpofYhjqL
ZKVNL0oqDSiYOfawvEICNcpYcdYxpvXIMWdu3OUP9VCaFMRNOTtRE9okcpCT7k5x6E2lvDSL8K2I
aSgM3ZRo4W6vdNEhV0c8byPI0t00kE00rX0WLcQY1Q9+zzkauaNYg021VoV+WAqrtS4myfEm321f
3/DJ7WAyEnfInPWQW9OGTg2fk3SSyj/OY6g0Wgoqhc8LU8FxO0xUhztRIz5TkcQmZH6aifoBYTbP
7AHOIVTT+cT8cuwfuk5nBGM0pT0+iy6gn4oH2yGjkxFmlnv7OpNt85KXwoWRWRrT9CgXx0x+trVZ
wflCC6ZPwSyQ9HGwNO3zBIcPQZomaeOjvsG3oQfjZhmqjZWR0L4XLITUsaPKJWhIWZ5WEW9e1lwz
Rn3kgYYafkIN9p7lkRXNepjIge/XWi/WpnKE95Pkz/nDkz3LlJAJh1i2IQMFs90NoWcWDoNqYaef
mHSZE0dZZayELCuA0M0Y0QQajMjLzuq813AunPl+7chJf8pKm8mPleGqlwcCb6GP3JzUNAJUUlZ4
cqfc8O6Zm5eYy1O3A2nWWDnhlVFurKK4Ggt1VBs7NAjG07SUQFhqm1HRJjEag95RTCPkhDVcZo9C
T7FlAmjUdXOHpU/kzV6ntb/Ept8a/mmSkkR6AvEcTZYUNWBSfaqaeSJtsplHym2Du5y/xc5So8Cc
XhvzK4JjCAZbM696svnbJaynfSdFHT5Ueb8sZ1mHWXL26O6zKCGDqtg6bAgyFvtjm5dcbuFUHIyy
7fUTWylp74QqxHgtPbtmAR8OjQ5OhURIu0ZDpwJ1r/vab96VxZLreSnNphLcd7Oh9R/r4P9x0/4v
4q3/su/8f9y0x659/1H+h5P29gf+dNKKf3k3IhxuH+LVkbWgoPozywQnLYcgEcFYsgVTH/aw/7Ym
OgBU2NCakHVYcqLP/r/WRDKHsbwGAQkL7MNJk/sn1sQ/RA1/2Zii9iPADoPETWsIsuV3AbybVl3m
+33LiHTO8+0Kmv1LK6v2MZjt9YusB0nPI8fux3KjAijbWMpdMtmT/+j/Agc4tWel8XILQduuDD13
TWqAGfBkJa5WD3vAvFEIgPyYOko6AZyAsG71ySzavc/aUG370UHQIH4hDUan71As1EZT7xgIgT1w
fbKTEFDVMziE3JnWbUJjCUSpyAxrl93oCa5Vd4QN5fZlVe3AMI5dIZD0X9CF8ReAob2xGNzOAcsg
qlmrc++6mMsRVLjh3mCSZVO3VG79bDvSTo6keOsyRiXbX7j4ZH2UCGYt9rz90O4cZ+gX2BvhsBJQ
aQVAzRQbxFtLyilfF541HByjJq9jHoA7bKspbz5mbyiBWs5KYG8nD5M5LXhNxowI9U+FN/b0gUsH
wSlzYaUSJcCoeCOrgCvSqsTtoCQ097FpG5luSNCb9rkHBn27KhkOm3kYuowq2ATFYU6KrSDTlU+d
Vn6110u4fKWV8om2Y729GTMINJEdVOLO6edJ7UJzcuqLdIZ31qH9dCCEL+VSr0TLzskN/HTr5VlI
UpOpEJbkrQM4a/LJjX/sGWl+Dw0f/MYvEgebH3lIksYWJFxmwV2Nppqd7S+CxzD3GprHDewxtr3y
or5KmGxomQGLb/DC0qFk3mJHdS3Y5szFWK1be+K529h+y89lUdFSwbf8qMx3COXYrG0W/sBPB0pl
aRNiIsBn1d/HsRZB3C+F8ZX2EnED6JZl77c9guTSD4pLFXKabhxlGd/CPu1allmD2R5CpgPuvltF
8EWPrj5N+UiaVLpMiUMEfa7Uw5Do/Nrl5sSTOWS93CACYWliSsv4uQCBJbp4tpa926QL+BbCmPXe
paRlsJZ1DculHPWuGUSzsvpvymNcc0ERP50zt08SkrVlu8AdM5sh2OIJbuQJIcjaMa5RobnXqy+9
PQ3yMLPeTBmE2dbK9Jft9HwaWefmT7kz1wMhc4syeHP6dDkNpirTg21zW3WELrsKDJZRsDZvpyAh
mqRgyr7JRRY+oXtS1WFS9rKyJ1ptre6cghCP7+jSgaX1mThkja3ecZ/WydZkogUWVjfWSrKk1bzU
PAmEpc7ZXdOzkopSf4KXRgo+EFbH3oRjWP0zuShnFpYn7nIOT9PCVvObTrmqiZ8xkGtsqGi6eJ5S
cEohlBreQOt/4rmyP932N9Def++2Pw/Te9b/x6V2+wN/XGouYECH8Po/cptJaPn3neZ6JG3dbiZu
tRCUtcNt9+87zfwXyVzCw2v/y1F/U8X9224fQAtB5UfkM4FU2Kv/2Z32y3f6lzsNGTY+Yp+MfewO
PhaBmxzpL7KtpfAHpmwsLK2pI9k+oX0aNsCLZswI5PeENYzMmnzSjRTI+zbt4E1zZGizIe9Ttqa1
GeckqzYqKQioCfpa4sXJUnmy8fBmGzXKhqT4cG4loeWpRrA8pBzpjDQSeRkKr2i2NiWjOjBsmr+1
Sb6wXZfmTUGEtsrZEoU4n25LuDEKxsB6xFKf0JmimaGEZJe1CV09skQfhoC5BitEHWltodkxCftj
iTlqFpN+o47IgmYjsnRrXgwJYfygujK9a7PKpZVw7ZQRwOxmD5Xtr+o4oVBPNzLvWqKQVB3gmVey
j4tyye7Ntb+ufRFc59o0LnbIjIcfsHXzR1S/2VsyGyKJaWin8WAw7J0puLOHdA7lJ+J7TGbBK/+p
eprDDSMGd3kC9OPRHDUG0a0e2JPv4ZAbIi4TVfqnlIhYcUIrMyW70mu9Ll5Il4QzAF0pKnzpJlGQ
Lq2+JsZSi0iMgY2i1SQQ6jqMKb2XxwwSkJEVHtgrWSuHTeqkjyoNh5m+welJvOaEfuhb9DHx5DDX
cxI/UIfcqfV5bhrlfnRDbd1Xk2RMrpi0cDmE+UOJRVcT2gV0K/My7xnuSXnXtRAkke+uC786tgQ/
6cBRrNFm/S0tek4dZfvuF5HY04HAImoWoDVX4RDQ7YE/oR+kHXZ6wTIU8nnZlp/9gsj8DVPWlfWH
U0bMYEwRD7nNiiRzQc9hSslia5nvib8nDG2AokaqUtfepBBMdzjAmdjNBQvvfV7/rVnxlzP2P18f
xgaEvPAeAdwjFPQ/Xx+3TkMek3XY6iTLdgk38942EalGNG3VxOXmjUhOIMhFXGwjjR/xRZFSyjuI
ydFnlCf+o/ZrF+uDTi9SWUznb58ew7r574SFvys0EZ7+4pT7+OgopH+PRnD7RZoFdtRtgsQki/Lc
kcWDzLog4NvOiznKafbZp85mifDQ7r7O62rOZ0fbRRhj+RtJT0fhiXrAXduIq2T66fVe8hOqDzIT
I1QHA4DEs50WEKryqmWD7ed5fU5t5W1Vqn56eXBxJr++1ryMO/Y0FDpTNxTbhDTpH+Ei8ket1/5r
xWALhs2oiJxkheb4my615KdKGMaPJZHQc2FXXCsPuU8kGwfFidnxv9iUbUqDOyMZ3w9VgaYlNUom
sn852v+LgIlfafe/f+We6QNyottAgPqbIpkcQn+cUnvAWpiJp7pqxy9D470WaWYflqTsj8JMIPS0
6RI3HgN9cjl91JVD9+AbE0HqQGxepZUa26Icl3NAdNPOb/pitxj2+Ddf+e/+KL5xGioSiTjd8Qk7
v2lyw1GlbETQLK6tPXxO+TbiKdfrrh5Mm2mh1+wQ16JQ5HX6u7Df/+rNwN9D0DahBx6C4N8+pjBs
06BaUHsl2MKOqmCTY+VtyK5/0S+BMVpXhEEEEmVdtSP6h/ldTZTcGlIz1usa0wr9kFVi3LmLXcXs
A+zTjLDvbxzhv+dT8toG3LJ8OKwUCLb5HYYe5Gquag8geBkQwU90SLcdkk4+s9Pj/liXLt90zENS
VliDjWVcDrEcHYLW/OJLmHTTgQWn+wU7IcltjW1cW2l0sRWM1cFD9n+Y/XLYJ8q2Hq1Upn8GBvyj
KcL/b0mnNwfJf19JRT/K93bo/lpK3f7An+MB+1/spHiW4QQ4eMMDapU/xgO28y9CtnAcYB7ixSSP
5f+UUsLjt8jZ8bHk35JOBYXZn6WUIGiLdxiKEAMC8xey+R/gMTDd35wcfzkZADiDKeJvIR5JoOAW
vz3y4+wkaNBssbWkXbhxxiW0s+bG35fD6h+STiPs8fy9CAZr2w5GcGQqfz9ODUiGVLLwZX3s75Wr
vjY3+JgVriRL16IHzmkcwxW4pq3tdsvDFjKuMh9VMiyHKqjLZ9+w/Lic3DVCwXVqikpEQW4MUWdC
CZ6NHPN8Nxhbsqu7E4r2/TL2yU9djwNMH9dESJGKowfaA9DHDmXGulv6jFM16PUaVb410KeI6nFe
E573Sr9pt4NFmpMHOXTFFmbZvSpXUG4oCtlwmne+tPND4iTdziSlWE3tW0YN9tCwOjyGbTJFcC1Z
hE7dGWPl11L0l7QOzDipkeiF0xwL9urQlK32EDjNc5kS244g4GKXcHmodt58fmTtWu99Db0dDNh5
suSXHG7F1nDH6mrXGSsfMx3Oc8FmkjIpZebvqmFfs8lBu+2sBjhb29uMbZN/sgLZEJlY1d8XkDe7
KUd2nwq8JMG43lnaSLeVUQ0YRawaNWTonlozK8FmeMuL41nLKWHudGS8iGzLm8Kj4Q1onTBRanSE
eo7CVM2viHO/o09sz71PyFnYtt5p1RIl8hq+k3Zwr7pk3DhEeO5GxZDUWIvmPlWtGRszylHmrGvk
rbUT91b7MDtjcTGw8uoaRSlS8TI8Lk3db1OkrpuZVc0hW4ejUzIdkMZAOmqdTVtdoNlL6lJv6DzP
WWt9DRENxtrI4NvOQIcgaPOVVAA8UuNlYQ/0kAdh+9Uyy3WTJU15YDYvz0kjNOMBmZIyGYx7s/fe
c8vdEpkVLZZxl5TW1i2bbVHUCRIueJi6u5vSBNeqd5feUIKq+uwRfspTVDb0FiObe0B8rzM+h4iM
1KipUna0LBSrBHQR98o9m/QFFSf7X+lUTWyKUt2rORscAhlbwZNOhBFvnNt9gm0nAtSntXnCRd6c
U0OOLyiuj1TVy77oIeLyqZ/bts23/mqxHoUOng+oh1vcDZ22kPES6t8p2HEd8q5vucGjZzg2lwAL
xNhFZLNzzSm3sBqjNapto7+zzNk5daJhaxu2WJNIAYAPa85bVIQMPmDlZPlMumbnjNkFxbD3WPYd
ws8w9b5PxXINK66+vGMh4YDYKsEkaqRWW5I3SfOWpReX3lq9ujXLWuS67ZeeaJqHiv0h1BixnFij
Zhs5pkzjUWvvi3VA2TfcBL2r6OcHV2R3fmcPz2uS2GxrEP/GYZcjEIRkABrv0OfDqaQv3CI+lYxk
yGNnUQdsDJW6OA2SnUVBpChK/mmPBpOYSdRo6HpyGgX/3ceMdUYEZB6AL2cbxD/zpYVgwaNEs7nz
XU1OvdUWlMOr8ZjZyPX6kSjfgJpwkxIVGLeZ9+rxTiPSRXNkB/uwIA89Gf2YLfeA7D988mpr3OSS
JTxSHYXLvPJ3C16rvcrn5C7rjDwu2BueGil1xXDRElfYj8aTnXIOpLmQDwB3rr7NWy/MGqmnZ1xZ
4/zU48JzmIBUz4qvovWcy8o2cuFguJj+JA6dn97+3lHcGYHM6EtZcUfg3wRrrWG4HyuvvsuF6g+I
BNHTNNU170e2N2HXXNNAlK+YmgPsEgG4JNmz0Db0dAKareOmdfTecTrrbiXhH9Pa7NwQtG4Rj1U/
EP3u+kmUli7B7k7YbzCwEeai6pro3nYsd6Xs3jtcIvZUIR2jNwurt2VB3bWuLwUnftL6p1mbca4A
pIVj7A4+lxEzwdDbsDfZVChb6QnpljwW/L6LxYeY4hAKEuXz4NrXcg4QwGcnQYxwMw43lNljVQR4
JpbF2GuLI3wYUUD2w1uVGff9+Hly02dRhpsyXx7doe2/1TBF8bYY5Efzs2GNeUj8OrKmeeMaajNx
HKHvcL+buT7m1sdIZwCnlJkzSoiZtytLmZk75n1Y186dXstuYzLFRZVrD/12matpE851eVw4cV+Y
D3+vq7na9qZ4lRqAOCGVI5uuW0ilmux5v4hmPI/WiGVinJK4N9OfPFzBIRR5YW8FTJWrYZhVbN90
prJ3GUvy8hif3VxLyvxW3lslloIEzBpTEhERgGKdF9VfbJahDBi6KTmUfZFdbHavTBwDUe0ZiKZb
f2qCJ10HybvhFdYnL8i4fxA59Qw8q8xkPetnFxDBxSlUsrmsmN2+9LlzmPvF+Uj9JQF3lXsf7U1G
0A0pD004cfFDU/XjrrfFgduG87gwuXh0axA+q8rmZVIqvC6+qe8honJQgD9iAel5al/oquFxu/2a
Zyc/CESCHxV6x3YIK+KVg9R7KHLxxTa65Vh5osA7Op7AA9hv+FtciOZzdljSlPeS9OTHtoX73ZnI
yHpQ2SQ/gx8NcF5u5hSUSGp12deJw56ojuC5lshPUB/g4CTxc1UIm6sSUY49rtYxCXSz8+uwjQ3P
qz7GMQ0vPFhfa2FKaIg2udRsZlBCZGWZ3YxBT2k1+DDKbVRC3eod2B9eZZC+VdLuj7Ne3xQ29XJm
d5mwYo7adhGbaSnMlymfTVKyw/IwwG3dKYEaqqpqAZlvDfnS0+ZiTCO2tjJb5XFl43w3I5uKDc0l
pllkgvSY+ognKIm1QhKY0ADup5WEyMHT93mocKAVbEg5ISZWMmHCa4ffBmVte+iruvxM3l5UCNg3
DtM2f3nPRlm/ITlod+h255Ps0e8wwFgKmt4w2ebkXh+GUJQx+cCPtJLpru2qYj/AEol1GK5H3HvZ
Hh8i61QL/5boubNGrGQxExi57Rpd7cMWHT5wyK5oLx27Wx5BQnImV1wQ8BG70KevzCe3vi2ewXV/
bdLxucQ7RLzLrkf/WnZJPKeefEgsCX6c/OoI42m6tUC6x0jYX9a1EJ+HWWyqBSkfNrj8G/Io5Fhi
UKdOpePDjfrrLTVmrEIExabK+o98ldN17SwDe5JplbEgbWxTpgmzqLH47BuueHXI1Ln3dIW/wmKE
bWt0U22W1C8ln+JdiDNtmwmzierRL7bDiN+eM9EuNvDid+rWYvcki38vsMqfm8DYOauLSy5FzJjL
6lvizFFvA1cSod75xXRtQ7SVaIs89MJ25h3qgIdUaP3kz+vRLZYvdZIcvcFBoWi6UHyDTabck50H
X7J5/jwJvW+FeZ2w9m6cOdmb3ujwZlLpBgvKn2QI9wsM8EMl00+5Jxjk4e4am+FxGlYqtao7sWA4
WYu5DYjc36LDHPfrOjwFBDoXotx1uHEa9Q1207ZLzXOhFqwKTtp+Zfv3dajlMYV7F40QOtDC/gwI
EMcrgxiKt1VNwdVBVrxBFnBR47x3gv7ERCtOa4Qiqn7OGbgSzoBdZ7UYuSAMnLBJjFPpbWtCsk4N
AKQ7XQxmvKZefu6MtL5206I54V3Y6FJHY15SKiFhp1dIuwvijyxKTax5iflmdFy9c8Vk0nWhldac
dfyTsvJQJ+5nlPxN1FmcYugIuEaz+oTVYV+tWJCUWB7KGfnPXB59nZHmriDSpV2yLfKlvKDFcg6j
zqwHrbL8oHxdPBCHtoP7eTUmcYdb6nY4Jmb/2Av3msyI+fNptvcIgAseJDXtS8tJ0AZM5vu0tOVu
JVMwzs3hBz6/JlYzUrEOYObWaoebutif7pciXOIQ28cmXIVzX1Xu1QmGRxT0zKp0br37WYmwDYvf
jzzLkITOZv6B3Ow6q5EDzOfdGUc0u7l6DS29wxq69VSKjwY4aM0/qsrIky8sBEeFnq9on757ytKx
47T9Va1cpY5JHpJi6xe3wvuRQjpARluHZGaI3dQ4PrRALKUR4lJxRgzvnDJV/5ADzsh1WexL6CSv
nd2es5ucOBu6jzxf+lM1lE5s6aXdZ1Zxsfs8eQ9zJpKo7TqYBrXbgqexAqbSi1e9g3jqzmJss90Y
rHHhZFNM2Wlv4Cqk93Pn7yYfnDPug6A6LK2LP6i+EMI6PaM5e/QCXSIPaR5rkT6TTfnFL/sLGNM5
kkn2IVJ4NEmSxZMRHoy8PnG/pUzzh+zUcgVfgpGCgfOIVGAnUVj/e29rgrhG6V3eSZwuB7zC655R
K+dfHjifZTsTF+nWHjJdp39rXZT3fUH2EsSf8ZYoNvRx3SybVItPVdXbYDz6gzs5h1Kg8Bna8IB1
396Xgrd6Ct0xGoL67E7J6w2IeZqD5dEusw/PlSo2q6DYe4gHR+Ks5SB+BKJ47yfkOnp2/JessM2d
EJTQneYskiHC1wEKlJVV853pIf1rivLB4KCUpBFEdk/UlvE+VhCtDQgEk+sdMJad5sp4EMor33vS
P6LWzstj4IIIqAxewCQRiL9hAh2ySTgv0EEBvLKf3nlOf267noeLWeOm0Za58Rz725C1R8dvqjPD
7fzqruUcA9AcNrka6Krt9hmTZhILlvpR7euvwSTDA3sY71CEqqTDQevU5BaHa7ii+K1eBUDzmKXw
JcNOsOXnOTlZ82kgQBJH+NgemFHUxSajjzuvCcuMmxBEbUcwKhuL1xPlZ5sHCFErCuXKfQW1Ub76
yJqov2zj2Hdl99ktfXWHrLXB/Ig3qPcr3u5habDcrauM3THFnp2VNKWlJbqNQvD3kGHSQdmU1dsp
pebohRrvoGqNzJyr/LD0Zh4RG7XcVcJ7bXylDw6M+Q80+u1LYXh2TDS0+oHjzDuN7qJ2PtLU7WJL
HCxOlW5DOVQkbDmSQwcJY+2p4ktT5uGbdqrh3cZSD4dTYB0ZzCNGkp6hDh4HI6c1NIMw2aVVAIie
pc2hQ+e692eunXpK9ckMSFWXpVPEa7WuH8XNU9QYHku0BfYCTBNDP/HVjNuuRHaQyAx35uLBGh4G
wJ6mGv1nd8jBqXhu+jjltfPUO37Wbltjrg4s1mijhhnTprG0LFzE8OCMjX6gAUeRQLJWZIa9f54N
2Mck05abgi3bBqspkIEZXifz2nULaC+J1dpiyfK97IiNznxhT5ddsARIBid+ccnRVy5APzYBm5JT
LpOAhDyjGr80I19DP4fL0TVr87iY4jkrEY15wU/R18EOuSgqzXniZFWzO50HZd9DieXCRpPlxlhb
cj7Bpadjbtbpw/UbvaeEUTf9b3rwWyt/GtL1i2NWlwR54tUsdRDjn+HBTHzsrHVvfb9p8sGo5Fz/
ZJ1UbVQoCXoE03SJK2r+IBsb3CmQj+eyc8ptsiCE3YaJfLMMG6sSHPppa9NW39r5m97NqOJK1eCp
146hC4Ze/4rgwcG+l7wRBCMpt/3R3tLgXNCD4J0VBjkteDbtNzmU3SHx+pEDSvOxudmbW+k+yqT5
IQVGIJtP50y9yejMXbP3XpfPqUTZPbV3UFGxQgj0rM1oI2HwlpOhHFw5ne9Qio6WS0+FZ2GpAv8w
+rn5OSgMByP1bOFsIl8RzOFUJiEG7ilAWomH2+qsZDsvDC360QwOHgLRz4jP04PKKotPzFrPLc/2
WfZpdl8k7vxEcqfzOSjN+7bRLLw6LTmXGxw0HNOmh55UZaAGtUSWIu27yVxHHsJ1uQq/EPR0Kn2s
66Y6masDuToxnF0a2lyJIsxxvE79D2YzcrtasI9QJNkHORjtNjems5c7xt5sbOt+qfwros0NeVWI
j9hoIdSSLwh9f9aUaVs5UCds8gmKUhumYk/MRh4PS2KwIBxY1iGZPuLsI9PiNmKOvM7BFGckajN3
UgPVsGgk0Taia8n2hRLZtMn6YLojw2MnW09ic0Nh7/Azmz71dlES1hY6GW+Bnp9LSyZ33YwGcTAA
F692Oe00fcibl3dx2TvroVUphJVpoYxyxQMRP9ci9csXLZBirTpjcqKn4Oghgwo2s+9ckH46Zxtr
0MVjq3jq+2W+ZGW23NcLhSRNqL23dV9tczu5mSvaw2CsPcENNRJa6fMFV+O7afvf5cIsLs2ocBVQ
RbN5w5ppHHTo8TbNaHWb1GIk0cnO2+cjiNSyKD1SJtKvMxkStiSuISMT45RMZEUQEgh7PV+tR3eu
j3PTsWsq5iACRh/uHSuoqfSaxzDrmTD3942nLuR53E8hlfBisjZveioipixYKG2OLT3EJC5/4pGm
d0zFYzUaOHBC8wuN2SmcKMJ9AYuTQpk4g/on4wvGwcazqvyEurVJvkuPLyIoPZaNboh5psUMxgn+
GXjRiZCAJ1OgD8Ds/TNNKfwYnKtPFd6YyDUVoNjVgr7uzB8WTv+dnIonBeMlbks5ffZau7j2dmOW
BCN0fjRWyRZx35tmkjJp94ngGAh8p9rIz6bBBxmW4c/GrnfMRgD1rfbGHDA+r2l3Jvi0pa3X49Xr
sSsSVFudnBandyDugrStYZAOxqYZFtCrVh8vyfLFbUW6pbP4abXdri5Nuc+0X96ViMJSYwr2E8Pn
Q4bk6oyAz4hHnZ6gaA0X3M3TgaBWzpQhUWeQsG++N8nvNrPNSa6vFvPwl8QrcfplpWNhYuo+aM1h
c+TMCboCIX6+ZNauEQtyolWojTtm7kMrQ367zdB3bB1DqOUOnVjRMq7N9TfaYAM5G0TZezNbOXLa
xXK6S7+Y9Q5r6AKHyi98ZnDIPZp40SCmPrxAFR0+DNyl0VAPCKMWJwmwRiyIuxhBj+Rh4Cpa99IR
Bl0B0gS5AWOvv3t96F5rUiOKkwxyDLMSrcibNTodHHJmmd9m/FTk2dlt9tGz+zuhZp6wd5Phwbja
pqcvVP9pEVDeMEp97YkYQE8XfjaJzbQimoz0hPPsCTkCXp4hvePIYMyGae/OpDV5Vj6OYHd2zH1h
FCbvKlTyJOmq55tP5bxWWdgD8RYpYuubcVqOAxNilwQahTpsN9SL/xBatHkBwXtnU/c5lyF4RSRc
W5ESOY7yz30cVuOMRParTgXGMUyNqxliB3d8PADfe5dXacZH3JuY2CAkfda+Gdz1rsQglrcnZ1D+
TvetijyMUPsQlwovr4EpDzM0SxH8FQuohr3ZTV+nEFeNNebHVVd1nCDwewqJYBZsqSJhcAoZai1e
pbwRznXv7ySbLpv6i8N1yvf4dOPCV6cWH+hpLGj0LAzdgNyI6cDlFVuSCIPZZqlRVsy2816ibM2b
J6vxGLmlj9Zsht/GsZvfu8XIr9nK9Rflq8CZu+Z17CneOPtmSI1GJYfHalgeKkEwU+7cSpXCuy59
O6GpnHiJp7qcqOTsvZOt6bFL8le6m1eeUXvTYqOsHfMttWXsB8nLEKzHVoUoZCbnJzMv8i0MIte2
ZsMLBOC4jAejuvFrRPsSLLN/ZKf8PcG8GZVjwKB7cvJD7Wb8VJLMgdnX13wWP9yVy7gxhv/N3pk0
yW1kW/qvPKs9ZHDHbNa96IhADBk5T8zMDYxMkpgHBxzjr+8PlOoVSVVRpmW3Pa0kiiQyEID79XvP
+Y510zLPsRHM0AI1aT1Hi0lNMPNA976zvNFvr0IxVTOPNkKNmmJk00mDSM8+YUaTC4d4+XpXu920
TewFHEVa38NaQnYbMRiCtIPPKEJHOUAnGHIlnsVk+TdznfQnkC/urS5xjpVR2e/dIY5faX/DLpna
HNOl574ERk14VGxGX/sck9imK42XrAjK+8WehxXSmVb3ueqLF+ZoFQ5faocuqa46/MVL027x172L
pkafE69MI1nsB4qtOG8EGKbsjf58f2jq6rPPc84GT2KusVmUeypkunreqlodIyJRr/WiggNNgEdS
w3ta3hRBdep/ZiMsQiAO+MaXsPCj6iqznPlMC34KMQK2Dzaggav1y9RejC2sRUoKDO/eNHEX9Irk
rNGgQYmfBXyXUdRbI62pTaLlpsTkdMBNh3t+cNMQZOOpQ8u7qcv8fbC9J3eqLsaEUGQjZ67p0NhO
cvp8hV/sVdk++0yHwpz7Tu2cqb0VgCaYlXHr2XUpeTfsEndQOXDmTlFcdzPmY2veLK0/vlGe3+l0
KK5TVS7PZIzw+60s2tmjU99XZR5QmkDJoZGOPlgmyeXo6eRezVm7FYyp7kxp9ZcdroVdPQRHVdfB
vppisaKZUW1XRIY/dpSNu1JhuoB9YJxIMssetJ8BHAC7oTdWNk9b0IzzvvTKZscqaO3M0c3Psas0
vDj5zt4pDyob2e1bBplIrumFYJI/aJU+WL7hnq3S2ZMAkV9icsHV1SRUt0X3TFofvTi0hZ2rvkih
T6JY2PmhKT0hDrnSAGJ2fk014+idbAzs8i2mGfmxd10rxK28Q6csrmVs1oBbMQD2iKm3cV8UMGo5
GOrGrE9zFFTXvps65wh3y64xW1zD8T1SY3kRd8F2ztdhVtcVEnV91HHWrOxzgFKILRuvX5N90BCW
mGp57GaWvqonw75QrhqPDapxY9LVI2fEDlunfDQ0sqnGqW8rAZ4Et322iYPOQeVUWzgAGVuR7Mjz
OrHhWRGd3rIPOS9VCRtOxIHJmN7dXqZ4udH/3eF4mjaNUZmHlg5w7hqf8bKVfLSMCOI+0wi0FEPv
qlXoG8FyMx9W05WtmOO68/is+/4LXkicsBUH9q7ggFDXL8iVcWgBgwllYeH/X6bt1CYXQTSGuovC
oROMs2kgb2slH1WCcFNnZ6VcbDwiAygQQ6m/pgSow0XCiMjMZpfk46XqRLpJBcsr/CMIDWV8ksRV
7DyXpyzXTCdag563YXUnPRSc1Pq7YHDzC7T5l+mgrmPlplcpdiYmo2VebRpFC2QcSwbBnv00MDo5
xqOR3UQK+5PXZjRyCYWlRwom5UJPdJgDDktTOr8CoDrEvKUn7tCNPwKLRa1InxfSUSrxzwbrDBBj
ZnQcu8g+wB4A9pBpztZTrO9z8japYAdnDlED0j+VyDqdqvYWmC0ZtoPFe3PoDp5Fh7m61C4hjBjy
eWRoc1vbJKUW8evWfvAhpDC9npqjrWsXI2NVIeXqs2uVCk29hDJ1McyMhjipn6aiE6zFEh+bUtwC
Pm7PPayQXeKQbxmkxcKX2Jn+zqts/ckRuX0MMvd1XJc7WMX4Jbye8QUBP5uykuXJros2RLIfnyOv
vRBLZRyqhG5l7r92DSLLYUrYaLMhBAjXhyplpQUZY12NSxGWS3KMk/ZzJz3uyLzVkzpkurj3XJAC
w5luG35ChA2KVzxl7ouRDT7GCxH0iApSatHiyvELieP5BdsirW31AKaXgEr4nxZmFrATzUa7+CbG
bD9KWq1KHnRdbFwEXxpYxr7Gd7BFzv+B1/ViNPXD4mMdnBt5ol1Ld22AH0Dg4lCFGe9RpfIQcNhh
Gs319WcqXCTApPIZAygsnjKlLiUOYLP0ENBKeWqCCju4+ORlENZ4UzKfUWFs8nx2vJTCCTHdsizy
kydaHZYx5ZA5bCvfOnE4oNmA9Y8EIQbRJZ1+xoVRcRCUnSespOJGlr1e8UB1+lR78Ix6Q6dhUWDk
o2t6O3B0PuR5MV0nOgolfIpj5jArosfEPTTNp2U0Dkk9VbfIRPVW9D7Lle0nN7JXBOYBn98gqpl3
WGfIH49oTOFBVldilG+eB6rQqEV+4t2w80uQN+rWQtAAEA5QgFY954CaHc3sOgw0DjNas75ZqhTo
LCNS9nGcoz5jlCZNihd2C9QCFZJazjXBIWnz17pjQtgogukLs1l2Xmd+8St7vkm9hhzTidQs2aSk
eIk+pn/tuR8WIqf2Y8GUj8a6mk38m3hswR1nhvVqcWCp6+oQyHYjOW1UPu0ICyZarxAb0oXe5iyL
oVOLY+SpHcAKbocPAKjxwlbVB8+ag2Ocdhei8chVzSecTHg+Fw6hxAW7yFY3Fk2yl2AWJysFPTGQ
81D3ckMQabAVcjrZbX5bp+u6mH2ZVYCTn9zUwU1YasmiXkzryhsrGlJ2CFYmeUCF4hwkvo3VWzNc
ua69d0za/LW894Qh7jrOeJx1/Pu88F8MOx/BNNGijUDkOILhTeasVvo0uOWbMDARxtmrJTqO3Tpq
/UNvVyhubFgd1yPdn3Umw3S+BwXbmc1XMrtaBorl5B+HAdiGgUPmlGfmtncSxgBTkNbrOPiJufi5
i5nmS8G2llkzNKDCjy8Do3gIxqg89xF+e8f1OTn1BSe1KDWoZBKaGcU55rxfE4prZu6tO6U3Xqru
FyN9bozhMHXxgQDX29T27mVaWthyE2Nr4r7exSJ4iKVieKUHNxQZ3MbUSZZzZSs4WSbf12Yijumr
J9ZAeWF47Qfwicg1RWIFW8fys6dKsJcdyESLsz1j6T64Ln1a4Nhdrk3GfnSsvbuVBxHN8DbwcYIe
YNcLzCFGquosdUhJGmSbxDHpSHuqTjA4ySBBnMUbuVukWtzHAEPQrk665NQOsfk0pas7j1O/ExBB
iUsaH1nk3ztFzptuus0epGZ9l/tlfEE16UF2tNaOlsm6NAgRf4EniwIPmuFMXBcgH4ljjsToQWEV
9tYup0BxsK1nCiL0ZtcOpFA8X+LGw1+9QY7TbCrM23UQPeSNuy6xlt52MC5OHvLkqwQBIxTAYKar
lH0o0zlBVqo/DLnPCcFCrFS3ZXw3F2zNPiOIzKtCxF1fzE7tAGylG9vwZwhdio7/AkXVDYYm9N3M
2EqM8YdSOI9U+7cmy9Ckx7uMB26bRO1FU9TX5iRvvLx+Wruh+w4922mN7NtaI6grkiEjHLGagVed
Bk/zNLUrhOC6zSWLgkvDoWeuxzi9vUdmxnATGB+9901dxHs7Xm78PN4u7jooHhZrVwvrXhhzSJPU
Q3RTPOYokQ+mUz/URrQwMyZszTOcaCNhB1YbDvAtezjts1J1xnXT6eRgYFEwNjEPyy6p50+lAT+w
ATa7VU4fb62EPlum1eXgUa9WasnDuEsgM3lzfU896Z693uzZfSrjUpS83YX89koN8R6+BukhVQZ/
OZgeqpnDnDbVIfWnKfQiU237ZOg2g6Rt3xgxE/HBDnilRqRPoje3npWSwb1Ycj+n0wV1iTo3TW0c
WgDPl9wRD85FUb7GfSKBBjT+ZZVS8almfGlcazxmttngcOnqnRkDIeiXdjkwuvOvsb59GZgsbCCK
jeEwpektsFfWNNbnkGl82AXRe1n11HSYVSr0W0djCMZ9OayVq01VRrsmusSk+MYYtgObA5UGu6W1
M6wh2FWVGR8xR9CoX8b4FrQKypZAOMCZGb5EtW1eI6Zrt65spseOquWCaz2lVgp5GyHqoXMac2Qu
pKLbxYCe6mSsD61szb3rDfkjlf6EuRBln6TJc9smaXun6qJgY6cU4vRhf4pbcwRCI5eroJniZev2
RRoGfuScbOLWaDgCmMtE3yMEKLM7q3DkmePQeAVKELP2hNrFZZLu6Z3vqnZLH2y+K7tcfx6BM3Kc
ziL/0RkkzN4MJGalh7ymYNRMTM2YQcnLnLQTFh4UbsWuwNu9MxgRM7tgILoD2TVBGnCyzWy11VcS
KhL11kQ+SX0FOt+vclAOixqark0CxBNcjGMjzk2SSZyxytbUR013hXNySMEFrBqQgofUx/hhxbe5
rJe7RlY0aSDjUIzVYGTwpqqk6Uh+caEoWKD2mAwspemvSzTq1FaFjdV4e97ndtcHy3vjzPrgLMmw
aUsPBQeuneLexg56dNx41y/+rawA1nmcV9J+Ce56V3Q7pK3m2W4ZloU2nD/rlNsj9LvCRx1i0O3b
Bfl0jiz52NRBcZOMlEPzkF+OdtDciUH2+6zoP9bKvrENTjiQiept6Ut1UcIfOE4RM+uyltR6MU20
xOZvdmkp6noRVwKbbmzU0Mt8cWuREHUc6hpeIpnaGH0jb3hJqGmx5IZWMO07PZxNvp00Ux/rIP6A
T2BrJsDs6AZcRm6AP7gITUmXj9qQlMbJ1RsxGDlshLQGTONaMfnv/bD1JiflkDMb56WL1S7TiX2g
CvJDtxgtkqocrjkxMWeCNLzJbt43tRkRTz96e5EQnubGlEBQ5c0LbG3OvUqYhsJJjMTHzst6VA5N
NDwvmeFdjXB7Puo843w068DdtRYJYi3o162muE0QkLTRpSga/UIBdmf5qqchTJjm0Yi74ZBzctlk
MILZ2frsi1umeUi7+7627Ikj8HyTSPMLwAfG0sbJzIZLE0QtD+k1ZINtN7bI+exLeB4PUeV8IveR
LbqyOTe2GPz2CYC1/ZQZzZOL8wYaRbFckwzRbaUCmw1LJDtkpRM2w8SmjW7elbvenwr/Y9F6jAks
DRawXSrrY2u05eukqeySOLUths2DzSGvOFlj5YRSVtNtXYmbfmzxnQO4cC7dkUb0hsN9/Jos61Na
1O5zTlLVBk52caJrUlODWtTD7IneqG9KgGZPZV5Q2Ccp0h/VJ2cvCWxGDSLaW4YhX2m63pMCpy68
gteDA4LxGRqQgaY9rYOnsuExwXtYXsjGz44TJmDc4Nbygh2HtgcD5C/IKeoru5yzxxTdLEMKwzhV
EvC0bMTHwZHvTUD166dVdiOj6rUvevuK48r8wZQyOiKhbu9mpECHDk3LJ5czwqlvlLoxzca+HYEP
n6WbZZcdN/eGVZlJRlsQIpDzTeZtNZ486DSfgCShCkamEUwgOe2epp81t/1lJZfkujTmMozLdje7
cRa2LWY9ANjmh2zyPmXJoM/DSPfZLVB1T9zw68yZA6DE9l2p4YmvHDTrLa46qEFpnTzwvm6ZmVac
LF3zhDr6Mi/Hr5UznhYd6/NsDpConCGbj0XftEPo2NOXsUIPlhZzRZNp3tdR3+6cfv5seIMOu7Sp
74K+iRnl6JQdSxR33jDTajR98izqIqB/rWb3AdYT0Z8oELaFSY6P9PIPCDedN23nBMg2XbbrtN9/
9ljg0Hg4Sw9HiRkqLX+aVN0imkPqSXkNctcIhZV9qmN4JO1o+xdu0n3pijTSRxpQRN0YvffACUyG
wo2HfZ1xd9K0ecsGBo6jkfLawLzcNeX8VBvWgvQxdbaB45yk4dfX9IPsMz02luP13Z+z5dVLkGcy
Sg46Oi3VgyfgQG06FP7HbnTfkj4ILst16OFPVfVUFuTNQWQqt8vAl1rl6FA8L2b9TocvtWvN20GW
z7RS6QkvFZhpS5sIs/oZGYkVaVzilkEkVWeiui+Twjvq2qH9MlldBeMd55A1DA7TdVyso7d4r5w9
mB9r9ySs/qwVjknmp3Z/dE0nOotc2QdYO/kp5SBL90NEp7m0s20PHmqvguwMwsbHEqF9+hNNCWvW
O4A68bZjLUPJKH5op5XjkyX+bbRoge7EMw68FQtDqSV6lAVlR+UHGucFQktKhuK4LD7MMg8FtknR
9RFVINpISQPYo9FO7SfmS4WAKnRaSPJFLD4MkRsfLBmg7x3pNLJ2m/EbfROKI7c1H0rG+SBlQAN2
rtvdF11AipgF7TCdrmoveYfL1G8ZT2aXjEc54OWjFWbIJ5o19Fjh8m3do79ymht0Etthyt/xgjwD
hvhEEGeOcE71J5IRp6M27D6cFkfs625+xLw2P0+JcYMcm8a0Fzz1KYynrDZfh2Bh66I+AC++yolV
cHKr6roq7IcgEB0CJ9Dz7ILddsDbQ7vdeYJnHR+qivzwQdX3kq36buzy7lASXhiKxMxAXbgwR320
Ubsc4s6TrJo79AeQBegioqNdZ7IzHVkzmwOg2vk1U4VwVIX9qL49IFXl3FvIOKAkzAvIUao1KelC
BRndxo2Gibga1sad2ZpbA3yck7buLujhEgph6hOqzvRIvc3S4y7+MwYrm/1M0dKDIXJUI9CrwM3B
g0YpXhKDwFnIc84lmOYq9GO8BmhwNXArr7Wq95V6e0xz+zUmm2A71PkVnm3zuu8NAc7Sjrgvcj6U
7D9gM7Ba1A5VDToRZry6Z81BlDtZCucnZF2eVM65LmEESSaa21Eq66bzkd1b8cww39BT/4yQfDy2
QzNdUn61zNiM92WAel8pYW15sG+aTlHvzFBlZbDWW3E5HQjwGy/dLpt/j0r7/9p3J9bwv/9svLv8
8uljVVffG+++/Yk/nHfubxjv/um2s5xvdALHIy/YXfPrv4Px2L+tRmg4E3C7V7vdv9x2lvUbQTQI
umwBD4EWivhbMB5ndVZ/Z7aTLjlr34gFRJdYa8b1j87rVqN0jctc8OSk6LyzIY8/F9+IJZBG18eR
cs7LdP5arlgTw0McvGMNBnZCs8MPixWB0mcpLZahKYqnVI/RpzzAnr5rPWrWKCKdAGwwx9VdSXzN
W5wjPoatR1PSZLp7SdpiXu3jtlyqTdkJVgEQIAwTIfTRURwgvDCrcAVdL5Pu+9dCBc5TVQTZYzZU
+WNUDZTyFXxGNrJxpc2jmrssy358LDHfXRtDP2sUiml82beCPjRm+CjZWS5Nd2FMTDnoYWMGskQE
WZ6hNiNCjhzXCWGBzdZzAYH1g6Sn3BpVNR1YQIlNEUAow8CeOHEn/ao29Z2+QUM4j/lrnDafi7HN
sx1sgZDvUOL2gEKJEYhTCVNtFTAqlDGUVXuZ6Z+5KOetRFwXDqSe0CBboNrmEY1Z38JuUqlex3uZ
YEszfDYtxGqUrxtqeEfg85oHd9tNpklbYqiAJskyeXNwFo0UqwOrHw5JbYAtVZaxsRK/sLYirjLG
UdoAz2XDPNrGKLHcbSKK8QH3CLyZzjFvLNNgppiQZ015WAdZDoUQVSs1ukAl4aEPvU+7an7zUWIF
B2FKirQITjUH9KAaw7KoGWXEcR/folR2860nvIhGeN6M0Pg8K3mdEFrP28rtckbA00gXhzB0EDu1
V6oje658L+ohP5hAHtQexVD+taTA/kzbNVMXS9sVYptXhvtFtk39VFmUwWERDypGPzgZzEWCvvzU
zqtAtKQ93x6ZAXRXDRtEuW9TjnswbeDaI1LN27uUmqmjxQjodOfUOv8qc0Wt7rDUYhQaqAqIeMm7
RzJByocCPmCxgwJKq8u1GnXRrgCfiSaWfSCTA67Pt+Xjb62RV+l7S+f4q/5f6x97h2WHOD/R30y2
//qv/9cczLjZf7WS3pQff1xG19/++zLqBL8BipCsIWJdNr/ldf9uYF5Xtz/YL9L9zeLIRRmBx9k0
WWv+27AsWIYdxCSmFC55VrZj/Z0l9Buo4LsV1PIAzJA0Rd8i8EwW5Z/oAKkmi6TMiFYThm/B23Qd
1KtAqnGCBNMsblHYoCwYBn/AFFNNQbXJ+4mBPMRiRm5Gg4ltY+Bc+9oYiKMgCjXRdSbrIWIS09NN
VDCjVpo7ZQNNrch5R62NUJn9PFnXVJFUZycv0XtbmHsejGoYns1ZJc6WA0c2U2fICmdp0MCkcE1l
3mltJC/Vsjirf9AHrsXMzJw20FEb8KE0bfIjOcxOcc6WOkF70bUT48JAYJmeVi0Aeie6pqlSrUCH
bbhFqDXd6T1CTueCOOssOlDl23I79s2yXLRWu1KX507kYcArRNGP9IVyMk9T6zFAR3qeNBI9tIpW
xr9PGVV1GkMR22hssgLVYw+WGguLvbFhqxkXHs6KfJePifUwCD4kPeR8QaDNFO+7J+7fMSp+2hyt
FfFh4oYPMIw57MM/OdGLSACcQPa7Q7DdVMehh8VLPYvRgclS4d5lLI67yDHwzMnEu0bFpN0twi/Q
4WL0UHsGVvUXAejs/N/v15Yv0HL7ji08gZbYM3962miFxGUyIr4q+9y6FsiYSa4cQY8kk76QZKPs
f30P/s31YAh6NheFHiKtnzLwSKagBF0U15tQIfa6TV8jn+2o1HX3Lqibf0c6snDhg/s393z9+b9/
m3zBS4ReG0oy77b1c1hqT5/TB1Dg74qYj5Yb8XiB+CjbRmlU/MVHYwH586VYRiT2Z5ubyQrxPbOp
A+UFiMDyGe4R2QMZt35PxwZ9y6/v4J8uw/ITgAM1UYHCXDDXO/wdGioddZ0tcertYoMOGtoGtU9i
skZ/fRWUCj9+HFs6mFwBPkK75XI8IT9eJ+f0NzJrZpgZRd0QhO7kGNMOk6k1XwyWTtUTBG3TeS1s
QzDqJpfkK8WAbEIQsLUfAcVv6WFsCtsZWIWSfJpuppGILci2ox29Zja1zSZGSowSmSabjDYgRUaM
haMZV8fcqY0vzNtVeRXEljEc+2lxP9ijoedw0T0PUM4i2cY02Byk1cRVkbKyaKcnQcMfl/I1EfSU
6X8Gy1zuXYemDXKlgcAU2ldW8TBaBmuEHlqOVlkhm+CQdigT7ipDQdcjLcc1B9xfiYX13hni9gxj
BIrv1jF6A6x+N7AA07Ukfv0bPjbB851HYAG2ce56xdHAIxVjdivrGkWQC/5ALKytO+32GX1oLH9I
Jnty43kSy5IxQmwKne0HL23wi0AnmqPLkr5JGuKRXYrraDQbHNllNAxbH3GIg/m0q4pQMV5Sh8Tv
uupsokt7gQhpdDvOyWn/MgXSf1+gKt45eU5O06bDbKFvlyo3sucyQCpxZ82qHx7NgHQLzup5nV4t
edUMdFmqslhDFEY3pWHrSCK17C6a+6NemkGRDDFl+XOMviC7V1KrhtkP04Xrpa8MeV6yqZ8/OUVU
8aNoXwU3Q+9G806VfpvsuaJf03kkq2m3pLbzCRdDQeYaUsZNMjRICVvYGM1ngrNyWqGZjv3+6Bgz
zpyF9rkLW6BsDePJ6IvAeyJMi5SeNO1RfdXpEuDObuFlPXVJX9sP2FiT6RkGc1yFHVMr/AVlMZC7
4hvzcFOopaLzDw2tiF4ozSz3ghRN5r4uFPbqje+CAJ5jokcP0b2iCyQ/yrj3DI3ZeirV+9JIOZJi
ogGAMxcM0GoyXA3WUrfGd29ONdESVspoae7YIfnaB9KniBMw9NmJLSsLKfn8cVcm5VheAGz3DnGC
63vvB0k8UyqPrFR8cr2Ac4eUudGGgdhC89MDQaywt+5Vu/SSKU1ev86SJ3O39PkYb3odVBOCMeak
QEbiKAoZu+PByHAHri3eNqJzpG3GuUUD+gyGgpGOG5fZypM/I4k3K0KewslyUuR1fOAg1H4nMDGN
dktKiNfYOwY3XbAzogokHf0FiYJJWsRdIJNEjwVxE7t2lSTzvHEbEM6Xq04q3tOcHOZjIhvnnGn6
OjAhVfCW1l7c7Ik+QSEOsjxr9kqlnntyS4VQwVvgd19I4TBcpA1mAJ1DXXQlcxp9N4PuW+eRmY80
jrXVmwONKLO67gbHa1iVmjonlCqKH9EJIMyIlcEW47PblDlaj8wql6sZKWNhkFDIwJkfeXH5ivnJ
C4/r9CWe7JTD5PVkZMQ4llObyuA4sXuwDtlL3FKnkx2LF/oCVKRCi7Lrq4Lpa+GntD6AizalfUiZ
S4j4r5BXP6/QFnmyHhHTjs+G40Le+XGFZiHRFQhpIBkTcG80k24e2ddtSwcn7GmcNc+40kasyC65
aAfTiOWb5mUJLpF0DvoSyZopDqqa6N9zlp0DciNx6D/9eiP5aQPmPGZTylJnkBpvM67+iXRJ6y1m
6giVJhkr+yaYzBLVLOYeaxHGX2zAYt2Svtvsv13L8tgW1+2eUvynLYuasmF5gPhqtkO1h+lK95eE
vp0tawf5eJDeM72L+DUZ40s3zLAGAAjSMGlOv/7QP1U56w/CKXU9SvjEmQvrpw8dKLOz9EqYp63q
uUc2nPiTzaqIlA0TYXDpt5H9V5nMf34aKAaEY6IlCVwf2NFPTwOUOtuw7XEn1DjvdMUaW0z130yY
tnnmBOughQTB48garCXud9UHSAz8BExhdvU42GEM9eQw0Er8i+rjz5/FBgzFnaPyoDJdsZ3fX0Wh
FjYLRBjw6bR51yLTOI1G573/+ltaa83vHxdL8pdzYGNCzMPJ9X68itXJcVJFQQNKMelyAiY0TlOI
fVAH7BMrYpas1/T3t/Z/TuD/gGb73f3/E2P87qP+2P7QyVx//x9HcPkbh2/OvTaL2Qr94v/8cQQ3
f0N/SotS0r1c8V08Kv86kgsfVRGdTRqNNu/9fx/Jpf2bzaCDU4bJw4PO6W/hWH96Gi3PBnhFeIRD
m4Cp7dpY/f5p9GxWUYFBbte1jX0lvDK7SE15993NuP39sfuvqi8RuFW6+9//+NNFeHMdemM2LzAr
xs/ISlwmueE7VrsbC9CiDoa3o1KIl399lZ8WJpoL/PUrlo+YeACEPrfs+4+S+R16RRNcGbGX5pke
7SPzinifMj7eA04Vv7eb/uPpa92BvnvDfr+cT/kIZ9c2/fUb+v5ynZ1GgLPp9MU1jvBUBbAO/FmQ
8OagWhFzekFWN87G3qoOv/6g//7KvNu83I5HV/rHK9c6MmfKjnYXFUNxGbtDdbC6Ec9JT79NLUgT
HdueT5nTzX+xLf+04X37zB6XDaAAu5yiflqHh1kQ+Fxw5QDb/2YccX8ODQrCxNfxXzQU/nwp4fDE
EODAM74+Pz9+yDSOSILrfGCOdIe3tUkNpYIO1zApDLtf30/aAn/6LsFpuwJKjiVNz/wZsFlyuui6
lBZT0XAy3Kq6Ly9S6cUPqUjcKqQQbN9wSJGpkypLpNvZH/sTgpvyrVARmXROgjA/I8zwSs1D9Mwk
Ial37ZynX/1iVRKBeH+ZVF4TwDWZ+whwaCZ9NkzUG0yja85iYMK67mVeiviDjUvrDX9Y+hi5YCS3
DoQtsY0ircFzFR2Tri5KpBMm9gTu3I9b6OrCNi8BQKXR1l0izdAyciu8/srGwkOwxrPDhv4eLW1v
h+RnFB2/Ktmxh0QGX6nkA2Prqm6mE6+6mKCoyo3O6Jm9LePD+RWWWfQ2DoX+oDsZffXqeCi2PeiP
z7StlDiNWedw/NNF+UTXeYElw7EQaE6/PKW0fB8xt9lP+AoB41WRy+BVQ8YiIoY9/TXzxfwusfpg
WnXGTFDnlliv3NFAbZgxFt/M4FOqMObY0u8cf0gc/hJnwkUyaTKql67TO8R3FLS2uwD7MgHzIJ1Z
epMo5QRSiwMQ6NwHnKt2VaPn98at4i8mgqarIc9UfzBblbzAPksfzTHFV2kBuXhctDVS7WZe8RnT
BR16Gl/mFdklZFEizsYJbjJ+j1O038uSJDct4omLspE25iHDwPPTtkzu0dXQIEBHvxguUDc97kl/
Zkgz1wKy8dDOu97B+Iqy1b0WVtdNmzLIgs+Eo3R3KRYi9IukqeAWK1r6oajwyBwhrbNHo7Nkz3iL
3SzkM0UBwlXor5suIwKuaXJynMk5cc65RTLqXswD49m5aqYbCb+gC/FmI5hNwfIfE9eudzE2uh3i
gT4/6nFaPuM+qYbNNC+6Y6hfgCKdR3f6itmsfi7GbIYE1g4fDLNlYl1ViyORZfgE202icV98B70A
oUI1TsPMG+QHjt/F1mpEUe5TVkoiYhEoUzcPn3pfW/etSexkWi/DV63Ra8SjgPqkksq8k73oqstf
v+pyXaF+XLVxcLFk06N0BATWn2Z4oPlqS9Nh3c0KvnMXbNSMezV4qmDVAagOGd9tOmKHjR5nQPXQ
qHdUXB3SWBVcO8HlVN6QGLFjGuVHj7RrYETsMe7/vsD/Tx31D7k2Yf/zTPjhY/85/a//0378lH78
vpz69sf+KKdIbOEfDxS9pMiljP5nOWVRGAVoS+iGQgKntOb//JNuL38T9HE8vnCamI4VcHr6A8nK
hMNi8afUcta2Y/D3BhzfTiLfPV8c1CnbbOYWAF49PGw/HdOgNcSEItnGplACiW5EfMSXlBB49KGI
Ii8mh4VOtlCusflLgBfC0vPzQh9PnAZWF0SIbll8JSNvfogZwVl7aevsCGo+O8hkwe1imCSApN6I
8CkNYgVMPYYVmc0KWkPWxp+dKlYnSqGnCjv3tvXN6iyY75pbFBvtB+SO3k5WqfE5oqi5J8lW7Edn
yrbc6Fd6gNmWnEWsdn4/0hxSFe6qps3jjxPw0dc5zls6Bl5xz6INPDPSeX6CwzBv+Uou+bkRM/H2
0TNpG+l8jXUFrKVoqUeQItq3TuSWq2PH3jaRNd45lpMl27zHKED0WT0cOhiHFjnJCCjnbkWK0aYn
11bopcxODWZF+xx1YAgucLxgr8TEkD0w/JPDwRqnucFCEuVwXfMpPdScf66QI4JdSCvPeTEZPE1P
0unb6rREGUGndES/RIlbHOykMEkB8xO0UYVUxdOU1CnLgwiYmfxfzs6jOXIkDc9/ZUJ3bMCbgxSh
8kXPJtnugmgLm/AJ9+v1JGclkSgua3ti5sCOnmEigTSfeQ1sQDwXD1irhdkPWp0Z14yAN56Lj3SK
J3RQ0M0SyHD4/myHjz0BYERntOJWjLd2j3ZB/3uIR5JBZMJ0v2oxLHQElFvtFz4HmsQw3nFQFeeD
RWawLQgpy0aDLtf4lX6Nz4ufiTUEuSS6SSgJloA8TU8r8QSPTBe5aHttGkVgXGNlgwD83MsGRx9p
A44yC13+HLhFeWBW0DWxSdscgSUhyNg7aelf+XNrYpDu9n0IMnd0P4WOT8Gwdf0auZJ5jFoCPD/4
hg6XUuhysuDSa3qnu6ryzoYDPTb4+ezCuBP6rgf1BKORiu1aQp7Pr3GLt/sPri16lhYqNvYXx4mn
rTOHAkte2fTBpyDI/EefoOgGyaxY7vS4y+49d/T7D4QshXMcwqppP2Lk6H5EKS/9GeuFZd/WZV99
BT+GAt3s4UOJLmuO2OsYEH+PpXDuEC+jCS8rTSQbSuxZ/NQOXjbte64bAYasGH64jQN3IKMuSK6P
8cyPtlY1SQ/aV3wZmuM8rI2q4YruAH0GFznyHeAeHKI7FAajyxmmFd521CWRlRoTM9k2hYYgP37u
w60fg3k49BUNwpmUMNhZ4EDuKyHNJ8ehjLkJk3r6UsiesfuCOHHdZjLb9ZjB4nTqd8aF4aMSWsz0
PXHA6K3HOplCUF/wJp7SWOmHEO4kxwSYtr4ZtCqicB8NNfajEW5433R/gISO4HAE0Bc5x+oiTrO6
PbSYYYzrLlcRJ3qI1a1vwDzYjDPaEI9QJWhfouIhQDMatWHfwjhTuLDJ8n424GjdtQZKQtHfm+pR
gmTpjhWqpvO6kSKeEJfxEmRoMrffJYZJiRSsQyC2XVOi2lsZbvytyoR9KI0hvp2cUHcQHe68T+RG
KfY3RWBr7XowUKxB8guN5qjCyRFnn8T+NVNgvavM0bwInIGWcRnV6W/PH3UJF6zM51UXmJOE9hAj
Con4PlpuWDxXGyjlQNFQBhMHocsKk+syKsB0TebnmSooVOrZLz/R8HK+jIbs8AdsXEw5jWIaarD2
YStZKl4GIQNPyo4GdBTFW2t0LSS6Ehvp/NqWEQEWnAZ0butbyrjBJ42DtVoN9Mr8XdzZ4oiCVZDs
/NrAkUioUvxKDAHcojqt5xyygN0XAj53h3unmRR5sZ5CjFJ3Xpf6JDpzbCWXYP0j72jWQdmiSvZs
QNHSHCs6GMaAWKYHE83Xz4kmnHBHyyeeoXoIvddWyTAZDWbCvjs3A+g8vXevqtJNS0hWVIwMscoi
JBcQGgq2CQA4F6CtiR6NDxUyhaWMU1QdTVpY3XmDaWXokNWOqHsUOoeaN9qyRQacn29CW88LHH/1
Qmdt1I3ZggjR0MuBA8qrRRTNIo4Wm9GzWzx7bSW6VVtO3WRkqFqdrk0uReMKob3R1LeJNPi92zjq
lZfTZLfFikNHxhsTDV6EI/NMwex8m/pnuNIbCa5/E0XRCIkD30truBROHKLlnFiZO2Z3SF2EvrOq
bASV8HvFV8qh7SXB+EZjfYXWbYykRGF8dQZqFA+Tp9HVQSwdsHOEFfoDWb1XrhHrB4gF6WNy12gn
dM19ChBMXoWW7UGvcWjDHVDpaX8DTGoftTHoxi2yV27EA1biVwzkNtqFhtvCOZxzlN9KazS/0oCJ
50cNSnIBasvLhlUPKcTZCzI879ZE4666jGyzydYI+mHNFVX0+8CMkyzyCdC+cte+1kJUrVsePl2x
A1t30wpgjJ97CCrQpKfGnbvbjvRRcUgjkFVViq3uDiq7QF14QLcOBiiidJ8sSJPu0ZonF36lLqPj
lHCMXA1C4n1C3oyp5l4vkty+oW05mnezXghrPUJqz3b1WLj099EAADSc9ObXqLU8dBoxwYLp1cD7
vxmAEB38YfJvO2YUfKTrBQlf445wbnLsVuyLHPZfc8yaTOsRZaYCXdx2mQF2wx9051YvPOzXZtkJ
OOoq3v/RggBGWBn02pe81iJco+UY3Ti9Nj2g9xTuvNjm0MRoN0YI0zaxc4RvZ0rzq5E0MXS5AGbJ
Vwx0k885xBHAxHCZFTKbTuxRaFGd3MMuKB7QxjSdjxod1gmEK2qD5gXnBo24vHaHDridETS/7ZJJ
fUR6sAi2ZSr6eNMCQINqxupvEf/OPVvfp9WQzzsffG5G15lyjVgn7IhkXOe1XVsXka2nP8CmuXDr
+oiGWsxanO56McbRV4lF7teULrW1hi3Pg0LkUN80L5xqWxLwJsfJ6lvnMSo0uEzYpjqdgCSXIsgu
Rjmiv4KdyZXEvHP+YPhzZDzCAtTT7VyXgQfJOqjNr4UZ4xgiJqe4w/jV+5rmtl5v0V0zrb3sUNJB
5QzI9ZY+GV1UZdyT8drmAXiiZYikR1kCx0ROhzZ3UMsOZH+IG0zGISaQba9ofSNSlqdW/jlkbevX
dAYbZz8iNBofUYxSuupuxUXgzl4Kpy3vO6ZoIWFCa64NoA1YkaOE9rTJ3hF1xdfGOJifinyERGFo
4hFdB1zoHNxbnG1X08oH290Tg3cGF7BeEg238USxyvV7euuAnC0SuSxoPiE6V1VrO5YSP+XB8bQt
/Hg3u82cqstuDcNBvUNmRXCYk0lrLyb8CtaC8kmyG8G8XISAgr6FVVv0azAv/tea0hV9TxaN+wCf
TmQbPfTAW07ZJHcEs/lvF0V1JSZGqSWVdvu71J3xqZK9se9pocSH3BTVh5mtOu2sqWWJJh5Hp8sU
jpHZ59s+TPT7kO7obULj7/fcpAOCf8Ip0beq4loVH2D8oQaAbrhp2YjLFTaLRhtilj4ad0ijKcpl
sGqDQTe3+LXMEYJScxi5Oyqe9uVMbUmH595b8U8w57Wzg8qKipppxw6XrRBtcERhwP1call6WXao
HcEk14cO5fbSR7Yy08dvTlNPNjpMNWWLjpARXSMIDoLQOmy8KzCM8bVmKLX3sm3ALrWOQNqqKKV3
R6AefAM6UOI+3U3OqrPwDAJCIdk0VkrZa0Og2z/GkKjkASnh6c7tlXXXFNnpAWiOZAcoz+Ct1zXj
90xPg/Ioekihq5Ymc00TxEAZXHcGWSL1IA2xHSovhs4/crqfafeoMvDLhNBTb9gwST6p1vr2st2T
2cZowtiGBmEHbJiMaOL36CiUK3kBz9xRYR6pvndzf6ZMrEoZr0bGf8ehToutqU5zUqH6Xhaoy4YQ
oy5wiR/HnNslm53oIUXeZ5PnMaMLmAyAhjVxZyWIVaDTaw5n5r6o+5tUJz1l060jwua69EhfPwF3
NSxZxJPXldDDm1YT9i5sp/b3ixLB3d8zetldWLZG1TC0x2nRUC+29ZPq7ZyrTGjQxNoZqaJuvLoV
0FzdJLhCXV0JJWL4CeBlHnkLBHKcKig+4agT00B7BEwbV2fK5Kfztj2V/fuOq7xelrZXXYqlQW4n
JeQIyHGGSwZfoBVz//683xrFon+kFpVOK3bR4ssMpJ3xGcG5zNfnI7mRTZwTFn9bLP7HNseiDs/L
pU0ZQNfwTbydUO56/Q2d0SdzTNHJ1l1Sd05x0/RJXOrpKZ2iqDyzZk/n5HnAQnl9lGnArS5Gs3yK
BF2IUIKGsyZUXlBWWz2sYEe//+4WvSJm5WPga9M8cWiiWcsWCk0LyZ3H3giBxafQuxyC1hB63Eq3
qgKB4S45155a9BjUkHQW4CHQPHEtUt7XLzIwvID7VYi17xbtb0worDsnjvtLXGPcR30exA/unHGt
a6zTM+vx5BsyVVqJHpN1dI9t8nro0tXRVpxsSglZTg8jAu1GtajFKXWF/6H59f13a6iF9+rgoTPk
0oSjLxYAWVguTHQ7KpEYPgFOb3HtdAGCqmgWTtMTXDNiLcb37kMndj76NZpae6fxwpukypLP7z/I
yUfmOTj8DGglZgCrdPHGp1ZPTUtzBA4UNH5WQzGTRxgNAdVarzNcFBC2PLuy3jjvXU5byzTUgURv
8PW7TnCMQaVs4DDqHPSdS+BVxjpJA0ds8gKNiX0Q+TMCABn0TPE3S+i/36uObun0BAG9EuScnDuY
nak0GImlvAeCp0MIKzeJ5re/o9gmj/mjt2sp3oTqlRmm6zJcsFhUU+tKfbQNRMRJUS+lRBAf7wb3
S97C6Gh8ioNnBlycDWpArhAOPGq+zHA5YBXArTYlus4lOrwHmTr9Jj9/qi4WDZVj0/O4rVVFGIPU
k/POT/K4CrR43WWi2jZBiuSH3cbeuhywmHL18dz1tVgwfw+ohlPsJWD4iwXjCgxQ+xBLnSayzK85
WesnNDThmcYOxnCUgmKaRsmZ829xIjAoKBfSDgPwKxHC8kSgw9HQyFHIRm34ifzbtA5K+TM3UXp+
f5W8MZCjLKrYiA4nu724pGLEOyuzQfliYlusAI+h7IxvCf5/2Z82p1Wr2IWmQA/XA4e9hO8M+jDp
CZkA1jdVCt2bSaGel24C9dP7s3pGLLw44tT7AzXB5U7jFGneJaIhD0HdtpYbrysYg1RC0gJxOXvo
+uu0dub0Ipy96N4q2/BmFuRbK/p9XQSZV8zhvrdzN78GZZkP2/cf6/RlK44QJA1Dt+G7uYuXjQKF
XyGSQZV4JrcLdcQhcSlPt4H66c+Hslg55Mlc1ScvO5nzGJU5NA+Nun/y5PDUC/mE6tjTnw9DCMnd
ZRjK2XExozRJ8XOKqZp3Rkrj18hzDIp8rKy6Jv8HLw9+HzwBi5XKIloc3BJiDJI4EX47AnF+zFhu
4BYg+6p+en9Wp1vehquoKITQBICcLYaiypIjBApoklgnPVBwZn+PPUI8IuOMocURXTuQU368P+oi
H2DNEoRzOQAYYYF4y5sJDqAWKm+XNSdcgHAXCefN4Eh5G7Qd6zSOh09z0oBr8OnogGwWZ+LVN1an
x/r0CdAt6D/Lb0nGPPhYDqv7v6/MO0/Pza9lrmID4Qoe6P3Zno7GVAEEwUoIsCJf5h5C5JWEfaOt
6mZ60tDyWXdu9/RfnAWnA9Ht84is4BJwCype1cs0Cw1DP+rjiWrnPD7vBHpn/2gnQGDF/lUFxb5u
Lt9eV5VjoviW69qdexSm7eljPcqezhU//emrc4mOcW9nrTCv5UIZus6PLKPi1bXphdrbQk8u/sne
ZiEoaBvoOE5sb/Hi8LcgF65plfp2XF5SdP0pLLu4TOPu5/vzOQkcXBr+xIHE3mRLZEOvv5ATa4B0
O8odqW2kB9sZ8Lo7e1K9MQi26tjPEmv7p4MgwzQlZeqHuCMWxQO+gi0K34O9++Op+CqXBm3CEYUx
6eupiKEEN4emO8qJVoSKGele3clzmeXpkvbU+zIB3VocFLb6+xdAWOLbBOYnwlxm6aJ1ZTO3fi/t
lPA5yFoi+Pcn9eZwoCOBIRKKQM15PRw6bEXo0RZiuGF6yoGgHOuJgkHueuP2z4cCQ0wkSUrrnGxW
q54nbHE5FRqRheMmR8znUs9In8s68c/xjE6WBEUAzIxtEnQdetYy44PEEwCcgTKRhmgjaFSCtnrM
4nt/SiejEDXa4CE4GFgPjr1YEhh3Nr3NMKtELbeWsuummvw/fnGMwktTeEeuY+6s198Iy7deye2G
q4jUeThIxXUgVxbeB2JJuz5TdDgJwhkNHAeHEAE/oeNix2Lj2fpuVIc0NbIE3Qj0LqHk1x8mo6fl
nrrRGVPmt94hhCEgJdwUxHWL8fQ09Wu66phRqLoy/iv9ZgzQ9vnjL8W8ELlgNejWScwUktqU8MdC
fBa1cLrUxUg66IdjPf3bpvk/JoKn88EQifoT8RnVG0dXocCLDQypBjRvAuHMFLWEQz+aHXrnvgia
1ftTck5CGZaEiswC6kScF8t1gZY9Qj4xezdXZ3ePutd1EobmdwEg4apqrTAGRVCVtxUWbXQFbRxN
jGhKgXg0eopnSZylaKy1xKqrAir9pT4JeQXEAWkOoxPJ1sBF4EZ2vfPVQegGenmctzce+nofkUWj
dkD5cXpyUcStLmvEMbOdVwPhondrJwiqE+LAjHVI/uPMrSP0XlHKPtDE/FSHyKZfiNCJvrQO9OCd
qbKspxH20A2FdZRR6eDgDu7oRfs0IKoX3bSdCDE1kbp1V0cm2oktmIYr1JVgIvs2QqpIv1sudWVI
mb/w9XRReDIQcd5EjTsijjeV/k2XtMbX1NMId3xPUv59/3O88d0pO5CSU0HjYl3umzb3W+gyHmbN
ETFsm2kF3aez6/h0d/rPdyktRsqtoHRfr66Q16G7JteD7ZeUk6x8DG/Q2SSGHLTwxpiq+fhn04JS
TKIFrgpTecV0XQyIZyQ6YXCHQY5k7e8xgHWUF/05xPHy5TEKBylVTipk1KyXIODU10CrgvhYNaNF
KJ4QZs3wlR/en8vysmOUAJgZFUAOAkpyi+M6zBNTYqYX4iEgy0u4gFEFIzEkAxBAd88kGm9MiQyN
DUroTyC8DBfQikOtv5TaCksMHG3QQcXyGhGe5yn9EVzxsRT8+67qwn+nzbD/Vd58E7/a5a9ST/P/
FBza//X819CkFRXj1R+QYk666V7+aqYPv1qZ/6398O//8r/9y79+Pf+Wx6n69T//x49SFp36bRHi
/C9RiT7f9j9jGXfNr+JH/NdDKbv4V1P89a34+df/LuCJ/OiSH39d8cd2+cv+Rjh63r8cjm0g75SD
DAyIadz8TRixgn8pKhwyNJRvKFNZfO9/Ixw1w/gX7ChKcvx/qmKvyh//hjhqdvAvDoVn4RwFfv0T
CYfX5z3nlU7Mzm8iK1AQx+VNmSYT6nxo/K4tItzHzPIy8AWG+63X7XCXW32DtSeU3xcv7o0Oj62i
i/9fbmFUIPs2BXvQ+QwbmIsDQMMNKR/tIMUJSAImvDGcq9z73gRXc/rBTrFwbO5b80PdpQjeNSjk
c8mkjzVheJJt+uGLdIZV6elH0XxvzHrXUyPK+oMZorI7HkXcH115X7T9rgf/ONgkyOmVGTzWGPoV
CnGZolSRzVsbB4xJFigLo8ZJZzyt9mYYAGY/d6ka6gx4b7rqI7y4vi0UqQldma734F8nN/WKLv4K
57NduW5ucWa8zz82NLHWQJbPnLTnRl6cToTemh6OjBy6UgKxH27D5nNkpNiAJr/liHDqufLn823x
3mQXsQoyXaMQFkNWx3a7q7e7boMzxyrfOfvwUB6Bsu/OHMEna/j1aloyGBETGWhfMGJ8REz9dl6D
JzgTwL45hCqu6uxH0qjFgjWQDjc6Eybz6P2Y/WTrOndRXSNR/lGkX97fHM8UrZMX+GKsxWrJaZ/U
YIfTdXRToOfz09/XT81hvCz3w+fiJvoVXZi3NirOl8V9vAdyYD2OKPd+ev8pFk3Y5y2qKJo+zTvo
LbTWXq9ZO29lk6Y5HsLaFvMg/yM4HpQb+mmL3lMMWBmdv3NhrnqLi5m/GnOxWoXRuHpn4uvdYljY
J3KPPbJqb5WYTWTz7swMT0ejjq1TEqFGjz7MUrym9TXKSDmaU16pwbY28/E+Qkx4l02xuylKyzog
AtXtcEAR12DV5DqY3Olpqht5aGsLzWbRyluXtOBWS/zs15S59p+tOo5Hms0O57PPNwB7vngfhqMh
ytAkGnJXMf0EYpwNHuvhpYVqB9LzGq5pUeOcOTJexxiA8F0fRjDDEnBSCzdUwPPisNINEeSGKTAG
ih0ctuEj7eiqJIf33746BV58aprXzMkJ6GNyBUGkXGyofBr6NPHb6eDCsSOjKV3gqSkQhsdGx3V8
xMjqUqHmdRprLohyfXbDD+8/wnKJW8ieKOIzyTY/sbMXJ1VXm4MPCtc4mNLttuBQzMsWa4mtNOd8
7Q/YlFGDzS5rR0+Bopi0jFCS+NB2aXj7/pMsThe6fKAdKM7BfyDtp0T3+pXPZdAVUQsjrrPwvSBs
rS8xXa+PduP/suAGHDqkhc7cwYuWh68G5fqleIK3F72PpfpdaZVpp5FS7XD9Ew8AmvVdIoPsyTPT
7BBbViNwXpjmDZmQj6lcOmF2nVhtg4bp3Ff2ShpZcSa8XXSa1TP5ED0B2HjQEeFSLw6d3tTjcqiV
SgwJxDoRU4ZBSW+tEcYNd4Amf2ZDfhGgVIGYGxYfXVC7Z4raxiI0gZnIaQC/CYIvVXUE/l9/CxDt
taE19bhz04BmqD1gBYpwbq+XwK/L+EPhpuawa5XY3oqiWgSnbvLLqzBu6m+eLkrUKosBNlw81uH3
95fJ8zp4sWl4NgrTLBUbmxL+cRevx4awqPW12e+0BIrEbnaD+UNa5MmhcFrxwXMQulnpdl9hUIzu
5Q/ybQcxIc+CxTo3TXrnC4F226AoB1uvnqHzmRY+nX/4lOwk8hPgJUgosH+cRfElQKzLA5bvHjgA
wiswpeIzKXW4GkUE7BzO6S6zUJ3z8fVeDd1YHLvBcbdALIN1AiZsPQdhtovBD+zx25FnaKgny149
HaUvCPuE1Iog+vr7ZpPVoutvuArBg9C0m/n+qktic+cIKANZGnkXpRFahzJp+r3vN2KbRj6KpDZu
Dro3DWduIbW1X35S9Tise2pUiusEruH141S11QEe1JHFtb0aaeeo3nWqWmHiX3jmw7wxlKrBcaqT
EatS5uuhdASHEuSevUMwQ5hs5m4zWI23FZCs/k4g/2O56mQTkaJSeFNNcJ96M1CN10MZbV2PtZOF
eHenP6YgSfedwDbKtAp0grvCehoa2/qaImhAywxF8SzFrtKpQckPI9qE3lCXZ/b1M0jl9Ys2KKFQ
cmDqoOHdxRkL1yD0PQpbB3i36c+R8haK1M5RKftjhZKV+zSmdpzHHfZnWmM+GROicUOK29g4JGJT
IeJ92brKekX0ATX0oq0uO2SMd1mOE0rNPbw1+rk5vr+ZTr8ZT01jUVEcWSrP9McXl3HOveWbbRIe
gGPMVwn81NUoa/2ANeBZ1rT6/os3RL0UYUAqf1Rrlx22bkJZOo3d4IDZen2Fx5aH6XcTyQOechXW
aUEXfXV80f6KQwseW2pkh3Kaq2KH5lTnrd+f+ILYSd2b6g2NMYuzmCIrZ97rJTQpOlRbop5etEP9
qRzC7N4enfa+ikcrAyhiI36aOIgdQ+pBz71ga2FOZFf2dvZ1rQWYm3ZPpYMvxrFHjwOnpl6iSupU
LSo5Vh5A0QHmeiX7Jv0mnNQpD55w9GoP+rqKVkbpnCsUnVxuakYB24G2Nw0lYDavZ9TFBbajmdKD
72Jvh9ukB5o+ng+63uIgJvJih8HGtHFwPEFCCdo1IYfcv/9a31hPpNs0MBSoAJDlYhd04ZSNuWQX
1P7U7RCNmkl/pX2RcIedOW7UHl8sJ2I7nz6JOm3pPL2ebl6nqZ4OunZIZRVvpQWMHuRBtkOYVdvi
Bgf2sNQ/6RD1z5w+bw5MT4hxnyVgFuccRq1zoGECc9AdGEBlJcw1fSJji8MGmpOiwEGuhi81uWl+
ho28yCjUmlXx298gORAbizXLTm7TaEyioy1L62KoKHqHctLvipYOfDLKL+9/zGXYuBxu8THHLkZX
N4uiI35M/qHWY+codTffTcR2m94Jcf808uzMZ31jBRGoAjoAh4d+s71YxcLquUJkFh2ROsMfrtU+
eUXq3OgeMsX/YHq+RzcMPAo5kPl6AaFlYHZ+aTA9UhIkMOAHIXD+xZv78MKidP/g6PMZqOPpB1S6
qEqiiuI07Y/FB8xshCDCmsnFZjXsebePFoi/dTP49i6TuNy8P0N1ub/eIgyntqGre+QZy0apZg3N
YHVpdBznTH7ji+Xb0JAPFWgc+BWOhWp6E3rkYHOwKrX4zGRPl4/SLEKAicOAptwS8zTOOW5cNe8X
eeTiqAGUgzDbjzeNpwJIfK02+jiLc/HX6S0DgBRWt4rxIQ+fFBxTPzeMyY+OflTBHAMBKKkxagjH
rhFGHn8XhR890Yzwp6NvhsZFPrGZKf8V0ZcS1dfd+1/gGZqz+AQ0QIF1QxbntLAWkQrn9IgFcYDx
KQSGzWC3ApILQagb4+5hTzBP26Jx0OnQnGPQptMFBCGxq8Im2IceahR9n4f3Isv0NYyc8sCelxcY
nU6fhZc227bQ260YLRfj1rS6y21fHr0ClnVeTHSrycCO3RSJO2MMretusvILWvXGFvpHfTFOfr6G
D+KdCSlOPzu6WLSWVXoFQtFZrPEBHHszI1N0GGn/N+bNjKN553wu6hu4XmeO4jfGUmEL4a0CK8Hx
f72FxxSfQNEU0TFJvPgasvJn4LP6pVHhKBgoY1lgZ9v3v+gb16xF2wfCPnpZShhi8UWT3OzmqAui
I2ypn5VhRQe3i0fahn5/O+uyPSAsjIERdOUNehXeVVj+oXKRil14BIJN0jUFf1iGv2VCz3I2NfqT
fompnRt80yQC3e40Q84ZsvTMMXJ6JFtcORSwECtm1suNjGRHYeGmEB/9YpIXhpbU1/No9ri5T92Z
SsXpiaUaBiCRmZmtNJ9ff9Cpm+Q0xEV8HH33IlJuuyl+ZRvMw/J9y9skkg/DB1cf3E1t49955tue
Hh6qMsWp5TrU1SgVvB4emJOl9bgOHisEpNfFlPjHOrLibRlgOMR6nw/tJLTvbZ8bW7/ElrkotU+J
29NBff9JTi8K9Os5usncQBaCG339IF6q0dTJ/ORIc7jZGEKbMf0ZrOteVAkWYGPVnZn66TdWAyos
g8JOQjp4PWAIJaydKYQdjQSHQy2w28sijz/XQ+Ue3p/aWyOB/yZiU+pbJ2j/LPSlVtRqakMQbE1v
tA5kJ0hsz3p3pr75xmpSr5BiC4VGMHCLoyhorMEeUJU/5mXbX/Sh85jrquDWVtUOZPa8qmJdHDtZ
0jEph+TMWn7rG9Jas0yyQmqez3X4F7lVZdB9DgHYHvE9yrdjWJe7OmSiY4mVK7o6Z4Z7FhB7fdUA
3WCJAmq2GXN5MHHM1LScyvSozVa8GRQYytEb/Fm0NjkIMFM3surTCyPpp31bJdp67CfUQrsOpjZC
F7tOlygOyyT5rssGhfCs9A5T54QbottwO6BiesQa0QODUfv7Tk+jPTpX43U4a/4air7zzem7e6hX
zdP7C+aNE5eJcdA+09JgqC02QwRzqZVFmx5pfSoxAtfY9JLiThwW0b7Fjgt1Les4jJ3c+KAotpgw
62dixecjdfly4UxxsZE0IqK2OJhabZCGPyXZcQwNSK5UuDeVOVr+qmyNj9Dq0lutnvi48VjaByih
3ZVZ4F5goPC6R54Dx9gSLqocxLxtY8SusBEa1i5Qk4OvWcGVZkcIkhBnXyA6j+VZk8j7sPfhkWqa
jZppNXyz+O3CQxyudWf9TGJxeo/SMQV3Bb6f8t9JKFyrUwXZ2PQ4GHa66yqj2M71hGdGHsHRbhVB
viqmb+9/17cOgr8Zb4DCwTKpv3+xP8BWasiDdOmxdnFO18sRjMuMVEnQOOfAvW9sRerwCPaA7CVM
WCJQkqiVRto1rCAk/5TuaHTJAsp3poUKcpYO+ZkbUx0si9WCsg9bkLsXvsQSQRrgv03HhRVrIBS8
sewmwR62bs4sSnUbnYzic1XhjEBReXnAaLNXdRpqL8dwcHt0BbDKAi804LTu9ezmIriBollu2D3h
mSj7zflR0od8p3gDS2oN7sE9gg9+emwNX14bhlZ+HMqguXt/gbz11ehKKYmm5xNtEd1NGJRS6NDS
YzoGxraM9PB6mnrtoHladu+GbfXnly5HNYABchZKKc/YtRcLEuCSaAbJ++wTRFP8Fj9DHLYxkGzs
FYKFZ0Z76+sRa9D6JLKiD7aINTIAP1HgMZrXGuIyHmS26ZxiPuDOs26M6dqtx884jpXbf/BS6Yc9
w/oJttSnfTHJgBZQgyVjeoyxEN2nqVfvYLhK6NiTdu0lunP/D8aDRvB/WQTqI78Yr6sLtDT6ODs6
SLphvZoXVyEoJqV6IvZ9OQRntt4bd75CS4KeVVcvYfLr8awiL1GbJgWi8KkhEiMhSLREjx04riOe
YyXmmUZJ0TWID1SP4jMhxxuHGmE5RGw6E4Dhl6F5GhaunEY3O1bMjeqMg8lx2nwd6QD+eRzFSIp7
4lH8orX1eqIxPewgww/9aPRpuEVasDk0CV1zzxPZme3+1g1s0sUE60pd36WD9nqsKe1Ho8Vr4Rjr
Xfw9s+b6OE21t6vntD4mrqyO0QijaShnxIUcu/3s9O3ZxEsNsjzuaE/hOqNKtpDUXz9EBakb5fAp
PerYMkMvbqc94Xq4tUQwYyvbG9vcE8aBtR/hAgzPOUJ9h2UQVodA4CL+/rqGE3ryPNCo6fBa5LtU
qpbFHFuzgAXWs3ZAJM0wVh2KAL9FZyuXbS9G/gRHFfvQoa74Uzlj1XvXDoersR6cL21XjVSbXePB
LcbmuhubCcqXHM1PKX6WFxAOrI+TjSgC3sRdfjf71Pyw9IpRVjT7qD/62Ze+Kz6YZiNvMYKR/o6e
p/gVJsUwbnFHRqMoAhHNMZJuyB9XBvqPH0xUXW6KLm+3KEloH4RtV3eaFePvWgyiozXl6FO+qm3C
000durhHJYgr4vw7F92mdwtATrQj/RENKXwgd1gR85+Hbd7uZVpXRD445aQ0uFqfQZ0u/1FaePgJ
kXDjoikyfPerKb/29Tz+ZGuzosKJmD60O+AMKCXKnWucAgTo16J2r/TGqK5H3BTSjZWO4rPZcho2
TTS6ezqPPNs0RhKJDBvDbyyEg2+IvrYfBXUeb2M4ondwIOy0h47HRuYSDSBYmYkwvgi9iB7kWCY+
Jj9u5q1qvUseFJtb29N988fVLCPEwmGPXQ1+Begi+pwGEkRXX3XI1Y1IF32uu6QYD+ZEG/aGkvvw
vdb9fJvpoWutgKbBAI1Szzqot+7dihEvxNUQR/LSp8hTIDxDJEa11kZZ02qS6ZOf9dl3D126buty
33yxsVuLMIFxpy+B0bneBZ1wO9+gAObdVPMUf3OyJAyOjeYZR63B6hB1l17ezLjGBKtADHhqNDXe
vvvCKf0fSSlGPmJeAvjRUJu/DkYXU95sMByAq+VkbEcM5PxVIguPC09LJ2OjJcH8IOyELqoMSz/b
Zp2HUUQe93iLWtVY7i0n6A7QcMoPGLK5xzl2KDelrn4N27j6gH9dgzmlrGlBeLiD3CP7gnBT0wZZ
t8Ij1njUQ86UQ5PL9GrWG/3O5dNjfxSOGY4fmoYP2+QOeryvEj06SLdGnAUlOOkjte7d2q7w7X1n
e2G/ioa6qzeliUQ6K1joP+M5zAAvoZjob0wZVZ8RX+u/R5CMA1B4oL1XbaNXX3BzKH8Fdt49WM4s
v816giQVTBk6b92EF6obDektdhsTKjCT43x3ugFRVLD3erU2gfYMrMMYFODoNA+yJlNfYWSNMVMh
Hfdbi3CMQEE1Lr9laTakWw0y/2cz89I9LjLCWlk+lPd1lKjfg+kZPWlwQjYZcWl8L3OZ5/sA+7Z7
2k3IjBZZiVtqRmaDgUhsf0xsz79AUCEd1nliyHCtRUWPy4RpF1+DgRLryi8THKiqZIqSLep61kXM
/VGCqKgnLJLrDMEbm2v5szeJOMYvvGIr2Qn9qrXUIU/uZCEntErjRMKCR2OYTljq5nfCKtq7Mo0w
57NG5U4BWuNH2Y7ik4bKyhHvYDPF3QZ4J5K7fXsMhtH6iIdK/3OgEgykK4n6aG0kKMOANTf8ZD2H
mga2LM7ll2bQg2xtgQD5GqVW0azMYfbrHeDo/0PemSzJjSVZ9ldKatW9QAjmYVEbADZPPk8biDvp
jhl4mB/w9X2MmZXNYHUmO6UXLSklIcEIBsOdRjPgQfXq1Xuib1M29E/TDO020BFFTdCjhR4FvO6k
DBN8pyZ6sjk3O+7U/qmrkvJcTFeKqNu0xDTGZW/dZepi0HsL79ruVq28ScxJPKSdAHGvD1y166Et
9c+kXazvQHfBcC0inm/arE0UXAVZXxG6Mlpc5alIbzjB4zFYLGMhR3iZ4/cJ2W0JuPRGpiJjnx/H
LJcfIwDyD2fWJiJvR3wnftSqhEAaABjv5m5iztsBKpsOtEfGQzEQDkh0boxQPsEa1VbcdJJ9CIJ2
A8b3xW2pNv03S2QMhtNndbHMYS1ynD10NENs7nKnFTCFlQmqNAbUKYwwvE0EI0kBuBm3cnIjElOF
2N441RYsOpb4DvSPA4dYV26HxSAfOM2W9q5Lh+TOc0fvY+LNfICgeiwt75neMctCm3RRI+g53XHF
VsMRH/kyr4Armq/sT4jU57jyXtQiVhY6XH02A+iU0bJy84HowwE22UNWGPFrrjXJE9++dXyEKT6n
JZ+j/RKPnkNoEzfLNSa4/qrNSB9Y7lDKxxJr5OPQFQ3oxLGQkMBmqYjQU0hS9KOKYsRPOmBDPLMM
686dh3pTSKEfi4Y4umCQZDv41dAr7cqdvGumkxWxoREnjNi5JnqC9ry6xDOS5PlqbklK9gFoFLul
JAbZl+BXEnIiywFgjzfFCS9Peru+q7XXcYy7zRRPo+vbmoC+BBh6OnAxkwTtGILMuWqYAHvbdS9J
qjLq/twP3OL+XNn1a9k03UVQIQ4BMyM5+naC8Ezga17iYBExflC9GbUX9mbck8v08a+j1H/KkP8v
xzi8emT/vpt+W1ffh/a9+9kyj6zJT9+7/j/+HVzgHxorVfAVOB08m5Cq/zTNK673B8chvhk2IPDK
MXD9m2tec2AzUAcDj71uJrP38TfTvKb/gaMLsxtFoUdZzjf8QZH832g2lhD+vsPlz70v8zL2vNmX
IeTh6p/n5fy52KVLHQp2kOw1/Mt5ZUDUNqGYHpDdbq+RuD65D+EQ2apv8eipmudoamzunVLfjZLr
m7S7cCFyj3s9vfvpfbz5S8H9c3zSL1IYL41Cm3UhDCMY+zGP/NJhkS026T24pM0yadErYKuIqLsS
xnggDCPfiKmL5crBMbZz6kUtjgIuI7YcK012akTeHqloYtUYA9GHCRl0fleT4A04rd4KbVpu9L7X
jlz1SXqT1UvPtguAGM5aasOP1M7UPmSOF31eQz9g6iYAjfwojzQkNHBM//iPqv1ZF/vxR73mUHkY
GVQmttcFjp+b1y4Bn5XEMlonqmI/SM6OaR1FMgkw8TlbG6mcxH9l2blKrmxaZUhfr0GKIMPmBApl
WTnpSen17JJGlsbmnud+Z2lSCyhLftPV/2Ld+/FK2SmnuuSD4R/GL/pk4mLbU72Ujn5a5A15eOUj
kSirNuGysGxjupAe75JVLNv1wv7nZfGEu8sWpw7zuo9Jjh10ueujOj3Yy29NaL/0j7y6q1GCro38
Fzy5/0Xqs2tpF67MrLUQXX9f940MEc1wYxEsuS3TfASrmV9M4Ah7FCXtaHWT9huJk4ngn/q1Hy+C
Jo7ZGUEtWCV+FeUqoIQmfiPiUjtbKU6VjGNiFEtXYM3NX2KSI8hpL1iDKzJwvBa5064KgdiJH5dr
TnLeVtohbxixdc6kHhULFEAD8cwYibXvCGW5m7oKH1OtYDqui3yN2Vi/MVJr2hB7kwYie5u7Vgva
Ws2eaovmqSNE8qmDSBuUzrgpJt0MWmV6SAgYOzVTSU0284zmiTKAJjEmAlJ5nALvGGvnPbNiDG9F
rhfrSNERTO1xBLDMSiPb902xoag+pnrOM3oazQXPqKlRtc00j3Xr5YofXyO+s85yn4cIA/icRb3B
y7Aw/hej8NbeqK48lmLItCVtTiG+yM8V89tEavebq+XNNm0iVGz6k9CwY5UMwUU63MsNISVTYXU1
s5Wp/ARtoAWNlmO2LXh/J/gCPgH/JP6OXpM+qRmNJymC03aRZfPm2a15VspiJrzUnTe9PkQrRuHp
jvai3ipm071HbhdkZVodSdDu19Azyv2Q6yyrYo0hdLpod9Dez7LKy7DDIngk4yTb1HZh32lWhs1u
VMRqtsdkk8xadSSML/n0+iJf6aRY7zRF0A70BYHa40ulG+3adaJpow7z8uIUtWBbyPYg5XltmE4j
neXSed4bWO5X151ulpkaLxgHy3ioJ6KJXXd8SCcpCjIXZu8hI5n6Ky7Irj5IxbPPBoS1wOtQDhy9
ilejAhSRzEfeeyIc5TnWEzIccQqW9/YsxnCuNHtjtXW6kbK/n0tRr3OHjWcCpmFW2HQy7DENwN8y
smgLjXWC2R1BTpa1svJSPkSp1/AGNakhF3fpp0ZbE3gq3MR6cl/npSYrtyYcNfGUTyVBRS5ll9xY
Rv0mE3YY7Jo3ecnVaWVndrRBKfoGi2/VsPyzI5imvURz/6E1uh5IzHwsq7J7W496QLswriwql1Vh
981qyQjMTbmQYEfrB0att0mT3RaR1d3knRuarU2eSL4Y1LsiWptD1H/PC+vG0qJlMzXJuRTxtE6K
1P1E/f6mjH0ajFNc+RqpvessBWQ3QB4Eg5G2eP57gqWTiLmL3ukHOUbJlwG5+sxZo3q+MiT660TM
jl9rub3WiJTfYoxJSb9cWi1MzHjetRO2S0V4nzyqO7+z4p5eIZouAiruOs/S/mEuWs+P68a8IaN4
Vc34wLysYKW+tcqaJZbZOCL856VvVam64qkh30pAxR9G2Zi7bEzsFwX/zJsgjs+fPTM9RmWnGtBS
8nJCgEGktLrlrta95SyJSNsUuH0ublN9m8X8HHdIC5x31rETWrwlIi9aK6I2n4jz7u6ThGo6KpZ9
XZbRbS4xePblZAS1Z2+1ZUyDLCJYxm8hzW5zL1Ny38rclC65ToavnHv0DXu/ApGIeNFLEct4y7qL
sy76iRgoZLi5nq7L2Qvm25Y1aWgiUjwPVWbsSCLldivM/VDMwxe5YtO5NluSYBdAjSuyDokfju08
u/G6TgnYUXnJxHxso8nZJR3HmGtEjc8UrtkndjmSE27kh7lT8jNJtPYzpnOnCppJVocaKsHaNdPX
ju2svFWSO0W4zdmMQVUuYzFgpp0qOJaNGTqU/A9EupFHzZt1RxByHap6161tO6GEUmVE4IcmExFa
cXqJk8FY1076XDMwS8FPj50IUVmW2wwLD2YPspd9s9LaTbY0NqbOvsVa05GmDxUo4JooA8fT69hX
4sIG21ncNmlXws0skx3tV/YCuiZ9VPNK/RLxMp08vfygKUwP6IxiZ0aKxdJVUYRV7Ok7bcq+PLu5
h/EJAMIbXpYfFVUS441NyrI5sSBf7fLKdvyaZuPUONoABXaMLpld3pZL/5SZtUvorn3PYyrZG4bU
VlM7yB0ulbWq12JvE96c2d2FWA1jNc3GWaQeaKqutkggbdudQ9sTSrPRtnm6OAczXvbRqN5WA5MD
sILCr+2plwTJ9sotkd90hvYcBYZMAW+2abKOsuijguYZMovicdfYxTYmDjKgX3xum7h+15pGsC6Q
FasUc6PvGSOu7cG0NqmDoLEUZnaobNKVDDMxtnbuxdygpr6S3pjsTOLkb83ehau4NMUap+tMkAGh
roXbmpehxAcekBuT+zz5xi1BSfmBxXvrcfaq+ywpne9SV05tT2uZaTLQ5uimGUey3PIi+yIFcThV
KE6nLHLSrStR8BwSJxEEZWp9Vl1afDnxMCEE4sBpBTCMqoT2OWqVeiMzT3SrnD2wOtQbNV58RxGZ
s+tGhC6fUHyOLyYJtLcA9kb3OMagDtYKs273QGBtpawwqwFmasZZNVd5NCraph9lTdTugKfAuJ9T
p73uykVFFW2WpmHsr6SV7ltDT3uLu9srNoMwym8VD6fixNrf5Bzs0mj0QHNhIZGg42QiTK1GVQOV
C6jeVp6A4ykkac33onLKoxYVA+eTVwl/tJnXnnvHqO1tjAMW5BKL8fFOVWVjr3Xs/tPtUM0Nee6p
5M8mnM44LCSrnMg1iL9wFXhp4BFzcw+EsjPPXOYDDUwrNp1MqqPldfLslJL3Q59ReX3gR8ZEAZaN
x2sSHvhhfe6eTa3QHoeW/Q0Td9xZVC6H7mwpIYnm3rua98a2dWpjVWWu05GGtwBp6klDz1cV6VV8
cCpLjU5Ofr0xJOZqWGYgxmMXzyJoDUduIq2UxCGrI2Jgq9dLvUrmLkaeQJctg56J9aODIKvclOYA
cX2w45shgbo+zlN5FRbUwzKoxon1KO1YTHX06qQtrUqPOVmEozPW8ypBWktACGTdKZbCREfvRbRX
SL3d57rTqKFNkP1OVPZ0b4xms7+aGC1fV5EhklTTt60JU5h3gDptqCJBDZrZdzVRIXs4SdRmSzlR
PUltHS3V+CE6Pd0Pi6IBWonS9EbXI+O5FqrxRq1trPhflg9YussqcuLq6gStnU+jwkQegD0x751y
um8jr6Pvqp7Kpq3DyEufU963IEIwt/XsnCvWc7ckbrCYBgXrCDaaPShmEXl3NzbY4Otq7o/L5CzB
kDaT31dqDuHEbqq7iFM222b64gqaWK2utiIao0Br4iLMgEi0QWVFqRX0tUX+BiFDxGY4w1iCFVnQ
ZyKAIlstx/N9SqK+02/BHieZTzBZ/n3ywGuplJff21hpDqqLNkckeblrhV68JLC4arsj/m9h/y+1
bPGg1DYchCJu9mL0ON8d1bsg/aU76lYnIP9wIkl9mQfpa60cN7bB6h758kQf+csyV6av6xVK4NR9
uF43vyQE9+1Yu+mOXd7O34sse5X52LH/s+goVbWA1dy1yZud1jTAC9ycUF16/T2LinI360186onu
2KbR+Bg3rfWI3LqspyE+dZUULxrkm20lqRZCWwz1u9IndkQfXaiPlcuxRpp5QlZa2trZ4lc27g4f
LTj7XoryRi2UjHzluTwJqWdZMPDyY1+ga4SshBq8f7FFbWO7X2Xu2WE59ftRjJurD3WvSjUhIrCV
xomk93aFsaG/NFrJIpMwrSI0ESuualxBgLfsXPE9ZfLqQ/4N686o/dKoFc/PUT3fvKJUQ9XFNBQB
T0XnBiWhkjj9nBO2z7SicvuNZXLTOHIoL3MttpW+UI44PFITB09KnRWR746jgpTulUfUXqpPVwkb
gwxVrSVJyRTKZzEO8pJfzRhNxikXVf1XKjWIcOhyrsd0weydsFV6aEOyItm6N7s4WxXF5GmBM+fN
JgYpBNfIFN2J9/yrUtO5YlnX2hLYqAaVoaxaxawhcRdkATJyVBiO3HpqeTv1aRHmufscN9DDzK6h
mDTad1YxJ1ICuL+sUUQPkSxuGRNo8Huc6tHVl6ZE7MnnlzjlrsRJijN9aDzI7UUhPzhR2Kno8hCj
pOrTL/L7FZoI4AVYvmfTo3aDm+xiDuAwSqi/2NVzEY5Mki0rUmApvAjz9aAmgcQlyTrNnAxKWwJc
u6HkpPgej3VdJltKuvxgtvisml5OD9hQdoXsj63WFPczFjRfL8p5FQmbZi5r6+pRLDWUWMnAx8+Q
YW1w94px38s8fYYLoSO9mmrZ+rLV20NizhzyDac503iLETmjk7iQxqpjY/CVJw7JYdmob1ohe1Dm
oxqate28Y0x7EsR8naE7Zx8kzXcHACkTYPg8oWTtdnGR3ZsK89EoGRtro0Ke2WEDzL711MrPiXSn
dWpP8ROFrXKovUE7inKc3oelay/LDKQafzQPXF5ZnuxEnxomHmuD8mGp9W/qRHAfmrNw1yVLw2Og
8jDYmYWjHclx1kOMR/UhzfTs84cM9U/Js/8d81IwMf6k1/0XiO49ygiWs88f0Su77//x7z/+/7/o
u6YOpQ19Ev85EeTsbeCu+WsmivWHY7CY7LCh+YMVioHkP6lvzh+M7Ek84SuRq34Iv3+NRDH4fkSz
WaTj0LqqfON/St1Vf9kLABN0zWBjORq78Y9ovl9E1G6wWpn1ih6khlLGwcJIyO+TSDU+q+vuOuFW
pU7ERdrp5btWVpwzZpcNa8ONs3pNYRcLH9rElBO8kV9r+94tJfKEZF+NqUFFoEHMCzhMuaLqgZMI
95vLbDVayzYnjomBe+8qe29Q0p5YC2tMrZ2hRtEjOQ25F0oAkFNxRR6JFjQO44iEKCWV4A0mkI3W
pKtZw9jzzS4rMsV80boJx5PWs2ZenbXSMYf71Omlmflsgcl+pfe2XTh+3Ndx+WVgsmLl2mu8fNUM
Ri+3ZeEM3R0G2R7eUZZY+A/aVpclqa25tL4M0jGIWdX7QeangUGReuMCgvjIEBs1tI+ZfW/pD7Ji
9tcU5VDtcFU0+mbunYVhVBZpelB4Y+s2gTK48H38knyDNyBA8wMz6+7SUMYhNZCPMtHkOjgwv3WK
/VRHxplGzx/JHz/qRb+ZVZ720vgc0uQWnYuqoasKnlsDLL2qYY177un73Kw+KXo5PS5J15Jw3bVH
AvKMlVUnxOt6ypGX9RzlJu9pKppTl5v7MYsPNAPvcjrz7FxXVXLISzvMG2cIVDeadymqkd+aiXNn
99bRQ2q3dfdoFvNq6c2tUwPV6WxYL7l4mpfmJHiH9RNdR7Of2o6DLTERkOgAfGdKbtFLsjVc0Mzw
a/afpezOS6Rb687BaRpRIq9MeGkvi1nLM6HS5nkYtaPKvKriwiB4cZvk1v3Ei8SyEj/ZCQ0ZM9L8
ttRHcHwzSx4xoWnx1LabUs7xSmKVCkjqfmTwJoKR541f6gm5xoKWrOmjPYVRyxeC4GN5kP1QMtHV
I6XoPcneod6WTyLvY5IpmoqwhsFKA3uQosEsKpLHkQp9b9uIMNrcuInfxMlB9T5Z0Y7DCqMFj1JE
nSCf2uOkNLDxWIpUFX01RXvwL+eYdXtrRRaH+VDHnhKvhAq0MNRIj/A9LgQe6mKbWu1dSn2GtSqq
1mMrzyntg+/x6VMO1ufRwBTAZx+ivQV1m9Rby56pe1n5FClb0EtfbfCJPmrFtC5jpffLqJxurtAV
IrY0M4AZzLWQWgTeWUa7s3JBineD3eFUsN/Ef5z3TMiXA94yY90N/OB0SD303PbNQEavslMb7Yw5
qvK9Oc5oYVPxoeHa0asm/Whlbgq6ruy7w5xfBJBVMChYxrGfhAyvEX371MtRHmyA3nZKUWHmkiLc
aAoIp2wpufmiJ5DGCCRYxNSuu2oAP1wapwzHpG9nSnTqBtMLgItZIX8q70ZPY3NEB9Pseo0l/T3X
iu+ToVVrwZr2mY3jotqa6ORH2HzaJitg8gVzwleDH3HCCVsepnUl1vdOrPfMmWzSSYCBWETy96B/
+mlVDcQhY98lVDucqmYzY/nhZqsGanPG040bLt5MKwIibhyORPdl5aVslC9NGS5dIr7syIY9aKSI
bzdz3T90tN8hDuiH3AHtow3glPr+UW1qgjo4a4+qFe3j1nyZnapQPq4NdOLbrt+69S7TwHKmrsqs
Vosq41vnkZ2oTpV7ZhDnnfCsn6nvcUalHkaKqFZuTDvZt6k4p+xtHjjP/UEU5qUYsWLlrkJHDDEI
v0BvAu/k04ztgSeBoX1VWe2FDFKw84zNZzuV0VebOG+FR4LO6I2IJuiMi0p5MsvoORrnkwazcCf7
cnnUK+CNauQ1iI7GGZ4w+3BJTQBh0Ikyf68jpbrEFb4j3FNp2JrVNq+yG7Zhzlig2OCqc7dfj46i
IU9oXFlXHheb9S4uEyv2dc+CS221ocing5YtJ9icxor7iV+ypfqMupMGptclyq0WN9aBGSs9L19I
Tmh9j54SuovKT7ptbll54CmwlN1kopxWN4YprDPBKBAEafDCq1w3bUXDkQH0GTQOkvuML2PBh4IQ
20GRmJ37yEherWh6cazaOc7eU1812xo7iRwRJ/CsHZcoCuZs2Q2ePbyUBK76jjfsqvZoLTvp1f5Y
NJe8mXmaTpCKDYtrv26e4pYdlTiSbqDxbF+xxXmAdyVpar9x0g3UvbF1kgyh7gxpxt+N8bMQxYp5
Ku+g0nX5TcrhMOfFrddPPquBmz7Kj46jJ6EqmksKOADB3lbfrI7sUq86FolxZ7vvghX0Y0xKjOww
eS7RBcPASa2HbksLB8K7RvWCrFB/ePFwEWBjp0Q7QTDbzxmthY5hUoKewuMQ7TUkbGlU1AF1mKjT
SUmHYzxrQ1BpyuM8W8A1lUvD5m8QV8xS9PiTw3eKdw6A8EC3kgtJv8UazMHRVb6EdjtcmZZdsaY4
eB69hexaOxO+AWLaQ5645rFuzDIt0nBq8m+Cc7IWD7rx4cI/H2lB2uw7sMVrBNOF2mCtyilQ21ME
bE4CpRZV/EAGCreZxlFEfo8SB12nBUqSsnR3bpX7Ummfm2GHcLiFfcCRHIXx8unaStAKsh8cJRxk
sy6yaVtWw9leOHzelg5yISeKY/NstxE53DPRmCdu2RvqyaCgR0lb9p2x60wDe4SoiU2ahXknNnE6
7jtdbnsNO6fzrWiti5saN0lZr/LGBfLVcRkJ6otXSzmWhrmgY6gaJcEQLqN3KofrqficF05o40gs
WH8yv7cqAqeupzcDzYWTxnsJTDFoF3vVRsDclW7lKs3RgzTPpGyiuap7r75duhoCmbknBXOdMJph
pnARLqj3vKSjvWm6hPz7mMmGn2T6CUoWdMbJ41pRdXGbeTm1CDUyE1gL2KOduW2I3d/YgivcLcbG
wuIlR2NDeGqooTJLCHoCjPt+YjAROpHcAK+6TBLhw260qOfDFjyG46W7XRpF31nE2uyB5KSovNSl
LvDNputO7KNy71f9SzebTAkE0o9vO8vVHRCl7a0+pXdle3GSrN6OqOTh0CwX3e0OWjse9H7VGu4c
6k6tjn5ekq3CdPbOMkrxJA1v3JL/6wa5w/AyyJoyrM0vmvcbz5O7mC/xJ9MLp7K8j6lEAhx9w3Zk
vy9gDLgu8/bQksmG12Y+umpy3xiFykI4TMLE2GHGq/vM6InqESv+Dqy8ejGrKdkj9HB1Q88Fi2NT
9mQqrHpXT94T3d45TvZcx4iz1WTcR+zSJKm3MRoMXk63Qyd50PmdqzZtfcWG9qe7T2Y6hB70en/R
z2Z/2+jXK578W8EoAipxwLM4LJU0gN541FIVzlnMG+PnV1u2g41OHYNSuNs0rec1G6qsejf+jHLm
TVysqdwWthoCL+5J+BhWUCTDJGLTWFFfaHlD0JthNAtcn/U5w3PiK47x2Knt8/Wr7LZ4UmV+n2bK
m2flJ2fs7xRN/eqV8XHysFS2lAS+F41Bj9MKsdVTLssEDX2O1k2RrUvZnNRC2ytGuXdSjWe9ip9Z
6vea2T1KcMpG/dEV3F6OyduRlQe1sLkC7Detk6/eML26rXOKB3Vls4nqp9JbK3q8qVLxKOvobA7W
dqhB0WWDV9KMVNYq7lXjcXIg8to2DnHLtWa+FuHRUqWvjGoaWJi+dnpqrrBqByqzwIakansOy9ji
g2Rsbi3xdf6YBg0rQtCS3voxRbfQZbONGA+y+LtqcOYUM5Y2Bpu9UdzG0d6rjFcSmg8510ov41UJ
Mxo7l8qLZTWXudAalPI+xqKrlKIhJ1JuSc1ZzVnyurj2zJRw7raVUN/ZkGVim/o1tFyX0zHD62pG
NvOTr6Q39zXGDejf706nPHiR8xAXyJEYrauyANJmyw+LZCtF9xDAWsafWAWqxLvY+PixBpbATpZD
5ql+vFjWXsG6eLAl1TXpJVtY6ZxCBpXyFsAyOqVhvaiTuvHEvNL1cu1Mwtkn9bR2nPkuvS6MIuQv
qPdRS/dApcIps2q6+q3I7ZXgyT6BFtEdMGvjGLgWdqDI2ifLpVaF75gvgElWRv8VM6Ueluo2nccg
FYNf1y3FXx9K3iOzuqggWEu0udCiMo4mqqpYvV10e2tZ49bk6ZbHGLrzPlTLDEZESyS38tT1F6eS
942VnDrcehomTerJUM7eOrbtU56MYdZPT/VoNAHEVaZMuZI/kIXO88FoFy3o4nPWAX/CIPFlG5JB
cLpQz8TniGHBwdYkameR0FfRvDTFtzxGbz5GjkWZp+Y1HU7UdjPdkOFmz0RasI/pmpJafFjq6Bvu
WqXwAZvK5U6Ro9oHQouZrFsGAM0wKrXpKwNuVvnOYGf7VMDZ9SMttd8T0ZZvntqVZmAUffmVCLNK
whrk4fGaiznfmzORXD5RL3NzSiYv2xm9mNtQwbebB6Nn4Z7UVSWDo1Dm2mWkicP/YWmdHWS20QLf
i/r2XaVJpMxLXHicThRDXcijCLG8But87bViJEwuh+StcGtsZp3ZqnvDmkeIt8Ng87gudEzcsFwV
lXHf0MdrxxiclUoEw9qxW7UKcvxsyUpPtLNty/rZgH13GvREfTMaL2aOT/ZIHBT6wtaQVOa5XcGN
XSUtVXJoJCajfReApY1vvcCkIxVFkmVZttGqUuxKHCArF5RXJL65+JQt+zHuWJdjOWWIz1Y6ulU4
GBo14GTN7QszPlsEJVsa1wypobPX+ZjGx8VlpzSMmiw988Kmh1gZxHHSFYPZXbM496XjcNUwp8sf
GH3nD3njWY+ki01fiqURV7KorVfQ3VU5+YKaelVXu2trMUmV56tVWFm1bsyCCk6vzYXSnSi8JWwa
CJhBPMJ9Dx1ODCcwcf5fO+XWvosKYT24Gc7dFYyFjFBXYU3KMes8xGe8pZa97uxqarnrljJfsbsh
3dCyMSH5DhHTF5Y+Cm5/9i0wERRYTStRDwdKS1cPFs0ZanzmPC0D052L60E+WdhKUi2713ocj9QE
nsXWdFrDm+3Azr6neak8aW0xx5vCyVP1fpoIxeHYM9VXwmE13PN61s6MJZdvmNKJ+xxzUuP8K7BX
CbA2MpP658XS/7vk6H81x+uV1PD3Da9BjdX+3/7H4fOzSKv4f/7brit+jYy+foO/yKOe/Qd5VSQj
e9hF/hQZza9cl1Zxy5Gx9xcJ9KfEaNb1+RpWsU0dC+zfvK+Kpv/BjXRNdwe0xoqY4/wz8uiPsIGf
Nr1wlVKEmVhvSfEkWfcq3v5su1xMgmElD6KNPWKcGQ9ZvOXZ6+qXkm39lto5LKt76Hi+MHk8qFvZ
b20D4+KIn9rwm2RfcRsRbhKxWhBCShsJwcKoZ+9bl2f6yjY5iOl7w6a7xx1mKCyyb1vGwwxkmiO6
q68hBthrJ9u31c6YjpG9mxLWpgIOfLtH1ToQWZ/W6wjH0PxQtoPfnZKD89Q9lN/h2H7J92qjmOe5
vE2z15nNiOg3W4Y/UpD+0Tt03YL8aatShyfeRompb1xl1b3Nn85z/da86XZgPauf1z7iA6a98wGy
+m34RKnLc3/5YOSV3NPYReth/pxTtmZ8Fw1wCAknm7LDkH2zc8NfGjwtp86gPSbpadfnG6xF1vBa
KF9zzirXxFgvu5l+Fw/3iyLu/vqh/2rPdIor/SHmQ5+cF9HeusVWdQ+W8ih0BBP/vHwpt+7LcCwf
lqf81WA13c9f8Rg0Y1AtvtcEahkgm4g7KBYzyAxm3aAG+MKfbqr/g/v5ty/zF6Pt/6eX+bsLxL0u
L/5rXSC/OxXcXxZe//udCn82OP+4g3Cquw6hMbiniaP582fOamUDGc02NlKfWFQSAqEdZcyKLE6z
xf2N5fx3v9svh/T/4++mX++rX048Dxs5zxfqFLbXfznxWnNhojWm5obsrM0cTCszyMIs5KYPvBVH
fLDwFzbjMF7HYRxav8laIDftH78A55eNjJLJuID2Y27MzbTCyllg/QnoV7vCHwrfeoGBd2TC0pvB
+OC+y+9YGPVH+icUaX5E9VfImt6Le9quBqbdskE8NT7SPS5gIwqZHjWP5Wd822vg7QIY2Pmjcmb8
3x/wCU4+/8aP+ee4LdS//gR9gmUi43+x913LkSPXtr+i0Dt04c2JI0WczARQnlX07BcELbwHCubr
78pq3TMkSBXuSDOamVBHNckmy6Tbuf1eGwVLEenhSo2IYcc5gQoc13bUkAbenmt/07yhSE64EbbR
ZYeM7Zwg6X3vP4yP8P63Ks12HTte+ir1ErpBosGmutUTWiRkY8DDei/d1i9HN74Y7ro1ilIvS2AV
k/AyLinc8aJGrhWnh/+uRAUjzeFjgv0XOOMDki0CJiCq8YY26f5b8Zw9F88VSv18/k8piL57EXcK
xO4RsURMmCrFTQILBCp/7OZw32lIN4Qrn2Tf5HXIauSxIzsaCCpXjeshYy2hiPMEZA64Y/6YJ/z9
xzH/EY95jpsYE/H4S3OTj3VF3zm1BmAqDVVUwImeNigqAadgBrCw3AIO9k5W90MPz2Bj1OMC2Soy
FRR1rgHr3JAT4fBLDDkFwOcqHaDU0IkVa0UXyimcWqzJMImVTHVre6AoI6HXd6Md7GhLzitlswNN
hMM/PdCkhuj7wQG5HUaJCusEpslHERuihgIO6VJ1jx6cB4oJjI/MiHKEt6OFHPa9Uxc8hcCCMwXx
2NERxrCAczhGrT3qr2xNAtaknA1I71OCYhUIKkztEElsOkC1HB3p+LTalcWxoLoJlhx5cca8+LqX
EXNBYmsys29TyLDTAb1fzkSGo1uNHlbometaKP6hQQenLGqyCdIckUqnm+gLjjAQQ/QGwgxOLYGI
9wjV9uUegoM7JOGd6rfZI2rvDZbHdE7ofnlN389vcq5+mohWlGJ+qJYqlkg0K5YeUEQzGl1VF+a9
vjAX8n0B28C86J6O296ttnMobnNHPoWb/4MfuTaRb//uI+cUN1Xz3p34tDtuHgA/WRag5pWPcP36
MSke65YE2+y7m+gfFtjOkdYUp//XIK25tU6gmP7ptUr8g6abCgBgGUED1DUjG+4j16qPQRKNXay6
9/civbjwSUMeHm6urma8EqfDOTfOhJ34ZqYfLT7OsPIvm2VASyKuPNdfNMunYlktVajtOoWCvASS
CnEFV6EeKQh0u02xy8jj44rZgmuvEPklEjTTgtypBGASZNdQBGJnlXqeT3h2Y6b8peqBFZWDv+Qj
iS/B/zyUpBwsJ9hLgR3TEl2vl9VIs5Bmh2JVXlTIH1apARyHmznY3Lm5TOGN/F9xLnMEc5K377wH
/yzBfCm33xGmNFHDtMCHKzIFwQCvDkJwVX9DrgLJEW8jyJtAMsB5PWF2jycuhC4qa1GscN6ILD2n
PUMx5zUyUzQZIQUWhAzyrkAnT4NECwWVKsp1fITzkJYAREK2NGvrmQnN3ZjTQbzb6N/8xsye2KQi
/l89sRMFnGEpU+TGWm+tYxyCQnhKqyvCLKbeQlWZ9KZQnk+JLnf/MpVM2OWvTiWzmzDhq7/EJnzl
QESLdUuTOUQvR+T/KDMUFCSMXV2oLmPfcvKtcDp3+w2Vj+zeiRh59W1Ss5qZFw/0ABwrsri62inU
JANbrAd6v2CLm4gszl9fxeQ7/4kafprUtF9tgqzlOh8xKdE1SMUgaKh+0EjvBNe62w4E7e2P+A0l
Nut6hYt8r28rRzzkb80zXomirgWqylnjKORWcF7KhfKgMfRdW3i0XCDCZps3HoyTg2cfbhG42+v2
sIK/ZLEEAhA1mb5EngTtFyYLXVSQUXzZDXH3Pomcfh04ryM92iOtWWG/VmtVIer1Hq4pwYbu/Jpv
UZyzb8irQN1l7Bo2UCKYTqj90JAYHx9TgEOw1wTSzqYVWdUMqBNPENVPwLh1kGqMF0tuSJ/32pak
m73JDFuzlxYklEGRbEB0lhAbfUmIuDxSA39GzSt+R9Mj19tkdyGGRJutS2PH3WWSKy7vordm1Tp3
R9qvsJ7nmD7rbPPQsbudSe7g3qJ3+8uUuiqGy0i+7BhgsYh7h6c2dUi01co2CV6urBLuexOdfJmR
1e7qcAAUF2kcjej2urb5476jMVm/oAyHVE5LK1bbDVu39OVWButHNSOEe0RfNLwvxbsqlm1ScnTu
1y3ZJksNVAcBwTp6v11Hy4qVNrxDF8FmnW34hxWscoJltzrel28DkGpz0tFhFW2iJaD/kURIFdKu
UE/k9HsZ7sNoM6yUCz4sn6FHPXzdIqcSj5i87B7QR/LCJI+Lt5bc3oqHkEU9EQkpN0DHwx4XNqpE
7u2HeAm8NnK08+UDSuNYx8YVkiK22GYgK5OlT9yBDGSR0UWH9c3chC81uncXYaLFF+0Y6BK/nYBc
sBOsFAvYOsvcDcnFtmejk206m+0NFxHi1UO9tKUVpugMjk3ZjNY3xynUiRD/t3CKuf2ZCPqqKUug
Kp72hxOVtzUuOnsrkJqU9BuwAJlFUrp6HDbUVlzcgYyIjr/frFZXh5ntmWdaEzX/B9P6wbT+M5nW
RHf8NS/lHH/gwa13evevyT/RVuILrQZhLfSC5L089GncTlAbb0Q1MA9tVaxiosvlY22jv7TT2q09
OiN+prfI4XYQe6L8uWFVQko2p9fxiBR/bqCjkz9mS8mRHHM1MtT4M82R7YCmdmyHdsQE+7gwLo8L
gCBQnUGhYRZ+htCotQMiPmhLY1ROdgukB6qTTctsQLesjvYjim+YaXNJqrvAiLeFqwFS9MgkB2A/
FJlTDHEa2OzQGIBqxMBNdxEJyM2jQh8L/J2b+FAa3FdUR+1zSMfL2N1fqqyBYnQklzndyC2JN9au
fFbckW4gaTOy2W/uHnQ4BQKyQAEPuUXVKhlPUhti+mV9q0FXgD/DINAAB6qRQ0te+N688QldvUF8
4/kOz3Ol4uXlJaHRikZ27PhO4gIeiAFxxQGCos23JWD1TckGR3cAEuRypcCkBkvc83Ib5zlz1hNV
PjQBdOBXOTz/OD2k4dKWmvjiJ69AlPOTXB8Zj3DyY1RXnV0ss6XpFsueAQfOERF6RCYpLaCFh7a2
SBzfDpwIvwGfEgcdsBgHrjDDCXD8/G+lGzgCnBmRE9o1RT2yjVejM3hoj4vUjfFsv4i3sHkLi4kX
AK052qIDCHKCorLNcC8gI7ci6oXkVjb6ki5He2DQ9D1bJrLT2xr1oU0X0MGwGDwkzCq0PSxDxxfy
Y5caM6Bxl3ZL03VpKxe6KzkiHEHJ8ugUzKN4JxzHyD/HyaAxHZUXBaUZ8mnsYEHKa3E57pRDvimX
8qZxaWCjrovCAUxGTEdaZYuQEKjndulmTmo73RIAFTvREVm2widtDwzgGjRYpXhXvka+O64PLAAm
0gSKJBRDGt6i0SsDDBLr8YlHRJMbgmIV0HFjN9iKNfxOUEBlN7dNW8eXgQVBaeeXB46BhbGxNqGz
sCiAD66Hi9Yh4dJf0oBEbjBHPrOsYmKV/WAVf1hWgR7X51nF1Nj1WkDWhCZYxdGpwShqW3ePYPi9
4x36vwsGD3dJBo/gz2j3nsv5g8REG3X5rueKdECWRMaQgO8K9BnZ+Zxo7SWyu/P7GuYAqlLslIWg
ZwOXMKGJu2LZttl2S/2+Bz2rBPhidFwNF0g7YLgVvp05CrRn2Be4vQNF8B8fqV6IZCffB5cNRffk
ZeM2Li6fo7jIvloGu3yJoD41TzcH3G4uDcWYEZ88L/G9LEdGsJkFHUBrgG18utEthSW/7SgXj62t
PY8O8LggFkdHuweaK7gSUqeZwjif5A+dSgTtyF3gvmH30JbNTljtRk6AffPxfx+c0rc95rEeP307
d/1VaCdO7Zau9MR5bwzOmoG/Rix3gyv+vhTZKfy14SGE8EVKHSu3eB94r/TEP0FaRE6J9wcMZ2On
1GMCNvy4Tl3+qu+vrF/5K3I8Aod/91eJE66kReniJ0YM7ZLWLjDBwHMzJ3FKmuB7jJnFdmoXDuaE
NWaQAonTYgac63sswDpSF1/b1OXr4Z4LfxWxcZHz+Tj8J+aJleR4FR/59HXB5QR/H5jt7rhIwXI5
20V7argZgJ9C9/Eyhc6wAcQL9AfUjh60Vb1MLqNL9T5fgn1Dtja7+lpadax3TBcOm5OS08Oy58oM
EpWYxFo3wymoNKAxpFxrQ2KAf+s2inBOPDpnzW60wd0ply4yzstfcHrscQYibgkAA2lDKyoy9DK6
1KiEgELM0MlmHzro+mwHNosOwLwmAhMg3rnoQvEGHAiePSwS14dIGxyUgeC5xoEngSsUKuZ6dLio
DlzupzBBXwaL7OxyYBLdmE7xpkGx8Giw9aA0oIpjj9juymdAuiSCC7QSmrnmJcC/GcS8B7nmUSgl
A+6WXWHngApCEZKx4AXKKZpwuKjZccslYGM2hnu1LSEqK4ixbQcZKmPiFY3ZveRoWHSNDartAmTP
75dnh0h+ih1UbyARar1YW8uO3PIVokMTnzKmzxbtAvFciNwWFwSzZZUNyGq4tgrbOKB+GWNbNoHo
OxIC7Hk20psFSmjg4dks4Apf1ktlVW8kV75Xn/Xnmg3PPiizZvEGAFaLJezqnCI7nCD9iUL9Sska
rhy2HZ1752gLWxwtNE/fVdxwL6x6N7HpGxDT6NtbQg8vCKfTq5vdY0RubjryAq3Pw4HRdhHd6Du2
5toeeo2TS+5iqck1H6XEf3KMBex7YsDdw3W9W2tRMbhBGCez0u4W1t7HCZvYKWAQgnB0aLJHR2Oo
2YNHCv4mt1vk6xwHw3kh3y0PRwMcbZwmahcJqINtkHgF917nAE99scJJcnU8x/Z3lBMTouUgIY9G
FMoyyGEAvQKxyi6hZ1LDzZeGK2HjlBUg/+Aaylwsi+5kptEBG7OhwYK794htubZipxf+xRuKCqFE
eKD9DA/ktWEJnFEr+KuFI0QVoQ3AVyrMuCy0U/rL1M/6ziKZunTUAvj0x75GnOTkrSttILGcmOl3
DZVfCkRQTvZJf89tD36h8x2EjwMYQltzRlZda47EUNy+kcBg252/NvB7s0S5T0j8hUr53dXplqup
2qZwniTS3oCLsezipKmCq3E+Bo3VyZx41bol+B2018Nw07rVFfohbGsXoKT4G+eG4MTr3AWfBmeO
wIHR/QMcGzlodgzfJkqKTw+YGVZB1Yv+IF/JV+GmfZB22jbe+Ettd7zLXRSH4V2oXQVHg2d1b8E2
4LyQ82GJYG6cy0IyxG6Me6uDF37/bAG/+RuUs8JiUqHDgmwWvmPikvFT4g5G6NZrtFqgwW3n4FVw
56LQiXb7I9WX/Rqc2U2ufJvPslnAYcvguGtsaLDZjc8S6NjwS991d5XbshJ6J+pJcM1NfKpnRy46
FboRLvEAoT2Cmh4rSqFWVyBPnBNOMHDrpwRGTcHkA+w43H9uAkWutIQ3FFQIdynXbvHz6PCTRvkI
1I0WqkYD3ZcrG/CpnxT2Eok8FZyxsE5BiNAZ3PBigI9TwCdmboJ7Y4I94mFHYNolCJgL5RabEYCq
JfjHW6jVIjis5XYwt4q3HXIhHWPDnbTGiY350N3xFEPNOb7D3HC4Jo6CcEgV7mht7N4eYStYsDkU
wq8wv64WGLYFM9XHjiTY84Qq+/QObG7p0RTmDM4KlJCCtXGDF4YnMkZ5AKPB53Nzp12KhIKD4zoZ
J1F02pmFgI80Hrq1sAxwmU8PJ1kd3YZay2wnIlkyu0XDli2OizvdSfAoHCDIbfSoRHAApLRDafsS
XydSNJGu+l2g9qS4Qy0MpmVRbWcyBV9cuMY33hK9Wdx+nd4cF/2aC2ZOcPwTBJgmKG8GQUIpcTIW
LrgxOOISPcHyroEqiHJPAjmEBz8N9LCisrORHcN+5oQcQino3AAmIJQObEG6GbcoF3cXoZNRmry2
cFSjZwwkTYmT42wsBCk3bgBwE0JfQMfYIL7b6mXgcqrmFnJ5x3cbUhHGDmj9mosh4Zq/lv/VpPWC
/19bRq58ySUntwYDF2YUrEG8moLsZhTCWRtbnTh/f9jYP2zsNt3nYdbUf/2zNGdOTNz1hm40Y9LB
GxdB+eWCAyXw9JGzSeDTzMRx0DB4xsjjz79zRP4wXn4YLz+Mlx/Gyw/jpf+vnzqpvG9Pwj2g50yX
SWRHEtLUtzj7RqoBfNJL14BOPFMEODfGJEHonxpj3gibhAp+GGE/jLAfRhj0rh9G2G9vhM1q0ZNA
1b+kRRsz/HhaoiGKZZxaaLyO4Lh6insUSx44zzbKBQ+s8swxxB8JnBWI7mqnGGIB29SA33hkqi0j
jqHB1wRMHBjaAhyU3FeAPD2TPb9yv2xMX3OLiC934wrubdRL2prbwW3QwonTI+kxZz7S37hDhvs8
vvtZ19w+nsv7ml3pJNbxx13pbPjrFEl/Zxn9h4a/0NXsK4VHB4YgWi2IvBf8Rwuyq47AgANYJIgf
3jr467jP7fb25XagT3CqAnGd3OIPBYM3fY00wQ7fFe5a5/4++KGWI3u6HMlFiZeiLye5vhbIBVIJ
VtlFdlG75r65QxurnbJFy+LrwkbrNrggEfRBuKqGa4ns9/vnBKHCPbyaCdnDFTWuxpW4RE7qanRL
psHV3zo5vKOBg8aIywHJrCXjKSFofwR3GMG7gb20egCQ4OHt7SogVwgDYK4CewnZ4Q0xAAVriBGq
T5HnccvTNgVnfbuG43vTEo++vEQUuR+I5cP7f1uxW4Q24BfU+IKRwomskJb/5M/w1R9usRenPcIn
Nw6+4RU8qeDwcj7Z42sv+ruTmdj2SYgG3Wh6qSJXmT/WCPnQb53ds5zcG8S5RiHOHTrYksueXJ9q
2V0kLxN7Q5D/skEGzQ1qZGxA6bMQIQ8etjsiuOJkCF6hTScCE1hLBJ/r7QtSbYbTrr0h9yWy34YZ
N8UphPpJqX63kolS3SuDoPUy4gH6t+Lee0WatdutjKvwUT+IB/nQ72vbAGIg0JOQYgkIKIv0QGlE
u5OteYXiQFUGZAivpumf8mcdQT4mIBc7orWHCi+KwkH5oNvHjhwfzp+Awj195+Y9UdSttgYeoIe7
MeykEHHaVx4CTemzhJgRQ9+UbejTm9RJncQWWHwVXwVbmfDIXYiIEPdp8/zg83M6Fdidm9NErW8q
X1XigsdWEKFSKSJRCIUoTrMxkcfF43lIiCH14pRrgm4jpJHsHJlA0l3nrJC7hIopRDYRBaxPQRk0
6KURpoqcGMSIOoQwky1iRtCaMld7QInqDCkAC2hmT/nz7/gyOquLRogWlOA3R8fEfHmQFnGDLU/5
GRCy5dEBHh/KkLjU2f4lT186IhLn3SL2g3y05oJno9U3CX7y8DYPMnsIP/NwOk9n4uFvnmTP6R29
ghB9RxsA20eP34N/XVlrNHMqFZLB8TwsIqRf14hgoqnYpoeX7lG/GO0FT/kxaQFxj8AvTtFE4LRG
3O/onMJpcELzGSfL/pSWZLEY+WvqBc9XONrKCtCPFEhjyCNzu/XLi2e/vd1sXlP3cg+gyiwjuH/g
USHDtwB38OrNYjUy1Lh3nPu8udzn3zt4vhG3RqCgXfDfeRSI+8oRXoRzvTrFkxGy/RfJS57AVLRq
FnqDApJPCRr8IVyAet0F397uRlkAEBLRs5AENAQrAeNdrcAxroBeTQp6I5KblN3cXOUsdU4rBE88
vLxkqL3jPPL8PfhaQ/yJp5wKNN/Rkdhn4VFpMdHyMkFLb2hdyDRzj27Os8DcCoc0buS7mUHnpOWp
QuzdqD+k5b9LWs7SwyRq84vQwxwzlifK0293W+bY7ikz8B3h/mC7vy+2O9GQfmdSfU5ROgFFvKOu
f4eiNKd0nvpQv5vT70XpnFP75YmC9PtV+w3uTfikqgJ+niOKaShMmHBHLS99gI5A1TMP347I3LnI
+8XyIruqt9ICSd7sFZkUdkJe460PTQ65B6y9QRo9DVdQLxbpCrk9BMk+MO+ee6q5NXLJgFnl6s64
zeGJiQgS9Y7b+JRXkVFeZRDcWNC8Q/QmOBRunpHoUJXkgD64GxRrzqiys8ub2Gd/sOXpX4aWTRFN
6tGR3kAd70dF3UzrNGy4giUONLtukSKj3hnsnqvmPBe2Z1DGaXUN8wMGSLyI1/opV7Sk7ZbngUYO
LxM5Ar2GoEkzsHsTnrfHiwcYGprjZ7q1YPLzlKMWEXKecIlUHqrgTH3auz4qCABI3aFpsYQuhfZ5
RW52cRNt4Q+1OOXLzO93Jze5d4MY+5msHoHXYcDZsT7cwq9xew87GiUVgFMmrrtHxyJkHJ28k3t3
fyhQLiNR2CMz5gQXW584wLuZTK5IibaPeqJhJhfOcnV1/gxnlzmRmb/iMjW+o+fWOXEUoM11qLcV
XDWlzXNJ490IJ40Tgns9cefL03Ink8eHjeujfjRcLXdw2QCdBs9cPCHZES/LKXxo3K0w2N8UFwj/
TrqXN/pCX5sLNB1oSL44v3t8RudmPHEjjJ5l5GaPGQPb1lnDoXf+49Uvzfx3Jz+RYk2M5jCyAe6B
1kpotRgPNL594sVk0kalIn4CQXurLXiGJs9ERyfohSOtedo4t+ADJ2CXdUqVtwpV+fBYdBuFSmAO
HlFocjnaFUFyGjl2tnd5fuIz+2JN7d9eF4VgxL6khweUjh3mDOyvpcZPG2NNXPBFia4XClqGuesG
VcQjskKBlkVz+PbgQhXINaeMEbb3E/yqzpK4qGTL8AfNeRrh3XvFv9c9sG5uKvJQQKetCGaJgjbu
IQxgha8qcglZiAKnK/jx3kQiIi3vbeZ0Fb4LZ6jHmsgGoRiFSAywCHCVAZO/t8h9CQcw9xZ/2/K/
HFnJ01kh4Bt788APT3Arws4f1ty9syZs/Pd/7yzOSd5ppT/33s2R74Thtr84+U6Y7h+TfCfs+tci
3xnpaE148M+SjnMM+OTJekdovxsG/CVgnmkiEGWIqgLkxwkHzmJBQvfXTnWfApQn1W4O4B44G+/A
6+gVVJQb8DuGWgoepJqpXJBEzjA+M7afBp9wZ/SElnNB6VFfm9JyF6GiaEQt7GBvT8heF6mtLDIk
2/N0fgvFVD3AppDneaWhEOppXV35FTHRmjmCIEfiNWq6OIcHpoayODLvASnpzm6HrrtUZm9o1saO
rrkWEf4F0DKqcnKm0CsR/x2WvctLjSI47ENHXKA3D/FRRYIgDXe0oh/KIob9kzqRnSLFGk+i+gNN
P4jMRCazR65Hl3jiPLMF7ubM5ky4/lCGQKH0cDLMQCX1gGIazvHXOUTPALWS/yqC9W+/iadqGl5b
g2pj/MUg9/8visWrsHvUlisOlxHoXYfagG8W3lniz1xr4pU4vB6Rf9q3kuC5749gz18D/GAYhdco
AUMSP0/zLxDMQMjQlhEcNFERNdIe5V08yg7ILf470v1RkYSycAMVA8dTgUWHd6F2Cu0O3e/Z+9IK
/Z7xRpOc37J/IJ9+IqeJfEp9KW3zGOQkwkoqyZNPliW9vPah6kE1rEnGHP4HTiOpnS2/fbsb2J1C
gVxXQOl5fHwBgg1keEReDm+rEFRf0ADEkLK5s50l/Ilc+k8i/C9ho95zpIlQLSsvOxYpTvGkznNP
BX/wQ+PqW+RcL69RQ4RaIhSQn5R+tI0l109PJRSzw9vtLaAHXl9NYD/FsIe9JdfwUE+7Wb29vaGW
8GpB3wSEY/nhrmTC7zO9QoleiBId9NeGPwMFbjxeG62uAnsgMzxvdnUTif7HWt0805rI+h9Ma5Zp
TdSS34xpzWoKExvzF9UUvlS0LUmU0NBGkpWTc+KdeuV5epgMPWQhpFSN6+7DhIe0ysESVo+6I5Jk
NcOjv4ScRcfv/x1ystxQFho9kjFkYEgvvWgClcKseBPmJzVA+elROrppJFUsjtPUyUZgpKoSoEbV
mKCF+H3XAWi/RCtwKojFPj3KT0WA3qfZULmaEdfE6o7i3Iy/VBh+mrE6UeXSKI41rwbjBBIJuqWh
zO8loMVSIcMW/sEGhb2LAjAgN488KWG1Q5e1uYy3k5f/k0L3bgoThS6tDHXQ0TbNhWHNWfQluksh
ZYDD2SWEw8LwukEfeUIHaFdXbwlyIc7rADLXis7NYKI1pX1bx0GJGWy5dfxy2HJAxAsHmH4NR7W5
WUXkMDPk3L5P1Y5fft9PSObnVj3RJ+qibdCDGauWnBKaHPLCSgrfF1wdJdIKSnfEfeHACEDyOZKO
7VDHx1XDlBwyZBOEDAkSwwJHwrVfDW5/eDmQpPR2e36nvuZ178hjItp78ygIcoZp3kJaP3ENE1oZ
1E64NLhKe8/cIwUeUUH2HGTxWQWwEIdtdHcVt0N4Yfdicc01AT71jvtjKArRb2/frt7Oz3SWkPmZ
v2M4vzwhzx7pRJL+Rkc6xyZ517L3G/Xbs8m52zrh66kfK11cgAZTst1vFufpZubDp7nNP+/DT40m
ztzyU37EO6KMekUTvQ4iCbelxgWWAFMCYBIab6O7hmx4FXxIk12OlKoWkGPA1wDcV0F2AGfgGU8v
POLwYJ9f8dydnmb+/nZ3WppRIqYg8r+EEjEjjU6b9+7EfgFpNEskEx6bjqFuFBUnEpECSsxHIi+0
JUiAmnLoWy4TBPKtZ7D5XQ1JdAMcILHj7ZCL6CKX8Qq1+XRGM5md05Sb/h7mNOGvv+Rl+j8fGh3U
f/tv/P6co41r6AfN5Ne//U9bo2NrEj5mfyJt9frY/il/+9NV89iEdRM+1//NP+x/3/y3j7/is/4+
FntsHj/8YmdN2AyH9rUaLl/rNmlOs0CVHn/l/++Tf3o9fcr1ULz+9c/PeZs1/NP8MM/Qq/L01PLl
r3+WZagf/7j35U0WNq8vf/qf6vHpT3YaVo/Na/3p7d87X2r6XxRTVAzTkBUJTVwU6JPda9389c+a
9BdN0WR0mxRlQ1EVXqr999aXsv4XhNCBzagZFsLpFs+xr/O2CfjM/qIr6CJlogW0oaGRtPVzOl9y
peondmxgTEORYQKLmm6ImjhtfCl54ojuq6HMumQEaErsoUO8nmf7d5uz//55/7hE8vsoqqJa6KZm
KKYkTVRqU+lCpahamcmiVlEh75RvQtvm6Pcshhs09xRIedQrNjaBcpt0UT4zPGcXk0WqCkaVAC9u
KvIpwPaOgyVjmOaePqisQ7cKW0gB6l5IAYC4qmLOf3dqmvB5LFXTMI6siNMkUyVJAlmGFsuS0nLU
dLy2IgFuw6qnnsetrbwkowEw66OQtaSRw4fzO/3FeWKjNdXAaeI/ykSPr46VoCWpgKUGkUdSzxKc
gg98fpSPKsLpPFXNxHGiAkTX9GlEMpYVdPfzNI0h8hluhj7JvgkYl0hhqm7EOG6fz493IpDJruLi
8F6vuqkaqjnR0KyizKW2MxRmNceeSlqTLoVIk3z0DpJz1FslAnql6nFqOK0s62/dmH4LxTxzikwq
bmbmwrfw81xUVUaXKVNF89mP2mIdDoYhBcgOT49H2KI6EK368MJLdeZ7R+S/jyOimV691TDnpakA
ZSjM9W9+1PlMENuSnp/OF7SNnflpNhNbEWkpYmipgsI0QQb4k1Y/ip4vrsS8RrO680N9QVuaokqW
aKmqJeMef1x4o8ZN5/cVv0a1tezL+AodVOUZ5+KX68GuqJIE3oh+UR8HSYxBarNMxknjyq4UUVFo
b0TBIh69YoaK54aaEJXqNWavR6rCRCNA/2sjAJxXW2wbv47tf2LnLAXbBj5r6afI2zsGpIj+qNZg
Tazo68rODbFcd0pr/mxSME1IExUMDs04tVMG07tR4gg1WYVhome9p4jLLB2H5TFO0iWab8+2Efl0
B+DdBvGLlmKoljTN0wtwTF6mGgVLu7S5TSNfWIxmKt/6tVdtf+7eoY8bKA4iCkjn2pTXNG0elZUl
FmzojMIN8gqop0nVz5wQJ6uPlxpHo6Bh0UlGQEh8JLtBt3pRydHCGGJcetVrJdrUow5ELr0W3U7W
padIPnozltZnAvw4KOc07w6s7Y0yNbyuYLonmbemUAKeKRKNhkiJpc8Q++fLy49K0lSQoSaf1Jv3
Y+Ul/Elapdc4MfTdbHqrXJWAgd6cP6zPgsFSkLjJqQ8NU5EH+HFFimSiufxRq1kmCdJCqQsDPZXR
xl3pUmyjJGgzuAhfHJsmyWg+KxuGhr6GE5akJb0RKJUEzMC6lHOSjTkMRqMv1r2VAbE60pGE6Pn5
DCP84tzQKJxvomGil/k0T9jIA1+x0qBlsaVoVM+qdJXkVcNM+FJnFvjFhuq6ZYEwTTBeedqjOgjQ
RtHvj1ig2B4vcq1qr8QxNFle9KWjBpbZz6ztC1ELKatB5YT+IuMgJ1yx9uO6lxG3ZbEYKUSumwwR
Vr3USpJ0ikG8sJQjoueV9lgYapzSChmfB0vqykNoleZxhqfx0Sb3Egow19lMQ9HVU3nyuysSNlls
pAlasGuJ4qGAs0mkzJaaJh4IYK3LyzoaUsSSe10aaRRJkTqzHV8QGPgyiFlH93fjO/LXu/GPWS1L
XYDxW6vxHCUTCpZ0NdCba+mxjaxgWbbdXNj8E3npsAcMifevxJEDpP3jJerMThqbpm6ZLGWRXR/D
jMS5KdAhz17PX9fPh42hwMmBEoW1gZFPhioaxTf1OkWnjkyqgEZryJ5rip61rPRGASpeCRt8yL3I
HodaNajsBcbS7NR2ZSRdGbLzs/li3YqIY7ZMycTqP9UVZwgpt7IAiLy00oghGOWllkjBdanl0YxQ
+XStdFGRYPnAguJkLk8475iZgydoacMKMQ9sNKRERxvB72+8wOsdf2jN+/NL+8R9MZ4MqaKaugWN
edrKWReOkVF54BhVYFnPcT8iQ7mphOX5UU479OG2YBhFw4GKkgQuPz3OCD1Cw1HrsKwi9tZSbcXI
E43zhDVCKEurQa0qO0Z0gcBzEDhD6Ue2EffhqivMZp8KsY+UitZXN6PZhPb5uX21A5oK1REtWmHT
Tnup63JyFPRMwUVGy8DVUVF6Z8yTYEZ75PQ62QAwZq4CYQhdEjmJvbuuYesJfqKNwIiNwyKgwXGM
N+EY+x4rylZ2FUGMtjVYKpNzT1hooWXNBW8kTjqfpqAYBs6Bs+1poqNfSrGUe8ea+UEMxFFD99DL
Lctpl8vauk1KYL3XRYQEndQL7kGj1r7u2tQ24zpm8lhJi0LUohmx/OW2aMiPsgyuu085ii8jsTbO
WtwsLw8LWy1E2ApDJzYGhTCLF2IoehTRvGQ1ZCIKN3stV2cY+SdGig62OkQ17FIdmiN3r7w/mSox
NaE3OGlGUnlRYDeIHg/xsjVF620UzB40Okoz13ziLoWhinJPTdTgclAUiZvkH0fVW7EX/DxBao+h
3KnVLsubremheFlAm0dFoJKqLxUd1QPBsI5QrpvFS8V4OdYosO0CovkAVvXHi/M34fNOKLoJxQ+s
zjQMOIQ+zimwpD4QK31gWqW0m7ir5V1dSOV+VKFCCNFYXRiDUTydH/QzwwNJWiqKq6Gti6jN+Djo
UGZda+o5YKxrI1oPb2jYrvYFujc0VfpzRSZat5mKJimQm7oKZvdxqLRTs9Yc45FpUVgdlDRqbSXL
sqs4qbSFl4TmZlRUeXV+fV9IMj4q/GXweUCAnNy3726+pAZeVprY1dDENgZyFq38sa4XTdL16LUU
e8FCabzKKYI0Jolced8Sqx12jVyMM1z4sxjDBFSoThAxCvwVk632C12LmjgcmVi1wHeFzbz2jLx+
6KpEnhnqM1NVoBvquoxDxV6fNuXdoouo4JrZOLA+0byXNPP+L3vf0h2nrnX7V+647U9ngMRD6nwN
oKr8KL/iOHbSYSQ7iYQAAQIk4NffWfucb5y4tm88zm7dxk0jHZetQuix1lxzzlV9MjP7/Pup/esg
URAA58FGjMFaEGfvsy9XrtcpAMa+heEP0in2R2XCd40psSpeH5sYBalAAApnECDUe71q/KrsEioN
f/PZNpfJGPVhRsIKB/fYoPFitYr3bFvfei5kKEGYnC4Mnp6PyLe1m4NpLUoeBhfMDuSGehe/c+69
PcqfORfoqYisz54rkHZmfYPdTuqlCHU85Jtu6/1//o4QsIciCYFL0fBszW2zq/xSjXAADxHAtKNO
rmctl3eW218PkSjEFRLgIDkhM+np578st3oOHCA2jmiRLvSy64bksiXl8CGKlCrAQmHvzN1fd1IU
cqDTgBnB66XnZJClnnVbxRiv5RW5YpoQkdmoMWnWLst7d+RbDwcOcXp6S4i5/yS9/fJwYzMBgx4J
nELKSRVaBQcdyJ9BoO+xesw7Z+QbqwLJFdKJ02l1uqBez2QouU2GlaMPgR0EEqcpyic1zBe/XxVv
zN9pL0GNRyNUHoKzbLybHXBKEs+FjuSPtqwiRDzs84TT6PB3BkI9AkkqUNrzRU5ma1nYM7hTzYP5
MHgjcw/M61hu8zuH0VuPdCJPJafLPAFO+HriCG9dxctgLgIR9vesi9mOpKR/XPrlPbXmn8YVZ0cS
Vt6/x6Kvx9oiRSVPkXsPfSqPzvaNzVm6VUuO8698YHWc6J03qkwKJ+xmEEv1y3QYTIroj61jJ/K0
ZO2YTXGHnr6rp9OUm9BxmO4Yu5iPnpj+h40dpdlat2tatFtXp8Xv381fKxJJxGiCiAvrDRWe4HzK
rNLKkQ79WlYJGZVi4828TNPLisrYLhat2KVlSUAojzZypGNVXqxp1P+NpXiazIhxDggtPQt65hVZ
7Uot+NtgmB0kRbDbB8l8AIYUvzPUGxv5FOwh3OGnk/2cv7BOfRcnOMmLoRnqG8NYVOarJP3R0tZn
vWJD8s459eaIqCvEyFsDLJizhRKbNIlcPbkiAnaCZjfJfGGFjJpMzmV4A+8d9U5B643jIwqiAEUe
REqo3p0fH9vI8cJXXyjRdQUXa5dJmuh3Vs4bjxXhxsIr+/P+F6ef/3IiTk1Urs5Hvhh0HxTaNyBk
1NpebEFl78i4ze+M99ZKxYHPY2CwyIvi83Cm1VQntJuWQq4eNlXrMO83Sc3ead19XIeGfG2Z12h8
gYLiQ2WF+MZnxD/vnM1nooVT0oAc8gTU4yYA9nROeAgcyI3WLmh/Fs1lnLFIzcclatQdM9xdr1RB
oJB0ECnrBW3FyBZlAaH2ZiJyLmSYDpc8ku2NNEsMYHdSeyTs8zs5xBvH4Kn+BPs1BE1hfO65syJf
CeqOQJbA1yrITEKWC9H68N4Y7//4/QHy1mLD4sbuFQxB7bmqW3hJgqBF7/JAWbSS6XpoKpZY7v/G
KNi3KCvwIEF18fVi80TwjfZmAXLclxfNqLurXjj1zhI7/ZWzIx0HYSIQ7qF2np5rNasthNE6E74Y
19XcN8HA0hw1eqTjOvXwCbCu/TAsS4nuwdqJd8CJvyZ+WFeI0hFfRBT2eWf7aaniaGk6TCRQiu1y
7av22Eirc7mV5cE3dMzmsI++/X5e31wpKSqnAcDEJPzTDv6XTTygA6TrRLcU7VQ/25nTHJaOPpNi
a3e/H+nNdfLLSGePNwKi1EGHkYwz6G+z6uZGwdf+HSjj7eeJkMnGCePJ+W3W0sgA7LV4nrjqMyvn
oM2qaXNZmjbBy994Is6xz7AeUfI8i590Xc4D8TiPal+H+7ULMOAY9O880VvzdsI9gVWc4PbzwHNI
F5z18QhrNu/nXbgqdKbsl/U/v6OQWP17lLP9VYfBOISsx7whBXucu9gVS8mSrF9FetmfVEfvHaOn
uOJ8r7ETzoqFJzCBZ7Pnw2gNtJzQxHudfSEj7mAiZ0Z0zZYtf/ZWhFcL4/Zl6YPmidYxOZbTXF1H
7cqTd7b9G+hABH5NhD3AA5QSk7O16RKE4SQaIf+iYYMze0FrkkA9L2FqDyoxPx2Damau0MtnGrcs
WSq5X3n1zit480UD8RGITThYLWeJtJ5LFSzb4gsrhv4idiE0+sPYvpOkhado43zeUZwK4Z7COKDt
s3lP+4h3aYcpH61MrzfwOR9qxJ63uCtHXtAyma6qUaY7vdbmG+ETWsGFKX+hwOW+rg64zjsL4a0d
++v3OYs/o75OfbR4X/CSb6CLYQJQlOh3HU3eAxHemuFI4GgHzk7BVDib4bpGWIF6hi9CGNJlvozQ
V62v5TsH3VuXCC6FE7CIbDE+l5Db2XMXe+ULjZh7zqqtrSPYjqCA9BAFdWuQDTT9MVjHAB3eSw23
yf/8WEKxhgLKRQD4Tx/bX450FF5lusnYF50S7dXgtM37urUffj/KW68NR2xwgvFi0M3E6wvZ1rw3
cSmXQswmvAR0YyFZYTW/X7elde9M6ZuDgQaHdB/8379UVJ3TcvSoXBQbgLv9xjuoQlVKLxWn/p3Z
e3N/JCCDIcbDv7/Y19JB1fPEAcZYtqqvDY0l+lFuM/m4OgGE3tP4mweyhga/tVhUJh1IO5fbFJJn
D0NSNH+bpajeuQPeCg2wQE4chxQw/bk2aKiHYKld4IGsBOyilQHEfX5K7zfO24uki7ssitr44+/f
8OnQOz8oTkFuBP4GUpdz1rOUc0XrFgf02jXooavG+5l0sD9P4s/hRD79frC3tmaK6UZhBCF+FJyd
wLSbkyWA/Amo90yv2MCnLNDx/M48vvVImECcfhT/I/F9vWhXtOUMACbhzunU9NzSuP5YdpPME6mG
qyUM3N95KhZxhrIGbKvYaV3/shVdWMdpW+G9sSXZycm099vk7OPvp+7N2ytN6Kl8CMaB+Is+IVob
pBookUhey0cRTkne9gruV2FLdpSrMGv5Nl4ZYqcvJYnETpcM8qzAh39nesHrEEkqUDk+B2lRsnS6
A2uqYJJAQV5ZdTX0JESnsqQOVdYGbf30+2d/c9mkCdBnAPugr5xdHkNHZ5eCnFN4L9AWmdVRQVyl
978f5a3jB08EbiFMx2Jgwq9fY6Us5b4Kl6Is2/CWjYu4QnEKrQOnennn+Hnr8uBgguGwA14G7u3r
oRobJSQO67XgkvnbWtDoqUwnc7FYia6sWAWXklT+xdCS/Y2pBP4cnDBixCDR2Q7sg3REzZggAmRL
9anqepa3rYneyUzfemEAeADOIVdMkYm/fr6t0UnlGobTdVSwdRW+hWEw7cTfuQR5CmJ0Cr5RBILY
63F6RDQm6Vc4AIgl3Akv1kOy9kPx+4Xx9tP8e5Sz/S1llzRMYpQggSsyD9pmF27C/o3EEMViJABg
TuHVnL2ZQWLd2wiAQxyV/mauykbt/BwC7A6ETQq7tqQog8a/wy16E28RiCAwdIoa6fla7M0kpyBE
TuDnKPBZbIb0vpzW8QlXQHJRusVdjqDeHrZOuzsvFDLmbfjy+xl+83ATiCoBZQE8A6b1+kVGWzh2
4YK91/iS7ptQuINLgv6rHsvqsG4m+h7QjX02VIz50kBfkEk9xfey0ds7gepbL/vXb3KWImmTJH2t
NiRiST9fh0bRvRZ2eOdlvzEKSPu4AYHdoJryZxPuX66MuJ8iWcUdMqLN1Spzkm1NtjR9+M7bfWMc
pBlIeBBTIeU5L7j3bUj7dpzQ61SN7XHRnTtYFNTembNTFHgWQ6C4TlGGRAyBQuTpW/zyNJqqwUjV
hIUfFH2Y61TtBQ2XvKaG5nO52qtNL0MelGrNt7rvg3fGfyNwejX+2QY1gRlszBT6vnJicTUk6x9t
W5uDBS/rolllrDIKnsvh94v2jfsC9CQAvVAVnKhaZ6NaZVWtpAwLEc7BfYvcFW70dn1MPfn5N0YC
DokoH0U3LJjX8wtx9yYbvoGKNfL1eohmdBOuB/IYsOm9m+mNBQOGEscFiKuWgy36eqjK696XFQ8B
e9ZttqSJz2mnyuL3D3Q6y84XDJJtEFtOTtwA4l6Pwm1cWoumEoUcUjDIRDKqZ7HG8XpwMXPiKI2p
zTt37hu8KIRovwx6lssk9aiSSUDlUtrB/gzaeb5zEZ12WyVKl3dtZA5s9ugCTtIR+gy+hAdRJtEn
WpFrXk67ruJDLiM5/vH7yXhzygUMM0EiPZ1/Z9/LG7fpDmB4sTCM29SN3FntzTtTTsVf1ytSCtB+
kC+ClYCU9fWkB+nsBRkBTxuypbCJX7fhZWM0i8LtM1tNXjfc1ofYcdQhzTKoj13ad3UxhkqAcj2X
5lYSFK7yqSsZubBbOMUf58oSeYcjyNws8yY9MnsXwc9+kDy4GlqhpmzlC08uJaO638MIKJVFImXV
77t6EF/Kpa9s1tqyi7OJrPE1KBrLerFt8wrwZRqpPLZKreB5ClzzmTcrgeWNJSua6pagrxUpdjea
mdsFbJ1AA/YoQipHEIrGMMkWy0exC31TwSTRRA3fibWUxzXutyffbRoIqNkw/sIHoTPuIi933Nty
uqr92k95BT0LRNyqJiX+Sjc1GfUpsM1grr3M1rlsaTGIuvts7TajaXLMKrMfQ0Cguep1nO5Ga0qR
RWSdYHwqY4cuv0JJPI1ay3TvvE4PjQJ7/or2A/dFJBnTO6uYnK9nNjiRo7a1bZkGESIP5qTqsmYm
dZVbAA0k67iofL4lyYJWFoREw6eT8Cc8aD1gqsI6oUXNx+2Bxn61oJMvG8uQY5Jhr+bKrxk+m8Ld
oKLVMwVKBE0Wc8NNN5D+JY5HJjOa2qt+hegCf63qu7zxij0aYE411AXrQK6IQ9SUiXHeLvqojMNM
y1WsGfgHHJC6ZNpdN3SWaVa5cfwwxlUEE1heo3ggJ1TyD82c1DpvyzI96iS1mKpyo8thrJbgmcpW
r6ia1uy2kiu8sYTCPXMJxE6zPJ3oSPNkUc1wHKDsovsWooq2KNk8XAtWgt1Yq2ZTwC2gbMvD0qXD
heNBP9/R1JBPZe/ci13ruc5THzbzNZ9N8m3FEv6acOPvbGj6a95uLer+gacZsqog2ddO+49B1Iou
05FFK5KOQ18DhlM45aHspkmAhNwuFda85LfBNApy4Sshl88z51Oc6ZWyLfPT5Aj+b1pdNC5gPxcT
EZWRgOmDI5b87CpgZRmETdrv/WCwhAPTrB9wZDZit5mtfY5b05DMSKBcOeBc9UXrnl+yqmp/dKOt
7n24OH1XyjR6rqtBwzACrDCaeaVUUPCIlTDJ5S140q2AqWTu5diMl226jjZr4rV6Ni6wNSgqvuzu
F7oRdKqYUXrLN1HZ73Gqui6rG2NgNpX27stUKd9fDBNv612qZfysSOPdIaRJSXPU79hdrRYRo8K8
wKATHCaymxoBoxEVrdilzrTtvItq0Qe71KaNxGLexF0tG8IzUuKLVHEay6zBS2syItbwu0VadWsE
c9+kDQjJqY+rKot5HT1X0FLIjKf9hm4+Sld1sYD8Y3dgqoX8UpB6CopKcIR1RpCE5eO4VfcUmxve
ZxJcoNyVEHrkvFwMyULdmEsRVVGUVb1h4c7auZfwJqaTypplEC6jUjfjw0woKveLqmZ0CQlq0xee
Y7vfJJT4OK82K5KME2VnfH9nYec6MmULpEnmhfpgFNns2k4fVmGxO2mgeAvSvSvrC+z02WYDream
QEUFGp7KlBNodYKZh2Xh8SNRfqD7odlsC3ZB4sNsU3Xli3YeB5OVYECv2Xjif2fQSJCHMO5qf1gS
u0o02C6T7ap1owl10Q5egHE9x2MKchxZSBmO30BSNAt5CIjfki2bAlaR5qlbap5UeP6Sjir/LzNA
7cjBTCvcWJlbgJbiMe4m/TGmlgAHHcS4S6qkudJDozMZ+goHCxlyO6T0aVWhxo/FaJ/S0vRYUU1H
zDuR2l/ouBwkGxT6oNUAlgnm0lk+KkEtdWYRUaET+YjpasEqK9estkFTdK5EeGjsULCy/o5rqs5n
TdK8Ax06ExEOm34en/688v8jefRN9Yftxu7n9Fr5/FpT/d93/Q/zONkfP6abr/35J18pqP8fkUyf
aD//d8n0MzTP/yv7aupXOunT7/xTJ83if0CLDEosyLEU0S5HsPRPnTSL/oGaMEhSJ0UEyFanMOlf
OmlG/xGD5w5ay6lADdYpfvQvnTQL/3EiRwDuQFINfQPkiv8jF7//Z0D6T9X6201eAXC9DlwpeOmA
GU7gCZTSCJBPMdYvmU5SOwbMDQKXUNRXrow+TSyZ7/sKUt8ZNYaLZMCx43waZnHXbNd8W+5pY7u9
aYM0XyBtgdGjk2gUFCTHObAw+CNcZqJm230Hu6GLpdKDyqKFRgfUiQsGxuU1oOdgX7XJlI3NUGbj
hLoVRR2v6Ou6280GSi6REFh2R+zars1UMDp08Z6pidz6Lf1EZrAmgZeR/eQS/bNcu/COTqF5rska
3nczIw90S+z97KvgCgF/e4zdhOC/M6tjOY4r9ezokF7bNE6ymjh0Qlv1ndNwWV95kSz0A1SG+9X6
ae8SD+s5Zl+SFh8zAg7u6aTuQq13iUqPKraXtGkP8QqnanVZfy1DegNG+H3cma9lMnwx2/DNWnMF
wG/XpOLal/2xS5d95fv7VCb3oTT3rSFTFjMQ1Mvw47JCT5v0hwSNj9J7w/Wjsv2jScFnpia9RQyx
k1WYDWuIWExe181y7/mLrtKCVWWOC/XAF3FMxuXo/AD9y9xD1US+DFOCZli0fZhGQK2rtVka6y/T
Ai3K1D4nfDuqOr1eXfm57rZnPzaXZThBIzM+gce1k3O6Z715WKXdg/kPz2qJECjtPo/tzi/QAsek
vHOuW7MWjCsffGbNUQ4/lhU+loM+1kP3gXa6y/pWXqed2C/tVOVc0us4jPFNKn6jwvbngNwqw4Ga
EHHbW3sxjPyODhgR2s8tXfWF5Ppy03Eeu7qY9J2oMmSYd7OMd/Du+4r8+LtJt4JMD4TqO63q3bpd
o8ady/AipvezGQti99v22aGTllo+qXBDjA7thlvJYxvQr30HP1F2F4VrlYO2fhCiOYwkMBlJpxfS
kL0l236U3VNcfuzYIYqaDzYsoS1ZDjNF8zCSa1XdV0ReEgG/b6oB4NFbNsW3k+O31PD90H3axufS
zJfQrHzZUvCA2/gCtcRdJ5Ob1W1XaRt9qay8V2V9WILmbiUIc6IOIw2wEhgmWIWw5pLUX0YXXiF+
uIh7RHzoTLCsa5uFCaAXfhgovQHeLm+R8l0BU/8S069YQdebHfehCz7X9LPmH0KF9zRcmLIcstb5
n7gJH4LaPxrHcNmrg6yHLFjYZWpeDBkQMibxNfCIHe+nI/PiCsnJUzXHxTj1EDPfjBANokvf3oYf
xOyeQ53uI3/D2c0cX9NE9JlP14NYl+Os6mubQBiqrwLZ7NmJtI+7OzXsQKtpN47yi2gaOH2b8mFt
/GN62nqKi4+huxjmD9Hwo4XpAdN724aFifV+mVyOJhSZ55eJHfY8GI+s0/ukFzcdQPYMQUeH5lsa
JrWVygcQ522XImKrIZZo72JiX5o0vlhp+YRIejf2/ZHU7ZaHRDy4Pr4myYOTA6aBHjohLylyKr8d
TGt3q3EXYzzuYvVljeL7cRqhjxmbg1+CT+XgbpkInlG5/yPkWuZ95RHrWri9TrtluImTrsIzy8M0
9j5L+4tIXql6HznyaZyibKYUxvh64aAGi6dABPdM2LwhMwJGBCW5RUk/S8Jmv4TfVr4i/tkKKdL9
Zg8Dli+Ce2ig3CcaSDSQsOVPVW65CLYSyW59LTQUKkynWS/L696Y7z3USzjHyzbnc3wR0OjKbm6f
KP+YNEjjGh66HTDeKq/7Rjxz04848PsvolT2GCnd39ipGfIxDa6Rrt8xsh2HVSL58QSqDOL43Vxi
t6KIpg5Rpb8riD7LsDkmwjcZH2d9XbbqIU6qGK0uQiyO9KLFr2Z9AtXwFNLPtdkep7j5OnfudoQX
xfWgLGLuyQQXcR2649RTKFbXqL2NcOF8iNuR3vuVhbc0eIHMLx7LpmAp7EB0kMvqScmkAgNfNli7
Q3jgVbofxY0X1demQc5W9+12BYFkncnxokzXh6kd+4NeuyfSbru66Q8NCozX6GxY8/hOQ10zLbXO
UqAA2WjLGGwEfy2aQFxAfr0X3dDtBlk948xv8nZ9pOgih9T30ATdNdX8ZVDuqYtKkimbPtlqKAuP
l1WnqKbMw3xszX3VwoWCVmWUQ6Di8rFdrhztvnvn/thm9lFZd220H/JS1hfcBHcRGVUGkcBLn/Tl
196mc64AM0wVdsdyZVyBbZ6NUpm8a+iWK6QARSNAZJkMNoifLShVyKKC1p7S7mQHuvhzkCzTJWFa
XvJwudHb15SqF7/iU2hKafWhbXmGfGkrjCbfA2jEWieyimwHYQZf1JKtgD82GP7Gza1BGToUg4Tk
Pc6d216Cmf0k62CzLRQgFmsI/GImS1BWkGDMS3QE/nOsm/JjuJVfal8+iF7dOiNewOP86gW9Bytu
z6Lpu1ouB/pBdj4AiZQcJ1xKH/0AIEwHASlY7IIrr5CFUbjDHHyXoAlon7RHoglS/XruCrJ4huO7
eWSNXCDwHqrcNeOtddtwiMZ42JenGWsQkudUNOW+a8L5ZlIce3qdPpkBvgsuaspjqxUMFSMwrCtV
31QJ7m/HJXCIssEFHw3uR0SmdM9RESuWGeWQpo95VotqukKA8d0kvkQUtR2hcS3zZKvqU1nUXZoy
ro9qTOrbNlmDQxWF057buc6CceLZqnuQc+0FbW1/Yt2tOU8RJG3I6hK+5HCyGQ8+MYeGEQb45aVf
Pg9VdJRxT/JWlPcs9Wg1AZ8NhBcxzin+kUzibmzs5YJjhAX+wo5g9yyTBX00uJX1N9EhDxyVnHc0
Xm+5Hx7B/0d3WNI1UCeRh9qUcsf69iNSyKsVSRlXJXoVDU7te2Ye0QPiuBkd4mCbmibTtr9K4plf
m0nbLZ8IS297Pi43KM4299yeTs+hRo6rJxHtu3A1Dy2QMOjVr/ogfuBy5Zde9S8TIXLPqosx0OTD
xpl4Ql+fdcuY6DUaQSwejNZIlrulwRv3w9QehrYZD2pgz6ZP050byc//ajvBQuIYePEsfSRuulyD
dkHSC9xjIPPlQBIsa9Chl369oZZ+q8a2oI5+nxFfRn2Z0+pfad//z7L+NxCI32VZn3+0P8yrDOv0
+X85UUXwmwJnEpK0E5fgzzzqnxlWFP4DLGJgw5AHINM65Ur/k2Gdkq1/ZVQh/QfKENiw0HhQKHjp
f5JQ0eRUVP+1EgARAIg+J8o8kj2Qi0/g+C8JVQ8nn7iK6yTrBFHkwDTi9/utjhRuHDkJ6bKmWU5h
shxGUh3B02njA+gW2126ASq6TNK1Rk/piJLhQJkZwMTS2wR9Pm2BqKetaT+v1IHgOwB3fQbel37m
Xb1VOSnr7pkzGAhls4fwHYbwQ0dSn88A8viXybEOyGtpeQTUFsUKM6BRWL2u+COqdO4pTGSHvrjN
oBhSntFq8rNu5qi1eeRUCI+EAGhQDZyM6JPoGtJr+D0FMiTof82Aqx95qWe2H0ajjlMwE3/T+Mqo
YmsC6vdps2rkWWzj430cVEl0CQhUMZOtm41XgLJD3X3lUwB6IlcJQ/8Ag7xA7cKU1E1m0zoG8gbN
t6IH7WH2cVTzNJWAg8DahwrNz/FXQO48+IhAIwaBvbZsY+h7G1fEqGttddd+MowP7su6jIt9srVH
a+XeLu1qgMKX7QmOrakuhIAUsM3TNWHr7dYMVD0INCv5soAr3l+WS+fUzQLro6TJPIhm2uJWIWsZ
Q18PGQHNUego4eAk+da3cLLk1TAWpUTms7dIYylMCToP4IzgtOutbJGMwd4BZ1OZpt0W6IxusARy
P4MKxQO1E9s6U5QATK/UE/GwY0LdWqtJuEKyFpKczMXTwqZjM0Bj45DiDmX9B3WNW5AZaENRXJim
qL3QCbfVT7TbIfQRZ585bFVqVR4TUT+VQT99hdpD57FqAlMIMyEaCUrdXA/N3OtLFApse5OChYRr
yKTxC/Twll2AbZ30V8a3obwYFV3LvNsioKyzaB58uUKXHYnhoZ9n3WSJQuydjT4JH3D5TJcTRc+i
gbfzE+29eJmCtv+mE31HbZ8+B1KTFUJqFj10zLZ/UKDPQx6xOYJpRzDbFzZUEGssOmpe+mAJHgcJ
8Tu86cVnKCvkjZTAxIu4R3aZD7HoAA7PZu8r8sh6t6GY0zXXa9UAgIjWePri46V/aJSPvtDI6iWn
ChYy2Yk4W4TNxvbc8xDFHNyNrafVdW0CskdemDPTm0uUd6BUGIcq4wuCaOzmn8gdu93kKFKjLfjo
mmnc8Zkmx2TS+BMRtR8kNx/cnwWJJlp+dr221+va0V1nEONhc9S7SKMm8zi2Y9flYom1ywI69EtW
1rpFN2RTBwlS6YapvJ5KXV8NcQV4oapCwQoO5ILvnSjH+rYJwkXvWAKB8AvWgfbfT9YcIm9HXwa3
zrXNAM65JMlnqccVr3dd0iqfuyZGZKa20hRmg/Pa7baU45YTGCemdwKRS7KjE4rjWbfV6mcNCNwB
2U76Dy5x4n5ZKvuNh/WEVkx1kqqcLxNFI+ut6p4EgUjwoCkqLXlrJ4fFJFpjdjZwIZpk1NPWF90a
aQoDgUlNeadDJL2BDOiLD52FTUrIEChS30dopWV1ne5V1FXmazuq2l7Vke/0BRrbyHDXJGmJpuQb
fG26bBFeuWeWDBw99WrXofPGLLU6Dv2JllkudtymzJZD0vxIvaH6PuqHvt9PrLM2uNgGu26PCAgm
kothoM21NVOL2RmB3smMOYcSyi833L+wul/dBc+rqKDNo4YhYOQBBxM4AZ2VlBXEqKDhzWVm9UQA
uaSQIRR9b6f/sFr75zjQdoPUBMofjJReX1gxSitbylyZbW04wAvdr99Cq95zvDmV2X+9Fk+jAChH
rAUmc0LPDdA2uP00CSqR2eIEu4B8vkJi1JgPCGWXbOjr8WYtsSl+P4V/oQKdRoUqJQFnC84/f3EO
abwRHG8IDWFaEDcmsrAedD457aJ007s50tUBFWxSg7Euhl0A8liT9WB7fvr99ziBqOcPj3o3iFAg
HIOnfzbFoulSzcYYjR3/D3tn0hu3lqbpv3JRm17R4DzUooEmgxEKhRSaB2tDSLLFeTycG/3f+6Hs
upbCTqud6EVVopAXctpSiEEGec43vO/zFSEFgSQ8YaulSmpPzfb3R/r5pkFNsfhxQFIo6BCWcu+b
6MNm3YxLZZbcNiyca2MOmFAppo8Ekz+fD9oblYI2zkesHYdqh8LKk34WJfmZw/MgHFWsorAITqZ2
rP74KcDeCSFN58oZcB7U9yc0Twb9N7MIXIOW+s6mVRYN6kcurV+cDxCPBUuK9nxxUr0/SGYaMilc
woA+KSD4CfWAOkkAPEZNMyq+f/wRmYuQlyfbhP90yANKEG30Id6SxQl4L8k91YAwjT+4D351RsSh
qHm4B6juH5xRZdSaFOsDU5e0pGRSTte16S7ti5m4qhR1v/rzcwI7tBh9FsOPdiD/NAHNgUnhnFJT
dGu1aR0fM1jm//4ohyIbMKe4bky6IrrDQQ6N8xZySCgcuuNGBrUz0VNHNDse7kbqu+OykL/88eFI
C2jAOFgR8V4cPEtWa2txJUyLmrQU342k9jspc9Rd0znlXpsm/QMJ3c9LJB5zCm1QyliNEWG9vwvD
mepULSYK605kulkbPiKvoXzfK/vJbApX7fMPjvjzXcIRYciw4bPMofY+OGIcajGDLyzasWW5ni1U
FmwRDtXD9COg5y9Pblk0oMRgYzl0nxp6IXrk3pZL9D2u03QY1qahdteWTTMpVJL4xhIDWoLff4S/
OkFufp6CxfCKI+D9CTZmFrKCdJaL2q7fSFUsfLVK67WoSPd/f6ifV15IdqzufKWlxgf5/lAU/4qA
oDdwFdphu1iyljhT9Ee/P8rhI7BsaPgpcAjyB0/CQVBQtLZIRyvnns/66CltUgmveV747ZT1Zzlt
mPU/cTwLSqUOlGBZgN+fVRKEGZwUmnSOBcQk0tFTdbE+3fcsK51LeSv/4DL+fJ8QG9AvRYvPxq2o
yyf6ZgOLu1lalPFMMENGRsvLJPRWIyu91tVxOG4ch37OZNbDnyouYRov6n+8hJwnprqDE23HXmmm
LmULGHL9OqsmxSsyp7woGqN9nrBYXEklwqrfX92f7xnVxIkO4IQNDvvewe2px85kScJxlsosPQ6R
ydqTikDmg9X556eA/gpKZFSdDrK81/FBb64phcwegqbKODkp0rbwEr6wBjGvzxmDD07ol0fiI6Hg
wsEw577/9PpEbqjiIvEuZUXQZqKg5+qzgNDRKxQpf3/1fn4WiI0phCg8CEQ8PxmPzbDpFBOpSRlk
G3UBfUvCeh5CjUqeVn1AYvr5o0JsjNNYxUwAtOWQ9JBYZRPMUoGuZRkPJI8BpWKjdD44pZ90HRo4
MZVFmTPCRoEK6P0FjKJqzKLCopQbzEOw6syBxlk3qd20MqWycLx+srmmSW9F9/RVmnlVywLktiZF
VrWeeDwYBxxEeu52YSF/BN345UVYQgpwEAta8eDdGWSagdA4a6sya88MaONPZvARq/PnJcAwHAgX
7PZYY1h73l8DG71uZHe0EyKRSiclPKPzUEahp9iiupqstr6PUcV8wFT7+dSgZ8BNZA3AXcr5vT/o
IFlBB1bPdgWXdRMZU74SThZ9sLoty/O7RABDAAeRcQMCeLUPrdc6qW+bDJ3pNspsm16cpRShYjWv
61UTqIa0j+oE1rgB0MZ0Y61Kv/7hIwN0CEGJSZ2UPQp7xPuztGYR561Zcfwqb066cKZsoTcKMo1i
ots7t/FH9vnlNx6cMZY1Bdo/QTR+p4N1tXOCKo5Y5t3aivTiRg/KAPlnCY5xOyvJ4HywP/70MaI5
Nkl8cGa/GubU9yeoVlqL2cw0XKUd1JUT4KvAu//Hm9RyFFZUgngYqhj/3h8la4behrhioG1OBfjU
UtkYqS48pVSZzZ3m1Zc6MPqP1obDyvJCf8Gey5pHZATx7uCoxQzordfDpUsUInVTxvvYVG4Lx9rb
kbg28v5JR5qhW/11VKL2+P2doyzR5/sPEhsEZjJs7wt96fABadu5HZQpM9xRMhpf0uV5G4VJ56Wz
MZ6bNWU0q26Ti1p0w0YSqjjqPIPO25ffv42Dz5f4EVfn8jaI6MDxH9pMEqUsUEnOuZdYhe1WLZRa
auF/6Bl4PYrJEIolv1UxtRwsBlkaTnMVO7lnjPXkxXUEQHtOlQ8u6cE6B7eArIJPEvq/YmJOOFjn
4kLFFqsOjefMvROui8B0HlsR25mXxl3TMR43StCMmL2wP7InHTyVy6EhZCzRDpE4aeLy1t5EBIYa
VnY0Iwinnytdsmn0jOTVUD6tJTq/7Z8loxyNbQ2TLMY2SGQ/kWdMqmNgY8zWa0M6EClXPaK4m3S5
a1qD/RHf5/VOfHOncjgMAVgCF8kdsAD9YJEb6RE3sVL1HiZwCRm+0jvF4JqNsIZNLydje9wlSCvx
ATTmdF07vCHfLCjKb0wnk+q93jgIhcGZ9L352MhgBFZ6j1BgZamhct2bZR4heqtGx7zIiHf6rWFV
g3GcpErlrGGeM+/DbYmUS6QHsp48vj4B/90D/Dcc8m8Wg2X4zffJNfvHnKE2+/Kv/LH4H+Kv7LFg
1fgx1Ob1dX+rLaHjUpkieljqOUu+8rfaEoAbKwaycKILnH5/9wKRVJJtwHhTkUwvJRkW1h9qS0oO
NkQ2yhrcUrr1J81B6/W5enNrqmz7vCfSRDZD7tHDiQlZP6CrNnDfMg5im8QndaPtw6p8Kit1diM1
YxFAQKaZN11gH1OMPMbBf1olbqanOzAnpjvL8merUixPMlGba+PXkP7ElIcnOiIwJEClHayV+FG0
6gNy58nT4zIkfswqD+004jchTgrDoPmInUHV60dkmap6lFw5yZlINw0qb92dqnVg+ybjxo+dCsPr
xrCPa/v8rKVfYlmnKhbp6ASEQLepdT/XENv7QeupqCcRg7frKXFdYflTQpdiK0u0x31ZX1XduZNe
xN0qLi+DZIddpi49I2BGp2unFCA2arpvnLWjb7Or7CpZ4SRA7v9S32jyJWIpRj2HHl+h07nZfJKt
s7VxJwWrCenaA/Kn6ooCCSrva0nxmINTh56Iv0bKZXHV2O51zeQ16ZbeAor62UXKwNxhrfQYWqxW
p3WykRubrponpHEThPGi1HKjfF5ts/EEqMmR2V2UEoahdd1ZO+ToWZF5kJxcZcNEgFYFs+t199Oz
9CA9TM/y65/y65/L1+ixffn2NXpUn9sX9fk//te/JI+0fjf6c/+iPzPwy0E3obJSTfterINp7Wzq
9ES1Eld3UhdBuKt1oDeOsyp/yPaJWMvU99TyM9K8Gcge2fJ99qhrXo9GLL2GonY5ytu09WmZuopX
biNGgOerIdw4DRCRMyD3irEeohUeBLM8a2pvnM/QVsD74HdZyoavHe3D8sxujiw6KDMtOTcHcOwW
xjqSfKgHn0fPRubTZK6GEfK45tWLIfJq9MbG7ZhX/tB7+pnb+Pyc/VjqfoF+9mGTN0dJRVfvDPGi
G02+Jm/CzrMszxzXWraazjnPKPBqLFztSr8uB1e/ns6jpwA1lTjP451VHI/Yk3YBs0eOok73bLHM
z7gMpedQnOXmibrNunW44eVldDuOl6P2YBTH56a8TqR7btVQZzkH/a6E7Qqonse24NlTuYarDOEa
Eqclrbp+m6arqfRifdegU9XG86g70vqNPKOrWdWSX3DCCJMtt61PMRZ4EtIXrwo3RnCqBafVSQYS
kYmvZXtiXzwY1F4dHJ2R55w17XEU+WHJQ+1N6rWQzkXfeflSt29WiXxOu294ia7j/elqvbKzY/tl
XY+rEvnz46nkGsuUzdTxCt2b53UcXVQC0ZEn9nAQBT1H39FOGnQG19JZH/n8RnXyjdAXkz+qbE3B
caaepPlLEN/hGnHTCYPgyeDp7SMWCV/Q/NZlpJgGqbtkuAZMbcZKufWr6FCGKSIdOdEuaxNPiZ9C
MKajOG4Q+bYnBTrwKj1xSFAD2qO8N6f1q3P5kXA1xnx1iwawvszrlxTvRshY0Wz0LQKPy5nYIKqg
X85uZbPAnCFATIR8VHyJkcgR03ooPIsYg1jreAjg+Lv95QytAm+NTzRxx62yyjRaO55iPaTB5EXW
V2eQ7tpknRlHWbWdtN1ChMwq1w6vI+VOtw3OdFPI67S4LeRbOfMrIHh7+1FNKC1HAlC/p87HQ7bT
VNRVtk8q7hbrLjuXp2va/Hq17sOT7tS6G1gPFbe8yC8cGTqFO+k4n5b/U5x1p+L09Z/5t2/fkVle
dZe1al4WtK78/p8hPPG1PIXBKYYtC+O8m+8mlOehm9JdpjG3AqqK9ui81vfowZTpidseuJM0PokM
XbrYG1PGnXQnyT4jnOKOZ6oG5SejFkW5kclPSoE+VLq0GskLw21YSeR9BfrTrcBM5RiWO9Detqdj
zOpRtW2Mm9wPBn9gWDvl4WTuYhZr817IrKsEb9UlV7WgRNZxY2CxxydZPNku44S7lZO7s6MiJC17
t3E2pcDi59K4dqr7bDDX2arAdmZVbh+5zqN5kjx1g1enwtPr06jcm+FtyZ4Y0B0rjogNLQv3z3re
V2jLdc+YvVG9LxjW1JIDhL1E43b0Y5tnB2mCrc7+lKrnrWXzd7Bc9SO1KL84Nnho4/ZON0a/giPi
tMYaG6KflMEacN5LaGRelbDEUjZJOqbvAo9J1ZtASZ/YzT8nGS2HURpdHXEK0p4Vsfl5DmU06ExP
1id3ni/kkrZ72Huho7l2p3idrmxFYfpSVu0yUwZSaq80iVEUZeMPw8sQntgCu8KwMU2Y07Ec4ck/
lzSI+REyW5fu9Uqf4ovYKHRfsh1/jGfK8sC+XEX0O9U5y8crBYEi80X8VNXx09UrQg6aBFXI/N1+
XktUaqXxAb3oPk2Uk9HIzqxsvM0z84taoPnTz6LinwhN/6vZexYkJo2df2zw2ZTEm39ddU9fmPLY
xM/t29Dz+6v/Dj7pUS59bqCSJB3fA0/jEwUJisoatQJqr28DT+0TvReTOJWKH726xRv0H4En4xBh
RBPJQjk2/iToJGV8n7kTdLKaITWHzwCAXF9UcG+TvbiqJYNqkOzVgTMz+dzUvcyBrsWAhm1vZ+tE
hV1vKXc4Qc4bnbgbNedUWqdUXHW/bMXOyM2jHN4X8+fOJMk8Lnt9T61iZw/pLfMo9nI03/SjObIN
WscZ+X/fiCMl7XmE1adJDo8bXb4sdbAQUuoUHsinLzkdrrzHk6MpL6a9OFpEPmyyDG11mSRPVpqa
X3G0ikUPpSo3Y+F0G8OoMeOR0R33ttWi51e07RjRC5Ezs7tt0xqoqZqND/IUqFjP88qTEKddRPhg
U/EYplV5BpeSyKIynys5HldRYoAFaER+HDpDvy7wgZ7hLoyO9ESgA6ioBS9tOFwFWpIxEagxL8cp
vQplo3zGMrpYZAFRSKqs79ukM9ACawWzUCAAMKOjDno3LWzU9IV1V+csgxO2JZBN0uBVyIW8yWjQ
oMjVOU7lrZaMPLZ523mZKbEZNlm5auRO+Wxkgd+U/BDZ63Gai/DCyattW2N3yFlX6Rt4QZlunD4n
Yu92SV56CIS2i3/VSndiSHd2gt1Fa7wmx1jQbktbQzRXkOiXrm3M+ziu3Woi2kqC6HYKe36g3Ec6
+43TtGQelXgyQmtdqN05n/3nsZr9oQo9xb5H87eendqN9WI745QhGJIs3BqOR52c+VHMh+SkdNQ7
iWOeKJEE/Hbszot6Kj5Xickl1noLF4OCPO5ZaLOxSgxiVEWvxFZRi/RWW0RDWRHsod1tmzlr1mMh
P4zMb7wJpupKhJN8NAZJcgYQWZPKYyNIvur9TkTJmqdtbSUIOyR1ThFDGFc9SiHu4OcmFdk5wY1x
JLr4OIGMnwa8xbzuJYAxdJe0flqnCuw7TSm+cCNI3myNyoq3la5VOah2eZadZYGFIE4l7xG1cTI2
ar7V9AntlqzPnlULOo5teKbPc+GGaVQQwQ/3VLUt78+LAf/VVlxwX79bb68e46L96zYunllp/iLV
/6uNvv61ab4Wj1/i4qt4u/y+/qpvi69kKp8UhaLPUmSmof06dvbbCrx8iy4C8KalbkhlaNHkfnda
KizB6FeoKMIxRJ30YwVGFmzY1AMWBAx0YLpnf7QK84velE9paFBxR/RhMXELPyjGz/eLMBNLG1ua
4YMrfUHqPuQFhmPT6QVDWx1RowYVhBwS5IM7sAA6s6HLyD7v20zcyG3tyoOah/jA1GCN1VQkmwR3
0umEWScoEmfVGVYqr6o2qp4gJQeuZEw8zG2ZT35HPfkoEeoHzLRXitKPUsa3E0JmBPgX+yrjnw7U
EbEjWZaO92U1xIvrabJzFHMDHIEETSJ+SOEGQljXgiEAKxkU36nWCP2is6t0E8Gcc50aP1MTxqdl
atyMljStswRRXhcpN6mJpS9At3TUFuwkb+6m82/v8K2s7n3V9fV9ww0CUYRzguruYW3XbiggQdsg
sdPyfN0O8+iHQ347zEXvxXldkh/BIPj9MQ90aN8OanBfMvOYgiR1yfeffpLj4C7tRV3cJ+pNmky3
1dBi1+tUxyst/QwNYUVyJjSsVs6wrrriI0rza6f+4PPSAZex8C2NbkAY79+CVVfDZPW8hapoLN/U
AO1NulLcj4rGpmNE1qks7GYVYSTbKPhh/HRSR8+ZWsk3zSnaRbFC8aFKnyusWW7CzKkPLtKrauzg
HWJq5mZCyU+wpC9xzJui9Iz5Lu+QOa4c7TbuT7u+9Bqi7r5VICp0bt3A60jOTIE5Ux6PVbL8TPui
oc9JpJxF3ICCu5EQJGT8de6It9EAa85n9AuupN9VaE9Q3K9j56rpPpqn974V/fr5Eq69yjRVWt+2
9v6t1xTqi3xB1QupBFcwAu4oC3SvOHhwT0tz9UFF/aBPvBxw4QwBFWfSm0IScnBAUAy60zn4afAJ
TOvBznZxUT8zYS88KnuQP1meBqdqpz117WLzA8/td0DIfFuY5qYN+uyDN/TzBeD9cFtR3qRryxCo
9xeAyKbJCFf47Jqx9+BCqF6+xCAssOVqkpjR9a+/8TGwhFndyzDPf5xtXHfF019bsZS4xdud7sdr
v213hvGJFiTwp0VWuvSsueDfdju+Q//ztd3CdoOl8sdmx/j1peeMnBhAG3yvZSP+nm8s39KgmDLZ
k3eIjs/8k91u+bR/PMnIdwxzQd+RCSGZQMh2sNkpak5caEAOseTWSzud/a6M7hMtfcq7CF81ZLw1
nJs3F+oXC7ty0NR6PSrSYv1V9Ahr4eCo/ENsTklkrJSqZRnn0aFCDqRjivPjXo/3U1NSKjG1TZJn
5yDULIyU1BLTJrpJyC9WZFCzJxeJvv7ze/Vfk42BBASGu4YqxqYhbTONh43tH9/c//vSv/Ivb/3V
//nrDmzG14a8GsMAVYYfzZxf/sq/82sE9rLGzbsMnVwish859rIOLjc9ayGIzjfNHe0TSboDh5JX
0Q1cJA8/cmz0vmTm6Dtfnwb9T+75b/rMN3f9r67F2/2LibFak+WN4oU58zUawzgK8eP7IEnno7iN
Ie4MfbQBUX9qZNJFove3FJBWXUilyNDxwmtR6jYd7szG2Hd96lpoXjpH7NNaZA+2PQZeL+kMtEFy
4+IOVzfk3HdEVZEbEzrhriSLtptJP5OxkfpJPL9kRvgZElOxnmZ7OJGygDIdCH45yy+HihJcjvPr
omsnCAJ9qW8rhT6R01KQmqC1QaaN0Bk6MTW+vmzqy0YlaY9GBVdVF4+bCRuWm1lQEZnnui5Hy28K
Cp65ra+dHhZHElXnekw/wGDspguV7LrUtceoifdFbl7KEW4lQ2b0UG3jYUmifYnZcy7jW4h2F9hx
T1AhnEaxummMafbzVHRQPGy8o4YGcz2pZs9QE7Jty9nocqf6hZBPMZq+YFuCgxHiKQU6cpJ388lE
uLDSdDr5eW934CnkryLKHkVg7sNoFPTCJKzBupRiU2mM9dgOZKzC3uLIZXABPLaToqJyqPSUlUW6
06ow9YLCuUqDbFs6eNvVcN7kbTl+bUT9grRXeJERLuKQadsqeMxT5kYV9mMVjNsgxbKmrgh0E5Q+
LmUZfwissyLOXrqpQRlTdS2pc47PyWqqM3NGHNtlVI2TJAPxEclUaUXYiq06yWDJGknfFw2dHPra
zUbnErqd0KlMyuNRKRTralCeLGZWEFaL+HiKo6soVGcS/yKvXAPuMYSnwO0gx93F8XyTRxaoMqZ4
QcsO/LoYy/MJc81J2wzD+byYGntpkI7nQnwWInI2OdPsbCt77gutXmOHcdtIDXzd6K1jSgsJpZCx
2AllOrGgaGykfrwR7WL9ThHpeBDiKOZ2boklt1KzI8fKz9JEXNNA99u4pQ3SYQh+wYa1hnXgJRoz
qEj7AJVrXldEfl/FbhRW25KOXTM9YFl2066mSWJ6AmNwWyibBvFcn1e7OlS9Qv7cU4RxktE3mtyX
AsZjYj9kvCKDgAweDud8tLON1ZzL0bgZ2uPEwaKyTzvbzUxU2NqtHhunBaiawJbpH0rKmaXbqssg
RF8GNVf0kEhv/j/uHP8JWUnIvH63/u/j7uvbtf71x7+n71g7Pi24XnTGsDq/NeG/p+/LtxbXEH19
5Pi8iE3me/ouKfYnggzizSUgdhSy/L+Xd0lxPlEQYPVHf4JoiPFcf7S+cypvghrCIuQilAqIbZgR
qL8ymd4u77ORWWHmSNWNLFV0mmPwftYqosvuB0ZkPKlSHJ62cVCo9EiZQQEAzUzcolGVDckOacAU
j0lNijmHJwNztGjXUgS4tDH3Dp6Ut+cRA2zIiO1KnFZCjp5mBjB8Ezn+t3bk39jw/3Hc8b+yp8fi
fZjBz3+78VTlE4x7wgoF+tWiWiYv/nbfcfss1Q0EfouFRsNF8Pdtp1OdR4EP7ByvEEr8t0GF84ka
O/EGcyGX25hv/QGf6yCkVZFqyouWEUju4ulSD1LiuqvjGjNu6AUMuwOmAGXFtXqS8zKrwNi8uSi/
CKDRz727xUklSAtw6dEvAAaGxnEpYr3JwGsDgmI4pZHXNqV+Pztt/CRTzIbhKrry1Jb0riXXLNDB
l7k6PNEqhvWVhWq/nxL80kdAHFF3wgRKzsZgCjM/jETngKyskgu9oyqzilozxm2pOflO6C3F6ryo
hm3fyUXhxQ4sF3dEPnOfBiHuMh1bNfm/qTaTFwZKCWJFTfJbI2rYvRRK+Rep2ZTnzoD0UWg1jVuM
VBbtYWa89UA27Pi+CapwO9D3BfQx27ntCT0ZMFvHVWW4clNQf2nTQH1wNMmqvWmyoluBOhsRiZI5
oB2KHAKPYUhLO1tqtXxFNgZKD+Jnvw8p0t+JMch3JZM1LkMgXclRok1672UYtju2hppRuTJMXsmV
uro+73skZL7STkr/NbHS2vRb1GIPYekYZ1EQLVIeIpB7W3TYn/smU03XydQBYftc1LcMPhjjo1Gt
St2NZCc4sVJGMzCHiH/x7EqqP6u6E9zFDuO4VnSDMghqhSwGd5jlmIBDmuVHXY7FYqhQ7Dt16kcN
vGebP+X5FA/rUp8I1LoaAJMnZBsm3Bg6ysVATUU70ltDGDT/le4iGTRTou3b5a2ndbGNaMHSexnq
kdl1XjE09o67tgIo1EzONWtqVHG/EBBgf6wwdYB2Mx+oM+mslK2qP0q5kFQvmxMt9JlPEDVroNP1
+TS0/VPSDBRrOmduCRTibjTwT4u+dpeS7Q2DkaCEpPOI2bmu52jThsPEiJVhmG7aaqABQfsUJIqp
m/0ZUESYUqLPEboEUWkwuRZcUmGSi2405Hpf40ouC1/H1kzzl1vmxG6iAcpLY5tf8KNDh5uySb4u
QrgHy9C4hmZz1aNSUORG0LbN+u5eH5YgSZ0iNXE1ghjVzxgT9ECYOdZuMJqaAD3VkBSHtYUiQkfZ
b7iBPjj5Np+EzoRgPZsiL+tz5SVVzYkRH61aaJjuY/XWCOL8JpNnOtJ1meB3L50KKkMUJC1Y3Elo
7kgAT/vanOqrMLbtBtVF3pXrjiOkWKux0HhSHBP4N71tvtQxFHCMBmEqg74sY8ftZ40CqBMrkeYa
ejpX6Llakbv2bGgvbdDlzI2pHHimEqVG+uVVO5YrkxErlk8vU9fcUpqYTz/IkyN5AHSSeNsyXqwF
9AmX04fikZ5aBi5bJA14tTm+kvt5Fc/kB1rfzR4cV210IyWVU6+qJPuqseL2sWKMRryMXoXaFdlD
9jBMLRm+2lVBswo4odDX51D7OmhG3p4m1WSJ9Vg1otzMkRIbx440I/qg0z/4KiNKi7UR1+1zFi2y
EzClsnbKdAAcb+XY26Q0TdTh6BYzeh3dzMyH2WQCCUK1uJi8KuuLyxBSBJZ0LFjnhpMZij/Xtkr/
PdWs/J+oc/1r1g6oGf1mxy6+YKt/Vxjg57/t2MonyyYUI59fYkJQ8X+XAWjzYN0g02d6BlMdsVC+
27HxprLJM+kZjuBSfP5eBmAzJ5ojglQgB6Av/7N2u7NsyW+rABS8rOVetxZnAKS0gz1UdaA5Iv5N
3CAo5ae4T6xzfSxHdyKXo3CN6Fmwb2yD1rJveitrj5ZpfDdBXZ3Umow2L5PQp4Dz42eSfOpJMgbb
1Xtmm4wNO0uMUdXHt2EjlaSXnoz9cy6DEgyzftVL00XAHbqxNCZ6jJ0TebNaptvMnDsPmxDouVBv
HholfqhH+3M1kKIVpbabxuBGNiNtXbRTtAnqZqfYubSA8m4qU+n2GFO/BuyGdTkD0URfxNCO/K6e
+t4X9WQdq0w33WhqO/lKrjCBTRK22ypj+6xL8iVvJT/tgd8P5dAARCThLoC04UCZ1LNwtuN1riAZ
LXjePOoWbMKD2a8CqYSuNLS7FsTvegq7wscwM9OvaUK/KrUvpT6jNkI97qZGvunsqL9OsupSC6sv
QSrd6UCPudKx8SKBQLTHOLoO0kY/YjU+ckqyTZQItVfl1Xw893bxzVf7R3H2dZnz3yHg9nn89+ey
ougVRu3//H97sDdfy0UALQ5/1X/C/G9Rvfzjh9otBVH4a0v36Gszfw3LHizH24Rwef33h5wwGt81
xn9aptSSF17E97Dc+ETH0qLyrdk6zt7FhPY9G9SNTyoOGRI+FQeA9Vog/PGQGzz1i8rbXhhR1Mv/
ICynT3jwlC82hsVGxSpEhmkeznUdO0pCea8nno7WhZB3XPh9QZ7Zp4o8Z6j9QCR+bscuTN0Z+YRB
LDSjFsvrcKQ0TYkpWSeyo88rHb/MI+MklRtBRSxZBcyGMZjd0DSJP84DWxuIFCX0R7sl4DfUrLa3
lZlBMFP7kQFSo8gh2oxmIJq9IY9FsHLEJL8Qvg4ZL8Wd53c9xEQMF1J2KxliQSmYVKw8yJmWTvAB
PM1SW9nwYxbVWyRm8V0TRinKZxpMQPZt42oYIiI+0HPNAnwZ822QVd1A3msN/EOoKkdKvLQW68KR
j+2JiQOnrcPwrk2uimZn94MmuSiNmCVmdc0u1jPnSs4d5TSe4DKigOPXLkOI90MXJPt4gkoKsbqv
EBJqfY5LpAO+16ay6vPu0/sgDJtdlpcSQajJxu3F6QBbQ55BXwDyIPRG9JhQr2TI6YuIijzYZTrX
fVWnkiOjT4ydeKUNWWP7dS+gkcy6kIMTzNRxjypHZjRCLWeOF5hNBJa0cuKHganVSHJbC7hllBpA
RNvBgEPQZ+GplAjzQWpyQofOKvrnMpWtZ0mv5snri7TetQYBOSM6YusoDBLbcTU7j2qogkF0Y0ka
wuLBKkZr1cspVD87b/e4p9DNq3Y/Zp4VBdxl8AWHHgKgop6YaRU8qA1DaNx4iQrVRkLlnSz5DPas
5iin7914XHwKiXNadKar5Hp8g/me3JHnorpJrDx8KiIT9mYXlHhN6zyf73I64yGi1Irha9bESF8O
LcvL+I4CJReMNeN87mOUqGVFE2ZVmBkYY7YTNdiZZqdm7lyWNJbtwFR2CVSx0K2aGKBnlSTIY2Mz
aq/6WV+ATFaHkn1ykm3WTGWyBf3VPWVJPuwtc06fmJTQ7kfTBCCY96FyMjNCWHU7wwyuWqcJF7q+
IIXpdaZ/EKspGrMmpG7AwtOaWcQTluSnbSHJlBotOKrlXA0PIiQX9mYGKsyeXuR4u8GQRVeSs0wv
6OLJfo6TXrqz2efpcXfJeKGWgXLejbLeeqCIGNhM/SkDWcCLNwV29GqVW0mv0F8OTM2n5qzNx2OI
Hc+oLWwSKX6ha1sN2LAbfWLQVjMVFhVpRn80rjRZZYJas6ga8gApXDLYcUQIjnjgi0wpP/UcQtbz
FLHcXTxm6rMT5OhjBq1W/KTKuXBTeiEQetznhjLcw1dLLzUmWTBsRkC398QYVcOm7FNbdlUmV1wG
PS1DCGOKQD9qjChER2Uyc7T2duN4SSG3qMWVoLgYYKgy2CycZc9qcYlqXXUniXZ+JsTHpdEBW8N+
r8jkHWVVSJCjqHpCj8Nk0sq6ftwCVlBXds14q6FK9c/w7qrIhwymdNzPg2UA8Wqc1ZjlcK6YpTLd
NAmjgf3EZkLVCsHhpK/tqavgKklK8ZRNufIUphpcqgjMV++PetdRnQgKW/hVQ1F9ZwSOctt0NQW2
QpjMTAigZ9zmeNmQ1wRpaKzof5gnTI7FkTCotVSjZk6HZ/YJUP5Qg6lHYzCqdpIzl43HQ0CqQSef
WWWSrYx3olQxjzlG/H/ZO4/muJV0Tf+Xu0cHbALYVqEsPSlSlDYZRw7eJGwCv34e6HTfISmNOGd2
E3EX3XFCEokqmMSXr0VP3M8g5ZtmIv7tklSV2SOZy2FLaug1Xj9bzL68LuO2+koyYGZDokzDnQ5V
SWzu0ol721cwDzp3zC3CMLhyBCO8DZZ+sdW6xUUAl3Zhm5/ZWyV66zcyM2gjJI5uU5mLZeM5y+p5
GzY0TwxjLIzjSCHiyJwm2PWVrFFPcF2Fj74GYOtYOXHwYBR5G25K0RTe3iAj8ZobC4GeQNrX3KlU
Ilnwuy5tkTLG1g/yjO0C80zpZQ9LsxTFmdQrw3ikm4V/DubghluKDuiMA2ztg4s4RLcSTY0VGruB
l/bncPLZ4lKI4NP27PsEnBoYnq5NkS/3dc01jQhFHLAe+UJ/Gaqq+CjIdBuOdS39C+laRb+p0m74
2ifpdDMavVAXXuXH1WYMbxJzqMZdayT4UlI4lTySQ5K809v2hrmGMUeFS0YJNm1QQf9tfpJbTZAD
QUrmWp/hNDHi5MR7249IAI93dlZ5FJyE1cWcjf7f6Ns/mhn/7wbC/98Ef2t96B+mwqGI/3pDAq8/
8W94NvgXXduuE6KgZtJ6oXOw7X+hVbAQM6yMPwWQXMr/zIHuvxDFkBrF9usn68se7D9zoIXOwRP8
FAAWKCdcwj+YAzEEv5kDmT/XBi4+IwdyiaF4jZi6UyoZWsYJE1xMhYCT2+BKHhpQYm3MA9gpapi5
6wNEpAPmcEpmglpuc4T+VpSaXfZRBEpYcFke9jc3ld12doesimhftpDk2v3ybLlG6mw9qjfSDaJq
u9sG/LG/zbVn19ve1m14agqp7henokw0TGM6iWTQAEEliRXcDYbnU/yibRGT/lnPw6ayC9w3Thhb
35TF1clKTz9lNDhd9nLhsGOsc5jfpvHNkw/tMW9y+d22CGUe8pi2GJDLZM/q+5HhbG/63o1NjHri
kZFPsZKegivDSy5z4tbDsoumMd9LzE0efik71jv2Zbuk0egWAZA668i/S6M8c8ZdoT3zpAJGUwPp
Xn+rYWS+ePZTG8KZg3PZVxkCtSrEoCfbHTLIY0ehour9a2lQjRtkF40iKj3Xd1St1xsjownN4icH
f9oY6Ou6quA0BIR3UNjS1Wpe/49kbp82hCQwGbCcmR9hKJeJsW1YN/3BeY79ej9X5akPwsbaG6pB
WbJQa4HvwxDz1laW8X1eQOosXT6lcbbv8/YuFfWXWJk+TplpG08YIRsCLEVRwrFPGB4/uIvaU62T
4AhJ7kiJ3BN/fPKa8c6lDIvT+9yKpyw1AdQ+xYGzz7r6bC42HqcJS5y4okSIk6Qx2hCEZThT/Bwo
2e69jr61IDYfEv8+TebHkZppOyXJn+ILYHlCZOuECOZh2NO0EUaiGigt6zeMXbvUa84mujB2+fZF
PWfgke6tK8nxsgCX3XRXg+2CRYPCinthFhf+ZG2zlGHBJ+1/Q0/YpkR3p+ogSv3p0unOHcAYnWH7
JcNdVewtweu79PnW9uMQNxeE3B/isHDue+OzwG1QU1J5yNXXNphuEHls4pVJ4KqlfnfbxTgIW+8+
09WPwW3XSe7J9YuN23VFFMxj5Bs0mLrNTUWQecf8lLH515k40WyFE9V2cHJep8yo4D/3Qb+AxpNu
Ke/lZGzzroKQ84vbkAH8MZlatdErBCuLI+UoR69crI1vNjvbNM5CpupTq64GkzkR5N/bLHn7ZPDP
bMNPgFKHm7JOwG5gvANShMrRjMwgu4nT8UAjyWbGXdhWqNZH12wYuVSHgXZaQ9EFE09RYt1NLzwl
txMo/E62aDTHuooYtU9eUq2brCtbNgShQEqYaXA9uewjkNDm0jqaTXFmm0Bgey9u/Uaf2j6PapNS
CCFNWqnncEO62Jb8pGs5Jyd7NI5aeD901kVBOe1H7hDbKE/mVPXbor22xaRucuK/b52F3gTUF2NJ
1TSlBLBUNGYkD7lYfLQTzV06TxfOINlOZJN5NGj+ghn5ThPDNiMSluF50xdzFM5mvYmN/NNstjjg
hozGsbmgv4h+jY7WsmGWWNo4owXDCFu/uk33U94cqpjxZ6CDIHRvJmSFSAwiG/eDLmiAS0vi4Tv2
pr7KHzJLPJQ995+0Hz0AJwCfQyH56kF89i0icL2OQHqF6qKz0gunrW51GV/Perly6uTSHPROG2FU
KXuL3vmUWHimXfdo43AgxBR3hjNelTELw2BteHB/6KaIDFL1RdAfLTSqOSCbVd55Kb66lgo31NrJ
M/0VF66cb+xOnUVF1ANGCxTIBBnGUe0hR3OzU0yUsDnnYg1XZ1acFUH6/RxVhbnLQcU3jqn6TVB7
X5Y2KFip+Eq4hjZCtFdmQfh+lp59w7oyLXVmuCa6OP/e5qL52Dgt9TYy3tsItMPOuZRm9tlFC1Om
yakk31W5ywNhmFeJC8/gA7y3sd4603kea26nisRdTC2FK+gWae/MwvlBg/3em70SlTD5wjB+N11n
kugW7AJPf4SO2odlTT9BMl36gzg5Zh9NydLByPhbrkC67cLgIA3/3PtYql11uS5HWiZA58o+afe7
IUk48mSwcfxvulORWVFin94CbIxomCqisCFQfAwrLZrexfih5VVPGYK7+MchyC4h335qlU6Dx2V3
9PWEsW60y3ylIz/bMBnZkgALdhTKseGKXUCMerlPm+dSNRpPjz669UOACIguiAuZm1eqNwgCkqVE
OWKVc3D2wXJZEHWNaCqlHQAPJVtzwIJa1t96Qi6ek6lvqB/0h+pI3mlMUePkhHdOkeEc7+uOVwvA
cfutDZ32SS9h8RGCBF+qHD3vVo8KseQCLPa5TsruIx3J3pe54tB4dNo5pVyhqy49J6OlT+U9T2Np
Ku9GyqpHUQ5UuikmArUxsNrh4xyWo7UtSx/ei+7l7kvY+iQgD51XRH5lmZSkzHjOM9na9S5RMXqX
QsAzb9MmnC7dnKSindZm/r1zfSRRdqPby25ypbmFDuYkjOZaOVM0POGXdeGW38HFp6++05rJNYpV
YXyuZ+pzt8RJjwdlThndGb7RDIckcAu199taBkefmmgXDjPHJsD/ZHuhu9l5JmuAb8uEhLedLB0F
T+mCoqUir3TkT3TLXRblAL+Um9gpCKj2c6C3qvSAtUhquSsIUGEKylP8FbYw8BsnfjeBwvf5bBwd
g93O5ZIFqYC1pN0DD1JLlS+52qa8Xroe8LlsTcPdaSKCJYVMrmQ1QBhG2Bg6MJy1bY5nF3n2+rDn
jUHBxiLNEiFHahq7bNBz+YFrB6cW1CnVpCNA/DnHjgX0EcoiuByzbEq32qIbfTdaVj1dTzpJsMxZ
jai2fQDvdvDxv8kbYsRb8ZynXl9sUagQYODxBgd6B8wHZBmtvr7NSXqNyXRmm3rV0CLKKkLhU03q
dlc9q4zGhu2QkkaIXM5weQ/HfkcGxZgjTySTeSijmVidcNORgGvtaeQ0oUdDksm36BK85WjIhRDp
MQSeI+NoFV615ZKZEc+PSaPjEi4/EOWK8mYKTBToXHyI5BW/nQh56rthqweHbk1/9IabJhycR1kL
NuJ50zbVvmnAko5i4ldtKrzboIQuAoE7EaCoOfUyZRCYK+mrg+oCL/lUlB5OQpl6wErBrJFQGoE3
kCtQy+qWe3ZpztIyZnPvSbc+9yAcBr2A9VztRND1zYWzzNlHQBnYwIWXS3v0Frv9GMLmXUqFc3ZD
r8dwLuNCOKyzDp2SfsxZ3s9jV+DbpmzoooGCz7ZkRfNcdmaPbbtvS+XRG2IOxdbIF4DVUlDltemN
3P3coimOd1k8Us5nmjMASFGRxECZqLgYdGPU5D7k4nLiwcwiOqUlIkU4WxK1Cc3Lo2XUrt7ENg64
jTOw/d56uC55lTP28iclMeSR0n5PdkIw2ZjcEkREkbs4Y70B3uw+z4M/4qduJKGbVprhnQwymfsR
Lx/L3UnS58HToHEBZpwEjbSQQhecT+W3u7hY6m8libFfBqCOdKuGgdIUp5PeZYqu43unYlR0IzYq
gpKqUQ50viqidewHFfLLLYyeMT22ifmQew5XKSmK8jgUeGij1mFOomJ3+ui6JbFWdk/tvUWwRtRl
k/3Fa2qzZAycqH5sqGs9j3ncXRT0rhbE9ciqOJR1maaHwPWMuxnJeYojv44/ef5TzB2yTUp3+Nan
w+hde9RY3uVj6ziRHRdMVYGIw6+u9BHliqWfb+bZ6Et6cCb7KWNxlkS++rydjWKghIYTLB78xnW+
OnVfgw5NXk/nsDk1XwOAKNSWWFOcA6JfGqUmky5h0jMC85QoTWR6SdnZ84xmzN8yKLHeIrAVcESB
88OTk/ONDE2/jwxFQoUNgZ3terh1SgJmMbobPLMTqx6Rz2VUkLv4I4bExpnYjDbxIJ5HNYJaapy3
TQjaiZ9TVYDmee3f152rrU245N1XTUCg2PjTwOXrlRh78tdMLpIjbF5JZsg+ybHRhm4DC27CL4p7
p1Wq3LZFsdaqqrBW5CkskrvJD3nxqpmmnK1dTjXaVnqVeSUvlnseG2dGK1PRZLZVQT7t58bHMC9G
aehocmp1l8iUprt4yJLPSrThN8toap6FDKRrg0G+nbZZnIwEbYhpzPaNneh7pK/VHfvn4S9jnvBk
NjzI6W6ggcbasAtMEAQksj7VRUvgxSJtJ450blNbhBka7oXqsJm3IWS+u1vMWgF/VhZyFHcOq5um
Ft6w7YSDYhTdNrkGITifu/2JZvwPrvNfa1zw/xnX2fGWfCO6W3/gv2EdG8rAxqzpOT9Fnf+h99Dj
oa5Ec8df/22K/29Yx4MTDFbsBlIQv4HlA7b8G9bx/H956PD4KxtKjkq1fyT1/BnB/YLDpyrGBjzi
+KSz4YoJ3zhJFruxiQLIaJcbTPuC1MTnJhbdwaAw8LJf5hDlSlld4PgPD4EF4Oowp3Gz+QXoQLL4
IbiyHM5VFWePL07hbyR6bwR66wfDZWHzwcCcaJl/88F8EOFsKlyT9b5RtCQNmELtbuKD5q3cegb7
gz8fcFUrvD4TyOx98C2fKkbi0QHmXioCqYpu0w4KIuIZRUPQBu25dYz+6c9HeYO6ItD1sM2tAQUB
wDFix9dHWRSZ0GnQBhEd9c5By8Wh4Fml5opt2I+ZY6uPsnArgPpmePjzod846SCJV8GGAECENF6/
6ZtvKANHjTRy0lK1iPxzXNbFuauaZeMiYyfABEs/2n4x7UOBXh9lQ9UTSDLYh9I1xXXhd+Kmh7v8
9M6nWo/68ryvn4p3IEkS1LyihEPJ8vK887YhSUTGMqIT3thju/OPyqo74HGDCKUmXBLAkOkmVUN3
gd5pTVGykiMtHOZH+DpuQCu8M4aSrVWLKOm93GJrvSC/fDzhYNPkSUGl9eaCBYsfLBAdVJfFYQDi
RemImbntXxqa5UiBEQE7JXnJGwrezYNlZf2WJmakJVrUFw3+hXdyzF97en9eQ3yHrBk8q6Q2vo35
FguzVtK1yc7LqKBjGztruG8K0YRVi88l5WFUjpre3ys7Eo3fl+e+sdT+fVj2NASAojdC9fvm1rF9
6p/TRFFeG1A/mBX0Zg6zLu504cz1pm3naZushXpJs1hXrRcQjKm4pLxJgc7ssDvMwL47YOHmbAA5
PpqTfi8A/TdnhtubjEnbY7VwVoHFy/tId52n7EJgWqCM4K7tkQO0pj0ypEl9rNKx29IL+p7X+O2i
sZq0eJAJXLd5plhEXx8UXZ5D7mua7WpfxocAjuqAer6++fMz8pujYDjDdEsDxRqqu66VL8TKFaq8
MM1lvtN5R+E1wbq8xgenvP/zYX45gwjCVsEJbBDKMuGtf//yMClLR55lqJHEXFzVdAOdKiGJ3siH
Xh4IRqLMxijF7Z+PKn5ZEjnsT5KCwEIH+8Kbb9e7VegpM3WjmlQweTQSz/jhWhov17qp3peThUoX
pYRnRpPRzgyhVV1223aZwHyDgHSPyOB9CXNPjMdDbqgE65kDDkPKGRW6nWcj3YCbbu5bvwJR8d1F
32eZRzCR7Tk3Gekqd8pzOm/X9CQZMvTJ7pKwQexeRJ3MxKOUprwCjKopv2WJONC1Z9fXnEaP5sAx
4QGsHEL+DGQqm1ZT/7uJww71m0is/gkCQFybRjlV+zFhZ8x9ksUbTcNDt6Uqje7JnKqxCYmnXzx0
QVogJrZw8UTVNDTjqbBHQVn8WMXHBqFAcHCsmeE2X8bic++xFyYBbS6edEhnJlptwxijpeflsfXy
VKZby+2o0WqVSwHsoE5dE8oHiBz1VLgZU3rZ0hT858v5u5uI1QkTAQ8Gfu31ar+4iYouW2xJ0A8R
oqUR1WkhDxBaYicUe29nKcbrpAiq3Z8P+ss7ZL2FMCggRuR30e7z+qCTlPGAHs6LSoDA3WITgIYs
u4lsoxKbPx/qN9+PEeFnxgUB01iSXx8KxThqZSfkUDwQF9bcmnuZJGh4ncY9M67NeyGM4p3193cH
RbKJ54elf00OeH3QIo5HqZdcRFYd9lf5rG9k4heRC5YTmcR5o51uzX9+TgX9OsyFDIZkOr1ZT3Ew
JkY8u3zRNMXnyAUnLTKo9g400vHP53Q9Z6/esaivbYeJhAaSv91Lr+4Zhrlh1CNCdX+JUxD3Wh2n
uKGMNZu860K/G4zx6+sMG6/lB6th22XM9t7cL3Qgq3rIE6IkRc+8Uwbhj3DoQ2crXN3u3QAU/mDW
JJeDjanl3pS+bg4m23p/u1CidRATtVqRnbXmLaBek0R0fsykoBlkCf351PzmziaqBcfxqsHjDby+
Gl48TrILm8noaxAMFGeXw5BCPDXgkqLp9P/DoRhNV3Uw5LP50zLz4lAjGVShqmI/spKSokAwqVNm
UHlYsBi/c8F/cz9jF1qfVsJmWfLfDPeYBrogQy9MgqMnL4cFzHlhfCWysEsFtE6RXcCUv9co8ptz
SWgZPDl66jXc+825rMMw1YlBgOjg59UuTyh5bu1upj9A24c/X7Zf72g2E86qsMByDVSJj+/lZUvo
GSvmbhQRRYxulLmy36llwLeaFWaEKbT4Z5n+6D/JIHDx6glqBPjvNze0TIhiD0Upopp8chr75v6S
NJr32jV+960cotA40prE8bYMS6W90YQu5phUzERfWelwcMpkuHZEWG9FroJ37kh+5S8rA+sKskhn
vV5oWd+stkUeoii0KzPqxWg4UZZqOLvKcsdwb/U6rKh4ckCtuzlpzp1W8IsDpCAkAFbccYMEMLv3
ZRC2uw77WREhtkPKjFK9IqnDkeS8FR5miE4zPYyqd464b5YPDPAKu+zcFF9TWc+HJHWmH12ZEqo2
9IW9V/7AC5tCwglSeeK9ugGtjWNayFV6rZey/awzk2nF8N3ytm5wQBIj2xWfVKa12LhmjOkiM9vh
e1KvRStjExcpnBs2M1kzdYF21iBcyZKpC/Zr5le3bTRsFRDsYzcM6jHnav/Ik05eS1sTNEqttCQS
su3RMKbKqIiIUT4GlqCzMNHDKNVfvJqex3PoF4CRWSrnW89IffLpBMDXvstTZGczWd/XrtGCh2bG
4MPg5NQhYotJfTjPvM7JOIv1d7tXuGqoFS//Ek2vSsT3jf2BLcP4ERc44oC8mCziQgtHA8QiCPwi
R8qJNl0TUGmpIODdzQjz+jEZ/YrSwcVhS6druyz2Obg9XfTJvOSHVPseE5N2eods1pYFSZM48HWZ
O+O+ycMsi2ol+SC4kDiFQzsLl77qmD9hEvS+lq1Mfgh7nPheeRoP+zad4vtiLiA3bDU1N60wmicm
tr6nzDHFsJWOCzH7XamIp1al0cWbKTcc0lxrm8Dc2LXIDs7gS5D39qubWjiUjlwWlEUOpwEW4LGo
S8EGCMwYjQDBb+fVzoRmfwnC+5B2WyKOtZgukCvj1iotFxKmCcOO00qqVArfV8kLriAtGQydpEvN
GIfojI3ptV2vLf/Qb6x0IbzOGa6HoCZAj6Qt/0NmVkZD1nQeBFdTUNYnw6uSb3Zth/khqx15Wnq0
jrs8U9UpdSq4zhH3xd0oFvsDBzKLre7a+mnS1XLPfY2wWCbN+F3VqKIPea35tARyWZjoA6luBOLe
98rO1sXw9eufhxwXaRAAJKBJe7NYptqzChwrdqQS0zsojGoRr2D7ahDGROIpOC993FPky6kFpXBP
f16qf4VF6AkJyYvCwmKSa7Qau1+u1ZVtKcpqa5u4KASUaIgXKkqoPkduATFe9l6zH9xVbSGQUTZd
G96Ebu3f2FzwCDpmumzgYN6ZMn99VfE4C3azTChMYd6bVxVUbDAZpSUihTQagMbKb41AUdmUhMXd
O99//V1vTj9Q1PrlScvxaZx7/f3DvHYG1+9pc5dOdYFSB8F8r/q9Pbb6YRa6+yvxyJcaM1B6q02N
HfuOejsHvuRxpobDH2YWqsCt9n/+YL8OCbiBvZ+7XnRxWIJffy5Ka6fOooM3Mltipc1hCifw8sbY
10HT0w4rqiejp1r3z0f9FfCxcOc6axQ+W27M9m9mbTMc2iUfJ2rqCWc7NykLfmzG3TFIERMtDq8V
YeT+LW49/1QsA0w7xczdZ3pYy+eul+qdOwEg7O31ATvGB+bTpUMiAM2Nr8+D1WptOCOOUbVQ/oce
Y/H2iB7QfSmHyhlEXvOaHeIPwzXKPLYidsPts5FMVOd4rZEcZ+BTqjcq/6RzFM2kUSdrHumCP3qn
WubL7Wp4aE7slFnrqlDqc9wE5AS1liInpYkd7ykfTPNoi3wiX8JSI0pbSiWOdkYuxYa3ZFFvhszi
NSptFsntNHviI9EgFbHB82x1yB5sR/IwDek1IndCp0fbQkpdBrlJHnJpwBPhCuXFYnW9PpVJ0cDj
eO30iHbCsTed0RiI4dwpPllDnz47NAb0CDjiuiN6owzgRD1K6b+quHaLXTkPZnAuAKh4r6WIm6GA
CbYsanfvpL594zlN90hQwdLvLXygNwPrrrOVvbDivZvN5hKlWrQfOh8EAbWvLq3jFNjGErGzviLX
WFS3I2tKv9Eav/22TsziSQ2xs000fvMD9hVwrqTpuorodDpXUJL15PRrRATe1hkUgr+6975ldVAZ
B96LRfkd9sbsP6QLUNzjEiaefVQzugiyw9vM3MF7+sOZF3d3oitLXeuuEeOl8rPQRWEpFyL+sLW6
p2zqVXuYkz5P9743ttadnQfD3khcR0VDG5iIFkGfSbgeGtVs66JLbtJRhWLTQCd/MGPtgSQmcA9c
zVioaB5aeKw6bSwVkQhq2vvWMbuviZTTHS/q+KvPTYSlFc7+C0PvyiOHuLQ3tWs0zx7WIia0xOw+
sZfEE1RkLbQ69dhKnoJ5StHjddMIREeE28HDg59t0rxDizCppP/QdXgQNo6ei0M/18jgp6r0P9Rq
8psIY6HeN2laZ4QKOsOwMTuZ5ztqbynqWipu01U4jfs2cUf/hlyswN7mHi5Deo/7BPbd7rsnpgY0
PUYWwsiiwSpnQHnPt/Z1E9efVW7V88bVWX9uAZkwOU6Tx6RnjM33aaY5/di4OINw9Vv2QJF1jp4Q
KUbRHlSReJfZ0mIjNEmYsS9RhXBIfza6Y6XdZNiMjgvgns6zPDT0NqEaW6ZxiLgfdXOpO2k+JpB3
qJlCz/gipoxk8AqBqR+1S+flxzVf+Dn29HQ0yjCId6kMNWn1VuE8L9UsPg39MONUHyTxx3YOxRDN
XcuE2OuURAI2sMbq/zdnxd1V6c+TAZQYObrQz4uBQJ9kb266Df0i9UG1eh1y4uDZqA18BkOHUyNC
Ha/4Fk1nPg5dH3fUBjjqrBc3++75nXEXd+YIdF+k4xdioVpzi+jQ/JSr0PiAu9NP1wHTuCt7Z3I2
KWjNQ18qiYBKjMWnPAvE82iHwwfPyvIf0yjGqzZuMBkYXTNrotG75dEOm/hL0fuofQdzGOhIQlCj
UQ4n6IR45AgXnytI212hrIBRulnLjdhj97TZCI2gR8oZjc3k6yJEkRjaO3JI0R/YsrBSntDCukFF
JDEIpKouscGkzuexTIjVLXI1n7F5NatRJ87sk2GosdoNfUXLsR2kwddOkxG/m/I+1xd+4bvjfmGT
eSu1mp41WajuxhZV8JgPsXfulLIg6qmwh2tOlvjKGvHXoH32KTRRBWGH6AE62yVHqPQVbM3seEde
NNTZ4zG1q1NcaDM9NYOP5Dgfy/S6rFo1bduezSASmiKwdq2IF6ITLCHvmqaun6wkQVKXhm667Gx7
7L45hsHSFmD8vxlZMOMdKMAwbntO7LBVbUbYhKFz82nqDcoqHR5Qcu0WIE7q3NzkyYSKLni7tCQh
17qZD3UK/RxNZg6pFQd1nmPs7SsRBWGv58MShvEPZ1aIAKd6MD5ypVsFM0CINadgYuL20KOM22S0
0hwrnRU+D2wXoMPjLMc9k4ESFGWGnCfMB/E4SkzI25gW92+ptZjV1jH8/GMP6X+nTKiGyMJ7canm
dHHQUuPKQoHpki/Wu26SRlp5hRst5UIeVRvU+kssbLL8bUboZ2mp5UtL6s14TOqKF2qP5r2KuJjD
pXYVdD4dZqC1PUkAPlrvMZr81kFw0a+D2lAP1jOl7017TCpnFYbYJf3HmUwnd2sUZDJtdAl98DdQ
+D8U/H8BA7wY5H6pTLr6rtOv9UuH7c8f+JuDNwKBkxYQAVzLhvy011ylvz22hkWuEqk2bgA/z3Dl
waf/x1zh2P8Ck4QqXdOa6Gk1+QT/ZuEt91+4IcDlmM2oabP9f8TCryPl/57APdN3bGAVFAKM+tj6
gzcTeOtwr1dVQisEYkzqVmp7tm5yV+X2V4OyRLEpqLZwL3qIKINdbpstTy/O1e3fh3qZFPym8o5P
wPeG/l/ZYZrEcJ+9njHTKWUk7JvxksZsheqYLXv44MYO3U2zFwKu6BnG7Va2re6IxM2INDkXpdPX
VFNYbYwlTXSlpOzsnc/1evblc1FHZXu0q1Lp9JvPZVMv2VtTYV3agILIt2uRxts2DaaRIL08HjcJ
L1px3WnH7fZ5qcMkChwiXojxGdPsVpF+TN2LmyDE9VB2W+9tFl7v0xBioE/wbIApnDaQw2tw0su9
Y+4ULkWMXnOZinSh1aU2nZnYPCO4NbRZNj903iz9hZU7Xoc6FxBig7izCr6QPDS0Eaay9p5StmC8
iO2+XPaFN4YIdqsx9d5h2X4Gkb64x9jcIhahFgELD9QMOVyvPynDDO4abVsXi8mb/jRWfSNPqgiQ
vMdKE9+SiLL6XtcJ8jH8wXOUTarzjsrVffoOh70e6tVHcWgag8oEAubG4z9efxR4YqkLYU0XtvTH
fqussiuupmlZJfH5kDWfUqH6JH7nWr1GGbyfRC1fG/LGXIso3haSVgtxeVU29xcU9npjNCwty7Qn
ctNkW7J46sPiMWpvjMol8RE8ij+fjSwY79+5pSnRffP9WYWAM2BzYdKBPdYcrpc3TZc2dOoazXjo
eHXUu9jo5h89Ws3x6MQkZO24MjV5F2G5bNswEzvodpcofl8SFd6o+cbxmWPG3A1Pc4OvwFcuDRNp
HVzgvLZ3jAXrAADS2LT9eEat7Hxkwp+OvA/F/RQKtLhtZe2cAfOxJ5OHUfpT426KUDKg7VWq09w9
mwbyT+M7Lhn6elo1/Aip5PzSDN24jw2rOCXsHq/bikCloTEOnpn3V5Zugm3jEXQZ2rg0CkKovI2t
7OCiza3+ECxh8MFgg3GT1sR5lOzUKEyr/b2ZNOVlq5kZUsNcEhKAipyTYldblsVHcJL2PvFpJprH
Mt/XJG5hL6jjQyXLR5y3y9042XpH5EgbjdYgD33YiWPc1clfzdD/8PtFmJvJJfMGPwjA8MSsA+tD
j0So3a3y2jE8cBpwXiRuc90HnAkywWmBahrr2GOuB2I0mydpETVtk1kf4Bar2r/aHGGMnD1ylTxZ
f4gR7CK7k1XEAmt9QZyKPJ9+6Jl6kXi+cr38tiP54Y6AUMKyRG/dBVWS34+1Of4YM49GrswLKwBa
h87T2ZuqO1yCyHH5JPDatD90W68SSOEHAsU/e9KKAdzNUF3a9eydddOTEZrI/uAhcz8MonnIyso5
14nQOzbQbD5AS+my459VTOxqJ4zQMS7suFsus6wcPkh8uJ+ykVAzLDc05OX9LB6sQDo3+ELHp9K1
lk2djNCqQ25cKOFSdpcGkAAzPZgtgGlgHQimwklcEA+KThwGJgrHOfuKd+/CtrqiYwD0zTgL99hq
M698ULHBzXWN4NcbzrWcv3pW4221wPFeZHN3MqpYX4wE4DyPk5ESldSW2TExDMBzIOn+WJvtkx2b
xTdn9ixMZ910yByFPEjAMSsfu0pD9ITp4zIbTIxMxH+hIW+86nF2lzRawtVAgZ1iX9hEhpX0s+0z
iCFMPxiNW7wFVzT4lhGWzHFn2bbEl+AlD35rXWY2LUo4278JRXQbFSEnq5nLB8tLPs5W3m3yIOvR
/DsEIVra/GSlwWH0aA+kbaa5JOAFU3Q63Mh6nA72/6LtPJojR7Ys/V9mjzZosZhZhEDooE4yuYEx
mSQAh3KHcIhf31+87H7WVTb9bHoxm0orq0pGEML9+r3nfAfGxNYpC7Gnt663uV0Ua8tIOJqNbohV
yTK6NQrR5Tr20F9tW8i9Xcnmvnbm7slfkuqaqzy9z5N0PovUUdtWTcPJkD4y/Q4RurNeRizjqx4B
RruWttbp1gsqxK4BSYkEqmTZ9OXIHFEPA9FolVtTebGyXhCmko1l+ZaBfjV+5nq+IU+jcPTK1RwF
IrvISNbit5UI61tx5+wfS+20j/Vce/5mrFXfXzGG+/5rFLR58qOVLMgVh70cC49mzl18h43GK2nY
c+c/+ewUv7H8IN/KBP23e+2G6bSz87AzN07aWWX8Z2utDX/A20i/Xbsk4rh8q24WDgF9t+MG9vSR
oV7YaRxVs6Ex0IPbZV9mbIIwKiJ1ITuMXZmE62aGaXLQhInfKAV5ccmslJA8PckhPKeY0AmZm+q8
OBIvUST1uimmpj3TQ3I1yo8EQdAWA2BJ4WO1rCs/hqyYilWV0GjFwo7FHShYlXZbl3XUp0fRjGRd
Y00vLjeR8XLvmmoGbGKMS/K10CArLyS/uB92y9Z/lDNn3DriEUvXwmopcHxyIro4wMbuvU2KOKxd
F7J2kONY9kcMFxI1sJP4JiuuRA3fIW2f5qVcktix+kA/VpVKi+OQ+XK57+sp9J8rHwbEFljCGOFY
rRxNbvUYSpKGUc/bN1KGu9Rf9VJm1UZhjSCdDvN8djAj5lViXRlhTsTZYnKHsm1Q51Hbxnng1xcm
6jZ8pU45kBoi7vdZmfWMtcoo1Y1YYZUdqcMnb6iQ3K3VOGnWLlZ5E72OwzgCoQqz7hjYaVTvOErq
jndfh465rUOyCzdaFQXNwQW3lV0zSzWD31ElQnpljTUHN22N7mfAHqLTwc5LVRk3eZaSteBqtyBa
yXegTBlOFjZnr7SK9BhNsLN/RFM4tl9VPXJbwAdI3W3KLBPsliP/mHYcIESoCDKkS3W267oY3vtx
vAEiVWOWIOJmnTTul1uZPW0nZ0k8OuqCujb9DiynlQ8L1cVyYJF0u8c0YcFcM4uZWMcymeYvsrc7
nzDMeeFKZRad3Z+gAQmoWsGiy5NHhch4dleoeUqXBDvKYrdeAdBT4jtXvNtAH8taK2MNbkI1ZEF2
s63wEtXTIJ4NFWWvAaDorZEn04rgDaV3Exy4A/ZFjNiDSsh1cjwy1OoueWF0Gh0l2JT1mFvkQZeW
/4PC6lV1aX7g16vjsaaKXUXO6K+asjjhGRrLWOEVTRBLNf19NEwfShMOXOL03iWhwCgNNHk9ujPP
mU3qkT8lxpOJj2WHBJm9ZcLr6rtBw0dO5oNkXcHHFwV3QC6ddZRHSF8GePcZDZNVi7IDlmAUDLeW
eBMXhhcdZ9AoWxmh21r7EwsLp/mbn8Tsy0cvTPHOGgswFoPDxLRRkbg5SENyFAeUIID60rI4RItr
HuxFJ/u8Kqy9Y5EoCaslIXZy/GHNVY7HOaLZFdW+WpmV65301M5HV3jqhEWAbMDeLU+alPK113Ot
M1T34aoGn/SLEOpy5whctOU0gGYk/OPQ16F6aBaLrEPcaYQ+5R1kb2KdaO88qtTDK2oFuCMW5D3W
1GSPjeDHdVYavHjlYIXr2g3luQUnCtoyk3Q5RwgnXk3AChveYqFD7QmQ9IxBvyyjBASdA+5mz9MO
o0cnyLW5baExfWOuCc8CGsoP2l+QKsu6IfQVyOYt2lHk8UBaHI4Dr6VPgwWBUYBlz0SBRmkV/nSZ
bourHmfsiiGLL+cGryNxLeqybFN7jPFWsgYvuZrtoaVRTHkAlqQc5FPOZn1M09z+5UBAPRXOaB9s
WHB6TUS43jmS1g82D3veF306G5u2iQSYbN0O4Gf68bWB3Hrfe7Do6e8F4WOvGos93w+K57rCB7aZ
U22/5sjfX/JATMcMSuIj1GLnkN2OZht3nroD81YOi23b5VuGPhNGR6hzselL1EezHvtkPbhF8puG
avTDs3JFqtkge3MFtZS/xxEdCQLJLcgFYLs3NIBFv+cHw4pV2swxjfQuljAcS1aMTS89VijpV9Jx
2Le0mKHW2XmbD7hP5XCe87Z912FePFnllCTEBg3Lq+OkhNDieBZx0EyRcw17w8TEZ1a0+cq2ERev
4LU/hlAxX3qObA8s6DCwLOg6d+2EtbsfRrnB3FjOMc32Md+mQjGXNkpdrt3Z9Af0T/N0SWlSdXsR
ZePI9Z2NinF/4YHCmkV5shlDb61smT4qHQQY1HPrSQ8dDlZnqddZ4aVx107eDhNoE+MhzZ+Luvyw
mgJTcd56GolF67xyaRXRNQsZrnaTkzVuLpEfG3Y276Dn1ifFuWnn+EO6UU7g4Htuy0xfI+rDexTy
44uP3R64nkjGFybw/TEUhAYXQ1FdZF1dDDX3n6Pqk4sPOewOq2YfMxrz8LkmeJoRhDIZydPjjVhD
lwBEKJk1oj0vpuARA0TFmcrsDWSWVXvnNYvxARwlmtalsSyfvKyEw5qOX/8s81l+eOBTdu4QEjBJ
gcmvM4TD1lgcd6BcGTlc5ZHYuznHsYowLLWx8vRLhcI/GiPvRVvn1k505bKbtUU6ISrMi92X7dby
5K+hL8YwnkLSNw1PW09QsHChV1W2N8AFESvsfXmTQWOzq05AxtJYjUn0QBfWfO45AxxNqlhQrtF4
hddObG7Y2CuQpP32Bmh887qkuxqCoXJo9Ohk3cJGECtx3ZtaovRHBYt72SScqVdrA98yITg21U+n
gO8gWe0bm79a+OWxGRPeEVVbP91RmDEyfvNQ1q657vMyX+uw2ycAo6jGtIyc2PGoqBa+UBzmFcJw
s/hErp8hJTeirdbwFASw4P1Nb7yZ/YHjqEEnuorSXu3IbRo/59F9kdAmsZYylvUEw0OqrEe/dIJv
zljNk+YceRWcPLrt7EMl36JgGx8TlwJ5A2ZYYkwnn/AyV7xdZOWl4SmraJ7j3myZ4pMj1nvOysCM
dp/XnvHscbwKd6FG3L1nCC30SoZ98k7tc0uopf8N5rJ6RLRmv82t6uh6S2hYYQps8WxZxQ+U+A7z
wrLdFHXiPSIeHOluROUBQcnPYdTyccwm6ijCE+9rqbCiL1HKmh1Yp8SfmchSJzwlJmhi0VRQUvDP
riZAMK/4yWA7O6Vxlws8fL1l730kMxPZkBl6s6iE2cAahmQkOCkGf5sevNwnSxnxD5kxvTbIiou1
y0jmsNSs13NPFbSuUa1uS8QG16kN5jPv9i2z0I3Ok8r8Ix7KXxyNxUPBMWQ9Gcp+qF2cgQysh/1U
2/5tRE5RxnOS0YBQxaFqsNHOdpk/iUjqK/EBptxrc7bXZhhU765iPiiVUlfXDJ0bBUHtS7RLH7S+
WMSXso55ooNifxu7xjQdQcylTmJ9tyOcsgX/0Va6OE1RcrrbLmpRDVpFy+SkKYKOUx4r49ZtyDlj
ukaMRNG8ZviY7+2ibB9RoRbrzCF2JMM7y4DSKC5RTm1m1mO3l1L/zt2i7ddadX6zA/TorCQYtPcl
wCBrMma2UJ0tEOSGaVDwbNIPzIltheeRVBJhWvdW1zRH1OIZGAq7Q8mowsukbfKMIRA+dOADMddW
gb3XWXKq6hS0RbOURIKHPQCsibDPXZ8b47T1KACfMhESr+wQdR+VhEP0+WJ+ZzQ0qOwTjqvjhDSF
blXy5Jq9eW18bRPTTk14rl27R/ckNVHRVu0fkY0G226Jxl3qGgdtkmiRloYZp7LDANrB53ZXHNH7
r4Fu5+00qTc1qtwdY/NlxWzPf+8AE34s9GLIjAZIBf7E54KFXRC3lKxbLsAXAcKvpIYAG6nc6NFd
LLm1RiZ+M8TIvTUqa22RgLwbmSsdQOoxbEyniaksej2CKWwL9DR0gFfTVj2q90DTEvE8vkJw4kjr
vaD/nz58BusxPbwK07rTLpyiAvmzAoh9H6oZCo5hQPlZRWBW8Xb75G5ghS/fy6Ucu5/zzFtOdRTp
2KoLfrEa/vtnVKFsY7MECMCNPXfaEBuniTADeOPsPg2Eu5ATH5pY8ZFjsWLag5bM19IR4ZUu0IEb
IknPiR+iRSzoHP0yETAHe4fFbthw7PJebY8drCycdsTMvWQRwaFQDv1enREOJEP/OvmWHhWTOVfb
DqGpPZNLWTmbKe9galMaTuMF55P1KpiOrkzpvrbstBezLaoveiWUHDI1tHtf9JaammRjM3pr5BrJ
tSGO+h9nGKZZ0r9CauQsmRG46BJD2/XwNZYpYmsIKJNOys75r7bEq35RRQgjZoFN38VzlzFqo270
8LCtJDkgCOIgP0XXZQjyBX2ydvVziur0UvbI7i9AGkz/fagJFb8scMqTbeKXhMkHudnXu7oMDd7A
RYX8rRmViYHMUhXROVLc8MfZhhdXkWRSCe4JX4wzQi6dzN3JfxyfWbiT6dPIogIBXwI1IXkBBNI5
qEIXvmw4pmH1lUfw/B6DxSxp6skFAdga3czcYmVhgnrC17WIU+ouOrjH6GeDkgQnUMz0BuyMP1xL
zRyhzJR5Hnz8ygxSVAv5IPaIyYIrUkrO8YuAVf6+NDinOXotHB6H2ekg5DQ28pFjLwx7urMxlxSX
Am2HfVLSmvAyO2VmVIDzuob2BLNNm+NvlDjV/bgYBL03AWPuew15QRzUABzwFBqp0W7NaAzc/cBK
Q3daJ+n0yhC6JmLGghXZbJXk+IdRs7dvCTLsO29pMZnWAf0DBwb6+lAKV643V0eT9gIGdhyKxWUk
/UZ8G3lL9mykqdAP0qqVFS+D6SN8oMfcz9+LBde1ARAAnPgbaJVAejEN6FCuFgx1hh5Nw4V3jJZ/
JhFT+0cPZAvnUuS4zGb8xO3yc0nyhzhVlsNn1wGl7RuLsbDvqYVES4VsKXCUpfWBwtVHbFFxWms5
wzstyecpR2PeHEkgRXKrZUxEjSiS9a2x23pDAm3CgPQOeU8/j9j0uHWlDk3+wFB1e1g8zAzgLDyr
oXiqgoTTiEwARGbIJ7znjmxe2sPTHMpVAAb6aEOpdWMEKyxSVotO9WFIAX/GKpF2HVMmz2JL7lLt
Qdzyl/peCMHvmXUNXP/VgjCqPpZ5ar0lUAjQLXTp6GXUccw51j6Pxp4tcIzOC6WuscVK47iXeulc
2PmwauyHzO2gC42EHvP9KjgE3RxGcVEMVR8rc+G3ptkRnax2AJDklvrWOStSbib+OKveJj0VQZw7
/lgx3kBaukFLBylgVJLaioVvUsdau/wtN9BBSM3H1OTYjeESki1M5tCBigdd8fbPXAsFLre1dabW
erLLAfKO0oGvDknrmWhJCkMvZ6NjbE/6gewB2AxVaG+jBaHvdewU6CoxDcaJh8uIrkPrNsAyqqB9
hMpQyI+oswxjMwd+saORLeSRo6Y9n7BAD0Es2tCv96U9VOZjVsC22LAQegt0RVOLq1oQjtNWsLr6
MmEk23hdJZMYmnBLDVtjvj5zMFJM5YGlVVtJ/1gcvd7Oae66UfuqowpKMLZtfj3aNH0Ea25puk9X
FG65QWeufpE8q+/JhQiD/Wxbbff7FqNbUJQ23O4hbZENEX1uvwaQPr23RiJSudgLcG6HW/1Bj6hw
9n0ERSf2pyjENZI3CYocFoZke3vDWKJDDvX7Esrpsu5FOf/683L2rcUzGpptpPYmGLxbZhoO6GVf
awvKVObbNAYJPVi6ow3XbowRpNZ+DJ9DFgyFZG0j+u3EydIpmaK54/T1JkPiNR/92W7TO8dMGnUS
BvQlss4EHj9gOo3gXNnnVgjxtYbXtRZ+ExCxxoMbxEGP5mKdNoY46TlS6SEwLfkddOaYfTuNZy10
njF/CS6cS2cHR5wTgFqrq+rNbQfe+dyG3bYt2uoWFppC0qHZtTj8cvcoUbgFMnDLAn5Yle5Gu7XR
3JZ4WxdYvYUqd14fNPOREzsDPjTJTi2+Bb2d4sg24BcXMtNEM2+QUeLhYYBHZ93wQMzEUkTzDxTZ
85m0IsaaDCJa1k8sTaxeU1FTdxO+gUCviAK/OhLnZZLx5eZwGFa9JIj4Rx5kntpFhhcayP0GKm3W
6SoZ70qXnthdBHS9iUPUeOycfZ9j7C4186zMm4ahgyFUGPwO4IZRXRZ5A2y0q0IjQCMTiv1iR7m3
t7KyFweOG9GL6zYu1Jee4d4mDc2e91U0bYbhrFO/TA04dd13ueXFFi2xt1aFybhxC1Ha6z97hAGL
DIgcGkpsqVj7nzwYfemFi+Q1DySfJLQs+D/AKCEU9K9/VsxA2YX1oluzEfFkmbkHVse6MYMNfDjZ
zugGfiYqas/duxm+M1Zgs8729jIt4mBzKw9SZ5Bi5sHpu98+rGSiMNjxWH38svV3M3XYS+G2uGHM
uux+SisAcqvncKmHddDI0SYKHsINlTI3mTy0OVXC2NdBz2NhQdV1YBIMpMOPLuMLOp/9ZOxgZk3R
nUHnM0Gnnw7he+mFXnlxp8L/pM2g5nNHRAEGHLZF/UxF5OlH2DQ0wdHrOPo5SAfF6zs1+uAKA0ll
Wafm8thiB9fPPuIQXJzRjbdySIw2cz9F7c+mFefECvbQdZZZfbGflAUbiplXeQkTpVyMa2cyEdmN
eH3MvedC4uFgOdionTccoZMJr7ROlf8J6jjFt+GmWUMCiwdP77ZMYTozzLBZsk0z2UaCXShioDCe
bmAfSHpe2Iwz3Xmn0ltfs9O/t5X2xk0yovNCXqCsiBEBAUNIdC3a5tTDbZDV+gnJpJYPHCbmfMc8
1gvPQTkgRhLCrqq9TCrxs2hnC+s/QXDtrYc9MeXY15UKrSv9p0ptOen1aIoZmt6gdYKxx3/USJ45
OFRdcwqMt8sLdPQr5upBz1sMcPuamoX+baF3pLXuWxmCrZCiUr63ng0La4FHWV6Qn8npKZQyTzcY
NnjO6rDmppki8poDrQsp9wjV0pYE56kYngj6CUEBQojo93oJjB8Mmrr9SCCLXLu9qMUZzBhWwnXq
63lCfGGkX0HA7PODM6tRA7u0zV+BYQv1aYKj5hwIlcrHd4P2dKIGYGaZmWgmKzv9FeluzN7GaFLJ
hzcnPBsJ7c3omwHLpPZzDxb60M4C1PoCEYkedsYo4uTUhVNcQABY4TbRfmc+zfSz5Cq9Xdi900GI
OQPZVvU1QWgk46Xq7eIVCClSzbYotdes0Or5XQnsyEUD2KcUXb+zLPc1etWkCf11PStGiqXoOFF1
VpZyXat7RyFaYT65RHo385VBgA5OIZYHqEhsq2iR/e5XVQ83076bjoDLUUInw6mVpCvtW1RS1m3I
ki/npe1t+yrplNcrIyj1PK+akeNZslqMpp/fGg90Bd2R2hsvlepr91FjJHX3JIOyNitO6MVFRKO/
HLUuaxQd0uzDgGSeYu7yQ94lTXQvksANruHSJzajFioWn6aItG5vfe8Y84kzwzBsTYueyGuAayna
0gauhm4LPdzsSFEfvZZeYZlWCRLnntZLS+e08YnkqtBUGPLOMXRvRRejcfIMgXFJoTtsFz4Wot2/
1nb8Tcd1O77DHggD9xaUELl/D0TxqKlbH9fETjeV7zz1sHe6V4hYsviYEMNPu8hi4n6/lNyht6iM
2H7+9Rf4mxwJjUvEl8Ap6qDhopr9mxypqt1aQ0tXJ3MStnFUjvYHyKAC2IKSDSzvf/1xtx/3VyEP
miJoKb4VMQan8P6rkMXBIZdlnDlOdovMc14PwMKotzl5ZNPuX3/UTRPzXz+KBPCbwOrmx6Clg+7u
rx+lktQPU9eejoWgDbqRf/Q5VuY7pwrJcfWCFsVdDnPf8G79Dz+aGxkQpcH1hAfAH3/9aIh4pRNR
RB59wxLTLvSrcWPTlPXvmnzhF/2z36p04Hz2rz/577eT9ZVN5uZ9idCW2f7fbLKGOaf0zWusjSkz
PpIYKl6LP1q3zGdQ9uca/38Qj/53QS1/yXx5/r/Gwty+zT9zYbr/84+oFyAkN0HnX/5lWxMaNj8M
X+38+NUNZf+f8Orb//n/+h//I235eZZf//t/fTZD3d9+Wpo39X9VigZc9/+e7rRevj6zv0Yq3v7C
H2Up4tHwRh5AVIfT1yR2+T+FpZb9b/iMEXihk/8TxPRPXalnEcSI7g255U1wihzsn7pSN/y3W668
GbgoG2+cFed/Au22EZL+5b0J+Ea3tGqPH8TnQDX62yM0p0Vo+D56q7xtwqemFncdJM49YkuSwI3u
oKjjV7MA+Y9Mo1m3Q/ChCgek9Ny+tjWHu1w5xCoZERG34S/TLR7op2/TqVqPBJatTffWUDBZSTVR
RZhF3cvSePWt03kKOHciYMOPZMz1zus49OHDcbXDFthNp5LtWmYWu0+0FZ4oV1GD0L+5GDW83Ky5
RF717lfmJ3OGvdu3350RXYLOOZoyeMxsHQ/uNit/ZNFXc5MJ/egXaq3kmI7HGsmBhcBeOddOmNRK
brlGgcAka4dmBdOU9xnJXwVlmE4v8Pqx+pLDW+XVPcc0dNrFNkTynsPI0PVhLqYtDhoARacODGbg
zqQfPC3lhbkWDllipj3jUxTmy+IvhzFarrCzKcKqvRE9j3hwWVLuRPtzIelGcs6SKHsWqP5pdiSm
5TK769bPd4H/y83w2vxIKwm6ZDWSQx3ll8m52v2R0z6QTBKtOu+LHtBzr8wO9zJCLaN7btMPSnKY
nuu0fEoAMpe22NP/i2fslAxT7oHSbj04wmFrAr+V+8VMATaiMrw0ndgtxfQp2K8qTUWnJ4ZzEzxb
c7zL5pY6JYxDCreijafiA2i1Q1FXrWeMLrXBzMveAa1+mGtrH2kag8YdZZcEAU7/yHZN8ZDysRmm
qMI5Ovq+ZVYRUYl42F7He1QrgrhCkoTpFVB7lVmUHbKhOWuGy+vCSNde0j7ii14H1n1Se9sscDaQ
7+6p5p7asBhWypt3nUP3RYLo43Gtfk5MgVaBPz+kSCEdCJSrIGf+Hi4xB0ymFqYby9F87Dyu7lIU
bziL+rWNlZEu9bdlfrkoZZjk6csMxrurdikD0i4ADqhfJfqUQy+hbTOVMwXuIjXbL5TyNJ3gFVTo
x2byBZdDxKTc62uCf5RYI8O58+cLE81vEUxXRiqbuvWYHjW7ZMhXXvGzkogWIT53YXXKh27lkreQ
PeHgQHLTbwbvYx7KlzaN9qngzANAhSndfSckKZPhucPUFzrW1u/yNY7fzFpiYiVee3t4SvL6gKuE
lMMQNk577UW1JdP5oQsks5byULrGfnToJzfmJ7F+P0Fq8Ry8Rcseo90mARseVe3BbX70TYuiYdM0
9TGFa0Nz6aTtCRBylK0q070H3bgPi+Qh0dV3ljJGU8BsGS5ZFs/3gFmCfPdF9x+B3X5GbYPo4nY3
+hhTGJGNUDsnw72BctQxnMVPzBavUcjrYRDC2EXml2Wb+KRCdIelxQKR5Ftc8ScbBPrQphuRVvfg
wbbmFD7QXlJx5S2SJCCT6cA4PaEF+knO6rJJVRHcGQjYASmHh4xxxnpOZyZfnJfjKSvvoPE0G0u3
LzMvUjuxKpjl3sSDXdc/F7jsnvdWFPfFmO9VwhhNOU95/2mRX8XxgCyXmlQqmf2yQnXNSBCw8XLh
AweLXZQIWnIDHIyZuMtdOXjTIyvpuCFq/WzVvNNtFvorhFgLI4WTXQbqqcmMc078woGF3d2p+WWo
i/Xi2hrSSIAppVIrAuyfioApxJLnW7fvAB2U9OnNpHuaM7KEaO88VF19h0qfjjUBWrGfymWftEG1
bSwD1VbGO0mokMCmlL8XzKiaMNoOTXIX6oYA1+Ic0id49irztS3ne5hQJxF4V6vu1ol7Gox02Uid
f/WZ8Ygd0cVM5H/hU6AhjHtrgyAv20ezjY2vDMWxdSs43N50rwfP+EmLjbmBn4WE63iMZrp56Fe6
FSr2lb8JiKXF7p+ck3FpkTYq/F46ZdzglufAS9SergjqLclc7NorN78wS7ZXRTRsQ04OK5NS/8Ap
v2E84rwEMq0OIjH9A/Na/4kW5rAJWqZynmFekjlJ3vqhpjNNfs4PjDpjjNRPPvBgCICPaX4Oqnxi
PADqJ+3cZu+XAJbrUKptmUL0rVhZN2omPD6dRIGIfbkEbRSrBQPgbPDaDYQROMzBLPuT0c+wskQ7
ryoPiRBxowXOqAS1Jp5MkoNlc7AWWa7s5rfs0ye6oXtHGYQx2I9d3kAzd3tmfK0cti3r1T0bL++M
jvz62jpuHzsZ8bGZgR+VPLaZbj+ddfq6kcdqa9fXgK4u3kKt7jpnGRiOPxveJA+TCFgdMXiuJwxZ
t10vtd/d2jQ3WWhvotGpjoXsp10ZbrjSEuOdSmBTF8WhD2p3S1IZcPS5IPotM2OGlN3KQGVWpghE
TeecIqQ8uHPwxEClvriBKD57QAUradBaT4Ai0Cn2wjVIDLmZLXyZSGlCAqpKi9lg48dcfKoB3/5V
CSTYbmrx1KJ9i42mu/dcQ289tMprVxr91pP0xGES89OcwYQu3lZ3dW1/OAz6d57EEchhfU8b43l0
8P6a4bimWcnczaQ+CH5AaYx2Szo765Zz0hoFwC9ktgNLxJSfQm8k1rgLUYgwxtgP1oAqQl3maWfi
GMuX75ReKb1oPI6l374udf1b++lDAdCM/NaKdcBGTzuLFyfvDh1K8KyyHhYjiB2n3vfe8Gy3BC27
7CfJ8jkFxXujKNUMuWu57HlOz9MJd35I+3aKE/cMPwQE1K1U8o555+2iol0zsmKQOEJPQ1/XZceF
UB+6MwOBADeWmbo0XoHGsbpLEXqW493N1VHXxpVO9S5x/C1jOKKkKNU6F31gwfvhWvLKtad+eDJc
gRSwrIOfTdLp06KXFJFCxkuQmdq6K5Fjr7sK3vmKAQJAs6qNcJiabnJrDYe7IrWnuK31tOmzxnBW
/ejW+bZXi1ltFnRKhNl2Uq3A5nn7NABIYuR0LPFxWtFRSSc4USn7vwqDujGjW33ClsToPu3NXSOX
7AFwKvsiVLUy7nRlbAhlMXec/KPYruBIa917W6ezrTXyAfbISC0nmpTGo5VFYjeMi7dHtmudNTKq
dxyC6hbcBB+eDF2UlvnCSB0TKQpfPwnozAnHXaPY1HcewoSDwumwF+WkXluX47U7On6xojtLCI5R
13tpyvlZoOy9tBH69s7tve/Kypp104/9Q2QaH4j82VFLJVBK92DpprShmqlwaVwFVtN4IH38mcaf
ebg16lc6M4OHZqBEETr1DqUVyD2JW1gnDU1MSGLfYgAyZ+OPxHSNuBWOmEHYOgLlzDHrh+PsHens
Md6kR0xGb3bXTS49FtN7tVDArxdtZZsuGMR95E94WfEbOwMLNaNMIcPkxddDdHCNeuGmgltPW7rO
9NTHNe4d41QXNCUXETmvDr3Wt8rpyqPDAIShaLVQKALu/Fhw0K4MxMu3xakbdmNQDZepNsQbVunw
MFkexBh7rBi21mjTfy+MbfeTNvBLZv275/cmC6JjbAJjcC92Ez7S5Nx5OOlXqAg3rR/GqrU3A+El
KtUQVPOp2nEljZWTGheYgdewnX64BYTmebza2OV5lPQ0najauw0mXtAqM336oUjeHZdpCqhY3K71
OTetc5SxDc5heTCH5jkcqxenXGLRS3Ym4q7d5pnN9ejgATFr3W8mIDpbBrM/jQFBA22DGNez3Cqz
WbYjYVs2QVFrNdRrRt05kByT2GuRXEq7uUgrO0QQNwzaiGUxym3kpz8Qn6OrTe46JiqUfyYpAE2W
HYmSi1aFrSvY6wImfuq+LiPRkYO2ufhBu8ZZ9iuamMoNZKqs/DnPj+g85bNto+208Gs/LyXqQ88P
opU/cvxjHmfHDZLzjRTtC+3N6LEoiM2pmfqu+9I/VhB/B1Ko4ySBcqkY6qwks5eb7uk2RkvkdpLG
MWVwasvocbbeGyYJjoTjrttdgj2XHWUbQG+MMpexnbGVaX+2Ay6SoKqMbImyctpNJE5gIfumVb1V
KDV6I6Tvk23MVlyU9SoBtvyOLP176DyBRPQ21yrNNi5zHn3LM42Rt+yWTeJzATgRjMXJXAa9QcyC
DzcomNFTlLJvGBVgYRSBln3FhAXG2BzuZTaS4YghdFdGsHkRX+yk0TJXdJF2YDtmRowUY8vEFSZR
2QZ1zG4RXArtFUiZ03zvMWl7NVuWiC7zAR/hCPFjZOGQ7HBBb/G6qbvMyTGVWGW+qRKEaN1g81JY
iV3FQNtFjKDc3ePly45GXtYvk4FGzv136s5kyXEr27K/UlZzyNA3g5oQBNg7SSe9iZjAvAVw0ffN
178FZdorKTKfZDmrMk0keYSTBIF77zln77VtJbqkaiqIhdGsFy3tpo0p1/WmhQGCGwcJx8uSKHUx
mb0/CQieN8vo1K1s9C2TdTADrg2LHh0K8LGor8QpzSXnlqcSEZ9M4mBs2PBmQO5Vu2WY8TKglLiH
aZ69jVbavvecN/bt3El7Ga4lk89KaZ+c3urOXZKLvRTZ6U8TtUHq9glJiXpegwAwnMx5oAHcvraG
GtySWoSPShezMfW468kfIOf93mmTRvK4HiVrm3YYpCemhGvNITmrEwmxOmgs70Zdqb6dJ+NDYpTy
YVZiCjKLG9W0MuUWqNXCmqylU66H0y4jOOWBRAxDdXUEHzEqQ62FITZXJvqSeT7MdKahKhl1/tIm
7JuKMU1uT1rPzXGM6BU1TF2vkUk3L53DtNjX51F9po9A1FAodA/ybsFsUYBWApI3hnFNTk1bq4+j
InG0yznprlWCPrg0PRu1zcQONED0nIrFNmLm4cVBnvrdgTFTEAboSbIK0IFwa5GBusGL2LtqoC4C
DIs6kSCR6ZA4IXuEk9j7ZuyheBS5l1eN5okhP0bctbEz7hT0hPDfoSUBXElGehN6i9FDqi/su82K
eLIa0EuwEp1+k9GTVkESrFPmA1tlRIDJkXMJp50V/BS9udLqYE0rCCnnKLKvqYvbB5JVd3HA4Cmn
XPc6AwEZ2nEvcZLXIlDTjWpF/uDontBYw9HFXtGCEx0LDdgokx95MaKVmNTXOsseygWx1klyeLf1
GlAGRkTiTuuOcwRU1zKf+0MKtjWLvhmysV9AWu3kly4Kdk6Xegz8SdlsemZb6gx1MwjWbartxxz/
VzzgIczS4Uj2tc8IknEApZhWZmtK06WYvNpWYvI/h35rBp2znvqrOT8JGGATM9SEtpKtkyfVRXc5
xsIwo2whXgV5oFVsjbpWQMwpSEVapTyp5Vernmdy7gZwHPjWMkpt4g+UxDQYZ8qFi953FzGMX5n2
2nEOceVrapXyDAE/aeTwSyi5LzLrqxzj9CnPpBPqhtqzsFq4DkPLraI2nLqJV10RfHumvNpxKT8l
DUILQVSSFzatn4Ro4lTzwiLHmt+SXK6VnxNUCrl8DSSUkybNE7FE90HLwz1XLZWa6G0WhMTYmNgW
OTB0LJeS9AzNwwOCRnXqlAecWN1BTkzFX5i6TWA6Xo0vaz0nWb8GOFitjIDvroaaYx+11A+F+FGZ
yjlMykWbhTiuYw8lCWtCRR3Y6ywvdDTYdGXqNE+8usg6P4poqVRTqXlkXFRb+Gd4WNSiuYazAhSj
sVlasN4pzR0W2THobE6ZSfFck+rglPabDu7NbfM83ihycuqTrdNZtw4OzEpN5pNSI23IiLsQzikM
ZM1FPpNsK8GsvwyQOjdaSfPFmd6DVD4CcsZJTmPdC/PmoAOEw9tVOF7ukC9I+5fBI9lZdIU8M9TF
G+IxbkIsgC9zMX4rQ0v+21KNyjVzd7AvDyBJ9k7ogBETbynklaMemghrpZw2mqKcu9x0TuOgjeek
qa3NUICrjRjPlYHXkRzHrmR8yyb0tdRyTsxG0FxaN6cui2dtmC2PZGm08FI7cBlS5r69qAkOxL/V
Ei54RLktbprGtQmrgRjZpn2ok3mDe/6a5RzxtV59RgqpYqBxHjQ15Hrl2SzTnyFkugHllaERxmX7
BBws3TikahxMFZNsizKomdE6wGLz6mi8KGTU3DOajbENvT3MiLbX08jaFESq+JhTxQbxdLriXG9f
pSj5qIbwos76nnfyzJ54WkB7mWWjbc3pck34H1eCvTHAabQEVKgKfr6xzGXPkIpLRQLu1jFoOdtJ
vMGtAvg2x8066fbB4QRU5eP0k80Ka5UTez19oWOXYOWF4iAQW0z1pcfQdOZocFLa5mAuz0U/IJG2
B6TNDpCAJgi/8P0kHni8D9OI1RVMKPs2puTGwEC80kxjkazHzg+RGF/NpEo4exRdivmstyEpzuq+
NErjOKVOeC4kNd42CmlT8dDRoJnygiQyjKA0NVMTFCGa8WfYipthAhyrMuK+sPFs8kp2tgosonNr
xNEqZw22DHFWzOxmGzCZeu2zL+ffdyW+EcyiqL7VxE052pCaVT0Z1phsSRbCdIMFAuRJJtR121XP
mvkz1mlIh6OsnaNuFwbF2lKvfQQoR36TaMrdkEgsBY9d7ZWadC0qMf02IZvZkCXY3/OgIcXXHruz
yDUcIUWyq+GMnYyom7xY2D86G4sMZy/kNvQQy5yFF/4K3LYhDXGYwxKrpohPCudIyBi0nIAfdsgt
D1EZEDRz7lVj3AuJ1Ls6oeiyek/tJdqmlSebhQ60lQdCmJhoWmlKOajQooVrnTjBTlak0xBCw2R6
UdojzponDsGq29ewtGpJeIbReoSi7WeasC9gpJtT1ETGSs/Iam6qjlg76O01a24ioB0GOjGWKtW/
lm3rliYJ8vaweU0Yc6/wjBmHHJ7EOiDZcpvrTkQHgWNX0TbNie3SWNn9xD4oyu8I98dYJKijbRk7
ajkLHylMQ+UXScYe1yqDCVyCPoF4H2poHZIqP9K303YYW17rKZQPfWfWezgWu4zI8q2QM4sw8xnx
bEYsH6OLeTV0jfJly+mit+iO6XLZIUOF1NXVvo/T1lOmyUNVzLWs3x28dcx3AiA4zO2Pg81NHgfW
fhyQYGbIcdcayqt9pjQfXWo1dxGYXxFpwGRw7Tv6yUOUSz7WWnak0BlIr+/YJPNWVoijyZr3yjbe
krJCSOf02r20hzu3waXLzHhdaphgzFw9EuGzxztoHEZDOoS9yFw5pB/sgATzQKmHHDkCT04TtC9I
7qNOGnZhicBWnSkokdqeSFK9UDWczTB8kbqJFoSebYw5FJtKqPssZB5VV5wF0iw6ohDZEw01YDXG
rGVztEUpSWkLJsol8NHLMsGZqiCsXjtF3d7KtouDLDm1ZX2mbF3bquVDizLZ+80UCy782UWZbEnW
ijAkdY0Cb0Uj0bfL+qTL0bnXlWsn0eSMaoBk9SxxuHFgNphkmBJ+7jvpl4SuHKfpqpALCWZSlrhF
3GzRwV3GVtyMNgt3Rjeclbra1wM52Lo6PXQJ06NK/gzMmJU+jgFlxu3vwrXijAtoWCUmuU7Q2HjO
tGmdWj/lWv7mqL21JHvB3YKBm+ybU4kjZdW5DbpPSBfa0W50bN/INomsNYYzuZ0HYKoJlof5pQ0N
aPRlwcb9kEnpFTfOitYhInlnL2m4dVpdYKRvNigb9wN+zTWXH+j8gFy1mq6ob8+kyRwH+anCAtDn
2H2yYZMljb02Utw9dXPja0V8yFgp6DkkNYFzmZbxI5YhaA48cVmdnPViPnQTwSx8m2FIgwyhLNG8
AZTTCGQWISArVcZnOKXFLjScF1gyyI6ZQi4iUDu8mEunXpFeSIUyvVGNzqbtTHBiePg7UcznGC0q
llo080lnGTt6LK8oSK5Fz2cZR2eXd4ymwk2FMpv3Km0yw/mh8Ss77ulBS5h6dp89SEOrktcEKqbm
g+NkfmhGvmOppyogDpccg5SqsSQLNFV+4HMY0cW9R3N26KyNTeWI0XdKQWuS0r6a6pOZS6jYuj2D
YteWpW0HxS6OgwM5gugQcyE4BsYujBL4XvTfbkQDtBu9UO3FIUtLzsSflMrzzWHieydzxriV1iRc
gLbKXSsGgb4QNT8DIiUuDhTMez3Hwmw4QebaZvdzaArD7VIGc2imh7XGLS0oRuhh63j3SIpcKbO0
QwgabivF/nJy1kmFge4qV+d0id5lF+9RT4oKV2+SKa6qT0yIBabVpSIq8fDvqgyLb9+d4fdyvFpC
W0nhaiiEpGvS1XspDa+1iOi46+eIbPd9HWUbKSHfVXfag6ra0d7RpQGjXPiSlNF5qpOdgp15Xaaj
5dHbI7GVLpOLtLznQo2HjAbjkyiqb1mm3zqBhYbnywugwr5ZLIc4OVo6YDmuCOIkyoOktluBCLjo
58dMJZKesuXaN7q4Rm3EbM2R+Ewl3tgH1ZGOpNT5WdKe50oloAZ7ZTxv2ukDHuhZNh7zIth2GWZc
KMcc0pkSp4WvNupGn/JHxHYEwpGWlnw2beRzxt+2dsIywzq2i4XwobFtMKNhrycKM6yYfJuwDKBK
Qt7IS1IxcOvg9LWKQ0s+XqTfzaQ5a6ztYVSRBSytx5ZyTBvK5VvTfwAjbjxAfijKukSFoWqGLuZP
CpuBIAUI9x2fTnZUPzbvEenZSf2sYx4FEfpAfKof1jvRr9PxaFjRRg8/HGrybiJilaOBNAH2rNWV
kX6r5bL1YsNJHA9G86u5hPa1HxHuWq18Re7/FkzSRR4W9YG2DvvInSPaQ0nm1e0xTfCJxW95lLol
tadgTQZIK8zGg0zB6AVEiPkjywgpjPp4zeme6AuiYUn7LC0w35URB3fy0zom+7T1El3BXMXtvJtt
6u5VUJryo0it8FaHTXXJM7qF5Vz1u6aWgGzojuqqWh2/yw5mirzjjpY6FiW3bnB2Mr0HhV3RZ2Ay
Gcv2IbEDfdEX8FGnaDqVZdfsAekOm7Y3Sg9Jtv6cxyqV3Niw7gvwqGun1slyicqzLrBPGhaPslFO
LV3dNPxuiMnbyQnrtdDl4qVT2n7i8ErMSC3s8nFMA9PFvPakMYTvSRa2p/1oodoUanMhFiS5jxzu
3TBP15rSMOUzXisn2FpZcRO19GS1kOdosf4Ab+6VhcxILGUxLdTu2si6zab1zBi92BQTtO5gQFib
US7ksYRKnVR1etbBHtJUtYYL8qEK88Ik71kFpaFG0TcwbkqNEp5lndIupKLvzMfWtvdOQL+3HI2z
Q/wUg0rtLMc8KA0sQK9kLFYGr6z2hKMXHb1ibZ1Rx/QGM0KYz+OqknlQhmhbMt3Q1YKIc629TgOE
I7vILvXQbmeM0WGqnyvD+impBuAJaS+09kjC8kYYYKPRzWOn7WZpGybikhYmFtk4vI2y2EMxe9XZ
ZVl28be0egRhMZV8+qbDytGjG3GFl0zGMSzRrS40zR1GhpFE3rZKcgqCQqZb2L0byXetdJIrc8h3
qVYRltD61ZKRNN3O+m4BenI5WdxDYInWQlVw+Jdp5JCK0nMVSdGDrnVXwlAZxszBRhuTnx3+ZExd
5VcXRO+aXHDMNuM9CTP5hi9/G4QGatWIcCMJ27ROzOwMzMJkHBSgmI2K8CACB3DR/LBYwFxRx5dR
djh3TovpEkceJrk4y4gSZlstNJsHr17SkZflWMnWoJ0RFSP5zLGNbwsoFyQsJ6/lzIYV9XtFH5dB
I8AHXBdyAd+gNChdgvbnVGZnETScAezoJkem5FbkPBOO+Nhps4sp6GeuTzvso+c2F35IzwLg+Leq
L1ZE1bnHBYqKBgG+ZHkEOC3Rq9XGzm2NtK188glB1rxZqI4bIdtbERH3gAPSbTPt0mdwJURGXnwT
vhFiYa9kknmVDm5G3yjfQpkcNxf2npE4/ny7u0Sjcsb886DK4VkagrXZtK+q1JzzvvYla3q0nHen
84nkeWCMWLpWm3jgQ4DLOWQ5DoaLQNVL5H5LNtaXwZiUUMlKYeuT+9BV4TYRVZ0yvdYbWi2ZuhM0
2SDIPE7dzbbwZKlbO8+uY3ZTE2ndtuYiDgDeMMtGDTV5YSYEyS508OQRe+ZFg2qskJEugKx4SepL
vUoJzgKxG/M/ulcz7iS3oMKls8whV24bELmVtRFEWbrwNg+4/0hsb0pEOpn5Kc3ZEU3IzehinOu4
i4uuxxpJ165tAPmhavSjkf55z3bmKmH7mpbTHp7pZ1i3e2BZj8zZ1xgWT/Q69pSt0wpXF7nCFLqF
WaO77jPiApHXW3mxxH9tOqexmRHVylq0wLPg5tJoB6fLLcdkkuMYCZ9Ff+xs+VOH9GDr2hPa0vfA
yg6T0391afUpScFG7oJwbaIxcCFKfLS2uEqGTk+qqx/R/rMhmLu4hEeohkdHNIynANzj2euibxlc
uKdbX01iP9Vj8mCgtXDbZFQflEI9jHJ5joYZw0LdI2/A4+QUrKPdXByKiFZkMZKGUIr0lcMu3Ij6
LcV9gZxf21BBHsZBeZ766jtnwLtSaeTRBpfuMo+2QiOKx/m7n2eStApWyVC13c4232gjY06L9c4j
Wu3CNrxXbTysNgkQkr5ZJBtWqvgM+/F3ZBF04g6Amc03akzqUeTZmdadBX0B8IQzlEcpQ88UJVIB
P2b6jjvmWTUn1nYgYzWVmdimTbkOpfBYN+WSiMu5v1HbiUWumFnvpZ0Ns2JlopjhLh73MQGBLhym
YYNQRfFL0zkrhHQcgySKQHRkhFGYqVuo0vvctiikonsnWRsl7oll70XkaYkdHeIIM1xRMigLVa3g
VlQOUGqEW1cAzNoaVycknBU7AxxstD4b5NO6ixL82xDObdI7+tNCpXWXbWCC/GzNbm3rx7xkCjPV
XOMIzb3V1z/zejxiZksiv8TfstJLpBqm8QxRes3c1KDR0fTwPGCCTXn0JtXiyQDEfMiJzVonamq8
a5L8TWg9y6nyhmNLprYuf6iQfmIg4gwkwmUw9d426o8CTaTBMFW0hiuR04e6qGJxe50dlBMQswh/
ULMjtF+0DfEO3/uFb+ogOWjTmCpdBLzZEhJWSQytCyJvRSIF+JZz15yc6AG5UBskBOOa5k6o5T6c
621V9Y92mpY7ueSpMpTgbrQmeokOccykIG90hr2pja+GqAgaG1VrzVD3NpcTKWTZQRn7B3Bp90rl
Emqqb0XkG9EUWw2ZKW1aibNNqP0IimuNH4mZ3eyTi4LUuGOklUWPFe1punIrPXKuCgrHFsdpaKY/
qznCpD6IWyMlHz0KxMD60jgxkFi8H3BY55zy8aBKwwZP6WSUCBgYxCbpaXkiROGnhAwQGdqp0Ee6
x5iWwOAl+nqqKW1l5hylWIFC97UJ7eFE26jNYnWfG528t4fkGFlIxGzZe4ocVzkby9A9y+k6X2EV
RPe4ioJHktlrboZG3qtTG38R+DNvs06TvhILuiA+jPw2o4f8hgPF5oJRHndk+Z0NcfQQ46Wb1qqh
6ExfcR0kKLYeUNfCgbblCZFBJw6EKNu7CfOmb0d5c8QwHB0zI4negxygWCRRumpBDZSAsaafBXK9
lfBOrQbGpK8Ydd4CB3mLId6sinGS2hYN45aWWY9kqR76wPLYR3N9SqH5P1haJu+Upn9uci6jHNAI
9TQpf7ZKsCsrVe20vZLaITPN5LPGHsNy60Wh5M+EzWOoWke5ci4a0HR2j6jNfG5itKbwZquldLpY
uaqusQAyM2Defq+EKV3hanyY2lvBmcItYws/kHwSZXKpEoNIYxL66EFsaSVJG4bMmYdfVdvGfQuk
xXpE0BY/Dma5Rt2PjkrNx32NgHo9gppfYTgCUKC8xjEUTvVDQMKLe+oOhjOg4IeWEb1INskEw4sx
FbEKr7Z8gm5CYMxRMUMf8/EqNC+F1W+Zk8Mrw+eofEkD48VI2ooOE6lW/dTEO5Bp2sjPPLcuLWEH
/dD8k9Py5HcSDb8QhO2SQMUeM81vmrXkrlDqGmZhugEzdw6K1j6xFhC2eAjFkovAHHcKERCq8Uvt
BO1SswDPYiOaBYw36N0EVaDQki6FTZ3AwqfGa13dFVl2qRYEOOERYP7k4DVB7+hrCxuCLPRxSKM1
ftOXKN/0ZYw1Z7pCYyQknVvCi7S03k+NQ107Qn6s+xvOW1xNtrMKWyjssx2P8KrEQsGof9SZ9cba
gQC4Tt4DWbKfaQ9GvjY7HPpLUiGcQfb7fBkGoGhLyoTiX9esNZ4+T0mWAwsQDRdGDRri0bRWaQpF
1IhOYTL7/ai8zG19gAPlA/jbxBNgmVo4n47KIkmPRfphKQTXTJhcTsKs6M9LeEGLYQNQfJNIBDJJ
cWKTcTP2HLJU+Pvk5qwsJ/iMVMaALdJXyelPVRcdrfYrbkD50ZxSt7oxzS7ovjf2Wx6eAUlcMb6C
cvWKHNUrFEBS26kIB6coCXDiVJYpH5b4qMsGMbrqnAaLw3/HfxiISFcGJ+wUKqpbyg1t1zQVLCWD
7cVaGT0grwNMxaaYWRbt0Q4wqxPepzYsPJib1lcG93Mt03Rbh6Q7oAE41bH8zJg7cjs9HRBhGxkx
O2lDfjmw9n9Yi/4jb8a5/Mpvbf311Z7eyt+NEx8FQ/g4jDBH/D/oq7BJ0vmffRX+W118/a9dk77l
n80f7RjLX/snt9v8TcVcpGO7tW0V55iBLeif3G7rN9PUafQ7/HRJx8N4kRd1G/2f/22qv2lsZdgd
oIPJC0P6v+0VpsKPdNl0TLybmox14z+xVyzU8D+aknS2AAOfxuJJYuBKBiU//0NinijySNG7XIdQ
ETfXRjjKTq9DYKot06d+YlZdA3UrWgLvNaVDPufkNX7Lrt3HIkGkXA9ruzSjmz3ZqEyU5tMerPbI
MTW5jor1NwToX8xav79ZDTEjbDxF1zT1l5gj7B1T1SwZh1Y3d48K6J8HEynL31jgtF+MWr+/DFff
UsgSd5g6/+IJAyHJeEHKNXcMlOY5yBGquWVR2/dSK6ioC72kjSCcHSGg0GukQZ0fIxSb46q1BJKO
mDAsz1G0zBeRZm81A0ZfijeaI67T0bY04rljbZ/YyInmeJCrrH0QFVFE5UQqxkrV8TlGJj0vfPE0
Pe2AHVF3JIzMIsjIeqvtRtVXmjJp16hcmF+tuGD3lD5IByS7Wa3K/qeTZAQ6/+HevvzDqfYnwvq/
3iuYcLBwEXKFgQ0z25/vlXZIZ90gXcytJHlliHby89pKn5rQ6h/MsaZOMgiZ2jS09yM3YAnexiEm
txVZz8NjWVoFpHVok+7Mjsy0booULzdLFTsO0SAI5o1sDcLv79KHfg9/+oPvjq/T4AnCr4GTANPO
8gD+8RbX0abOvILiDszW6M5iLvRyHKhEtKSUYuZ8VUQH96Mu0EDGqXpODWtyFYdO2VAwaYLaIpeH
op6mT873NWqQcR4ONNpoEQzn2awRa8mmFd/bVsUbW8nghFbpMAu6m1hY/xGPgKXs3+dY/56U/OvH
wVPHV6GRgM5d+uePIwOKsBseELdGFHhr8wBFX2GoHy23I+FisRHtZbUMnmJjaa4U3bzAccLat0QX
0sYPKxJHBk2enuVKa58DqgTowpwZGuawTfRIJMoItgjaLPHEkwKDtceObLDRcfbTRvEz4CBd09Pp
bI8asfIaUpmYE0Za9MlrJcC+eh3yozzklIhTC927GUfYoUPbeoFUoj62JCxJ68GK7hZd99dOUzCa
mFEG2tAq30B/tSukLAx8Z6fsyJsJo9EdoQ38iCiXt5NiN58NtB3CYNKI915k9bTuZ6QImmFJl8Gx
ynORTQQSOq0SX//6IVhW8l8WTGxvjmbK/LMsEYuB9g8LplRldc3ZhLsJwtGmhsGSryxh1uBwbNKK
xxB9L/wwJtcQhLhESgguuuv0RzGQ/+xKEl9HI1OV1v0FqKOFFAux073qQyS4qU2UE80IgklMrWW4
AwVInJyp5LxRzQGZ6QOc5lMXFPjO8npY1WXMd4RYuacr0oWIYPoj2c9gUgBsLppssg9d5tUp2MuE
bSyXOjxhBalRKFAQsDdhdMrrFLlRaCbiRtGm2asxmGpXkyGmrZo+LBI+1DQRcTVI09FiJKmUOsWN
HQB+R65LtJOM4iJpVGrEMGtOVlcYpq+mavkwEyGwJuAs2hfDwBEzpo0P0jQFyhdl/AGX+ZN2ifGh
So09rvMu79B0JVe1qygwMcb4aJBDPy8D68UkeQqrQ2HgLrLhKkJhkg4yyIQM7VuJU8QSP5DXL1W0
lj6qoNrHv3n0lq/21yfPYfsxSXNguK7+si+Qp5eYMrgCxkrcXDG5yccE89RDRTLgZkY9vaZ707zD
PZD/JhtV+dedzzAwJ9sKu56D1uOXNSxDvBqgUVfdBoM7QpJy/CE40R3ADxwaqqKlF1ltDAMhrcz5
OHXwQKlxF50kp9I9p+RWGRo5/5sUhN833F+uCMZpw+E54JNrxvK2//AwKKNejHY6AWrF9u5FutVv
RMmOFNBPpk82zL6G74wg70UfJ3X4ENC4P8JKbUkc40hr4nHboOwkQCjUZKSiFuTgBAwZEIoxA+Oq
fXB8og/R0Oj96wfZ+DcPMmAdDhOcpRxZ0355kKfu924L20KAQ+C45CqMXgAWNt8GiXJLZ6jTUEvt
eIEaQK9JM5gPIqnPsNG+o0wgk4pykzlvn8e4dbSBfRqtiVw8MBkpgIt0vbMuzVI58qRj0ARygghM
UiLrJIIxXud2lu40YnUfjTQdCT1CXbUoKXQWELwPoXKQzInJO7M9+7AY9QUq0jL2SR2et3XC6qFr
zfSqtnSoUxDmr1msqHTD1ajv6erM2qOe0EKyamMk428yj3IbP1VmhpENYc9agVm+DkTCwtVPEa2M
v766v8RTszkphsVtb6qyZi1nqV9Mu2JuVWVSFMW1cCHcA1Let3OFi0pz4m6TzXhmrZxP11Z1djBH
afKGbsTpQPzNLpNDGsQpFPJ5hBbakhnqmVjYN3/9FrXlLfxy81r4lw2SM1VDNiz1zzdvE/aT1kUy
KzmpDC9VpdkHsHtI7XXFz4Vp+qnsaBs0O4oH/o7Mlqr6UfXJsIchLyD8xAwi5EUKJXHcyZG37fql
IRXPNcK/qfIVO9KfEBFRqupRdwqw+LNqC8lj+zR+kL4tHlryVjeZ1aHPkQBf//UHVH7x3ut8CyZ7
lKrw2iAHfg/x+MPTKTFtt2Hs8gGVRL2E3Jd7uQPmC7Ma/G5t1btCbzEaF7ThZH2tpaseDJBnmsA5
8g7dRNiZnzLbzN89e8q/PHu8M8dZNjbgorb8a9VR2lmQyyZDdSXXxUW38t7DrQ0k2up3ia2kW/Rt
6KPsV1Nm51L0/Uh0pv/Xl+ffXB0LbzeBrY7C42/+8vzHsWjHinATtyyHD4R65rZ3esUHljL/3TL5
Lwdnqj6M7dQTKkNuCq0/32kjdkIplVNMPOGYMuOxnGdras7wjlARm4OtI0o0ygutpuZngfPtWTEZ
Zq+DEcUkrBJSLjQdsa3lpMo788Ul4hmVGBh1NM7zhJ5gzgDxkpSLaKQg4ktsTNR1V0yZ4i5Xogzc
pKjf8tRiiI4wvtpbjGRsT9fE+W+u6b+5qDauTpUwKnN5WLU/f1IKTZjRiP+gtEkt7M0pQ/lj5scB
1+wTUyzd64upepxGVdvR9hEoiAf9XPQQkdZlh2FvURvf8LQZ9UpkPSj8AEXoR1A7040H6yB3dXHP
6rzhhF32hUHks12/0b6zn9m2Db+XoNuvwBlx1DV6tK1hH+teKSok5XEzrfGFOa6I4uGsZXP5OdSS
9Ck7WfwjLEz7NR0S+6BJqvU+tDrKhNIxjGNSqeSUSgX6USbRqPqaiHbW3KYYKCvUx4zh7mbbja/l
qOSp5xRPlHe9skFOUWx0RfBKcuAZUaPG/7iD/6OGyin+qHF0fbd/7p78Tpr4v62V/9/aLg5r9f/c
dtnE74ym2rf6jy2X5a/8s+Vi/IYqkkM6qAjL4Klbnrd/tlz4EUdYhXvBRDgpg6v8756LZv5Gocia
BBlLg+y0nPwb3Gi0Y5YfUfWaaJEMm4GIrvxHPRf51+Mcolxd4zfyDs2FsyP/svUEcxgJoyy+ma9H
u3lX3rNH5XVpEICVwie1Nr3PZJ/tEZQcle0yjdwMm2RrHZzD9GUc+0/wlpfmIb+nO+mcfpJhsja2
6R0fufUxPAPBq94aT3ZBP7iV52xVt9yFW46BB8IbPpccT3UFtXaPyuQKEuYtuujf8ZbZ/FF9I32s
g3JLgOBzfW+PzV7yaWac23XqY1Fy013yrF7L4+AFV7HT/OIRoYmXXuBYXpn2Fgy37lD6tzrafz8/
F9fhaaCQjFbNdT7am/HYPbe76lE6ax/qXnfxWmzao7lhkOlXGxwQ28ST95Yfuea3uBR73uWDdrC2
wXPGYHnlfNjf9JxDJGKowrcdSfQMXMmWI1ZtX+0DXrRd1WfHN7byUzieq33pXN67U7zP+LXhQ3SZ
9s55euYSHvkM36qX+4SLr+I9Gb8eetiztbJWpQ+H4k7ne8MbdBv3zjTQA7x4lPfaEf6li1f4wb4H
+9xPPAxn63aVbYavPPCBMkWvxrbYK77jo4TbsuujAGP1OAQ/rW2y0cFurMcrY+KW9AefYUmDnYzo
1XVCNgh/PjpV6YpcUAX0ljscUPK5ILL88aDxvsYjuCvUbT/aGwxJrJyDuTJe52O2ja/lodqA5gO1
ujXWpiv4XO2KyIi92AHC9LNtsQkPzJ/uzU/pITvZF17hxfEVLG8eiSjTyuayk1m/wcH+qG2rZiU+
Q8eVXpJDfx429vd0wiHUvziPTDZetEN7q8/4/hVUwz30FDwLTCtX0lZ+iH3Fk9flht3c797s/bRv
c3ftYBs7KGfpxv0JDjfKzzGKKF9ZFSf+/jp21VXomweGODIikFW8QQf1g1PKqrpSJ1erqF1pD1y0
LHfN9bglgRZhpHIfAz/KfSnzabczcfIR82ar7N1Yk5CxidatcMPTJXNXuls8Cp8C24dS+em3d8xq
5jPhK5TX/8XeuTQ3jmRZ+q+0zR5pcLyxmF4QAJ+iRFGiRGkDU0gReL/heP36+ZgVWRNZ1VVltese
m01aWkRQIkHA3e+953xndLhM71RVsOsC0hK8LtACht8276J5L47LoVz3D8DaAa0yWOZ54zZSvWk3
YfRHwMusAIvlrUpetXItrKu8GXb6H+wjBA39yMMDbGrMNJO+nfRjvzp9AupElRmU28Y3/LDze9XT
L8Pj/GReCgrrEqck8xzKJiCBJBx7yJj9eDVd8oDIlS1c8GXywJBb3Ir5XYF2np1uolohGXRgkLC/
RXrOW/VzMgg45dZVg3BjtKv5o9kvr6VK73JPFLcvaOTuw8/qWZ4mSOJlYOGYmPbNrgwy+yPfJw/m
c/OD6nyLCT68t1mW+vW8L++MDY599bt5aQKt87sH+VTDwvWEvu4eYI8Q7LZajuYL3lyPCbGPbDhj
NVozggeGuErbVW6QuG34ioHSxF7pMSGw3ojDEvbr8gzK3x82+nO75wleWRdV83CpDNUjMcs2cBLg
LY69So/VyfhycDcE07rrPG3fJKg9dnZ+zD+SJ2VnbdD/AX0Dvv+DqZqHfOAVdYmLUXyVPZKuExS7
mG4sgjz9g+urXrvW14xXC0W/V3yv21eUMYYP0JUE7pFh7tawAs056nlQfhuVVWJtAcnnSbhqD9Sq
3RtNqlURjOfGc5iv+FZ80LF6LAEZstwQuJ5xsWbilTYGx7F39KWi9LIR99pnmADIW+tPkgFvfJoE
Oa17yKcvaJiJJjigwC0vTbErXuVrsoCLYTi1rWk6MlDaqEfost67bW3QJ3cv6Acs66XP1q76ehPF
bZF9qD1KxACCrcrE7YpdzEQsYXlMtd0PrvX8hADY2Y5P45P9wj3lldzc9/35ls1Ur+hXtfv+MfOf
7J1AUbsiLaNy1vP4FZMy5T5Gij++dq/qo4q/bX2z7irrdNVvEJJtdRDJF+XknLvtF8LqEt6Kn6+6
+qgYH/aRhoAnrw0OQ4buazMcjyI6l2v9gT7WZK7Kd1teZEEKNnIRDaReBaIH1o83b6COFCt7l/hI
9HxmtcEcIJD2qKyx+63iZ37ONffixxjPXTWueTiEr8T7NpD43XAifStW/Fg/DQZMfvGOZYNxJCXc
qw65X9809IZhwaOno83jHMfC8FneoJbYg6+85CQVvrnGiqgErTgmV7W8ioe2fxewZHtPRnfdD71H
8Vd/mu3FfTCzg9wX7p2hbvwmQETwAMNjmLzLEATjZ9EFFomNPIkQl1bGa7R8DcRLkRVMYkbEOhnU
R1xurO0et/1ks65m/MWjXPfESc8DLkAUnCc2LLxvnzdxklO+GImxRrL8qvjxeCylnz0RWY6MxsX1
iJ5hle7lbvRrr/nmnJ17m7ac3wNK99C7ad/4T3/M9/Nd+GB65GZ9Aw+141fxpSJzCvI7RNZ0eJRt
vSNUYWe8xzv5rSbs7SC/6adxaxyQUozDCmljdgIK2vjNdTRPYmv5hIWt+aywK5AETRv+BweGSjNj
hXqOEzZIHSjBzOu9RK7scWs6gZ1tmnpH4Fq4MA4BN/E6Imj6kmCbmTrTSaYHvQ9RwEzryt7s4z03
GXfzcATJg7FabhP/w9nGE6kKa9z1o7UP+5Na7ZkMT73/RaCc+rOv8G+dyp//S27cr9i4//xH/Ln/
hkNQl+PpPzmNw7cru+/znw7jvOLnYVzjVO3SY6HIxoSu2zbF8c/DuMb8U6eVyrEamjJ1OK/6OQA1
3N+oly3DBktn3MY3HOF/Hsb5K0Y56i212OV0T+/gD6zezxkWRL5/OE35u06ETWIwIkuhGcy1LPG3
Qa50+PtpsSNukDZ2CWgIsxelkSkyJiU+ECpP9khi2l4Y1f3RVbvuJgUBEW4m9r9oR/xdx+z2ThzB
f7gkjGN/x+D90q3pwwJhJ2ITHAdZ1uEX09l6isX8JiEivEiCzF1lcI6MCKN+JSmANq05Rm99pyAZ
jJBeP0IiMbb9QIY6h2KRnDFdL/+iwP/b0ShvEtM+w2zjBgkV9t80fEHA6uGoc7maQaZrJVX0DQ4f
m5M3pLjGK5yw/hfNk7/rYt1+JZG3YABJTFK13yfYv1wXBi4gpTVmGRWznmKJt7ZaxU+KUHElWXOF
SWXWfcQO1yQjo7yikbxi/dWR7iIjRlqO7A1E1GbMzNb//T7/t570/zfrb6HS2PnHj/z2+0f79VP3
8B9oH/7j+OlX5Uf+x591v64Fv/+svywGtv4b0xOdJ93QUBuwHvyxFtjabyZ8UiL4DJ0McfQNf10K
FFP7jQGDflMomDp9ZYtX/VwLgKj9JpBPsLQQpsh8xDD+ndXgz306KIMGxbhrQ6CFfwvckjfx6zhj
Mbq+A/Wu3HA1zrp0l2VPA3nrImRD60vNISAyrAfRvlVu/PzLFfy5Mv06XTdurbH/247ml5uuJXQo
yFwfYWvOrbX2y33u9gs2NTck6AQz9Ql5jwu8DaLJK63U4gP2sHKuBMOfwQ77ftcbDGY9rifBRwMT
x7isBvKCanFIpYUCmzGxQLqKdmHd5mp1TXpFdYFGMc9bwX92PslOm/eRay3n25zmWU877ZPgv/gy
L3HzQ0nlxgANLb0Q8XlAxoE8iqUYP4zMfp5yUne9YnEwgyyYc67ggpJT7ibIbPHg55ZecF7XGPiu
yFZIyb6EAf5g50l6+f8PYD/vvv73/xIq9+Y/eQBlGX20f9pyf3/FXx4zTfuN1pJNx4p9RNOIqP3j
MRM0soTOnwPe0/gfi/X9jx3X4Qk0NVRIDv8AcRFv4I8d12QzZouE4MtjZt46Y3+zxf7TLRd87J9u
dZulHOQy4yEeWH4TG8mfb/WqSjtZ3uZ6naO8h5wEm/wpDpd+21W5udW1vATdX6hrp7vBTMP7wYxV
7D9L46d2rJMiSCGSlZXjp1lxCbUZ1tq4GIG8eYgU+OloPCp9PaXLGEgR6cdaxwhXm9YHYUbpiaF7
vbcITln1FTNwEx/WPJpfg70pZPjRdloeVLUjD4wpCXVgIr9nA9IRF5Y3TaQC8CfpiGmMHByjHHii
E9irydPBw2yWlLZLjTJSE+bJVNz3FLE2Z/nlLhmnO4XYHCR9PTlBllIHoRS4kBVFP06Wogeq0kBA
jFEG+qETkumcIxmPGa2f8VKrkyfd1HmGs4+NvO+yoClU52UanBCBUWoIHxj7gB6AebrmW4lUn2tF
4zHsKwUHs55g22ixnRpaNLxm3VRT2oQ9RRBHrK0jW4ePY8O9mxpyN3e17SrPkn9xu5x1PwaTGeuB
VHuTLtW0UGsUxhgeEiUWfmOFIvYE00WCddiA5zkZCz/qMDSsFFalqxsPm5LjVBAD/38H1xqtFQEV
GimloXTozu3sCSeaEVIBLEDRJT6T/aymkRsofFAK7zBR7nTDRbpDsg9l3o0ZGfZ8dUZioXO32yjM
PSkAQeGaF+Bdpa29QsyXuzSei13ZJjRDwvITSM93OJVH8scoZMBD/sjBCa2yWEGUUgHpO46AdUT9
KKJtKvoCN7hJ2dngvowzPPOhlAwkbEABV1KsusNkOPaHItWDoMGz1FPvoS/SN0sDntaZgQ6AQ9vB
hftsmnoD+P9tspedZoffqix6yNplU07qthDFuXVtPkCON6eJZuskNVd8h+JhEE61tJw4+fasKEYL
3askF+aCaXlWB1YzHLTUyTdSFO7JKHrfoRU1mW0wh1uXCfwdjvOCKCXs+6XZftMte0vCtfox4c0A
KBS3aJFdojvWCUEYO4MF4J4UoIl0XanNL6Sd8uN0bHxrVyvzuxyJV6BmzWNH1JXnjLVD6FWH+WeW
tCixuq3EMCrb3sgIvITTSUgTdv3IICGxtKCCZCU0hCnaACbSdtNYRQFGaxUGfj5d8FLQCTIZRso6
xzPVqOGO1IBoByDDuQ5w748jWE/GwpLEb7WvIT+3b7ak3TvVHbPZPo3ClRwsTCEYprAKMas30ms9
Fozm20ZsMJsCbzHgPRdmdRmWtrlXyyjaSQ3mfgbyEd6W1q4m3YSa2Qyfcy7pqM23dIswndHHzvjN
zE6lGK9uWArBcw0kwli5OUyEpBKqr+HJO4ZJF50LUxnvzE5Rt/BSaQ3GrvXG6edJiTXb66r0iY15
r9Q6E1Zw8Z7uIpXS+yE+j7mpogevy51pwmYv3Q3+HoIosLiE+EmpQRbyvXx9sq2DI8fmWNB0TNyn
qi0gUBtW5xFfurKM7MdNP7XSlLH0s0FT12TMVA9hAyFGHa2NquF80xfbPic6I4jbMr2vWfu5Bwkk
NLPCPjZ9l9PiYp2NFG+GdDOONcouZ2tV2tEVdEadcpNjuqdBNOycUj+GPc9bN35yytPRK5q0iMBe
FiROhbD9COKzY+LDH2PFkATbtQFTsiyIkoJWqJNZd+Qw+fosvjcOvTU+zn7AHuNhy4584B41cPyo
WamddSaEJnl0ywWXusjyfR3C450QYnzB3kPzXWfjySxIvFSHsn421TZISozRGSnYcat7iixeZgPc
bTtAyzBNIqTyYMHCOgu12DWOfehzcH0qJC6UmJ27m0wBQ8+0kmeyNvMQnq7KBMMs9hN9WpOSLdBG
tfZUIjJ7z3YMbBeDfZnKkh/vJArQM4vvANqDV8ku5vqXR5ycCQSgHCi4ueCEnb86kdLJk3Wx4aGb
tom+vA6D1NgdzAjWXyNfwZD5YEGwngwjIAj8+8MpbYsPMyI+da76mnwjJLtExwF7Hqc9SXf0q2in
Yz0Brrdo9/Mstj2SwRPSj/kUNkmGybN84Bj35ITxIRMVb0zFjtAlJyWs3xD7JUHdx/TWtCa5mgTk
sOAWfEhWH88uak+zC9wbkptH7/rhwVK6HuM4PW3E7RkX+x5trb6ZR305uqmYXkiM6bd5vuzQT2Qb
MwaYXkjsu7FWy70eq4GgcZ3Juxl9Iw7BhkZx7NRiE84uYpubOZtE70OUVlsaexrz4fo6dDh7lL5+
KrrW2ZfILVexYN+MyA3ejUiXN5UEjlY16JTztHwsuxJprtnvI73cFFWXb9E7qnuixoznXtyTazn6
gPUs4A7EzZIGpAaVil+rS9/orNFGVkOk9WnVn/VeMbfhzL3V9sprjOTO5yYUuLxV9yQzOF2EA4Co
NRxjiz6HPj7O0LVa1kmMbaiyNhZWdUisLV1cU4lSXg0EWXegipryqBZ8NbK1L3qabHSrx6FCc68Q
DR7H+MGNiq8WlxSpZOwbcfgJtYsy1+nfcvoUAUdumsNsNGtrScJrowzjOXLY+MJUNT2rmMVmcePp
rldriJuD1bzHVQuRrVjaMADfthCWxXJzc2dsiwX8eTziRnQr7qYpkmuW9dcRL/vcC0hYymGp07sp
u0YFG2Z6dfv83jLzh2a+uUqqjZlCVm1j/WzR7u70V1LEnsrUfIyyb26BjNmFueW670Wr+JiR4WP7
NuCYSl41OP4KEfZDXz0YkpEUwK46c0buBLQLKu7JVab35zGcVLp+Fi33CecVohYrjV4NVRn8RLXO
DRnK2xhzBfAD/VRNuGmok5QB2SKdki5I6o2OtKSy8r2RXOfGXEvVbTdjUX4AAnxQO83Pa+1Jccdr
rcZ705D3XW88tFVz6rlhljEhYKuFvQ2YGOyYnbRB+DtwFcuewrHVK8Wc+CGhWCtTiOg+j6PtUmu1
391Uww7W0bwo34lypm+dOO9KNmpB13G7OD3bw1A5zqrhWbtNUOxizU6G4CzrCKLUIahil9O2Y1Zu
slJ9W5q69OjELR5cHCw7ClNYqxS+VELckBMRoPmNZK/OMrD1pDnXLT/LauroM1Ha9zge0kDTcnbs
NjMPpqzKjSt72JMl8LW4ZVjZxscC0Xrs2vi+yJS3FIaQTfs1x+5x1nC8TbHv3ugPPUewRjcCPWk7
kHy8LbtpGW+DfwAyHNWNnzicmJQpnq+5AL2TpUNx5UZD8afUrzBD7/GWfpZSfSooY+4VNf/O6aze
V6apXfVWfyzUnneVa5gdySdQngyQxM5AzFCkDeGD6BjCxOIsCXBrWQw6OvlcRH0tzanczPyirapG
1cc8ROmTm0cTiIrvsgLVVThwcvryuOScetrcwhbTze+qETMxHTINuW3tPhQ5hK9iKRo8jcsJGd/X
KIgpM4SyqhSMbsMtcMFCioyeCuGO36KYudPDDkqUYZggVKND1YHZYgpmP8EFjRHTZ/N8cZLa/oaC
yPHiCodg2IALJVoWnzfeab4p+Fp4/ljMq0b60OFxBNlotjhPlSAqksSrLOtBnZc5CLOII0bEZKPS
6ruqyrR7KiUJmiV7k2F4hoOQvKEmhg9uAwmCTR8TD/xkxXlDsmVXY6uDswjTEeZMpcdeNUrjQ69q
bVuMlgK2RlN2lQMHcSWQX6zSaOAPUzJ7IuoGBQMDYzthkKnj5sMhqXCDipv4XwNfjhC4bp+meGFS
GBJ5rKL8eVZmkUHBxAjBjJXLUaJP2rFbEgLUuhHQEFusxAxBVM8jXGjwON4dQrbWfaRVTC26EvWt
gdO3wCzNOkk2xYixO3MrCfiZSLPG0D5EPbpfM88HQ7goPZc5eOu0ScEI2r26Ak7xBgZCXytWJHbY
csp9gXQeOqQtSREoenEx4kj1pcHsiSiR9lOD9rPOuvlQ1iBbyKMU7qWV7MMDGZ6eofbAdBeNBDQH
S5XjLPPKLgbyhXhXLwrdJyK2QD08TDFLkjYK1AE23VtpjaRY1CJUiI2G5D/28+s4M76KbADyXNUc
bplbzzAgpjfYO3npAx1HRlXeMNkmLPeHNsu0oM3teTOzUgZ9rSzHTAI2EkvdbOZu0d/dsdLW0urH
vUg5DHiOwUqcNxqBgi3CMiWr8P5bI7TRkpCSEgQXmAtl7w5UxVq3XGyRqa/joAnP7OT4snDcfpnm
CKEhFnai/sxiI+ACbG1SGxH6JvlZnUxYhATiqYewkZ1PcgAwEDvsjjmEAEyeqXhoXG2+3Uftj0Hv
R69xM+3Y6v0mEeUZMuytA6at+uLFtqvqxkYImVI3kHr1UNuSp0Agddl8umVnbMY5csGfzeHIrDSu
N7Y66XfpbIbElgrjBHnqrXEV81LRyvOmpUSOwXP2OmtwBRwTuRqZqtOGoRQJIpZiHrO4eU7bWwzd
aJg7RMWgJezirS+4v8J2wvObdnsrB6GndRzlEYY7B+32RE6Z+5KJOnuUujqt1SYTfm0kJz3qfpQT
QHwEb+VdZZvTkep8OjWDcANAXNfB7MLNQKreXT1k6Og0lNRtHo0HG4jKXTqG6RAUGbG9q2pJL2o1
L/f5zByxjTnrk38xbthBltidPGcgtHsUbXh1ZNVsB7O3yD0MzbULPBqtuG1vbQpDz7ZjDNUWEGXT
6feK4LMQ+NbvMViau5A546MeueCyRBUSIpllChzxxbxqjTs/ViLVzhzUzG+60/b3kwr8kUOgPj40
rOmsRLHxpWAboy847CId8joZFMVjYX3GzTZK6lPTi89odP2i2WnNOa5QQVlbsj6/zezp+2KR4ASq
uti6NlAN127gwmljqgDCNZVHkNN4erNseNENtlqlicpP7siJRkKrbBkeRHeKxMqqpMs5LfToyoVP
D5NuZ98JUEVIobQm/Co3f85NYrn4LCAw1OVZ63GAKXk4vcBDcK/l2FO3jFrzNg1EkxChl763hnQ4
SuES8wxAQVA77KLazlJAgbEj0DFN/lW5KTdCbxoq4fWjWDKvleTFBEpcoQoIHX2J3wo9RcpkRf0B
MHKkBZajqGLTtx18b2MylPPEoZa6bmijK5HxSsb5P5dv0dQAcI7VqTqXVlmdMj4jOeMcGz0zmrO7
WTdGm5SBRjzgaFN3iY5gcTU7TQEg34zFUZtq/RW3VnFPS3fi9CAMVFZ5bsStR+t5fJITAaoojSIl
DqqbNz8R+YtSC2NXgAk+F11HZSpsnP2t7lRkQ8ZN+ByP6OvIIKzsk7Fk5vdQxpOfcyRmE3OIXB47
Yq7Rtab2gTZ8sgHcg8OoaWLwsngovxEfCIJ0CpV11kSU0I1WB2ajEDgrFptiAemCnqKhHu2q32MT
R/egIqfNDlY2AqOjhHe/Re5yIk1Pu1QZtUUBZ5iAt5CWDaXVim3ORY2RmI3lYfCp/QSHTOKLfOkg
cjofZkxao3QrD1K6ympfImKlEbCPJZIIPa/qY1SnE3y7YU9uhm+nwONj9Cqt8IxGm1dEnRFh6+xl
1IWPMoRyb/xOSwe36MmupXJfptXkwmcmO3TTGse6UDMvydkhQw0g57iDcH01LBuPCc4q6aDJI6nY
aUsvRYYEqaEZsVnZYlPc6IXAlBx4tP1ISKXbnmfH7nxEw8y/F7B48IwytvWq0QklSIByyzEpNV+N
SzBVQ+qp00uWW4+MCn2tGNfJ7DwbKhK+BkvROG3H/HvWsaENDOCsxDqbS1c9UxkOm5tRetHBgTLM
IYfKMUl5lTqwTzEQUmDFlrV3ZWZ5N/yXo0afYxR/x7Q4Q2zJtuZs3mQAVoWOaYZCZeQvdC9A9tFY
xOZoADx15o05JaRuOe4BHwa1YmweHJKvHDLjN92QxABAyHzBnQeal9LTYE94zOJF99JS/Q7PQIUn
lhRnduDAJtLYE2kzbzFLYzWs6XdodCxjA56Enj8UtwXPxIfthW4KWK8UCDwsznmq6XzohBEnqbam
uxcULmJGB0I2DiSIqVoDVTP0JdK7OTLPZjn4KS0UklU8OkFf2mQ/LI4gCIxE0HJkHpnpB5GkD1pi
ySeUgdaam/Sjag0dCIbtV0J0/Mr5vopm6hOHmAF15s4oUy/RiZh7VDSSEEYEQFmEn95yoLjrFYB9
9ckwMXkTDql15mFyo3fiuZtEekuDYMp2nxfl1h9zDmIMoTkhmCC5vbXrw+IMqW/GziWszXOjCDRs
LSGWPQpNTd/IavpQ44xkUz51r5HTbVuBMU/vFnQezg7rKbfZ4Iv7NLxrY2QWXRLuCTw/c1q9zwhQ
XlW5lQZl6Lw1CRQ+fCis69F5KBG1Oomrg83SdvNcIR11Qj8ZTfyrxuLnjbIpU71bZa1A9kkZgyWm
MXbs/C8p0NmQ7iMimg4CKzgx4pFybSeo/akT/Uo1GZwNlYusknOjiVmT+0vnjiyCaLD3tGuMldHa
N8xbdcLnm237qN9bcAZpHoYmJ6bK06FN9SZBGA4KKru8s9RiO+snuo83dhtQooodJURbNY/QXEsu
DX2wfp9n1LgWqqm+w8mUj+W0bRlAz7VKF2sC0koD8DQ6ZH3AuIbPYXs9pgNseMTups0OPmlEx/1M
nvTGAgcfWR8jvqIgbEM2dPfLrvKNnhJmkGfo00Ka9sbSH9VSUx/bbkYdF9csr3hUYGM70YtbaIZf
GQB8a/LQuZ9R3VELfZBEzqOD9saqlKNVsOjlePMc5HVtFIQLbTZZ7uMGTK9rvLXti3DAmbruA7IF
r0mwMzZG7Q0yWyNmbUWz0g3Suu7cxAE02CarkZgBq97jn/XH5rUG65qIDw7o46oTTRvg9DtlpR7C
uZwOVY5gq27kcpgGw7dD9YTZ6piatF1Z6L+VKmhpuOVEzr92U3unzq+u1p3LhsgyukxAEjuOBZ2e
vaZJusGC6lk1XwrSey8P230iezbdSbko2pFEGuYaaJFVeOA3ui2xV0uae5ra+2ZxN2flTkmcbdku
0aHl303WsC2ieV0NG6W9M+hScQQy9o5bbsL8QtcBlNilGe8Hi/XEXp6EJunz9+vEvUWnrure5gCK
do4WywTiCEbQ8aYVjOUhbV5ZiIh8oj4cGGrELSOMc8J5dDJGf7ZmILH6yTIvjoT9pL2Z87esuzBs
odS7Qb8gPEIcrZbpAAaitGssYddOBQNV46eh26Hejgp9ed8rdNxkhjiVFY1q8nVSOuFhCjksKiDM
G2//uTMQT0g8noHGrAbyhvM8xK6xLiftbNhyPjZdSxWiEayx9N+Nyd7fcgMMTT7kFHhrN2mzvVEz
aeD0gsTOEeA9x+e67u6bVNm1TXK7n0u+rNgtKBn7zovtarkzkG8tegTSXdrbWKUI1bAkqbMDoxOV
pUVsObj5nuputqKDJuR7aepJRLcMqI9e9M/qaERbpzfnO5pZRv6o5/13NiB6HzbnGOxWdwAUELpm
t3W8n52HELcPAcNweBbkhmBSYJxO1zCKcGyTSv4I4NVWyvsM9lk+or3uYt16ABJr7cBX0MCVT0y+
D71FUdM0bBzTIvwljK59b8x39ojzxOyZ1g3XGmqRa1r2uquqO007LeBlWm2TESK17cbJXeNSHwMx
2c/xwkbj6gc1VR/q+mVsQVZ2xXOm2Mh4YWlj6MaAKPZjaqxJJEwgjvzeMtXmaJ9AEtmaOI7XNMLT
bQm6uVrFnXVvqJO1y/r6mKgmrVxYmmp8rmnj0mQB9+iW7mOx5ERljubEazmIKfTbVb3e2sAFdkQd
R5B8ExOKGlOOruOcNbsp2dbhIdVMuSVBOaIKIcfMlVX7KFz7miZAPruuSX3RJu5DaYfhPrFJpuEq
eKZd20f3Jl5Nqoc4Xjd6waxUON8qXrYytVwlhipvfFMbz9AEygBHTn6ewljd1HZ8MJwMj7Gj+hE6
3SEqqerqMiXMz9gNRr4bGhnURhx6YJJe6GQ/9z3g0opcsxfgdxCJZgE6zR2mdeNwWhr7QOWk4cj+
PuIU/Txbpc3eDX2Fcu48pe5HMRoboQ13o+Ukm8UoXyHa3tNbuGRmtiVzbCtq5xHjEqJ/VdLCcgfa
/eZ+iZ1HnXOe7Bje5lJHrq4jvG76S9EUJ5i2Npzm3qAbnPQeyDSkrl2vBaYxDgCtpx9g7QR+Wafd
LlX2LSZYnNEAmxe5VsNGghFNnQ97aR5tM8noQfCEqfMxiYyLQ+mo0I/fJDrHqMjAukhxv2vyxtwV
E4TBlMvjtXXzFI4KAirbWfJ9R2DIxu3iz9xhtoeyvhRsixHELSfelQtz+aqIcETM3IAAQlbOxA0P
Z12NsjvF1kG0lSNDhQLa+t4a0j09t3A9VsO8GZoQ+XTe5V5k6JsKkn4M+NsayDC3LDnukgqXI5k8
uDMKB7bAaN0PqspRx8KWdStZhjgkTqSc6HIyfPUS5zaDax7ZdpMVsIvEc2VjbZpy/F5LehbSSit4
R+hJwSmDZMuQ7Uaz2d5nuf6QpGO/463BHeqdYte3dUHwu84SVJPrGEqSOvROt7eW6N/DeKnXdDA0
f2yBRipdsZ4U8cTzeCIi7cYhowLKIZKQNtAz7F1ojYVqNl2tnPNkSxwTpVvbHMZcTb+s1qgg0cXt
fqmQygFTwEhSzdBoRaL4ZqaaAQiQZN1a8bhrJrPbKZaT8mzeKNoEzHDWSyHwQVnxlMXtfX2aOojd
yB/w1tFCwmAXtJH6lU3Jq1JwwGvTdCMGRAgakHoPIAWCXqe+RsyQThr1h+/QnTo7k1EG9JEwEjc5
qm1HKkd9gTvYVoPqk7CtQDNNn2bZPoMWfsulqqyNdnHvOCfWaOqYhSekaXhuRyYXvfVjRUWcOG2L
7V9pd0K30ku1DKR6ytrctSDPPYETystm9QR5xr1f6vyhskB/Jm5fffW2IbeTholeayL32zx2ymuV
ldM1UUnoMio50wglFcsumncBS4HaZ8EtCSY51s7KoN26tLwBp1qqp6nRkSmDUClSHNnl1LS+K9yv
DA5r7JIiYmttQ6xIwUkoyVCiszmsCg7ny6qCj7wzcgcZgTZa5ygxwKHb9cVyOdykwAzJyw2HoJuc
ZRsRjv7cT22ydcDEX8BsHgvslO9MVdrtFEHfEO10LCyuYaWnmyFJ6p2dhKaXtukRXjTzIjsBrldD
1o4Bs9UFiSF9iQ2hn4Xf6mOyq2Kik8Iiu7XBjlWYtw/jKD9CE1ImWghWtG7ROm+MOUnIugPDW7d7
gIYw9j962glQ29ZKh+9FL2/NKp6e+Jb7s5JS11fMZJ86FYptlefVFi+5/hep5r+lh/yf5jQU4p9a
DXef329wpz/pGW+v+CluFvpvtOwxvOIlNChEbwinP8TNBnqqW6A8Qtm/+An/KrWyrN8sPNkOGjxY
DgJr9l+lVpb+m0ZWOrCo31O1+Zt/Q2llIIz8RVKInBGxFwQjYSEqpNaxeHe/SgqHgcGNhJUXyDyE
p58WqB8AGXlkCY8enlpOwx0mDG0yS0QVU7eJw5AjqqNR7BWRZHQ7E/Q60wkZVchCA737gAIivKZz
ap8zl4HomLnchTc2QjsD1ZSEBG50EvK8uSYzJelznp2MY6uKyzoAnuMgRaHNH5cE0nQNuEWkaphC
Oi29SxsHFUZNhGKqg6J1F0hrAGLi13LRlrW7MH/RSCjwfhHO/Re6S+3PYrTbRUIArhmAtMCF2qjb
/nyRTGvqJhswip+IDNa4jpTYUzny7OiohpdR2uMlc4wGxWUW3dMBr766AUAcqa49ZjRkcwm7Xa8p
p6VIjUsUhfVF7XTnlApb+ai6oXhXutb8mLLy/7B3HsuVI2mWfpW2XjfC4FAOLGZztaYMqg2MZASh
pUM//Xy4mVWVGVadY7kdq1VXm1UUyXsB91+c851x/de/uvhVjc3zA4YGTZ6Fu5wve/7+/yAZFVPR
R1nsais1Ai9ABEDot9HExdEVsf3owSq+H6c8fvZztGmkyEY3/TTY7aKPAKI7aT2XDZV9noTT7pKh
rLeQdrQbPciCfvHXvyof5K/PIhgCxIWzwBAkAfrEP/+uTuwUEAR7Z+VYQc7j0QgTsHFQhtkP6dR+
SWxMV1Rno8UFfzGUKI2N0bH526dlX7OsjeKwXQ+u5Xi3Ddg7OL9aZA60Ea2KwrcMsZwgulgzku9k
wgGw68AfnQzNbHHP+JMd7c2B6cEu7nqrwjboG8i2REdpn42RA7BpoG3XVlXAiu1gk3ECGzMOeNrG
sgPhWuZubJ9MJZi/hdGY28+pLxXZ2W1NIoscmun7SK4TFKAhLB6MsNDvs1xHptSHmL8LrSdZfdII
osHV4IqdsEJ3XA9WAMujDLriu0Xw5IM1jSblQlxPr1GuFT8DVXYP6HgaLha3GU/JFM6hPdWOys7H
Nxj7uLHCiveHrTFuJ7YmH4WoWtw6Ve0911au7yEZBQgMetO6bZgCvDOy1ffEquo/STggpz0LAyxW
jlPV6tiqlPyPLq9eoqnsd3UDtWPd9aHzPWnc4BQ5vWXsGhbCd6keufdDI7V7uylY3eZt/eJUdnOk
xXUgNpnhZ8durl9KM5leJqZ6l9GM0FUi5n7TvYE1bIj87KANUof1EtONhWn4wBIaUNTkQIJ2WFru
aEmbm7KJ4bULdzpGZR3e2L0ysDcG6BNkPKXgZHV/vKSaSDftKOKzNFV21tE1XTLqdyQ6iHaomWVW
f2dwZh8lea6Mq5yaGMW2Xdidkx9LXfNOsR9Z9oodE8R5GCuvRV4a9443tu3Kg4ZBuLkcmNSOBm66
woPn3ccRe+UxaxGXNdbW4bg9lGEIj2jQ8vLJr5Mi3hJHATHd1atyWDOZ1uqzVhWFcwemy3mmGjB3
JSqtY0uvhI5Fd9/7uuhvukK4t3LkEdsME/Kzo98wCLwnniJ6CAW4x5KS9hz3XvvQS6W/NHE3aas4
VyGD+bxj7a0Fxm6QNQWIajVCBIKoeJo4DJ4KJ6pnL7Fr/Jy6GAp4GEGs13m70KUkDak+jJz0mEUs
QW966PrvQ1EZhyLWGHUXSqTHrpT+tmhEtSlHs29OteU397nlD2As6j7YeGpMdhGxXyfuhorejJTU
fu11yvV2CryStc9LDTr7kLvpqYL08MzRNq6aui720GTie93XxbHuJjiyhNblOz5nbp8GbQzIGpPW
jJV6JrFuErjl3VelF36xfWxN1ErKZ0c72bDZfG9EPNIEiOSKwQzui9bujiPFEOrJaQjWmi/iLxux
B4iJIsjOY2bYK7KPjLuuluNbGLXlB5J6sY1VmH1WmsIsLnPBZTQAlDeThAVdOQCPJ+0Thrcnk4/K
HII7wVjF2ox8hIeMjKqLXsKpoldIyx09vH/TxG5xVlU53pQjjrSqsnJCLur4DVUSPmfkWozQBjlP
JF2H5s8R5Qdjbl4JO+zHeGP3w/Tie565s6o0ZRSfw3110hQlQO24wJRDI0nv3Mo2H21pN9+nKC3n
Mj6F55gH3bHu4xKJde8/FpXABoe2WYOF7jTMpJW6a4hnubApbd4VyRAnwP7qBwuucseZ57Osm9I3
IE0a3U6ncdo5QfZWdUDdFi3SCyLg4twDJi9MdA8W0o5qR79RrjV3jqlC9A0S1inxALP2im4dFfo4
aElx3/sRzK0d937/PfIEBtREdBkfcEEB4kQENpSpsN8dUenfe3wFJCdWun2qusjfNo1dHazEjo59
aGBR95sS7AFbLwzSojZb9qEmS3+rS9Ved4bqgW8I/qwToSZeGBM6x804QfZPJ/ZDvZ7jeSRW9LZp
w+KRJddw6siWu8vplckAizP36GskjBRF135EORGDq4GEswO9hFwYHaJljnyBErgJCCcLUu2GU0g1
x4ldfcx+bAheg9qwNirWZI8POLIOWh+Um9yoZ4t/kDCDsZpcA6uni0s5I+xbZj1wwFEWG6qe2FD7
fXAmsZCw+bx3u5vYSlCT1lFcb40BxeqK8LvkYbAzy1pMzkytN4PMQ9/qGLCV0oC/vRIlIoTCnMcS
FvF9guvzIeMvRqppW4qtWZTdVWbZMNnoDPlYj4XkWiy6cCvMUb8URuaj/q24jsoaidKo2wltH6jn
qSrKZzsMEMhz6+Xfo8Bnn2CLotvJptfuEMeofct3TL0kG/XsWKTphg7mWbdr6eVTxgKGqIO7aHQy
l+GM5u6GKMvXVWWL/ZAb+X0zAtwd9Ta9NGavHtLOM38ahmzX0NeScqnp2vjT0/w8XsDqjRQfve1u
aoJ2dgiCwttwwhOTu4F3EBIF0lEPTYjKDYfvKsUJeA5EqZ0mzVTHhsyPe1ZLVBnYEENiFh3UiY1o
WY35Cq74WoU6pAXCCeYEqEFz1klpRxdiO9JtmlTtmcw2a63ZdXQhZysHGO2aJzMxxNk2K8NY9trQ
PJohVPJj4qT+eapScUicUX9sg9xndh+BYpXmRDB1qrE2URLFWm92aElcq//RBEQsn0q7J3ak8vHu
sLfO7Q0sIPxDvRD7vKVqwhLtm2uF+izbl7Fp1WunH1qfwLAshyzR9WqnZZqXgH8kTGXJ+88xNOVe
8ljruBylE1nH0R2Mp7pgb26ybt/5VlM/a1Lr2Cl3DBsmYgBmXSiAomVUJdmjbiltP8whErilpviJ
/9ieSy7EjdsEgnyCLG6fTZeE1Ahh8l60OmOf2MTkyLSECfLa04qUqBJpPRiZjfvXjMtjMmW02CNj
F/Yo9PJHB/XnWlIl7fHUW5gq5k2BB3WZqXk/ffYUBY9JqZdvvh4A32Tf5O41mfQzUQqtS+laxYEb
YyAsxdN6VOfhdAgNDuA1YUvmfZcO/lGrShtQqLA3UWkHjPIAhfOxkjvlNdwGVe1YtyW/3brxDSSg
aOEdnxS+QJ4ibtdbBeRsq0UCS5nleVvyuoINQ6Xuwq+ePpStRZoaZMvpyzP7eOOZoiIfESe0hhzt
VFdJRCqz374lgTJPDWqfG4sb+lJ01McLrVQdPyCDZm30RvcjqgWYUg+BYWGO/SG1qyZDCuYjBhS6
d6z8eGBgL2yx6vIkYlcdMQ/yyey9yZso+BB5Q1SRyIuNVSbaWSTkZGaIBWoOcrdQrKxkZK+CwY1e
pEuSpRGhkfNNxiaL2o9wFQDPi0lTlfRPlsNRkItE7spEVcfJbJIz6/g5Z7Ao9+z96uNIUOYniDu5
RhxZHOC7oWXQ8s54VL5q3KUgq0J/kFwGFx0i+ZkYOufNzvrpleFj5xxjy3TLnVGgTx60Lviqw1bd
GCFbnShuiYdmAPtEIndwMt2w/G4NjX6wlD7uAIUyO9Y5g7cyQC0qm4Ck1Cab9nandKKwO6QpSVRg
XFeOBtC70Px1PRShPLIuimpe4mHctqU+3Lvwfz9iYFXxJtb79MMOo/KmHTWxLigN3hTnyyc56kSI
2EV5TAtNJ3mygA3YJF0EEaKOwveAqY+1dGPZvSZaXBP2CZC/A1s4LgO3rV51YJ5HHNSFXFYZHHUy
3y3SzhjcpiE61LTO2NOhYGovqZUmMFgIxIQqQdjGZTJT71YPybJejVloxtTUAe+uIZtzG9BIb0bT
q57C0WUdP6FrdQH962uV67F5au0aNbzpDQ9O7MbPho1geF6r6R8a4q+9HVY/M5O/vpl8/T4KWu/S
JwqMO8bG6BApi3gVkak7v6wiFt/VBE+x1D5UlRFa7vklBB/CrAbz4IN0f62QjuQ74lar6EGMMQIK
5Bhvjt5WJ6NN9GRtaUN2J2MWJ49u2eo3Vucz1yfMrCb7DCDip4YTpTxPReZ9Fr3G7ggpnzxaqTSL
C/rt6hRTyjHjLGz3qBOQsG0tAsCxV4r63U5HohoB1nX7Vq+aL1/J9j1Oe3VU0dC95ry8AsGwdPRd
OLJJaBraKlrQ4aGQPLrsfd3sI1S8cUYR1LciFNkjYtD8y2HMecz6OoOpKzJcNYxF7kI2dEe356tY
a5bmmng03GZPRlFmbcvWNjkNDOdhkKMerRzXGt4qnWgTYY/MhqXjB/ue1rS4xAYF6irw8UKveAbC
/OhQ9gIAIR3MWg65R0OvULUQ/uKXh75Aq8W620hPYw2oehcbWveWw87+zOgZiK4nfuEtcYdyK0qv
+CnLKX+JtLG4tIbZ9Qi0jeImco1+4/Gvn3yHi4eJDmbwZdbo6aEBsknCVo+kRCRudWc4WSy3jLiJ
jBsV1NtRyfzDDNm3WzUKQRNb1l0ZRcMPUwzlYzwo43uTDFOFz17vsMhUY6u2LjDyrygww9ucZhBp
6JR2n1ourWabjpr5bsjA4qmxGKdLxN1ECCjjPjUDor90n7n0Ep+FTdZbNmtQW+0yOb6xVa1d7hLy
/4q1rib3vWUGlSztqYrRCnYKl1eMTAczS2zds0WJUDlb5a0Wqkwx9adHoEujeF4YloWuORizMSN6
0p6gPQrtxqrq2gWFm9sPbu6Z3Yo0D9xRWdDQB4EkdumxO4OhDDy/dZw7aflQk0hubpyqirl15eCn
m6Ke1UIT/6daO+QzwYYJh/BcJNyqC9hmBHkZPdM2gnDi9sClpZ64yr2z5YZIRBkUaRvsVNWxNSrx
XlmV9g5tb3xCZSUfnagMLlKwKJrdKeNPxlP2LQdRg43ejE56HSb86K7tz5AKy/tc9NY9Mof0WDid
dkYkPNwKZDHRuupbUszwwthqWYy2c9THzn0J05jGztCArAyTPT1VtPW7pCrq27aO5GcXjvV3fBwo
eYlNmwzc+qLHY+YGPvDF+Nmt7eQ5BHt6JGWk2+HGFgdlRs5LbZQG0BvL9x9Mo0he3KYqd2WToyTV
66y403Vb25ed1eyJJ3QtNm+KmVEedhyOsVT+pS2rCp2TJebrwcIaw0xNbgrmfNHdYFkuKZi2x3yi
qbIXBwspujuCVXfk4k13DhLgMwVh94HPrsGnRpQ0hM924pIZ8r05St5SSv8XO5+y59QrdKwRnkbU
R1Rv8mTIH9q+aOWKwBgalTCoq03ICMAm0DQZjmwuIRaWY08Fxu7WvEkcM9jw5ZSnnhVJtB61Sico
EVWddfBjKgtWoKPEbRd4TbYpAhHXcIqqnvwtjq8P2fDlRUYX3QhN0bKxidXACNkVKItIayrtErbs
/1ZBIRK8NNckQPJkbo3aHfZt31NSiS41zBvNyHlSXdV7pG7RU92XfqrF2AmauPwZVCTS3zedg4gD
AyXmoHWKq3/cG3U2GcfMLr3kFu6COd4Qfejj5Oot4fg71LRBgV0lYIlmRTNTPIjZqspo0oiGE+KF
KD96lsX/IFwvZgxFuZ4q1KtbbyjL58qHLL76n9QJ0MESvLMea2c4syCSt4mmWXLZR7Z9/z8ZOnM/
m1NFlLC1dUeO9W2tYm5LupUHx2rVgzKFscx9rf5tJPu3ViD/nyIhXFzk/7sj/TZqPt+hsv67NAwx
/9N/bEwM65uUBtRmDxs46SzMiX/fmLCr+CZtBP+mbrAEARLxz42JZpjf2JQ4jAeFTZNkzNxG9Ruc
kTDEbzp1IJmWbE4EGIm/szOZEQ//ojDA2MaXbhNW7czIVgHE+JcxtcfJ0rX5dLEHLMsZDQmddsBK
kcV7oKEK+8OH9G+2D9cR/Z9/HnATk3kIoRYCZ/wv24fayoZIeKFx0WJcKpoWfhl2ffYgNE+98aYL
QlahZcdbzb/NsheN/fWiroxx+9e/hvHLJgEUrykdwzaELpBswDb/859dTBluABQrF0LQIM0bbLdz
2kDKlvBYqXeV5eQ5RqAjCyuUu7q2vwLVP+TSNVfW0NqXXKq7lipum5n9oywUI6zMEveG5e+aWAfS
UoCpq2qzXneNDlMHLOt+ejUc0tPyqC/+H8wY81dozJXq60jJBg6gjuXOK7s/bkZKuwoze6iMc0YJ
xFqKBB2Gdp+2A+xKbSzj0Oo7K2VstA+aTY0rUd0hR6lvPWBTsKesnU1a6M8CtRN6yK0q35W7Zh6J
CnJIlvy9IHoW6lycx+IURxs3X4LsIpIpJ7HXWtnrYO9UK6YrgXWfEQqMaovqm97iB0g/uiYnXEwX
kHJlvgufxRuQv1FuI3UQ49liKlDtYf6NN17+5Mw86uIzFwfH2bVyLwfk3Ct/V7RLSShDSvrwCva8
yLYI0U2yz1EKo/mUK9kzlkLitMCHmKE+QAxJePl9e1tDWSSx7a78Ll/NV4r6EUf7rdcjPcKWuMnU
MyFHHgobHyX8QgOp6Gw/iJFCx0V28nNxpz17hFJ6JF5shmzja+tRfQ7NuuMyD9EDL5tPWhuqHeR8
2bFc+RSwO9sjN20xYrXPtiPbCEY8Zyb1exRKDxXWZ+bTP5XcQBaDflocgw++NXbV/FUx6EEan4V8
BBa/hWK4DbcUSuE5ep6ClT8CFd/D1/Ru+qeNf/ZO7dG/jHJhPxIkvElPw4snFtY5z5eYLbpgFXwg
BsWgcag3uBruU4ttC9cXGt4zsLxh2Jq3WJkEZseVA+zxxntNtwyDXrOP/Oza26xc4eMNNv7S2PZf
Mfled+mpX3onbx/CvAS+GCzLt3HvboYneOFL/CZr/sY9qS5VuEjXwAxgwOOEKr/iLw/S01c+ErW5
x1RuH/CabAoKH2aSi+k2PlvFig/0FQH0MtpXzQrdBnTJZfIj2RcvI5uFe/c0bb0zOSZ772d3SS9I
uzDvjMv0Mr3z2tZrUEioQ2xskbdErdzld/gJvHbFoB7zb4z5sl86zEHs3w61/1yC/w3A7A8H6+q9
ef+vnwxHmvHynv38P/99+Fn/AkK7/oPfrz7jmw7qF7QwZGwIDtx0/7z6DEKiTJcJEFebIHqR4/cf
WBbvm0HMLtclAzop/qgVAIQmHBNsEBT765X4t7AsxnzE/+EmskCtufwIz+JXgK9mzjfjH5bJLBMT
Ii0sdCPQ0o3FpBXKoGctynWLLJttG9XaUalxgsDYsI9cVAIaht73ww+V9NhiiDqfFSjJo9+3GfDs
Ns6fa52jLC5S79VKPHkb6aZHnu5AhQcg/J27xP+8fuD/efZ49iiV/vcC7PCe/9f5ffyZ/0mrMv+b
3x8/SQUF4McDb0Ukgwt+65+Pn0cBhTyE4oo6AAjXDB/6/fmTgoeMsgR1hCd1eNn/omJL/ZuLUmVW
lsyP5d8Qqkjeoj89e7puWiynePxsHRi//kvVFVlBqSpNm1YZABIHRMYYkNAuWJM4MtmF7NrRundR
0SEPrdtLFZD4e9QnJjoLPLxButMIO0ClxzgSeCq7L7b0TZ+R2YeViZQ+6UXPna3NYa+R7N9SETLZ
DhufyB1G0zhEB8FihPzxoJ1hDx2AvWLSF/i0EWLr0fAljhDk8WGmdOAl902L03s7UbFWi5xBwDt5
F5Nc6n7cPiBKXjVy1EA8RIp1lWUHbLIigkx7TZ/qlRlq40ZNFY5pvAc9ErCaUPDeseNPptZ4Tx2V
LWNjCA7lYA1YEJyyfaJ2pLEOg6raKlBCePApDbe51zx6eZQxIShrnIXM46tE0msJO28YYkMQnJCE
vRu4KEZYC1ywDMqM96GMm7fc7cpdgRpiYTdZtvvPa/g7mcv6S8HY6b3povc/vYPzP/jtHTTcb3Q+
DnIxTnqdJ/6fr6Chz4w7MJkWPYCACfGv3sd2v4G3o/Ux5ii6mXj5z9bHtr850nJI4OXuIGua9/Zv
vIXW9TX71xUgdQszJyIofjpHBD9pju34wxWQMHakpI/lyrTt/Ithh/eaZ1Y0rUhZ2qamFvxMiD4m
7ZItwKuPSZ6d29gOZ71CyrURXmo9OfWUsJoQGiIDP3aCeD2aJdkUU8kwsnYlhks0zBLWB7MfRTuR
YmH2vap49dEPteuY5x/j2NBKAs7azqjWmWTxsMTsOrYU8fQSNG2+cWSlgO0s6cPkkU+NsQwpVozb
rYJMV7ZBsOcmctgg7IDm6ZeMdMaUgG4MZYvQjir8+lUkNklo6QhHB3JacWik8QshXlhwLGd25ShU
NOXaJOLKXpgdA8c0GkhKyQcH2dpUWLW+M/pEO/isREED9dNt5/n5l+KVO7BAyKA+VMO9ZBt359to
4FY62k3WPfDN3nFRuO3zKNo8WZiIEDBAZOPFNkZMkuj9oS+NMLfW5N+Eew9zf7aJahdITW53+Gh5
071NlfvTSx2ioMLpnpcIzFTtLJoEOThgDB1aAEc3wJp5US/WeMTlj7rXMFFMTQgMHBCJfZak39Gc
kCQy+9Pq9otJTvQUWPwY1M6ukyxzJTW5jDHvpYtU79kLwX+YDjF75u9jadXmwmMn89xF2CIJjQkZ
B6GDmrJVFIi2oS1SwVOjs4dhXD+rZuoOLQzqVoeY5NIpenIkQYo2S4u9MxO7NJyddInQ8XhNuWQw
njctOeyx+NG2nnkwS42wbcb2IGi6LgHGkZahsa0M/hy+XhYtC8hktD4lQ8wDmo62BIlE3Dpunai3
lsLIOmIGlMSQl9dNWe+6ohVAS9zKQ3VRmxTQRgdqWGMxJdCY64vRqnC26oZqT21nJvmKtHp+h05W
WDBaR44kb9v5i4Wbj2fGLYYPq9TJ0BZWw3iptSyspQ2LPn/ZtD6PUj1GtElGiz6m1jXE5mGkqjuL
xeRzLCYdunZqJz96P0dTyTXlfGdZ6oTrxMXrxlcVxAmarLxZ9KhPXxqE8bgKgxRu94j6DeI3ezPU
2l5bV+uBsfezNVYJ2TZpG3zpbtJDz6Y8c1Y9wLjkZtAT8OQFgC8YYUM5bsOqRysgfMNESG7U4RNZ
FaTRAdPykQfWJc1f3JjTU4nmfM5AAw20bEbWkXhzalyPYWbIcKMlOF6XTABMblJk+PBz0j6GJdXX
GuoDr3kb2sp89hGP+ytTTHgUSgxt6my6SYf2SFdEVYexHmaHIpO5hZICW/MepmgWb1QaW+4S+bbN
IiBGGHgz9hr9fC/FRMSOmvjOBagtTNm1T3tZpx5UpDGSQb/CROg6W82loliWnodXqAJoMBwGEfqP
Etn2uNBRVYarqIy6O7d2C3GINAvpNos8q38YSj0Rb2xZYrEOo8ZC65WywmC0MamXmgfBWoRF3wGC
r01S5I0xRng+y3Jid1k6xIfR9Cu+oJuIoal/F/QG7uXQ1xQ+EjAy/akdka5tsw5/3oVwueircYaw
W4SJR/hvPjDBJMgmMdW2cyb9iZhCz117SRl/AvWTDYBrx6VUNwsz+LC0znqDIBf86NrG/FGHiD/g
hLZWfyKcbPKWnaOT/tvMJsGSc2RdO0LDCm9YybMgSwh6J1AYxheuEzzLzFDVqUXuLtd5aTfPeean
I16U2hoXTddO6XpQSOYWth27TM8LA5odZAYnuDPGbO06ZpmvM1VNH7afDUQE9FwnmOx65HWla0/G
wswj85HlLGjRVhctey1dahUC/Q6dqkHw9KEpRG6SeTyq58oiaM/sk4bdbFEpiXihgHDuC6vAu9Vo
zNIYArsuGUpgFoEaOUW0aSdWJyxXRLxHJCK/qDmH2Z/sm4gPOk7xve+Enrm2e8F5Ffk49Hmckk5n
81DJtet1JodMWSKYRCjrRXw+Tt/samzILxEXgNhq9FYftQ4UgsMjdvRVzaJNHcLJb6ZdiOrWA8lS
Np+qrlrsL001PWrC9x8VkEwFq8B91WThL8BxxNMWVJBzIPSx/4DGExxbYpfMBeRMn5be6Mi9HIrH
2nKbc69U9tVWo+dusXWPu0YLG85PfsRnSczM10AKI3lJQpdcJn3akafgTNxkPYrwYVEBwHnj+JbO
QvKIvtiNxZ5Vi4V7P7lO8+xWghy5LhraW2lZNSH3k98/J5GGld+3WpzrfEH2VmZ8L7M2Nt1Po4/N
Z9RD6Mx15RCdnct4YMiTjCS1024QUyWabmvVqf1QsAcOVlk3Z+aFNqjaRZVTqC8MXfdeuzIL5dry
/PA9Ue1EYGUZ6+liAqKiNq7P9G85i/CsBcfR9MXf09XIs1yUFmPcudaJlLEYG2se9sAR83q4Cetw
DNZOlg88/pM03oQFJ241WQWb3AhjC0gTLSRVNOxxb/5nLsLo44qrJRHpL3rTU9SE7Xv+a13Mv/m9
Lna+Ydy3JL2pA+f52un+thSY62KyZQ1MDMJA627Tz/7emdoO3gtaVilQ6yDb/2NdbALABSzr2fac
4/T3EPG/hFxKHcw8hTGrBYfzELn9LyN6yyegMSjtciWlX5LpCBugWOg5TCHNDRpEsXB9nilDusd6
GN5SXRFzObF220yoJcUaVChAhoQm69gpOG3rSWEwYqyLiGPN2rDJ121Udd5tHgDjOQ6D0MZVrZzh
6Q8f+b9ZNZi/dNlzec+fwBDA+W3W/yvr3lUkhk5aTX59DxtmNwVV2G7dCYvQoepJE17IJI1+REbt
HWWmVz8jbntnGVS94jSEt4TCVEbzy2ZPFTlIRhl8b7IaHadP5CoL6zY9Iq8141UzBMSHBJDzqYI8
JwKiiMpk9n4aCDZcNw12mkSKiRy4GYmO0HWN5rsPAsbRVZG++G2vH/psNpOzfwT0ZtZxb9x6QZ89
wXgZJABJPa2XLFRB5gZFk36WpGsyCQ3kkK5CmEKYlvWCOTur7a5CCMhSaYFJNrbXaCYznCljx9w3
QxpaLToWNBLclQZRG8VdeTsr6dOlVybozdDcuVisA7+vFglf8olr1r1z3JR9Qa4yvV2TfDsDMGB6
wRHKHKF2jhdoxI64fX0CdDC6B9opH22FMrjnHHApP9xIVodq8uxjjJZ5mcTwTPcpxf0raiKoolEc
mHxIWlXVCzcUuVx6pjftqroNXu2pb27B2iFtTQcj6lbcG93FnSRXCs59ihdDm9AiCiI0A4ga85RD
Qx+NKxzN800WdSblKwTNHz6aa8KrWC1/VdxNij8i7R9hTHXaMjVD42dgACEDfltDlhy1+IJ4JTZu
CmSYp6p3eji3acEb0PMbQ9apmSXLmOBeW4conuDv7u8lVBvinFQ2AmSubHWjZ8hiGLFPCLgLE0Da
ygQNcXJngeIy9JF6rdyszYKNqC37KUcy+Rldz2In7LxhhvtN0Kmupzb/G8abvJ7lwOk418mmH26m
62mvXU/+6XoLaNcbYbjeDtX1orjeGd71/tCvdwmPIPdKer1jLCwP7/315mGY672OTsN9lFrTNHMl
5nsKiShY0j62kSdyjzH15UbTrrebHDDsLUw/5daj3OAG1K+3IeOpdM+Dxx3Zz9eldr050+stivK4
f6Yp526tM7e99a43rtY1zTPBru69MGFYPJqGil/i6z0duUP/ZlUIFJm3asABS3o3Y2nngHb34/W2
h5dUfpFkIT7bazUwzYUB5i/X3ZIlnH7l9ticaa2LR4dagsuVqqK7Vhgpb+9Rn8sOvCHOARkxtUjg
Upbk1CfNtVKZsCg/jnP5MsOTAUfNRU2K1NLbeyh+Jl7sue4xrjWQutZDEvH8x9hSZ201VbkvXtt2
kBmvdZR3ram8a31FRKacvY5UXfG1AhMkAwVLKIbSXCfXKm2sSyo2Zg5Ub4GgkFPXmq6byzv3t0pP
k41A8zpXgDq+Ajar18ow1A1/ZmDMFePkgedZ13MhadiJerbzgOrSnAvNAA9Mss2u9WdrWk2x6tKA
upSryHhstIS3eLxWrqBQqWKZ9qHQNXpawcQ3CkSVQ7qOWVcHd4UpYHULfl6yZL9KfUztPKbr7lo3
xxoPDerZunlOOFO9ZWJEFuY4H+7SEnoksJUGqjeIAJlla+Ro5Hbx/9PTO37yHNH2jBtnmL1Qw1DB
tCgRDt2HHm6QpWgjalih3Dw/evpIQE9oNyRfWRWIzcUQ+dhSC9PEK4SEQoGSITBE3AYU0MEmxPpB
gLsQWUGOUBlPq7ztkMs0iciiDcOW4IIRGJarhvUD5b/spXtCnMgc1avT/t2gb3x0TUV3lKeJ88No
PWtY613adSeHkzz74UQkDuPuMRxYOn4D7olkhGCR1oY3HZjlpqAHYofcpdLIxyNdElhUXCnDe4KT
+UyKeMlQwO+tT9IVwfjwVOMTh9wDqjByGPoAhjYevMhpjn2Vjt/D0QSUmiiV35Gl6d7IMDHuDH9Q
XzR4xkff5UNNIDrxE5hfWqTMvlK4FxUEOo83jDEK/UXj1OuUE7vlpgqDmziT3BFFb+cQJni6Fknl
B+Lk4kF5p8NPaJNaD2Sta9LR4cAvIVZGjWy+R5akqRoUcr2l6qQ97nwm3wiv+6itNu7YNW8VsvIW
43tcwPMJk4hg6t5OPkPbtglJx4MYL6pC+fHKZXLzGPkj/+00azr30LSjGSwt3o9bB9ICZMlAI0Ws
6keczKDnQRNQynQh0b5Dzpa4V8xo2khN8LgsNPxGXXi3fd00j0Omh5Dnmt6/xYHPLjgxw5TOocpr
d/2fYfE/6uK/3Bc+pEX3nvxaFvNPfi+LCUX5v+Sd2W7lSJZlv4gB0kjjAPTTJS/vqHly+Qshyd05
D8aZ/Ppa9MjsiiigGhX91uiHTCDgIY8ricOxffZeG06owdSJiWHzy/x7Y0OPA2IWRyCLqZntoPGf
cjFbQdsw0X4MIUxqlSRf9C+njOVspUoQzRh2thZTSlb+gVzMF/JX/WVtg1LNX+PyEeS2vZF8xr/r
xSwDKXanh5csMZPd+/a4Rlj09BG8Hb5/ANNsHiDwMAKmfmvK4oebIcWtAPIc0h5HcqgLCcvfAD0N
9sxh3ah6y8bXiyah3pEHIQxs9L2YKeYVvCd3Emg+2aDzlRutr5ubErYVBL+J6cBfNqpfQQ72MtKT
9G1yRph/bUbZOhTA0l3pp9zIgE47Vl9iowVCaBpf8X3CA1JSw6/ca9cmc7A7QFFToXSm8ih0pOtF
AbIgmMPp/nXc5MT4e5E4IWbCLzJP97jdEuu12bCGIBDUXm6ow5VXhj1M1o8mBoNo8fy+m36zEVvU
kVtnAybGC3bQASQO9ubE/iYXEkM+KNXoIDbcYplN9kNWxPbJ22CMmQ5plOKa/tyYru9IbBvVjDyr
D5l7jDago2oKO4QNYe/Bs6jjNMnomzeCgIwsMtkj2OFyng6j5ephuQEj2fyttxUMycFpNLRPFRPY
tjfIpKma6VJu4Ml6Q1AOG4xy2LCUEVs0u5NfRk6RXY9Ucl85UEhGE5RlRLYFUQDybQ3m0jUbAxTB
Rr6EP/hAVPxVoKr488bHHMqOb2FjZtoxtVr1xtFsDDCaJS4LvYUY6fJtp62Eim1Xz5qEw+klEDmH
GpKPs1E6ZwGvU5rgnqeN4ckKrfWV3dkv2Qb41GN5r/UcBDTlmNd644BGWI7RTcnYUbIJJ3QBGBpl
TbWbltI88grWziQIoj2I4foDUDyR4CX2ZdY+2NogbiaOBf5Is2fzm1RaNINxV2740sque9IqJJmY
uLrArlb9QtAa4mlt9cWju2FQ53GEHZTH1WHcIKnLhksd+7l/NSZnosiDH9wIKePNhK8q0Y+3d358
GTf4asPrNxRSm+Cc1QilCK+lIsDiTmo7jLW8WcQspjPgaRHaZmJ9b8yJRWGykO5sG/2GkPC8N6m9
AE2lBAA3MLEZCYcbDniwY3uVlVWgZfN7RbbhKDfIbI3PGj4VK89ghEGr8yX+Oqc0JpQm3s3O1C3o
5z1tqqkBHWxD2cITgOfXM0+/VkSZ/bxlKqo2/C3HHtzKs3DOwwbH1ZoVsZF2+pfyNzs3g6IrWPWE
+QbW7TfE7oRCFQB6Arsbm+0pImBi7LB7Vee2aIyTobdmiBL+PjnAe6sePl65AX0LyL4zTgpIShvu
l6vnw8uwvyLxDudkAgpsbnhgWlk6H4QU8GCc7ocETrnf6XVM2Nb+DgQnG+CLY1JmwOJIJbIkLHES
X8oNS8yLmLfqb1YxSeUc6QiA8ZoTIYM61N0RTmmfyjQdz/qGPE42+DFntPEiDau80GOGe2kyvGc7
A5fMkWljL4FQrn7TlDGoa3hwhbYTG2wZod76oBCGqcakscCb49YvNjyzhGB5cUUjnrRUiH1cWFex
0t+8YZ2FTd0mnGct7WAjYZy/dSytuSYbDlqDC00IeNk3kKIBQKJmbvDoglua8RWg9DyNAzAGdjBS
sUBqF8DTGvlEPk/Nb7DesNQboFqPLefT2qDVwBNSHYuZ80QnO1CcFro1EAkJtnKagJWBvqbMweKe
6GNaNzc0dt2wp15s/R7r8mcqjhY1MPvFEYSerO+xdrRtbGzUTNikbJ1wbtTnxm+oMbdN1yUZ8AOo
EidVpaXaIyrzemduJW9TAzaeFBdqEmiVEbiPDtYvAKDU7JPWiMIRjsCpLUSHeDC9aVS77HW99FOw
Nhv2T+6KlV1BnDE4WVjUHC0wRT5eYAJVp8GmHHjoK0Gfa/eEXfxuMSiUqOUIrd3My1tyiuP9NKTx
m07+dD8I7TtaN+i3WLr3A1QaYD/VHvDut0o6J0U3FmBA4Z0nyzuy3z3rUvRPzpqFRpIPB23C6tcD
EY01/eJgSYVKHi/NXo9J+sVIJGE8aefZ9H6ZWXYvRZ7vWwXgcZnjDwLN5G2NybjNUpDplp0qEDpM
rW3rrl+IIUyNHfdpZkOmEwnyic3cp+U6iDAR2TQsmx2//aX51Yr8PWnGmPhNKZ4B+BJdK8D59PP0
E8fGDI7OSI4U9xTHVWjyPbVT2D8Ngq3GVoyThkVUPHb3NXvQYkfQgmMHrKyaV/kpcx0VxmuuGJiH
G1Kry9lh79SaxgM3WWhARsp9EmbJzllvDTfP7oYihxUCKXhfi9E8LevE6pSJGx14pANnHjlQh3aT
GDu07OSXN0bjizTgmhXWNB2c1SS1OhXfMTWZh1iPnZPdTeYJQMov6kWK0E28tgHKWrtPeRNZfuVK
nRxKGl/ILmuHrofODWY2zgPiv/KRPI11G3tDcw+RAtNnX4HbRoKCh5DrB1Zo9nlY++gGacYOlRoa
RPGivoDxXcAMcp6dpw7lpc20F31MOLrX0xQuS8bbrl/BFu701FpfvDjF3Oi6TffTcpc13XmLEkHL
NA9YoVs5bUoKy7XeOnsVvEtiy/1rtg7DfQZ7aId2O/2oGrOmjVmz4gvKeXxTZrkLX4+A8jReHXj/
oVXaR3LwelgUujrp/dKEDoBIK0ueZFNbPwiT8YPllX0qdLO8jmY/7oeOA12kg+Vkn1vQulLY9l4H
nXI3g9k+KoasjaTgsnZ04++dtjLquSeoIAiEy8V2yAyQUrGVHupbBrmR0Jk4d+fpcFJZdWy97DLQ
bOarlYf3pJlJCPnuRjaTn8aLeSZeZ5G7mrvALEg15ENxBfJqhQoSfD7MZ5DMzcNCGxD0XRuSVzlx
kI2XL7Y+pwi5ZKXkVp+X+6W/pH0M456OjSaDJxG/s0VnATTXICSqWzemY7bTlksvcX6T3COPL9s3
I19vRqfaWTVnbltvOyigrb9CY4zK/sNDB/K1fNSIawNJrZXv6MWx1CyAMmsVuI4eKM/7SvBhB0nG
Rcw9EqYli2WsTd4hceP9kE+fSvveU3cC0CUx5huXV1lgwhLctd7yuCzy0Y1azv78JOeO3m1Wotds
yF9yDw4GyCs2bg4TVwwKZimaQ1rdeQtQ53qVhy4GkbfUZetnHVDBftHLADDAj9YQUwDPgS4b8BUI
IcAI6EyKHebvHQaGkxu7X/XovUr7vIjhpmTs3lUm1QeaToUV4Dek5YuJ03ns+RlHRW9yw/CQSRze
jQVkWbzlYtd40eovVnqwYtK5mnMEVdMEK2eJuyjpfyTTfJmTfgzypbT3k5O89ha6jz58BzX8hNL7
Awj2ryhXe7AhAEJyRWyrPbQQhPENALOkwOkhwoHoQx0pr5puN6E5MvgOI8Uy5HICen7OVizCZKBg
CwWcZuzpN7q1w2KcS/fJ43fNaWBkYWvmYTy+JbgOdo1hKAgaBJqT9DaWWGvRXgEMo5DXZvFS1biU
kVleY0ecszkYZ56nC6ijh5lul4h8Ox6A+mzQzXKnrfH0RrPVcdWocGw+td58HtcKr3dipFeNO5lk
6bkBxbHMA2Z79UyqXOyNnsahMqVIPiuy20pWLZz2Sh6XJLbYrfM6+dZwOt91pSZ+FWsmvxNg3hFj
8InbnZn2t6UD7TAxqgTrDr+Ym9ucy5CzBc0dsrAgTKL4wdVQTvtzRG8OYwjmfq24ysm7haZy1j3N
bLjw4NPcUq/TBL1tfPLdnQtNu4GIZAeO3Y13+pi7Lz38Cj7MrN86rYwYilZ3rzS7xQYwKBAe7eYH
H7o3g9Yo3/HGDcJshMTz68PYK+1Cbh6C8+qVNwDf7Rc3R1lmcGkOonZqKL2P0HL42DCuezeQkPy7
TOxSAe8v6z/GHskW2tTEr3ClJ/ZKYRmOnt63LXFbR+m5SRUNcnGVnimKPSxj9r60NM1kvRS7Oh/P
IGp5MrElCPMp3veTe0tOQ790FrUPkP4MnPqWDVhnMrgJ5tAuCAM4JLX10Q6teb3pvIgXnm6ZpzEr
aDZcp+w0KPeeVwCNRWt06ScyiEWt5jcrMjhXqOlnNWT0u9H2t7P66IzLg0G/BTsxQfJj5G9n6sDM
G/wij70qAMWJ3uZ2bizuk/RbMbIFX0t87CU8pbtR7+1v3cLqJuJxGjia1e3JcX0WaQov3Iz5vgrT
CT07DjsWyVZRvlY6DW2FZ/8aDe+JmN0jb8OgSlO0Lc05uTb6dyts/aXY5MShhLa6FMsCjLnkpcuS
drdOfM7GwxQ09esD0F44dlXxAZ+y4TG2aEGe2QwQLkVVerqKL6I+h4pTPB6Owp/IsetVdK7yugg0
8B97QsrxPpZN+YZ3ldIaizSglIHMB3IFmsuDNXNehRGnPjV+ZxxVviq8ayIgAOMVmk8NdanMDzxU
sWQ9jgsumlXKm8J19jzAIip4EgIShWS5ETn4zzYhm9XzTVvby35MxVcvhlcGoztsQNG9s64PAsoI
gt+7yJQVUEhxJD4pAteNYDxhCTkkhv4GJ5aAhVUxl7si2qt2qjgK1a+1t0I3SBL9xrTZHTHwAolY
3QY8crmcO1NtmGpSKo0EBO9IOfygFAPsObcpHTCdV0CkqrTs2yZ23kiwPgeH1T0tAysLsoxI4EdF
9O4AkGCsOA1RjSZI3n3T1tF8W5cOi5pNWRM09olEDCzuLB5qNjDxSk9I6Z1a0CIvYuAei8qORIZr
zzn2bocBcxkNXErZQp+FV8q3UismKxy89FuS9YgCK0/pHWIRiQlHX5ZbW5kL03ZVvdjK+j7MXXmi
8Ko8q1pQJ9fgTxkXRuNKw8rmxoL6E5jAVy21AAMNPdmVvnYehB6xZM1rotZulT5XJHdCTnjarbcu
vHWd3sG3GlkdDBAB6cPVtY8pyvuHofcIe1i9/KWVnPnydYG+nkE6Vl1cHfW4kDsh5VrtFDcpoicw
5nSc9WOvr+Qq1DzecUMJCuDsiLGOzi+o1VYZPbGF0KCVIx/v7aZSj2Casu9DZ0OvXFt5lInIuMo6
Ono96PcuRwHix5zp26aSe7OkDNPO6RSOYRsRbO4Ia9ZpETqGQ4qEftDkwcPicphaLHfebNSXDTvi
d2Znf7LscC7G0KH9Z3WaAVCGkGdRK3mUa8eNOJpmsR/Uymt8rqySzjaXcoqd5jYzv2Mxh5NHMkgN
k3vJ89kFvgHyg6mGzCXQEmfwe5kbd0ASFNXCrkaIKepGQF7SfreXUr9p4773l5GwkaNydc5BoQZt
aXQnUbGILdM8CkG+ZS84dz4U2t0DLtIPqaH+1ZajHZSXtCcZwXouPKTpKeFxlStEc36F1l56oH7I
sNvxELAevimZUOjtQqKL1lONl2fsVx/Tl48xPMzLkQ+bPINDgiAEbQOOq/FDDo57Zsj3As2R6zHV
lHuUTdMcsDrBP8NR+16pgU4ASkKh+wA8jk2mSrQ07Z7we+9RsVEmZ03v0mOrWRAE9LqBbtxqnw1u
rLCvxXCw26RJ9j2tui95VtpPRse6PNM8HlcObq+qis3HVUdJGpFn/GluYzr00Bd43dNrVgL2Vc48
3s/GhNVPNA6GSVG8eaNMqXSNnFtdnxOKMDrzMRpiHgLFVq+RCVhZ61a5UdG9wToJBi2JYxo5yq2c
gzgzIx0eGM1jvtr6O+RW5YEdzXwzt3qP2d2aPsAEc/yqtwIQgs/GHXYZWkGsGNpujqkOc6dFbYiD
+e0+1uf60UKyQRPYCkam2qJrBBp0/A2oEaqnxTPhKWGLTmT+d0cJmGz6SsBAgX4zKTH554uB/+eA
otb/MaZxTX9+Jf1PkE8/079HNbav+1P3R8HHJwYiUSL8o+XbxCH+tMN4f1gOhhYPwePPhcBfdH/n
DyCQmGQxVICIALTxV90f4wylVbbx20NjOf9E998sN39T/fGiY4TBcU6GxP5zwfBXl/igTyRI8HUR
jyhbmkkwraygSFC6cAJEPUwoWZi3iUSC6a1NeJwJJJrVkge6PtjPDq19AQ+AAV4HGmy+jr7o408q
ab+5JQqXYOPM7S7vPJpQgpx9bdbn13FNAD7m7VtuT1gSC1ec8gYbjcubjz4Etor7huIXsVNppFg5
lDVe5qIJMHZ1wQwe0k+1YX3RypqhKhcOKCTqDG105F0Vu1WIKcW6Ixyx9SCUXZDpyb2mYeh1dXKa
uTGB7d2qGPuqSkKYNMkBoL7zaKnBCv75Nf9cgwgp/9cWevqq4cuncdL/3tT85z/9z0Lmh5/1lkzr
/utf9be/mfLuf8WrtkDb3/5h/zvc9jD8bJdH6kWKPz8FrKTt3/yf/uG/InLPS0NE7qseqn772wAO
/pfrn6v8v483XYf5Z/nJ8yjmLvn9qf70nfFFf9409h9Mi6TG9c0Lxo1gctn+edNs7eUsqYjQYZAk
2a3zJ//2kOl/GFzIOM/4TdNvvlFJ/70s416z2L5xGxJ94nZ0/8lNY8q/B8txkXGnsCjb/G0OeQ79
vySSlwYomjnE1k50ZBPMYV72MHZp7quL9kvRK0gIlWVTklFlyEaMxQaVR/tMz4j9GLwAR/BX+w6Y
2o4kgDjYoIdfmRk+Zbf2h9WYOLuzZtp5cf+RlvYHjMbXurXe1xkRWjHouzL9ZQr7WV8YaWj6w4KZ
bApgazZ+X137RHpnZ4kfHc39YVnpwNjTqNO8Kqh0SeIEdM3YPgWRdB15ZHhVEn2q2Zvee6Nd6FBL
0qd5She/idlFr/FW6WAwhdj2QqtKzFQ54sXnigK2MjcUpKDAr6ELCyxI6tK6YyzyjhFgsqvXMp3E
SZcFwFgO0OZf3Cr6HnO2POcif0giOgAZSzWXrstRHTK55OdBY2GX45X3y8H4jp3wQSTZfMDF8eUk
c3GmkzTblYxusxFd3GSmdys23bCqy0+ZTuYh7fE+oW+qkFdutJs6hg0daBWtY6ggAAE63G0xVXal
1PmWgHT2tsDCnPYB1vz+PM+saoBWfW+6FmnPacVnTeaBBEjryKPFY/KSZCsWXL0WlIA5L9UWEODA
v9wUS6+xJtUzoMcix7dOLmKhIhco2HVKO4Oht1W3Uw0gvHczfHgLRETs+o8sLSAqrtCXm4rJW6Ti
ppBdtnFjUOVSTjaKyduXTftqLoIwDj40/m9bqHqKWtmFNt+Y05s+yFd7qJ/1MXIpv6NMp0jGV+wK
fZiTRwe3Sq0fg9atiAACsGuCb5Py4C2ShVOfthxTSjR2VkQVcGKMb/3EmdES6qkzFIJ0N970FnJm
XYF+BNXC1dssYVOZodw+QeYWH1ET4a4wrlL11i7DYeJTBXYLkbEIukh86ktsM95m/PSaOmws/X2w
6fDKWZIYZVKi95gXmtPXXRzzIqg8/Ncjx6uiWu+0uHrBwhzmmxFQzBoRfbi9COVhH9lzuEhXUbJE
TqBu5tZv4Z3sS4C+z1OjH10zcXZtZP2IJ4kEUk1vdmdZRFmREJNu60hnit977fCOcfK5SeboSWpq
PKZxZtJYkRxcgmDBAmlAdO6RlzwGsaixOWI4dAXxXRphWmP9JDOFYtPMsCkrdDZ0vnesJxZbStfA
AeJEx2xgB9n2LJTGYT6OvXnSM9c9eot5aOifZpkryje9bz97m/Zm+G1DUG+/hDgxJ+hFaqHe3f2u
D/GXO6oX1rQC1nFM9UhB1qTjM+1Kb/UOOO5tzhZ8zmIsbhtvTnzQkGwwO+eSD6hE+D3X60xO4NxV
AksQ4O4gk7W3A3lMhZGRYlthuQvYuOBcIXSM3vkbKk8Rpha9hw68CFNm72k60VLdrAGkKhPDfFsE
FC3mu9HAIMezURwA4sDXlO7qe6VKcKsacFJdrb+VLfIT8QT45TRjuUjbR5nSo8DSu6SoE0rORJHu
4+J08hmitxuQNynAwRbsA1ee/oFhLBfWlyeEopZbzYbBBJRnJwA27QdOLhgeLqJidZqB7POrD2ta
50dW4qfIbNB0C6cN4MrEO2/Vnd3EDt+Ll882mvKD1q82If4o+kFlAan7hv+lzovn0eGAgZbLL476
XcoEMkBNAzEHWTXnFq1jm4QDyLcoUm8FDCCQnsmxyj06xJT+uaJ2HwrHVj6hlyiMsGIVbQ8jQRuW
S+ZoMpjwPXD78HkMfHvHKHV+5u3AYh/+JN6j8WYW848aT+Auw54FL7M+mTEZDiea3P+Laf3/y8lF
Mmr/95PLTU3J4/j3SOj2FX+OLTBvCPE7UPrhlOnC+98WH/G7JMDSPVMnFc3Qz5f8mwng/kHcE0it
YUqHAuTNyP3vqUX+wb6JFSwIF1bwW8L0n1h85G9Qyl8joZI05caGsXRDwO3ZmDx/HfaVo6whTaw0
oHHxqgELHvcWMupDlisYmNNo0NTG4HGvCQssCJ2Ee9Yxo+8gqd/lll5mRxx5ehfSQ+ACJnSTXrDg
dcy3Pq49uMDjD5Ogzq7vM2jTXcKOzwEOGHezfNUp//TrtrlQp0LlAOiAA4NR9rgSjgoIhd1IW/Pg
rMbdmbwYC85S+yWaab4x7OUJ68YPtu2jGaImNPhkvJ59tNENo8FbUK3WOeFRvUssMbys1N3cWjLq
Aic2J/1eUllcBUY8wvzJ9Ejw9AGv1X/VY6onz5vClISTbsojvZGoHG1RPgOKpkTdA1+imRn6ehJP
Zhl4Klqc0Bg9/cjjdSYguWx1C7FkKZSuC/tOu15ucD689kupge8VS/SIxhSv+3GWcDQTzbEA5Mzp
yWA5Hu2g6Hd7SS3mHbubF1Em4s2NB+sKvJ49/uQZ/GG8xLvYrLyC71ZV/mAOoPlygmfT+FHkC5DA
ttZZ4anKuSvGsqB9bI4g1+ZzdAfquvmk+3lio7+9JxrbOrL7iu6wxibjuY09+SJLzp/491Wp7eE3
zM+eZsiHzipQ3HspjS+dt1JgL/xydpamujPscpPpKhfZvtA9VOphoNNElk5xRTCTVMzGlsbSAU5J
4VnZXrnNiNexzUHx8HpJ27b6zqaTl2OcU1ku223OAyR2GXuaypMM2HefN/ZwmrxovODYki0JOOsl
2j48PFbYLx1nUcxq1OYIYT8u3j0kzBiptRq9IO9l9l2Qwfe3iCLmBwFzdQZW4wCvJLjopceZhJOf
cfL0lxWEitRm2v+q0t7FeJSOowsBWegoi6rLSTl1VOT17dzRRliT9C+Hy1y7b7GNjbjAhg+6GOCb
rKZQw/EZytYKYrXc2CyvGM1oP6udLJiaSR6AGEccgIEK9RRIVThSW1RQa8GO5naChmTNZtVFY+gM
bpbLKzBbEmJF7mRktFIDWywtMDAHogAyHW2xAPfSmquB4rHl0FimDJQ1hqtNGYg0hB2OEbldaMlW
QMwxPTHKg6CLzl7+MBWVpPKWFZfeo2KbmwxfRX1/dhVtl7Y5aGeoiDlYGe9JAvk7YDBTu34oBKrf
3B+B8L+S+PKtHriN0BrnybTngZZFHYdQzBeWs5nTAJXrBLY7itQXR98qZW+MwT5nvXV14uRNOvMQ
Rp3wkV59QWLblcYLURr1rFLPCZnGHwvN/WXVsXXhtcj6zcq+lrX0zdRLfX0rmmfL+NZ4MPYKHi0i
y3+CAH5fihQhXDX8MTAu9gyGX6j4Mys9RiAKlXesa+XFgPh5Kgf750LWdUz4hXRuPAbJpK137dxY
J8kSLSUKxEc09J+S/Wk4t5P9S8nhe+mJ25ny39eYojxWz7J+Is5dwgtqHD4HGdqO+++XJK+2rW8M
rAHDOAsKCPV6Cuw8q3zG0DFsOmLlU5TegqLENcDdHFGUmM1UvGAcLl6WtRH5jg6NBkMjtr27CkBX
b+RXjKjR1V4mXP5dCZ/KwjFhghTFAP6wjtr6QGLE9TEm/Bympj4XLAiOmpHah0K3NTLQkLooqnCW
WyPF4G2S1b8o/IVFUyS+cBoXx0s91DfphM+CWEzKlrixtwYlrcifeofgPLCLuTB5EkE3xDutdqay
jD3O++yBK0c0u7UX7xAE3VPN1b6fJ2U9UFaB4F32Dcbmom1eG+qYeXImPHtDTF5EX0tIFjtXcEqD
o5rQ4uEQc9xPLauyaaWgteFmCfEuGSfWm0jd64y1PFm2mb+oMZH2nf1B7CgK6aaytg5EeXRAKNPL
jMd/JYvJlh/3S7LvJJBqv0A+YtryyoM+gokuxjniTUiyZswdcdsor7mydqBhjAPJYzxq1pVFVLTH
EcspepziK36sNojpjW5QxzXzMSUbVmO7Sqme6EcH6u2yOndqHrxQlyXFqzKPcEk2u4H78qbL22/T
choLPrm026MJgjyh0OGGteh9Pah639IzwOp9BCiuieLOnRDatTZqW9+s5zwoyG5ikbTKwB1sEYg4
s/uwIt/R0+jZql57q6JYOyd6V98XMdBrOl6j+7XjAZea1d7mahIDxzTTrq+pklyrZXVXjsQdWotQ
M5TNEONDYI5ToBfQyZRG35kU8X5JRnNPEH3GP6aysBoIHuhZp3zNoOigI7YQ2byIHPlEbOEzdRfT
xzSnHTvY6gc5E9cwVjniflgyMJ1E/u89k0tvSZpb23XuTd1rzmYB/3OYNespK9SvLjfYYxrw0bWx
5jEwYHc3VOkP2a3jIrarmlS85Mp7VBrf9I6NxVM1svha2dxfYwqBQniyGL7srLwSqNbvOWZnZ07I
w6ko+MGLMlZ3WVVChy10PntXGp+GiyxaV9EY6jVBVi+zblLKd71qqd+FoZIjh0iux0G8ttpKXW3d
8EJLs0WgtkhuiQRgbo4Zf8D19qAQw+AmZ/HrQlJh4BTli2nq/bmeotu0ydlDIwDtVDlMu962H8cZ
mh69aclROHp6sHvqxTxTlieRAY2jWSxjYaK1Z9VPuq+srrupZHI1y8n1E53OBE6tHwqewrNDJd1D
nk/NxSYHzs1frSf8lAxRRjbdmHLAXVKr/kxdY3vkt4S2Wi00T/DEcq+R1RBy0edzze7wioNd461m
eyeb7c2Jovriq5uExYp90YlrTy9N7bxmcRUWrTmdRwNURSe96t4Zo3lPXoJFf1I5L9PkTXdY59w7
lKsXw+Us45j4ZyxUFY0X/aO2RCyVqdI5AnWtL4BksycX/85lbTinp/TwkRrD1dHtSI2l7wpKLooK
t4c8pEvaXFjlVE99r2l7BCXqsEocEpfGSMs66Nt8YqNXoSbbdl185FIH6VC33sfaevU3Y9LTG1es
7nTqkU72mlmsHxOkCEgJS8ezv4vloz2v3H39XL+WpbTulwGOgp3IjmSg84IEJI8m7/cLoCU0ljnR
H8iAIWc0XcLAicHjfSL+9ms07XI/ZAvcIzZwOF88jcaFoVTHlUTYL+Dt4+NIWPCSK7TqSPOWfcIf
/yidQZ3xmSa/iED+zMohosGRzqcWEETIIqi/6vFkP/am7InK08y9dCwoAsQouAnKjGK/qDVxXKyR
/EjR0xrccjNogV1I5zkrtl94NvEU1ClH561byWDsPC+s8NpRpyxb4HeRlmWnSLq4e3ppnp0uuZ3T
oT1aRPP5ObEKxpuyhs2Ym7crhMuv3G4knwilvOrX7hc3CcwLi4hXmCq88oyannW22/mNloCtYC//
2UseznVh2q+9IgfO9dfQtdx/Zs4Yn+Z4jq4ZZEpSMHYdKA0ljvFxeGnQ+EIcne8OCudeGN6AoXBE
PXFfYl7m4KVPwJbO0gbS50L8PiSiaw7NRIXyml/LAdtyvOjdczXET1ClfRsMIi88TiPCwssIdTEq
rqMzPsS4aif5Y147H0M7blN7HxnR1xol9mGuuvvK1Qe2hOtH7Wq3aUGXFCVpXdhkmh5aDJoEWpl5
FBWUWDkYuoWz7ywSOmV7SJo1PVVobW1mNgfXGeK9y8uE8EH1o+k6qDaKhhWtfuE4AnccN8erhu9r
54AkD/RFnLXFqIJiWo27aIwjsDM6KVpnyd7o9kbFS70uxLvm0epDWzhZS2xj5vxpOhrA/60A22Ww
RVwr+Cir8TV7GqkOwwvwM2J6Hez+4ALnNedpr3S5hDpDB14TTNYEsc55F/0ysuasEtzVEYcLX1uI
S5DtjU7LZLiYMuM2KPMRznhORTyJJO88EMAM84w6zTphr7uuVeNTihXtC2dKj9LQqJbiKjdZHx1H
1v3XuCZibElcXbnefhrJYtFfPu8kKI19u9W2ixVzsxrM0VcOJ5m5dOOO8QF719JPH4ThsptS08w7
HshvVa/apyqTpDR6wcC1YLZwFutIQnQO+Jd4rxe9CkbG5mvDzxzTXk/3aEycecOMtc58P2xtSNC3
notEgKhcvWO79b+bdCdgGaIrIUE8prBBEZqga4cHuWZfkdo3nOeI74j8AFzRGIu3TExG5bkLKRjj
MVoPW587jsvGqz41ZVN561DR4dC2dDXgsd657vLuUoZ+ZOd8RgYiImDuefODPbiRS9sdAfIAEikp
J8cSXh8iy/ZXUgV7qRlr2Fq6Os4cBUBbeO0RK9ALKuHgl4p+Fa/rQ9dLkpdCy4vvXnxDf6uxcX4m
l/8SJvgqR73ubWb4KEtInnnRI6/6MYSxc2U1fpy7ZuR9Ex29mF8JlaZgdrS9IiokjepFbpD2Hn2N
UUUda2TSvT4NTNke3BP+PQEHtTDzJWxz87XI6FDtswnCq5qGizb0BCR6SVdSzvakZ9BwKKbJSZzM
9DeI3En2+K8rmjnxppRe8VzFGs5GuGpRGR3bsQPLAYg36CrQavTWUcGcdYFGmTtsoDYP1CKKUNOG
5LBmA1g5iw/Pk/8kiLybJBRAJmGuHvVU/gd757HcSJYu6XeZfbSFFtuQAAgCoALFJowiGVrrePr5
Irt7blZ23yrrxV2MzZhVWWVlJkmIQJxz/Hf/fLcS6thq3vB2SuUFf2a7y9atCLvoq92SdiFbbX3d
k8u7K9aaD6bBjnn1MLAs+3TONmQJNcKJkH7NsXLBCwDsrvGU0h3iUWLLiDFyYvJPA0D/0taS4CiF
8tbwFN1cyiD/cJM4ZubJSD4njrIoFtrEiy7trRRrKk55ttovmT7Ojl68ZWldYe8mq5VPiDwj7tBS
/6r64k0w5JEv4aAsF8NTRrDEmcL8FNORHEEgN/VnZTY/iCK2KLhm7I29hU9hCWdnak0wAOxKOIC3
616p+TBOSsIcWNhak4u1P1TczYIxh3Y8lO0LUZjaFXBxbswPeogHLeI4LEl8XlbAqYVOE5JRLXtC
Ip1tLBxTrWZ60HNKVhUwexGeQ32grQ/j4YPYWootmVt5cwNZZUpvtZFK57hZ3KwsExbGWPaEtETA
l7xV12CrW+rOkPp+R/ZcdTKduUfIjk0ml78D5I7FwljIuIv6+BLp+rGyWkdsZY9dtohIbJEDx5GB
mdQ00G94o8KxHJ206BhbXE0ry9xx7KaLjJDFrQ5AoLrZf0JNd5oY457YLOseu65gN3JR3UBkxugS
C+xmunbr5BA4Ny+KoN2NEMaSasZi2pjeAmrInYUGTkB3LurpHOUDpz6WTZP2cszS9H+GxnRgWB4R
A51/anc3VBFw6Q+6B7yL/YmlPCaKfBsj4Ni6Fg+8BXSFr0uzOH0smV4M5gKvd2IRFJmXeyxS9JGw
Bi/WLu7M+qOW09aWm6W8HRB/dtCzv/sq7520oRytWTHwUGuGTMGg3ak5YDGVs77LbEUMykvKAibO
FimvFZwl4SBh5T2QTcCz2wmfkihxV1Kr1TYqpg9ljf03oZUqqCTc14m2UsENicFLFWZgQ9LP53AV
LdeauBw4ZWS37Nu3I6jywM+8M83BX7Kwv8XjJyB+RKMXChiZizmtHYB8j0Yd3k45C3alfWIvCLRU
uC84gu+aPrlnRIb4KOb3LUyGGzlfqCOK7syqFJnzYLztWxwR0RXn5JdY9JkP01txW+Z0DoHoyVbr
tvQUlTYFoAGbn3OhZu9ZTxbVx1T2ACu1c1e9uDTm8pFjF9RibFGkkUUnjinCSmsQV5LEGqp1cNAU
MF7rqSrmYyQZOwptDo06vZvF1tK0TGOwRPPoxXMqomEMhZupa+kXJXcBmdMugw3pVZGEMlBl4dLF
JmhqWWDfnEbuPFUY1Yg7QHhLNat31rJBWBqW77FRaMKg1RM77/S+5OFm8Ifn1DIIMUmbu0PDfkie
wzUoqgUriKkwNWQ+5g9j9E5xnT/FMxMStTm0LUOtlDnoqJKLnKliAbaNWa8QoztwZVuNu/BK4uAN
zskFAVp1WyNPIDsPfiEJ7gKPBaNp4Qhpfyf04xW1AbwfaDF7BpMJ1y/iwwquxAa0x/KzUuKXLeW5
HzFVG89LVX1DDIMcaNCmF8bFxdK5I0SykV8g1Ai+IuUNaTFElFWGJ52IhIyWLqhq+Hx6R26FewMn
Bw6TcQuNVGhvxISynZzAHt2yP2a5v0YtlY6p/E6fS0feht7pUJWRAxOo6ogsriIgk7M60z6UF6sz
LuYZ7OAb1pYP4Ic8j8G4zyzC3KNR476b19rFHdzTRM+GkQFVBvcJjEkp9/5CRBx/jLYnRjQ7q9Te
w0OENiY2kVdtPn3gaQ+wyFLHKuXKWxZ9oNwkHdEy8cvNEgIwcVwsjKFQ0TDYPAmT+JapKQ7RGVRX
rtRXDmMAcYDgEdVKT1QlPVSr+kZDzqdRzm4kUSWvK/jjpIXe6wydBUCI3GJZNL6AzYLi7msiEnRe
t1Nx1pc+d+doKzMr2bwmUnkn8IXIt7Sd1qDDCZwcIBMiheoLGhw/zilL6oImlT5HnKcSwU26wagO
Fem1EyKueJNKHCHkummELzWsqOhLNKgEJuKjQaCASqQU6kmJShLLQBhklaVd4bzNkUeum29K45g2
UouHaoYTvgjZuEeisBuQTDklcrtjqqhGvWSvJvgSiHIKSRVwhh0NyWQ8rQYlV/g20nEvNKiN5CJE
XbqEc7ZvaRmKzGVy5FW5JoZcOaoSU5ZR2q0Q74YZQ13HR26Vmplu5qlxKhb2c0YIZUdVIr9XpmR4
Rz7DRhEvfiyaFs1KFhP/tNIcDZeHY8zZPVoEwTXuNypke+oyrvHQUjZXf3BonoJEPI7zGJB9umAT
fJqzhcwWza0sJOFhZsfc5eidyScws0OsjS8DGT6peU9k6xlIyxvZL/1a9G0FGmk1DhIwnKhSw33f
xCkWVebL8TJkQQZ/wm40VXGpAdrR5BrMvX7VZPWj76VrRsHmjkGSy6tlEolAKax+mGycapCTkZJn
rtwubz1EJNrd5RdOiPiMZ8o6hQYgGOJV5vZ0rztc++6kK4dOrz9rljxcEtl8MBlfBRmIqL3aTLLN
2UHb6dJEEHusofayvWuK9m4ZBIT4/NGclDuzFl40BQ83LWiVJ4s9E4kaqRTX8Fcs9s1tOAq8D8Ob
SQck9ZnbsNWkdMuIwwwmIEHBVliA468mA1hBbW/Q0W/m3LpRFesIKk5yEoN22RVfP+1lll0ZrIGF
QQDILoTmh7FO4PHCNiYxqJ1VY+vJDrO7eegZwqiSLQ3RYxWql2JQL3MaXdjSzR7NZRgyp3VXFtq5
Z1dkl0BO7U6sVRYZfbGTqS92JlsJW0gpZ6AGjrPPJN2NAy7gAv+2MsV0uySdq4UJ2Vg8PqwsjKPj
ziDpooO6EM3Ouo+RIRwYQ9W5EhtmnoxF/z+6+39RSvLnE+Ly/bP6g69t+4K/D4iNv3FdwAs2AN+C
bJAULGp/97XxJ6IlMnsAufNzDvxf1G5VoUkFBykJTDxv8B5Arf1zQswf0W2kWKKhco9F9flPJsTw
1v7oBmXUDLoeAJusyJaoyvJvvjYj5kQfjsvI9vQOPTdyh5s7qo2c1Y+d1B13pGLcgYra6IHY8GHy
KNwOksA4r4u/cu8lIn5zjUASFpUTKAFFEvifXnBoHQY4NG7qTy/Ljhmh1x+maEf0TKS/wLS707Xz
OrvYkan3TH9tKTZDDwOmre/k4iqCTiBWiOPCrtio2MXtqN3XiU0TnoNbzR9dU/JmPwTk+Ka5g3M3
8CjuBgep3s2DeK97cZC4GV0U8d1WkrBQLJGQKrGvgx0fxZN8l+9Fng4HOl8+1Ec9kIPa1V5vBDfn
mwguMZBde8g9+SPxQ2/YXUEQP0AXsrefwEnSOBO1UY6hz4EnMWzxfnyVbwdnsO9Cp/OkM8wWzb4e
7q5Xy7692f5ncdpjvu+8N9Uh1GK3x/aI1nagV4PHXtiF/eI/Pkb2BxSFI7gGr7gHkWFn16ZOCeE4
KOg3YoBczNuR4Kyx7OEa+yXCAN/bsN8S+5HXyk73vdvze7NrfFo2rFaHG+FH+6q42X3vwr864rQ5
LVbqJE8Eo+/JEiVBiqFxAK5qlNxH7prPNRD39a6/UVP2l0RMfALuGl931O6SCw0ZQbcbbOncr8y/
CCUVnnxmNjN0B/7RzfNkXNqX1c9d002O0Z7r4Dp7xFdc/S0/ACZSarbQLsN6NgLTpXHz/ELaVeic
7I6q5InBij38qM8SFNIfmt/cDQHwarf/ZHfVZvYNiS94ztr+baYcXABo4y6812xS1h/jLfVuWbBR
NgOcCM8lZwRQAk+kiOELGbeATuiAeUNNzN0s3uPDifcXajJf23kffw9sjAebUGHqExi7EfeEEY/t
6/I2MZdC4Wd8yw672cUqEcmIRcuVpqARXePYid44UmhCowslHtSuuKh4z/VtfJRvlYf2OAXDk25c
hA/ro1pFVzQTMBQ2mxx+IR6yU+wKZ9IyTircTpMnOm3GoMkWNZ/6GtL6/LqV2SvaZOemo7FnawYQ
V4oBa8LGRDa5Vbr9oNuJbg/f2KPZoWFFozuvfhzeYyS+Y39GeKOee1oO8FqreKe44SG+pPv0iHlj
+A7v+JbuB4Ea+3I5Hnj8jSM+NK7ALaCabSav8QubyPqRgbTCaAc/07f+pt8WN3GA6GficnQETzlk
vsAFtnlc0eE/wQ5zDUiBizQDq88Jyb2DV7H70dYnl1bz+YWrrtHs5Fm6ZJ2jvboCS+eD+Jn6Nl5A
m7juToVM4mAiw531yRMDouvH/uBflh1sJybON3DfeHVw4SH6npRz+CT4mbt9gkXlaXmOMxeeVPfB
42LzWjr1i8Z9w3DGFyZ/l+hm/tJJNf4QPgbS6BzKWXQVv5l3WlBGzw27yOWRM5m0W25LX3X8xVtI
ltn9fnXPcBxuPgSbMQwhjZv0KzvpBxgs+jveEzv7EYIAQ99yzNf8g9N/u5NfL9Gt9Q6DltxtepHv
lUti4eTEmfe6Lvveke6UW/nVPFIODxTRhkP3Ke6l9dY8e6tjBOYLZZW3JLgdqCEf8mWv3AeGI53i
b+VkXkaHAd2DcjhRqLMDst7YImbgbM84Ub2qLU+oPdUAXneZy23Ze3+Pd2nrWHvRfoh31eWQeorz
7NV2bJ8W19Nw4HqfTBjdyOm+5CO/skVXfSnfXxVu5ojvyAR+7w3u5MfvaOk2WzlbcmZv9vKd5qze
dDzJ1N2c2A9fu9hVz+uBp2CjEhX76khm0DPP9MXzVwgB2LU9OmRPsebxdzAF6XZ+0g6TywPin+cj
I307rzDs2JZCDMbJbvXXbK/CFP6G/MAv8+9XI/j5KE79lVMc6kyAyfVqAOe0K9KXDM6PzRGqI8Zf
m53p+J3Kh86FO4PCSRLSx8038B96F/b88mghX3GbYanqD8BBkEYKF4OMFAw0ert8DSJukGu+kLtw
J2YuT/FW/Yw44tWar3jRRQteoa3zHKBn/KxpigOuStcIICC478r7E/3Whwdn9y0Qm3PlG/3G9J9g
+XCWdELT1t4J2+1b1k3jVjplzHQuDATcwaeHy1WC7d/eE+4MwN1vrLE8fCPgxBc9lu9Z4XRW0B15
UOYLk4rTdGSorxPvpHjJat4WmDpfnL0NEPMRocVz6N1ZLmMjKGTBkpzHaEdvH7+ztSe5YJnpnu1M
vxZ2yrgjgN2L8KEPuiX8zxgQ/28KRej4Af/EWvie9380Fm5//+/7Rkn9m8bISiErRPZSolLin/tG
/oSeF5UwDEkiGesxO8p/OAsVna4JjIOWIbObw1H3X/tGRfubKeqyRnGRRtBIVf4jZ+HPHeivKSI2
ilvpnK4ajH40kRKjPxoLxSkqhCjDk63B3E9wfMiT6g4ak0l9uCthiiXLe68oFyl/X+OLOTwNVdBz
GNKX+A7eVUDnNkH4I4Ka13UPZD9xKu+Ac7FX3SkgepJC8qKmctoUg/G6M6W7VSb9rb2s9a2Oq2T7
0VP9KM8B/hhnvBHqTxA3luBJyy560uc7MQ+MFr8rbGrDiSn67CMUw9omDsidPnQrdPEmD1hTqeV1
8rg9VPyWkYsuwFuzKBiQMBFFZknaH3mRuoykKVm71BEjLPWHWl3A3NgJg6QRu1xWf68TdwnrZdkU
kaL5gBRy7inUZJxsqxnW5mjXasotIXg/EdCBihcz+zA0xM4qcgyWbghVtp7orhSCErS8FguFmH3K
dX2stAdcjEE8vjPPuWoAJuZw8rWF2bkyVbsivFpj6Ut15BdVfAMVGA8U/NVZ2pOA4kVkGiSNNI1u
YyJ2xUa9I4/gSvP3PNFsgwZt3C0JPNL9GM8YEF6H6CZGZdYM4EYZk8D2BFDSUfA0h0gjU/jJfaZY
OIDKu1z8Ia2fJhh0613SMegwi5IKjI/Lx8aEZ9hzAf79ODA/oExcayOvzbJA7NjEGy9kyKGdNg7D
wK1M2R60nsN5ByMpCKvYQ4PowFdZZe5AmgkQCc/zttSqDdr57Gf4vIZYIfrfIM4PXluPngESQeGw
0uEVRxITc7ricRVNAuBDwgJx815SzYu6aG+t3eINLrNDEnfUm5CoZfA2LslNLcqEMB6UbcTzxXmf
DOg2rZhc3Cmzqdpt+ybiH5QpxgLCigjXOgI31ylSgpn4ma7lXmlE6GbYNvlWStSBqgkE6qtn+hXJ
bh51Go1xqhLUVdmS0ENknutecxTDixJMGnJ+iPTrOL6C2QLQe5sDpB5iHgOfhO0nRtqbREtgtUGz
ytdsW+wImIvKPk0+wdd6dbu4I2iFhk+byeQialZ3ZF1acecuIawa0C0dlnWKYXZlvA3LNkIBvSLS
7KK0u6XyWWQJUgTcqLlcyMmDSEWiamaKpqfZRdNwcuOiY0oS0J+khzqbz0X49xwdkTjiZ/8Gd73l
Hf/1BoOlGgwi6GvR2GKMv5TZoODIVtwTZJLz74TDSVc8ZezEpxCtdnJX+RIpxKVwgayteVSbdL8Y
1FePsVevsy+EU1DloY/67o+K5I/49CNElzD2ISvyZdRHSB/lfL9Cozfd/gdSPfY5xg+NI1mYxhbG
gpU/pWwuM8uWx5sqvl8bvzIEBzuZs5DuUPE9GsobI11ZAfsgXq1Nb+LTrI+xM5p8xhGQ1qOufsUI
yGkp3OjdTYMhJe/2afyuWFhaY5xn4KIeAQkAOcRZQJ4RtlcX3xdQ4bQ5+GV5+TcvqvQb8fHvd+1f
XtTfSuIGA90atB8uqfxJ7LOLWqXult5YZzyc5dtSE5sQX9CDVzOQlhbLV/EX7yv6xL++rypJtZ+a
B1TM3wSHcgTnPG1G20wyPIVCT+yw4Iai7pLHxLE+GP0U5LViw9Naj9OPJt+r+r4UXhpjT9F7Vp25
VYjyVUyOfOqFBTj5TWQGNK5meoI8u6tFdPDh/Oev3G/xv+2FA+BJgMTYHjmKzB+vRokrBn5IzqAI
IR+dexCZXxnHJVv/4vXZvtEvhv1//CAFC70MgUSyfn+HoiEfxKmgxFR2ZM7QuV1EjjkHibmLmr/6
Wca/PC3a2iwka0sWdVXDP/DHp7UxeQWIK4PdCEez1O+NUNon3bQjf7sb9dEFBEhSKMZrobxMNeBI
TQkkbZ9VnsZ0NJtucwN3c4lEky3pE/MJBiU5ZD9OBzmppkhwI9b5eGPYisUuBwGURjhglWvMhxfH
75fA8Iz7v2NhcUlGNJntbj5gSIpOU/cpwRnqteWySm5nTrczDM/5rIp3jTkwGaZxc7lrIYYZkuaC
PVk0nAUKNmQ+mIJBGSnjyxHpWqQrhUTm21go+0qcj3OOE4lJ8zTNoETznRxdc86XQ9zs6zbaprO7
CAD0+l0IlyjrDi1pMCZZXBUgrWd8nicCSXK1pZRR2iVidCyIZtM6ffgo5vvEpEWl3xnAihVceUaN
tbmzJaPD/s0d43WMWn+qnwXtui3DyN6BxjkVX7HCYJZ80g7iAgO0h9qAOAzwchFvp5nD8vIlicz9
G1ffNvLC45JiJ8q/FrM4iIVHqP+wDExprG9T+jJ4CRQorjiTp/KdZkiiYWdDuk+LM9RuuApZfz+y
cugwLhvhmbZ2BtU/V4Cieu4Hy21MDcs1sz+hdjr5OEmukmY4e9DsKoHw3AAucQlWZXH1uGbgBZGA
TVtvwpeY3Q4bjbhBu3Hcqxy7VJGnTsxppa1kVfb9WjyaeR/EzE9sQBWuit80p7R3JqfS9UQpsVHw
5JWs3qCJ8GbJpNOu1/C5z6WblQOUpDj4+mMqjWAap6EUGMtnGlMWz4ZH4XOy0Qcj1r6hdbTomEeW
S/Gxp7I348eVMXjVVqWhMAR4fc3ow5r0g9wFpQJ0U7NLBBcGIwATvHFodoZ+gf3ErdzYbUuqQqCc
wTITLe7cGChFgfbgXHcs/aQlX3RV3c2ZF5ImkNI+4NLzxcwv5BdTwjmv8WVDtFNmNQAs6IxkIEw2
j0t80FJrT6SCBJxugzbE448FDfdy2d2vsvaQK0+jNt4q6oD2qB8kWKjRkxmDQTEVbCqK08UeYUwX
ALldhPfAjwJTuMShBEgcI+onTiB2X1CKRBDi4gGAizvCEZ+w3ZvdAdYRe5jUlamhmXT2IzoGUfm+
VLFI19NeQjqR6+9K3On9fd3C31QwoRDCheJOLbydYZW0opeEYTh0KRIDgl1V8j62Lmz/JvMH028H
czd2IXBQLJHStTHPgya54D6gaxPpYxEvLBZq4VFLnof5UVTEvWDy7kwxmAyc3CMs9LIn43kORcEz
cNwM3adQ8X6pL9OwFSTH7jJNhziMHrYtJd4eb7C2xqLRVuPRj+vPsnuus5rKN9aM7Kzqot8Pr2IS
PwHFcFcGMDpzVfZ3SrcTQvBP4H+uo8FK2cZQ60gmsdXUyNsmBqZnCF94m0qfahp7AWFabe7fQsdx
ZXCpXnICkwrVxMoCVQRVYng25NuI22w3PuO9t9WE65Lym15dPRWUFwNNd5FfKvHQCTjC+MzD8Yyr
fYneFgq9r8gXaZfh4FA3k/u1EeJDBANvqbKrNVGbgYXOTLTNJusMUn42cAnqBEehjgZNAQwUy5Oy
oKdBOyhi6Ew5CPmcqqywOzeS6UT6vEutws71vdKyb9EhK+h8jJFK28Unxbnn3cLlfh3SJ6n8Ltkr
CXTHajoWcVHdwy/H0nTtaAVcK8lNH/L5i/wE6chhN1OYwqsgCHrQL+shLpBNCMeLcXsndPdNtu5D
mT0vEyy9VR092SXrRPIUIYPUsUy98qrMnlk+sDR0Eh3Mff4oTjdxy1Wa70fzhhZaaUII5qH0VY/l
9ZKRGTU4r5An9qDVOwJGDVMjzaN9glOGt8LHVqTGk6sVIWOZa4/iRsabgs+F5MfsaiOJ2BXrUMbJ
lvwrCCs8UsaztjwUKgDADr9iVh1S80vCNsQtbwilGw7kQcSIIUYoB2z1Ya6H0dpNKiKOBmpMvgn7
p0zcDRPKUxtk424UX6eBZbM/NhRu10a519Qz9V0zsZDprhXcZNxFYlCHUKuPyvxAsWAT7nJ2BaZ0
NNralfvCYby065CgO+FHN7+EnL3Y+1igfkhBcS+4qTPNTvVgat7W8lpvP6fIT1Ar3wS4/6PWvOmm
5YRD6aRXgPSuSQyb3b3fzY+tER3Jqru4TGxLZOydIvlFojPM54yCVDD7jlFHzlIbJ4HzNwNufyWK
247Vm5nsMurEhbmBkUZmbPVVzrCZB53mUar2lX4as9fReJPk/ElqdUeVvgsUpgX3cFq5S4xFeeY6
ZQAVgyQTOZjEsru+EeJystVHVg05EMXJXsGmJ4QezVv2gMuPUMQiMmcxuIFn3ImA+Vh3K29YuiKc
SQa12azaXKrz0OH/IPuCcXl0Z4lFBh8OJQ5+s42BkfZj6dByM9XqoOiV3Sg9rZZ6J1eaN2N8i3Qm
4u3oz6a1GbifG271U4UHkuNVXD/M3XEYMClRQJmH9VHKH8gs2j3TYnOKPct44XB/Ukx0kuYpnH8I
wnLqlGIvMPiQ8dUvXfaNx9BuehI18b60PFQJ3phXQSFlaVleSThey2enF8tbC3NvyKwtzAbmvhzn
H0FcOzjUkRcGwLacV7isa51O6BmHDM/fXDgfxSAzVYyUYg8bMAqGMn1MKmiRDF7MNTusRLqtngjh
GHrgj8CJk/2BkmbJDoyigteHSBoIwdhO4QHMvLoKz1DDqNCs5a0s154exx6wTDcfmceMrOc1ACML
TKWIRzI99CJEuhq/Xpx4C742pYKTzeJbOXmmsjlB64SSWIjzSeCzHKOr9OF3MxduJ+cgI3EtGReq
NGoSJ6ayhdZ4LooDzy4giOgaSD6ZTNl7K9lmpdlrsR4VTvxCmP4YRY3aSROjUx20TIXULvcL0TzF
2y5F6c5pMjMsEt1E3UlL4YM/cOucq0esb9Wocpnbc2iv3Gy4ziG+tC719JArlXmQoLh6Op/yjG1n
VtzW/bnI2H4UrTdvp9a5fCcmdhraaI/ZNLQLuhm2psRi+Oq4ZY56fiDZuo+g+ZnqxHG1debmsi7A
LWlMTHGTWmxEcRuYIPUMvfhSaGkEseA0pYTo8gbRwJfnzsbGiYVec0OD1aGgbV5m98lrZOKaGQWf
m3Ev3ijiirdwxuCU+Kr+WpgPZIKcMWL5K1+4mtXQkRYxUGFtAYhzM0EniR+7efjWSexMhGKnLhyV
q9Wdqmsrrz7hUkiIT2v5xKFArjvgG5qv5iv3ML+t36McaX7cgKMvUQvtQ6WNOX2JzJciY0uJqW1a
bpW5wtbQ5Wdhak8T86y1b4JEngJEOE3ND5De3KJM7n+e6v4jy8L/k5H37SD43+vSpx99/KPN38uv
7g+uhu2r/ulqkGWDyipgPIYkmxwh/6lOK38jWUNv23ZYln5WuP0fdVpT/kbDiSjyhaq2OReQfP7h
atBEDA8KAB/kbMRtsh//iatB/k07EkVUc/y4FoArkW+39aH/qh1hUepmui1QWOqGg1Knofn2qLHA
iLF/ukbWYwTL1K73OgPWR6qC6fEEo91MNbJiy+I8ID9O8sHUQ+t1TefyuZnnnJxtT/eoT0UV8IcI
FO6jqtBratUilj2OLP4vr/q/kWu2h/mLFrA9DY0XA3GdzjcFaeCPT0NUF7NRzNbkJLsqfq2M0F9A
tyP7Rj34y7xo7iuyo7tJsLI9deqi8+c/X9l+wL88AFOUdWYGP+tK/vgAsPXDGaZ7BgtTnh7bVMxu
+ynhFNs3fWqH4ZZN76IxPNSZKeyMgTakOBIecioh9mXNqHRtyY1QfMaj7M7rmDVn2Zq7YGobK6jN
jkpYSu9Ur+pgQMZlLTxZUKidRNWt13ToVvVWbaWUCIfByq/9DDP/fKkLoGN//lSlbV7x21PduvUQ
eDCyobz8JjeW8EdGgw4ge0iy+j4jN37qZlHr/HWtLd2Pq3U+TaYFIw8Io4mJqp7ZgGVqqDg5mQlY
gFP+boBRbskHKxbo6I1ewj5WGzSB41LKFfcXD1ncHtMfH7NuIlfSj42JB5GDD+Gvl/mkqGMu9bRe
9XB+T5I0/yBIv6KlK6qHe268KYgaHnprfpBndd0ZxcQRPeq1j6UYEQKUuczdCooSs4C4CYAd5fWJ
CPhwA/BleoIJZX5GVGj0XrW2sKGWtmieMBxz/k+t6UAv0uAreileTGrS0rBUA97GxhcKMMJl3aGH
J1nzkc19eyvBsMSeqSzflWIJ941UkLhJyGqFYU3wVugERooqJ7txBqLUZt0NSB3jbC4l/PlhKh8M
bbS+qnB9ajNzvZKVLck2leVVMHKGohJLnB5RqpBEHNzCoVlwP5f5pp+QRGC5nw+s0vqpXurutlrL
8tzKDX3mIWxVQvfhUZPWGVNNdk/jTHcK+2SiF5LUgp9RiPWgKAJsvFgI982sAVdkS4EpZ1ymW8NA
N5OZDETdmpzmtDuPuUWiRcOiQyGWNYiv+FBjhCOory67KeSMkh4nT80t8U6iAqxkbzCSIJtptC5m
M+WYGBFUxJzshBZOjUmHMGc3LZqEmdXPJr0WPspcf2kMmskAax+gekp+OxeV9xfX1++3H2mTO3Vl
a7Nn0siJ+I+XV61HyVxRaePQuTEx8J6BnGlVB7WLqVSLX0YWd0uPb1tIkwVHZtbeLrrx3AuywPQs
G/FQzzAOCCKqxM50JWLYblXJbtw+/bIBpm/BAHf8i0f9m74s8qh15pKaBIYE7Mnmt/v1Q0FVkGIY
FRJ8UQuim9aUJVpwgLipk2vAxP5k0KD4QwrHKSAirRA6XTrXypPw9c8fyO83lO1xqJpiapJlbcTF
36TVWRGqmIJDRgHz2DxaQDjd1GgSNx4WyZfbRn9Ua6n/q/fsX38qiwVNTjgNqVaV5e3V+WVqIkp6
JAsDMY9ikYmdxePUvKhGG30OmcIJQgdZNxF/YKuWZZWFJZuUOr0JwxC+jg05nj621Ndm6LqjYCFF
1Ypk3ujN7DK35Hj3568QHXQ8ml9vYBIEnG1504lgoq9v+4tfH207watiGop1iQmmAwn2zIP/iJca
dRjIYxhYMQaitgGtQd09A+RRv6FuIaqo7eYoBl5AQriS32uVeayW5O0pkyl+11s5CQQtl9xJDduP
UhF2pCeTwzj2hDa08llZGjwMEpVKSdmFD7ouY/poCjEgk/bUChFy52qGSzC2g+JSyGc9tGGMhjhF
kt2hN2CM7o3hZIr8j0O0QIbVIqiBFeUQtogDCCpS3kxnm7024/BMjpZEioogpkkAItohFEM7CsFi
reIav0G/WA6VbpoBhXGt11lR6GdR1q4OtY04TKZGf+gW5DcBQleQEUjGI0KbnSWWrMxNrL5qHJKA
XeR88zWV9Beg8Qy2mipF7Vuy6VgKzFcd0O6HdpLbi6Y13V0vlOOXGgEy43aWncQaxBWn6HE9FPEA
WzmtZYPKGAEr4dwot7EmU76XTkEtK/WLHjKaj8JIO2ndkFyEVJEPUVhyYGTztwdwTwi1wkAzVxvP
IoPP2+ntSvmPPgYFk2QyTSOWNF2MkGTpPcLEVRtatWMson50jS55PRE6kzkOU2stVcbKH5Q6CWCG
TXaLMYEKAqEjb2gunplkSeiWJScNKapA2nMGNsU13RdRMpyWZNJdMwnnY9qbexp2er8ItRf41Apl
B/FVj1LqesgBoM2RAwcsTiIfyok4ld0pF7TqSEa9DyiXsrBxGXlQ6s2m/VGcuqUdaiqJxoH3WavM
295sn+gJQT2EgXE2x62jPSvzW2MsyXVItRagkV3ETniLu2S+XwgRbX5ubKz1iGISN0SUqAVsueTl
IJXIhnRp+BJlSnU3TTgrc3353+ydWY/cSBpd/4rhZ9Mgg0uQD37JrNyqVPuqeiFUqhL3LRgMLr/e
h2qM3aoZS+5HA8YAjZ6ZVmcmM5KMuN+959I+xF7okZCI87TyUk8NwLoLOylOrvtzZkcsMw2L+YG8
g7VNyHbf6XkqLoiPAnfMg+eaM/U2QG64UUE735jIys6tOiT8WrGdLZvwAH5iZAYDxeOMqkJqHwgp
OJvUhDUrDF5hntU0WfWTfuU7HO9LX7/GnJKhNE7ixhjKYH1Yjec85uRLV/j4KUls72kF4qicWPmZ
OxBKsGaLNNEwUYw7udA18roU50tHULmCxbcNctRpcucfDcgZQlKVzPZTgTDaGuchrkmVZMnSXQ42
u9O9Eo11q/nB3IJoKd7qJrmEGjrBtFDNd/ZixK5NtK6gMAjPXcBIdx54ou0SqgEys7jP28Q7r0Rv
d5vS5dAsaPvdLVmTI/u1HNSrgZLHki/gqrZS75vDTf/ZAs9wbLj3PIbl0l63vWhe2KpCqAfN+AW6
NNU3PUHt/IAsgG+M+GW9A6ySYtwg/54QbXUYYBVRCuId+gNh6Dz7UFKBndJpVV9mvYXXofHGU5mg
LbLGujckte+yq7F1KUHMWoJ/LNMoODhAo3AUAHHOymy57oXyL6RPe2Qol2c3C340/OJREfoDj8YI
iLmotg5geFEO1baKSCTGpRMchkh630wWHJuIqYoNVJH+l6iQTzJa/SBUDkPxN0s2PlEw07n4GVAa
OZw7HZYWYDUjOLzvM9GKnesxM2z7sSAAU5vlMCQdGhTtc7uo1aSD85kIOluBqzQNbH55xUgdRWfq
ewpVYHsTmcsOJXsH9tc2ULxlqECWEFwyjs6Q6uaJJtoE8bdt6ksr84t2G8JzBAY5le9Z0BbbXi3V
c1gn1MWpwHsb4nm4TweLG//s7eLeCr9Fxhsv86BTR37QGOyiNqKGIeKbMRhfAuaNcDnPDUh2TKZy
yLcJDHtsSd6k4gPVoaQ9ef5DH+pmnhHUyapzh/tYvsVkb/ELWH/7bYvjUpD/OsJHra6zcmVotb4T
RzsTu2LeZTQxT48ZU9V9C9tcn03+QDaIzj3nfRwQ068NcQ/KF9ZXysc8uMT0AIM2Xn8GM3yM86pb
Rc9hAAYLem0exa3KoFy8DxHiUMM7vjJN7FaYql2QpUlgL1/YqM9QFbto1/c0b6DV8ADOqRw6UFQ3
3Yz1TLNfF1Cqk0+LA22lDfFYrP4Sn5svyImqYs7xszewEdyIybr4u5YmOGq21eS5+9Fk3QqQYY9y
0WRDyXrVFVfXLrLDmGF4IZwffuE5Hj3x4mV3ZxfATd7iCQr7jRd0ghA9m5GCXbDTgp9UsQ1S1gnb
AcN2pd9Na4PArXrniio9yOzrW4W46DG91VSBiNF5aO0Ky2tdOlfVwDJ2VOLAaOePRQ4PYw5vKjyb
NY+qmKfMF6eqSSc166fPJrxXFdVodxT1UMgY0pz22BArxeWRzGyB3MZMN9rnallaBuZusiosuEtD
ZyLbSe9bDpgGfXWC1AB6yI+dfc6BkmFzMWaHPl7/RXZdqmNP7P2L7/ek3CgA+NrGEe/DFMR5pK3a
r9GgdAcpK2zvRBtJXCllomHmmpwF26TeacgGPkhfL3wbPZWX+kzQyT7y9y2qcJ4TrsPUN92UihPR
UFICB8RnVEfVC5/wjxMwtXQimtrqGt5KOdkQaqVvRU9R0nDppiJfNq0S/bvXyOhpXuYUSzgpOYZX
8+R/K2PHfnYiQy9F40xTu6dqytwQOYp/LKGVX3p0j+whB8lN00Ys0HQ6C0V13pLPVEza/eimjhZr
BxIGBqb0xmZXBLrcRxmM/N7MayCuvrXV4n0rsS2sYIPTaNXAZeh+Aq4yMQCzlvEqXSPzZ71ZMAhP
Mn4gbqamnZf7mAG1g8WA0xRgoXI+0mxcXEtch7dQzbzLJbLJQ5Sop/QcqXP6jbLdGEXrSQ30CRnu
pNmHMpZvTt9BJ3VbjHYrXOfC0bM4k3FWvveSXUcnDkVqR/kXdw7ZqbRDdXQcyYxsbqbLKtY2bNl0
KKi6X6m3gVZOtq+7dvi6aHg02m0Zao2NwxMkLpD9s6pzGHe61JGpjkpLAmgsPAmXeFs3S8kANo1n
nqBudiE6HtN0bTinvPSwLAWto7jaTgxOqA2c+GhPK0mmt6YPD9btmVeCCFAu0AgnNzgBPCUCZmoT
7m9vSS69gl82YbP5CeziM3vMe5kmuCsoSbK6Vl30s+0cykHfea5E7aciBPFHvSUNsj2YHx8ql0yu
24mN1OxX1q01zuzS4eEe5sW6TUcbD0bKWdIK/JnRBHDEEvrWVgt/uk60GS6aJm+u+2qZjqgI4asL
PeWm0lFD0WPhXudJWO88qDk7x88wNcwquezLIr6CQ9ff1mmXP6LBP7cNvZZuHzZXbj18s0yMQO23
pFystAVFmGcZDD+dHaO4f0qaLvgKbyra9l6i3lWG+2BZwp51oAkjLcEIFlCF3gHg3X4JMQwy0de3
8IxsrBwNFpTUceUBGpTHt+++Z7X/SLHo5ULgFBFe7f4b89hmzIlcb/w+vOLwQnB39LCW6PCxZtuZ
zfa1DaxwU0+c2FxHvfVM2MOBpEPhPNeGe3pnt3cqHu4LK39IU8x/1BGL1H78eRL7/zr4n6D1q0H6
/6yD30CDqt9/kcDXP/CXBC6wYXu+7YYc7aUbuKsl7K9g32rQFrQz/zRnB9JZ+a7/AtZ7FD9z3yW5
h7LC/4fm8q9gX/TfEc3dMOQ55FHNEP6jYN+/gV8dvMOhQAVwQxsLQbA6Af8uBJBKVfC07K0FrHnZ
uUtu672tI9Q7PB6ptSlkTxtx0XrhTRwDM1IZP8WDGFjyf7CZfZYpeSuuzZWi3MJHEfksUxqSux2F
swyPSzXTdipJ1Cl1R9pf/EFR+NMrfdJ+JBCTeWip1q0mKIngTiHEFCq/DjJh/0lp+ayNr5/KERHz
CuSxCIn81wtcSmcu+sqxt9Rj01DFUYjMvdeeRdmIAzjFwIF8rjeBmPGFEwreW8AU/qAx/afP+/f3
8Ek/WTxGkExAQEnINLt23S7iiDWYO+kCmf7bymehz0lT/5d6qG6arNb9//iv67/qF6lm/bgUKlBO
7pCF/+ks/dt68mcDqKZlPYXLPHxpIOrhHguhFOIRjCB+JhRT94ffv+a/iVm8Jhg4n5+DwxQi/PTx
1hIijyIcgnF8i/SHwCjaCctC+Gl664rOUwgHKS7m37/qz7HK548akqFgpx5E0JtXXfRvH3VOQJ4U
A9JSJUzzHDrD8AXvzpKzMRmDeN+4E6K/kjWINT9UbBbYa4M7nVVoXmd6nOASJuiTu8oOFFa0ul68
DRg7677XC51Fq+hx3eKDxxQMdqm7cz2VFX+YZ/ynlRGBfCYoEnoObfK/foayqBsTgsDZSg9JDFxf
XBzzKUWpWqa4ePn9FQs/m7VXxDWDGjQ81rpN8+WnbwqsboTCgJkkXXSNY2SQU4TClda3jHewiLJX
aOMz45UWRXGJkF+k3wlsEa3fkkBaYhzHidXE6A7TCpF2Uo11wvICyeZQw9Qb/NrVR5RdKEmd0h7Z
5EVPD3RiYr/kujePZpJT9bjwEE+3UTJQQ5D7Gn1MJp4xR8YMHRauGocwueua0GeF5xgolQF2J7N8
PqMrk6STbBm1HNk3wEQI847eSXvgxHKjGvaoR1AtYwoKuXNKZMdiea2h9uIgyMlXX6pwwCkmgXXc
U3rOmbPy03Yf48HysePE7EHcjpYPO26zHFCLFX53Ehv2GsXuihRh2IV3zhSaA2AJzGTa6VOyiGmn
h7PASvWwE2K0irNpcIoXbXfRzeCyvcS/6LWPvuB5czka09wCl/arwwzMFbpIucjHSLfJRLNUKa6l
6ruvXCa4n+EohveQ7cu8H9AA4bMtcQklQyb+x4hQSRu7Y2JyNWXZfw+8WT5n1RC8uE5ACKBBRzpv
fb1870W+rGVXjfviF/VyRY1P8gHBZ7w1jZKstS4uXgs3pM5A1eytGBbCHtfFRJ941bT+04z1EDGN
wr77XFF9sG2Xxr5fLGs1I8SNuWfmEd4tCGhrr4GYR0IZITgjnCAQ0nw28JyvqwE3qh0u0WYOOdFu
aiU7ws+RXEOUxsjvQT3F1LsVVvZD5x6u1pxerC8ePGSCIGURGUgjtjTXftKLc9CLI7kLbo53PDNl
uQvo5sAHyDHIW/B9JLY5BNbkBedp3XjeeRYaEeMoqkaD2OOG+WMdKyGpxvP6gaDnWNCu0Ej12AvU
zY0sIg/jCVAqkBZsuZu9ND39Fl6YEvuMs9wfSIY0sKPw13h9Jq5GegE5Szp9QvBc+YG7Yw433Sa2
XQsOgKlZQZKM27cUtuDaq6am/O6mRTbtFoWgvFGpTa45mg2CHcRqBnSWtdhbbSSy1twv5A1zT+YR
Zg+pH12eZPM2wpfpbhdtNApOthSE9APZfys7Gpvx8yLqjW0BdYXyQuREEwnrKqnS2D/SSM1ISwVJ
MF4W4DmYBIoWG4dnBmIZYdUyG4RIyVLQ4WzbziYHnlBf+KPv54+Ua9gBXimDT7EOUCgOM8PW+TJG
2LAuhRrm+XkK3cjsSHajaLW1nqaPuIegfErGlP9spByJIVGYMpVvgh+Zt43Gsr9qwH0PT30Qp+Za
aFGk1yiHyInszZoLelTS/owelMG+xS/gPvu2JoG5BHOjDvGIjgpERNUpXSt00uKH72OHcVKk9BVL
IHq2GSsGp7xDPtrIGnLpViDxLKdpQo9ApstZwUFM5hzTjndfOyIl4Q4AX3O7Ue4NDSaQWtLCJhuv
s5kMUdNF1nBkoMlRyTg2dxBumo3vPPuWm97guxvfHH9YyDBXbSb1pqipn3htAiR2LF3jUNT2ZSpM
J1CfHOXTW+/GnTxCGg7IwjEFCUDntKoTrYMY4UgPs5I1zJjobVC+wIBh9HFYjK3KNmdZkgUP5eDj
8YqmBTZ5X/semVCeJeOlGIqqOoxeyyIchG81ZzG9lOF2dCb90OHRSI9VTqMd1Tmh0ZC8+DdjMZyK
59nHRQZYqIWXZGkw79h/h+TQwNapLr2+LcSRnoK+uUd8rQAX5HXwVAyBeQhMHX2xHEWUVQYLvvjC
icmr+DRkN2qY9lgzqJ9PXIqKbCYl6WLax75x43svnWD6oUSiOCyE1bAZVvW3OF1jQmNHWwvK112f
tv0jI7rmi4lm8rFjaJ5iax74Oa/jEck+mZKT3WhNl2XaTVd5Xn4DmQOqumP0v6tHmlF6rfCF9iXm
Laqc954YJe4zqDyptoAmJaoqH/rMGHvjD459MQNR6Iqw2NngCqiZ/QrVOTlDrwMuNaTaPzYVJSmW
iqKXYsBbvcjk1rSeyI6VG34poii+tJWWuybFNBql5O+H2j2fKvs1pultJ8pRPYY2MA2aysYj4oz5
5hsaUriZGJ64nsHba4cJMcXU9PusKNO9tttjLLvnblnZSV47hd/6igiwbMrqONR6OBUqLr9GlJOQ
JfSY6WhuUcyww3UGxv1DOsu8a73pO+LSc1HQlaxI9M1ux81eoM8WYQwNEI06v8Rc024y6fZoFa3L
xNaJXz1s5YwHRuoDBlSYNycaT0zx4mNRi+/h2NJfiOz2in3Y2mrwvxvZ58UBt52dUseCy6GNm+d4
GoPnuF/aB5f7G9T/Jby15gXGiCG74crhR562wc6K0ou+774jH6kzmu5vG1j5iGD5AcThs3TkzRhR
RlVWPI+L9VoVZal3SeFhSlWAgLexjWfaKWtzilNl7yEInTOXfKCbnRp6pB3wXF1HlKyXx9yL/fO5
EEQDsw6OgmUSyBsovxubie5LnLkaJ6tK5oNTC/cqD2sPDPW8kD4Fsk74yEAAwUXzShNkel8L8D8E
z3Tnn6l4CsVOJu0NQ6JgrzsTn9izPtBA4lyNmc+zRXT1dRhgbc2iY9UKNPO+eUtHcZVTgynUYq0z
if4U6mY5bxJ5ncG020ZDTyMvTt9YRtbWr9cbyJhSQX7GRvdLa+r0B3vC8O0neY8iIpy5QQTdyvKW
i3wJenIRg8A1T86B3z25SI/aLKymI09eHpxf0pkQxlx68c6ritO0Vn/4o3s95PLDHvgzup7F0acX
yzT2j7EO9mzH9DWTfb01dXgwwu23rVV9jwn7nHkrs0m53nUKU+1l8nvr5FHNWiwde8ouZ5YlBMhZ
5YYGh/tS7t1eKvB5EG5CDLGy73ZDMOEfHpYtpxnaqC29Y7sXnzJ8YciFodmByr5tPJXsU1m9Jr0J
793aOS9CMkyWPRyqlOBRFIeXsc/UR7bfvMhwSrH6e4ywJx3N2z5JX7QbP8y0SwBBgy/V2OIMU+63
KucBhuAA97SLr6oS621Gqyu00fRi1QkxbfN70M73vgO90o0UJsvOsQ9pwX7YjUtatMOJCoyZEtmo
F/zDJvHiQ5Ln7nrJs+AFfJ8GGDz/sKmRPksJd/YDlLpMvbWVy7QrFvVZH2QUauHYzeT86tkpMhc5
u8WKsKGHUGvTubn02PEyCsgSmpIpQ38MJ1qpd3q21KFWriH9E4zjdkRgM+xHlFWzyhkPbuEOEpjT
bA5f1gp2/mVeOr8xTCLpOukZvbGLc8YFheLmNlBrkJHNvp8ZkzynYyDijQSLxVWrkopQpsugc2NG
YX9IeJZMrIMB37/DUuu2ZRYwSKIQQ4Ol8AcufV2O/hkbkKA+OWkvICxY/jK8RCCbswOW6y46tYvU
V7mZY2/v0P56A2q4hbcfR+6xsvv0XPCI5SgXB+QnlBLTyS7K6GhNYJBBGA/MC+u+BgzE9Mt9S5yg
LKFClD01Va6rfnAZS5Dnusavn87RuyJEylQsHrxxU3Sgpund88Z0349avkbD5DEYq2ffnFpsk1c9
Yg6X0bLjh9xeTdhlKsVdOGdls3UtJ7+yNd5xeIpu+A2HgrPcx4hNgkXt9xleh4CBJJ8yj3eo+l14
xlhUE6MNY7a2wl/AsgAydPozg5nxibPtPQy2hIEDKg0Ti7ErmePXaQ5OJ2n5e+MZcrStsdIfbeww
5B8QUWEX9VarDyirzFKDwaL3htH9K0OreTf6sXjSka/FPh+s/nmMpIJxOtdcJSlUTW8fs8Zl24ZJ
8CUrXW0T8jWK/zmtFSvdSBhItDhUT4Gcs6csqVioMIzkgxNOPL1CXUALTIPEQOSIY/Xat33OtZqr
ZZPF1kCucJb1TTp3kbdLhjjlkZAUEy8udfkq8w67i6md9kguYR5OWnjdRyyodKjG2tzihB0hxhGS
L4eWaP7Y1J27kxSXP2uFX2xb1t1yKHqngY/qLXLatiOa2EbkUQDrdxmcN5NmEV3xEbeh0l9dB7qw
kuXMher32LcWSVjFwiQ24JbjnSe75r0w9DNwgu2Y5Q1TB8WqYde/9RZlOI8MVA7soqj3atLlTvOh
wtl7tTE3PICZZ+LUCFwx28z4FPQVIVV3Z3JgDLRPJ5DF/BTr8R3AuMsgnBrlfqOZtt15pdS3SexX
2XnPi9yVI3uCDcqPZQ6erwuekmNQEgfvmTJkbri8xZXf3M4WPo4thRLlU9yI7rsp7eW6cL217sfy
W5+1kHQP4P80J1u4+VB/yDIAusaMAGIGp2eOVSSgeUMvC1XTUex7r0Ed41nAZZZ9t3q8Qzxo48qD
IOP3QG2IhsM6mtxbfCEccjwt+x5Yo7+8hEvTMW8LZc0BWpu5PvSiLR8ndu3UUNRV/W4NgwdcIFHd
nSmntah8qRswNNxpk11Z1vZ7F7feso1ne6QnRiSBtxszDO+7aaaJYrMsI/jRBYj3l8w11nhGZMv6
WpL5hu+3WC3UihJNdWPCqS/wLVgTLK+iJKii9cypyY+VBWtwZDS51WXo7jna8rhIxzzBLitK/87F
YYj7hS38YzlLMnYODVkcxXRL3BWPbKWPTM7rbmcJ1Z7MYOZkP+vEGTnEBc6pwrXn7Jmq6ol+IJ3j
XzEiog2SAU66wa+UP1kEMuRG5l56K9mXOhvLpxN95y9j3551XQhqq3GrGg8j/U3gnlWxfIRuPwB8
olWFTTzFEXdhaq/oYRoP4b/iHy32fqvGxwBLF0maiI/JDrrubp0lSwhqjCimR+pVJf0rkCFvqcKL
vO0y9TZ5kiI1sEJTgURM8w32Yjn23M4Bg3Scx+g5wqgARB8O83OMF4yOsoYn1D4pYzHseycuvv1e
1Frd6L8qnlS3rQg+3LUonoi8v0poQeMFLaNzgg/1ZN8tfoujCNUHQmfUQOlywXRrlEIyIHTAXFHN
kewHI6yHnHPjJR1gqbP//Tv6NwmWN4SlfWW4QHFxg0+6ZBb5tAytSQx8tF9Nlg/sx0lNNENC69Gy
2Df/+OU8H76MQ+4IM6HzSeAukk4FwwTONcIjeCZiBsQGWeEItOZH6EfuH8Te9XL+orqSCggQ36h3
9STmyU9+SU/UichsPzvTSxr337omVuETdsVm56WpNb8KU7uMa4Ky2i2+Dv65ko7kwm4Y/cSTnv/p
2tZ21aAfMjmYuXlvQp4f5DoDm4QvZqd/eF0lIQghAlYIzEUwCL+uKxPk0OLXl5oUmbeucguy1XhI
HB2Mxw5Aye73r/cfpOD1Q5Hwx92DKfbT9yiHvrT9VbkXEPPJfKbTBT94bsGW9Se+xL+9FFkLVEPX
IcpB2eBPw/rflHPXHaVK05KXSihekDa7mdrnOOAujn/x81P9o5Hl/12J9v9zDfQRs7rfDSWVHuBq
/zqW5I/8NZa0AuhQMCqigK+amjaiEv+aS1quQ8e8w0Qg8qFLcJ/9X3NJT6zDTBYIZgrxF1X0X3NJ
Gi5ZqURz/MD38LL+s0rK9Xf0v3/lvILDu4NRJUApY4v+TP9g21QupG3kNukLeUWrcnZLNUNHZ0uS
nRPwajCCejQldnWRXdpDkN7/7Vrd/PVKfx9jfRrurD8E5rEkawLfhiDD7e3XX9/YJlmdomPDhXes
R6vX7MOY4POq9XQyKKublrJmUuO6z64wMkhOJmgvuyU0bC9h3S8Xkx+0T9UcfI2zlq1IN7njA1Vc
+NystvSJvNVyV0+47X7/1j+NdNe3zmOI6RvXjXGL43wasnQ8Vxj6cmoMgnmqjrOdOcEeexjnhxnF
82XGOYWFZrIYx+l4EdmJUZVTXMyTIDH7+zfz692a9xIICCXB2muKf5vbyq+XkdaCvuzENG0n3+dA
n9SDExxpV4Kj0TYFqkXB7TzfOkkWjQQ9bfZEv38DnwI7P68Gd5gIq3+00ms/30a7ee6rtSMZPOY0
LrvIDOyvPHjV9n4CSf7GnMDfS8fLw7O4qJaGOiNjaAKJKm0fprbK0nMa5KgIEri0MFJadl7uyjFB
dfayPusvhD2OfyKuOOtT7Jf1j1Eg4mdJrslfr96n5YdeXgQOtSZsltO4wlW7QFeiE4JyCwx66MBd
E+XpuR17xrqpvDmiGMHQPZqAaG0CyA7Ief1OM0gLduDsOQBb1A/qpz9c3P/wNllugeDbXadAwaeH
cRhlQWbju9zySyrwp7D7vLfJoOzbwSaRbYtOA5YXQyOO+WKJ9AroUpof8ENz2BD20k04tZRDKLbu
QjC+vTuKvx4A/0dAlPvrAH5dgpKpu/RDz6YuF4jyr0uQZS5m1QBejxo/UdeUjbRqSy3NKhrOY7CQ
3yaXVJnIY3s0VyEs+5AORs8KhTzWQ8sZKsGdc7408fDWpyTYETqpCuv88i3v8hWaPxXqrvE1DQ2B
61OMV/PMpLPAGmN7Nyssh+hFeWWumSXEADZ56MeP+JHGR4n842/sYT2UBANdRH/YQ3zanPLhER7Z
mQL64xAvxed0iVxK4AiDZPYCYAdYeyiSYVPZNtvl0a5oxm3iDhPvOFLIOs7Cfk5DA81WK1Rsxm01
sobIMfj/ft0wnP+0vtcmZNdlq0EXE+aIz5vmjuA4WhpBS7zXpTw5zdidRhzoOd0dTVe/5aLiSI9/
rh4uykqf6mxo8l0+uqiAOryJahvjt2Om8SRbUu4cMvZ9rtTTYA/jw+xGL1Htu6cyzkYmuRW2162u
Wpq0aIz8EumaQ2kNi0uK+jpzcEdsMkF1jworfXBtlYM1Ce2HxtTvdQ1IwJXlY5kswdWs1jg7wli+
s+JmVW1GcLXduGMsuG0cTwPjoY1dlWtbRsCoo61fJ1thUaXTpb0YLYW1uaLc/igUfA02WtUF1em8
E8u28fvppdiyXNL34mdvoOl4vyxVGe56e0pR9ihjvIzmcq3pwiPHuHE4n6cJeEjkHxIXT9vSTu09
4Z579GyHsnSiV+WUL5feVHZgxuIayEzSUWw2BeE3qyudbZ646WVMUT38/Th45VZ63ruU1UpG+EfS
JNC4a1GfT4Af0Anl2l6jHYkf0k8MqNNE+M9dwOi4kNb9kiMm9rmuT6UzJwcIoNW+ooCJ1qQSEATV
zNQei8co7opr0TKvdzKOwoBYoF5X6mBl9Zc5seSLqibrVVEYnLJWc+Zddq4XMNxjMPrnUVAMH9PQ
de8VyUp/6necN4tDX07ljRXqadeFcXWPIf81I0S6t4f6w51E1++wg9I5PRU9EuZsB8st06H8zVZO
i4zLDNNHi4nzH73u5XvHGeAm8obgWU1x+NGqBawMaiVIYp1aV14eYIPuL9l3CK8aToFc6rUkaNz4
dn1BHBSREM2Jwyffw87zYAPTJe9GRPtSBu4k5m5HrcdTsqj4RPld1RzGvFFXxnCcd2SgkA8j5sdm
pMe9DwOAx219ECZIn9wZqbZe3Is8iUd0ndE7J0RghZuxKr3DYFIIliYpj8tMhQKndTwPbWe+myJR
eCn9Wn0LHV+9idEVLNDRW/ZhJup7X6OzaDQFEIXsbBAqqVP9FtXMGIZ0jRho7Ahh3+pnSwIX4WGe
oVrhK0NRE5bdbDmvjDchSUYAxQ5hum4oyewEhTfk/JKKut8XUyDVKe2n7DDkHrPNKntJLN+9D5HG
dpYhucCNtTiOnuhe07Epb7CuAka2OWQ5MwwOLjr5ggqLRMEN9gHgoiA9JQM0ktBLcaiLXG0sUYhH
f4UMpSrhXh5M/GQjhn+nqhsKSGzdcpmgoOEVsWnaTLPL0ocxHaVedFyt+xfETOptNtneoRuHt9Ze
hkdHsGKBmIvpfCRRtTchk4aqgjdQxiPNXOYr5CdQH3ZIyHsOU3/L+dHfLcIZaYAostvIxDET5sK5
DbFN3DEPsE7CjDWBAHQnVUn4LGOqHiY0jP6skvAt2NTc8N+yp5wKkGMh4TptgOLJE6PR5AGe2vRm
EANfNEEiyEDwHyh4aJur2TjL0Sk0f5lSnHsqntW70xTUQcg8r7/qYjbHmdZYwmFmPsZqQsLRJT0h
G7dW5WOxTLduCQBssoL5LVoSve1m/VZ5/kfUdfDCWtdKL1yKkO4r1RVXg8jNjynrbPa+bt58sbyE
vGBOuUkfLlD6F5evzy3GcDxj0gaVhefcY9UvGGmz4cWzdHNXORX9SKUbnhPym/AGrReBWFz6vcrH
5SSrCvQfZsgI9LxT7aYcVS2hx319enjzIXHSZOd4qO+OsAChLSYbu13f6fpJFKELiAY/vi/pSnKb
Pjg6Nm2EIiYFpmNzizUgP0cpnA7MkuU+8KnaVFNg79pRoSrWqn+K6zb+wnRUnOYwn7F2rKlaCsSv
e82rjfzTAMBgANF8SimImeadZNB7SHrsP+zAxmfII/qqUJXxDwGueX8fl32wUEWVddchNoxNpkat
NpWfJB921mqzaW3u+0WVXQU9B4kx0NGOJkts3dRtTkv5gc/QXFZhTe1iFaibITfVluRVuO0DsnwY
057wPNRnfqNjeLlT8OK5/ElEZYQ6wuuQcGLSdNvezl0cnrPvrGWYt4kSBTVpaXrnjEKd8iYmmEME
G5GO8VR2whJkP3UczL7EDTWFqPcQc2Os3yiYoTiUeH8oWaTiyGkm67uS5iOLAHzFmQjP2fHPkOkN
f5Exd7S1FFadRXWWM7/nHKAI6exoslOkokPx0E6ORbvJ4L1bPX0qYVqBEPD0YK7JM+zXUW5utcNj
X9XOwTd28NA2vtjrqR1OQJfEq4yqfR9K1OZUL86H30Ysfxpub2I83Ac2odPXaWiXK4YSwxWZW9xJ
SdafgpbB/KZraRaiB3a6cLMFPK+au6PR3Wo2wXXPHcC9oAE8wUvWPpslis4tN8EUNkrsAG3swVZK
aWffEDgkaMWpa2GdHPA81ede7ZpjNRmLnF/ZKLYd4qMNvJGp30g96XpvYeaYb8NuCh98xw2SrTIl
ZKZJOPuKFvN7ftnlxYK3rd8qVYB8ZAcOicUl+20t3m6G5PMECtG+yppCfqX8W8KDjEktuHEcEcKZ
EIlNwUGoYwD2YMeNeuoS232xxom7PMGH8cPhYHoT1AtjVVrtk503aYBh/Jq/CePdVyHFMS0PoUmS
d42LSb0OpkzuDfLgj3Fpio8katPbLIuLfaCt4BgChQg3uG+IsbXMcreovNMpCDTj/DZ91wH8oqIA
4unGUOeyLGop3U0hSKzfmfASWP+m5llVZG12zANcgkXOT8Sd7e6+yZr+f3J3Xs1tZNfa/isu37er
c6g6/i4QGQGSoqhw0yWJVOec+9d/T3PGFrABo4/Gd8dT9tSUxli9895rvYGXhc7totdt7Z2JtKSw
iFiT1gbeo6qWGcq1RhQgiuiot6pake3PU8n4kSMr/MHV2lpfYzU6vHRtDv8g54K/kgBpUbRyBlSk
uxCJIdRQP7SaAdAhC4DpVon96quGbK+AVbIDIFoBviSVhwcjQ9WmCpJcuxkAZuwlYBJAmFKflDQL
C8Ekh1W/afrBv0vaKHtqQKeiXSwPr01m4MnQJ0OpbqheWl9Ur5ssQxTS1wuuf/ZHHQALzDLNCd0V
k7VBdr4M642DFXl/Q1EgtF+wxkXhOW4cTkzSi6z2jnSmw6ZdJugF8Rx3SJWTjYZd3AMfemyDfIA1
PdZmjsudB/Jy4YL3Ma8oXg4PzI7Iu3OCwes2YWGazqqTh9bYqACEEgzT7OyqqWrno4LH3Kuq1Ziw
8tj76RUoO3G3SOr7vhm9h2RUYEi1k95VCRCwYd9xcG31LWy5MH5M732rwezOV5zXVK7tSTiw5crj
WcUXTl7/LicPfCUHoeMtwz4ARtLIOvQWuao5N6hemXggY5SNWW3u34WOAiGwDFH7i2ruNytOnuxL
UnhWv4Zx4340S7tqNuAAxxz/tDjrVtCCEJazJLNQN57Txq91p9kfYwwId31X8sPNVKHmNzPpm8ux
hZwSoMMIsQbLe4563f0G48lCjU+Tki2AFzyoY3CaH7sg6tIteVXrSxohVrHsJa2ut4ozOOUq4FqO
gyTO8N+cEDgHYB9uhLhlgPYAV2jVMkCyrIp2eI1SAR8kI6VuDCLS3kAizJ56LtvcSWyKeAtZgga1
6gpqJhDgVf8uzloJRp/hx8vpuI6XQxcgexi5qf1RKbTeAOXoGMotFa4c9mQTOeHXFPDtHUs5lW5k
GR/VLdeDZtzi/JnhckkYZLuRvYtvO8C74RKQKtT6BtLdS4CciLrIQIGpbKMS81VNQRxzdy+MbKnI
BkLmepqDXtS4twQISyXWC4ATbFalnhFdQ9kzuo1V2FyO0y5B19TNaodbuRxbj8gfBDtEG0FYOiGj
FccyIEQk6/CKAatyLzW9/cUv0cxYuQ3kqtREoBYZFtSxffOhQBL9BodKCTqMglIVUop0WBiHSIlQ
JEKCEjwgouFR/4FyG0dDYirw8krd+ZRPlXo7g/C/zvqhvG0gmX/r2bx3WZy3Px1ykch891IGmlGv
2fL8Es2dMEl4czYAcfItXLWmxr1+pIo72iDnNny6Zm6QWMNjBDWTFAsVHxr0TCpfEE8mYwQgnkeF
RdZjKs3oQpmioEhWta6CS2qB9hzKeLx+Ag9wTxQ6+dZJQspxMVgNIKRNaH5r0Q0C6dnBu+CIVp16
acUIwOwRUpH0tWIb+MFpCuUUqvMq4JMxqJsvjdojZypFXXIrD15uMTtaJMwypj8+ooiXqMtWLmI4
c7EubdlasCm3IXWjQe6PTr0oauAr030BL78gicEzXk4ynOTQsEUgtU3SEYKLAbVFwLYXaWBlMm/o
xZiF3g9MtpJ02bpV9jZ0QOP4lG4pQ6x7BLTPhZ8DPVpE5qjUy9qIlHvwUeFeiQOdWQubdzfzcWJW
io+zHQgSOokzx9DFj5OBiNd5wa2vSuCkea7Cw6+URwf8cVIk7V3n2eE21ns5WNdjiKaFFRdo3ks6
hNeZFOlxvXBKL1JmQoKLchr1O3sqKxzyGLwc7+KwBeqkDAM1XTzVMYft156JP/QYhcbM5Dwu/vwR
DrkTsoYUthQoysfhdHCxXRDI6DkM+rda6vMXnKLHZVabzkxp9mwkZ9KsVhzsJ97ZCAdlpsTLpDDz
BiyAwTtiNOHIN0Xid8saUvf1+3j+Vpnpv1GImwL9QKGnDDy/rv7tprf6Vn87+od1Wgf18Ni8lcPT
W9XE9f/7nz8yodO/+b/9w7+9vf/KDOnNZsr+5/LS5u31rfxWv73+7UPN36q/ZT//9l5nS9+qgHH6
I8T16z//Pv3On14lpkaNyDC4FYGDcagi/avkRO74H9N+ha6WjobZRGr7FxVOoa6kyhrvExNOxZEa
nMKfICInQ4RjOZHqNH9HDe44JWlDZaYWpmMhwEWVnUOdZtPBbAl4vCZOnkb3MkAoxZ6wmxJG3hAK
EuS5nOeD3jpTYJoy478S/H9GY3eapiZlCVkojIzBoEjkNKL7TGqvkI9Z6/KMwtFJBEudthcLeSMD
hbiJQnjYnr4t4A+niX7PvVpd+gmpSieI5wo8J71mUdhhTBUDApSuYRdzFCWxLak1UOm+z404X0SN
oa+LMmm2XZP762LMgI8Wij63e057xFHvkdKfGFe4JRJZU6evOhgr1B2CPLOd6r4Cq3SnuOlPVNCR
tc4c+7pMu2FVKrp3bWDBthpGVt0i9+1+iYBWM3PIvAv6n3wJRXP2MpMKgyP0MraMqOrVWnlfp4G9
ydBiQO+6VD5LkYUiRVd7a0QydJ52mrsacQeAH4JqSMXxvCxkpDx7Ml6om2oRShzg09tA5QYzFPkV
Bs6fM3C9qybr8J8qGpwWEvQEFoGpt7emUrpPruSHvIp9sGRx0iuPyK25M5PofZacto/dmlQ9C0MX
enpsJFRva7W6t5FNJpWDtiElv1Xm1d4m7HPtEf1VrJGbsEPq37ZA8Bbu3g01Y6WoAZkQjNG4lSF6
Uui8J5IIrHxv+ssia+vruLPN7eVldXyWsaysKZOBd5GF4J0ti/iMJB0GMBOqec/zh2ez1VhU+ZxJ
7x+9BqPUipnxP41nKarGCU4tfbLoFLunwNF1xM7+Xgq/FiGO80D8fBIFQz4TSKhjTi07jiQsNB5e
Vt+bRNJJNyzltb80l9nS36ARsuR5vaCWU95kq3z5+rs9CvuY1abqnKGObU3bzMFSy2WJ7D7kn3sU
kazRvwtS4JX2cDvo5UwTNfVkVRMKivRkMcqeZQpNVGufV9KgBvf1xtwGT+Gzs0/vEFeh0vMZC6iF
vE3v+r26tTZIiHz03px753GX77JrdV8PC71ZGj9J0Lv7YHW5C6Y1fLwGjr9LWONRoQPDj8bgXutu
ByVaww9cS2UN52dEtcNa+IlNleb+ctCT7RtqN4IuQDDYWyY91ON+13FIVt0m6O/rIv2J0MjWwOxo
psdPZu97DKC+2Kuwbt6fEQdjqzQVcjJa3N+b+FcpNmLzDVuQ/tBHb5cbo5xs2EKkaegPIoUhdtlm
SSRyDavsxrgKVz+MZbms9vnMbfZksIhkcWMwALbolDzF2+yQyLHJG/w+xABKwwCro7qkDN/a8VNQ
teuYRVpYM64v08Q8miDvMQ0QBhD3SCQJVwckjDW3TfP+3oFoGIJydinZWf697XyoKLEZxcyuPBdP
vDxINeQ2hXi+6+J1kd0DD9h4yk+zdq/Jvt2r0UzAc5MR8QJd4YKEiJAIKZHVFnE3E6kSpfP76w7s
Di9Ee07o72ToqAkj74fbMaYGAJKEzdSLswbwfVXsLGhiGHKtisDGqk1bIueD0D/JToxYe15Blyfn
SW++h+X2x71PVWTxmTDGKVm8sCh2khM8ylK0qd1gOVqwrdTsqwOI3avnBAjOtFTn2qqxpWqmjN/e
8XIoLEmB4kNL0eVeZ4l7bWj6pjIshP7IfajJI0TmG4qIlxt6stwdsqOczvak/agS/DhqEpSU3XNz
2AW6i+rAsHbLrRVSAs7TH5cjvU+IwxWhyqoBOBP6HwctfwlDaaNrovvaqN3r99Jev+l20Y1pLFU0
2RbU4pVtvkamxVo0mNsaM8M5/fRp6CkoNR8Uoqe+P9hqetx0VKfCQ2/szaXJXRDPlMUQQAYGFV4S
8XJTz4bjAoB8gk4uVbyKoucbaL0nafeejQABJVA05eNuuA20daT+6Z3+H8Es4jp879aDYMIImoFt
W0H+HuzWlr4q7tPlxpz+vs4Vb/oPi1xHIPS471Qrr7VANqX7onObdZONJpAxasuXo0zb4fEIgWri
0s5/AfiBQTyOoiuoGwGI8HZpAe8xLaqvWRzFVyFc4s3lSGfaQxQu4Twg2Vcs4RCFdy0n+E0Eu7oK
g3tfT22wyWDBLkcR1xW7vgmIBUCwanJRer+6Hcw4TxnGwJCGdO9LmrmNfVt7Hlt84wK/d7aFHH+9
HE7crwjHU9dBC5XZjXbD1OiDcNAxQx+FxXIfosin+P6+SzRAKcpqqNQPHbCPpp1ZzmcayFP1fbhQ
9uCGdhwxL/yxQOWgQjokztAc6K4Nb5RxHLNui9aamYMns4Pmcc8kaTchtwDBHQersgw9Pres9jXb
sa7hHA8t8yZx/kQG/+/XEocN+SfDnGCwKkf3cRw3ytM40Kpq38TZbdDcJrKzvTxQJ7NPiCCspqGO
wqh3iVBY9nKU9zbynpcjnOkrB8F1prGqTCAvYSXlWWuprVdXe4vLmyRjTnVNJWR1Ocg72PBovU7t
+BXlHWF3MOESpRpdJyKK/jHfU2IYP0WQsSt8U4IfYbSI3zpsUsOZpp3sq0LQ6UZ5EBRi/pAlGUGx
o6nxfVfWLhq75cKYOy/OLCfWrgwImiwUIAJxvjlSUdnTfEOkg8dp9qC7EvwYeHBdWq6lGovsrn29
3KXTuIg9aoH3Ybvm1qG+p64PGud7SuxWzliiXL6ktGntNMrgiBdD80W1ppnZBU8e8ewYDhBvhF4M
nqnAs4/70hzdgXKPUTKAxlX+4I0LZ6PdjrfRvbeFjXat3Tg341fpFSWz/C37dLmt51bBYXBh80CM
rSvHluBygs0pbEnwYJcjnBtB/A8odcFwBOchjGDiZh3payJwnqx8I11Hib7SPAPhHH3cuUP6NUuD
mU34zKKYhLO47jOM8EDEtxNJPVvFiazb94qyisf2AZ2vuwpmpJJhkoJ9GNTvTRmB/4vWJljTrkPf
Kb2+3PLT9U+hB5Aw5w7nKDeQ44HFFbEdYGuMewUvKlwFVnV/bTgzk/VcUzlxZEgoJtcDUqPHUYoS
3i5dP+xBP7hosytLHfOLH/ZnrA4Wxff2pfyIXNjllp0eObTsIKYwayolKlK382gZwOcy3ST4kyXY
nBnGw+VAAkSW2gevbLCxCuc2LzgA10LrxoCsZq6M+4SNBnxfsUjslfpqfUWXOsVM6E77OFrry0Gn
3zxe/8cxp3E9WP+u4aheJA/jHorBSu4/5XU003/v79xLIYTjTVMC8AY6/EptUy212+K+X0ikingv
3krXKEBc9wtEUAHCZovgutwmP2HsPdvp6r9rqHAEVlXu8Ujox73jBzeoQFhmPvM0fb9gnzR0SpFQ
4OHGKtaTRtWKGq2vxv1wgzy4uc1e/NcWnGGGV9cC8f4P9oedspYe5R8uhq+P0mO4K1+i52LlrEEh
3TYzePOTVMf7fIKcJhuqQZVbrCOMLlVJxJXkffRC1kFZavlaiRfNB5BW1pe5J93ZtYms3L+jCcMc
5YlaW/IU7Wf7CuTZKLZOhV7NAlsJzmZDWgxXWbBxv10e13dW30mvH8QVBhZOvd5oHXGTn8GTsfE3
+iq6Nh+sW/9DcOeDUFrIn/qZpXq6z7NqqOcx0Az3SXIX1ADKoIjN7OWfunWHOV5yHWsfOKy1mUAn
ydZpDKnOWnTrVEMXS6INuAVOLXPY95/rTfDNeh5/OLfZE+Dn4Fb+OJSrKoG7C115aX9uri537bm9
gZoQKF9qG1iwCCNqSK4D4gZb+FE14RQtVUDhlyOcuQ9MzfsVQhg8S49zi1rzsAdTvcLbbjP8zO/S
O3Vb3aTX4bW+ja4Kfa3t0vAapF0zE36ugcJxPXR+ArrfH/fxGEsLCLEbsMLmXwnisDK4HJP1EGk/
6HzbSlo2414Ck4HC+LIqZu41585e5yCC0AwpaQt4XOw7VfkyAvWDgH1VJPLMbDhzDpIpclSV2w1Z
Rl24BoORHeth2sYbZ+egwtZ9wgkZeNvlGTENuLCagUrAt6MqQmleE05b9FBQABvcced5+g6OOAae
WL4/DuOdAwDkcqzTu+90WwJ0QL3QVLi6HJ999hgOSgg9Y4fmASoc/sfeuZaDWweEtJ/0ixLc6oj3
3uWgZ/ZJzFXg/3CJoVxJgfc4KqiJugyLptkVjXKF0uk1njIb15Z+NhKO8PUaM6J1DHiuLb+3qr2C
KMNLp91c/orTwaSMBvcOdjayr7pIlTZ9LYcwj2FhgGTBrTpYG3L/xTIoqufKlubKFqc3GzRlNQop
/K82lcSEuZP7qDqDHPX2Lk9RaBsYaEnedR2n13bsbn3yVYMbfpVV/9r2ntqyWeeON9PvJ4uEysnE
RJySFe/1/eNud9uQkqinO7ugsFmD+iSkZBTeRo+8YKYofDbUxMWfrnQ8h4UR1tKiBzCpOTvXGA3k
GUJEcir02UJAdL87hXlpk1GCW0VhHWqjsFzivpYD9JgwMxpxAKES1PtvWEKORniH5sqyVPZ+PVNi
OFk1U8jpnc9wThUyYcvWC3zMARMMe3DtUBfSq95R8J/UHsigoGNXX6PQtx27Zub+NnXa0cYwZf11
Q1GmzBaUH/V4/LIgt+Le6cp9qxbqcpDa9taJXQQufB8J9BCYcY+ORAvldGapnJm8E2WTBDJLFqFA
ESBBxavwbDCYRI62YGChIeESqvAs9wz/O4WdtRfKOGCumHjb1kUNyWzNmdl7pvX0KceHw7xRMIk6
bn2MT8HgW0W5R0BMRnEFwf91XDn5kppy9YrpITDaOlceWtTzZs6vdwcmoefJDbB82bZ42llCbNDC
chPFTbkvDWlisJhSvM1QhdwbFm4WCmpZt/htjLdDOSTLvCnDRQfSfUU7ynWRpzBuw+ETSj7v8mPa
UnJbHS4ztAMMS/DKLZsecTYTNH6eFNvL29zJAQ/fj8NKBshDboNZe9xt7piOME/cch90TrPukjDA
R9R0ZlaEwHNmlROGxB3PXooMRBF6SC8gk6YOGaIwBOOo1gqOskbzOYpC5ba1uwCdr/ERM7ESm2/N
xve8LH6zRvv+BYaMbCt4Jv4mHGVjkLp+guvE3mwn4kEZp0gE2vFMd54ufRKi0yLQyHGQqBTb6QBb
sF2t2lcVAjMAl5NvnZs6S3MYOmzPI5h1fhNc2W3c7bJCj58uj+a5RcA6BK7ItjMVBY5Hs9Q7xGUT
s9p3kLa2EHW1VZi12janGKfkXbgxW0QCMY4aZpbA9MPCCmA712wd41CN0RamkS25ve9GnbmLaio4
jaNhKFdhKI3EHEIzoaxdlZHz43JjT2JCuYargp8cByZ+XkJfJ1S1FN/yNFbdd0m6Dzo8bmV5pcQv
ndfN7C4nB5YQS2gfZKhEanJX3TsBDpG2fuuM1W0GEv2vNGmqNCqcWZpIwc9GD2lqZAj3OvpKbx7Z
xmGh3DefLkc535hfUYRZYjptXcsht6a26K/QsUVQ6sb3xpnH9clcpMvApSMezd6iIShwPBd5G0Wu
PEbqvis35ng1oF9ZsvLXSvaAbNzlFp1c1khaytQHSPFxTeX0O44lQawDft7Tos84Xhjxun/xtJn8
3cnSnmLo7wVZNLFPcNpK1DlVTcftYR8OcGSijxD3IA4hVKpXWIFl8qIa1Ou0/E1iOJvncWQRXkJy
qFFGp5B5HyE01mC3yD0JE4AfZRI8ZbK1rcZqpZoS6GNE5uTVEGo3l/t36r+j5T19gW2YIH4U8HPi
jYbT3Y68Plf2jhVvLMlb+86nASP4JsGkS5tZBKf3/ynatEsDF+T+L74Hywks7weFso977P4sc5sj
41DhGN/V4Yvef3Zj9bOffTC6fIV+9mLErnfI4plLzbkpxQXOpLkI5INoPZ5SaQIPM/RVZW+M0qqq
vmoJrLTqFae3mbl7bl6B0+AGxYaFLr56HAhyBzqXZanstQ9hu2nKr0Vwm73G7lOh74H4XB7Ic60C
Lgt2nKMQELnQqkBWUBSMFG2ftvaTNcq3XQ97q0w+l5E1s17O7DJgNH6FEtZkj/F6gJqsRq1GffJM
ddPU/W3fd6vLLTo3NadHC0DlSdRCTOEVSYnwmzKyM4d6tPRC57M7SajWevMCk/WqMLFfuhzxNCXD
25Rbnkz3MTt5hR+PWJ6kGAorRb2Xg8T+HA9KvUBlZrzRVH9YekmCBbJjvcUyEtuwg7N1lzbr1m/v
UM3LFq7MUeUGyWrMguJ+iEf/Po+qHxn0hW1gVO2nmY89HYbpkTWpjDHcwB+FETeiDuXqOq45JVsN
UYn0C4IO+TqbOPQehOKlzlX0tlVRIfblWl7HVt6uhwJJPMQpIQ35HeSgJoF8Ezvq5vLHnY6dDU6R
Y0J2IBcAXDzuSDgUUZdDJ9mjueqs1Tq8C0sQma3R425iSre2G+bryyHfQbDHWxnZNGp5IE4BMPJM
Oo6JHRR21xPwFSKh9dWzG/+1g6f5YegapFrIxHdfe+wss+WIDdeXrAk05MtDKSItTP3mQ1/YwQ4L
JyyIM4PC/mLw3fBjFIfS17yQFfgLChZTC2lwgq9agN8jHNTEnowTVPURJRO4FLKvjjddWBvQpVQJ
bijyyvbCUWMfpzkncp9tPYKFhcTPiIGqaVR4FOaTAZkSRF/Ing8h2o+S9VUPEeWPsCyBTZc33feh
gqOHkGqYPMuktQHuYs35Angk+d51TQklvUi8fd9RzphZEVOfHfYpJVkAFRzA8MNUOAPC7UjOvWpS
ryr2bN0rr18PqoeYOOIC3fby6ImTWQw0/flBLaaT5K7SUOvYN7a8QlQej8C94/YzzZk+91JzhCmS
kudBT4QohgyGtvDxMs9mdi2xx0gQkLvjjEP3CUKPmCrUbUmpU0y79nES7jw/uW4DBwuJEmP0JCK7
drnbxAZRagXpyCqzLYQGybAedxsGjIqexy2EbOR1l4OcV1CEwfxfjnJykJHAfdeOMt/1FU88gZBv
aBUpAKSBS3GJRsKira2nuug2WMsshhb7WgfD0SGIfnNW8M4iMOJ7KkhyUI/CQ8DuTFjPRcLjUsfy
r0RedbK2tGeaN3XS4ax4j0J1nvQG3cnxedyJvOcAsWkpSQ6pXanN3lbQDgPBc7kTT4dqklL7FUUc
qsCtB8XMeKaGcbrGv/UTtYduczmIQLfjPJh6bHoiEoknlJhDbpAElX0c5PZd7a7i0NoXiAXX9Rt1
3CUWD+vQ1K9yp2PvGn1OrGGhaeiCRSN+KfgBXP6Y02nD3YfqMeU3voty0XG/DkmMFpbu+g89RjKp
Y95EGP6OERAptV4iGrsp6sdKdWaWxMnRAwEGnUbTIt1Kxl5Wj6NOKlwDpaPgwaTw5myC/gZ/d/wm
k0+XW3c6nhxtJD8mVPiU4BXGU0/KCnEZKXiIlVrayBOhNTHUudTfSX6FFxbPHwQAuaq+Yw6Pm+OZ
sRWg78NJqjn9An8gBZQPPrqtoqP0bCFMWdgI3ibVt2rgxRJkaJv/XkP5gvfCBzc+mQyYLjQ07YIC
erhS7yGPqstsSCYthSSbuVSK3SlGEbZmZTKIQja+3vcYThsJAH+YFnM1t3NBEON771NyxqowN3rU
eeKeHO5e80yOzUhO84/SqMgzq1A8A6a2cFjioibLXCjFKWhx6bGz4H0RWumm6CbLHl8qVyoWi5ui
Kor1b44QVywVpAYQajYqqjrHc0TL8dBMNaXYe2bL1vyzMD5eDjAN8eEOyelMANDKTAT2Y3Elczc3
IfEaxT7GKNUJuMdQIvJf/rsgQqGkL1NmgEIQLKuXYfGpGz8UVvm7k1loiTADUiQuPDngBqBkXztg
lEiLzOzz4q4n9pVwZiWFb+a9rxX7rFj215DdEVlCUgPSmwtze66YNTcy04w/uDfhwGLHgKyKfaI9
K1G+yLpbEhgznSZuqWKTpo84CKLkGsrJ0/DnP2jPeF3oix6zr7n38snqFMZG2ALspG1qKEnFfmi/
awAOg7knwlxnTe08aIcWOI6OGRR6P+TypeTBMp4V++d/N4uFtRjHaHLh8cpaRNFDtr9pyYvRzGS8
59oxTcGDdgSZOVpjyxQLE1xnFKBZ8ad4thw9Mxwi4LQbq7DKHVqClupSh4Ff6MHMxDrZKI9HXITv
xRWNyAu12FtKeFVgt6OAo1bztZZ/vzwqZ2cw9AASbhA+yCQe9xgWUT7gR5Y9T4u1Ta3G6L5aA54A
zpNrzJREzo7OQSxhtdhB4lopghX7pnSWjYVR9EcTYfLLDZoLIqyVUpKDuFOnfQydkli7km0J/da/
8PyDG/Cr24QFU3eRU1bvUVR/mRvFspLUBaGR5Pr9KQ2AkvIGiUiK5ZrQHpQqSqeSZDZ/M1/qebPg
vYzQykyUM3szySTQRDxodZ5Lwo20wIHTzTHW22sOFWMe1wvU8VRl0eGMLi3tuefmmUEiHDdyMHEk
JU5KcHinUY/vmN7Fl5HUVaShYmNtLs+Ek6Tq+9P5IIo433ojjkkGFXskUqaXyy5/iB7DYSHnCwwq
ih/jvf+ozj08zzbNAELB7ZSKhshIjupARUm2YbyceIWM2ZvZtLhWpzPp6bNhDvIPwnFt2WTIqURw
8Qi/9WC9YmkXNa+XO/DMJnSU4xAObFVHzctAdmgfuvFG1h9L5SOaciiAxDM3g/MjddAaYTlpVdi1
dcV2h1nCUqWchx5Nf1926ucs9lYaJuxm22wpSD8ZVr6MnfCmtbRtq3q/v+0etVg4o6wsIq3aTTtU
WK8KW11pNQx2Wd3aCOJc7tyTB+n77Dxos3BWKXaUKVBUin3lL41yhXNM/Vw9WVfRR3xStGRFHSxL
ltkGfeXLkc8cX4eNdIS1HilSHHVTYCWMV0grLtrh8XKE07fZcXZM9G3tG/TyyVsUewQPnM/NuFC+
R0ik1XDOVo63SYyZJs3MVEdYDZ6iZIMDFGKPdtQqGu7VAPmrKN2g3zITaWbdidDLAO0dNKKIFKjF
Wg9uiqjdKNHL5f6bCyIcygmydmX1PkJpf2U0t5pfXcvhzPZ45uQ/mgbTRxzclTDzUvVMY4zkpNsq
bYlTpLdWm24xSUwq3vZyk84eML9mu5iDVvIykNBe5M6kcPuPMGnNtrikrhz9o4UogQpTuDHm3jRz
00LYVtrxX0HBsbOtYKiGx9ensZohW0y7gvAIpCepmUHsnhjW02cc9CTarGna1FzP6zTbRNglkYpe
mICcLSffkKfbNeOny715PqLFjW26tYG/PI6YUacr8MXl/MwdvCrDuzwdljg0gzayn1DRWxb1HNjo
BDj+x371K6ZwGtSTBr7p85ZOdbTJtM99aSEw2C7HLthkGcIL6rXirLXqRvttEituBzrIRJSyqDyR
WhKaG4ZZ5iAUZ+w6C8vWCmlBKl2DvrLlV9lXZi6QJzNVCCa0s/U8rJVjz8SK7LululfIJyyAWi1I
A+48F8YFzvJWXV5fHtHTLVMIK675QJcUzSVs89NG7lNf4kEQDStUSHvvs/Pm/+56nMKB14Exg96x
owuHgCzZWjdiCbVzvG3Ura1sNWQLFW+mZuVWSyud2TbPdupBOCGFMaqoyClTuBh3Spwslz5Ksd8Q
Oc/SRf8205XTjx2tx6ltE54WsAzXSBFqGWk4ilaOb+56guH36q/wQC2ldVCv3XphrNR7c3055LSR
XIo4Nf9gB5BjVCqjjIjF4Dyq6TMaouvea/GzfBkxbbwc7OR0OG6eWEKUndQv/Iq+LGF22eXanOqH
ZXr130URRiyWRgygI5qUVRtvEq6mHJcpPy4HOdnHhKYIC7sDbawhN27uAj/ZqnXG88m50soeb2iU
eIpyYUNCvBzy5Ex4D4kwEyUAikTiAW4XY0mtyzV2se3iLY6bY7SS4ht/jrh1fpR+xRHWcxDHaotX
uLELPKhM2i6Xt2ox8wiYa8v0DQfTDg3yUakyx9jV2TP+4TgzSwsb0lRqbC532ullVeg14YgbXRlx
ampg6EQv5EfnR/0hRev1Tr2Ovzc/us8IYtgJiul/aab/6kPh/MbaGnsCatu7tFr7Jf6SY7tUpY+X
2zY3UNMcPehErVDwnsDfb6dLztoOgk2YvFWhur4c5fT4FHpQ2CIkGWiNozLvqnTd6nsJQ91v9iuv
GfOTJK+wRjbzmS3+8uxQRZOirAKVzfXe2BXZVnNuY+u5gkQQzWFD5sIIGwVC/rofewyS4eVLFW/c
bvic9ivVKWe68OwZAv/jj5V7Ur+SoVaFGkKzuzzAznvBfjSRvbfokMjS0s9m3mdzzRKuAbWMawD+
zqwt/Qfq8zd58Z0X/bIrtd+/bxj2H85UUIFOyNaJhfUiIuhsSM0ybJfJU4/82CJ4ddrV+NsVK0BQ
yMCpCuwO2NYieUsfAIWXVHp3jrYecok07F9YskSYqn6cvYgoCtPcAfmtSRIRZL9wJxNQzEAyZPas
yJg7dM8s3MNQ4hVGSsxW96EM7RIzXGIiGarlUgt+Xl63c0GE2W3bsYyriUl7uBxFVbkyq3yZWHNz
ey6McBCqISglnB2MnWXhZU4ZQQ6+Ze0c3eU0z/I+/tBCqJyCWhaTU6YzJmldyMZO+ZDs3JeiR/eB
t7m+Qq0YKl1ZLNR6gfDNX+nDX1GFHTYbBxkLL6JmE9DouTY+m/X15RDTaSpcwJgLv0II0w4vxNzP
sxHWVvKSBN/yudN85vdFPGqHXUGS5wPTIExWDggC4AYzG875KfDvJhjCTMNsKkPhkCaY6pfYeTbN
K3kIZkZCbAZ2m6AGJ3MjtoBJefP4rIuQm64Dr2geqnCMVxD73qRenuMEvheLDwdjWvoTRhDdNiCD
J7ARG3CfEldK+xBJqdyv7N6Vvtp22X6OsJ394qNzCoDYVGpkLOKE3GWiN5WxxB2se/FRYV+ix94l
+KwqoMGHWO2+KibWtEtQExgk5xBQP2l5UITLnvzygIy3FKWL5A8PvLaoZ66o4tV+agzgXNVizYDV
EPU3nEbLa0+P6wdfjcfnNi3Qfy+LhOSj5S/x+7ie1Ddnhkm8Fr/HROuD88BBZk88ubW4SVC/1+oH
Nuz2TekwWgO0GiA+jlakkWvjl0huP/aaMbOKxClIXAzIJoFKIA1ARKbpc3AVIqShFLLcPWQOhnt+
EoJFbigBoDg29/48061TjzIJEVLkoSbM9gGbYacbje4By3t/4bvtm9Q4K12Tn2ttvHebuJ1ZXuJ5
PrXtMKCww4YGurmFZnUPlDr8dRdLz05ios8/wJyqKvc3XxlEo1FIkpoAumW0iY57UrFzM/Tkvntw
MCDhHV+GT6bbvWAm5r5iST0nMXKmcSBtLMDUxAPwIOywnB6qGXtp92BYiPhoQ1OvPDTblkkWuSsp
K+yZq+XJbRbGG6wiQKUA0KjkiMgwzzCqHFcn7SG2fmL482Qgtxnl+lUkcyVz1VVv2Ldql9yHRX6n
h3O585P1AeCNGhWCH8BJkGoWtjGntA0phBT3oA3h116vvOtBxgiIXfqFPNFkbIZSf5jPCSadkP5o
9VHcaRgO1kfnml089BqtDpVP/aBvfEPDNk2FPpoj414vKpCzmKhdh50CYrXX4M3MZVJOtvBJ4gTC
OOCxSe5UhLSUsS1LwWiZD0aEw0emGSkZsWGuinU2CpOG7KJuwoMWVovC6JYTo+whltximyYaBvMR
dIvLp/aJTMOkg0uBDuImTqpYmU67xEGHWnamNVkjBY9oxzYf1cS2Q0bRcvZO1o/RQoYhi4wsGOJ+
Ece1rVBq1eLPo6sP1w40/Vuslq69CkPH0ZOLG3wMwj92/98STv+/6c9rMOT/WT99mVX1t789BT++
HWqlT/+fP/15bfUfBtQDhTwbiVlkYNnAu7eq/uffJdv6B88ZmKHsSBhhszjTrKz9f/5dwbgXuiqa
+tRIJnFsZlWV4dX+z78b/0C8F/UMsJAO/wqqav9Sjn/442aB6Px/lE4T1ilXD1S/Ef2GSSNz/1BE
No2UjA0pOSfadBlTe2HLLQAjNB9vpDrB/cRJhmxV+LG6K4F1rSXJxB0906WFloTZ96is8i8Hfffn
Bx7a9Qrb5cRtR80CGSZYoAAvdVvYsEYPDG/U2tZ66G3l2a9s7bo0K9SglLx7SJs22LZm4NxlqoF5
yyC7n1LVkh/ToByfL3/JH4COX5cz+gZRCETyuP9D2Z7ugsdLzszwBvOLWl3XjtFQZoXmYPRtdp0O
nnLLrfEVbizs3LLEE8g2B2Xb91l1a/uttW5aV74bjVR5MNwCVPOoaZ9VVzK2RdknmzHAK7FJ403j
13W8CpLEua8tr99U5iAvylF+Koz6h6tW3jr7/9ydS5OkOpat/8q1nnMMEM/BnQD+CnePcI935ASL
jMgUCAQSQiDp1/fyc6rsdpVZ37bqYU3Kyk4+IjIcpL3XXnt9/aJPUceycz3xBgqj9e+QXj2XihCo
7ePUTheljfeYNuOAkj6Nj7kWM6BcApsAPY6T38SAq8M7XR8x4h/OEZ6JEvmsx3Gd1W713Vi23i3n
nURffMZAdRm7H/hGyN6LG/u9zNgzMICXlUJFpKQpfYz6/giHZfTaz4nctoSbzy6Imq1p7vs+A2XO
J1+p130k2CpfG/GCgXW6lQhtK8OhPUP87d8zBnRrL4LmSmvMjcEjA7hPBfFp8rEx5gfSblY1qbOT
savIWptt18TqZVhxZ2f5oA6qG4Fv6gMCTJ+DamgiWKWGEIifoCMPQI9GX9m8tJsYfExdWPbFZWZE
YcHnfKi1t15x7SAOcyQ1kHKhb38NjoKxxP2mLwA5DMsZ6za3fVwQHD/7Vbb9HR7dkxc07Q0pHJQg
b52SZNwDAOiX3vIqYv89SfHxCQCFC96opPAS/tOz0x1RzW9QTX6MssFYtyfYAWezv6dz7xeLGKcj
80GzsxqZTSbpv3IstlQoPGWRj+tBWGOBXIrn8xCReadjNJ+LjRjys9YjIDTNS9jCtt9Fs1ehU5lv
DCRIPOQnIuS3ygT+AYArXrWzh/Q7EvbPKVC/RdfIU9M3Yu8J+804TUDJW+DIA9h0F3qrX05J8ytg
Yj/a4b1TLihCVs97Ibq1UKB27esufqJm1KD9yX3q+XHh0oyX/Zo+EDeCSehlmTxgZcjfdEY81jeM
ToH5HHLjJv8iMAUwW53V+ZZi9e1Ca2r36HgAoIKkdcill50cAsvbQqq6vauxmfYwJp25tATdZZnZ
VByDSSWXoR+W0zCv0+1JntZoI6CexKUOhddX2kuQuANISXMccZpUoNet1TAItEahtp+t73dXTyY7
4KDxDLou8tKzoiMJNitu8PqIVVjRPIxLsjJQZRIPfDYlhtAV9WrhozYogbKiERKB/f6IraT9NE6I
T0hjg28nWkUPJlbWYZVoa2LavQ9uPMS39ZtWxBXIni2aBcCz7M1XAPO8Kl3sgLKOG3FHojV+tMyB
jujGYYvEBiC3PTnB1jSGnz2q908ceN1lAhcKS2M89Q8LchGbkgIB+IMj9/CX36T6mmfaf/YWOgAd
wWe4R+tUfnuAAZVj2Mmth020AqigBcAa0ZznYJ0KaUy4T1fgbVnmj4ca/UwFhpDbkRW6OSitDRbU
c+beLMeLtRpfvdg2yXdZvuzDQK37ENkdv7sZ10flB6v6GIdFPjUD7DAg4PHkCA4XAKROBOt9zhYQ
m9BJwoIQiaVq48EWgz8OOyMxLo0tHrQpnFa/yEBmfgSKCmxMEC0BIjPx/HpLRekLtzTtsNUocw/I
gKq7V4fha/bMSMCznUEW+m0Pt4kn8QvhOKYuBsuCGsHJEdvmubL40jMDWhvPZo/zScRnMfg5mKDD
nLwCOxQ8w4l3Cm0dPXRtPVyyeJ2mYqKg/ERdFLzb0G1aOUYrsu0mCPx9oEvYxsiBkWGtVoYksyiY
l90oUG/jxmIr0LHxumFaBSCittGBiLTddcA3cTztZtxK7Czd6Zo4lKujDp77GrnShVyUVYWXUuhP
/mTMhcb0BzEAQZaTzRzOiaE+yQ6A4yxbEHutW8iL5TAy9mXT+AmJ0TcpYc3MZYgnc8EjYy7p3OSn
YYQeVMgB5vINUt6CZ2RdBs9ei9+UZ318WGs1lXLBgeFTBsmLdvqpyaZ1D02TPwHK0z9hu/iC9309
NPj5n3Wk7YDWxp/ONE7pplWI/KQ4c5He0Pd7sCU5PsSBfsbYn9uZacEDvjj+mCTLUhFJIiSv92l2
yhk5iJX4LaCji3ienCQfFowsXQKfHsxPrSejcgaeeEvHBQlpGpP8DkdfNvkFuMfinDZR8iZwDgFX
Cej0ecGPuPRoD8DCkMbqWc4cg0ep2/oR/0/u1qnhZTt0+WkdRXclw4ygNxjKNYCvU3IdMNLXRT97
IB0bOWQbityKB2yCgRuwRGQXJB4B2gxY90dvgD8E4s4L0sdicJftiGNgMfMzt+kJzDCyxUPoH2yb
QSl1CwdaJKjxvoASvJTeqvUz2uDugmGiuw7LSIocWK8dT3p34oHwXhX2Iksv9HdeHc14g+v4Llgd
glSiTn7A7JBVth7JB8aEIGNplu/H2pM4HJrhWSE86YNKPzk33BcXC0L6PfOmfJvQSO9wLOf4meK9
w1J3AjznjDMYfS1gjxG+98IG+jwACoJTq2XvU5J3j7pBTTj667ShYCAfXZfNT36Inccy0b7fFKL3
CDL8NLEbzUDqgvlIgRedReIjVyY71at8BhhXfLaRxnNo0rzAy5B93vgRArD7sbksHYrUqo6UBJm3
7fcIHqMvSTAsDr81TK5kkjDjuN7yN+YMYsmTnsd3ceN51VKTunRLOuLuT+bsJko7vE3wBE53sWoH
oFAUUd+zobTqkBwl06kDMZ7Vl8lF2XYVsbpRkIdr7vfijGyL8Lvpcoyh/nwHQ6Q3n9ZmwJqQitBe
2rlxe4br6shqzaqMWgDCewmTmgxMZZulv8Pas/j484CgiAQD5DCvPxz4KVU/5/W9CCQnqOCAyS7q
bmgPgAs1MDh4ZNzUvvGTgi2RT+/cSnR09sc+fJ5mpFwq4Gaee62iti3wk0WcdM4yMj+BCT9/t8uC
oyBJVhwzwGpfnNGqfWmETZD8Cyh5tAd/GO8aobAY82zCA2/mGhxdXqOqS4bQXP68lmWoel4sSua/
h4bmp3zM1PeggIAcC0Kj4LljPn62wYo9D2wrTsGIMWuw1EUuZ8DXneqZAbSc2suk5qwSWbC+52Gc
ATVD60vDE45wkFtxH5NZfJDRqXOdB8t8U/nN5c//iEoDDySLCf43qQVBHM66Cgil8bRUo47hMvcY
NqjKMbI433KJaqExIvkCm6/7nZAuOhhQArDqnPDokHFq6GY1gbkAjiI+ss6Kd7V6eD7zlCGDJ5gT
/BIyYT6sW/zLgsofwHWJL96CC1nOWuYBMOm4h574wtfjNC5ObSIfBxO1Gv8V2Yr0krNJ/fXjB5My
R3qH/KtV+Zda738zZtmfM9j/vul+HPnn8I90sj//xF8td5j/8WfHhrAbgAPQQqN7/qvjDv0/bpFi
0FERRoPc5pud+m8td5Thl6DfoHhCMuVf3fjfWu6I/JEEkJJy/0ZPwm5u/q/03EhqRuP4/xrLFFlK
YDeg7YeWg7gj7Kb+Y2OJJsnrWQOWV9uBhfsRLj2HbDOOzuvRNUjZ1w9YQgj4lbu2gS8zDUUqNBCb
4G0i2dWLYGiJWZj+9C2f8wIz11qUK2UN1jUnHzl/eDHj/NPYvrU4CymcaKkjTXCyvnHefmbc3GpT
OtHmuevRDp1HriNExhHew582JIT5t+iQPr4s4xikB7mG81Om1/TYIZDvQnSr3KFFFs0b5AxPVIaL
mG4Bl+UPYELj+tGAtEqQjIdg5D9jZAjoAVDXYa1PddqhoKtgMzT+iw+2bn0vM9+KXZT32bAlNEeZ
I2ILdCV+REEMpG4zfERIZ0q2IbaUzX6AVSvH1j3iyzY408VcOk3mrnJGTq5gHvicxRDgTC4zL/Ng
oU1W6m0pxR1QDUqt9IyjNj9zYviT6Fq3bCep1pPfr2MINjHc4gX+Ce2PeXbzo4WOGQI6gU4KXd6A
ixtb2NmGo1ECC4x1qI6BBw5QkxF6S5YA7Gzpz1E4ru+CJSIBcnJK201PJ/T8sfaIAv9ER79aO9vX
rskqWueWV1OrInxZmlx7M40nLILCvjfNCa1L2Qb0G/S3juG29x5578e26iOlPuse3Xo+UuDg8Lif
GhBR32zmF6mUJWRRKu5CXmPSW0MVPDKcaqTCikT/0qCeOgiR9WccZTMwwkiGuAuGWf+kxNkqbw1E
AOiYXz4EDFpIPnCs9wI4+oDmKjDAPSIToQoCHaMBNewHLH90KlNmalMK7gT+OavJflNUoD6IttRg
Vjp5fbOLvVSrirhQ4bgcG38zocPaQQtaWSE7bE8XuDDN2XlYFS+oa3z4FnKm8yLGTCLYagiwgN2H
3dqWVFG7cVIgvM5H6ysxX+rQLMQa5WEf8vkRZlJPI7EhG98mPUkIJhm++4KGgj8QFUV1OUdLh0ou
TYb7sUUxVfgm024L/WZ6HmTbfmdhG89lR9jytjZtI6sZS2zPWiVpXzRTnWDnQ8rZ26NKinmh6ol+
53nTvEyBS5sqrE047pB8hULArFb8lor2WcXriV0HAFvnggrlXeUQs3TDsOMMzrhKIAnUduk/kIPe
3W7nER9A6I3Bkc9MNcUAKO93PYazPYGxtYZYpCTJNWAdfUG8WjSVS8IQCNkyfYPd1BCdLBJoYV6g
2FnyPckesFx2W2qeefwb+6QUbjWNX4OUkpqoEOmynijIbM9tz8bHSaf6NuRW4aEb8hrEuCVSb4gL
COZTKrXdL+ByeEUw1PkZ4FcggnslGepYrid/E8Hw3aFsTMBL8ARafTZ33YIx0ir0XYgrvStS7alv
sXrrr5FMrj8Mc5fTSywkR3BP4Nt6k884vX4Sq5QquUrrjzEVGMTXi6MDDjjU4mVDePeVUR6Z7RQI
kaD18dKX2Sw8LUPwizVqpnHiG7kE3QuKdItwdfQgbyYnCHWeHMu+psGis0PvhvYSoZZ04yNaddwC
VY+6xQOG+geNUX4WNu/FczovgGL7a+b3W68Om99hauCp6LgY3xMKhsMdyNczL0Fnrk8DHU22FXHg
IKAlYKdvMIHwsy1alQZxtsiryMoMu9h1gYCE7IWEXo44EFSyahsHC7+/vas5hidLuK8NC6OCBoZd
pEjBiSeAQF5rLAsipgWhmRc5S/qeoOgHbzrKc7rHF10MEh2iuj6ohoS2jPGBQSIiuW0BRSJjU0Wy
7j+5v5K0nFacapXEKxyVwCwyhDmtay3LxMdMGTH8Ul1B1WW0WOoxgdm2wWS0jBhisYoAVf6diEZh
SrzG7iutafYyhnr+5Xjmzn2KCVepcgplEQUsMHBjMtYlfuD43pPVc7SaOO2eFCJIdTWFkZjAWAyW
FK2fsE+r7mK2W+Nbzgqz6TBVKDQZouOmpY2LMB9qvsXmC2dV1+TDKz61BQQ0Otbf2cJiDERit2DB
keAoLVN8ly+jHECBbjNcNdw4cGXnFbPVnVCd/0jdkJlNxsk0lIJF+gDIcDhWSWiXRwcxaSpMzZQr
7LTQt97X9CG10wowN+dLU3Bw7FHQmtE9RGrNffi+6TrhdFrdd0/petemzEMSs1WBKQNjZw1xmM9X
KOuhKHGjpu9yMOQjSBCdVcYzFIqiWbMph78zj9408oQePX8wOBVUi8c1XUS6X4NBo9FCWSwrmG9o
sm28pJfliszftgQYzv+EOoS2VUVIGyqygUM5symuGKdlpE6W9oIUZADY0YPxAInY4IJpoCFD9aph
HLo6/AdvizsLzbhFcM0LLqaxu4sXjcU3lN6QQJqWeJt86mqBrH2lEXeG+1ZsRzrZpkIsgcZvhGng
3QEfzzciibz7nMNkA801w1PDpQDgKeVJ9nsBPmwtGoROYMzg9Fwj+1zpL/wddb+BTBN+0KhpL0L7
IDP1qwjxfjUuuOMGqmaJ5JK0ruosbp9yNzc1HnnY0DfIOAeaHZk56ljXNiEFRfpnWja2x/umA7/7
6WLD7qUJkU4TIXwR8OgIn2Il2DBfA+A77R3vgmXHEMcjS2sSOI/GDC6xIq1Dhoh6eKpM2dC6e4c5
3bQVnF3y1GuL66tOHdQvPns4sC3oL29QPhyiA1pFXsYuDyCupaEDFH72nN6q9balNlnVRJvItast
DBCptuwahrmpjuzg9uMgUl4meGlUVTdr/IwgK8gEssHPH3mhTX4BnrxdNigb2+hkQpAfN5gwhnoT
Tx5M8yt2LiAHuiX8qT0zBKgg6uxTdZT+mI0O5F0XpyrFbd7PHHlCynvsg3HqqiZrEsTRz7bV2OXB
ML0I5aKvDcQjNKWSe+kBFpVkOU0uu71KNhCVwGXAToGNsPCv2yX2S0g01iuUXYLHFXbwR0w+ux9r
ytMZvnrFdrHWnG0Fz3pVAg+Lp5UbhrUNqmPS8i0ig42/hedw9UB6I408Sm5buRUqixvIH9pLgKm3
NMmvge7RAhdoN6P4iLdUD6/Lsk6Q31jvY3szTnjoXv2JG++n8WcHii/6dfls/Bql54xna/g2S5c0
m5hwKCp65HP4P4y80HL8YzcA9NPtZx+jW4GhMLn9+n+Z7NYsRO/JEAzI8cvnaOraKh9T/j+Yc/5p
awJNRxRkGK0hgwkBp/hy/2R8yCcxKFR7XSUiA30OBGHzFKQzjkfUjGAp9kEoTomAYFhagloPcrqs
6rSd/hfN6r/nnBiBOf9lxHjjeP8Nnn3/yX/93/946sfl1z83rbc/8nem9h/w5SHaEIvFGICia/17
0xqQPxARA5MTmNoANfyZ0vb3pjX5A+AhgN/RmCK6488R8t+bVgyKYZFF8wvMFzjcyL77p8Hw/3dQ
DHbjPz6nt5g4dJ0Q++CHi5FK9U9GHYfvANjluC2t8PkrAQz4J8km1I4S3iU8UNSDCG7pYrNNO+RM
VJjO8bGMXUTWgiKQ40stsm8RqDON+8bi6tiQIQ3v/QjVTjXHEf1SdGhwrafOgxLWLHbv9zUNKy2U
xGIpCZEcYYN2ooilm9qCE9rcYRtbFZC6d5HIVbgbmq59odkcjBtc9HOzXbmscTBGov4MBcZlCOO7
oc+Ei1IM0lAfjZUbjCFVCxMgK2tI+TCn9GTCUMZwAJs7UncPmt5GDWARqmDfJPWw4rYk+NYHFiYV
DnqJMVPm+jsyxtOxo4Rj2CbX/MfUZQnmRTFrB8xV+9wdTGfogBPQt99ToIwuploFn1jbas+YsK0n
2ZvllGJJ04Jho3GlKDtwWsyuwW0PQ7KXboRFyX4kaFnyXaoX0G5QoKlwg/ST+Z1hKQtz6jBZ6F7i
ioPA7Zh5D10kH8lgVF9IyLJ46W23vNdoqfhGZfn0zmkcfaQBjV8xiF5/dDKXD3XSLmj0TILiLZ5I
423FODZDKXFTEpEjGVYrnNgg9eZuL6Iey/B5NpbzmL3mFAm4DSuIRzi68XYLzbSQwoM+8M7NZYr6
Yy3Csra0avJoj+9ikEmJdIiDYlO7yaPKtuEWZ9Rn1gxXPziNWJxYMveGJaFkH45uvndIo87hewxj
r5wx+UZtwH86L3zJ6jYsYwyroKY+xAhqkFafg3jeJdw9GIjrfp3fNV7w2qtfDK4CSV/7pP0VoUmE
E+291cOJA1U8uOxBzyBye+hU2voQ3Ca9K4T+ulHvsusRmYeCYbW7KZJXvH5FsmaqIPmww3VUBiGi
HdO70XQSHT+mhci45FPYFFnd7OZOnOAnwKyVdBVL+Wn2M4gM6ZM/ZwdWI0b4hip9zuFOeILoP35h
QnwgiMAqstWYqkl7j2F2jdnUkvbVEAWbZfXTpw7D4aUUcwMdxEPC3GYJrPeOaLK2iKT+HXbTOcnY
BV41cRxihTjAVa3PymbllHZbXWsE/S4ToK0LxjwpIh7lYc5PU9hW0DEvifIx7HeVi/I3DCB9e28j
LN6BXBhBffLfEOO1CWr71nfRhk/4TFPU5vXFYhjs0NbC0oIyETpSwhFPixlQ7ouC+aAQuh8AoV9r
Nz/BdLj1kHIn0JdKAbkCQ8SV3fdJvM1yWfopfVBICMdhWUU5PAEz7AdZAssF5qYgtGNacITqULgB
JBIWnzKFQTp2xnt/2Mek05sI3wt6i/04j0/ae2n6rxC2CJIyyLXvYcKAU5NfKToLYCxabPLjlS1z
s4cC89XANSFos0nt7A0FAMQfTcSLm0CTNk9rHjxLM4w7pP8ibTr/xFN3XLjFy9GAdCVDXnnddc1B
tm4n+ZxKeDb91YQgmZIyzcSVGzAskgH5KMlKiniA7Xs+LVGHHaUkLzvDthzFyGFORLUMbhd5s6nq
RVYL/mWJD8YuSjjNwhLOyV+xtkAmRToMr+0Ur1VIrCxH2l3aKNvUa38yXO5vz3TWr/Wujru+wlPK
twE2to+m1+bR4MuscvlIITygsF3OliX3xHVv0DR3SAyHLyL0dqrTh9hlT9zZclHrFj7vwjnEnrZ3
ee+2Y+9BhceTvKj+3u/bn3mTFSpAdChEtxhDPQlKByZnNt/KFLluy5RsXY23WL2jL/8hudmnA2dP
wyp3CGSrIk6umJRiB/sUt/6JdtlOLP2zGdN7dIRRXHQWzVAp5PSUsuURLoZDlCFQWl08EBXKlj6u
t7pUdnfD/LkswwzDiZ6e+tSdF+83LIQvlkyP4XqHYR/gIVAQBGolcEx4XQ4hyBBrR+D8X82RulM6
4jD2cC4HrH1wTJ4c8099bPcYKyM/CZsc8toIaLqJd4q5w3zvvg/36CkxLcrSsht5W6qBF9FC0ypl
ELHYnG5GsHy6wq6YSxf5MoVbJkVWEYEB/QCJuHSMbHVY/8YKzIFl3b5d0/o4DPn0yeOkw/gw26cC
Wu8Chcd58D50y/ISrRirNDIjsGjAhrAZuwSt+LozbNq5WZzmPtrFmMjjnnXzA6Ssk6q/pt4/wQ1Q
ZljTnjGf7DrcAAzLhhoT0ibcuU7/lG188m1yQWNQhMRto9VsYwFvRfzThYfcDQ+pgfJDC6cuPkc+
s3+MMmDZCMh6otnnmGp3ReJFzSdxM1JNvHXCVmOnHjpkdmqE/cNNs362Qp3QLfyMmPjN2+CobQdR
NXKVTSLM25CFNs84bc20TTl06mGjafK8Rn34lsEVX4bpyRt6CO3iAaIUjt+R8Bc9xR9Ylwzxtn2B
4Aw1Yf7pJr1dlQdTm4XjJEbgVobeFtiRDIpNtCU95PF6Gt/R6ayVav2LdTSprLvkwYGjx1M+w8s1
wkKMlBvcYJaYPeEOp2D72SbTZ1hH+JTVg8vCczibvcRhjiwGV80J8OYpPdHcg2y+5nua+htvycvY
b98nL8WH1J3oKoOr1+Ovt6++PyNmGnPS+N5NWDf1ZcxAt9zGiArCXXoTyGO8nXGH8gazUvKuIMYc
J2cOyRqfTTr9jnHDIb6jq4wMkYXcwmmx7sfbtdrBwpc9BNNbBEofDqYXZ8IjHTncb1jXnetLRtM3
w7qDzPMtB0LQmJ+IukRA2WiO0kc2ZKwxYm92krR3LKfPTAtWhAbLWo5tdYQ2WDcNdhWGdTMx/w1R
Pl98GnGO2f00qXs9B0Xr3Rah5kNnMzzGJN6SXH/TBEvecdyeVabvxplemIhTCQuGqlYbPCc0g/be
LOSApMEVagL0EhWfKKkPJD2qNt7h+CgDN3lnhn9fgnzYLt/pAEM9OuHaJ7pog41j32MNgBWCMSua
jNC2OM5d88mTpOgX/CPtU8/oVnZxKbsfhGVjhcRkgPGKJbePWQJMvf1BwDhtYUlL3HJtFduwaCyH
7iMG8tA4oFZMi4EHqsHm1EP8aZOh9LM9LKLfOqH7EId8twSnfkRly2nVohtDemQJoFSZKrKNYXVB
sCG4UZgEe+biBRBNYHMjoKnMWYK7eXxNsCjO2g8n3hqmrCymlj+0HpQvaOVrEm2phZbQjbAJQ/5y
WNVfuQbWdonmEB9bcpc1FEkuXNE9gjsOLERk/IJ/KEDYWfo+yfhpDWG7jAXu5IbtUZlAdg+KOgzK
HrbnxtkNrb90pGwFzONW0O8ljCpnUemimPTR0t8uWEPsFr1/ady4Geql8JMEj+iM+853L+iNNg4T
5W02XVeU4teW2aRaWrQaTsQFhvIoiCVBNHb4ushfXkR3dnxY/CMX8yavhyrvVQHIxbYXPzNjsPZ9
SpdPM25snmFnP8YjFsBNgfbjVx0vh44/wMR9F8/jUfk9fQ9QBl/tStwvPYsKE/TNGKNBNq7H/GCk
G8yomqLTQ1IMS5uiWXjHeB+V7nBpgSoaZDi/tpgMHJD5WeYhqyb8zUUDGbYaAozK05k8QYFDUVQN
ndyvMHNCfigbWHB2I4s/U4VBSV602NQzFtaT9FtBbbWe/xxDjc+dGCSEnhmXcn/bIp0hG0Jxg/9O
/WwhyCJU/XvWy3odIKITifukjjCaq++i9FeU2R8ShkSLyrsD9nk5sqw52yDet1bH18Ho0ndHDEN+
8RTFyehVBni3okaVM+RoFPwQ7y9ejLp2eyxglakvN3JiGKGHRZg0hQKVRjfhdpXsGZbMbR/zQ2N+
rr3Z94ycWQNMvch3qo93y/SL+sMmbkmV1F/QsB5mssINiNhGJDow3Zd0HI4URIEE4idrhm2wPKp0
z/kjvtccKU6s5E38muAS0X16DXNehTqAsW04Mx7CeZfu4VXauuU3adE6hPZ5Usl5of4pwzl4H8Hy
CkWm0ut0CdhYMs6wmU3Ypm8IqVTgXW3SfAbaKyTE8Sqegi4syNLO0JHh3s2Rwe1q74lAthNpfIKD
9YexC99Tlu6NFPWhSyjMJc4DFUGjkoFOGLD3Pn3ss6XqG78MurhKPbgy/bifPskA70uaXQbYAnl3
F7DpUtd+ulkcTOLgFdHhDvwbOEpg5RNTMTaalkFit/iNvx0NECmOEDJScXjmiqbz72v6agecje2m
JT1CvCQ7U+eVmHluJCTfHaBErGgBUy3gyfnRZDiqw2HaO1R+HA0w9T8x8MPbTXpM6UI4/QA4MWh6
n0O8wBythZ2CvFoD9C0NACF9iF4PjcspnPBqzW27b2Ot9jki64sp7p+4ZbXcgHykcK1ivBCB3eCw
0LYV2J3Ypp3qkJZcTzcX03wMU03Kno7eLy9HaEMbeKeuk1+wgu4wH4nx0ZtdvpJmk2SNraSkR0bq
CBmZUDZLgVz9m9Hv5GVykwLks1sgVSbrUmhDjnBYHiJsT3Uqg09tehus3XPsxFlkrRZONhSXFwhE
ufqENWyXytCrYMANNyvWjS0ryZo71OzuwChZHiVhSRFig6ddizTd9xh8DlOys9lprqOlSAGVDFF2
RoOfgL54FWqnG2DTMD2Bs/eQWP3btYfbZ6e3LhP4S1jUoigJJ2YdpvOJeW3gDlLl3Gfqo5VyAeNV
1/PvOozqECaolbECAfpTvYVbGOvJrHM6w9xRwCbkGe2hmnI5/pBdR4vyGArsw02/pEUfzhw/A6zk
IVSodfX9AHLhhMMiMOfZJniRPeKrO0EzGpYc5eh7XQeG7mlsan+XYFMA3lUpxcPCjfCq0fXBqR4k
7pcZL25brAFMahsT2PQCiz0q/ohpOMEwDgp/sCClyUHNBOn4iyJRs6vHET0PISy4ohZCewuvDTrK
LnfNO+Mt/r6Mjm7TJSKf/kLO/kvGmX9XLRIy8n/vn3n6HP7P+T+5O5PmvI01S/+VXnYv0oEZiYiK
XgDfSEoiJZIipQ2CoinMQCIx49f3A0r3Xom+JZWjNhXtcDhsSyK+IcfznvO8jzqrmx9DKy+J+u9q
JKEVU9Lwj8QaAuILqembhca0/qDTjQtNyUBFJpP0r9QKPhnop9ToQPptDcMkGvM/1Ej7j5feT5Is
3Hfjzd9QIwm5/KyZ072KFBTgGscFJ0VC5mfNvIdVbHkTlz7fZ67U3pwdA7nM3Jw7kl5LFxyt1N7H
G0NfjO7RbLOzk/fqgDHxtoRYMdTTDWcp7uYzxlbduB/p4OLif1mGvZBdSQublprkaOuzV8YTkKG4
3HXt2BxSshiRL+Jn0rZOaI0AepQHN3U2/K++4ug3BhUG6frep6i2G2eAkN5g3oyeccK8yyKPBSMc
K36P23F0HM51+3loErClvYdK4MS31Wh9i1j+rWH+3/GHESd6atSisyTt/+/xudn07O4/tsf/63//
/J9Iy99f3SaD//Qf+7rP+uX98KyXD8/dUPb/GAfb7/yv/uJ3Yf12UQjrT81Q99tPS7Km/nE825Q7
8F79ahrg8NwmQp/V/+t/H/Rj/fT8f/7NT/ie5PKsP1DnpefRQ2r7x4Yv+57k8uw/tn5ENj3rIVpu
gvs/jWWm/MO0qLhgKqMRAcaBf04KfgVHGXIbaS4KMwYJxX98GNyzFg44v5LotzH/L1cZrHCPLtUE
EV20Rroe/4XlNBddP5NS3GWktA5KmU4o6vmyppYu58o62nX2O8TfC7T79TOpBphQpEhf47X7eR7a
LlX6mVLjjor4dPI7hL+u2FkFnlW7maNk8jH0j0lOniSod+SS0mUuOdbzSnzylMf+a2Yk7qkv1gCN
kVqjgaHK0fUbvzB+R+Z5aZvx6sVKOsnguCPgjHT6atGwZA9Vne9w1zX+x6RAaplHWb6RHIGbYKLK
Om4StbzzSlfs/PZkGEt9xNVEVb/DVuUKMglqwDPU2vJLkaHj6QxRsBdQLlojJMNk7yyZt+RwxK5o
Cvswo58fk9S/sBwaNDp0Gd67U40JCPnLUg0CtfNnBUV+cwGdqcJdai/f2ViPqljBkAomFck2vnDj
xv2WJ/1bS8KVeq5vev383L99VD/P328z9p+z+3/GdKY8+qvJfFfox6x+/nH6vvyJb5PXwflp0auY
RidEdQHrk+b77gm1/tiCmTJw8XdC9t9Q+9/La65F5c2jPQrznV/En/DPues4f9hw+ckXg6+loeLf
84S+qgFTlLVMk2AvMRN6R1HK+3keVVBwc2tAWcoLK7hI/Ny5KJJOhz98Ht9XjB/Dlf/2KTQi4S0S
zqBLyc9P8TMlq0yt007EGQV4I8cyN/fV8uXXj3m1OfNm6E1KR09WPNqu0Kb558dghsOYjRiz83xM
Bm1qcGGsEnEKcEJe+EPd3Qk8QpcQZPPhN+/wVUx6q27zQA4uWwsTGie8znzXk2owq9bjzk0bM/5c
to1c6ffVypSeSYQo9JtqqbFR5eRH5x39/JKPvanNT7VFnXCXVsSUOI/b5DoT4VsJ6xlxpHfVYJjz
3yOMbC+Vc1SwrfqY3PnmXyVd0UIxFgzGuDNTu//QySyPucP07fxtqv+nGd+f94XtOXBFHLYEvnEu
i9vA/9FfkHfE3iZvnQHYFn0XprY1u1fcANrprWwmTyPID+OaP6RBkv2WhfmXISdBLFikm7e/qQC8
4gBQP8tN7kly53cCeSpd/Eu77fXh1yNu+6j+tbLzFsnpmvCx8QAxJ//Sjq8FbhAnZmtSS8u7T6Mn
ufC7tvroZuvDr5+0vd5XT/J9+vHhHn/pkPPqS3OXQCGNGHRs5rKEH9OL3bAdY/ie8ywuy8JtftcL
4t98grSDon2RQYc2ujO92rWygTwVpSkkCMptFJ/HKZq9Rny7Cf3XBwkLIi1o2BYxEeCC3+b0DyYU
WjI72sl5im2o+EPuoZzQNMYgq5bZZ8toP9rNUl7/+rP8y8B89cxXA7PKMJw51DTYNAFg4VVedyb3
fIXcet9Lqi2Izf5vOIB/fSZLEs8NICgYrOmvTAzUtnWPBdHimSK+GIlYXpv2Ol8UoqF+7eY4m8Ox
pFvsbybhX8eNtx316OBO+IBD4qv3CnBEcDLorV07t+UH+gikj+UaeyHLLwbV0auK32BV/jIlWAH5
y+TuBjbCctnUfvxCNyBbV7auS4ZFqiszUK3aDbgmvV0rc3H+9Tdpspb8PDGwF2Ex4UHwUemJyVH4
5+eZTasWH8fvrvPicjwO3ZrXFyoX/Xqf9xrzd8KbjA9JtVr10epLnNxWvND1i4x6cHJN3ZqPczlz
Sg4TbML6olOlTC4W7S/YDgj/EVq3F1D786yok+oSXX1Pt+7Y25OQq0ekodlE6/C72T4Ng9+Y0agp
kIWWHDIdVTTXVlca7ca5XEbfrC+mFaHvXq6zj7E7KaNuJXhcpgGulMqM2bfqZLVOWOnm/ouTtXOJ
SISSQjbQa73TaAyBeZF7sXgydUWgIcuEemiAEbhnLx9RsgM39f0Qi+RYR3HfNHWUGI1L46qxYLSP
WN+PGdlb1FVUa5TakqPl25wwFR4CTKPWMRFufj21AdLVCuNkxJs5pfahtXz1oJZCiEO+5q4Cm9w6
8o3jCysjCmhIFZnaSK8gNZn2yUuM7mNswEeJJL0dNFn7Wi3JE6ujMxOXthJrSdFzO2y/oZrw1ncA
CHznrjdmgpiqWVY+wr6mNN70sWXtDa4gdB3nRvZxmas6OQZlQaFsbkrVUEP0S3254iM6WRgtxN4p
/FhSxHHi94HqJ+NoLGbwOZZ+T9avWcbWuzSmSfv49cpZmjf0cDXN9w4Vre5YLQu3lhUrpoK0vTYo
7yIo+uk0r8FqHdJ5HAXl1NnLQyG4NN/6TTXXIW2SCVmwTSQTfSx7ShI29HbMjhae62siyvV6Htve
qSLTKPn3WHtOjgxMYmUv89q8zwEDFLt4KtzLruN7T3GhCqqQcZ4Ft8nSUxNPiPfhmFNj+1HGmuhA
yqUX6R0ZsnjnqlwtBySS+Bw7bIBQddOSGnuvvBut45QAhV20zSXrOoeNSgXJgm7YWZufs3YfNYm6
JmqlRL4vlK3kAxVO5zmuU8I8FdqYeTBESf3YqoxWhHM+tx/H3ha3ltXOxcGmDjHRjhMARIjFBy8Q
16+1CbFXE2Pfhs1XRn6TRV6jRgy2XRx/LIaxRcHwBo0BEy2FDmvKYlpkcZJdgIqbqNeMvXpf0yem
3ovNU7kTTCKbaQX160irkuS+KWvNDykESnDSWfZm8liw7iejGbzLaDSeh5XlLX40E7NLkZ3HCv/x
mkLxw2Vu/hmIQVe07UDGYXhxTYt4Tv/kYtA0IumXbEbYlzcdV5Cy31WTTdGa765YTlkKxfHQ2XTC
PCy2xJnkOtY6XCkOVtPOT0tFt/WFeXNbiSkBweR5eXbAppqSdMzs9t0SB3i3zayvPlGCNR7ESFJC
YtZ0jkNGbwy+8K7IzpqM0BwGgbDknQUE/IKpa3zqp3FJ9loJ66bukjX4XFiLpEqYOq5IwRqZOviM
U61Kr+3OwAoWjma98nMqo+iqMVSx21IvHZ2qJ/s+6Xtzawt3bfuD7i4z4uQ3I82Z0rPRaKucQvzQ
6VJERsGmfJAw35IzVAeDgA4ecOjmJae8g7aWzsLXlPndh8lvLCrMsseqd6pWCrOoZFmh/8xp9Tvf
ijbL6xNzsy73k9M58jnx1iw+lJxN8wh7TEp7oEXM2PKmiQpCKXMOAn0xDNBGxhSPTDtNNaWYdTwm
TmZ/9jXbTIR0tyZn/PPF+y0BhJ1/Wtf39jLaD7Ps0e7J/pf7LI7HbKe06D+h8xaXvaqmZ5PS9Nc0
N7R7JFuWXw1jserrKSnFY9xa8jNBdv/Wl3NhRnEmt3T/nHbPGJina8MZRnMXe65+zpPZgqrJv5uh
svu8PYBjCfS5bNYCEzdm350cA3qdFGXjewRipHHEqphUJ3Oq63cEltedSDZqO3G5ZDiMVoYlPu29
yQsnp2kkNZI+aC9MlTebh6dtbjOT5ZOiGmnvcM5Kb9/1xSTDoc6bT76LXS2sKDSnp4oLCNYdC9tg
iGAhnmhaM7ikIfzqPlgafbvankI3SWcj33Xatp7nAsETDERj9xf5Yo0nmVAAokbQMMvjXpanBjiB
PndD7z1OhRSI7ek8PAAXtAqggYIeHSpf5neDo9b3ZZcJTR0+8XkTrpcKmCW2se4rIyakZtal1UQN
L/qZSE/+aBc5cMUsoJMTJCDld7vSdcopGldLG0cCEHZyaEQu39tm2erbiU+F0tRgj48SR9hTyfmE
g1U/4ZS3xRSQ/fAyksiLWwxvJygEkvrG7BwrwnUUWvMu4Vus2HQwfKcPi8v738G6AgXM7mukkTXr
1tqlhaZSmMR1cY3RpdW7vusXeRqrLccV03CKnduHgLPr10x80XWMkjIJWH27MZ1Sb18sdv25t/w4
eIcgVQy71mHvuDWWkTxTFYzl23oaTHOf1lLta+zRMeJWnT2nJVbtqBZ+lxB0cdWTV2PWORRDLihr
8ol+zenXLXYx9koUJa92Piatrce9S54jPs5lw89T1nIVS5DNx9YPVi8MliV16WDilfcWjbG7A3kq
lxssdhJMWqTA1yjvOSqHRJLd9GDS2hyOgTnFxD+CJruetbJTeK6N+dglRqlD08hweLpF4U2htQr5
WJZ1/NBgLiTgSMpRRbEz23frZIqFb9Ykerj2Q/MoRO2VO1o5YTybtTViQc1m8hCe7ubP0sKLe9BB
pj9Q41xTWgrYaohkAaXmWGN9NCKllD/vXNcq530BXPdA4ww8DkrG7YXXIa7vtbkBSxyOOl8yFsMP
kk25puIY41gcadXaHXS9BaN6Tl09Hesly6WZNjiMMql9+9A5q9GfR9GTfoCt4nyimtrZu2JY8Qx1
iZUP+y5eiHQQbSAuxws01tAvrO40F72+XXAsGOe4LgcJ04hVk7DjqqAUJW0tdhl9lCMbdEn6wec8
KnZTXKiCgjqElB1BCnqKafz7B3wA45dcjlTQkyaDpie83AtCD0wUBuLME3XkpGtQEQkacI1oXSTv
ciiI06k3BxrJdGjEdrg6yjxntcJfwYPTLCJrNn8qYVZgFqiqdDxNnt9/iBOn7i/wjWPUDyYn/ago
OWxrHo7mkPZJ9lWrhto5GhNw+JMPl6vf23nLwTczu4wGiPH4qK0pl3tcuNLfOVgWvsZVjoGkA36U
RjCVra8jayNO0yG4MCZ4jLu5U/rjaBvFx95KbMVqEjOe07WiuBt0W4Qj8Om2kzTe1mprWPTHqa0H
9nZ/UF/mJm1uaqgDd51WK84SrdTJb3reNOwX14sKV2rCf1MS5LsF2hmlYKdgKy68Gg/CmHdk51Ta
kzw12/sO+IdFncaoLxqAPt4uHUyKlYLg00eRFmoM7SWhTFyaazDt2ZN4RWw4WzAJWcOIvM5q1d7R
KFLMtAAogV97Ew3MHelfWhUXozCF3PZ2LYTb7NC1NJyU2XQxNfpcgUPN8Y2GQ73RTZF0RxVcLCQ0
R6yunndT+7NTHJXp1m9dGa8PmpNdvqfKzvHQ6AIOclaWO1CP1nY6g1up7+MlxrtbNVX1jq8T/9WY
y97Fx0HMyuu75XO61rre1WTCb/oxN24sa6nv6PqE/8+mIe/zmM0tBXpMEBAzZwJUrSy0YKwt8p2M
+26OAj0nH4O1zUB+tGUTRByt56cxrep3jj1vdw2+WEpfa9Z1+3EWKQffZCNwVUkqWbV6oz4rmfUc
/N3GykMFfgLLlj9b98IZXKCRrm4Ii685H/6YNzVYI4+pE3NQfb+yQpJHHMZm4+tk8c3iDGwi5Vwm
eM4dWgFl5qC+UoweMlypc/uF0gKGYy+19dWUx1wFsLaBNmupKOR87oG6Ma1KHfwmdnBCDKvw9tnc
2XqXJuTRomz2pk9J4irMu3XrvhUTa/sOQ2pzk+OTZ3FWGchNJ8FfGLYxO/xFbFtTEs4sRXejytMv
lOsUDhVwF1cwRUpwUZaqPnUL8YVjT5T5hqC1J6mpN8PnXlPQCUUy2ccJH2a14ywQf5QMhOJM7Jsd
3BgpZ/dxbnLyH1z/DXICEqSWfXZnMnewF2S204QmXE4w5mvNwj4Lx/BDvJtrTrSVMcnBy3G+Vt1Y
N+Fgkq3q062jdKp000dUdDYXEo0VmSLTyIIKxjwe9iM9vpu9sZaBH3VVVXFDqQyQV5Og1d9+FFxi
w9HPsLR6XWXVnHexGO5X3/CPTsmqC+lQzlk08aLToyYVDCwJ3s6t6TQsz+4k3U8VuRCLwEOurprY
pP6Kp6snTOfnNZwYzgKX7agM9qsuznFJT2YXvx9UyYFw8obpE8HT+hbYJ8VUdq/63aBNr32HIBiw
xGiD00e7mtsh19QYzZFyySTXQ6Hq0MqW9noO8rw/JCKY+Ciqflj2Yz71OsJUZj1RtpOfaEndfKyL
fDX2C1s/hoRSqOcUnBdeQVzJj9UacAGTlWTxNkvhrth4J0OEAyG+rx7wrQ9crYb0EI9kVekAPT4r
a5hr2HYZm5AuNQy/ucOPhsDouHHYuEVahBM9R7+Cu8OFVi+2A/hgXJcgbBycSTvwTXQ6za3FIrrG
FvWcinxMozRPy6PpEqi4iOvE2JN9gR9ccoMoosxZ8ucM2P0SVrWTtGFlWrisffg+Hj5ATu+hNS3l
G7t3modhKO03SWf41KEMxZUylZ71aJmVeDPquf+E5SkDZERWFj+ynfcf2p5sQCiVkeYca83c2MFM
w9smt4rkAaJC/IWDwFBHmW9QU4+Fx+vImwRWlqEZ+SEQDQl+vfBvhFuLu8Ev28c4Llf2cDtLbgey
JOk5jxtoP4Kc/M3McSmFJZm18duqLgP7GIwBP4djALrEwrXjT6tz0gflGuou9i0gNn1Jr/NTUpBI
Cnv4c2q7IWGApAq59meuoRwktaUL3kfB+eKopr66LfiiK5xcrnsqksZpL+g2TbcDo096zIUJx3dj
ri8pO7hqD804m06snesUtb5BXwTQAPaHyStak/Y35Yi7uHbbDwWA7Zr6v72yergV2K9kXZN15w8O
HvClTThqiqLQ7+t4pZsU1zK6A8U9Ky5GgiZTYSVGN4Hb16krRwjrU9D31hRZikm5YwUmTimHAQFJ
oZK8GeBtimPs+9w+SN6aGGCdGrN8pX1Hn+KAC89jTSUL39paARucAR3ej5q2AaEXTHKIcGSlWy9K
NyfpIt12j0y1lvs26Od01wKaPJPiDbwdifdx2PmEjT72Pibd0OlH83HgJEoPy26hsfugGJsXYBXM
5DQGxJoxOwhSIrAMYE9lS+BFVkEq4bKaFs3vcLmDSuoPD9OsEjfa3BX22dU+r6G2RfrY4hknG1yw
vF3qLmgEuLw5rahyegwsZxx4ApgEycyoU8892fHKRzssATZ5Wwc4va1CdW9BAabVeQo6GyfWULGb
9Rg7AqJHKe03u7ad1oPO+ibYO4lLW8IqsJNdwtc3HnIH0zUAKMbK3qABvHqgwmsSrahTv45mMfcy
nCsXgoBNKZGQQ2t2RzPvcP96bU51RqvYwmBVTfMdM3jFmdyhinBVdPOT5rLkHWrwDgGON2XAg3O9
+bkwG/uBawVxrgYOypPTe+6FZXozSx24jwfXWfx7TXb4CYBBUODCTYMSEsXkPqMPQwbsnYTW31tm
cCGObw1/Tj40we1I3n4Kas+8kr1K5s1oJu/YnxofTzTj9DiOY/OeKobhv5XaUXe9XdHRqTPaABB1
XTygXMQFBsS058jcdt2w68wOZ3brbzu8mKUG6tSamiyZyghqSO4RT2u8sfuwcWKBV3nmRfGMtWxn
9UaiDqNMnC+QY+IbPNo6pSgeG+7bVXZNechjc/kMswDGntmX6ElE9+3pVOiizK67DDVwp9cUI7hN
7Ng6ZX1LSN5jmd31k61qd7fGNWAJRMn62qJFVhYO+MG+1k03jCfyj5wX5sQuM0J2kDqi3ACqdieK
vLlbWqo1GLL7+VbpHkTiQNe0mrgh183T6Pd+yyRyXX83z7l608wdy7kzjQGrAkhF0G61ohTvkeHh
rIO++WZwSgEpECtfvJvo0+eHIiCiJgd/DkJTe9UQ9mZcPKZlbCEbMAmXg8hcwG5wqOS9UQXgYoW1
bd74fkYe3MA0IFFUeVfLCsjlVDpEGRlEaXIfCOSbaFiard8YVM8u6jLf+ZNqwtbRitUAIIJWDj0x
mzLHI5hmHCU7TL2k9kzsgY0Fj+3E0jw+yKr2koOxuDUnbQNxKUwqNzbDcq4HIvZxq+6btmmendgw
b/Ja9vHeG9KJLxOBKhqsrr1jxRzfWaMPFaXnSomZnQX6K41Lii/WYmM7J68n8GLjD7X3DvHuh9hN
5jwaBi27aJyy4a0L7CchjhG03n4q5tXZi8bFVNtTlsQN/oKqcBF50bOqRmBBXwqV0ljXTh7sjXER
vOAuuPzH75eiBoKRbjyM4AWNEQS1dUrsDZjhbOwMWAZgNHJhxkG4OLG88/MNtKFfoBvdC4DD6Evw
Ac0LmANxHkhH7g+LPHB/it+kRk3cxX1BeuQb3SNGSG338cb8MILEKg+1JUCBzBsVxKGqypeWu+Jz
3Lsb7owPoYH8gal077+gRewmqK854sknmhOAHkmBltwbL0ASNcImyV4wJeYLsqR7wZf0G8lkJELI
rv8COClts3iinAw7khpKXj86OgaHUm5kFB/tr2PdNez2y6icNd73rY+IzBoJVKUheF+em421YuMj
/9N8AbCwx+jhInsBs3RiEsEBOq955dg+6JbCnDpj7w5NMe/aNgDvYm2kF80KIVgR4b/4G1bhjcPO
fG+YFoRHh4PK2Z6GkeZxSjtP9JWHltC2MZqs8GR9nxuZBM9gLPIKPJL7YUHNeTLgIqEZzb74knYN
tyHH9TN5xG8EFotMO+yc2quw4q6LeAs+kcuV29nWiYJ1CeSo9eQluLUWmIdSnEN7ZNnnIFgFK9Mg
qjdCKD+GHgOghkv6WnyByJETrMVNhnI/kCUNG8JMwEaCrPAJDtgssItLnCya4DPLkLuZ5PAnzaY/
0QfUv9joGn/CJEozVlDqAqyXU0bqUfL9HJylcOsIMu3WI0bHZna5oJFZgHn97JMpW4YJt7KpiSqv
Y/4CzOphwlnL59lzAq5zNqdcOCJDtoYo9F17FBRioewYi75NleU8W/WajbtcdfO7srVNwhOxTVbL
yhpaUreFMD/YKWGSMHZWzFgC7CCyRsKwiKBtAYXAi8gRdeEynZ+poLlXk92PHddRGwNUMqEe7j0t
NycSsoy159RA6IIQhy15KemURAa+4tupqogFWDGiPOwa0hCXytOZuxsC/OjnvqPNFRhN49rcRjWH
K7baXdsrc+TUYSMqJxR8J8o+yn0zzWVPOah2ccvborLSPf6RGPxpsTCXS91YJEuFRBeytYjlMU0p
QR6CIQZOM9QzTRlVVyJ7Bw26C1SORufHGIs2PAMmKwdIi43xbYH2iVkZhW3d0RCp/lRJT4hIBYWZ
kQqx9XtOIqKBE0Q359CHwnRXttwI9vniEjLgJQHyMqlNNsduXf3yerLabNqjgHiIt+liQqOcE0KQ
qsWksi/nlhaYa4EAELFl08C19ifv2eROxpU6LmDRiIoiVjhMqFpRXFbB1yBYPHnsfX4hBCbsn2N7
u4yPXD/fmk2G1zzGPtSFBmZNbPjWaJfHmuoGzRuDeLzkpuQN5z61BK5XRS48g+ID+MawY1DubZY+
O6sma59R7fvmwvMOHaRqgDXprM3IBP5AHlfr5ZZpW4m96fTsxsPKonBQvhFfZaXtvKNFUfNlzCRM
cLrO1T45qUKZBNln+DzlyhkoMsvca3YuUw4NvqXcdAhiJZa9CUj3g1vGgT4GwEq25Rv5PPQTm7up
wQX2xDGYLCw3YYSaEdKbuOD865tHojZGemugWfdPmcE57ACMK2V4V7EkRJHy1OKqUbWnj5zyqRg2
CJvV5ZQaFDax4pAlqy3Q9aFauI8dbC4Ql0urnHs2y9462aplo60zz+gOFOrL/GQ35UBSDBbJO5Og
vv6QFpx0w4ZlywuhyY0PVPsRigkqbeA364UCZ78Q4Uq2Z+eQuZUv92sz2ADfO/hxnlESTFG16D9g
SMo+dw0EUGJAG3eubUHQIeJzTB1cuLpw/YK3uFmW5K2TOIpUBqATcegQ/tND9UK3E20dgDZ/od5h
xByI873Q8LoXMl7FZ8d55IWYZ7/Q82Z7rT6ZLPJcLSQeFhT80fuk1TiUFAcyo49Gi+axEX2ben3m
yeWngMj75dh2yA2qMPKvVCeKhznDMgdAoRyeAndQ+k+uL/isDqmRgRBoWKyqlmMrVZ3PEtG1+gry
nLLWWjoi2XnlbNLPL4eUfYH61Qx77Q2UBoEskw3xAKPr0J8V6wNYPcaHtjM5fm2rNGVp6zTSql3U
SXxLsSHtuUtN+nFyyECFIvXbZKOUe84RPCxxA+6YUkTQlFc3KrELnBJQZyZacZDJvaGxJe1z9smb
Wuace9GVhvMc+EDoXCMvaUY6JjRKo/6uLuHcs64HKzbyqGV7WG+WzLTno5NKNt+8NQpqRbQ/W1Dl
PZJkjabKuOs5/KSos15a0lKV33QoysEWZzW5wbXkkFftfdGZHinyNI/dE7rL2JJYTThaPQZBP6wf
VQLt4tx4qcKsymWeD6r1wVgcxlgS6mtzYvSGz9TYhOgyyaCuxmiq0JTRunQHooJpO0ANSm2PTcWt
G7GS856GNELK8KaLaRpm/BNVERxixVZGJcghINKCP+8RAtMtPC+CprGo/q3DmX/UVIplSYq0DkEJ
bWLgApI5BFbUbIs0jTwvoPAQ+ixNAPchlgcKJtRpJDNPeZB22aRuxDptnChBPTAy4bM6Ubk47tmJ
J1LQQGoGFMQ6nqudiZqrkWoN8Ap2Z/ZLSBKoRuhoYKxfurWW06VwSdREU9Cr9WgOWR5cmJSv365L
b4V+7pfmoW5zDyhwQSz0aOUV4E1wCKQ2s7Rceu6POQL7AObgiNPM44c7RbPeqaTI8lPaeHa6g4gE
PydKGJfzGfSD99T4TfBktv20hmSCrClAWRMN+TKDzzvscSXAkFWGX925qPjpdVLMpfoqa0cfi27K
q3dTich/huQPkiCbUf33veOnV0hLXb9HPyE3bQr0ONI66PL1x4Vra4MMvnb+uRRJZryPOcK659Ic
e+fIXm54hwzKYkXuRiLr9wPRhsjJAsN6YyY2R/gVXcs42tQM06tZZ06wTx2/VQ8WW2J9bQuo++Dd
MXVESBaofHbmtd8cX3/Ldfz/ad7GxvH1nwcNbofxsRx+siZvf+B7rsD0gz84tPt4Qf+Zm/nmTcYL
/Ad+ZQz9dJDChSyxXX33Jgv3D8/Bb4X93sLV7BkBzsHvaRthGn/AsfWIIyCQGaR0/k6wAFLQj6ZH
1/cN25AkydgyoFQ5L8b6H8yBne+o3lVuf4cjo4zIyHiXaLjzDYwV55QNnTzX3VwdvUQ315xJ1AW1
KXUoF2+97ux5O5cUZVSm9TFh94pk0xZvWN/aW9OccfrXhEi9LV7maFzBmbnC+lZuB80+PRUWd6nf
9br/+e1wg6aLEto0lm/pYVd67QE0HJSZGIvnDSVotKEKlHsu5ZMx/dYX97MT+vuTIPXSjR2mMPym
n01xQ9UFObRL98ZCHdqn6SzP60wLGyrH1WVL3+23alAsQQHFq984of/Nm9y6RdHF5sWH/boZXyoV
4Ekq+sScgnFfr11yWcaO84aC/7L/YSj/G1v5Xx7FIMNkiLMY+y1D5dW7zBk3YzBW7a2YvP6QLt5j
5RFwFRTRol8/6aV9/b/st3ygtkU52mQY0r3NN+Rms/xhJNKPwUsqb2lvC98AJd6dpSSGvvZv6tbY
t7TWga4Xuva5TjYp7b41xHuTzSuHCxM/VgSgIdZo0Z3Sqb9YqmtDp7txdGDWEfQvb9whvaOkE9nV
lubsLkkfXuoxueZEjeBkmb/xv/7sCd3ejGPwcRnYow0eLF/Z8eUMVoVWicUtTRzFwTe6JppjVJUK
jxklAFEffv3p/WU04sm3tpiDa/u0fXJffXigS3y8HNq5xW7sHamYr6dAzOXlVMUU/OYpeF8IH/1I
/3aE/Oxh3t6pD1/EdJh5Bkcl+WqE+Hk+e1zWndvB9+hSoOp411lx9VsX6k/r1PYYacFIo5eu7Zg4
fLeX8cPoMBUXGCFm63aIzeaUUx0+OYVYjwUk2MWU5c5ygerGSUCOX3sZVoGUJnS0FaBmoLN31NHt
vViO1tA+/s1PHusvDbvIeGxtvoLXLRxBxpc0oIiTOxx1hCEAP1z5pnCiWI24NWwCxqOZfhC+8N//
+sHWXz55h+QK93l6/zkS3/qrMWb2q2egpuu73tmvWAvJRaBY+VP9vu2We22Ptzm9eFCXAoMGovYX
lNzdRG3Vx5MBoHi4TifclMtiPuJfPBaD9ZyYoIvtwPnSeOvOketxVu1+NsbfDNZXvEK+THfLjjBi
PS5nVC5fGZiFCqSTrONy17rW23j1jhN5ykYG77pgusxrJ3J7BEfh3JvDt3H0/9g7j+bIsbQ7/xet
hQ7gwm8T6ZOZ9FlkbRB0Be8ugAvz6/WgumfajGa+aGkjKbSbGDaLJBLAfc05z/n/Vcp/w8//h/vn
XwmFX/L9L1D95Rt+rVKE+Yuuw63HXmE4CyEfCftvRYr3i2cg06BAWKoRj0/qdzwhzyGuhV8LFOwF
/yxRLPELxikLtzC/FM+G4/ydEgUR/Z/vdFcY7mLJ4B6Hg0it8jNY7g8Pf5K0ie9GElyxTNUxiTNt
w2rcPuK6rd7Myui/CQCgRIGhA+mm8bvJCiqIRSdvPTSwN2jSrHeG4DPNaeId8niK4afM89buZwu8
UwrJCiey+8LAot3VOXrck+0y0PUZxCIKb5MfA30KkJ7EBn7UaReGRvJBa4fmwiR+gPY69Hc6E5Uz
Qtv62s5aFJRDDDzD7hlUMvzcZF3SbqQvtOe0a6x1zcN46AyE66shYV4/62NzzzrBerTQ1exM9hvv
lev1zCeT4WASGLQfa1jCwzTMp5FFE+auWNxADpw3VTtzODpxdlO1w1nYcG/gL0YjPAqDtKBZGI8h
xgnC1WDjTjBguQxm+OZ7cUIPZ2xGoqpWVoJWnN7qMwQIWA4RcAmS2OvcPUockDvm9tuUbeMKqc1R
mPmtEz0PU/WgAbjYx5E93PUTpObCR/iz0qNh+FZKNd2UpYeG1YQV7Q21hSg+R4M5i0W9gPBHn4bp
3SAK4NHqi+agTdZTNZfDaxYS8FtElrYD87RGGH9JhWXvZkOW92FR0f8htXseSn3aAGJAGVVp6ili
y7KSDrZrxAr5cIybwQm6rO2vnTlCthxilGuR1ZCq2ccffVNsjLRAO83QDSkpBCFyXJfwoA7ATUx2
VdGY3b0JChE+V6Tt6rBHKFZbtza5PGtRdXdu2yEm1hacsRkMk7ADZPUHgI7rEQnoYMf9penHa1Sj
H5tGnYie/t01kwc7M5PNmGVnJl310ZtSPeiKOd6aVlpBo5lPnYK3hLxYKxhu1PI9FjTkUQ/fqyzU
sxKL362N+vhGa1pWaV1T80u0huzXomQy52bewWPVd+3dNDsZyH5OocfVYfzLWtUpmiCZCnOrM0Vc
Rym87aTcDM2naMBMMOAFfymi8eA2R0pKfuvWbKm+2FwzU1gjyeXyxmF4rPp4M5YqO0t/AHXkeynb
V2/npSbDgIh9ojFo1hbYcghsJna9tSJU4A49wMpyoh3rAj+Y3GmX6JgVbXKQAwjXrNg0trdqmzPq
NWnxEVNbq76pQGqJpDlSin5JaRzYYLLBTbsTYhXoi+aEar9zx3OsxnojSatQQJE3akhPSjA6m3uY
gsgoFSLo7ERotnFUDC5R5uhbWxpAOAB+QvEwzUtb1ZdWedY9PMZulbkN+l357JLddGt4QHQEoiTm
2YB3VEFGoWHNG9fV3sZaZjctO80HcMgw6SdTX7uwoYSF5makyXcghoBi1FHbrHgQ5NvcWUCRYs/a
ZRPyIIV0KOvC6BZP3QjtO34VzJJ3KjeGa++Y1ravmv6xF/a58zSuVayty7o8uujWiLz5QTF7kICz
z7CgrWtWzmJd57dd6zewnRYpvWeRZTEMHyUAtFVEiOPVhhS4ZneXnJgNbM0EMUhnaS9MkvVtKRl6
UT8/hTOhSl1S7cqp2LsGT9Ma3YN7kyRJfSWVsQwY9n3kcXqPyay/I+hiBaXsrJmoH6fuWrmCAPMo
5Z7s6scwTj4hk7+5fXOxVV5f3IRyxclzos+rcB/nSXq06w4Mfu/Ig5Zn6tpoRXEmAlhbxS5kRoFT
aBui6f0wFbyQJCr0FfuF+YdMq2xdmjmukNyJThna+B1LZF53LTIA5MZpuPixtSM7inzbpuPIojvn
eWpq9lrsXHZyCdeIh9RGDeTzNiSwGsCOO+wTVDvB0GbsTYrqMg8WggEWDFsykQy0B8I7gRacT0xT
4wew6+J7Ulk2y/e4My64ouTtEnIIrOg+FE1dbvLcT/hesPnZFIS+V5JsaTjxp6OBPjWUn75EdjJd
XNnKLz8r7K+Rj+2Ihf7eUKkVIDQd321MLG9TnYH/ssMTf8jsrnOWUFETHTyOoo1qbOMgvQg2j5t8
dp2BNLRaEkI6o7xW3aweaprWazsV5GM68yGWOpESkSjvtUrBf5lSX7Qokp0XbbThE4KH6urxO3T+
57CwKrCds0bgZxxeVJN9MIZPV+z5YbFqEEtJ2UQQhF9MvNVx0kKw0kR7TX7CxUtjsRyQlI19PlsE
mKJsmocS/DDyjiHXvF07aWQ3aaP2aqqabD6USN4akZj7ZOlgT1eIanvYlRoLQjT/d53Wq4PvZ9WN
qCBatVbKbE0kiwKO0b28MdGcD4GBj+cZpcFwR5QWrwFi6tR7j3zOW4WlCvc4E+srpmP7yWINCJ4G
5nwE+6vEvdYRr/bWkLj3oISQj5rplQ+ijttHShEI6UPpgEbriXtgY0YyK2JKBArg4317vHXsBUDZ
tLBXs5wwlHDOnivLuLKR5BYj3f7k16N5TGY5vnE9mJ/MTlN9TTN2q2aK+x/EthUEwiwseXcaI8VS
XvCGxPWD1F6ad1m5qwx/0TuXUDF7e9N4tgxo55Mle+YxTQn/SPVLI8MHLXM5iQlm6LsBWp+fPztT
Hv5I5EAUnKnt23ba5fanR1CphmiQAJU1G4t3XTCPdoHDxwn0y8wPJ/ZEVXjjZT07hRQOp4EZQGlj
wS46WSSxWv3OPMs8mVXv39HGd4gwZkhHHqGVqxAlOpZabT1FCIa4fREN9DsfkkSKgmAtfNIUSYyw
ny2jH9aUEeZZz3kd62zftqULYRca5cbQ3fZepYbzLHmcFp7u2DymzN8weVn+XRyV7VsisV2A+/Vp
yRCm9jNoySJNvUNsI8KGdTtvo66W245EyS/Hbd8naKEsBfuBiwO9t9Z769OeWBFSexEs4LHoBNnc
3LeNcbLBIjFhytxtEmJQkCMdTDX3Ozc23t1Uv5IAQ9RFa5M+40PLjVKSU1ZViAQ8TPb61OwEz6Wt
lTeRV+1E6PKW9MtxNeMqvyZ8xnJVTiI6cQiVXypFdFbMDP1nUUc7fByDSYhiGn02bfbmap68FVAD
03q0b0wWKA82Oakr2vX4DmCGeG2kUqdSU9Vz5OTm7dB37d7JpxIzJ3srBgfWDgxe+qFIgdkoRP2k
pZrmM54ckhqQZXg/zCLHWISlxdkJ4k150qK1jccuNvJV5qjbKTrqWc8OtNjZA5YvgBh7Ip2SDV16
fhdVMj7OlZD7EVQ/YNY0utV/BkUkc1FvXNb4ayNC4mpzwh5Kkdz3M7op24z9yzA3M8q8Ck9Zoozq
GS4Bg5TqZwYFAcYoS9Of2RSLXC8lUciOxVpLvw9Ttje1buMa4aOf3yQezqhVNDo8Fd3c7Hr0/enK
MT0S6nNl/Mistt3XRXxyEzw4MkrMUx/zb8vJGfdZPBUHKev+MPeu+NZ4RhEoCmF0AWzUcjQZDnLT
omk9ZFRJsunhkk0BvVGL19gOb6KeTF3K+zTyNyIJjaO0xq4l/MEyw5Wr3Iyn1NIozsQUsfxd7vOk
murvcky0DXPZHXT16mWA5Mr9MSVDsebGj9aAQoFieiWBiFxlYy3aMjyRd8Jmvc+kpdN5AEmSY9mi
mx+GRXvg+tqTL7VpPmguACOq79JbpQyU9nXLsgOhyYhUsJ77b4Mk17rxyGMILEdOkJiSXn9i7saS
mmgSsGNzihpinQ96yIXTvavRtRkz0EVBU5vu0+REKAYxC2UPY2oWO80L3W1ESO5anyycUROqcz75
QgSq9sygnhI2TwTYT0+EDJOnZ6YEOak62qYRhVzbkTg0o929JekyIUbMBrma4iiACZ1VP4TWzm9E
RsONjJxhO1bNk2orSeKzL4dgLik0rI5qTqSGQNPQmBct3tvz5NxA1kXqnsniYpEjdUzLOn8StAG8
mGjqOECsoDD5BYY8sr5zdfoDe21MCgqOaIWkBhAPeMCw7V9rU7fX5GNrZBL3iY3nWc2Hvgh55UGI
K2+nPhF74qKYrtQRKZwypVQxNXU0OJyPTefMO8RPJMrISjsNmoeKDKzDlvG7fkIar23QHjL5ZJm5
T20LEme6bMrY/xUv7VRDDK69ZfPb+pwgYENrt5j2/F8cqDoGDWvXDpnxzRkUXFga1geUgu/YqaoV
/gN2qay+O1JSl+1cHjiCPpnIVNoiTGq8erAn3SJnMolfHdAG4TI9KWddt4+YrB8GaR1BcdubzjHu
aBi+9/6nOUYHgclX9QOS1CKhxkXfnujDQ0XHt0Ic6B/92HQJ24EJz/2RBV03dC/8oq+hKm0cUdU3
bUgIC23S7s3JrK8hjU+KDX7ARn1lFPOWTHcSzkYNMCEagNaNf5j2gvfQUXjCVKBh8JW9cdPi2+jV
Sy5rf/VbTWzQqUYrvwjPsOYVQd99cZGk0vIGyr39TJJ0uKYvts9ux7tqCm2oE5r+XIuEloumYsXa
plzrIzE0S9DMSOL0SqPqxRFv3lh9uUtIpzs1glRQskbHubQf5VxoZElV864x7FcVxt4LL8JsPyTZ
91IneDbAWgRTKU0M7aqX07ypRWXv+OirdShaAEph9jQoOkRebdAuUx8oUUZDj2a3Lh+qMNTAD0XE
a60QCOe7qo7CdNPoyl1M6eEaL0u64xubzeyPj0k6f0we9MpYQzAJ5b5fsygP7xqEf1xu92qS7wDH
1A7Tg+Wn/XuqDD2wjQ6jLI/OxqzHLdYe4hXEqKETV/6D8BVdkQy9c0Nj5PXdOcmK/NZmagMPJHG2
IPodpOfWxraltxrYS65HXBKB2U7ncCJwzbcpMJvu4jf+R9p7DsUP+LYibzejJk4gPsUakb+/nrzm
GX3ao9QqJFENe8/YaF/xgQ97mkruV3shbfqIbBvlqH1jRR5/IQfSEF1COFdHZU/zrTHm32dLV4Fr
KnffKRpQmhc9YKND5ZxcBHk3h5F+2a35N4SX7Gwq9JUxsSVmuCI2aVTsEsdgkTVR8ICFoADhpyuy
HpIO5Ap25O8pYshNSZhdOjNxRYcRBmQalhs+PczPWo62XRXdxvOAuFb5TJhN+dgYzQFJAah7UCRr
E1to0FhGvTUi64bzFrF++JiJd00MaodnbNqiXEnex4gpEWOuY67c70CwTh3lemMY+Q7v/RBA4nnk
rGhv+7yvj4VbMaZgDxH1g0VakpgPbljuhRNG+KrDrZLdHdITDBZyBRxy2vcZurEQX6wkngJIflke
YuZ9QdPZasftZt9j0052OcFLW5BW09pJ228D2pHbNkOBVybeC47NfAmr3mVhjwYzC88Z9fi+DsGA
A9qGvFq0zwOhQKZMb6pCftaeByoe6egq4u/aTWMyH8u2eTGNUt4TFPeE+gLdT44LiTdMtyvB7Vxy
5gXoMrV9bzXtgRZ9caFVE8nCRIrkFrlZqHu6hcU+bfpC3PvwvXiXasY77ds7KSwZxXwhDnXOTFy0
8xqSA1NyRjCgU9SmyEiUYsWJRkXhv0wa2w7ikdwCjeN5pSL9YDj8jwqhDMaz6HYRTZm4/6OVRGuV
JUm0Ti1HP9c4kda2mT6PoXnRsXTuPdlbPHmMeMDC09I707hG4RyjhML2jeq0s98iEwIBCc+PtRjf
OhP9AWp/SUAysLEIUwns+pHc5ZQphkTf0zijRIuENBbW7YNwmmPU+LSbGOoBbcD6zJno4TJPEBpS
vSIz2jsVPpDI1hcRkXNrFd5Zp7D21bROO6MJMj07YZ3+1ksj3WuOnmzZOyQ3hoeG1uo3A2+Uiwhh
pCz3SbnHicZxUYT+buq8ewoPHb2xj69mCfg28JHypB/HCfOhqmgw+8WyRQn4I6Yo+/Km+APDq7NS
aHxXA/6/Fa8otH+6N902jYmxg4eTeirZNT3WztjvHmxC4Zy5bwNe2d0DXO8lA+nFFGlzmEWB6oFw
K361G12r753S2UlTc354KP+sJNxl9fwqB8qJBFCAh1/RDGYGFit6Hon6wnrpbBF9932klu4cYiDI
b2oVf7gciqsedg5lXGq8GAUXXjEsADEXzIZS92gvTqJrt1aNb1dm0NO70dxhpCeBb8zXkVuWT1ZW
xLvRGk9t1HocHNOwnSfzDZHOEU3/DZgrd/GJmWPylReQHbTlDrQIEscaACKlpka37bI72b3jrqVn
Zqc5du5HxcdF1sGGUEJKp6LYhd08b2IXy2uXpREtZ7kR4TZxiqfE8Q9GRhBqldP3IaaqIT10Ez29
8CfzGe/eDxa2xg0iSAvgl21utdiRN30Pp8hrv+uNetHIHfSjBWMkm0+3WcjgbZcvWY14cea0WMdD
DVabgLp3zll0TnYWDKYp9xmu2HF2a7z3Y7mWzZe0xAYDxYUhNNbe/KNvibdJbWfVsWNcOUVs7lMZ
pedkiOcboxH20xzxctdA+qvM+qZhR6yEMve+OvfF3O+bOvogkGHeTI0+3gxTO677FEoh82/KFpIY
XHVjEOmNPquhi56AaKDsnWvnUhSkqONC8+Ns5uohVPcHMW9ZXuuvCbsGbxT2pq/Ddm+SQjNqX221
wTy7asY7nBmbwZA7kf2Y5muvv6pKLD5gGqscQ7SZfSHU33p1TgEJfeXOIT173Wc6GrmuUIyw4m9t
mmuHCOUP9yNxnIbxpGsWMFRTyz/jHoR9QfDf0RVyvmecCaJRWzDkuswZ4WuweUw9vBl4shKtfHTT
8NJpzrBTaFqJa4wI0mjH54FE186OT3EU8e7vyVP3RsDXrAxehFUgDE3bDTF98Yl02vzM5R+3Wm/v
w97iFyUp6En68Hy5VP1Lr73YvtqKiRCJ3HVWulmoACLQ4gA25KNVLMM0TxwjYz6QiwsW2Ek/HC3Z
hFl00qXARKA+y7C6kKYWwrxpP332MKJqFCB7/aRV0Y6IBq7YnG4KHO5kUm20hX6QIiS19Hg+OjNR
4yEK1i2Wx10/hsYpxvW6gaFgfZsolHDSghchL2MIUMUC2Z71+UzQobcfwxZ2LGYBCu26vRcKpUjC
xgBTYV4yvXU6jm7P+mptciCZrhjj+AG1Ntq6UHZeMx52GpA0mIfHCdqlk3ATIhLLgYtkBxJENh0n
LmLBVeK+1gCoOI62bu/0xwhZ8XlmU7TFILBBpoch3w30iYkKY3EE9/R3RX/X44yf/PRR9umMsysq
voOxI4JeY/Y1PPSd3SDlHjiVZftcUjUlE3WzlA2pDIh/jqNibVF6knF/4n6MueUEDqXEpLfaLnUb
gvMcTiqGYPJE+OAmGvpp5VQMEBqXB8FvrFPDYNbk1EsqvKguK2dOxrKysECVA7lIs4D+3ysXJhPj
v/o8zpKULJ3YSHMeeKkopnOs5VuCWOIfaHhloIUNL17ShIB540u67ZTuQGbXNIwcHJNosaP9BNIE
KNr8RIqsue+0JdVGM5JoVRvUPZaB83WMh27lyMo/t40iIrNHGrtNSxtFJgifPGiM1H1GnI1+u8e8
B30fsbWbEpAyN04crwtohWe0BLyYOIOijY51cpdOtM5Gk01rfhxBi8ze3zW9wXmlCEoM9GoxKyMT
Rdpb6W9W1d9ohYNwu0wOuNbib8IGA6Z8XvNqbHAIWU16EKMfYqbiR0yGeuw4l7/4cJuNKj1M0K6n
olWRkZcBQF3/jKltwH6EefxV4fihm2QihomwDnAgZh92a+k3ce7qbzJhbe6U3fBSueN4JSDHDXLE
21vyp/Jj7DDcR9FqMw5NzFeB7uvMSMjepZJCs+dFeEsS1XMxd+HNmPnlfUx38670tpGkEPiAHnyi
v/E2xNcuxQe7yuBeXUqyewnY7rKtMS7CCoPMjmno65fenf3jgFx7y3SqparNweO3oTiXo5TrYi7f
okbeWQn7A+T9yaq1G+0Qt6l74YYA4e6zT+AD06vHRVNKemthv4pqgqAT29FwXbzBx54IReZM+Lin
GnMVs8hBP/oVzC8bqMwjkTfJjZOTvIoXntSYbhTRrZtTD+eEpu6weuDsdqX3bbBG+alsTHGoy6tt
FaKIGaQ+b+EkWgg2eo7FARdBVBgPVuZVByHq9qUU9nSDD7I6VUDVP6VgdMIMqIwMhzmitLirixL/
HoNsK3FN7Cztc4eUj9eNFs2ffULOipYY4Y5RqXmqxivQIe3NHbuQzsjp9gCf+vs2sqK1N0PUwXKd
7yDDpCAOfHlqw3bkCKO4QGC6PDwNmKCc5O5WURdR4zWEcSWhGvY6HPCTEYFrmEa7pEJw84+aC3Cc
SRnaM2LoxkCbZ/Y4eMkfJB3+5r9bPMiy8JjezimxvIXyy1M4tzZzzXlJxIi8NarUmFeMJf8XRKP/
16FqbSRO/14Oen3rkg8Q7EHSTX8ShS7f9qvcYsGs24guIRV6lvVTH/EPuQVfQb2InBAJFwh2EIf/
kFsYvyyqJw+atEO5hSzvd7nF8iW4a/z3LKvRSf0t1LS1yIZ+1+G5JKz6VCi2Z6IxdR3ouH9WWnXA
rqJhJAjDR2gv+/vEug87PODNyu3Wbbmf9J07PuqE1Pj7221RP/jJrTCjTcjw1V6ynnhHmhHDOR8E
0hK3fjXrqz09x8OzPl/i5q7vwCjjESHKZtw5YTB590714bmXaLxxsZAYjz+v/9/S/PzvINKXH/R/
Gi7Z5VP79/fguSq7r/ILTe6f7sDlm34T/Oi/mEQyI1CEWOkg0eFG+6fgx1rsTosmGRGt5f7hFjR/
sbkt0AfB2UYFttzQv4mSLeMXzwY7jIgZ+pcwdP/vKH7QOP/1HvS4wWF9AVcHve44yz36B8GPZmsC
4nbOS452m/OiklhYcB5aMG7jkV53XBaSRE518P7VBMgkgjkGcrPMu2hP3G3qbAj3YKCDzkTflJHn
3LQtsIFNymI6Wc/5pD/BkQP4DaPb/cxMb/AXsAbrAlsAlhtyuyjWDPKawOos+eVao8AUovnuFgmn
vfbcEDkSBLWcBUU0qFurtJiKjYhgypVlpNNzPtINhEkzhygYmjnmFLewo6qZwDprqM3nAil+w4Sk
HxnJzKiQUInI7xMUorOFtZKypHXbZxPFShJYXAGyEUMLU69Vg+Ti7Y8YR7cNLMmaYdOzIbrQ9ymZ
nPeVaVlfDj5ELTAsWeHF0fCpaTi18Kx5iffajR2GXpZUuEfC1KX/wnRMVYhXuka9rWdHT6/r/oKD
Qng7t6nivSk5bigN0KvvLXZTTzneqGOCWxA2U567WeBmZnHJgPhIkrI95xUBhf2txcrZrSZMzicX
dfS04uiGHd8xQWw2NUQTYxD1FDTpVHdBrRdLMNcg1J3u1Q3YLKtRzw2GTLGKSbZiRmCHo7siN4Wg
+t71+CNqHJk/MgQe59Ees1tG9uY7Lmiz3xWFx0jTYwvprKueccl54kg/ikQR20RatLH3CyNfMNHj
fWUpr0dIPRYHkRmANBUgMY3uCVhfWY3bxge1wOeMxMojdv1bY9T+1RGdTgvIJBbwdU9iXZ74Gn9L
3kHeKmz/wc20/MoNDmWyV04IiUfLAONpYUkv21Ln+etOZlJesrGUd3OHjIDZu7eAqyoADrhHGo9d
TW1cC5GTAalsIyIUHRgUJpIGFlEUtjRzkRa96U7Yp2sEacaz5WjqLcFRMK/bcdn15k00VquMDDCH
BiZyCTUi4ogoodqVrzplAKjGrh/PUaZhCYpK5mErCPfdQxZ14XlIJ52fQZYMvlcvpn8S2JEOGM4Z
3xF4j7gp7mdQRZrXZ3etX7pw7V32TivuIdoEDwokqB/B2isYoooOM9baBTmj8SpZQY10Lh7MtZSq
28Irm6qKtdc4KLluRh0om8Aaf5j1Wp19rY2ONm+gvSu0NKdN6cpizdJIFsfKMusD6P+i2RKhlpaB
X0aoUwxdpfYK4uR5CsFwRH4z3rvgzOyVPzQaN2ZiMeAr4la/LxIdN+bcgChbpyECGAbMvmE9wfBd
bGvCVc6vKv6/dSz9v2mYYVH7n06nuzf5FvVvf6qOfn7Lb5YZ2/oFwwzVkcXwnHf/H6M4BMYY8uLQ
PfMVTqLf9aj0Y7/8NBCgt//ti/88njTh/uLoDA/5RxdAs0PozN9I4/izKcLh4KNXQohOoAAWDPuv
1PUpqzzBU5hRG+ePpSF6lskICOuQwM8/XJj/0n7xj5/Eaayzq3d88y+qdwuKPFryNNtk7jQhYtft
u2EmgxeWRfXr7fhvKeH/sz9qMSwIx0BSbtp/OXJpEftOdPxRQGbuYjiSGB7tB6Qj/wW8eikffy8v
f/2T0PLSiPCAu4j5/3y0E/2D5zTz0002ihY088gTWorYONVeZ0PpjrJv//kaUrD86w8kQYViFqE+
/Nc//0CVMnG10iTbYCnMb/3K+54OqTyz57W2WewjP4zbNvjPPxPl/7/8nYuris/Mc9kAUZj/5e8M
i7bRlpnABsuLe6epKf+CzhxukqzkOI1j7xG14nCZ6Nw3ZtfWJBF7+ZGgEvfC2thmlmrCa6wzqGOE
cLIJl8NRwT2/mzlegTFIm5FsLw8+M+29ETnuIy360g0SZtC2bR4Gc+En1DdV3Z1I0/WOzlhlr7lg
2eYKSDTBMsdpA5nVRDcqCfJvwsD7Al1xycHL3Felh8UuRkjBfnNotVtPWd5HqIfWd4qhNlm5M1Dg
QiJZWHV9N1G7F92bWzGhzFQa6KZ7Ua2bnhIWhAGrQQCdM7BWrofL6jexGRgV5njypMz3nkHxhkRa
g5AbexfiP4eNUahu6zjLGGNs3fFauna7S0gyuoW8KiA0O8nBAh60t/XiTa8ACoVkxGJwZQh/1R2I
mbJn+VV3EWwIfcw6IHjT9EGOT0XlNHg51Nih3xHLxBw/L5Raa05v4y1OCEcLcniTt3bKVGjlAIp+
ZwCtw/p2GsYvdpUGba9n66zQ5IuCkfJgWPnw5MZgHxH0opHRZgdiSCnendnU2O3q5aol/88EdpNo
N8wmvLWW6DDWBq//iGATrMI4NJ40syaV0KtCBMtTV6Q3TiWzvSry8CATT2eaTnQVGKKWNG8zu01z
iYMpbwgwd5H1rTCDZvu+0EkETQu41BKCzxarK6LF0BvDIMmFOtaq7R7huDQcv0U5EIQbF+6xS+34
Ff8H9u/Zw3M7LyIHluTY6WcqHB+wzpuIWmQVVZeKDxUafb/KUOLshxD83SruJEGqQnp7IyHZdDF0
s2hbTNlWUamdXiW3SevO4B/n/rPjFXAsRr9vVroztDUABmk8dDqBNr2uY84KyZFzdC7uDGllm7TE
9wU6iHTEiM3QBrUAtZnmXfPSOCo6OIoIz0SoeNP7eMXXJnDIda4gG6kCIARO5GHv41i7doPCxVg7
zQaNWBaE5BJ+Q9KcBkvDwBqj0I9eEWdXm/kllMIm/z5p7CKZ/9W7dPa+0E+W265McApULIBtp5ue
Er+IHkplOzcOSDIEkpkYVpGDlDHSo6MPF/Ks8/SNrKYM/dmcY/22N+sQ8EDiURjN5fgYhzZT1WoI
P9kTYuC1S+bJk5ud/GTM7jW7bV88s3a7e6urGwpIfo32Q4utOt6IyS/SfVdOerUdStWhO4ag3qnV
FMuwepAZQBzw/KJp9t7ojMW90kUKLazHtP5Z+vmQb03FdnpXziTXkhjuMWTFelpV51hvw31mYnN8
zlCEobGecv2zVX7vbid9iMiCTQxqw8arMkgGtsn1nqMxYxA/ddb3mcK9W49idt1tmRV9RzJNZg1H
J6mhXBDqe6d3iIpT3bB3ubCibiX92hrWsz9p6b4EsFW8ee7UP4HOsTIGknPmbmxLWGfPm5H64yov
UPnbQwjJzJ/Ut7JAOr5jqDG+QYxnZ9RYzBmDRrTjR6+neMWIpzGvQx/67jFDoPujqNvpEQ9GbD6x
loZNQ3SrhrIcLHl8kJqWWUyJi3o8xalpsOIyTUZmjMOY5IXYvTK502twug7plAGklxtbl4gUIgbl
EmjPuu+Ib1SK1br06bGaajjS1m0bSvXAQIl9ZaguWYim6Q8rnma0UDEeFqAEecDtRNcR1h7IL61C
BGabR1l6YQDhgIVIT3OCmNQ94D/4Sm2WWI2l1XcduyCAiSDLgsoW+wpc5oqb/zHj9qo6nfrbyPbk
RKQ7eDzce7H/1PbtrXScfVgWHuovzcN62eCBYWIIdUxtpr4vV2VoGbfCmq6sG4KSVpYTaOM18uR2
wwnG9KGo3RMU0OswNC826tbdGE4fNqkPJh1uiofdkOzZnPrZ02P1zDm0ayZnrztRfnCkJPWzAZbR
Dx0ah5+rYKLzqrLaAQMDce/MTLd5bNgiRCib5rc8keA0sjOnJMRa+aOtjB09761lgdLI68eqye9L
aJQMsOBFOOYuceP+e8+7YVXEYbvGVndwFdzOrGytiyrDH7E1PLE5x7jHTcI0vBb9pWa7tqli/5sE
6BUgfK3wzmBxidr23qu5j9S8d/XmFOfNLpzYt8xp/DHqflCzQon8L8y/BE3Y/jqe82tVk48GWphX
Zp4itElQ04SEVjfljW2Pr4nj7k3LDhSEV7PivZsZm//B3nksR66kWfpVxmbdaIMGfBsBhBbUSXID
I1NAS4dw4OnnQ3ZX99SY9aJnN2azq1s3k5dBAu6/OOc7RUaEfN9/dSPf8cL+NZ/vpd2dukTCcAPM
AJJ54U+0O9lNKJ089P5sTR3dvcU1hNzSgshl++az7XUhuXZAFtVLGU/5ltV9fW396FCiTeAnXh6c
wdjNjQDWUswfkaM128wtAEj0ob1iyCCQQoCtNXMLPA35d63BzldtHcRKc9e8b2K1p26f1T4zQs+Z
2Rx329ovtI3pmXv2GEQCzN0D6QHtD8Mf/W1j2d19SL0Ha7TRAUfKqi/FwhLHbG2o8wOK+XQUQUYU
8roGfkkdSkPkEFcXRuWeLepuIF5VX/yzIwlbqfNfrEPbp8Rmx+Il8wZvPfkdMW8Uus/UTZ+BzkKE
ia17ptEc+sCwDvwH+PBZFXoRgrnO0nder3U7vCU/gAD/ZspCgeK4w5ZlQ8JxSmrxItkhuij2Hk0v
a24pNJWgKGroNnp3a7BngQvThke9b8RR1M671DJ+ZHI+C3awO7fQj+2CqyNu+v5p7Fg01HU77Uot
QsxuTl8mJP5r6y3eaZinhyhdR63RsLU7c7nmmnNsfa0+sJs4djF7bExlnxZ3/cEYAA1hY7qOiwti
ecoPHQaejUC38pETU51ozY3sE/me0CFtp64A+i/NPR3xE9nSedAP6TvYSPDcCig7gwT+TCyJclCP
ckzfamN6Kn37LCaJcs6sEx7ulclpmjfD08C8I4JJXPSjdZ88q1m/GdZ4tMrmUVjzaUjlZTQ6/BbA
exhsJNW0J7brioB2CX29JMQrPrvgL2s13euWtfg8mBfbUS/NjDAXiqdntU9tEr0VhftkOdaNnJOL
VyQPuRhGVjZDaMwrJA08LbYm9RNpSjDPaziJfxR9d4DHscaMXDRe1w0R2bta5tc6iW9Flmc7309v
OB6+LXAky5Duxx5NfzqjRgFJ9WnY7VM8o/d1bO+e5UWIERpQpUHUDJNJ+B+key3axdWrl37Rv/Fx
IHgqRqR1Kg1qxm88slNykggEKAWnfeyzCp2VYsMKQAy3yZBv5xVqNFTLpVUGTkTeddkhIUNcQYRz
6lhPHro4g3+58W1GVn2u9VvV+QLgijUCxhwYhzXmK6yZY7Xy5/UOvH6pj/MRAjVkl878pfv8EgEl
b4TGDMbItZ9NAb/diQf3lFkT4uVEvkJPeq6SgRljijYaWwOiSpLNWABYXfqIrmPZOqYnkCmbyzav
8R8M/vhzjDEUVGNzHdxJO6WTFi682jwq4h33xKcCdu3JbHleFKS1xup0LFVcThIV9q6ZhLHrx+KH
gwSPLzl9zKVxLeGh4JUivdhoGM1gHTEOoM7qoFcy+wWf8BtL5n6W2nnu6q+o8ueQLIg7x1Rou/x4
i7jod42bQxRyjWWXJXARO78hyCsen7vaY4bYuEc+Px/FrW5Z2vwulDz7OkmQo6vmrU6IxjaVaKfM
OE/OStjUb9lKHiilxhyrwAswSpxtvdKOcJIkfCOjrg5utpoxFkDBQaVD8Ull3AZGCz4HhdBvtChN
kBfoiyoLoNSMeStkvNfu+2hwqsAcmB0bUldvDKbVSRIP9DNGPf2Si+4mZcY6kynX8zLAfV4FHngi
I/NS5j2NiN67A7pRz4CqSH2sl3L6rthPQhsqEyMsrdp/TpnoB3VMz7e+izx1q+aDGUv9m6Cz5aJB
bn8bY0f88eJk3IPlRFLqwpEP5jRnnJfkvQgRFy/beCySpwRf91euE/ze2bDVIc3vJt3PGReb6e9s
QDsVWEK6n5ortO1ga1DhEYqBrYkjBBCyFUcGiYqZrkTtkMLfqVkEMWheqoqmKTZK85JEKjv1Ol4k
e2rboEr75SHy3XFHvLu6dXndP/e9dO4WUOBrl4uPemHcl/Y6YTqFYeDEWePuSrD52C55RmvR1xeS
qsTe7uv8gl3Pfe7mKgt1a3BufaWhwiTZYIebow0arUUspzvjvUpt920eJaovOxloomYotciovbNM
DYnRD33iIyE/ZQALlgR2tt/6ZmyHH5hpTUwXhvHIcABgkkis/GouZfqixTnlb6TrE6o6bMQ7nljv
p20ApyNtxP+heAr/eN7Qrfxr81sJq7jAoMJG5c7NOYFlkK/ydGoLkYFwWpcPpdg4vPunfJrivRkj
asV12V+dqC9ConV+DxLbXKyLPrBRH7/gfrPuzDbb52kxceLIifKsNDDGsKrIR//X2BlRGHOQnOQi
+EUrEx47w9z57MTL8NQ55TrV8Agn2svMbKsAqryRntIVwx7zgiVUTeZDofPczhe9hOrg/6kgrvt1
CJxacx68xJzn4arbbWpMQesueQaUoNd1VPpA8iYrZL+dddtiilyYR4VXYIxVmnGVOIbsB5fcnR+9
XQJXd7AXIP2y6/iptOeL4QA/dMtJHvUkRvQDNjHf92brEwbvAG5f0ngLiKpEXObWoct3TyFK7laF
IHWHZLa9ND6EQjf1WZCrUQ/rucWY4hfQ7doy2g+l66BWQG88DuTntcsYdtbcbvkaQT011S4vK48R
zF+nntWDNDD9C055H7cXGuuJaslQOEPo2tS+5uJHDwsfGE00vy7iDvZ8VPLqbL/Z0/I/z6Oa1l+w
f4zmFD1kD7Ssn+JrJtUHdIbfbqpYGmHB3oxWjyVeS6wT6Fr4wN2xoo7FzTzR75PvRCh9PF4UCVdB
sRiYHFWXhGMzDKc+T7tr0/vTfiiW4pzMdnFKs5bk+tmy3iPh/kSgRwOiw6W29bTa4bAcCPdBGldX
9gsK4oNHkstuhXOtc34iMxolki0+avfcm5W/dRxtvGIib8CQVd0RPRRq6nJlN7Jw0W5DGbqTbyD7
wsBHrkuOoHH5Fl3Co2djmy59C4ea0fJmzSbM1hJ9o2Pb586Z3dC3lgvfDwqrWZhghvOs3dQwzYLG
149LWnt4pMmcUp2Hvzs3+MkTX3zHEnFTaS2OiavDnLeVOBHFZswbpljZD1mXI8bRJp6OQ1d8N7V0
Qdv1eUiS+hhKP6/3am7t0JagsEFvlkE64Tebl2qX+BX2JOiJu4R4rWOy+O29rYenLI7dwOvit1HH
peTNUx52LVBQSACbRh8jVG21OPDCewdsSnPI6oHretR3SBf9zVgZ1vtcVi3k+qTbKgYFm8m3buzw
5xvyLBnQVrIJYWWHFkYtCOtzjZrIQSplkodaU3Igu+XJjNHPbLoWD7AXa9GZTu1LR6XYudU58Tmb
p6Usbpma/WsqorvvFPQTnTl+WOyLjmJGtYqgy/oDwwc1QItm/dUZOQaLMn5syGtgOVZxqi2W2I16
lhxWDsiHwcl8hDBIjk/VelfO+GyLOB5Oj2SWwU3AApMIsC3sTjOcO8856hLlXmEa6h3wmQhhWM4X
BuHlPYNPTqeTVd9aFE2PNrN5fF/YJz7gheRh4xvEsvHhQ9moJWzNHnwpM/wIJ05Snkx99nZ61+tP
onEyxHyA+7Zxib3DhxiHis8ifKKshucKeN2ZZrwJwXS2P9ivYSHV2vaaTZU4apEwsg3Zlkw2s2ag
O8pEk2ya0o9u2mqpk237Ng/5cpyj3NqOgDO2jtU1gWniho6n4stMDS7imi0h1IM3jGA3I270e1xL
nYNJUJahocUwGFtTkQb5LLw3M4Nuni5mvFdYuE4IIIvNAhCOKUT9Ktzc0CkcVTUDgo8yLKYbH/rp
FEF6m5XlbwxneedxyA5s3uyQpSDBPxmJSVhIqEHhg1LejDwpNpWyND7x+NYHqzeYOlvwN3mfHlw1
snr3S383kFeF8DLB6eQ37sPYFqt9yrp1zUp5XLxZZ3+pu0etTl/7wng1VrW2rBI6+ZqNeD63Dq7b
jlOCR8LvYNNY8Iit3sXtjfS+shtqmGW30CZOeXUUQxXaqvnwMv+QRdaDNfufpRq/qaVgcUzZuG8n
v78ntvqFd80GBC/LMLI9+g4pv5N4ChDEzcc21ejyWgKGjG5yHnjnOigSeX/puOMPZWbIoEmL+ZCw
LA3dxsp3BKxp+kNu1vlpntIrruwfVjt/aRm6PqLm5udq0eWTPTHhaPs4nrdFV7qh2Zv3ZiipM22F
vbicyK200+k8mBhLK5J4fkRyVrgbGxopy9eu9UD1XKQ2bhNF9IvvAhiw1bM7+m/AUM410uxdUeYB
8bNccR26GkyoHxWcrMCMpn0zqpPnJQeqhoCJ7mVGQvTZziu8INEDGio46MPz1KFDVWST58uT2xSk
SDKUczJmIaleX/1lJKqGrCaSBUgg6dL0ceqIAmNP3vGX6hWykA3tcULliKAS3754F51+ziZn29jE
OMYZBgP7gHT+Rdm6vyswDurpcBhqzkuRPkpteBmT5rUDT94huWWoSsRjiXKDKqYcT7FMgyJxd0QF
/gaAEEoM67PL6l1bnE+oUEE3YTY0uG2XRgZmq4V13IWS/MofmVcelhFeZQIrY5zRFEDzKLRzRy5Q
XYmz5Rm7EmHclrHDTmlqy5Px4Atrh+forSmXAI3/x0xehWQcg8Cb0ys+xRWEe9I3ea12tjYTs1G6
uy43n1041E2HogFjLVlBwn2NiMlyhBkW9sBTtAQib3dgzaloCRbyGP27Jvcb2syJ+Tt2kl8lNNqb
KoU8TGYdcGucJnNq3pHDn0oHvu2IpTrhWk8jdYxjK0jA2po2oSBMdy/INvZ0pjyrkXVB+wkJg/hG
0l1GvlNiMT4aeB4xqkHuDyTizQPr0HdP4xj0Yy5tfbU8Vk+VZIIkdNIrPQwmBDGSv2OwFkDxVZJa
47kXQj32iTtuGXo8gECxtnEGLDRhcdT7O4I6qws/yqtwope+7065+dOazItM051K8wcbZxH00jyQ
hXwhMPaBZC7Gy6RuZ4yf6XaECQg3ji+xIPCmS0voNO21mBl/caNj4wmWthwD5epgRCfrkTg8AJfi
cy5JKOTli7k8GJBqB2USx2Qt5tZ11SXv5FX6DeeFf9UGuK6yJcyOd1mrjxXmpHrgHROKzd+mmQbc
fHX52BTxxRrxC0vIJDF08dTsT2a2YCtz/Ccm6zNlAOme0dCHLrIc4poVeaTrBBNxdFWP6tHKcRxH
CGTtpc8euPAfC7e/dtSUi54zQTCZrfHp8xHovSN6TIzJU5s2+Hq88dzgcEsGJrEYafdpInaNbZzJ
l6qAIYiKBKXkoXLKi40Be+vG09PozM9EDwReZp5x5I7bysLeO6DNIVSN0zTSSNMhSWDY9alOciZJ
txbPFc1t6Gb2J4Znn5HE8EF2zRuJ0FjtC4XRSXpn25y9IC66X/o0cLsMf1Sijt2EB7AWgarSjzHx
HlkZvZoOpuFiHj4RZp3JHxBAjHCxcGo1LAdZcl57kXyTiXFKwHtHmfuAeP0Q+xHHJdseIxVJAMd2
5xnd0+QwVTCJDdwaKcQb2zg6OU4V4bz6wMIRSeIzAAYA68Z+HtJKbqOu39pxccUN+XtFS6vW3DdK
uws3+RJy1MASpuSy0vmtvVzNRycX8E5zElj4lxzCnyKhnrASPg0627zEkaeqkTfuv0+I0jbBlv4r
8Aq1L5H2bArPD2PWglv0y3cPwEsHTGYfacsPVtibqVTnUgx30JcLjUWkX+AFp89GTCOODUXdloW1
3OTXxA/PYGiel5QQm4zwgyRiTpKTnAmnnVbrmCDqOnoCCLKh5/MFEye2B7HcGqJODuS1OPSibXGU
c+vtwbv4t4Iz5AD/33id18WgjittUxk+AF3P7MWRxMV2aw4VEx+/q5L9RDn7rmUzyXKdJ6Bw6pZx
RX/aQ5whRhpGD1B4o8Mmh/cZNbPrsUVui/yQ90XyXC5R9p3jpHoo5paxTy7mdkNEgx4MaWo+jXPq
PFheAmUF40GM7z/Xf49/Rf+aMQ0cRBHaszhaml2rJ99FoiKyblLbtqBtx8OHNrVYgu2pnh6MdoDG
ogSZzmFv5uaBr/0NldTcoqnrHlvWh4c6N71nzHDLD1dz/HtTjv4NnakBcL+gZRYp6T1yRMOfdIV6
YHZofURaon9OjJIP9VQIMgcK+KVuq0fbjD0cOaWogljz9OUu8tLpqeU3g1A/yXGy4wI0TO4wol/T
L9F6FiOLZQhc1SsoxY1FPT5z+mS9wn+lrB37BJPCLhJPTrRibXRJ41hQXJBboJnWzmBMwsE+Tleb
yNGrPzsuv6PKnN7IcFTbiNYdi+rkfyUlOkPHZAwKNAqrqI+JYyJF+VUf+mwzWfHvOOcWqGeM85t+
4gIA1dYcpFkNJ3+gJ5pS+StLkk+vd/p7yvgAoV3evqCh14eNXcvxIlReH2fI4s+dw2S1mVKmMgxW
gwUH3xabaLWFWfKsAyvnJ1HEbCWZoAI0+a5YDgK9EmI6Kk0W+9Xrten1xdt5ftuc27qreIE42tpY
hztj3AA3ZjvF3O1J6Et+TntnjzLhkd2Q9ZSUC3Vw2/HHdWQ9gfKrKhyptn8oqZZjAdAiNGUP3JAa
lqjNuGCins4jfnO8VKbFrGkkI/0Boop/jWpPu80kFIJbGlXdbJwULX1Sj8UdYx07M/K2znanJu6O
KVpvEyQXmwlk2C2VayixY2TnKLGzR732PtvObHcMgOQuzt1iT+0ktjA0sVzqWPe3Q9z3Nx3jC3HL
Gbo33gwnPw1OLp4FqRyQV4Za/lqMSO+28dCVu9abhjvJXFC3fLcCPL2Yw36cBNo5xGWKHt+z94st
u56yIGOb3iXI/KBxWfY16pR9AhAPzBp7R8r7ubhMOpImH3cl6TYH3JVI5jDhIRD1Edu9GE1sNoED
GH7LyhDZXh8v4l6Wg0YW+KzNVIz9fFNwOzYzNO93QxrlIR/TJBDOlDDS6Z1ryqaOr6m5N3xuXuBo
GWNKZ6UG+Rlc+39ZSJJxmsEgRgF3MMegVIg1MvjrXDqxTkavjCO6ijWx+l240PneoexhSVEJW67A
c5VuHf+lTwycz6wlw3j0uWVz8AcGe7K+1W9u68l+/y85BhnpWswsGtBExoYoHOqumcddbQnkTt7i
CFLJ7q+G5//r8/4nEyoD+8B/rR+/1V2f/I/r18/fv+rqn6mR//53/5MbCZMVJ4PveSuS+D+4kaaO
xQGxCBIoy0RLvjKK/+FkMP+VGCaMDA7RDBAkV1HbP2TkOjJy0/ZQh6EMozP+76j0vL8c5P+Umnkm
Ij1ho7zybCDyKLFWlfn/piLXZ7c1k14RaebVow94JzEuRCz/TpsbeuL3LEYEm2H6xDz4acjmPWGV
7bqT+7VooGKrpPvlxAAa0QZzOfU5i4m5gSxTeiTIdMi6xYcVa+auzI29HxmPxixpodoHx/beGwdU
YJQ6068Fy9VqyMP5SGgHXYWu5K0u/lgWMeFUgFFY6CJlnO3V9yXB4cRNn5fPecJAEGIRvfZCIjCG
J4HU+aluuxCvVpD75b52s3us0CUYdI6Gqs3dTG7HNeEivjLIAINgY4sm6YjM3YoNT/fWlsuVPKCr
QYrCHgIKOC1tl7lEfKcgmIa6stifshJUde3eHWg6Vy+e93qVH8lN3pY9k5SueO1ji0Bktktpav9E
usawvOuQh5Rxdpd1SzwPNIQSmTtNNiLCvrn07XABPfArSY1fbDEPjYNsPtPLHx4zVpxHxgsKeYum
AA3CVNnPlgHtbUAJNZedtivU9KODsTjHy0ubN7+tRBsvoJFe8tr7WNAuOSXUHCszf1UA7jMDqL+a
tccqjc66aOTD6Az2sbH7EGxdvdGkYz9rfiZOnWluGHruNaP7li7bVj/6XRoabXOUANuR7XWhRiPU
JXmxXCRUlk1kEqIDkifZEjjKrH55yN827pR5T8CeX5LuCQUUdsciwgJKJOdzqghBLIR88Uzri+BB
wga5ChFmEO3Ft1nC8N3BJAVLXS8crf4MTiRl5UOPeffsxQ7GGf9fWuIQjdBPBEwlieYb4gP1jQsF
Bglq3Xtbv2VMA/RFbFO9MPZccPNG0XwQuuG1oalrSFYq1PJ6O1A1T8knVRvJe9pY0Ax5D7gEQ+hi
/lnzNR8SB7RJPnBokMa2MS295w0okcJQsG3rpvxOUWRPxiIPebPWcsRFQtUYEMZvDHPcM9+h0R2i
w5QRWuEqD/Wbi8ywTIg7xQStm/V37VV+YPdM6DvukO1YkiS5NcfI/TB9+eElzI42hGIHUSGlQo4U
wfaovcdMwpYoLFQiWNEtOZznyNrzjAed3pL74GUvUJJnXo6i/YYnRhXAQi6IHc3+0Ajm5B/tULXa
M6CEdSSuDSyhRN7D9QQZt9W08sGpKeijj5pJViSAc1a7bPkx0OMRFBwKqNZGNpiBJCrp5iTLoyzs
+UBsT3TPugO6ZXTnA3O/Kg110bH0LevfWmcTv8kvJPRg4VmW+Iw9HVJoT0HDVZymH86YckLFcAT4
rYAx0NH3Cofg697EY2mr+eBy7hwcx5seLEy9+5oQxgB5abG3RuMZSh2yN+Iik+RQ0TSzAvb+2It1
ZVcf34hL/XLmyLsljSPQcNz8PLZBq/ClQfoH9hTvFK9CNEJTNK2DnukwSkqsjwP6rY3K4Iti9gVu
mTN07oBGboUSQR5bRzwTbF6m4WdLpcuWL981nUOuV0vUDibETV0aPv+r+TmbbEf8QSKAoTXo0tOQ
JA8J38Yhn2sAKuprFckxei1Ikhr1O9aggH0YhRhFywqhEAP7rY53BsgND62x14T6pGbAhG8uah2j
9Rj9W9bWpstOjpoRv8z0w8+WCxkvQE0X1Jcz6ywVARFRyV5f+bxLNj9BmODXmmsHt8rQPRK9ca5q
c++77F3mQjJSyoEcMEyTTjsFmH+WTz2HIml5TCPKs9Lj9NaVrBEpCyeSRecPI6VO6tUlLsB0zrb6
KWJmnnYNNGdd4S9XQuXKwCmgiXS1c4h7+ZAOWL0tySnfDOOLHo2bib64cT/jxqCdxwhz9dy9t2jv
KmGNkYB2b9nPIs/78lt/37fjiyLUymesqNXkAeit+piH8QrzB/onE/uUTfSSaOIaU4HeCrvSTuAj
CChlrqdQSQZ9O6Woo6vqJ2IIRDETpIuunL7SBZKjL5ZHT0rILmUadM4dC/Ivg33TOWorMwDx+VOy
UETQ94YkMLvSaavPdEC909VwNrjr0mTk4pPR1iTtAu0N+7LO99h86Lr/mKn4C3fNedT7Q+r2a/tE
M4w5Yw8VZnrPCoLByAoUYUXhu3Hd9g6qi43Gd+GA2IPE8+EJ7GCe9wGKCSxOCmrIX8K+10dBWqIH
zDC9pUbzQODKGajIn7hhuau7DLsqYbPp4rEW67QMg7O99ZrxZ5MCPEsbQfS7nrzGXm/sW9f9Ocu+
Y2gIoFlfUc2xza06/OU3Gz2M45xVDkb8RnstVtDzUBkMKRtoeajz0rBbHzhhJ80bFKL+KqN8eHB0
bdwwFGhv7gqTVkmm3eIydY71KPVHln7Jn2jFT/fuTLLgXyY1wTFyb4nee6/Y25MtNICvNqRcduWK
tG5wVRzFirlul8X6Fiv6uuA6oazI4WvOiofWAmS0orI9Rn8/Yh98dtdq9olguihsDbAEcrUE06cV
T7GOTTiuVsewvpqHJaLbp3yJzDvLhRTckB9kZjVvIUA7hyHtmx1zfxThVlLLP8Inm1wfEFvZYFa+
XJuET5SYzskuS3nvy848LxbTdBH1v3KR0xJkZfsiBmzZnBecvgoemzuzHQbg9KjHSxJOegmamcYN
irHPsKide6KX6RJiMsAkKo0pac7Q3IDrOa1+5yMkp5iXm+O9A2tE49Zedekq4vsKyN9fDppcTY3M
NHRE5Yh8kzvxdMM9qwqjDJu0xIztdF33OKHqOsmmXzYKAu/eWBJkYJlrT7fVxrbRcuiWgtXyScO/
LTZZCppn0lK/5nxK6pDpvvuOtL4Ji1EXu5mosj256cP35JjahgKSIPJ4dviSppa/1cxSdkYBhjlr
fQTCQ6dTNqQD1V0/5c5H3ppQqzkjJdlCaFrZtqdn/o4LYgnjQA6pUu6sKHC50YT8Gg0FD6Mvf2J4
3GqzG8C5OXtzh0HKLI5VP/avaUHWID9px58+UY2fWfxybxfTEaZ6dh+G0gHfG4MgjhuOKOfvzxff
IEK2yCxMLGz6pU5g+kyLdbLxZG0mZmUw4QLc7fWjV9cDg86FD59kZ0OWMwiogiOsQAfj8hZtB+UV
r3M0vsloGYgAs7ATLMyaWdod0BTHqOTEuY6NatdCRrsTWXWtS/8ALf61LzFmbe2xfVTTFOaj+yiS
82TyAi4RcWKOg3OhqvSbLRPUIKLZlb56aNt+q3dk7uXUoVMUtCk1fqoV9VZaWv3qaECv0f4xEj2C
fWU/6+1YmaRM/tKnKQb2hvUHCBr0gTKN3palJ8yu9QK9Vuh99LfIbW7l4nEDdJyKVR+aznRQBFRt
iEEWjypeF95mtLdzHTlE8ma5XXvxMFxvGoCa/MKr+Z3lxDvX95k8OoA1vXMw/T8t7haGonl8VLXk
beDPfmkVsDQFZow4dsmyZg46t/8Ju285DeJF5fEFZN8OhqEMhZITIA194yDX0ZqEwKlSlJsF5nku
fyjByiOlTCykCGj3HkzYdYFOp1PW7T3yp5PXeyxTWR3/RlgmqI6ya9uv107/ZiStdrH8/Eqa3xIO
a/xXFl8dvKsw7LBTjFe9zy+zvZyshdn2UjPAIBrlWThAzgVhLS3Nh1dXQWWIU2HM3Jx6DyvjdzEA
+5uU+gTKk4I8W87EujOALxvWKTxSQy+qsOsS0tdKpFXo5k/2SFnOraaxKGsrCGvkknH5oD2kGsW/
ywZbda6xZQ19kwX/eXu5ywXyOUlrVyQyu9jB34llwrp0zDub/wvP3/9rvAMyIdik0zv/1/OCcy3r
8Z+85v/xl/59UGD8K0ZaQeiHj+8Hezg9/7/5zRkU6HQi/N8GkxsyHv7Jb84YwLL+zYfOggWz3z8G
Bavf3HMxIhgm3b2Bi+y/4edbJwL/ZBIDeuDhZ9cRR9sOllPxf1r6iizKysXNK646mTwoNJunms6P
4XzjIbWnJ66LIKkG9GlzrQOYl8Wb5zS/4rr4HGfrZA79F7WzCNfxGNZz5N7MHBhyO4wdUdCwxqqT
FkYgDgevjF5YuYsdgu2voSEEz1c4grV2uscZDaFVRW+TNwYxytJN0UUPlaeVh8QnA32iz5lXgqge
o8gf1EOpzwRjjwxkKYyvfpeaz/jEat84AUSJT51G6lHa/zb/XlSkVNwqc15oBkeCegfpbVyD3RU1
AhbGJPo2xHQAHXOrYAkTKPROvAdvVBmfYxt8eF8OR6OBEzqK/BJh0EeT1jyZulnuq6wY0IjFRDz0
xiOts3mMtOKMieXdZFx8Q8r6OFA7Vcu6gpqxec+oCnZtzsSgUSkbdzfZdbV8KDVLO9nczEM3H7JR
c/a2YVV7kZWhn8u9V7NeMVs5YnenkzXdt17qm6UTONZWPR7m44wlH5kA1nMcq1vbjLzi9ZMu5pD1
woGenGKsO6aKMqCxjgRWX0bdCv10uExcb6oFCV7CWSkzZL9Z81LkDObRrbwKWSIwjKy32RM1chAd
4Ydr7EFFv5rK3NFjaYd+MavrbNtFmLFEwOYM4crim5mAkHUsfrxlTyKYF+AANI9J21BAyeVYJdFz
yfykKh0kyqhntvjMA6wqtD12F2bEiHjYULYzWZ7kZh5JujzATT8gTr+mhb9L82xfYdKHRp9DOM7l
uUFUPbEi3moZqcEarTf1Xv1uGHQdecXeVxupwSHXUCD/JrNZwhSIwmXMqaxb2muU+WTsDj9Hm3nZ
WpwZcuaa4Kptynxvtz5/Dr6kbsIc9ZbkkLV//X7zFzGZnySA7AF1SpTc1QVq75sm84fSHe6Ul+wa
xxcQ8sQXFwGud0YMVFVm34cyM/Zpw4oKTQ2lhO1/oyvZKz+3dy5J3Fsd59WWnj5FiVCfJk8/REb/
pEbzqFvuxarVEYI+bNmZ/iUfgKM2tkWUpua8RZV3oxakFxrcJ8Ov+CBTfdHSNg5JcT7kympYsFXh
vOSEl/8taAcRlDhdlozdfWPHz02FHKSpQ2+OfkwgK/lR9N9tCs1gSX7apvY2V1V7smI7mEf7J4an
r07259iEEahjqdeU82KuIJ4BJwKDw6PyjIsFT8hil4Ae5mD+5fWg6CBzfp+5CMyrZu/l6lFoK8Jg
Fpea3U/SZo9xa4ZEQT+3ZvzYwP1JK54Wyk1zBQIJt3oxcSptotzYoVncuzrWNrsQP6waHFRiUQdF
X8uKEVqs9rEDMNugE+2b5rAgGoKNKQBGYSjIxhX6D+utqX95fXHM/F9mwYWqy/p5MqiFWfIBW6Y+
Rqs+7vyKAyKHB++sJKNi6irgbzZAl248erZX7hr1ZunxmXysAMQGHUPHM2VW5gv/QBT54IWzxHWw
mB88ohFNt3kr/xd357UkN86k7SviBkkQNKfl2xu1kXTCaI0kegMStFf/P1D3t7/UMyvF7OHOgRSt
6apCgUAikfmawKv2uQIr5BBslGWdczk5xGgv3qjcqaENyYPfDA8KnSV3qm5GIFRbbpvHokGuEiZh
tYNuJ4+4sSdAptPH0JrIifF4LaJnTvdd6DZXI2ICu3DMTngJF7vIf4rqxzR8JElct3jeH1onRQgM
CMKYaQL/SobA7bya3SdUG6Ae4XQWLn81ZNPaSxATBBUI7pt+d6+x/YLSStMFevGcXdv53LHowb/g
vHkh/OCqohwHJkFuBVsX9ft154buowzqWwg0ZIFGjAp/GJgnkE4RJBVnchg+ZYG898qVugo+OsK/
db3heTBaVrGgdBQnXQQhl7BWedfpIvJtu45f+0a0WIMCHRdNfgdZ5HNlFLGmPjLPL3zspvouatGX
X2Kk6nxZvUyIqm9gGN81CjrYSg3IlYRcbLOfp4Gfei+BUVs3GQllxDWmpgCEj8Fk17eEghnw2fQM
Jm2F4Zw+9V79BRz2ZVSrvxbPvU2q8iPh/KyL7bNyjNZNORghPzDs3XByhx6WLaxm0kF2M71SmEPu
oTRcKs4OMlAfVVklxmZrA5T3VfbF8i1cRFIu9GswYXuirxY3/KscEZSkOkV5pxNPOMwHuxQQ5z7O
25t58i4pjCDll0TfJ4ee9+ICfKkBNJJMZ8keCMx42ajk8zzZH8O8PF+96tgBEQC8jupgEgV/IWZy
AXTrJhM28hm11aLih3x6RGQAW1k/106uDn6S3WZieYKQ+w0TOIqNkz7zFudeLzR+O0hfUBHvpqC4
4t50W5XqhSrwvbsivR0iaevhsagFtgj01S5w/qBXXNACnxy0lcj39xBoTzqgDDwgnjJR5Njkwv0K
OOSWx/lI4Ooui6KFwkmajakwso/tcB9M7cgDsle2OyFj8ZEIHuZvc+J80EAHt9oyCsLtNUcHbAqA
wSwLe9+BKap0T07tNgegdHdlR/Fo6kN18Jri1gm986oN74BbS5buAJJopCq4AvDeZlPypZ/ps8K3
uhFe8Vfvhud4rCSwINb8imwG9+7I4RlGAeJs0EO0oXcqoJ5N2mWbNmvus7b66AjubXXrnrrGRR49
Kto9WjN7MLlodZJy6eHSLbF1p/hgReLUrKrEOVx8x054b3XhxRimK0TFir0F2sbz4HuLxKEm7Q7O
VdZ+8ulLDiu3IKTzlmI809K+hvdwTPWkdpFe5w3sQMJDf5iqBQNUMF0oz55JKNeQatbPmR9+gSyk
8dsbws0g7ZslQOWqXT8BCDhp38l5a7hi7ZTzSIqX3vXSC7EYcilnhBuN9wL1FxyLq6NoQ5d137Oc
a3GZ9ZW3hd4pNtGADuAMPPlY/9AGrOQL+Kdyp7PpqgSOuB99yghQdo8VRgnciyEyqTV/lGF1tqj6
LzVy8+mi7AqQI47w1QT8SmcnX9TTwdGpR7GqeICWfuki/30kkA37eAS8nszIFUJrzWgmdZRT0HA9
dB79pRCUFSKi3qWisbxZeqJG7pzTiY5BuSTP0wxca12UOCLO7lL/gVoEzD85pJJ7HMp+6EOmAIYN
GgTm1banhFEH7ovTouMNDKE99AvsJ+FfjALEgqAbE4ObCML6JUCRjku7hwFQ2FtQv8i3dL4bbFxY
LK259BYZLfl8xhOlx61sEd6+lOGjdpd7f8g+Tety5VbZJeSal2AIIB8HmtHIYty7KZrcUvdit0QZ
ZXLVkgrEmDpAskGmJgm+tWLw98RF9JMhZU6cuOg8nhCeRgE9tjf9ON0A90BlSIk7PRvNUGoQU2cc
lqibhjNG2OitfqimGXFrfVG54pzyf4M7ivjaBmDAgnn6sLbhY++F+84Kv0+rF219o2VZtgccaQ6p
3+JrJasGNoJga1kBOBOOcDgWwBjrYt6ODV48vU2bPlqgVukEJk4QA9uYLpfOjjcE0w7+2LjL/MX4
YMT304I4kRqQfY26/KWYh0vHoWiP5SekbHe69gMG0eNWsRXAYHBorU+FjaJ0oYY7Vh/379j9qlXz
GGM5CkFll1di31Ip3noIeYZhGFObVw+Aadp9sYiL3l0+WgHaC5bAIYPixYMbd5cQOh4wD7kJgar2
NYXhCXbNYE8PiGz8kJz80iPuq21k3RNrPhd5eVrkdOGl4izx6XhB4SPjCuR+yUmovGa4HUt8Y2C6
fnMbdVXVJMNrW6JFnUc3iYRyTFsObeum2LorC3JBixdVK7mzqDBviyI+SYtyCIxO3SffY5EORxmI
PcWdp9yiPh/3+BCqanouwiQ/luizDhZSIx1Aca8OL+1QV8dKF8N5kfrXKOqXe2ZvQywCVZJfUdyn
5xLtRZsaHU+ijo3LhF1W+uSFAXQnyzYixhGi8DZ4Z7xrpm3UAK1dBtp+LWH1fEm1vdcxjncC+fBV
zo+x8jClolClsuhlHEhc+1KT4Eb9DnbuOQoTFTzF3jpkCNGTpoDdkhlFRh2xVHuNMjdF/EMI22Nn
TwtMvhbfDJRnUg9i4tJDmgIKsLUpGwldYbyUPYWqvgCAI/ZxIwJKLsWLaNmNHg6G28C0mLpoMi0x
0sARzQtRd4fcop1pwXFeAP/cwsbutwAWkWyaVHbXpfkXx03XC2+QwGIFTF5FSJyFdYTqA+0+R08f
blCyDxL7WqTVbZrKFy2puGVBjtqxhwVA1xws8DON+cRJ3gWB2hRreI18MfmW5k3wP4ACsLfD5qOL
lCkXv4SOe0pFLJdRTfa8fPZHjAir7JHt+hcCjDc0sLlfdJVLVt59jVpkS601/eDXfy2ifAahUh06
UR08cmtusJjXLHMx7TVI/UNRrM7nFKogfDqEG3zHXQyXj7Y2iJ5LlI1enLQlh3N4VZX5NjWX9IM2
HRiwGutmLcOdX5T2Dq0QLhAR1frc2VZetmtBfYfWxzxFG59coXQuZO1gTpfVD6uu6Klh84jGHX4m
AQ3aZIuBy1eoWOuSb2O4YrEwkMnbdiyIzbAQYxpz6Vjc++ImqnOjnxDa8LiRcV36s7ZdqPGqc99G
UszCnzmLAclRXb1AhoZindt9rBOQz1QHCIpQ1sDfuhknunen7Y/zBCTSbb1DzSV3rcSZXw8oIoeA
vUYET2K1PqkAXUmBLwTRO56W66YXHcA8cePCBm2i4BjVFQXQ6a4uYpSXdXa9Ns1F1ttXthRXmhQs
9etH1PIeqlZ+wBjsyZmcU59CJJdOj6q1h03N8kAZAeZN1N8GSCaQmbhkQe4EXc79FDfa2Qz9CkOh
Gj7m+TWd1seuQkIhSfvi5PrLV0gU55gveQeYQ6d4Mtd4ujEFdKqNLVNni6Otu5XtvC07HCBsUZ9j
7IZpjkGJJezjDUTBc41MiBX/JdzniYA4ruouG5f0OCblx4vKj67otF+NI5K3cwnJc4xv0m4sz2QY
n9d8TlctYguR6lsfQFqD5e3b2OyYHoUtKSfDk/IC4BN+9nGtsC+7le2LFwXbGRTLLrDGAxT1E0EU
14sewQ+Eac8qDewAOrFENmQeBsTGMxQQ5Zx+WERgXQAM1jstl+KgxpFcP7Cvwas9NEVImZeSa8Uv
bBZwIKdiNSnlvhTNVwljhcrqeo3ZwnaFAnEcuhbdB+e6xarGiceT3/UP4Am6Q728yFy+BCoIzor5
e17OZzmVhKq2b1Q7rNdyDQCoWF8dRvTsoU5P9/BjrdbmNOjiaxPzLcJxGa8XJO42KITRbUwptSkZ
gsTIAegbNdM2ip0DlNFdQt+XaxawCN/3tlMzWEeHGp+glr7F3gpSdZ2537t0SpgyA6RxdXx0sZm6
GmVonUuja+RrgXeqQxlgcosCbqW1bvtB/i/ES/9vqsRFyIf+zyXlY/ftW12+1F9/VjA1L3kTiXOc
//Icg/AK7UgGVI8pDr9WlK3A/a8AJTMubo4M6PlLpLnesGchEqaBCGyocTZKYEAy/rukLCNK1I4T
/lCH+7fYM4Ms+//IM0k5GTkoXLmNDbzjOr4pN/+EPGvAVkY2JlJXah4UiJEhxN8PsQ4qaxDB+kRY
4eVSZY0FW6WfMCKbaNKopzhEr/T6p2n7Bwk559fSthlL4MnAYRi249MYfDcWYHjAU73AuaJo5EOZ
KIWdYnPGpcEyDbTWvxJFA8J5N+k8GMpjslDOe6YrGJKrhRlAGV2BFbbCCFBcNGYivOutOlvPfj/O
v00ZemsuGVrkefjJy9A43P80ZeNsB/EsRXllYd9LyTEaoJjQlxLTc+PV2QJYCivR44S4RbcZceTp
dn3POfsHtbh/GkbgBDw526yh908ONm+DC1RZXlUJN4gvuKiP6cEVVV5sBPKkAZYzevaBHNVJG13k
SDvp80TPTfjl99PhGL29n5fQK2TRlUjl0ZkQ9rv5iHNktjxUac+rIoxT59xvNAxNXyNlal+0AN3d
B50VE1JKarHcTV2nRXuWu+gpzzHOyJf/fjgh64gmje/SkonYbj8/njmSSTzlIjhvKzeo74ZEoLPS
4FOzIFQLp7n2Dsk6FUZ4xAL9CRttxNYOSbKCosBd03Oon34/JDMBP08QriM8Jd8NTRfIZqP9OqJS
4IaHi05wNvh9idNPg8Z8csyRe6sMZ4ReAMIsZbmAyY8GWeXfpe4sspzfj8IlBP06jADFOPRz/DAQ
DlDzd9tLC2vtXBtni3hB3gS/FjoRCBRJu4cmwjXYQk4OR2pFcf46wMQBNYLUgzHqcToHrYZyP0wq
/2576AVv66XJUXuYLKtpMMdDdR2ZLZy2luUi0YHlvyB+HPb7LpT4IHDXCVTxUoFmM98xsprihfs6
f2pcznS4+/03fb8iAe0KCPRwSyGH2C7w2l8n3JI53Y5sQuSf7p8CdFPBuGvOhOwLRln1Tm2hkZOo
0fy/ciwFGE6lVRkcvKyL8Ktzu07zhX8/rHfLQEBoJP67ABJRi6YR+G5hthLvYtAR4OB1jjOB5WrV
nlvOCu9Gp4l/Pafs3o2XpJjh0bmokz/tjF+FMyUDiKLAtqXrOq4ggr2bFiAEE9VKUhhYC46+msMV
vWKUBuVXz53s8ooLRa9v6czxzxT19VOaFC1VgrrM5ZmuMDq9TPoqa+mn2OWS70p7Xj9hCUMR+vcz
9asiJYGEk5BWKYemAFxNE/bX5xdQrWl6tNnoZVh+eCDhcY3iEuqXV3TKUTIF/jT/YZP+bdHQ0EWa
3uHcCVg5wpzFP8cNXYrZCqZ0wMF6tcPr0V4zWJM5ekY3XtpP1BEcBJY+gLH21Cno6ri8Up1E51u7
FfzlPywW5114Zw4Ip37kRXi2SZoP74YTu/lUTKLsD6tvRzeoQ4OsHZyMevRazfS0kjkd7/x27bpT
lSoHkZR8uKvyrve3aRisn6aqiP1v0OH9K7e3S4SG8JygdOAX6FCkUyuovDgB5BmRZNr6d2eTGbyD
DbELoJ7MBTHTX+fSob8w4YzTHXBSC8e7YprzIAYjOYujXGftPgHpXucbzLKy5vs0dsh7o4Mkv/1+
Gf3YUT8FXjMMdj8rHph+SKR5NwxPe7al2OeHbHaz87kQzt0wCTfc5smoEuP4PQXol9nIkl+Wmc6T
C/qYgE2jOZ7h1ikr9r6XNHun5k8R6v1WZGTSJrNjdNIjXL2LBXiPDzkshfaQunIcztt+mnBtK2Gj
7hzEOasd/bRFHDF/pxNTxBBLudLILDmUuVcGD56HRy+932RpP5QNjOubGVPo4oaVXfXnv5/FH2N5
N4tG3j4KfCo5Po4Pvz5M+tvUkHU4HNo+qB41Rch0T1NiRBgKLkJxXjkObR2yVboSFOtoFPkQdU5u
OyjnOVhEpTEwERV2RtU0HZZepodgQgsMVXAkqzxPrTUludzCDC9eg5eCu+B8PlfteM/dTVE/yBDs
RlF9ROkvq7WHix1cyhzYcJBgkNTNifoQiMmgtJBlnA5B3fAqoNOrfvn9VJj18m4mEFEO+I8/2JQm
wv+U+SXkL10boiEyOzjc3sGam6DEgrGHWcjDU2fZKrPLwLaqx//FB0M48WGqhC7yyr9+sIacCb/T
0GXrqpggPvXqKKm1pQcbtY0BETo7LknQHa3/IIL8D2EIxgxLFZ8F6UnfLOSfvnJQc59EZBIlgZSK
3QdoHsFzNHfVtxXzmuhTsAT4uVPNKJxdxVFMOzLuyuIP2+Uf5p10xeHL/4DkhO8SqEZga2uFk4av
b9OvV8PsDFsLDlwDzM9JpjvqjpiviwKxqH898ZHk3mZOIvrz4bsjEz2zdgrDVh8c4QDYxRG8ir/3
7GmUt0DXQZ4IHfzU2jDq/nQeGdnld4sN+W/BpHMCQk56dwCgGznUM6XQQyARzwNj08/m/gPyrEO3
4UgZK0en2HXpcyVOEJfHfrTA9XNYxv1FY9tMzr+fC1SpIy5mnk9K++4p5D2FnjqdeuJAU8tLKNVI
koVVdKlcy2oBzM+Y94RzOvzh6b/Pm0JzQ4V+5cLRCoNX/eqfluDaIlPWSU5CiXRxiE5IHT50rds/
TC1sEqxxFTqkXeI2K2wO38r3v//a76+lnCJG1Jy8gA1gbFPf7fpsdTKEDdv+UCy6BOKf1Grcj0UA
gN7LV3pqdmFTecndVmKqEErrBtHz4qKZ9Eqpmzh0M1LEmgA7qK7fwL0a/cPvh/j3/WGmB61Ij+YE
f70b4dCFQ2vFKSPMkBbcFQVCNB/X2bHOIupI/UdrKkS2o1Pb/eHR/NPccFV3bEJiRF7pv1sTXpUG
EDrX7tCKST3ANAWHkLOZ4i3KeH65q716fi6wksWkNi/9Czwu6kvfSdw7LDTWgdaq08j0UjZF+uIO
9H7/cHj9Q1YXmZSOkZHvcj99d3i1KVLj3hQrhAbW4q9RpHkHMbSm1k0rHSxyJt38U8aDvxeLk5+V
SViPW+FUq/rDVP09kBJI3CBwfCpAhPB3AwGBNLYob3bwKxCiZS3DJsPEsHGts9ptHMQgJ2lq1Srv
p/Y8cWO4qp6diPvfLxXHHBW/hhUySs8x91CzWt6HlajNF6kiSx0Gv1kxjilgYe+xpImhayNxEu6C
Ph6/IPdZBRuLau6nuiAPOixlWV8Vc7Bi0bwW9eOEO+rwp5Bn5uDd2ALPtwX3JJxzuSn9etikTTUo
sGXqQDbii306huWlBeb9WqFGdUFqUT1CK68frQb+2U5ausMfGLu8o9NM1bcuU0AM/zBdfws+XJgi
B71OMnGPcty7Ic322CBLxnSFEwV+gARN9xhHPagw6RjvqHUOkZgt/exLOJXzFQV1I4Hh21zfa3ho
ISmcZvpGgrPaNnMATcir82WvCzADtBYq+zAMLr57fxj3304PsKt+8ONJ+8BF31eHwE72gBL98uBN
fkuHN6gm0x1ywKpD6umX4F7Pczt/1QJ98Rfw8yESHqKdu0+Y1Gn0cCthoXfwr0dFHu5zrQApCx38
fenMo12OeFWVHej3QoHfzH05cM+2XJxyb9y4DP3zYegti9N9IS98Kps1GO9XlLB9PNKrZs31Yfa8
uvnw+4G5Jk79svIoqHLS2sT3yIGL+y6OYW6+joGH/Ii06g4Ag+BGR+VTJGMxFZs5GKV3atwlhe0w
BnNVvNS2i97jZkkqaPdDK/mn3G6paOSFXVzzulmeWgdRg8s2mybvfPG4WqAnZc35fPKiPre/+j4q
BAL9eexMqz8cWn87EUKM1xxIyyFmEj676dedtKxRRvHWjvZryNsfaMRiCGhp5AP3RYjIEi38WAAY
xQ+xqS9+P5mgrn+dTTRJHbziQDsTZkgY7HezGbvdLAgm+XFpFaS9m7lAFx8ln8ma+SvnjoUG5WxF
0wgDS4xeMJ4VHAfAy5Y1r298Nfn60/SjZpSLnppTCkKEdeIMqSmSDRlSxiGspzmx85Pd6mQejkCm
QXydUL2t1qe5npv8uwhaq3zAW36Vn3LFeQwxUIz+B1BhPiCOGb/MJQRdwlUMYOs6xjF8C5zD1yex
8AkoChSlx6Pp1zyKo32VN1Bctn6heVuwIB1ethgLoQJf7aeqsRWM6XJQZXSETlTw8mXpCopbxEvz
0bFcM34KaxX3CFyho8JicrhXDdE+i5CGfskxhKQ+1WLXzC/OOeC1BapW0vfZMYHgyGKhgl/78301
Bv4079reHpfP2MEv+tlpUACGVuBTXCKI48XMW822r2CexqNl5cgahZFb4X1Q1h6tpNRVfI1KofPK
5TK1CgRiZREzc7thjMz/awu/9687maXm37jeOfIU4jwGFLjw9BrgD8tkz+UN1qI+4EPQTIlrH3Ol
F6ptre/FMSqHlidbaZ5Pxs3uYrJcdtit7Yxkz9dvo80UC8k5rCsEm+CQzwOMblyT+gk87QoWdX2K
F0ot0IfX1LEgmteyZ3fGXYOH9znLqJyaC9jq1BhlFo3AbGKIVi1Y2CHHYvLcaQbBwkupijL1s8ht
5tzGroaJTSGQDNz4O3rf2zHVOa3dNenZ4YXf5t8Rqsh5Tu3b3m+mlIdeAA5lSuJamQ389hMiXyMT
FGRLxbf3UUZsntzELeV92ItyfRrRlNTXEQb2331aAygZh+vUvmRjjeFz66CmhGpvp7Dp2kGLMRCG
bIpSnuVQwAlGTDmNOKa2PjDhF09JZUHjz0wFc1aLeVp4iBDJnbK25aPvUng9QBAcp91Q477y5Ltl
zpDL15GnHvVbHFDiGgRnlxekHHetO1lFdIR54/QAYIa1aZcd8vshu0I36LnEtIUSCkdA/hLlX0cw
ySJx5k6LqZgWU4K8wrnt1ZEurxCJjAXStnCwcBjD4KO5WLTjQ5Ye42AyRPccGTdo7ramZ59E4zpf
qtHSIG+o/K0q3yk4N+Mx6aQgKqQOxV65DWtOlocJqj3N8s4Bv5nphggEgkAXM7A3d23E57WxzJBz
9hJJ79wg2op4aTtO1XDOZYnveAhUhov8zub2Nd7bJQKanNZSFetTGyKxC0ZxLVkHro284LKDUcBz
PqSexKT5NnSylSVYumyt9uBgBNyKPYTQwreuSxD32f3axuYIyWpwSCgBJprFFkgkd7KjjEfzVwHm
k+nswQbm3193mdCjeZHH5Zl9665RPmYfVgGIOdpQbGyLl6HKU8Yp02xhrxBizEPPPKSmCGtNx1rN
u1zkHx0Lwz902gEOfh4JfQJhmakpoxMM7SzGAMStKBkWnHgTsMkwdL/ZcAvBn8xJYvbFLFtiZ0Ij
AdB8Vmh/dAEYjOa0mxJo99shp4Z4Fyl8bJ9aF3eZo6MoGodoB1NhRNNeNEv+gQg4RvfOguxZSDVZ
GNvAlHS3uYwVdyCE0l6f0ypb2jEbftsmtCOYyIH/+oWztAhQp5FI70ZXw6IV/b/Sa4e/Ag037Rlo
dhZgbSImGoPoF9WzvQlV02IY70zt0O6hOErra9M5yrpCNaou4MgHQ9jd6T4q85Pfzn5qY/I2NNjT
Dqt1gfFOMqa7sMxFdRoT2mbXoMYdelkxetA5luGWNQEHbLM4eQK06jJg2DgUat+2hMAq7797Gswf
fICNU6Nx/5itQeNDYku7ril27tKZfTTpYV0uVKQ0P8RNYno+QxKYozIcQ2e50EHWgVCKSJYWxM0G
Jc9gTchlPMSxVUX3UHl7XkrrZeaZUqU3fY0J310mtJLo15bbuKZkPBBYVu1TSgbCfYnpTJZdsmBr
ddbNoBc3jlNSuelZJmF4HkQWPnfIWed0fRHMz0yMa3vtcswJziL81yEk9yVV1NeDjeRCzuMxbUWf
9JQpOye9LdUcT1+w7zXn9VuuhL6pCddvZzn2EjEJZm1NZh+lyyJ4f/a+6RC9Hb952phE4e2QcGOZ
sDU7xzPp0mviBY7fnFdjLRQvC7Rvgng1IBoTb+zVMWdxrjJzqNZTb87PGrVbHlcJgthMlReYrf92
6jXCRS14S383ztz/9OrAbJu4iQJQhwsDDhJwS2xmHZStfG0SlfX04501MLAJCdLZrIdEIgSM8l6I
0CyuSqVNEqOrCX/DHSB0ntO283O2LMCYtE/usU9Yy+4xx3Hc8reTXTTqAAKrQJC78/qJXalCuOXi
zHvNS+mPz3zhLkF9b9n17MFQnGMGmHAOaq06AsRsoYgnzgJaBpwhtpY0vbY2PowsJef16CuCyqwb
8hqz9bLa8615PyI8bCLQ6ycEhV170GoXig4IoGQohIQ7tGaKwj5GAnkHboZ+Y46nCpaP0o+F21lt
+dR1gwlWaKpZdv45ddEbx6l9DTrC5XaYkR2puIevy9Q56Cq70MGOctRmmQtEqQmRPf4QrItG1DCO
rpexcHjoNtZcfAsy6pKJbFnS3qm1R7E6t64qK8Cga61E59wktYQ7gwP2KG0L2NRk8e6Y/mib3A8O
qjP+mKk6Dczno1RIOzSz/F6VT29pgZMVmf7S9ks4PC6WEGxGNMm1KVSXXEmxNdMmDGdpkJlBt57J
CRE5NEePn3qCHmqW47n6BCEaEvkJIH3B43jLPTK3a/h95XjmS1ZpREaM9qnyx/suVAkPc4yqOt6w
Vswbxl018HXkMKCYC5ejt2ZSq03U9y6otQ0Bo/HQE3cF3FnwXDbMqXiTKWGG9vYWQUWy25x1Lary
2bUUveY3l7Sv2CKWSrFM2ThNhuDRrhG56sar5nU9131jHl0S2WYXvQFC2rTyGRZWguQBIht/fBxo
CN6yoPRBu0Sqps6/d33aKXdHhp+sgVkh5mtiBYa97Q5r+sK9KEskVZEbsrPCrvZQ6oLkmrwfpGYw
Wl39MUrjUH0LIj5vOwBO9vQxQp6k/ui1pU1fX+UGzQrEqura8eTM4GV3sioluPzOI/Pc5bR6iuc8
tRXEtRmTLTAuqaLM2UC27aPhtinWdXnGYE5U9W7o0rWDUoSEKmnYqHgy4irVBdcOo5rWIGm/NtB+
gZtn6B6Uj3OCCECJPX1XKUxLwc4M8y6AiocDhRrGat6rmSZThA6TQJYQwRcW1C3vi1o1TmQlyjyZ
TkfdbRUGomhVMzcFpCs9hk3e3oeAcuzyEMGsRx7Pi4o5HI7t2MQI3+kskXeOQ8FKn4qoN59v4+Y1
53tlNeYnr3Ra7xQXC+Zv+8p1h+qmxSfFDk+z0mG/nmNapaFlkcilAMTWviuyeKsQ81HOgd5gjJ5L
W+dNfsLD0WZsqapBJqD3Pa8O3R8kGmqru+rm2gS+ieVtIl7ecIDHr1nzW8huMdYDFkNuYyEzWPu+
ifG0cyIHxGmI3uNL37cSbcgq7lXi7DXXoepDXi0tSDhZlIncoIApo+fcRUwQ99+hDHyNqtXqVMuV
dsrJ30grAIwM3bGVrb0NEUjU4XO4OqwbP4u73qWx7mQSOUnk5i1EETtzbROvhxzaHmY7utgA8BXE
66/UkETDYtMDn9fljlasuZRxAekJGa93U9nV5r283gb10GEENt7nNTp2820cz15/YNFGHOksFJLJ
9cf1BOn5H+dCyWsuhlaYs14slEUEYFJz03W9xJzePmFtyHbR4sa4+lL4jfPs+i1cAMJAM38/tK2J
+iR+cefM24YuZtpd9lUP1vSee2IM0cgvvBwF68LJzH2lC0YT2vEkMTlmHlbmAAbXzk4lXgVE9hSl
h1h/jhcfCtLOb4ofOWlcmWl5w0vgV8g1C9tnE/DCaQg4M3pE1NenCFUY5tStWwMWySs0XsdDMXh5
V5x8v02X8BiBKpv3zWDX6k5oAUdQZwPTRtRg1Ug7LlzOVadFJuY/xzgq7DMxEgXKH/Pyeo2x+j5x
FCorfl/vuj4csQP2LBwCIFBGrDL8AKOVV4kGENfJfQ3LGXkrF6TXxFknESWbzhIGkFNH2BJzhL2G
PJ2ivjke3w5XlFIyHkiBlAhqAHWCzj1CLzHObqTFr5lPpmMT88QCea6BHQdxjHvUa7qexFAHm7OG
bo25UCzgt+nXC1NqcObZnHSoiA4cEGHvmETLVu7aNbhhWEYgAhvOxcXaD6bwepRM8DztWCFh9MH2
lG6SXY0ha/JtSHodf4jGRRWnNUuNW8OYW1BRsEHipEXYMFXeggWAap0OiYawCL9RJrAfVBOr+XM6
CYODwojCzo9eNWbtmTsm8fLUxgV6jCvOkMh3tFqsD6RWK5I3fRNBFjxfKDQrtHaKZi2eZpVb9ic3
Rr9/j8Ohm1kUl+HYGqOUoUduRU1oON6jI7P6qEaXIgtP1L1x/Mate1mKvW5m78WJy9k9s2qt8i+5
dh26CWsTHGsxR6o+1+U6+merHq3xQ0VHLr4Zk8zsSywrcyZ9ViR43zEGzZNo5/dhDdoVyIrPnaUs
WnlaGiKWhtvZ2rXYcUx6MYLpXM3io402XV1TI2PmSB6xaEWdhH6jU17KVPXrl7cb11uWTRpgsp7X
IsHrfcUCLM1i8oaUW2UStSTwgeDyDo4Zb+/Q3aYt7GeoQq8X9YTvi1vQj/U/v+ZQmG2aXTUvK+XG
ieoRyyMDfFm8vF65C9RpWSNvee7blgjkaNJqZVcmC7cEOjOfKBu0XxSytMi7L5557odVhO0EoxXE
devim4R2EkHbDVlhu1RjZv0jHTGpNaYaJlr0xdrlCOItYX7TuLgfQDmw7KY6x5HOL3zsAxHfRhyt
rc09yOKCwMdHHuLwIMUapMy5zMQ2V8lWFY4iBR0gyAKOjHnCUMCXNmbPFLjqJN+JSyWha8VKK9oX
as7mDDOzeSof2FI+iihAHTsb6XMJUgQSwFJN1zxATGkTHI5X1AFtvD8pn/gKbhnoy7n/JlDj6r+R
Swz5lzTEhPwJ3w+j+tN3i86/aDgxqAvpAGxPwXnhdx4qAQjlM7/ZMhnc01qv9fK5nSpT/prrpvW/
5UBIsvwY99XI73kYjjNtdjKb+N20ow2z8bV4FNDLb9DurkE4wuO2WjMdNUbhBNKOjIHcSGWSH8Y+
7PxrLWJzEswOdHmqiK8xjB0XUp5I+xGih52hI1bA95MImmwc2cHUuFW0Inlg/us5NNiiYjjlazrf
2cLcNtBqNeErMj5mT9Jy2RTQ4iDqrbv/HNKm6MS0N4VZA4UjKYP4kztg97VIRBsmiqZh617WEpko
JkfZDc+7Gsio4w10X1PQUH7bY30V09lr1HYOxIjJuy//H3Pntdw2lrbrW5mac3QhLKSqPfuAJAhS
OVmyfYKybBk5Z1z9fiC7pkWII/7d8x/sqp7QrbYWFrDCF94weCzM4Td4kCJwAi9VgkmNz/2kJDbO
VS3sSJwof9UAUnhrYqcoNkm0hJPYeO5lWNIYa1tpxmZvNV0nP00FIn1bgJaFgb5/ofLarIQY68EX
Cqpkv+9UOStei6c9QM/R8UyvGJ89gd5MO7Oa+vml+WPLu+7pizBtQu75NSGnKHEyo5kQYcXLH0UJ
jytwvjUraDANt6YmKAavTUlNeRlyWM3MszoecANzsEDyJAQEC2zS+vPf0EaasXOkQQEi5nCoftfy
qMMSOTQNCoLN+ney6HdeTUqRtkY6ASvJEOLXN2HZDSxgnMeM0TXhE1uEyePocZxUtY49ICTemorY
LlSLnu+iNJoBFZ/SqOWrmCRF8/9kVs4zUcwrdZGxhgIEMiFmZHPdAdHcOcBPw4zvDmN//hspyHRS
gBCLtbTBNOhXpSaMO1O74L3n2PTh7qO9TGHiy8ReyjBdiUDtEVdAWKUf1KfXjsJfErh9yFP++j/z
n/lO5ZFEMWhelVT+/Dv3Jb/6lr7UH/5L/5GicPCb6//7+kv8l3zzrfl28DdO1qCPd9u+VOPdS90m
v57i97/5P/3hP15ef8vDWLz865/f8zZr5t/mh3n2lkVADfFN62V+kt9/bp7mv/55/w240z9uwpeq
evkHBIR/XIZl+5Ic+R2/qQi68YdsCTFjGTR77rTSpP5NReBHIPUsmq8AcsHN/puIIMw/5uqqCUeA
BrZi6zSU67xtgn/9Uxh/0MkzwSZa8itFQf0r2jbqK6zzbRNuhgvSGWQQGeEbmhGHTSshtVoQZh2u
rZNW78w+hD4D5qZOL8ywKakr4p8YTaPvJHCA12ZwR9X3fMo8a2t1kRsk/ASwWrDTI6iTjaJ91Wdp
zVYuHQiOLR5b6blIpzPKJFs5l+9bFHEwmfwpCrEedfMc7MgZRzl5n2yjfj5EP2gM7XtbPFooc8M3
G5DIanNyUmJdpbDX8/+JfB3/iCgo1mLwn1NoCLvQnLo1WLph1Wnm86TUL2lsS443V1fKzpol9f1k
Q+h0y4SvNJF9DWU8cPUYoy7P8ze1jg9NoCGIK+AeQVjNN3gfTZfTOE074hgyLgiBNh22tR1GP7H/
wuUnhlHo6+XnpEi/2nnqZIp31rTALvrIg+dsbpWA4eF3PstQPl0AeajjKFnx67HCWk1WwNhcvKiL
NfKpn6DAD4V2M01W7JCLfu1HAyliSqx1E/4gKee45UkmEAubzIAthqPdI65+xY0oEc6RBGcqtjLY
WJntBuOIH8AV8fqNn6vUxxkLeOiKGu0VoutPuBWSMfdfO2N8rGu+XBgbA3q6wXM/mfvJilA9UasC
yCEcxtpDDWtCcCOoGifNkhsJhf2p5z2pOt8IEOiKKslt2xQ3MVCxdYSB4Tq2EUTvLV1z1WluIikX
1dA2Z1Qwx7Ivt6lpfQYpus4TJEKSDhkkNWzp1E7yehBfTEwOzB7lBjorKHjm4bNXD+O5JSWF47eq
5NijiM+CnHvINiGRTaO4xdsT2b2uXYeKRIZWD8k+pHh0JyKt2ZIhUqrUteEs8che65jqYl2JDbTb
AW0X6mLZwCNIKdbYc5IR4xm9lmycPXS5rR/IzfAoLTWw9U2FPTPK/GtKIfkqE95ZVMm0UwaBrTHd
vFBoGGeg7WRAmRtN5HSQgu0wq6N/EUwsdkNvcfNRnF5T1lpk74F0bISSfZ3olmzIZ7cAi88UEd8l
UXVjynz9oGxuUupxfrRVy/jrm9Pr5tdO/0fWpjc551b9r3/OWIqD/W/ZhizPxBqd/FRXFlgLBDNy
4bem71oJaoUo+7tjZOzoG2osqOQUGn7Z8lfn0QB3ge1hVNTCD0+brkUJXoL875oW8GPDt93KbF0p
zz5DPZq8+KrXkXUlMmZB1p8/nqmyhGe8Ds6hauhQMlTmezh4liqITem4ZAHze9Z0Od8Y0rhWR/yL
JjQbf32IFLVGL7mwsvRCwrTg40dYIgTmJ1CARsvzSQtUe9Gjn4GHFOQUTIq77lKo6YUfGPuyRL0J
Vajci0+8bpNrYvlxobhxXwAMfxVUX8xYk+uK5p+PbYoQ9COAqY+PVXzdFGz5CkYX5Uz7QcSljd1J
/xgJA72fZ7Wkr6H7GIAg1uKFW+zTwGiLRxsLvrTFvad7tHJr26qonRflVWqX7vSDek22LilgmCN2
ErOQV9Zqt9loWaupN/dFHn6LcF5EoxRp2MDhNIJaHbwYJR5SXPhfhwR9wUJTLqBYVWseHMB81zhR
qQBzplgZBP23UrMfUrq7q1jWqnMV3dR114sfZll9jsg7cdnRMCdvldtAQBFIbArciU85ny7xI2iX
B99Cm2e0HoJJfhxpR67CyrpS0dVe51ZwloXtNi+QHzdk/Rcy6H87lvqPYdJB/PWfIq7/H2MpQCr/
mcS5eknC6eUg9uLf/x02WeYfIGlmHCgcLkpBc3T0O2yy7D9UxGoNDNqB61vmn3GTYvGHqJfbcG30
16Dq33GTov8BvA0FbR2skYklwV8Jmxjh7b7S4fTMzFIVNBW/SzYXSJ9WDX0gh3JN4z7YW4G1CbMK
k7Pprx0Xv4ZRiBh1vBA5tObt/QaEO06lbavTWLsIDJznjYyuzLOn/UCk+iYR8QkE0ZL88ms0Hbgm
Q83Iu8VoMVNSgJ3XrlWZVz782XVY9p9DyazWJgCUdSUKZ+CCJwVXNhXQNbBuXxUvhRkUXqJ1th+q
O2Egtwl45lm27Yemlh7frI8jl9XsQ/H+xVuC8xt4qfZLqPHNG1F6zVMHGi4caEMIjhXeQ4GDYQFV
c0OP6D5QyodSwVbLl+6KWKWAKnGrgcO5IYO8kNVhTy6IS5uONG1Q5phLDumJj7aEtb2+R9bYK+CO
6F6fL4E3zzhDFiZcpNBiNsGTeCUmAW217VDqWxHbntEi/CywZLDQ4UNEbrj0A4GOCvZNAx3wKsCu
VJbaLzRxvvZZdj8hpJLns76Q7KnOx69zAY/99aSkGTZIb2jPxnxhvnlSaSZDJyZv01eRsCqQcAAd
gvSSBkY4Rk5hJwxMUeMqQ4q6l09gcxd4tV+DGzLZBEkRyLX54d4MLrf4Q8ZeUbsJx3RmeOwj6cvH
81tuU50QA3Qh69nQDEUTiyEMDNxRfokQPJKtc7RJdqEObiI3TlyzS7wz+RPjgNDXID1ByLXmqb6Z
itHQEomyoHYru3rxM6u4rAGFO1AoMhpjZuLGVuRj25P4yKr79GSj6u7jmRoGQ7wJ414fQbFIGIFR
4jYh5p+/eQQdZ+EEOfrKjWlYXaBQ2zsVbB4AsuO4bei8EHk2/fgUFiFWm5KnfPHjWf84aVGhwUsk
WIOhDV+6gpKtY5s5xrypNuynETdjCl8ppli6VOPZ7l16pX1VlGZ6qVMIdxXEsKZoKjYBvqKUZii8
dYXiQty4Bh/fIi2Hz1Pvm9ddnG+HaPI+5bOEBryvC/D12o7HAG5cdc4I6W/rKYP/IBpZrAcLpZ5e
4KAqvBxjJNV0RBghUBwjNtZXJk0iObjoYzRqIFjuGxrDVFZl2hOmv6Z7KD0BG4m3su1nji+GZ5FC
tFUMEPke6ptGt9PUXnVwerAvMLI/sbG0Raj5+jlg4dng4xSi6uXKA1NtJV1aVyCRwZSrEX6obdQH
a46GO5NTC1HmuyawKeINFlJ0RYFwkJlVAt1PDUvuUH9sW62/7lsUOnNW9lrgZOLWKTYQMnggPOP8
yxrpGr+izrxiytLTUPHDovKpdZaK/9WPshG5zHbHJaJvfA3dGF+2fn687I5tMJ20SRHAePlai3h2
9OVBh4tacYDUaNtDarz0p/qhbJOXjwdanvvzDtO5ujWcMzUgYoszFRk+u6I+UrmFjPUcwh6glS1C
RmxpZE4tpKAbp6uTLxHr4AR++tgcIbULuDfgetnehztL1gAzFU1RuTU9gReAw5fkjMoXb8IR8uNJ
LrKDedEIiJNU6zhX6f4sRkJHWG8S2Suwusd1pS1RJEnEvU+YQXv4JvSKHx+Pd+SlGiq1J4iGsgV1
f575mzNDkTov67FeduUmFE4Ne5+aIiZERrPxCuVSxMq6weP540GPvE4GBeBvIsk1f83DQSW4/skQ
9pWbIo2HqmZ0IXowBaoYshMjHTuWDbq087GoKyq75HAoCrWWXcL/cVWzePFHGqgmHT0bZeIO7MdG
74c9sjU/S7nGUjONv/+NicL3IJJCZh6vucPRjdLqzMpm3cD4BximXxpBs63L4cQsjywaA27YTLa1
4fgs+eU2NIgGSbXKzSdY7uqUPYYVpqRjkaDSrzxgEmKvP57YEmk+r1ODpJI7m0yantxy3YA8nAa0
sVwVTbAnAyq9WtT7ILQ5fcfkbpx9pmEcFHuj91XHUqvoi1UXTt8Y+VY3+mkfjPQRTjzUvDkWF+BM
kyVT0FXUupfrygCHjtJswMf25C18WaAg1vitsL8DlcDQAi95R8goHdkq5TmQGCeivqOfAX7MTFYj
uTfUw69telqkVz2ZsN5Hd43du/TvL1QjuxpV/zmiSrr5eL7z2l1OV4NiQMTBmfSOnDqiR8mJqZdu
Mtlnapk/kZWf+M7HpoRiBZcXqRa1oUX0BFwfe82pLwEEB4hZNV2GBWg1bntl/OxDDWqlEwO+y0Dm
hfVmRHNxAPooZAxVNjJijuJ05EnddQHUAq/i7lutFyrq3GZGtzy3QMf19U4nlGuN+AvQlqvEKHZ2
pA+uZ+JrkaqX/tylq0xt2EVm+PLx2z92iKEszs2OEBtJ4CJwHhGzkLOuLd1Yih5NKEi9Vl7paKz9
d8MsFlXctoFhtF3pApKTN0AtYKsP8cbDy+TEKXIkfET84c8JaYfLN0/Q/ZzAPbnhNH2HHeKknXSd
tAiop8Opr3xsp77ec1SkkAJ5PbbfXDvwy9VAIA3qRlqeUEG9iCEorqpYuaot/VK2kr0UJzs5FLlr
6v7dx6/02L6BUWxQDoPjy1+HE+2HMOzlgiWWqpkMLMrqnut0KD7/d6Msbp4c0QU1IDJD6rxbUysA
OXuqlHrk8p5dEaBOcfCTvC3WxmB7UFpKtJurdrhE4f8LALE7pY5uTATj5TKFK2eDuvx4XkevVAt5
DM45OlPvREIyo4W5UZiF68F0daVs8J1pvKNLPaE6yOE32/nKRq3ssMlBOVARDyce4EhgTcWHow12
MOpHy3J1NIzeoA4p369QvuJD/CThFQY9qEeuOf00lPEXUYQ/GzXJYPspKQYl6ebjR7CPbH5yZVto
8LHpnC3pt3nI8opBj7k5au3uVCUvsJXvumwwVxWIuFUHrhrIR3Jb9hW27WgHuE2nOgFAT2cgT91Q
TIlv69ELwPBn2NsbNGnqLtlibgyo1cAKaYjjPeZxawya6YXn05Wtd/4WBM59XQX1Oez7R1QRwEwO
+vkw2LHbNCAB0HyMXRNAzFrROnnT9NI+KbPpM1bM5HQ+OMNMqgH88cUMacKya1YoDYEJ04+I6f5o
8X0fJAkQNHFTVOYeKHiAFrOO+Q+ys+ugTy+RtWouhIxamTqFTtv4D0OXdJCWtLOhwtfMCjU3DsoS
gRMLTejJQBBdoscmqC0INLprmkhhsoWXeW+ESHePOLHsvUm7DgYNSgk9DCeI++yLMtnqSs698zKt
eree0CStLeuiA12/HWXg2kbRAoQAibkSdaOcxZU1K29mP3HAew5ryIDZuA+lKNn4tQ3jK6/087n3
sM+xKvp4PRy5JhGNUSzFREKNC3mx170oQ/9DHgu36bNoPfUYAAR+gE5FeOPb0R1/6sQmPDYgCRet
BIKNOVc4PMIg6yPEEZSFCyBxXBeJhXhvIOMAGZ9ZUxeu+yY7McV3JS0uZguBeY2iKrEV0niHQ4qK
Pm9cGzlBJtDiEp1Hh8JXdJ9naCN3eMS2JT80uth2Clu/TdP0pcibCx4tu/TVAq36Ikj2ih2pG0yX
x2s6CtmzQAV52yo48ERWAuLl48+y7PbMUSotd44JTimFrbo4IEcrjUe8Rgu3LtILyyzO2kFqzqY0
wEKwADBiQYX1oina2KX6s5Ose1H1p1QUjhwVSM4QIaDmwYn1TgunLzWzac2c2wbDEDyLCT31dTCZ
1onZzotsEQ4CI5jPQ5spUzI+/EAaPAvA6kPuqnH61Yj0LQnHiQh7DvfeDTHDFNAtVAx03g6HoFoB
qqvqcjfu1ce6r+p1kGWQhYMddZlwNUc/hq9hBqjXJyZ37KpDhIWYQdeBUSyVqbIYlKE2yLkLcvNs
VixKCu8BtPnNGGR4ciIAkUXd5cfLZ17R72ars4jndIKa0bwJ3wQpsVVZk9wozDZG9nj0pvtSTx0z
hMgmvP7EYMdeLY0E6sFzt+NddaMdoWYMKHu4iW7cSGD01wKJ1hhl88KEQSwwtS+Ne/D0J3q/x14s
3YtZ3QYZSOpVh5PUewMOglAKtwO1rNROoUJwSKAWbYpSQQF1xifE8dPHb/Y1I128WoqUOqbPlkqJ
TJ43zdtX2wGX1rnY3G6y4z0ygCiJk66JWn/W4gG5WX808DzCSRa/EMpLmyyOz5XR6MA7YoMJP610
KKqmmKyN09qvtFnE1dR0R8KEya+i70IU1AKl2vGlvl5nhqYj0FLdm7H+jJ/rF7OYNHgsyictbvEj
UOyryYyB1wL+XVl58K3QVNxvoxrjwNg6p07TrVoRBxu8bgKnqvEAMs1q9nW2pU0Xlvcfvx513kfv
Xg+lNJJIVF9MsdhneiKMAi2s3B3qlGDKlMRKnROwAiujakJOXIwtnnOefDbO0UEAj/8rRLwtSL/p
Xkamv2mD2jHzdK9POYr0JsLvvVQKjHbFF8OK0tnrzN7mMw/v40c/cjEhdAiSGQE58E5i8WGRVoQ9
WBXcEgY6WcgMTNjVTcqmrwf/wir4qm1pWSf2zpGkEdEFau7ch1hzERoeLqckGXQ6wXruVr1otu2A
pbCaUIHAHMGmBFLI23BKcTvUUYQokhDrPoXMIopwCoEv+0m39Oehbx7RQQEeI0+3ERzqs6FMkP7O
benETXrkVpqDBA0PF5orkPgXWw5Kn1+archc2Z55J9EDdl7NCmYsZBQwrfM/5jGhPClJ0dGIKdNd
r/bKqRj23RpTwHDSweSl0apanqhDBCYd277Mlcb4HO/HK1kOIFijkBEomwxHoT4khLXqU2nm+/wB
1VRkrQRFTjFrhc4n0pu9r1dDCB03zN2kLcKVpNhuEUzxamwsEL3PlRfcs0qx6msvQRJ8vDrf3cWL
oRfljLIOlSCVE67IZtxBFtqPOf2DojvxhU8MsyyJW52aBOhusgns7jJL4OA3tavmp+pN7y78eTao
NSJVzCdE3vLwRfoo+bQaZFG3H0S194wyP08UTJE+fmfHvxcsw7llDttQXQR+6oQtloXkF32KeKs2
4j4wxJURBs8dLpCtD4qEptZ5CfdZba2/NfiMm0TAh7hTm1/1m8VSJF1DMuAzeCEha67dtl70Y4Qw
vBqLb2VT7n3IfmureoBXvz8x8Xd55vx+34y9mHiEh20Q+IztgwrR7cSpjLlTS9KHS2rWdQ+liD4P
lvQw1MWFjaD+x+O/O0rn4QU60cif8V/L7N7PzAG5XGwGOus5GFVww3i2ldcQcXYIjp4YbJ7LwY2z
GGxRE8F9WCKBNjPk1Kt1h5MCKLoNpCSq1sl/OdRi2Xow2tCrsDK3xrwQ/aC1z+mndHcqRfmP3+Dx
SaFIzLWAQ6WxOGk00RalobBBWugGTmEYyM1iCkUqO41XaP51f2dmtJopLFmqjVb44WJN6UgCFWRm
o1212xAn1hWK/MXWww5i0w5acmKFHp3fm/HUw/HMPu5aNeWjQe69MZX+sq7KfWkhpqI2u7/xKjln
gKcREb/ro0Qj1WGI4yg+ARReFZa4sut8XSUpLIX4VDP9XUw6L8ZXhB5QFHgGi+9WS2qGgPA8rxEM
l2FAjYGr0dqYAJYTTjTgESTt08cTfH8r07mnHmgg8E4lTV42D0QlS3LjzR+vDdf5qEqb2guemxIK
gV9g1ZJelEEZrvyZSdmY90lXnUiu5qNssQUPHmCxL1rg0L2MnLlbhsBuEmMn6FAkVn/38USP3Bos
GTI4StY0D5b4w6Q0JnQ+ebm1ogRnxOblCmu+U0sTwNX76VAkBKA+C54h8rQ4PWtE+Pw8JoY1VOkr
giMeKNzU2BIRrJM6c+peDm7HYkAPThu/j0VE85aS3yZWQ43il3wfS+VP6BPlKrTUDqxoVO0bjKBX
SVncx7JqbM2p2o1qfV7m2mU0qLcgjrFtCY1hj5Nat+1DXQI+WParFmUBSMw26jRq8Yn6VH0x5sBO
UabDpbnKxLkHJWOGvLRAIBAIy9atxzqnWY5xYgFF06271PqZd7K/q5JAv8hxBOwy6aZrtfQ8ZqQN
aiegwnF8VlrN2kydhmpa3Gy7memM+ZvTd3a86+CyYMTJ7ON0+lE0sbgqPfHZp761Gej5zjztlZk2
nWsJ6RPGRckFH+mrnhjDfUN2jL2JjxmmVky7wUfUaho9E6owPoGqnpT7vpPajSQ1+Voto/N2GnZ5
gceanYKqNBFIug0iYbltZnrXQqQKvEYFGKUBxkLoZE2G0mBggstN6Mlfirp96CVPWmmZem16yj5W
sKylt6fq26ouDPAGqvkFEV2kUHS1vkhNXJw0Xxovx1juNwEu8LeBp3drZDCqM5rl1hp1BOksqGR4
K3PxsA/i+EWaNKxi1LG4kitCz1nrZmz9yrGjRocppEYXlu7j5JeKfYUtioMkhbzvUegG303vJ8WD
PBRK52Sacq+N/jcvRRg26u9DRevPQsXEUruosKyz4u+ZSIqrbqqeSbMnpm1vcLQHOy6mxtW0JHJ6
Od/1YAscPKBT7kAUVWagzw6VunilRsquK6y1DcEDyedRc2Ba6xvaxtoO9c9rKu98u96DRBHi3rWa
2lz/PBbI6SHvErXngHPwd7Q0DyHhZsKoVM17J62CMzTB6k8KIBdA5yW8UTNVXSX1jY05ifxMtPUA
bRWR93VU4vTq559zq062voY1X2/1/S3kLI/sUGv3Uu1dFsYoP/WSryNk6Mc3lVdoErTfyFzV9rBC
2827MCxJbDwh+q96VuELy4uvHRkUgLbtMkMud92gSJeGKOOK8nGlZxAwRvisCIGb6N4i+lDftlmr
urAt4pkJHK8hySNqLZUZyhJFcZ7SqtgjEuboeKe5UZ4b/PH80ZSbHY5y+TcdBcS9F+l35NHxI71N
GVMuEJB73Oeab4FWQDNAK9xbZRjcvehBoIpVIvquPLPVEiFSaZSidRy1D+Go7EwKFojmBevGG5xC
6tephkd3EjTG2aDqX8xgUM5LWQF3VyTmqjfN6RpQYLXufWnbosKCv3lLhlzWbbVRWjI2kMJess4m
u3MTFGw4UqS+v1B9/1sj94bjNdyvqaZjEKpW/gSMGniZ61sj8ELSniszRcSp0BCFWkFExUhVSycV
ZmFO2dPyq2ldwNqEK+CXqiuZbY8DZzWYsmNGeXEtYbt8aaZ2d1Yr7JmtEsFuSw2pvse+TtmLJBfQ
2rF0+j7k3rUZWPUa3RbDyTuBx7PsybdSR3t1hV1NsB6hul14Ub/v+hoHLL/HPin7oWOaoa+LABPL
orTxMJJCnZqkl3jGXql1vwYZX/VXeqbfxbN2dEMGbVOFOY/jAHGbwhObUhrw9hLXcRvdAFW87RWx
DbziqaiiH9VYSCuUbM71JLmyfBlZrv5MQDBdmXgb4i4WBOu2Up4kJGrQpwGC0VoRleQEmzJgNu5U
5+eWkdxOMq4RCHVmzlRLyYb84zN4hHqDCluzjWXlydS5McpZ1WT0tRvUCVAIgVrgDkFzQ83uR2qx
LoZ67Df4w+2VQPRrrpxHJPY97ErMnwzU4r7kXTZld+4V4aesFYgNPHXNBBKzap9qI30KZHJymEMk
yXJx19vNPcz/SynN4lXc5BdWaDq9JAA9lXddI56FCR6oN3rHm0aa0uHO580oo30rNR5b7NFuqxo/
IdmBSra1rPYyM/wzvApnC9seNSBqURss5WczruDCy/S116QvUccLtB+D3F6Xhf0py8Itte59LoKf
XoSbRVpf+klwHuitg0jFi5xknwDEoyig9GdTrM7FUqJ4A9BYpN2binTO7b9WSErHUHcpnqOZ+AUK
dsI2D546JJ202ETqr8fYq4+zG1WbdrbBWTD4SXYnKez0eEoftQ5TI4QFFD3H4RTaVdfoM3/me9B5
GEwaPt6k6UaEyhdJ1LcCVb4958yqtayv7KmvcTeuTRPq+aBkzzYFPz9Iz+WqslzfvjM8Yyspg/Ut
zePLJjUuK6Qm1lHHcuwraTcm4qzxdGWn8Q8GzctvIj9INqXQUQCREV3QOyckIEFdYHaYGw3sBa3J
FWV9F2fDS48O8FlJ7x4iUt2jtuMGRhfWn8dg6MJbPRVZld96WO0FDhhJY+uH8XRGBfPnx2HYsbR6
BrZDh0ZbmcBvkSx4g2e20kilLFKrC4jY4AHB+Vlf1P56VOVr0LiPvuh3rRWeyqmPJJb03Cn3yjpQ
GbpWh2lDmaGryjLK3bqu4NJZu6RBR066z5P+yvaMG62Q9p5MRxVdPz7lC/IdZ2Nl3jaKeT7V3/A0
QHj8RKr2PvgFpWuw3CgKzenFIuTvRS75vtVmru91a0jQK2TO1xJo0I/f+vugFFk6mmY2WD4cc5ZI
qRh5GdvrkoyFj7pPqK4kNAeG6a6Dki4jQYad8Ymc8P3EZNAzQoaDQ8OEVsLhyxZyUIINpnrS68Ye
K9o1wfYlQnabjyd2JBWcu11QeOhAatqyAhpEoTwrBuVuV7dn6K+5aSCBhqy2cnnSIeMdeGPOlABg
UhKa20DmooomcqOPUEgDmpHmBADe1hi/qdnjLM61hpVOU0jD55zScmGd6nvOv/pdjvTn0Et4JOJV
6Ko1vE2sEc79kP6BncxXf7HvkYyBNFnTBzXPsKT966n22zkv9wzCT1KV9kHuap79oFRoomfFti2z
K3VoTkhnH1sxlBAsdijpE6D8wxUzTHo8FBllJykj1dSUW1IUyEntCYOBI6eAriuKCuUPg1aaMYfD
INuuGBPtfbft25VhP6lJT8tJ2yHL4MSS+Zfx8fhTzfLSnDiv8teLDS4bralivc0+GGvMIbuzNO+k
XWXFz1M1e5jzelfeqH3yy+DMME/hQI+8UzS36VxbUKp5ikWlJA6SuMvTnM83pXQEGkwKsfAO11Wr
iBM78f0RI8M9mut1yFTSd17sjrFA6mmoytxFAV0/L/QUA5tU7Wg+9OEu1gFxTfU0ONbUGCfaRkcy
+zcjwzE8/KKFlHE2mEzSrK393D30LOH+5WNmrgHxGdFqBnu0+Ir+ZJTJFLL/9LE5z4ydBY+adEI3
tBMDHVmdM+2duh2IVoE/3eFcsLesAq/njLHi6rNa3lUjFo6S5ZS1f27WxondfWx5QEqlig5LhJ7k
4kacJGuoYqJrl5YZZqrGFgfxVzrvx2/vyAea80P8yEwxk/cXW64KkwnVMrYckISv1QxN1MXt3xiC
lgDFethZnNOH722YTb5R76JzGI6XRpqWK7WxHv67MRaVHV8dkO22OaAiHFdpO66a+FTT4cgHwXiE
AxAVa5DNrw3SN2V/UC99QTkjcxtbhmga/uhQVAvk8W/czvz+mQ9IogpmePG6usFKB9lgnMxEKDiN
njsNsjmocefjV3Z8Pn+Os3hlpvC7Ui+o7QHVkVZT3G16y3ooqeh/PM7RFfZmPvO2evPepH7UwOAx
Hyh+t7KJNDRKeicimqNjIGz/yqfCfGLxztrRqAzbm+8n03NaT92VSOr9jWmAa7IpIJocNotuRGGN
2JnkTAOHrLOoyS66Tuw+HuJIwESpEVAHNEKduSwOS7mzQSfalHvzCSUKr72chQ9KJC8m+1Q7/+gL
M+nPEdZqeNHPP3/zUZTKSww+f+YOs4TZLAAQQf3+69MBHYPZIYsMC4flGHYeI3lnZC44pCt8/hA4
srqtKDEXjqwThepj85mDPyh1JjQOc3GZGn2T6HYuM1Yj3071nY8qxcezObZdBPSQ2U4SdOu7ME+p
cgPfKT7OmF7MWeXMi0/N8AT25dgwQFBs8C9o9r/3hwRAYvloh7maiZIHasTYQ66x6D6R26hHolau
S5PonO4J5gCLXTlRC7c8xGdditDX+Ug1EcNQxVwVRbkxC30rRSDQbHPTVPpep5yDTYvb119iA907
Q0H5KVvH39HJJ4aYVqJEzli13TgvNsTDZ1kv7rN8ciQz3lVau1K0q07XT1yQR67jgxks7v06qEEC
2FrmJo1Gdfm5EaobyfmlKipHqJX78ec/OpoOlA1CJd9nmTP5diuHZsFiDisM5qdrdJeQRkKmK/8Z
2qeahMcWAZHGvwdbHM3pAH3PChlMRu+M+2AVYHFtGk9/Z0r4G86BISjKRYSB9WpTWwMvcMCVkw2z
HuTA9cG9F8T2hnni/Dw+pz9HW+zQrqPmXCDh6yLhtzW10dWlx0A9EW4eHwQcB+oS3J6zZNLbYw1n
eKR/C2AsljQ6UnYr28jKVeWJqRw7p4nY/z3KvFbeHJ5JhzScaai05SLUAe3z6VWQYnAU8V9OZ7HE
C8DR3agxUKflGyv9jtG7XqonjoKjKxukkmbBEaL4v0gOuOvwb0ZPlzigdqX+p2aULhbPG8pda6m0
TyRdR9/dn6MtuTRgF8K27hnNF7UzoMyIrt5qtBDAbf8y+BRIpj3fpsBE6CsuF4NRyoUmGyOLQcaV
Nu+3qWWeeHdH19ubIRYroW59S+6kgZVgqhuqylhzbgLtb603CLsEn1xuYPwP1xv9nNCju5GRp17q
gQxzA5c5maz4FAny6MfhgrO4etB2WKb5vhhNjAq4RRtaboNpOKOC34OKgkl64jZ9PxK1NYXsd8bl
qe9KUJla2HIUEurMykKaVu7rmg5J2V5HJN4fH3PvbzqGgi4GVFx7Zeoevr1OLQKlhfLmepK5tcrx
EfiDGyjBlRQHbqpd0K7NoubEoO8XBoNSY0NNCKAuWJnDQWNUG40UzUg6F5MjY5OYJ1dp3Z9Yfu+3
LqPo3EcGhcqZbnk4io0HzoSYNwsjmhwoJTQAUxTFnsJOpapgnPhmR+dE2kxFFEbwO+R6CalM90v2
UyPFG+TC3ESiX9gPzsff68gwCuU0Niy1Qwo0i0nRhUziIBpTAi1kUnPpgpmvyjY7cRDNv+awbEe9
nd6ZgL8NimuZMsgTCN8wtlLXr2VEKK1Cbh6syIhOocSPTQc+mWmbgO2x31rcsn7W4SZro2OR5uIe
+5uN0us3kFv+cgA8w+s1uBDk8eBTFmeEMsWJlphaCoI0rtaWDkYylPQT99GR9abjoMd/BBhpAqHD
9YY+N26rzZS6qj06OvYdqWxfoDTsqGiwYO/3/PFKODXcYk6k1j1O6XLqlv24pSVxjcnwau4C2LPQ
cF5/+RvDoTiCfg/FakAih7PLglxWO6NjuAKlJ8t2cWlyg0xbJaGFFFd9YvMeOZdmtS/oWjAjyI8X
CwM3z6Cv5DR1+ylF7dX/htmdA7wPPbircBx37WjuJP9U4H/k4D0YVT2cZGsU8YTyceqCRkCzegLl
htIcsq2Ybv0/9s5sOW7s2ra/4h+AAn3zeABkJjPZi5RE6QVBlSRgb/R98/VngK6yySTNtBxxI3xv
XL85VBISwMZu1ppzjr9/yL+VLvWvQqFeJEf9e/lSb4d+/hemS62Hz3+dLrXJ/nb3mA2PwGaeR0yt
f+mfEVOon5lkWRcNanKrTOnPiClP/UB1HL8T2tp1MXueMWV+eFK3e/wljttM0//MmDI+ECxnoDl8
0uYiq34KSyWm9ObvMyIJp7yQf/7/58F8yFyPZ07irTTOjPyb2CVeTdCOuUyQfGxrK4fovmcTfpdO
SvmoN/ZyVrW6t28LKyNds4laX42sbtN7VQ7hqImkEQzAbC4aLW9uurgEoCZcAPMkLirCb3VlqDDe
WvPXUmvnc3LiARTSj56uY9eJkkDFw4Nbq5vCQmjFJ83KxLfINoqPrW0syOCSUrtFroQfwdPS86rM
kzMnjpHjWPpk+/mELcGhCh7mpeN8bzpPhroFBAJl+WDLDaziZtOvnRw2WKrxJRGK4fiWlc4PhWzh
XxHKqF4mUYtNo15y5VYSHn2ba7n1oxJFbYagE/TK79sap3/fCJOwokGvYROYbYycY8nKMyPTLWrg
3IcTZpZwADFNNLr9OtftytcQwH9tSme5mHQt3daUVL6JzvTcAJQNVtIM1Dcqkxn6QTXG5mOaW/Mh
ygACZ24xftP7OfL8qjUAh+ZmKHEl+HPrVj+UIluoIMIW4CdVq7CKF5Ajqo+760w3Gm59Mi41jn9y
g6lFPSA/3xVjdyhSzw4X2/2lxlZ3H+s54dMdZ+4QkOoc+/WkE3pD2yi/1DJFXhVVfmOiBf6BiWNC
8wTWZuF8VA4dSV0tWZ+WkqmfYtzjETWGvnyEjauiWRm85KwrcDurc/cwpXUFFrBQzrI8rfyuIiiv
w9cVRlL/mpswKkMcHYovLeUqsla36TAM5LwDEsX2DsKsltqnVGuuWrVTL5uoN6hheOa3oUm+IRdZ
gs5ShOPLjsQ/B9pJ7A8ZSWL1iBy2dsTOENUBE3+xHRHgXVLsu5zt/ipeXSNOmpt2kLtTy0OhtEGR
iKQXIqPn26hW7cu0wGa7avnu2ZWlf1gdRmdrhrW5syokHAwg1/2yLJoRJpqEQFLN90tSxluk+dVZ
Z0A89/PCxfxq6MgGobKARW86I/FlYiFxy+TdgNNrN7lWEAPc8KFKZZvcKH7ZI9oaZdKHTQyS6ael
4cmZ2v6xKQBtQWt7GPX5NisxHKngH/xCG/qLlV9TSkVS+Om/2VNe+RF3HRaa8b22G1jsiU2CqY7V
xGmdDSjD0QFb6CqkzvbznpAUYosSQMiF1zbhiOhv6rzbNkr576VW3Ke197PVGOxuqecbUAE3ldWl
YVlptV+2jFNFU+KFIASSh5aO42eQK445+HTylU1latMZad3iW+mp6kNj6ss21sdRD0z4GLvU1lPf
zPTbEjhSULmSw3GniY0+qeN1ZxKdluX2ZwJTM2B1k/GdgqFt+YPWGg/NPFgMoKiBED+7aRXUBUnw
qLpsL8h17abpLb6mVDEZq7NBGHmJ+0oh16EjNCvQatSDjT0PweIq+iEmbW6TRia856o36TPr3kcn
6hsfaI22aWbTC4TSwHuBO7CF01LGyFdsuvtJ0Xqf9Qm2i4L/iAlIXYbNBPLUCA2Sme5N9JFWuAC7
j69UknO35sxWRDGE0YZsCz6agM3YsTpRdzMBJDh4dd1+QXMU3U3zPJo3eDwQIsGjw4YlvqcmZbpR
nVPoiON0k2XSvqNvZcnQGM3pJhWJLcNYQ7i2ENx+B+osuu8GZzkz084jda9rw9R0cPGqVRtKZo0t
/XcR5POkfByHLkWQMdFRxFUkbRSD6AmKufCw0cnpehgn7aKcsgoadjZ5AX9ckEWCCMqvbByZC7nw
B0tzpptZSrTwsimHn1a/fmE4GMi8JiY38KYi+tV7bpXeRLFbf2lIRuALtiv7rqidVrvIHNLxT2zP
niz7Lw4InEE02nxsqzHJ0vN5uVOyG9hCcWRaMHk583j0gGkTX8KKenxKWV7NnrZXQjdrJ5CQYgfY
y9xbcvKNqd4Q/7Ejwz0/Q+tyoqz+evnld9GFX7t2tuWQGPmi+mQqtud1FA+3TlZBgqwwuya54XeW
Bo6cMzv0wLNnG5Q/twDPl3zt1RmGR0FxiF4UDWTNWbcWzwteOsqc2YKftR0SMtZikuJru9+oXXrI
hX6w46L34U2iq3PjjXBIsqng1W9THDBl/SUt2K3bMFJu3v9VT/2D4xfkUBQhHJj2KDEhL3+VISnX
JyjGtr2SGAFh/V+sbPy8lKPtVwCvkFwv99qCyKwv/jD4Lv06K1vkxMp9KuwrmiJE45eyD8rVPeCV
Xmhaee6r9CYNPATB0va/aM8vPorRw/odPf3839odv72l/Q/2xv9qm/1fuDsmXuvZe36VY38l/nhs
HuP+8fnm+Onv/LU71j8wADm4U9V7ClrlXPVXAKvzAVsS5t31i3XZHvNpFPD9iKcnZpUPhjQxmt0M
C3cVCP2ZXK+pHxzcMWgwKHlx7MMferQdfm97/OpTwYqCngQJHdeHVLR+vc9qw05GtpjJnLBtiqX2
29qy7tgwd1sjKk7GKPNPvRj/nAIQcvEFmFilX1UWStuoLCm8ZrsGDdZ5h0U03SWufm820XnnKCdm
gVfzzvrINZ2EbNzR5Dusd/7szqCguDO2gmZr98a9Gbkbgy0t+DxJWM6cXS4yi7fP3vwb887rZ8kV
idJdY73ohh9rE4YGxsvcc0WySwE0tvVmGupNlBWn2sevgyS4N50qHSnYDjESx1MJlNNGFu7cbOs4
as8M3OXINdlqItWP50OpJem55bTdvTXLalsUA1Fh4x3/0rfBrB7y2d4VpQ1WzBm9xacXfa2aUbWx
9Wi/kmQ/Wn1en2iqv5ZqruIAFXDDOsZ4Qmt14dnbkGTYQU2Js61UukswXBdz3t44sTfTkwQ2kKhD
OJBd4OcE+2+WsR0377+b18vj+gMwX/KxrU2DYyvgFCc9lToX0ZIGNDgAvZmel2akb72pC4WjFD56
jL2nKYFLIhcxkRfoHA9TbD2q6nhexhPIE3X5A8nXqYiNV4UVWugglNZ0PQcz83HQrQCxllhEA28j
PUWBvER2iZjX4OzY9YUagCyhWGpUTUQwp4UsmYaRcWJtApZx9HEyEREFzJxC9CoRrMdqEQnj1RTC
E9t87ONfipytb4CtrCTw8tWJoHMa9JNmSW8KkeVfwfTeR+MCh0cp4sIvwKdshooccYC51kf+WnVQ
rUXd4jY3t4Yz3PdRDwQR4FXg8oWEXlXel0u5n604fZiirT4Y7r2JWUzZxPZois2E3GukYCsdfQNk
j+AdTORLf6GXbBM3kTmo3+2qg7sWG5n23S0yTnMROUa+BnDsK3yi7kvL/74oZaR+n1ljK9ALzeKE
hQE13p/merqRhch1VtJo3raVZAPYN/nM9ds21GjN4zfJiytnRTb7CcFCxBMZfYI2vY/qAOpB+tii
SScGnogcpqHUAJc4Lbuiy+YtewhlRwO2nL60/azJ3Ryps32w7AHOlynTPcwmA34dDdordPflZgCz
9DPnYvcGViV7ha9mFxAM1q2J2v0iXF/Wfqq50VXWdiV757a5wIOhgkcjhQuk8wxE1hfDQrBIBhzk
wmic7hdYGziISul9KbxozScCkfVQOHZ0hTdjvNQcUlQGLdP3WSdS8p0rcwjBQUkr6FIIykFDLfqQ
JB2Nm8Es57MiizR924phgCQMRWkKMnz2KrsrkvoSGFr9rh1dk7DCuBoC2vP2hbe0GJVkprffK+hu
13FvVfMemlgFjyhmu7RxW0c1N81kL0tA/B/pjjxL8Fq5qcrukNdqs6evWHGTlpsOdkhGaT3v68bS
0n3FchJGUCitoEyEs+XcmQZDXZH5ifA6d691Ieb4TEcNHoWDkRrnINnLJSgaW2uAsnSfzNiSahgZ
7fSom7Wk9y8rXDJpA3RhMyzdHF8ubazIUJUSR32aytsoNQGo9HOu3MelO6UExa4lnpqj6KZPB3Ze
1uJ2IpjszEa4iLumxL7qWLeTQljV3o378apsRfarcWbzp9tFY8yv5USZRo44W9S0uKwttyP8eEVt
DUNFhIh7A+9wCgA5fkKMcQkFyfmxeMVdBTHpk1Pk6bmSef2ZMJDwRmpTQRJ2G/M6qqbcL7I1wnap
s+04GOiz+8i+nb0h2bPZ1DdW6sWhiQHnbKnUKcAZIM8TRx/8rDetnWsMILjNHguPLrNNsnjlJziX
5SN5TV8UqNuBDvD4LKsQguZY6cJ+cL4TrUuRABJamNlzFCxa6VJN65RbmvYcPqQ7Vv6UwCnR4I2U
w3QgScg5H81aO1OSpA8z0TR7WdpmQDSY7peGdoW03dgoen89a/2FppfVIfe8Le2jaS/VBgBo0i1n
i+beIeFwfZ1zIenM+bYsMuVaLQ3oIVqcbCYyrsgqdfJ9V5IuTYBqsTWoIqAm8foH3Sa/paj1G32E
R04naw+Njfy3SLHuFfBoe7l44nyS6fc6XsZLIG7Lr0lq4lPOvPnQOHmyx4iWh9B6b3FT2L6BuDv2
88aD7UnvMGh5JmHldM3ByKVNE6wnDTcewNcKk0+MJMTldormpgor2lkiHPPsC4HBxtaOxbVOOTBs
qxLyGOBlV/hqmrNr0zvYmJX2cRSEcsOQGb173aG4V4wF5TBYQ74VxxmjKm+uskZJPqakoTim+Gqm
usnWqCzObSt1CjROi/UF2l16FZGccy7sfNjQkKoPQ9L1YSkIc1HG0tkb83hBNW/aFmUmropc3I6C
QqBvL+wgqYQ0DV80dLshm/tfiQLlc+pEu1P1kXgZOVVf+gbToK/Hi9zZlUZtL872eTfGgYWnaBtX
7Q9pVpBu9Ka+1shBKUKzVJVdXSb9ry7mWfuZJxWU6nOTAVpiW+FXU4Pf2PwMzTUGhzEtF+Zke7dF
7s0Hze7qFfotD450jM8Jk8WOQAKcYw1gOK0j58Spiz9SGh/Xo0Z/jSMURLB2+ehhpzhzld5v+tIG
wWRMixEsniku6oKdSuwY5rccW9ZDZnTFISsm77vddNO3LHMXsr8hOdHSKo2LrisQ+Scge6mBZDMB
8YZ1A2PY86UU3T1ipmULDnK8drOsC2rHkJuhJjgoNuN5PxIcFwhdRVkFDnM4izn0bjugthtNLpDX
jeRrk8SkxUGBJ/ynmdsrlmTzj0l4JcE7TX2h5lm7cYWOJWqCD1cnybITIiccyai/D8VyGMrlMa0c
vEeRzLDSdVMJr+R7y/S0cfPio9eC0FQz48bo9SBLkuYRorPc4b5TAyQy7Z607I02iOZmSezrKhnv
inbSz+tK/yM23CYcdBpFSbFaPaMUt7CmBS3+w6AeqIpYQKEopdXf52xsrpto8vDNZCHWwYMpnD+E
Nke7Iu3HjS1YtzN7LAIe57d8TpKbBaR5ALBV+ak78mOMByz2lo4CW5JtKo21jdwi8dOuK20P+jfZ
Ci/xbvsmm3xTQCcOMmo0YVx2pgH6PAXkXDFRkRvUb+WMnj/ytO+zXvePiZ5QmputdrpaQP5tE4yq
OJv1xnxgt2FfLXxdSTDofDJnE7TOT0Lp6iz03OG+oipIRlpr3A+Z29eBi5c56uy+Ip/PbMKstL3r
Jqat1fOj78iMGr55jSKuC61JyVcuSyHO8T1qF+OceF+XdLFNTGZmpvodzOrPfAlin8HbavxMKeqf
qeUyhLzE6h6WWUtuNWWcdqKKYgedG+YWv+pTjfxCw4yKQAwGdWlt6WCQzpNbs5cQBns6Uamioszq
OhqmQY/2LCkMwHUA2+nXVmKVNwoZpxQh86b8vJLB1LCyJr0+W3De1z5EGHFfCrmAAmpHuhNYneVn
CNXkECRu0/5q+36qyFKaSss3Uhd+TGO11X1WL+z1kiYjj7LoQ2vJmIUqRbuA1G1eiXopzUNqxE50
KHMJbMHOG+sSNIH8YWduFm+IvTX2rd0ZF3iC3bMqNruP3pyjRhOsz18kc0DQml1xN/XlxsjN6byC
b9P4ttoVTFlq9HVOJ3OX59F4Trj2iJE5ri7FjCmRQjg7TN9qC+/bXI3uryyvpx2jfLkdnTg6K/AS
a2FFjuiOzo3mt3z3YKijYfaIdsicHiLiIqygz5Z4487pfCNh1A8fhefOSdgLNWcJtImXdzqDf7Yl
g3jqHa/CJZ2TDMouB/C8ziRTdhIqAUZ+Eo6qYnrQxty7VOveSrww6jrV8BuZsKlNkGDnnzIidf9w
OFr9rHp3vgMx0Hphl1UNJqo1zd6a4rTCgquq30UL0Ndnm1TeAebMkpuB7leGWb6frYB5g1V4Lj3e
ZTSXH+uMAbEDMKRcdfU0wyvKpwy/8Qg8V0vaByXRvYeWfzvZUL/IQ7vLhluNM8JBlEn3sRCLssvm
rLtwRurALRVbwYZ6qan9q8P0uZpn3OVN3eOCpOaO1bamKVPuTYPUSfadEH2DPJoG+3MmLDZipFZd
YopTsdF30t64Xos8lFcrt+AktOhqKJM58p3EaqqfzPBNRzi7oeXuzqiw2dyrbZZkn+myyP08wPDj
QOgpmU8eVvc5lXl8A2Mtl8gZp/RjrTej6puz7M7IJByCXC3RUtUN2sp4GMJFdlHqT0JPdoOusAY2
FYRgI/Os87gAPhdwFK/vFg1hquyIBEZbIZxfupeOZ+ncn9XqzClkUttPE7FEWIDl8qWDNHGmj1ne
B2Ctl53uFkk4xF5JKngbbapp0s8SZWl8Ng/JZUq/gDWBRlpcNPU2KqEpe5FT/wBtTN5PNBAkiWlW
pY/j9Lf/v0D474Au0UH86+75/zT995elwX+0zW3vA7JcMEFUi0j3oAr4j8Kgo36gJEfVD1H9ahRa
/+ivwqD+AYoCHXO4lRpVxdVn81dhUP9AfiqllRU7RA6h8Vt986cT//NyHWUl/HPERlFAoy5xrCBW
XNnNjpI64cBW7kqPErslJXW604aYfVHO1MMQFPl97yrxQZvrHso3QTpBpSzpvWir4aAK4pPjRt3U
Jk0cqJS1ds0HUfUsjXV3lqfNEx8xs24Gt3XLrW5T4/j9QfnvyTWuh59N1wMjvXys2r9t++LHYwfS
9JjH+l9YoX63Pv0/DGGq00+IVf+x+d7/eDEc+bt/1qlt7YPtGOt7Xm22DEqqm3/WqfkjCrcGSXur
EJZSKtq0v4aj88FZ9eUuY2Rlsq4l7L+Go/2BsquB9oJ/i+x7ZCG/Uad+VfJcWyZ4rfGZrBJFCiov
C4i9XgEEQsIQAoRx7sTUt4duducyoCOrfjcqT+99a0ij7ahqpAIsbj77kHrY1aRD4uwHYg4+inQc
z9jX1D8o3sbA+mp4KCv+c/mOqzkjjVvpC6okxSm7h3FcXkM0ShOMYEVkMnAEj5tzirpQACqJgCbs
YX4cJ0O/S21rpu3tsa1NPK/5rMGd98ssEuT4kXVlE5iGoExn20FfYd9MuUfSH/NBCc6HR+X3SorV
M9EIwlGdKwT4803fGeOD0WizBcrbIFtnEsvWYRHY2E7W9L7MleJhienfXpNE0CS+ShH51paSqAS9
SPceRyqCj9kbCR9/Zw2rRR1OGZOOq+RPjwINGTVyFK4UhV++SK03hzyzyylEsBMFZDQ6fj+pSuBV
qn2iJ3rcAlgvhYgWJx+zK0mNR0VnUeam1uXpFNrO3GyyolIPLYE8ge4NxPm0kbOL++L2/9iMU/0s
7rrm58+OKef/gnlmpcj965VunVwQibUv+2D/mF4s7wPBw6jE9JVMwTBl5vlzeuGP0Jm6MGxQaa0x
DrzGv6YX4wNrHWnMCF5Z7Z4wN39NL8YHCuYUuyhZE00LlPC3phcu/6I5xY/yXJxS63CBqXNsOUZV
0SLyNpVAWtoFQKq4C6UZi80CtL7fsA/HpaNEurL43iwWEbQkrClQjq2mIxlEbw5JN7e/rIU0OY5L
2fhzUFAxLA1U2A3V/RpUl6GNP4gLtfw1/OlTaRXysrGz5U/b7281av+fX/LeXfPuk59/8x+Tx/zx
xWhcdzh/LnYOTVksRCZNV9zRL/ZervqBEcpAXVF3OuOU+evP0ag7H5iw2Hnh41r/zvpHf45GXf1A
htVTZwn1PMvdb43GY633ajUg8o3FkygKLriuJs+aZVYztjMfS7XzkqEMLGOkNtPY1fbZ9/lGu/J4
dvz7VVydPR4fkX4sXNdzZDdkEqKLR8lI1ZgyJUKi0fcG1Qs4P+RhXf2uufbpmiZaebAPbBaOHQBL
maDEI5l5l5t6uZkb0lOIBWrD9+/sVbcRAwVbaguvIOdmeo5HUgt0LolgmScLSXHtg6np01cxDaO/
qCWgbiuZrsCBJ4dFmj8mtzBCkrbMUx3P4xll/Q3wmVn0SV/Eg8tG/flLHMvF63uPfgzYBfMGYJdQ
IWiuiUnRYH12RefezqNuflw0ASOiruuN0xP4NWsFexCldsYTD+X1oGLeJeoWdqvJhPqqO+0pUDUK
QgvHOG32SkYgtuI13Ykl93h1h6Wy+vPwMK33zfnm5V0rZKio8RhnVJ3IJ3LHMjtgDqeshrLsxA29
Gr98nmxZYdbxhZCIsb6AZ1+JaXU6wsEi2Zl5UZ/nE0WeztCRI7pl8UmdJuWHFjeD/O0bpPGODJ53
i7sJ49HLq0a1tOFqe9Q/hOlcZ40kqx82wTe6g6cCIF89S3ZIZGkaPNJ1yTx+Y7HuDLXWadCEeJ0H
KtfpJnNned5ltXvirl4NjqdLId5m7sL7/JTs+exZRpWXmlMLpErpWnmfROZ5C7D2RFzK8SYYQdb6
rhCo2Uw4hAi9fHSyIB/FkFW1E5FHJH43pWd6Nw3XdEiay6y3fhMTvgrASCbAL4yMnN2DfTQLCKZ4
z54n7IHueKMb4mIxJYJEBSwTfmhrKir//XnnjafoATpAfbYewjm6v7xBwpDGBRYSs5trx/TDZES/
md7kf3IV+I3Y4FcLzdFjdPpCz23DqXYaAk58zH270eAH/ydX4QGyd6YAYR2PCEd0VB8ys9qNTR1t
Zjl+nzTnlKfk6V95XmRYXxHzBHIZFgSH0+XREyM5rmZUci8mVT3y1oCjUZEmoV/7nAMruHAjmZ7V
+pKQRt+Lba0X8aYcVfvEXPLWm8PAzgaUgcL+b/3zZ+Nfx/Vk6RFvbqzaKmgBZWyXwopOrLivhInr
7cKZ44smN0tncXp5GVGntkssIQt75FWIgPUOrfSw0fPxbs6He2g0RIcahm9A6YhFvYcf+W2KqcwS
VUo1ViNM1IubE7/qzXtnMuP5U/HBxPbyR5loMIiCYx8wG/39uscl82A+tdl46yJoXJioGbXsAta5
4dkDRs0ibLXhIvRriAJUoOBRFYtPDNo3Zsy1PAHMh2VO522+vErbumkp6wmuVlOoZ31aifuUWe0w
tY48IS/j8PPiwLC+SpfTq44GC6XesZ5o5mUgGOmJzyo7dk+Fm2+gDMKg1Slq9VO6KiTqedOANDpx
k68/GlddyV2UXDj525zsX95lZMcRLdKy2lECHr7K3qLVi0ZhV/VtFRqFgNHkjOXPlhF8OeZpdshM
IwrsyBInRs760l58vdQgYfJAiyTLhF3U0Q9RKGKWHW2BnR7Xv1RVkZtqHjLyPSPDT/shDd+f+F4t
+DxlZ1XPMkYxHB0v+G3kxm1On2snzRwJV1PUMamnDN8rGXWU0PMymiHumfOn96/7auxy3TXdRrXx
GPPpHlUsOmCbjRwJ1hv5TZcEenS0oGPrxOr4xlWwdwNZIrIDZ5R39IUoXpuNuoN0G+6ZFVLTGUNg
lF/fv5VXMjjyU7mKQ1GZWtR6HH85dkZdwf6R4gAnUeWPuBLXE5HugRCCAgw93DAdipvEUO6Q+G8k
4EbyeO1d0qPnMFJibIsKdTzdxqnyTi2er77d9Zc5wDQcDl72KxikVXvS7UfMwfmImrkfrNEv0tkJ
c0G/7v2n8OrbPbrU0UPoIzGUbo3bWepTv1+0pgmXipBWnYhiBFExY0nneyJ60z0xhN98yZD/2ABh
SKbi8PLxx8Oij2o/4vFvJgtuYp0EtZ2cwh68eRVvTRZk67NmY768SmpURiQpZZKAQpyrkfNejSX6
/P5DfOsiOo0Bcu/Y0wF8fXkRVbFqoSIo2zWaW4dLrxP7O55ErLz1qjicEvxIjB9y3qNbIUmGjm8l
GRWsnVvS2NIHQs3IeG3H8lLK0T6McUdaaqOYpwLv3rpBEgzWFg3fJcvJyxscYM/3qDpyPLWm+EzP
vQiVZrTOTjzGdfY4mkQNyle8Jj56qDZH3/1EApkzoSZDt6d0nyD7zNRhs/4M4oFyPlf1ELjdPO6T
PElwsjvZFdF0xoZYMjeIk4JsacXuM8ri1mhXoXQXN0wK2/vk9OZDbmL1IudfXHCwH0iRb5mX07re
e3LswqmJq4Oh9J1fqNOaem71twaepk0aNymqsUE9L2gqnqMn60LS1AVWDSMJ6IULQIlsQ9K4j3Y5
KNWrCkRhOC9sZd5/OG8sMEyErDLUQug+HBdwF9rNKOcFBu68ts8Rso1XPBo0bLEwgyY2k8f3r/fG
aGM0U55Y64osr+uQeLZL0adxqnVb5jtlaJWdZeC6agbUNZLsSB81bh/qA6qYvJibE0eHdZN1NApM
ttrMy9pTvOrR0cFDwjCM5ZDtFvSmodUaSI36pQkNmmR3NiN+EwO2B8Moar+sKu030wVYFl5c/ugz
6/nCKqVvsx2EqynIyzpFvticSqh943WuReBVtk5mB6aDl483RUdQYSblKtARzyZ2nWcy1kqMeTp0
GKPpTgyf1w+VlYSeFTgrA8v6cQbWokzsqMsk25WY6MNClg+0TqyvLrkJgdcT8p2WiXmtJE4Z5NNw
Ku/09XaFajYT12pvXtM8ju52NGJ1KG212sk6vbZMMwqzyixvlaWczhlf5Jxnp3DWT3PSy2G0VtAJ
ZENp7xKXdTRn9aiZ2j5q4etoeY2uE0OaHWq6Ti4vD1qtfJN24QXaC4ygS6xkBwOvFF5NnIL7WsUg
6/cZxDgdBLc/FmVv3FHuMPqdXqEZ9JO5VS6gBSr6Ta9ZMdxR0ZLbPcciuX//Q3zVMOPITvlo3VmT
78zp42jPpRn1GIsY9AWQOJl8pCY2/jRFU43nU1YbPznGTd713PZ9FOpxj3gZFgqs9hGhdbnJ48n7
MmWLG/TOxLpgz439tWm1wQmpGyqPo8xIK9MgrDdoEl0wEJhOTZIMlrn7qJLcKoIKkRJe0zjSQLDh
GtS2uivbz4XV9Xu8pOW3PiaWHa1ZVVV+PLbuNee0UK8V2/0KmcfFhVmOOHjdvPn5/qNZtwjHr5gT
uQn4a/X7rd2S53NUbi0pAZXk9iLOjs5BaCOmjW3js0FdM3z/Um+MYHz7+PpBo1PSUI8uVQyLgTSP
wFmFKk0UTxfa6LnoS4p7vCdIxFr3lLPldeWWlt16ruJ6mKYQP7y8u1oVLSIxQZSYZfZ7Ox+jw4z4
MeRDj2EXAFaMUnRG+H8jSkiNLq9bB/PB7973+iPYpLEVXaMujr7cHHllqrdRvhu89YiReSjC+3px
99oUY9DLnVg7VyN3+fH+Zd+6ebY5WDH4eMkdPbZKkgOdxItF9konHIwqValescFTQpNvIISu112J
RLrfos5pfafE8y1rueze/xGv50w8MhwsqSutvk3r6MPzlKTJ1YTMFKUwEOUZjtjHous2aLVk0MdJ
ikysaeW5TLoRpX7qnLj+usS+HN4vr380g0XdrDqEGJNqIvrHuCvcj5ZJYvr7N/n2k352l0eb17Jl
U1xHer7rjam8rbtF3k6mhYtqGJVQWlZ1HsM+39JizwKsD4ovMLeeWPLfulN6FCuplB4mabYvh3rX
UqcfdOJiBs9IbtrBVH2NyIJT+8s3nudqv32qFLKJOvqgkjgde/AY+c6JTGDWWq6DNJlPQuZez0o6
/Q6UGQTcsFs7Ds01Bmz1pluzWZZY83NzTO4wTXchnizlknguRIL9NNwUIBkuC/Id2MBP6U/XzIzN
Mik2WQxWehbPfRri4pa/vbt5+eOOttg9fFbpaS1jyi2R0OGHuFVAB5yYLd98BBapSWsLmXjdo/eZ
JKNR9xqPoDCr7JNh1MXFUqdiI83kRKng9T6K+8H46Vg0zPlQj95phOA67c0s380LIE63IfMncbxk
U4nmW+cUp056py53NB0qOkubaEoup2ZRYJSGHdpNHO05xMu9FynKiQf55vWowa6SItoRxz0k2J5j
LQaShtQhij/lRqntlDaxw6R2OkrrZXSioPb29ciVpa1LFfqYzjhGue3GM9cjtU65yMbY2aSzWQWe
2847PRpPWfXfuB7x/6sDnO0hhYCjKbYoWjUZZ3pkqE2XwLb7ZONa5eOiLUR8LHm5fX+ye2NTCAfX
RXq0JmdrGBleTjQKbgcgYkoKaUQdfFumvzowTHHXbcu4uFZUgW8UFZIm0gup1AcRuSHOFUJX0q1S
xhclTdQQUM2WhE8U69XWIOWbtJwwydRTO4515B7N/hTYGDjrSfh1B0VrayRMtpHuUkz8Z8hghyCK
rG0yflsIYPTdufNCqbinwj7fvCwtRBZfdpuvshNI3dGSDkTLzlCbkShbZT10i5QEH3kZw8s5xM5C
jqGw2xM7jTfWABqYtBJRwKzhCEer3RCXkM3KKd3NI7ZIpZJ12KKRPrHSPPmBjx4rUlIUoesXhdHz
+At21GUsoyTddWnhBhn9ua1TJO01GSjO2dgs4qBHzvKIDdAISelTr9Bhe3sra1KsSIN7JbLGOnHn
b8yWnE+YwZ4Egu5Tq+TZUbv1miLKF5mSF2+pe6Po2OaoQiNQxP3tli1Kj3U6Qe/BmZMGxMvxX2eD
S5mau087U0Drkhzj4w4TWOp9ef9Te+N1MmnRHGYHS5XveEnP9VqFOOjKXV1HeVgadbPFSSl//9Gx
7WPupyTGR2Ievc1Wnc05r0q5ywdGjjto3h1pqeCX6uHUOeyNt7QmLpvrWyJu4FgjQn7PQBS/IYnb
18wDXZxp64hmPoCZKU/M+m9eigYRzRuUzUgHXr6lXilzlPOd3CX5AASlTOCK/S9p59EkJxau6T90
icCbLZBklpVUsq0NoVa3MAfv4dfPQ8UslBSTjPputJEUJzn2M69BTPbO7FP94P18vdE35wFx/9Xk
BQk+Wt6bPlzeKmXfDw4iKLoyfkIrRfeQ/saSoYLu2ECsuzRyI1/Qeo0DszZ13GbMAupbOj5odowt
X6LrIDXs+h/NigyYs5PxbzNHsGdhovnyALvKFDRBNBjMD6bITG8uwuGdWNQQPiG6Mi1IywPAyc7e
o7cIso5cDWPsLWiol01RtzAUzxMdG98cKsRtjF4cvJVrEHM9c6jUggvHjhKSOFin61VS8hDm6lAl
57JehqA0Kliyht2vrGZsKhELCpCQkA9esLdbg0eB15kKIHEyYJrrQbU57sCMxsmZspEIkCEzTnVJ
mcKCWX77AO8kBmuVWaXLtIIU7G36M0lpLMeWFp/7ppTOY2/jPqZ16n1f1tppjNXEq8u6e2eM1ETH
0VE9E2uZg5PwdiWRrwH7RSiiATjbxtIDqV1NGSY5N1RaAqPMupMxGeXBSr72tDdLCYyaEj6wx1Wb
ZxOG9L0E6MNx4nMGDI4QIJIQgUohSktLONFxDrVLNrfdY5WXxV0cNtG72Sm+R2FlPC4widFqm5sH
DcvF88EarMnX9oexzJQeuHI4oZtHUaGaDG4YEk3fSOGdlEB8rqdo9apcVHcuium5UBGMytMh9zN1
sWAuQyVbmmQ5hW00Hzyee5uPUjDGO+u1rmyLloY5wUxGIQ7hVdP4K5xnOcDcWfXjSRgHoqhvwxBW
nTiUrgPxGmXS631utLzMWmeIs8z2pvTboizXU4ufI8wIzAKeYhdNhUsB5KhwuLfvwRghAfwqLEJI
cj202ncJ0t21OKupI51gFcHopaZK3WUYL91SPeqz9BQaYY5p+KyebTiHH28v+848k9PgBmrzgHKD
rbvit4DAGnu8Y3HcJAqvIejRdbho5dzDnsSH7vZQO5cY+sN4FKMMuc71Zp61JI3N+fVVU9X2XopN
+z4fis7lt4lTawy123e42NwedOdUo30CYIwmNlLBW0yiZSJ5kAqe0lnVJK+RlMan7fIfQj0UMIkl
GWIla2wxSFpR2yj56OmZmOh5mVL7nd2l0uynVTdCwFUI3xGvvDNbbYZ5SExdhFHNP+S5tXMjv1Mq
pfpy+8v3VtbCMG5lQKxQ082bEWtRZkLKTs8LRCJh6/VjaqOcGTswOm+PtDfHPBFcnTZRCanj9R7S
IbxXZpanZ61etRwx7wHnr/eIC98eZ40YNzcUrBc6RDbJAkqNmy8i/JIWpSoIvrRZ8ULdjODOtv+i
cvOO6+rI7X1vu9IfBCMFohU9qM3z1zUqvr3goKCGymGwtDpRMoYW6PTldRBbaBQMfaYfbNe9RQNk
QdkclzqqGptPTDPHqcfJIcgsyiSoKhMZPYd4VkPb/3R7Nl8BK9vpBGCBuQcgEtBzm5dIdhIlHuWQ
DSIpH7GddZOmeybufAwN9QR755IaKK4LSqKh4mqD9SLXq5NF+4x2pV9EVNzH5lkPp89Wdaglt/MY
oYBFTYsXB9upbYaGw6Y0E+Ol54yKpycAfXrmVCmupSSjb+bCCMa0qZ4X5KXv+MQIO58Fr22pN4EC
RUelg5Um8WbnkVesSC3LpF6x2Qt1SygkGs5SOszVKYH28jDlzY+sR2xwLKzowgFEhRTIrSfMbrqf
MVQNELxrzrGgqXd74d7WikklDXyQVqABrcvNHiloXKPrwF2T0h66o1/tuHBsai8sEM9A5gBYQOyY
X0s1Hi7zgpLD7eH3Tjti6DRD2DWgyjZ53WBZJeRmlsYZURLTlBrBEOLi8+1Rdj+SZAGZQm5T6hLX
d0pYong0INR6BpGJwDtFzi8oiyk+tWF0dzjy3mwPMo7Zev7clrp2MMe7H0lOCVzWtFZ95evhAbCq
+bDqLdjR0pza1RtyzKL8IPLYPe0WDe+1BgYIcv0Vvz++Wh/V48i2ioum8RJtkoO8ixO/7xzn0+35
3P0g/EkZjbgT34broRCmWHpHrK+BpNjnGDqNG/XZH6PdX+uiqw8q0Arw05tVq4WTggeTMeeOnPp+
NHssCyW1/A/vDeRHwiYSflghm2+pJwSS0aRIz3qvLH4UyqkvwYW/uz1jO4vD1iJAR1qOmuHWZrKa
DJEVtCPPFK50kEo4QduiCANRHfUWd941RlrtYzFcldFKu14bY2h0DO7Z6zMCmI+DJHQUeEv7TitF
6qeiKg+23c5egDQDxZi0juxuG+nnxiSXQubL0Ah2fLgDViCsOfFvz9/+KJx8Sq5kE4Z2/VVkwn0u
EwqdcxS+3Cw3zFM08IL8h1EQl4MpyyK9iXIsQq0xW+euMOcah2hnwO+5zQ9KF7t7YWWoEQi8wpKu
v4X3Z1G1uE/PfapEgd7lsz9GBRJRVhUdPMvrzbJ5ldeS+Ct0gdG2/pFSo4R1KRvJOTeoNVWO/W+v
tZFrN+l7uan6+7I99MbcW6lXa0fIV6uQ4qay1aBbgWIHRTqryyV/aqXlFCdmfFApee2PbL9sTfNJ
YADREytfT+IwyMkodTBH0HmJADrUSY40i5W046VRqvhdL+W4gSWqJVBYNGOUZBYi7vG+0XM7dXHV
XJDilvUaRXGtTHweQfG1idX6Ez4q/xjhgpPY1BlfcK2D4StbXaIj9dM4q+AVIAS3rqxBv++NSjXc
xKy7j5E89pIbKyOad9O8enoUljJHnk7i9dMC8RqIxIEEJke6U9xzl9XKh1BtHP00DPnwzWwSZGEz
zHW7c20MvYXKZV6PHrrZ5jkrAYF6IW6cf8mk1anbl3p+lyvwelfu7E+ALwYawDkF/wLrzndNPQcq
LqiW1049wjQl7a73ow1kAvSnmn2vOkddf988XUw0nFq3c6Bde62dm9+ySpZfOhMlQdfuuubrKmD3
97LQxfXCHHyXZ6PA/cMU05n/iQivkRn6CeEOo3cdtEFRrlEH8y9NpNoL0gCdAdpqFGg1DuYYu7Ww
xOTOlll+aICbXfpcqVK/XXrlkTnrl/umSqPPtbDrO/jT9fvcjNHHn+OSVvmiPtWj0geyMecXJ7ES
2YsSdUKdpVIoNlpmvXxFAg5RZjuU4vzg/llfge12oy4HjoA/bEhD19sN/Uh5bA12dVUXKMIAVubu
XlsxUtUsKK2iCa+XZP1jbn++fSftHWF4Q6tHiMZB3r5PxZAvVESm5JyYaRegoWa/4IhMDTefx3NN
XvE3EnXhwb2x94hAG0EogELj+spff27Wq0OYVIAEi3FS75nl4U7Lp/JcptNP+jfyQXy2cyNSicTb
AUgMdMnVYuL30AXFfEspzJacr4pzzxFG6VdV8g+GD+rBh+0F3wxFE4HyJx31bS/dVpemFagPnU27
yT+FGZe9bDeKX4PX8BK9tlyFXvNJa9MYifnIfGjUqj1FCyDKaJCPeBs7i3v1azaXpVxiKxBGPAUs
IQWyOPWGWSr9uAOVg/lRfpel8q/b+2l3rvFTojAJvBjY//Vcdx2H3Wp4Ddo+c046Op9+X81GgHqo
dnBo9sqTiMUSWMFJQed4dRX5fV1HO+0nFejv2VoAaEXpBNwk0stTkjSxZ9qiPtU5gDaL4pxXTdrg
0uGS7sq0KAK1GjWvyyznBP3rIGTZ2d1XP2tdld8iZe7UyObtIFLGwugC0F5GhjBFlazGIE5uqU/f
nvKd9IMaLZ0KHS9PEpDtNKD+YAolY6dBivCHpquogxbf1WyST6ljYYvR6vVZboR0Uav+6HC9kd2g
hgQsmZ7oSkKkjbyJnQDBTAUirNwgMjKJaHYhxGpjC1A/omL274J+uz4ngSmaL+GY3gGBeCTcQujK
8aWu+mtSym8WssKYi72zZFStsv6T2jvzwRWwEzbQoaKfDrYUrsY2jBygFEWoySXn0USoDWlk5yT6
8kind2cUXI+YB7hSYOG0TdQgwNLLhRRRlp/t0e2REz4LWygH37LD7lk5usCQbTJOmWLo9QZDaA9G
dKKEQSMBPx5rJz+ZohOXfJnCuxUP+OhIafWCtGV4kpvYOCGbI5/zNvl1e+O93ejU0VZrX4ubcgX5
b35HryLdQ5s/sOZ09vUUMM+0iOhUx0iCVagzHvgEHIy3zbPHsG9nK6wpcMU4dQmjLS+1pKnnVcnw
R11r1uX2970l46FEyzpyflYIDZv7+gNVKUuBA1lOkDbqndB6TXIlvXGwbym11NNnJENEOSPma+uh
q7TCQlRsNczpk+SdXYeomSFJjJhK29c+CpVH99/b650eCDVq1VqlKahwXP+8dELbM0GgJmgt3Cfq
SPYAVZWuVhh+GVuKR6D8Qqtfp04/IlpNm8Coer5Ap236YmIsE4btQ2UVH+fmCB+5s1RUc1+NhQEg
kbhd/zSrqmcl5D4KrC5+HBfNmt1Gkj+I0Jk+I6yTHazUmyuQ6IWyhILsBhU48vnr4aKuTuO4XpKz
HiH4GEqy7S1xOjzZeoGPQhrRsg3bUyKUv6YK25rb2+TNMqyDQwJZHawQg9i2VZcp1/ohxnAMPnTs
5lr0Hg3KL4oQuVv11S9DH97/hwFfK64ENdT4NjWFRFrseqwGLrOhCs+ZKLqPmII2vjPL9kmvDROt
yO6IiPvmbgNQDPiFm55JXo/E9RQXEmyoeOAr5d7k1RwzxyvC+WhPv9k36yi8Y9wnGpCX7b5xxGQh
qsqn1RFyupEhC2+RsvgUt3N/GkOcWW5P5e5XUVqgckadErr+9VfVQ9Sgo0gkmuaIL+RLNATh0B7h
/t6E9+tX/TbK5h4pJtVSsrhmwQzruS7hZVJssJ9CE9llulqWN6iV8T5qx6Pa9M50cjuvpCH8FKC9
bh6kydTbQU1m+qRl0Z+RXbOCbpmSkynP05NAqfNgOt8+TUR8K0mJw7i2Q7dnAT1cSU3DOj6Hlape
oB1pL1U0afcIZYbn1k6qu27us/M8AExXIqtEmnt1g0Ku99PthX2lfV2lVPwS+i8EPyDFUTDZ5BgR
oLBGsmFEhXGTuEBkUk+V2n9JDAHtc7O7lGnvnHoK0kjzZuol/lzOCB9zmblOmHoEybhu0yD0RyGf
QnNlh8zxaU7sO5GUnTvJ8oexTd93ufNOA/2EhqjVuNQTHiiImKe26458N3f26tUXbfZqhcC7FBdR
TJw3/ywMLXpOAADd3Z63vR1Dx3PtZdBg5kLbHIi+GkJLxUcW+SLdHY2iPQlT/gwaZvBRMzkiNb1N
mNZlshCHI2VAg8FcP/q3YHmycildOis6x0P9j5Vkqp/OmBcI6Lp+HhovhjaLE1CV+JELuKO0FGbB
bFrSw6D9OZlh/S0raooGLFfc9rQUmt2VsKSjs4PC/UnSxgjZlxbNeXUkIc5MPbAzFGhvT/jO3bDW
bOFrr5gZgCnXE0DSEuVKx6ombfehiFL1kxP1+UeFHuUnJdZrD59kjkiGN9bBUr+xPcSMlqFJwgng
qOnrmw3FdbEoc5LEZ+xWHiIFRz0RhpgIjBl9NIvSSCewVsumb5PVc0GGHzILdW+z/kmG+0+NNJsY
a1Tg8+GXGQtaShnsbmn4QZ36EkG18tumfwK5naJVU/+wjLI99TjQnaJK8m7P4c7JWIlAvEx8Cooe
6wv92ybqUd82Zoc5nAq1CxwLlXBHgeT+H0YhgVg1Lw2kEDZBBlVQEssojJDHqQefHa160jAfeXzv
RBMA8bH6gOFMkL8NcnshhCRG1GPoxi8enE7Zj0Wm3CEh1nF5F+jMUlM52Aq7EwhcHNEqIPraVolI
oMPpDJYWnVvd+Vl3inIyoiQ/2Olv9EJf95vFQ0T9e81TNxNYNqGe2rQ8Ycmn1Tu9RgcZxRrL5RU2
7lFIznwSenECdSR9lqoaJfImk09AxpKPYGJGbxwmnUqebrwblk73OyOTXC5tK8hMYd9joLA8pFWR
4cHQ86eUHeph7U4TbVVo8VghUd643meIsSdhJ8msTe+Mrom7J1dT/Os/bDNKcozAlsKP5nqQSpRh
Y9cMIpttd9bS3DiZTVH5fz4K4TKI7xUDwrJfj6JZnRhpR7DiC5TfYrYar1/Dg9ujvC3RcMWsPXua
v/Ac3/CV8l44emh1XKmRnH7BIDi7B3UzPZtLgo4JCbuvWHZFZX2MTlhRdN5ARccVAHAv44RSMaLr
tNSLoj5IGPYCFUSMcDRHZRIFsK1ShBpVZh5B4Q14UPofQFo0BJGzxZPzpcaZpk3dNueBAdus43+U
QXPqzSBNsYc8mKF1ojdxCvR7wHVo3NB/2qIolqVMil50UjCjtvYuSqbHOpLs1Y5BD4xUy98V1Zh7
sRP+orKZ/wr1iFBjGaYPlYE57O0fs7O/8REjvIdUseaTmzg1ctqxQWZXCjAhqH0UihQ3DoH1/+ko
a/eLkBvYCBzfbTm2LRWA3QvSOWamTq7cpc1dnIkjHYW39yijIFC8XqOcpW0lVsdNRxTKEgbkqarf
IBl+ScIBzxk1mS4q4sSeXKjTwaniHniznAzLC8TDSrmZjvz1uWqTWWuMifJ9hg2fkiiPlZZXP5eR
avFJ1sV4rsBE4mnrlI3m9XmbvRihNQ1uQ6dTcUd54SWuLPkFtM/8AbCKxEssvzNTx/kYDbr4jiS+
rZ/QAydn0RY1/xTHmvrTpnmgeHqVlLqnTtr8vc8UxMNr3Z4ldxBdrt9NzYQjsUM7KoMwIVRMVLQl
/YRebhbCqEocHGDyOIxcSwO45LdK6kx+YpRR6KNGJzke/qBNeknNLHoa5i55bPI+/Gsapdg3Jwdj
y6ifM1ekkKhcFZzeh6Gv9M/KOOW/ik4t/k6rqE5gFMvGSM/FGNjOTkJy8Grn2TnPCQoxpt8WMkOF
1Dsndrk5EYZZYwXSwIRxuwwi/pnaNSegFG3yQxodJXfhcCdfI7Xsv5jLDPUW4PkXpVwqBOI19sA5
jdUCsfWuh4sLpu7npCv9OzMpMDZDkbi5zFBoMT2mieXmiio9Ko2ehCctHvVL3Gs04FRJzr7jUzJ+
LSq9/ZDpyuLiadR+sGkqeLGRP4o+l1CkQja9QFa3oupSjHhpDrXxwO1ifcooWn2o0zQ85dSMWr8p
nBnDMHl0Lp2U0vsT6ElJPi4Qlfx3ZYnOdvXRSRIqOA7i9rkUOmMArzT6rhTLUPu9ovTP6RCL+dwY
Fdau/5Mh+z/hTEPbKLFiuJ+V7nyQBOZRg1wYn5HyK3IXxcDw/VQ73UsEByxyC1uA1lRyCUsgMu3o
s52ZEmYtef7l9olfY9jrOw4wB0RZOiMUg97AlaPGsaZQpGEQYU/jhXGRe32pqGerNT//+Ugo/xA5
0W6liLCJpgkpEOCPckqjqDQ8VG38q4P6/Sw7bXIQc+59E/pOKk6qdNopZV0f9DKNoniYYkYiJwjq
KG8elio0vLaXvt3+pteQbzN9wMuAMVHte6W7Xw8l7Mq2JTZlUEUt4j/akn+SLFqX3Afahcdjxn+p
pXUJstGPowFeFsZWRzfbzsXGj+AHwCshOVQ3F9tYaRO3TugEeYRnVTaZuWtMzhSUevFZnfsHiJk4
ZYT26Blh+6NIbcopvVM+NFL3b+R8T6XxoevCvxLbfDBjzfzVV0t0aVOtOnjZd9aFChI0JlJY6khb
md6pthZdLtlrndQOZ3w+/snavD8BiP2/yvH/T9/4nRdGhw0GogYkOvHsJlW28aoShZaFQWiYpT/k
Br2l3rJ8bDdkmOeZhosMre0/33dU2lcNpFWlidT5ejNEYYJjSr/WpK1I/jZ0yozPTDpe+Lfmf5hK
WBUUjji4VC42h8lSOt2JC4ZyRCy7fSJiFwhEjQhftxx81e4eR1t53d9g+qHHXn+WY+Dgg3aAEwzN
SN+/BA1wQo+0PbWL6pwwmR/uRh7ck2Qog1/bVXGHx8jR873O3fagoT1CcodoKCd7M7eYaEWzYulO
sKRKFiiOilVXPNkBxkKaj5ho86meSEsyozha1d2RV9D3mvmt0rfXn29gD5RiJe8EeL0NpwJrDldH
e/5eGtCjFMkYfZ7LtDlh/6geLPLbmA/Mk0XQbdDEgQO3GdmOkG9oIuh+PfDa04xwDI0N50jDaO9U
KgTcLC5iuwS719831qKXE/yvgkIKE79NzfAH7JJHgFDWQfd193vIOgBTQBXgkFyPpBP41JlQnUAH
OPNMi6pk5yb6+fadvM7Km51ChQgUF3EK2N/rUQya5w5BBqMUaOAMjdYGmjJlTzIGBE8FJVf39nh7
t6+67gtAGhQFtM1RHFA4mSru20Aq4vqdMyOyEVUdnpflkHPLDCqeclruaq0Wvyua8ajJu7c9uU3J
DdgrtDg2j91YKSEoGoZvp0z+2Zph+oB1XRJAwclxCsSnqtQa3Zcs89Pt7z4YeHstIKNLTFUzMPJE
cqDqUfZVTS3J7VX0J+K0jP1ai7O/RR4e4Db3LneYGGgnAuUgCV///reSUmfi4AVMhQWmeYZQQVP6
tpZlF7mrG2/u4vIj+kU/b3/s6xu63VX0pqmgc/2YdFuuB+1NIw3RkHGCycj+nk0zP02YCi1unmkh
Xl+FrgZWGhX3DRqnbiS1GMJ2BtczTrngs6SZhon11ZCa+n1rdOazuiiOl7M7ApXn5FLrzugNQ50H
tFFx9KSgBsRsNViZ5YL/qvU/myKPXm5/1O7OXRnMYMWoZm0VltoOW9CmYyJp5qSFmyPndKdJs7jr
ZQM/JMwMPbUPcaesVSwpSWvubo//WsnYTCoVXVaDPik9ui1KBEtai+SKl6XDWPtJlpPsKZns/qmx
9NxbtKJ84ofkj3ZnOW7bYTxYx/X4XiJt8wtFyL4pLOwH+wnDsDYuHgYZOFi32FiAoUfl2uMIaz7S
AdwiUuyyLc2nJFMwG8Ns67NhD5PbVq3lO+jEneSojX1ZBXcwMbpnLqrygEod2lKKRgMZLw5P9Kde
o1WioyFEZ12Pu/ps50vxpPfJ/E1RInE0P29vMsTzVimotQUGkeN6z8l9Vktywy4yunx4quzBOclJ
rB3cXzvneEVy04dCE3jlTl6PEudGEqp2TfSIxPgpyie04SolxfunpQ40i8xX8w43Too1we31f4V2
bNef7APpSK7qNS+/HrpMlGEcMFwhgUrzuyrW6uEBFqzae7Y5ySESktX8fVI7zbf1Bq/HxRDiSzZZ
J/gm0+wlY6//VSRN/7HDvlj3kHqRH205LguEdsP6C2IQyouEo8xH5E3H9/FijX9Molhh8PQjkDBn
+8L4vP4CMQsbMfZ18jCQvUgRBn6WikFeE9elv6h675uGBuifMl8gOf0Rimzn7Sb3AAgBhWKt5W2u
wkjJ9GluSkKzHMjtrIa621VtdjGU8OC2fwVUvFkrWCJE7woS49sLMJtl0S+LaQez1beftL4cHmqp
Tr+ASBR+r9Wd45J4NX/DcVS/QfwYG7ftnR9So/M39ZDM72Z4iT9DMEmNr0/TU0ohNXdjI0n/UiUF
UbcZdcCvmTCwPW1KdAO9OQzVbyJMlSMG2E4gQtGFiWPF0BTYFtOS1raQD2PVlGSIgsQ2Wi+SI/ng
YO1UWHkvMMlma6MWTRpzvTmmJE9yjKsJUptxTAKlTWx8Ksd2QoKVaBO7zjhZ/eGK8DsmwNHH1jGW
+zHMkuySSFlC/wa4IrlcOXfC7SYn+Xhw/nZe0rXYBzEKwjQItM32KR1LSkMrc4KxM/1acr5PabPK
qeWnIjIuFSbrQ5k9OyH1nUh/yUf5bzEsT9Wc30dN9aGvx9NYJZ4hFx8HCvpVp3nCmi6SUp5Uo/Ik
BzpyxBHoNV6THrMmFTWOg0ne+wSDrIuri8oo9cTrOU4ysxeg6u2ARA/wZg/AJq/61SzSeFScrvOt
Fex4e9523k2KpHRLEHHDVWubEUw9kt9xMdtB5/zIsnx5QEo1vysqoMD2gPJvIwvTjetGnLQIEPft
wXfasgh7rRRR2gPcuVtYMC7eoVWB7AlSWsCuldYPStiepbT5hHUzLXWlCKQ++1g4yktsSr90+Axq
0ir+7Z+xO+8W3SIyI5BYW6CLgrBvJOrODpbIeVbGeK3WLzyeRRKdnLDuXCv89/aIe4cWCDaJ0Gvs
t92sY59lMOtY6UoZETrJbQvbcE7u7VGUvcXlYkCyHkYjdZ3tmUhkNCN63roumr/DE1xPL0pCFb2S
u0kUzWXK6MrIeWt+ssMJklxi6WdTierzgulpkCbFeKFdHT/OiME9IEGmBZh2ppfJjLNnVK//vCmJ
tgcAmRX3Y6/1jusD0GIVVrSVZgf1oIoH2nhqAK0Pt1Ysbs/OkkpPkSRNB6dudy0IhWFVokxDcHI9
KOXuBSLoYgcUYVKKlTV+2WVtHMQHu0tBnG+AdrCoHG0eV0ypq0YLRzvIFAwGYVyYVEBHJ8BNNv1s
GEn7iJmT85AXg/2xybBIv70V1ut5++IBvwcwA/l5tYO5/kiQ/bWTSQzfiLWHnpkIKwy4vtAbcOJ7
OBO/bo+3O6krissmOcZzZjOpUpWApBqoadixrrj4seuXDuK+/78aZRv0G8APJ2rgdiBpTfvYtwUE
ZEfqDuZu91vQQVCo84G43tKPqMXMlE1adqXSo7reK5Yf2UhB/IdvAZqCagqxK2Cq6xXKDIEVcD+w
DRO8w7XI/IhT7xGmd28XkmVC2ILXREN2MwierR3qo9x0U1yo77AHT54Xh0BLmu30omUWygNTC4+8
LtWTQ7/84Bv3wnNCSxqidK3ouG7ON5iDuBrqjJnM1eJipL1CnMUFCGVsvKRkj6dO6w1vkq35IDzY
u+JX0iKSPpw+egTXsytUtTbpEnPhLlH8vkE12q9N8U1pmo92b7/E1nIE+ds7cb+PuDnwemYD35C5
chEoxVo+/5lZ6nKB6eIt4yIdbNG3ulora31FOKGVaYDy2Sxs3fRJL3oelGzEWRE/7Kl2K1R/T3UL
EzzmkX1cWiQdi1n6Epudcz8i+eZPmi283u7/qRUrPljrnVMDII47h8O/mlNs1rpxJLsnX7GDCCml
S1How/3/R1y6s65Xo2y+exniJorWe2aeUKBKolAPUNkyaZe17XsRzQmqckfpw+6XcbEpa9XGoAd0
vZeMUholZ711tHIZiRKX2TPXNP72fbDX4gUqQ2OZqjhdwS2XILQ0Uep6D+xEiS2UnepRv5NkOqUA
Bcyz3fFdnemk33RNTBjS27OMnbRsSMIjDZmMeyMdFtvF9aeKMOgpwl/9QOXZdaRysH1wdlbr5oWB
3qcyc+6julQqV2scqMn9MtcUfijLr0ZlOH97Ws+friTqtYloOfkLsUT0ojlZ+/32V+/lGeSfuImA
roaZvbWFMFF2VkowjhSP1OGD0TuxR/e19qdYiU9tpNhfGuyAg7kNG7/VZ+2+1Ar9B63F4R0untl9
LCTJW3pQFLd/2M7NCc50BXryqwBlbS4QhCd13LZQvYgXE497C+Dz0IUkD9SXvFzk9MU0Cat1Q/tq
y83w+fbob4Up0IIHPoLUBxBSA0Hq6z2Xk6cu9CnCgCxqaDwnjcanODSGyksceGbFpCiOL+w2elHq
VY9BLN2YuEqYvVepJ8RuMrR0qu2CBNaXaAKf0nrK4iAtk2y9AbhTXGFn+sHP3rnv8RIgZ1ypfyDn
1pP0W3XTmlTMzMe1vuSo4xPtwp/SaHZnJ4tRLRiQYbAocwVyG5oHFI6dI/qKN3wtxtGm3VwLTpql
g7nYVqDMqHi5jl1prWvoVX4QO769fmjJgmpciVG4I2xBVHJmNVrZDlYQtk7my5KIX+K0ST1Dn6zz
RMLh5k4oXm5vhp1B1wYHKB5SRKLlzcvCPqkqoWBCoYdqW7uL7czvS0f5Gppq81hWS/GzsaZDB1uD
tbqOIOlAAEqEigPpG2Dd9VoWhTZVQDYAp/bESn4oCwzuQrvTLHdBgLx/bquh+iQ3YxJ5VWuUn5Kw
1TpC6bDXiJysFVGIre8ACbbQHrq4tWfKsnHU+lVkjvZppg7Wen0MkNNrNSOXAZSEyktYQedyszaZ
Us/JylR9tJu5rhGf6dPIjftGbv22n7QfPeegA0316ibchOU/TiHGHxZ16G+JVXaQjFGXLN1GT5vB
75Z2uWtg0dRB2nJUMCIe7czTBSIKriJJC+9JJr9QZZBxRs7IDe/tIhT5JTTK2vESakqPQ9JlvR+Z
Ug7nXTIWlwKWUa0oFfxWjToqMx+EYgVYNZ9M4ZNNZh8mYfXJaZ6Tr8KQ2uokh+GUeRZMkm9zOOgf
JjupK5fO7pQ9oCI22T7qhqM1tEqQkb3nvuksJgKpQz498evTx6HJG90TcyGAyfayBlKwT4uDDbcT
XVC5hf9I4IRjFmCU67XHhSOh8hdbAeLI0T1V7vZlNqiB2JGiIZuJqmCtVOFz44DrmSbTeUZZowpK
k6Zxa4MW0K3qz7M2FdUBKhfE49QQtllb3NthZLeaGWROmF00UfdnzErr0+2j9jaIYxQ4puitgZ0j
hb7+8CrT4wSDLTPAli27NIS2PiIbPk4hE5lieaQPejTc5tpqNaftuFHMALqV6bVy1ZycAai0bK3u
Asnw5/kTNXIybjqYWBvQD7/+vCSTGmmRZjOYtKo5Tx0976ySxoNI8O0rwChr6kRaj6bSljjatKaG
ZH9rBmaoCl8L2+nDoEUaMEeJ8XC3fbRAeHhLMh0x63buLKQ8KH5wSyMnsoVOZFHl5NlcmQFQc8mb
sxa5Mz2r7xJhDX+q7E0xxyGpAdZP3xII6mYqU2OxDDEagbE4zR3XS3g3WKqcHDw4O1+0auNggwBa
YuXxXw9D4SaPiqQ0giyWogeRpOplALYVlLVVHryhO0NBYcWdmExxVUHeXPh6H6NWUMRwqhNpdYZf
ag97CcevyuWoALc71Kpg9lqRpwFw/VVxGydtMzp6UBhJGRAj0Ccc1fGscCkebMadxxNnL5qevJ9U
Hrdak3Qvmy5edD3A0BhSqwgR94sj41leEvFVaRT5TKF0OVi1nUIc08gp0KEvr16ZG7SArBCeYzSs
oVNKeaIe0TCbKh7RzNLvh0w06BwO+ssYqT9TR0s+Cg2oJoYfSTAtjoNglqHcL4hR+Gamd0FkiyxY
0PqgMyMiJDDDz7dvvZ05ei1NkroBFKaCc70cJMchKcdClyfXbS477obA00H+XZo8jC+3B9u58xw0
fVF8ZDGAKK8/5rcYkcaoY6OMpAcYXGsPBITGWZqlAUE7DC5mKR//mF6BrBBwKtCzSC8St12PN2bV
yBEG9RwuQGMbBYpvbufJwVft7OhXVhiROssO/P16FCsd0rrKEkYxZ/3FdLL5FGVLh5w71/ntCXwb
63IRrKx42nbIa2yhwHjsZIWWWpRm50Z5FzpthOJAcpT/vOXfs0or/RQ5Q4ADOL5cf1GdW5OBJKca
oKso3UuOHb60IqroByIpItxEl8qTXVfTHTZZ07952fwf5s6jSW4kTdN/pa3Ogx5oYTbdByACkYpa
FXmBsaqy4NAOLX79PMjpns1AxCY267Rt1mZkkUkHHC4+8Yo5LCdzum3QZnjnQGi992w60lZSVwuq
LXke1ASx2F4kwu8dsbTBoin2eysXc/jaCaIgQk15lbElo95mIZ1RV50tXR2pE1obuYx+d90m/iuD
UNKH2MXssG/Op0erl6JHJFcPMZ4egCRW7Q87rsvPL7/K5WZBdw0dhDUCp1uypc2ZRZylMP8p6C9a
RBW3F8HSdeRuYGVQAU52iZaXd/f5gPr5aykjEWs62U6oS6W7m/OmCrNZFI9jlSV34kFAqtT6IaCt
7KCy0pMeJ5MI0RUavxfYGRHaOt7H1EYSxAVeHBIGuDetLPTbl+flcrvxmLT/1hr+2sbaPKaRLDUg
ScfBByqrg7onEJSj2vsAMIydD32F0sFYMCgopcObQXXwfErwpfHAzOERncRaFsDxaw5aVWkBDeQp
jEpJuwJ55ltVVu0BqZ/5MGSmEthlXe6cMZcbnwdBt36tsZNlXywGj7wZRo0TTj2yhmOEdrgxe3t1
zCuQSYbhPenJQEgCXnP+vnG55G0EcIDWT0zuAivsJo5E79duTWZtSZRXZn0Mcqym7iWI89uRIvfO
9732qsSolBGhpkKDX/fFs0uiSgUpL7CLUMSOiUugqAJD7c1Xn6QE+iTVK4KE1EJdN8OzUVTpatXq
+hMm3egconmcb1J86o8vr9VrW2o1EUS9Z1XX2K4ftW8mWEr6yh10AF262nSjLc7jKBxKIboGo2zM
ijudGGAn9Lm2SZ5krFFPIafZVt/RDu2ivDaZxEU6911rRcc2yvGz1sq9oa6dU0CxCL0pXgKH2qwZ
NPMNRc58r7GfysOQ0lbUtCTF+rfjUrfM1ycyTykafToQy0Tfmy+noWTcKtPohLY+V7d6n+R+Pgh3
J3S4+lac76t3PAfwNnQYtBk3cGWiqlQ6bkA/S1KCScqbpBi/GFOdv395oTxBN85LLrzV2g0lBiN8
3KbdGU1CNRKuHc5dVSLz3XuBYyXTQSDpH8SxIf0WhswN+p/2zUh4EEI+QZd8bMS7Jc+bg6Bi6CsQ
OkhKsPLIe3MMZhUyydAWmo+U9/Cmx27kQfRksnPXorkc2fLBtYfx0C8r9nOM51uHhCYAJKZWvqfV
5o1sIkx4MRYw2nHy7cr1kWB37WrC9Se1TvpspPfVhLjBf0it6eKkadBSLCBSSmVp75CC6uHSjO63
lyfr2rdZOfir3z1o3G3r2Kh7Q84LlTilyfUwz7MopGQBFgb+Bv1jQ9vB/17bxZyIq38k3Sxji2eW
Wi1yK6E633p67TddYXy1Okt7V0epEdSGbp8QOrMCDxjXzja+chbSDEDSzCMDBDSxOQunuPLM1kk4
pQarfugnNKW1vG1vXp7PK4cFeD1uOIdmIaDGTbgHSHfKbFjV4ZB3uNzllrxJjOphsqZ2Z1ddZhtU
MZ+NtLm7i8JA4jmP2VVxbAWGXo44AIARVxaQQo6C1WmjKs1fmUSoG4SEa8y2FbhXoJN0dZtyCFvl
dCo9qdDNSffg1E8o8M0O5h5ZdUURhCLr2MQKCU0kAaKauxMs6LECYhxEXk/ils9RqMdGfLsYg3rj
UkcG7p9Mdzq4VahxMr8pJuSTSfW6g6Z25q2aGgjsFEN+6JTkD9mN+hsAERokCau60TpN3nXZ8H3J
IaF5GiioISr6dxOCEQ9KF9lBp4Hci9OohBG1iNPLa+VSwAhdLsyJmUY85NaawfnF2Q2ll3RF4YRG
LGY91AypyCBWDPe3XNIj9JNKtX0X6heaF8k4v8NXwWz8yKrbe3c0ZXuoEdy/secKxBb6RvWvWadO
e7W8ayua9g1d5LVPam0bkqIWsTQlRcys6ZEpUpUyGKtRv+sUaw9JeXUoTqMVUoVAnbu5/oTSJLGl
5Q6BcFYfak//BMMzvWkrYCw7U3/tNFgVcv891Prnz2KWqsj7zBG2HSq25bzxHCHDNqqyBxM+Xjh5
kfxRkjF8TlzCz75sHD+mGndaOu1DGivLoUNB6TaH/bETsF1JFyHfrr12AkYNMsbmuajUM7kDU2AK
2x8tEUrMZhfP+aF5yzuhAINUNZIXE5ahSN8b/XQz6OLNuELM+yx5P0vl1tbKr5XVBbOhvm0dJRiX
Zk8X5OkK3W5QAmg48NzpHOabPJ0yh7O0OQVeV1Eiuqj9ON97Vjwcu6SjEI9jTljorbyJ8Wbw5VJB
gBIILuliGUDFpcVxnozxqCBzfsyKOb1R8tx86/Xp8mCPNrh5k85Gai/at//QkRsYK2KlcNSz+QaF
4fEIWMikTd+4O6fbFVzdSn0mwlwrK7zXJh6al3qOnYyxVl2232fZVj56PMMhVc3ylp5DFyjGoJ8U
vVjeC68E4+gl5PBFYWE4T2j6FxYpxTaaR1xXOJhsFgM2odOcpp4dihU80zYFekR6bJ6syCz8NF8Q
PnWVBAIqmnZqbj82QznAUc8znwAVPcVG7cMGxuvONK0f9+LjUxMAGAffBbz4+d7xFGBDOZd82Iro
gdCp/GRncf2pGxB1lar6aCeOvClgB4fGgqrhy5NybeOSbNChRNcLGY7N4Po4ZKmdRnZIxjMftAT+
BcGSt5PSXAmLqO+Dp16nHfmwTbDQa9HYUsOlV1jhZGpF/fhQzvkXE47HMe2810OlYNWhzQiYk2Yo
HlDnM7rSPPqkceywF5FzjCYjOdQ6isIvT92VfhTDoGJjUlsD7Pu0/J8dekUrDE0Z6ZOUWdb7aBTl
AZXjb4tee4eZX/8YZ5Q5msa6M+IK/V33jatYB9FPX19+kMvZxVptdXSj4+lw2m1et9FbzY7zUQ+n
Of9OzqUHlgJvOsZEHcxb2e2s18trheFAeD95NV4qw9TWgEOaXeqhuShK7wPx6v0hL8S9blfmq/sZ
Z2M9VQWeTTFpVNM6RUY9K1KnhzLP/oxktVdUvDp/GKRQ9SXMpElzvlzyKsqsxgblOc9QW93eU4/G
LKuj03SkVs68l+Bfm0AAO6BLwHsCTtwEtTiHzivaWAsnR3Z+hb7dO8K/8tha2nR8eWlcGwpkEuqc
VOkgeq5//mz+SrVAfALhLKAPpXrsEzA3aufiEOVE2c5Q12bRXl+L3hMMy+0sIkUL7xzdf7Ie03xn
VFLeNVEtjzE4w/tIlvXOMlxX9fmxicsAuT1ocTidaIOevxrH9ZyJpOLVFpXK1kh16phgTklm2BXH
SK2LgwKZ8TDl3t4OuDw0GVqn1A2Bl3bRFtcBWj3R2zjXQvy4m1OFF5lfQpvcmdDro3C0oBaGWt+2
erHgSV9rbqJhOqqZQddTKEEmYc+G6doKoZVHCodMEUHp+lmfrRDZNxJIAZ9tVUeHITYvOAzKOajN
utl5oWsrBC8FqngkPKCrNuu+MJH+qppaC9W0zf00nuxDI3r9ENf94Hdwj3dSuivxB1hjqPEQ5Fer
kG3JvfZSmv9lpIbJmLhB0SjZg+IiLmSqseVnKNQfC1aR8A1kqcE0RPqNWqvLLXiMOmhKZw8IfznV
PA7lYRRnCP2B65xPdalW2sDD4pfWupCa1DoJRy6wEMTE55e3/eVMn4+0Psmzjxq1JLJwGdSQxM0+
zpXbg8DM8LsSanGEIvbz5eEuV6oFrAotRMRliMu2HlstAgxFUfJiqzTIyauj8ZhrZb1DUr0yfZrF
zUPZkDyPEPX8pdy2BPZSeQvidG15m1h5HJYAam/JP/c6pVdeCCArOk5EZevpsrlRW2CpnV5ZS7hY
qDWjb9wHIHPSnazpyldiFNplLh3gNS7avFCkWr1j60totaKmNJ+/ibLorTa0Notj3oNOXb4TtTfw
I/AwIPVz1Z2PJvuIKTMmPex1ow5RUslR7WmVLy8vhadvfX4sU5SEW/8EtrUuZMq9si7iXG3UsO/b
yAhGdYp+LKVuGYd6RF7JH5Q2yg5jHi3Es9hm36eAnmUYN5Xo7/grSGP1SAqV9xBo88Xv1UL7pDm4
Px50DosDSNT4Q5rO5XgblYv8isuDjS6a9JL5g+o1fwI3lV/wg0o1P5L98i1domb0u6aHkCoGRac5
kY55/k64o10fCi2tNXBMCkspawBgT071Rc1Hrccfbi3jTWuX5fDyFF35EGTK6KmBBkE1dFumUHG6
Lg17UMOpLbpTMyUq2akQ318e5QqEdUXUoG+3KsPgV7KphghiedhyqMRHk0K3NxnF27JcGvQJ0Z5I
Hyw5K+k6cV5yiFo2rw/9w5mDNNWtU1xF5sfEVuXnbskiSJgAq3YW/+X1DZyD8AcBJyKuC43yUc0S
fSqzOTQmu7xfuakHYxTF26ZTQEVAB4HG3ZbvMMfY06e9nH9GpslP3Y2w3d7Wz7FUpJfo0d9t8Jy4
0QGcHgy3HHbe78oo5Gz4iII4gkixtQYgxDOVMWVzd306Ivy6IFZvTvaO/c2VWaTXvooMUtjTwAGe
b+qqwZ2Sbb2ESG83bw1so3tQiitzUNXLoHRb5agUc38w5LCnknCFvrricVZ9QIBALOR1Bp5dMnXe
GEM96zTYzZ70WExF/q0hL2juckVfar9V8vqhndS4vFeyBgaxMEa8NmJ1rhQ/NRTXPnaL2f2UUgwP
ZOsiOpnRXH/xqLiKoJEKTDAJJw7hqtpTfK9Z+smvq1J/20WQLA9DraV7JbNrX42eNsEagFrETzbz
mdVRFxsNLiT1UveHop6r0DPgoL28N/dG2QRCmlU7bq12SxhXXXJvAw8LErtwd1bg5X3J9+ELWaAN
QDRtw63RzUYFyS9WYFbWftUkhm9m5RLEHEA7qfC1F+Let5BXBZ4B7PR8KeTlmOJokjJUbKqHPIXm
nrqTenj9tIGage1AvRwo92baYsChTjK7c0gaQsHOKsaDYkR7wf3lrbxC/smWnuAN1jZlatSmmPTe
BNw/G+LrYg3dCbBbfqpQ7QkKWPA7b3WFsk99jY42RxENowuQzrjYedPT0AsLoNP3eacPVaAly7fY
iNDnZpn4k5RlMClW+WvE1npHOAdouZXKb025tLcYnwx4EQFkVgYVibakAhMz6vWN2dQq7fL0D7NT
xRd2crlz+lxO1bpROEgJKWh7b68Yu5VOr9bmFDamNoYpfIf7Xs+Nz5E16TiA9vZOnHkF9LC2gsj6
iGL4QFsgLOCAvBXrVM219N4XaRLfqVP1rTfKNpx09Ys9GWmIqAh8GLQJb4j1C1Rr5Z7u2rXnoNK9
Rrtrp5e7/Hy913OU2urUjQAeS/krsJ8cnhPtsveVjJs/FYVqCE3msSiPRj3OH0rNaRwMqZyfpTkW
e2oTl/ucpGrVZiOgAIu8DeymPLEGoGurtjdNOKNx+gcLYbhDMef6zpFyuc+Bm1BLWAnKFJq2lQsn
Ffj95Aw1DGP8A3ud/tAC/9gJ9K9NL2VjQha6OTQXt3cnFkaePdj5GFJZ/ozyThTkA+3NeUHlZcof
ls66m5zRDBR9uLW69Dfy/D0g1ZXckRyNbGbNZ5jTLfpQny1nyGcxhmOG5pGlVSb2dXr8LjeN2qeo
Vt0kiWeEU9kXQTfO7V2UYrpQJXEXFMlg7hwSVyYe4VYkmOi1Iy+wRcFmkprDoFhDWCS28VHCojmM
fRXv0J6urCTY70SLXOf0BJ/m5NmNrtUu8PqWUZCnqVHMj9tP3QKS31cVo915o6fe5nmisAIKqFfS
mwJXsBVJWZCmyBupdTQgJ5x7bCkCAC8ubh6ju0yHqTKVxbcUWGmnesjx39ZyfM0Da1Dgw7fRaHYH
D3bWPX2m6KfVNkmB92/e5bfSjozixvE6qmlpVxuAWZP2aLUOAvxGLZOfIAMH7xQnFgMI7BkWvzWk
liGc4TqpXwG2L33K/qXmgzmVdWC2VXRjdPS50RfS9bew6ZeHxGmdj6o54W6s1l3ZHiJnVmMf+V9R
Bui490dNRw0w0CLLm/y0Ugc0OAa9fZhTmQcpGjHo8RRZ+bO1StzaW1XRvieU8t4kFR5tN3Mx27/n
+PfoRxdnnQqMMBy4IEpx+vBb0ZjTIXetfngwvKKlN2EIBAkF+DOwFXRxX754L4DDhHkQj0E0rEK5
nHfrRfBsYaiyVEzEy6CpgMA66lyF30U01Cc0iLy3UIZxG+iE+yGPrPyHq2TxrVmNzhuT/quPgDT9
qASlbWkOzX1TOPrsp5nqfW04Fm8ApqYPdA7TV0Yk6xPjC4wuOUAcyGqbE7qRUoFc3tfhaJZOIJbF
IYwcl51A7qJxxzCrdgLtXF6VtMI5n5hxRJyANVaH2qjqGEOmHUp6qi4SH9nHEgEoUlcM98akEwc3
XrlKg13197lW/9CLosftTwc1G8wj6Hk/FuaU+500MPTqapzqbiQdNGjyaWu/S3osSJFsEsNXR1Tj
H/lQ4StV2sVtOqgcfziQ2a9NIXk7EAPMIHWDtYG3CbhyoJ9iIMgPK2GLt85cJw9GLrwPemc3t5pC
Id7qsOvD0aKpPsJ8nT+mTrV2A2YwJ6mZSj1Y2sr4sHjmnrz69kBcH40LgkIagTpUoM3El3NK7UHi
9z1hNw110BBhVsV7JhTb9IpR6GUwCrh5Ck/bde/UKtYydBxCMTf5W9ho7Rs4YUPQJ6X1Rkal/QYp
2+wo0Obd23JryPz8eFyHxoIGHUsWL3nyZgFHhY6YH2YtYW4VXwu7YnkY6lj6Tab2nybsn95GLVRj
s42+y8xG4Dmbxp17eHsdWNzzdM9drhsoMxdRPfa9lj46xhAOi1EFSWO3d3UjlFM/EVy+fMJcHWrt
YHEZGACK1s/97IBBUlVJOhfttiVzH9tsNm7nKvlmF3IP53+BI11fyqYdDWUaVgHQwPORkBuvCukU
Q1hHWLmqAnsfJ8uMT/bc4OWVof8yIf13iMa8+Zyp5XI0jVdj5XkG8ss1cvTIMmCmnj+DHa+zPXh9
uLgAC4yk6IKl7vaOwCtzumaxGOGQBCKVtBkFKpAHJzTqodeWGTjBNgrgFPf3BXWJncv82lBwjizm
dYW0PMEwnn0+0QLncyq7B16RqwcN4cK7qprru2ncE9jb7sh16qCdsi+oohtoyJ9P3WIZ0yhiGvHC
UUvAPfRfetfKbhoDJ1pjMdqPuJt2oTuhcPbyEn3Czj/fkevQ6DpRgkZ86lJEH3Kl0Yyy6cM4mXvM
xwzNt2SPfIGHRLcmlrLyufvrT1jSU9NQl5PdgyTrtUbez8KTN5EunAPbzQoNo8jwyjOXz3VUpjtJ
2bVvQRK+ohChZ/Gr8xkaaGtEAiHuUB2BKtio3J+aWA5HsLDWzpSsu/J8RjSuAL7DGpFSbdzsJVKN
ucdWvA69TmL7bi6oj47RtHM2PMHTNsNY3K0q2Po1ZNyGpXUWZ9GQVDLUmrq2Dtnczr8ZKqvAj2fH
vZsw6oH0gRXn23xq28afTRt0bGpYo+djPiwrPzNaKwllaeuHXJhGg8666RwT8LM4zmi4sZ6iSiX2
S7XZeJRJWVd+a1kt9zeODnc0j5Q3Y2Sqj9CFFdg6uYh/GPRwuOXzuqd0r+Kt68/e2AIySpukDXK7
dP8Yikx9tMy++yJNI44P6dAO5bHHCgOZxMFy37p4HiNMbonpe6IIK/JbaaZfYVlicKfbwyBCL7Kc
FsK81n+wBg0/19jIVnkg9P1VUSyfiywC00QyRtXPKAK8jZcvo24kYWrWuuMraO3FASVCF9ytLdv3
ZgQv5pWhFoAammtrjLAyHMHmny+43O1yq2ktGVqF4FidsYpuU7PcGWW90DeLgC7J6ixPuLUWTM5H
QbBlBpxcyBBUa3MoPD06IBycgcqhuy0dJTqAfdy7/596SuejrhCSteZkkn3hBnc+alvlEOTQT1lZ
FubgS6RI50NpJop5mIVivpe6lr3LZdGOwcIaNVFZbNTfLUdoR3eZIWYk9hz9QB9oGY+zncxv6z6r
rJNZda0ITR1J3aiJ7IyWFsnNcUKYf761vSb5OMNUxRBZQGM+JnUX6X6JgcQx8gQKfwYFhilQUmPC
sWgVkzpQG0ZgwCm6GFpwbHd9iMdIkiFfoanI3Rs1ZqXYkE34h5fzqJ1GaUS239YOJaWZHWuuLPVZ
xdqLccz+s8K2t3xzRCE54CDWup2veRE44xUBQwty2lM36sJNs6w7tVBkm1Gt4XOmSkq3tej75X2y
yKyAVlFlvq42RslDuIP7vi4ySsdlizHOkqOOdasuQ/Vo9EsCPg5isd8X7NXATNS0DtIaV2y22JKT
Ii5td0ylRF4WWaruGzA4723P9Zv4ZMLeeBjLuSre79wV62o8Wzd0nAEXkLLjCgelcLNaheiNLuub
JOwwY4aeM5j9cjANpX4fzZ6CCZArcJuSrgdtP4c31hyGSXpIwjIpQITs9Ovo4R7z9FT/eabh3v7z
v/j975WcQXeKbvPbf76Tj+Wnrnl87N78lP+1/uj//tXzH/znm+T3pmqrP7vt3zr7If79f41/+Nn9
PPvNsQSdOH/oH5v54yPpR/c0QPxYrX/z//UP//b49K98nuXjP375vepRhuJfi5Oq/OVff3T7xz9+
WSXl/vP5P/+vP3v7s+DHgp9z8bP8222b/yz/aLc/9/iz7f7xi+J4fwcZxXlIvM2ipCrxy9/Gx6c/
crW/06NCkBpcMTcQx9AvfyuRzxX/+EXjp6hGE1C6IOgIfvgpGKL/+iN4fqwAOiRkzphB/PLvJ3z/
P0vlf74NE/Kv3/+NWtF7DHC69h+/XG4YEjDaSCh/rU9xccqW0zCWpRRouyRZdypjvXiXya8ZHpV+
E+viJGzULztDS76DBP/DHfX4vaNOWGYs7UGttSWQ2RBxNlTejdrNlR83c2r4MnH14+qKjkqROgfo
VNyIwfwdG4/2MYmQ2cgWoLDPJv/aq6wXwtnm4FVc+mJUnJEsgeJ0fqgKFMuTxqBFvBgszjj74kiy
XL0ekdy3J9G/nef5JOq50wNdSMKqVE5GUMXVcEOVI3lX6Ys85dpkP9TKZNypKjU36ZYTqO186D81
biY/Tov8puZ7yghPOpRnjw6OeoVmwQLj2fn1+aPrbpbUMYDXsNW584+a2XxG7Wb6Xpk1IjgexO3A
nmT1s5rN8qOsxy/4YKpvyhgHk6QoCyMwjTJ9P6iF/JrWS84133pR59t2TzDjFeOjQIX7thTdd5Bv
xm2hiuEn8FCdGGAuyg+d21eBos6Um1Anu208JIR9TxDu+VUHcNjMSxnOIvmm2nkUH2gZRlwisyU8
30golL7+PPm/nhJnJ8uLp87/h+fJusNfOE/6334+P0XWv/3vU8T8++qIvYZCK10FYfP/c4qYf2fp
QJ+iYsmNyfXwv6eIbvwdDyXKDHQU+O9wF5+fIgBnyYgNukNsFeM1h8g2XiclQGeIfBO4Fy2U7car
6q7L2q4bsLuki9YYWnxIhL7sZAXbBGQdZbVz4+4jHCQ4PN8jIKxHeqvFcOKv/W51KEJFbmQGyLeo
ryxQbEfaFIGkUjlytPPhpEjIX1NdZbAIRXpIFOPVArWcU2AV0I9abVaA/J6/lOuOuZnren+qKiWG
aWspD8UwtvhHdkKeBs+TWI6rLd1irf0+eo3BCvrfFXbl0Lzy6SitIl0OenqVvtkcPNSSo1U5syep
1G3q8dhyO5FR7Xy6a6NQMWVx0Hihsrb5dNpYuMqiYp6btcifpmkvjpHwXt2wWs/8Z6NsPlsrRatF
q1SOJhXlPo0rcRfR+D8YGmJFr542mz4hWt4G8Sa59flnK41exq4TdSddjTx6N53ziZpMuVOsuzJt
xABoR3jkQRCPNi/UU99Ncml2J+l25v1cTRE2Ee0em3Vb+mC1EwHAtOZ8AGu3JYkgHuWuTKHuFOtl
c1trZudLCpS39DycOyxInQABA++AtfOeYOa19+PChjhGEk4ItJlFNVXILMquO/U9lQ9Ya/I4ktgc
X/5W67/y/G5l4p6KFlQbeVj6i+ffyllUFPcKXZ7KSKsCpCNxJ5sSO0DUoHlljWQdiob7yragxkox
7nyoCK6D2spJnmqtcO4WvXdui8pu3taOVd6+/FaXcwdxFp1T7gNz5X1thhoGpZc4sVWngk0BddXU
6PDE2U6NZG+UTQ5u1BiFdkUuTygCGjeVmVn3U1zsvcu1L/T8XTaHYFcOwlyKhFEo0B1KGDRBhQN2
qCz6nsnt1aFW7Mrav2G9b7ZUUqRzUccxQy3xfGMJfUQy0kqgDoEE/Atf6NlQ6757VrwcItFFLWXh
U0Q16RZ+OpW7RH98eZC999lU5eyeziMOOtVJpgB9AEI66DMoGu3zYS+3Xg/p7T5CgRUwBBnoii49
fx+WOym96lantLWaU9zBpkpU7CYSt/id0zD/K0uPysiamKz6D5svJeDvpVAKqlPuJEqorO3PTHGy
V3+kFXRAY5oAiqRhS6yuB8UpoXaWp0x0X/tpyI7SM8fwlR8JjiDBGxVNl31IjHQ+c1WX6ljeqvmp
c/HOtCGl/2FgSRJGssEA7uWxLnbs01hP/dQn4QzjfCyxQEP1Ki0/1dR/vkcxgboaWekeMuuiak0M
CqUF8UsCTwq1W2X9imymEGWXn1Q3E28V20ugXrXYDGRYOS5N2b/TbDG9wf+7flitpN5lVJK+9X25
pIGmuJRRDLG8cXpFEHBM6T03QPuphB+zA9a/WLXrczLpK6eCjtMFOQ+1BCvpkvzUx733o+ki661m
V/VJiU3noKKj+do7G7oDhUTyT4DryIptvrWJjl3Zxk5+0jXl66wi/5zjo/HaVcsgIK1RQ4KgRTtv
M0i2AFnP1Do/ZVHehE5RD0fUUvudqbtkua7UDZfiwCoOvgJWztcSNWhDVXolO2HHKH7KXBjzwVaM
kqKh6VIfa1M5BBL+YlAuxfSrYQjvVKOD9ZmrSfeF3spPrhbrD+NcOw+FwUT4tTKMmV8M7XKkHlGF
o6y0ClnuQX547T4AYgPeZNXEXs2414Pz2emrQzhBNdSkH5LjLl70AGsadMB3dvZ65p2diXDf124x
mF9QUiRg56Mosaf2LrXXU9TI6PssoaxX4xyH82An983QNA/ROD866FN8evn1Lknp68gY7rDT6TvS
JTkf2ZBOCdK1S0+OEOmELmVqfLKW2fpZyWZOgrF3HDwubGP6MKdqVh1qOdcZ0qVZvDys9UHhR13r
/cgmt/4RC3uegsxCTHvPv+Vy+5FbEN8hXkRPnf+fPyZgSm2cqBifQCMawPPTH5YoscruijmYF6Pf
Of2ufQ8kgxywXYTnF96D+VqHatQlPWU9JAEEoDsAOiQFgd0l0cnOpPkDb3j7JGe7/PLyF7k8eFFc
8wjFoKvQFL1gxePrO7eiT09TZFfHTnR2gAdEdnp5lKem1GbFkXYAHCNadxHY2aw41BHtMWny9FSn
TVP6uYoKqY1g6se2ncw7hwLY3Txr4stC9SaoMIO5HeshMg9D2U23eLV5r72mVwoALUxqEKzFCx3v
BLlErZJ2cmoLNWPxo6/ZJP3eMroyuWAVVIJ37FQQCNus9maZp6VHQuKEgu50pEgpj1oKgOzlyd0b
ZXPeaUk095Lr4jTOTnHMuM99vcx21ewvYjamjJyROIBGAEXhdRE/O5oiinogbU1xmofinVuqxieR
xA3uQcKqc0TObYwIxVxWBq7CuvZBj3TlV4AZXhm6wENvE5Tm1l96+h86m+pPOTnJnlHttZmAQUFd
iQMUgazNfHdVomg4s4pTimTATbG4y3szN9Ljy/N9bSLYKSxlk7IA6+d8IrJ60eIUY5BTkhXjneXV
6MB71AaI3IedT7tui+22AW0D2ARaAyX1zQuJMW9hZHTiRHXlzyl13rWJifBy53yRMgpTV//t5Ve7
xJpSHaCkgqA6VXq0CjZXtHC1YWmmUpyUrs5OBb5zsZ9EcXeoSeHfadoynpTG7u6nFOWhxYpLMA6G
eM+ntL69/CiXs7yehDQeoI0AMdiirZCAVNFNS8RJDvny2XZT7SDAMVC5tYudw+DytD8fajPL1WJ0
Ih0YSiesDlHSz24sNOJOU+LFD3aPvNLLr7Y33nbDmu2g1hHjUbrOQruSxh9Jlk0BbRi0mwDw7Vz3
64I8X0V81TW2s12MnTiRzhdsSqzTeWolToaItJs6U032q0O/DPfHQXuj0DgORgfl9yjq3O95Gml/
vvzC15YVUwwkkLtmVd9cN+6zs0MYmVJjcSJOca3XHxrAul8dOl1BH0XG/chXPtZOkZ/y2czuvLiO
jr0rEM2Tw+3LD3JtURn0IVc/F+pTW3qvmCrHi/NGnKZRU3z6E2rQD32D/gpAnb8wFEOgjEehlPTz
/JWjaWi0uIrFCcWDLFjQQPSzeXaDXJd7ikbX1hMsEMC22EKvt+z5UF2VIqmYO/GpVoW4M8Q0HosG
fnQ6J5ABRZ7urKfLYxai2tr/W6XnV1vw8/GyoVG8OjHiU7aI6r5sBu1P1Sn36BSXZx+j8DZUmXUI
IVsN2npKZddi4XdSq2j4JqF6+H1saKHuDCKYyMsOuF69uuTL7kDFggYl8ZgOF//81WJqL4SaZXyi
DS0/LVU/fhCaMe4cAFfCIQOmPvE9RTdwGtuoS1FcxOSVND4tuVl8yJZs/j3WzPaOJmT0Vh9r5w6b
VnE0S11SU0pL/F+d6T1UhGJV6t/j915Kd/DWLBw6/Gstmvjs/K1FvXCApAVTTRL+LiOC+1qKReEG
bWtsLTLjo+qWVuNbs1E/VqlmHNViNm9wTkzfSD2Ob40yE3t337VVZhsgbQFY0z3aEpwLVRuVRKnj
UyM941FVyyEo7AGA+cv79AICqa4vTxcbG1g0hkmDz19+Ho25tTsRn3q6Ur9VusRyvAGl5hWLdS97
u7qdvUbcejHsQVlI+WGZ5mkvUrz+FDAXwZSjTwGH8PwpWAteHzkKimdzuvxajhgIAFTsD53IW7RT
O5cSsJfhkZCmb3GEA4uVeNWvL0/FlRmn5PAEbKcxxsI8f4bB4cgCPaKEhepkHxRXtY6ulzU7i//K
aUUDb8ViwixkwW1CjHXbCbscFTxZu69KN7VvElGEZW1NnF/ep5df6dpgBuQoTsb1CtweIkaCPUY2
dEo4pRkYQJK9I/GEhaJx6d5z6u/ZgFybwhX9xXFlQgnaRvzCS6Eh5D0vZ3iQUrRsDJTEyXZU4K+O
QucU3v8TO3NzAPclYgZ23yih01e5L1EsCtNo2ivXuHzuTdgA3HtNf/kf18vmBouRru4hPCthCjH1
TSfH7r7uZu80tJX5m2OM0U3rusMJM5A9baorR//ZyJslQntFLE3N+w2Nlb6PZ7c4eu166mCijFZe
Pd6D1UleP6lrMwk4CZka9/Zm0CQ1ujal8h0CLJxO6sCpnypje3p5QV6JQFiMND54Qb7gE7DlWSSU
rOB0q8HUXCvsPJiaJQ6sytN9rIr34BnXhuIeo5q32lZeANaHqNHyUTTef5N2Zjty29zavqEtQPNw
KlVJPbjbs53kRPAQa54lUtLV/4+8D36XqtBCZyNA8n0BYhYpcnFxrXcI01S4n13ZrY8yMdcHDIyX
08uzuqLEEERJciAZUHHjfWhuv+WPaeljo/Yrul2h3RtzOGOVCsAszlGCyWb1h6HJOlxzNftp5265
BjMUvR8N6jjYlKtF5NiFOGH/m7wbJkNJfJR3e80HxagEoNbap7S23NMyIZN18KtvRAfEJpA5R4eL
59zer0TlZRM7cYb/dVG2z2YpB1T4NKMHFOpWQOjYAFOKLJqjLh+ycgXy6Klp9qNQmuKDXljxu3Rx
9MwfcarEforv3vo2ml41DJZkSt69/GtvfE7Qvjw8EUbT0WfajusfSzw1RZJ7dDjDSe376eToypKS
HDTec+xW9vk/DLYhF7aEgMrQ7nuqEthkP25WkZj8vOW2GO51fZZP3bzGB1/h5rz+GGp363SFN9mK
NuEXKWrt7KFdgVquUp6dHjzr/21Wu+xuETKOsR1ywxRXrk9oXKh3Dt2aN106yYOhboTozV+LxSNG
84DdBU8Mci0xL1gzj9a4BkrqrmdPwq17eUK3R8FsZ5M72Ngxl3uiZPgl71k7yveT79WD4rdpfSSK
dOP9yFz+/yi7ZStca1XxW8JbT3TdF6w3aX3HivkGihBGTKOBiRnimlagTtg5gt4Cx/ofpkkSaG2R
k1beLjmSTqmBN8fsU+krxUe3b/ERAreC/zAKqRfofTxBIPlcLua6eoWWFS17XsPjk/+XsqJVcpD+
3PxkJAebKzY98L0Jhbvk+KdUtRs6epH4edwWKFdjS//yXG4eKp7aWw9ke6ptv+LPYEEZhxcnwSLr
JvM5TZXyi1RcKxra+KjodjTULlQ0PZ4CYKzxDy3G6hENdy8aTbkG+dxWp5dndSMvgPig0w6DyEMP
aTeU6cS97UwcKtgAuK04ZRcIWbWIkQ4iMtS5DcASVq+/sVGO+H1n82Kj6Xq5lLot0v916RVqAhN1
zIeHeamzkydH5/wf5rf5EUPIooG1x3zE9YA4hcj5alJYD92SZQ8l8LU7JAcMP9Pd/lHUafv15UFv
XYIQr4BiYcPK03cXQwRiC7UobCgiQrbnrSV2nscEkXJHS+YZ4VcjO4j4t0fEEg/jZey996K/be85
wl04Am1e2M+VlEaou0p7tgDaPjmpceSzfOPIbU7bJHVb3wmk7eUXFIW1turIwUZvrT5N2dicrEYe
Wb7cmBVbElNGIIs4a+3NKE2C4aIKRoFjIM4ywY/PmC1YqY6mfOq86egyu1VEYMBN0whhEzLJXcKa
w9zrBYsccrnmFT1KfXivJ1ndhPZUu39PJbHSbI36XTLgttVmW2tNIl7xWBeJfq+QuxzcRjciAcaH
kCTpq+OHudc8NFR0QhD9R7+7iTMEF6Y+UNW4C5H5/S+flBSdWgXWEOxe/fKTmqA1+wKXg7AFAv1e
oGXsm4lwD8qFtzYOCtpk6vC9uc12F5+tNFIduNzhLbA9JzWvTtk0pK+/d6DvUW+iWrjVJnfbM5nW
IY9zRmmBzoe5M31b0do9iGK3pgLxCu9aqvvXiJECD6e2hH8dZkO+no0FMdQey4f/MBUq9vyFvrEN
Wffys7jeqmdlieWD4fUYour4EEg3nQ4+y619Bixl49iRuHOmL0dBZrbs7XRA5n9Y3DupJNpDrKTV
e670/vRycLw1FJArUEJbGw/BicuhVqRukGlCn7x3avtkJ3Z2VniJhHWqmgdf6NZQ9Hg2YzyQH9C4
L4cqUk0464zkPtCF9rSWY3XXak51gtV5lNDdqsfTTyKlo94Fh3CvtadpObQN8B5wCK37rFBgFzXK
mWr1X44y4imcOJ9rD5m/rlaJGYP+jxy7769fWao/6OECdACZtfuIsczioqApSPSaaizYXMp7hVmf
+w4W0stD3chft1QIMouz0Zz3oB9rdseiQkIwHFpdeUwaS8feVOfxFGvak5XpkJxl3Z2huIj3bjcc
iafcOnr0G0A70vymXrOLIok3FjDUkDMvMfP1HUwOAkGsPAi+1xXETQ+Fq4ciF15LPMku90+D/fWS
iQ7RebwofLfEn5ob1ZmetJgLr0WY5tw3efN5kqYIs3qC/pivcC9fXuuryfIriJfAZUAwbaLTl79i
7TR9RqTODkdXrR5NOysfEPf7+vIg+6sWCjdVc3AwAIC3VHofMeGWtm4nRARjtXkayKeDcay7r4mm
Jx9qSmNHReL92fw94EaAQzUYCOb+nYXBakFPG6qA3XfDOS9K2CSjUP26H4bzy3PbdsOfVTcqdyRh
qDqBGuVY7HvYXgr1Va9XQQ/bXH5RO/y5qtg5VX3S3RW2m9zN6zB/e3nM/fR+j+lyDZO4MPD+LKbO
Uve6YD3NstdPazKjcZM2bgAEbDm4IfafjgIRyftGGkfSgfF2SYvl5kpi1HYXxUR4XNQ3p6pGxYcG
VJ6v2LV3QIrYn/1tPMrNIFxQl+afu8Onox9TCTF10VwbA+LE+novkrwjr82K+ayl+BjT5rXvZ66U
R9rA+HW9vLb7A/H7B1ADQNNzO5X7KxHV3dKNIUZHePk4kE+JvX6lztUR7/h636ABS/EcKupvIZDd
wXMnFGCQj2ojz82SOmhrXfyYbbHB4ps6u3e1yThVYB2jl6d3vXUYFjLOxtjhRtkDe3C7BmVG2yAq
RPkPdmN50Lfdp1Vzjng0N9aRagakILQGAK3t02ujdaXSaUsTQf2z7qsOSuuSKMvdq6cDl+C3BC1N
IQgGu/CVSNVuRd9EgDLlV2nEyj39ivqk1kpxmC5vycPlUQd6R6zcPhh+B/tmY93FhjfVaRW1NfyB
AHpx1r03J0qOZ1AsGG/XEh7buUhnN/GlaOHXaHzXt1u/jjp4LNfvHNxSBIsaL9UplboZta2BLNRY
ts6DOhTD7Bdp0363Gif5WaSgFqkYVvH4uNoDqnn4Vk92UNHR+0kZJ/skq35GaqRazkLV+7dFLnvD
V3CpQYO07Osqks6yJkAwkNu5U9rV+KKOg2yiwVp6iHg2Qv+xZvzTGTxhAT0b1bm1O/VbhnzIv8pi
qsvJGSXkRbf31O9ppyzaGbvu+M7Eqbs7621TrRiMO9SGdTOBv4c1SnYQXq+3EWuO0iqbCH4Fnfnd
B9YKDLGXvI5SBSqn6QyaD0ryiGhzHeVcWpZw5TezVlPfw2nVZlEzIKpV1CUTFHRtRGjXNiJpakkw
KPGRItWtSfFwoApIS55q9rbR/qj2zHnfFjUvv0hphBfQCUjCsjh0m78xKR4nqL8hCLnJDe3Phlbk
a5VaTTTZBWI0qxHkhXk3jFXuS7TnTi+fxBtz4mRRuaLcQ0a8B61ApnYsMrUm6md1fW+MzRJKT30t
3nZ7cOETRt5EwQ9qyvYr/lg5M0ZFTuu0JsIY1nwjodF+MRr1SJz/OkgyCm91xFpQ2rmKXeVSI5g0
mnAQVjUOoUZR4kb8PJor44hOfGvZ6D6CTEPzZHsjXU4oV62uKBS1iUTbT74KMJAG/nSk9HVrFHY3
UAnKsTChdre4QnHbKucS/oaUWqC36wgTQTlqA97acHQ7QOFuKDusai7n4s3weevWqyNZdO5f6TJo
52nx7HPhiSLonS4+eFfemhXlRUSKDd57ALAvxysnrSo6fa2jCfOz0HWUNKiwjXp1QkDJZqsmwF5k
x/2GSP+x5eapxdRGlnXUADo610MJoN9unINRbmy5rW9DnkUcokq0+0JAcJNewxwuSqVA/s+sq/PK
soFEHV8tzsUh4iG5aXPRnYK3sOVgf8yoLcesUnKuZqr3o+/mLuhl4yud4+99Wv6qSvGYTvXHZvEe
26x/Zdf299j0HvGz2ERQ9+mV7ONSUmxoIm9KkOvWROunTn00xVurSWUMmjKNEGo1uwCrExaH2GwY
pUHbpB8JsJg2vM/c/ijsXeerKLpgE8UjyqHZ5+zWEkN3W4El0UQAYtIw7ibLdwdjiuJyyJ+NNdGD
BuDHHXjQ5ENXmkcOgzeOAOkcQwOpprS2p2jgbe+03ZQ1kdN4S9AruhXSIH2tqPD20SioUcKHfU1+
uJskDMRKtQT0pXS0hnf5qoD+zrAd4x1O0uDXhfpah/nfI25eVzyNqRlZxuUWLbSqVhAwraNyWLpH
RAdnv00a86nXkJD0SYN0H7hDd2RldvUo38alOotKLNuG07i7M605GWolTglhM87p8ZQpn5O+Lh7c
Xjd/IOqZ+aR7xrsxq/sHnfT8ywT85+BJvo2xSzMBuJM08zjYfs4WZv84nplZSW1SvSrSRk95yOe8
fDJVyt+DNUIszXXxBFTgCHxwYyMB3ttuB4TdODa7EwMTfuwlynJRD6TsDm8aD9vIZDxI12+OwqMH
1hIENchwu6kRrV2r0qtIxVvt/Zq240mh3HB+ORXZ7pn9Am4l9m2v8h332zV1nHqqS1lFcTeit7G2
+lvIn0idoT95ilvImHmXKn7TTcnp5ZFvxJ1NYG3DZKMDCGXtcn5jNem50XdVVLUo/qq8ThHvQoV9
1dUjecMrECBbFRYIYgxsVHol+z4Q/xZUkWyrSLHtH7wz3ljK+DRm3ikv+3f6KO5sWXlkFO59Bzu9
UPJzZyR3fdt8fXnON74pZWpKoBQmN3jYrrij111Sj1xa0Kt7IiA6If5YFOvrdw7cXUos2/MVW5Nd
CDJyOEVlskI4NLWMbNmwwsQejkDANzIYFpMXxwZ+prCzG0Wd+04bKpDNJg6ffl2Xyr0CGA2FksTH
Xe+1fXI+4UavY6eSXXAP75bOiGdtGlsHIcy+RXi+q/u/TSHXA5fdG/Fke0HB5OLG9fhQl5uychKZ
GVpRRJZXzP+ksz6cMfnt/WbOvYeyE9pDLhLtiCF65eCxTY6ZUfhDkAFY8G5y6erldQqbIwKo2kh8
O4oyquDx3DmlPUZ5nshzXC36+1WrtBNMBdrQ2A6HcjDtQLHcMkh4sOK21zkHKchVI45fxlWGPsRW
6yAV2H3lRUHpF/xrETVGI/xciR1e3TVODab3xjXz5zjOslBXk7dOWr3Ja/lcda7u59b889UnB7cB
SqNkl2TN+/Z43tcmqsyw1hR71B6mwetQ7Z/EQTS8cT63R6ZNn2+rqO2RLa0Y58mqlTwyO9BxJa41
D/Fo/Xh5KjcCH+Xd7VNvgopUki/32FCXbmsudh7Fq2hPc5qugTfAnJq86WCkG0eU/s6moU8TDpGP
3W42ZkC5a77kkT2vRZBkxLfBSfh6ZP7r1zUpjh6DV80XtgskKuyUqNTzP/btiKGWRSkyuHDuimI/
Ep5oOlWJkn2UY2JFrTeXJ2XO+tNQup4/L0v62C94ga92Vh3s3FufEi2djWVskeztsShbpjRrcZVH
mir689pUSqCA83ylvMQ2302SH0wsDXgu0stv6TppUqaNmsPHbZJwqjBj9IDZnBCFUg9C0/WEIDGS
ZW03NQ/gvUChuqSmdGIgIDCzlHsznr8P0lTvX96bN5I6RuEdwNYEwwni8XJCi9rl+agb8JixRfoq
es/+u8st7Is1pX/fVqn2pFWmy33S6w9OjZWP5hav7RaSVvEbKGIB3Cez2x8Q3kOljuozIdBeE9we
xOaLYQ3+aDpHufOtRXWomJkAO9m5e5zBJHFkG/CaiPQOka9mwbCKNPP1Lw8AbKQ6ePdsVKU9AN5r
DavuvL6M0iI27qxKiucSAtjBXrw1F5IbyJ+g8qB67BIqMylY0lVCNWqbT4jQJ1EcV8pBz+E6eCFv
8scgu6Q/1ZcsLRYGKbK89ofcLaI2s9OAxu4RFefmUJtZCuK2vBf3TeM6WafG6UUZiUQdoDF1cRgD
cvSneRkPZnUdKJkVUBJi/xYu9sFiBUqyIKTGB8Ij8WFoR73006ZSg3Lq29Qva9TaXz5o14kGI3LH
UF0gvwctd3nO8rjPvD5nRDzJjSeHun9gLdI59W6jB5uESChy4/WFEwbd0H9b9Yza4y7NKIqcwhpq
k5EtMvkgGiPzHWgEXArLUcvmxmaEBsGGJyZCOtJ39S13lmKta6+IlqyST2Wl29+KzlFeXxKE07G1
wTYDJMh3uxk5Q9UgqWkwjKXLZ31ohr/HOqkOouKNj8WJ4lYj2bV5b+42PVkuFwyEhyhvyiRI2067
R+xPmwPIv9qTFJl9Er3jHkDJbo6KIzdlmU1Ca28iCXdvspduKaIEDlXYmUYXaOOcP9txoYZNgn4w
AqdW9PK+vPXdmCMtoM078Eosg3KovlVJimhsNXGXeWPsd072WhktIjxOYtxmG/CINHu3+1lKUxua
sYjk2iVv5jYuK7+xRHMQEbfb9/JxeznMFmH+qA4sY2qbM2p0kTW6+b1N3uWA6a1+oH5ShFiF2FGJ
q5oSLFXqPhhjfGT/e+MLcns5iEeSiGyb9HL8odaXOO3iPFprc3wWSFEFs5l0wSzwQhWD2d8rVZV8
efkL3kjZ6SMi1Ut5As0raJOXo2bDUuVt16G4YImsO3PReM9Z2zs8zQbjl3Td/ofoVeeR9pxAeTef
71JF0SMbLt6Tisz0wY66EcbpSP3GQppkS3uYUUXs1GelzSMI2DKAGViea7SKT11qpAfn9MbmRWhi
099g8/Ja2a135caLXs48EtjYo5+nXXGu8+mozXZrQs5WLDGBAsKz3aVICA/3Kvad5O9FCu8Y2fGw
VnMXvwj5Wukazgk6KZyUTa+W2uk+vDVqrHUWQ6Wd909iu/WDmqVH5KBbuxRoBM0b7kC0/XfvkWlO
IUq4eh4ZbpwBbe7mc1svyRszXZQgTWz7Hjzi0Uvh1qeiZImCDTVhige7Rczjqpkwqs6hwMfSp8Ym
P8yi6T6/fBZu3Ov0prhkN3w9xcpdnEGAKzb1igeQY2XybZEk/bs6j1HhmGqsosfYsA4izq1psSUQ
aiDfo/KyRaQ/Ik6OW9kokp6HvNa4kaWYQ6gs6pF+3q0sfUOGIje9aWvTR7wcplTUSpiFyCOvFPJB
TeV8LysNz5Z2Kt4lCcRiEpnyvhnH7NswrNR/kJBvgpcX98Y5YGlRAkPH6bci2OWPgFAGFHdNiDPu
an7xlDzzOxV5hT4WR5D/G8vKYbM4AUx6y9Iuh5rkJGe3WrKobtT6m5eZ7M7Bq08vT+jWKGRjdHIw
iN/ApJej5LoEYLwUSJoo2j9dBWrQwAXl9eEQvA4y8zZ7H8bHfhB09ZKiTrNoLhIloMwk8CWwF7/S
jfFgPrc+ECgAYNIbOvwK+lStsrb71kkjLVX+7pI5PmVSf6fgqPkfdgL11Q3zjpyauy8ic/u1YnGQ
T2kcOwmaZVDPCNanPui8IxrBzW+0GU9qGyfvqupoogsC/R8V7AUdZh9+UB2aSuKeX94JNxIHJJIA
xWIMh1D4Xj437y1R6bWbRTSlEDcA1R9noYP7znCGbDCf5WJjoBuDxlh9WcI8AM+hWAc8l6vgxduH
dtzWZgCki/HG5XZEZ90Zk4Hzhd5j8zYT+QAjJIt9MNDOCRfu+LVl42084OZbqQ++hL4LKrio9Qgz
1XkkHKcKPVVOvmuOycH+v/qAJJCklViWbPJcqCZdzsq0kZnlwZ1Fmid/dMokTqrWx/7L3+/3b73I
/LZR4A9QhqLuxe11OQrFaUqaWZdFCrWE1l+yAYCCgihbmQ7GBzfzimdb4iyrm70SObk2ZX7V69WT
oyOGlwz4nAeeJrDtGZLBLzu0SXtDQh4BTohNk6Kc+iy1grSbViVwjG55pyyZfZDIXR3fbQ5AA7i5
eK/xAricQ4X+Ya+PrJSJ+P9w6rraJEt27TLzZxLag2Dx+0V2uWQGBbvfSHDuLrTsL4czM7PIwWOj
H6LrKBEkS5ef3ZiS3YNK7SR+GBzZmH7Zz+De47n72a9L8uw1skFfZfP5dWPNfYBaXP9MbUOJmkWf
K39IrOYJ9xXxnBYmft9Ykz81q3RAl044pMFbDWpjNe/HMXejWqj9XSVN476LlW9Afo9Y39d7jylu
KGKy49/yeZdTzDS11mjTIznUlNbzUgy5X5htdnCOrmxeqTdu6s3kG6iesaa7LW7nRqKVKCpHsZ55
/rTqodrqH9JuBJXtfRkm/RG21zv04krfrMyQV/G9Z+KrHNd9gGnHu7kWn2JBpV2qUvV72YddORn+
gqhMY8wHpY/rNaEiRcVo8+cgZd4TlqAne4pJ5ys0a7EIv27MCv/NaVIO9td1NGOc7QEAmgEK4r6A
nxQIO0B2d/G+XY2PmZPX3xvK0BWN47L6sIIGPBjw1sQ2zgGdNqBJODpdfuxicOZ+4moIY08o917O
u8uY0/K1CR/J19Z696hP0TGwd6fG8jJXgFqDr9H28h4HoOy06cH9l7kAXCBB36oB+3eAbTTj2lbM
JR+X9ClRO+m3VZEdPJ+uAw6vGjhOVDnItjgnlytmDWNpZmDpwwQ/NXFq9RJHmXSQRuGPdX8ElLg1
GhIxnBAgQxTftg3zR6qcunojCglJYuza7mR3qS/c5t8abMbB4t3YeVvuSFkP4a+tn3450GgkY4Od
kx3WSbI8yq7kwW84vHSEJT93i30UZW6PR5Nqg95tbLnL8TLTGquOnC6sILr8IyfEJ7G3W/wRMcqz
bDTry8uX3Y2NvnHSwGKSJQAj3oWbtahHDa0rO3T1UX+MUys/U6Gaw5dHufm5SLyASLqEt/2rF3q5
h6TXNisD4EwKHONuMJbZtxb7iKB/awG5+QjTG8jrygDFWFzk+IwVtge15od17Yy3Ygagu76x+rw9
2PTXq7dJ6qHERl95Q+PtvtaYWU1jxJkR9vpi+2nf86GkYpxfu3pbEwqmDqVXSiF7YFyDRd/MMHro
dt731S60ANNzL+zVqTyoGt6az6ZHRi7ONQ6M8XL3jTjoEn90Pew9pQSYb2Fun5Txq8Me8wH3SRrO
ZwLHcTnKYiSqTBJDpwmb535WTNpnZdCmT69eNWId6tZUIiny7tXoPWQZ0yaWeohrTByikoLbWWup
Hwfdig+GurFsoApQxaJvyTW4hxesJgLBjTvrZPnd/SBM63GqnCNxvJuD8HEA32OMQ5i9XLW5i1Vk
exnELuuF3gKWdplUjnpa1wXALe/Y2r0UHmlt7WvvtSjRPa0qDdPJuv/UpyOIDK6WMX2vmDwj3mmx
HAa/UNsCylZct6rfwjBO7vukLDPqkjJt6Mha4igwXk+f/Ujev10uVEP3gVFNqlFmcDlCM7GLf0vw
hnS/1e6gT3odPSjSk/JT96GMfcWK8aqlGkqrVllkunmuuyC9npRvRNphcFaV/cHJvjkczEb6ssi/
0tK5/KZqjh8yqA015MCs93Vr6mFmo1eUiCr1Z6zPDuLw1SKyclu6sTWeqSHsI4mIM7M3a9MKTWHj
9YPp2FldzVeDexgFpQiYL5DdeIHsogieloiyTRhYDkv20xSjE/TDYsKgH38oilUdvHRvzYmSCOQp
26DIs0cNzG2WD12vWuHcmmWAMnt7TjyjPIj0V1+KOdEhQggA1PBWjr/8Uh3MvaxVTDP0UjuJZo+e
gylWeT+0DohJMz2Spvy9SBcvqo2DSmqzMdnxCnJ3F7NsZ8UQVCBDE1Dmcl67SetwMaxwh1DFNIeY
PS4/6YIo6QNHroPYuOTaQ+cOxepX5ZxQWzAzbT6NskG1SYyqJyKBV+UvLLcLy/dmB2p8H7fikWuk
wyARG0Lxce519bMzIMJ5Ftr2ZKstTdS+gub0wYL+lsW9miBZDttwcxrae9VnE12wCZHUMO9iGrPt
KsYY05Ch7IO1MyHomGbbplT6dUTdh7XULb/rE/kFBw4rP6WKa34WWPR+LoE0ab6bylE7l42G8aal
ds2IxegI6LqU7XLUN9zS8v0v5y0IVp0CO/yk3a0/5Xy5XOvMkJg3f63BVZyXWrFPRgs/EK0k980M
meegKnEdmNkQiEnRqdwAc8AsLnfgNLur6iQ8+ZI1LZ+bRXiPHnIbj27pYnjW4RvhF3YjT1bSKljL
82eE1FabZ7PJ4+/CsKeDl+qNc0etCMgZRGmaC3ulgQRJB2HmEPO9OjWfF6SXfLVchtfmCsyaPxyZ
EUrV13AOKpAjvjIjQhijubwxZWtTGHT018cQWhfIfKNIRNK9Bz16Jc7j7lKa4bQa+WnBggOz1uyI
XX4jhoAO28LiZlYC2PryC+bUkNRsdo1wHobEDZBTU0DOKurHcV6MNxKn3w8vp0A3PhHfBgIVep0Q
oPYAlblwFq00SE8VurI+yA5O9ej1B4t34zi4ug5gdKMAcHFu0/7jLSZrc1K7SdVDcxPz9jTGOaOv
pmGOTbriZ8R8DATt8cvLk9sC4O4UonPA3lChHvNW362mzedCYnMhH9LmxJ+WufyUy9k5a+3iUh+M
p3Pjxur72F1+vTzw9gdfD7x1nuB1sLa72kCnOUiVG4IkWZ+G8yiq6blAjv5+mWzt4IxdlyIpvJO6
4pYNjXTrzF6ubdZ6FbNftXAjHfn9Eo9tgN7awKznVilOMfXLH6mZWyew2O6Zjv90tnMnNwNclscz
AnL9A0CY9TT2FSaPtCQeyiTF6cUZEfdV6D56U5M9dhwNP110jHqWslcPQteNbciNCfqWaAESYs8l
85DiUvk0WuhZvX2nzEUexDSgTi9/lpujoBUCqXBD/OxFVobKVKlGjVqo2P3bfoidd2OcawebbtvL
u28PI47gC+GdC2DPX2wGCsOzOmlhpqyE2kx899pKR1tM3C8DVYj/MCWyXYfuKnWOPeK7zowUk+dW
C0dsT3x1NJz7YsWO6uVRftNp95Mi0eClRADcrJQuN1mNE1CPgbEaqrVVWwFc8/5vbMQor1JVcr8r
RZV+aVI9z4LZQLSNuuwsh7AUFHz9JJ9U+I6uNvzqjDlu/R6Rz38NZ1i/ybgXhT/jhWme4Tn0WaD0
plUGPfjpLELdjhurxPC2RV7bs79ZVet5mN8uiJjxN2jMjbHZ72JBjL1vhlX0P5WM3Z/YqOf/arzu
PwnTlZ/nUcFP2VoM82+MGorZhy9vfTWTAV4A3JZR81WoeKBWdRcoYGkm6hxUCNt+cAuhugEGJrSZ
IG02H8tMFn8nfTcngWFWukAzq1n7QGvdud6YMOXo88MX6/w/buM4qTvUuKzGZW77dgL411cbt/5+
8GmuthsYUWIrnx5ULH3oyy/juWW7AiJTQ433w1mfy9aflazFDmo+Umm6pjmwy5CPgBDDEXWvQo1q
TX0xrN0apjzzuoAX7XpPQaLmwq2qrL+f+1woQWGk+XQqp8T+gtVI+11vZPU4ZXU8BUspqTabRd38
ePUqbNLTNLK29yjqrperMM9dmzfwkaBOd3rgwXQ80YjVfL3tjhoZ17EdWaPN9gOsEvF9/5jQ2iHx
eitdwz7W5BltXDNUVFeCvRRHC359bTLUVprgEttyut2pm9RRGd3GWtDYjHlRa13cvtdWE89d00yU
d4hzYbqTLAZiVS8v53WgJAtBsI2mK8k3ndfL5bRGq0xjc17CRXrrQ9HEvzxLqgdJwfVCImdBvwST
AuiP+OBeDmLjCCRcvWQQCs5kpuOEBGjjDpQ0rSMS4vWEfqfG2328yZjtJzRRF5Fa3i5h1og+SCbT
e5vKtPz52mUjMXRQf6bzCCJpn+ZomVgaY6nnsBfmE2oTduF7A1Hg1V8H6RYefTje4GiAUublwuXL
pIhWU2WogrekOwYsqFaXI42063uM5ikoX/BlJL440F6O4q4Yy+NlJ0MPHv5TlafVu77yygcttoyw
a1zjAFB/4/WydcNpFm1gd87WbrevWWeslpXIUJpotVsifax6UfmaMX9RIKv4bt2ZQYcMj2+tzsek
yt/n9vhm6l+rY285cIA2bJuxZSRXv6MfxcorUh9hiuXyTraI7taoSbz6IzIK9Cb6eMyY1+3l8hY6
oJPEkGMIiBHMce8MpzJBAvTlHXl1xojUJCIUCHh9UXXclQgaZy7xiBSIRMVSPOUlOqDEDCsa56wM
Xh7q6oihfU//g/v+N8VlX/4Y57FNVlFWYTc6Q9CndfZumDN5cMT+t692mYoQm1BrQQMdsjld+MuF
a1eM3WfNG8K4kYV313njopwrU1uLsxEv8z+m1SECojaJ0fj26NlfRObmKsFT2qhndEMcn9JmLrWT
sKpc9xHkVkw/G40u8zVNaul59lpLP/NYmM1zas3dp9lbmzSQcTbnCI0gi3OHuygl/K7y5i5MygFl
Cgup8nNdxotxt8q0LYJ5oPvkkyWWvU87LE+CLKYP8NxWFV5Jy1o6eVBZevJXtwhXCVpXpO7Jq1v3
DRjgxLyzkw4ov9M3nt8WUv+kTlOX+Eh2Krxa4jwRZ2H3VXGOkyp7b6MCUtHuTtwx+O39cIonNVF9
Q+ct6aO/1P/b9lpcngxtsVu/iPXqr87uy0/wdsr3wk3sn108KR9BBNOS65RW++h0mvZ1MiYXcmZb
G1WA1V9X+93QWDakDF0+maWmw9awZu9tzSmMfa9wcitYFnZdOODNjui4o6zNmwoJMTAtawOxTWTK
lIB4cKnedK3rZc8UayoVLUJHfOSq0zUfZwz1cyfcMguK1hAFokNrVflrZlWxnxkIHUWd3aYVdE49
zk9gMbQPpuwz4yxLfWjvqrSfvhhWanyjcjYij7SJtmS9LZ5tRUlL302wEfgcZ+3wmKWrvp4705Pp
xhBtjGhksnXgqoV9yt25cn3TSsxfXh/bFkU1awHXa6aJgY/gor0VkrTMLzKpfjGRXelD3i2Jd2an
9O/LRhENrhsaBmvaqo9Uie3UG31nyZW7oQP94SP6qsRkhuvydzEUHYvmKtzt6aQs+O21A4Ub4bXc
+1lGK79srLQNcNluaPAk63eRdEtKvcvlZSfXYnhDlXg1wnYQxichvHLitaamI/lBIr3A1mfdxoBv
Sn/VRmO+0S2ZvQOtgZCLUrrZu5I36wc36coyKD2nFqexc+lcqrnW/uhXib/Z5JQEwUkZ4ibgnpVY
DkyGeGjSwvpeAMQCTkADhPlU3mqekzxZfrV9YX3UpbAdLBd0ipPLaC/yJB3KAQFmynResMZKSWca
d1rvQDYOVRCPifpO2AoyFTYgqUCvUoq2s0zj2a9cdwZsmGftL72x4n/gG3d/1y4MY3+QrvF+oOtn
BLpHqQkZHq1/Guy3jkjedFkbf5Jtp/xyy3kogk5MQx2gxuz8K825/xt/al2Leq80l1AXRlU9lrY5
jr7M8v4HBEWrxsEyddNQn9Ii83tX5M81pIY8cMzF/dZ2nfg3o8z8ntWJEflh68yBiibyv42XTk6A
3IRS+xJv3W+YUkyflkWqbdQgos6/dTwxnoxKM5pgQt099te2yD/RQyFEq0AKNL9GWOP74FEPPS8Y
2FqnaYnZF0VpxX/xn2VAaSdp+0Ui8zTIrM45g7W2eb1byv9j78yao1bSvP9VTpzrEaN9mZjuC0lV
5R0XGDDcKIwx2lMpKbV++vcnn8Mc23TDEPFOxHTEXHQ3tCmrSpXKfJ7nv3lvFF7nw6lTlH5oGb26
riyJYR8Zwh6Lsc+2VIc84DvohZfJ0EIBcB5MZtKeJqQFjHsepOC1m9o+8YHzAh3JNpouDXvXhMeR
Y4bpheAD0w1dE0bufIVTQatlWOd+4y5vrLrQo6mwEOZP+mKftWtgsGiNzJ/OenOSKNsZlKgIv+W0
DvmAEymSntufa46bHxNXzSIuReWQtDTq9tskS+qjm7W9y1fYGIT8uco4cUA+r5vARfzngRbTieEX
1u56mxASLVACzvGQX6zYFN+0pOWse9eTTnsmyKFsoz4fsd9e+mANonwss4st14m1YU/uvG9k7Y37
dVaNOIxDIQUTfeGLkxL3WJh6eQ3Nfm762woos48yiBwHP0lt9lkpiFuo+8m58IcOS4bKbI0rHWKp
G011gbFg22P0V5OIeiDjls1TELWZnxFjnioSiLLJODjuyFbZ4u9005VFdZ+Z2pQenNyf070aC5Ef
qmnVGZnQAluH3JkC2lmZsSMVaS4/cYEZ7Cajk0F+HhhvicYpx5AvaPzSOm33yZ6sbgxnW1vKKKu8
6tZylasdumH09BMioM0sdPgmS76cXJrRHNSzE1pD4jchEmd1W/u5jl1JoWNrJTx7vSW/ngjEtVbm
0TfL6tQa4FmF+dQ2c2hZuHDsCi/N+5OEfViPzXTwtBBdI7UcyQBQHGdX+4gDSi1PPU9qOtkBdlWF
ZiGqhyofOptBQZ5+hGjUnTd4OSdQXI0OPEd6tO3LKpfrJFi1kawoUbN9d4kzh15RYJ9QaLbgq8bs
/7SaEydsGB4chtbTozWlhByy/nqcNEffr7R+RWiSBthTKMmRW4DrC6GA6RZgCxdnuLbzOS1CSLbp
x97R6iFyuhHdEdh8caYPjvzSMIZn3uMMThEWtk5DTtusybgqBE1zsiytEabSbfJ4WTztYqix/GX8
6mQfLVu5l+vSTvmB3dKaY6mZHGWZUXCjRrt2I9W1RnmatMV87QxF/7FukqqJrMbLFzZUB1d0Jhky
iVfocWXYTJMzxjw0VbBL61HdreCwB+zmFx9EKC9P2o7zIy48etq70inddZeXU2qcZkLLPnn6aMvY
yhyziJWRuqGca2OrHJt9n0us02yrbI1ILLK+4F4WjG3ypm+ifNVSGZnK16/WCtX5Z3uZGxkNpXJv
ZOdYD1ngInR3+2rSd5XyyYoQfNghLAxO6lD3O7YI1bj967Lr2gfVctodMBiFKGv1ycIsiK23f0in
wedo0sFuRKIvH+gT6odxNUwKg7Zb7Jty1KZ71X3Jqr1R1OsXUtr9j3O1Cmo5CUo0JwpSnAl7yw+1
0XPbmO/NgQdCauyxHXx1r4Zq/NBgPleFLdL99/nsjV8YZ1DYSdeQU7iYPYWdjXNo9XarTI7ZsGjZ
YawybGEDovHGECEVMrjOUcMUYYQzZ9E6r0gb9SAfb7rO9D5I31G3pZ/3wxU2H+IeA4DSjfze8Lqw
TrTuypv7/KujhHlrWrakfbWT5CubG+dzb9pMaYlYrtOQ3yPeDLYw3pV67b0d20WHf1hr2RBBgara
eGar02Kexio4pYBy513ZGPOpu7KcEC9sq6dEnYXjUIZw3E+VdyRar6zCOZMZImrcCY96U1lpPGlK
fJRJ6TyU2OlRPhdj8E5zzMzCycOpH/ok0F6LbhGXxWTMu3w0ymUnjK7eQk3y4a6um/Z+aRVK2DpJ
5HozIQQ2zrx5kh8KyuqTxuqLj3Ng2RdeWhoesaYY/oVjAlDJhykXDAJEU77jzpXj2YhN0vus0fIK
QVmjySv6N0OLRx1MI/bY/GXIqJvTqShzxztIwwDqwGQldWi5lJkz4Ojr4rU+uUvzrs/ZPaK+s+w1
Lmcdqjlbgjpmc9vJSATeosKaNXsluk4/LpXmkj+jT+xz1GFiCSXgCT1rRpJy6A9FsIRlgAFqCC3B
SU/MgPBHQiHnLg+huMhhVyo/fU+sdPClAXWHtezN2RoquMdvy9YlK0u5uvapJqdopZqusjeTyZEa
5jkT7LmzkzU0M5CPcG7Spgm1hO+V51Kk4sxRxpwRJDNaVzX4gXno3SH/OisxMJEzyyQOirn2kNjO
W/tRWIaKiJGRQ9RhuKudTaTU5Ti0+NlN4VWjzUa4aPN7cr6X8SRgOrDsaqZHhKbqbgtFhyRizpzA
1BxAD3eQezdZc3HSoqe6MDullri0ChCmtQrKfZKbTY+Vp+V83bLYKUwn4TunzdDMXyC6e/Kstq20
C3vNSxjpmmkdlci8bi2r4ZEqlceJ0nTD3L82SfauT9JuqIKom5y8jI15nd8LSw13CRTwNCqHMesj
c1LyLg/yLo1giHv3olgJRx6EWF38fvn+opyweye0NdV9UDp0AaiqtX9XNQOGp9hBMqeuaye9IJqh
1Xa6co1iZ/UyI/6RY9oKZ2Q5aVy5hZ7G2pqO3J413xxS03KtD6NZoxgjfq/ISS/C1+fgksDAXuMO
ADVp0VjTFSYyYroee899p3n4SEXmUq9dLO3JvIODN1k3nmTqx+2etZPWXNQNk//UjvTcqt762sTZ
y+zZBWNNfIbi+E/jLIqMb4HWz5g9ctKx1U/avrLMjxWhQ8OV1vfSj7A2E5fZkrbNaVAu2VVNbeGS
XSBsEdKxqo9YdanrzvBSJ5zXximiQKOAjdgJUBWvjjkkkXAVhkiVCQMn9NuloNQvqvItLm2VFQ6j
CEjY7Yd+Cl3M2kVU+0E/HRSrwj/kAXk5kZ9mDHxMYQXLOdUUiSyeNPzTqpU6pGGBL3NUFV73tjLK
4aso2UHjqVzaN5NuO8d6KGkUipRO8rxI+oq9BvEXeX+yUdmFJrVuhvvQyZGw2brEWT+feTDnbGq6
EMcu+w4HiT6LS9eR1/NMVtGJRtlwKEsYLLtm1JNPS8kXEneUg2Xkq1Y/yqGl0LQmvSl24zBq3XZr
vOEIvNUEsSoH1Yf+GrRWWAiLG6csM5XUoHozUPPMrDdGyPCH4Cg7xnmZsz+dZWOnGiqWVH7wNF3l
pyX6yo++jjlJvK5pt8Z1IJIR/sCCIS0VlzqoAXAF8/GEpF61ePNDjcXJWT869LnjSgBfiIQXwy5d
tnXCrubXIxBhk172SOuv/Uy6R1Pz2eKNNq313eK3iRmOLhU3KE1ReoxU8izgWkMpoyDzAxma66Tf
+2OHJaMpZ/WlLRDJniDkTfbNvAZJ7Ipe3A+91enxv1nZ2EiyCKd9ufXOTWlSbLbarP8sgOZ7qBfE
HDc0rOwYDRkvpecMtey6Z17H0K4Cwxk5edzifk5GOn/tIyo9OPE/I+J/N1zDnEv3N4UhSivw1xdz
2GogyVHpDiM8UZSRURda7MHqizDB/mU5o7ddBsgCAz24uC8/nrn2zpo4atnbpNCEOZXTYYWu85Np
4XcjvMerII9B1AJu/TihfQLTV0UtpsFuwRuktu44ztdwNZpfNubarsJ/tth06CovGaRp7U2eocQC
bDK7oUNjvc8V6Y1rr/3pmP3v9/N/pA/N9R9jwf7v/8nf7xu5dOTuqhd//ftr+SDequ7hQV3eyf/c
Xvpf//T5C/9+md+Tfdd8VS//1bMX8fv/vH58p+6e/WVH7q5ajsNDt7x5QD+lHi/AO93+5X/3h789
PP6Wm0U+/O33e5Siavttad6I3//80emXv/2+scz//emv//NnV3c1L4ubOhf5/d3LVzzc9epvv2uu
8QpS/MbwM1zYEbih/P7b9PDtR4hz8LrbjLc26y2m8KKhuv7b74bzCrSLUsRmlIzL+sZq6Jvhzx9t
7A7AQRc2Amsn+P3be3v2Jf31pf0mhvq6yYXq//b7I5fm6YiXDYMkPJj00A8RS77kggNtFJnKjTY2
FaPBtfDRtVe2qYWJhvw6qgcLiNmTuJqGNsaEQYhLTh87RuLGbVl7MpyU7j+Uojizx0VrmWjJa0PM
5sGbG98Ol7rxTyHfBDHJDTrZXyWtQVgaFlskc1jjIAqlvy5yaIthVqT2RedPw0Xhj8sH2VA77TJ7
rN+7g2G+E209HIiXW8+CNp/Pk1k2LeNVKm8CVz25a0R9LQ3VDvvHr/OXFvY/Xa7PlvgPl///woW9
CVb/+cI+dA/i7suzdb294K91jbKWOELYz9Bhob08XdeUweAgW5DEJkHhAPm2rs1XGGDgecS2ii3Q
o9Hkt3VtvGIZILPGtgS7IHRFv7KuX54XYFsIKQDUNpgLjssLyGcBWhfSa4vYKrQi6u3W3WnG2J84
s/LiJ3flz0fq6SP0ndpuuxY6SPPRo4HJ1otrGQ1WSjO+p3HrBNplRYUSJontxkG/fDLLrSAuq2y3
ccXJW5TX3Typw4SoPBSzgWzMSYuoVO1hGlaqMkrBjf/Qg9Rqw2Gqm309NkVMflBAC8xoQ/hlH66r
jVV3RVvsZrLmoWvWS1Ep6/jjj/bypOeTcTaBSKKchev4kojnidQNyoTLr5pR7RW7W2TMfbMzna4N
Lfi3YTUEbrgOtfPHQ/fsMHl6U18ej39cmTHKtsQ26PU58oTJGdQ4BKyxYYh0h4SXsky3f5ZI/ogS
P9v9sEN4DAGCPcqW+lKXmY8uXIYuQOiVjsUX2ZkaaKivJQaD1rXCVlLmEqPyNLmHvZR+XPDRaqdi
8SKj1Ny3IC5n3lKaB4AmRgNO1Vhfs8nPj6BYSoSEAFp2bGhpEAVdOeykOSiLGAmQJOjn1MPAMda5
phaGnHZAG/F/+5ZatgN5s4b9wb413H15oFeUD0+P5O01f21dCCqgOrPPoK2Azfp869q0XsAxCKOA
MP7autxXsH+oCzl0UWjxsqdHMjqqLeoPGvKW3Gb9ytbFG5PP1uTmuA3BEEeBLQruJanNlRz5izUO
MSPAD0lnrmGDE3s8zcB4zKX/WCX//EHjbX93OeSt2MtvOyX2XM+fNAQITHpKU8Ude1aI/YCvdvhv
TJ9SktHO1qlHoAiqayAPS73sC+x3KU5kZxmnerkqPXSNXM/C3BvMj51ZMRYSifamoIfXw6Cz9jiK
DiEiuvyTl9NPDf44YrUkKveglXZ1ClOsO9Dt6vsqaXGbROd9hhhZnFWVad5ksNBkNGMFngcj9PG5
1k+XZZ37yHUSNcSL4wEKu0uWhjUzEXbIZCyPU5b5zC+DsfjJdviYwPfyq0EcusVh6mxKL3WOWoJz
qQBgjIGv2k+iq+U7d+J43LkatDuz5cwJ3Xn0yPwQ2if+ZKd7066YtGpCBaBIRQbmuxZWjCRDF6FX
ujTXQd+k7wpZMx4o87wnFSNHuRZ0wMGq0nWgWVvpb9NsYZ7RuMaXfhyLYj+w8zI5KhYa98JpkXW6
J7OuwKY90ovP9Rx4dlos7aKBEksI5VpuGFLfPIAd3dB2psQ70UqvCR44PzkRvxMTwEqgKmBYhzM4
PIWXtkUrEcsSun4PYLz6ISGYBrtqqmoSu4jiJlSgkBeYpWkHAyhNGQPDDmVBEK5KPVKT7hwYegDA
96D3eqm/d1RShdAJgTb7udo92Rz+wfH9nc8lb5bwcKpw16a5pBh+/gBUqTfJ0qxULETCDGn1k5Nx
Dm7zDhAUplNP28TebM16Fot8VUhBceqqym78VVLO4xvhtoGqbAKMlx7xRdG23IFCxZjbALISvx37
AO4MTu0+6pU1nwRwiHawvoEX1zQ5Q/RuEsuNT4dRJc1P7st3J/B2WyjhgNM8j1uzbVNPGlRVOWte
OqmKV8V342iJhblJ/7Pi6VHj9PyR2hqfzbZxqyThOj6/DDwD4ZkN8jHw4PbCbCp5CpvEnKLMmaYw
yab6SDHFGQuiZp0VDPZU0nzWh9XBp21qhn2BiUkWTqNILqeha3+mwPt+N35UyOIkzDAA8tB2m57c
hkEQoO0zm4YVq9+m7nSh3Ek/G/zXEx7uJ79+Yv+r9RCoQJ48b1vz/aw7PrnLVf70HH78938exJ7x
yqW0JG6KNpZa77+OYc9+BRWLpjjYpJWcqpTUf3YQpv6KRxV1Lyw5ji2+kb+OYf8VHgGItDcHdIzk
f62D2Kr2pwuTkxf7ZphPPvsY//Ni4rT6naURCgnTaBxZiXlD2kCOLedps+R2EqZm0FzOiZmqkAWx
HEbUwOVP9lFuwD94CwQCIroJuE3bz5+sPbNoywbU0NulADD7rrWsyM4IHwdR+FVdz+auS5TCFmHD
tV7SHIGotaQGlNnVADaxLnm6MlHVP/k8399SbirpBpaDU7KNrdvzz5P5ld6Yg23vNKqD1x3pQz0k
wybtw0IHhtmbdaVO8EbRrly8mz8A95v5/snq+we7/badPP9WHcQP1H42WT0E5W1v8ckthW4DelqY
UOC3hDzp9u5ltSRBTP9WH2YX8omlJ9ofz/U/rbGQhnx3WTi+HC14s+l8ny/ZxYFZJ22ld85OF7JI
wybLM/1UsyvoGGtmymAXzEaXnqrOIJE6C1rhhYnu4OQZyLJ5nSrNfidXfVqInaqcCyFdhsb66LZ3
Za4COF5NmuY4KAXWeWusAF6ywGeSs0wwVgmsdS7DPEtWF8KYSDHH56lSh87P7Bvd3/SIuTObXth5
RW5/KbKeMY6Pam3aw7pO3mVWXtzyZRVvvMqyP/tlW477Bcm7OqkLA76Q2wbum3QJ8k+rNzvuUTER
r9/ZoEhWGDh4z5z4g+Z+TJ0lsa+sCpbOu9JeMJtvinVEOVkaZmS4gJtoKurxgwdcLnbGbAfyCkMR
823qeqKPFnxG3q3uOhgHHFZoPd2JwGugKRsoXZjJcAc2ZtwDAOgE1dSTdd6MOcHQyQwEHiGrBbNp
9dGQsGpG7xISVL/sSBiBYOMVMLDDoVAOSed+VcmoZlFYe1FokkhKWWptvNmJ1wzJlCnp26Y2i6Gv
paeiW/2Whr22oOJ4Tr3PfY8j2x6WdQqrZHCu/Cyfb1JA8ADmPuHtIbC4f+FNkPgjom/8e+ShThkh
ze9q9LKGHcPbKQ56XtKFLu66zJHLg8IsoJIPGgTUt2uJ+CMc5wKumYk4/GuLi1oG+Wyec5i75Xgt
uvFzU+RLG1ZFYw+QqBxKZNuf2/tEJXW0IvA/6bRp9HYJvcWxUl52EfRucNulY/YAwQ+umqXpG4fO
Xy04N2N7kH2lDp6t+ed1uXjjeaEF9sdWatW12VqNDHMA8jPAII954WyZl/Mc+BCsViM4jmjwuhit
DiCJMaegcGWT1zG5Sf0uUUsLUUfo9hqNvj1dzUY2tJFdz8KIg2bI89Axtey9LMfsKKuy0na5LYPh
hOw5N4+qvkp3MFnm4n09ctNEmBJG6Z5BNGFGIdGuirPZLpL1ghQAgpGlWQdvci9ohygDoSqiBonu
oZ87tPvm4jttPCTCquJ10NY17rPGbU7sqUo/M950EeAGVQEuA1YLQWRUdtgGTXEvvQaXKSalOlFy
zgg8Z9auZr0uIB0n0UIsh9qVDE6ukM2oOcrxzXmzDEvz0VereY+nSU4F3GrJEQN1/3VWFh4yD0em
79rBY40D7PcPHnqW6yBHlxIxgS2OS26odFcketXFZl4X/d53NOe9jZ/gp86cxddAKNgWQVuNn3qK
2s8GWpuWzcWA5eZgJ0eyik3e7An9ppO8Hqtu0WFogHBGCFuHISqqZjZC9vKKhE19ntKwa0qeE8Mr
gmsX2EvF5ihoUevEApIRA+zLtHYaEP1cmFe6KjCbcX3K+7gcFsWfEVfOcWZSpYVQqQ3U9Xoj7dic
GBlGYx6sH1vN1TCPqZS4c9IGoY+ZqabYi3oAvggsDX1rMzIF42ElmibOfSsj2mToFiNcRR9oYaet
VfrakjgaRlZZj37s+pJIlGG0MH/WJh1ukiTSD4gzz6cMzfAIIWwx2gxPcjNF+bwknT2H7ujPd/PQ
aV5cNp7UdzrjZuJbPUtbaS3tNN21RWdNMTGPenZmJ9TKkYR9t2GlvrjzU7u+Xlm9UPnQTFuh1TXr
a3fRhBGhEE7u0VsVm2R5HD5WqabfwD2rEp4I39PD2fGws+p0E35fX0gjxdtM7/zIFJjdxERWl0E8
9cK5IRJReSeisYouFq4/NmfToFiZc9m57wbcnItQ6sKH6On25c/UkC8rY/yQOdA26GDzJXws354e
pWsDy9jtC2eXw7+9hiuxxtOk+fvRquzLrFAPPz65/+HlmNg4xAduHPttjvHk5PYbNjzIp85Oawfn
WPXHBnXEWbFW8o3t8dX8+GrfST03U4ZHv1YsOR8NPp5fruvE2rGF2LtxTYdj5uciCzNn8OCadsE6
hA5YcxdNWVFMuwJfUPEOFpaWxGpk4e9UAPYft7YrF9i9vX2pD6KHC5daaRKxJYuHboQffrACgPR4
kg4Btmw+Cmaep5flDTTS7GcKp8eK9WntQwmCbGtTQIBvUlRu094nd5DZzwD4h8FiNRBGHtk9znGf
7WzsOZPWMnDPKZtm87Qtatqd2dD7DqbfRjIBbnGHP2rB/0NVfmd892StfdcRnd3Vdy/gwsdXfOuJ
3FdbsAC2IDj8/zmB/BMv9PxXG86yDZ8cj8nKk67I8MFVMMJAXu6BWT+ONL/hKt6rR+ELY3RANJ8p
5a8MJ5kLvixlgSsNlz6LJosi73Gc8mQVmQrxWCCNYr8aOrad+BPld35uU71NPLeUno2Q2/QiMN40
hl7C/upFO8bE7I1LWOkw0SKkwaSr1nUvYUtoBtvtAEEDACPzLgD5rRryxUbCmi00FoNbaSdeXuEx
OA3jQuB7sCZhgoTehEo8lh+kIgdlR/DfWZZk9ZulKiwZIYzBiNVN/QodCRmQNgNCm1q1gljNqYIP
erpbwV0B+FPHel93DGRigXjkokrM5ratGCYC/7u8QdNKXvtVI+DGlJgJkVozBMWhdXrjup90CHSZ
Vc/vXV+DHYrqYG0RG+hDHdXtZEPJ7amVoDr5Vw1cwzkeTWN+SI0AFBRly/zOAHE9mY2yqiN9hW/K
XxnXsdMbH8h0MT/D4sU9g44ivxtMt5vC1ixTLKdSx8x3ajDnYmesg/4e3ws/ibvSRriARCH47OVt
e25Pk+PtsOvTZKTDS7Sx6IOLs/caN/msqcCDTda45S19uD2dCoQWVGxDxrfTW35xK72e427JaLVD
+DS9GbZGkiyhp6AqRHgcaJ9g2Y1GmOSJs1lhjP6uszrvrtFMX4S1lqtb2FjZ/YaH+WHjyuS1iW1a
HuLu3VkxYUnqE+xbywpXcgdYPFi9rBfjVBa3GsLQqOccHuOcSFfKtUY5c5yPWv6pszVZhlrt9DYc
/MB6GNsBsBprn7lB9tIV+7538tvRTKxq56aaGWk2NOSQfn3CZBaNjEmlEExJNCbZlt41jPbR7WG1
EvWXTWf2YhNywwWQd//kYPmup8c1cUuZYaiA5hOF5PNNuGh6SIbQ1fZQPsQO3HsrbzEaUhzWP7nU
9+22bkAvQUe+BQl/l0RVDXmVdlRrexj415q3FnHlTcS/OJ22Q4ywnUz5eCH547VR6NMf48xf2uB/
OMx6Dp2PD50auoffII70v+0H8eVOQcP4F2CH0M3/aLu/vOtIRczbgXLnD7bJhmA9vugbHKW/Yiqw
IVEMX0jZ2ASzfzFEmI8hSmY+zTDK3ACHb0i6/Yq9fMsZB79kfsqZ823Dt19RgPIjpmqbnzfH0S8Q
RPg9zwYm0Ew4b3hn2NduwQcvBibQ/wybmYGIHbcPYji9+qm+aD8Tej/6Jz2tTR4vg6ie7MDtoXBf
VHdVP8DuazLB2KmFictIOjkpkPcOoQvgc1OPmY3GofT282StcZYO0wd37e2H2s2SO6l5J4O9EHVo
yiLACmo2Wzjq2kEQ+4d0e9be2gofoJUJyU1eEL7hTUV1GMyJwU8pxad26PWbBkOzh146xzT1Wjdc
LH2MsW9tz4vRzF73tZOcQSDMIrfpPCs0l96+8jcpnleje4GT6htf3HpwkHZ43fUyWnQUIFVvU2n2
0LpV7RDgmVvqbaEJEzBNVl8XSfYZfGkJUUY3R+29QSf9ZS0QwoQT+8Gxm1GpppZUSDNm26athK8J
z91BtFup0Wn21tjD3GyMZZdY6XrrugnOFJxWlw2zjk9J3XoASRNiErJivP2weCksadTGp01Qml+q
ZkwPbRnsYTZey2Qy3kEolF8sYI73lkZPuzGn9RPPJKl2XoHHYwLb8fqdi/bU7VyrAi9c6lv0lGjZ
lnmYwgzN1v3j8/L/byP5X8isQfb+w02hgYz10HV36vmmwIu+bQrmK5TETMA3LNhBa8Bz+W1TMF+Z
FkPuLT8Pfhh//GtTcF/hT0FoMq0ZbgKbfei3TcF9BaRMvcb/6VDX6+avbArGy2aM2hRuGjiohWz9
+zHq6E89rQLlzOBa/bvNW/J+dtWKmrMzyutmCvrLpuq1z/DD3WvMWeYzARHnjCnY8NFNSxMWbjmc
m/h/nC65Wb1xDeYq/3P8h3/Zw8fke/wBFeIaeqRqfnuT3zdPF9rjq74tNOeVCVGarppFtQ3mn5w+
3iu+4y2ngePnT57Et9OHfmPz0mcagT8jtduTlea9gtgFdRGnZI4mdrtfWWlb7/Ts/CGqe0MKMCry
kfDTdDyvl0Q+pnhg9jVCbFfbyXWYYruvvRyCP+bp5N7QZsOvPFtM762vD0iDSrGTVpHBIFh1PMHd
nO6BiVOmfKDoQvMv3Cr7vCBpOMuylhJTtOfGgFNNro3B6xSGx1lbLWr35L7/N3AHKMt4uXCUgrAQ
GPGy954k8a2Jkdd44iVdpC1DH9dJfu3Qakd42SNaKYzpJ9QOdo9nt44ak8MfZyRi0CCzPD7ETzo1
FKlIhxj47xKpl7EVVF/Jqf8U6PWvWlq/vNALDHcI5jX3yYrd0WF96goUJH4d3Pz4Br5cB9s1+DT6
xgjbQje2nz/5MGqwmMAoujYkBn7YTf0UIx+RP/maviMDcBn6BUKUgWsYSj+aMz25DGw6XIZkTSiA
PwQxJqrnTR18SHKH4PbuduyGd11v7LwSY6tiNY61P1//+HN+t7NubwDfNup1g+3/pW+W24xGIAu0
Y0HZXFTo3y5XZcJzHVG1g0P+zKzlu6HQ4wdmE+dkgAFkvkz+Rktk9avYjBqGdomaNv+ckVuLqZS/
hknlvRYBDIjOsY9oIL+COL398ceFAv39Kg1IRgAVtPBV2sYTz75YS8yavTI/3eWBPKNTuaq01dzZ
bvE1HeR6RChyRCgpDvUosVzzqs8YPHy18upCmqoIs1r2cbngzd/oa7ZH42tfD7Z/1eZIVbz6wtfc
q7Uov+pUayL3EYEsoFLLpCFqGtBSGSVlXY1zzHVpGDIEb/4yVloedTr/BQZ0XK3SCsWav3WM9lOZ
uDe9bx+bzjn6Ole2PZg71gQG5hSfPdrlsF07aC9cjck/Fg68DT9wiTwU3s2EOzXCTuNoD+nnhCld
GAz6R4xCg3DcfuSUpvNWT2a1c02cLKrM707cfjajrOBSVS+ArpCaxkwb16PdNX5M7FkfyrG+yAvz
WPS03I+fzCzsy2Vsl3O73fa8XCM7S5sIf/Da8jIv+1tMofhUyPVgja51NM2TH2t4jO2wJ7pqrQmE
yHE/al4vPii65BiNdxA1mBfSEqNOdMrR4hP1wcGEHBpCzP7sVt4VJfCVU6jmpOyho1blEOwXx79x
tykKe/h66Ut7jLyMCYVjpfle5HgfcPJcGY7YCuqAKlrDv3X1rKMs68/lYr03c9OMA6+/Teqs2tUg
kFg0iOXd9r0mnrhg/u2H1Vxlr4cg2SFbMqJB+j2smFqPR2lrOzvrrNDukZzP201+vI2zzXy98PGr
ylS6vPNSy8TFhJuwoCjaC0MEhyXTg8jPvSsyFoOD0y3LAX95H2+5/LMtcCOwSiX3Oh7/YYqGf9dr
2FRNvbWeNI1zbCrXOW98lgIVkHM+cRsyWL37Dh+NXbEGy2WSQi9qNauMHcY8ESAKUKXgiGvb6qs/
yVsz804f3zsEJXHQhXcq6nWM0P3cTaP51U20G2xw5R7WfANblQ85ttlXd0nXPeYEJsknC1YUhjc+
DPmogMiW9qQcq2PtQmTwm9nc5RbvuwzydR8k/S0yLz12Crdk3BLMYYVzamwgXQqDLE/3ViGWA70B
q0ao29VhAWhO/lVLbUE8SHerZq/czT46rUkDP6UnEuSCzByvAQzaKjCOgYGwPR95Z1rR8upEXGwP
jT7yi6eBf8RID/8UHnd8H5g800CFI6FboZ0l/OoB0tNSl1+dkYesWuvPuIxcZZNxaSbT61YPbuqB
3GVAtvKytVjwpAQHhzwx+3CY7OOajEHU9rOPibR7JQRuYqLKPUhzwZWxWEds4/rQdNPPVsCNWRqD
ayTdrWM2F4yabjWNO7V4+QfmYUOs/z/2znS5bSRd07fSNwAH9uUvAZAURe2ytj8IyS5j33dc/XlS
ZYclSiUdz0zHnJ6YiO7o6FJJSQKZX37Lu4y8MIXBA+oXkXSdxOZ8ElnRvNJTTNeMQRxRa/lGg59J
jG1fAyVGGjKXrhEjnVbin2ghzJg2eypCjiyCg9dtpEi+CL5dZ6Ve3TZ3Sa5eNHElHFs4HIXY+HKA
dAQGOz6DPai56mhAMEbrQtMJGYvVTLsq7qbdlGNaLMaPEOfljnGdHp1C0VwCFxm+BB0KXo3R8iFl
7KNOZGb2+B7ZHNEqe2ICwTfI4SSvYvx6pZoxaTOU+bd8iY5S3Y5dp+LEt0lz11gROrb9XZM3d6Bx
hf0KdqeW2RCULfaJHfG5Szv6kcWo2D2fU6myrvNMXjZM72Lm1T080rIptxBBOBWQoj3EtlTXHqTr
aU7ZXJKzc9KsWttYeV0ib5vdDFYAq00OknmTOcFfMq1OT500yZd0fiuQ1YsszTVGeXXwyGyKOluk
fYEjQmM9KXvNgrsMU9tQNhoiOyDZrfFM6XiXjHmmc1sjCDJuTX2wFNqR6Hyg8szWDuqunVe8FGkb
xvD4s0Z6nKcwOtfsXMV+oiy3vUrAT43yzowLnWND/bbX0YtcK+GiXipLHIgNPTfHgzUTabUUrHkX
STJybJHBbyq9tM11PjLKMfMmRGXMb+aBSJ9rF01Ey2CZ+sHtUqyr6Lcm7W2TRdFZKhWZbzTGI/Ja
qacreetRfdke/HD5jp6BcYw4YbUOarm6VyR72thFMJ9IGXgDFGeipzaU0stYlh6VGt6liwgL7y+R
EdSGKy756qio/jDW+ndgEIgxKdrgpiGHZchoBODCkfkTzHwPpIi9tupBvqOz8jRNXM8iOFUlO1jj
wgbIyCxyaO6er0Xy1ot5bFS/YLzptrK4F9OgOYblDFXZNk5xjIjdwuIYVAQMjb6yp+ZGc6wrneS2
7XjGkD1+KAsi+HOMSGPzVG6r4koqkqcwqwJKTcbcnQAQEeLFnZJdZ0PJLN204NQTj6eFAQIwhB99
pZ5XWn/SlNY3PcruCys9TpEWALpAltBOaFpALaJHMsgqsgscOJUQt+5jWimlnEGrQ7RjxbB5Pp5q
Od3Pk0WhEtiNV8rMFzh0R2o6XCXtkK+xYem9bjKmcwzqGO6OLZUxWtsuGeWdXYivSZudRTmPWVov
D33swF6LnmJkNldpE/8Qwl+uUotDKxKM53QBtv/dbKZP+H1X3FktcE1mwZ90k0Vj+mWHjrT0udHI
BJGqEE7hQZ6WU+oV0xL5Gf7hvmlJ1yMrETSTH2PcqO4S48MCaC/+ZN3n1t+rhU0Aojo8ImFWTRl4
kCAyr2l7ZL8gfFrDWRRbXtdFO00fLoIUQZxKQZAoLGJ5JTeZRz5yYnY00qz6LsHEzkoLxhA69/mi
a6RsaN3KTQ1luV4nzXIVMmhYhRRubtS2R0EnfwP9LsHElm7pq1wZVQOeyq7W9WTQ+wu/Km3/PVGz
rRJawGnY1kMW/KiapHOjPN4hI0aalg3TqSF16S6fOctFQOBmZnc0itx9ZBKzEnvOSEBCFUSdRBOK
ahkRsu3Ss9kG2bVqoEy7kAzIGjOHIzm2izvac77Kq3RypWrR/F5SP/GOOgTGgXFU4QGSr4BpxtPh
AAVdVhZguNiWPFMlCUFbjiRNMY8WK/yRVERPLtYfH6f+z/ZwBy8Wsyr8M2hAsKW0g7JR7bWiq4NM
8grxpHg5Ot5ZpLZa5IR+2y73vW0xjeZWyTN9MwT2qUgn1YWAnkMHcOG0k8ADYHdFziSPpEDiLTck
A7OWPmHwlno5MQQZIbpMg9dCaj8q1exHXTV3WkWm0y/UNYl2MdnEeaeFdx3HFVkQ174axZk/dPqF
qpM6inRTWsgccpLwVuZ0xiqXBNijeRUx8Sdro2h5zumGpnLcRbWv7ZYjInE/pWkjbZWRtw1m47Ra
+DcppO6mRGmvSziZMYJaggYQcicvAdf43zcjNVc4cjGMsyz50xShOum0DZCvsSKwogiEBgC3guPM
kkjsWo9S5ak3x9QT6ZYW13eIzHQ+yXOwCzGteXh+fX/Ulr0uc/5zOKR5Ndj57zEnN3+Vgk3bHv6p
/4GtXQqSF/v8zXj/6hGi7b+O465r//VYfP/X6V9D3L5uvvH7v5pv0CEB3kKlB0Dz3OZ92eWFkKAI
2VuabAo8it9dXuuLrsCwhGMJjkOTbXoIv9q8DPsdgx9iViHaZvIfDfvf0OMgcNBuoWaHhgwuWDS1
XzZdkiqeQSiGsofmf3Jilnp6qRWaPHOsQvU8Qa8GJ+gy2hllrIS+YhaEtxm5hgdljto1AhXTX8jX
TOQSo/Kt7KN4LTPqvomBoZYrobZ7qnZKwxZXlzoHP+A0uwa+egapSDahOuL67EKfb/7CcOQnAOUf
QblvFJb5cujH8mTR0SQAvdFBN0vGWuO0eGi0BXd1aRlnPbl8BmSq+Y5dGjqFjqSJKr1QjiQ8p64c
2loK90xQPOmV/ViOqGP+fdv90an6cGr6P/FECP7PP/Px/j4R+/5b/PjqHIjf+nUOGIFagreCHAIA
J3rNv8+B8kVmXgFZT2XWCfaLBvCvJrT+hY6RJgNrQowbtAE9wV/nQPtiAeDC/wnIE57RrPUHM9C3
JHmsB9liMJqFswGn9fU5aGYYSBViJ148a2tzTmLHb/FBX8vsfYfk4BsSf/UVeORunylI4zA8bLNN
OpfHDEwLFNUMHbGRzpoviqVm2Gfk+vKIGlG078ax2C+mnIA4LesaeksQ9Wfq1Oy13NHPU0l1Hosg
js/DGcyoFMeKGwLmrU/aGVXO2qZeQz6mlS6Cuo0elHyW1zlAm8LvjHq4wTSK5pncUzFlQb6dup/6
Ev9vb1fhTfHP2/W6YVz//fH7c/S+Lp8ew9ezE/Hbv7etLmgTYnzPSO3V7AQ2uyA2gb6AAIdkCXvz
17ZVvjDOY3ZHR575/TO55de2hdwCWoODwOwE3KH5J7v2sGPuwMGD1GyC9MPa/g0+E1BBONUh8t7R
OPabYaAsGKfpM2tOW+z9F1kcnlJCoJ7sEX0RGSUH0dB+2TEf1GXp2xSzIEaGJ9YyTLOftYPRrOyx
ie7TSJckTHul2vTkOZkUfxnYkiulm6az2SjieY3aCum7WclD65sCU7qe4z6JVpqJS2obyeq0rzS9
P8tpaWY+6d/0pKNet8PaT0o34ZR3N0ABGG/TKZGhhaHXRKqVKe39QgZ/jj5dGB635oILawDf9AKB
Qzrqfdbjg0lYmWFuK1IObFkmTToKkMnrjxJq2fOEU0w6PlTTqaD3mL7DrFzaTOZcN24d6MU+LwBp
ITtU9DARliACpKzz9VwZLfcfozXWoavSn6NKj+KbmFeegNg3+5ua0efowr2NG7BhxbzHIDrRMK1o
9CM1QeJiplRYVoiyDgtDLwMObg6QO10JHUjDLdNomGjDlrPATffICAHSuM4Xe5G8knHdaYR2JL3o
0QAyr0tjitBvFqy1okDXOJj0wHb1LqPDH6PhgbiglKqncHLUpzS0wXLDaQfL/eIQvTMAO9iNooYD
fki2T5xWZahGr7cJqsSdas2NRDHfOtt2QrbRwU9j/fEqimBlvdqNYhnGkZQwKIBSWbxeZi4Cu3P6
FlvQthiPMKq9bAdF9cpOb49tYOEoQwfBsZKUvcuxTfZTgErYx59BbPjDjwB32yANw0CcEenrjxAm
FZSTvMJM2ojak2xqtG3cxiq1SVT5fWyq3sfriSTscD2CDF+csyhix+v1Ol2bUh1XJrfKQauhVdh5
WYfwblFYyubjpUSsO1wL5CnkZ+FdK5jQr9eqqyiIWxvT+WpIle+IP0SQatS4vZPmAXW+OZJQ8kVS
zFiYJyQGmH+jPS/BkPyF71mcrjXAmXvAxpHtTkU5nNUDH34TAAN0qKeHGPZvZ3QuWJY69uoZjzq4
K1F9C1S7umzgDOwjdAHRmyqbv60G/+gm++/VKv9x6dnHADXaCR2Ka/+6QY8vLv511GaULe2rTE38
gV9Xnv4FTReRbiGQBSlSCCT8wqWASAMKYotsGpf2Z4GEX1ee/QXkGJovwEXI1ziavzM1QM2wK7lE
KXMwV6L98weZ2sHZY3ZKVg9mQYas+1wEvd6f89I01QSPyWt1JCR1NBPcojWRZ9v02Z8aT4m1aJag
9wD8lTLs4JzLLfqKQ4vxfFcYPb32MPFNuqy+E7U3nxw7EbVeHPHnr4UQisiQdRKEQ5EmeHyOE8R8
LfTuMVl3jgf7psin0VNmPV3nDYy/aRiOzDSQsPmq7mZropMgnzO5KR9y7ccQXgKzTmBxMxUDv4u0
q8MxTVV30LXcj5JPQpL46oefl8RIcHhwGwHv+vo1wM3JDcRxHa+f6W4sbS272ghFzBoX0bELZk/C
TMz/+Cnpb54SEBZ2mDDrgLHOPPn1qhieGlk/545XJdyRdl1ehPXwI1Od7MKcmpMxiAQkeSxPopj5
yaQpvj6bzslAbg77jGFKlXhxbF9EAISRpddcrUVWPqxPquFmktJxHSvKzKQXefp5AYFi5JCJ6Bw9
zIZJt7Yqr8bGvJiGdvI7nfHLzDDa7U07gmaIw5KBgECQ0xFGNHh2mwZ5hDys/LassttWXIzTEH9i
IPysXfDqRZhghzHRY4sK9OihYAXIv3CM087xIrufvMbKDVeb0+9Qe+NVTAfB69vwLu+gRiptsJcD
Z5ehT7aqqtD85Op4p9zmo3BOxJ0IewDZsld54lymls4M3/FQ4wWkPTKomKtJzFTgJyGLizlkJjt+
rHpppMAya7vOnXUoNkZ9i6z9ZzZ5byKFeDK/P44lEokXaauDLgkS3ehHOgJKHmp16A0a3TWtv2nG
5TMotrgXD9+DQMsplkOOTDL0ejVkrBFZHRzbq2l4rpyxG3xkqYdPTsA7rXJI4sB1UZMTJA1ZXN8v
vlSuV3OGM47jSRlSFsPUPWiMYlwr7k9yaRqwB1u8GZuKXRVpiFQpxm62YCiRaFq40LVIiIKyt9qN
OeWXlSZ0PrNhSx7xHZFQRj7OSZ8pwckyyqEraf06KNTBx8ZwI+kSfttzK62cgdlNPLh15HxtDOWM
NFQ/pqldewvt1VUdRkzGYiwJ4crBbs07xq+ercT9EaKYOfrZZePlkrUp7Cj39altcL4KHiU5+Z4W
432Ie9HeZjYlOeGCOIZM6u4QUtL46xAL2xqzVvA1ol/OOpGfFiABnKH4TBrj3b1MAx48tIKBDo/7
9XOOpqwezTRDrDNDABWGbpng8EraU247Q7pGXrU8VuTIpFcQSSsGTjNuRVAX0p3aZU8fhz0RSw+3
FvGO7I+MTFMP5YIsp4LyFwS2Z5EprbQWRZVcLhmHfHOQzmbCBGShk93/hUVtZEpwVhKV3wEqT15G
hHkg4HpFeD50nYMIz9Ct9KY+WeLGWtnwNdhs9x8v+m40M+EwcX4AxTOmeP3Yi5Hu0YAGqtca/VFL
t8i3Z9JHOPGrcoDSKbX9g1UuEnAa62GW0/g4H4wtffjok6//RrXEJnrQ8SMRAn6Lot1BMAs6Yymr
PgQh1oy6O+e4DgQygIUIXrcr1yBcFlJWtw6nZhc0ycRIv7NR/ZJOkRiedrZJetyXq4mp6Pbjh/TG
PlB8NLalkMGgtUzr9vVDSiF9wA0i1Dj5vWbV2Vk2n84pFKLRXNMyUzg7wg9D146Qk1hMhsEIzhIs
jLj3k5ziIQ25ohQZmR61aTCkce7bXDMgWkc546rLWG2wX2gTB9tlnH4lZFBcqzBdze5XwZCc1PZo
+yDo7qd49rBvQxEpfTQxg1xJM7uDyXA6JltQRQEM87BwMbxMVp1UoyRpRo9UkPIqWuZ1WyoLguRn
tVUw88oh7ODycCzJde/hy5O4GQ86DKfEoxi3PMAKUJDrjG6X/ok0xnsXhUU1J4IqWd6hcT29tqro
A8v2xsQZPK2XaMChkNXFX4Em/XQg/3dUIf+5mGWDxO2f+29frz4sRfjd36WIYWLCTDlCVUFmzE7/
VYoYiMQYiKtiH4/KBwDY3903m+EJgHQGjiTUhC6O7q/umwVGXleF6JrIlgzS7D8oRd5c+SJOIXci
0NHMaA6RpCS46hiiSwGQc1ir8byZ7eCT+15c569C/8ESB2k2oVJxwHAF3hThgVeh41ExmR+cqxfP
//zvP/hSi/HNCXhehlYlVmC04Q9FEjs6Q2Eny4EXZOO61PN9WaIwbzg3xLCjj5d6SyxgLVqjwvuU
YI7Mz+vo5RgI3sjLHHjoxB1HSgeITkBjZK8OAOAVGKRow3E5hxs9SndxPp92s76dQ20rnq4zzhsZ
XcaPP9ObC1Z8JMGdoKAk/Bx2rpREVzDfnCDnRxJZUbaNxtAHrXMcihfb2F+xHf+7GfGPs6nPljyI
4boazpC5AV7mcnhbzCxLJ3QqerfoE+Bz4cqYnE9Khfe268tveZA6djbIu6bmW1YwZhMkDSI9/eRq
eg9cTcebJgF6SjgyHm6kxJqHEhk4Xm5Qni9y8VDY+lZiLQgwJ2aunwxmf9x2iN535bms65+t/6ZA
5E0iSEt3AnC30Pd+vbka3ehVhvHIpg8Pld6cLV3uzW22TQtnbwfxbg7jXWI4l6OTbevc/hq13SeX
iaq9c2QFnUEQaJgkH8IsnGC2Q23IgdTm4dpcknu1yfcVaBKEJb+CBPLKOFzJ/ehrobbTFeCLNqYZ
NiyHXgH4BxwvhCdK+/KIrbDPnP44Bc43yOl2qEZ8I8pP4OjivB2GGM6hrYr0kmN5kOjVTVWYuIbx
ymbzpGu5dyVg/ird09G5wtPgmN7ISSG3nyS170U2KhhBfaJcRLXg9ZvKA4sDNxbsxmJ8wuXjvCoH
vzGjy4+P9nMydPj1EOCmHoUowbVwsCO00MZsuaOHk8L/S6vzQsdBNAdgU3XlWk7Qlxgw0grDtZxK
exFi4Cj6AC72oJX3Y5FdVMWyWRZjJcWLN1nhhZmOft7hQSChXagBGpZnIHcJUMoy2zpVfQZ+y0PU
xxvZe/Kk7WRlwNbjGq+xTwpulPreeXdUJ3TVBBMHeM/rh7hEtp1KneV4heJcR1Z+rk7DMQOhE7MN
vAwBb4ZH6UrVcN2Ku6PJrMJVlz7SEfDRxdklmr6Syvh+mhAy0gN0bTqA4mc12w/EvlvNw1oPDDQk
ccYLEMGwGryFcPDK6HdHo7ldluRybtiXDcYIqQRnondbJC/g7Wwn6sYJHmfYhpsiN1bA1XzxJGUw
cYFKZG05EO34ZLW4/tbGtuGJhvzzyBlPjbo+C/IHEHBMOdojjFX26CKvobVfziNwYQpCD0XTHsoE
usphvneswQ9aw3VqbG7s0BcL6nl5zinf93PoWoD1Q/zMOjO7r+fuOLfs76MmrdsW270Yzawo2S2T
ugOxvArQBJI1dVvM/dqQm0dVj3dxUpwPcZi7UtSc0RE7sUPk4MxoY+DFXDIHtsLgCnuKR6ki466a
6VQdOba6fZMr8SXAv7O4zgyvWtLrYcaEuymy88TRt4jM+FIY+X3Yndm2dNSn8XcbsBuX0aYMYz+r
Bpj96m2c8EZN+yYR94Khr3Bk9jvLNXv6fRtDO0kbm/lQ4ItAUpo/Ip6tiLviWVdzxVDI1+sH2qqA
nwr+kWZ8n0Idm6ggZ6Q1bS2zusTTad9gaZkv1pU0jsdZLK2bQtqLv1XSXA2X9sxJo50VBX7bZXsM
Wnb5KAw2jHnTS/o1ZgL+EEY7ISYrQNK5tHwNNOPENNh40nKkxcNJF/bQ9AGOOtOmwMkGZ5QtQj0X
IupIsbwJFe3EzqINMG20d4wtrmArvcelp6BLp1VO4dLueppzaY18vPjvCg0zrs2WaV7mXGFU/LVF
h3sCtEHAZIOMSr5PanlToT+KUQLad+1RixaVHOgYoEQ7qRvXRZrsTCP0RwSvtBLkZTt7VdAdZQOu
HSMCUR0PFnhfHPaXAdM9u27ObF5cqc8ehn1eWOdeMfI7mIgG1thhWKF8a4scwzAZUUG1OepbfSde
dZTx/00SK1u6wQX9aNRHH0zuVg5xtKvDTVtKaz2c1kNk2asWhFwx9EfdGF6SHO/SefGQxXjeA0AC
dow8f8zoWtUqpIho8Sw1vDKjyNczbhcuVlO9tpUeSkeyM8DChzzWRrwaUUU18X0LjkfPmTmyTwY8
w5D7/5qr0ycR6r0gj+U1bQtsqREWPgi+S4OVl92pjqfZzZmF1EdYTJveUD+59lVxWRwGeYphqmIy
WFsxD1KbJNCzqkYKEGB0+iPiFDdmCLSyPM+M2WsVfRfP+bYvQFLMZe/XUnGeFuGduFNlI7iNUKAA
kJtfImV1i8fvHmE+XA5n7+Or6G1PieSE6TkIGARW0FwX0fxF766DsljkAUYJkjIbNMnlbDU7y7fR
0LeJqu0m/ldylB3g8KcFdTWA4hsrKWhdlp81K9/2WcRHQRP3OVECciPyqBcfRTWyMdMyxg3zGF3G
nX2tF8tTn86bjhadaVH9at1xMdaPsdW5tUWwgGfz8eN4d2+8+AgHT2MacilvaSJ7hjadWjUugFFZ
PSatdf3xOu9tDgG1YHAKEJU9crAJh6yOJbXTxGglu69k/QRkM+B8Y9stzvMZKYbAt6yZTnni1lp0
NzdnOIyuNaKQEzRHkjysG8fZl028y3uObdR/4t3+XtrM/c0o5Xn0Cln39esww7nJEBVkmlKiSTIP
foQ9UStJfoI5npkNa8EJ6SVc4UJaUDhnrT5+Ru/Uf/Q4FQOEFqMVetiv15cSS4vqSXa8XHmY2si3
A/VbTB6UFZ+Vf+/UPQwB4QEiukVadthXlSqUvNKsxiwkOcJ5xDcT1UvoMlYqUlmVTkT+G8T6j4WW
+gbaxRRPIMUYW1L3w/c8eLiZicZCF7Mk3DQ/5eLoDWZHTbgWiW6jYMxp1cD5+aGoOgUpptfsCkBj
uhU7Am0/V6/po2ujP+sD4tDq1pizrWlme3Sid+3SHLVdeEfjCzKEvOnzwa/HwU/M3Jv4nXwafIss
qAnDE9vM93ks3dA8u5rSyE/q9kyZE1QRnX2ccvlFxq5rBhfFIqSf412bw25rkos8GVcWjc7aTOh6
Fg8QEG7krN43fGjx+92EXift8K7Sth23DcDLFd06f9S546boTmRjPeuBsz/G0Nuvsu5oKMKTKUlc
pe/O9DnwB7LAedF3CuwdmzJbnBJkkLgPmzOZiImd71YkS0CNcJ8M70JdosUpqErJLozSH4OdbjVq
Zb2fLmtnOe+LCXJ2MqzNihQxbo8U8mCRaVlctt0wcLtl2yCS/EiWLu0UL1Yl3HDbIc0zfdPV7ngJ
p1MRv+dG3wXqQ1wHl0uV+WS8xy1CvFWAtpRIRYLB3uMIjhfpiRkVD0ofbgKonXUZ3MgtKbhp72lD
uPNgwJjjZ0vnthW7wIkvQrLPmqzXKoGjd85+tvC7aKLdiGqreIZDV5/JeXjpMABQVGcjfi9eSAy5
UeXJ2CJydSI5/HeUrrD4+zHx/MqkP87t62aYqfQMV3f6dYfCOww9SCJMYoL0Ii0zDzjk5WI5ftOR
P2WZJxSGRSKjJ86NrdMMNQPtpJUmQOPW14B6JHC6M6uYT4d4ONZTLvyEd8peCzGuktN8b5iwEvKz
xUouk4aku30AN+bWY34uekZ2QFpljBul0nZjPhxVMwwLbqEOY0a8QC+WOXbDcjwuKE5LI70oKFgT
BxqU1PDY+OUIRfrdUkVXohci9og5QWEiTA0j4Yk9KK5YaLZHswVBpl02upyzX0ff0bsjk+jaBexP
kJFqg/9oZLji3TTYr5sYsVqRdGWVPCCJshPjSWNKt0pDJjdec6S/fhzs3l5+AjwgppRQkRnVvRkM
KnLS890ZDIbSlagHVL0/XsgqxTYoEn0bp+GVZS2bWJ83bUAaqDmflKVvAi4fgaalSdcQyjsyPq8D
binXciNrE3MOOPVD0QH0R7jLyLZz3rkff10qXf7Yq+xINGNMS1OR1QY4dfh94bpKeP6FtqcbyU6C
msogr2vQLYsuLXnxtIU0HqHQC6RvfJB1m6RWbupoeqjr6LKasd6kA7sLKmk/oCtGIbOSpvHJ1GMX
72TT1UtKTmKDknA1zQOZOgqfe8xBd8OCbXpnizRHPFyKNCZKmz42tspMUcCMGOP7zWhi+kuza0Hd
EpXCaWNW0EVHBLgxrdgGQX8MT29XWtoJjOadodE/suJL6o/LlqOTN+OpY7Kj5jFAAGJcIdZL8j/r
qJOEhReD10NLYnH7KLxN7CVameZyWigz5G1RgWbEKE3t4GwWRMEl3+uNeTJ20V2hxRdSWp53TV6s
7CnwG4OioiJe4klHjGWvMhGZ1QDMUnCFwf2qGCWfOPz87buZirqQriQuW4Rio8teDcFOydlW17sn
qYn+micTKqytbc2iOrfN/mjg+Eq0ImDrXaZJyvhoCK5K03AVjTcQ1tI+T8PbTqMipHIshqKCsTj4
RIJdGGN9GSe7APnYzqCoM7iuIoo1taAGLoc1IInJbcPwsu5kSG5rLeWu6+w90OMrBO92tMwulKBb
y0u2r2Vth2DViU09nUmOL85FC/tSK3RE7GaPbbabKfY1kyNKndEbw7qrol2FW2DahJcizEKT/4oH
KXjo3h0aRkx6JXnPf9xJtsyHUkyFYtdCf82os22ncikuggjPD8CZumCer9TKEFcwTHTN+W6ZwJp7
LE2ViAF0F9Xalsm/jadoyqjmB8jKatVWvFw9QBRESqGnT6eaPXtGZ4D5LB7T1L6Kmx5pagEUSbdW
V+5F4Z0QlBcKqUrunqImw7k4xzAjlZZ5x5z9AqruDSJul61qX9YEZ9/pcwKWnZ+HbfBVlNgRvpzu
BC1Oavq1QkRTJwbnZgo7MPTNjJuyNNx+HH27orYuJR/LqiOZOhlhgAcTkLnItzPFiRHBahdI3sFx
qWg7Wv67zEKJoCU7qZfpNLUQeCotzD5hVmfc7cm9UwyoIaB33DMiORY3fVOEn+TO70QO4VzHmIWc
ECTYQa++o72Vz61sebYzkh3xMLl4TXEEQcamdCc+DlVvlxMiJuT8iJ0p9JAPlpNjE11CCNuAG/pj
kZ9EVM12UTyKnV5N4yfLvXMRoEYGLA0xEIHxfgZbvKiCZqBuYM1GyysJ+hkFdhOjy5UuMqzCDgvb
9EGeo6vRTvdxlAPx7N3J+ek482+YB/7vULHEx/n2wtPx58cT3Kb/W56LCAu/2B1vWFYwbh/j5q9X
KEXxG79Gg/YX9IcEiB654J9yqL9Gg8z/xIgPWSFNZTu9FFFVvyCcylaW2V3PdKzfo0EVawmKQ3Y6
UpiQUP9IU+9wJ5vkF1ztIEhEVQdO//X93mThohiBqnjtUAe+MavOuguFYH0Y1kdWUnZ+LmGO/uIB
vTPFe1PpsCqIBQ6qwAagCnSYVcxqIs92rnhV3im3kYlcqYUOf4s5tSPtnVwrz4IlzdEAWfAry+ob
Prh81eh6cNTGpn1sOMzo4WfeBaOOKkCd2r0rAxv7VrYyLvJIuI65P2YKRC5Di9YtlvCA05feXwq5
I2dPza99H6INO6ILcZ9mhX0CKsr8y3Kw2fD6Dj+nrlOUkym1uWVn01zP2ECu5j6P1rwQIPtjOQb3
VqssV8+P5t9wyv7jsL+inv3nWbvbN4/fHl/zW8Rv/D5GaD6C30ROUviTipD76xg5X1AMA1Ao8saf
iN5fYF+OkdgaDN9VJqbEyN/HSHg80mhhJiF6O+jT/cmAnfP9KnMFBytOIoN/XUyKZdFNeBmg0cJH
dAU8/WIJM+d8bFBmMsO2Ph6qRoYTq5peiXfEuqp00y0W+X6x1eQYfKYFzg+X+2UVmrU326UC7rAd
tItYMid3USpkdnUE1rF3r9rmKlSGBt/hwEG/ISmtrRI5DA0RcgdYi+XA0UKLyMC9ivMEDdwfEths
J10UH6coR6DxEi/3tl4jQWY4Y2v5covb/aJVW6el97YNtSZIvIQmT0QVSuNh6oL+E3L3YUEhAg4V
DXQIYWcjoterJ4UdNlYZRQkPIhhIgYJzgNEYdCBmjlza//dLFU7DQrVVFRzRfz5NV49Pj69vJP71
X0dJ+8LNIo4Reok/PVF/HSV+JPDyICue1V9fglVApOBPCcLFBE//N6T5BVgFj1TIj7pAO/+hzN5b
3IWJLw5uXyg72IxDD7vPGLKZ1hLYnKUOhpM+x1stzGbPJJsG9DV+a0PlKLCSxp+s7AKQxhmHr/Cj
GoJLMagn4LJpmGn6idHd/3ls/s+LusaH+0QwxP2+7ZA47tvXO4Zf/LVjVNQX4ZpyWaPKxtVNePu9
Y2R4r+wncGnPLIzf8CYLIXhD5K1c8AZ6n/zB3zsGMUc2jMK/gXaw80dMi/e44ehYsy3ZMEApDpsU
NCrnNCkU0ok6sNzZQl5oegynsNsWDjo1rQGYnrZoE98C1RPVonmlGsLJAgpCwtSW5pN+h2pMsg4W
C82WMN80WXuujPKq60t4bCXttry3Qt8Ky4sSX6QuSf6Pm5b/D0yNTWbIXMpCNoAuOc9eMMz+OSqd
ls2PMkt/Ente7rZ3/9Dfuw+e3hdU+XRV6HIAcf29+Z5/wgwNR3lDSJmLn/y8+NF055dEbS0mWOwy
Abf4ufloFnwRcA62DPA6VD/+6Op/fZ/BEkeXgL+E4YHIoulfvb7PMjvEKAhfldt+B3sTt4G75ZMb
84BI+HaJg2qzU7SuURaW8AB4PQ532dlgsdLoFcvqxet4JzHnRL5IY96sZB9gXTKLmYdjs1LpN9vz
zP34r7//Rehk8hpJ/WE8vH5WIeZDmAKM0S18U7jip8ttsJavq9PPaI+qeCK/G4k/v8eLhQ6SDF2Z
7KRSp+i20F0t8nNsoNaNsnKeovXRsKI5t+t21XFw3nvJqj+aveZUo+O/Mj17nR6Rqa3RWFIs/5Ov
/+7TffGpxM9fJIlZQhdyyebotrG39PbT7br8y/Hpuvuj1zxON8PDhJWY8tlTFzvwo4chdvCLZaMm
UPXaYll5p3jN9XS07JNkhazQ1+FY2QWr9rzFB9dYFbvdZyPNA3D63y/CImmHaEuyzWj99dpSLSWm
nnTRrfIN0wobDPdD6fb3sAP0a9zO9LN0Hau+wbj/6eOHLf7w4Zd+ufDBsXTURm1kRWy1maCNVN1q
uflWbj9e5KAv8/brHZzMVgMBAZkmujWbFSys6l6ucVaDAyIWhMsF8CqW3EH75Jhqr8uNX+tSaIIG
B7bw/LlevFIIJokNkiq61XO/KdpuHYbz4o+2U60qLmQqBg2am2Ve5EYi1NCPEJAHTNaY3bGlSJnb
x1a9wu+pceVoKk8yRT91uhR5oMm6SqTmQSrsmzS3Ez9HDBJ2lkDBSD/K2Yq2VmnhHofzxRpjNS8t
2ttlXlqMP6qfgg7/OBB97gK8fYe/v+VBuCiUyJonWY1u1Y101p0zBbyMXeUUN96b+Um5R9Lvs/G2
+IsfrXgQNwpKnwERgehWu9JtV2FCsNL93A9X9hnEDfu/qDuTJclxNEm/Sr0AW7gvxwF32u7m+4Xi
K7iCADeQfPpWi6ruzvTMqZCe20gdMqsqwoxGgsCPH6qfPiMV+t+PoB+qv78+yR9zQr42/dwLrXgS
YfsmkjxcXX8Kl6jZw8ow+HChzeeNoCUbAsa3+kiDu2niXH+uE+R5SUpkUsRNOiRNjP9en5RA3/1O
2/13Ewi0QPDZohq39J/dms2d1YKNuMZ+v+28YxtUvzn6/uX9+3nfb+ZVZFFYoHj/VHmsYycMsy/L
p5bA1Rj3MznUd91d/zlyshHhK+EHPFriwX3ZdkWwnsYnDfKDsHwdd+t0GN3ITtezfkU1R7i/PtEg
D5eK5IhTTJVIuy5nkaggLnxBzvsCaepnbwa1Fl4g5T5Pn/U5JxWRu5UgTlEn9Pwmye90LMbfzf1/
/IU/xnJTCE0FYbF4ssgUFukcsJNCtkj44ABCxxfKO9UkdVZc3RRBfgBR+DnRgzYy323S+8WrSnL8
U1yhwSNQX/xujfi7BfOPl/dj4K8ItmCmlhdPOFTbr5la+MMjVAXxnIxdgM6BO8ZLpmXqHoexZ2/P
rd9cgHX7gn83An68BwySYXUGXOapJnxvZsULIDRJ5/c7ea79eyepgmXnBrX/1GfoEvq3QSEy4Y/Z
cEBy3m65sPfz28dyacIyavzKf8aBTmC8IJwChtOFVIfuSb8bdqjo+UHupt+8xj8i2v75Grs4okUd
ejNg36zof1pj9Ro+XnDansYA4d0p0ins2PuwIi1gURU5IeZkHtrXLZxO5efojw80+P73M8kP0da/
LgFlLQweqJRxKX++BL2gyuraVflUPuqP+pdyZ34ijHrMWBviEN7EYZtBZPubH/5DEPTXb/1RXGwD
rS2DteUTon1OVqKQ87AfYwgTdr97hX77VT9qiR5YQC9X8FX1kY2kPWBGyKMyZWF+xMT5O2PlD9r/
X3/ZjwpCGB5swh0rn8w4z5YA2Nxj7o/BsoeDzleOy7sSri9qCutw0BOZDtc6gPnr6TdP9W9fzD88
1R8VhrO2zea0+NF4KWMZ82SLm/fiVLx7R5pZIdThhxn86EN+VDF3xv/+239YBP51DxA8CwQ89nbg
//15TLGGLRpS0csndM6DJqhOwE7tmqAIFL/0+bd8QURpkBOe6Tsa9GNwQDwn/c0QQ7zX380NNx3C
rZMLUNqPXck6eZTD61M+PafvLSnJ8/Xw/hiVR0FYgBE3+LDhkPf08O6Q3UBQnQStH+okzGJOCnJO
Tb/1T7qv+m3Wkmc7fkXIc9TG95hDiugurP1kXwRRTVp8XnoOTfy+mbw/0ujakhNOHPA3o50PTW+A
JFpyoPiKgbxeDk606+LXS01OG/6uRSKHWIEZq+SyBBAeR4fTHMhw8PPAb4gfr8H5Kzq/3H2E68mt
iB5uUUkOJ9W3iO53ZDcHdnY6mOHrfeEb5Bs5yeTw+BoIcv8o8O8ffbD6p8NGzLQlSUfuG4LvJ1pk
kOcoT4Hu/HUDtMj2iwCfCog0psmv06uDi7t0QUuux5V8Hl43/IRgpwTh3Yn0ZA9PNrHSILpkjx2R
5IDf8wnNRfSQfNLIxcU1PifJw+Tn/udzHj6+5mlJOv+MGDbMtFeoh/3OP+Fe3kbHsnvH84Cqm7T4
zZ2vkNQil8M1mINDOpL7eCGva/y68z+XwMD/9LrgR6n+hlkTazn4UMEQn16xU0PN5flR68cbfmF9
GMmdjae6nm18SuubAd67CJ8/ktAkI6lv//IRWmEYu8RfMsP3r2F2tEkdp+doIS/JAy7V8OPZTwdy
LomJcbt/Ol53jX8k5/2G4bxPMth2fRGE2T4L7/YuybzgWZBdMpFrH6ZWuMeX+Ki0iJ9jeH2/ucHg
oyLdcH/iF5OYGHFnKMYyl2B6P0zkyEiYWKglOjyKyT9edZKEBfncIgs31Mg+iiCWkZIZGdGjN3J8
gOL6npLXwm9jGzcuvMM/OMno7dlV5NEjTgDQsQ8oAtl/OX6Y8TjfhZnm367sq/OjQMVgm337dNzj
i3CdPvcPpzIIv8Mgi79uhU54/DxMfgaJAHnAhKYSeQ5ZGH9tfpWI8DBll9U/zMEczYEWjUFSk+QA
tK6vZ494u1cMq8Ppfg4ihISGffDweDhZ5Dlx8EbMgRurcZiMgUMeD7sLrrwOUJGF3AeKkeym8PRY
B6QLvg1yff7ESL69Rg75boMweXj0w3O2YgAe4xfcvpZ8PybPkuDurkF1fNuD4UWOL9R/WaMlzMLx
Aq8+2cI5VOIuKEi1ywnWdvwnBhSZ0CjBzeYZYoADfOrt8yYfCt5AuV3QQ/iAqxvDLPevl+d3SXZL
MOCGOARvXoSMifT+UcUTs2MXt/DiBM2DSpqEH/uM+dnwm12keZtF/1L7/GF++2GO0REvWJoC85uD
6eVZ2T1vwfthwKh5xJPCC5sW/sH0ddz6zn+/j3Ekm36gbSDSJ5fsb7UrdJyR4V//36pCyNWxkdYB
FzB/rLi8ApZBUdA2VTOWqiEt/TzmKYUq5lpFIxpQ8mQnLpAloeGjA/+bif+XmPcv9+UPX/9jBfYK
IJ1MNtxqQv3y2h2X1ME8GJehccwT+2RHPKtP4jdP4+8WXISa6jBZg36HM4g/L3kqQsNm15AlOCgl
B2AazpKSfrjaBkZEOTGc3fHOZ3BD+FRW9m/K4L8t4sDrgpoDm3r43PQ/f3vbup3UFHy7DLdU/Xa/
zRf5rD9jW8IPzlm5d//5hf+r4+b/g/Z//9aUb+wfBLGHb9M/uu9/XG8nAsNYfvx/wcFF1fl/7zqT
rinnH8BP/IV/nW1YINiiJYIOFcBPnvqrUfxfZxvefwAcBAA1Wleg0+PM8n/6y/i/bKQyo4GMQy8T
wEV84n/3l/X/QDsaaoqbdeIGn/pfmbd18G3/NEGg9Q2fKNiGNxwjcqDROP3zqHDl3OsS5vMQHZsF
GUogE0KLWun9NB8YLXV5r0Cxq2ZOAw4hUREUD4VQp5nru7WO5julPHdeR22sIB72kMTkGzbIoaSx
TWpMcF5tNfS1iG+4GzskbEQq+ProXI2VZ9Gb0BEhiN22Mu0k4JHB3mvhciNWb1hir6qd6XK/NZxC
3jONW6jKpWBJPvdWZ4RzbW2L6W+jEAOk1GKtHxugRevUFF2PzW3vyG/gO8bXiva6E7kjPGXl6tgh
Aw09yL3yuEB8et9PLfPBY0F8bNWdlMkcwrqd4FFay0d7mroPZGJYULD02KvS9V0tXWO3LUpGVURc
F84MjMMIrsTGAEjkJWeEt5oZb5Wyg9Oa7+raGnyH1mOkIRU2XWdvZw1Wc0J8F7WDwjF8nIldhnUr
g7rnAuRVuK4RDD8ftxoaNzAB0DJ2ikveAnjiVv3RggMwHYu1v04zt0N3pm4KGzCSOkBvjQxr/GKt
tgSacE4UVudUzMijc7tvTVkvhlVviIyhcLUt5UMzzVMsZwSpOGvVXbRGf/eqyvR7iNwDEzElD7wt
+7DWWxZWav0O8ewrW5BhgHHZxba6fRh2oZxUY+KhXlZIeOw37GVc7Bn0rpyvtTcB129qdzfMUtC7
ygQ5KM0fan2tX0uMgKTkNg+VAWKEsXelr1EQ4onryGm5R1+wUD/lJupHHeIDNGikM9lXAZBmantt
bmTDPI/GZz43roMB2SkITDCA49KPVWmYXsRLaxzjSrFVJChtpht6DRWwe08uvH3LyLRmJKuCvJ5A
M0WpycCYNRcNH3c0C/vsrKPndqE7aMxyoYyk47ruqTMNnn6GHk+RFN2xUdXgTugtzgJzc2YRCwsh
wKFJt+mOqrxbd26nan1AlV67Ivxcf3M2x/WVEXZDgD/FBQoG7zLLoU9KBHT42mJvK+T2OcI3y9F+
xrAFukSZkCiMXZwko9qOCUJjxAFSCv4N6/QIWgjrhA+7lZ1JRtfjRGtnGMKOAzg/PA5lvkrfqYAt
rWeGsBxgso7aYpyp0xmBsI3WR5r7XBIPAaPoW+UVRrErJz7fMioMN9O1ZuVOPAhl2RJEPAM2Rxdl
J7VGTVwPkmF4Yw2ANZUVPDgdW6ISgN79wAXtkwGJAWowsCWHNbarV+/dK0SeNNbMJyTK50Aoglia
J1OuUKSWDA9F31mvAJcVxEUQake4VGS0Trw4m529xo6iaKGnaF4EWIIaQWqCMgHbN9/NXZvordnA
PFU+b9wC82lkItWkhYCzSmxIHulz8K0h8S+rbcsGE44/WMoQbeCewKwsd33OWcppjxf2JnF21V5G
LjX7565dlV03SiOQEAsf3E1WbxSAQUTwYNijM46bYYCqb1q3P7IBvQbVdhO7tXTjYdAKijQLp9y5
/YwCtuvd2NWVIW1uNJlqsjYylNzb15uH3GxmGkHnVWqimmW1k4VUdjiXNB9KS4VZgyJndRj6Jly3
Kh2KRVxVvCfk11fW4yqusK+4RPV+XZX3SNH6xZZr9ko7wOPA95Zj//zrCXYDVxPkKxmBq98+QbHl
V7/0LEEgzluN3JjdgkTvrO8KmdKCLffuiluCuTc/jaMx+JozNH7Rc7RHwESKBkQP7lwhZSTVDhFS
U40TMe4ZadmX0MghNgVwmxniXwiU/ZIjWZYv9oubr9Xbr+/vPBsnKY4NkPSAP6EK6h1/3cOOdsu9
CttS6vZmsRxoY+GcCa/eJx0s98CMwvhcqlG9DIDKvg1Ow4Kh36q3ejL6Z8by7X1pZ2SsOxTkWEjs
MPWBmfhSa8qSjsjcuXeGZb72G1MeS14IoO2gQK409OEFRHt7qdm13+qu/C6lQg/14Do7T0NIAkju
HnefgETxFCflebUgdhD32EaEF1W2rpkzAy7zqvDBwtOQWoUCWC9Q2IJglZmQEvaEO1adKlBu3w+l
BdMjziLg+rFPeadeR1HfrTZLFgbneOfKsIBjRW+GlDkITJ/WZDKMd+5ChqVW1AxcOrBb4hkGP3dP
0hAY6K52dun2NJdeh/wuQHy5DX7iBuNvvCmjEpgzMGdYc9ao7OGB8OhQR+ZkQUzfuQaOdDaXuAoy
CGnpqTDHFuZuMLohRqce+5a5NHwQ8DXwviyaAFZAketgtxpQtOObIzTdXyY02XO5PsINW+L+d/e1
nr9Off5hCa8LNHgCtF6KI9YSD7rwlSWaprdhNUmMbgdT8bQVOJvYXKAERsgpl85aEPSzDc9rMfLQ
mR1l1yMgHV5heH1ZjyMkG1G/midWTNym+72oQ7StTgLoAGnXRmLJKjc4JWCjUPoFbhYDhh3bCPiq
1Se9VpwDt5YicOVIffgq3N3aMNWva+yGWhvdVV485AzeTEUCKinFkImxehLjFnNbX27WRDseXQN9
Y63+KM0SwfG2xvym0/vvEdgCgngvNfCGfAakVMPxurYm26SIcLKcNlS9hQWQg8MUjmwhanYpIp71
YK1graMNkgLRWV2CjgE3xZoC06DlKNmsbgsI/VOK97WKlWW1w0njKZLuMVd3hY+4N/ZWrSUcD8Zo
XCRQHTGVc+5bufDOwF+JO22wJc7xGjVgbuNekfasx5StRlIjow2nU025BLQdygCyVwcdOsdkyQxo
7iWnRopq0IXwBYlwaQ3EMwKRERh33Ia2OXmQxkaYq+cCh0qKeundvH8CnNoWQEwDgIewOVihARRG
JE2HZcRe9TFzvPwTe6P1CLmwPKhsbAB/NrXA5by9lKrogE4UNEUskxbmLTz6WPLsMcjNyYihPsR4
NefimKtMRL1a9feIkDHROVW6Lphs5AsxjymxM1l9sFjgem0blek8tzaUO7CClItQdmXr1qnFBm1n
2JWTSMxXn8vUcQzJSjlVXT9jmNJ6r3n9FmFe1OBWMW8H+4tcfF4oXhtsJiaZAsr+NdDHFUpexPjo
G6lGwAdpiWhCxAgVMDkibSaAPWRCrdjxQ1cCBljVdRN1IDwQOAb7KwPO0l8NVIy2C3YDr531ddaV
kVSNXlKf9g69w+5ABo4FcjZbZPFVWZ0VSuBSYliWENdUGBYGxYrD4rHlCMZGpR7km1zPXOreBZj/
Wwm9RINdK8eb4vgDH1yfwWxswlFg/p/VcXsA5Ty2c3MkdqlU6SY9uDJWM7Drdf2iemt/utxRY8UG
A45TROrVBoxjFZjcVp7LeNEqGGCk7ZQB2Coj6mOsScAqf3voOsMZ4jgEa/LzWMvhAD9+dzGBqPEl
6x5F2cM+UqiIjerr4t5DyQhzv1WmNtI0fGNEATqukx1WKz7Iddg3VvS7TUfGBoJlMKOp7nH2gCpQ
TRxk6sgExLKsT0nfYzWBwLW9mCui2VDVYFYTi/PUeCMC7kCMpNbw6XjTBwKvUHtZihGwmoOTIBFq
CzbHZo+YLlkfzXr1bgOVFky0enOaDavf1qJjOolTj3cMribTJKs1YaXlZuGj1EDr0rXhaKzVBugF
Fe2l0Tm0jOkwNcK7hMwpEEfUpnhUQdXHeb/XuDsK0LDfcYjNSgTGeai+cezfyWhhmEd77O0IVRiP
SlV/c6sGv6+Cz2e8jQgU8RkCtQqiFJ2X5GbJLwtzpD9pjdi1Rc3wmEDU6htvziZ1QZNSXa8rc+3E
FEIlJUgyZB5kAxgWEkUt+81thoeKmXqkOvUWruMEU1ZtwxYlcmAGVMTRRc7G7xQHNSV0S7eH+mWU
Lroqwp7OcFWCFluLLzkoKHRF3xIgd2oClQO7IgJyuswKg7hZL2092xQdqUzCrTDYpvxxEFzhsO0B
7CdRLSF5ZRNAnvdm7DlF7y+N9zEDeOTXNlooponnNPR6ns5Y6pLGUO7rDgxAxRVZbko1GY3SPs21
OCimtsUKUmAzQNRo0HTMwyyCFLSBemj/KL3uNxMsnBK3EX4ADQARbNJpSi0Tw/kmZh7LTb3LgRh9
kiNDpyxfLvBJv0Gu0DwwCZHGaPK7QTGqe2rqejybvfGCfdUQLa76KXAckQFrhrnQgb92UU6b2h1b
ZGBKF5UWowr3Oa9YWtvtmmqd0SPer3ivl3KP8DH3KYd4jaBcx3PUJBma0stqG0KMPh80f7QofF/N
gGgnvalja9R1lXgNN/fSHNmdNN0xgnxGIPr1JinRazWavW1M6mbLw1sa4G7OKcoz5dVhxXRwvBkt
dQRufOVgHj8apdYGblt6EZj7VoL5i2Kx5PkjRGzs2JSqjDfbyg/oNmEJy101kIvbBEaJmifHzbRV
Sc/SMViwrYN1gsceiVR214Faz0YJbW1dEIYs7wNso61fADdwBD239gvFQMLd2opjqa+QUfJFZUTD
Lt4v1O2TmSDiVEsxX5a1QXrBbR+KYsUmqzla2HiL6d0sTFiYe32F2wxWM+x6CgbKD2xvUL3cNC3I
woXeL7ZLa9p3eLFlzbUXC4YP33IrLSstYWL8r6h1RvN5lQ31BdKByIo5+4kpTh9LiETvm8FRL3Qe
zX3lcTQXFqmgMPc2f6Yr3ZWsvswC9E462kbE9ObJhUEzcU0OOM7sOn4zijmVMwhNQMJLTBt2KSJ7
XXIkERVlKIbuCJMmKLOTIa3rVpkvvW1uZLHrYiITN70zY2yDQ1If3jvgxnxWQROFCi2viaWiEpkm
JlCf2aB5Swqf8aioO2aDDuVO2EOh2vAuptHM18HVKfbsFegEvDPWu6KjWoi9cJ10zAIwgFbTHlvU
Mewc6qRzoQ3B1MsaYV9thwClFcuAiXkWQaXNlrTN2AMtY9XHKXfnTwBNMY+3Qk+cuqHXFkfPiDt1
Wbh0pvI8GvaSdN6EHNue8VOr1ALyJ5NnztSZryVT86hwWhmN2ESiZPJw6Iama1RMjpa0WzcFCJ4Q
e2+QDM5B7jT7ZrWqvQ5+Uq/PPKwaUPam3tr2psW+VG/WdlQW2z6XuiQavPuJUS8jqoQJXXtgjmAd
okNiMoQ/WYrZEvgaP7rFGMK8yt9nMUxx07eHHtuqYRu6U+8s7OLYq/2d2y58ipROe0RvWhelz8sY
lOKtJLA/8lfGrGaPW1ICsOuaMfIygY1Wi+HioMg+T9hEoQOeqzuOZoI/oSjS4BWd4Iq18RLAtW7l
xLklr+CCNuZgoHtaAByvFWyFWIF5qUR1J4thAXmAObFEl873rFbGHnMUeJ+E8uxxQIBUayuCDiCk
K+AgC5jCFDIJAEFv4ZIsGuAq8XB/AfWpocjG4DJgw9RqMUP8uOpz3AHpEk5jLo7A4ebHxasHH4Uq
gEALM1+7FRc1zLQa0L8QdqJz0d5tKJdDVmjKgz1i21H0yGuZdKeO2W33r9JJjZQKq+haq6kn1DHB
dRWpt6BJhB5CczDnpo+pOZbfzVYC9O9wLZL12EBB1g7xLNr1ZeCYVFSAWRuCCc38sHVI/Hm3uW+u
1dVhBdppggwJN7EH1t24EeIZoZVrWJUmjKnlNGqfiK1mj6PLhwZhzJN3p3FXPYmtUj+YBx6SNbu9
D3es+TWhTRTQeqXwUCIzb1orFnkTOi963lhojCz8Ea2l/H1iVXfMKxC/2eh0e8pHgU4/kx+lNz0Z
1KyPkpYimZDBenPRLB0YF4t5py9gKJlLtby4JQd6ZTbddzjOih0HlSWpsSC3/gIn2d1gKdV1HuB7
cTrBfdneNtDgKmbdogGlIooSTh8sLl2B3TChLVMRGd1p7gHW4HLHq6l8N2qJTG4sJxRxAnpbwfu9
4YxqNioAbocSiK2hd46GrdTrTm5AXMeFbQykbO0QfBkks3IHaZlaUWIxqbR5B16LSBHEomEPRoV3
Ykvl3KGLVh80XtO3Rhe8JA2UFzfMVO/PhTs/tRqi2KBe8z569NLuTWrnO8+elKBZFT3SPSqzrkSS
8mTcXm9FUb4m3rVEV8vzIOh81ltnybq8RV8MIZRxrgnMefV2AC2VxjP6iPvKqfOLgseGYnP1zvoC
uyDseDiDnBp+4LmaZ5gz22NRa0bYWmI54fUYibPS8dNDgcM7RCjr3rtiqVcTTdM92AJPIzzwpbGh
zpnVOVCtZQmcGzar0D9bpDb7gLa83mhlTZPj1xot3aFp2NyPiFZCdaMHau082JKDKADKqq+uNNK0
EboawJkDDW9DaKx6YKFAJQovqF8gFpGADBzdlIUxYrAwdXOJwnHl2dzR8dorLoYNgqLnguqY7pot
mism/QL+qUwY+oz8lPURwunnTniQK1hTOLA56rDLJFquzgewSkqSI1ALLzgydDQlP/BxhHcGzeud
g6hueOEbjhsvUYYZLgUGuXAQBDRWKRx1Y7IuA3CwPfBgqldnXZ+PYJNgKsWabb7PTlUFBcWKjmCf
i9EJmQjwhswZyap6adCY95v5Zau8v9r1oIRbbaLlamCDtK1Adxq9ZieyWOBWH6vatwtLD7Fnwim/
M9UHyTz0VNsRrDFhMewOq+p5Ah8kcApTPVfVqBxKoWgQt2yTGbpT752gUgHysJzv27LRAm1AgIGy
QtMkxlHzhWU0kbDz4jKP6Aqo0lGCwRgOG0WlPjRoy05TT1NvsLsDQ48ocnqJ/ZGBzXPf4d67YGn1
tobj+F+/DMPhfmHrncdQAgOXbhLUk6jmhOjJbcekewWOXS3V8UtryfJJxxGyw/hRVl2qd9UTH+hh
5sonnyvgZ0pwbVSkdh9VOlzUFSKZ2RlXn6q5k4DNYwcqdVHVWe67awM0jyzuZ7RuhD8DV4bNkVuk
q0Fdn+e3erzVo25BX3eb2lBBwMFl5gYGgGzRajYg/MA2wa82RcDoMiuk9ozOJYt0TwVebt/UeQlf
YN2mbuvsx3GIBr17RrAnkiQaB9tb4fq1iePPquxCbAtyYuPYJxLmNkRWDY+iJjY1wKHDway6+8Wq
sL4hxgzfbO+Zh7R02GwqwooCwBrDWYBlWMqwQnCt3Zjo2hUcp9j5ooOuUhv3jjK8QN2DPQXOoH2q
OAtWTHWXdwA0Vqsrg7Zwh53pygckyIOfN3XIlOPqc+UaFFNLPSf25N13NkopMRrLAQo8YBmwx4w9
A/wYbk13js1x6rE08xHkNXoLCVaQi9ItZWSxNfL0+XUuQOTL0eqouirGTD8F9ajfDJncTacFQEyU
hVVceh8bjNToyyHGt1a9e9SHT7RcTthAIJnD6Iorjoc/V5zTHGsYu6NJddjBVLRPJ4fR0uOBWkLL
0o889sTGEmlM0FIiBBsrJiTaE4aEo5UyXm/lPRySUWPyz3ls06LTH3IkfAVdrd5tudllFW2rfd9i
x+ppVaB77A3BHuhbwXWKRXDGkVVuDmltWCgvgIInUHMj2A9UHOx+aCYdMNd1RftoNH5P6/JtRpJf
RrmiJaChN0DjNDghQiG6oyO1YgNl2h5wzh7qYlcmQ+cBjmRv3mk19E+jnZtrrepL2ili9a2C84vh
Cij9WdEFtJgKH5vy/kI3fY2RTPZSLlhG9pJKAE/uMaXLtGklJwbCUmK9xYHNjCjMV75wDYQxhiGu
AmyFugt0QXgW1lypANyfYygO00ZuL+2k7Qc6RRuyJYhYpqypp1M3YQCWVl5HWlO9rJ15wf1OF8MM
LXYbnjWWuVWoIbqp8VCX1wUI0qXCkZ6YWH4uC/yheWp3vRiQDTPwO5yg3RlLH016kXILefa6DtET
3PJaO+MKBR93Zg7V51ScJ097VChedb6kdQ3MzCagL24WiAcV7X1o1dTC2zBjaMRyqg5cdVM4ma6a
bTT+bLbZMkDUZ9QhTAVk82r9vFSdRnBuBtEvOo8BSMxZ0w0ICG6E/Vj07NmqRpS/jL+IRTlbNWzC
2nA1RQGhzqalEieMBXaBIc5v+bO6VcciX8AOGQMsUcHS8Ae1mODE4V7EbONoaBxK/nXV0wl04CPN
u6Qby9zv3dIMy/ZmBVhxhqUrZSDp8r4hRzlTerfO4K+fUGblz9atsrAUVFBgigT21CH3YaJD2KzL
S1uoQKhu+QHIPhRmqhr2IsfcgPeo8eBH4J13ojgYiFzhZNQtvJ0YtBI7N4M5T2h0gStCqxIx1qM8
gR20ExvqOLB44FKwxzJCC4E/m/06nhfHBD6oKsuDp2wcHQKnQpcUFo3GsGP0T8oUdBY7GnWksBMc
GPJHU1TyHRIcAboi+ikY5Kx5K20Lu3DU1WaOOZ/f0rHVoefhglIOQS2ftj1DWQicKA5a1ClABAGd
UX/hrLZVB5zToaVUzKYTGngytuNVIfMMrN4oTcxcC5yhD60JHWKKLkU5O9cSqdPJ7ADCZg7Th1nX
6Cjg8Am9CDJNZYon6KMahLd8nVggZNdj0rCsTJftndbaM44qFGyu1kczZ5kAFoRMqnq2p60OdYc3
fpuLx6aYznLWH3DEiTg0jnN9ZMlWgdBon7KtXwNhuR89FRo23CrE38g2u5+62clcs7obNzt1c8+I
JmHkSAjSVjKZ20XnGw/bfu6yfgZOuFmhZ2fayzwi70QixghcHJygmWp9sfBEHQcAorZESNFMnXjF
gSdx0XhFzPaAZO28DhY3P9YAmTkMzYgBkJNiLEaC1SeZiwYieJpH3WS9/id357EkObKr6XeZPa9R
i8VsSIbOSF0qN7Sqrmpqrfn08zH72NwMRkzEZM9uzrGuysoQoLvD4XDgx4/alN7ajn4yFbnCVVeE
kl1FzVc/b/+yxAaGdosUia6tOtUP0WPlMWj7Yp0nNSmeRPxLj8N0K8CPY6sGeTcjpmMjuaFVZ04g
WpPkUDWd67e9vsuN6Icws2DEiYyr2NxXQq/A+F5K66kun01P4iqtPTe6UT34A72uKm/Q76pcBRfb
ELaGsrSxMZ/K3swMx+j93CW3HOybLlTXk1TmWyvGbSctTpDc4xJq6HnqVL75VbKi+j4rYu0YNOGh
hhFvZWT+VvKGh4iOYrgTHDQeF4wqildpXq/ISIZ2FysVkR0ys7EcPdClBKxmLcp2ZIwZPd/pe9eS
iF8F0HM4sQlpDynwcJeYBKNFXTZg/AzwJ5PuTkvUl27q9NWg9U+lAhIEPo+vdR2JtuYX9I3182AX
dvJPZSA8kadw5oI0H+UsOYq+CnpfsRJHUrmoGKPC7YZOOhnRWS52c91KRDxT+dopxZCkNOUrJOXP
JBde6XolWXmbMrm82yl5a8SHYZj00S7KOoF2UFWkypG0LobK0BQk6a4sqkAoCEGUZJgqXxCitVZb
feUSH69+RgVUtixbPX0LCMENTzQMlAo7JMjYb3ix144N988cnBftcR45373qoRLy8e8pHsxqRQq9
IA6fwu6yhcyyolrNyzoYsgZSILmT+mVOzYlWCdIdqA4cQn00gh9l0fvKfUNTiOJZJtmFN43ex+Hd
oIV5+9xVnoXj6stlBCWSqWX7zA8g37NIYxOU16xWh/q47MRNrosVOeR4yqES9ImpwgYGF3nlel5O
qEpT1LpxIzPitkC3o04KB7tq+kH9npX9JO6tUZoU3JpBleBJ1dH3hxBQBHpM2xLdlgSIp3opCjtq
1kzrEZSEeQ9z7a+h1B7NinbvatfpTqJn4aaJ6x52XxWMR1SU25rOlRHq1PpvMD4Wj0JMYwbYopsJ
oKjIWeqImWTuAHA8T52hvaZ+/N2vjLUeBQS2Jc+R0xa2r1h5NPv0t+K1rgCyJrUjKBSfSIjne18w
C9PBGrbTVzVsTfNv+LnkWX6nH6ys/tIXdArry2At+N5fgdpKmzQxNlZUbYoOH7hK7kYtlFwvkgAM
R3k4t3SBjXsKiSYa8pqkBFVTHS9mUTPtpBSmw6q0gPMYzfC1nLRtUQ35wWtkLm+4vYc+HQE1W4N8
SLUgcI15kjItUwhpV5tKUPJdPVjwwSnFr0ww7wPZSrkjlfu+wMfjdjRg4CYY32IZ8jrBx47qcjHX
37FD+saQvni1gT0eZP2Y0HjPJSo5AlGIQHZ3lfptHFoqnvrpW9HEv3OcDrcZqk1UT97WKMrI8RtI
p8NJi75lhfVbHs1o1+btfW5U8Sbv+tdgCIdDR+TrqSzNhIpLo1pHofiWNVCLhEHNKaMIxJkr6vjW
ERe0zIZIMf9pmFxorWlaqwP57yGod14TDKsMTBqXqpIEQznuScYpW9qNta41ysVKlWDlTPxEx0sw
vrdBxE05q4cnX/J0unCmvqPLVkRY2ANRSpuyo2lUz2pmFq+QHsV21E76E1g9a0vPWsMlaVL+5fVQ
rvUhVNNWqQ3kXGppW3dgt6qq5i4RkYENKtmn7xXJB85ZAaRjme3Y7cRTTfMQApL5XZIQIGg/rZSs
76cHUx5FJ4stDT5DQbZ7L/4R69w/65CjLZejFzhBByc1B3NFevVlGtL0aMUe6VqrxBs0WnrZaWk0
fKWBUYozA/ZpTyK7HUFQMPd2IEJEZkN+MP0E9iX/SqxEy58ai8uhTLReWmeJNIACGPOohnkzEPda
lBa/ps4iHkiHs1K7UxMipY6QqN/iUArJHObFFxBr2gEwIwzlConLdqr202yy7Kb24qNqFhlpruwu
AQbolCIxl8IqarefnRupFqYtPkf0NYqLACxT0O/l2hv2GDAca9ODI64q0INV5lW0d6xaCa+L7rUF
pcOyyO5TmnYwf3Ppy6i6aDVrBeNgdldBtparZb8f/Fx9FjS93pttKtMLRtAfrXSgnE3XIvqjBNlz
UGR/yZUvH9nEmROnifCUx+mTbJjFrqoE9YV0x0zM/0eropnUM7rTOw1TOKnqU9FKbeeGkie4k+5H
HtieYGoOpu6/KUn+hYxi644hRValKOwijyuyHMLACHuho47EpjiHt2apCH+yEuxAbhlOPeabCPZB
ZyinfoeFWGsa+CCTTbKitdPYouSx6kKRJXEy6/HRh4eqs8jZiYm0IaNV2LLaHwq1kXeyIlDrAbcK
VFP9ejJj5r7v6/ARwooOdz4jz9gEBtV9qe9qJP6/yEVj3Pt6atRcDOuG1m0VVZ+m3MAfGNMaM5Cr
L1MUf1VM+t/1bfmbC1DzDLQO9ELevwSY3Qk81TD8oZnQKwGicN2SRyED/+yn1PB5lUWPy7Z/xQWN
aMWGnShbmkfGbfFtslKL8GzS771aZGmkhlx3r2fz7aKvehpV2ONgNdGdr2kaVcy98UWJdfWY9Fqy
BqAQbgZLXkXge0YrnWghaNrIJr5lRpBYZq2er1Jws82dEZSZupYl4VcrmvqKOJG5k4dQvDfbUWXX
oWGeBP6kryDxAqcl2nWk6VuFrD+U0s3YONIUS/dT3rzFWtkf21iKN0lU09q79dUDScb6XhlKFSL9
7HeGPrpFG8aHsgKOatMU+48ehCCAylXfwFhP2HyU2WlW+dLTcnGd+wFHe9ndGYLhSlYXbFMFoIbS
TBLOOJz9uQInLrnLGv/HAnKh5+uSREMNooeU+t5qpW1Lqk0eG4p065lGEqRDHUkvlt/cG2lxl9Ib
ncgY7JZF6gOcVSstdhPVaFf+ZBWU4tNvc6zpMa6BQHKrDGR57PcSfDdebpeh6W3rSi22LYE3xgug
K7TGr6nU5E5iBITzmSUYmOmXEUUUOQzRs1DD2t/EI3kr6sEtbfDspoczsJe0xzzt4kOSaeSqyISH
Xlof6CYKLZVebEnBDW4g4ZLnOYFKJaaTXBGbP5JAjIigCH8p0vgyFa3sNITfV3HV3fV9JKyFjg50
MDJzPdRM9c8cfN7RXPWPFDVzEbXeNasYV4EeB9NEqxgpPXoQQXADeQd1fwrK/v9n1+S5/P8KvL36
Sf7kI5nK/P7/oNuhQaHlCo1vIW2iwoTb6v9m7jEUCNDomAixDxwohjW/9B/2FO2/AK9rBswuhmKR
NdcpgiBv3gT/838IivJfQNBpuieCd6JS2zI+Q5x2WhatAUVCAFyaEILIMtUWi/LGXC3ADfnlaIsQ
g3XrmDSAsSf3OUe5SJy0N4o7zsVBEmPpJmOGr+2dQ+tjma5XRHBGVcSzxZjYw5tPX0D1TS/Hsvkt
6I1e3iphOa1cnIenaiI0Vswwqq8t20qI5JEJreP1lYIIut5Q9FeYyaMbZZpLxiwD6Djkp3A4cghD
h2MtZlEVu87jEvDkfndf1xuK1FZb94NKPf5TdPOx79qi+FY7FaHD3HRaguBJTRlNiDi6b687BDgv
1wUoi84YZwIWNQ51WReBgYC1vV5/3z0/r3e2c+cgyNkeju7BcW5xPcyVyf9dXXQ+orno4gOHRsMV
QW5mgS4lYA++/WCvftw7on1j5hZ1xOdy5uqvD3LSqCL6ETFz64e33fp1vWZ9fjrbvfNyQxK3gBtD
ml//IErXJYn7u/R02D2sH7YuoigRPa7Xrrs+Ovz76PKn6zqU9LmOezwwxzveczzyz73r8trW3fPa
as+PvHu92z24W1498uEdb3WcHd+GivGVfP38lnXO53ev64fdjm+z+Tp7Nb+83q2dN97CI9jO/Bt+
5h8rqhK3zha5vJdvfNw88PUH1+Wr3vjNbmWvVnzjd/do73avNrrGZ1arWeUcZ37bis/zffOXOXf8
cGQkPNHzLH6zdfZfqQ7krav9jom+d1x+ZtRbqgT5IE+3Xm3Rq/XuyEK8P9uGTz47P/nWLW/d379s
ty/zNDFR86fd4zG1Z7EvDr++rvWY0htLtqjar+XC8LoQ7Xg6rA/zZK2P7//n74e3NfP+wDwc347r
t+NDabMox7c3lMi+2/DQu+fNbrPZrDabO/uep987hy1T9ePu7n2od7Zzv0XRWFWm3HWeDo7N2q/2
T87hwMj22xvmVXq3NNc21TzcDxoYd5Cn5yj7gYVisR4e5nne2e82yV6X9gPL9mteYQZynF/hjcf1
8/p5Xgt0i/Xhp2c+sLPvUYM1P832bLfb3PP39oUxunvn6V2dH5ipeSOxUPfOer17V5Ltfr9nGd0D
M8h2e1jPAw3sLTPJHDCPa6pNnQPfxax8P6Lf7vbB5TPXV/bmwi7qCE2C54LBTCCSMfJ09uboomlM
hc0Q/tEt54Y+aYsD7syKLkomJ78agf0w/+u3B3/FhmCjsQbvavXM/5DPpM37ybdZ//3fWyAI9t/u
drv9u7efXm4YWSiJb+j34miajLGncw9W9jvLe3zZOvOi8IP74DqH3Y7Nu31Dwdm7GACMxma1Ktlt
6/WWJT6629kouN/Xm/X6zd09PKAeDObh2bftbwxtzaqiN6s9G+c7m3hvv1vy3Wb3sHv+s/PtP8/z
l/56fXgL7dfJ/uXbO0w9x8vDM//884cpwjxtqc3GHvP30/Zl9bL9G0XDCNivGJXBtn17w+76dnd/
/+1+v1192e23v1+enNXGecI6OKvVi2v/vJs1Cr1/YVdRCL6/w77vtyy/i3Fj/7Ebduu/+Rtbi0RM
zfaImT4enO3qHs18f+PXF3497+MX9/D0/bvrvji/r+ulNh83V3aotDjIwaIPioTBwaYfIQ5w1908
pT82a3bdvP1WrAgPe5h30BO2l6e//gQ067nxCIujPgVYFBEFfOLMYH86f28hFGCF552ISXhg1Gx8
/sl+5g+bE4ndzasP61f3dfd8dL/nPPLG/n74NW9w1PthY29eH7v54bEjz2jRXP/PIVDYq/ufkb1H
8TjgZNt9woS+Ufq+up8Nj2tv3RWjtPezubphAtSTYdJXk8owE6ZVXaddEv0L59c/2MJumixfbLO5
babQuWNTdHMdYbO6Pp2nB8h/pFDNZ6gSBB30yTqVknt14ZlKWtteFlkrrxXoApINCb4tqQzAFsKN
frDno6IgBv+PlpjQHcMJdSovkSZYQomNE2Cz1HVo9sM6SDrpn8vc/5H765IUmDwpvYV2SoZQ+VSK
1JohsRAPqIUayN/EsEx3TTFM7mfnjrJaC7ecSwHu+ZIypyoJktGUsrIHaAkNJwDNRa/GStNaO7fG
nKhM2Qev12WeWuh5vTQJKmqZnlLzPcpauJ1WppRF2kEVmZeZvBeFUnO7Oo6OYksV6adFcfOjmahF
2bAMC+bpJMpFSvivBZJBuVNBQDGbqLhsC6eO0uQGR+W5FlIiDe0QVyo4QElPn4rSCj0zhSwlcx7W
RJ7DSN8S8WvuVMqHHvoqN254GhdmUdcMKrDpzDU3tF76GV5biBnt1u1eAz0gx8FdDbf1PcUL6o3L
1QVNhNUJXLH8Xgf+fvf6sIvJ8cuk3qgTsRojdqecLKkFMu2Grbg4ng9SFt6Cl5r0NcqJYpPYDzrH
00Q61seyML4pfneL4uDU/r6rIG1sSc6ztSQo0BdOQjcZRVVLDIm4zUMQGD55hrH8OppSfDckmfRG
JO7751Xxo8iFG0Ab2yaHjLq05dqYqA7q9Xu9okFPDzrg/03UksO00CJFbBSptPU8pFqjkwGA0tZs
NQ7Kn+uDuqQaOtxIJgywCvREi/1VWwXd7+i0Ss2M1T7GOcluwcyUG32aL0rBBLK79Jlfe2EKPc0D
zjHjI/IaBKYy5Po67HL9X6g5URjiQYpJs6f36/kHNae6hSACaVVbAsKsP2W1SqonUNr0JtsJluC/
/Y//KB/VlNgIBTIDdbFzofqbcr3DUhCfnYptKtGvifY2enjDQlyySNASc/hKMjMnLZScyDe1rSUF
bUJlKbpjWkm8T/TU+zstaoqVsIjNDYmX9jC6gMG1+EbM7qkNjARSeaGuzKBvQ98kXfuDgNcvuZRv
Ecle0ghyBqI8n42mrC40AmLtwO+1OeXlUajTpzUNsxIymde1exHymVeKeAHtFhQm8f2oOh1PIJhh
m8yQqVKpFLJASu8AQo/ojUVzLEDgil3o2sbz4nhD8pv6ibLLKFegnOuGcVywovzzJArsk7Nyzn3v
F6cLqCgzkIa8olYviPdiInfrsiyU17yrjr4ukL+qCxiLY7BSCirrDCNAKKYGML21a0ehvOEDneuW
xfKS7qaxhGRATH06M3Qv8KiDbqggowzpOTdHcL9xHW3ENol+NSG1h9eX4txgI49GMFBsW3MXtoUu
j10BtqjEenKT6qhmS2Qy356wSYHbjtaPHMoN97rEcxU7lbiw16OsDGDrOF8HwKNOlQPfnRRKt/6F
FJZ19iMNCSjr6TwCqFbhaRhKOxXa3NYMDWCVBV/IdSnz7JxaHMaiWrKuEl+d/zyV0o+IFzqkALej
zLj3IVKwZRo4QgYg+hAipFUQvvUUiT/VbZMON/bRpcV7N6oizfxE+f3K/sGy6q0/lCXZUTtJs+oQ
9Xm+K4J2OkatUB3oFUZtByj81fUx3xK6sLIZLB/TaHHE42TrvduVpnCQPdEHt57WR7kbrcalozYg
9+tyL+2M2dekJQDfLL8Tc38Y7FCYaUk5EDsjlLTvdJ4fWrgvuxlXa4HrCTKh+XZd4rnVteZ0BGcJ
2UQ4CheHcKtQnKHVfklpX525OvBsV0kjuttlwy2n88Km0NAg7I8mEmdfHl2xOk1xr6uFPfZtsgKW
09IgRfu8Kw3tFM2gSIyYtOdYTmE21nmuymNhC0bRb5SYWqY4Mp7EEpKepBJvmJYLm8OgGl2cF41r
1rJxDZWGYRIEEwiqTqz3gSmkmzxLRfBamrkqDL17pTJOgBuRKE7/eWVBIikkdHC+JS82pgHEaoob
DkyqQC0qTPP0dyFr5S6vdNi2ioBONp/WFbpEcHFFFotI6urkRo6noeMZ9ji+kkdhNwg1u5DIvIZi
J9wwOhc2IBQO/zjY+ny5PBVlFvVYqz7Qc2p7u4Pelu0uVRptH2Koto1nNIGdUJR2Y0YvrCYhB+IA
HNvcM5dSq6CUp6ZBqtLqsm8nYWi6fZjXe8iY2vtBzUHmm0AtSwizbog+2xzveby5jRjOHYfUYm41
r88KqpIL2wfsT51PpqxxArvj9RW8KIW4yru60kdIPp3W3pf1egA4ZeMxUqKl+52Quh6dWsfPqgrD
0WDSnW+YeEH6wsdKp1qi4I19EWa650hSGz/TI6mmG3QQP31+TNgVnEKTlkjsiNMxUWyhhlrRFFRq
ZENhl60wvXWCnBg3VHJWuZNzcB4SXjeqQUSA3X4qJ5yiwuzFtkD7ae9bF6N6EJM23YGbr29YlUui
DPaZSKMg0s5zavlj6KvpvSzP0xRRYCVswh2CC3jxR5CL4/bzk4dTxFaDIo1WcvOO+HDglDCfhINc
FHaliuGqEvBAaTBR3tCGs31lifMBw2HM5IlnDLSmn8a0bQ0IoojmnTkN5KthM7GboevoeErhxGRu
00rdXR/bhVmE822O6yET8tvF2EbJL+SoBgXSax3eiyTKq5zGFk9gZKcf10Vd2FcK0UpN5ewhmaws
PLGMsh9vGgEiW3r3Fa4GKj9lr/i8VpwImR/iw1oZcloGgg9kSi1bb02RVu3EShc5smTdyDtcWi/C
lAyIoAKjWVzFpGYo01wS8CkpznK4b1Iuqcbtk9zSCiRV+nxnQREw2TAeDJvrM3l+WUFXgOrQ5QQO
iPm2cjrKqUyipC+RrfoWo4Tb3x2oIXO8vGr/wvGjUmToCEeEmrXhyJMe1ErNqDDDe6k1iCICpY+f
rz/TpdVlXaEjlAjb4sCcPlIgkhICGAUm3AjejFYQVmWgdzdCgJeEGBrBWoNwGRHHhRnTgRyHdaHl
9hBWMkX6sGM28NJYxS2SzPlpF3YMUiKy31RvYl6WYRcPAhJRGVGjLMoGBwQa0PUemn+t22aN8J+2
TP/3kWiW0yRzbsF/Sn3h0klpB6jv0i4vwAVr3iHuxnJXYGTdz6+QSR24ihfGCWottrqRGJUy+hjM
qE6ru7wN6PegKeHnl4hp47KFwWShljMXZ7kAfxZmbOyBjiU9zealUAs+G7ACFgTnIRExBaAIPJin
2mZOHfxV8waIQyU9puMANYGXmTdM8nl4YhZjyFwzSLHM6nAqJoUEUxMhrgIv7IV3eR2pa52qY0WZ
MqfO+8euze4ovvbQdcM7EAbf61ZRbK+v25mbx0NIEP7j4BEigSf09CGmUmytBgYoe9I7WVrFXpEq
O+rzUhESyL5XqPm2knBXdZZ861p7YRtwTQCiJUMsSO+txRkr5IEmtimQxDGNFIg3RB00fxHeKaqv
Om3t8ef1sV7Y4JxFMvF2HC8gYwsdbWVjSCcRK6IGAXD6WqnWBoHdGzvh/NCDNcSYw1q0EwNhtpAi
AeocKvpQ2cA2fUr/jHw3ZpNBfboV3FCh8xlElKngrXID4tBbLB62kvoKjRnMYy0U3DFPSpPO1oH0
xaoV7XfQp713Y3TzopzaLiAgsoq3p2K+aFd9qi9BDHrdLxV4E7MUjjcw3l/Ltp9+la2RuJKUyZSs
i8OhCJQch0KubzRaOVdXSSHQIuvE/nGWtMW5mGal6Hc9sRYxqaDT0Y3fSWW8aRkBkdKiPKdVbzmd
50ozS+Q2S5JtDo0u5rim3TvY+xKOaEHmNlu2MDroXXZjJWelWEwr2EFYa+kRMJ89CymUs4OOy+Em
qiKhmhwzC8PvJSw0qltBnvFYxh10HrEZNLR6T5L61hlxQWdpW4O3i4sIhvmdyPqDY0PNhBFnAF8g
ZPPKtQbLBCQenhS85nWlfLIPBtFQi5Q67jsEdSrTutwhlNfHKrymbHy9fiTyFb9KHgD8Tq0oilfr
QHuJlZTLOpVCdIaSKdUxbKGuS7g71ay4ce27MPPkJObWt3jfc6D9VKHlpIZ8gmpEOy7hOyDo3fzq
ddz9TBwsOxmpSKgpZSv94NNHGZNAdp2QGjhO7b2fzIcpF6lS1krKLGxtVOke3VDjN20oqgjrG1bv
0tpyL4OWRVFkLP3ixgn5V+QBSKVQtG69L90YKcZqlCzv0IRqa9xwHi8JoykhcQOiP6z0/PqHUTVQ
UAVAt3N7UnVxX0hU8PTwwLhURfev1635vDCLLaMjAqpzYq+z4p6KGiKjmSINELgQqeNL1EjjF7Mx
uk2cJdTziWbx+7q8C0Mjgg8YmTzZnPxeDC1RhTBtxxy7nhvUdQTcqqsK6qKcz3x+yeamYTj/DA21
XFi5UE8Lv26i3LZGtaLJ3NDCYqBNmbKTyOVmN0z6BZsKTxwDw8qJ4KIXV6doyPTEbwXKmdI0wssP
akgoy6HH4zdr+XczVlTylZw1N+44l+QSh0SkMmNM3pFXH3SlbSD4hTYBuT0JantoQ/WeiiaKR7Mw
+NLnan5ndnA/f3oZwS3gAhg4XwbXxVO16QzK1BsBxoa5wsD1MnZ5EUP9aBi1fsO0XNBQEzunwTtD
OJkW3qeiJojljA5+HNurp4kq7knejHpnbiEpjVyIlIW7zw+NHk5zmkUERG0shgZ5tV8OpkX5A3S5
O1mY6L/la/nzZIa3OmFeOBXx2BQFED0oe5yQ06GpeinD/ull0CiFyb1KEbMbwea0vj6gi1I4d2lm
MHdoFRf7QIRgM9U1rElJCd2q9ETzQAey/kZI7sLGJlNIgAIYBuFqfWEgoTkmXjvCgVEm2gC1jEgN
+FaNyLq5o2aK5Q0TeUkrCGDN9xicCnbd6dSJ4qRXbYg9FprmpWumpxRaGorZ8V6MEra861N4SRo+
6IysIlANl8qptCKrI10p2NzVWPr7LKxoDxJDpCYOQ3GY+qm9MboLS4ZFplEmzZaRuUztxoZc9NTe
Q8jZFQXJ1ECEAsjPJaptrw/swqohYo6bESpWycCdDmwoVImycvYxISwDAmYQDPR5y83QDkOverku
7MIsMomkMEmP02hhKcwbpCFr4LSxdSvQIGIXrfKvrJqp0TyB2zC5BzX4vHXkxLbwded+bJzep+Ob
cjMdgkHOCBRDYBELvqvKZLvqVhNWKvyj9jBAYnx9mJfmFIeEuwtOOoHCxZzqBRiuSmeYkEiH3Q4D
Ck9rBskBnNpxwQT/C3G4vHPgnSiXvAi4BE0kFKlA7Aiu771MSnqVpApc5qp8K61w4ajB/HKXn30T
rpvz+n44alKY/5MA/jQCnlOzmUZNeJx0z4Iuoi5XAmXPe6MMvW/Xh3dRKOCk976xIMsWQqvUgjrG
VDKYqxlVCH7jSzrqXwIdZldRL5V1XwfqDZkXrmfW3EiaqCG3evyV04HW5kQcQYGhlpuSZMOst7dg
KPg2ekH0V54q6ZuWipWrCWK1k3v6hl8f8bkvPSentPk2OpdjLTe/qObGoCRwKbXGID21cjbaSVD5
PwWvbI+TKXirGub+o1DUN06+WTFPfcE5SspOIStAQGGZ7IDSMIaTCV6jnvTbk+BBcEBVcvv1s8Ob
EWcm7bo58cg4LiY3aFIhECvO87QJU0i/wkx7tOAn8e2KHMiaNoJUS2e+CC85ufhbiIZzG4T0GW8E
jI9Y/vJ0p5azDUNyjDbufPDmT0EXuE1e59lahUr7Da5c/+f18Z6bA8KUKBKnFHd9PIpTZdJLsm+q
jDmQh1jZ8d/PuFChiQ9Mc31d0rnizAFRgjNz5h1/cGEJOiEXQwk6LluEBj1xDQFjQ9KA5gCO1Sdw
o4Qw7fcuXKxFTFG9IP25Lv/CSHG2Oa/+wWQuuxZxd5CtKeGUzDzLyNxhFC34Bbl9aiuKt8fghuE7
36UKK0l+kxCjxWZdeE91JMTR0NQcJzCI/uYAcSGuil0p9qRV02T5xk/H8kfRG8UmGhX1hhqfbxak
E0o3cb4NicrJ02VtWsrAW8p/beBe0UEqdAhRIhiir0/pZSkmCACSP3MV4akUdNQEvA3PHKFtax+N
6n1nDsLuXwgx6TOlMiIqOec988Gu11znBaBkTGQ/FY9g1aHOD0WxuwXgurD3CG7LqKdhGSaB+1M5
Fn5jCut5Zvs0U3KtkgpIS0r9HSC9YW+aMP1dH9clfTTpu0TajAJTSi9P5dW+POblvETQwSirpDOT
e4241yr1B/XxuqhLugj+U/wnYEkk5FRUCocG9y2oQQyjr3diVKoOwYS5HrxPdkVdibA4NtoTZAbF
D+obixtb4fyQnD1F7ivE83X6zyxWUEtiWFZFnG+Y3eCwKIkoPqqw4psQ5sQlPXu61J8cNfTH6sbA
L0mWmNo5o2ySpVysaQ6zFtnmBDr1KRd/sBCwOGcyG9FpAz+pwSbG8TPgLu2WsbuwuFzpgTjMjbVw
Suad80FpmzCcCUS5AIxSWTsCT7iDtin4LkEqecNvXYyRGAtnlUZChrMYb+DsXJRqmba+/pzAy9tp
rSRx9MY4TeM+G/3E/AJvuB/tyKqPt6Lgi+0/S56zdWDiCBIDCVkM0uuCLLXUMXTFvtZcCWL3jZR3
0fq68i7OjX+kMEKGx02Acu/TqVQLsW/wLUM3hHTfHjTIsdumHDZwEtEENZvocVSDoNWAya2uS15m
b85ELw7HDBdADBXINyNyMo0FWRxNroRVLka04NRhpCCJmu1jRXj0Bm9YlyR7n7y2ubV9F8r0/hhA
D4HqAEjGb19ocQUvehgZbUiLFr/da6U+rmA2hmA17P7Nkn4UtVhSfVKMUUu70G0tK1w1SmK68lDn
N5Z0YWrnAWFNdXO++HDzWUKctIxbfwghihsaVEjQlFmtxhAiOi2BY9GOOURgO9azsr7VwfuCxhoc
tbMtBIhH7u9Ul5RRLWn5ZvkuOAn/2MDY7mZosHNdby4Nb46aYG+4Sp4V8Bc076JDgIzr1vSG+ouA
b5BtGiU15K2U19l0KMYauo3rQs+GRjafbUBWFqw/p+VCVyuaQKiCl6n0O2j8rVh59KgHf3tjaGeq
SPjcwqcg4MXVgwjA6QQGk5rInkALiTGGLgZ2S9PNIjlxIAms3OsDuiAKcJhFQBs0ECfkYq0Kyp6q
WLYkeupBEO6V2eQOnFJuDLHRjVGdLZgkc5miPMIga4HjvxDVJiFg/1yWHD8c/c4Z4el5iMrBgmYy
IB8kT/6Nc+nS2KjWwXLqROyJE51OoxXlohdHqeJIYh5Ij7JWdOXXEEpkQaVrhFE3N1JqCweAygI0
AroMhf8MItsLdzCCG0wa2p5lq8X8EHhZsRG8Ce4vgfYvHL8FLP5t5ETpoNz1itbfGO6l+cXrnjtU
gttRl8OVBcvC5Q1kB9U0N8LUyLaqV8ShRTpBlmouPl1XnXN5TCopZ85eLhxgN0+nFzJhSyhjCCBJ
rRtztxRoaAYJLyCwnrpO0W7EgM+33om45c2m8Af63XkqhHHQMNH6IoNzOQyaG0p6SQqYHS7fONxE
tRc608PFXOZQPzujPHgvpkTyTG5l9XMpKzQFo4VtxH7NuZ2l45LkYxLo/NoZscU/LDHPaIWRFTcC
X+djmSO9OPMz0m+Of50uUDQlrecPVuQWhg8zdus3GwFI0o0KiItS5tAMLifximV1TZ0rfVCYsPGO
EA1u/JxeJaFY31r9872MjQe3BAyaIk1gu6djIULujQo9ZlyhG3M7CEQKTiEs3A4eOfLren1RlMk+
wtLPJR0LV6iC21n3abfiRmFQkjQF5V3L9GsYBKm/oW1nXqU0k+uQ0+B6QtTuTFQ+l9fCxOmWdeP/
NcVt+qppfrkuI/iXajOnbylh0hsb6dL4dMyhanFNwF2fF/SD10y6tFS7lsSJNZXVt8mTtF1uagIs
ypl3Q9S5bpDuxxGZ6x2Ipinzo3wQJU5lOBatGbu0ic03Vp38XSn6rYz/+SSCQAGyQbqGo0VfGoZa
keJGpc7ULVRj/NLmEy3ki2y46wkxHcWgSI7ZJFS3UlKXhoY8hkdWijNmYSg8fcwpb/JCV5G6adur
oM2CIjU/rYvkEoHZAG+j9gpv4HQCc0NMM6kJIldsJ6/d5H1Ry+spquJ0W6Zy0+yuq/7ZLYDEJUGx
2R2g/lxSF+K0YQzjUsAVF8w2fEzjdrJHuqM4qVrIBymIvNQOe0/ZqkHj/bwu+tJ8sue4v1K5TkH0
YoMPU10IwjBwC9D1AbpoOb6LYUJ0/4UUQteYQ2nOJ85P8UEhtagldOZpdHCRu26tFDnM4KV0K3p7
fjJyjwB7QuYQiMZ7Q+iPUjo/oyvXBJ2yN5Xqxo/L6SnTwoSmcjUJKurkrRvnyfmWBrREevs9XI03
t9hnjQAGUyo7uK0JDMJmH007Dwp6aLIpzLlVS35hv50IW6xU0Kiq0Bl95JoGLkbTSOSlDCE3t9xH
GnpWFOZdZ9R1urq+dBcmFYNMV07MP37x8oYKZ+JoWD5EuXXT+Dkc6QatbEn6m7oT6lYdbGM1p5nY
daGXxkosnNjbHGfAUz7Vl9wzvABiMNpiDiLtDbIIQsHJMaa6lyp6yhqDRUfeoOs3flsC7L0u/MKq
6hCHgZAg8sCqLs5v1YAysm5bOvPgfznEk7xXvW+U7aTk3V/XRV3YfWSP3iG0VMeJy3uNKBU+8Lom
dQOqN1ZBJv4vws5jOXJd27ZfhAga0HXJNPKuVDLVYUgqFR1AbwB+/Rs6vXduxL293dgqKTOZwFpr
zjUHmMkt2f+P0+z/+C3/vb88L1ELrhnIKwb+KFvdNcjUnvz931/K/3jX+KxQFul4EWoZzf7Xu2bo
2xAU6+4QNGJ4VAzAD2S1b+fSuuHr//6r/sdxiYL9Y7lIkGiwJvz3u9aO7Vi0Sg+Hugv85xw3Vn5Z
7ZZN6UOXjw6ZsMWwxQTxb4zg/tTbwiz8f/8LkE3/x+vlGMMeSXH886cgZ/z/jyhadcN6ZjMcbeAA
Tk7F7itPPaxqnwpIK1pOGN3DSu8KFl88TjWY8liTf0roa2IJw0wqx9WE2pJ2WX5UDf4LebmpuBcv
ZQSqaX7NbVO39UUk1kn8bXUtcqjYlQOBIa2IbW/qI4Q4J4frZtsVeM+8IvHW55kEZv95NX0iOogv
5fbz/5f74L8PUannf+7s9NvrDqTRvxt1NOq/QyNnwDuLrdxjLbpqILEaVL2+Wvq6unKiOqwRxOrV
vpmynRHF6V7B8MC1s/kCC65ZtyRFVYu595X1mkPtlyp+YcDiyWsWhCbnbzKxdvW74QeJw+7YyIL8
WsWrVxDHjxVLHfok18l1OQT028in7fYLLGrIzmY313l+0AjjDUCSORl/G+mP9T0UbOFfqCTJGc/x
WrrgfVB2gQaMToKiftFXG5vfRwQMXzMuIKRlcC5GuAPbedZ1zYej+APIW/+RpaJMJ0OiU2vBGh26
MgfkxsDRbf+qvg094rcJDXwdJpp2gEBj14s7PLJdfjdXCbSQYXGnihEPVKmDDnGTvLlL4bCejBW6
3X+R7YmPNSlkbI9mcoY5W6JA1QDtiaTRB+GLJXkNchtNf3oIROWSMeJpl19TVzNsTde2VmNJP5sn
7kXpe7N5CiszN7Qwxb4Q3ahqRxANrLxx2V9DAhYLcNjxOogT2QXbqi5/IPblY1QuPesyUcmY5XGD
fgX4Z1bFZmsyQiniiCO1oelex4gul4kVSc7zy279DWJFRcSoeIwnv1Bf4FYar8i0EGCVD/s21l6M
yu8Ey68uZNXh29t3WTQMo4FpOVlZQDEi4jpeR3cCmTB0I/SLpINBkhJZr5LnOrckO+ulD+P9bIug
bd9nT7sNSdQ8txv3KQSJjaRsuXpOOi+y2R+GJcb6eBZTYieYMnU7BvAVi9lfxrSKdy//nsbWC3iU
83BiVUFY6zpvMezZiS12afZxzYoaZsp7Xya7e7V5vdx/y3Zcil9+Ahn9me1Fow5BkostY76yR2ns
zHl7WLvKOreafDE28xnC7y9K4BhhnXcJ+eUwm6ObruyG8YW6roIUFJcM6iEKLFMJ6T3v3EJcDFah
d6btIK19byVg+RJohQ1jP40aZ8cW0taiHZ1rf/R0n2R7HsBpOrelCCLIqGWcizjdvQYNAHoY+6MQ
t1e97H+DUqBcHfJywvmTup11OnnCFtTGXTq5YrduWjt7u73jqhTk4rPXTn605/0gUlMif7Aip7aL
i+YjGEYDZysqHACeIVX2FLOuY/OkTvcZW8yScsAGy5eu4cIRnO6BkVuyH7fFNF1FEFTlfNd0TqDG
y3FWZb+cR8OeMLHVdCRReOj9MA9uWr8O9UKMEdiX8nLmtK7xRbsJ23gwZsYg86SA9ZFVyxb33uVO
0He//YYYZ5flqW38oUk4Q5Joc3+PeYddiQodikD9o0OCrGaD0JhrgPT75B37YpdbuiV2cY/TZDFJ
HhKx1eODrkkgvRhIEgFc4+q5a2pie70t+RtrD63jNNdwCmeOlOjadZrJ+RNV3tQ964hMAJx+GJQw
G7LD2v31yE/OU2+lWsg2U63rtROSMPhs6c6XF2fuRnVWqgi9a4oQvLIOEd2f0Qw+AsSXJYE739V5
I+2aNAfS192UlYriNsy98p54d33yVNLco6X16Dw6SqbgOa4C3RyZOY1AnZCfu/I+7NeNleHeB1H8
5vmT7b94TZX/Nof1hGOXBaTkzJ+F8EDONXnps2mVf8Zi7ajrybZ5cADbu8isqRNvePMXLxYO1Bo9
9DciaBL15DUV7EiXGzh/GGRl7A3nXf+2S6aK0NKSIf+K9irWj3Uj4uhxHpw9ecP/M3SnqRNVRMxx
v9oztaud0xVSr5XHQej8u2PJc3zAqlrpk4HulHzyyHY8c0RUD9XjGHpt+zfJZR2yazjyPkDWWUf/
u5IrtWIqutHjqeYZccxjI03QvmpVN/Wv1u7DflXitYVAIg1B6y95Ec9OeyG3KZyikxOMhXEvDM0e
CfM7KdrjvzW2m/MNemxogXfPRL6LbJohfn16ozGAN8u2NeF+YCtjnWBIzV1RmDRJygryE5DGHyfq
WPoD6IHQEnn+HS3acVTaxcPEoi7EuTn5GGTt9C9RJTV4KiJzlq0E0JLsoZc1nfWhQBC6rueWgzQ2
4zmOV8VCOpi+4bYSAXkKmGMWmcad4TzH7jAt7+SZhyzchYbQZ48EfjdrcF/gq3Q76NiB6SqsRE5T
yfjFFIilL/km9N+i7euYkaVaG2bevfviCuZ1mc+z6GfRUIz6a1r2+AlTFwCchHxz8xi2m7ko+H7l
N03pA4rl9BneYhexF6TK2rxPGHmeFAn7f+HFzvqiBwn62G9b+MguajH/51p4L2J2fdlCnMKrFqLE
8otKASZXUAaJPg878RpnUnFymHJRDpzW75IxuNgnAvZTLL76pXMjPiy7CwLsrfPDnMhLB9o68QcZ
5juyCYJBqfpUA9y9cQLHksmv1f5RCe7vy372BglHe9ougN7N+jiCqD+FsXXlSTptcabzIZSit00P
sgUvUHno4QA5GZg7ANMIF8t543p79/FfqmzIuWOyoFn5UCqryCRacbLOmR23pbmcIA1ZuB4xzjRq
kqQgu8hsZOqDHjFXBQEmNq1rqIGNHmdDtswWgysVXEMpTF7pZUvnNfg83AUm6eh2oTj4xjMuxrqi
fOK4814nv2vX1LPJ9FvWUfE7KEz+r2Rp/RH4mTa8I0KAga06DDhONDp8H7o62dIknihWSR/qw5s+
16Z57Lq9nc6enOr+0nTs5ZwWf/bM74Yl9+Egh0hUaR1MUM+ajkcznBItj7mNnS6r+Zn7n8+Bcbgl
ez2b89wDFu0RRXaQO7UIXkSruUTqSENtahfvI9kCDVmCWIwDbmaoKGzizP65EvvAQvte1X86Ppoq
qzYlTn41EV8FPQPjUhD0Ld473XgZHZU+1VLxn8yAqcGLBhRa6tdu8TKS1Z5fyAKCbRpRqWC7qOOk
yxIAjfeNguF2ijwY9mkyLeF88uH2sI6U7E2SdoA7GDWtuHlTEbglMEJCGoIjBMD+aYsmHfzSTVGD
ygwFQDBtIngeTTkYcxtEoN0OfeEnRdYWW+QeOj7P/g6Kn3cBUEszCPQVGfHaCEl1GcF8SH22gdZ0
jmYOs2mvpDq1ehX3Hgau7tPtYBOImDMzHUKwJBAiB/5Zv4mS5rhS/apLaPJBgTu8ja4TVUfyHCvO
cEr3pG2+G2ht23dIhM6bVj33SV1WFQz3KUnG07wXDq/FhQ1BtQTquN0QsK5yMwYvXmCn+KrN8f5n
pb8WT3tUtE7a47a/NmtOcbluG0XeuveJdwg7WZiMEB/IwzH4kwc7eN6fSSblTaU6LdPZ8YuZwzCp
q6zNVw7GbXfl79Fz7B/RNXmSilVW7pO3AGtKA6wN+q0ZB+CXh2aal/aOryWIVjzw3HxhXjnioaSu
fd4XIaH9dV513bnBkmQdIeAwsJquAb9ZlLF/wUcVrKd9KUFH19QPTysrJvUxN9WcpwUqcXlRbWII
Tw32nAaoUwygKp9zBsS7yHX5A31w3+QmfkxQbHDWJyag0zHxV7ymuSnz8+6tDlk3QVHos6Ce7gEg
+cDY4qipMpB5nF1owlBp0421SH0xsuP6wCTOUwdEpNW9HKLZZStM0LPw/QorsZ5xKZn6opXx2F9T
q9C1NXws9QVDBv4dp15gyk1GwjRjaaV8RVjX3567F3/Lvtv+kgVTfmxFo27aAAcgbgrRP+z10jy3
uQA56PBAvYGLdaaz0/jt89gIhzNTwzA6RSZUFAVOnohDQEHhn0PXuM2lr/T0nFcU33tGv6/hQc+t
/zSyV2ePbB31oBDrkLtAcGtleGkJssqVjCuKwZYGdYUI9+BbwI/pzgJTcsKX74wnEY2R+V23Sdxc
zrKhHJ5XJzruauUeSqeqBWDXJ7qo0lCI8r0u2GtPWfpz9HMNUng6rHrI/TNHcXcboViz1uvvYZdG
SxKmcq+JDsBSkfxzRs/8c2aR/JtkQGe7QpC12eIsAdJsPHGfYapTVSpd7R3zgPYcv8tPdqRx9fCx
bRvbLUXpa5igye5/sfVHDzQnMG/2WYy/4zzqPjVsYf/KZy39jGYaQxcO43EgBoSZ8IltFQjMdZDj
vyhhmr2sXb7yden24k/Y9ttduMv8I5mteFx8b3lMRLI1AJZGH5PmDO4xjX4gH8eqrofTJvVUHRMX
hFsKVdDeboMyDhzLzXxGpJNC4hF2/qr9odPkywAMPQACjc7KYUOGwU2xf0wO1GhuzriFh91M/ue2
SfjeibXdR8/hsR+jJa5vvdpz/rHLv92tAvbbyR+m8GMtVP1cQvJRrDGq6WoJC0qkAHllTS1uifVC
YbyFcbdV+p8ZHPEJk6j2ON+s/VV1M4kwU7er8r6uBol2qtf221XTaLPNJk1ztEIqJgVGLddCmx6S
ZGuHf0Uo8z/W74vHhSv8IVTl/F7OAWS5lXftKxrm8drowaXWb/nMU7w+xs1UI/5Doit/VnXlxBDR
kVYZVNRyuUtG2nCoXc1MV2XLnzYhDqoH19MGUIdTAQW0LvFGp3Wy6wKRtgqiM54P9z2cmyBMWcMX
hAoEfN09Vi0jBlX08AfDKvuYyshEdKUI7zH6k7DJcYOdGfFNNt3VjvArTxv05v3oDTOGkVnO8zmq
ea/Jv9QQt7rFA0S1TBEPWb5KeZ8PcfnCHFQ9b97CHIjGb4El1ScDtD5CGMD9hbF5AiAffANcUbcQ
caBc0ncA5ExiipjTaHQMuBzKIZJH7haX7hCp+WRMkjxzp3fVYQ2q9roOnXW+HDsV/ulWX9yaWuzB
yY3LEg5rsi9XUTEmTyXkShCXU8NewQQFPc9sOQzH2DVRczG4soWVJXv5Fw4QKM65zdW13EcgY9vS
z9kYTGGb5Z4VW2r5ZM4atXU7rWu5vyGrWnPDaRFouLGNB98mnje4wz3IFKcvaO5yXjzvjk3sG2M/
/zlo/OJXM7Lcm1Yz06W0ENQAB6+xzj9V1fqaFb+fI5zpVXga16qPMjZn5odotis5vjjEeAP2LcwI
3XXuSWDzDYLTHrbpGotwOBaU7cEPHwqw6LrxMhMWH0ih1FsUpXyf5ReaZv7b6eX0KrHQ/0GjsNeF
WmqsgaVKXsF4dX+ZBKqHcen1Zx3s/mXHyxwzxDfaX4NmREwGPn9caFuSX/rtpGJ+L/z0gxGgOI8Q
ZlcvdYFk8s5yZjAH8YLpSZEkQrPvYY3g9IyGB2DIzZaS6Vu7uHRE8Ge1U3AbhfX4oapGvvqRkCUx
HWr+hGcDHsYo5p/ZpLuQWLigVl46LlP8kRcbRfJSJsXNHgxmTC1v4m2+NE7FOpVZbogUpUhx3MU9
2DxS4JhJIwihGXXVuwjKCkJ7KPm7wa/BDx3c7iz7Ooczuo6GFohVUpr/veqGc67FdgsXfVeUaoGB
Q1l6UZFNZRcvR6omkIpy2us3rPn5g7eEMNE0/dEOGPCnakNx7S7akJTCdO3DqMsKnyX9q3i04wcR
bPIZjK7k7BZ7+9i1c/waFL5rL5OmaJ77ue6+ZmzVt2xGdPZUhVVi0o7kizd6dpiSHjcwC//V4D6p
teUKyEsyLjliw+jRtE70uvg9rRzOYflSrqDSsq2zbPqEY2PU1ezU/rUii5UrrIWzePBbV7xVcUdk
HD1DTkMaS3KkJqqWG72385T2Ug1rylc8/BRiU8WxHDZ14UPP4poqmua+9eknmAOhop/VkIMo3glH
OOcicS/jqYm+Cy3bK5zsVDFqpcRw59g8M1mOYG62eb5lJhZxeYiDHiu7YiBGriW78rcV4tPXpuYE
ZuvceacgXKno27newZCP4/TuDFvyEGKvw/XeEkOSNoFWY5aQCHmNsNmB7R4B/ZLiM/dZP7eeOlXT
Su0FOHfw09kv9C/4StGWASP2d/hGrrmRcWETrsK5eoprO0Sp7ucqOvnx4p74jPudyo31Zu1N4h0L
FSvuLLp70yFQwXSj2IjbLhokqudIbGN5BZmHy7GkrC5TziJxkZSOWc9O0UfRYQxiNtODgkNGMiy7
yl2130+zGpLjbsrm2rZ2DGjAAuunibATGMeQW60FEV4d1DK2F1WEUARlKijfgrzfP4bEOMOBz7C5
WczsuYdkm3i4VZPr11k0/WeilYTDR4Xyhchgb+tom8sDPXN7Nxsr1IND/MJcPCU9Q+CD6fx5tGm+
VOO768MvSzkB5HInc68ID3EbD/az2YUzpW0z8y0Q8cyn4FCq0xlOfuOf1yqJWGuuxuQrDKqxPQ7j
tG/vW764v2KExAu7OiVfnH0Fda+35EsvnSpPsdu2L+Soy9elE/WYbb7Q707FrZs6dNy/d1EnJW1I
0p3cMeQpTcJlU0cxLUl8NEveVxcjs+4p9Vrp7jeFSqhZgNP3v0I5MV50jUcagM8AWx0qYFcmJfO2
M8c4rruGMYevfzWGsASS1PdWpGYszfssa8pQL3Lb6KgVf8yhWwd+tYmHaDo4uzW3FM8DvaxVdsg0
E73qyEa+xo6DJvQh7BrGxZfaf0YK1hmGx7gWcXz0Yuwu2bYNdsv2KmiZTMEYdDJhDXwtpnNjn3Uo
3P88Gzn/ARLryrsIkq3/M+QL2ad5tAw/pLudtsZG/sKkB1xZfzVJTyiCQn3ARywBcByNY1/qrN33
4GGpt+ZmdcTG3gaQ7Sor9jCkvzIjmfLlOPfbyfOoMbDfFD6tZa9HBuMs9D3V4+I5/O9rd+f6NXWb
rXdHA7XtrMyAhoaPWuEhSI1deiZujY7uSMTzo3Tuw+UvniKzpAxDnP6AnbXtD3oUJQOrPikeVksY
TsqgpHHOK77Z7RAYslazQCdQWQcmEbcqz6enRNK9Z7PtWvfn+IbZbOTCMY0+z49XVNOpyN312dtl
ct9rM5szFv36YWoL1zsE5EI8zglpjsRuQ+bL2nDzkKvccqEScCaYdaclYWT0osu62A97Xaxu1nVt
td82sqFVC7gGdRqzPGSO/S4I1RRq39R1Ncbuxdj385r2eDieS56qGS+RiqGos5ldcBhXfKEq9iWK
1HRTQyMaBsV5Kfx4P5Ai3CNl5vVcpDHZ4HkWLrn5kK2anXNJl3rJTNW/76It/Ff6CShIvRUzyG8e
oCgNlNqdU7MXzQ6N2Fuft0BokbpuZSfyMKSKEGGqSGe97rF926E2JsaC4e8Ya++xwjZ3G7FqQYYY
vA1U+1t8i0g0/s4xFzsYABiFpNW47Uz93BkhoNqGHe9cPmG3dCvuJgX391OU1c5QUibNc44rAUh0
JBKbCfqDh8TUVE6h54+AFB1I5WloVXOZ+x5Widkgy6QBK1XtIaJyHbMFjU/zSe4dDYCRwZgFdS9/
JaNLX+2y+fiE5OMywhjchUJoWZp0bmBW8y2Y+4elouSFaD80l7opqTHWQqzDYd3K9dPLraOo9zZA
fLAo3UtvzsXzCNn8EdvvrtNgzhMmrE47jkeN2ne7dwEDsLII5t//ERkA7yb9t7eM5l6AJn8ReTeo
YzIO9Tckd67TfjX752bFeO/btvweOmI7aA78/L63bcgRlHfey6ok6bor06eLyOu8rxzU3ysvlWcM
XXRfDotpxz9RKxjM7/tKytYSl4o1ZOJbSFOrgyP3nLxHQZueaFWhnvtFYN+wLIg/LcoEF1lSmilV
iyvqW+JL0ZOKeVh/9TYu7TnydygIvReN36NDTgvVevgtyJB0MprR+M7ztppJ72im38JoKutyXpxb
Vf+cNKYs88eW63POttldrxFH2LjF7RuJNK8mN7w1wS5DpBmtHo1rqXf5le29Z0RI2uHKfRdHK4fV
yGLi0xC39XA95ZFnEJj0GhyKSDGmJO869i6WQRKPFZCqEhxmt7X/eId+DitKzSbrGae+uFvJsLRZ
6LbSQDL2KLbQBhdcgi5zbZ0jhHu77h6bn3SBU9J69oZjz4dESu6QTcNYdP9yoaXMWlMOtMKr3z3V
Jpm2DL28mk6JbAl6AWDpPsI7rp0sxKn1MFH+jxwHcYn4xPLGwja8cUieLwsTAI3W/Zo2nHWsJK1V
ZC8lu3nfcVDXMtXuInXGQ2Lf1qUWz4VbjxVS8Dh+tE3OtHYlwr+B7Lj2DyHJqF8jN889k2b3geDg
znsYcKbkjOx0A4njRyE2deuOrzmTP+dc+3Z50I476es8nPc9Hfh6hSfWAtH/avETX23QyI96mqjl
/bhKKtw9wBQy3LzlZ9swm2VVc6ShFWPTIBP1TfngsQG7HMd5HY9FPiHxG9n4vL/Wo6gYlRM+Auls
SPvfC2qFzvO6T6dBmD62E0dxZmvDExt3TvRv9h37BJx1na77OOTKsWy8uFm0BuaDOXgkswkn8jkk
BxfcuMRD/nPNmR6pqfMp/7qCuR3RM16eMdbd32qzuu+2UbGbrh7UbBbdu+8w2hg8E9lN1itM1+F1
UdEaYSTQaPhBEQ2XehL8y2DsB0paGakgG5o4+IfuEaB24CL4EYs1e1atnGizSHh3vpidMBZvOdTW
rEE+9G7sqJ3fSkiEf1HsQQUhG5WfOXKOGB+VzH8P5Md1T83m20+DEfmdFwSwhWZDtcfI1kmYyWGd
5vNGCP8VAx9nSzseoV9USy1WMj8XcGvjXfhngK3+uxO01QsW2fLPwmz2nYRPtzyjU+uXoa6C73Hv
SpNS9DjM/NHmPvtukLcmiYdtPAZr4n7hHu/31MtrFv+hbcjm0mnU9toCkgquvBIM8GHGDcKDTHLz
P76PZmB6OKATV6uylHg4b4Zj2IiyP05jJa8nEiaQm0wrv3NfMwlwuzg/lOMWbqeo2vEWVkvgCDqG
TkzFbQHymNeMMiAyw/NqT92y+CrTfHZXrds5aMksYX43/TY/9u1OUSvyKQ8yy7jaPwZtYOqsd5Tv
XO+5GnP41UPwLjyDItQWsTefahrYp6gRbp8lgRD2shpL7xkoDGkAjltSG0QduS3d7DKdKX7qgLTI
8/5etX6vONy39pcYkce4pWtSiXe3jx6dKVyL0yZm/SfqqY6yqmVYnSpRBNxnnuqf58EEf3HPM59p
m6WL0nFmG0a+SdIL3VvfWm+/aUZZCTCrOdOmtQiiewzdfXOIuYf3QznHA4eSCBbW6lYSIU4FLBd1
ztUQ1dcexweT53KY3aNMxuq5bgrLuCfYRHXs8CWxvgWB/AnIQbhnnl3wE7vN3rz4Dp1DqsmwKPjx
cT+ErbfPKVckGsfCTfM9kd8rDyg+7lW46bxh9y0Jr8ImFoaB/mZ+lbyVL/2+s9hs6qQCT91w9mVr
6ZWkHbfd0J8YCRUPE6RnzR5L6L4Ip1xe2Wrh69cuOQYUq3szHUoZTzIrRI8VQ+axdznVfP8+8Alw
QMqoRejyfA7bhjKLL2frjX3qVowYCDRhvZ2sxIkmtgqHGUyQdv2zmslv4jaI8qM0NBGpbGxyatdZ
1DcBAa5hGhvHVGmxkkaUqZaB6kVsw+C7D4byteVIKXkTouWycymJDjEeKPm0N2q5sdLpqhuqs/Bm
652oPQdru1ZZEGhMNVQOTGtcd3XHA7gYwQBmL3h4yiDo3le78EIGvyoeNU3Xq6EnYA9GdIQa7HGf
/27iordsUe4RNiCujvqI1Dte9z1lykkzU28y1dtxYWXWH+/cZeu+hBJBdQ0qPrhg43r5CleWuhyv
XIY7RvdoXjPLkJZDaQj/Jauu/lq01W/F9PVF9iHWibwnxSfzm4LqbR4ozQ/V2sv7GbsHDjE0WLKT
VmuQHFbZsBVBJjlBm9v4EdUdh+BSMi3nJpmjMaubauKj2CIe/Rn4uEzbcpIvCdajjxLA+YszRPGS
aq81Hy351O6hLlfxSD2xv8z1wB8fxfq3lMv40pjOSVLOardmUQjfCc4xOVK02KKv2CcP253ebZ/m
tCL0hVEDcfKMufpojFN3MfIjcGf5m1Wk5VEKGtR0itfpy3OKlnqEJqg/5Mial5oXSEmXL/51RUka
Zorw1Q7PCpHZBHz6pOCuPSYLvvq6P3MXlp+R3IKZZGu7+2Q7DVV4kDhhqkPOG+hmeIIjvqs5z0FW
eX6FiZmcMPTzHsNW+nMmsx/DByzTEcLUTRsz7kSRa/oX4m3U38asY8fewa7uW0XlebRQqpG1kHf1
IalXaU6mRtYeTKiHzEaN5JXlbEoe95wLBm08Nn/6xmk+aAjY3a602J891zpLGothe5aFrZ88u0II
8dwNFY7ro+sz/Boo0yqeu/t1zoc7LT3/99jS6T8ydvJlNuC8+mPxub4XndW/prChxMYPXuMJq3L/
pQxsx9a9rfw7gcxdXnRtMXyUa/fjQKQHadKN6Lb5vDhtI9J1SbgvhF1q5CTExOcwxNRSl3h+021o
5++VbY8/IS1oQb3h8/30KRIKJpDubtMyNhLvVdIsYeaVU/BYRXtA/6RJoU6XxXMfjb+ZRw2brGdc
KesPXHQ0HnZe/xowNDotp58nd5pk1V3sfdO+dYjAPMSJMlUmGAY4KXpBCfxcMXojz7Mpb0tWCqJs
lN7I3bvxQ6ehlEsJNqJkIK4cYdWF1Dlmoakw82Mx5dgq6h+rfSrlVlo8aIt4ox9X937AeJt3uxb3
/TgXDyzuEJKbu6289NyZue/4Y0viSxYEBEE23RIfIgZpLwwS+3enIJjjGDmKWew6Vu4dPsk2zNgu
YVhFjxaiRNduZDPOVgwblFvtI7x7mjox+HzI5Yx8fOCxZ5elwKX3Jkq/Nwe/tM7FJpDcObcL8xH3
Qf4cULnwPoVi+XT9HWWfpM4KBowbWJpzsZUvbl4F+RXRq9t9O5AMc+Lx5zDDjsf92AUYuVFd16Gg
WvdHZky6D7kebDfeCMl5kkZzMTeHWclhB6du83sv8dan1Yvnz1XOcrxwSee4bhXyO9ValyNFyuCD
2d3GkReNxUXns0nP/LXqzs424OYxUvTXvNQJO0PklWVmMe5+V+GGpUXkhswmR4f/elmq8CjGtf34
ORLozNA5AB9QPVxGudHEF6KRvg/x5rLxUPpFy60kYkYyzCXu1Mh6AZaYML/bIwXQb2f4hv+g3Lv1
kORd0VMGyepqD1qm1n2OH5+hBY6P0yBsc9ckHRemHvTm8fiM/lUToDORbeN0ir4pbJ6c2dRfW7dH
f0o84JgwS995nfaBRihQpOtIU+KwKTyH5cJicXJK8XD1X3kK6xvs+F8mn/4fZ+fVHDd2ruu/ssv3
8EYOu7Z9AaADKWZREskbFCVxkHPGrz8POONz2OiuxuHYVa4ZKyyuhRW+8IakdJSsIMIzQmJyYzJl
lB+zRNxHcgGGaZhobHJJR2WwiUzCdLsTyD7tiBYdACOrly8A4gTmBkU7aN96JiivGQA4biiFpzfK
OnEf1CVHgmK/dVfLhXJXUHXOXK9X+udS5qVk86n9TznDC8gG+KR/6WrwXnZm5eH3fqRFRh2q165h
PvfscACVwaYFzFehAVWoZPBGTOdCryTxkg9Xgc+IB+ExtgYf8NoMOsw1rKp2XdmFXLJe9lxBj33q
lTq/ycRwUPZRUojbTBgadceFWsaO0eRNoIKUoAyIKRA1hKS7jDN6ntLcPQRHZ9ow8JVuP1haSo8h
DfXaqQSZAi8OLZAdkMynpd0pMeeJj+BVYJcaTafZ0ZnXONuLCXVTSuLXsNioGGRDrBs4A1VgcilF
UKHgrQiaTVcYibLFgYYydtQq1VMeyf0b9KtAR3mLLrMbNWP5FR6tkFwB7g2/RNwWqWP0cyZFX5kf
AohM6NsG8dYTeqPCFzjetK6NqY9e1UDt3+jrMWoV17HlUqtKzNtKTSkCY3A4kQOgc0unNTO16gfE
u0L7Emh5+A2gQdMQZHVFC0wmFMCJDFCQYqcqQF3tfcpo9RVE4fq6A1zeOiYlrmmPQWIRBrf0Vwf5
EVTF9JNgqwMDPxiqV39v/Bg6yKZCasu4EGjfv6Lm3T8NvjK0O/rwZu5aZMLgKloBFUhyagravjEJ
zxbSZ8hzmbp1E7SxFYAAC0wC6jz/WtO6B0wlhuJPAUhE5k5hrHkbACEWcCjS0dRVa3BBdLfnA6C2
I6KEcmZ2pWNWQq0TVRugy+juWY9NXpr3U6v0Ig3KiWnCvS53oGv766mrJ0puEzeDSzOkffABSrf0
hKS4pI5pxt/DnNaU2+Z5heYOyD8CyzgdqQ/XGldOJcUk+iZgEAmYWNM0YFGEIKatILBt6Nki1xgX
k+HtS+rJIfJHBLVOLsq0CWm7ZfoWva/C30RIpplbqvUxb5Mi045TgY6j0lThTuFkVSfTqFIE/ysB
Y99tAmihl4jGSFRVxEwQSIhrtm8/iGgZlFE6enY8cr3TO6TIc4H6Nwk0IBMDPNcUSa9aLMcQhzPk
MlFV7eLBTZVO/R1MGXegEGJHYwtKSl3WisD92i2X9UOVlMk3wIhKsSGTH753fpAGFwLBNv2MsFDu
DV9GSWuQCnZko2eNRKdQkq57AprXMurMr8gCWwCOsEnyNok1wSGdFLm5qcxQfgly2dDcKBrEi0nz
8+K2svLqvh8zTQSvYYJaz+dwPvWUuHJUsQUJRhQuQLnO9PpHFiTkthHyn1zyADc9l2q4es91QN8I
lhkwXCVLBAHAm9DecU1NnaNEMbjGIhKabV++vwNqY3V2LubNNVcjvWGwQ94T7ItkP6raOLiAHGgJ
Au0pn0cYcrVbAnIrL7FpEf/wh8xUdqJAXc+hNCDxlIh6NLpcLoK5kXqFlBOB8eZ36st1TxAd+9/R
0u3ux6DqeGEK3X8NynD6Q/Lolmzjyop/WjzS1UbnYNF9KCOzRGomMsCCjoSZDjueBrcaCJwbmAsE
e6Tb8S/q8tlrXhhhb0tIwH+nc0tdpq+b8TrPe+sV7hUIHrrEWknlf4qAKSuC+TuJ0ulnSD7FrKQE
HFubGp3qRGGkNXMLT+scMTSSlxANVyyCpAkhAZXqHJ3OcOZx1J0FQDTLpxTAiSjy8X1adZd1P8qN
LRoy2HoksYQAZFHkVxuzsIBa87bgqWT66uQ7NGHLG/zOxNE1RF280vwMU4FQ6pN8R8wY/yhzbmWC
OOBGrVxw9QNyTH8BMY3uYO82YAtDORU2oMC9u4b7KXAI7SVSszBvv8rgw78V9GseNcwoX1Vex6s0
T5SHKFHU7L6M+hZJHSvsxr1sdsPXOqhr5E6nSkHup0gabzfmSvTQFkpNtakfIaqM4kSFkdgFcdRJ
NmNzQ2Yk6JtQzUkRh7rUK1duODUbvwkH7kerr7KLTB3kFtJxr5oW9VSN+0FTGn45gMLzqwinQnBQ
NcvRaoikMfpp5oAldpDUOu+6I68BxIWL/MMAVu5NJR3gU0tij5GTT33dUwMgZCOoFyANjZj87KvB
e/SI7n8j/jSXVsehV7kIiAE30G+UZzggoDtSKEHPZTjwkFeNZO3KpI/prMIKSvcDmM4H8pMCX+NI
roHMaxCCemkqJadOoD7asSwnCagSCiOu50GNIY40jDvq0USbGkyAL1EF5M4NMbQ0aRi0PE8AapTv
8liGPwcTNK+TJAZRLizHqnRK0fTuskgFW5T3MUEurdYg3uZKqn8VUhnwTgtt764WpGZyStNroVya
OgimwhDzRzk0qhegZpOwHYyx2gVQgyfX9Evvki2lJpu4SolME0HJ7iWzMR9wVsyfTaXUhG0HkOCt
lcLhZxfQbqLIEqk39STED/XYs049++G1oLk+kG/25UUF6arbSOi8Nw4/l/ioTlaxH4TIAxBD8fR3
HYf+81j40UvajMq3lKT3d1sOaUg7lj1ny0oqjLYPLptikoZSh12Dg/+RJHRnpDj1qOGm3URD3jCL
HVj7UnbIkfyc15A+HCEz4Hy7VVBJ2/hVY9w0kSYMXOCJpFEFjKKnqojDR8uLrTsaiNRees+bhLnU
NeS2qQuQXIZQJQkYue9eCSVIQGTwljYWrnxHKFbeTz2gaLGtrTJS3RFUhAXiqxkv1UlPkb4Q53cn
Essk3KhdQIE2AduhbKTUNG7nDFTjqmmnizqv/crxWkx1XBSc5Ku6m9RvfszdZiOkGWJPRLKyNauC
IAfp5uqPHlWYq7BMG9ntKpHOeWjCL7CRMBo6R2tKP7G7aRSe0Krjyw8jguhmOEmPymCg11KCwJT5
fgRudh/nMhScOLPum9ibNJu0PSCU8CSJYyLKwrc+VKZvXti1EtDwueKMN0L7qka1UjpTT0XGmfCf
8GYdw5HWG9Wju5SvKgCkJcG2R8WQriGOVTem5QM9NqSUeN9Xkd126Rj1A/c/jXq5Hmn6TkPce1sg
o6q/T6TauheyAJULy6J3/0XpevoaNMZr12vGsYZsQQRwIUeqJdh1g8Fyk1UCGWpDA35DCptFEBKj
PL+XRwmAAOixGjqNx3aiTdK1m3IIxsKtxEFSHXOCGu0MYtu+dkov9Ju+raRoawVWzEkLLJ34Cyjq
BJDO9yNXojgY/h58SjSbdhKkzklzePiEa2MM+MIq5fAS9TErve670LzTwjgpXaWbEghbOWi7W8g/
tLdbGAssRqmkv6U4k+rtGEze4I4DxautHxAuuxKrWLkTVzsRR0S/ioVNCkGiPiR7D2FpEGGUGF8I
QD47QpORI/yWZAMu6yEMkIe8GVG0KTEBuMYOoXkCPavSjsxr/brU6EA7yjQWgIzNIkIfUfUkMLjc
Z6TscvTQSJFO0ExNFUxeD0DbTWAS/c69YvyWJ1J0q4JPF2foIFVk6rIG6Wle/GF6HSkhFV6qhtQR
icMijdZNYyTiC3Fg3zgkLhmBaVeZt1KhlNLOU83pxRd68Rr5kE78Aq1M+d1rkjKXaRKAmmh3+BeU
iIOJTqmY3UIzUCTQ/Eob0HDH3sABDsSJMoZIvA+wPIidXBX5YJ0oao9tXdFgLludRm8s1tbFKPhN
v+v53l8n3vVhr1LjuIiqgE640lFNQmusvQIawduZg0O5IWbgEUnEOu/sqaa0sTPDsgJ+YQW5/5i2
Fm0nAPYyyKksNu/1NAcWyyPk35YJmGK7Y5V/gFXvbuf0D1COmMAME4S8voMx6f2KC2rJTqcM5B3q
YCYARjBUebYCFNZsvwhGA6RWQhEjjdC53czygr8Sym7owspF8BioWUM+LFrlM/xxPaHcliW/fKms
wEN4McUly6IgDzo9Kx6lHCwANy1IDFVD8dgOa5zKXU7x+GKN+tQR3SugQnqKthp4HIJJENNq8qCG
sBoc+lH6T82sjHteplrZ5p5Px5utW23Exq8I/KtCKZz5dh63ckTJZxMNDQVtzZyASAZmejujUUc3
GMrhmngmq/W9T2973AQoFJRIvJXCdd3xlu7jPFcuTColSLEiL09inw+FdFtDC/xdeeJ0q4dm0tg9
EIt2r+aTGX4xizCTKM/7jXE1NXpSfCdDEL4LFmVRmkCFCDpfj4h3m76QnpNsoqImEddHvyw/6gSb
RAyEoidBmdoVJZjxHwbGpRYNFyvTuBgUimSgbH1K8MB/wvEb2NIOhw0L4tJWKWDy2Hk74hl7nu28
FFiCzI3YJ9INsLFkFS2+Q6pzIo2aVQL7oR2syi8YxXp2G5ftzoj74U4QktnCwPP5XE3rJnEr7c4P
v6R7z8Nj2woZ30Q6Vl86tsBgrRpAK6kN8YrEKAHI3O5FMIIK3M7ilg6FZU+a6n+phgRQ8PnBpSXP
+310WRTpOcI018UFz1uVCqIr2sd2nHQRorwNvY+WTnMF12uTNL2GRpg57rKMXFvufYDXI8k9aA3L
9nOVu5EGoxuDLHGooJorP93JHw4nQRkJAQlV6IUmRDlwE7YqCWmW+hQ7Yav5QCkSaoFxneu5u7IW
Mh/6g0oxdlVEiNggczAQflWl+dc/yHhkInVOmpiZHXuEHJtK8rhIUjwTNzG5VgjAi9qiD0cdJEFI
nglbdhNn4G6I7Sj9l3rzdP4nWopT/PkDWWwLVE1leWnEUvRq1tPnzriHNfOnGhoKEDkoU4YdDtrw
0yPEWBGHOLUZDZoCuoZZ5Kz8sVgCME95XNOLhxIo3+lATQh7JfC4jThcgKCzdkUGfztX9BXbh+OB
VR20sT7vQ3rb1mLtR12ALFIUkAEzsZ/FTcfrkR7aFzASCvjtsnFLsywfLC3xt+cX+XiTHY68mLKZ
w38EfUOzEQU+CF8UosPiW6pWcndBTYrG+vnxlnIVHHRdQ45GE1HhRrB2/nk+7LJ61HIpVLlucEYS
L33wrTy5Rb6iuXO8dRgFh0C2DawM/ulwFIYOFatkLyu91FxqM/zNTKVLGvP9VwPM9cq+ObWIKG7P
kmA0BZF/OhwOQ1XPSgV2atXwjjWUih0qkD8g2Ej7zy8f17Uq4mOK5O/yuuyxSVBpbVI6Rwiid6J+
bEynMOouW9kXp1bQxIFdhPwOK2EpAAVvrKqGkKfIK+XygiAJ4hdc5dABTQoFuqKOvKJ5tjbiQidJ
IrUv05brrgiE/pc3UmGzmmguYVZBfIcq5JoO1MkBVWAgzJDzbi5evt4ARRsHTLGhfw+APainS8Qt
Wqj+vXYD0qJdERM8tffxOkJPS0I8FOHZw20StnpP8MKAU2mUAKwbC6DTUP6NL2ehrIsRBMglbpPD
UfS80vzRZBTF86njdVZw0WcoLTiD7xvCpk2IaVYO9fxMHj4d4KtlLmqk3eZjN6/0h0ON4okfZfOu
9ORYGgBOx3W0A4JulVsYLsgHQDiEVhNIbWRtzh+Ik0MrBodBZ0FVbTF0brUJ0TfsZ0o/0suchjZU
152I370362x2ZBaa7vunB0WMiq3DttGQhVxsVQ/A+tBgXUXFvxOfoAnFdCFiL7xlD0k/iXcAafZQ
EL2V0z9PZrHOiMDS78ZBgattKUnVyWEemCX3TO215rMM9TsiXpG6PRZp7daHob2yuid27BwUYgij
SDyIR7d1bzWg/BI6awBUXQ2BzW0rKJ80SSfyUHkJGAiHeawJlzt28sxJ0cD92shEQNKVDG9Xj5TT
lTTalolnUmRS1J2qgGFd2bgnLm6Dmc3Dc3lDkj7cuBXcdwOqKfOLi+GybFrDAbmnActX2xWdphMb
FUtABTsRxEzRMl088WUiylOvpewZSICuUIExG7QKBm5IV+m+AK/8FEvWmvXEiQlaszA85kEaHs5L
kwSY08ghdyxtyAl0xQpcEhwXb+eL0BXOH4oTe8WadWix2MDzBgOrw7WMYJ9TTmKCHspArtUAaOpL
bU0G7ngUZLuQS0KEyuIdXPqqiZ2JhUeJK4uAksBt3McA+4KoW4nHTowyS+bxX65QhKgWeUELcSXN
NItn1gAsWkiZBmwn+KzwsYkhCPECytg8CPgszB/vw7U5iEE3kGngVgl6JL2tUNnJ3bwSmmDl3jgx
He47CSl7kSsSx6rDgWgzqX6mYSAx9eijhqlcOSAXV5R6jy+nWY8SdU+ERAxT1RaXogxjox8yapyy
qMWX3GHhuAlrQCHFAP1/A9W6GJ8/u+WQ5kVIGZcICGfM7XBetLdbw6AAQgdfqGmf4boJFDCZPGH7
NwbCEhJQPJ+LvXc4ECb1eI0kRMmKUpAaBWaxLcZhcM+PcmIFcXAh4hJ5yvC7XEynzeGx5lHJW9YZ
tQM/B6khY6jBWMb0bcD+P50f78S2YDx9NpbkMcHn4HBWuS57XTzb8QhA0GwwHNK25vbdfHoUJHmo
hmkK95BoLuIRSu6x0BQEB3TZzHtEKNCJgBywOz/K/LMePo2cH+5xXkYkt4l8Dufi6QFqU7OWpoKb
HUBtRFkgzfRfCVzLKwinnaNW4cyniTp/xUvk+GbHHoKAfO6w8IIt3dDjGiKHOMCIafu628eRNhe3
wEy9JAL9witBJn2/I2QokpX9cuL7mehSI6vLfStrS21sfCejQEZg0O6CRriJNDW166LoV6LWeW8v
Vxa3JDqqnDN0jxdvZF4M8OpNAFlWYmY7OIZeQzO91cWNCiKoWzlpp74jwn/U4+YVlZZViFbBkgrM
KPmhOYQ76nmwJMNYHx3fkOU7skfhXtf0cqsQ5D6e30KnlnOOX3H7MLGnUhbHwQipHvu6BhIfkNGd
hP7SJkffcCVXPHHIeY8JkgnPNf538bSgv1QoiKWDEtZjw64BErwoA6qiYGFL2lh6vT8/q1Ofb05p
kaDlpjSXuvcT0iY5dD2oNmmggVNUfXqFOm1TMFioVq0EASdnR8o9BwFzVL5IvJGKAqeJZAKSKh6g
fux56VvUuTUk+zjVxPphgopjfX7Q2a2E4eYVPdKIn2Rww8UE8WXENo1WEZyqkUszR2gGq/CVQ3di
PYnf8KHjvSEqXibGaR9De0XnBo5SA9vHCaehTJ4gYxnlAGV77OW17OrIzIONgoWILs+hsUQcvjiB
Q2oFvk6HwLY4e+km7Brxuh+Q9LLCJtt7Jh0cKSxr2q60pIHO0iWy/dGgL5ciWreyf0+cEgslEhPx
ZJbAWNY6gh7YJBZNOcCXyt/gZgu+zpfXEo/Tc/4wzPwZPsRGkd4knehhQ+NN06DbVTurXeHXqGpO
qljNLbtZuBB72lxmgn5tkSAGhIy5iT1OJK5c8Cc2NVOeE4RZ811UF6F7jrqbZ6hM2QfMzTti1W81
8KPblt7rvqvJeM8f2VNLTD2aB4WPrVHhPpy7qk94K6CTaBuaUiKEBqXHGNN+ZVanNrKBmzdpAWgq
9GkPRwG2qyZDS7xORBe+ZYEebDRwNlAv+3FFSvnUAhqgxKgq05Y9yn26UAzLEhcvO9dV/wmOrPY0
tZZab5McXStbj8Hfbv/GGpJuzRLpIl2NxTdDMRmggETUUWEe7noVCEHaNcHKxE5+KYgl3HUwJghG
D9cQbpNXyNilYg/sh+YWqSK1dUmyYEGfn86pj8VryJNOK2B+PA4Hqoh9TYitDCQ04lYAne4aeWfc
F7CGv/6dobBrIL/i1VgWwdN6qBtLYF8UQ1Pcml4T0B4xgfWCLuqjb39jMHxESYBEakjGYhMiaRMg
T00E39F62LZtg+EliHG3a5L0b+wI4kLWDh32eS0PlxBMk6rXKcUTRdHSe+QszBvd7MyV63H+WxbR
0iyUbMwFGh4lczFKlnT6GE7su6wGR2m3YEcvuI/77wEljW3Rwvj5/ApS7AOyiLckge8inlAor/mp
TgMNTa3MiSYoclWEQRj+T8HKxzqeGyU+lU3BW0sRYzm3nsA7qcFYz4xqQD5eeZ+b1SWqdPperMJu
ZWInRjNn1yiF/S6TuC4m1reKgMs4jXWtF/RLP7WEx8iClUEVcbpDps9biXOPzzIq1hIWQYQuBNNL
z41Q1AHwCznEdrrrz8VMi0gVuX84/7lOjoK7IceYKgYjHe5CQej0YUKhCYQbKqxq51c3QDrXVM5P
rN0cftFoISmZi8GHo1BFhyFlgrPPurG7kyRvBkvA/L1U017/IZde8senp8UWlOlcUcggd11MS9GT
KvQDUhFUxkgSUvl3mBmf9KamTkgegokTF/rcE12+i7KA4EQ2deR4uYKSbo1+DNVdNXMAYUBSE/lm
K6f5+GvNNWUN90/Eu7jjlcN1LLsCFk5nge9LyvbKmCLvWmx7lJ/Or97x7Q7FgmAZ41Rudwolh8OY
KUgfoB8x6hhNvknj9G2aQWaVHq25YB1NCJMS0nCD7pEk44G3SMZR+62EVoSMKJVj+JzmQrGJm2Ct
Pn5qlPnQ6irPkoInxOF8EvKbmXILaqhKwKiElRJcqaGWrry+R7kik6FpjwMWMRIt68Uw4E8BmRsM
U8H4Le04M1Hd6cc+Vq67tgAlGNUWKD0o+dwxiGqWn2/H8ZzMbmI8zLzM6vL5EpGIb9W5ggc1zHQt
pX/LAB2vZHAnVlOlyyDSn6cuBBD1cDUj6vqDHjCI3PbeFxgxoGYE31sx9ZyDyoOHiwt9tikhPiNm
Qor6cJQqzOqqqfWXFjZyMWfZ4T4VjW0uyTYVRcIo6GW4Yazs/KPayTwqFCfqxirSRMt7A6wiusCD
/jK0l1ZgXqXdRs49J9Ejd5qezh+y5Z1IcVqUdRThyVxI345cS5GIGfVyAtbFzvyBrorntH3afRFQ
dt/4qhdszo+3PNTL8RZRfJXnuIdpMyow8Hob5SPzgeeF92tovJWDcHIorICwR6ELTTR6+O1odfsI
D4/oVkKuYixLmGu96DU5MNjXgCLL7fg+rw+Dzb/+ITPzR8kwkceDjoqR11WQQaCdOiVZWb0To8w1
cTh2c13vyKRH0z3PmEpWDwJkD2si9XYouHw2JmQupCMa1hgqGHx92d9qWykA6o8EJBgUbdfTd6ef
Nhnb8zvheC7UC6Bd0ImhjEY4c7hiUBymSNNhQ3phUZCZ18EGzONnr/b3qsSHURbfhYwH4YGhQwkB
ELONONezGEvP52dyvNEosaD/aqIdwxHSFzHZkAiN7E/oteV1p/+WBkQjEljAs3iFsWYGJc1v0ccb
iQiGwSh70InBh0NevIo9Qgzq2NEhSydzvLR8ETI8b3V9hcZ7eofdauAQzhVfUJiVnSGM5AukeJNP
Xr7krLzIuBCKVCNFeZklp2Wb1WlgPFkhlIMSLUdn0KnGn1/Wow0yD6KS3L1HnkfLmqItg1ax/xyP
ZWptlFLRLrNMHa3d+WHei6cfVhTMDf9hLYnidbqdyz6QOGlyZUQC9pdyL7ng/qQrNNfaG631tV1A
agknatCgMMJ86mMsR6AVt/6F5SONJeL//blzMUOA5mMnE/mYJuafyxsyM7O+KIbengAjX1VDjCZS
rTQrdY7F4v45ChE9PSKZMZZNIsUzwjgjkKdpDrtN1zvdbRNBWrmCT41C4EYiRjSicmkdnvE0bTua
GgFKCxlaOZAvxi/pWBUP57/g4vy9z4VjB1WcnUJEugizQzOTkehDigI6BKxidHhv9DLu3RAe3Uo8
MP/Ah3uFWIMeK9hMEmZx2fKCKwHf1kTwXpQqS3lLUXONL7OaVuVdX+LLtI3DKZUfUHgLf00h2tIr
cKAlNvN9rqArCHokDB3VZVtFVZH2N0a+WxBVjy1EJqTBlN3kxXskmfdaXr20Yf/SStgDqd7XTGuf
BhrrIxFt2cQX6O6v1WBOfGJAmLyw8lz2BSR5+IlLaZSDEU4rfG9duIj5SlfEv+3X8594bZTFrZd2
bQ9gAVJcmTeGrUi5somRuv/80WMu1lzMJBriNjicSwV71ssStms7+cFWtgZhW8jIWP2NuczlN65w
9RhbbGHgkKDqxifMo+gF8nV9I3SCvnIoTuxUXm6ywveyvGEuVgwIh190KeTtOJSAHaVFYEAxkXyC
Or+5EgsEI+S2KC6VLuq+nZ/gqaEpGoiguubCvLrYEjC4M6lP+VgKNb/rQdL6VywXhAsY5dpdimAd
qmy6fgfweA1yeLxNQOKTxqFKQvSMEsHhBxR6OlVCFSENYqrldRRn+T6w6rXm0fH8TBqatMNo2zLB
5a0WiGWni0U62rD/HkRde+1U89Gb9MsOcRjkYJu9oVafA8pw7ue2H6IEVG/nkvEixoDQ1JPNZyME
VzQRnqwCzfF9ISmh7qBeWwSuZIYtuiS9Zwhv5z/nIkV4H5oCP1gZGkmKvkzngOMElhUztKmDcFYG
L9rkRVBusFGCPdFUawWNRfbz13gqS0tuR+1p/nk+hNKopsthayG14808CQlhvR+J73tbQOYRHEqj
2Ge5Ge7PT/L4DZm7m8C8aWZQdF12kzDCjuBfI92IVpLgxGIuuKi3N1t/6tuVW+bUUDroljkroX+8
RKuiATdhDIl+DaKEvczdLcbixrPCLN1K0STpKzM7OhOAOEGhU2+YvV/pBy6Wc4CibWpQOrQBiRCh
QjqriPFk++T6zZB8hpg7C+zOJc5JSaD3mTgXONA7C1dS47fIkBo3LZNuZaSj+byD/zWGwe+F623+
9Q/bI5jGQET6CM3QsWwv0CdJHZg/mXt+PkebnlEUnd2H5zQgvGVMb3lg8ibkutAUTM16M/ZBlLmJ
Hmi/Ic+ZyMYVkbqyL44nRrkEhQE+Ea8p/3g4MQRLu8goIUNbca1tyqCDLOrp00q4uzxdhA2cKmAB
KqUTztjidEH1krCTAhHUep6IpxHCnDoRBHZ63NeWpTwIsrESBR4NSV13fuuwyKRdqCzxhAlegoNS
QxwK60pyB6TRNcfKG+FOQrTp1jKbWQpvbDbnv6C8yJQ4zTrRIJ3v90NNc+NwPQe9DmDfYTIl74AU
2DhrbKQbBFhc3EgcbUMTzP5S2ZeI2dvjj/NjLxu1R2MvQlKit1Yv57EL9+V75uL1Yf++vHtdGWX+
Wz5Go8sZLp47JawkNZpHuS43P2Pn8U3bvX7/uub8uKiBHc1lceCSoW87MWYU7Lbt1uk3+U65lt21
ytA7p+rcbOZ788PBbkylsIKIcTqXqJbvFW5+TPavbzeBfVe7r0RlNkqKK7fJO7Lk3KiL85DWWW2g
aFnb5QZRJ4dyhIP1jWO6uvu6e67db8jfrNwt0vxdzo05H5gPMwVXnIxS+D4m8FMHcQL7O+qbt/i9
fkPQ82Jlm6wNt7hYFAQn5GQebnR+Tltxh6PTpt4GN+GFZye7diW8XVYojvbLIoGNVViAEOTm7xg4
Kf9VbRQrHcTFVtbxxL3y8YBbi5fNNKLazObtb2pPrbcPUeAt8NLUshixi7UW5tr2tBbXSWQKsoak
1Z/TSm5R/3eNLc5izrfQDd0/IHBzoYj2H6vruXyKFqd82Rzr/RSF+pKBla/yZf09vykvlZ/eHfWl
arSL1/ExuwxvlTvtcWXbrC3v4nbxmyHU8/k7ohTpwuJn13R7HkTHsw2n2GQb3zUd01nD/x6luMv5
Lu6bUc7ipJ63Ky2tbbiX3MfUmew3zy5Y3nwr22s3zzIgWw64uHhUAUumgO6tLWVInHceTJC8ai+7
2Fj9lis39jK2tXCT5f1lqN75yU6yf2X25R/O1+/nP918oM/cL0ugNsImUSLMo0xbnJUcZFedzFk7
fWuDLG6VIckQCcoYRL33diVaK99hlVx6K6/42m2yDMyp2CZqNc9F2KtO78C3sn8Z18blWlJ38nzT
ZwSGOJPwdHlxKdexmWbivAvwN95IXF2Ka/HgqY71JXVwB7yv7xDL3lU79cpau6FPbYuPYy/WEtma
MdF6xm7cfqN/T7bBtt+ObrytL+T9Wkn81Lmmi6CQvdLyofFz+PpEaGBHFOFqu0JYHjN3FKo7DOve
2qxyo+n+/FZcni3C5BmGLtPYhzYADvFwML0JZS9I1MkRlEbZIsOEYLNUhdi3jdPKczDfCx93PUMB
VAU/QJJjGuSPh0MlpqwPcocplwft/UtuZRlIKiVZed6WqzePQtFGJQGBhEt1+nAUFQNsrCZRVWqg
H9+iZ2lcVl2Cqekop7dRkabf4ChJd59eRVBAKq1ACg80xRdTy1FeqOoCG0i8LIsNkq9cU2qT3qOE
n6ztxeVzwwTJ4SSagu8ZwrKgh9FPNVmGMDpG1mWWg5hG/Q2NOaSaKi1X4sdE6hq0ZFMDSVyKyLVg
I8GY3iXR6H3XmqzJ7Qodqe6iTHX5HpBKiX1RFRamXYhYMp1fl6M4myarSG4rUWqiwcf2WXwN/Dmy
xjAwjZSNWCtcuQqsyKlmF1B3qLGQRWFa64Zoi3lq91ohgPbLry3fdCXagdM2KhR9jT6/vBfnH4mf
RCO3n4FBy+6ZgBZUiMv94ODeEKNhrMg2Phfpc62EKB30RWdejoVMRBR2w8pleXzYFD4aqDdrPm/0
Bw9XA5FYoR/hmzhVY76UYEK+NWgc3SLsuYZ3PTGSTBNSp45BVYHM/3Akv57d9Cx5QrVvFi0JYE+5
+RghSkp36u38Rz4+17C/ZWu+k8ESYB+zGMsQhzRHMcsx0NbZNNXwm0vLX8lRj3c9YAnqF7QqKCBq
4uJYj1PX+3nJxjZRaNY3fu4JX9VYBOVnNejaXCBKjCzLpyc2E1LhUlHPpxW6CJRzpGzoMeEnP/VI
CpdCHe7Dqhnd86McvaBsSGigdArN+VvxzCzWj/6ZEk1t53hC4NkDNqx2lPqKnfhjehm2U74xEi/Z
yGKkXgNMSN60dJRWfogT39ACpj3XvCgIU1lZ/Ax9J2fBGHXoxmAVirQSAsb4dK+McrwrVVExaIvP
jBcQjYuPGI9KbDTgTZywL7LrRK0lnMsl/SJth8926WaKFYPNhWYQ0FSBDyckj2Kd4HCL6vwU+pdR
LkwXHk4vzvlvd3yXmOB4oEPQXIFB9v5pPySK8Hjhsoxm7eA6m7miiJZOglTQnsaUsDFTrUd7dqi7
C0+o/wJ5/fev4X/8t/zuz4ez/vf/8u+/coSjZiDa4l//fR3+qvI6/6P53/mP/d/fdviH/n1bvGVf
m+rtrbl+LZa/8+AP8vf/Nb772rwe/Msma8JmvG/fqvHhrW6T5n0QftL5d/7//uJ/vb3/LY9j8fav
f/zK26yZ/zY/zLN//PVLF7//9Y+ZiP3fH//6v37t5jXljzlBmHBB/fk3/ee3v73Wzb/+Iej6P0GU
gicFlcPe69/e/18wwf/kyoV2CV5cATbB35/lVRPwJyTjnzO4gXiE0ijlRJHDV+ft+69p+j/5zfTz
6SbwdecWzX9+qoPP8/8+139lbXqXhxif/esfi71PDZezzYaknsyu5AU63JAKOq8RNjcTXuaDqEzo
q2Fw8SJnuCF+C/wo//lhUf4a/uNw86XxIdii58+u5M3lcqEfcYQLVcciLScrNi+n7e2t5exucBBe
Oc3vZ+jcGIuLC/93SURz37yMvd4t8p2Rotk6BVug0bYBWxOvB9cy95bxFXdgh6KwLQyagyKx08So
e6qXcWrZbdGu/FwrU3+vO344lOWIrpSX8GOl9kvgPDb2jUx54/zyLktEy/VdwjxG/T/rW2/un64f
7yL3bnKeRXuN6702Gflw22Ajgji/xneM7aeXR9++8uyVl3UZox1NZXErI0vjp57Pehn2rW8//Li6
+Xq/No3lI3c0yPwAffwoapWM2sg8vlg2FYPAZSKpu/ZZ5r/lw46cL2I4hYArEUSemwOLilPhexO8
I+Tlc8T50dkqzYvSF4zPRfvvowD916HWQk3jWB/OpRA8eUisstkpk9E+D2PYfMcUq8FeCnvT8/ts
EfYATqZpT7OVTtusi7Hk38ejGk0oNaX7skYQbxJ73cbKCkcJWc4uU9kId+fHe+/OfFzBecB5FSH0
zqmatjzTQlTKlSwzYIqWnFyp+kbNKixetdhwld4c3a5rtV0TBRaWFKXxRdOqYl9Lvfl/ODvPHbmR
ZVu/0CVAb/4Wy7C6pZYZ2flDaKRR0nv/9OdLnXtxu9hEET3ABjawG1tRmcyMDLNiLT/1RH0WMLL/
qCoV7E2nab0P9tk9ZnEMIy96IstRoT35UbFz90CI6r11QmFDIAv9PmgdGMamoWP8enCu8KrnjwrE
uycyPeNo9HV9ZiYX5Egqme6cPDvRPn/t/A09EMJLqH6IMCWCZHUVmEp1wMR4AuaySD17jImdocLd
mxZdn1IdoiZ2WXawaI8Rdt2en1mxjDBVl/rMxKjuj1Y4nME3N+f7n3L14DC4xKwfMTlROcQ7pGC3
VoBMI7kK9d8ZxpbmC+rJykNWW+NfPfWA4NWm4LmECYrxUJ7TdQsT7s8cIaPQPKPvVRxTLH+e864/
AYXrP77eFE85fEWo8XBSV6sq89ktY7IsFAUFTTiUxo/mUkRnhGa8HR//4jORsFKAIWzgc2lMM95u
IBqmSxVCdHyWo18nZFlG9AmUaOeGr+oV1HnAs0BdRkhA/YCjcWslbPu47UavD5xQ038XTANEiGWZ
8e8s9PBhS+tUf3lwJu+NYa9CV4AtKqZdRm/kcCCQqVu7kLeqNaJQkGoISOEOqMU03yDsHdMznPnx
185ymu8xMRVqIFqr78UOa7+GYyPkYtaIUA2Xs/ZrjFpE1WC2WQArOqItENVqVjC1ANJ9p0npew6e
0F650wBzyYg1QzbB5VTE6tq5OeqVKFbZl6Eu4wCHK75VqBn5beMYj4tLnkWk2u1cjfXnpc7A1QBs
D4MFCLt1eTQp68lZoqIKuqmUI33QkkZndRgW96SIxtYgshfKd1EzA/vK4ystA4oHW8s4A6uWn+DZ
i2vBCZxD31EGiL0LKgBW+bYuo3gHcLf2Mn+sSPIknl1Wul4fI3Ji5uqXAWKn+aOWoxxhZ1Z3TttJ
2VnQS1PMmzDKz7NOTQlOhtsF9W4ZTqneTQF0IGB5LSN6dA0IkgvEXXdgfOurz8eShG8u95IaCkiG
W1NLr3TMstpzoIZh82QhInZRK2/aiby2rEjSBwDacjZ5DShQECQVDp31QEMm4NyNcRModfHPfYe5
YYQhHXJTkNaMYaxDonFh/MLN0jHo4n7gCS1n8LGW1v26b+blOccGaQYJtwSsyjzq+WkrXSjBTC0b
A4Vb+K6d3OSkoIZ1rtU4+Yie5OKT98w/7xuV/+jzYIXPBNaeCEy+qLw7qyOuWVkl+rmcArswxQc7
7UAQwPpP+SSvj7U3IihTdfrJTUL72qEMs/P9Ng6kpM6gPuQBZeOO366ZyqHmRPowBgg8KCdkhWEi
HFFwPmS1vYfZ2/iMTFlhRM4wAguRf392m0lq8qwYtDEQBRVfpkEgJJHg8j0wwdaaQHVjQlbZXoDJ
wqo1ksTw5mBiJO4HO+q0gVu0sXYpMbbHeLjOPUziLXYPTCep958Syu2y2rgHym1kSjCI0XBhQLFr
972qiPJLIRTlaVmKvP2eIPD7iVPsfiya0nCB3gC2g1Y28/bgw3/QNTcnikibB4KVM/ZA6GTc/h4x
2YmZjKoaCPYBkUYoxL2L4hROdtaXyGwQcpit9hTrRKZHjoaqndPIHirfRE3HuaTUmOhqWI4yHRDc
SrIj5TTliybi+b0+FUZyvH8BNvbvDwZPEjvwoEKVdft7J9tJ+txY5gA0l/OrQAmS4lqBGBCUQOLt
qAtYu8FHvdUUvX4zMRX9AS2T6qkznb3a9gsH8CdHoY4pB5U4O6tfAiFZBZVLPQcoT4boq3imr0H3
fTHyvPkWgjx7U7AN1/vr3zJKl8z+MwDLCKx+u/y2Zk5+rDmtnoWQVk8igcDQHPcBykLgYNCLPXWT
KaydSOLFJWGtz82uTgmCld2kF8octHrSfWkR3JhgjW8hIR604v9V+m4Kfc9LOZvWwGABffTkBMvq
3avGdGoG25oDxAWHqwPjNUQZbe2geaarO8/5urnPhWRpkg2UGSZIsNfxdaTBKe600xwsZYfA1xJl
/UVHl/i9EbsIQiRqEWTzcK7gJ/iKAln1zpyoxhdG6htRQ816GuK3GrlG5isZPNU70dSLsJFf94eE
hhlQ3O46WFZiR8lGNVGRWeksnymu+VPWQ5R+ULqueTTUbC/d2DpgcowW0jYSAXCYtwcsdJLYVcdc
DazMRrkiL7y3KIqVnyuzFqe+geCvHG3ldVjiP98A4CnRseQXgFHo1ijSYwPiUPoSoK6RofSZmFKY
Va//yr1ZeR8N3fw7QejWef2pptZA3YSvT71mPUs51TqJUBerQTzCJIhQpNcqpywc3F823/brq28u
GTA5AFUUBrDX8y3K5IUZbKxzEKWqwiHqMhRAYrt/GqMWcjy7k3qUffvauA6+Yma9TUr2lsT3y8/9
7BW10W3ODFQ+ApWqGhO4mlnXPvwQjjjdX96L5/qPIZsyCl11Oiorx+Si7W6gc7kEeaL2R5KgNED6
eQ+usmXF5p1iUYQaL+hC1Dp0Jq0rtaBbGgTnoCUv1COlbKjs7y9nXe6UR5IBbP4LvgZCvHXuhPab
p4To5Qa60Tv9yQCJ00KUGHnEdSHakkcnH+PPpRfP7nFcuhj+vAaSctDGjRP53ZipDpPuVkoHzY2t
vZbu1j78mUXHRVL101ceMvTCoorzSkPoDbmgY5mkVnu2zWjZKwlsuGIyR+Lp/2to9ciRX2bhbGDI
KqYCqdaiVoDNQaX0UWtqivr3d13+7FUwIpudKhkIDSyoW29Paw2zJ7I2Bc5HURxfRIby1U46FHGn
Kf8rt1rnXdzozdHLDSPeMS0XsjbNahi0kTwWL1zQHI7pnDn4ghku9U9IFXSq39Te9JFnwRSHrPPU
N0IJZxgTrQr1Mia5dn7BxjeFw8AiNtRkcL/uiiJ439ee3aqBnQOhhf+zbUe6oW3lvW7STh5tMDCS
K84iq8T73e5yMSNKWqSdA3+/ZR6zDA1MwM75618ucpU/QAh8AtSCt1Zaox87bwqdILQUIA1ePk7e
EQ0XlJzsCiYNhhvMb/ePz8ZhhUVD4kQgVLZBAdyaRMgqquooc4JSGR34fRx0YOZZfUDJfW+UG675
lweGJ9LTpXslSFlrEoRKYuVwYduM33fpL90rla/pxKN87rSu/qCowrSfNBWRrItrVV1yYYIEkEw6
6dbPTtD6P+tpZ6PwS85oneCtTL8kIqrLY4snLa+Myc6IVGZwWJ6GxOi+FEXc9H4cAyBB0xCQta8W
S/hXqWvZV+Qr8ic1Qlfrm7GkjRF40Du/g21mrHy3pVByHCiN2BcGIcLqrGTwLPgz5A/jY5TWEJMv
ZmOOPlLHTuJbELD/Ai/T/c46pS7fRLqltH426umXWolg8vBy4C2nOGvLjxbidw7604q6HKq2dYZT
qXfmz8Fzx9mHjAuekbrQ2JIRqcFvkNsBi7HMKW2OyCwq7nnihIy+MiRT4+epEb6jkTGUHxOIPYGy
GgOKeApVHOtsJHWbHUzSIg3xUFcPTwtiYX9rXaR075K4b94OowUvB9MQCFxVBIx+5mjKD6kP7F7n
PB5nBDqs+UuHuuOnqitQn4GAEua1OFH+nRvd/BmRBjUXLVOWD7aXVcgWTwniFkuoezOCyeQ6xNmT
ZXzINLsRx2HWww9NjPbtwTOF/TGsrAQdkUKEP6MCauvDgCzGU6eGgxOwpuEziBcrfIe+H17UslGF
OmVlkz/1hVa1PjI6OhgZlIea02gV+d8jqAnjYrRu9nkaLS09IVTW/zLVYUZPln9Dysy1EZCFULV+
ukKDhcSoq6J4jPJOLXwHsjsE3MuUcr5t9mCOkJdKwnObC7c+ky4l2Qd1GUsEqYta06mFTq1UtDTU
8KrkCSycna6O4FqNIQXfmEd6kCI/pV4mznnol3reGkdRjyrqQFCT/iwtYXmwh2uj46dOM+QPrlJl
PyZgDj8JpZYrcs0uYExNEvJZet2gluBO4T/CVct/TKPLtTP41kz1nVBVCugcXeWbIlS7PaZt1nyo
eE55TVFIDVLOmTi5ajeqB0sxRlCY6kR7aMym3DwJHovf/2dIp3Fqk9rgGWnlPz3bDUIgc1xl/n2H
sxGdkzEY1M3IUsBo6rcOhzzF1VBbN+kddd3feSqK94YXoorr1TlkWU3pNP1OArjxRPI0MDsCu5Ms
pa2cd8JIQq2ErRmYo4EiUaOi7npKpyn61gjmIg7CaooA1mpBOImg9W7+LUPx1TsJXIYAjGyEd2Sd
gDLPW82aJswg16HHP7fzAidtVOfp+0aL6sdlLKqPohb9b7MzxvwAGEX7UA7Zrg7KxmsJ5x5xNOPx
9GDWQBSIzsNiVCs96BjEfmooBB7zLIuO9z/wRjZEI4nOGMuVzZ5VBX2ae5QijFwP9FYZyhnl0IzX
31V7aAxVXtEMAYnM+SdykIb/fd/01tkCzAbjClyqnC95EJ5F7mZfCkl5pAdzlsDlVTBleWkNdflo
Va5zAUr4/b69l0uFdEUCvyBEoyC0bmmFVVgoMIVYwRLmqF6hTq/Gfj1qtvImNk30XBW0AaZztKCM
vXONXpqmxg2AhflVKlGogdwuldkzeDGVKblWaWujgqVpM2Jn/RDqx7x0iv7UA/hAETCKvL3Mc92m
JxiSRNhyZpZqCrW5le0OdT8Tycr8aseo+QWD7UZoPsQFmjKGIMw+dYgZaEh+x60RzC5KuY8wqRnT
ATmW4pUzi/LHUNYiAKa+Skd2XfhIFXQnpyxmLL5paRh7beM9zq1mPSB37v64/71fni9s8bmpLnDG
GIy+3fRKWHVRqll6RZy1P0UI/53oD/dvI3P0zpaLRuh9exsfWXYVZaWR6vWL9tuY23Ue0h4LoAlG
nLlowmAMx/5Udc50MZJZu8RtutcBexmkSe0HWLT4j8dSV4tEixfYBEINAW9V9kTowgQCCmcnlMPV
nfW9dEiwMLI6jgMknc4aZduIyHY6q/WC0qr0MypZ6UMHqv18fxc3vhr/NLOLcMYB5103MbVwIU2o
ejBGaqLwaAIKbSNUj+NRHbmbWrRTP9Dl+b/197BNyfFPNgqen/UYbTItxjiRr1Ef1tFoNyIGnHwq
GUb9OI218aGsi9G+jl3a5v6ohWF4SSIteteOjfM+VhDBObjjRDsuCRvlUzg7qKRqrZFnbxPdhE45
NOKlv7SV1X1I1G4In5xiNr934ex9XgTB3872bZ0HiOnwqBCSMQi/cqq9hY4n1BRuoFdG4/lRaZrF
GfLu6H29GJ11uv+xNqyBySS+RhiLBMgwbq9YPOuE7lYXBpOqTxrwEOgQT2DlHIgPhDW9lmIS7+Ey
Gsw5t3R0sdaDAAqyhBWCrGFQ1b3LcHxRoPlLcbr5ZDL9phzuL27jvLuEIPQ7qSvRP5F/f/Y+1bPW
KE6khUGXt4TvYrC/93be7CCPNq1w2iXwiEu1Lvd7DRYyBBKD0lYigr3USPrP6oRD3zH0Mq6CsY0H
CI4I+q2UnW+XkzrmUNtmFQaLEzvLkXREJ7oG6Nq0fW4dmtAeT5U7RW/iecn3ig9bB0Uid+moccko
f9waz/iTMrR6GKhKF3+iwtDp39LEKD7rSmNWn+5/uC1jICBAOgGDkHMpt8ZE64rRmwYlUJpOOQx1
4iUHBKbV66B58c5923BXgJ+pZ9Be5mSu3RWEQUXKgIoSiMzLj9mACLwq9PEMTPafmeux44M33hha
139Q0LLUuvbBltp1k5drDGaBjnmnq3VztBc7e9OmaOMU1aBcGy23d07Oy8oRSDW69MQRoCzglL3d
zw5W/4kgQcGn5DYS9bkahX5aI+Ry6u12io42ZJ4eyrrF+EPRQ/eit+1svrqCDtmXjAeZFvtD4Xz7
I9JisnO4y5SAAmmuBVEZAhobhDWOZyMbwLUvnhCt74Zz89f947R1Q0kFeNup9ujmumbHVYyGvs2V
IKsX+zFPFsUXlAt21rdlhViYLiUYRGytHHerVIvVuCVfNp3hjRlp/BlHRHNaZ8fQ1okFPEILBEZR
sEqriMEePDO1wojlOFStEq+rfKTPf5mC2m4j8j2Y6NZlBEMCIAIAJ+/rylznxUlWMaEAZqU1j6ZR
tqfJ6VA5S4b/cDlk154IG8gaF39lyrVoqet9FgY9VKKe37tJ/4FxErM+pnmfgxg2K5aX1J73eicg
yVrgSIepGg2MlcNZSo5+t7DGPuxgotGc7LBoi/0ZDmbqTa2zR0q/saeyYg8DMr0ImhEre1ZG8R7N
PBcNaWs66KGWHOfINShytns6ChvHUnJ+OLR/IWuhjXR77QAPFIaW1V5QJVb8lDFS8tDbQ3K5f8W2
khQidbJuic8BC7gKJGxlGLPC6ryAEY9uOSD8beR+r0fmcppDtVHOkYKs9nWqC3O45qIdylNUGAht
ezkTSju/Zmt7yf+psAKy5IqsrqIAGjFCN0pEmGbTo9sm3UnUmvjXE9Ye58lGt59whmIuVwRRjBfx
u2J4cZk0iRe4ilo9mFTTztOsJ5B1enn1mKFt6iMLDJSwHWBbBTHztTEWcXGSetmBvmzEBwRWkh8S
HBZUlKsvnVHByptJBiJtldIYdcvqUvbN8CAomPqxIrJT3NgEurys9fH+99/acfo8pBfy4nrrVC0G
aeb0ObZpLjXJm9GegIO5fGvnaivTNOxEdtvmmNCiAQyySZcP3rPILjbiqi8Mi7BV8aprZE+GeyR1
Hd+P1WyJHWNruguZ80pxA2If0FQ8o6vjlIxma0KOFQZtMubMNlNzqR9S0YdfzTSFlZhudKqfmrKh
yBxliRueYsOt1Ks92/23qHLLDi7QzBYHhGgY4mqElucXteudh5leDxwd4VjvzYBvPBIyiyCC4jZK
2q3bHRrDxRvdgWO5OODTtWlSDsSLBiKc3XxoM3WPoG3LHrIphNnATaDLWe1REcZiUpcoDFATbf6t
0OyCNDQtvwPRy2a0jwdL3zlyL4/7Hz44Ck/UBkBfrYIah6tlRVruBtRsKTcxShR/Cq2wVo+G23UI
iatTVZyAAJl/LW3r6Tun4qVfBW3yvwBLHmNM3G5wBFC374TrBLUQ7kVB2vDad+beuOPLg44V4Nu0
ksnbqbHdWmkz8KjQyGAljbKztiDjnTdAq0EoTjtOc3NBsjdOpARH6Qs5lrnsI2DFTpCF4Fg84PxB
pQ+vHILlLrEgyWkEIyR5xJr5H2SqurSz7QSR0xTH1tNqvxlU4+oozesDF0wRkRFzQssL8+rt3umG
sOKpGulu8AD5bqHOJ8hyJn+ZS20nqt/8TFJqim4lefQ69ityYl4KwE6wRNNXzQxHcNNje3HTatxx
8i/vmeTRo7ZN4Cc1Q1dOPraAGi725ADpKrtrrBXuWc3T0Z+8Qmd2y9grEGzYY2KNAWmwgJxzZ3XL
wsjQC3BF3LLSVh9KNUwPdba0p8JoB1+zx9f7ETjloApgGxELpax6+9GKlJFXAFxuQKdPfd/T5f5A
Wlq3b0L4y36qYZnoO8nRxrdDCBWIIUwI8ulcpdVi7Jq0Vyo3QKZ3PsTlWKLWYDjHuZr36D+2TFGi
JxEj+gOSu3q2nK7sOgW0ZLAUi/sQQY1zpOs1HQuz2NO82LjNlA2ZyJDBAImf/PuzFzL1asPueHsC
Y6BM2zVtepwaZdw591un47kVueBnVgyN6fVubt0AITQQmJ4+0+ach0+oBnfBlNt7PDeb9mhlo6BA
SRtncmtvJJCZaWDzrcoFSc2i9D7M9jQfxFQWZ9NM1NeXPdA0oonkITUkGR5WC1TcwaHIV7qBM4Ti
5LRef7aB4tHYm/aGP14m6XTMuGdUB+DMfzHa0ltJS1xQsJeNqvtdRWMsNTmRab7Aiz4aalC5NNxr
yl1HK2n0X/cjuDWls/TM4JUkMIFkTo6g3O5tVyJhDbODG4xOYlZBrIn0X69eevMIS6GT+blut+X7
uU6b8eI2OrrT3mS0f8FY0T5UdAxosEP4tyeStvHKM6VLZiFjL6Lj1RcvmjnpGxSmKAVZc3WgS6e9
TZrQ+dH3dTv6dNo9uKyMof+t1RZd7/ubItd8W1om4JMgKw4Bk3drUqAcfLRde0RRdqO0xymjLcCM
r3K9b2XLLRCnSXiajDLXdcpIOOYUKwuHLK3nJySok1MyANpyp+rnfUsbaRok2YZkt6SyxjOyiic6
iFIWai5uAMpjeAfFBnQUmiVc25+gcPhuFm2CyoYnxquqkv962kiDu1P2ukgb+8owtETHAZSjarr6
Gb0RG0ylzF5QeFH6BCXzcBjm4tX4fGR4JGCe8I9PB8Ln9kQ3tpnqY6N5QVgkcfinYDH60ex2r+S3
kVcHUjWaEGigyvd/5dejXEgoiaBdFKkwR2etYtTHJmvSL1kW2vHDmGT1W0Pr1L16+oY/pMFMn4VM
COTtmiVyhpwFZfKM85mlMLCz2w+TE4m3pmg6v5hdeydG3Dw/cOoywwjrO0Wu1XV0Sp0YMdUoXJjG
8D11w+otlJEuTRLK+RDpTicrJkZlMNW7tGmSn0et2zs8W4tGAoHyiNSFeaERP5kdUpQxbay+sdLv
EzyE3gXZqsQ7VIVhGif+hyU93b84G1eUEJxyLcQE8kFYfWFy/9HIPR46t3N6v1miGOkgrzonzVzu
mNrweCBHgdnxeiNpoq78sKqifWzNJBY2qoCmrxAYf++XrL1OwDiKQ7QI7T2QE9c5lOB1p+D1C31u
XW7E8xfdmvuityJeWGAcn7PYMyF0KBfrEOWWqF+fQ9HdNcGmgMalBr+6oDrNRxP4tBso+lg+xWY6
vgGsr++EzFvfjhyK0p6cI8Ht3S5JTVHErPoZ9wob8sk0YuFPs22eoroK/8OCaKaRAePcNApDt6bM
CEkLNSPqCvukvqbhEh/dwij/gxXJiwFrEZ3c/8X9PftGXZeMqlmkdhBleXSBZao8LnFd7ZzDjbkb
OW0jy/Ug3ulMr+46NeUJYqvcDso6q5i609qPs6FAMTqYgmcwtf0qnKNLpaOy11ahelAA6b4BL0cf
0eyVo6qM2sFx6uYpT4SU30ysnS8rk4/V86zbVPgIcqlwUBG/3e5wQPrajphSRbcDhZoyz+AxOKlF
pJ4mTtvOtm86v+fmVneDiVFYqoSwg2oYtB9hZxq/GOJLmOCbnFr1e5CYFwLX5Ztj1Jn1OLr0Q45T
6SbVTgdg60STo3POZN+WNPB23aWpw3WB/ESgjEn3zYu02AeyJt6lVrHH87j1UhN4uXSOiE8o8Nya
4stHNjLKDgOeiuEnrbocRQTM877X2XLpELTrFFGhJaOKeGsFBPUYu/i0IIpm5xq1rn40AItR5iiL
97U5RDsbuHFwDJpBFDv4HkTdq4PD5FvVVV5oE9Yv/WM4QJzQLLnyxEuLLItlFaDG2j3HvvHVgG2z
l2AVZAd1ldrqqRcKV8Go0WUhGmOVfhxHxQr03op38NObpoBgUPyjiwLj3u1+Zmq/JEOSOIGwY5As
sa4/OWU7EbHXyc6DsfHpmHT4/6ZWZzFCRAyOjYgDEleeT9KG5GZVikvkIufE0GB3vH9UNpcmSYNo
skkFztVLXE1O1gMxBtRcJflBgPJ9h5Dw+Lm0wx1LWyvjlBDYkRehji5/yTM36xlGWwPqEtexjAeI
9UcUdFu3e1xGN/ETIDA7wZX85StvhmAoxWxJAMDFXl2CgZENA4iHuBqN42TXLhyKz0mhaaWflsb4
t2tPXnaSA9/iQOddf+zSIbne39yN2y7LSlJ2FDgSoPHbJcPoqvL+uuLaV612siqSP96geue2yyOx
Xiij/sw9E5DSkV7Vpi2IlbO6NgQRTVe9gdZjeGu7CwSljW2/EWFXekd2qBMHp/PEx/sr3LINRwWZ
D8EAQ4qrTe7BnhuV5dHuhyIgghJJcc5hH0Xvs3jpHjwVwI+btuoJmWT3dN/01skFOihHhuGUoAJ6
u7mhU4aZ201KoObqePT6Rb+EuTUd03Iad77jn9RmvcU8VXJoDPQgsdWtrY6qRa5MRXSNnNKriXcA
1NP9yV3zTd+OYMe1uqQKOlXkzLDXwPr+YGUDLdZByavyqIe9eWkm21zOkoRiOdRu4vSXUXHd9Gi5
VQM9hCYh6M5o1nszElv3gBoq7WZmXAi6V5/I4dKpebHE16KPUu9SA8JYfMDdWfe3HRr63+5gaN8n
xQQUEkem+ybVyIDevf5b4ToJr6AIezkrZmRe15hxH11dbYpPntuEp9kRP9s52mNg/VPCX30qyVAq
wZ34GKo/t58qdZeYGMHiU0GPlv+qRarFj/DOMW1npkasHGJDF97D3HnFdOlVZ1GuZT9agKdplydX
oRtZ8rU2zQhKfihPx8ewGPqnaIztzu+MobL8eUH+CHiu3c8PeuJUzceYYMz+V+GSdYcxryY+ZzWL
vVn8jVcWjALVM9TqGJtc43WTNBGqOcfAeLyqt5EhEQx/xb3SLH6Uk+AdBtvrxlNcj/0eRf2G7yYI
J0skWZNjwatXCVEyPMDQKoFBab5/mw9uUh+aoaScUfK3j60Z9fXrH128GpSqZG5UCq3VezFFsV55
SaoEoL4/ZwjPfEZn43PeucPO4dzaV9AYQE24JrQjV146c6xe0VC3DLKsQT1RVXKyQgZUH+rRGWC5
BchQgNEo871yw4YHQ6QUZh0OK+pk6wFRpJC6vstGOsxZF7nHtFIK9UDjJUFDd2pe38+WA75EZzLn
RtJTfuNn72+qDBGuwA3BY+iK3EfKe9pYwSXREldMb3r+72VguknZXOtlHJQv933Ahh/CfyLOAiwS
pcL12DW1yFKbmyS6JvngDL8YT+miB6gx7eG46CNzJKDck4JpkhRWLnTvGrRwvbbaaxpsjH9TwOfF
kEptXKd1DbosoApZFEcJmtpWxFuvMoR6ZiIggjRkNsxr6ZQVw4a90sKIENlq3n71cpFMvqqLzDnX
Q94kF4fZyAdrUpT+cVSU+WnqaejspGNbxwORbcJNZKhIGFaPDgi9ek4rcFbK1IrHzO2Tg5v1zIg5
Iv8Pd82lYM1oC+UDiCJvz4aFCKrqNUIJ3HjsLQgLU/G3MgyN6YdpA3XS/ZOw5U1k8Z+OA2hZhm1v
reVpCJ1WCh4xKmySLqsuofZ3o8W4CqMSP2I4nebzfZMbkZgsVRCC4cXwJasFUseCzgAukas5a/m5
rZzyvIy2fnq9FV5aMDLQ+BJUr94eW1NadTTs+Ko5YXWNa7vyoww82X0rGxgZFzA4NBQS0wSJwcph
jaY2pXjr+FrpSRteDYbeJqoFYDsO9Tx74m2fqFXj6yHsKX4PvVZ5zi2z1c9mU2d/63Vi7o3xbhxV
SVVGW4LaKRCC1cLrWneHxnbja+5YyYNKPPo+7Zbq4sSF9v3+6re+JGGfZCDneefM3h6eJU+auFlY
vC7EdJkAJPgaI487R3TjTeCUUAchpJXkCKsFZWqdqhTu4mvXg3VWHDbuMDZ088uKGbXK1Lu3Qouq
y39YGxtJwVKqx/3pKT1z0RlyvUXdcUp1oYk/ku1KckRKO9vZw40LCGmqJH6SwtL0Tm/3UNRLNZkp
VCXm3JCXoB3v13ldPRWNGgZF10XB/XVt2oNkDhgEUFVANLf24DsQFSXF6JpbXXJegKoG5lIZx3iO
5q/qlOyRBmw8NQCQ0eGjoAfsf+3iw9FtS1tkyRVX0+jnSKRGcYiTJen8GJ7j6pCnRThdvNCNqyea
C8NnaF2S10OhGbWWDJ3U0oBDu6u8DMieAzy/FvyKtjplUWIdxiQuLrAoTYFaF3vvxcYuYw/HI+E7
BDSrM5t0jmISxoirYy5Nfxra0GgOi+f20ZlQeHJ+FApDKnvkfhtXnw6yLjmJLYZ5XHmTnp1Zxxjh
VQ0rcZ2HBjBIl1XnGV97Zlx2bzRl2xT1YIJCZAjXUSiBfTJGdcoCCxqjSzOV72q10q4VtGLX+yd2
0xQ4DYxRCyVeuF3VMiVaVurktcPIdO2StNljWAv3Qcn7cWfgZssUqRGYEDnC/sLVpMzaANIYvGCs
LeELZtAC+m/ZA9HuHr3cVsmVZvifqj24F31dg1FMuvv0KD0JlNWf4qY2ib3K8TToovTzOopOY95O
pzqM42PdRKpfQ6l2vL+1GyUD6OCogtNvkrGG3I9nB6Zt3bFJ1Ea2Eavhd1lOwwNsD+YxhErTn814
/Oha+b9hUg9f7xveeDmI8DHIFBxN+TVcZImsEpJW+pfpEHYBJBf2e2ca9/gztveY7qUcHnVdpoVv
1ze7UVm2xDABFB015OitYqJ+G3dcQz03mu+gOpKv+WRo8GcJYEdXZYlS+2KmJg2w+yve3GrKzVIk
FOjjmqLF6ZWM4BIYaTNVurh4nRNFB3eGfj8oE6sp4RB27X8jJxN/FYpo551AZcshSaS7IVucNhSg
tzuRaVkb0fwGxNw06dvYEctv2xMLfEJzdKjmsPr26uWSxMGMDLsTYfO6IhSNjgC2SLtobGhdePZv
R4vfRY39thb210YzfpQFiI/7NuXXXJUbZEbF3TVonOCabtfYjkDdm3QCGCqM8nsb5rOvuhDyicmh
0rlUv9TUNl/vMUCWED9LelPQmqv4zzbyqKO8wAiBl3ynWNP5LaxN0NEszc5d3XhIqa8RasoQCETX
anV2Y9mwIpv0hmNzQFiz0ymjtHZSTYe6ZlL7UNqdNRzLSKv/Ec3SIlyXN8rrEWVosJInAPSSl2q1
3LLJlCGuOcVapej5wUlV+6l1rJBxF7ury51Du+GO8U2SpRabTPHJO/XMPQ2xMogpH9Bya5PiUvfK
d6NKUELS0nHndu5ZWr0xVjstg2mS/o9xnwEbKcWXxooSPzaGemcLN26iQ9wFJkYjBXrhk3IYJfQk
RKCuzyeFtCFS3xAiRGd3LjvfnVrzcv9WbC4NSAz+j/k6BvluN7FC74/x2zoMDDWFyg1KY7U/6W2X
/2toi74Hcty6gxRSuAr0FrgWq3A2LtRabTsbj2tbrTggGpcnTx4PQXrU57mijpDoiD5BWRHvdXW3
FgpgHvAGUTKFnJWL84zJHiO4ToLFTYaTVEh4Kspc9Y3SrE+v31OQcxqVXHBSFHJv91RBCo+3hWme
uhTLuadVieyyUAOtd/eKqFurorBOb01WSoiib0110aBWE93nIC3H7H2OZDd3b3b8Yal40e4va+ON
koBz6J9owZKjr5Yl0Dpextwis4pQg73qdVj054Xk/F81E+HvGhLl9ijGzPhKgJDtIdK2VirHy6B7
sCW6aWXdowvFFLTnBE4+5++63J7OldvCQA8K+uv9hW6aIm+V8Qd8aWt6U6eso9iiZRmU8Bycm8RY
jvUQpw9qq/8HlLHjSZSWNCRLOrffz9BnMJ8KplrPXd5UtgG9CzAtP6qT6TCkzd552XgmaIuCf6O8
yBzyGs4DdYIVArgDZRzrVgt6yVo+1+DwGortpfhuF3ob+Y6eJ78pHpQPXtjPv+5vrnyIVs8wbgYm
QYaT2eJ1vD6LrlmMEuiLXlmO37RddhwgbD/dt7LxCSm50GljkbxH5srRGC4cfnoE4LifXOc81mYE
Dl6fLkmT2jvXYsNjS8lsgnQ+H1XK1eMwN8OS9PITUmVQ/HFMqqtiJJAhFdZyRcnIfv2zhz2q3xSH
mbpaK4ogjCNCa2SEzhpV50OJNMFD9z+cnddu3Ubbto+IAHvZ5aqUZNlyd3aI2E7Yh70e/XeN3h8/
vChChJKNwEAQz+LUp9ylAokyqN4/b59EYjMEr4iWAEKsnvNuQPMC0c0oiC0zK89OL6LooGWR2571
JBV7oCh5gtc7Q0bjOv1JmZ6usvC5pvvLXadce5ASZzLZ6LM1T62fImp7TE3TPAKNG3dWb2ujkGuA
9CcY5byvNkptN3WL9Am9i2FsAxYvfERHyX4PGXPPY3rz+0iGacxIMV999dS2zmTOY9tARl6A9B+z
tEWS17WaxPbTrl/U93WLbNgxjUHRXF9fyWdwwHpupdABVwx4JrjAt/dMkTSO0aH+e214YOdPvSfK
v+hnOJVvNpk3HSn4Y47T66HI75dESR+ijqo2Qi+Z/b3UhDUcrAVg/SF0nXg8omFl036xgEBAj1DM
9CmJbE8ccG9xEl+J++ZLnYvMPYxtpyIG1WVKcRDanPxNxzX9SgwglDNUHO0Of5Q89kf0EO6bKEz+
AxOGy5XQUENjEyGZ1ZaCK1wAk6dUVsVj9AWspDhQcXG/Fore7hzLrW4FIRQpHNhFOpreKsDQrKzW
LcDjQbmgx3wB243O0+R65e827vT7bKJ3c+6XOjSOYNpnfIdgjNlnR8Ti0TWaoXqq+9556G2jMk+2
lSaPkWqZ8dfXd8LGfgd9IItd0OGJglYbYeJaUVBdVRApKb5kmeFdqtlGKledjJ09t3HRE1eCo6Pj
iIPomjzYDanuwXjnOGddjiB5gc5bWSV70y6XcLWzYTA/j0DI9aLEXlaV6TWFyc5OzOmhLg10BSwp
fuxpbLpUmObPCjLzabKz7+MQJ+jLaDv35MYLwE+QZAl6g4CS1yvfU3kSnsIdAp36qphZPvplUi0n
YB3aWctEtNMH3VxE2aF3oPrKBsbtaW4XOxvzFumGDDCyL8IhP5ieklx6JXSPr++XzVUkjOVORs4L
0MrtUPUyGanVG8rVwk3lig7TfB29xtqBpW3NoCQrcjtJU7QXspf0jAcJ3QjGPBIfk2IaH1trSv7W
zTD7XJjFtKchu/VZ7H+J90FvkyLl7WclosbzYwyVaxuZ86FtwE3rHRDP1ydv48ZHMYaQFYUZqtVr
0PjkjQUmLQkV12yKrzPsvwN+SemJgAsxXm/qL4ZB3+Dtg8p2qRQW5lVbwypqGhaFGY10COMINWxV
Ce8MrcXhEEFJlO1F/VHv6+78+qAbcaWkixBtAYsCCLDaJk1bJ/Y0oQERxUn1VUMn8xR1NeCxxUiO
k9IU9xNE4kM88YBr4r8g41Heo2UBEQFW7JrwoCLnI0WzOIG0bN6JrhJHzav+CV3KV5IMuTPFL3cP
N72UeZK1e1Z4tXtSrdMqXW/Da7w4+mfHmGNJQ5x3TvmLfItCAPpXjIBMHl1C+Sv+qG/Met3V3Tig
H1+17lMzNNV7kLbtsc9757EuDAdyVAVYDPDFm8NnhqYyRwmCoAEgwOoDcZ0KU7T+++s0xL3qL3Zc
/9WGyzL7jrDCPUbxxofKREt/3q8kmKvR0rSz1SgVA6MJdEUzIMzFKWL8bylqSd9dte7Nc9QazujP
seXtvdwbw1MYJCaiD0Wtbl1H6pfYGEa6v1eiJONQdtQH/G6xW19kyfDQCpBfVZ47d3pf7CSaWyMj
T0uBHQEeNI7ktfjHCnu4yAyocY1crmGDbkGV36vCrBGwK8R40ZbIvW+auj8Cag2D1w/s8+65eTcR
o8Elh4ozgREp4erEIp+ED4Jnjdd0cYa7rOnM7DgLZP30IV4uk9YqD1XaGz+8GTPYok7ac4pvr1/b
7QKXHv0VhMHiX30o9iRJXpbl5S+TOuxsekJWaxWSR7NrLlBhcW8ZBq6Qui+VHInQdIneD85U20et
YjIPi6iy2a+1Ktf9XB/F4vN3pekO3uLFFS41e+j18C9IeNCcbpeoNCCsxqk+XHvcqb+6ArUgUS3O
BWz48rnxYuNLb+bjl9cX58VzCHCMi4q+i0tJg9Lx7aC1QnUQlHR/HdMe5V4l9NJgVuf082SK0Tg1
aLyKnafqxZXGkHCpyLr4hzxIzsMfWxE3O6Y8qoarJ6oOUH0yn1QqnqfXP2x7FICvUpQJr7HVldY6
nZaUbstJ93Lvp+ER+nb6Eu08Ri9hF3wMfSNK0Dx/9FNWH1PVCbxGeNNXc3TcS6+XUXMUoa19yA2H
Pzrp2Kn+2ArrcUnK8gPugqV7JGIzYDnmnTke3/7VVK4Avkp1AWB5t3Nbm7krmiQbrs3oWpd2mEr8
W7y9cvjW3HpSTRHIoXz/Vzu1nSucDNEHvoqqVA6VSO3D7DbOTrz9YmtSuqHejgsk/2ZqV4ezdOBW
O1q9SNJ4pvuG6GCEdblaxr7tlbpCxjO9uWQkx6QxJiX00GB70Z6vynhoQW5eFQLRD73ZtY9FFY47
e3Pzy9j/1Dkk72ctMICTn2UNibkQwqCiWpq44KV9Un+kD6lftCT29ijWL25/GrtoEwF04q6jSLV6
9qIJOWgEHObrkpvpyQOH+uCIJv00GXHlT1rkXHStrK9Rl0RvbUvJkWW2xIPHtK4TFjuhw0CDXr0q
Sl2dzcJInsyZArXtKd2bUQdyLF5XQMXE2Vwwt5ufzNZ1ukpZruAyzVMTevND19jxp7Exiz0W2sun
g8EkmpibhT7mi50y0XZyOhuzkjFX6m/GqMf3xKNuci7GZvD8wUQgye9aq/s1Rp756A7e9D5NJ6/d
eTVenEVqc8/oaX6IFJ9b3XOKkoJjNgfjKpQsPpox/Xmzb/d4Gi/SQDkKTOJnHhhqN6vqhqwmgQ9C
SxsD1Pqgz/l4GI2p+pT0ptgJF14eDhoZUHdooAKzgvRyu4q8jMYEG9KgQdxnl3lp3VNXFMnRnGPv
zugs782HUcpEyBoxGstSheB2PB4FdKn72Lzqdt5Zflmm6D5GVZSc0hxnVx/Il7qTg27NJkwsQgdC
eo1G8e2QZV/iDlKgng3gKj6CKhkOuUZLqlQMdedBkL/+JvYiI5Q1VUBxpNWwiW+HGh1PZIsKdagy
e+dDjWpz0Iem+pR7pSj80pm1dzDG2gDhyfHHCE9kTyB08wd4EnvPQ8ySrr7VQogxqWJoUqOeNH+j
auzUd7AUAdYaVVGirommtnXJmwJfJyqygQCu9Ov1R/GZUvNiEtg4gAMREIWucTsJceH2pdV73nXo
Vd5Ga0wk9qsjXP2JUcTofSOyo5yR933e/BMpnfWwTGbyqFWhUX1dTITnT+ZQOePjiDb/dB67es6/
KuPgNEHWzY6GeUEZFe8KLS4+lRUVBj9tmuXRHtpeOcxjky0PQ6WpnybA3c1JwRmzvyxzOP/20gqF
5SRsdeOsj3N97BEDEIdx5qkLyhyrVwk/1ihnETrGd/MY+g3hzHfNGefpSUGTK/XrLq5VP26LQTuK
pM0/aUuLuXCLjOdw1Fuv/Lc1+xyNi6ol3EoLoeNuYifd30pZ6yH+GD1NfLdu44925s6TX9kZZzry
rCS5l+WQX0YeKpqv9imRDGrg9XjSisoiBq5c8zH15jT7hjmKoe6cy1U4TNOHHhyoUeomlJ54u24X
Dfot6Iqkq4Klz5Rj2w9zgMtNfxpLsziiVMj5nDpj52SublM5qIRCAUnHBQYo8vq4pGWEK8RQBmOk
Gmcj7Evfm8Y3ImOfR5HmK1TVOP0UMm4/zUCClPpXKIJYy00/S6rqUhk64h6KMuzM4tYHUaewJV9a
IrnlVfRHsD0VcdQv2sxQwyR+1frYweiB77wTq20OQ+eGGYPpiebU7TD91CKrERdlkNVt8xSNmRNg
oKXsXGYb9yb5owq45TlwWneJQn1s8yoRSECFmuL3noP/YBZqJ9dN36zUxb1JTgjEBUwAGZL84D/m
beZjhB5BzEa3Mr7AKbOPC/WEndXZeOuYMt5VUJK4B65B20aDZ9VAnZe4rHa4IyzEHCqrPwL/ry6Y
WWCs+fpVuLFO7DgJS0Dxlxro6lA5XP2Cll4eUENyH6wQDePOjPfy6o1RUEDhwqdgLNuUq/s2b3qc
NNs8h9WRiUfsD5vjUrp7NMONC0LHt00S6OFpwzS+XSLHrLOsorsRmJro/bzPtBMaDj+dQVvoNc2o
n/gRz9/ODK7eM3l2JRAbVAC9SsLM1cbou06DCNbkwWgl4jNmMO3dEOIdihhtWnp+mdWSyNonAIoR
fTE+ZC4NzP/yGxAZlicBJtQ6g1YMc55Mc8oDJH3djxT2pvdYLDl+HYXpwU6W5p2ieLVvz2nxPTeb
6svrm2hr4tHGBmnG5CN7tbokq5w3aCibMuC9Q2pxHo0foWPXflcN3UFXdPEOzyXCmTePim28vKBp
soNaWi33MjZT6811GSxQkp6iTtUvtT21X1t1ct+lVfZPAobi++tjbmxkOKyEDA5CE1TNVhmFVoq8
W5pBBF5ZG+/rUqn9WFHz6+ujbGwpytjS5JIyFICJ1R2NVhCor1oRASAD9y+3TtPsNNZjVl0F2MTo
WOiRKLESilLbz0oPgY2qDZvk6fVfsbpc5cYGBkZTjjqQxDGs5nfsXK/HWbgMRBi230Nz+DWL2fKV
pNc/vz7S1qwyHB+L1SNQhtURirVqwSqPx6IOw+7s5ZF1xkoju7w+yub3APvgqQBT/wJCHbdJ3JjN
IoI2Jcmm09z4pRE65GTKXoy7Sq+fp04yujmOMAuMNXWitawyFbjfBI4z6V9HI4e41yuc3XcIs1pt
kOjlYAdRGqdIZuJRtddiWuuK/e8HYBlH2xmlJ+q8t1chfIawtSJVBFaXdLXfqvh13eMiUnzIR+o3
5wqU80NbYz1wbMLFHe516LDKCTfPKTuPkzbFh6KpdmkAGwtNUUwmc5L49IKW42FkFSnt0iBJbBuf
Fasc7zSv13dij3UNTn49CQaQVHIqFWTM6lGjqj5iQV80QaSY6hdPacL3VaM6F6XR2kOVmZSosAg7
YD7fnfFp8g56NtWfLaXIdnLxjS2HwgbYMFItIABrMHky9Y3exVET0P0Xj3jXim8UIWq006JhZ3dv
Ta3sAnOCYAmw6W5XPK2SZdJSuw56OianQaAiQND1xgYfNwE8FZI2apvMsb7mVcF5DBXS2CxQHYFm
Y869zNeM3tD6CVeWKk0z2g+RHo5vNBJ9Hpl7l0iFNhtw0VVAmQuqdGkNW4dqWPTR6OA5wlbrd9iU
aw7/8zA855TGuHxR/FxFKmElWt2J2zQQ1WxM5BYq79ZsRgXtpwm830ktwjmomnJx/NhNvV8Gz27o
g71Q0/swTmTnossyX21w3/Mn22h/aDNEhjP2SfHntqkygUBHluwhzF8sPwsDrQeTQ/k80Re8Xf7Q
azrhalkatLbT+wKSmC/mei+qf3my5DDgS9BwAWpCset2mCKPEsKZMAmioSaanwsA377VFF71OGTF
GH7R425R78ZRb43zoA4JwOHCEsqJQvSSuT76AakevPFe5zcR8sjYg8oJf7z9TWY/iBhDlSxAFWG6
T22RBFOZY8OXF95ONvjiPMuhiP7NZ2l+kPy3QykeLcjCW7LAQIT6urSx7k9l5lyTJf/y9o96vr4p
dAOwXdtIRkVZpUPUpRy0wvY7o+mCPJwMKM+5cnp9qLWXz/OeR7ACtB21YLDfq6M1oFMa4RuUBbzv
+u/SpAsDw8fwvigQX2Y8TvPir5qJ+StN1Sy9syHBub6GV9IPuEBNfqib3jTolWVK/86qBuupo26m
nJw8ccrDpLvipxqGpuYP7WR8LV1MJ309LygyjJEx733N1hLJzjEyFlS48PC+XSK9BnxMAy8NnBFf
InCXFETUpj4MlO13AtCtM8cLK+lYQK9Abd8Oha9eLMB6poGZ4PW39HPyAARor6O0NQqMWRyUaUgC
Pl7tOeownZc7ThrYqeeC0EMGpExm+/j6JtgaRRYEQSISGsEyu/2WFk0mlEj6JLCK2ToCPzDOrum+
0RdB7jTqt7CqSKY3qikJEPu4xLguQLs9+jC5aPHiTlLsXOIb38Io9OEQ26RmtK7uzYo9CqOPGEWd
mxMsjeyMOrSxE2VsbDRqUVKo6Dn5WI/SKF45p2ScAWzc2Tk50vfeDyfXFT7Kd256fn2B5Gb6o2T5
PHWUvmQ3GLMTBGZuFygrYoTXuiUNaDfP135wqdZqOUQiDz/Ub5MWIwWspsbfap7uRbPyr14PzYVH
2KzqGlQwORN/lD5y2n4GEvZZEKtDcTGmlitI8s4/dloqPsVZmuh3tdm+sVItv5gSFcEM9WaJrVnd
63ZoZUI0XhYMoijnM8Ge24BLzHs3sL0si7AKq5unFjBVf5rnxTDOMwWOPdT6xjIDlyWUZpXpBK5D
eWSIRzQnLYwAR8uYAaGK2vITBH1BlVJDfvsDA2kV2CLlW16ZdXcML/vWiS0hghJnOt3XsOD9WLt1
9HsyZnsvpNpY15vB5Dn6Y10zM6wtqwnJUvqsuFfcNDqijq36bfpFSdXvZWiVO5tY3lWrnUR2J0NH
YjhMC1ZL2ifdWHuVmQUWOq2Dn+Xp+LkVaHxidZuortQYKaZ3rx+cl7kQ+4gIXIqygcVF3+j2M8sW
Eb0Ba+mgcOvlCXXlCFWcab6ivYRbrS3G84BZ6nFKbQ03u3I4pFHdnAAKNj/bWexB9l/k9vLX0Heh
RAU6DxGI21/Txo4tK0JpUHqNcWyMqFZgPmm0tyZcb99p8TR+FcAB/0UA2Pldq9bv16dja9F5sYjh
0dZA52KVG7F7k6nVXQILK2XC1aG/mzy3euijOD2G5E3nHsPs+e1PJeUpmZuQowD4WT2VlqpmwlbK
LMD8eXnqSsBOtaq4P1//tq3thWocuRbgNep/q4uq0ResozsCmSV2lbPAD/cM0Ln+1NDb/pjhB318
fbytu4GCvZSo5bwiv3K7lnZHlNt6CnNpUOMblqk8WVGPMYVd7Elybw4FcF8aZbL11kYR6mRPyOUX
WWA3uuVb9fSzMrXlMOOhsvOuyQ24PqO8mdx3snsMi+X2o9I2UZQcOHwQ96l4UB1lvAupZ1xfn7qN
58x4xsaDQOOKf6HzozZt74zkK7h3L8N7EbbR5E9estSnBC3uBt/VyNCPXjjVzp2Iy/jf18d/TohW
n2kS7kq3TClrv4bML2brOO1CKJ8JF/25QY3noMRV1jnmZtw9cRyUGdPr3qvuDS1x8m+iLjF2dalp
jn6izMhP+53nlF/mJEVxFHfxpj0sVmqKk8Ddzj57laftWfBsrA0/WmowyuVBtvB2bQC0CiNuOEZt
S4KT5UlxT51j5xRtDcLSU77CWJEAerUBXKE5CrCQKHDxRb2Ecdb7XWJEO6WRjbMqmwGSnUwww46+
/RQHJBu+8UMUKGVZH7sEYb5uiuZ3rrL8MGjyn3bWW1a81utNZVyXzCWw1+qqIkZ1KwEdhM6GGjZO
4GEgcxWTYb4fbKQiLG9a/kXwSbX9BO+zx9xAcuuIXqL91poqGGUkHhFgJ5SQnaTbry51YbqRlULU
mM35NLqYiEjRtGPYtfPO5bQ1wWhCAe9ESoUq5OrZy7ENG+nOoXw4acqlt7vwU90O4i+nRwouyRR9
T5B9e0B4/Fy9dPfXOI2Q2TKLCK/BUeudY1Qaj5Fmkn2Z7XC3LEq1831b25Q8D0K9JIkR6N9O5VJk
aj+osANCVW2PiWFFxwqDip17amsUgFmgIXmy6ZquIhbYQciGukh8tEbeHUwlKy5OiTzL67tz41GW
Gk3/f5TVucYlLl/MCbUxQzGrQxWN+k9rqLX7tmjQf55bAv663QvrNz+NOh5FNVaLTOZ2Am17meJB
nogobxo/44he6CjsmdRtXPTEe5w6dJgIAdYyXnkSTzkS6lEQOgby+JmmnKCWJmdQBvpdYTfxJXJz
9Rjlc7KDYd/aj8+JAzAogve131+vdjo0C85aP80JPIsou+A4r/lexueOQ2HtPJzP1JfVFUNzAQWt
5wYxkLPbCa1CHDrGcoiDrqjLJ8NeYtMHxBFbR9BD4pM2hkP5zg1VG5QIP/c69stAP8Uc5zt7XnTr
bPSZmx4FIrHW32laGAXoqjSej3ZXDIavzlkUHrpUTOahn3QNYLJmxNHJ9hIjo43gGhRh4c4pvihS
TTmUfDGauVJ455yrRXn2nFRp7urQNTq/mfLUOBap02RfotErnXOjTWWyc0Y39vWzpig1Y+n0uoZS
eeBaSVkdJJ3MWXkyW809ZxRJz3OEBRUKETnQm3mPeLc5KB1Z8mTuIq7P22Xo6IXlqeXGwajp4Skb
l+HQN7EVILjhHIfS6q4eVUz/9RO8EZ8RTVNyoggL/G4tceu0dh0qSguLiPfzscrsjlDe6b8qg2ec
/8NQQFHQeCQMIIS//T50OOzBle+zSBL33Nth7hdKET269fD7P4xEkV8CeyXsdrWhU+EVVlGh2uRa
dd0ftCQ3Kz+py+JHgX3eHgh246aA1UJMACOdHsNauiCqaqcuc+RzE61ma2Zxh+NQrLwvpnpgWK10
D2j+cBOHffMfogPwPeSGEhz3UvpinqK46rI4Dtqu7x9MV8nODu7YuJS7kf2pHZEAO1nFshQHM2zN
v/Avrx/qpSj2Gncbd5YMisiSQByb5Ii3awuLQIzWhEpzm/UwOFPnd2HoLSo1mUWuaDv/YdfS46V4
zgOAttRqgfNyNPWwlJ7Psv53LKc+gZXWxT870Ll7ankb7w0vAA3l57BbWxfMpnLB+6GslGtSjOMB
XlhzN2eqGrx9z9L/e7YuAtu8zjTnorZ7K4dkOlVJOxwtMDTXOYNU5A9EsT9eH2zrqoEkAcYYAjd7
R/73Pyoo8ajaZanDdxsaeMZ+VIro0pTddGhDbQ40Muxj1MPk2Vm2rWGBGNPugdFtQZC8HbYynQkU
CGxuEhujvgNY5QTF0Md/O6VWo6FQ1Z51sPLCUXeeuK0lpAVC8QY9QNLe1ffWlcJTn/dRkCYpR6Ew
PcDq9t4oW5+HdxDREDUKkF2rCy6E40JWQmrQCKWnTW5jWXtpoHGd3cHo7jv6FVgFG7F1eX01N+5w
1DgBPQAzRKplvZreSBksFiob1Eq1uzguk1NmjI4fkjzsrODa50MWNyXri14d5T7qinKm/9g56Ggt
s5cOSTDEOINf9CLs6mMh8nA59KPeKF/D0arts1HoRXIVtqXUh1C04Bb0JQS4oKaq+0l1AXqekS0s
r1lfDF/yok3tc2qFlroTSm3NzJ+/Vv73P35to8xp3rUFEFQQkACvB5S5xk73gVm80Y76fxMD7wiW
uNSvWVdA8zZlA9LNplK0DJ/VaSkPpaDJbCht/b7sK/PYdl2/s/LynltFblQIQSM/p4YvhPzQ7m7q
siFkcISXPnWjNvu2osWHHvvWg2vnypHSjPmD5VGPQ+8VO1nhxq3Paeb6lVVRg99wO71DGdvdmEZx
YOvCEMeoyekuu1ZX6JdoQrjfn1Wn38sPN55bKYBGUiPjSfA9t4MWqC0Bk0Nt3VP05F7ry/aMLXzm
L0qusYkoBmtYhAHkit9IAXleYqoLDMk9DdJ+FaBNUZVmOgi5QKlC+33pqBWtwVg76Gnj7Czs1sxy
uGwSN24mjtvtRzqzDZKqkF2TNJRJTm1ol8LO9ItdUeOM1HrZOSlbs0p1lTRAoiNIvG8HTPsiNcBv
pUEcDdG3sc0qkMN1emosbXbukrb3Sp8r0zsT6ivFzuDPn7PexzgZav9P0HR9g1m9FtL/rpnZPk57
6JQKNu65oLh1Z7SohZ+itBzojA5RfDS6ritP9DBV3W8MV7xX4nb8EjUKoMUs0lvxHiJmY5GNauGd
Q0EkewrDpHuqq1x8q5t2Uf2qcqvl3LhWKXZOxMZDQ5WL2hz7RIprynX948KZmrg20XaMg7pKp/eY
EGqR32NRc379xt8aBhE3amq8opwGuZp/DAP9JkPJLY8DMSjzg9uDvRemE++MsnF7kvpACGQLotCx
plTarbX09mgXQWWZw3I0ospDtlepgHqbFJD/ev2bNnYgKAieTlhWXJ/rwlqd5HozeTXQr8HLDF/w
/NhHo+hT7dxF8XgHbWZS/HRQ0kup4+15en345wb7ag9KmA6fK0UbXrgnD3jeIBdPVyk0Wjc6h22F
Eznj6J+Swhz7gx1XIvI5JR2nUBs98xhBLA1w7R1gTOhWupyZxSQ/zunc/zbQ81oO5qQ3+dUpHf7/
qVAwUOg9N2wv5RJNTyN8nPG9qcbR+Kmz7Sg7mAJJ/kNfh5Fyh0BpzXs59Pm9GfXiCZu1pX77AmNY
IYuyiBfDUVodeoQ/it7pjSIYtDRv6AuGxTWMprwBENuau7GDDO/WMywVAEhUgBjStb/dtUsuugHv
MWY4GTT3AA8j1w59oTaFLyx876nuqRm9vAV7Yt+OnEQ9ADRsXV8ZGq2neWCgczcuRfVGQ3p5sRO0
cafDK4AKui7JCVUrlmkAgC1SlzVXq/6sTHPrW3n+Ru3A56GkBAky4uC9AcnczkFnlnGME0MeIDyp
naHpdL/CIhSHXl/Ev6/v6I3jS6cCPhjQVGLtdeU4kq33Cp2TQO1K9zxnhn3sKCYf7Ex8fn2kraPL
q2gAGaTa5q3z7THM+mxpizygJPZXXiTuyUPNz1epTD+Z3jgc0GPNjqNWpT9eH3jjHpRac4yIaBkw
8tVshh1Y0cJiNsuyq07GPDvvZgBeb29uE2ARcACZAZ7jrqLIvDVz0TYt2wMHqeuSKdUpnrAgUnpt
T+V6I4VgKMIpyo5Sn3N1IpNODQtNTfkgN4rv4mIUh8YmHUz6WePNU+JDXqnll9dncWOjeMRSdLT4
RGBUq7Qs7OjbWANcimRuWpBabXifanhIlU6yg3BZk03l9me90J2XcQ1tjdWCdYnuNZqmAT5Z4lQN
zGXBpXLoXfW7l6VVCftrmqtDbUxA/5e0nKbHAUys/SmKXD3cSQq3chkpNUMrh/eNNEEuxh+vaDc3
hRqVKuwO1Ux+hQr1Raxu4/SzZuc54GPHLj7DnqY4Vqd92nxU5goWRkPAbfu9ZSbv9Q6L4csAK+Ye
MBomm9UYRaafh0PxRiG0/02cAzoYhDBtx3XUmzjm0KcZbT9cEcJLoU+2X6rZci0tYznkBelFmEzD
Dud541wT7kpVWnIXEsvVhe1W5aiGzpAFvZMbP9DNND/P0bwcUdnoLmFuNfcFvTjeN9UKXt+SWyOj
aEEmJTels34qYq2eBT6TWaA7c1z6czmrgYZVgHfMEdauj9zneU5G1aOoN8Ru3+zsja0jIav+FMUl
S2PdY2BH5gNHNA+KyFEcH5NX/XsSmbV+HsJG2TOM3bjGJA+E7JE0npvMvt2I5PVFXFa8P8ASnWPb
tyghIit3fH1Ot76JajZAKEln4qa+HSUiRqFc2DNKrjlPAE8MP1ZncYp4Fk+vDyV/8OqlRy0aEQ7q
vED/1qg8nMKyWulsGE1WmF3aonCSgzHFzrcpG2ODnk0vvrw+4suPk+Rx+mmAj6jUrX3AYAZDV/fS
IhDAncVhihU6CXA8aVQ0xJU7o21cHZR6dSANpGjw3dYqNMKkBKmEXB3u4CLS3JeplOYVY/w+AkE9
XcyidetDB2GsevLKMY78MPSAts+NpcwXm3d49hOnX8LTWHllerJrcxSnWuhd6BeWUZtvXhBqElIE
lg4ujeT1SdZbFDQEOpuBBTLrlHiTdWdlFUatrp6977xu2RlvYzngDXDN01OF9rcu0IL1q6j0lGkQ
NqlxIOpoDqmLMr8wBuf6+spvICK4n0hbJQaUCP7Fvu5qXJa0Lg+YgLk9KgTX+oHekrhUDUi1g9er
ReaHeVuXl8VpEkL5qOlAbZR5hiKjqKsM7nER2/cxGkKZX9S0uo96NI7RkXq/PR6HdOQN3vnZMoW/
PSOyRoiqM8qWPPVrIMeEouXYVDyFhZqCiRxDbkPYfvpiH5rQMv8hO/XgDBcel07mmOmnIsuK+cEW
uZS5JQfeKwG8PLRooHCAwOlQ3cPq9PZ+YAp7LKn4QaNWVp+1RLF9Y/S80wAh+0vVT99en4CN4QAU
QKmRURVt6lXLIFHUccyHJIc8NYyXGN3nxz5dwFd5NpUjc0n3MryXbwqnlfyDFiX9CNQVb78vNTth
KJkFFCnpko9jDERcy+bwCK3KO6UVbriLXSdfUI1Od8Kel/c7OGuudcTW5O2+vi0gZ5TQvrMhqDK1
Pi1umx8aoTs7byYpsnyQV3tKtqtJ5bgCgfuv5tQuklAdstwL2qgx4rMNsyZ6FLNjnTxtVmK/GLFZ
PozYpfzQurFsT7E1tc4RTYxh9gtXGX7jn0HyBZPb/t5NVvS+CnNwJVbdYvvXaMVQP9CF6trDKKa5
BFfQxBHYIj0CcDOHiI3VUTcNH9pR5EBSFuzBD1MW5vigcggbhMMd7+9GzZXvZm0VH4qssyMKhnr4
3Y2iePHtnAjqCBRT+XdBWWw+imUoH7Ui6v6e5ykvHrxlmn5Z2jCkMFWsQRyMDMrGgU+Jcx+NOVTy
ALG1XxtvUmN/ogBrnevOiufD4jlz9gGlsPyzKorsu5Pq5XdtWtLmEut5+zV2qaCftGRZFj9vxrEr
/D7Msn8QRYnLoKcKpfiul8ejX1m4S34aQ9HhwwBHLjMv42jTrvGUfq7+jhKDauQ819ZHRS3dn8no
1dYpQSFovOi4ZmXoZGRd85Ap9GQfCihc0bG3pjy77wtlVu8BshvGzyH3cHOE8TMuvwa1ytCXqnMd
CL22iPCQeHNOzcFWaPQ1XCIfchHWnwpLCaMB8s7kqb+XqfYEXun1aLxLjZIyLnadk6pzJTuKIMXH
chew7m/djXv7ACBMTIS2hvWbHoaw70nW50s2L3V76EGDOteJ2tZwzd0h/x2Hev+dzjQRSgHS40uv
oglxpWwQDz7I01Ec027WJx9NQQfPF3gAFXZd8VgfgE5F/7qiMswDEgHp4veiyP8q52iE5FtEI+2R
2nU/oiis5UDTivgb2ttVDe2tyX90qJXmB91tCb9ng/wC3B1gwhMeDkXtAzLQFr9Yct79vBFe5lsw
p3+HEYJjB00DcgNFIJqjI9g5Lz8SKE1fcSTXHmkhdz/ANnTiFFdt1pyGPBobogZ36H0b2fb84Hoo
+x4aa2n/pQljHQfwNE9z64nET+bOflBE7wL/c2h2FqWWaQcaNdkhDSu7PwxenDwpbYPIr4WQce9D
9+7vs9TNSwzvyuZrVGf5fWrxXCmiqH7Ohl14Fz2b/4+jM+uOU9eC8C9iLebhFehu2/EUx1P8wsqJ
Y8QoQAIJfv39fF/PkLTb0tbeVbWrvKlU7JP1RYbn8M9Gy7jNndHfbMHx71oSPUGo8+WIkn/eFlTv
B5FhN7K1jT2x6UNQ0ej2QV9q96iCWzHPPgsv3RTeCJBxmbuTUT/WBu+rvEvq6qd3uM17tjIF4vPR
1L9kV7XPbjQfH8Jp1VFEjfD2ovWr+i8hNoKgUX/rm6LDKqHOHTKR9rLqkjG9mjxtXwN/Dh6zCTla
3si6e7XdEb1kdbia4pj3+H4dULuWoknNXxk6u5+vmwQpXdJUCpaz1oAVcDW1OGcnpKiXQm77mmfy
2Bz++Uq1puOvMOyX7QPit9rjJ2uSuS1XJaO5DHbV7H9ZJeQqq6yJRCmPNOyvHD2HtwPk3MNRiawc
2FTGqoZ81D1H/xgeBf67mywlWMqQD7jVFUOvzJMTxAupaGsaPri2a3/jS1+1ZdaP/Uyeo66cfCMm
9T2Zk+4Ll2d6vfp7rY4omjrRnMKRVPKd0Osi2pv1TdS9qovZ1sOREyPBBdkWq/GBjsb5vy4iryiv
KGZDqWagwrMWcfwau635UnHavwbj2tmTjjcdFZmKxWOEg1l9QWPPctI+zmtdin6JvqE0+vOSRj/z
aG7qSuWmdvxLqLqhPgcSuirfarXc2c53OyrdYF4q3wfzGkPJ1yaTNvjbuE0tTvsy7+rcdXsKogPP
8zs4xlaUKQgZOZJsRb8oR1RrMTRx9AaWt+hT69SLzNkVPb6cUcvvrUKbHvnhOfsb+cXjUmS1M1wt
IfNzYebOw3QAJ9KujDkzWe450/jIymH7jpIDJd6m9GbzLHP1R11XMxk0o3T/xCCxbz2iDlbZld99
9NEez6ca47g4z4zGdzFp+LuKtmm+pepswEV5WzXTl2mQb5VLFLfDadtskhRz6vYPPisSPz32RWyh
rRC6iFsRvGLJB/ToNms6vVTajTW6wG38c3wrWbiOnrOcjnokXc1PiHwLvUG7JabWeilw/bavE5tD
quSVdSJCc0YSZTvac3wxsNXx8mPxMa5k4whX23g8juSUOiZB7JM4SCYQzGIbGoYTAl+3iqqLktP3
AmYSNnwpvoVbKKKu850C30NvOLXG8V9BAuScIyBDJrlKGXyqIcvu2Ihi+zPZ2bvJ50GuIyF//f4z
sNt0G3VCJXlYLwjLeCK7h91f9pdQdseL7GfOak02x1da0cyd5EEXTe3o/Bvbdric9kudzufQ4tCd
Z9Oqd9Re2HHmTjuE/W0wb+F1U0Pw15KyQECcEF2xt9v8osJAdOd2Y1dgg1CQN3grHTNEU6iuLXni
f0hCw+p9m/gTVpzHG8r86tancUnM17QdAXbRXsgC+jgoyqCrZHbH4kdVl/u6JxfPH9VcBFUUjwWe
m/pfNIJX5MfkCnFud50M3LI6+4J1WEg7ppo4+SF5LQsSrQ9B3mRDJiJs9/C1NvF20FsICQQt+5Cu
ERWDLrx6qfvcM2P2IGqBeYa7R7bYezKC8jCY2/etX8U/OflmK6tkSHfAbCf+WQeu5P5HTjjCbfUR
DQauoiiheFi7md9zHq6jejhSf1XFDlf3RPjEup8Vtf96jW2VlXao6JAnXiIfiHBfU3TdDe6erA/y
6sZxtbz5ofQPllPq7nnZD6LgR4kuLyf/J32YsOjZysRWnEnpa6uuOjbo/gWjMz52zhgMeYR9tCnq
NJ26wrTZZsu9+65aMBb7T1vLJr5q/ba5w4cMKyVF0lpUjNGyPXZEN+yXXeLUc6ZKuI8pAc6WpsDb
T3Idpuwed732J1ZLrTgt4ZwM5RjtaOp251uYwXuzU5GPup9OboOtZD7VLs8OwVciwRild5tbx6nB
CfUi+6kwLIDwPm524opS7f+Nh24fD7Vjf+aFgvBMbLIO/+rQo/3MvLW+qHiMMu6Lts8y3uUPsQf6
2XUHnkEM9luTj7Oaq1z6VNiCIIfB5EPo8vg7XYddRpqgcIgXE//u05Yb5h5LcFO1Q6r5CQA882qh
KBdeb6YxDx2xybz2ZXzHQNfYPMFAdirDNljd09FJ3wemmKmLS2CjqEQSjXSpx+vA54pk6QPCIyIx
kkpUXe6YvRo5fsK5Vfg4DfmEJpp/2WzZg+xB8HhnksHJK5MZc9k07CRMXU/j1ZIR8G/yo7XBLYAm
FinrQFZjr3zOSrWv3SdBoLbCDlZ4v4Zhql+caM3eE6wXEAb11PS1tZF7MUJUy3k59IBFDdKsBWB6
cmSxKBs7HPjRgTmJR/m+Ze42FT2cwBUBnGK86m0TPA/L2gfMH14T5NPiI57M1sUbz+7shOhMI9Qg
Jfb/mrfCjNVDmB6JzUUIJ82sG2HuyITVL/m0+8KcBQyNxmTOmb+73cRdc9xfu/9WfzyWqzEUztMw
uJjVKCT6L963FKWIFtzx8jZG1Zqjw/CvRiLv4erwGCXByZr1V9ZMs1t0JHB/KNerb0XCtSNKPujn
KyzsvbZgzYOXxGHY6WgPh/B+CauxzbtUeDdmdzxzGRDZqbxPzfqMXUbEp3ajnrykPXY/uqltb0xc
ma4YE+w5Cz1P9m1Goqdz4anY5Bmb+7YQ67LpHOeoaiKf2HTi5K004kU2MtmUHFVvLGCQlr+iCzdc
a7ImaXNeGce98xwkJz8YDpI+91ufZjfY/OFpbhqpcixg/L+4AES0INmIWXQyT8PJtCOHLCQhxeRu
Ns6PNdpJmeOGUP0XrJ5+PaZhsaWl+Rj5nr4ngQUvtaXc9u7boCO13ZJXEJTofOa5+aXaI3tA1sD7
f8T7Ys7qSIcwb+es/qvnoPoDxekNRZTO7lbEVTjx12Kcey+hjz6XMKLDFm78NOAGueSjs3T39eRO
pNWPkf2Dwx1e6Jln/bQI5aRMuWfr+B+74cvbt9OUczb0I+/O4a1fzMjfqI8FyaVID7vOO7qXP0O/
8eP5at/aokeefF+xxm7OvtM3fxnR7Fc/9UKB/fcc0XCYlo5pYptN3oqQIlzZiA9sjIfPWc+MMSj/
d1UF+g7tRBQW3Tj1fwkBWv6Gdcar0YcYfeWzUEdT6tYJ38OV2axAMm/eGWgpZBQsRKIp5fm2q4ew
KXav2URJmzd9fz8DHLg++v0jsvE85eTmMFtG/hF8sG9H5+M0m7ZlF2XQt3u2yfemasxntA6IRtqB
0SlHBuM80LFHjK/r3FeXbR48k6+rtvya+2huTsRSK4SraDs1r6Ldfw8NZmS5ThbXKXjg25uK7BOq
zdLt/zmmbn5I36r25+ghOpLOEL8Klte782T2jJUQOWXBDwzIm6lM1VBf0gqRYUnfOSGV8fZtugwb
zgu5Xfagps+u5IjAxV+ZnIfQ51oPti/cKv4GioeaZ5wgluUf+SBpl5v9aJgBaz33p+9H++NwQqvz
GBFSV1Kjq3s7B81XHOuwLSPl9E+b7zZj+X2of0iSUxba/tidC7Y7/NsAHTlom9Lo9Azd4690j6ES
lDHWLRCfODx/Trd+dtWBFjJzDqK8GXLt1dhms5fTWi0vdbqntkhazCVyZ1mcPz2Pxn+VjeVHF9RH
lps+W6n9kYyYiGO6Li+0Xkr5m5ysaPtJve19EjX54tglOfPu779aVzZ/EOTMP/HhGT6W+PCSi928
WRewawxKKt4nXoxhXGUhjiGh/A+If/OBCYfhuBPhn3Vd9H3Q8PfmDWkXn3bqhp6p+zAV3gZtwFPD
Wx0V7mzNY8+/e+obJ3Mu8eDtv6thyJ6qTbdZWTlIvLgJ88LLHALc54iy6LgEEobrra0OUTj9GiA8
S4/IL40Zm5eO3veSDWn2YY44pI5nYxtR77CJR3tTZf8w7pu7nGZwWU7ZUoX9Ga+GtC2CVFBQ98oM
b3SN3q3BMXzNwynyGMAST6mzdOf0j63a/SM0vr6JvG+vMhIw90/KNWcl1RF/YTasI1USbWKde0AA
n3qP0oc1OeajCOK2+Y/+KAvzPXXGG/ZVdAJKsSI0AA+Yq2sxHeBIanYPc2kz0wLVuy2vR3wsScZA
GwyXlsncXi2YXjos6keOdxKqV3coZPa9aHTaSB6mGQiK5FF++3jyL32u/LHnOQt2k/5wJuO+rGJZ
H9icpRk6wkHc0jQzru2CQA8UEWob8n3zAeyawwnoC9EU9rmY8L8/DZFf/3RJyrgafV8+mUMph/gG
IlXyykutLE0lkinHIcmMmFakaVMIsXM7VtZZgMs2fz+loej/OzYv+3AdvbTkp2Ue3Ot8ZGu+pbtP
umsKNl6s6xQ8B+4mP1qdWRIcl9SYXFg1udfMjauhYzVLU5BS5nqFAF2u8yi10686nJg34m0W966T
MS3T0QnnzLIkLAe7mdFTK2JvLHufiB+O1Yy5Z+jF+M+0iZWfcb9plddbcvDWZ6l67VpbPRkbVAQ+
QVz8U/w0913ms9iYeH360zba8hmH9ntD208+KsRfQ961DGW5qkC283DJ6j8aW7+6GOQ88cLUIp1P
0+QE//zApKLUk5Q8K3oLjjyaAlZVZeZn91Uw8KbOADTq7O1T2t/oY94enL4dBMpDnT1O8bJSoB33
ANhIlkCXDmjreDoi6XAYyPn0cnc4/Bu5yjjkA1fxO9Y6LNlANQ4/ndATdwRiwOumi5Vvyb6qsHDj
xj6b1q/5vuo9vnEW6SQ3rCamHoTSWlscjOskviEL235NeHQRu4BS72sKd2CZOnQxcB6ijMK56H79
HLe0Y3yrBnVHZ7avl+F7yTHPGjCewo6TfVhoYz/GLF6xDYJ3f8nIaRMM5KqV+AKu6cc0Zv3zRrYB
T4XF9xbFZcos1h1ye8xgsgSTtvS9UzgcQ8xiW+L+ggh0lusRz645zyo/vu+jKrhJuLh+nm71+mHr
aPiPDs7/CoYdQkAQx0oq3BTg0TNVCSSN1oe3XKqxcX+wzDotSLgracvU1NOfJlj3FOosqxXGElms
Tvqol9cNrM2nea+76UQvALQI3daoXAxi/upd8rSgfqrh77bUlM8ezDYtTSodbt5hh0fVeeILYQ4z
tj+v2/PhKfuwh8L85nwET6whh/+RU+t3uVXoULFIrOaPAQ+Lu7qWtX85uq3+s9MxpsXS7mBCWcIw
lh+dL99qs42/j85z37fRm34tWDe9O4Na4otBqfiAh0Hyp2nqajpNau/acgaBG8vDgVdEgub6JGMq
/9+B3vy3wp/ovR/tYAtcjBhc6VT9z2EH5y9xt4o5cyuXZE2DDq9Z1+ue47DCcbbzK7QkIe+/m2f4
bmf5PvTZUkSutfaSLSAstC1Sv0JY+z/bJJO/1kjIH97cJN2VHlxXlB1+JWFheExsrkXgkkLie4fK
dxPWz5Uz73VuE799M5lwKJvWuMFJyiX6NzrJDpwK7/N+NCvOi6JvphBou3OnE8SPuZliYxMEDol+
9WpfzBS1OkguI/7gac65RFzNT4f9wr66txQiyltTyQrGdfK2L0SLVBV3FxgawzBJ58z39U3yccyf
9ymxzAuaKec6mKyJEBfAH+ZT1tk0p/XYPmaWFMac7J4ULK6ll817WIExn6cmJFhEU2HyAal3A2Wy
crCC2u//KQAG8GzPRfa5qGA8h8gIvSLUa8D4LJYWOAEBW53PTs9IfEw4veTROOGJzOIF31Vf9f3j
2s0k/wozxJI3V2ZZUbfzcmN8LOf4iO3WlgM50Hf9PGRxQTyR+1rZJf5S0Be/xnqjx9Ad53PFj3gB
J4xkSHlSTlYGPfJXXxuMUm2TNC/bGmzBC0Eq4dOMgmwaz+kE2f0GV63+rbPvUONVupJweVG8ddEF
B/zprvNhU4tgHpZbr0G7ccUO1jac9k1WHyu145rO0A7ndkqivuhjLT/DpmqPk6z6dMHHMwZ6Jtgu
Y3SW2/oyKyNAWanZ4rIler3LtGYpnTDt7UvM5ntiY0D8Ge3d9Lg3XjLivrAEhua/He7M5PmP3Wbd
5jSzCdbkqVT7VzvEwQ8pkv05glx9GzilEY63s3ncbbD8ke0cv44Q7CBoTcy4OQbt+tIj7Ja3Cbk1
CxNRbxgrZ5/meRu8Fkho2yJmCQppM99PoKuLd9XLNNg6QJhojwKgfXeXmkB5dOtDDFiwqPoEKzAm
dDntTufuIkHuTmLxKmYuL2huJtL++McjEWG5k1rPLRfq60vrdMFjCnJKu4Hq5p9xff9t7ZTzvvBZ
vHx0s2qHF1Ieq6FM65+JDli99RmRYbqlaW80mNZUCjV944BUmXsMRnvJCppv5lNb8XFgNWx8wxLG
GJ5dEWTeZ++xRJmH7bLqcxpXG51MRkOJSxgTPcUB9ZlO1ryKm+o+sqFri20fsl+jme185WPZul+2
AbfPb3DBna58wxB3ivzBbqc+GOu30UETC3yxAOn0hxFx4WL/2ZZiF4f+4cZ1W51scCRZOY5xqvNG
YVJeym8jf9oSPT6xG7K3+YIHIaLvxPBFdNlifgFESFW0We+mn8LtI1jBVCzujVq9I8oTXk9RqCmg
PdNp1XdcJtr0C8TQceWrlcFhjqd5KOdhmHfwU5ZEToE3ugyADToOoKUdYccZ/3LrPbKGsaHY5I17
8/cqTfHRib5lyFMYDO6JGBH7uiWrzkgqTDR75DFUVk72jDke+PXNfqFjGLdSb+n0g0d7eN8WE1xl
bT//7XjBxNWmurE7p2Yf2nM8z9nDsKmhK7ksQAitn3xvSLVxl52kx1pq3qwRDWIDwD6dv59H77o2
jUzuWgaFv1UfYgwwb8FvqcUuy7b3xjG3ONbIIuvZisEE8PC+ojGks8mBw3R88ZLJ14971KzHO6CH
VXcHEHh8CmljBPoJU/9jhbHeLx7U3fBjIOSHkWAVyfAqWYryz96Mi0EJKBjO10EdtvV5SxYh78N9
qmxemyMZrw1w+sIkGhK4zL2gCQaNbvabIQiV907ZYqLJJvYdmrwxyxrnfcMbfG/dvokenQwzliB3
st3qE1uq/TNdVRVf+8D49UM8bwx2XRrtfjm48viUDVDgn/V7S/SiOWiaK+9C3InG9U4BJa89NTVi
3WLTJE9TdcfBOyP+WJlNOT9QqZ7BWK7BQlbzX8oqvMEhK9Y/0Cf78oWkjNT+bXtnVdxgik/eMT7y
falG2fs+TFdKm3TbBc/WPgjuEmvj5oZpd+gKl4eRTswYgdS94sWP/8o4mrILUP5QF32q4EdEVGfb
CW4iexV75iD7mw//b7CHyj71VazWkzRdl8GqjlrdmXBjnVpk4exeeuH73h2e7I53cdoGUs9ZKL1n
6tz8ZQNnccn3rTCs0HCh5/7wzOdUt+AgXbVbQ/OSeV8bf/h2CwQ3d+cAEFO/4H029nlHFoC9FVG7
BcXEGgTNLa5EQcEPPW/vWBattx4OFcsnD0lqCpim0Xt0qjkNCpFOmfMY0rBN52A91u0+q0wKJcl9
Nz89uS7mDmw6Cd89nEiSk7IqhFmRu29u2j01+o4z7+mCqXLCK1RzAcpQpomfb5uK3L8evPZSpg1Q
/HVg+n66BsbF0wFtPY+GjlJfUad4HK6WSE+ijOLGqIu/IhvKSazZ/eceOEjlQ2dcwBwX6LyYd2nH
uzFR1P6euVWVZhnRoVv8c4a8xwG4zxFGuD9cb2sBmZpg2Qt/CjPNKIRJ600G0PZ5TDucMsuJSp8Y
VKvgXM8VboSsEJjtdsxmzg2U9mFLTasjf7X4Avi8TQ3WPHa1q1NK0gw6PuZatdkJDUBsi0rq7cPv
ji0sWK4Jj5wDpuOruk9afVbdETM1ZOSMn/xxG3WxhETTlooMvv1U4Tjil0KH8/7WpYPvQk6Ga/wc
qclLbjK4VIZCvBWLwBn54CTN6ZdltpVfTEQkyGLzAj6AIkT5KJt+24i21bvW9ubbz3kv7RE27Yl9
HZ8fKz7Y1BHOYuR9ZsboiT+cB1Hyw70qbZRXHnrNMBWBx/9kclKE2/v1frVw2V/jBp/onGiL1L11
hXXNecoMnURk6C9h6BzaOhHXw3TT1pp3sBPOEZcoPg7YbnTN014Am87BDSk94a+QcRaVXasx2csB
J7uRMaFaj1fkpfOQox1KK+iE0fgPMlur6uwieZ1eIB4Uv5itHeofABew/qrRGkwZPis+9VZ43OFe
Kajruve2V2B3UZ8PW2Ecil1aPJdTynLyjYhSbe/HNXHuIuQU6TXwQTzlzuQ23o8IrOOF16jaSg2u
QH0HQ/rl8y2AxIVdSARQMkLRud2arkXtq9nc6KSOh7xtGBtvpiPCkJj4Pe8JCJZZwt8zFlhU7LB2
ye+g/RChJ49SmqOpiiE+JqLMZxk2ZTsi1Pk9DQMtbgAP1eZJALl9tchGuQ9Zx1rmediG1L1zSeyi
VG9gA5CXECK0N0j/g+iEYWqLZyY0V39K7cii2rootoVE24Pmesh5nfugQl7+M/o2QHnrtBAC1neD
lj1NbcWAG6Kmjn5NceNu5brhbvzZ6iqdYQUomD2NOEANKKzLCcddrJov4QI2eX/4XtuUDsrW4KQj
k+mrsQ7Ves6QK4tf62IX+gYkWePZOqRsTP22yytjlH4ekC/+WJY2XUq/0Qf0IYKOMhBeNN4mQSun
a56zobqKbQMW0mgFI7g0wUZuStAM7wBbVVw0c1qJPK2i9Ws4dNxgOdCv4fVULzhCbax6fE6Tpx4M
LNc7njD2/wCJC+Kv9R6cwYQd/7pufG/8xdemobRUmMylP7VOlUcHva/FgRl2CxlBcB5HrNae8c5A
hp4Qs/evXZU9bkaqnzk5pkmRe1DrMD6f4GcM98x/QmghpVsMHTj3P9mbvr1gBtINxQJhnZT+mMTb
eQ7h49lUs846yzwhjJmAbdfdtumudrZxwysZLOYWUWuzneNWzh+cUXo5bFAs2x04ipLn4tVEnSv/
8GFAtmN5Y2AYtoclysQtK8pLfRHLvgVnCQ4MELB1ULMqO7wRJc0YVOXkd12cL9i3I+CJF3A/Nbth
kkesuA25dQJz10DLZ5fGUD8KT8EKFtFg/f3KnxcGttVRzXoeu3m6aPRUdRH0bBnc+vBiQ1mtrB9f
pfhyIbDdx24v2aNep0L6u3eUuo7kWkAj8CjzkjcB1HX4HXkTJfWdJS4K5/HRpIB3WSfuNVJNxEJi
jfjBGu84xY2ng8uejcvvdlzq+40VaOQuDZ/bw4J5OB+MSq9CzPH9zucei6wiyAfYspFvxvb+H7wV
uqcw6qePuvIGxBXbER6P3+Ka9M4LNnBV5EkKtyBw7akAf5JHbjCu/Qg6P+nOS08YUO+iKbwc1hn/
eQ13+dzbSo9nUvSi6ML90+nJF8nWn/GAQACl5b5PF9+JO3uJUQuoQjV1Ep3Z8VHV87YyCJdLGH4X
/1G7b/xh3nKraUa9PySoZtFFSsfzSynMIc5TGqvsvLcEVjyt1da8hG3IbW3kUv3uSGUCnbBh8AGV
g0arXTrzS++AgSdbm+hjqVkKyWeGN3hgGhJuObXoVYGniaISy/yFH5Q7lA28zz1oX4dkJtbJIy4D
C8KFNNraM8y53UEGROXmbiAbtERydUfMEesY1HtwxxchbfbS7vH0hRA47O/C3W0QJA8sMPib7Ici
kQL8LHIJP2MHj0/2S0ezFFfIskjqsxuo9POafBMSdNHrz9jM+38eOpsBc82UeTQlh+gT8q1tbon4
43Gv4liFP4JdK/Vu0EIm56rzVXhZBCXlZh/l3Fy6cSBqd1bBhh7GNwOLrBVDSwtcZK/XJtG/sALm
bDpOPH0MrKf9Z1BT/3QynKOLscapBkSYbOSr1mI6UMaJmcxLUI8b2qlgbfYrsZPpdHG22T5t1sD2
AOTjLKNh37PST3d4odrp2YlPRbPt5TQxuiLUMLu6QqS0mpL/1X3Esx4kTLKSiKEps6w4o5Qe/skt
tRBPewLRPCN1mH8cvq9lERPc9jSs+visqs3O14j6+CJoHKZcEQUxnNNuH1uVA43twyssNuoIlXYL
lziVcNU56x0SJ+bJV+K0Aq22d51sm1dhur4rZ4kRy2lM5lS+930g3lkyGNGtLXHWog8cVq/YK6+i
lmNhoa9cT4cG86bB/U9XBn0OWvvoQDlltv+Udg7sGeZm1ZhStOQMJFFEglZqCF8pE7+LHtxELOaz
J1I1zNcAFq4wrmIluR8dIYsZ9KU5i/Bbwp1h+4IxYDBNr8bHZPu8mIWgWupSF5y6oN/RFB1u1hcq
9jjaah406bxVPOnbfvTWGAGnj0xgtLL2OO0+Ia1u5sQ33lhLe0f9+m47cfvEIyOJUH3U7KmDkNZu
hawIFmW8HklDm8ttTGvAUe0vopw9Px7wLVLfEbRTCsS3y2xGCQwchJ4QN+soXyf2v+DmIXBLuwmI
HtSSLjIGCjDhlLU9/PJY+2S5aqDH/xyqAQBLQH83OrO6o4NoxPy8bU22XVthvX+xEnF1WkCwf7aH
QibEGyiuYVOT+JtgHNYT8vWYZRArwhJGMHqeEcTEJ5YRqn84HKKuYf3eezxif2gva1PFybUglxMV
b6ACnxdgmplpo8NFBcRELs41jWB6ifidfrnJzPJW3eqkufRIjfs/asF/P6eXgFVm62L0rwD26xu2
6J31OvSjrPtWshxTEQ+WCd0HRJyfZAwenvtjCkyn2tSzP6iOrSmibEpP6feiV67hBLyrCDva4cKo
I1jTqzvR36A97iyyykixxJ6AlZ05zWN35yERHbhn4BQnlvurm3HZlzuh44puMV7dX9Bf2xPLG9nH
goZi+SbyhHRBmF0R5vYw7lezZE6Xa6hJUULleMG5yyz0BDh6j6bLAmWvc7M8JSZ0TUn+iWUXcx2n
NNdI3wzSY2X8E7h5B23nNT4KcFD25kdHkBe3b/F0DRUPMvWejIF0bptgWpsymyFyi9DtsP3zhe8c
P1FdgJ3pucri0vRudNej4hJPu+QTtyRBD2ot0JU0d7223vgQHGaBplO7yC6B0zTf0QTKe3JZoMT1
y2l8+3POZG3y2J30Pyt1a35YUFz5QK+xf/sfpBWN7uhK9wJ5SrcRxnr2H8GWJEgAigQCtHw730pl
ujAPKkxwnw8QXPqkrgbdrWgUnDdvnp3tdieObkTtlTnRPQBWv52x+o/CF0f2R1AizLKAv3ETpN9z
h2EFA9mRKBUda5N3ptUOX9OUPbaMXADQUJvuFZLk7HeAfrs96zXk3GRZbxEjBsH+d92ynZeumyGP
a7QwHKpK118OyynbUx04sG1p1Q3BYyjSHR0ocI95PIJ1+0AS2y2IUtHe5fN2/I+zM2mOU9nW9n/5
xpcIyAQSplVFdepl2ZY9IWx5m74n6X79ffDks8sKKXzPYE/2OQdBZbPWu97GLQ52D52JlHjf6HZy
mbtuW01quF90KgYq1LD60lPnRMhIKuML4bZUgbkj8HLwZTGMTwRe+P2LC6wLGdwee/Qt1VJPHxbc
usz7HsgH0oPQtt0ck3HgGorgtD0INds2SIbjfy6t3PzW+K36JOHa67Vza74UUZ76H0SYQv9G1JL6
16NZR/n9tMgVc/ISrzmISKL1BtWB+1YLxrUPSwI2dN22TeNfW7ViQmD3Q/bBQR/q3hq9FumBAicU
gcgYhZA54w8GSJURtvSqbpRM16kDohSM2h1efC7UYdvFdc0p3FVmSXhpQ/MeWlYHeo973l0Kq7DY
uEmtIVCU9Lb3MxBQtcMWrAw31BNFv7frJR82EFtbnD0JFwN9n1bnAxqqgdqkXsjqbXsP8l1vL2G/
Ve1cAWZVQsttxHfH8Eo3Y0UN4Xr1Fr1au1aoKDp3FeGKHdA8LMhzyBb0t3MCCrnNmsKrqFLqptxi
7sxf6Pm12f5cplSKeGU46zlAxeSIrQWw/SXJxnzcoKCVItAqVvZNh29TtLM7LKlv8MCABF37ou6e
clDWZT+TfLKuRh9YDW1Fmm8XtyvzvQ3ZZIZMSduS4voBq0kCBnDuu86zVQMVbSlkreKQGV3dXo1D
ljxZbV1026FLZ2OnJ3i2zFQlrGMbBPpuIR7D2BM/V8igrKOoPo9Wk8ZXtlcP1KNygGXJp6HKLJNx
vi2xOMAYrMmr6dBNaZXSTXZlR2Xtz2cUHWn+jFRZHbEi1I8N2b4pgHxdfxsdlf9kmug9kXkDqK1F
CIF+EcsNKsTsLkeyfD+WFdmUE7MGOJp6Fo855S5TawbWj/bAJcRUErskKqCx7bdhLiAwm7ob9mPZ
Sf8aoNFSO+3F3Vd2QzPtCpp6htvWSFZERa35pfCGAbnD3EJomyPH+xlNvoiCNOmyaQu1rauPftzI
n4UBQTVwc2gRdIikp+HC26S1y0Q5m75rSPyfp447Yp1Ku93eXprMvLNmzvktgwjRnmSiw+WQ2ZH8
As8JGYOYC+/JIq23vauh2fWAUMoaQU68sLrT3swh3XkDjnfD5Dnf4iRL1QHwgnlXFXXJWarZR5aA
lXd+5FLvIY+qyAyUo9oigJUK/a3LW+tqqRdmDCnepfG5wBnzoeq76hiWFZQk0YS81JyMYR+ElWmf
PVVwysq26r4MhSHMvYpTzncacg5Z/kh6oCzJ3eabxYXycYrdrt3GWOnIwHRi6R2LhDI+QM9k13BN
SgcfqTCqFMqVGm5Y6o7Fy5R7+vM8G40+G8ociSqNBvuxtpx6tjdhocWPSCnmY3YpAPNHzMe+DIsA
x2twhDb2C8cXnrgkW6GqxWJsv2iHJgsMdoqLvWVMVoIUYdT3sWGUP3DpoN2dTbP9WiV5Wu2hXME7
TocBiL4iJ9yhFi/Nz0RhdfETeprxI90IArnJm/3dvHB7wn6QJiqZltt4piz/TnTdOCFM1BxnRDtD
szKlB425oI+8TeFOfsSGkrGZ3cTNC1qCrN94GQbOSlbkP3uhBqvpliy5AtlgFWGoOXVbj2isr0Re
p5/mxEvUpmPwEW/aGbrGJimSZdjYeZzAp1qHgNcekT5TYIUdHAvVWzC+BwaRzXaUhgAg6Wb8wnqM
MJ7spYiYP8B3eFEatfJJDeOSnzJzcdu9EhC+t6E5yeYgKdbCdT7vJ9uBgUTQGDE1GO781UvCdozP
fYn8DJBQiHxnjJJjVhuVDRrFC6XXRcFoAkZ+A0cEZiBE+FLoYQnyzjO6oPaj6RavpdH9vvAl8Uah
bjSvamUXqJ1SLYZ9nPhaBu4o5+yYq8lu+F4OJ0W+5D3KnSGekh0tDN78m4lykuVgMtMAbK+rr7h1
Id7ip5DJjhnnShyqTf+7WcOg2sAAz5PbxezyJjBcD44WdYlt83HtkhO6bIZQ71tEL93RMwDPGcku
sF/b3mLNdXBYux16z8qHOTND1U1qCcjlR/jXBLiFCygqcX+b0andKNV30U7FfaSuXTlb3+WENSoT
0mG0D+BG03zoEn+sv2Wd6sQ2GeC6n1fWV72zoFDWBxA8b9i5RoRaiwLD846dNabpzdJY1QuN8PzI
qZYlBxQxyY3RuZo0zilKnCvI3v4ThlbJixp7mP0dA+rxhjI1iWnbcQPfFGrgaoYXVSbBFEMc3SIX
QFDEADYCPapoBve4q5Fh2ySSqxkqnbMcxnTo7XukUVayD0WfXuPvuvRBR6mb3XZ0GPtSSzy6fKNp
OS0Js/tJNJCdnqEODs++HSa3YmC0t+sKR7/A8PW/xgpWwrWh03E4FxMM52950Rcd3AGvcRFu+vCS
lUACsqMlHHyuqHxSJ4K2yv849qyPk4VbMMO6MrS3XPNLtuHu05iP0ix1uPhapX0wRm0bO3QG5SNg
dPKzMgbjpYaCV27oX+ButbEuvhlFSW2IbUCzHJn3uEngxHlG4ZROcUA65jqu8mQCuYg69roFMSh3
jQnFduPZMrODzFKGAwK/qO/lFDN4swZUPtQtTbbsphKFaJCrBC7ggFmbPLoG7I9DqhfxRWnYUDsL
UnV+MF0VfneJV35sdahRMzNLu0PxAU1KT1BaVgMbeDh9Uc79yQHH3mfuPDWwFVg/BWK2sv0cp4Mh
jlAQ8SlspTNOhwY4s+EgKLxviIDlA9QI8Z3zfHBXHlQW7cEPm/iDFZu6hpfP7dw/xNlYMY2BIRoG
aTHNIxePk2RHS0SCCtudaStp7stqZwB1P1dNbOuDnGmymEdFVXETC3Ik0OWFlb43Y6fudkMzD9fZ
kJVwRSE20jRJpng3iCYqE0prsjC4L2RNkLLdJ3o6GhaI9QbQ1DqKOndNOFoTyhwEF126w8OnvHLS
srHvyNCI271rrDBLN/jJPX9Q+RWOMN9nszDjolKbrRicgLTc+oMMJwYY+Bz3UHTxxUfRMlZzd05V
5RcBNmrqa4ZWDh49/sfegXPNHI5GDPkUYoPfcSKCfz9BLp+pnJ1GRDdRq8v+dvSXRYNRKFYhetOI
RqglePvQaeTxh6INQ/XIH1UCySK7CbdjaMqPYcVQdltbCY2uimM/hEhXcgD7MXS/2dToxgdG/9eh
MBy1LxEsXGUZi/5BmQQnHenQIdfTXUGAcxvLCJ/zbNIAnWU1/nQgESwnGq52OhiMaOUZqjslpltm
cg9NPWchpUl2oytrhFkKv/3JXjfEdik5ix4oO/0X6IoZml8V6WaLHEvQq/ZVFD+5TRx9gyOk5n2N
66dDD0HWH2orW4l9U/xqOPHTk+w7YPQXMdbtuIELm94MC7DlmeSIYthORdb9nEQMcJ0pYEnO9JXP
YDQlv3ZCyb7sTUfXy7liK0ekICTJfRIVKeoKxVb+xI1cwuNnqh/dxDCdvTOk8ETudIaUFKIjI9hd
OPfNVZHLNNyC0HmfG9xysgO6P2oYXeBMc1KtlcVnSyTVuAW0zxHXMC7CYzMC79tEITPrbZvbXf15
rDJ2mRAp1pd4kZKl4JRm3wfA2F5+B8mWjAB3mlGWzKKO7kjhq7hph3wKwPXtMCjSEey6NqT3sYzg
JvGmxKXfsMmgR6xt3Aczsi19zBePaiVUHkeE6yAychHqervO6rjufVlX7rWeFJIBBQDAsWuN6mbM
3OU5aR24bh1ou78tZMgEzc9MuhmRDvN9wXP4KqgMEjZwTQ8CwlwmW5PRvxNIkjzGoJBo+oLSsg2T
wlJXnDstLClsFYSdHaDSZN5eJF5hHyaDwSc2WmV7ML0EamzTzTI52m6Y2PshieXK/XLSu74fwwp+
WubWd0vRJuUD+7dyT6FljNMJEQRwcG7ru1ihgt1WdTxA9uQjUoXjOCXM2tI3GPlM3tmv2/I2IpI+
PPkzTiFQV7KF7iGZPZgrYfpzQaXanhhV0jgBRvmJeV8YjldvsELLbFZbuuS7oo+datcyEv3eFYzh
A9UZVbttFOgRZdUSPXRw+qdvTS9Jz0io0rIghNjhHuqBAdaxHlpFtYiJ5U/J5Yg+QxH8tDNdkZaH
QdvDeN9bVeYizMvnT2okCYFHuIWH2EC2V141RebB7OGsbvQSMXfAs4GDvYzQGoJANdw8RQaNZTNl
rsUfGqYMNIDlcqjGpuH+8GMVtQwJpzjZeu3cWEGB7/Vp8jk+tzAlMUN1qJBb7q+p7T52Q7S4m7Ej
LaqiULKRV0V6/thlofcQMbuxKBeg4+9MuyeX2YJUBFe5ipEsl9g9o8jInW7cOKFqvjHjYATvl76k
e7VjaIJ8nAS0glowO0IEt7JASLUA0rjaThhsIQgOsLyJ1N5qAfdPMzQY4KoS6ihlV2Z2wIBQ43aN
GhNjm2Ydd1uIP6R9mhbI4EdnKrwfzBQQUhkhQoBATs0kg6Uq5o/sYiaECCnnjWfNlXWQJY61mCEM
9lMDd7C6rvxx7s9R4wyf2OBr4t+go6Dwq+qH7OX8E6ptgvqrMWb4XB4FM9C2QCiNWHTPNVskgelX
PdNrBHH+wZi6pd1OURguQUu87kPFcr+v4Df9ZCDu7+DvrToi4Ob2eZmHJeWPc6l/R1oMZCFD1Nwx
fWooCSf4Kieq9dGjFm9bb1OFC6ee9LFn2CKbKauA6BEH7sra5OymGO/4DYXs/Hnwnf6DbKzuy1So
+ZhjLZScmy4XV4qY+FWAOiKcyUljgYOryE0AzQrT6wb+2rOIW6+knKysGgo1BzdLXjVTgPVUCJZJ
Zos6eqPhZbtZxsh6/NH2DrEHceFQQ9LDjsFoPNgFXlTeE7/WfMEUN35M5sz4YumSwU2huE2usbDK
ZQBEOThbSOvetUonRCAk+NiQmExCAmWmIDsUoRiP61yTmR2E+XGDv7m86eyp/m4SBDwGerIxEcAM
Ab238qrIPUxEAvjMU6ALPfaz69PUcfdsaJD8Tx08ugTNS6jdnY829MmBiZwewA+mJ+rC5rNrZ8Ro
SauKv/WcelOQF6b63hiwtTYQhKPpgHW9+Y0lgb8orYlJL6TG6Q5zCHs1uVscm2iCNsuCztddd182
fQshWi7Wi9twYW4Q4cPkrRTu27toUfWHhBwbGTS1ju4TbJ9+cJkrd2foHE08jSk+Cci28u8lk7gJ
+nij6GWW0YYhJzNGVu1QQQVa5AwJvUZvCq/Vy5yjEjRk2xjOPLCRwKmZQS3eElthxYwp7Cny8ZdI
sCDqIW/pQxZVQ8g1P7rPOHSOaFNk4dxFKqL/sVJfPg+hEkz0KzU9pEke5VcuJJSfrhqS586o2csF
e+sXOLroHSZ1hdpiZxR/UlWVDscmWdBaqEj5R8OXYrxF20Vu2eBPGi6kSOR89lwYoxSPAzhIlZGJ
usn6yf0yjxOT/0n7fXjINF2LheAu2dfkz5iURt0KGCNmtA+LsczXuulHfRLI5/ydm9GoohYcfXXF
FLQr2IQNf4WhKyBoNJZpxowTP4idY/VpfVtGIfYUrF7zY8ZpUR6gW5EdZchs7h4zV6f3WTcvLxZK
hdNkoYhk6qZnpIRD1UQkf8/OgrDIA6r2Q9cXW7umCjiVbmOb0EoMrOHsJM6ig4OvAnN2x66i3WRT
Xx7A4mPr69RN41NlD0a3R5Do3ix9VLQHFzuHL4mmswBYrYtHyJjluBkdPhzLwC/BGDn/c8Qe7vJY
5dqZN4AHM8zb1vCoSiwXZoo2ZjAmOvw5Okagk4Ewp4TlmxSWTeEyND964dEk9LAF+k0/upNNt7OE
D4UupLGXkP9fTMZs7skehfxPL7VTAKe45n24ZAV0+crTz2skdQfXq60pFezSd84LJMkkSHH8uCvx
m7IR6UcsrdXQ5K7xod8HM5Gryx7NeAnhFVHMxiGy7NuIDh7k3HO6b75bxMZJg7F9aJAZpBuUzclt
Dxk43Vmytu8t8HAW3CwZCIi5SsIbZIQJcs2s9e86K8+nA/JKoo3FOpaBH9N8MKwedMoshR8HTp83
7CSj7fWdP0ZTFMxjTkpZh1V8deSkovjyC4uYZFZmTjDJ5GU5S0thCZKUMEPiiBEZh1LvyUMtbAc9
5C+AqFgFnkAb3FjbGZn2lVNNA4uvgJxEDRUzjsGKRcPwsxhcfc/a2L9LuekweeFO+eqi0mrPSRxG
IjAmBfwAHjHKQGEVkuxQ0KpHES4WzHVZxwXxFq267+OGA7/T1HtG0SByxdmm5ijH2dBnNEA2vdwt
WVgDsola7U2GU1CXylg6W80ABhDSNKtH6jVqurEyLRRrHSfWYXHkfJdbHKebYWaWNjppslbTLaDz
MrgpwFiVxNtkgs67GUKiWq5kbebdqiqhqvxOe6MUxh6OuOM7c604jkkCGbPi+cHGV+tzWDUdHgqx
hE6/JBwm+8n0+/Zs0sw8RqNCXmo7dQIBCF3UsKlSWOU3YA/gYFHV2Z9CLwvv+2gJb0zGNeGVXbmL
2mKdYYyB749WsVlmy52v6sjG/mzqzeInwYr1FyPW4acZDuhyWt21fjIBSQhIK2E7bLx+GbARb2Kg
MSv0i+uuXVVl0h7i79gSxepAbBA5kPOczy4dLu4GJ0PVzV0YNxYwvEsPFjgt8z5+hrhEjuS4oTwq
Ay48snp0ZDuvbdr1lHPFpkdgdLbLAu4q6W0OWUoJQwtoMGm4sxflQUyDtUyISJbr8hH9gr6fUz08
yKLqOLYhp3cw6+Ppc2uv/QpakOGMrwLMMC8r1HjFmReaH1iSiCLcWZYDdDSsOYMo9PBrUC3ctA2N
6mrXb/bjVehN8CAdw8HkkjFesXW9yDKjTUZo1X8NY/SVj4ZqeAN8P3zRlgebm76lfYz7Gvo9zjZX
FUQoJwhnhnF4MEVoy0IZJT+iRlvTDvo3Ni6r/4XYLFA8wr0DDtMj/pf+ZycU8ScM3qsP2ZSwexK7
7I+zW5kmA5nYvkJsE4lNysohMID6Jw2cTOIQMSemf6j8VF4zn+1Lgs4BvO9KnUO+AbJ2nnrfG7pN
rWXLboDnEwIvRNygNuVkd7uESeNvIoynnG1nlasiO6LOCYzISp/dLm2WfcPIRd/zp06PLZcVdv5g
U6CoriP7YEE6AFeSu8zlcznMOgt76T5h38QcKM+9+qXzB9VurMj1uDpyjQoD0gYcEbvtjX4TrZEK
21SGRXJozalmXqBboj9Ah2R3KxY/eQL0d51bVmOO1adwdRhYjcMdxxiAIXqkYU4DXDpNFJjZiLsL
/9OhCXAwxoMgVUvLv/UBOLZ8W/RTwEmAr9g0qHTXDmOf7jtH+TENVzzcCjGYqyGAF98sizS8D1Fo
z0/FuiOBK1K63rry3SezBcyEIlVnV1Hr5RK3HL97Hhh/TocCvfxtwQVBYlNJ+G7EAKriqtDj195I
x/9wP7CvbaOwsSlSXuhtIxtC9BlVmokJc11NJ5yGnHPbEum4QaQS9duFSov1St/vfLUART9bsC8p
o+AYAWpCmVQfXJHLOhjawcW1hgt62yEYOmEqMTQH/l2cbbpxYlCQC7c2dxKVEEwUW89fczWCbi9D
7Ec7QUdcfAWY9QLkuivEI2EeHGn3DHmEM6jPgxzAlQyvcdjByvG/MUcTOYJ6K14vCQye0T7ko3zC
Vc38MHUifzFYJ1+6YqpuYjuaVwlIyDHqhHP5gujeXNXGFvCZjyvdf3FhkJfFJMadNjOX2JXPSp+v
crvI740szZztAuc33TgK0sEzLhcRyjWiWVGa4bAMdr/QOXLZMHbe9VM9Pk5puvSPFYM7NFB+238q
wChhfzq28wzXYvQO0MVkA+un5LjEqFQ5m6ahET2OZmV0XxmRm+VWjElTX4NzVOeKems5tHBfRBCb
kYE8AcoWhjvFFD+s7t1frSikGi0XCCTwsXvIbouZNj3WOORFbBomTBUAs6zTw7L4M+qwMqeYrl3T
Z83FpU3ZzAE47Wcfas9WW/Hc3/ulnd0ijGnT67HOnSBTZgHJKotkCRM4taPAAVWuKSmHdSLahMp+
wNEMGbpjJV55gizjyi08rPAbblpRel9rp033BGiIMmiFP8K79ERzS6Zt02ysxOSvRjQjxFl4ULth
YHv5IbeKPD4DmFbUccQbQYIvu9l87r3a+EF3XvJ1x0o9zG5hw66c09bd4ACpkw9NtHR7GU2zDnIx
gQAsYujguMqw2sOiS+8tXIuwfaqqerlNmkYSa4tshvQ+CLZRcfs/UABdo0/68eR6Q3zGYrNWN4NI
Qn+zqHmydv8jQtna8F6L0xIOxGtZRVmX2OfYZR6MmPlOexjmZsX/1QI9oUrr+Vi3c6mCXHNtzZof
DhFENr7j0PmKGajrKtxgsdIVli0v/KUZg84Me2p9MobF3FpOJWGIQNEV9J3v+PZar7hqYvhhkryw
mp0i1Pt/f3g6pxNmxKhz9EljebALMTAKEld4tzNGL1sQI/XVCBf6C59ikOk2lOeK6hxRXyrfcQ1/
zfRRSQINGA0pQhou3KUNljTwmalPnVr6vcbg8hx3yXB420Vz/X+5dHzETJ6XJX8F7/oLw3AjAtad
aUtOOmw/8ANGn2VM72hKzziBJ9BUNTni6rcf+vpXttfrS7p4zNsX71YiZxxDQMjTOAzWPYQG78B/
29jaKmeNhQYuRDBtgqJzl109ojnu1eJv67F6L/T3taWlfvtDVs/P3yy8cU5qVevykYeiwEkPwpXn
WckV0s/hndzXV39OCHXEYGOSioz2zycpd3JzZbf65DJDPkiW3q1bL97j21/21Z8TcJlXkuSpqYut
IvvIhSk16VON9PhE5kMUeMxxPuN3VZ7TFh4j1djwf1mpvz30wuZ7gB6jrU7SOxNsC0RmO8dqbJ3g
7Vd75afCv9xbradNZZny4ik+VS7Ao61PCm/DgNl9f6uzMcSIDQnf24965bfCZ56MCRfiki/sCz9t
jXESzJBUn0jcE2hhGXDuYUwyQP/X5whTmp6L+bBl2epyG8Qlxzl0FlZf2snbahHwQZcpemdN/G2U
y1NQKEjyncgPkxe+vBgvQgB3WHkh1ol7r2rEx9CfjOm8JKk4gQuG4p3o+b+dckmxMvFtXn8p6B8X
TxRElCi8hboTJYL+FDu0GUaaZ8FUupHetKtFf+ZWOLmFQrxjYvvLrfnPA425ifT4oAhPTVbMn/sM
GyCJyCtZTv1guNYpC0skMowafLrguhTVaVAwEE+tph47MiVwG9oUyzlrjQxhn5l+Q3MVog9mTo8H
i5OrudiiegidY4k0FiJBgacnk1fPj86FcpjE1x3Wbjny+iIgRKrHRRT/EjiDZNs+qXaR9TvH59/L
E6dqtrcNdwYvf7n++98OLcvPqyRJxAynNXOfMH2Cy7DE5sPbi/Pv/bY+hVgMXLFxmb68CdvMyGxm
HDOjKywDYmPst8YQi9NYL907l9CrL+QDVfr2GqN8mZBoIjtdvEjxqCFkym2D1K4kwnd29Wsv5JuO
43Obwq2Ul5eO0fpt69vzaeU+befOwcZgoalDo/DvQYUY65kWFzfyT4ImL84q0M200HYzncAsDCC9
gvlpNUKYo+2/ahoz3bmyqt+5YV7ZdZ5lAXJZJDO73mU2BtTqEiGkN50iurJqkxcjBlN6XD2RcEAU
8TU+rfG30dewfkVuzPE7p9kr39ezMAMhA0l4+N9eLMs6rJNU9e18So0kP8fumAeq1WMgsbD595/S
wxueE8Y2hS0uA2MiN8UIPmNtpvb0DHFXI+Bi9ssRWLzzpL8vVH7J//+kS5fxvjGwg9HFfOopQh/h
b7m3pV/NSGHEcGpwLGFG67n7f956HhtbkN685kdchm9DVxPSTXIGbsJtcGkojF0Ma2ZPksz/5f3Y
4Zwm0E4sarE/zxLUdfTqHlqRDt7Idwnz4qWo6ZPiJO0f+t6zPs8Mfb//+/t5tIGw8nxLqF/pCL8d
YPhI06KO9XQabQy+R7tBbJQM/+lp9N+5iV75+Yge8YAHOcT4z0XV1cx2VQ6WO57SbujvcQSV+1kv
1UdGvc21F0YQGRPz5e23e/WZtlgT700M438Fhf32dskMrGit49IBgnDBFLjLr3I843fJhAkSen8T
K58ZXrl9fPvBf1/00lq7BXIs4PBQIv35W8KHKzM8jhouPSdGGs3wPbeH/EdV6Oo/ieFI9M7m+Pvc
5oGS+t1Dhopj0sWJ2rLxxhglKb70RkfPiC9ckSXdO7/hq08hXUeYTD7UX5k/Vlfi1Dj1zamoJugk
PgT+Bz91xTsv8/fxxctQnXuU3sIlkPLPr2cBndpD2LendsSbDDZPtxxc8MRxF+NE/PPtn+qVh60J
RhTNHJUk/V3U6Uy7ZtUkcX/CPMe46gkt3MdTWNzOZv1eZtLf14J010xR14VJRLzshae/PzoOU4Ww
O7lgaDO2IOaElztGg3CnBwaRw7nEmvOe0KGcLtfimn/7VV/5+TAzIncI60Sq6l+94G/bASfHJcyA
U09OGOtrs9dQX5AcfXr7Ka99UPY3hzV3IJKbdW/89hQvWSrCoSp9igsR78Ol+IYwtwiUDef47Se9
ssvY1xwoPM50bO+iuGW6MMbWpNqTmy7mQU9elIJfY+rM/HnQB6xT+3+Pq6Yf5JYzXdPid7xME6or
QhEklgMnszWme45n3IHcxb8S6G73b7+dtS6HP+tnCXqveA7LhT13cWKi6ovhxGBuZKPzLM5r3lzL
9ByRzgZthX3unLb6D/3r+I1QARFwBppPArvud86yV35PFozpcI5JStzLUBaYzZNoxMphgNP7hAct
I0sv6YzjXECyf/udX/lFfW5pSTFt8ua2/HPtKFXkrk4SfUpgel0ZY+18DBtdoOjrwE2wcyTiZfev
j7ShkbOObP7psy/+fCSsnbLMk7Q7ERWBQ4PjBsxhu52Jffm2HBGkv/24v/cgj3Op4rFHhrRkXdzy
ywgwGfdee4qtWJ8wskDRybu+85S/fzOeoki/RJFCEOzlU3J4xXY4hu0p6f3lFtsc75BHPuTq1bLl
7Re6fBS/FCgyCxXKkws4uL7wb9vdaGwc+LXBMB1z1XNXyQ7Wqqr2kZP8a5TXr0dRrUgPPIV/XhzV
DF9glLW5eSIRpDxSsDwjHxxXbVb0zve7/JUun3SxDq1Z+lnWVwRNxPW4H3Xo7mwDW463P926gX/f
4OtTuHMQ3AJw/A1uDOlsWVD6rJNFJYJzquN+AnpVJ+p1FeCbkAa4O/o3ZJ90wYRX4Xub7fI+4vn0
5ViBmfwFwncvvie0Jpl0KpYEXUfRvJ/qNhEPjibk6gpjYAxisG3SV8JU5o8SdwO0cdiAQEjtsics
7swn3+a+2rZF2kCNxB6/jLdQghWiIry2EOp3vdXu0rD3PsFeZJ5pxaL8udAvfxhqer59iH2icYUV
ZPji5uDjG8OJo4+gj1Vx7cG49TapVsIiGQPfp603hO5LrjNHHsiTyV6UwxAfDabh/IeTq3xpMXa7
w3fT+96j3SLRJl69N7JB1BjjNao7xH6t1RP4JWYoGdSE4bGb8rS8ypD3PyylM2b7cKiXHzjstaSn
VgjAd/PIUkOm0YinkYkraxu342rLiVFa+2nMcAohUnKUm4j580uehfEQVHPaw0Yh9fYmI9PB3KJI
hW1gONk0IPjs/e8ZYpgH+BNt/I8F2q9flNaPJeW6PhXan5sxIy+bbCncPAWcmnNpePqYrPqRt9ft
5Sm9PsWifed48diFlxFk+Ky5dsJlcSozB2uBAoFxYi4jET+Jv3VI6vnH0KX1echMONEEQW3+r6yk
344YvRgUt6FhnpjzmsMW3n/63LYKq8C33+uVo4wQ9bX54kEMqS92/QCZazZKVyBL0lD6Q+zusL/q
weURT+FL8c7jXjlkAMiEtebVrs3XxcnpVA2yACQloCAO6rImTa9JxlPvwHC/ZjIXpwwHM5b1bFSy
CS+jgUXvpmAjkCw5Bjr/U1KVMXiVXXVPTW1A8fMI3EuAyKJ4X9rdTDBJIwQV1IKBKfTkQWwNUlDi
fe9plewj32yPHFdWt22pcUNg0pidq7kpcRVgPPtQtWVv7PA+cu8XqFggcbkh7b07Zon/Bc/sufsa
12KAXo9QRDDjJIPmPIW44eDrtHCGEKBkIg2A0Du/U1K99gN77AoWr+krz1z//W8LaYoEFkEYyp5i
00tPC0LSTWrkFTANm/zttfTKHgEFd6RLnp1tAkH9+ag0xYAEq//lZE7x8FkRLnRCZzjutK3r/6Z5
+MfIbbaIBFqmKhUQ+6R9UVZ47ajLxeRxJCdiAbVExU/iPr2PESEiW3yJxR2eLMR/F0TJvP2i1ror
LtYX1SFVG8A5t8jlaVDkUdo1DWw6oPrIuapLO3mG3uI/DobnrOm3HnaDsY7umMM3TyNe/WdkG+5T
E1bi89gPxd0AAhy8/Ve98ksznABuAPejs7vEnovJsqIksxe6us45EhLYnfFrqT5CkEzf+QCvP4oj
lzKIbXZ5i/r2gv2E4fJL9yZ2nlULA8tJypvKgDT0f3grQYUsHEXJ6l0sqmIQTUpqoEm6aIMcDf/y
fpcbcfyIlUB///az5KvvBQhMT0y/g1nMnyvYjXgnE5X6qTImUSMQT+xvrU8Yw6lXjdceCA1V3p7A
nCwJxjaLkSg3MNnhSU3O84j2ubyDQJ4JHJ4TlAlhZY/eriY4iZg5NMLZvkO6aR6rZkg/FvgUrW4X
4ZrXDY2sgxovcBGHVLt8THEDhGQwOy5EMOgn9tc+QlO5RWTQvyz9siD99pjx76DDN0/zmCqcUr1m
gmarcaW6wgBDEuLx9ue5hJbYcKufBKWsv+46a/16vx0lPm5/CBGK6WSj+43RGpuW8b+knddu3Mi2
hp+IAHO4bbJbTWVZsjz2DeGwzZyL8enPR+PgwE0RTcw+c2VgAFWTrFq1wh8ARuY4z6G7lyLZHM3z
fdJOyffrC28EFk1ho5EG0znnjr9cuJ6o7ZPWnn1gOHP6HhqW/HkEs/PQZchr/VTVSdrLEzcOuGLp
Mg1eDUX4dQs9kvI4VNJi9pWhshC1QIUVsCnmSF3IuCML9zzcN14ttzADaSKnQct2tfHaXqqsOhWT
n0ah6o0qNOO+ArUICioHoB3+lB3N/JdF7hI/mS7iPmpSXPBuL9+qEwGfzkODi7Gwyk9gsCBQg7y/
KYcs/n8utbr2RQlMJEQmx5/Z4fGxwK/jJU+B4B2kTFannX26UWNQsmt0IRk32nTTLh8MBYCusGte
5oS87y2woOmkF0zN4tnqXAYm+fvCXjmHc1W9c1jV1+u7dSuIqBaVLsxO4vE6+VigsNVAs8s3YP09
jqhz3gjKjJulj7KTJW5UM5oKC0uhxYNIh7y6AgX6vYk0FSwFKtetcwvQnzOhizsWzlkfle5XH7VA
aRqzLHbS7r2lV52apG1QdyicEXEOlYFkWNZnaMkK9OgUIb+B1Bg7u/BQAL7fWflPJb++fTWufI6d
Sbx1Vo3f2qh6EC/p5Dt905TkWiLowRFPce+hsZ3YbtwFeu0NOQBNNLaB7R1QpLOVgwzvJnLtQg9R
hUeOQCD/oBvvBiLgGJJ3BtRQyCnKZzQXnfChGxDWOv77vcF8iutZJYwx9rjcmnmUB8qEhKBfZ3Z2
GhzJ8lDtyMjvZXvnFGwFTWNpXpFpo6i07rzKPfro+jDPft/U0ykso/aM11TpyeE036PMM91cf7St
ELaM3HHEZUH6k6tHo7MVhign+70TOOpJ77TuATBZED73Wqnafh4sgi5K2opP1xfe2Ik6l5FOc9n8
cwouF67wAIl6IQ0+aNH2B8fd+g79Lv3FoB7yfKQh7wfOUkGZvI162lzXV19C12oz6rR8UXhgO+rY
Rl+ujgKk1gfI+fthjgsGCs48/QF2brR3+258T1pAzNt1w9HIBFYxtAkZOowNjznpVkBqoACWF5yA
kyGN42svOzuvdSOMIUyHYJjONBA4yiq2zEPSmrLBQFVFpx1/DTOenCOeR1p/7FVD3Rnfbj2djrYy
OReBjKh9+Rp1NJCmGjabX4u5Q1pKoKyqx5I6epaYkYsxUYDfOYtb+8aQYSSplJh0QldL2mUUCi2q
Z2Bg6JQ+iHThaJtRaoIzzb+jPPpgFZY2uoUtgp24vfW0wEQwE7F10yJjv3zaMSlaEwmDkTKY8OSi
9Z7RFEqj4Rv0gyQ7tV0X16frG3XjVtRxJdFkxWJOzt10uSYyd4XcUrj6ZKD1maCTHXMBErOx9cTH
Blg/m3iNeUWTSPOh6utm5wtv7SfTMYEHkMPR8V09M0coJ21XeGZRvNj4P/m4VPyYsc7ZCUR/oAbr
I0mtQAlK8GNysYpEaVFDpqnriaYiJGUIjRhwfoJmIhUewkyMvhDtsuni4dFTfKvbujgDxLPf5bzQ
QJrCZv1BplubtzHYJOHDXgiqnQbFn6b++idyC9DqZEQLjmaVe0mqghcj6pu+whWQ3QR93lV3gN7D
2w6nJWjj/dBosJyU5M7C0hTVrbCYv9JJL/F5HVPYRdAXihvZiqFcWFaj/GplcPVoVKsadjGzagkX
ZTepuEE3CZYPFSGmaUE+wbhJHCexfphSi1ww4tqyekc5l01nu62xr8btPR1Qis0t9JcrMVVeHKcV
VgaC4HnfT1PyY6TN+KLHYfhbrcxceMGwGMb2bHWgseBb4Q/0fXOrhfjDerlkTgVeQ4N6q8ltXny9
vqs3wi/QflpJurqMnp3VIQbRJSwnH2dfj2A+q51AA7+Fw399FWP5M6vvhTIh8EnqfcsCWn55eIgg
SVBmNMcZCqTNjehh7yBi0mGDSytVnpAZNdXHGe+8VyeJEAQtdXv6AskdJxNgCAHcS9sOzGM4z7YN
47nCgwpVuAFiyCDa6FDN9RgfJmdoFA+Uc9Uc2wGJQ7fFGcy8sdNyXNQCZphvoRYov3MHdSUIS+Fk
YbFYWa9KhVvYYQaj/xh0ivE7tRQpOhkjlFpfo2/7Voa4sR16XBrY3G336gwAq04OHSvoLcKQcK5v
JkRWewtrEtgsZuojpAHV1mDi5ptIkw6/ywjihs9ACscplI2MwmsgUgWugs71iHlLDrnYDevINHbC
5R946ur1/4HTsXl4/xyYy9ePymnJyNo2/QGBe8mFwGw8amD/dFevVeeti9XkN3UzhqpK7UzVYTkc
OKE1Q2FCaqPNeBjM0KpOIB2l8gaLiEHBnDVM0lNvd/CZEDBrbC90zKp5HnKhdp6yGHY8F0iOSE/T
PDOIoAhfKOdM1eH0MP8ZXGs2bR+tYMwAqiTVftJe79Sf13eesrHzlgvCWmrfZQ67yrMzFKeRZgkN
ujo85k9dd6rhPx2iYl9Qc4jaZ1lvde2hziNnPEMpQl66G1EfLuhVRy7N3em3BQ8l967/rI1gDpyT
AwFSwQGgt4pftoJmblYruq+VEGsOoaF8pvOkP2NVOu6UUxt3JUstqC5qceajqxMuO00xlJWBFa/E
hBHdSFGj25VYWJKHAqr6J6aZ0U4jaCOXpbXHTIGQRVa5Bq2Gc6zGOIVoCNDkpnnmOnbi06BiWfWP
OdgVJKwY00KShXD8df3Fbq68pAW0yYGxrRvkUTsBZ5gVzc81FCQ0OFI3jYl5CJ4N+RfIIsMpl6uX
62tuJEK2AtmA/BWWGrHs8nTZdPl6UUQ6GBoLtDsCa2rrDnY+PDecJrT+e7qo4ZzeIcAQ7tErNgK4
bYANBlLNNQhY5HJxijQUP3BqBQOP1j/sSmT7cGTYu3D5K6sAwtuk1cHokbnKGhU1xLguIdpr+mln
DLjaWpmXREqyE6c2TgX4QxqVdNrBwK/bh4kwnEAnT/dHjDM8Bw1BTBqFdNRKsArXv9ly7NcPxIQD
nAQDKXKI5bX+1YuzkMFCHbo1qfzLyTkhwOD0JwlBvvipbXRHOhDArLNiIiGIJICFPhm6hEmwl2ot
W2P9Mxw2K6/WgY+9HlPBPUK9AIt5v+ktFDbM3LjXbREfY8mYz9ZkcTHqufhH73rNiyQ78Wat13a+
7UaAWFB2nFJuhgXUd/kqTHhXKOollm9AtfySJYbApEEJTqU9GF+mFgeLnWzgz4FYPTX7lWhkAFPR
mARcrmi3GRcFVPmlFCve5MKAIjgX0NQdo/KYoeM7OmHvlQ4jStNhPGAuO1s7EXjzqak6/4RhmcL7
8jekkzyNUSZbCBM7+ilFmcDF7QudPqBUXqlZyV7XZeOgAqACY0ErVtfsdT8B8Y/MTILO8uF5JjYi
SU56rNGU84SNNZNV6Z3L+Dr+BNiLwa8tt65jMRSbjKQ59MxFPAbp9k2MDtf79aOwETI5c5xuYhfa
S2uqkoFwWx7LsenLqRIeuSa/2Y5Qv4yD/r1Hfvy2HYS2c9C33sXfS65qY6XExWOQJYOgZeufyEOw
MO36cOeVa1vfmPqbeonGBkC91S2L1QYkB5u7v2ryTjpUltQ1p7IYK+yccDQ/CGyo4CZmZHlPRRu1
8DMrRNYe1KQrtPtUFv1XpKqnMy5dQf81ziQd/xq1QIRsQi0KoSTQqQjMolMQus0wpJ8Cc8CNLVV7
0+XCWBRDpGx8Z9Ap4eAahq2Bu6jRWl5Qkw57Gq7lEKxxJMHtqkmUwMNUyQg+2cEIDLPUlv5uCPMo
9NoBaZtDaxr6HmplI+QybVSZCmhAevn+l8fAiTtl8Ygy/Znh1zExQ8wUExUrQCeXd07cxjXJUnS2
OPL4nljL1/or5KZGCpGRdrPfh3H0K4VFebBx1DzmYTM9QK0dzx3KJ7dkcsZOwNnabsCVyS25Jx0A
oquV87p2kmk2/XZGYrIw1N7Vx3hvfLv1KuFAMCKWgTkAEL1cBanXKY15en+YR6xVQyUnjiTaF0Sx
P18/sVsrOSqFL10sxmzrBj1eOzhKaTm3MQTZQ5rG5felafoQC0Bb15faCg4ELVrjwHdpCKzSC6lA
x7Sq2B/5aGm3oSHVb2aeq/cxHaZ7dcTAwTKbnXxq8/GYkoGvY2D2IVKGyailScyLtLSws44StKic
sV5fHVF0Sr5ef8DtxXTQg7TCwU4t//+vXak3Tp1j9mX4caEth7FcHBGU5IyonL5zAD4upYDeYqxB
vsHg+0+p8tdSE0kvpu0EWkfN5jvqRaTxA2N+reZor3n9ccezFLAUDvVy05qrvYjCTEoIUw3fQM4D
/QWu1Bxp1dP1d/eBCQpmg0H5MrSltmDuu4oesZBlPDtSzYcfFgffq6ULeZDriGCF9bmiP/SVNgAD
SROsUiPTyVDpp9eLHD/CpSh+2JXT7NxmG90rIMQy9DGFR1+m+ZcfdMSwIRVgi/ymTF7MKp2RoUkQ
zMOkemwe7MkSRyVCtYig/h/mHI4X6VGCIpamMfuRUk9NxPi2856WAHOZ8IC013HBW9I8Ep5VijXn
JXqnWan6ejZ1KVI2WE/fxwUaMQDVnPALlbDunMci1uVDiyJ/4uaOPEu3UMVEdpvzXpOTHufYn+78
sI83JENT2IWKLZMNw1a5fFkY9wF9nkrU1KKy7BHNC6rkmE1D7TxMjtx9nyUnnQ59m9qli9qoLFxs
wDBSO+hY1L2ruRjls4QUmeZRemYVKiVCfAdeMD1VsdL/uv5rNzY1pQepGiB/mIn2arcZ+Mbittto
DJVz+TXFDHd0Jw2d0Z23snyN1ddSaVZRwFIfUNmt0oa+gxdoR7Lmy0PhfM36ENMQcMVPGlkE0ksY
JOVojw/oY41thiYXl3mh7AzQP8ZdLNiWu3K5TAAMrJ5VQooAFauaA8w/Xvn1NgLGuYoEDlYGIWrL
k3POQOrupExbr3jZDRolCbPfdTSMK0TGWjHTLZl7FXfnPLmFK6bunNGNQEjGQeFFL4oiwFgdhyBD
WALeku4zH8GThl6g87NzqvBFB7Sf7AWpjVdJzQqXBz4PnKw1X0lu46QJYPX42oD7h8dBN4vXIa2a
7s4upBEK0xg5uZuNVffWI2zcIiMnIxQPpCAWXyM4pYMnJCTqzsxW0A+U4W/Wd3UyWNpxkgZEyxT0
Zffmwxtfgl9NMkH2SoNIXdUn5In9WCAy75dVbvgTce5lFkm4M1TYXIWpBkh2WkTQHS/Pfz3YRYIW
teaTOoW3AUXwgb1YP14/uFtfgPNElxkSBMDv1fcuZmEF2lAPhD+6fy8FmkcjaieqmXpwdHSUZVui
x0PBOHpn5Y34xmzTorLmGiRiLM//15VbzOZoW2U9+pFk1Tc2boYIcBbJvSoVoT+VmFtef9I/+dAq
diz1BsguaFxA9VcvtNVwco9Hrff7FPufh1ytwSjidcE0DBhZ88z7wfMN912x6DKHTK4R0jOOodFG
1eK6AMVtqCKseOI8TxQvRKg0fBqRAvg8xDNwoU7PsgcrqwuMQNKoUt6ikHv9MEKEx4Y85aL4rmFE
lH6taGJ8l0SklOeUQNeeWsRCrNOQpegv56SQ4afM7nPzEJX7HOeNA44ZIAEEvhctwDW1LMIuqdKc
RPgIrUKyRE0GF5CxmMKv6Oi36tP1l76xvahbSUBs+heYayyb4K+PbEWg3/RaCD9JtOk1kNDgj0Fs
14BjhHoaufZwNlLq4dP1Zbf2FnBmxoHMd6kjVyE6KmpUGHWIJwrMx+csxLzAwI7UhaduvwAsEDvX
0sf6SaGKpXnPDJI5/ToVh7LfkZPCAInHyHgZCqX9ifpe5CJ1gnpwI+afJvtqkWYudnb1RpRYSPnA
t2HwwXpb5chGpbZVgM2O3+lYBzAyEDdGaIw319/nn0C8Ojv0F+HTLMFIldeBup7tZKgrE2Jp3KEz
JIxAbs9moqi+WTF/4HiU6czYx5YkL0M7bL4zWvbEa4cLcHroOy0Qv8ZMMctThwNw8xyojQp2qJSG
zyp+8PrO793YdgbRmbYdyjYAK1dvBXcgzMObhIEsDBcwfWb1PGUZ3hm90NLuEDdB5pejyBzv+nva
WteGJE7HGdYmrY3L7V4lGmpPeHT4UmlV56wT8YvelJhy96nyRDLRoqrcxO/XF93Y7ExQsCwhtoHB
MFaJYt+PWCEspF/NnitkTmWM2OzePo5d+R5gBOdfX25jxxGzmROShYDiXw8tmiKV9R4vWb9tO/R6
rN7BRUWvsj1QyFYFAwiKKTI3BP+tr6bZqJki4yrrGyDeZ28Itfi7VUNEQgZCN8RpjBrdVxDh7gEV
pPGrLEW6etPrtXGPtJc+fb/+3Bvf1qJ6wVyF60rBhvfy245BISEKLbc+NWg93tp6W9MQVJmYdmp5
l6INqB6VLCr/fe9iCWMQCiDQMlXXVtnGnKZyTGcfGnCPmn8Q4GqapWF77slCjtcfcSO7XoizFhBh
clsKtctHnJwJIG9ctX45R4prhKZyqBvZceUk5nVrVXCjBLI4xZylU4TV5dv15beuJk0nrWIeSNtd
W23kEeoQGqnQ3EZ81z3TAVZ+0MkCG6/ty0be2ccbrW5gsCDcF5DokoOu8oFkhi8Rq5Xw0fCZA0+1
OlTLCtxMnsuA8+1WVh7Ep9rijjpqcabTlEyU8IscIRa+c39sHGFybYCVsDLJ99a6OHktwOKLFlLm
UIL6E1F3phjtDg4WWB4+F8VOk3fjvmKwyXiTsSuohzUkCWRGhSJpIyBmdsLtJAWvC0Mp/S5RpJM1
Irw90o55qRFV24mQH1emVQUbFMAzTV80qi63mJlMjsr/mnw00Sv9dRH0cH5jmNZFN+jeg3OI8gaS
idGj+e3qYHfKnR/w8RgvPwDwM/W+TN2x6prVYYRJnyVNfhDaufwG00GtH0I61Tc02pNHECLt0wQx
+J/re/vjF6avxMXJhIFOnbPe23HL6GBOtRkZbSKEbKEXK+MKeBjQwTlNA5fk9fU+niUGZwt2D7z/
0kdYHeUstaJ6eQ1Qg9riGCNKfzQa+T+i7wb3+kobL/TvldbDk1FVixgjEtkX+NIfxeh0uGn1+BqU
GRbxEU5OxjjVN9cX/XgJ8XjL4SUQEy3WgxGRTEgKRDyeGoB2GmLNvu3HtNkJERur8OaW0bFNJw2Q
wuVmrct+nuCk41lTF8l5UQq5m+Wi29mRG4FoEejhY3CzGATf1bcShZWAYDFYxpxHVDab+LmbmvQr
njn4smqqUDTGTBnDj7TlxlWburxpRTfsPO1Ge44ikCRPWzKJj7BIO62MOMliGwJpHNaAciL7pOeq
/h0zevMVp3PtW2UY2UNTac1DHIf2qQ1VczhYjRF9C/tiDI5YF9rWAVV0Zef23Tg/1KjMKOAl09Zc
zwkkM1btsZNg0wZB7VaGWp1GxxnvCrmZ7uS+MHZ29canRxODgKyQ4lAtrr6JmVW5WWrYFWExuRiu
KundlKvhThxe/splWv1nUEA8RHKKuL+crb/Kow6gv3ACNpiUaYAuoPwHI3Yfg/ZYYDz93tRRcaeD
Cb9HFTJ8RS44+Hn9HG0cXgesHtUgOi4mTY3LHyBCrMVExSdPuOhfGguX2IPQtewcRAt2q4hN520q
g+79+rIb0YlluXMxuVVROFnlNPSDElU0LIvXhfBafI5wywVeM2Lmc76+1NbGIS1Gf4B8HE2Q5af8
9YplKFby2Km8YsqAQ4BpMFedpByQwnYeFQDjO6d589H+UOfoMJBarO4XO6xquoC65Vv9hCVJaNa3
dq+Xn0oH8dvrj7a1RzkJjAbhqcFyWT0adGs1VSn7fED/gNyyQXk0+mH6dH2Vj1tkSQk1Zs00ssAS
r4JgMJlq3Suj7RutJN8lSSjhiBhZvEVRnWm1lO6gsmuvL/rxLcJ/pDG/IBMpAtZ8LHO28zjtqV1U
XF4QjEN5ntzYALbZKztvcXspwAYLkUD/0KLAZKAO5KGx/XLCPRutOu0Q6cZ0kydBdLr+VH8E5C7P
+/JYVIaEWG6vNVAZHmdrNXVn+wimiQeQwhbzatw7X1pV4re5QTtJJAayUOtDKUrECnI5LTQ/LSRt
gH8ihwpOq+b8HSQrPHhAkqF2aMtEKQ+Qj0SOnvtcoGBNtpwd7TRpbivBpN3Fxyt+qOlD4fmTds1X
sycYYXcQ2V3vgSKv5SNYYeenrQhEH3Br0x6dHMeZA9ByqXThHGMLqc0FumfoFjs7QejjPiYWsAqz
A1D54IsujyjeTHGEcazt1xHI3BqQ30OlZ/VOK+pjIGAVkl6SfTD/ICovV7FwCpq6noOZ5UYvHwFt
hdlBg3CHhlRiIzIzLVKG1z/41t5yUGpRaK0uzeJVnGvMCNcTLXF8dcQzBLfDpFVcC+d314iNeqdh
/PEyWdidyxSTgRb9gFUsl8A41zCFDF/MovyGkEcYnQcMtgHvDMDCvHHUbPyhR1xHJzSZAk/pKyXf
2eIb3xLcELJEiIcsfd3Vt8xmS6pAEOlkg8p8jBMlB6SOuPz198pkia+1OkkUS0iWLgGC9VZvtsin
QTAMWtBZSTG8az1+Et/mrs7G7xZa2/mdrEfqcAP130LIP27w8gnwlMGSKUO//Ki3qlP7dBRS5mvw
BZJDZU5i9iQu+fSmLPPZOGiKqOpDhv3uIk5dVcld4mSMg0MzrTq0LSG/eoCdu9pv2a79My2AWcVr
y+5/VXqA8kwU1wKflyiYJay2FKU4iMWc9oRxRZHehPhE99CYJ617liKLBhHsrWh8AwQrfTbjBK35
MAu78M7obeyanWAIf+O3nlqeXmEB4dVdDKpFN6P2MA8oebtzUsTJjSyb1SNoqTg7LuOxGUXC2HzS
QQZEyPiJ4mdJ/+akG4HyYsOqe274wXfq4CiRF0ahzBXZDE3rzTNDCfxukqS+RyTIQHQDT6V3RSh2
6ka4+448klAfB6HMyT/tzPk9oAoiUBkJJsuhcs2b6puddHbzQ2RlAEC7z5zozkCJe3qcZSl5F9MU
BV5dt0N5wkLAuenVQhM/Ha2PXxHiz9Mb08R95WxjiVs+yyX1y88Cv66G55WqEMNzs8XnTMzqK15Z
KPC2Q5dkx4phUfmc1GgDuPJo2PF3tWW+e9vaDZB2iRejuUreqKiEG0XvnAlzQexDKsEgasbODmWm
SmDulDbKdNvXTDxdGE9CespEbw7QlAtM2mw89YKvZpWYt0KoOOQiDIK0ica8+h/JaNr+kJlKOr5l
c6U6ng3NVXsK4kSvjjAL89S1MEWx34fQ6ob7ue4G893E46b8HqYpuYlqNeKsNSrbD0MWazzoCar7
95IIMNbh/BK6Z+BQ+l0zx3pyDvOyodXZQu8+4LQhKR7YRTM+GKiitCcEyEHbZ3aD/omcGFr1pW9j
a/hCFtSqhwx1iO9hrUXtXRkXeOuFbYRA6EgxLJ+nWupGF6MTFnSEVj7RdKVmZTxryScs32QE0s2u
fxlzSNMeH6JoPAGWIMbQwVT05CiaAOedRMzZrVzm+ezOZO7fMK0OcKnAmhoiVCamF6xpca22AXr+
cPBC0finOT6UeTrBZ0FDonNTgFI/gqAxa3zj86S6K2xn/OW0Vpwf6X3y2RlWjdpdFVmG5FsCJuIh
S+IoPs0mzY5jhu+ayW1mYHQNJUDN3La3heJq2IL+aAwAb0dUb0CPBTjPyW5O9pt7odrIsVeMUpyf
lbxTcrDZAXZYceUk7+VYdncmTsm4ftlB9iIbUFaPdgLh6RZQcD/dVo4StydrtgKfgjgdnsgI4ge8
/OTyJhtM0bj5VHCwuA+A0ozRlIf3siIG7Zxl8vCaISr6E0EpgX9yhqC/OxtmF3nD0C/mlJWUoKJu
Nl1K0oDo/g1+XvPD1Nj1HW+Nlw5eCxmfGvmd/DDZcqEc58TBPh2go9m9j7JorF+aLHfm0W47LHQp
0oOGdp9KI2QyisWOmqIFvjb9g19F1ZvKz1GV+/cxFsWzkqnKZwP+bXgTR1nsD2ObK95UYhd8V3d1
09zwJzS/t2mKHsrGAHSCGubecGnjRqf0J23XwUd+5A8Es8AxCXI9BBl8MoxsHk7ygL0d3JDx2OD4
8nz91tm42+hYMWuhf0Pne80MyOVm7PVhsPyUwe/jjAmwCyDB3qkJN/JtZEbQaINBhUv4WvTHybTF
MwLdKIK68xWH79DBZVBxuxmQkB33yhmjm/6/yFRoF9HIQRIAhVl5XbYQNbMGGoifjbgRxJXEDHYK
sbdyInsn4d74bIuSLSi55ekQmb1MxGiBgt0oZAcgw1A6h0FK09+SJo2PcIpkv+psYwewsdFgoXfz
R9VsYbHSerxccQxrXqKWBz4XKuRnnCZ/AZ7RvnDknbcRTIxXpIIQokMbw7Gr/ieZ8IPfyYz+kONX
KYsFwkxbmD6mhsTK5a9I0FgMZ6eWSDha42dk2AWnUUL6oVdwszukA+33g2W38n9kyUqfE5hmmLQ4
U/wkY6b3XVVmY37LozQJDiZgh4h00pjHxzLOyxyvoylpXRDh8WLh3AucBkIpVk5CKFaA/0gi44fR
hQ6BBvPk+dhDl7hvQe8j4tFl6Iu2ZobfTWRONmbB2Min933GPX/o0cwyzlUYKm/AcZzhrEgJ3PEs
7LVP7dAGXyDgx59EU2Sql8ZIxh9JZSJxM8G0eJkRmsAwZFgcbgW13nzIplrHVjFdHDT7WB9fzRSu
optWujxiC9wpTyiom9jvGHn2qS+i3PRwBSze+i6ycDCzK64iEUg4sBgxuBS3GfMGYEQtrNbLe6fK
XYGtknkQoYJ7kkFO9qmTlR5lsSrCaifqxppcqhyLF6OMcCBBWxxzXLvIRvW5SNASAHOmYQiYpPZ0
W5ii/p0bQsUKG4RYNTlhchzCLv+GKlfqHEauk9aVIaz9gM2ivTV5nP+gvxt87Zqw+WlnaInfJl0y
fwbJi8mTzaM2SIl09j1kDRgEiSVlJ+xvYHcFC5cSZ7iFkJiBQtc/55JlRjs9vo0QBvgBiW70nbVl
onS5B3EKtDOpiRw/bPv8qCHlcFLKstg54RtlD6cbnBK6ofCb/jQa/+q5CHkO8rxtLB+Jtu4tHRKy
b1VrxwNpah3++xqLULn0QUA6Ep5X4WTAKdtpYsfwi4Ixv0izGBukGI7cXGfqnsbf8n5WZ5juPfhX
izBlc5Iv31+CWZkIZSg9Ermu2znj9E8/L1W8DVL7WadbWsO9teT7WBO7ekEbHw+8qLkgKZiKIi19
ubgm96GWmnAzakttvXAyU1dMxl6TYmsVmupUcSr2JVBfLlfJ+zwAPJPYvt212XFKR+3MbbgHb9zY
InwyZn1LycooZvkVf22R0pEDMxzp58boRrijsAgQ9Beeknoadi7UzQdaoEa0T3mmNfg7Hq2iBLZv
+2bWRsdUT3qPUeq4A2fafKC/Vlk1jKlCk1rXU16bGs/g5qr8FI5B/5ZgM7dziJcvsN6E9I9o1wL9
kkmkL9/dlEaKNhuh7U9Skz4QpmvyeKXtfzg1GBC49513PfHZ6CwsaEegBfQyAA+togbE9xKBvjK8
Lc3KKr3cSoa7OZlGREmQaniPGJM4OMJFaeQ6ahEii6gUVbxzzjeOHgIci1LvMoaHg3b51LqBXm40
OhJ2UXPsj6Aenku8Id0+nppzHEEDo4hp2UW4KF5//I33zcpLwMQiDsz76tNaUQ59HiFMXyjyPB0c
Wcon4LTS9LuYA05GZEblTkvszzdcfeM/agJkt+CRmNJePq0sYjofsi75xqzTr2EWfehMo7pJFSxl
5bR9mCcZd0AlfHdaCj5LoMCn9InkBk3wAqzqW2Ak/x4kTweLVgzK61SzyNFe/qaps1tN6ToJZmz8
pWtj9IslI5OPul7EO6n2xmkCRAMhmt4O73yNUqtxfwayrXKa6qZ7oWUjPVr9XPkx5rfH6193Izyg
AmIaNJKIRsg3XD5VOjJ9w1HP9gXl7jnF9vRxSnAP+/erQNBcmtrMO0h8L1chOQsTWiWQqid0IiSr
7x8yFYbZ9VU2dqpNYgn2iIGAA8HgchUTL6+iHCwbhylF+qfKNfmBSQs+pYuFWeSNpV32O0tufSnO
BiA7pnJc+Kus1o4GpY4tlhxaZfbSPh89vRt+avKQ7oS97ZWYqSxq58uXunw4Ce5WkRUyMwG9zdwU
mYgb6vHYFZDjztff49aeYAj6f0utdrpuSplpRnwtC1vwxfcTd9kq+PdDbC5YDjH3Egwo8M+XD9QV
tZ3ibOhQAHTGsaWJ/KuVrOTH9WfZeG3g9jgrC9qCEcdqf6tBD55acDEB+Qk8KKQg9Np+RA4Kx/Pr
S22EaGjIuAlQSALpXWMrQrMgPqsTLXZat5KLYScNuiC1E9RBIfMXx4JbDaMBrDkfFcYYL9eX39j9
5EUA11UmX1z1q60YaYgH5TOTKuyp84M0SXh8DlGlw2qrpje0BMKdbbJRqvPhGNJCHqWQXXfc54w2
fEJL2I9gkciHzjAb/RiOoniSMsBZIMPlx7Zvgv8ieSIH1On1U5LSI1hloTMCO3G3NCLA/c23y0Pb
p8Xy6YmGs67uHPCNs0A3Ak4HWBngFmtuYMs5C2artAAHheax0Zz80c7VbGeVj7sUzT7e4NLN58ut
c5pe67BKbNvAd2i2numrtoeujcqn0dp189i4W+lvKOg/8e7QY1qfCLIchR5ZFPhFzczMo1yfIm+Z
wMVkD5r9mRSmGVxsYM3Ba0Xejm6Z42kOyFEvMLkdsq6OD3WFEKYnRXX0RTZmPFSv7+WPW2v5jVx/
oMOZSa55GFZeSqlZx5KfD+MEjiaxqF7rCuSUm8it0F11CpuY5kmjxcfrS388xSytI6trw+Sho7sK
GKNd4qIhK4Efd52Ru1hhTz2qOUDED1LYlnf9IGtfSlXLAo/m1O5NufXkCx5mucKoP9YTJBU5t6lP
aNZEEFEQcLF7Lxat7vWJLnmzFIdvejXuUTo2WkTkdwsRDKUGnnn9vpumrgEllIEvazil97rI5QPE
XvNm6nAx7RQhHw0lUVy1sodnnIkxjtSH6tP1N791CMCWYsbJ8Ub9b3Wu+Sp92zqN5EfjoLmTMyJh
noniqBaWsXPePp7qJZ+lxgM6AA5jjaex0tYMy6GUmExiQKEn5PKWmmv/xVbiJmAfM3nlHK2ubPw1
u6oo7OWtJtNJVjIMGkWRHMcUBZcOYxQvSwfNiy3UXa+/yq1dRBuTGgkVssXZ8PJujToADcGsBz5S
oya1iem4HUpNN2E2zjgaSIRoCEZ7vYittwpTlV1LT5o9vKpREuRacnxvHYyCYls5lhGy5udCrrt2
5+bZkGnWEeAkbwAZDJRgvV9xkNMVwxCOPyNhsfTL8lT9htZVWH8y+tnMT0XeFV8sIbTPc4PptstB
LePjjNJ3dJzjPPR7yEsvWtkWe9iNDV0ffpsGfpg2L5CiNbDWSO05k5sKUFFmpPmpH9L0VTYT1T6Y
nVa/a01UDicsA4pvsuSE+gFN9uJFiy218YbOSma3liol3dnwH2tYinN06Wg5G1Swa7GhNl0UBhrL
8pNY/jR1+X0JiOcmdlrjdgqV7FhE1a/OVmcvzOrsn3+9GSmagCAtMCv4MKttYRZqhDQrLf1QMR+6
IvXSqHEZwGSPWRkx7uudaWd/bEQSVAx0gwsb8BrdnMvtX3aoQYVp7dDON0aPkRbKhoYT/kimQd9J
yzf2PEst0HSCJ+DBVa7cVRMUFLSp/NjKEWSRms6DhSJ2Pt/mAyEV8b8Xw1qlLI01eoe0vn3GkyGT
XivFmF4tMWseNKqB699razG4k1S4NNlMRNgu3x66LqoejFSfoUltzcy98JCZMA6mGuxVbFsXD5Dg
/+HsvHqkRtq//YksOYdTu8N0zzDAAAvsiQUsj3OO5U//v4r34KU9VlugPUGwUnWVK9zhF4AfybeW
EH+1N8woSdxO4SA3hToUyK/xq/xwxpTBx71qrgLVTrSQPeJGH3ox2D+x2Y4+C29IP92f9OvomRvD
JauWRVtQAquKA1VclzCPH6K6ynJwkWQ7LkbfHCpnzAMYNXtSxlv7BkFV4DHyZIA3vV1kqHi6JmSu
OnTW9EbCBRF2T/aQIluzsl0AP4C9AZbrq4MgRoW2HZnRJRKenVytSKs+FInBza/WTjgcKQz+OfQa
4hFQOfD1vK0ot9xObMIvstMjHgFnMn7qatc+1cUSvqEXku/xzrY2Ki5HpJFUL4jRV6+cUIrBm9it
l7lWp+OoI8Pe0hUK1BhxrfvbY2MowF6goRHRksy61fZQF8BZhrCNS+wA6j4uE41KmhaW8r867rLi
eH+0DfIPrUjZRKD+BdF7HZ+MCbaDCk3SS8YjbwZhEeVfcUnNLURI0rZ6b7TTgqR41CIFMXqTOh6y
TG/ToO4g2R0pcxT2zqWwsV9dySiUynASJ7265zC+abIign+dm0r7eVGjz7NVKi/3570xCEUH3k1i
UR7QtXimGoeGhsO0fdFqPUKopkouikCe7P4orw+FhFHDjQTDQ9VrTWDuwkYbzIw8fXCr+r1iD57A
Ayyxfa1Z0m+JiMydtZMpw201kwER1qdaTavAWJ/CDEk7p9PQsYJeFL7vbbOA85B2n8FjUMiMxy/I
O5aBl1rdTu1/c6boy8iim+wAyDDxtzZDp4W9kaojaFzwDWcAnjVNX8MOdGiAIAaMPUb76+/3q0xO
1EOoISV1bscTmWeD1GyA0IfjfK7mUHtox8n549edIqw0jNBVZsVOuR1l0FHRM2g7XdqIMrtQjeip
bJfvnj5Wf75+zEXqdbDpoUjJD/vb+pnOMGb6BHoaCWj9WR88ECF9h4hqq2inRQVseH9nvg7bZZEU
tTPqDOA61oZ8rTOmsZ0aVDakeHBqJ+1xhm4fjEo4X+EJewiE9OlfLCeKtWTZGBhTnF29RABsPX3p
arAPrWcfkgoLBHAL9VF6UXy6P7+N/SE9Yfl8nD24jauhwEYO9MLm8GG2k/j92E3txa21ac/SSW6A
1XljGN5WqFa0vNbZgTB6u7aRU32oXFOpA0XTqgNSiDSGVD3bK6BvDkY2CdyddhTlt9s9gt6vyc1Y
hA9CtfNzN9RU++wmfIi1Zo+V8QsgfTMxAxNFANQaQArqN2tOqIZ3mlvYbXxVhAtWOEadwDmqQ4aG
TSvM/oco6mk+VJh42L7a5qj0D1ZffisXLy2PkWOVeInMc/O5tKri51SSxJ2GZRAV9Y28+h4TBFFr
AUcbBqY1OHmAZRTchNlwFeetEfHNdD+KsL718yU1HV+awuRBVVYoaRY6MkiHZcii8EATV3w2mrD5
OYksRbQVHCz+DAWtQC52gYapJNsHBj5s/ONSTpRGB3o4QT2FzVtLWaivFUuE0Hq3GMVn/ge80Za2
HP+3pFH7AD7c0g5x6WmYvk9DDtZNXbKXeXFBAP7hhpULDgOXYwGkmGTu9uM2FFoxkNIibKc7J+iT
xXsYm3ivRftqCwH85gRSh5AixPTabkeB8dRZbT4rF6Q6lRdePbAg5BT/ZLQtdp6iVyfw11AOw0gl
S57A26HcGHK6ZU2ABNsuORpjqz8uZTGf/nTZmBDZFy1aiF3EZrejLPkw2KgO0Cqbcu+MYKVyLIHu
7szl1W2JZMX/i50lLR/5ottR6sVr09G1wgutOf0YOn0O4lWRIsIlZfbU1dNDM3vLP/fntvGx2Alw
6ymzc4OtWcI0sDp7wfP4ilE4cpCd6pxD4m8/jsfd7OjV+80MKW/QvaCFQey1WsdKE3oTqzR9Q13E
MUO0Uxj0TWS/n2tuiWOSD/kEsnuZOCqx3V+xq4teUj2dX/RyVj/MltHHuKHNyuBXlZ66Rw5u+R3U
T7vXzdlcFg4JxnaSa7TmdmBr2keKYyiXyVaG9wqwoS+xiuZ1OyfN8f4X+JVT316D5GqQpxC2pReG
9sPth9eiTMkb2wNY6ioJIKg4mjweZoMEQ7RghR+ycXYXvwsT5A8F9j7KQwRoqn/Qtd79ViSeEb83
ykgZ0TAfrS9YrIAYjdH6MR6yMmuFTwuvd46Tyg36OCJdkgVWbLXxey2cMwsdi8JOkWjUe+tMXNWV
XFbphPFItLgfPFN06RHD7M44Ws7QNKfYQFmMMrsKyk3VF8BOepS144/7i7JxsHFJpHaLHSsMj/Ud
olipZkWNCDEuM2Ou2UZcjbABRX9/mK3PLDmhiPsx1CtdtbHTJ6scyvDSmEr5Y7CM+E2t5bPp28lo
/zEqk+3vwEThYgS0BYJ89Z1HRAfUKQ8veTpmYK0X3bf0vHgC6zru7KnXhQg5lkHyL5FbtrOu43jz
PCYdCcjFRSzcn2yI6EWWu0ehLuNThwL+WSlx9VpcELaTnXtA6Ye9cFOGP+t9TQmCGVOGR95LXge/
hZtlW+A/ns3UksjfEr8WmfWQFLwG+HY2Ac4G41G3cy0YJ9t66sZdY5mtPURSycVGgdDl+96OP2kL
PttD512sMoyvU2wvAaz0PY7M1rVN146qg8SBorl/O0oGJyBu9dC7EBDkn+YGP/TcivOvknv7oCjT
t3Zyup2nYmvbQnqCy0oZlIrxOvCsvHjBtzu8WNNinOvWUM8z+FJIYnV5/vMTglwHy6dbcietLqfO
HBFnk5s2dNvsqSSAeCybwTm19biXV258L7YrVH7sPwjd1+G0kEU6pBmiKzq93T+NEUmsezHuKK+9
yl6l5Bp5CdKo1CNIg26/l11FsZhNRLiM0c3+F+njdB5zB38jw+kMqBhaYTi+YZXxucjq8HR/Nbem
CFqTyFrKNXC33Q7uZIrr9vTerjUuTmfoRsaEcgDkyMP9cbbOP+EdUqJUH8ByrK1FbLyEoq5nllXZ
deNRa5yuDqKkM/KgcSY4K16hJdZZgzXWB51orBwuYFm8mFlbFjuX7Mazz4svgxughhLtdTtpr1+y
kjZGdF2gBR8hLz4sxXj0kn5+wC1kzzN84/tyt0oysqTNERrejiYMkZh6HCXX2KibY5473qkehI2H
jJ1+Mhq9uehu0X7pYdHtHJWNm4BCD9xd2Sqh+70aec4qDzXDNrnmNljvWRutc5/n2Ueo9sZjvrT/
g6cU7hR/Nsd02U8IoUExWItwNl6pDVMOz4nyMj2jYtF6zS90b7L8rohq+zwJ/BeDOW1aY2cvy+ms
rnesANF05wGlzb+OvZdOSRD7LeJr6gx5f87HLAJ73UWm9VJlXftGM+3pu6Jn1ltCyUF/QtCSntDO
PpdB8fpHSHYkhxp1VHrMt18b33RZjy+Sq9l0g/JPbhnwfHMwfqg4V+3k+QMykkugYHn7HfMX69PQ
14hrsn86hAAaZ/wAmac0fGxkqsv93/ar2L/+bewD+kTUBgByyW/32/u3GEnNuhHuem47i2uChIbm
V3bl9D54w7J9BDQH8w0HJUt7b9WVqQRGxnn0O0u2cXUyxMLP9LRQApFm84cwWkyg/UCLZn8e1P46
aJ05HCbkoSpfx/SkOHkDeXKQRmXeBtEs3DdJPJBNC7tWF8huWfIj682BjbjY34thMV6sSkxgDXto
Ub7axUl6zPTZtQ/RoFjdocvdpDpqQ2Prh2nkcJ/gRMz/VK1RmDzbInqoKmvq/SLR1H+bOgl/FnVo
P2u2wMMFizD7I749xncaJVii9KVXe49hCYXKr6e6C08iW8av7RIXip81CWC2PFLS6VgMKFk+OVEd
Cb+aAEUcPKwDPs1xr2SnBd2/i8hy9T83LJ3JV8y2/140oyiCijJCBCMCbqLPfk20N6nZzP9oLdr6
J5cernWYUmEkO3tw6xwQumN+IjcgPny3n9kcgJFQp4iuOnZFB9mCPaa1CJ/znKZxWNiYYypleUjm
uT1ktM//PFKmYUcEIkvA3AOr2zUUYzW1XhFdS7NtfFcR1lNIoP/x/mbeiDiQOAbUQy+JJ3odSwmX
1BSQPKNEpMAgweCpMsppapa9a3R7KKlcjhYM5sWrMJniZeeEXsZzkenesR9m872RatMBXuFe6rU9
FMbATIsYZ91xqaOB+CqNomtaTD3+Uap5KMpl8Ydx2OtYb73IqDPx/lHJwxhvjeZspzwuK+z/LnmZ
2Y9wgcujEhrWR0Mpu+c5qZBvUktSfgQVT/2sISVghPk/97/i62Y+TQg2KYwA6vZ0KFfXZYN/VxJr
hFiDJpyvtGCTyK+btn7bqXkKuxSrzOI8ZybZeZ/xfLwR2lQthyoypq+VqSmer9tYzO+coK1HDD0Y
qg9SBZhFuj1BalYsDrd0dOUWHb/H9ThDb8oj9ZMT9t0jCoT4KenTZO/EJb90hVYXNLEgRVUqH7TB
1lp7OC2O6GQoyZVuUFOgs+f13yu4St+qWahfS31oXkbh5OWLno4VbNJGHVQfpkYK5zlvFYwj+t55
mS03/bSgcZr7hbMo37DiG8ugXAbto1F7ALyTsmlGXzUmxQxgFmvDwbVBRR0SpW5PY2XqCCR4Xe83
XIrIPQyp8wFVdppjRgNIG9Bji1VovMTdv/RVyvyxwGPwP+gs478g95z6iO/aL/rS0gwBrOwYKpPI
0xdob81/SppUU1DBDYM0BQfVgi0dp8Yxg0UBw0yI6lvnapXmJ55o8OhKjeKdB2K2+tK5VvU4hV5n
fIiWOTsWZrd0j003pz8aOnc/kyie/ru/PTeO4833WAVQ3PeuyAx252Rl3/QxcY6idZqgNLPl4Y9H
ksESvSsbqwIaWbc7bhAkc1OfpFdhAgW0RtyCyml0DmUyW+/uDyXv39Umo2Mta+mybwUy+HaosmsQ
xlX65DpWXvXYL6ir2FW7J4S2sXSUXGkdkxQCP1i3dhxwwbYw5vRKrX74bIZZ8lx6CN6VuGXshJy/
9OvWM+LJYfnIMKQuzu2MRGHDcHTy/Ap7qQ6PwCsUpPbcKup8Z3KH+dhYlPcAiDmjfg5nuCzXAjId
jLkxjj7nTZrOvkC79Qckft3yRzMp6yPIFxyydG+w/LyrOA3GSJ7md6YSnTVlxrGv9VrLJYO31Ld1
J7rxEXRntzx2cRv2PkGVqwcJyt3/uYVAE0XxEkBRQ6v7deUlz02KCJy9hNOXMFKn/yWRijVp1MAU
8GNUkn+AdM6/lnjgREe7G9T42bJE92+fWeZLjyDws0PCRnK4qLYIMBVoPt7fJK875JIZQTEbnDUg
VpLf2zWFs4CkrBWl10nxmm8qto7/IoC5fLEqZ3k31P30dmrr4pvWjEn9kKjxhFfNZAz1cYLm+u/9
H7NxHRPLYN8lUW/0rWXM/VvcGlsQ/cYmAV9hWu2z2y9w7THcIPaznaNVpfoXz8rtnWOytYEhosib
WEVKcE1ZnjCE7Mtkia+iL/QrVFR0IqOwvi7aYhz+Yn6y4UonkMBzHZejPTEsERO8pklCRVFKc3+I
tNLhj3kSfgXeAarQpOZo7Dw4W1cBuRoQRgTf4XytEoJeHbVed1jYEjexn4o2vaEd4+zEg6/BhGwl
6SZK94UaCjO8/XwCc+veocB+1Q1hfHAjR+pjmTny1H1ooutRR/k7BUb8j6YM50s31jlaIh3Ossep
mJqg79VUOzXL2PzFF5ZAYIIfdjlb/fZ3RTp0knaISVV1LXueFGc6T6HrPWVLttcx3VhoQE9chRwb
YMDr673Cu8nN0Vu7zrpXfHNa3ThV6aDskAQ3zglyxHRKKeZKNODqzIIYb7zFM6Nro3NfzcZywM87
EGoqgjAjRxswg9zZuhunBH9J/qO6KyX2VxChaWbngBMlDLfy/GDakXq2tSnzbZS1/vyJRPqDziyu
CPjQrfXICOxj/L+H5DrZTv1+SVJFBHluav1pWZDzCu6fSbkpV28KmASpi0vFiiLgamJZj/eGVqQc
jaas3jdkMB86xxWPWHWq15gs9tGyO1cJsrDW9iDyW4tKuVxSZIGLU6ZabUy1Er3T2PG1Thvv6Ll8
tSn1KI4J9282JkNAUeN88gCutozIQJCN8mxWyM6+tVX3mwqiZAfmsbX7ZYETnDTCBFzKt/PB8mUy
Ft7aq9al5eOMWGl8jA2zVc/3v9nW/pfKZ9QzqRC/qnx3On6IaTRxykpj8tF4Xa4Kzo81EgFqHXhZ
PyYBzODmL84AqQv5ghRgsLTV9OwSS1Os1LhHFDN819ZTEbgavi14iO5ZQWtbS0mQA5+JNjYHbvUU
Qgcyusiu8yvc0Dk86UPXpG9zOnTi6Mx9ZB4MSsmUi22z++npCD/RIIzbTx3Irx9qFA0fyrxHPqgo
LdR/Jq929nKY1z8QvUWpUa7S/qbStdq7WpKYnShEfq0JhvxqCLUjdr31zuncGoV0kR1rAFHnZr3d
Ua43kCM4ERHfVCaHFFmwo2iy+nh/P70+hzLYcGjHIfVFMXP1YeshpsTTN6gLLXZ+Ynfn57bV6kvW
Qt25P9TWhKBcwwyRFBGKDLcTalo31btpSq8U/q1DnXf1sa2KPZG61wcEFh6vjwtIXGbbq1ZDIfqh
iPo0vao98mW+3jdLHxSGnb8Z+sggl65nrT2OQIj2oDUb1QYwejLXhzwHBGNdnG27tkdBoUyvmltZ
+SHJYvNH2tqh5gu4SJmvegIdUtTtv49dTrFUugD90KMGT+X7K731USXd2pEIWtqfqxsPngCwUkNP
rnXZp+ccB++jXtVZUDmZt3PvbS239GyXqGcWfV1hqUMRT4oxJ9cZpSsf4K79nXYGcGdnbD9ACdIC
d+7+GJIMNoDyJbcRRTEJA7vdSePQa0ZD9fKqL7r20An4RmrlaT7IXeVQVfPe7ff6oZQcAKIbUHxc
8esP26RxpnThmFzVOi3DYAxF9JHifv7Yial4snu1uZh6O6gHEre9Bt3Wt2Rx2VZMWQYgt3NtgYQJ
fWLsMs89mGsj6mHhZCJNlis722brgLrkAZwddgfktduhMqUhCC/4liFKbsfZLeuHyiv6nRtHbr7b
qIPnHqQ1AA8JIVrrAufCWJJ8sbOrrlA+zoviHNLQ8NUGMSh7V1TC3JiUlOKQ3HRGhEl1OymbwhDK
ZUlxBYRp0KASne4Goz6086HGfwaQj7aY3uTHOUE4QDgve0T/D5vwyB6X/xx2/fcSDbqR8GSAbb6Q
FpvBhPX3j6boNdNXmijCFhnbiujJq5IYogGcnJ8kvPNbC5E+O4DvZr41vTh5aTQbhdFG99rCd6vC
mA9Lr+U4KfacmyOCeAb8nTjSxRkwQykC1gktfSsc3RyZns5skSHSij5wWylmmneFmQRVrZr/LEaF
JtDoWcAb0kpQ0TLz1sUByuKv798tv3j26+/HPqbyTftLhY1/u6ARbniKBT3mGumDbkJF1myos6Xz
LiknMz/J4eeDFXUQst2RepjfNpnyNBYAxtokyYNSGZrqwTKKwg2cymseUzUqdvSq9I1TQ21eBtGS
pso7cPsj54glBl3BsxahiXVeQDYBcjKSBNehHqHLJy03IvXYDPXwNgpnsw/YPWN1TIY6/6iJJf+Z
tUmvP9pqUl2Af/dSrLE1MY9NUudoJ8JLDyoQe4ituVpXl5wKonL1IHqMgetKu6PQXbL5WIR2l12V
NB334Ahb+5p4lkyafBNg9io8sKlbJGLgM2ill380C9PzDdQRdyRft940KtcAC2Ev02tZlwiEHWOJ
gvLhpe1m3TdjtTgUeZJcwOCqz16XVrT5+vJNofTDoSd/CRxn2LOz/lWLXm85GydryZsgh18Lz6KR
bhTZJNwL6lCGefSiMa4PTdo17bOdVN7gKxRqs8fM86b0XPS8fkh5Klny0KVza/l9703eGTxWKE6G
MSG2WThoWGVId1u+Rb3bfaIXIYafqsZHD/TCppZc0JH7pA5Wlz907hKjjRm10HhmZVSrl3pwx/pU
9dn0vcgdtE8ReNSqN667eG/sRdjmoY3t9l1qKekXt1YsbpnczNAYy+eOX94XQgRK50ypr6Dq9BVZ
Yst5WGKzmF7gM9OHFKg+ltdRgA+aumTAIZR9Nh9yT2hvVWPBFMvxeAB3HoCNUyMtUlDr53ElI1y9
q2YYOnMelfKgiv7JKob+o/QPvuj2mD3cv0Y2h4KiS8wpSRrrLhAijZRqhky51PRdf1pO943mZ5bQ
wc/ynRtr48GhTw8IX5KyZefh9i7AAkc1q7RAQrgjUQhsIMyHSYPQqWRdcyCYVN7fn9tGYZErQVL9
4eJLD8DV2QwriTFuFVQN0HLwUxvAyZQV1SGpB/pcQ5UHbtGBwuy411X6mI8I+rVnoxP6TnS2EbgA
BaOiCBQLXNo65EYXs0hpivBD4MMdpiZbnhV97o9sAOu5H9QZDdLCOVnWXjlz4/MyMPkp4gB04tcS
jA6lXs+o5YlVvfIUdqkakOebJynAdd5Z7c2xPPkSwZWlT7KKdltLOMC5x/CiM+oblHTwPUldYON+
Zyx0h+0iW96nyYhAqtOo9Dghrw3Jx2FSln8RB48j3qlwEp+MEHqWz3tqC1QJRLInSLBxY/MkQagm
hiRvtOU8fivxihnjkkkqx7lKmx+zpFiuxjwVl/vLsRGQS5gvPTSKkVC3V8+zY1hFIYjtwPvmKPTO
uqj+B6mmlYCDwbvOQ+a4fmrFyV70+CtwW93ShHQGIoz0kUk7VueMQuOkoT3AkV64x0CT0jq2UpQa
kbstzKcFrdP3uU7vrK409XEOI731gYdaAXQw85nqD5Kyyqi89YxZOS3uoH6IRDc9AKlRvhhmN5/j
XNlTxPmF/1z/aHqzEkdADkxT+vajpDm+5x4OhhfXSseXvirM6mgjIp/Rs/Mseibu5JgwI/oa6Xxr
FN9nK5l/8ir0L6iI0zsuM6FhdBsbvXe0tdBqCG0wFTiETj1+FiD86FU6qXLqhaNfeJTi6MGtRTTs
3KcblxwKnbzThO8EBet62uAtTufFYKe5XfJLuhTxearN4mc6z9nHpFC0l/vbbOPQUWAh4ZNlAxAK
q3WLswZyTM948MDyHzlUmSaoxqF9F1FP2KNQbA4mZT/pjCBosR6sx0oDXzBbuYh5SA/UXlDaTvT0
ATlP63R/XhuHlHFkxZySISIqq3SrQkO0UmrmReN5DrRFHw6VsPa6IZtfCzAiW8TmZl4rBLqWChgn
lg9tDlSlbpb8aFIbOUfAaA5xpe/h87YWkJ6hrPHScYfSdLvLFTg1LRLP4WUu7OFggcs5KqNOjtNV
+s5ruznUbw/76v5BWluL5yhlIyICc6Ij1AchvOFPUZj8se8E+ZyHmCT3KaR2GrC3s3Joe066aoeX
FAHy2B+E0QZ6k8wPiI+MO+dr41qlqASrlHq1bKfIaf92eSttr6egNbxLkQ3RsTOX9DkuxvTgWMu/
zRD/NDtt2nnYNlbyZsjVuzaVi5XN1uJdNDuBEVba+vyhQtZ4JELt9przcl+v7kEIniC3EU5Gi2zd
Jms0on8Vn5pL7drls4Ie92PWdOZjoaVAzaDIQLhSPjpjIT7PCA3txClbUwXihJONTDUQ/7hdXf5y
6bshdHF9VLOrHQ/U6apFP0U4vO/sz42jJz1soUZ7YOGgo90OJXCU1Lqe2Kwalf6woIZ7mIw+DOCt
JQG53J7FzNZ4oO6wIEcq6bUJMcTgcBhLxB2yYUxPST8t/02d9dVE9P6a2KO3k7BtrCQIRsT4UF8A
Ert+/hMtKZW8lXCOOM6fuE/xw0Vv/Iyi754v0OZQCHf9enJIs9cnvUrgLNbEU9xX05NRWuKZsoD9
bnCNPe2KDQwVpGc+G3oA8qyvp2XZOWYPdsi1TORxQiYdak6SZeeZNv1Z0RxBRL9AqoWc9twadf9P
MWVloGu18hhF1GDuPxJbM6d3BXGLAIs672rmRiMKpaL1cFkQmz4KyG8P8N2VY0Rdcgf4sXHvSPkZ
EK28FGQxqztubAlNnRFeHxYQ4qnuquhBSxT11C5Rfmw7692sVOm/96e38QYypkeDg4iaMHL1Wqhd
kaP7K5RL2pXR0RNl9p4SWbtTo9lcxN9GWS1irRaVPbpoYY52mpCd65TOUk/qgiUj+KD7U9qqY9Co
oVbsAkF6jfUYwnwxe1wvLhqwoW/okaTHxlm8g4kJqQh6r86PjpYsb7UmM50gWQyAWk34x+R2IDwy
u6YsL+EIazcboyWjTw0CmVqo+bW3nfzqRd6e2OzmysrjD9wCTZR1yVNRUydKizq6YguGzWreYAdh
xf2z5xV/0dNhOTkEtFsMitSrMHACr5c2DRBVd44BOOpe+ZCPxYf7H2/zDBC1cO6lVN+aDoP+gNe6
obRwxz/QF45oj5ad4a2SIjw+5kkXDFn87f6YW2tII0kHWgzVmD7k7TMBVkWbHSTJr6aIusM06pVf
L6xmFsIV/ouhaGLoXG0ksWsYWcXNmaOTRgoC/S4QIiuCvFOLS4hW3On+UBv1APQBqRaiP0IJfg36
JA9qK7UhRUNINT8PA24BzjRkpwlpiUMxTOlX8i7rUx/Nf1Gu/IU0kiqIjqRD367nNFOjQJ6fCzyu
vXOF2NbBSQaxgw7Zurlo4Ms6vwS1rnumWRRrk+VyyoH1ogDSKuol0/U93MTW3uAy/hUukcyv9dJ1
fYlnyKVwrUdVXBe3zX94pW4cbWfW/mLrEzyAlaYXSD1ptWyaUFv6+rlyiarCPUiEip/Y6nCu+3I8
ZRn+eEVVpTtsra3zRrMLGLaMIngHbr+VVMWNWxUkjxJOI8qNGvY5aHAfM0t5b7sCWD00or84BAgf
yNSVWwtk8GpMihWxjjnw1dEi80NWtUmAi0D7QzjL1z8+AxSLgA6huEs2tC4XFemi1V0Kgkgp0RiC
BGG2j0YSac9w5Dysaayo+GD3Zr2c4VdOO2nExgaFZC6lY2SZ1V3XSJy0bybco6KrNQMS9bVWBQyH
uL+6s5yb41D/oRkt0URrCUizCu246SwY5m1WgxOxJuc04Qz9/c/XkpQSLi8VAMADq2w5LpBiWMyR
klpuNVd6pMhBiSLxaVOGVywz+sCL4Nkleb2XZm5NkNlxyEn/SFdWe1SvFWF34RRe2qEYX6DhNNAi
2r3n7de1tEqLJGueQwAvHaDvahhn0OjyeYggKq21RD4ydA3FeceMrWM6REkowbf6C2eX/l27aHN9
aDsxtuciXyxZ5Z2xmaEf1HsHVg9Yuq6VWnKyQ65nCDyFvtdc3So9cyOh1eXqUCvcdcU3REPfEY3U
/oylAmzRdkN30JSYTaDUYqH0N5W1cyxSrwh9OB8Tou9hPNEwWYzBCYy2NOqdEHbrU4EH5M7HN5rM
Wf77b6lz5c6RlVZQ7QtTFc+d4s1A7ee9mHwrReCAaqQINEvII1dXZdVHUd7ltndBC6QOmsUqg1lv
66tbztUhsiFQGLmiAxAsomf6wbPvxcN4UXuvwaIp3RP72vwQBGBgFJGfBfKyutAma1BGrhr3kisI
mByKGLwArG8raQ6lLRz7AeWhAflGtcFXTydHOdZos7Qng76+62eKPaWX+4d149mS1x3rAyMGgNXq
O3D1Fq2wsvCSiSQ/tbSMn4x01k4UzPu/+OTSC5RBJMd/XeoulipEUizhdDpqfLT6Jj0qc7NH75Ff
dH04HQImiZBCtHpdFpxFGRpdgx2QndHTj5s6ehhVLQPr0oaHekl//Pn6UdyWdCIZwKzzXY88usor
6UVmz2agtohB1OWIwdOY5X/+AmOmSvrOt8Jxdw3bpTTRIEkVKUiXJeG5M7pU8U27rZ/GbrEMItFY
M/zMiveESTZefi5xeK1cWOhtrjX2K7RXezysyZK4e8/toLRX1xHRY5i6mA2heHCdO2PvzvpFLlt/
RxkVSv0oFRHr1cmNa2jtGvThK2WN1Dh1FbX4IIkRaKT8XpKOQUMdrgMuhoafGnH7Y2hdnFadBtjG
aKQh4YmaIW0MxcMRDz2g/cwf4BtXQdO2Yji6cT69F4ungEtos3nytWSYUwAeQ1ljcJSEWC4W4GtP
PbJHXzDIzaKgHe32q9pD7HjXeeOIGSc4roe0bl0nGLnIouD+5pIPyXoNZFhCVYEQGSmt20vS4YZO
mrqmQqvEFTY/s5M9NaL2To2TUqjV6Gmf+zY3v81WnZzvj711QVOxpc+PPB8XxGrs3IKvXWoNyuG6
nhyHxujPRRLuwai3TivVWtqCv96ldSWjKui0qxMvttKk+YOltip4RnzuwtrCVaoysp2a4lbKT2zw
/wdc3XdtHedDjGnepXMqXE6TrgiMaoneRjNQOP7k+abAuCwHs+frIfpeTkJj4f7Sbk5aBmC8R/Sf
17QdzBRRUYH2xRXl4LdOSHqWzq+BOprdm8iryp07/vUBBjfLWITRRNGArG63UZUCCfFS4hVIfUtQ
4dz4ZimWKfDQNwrophnP6lKNL/cn+fphuR109dRBWgPORQ/5EtfaFHCYoXXC3AnGIc9O94eSAeXt
MWEoTz5jvC34BqyKRrYbAlDo+Kax0kbv59BLAlxk+1PWIh7m53ZXvc8iKn+e0qHXZk97Gi9bU5Vs
Ut5PdHpf6YuzumA8+gHY+tJaH+J5KZ/coamXSz9mmbrzim4OBnkNVT0H2Yy1RpGlT1CuEMW41rVX
X53Fqh4UJ5zfUSHQd/bN1lC6fEjBYlDIWUP/ZjMSZtrmwDhtrz70qYuvGxStY5eZfywNTF7OIPjI
uy7NvLVqrdqWtRr1EE9xWlYehabk/3XG2B8cYcwf7++W16cPLrOM3SkuUOlfW2RhgasIeh6g/kiZ
lY7nwjKm6JSFU3bwdHc53h9uI+ZjPHnMSeyQO3HlKv8W6bZdKpJoQiQXXVv349iWoT8vIbhbpdCO
4zAI6P62ccIGQhzwFsyeapwDgznTjJ06yOvXBM1XEOrADagovaI82PkUjxiOguSc+vSdV1leYNik
1EaqOIE5C8tPGlxNm3K03u+sgbxh1if096HlDfXbGqBwlFvjILJrs6hqB9ylq3vrqFpZ9mZx0ebz
ayx3R59+PPzcQmuN60DaVV+HPFRPHS9zz+o1xp622MZr8MsGirMExx0d09UjNyPo1o2UFa44++JW
WXb2uVeW5JSOM1lqkdePxtilh34cXT5aG5/TalJ3HvmtU0ZYx9woryOfL2+339amMzU8Mtgj16y3
nCAsW/WrNgx9YGMoufMdtrY+8m28fqSDOpvydqhRjRrSS/g1Wb18RqmgVAMX4ZeD0tXOh5ICyM5d
tbm+BDCMhM40BJhV08CIzbEhcoyvYTrkJz3WSHwTURj+oIX2oTJC82i1ffpY6Vr81moo2mLc0/r3
d9/WrIlkJB6BAJaY8nbWSNS7ZRdNCUKnqfuv2vb221Fk5QlRnu7RJILbkxfbHJDi3P9xdh47chtt
2z4iAsxhy2aH4WiULFmyN4Qkvy7mnI/+u0r/4ldziCZkLyzABlRdxQpPuANmBSBrWOf7AR0tTaPc
497UXLaWVaj5x0XBO92ZlBiwi2sfhGp77ztNPV5AmUm/Uoaq4iEzahfKVjEgBOFME+5tJZg5vxzS
hdx2jII2NY2DB353lpxCCQKlzr+tgsSC0D8dkfdpvXH+a67j3i+VOH07WRGNWhSOLo8/494r75Gh
cnMB3Qabc7+qetMWal+6cQhDDMPTCaUbrRj/WuzIevIiPMjBWWcnrJ9bv8yXfx4PvreT5bmhvguS
RrW2HiLWWEmhVrz6InpUGLoKDXFLTYNlfVV6e70UmE2Feqs7F4En9Qu9A+NjOa6xc/AmyyO6uUml
Q53U2ETfHSzd/SrYjTXH+TyIMKfm4efoF/yBsb16ECbvjoIMB9BeHmXURu5HcVlhN3dpFi1JY/wD
jfRzU87ml8dr+pNKuJ0LUC5EvzVZkNzamBgUPpqhTEhoE6pkvt2m6/d68rK/NU9SKZM16V8Gta4p
rlEsCFU3dr5yhvMMR9uZbiAElNak9N3zQZQ4Wlt/8diWPi6JBJqrPWM7m0Hm7oOhHKWxb4UN/NHz
Lrfdq0mAedIpdxIebEHluezxJ4XGJGyz8U7KFK9v0jnu3GvVF+l8adt1ioLc1vuv3VA3TqCoY/qs
RVn9TfRD9MaucrcIiAqqI8OQnQOKhjVJxs9iwauYaoLgnpeWAhpLEdNlbnrjEi9T9I+eV+qHuVyP
VPP3Ng1iarDgeEiBz262JpvGUUZknkMdznJo6ZFZ+gMUy/ePt82O6gHYPN4UqRZCJLPNihHWUWIK
YiIs8jR3fRgc8bc4ss3P3ao3ma8UEVKG8KzEN31wtPlFWYzihjhQO57WhuLQW2OpMuesFzIHghA4
/xU7NjgBQy9dETSg/fCLtnK3RcNnXL4iseR8b8e0V6/azA0Q2G7aYCy8FsUflRvh6ez34+L2twll
Be9cDRWOvBZURddfVRigl2k2rfa29O6y+otZVc+A4zzhT6OW/RFFTa+EWgoltO8K/S81ToeaMu0g
2qsOguJvh78u+7eP4TKDXG2Fc+5qgqczNItG/HGwsjtbWfrlmTSXJFZ0+27pa1atSw+fU12MUG08
++3UdeXt8Sg7rxUtRbaHvMfgT8lt+0u8M3pJBVmcRlKdVupzW0/Ns10mXZivWfEWlsxnr4q0r4/H
3ImxoBiCmIAZxru8fZH7se50rL/ACqaYW8+FWTw1tIcDhLyOOMx7pw5Vd0SoIIZJMZv76YEfTPNm
BUq0NNWP2nPHFzXOlj/w/fDeRcIrh4PwcWc8BM1+phig3mjg3o+3RK4AalKAHoiMRfc1Y6kxFCvd
icpV60F6gBakpp8fr+feoAAVab1DN+aCkev9yzfEMj1vlgF0dZ8o2nmd9O9OvHa+vdSINdbrEVh/
5/NJUSApl41QpLXVwWicpIPXQv9iaKuJSFzI25y6oWWeqsRIz48nt3OPmbIHyLdDioo47n5ywjRq
oTYSFVI1qAmoePQBKTQOnlh5mDbvBoRtQ4IkIKHRRrwfxTCh8dY2/eJWpclymTv0BP50ajN79kbV
jNFLtPvnxWvX6ly3lbCDx5PcWVL4qEDxpZcX2vybFx4rVqtDaUV5aiazCXSnS6+DJyZ/WkXx+0Oh
smVCPUWh30Bi7n6mebekMbphoFqasbo4pLgveUb8dJrKJTm4wvSdjwcaDEwY1X+wYVthdUiZtqKv
Rh46yDGX5zHSIEjaq2qNvmWNre0npJo/2sFJ/k6KYiiQFxnnjLZbbv4vy9Lmhbu3XgOjhWt3rjMd
6edZxNIHMmkrH9I1ZWQI3iAVPDjeOu99333XRl39x3CFnUG0S6c/XNy2jnya9yZGfxoDBwJ8Lk+Z
Yv9y5Mx5oIwwK1lYJ16LEv5SBxE2IweX894oSMyyH2maUa+Q///XUXierFmQqFvmmt/qyV1PnrGs
wePNtzcK2FyqEUSxvOPybPwyCsZgInGNMQ+BCvZvEmhcp67q598/x8BW//8om5t4aBhm0rs8TCxg
EsZsxxfdbtSDUXYOEtcE6DEiWRQAttBRIO+QL+FuhHWhKqfJoKhEl666mKBXf/vKAAdBB42eMyrZ
1JLul42O89x1a5qFWiSS9kTK0Z4ju3A/jtiFi8CYLOeCLvDNcLL4IJN/PUuGRU5VqgKY8GY3+8Ij
ZLTV2czCtTRL7J4S1TfMcQljZVgOMpzXF6McCilTHAskaGczVIwAXElqnodGDCfuGndpN1xaZ3bF
KS/hk//QnRGKrVkYUdjPCxTOx5tzd3zEFSgRUq9DZuF+lZM2m2has8p9bZXP5jqJt1HXq77bWfGt
iOf0bdF46gXuVncw8u4ioypDi00ewW1g2+tOD71Ujryq2nqq8UL4Dt/OEr6r10f79vUZJI3mBSKf
JlrhrbyfZjnV+dAh8x8mZNs+LMj4DQIaw/XxYr4O9mDyUZyHEg0W/xXkJDXKiW5wCeUWWbsSBb3Z
KgJo+V3lj1HD5drEffRiU5056izt1F0ZWu5YBIB/CgHfT7BVRTl0RlaEFazpz1HVzi95ntrquUBi
6kfcW+OHviudAOX94Tkz8PU7ZWVe5b7t4jX2Hz6tTFdwnnVl/WJz4wkg1yk08JwCaP2piQvnKbZi
PUAHNv70+ytO3YmgAqMMGGWb7QsMWe8HOy5CoOs5wmue+mGB9Ox7ed19arGwuDhgJQ9a0zvlEdnY
pwkiSeAEv5vXqRsbCryFKMJyrOrLYgskFzRrfj+5OKoMjv7P0gzeNWt7hBFzHKspjBx1jPc2NBQz
inwUV6Tj8f33TpQpghrvZGFLFf06NK5xSgH+nh8v7+5MpQIN7p9kn+Am7odRTFdoamRl4ey1+Qds
V0fPV/XZS/1cq2PtMi/T8gbcSXx27aSo/LK2p88rDodH6OXXMThPGzUgVhzZZfLt+x8S6VNvDhBj
QwxXstWvDWf6XmcQLP0GDdxzqWVHh3lvhalpouOFXzVyW5v3h0q11lhdmodupaxvzamxQ1yN24Mi
9e7B/XWYzV5qB/yDBsKP0DRy411Kjh+iNWh8m9H3fPbaqf3H5Vl/njpACadsiuzGH7JkzE6tPkLs
fvy9d+cMu5wiJ7Hrq409U1kVRRPxuTvPKkPIWxH6o4kYvODxQLufk+YsMQRgx1egzliduD49nr3I
1JuLZfxjWsl3nMH0U+mhGP94sJ1rGdqJK2NJiTjfUmuGXp2FkxlpmE26nn7KlBF6Xt1D6n+T2U50
xTahelLVYb49HndnknDokBKRlwVKSfL//xL49eZi0t+2EGbvBsDT40rOcIpSSmaJnnXPejmMB9Wi
vfPKQ85YRBN04LY3E3n6WCctZWq7nCjM+1Mz6c0bV+mV7lxgaPhxVfXRuIh6FejTF0J1wg7po/5S
TKI3Pz2e/088w33WB6OU6A0hHmkwuW1Vd43Zg7vr0rAZS+fDXJnpD8Uz4LkDIhpvpCmJdc1jJXmh
Plc3N693kjMp8RDYc5d86taY3hT6JAfR3d5noS8IOZ3LGyqCPAS/fBZ0S/SMdUlCF6T3CxTdKqj1
dgQEWIk3sTMciiLJI/xqGWAIgEWADA+eaTMgdzgtH/RrXGPA9CuO6mBMFvNNSx/92jp2EzRxhrDJ
oncnG+/bE+6+z5kitL+IRH+fxQfMku4fNAL5WbaofrTzB9OkLBVWcTZaQT6YSnGxOm/5s2ndJBgH
s3vyak0MB1fLTqAJngvpIOQ6kA/yNtepmLCGyAq6cUJERWCuZR607kUrzhaeN2/G3ntvpM6RI7tc
2e3KUy0CdIk/LOWbTTIOAqp2ndGjBahGaJbUvfPWW6sjfttOJEv0Tv5NhYj9tK23xZ5eeOR2CHta
igRjiPayaksULAUuvI+P1N5QwFopvUPSASWziaxKgDoos6Kv5a0TnK6mb9cRySkP/FYxYoj5eLS9
k8KMpG0J4HvysPuN2yiQjbtYScNCnXGeS4SOTGfq3rw1+b6CFwv+w3A/+00YkeFdsN0i6VqZSaun
od4VzRPtezcoJwPtjS7PzmlkdQfh+t5i8uHQRaWlh2PC5lyWyKQMusJ449TFYTxF67lHSiaoQPIe
BFK7Q0nyGpGL5NJsNmKuzYuSoK4eKgVxVL2W+jmbO+1Lj7vUwSq+3vM0JXhvKHhxv8Fkvf9oXSc8
L63nLETMnpCYZPms91A8H3+rnZeGYUzsScH3yjqXcT8MjAibja8zTItqAa652ZUMzDzXnnCRKTDc
94i6NVcHBU9f0WYzsM22PXjYZZB7f7zlb4ABTeDvyYLE/W+Y0x4/ioUg2LIGNgy3+G0eleVNyvc+
TbU3Wz73eeVjYIZBw5I6B6fx9Z0mx6c5C0sKwPn2fKi9sFHYcwmX0FVJfdtunzO3a8+CvuVpANHk
j/W6fOidLDk4mbsfGSQuZT8DYZNtfazXugF19oLVL+L+vKK2fu1K0/jtXSvL+pK4y7YlApa7+peX
EpxsmTQZ6k1zrERA6TT1NLWaE4iuVf7DUkpeG31ewk6gxfdDMVFU/vuaoaK+uk2O0196a659R109
CGGzegEdOl2svsP57fFWfn02mSUMPgqAQOpe7SJhjGOpGBbhobCbBeRXGn1cETnrAqVtQR0/Hm3v
y1HxoGcoZQ9wsLmf6Czq3MFlOg0jTKYMHzMT91Pj9t2RAOLe3gTMigzG/+N8bsZJHBr3a1KlFASG
dkSTrM4+u6O+jshjuPMz7VrSfn5eLvzcNKKDtGZvTXlxKa7SpnlN+bacJCqqMkvDVtWLsMjmOehd
K7/1q3G0oD99n7e3AIEcUAVN4jO2NUnHHPO694o0XNe1yT7qRT/jZWOIVQSalCT8wndQhpsdjdoY
wj3BeGZKJ30JDJB3BnwUlMz8xDXrGMwkDgALkbx+nq3O7W75unZf+1mv8R0Z6hGhxSWyCZyXObmp
6mhE/rqYsXFwr+0QObBlJqlHmJjiBkt4v0mwddOabhzTMAaQ9a4RdXPBm2Q6KaUaX2qliE/I2bSn
BKWHF9eaEFiCSfM/t4+B92loz//+lqXbj3o2NAbKcPr9r0n7ZBCWhWopoMX+7byOyskpCufgstk7
GPISBdgqw41tiQ7N27jsXZAPRdaMT5bTKjekyNyjQsLezoQtZaPe5xGwbRGl6+iOlWYjhVy3mh3E
amKfuh7+p5cL54De/Tp8otoPMQzRLXAf8DPu142bcoLmglBxvNb9CxrsGrbvlDZnNmKwGu7yX95k
mtn8w7PMUm6ijCGbUflD4Y/usqF+R1JoGc+9U47mc645JS6iFM0bP8cXKve9MqsQLBxK952a9bCi
Hu+ZvWWm1yaVQolCXoP5+0Qo7oJieAzlKHDNNgrj1HMuKTZ3B9PeHQq6E/09RkQi736ZTYAoEM7A
CFcQwcdAy9VOe5lQ3jphtEKr+PHE9j4qOHZKbqBgeDg2hyHGxkR10DAKRS/pVeCjnkUKXMFLIvMH
iM4jrPBuoMXUqF3LJAOJ/fvp6TWa3ZTmcKmJJj33cSvJn43eNOsbOp5rdpoqCgpILYlPSxmnzbmO
WnHL5to4qtnsrDNoNIt97NEvsLf3bGe79mQgm0UZZZ1Phbbi/gIKIb2N5dT8/vtBpV7W0qn1IbK0
2cl6PvCp8Y0JwUrrN9tL27PnQNHLNCgtjz/ozr1DT5gkAFKGBapwM5SYWjOGqsj2qVb1WhRdfYnU
6IjcsgP/gk6EQojLsZSyR5vPaCwz1GXYGKGNLqjpYyU2/8ADSvsbbJT71tDKCh+IKdLL56Eaa+QS
jUafv9krp+aMHHj9uWptO/s81emUQUQq9BGhUX2qbynox9FPSXRbH7uMTKJ/XOdsLjX2qo+Xam8H
oE8ja6KSorFVOsaynOsOHedQsQ3MfBtX8xFxzm6ZnVsHh3rnmCHdxkoR3bO9t1+lGBNj1KckDyvk
rF80ZejdE8XQ+q9kUOaLYUaLdnCwdydHZk3DgvIn6cT9OYv7FcGPgmBXt9TlZehM99oooodmMXgH
0ftObCZ18rGyIeYEe7F5GOqlWkfogfSJXJG8V0ovfVrbzK6uMkt9gXpHVW5Nm0sNU/MIH7y33elr
IlwLJIli+mZsdKnAeRSMnSAFcsZnyz33VtIfzHBvMaWtDI85FyXQi/vFrIxRi3rZb/OaorF9MFAW
6sNK+q+9mun18a7c2yokJ6BX4I7ZREv3Y2lIy6Kq3ue4qdnpOdHj+nlWxMdaH6ugdNzpQF5obziT
fJcuhOQWbJVYJ/SL6gksXliCnQs63pk/xVDrOAKO2bUwrKMW195SkmcTfaHqQBF7U/Kh0cM7hMxe
KGLn4xp1wxP/5bOnV0f6eXs7QxZ7JIkd3YgtDJacDEUWAF2hGo3Rs1aPzTkVxVHDeXc6ZIo0VSjI
cdjuvxYY7WEwXWpK/SKcE3bRSCbVnumvOCp+frwx5CbbJAayVwRWgccC2O7mys3GCiBVnWeh2/br
ReFWpEcWu+9KZS2uXddlT3kTqQfNwd1V9Hi7KP1zS27PdgnYr2lExjXSECJbgpxDbet/Hs9sbw8C
i+aJpGUgNRvvF3GG8NXqEG9DQ4zAdOrWR0V6uYhlbAJFKw/W8WC0bRPQbMoOYAs6y2OVWG/qvPiW
Nln2vufgnWp0Is+PJ7e3Q6in0MaWUkXkQPeT8/QFckYpsnAZISsMQBJOSgyHVVS9FjweandmGJYA
MNLxgNre+fjmrugjsxlNRfEuiaHnN70T/SlJE/XcxvN4eTze3uaAmU/9ECQoxfDNdzP01XNKlyoH
/rH5BZ2mOoykSPPjUfYWkHI07xQCSNIT+H4Ba7OrCm+oUJFzR+9sweU9L5QFb2LQ2//wrehqUG/k
39qrjMOlPptPNpehSPXkUkVJbATKvM5ntKTH4mCwva+FbA/bAmgkHN3NRV+J1WmFUeShEqsjDeh4
OiUOGtHqSuvOqbojhMre/UGFBggDlmSEIXKdfyl/gUqBvlLyiC1eUX5ui77z0a9NLkndqZ9VDDvP
eqIcIVx3BiVMlGhaGu6yc3Y/KPuwaDNZlKa40oVVjn6xn/d2f1rsXpxspcAJbmi7r4+3zO6o9KGk
vhQ1sC35UXF0bEicNQ27EjvChMz5mtOPueA54zwjAVLivlRpv79PAf/AhqBywz/bp6AevXWs05ZB
ly57O5Rr/DHVkiwo9Nk8AJPtHAnyfV4C0kTenp9d+F8+pe7EpjdG+NzNTqy5l8jOm3ci4xA9VTYp
zUFKsbNRuU8QzYJ6BlNiyyafMTTJjTgiD89y5+8mbqLrODTd1UompfPpt04Hj87e5yPTJjVD8BAt
0M2jyiKu5Thiwwi3TjklCXYquonMrhHr46UESX8yVXwEH+8ZGXhsnlfiUSoo0rCPjvNmUL1xh9HG
Vj1sSq1+72jzW9JX+5I4eGc6cZNcF1HO1xkbqE+PB977mPIOlep8BJnbvo1WtkMGMIXiIvJg6QkL
Cvr5xQQVarTt6D98S3TYMTmGjEVUJFfhl50DTCCKbcpE4eCIYrgsgzA/1kYdUwOroGW9j0E2uwfP
0s4zQWMa8CPS6T/1XO7HxBYWtx7XhVIn+xq2V+YvrjgE4O2NArdEKgKCiKaTcD9KajdQq3rq3k1h
1UG2yHJjPZYHl/YOwAUaGyUgZLSwzmJGm2FEPtXIP2fhaHSV5/coh3z3mlp533IK01OG9EXpd/iv
IfEwJGYghGnFwZqAOVEdoz8oLOz/HPSn8VIgtKAqd/9zuHirAoAj0YUB6kOMVXEqMTx/o62l/aXW
qvpriUo4lihKccvpcQVD1vQvYkZ18vEu3ivywtAgjabgSSVpG57G3pxzcDWy6TyzWtzTi+LWR6N9
WqfKqFio3AtFtqyfx3YSt6WylncoJqsvcbskLuY3/e8TZmVFyyEop+FLZLmJTrDwtdeyos7bZvGP
HPUa8ra081Fu1a9TqjQH98fPksf2ApG9HkpJ3JOAQO8/Rcc7X4mcDajiFjCfV+HQ8LFXuyjOa1Nh
TzEmeTyFs5FVGlTHyf6YWn0Ma9iiln+anVr7omkChXXXnf5VpzjHyqDTx/6EYXv3ktWRyKGGIofs
t1jjOddxncWHRJt7E7f5vn6OqmxV/apPRQp7pKu+mm2lLVciNwwY6K/13yhKN/GFknr7Jz6LiemX
9E7iYMm9xL2Vlr0kQaGJ6n1bFHDzlhi53S8U4QgloZ+v57UfTHGbm0poX3S9Xz5hotgdNUH3jjF7
GVAr4R6d381XQ/EJXI9lE51r6frRcprsXQzE4uAa3Llz0RHBapVSLv2PragWYij2IhYDlUs7mc6d
4f5Yuri/kHXUB0/1zrNCdUyK4Dk44L0CqIisGh2kLOCeFjlCNWZcpfNT4Xb5WxWxi9rv4qIErNPg
R7JoaWIchOh7w8v2HGBsxCGJNO83pVjdussp/IQK9Ws61+CE0qarLhrGGTeU8uxri5vCWY/Bzj6+
EPaWGFUNeRNw+vBruh95EEJblrygXaBmyzl1FDeInSi7Vm1fHVzKck9sTh5ob8oGMArRCtvmj0jr
5GrSTSLM1q4PVbVvb51bFKeiE/MnaDQlG91crk6Mo6NPd/j3yZqUMijucs1QzCLovJ8qZhgTZuUq
jNsxO0MMWi9rv0Jv6rsk4MseLOxOdER3EGEfmUyS5m1Gw+O9QhWzjZ7K1EMfS7HGNy6+IKdWbZcg
o+F8jidVfHr8NXf2kdQ+QzqSmhRiB5uvSaElw1Q8hV6IqMjbNVm7K2i78pIrdfq/tKYbg2NUzKWn
iYOPuzNdagMU3SjikLRsdSTjSGvacqLDpddxFbYaWnf6HA8fKH2gtDGKFm3V7Ahgv7OjCOJ/LjL9
nleEnSbHkmfwYFMWg6jP3pqrQYbo9pdGN/JLsub1dRbleOocEF/jXA1/PV7tnbNDHOqgJwkVSup+
3G+oyhnTDBoprrFOphKClriCrUKabE9H99POfQuoU6UZyuVEkrYZqi7mxfWWTDbZxkr4uMWOQZWX
80GZcX8Y6irsWJ7GrVhH2q0u0QegQWtay8IvFlF8K+PqyFdC/trNTcBsONI0nKGQbSE0Qsre8Crh
kxh71kvtNt416Qzd72zPCqppPerW707r53cCmkD1VH7IX8JpY8KCyisJp8teqcPU7fM/5nw86rbs
j8KUSGipmW6FthqhDmqG5ULYdRYOBWJRLdgYNGh+/1WkP+FK6QupjLmdjZPChQcAFIfGZPbCH7WK
zKtyOljPkwIc/vEm35sVYHQZMoGSA9F4v3Zxpelp0QBVy8tC8dsanHbcHgoX7l1cUgYNXDYdAmeL
H7P7AeI+wJ/QFIbyljPlBClicW9WN+v8zpmdgGulPGna/Pui3fSuKS0AG8PjjAN2P79V8WCVZaA1
tZUW5lKp+SldleED/MKvj1dy77qwyHo4XbLesZUvZisYMzFbEmKyO/5VWWXDzJLu0wx4+uCj7R0w
bgvOFi8tu1F+1F82fOqNhpv02AbjiEo/ovXCXs/zk12uf/Zx/+XxvHYHo6SCVSepNg/7/WDw9V3F
yMw4nAbRv3hWEvvFoLqXGgfo88xaPD0eb2dHyoiFwinFfNxi5Kvwy+SS1dTzyahQvCnS5QLycXla
oZ0Gj0fZ+VosHiQMrinYRFvjkaTPp3nR5jgcdOTp5w4vGpuu4Juhm47AkzubH2Fim6o6JwzWvn4/
IVvFuQdTlTg0i9wzw1TN8jSw16G9Va7iWX5FsfPaskn/9JrVPrjy9+bJXuTU0bWAzr3JlEuj0mIH
l59wnvI2C6Kp0P6I0imtAzXWl8vjRd1LhMka4DDR7aSfvy1sKLmISruxyzDn+561xYiCTJ1zP3V6
5TI6enRLNO+TVD72Fav0Tg0F18AdsoOjuLNl+aqkX7LWwRbabFm065uoTccizPVKPJUI65xmIOIX
q/BIoMb0KFDZ+cLgJREUhfEui8ibLaurlWI2BAjhZMxqGzhuEn9VZ0XvAkeLFsKXxH7XZXESLDpE
rsdrvnNcJOZPJthEhuio3u+uxp14zCOzCLsCxB8fOLLeExT2R5JMOxEgdDgH0SuQzTyA2zkWa28p
8DnDfBoFcscjJFrA8eeyA/PXIGx+6tquuP2HyREOkc3zkBIa3U9OpDXyaq1Whmakds+F2RZP7ZQ2
B9nh3tSk/iHXNtw3Xqj7UYB/mnWmLGVIj8j60Y2rfos0J/vLq2XNZBQoQwXDlB1Bxfe+HBLGxJYg
qxh+czThXQMxjOKS+ng2nLPWSdDw1KcDwNjOBQBik6BdFlUpbm6WMKIEDh8pr0LVqCvVB8hj/NWm
XTXifSmocT7+YDsnAREfTh5VaiIKQy71L5d30xOhjUpUhm406iJwRiPGC1S1x6+dp8Vl4BhgG0+Y
ug4a+Mhlrqzr4x+wM12P2BMdD7BUBnno/Q/QO6DTCHnSzxHon6rCXS6OkZs3Ejn1YKi9244dg2AP
oGlgPls8iRlpGTvUZax1hn+yDmam+qDS2m9d7KV42DVWvd5Grii0NtKsl9wK3U0pZPdC8xWI39HB
8u9cfOCoLJ4zpNrAV28uPgXEvE3pJieGa+rAQpP0De6EA4Zk0qscUvbB5bPDxsI2CH6wpDtQ+Xx1
4Vu5gH8M8mPwov5tl9rWe2L+xr1g37oQI8T6vPrUQj330iEdbYdGbrd/2HWDhv3UO3r6tHiN+Qzk
HVXM398JILCBYUPR48/NTij00intystDu3LLczwriLRqSJ3k3awc6ELubTpUVXAtko1zOHL3m07R
3XwmzkDBwEj+tSLTe+O2w3gxKAh+/v1JUWj+ibLhJt7eGTMEnSjRrTykEFAFi5okZFXo1BX64hzk
IXsgQfAv8CDwZZN8+k1qkCqjtcRJU4R9HqV/T2W7fuinfI38KfOyJ23yzKvdNoXtm2mBUI9bWeep
p6R6sKdfLy5pA/x3NBt44njX7xc31UrFSyujCBtDm8xTmeRDFoByk3C2RW+P1Eb3htM4zT/TPKny
eT9clQ2jq8Ygvx15XVbZkv+52Pa3tYyN337c0G3j2icOlZaI20Rv5DeUESL2oY4JF5dktD41VX5E
6pbLc5+MMwoWX7JXAvBty5cEeDkZo5vQm0DG9zP7RL1VSDD8jX6EKU5qbA/nUUWr/uCrvb6JaODT
BqKnBGIFyNb9Mma81WmTYnqfqHbzdnXK9N3UVd1bezEbcR2NRNMvj4/G6+eUEW0yZ2qd9PG3phlO
1ZKYWSblmkRYATWBIlBqRzu49PeWEwIUhEtZGqemfD8vo+Ky62jYh12Ti1tbVdp5KQb3bYI924XS
aP+HVAX9/aNI456N8jPhY0k3RzFOSFC0lSw2SUvdzyKO3uoNmC6jRPBHi0DuvxP90idtaPMLWobC
r+F2lwef9KfEwnYrEU6jjGASR9AXvp+7BLyCQ+WbplmSt6cMWvebppiKxV+NpqNBmwmcloSD6M8l
5fR8wousEN9bUcVAxvXuy2jjC6/2fdEGvd2MxtV1OiGz8n61/TWuTM1H9M2gJTJTY7u4vWedcd6o
u6uCiuG57lwzv4kYiZ2LNq/gNTwtqRwUrOrU9AUCscrB197bU1zsJE8/21dbBlHtmhPbgO4VJe/i
GsVe9EycdlTxkaHzdl0lGJv3mhUkb7pfV0Ati4ZrRhrWirIM1yUxvZtC7PBJ6KntXfR+VFWo+XH+
EbRxMpx0jLve//7hQRKbyrJuQALdlrORORR9occQJaJRPBmGogUTMsMH7+TepSA5BNBZJbNt25wb
WOShx5Eo1F2xnpZiHt5nrY6SvBDf0xyEz+NJ7V3l1Edkue6nZK88y78EoyXSNqTEcCVUjftcaQ0D
G6LYfeptzT44G3vXAmhAeS54m1/RWYBOG5w4Bxx7nNfB4Fng6VFxXc+JY8dSn7oXt7Vchj8fz3Cn
38sE2Z9QWwjAKHDdT3FYlHpSK2oLwmrm6OSCLjrNc6S+EaB8/7WKrqVzaS7a1aLr6/mkxWZ0btbV
fYddmUIfphTuj8e/ae/MyIRGVs5JOLZNigLFSLddxjjspsT4ngm3fG+OsXOw4DvfFgIMaSi4UhSC
t4+n4irQUtokDl2rj0JnQpvG08flxW7VI7OBnQmh5CUxkQhUSWDK/RojWE2Ap4CcmCvvkzbk9kuO
qPtBDro3H9Ck5IEwsWkE6PeDCCPX+6w3khAuUR8QAtIA0Nfm2Ron9eCh3DmFGooHLs0cQlWShfuh
9Dirl0ZCXcxJ1dCjX6d3U6/HL8666t9KFeD/4w2xPx7ZtfxS1Ofl1H85hqNT6srq8DArOTKKSWJ/
LeER3EZKle9Q/3UPHsu9z4VoGcVscjpotJvPpdTeiD5GjH5dqw40yrX5LNK1Pxhl73vBJpfFJWnw
sUV5NmLVugrWZTgvOWK0g10HlaJrJ5hg9UEG/zqnhq3AXCiK8ifVtfv1q1BsxMGEZnzcWsuPDDXK
08Bbd5uHfDjVipu+cfCaek9P8Mina2eSkL7Z9Yg2S32Hze1iLe4KARrNMmz/RsOfAQygz+fV2VtT
lN7ROdvZJ3T5KPLIwiHxxea6tltjQZhZsgjUJblgAlH1p8EEvlFmndL6bWnqB6odO1tFpyhLykZ/
T9oz369sZhhrOSd1Ea6xUp3ssTSu0rHm/Hj/760i9wecNbmGMBfuR7EVCxLimhRh25kUtEVMUIxq
xQmA/pEgxt5QAOcIFdHtopG4WUIEsQYPn9IiRKBr/Taqi4hO9N/srwmkvH8eT2vnydMtELoWYnay
OLeJSUcCMzO18Fut9Cl/0eZpaU9R0el/JJGelP6saxWKqlV+/S/DEufDGAJ9uU0sBslNrhcAtK07
l4M/cLHU/hjnFim+qVinFqXpcEEL6MhjcG9tuVSkVJR05tvSTxbIG+NP9tA0D3aQYKr4qTQwTi1m
Vf/4eI57Q0E+lGV0ST/cFiSVzNLnrHB4DPrSQtcFeXrfqc38XEwGyKPHg+1dL5RYedjg/Emw5/32
nHoEbwsbNw91suwvXT5rOnZQnfNk5631lK61cdMgDb2kZWoesYD3Joo5utTJoNBAve5+bBPI7GL2
ZBSWC9ulasz1rDZJc0kSVxyc9b3b5Zehti3IfJhyUc8aTWK3SC9l6naXiffj39VIcCxq4uj3O6tU
QiV7CFgKKqrbWpyhdE2dlHgYDNr0b2KO0Zu8S44SFP42lmiTPEghFZJRsFRc1pvPh9xIQlcBhE9U
x5b5qQB7vlY+BHYFIu6gq5d8TTrHjyI9609I1lgDBkKeFoomylPfMsqyODnaoCxXu3Ht+rQIS/3Q
jZ3xxekK4fhQatIWN4JitgLVzDv7/bJm7b8ZzKQUD8bW+yQyqyxvno2ow9VwG7AnXVxWna8g5x3m
moYfvFdkkXqKy3n611ZLF/+WylW/anbp6YEAH/lhHKfoYzbaa3eeqNzVga3PWuV7qRjfKLPX9ZfG
S42vbqnMY2Bmg2hOZW6sRZAj1OMFndWMg48Hr6Lgrrqub2fdqO2nehoAuU8KWPuTB6/1h9WRXH2M
oNFxZ0R2pl31uu00CkkrVdwRLbrTklRZfuojxZn9xerpwK9gFfFVXIqy+z/OzmM3bqRdw1dEgDls
2ewoy3IO2hD22GbOqcirP095ceBmN0ToN7zyYFBdgVVfeMNbmEYYFTe5m+Mc1FbiZ4ESISrYFHpA
o5SR+CIikX3mlnKWp85zaEP5gPxz6xcqlAIhiE6Lv3dpk0znoja9YzFCFjkrWBJFeyJaLd0Zmerm
+1DNM3uvFpGJB4UZ6Qb3WmIou8pIk7cL8IA8wJSq+83tIewHPReJvo8UpVXeZFNajp/TmUA/WFyz
KN8tVdN9rNPGfkR3Lyr8xZ5E+26267j289ZevrlW5v032ct88AQYOn9IAPWfFM1unWOpNgXSh9M4
vh2yUs8ep24aJx/CKQhlcquJ1L6wsihYinHskBCYzOWkYq0X+ZHKq7dH2t/JA20ezHZXTzbGiDUl
qe6UqaNW+FFeN2bQ9l7yUM5TN/iQQL1vlAMnd9eL0vrceFZX+jJwdh91ZZouVq1NOZrDlIB2Kg+N
OI1xNTd+qbmFmWCO0hWa31PYbGD41FMf5GCimrOWxXazq3ksGt8do/5XY6L/54e5gvjdaNBg3nX4
z6sPgLOtL4MSxmAxrbTc5UOJ2qKd0ZL2Z7z9oncjCRUWoK7dKF9K0er2LoJPfVHqbvlopAjjvyvx
Fl58orZ05FB683gWSdN+HufO6n2z7o2vdaMv2gEFVrv6g6OlXux0rDg260Y39yu1b1t3aYjwYmGu
tQoddVuxK+QUaTGleToFMq9/mFuv+7mYpfvbjk2OlFq4me6XVG5/KrXLgxaimBQ+zGZt4P2nRNjW
DWMDalINS5X+xkQQ+vILdPdXontJigWrn5Lh9SuApGYTNvGA9CWenhfuHu2spKq2A0ydvz7N4gFH
0RQIHSi2dUFHpKJb8qlBA7rxqvciFvNZ08OJXKvd8lS7mRWsItl7IJAlvoQcez0rKNRl5KmQ9sJp
KIOijBaf+pd10JVwy5fqThzL8mFlRpEewZs1nTOJl6ob3JKObDM1v6Q913/aQKPpldskaVJ8aXQs
ET8jlbueUJQgepZGUB+FMfKltYtIvZ3rptYPKQW7vD4sMaRUvVRAw6diPZrZ18bslWQ9GWz6N15i
TMcR6Ls42oYg0my8RJzNsdT2laqJrQ/n3t6RQlIHIiFBIXT13ZQN8DhQFenF6vCKLHqzVX2dcc+l
0vevV7b1/vpwSP8sejprbf7STtQ+Xij/6Rq8/EznVnF7cezwHNlY0zshu6yVyDoRLVoapNc7WGci
ypwWRpY1FMY70PjhJ6/x3P8K6lUfm0771Yp63hjzZiklE8ugQ8pqOpQ4VyFel7mT00AlwpxrTnad
hMHXiZLuZ8X6+fL5vCmj8rFxVoDY8OHRzl0l/lWuq/0s3OISR/nISyC84j23lw3m0Ev7b/VYe8ch
6yqe4ll8yfNxNoKXf8FNLMYvAIvh0g6WbO71mcVjdDYxWOUXhG25w7uep6tbJiPIa+/HGDnG3nVF
vgvDcousdRPdyosGvhSlCKDTrPj1zlZaEk9RwxU6q6HYK0ZZ7PO6Ho9W5ixv9MSat4o6fwtSV3Gn
HJFuPh05WmU3ACosc2bguQ6dSH0JR1+foJLjDD1ZUWAafcsDGTZu5RO6SF5lUzb5ZZrT9lnP0uq9
ihfUJ91KzDlYZpiLp3FATtsvE6uLT4bXOJ+LrrMnXCPq7BmUQP4910MwS7PgodiPeqUt+6kxlv9K
oaCtWY8hoAY9GbUcB7621b/wJQ29D+BVjO/bmKLd3umgldJlg2HvE//Y1NdA531vosgSPnmBk+ww
Kk09n29g7P2owirmLR3Y7GOLPFPoa7M7fX35uNxc2ywhwhDg1WWxlA7d9aaFqtLgj4q8fg34a2cS
ipxcJBg3DuXdUSTBVVo6oOa9+gBVJ8VES82Li5r3Ordnojy2RbMlInkLhmAytGYQZ6HwZt1USRNU
hu0cLOllccLkmOfhtCfwUQORpAP7r4W7ONfNpzjpE8zqrOU5bh3jCcmsLemem0tO/hCKEoSAKHjd
AKLsKZRKhqAyksyc9zgZ8YQoHb1p1RBB5iqcSa7cjbji3pdPlQ6GBX9hEK5u1mpWvUWCQCiGROXv
yCrGc6pEruOTaDqH0KzMZyhi6WOIbPcWpfjODStXnElz53D5rI4RR6vmI6vLiz3M00Or5iM4sxCH
tdEbN9pEd4cC0I2KDqPRk7w+salSk/dJyBKi0S61TiWCX4FcgMgW9/Dyx3FnGwkIVfTzeKwgHchj
/U/VmHQiMmaUei5z51XH2czqS5059l6j37irm7h6UJ2w3Bj0zvxAY+mcG1oqIIj060Fbo7EJ0Zfi
giR2/2xgbHlM2gHqXqIvzhai7i/0anWFovdBeC6bYaCiV5c2FTRSiZFD05I/+u1oaWe7bQufKwHN
4mRW8ZIp032bDe6fib5ZUCdg7TJb7U4pxLajUi7WmXJYL8UhFz9s1C0doztPqks1lrCPp5vm5Gq/
RzSDNCF4VhLLAcoUDx0e3noxpw9Yo1WfcA7qvi3ghg8iQx0KvY18Pr18DO48bDhO4n7JNwUTYx0c
NS5wl5ac+7Lomf2gDtY7LCwQwpwK+D14oGxEK/eGk5QF3m7KqLzi1wegtptyoe1cXGpXUz67VYf0
gFUg9FmP+X5x5l5sDHiLspHOdxJWLa06pKTb9YjdWJdeXvRgVUO7fguOKNoXfR2ju2Rl6Xfsi6ZD
3vS1szNKb/4U9ul4hn9Y/ffyMt87+GwyIS/C4vCfV4+ELpS8LUxANoXdJQ8FjERkcsfG75Ui2XiP
7i6xZKRRbyRhWYPXi1xdGjebiouLP9PeiRLviGJKfvLqyHnol9b5/vqpUeQHtIAvCMu8uh71WNTT
ZA9QYqO4e2Yka4ENm5qfrXGEYPnyYPcmJ2sRgKakFOD6uErP6gi/K7LYpWiOmZYtR63Rm2MFRGY3
OCL+HyYn4Qlg7yT+bM1RyrUyc8IFL4WaL+W4hOWH0RNin5i2+eXlmd07If+OtFpGUCVatBAOXXo6
rgGwsIwCGAU4bGi3Kqd3h0JMCr9s+W2sNTJ0CDaxp5Fozl1d+VU8VY9512M8JZL48/8wKxNJQcqi
lPTXpYeZ1hCevqCjUrXsL4nDxx5UbiaoDevURl4e7E4k9leelfYBSRjH8fpTz6iZqZSL0ssQR8Nu
co35Ia7dZSMUubd6YH1ZPChe0ozwepSpsxOzB5qKLPRifE6XONuL3loO9dJt5Xa38E8uL94tyjak
rlzRqxmFA5KMZQza1vR6PdqnemgLqqOpeRhTGOVAhNwCyrUC0devSq8djlVVoFCbZfh24pJUFD7t
4eFM8PTqmoj8aTJ0kLc4xS/5pf4TP4y5R5Lb0E3sohzNpNhpLqBsttB1d+I+DiksN9JNMve1rhAe
43YqGszSIHijRKt2sW+6c3e2Rjvexy415KQZuyNmSVvX6L1tlrB/EITwp7m0r+dX2DkIKB5cJMPS
BA6JOp8gumS7XGTV4fXnFgFl8EEwAHikVkvZ2QKLLLnLhP7wh+cepc/R2QJe3n0JyV4l3B8esbpW
MabTHIvOwQcsCb1hn3bpQjVXjT/OxpIeKHHSrkC9qd8b2UL5YBo6PJmdaoMvc29DadYQ7JDDsKur
57gdo7QMdboBJXDph8lu6GbYjvKuSKqfUyjUHx5ibc8jvYeNl+Pe5YDYnAw6JAJrbeigh66tGF6d
X4Q62o9OPyVfJQ944/G9Nz35LvHcUJG5Ud/H+0Evs7oA02u3w6cmCp8W+ggIIHYq6g/acgRTI3xP
ZFtG8feOq8TwGljfyK7Yal17E6Mdt0fUySos9bHQ5qL2Q8/pTR+Mkv7z5QMrD+Q6sIaF89d6mVRw
bXRtt527qAWD8WOg0xrJVB/JakJi5DY2j2UIGn9j++4OiUwODk7UK7Dvvf4c4zqPUOLkuqGpZH5o
NOVXJnLvDz5dMenvMLYb7cx7xwVD4v8fbxWwtXGoj55sg/e5NuZ+qffzT2/R/4fiAVBXqOYg6Tmc
a+4aJXQYjbEBAqSqlEelgaJMqvb6IAaiBq8viCTJXVjNRXWyls+ZCA3n4GfDyrD6dQd7B+Cxev3b
iIMYZQpOvtSp1K93SQ3N1kh7ZB2Hoai+9JVLjais4ODls/0/vMNIA4A/wjPXZSi5g/8+QPTUjSGn
7OWiRfCxdjLrKU7rMHDE6JxePu/3rk7GwgdOVjwkCvp6LDT9VZq/6DmOsT6OJ2SaKMPNSmoHdpLb
WqDYdqL5VjnYuh+3fVv6CYZPeVDg5rbV079XCUKEQdYjZQ2U6tb1j8Fwo1TsDkk1qzMHaCezPvwp
srr62apN/UakWnjQ8q6BvI/B2h682HjWjXLQ/AkE3sZ9d+fa8UhgAYpQg5aB+fVvmbu2dhWN+Fi3
4+jr0M7azpqq9pLn0bx/eRO2hlqd4go75HHxAEvFOJ3uqmFoAhSrireKUWwljXdqI1AGHKQnSLMB
36y2uzMwDe5kLB5nGrglB2qCiNPk7Ik+OzaA1k5zvIWfuL1wQC+B/pbldXoi6yBA6EnTp2VLbVuE
2LOFkfWJlFHdkgOWG3J9dTMMuE5SKL4ZHsPrDctMGi5zDCTLVvr0V582Q7hzetU6uqGgvowI5tmy
KN8nLu6Er77DGRvpJNmIJAxZl5yMOHKsxaOEOY7uvE+ixHjsJqUMQqW03yRdt6VbcPtmSFQYLSbI
CvhGrZktetZUBm8u1ZW41vyu1sJHfYqzt7ox2uCnsMd5+YTe20JwWtJnFRkk2KLXa1vawuu7Blps
F47Ox0HRsre9qjUbo9x+B2BlkYyT/VWZ4K/u2MSkhGCjwXCZyDj+Q6o3PGRDLB4NNdtQqLs7EmVt
aB0kO+Qf1/MxwzguZr1kv6xefRfpcwbhbJ4PWRNv4WzuLR0COv8/1GpSwEbgMhtg+Cq8ks6dENqb
RNRb0NV7BwKyjGyVSZO3Nag0HYh5iflROJ7rfldOipP62ElED4k9dMeO/+f9yyfi9iKh3GMDgEQO
m+BzjWmzO0MLJ/iRl1ZrhG/HDhAbJBNOYZ+1se/0Eu1Qd97W/fV3Iuuv3JTqIDDY6A2uTZIFmdtA
nlJcpnTuwYU4RE5+j1u4thtFXH6qm0zj9lRBoRjhcMnEoLwBtY5VFA6RX6FS2z/QVc1amnxFWqCo
FI4bZ+sWWQ//FpoPSR0RpAx/rg+Xq2cWzn4mzRlwIB9QkMoOUzuGn5ASG99gJL2cgHdhbZ2Xld8U
ruoj02zsorFzH/PKiTc+qr+qB+sV43egSU0d9LYwaakgoZJ+hGIOd7/0B7sIkXfLDPMyFZPb+kNs
lUmA+2ExH5SpqqvAFch++olm5O4OSJNZ+G7Y2u4O+jZ21BPWUeHTtGhxu6t0W8y+UyzgrpLYpagv
+lZXN6Ygb5f1DLjmAIviCiw1ta8XNG7cuEo8u7h4VAn2JnWjw4Ci0M4Z3PZRD1HzoVfzY4xRCYHL
taVfe+fTsqgD0A6S2Fhgq9ejY8zrYaKuQ0weW+VpUsf+oFm5dWyrmdab625JPP4l7ayma5GYUzen
kUBPYXV++K6UMoowqimxsDsX1AT3YWS+QRh0LyiQHL3MXR7gZjeHYV6mh7JzNZyJRmiWO7XR03dD
rbYf49DdAq7fbANFZnC7YIIkz+eGg1OVNnbydDTP+M1+a1qzeAf13ZatV+vU1m3xZCwtkDB1ySU4
yzq/8sKhekDtiy452FYJ9r7ehroabYxChH32FEhhFSCyJ/pH4yPLKA6Fjh0pBdQtVvTf5PJqL6gy
UyOBeyAlz4EjXI8qXG9xUzX1zp6J8OAbbnnYat2UmdmDaQnvC6LT7sVY8iHx7dZt3o0svu1jbp/G
QYbc3hPnSlVOoTfTPVzCLPpYcprfqjbqqIvZLQ885fpWHH1zYvnRKH7/pfeAYVyzyylWC5FXinse
m/hriqfb0XSi7NBxWe36zmw2wtc7w1H+BIZLGkFTfy3IjQ9fF8bAps/oNYoPodN1O7rEuITPkfLT
bdpPrz0IsKWoWktNMYrl696360TqaOIIe66M0qCplYXDG2PUvyl5aL4r0K48AQvtjy8PehMwIEgA
oEiGW4COkUNenYOibkZpEHEGxjSfXbNxd+aMLt40Icv38lDyIK+OHAkQVw7ShlCo15J/41CJKOwE
R85GgS5wUX2MTibojF8vj3O7bSYRORBjnnCpCLeKgUaLr4l6lXNuptwNUkAEZ2cAOBQuSXLo60bb
OCa314dk1EtOOFUBQESre7TXJ7cp9M49W0PUvveyqj81gCpOkVVXF014o684VfXWFSiez0axVUK/
CVjwiiL34Dqg30GqK3f4n6S6MXNPXXrNOReGGj4htZB/p3U5MKpVWs9I8vFKe04TBS+v8u3B+asM
QncOThtVUPmz/hl2aHu04yFcnGNHWY54SQGiBmJyIJdINw7OnQ2Frk3JQJV0WjAF10NFRYQaqDEq
fPbqZ9Da+nlKVOdAEFUGYy3yLy/P7M5wlAz45qVeLLih1YKiIlpU9M34JOx2KnzYX933yc2St6Iq
kOOf5lcjldg2kyIPQCWsh4g7r+c3d/DpKAl4Z3cq3Y9KU6t+ihbrNzDodHi09s/L87tzYJBlQM+Z
VBnMwvoZHrACJmnVvHMo06sJ8unbORu0J0NxGr/1tOG8qMZweHnQmyRWzpHrjYMiGdvrRBJOChCV
pfXOfWF60THC56z2vUJCPxaQRtm5QoPi2cpL7UdVtP2WOfDt3cPwsgSD3hSptC3/+z+nFRXRYbJt
rvKWSR9m18hOIZPcqKXdG0WKFkowLagfc3Vy3NQwhrB3vXPTNubXBvXLS5VEWwXIO1+e7Ctxg4KT
opOzHqU1zYgqPFJns9ftG68GzRcaqk9yvvXg3pnQ1VDyU/ln2YqoE5GnQFx1kpKqv9Lp+6HOtiL5
u6OYnH3yLnZnXYKMKo69GaEF6/RLE2jDrJ+NwQ2Dl0/g3VEk9wQmKfI663K0iGtvUjSkM5G9Xc6a
yADOR8uWp+C9zQGwqoIolRHKugelRZpWNC1Cj0Zafln6MD8WrZbsGseeNpIHnhhW//pBJXLXuTUg
dNMWvtWfaiZdJLgUd5PrPDlVE30bDcV+0hY1Tv3ByFAXSsrEFP5UFQisgQ3R8y/laMExD8fBvlRz
HIMYNqfkhKgHvgsm1cmnWMnTP5keQQjhkwZILGll2WNioxwWxOmg/qdWsT348Db0D07vAN8sqe/F
ALtG8zF2i3z2C5M6qp8R0uKbrODy4YDnTXZen4z6Idf6Rv/ExVvQYUGHZ9yjQu4QaOaFmgZVg0fg
Dq9V2qSzU9nv7CUrVX+uFSffK5PJy+YNmvvLdDO1hsoQ8d5krTDfufOAjHYXLd7ix1OzzG8Jcq0H
q2tRixyFq/6ohJf+iWPDeQ/jNwrJ+DCq8W38T36bbV5+yHPk5o4lt/8TmkVhFUy2AwZTHZTM2I14
v3xNlbJ67sah8HaTZRVukI91OPnL7MSfMheaTdDDxdsboTsNp3AQ9iMO8eX43l5c42NteYLMvAuN
b2kPK4O6syHBO3Gm7KfBEJFvI8SoHDItad4UYuqS3ZQp2XOCYlVyKtH9Er7Taa13wI86LneupzQA
SfEgtWDECPTGBt1qnrA405ogFL1eg6AsGvO8dFHxa8Eh/muFRnyDCWMM6UVJlqHxra53bd/O4lEJ
4Jg5wy6t+OO7ilU/YTWsZEETQiAObGI3lZ2yFeoSPa/w27kFDBVMzmw8OIUj2kcFHFT3vosM9XdZ
LZqxyxrEbP2xaZbmnR5m2TG1K4w2IsBfig/opf2vZrPH3bRkYbpruhIWiemK6v3iiMnxrdRr2pOi
680f+Pl5fG4Zkv3Qodf4VuKm3js7rXX1aRxtijVkJ90bLlyEBYDE1WBYndz5gU9KnEGbGov0QwjT
tNpQcLj5CnnOcBkj8uOBwdVpFf6FZlyMsYmPjpK7HbrqWvi+C4fhwytvr7+jyOAH8Dh3/uom9ox2
UezM5Vsf9DpQkJh6axfp+OuVo3BhEYEQoUty9Y2jhp00mgp1LrnMfTQ9aEYX4htfthsZ7707krgD
fxAdyweesetXZebxEpivIN0yTEkAd2mhgT2kQRtOW05A94bykADErhLSAgIt10PhOIgoaJIjM74o
mByRSoH8SLIjaV23wUm/MxTgJhoQKI3JDsSqr6LqXTVZaaOcw7Q3dmnTFoe6saM3Rj96W3Agudur
m59jIEuFUG/h364i4t6ysXoDp41zhTns7VnN9lZl5T+UIsrfTJo5tRsh+M0hJ5KHR0AOzIjAuOTk
/wkEcmi9ejWW4XlxOhEU+EgEDVfGVoXx7jBA50EaSsHYdfm/BwCd4+VKAEVoGOTN4O0w4G13LmIW
vj3p5n/W2GYney6MoLCj6mFs5p/YteRBtNjlaar1Yde31Xh6+bO4EzHzvtJbJuXh+1sH6FLHzIjR
uT53do0mfuTFgO8bFQUft3o2Z9s6EmBuQUzunCeSHQAJf8XNuWCulzzkcl1ysNLngapwECZacxiX
iK79oDgbV9jtceIkyTYp3SxWfk0Bmxe3rTAn0c9aFOWDH0ciTL60KjTnqYy75Ec1hVsKDrezo40K
Z5K6PgrEKGJdzy4q4c2KbtTOiZjcoEXSch/qQNLTshmDl3fv9lARVUIBIb6UmKz17EIX9KqJBcWZ
9Mv6PkZh/4XYf2uUmzVkItgYAAbCoUsCVq4nZKN1OpRSrQSRcSDJkZqOe9ei4pA0pel7vFUbn+TN
CvIi0Nim6ymzb7Cc1wNOaoybag/DLUphlvaKajwgMbbsIpg2G3nNnbnJGhhQBE4I27W62pwxVOB+
YOZSRE1xarIy27d53x+bSq138HE3q5Py/rq63+TcZJ0YurgkDenXc6OpYNl9MmUXs0/yOWiQ9FGC
DI3794WSLu1vXa+b364ihk/znMLttkrhnAZH+g++fHbuLTJYNupi/BJwfaunahwaa6hL5ClMq8L+
t5l/5c5cBmVibNnxYVp1M2m5nRItIzcWUuH1pGv0wGe3oUuYmqPb7DEdtw+6GoX2ro+RAfFnUTt/
srLXiBDzPnV91Swc92BUYZ3usGpxPus0aKOACnISBmLCR8knaxDEaZVT+Zmhd00QD04mzYwr/SlB
sEFgzV2RJqAvbWYHpZusd16LZ/Ux69AgCBwIwG8sb470o0e/xzurETYxbwweVXNXAGsgGPOE/svu
W6s7YB4yfXMqTcynGp0lZx9SSv5e4iGVwILPu+XQG3l+WLRppLfbVpZzlhoE9UHz0tkN7JHmwYMy
dIS5kTO1ZmCZeeLtVGUakD3pejXcx5UAb66RXjwXUNArDEKKJvXpqhlWkLhKr/ut6bUfuw76PGGq
C64DhUhH21XhQHUKTwEDdTRnpJeniL4KfcWzZ9038yjTvouisiuYFF3OB4yrxE8raZNwRwSZ/RfR
7DQPZeJ53+AEQ4TyojJ/6DQvbI8tUXK1y027iw8D6g0/s0IL8wP09v6DltVDis9HUgm/hC+Z+5Ux
GG+mZZmWB6P24ujRyxR33IWANb5ZU2KTCMUO2uWFly0PsTpPeeAiD9TvRrU1FN8cwupXj50xrpAV
OpOBloSZAuvfqN+4Xp6NOwSLZtNPRWT8XvKieM763njAV6aa9noeic53nDRqTmnWqSecW9XeH7wC
MMxUKr90G/1MV2ut53nylFM26vnPoe2ab23Z9R4Emg9oMVVDmJinPDS8j8NSD8l+EtqMjCjvNTx4
4tLSj5d0/M2mN4+pMSzaOzVfbHvv6uOQv8dEDSfcEWJuGzS6Mn8aEwFlrcjH8aikc2LszbDoUfmo
E+8J4SylQc1gSpxdby/9vnD1ND6XgxFWO7B19XOeQ7H3zaS1+kPnLWp2cuzQ/F2J2msCykIKiNq4
M7MgHxbojyKzwkOjRnW508HgJUHZDRFHQFVEO/uTJroPIaIQ0jq+Mpo3akTm6fdlZznBpIZG5uNa
iYSBWJT+ZI/54p3odqH+KXARfmqU2ORrsKcPSxV6j11lqh/nmF78qY76PPGL0c4/09XNZ3bTjNp9
07tudOwco3uGGwU7sIZpO/6I9GXSgsJrNFLXbLaaY5zALimSrs38pW+qeBdrbj0Fbj0WJ5FodRsQ
Jugfei22lreeIrrvbWV7Px3MLJQHsYxq/xDHEfmpEiXVwxTbsbuP+nQC9ySMXPNh1PRPbWbk0GwR
JVCOs4JGGezU0PuMd5+YPiJMyFLqKSec75Mw5KkiyO0/aoJc9v2il120G3IE1y/sig4vY+m/hmi/
WUezXOpPddU2y8bTfou2RqCFUiavH7QhSDHy5fonLh1Hx6qqOsQ7sncacSzKxPZ8o1G9eu/UYRn6
BhVF532Lo9Fvt6+1LOg96iJ4kYUQKvPMhXrbx7bjR5pibbHQ5IV9/Yrx40hwJXgXuvva/qBH+hft
VDRwsT219nAm6ZRNjX00uBePPUW8zwhYLrtsio9avOW9cPtmy3wHQ2OeayhjaxdPx5gw1apB7TaK
VX3GmFXxo1Tp/bAwssxHAl99bf7DVtAzxmqNYESi36+3wkynpUPULkPPGKbdWFK9gPCh+BhFb3WS
7y0scQh3OosKOHoVj/SgIFQ0UwGFVOiZRQMEGQ9aFqY/uvu1qmz7M2/2eK6TCIaaokRbKf9tVECb
hdNGfY8sDHPx66kivuIZnWUTnkSpdqkX2zxSE1KOFVZzGwHITerBqtI05y+cYmTVVkEBSiMzxRKm
igWkOLiFlr+1SyTHpokupB+HFKKqbtnqCt4blWNL0wXik1SQvZ4gJm9qqPSAJ4VlhV/GOFJ2WBiE
ftZPxeNQp4uMI+qNgua9Vf1n0LUcEaxJx1FTvOgXNGSPFsKtD1MjKX7NpmTtTUogrw06hNAaaUWa
a2lBEHXN4EK5uoxCJ8Ago39Sw6x9LXD+7ygIGFAMAMi79kA04gECW8iEqFrqHzAhLA7daJU71E1M
za9EYR/TePqmaJ23fzlsvTc/2AlSqA7hZioE1/tXxxSL8HLLLlhKZ29TdMefncT6n0ahpcO2oA59
Y4dajJkSOlSlLiPVeghW7UCY7OWvTb5Zxb8K7hQbqeGsDQ/cAgALVHQgek2yE6HIUW0fzH2etKj5
LJ29H6tXE23lkHzgrCCMGbhk18vnVCCKQB3Cxyum6dAnmGnVXRsHgGnas7M4STCa6bxx/O/tGXUj
1pInA4TVqqZT1tVf1wrUA0QXfhn0zHxP8XdLUfDeRwbAgE4YdyQknXVzXDOSpUWm+JKLptgBodJ2
iPY0HwazGo8vH0J5C6+fPzJi7mipJMh416tItg2gFZ+FC6kD4hPTUGOJ1mbwG5BlCv0e2zuQ0FV+
yIwk+vby2PcuMExHEX/gXFJlXO1gldDr6wYA13hsOruu7h2a8KbY505PsiySTNkR7KvPL496Z3Fh
Ovx9b6XqjCp/1T/RSFHEKHRNvLlKnbhvcgW9hcZR0meU0re6/veGIitFCYaKIxT31RMYK25Pzsvi
LouZ7cYZKw7NKMpgwLNqI/u/czA5kZLoJJ87nvbrWRlu2JkixwVLL7WnhPrbQ4tU00bp7+58eFHR
A7cNWUm/HgRDRs6QpTNI5v7BQiH+RBbWHaFulq+/TyhgghkEdAfqbo18qhUriXJdwRw+HNrHGA/T
HYV10s8s/J3puFM5ihueX38wwPUAJsKJW0Vp63p2YYYfTQYN7RL2evo4i9x6HxbLJPw+E1OyURi6
s19cX7JaS4uYjrdc6n9OIWoHhhdNyDvrdqbuJiNODobWbtH87myYTkuSqJuLBObI6qzPdrZUdGpT
vNOV56wri0AohX5GeHn68PLiyXtidY/otCVk5xavbwBr1/MBK1jRk5ijS1fbw++IwsnC49lqIAd0
4MG+7EJFnzxCzy5AB24RARmhvcXWureqVL8BhUhrVpgl179CG40GhnYZYTZuzyj0xdHBVKotCuOd
UbBLktglDjud3dXe9UslKDPSr0gRQnjwJhFbOyet3a1Y6+440MFkmUl2YlZrCuhD9DZaepCyEw2z
2Tx6yuGrbjxp8livdg5MJUUt+hQEk2vmguZmtj4VinLWh6Lc0Qb28A/XFqoKjf7WrVN9F6Pj/i4C
nLYRet05nbwtpCNgKyGjrkMv3YrVMUFO+ZJEIdJ4lhLuUQlzgyFa4o28585SSkAB1xZbhtzJqlYZ
GeOkE5zjJ4s+wrt2crQfFtjkjVHuPGggoIAtIHeMju1fI4J/PuolaZJBGcLoUrnYVe61JtJ/W5nt
ISok8tY9UCauxbmKKDS//mYG5C/RbRSAuZlX139ejm3l6sBN+ol6ihdnbZDMSx2IUolff03Cw7Qt
2BJc0SgBXX9jk9YlOVA5pNvrBEtVyrklMMgoOWCfpP8P02KzEKeX1l2QbK/HysYMW4XQiVBPjAYM
XPLYPs1QXWlaJ+W0xYW8dx7JV4FbIRoiL83r0abW8lol6ZJL1pC8OchABVMTWoGbKFvNqnvnkeQY
UAjOadKM6XooV9d6N9cXGhFlGD1SgJqPijH9eflOvqXXSXVcCuLw6+RGrT+wymutyabcgmhqXO9T
I2vfI0yFyXs7GXuR9k1AboDJaarY+zCZLJRA51djbfgNUn8ByS3eOWNdnI8TZ0jVkOL8pBbNOTca
7WhM6Lc3UTdvnJZ7i0pCIG8zIgauiutFhRrgqWmJeGuWx/3JFel8FJmbbDBY764qanQS5YhaGIfz
ehjSEbq4sBYuaq3pQVzpzqFaisV3YLTvBnXIgwkByF2F1o3fzkPxvgnNV5OV5KoalOmkBLiJbPz1
b0jmecwjtU6g7WIqktB9AtNZTT64mnxjVe99FUSvNOfQ+Af4tXqFYiyi66FrcTsXEQ5hw+wgNSba
57nbbM/dHUrm+4B0ZWtpNavGMWLTgsp+gT+f7nXE1wJDJFCtE2MLGXvL9kSfg0dHGq5RPTHWAXOJ
/IPh5Vpxwc1sCcpMxL4o1HLXGOUUOKUwKJxaqu/QlngbJgMEUPqKR3tBheXlr1Qel9X7S2cQ4COX
Kdfc2nfCtaJI6Q2EdGLDjf0unKuL3qbKkUfY/VhY0Ry8PN6dRWY8SgHASMj71jVHVRnSSFcZb6iX
AoM3V+/fGFRZ34EXCzfOjtyw9dyA3ACGkch12pLXx3Q06wnShCRfAgRIA4tQMEAKwStRSMgK/sHM
0iNyu87Hl+d4J6YB8wzvCCMFEul16Ui1KqNGyhZecd2n+ziMwyA11PzJGNELKLW0o7ExqE9lXkyv
j2lks5xLAOtvkEarN0QUxf9xdh69cSPrGv5FBJjDlmRHWQ6yZXu0IewZmzkX46+/D7W5bopowmc1
BzM4qq5ihS+8QYIfYaDDIIbRN8Io8jFmzA5jvmtOvHURUYMAqr/oNgLFWK1ua07IiWX4mtMd1GvX
is3xUKnKeEwK00Q+QFMh6ZildVUlQF9+Odad+VA7Wvft/mpv3LsUlLEqJjVcisurY1umszZVJoW6
KFedR7Qp9EdRJfHhfxhlcRpSAbhwHy37+o/gChPP3hpp7VzFWJm+o8yZb8mwbO+PsnE6CIL/f5TV
5V6EWc1zRRddpcLzRZG74aiG0yL6sivWunHwqUIs81mYkzwotxNStalvZCqaVz3NiwMyWRZVnijw
Fm6+GzPyTsq5cShuxlt9JpC1UdUu9eJ0GPIfcHfDZxXa0KkiELnoSREnrlCMgnaf2RXP95d167qF
uQvhgyYG0Ou1YFFZJ+3USghMAQANI3rBYXZJRGp/ozWEI+DQIW3ltmCLfHkKQn6Jk2nvjLCcHyHG
5Hs4kK2vTEsCdwvKT2CNV3sp0WdyBez5rrzPCPhbNMceUaJuKlfXhu7L/blvfWcgQmSKdAiwYFs9
oPQ7Rs2hO42OT/VSUEY7RgnSzbAfYz9Txr+GJKHbgGIJdy7FXia3uoFIsWsAqhOiyrFTXSNdb73E
0iU/Ck1jB5K0taMA7sHNVuh7c65XOziqgyHScNTVGprkIEaD6NMglQipRx2ohcEKgX00sRmMPpCm
dGdPbawrMSWFGuqXMJbWKG7aytNoIC14lePZBG1R/5InZG8Mteo+JVaS7RyfjT2DZCxhLE/Z6x10
O1ll0OwpA4F87ZtefESlSf9dh0P9T9VL3R6Sb3MseoJcqIhuIbhxO5ZtzGmENQ8qKZYxvisC07gA
ZzIunYGE9P3duTWUbrFVINFQT1/X9Ipg6WwpXHiR6KP3szTMRzPM+y+JVKun+0NtvBMEouwVDhx1
vbW8TVoMplwGKE1ko5F8HMEGn+nb/w/fidjRWrBJyDG9IQQqAXXl2pYXEG4d/TO1ovYEuIvHvmu1
nQm9dRYEcYRgGeISgAA5a6ujLSEnlwRIL1wHe7Yk8MuV1RzwRded4whSIva0Jk86D84ZcBmMXc2f
QaEj9ps0mvwiZsyZyR/KCWCooaRf2nzk/xKJwcQxRepbNH2zkP8tjMmA1jkQrFp5bicHjaff8WWr
TSzPiRwp9rEgYsOHZa79wtN6SI6yEbTIfwobAMb9r7jRzoeTCiMRqTZ2JgditTknQ2viAd1vvazS
77TJMsMd4nkG0I9K7wF2D9ShpEnh8QlHGtyYYPRr0Lbl+xqvBNVt2QWq1/ZZtBcibOzlBYpGUv2K
z1p/DvBCHeB9uBaovdYHSGfTwUEX80PUDh/vL8LGzQcGiRrgIhZDxX11yUp2GrQNWu5oxagIMJPh
n+zRTE94SpT4Sea5p3Xh6MottnX3R9649WiGci8opPQKb+nt6neWaIJcLVn9PskPCevh1mk6nBIR
Cjcv5D3p3I1DS1WJ46rzWIKuW1fOomDCZAoceGfq4aEsg/k7uH/n8/1ZbX05cKa8IpjqcKWvZoWF
YzSDkIuvwQyFMOnV4UkakN1DH3gvN9gaikSL9AeeG/36VRgkUWck5ZIpSDRm6ddx2ByhsWRuisDA
zrfa2iVL9qFSj+YmWmfpmGIOk6wGuMnoiTScTKEB0eq69luty+KQ1hNUmHxM8k/QYatw55xuzpOd
AhKcABNA+O1GqQfFmsPEZvAI/BnCmuM/eTC+7wKrfvr7jwfymp7JgoFAU/12JHoLIIMNA/0DKUwQ
Uwx1D2VU3ZuUcu+Eb+1+Hv3X0ah9rDWjxfCKCJhixIqm3DPh9P7Igkz2DCec3lk1VZj7U3t9aVcZ
7GJdB9Id3veCT76dGwZoJhBCJIusITK+a1OhfqsBZ36SAU9+M6o8+jJmNY5CsdVEParxgfq7BP36
GQe6QvbkzpImj3gMc02rr4vL6NCPce0Wm78B51Jx7BKr/9EbrV0BeqpH6FijUed+o5bGgz4X+l/L
KPBiUQlceDBUj/BjvJ0PNPpeR5IouRad3YMEkPL/KrWKf5ZW0vSePus2RaRGHf2Z6ORZG+x23nk0
ty4UzC8BCqBXuHT3bn9Ba9ij1dQWCgSzUX7TTJrbZRqOO/3Q5a+svxvQigWK8Or7sZonPCbRGwsV
R2qmAjxc3J7GOH92nLE+g0ltPMeJ1fP9zbJ14qCzw5GEq09RbnWJzZait4FOA7G3pJ+wopTHKk2i
s5qJbqeusnUMuLxQhlh69m/WcA6pYxAQQmeaZenFlnTlh9ZmaYgq3Fy+G9piT6lt6yajSc/3YvPA
PFpNLXJwLDGNxV08aqoPHInJc2IMsirJ1l25GsRXrZWmQ5axd+8v6tsPuShgLMkTVUEus2XR/0j7
Ww3GTllyXQtnyA64RQ9gc+3xYOMJ640dNpx1bkR/vXsYFAVfqp5kUs5aCo62HgZoPc+7U5s1+m6p
7mVzqOLMlBkfDLkNfUcOsRy6P9W32j3ELhhW0oyDLkR1cnU0whqdPNJCMhojsb6ClSxC10BUPfAN
pS9+SWUmj1hBpMmXmUDjhwXAHe9Cuv6xJ9ScSI8OX57tvCNvzys/Cj4BBBASS56y2w+glGMpZR3x
tJx34qz1iOSaDczE+3N/u6OpaqBeilLBIti4JtLgsw7gqiSscYLcuBraXH0vujz8OKQaHfhOd/I9
+5q3W5oRgX0xGGkdFJfbeXVKHtudxE2YRrH0kGcUex05Gw/klPIpl7Xp2IWl/qAj/7MTFry9J5aR
F1oYETSnaXU3QSCAA9nRlQcfCLi7ByPV1LwWkoIm0/1l3ZqkSsUNbg21SNRkbidZa22Sw6kkrgqj
/BIB54+9InAk3bczqcApbgrsr3XQVg/JjIrrztbZ+qjUIPim7JvF6el29DAJzUSvsBKstan1pixO
P1mhFblzOSQnXU2j0/3Zvqp43N76UO6RuuDBtpDMWduBgyue4rpcPJx7LXmMVTGUUIKrQgCbb1CE
hy6RN3xccPLeXNoVRnJ0F39YqdPaB0lp1OwHnbnpezZGzoMd1aL6Nms2XNpoiIf3vTYL+1sfD5I4
VANFtLOZxsH30AJi5yH4B9+NfM+Qzo2ZjsEJg+I4XQr6iuNHOh55x7F2Wu2Q97CCkHgNitaldNFp
7iz6+nEw+0TgThWYyIOpSvCQpz0I8tKezW+0kO3QlaO6WFgQpf4YVF0kezCJ+gpJAVE+ZVaMauYw
Slp5cMo6jw/NDOzdtbKGGlrIO4TbhZ71C6ZZQ5CspzomMfu4hEsBbg6Tr27SRs+YzP6nAU9J9Qdj
tGhLNn3GiY/tyfKKdsZvVjVEA8GulWiUzDiEA7Yf+9R0q9noVT9rA9M+ql0cKW5Wyfl47YHbV1cp
wTb92CGUX5+Jm7TnvKjk7jEHxV/59djLH2Xa8rHbBWYf+bMYFO3p/u7YOnaLxwnNHqL+N+3dDs0H
Xgp65FMSaj5lHqwLCcdO9SDEzqO1ORSJLqxGEBXoRt1ufEFroo7NjB65M+fHXuKaRocleGhL+cv9
SW0dMUrIi20gnWv6R7cjGZDa5zzuaUYiMaG5XWMmTwT95kmMtvhp1PIepm35g+sjhinB4qu8VD3W
wb6w5n4o6xr2cW4VhisFYY3to8SZ2rm6tmbG4wu1EpdejvJqZrLZmbQVsN+e5aTxBnqofqfUwkU2
tSeYnsady2rrm4GCXBaR8j++Q7crOQY6Ot42DjuaPFcnrJZqv0z79qmjIXm4/9E2h6JTQs6ElBjd
m9uhQl6cXi6i5GrKXf8Qojh/VSqtPUyTqfv/w1BLHQxFF9ZxjcsqJkgLWTKyikWhH6Q21d06jJpD
pMN//PuhFmI1adkSJ6xbX8I0Ry2qUFqe8hG9PmkYkzPyYkFAvoN2/v3BNh62hQe7dBQImGhL3y5h
rCugEeXFZk+zU0+bHbtzITJ0riRga0A20jyBzPR78uo9RMPyp1cnAMAqHS9oBYuM7epNrbISbVCZ
wCEf9fgnbZX6kOpKbbuNMWLCTbU/oH9hgj6G2eeYz6HUOXt58FuZvkWDiIOPzDAv7BvOvCU33Mu8
L1eA1xZ1kqKW3kvOgLZsFdXZO0Ra7PwpZAUbxOdBPHoTJUceD9QsPqjCSD/Umh2qh1Z05UsuiWin
M7CxwwEeEkBTiwPAtr6WRiVXezMu2XY2Oi64n2H4EzXpwRTBHvtzo7WEGAIxDg3fpWAurwI5px5A
QFpEGZGaqK6YnPFcd7PtJlVk+alRp2fTKqujHs7hIZ3nhDJtF/DD8BO8vyc3rkZ6IfS2kG0GAbbu
Oiu9Ice5TZKUZFl3tgIj/uTkenC8P8pG25cnzHSWSsviwbRe24bGXQuCH+8PW/THTkI/03age2HJ
YTy0vV1ctKHvXQqUzTEV81edovROoLX1eYmzFtFhkDCEl7enD627srQQUriO0xj6i8uXWxvp7GHH
vVeB2XgGwLWxiV4vMRhat0ONFa5nasWiplUNMhHggjfxxd8nRBv/maHVf7m/vFvjsW9fkwIiBWN1
unOlnIVUx5QnpDiMEDCwYPUGZHv/9YXcPuW9Xe1sm80PSmJtLC6I1A7WiLq8jYM4B19/1YNa6125
bG0DGqPa/EekWH2AOpE8l3FnnK1GGp/nOdQu2WTtKY0uC7m61ri3gU3gRsl7uxZwG1WTuc4V39Ro
JUiTUdY/0O/qPppd3J1IgZuv5Pnj3gO1MSyFX80gXF/Qw+v+UygENTFqmBelGLErLGc7wkEXxdNj
Q0Gi8KAoIyzUVjbCjve/9MbI4H8oNpMqUJxdB2mVFbZmL1LnohvCOqpVUVycwRpPkg73MkEACOuZ
4q9ltHg2AIYs4iMAfjBQvN3OGlInVlQwaIzDwxHwSnYweyoL96e2cT7RlV6wGAi3vIWowZKy6Ryi
+JyAOPWlOgn9RteOLdzYnc27cedxE1k4wWKno9OLvZ1POM8RCMMSz3IQEu6oNepHESbqzigb8wGe
zNXO/qRIYC6H9o8iEEKvgRXIIrwGpGrHEgb485BahhtZ857O38ZzAiyT7ICuHlU8OAi3YxFPZ4DD
wEObBR6khRPMk6cbpvrN5N/mLl1Z6UOiODU5YDUHn3M9QdjUjqzgXdiRZe7EORuXAz+HOANEOd4E
9GFuf45d91HfceVfYb0HeDyVsdc0oAhcGm4BcgutcmyjavLUWJ38PB5VVw1089ff7id+BBcDhU3C
cbARtz9iqkujwodWunRyNfshvwfZJtv0auS1drbu5oQRW6aHh/kRmfxqR1Vlrkd9aEiXFIwnV0FY
J5oblxpmrRlAhjNEbVWcykiWEtcKeiM6ApJrrnVjo7l0f9qbewGIJxcTzyyKcavQguGcVBhGSK+o
jYA5l5X5OUF67X0eVv2/iaTFZ7os+tOUNdOlK5GiPuDZqWtuMUcoZt3/NW/jToCKf/wY9fYjVIrM
CzhDsVALuXiKeE5gmCqT9a5OqsHLJsVGZAiutGOHHytUunbO4OaHIX0GLrlIGnJp3o5ft5XW9YjR
XRNSQJ86XorWO0jinxgr5C0xd+W8n/oyOCKvt2jOSc6VtZCKw/1leHvjYOwIPpTaN8kT8Obbn5Ho
bMbQ7MJraljinBvmJHlzFrfdzjhvAwHGAbO0IPnoItjLnfTHnVMKy4mkQYF9oY/Qsq0EpKJRdsfZ
MCMXiTLp0/15LX/v9v1lPGAL1HhpHQCuvx0vgqw9687IHZdXkt+O1Xhq5r5zp1RzdngKW0PR+qR9
9oqtXz/1hd2HhT1wpySGFLsh/Ss/tGc08wrkDnYusM2xWEc+GFhFhMRup2UlRpEXRRpeRRK1rpHB
6TJaeQTmZex1ljaHoidO8W9pza9DiSIlJx0jEwnaTI4+Ic+hP+fm0L/Hus35fv9jbW1CY5FDZUak
YWs1zDaQsFo3k/Ba6/1w0KtAOlpplh/vj/I2QiFBWx4jkKzI7GjLhP/cgok2EPiguRk7KgN04+ei
ycoXAF6mN9Peco1hmqKdD/ZalV1vRARFwE/BbbKBONyOquWhUQbDFFycuBvjoxXTrH6coglTBWEo
3be4STPFy62Z7m5f1eJHDL0mOaHZVKReVDql4fEqTTEYPif5kk9jmxzD3qRRVItJ/m9seLXdKhjL
Fo2XJk4xghGZfmqII2a/nycqlW1khr9jPQGQxwOILU2kxWPilU1m9b5oJSQSZsuIIw+PEvt3gRSR
6nN/jx+xKRsDl7JXNn6og5IzJKOLKbzBUQvVU5LGss6hLde610eRWXgJomFHaLV5jYZeZzZ+L8bR
OVDISHtMGsASPcrqbD8nSjrm77D0FQhWo4x5mPQEy8UW06xzZhU5IAyripLznJrai5nhEuAGRRcG
h3Ts8/lkZYPUHhRRotxZyVVmvyOwn85hiGanu0h4vNekEmjyNEjd18bO8uASaU3znyznTnSQ5Cp9
VGtRI5Yz5OifwMAX3UEA5Ua+B3A6isCIPpVuS2fqM20jKKZRGKuN26rYvrlFoUxoALUNxcBY0ssf
FP3jZOd12jh8SCIRHYCIQaneWAo2f+zVIGY/qsiYXBJ9yB7YVzj7ZiG4ipnq8u4e5Y+ttiimgOhp
E3QuQJhVjBA0TamFRUN/zgzjA42E0UU3fPbzGVwF0jZ+kWeIFlrR3sAbJ1LlZCyVF0CH/PN2lp1a
dlpj2dFVl9P0a4Inw7dBGRL02FVbXMY8JQAQVWjunMmNp59MhVuU62AhHa4W19aioKtTndJ1VLYf
AJ87Z9TnPww6XgyJo/9rT4Z0asaewnvZ1TuvxQbgC1YC036FDpBWLJfhH5/WwWBPz0UXX+FwFg4y
SX11wqiJYlsnIAq2jd6XV2Qo1daFc5y/AObpPnaaQ+qIbGuKS32jneKoG873r8eNLQe0hg1H5edV
JOL2d1l5mM9xIwNNKnGt5L0mW0y60R/phu3s7q3vTn3MWRJktBrWsU+MipY6J02E2EBswvucOy9z
8l+yFpZu0jnOAcDbXud7a3o0bJe2HZ5HqFbeTi9KpjwbbNiE6OKoRy4Q5RKgLfUukZQ94e+toYAL
I4u95OJkprdDpQKMF1Ed21qhz2rQ6/H7Rumxxy6m0/2PtpyQ1dGFasrZhX1C1r3OZ4LBsQF/6Lyc
yRRobpk54buhK3sBZjARpxj+lrxzejaGXOIpkulF8o9tfDu7EPsWHOTsENuxKjrgNWB8od8UHp0I
bavUGKWdA7OxWRauy5LALLDkdYEuA5ltmaNDBhnXndf0qvlBmorBG8Y285BCFt5YVX9trLgIJ2IA
ztou3lxrOYw5GpqyraFpTdUQIDBIjRPfMTsK9gSTtlZzcaLQUTWkfL3usSphW5pofEkXDa9ol4ZJ
5GlJafuLMtepjDPpcH/DbIRaEE0XOs0CZgd3evv1gjTIE0uM0qVJm+rFsovOs1Nj75ttnICloA4A
g3YCae5qj0hxPydWakuXrC3U0zB1hVfOhe21ZWP8/QlYJgP4ibAOcMnqDUnA95r0SkmmIyd2o8hQ
TpNWCN+IMvUAMuqv7eHYGX+Ot1rAaZycLnOYmq6G5eMgwTPJNed7ktT2AZ/Pv5e8hB5M2Mg7xTKi
+HX7vYQWtZMVjM5l0ufBRQamvKJVqntdL4kdFO7WRwO+AcN1wVJQPb0daqpgVCiN7lzaKV2WrqzO
ejUyqw729f1d+EovWt1bFIN49alDU6xdp51tY1ZhakWYqBVqcTYR/u7o5yfDZSyspPRw9dM+DGnj
pAccnJP/Gr1rBndYTJhdOJMIQeraZM9nUWhoa2ckz+ZnOXZm8cVqR10cdKxdZE+ls1T7eTnLxkdM
zdSTXaTGt0QX5eAZYGQeoqwwP1vlbHxDW5Iw2jTnTHsvaskKjry45X9VpuXIFPa2eAzIhcKfNjHg
5ELBwH0rHsFQeaOqRKhGAieX3UEKbMetdNDqLsr7wv6J0ruQD7A+w5cY/5DJzYxB1i92U8iDF8Ry
/z1Vk6E7wUo1vlKV470gWUC4XouQitElJUzd3mon2v6TlfzOh0ClKXX/YyzfdfUtaL2RES35K4/5
KiCZTTMx4woV50hNzYdsSAN/UtA9R5TcJA8gaZYAafzKoMTunN2NHUffBXYBnXbe5bU9TqsQy8i4
5GJRYZTHAWSen0Ut9Z7JGJ/uT3Kr3gLJHuo0wy20Zu12d4tKEmZRatJFwlzvPJHbwhST0olQlx0o
ZZPkkv4NXhOZ+ge90H6gYlf/dVECfxX6i1gXgDSkDnb7G3KsAzujAH2Xi8rxTBCrXtBY8xdNpPPO
q/n2ngclvbzS3ImAstb8vjzXCys0aYUPCGKcCTSlc5bW3e/7q7o1CmA2nhKKR8Tvq3vemIHPVAWR
NC6IyrtyGvQLuqDqHu7qNSa+3aKLOi7QBSDDC3Bx2Uh/xMwFHRbgR6TuIXzXHz21stwtqSelp0Dr
hh8mqsCVJwFxCF2n6dvP4Cjo2QEbET9MUknxToRoAox62+vAbsiw/XF21J8VMBr8eG1YAC7qVvN4
jEJZUMORyjp1615rv2ClF3+zm3yIXI0G4XlSxyTzkzBQlnS3HF8ARdUaqWEDJ6Wip+r4mjkjmd1K
CmpTeT4ivaiERmXAWJG1H4KaO4W+rDQat+e2+D0OZWS7Atl0k9LzlNSe2o92QN2xjD/X0ezs1sDf
hhyLpIy67A4TYO3arV6MNRKNAMeAINrdJ4Wm34+0H2fTQ1I46z2g2S3ucxbamGTp4hnjhPk0xbBu
41kxf8CNjf9Nhsb5KTXm/BDPcoGhjmw+399ZGy15wi4QjKhKLThVedUUBUGZqXYxRFcUwNtrSeFr
wpUiyn/3kh2eSZeQmFahPL6birAnn8/nL/mcDocqkSzf6C352Fud+aGPzPly/6e9vbXoOSHMBu1q
abVpq18WdXM84nuDEr3d9icsFZuzEWDfU5hK5v/9UJDKIZMhWLMEurf73pZsmnkZmi5C6mRfzjrs
JIo6OGRauiehtDErrn5nEWIj5oUSfDuURK8pbSOESHI77j11nIuDCkT506iVe9igt/n3QjFE7J5A
Q+HyX53mzskMLXBIxeYieVE6LTrNkiE8O9caX7Vb+aMD8t/HIV5240LsMfaXNVvdJahKkk68+iLh
mnY7UQUMg91lVIYbLZX9vHGED0W39kLHwXkXDgSQwnpPy2ZrypBWuCOhd3Ihr1Y3HKw8lVBcvo5y
Yh8aGjAXYbaq5OndEDwVQTABeAny4BRVJTl+3TWSuvPMv74u64lT4aGLSdYNN2iVlqItM0xOoAYI
CYuU68jJ8gt9oMD5PWHXoPzrUPTp3J7Ox0Vwf8RnXJB4FWca2NKhKXQV+HBif1XnwvitD+WQ+6DG
VaST5Vw/3N/3G1eUgWwMdedFGMd6fcz/uO/zSKuFkiQEBhKwDd+QnOhpDCnpeOVUNtjpTIX19f6Q
W19oiXyXohDh0PqoObUOMs1qgkuOcU3tVTYYOaSGY+LOCrV20xVxrFpQY+axOVdmGMnPStzq9s5X
2nhROfDExvRkYMau05kilsnG0oaZa87kIbOUfdQLUf014wHHA4PeI5U3pIDWxZAwI8hE7jy4aClO
nH4jVeapzfvJOYD8cT7btNWf7y/vxvUCvIWaAawf5JzWPc9WCcB/t2FwgbH1sSaqPgiNkvuYpflO
Hct5G89S5Vla9ehgASxbo7SNtAbCPwkytDFXPlNljg0427gheHE1jj/5+jNa7KCbAHBVRT5d0kSJ
fw7UUQpfKqrmB7LnWu1CL3N+BSZyja4umcqjkaIUjynIOLitUieKNyvyiNZuLsntsemlwrhOakUF
y2qpZv9SWrm0PDUcRt6toAqdc2WMzRP2L/iLqtMYVCeRqtWzEbcUOMHORDkOKqSuh76ve5r/QSd+
0m9BW0gdJf1LrwChQfjNKT5KtEovDrUlMhYh6c7TAsx4wFBMUXy9183yket7FJ+ou4Jwtrskn/1A
yQBe93o9f9KJuSXPLpwUSmxeSM05Tgukwe2iViJfUhsdYzWcDk8R4tzjU14GCnLz5YRERGM7o+HJ
WmUJL+5UucOeuuo+1LJociqZFt3TKJOfO0ipnzt0kBpXiqT+Mc7qKnTnnCvZm0fgk2Xu2J81jYwK
0HRvvddAl321lba0gayg8ejHpVXrx4guDmDzORnRlJnnsXbzpqfbheFk2EDSGKXenUMMkty6CCLb
tyMT0Zc5D7LOx4Mm6XwoCXKGRsnsGHDBygwGiBpKCNGkVfEPdAVsklBxTnbuko1kY9GgwTTaosIC
4WaVtbdJZgihhtjrTmKkVEVK+ZQQLoC8HcJYcnNDYVl60aUZQoVVXSFdb+f2YZKpdu90mt++d7Co
DDo3UMyWWtbqvesbYdh0Io2LTJX5ICQ1/p5hbHGU8x5149EYj8jP7wUuG+SbxYqUxhdZpcFbs4pc
IkFqZRiNeZnQ7ULjSK91VKr0cjLokKLU4ZpaE/4K7awYD5Cjp/TzgO7Vb0Pvi29q1EzZg52g1r/z
Yd7eQre/arUW/Ey2jIQTs5LmoV9gXHgozVo9jPKu997GssOeIMhWNNixYORvwwzLzDnug6pfFB4v
D8C/fO2MMsrxuZyd48zxfRQaImF/e82S2S6h1VJ2g9K2Wna4cSLu8l679Fzmp8CUax/xA2gbw57c
7MZSLvUC+oCv4cTaUjMWJk4vCW42HZB1vxZG8iTkSH6oOyP6fn9Sb6KBRRzv1cNwgbXZa4o83b64
6tXQuVSq9DSzrFdlaL84bYwU4KyFe0/V1nBLpQ2mKjN8QzdQCr00lcUnmizPPMyR0L0ZG0XPSQLN
0/N5z6jzzUoyPXDy8CsJhYGyrb4ZlhCREcgzmL3Ayp+DXgRYgEuYoVbFLO0JVLwJc5bByKRBl4Hz
pWR6uy31DjBQRkhwMdI4Ds4F8CbDywo1P9Sq2XbePNVj6PbYMITc3VH2oe3mYkfzbWuBF64qEAYi
EPL5298wqzQsMEC1LjaN7cdw0q3s1LeKWpNxZMVDxcX+5f4Oett0Y9pQAGlvogANh3z5SX8ElDpv
Sg7eyLlEqW2251pps9nX6LLh7BUGteJrXdLUXud0hebTKXJMb7J70aBwmYbPVRwNoC2qNm0htmdi
rwL3Jujj1wH9BUKCuhdfZrUDJHvmLZRwiq1BM35R0dT/ZfXaX8vXLqMQ91FwBQGKqM3tGjgq/DU0
tjGELerxpcrxe7eCieZ/iJTR8/0F35oRYTsCPTx+S3HodqxSc2ib4OF5QQZlPBAtdw9xFav+/VG2
Tg7nk8tuQayTIN+OQqiZ52RObOZkSL0Ur5MT1d7KDRwqvPeH2jo3QGqpMAPYW/Brt0OZQ4sbI+6B
l1Yp5NC1jF77XhFEfOq6PPiWAVeIsLMJG+LoYARPaNLEmXZyg61zwxu+0P/gz0Npvf0NCoZFmCBN
9mUCrbj4hVLbghXW9gll5UKSL7iV7s17mddN0mih74oYGqwQJB5oHd2OOeElQp6gmheSHdsvirw+
a0hVX+6v7mvCsR5mCZnYEtSC38BE9UaxpURe7OZok1UJeLhmak9A4ZPPOUx+cUigCNi+0tatwBrI
RIATT6Ws+ahbNtiaOTbK2kP9XDJeGoxvPnYBIugu1dEw9GRlFtN7B72c6H1gReV3URpCepg7FLO8
ybHC/3pdzwn4pWI+IpbrtJ5sYP+kBxImSh3WX5gZtYqWXaqhDL4KOhT/2V2afsYmW7N9JH8m+6zq
+MB4Q1P3L7I1AT7B+sXGnDCJS2S2O+uv+0I4nC4dUWoJKlBKY3WYu9GByFwUziXLFdTllSzye1zg
r1VS713Xy7ZafZslfgFjzaXNOVsFTUU2RY0p4dU9Ef57YEUct9WjxFcksDiGmpPFoTJ2uL8j3tb/
mCBwVYv+K4QFY12vp6ycVgbihhcUfKQjLbKCDIXW3OcStPE1JqAMvYI+4+PY18aHuU3zR4kaywdh
psnF7J1pdgXvwIuDpG50vv/jNg6FwU/isubxMrhKbw8Fr5YxJxW1AlUyy38DyZg/TeFYH++Psrnu
yHMAmFVpka2lLBOttURc285FKpGUSxDpKaGnR3rzzoLZ0F0SqS3/rZMUVfD/YWBOPEYoaN1y1dxO
LyidADmcPrj0jnD8eXQCbzKT4jAkpXwVYwY+Qy3Cb/cHfa36rbcZ/uEUPoCZLfj021Er4Ux2UGTB
RV9IrK4wgDr5kUjwKCosuYVdnVbiVzIPEYudWv/URqQ/AHIYFMR+Z208CxqKL0Gg8zwXehx+HCEI
VztLs/EMGNTPiHohrVEvXZ0FXIWnFE8hh6jX6C785tiTkiw/Z01XIcSlZO8aJ+8ObTeoxyoz1J2u
ztbwJHG8eRRqeYdW0dukmEmm1DGhqW03X0k8tQ+GVspsCwuRQ6Ut/FrJWpd8e/BGS95Dk2+8t+QW
EGsW6A4U9PXwTYrzdU+kWsRN/TKqiQVkIZkoBgxaOPj3N8TGIaNaBEyfqvQiGLNaaiscR6kJifpV
sLX0a4Xx2xzl7p/7o2y8qQTzwJ/J0gAPrFtyRaRksiSV9iVMZ/OM3pXyHE1CHOVAl2RP1H/NauNA
o4kNA2uJQ7m9b3d5qommGprIuQxpEZxa5L+Tg5V3TX66P6+NTwV8BSl4wFwL2WG1ergiWngF1jZ2
g810REs9+KRiCnyoZeAs94fauqpvxlqd3FlFwyxIiI2Afsq5Ozl5+NRlHTBCGq7hh4IS/wvmHVL5
2Qmm/mer6ijlUqYWP9Qs1rHLcnSq7lYRV9fEquJ+58y+rcaw5kuesUTYgCjWrixoEFtNWcn2ZdSD
7jREQKJiyMiuVTrVOec0exA/NJerA+WPaKRm1hVZurOdNz+IxQ+guQLCeY1x5l2eU6lqifFR73/U
TQlSWlMGV3R197x8toaisAuiEl0iuOzLf/8j2Sm6uZmMnD1W6iL83Yq+O2BkLr5aZvnl/qffOKMQ
RdEXWQjzaPUs//2PkRSDwl4MrO7SGq1+yIOwfJrbyNpRAd44oxxQPh+6n6Sm65x1tun9GQ1xLypQ
81eZN+E8YPfxMWapQy91OvPn/WltXLPEOVzyi6LpgtO8nZZIcmGFcmFfyhYEs7t4Br60tKan75GS
O5arl070Y26y7mnMYCN7PfKqe7t26zcAn4LUjmcXl8XqN6CqjBNpMVgXNEGHF63Ss9G1e61I3IDw
P3Lh8xUzbYqmeQCtMF8nG8utnZO9XBKrJ5lXDv4E35e6xNoHYZoDWlqdbFyciDps2NmaqxhDekiU
CHZUlYlPUzdLntEG5c5D95YrRJuMBiFlS9IdQoLVnWJh42cNYW1ebKuy5oM+tvqxxv/SdtVe1fp3
KF9WVJcB/ZyGwSi+RcIKviSONb+f2jTYO7zLYq8XAoQlqTOpCXp6q9s0IL36P87Oazlu5lzXt+Ly
ObyQw65lHwCYGYJZVKCkExSVkGM34tXvB7LXXprhFGfb9R/8paLEBhodvvCGtCxjK9KrXmBBx6fx
JygYoZ3Z3l5r+3bnVv368vYyPLO7IDVuuC8UNrgKT5YAqSDI+a6yo2qwv3YrgT2siPRCMebMYQFu
lAvCZgdvCk3Ha52UslQrwavJDDOzSp07NL2XYfm2arHd7d5+o7OD0WFDAwkcDgH+8WBxnmz+3gu1
6Lxqohr9luvN/DP0xGRevT3UucnjBPzdpQfbdLqAerWy49KerYgKDtCGqpX7RbWKCzvk7DoFU7x5
BhIZvWo2zWplTPGSW9Fqzl2xc9W6IlKtyvyJqlIug27V8tsha/IioFeQ3iOQjLhLPU+43dZqhUzz
2699boYJoDm9KInADDvZN57TCFEuBStVb9KbkaJS408wAItQHV1zCN8e7dwkb+QgGIYOsdMpTYHy
pDmvrrAjhdw+kDS1No/X8kIidPadqPySBYGcgqh/vGpM/IHGumEU2rfQBg1rCgqzW/ZAV4b/ZPoQ
YQbdDEILutrxUOgHtlZbMxQkgcIvcSOKvHz2wjjptQtDnZs7FBbgPW1IavOUMJ1mvbK2um1HqqNU
1yPjgbmcL5lpngl+NmE7IL/EPey4U30NjzKJCyWcLZdV3g+JTXIcxKuUk7/aC/rHGqDVH0RHNkJH
1VpixNzURWiYEwWttxfL62ucJ9mOMoDq8F9P3dtFQh/dzTQrckAg3Y1FgdrSJO1kxADYqW71ReqX
cohzQ3Jgm6jrgDihvnr8OW2ws1lCcBjpcOauIDNt2jfwsPYJVpTXszFcquS+XqrwZ0Dj81G30swp
aY66+VgZbuZEsArGMK/6BO3gxNrVPdjGt6fz7FDMGLhJbP+4Io/fzZhVA6ymZUclxpewuFW8Q9EJ
3XciVy+0EF/HIrwVOmDE0RRb8WM4HorYi443xp6R0fbOTo3ncb/I8UXLZnNX5A7l0NSN0c/qME9Y
8ovwv3NreCMHYoa2+cGyWY7HV3NDScEhOdGMpxDIiKR/j9eVdqOOMR6AnTYdVqNvBr/AMynzjTqd
7hHoaT/8BxNOIAReYoPQnz7FCH8ut8zEiVShVXsdxkUACrm80nSAA28PdSalgvKwWdJQ5t0W1Mkx
jqSb68A+tyPg36iWogKmfy/zdCFdcZUPJVCKg2JV3vu+n+1onmuszAcIo7drqU43vWt0hyEb8ydn
KOZfbz8avSJm+zgY2uC6m0oB6gtAmU4WXqXo6jriO4PSQ6q8tOhMxIhWZqgr2mtvlBDqB7UIZD2O
Y4Alq7r6hRDitosNlbp4jdLbbkkAYSPfirVWNIC9ftEFAit+TpyZ+2aijl3Yq9OwhPFoNAgxd6r3
shj9Clt/IyyHpVMk2AGZunw2k1GZn6e604ugNWvr86gWJheEkhV45q2tjUxYjJo2IKU1x7+uAl61
9rLtfKiQcRaC2ciUXaF7Mr7mt8TrTWtyWvhZnGh9mLb0dwsklyb3IabitzyJznGznTJWrXuYuzJ9
7Ft1Mb/2mjEbKIzrCNZpMteSzanegqqXSuw3w7L1UDtQQbHGh0YqGCrB4+2vPU80m5rZJmN+n1fa
MF9RSNJhXmX1TKjbVYodqKqMh9DMDDRN3FxVtANX+VyEo5JY9j7zZq0Om3KsBxh0dtdcdbOTyn2i
63l7P9oaDCugLV3+0UF1QPFdJHyyG1Ds3eYXbrawQTFZQzPdAAv00cx09WGdAVwEuS2NIWiHfIX/
YqDp59uCKhv7blEf58odyzu66Nb71fJA7KceGOYdtskYx2pe0mCWhgJf4tPxssyrdmzWl3letU8x
lEtz11dtm9wqmiNqnxyjwK+uaioIb1mV9Qf6KN3j4JnN6kMVqzy/xLtv+4sIYux0NIABqRJwpP4S
K6tLDpa0yk6OfSYDBwJx5o+DlYugbj3xTjHcCqvzUiH+U2THHARFsxgf6tYuh8SvPHuSWFIOZXdf
xVnX/8rXvn621cwG4WKZi3uTaW5yi5oLXiJ53hYD8hV6jEBC0WbooSsuQiBq2YjbatKFdbUoNskZ
wP3qk1eXnQ2mR7fYB1RInsdpsK/bFv/lg1i0HKh9lSzXsrT6xm8zKx4PWFhq+NXbbvl5yEAGI0sx
mqmPjabxfrBa78sQp/n72ev0m4RkUAmG1KrK29alS+n3Ta14V/AlhrvSXMCLTsXq5FfoFoo4EAXB
2l6WuT75FT3gJsScZGh9tqoKEbbT3fsihWxKL7iGWS66pG6xrs2qexeh/XeuNxq9b/VmrIZmUqUT
u2dtzR1gW5XMMElALMFV0dZABxtloaTRjE+DWpvFrVqibgbieYmfzapaK0QR3ewzJCSnDOzSWj94
BCi/xrVT1x0G5/OHYp3b4aBAQZBI4Rnb78yxr90X/Wg/JavcQDyqI9FXrq36vh3LriEFtYwf5dit
yt0yecP7qUZmB0d2T1F3pZt1BciuxXEOsTtkpS8qJEP3DZWGn0pptwugp9mc/NGojAqNR2t5Qgah
q4OU0173sQ8eqshr6/6QicrzAokKHByVxUtUOGEQrW/mjEYBtGg145MNEpzP6g1G46eKgUt00cae
ryp2V+xbURpwu3Hk4tMq1t6Y0oE4U4vnm0EfhzwgBJwrgM0tZQWnkdOHMetdkk1PFx/yvnH0kNKO
bQea1WQROUA5+Cua2Z8TkZj6weqSOYzzsYUdDoQzDWQi1KjojXncVX2vDEGxUGWPZj1BHFIb4/wR
1W/7a6UPaX8hATtzTWyyIzD6NeTyiIWOL+1x3DpTaaFFlVOZUaHkwxRKtQD6YywEDX6ixsmNQFL1
Nh8crbsQspyJjripLXSjN2LLq/4YpEu1jBNG90pv2c1ukj1aTV75rZ1f0hU4MxRqDLC0kRkmsD1t
l+BVUZWKzMwI4dcpTOYiDpw4FleLbP9ttY5N0QLrAPrPmrXdvcdz2hhq0qQT8m+1MKxdjD7xPuEQ
eff2FX8mat5UiEhrufy3EtjJKLIa1KGZrKhCYIKb0xraT/M0pu+NeOr3NvJd398e8J/B6quYgg7j
xsumvXAaU5i5SzgFoyWKi8QbXxqPgte7ySo1JTAUw+n25mojjeqghqrfQh+W8MAWZVn8TbpV28/p
0DutX1sdomJZATzffsdlV4v21ipMq3ikfiiyXVfx6/2xnxvuCKfofkHgcJufS23LZN9p8HNupVrn
+m3nARL7YHEZJv5gzZN7zXmWgIVe1Gb9kpaeqANbmAjSKpa3YK4H8yR/obHdTeFoLINxUByj0q6k
q0kj8NrYNgOMRIb4l4PpZjX6+ozKa8DaTfI7MU49WuOI78zhiDkNKa7ZDC+lnebFXk42APW0QvE2
SBQrXYLaHSoZwocE4yDQyV8e0lwfAQIonuBo6/PueliyKeburN3Zxy8IZVzEJPVHN2tAZPSiQ6uv
KBatCnQjE9SzIH+5YJrn8VtvNaMdZHo6pKHaDfzLPovTR0dvuuG6yDotvgIuo+o7PG1hpYnEm8Sn
YjAq3Q4dmu3Oyzr1WrKvTeHEu9aAtsbmyxY8qGAIreUz2FMX97880+qbKbeWZt+XlBm/TU01qwHk
PXsM6lk3m11WD8hrNpij9O/UslVKRMPX5WvfWbUZwmMt30vsbpRveIA390lTGGqIZlBtTZFYhdZK
f7AT1bwrl25Qg8405tuNhA1UdJTWN2fQrfhRs0Ui9kjnds+W3Y1FiE8AyHhNpuC90Y3RVR+dWeT7
kTNTxwM+dcCAFk8kHyXCvJZf6/N8W3XIQhzslvXzhNRH9QJmwul8c5qK1EdyTvu8xLoiHqCFz5rf
a7U0bgGOGPfWaK8TYptm/mOw7KT9lCZluRxoXU+30kW56XElEE93WWLpuZ+PxSLoitrzNa54Y7yf
1mb8hMSc7hHDKtOTFlvWjaoWyidv4T/cB5aFxD5zqmBY0vhLQ63Y8tU+LsZwksuK4JOn1QAThsxJ
1wBWa/NSgQlLAtNsjceensl4YyMRiFTywjv6RjUYS9AaHU6cKUnLR2eq5YsU7qCHXpUDhVBBIw83
RdxXxoEA3BiusnGofzqaw8FYy7r4VnlD0fmFZ/WG31Le3q/Szl4y0LJfK0dTLN9WSxRIE2XyPmYi
xbrNpsE9+Mk4zO+UVqHARBCWCZ8oB7700NmZtjehrXh7BJQxslPoA4VzHAPaSkdHo3CcVXUkcxq3
V4VRtTEPaWZ3eb/EP+Tkal2oae38cUgWOw1p27iPNvK79Rja/Ww472YtrszAyOLB2oPSg43Zmy3R
tdYOmvpsCHSJo7K0k+amh/AZK0FvS2cJDQRa4BCkFjjyut3YFr3pEBdOIvViFL8mi3LSYBjKk2O2
lXND8C0/VhLg0Iu7FGXuL4JI707rc83+NOdLcUUFDLZg1qQCflpXzpO8mYvEiB8cPcv6u9xqnSZA
u9q7sWzyj12ieMtd66nztzFfafkhJpSPMNY6812bFlJ9XB0Pk7GxR3OOo7Q0v2ugKYoAZQxvvjZc
YY4HkE3idqa7YPulWoPgbkgIyYwgV8nHDMRyJOOxwyB5hQPrx4Y2gqvv8/p5wroZPqc5rBPBDq3I
x4HA515pYiCHY9wW426gQZWw6KrFQj03a57aptZg2y3MWGet3XvRFc30SUuHuNwlnC8PxFW5A5tX
Ub/ards9GEouTd8QQtVQkWkk+hl0uRYfn4rV8V0pnUcHSVkTOrPpDLdai4jYOyR+5Oe1V9gfRuL2
d73N2t6nXAhQYfrCDVQbGnKAr0e3BLaB3WZYW2ykZ/wui2WfGID1b5pVy3CcS+aseU4VIbWDiRbO
+3SAlbLn27rePRWEZQjs1B4f2rhJ5gDGwzTdtYsD0F7olSNDI+vXAiUsBJT9MltE5ZudmpZEfcSx
+7LQ7WTf1tTouOO0odwZOtY2VDm0Zm9VeJoGWTKCbR8L3fo+mLPU/HrQS6xcKA379AVZvAs+ob6z
lM3TDIL2m6YM2U/H6Y3HskJIH72jOv+RiX76oRaOnYftmAgHFiycvpDk23xPCz6HBKOtKhxg1t8z
N7KoQm9oli+e1sXvR3sWN81cL7+Ig2dgaOUyfBwp5nNO1LOUPmbI3fOkr2V5rRBL9HuCwvqjY4j2
Sxtr2Xs6xynWekXZ7hAO17Deykb3q1XQF8bwvs6KsEaf8JftAji4jtV0bCJtqJs0JBxRHxpXKboI
G6zsfh3cyQ6wmk5iX46enQZEpOlHLDRah0onqzrIVadqIwm5JQ8B0tnLrWxs6zkFWhzj9TQ4qo8d
x/xrcgFYoNCJG6ZLmnLXq1QYyX0sjAxK20puzbJuCx/SborjyiJ7qhSC88wqnJXOMvk+nwzyw7tq
FjWAKZmQTSt1nn1f23g1d1QqcS00pSm+jkmjtc8z2P9PwJQmBaZ1g+ZgbaWctHg4Kk40LG0auUka
N5wbhvd1Gpf2u4lfHlk0Z4f6ZRnnztrHfaxhvZQuqrmTXVvf607VfzEQDOaWn3R5Nyi9/pkmhVwD
Cxzo7BvjVuZodH7foW2WzA47MQOf9WW5tu61gyqLAfVdjL1f9GWGABUyudiT2E39blqT2aKTXpVD
EAs1jqhPOZ9tKshFQN8u/uDWSOQH7tKJ/pG6lM79UmYt+iBe7jXhoijr99oZVctvBuzcwh72LwVp
x16M61nqbh6iCrRou1kpZ/Wgg2y7Epp0rFBp8jG9LXVnferHpjMP4LdZ48Cn508UXwwZDFJ3hiB1
PYoKUIGo4hdIeWyQZgt3XAKG9h7n1nW5QqaU67dI4vWjTFLe0oM1BNslm7TAtCdUp+fFqJQUyZF4
tX/UEj2Q57fj3nOZw6astqGJIJ6dCsWMZt9UU+mB1idY2Gmj1G+n2kF9siwuyWyfycYwjgDFB8ET
BNOp5uc8Qm7X4auxnhqt261YEOzidonrKxkr4oB0q4tNnpxqDrxWSy8ZJb1OKaCUApzaWlMgv82T
vkpVCOqDTQNbQCbm3lGz+EYvIV6Y3qiGlNOXC8nnVhE+zidQGaSuQMEarBQI1uMUptSgvaMUY0Tr
FvTQERahPibepTLt9tivhgFXDtODEjzQkuNhNKfmGOlyMwIcO+T+ZAnx4NU5uqWymOqfVFDrh0XU
1qFIFU3zPTtv7Y3TqqPlaORf3l5Nrz8xPB80NVT+o0atbqvtDzCGu+IB7RC1RNgLNbdezI2i6Ppw
TajuvCMqzxF29AbfNavi8PbI577uJl/NBKDFQ2X4eGRZdkJ3hDAi0evuu3mYNU6Fpdqbg1vfT1qs
+G+Pd/ZNNxg7XkJcZM7Jm5opcotT2xnRlr/6jScbqKhGti/j5mvsVfZnDrWK9KIf928P/HrDomoD
8BNwJBsJXtLxiyr5CEkSjlVkl8mKPJY1hLNeuMSh6nJhqK3vfrq0oCsABgK2b9DZPB6KYKTIcwtx
alAPa1hWIrmTVNIeks36pDDofI62Y19o0Z3ZNsBI6ZZBXKNqcrpNR3sRzbDmaiTNrou8If5uLeol
v4YzqwXYCJuS9jwA5lNkSzumTYaZgBrNmrS7wB2m6huUUXmHmr3X7YSbWRformc+G7rqJsUZSggg
iU7mMrMHgaWdsUZLQflOtdLserbqDLV3t7oAXNmW+slng8sDWMmD/MWZfgKnwPtQHxtr0CLMUNbd
2tv6t0127ACbzbzuUTUIQPb3EPgH7mX0XC+cSGfmdtOtYk/QKyPQOykQZWlROiUVlmhEIW7XjyPX
n53HdEbWPBgm8z/YEFhMAgX9TfIAqnO8SquChlgl1TUa9V4N2rVoDvR4x8iyxvICCuwMhwfiDqUv
Groa4EljW7x/nG+9ZU+1NdhqhDcXO1tVHPGyCfR3vjal/XevxDfHT3Kjhk2Ze0oeUMeaJczVXrsf
ZFfAdnTUEQvl2avfvX0unJl2xJmQgiBRQ/XqdEmbnRT2QPkfrdTMeurxUv6mjXNehJPbmt9bjVDn
wk49czxsYgI0CTn0Xdhxx5PRlfD7bKeAlwHoIhpVMYfLamCGaLXD9WY8GAzQaN9+yzN9WJ1uDTsI
JR60306vO5icujnCCYyIs50N9t9TQyp7d32G8QqioJt6Kw4FN+++zWbkmTRZVWFRC+eSY8eZHb0h
oxCMhQvjUAo9fn1FgrnXqo6Ld1mLfUzkHemqsHZaJy4hKM4MRdeZ44ORWOanNnK1I2VWbXmk2bX3
cebK+0KTCEfUir57e37PnL4uMC+wjrySAwbl+KU0IUUjEMyIdBKYLlRii8Tdairtwhn1+o3IKQnH
9C0Y4wI9Gafx6lmz1tWIrLiRO22qKedNFHg8hB8vLJkzQ7lUdNGV5JwHE3FyHG6iv1lcEhlotRVT
2JyG8lB0g73sigEBigub4vUEorFrsgC3+wtJ022b/nFCoJSP1Z/i6tE6Qooga7PvVmlaF6bv9dYD
lAhUDg1JKG7olxyPkpuq1ZVdoqKXpWZ3vUW7LNMr+9ZaoKmPqtoGi1FqL//u2viNhPzNOgFAY2+v
/seroRUaO2amqhEQvupGmF0RNd7gXAiszr0aWDl4PjD3XISWjkdxYUTpJs6bEe607oMOaoXyphSP
RZGYH7rOU2N/SVlQ/8GwLhpO6EhxYwIoPh5WcoVkazaokWa06jslyxHvKa1sP1J+NAOtqBExbrx8
7C6M+3q9/HNQjhJUyOhTHY+rz2mZVVjXRNacN7fA/utwGXX1wh7Ynv4kJCAYgDQIYYKQ7DRopEFT
K1ZrqpE9cxHAp+lztECXPNf3KA/rnZ+5OrWwubCbBB5sXVz6qr+5UqdPgGcVgfLG+SU7OH5PiBrm
kNiLRlhHkukLtJThhxQ1fWeKhWXrW+oyqT6gdP2J281Dj6IzzO+o1nmfPbs1vqvFPH2O8UxfUalR
qvuhI8sO5nQTOJ8oOH51074y76c8heBuV1OLYIQ2iCevp/zuqwNeDJGB+sKDQXb0UqSu9UVJ0CPb
oZqxosAsnOFrb+XrjSEKqaCsB/cjbBcQBBe++JmLmsATMDMUGhqgp6x8K3cbUXAIRwa2C9TNZ6TT
lYSyLU3fAMbZcPX2tj09/whvAWhBdWYFoFd0GrPk4EM1Ac8gGme7e/JgaR7KhT9qjTNfeLVXmoqb
VjssTY5aiEEg0E5OPxS6KheQzMztnFOwE7Em7kvFmfX7tUDvJvD6Wd6gwICVgpJk6RfVsJXGt0bP
fCB0cW/nlZ6VD6sM7T9JBVsP8qnpm8+5GS/OfQdMOOjBK7/gP+VlP3qr9G7VSQpMVN0utW2ADJOF
3OJoaUWIyoaVPoh0tih69+3QBPOCw1iQlHacwDp31C/r4q3YHKJxKvdzqaLjqrddP4eKsEsRKBvX
ycdtDcq1uvZdcjXM6vxsKXoKkrayeUFZuW4SpvnU1o/TNIm9NctxuTfjipa6QMrduzInLzMeOz3J
OaOTsUCQhYi1jYCcZMmhoVNvX9FnW/AudIEhfXz745+epnwQFGvBPHKdc6ufCtGg/1Iq7JEhytzW
jcZ6FpSxMJLsbgXOPd0eFIz+2WvSObnEFH4VqTH0bwYIRSVwc6g6H+94DF50U1HsMTLcPikwVGmx
kkqnJvmqNoUzBin+Jsq1LZGijjSpaJ9c9DAXX8HRS71gXnZmFrYlSVJE8xrK/8mjOEMOUh40WIR0
fB/kAIf8phD6T8+kIWG3VRuYjkgu3NGvcNlMACZEEPXA0XmIYWwb84/7ElYjEJS2GaIJ7BxjG4lx
j0QnKvOS0nwVxPZUvKRL3Kh31ZzAMeySTtqhkreCjpuW5Jc0DE9PAtIWwjo0dzceLaySkwdK6yzP
kNZcIrNuvIdkUPLIVScjXDtRXDgJTq81hmKyN7YC2cEWtR6/e8k5QSI8rdT6hvzKlBW0YLrnh7dX
97lRtiCIJjXnG+nA8ShV4a2xoo9qtJZDFaZr0R+0vrxEQTmzkkFVIICPfdBW3TqlGFkIUk1uwYmd
QYvcFMlVdPdcsXO6QQv1YrOMh3vTZN2Np3T2vVbXl4TRXy9gnoDxqSSiWwfG//hFm0nQdTMXNRqm
Mr6iYZ5ddTBz95kTO1Fh9EvQ2Ml6IWh4le1uHxGS8YZeJstzTqH1xogYXzkhXoiEBt01PXawr1Ug
O6f7oZ7VaGyLzgRCB+5I0xfAk6OpMge5bWESwMH+ZbQM+Wt0EE+58Gi/2S5/hhO/H40EYlNlpK5/
qlFWJh4CHqlco1Ir9Zsmn+wN2uh235wVRx06UmM1I2QHjDAUG4SOhp631pE69mYaAMJO6gBMB+pV
iGvXmS8cUelXvSTuCBSJbahvo0fWB4Yk1A3idLKfDUPYs9+3uqGFg96JR5t8ew5UOjBf8CAWLRrg
3QicD4TZy8Tef5irNO/9eAts/F52Ve2riTr9wv0ioywqnTzzLQlszS9B3j+aiN9/UQfZ5ru3N8lp
7LdNFcVYEiC+Ekgo/XjtmHYbZ54Ua9RbWnyvWrVzW+UJ5hvmWng/alrqv7A6Hvq90/T2h7fHPnMG
biqf1PwpSCAvclqL8qgfCLbPGpGZZc3OWXTrV5GgXOGbRUX8Qac0fujyIS8DUQEgDbcQ4rmUM5YP
mikpnL/9QKe1MSZDh7RE2XYLhxDYOZ4MnJ9QtuukGjmWNSmA/ZZ8RLkL0zbNQOTal2kBUlGjXVuF
i2lkxJaqYlxIpM6cw5xVsFUAV5NNndqFz6ZSJ/HST1Hb9DmQLXXZqUoRvycMbC+ckGcODsqcaNBR
56dY/Ttg++MOMkUcE/evc7SCFXzoZAHwueraYEpa9brm4A+rIi//Ocn/9X3+P8nP5vGf+1D847/5
8/emXXpsE+XJH//x0P6s38v+509599L+9/ZP/99fPf6H/7jLvtP9an7J07919I/4/f8aP3yRL0d/
2NUyk8u74We/PP0UQyl/D8CTbn/z//eHf/n5+7d8WNqff//r92ao5fbbkqyp//qvH0U//v7XrWz7
X3/++n/97P6l4p8FDU6x3zJWwz9/2f/8i58vQv79r4pt/418lkIOFyOEJUiNf/3L9PP3j1ztbwAE
qbtAy93O+Q1sXze9TP/+V836GwwdElr4d5s/6EZYowK+/Ugx/wapbOOM0yr3uNwJbP7n4Y6+0v9+
tb/UQ/XY0N4RvAxr/3/P1N8iWqigQ/jcgPWUL05SNBhmraOkTbXPSg8B+z0kB9CSl+hNx+nP71Fc
asyIr9IVQ+P1JDLIXHhn7iCqPRt0X7vF7TQ7By2d78tRe/pj9v/1gn++0O/k+eiNkK1glzFDcHYJ
erbd8cfqpx+WSTCnxd5s8rR7XgQZxV7WzdQ8u4VSdfdwihtrbylr3P0CTT/b723K9G1UiFLMn9py
osjo44u0iJsWU93xqpkHxwnMRZrjp8qrDWNnjn08/Fsy+MwRB/XG/EJ8gIPKVk+KESul9U7hCNy3
HvCBBwUX3KK4dDRvjcGTyWEV2joMPcQ+EaM9npyp3pgGa5ztFyX7odvLFfKGAMIKf5nnfb/WaNON
fj9pobpe+i6v1gB0EtICmqp0xyijn6w0S4g6b3Qv2xv+185vbw1fDaZgDJvA262H5IN36IP6QmHu
9z336n2hn1Ewo+rIRjx+XwrFNkD+Mt83u3XfhtMOs8VrN2xvrGs9rD++vfR+K6OcjgZvmnSb6Am2
7skr2m2e0himIYgP1fc5zJ6SqzV8Kv0pzCLbF+EUzrvU/9X7rf/+3dtjn8iY/F4+m60NK4fGCH39
ky9reJjBScHYThICERSfnCuMva7bT11URdY7sZ+v092lNz6p8JyOChP/eH7NXBvUIdez/RQ0vhZq
Vxl6Rv7qx6HzlOyyj12YdNR3Q/QyA3kX75TQM3wgRH6yF1du4Dwi4n2TvxNXyd7dvT0jv/WwX30N
dHwwleDooYdz/GxO3cw5yOFsX/nJlbH3QmUPnjaYrtxdca98Vj5nNxJyDTAn33yMH8y9fqNEIJBu
mw/NY39tXi3+pXPw1WlrI4m/bXA4gRxPp/QqvhogJRQq9u46qs0tHZb+SSaZkDdoyGsX4mVulpO9
TtqLUCJa1+z1VzFgo5QxeNIi32fNMJfhUurUJ7blOV+Y6ddvtVWZ0AsA9EAX91TgbRLwhaapY6DE
/G5XgxuM7JFgWFfnwn5+dYZQPKNUi/QavEDMa06WG9RHpXbbRdklnXKg4b7TvWvAWoFRX7pGflfk
jlbPNhRSRLQRuBVxqz1ePatMtaQUA0O9mNdzVIbKDqTanqTZDpKbbOcEInQOyx4myL32sn5Md8tN
fuhulP3by/g4kmeHOXQW6O5B1PXozZzuMMVop7Wa8eOZ93VYHWwfWFT47zUwuHo2pQe2COkunD94
hscvq9kZEOdtqyCwg0p4gK/NhcV4+uUYYXOmItzRyQjUU20QcN16PaQLF0/QBO5jedVcqHiernYm
yAImS3TPUuernez2BFhB5yxKsUvm0vFTa/V8U07thaV+OgrxO6xmag9kExSPrZNT1isnlDmWptrV
udD8qe2noHP7Sw3Pc6Og1MIHIb7T6asff462W8e5l3W1m2MEOcNesCMCXarqpf10unO316HqTMNF
39aAc7LIR1XqtW311a610S2L4bqHVUoLa7DpA769js+9k0dzjJa9Cnv41OVnLEvZ9Aozl+pW9xFb
gfa+rAGz/LujbCgIkjy6BTRp3ZNAs8MqQ/MGWe7Wpos/b1Tpe9NRLu3J08VMMwXdTOaMSIr/n1Zm
coH3urZa+c4Cs/hBnfrxrnUqdEVLXd9hazVd0Mp4PXeMt4VPm445dOjt53+EtI7UKz2u7HzXGn0W
1ksOLJRo0n977s6+FRgOnTOHpsEpdm3IO1JXw8zJrtSNmargw2SheWOCGbtqhWFcWBHHaSoq8NRm
QQVSJSbP2cAVx2+1ILViOQXw/UpCIJlN816dbDpDEpCrbisPSJ9csrHlXU4jYL4X1yyykthAUSI/
PYicYsxE6QHwBatf3uM/CaHzwRb4PbhZ2FUtguIGXfIqEEjfONQqklWEs4XcOuWbfPpQrih2gYvq
VXVfWCqQb2QpxUiLwkhAHzuT/Qt+iPFAvkU7sy6lekhGoX0z0sZJd+qSqI+5bbRNmDpJ5YYLJfK9
qzqr9HM8jxLA2DreoGVjNkkgBx1d8Sw1Bumny2h9sPsUUkLeu9oVrok4dEI8hKbjSchCOxuDqsov
5CBi2AuZut44FcdLWKfIn4R6qXbzJ75xbAdVYXjze4PqIS3VFKy7DHJjo0C7eH7gNYB7zMCDFOM7
AX5QD1dovI9lQenroOFuDCQ+mz64xcKDtlTBKz+dTR5xHvvypRsSqHbCLTkaC+hoT5g8W3ddrEqx
K2HkOcHYOho8h6EU2oHJpHOX2WX8gKApFEm+Xt2GyBppbSiVcRnoEbbjDyNpDcf31Mm5t9thRKx+
MnOcw+vMfje2+YpUcr6q1d5KtbGkfTM29zUP1QZb8v2MbGEPfyBNDGyuGrXL/KyX7bTP5h7yb4oT
lRNoEl3pYHWyqQ5HZF1vm3W1HmmgTPAxF7l2/uoZBmxTU0fQHt3Our1eSlig6MQnCVxxTjQjsFu7
hjviTe3XDouwTL/SFkftIR2Wzi+dln0bOODcGn9wBqkGYy6gmf9f9s5jO25kW9Pv0nPUgjdTmEwy
aSWSkqgJloqS4AM2YOLp+4NO3b5iSldc1aMe9LQMIwFE7NjmN/Q1QQTDWtS2qCoHDRpToaX3lZrS
KcnxhiiKSyxzg6w8DsAPv5Tm1iB7jxA/aQh8iz7aTAtShaG29QZmt0+l0dP9C6UPFTqWpdN6yWiD
TYpxKVqf80oJDeV3vR7iMrCaB88vWyBMlmypT7oK9pap4xoSdwLCTlQWYktDs2mGp6ybiw5utbTU
9Yx57hjCLeuKC4wSUz9xlnmtk1ywA8O+r7qDY7TmcWvE4sNkR70CxzS4v9ESCKoCbVLWR4+++QeG
QfVX02+cL16re10Mp6Kxoslp0f/3uAAvFqswHjjTyrkYXKs0kpL/+kuDRewQadTNL7JAgCaERTB/
Z28pxMdFChtBtQEGxk01LfgimaMOfYfBoHc5CduvIVVYiKGVKxagIRC1cos3bzR4X4vePwdOu7K9
4apoDaju0X+CT83x6ienyaK+q3RxYSJChgSh5IqFqoRGVJyDoLnq6nQD9+3O2BRs+DqoG2sW3V3p
8EtDJpf1esywWcwvmf+4PqB7S38Zy6bIEr2vtQed/nOOd3Kha/DCPIe2tCpTjN1U7ltR7wLBiqag
rOtjYZVVF6Uttnkh5HSjSMrS158ZQJkm72X1nsylmJ87p+yyONNsPdGQKp2jJrPqo9Bqeet7aBNx
WBvn2mmcUkYo1E5P0jLn9z6jM4P36ALd7ZFnGo+9XU5Xo9bVKuTq1b+Zq0TucWGIflt2tDRiCyag
hEMFlfghX6WWubGRMo+97HPTL6JyK8rvFdWKjtevvaQx+43UqTeDeYvh8DRD4khnM+N2zRoYawW8
1nAbWruMA132XZw2aKdM5vrgCEN7Z8JfbOK5wFkgmVvN+ZZpAhPBDoPd4cIPJteCHz4WE9AYwxZJ
PZn1GrsCLHoIUQyKHWmWcWuORZdHgQjEHK5ixG6rsnqxyyes3RhS7AgnlvXATsdjLx0QcBl6lfht
12THLTMyM55KXOSiEdMaEQ44/GqJnXelvPTyFKHFrKuMeEICcYusPCg+oyWBuWBga6q5zbyqeag5
URUj0n6DLLUMconAm8BgWVskCSJ/7gyikhrXLCpR3/iSSWk7ydrYtXUFva41L+weu/Qo73L/28IY
i6NWjoOMMYZ0S5gQg5wj6GAIwsyFqz4GYxcYTLmDPo8wo+iua6YbqA03fs3Kfl0jbgY/e7lZGFlU
Sb8aHeJRmW/AGm0wf4wRY+tA41RBMfLopv0pg/7jRNYii+99qeVuwklPgSZPeAgydJyZlZf+QGhf
lIRMiXMqmocbyMFv3davKuw11WohICboQXmpoc2T2pxIEFeFG5aUJV/lbtcbUYLOA9R4eE6xm2e+
CZnVJ7SKQmZce5DyFYfZk8SnTdfysB3rjhmVHkDThz7fPrteOVlhbhnrjIJDxiRGk47ZhTO0jisC
yszG6BpYeqHmV0YPY7cYgvkZ9svaJsyPNy4Cp5xk3KW9W+2eosWnFvHXFuvErP2aSpUJrrWmM075
6vrIB4CH8C6Y7pklXJjaftfKWT6qYNf2U9TtX8tAyKvAnyr4vCU7irTH0kxugma5m/2uyaPOXKyv
qqtUdwTvovdRmW7BHBvFkObh2sjisZ/1vgy1gYFp7FvjAkFoyewvDSOfb5sXpCtL55JqtcsQCgnm
gQTCy1dMXvv9Hy+YQ4CCVj6QCH1PS0ZkNozQwrOJ6IVGAVurGQ0jqVuO7sUqFN84stxZe548Q6Vh
NxqVdciRKfistZ7sQxMochex48pPkz0QeXW3J+ewgR99nlf0L6O+R2QP4jFt+dlFlyJUiz6B2qxt
LL96xBR+cJX07+5sjn3oLfZgRiAXPBiiupqeB9QSZKxpY8NAyTblh9rEGS1qfCitsVMaw0PJRWsk
rl7OD+kqAz1JbfTCIlcR5zx6KF/sIt0PhzcWNocBFtzXUl/hXI+YtEPrCbAH6W6HAkO8I7dvOx5k
YRZfBlRaVWRxpC7lUEonIrA6H+vKLvCRnqb8pp8aCH7eEKj3m5cJOHWLsTN48uWlcBZziJxqGkSE
tnD6vq3XlP2dLt5j4TpbrGfoNx0KbMKmgw1rxbxQKc5QoCcKOtoww3P5ee55Ie+E1L3vihIlT0bL
bcy4XkAcH8d5hurRpos1HhWxwkraxbKvg74nHwQl7TQ7MbRQiU436CmA6auOFlIunyo5rWuot2Oe
H5gG0jyUbs340soUUvIQqtf7erZ9EVUoLb1k26imuNPWro4d2N3fe2As7MUBeGcCfQl/Qb0s52tp
OCWepFvjnJyldghxvRVMVzULX7HZZ4zd3bJnfKy6wDosWTUFiVNb5ffU7wb3kEuRJm0xdduhtkmG
kFwiidmAUHxg7imN+2IrNbS10g3t8+9TX2jbE716aysjEiPGXHqpvajGmFoHr45pXmJF2r8csR+w
ZzZfUczubdvk1XIzC93vbi38GKp3WOO408WYT+ZyrHBBwmGxT5dPecG0AYYArkIhZSx22j1iR1Nc
Vhy7qKx7Bsb5Uq6YARSVV7zztYGEEUK2rodBbWxBWCIB0MSmleUvXjb73xCl4TrK1jZHRrpvKvvD
5AlYxo1n6882vzS7FIZQ+o3Vj8o4MZko7DFC+qPWdtVYCsK4ypj4XI2B6togariprxU4VLLxumxm
HLXmQrPduDScyhgIp5g+JpVbbH/P5hpYiZqk+jwNmf0BNQurgzc9MRWFEtlrN2VJkL0IpiVFtkxJ
x4CCa3DFrzHujCaORgWMzqOOJvT0cXJwa4vMwk7HgsAyGJ8qX/pl6CIwmx3NTjXZHYpM1nKh2YpA
TXrvNckgHVcBnCrm5QR9jzBubL67nOyxH8TR69KMuGOnQU1ATYPHycf88JPIxPZJA/WLwwx8NXVa
MR94CbaSpnNT6sty4aaznUUjyjYzvhlY2TrHUmV6cdm7ugGAoVFGm4yI0Rnv6FBiAAUVsQ+S2dQI
IPo0IArs+XNWx56oDft92ehdG85jipRIGKCF8M3MKrEeh4EU5yTwtKtPCOdAHxWCe/nOxrgS2+lq
tN4humLnt567lfrHWQ2jjdakhpVX2FUVKok+yaH7XCAMSY61UPyHKXnodDPqkug7SWscvgQwU82E
XlSwkylE7x5qU9jZPdhGsApc5nJJ6lKHBgSHfq0SfRHYDpfK1MgkmwopKKG5I0fHGts6wuJ0GHmb
yIRQ5nUijYZy2+aEOOIXzxK6cxOJqd3Qll21pUHePi3kXdAYGvVMo7V27FrCexD6oN7PgfTvVzla
7RFE3PDiNJ6SJwb8Vf2uLa3lo74h153gjD0FFzCMJ+NG6u2sJ723wj3WQEAsz+ay2dlFNZvtkohG
4vuS2alhvJ+qQnxuWrMwIFliEmgUqquhFlAZ3Y46Xyr2+Jr6yasAPx+WYciMu9kbKrggzYBOK6d5
BMpaBBowkRiHJeh+sxbUDYXA2syxnyMktxuz2V+RntL6U9+lCO6EkMa7BY61VmgxqiodOaA+c8Fm
G724W9capjq0tHEfcLR5loFf93Pnrq0BbV2NZa5W2NSm4eOsWCDdFKaMH0hu9NRAdqNQjUxPlln7
9ofW1rkU6y6d/7ZTl/QDgNGHVMMMKy56d36ynKGXD2hmVXAcAIl8Q8VD1jg39eOLqfnIeeViUyfU
hbTqCJxUPbTd3PWRXebZt0m3lyFGbay2vjZjO6cfhqVsPm19jlm0UkV3ExTKRNYcNF4JQ3WhRrFp
HHz1MQwrLxtdFN/NUeHTJvLOaT+ZrW7J2PEzT1y1zaA9a2RRwSVCirBdUMpvZqqQQrpXQq4ZB9qQ
1ZMtpsCPqsVchnsaj5ChHYTjTkbl1dUlbO4SHzKUxD72QBE+zl06zQeK0x4chqP3aYwhE/omM4hL
jbLZXpfQnRdSTtftQGPuAaq5m2aX29VE0hxoFmwjSrfVXK/rhugR5rigWYh2dAHPNlYzCFTRGk95
Q0CINP74Q6Vn3PJ55YzTjW2srnhYx0kU93owCPOE8Ng0Xs8aZcgQWm4fZNedZrd/76qv9FGmbnaT
RlAsxFnTqTYEkqzEoTXd/F1DpTBhG4DS18EuVOlETCuaMoJIjJdl3y9+T7MHKl84QiI2b0CYb8ZV
kVGmvpCZVZyWHnAp1N9unq43pLLuZZ37c4RruUsNB6HcrkK5DeJlHDL33nVNvDvLaUX1wRtM4zsd
F4DPvT9OA7IhwKLDEu1YPVYycIglXLATMcAS9Z7lU1lzE5tbpM2I5sW5lfbaBd03BCNql0wlzLZl
xhPFS3cBPWrO+w1Sk7pmgKUD0pk1xMmevTzrHrccVYQLlGooqzCMR3di2xx9PHnZlC7hpnXZEtbm
hrYZeToOyX6H4BYW5mnXx16ZITi2j+A/j5PPKHrQyCjCtZLWhyUv1bNLV/XTgtxWhihzadD71DcO
mIYfwnJRZnlWREhdqPp+W4XNCYBljieJslvaDbjwAjoqsyDipW91nKLToXCtWcAPZtRPVrhOvf+C
7g/nN+ub7MYsJMJ7YyqMLZG9Sf9zmyvnPh0073Oq8vQ9tLY0vbJzrULyiqnXUWEIzQhRVpy8yqp8
HyxzN4rjQNV+AmW3TifQ5fl9AYauAvcs1CnPgk6Lc1fwgSgvKJQ73rUdNvVII29FSP0RUYyW7KsX
OoHIXObP6A/YD+Qu6gFLKcUPN1Z/jMwAN3NKvmX+0tnd+reFNB7ygXQnZ6jnxXiJgKZd4xnJIUqM
tO2fwHvozxbtZNJH02Ge1UHk5z/2UD4Li22eXEAgvKBrf6jHJQTgBqDN9Dfj3vJE7wNV7bkUR3T8
Hpa+9d8NWd7crYKxSzigs/Up2Cyg2SMqCogpjjk6PzockvvOKgXukpaXvR96zytjfLS3r6J26f2K
JXNvKqmT53sQhOzIE657W9S4Gx/hYuTaYSylhjpcowYnCtxhuF+cmasc0egyHNWqfS+yhirKz61M
S3BAwrwVEledh0YFwjssfYZPl+nAXCrBsxt5ISOnNUC+ktGTGTujWyMqqGA5cXyAEvLHiSyjsL0i
os1kXztyZK5eoQcE5HDYuiH03QKNtkEEORVEn5X+0SRpIO9xgxygSb58RtfJyKNetNmFraA4RbCU
7Yc2db3Pcna9Nkbkgo9L2tN/9zJ0I8NSKDHF9PppN5jTlH0rZ3t8CYYene9G5sV312o3+tPG0jyh
1LY+97ne3AXIsnQHbXGmu9UUc77fT+M3ODTa8ywXJOiqttxq2tSu864FKPzkdBNy7kgFQuYdTIlx
1RRokvDgLg5sjHrJtys33TAsoteqx4VR66eiSnsE5+uUVM1MU/+lh9RJH7Uo1JXb934VBkUXnGpr
dDRwl3vCNAm12QkXNnmHsiSUDq+lZ+sjF/V5F7Haq1ZhrGQmA/4+diUrI6qzoX0Zt0psEamXQaQA
9b+F2CxtqHAxlTL4lhtqSt46CxiuUBoCG9OYyPUJ1xHCKXWaqE2Id1uhNwOnuyVTHqixi3jOFlJo
SCEyjxaUTfJT0M7NA7INxXdZulz46KB4j2VmL49Sms0WDlnpJJLU0ohXhQYaZXETaLSQ6/lrjvRs
rPUeAkN84S8A2+kCkuOVD0aTmhBte/vk4iNywAYil2Exa9YSZljcWFiPustHj2Qupbgtyzv4BMEz
7nvN9y5dxgvT1CyZ0FOeoCbongafFINcMz9krivdyAq65a6lFntUOWRXOmzp9eRswgnxQJ0/w6NS
4wGRseaEWIb31dGL2kv0wrbaK7vsCDKqLdXj4E/6FZAR40Zb9G6KNK1WXzU0y6uQ5uz4KVOrfG7l
Amp+1crtS1CtG2jgwWMOUthOeU0hXwM2obeMLKIF1zgqAzV+gU1mc2g9a/2+G2Hz10q5PsGQtewQ
NDXKnrrSg7/taebgce4GILSESBWrbmw/21pRq8hY0h1aTc6CoEy/eA+WpHzlVuvkDcIYSrBHSSZC
ffbcmlQa0y7aTW1/WSN8QiY9D81XX++9DzoOJYA4IOU/FvoonsyJTgYQ07Vhdr+tHpjhAg2zaEWz
II+FPekMQqoivZ22YXRCREp3LcVaBJ+DPBcefaGUToaljP695eXd3xn5E8JeQ7k3KLRSfFPQYJ68
LRg+OcsqOJl2/o0OJSEuZTIODCbARanUlXhpGLmLEJJluoa2QICuNOayT4JeFE9lPiIdprem997O
SirgQqVTy+azOI2Z7tfGwfG0nVHsLp4XCn+xugQdMIfktyBHiGRn21+3zERzxeuC5qui0cFZXTxl
RlVXZtzmfi4QfRxyi6OUVuMLtJ7V5PfN7Q1ClIYOE6viilKVylB6NA10lfq0AEiloSc2JKUdCDKc
irtcc0uTM+ea8/3SG2RF1WQYnP6hCd7BQGqelN71dsghSv9eJWPt0CcRlgy0PLRdscTW73Afdp5t
fGtpvYyGBCpVGosDCjcwRnNFRx5cXrtClYl8arR+n47lWQidkzNr2XTxEsOQqUoWE6nFeMXrGB80
Ogg8c1pAvah5iWgCCYl0cgAHxEJTLJ1dpGK3XTNn7vIiKRo9lRcTmnAjolWUIzdEf/ctM/RfJrmA
BiAa0uN2Apdh+NnAXeLXh8NnVyeaqrcEs1bzYnWLD38e5P6yCGN2sI8wceDaAn06AylolTvUcmsM
9G5UdrD6Pr+qUB/6l4ALwA9gUoCOgurbyUZnWBy8oBfwM1WdmL3W3ZSekb7Pmrp9A8t8jlBgSAxA
FjyHzw5E2eAM1lEWZp1LpjZx26Lh1WoN3ctpdGJLF2+JX/+6FMgBsKMINjDTp+Z+PY/WRrW57ioR
+zEDEcG6ZqiLvh9jzfqtUfv5FwKegkQpHwcc5M6yOMOosm/dbULpG651TtclH3w3HnqD/PjPO+HX
R4KNBEIYwAJ1PJyJ14+EqlmbBWlhx9ViWRd4WU3MOSWh1KyKN5b6dZqPbEeAYQunF6zPD17JTxiF
bhsZfYIBiuktW+851h6Xt2Y2BzFl/TtraY2Ggc+qvwFa+PVNIuNEEx+NfYxzkSd9/YRl7Rt4ytOd
EG7bHajREWVzuvzw5/f4u1XwfwC9p+8n6/x7FSWhxoPNGOf+MJ8qj+ymHIz2X8I8fkDNduQKWIjd
P+QMhaWNfkbDA+WzRSk/rGQnD2JYhjdO1G+eBRMwtgVyHDu56GybO0vvLPSd+FAMYQ4IWw2PXruu
3/78xva/8jN8jmcBfciOA3PL4T0H4hQTCTq8Fit2B7XSeU8NFMM3EdIBdeJGL/r7P6/36/YjBmGl
9oOJ6qFe/3ofqHaEooVcNZ0717wrHM86SqcfH1PhafeqYsiQY+XovrH7fj1fvEaDeOEBauZ9nn2x
QKogm+vcAsICRTnI6MulNkKJYu7+oVb+K37F/8iaeMW0+CML4/9BfgVwwJ++9c7feEWweGyrb/UX
+TO/4sf/8Q/BAl2Kv/CwBm2NRYLp/IB8/UOwACb6l0PL26VlBBHJ3TGe/xAsNP8vOOkAcGEKgEi3
3f2S/C+GRfAXvD/P5XpzEVzadYj/BcHix6n96SSwM7iCwdjxo3cv23MqNl7feIK6nf5g0nTu7wTw
7ENJfQKDzbyizW/p79Gk3wRGcAyx3NuuScbyoE52EA4fgypS6M4FJymObXfK3DEhYcy+t3EzRs7j
cFjauDfAkaA5eZuNkazjzL5jcLgaV5N7P8sbZh4ZWrgWEyQb5MalqwzaBehxM/1k/PSUD886RW4X
9Uemb9PsP2ou0BuKPaM80X8qis+a8Yye2KrfBOpi7O9qE2gWVX3VUbuixf8hs2tkEqDVAZnOruvs
AVeIKu7vxv4EMeaNI/fjxv/lfUJg4IPvOc450H3Rzan180Z/GAvnE4ipIl4z27uylPfZA7bEHClu
e+2wfNTWybnxrA0/lIWp8E978P4/672imZyFUT4rssqg7EAh+zsb8SzgCDH6nTXa6qHKzQ+GNPz3
DoOGq9a6cory0+K3X9zOfgI4oUWmPxxNvTOZw9fbQ1uSVs/G059/zxlMmDwMYtme9KG2x+85J+G3
rW9mm+UvDwOjvoPsiuAwKvvTZG3HpnRPEBi1S4isRvJj2f8flf7Xnv79z6yv5EV++doOPwel/X/4
JyZ5zl97KgQE0wbvD63H/D+kr8D8i4x2z/9Jk3Z2Jv/qv0hff4GEhLZE3LHtnSv43xHJ+QvSlENy
BUsMTu6/iUc/gLY/nZ9dMAt7P5J3Cw4Cf+xs42prK/PKVFqCaNZBetUjs/5oaL4L/DLqFfNGcZT1
F2BZtXfte3NCeyac1vay1yTGI+YxN4dEX7fLn17fb87TWb7AryJd2P1t6A+AnjX3/f1T+li3AMhQ
Pw8S0FSYeSESEi0jI+ER8GOC2d2bUn5nBwauNt0GD+d03gRpuHmWOCKIWs7c7W4C+XSkZeUKp7md
XOWm4ZxXHeAhyx6GcBHIfUUuJJc8ZPanPSCDh0ytkY6zCNesr2/R9CyGkOkxLQpdOiNyjPqovTP6
fPrYV2s6JBh50x/DcNagWUC341O3MqBHWzpXH/Nycj5r0luzYxpsWxfPvr+UD4KxrpE0pqNwp4Fk
nh72JwFbU0tw52C5nPzoLvpQh10wFP4JcWy+Zl0K7EUdZU7v05GLM2q3GtrTaszOsVB+dtSYR+Ji
o8naZpiYy0PeZLobtp2FWUtbi+VY9E7vhKsU5cfMaSyLKyM30OYsRUnffF7kc49cC7LxI4TwDsuH
fTRs1jgmd9h8xkVlA6AVzhrQCQ1S6o0gQ+AAkGmjdJBNrQDdgIi3EyHuoV78tF/zEMnIPjhVWYdJ
StFQP4d4ULdI8GbLdjcy7e8SF0wPDRmrpOJXWt264ex7zZRkyF+nochRqI+kpjluqOu18yRVDz1+
bX1UrDHUwCKjXozpItO78tZAPEC9cRvsFfWrM0WKuyupki5QD/8itaOB0KjXZoMYWFjjJVriwa0L
KKALWw1UJzbJKwLAWgmsqa4l6BhcpKa3tDd+3dCohBk7dZBDTbl8Vo+PZtbRGXKNpB08RKTrve0U
KQyTypPyBKq0HWNdhyQDHHC4erRhD38+wj+y3Z/eAtJhNlL0fJ8dPA4d4+wXKJwRBqkqPVmKxXpE
cH28p5W1xJtshmugTwJTjEwc0F8OIjiI/rW2MN3z0kagEJojqTJPbxEczm5pZ5fjAjAPMQ4uBWjw
Pez8FFY8cpli00sjzo20vqH7xkjbcYc3Lt/froLeBRBUPMSp21+vkq2ZWZayQBfCWsXVVog6qVNl
/eeuJXf/PVX3TJICVD58g12wFx0Nl+rqnKsLmmxK25SH6drKvw9m33lPP83+ZtiAVpVv3yK//4nQ
bMedTS6I9GD+RpQ+22O//IKzB4U4qytQLka8rMZ3zwap3Y4Y4pSIvLRuD5oMintY9pt4Q4Px7Hz9
su7ZnYXRZWsjoGDEcy6Xk+pc7VT29uc+B20eTl3fHehqbl834RZ51Ojt9kZ1eXY7/VgfCQEd+zXy
LA766w+sCeakGcbcMZs6O6R2k0Z57kiS7rE+eSiz/v3GUdpvn1dHiU8NjxOdWRMpVm7H1wsWNLpS
U7l6bAZDhUhQ7sUjGeRTXrt6ZHqM6p26Ct7NnTbfKsNZv21u4z0wZ0d48s8/5de9vQsuUkohKURK
c96xNMEGScFpj4el9v62W224y403Hd7Py3e2NifUhO/O6wURuW+An84p6bJhAWMwYkZi5eNExXQp
qtV7dHJ4XChHg8/I8jp9Q5/112ezSaiowCBIgvc5LyUk2HkU4NnOTMS4Z7FEStRczG90xvbN+fpb
QnwHzol6KC6CEINfP1vbZs7G58TAyhvzw9qsVFpAVa4bo6yf//yxft2nu94bDaS9bsUD6SypUcw/
Leom5v35vNyIYGk/aKugKALAkLRdVr4hd/S7R/MAFcPo5gZEl+D1o2krcrYgfPW4Ldr+6MwaxKtq
KWOJDMobS/3oS/30GgnLBD386+ln74n1Ofcz99yh06vMTaZ+BFyUGcKFHAJI5W9rS/sZMRyz2nFu
PVCGBUexC1MfW4T1sr7brhuvw9WLTuR6v4BJkEnVTbp9sxaIk4TZonEn//lLnL0Zfi2ZNZp10MAp
8L1zYyGZTTZGJqWZMMVeYwvOIHORcj3oFn6Ff17qR6f99ZthrV3EYZ9nEaTONpihpJKi2sxEulL/
vKB/s4OonfFpEDIYonETgKVVlWMBhsKdlSE+79snwyuXLYKmzER3BIIMOL5QwZcGKoh/sKuUaUuz
WvYjvr66CN12NO1YebuaZmpstFn//BC/eV+kTfRhEIAO9lrg9U6qKuwEkUa2EoMq9tqsLf+kzGG7
8uZKvv/zUmexZv80RDNyewij2DadO0+LPh+rweV6tuH4HpVhq3eOSkcSy3IYE0Po6aODOs27P69q
ngWbH8vCgN0vbhrlJGKvn7CVvs5WbCywQ8X4vuz7VES0RIcPjVKg/iWGM5fTYMzg8j17vZyq1VgY
/ZrGDvqGjgAxgekmE6rB8EK0ud1T4ZaqPUrwZkc4nI2M5jEoxMlYzNq5Grg5mnh0mvalVnMNlYDe
Th1WRukv8Z8f7XdPxjALciKRFCF28/WToTuwjItOvWIO2XQTyC6Iwfm9Jem6x5KzXc6fpuMD35IC
+kd29NMVwXh8abrVB4k+ifranaX7tXVLF5WByc9PAFp6+HiLuhbSDh5lv1VvXBa/WR89PXq8rg3V
HZXS108JFNQcW4xYkzYT18NgXXWmfcq9/hYvoG+NtCWDWO8D1+XLn9/uWUzf9w1iL8j5AE5Bxy04
Oxk9er+FoGOfNJ01JxVY0ksdkZLInfsimaA/vfE1f31OJji7ZAL91J0qebZPwXi7Qaa1ZlIxrb0O
Wqt+sJtcXO7ylXjFwEZMArB5Rxu/qMgrbDd/I56d6Uc5PDFNAE6JTR3h+5DeX79p6G7YgXo9T5wv
6QPDFn+INgx0oCgEE4SuFjlT+hFIzdF3rCCEMSsvZBC68KyecEbCp/vPn+DXDU4Xh6HC3g/g5ZxL
zjElh5cxWHbCvwXS14vvGJy8xcH/8Vj/vcFJ92BG05PBvHnXcYdq+/qxPUebRrxD9USvylSFjMOd
F1QBjTX2mWLYh4Ywf18Iw6GKnDzfjMcKeOVx0UX+3QWO/4wOYluHnlxVF2oNA+gQOt14lQeqGA8W
ND6TZg5zuMhG3/LjWFWqucgqHyLMUAaLOKpx2r79+c2dGwrvD0Uzkq/oMh6hV3q2m4IsbTtR2EBw
6+YwZojcmqW7hIZs3Be1qhU/SqPWPhegMWAezb08Tm257lxGZCpGRdPULoTzzsZx5+nPP+31jcPr
tug1oZDFcAptPdc9q1YDjW+9VYMHvrHoY3xIIHea9HLe+ZnhfPiXa9nQlVzDZvRP980+bzZJYFgj
+sde7HFFx4OfNbGEUhqtHlC5f7sUVYOrMwkhFnN4zoJxkNt4rG3Sj2ksYfi2Ll5CC2c+ImjovVEV
nRX8vMK9QqGVCWkc2RvgV693bI2Vla461sKl61bxq4hH0M1kY3gvAb5WCYbQWO3MSh50GZinnDsu
DPoKK05ZdgcoVvYbheIvH3XP47nduWL38ulc0dmEXmMZo8fTa/Z2GCH10tlb3Et/2OZ//aJfL7XH
0Z/uI88edFPULFXk7ZBstDcib6yJk5PK3og/rzOW/T3TqYQrv084Ebv/IYz401KmXzZBKsEIKOwA
72cAiB9aEIPv1br57+YxM+KqFtYb992vR3dflQuXnQtD8hfJjmETSNnOeJ9tGRisCkIN9Fm7vATm
ZV5kderDdm+RO8+3NnExzbsmpLf3uVsMX2djgCYyB878HtlZ899/ZOobFzgI/WKG/2cxRYm5rEQ1
efHir8Gh6ycVrxAnDzBG9eTfniaGIqia6lgsoGN9XvgjXNvaS+Pi/6Za/cLKRvcGZEd1u2vsvhGP
Xl8yPz4yS+2N//2aIWq+3k/K6PqWk81SI3R0pwYaqsM9eGPXvu7g/LMKXaQ982Xoc76KqzlDZ1up
B0zDA81lQg96xlwOK2FcZVQ4m4G8w2lLXfl43L+xjc8u9v8sjkAQL5PJGeJGZ484opwAcEt6sXIt
eaKlLg8ZaqJ3bpPC+W/y4Jj5jvOB/kZ9aLy+vqQEKL5k3tK/pcD+Osn555cAU0Gja1cnPx+C6Ggx
gp8VHg3rrb4ZVVq9jG6/3jZgqi8sgauO15rdk7fo8rEbpXgD6fGbA73rUe4ls/fjxn/9rSuc7pC8
1/CNdLT1qtF06wMKCsyF5fRI9i8PTiXzT3/eyr995N2nyTS4gH65iV0s/TR/bbx4bcFYVoFJ844q
+BLisPY31+t2pWyj+bCM23osG3d9/PPyv4nMCKYgcsiQkW7suXMG4N6qDNbei1MfCWqo7BIz9yq9
mUxTfv3zUmcj4n++7k9rnYVmvWuXwa+VBw0ADDC1uHNqy9GCdi/7Kww3hwuv8jCZozB652Abd6vj
nvwsrNa9kdWW/1/EEBoknG2GBB4Dgtcfe7O3DL0M9hqWj1hRQ5LmYLffSYb+nRDXfz33f690Hhi1
TIhKYyWB+XSU0nFLhMEwvoYjHL/xjve/9Spb3YfNPz3VWZ5RA+dE02f0YqNzlzvlNlmC76N5h6lm
2Ll9mfgwQqO691JUXv83e2fSXLeRbtu/UvHmcKBvBm8CnI6tRIqiKE0QlESh7xJIIIFffxdoV1k8
onjC98Ub3IjrgV3hKlUeAInE1+xv7cwar8Q07bAsPZUWvrqv1oSBIiUF/meO10/fRrhprs3nwNtY
4yw2y2pdYk6DtVNG5p+45teWsrBJIpBba8HHdmMp3mIGSDCWAi2yL8Xg7MxOWZuSOs/h7dv7Mun7
80myX7CHsF3Dp4Hxcs8EZetrriI4nWr6jIyx1F8CXcgLuK/Vbsm84YRtuf3K0+Tbw4FoWyScx5/U
ZJbkB9gYb4wO1JSkPRUBkVAnPgCvHUHWqrahqEST6LgEAv2lMjssCJhEM/rzblq0ayulaKfpwmKU
osCYdcisq8q26mtrwvP47Zv62qn78/JHW1ZZveeJcT30HQr4ZZ/62J261Z4xUR3wyuDgbm/m+7cX
ffXOIu6m4Q9X7RfkHwIVHRIf595UA7IAgFLiBlafgqK/ujVXcREyAQqyxwkGsvmqtT0uLcfRYO/X
uGTqCLc9j2nut6/n1cOVd4r6AGVzqpxHh0wBMsctyHPw1CzZIVpHGcTNBnUoCwk+NENshBXZbrEP
AxLGh87xlke66vCOWwq7J3bUq+8JGOn1ornq47e/tYU3iJ67y6SMyQSs6K7sygqu+tzqALkM8uzt
q3/1af603lHGo6dzrej6c/EQD6IOU0nAONYpX5rXVqFGiJuGzyQrH/yXb39cMZpn6ZytfalVt4YA
4qNNqf7fuJafV1n31E8n51BP1TpbyzvvLuleJo2369vllGPWa+88gbq1dqVhbv0S8zERbdSQITZZ
2YlzsAiZFmIUMn0eZ/poYWNlHcU7cubQQwFt7EtzlNu3H9orLwddF9tDA835iNfPywstAzCgY1X7
GzUl8kKmctnFjOLhaG/Y928v9coRA8sMYQ9+ZRTij5vwrs6MmdIgASkzqT9TdgVuQcmo75v2i+AT
tiubWN+9veYru4U1HW81GFyTw/U3/fQc8Z5meGdmzSTrFnxJcuMcNeKpLtarqyCO12mVQTA//iJ5
mMYvsyj9jexR3vtm88PqrL8g4r9tcb96+9AO8BdKCr6xLy8Fwy45uwZPKrMqwOya7hdbsJLe58WT
5jvKy8XNlBvWiSPt1Uuj8rbqry30okc3kEjcctORVTtqE1eUW+2LIj3Z0l2/LkcBE/pPnWSaKIXM
+ujo6IGUyEozODomVewL6YlPA07eO7SMCwPGw3CXL9ayZ+ATqJU+mfuiNeezHk9eJ9S67lRJ6tVb
7YCIR62/njFHt3pkqK9hIIB0M60ZkpqyWu2syez2JbMyHN3VdDXb8EFO3OtXjoPVK+g/y6536afN
mmappxE0eRtnnvqt2Y7x06K13hbZJh4+SYcZjGeJIJx8jJGYa85OrP9KzQqJOOUh6H90SnlTX/6A
DJLSUDaJvxG1Ku75wGGIaQgHMlDp996jPzrT96V3GQJNBt24a0AuPDIbl474/ixVs20XdJ6UuDw6
Mm+/x8/w7V92CJUNSjwGIdLxx2xwh9RScAM3xK8oSOQ6PmcOpQZ8QPqMw2rGg5L2Pu+HMmLmatl2
jmRIUbrz3TLZ9lMv4s+eV8aRlmMbyNx6vtMzP3+XudmUoX+PxxMlotdeHHp1tCU4ulatwst7OTsl
Rqbo/zfIXmDfJV56pq8Tcm/fl9d2aoCwleYvbU6cEF+u0qV1R+sz54mBQwjbbNJUGHjxtDOsRO2D
eoZnkDTa4pxY99fPxqrbXgvEqzUckfHLdes6yXMvIIvwjTaJUlQ+W+Gl5S4fwKm9fYm/VmVYCqcG
C4USGcbxk5/yVpMByrcNDI/qfT9Jg2FgaHoK3ZJvVdvC0vNLgIFe9QWApTolHXvm77/ceWw5cwU4
c6EITta39qe3cmoZF6v8BDg6piA2EJuueCo0SQyF7NC+zkszgIYldcwGmeJetu4wfdD0ip5pb/Vt
xgQjEMUtlDaIlrZY8ik0tdXpo3dxkohiKKLJXu9G+zFbFGNVaonjYccX0rz256TAtM3LxLRNICXe
EpqbN2th8rFPRo1h0KVsml1V98IOm6pT7+oBaOKJCOHXjbwSfSn1rSDrlbL68voD2s1mnZNuFU42
bfvGy28FVc5/XLdklVWgwbvCR+s4Dmmlk+FsV1B7E5KmTr0EO2cZn+CYqBNiidf2Ew70nG80D9nA
69b+6Xn66A1B8bES4tX2zMst86MuF2tntcJZQg1w3w9zHraT5linegKv3kosaRmhAxZLRPJyaXMo
8MJxqBqT1BlNOIHR2/JdzfaWPnsPkNK6vee2bZhA3wJJx6dQ0K++4FAD68jMNVSn+MZhEPrm7Vfs
lbxlTW/JElYJF//hKApkaJBvXDlSgJp7x6Lt1JsfXHShd/SB7GvltEmFSMIov82JpWGCMPioKBef
lzCCiJN0zGbI+R/XAflNGCKQClNMobX88mZBIUsDN5i9DbuyuS7zIQ6lHJfvht2AB+iWpYS9mJyS
0rx2sLmoVOlp0gAj8Hm5qjBTXkJmmvDdqaYoMR1GeYX33VDQa07c9PUCXhwsDqGF6bIVCIqRhx5d
oMALMAiodG46xpbPfYTLYQvv4pbjRl5mPoN1oZZO5pdywBwEUKncN7VvUwvu8ltzqdpvPiPU31tl
6u9dDepMWAIOOHH4/hKSrL+RjfHs14bO/ujlj5NESyHo8BudUr2XoFq+xSKOH/vChcrb11mq71s3
VT8kP+1hNpd+//Zd+uWVOfoBR6GYmGpIQnYNW1GW6M7T4OMypqeqkL8cCesiJGAE1nh/INd4+dDz
wYNdyHcGGKN2SSvvvCitOlKadSmc8WKwnVunFyfig1efPnJYci7qSr84mE0dFCV35Sn5QDzqcEqq
hGPPFWSz3T6rE+3h7Rt5pJClbLZeJM45RNlkYQzCvLxIR0PK6GkYUHu6jDcJ5OFN3geQSUBmix9q
rLqvuOA5qPyAMs0dgkK3OpW8//J2rb+BgGGVa5gerbOXv0Gxz9LEabRNhlwWsCeoW9BXzrVsZfvh
7et9deP8tNRR/EWPM0Evw8apa2Wf5156C/GuPLy9yGsP0V+H6EgaV6Xf0SKzZ48q0RhaMhnFjrf1
0jKc6ne+vo+rXv+kkLz/eHvFXwI+slnuEp6eq26SuYaXd1DDQxM5VhdQTYr7C8Mv5ysgs+VNqRIw
Bgu+Ybt6Yaz//23Vo6OqiAdGOWcRAEEImh3Tq+4Ps1v5HT3ATcYL20tthqb29qK/PkG+LqgD10kh
B43E0c3t8L10VWrGGzvPvAtbB+Jn4Dtx9vYqv777rII0hRAHDwnWeXlDV1CZv5hjvCkDA6ZxOiLA
T206ttm0uMBfZmC2VTHDfGzyMjuxf37NuJx19dWchtq5Toj5cvUCMIYqGwza58DMr/s1zYrGeuju
XKu/xDrEiOqya8/mPvU+eF0RPJKi6TuXXv75DCv2zO78cvvPb8hqBbeKjukf+0fxbps5magFsLEc
NAySv6Y4KObn72NhDHFkmw3E8toFL1ybyykrYIQRXPDxR5FxEYdTAk3rL9rQyahmZjXGZJtawDCT
VdQWQYJc5Db3Wl0n+yf6abzWeZcnhupDslPFzEg2lTovnok/bQJgEh8Qp3OdPUTtDE8dSy8/8bVP
P9GAfd/EFtjmluaPvU37FFhXWlh1HQUAoGgrN9DmtnBN7YdUyiDdK6vxEGY0vXgPsA5SS60Z043t
jPo7CTk9A95RCQn/U+NEg3FTMt3Z+6Mb0jZDOA2tG01SizGMHkJjs74zdqF+1MjwL4Ol6MFOeiL/
xDRmDa2XLi91drXYH6x2bu4FEhiuBxTwvVN4+lU8eqoOuxIic9hZDn+v44Vm1lx7ZRnVKN+/LYMy
09BxB20IGQhyMyZeGlude/qIyfQQC5i1RjO1imI41IugKjsH6joQ4TAFaJRcao45GxtIRt1XXNaS
ZON2C87MZNOfFGrpfMvcOjQ+t/Wb9EabAIJUfl74dwXo12LcdhOUuYhakj+CVva1g94lARqMWgpj
2bRLJTzzo0GviMTI4/qqbuMjF4CV7VRt/DFLLFocma83d0aaMDm/l95Q4g/bTfhi11YKmRkv4Ql3
wrQIrEiPvcLdOK6E4pmUKZ0SrdO9x0GlxRcx0vyKchjHJewjGLdM0/gOUTcwMpD0jiLvB09Z9JHh
ZeppBDV+09KQfkqnwhsg81Z6GZUanOyNzyjDcg8KPJl2wCbj4tC7NlwwjHmHNlSKxtCmNTQ3iwR4
Txl2cz9+MPqaUo5RUszatL1D1moWHVisElrisvUYVgPSqSUQuChyQ+Nqn8lcwTOlK0sM1EDDCu+a
V4yXeiZ6Mbki3lNpgfMFxTEGMP/M/8qfWWC1BbTVfyaElc+0sLTBdVS09HCaZ5BYuzLFaAeAF5tX
0lj3DB0zVv7YiJqxB421Ysni2UJ3pTlV8TA/g8tGYZbvCC/9m2HlmiFKAHG2dE1LudOsjffzMwQN
Fo2Y1l0JHK1bzVJ20zM0zUBMAGAegm4R8uQAqwWO0j+bK22NSg/gNcekohMtiSvOMqHrYwg2yRYb
4iP1lYbz+Gg9Y9zoBjJsCKMdvBvTEMsHJ070DzQ+zS/OMwguf4bCzXIRd/UzKo4iKtjqAlMHd2PK
DESVbGf4fZRLsqfBiudzaOJQ5/oyS9/H9sqiswww6sUzoa7nq++HjZMqsdGfKXYEZjlt8gQ1eEeX
MLn0e1vdaiv8blkxeE7vDenBzVMmGcu4AOUQ++bK9oWcZ2v5CsGsPe/bJIPEYv+tmD3soEHuoQ0E
zeMDr/ajin7mQl08BdEndQtcH9Pv9hNGlUD84GQB9EsggYNzfQb9leR0VuiZqsnOUlHUnzuzrT/D
vbLu+2dUoN4JsIHeShD0n2GC8zNYMHiGDFbVhKXdkBX1EFFpBETYDA4xmbDS/ZRb052rCvPQO6nG
PCcYwLBdzmVRZl/VjJgMflyZP6RAtOYQZwTBAew44ms1Aj1M0Mwb0eC7wwNm9q5xcB1v9taDAUoX
NLP0I5hJ96OZy6LfAWNU/Waeskp9pmpmqc2obKfYzllq3qgsHhUsTw1+a5BZuvyWia4EBD4jqAZt
m/UekMhZG85imAXWDspk7oVGr2h2B/3KhjJnnIKiVkOgtJ1xuM92TEpBfdUHpZ8Dh9HL0KV8rlF3
LvQvrV0s8jDbDZj9sdRgo/kGWQ6syFGfN15vQ0pUEv5a6GYm4xQ1vBAXaOPgQfDuk3vbAUUfLj2E
+6gdJbNms9I1yE+5W+pnDTTVBHI5kqoDfq/T3s/dfAWC5oU8GKVr3ZvaKON927iiOuu9keF8HblT
ECIcivn7lCTeTupxlV2YrtL2adrrP0yxThbaSi/kZelUEwS+nIg6kj1WAh+LQevr95g2FgXG6h4F
5GywDcRpSPzBI0p0wwzFLe4c+nVtfSrslg7wRCqkH3KjaLKPFtOw1fehyKdpgydkVoeV27cXhlz5
CW7mftS7YHmwiUCtLSeovYSZFWefwMIy2ptPzEhcFwMzTFsAl3X+NYbA2oWGyVw1ioSAxqguS2q1
ljHrITR3CSbcS7XHUeuDijoMpYlNCeFWbRYzzb6g91PXS4UNyS1bG8YDkE2DX5pp34RtS3lmybh5
1OmVFBEjx5DEBvztOTsA7i7WeSZLPgJNrQ0GB28w2bsJgY8D+TtATVAIMRRbZ3bnT1k1GPeaFQOe
TrKCc0IjDnn0M5CnwL2EGdbgJCEe2oN9l7ix9tD19kjKbinyAa0fLawoqJJCTRNF+gk+MNBhTNbr
jxUyInPTNaPxQ+vG4Wmylvkzg9MTLx4+EhdeDEmOAGWGEhQsNiS2VNPbi0VQSd7VWFok+9LLyjPH
6Xlmqq7t9xRSyi+ml5rXwqlNtZnnphk+WiLPriANWmITNEt33fO/ikOas6271c20+JoCYUyjLK8r
J4J3TDjn+vn4ZAJ4XICpxe5l3urtF9kIqYVKN4phO84Dk8gABZ2LoQ764QzIYTfs7bbQ/MgoaxOd
iUSvHNkjUBl+/+KIHRM49o2d1upDXOO6sPfaDKr4uNgTdgUTZVDCOBl4dBXY1yGzIE3HlxRVe0gW
VKcbYK9GHLlY3jwWQw1d18orrY9G7suVBqAnCL2G4XFmzssGhH6uzmMTi53Jqp6sMVUwUDtbuyqt
NC82C20bZ3IZc87YQnxtqCGN+3RoiovSbzt/pwdT/rnhfRyiEVMG+NWilQsQe1t7wKmFl9AZ0v5R
zLNyopEM3tnije2f142FX43QdMYsDeRzjzWEfN0q8bAZ+b1hVZnmPm+E3n+tlJfoUNVKM4tsv4rp
W6hgHU0lQXCiCih9xscfiLeVT40OtlqbLoQm02u0Y3Wx0QfPvi1hYlJmXJrIdWyuGttiwmMckviU
TGZbMho4NmT3Tbw0AxpYbYLmptq628K9Uhc+bijQcTWEA1tvSgwZcvKrYgMoz9t2VdMNkZtm3Xcb
u6MfPsBA0L2JW10FjNs4YSJGVPjlnLvYGQ1wlyPSJmFFwlxETEDEJHYYxxTqQqNzEhkxs4kbC5Ev
x1lA837Y0R917Y2JIhlmdAA790QW89wWeJlIMAezGup6SMtN/VidCo/ZWWHg2oaRlJQxIfIY7CxF
016A5A/C2J2tc6xnhp3VuxlmL8P03ln8bqPKLP6QuY12pvXecghk4t1WS+BQmM7ii1qMDgTU0do3
+C7v89zGNLMGAQx8APH6MgG4LXrAx2338e207JX6DYOmTDevDBMoFd5xOryMyxQPerxZdft7A9rx
mQ1fPWpb27nCiSaPSiPOrwmwUztSzHBd99JNT2ih1vLC0V21Mep2yM/Wm3tcKPZUMAmMjIKNbZbY
++i5vOWsIRyv5+6fJ+YvljrKQzVt6Lomp9LR11p6SAuj/6Al4B1rkoh9OTMosbTdnU14/OntO/1K
3YH5HkapoIytVuFH1UCQtnDBhyIgrxDASoui22owN05s0FfvJHJmMmzUj/5xZXXR68Iv8zzYMCBW
faosz++BP4JGpup2ckjn9cVIp6kAekAQjoocWLox3o9jC6UUhWdiQ5OUyPM2mMmb3r55v+bvYBYo
Zvx7paObBwc9RX3OU6Mhpg6pFzcHf14Rpo6HcjdpGeZLi/Tu7UXXn3+0Kylroh5gmJSX/bm98VNL
x5FTnLalDDYzA4Cb2fSKTaZfp+2lEWMF8/Za67b7ZS0mkGjjACnkSvnvf1pL1Ekz9F4VbOLOtJ+m
oHemjeUMwIvVoG9wLKrv0toqH2AHG3vVOOb92+u/sjspnTprw8CwaYgelXEnNybsNqkbW+bk3Xcl
o43Y1o5/tuP+f7CLxicxSPH0L2zt+3/xKf/+OGAS/z/Au34t9f2eYrQTT/W39F97mT3Wjz+zjNY/
9hfLyDH+WAeXdA9MDhMQiET/wzJy7D8Qs1C/pLSIosNa3VD/Yhk5f9BsAMfnuiieV2wRW+gvvJr5
B9ILvOuZcqDjQl3Q+Cc4oz8RHn9vVghcK+0P+cEKMyT5+qWEOhjUHOqJQZ8kHoszqYG/iWbbb3Ny
o4LseIaIBSi9dFQZTVk3fbZEasv9NBQNk3V85KNGkZhtGMhq9Kht9ArCmpUkewfoub2jX1/ssnwY
qu3gLNOhGcwOLxgx+yQZhatNETUl9xGQP/HzINLknei1Bptz3ybNTFpGoqLYhPsaWga6142cF+0M
gXr/I/D76n5sq6wBxNYOzmHxYltFoyA02dIgi/W9PWO4BkkerErUx2msPkgUIudTP/ZQFd1AfB6y
IYXqmfvuTdco68ZNirE6VHOTfy+0ubstsA/5HBjJCH16TLuHxBw8GfZqzLVrr57UYdLxagJ+0M1P
FXYP+EVSrfomGzN9GKCK3AItq+ZN1QAPvsSgQ7MiyMVLHDW9Y3+kUDcWsLu1nDh40qrvhhm71b2e
DK5/T0HJoNiCC0269Y3Ruhvringy8Twqd/riSEbJq7Ekh3ZVJrE10EBN+Qxt48RQJQmuJwEypHCu
LMlTTEf8q6g8ad1V0acYIA54foi9rEUWUNNOunPb9Lvv6Lvg2emzlXc74c0+8KqcTldYxMJcJahL
c13JtdJm5H0vz5nxApkhMbWrzjNQoglue7KbEPswKgOSySne1e3Y8zhNt2oxCK3zFCRfPXxPA2WC
tSnI2s/QgIqHWdf8x9qc7O9uWvdVSNo939u5lnwqdXLfsPDrqtuare1KuOQMv0EhDiSuVu3U4wtJ
5de8sr3Ofkrqrq7egc+xjV2aaYgWQPmr/OOA2MLeDKp2+LRVq2OBKdfxW6gnxZXBcF2N64lnWzuc
z6R763mtILPWXP2Mwea1QKkon25ciqAgkb0uSe8gFJAMhZkxTyrsWt4zrCoQ7Ypar2wi4ER9NRuE
Q8TZCr83xL3iAQ0GOPROoH8SlevfNCmR784al7K6MZDGUA8Omkk7s0t7+iGGOMhwL8KJ4nEQ8+Dz
EsSWd0HnSCRhNVNu32C3CjRrKWs33tVVpZEi9mNbYGmkAHZisUu10SjTIcCjoI6HqOu7skWvneCH
uSRN9kDXJH3qqDsh6XS91giRMZL/AvSfKp6V1RyUk9Q3TM7baNzoNbCbCvb7JvPs1cuqoYG5bVXt
48CC6ibdaGNg/8BdCpmCkQ/rmE7umz0z52n96BmQr8LJtsQHoLoYBqWWgB5hayWOb/AW7O5Kps2g
tibFXmOjJToGp2NjyvNJqKYlRXKTnWG2enZQWl3tVe60GDaU+nizrJ7FbZoILRLl4F9Xeh9TmAuM
4a4UVVptAtMq7hIkJPijmMr7lFR6cNsOpfleB710lVsLvieJKxscYMAmb2j/N5gwUAJzI9zeGvwd
+879wgmZfcIfVD3Gzuz7Zz4JQBlxUnd4C6gMclZcxPU7agZjunUnHDHCpM6n99idor2sQG3blKaK
og51wSQ5ZTUngJpWTb6BMLSQak23vQMkciiT6az16ryMpcJ6B7dQdv3oY9CMuxpZ//PX63+/6H8B
Uc++/9//s2qz3viiP5YFcL7v/zrr13/0Lz7q/Ml/f9S9P0gc0cDAukacDQLvPx911/iD+HJVKNEf
Q3O3qhT/DU0lFtCBjKGlJmshQVt1ZP+GpjrmHwCwIDETITB2bjN4/A+oqUe0F40ZNcZEkCtYR6En
pSu02kV5KJTzTqW4qOHtkkU07BjpGYT1Re8L7aOH0cNDVnBINNky7bBcdKM5VjjZlHOwZyY52444
L90XYjw5+MT1/xQc//3LjnLTVMv1sfdt6otWWl2Y9twyXS3IusEoXOEjFke6QFrQoWILjXEuPwzW
8nHUUmNnAv5AghA7eGhiirYBUWfuYpOpc6vBA9lrfLUtad7e/vTk3/8ZAr1AlK5h8t+R0d+/9EiB
oDfkxAOHxEHGKHosIUVYahiX0ORLv+mY4ly4NpaW45JChXNiBDVD1zcnJGhHufzfqx8F75bfx8FI
nZ62mOnsOI+njZYlztbv+LqIdKgOiOFL7PKmlobSNGIfEp+Ckb9seP9n7WPyfVNb2cLcSnFYEG/W
YeuO2U1CrfpMc3rsGqdAv8WuCju+wfNOKZtf5p9/r3nU3h5xrzMxyc4PbSGr3VRJsAt+XV4h9P9+
4oH+7rKO8jEf4mKlL1NxGI0kvaAkkG5J1ps7TCRwQFriFD8GfDWDZNYxfKjqQ7WMw85PluuinJ5n
TDeBXeMNXfRf8ZGzd01myghnt/jEQ3+eM3ply+lr9vpTxsgAQlP37pQfzCJXUd1n+RZHln5XUn44
WBQCzieAZedJEFSRh+rtjtmXHIYT5nuN1BNe3qTH67f09lah0nN9MszrliLrhQW96UzvsfKisdiH
FV2Z67fv6u+e2/rvf/rJVT9lQ+k7NT6bqsK8xKEupvJxjz/hCZnOMx/ktbuy5rk/LUEVICltypsH
BjBLWDFWh3cbDWOnbNUFYiQCOJE1e3oADaP9s8BWFNuWscL3RlfSuME2d96mYrWZw88FpdxYfBrq
xD4kbSoPXj5TvmW6JooXVJWYe2lbpRpQD1i6R0YvjW2B7XBH129bxbG5G4elvqB+352plkCwdbhk
0Rvqwk7sLuyLpt3IBLY2HK4rM5E+rpzC+kca2L/fkqNzPZ+dBScytznQztejps3ACrjATfV29nZv
P9DfnTz60QndCfhBway43V7e75g30jf451XRUMtr1J2fsLP8DPOp3kyW14V+Zc0nHvSRxvTvqzs6
cVstlvAg7OZQZK7EsNvJbTeaKG6QCaXjUzX6HrYneem50Ebmwo5kawT7PgBIFnaucvTDMmBV+mc4
9Ntpmt/+nKMjGEFJ2yyNw82GN3U5LVj1INvIqgOubB59Ifu89pOS8QELvqvEf1EzioKByE4dRrs6
RRA8Gvv/9135Ba831g6vu240B+QR2aE2Yd4WDOniqhF/7KyJaHtNiGZ9IIieOn+7IMbZ+/4io7c3
xHr4/Pr6gXt5+fpRTrM10tzy4E+YABqkZ5ukKbsLHCJLAlXQUW+v8/pJ8gxu/vk1j2efNwu41mHM
VbXvcRHhY884i250d2+vsB70r13J0fEqyiBYABYUh2KQ+SZGTob1LLDkzjHkGSIHpNNIWj69vdif
5iqvLXd8NKpc1hRr6wPjifN3VKUw6xBVzOf0YjTA4g7mh2HRu7g4S1GWFyWmRPlmkJgth9jEUjX3
Selxm22FS4uhuAL5w93JBmZDytEvrlQp3ILcata/IY2IH7sqNiQSBCv/XMy9/JzqY8Jg0oAOjykY
XL+puCL5cThMwwmjXLx16zQo9m6cee91HzfmCGctSGmwfkYsCJV51ctxvrbi0pTbhbLpWTn3PvFH
ZmjLtqxi3KeoTqMRcgnR9i46L4OhM6AEoAAph0zM0r5LHB9BuoUJ4UWGxapBx6HCZqvuTe3TbIuC
Ao5Wqe2Ar1l1iZd58tkhrrjAr1n512NQG1vHVbYV5U6VYIVMnhiEMp9yNwrghrnbtK2x51FNMuzN
tHHvgOI0GVfWLD+0GPviKc/w/Yo13zmAVLVuOp90FwaWZl+K3A3u5p65wK1hx1nLonON4nWsTBt7
JIkBVRBPAFtSLi8Er7yILQbZwrmcodNY2sC/JLM/SKs8L3WIymGtstW1CYrrGBmmzB9zKiN3VlYV
7wrS8bOuphfkJCalm0E4PHmGcVof+UCbziTc9pQd+rmnZlsDngMonsGcXoraeHCRZVnh1BZ+EU2G
W7xzmarRzmmx9U+N65Q/mH4JLkTntRhN4Zu4JUhotobvjEhhMjF0WOgN8cgUiawKRrWUf1f5C0/Z
KKbytq7qugIDafp4SGaV+6AtGZ49GO7itYvjNA0xbzSqh6nKsFubl8w2tjRy6a+mZqJVh0Cl1kM+
u+PB8gvxEcx1/mgUrvutQs7Sw45oZphig+5+A2azaDuyFoXvM+l3cuNmVt1FRqs1KeUIn4DTLMzm
lvmH6j4xmzoBa2wW+qHoZIcjujHou9RNDeeszsfgrNDAUeyySbAfRdE9ZGj/PvTOHOBOpY1MxWdt
hmTT9ZnOCVWqyxt7qAkZsP9GSuZnjC9IWzOTTTaYeEUYc11uptZxNxWWhKErguDCEY3cUBWI8ceK
pyH0BQhdPyd5CuMEZ81gdrougg/m1pEZq+FD18LzDB171hgdk9jCTb6d7m01SfxlcfO9SQy2dSRj
n71eDskPJ6W9GNq4nVHXM3DLE02RODDIlu6gBUa1U33X5u+mwXA/DKmSD0LX2mGruQ3bkJ2TbPAQ
52Pt6lZ+gwF5VmLy6AZfG161LvRK4X2IZVv/0OhgfvOT0RhW2xrnqYO5i0NFJ3FeGzs5fsy13qS1
j9rh6zD2Qxo5vVU/NYmdf8S/HV/GhJKgZP6exm1Is2o2wg5HzceOMflriSnPp1lJuTMhWN+5Imsx
m0RgdDb4TdxuY0eLjShGeuD3/jZRTAOELdzFHypxWqZWfAfnSQd7jnJWd4NRUQNTedU9euwmxFEV
SsOD2VT5rphSq4QX4Vufx16qdEun5Xyq9PSsQ7dIITQ3uvbgI5dd2T+5Ogx26ZlRLI3laxGIdsBN
OZ+XrYn36WXcLyASOBOq2xgLSA7Nof1Mr3iuzvU21q8wMl3OOpkO4CIhNd3bfc6Dl8HsXxrg4odt
ITp0SRpSGpnE2bWBiTpgZ6c7ON2k3HByoOrhl4Zkwihxvp2rrOScgMB3GGd7qEKhguDJafQs3lbl
pH+rEmprGOBkDj6/gZJfOyLWeodtX2mELdqQKnIpTF3NQTPQWXexr8Ouo81BP3jpPm5XneCktfZn
PRiqx7GcOGzL3rRW7+0ua0O3KNjP/TjGMUc4R2aUdYFA7JamziVoKl7Dt7+Av/mgHw9qDTOMCiWs
NTXIzV0H958tUIxM7qJwfXuJNQV45RN7PLTdzgF6OlJTcgFlhlbWN+D8BuNEK/s3kc9xL9SPp3Sp
PLc+dJ0jIjo0dw12fBd9iUBiAud14j69XhKxjoX69Tj5NTP79YGBomWrD/p0XSbaFWre5bICxh9N
NF8jVzo8+DE+5aX3PB312r07SqtqEMrYt9bNAahyd4+1HRfkajnHtVbay0OGdgDjVz1PiASmJGOW
q4wbFIQFstIIj+PicijFavwXZ8UPuh0NntxEB0wrjkJDvjIWHdt8jTK0mW/kUpdqvLCcrtnPQEjf
t5UaHwSedATPJsWFTezZaQySlfdvrxc93ypP67CQwzRX3BhF21LptgV4ETX0400Wy+K+93QmUJZO
mqemZX+3Z62XwW43WZLKvSDmH+Z+59RWcobP6Bw2ixVv/nt79ii/UrLqK2QzzYG6rqB/NluHBA/5
w9v/70eqlv+kC/5REoUvOSZCnlkfVPWstihofwXU6qWTzLSYmv4DRuLTbjGRjVLKQQASY1shBeF2
0GTprjCYMfAdiUWs3aB4J3Db2Uue3bejZ+w1c8AasuyzQ+5gfc6xQ2A4Fct5Z/v9tS5y+8Sb/Zt3
by2t/pwNCJjSAgPunJjNjNDJVfuq5i1Itey7sub/Yu9MluNGtmz7LzV+SAPgaAc1AaJlT4qUKE5g
lCihBxytA/j6WqHMymJGKRh2r9kbPLM3vXkpBDqHn3P2Xts9c5QTt9s/ut2xu6R4EmW+S0dhXcXM
8+jzH+QqIHHPvN0n67ej+11Vi6MVYip2wl6STavQ3BSpoCULkB2UJV+ecLKz+a6q/JbvIVm8ylsy
wDNm9OPjZ+LIQ/L3M8Gs+B8X04WL4I80T3YaAa97Gc3zlnDG5A6ZXnrfEJFLumvSPlUGkHNMiPZ1
1pT2/dLkTThjI9rJqCi3H/+WUzXYUVFdtXEa2VOf7zQ2zIFX6EyodBs5cVFroVHW2dr15780CidL
+BO399igQqPGBUjE52HwBIubE3sh0jttLdqofvj4fE7d3mOz3MSoK0r7pdhlg8qumMeSxppp6Soz
rZHI2dlYd3F92Mn43b6hBN0WpLVcGXI01x//ghOfj2PXuZtArc69Jt3Zc6bfQvCJricls2et0QgT
U4T04pWIufVVss2WeN58fNhfdPrffD+ODUmzOxeoo610F2VZ84YGHJBXijfFSFwlrwZROujf4iFq
grEp1VNvW91rT6uCWcRAZuLWkTn5xIvfkVTjLlO5htSdpiEbV0RxidAVX0CNKJsFqXFgOPYIEqkr
4ketKGPCPtn8XFtCGT8S9HpVqPV8XQqFupNWnYjYplnVOVbpqSt8eJbfNSArS2Y1W1ikZcNkUlom
h3axLPr1MKmOmJ+GJxphONkWAdjz6i3psvoc2+DEI3yQlLw/9tKS9eOIJd75lVN+deJpXjOkxJQj
M3nGZ3qi48eg+J/HGCq4A2XDMWhIiM2cO/k9ydAaLXL6o7nhdCvTE8les+TPYcBw4UxZ9enMU/T7
prw4hjTRDvHmuem1bZom1UUnEUZInFHXVD3z04T0dLcAF8E5PIooiKQZTzSEwBCxmUZdGCg9Zs3q
6RHFK6FS/6aao0isWnsedqmtyo1G12UnytQ4JGT78htB9uUz+G259QcdyQfZqkyVGkrCdpVa88Rg
FZnxbdM7fv/vLXnu0UfG7xUjLWTpu4hw9aBAt76RXb9cCTx8hL7k2TOR4/GZPeup63n0tYHmLWTt
yXRHONkPIfr7AySOGjG7KbTR2HaeKl6sGJ/ax/fv1PJ3DMDRnYxUGY85VTUkV4Y3DPd6XaL/Ocgd
XDOVm6FL/E3h56/R4mrPKEH0YOBlvfv4+Kdej6PPSU4ekSSpId9ZRH2FGfStdcpQcWOWRXpmKnPi
EMehKi1zF28aq2THPG7YR6mpkyeQ1peFUy5ntoQnPorHVM/FwyAgBy3e9aLEuq4a7HGNnV/J1pD7
qcEr0BCA9f3fumTO8Wp2iECbfS/eUaAT0q10Z08erB+qSXfXHx/ixObtmGiduNBNkC3ku5Km3p2x
SA3DiEDXhTdpG/XYjD4+zq/wl998g5yjlcvvG3vSWlYuI3Kqy0zOIuycOloZiFE2lSa068Hr8otO
H24Niok71ynLtWvU8vNQmcZrrcqCutf4UbEnDqoaX6bX64+xyqrdGDhaJHdF0nRBEudfljR1Nktf
xIdOBLF6GvyceYjzjdb226Q+KKlkaa9HJNk0l8b8FivC94zVjTYC/skMV/1urPFz6W7SBEPNVnNy
kvK+4vauo7xl44PL4DIfOrJGOhNKtRO9uH3abFwK/TMP2qnX9Rhc3BcI8zzdZDvgSXoqaN2zAIeW
Ezqkwa3QoXnbpDX1XaupaDM2hfY17pohFGWhnylQTj3rR6thPaJaXoQR77rSjXGiLNWnxcR4aQ46
CawansEAH+r44+Mn5CgW4O+t73GqhtsAAeznPN4B+9evXQfojYiqZSe7tt0rLLDb3ulM9hudSbLQ
WAYp7sSwNFE8RqmDi3mqn/xE89mX5C0uIWJBLTWhXCyt5cVh3nKYE2Yr2yzMFXUjIiUMNWdeo1OX
6mjb7o+YhN10iHfuNHVrYVY6KerVjKXJ/oIVL71fCrpIH1+ok0/G0Uo6HwhCpWzinVlSPFpi7rZ6
0c/f3HEeL1PynC5GJycGoUiSTyovayRhWbdq0vTc2R4qu9+8ywcZ7PudTpb7aarpPWd70IqRBqmF
ZQok7Mz5Hc7jd//84YP5bhPXdK0/wkqKd7EB0nMxjXRXL6pdY2nG8DVN7qXUJhO92ZLtW7vBGAiD
6MwO67Ac/e7YR0uuTgwDaBS6IrpdoGsYpmpFOkUKzNRsz5zfiSX3OKKPzl5mLTP2B3eezWcRmdM1
urfvnQfnPaTYP9fU+0U6+d25HC253kyiGOzbZJe7KEAaf5rvhVrKS9X2/cqsI3PrQV3fqAKpJCl3
6X1lDhrZoykdJEdmjIqYn6Cc1eb1GLviYrbNatW5zrlUslPX+qhxgOJY9LPH57poq+w+Mum5G4tZ
MJayjc8fP0unDnG0hKWzVw8YNtNdj7V8+yusIYFjcmsN1jlO7IltnH20jeuAFIBSSDlEl3UXrjIQ
42i5vzHt0sdCl5qkTxnDmrncuUjmUyd1tNighG0W6fXpjtuHo2sy8wse2S600Lme2Ukdhef+vRjb
R2sMGuF4tAqfUtXVkkf63OV29FvzrmhbGc6xJlYzZsdPHLfZM2lPduaEIcuOvQURcjWsJsvAculO
VriAo1lZZJeFtGv6VdtO57qxJ14k62gZGvwGm02qpXRj8Wz6ys7DOXPnTe0wSXOxMG4/fohOHedo
PYqcRjPdmPW7NWabiXoJOb72kSpTV4dJiXf44+OcuK8HC8H7dc+H+VbLxk5pNw7LnqIpC7TI19YE
EZZn1p4TK7d1OMV3S2vNxLXHX1bvxlFF66X3reu+qeb1v3cChxN796/j/EeqXfrVrsVAHABJsteR
yRfCmxnd/3uHOFoz8qbuBWbfapdVMYM70A43MHxv0fKqM5/XU3fhaMmIfbJk2rngJBLfu5U5Nky/
bpe7cSzP3YVTD9TRkqEl5M4Rp00YURP1n6NIl6ixc2Pv6J0M0IP2+48v1oldyXEWET+9nYZcZDvE
lp9wd9/EWecEBnju1SgjaBjWOf7ZqYt2tFwQb6EWhUJ6R0QqhOiKfNTMbQyGEol/5tE9IfKB7PPP
p6uPzar35JjtsgwxH1DM6EKfUo2Q5YpQKNUhlD/MxUymFes0N7Dtkgtx0ZZ4X0mtObsvP3HzjrNp
vMSmLVBRRid1I6dA+V4PbcQ2jJcIfoaETJC1+9GMcLyDPXwtu9p4sYdO1jiPLfG9nzV14ec2kPuc
mgN9XEEZQQQT85iP7/qvX/Kb7/6xm63WUpvyHuGuGJogx4T+abYG9BGkMZpt3q4hqVgh+sMDOaD2
wk7Mfsisftj48aACq7DtFfqtGQArt1FBcGek7jZfhtjwtr0NimYso2mNAHOBhqHidRZncC3y5LJV
3VUzll1Qd3g1BjJMdUayV+McO1+cxBu3ZSzyzRC3l9zBZjv2GubFNDZvJr1bGe25NeLEF/kYMljA
LjGlwYOCxsLcZ8ZEneJniG/1lmJxMX9qyyHuvMU6+fEVP/H0i8P//m7dI+pD86fIinc20oiwLrAi
22LuNwbJZGcO8SvO6nc39WjhG5DdJiJZ8h0uD3+FCXzeyJgvHmbGGHwfE546WxSK12ZZ11UUf4WS
22JBBzRjmst8UZhREUReG28XhVmj7PzoOiKnY1MWM0rJ2L+rraK4z/v6e2v76ebjK3PqZTlaTL0Y
7tECE2kXedK99x2QA4BH09D0F2RdrWudWbRPrHTHnrg81kuSUk13m/jzHaThepvDAw0wPUcBVwnb
DGKJj0+J5Fxu6+9uxdH+C21ukntTku3U4utI3Ifau0wbUphhweTc8UkfDl66wvFDCRfj2kjrcWAe
xmx4Lew0XdErQOOFhZiaImVbBbRikmyfVAbYoiU5mChQPjumrW3GFlYRRndepBCntHrhdgkXf40W
bfvc6/ZmShEY4Fab3pIxAteTsEW7sxttvKU9LD4VwoDxCDfrLWmqxCBVeSyIyu5S51oh7EgDfDFD
EkJMjW5LX7Pr1aj56gFyjzOuYunUw0aLv6M7qGo8MJF5U/WgUxCt5Iz2IFZegPuS2cpf+gYGA4Di
lTvreBJShpvTGhRTnASz5xa7YZmYWWquthQrPMq5u446zGiBB1L5h0PXbjWRCAijcxLd13bU01ev
95DOak3rH1zpNqQW+LjRq85r9RnT4kPvJOrCnpn+doZ/K+MRM90CHDmw2gRQyjg7GgM7cuiuauz8
egByxRqDCICMXHN+6dtQFMZVlMWRHUKcjoYVqrN24zR18mq6bcfUNcoQZ9pAHZK1qCzj2e4b86IA
0LxOEq9rtnpZ0ZcCMCyyIFeqNUJPRs1OaJxOqsgXCT32KckdcZkC7Fs0ZPAURDX9qHXZjw9oZZuH
zM1GxCeeD8cD1Zj/vYm6QoSL7Re7WLdEvaoMJ8KSJOcSzoWIW3XT+1rxVgG3fS5mWg6B5sCOgvll
ZZ+JNwRdoECBfFFpYrvhRGpYtBrAGDz1+LSycFxi+S0bZtbFJS+ATbTxPO6NKRNDoKNPCVH5NOYG
zdvAI72YsIswI1ZFwAOpnmfDqGOsg6P3JM0o/amhJUy3+P/KfOWWXbSb+ioDZtVWCF2sGWFTYCmR
HVhYNkuQE/cDWTL5DIhItBWiwCFtsg3lp42hvCqtaZsrInWEGIW5JuXcskI7cdNrRVqvQVmu9HsV
J4tL/jHuutT0k6dYQPu69owKQ4wuJ13sx2XRjSCHDFSta0yH/r7ptOobjByHEMKh91+U628iD81E
iBFuvvP8ecaxWPjudsTfL8DDWCrMHJKXcQsW3ZUCE59vaGE2X+cxjV87fUk32lhkh5ZlkoWm0+n+
xciUug4bYgrXUiUFWqfUIJlA0Na6x/kovR17eQbKHoCpYj20AIwCPtXWN59ssCct6rDi8la4F5lp
wOHNq0qH6QMxjowye3iOhma8ZLwEj8P0WjsLGdL6n+K008DiSGZfDDT9NntgrFBvq0yzv4/OLFc8
C1oZDFG50NjNm/RpqCL3rR7snB1aRj53OPlddwiWrWp08Q0qk03vyyXmEx3J61hNab4RWtHdxzZR
YaFHk8sOl9wnG7n12oGxDuaWOKiTxUadNKj8UcM0ibmuM8snRPBQcKc88b4BCKWtkMNZWzCnHBRv
eGrt28U72DbqfHSKVeb20Rb1aZusNT+yl01D5/imKCewLhMrSIpJdjFYauSo4ScqOvSZkIa09Sw0
aawKgU9kXS9ev7H0SD5ikkLgP+ruVS4UOc+JX/Zv40hiF5w4d9nMqa8jETIUAhrL6opgAYLhBWbG
0+D3I0MR0avr0eoA8/PveaE5RfGujbrMvBiGRVprTh0drkza4s33RzWsSmUMBIuU9lf4DDpLV97P
XKFmHL29sFAcBiXkOHy3vTdeTgvZ1AFyN/tWJ7gzDvy2V/sS3hDMHD+173nrGzS5id9kYcmTPJNO
6KmwXqDvbWNGNt9se7z2yuZzrJNEuDJI1L2cTC3+UfL3PAnI4wIiJtJbq3TF9yiJNVBcmZRYoB3T
3scYKtyNSFin1uSmImwAfuXey6mDqVXrhxb3VLhW4DTsnkCCDWPEvrZnSNQRwQ0uPYuZs5YGyBda
cfpzNEO33vVldNukwr0txWg8pjVDfGhWSR00pnR4FDNs1IFOpy9CzVhZVwVKLR50qaK7SS9sK7B6
aXx1a3+o13aHeA91YnPbRWZPhPn8hAL4MCz3s+pRyxctQ6icdG/F5NRz2CGVhA825OVL4Rf8uJrI
O4NIaau9oJ1cQljnkV3NstZUMKWeDui1z4cHNJ7qISGy7YUIxG7eer3QzLWT221PqldKdHg2kjIW
8EnX0TfVsb6ruASEPhbVN0yk4+NSV+WNBA6Ek1iPFxlUlWrS1aRF2hg6PDg7iHkzpLu8VnGou1MC
RCcdUrGVWBC/J7y7X9kYQKEqmdtKhKtddHAix+1yGHsyOtf9yO+ZsLvR3hoqOrsIJYYr5CJ2gDRS
4A03tQAJ6FU6thK8m212D//HH3kw2DV427HKyi+oifhp0N/kl483REf5mX/3iszD5u/d9ldHJuxo
tBi3o6EeY9vQw3lMsNtgFw7NWB9X5mina6CLaWCyiuwhQ+qXqlF4kK28WglCfza5Pr5+/HNO7P5/
qa3e/ZppMWUpR+VsdVWzTMajs2mXqrvxiS0l548Y40hPyWHko3rmiCc2ub+C0N8dkWW+zx0zx8qh
ZflnEyfTSpQT30hesD3T+nOw+xNlxq/BybvjgPgkThlAyBYySbVOCrO4Zi80rqSZ5vcfX7xThzjq
TCxFBPNPut6W7BtaQ75zW0wzImfS18+U8aeOcLx5zkpDaEy2to6nPfWZEHdZYVRomeZzcU+nbsdR
LwJiQcFAj2qMmGNzrWBOXNZTbWzwrdZbY/DOxZicqDl+pZu8ux0R+didTMD1xXnyTIW9hyGL2rxM
3pq0nve507tnvGS/OoC/qTh+dWnfHcppi1bHlZHsogFPaVMX8Z3rt+MtYzAnWPrO2QlnQJ/cZdU1
LjkR1m1MOn2STOTbtdqO3Tkln2r5yKZ9fjVGk/E5K5XAhiTUymQrv/Zi9JoWoFwo4pA/kMU7a7NI
nTsBi3eTukyCHbrmyGkqd6+0rA372SrX4+gmm8ZomhXhDMVtDHx1K1yZX0fAn8NumNXVqMlpnaD/
3JdFzvC6AP/Bmr+sK5WR9IFZgZRoPMSUTsC3lm4+86SdmpMdE+CbuMjQ9xTatnGqbm+wMVpTNycQ
a4duZUWk0wGuwwuc59pFl/b6Q2IY7CC85Bxe6JSa75fp+919i7LC5ntZRVs7siOMCvUY3zDDFLDx
8NNsXcNpzBVwAN9ACtV1r3CAkmDxJvUGWmC+wA6RzTscCP6Z6dYJt7kwjjoVDJvIYSqZh0wWsDqF
gDAs4S1u/vQqL7171wrn++Q14qqYLXvnp4wuzFQHY8d24k4YYBrRknHzI8v/VGhL/vXjhedETX2c
oiGSuOstMt92bdEY2yrV5D0yOPNM9+TEknDMVyq9EZhwbUZbvZ3GqxkxdMgmV21MT8cih+/jTMzF
qW/PUYsyiygYYGT5W9RQXUAS6XdLFd2tzzZ+X8YgATuPomvMB//MnObUanr4Ie8eMKqIqUoOB6Q0
k/c5JrOf9PedvVuk3z++MackZ+Zh+Xt3CKXDTbds29+6I9PASgh9VZdJvnFSo/vWOy46/n4seD66
dpciCVyRNjV9+3Xw/xucC/mj+tS3P370oKv+H+BV/QrzPo232A7zEanq1x/8N9XC+cMiXRiEoOXx
qhqHUTLVTP+f/6EdqBbEqBouTSSgxu9RVd4f1FSkS8G+1snuJm/lb6iF8Qd/YBKsR2IGODTy5P8V
poX9yzfyP98rUFVsSAxoWY5nHDg8B3zG+2fHBlDk5NWYhAlRFAawHuFWYK5rS4bt5EDdhFqwvIyL
YT2hYDQQ9nh+lob20iQ4Y6Z+/KTSaUJ/beTihfhSOEkmtVdARJb2OEONflOL9M0Ved4XgNzlA7Ns
DEi9NqkxqKlBL4U00GLEYowfanDQbqhVS34/DL19hY/QBT88tfbnKU8pqeVS1Qqhs1Tg063ZKlAA
AvwOuwUotYp1n+Y+3aJnCv7+hkoUZHqnIqPfIIXgjNwo754NnaAuxp3iQD5CpvXaWkN838hoRAg7
iPxH3CXgqlvkRfTWp7yFga96Au9alv9WT0B2ze1BNWs7sDe2WlW5l40Z2bhDcSLGK1mUDpMNi4Ot
DbMGQOMoI/7ad/FwPfaAkOnxQh0Nxric7xPKPmtLl6y7KHVPozQlaPO2xRNYbOB1Yk826euNQe5S
gAblgONvBeZuig73pbT3ctEJvo9BWtzQcgEBHNuT+9Ww+ygOLboZ2irqch+5KcYlijp3zGyuvcI8
iwklpQfUtB2qHYISdlBQc3svlP2JqVT0oGVWDJGsI+ctQJ5rPGhlEhcguD332uL3xStcr/YQxsJd
nuIWw0mAx8Xb6ySna4fRkpdRwqCODzQrMSHCq556pyg1/5vTTiIJpWP334wJ/XogciTcO1Mv7U92
n87U1VoxPqq8cEdq/u7QRx8aAKcJzGZzsC/SKl/WSqURXpLBl9dwfpiIFD2gJOJjXOOnh1qtDCIa
b1UwNEbXcbVhg8Nx9rUD18m0GoxtrQNZesQzGtazhtp7sOY30dX1j3Fx9J+kH+i3TjszpI4qU0iE
sWBgQqlQsa1z+lCgEiyt55Y1c/otcVSvAkCsMzYyrxuhUkfyxa3qBJIEdhHsO7O1MM6Bcxkstrpe
COVM13pXIc1RXobPDIhr+5IpcisCR0GHq80x3RhW3ltr2lXOhd2zDaF3G7mQyuOEJG2sL1T8jlnL
9tusRcUNXOcCD0nidvshjV0u5FiU1hpZiG1vXXMsFkaKg7mszM6+NDJRRmuIUvLR0kvhhcQKYcLN
TKepwikdK6rEGIPStm6z8b4lkiPbu2T5zKFT0bMOPW3xvslqAXTTWjTRAn80audm0kzaTSmjjlta
DrB5sTMWb73hde1l67vJlXRwcASWPk0Hnqok9wEsjW6FcuFeHPC58idN24QQsiJ6xoW2vGo1tz5k
Tu18raDsc+90S34tEg0tZB1no7bSFagzEPN2mQXN4qcl+I5kevSoazPaO+Z4M0qsnAG73+HFpo/6
qnIspUSTJhk4c1XBVFsW7dUdwPmtSJ3y33o5QSaInal7xL3q9XvB8pesmR2On7K0UPc8YwJCSGfm
etiSxlitC22ieQlRHqn9hBv0s0chW6Fw5cEFMo1UcDO4CbHkVW3KgYQj6RsXgy7VdDNa6eTSpHO9
NIymcegvnNrnclgN2PWwtA/E6MFErg9PaGmdR0IzcpEgk2wAi8EXzVjkoqGsp5VlGcOl0vU6v7Fl
l7rrFlZ5uhp7NEbXmUpi6xY7qP5Ny+D3BhEBOt62KBYHaFaqH9R3Tj9Ntw3pX/iFhNTzqxrTbgUb
Q9p3Q6HN/X290FsNLXKoIoILHMt9sAwtYZKbzLV+oTUpg992KG0nCpbUMQYzsMZmdqbALdk30kAz
0m7dzYP+5C6K7KUZsZUWVpardEINNZ7vJBEQMkwvntvPrq33xY+8gMISQIT0CIPgvkLDbjxv3uZs
Dlkl5sL6Qmypd9fxLHYBWDIkLuVkGt8OwUffmJtkmDojSW8vF6nS6cKV/aPi2iw4cJvK32RN505I
3FNnWnVzktzYeq4uOuAgz2lWRkPoLH52vYCbMraRN44QEmdPYySkavk97uPlu93l7W3d5NmLJE70
Mkkc40vEC/3doNO8hKr3wQWy6JBMgcvLfXOVGp4E4HqkiOlY9qE4jB+wD0VJFkjyElpYKBGAWjO3
vC9inPz60mFDyXBoKSkXm74lr9RrlpKvBEvOoCDLgViuWW1ImRHLCmNujRDU16eF76VD1wkJ5Cdo
1ta8U520P9dKFTTRp2F+Al7NszfmRRzTYI6ZwwilqgRqPS2NTV62KLTpCnABG0TCzYWRAq4GTRjl
ycYYGXIFeTK5gGajZvgMhRbKgOZaVhTYxpBmTCk8A+kEc4an1FWdF86uj32lF77e87kAnRdkfpRf
LT6ZpgHrsbPW7HjhMUtr8wWqIIOwmgVl5POfF+Mmg9f74sR2+dON6XIz03VkuyEgMvta1fX02TYz
G/RDpDvf0CT0j8IUZD4wvCjKoDA7n6843sfvbq35+7H3uzcvnfM7vxlqFgxrREfX2gcQvkzs4n6u
0qyetnxt/Uq/rMDofR6yiDC+Lu4bBJCMyX/mqI5+jnrs/zQsqbM6ldYN1jSnDhC7drd2hbUft1h9
zQShf668hjoXA379mHZ2kwcLhiOkzJZhwnY3pLsDdUftVzEQvip6AiiCNq1Ev3Z1NIArIij7XRS5
YlgjyCtFmKDgAbmfCP3NUdMyrxhXAn8BrgKvT2TkN+nT6Ocg3E3z0ROD9YhaOUYDh+Mgw/mRRczx
Ysmea8q8x76LKidM/bzFoyrJyg7hFuoHquH47OtVLw7TOUJ4sLiIFO+6vdzQr4eX0Q1Dt0ef6FlB
KovsZrDiYrwpiQ0wVjbM9ye+KHq+z/zc+Oy6jalCMXXRJukcGvsTilVrNSeeGa+FO8xiY04VBKGq
ap2nXjBo2ZK7Yz23RJ5OKyGS/HHJdHkHyiONw1HXqOimOC+uWNRhO/rW+FYCw3xjNzt/KyBZvHhL
juyB+QW3Di4XYAraJmYV8s67mK2k7HjNnai/S90oeaKt7kVhPLAdCxQzUz2MtDx/VNkQ5bTVDefr
PGTLZRWndrOxhfL9C+mCFQhaiOHGvksjIluYXxmfm3Ks79At1eUO0NgEkhS38Epgc7o0okElq9aq
jJEpH5zGIIkadw9UZTSD3iA5Wy1LVtCDzZwLGGJ0x+lHY/bqkg5QJ89wzkfTZCSGZV5GW0+MrI2L
yfZg0W073hDm1FdBXE/GM3uEMkEuzyZx5TV+9yXpoftDcUViH4DJzF2w8j4DLsSSWrbzI6BZoWZF
pguNf/Ef5mqZmd16rnq0sib5UgtCDeB+VlELwsdMvlTarH54bgZRrsrZOgWVYaOyyRG8XBLCmdwP
DPkg0CrlPpYywyLANz6+SRlRHezRcgaQS5q9iWt64q89mfg3i2sQcJHxmlVi0J5Fpblil2kCBns9
qOpCUznxRKM92/sckNhTxuiEBZaggIUcmS66ZUrJb1BVxORknI3YDGipCXQZQ8KY4P+Xwf18gDyS
HP+uHbF67V//IkDevJY//vM/7n60w3uy46//+19FsOP9QfYhThhC18jw1A9F5l9FsEcRjN/N96G+
m/yHwyzgv9GO+h+gIF2Ajz6IDMIa2cj8XQZrhveHgJZkkslnOH8yIf8FtuM/e1p/hjQSCsm2js0E
AOijpnpCqJEWt1m8bnRKP1nby5Yck3Mq6n/2nP46im9CLwe0LDilf9barVQmu4M4Xs+tpL7yttJP
X/lmXoOJ8FdpPt5pov757i7c/VnJvycu/rP1/ecxwV4TsEfdQOfgqN9VeZLVM+mgaERMCXQGXQ+x
N0RXJLS8Tuy3r6fKNM+0c//Z6vrzmIRTc7cFrQ8S7f55nlCs47nu2JVLLf1i+EkPbTdeAtodxebj
s/vdFaV34RAC6cG/P/ZGGbWdurHXa6t56tTnumJSKGK9oBYeDahFkbHD+tpvZgYO+4+P/L/OkeOZ
NGlcsnt1EhmO7iXiKGHnltmsx8wb6bdZvfGprG1bX+URuT1nruj/ej55d8ji1Q1bOMIEuf/PK8p8
tY07w8JgAeM8lGk3bkoD28DH5/Tbo3AkFxY60aj60VimP7iQi8xp1wMNhmuAkWCHE1Ou/7Wj2IcM
UsvlTbPZg7q/upjvupWikiCj06hdFz2qDnwk2sY0oP18fJTj+3M4ise75jnkg7LwHJ2LNAiTrIq4
Ww/9IbmsNNSnmkiyC9kY0fbjQx1fNg7lchgsLFg1hHPMdMuF3dt8A7v1PPtwtGJm26ocz1EVfnMU
z7R9kxtMCIJ/LPdv56kYPCBAqFYgHWg0uMCmLOd4cb89iq+bOk1JZg+HFfd9O5C2e51DG+vWSqMN
0ZUZcOXB+9dcSQ7NRvQ5BksgJH4GEsdM1BkWIZ2LjAqm8RELR3KipOq1xjqzPBxei/9pbh6O4xB5
eFgciImlRXLU3OQmtCMeBJ1Nc8d0TZ+6nanp+dfY8oj68cjFuvv4UTgaZHFEn6fAJSpG55nVfe/4
Q1LW2BWxLa5TbOtB0dCKHwyNVrypZxe4P15jC8/JQgTYek7sDmYv1lqCgM6BBGjjiqOTJ0ub54Wv
o24jjHSOeQ2d5S4jHrxxrWLTQovVoTUPtHFxq73EnCbzlQ3xUSDvzSxzo/LWLz9Hsoi9+z4a4nmr
FSr+MTNbKC7Mopm662ZSanm2TdY6lKjUzxdY6hK2uKJsWd4HNnUpbT6zfSC3BUOW2TqIKMraWtpd
kSl514FHGzeVku2VXh9EyLQBJyD9pswfBe9XuUsctIDbFAFaGk5z6iWrsXTMfp31g+OudFo4JLeT
eYRIUiliFaM2W9YooBbrOTaajslN4hDRBtzYyh+UTWzvZZcTu0SMtyLFze3LMUTsp6Cbz3KZb4yc
eDbtEoZ5713RUCY9kOjt4apO60ULSPz0mrCz9foJyQ7+3lTv5Nqv7IiWMOm4lxmA1GyVk7r3KP3S
pDk+6N11ZQ9CYhWXOQgDryxd9GOHF9fJU5e0ICSgergMBihau0jIZ6yLvmSrPzmIWYQa3C+d21pI
wsy+9cCSTbpF4ZsIDwhaZ9/lFpLw0G0169Liewe9fhnybKWjONjUWke7sYpJjgO51mC/EKlJFdxZ
Wm2jUTQXGPDd5D7opVuRIz4d/hU9n7x2Tak+o7pu/WSlW2mFfrWLuu9Z36glTMtkiNe2PsUvidH5
D56Q4oWMdACi8BJpm09WXgwgbpSuoA2Z1PlpZqjpvpNSfe0oQH4uVsX3mWrweWis9jWlPRWtylRF
IoxqNFLUIJPzbNFRAesY+TjspNW5VwdkHAGemqfdEkIjv+ejFMkugwO+bHp6swXYVseljw9p6SIm
6IKGgvtf7J3ZbtxI2qaviAWSEdxOSWamdim1SyeEZEnc951XPw9d3Rg55bHgH5iDAQbdcJVR5Qox
GIyI73s3kyUZlCxu7JWidivmkkb3oGO/r2CEfdHUZnPfFqA1O7I76eOT1lCp2OIE0GMIB0dUrMMQ
9fFnCgy3moY4pXkW5TslTaznLoyrRyWfzQe8AeglXJE5m9jl3lHxPjvvHa3s+02HZdAuDuJR88hS
dK55Zbr0hTHS8U25HI0uXmTOPSKiatwQqbYyGJHPJqe2AlC3wzR2KbZpk/Ym3RebbqyeGmSdBn1b
2N4YGtalTAMp3IxelwKDkwD4szAKE+18aLChCZ5Se2kuwxCTPN5NaL6h2atuq26C+9dCNCAy0hkn
xS1kPTwrY29QY1eatSehA2c1SN8xgt1hLG6iscTQgUzF6rIsdZrDVadRM+kR5vuepkXDrdUnJq0J
O3Fu02jMjONJ9OlF1OQSe8RcinqbZRCjzgW2fU/KMtDG17pJU08dJYLoqjSmLjaB0mER1NNdEX5U
RMa5nufauxUT6+33ACkno0nS92pROc9bQ2s6WuYODR9PAU9tw/M60TQF/8GlJ9Uz0Cxg49IO8PjW
yeEwiwKv2S5SopbAYkOcWim71qa16T9tUCPT4koUe4bzp5Km5fVEFH6McqIXNrPVJBsVz9jhBJru
cDYMTT2fANxh56iPSjO5JQmWbxgA1IhftUaV50ZVRa8lB9qMX5cdIWs3JuO9l0N+LxrZhrum1+XT
jIfhc0oqyP2ideIpW6ba2gW0XzRa7rkJMysKpxsYeBqOkdjFHqsLIpWdPSfcMNS4hDNrIPEz3JkQ
26dsFPPriNrv2o7SJPGJrOxqtxwn4BN4uEZMPsWQSRLo9OBWFU4M3VrBGAhKJARRek6W+gNCXV1v
+jDn48n4KkbsGA0gIzNuzQ/KtIxWFM712VEgYRqToxpa9bEx9OJoAKVhu8ij+iFrLVjEljXmkzdX
snxv4h7nkzSzNRcJi/ZkkK73mDfp5HgJ94zKTRU9gxgbxiPtVDnzNVoildExKiK5Yy1bku5lPb0s
6thqXqZ3uLxiRzK0p71Q52u8HuwPpyA+gw2Zu4CXIdxS8BzNqleDPeANupcCa1Eq5l6vidqjtbe2
zUNnxYEGTqINbcG238D/j64cwjHJf5mshXZGWiaOO2LW/Np3rbIGBsZOzLfR93gTJw5CgZJIqJuA
NR+6ePIpwy5uspAWpyj7/LQCuLlMaYsau06sGp45yvpsE0RN/aFFsRh8Q4bl1uqsOIBXAw/qSiVL
aC+MCsc6sk5+4MFDa0tZwzytCusDOoRN8wJNvqEb1SfK7drme4Sh2CGrQppLc1OvxFs4xtZ8nKmz
WhDhA8/OhZQ+G9tZVlh+FULF4kXrO/bLNFxkQzMsSq4GZBGqlye9tiepIMLX0HSUmrwgvRvp3iTV
NQgM3g26GhkIkwhP/3CAWWa8EEtZ0HxU5rO2F4O11Sn99jquFHDRAweuTDSas3Fkyqh6sOMJ9HZq
NDpMNRGv9zi06/RhrNKyvGgW84dsG2H4fUH05Zks8kA/UszMCcF9kVz4ZqOuumcyA+pTRM7qtZ1F
fNpzY1on2qSY+KpGc3GpdaRVEuSSZ3sHBzrTy7tMmOd1JizFxeo7CeiaacMpaKpCLFMUBaTd4uzL
Xtur5w3ZTtKt06C9Y8+ht8bx7lwkEPtUCKGD+Q6MM+4y1LzvWAnRUsrmLJl3YRn0N0OfLRbyDqTM
55YTTcisMMciErIdledG5stjr1oL6lzZt9eBiOWlrCdCUJep4WSxo+x4XgbOqcLUYIkC+jTPRKKq
PSZBsoMpGXTyAbRP/7GoBLz1GQxTr0p1/R5HWLxHlyZWLqtyNlvXikX0LrnIX3INUF+lSPXazflv
R67QWQ5+FUj1VSPO5wpDjfqdG54kMTM0OijudQZqGnCT0cOqRYxm28Hi1xhK52BrUhCpEyi3Sq7l
2rGjr/ZUjbVkHm3M4XXJ7bH2e33kI2vh1B8HdYcP82R1XP9SW+Jy1zldys0Yl+gCZjMaRz1Irykz
l8U1k0re0Poz8UQkPxOMt1HpSdqmQi9PQqMo/KoakHM4QicQyRyd5LhtInQEMThq5NpTwnolb9y+
yix2OI9bllltyF9IbxPN4IdMNZm95rqGo/gUtNoVJt+L4kFTCND5NeMisURPQCt0MReqD2O3vevq
3D5vZDbXu1qpg2wj8xYX7X4JSGFPcjXojxTuDfGGV4WDo8yDwfQhGuhAMQOZN1xnqwIx3uAQstpF
NqlbYYrzuW+U2OxspFR66Ju9WeEmvcLFkNobia/XpNidN0XtdA/EXnU6rlhBnWPrq6f4NJbOaIYE
VhfGU4fNymWH3hnn1THhIjb3DR8As6+8qmpVSxeyRX7XY7e5B8iH9D/VWtH6qqkPV1YeasHGoPk0
uEORlttmjfKGThpnybaIpqjcqumCyYOoU9gEVE+aiqJyKM+JgJh0X9ha86NuIvBxU6/zhOsyxgnE
D5PNxemODQVdXCd/w8OZNNehkvKtjInh8eqazFO3tLlGbYhpsCzXtBRANYlYXttKNMQquGCLA70I
8aLZpnVtXXOf6+nC10V8N1Aj1JvSbsUxodEBYDx2XoULd6T4QVhTc6YYKhkGOCs2JIqYZfQOLlJc
DmXTPqqime6YtfwdD9da98IkgHAtrah6XdqouQZQwhY8iCLuwXFWOM9lSevObecGh7JiFs4FNRC6
AccsURGNcYKAhLhFwoN0OUF7DwQmWn4CuH83DHN+q1p030hgra37AHrz2xToubn24VHmDzabcCo6
IzsOCUBm28QRdU3NUrpzvW9Uw5VRat0QsBHhWKvUdP4NJc4W8IugeNYaOQJg9hNuzrKBZuS2Wua8
kk8u8MnNBhCOMumnO74vlVBopZg+IlyyDcR3C2RGkY2ksVDDscXiyB9v6xrfPdFYOTtlOs0Iw5Rk
fqn60R7ccUn6p6W2m0eLLBUQq0Wf38JJxZOZCAntvNBS9VQR+nxrJNUoXRK69fK06wCaN8UQ2m92
SpSEkMvSchrp/XNvzNjp6kEYnOHIDjV1NsQtvmLjZWSaBJZrVlJfRTgqgozqClAXsH97BNUt/3DQ
SODFPbQQyEGnp4cIs3XhxgXhxqRsFRHQ39CKHz0rgWokhkboWuDvL3GYKpdKmQ1viMcdxe36ggvt
kCe8sDbELTrvYhzWC5i4t3PRW7dDsn6ZeaJEHzZF682k9Vl00s5ANVzFR0npgr449ueuzHUik3Nc
+4BBin0CqSLYWGQ2g9KE44g4ZMSPsqiD4jW156FiXzMRYCdGiZIlVedmBoEqCdpIi6CYUSNaxQ+D
cHQN5VJjc2MyO3Xy8j7kHmIQ9vcSWCWgtmKHzqPAlrzl4IQTvmmMfA2yTmGnYLtTOSfzaHGJSIiM
PjXtYkC5FQT2jzEL1MatM62hatcy9cSoGqI0LSDKR0xNoxkLKFtiMOYovQ4JeM3pbgaNhWBW6McQ
i9naXbVk5h4Ecc54jrZJ/bIRylMFwPvu1KLnMlim/eXqBV1t2ajzy6hu5qcFYPXOEiW6Fz2f4o+g
qZtqgzVB90N0XfjeD1OKm3+xFJ1vh0qM0Ad3oI+ZKUXaPKyMxiowOTIbXd6McIgirynK1W2HZG0P
Pc3wbJlO9NCrcrXZbkJ67W0Bi8NT7c7U2XWcIN6aPQCaHySOOOvgHsSeyXVb80goXGYOL+GMJ0hc
qsmzoxBv/ig2uCMg7aJx0XQQ5DaIvMqZSIEc1D0rS42iIOsB9/WWWDu/mdvhhm4nUXG1pnA8j5NG
ESfqCtniELQGHzKLAbmwnYfj1sKPcbnHgT1scavK1cwLx5T45xIDhXeLCmevWvH0rihV0noER47x
yn1bWtZ8qEJ7w0Z8cYcYAz6vHkyZeEazJAjeIbjJpK1hkpi91ritbiemr3LxR0BXEXW4KUUEftZT
wfBjWV2WAxfXIVFSsdOKcxIGgzuZBGMhbjutDkz9zgo7dfHHHllsH7v9ZEf27dIZcbOnBxEJkumK
bnUebfoHq17UY3ISwpCTo6lfl1SS1OfoahueDVBRORwIpTc8dOwd0puR8IMp0ibgvNmmwYkHlJxO
ZFKZ8cY0O3RkBbwnvkZCA3+YepJlHMCmPeNrmRREX0bYvsJCWllfTjwRUl7O9b2iklXs6tVc3kOD
kDdJizm615GbQNTLFMQP6N4QtiMOns+GpJk+dEfR37qk4KDT54waSNpTi5tsS6mPy1eSpasOlqTI
TBsTNMBAk46Xm+l41YnoqlM0qBNVHjVXKHrM1A373ol2ua3Jx6lXjHSDGQ3GZ1i05oUH1xDKbtbM
kdywDTics8SNFcehlZn1o5b0tnrmLAXinFLmMztgC4a1mS2NN0VSDwGFKGpJkGTvkLoa46fVWiNb
S4b5tKAmDOzkLE+KYCAf3s6Rtw1qNDS9S4wEXGe7jyYEmWTpZjpsudD+KDJOPa/8maleJ5F9Mlaj
09yi6uvLi6QQpe3jDp7R21QV+OAnwYK78W0TjdMqZkITl/tLSh+QSIhO9vtiIiTktJqsqDtr5nxo
Yh8xqt1e0jZq1cHFrJKGM/Q7KZKrprOWdi+gCY7Pdmua2UVYjd0QbEedfMadjEwH2k7P9G36YGxo
bPLR4vk+FQj0FL4DlOWNa2bFEu+rtrNhl+FT5kC5EhrlZTcj/lP8Dl4YxyT+m2qdYx27DIQLws+G
dOUPRE1Q1HRFUw6xF0bxxIM2TphAzXIEVdvb1PNbdQvs1DBlKrxNsbUl/qWU0WJyLNdIlQa5BV72
RBFmmfke6WpzLobRYFur8S/eaP2I6hNKpFx2c09U5WZCfIdz7yjoThoxihGutllR0KyJ63juVI9E
+dS4YztMQPyVRc5dirS8jwakyhV7qcbUp0b+RqhMbNH9nAuahZ1R5u/6EBCx4RMCY1qnWmE52amq
1wmzhpEuAFLSMhE/YqvVhFeoAyw+1nY81WeTHdbjrTGUhtnTTQMIuOoLqRKGNRBbS9SqpoVCcyGJ
KX3qjjiDxjecW216T/orXLI0MpcIlq1RJ3d4yyD3D0Rt16dpYxjx9ZRMpB1o5iQcinN0fadTOS8T
9ST8ESI15gAwwIeTX+ozpEpZmsLvuc6Rl1HXnWYdidJUxHEK1qJ7+Nnk+mMeNME1mE+JJnlqhZPF
u9BoknQ6nrV20pZNN5hTaO/iXuuUAYoTRr40j1PR9AFNZQomK/OE2nawcObRZLN1p6rKmrPRagSH
8qAYtZluQr6EdtmYVg4s/S9m9X+DQ///bPqzvhoa/Z/Z9HdNH/Yv82cmwc8/8V86vfhHBf+yTMvW
dd00VqD+P0wCw/5HQk4nilzV+SPqanL+XyaBgEoA/R6AWAcHJ5MHlLwt+y6Chi/kP/wZUKL//kfN
vyLU/wq6wG5wJFjMyqtfMaBD81EE74OUI438JS/UpzYz2m0PWe6WmxuSnE8z8xto/wD8/ncsIqbR
c/BYqAV+xergIxEcWKdiQzBQC+xMRvGgW/aWBlq/64ExbtKEfFWjiZZ/WS7/RwvwA5Tw35EZEw2C
A6/gZ+TeJwjXngSEJh1WThrWJSQbSEUVXqt/frwDBPffQQTPR0CSCsx+gHnnsu9EWjJIbNg3qHJc
TrHz9Du3lkPE7ssw6yx/ehZtQPALD0PQaxjii75A6z0iyLutpALBrQrafldOgCO0dfBaIDHwAR/y
Pbkx4TfSQf2371NI+TPMFCj5ADscuU5E9sj7HD3VQ7jgleeKF+84E3Yav9K9G7fUAm7jZR734j2J
O17+SsV9Aknv+DufqN++408/zfrPP80Le29skowiNsMYln5tGGfKmlPzd++YkksSx244vGD8tFaK
0edBpJzHMSDYawMTztjSC84uIDcgeiSC6u/IDdIyIaOAhoLPQnFAPnMwlGjDXO/Y8cEACNpJOVii
rrP8Pz/QvwEjnzDndRzLgtbAmoWxwWf56zgqYe8VXGNOlgZIyZXKHC0k7fRzSyEfBcWOtMMo2lWx
kK9CH52FpKpAVABLgP+0eqlQhmMIJ3Q0jHGk3uF+HRDiEeCvsE+HGmYubVhVXpKtmIZejHwm9oDt
EIlQHWuGN+u61Z42WTwRYd2CkkDTxCRmDzN21Y/Os5rRE6BBSyRIptvn+czMHCdpZXgpqtgLO7L2
cGvPEn0Joe3WKi0cnGQt6txw0rZjYQ3SH20Yw9bYlXD/h1ra/oQUIjuK1193VRq3zlHUTFVyg9Fq
BXIw1kju7bouHV+pCucejnAQXPaCYnYHaGZgGjsbgwLUB/HwR04ZT+E5VtoTRGfkJFFG+2KDCwye
YUpeKfe2ZpulHznt5Ddh0Sa7TsqY9nZuh+12weNC99S8kbuldlAEUJrS0gwDk4bdOCdYlEeBoHWO
Rz4NrLg7nvIs70mHVpRzOrhcxlI86t9kOVXaJQ4F2F6Si9jpOMYGJXhYpsX9xuhV5ZzsLrveoWDG
UH80M/vNUZMJHb/lTPZpSFaL4zvWDMNVETY8hHTqshcBdajfNPmwzNsinkjqTsk5XKh26gIJcFso
mBKF2pXe6GADpjnbVzU+BlfdKKw9mIj5avCNlF6Wddk1PtpcTkaCsAw3TkWFeoAQy8EXytx+RBO3
G58LF3VFM5EBRhReNN6mqM8ApsxxAfSKLJvaFg2y5g6Vnv3g/KQJNWpD/RTLosu9lorrNg8Vm7hI
uBY/lCCML6AxKIHLBwviGhGaZW0qKwyB2RA4PUmnIF2J+zDmPvBIqo8UqPacSN3gR0hH+SrKFwxW
0I2Fjadb/XA5zlXxMGcqG2xYheEl/FZ6iBbgzr51TIRPomghtVqxMtxMQ1e/wV2Pq+M5GCe6crXS
EDBnKtHDUk9B4ucqVAfXJsYscqXWZBcdLe6UpqfdkaQwxJk3YBqz1wmaA+cR83ghQjLGPTnAjW90
Yjz8kAr1Dp65c0xjtqFLQUxmCEtaNTgXVKIg4jmXKVlwg7qfo7zH3CFpqsCLQ5zbaYwpyGNSFvol
4V0x1hB0o49UJWtqV0LeBZBPNfEGzjCopyV5lOeKtJdn0BuEtSwz+xLTcjosNL7GzuutTH02HdI3
8G2JrQqmbSWvnWDguwwA2T5KoI+XbpmhtDhNmagus59cFkE137GksrcoRLjiwzEZJ7caZ4NNRqmT
a3jJTFMiA+26ZQ/RXCxvq8KrYSmb3lK25nlg5JI7sSm6x3mw8/OqmzvDj1kx13kxVVjhpk3+XojI
xr4tESnrFmAT7c+MSzdWFrVuHsk6yU8NDQ6IR/c/M7DS5+N2DWw0U1/TUeFhU2ctaJSasc2RuPR9
BhCT1REc9zntPZ3u5DOqNLAbcuqGK3KW5IQE3K7fVVVBaQRhLg7pU2rTGUV5ZpzFKVWlm0VjPG+t
2FrSLXIGR25GTNPUTW0GmJcUAzwWl2AvY9oT/oBJSNyXM81FXJsDnHdbwz4J2qpp0GrVDZZUKw1j
JxekD2caEox7Z8l7FDOo6G6ilrYU9kpCjbwgHgShGRrJt5uoTJrlvEKfdLXAo9MRqWgZAU1Fe0mU
R1JtDA3FCYlRQcN9sWqNmsS7vk6OVEIcIMY32SSOZGlVtZuoBMb6oSmr1kNHQTdvciLnxrDiNsRo
vONfL9RCNXdmM6L7hy+voIzKtWkgmyYEk6KfHowe2BwyDfhAUbeZ7J4gQrwvOIFaq8J8CxwNIWbX
Y86xtVNQ3E0aq31NwKcN3ztFDDW3UTZem00Vo9MJDF2cQiyIRt8kZK7lIIgy+6iQPZc0sUzG1aSP
WNFW1iSMTaSm+egtRbz6EJT88NvcKHXlVOt1o6G9WmJViDmNcp5oTXXHBTOUGzsahguVkFRzg592
Zm8gRkKMIarOUWEPrhS4VIudyKNFjMGPqeLmcWakJChsoLhnaEKI78w2VZno3a0JcDH6HJziwZiQ
5xwRITg514oZMGGIOOtpu5bqkzdEVTC6fF9GSQtAA7WAdhQMCOpioWz6UhGqa/QAKK7mdMk52ypA
sd1U5rGc9fJIrcLlRrMqHNicITBusiQFWWsCveDSONeNTySWY0L3iQzSbTQ9a5Iz2x7Gj6pNrcxv
8oRWPnmJBcU1pijdzorhDZxk8Gilv247FY11KBXQWy39IeI5cZHTzceuK6r5TImUtmQnw2gJUFqK
s1oQYejK2OrSbROk8vnnfef/l6z/IbevzHeiKj9dAr8w3+/fi/elf89efi1a+TP/LVqdf2zVXNmI
VIaUaivv+z9FqyX+EdKSAu7yv7RO/tF/ilbN+IcSgLGpKFnXYo1p+E/Nqv6D7avJn3EQcEBWRxT9
NzXryrH/RJM0DNOgnCaHWtcN1SL856DSUtFU5rRKA//+EhKB+/Ycu1exexm6F5F7cfW+uzv5eHw7
ufk0Sb+pXuXKwP3fF+Wvox7c/Rf2PSPH49h/rt37fenewvxyH/nN6/tZ6E7r7993m6eHl4vT+4uz
l7uPm7vTt/3ofvdzfPNjHNR/aq5PeGTw8GTuaeprE+3//JzOryTUr895UBDoQPe6sT5n6T7e73O3
dJ/vH+9PX9/Rs7mP/P85dxf39vXy+vjy+fY4dI+v3avj6+vjs4vr6zPvYnO2uz7eXV+frH+3OTnZ
nD7fXJx5Jzcn3tPNhXdzc3q5904+Tm8uTvb+6enHNz+/sRZGf3hPh0xq21RLS+n5+c+fzx/3J0fn
z5fPp4+Pu93t6flj6G7Ors82u5OzzfX15fXl9nL9EU/2N/vTm83FyTc13M/i6U8/ywGhF1pmWrXi
51y+rsuGuXx9vX2/Ct1b+hBM4/X7bcxcxm7M35brr7v323em93ZaV/MD/+ZD5V49Re7Hy9PFx9vT
yz5yT172rK6nqw9W1/7m4/7jjXso/7vff9zDmnAf92dnTy9vpx83kbt/+2Z+f3r9/umZDgvTtKPR
ZfBM/vbcPzr3179uXXdzvN3uPNdzNx6/cY/8o+9K1XWy/jSw4J9/qvArJGFZHGA8yROyDPdvH6ev
lznP+3r9HrrXF8xV4Z49ndy/XL1cfPMm16/qT2Oz730euxtlCAbKQyvmUW0+xOpzmF6B3yBo7t1S
vf/zN/izIXU4HD1D0zKE1IR9aD5r2nDmtCQJfPwm/d4GsMi9eDzLs+Eo0l9D2vu1lW8QhT0v00us
CPDqazk8SEkEiTxRlpc5vRun27C/RTR98c0P97vt99+uJO00Ffnwr3OBv2cBQSBaN4jbV4yX3OvY
fX29ejm7enm6uni7Ud37t+++6p8qiy8z8rMV+u+gB6tugYdmmwODtioguPFgQV5ItdNpvrHhWzVd
gPPSqdZ90+P68qg0R6gRHQ2lFyfbISd9xhqAvmSNkLgG5kTYB9POzscQ9HxYfvx5Xg/HsqDLSYz2
BEcl7iuHfkXNMHZN2YW2jxPpcN6Os3gZ5KhfN0mcf0P7/+1QpkaGCef72mf+9Q3SpIxVByGQn9Xd
cmMsYZd4M50QYJwlv/vzY61fxucXtz6WQWeZVjedV3pZv45llbDjJCQ1X3alcem0RrDBWj/7ZlH+
bhSTzwXtvuB+oR7sDUPTTBG9Wct3jJ6UKeg5u8JanG+2oC+rcH0Y0+YGRMMeoYI4eJjKiAWuBMhL
YaWb24hW98O4ZCFYFLrlkzhvdMrdoEv8OrUNn3a78yMpDKibfz+n6HboNEu8driqHcxpH6EXKGfL
T5TFpKs0IBGFJ+395Sg2rUcMe+jjqSYN+4MLT2tE5G4EPUhW28Q7KNoQEcYq2v3tKFKqDronWpPo
DA/7nMRtDWNkWgDpNYLlxilorUVO+M2b+7LibdSSOh8zIMCq4Tm4NZnotRMDQM0vRs05iWrN8WjX
U7ODj33zcvR1K/plxR+MdfB1OU4GwmkzFmILbFbTa/ICYDR3R30fHCdWi+1G/lDanVsPlhcu1RHr
bKPU5lab+iPNHI+sbNoY0/IiTOnTkd4mYkDiLDQiEf9yI3DY23BD4JShz8xV/2BXjTRn7ClGe5/8
uRaHCowI4AHhdgq5IWiHzZ9f9W9fglBN1GDcEJzD3VTVAoHchokRRVJuO1s8CjsCCE+a4pvX/WU7
WF+BZGHxYJDwf7oefroq0AHIM1GKCWZbbp7TP1Sh1wnrmw/k8KZsMQqfBlUIzwKetf4Un0YpAzye
ppruTmwP1sZM4nGbjYN+YcKKhW4UGcd/nr8vKwv0isIK6RTW5Jahy4PvPu4UdHBaM/vaWXNlXPb3
xXnz6LzJiwmm5gMZCPfz1XIRvSwf8ZVzEmyQlX9zD/pyMzn8EQ6eeZyIhctGfoTyXtyo1yg7LsoP
cxeeiP2IL8OV3bvKnXqVzG593B6JSwhy32z1h7N++BMc7MFDJGTUKzWuknVCYh+pKqHc6sZ4UtbW
9s8TfriM+DyEMMl2RwzOPedQ96ckRqV2bTf62gDBUEOkckP3Xn38ZpTfDCMNlS1BsFI5Vw7mNKxE
gIEGHhgyyo/tuhr9edAebQQ29KpXvQ8kr/Qkqu7ghewmgIneubPy2qPxg/OAvbiWfWo49eMybnsD
e4voNGvGo1y2fq6c63RHtTVtGfKgSF6caKYt9tqNT5r2tIYcBdWxRiT0or7pvEBVebBE5uI0urFG
3MLjt7Kr6OZmW6NJv0uf/81zgzubCB0AZmnbH2zKZSKdbAl43LxcnNcpDeVzmWffbDq/GYQbnBR0
9yzdksbBIIlm9p2uzziozbm6HZphb+Em+E3g6u8H4XZgs+GsLY5fd4KJYAyIKe3oG2iEXScFe8jg
kf8PHoX5Wh0GWC38za+jEEhkBJaejD74izhD1kmm+9zb3+wy67H++fhi0eMAaLLD2LoQuli/v0+7
miATVIvqYfSnNF1t2DPnxgGKO5/qBWg5jIWXzpP+jX3o+ha+DAqAwPypfAOHKcRBSF59jk2eP7R2
eWIhHKnxMEMikCmKCmSCqk5botTPgl775rz+3bvTLO74sDG4gf/cdD89ryFypcjTglk1ROp3jRL4
8Gn0o28+8t88IHsJZAseci2bDmYVW1h1aZTBT/PQ2iZG1p9onPHfuIRqh5vj+vLk2oNDTW5I+5Bj
oWSIZss2H300sgJgBZC0Jr/iahhn+yQN1nSgdMq3LQkL/CuCfPKxbJ/IUzuSA97a4NuWm2T5bTWS
pSu1bzxFf17mDl+zaZpUA9QD+DgerK1Q76e057T0NeBt3Qu6png1Jq26bGJYGVC4g2uT4I6jhaKY
al4L23075UYD4S1DeaMsevHjz+/l8E6y3oB01OkIjrkKmYfeD42ELm1rfe9bI1bE+SygxAkMiDMC
3b/5fNd7368Pz85gaRhX8oa4tx98vkZlh6isht4fYluDRo5CAvPA9GgwgbGCqojPFqEeRZN+Dbox
fXNX+fKcmqraFn6aJn9ZF/qv669rgsbu1QR3SsDqEHMtIl+9xhoygq7Id9G+edYv63BlLKg6snkK
JQZdP7pPH5WqZXD1gdX8OakvM6V7rARoXmDNz0DH6jdf8JfNA79SIHcoVPwqhHFQqCgQU6fGtlK4
0Va3UWdlOC/6pT82u3a4bq144IAZsx1Gm/b2z6vny175c+T1RsL0rpL9Xx8zU5x+aFon9c0ZoFNX
qrOmr0IPSdpz41RHRVmE37zHL7sVI3KFtjQd+1MW0cHExqKdaK+bbFQ1suyKOBIXKc13eYEHr89c
6/WVLcVHgZGNPCRM5eBFUFEXsCstMcRZbsdZe22SISDWJBdygstoSr+LoD9Yogxq0exSV68Ztkga
S79OZmFUYWF3Dd7d+Fr9iDNIo8B9YOy9EYmXP7+4g2lcxzKg2NGO4KyRnKi/jjVQFgS4eOZ+18Xa
Pkiq4DZe8urvXtbPUbQVL9FxfMFC5ODuESzgz1U7wlBvBIlRWpS8NNiAfXN2fpk31gOeFJz3MHjY
xQ4+bdivoVkuzJtR9bm9zUVbPOjqXGXbvqnbb27fhwUATQ+Yhw4HGatM5ZEOFuC86H1WD/CmY1x6
7WOrknRCkPA7sUd+TCb36hwb8DeKel7My2psiqelwhvOrY1+TjY485edp8eWFT3nmNC/KmFaJO92
oTTnxJwV4yYq4o7sFEmUO0K8wDbbUxLWWly1SQne/+Uy4NotoFdy66ZHpakH9zYF+7emwVDSU7so
2toohFxEsqP/51EOdgkMLRiFxhFJ6qwGcXgFDcOyRr+M2ncY6+Jax13huVbs4UmLpVy1vcinAM3M
2z+P+mWJ86Js4DHWH2CZdnilqkcnhtrFixJL4mA3iL4W2Dr45l7zZafATYiDkz1HRWiqf7mTzk49
zEpDAJcDfQK/wo5845FyyfZgJivPGo0F4+9u2yxBDXc+h8IM8Tf74cGC75i7bjGK3KfdWG/GBAq8
gVT3m49XE+wBn87rn8OYGo+GARa9hMM0hlQb+2Bwwtyvp8XGGSMKLzC+TT11qJcTbbSrm5ooq5V2
H27bfooQnraTq2n1tLPqNjxCb6w9/O07XW/mlBgSA5Z1k/x128rtTsZ5EuW+g6jhKMYlZIviWnzz
5F9XDqNwR8XxZr0w6OvEfDq8kVjEeV4zStIY8Q3hBdHVmGCD9/fPwta4tk4ktMoVtP48itLaSoHF
AD7vsb6cIrzvd3qsFf+DtcJtR8fehq+Au/Gvo6RRaShZ5WTc6YdkSw6C7kPNmf8nz8KT0NZiIOia
v46yKAMiLE1k7Fda9lFi4rVpQxxvvxnmy0bCwreZK94M3SaK2V+H4U5ANtU6DDJ2Zf+/qDuT3ciZ
7Iy+iuE9G5wHwPYiycxUapZKUqm0IWokGZyHIIN8eh/KdqOUJShRvfPyb3QpkmRM997vng9WAIZA
mBJHxpAOe3KO+cHL8lORy5/HC4PaXI3Jmho82tEbXLIhqWlCKCLaqgF55ko/s3PwtyjIyoe/nRJs
INyPucutQtvjhFqOwgSCvEojMsWEYUbVVpdiKfIm+nicPx+JueCypLnKYzRwnA2e+tlGc0eSuUpy
97mZCDnwDesz090GzmBaPz8e7s/PZlKaAMxgkfq0uG+8/Wx0LLo9VxGGq0fvvGOXAG8wzUG1aSq6
mjCuy890Pu3+b4dlunBQr3WelVa4bt2/LWMxVwJVZaEhNKraaesaoCz32DjWN4Ps4IcY7FkiSsqy
O5FVPgp02DjXecpshBnI0fdaof9tYIAJI8yWVGOnnOKLtPbKQ+4lYk/DzAzOiMZ0rci1a1RncIDK
ajrx3H8eSeST9BXTRUJG56Ly9rkRrnSqKDTMC5ECjxuMQdNyB6BF0L9VWqSfG9MfjRNTav2Gbw8L
BoVf5XIyEXcfO8PA1KtL243jMHZ8bUuPEYJRgTPdx5/0z4nLKLxf07BIzTCl3j5aIOBgkBeMQ9WN
y3QJYZdsIKwfrY5ywcQ6cRD8MRw3ShM4EfWZdV/zjra1RCrbkT7AAZq29b0sxVNh6fYZZJLsxM72
x0jME06B19CUWXM8EhXJAOmv6Yd5rKrzCmXyph+N/G7qumT38Ts8ihbX25jJYuAbEbUh4z9ajW7G
/7QgUwxTHDmfvMBU450LJzybNyK39OSKiNaz94MYkpJur3Gp1IkL+x9zZZUtrbQznyA5IO/79ivq
w8xflaMTgrTrn3u/Cy6gTuBh+/GDnhpm3ZZ+W4Y50k7gMp0DJ7ma7qfRbpCdFn15Yrm98+lIaiDt
IqNDTHUc5AxLr2qRItVXhAy/rNKhCTedg3tlAyP7+In+WNm8ONK4hrNeoklSHk3/RNoAyDT6b/Og
i3HM0wvrZait4S4GX+dutIAl/vGI7z3cmkojK89H98yjFVD0dkdZEZiQNXFz0BqMVuEilMNT3fr2
38akPB3rDWD/GnSbx7K2WZOirP3SCVMhm3OZa/WVaWenQvv3nojtCeSfwb2Ic/btrKCRtSo1krCA
7vS83Wq2BjQ8ISWuIwNOvFPZ1T8/GfPc8FFPGLZDyuIoBG5tz4/9qrXDAk4n1idyN/kJ+l4k4Zai
JfXjz7VO6Te78LqqIDQGbEPc3L2jCWKX8IOworVDKmX2Lhit+XHCvPveJpFwcKH2f7aawL//eNA/
3yiDOmuE7ztcXo6TmiVx/VjNkJ/00cr7cMRwbNp4K55+6ywaqIq/Hw7WKcEW73UNLd9+QAU2A/cY
0w6FdMcLsFT9CjgybrwS87R/Yag1U4n0hWzy8etMcsAUxTwwV7R29Up2WlBgreY0uxZvhxOR5J/b
FUfbb4Md7ctG1sCIwwEOjsA47Rqzmmhsbv9+t2IXoquQ0IbJz5x8+/Y4pWcT+rgdytKjgVYMnYdn
sucDEfGd4V94fzRrmx43WtJar1LL33bgJYOIZkreXwqab2cPhU43l61dmrS8nNiF31ln4HappcEB
JO16XIFa4rkXpmAow5P9XbpYPg30uX4u8emMsMMo//oMW1N1gFehCuN5fgxelcHYWVnd2yH2f0BH
Sj05C7yyjj6egO/MCVayFbCmbZQox2cLXQjSpCPGDqfFMOJLBdii3Gc6FvQnTpZ3B3JtxD0BGfI/
ChO9ETT1hPId91SbXhRRmIdSCvHX6SZeGlUuBC/UgkiivZ18Kh3MOvB4nNKr1Sbvq3RvTMt8Yta9
9yzcKwh610oTcdTbUfRO9oo6sB3SfdHjB+z5S3boslw7Mc47my2fhUnHXrsqhY629s6qk2RYhB1W
Up7DWjB2DubVlKsRe/VgvDel0UYfz4d1dR7t7wyJ9RhqIZv5frT3YWndOjTE4b2jpnyr4TlNQ5D2
kFXaKQXJeyOxnbNTBFTKOEzevkQ6KPAPJxUfJjTdlDsVgImKBolz3WbBufnLx8/13if7fbSjiYEg
cBGTwoHE0fyaKlSe3c8BnYH/wihkJ9ZbGq1fx1aNeodFj5wx0TQKYe4UVeSLohX9ifPpnWdZ5wPE
PSYFre9Hb86ga7OA6WmFHqQ5KAaTfU5dzDixYN/Z7xgFTYZDNGTTvfr2+1ha0g7GyCiYhM4H22hk
1OBp8xRbtXOV9mN1Qgn67lMR25H7pjRB8PB2vMrNXTqV1qfSZu9G+ElKX48q//4MZHbTKkGHGcft
cQ+5hG2TIl9nHijPPIxw1zZx5efRX88DG1ExtOc1Qv+jaiWUEDPQNysMJqO/6jXNPHRulp54Y++s
IEahpMPL4kp2rMNPu87D3RxOR2Es4jHBHkjuuzkr0sfCpr/wxKx7bz78PtrR92E/XXr4wnj4DIn3
g/Ox2Uo3QSPc9oij6GEbT7zEdXc72opWVQmZRZKxEMjXCfPb2W4CTqrrliXb+LkW4QLtXlZlmUAT
muptkONWsm1LVY9RJ6bB/Put115h/gxLYEJ14e3g+dRrfit4Wq+bvHi3OAkOTNZUY27j0HUINpwW
9mCjeY1fn3jR7y0EFDu0sVkw9/GDfDs0EyrFic60wsWFa6bg/C2geLK/VNQQpXNMgrhAkGFRn3eO
nrBOxs7GnstCvmAASK3QDPQ+xLS/Xwm/j3L0EX361nI3WyzarGt5TrIjPst8IHofj/LeSuCyiWIH
sQGajKNXRnN0pyEyQSWs0Rcdwsb1bAS7rf5zJZ3JE6O9cyzbyHV1e00yEOYd7YwZfFsHlPa6h1hB
6BKacyaPU3CVTI2IOje4GSc9OVEWpACz/t03C4LNnhKQRxMYKb/guBY+EPeYC851qEjb4aEx4nY6
G6xsuERUbvURwATYG5XZa1+sqsZn3C0nFCBz40OUXoS3ywNuDvDXhuw+EdB3oYDTIit7uEOh7Bwf
py4rKT/lsK4tyJs1HZyD22HRQTJxaEK6+tNPMEprB5TQUF/4Df3LYeInOlQM13UoI2vKfDRbp/9S
wlXIQiMBzhnKoTZ3ibfE6LkH2/5u84+v8sYG5Zxb3grFB7wMGShpQMTm0hvGXQpG7aEcR+PQpavO
t8YS7VyH8v0z0ALjUJVWPOzzNhaXToZ/1J7/DpIw7R1xg6B6pWi1U3HWYQSUbIcWw6/apqS6kRLB
wgZ/pPqSTl68xtKs1bzd3HkmHbVCJF9wGOaccxL88Ta9LqyL2dXn4hwkhU89Fo4/3av4Y33O05H0
iCti+UBZIv8iQc4X4FTROW0SzTDuZd2ImeYSMhkb6qIZlHy/p23ddOt5Zyyq/5EYGj5bztTnD4Ff
WPOhAg/9udOW6g5dvZ1vykyzH0arhkfWF0N2IRswd6EYPaj9Le3+Z0Wy5MEGuDoOUJBgFbyHptVu
MXIRwO8peoZDWvuSBufeR5AiVmNNzccoDGKCht9k75bt3huSGFJnYU2rt2kC4QR41XSmmQ0waz+1
rQlnrzT7Mhtu+sXSWg0zq16ZzkHLfbZ8iQr3Z08HwiUZWV7a3Hf1le60qtvE+pJcasmEM7klPP+r
gL1nAs8lwgiHlWITFpgR4vxqF8M3DwNXMG5Zbn8GvwXVeO6dqyIe3JcWfaV3UY9NOmGE57W3uSkn
c1MGwPk2sDH6+yTWsBUw7bjFEhJ2i9ourhcbGzrKF4E95lj627FvrIOTLSl3TPK4KDpBfjphkjNY
aOW+dehpc/6Wm6q4Daax/iHTIvgM4UWocEFmcJE0XfliNHb/GT2X9pi1hv2drB+UUri0vgAVOIHL
9rwRvF1mk2Nys9GetwB5QdzqlrRUWKUjWNZgmVwAa5bx4A/z6NC8Hwy3/Zg1Xkjuynd3LUYAFC5S
t7iwmEC/UuAhcaQSrdc37hTXfK3cSj6NREAP4xzMz5qvSyCxvZwl7GE1AXuzfbC3qdeaW+zcnHJH
DSMRu5ocEjjqMV2eC07caTcvWr/neqdNdDXl+PziNgC8c7Lt5YlWqPYioaaRbTWrsX/M3ogRnmco
Lz9zg7HddpYC+9WRRLEpscczONqko386DRZ5rlPU/ExNc3F21WhpVy3YkRetEmo4EDlVFzocShCZ
kATuMt8v7F0fD8khX1po5QjSVtAt9Id8p6ExHw+TSWi/W/qluOq90flZuL66x5R0caHzjh0EHF4B
OJVy6PTINJfiQWv99EkDvXRjTvhxbhJYcwli5nJww6HI/JfFUO11KViPpGzLJNiinKudXQmL+ny0
lPLCptfmYJthEuhHlqc88AtuTP8/ZPBKRAYlLVpuSAjw7pzR+UZabOqgAS7qiUPI9fayn0do+waI
1Z2hmQ5cF9iW1U75ubg1MbXTQSY6zoM0RiwnG2tO8b8YOnndLyU87BF0WR42ppfYIW732ELYLHoj
nGDgQ54oW0PHsm3oLjw9TX5kAwC/jVekwxfZ9/3tYjXJXV1V2otJOejX4oqWXQPHGOrARllETJwc
8GABNTTM7Lj6mWVctfA4Xor0ptXpyUL1NM+fRFmiSh4akXxvpqz81TC1sBLk2jSeGfPKmFFQ+Hju
YXwyB4nnggMDZCN6JR7stne/kklrs50ly+kaDarxK1ZldQMu3VFbf57rr1PLot7IvLe+BSWY/DNJ
7QMMPF6/L2nR4suJQbC3TxTFnyiz2ro8H7JMfrdiG9foZtHUNxTzSt8FvO8rR0B95dWVzFp3adod
5rqGvo0Vjg4bI9Fg5fpaMOV7s8zGu1TE2h3aQO3rrC/T9SpReZnqeOSMgBv6VIG4kMj5MomeBnid
tVOZokqfOgotDugHFG9FntrnVlXK7yQbhodJSSbbylT9pOOi8h3XUk4EbFI6FmhhtF8Td5zZGkXM
SeIYpcnRXBXgdPw+rcJRl/D+qdLET2AyV2NJ8Aicw/thyMs7Sx/iEiZkbwG9VkUjwhzXxNvO7ocf
I0ahB7XaVwLijUFvV3w45tvqcNl0wA442NxvQQpnhu3bgCA9YovZvDpkWpxEVeitxpma6tyX4NVN
M8kbKBfYQjbceC1tfDFyvCsxU15tOEcb8jc62OIyf/XpTL0JDs9cTx1v59XLU5Z5/pi/OnwGgwY/
GztonD/1lp0Pgoctn4pXb9Am5pdunFfPUDiSik/66iUKbbZ1oHHiJhzNJHvM3eImsMp9yCDjZskN
3EGDbDTTne02cCTY352n2F+c+cyFAfIJV5/A3yZaWkOHps9joa90dUGNpzixQFdjjgp/h6fo/LSu
9+1cYqJqj6uhKrQ0/3P/arM6JGnQAdHF9WFjv1qxztmILav9atFatYF8VKtva486sYu0hGCM19IH
KiRI8b8XU2V+bkFLXNjjLF6oj3Y3GsZn39XqEKulBrgbpDYwrum7jI095764aisNa1kQJLm2gQKa
XsevBrSmKaGXxDleNzszcwUschx7HnJ0gno0dloDN9mYcui/Nu62cijMb82A90iEBS0ZCL1VPpsO
nrg6vW14RQ5FPO/dHMeD0OmTmMaaVztdugWM2Md6jiUvwB6OQ/bdDHLb2wSqzbVdPtZ1/SUgEZpF
rAUEjAKdbYOVjks17+DUsWbe5klBvRRzkk5clKmxeji6NRPEnv3Yvai1pn5CrbrkUU4SqNv2AwRz
1OdorC69uM7iM4Xftoymua79DQoXWJ+LUVmfxejoEkPepU6ibsHn43byLWWH9L0VU7uhwBfk+xEt
gB2piXYMbmhspR51l75wzilp9zx4IXRxIfskgzULhkpgzZZpEDjufVDL2taehsp7Vm2ZPHi56qaQ
Qn6XJxGO2m5yIJOqLU++1rXuzYD6azk0VbsU515V0JGUZ5IbBi6pvllcaLjyQAeR9ZDu1ajP+V1q
peN5IvBLjhJL1/RzzDIS89wpnXz4YadcNLEt7jQ4XCXBQQFZpJQzub8BN4EJqy96UZBrBfFWg+ua
ROnYjNm5ndM2/QVb3CZWZ0h+Wjw0bCueg3OE4GV/2Rk46IRsKbb8VHDHkRdqTGcbqipnpb7JkH13
W/62JXZznUzB41IWtD1MzugHZ7jmWZSRuPbE4YRaTHyqMQUtH/3JzPmqJI3y5LMnffxjsK3w9WdR
wRjTWSuyyDhAHcIG/p+Of+jtdsTxHFMFnbAA7fomb0rsYyzOUiN0TSigGH2XpU4+gcLtLvM4MvcA
6qf8wWj5cJdyKVP3HL5NN+5FPcTA4NvMGx8NLJuWW1iwrtEcErDStIZMdIdmWHVXXjr+9OMYhwuR
NVO1a3GB12lRxPzlyTP7rLhpV5uprYfRqrNEbuPEOvaqsxXsRpn02cvQoMQsuRcRuhihB4IwDTFa
6fBJBr+7TSQy2Ac/sTTJ7kEFGPZObKtP2Rg0dov37KixIyR1/dxLKMbcFFIj31nx0nHbc501KANo
z2toVMLAfL7s0DQSYvAm8OIWIio3jP660auR9UOrcdHuxhpQ2MUQk2f/RQ6CFCCUXcv8iq1N51/V
bjmM941fONZ+6LJivTn27fhEV6+3XgGmspg/z8YwYvfkeTLubsqlQjyC/4aoAQUVaUfYF2T18EPP
/Zzr2oDolKy9k17Xgh6SEKBqcQCHOy4HU2gOZrmj0ZdzlGptVeyyFMeZy6BPMxJfk/DGW0NXdcfd
yZZfvJGm2hurQ8KxsbpOlz9oKXaqre+M42clTLZp35vsNrL9Dqh2UmAxi1zJqLbWnGFyRbrCTrfQ
m6dqL9vUMPGeHTyiisB2On23qE5BQTYyCHlbcoltw7WuXUbvV1x7RnytelyvduO8WI/AfTMQSdzs
550c8iy5L83Ss6IBRyztAp0qzb56aenlJtBsoWiQEaP5MPARqx3grBLvpVhUGGYEhe2eeW0yWTB9
hsGrIcypGoPoHh8EvH76obzKBe5yV4S2XCcAz6pqC3DJkvcux/58o3Lgeg98kNL8PNl1RZ0dVwNs
lwrQ6MY+oFs0OyQyXzFY1mRpu2Hqml+xo/pnw1sWrK20TnoHd3aScqMnpiPOxmRK7oMg7ctNYiMj
C1vdmgrwc21eh1mTgFWQqC/OEQdamBaUklCKspZm3AIqn6HOm4q4tcGehS2nmmI3ki43pJX9L4Pd
0NFPUgw1S1YJmFFtWKt5/KbmvApu4Zj18beM/To9F4SV/gUkPD+HqU1G4yIT+lxdplZvOtcjv3i5
1mxzmq5K+FqEnkHRyQpvvhTKmJ3SOHTW6IqJ30+N7UKJczzRMaayPC52S1I+OTLVmpdFtOpnpibH
qc6qmHHuIZLPcUjHh1FusSXRzz2/w0+bMqHjz48ytWrg8Ylu5clZhtW3cevqRflEurv2tkrq8a3d
VATqmazirWwErcO8KfErYS0FW+j2vrVLAZ5hlpPiOhHx6P5FQQJ2uAg6ndi9sAL7PCYNHGDl48hL
1+mAWg24dVXb1oG/tkEtbP4aJoPOArILHAk9L/K7gysCUVjvqVvh0czBsikwB6vdHOexvK+TdMff
o9HD1BLnmfi2XvaLVMUj7o3psi2hrZUhVMUezqQz2JezSGprW4+12e/7teUeeCTObPteY9WgW/bM
dNuNufdr6cR+hFbV7PEdGS9rafjFpglS+cKpXE6bxZiAIs+kUbSNykV+4VUZ7G7JiTttM7Npt0Y7
6t+sPqvMs1qsC7zTcQEhPvOCbIdIbo4yqAEP6C9IIdArHt8PaUGyLnUmswtFO4/f3clwfygvqQqM
HNRy3wzlTIJNN9orr7M8ZupiOp+HTkiHWJn+k1aVxhIOuHp9BSaIf16bjcrfE1BWzXWn6Q2MvrWY
iR9Tkc0/PK+n5Wr1yXAxGnOd/KuzlM6lGcR42gVKAhFzdDF+Ij3SGlsb8NinwrcWOyrNJVPhRA3k
CZIfyLZqor8smujh+NJhIZyE7mR3Zjhned/ift7ov1pV4bygDJQD4Tzpw4JDtUFNUutE85MPVwBP
m7V6DKEdJC8+7E6yAnY34XcV2OLZyPBuCj1z4NRMgqZ6qfFKtHbNqM3Y/rij9mWqFiwo4FLmhnE2
OJRxt7OVcP0QRIgy7PvKAOCoRoNXrHqbOnJVN988S9RlFGtxug2kKn/2ZoaWYqzlM6xZ6YVImjR+
sKVxK0+JFx5BSUz5xocjakd9ZTNzA+VmD3rWxelmGFBshOY8/korsjtYfOVLsw9EYv/oLGwVqUyU
040VK5poXK7FpC79AaMQMpHyYrYd44fmCKmwj/HkgzHR26Dy2eJiQerdOyukHiyhI8vGwHBySqso
gDz7oxpyDwh73WXP1UACaTVoo71ME/pScQjbc70F3z9+if3cwFx5E3DRsCEj5v5IY29heheL1VkN
dj+JyDYwy0mcsbEMRL9lUH9RptEBTIupSuKrXiQEZ9YAQD8vS3eJukljlzWUr3cUAhLfZIOdHDKZ
3Tx1IV3xmYv3wBzDhW/ZyMfYDkq2c6E1uB371i23oAYfST8mqc+tsMdvRjGyXZcJABqfA5u+DIjy
0TAYSX7IQUf7GxwshbsFJ5n90oAMOqHjC+dZ5ThQRnEpcdCzcxjykawNssNtO3bp9TjGWb6N2dKm
q8wvAFsOGM3g3dU1JheuvGkuuSTi85BiAmCEWNMsn20LV+GdN3dyDDM2PSLMQbZgBuEK+GtqyfuZ
ANpPQ7SepXkWOMj5LuwOh65tltT9V9x5sDbxxhVAO9gDfOtqsHqYfEhcJnqk8ScLU9IspGMcu/jU
6MVcXmta6udbMw2yFyZjMYc+Z60RuUREe4xohDyMLU4PW58sf8XGweWBFilM2yOvbspkj+9fs2zx
L4m7ncRHmFhH9ypsOwfV9Bthtdj5kVMf2YqqgHyFVF2dcnWtjeugK0190yYDuFCgS4UCKW/Y1VaD
0TlEXjC4GAVjPtedaXFlBwdQfzj3ZQM07zIlSxUFfpLcT1RoPgVleU4Oqm0i/jxtNW0GLBJPpg7u
qS2d2Yz00Si7bWMG4xyZ2JkBlWztMY78fHH17ejM2a9ybDEZVGqx0kMB4yFxI8KUUX2C09fL1bFy
zRn1lneN4ovQxKXR9ye+DQVBPvfEi2Y1tN1bC3atuLhxZYwGyxzvB+lZjyyPbgg71G+XeVcbcF61
Ql5DViGJoZX5iMxE07c1Rj1JBAWX5UPK61HgLWYyF3z9S0zLfLYN8KSAH2KhjAf/i9/GPjMU/1qJ
ai2qLoI0uFF70GS7NMN82y9i8rqkSrRPnSizhMO91r8bcbY6LpCWSQ/LNBRqn1H68DfmWDU3qiIF
cIX0SpeECnIGvGWOwYVYwARdlBM38ZDIV6/OmsEpk3CuavaqxO/9R3wvNI6/Zg1OF5pGhuSeqkZa
3naEGdeZx7U/8uAvXzlY2nxvcDjFjXZoV+u6dnlwqGZiWgu20yCxlhVgQ0f0FYayV9qTk4I8lbB1
ctlVZziKORkHGi+ZhNLc3ygpFwvjiZlLEWT3/KKDWIqHiO9y36XWfM7OuTy3DjiFDfo5BBxc7qZx
Tz5VOxvUaoxTq6Aja6VBqf2fFo2/YjLeND+rT0P38+dw9bX5j/Wffq+bucuSdPiv/3jzXzf/b60E
fPO3suEfWMZd97P6nv7bLSW16mefff2dzrj+y/+FM6Jq/Act3i79HxYseFqh/gln5Iz7B1pt/OUR
38NzcflX/+co4P0DYRM9Npz2HqEm8vF/0hk10/sHchDUoIRj1HVpEv4rOuNR/dGn+OeQqV916pSI
dfOor2cQXIkzsNVXUybjXdvk/cUwCXnjj4S+ObPqSqph2hrGQPbEs5ZzSZvs1tRzrpqdT6XLwVXH
Krgj6mQddprL6SiXojxvXZ2YNc3kQ1a6lNyr5alT8rGds6+TUPIhzqW9p7gDJxeT1BN6k9cWnt/K
m7xRGgdo3V4JQojvj8ubE0jeuvHQghdkuA9tMOovDbefqVu0/esP1T2AtX2W3tpuNuPbXp9q4baO
Su8+n+a164faKgQdMktvS+9u5gbCagz9aknH3bPfztUtGFhRn41ouyq/I5GvYj2NEttMnr1B44T0
m9l9zgfu70Fcw6atH0hdYn1QuzOVgaEOlrMyp+FgQyth9SzZYL/7nlfeQEeW5xM3fWNT6Y44KIui
lpYu4uA6vX3ZdW1NZbQOerLvFKF6Sn5Iv6DDBvSVrA5qIbyoE4Xt18aNN5+Aqel6wEepvjEzjjU4
XZvK2Wg7dVXSZnNfJAMQcs/A7muzusH+MvAudrnIyXlX14l75sSB9Z0ySLzL+iKuI4+K6Sl9+KvS
4u1vYjWxGFeFp4XI5ai2T0UsaebMNq9i22zJGFbVD5IURbHx+jzeO+1sf7HyycF2iyvnjUgadV6M
eJWGtqlRkuob+hY1IoK/lGkwV8hY01CNfJIbOQLNt3Olh2jv5l0/XXWZeBnyIAhHX+UnFoV9VPNf
R3HZZ3h+kjtrm93bUeAFJ51DnvUKmLMKu24id2gDWted9BMGiMM5zJvlp5Ga2jZddBcf3kLrdiWR
00NZwBIJ3Xoo1m82is2iI0rCZZZka1xa2t4alvFhsKo22ViBJ64heEG/N2bINNj33ZWG1lUhiq2v
s0MrFxvDjG1WT0/tJ8yQyxev7F4yh7LXNs3KfNjEPUV8nJKiqchAinM4CjPCfIqBc7f9wXTLI902
oTD/touvu3VSV/9WyfK2ptmm/89/f+X2vZ0ha0MQvYGv7vZE1m/fUbdgxShIg19ZJFufyTfamB1h
JIi3mWFpoVZn/S52x53d4xsWeov0Prlpi6lQ75VZEE0PRNydKH6c+FnrxDz6WQ4kAbgXNKfR43k8
QXry2lMTzFdVM+JMGC/mVT67BF+mJQ/lpC+hpk3TYanH6Yk0TrujUuudzUVePp/4Jeu2dfRLODRo
yHO8ta/8uJ3XWOxEVI0GVV7VLX5XGBRH9mLxkURvU+HqLXdHokCg2Kj1+YUlR0mVjAw2lAouO4Z2
LKONnJUbffzLjjRla8sc+VEkLeA6bNpbjvbbwSpwBxhiiEF59bUxeU2+k9L/6yCdy5V5+Hi0V/nl
7++B4VBPMR6Lib9x3K+nSR+SleOPd6XZPnMG6Puuu0oFJVCjGvNItEEWpbn8oVP1OrP05zb45lfk
9RxroYhHXYdLM8n0j3/V8ZnDj4Ilg4aPzW3tllq1Tb/J3DTlqM6eXB0Oi9V+sVWR7kp4bSd0j3+c
rmuXWUADPoplFNJsXUfDUIDOZZsYd7OOncrYF9q2xzz2Yol1HxrWWiIqrZfGi/NNHxCLiZIc68dP
+s7750OvgmmDigzXq1Xx99ujLgFrnQaV+U6qgBbuvmp2k633W89kbaSefz0G3hVGb4L7tWluHHDp
VxhVXpc6cq46DryWAsi4hLGNZOXEbzterSbUlrW9BCYscB9Imke/TfSkUIoYh+jKIEoeQBZkPpmB
3O5x18bpLRxiL9829GHd54ZEb8It7bLnFnVCefjOl+KXMBcw++Tc46+8/SV2UilV6lZxh51ysXcS
3Fks1ROTRNejQ/6zdBpxgRGDCh0r1k99o3ffw2+jr0v2t29km5W0TKEXdzgEd9Qlen2rdEts2rJq
H1GczdjqNdgr18LYortp8Zupdr4IklMT9o+9gYYOJqoHNpFlgX7s7Q9RGDOrSmnpndeQRoy5qlP1
roYzeJn1XSWqOkrSPkfxF1fUyL7UzvClr5wdFezhEVandytkRqPcopbdyt85sXP9+ZX4eTSJIzZE
C4h/0NG1RIKbYEKI7M7C95WudK+7m6zlzFFucmEIlCA95Y1rIYbgwiVu3KGFO4XcXKfkm+2MnwCt
EH4esTFW9Eefys8qQSJ7yu50O75uZ0e/t/Fz2OqWFx/6gexfLeP02m+95vbjxfLep6FE5/OX0CEi
oHj7aWggpNSwxAyM1g9tB9MjLfMsDDS4Tm6RFCfmwjGW0UeoAOHIMLmG0MHkW2tE9NukxE+dFF5H
t4gTFPR/xWI6rK4dm6Qt3QNu5TNenFhmxNxv9t3iZ/tJr5DblC4Z0xqBNKoiicwPNx246yQJjaSN
dFHjWtTE80uflm6EOO7J7RpjR3HylHbz3ffFDZbA0TTX5vu3Px9fFgMndpndmVKipsopc2Gm/SyM
CuZhSWr2489zHB++vi3XpwmL/jWOl6O3RTU2xnOqEHdt6j1gwDjum9JPd/qSfqtFcFkHljq1e66L
8e1UZJnSoLq2TdODeEzyoHaDbkgPsjtBa/imiM1nvevjwwT7tZVIl5bMG3ZdXt8DGOOwFXR9CIQk
9YBi3QQKYG56DCp2H7+HP187ITrhCS2Ya7B+3BxWJST9tJodxOiVH9KQ/GSa490ypEa0xJQkPx7t
mAzHJLV1uhNJuhlETtww3n7lZWzIls5DdleheitCpAVIHDUH56BNp5buh10Zt/ANd8tqX0z/U4en
d0oFMNT7dNmPpN8wcHWo3c3Oox87xVdeuDOfmBuvv+LoS9EuR7sAnVgAc44b3IkGyjbDuPvOJAa4
GSlHPg7wgQ9pUGBqVTUWmhjQZdQ4pE9Fa0MattxK5Zqku4q4fAmEVJdUPYvv+IFieYsvVEZlypV2
hMuxdVUNTnuZuNp8h/OO+fzxO7bXlXL06y3XRee9Et4okK+f/LeNgFZX6iD4G98VFbm6GP/QbWEW
y1lFZShE2WZFxBcmltiZGSV5vo/nCQ1vP8/PbmwEZzNCQlzWcVhuVbsxpUgjHbRHSJWRhDNaTtPP
p3NzPdaUNlBDobqUsZsGKo4jG2X3ph4dOgDN4ifaT+3c6e59t8o/xU7QRLadK8r/2qcEJe/V3OWr
sFQ1Z1MLM6ql4z6ch8A8mIUY9j7wuxPz7497pIn4xCNtQmIIKcsxA0Obcz3x1KLdzk0i2fv6Jqqc
JTtBe3k9VI6/ALhWuoJgZHJtPzr36JkyakOVyV3vQYi1ncY7mKjNkXLXU9RJY/WNb4f/puy8dhtH
tjX8RASYw62yZdmU3d3ucEN0JIs5p6c/H70vjkUJIgYYoGfQA5RIVq1a4Q/bSlLGT/AntHVViMbN
8u4zVnfjk6qiPhmjSgqyIf+pWsmXJnImUXH9szn0370uCbYMdrdyVXT7Qq29vafSb9JB166LMlmi
u914aQSuqYC3bYq1OXGAjv2AmqMinbUKuNVYqqB/xyD8fX/b3kgWiEPYTkHXor5AOeNy2zJLovEF
Hv8sBAfLay1yWr+nZNdSF/ieG3qBteu8NN/YifzErDhZYg9c3wn8Ah7QhMDKxTCXY5NrCOT9YCQM
oKzPIt9bxrPkDSvrVzgBKmprW1nRI564TjfsyqE/aYWzB8z4lAf/fJWZROgs0FvfJWAuNxK/CPUQ
eIaT2M68GGMk4Em+3CdnxPG1g+bRCFMGAc4vZJDYRWnyaGdC/twWRfKpM6p0n9bmuJa9NtuA+sZc
r8PfvoYq/Wdsmu6cRpm8zSeUM3MzeyHbu94m0z1C2YJexMTJ1S6/H85XeqFEenJuVWZdQ1d1gLyi
pRvk+hLl00Byh+s0KQHN6Z6xHMj1AOjhjM1VtWei5zM/hdjhIUG7ECyur0Z8KKe8Gjo4PNn5dgha
gYlL54TnUcCoUofaxAwRxKhA/XaNRsfSx77xaP+/Hi302d2I0FxYtqaIzph2PSBPyvHX6scqwhRS
V7Y5in2pnR9jLV9LibkS0gG7u32nDSu7LY5+v5AYTMftcuvR1p8uEJr7Np276Zb5cIv4Cdi3fijj
M4R4jGoNulx6GOy7rA0OqhmRIArE48nvjXUo9YsF3q3lkTXHEnjqHlIHXy5vlG2KxT1S86jTjXvT
KstP3lBYT5bWHQH7w6KQVO2p06VGXelK4xwmR8IklfxT2lbRuJJEOhyHqFQOvkxPAsQLyD+EKp9w
HxOnWvE+3w9f13UG0nOTqS9CdBqN39nHy3KUHIEPiXMFMI7MxU5gO4TGJgVQsvZxV99VluRmNi6Z
9xe+ETdpWtCyQa9m6hq89+s/fCgrTjv2hxecaSgOuy4Rry3e6l/aVv0j2/74tYZVvtJKaHqhgzMm
ja1k4Sdcb1x+wbRTEEDVEOmZJRxq0SPk2Y7B2amqVwaT6rmssKDo0jRdeMtXjW5cWLlTKed4WmpL
c3ZJDGHYFTn272cHq9sQQgxt60h7aqSserQSQICpYz4HqNvmEvOa3NvAtsCMsVOfmwGxnfuv/sY3
nwyrMdAg8EE4mx0RtbPMsQF0d9ZGZM29OqqebTMyXlR7/CbK6oAzYPJJTuLwx/11ryMt+QuNjynH
M7irZu8bIfOisNQqPCueYewlUzPWDtPfzf1VrsMfX3PqK9APM5jmTV/9w75CVcEbJ+mNc1jCLgGv
0q3pO+bwhvRPlTIsiDLf2EN0gJE+kOm/0lqarabjEg+oOAvPUuF8jtMygndDP5UOQvdw/7mub3nq
Y1xLSO0nvc35TKJUi66vojhEjVpBV37Qtoqnlm++Hf8GgiH/QWTF2t5f8tbDsajC20T9GKXX2ass
ACrB8xFnJdSkk6lVb75jSofYlP/eX+jGN6PDz3gVnUFql/fy68M3CzJA4Thqqm4h1HaXx7V5MEX/
t1G7/HGQpaXYc6NQmprl7A2yE96oNTuOSh4D8MxUxR2D1HpCvavc2YEYn0dk7NYO0/8C6tEhwKr0
xKzOPhbMrr45Tb4pRWHBW/RUfBMQkiE+Wf7vpq77fZP3/7Sgj15xdKzWyRiJBUb4je9PqJo2GSmE
c6UVqgYFAHs901yo4fomb/PwRcr0U22RZ6alVG3gNyxJmN18URNpnxkY3SDkLC93AC6zeVo3heoa
UbofZP9YV5+j5p8mqX9JqA510AIdAqIEjFpunXoVAqmysqPu7asUbJTRfrFHySHGmKCulEPYNQsx
5fqtEExoh6DHwDFU7dkWTTxb00Kuz7OayeemcV6rTtaeC9U+6XKZvHZpseRQcx3FphKV4zDVFTRT
Z3snz6tRKgrPP9NBC0EBpfY2jpVmf/9EzJzq0c5QL5aZdxxSkv0OcqR/NoudWtabyImPreGE4MOU
b5CCv402qpW+dCr1/he04qXxzeIPmL1ZMEu+BtTdP7M7dlKnmcjEOtgNZygj5+qudaInKXa+Jd7R
M/1tAjFw4Zq6DgqkJex2SNiTQNT803ZeEekTRfasFFq3Qqj2WzI0/xRfzzZJ9fX+637vMl6mjVOP
h6IF404YR/M8KK61UAhV9s8aZsmyQhIW5waKbwC3W5Tmsp0+hOU/ihb/cepCf1fkwn6sdTM96BWh
OFLwXSXNcU4V0ON/YZ1jq52C+wxBWhd/88qjud6MxRutha5aSYO/l6wIARZd75NHyQFYv/FiK98A
DA4B3KnmOunj4Sm08c5VjSF6Vu0433ltYv6CqBuv63zwvtUDsj42H2kh1Nz69pM+1hSMeSu0ZS+P
vacVjRPlQpwb1XGOwLH/2gyqj54q7bRWbY6G1dJ5R9x0BYUx2zLIVr7kWr7QGr7OU5iuUlFTXTvT
KHF2t9YyNHJRKsHZYBuuERj654wFVtNlF52ocibl1uZPgjXwv/ub4ca6JBBIM+N1pVEYTjHnw22k
4iyBy3zrn/3cRNaQRP8la2z/1RvUM67lAQbyZnVIw9paMqC4vnAZ4NFppG4jpWCme7lyBta1KBgm
nGWVoR0qfv+gBeJxrqlxvi58IbgbO+/o5NKb3NfOy4Aa114hGLkh/MatUQlQQbmOwor1cv+d3Mhg
aSkSX+mCIi2B7dXlTxNSWk7tIccNHfVnThtknX9VgQV8M2nRM9CNPpl1dIKEb646NTk2VvQX3/Pi
aYh8c6HAvRGBp2YLXU6EuScxo8ufkpWVX8KvcVxRRv1PJ2OAK2P8vbALbnwLADMMitmAGpKss/iX
ASqvxejZbpI1bguj8VSFTrnvWtReFh7oxiWGNg7VKt1bAt1crgOPdE2Yaue5CZ22bYS54M5HhGJV
WGa7KTSA5DHA3oVFlRurssWQsnnPlPX5F8WwXZhlGDiunEQQz/VSN9YVbATwQOJ7hHACmgdmsI+b
gfAbpqq36UbvRRvt4ODoRQG5v7ScdVXn0hHvwAa0lC3/qxr9bWHnTS96FpoB7NGb4SQqdCdnwWjs
pKId5cR2/c5MDplamOtoGMN1XarNVwLIzxRQ/qmvB/nIr7LxgJLhHDTB74XfMa1z+TtQYeR0Yvlo
0o6dJ6kOss1KXXj5uRnT/KtpxPEDBWRIKlbiOcVkd2NSrB1U0/siYQUD7FdW4GL361xC1T3Jh63a
h8apkwbY5mMsdn0eoOkxwEmKY/R+7//cq9vz3eYMl2cmU8y+571cBRMKiDAFoaTom7XclzT96/CL
M47Ouh+d/7yFWU6jvEXya6oY5rV0RKkA/VbzKaGbEPDiiOoXKjsbu4Q3ZgZpteHSjRfi5VUgmBbF
oo4ggNCYNc8QSrawBaITqiidmDVt6RiaVjIsXEPvQ/mLD48iIKdyahSgnICw1GW8oW41M1nOHTeq
kGEeNDraKdjxEM2RB0dYGyiCmwmsjm14CwP2oY9kt22/qBkaIH3+KPXRBgre7150+6wId0b+xcOR
SRctf+oLP/YKMEXqwpkm6yV44ek5F44qU0seiyST3JqZwdZK2ldr4v9MddBnoHPRIUYsHnNF59VC
huPYJgizpDF8AqDNckqXH3IGJFfz4f52vI42Gl9iAuZQulhIss0aTVTkUQf9zD83jNF3fumJAxIn
SOuheCIHZnTQc8bAlAz+sy2H4d5ROFU6vJU9Di2g2GobrR9A1O2XehB/fUaRL8DA/qMQJI1y7jdC
/gSTnBo20477cPV7qd/m0MvV166Gi2205zE5KhGNqGSyO1l4Jdo8oFBTkWhwQJl7AeefBTY9GiOy
Req4XLJNF2qBa0F0W8FGJG0ER34MzEp9nPJdHRWSRzNQZPxzIWI1IllJjBp393/QdbVnUDxMIyYu
IvRm57N/e2wcUhDVOaPU5+z7phoDCPo+TUpQQ6/N2ImnsnW+28Bj9p1tl1srK1Rpg/4U3xC+1r4w
xKThXVSfbbBAv1GsoRssY1RVbLXG91aDY/8Dqwzr7/4vvwp2/HBaiIxfyOInx6TLz6ZH+Tgqsqef
x6Dbjr2w1pKavTCb47pg9vPfFwOySS+LJGRa8HIxgFi+HpeGfkYGYYD9l+I/lTJorE2OTuUES7K8
V1GOh6P5ohsG0KHJUvFyvRrSwph0DQ+XBhA3VewYLDjnC4Hj5irsQqyL2Ing9S5XgQCVF3Zp6mfV
tvt1mxcgbxxtSYN6rnPF1gCap0z6WrIxtehmYQB0NLwSqbfOCXSmkyzVzZcs8rtNU3XGq62lMl3P
hAojtEYJU4GoW9dgLa0tVCmRbhulURxYWWZ7higNAXAMBu+fVQ/WN3uovE9dUzbQvlIEC1ZTwrqG
ZovMwJDKXQpfrrS3qpX5z1aURF8gBgLiNq3GfkzR8UlWoZdXu9RLtXgtD1nUrshKkgcEhXpkn/jv
NRDOHAvIFuIqbdy145WQG0fovvmqQLBIQr8J4iUDEo8LEOxllJucEEWqt3nUKztPR3Vnlfui91et
BXlb4tpa0me/OgncVJhbAQWkLJ88hC4/I1XLGDS5I591kYotciIFAi9oJshyHG00Bg0Lh+Hd4u3i
cgROrwLvJzUiWUZX/HLBGoGDFpLP6CqtfLSt70qLqnhjn0QQg08uV354LOwfWTC8djFCEGC7izA+
aMgKes6ahulW1eqD2jVryUJr6l+s/2UezJhYZSSM9lgR72oGysKTNrH6ojGjiMIAMpSJvx1YaOmL
3Q71mnHMS1M6uww2uRwjA9UtjMavioHpKZn/TfK2NA7ntIyG5L2T4V66zdBS6atlder9Iv4jQFnf
jy43V4Ih8b/BCFPdy/fZ+QhJIM01um1oDV+Zbz+ys9OHsa6XvD2vIZs8FA1lilw4JxAzZoEMKKDi
mU4xupnRv4pK/13F8YttggDM2uog2gzu4lD/gw26D4xqFYfxueNSjoJuk9s08OUlU5trmM30i7gU
ySORjackunz4SFWFPMjB6AYVjOCoUfWHTIXdZ9U6kmzg5PJtqfbmPokV+xS2CbMa81glhuJqPSK2
lkK3BENA+9nScnWDbV25MGu/ipK4BoGxxpiDrug08r/8gZlM8WehN+BKyLk8YKBEBhhV5/tb4Hp8
zirktdOXYU6iTwSmj1lI2zm1Wjiq7EbUfTsFEn3E1RkbDx256KrGcut7kzlnLXPUgxnDXvZGaNAd
fJQ9SqQh3N28sZ7QnfnTobaHqpUI+JSREq1aaVnm/MY7YXIIu4QrESDy3Jg6CvVc0QOpcS2TW7B1
QrG3dIHcljKqBZVHFR8dA2Ke8ONqhciavKeCD859WgZvCPaU5xiLI2T+SpMoBZAOGQaYvWWJ8pRS
IpIS5JXzMCpNsm4ZsK8yYfn7trEkawUNmUfKdNpmciyvGpi2e0cbd06aVL+RdtfZMzK24YXhYR9T
D/U+deKUuWsHC2iwxI42AkKxGTp4kywnVH9VHBk+/k0G0ezbXKs/iaGzd5IIXuxBcdiI0F9/dL3s
uHWeZTsG+v3Wa41nbu1TpYXOvpEg1N/fDu9iqJchFvIZF6fxXnySoV1uhzwqhRxpde+aGUJBcI1r
/8Wvo1XneyOI/0Le9NXwVimh98z03XKFrg+PYAfFuRwL29Vyqk4E28W+gCy+HzV0kOomgMtR+f1z
DrTkcfAi66+uJNqGhj+sWSmvDggDtQsb+6qCthkkkPzzD6Af2h2XD4KDfGSgetS5pdEp26CjEGH7
AutMFfkvu+t3UQsvWSGdVyOFUCpLSIXp3MxfJHB8tFEVclJq+Mv1k4IZRyUnrauGofWmSBWAZ6u3
j31HRkoCMuyVUBRfGjQif1QSVQp84k2leN3KR6Jnc/+zvreUZ78GHhZoK4uAB+J2FuwGH/4uinyW
C3kvfJDNIma7joZ1MvvhdcRvtOXXwXaNwlaj1R5WP5Mma34rTTy8MnCoPmuth2ccyeFTWMrOSxEV
2eOgpdazVCWJG+hOtIMQlqzsXE42zKbDHYLj7dbsfXWXOAMaSXkVMFVP9NJ4UAV6jINVBJ/SPEfz
6f7DXqUlE1ATGD7ZOb20q9Fvpvm0PPFQddEbKndhUoUumJtwD/QXUbSiKxc6A9dlsDPNmGlDAi4G
dzMxNj+G0A5kfa6oqe0qnlTtLKTGflBA+E/CySu3iZASDEul2bH7273ej8UanfwWYUgr+wkAr9wS
UVXED+DI3X8RV8GSBgIDcObS4ICuK5UBaTY99eld5gVDTiRzzIdc7f6jywUZ4P+KbWbFlCmIAF8+
vQYKV1bF6LiOWj8hECK91Wp3RCNC+XX/ca6ylfeFqBR1ChTYsbMTFSaBEbeIBLpJ26RPplVka8sL
qn1eqeH+/lLX1SlrgeObpu3vTfLp1X6ozTHa0AbEt2wXv7jkTwrQ+IUaVP5uIifkOuEYnOJBfNOk
uNj0RTYliInzyZfx6nLGpPohSVIIKDc3D0MyIPNQSuE3VLzaQ0cRjhoeLUUoQIbz9/7Pnk7xxSl/
5wUz2kYufDKvnv3qoYntMGtr25XTPF31slKtTHQnA4QD2+6EvpfzJBnp8GUsomB7f+mrBi9LT3jt
iVIFp9iZ7YI2MwIKvchx7WYMt3L3CusfjQHbo0tmBqto8Ja6T7ceFl9Jehr0XU2e9vITlQYG5+hZ
2i6nM9qMrWRu2jz1n/msqJhCywtONrOlemUG/VKH6bq05HHpoUOcBmUj8ysuF+/LED3qrLIRbxuU
TzIiCistaOrNWNpoEreNApPVc3aDXdY5mgL2uDFiJVunmGnvBP7sO8cv2lNnlIzqikFGeWjixwhz
LFbDiDfsaigCXt0IFbKJavk0GhI6IWGAHzfgacDUOHlujMAwtyMMzkNdB4iuQkfwt2yCGp7REO9a
NDldqe7xvVTkal2FUt2iZVumW0w/9VUuHAep3igVhxL7tWOA9BvCC5CFddt78NIifwj9tn5CG9Jb
Z0Wnw0VWIWckdj+szUbWPt/fQdeZKEcbuDs0RxvmMsfv8p2GZaCIuIk0N5M0Y4V0BCTGIqmeRDJa
GlLR2IrXvNpHcvovRR2jNVKbYpMbIG/IFT+JWg23AQQ8CKwNOAEv6aonC9HDrayoS2CF61jEbwWj
APaRxhpesZe/VWnNRkL1jelXXCk/UdHYaiNUbn8Ur/ffyvVlxhAC/Tt5Gg/xr7Nd3o8C/Tez1lxl
PJOsekeEyK1DreafB1NZSJmu7wsWmICj3JmA1eYBFmX+LNDQe3NBy7XPSoVTGKIh0uY/PxGXMx+J
VjoQnDnQx+zpi2q6pLnFoJJ/tY28jZPgV6CjjWN5IA/uL3fjoYCxM9onlIPAcdTLL1Uo6NrYOnPK
UeqYc6JUx0jN65qF73QNMYQ4xXM5DEC4nK6MuIes7JAaoa8q+/4P5MTAzg+eMql/o+oum/mjGPpw
N/ZxuQ2rRH9Rg+jT/Sd9zzMuwz8zvQkmQgYPrkmebcq4r8dOKUbNrUc0ebUk7g7ovtrn2vBegFMM
36HicSUY6K2+KblZoIjlb3sHyncTDtpTqQZfhTF0T5AXmsdi6PqdVMv2XrOjbOfkXnX2FTyyAoRT
H7y4o3HXVo9DjK2hX0LQrtCZstsEnysje47BamdbCxzNqoS6vCl9gYxbqmRLudcUaGfPrE0mB7gp
TTi8eZGM8UBROk6juyJpzNVoWf0pzkixtChWXd+yC5TQnTMdKSIekwJgDYrVfr//4q9KDbIBiHuk
WhTR0FJn7x35JprSiaa5NswkZKmNhr50oj9mid1skrT+WRt1ugOt7JrFoO3vL34jEuEjNc3dqOMB
rswCBEpNoeisXHPjAAWyFvUhlMCVp0afdLXuL3XjKFF5OyYYLeZfgDkvj5JiCZTGwsx2s24Qv3wn
/VG0gbywi28dJD4jeSQXLI2JuUmbZOayJGmsog0m3Jq4k0A4cvsxEZ1GSFV4sqQ2Q4A1tfZG4v0t
Iig79x/0OrXAiwZQCodZJdU0ZplmFEqa3WiJ43a+dVL14VkdkuTFpGu9HhCOPjkhVyIGdgs51I33
C39h6vcwvIINOStZxxpVObqNjpsxAdrljq9s/Rzx2fsPd3MVYzIjoV7Bf2+2W1HcaoOy8RxXgnF6
joV80pQ+frm/yI2aCGYY53vi5U/zktkrNBofHfnetN081s5MCX3UnPLuiBBXfspNvXjVMn140q32
LfR7+cVAk3HnVVa1i/W0m0xo62Nj1AsX3PVBxW2WSSVIfQYc1hyuWygDMyNwWS7ibj+ktqofwwLm
oOdkbbgO5Tpaa2YHLzwkBB0lT7cX7qLrfcXt6rC8Bm+e9z+brpS27CuRQlWhe/Vw7NIu21R1IVZa
9FJUm1JKU2RLnSVo0/RBL0MkHAESq2negjqCOttWMfpZ9lAolmuN2bc4aoGbIWSBidoro9ufSHK3
CyHpSv5FpUs/EW3xnIPTzC67DBRRi6x2hQOFS27W7JGyEvvcGcUE3yyfFBNpOLtUHvVQIPWidcnW
Rq5804FjWDO4b5Y6MTeeH3oKdQJxC7bZvCqSpbyjQCU8N3lqbBHXpJdrizD5ETFZeazSIXfr1Fb+
yI4vIVzQrAcUpZ2+B2oEc1x702UUdVRvTLaFLgfnXNNoJWnc6//5YKqw1Pl9JCoEvjm7NxRJKRcq
OaWCUPfZdNKnuGmChSNwDbdz8O4F3TJ5PRmTi97ltwF03IQK0zLXzxIcPIKgQulR1P0uGerHIErS
jVFjdJc2srpztOZTNeYNnVTP+bcQIW58Fq5LhKbZmFM6OKsYPWloSGMlxe0GJXrwwzF7yHWDAogW
Utgil5vrP7xgaDdm2kT7uLKGM7L9Dw3Mwe+Vn9tPTo6CDTVfSVkz4D/54KuI5znNUlV9HTVILeTJ
xo7QTCtvepCPvQAGvpUUKqY7qtL416+QS8qQxMMQfDVo1iHowy+xUo0/MhSvFrbEe/Pk8uyyNv1D
uizTwHmOrJEQgws7hDJdxwlRcrZOdaEhIekgpCUdx/F3mfwp2v43QrIrAGoPqdkcbRoSq3Qkz4PO
4tgPffhk4VbT2o+hiZoAWtmV0f6VHOPh/ge9TkTYu6gsAKFFeou+yeVrCoIMbKAf6M+Brf9D6T5/
TmI/3zh6GyysdF0TTdUD9Pcp3YFyOctDZD+spCTvtOdcGfRdoSXaroutbFsBuNhOhftCOnA9vGIt
hKzA3pBlOjAHLh/NkGsGInWsPZedZ9PmT3R80QV0XhGbv9XUMY54iASrbsr3DRTDVwayqLRE9M+x
GUg/fLRrd2VbiHUWmktJgzY97XyL0GCnZT+BuOU5clUiumeDVpuu7z0DCsjLHG+H4Hegf5NQlxYI
LrWR+dim6SnDGGGNEM8qUn/Vxvhi+tVjJR1MG62jzxJ8YymfPJOfSxWlzxezBXEbxBTi2qZ0mI0j
/9SDwu2rQ53tW8la2uw3Mj9oF2TRloaRMyoNU+by4aBR3I+pyT802IK3oDSijTTik1Jjsvzio8KK
bqzkfWuwklmjSJXvq1xaYNhcxyQqCfSxGBi814qznYXwl+r4oam6ZieUUx5LL4nmbJtOf1KQ1Hyw
Rffl/qF5rw3mX49dBfAZsB/SArOUwFdqswx6n2rYSI6Ij29bBhWBgUt8VSER+WqD9tex1elksRtx
YmoCoJFm9pAU2Zsvm+tifO2xAJGNY+CdMpwxUIh1h35bR8HartVDrK37qEYqoX69/8tvXCS8K3hT
hBG85SiwL79WgfthGkSa6lJW989BkkWvfttjnJVXypq7jAveav2toUvyvqp0Y+shr7ypRoDo93+J
fiNA0+ChD8cBpfadX2m9KjCdCxLdDdQR3IH+GNrSOk/wjxAdBn+vSviCRezGloJDMdQPHCKQAsNW
MootPaOzE+zUQDq3+VsvHUFOGuVbKO1LA9Vd+7eQnw1U9PKzFmWfTb84FE566Cz1TaQPpizxv/iu
FVbbznv2WjTVaoHMaAAQoo5+e6qxL9TxBTr9pzhFNN+omYOMkvWWNs7TJBpA6bJE359kJefxgDr4
XcyFDgtk48vvgkEGxWqOQ1SJKpMuEfZHD6enr1KPLxupj7DOQ/iZhl/FsDGVV5pwW+UU9P9G7Wuv
KWu/demm9V2wy30I85Cos1R+aGztxzgAhcCh4qUTkTumu7r+kiEqJBuH+x/0RvGArgTMCEpM5C80
a7a1EIxBTa5sRhft9vEUSCpqB1SL5yT3kp0Y1XgfVln31GReuJel0gOMHiUDLiMV8s04Xjxabdw8
BH5rL5EVrosnAAxkkkRatL/Md5m9DyGqayMNbephdPtaHMOqFhhfdMYBkXN7NWqWRHM3qX+QiA47
krj2d52OYoearbxynOxz5iX9t7asFoLIrcDJ0BduLSgGBhfvB+Tjr+px5QhjKG3kQsqx0tXvpLfB
Q8iU/qVNArE3zVLaaqUKRo1O89EKtCV5xevbn9YHIoMTE5lXM/eSbSUnNDINfIevRQcFhQAwAjC2
HscgWEo03mvHWcwkIQI6KNP3QNVligcfHtfwjMxpa29wK3toj+hsnUa9iI8GtLUnP0IZr+igyZSp
HHz3AdPWoIASNix2ZY/cwskG02huxVwTzROu38pPDF6sg1r65os8jNYTsu7ywr1yPVanlcCWBrtE
mFcR8bv8yQ2mR6jpO73byMkRWkXvov6cV6tAxjUlFMYqJkKvzN7SXyp5CB5lweDcczDrrNvIPyKM
iDWqHQzPVZn0rpKE9nNnWFgKWPWpjIJiSwW19/3JpyEtonNTS798E02WhVB7K/PCExu1JvABNoCR
y8dImlEXfdVoz2GZbBBJ8DbAeNx21Jo1PiULi12fNbIu6mTmWECerHliA3TPDoyi0J57qVHWhaRZ
m6Iq/96PNdf7FtYP42JiClUPF9rlE0XhEKJy78SupwepW9jV6yAc42mM8v9c+08LMSKlr2Vwac76
dDDfvVZXq9i1fCk9OEX7p4ydY9iJcN0p0Skl91+VUfKfNZyAqxsMAyGvgIdk910+X5t5kRPKSeYK
y/HftNH4rg7BZz1HPL917OYQBZm3u/9Kr7/btCQ8AA3WDPXA7ALyYGVbyVhnLj5W5snyC/VUG0vg
qOtMbUIAUr9SbcAXtdTL55I7rU0Q+CDXAfqxDevBpueahVvLTNRVr6oYJMRttHCMrxMNky4r4jjQ
1SgG54BHy059T4xW7qaD0e25gqXXKteb5zK0fzqlfmI8rtCD1oZT5tHiWDgP19wAvuXH5WdxT1jY
IIZRlbsjpgFt8uLFTxKorK51tlrXbGgqfvaS9qADd8+aX5nd0kxDNqhMPxVhzaDsS0HuHtUYy5xa
bJ1pq/+w8/Ls+CJbN8pr4CwJNd7aCdRbyLgxtIdANf39h0DtyGma24MoaBgjHI3TkLq1HVT77++3
W1uBiQv1D1cgwXV2smQZirQRyDkKOJH/EIuAlxOlb4OdpKshbMozVm9LecCNNVEtgj1OOLd5uNmn
UIvBrCZbZXca75ugX3WjejUkvF21YRsW2FkGOdnWL8QlnsP8U4KVTNZKay7vo9olZ10L9mm3dCau
ozO4hAltxNYEyDfv7PZjNjR5pKRumHVfa0xe6YjI5sOoJ6hqFPliWXz9EkDgEZ1Jh5jBENguP2+u
loXgmRs3bvX0axTH/q4s7PFNDCqQK1XATY/1sHuOKtV7qHXnNeVAf0lFQTZkITBYemDMVo7pa69J
nYqHMLfGn3gYBZ/vb5AbpcoEoCfwkh+hmzTJrX/chxmeUwFeRyibk7wcKkv1TnWnmRj1mdG33qnP
XlrtyowW30qRzPRLMRp4EVFvLNwB1x+Iwpabk4wWTBq9yMvfEdqK38UV6EW5RJZUkzpp11ROsc9y
7BQHJVsSabvuN7MeSccUKplRzwdTIA6LMIOS5QoM6pHyKvKtUdvhU1Lqu9rulVPWoSvQiD7cLLzx
KZ+5TNHAoDAQBYM3TVD02ZlUrVHDkNBq3EjImHqklbpvB0M6ehUMj6TupJcAD6Stldeoo0Hp/S74
WzASwnBxDqw2XYI93f3fdGO3Uh8ChAIUxSZ4r5s+BKNIK3s5YWjjJrWK05ZleUfDKNINU7rsO2Bb
Z9vG/ff7a14HQO4KMDFT49lALWt2+9aD3xWZ6Fsa4ZSkthJZ61FB7uz+Ktc5DEild5IIOqfMH6e/
//BkYWFIYRmXhYtYRgV+MKn2tpLLLyNeKAvz1lsPNPGHYOcCEOAbXy6VY0Yx2LaXu70gb/DAtNAT
KseFe/Z9kni5fSbqL/AKgivvba5gBR+UciaVveewYgptDnH6QAJ1ShPDXOO2V2zzzPiFlW36EvlO
/Zr28kPZlJAOLKrsuIxgbzBJ2EpxUq1NY/zZkx3tOtUTK2j0GnoCuAoyAU+2Axakv//r12BvUZpA
Ggb/Sd/w8hWVZm0NgCi85zZo6NVEcPcyM632XUkL9/5SNwo/EpEpqZT5/oT92eeoEvR8gcQULnSP
nzWV3qsoW2+LXbm/S4TtYBCkw6iSJQb4Nr4iDTbXC5tvWuLjp9KUaZaGhQT6CTQW5o9b941VpkZd
P9PzlHadjTWLcAb7rbVjceiiTBxao6rcNtBOWRv7SwJkV1w/DTWnKcqgcMz50udILDEIS+R2Zz03
CD4/drZaPIjC3/XepPQmh9s05GQHmj5Sn0ffRWN6D1ILBbCm5njNpVZdR3ER7IZA/dZ7aXfIhNL8
x8iDmimIOEZvU0eDi3k6VB/Op+P78EYGXZxbp/gTdJ1B38UuH2QjyvAwBDSribT5trA1pjvt4ruw
KM1U8lSSTv6YLeqnCLHDKw/Piab7nzrfgWNkhKjIxIw97R7+NXqqwUHSVCyyKyk9oZ+erCPMjg2M
ifOlomB+9U3vgG4OfZMpQ6HiunwHDXACYHm2OHeS8ytU62+JZuyxr8I7tcjahT05PdvVs39YbHYE
qZsFLXtLnPVG2I8eItygBRDLvf+Krx8J8uI0ziXBJTG/ul2V1lcH7B/Pau0knzEoog7hK6/LvjcP
ClXlwmmfh3laHQrgRVIZThrqPLMwr9LTEV7KU3W+8Ws09OgBv9ccL0tp6aq8udI0w6FM5faaR/lM
l6jhml6c8QuxjVWKftcq7lttXFFAhuv7r/F9/nz5tXguMl/gf9O1Is+eq4tgcxLmYRAoODLhH6vZ
0wRLICPY4WG1Hr3mNY9AHtESh41jbQ1/OMjJuMuT6GkYBzgWNMZjihiSG/xZxc7X/BOKMkfhRwuJ
/zyjmr7BRDrXJ1Aed/rst/4fe+fVGzmWpum/0qh71tCbwXQDSzKMQiaklNLeEMosFb33/PX7HFV3
j4KRo9jcuwX2otCoVkmHPDzmM69BSs8KEtOJ76NqViGBFPaHpVOLTTWgRVHK8eiXM95OejVdyj1/
9k1odhnIOZLR0gs83UBFajdNMTJynBu6q/SJdo2ObuCGsl78IvFIvCTdYfGeoFG45k+HkhZzNpoY
Ka4otnJvxK7Bw+t8vPDdzzepOBKA5bHMiBTXrc0gSqUuGcLkvoLbSMMgJRSDTbh9f3X9bJNyNZCi
sbQQMRE/f3P2mggdQlMc4/vACXApC4ZjQ132UEvjdBejpXb1fzOc4OqidoGry+pCBryD40nFHoXq
gQ6p+SdhZr1xJPu7mqnT5v3B1hHt63eiRk6vDL8BorHTd0NtVa2SSeaYmwZhoRq91HKNXFefjLss
t+8Ttf3x/ojni1BDboGJfK0yg3w9HXFY1Crq9ZFWuI4fmZRNzRb5z94dtHq8cLqeVTsI0BTIOxQ8
OGAF1Pp0rHQwIFUVqgFsQ9uqbbCdqIT6k91CSR67gzR2uMJF9nejfFRDdT/Ft5l+X04fsWlrG2CH
+kEBx6xGlESzZRtLk+o1VvERy4XAVcZua2caalLlhcc+yzV5bGp81CuFVB8gH7Hs3yy4sYrNySHF
PKa45LhJro2+Y5TEr1GCu2NtVJ8TVANds+vMO0UehsOgoPSCuWl3YeX/5FuR6EDNJf0wCAVW38po
usZMUrS5u7hTrkV7fj9JMbxWANwXXlq80+kJbgn7AKAKHE6kIquKHxr+Ru3k0nQsohDVJpQDt5Pc
FJ/fX3znW/l0lNULlWFVmU0QzpQybfDpmop7g63sUo3GVhBWu/dHe+0arl9KOLBBT7cQTHiNvd98
SEVCfMdu8FUOC2UrtcFTZauBl7YQCyNcAQ71+FVKwpteuSmSe3M8JPWHOPk0J0cjuFGnH6F9NJJ7
NS3cfPb6evAq8x6o3DGrntv0e9sc8vEPjAW9RUaEZ6uqf9jL96W/KbtvdeJsKLu4ffB1RF0cB3bH
RtOlQ/v7S1fdh9NN7HwfHc0dTTzvNfxgE89RHjXjQVqeZHlDdiuND52DZliyM+o/neFqVD6hmz9Q
ksR5A6/hPyXHK43cHZK9KbSGvhfh51FK3SL5QU89jaCxtM9W/FIUf+aw5O1AJ8w4zO1BUT9Xzp3d
g4JS/QI5YQkMt5VdYXrivj//Z7kNwTLIMaFkTG2eEsJq/yOIEE8RuRQIwp42Ze8on1DhN350zhRe
12oUog6fK1dQJvSbEmifi/audcnO5czJjacgrRCIQSJ3BL7FLnuzCvJ0siF0BeOxayrcB+RDUu1n
o3vGP4JiUZS90AjM/CUzfih24snKczJT7cMWGzBOjYuedhji5SZrv9jTH4vy4ij7zIbTId31+rME
uqJcqtu0vJ66bVJan/VSfTDyZ2uig4w6hkfp7sKpcB7AABMmN6XhwZV7Rvc15CiyRuy0j2oMB1uL
niSqp14MUWerF0ZxjWS/qzm1cWHYs5au9tqqAxMq/OAAOqxCcqUukDkzpvnY63ykxGrr3bQggJkZ
QbfTE1B56A8PypdYC3ZdXmSPaa8Zt3GZVfdpOei3Xd8H+JRW+S9f2JRmcApEcxRc8xk4skwx5MyS
UD62iNKWCFhv9aGwMfoo3VqA0d5f1OcHJQ4vnCWU/jRHoEBPV5Ns56E8xyWjIXu7nau+gAQ7XQJE
nDVImWxuaY5+IaOJ6PFq61hQdFWlUqG259JVwIncXQFndrPscchz1uAQ0U4zvFCRQi8JQWguyvck
KH6YZYUlddM+oje6a9LMGyZ497h7Nxcil/OjXLDruNWpW5A4rbNBfGANhDSQOKgqY0TmS5OeDEeK
vQA3o0faLNqf78/7+V3IH2TqkTMFjQy0+3TecdapTcrj8lGVYGd3GNpvh7CcNpp5KXb+yf6Cqc9F
ZdBMFBSX05GWXF8iKQS6YCF5husu0Eaov70bRMtNGO0orAU/RqP/+P77nVdB+OLEHCCJAFwDAhMT
/uaY0vISfFGULccRhvinHKDiNe2vEr19ZT4WFLWPUVGPON6Q4+uS9KPsJPSr4rnyOi0ETkGetxtg
pV6ZsOBdOWsGDKPG9Nv7j3kesNrcp5wE1EIEtn8VJ8SYeyRza6LfoQUl5K5WeSjq1ryr9CX2xthI
NtrQX+qA/uTbUwQBhQz2mmxmjRYokHNrglHhi5AxL5NiU/HGDgI4wHBhlZ3hBNl3sM1BQUK/IX1a
iznO0gxUy3bAraiJ6SuDbN5nzfIxw80c1KXT6S9zi06XU2UPdAFcE4fMr5VjTDsdbcWvzZQ+aeHQ
bIdO0345QoObYpLL8XhUK9Y0MjXLG4ymq+ZIeyNEH8mQ3Gqq8gvH28+Woej2vd4t4juvlmFWV4Bn
jLo5xu0CsiiL5mt8721XgT5422mSvk2meiOrXbwlEDF9rJSRAy+aI3oR2gZgVrEte/kr1LPFy4QB
y5xO06WHFFfNaWCHCha5Ox1DZoK63OlesbueO9/sy2PXf4kR/TqoQdMc9MwYvxQFsJkidCBCBrNx
s+DFc99hvrKR8yr60svjYcx/2XZSE7J54BuoKtBFI7s/fR6rU5ELN5rqGEFN+6gbY3W32MmXfIqd
L1KbWI/DDHZfiu0bqYmyo21G5rOKZijug+PnJG7om9Ry9utXlRD1AZZIz4T8fH1V9R3eN31LVzUL
o+opbstoOxTpsnn/RDi/EGmNcP2CSUf7Aczn6bv34Li7Gqj90bLz6KZfYpR/zdm+sPrFslt/ccxf
AQtQAUA+ZHXuZBlIB7kua8j45EMQKutNbRuLb0oRQPsp+cUmifigjEUtmsBRA8x6+lKjYVfLVKnl
EWux7lruZQLA0brQSzw/1jhnaPQStwgnlvVWUzs5JPM2K4Q6whByeftQTkr2w0GF8f1PdKbGyutQ
dhJtLK5sIX12+jqqskRWJjntkYsMIY9eCfaqlezMpJ13JboQf1SNuo+7bv42THPsAXXtvV7VUtSi
tafEKi5plJ1hZsUDieKUCG8Qg7JX4U3VgcNIMJU9ttG473XDtZMKqS7shQMIzXkqe2U+ao8RG9kv
HXkjd6PjL3Lff8Z1UbA/daekYV+OrhOhXeOgwHvD79pumnfDJhkRxeVuNIZvdp70LvKS89PQOfJV
W8aNJ2dds2BcHwOhy3Lt+/uTLcKDk5VKN4fwhJCNfIM+8eosqPppQfFzlo9yC4RFj5a4EObNh15B
KyTP7fhqAJH5VCpVfBXL0uK9P/z5t6ZFimQazXJdkN/WRTk7ixpnSTLlmE15+hTYzr5KlmkfZNoW
tCWI96ENdkh+fSuqJPWMcjB9C0sHdZk6aDNjcaEReLbIeRzBWqLVjh3BmZNNqJgdzaVcOdLAzw6Z
GkY3MxTA5zoPLuWbZyeRGIqeI8Q71hcSOKerPOijbjacUqG6UC73kmG13qTSJ39/gs/CQ0ax8Wil
JgNbAjbJ6SjQC7IIiXv5KAjCXqZ2+V4rlRHNsXk6srWax9owhk2N6PqFa++MJ0AjiKIuGSx1NagC
69I1gPF6sJ2uPWLnjKtcnrZfJJxC/Ckf1eu6U+a9FRmfCxkwYlKG4Cfx+jvOfWQ/zhaGsjSUB+xD
wuAxQ3B8Xw14/ZZN/Q3c+j1ZuuwiXdkdZmfKj1LUco9TlvlTzwTnBJFEdV8hnbXVJjxZx0raVqAk
/KwwpK+0TdTtjGHrhaV8FmvyulRhIazyD82SVSCelbEz4HhN57FukEalfuVbC2afyaxgFqA5PdpW
VnqpaCSO9tP9y6iiRQOcEGegMytNa7HTfNDbY9s2O5AdVvvJoAIoVQMw6U1PbF3rqaeWu7x5QhvH
HcdDByFDKr6ECfjw/CFsW18cs5WuU+t8CEZEI9RKaKDtpQQrK+e5GtVt2iV+Vt51kYQLwhYJ56in
+6Hk+yrQ8LFEbCfuPFtPN6HK9EdoH97COw9Tw5O60o+GcZtYyRY23t7Kxg1cXB9FvByIQtQg+1lE
+0kvNm2S+SJQzBBGzPi1wNik077TQ0CfQFbAGNsbzWi2hY0ZNv8bjjIW0PZWz2I/kK5AcO8yS/HS
8LvM00z6rlfVXRvMu5waCSJSzRAlXIzQ49/fY+fpLwUO+mMWeaWoG69b0oXZyvSqGvkY9ItbSQvm
u3gMot/m3EjaHB5nZms3EYv5qpk18F/aBRHKtD7MpvWnpNXlVWYUlh/QovAwqw43EqwDv21s7Zb0
7ZKw8JnuBYhypL8odbFmOPrNVXTipHagSJlKicnoyn1RxfUNSq0KRcNRutaXULmL5Cx2I2Ddymjr
G7npgk2baco1vtdfgTgcC4sWuRCUqb0lTcZtoDnFvZYvl27e8zMSjAEtfsq8dB3oQ56eXuaid1o7
g5eqqBb4cz6F21m16of3v9/PRhHEBZo1BJ60rk9HcSrZGCAH9tD9bOzEyjH3TRmVtvdH+clVRzQD
ag15JFESWweFTV9Egay1/T1WSNaBTthXFT8Et8nVl0mG06fpObaPw466nJc2LSI2VrLg3B2m8TXz
q1yIUc8bBySnIARoKZM+wc9eRTVl3hhNKKXVfeMUmqeV6Xi0C5S7izg0tnEdPWNQPGxGQH5eURJ6
Scgve3HaPb4/L+ezL2Acr2VPKOIQQU9n34jDKcH7pbhfHOvZ0XFnrkK5vHANng2iA4fHAQMpJ3rM
Z02SwmlDDD8S6bggvHkDJ5HqXzuVF07js2BKjIK0IYsfkhIJwOmrJDHLVFNm6Sjp5bLpsqHa9GY5
7J0KHIRtR8m2j0fzSpptawdGULoQoZ+hmABFgn7mEBI1D/jmq4WsqUuhJcZo3BljjCA77qyuMuFY
U5dR6JN56rC0qBO6TkwF355RUIvzP2Zn0Nw4ze61FrmyVk1nD1Gcz8kwACQKpQF3xcZS7ycnsfY2
befrtB1Gd8buffP+Qji7QMn+4HUh7oXvjNACPp29csrzruuM9JjmteJTfSrgVCUUjMZu1yjxlRn3
8qU9eXZ9IjrDXS30ZPlkfLnTMRt9aphGWjw5Tkpeh6XJ/ZggH2JNpf7DirX4aiqpTSvLYtziiYHN
ZWBWV+0S27sZiUfv/Rk4iz6pTXIc8zBEhfSPV9UMB539oIqXCr6FjeOKEWufa0SF/5RmSb+w+883
BI0zaPOwoblLzjLUaDL0IJWAK9RSkW6tQcCVkFK8MMpZ9MmssShhooivSlvldHp7OA4ztYLkGFh9
sU0ibFBTJMy2SJ2Hn+p8jD+nZRBtG9peF0Y+P90QBcM3FOctuI4iizwdOp3GQO/Nrjr2Y2f4UyT3
t7gwJHgQJttSn9JtCLfTbbKovLLwORgQbPSSQh++v/9Jz48EIXDEhQuAhiL8Gi0WWKNOr6bNj4YB
TgRZkW7XGZanJPP4UCXzjBQ6DZ5SH5FZDlr1wiycbymSKmTyAVC+Cn2sYtJRxSlikcf8CL0mcgtI
Uzu9NwafHfghGVJ7UyjJJV+185oc4AfOH1smq6HGsq5II4m6IPRlq3dcXPqGALXaEOlVud+levg1
lOR8H8kLJP8S2VOXsk/kllOPJHtoprdFlape2S0VzUdN/mZUPZs+rVLtWstk51f3m2BXI4sBw5qG
K9Dy0zWSLMVgV9Mk3+mS+pEu+UDFSUe/JxguXD9n3wF8BkkQ8BbKtPC6xW58Uy2XcvASVclAi3S0
8vyrhfVkUSI/0TTppyAPLvWSxd87yQrEeHQeRAFKKPCvFv/S6EVDq1++g37auZE1xZ4ZZtmFtzo7
rsQoyEaT61B+pvp6+lZFmgUIxo3ynSTlaGHjD3elcmK7lNmXCxWu8+CJsXToLK98Ng6S1dFYTbGS
50sr30Wm+qgJYC0GL6mng4h60ftp2A2tfBtU6mNstq4K1r520yZ0dmFOt7SY7D/e39avStXrGdbB
ORBS0FwgdDx9d623m3hyavnODqvZL8wo2CAHkhyUUuvdTA6cXSJH6X4J5OTPysQd04WXHH1z1EVD
vb3LnQ2mWu2uCa3OxXm82Aa0KnamndV71Cb/mMws2gOflHZyarwEaVr5daPOHFOSdm2MaX4XL2X0
XJvB/KVBv32flapx3ce6eayLTvE4z7Fg1Yf6hovMeVKK/qLDjji7T2eAJibgHOINWGzYx5/OgGWV
SdKrFQxDpTd9c4Q+Pg7KQ5qonlOOhs+Ypt+ODdp9mh16dSPVFwKG8145ZQX8moi6QAaJcuvpIwSm
lahhAR9ELaSDZkg3vRa2m7qxpuscvb5DG2XP4zIk14WMjiAmkxXcg0TDbyPN45ssY0K1cFF2uNMO
f5pdpvtB22y0KYOCn1ThviHI2SVc2Zua6GczKpN809p5dahjrfNkCfl9b5lhVS6zZt4WQay7dplL
N4qm1HguFpz1FrpNcXH//ur7yRGLOAh1cqHpg3D7+jypJ6lK+jqFZTNr0lZHjT4wtRaxjVipOS7j
rr/JJafxm3TZZ+Py2NWZn2nY38pDa1zlCT1YgsAueKT/6fgUNY69PWoXTtfzQ4+HhAdCWkWMwUVw
+nXsEBxVY7cSWHG9PrRzhGxiBnspscGoxE0yue2gyRduvPOTj0otTSdKXg4X31p9L8GOqBKcjGMd
hssjumHNrRwll1p8Ym2frH1BQNLAZApNEETQVvcqGs41L4GIgsz6V2d93JTTmG66MakBlF70ITg/
/SgqINJFGEV9H0iDeOs394dtctIa2awck7RC47tqTWoi/dR+KUdd2tRBgzuBFt/NraJeJVpkeGmJ
drwqTa2vJtn0COztUmh39nXFIyHoRWzBwUZD5fSRihYdEGtGTQcJui/8k3tZXuU/8hKYSqjL8cc5
yC/s97Nv+zokiHYEfMhzXjV038wCJtGTOZeBcpxjI/Q6pE/9ZCrHXy0Bo4REz1IIvdIkoih++mKy
jHR1SkP0qDdKuLWXzP7SI9++z6VSe3x/H58Fh0RmDEMnigmELbbaIUk1JkgPI6UnN2l/F6fXvdNg
Bug4UuYhMKTJHi32jYri+wGi8IXBzxEyGH29CkhSDaLdssZELCmeZrHZ5ccRCbwd8ovBPjWshoKE
okDexOJK3oy1/CTbUbUZ2kzBqaAcNjlFcbcajcALQ3O+8InPw3bxUMCOmRdBK1zz1u10kLjYo/wY
a3p7RVFb9suydHZp2BhuStPoapDVD5ExeamcoNwUp/tAzS6VVc+xYDwG1REhcUMaQSJxugg0IJWY
/IzZsaiV21mOw1v0NrUNUTZAJqUu/QxOh+/0cupPBQbfWVpcCK7O9xdRBakDyQPVhDOrjHwJU66W
AZ54rz/quhRedQnKWVJUdT56XptMqy9t6Z+8NTgtANJwdGSMcnQR8L3ZYBmSnV2bl9lxrooGKdbK
+dZEEo50XUrpcrRl4B1UDhIqZizStt60k0OR4P1Ncb7LTx9iFVfk1IjSpumzo5TG0rY2pWSTlUn4
8ZdHgeBPj4cGLUT8NTws7xxFSvMkOqpjBMZOViR/LCAxvT/KKyP19KKgDEPLEOo2QoDUXE9nNJ5l
ve7mIjqGzuhzmWO19SnTYh+u0nYyvjjqfWIcOu2TPhaeleguIFrXyXp/lrAb7u+sYEaTOcarUHa7
+Fld0jutOBj6Sx/qmMY/qtHHYMJZIgV62Y+e3QI1qbM9kfnWLsaPEKFu7HD4VDXfSnzSNk31HcXj
X/9ekAC5A8E2cBGsmcmQfvqwj9XwiK/KtZ1LKn4R7cWIR2Qs64m0AREiJyhIAut4G53ZiQiljo4p
4vX7ypgtL4Clt5+dchtJVrjBpqPxRjtxPAss3b7IVMUFd9Fe+KI/WZ2C9QW+GewsydzqdmgR9nB6
NEaO45BoNDcwHJRFhfT9dXO++eGWsW7ECYBk7foUrHpnCGOrCI/F0jyN8uI81q3VPUkcVDihxBYp
Dgv4wy8PSjgNSoW4HvDWOqCPWkBUkY280CK32dWCWcQ1wHI8WIJpm6XS4BOJXnI7PX9RUmImklQV
S20I7qf7o9WniK5wV6CsAj7QMBPjk2wvnW8Xk+KzjMLruM6z3fsv+mrFcbqYGBVwEkATEHMoVZyO
6uT00eq5KY6dc1zKwFMiPA6NDNWx3C1hGCzjtoenXTxNYHDl8SmTyOb0TTBeVcG+olZlpnddf4V4
i2vZD0P8Ta8dz5znfTrvFQ2HGuhfcLPycquNkZtoj0p+q0V3lkMZODTaB3NRtrMMZr3N0Hls3Zhr
1YnzbdDluxa5zEHp/A7JTKtNn3OAz5s5AzNrNwAWow7HoLEZ9+9PiciU3s4IJQkqdDjOWgJ5A0Dy
dEashb0tj/H4oeBy2Ncy3mg1hpB7qZQ1enPoKHTWYG3yXr90RL5GbSdDo3cLGImgnaUOt22VxNlO
Hi1cStkHxDJVt0OE9rHPjPtG7cIrPFxooYXMdWDnwUZL2N5mP+r7pANJnpszkllDruLMa8aHEtCA
V6S5s605Mi0MXB+XHOutKfj0/mSd9fuQlyDzt4X0IKvozO5xmsI00htTeiD13iOkUh1K4FLHKsra
jVQZzV7qWz8z5MqXRgKYeZLtTaBLyn1ix85+6nA57impm7OK5figaI+zPTR+V4bpfa4m6oXlfoYS
FIgdSPkYlHCC0vxYbbIanF6Z9432MC/xY9FhDVRIKhQDCJtfQJl/k4IeNTLEDDxZDcrbcLENtzad
3kOFONjW2FV5WCsNnvCUeXh/KtfHKdA9unsilRUsDqrFp+suLRepdMpJfQjKMNokptT6fRgFF6pH
Px0Fmgw2Z3Dx6dSejjJVWVSMi7DUmONqiw0fW6+uu6sL76KtNhGFNsBXwLu11+xhfTcMuZIpXSYZ
D5GlkJXZ5qcMk4QianNvsix62rb8jFLAgZ7Qj34M/XLAGD01asPT0+TFFAIec9tviiGpNvOEIrBj
d82mzKd07xSOckCJ5XODxY/bR49RFEfoKNsfE0Oe/EErygMFeJNjg9QI2ZXaU0Ml2hS6Vd84QW7s
o6gqPGWR0i1VW0aUcwtZzw5JOEysvaLW9Sc7NTMexao3iWxnF660s33O7DA1tBo4dQlQX9ORN8Fl
XI2L0+Eh+EAQtDG2iMF7szdcxRvq/9eTV95GPty/Y/Wte4kfgwt3m1hHbw+ZvwYXiB5RpyR9PF0B
qDB3atR06gNI0D30Tr2xfFPfKeQR7y+CMxbZ60jAMVCrgqEOBPx0JHwZ7ZxjQX2obuyduUvvpm11
pWyhYLvhRnHlbe5pu+rTsLEejJ11kP1iF/qRK23ff471xbp+DPX0MSaz7+NBrtUHJIRdA524zPim
VbtGNYGbXlr4/K2TyRW8XUsEZYQs6IysXlnXRJklQoptUgrj1rLDT23hOBfS8vUeJlJnEEDV1Pu4
sdeiuERadRNkOajqGKvFMk7iDfDW+MKriJv/9FWA+YkQE84hnhHm6qQwxgid16UqjmYfYu0MCRut
6DIUlP3AR0njGz2D/L4GTOdJ6XJp8Zy/owAZ/lXmod69pvJRNZ4hqDJ6LacmtMq5FKnXJVfL1Sig
wAT8AHNe0XentieOsTcbMc8oCeUoUhwp7ea9u4D/3Wdk2heO9lfNjDdz+dc4FMcRCKFIxp4/Hcdq
0M0A9Jej3AgwKevsfjeW1YNaGH/Ii6EgWWnGsxvNKElBsgv8eTSHW6OKqw1OS+YeIcPWr5VodOVB
iTep3fnoC4L0HLVoq8vZjqxwmyexL2O+7Dmh9aRY6W0ip47v1N121qjBl45kXEh3VpHSX29F04gG
l0Btr7UVZijlQVfwVrUTPsw6teCGb2XAEnWR+YldPUTEslJk+9c29Ou4Ou0jTnHCLXq3p7Pp2OHU
106TH0Nqex+daiwOQZ+/mFkeuKM00UiL+wub4ScLBbgK8GWqbbzuGs6Q6lwmYx1nx87So30wL7aX
afCmXk+q//gx/Wf4Ut7/tSLaf/wX//6jrGY6u1G3+td/HKuX4rFrXl662+fqv8Sv/vs//cfpv/Kb
//zL/nP3fPIvmwJi6fzQvzTzh5cW16HXMXkG8V/+n/7wby+vf+Vprl7+/tuPsi868dcQJCt+++eP
rv74+2+icvIfb//8P39295zza/8rf2niH8/F3x6f8/J5/Xsvz233998kuhW/g2xShRigQwtBZLTj
y18/spTfyafRQ4DSS5wpQOpF2XSR+DV+BF5HKIISsFM75Nfasv/rZ/rvBiEUYF6VnjtFTPO3fz3j
yWf478/yt6LP78u46Nq//7a6MoE9iPKgoF8ziiAZny64pkMyUDcG61FdFNUPZwWk/Dh3mzRDnTVI
uvbCaltbBiJ/gqYL8QHK7K815dW5pErQAPOlHJ4sh83rx0MHCK1RIvuwYO3g26Ou3hh1Gm7hnGv7
0tHDXYucTuEreojXC2q47tTD6XE1e9CvwEvPL0XVf81tiEUuCEr9Q6PP2TcAeS2MyiH7HDj1lG20
No+vOHeT50lPQ1HYSqYDzETNchPdbndyvaibaqrzr2/WxD/n++38rnbX6+sCOUHQQ9xsVBlP51dR
6fvO+dA9RXrXeNTq411Qzpb//iirOIBRBDmcNqXgh4lm2ekoTge1Cq3u/Akdj+4uzkLlChtExQ+s
DuyZHlblNaGoeuGwWlcSX4cFV0b1gsQSZpK4Z9/cMRrs76mIpvypqTVlq8a95WcdDSldmyOXZl7q
l7C9PDxVbwpr+jGb7fT0/ouvwVCvjyDEaIRq3ivU5fQRqOPPjY5A/5NWF2ARwH3tJrtz3MbI70qL
V0Y4dtzgTh9ugSM8yFGL3e3IwpNTzIzS1iDnTaVxB2Iz/ZrqOM1KlSrt4kTpDurwp97k1XZemgag
66zu3394cTW+uTrJU8guuTkFY5Omz7p/Hy69pmWgtB4T+bOphl4pHdT0Url3vcHFIFReGAC/FNqI
q6UxhG0tIVgiPVJux1r3pcuJDztwGMmn17f5pRP+Nv7RlG35Z3d6nJ9eC//P3QNCj+J/vgfuxJn9
0hR/u31u4ufi+W9XbfZc/NG+vRHEX/jrRgDb8LtophEa0DGFZfLvCwGA1u/8X+AJ6bcB5xEquP+8
D1T5d+QXse8hrRf2RSII++d1oOi/K8ic0FaCf8d9QDr6C7fB6TnCJUW9DG1sggCIETTFVhuaYnlR
ToEx3adSo/mypHyz0loHMSVbbl0UC0Bu0tw3s3XxhBRjEg6j3yTQqdQHxVS9PUSq1rYKrVDG+2Xo
h22MBoIf1fklQvbqrHodBkUvCHpE3sSj68RUqZJszFVlQA4oKm6iJN8vUTL52aKrfiJNgxu1anib
junVVNiPZlaFu/ffc9XOFxEAsnOC7gQwgBrqmj6NcGo/L8vc3Ntlh5xqhT7DWBnGVnaG0TNbIz3k
uaz6QRTihlgP6pWUprDmSyfbpwp9McNs5us+0tJbpVPC63Cowu+aedEGYxXRi+ck8aInR61OqLKs
6bTyEukJgvjFfaIV0dYsksQ1ilDajejk7Rd1GVrcSFvdc7T6Dv2TyAfm9RWcS+LBUv4DpfroR6F2
iDnLTX3Ig2y6jYLE2Weq1W/RxyQvxrliC8+82utyfz+a8/hF0VocMAyHTKFVBvIhufhmJtPjhU8g
CgD/feKKV0NMHBCTqLgTkK3B0EUOl3bQ9OzecFL9UBfK5FmLEd/IY9h6TpPJHgZn452OyeMmgi+1
xWz7kqoJe3X9DJRZAXWYKvJEZ82isjVh8hlJej8WnXqdZcbnJETqSRvNfgsjE9qY4mm4N1xafmfv
Dv6V04N7ho+noiF4us862WkH5AHC+9GaI2+xlc9whiYvSlDIDJLWgWsXPVoBkRVY9NaXmuFSSrq6
rJl+BH4oANKI5pwTYNzTRygUpywSs3CwNijbHYrVul/Xi/UhLHBUsAMr2ynzox4mx1adAR8XC1CX
JtgqPQYMZYw1dEpvaGsP2fyQNvYe+fIdmKCCoEP50mWq1+luYy3OL+lWvT41HURYH1A3cPFY1xXT
Tq/GSVIdJJ4c6xGJ5mHTzfUlcbRVT5xh+OvE+uIIJ2HHK+R0ctSpLMPSspcjgmxXU9hLuwl/6YOd
t6h+GMlW6ZrpWav0769hFmJabt7bl+hNK9W016dgaEo8fB9ByBCr901IJ6VNVAzloh4LLZDvgj64
tbQs+AJREcPHoNIbt9ZS5UZFJdt0E3n4bhi1ifJIZdksnDotvxrGLU0mCEbKgh/mBvCOc9XYSYFh
7lBN+6irxV2iN98WitUvFzb42QVGgwmUJ3BnvJ/IaEQ09ObxwxJ2dpM6MhIVxg2dlPBrq7G2EjSV
Zq9R5gHbmt5JbpO6LW+tWLcCd5qG4MoaqPcCsUrB082R8s0YzfbWlq2gQ4RqDkF9yculDXkamYmp
ppVGndoQdFviwNXFpzpTmrfF0B21JK8/gPPsdmMdQBAMsemTpBBzwqGwrjESmz7mJfizIEfL140H
KAYoiQytl+rwJV3AmN1Rgky3jYoCPcbXKf3/Yd1vBmv7fw7rvLJMfxrK8Vv/Su4N63fBrIGKgfY+
CQg/+ldybxq/E27D1+YWpeUhujH/Su7t32lQwH2gaCa63OT//47maMj8LlS18LrA6vVV7utXwjkR
rv33dUdNQcRzRBsCAA236hXe+mY3WMZk9GhbaR9aCdpvDLrG06PSApvuBo0XsrwxN5lceA8XLlpx
Vq0Gpscouj5UHwVt8XQb5jOFizZs9A9aEZR+aUUO+vXLJcMu8VdORiFSJvYF3YSZOjAi7XQUgxZK
n/ed/LBI2q1k1S8Q3iKPkOSQIoKlJ8UBXO/mzSK4/+uvv83nTzetKNOcjrk6pcs2a6opkeWHFiPt
PAqtndLm87aSw3u7uqRnc3qa/TWYgFSCvTVooK2Rr6WUU+4AwvZAYwsSZNrrmzpLZ4om7vKYy3jp
vP9yqzvodUAgtkIcGZYp77p6u6FvtSZA/++hCdMPuL+0N01QXxUpRnrS+ERhRbqK1f5Q63RX7jD0
u2QFu25iiukViAuchoBGUC4T0/9mxZYapUWno6/CUNpNr6t3OJYAW5NGa09ZuHIrs6WBOZSqb4K8
fUy3g9oDlayK5HOMd5J01bWYi78/LWffHOo8CCJBbyYpIoY5fahQVE2rLLbuFx0L+LiFz9FlreNa
CMvv8cW7tMbOZ4EBQSxZBBvUn4nBTwdsBrM17Xox7wsDoOBsx4+NIl0reVVvYZOMAFLU5Skr0DCJ
askzxsSzxjH2pGqurii8Nz7OHI9hb12KDs7OE56L5g/YVETfAVatnktWpxQF9cW6L+UaWfP/zd55
LMeNpGv7Xs4eE/BmC1OOTiSloqQNQhbee1z9/4CaOcNC6Sei9ye6o3vTraxMpPnMa7Sj2vpfETNA
ewXuwD7UxduunuPDlEr1RnP3r2tiwXyDuAlUBszxak3SwGi6nrGNoLnNjPi3RST/SQrGHb92fDGs
7iEEZL+ftVr1QPUGRwSp9oWhkEL103Rrjf4W7+Zv+wLXDq5+rjpK96ufJMjcr0El85nKOvlArbdy
2qD7lQjql7wx5Y1duF78pb+C7NZy15Gis/yXCzBEvq+SPWlPptV9syr5WEN474Xq4zjKX8O5/TRG
vYsx1GZgur7M6UOQM/OMLdWjRSNjPTDmun47S0+q9YyKwcJ6dtVMsYNToN33wm3Ven3XwjJ3U7wr
Ecp1lS0r7DWZmYCO3wDDC/w/zypb7/I3FEGN1PYgS099Z5uEpE6ofFflXaffa7XDXvht6LsxOuiC
E8AnLJzwiGYHSLv3L4KrTbj+GavrKUXaKg14xJ+C37q6q39I3UEK3bp3BKi+uYN6BNDw9Jteu4Z0
wkV0Y/j1e7AefrUFgI5kvogG29OQupF0QJ60j1xQMLkBuvcQfMImJqydRRoqd6PPefqhCe1wK8S+
zCPZ6KtPsdoOXZzlZHai9NTpmaNVX3o5QQCeWHX8kYuPJRuktianmbbQ+Gt9lj8DA+rnAYZpR4P4
cg/0Ik2nKUrlJzXzsCFURSSc7S5w9HHfz080F21NOfA02MlwFzejXQ9f5+I+V0/TAHT3o4FXBR2F
HgUX7NPLU6Qes8QJ9Dt5q667pg39+aWcF9iA1FK4tS5/aaoJXV0kivSU1LvRQhPMftBH1wT+0Lkw
tYzCHUvXT7z8mSC++tH/BgOdeyR8xGXprsz3VXdfSbZs2flkD664085N4Xah0xmoUjtWd5C3dDxW
id+fzwrRhEuGaBEp3tVlVoamnwlKLz8l+X5IDtO3Wr4NeiQkvhiql2ZOFNjGAeoLhqhV7CFyMAeP
8/BpFDx6M5R4Nm67Vx3Ot8Hdss3e/p7V1x6lIszRquT3TE6cOVPgGPdmjxGbh/WdbnioXMTJXRMc
lcYNsRmuPsXKQZoS2+wegq8ZF1H6mIk3mngQI1vQdon4Eg12XXhydTIMr6/Vm0rdl5jYUT/4nJiP
qX9AVER8yrYE3ZcD8d5MVneXJbZtJ7SsbDR/ba2DZexSJADMb910VpQPG1fEUsW5GAxjM5UWGwpk
4K2ueA2wz+gY5qr0ZLWO/qjsskOx9w/WnfXVOFUbquWvJYn3BlvNjD6/aoQQWp66wS0V/rZBMkU6
0B/Dg5COEqyVn5JwryY3fe8oviMQP43zU4QfwnRS4oe+u28lT8R6+LYKvQz63KN4OyfeONiN6Qyp
3aW29Bw9J72DdnvzWd0Vkp3odzGWyGUh2MrwEaXaub8LYy9W3Wy6VdByRvcGzUk3FJ7kfIN8f/0C
vK4vNFvCQFK+9ZtPtKkKaj5JT9PeKmyxcpCfkX4onwfdaeSdH+2pj/eGC2yrSpx6Sz1Nu7p8l+F5
hPkXtwwB8uXNIgypasUlK24F+1ix49axZne5gbXc9nl0vCm+z7V9QckD5PkBytj4k0LNYLqtZOfF
3UCRwN/hDmfL8VkoHeQaEXv3s8e8d1XOWno7N2cTf85ntLfwrU+8+ldVunL22SqeAsGRwGFXtm9+
nKUbsTwglV24+ZaE+/Vd9DrLhW5qyoDNpdX92ZSNZcz0op8g5iGikoyu/E3k9jzrgb3g56Q7rDhk
+re+U953PRAT1ESxm9ghjyg2e8qA75+qV+DY1UYnxPvPD1o9vH7bS1kzjtKTOTlR5QjyOVZvh8QN
HyBK9Old1T70+J3qpy6+kfQTLYxOsOVnrbYXcQbdhj6hcn9C5/LdPCd1cUc+Sm4HD2bohNikfW/O
xo/SnZ7CR+2b7tvGM7vLn487fXAn5HxNu34yd/5nHX+ns5TYgW6rv3lawHAO5+yeGMB6sD7Es11l
u6Gnz+wo/F+yW56En++vxWsv+WotqN8u0hM0nK7KVpCdJFEYpCfh2XrQfsQ/LcXRvmfyTaseRWmn
Yz7FdX1bn7RfKJoFEIUfmHv2jUDc+hziWvNNkNzsvn1SvPKcfayO2u/6ni0H4jH/3JkOtuvCj+gp
v/VvKAALj81tcyy2sol16L4cIOgvmH0uPBiAFpfnSDbSoh0tJsHi1j01Psev7exeKN263pcaqlMH
Ppvxq02oVZJV5Fsn+dXsYr2MS5IHWFEm515jFYfGEjI9DGE5/cxju/kUCk60TzrXUvc+vsyjnQ67
1NpxaWKNIX6WbfOm+Zg/8UG7Y1a6uWqnKpnNXfsJ8Lk5u4awf/9Dv4okXv1CxCwpIJFwkUVdrpGV
GXWpm6wRWPlFvNUeP/L+a48YizrNh/aTtRXeUve6ersgY/3vgKvLrU6zTtCXnZXXpBK2DrDDLUUb
2ap6suc7FW0DorpNocytYVd7IU9yYOfLXvA/zT9a2R7uu1/mR+kx/tZ/s87pRvx8lcax895Mct2C
EvTs36MFZ1+zBcUxv8k/tdDpZyfaEp/7+yb774quNaCCudXDRiN1m2ZHHI/4qSKCUhQNcWVlj8Xn
0MjsUU1t4qkipfe6U3G4NncRL7D/sTMOhfzBmlH/uhcx3tXqs5rfqWy3nsxLe/Cr52Lccl28KkEt
J/Pt+ixf600FKIwFoVMirtrKcJXQnT7lxaFAHzKyFWrfP2hP5Zu2ckuc8s5OX0tD5QMm9AgbsAP4
DpI9YeJt7fLmmRgTExzlk2C4+ROsDqaufdiUcfj7lKEx4zxM3Ze+5OWUhWDI1W7O5Cf/t/gtmE7+
F0vy8u/ljaQiIvAQZRux9WsZ72q+/x1w3YmWgz5vrKKSn3TLk013RHLR2iFHmTN3rbJ7jnvU7nP5
xiDOSkR9J2/5WSx3x3u/YNWM7GurgVXOlPuPdW6TFoW5TZw+JR/fv8SuYu8lfCC5AUG3VDRf46m3
uymoh3HyffF5GMkZMXHrTlO160FTlqFsR9aX94e7rlOsxlvPK+lyo8bo+TmZvNQ8dJnX9vu0cicd
Rwa4026buXL1mBpuQvL8qX9s6It5UbLxhbemvTpEyLlp/tDzM0zpZGJhOzgZJgvYIeZOZv7zW2Y1
6VXqqMXFbPqonj0L9PAjpxrdotmFizQhHim2pXq9/pDdmdhpmF4wHsUveWorwZ2u0I1wE9/m70Dc
TZErFE6tO5VESZMyvlNuAdZei4QX2271S1dJpZb4SMEU/NIUlczWCcrbUPFmxNioFN6HzTEobsB9
TJXT4ElV73MOxNjLtjb9qNR7tSTGBvtrFJmrlBQT6rsB1GJ1n9QUwCBzyg5AwyK9DeeOHvq+E0NH
4+HSnRGmt14Bap5gFB8KqXBEEtXKeM76jehsrSEApXqJlxGJhIpKqXBN79OEMIamyQz7/OFraQ0O
zmGjfoQIoSlflORokdrPH9LRaXVnY+9f5SarodfxAqwnMRQZGgUyA2WUgUVwuta1QqfhKMgOPicb
Q15lu6shVxFDDm7g398zvS3EI8xljG+snaj/NIA4iHeK5RnNRlz0+miuNxG4enT4kV8Dprusw9s7
RRAjXUTv85kqXFsdVRFWPcq9FGd2Gnpe3ZK0TmeBm9Ny5egUI7wV7iUqccNOVu2+5dU8wnb0u6UK
FMMcFBzf8OTYVQdbexq+WHciRjTqD+Hr9CVgLwb80a2LqQf5sSrb/VNNp9rfi5lj3ZlA0QW3wRPq
NVBF1jc0by1Ul1r1xaz2bXAy4cvCd9wCqr++idergOMGvSLQJGuUUGohCxO0gvgcIYbZ2TVt61vk
VRw0jwz/wVIdMXfZBarTh9/RxZwjl+NTv4yn0aFAYH4UngA3pWg7hHcEeGroieZBaXadeYi+BB+T
u4xzaY+YvJpu2u9RfO+a3WjaemmjcBuOnyzB69TfnXACtKMUztDt5tiOTFveUyqaWcyXEKm34Jef
H3FQ6akKb1HYryI5Nh8C2f+7AqtLtrUaAMsx+72RH9uSNGIfCQf9iIowyvTC8f2tvmYcvR7st6Ot
LtlQMCch11lviizHGtW63DYzlBuIH2GuBKWDlpzwK03tCnplvpcJmk/kmORVP+qvcYJToe1/3/Kt
uwqcliVYrppFLlvBmffyKIB1E6NkjqVn0IJKY/dQzLZy7+tgZRkDRw+DP56B1hWXvEpSKatH6dkI
7Vq2BYQNC7v9mX4PZDv20Q1059ouSjsPDsHLxqIvv/9qk78Ze/VeKKNihWrG2FFjq2fjRfxllssW
1F76lwG8S2y3k22Qjn+h2tNITvDiU1M5oHzjB7a4gUP626P+diFW1bbAwhMtGgfpuc2cOXOKx0xz
xMatA2er1XSd+q3WfFWAya15Quxrlp6bKT+YCcU8TqMrdngN3xq86gKJy04Q76Zu9/6Kb468ekSS
bAoxOGOSdeVS4KpGOxg8TAIbMhSwOQhkmbbWujAuNwZePuV7n3r1lGRJDGpdY2D9a3euv7DH9G9Y
TIBbEs7Cr1B0qspNR8gRWwMvB/e9gVfRP6qBsWkkrLWmPCmSq/ZuUO3FewJI5WH6hgjEuC8VvvS8
sZ1WOE+C4tePvLTbQZvR1F3FqlZqtEo/iBL9ECeuXQWhg2lX+3vNat3pq272MFA/1sXn3JhtNf4R
Bc/Tp7k81cqXSpLsTPoAtH/26cXSCvQVO5MdXZ4wna0dRW7osHjvf6G/b////tzVXRP6pdS3jPzs
UwRQnZJ3pjn60pn2Y1dtlXn/Flgsxhm880AhKPtdXmzwe9OhVEsJIrVX6ZI9lKMjqfQKgBrchqVg
+9GuDE+bpc9XOP7Vbngz8Go3VEJhlp1WMEvC9tTmDaRtVCVuCkVRd0TV7no36935hUZIIu9aAaa8
myRuDn51tkXF6yQ0owCvumFynMYbmWb44oS1U/Rb3Xjs1ecg2sX9sR9OWnc3j3uECd7/Tn99Fv87
g9fGzpvwyMwjGORouxIGOi2V6Zr9QTV0ir+0I5hr4p3EfX/E65LkspMRHgXhurxHa4BGKs1qMbRE
ZKFxxErWruPbRurIP3JXTY9y5zbBzuj2lejU6mFqMnjhOwj5jp7t0nqX5mctu0vTO4pucutq0cM4
35kybHhXke26PFYDdNeOuP+lFrF6vmt6b04/p+qxzo+yifMaKoTzbZmldplWOENTL5epqUhPoX8b
Nc8bk706BzQAkGMEDQRIf9H9vNyaqGJFoY5q07NV3iFibatm53YtZWZzn51r62i0j3H5wGnNspsg
OyLIPqe0ZR+1xi5120+cvMQUybV+tZaj/JYmL8zcRHaR5lyCMIIHhB69mkJ7Tt520+7L1Kl26eRh
ytkYx+GzfCPaPL0sSJui4PH4/vReu7gXB2A1vdUDIGjz1PYN01NHD3ECleShcopvpiOcUIVC0LWC
a++F9SNVZENm4b3AuFE1ClI7td5RUiuZm+qYSBPKno/M1vA7Ftxa9jqWSdkXuhOjfyzsyxKwsZdB
2j+o+XMt2mrqDA3+3bZlIsjlavfZIuDqsDQokEG3xxlYR6ij81r5jhJ7E7md7NKxrWHqKzb1tGi0
gY+2XzFXLL+SvtbyLi1nW/cd1dzV2ku5RZa+Do2WtYJMAokYmQrKyJdbAblktAjqgNBI9SZ5hxSl
Pbcf8qC0WyBB6r5QHYTIg+oE19mux5Pe/tr4Wuu3a/UDlrftzVmve3lo9Yr4z4wPZvWpbO8NRPvl
m8HfOOLXee1qpHUkVmoKmCiCbdH3WlLLafos6Y+ycVzUHouThapZfWNEyIi5TXF4f5ZrJRAaP5fr
vIq8xEypMH5nT1aTQztaT12LzTCexIUUcdv0Ry3caaPn+6eo3kvxfVDv9dqxcnvkWdwqna2YLLzb
q1+zugBmZF8lPw6l5yy/aVHrpjvReepz8RPcXgV8YEsMaXPtV0cSRI9azzLTB+CYTz+r/piZga0r
L2L2lE9u1Tx22WdWndDFH7cIo9eJD0gAGKoLQ1kHMXsF/GrkdMxnNXnONOwu9NLMbbXNIq+15i++
USwumTPuxHn3Nais8CZZ0q9mccdoDLKhHKX4/VT790ONxZY6Tb9NGRC1JAm/6lb/Ssw37ZVs+hHi
dzEPxh0v1se5qeuNYOsqumQSsGtBp5t46cGVvzwoS6veUHDte67zBVShV6M38mztNzbqVdhCMirp
VE7Bb9Cee600vzmPrTEq6L0Y4TOyJF/GIps9JWoB+Ba4YTQJTvJAlW8tbjXgaXROO5rqSr811+tr
6fVXgOVcGK8I0qwKJGNt4h3lT+GzPtLKTJrANSs9dvKu0Y9q7RYmsClLVaDY6E5WHAQBq1j52aik
T90QzRsZxXIa3rwnwOwBWUP3gWGGEjos1cuVX1zA2tD3g+eRQVx47s/h2Bi22Aa/h7repLisovll
OLi+FOAWYD9g0dVwiZlrCHkVzL1XbnU5knaS0uKL2cqf/DSw01KNDq2s1F6ZZ9+gOYNhEAvhphHn
z0XPK172hmCrell5QZr9oAEadJ12qHo0zbNRVZyIi0VCGvgY6lq6EfWu++7Lj1+6ELDkAC5hGbXK
CKapgBIG8uFJRvzInivKh7WUqzvLT45+m95pgiEhLDK2diVkoWsGmbALanpIZZVUtqEX56moEjsS
ZSSizWCvmDd6OAlubIyxo3Wd12vK1veVrz/wK8wKixP6uZqxduQZJkgqshGIz6OOpUkm2kOlxu5g
Rs3NHPsfhSgRHmWEFum6j8YhRSDHyxtZ3MfmcK/FZXszjhQLgZfeTlE24WgqOaWPRyy4bnsSxfCD
zzydrpuJAnStxzWlG+C9iTF2YPGWU9b6tuMT6ACw0LNfqKCwcFZ3bat3sRVpYvPcx8hpxCGrHwhN
RHCRG55WRwCx4s+GLnU7bMxDDKoB0hgZ2j56QcxW5914EoSBahSd5Txp/Ps4ogQXzPouoskNlbV6
bGWjIAiasl3blyaGwLXvwj7acnVZ90KASgMWhfDF+bOMBc18efLEYbR6Kyutp7isixshGj7hmu5m
unGvsZGcQi8bJ426gzZTK1VGbbjPQgAtyB0lp1RKvG4Q4pOSxjaJauECd4pdWeG5f70z/4/f8j+L
aMT/n9+yQzvnLUV5+a//w2sxzH9x/CG0LDjbP4wWcBL/QlF5UXpe5HnMpXDzH0KLJP8LahzUwsUY
y0AumSP6b3ryQmghROURADG1ZGaIHP4DfvJVKEKYC8+DB26BTSzsycs9VaGo2Wrs/POkVNPJoiZm
K7lSsH/i0TrmTa09hEo+PyR6NqF+YHb3Avv+mIzh6IytMP9Ipzj7+GbdPvx5S95SQq76t/woRP/R
0QHxufhCrc4sL24YiINgnPFnVY6tWrR2k8YFJkuGZaO4hhS8UOTUp2XTSxFnAI9Yyo6PPPkGIG8d
ZfBDFr4Aoh5L6wc1iMvV8WdZ8XOrk85+XqdeGIQNul9zc3h/vldA3AWXSdUfwjqnG1X21fs+pbqA
0FbvnwWeNAf3ocQ1M3F2MHQE6uS35n7U2xtuh9mRm3n4NZZ1iO2VZhz1OIkBldXpLpOqbj9mAWCo
fA6O5uD7h7y35H3bIOXvZ/14o6fCuEvKSt1JyDZ8ytoyy22qZZaH7wHvoyJvUbTXty9yDPDyYb8s
jC4kqNbxkza1MjZrqnEW8vym7LBAjer7Qopuq5xEz8gP0KJtfdLcsiicKowcZQI3h/1aNFYHrPc8
VfR3XFK2nBuwuYtdjJ3OWPTPrUZiKvh7QSZ9EDa6vdefffnV6AKgCgOt3Fw92zKPgDK0rXkOEbw8
CGZi2VNZbfW9/joKOKDF3xYrKXGVBGWjX+hmlJvnSes0ZGyBIE+NMW6Ea1cAy1dAFOE+sTL1fnhi
l3s4wCctlFM5fIHlGz12EsiMPZQr8KNJkDaPdaNW4k4x4+g81RguuJY81HehKdaGo8OHrLy2lofZ
QyUyhSU1d1LmFboaxxu/8y+rsainknujY4wKyeoMJGmdNgAY/HNcloJnCcC65anZkqH621FbpNBY
cDRb4fKtTvRQ1iJCS4J/hhkiHfoiKm+weSxprmktb7hGrNLEjRfHZbOfMcBwpraSn60qyb9ocjS5
AuGoM9RhtJuK/GcEMfcwkE19iFs9WQi52Gt2ukLHsAG2N/ezG5c6qqVdlrtFArMum+bxhFhlsaHz
dpUjLJ8ZPw2QbwB+lrDz8jPnWSTLYF78s+inw6memAnyBt95hpI9nlC50xVpv+tGMMVxldR3uVFU
dlGk6pMQg7DsRMCoWpREf6KBC5Wqt3f58n68yRbw1ub0a4QsaKZwh66bTdoYUE6L2+AlkNXgBjsS
IkNBVG5MH/b5VNNo5Fqr75oMqaL3b9VVGPtnZFDb1C+p60H3u1yQVpk7PQrj4CUzs1uY8vqzIcTI
jmB52MZ647w/2vIkredJGgpSQAZ7yHiXo2kD9ATA/uGLlSZUKgoDxOqgBI5fZI1bViWV0KhSNh6O
dWWYxV3o2YuwxBJArL2FA8jZplVY5tmHtnofRqXh5IqaO7KaF5/hiBrepOYvSjfPe60fttx5limt
pgyfELEtzit+WGs4YyzNSdNGJfdX0GsoLKRfQ7HInXRCV+79xb2qRy8Tha6FrBdOX4ubzeXqoocn
aakWWWehr/GKDKtG3wdInHzvqy48VMpwawymcZCG6ju27tOj30mHuR41F327372IfxYkuOKDEslf
u9GfD0KlfiG4MnazIHf2JCc9oOActUc1+Z2oVnSP7W7lSDlGnDECL2gl+PWN1ikvsziJXmnFLfUy
OgFSJxg3eG5H3mTW5c0sUUzDJdxTje5DlVr1EVsTCCdFlH2bCs1yWlFrj0U9BGgYl4Jr1XFDF2TG
8lTCmfX9RfvLjjQW5gmOJxaae6+R35vSRWNoo4I+gHGGv2jt5J5Kepb5CYXVbD7NOgDhPsu20IZ/
2ZFgw9CGRypxcfggqH1bv4y1QCyVUrcgYhT67djriisZuXDIuEuPxTRpTjADfwexaAB3HLqNA/GX
M29y1RBCkR5RnlidwlYTJ6VNE/ZJqIh2l8nth17pD4q4JHxGt6X0d1U5ZBBTXqKEBRzEa7Lcfm/W
uI6SWLem0Drr0Zx/wLy8cxFQE91GbwpbDrVhlxj1gL76pDhJD0xUb4dpo8hwHS3zIxSkeIiXgSAa
6yLDmDXDIGiFcE6LTHXr1ihus1Kq9kmdjbZvKPVJnlPlVp6i6UCpwdp1YREeGrEKN2pyf1v9xbCY
kMZCFWZdk4uSXh21ojTOYyOle5X41LbioriPJ+2pnUXJ+8cbHLT3Io/LVkPuaPXiwdtV+zxXzHMd
Af7HP8bfxWYhLt6x+j6NJ/l+sPSf7495FaUwLZV8jBcNAMWVOOeQDvWs4u56bsRQ96Yo/1aPibnx
cl0nZcB/eEvAsfNNF8GBy23VGqT5SYvNX7EYEhdzhUBKokzHYdD1Jx+F0IOkWOMpyCoeNfRC96Ek
C6cystr7rILT3lOw2MiE/rLLeEcR8IYnSMZKunj5m1IxR12naIgvujyHrjb1t3E/zK6U+Omh1SZx
HyrK5PlRFVEUNIdTM0jDnlLhP/U64WFH2IqXYJGDIIBbx81FIaUZ9gnRCzJX4JnTsD1Aae8fSGD9
r9hq9140Gvm+oKx40MIsOeU9GOQqD9v9+5vhOrahBg3Hn0IZv4V0/XJJ4pFe9+hX0YsmxHibTNh9
fKykAIhvk4ZjYS9RX0s7KwhfUHEttoyirsDoCLOQlS4uaqipLwnk5fgqHptBb/X9i59Us1OUsuIN
aN44pkqHjxB1OAx48r1QoqX1ncywIJFuBMGamy+xr463+L81XzXdKh8SVQ6eu0mkOd6m9amZeRCB
NGcfosZsFps2we5037D7aawPVSpDIco0aR9bSAXkiWi5cVr3LvI6W0YH11cKkAFuFAJ2WnJUnC+n
KBVpOBXo7b5UhT+6ZZ3KezOWdbeorH7fjPI/lBJmb5FdE60ig4HgNs55l+NpdTo3JSDtFy3rUdHM
52avCKG68Uxd52QQfagroOAvLemlsRpGr9Ict0eleJn0ybSDSjvJmQVRophH1Ponxa3mEaUftJge
Mm0I9lXU/BwiWfwRJ2l0NNssxc27ic6ypvgbv+06qiNNhxDHJU4KdBVqFVmKzZ6cJy9yFChuHhRo
TtaF8iiWsNv+6fmhC0iwTLDAaNDvLhe7VrpylAs5f5mnPP8w1EX5vZviChheOezDxoweJbntdhEC
CVs37LLAl7Er2HWqE2DYIVchwXA59ADyoZnlJn2J0EZ4DjQuCMWAeiu2+iTb41B8j33wDISPxc/W
93XXMAUEXhpwOu+vwfUGXzK2xfKTuwTlkeXBeRNBVIMWqujF5i8CWoGO1PuZrUO1NHKrtBsR7fn3
h7suyHAB4mtAeAbKcFHRvRxPk7M0zuUsf4mUeXxptTmGYCm2N63SoEpnGv1jJQ0c9KwWPaVuoO5Q
sO+RJz4aYzofRB95ACskQ87DTDhF5UhgEw+KraWYPdEE62io6Npey8zJjSHX29bUjTeKXtaPZYWk
xvvTuY5xucRZOQRhl4r4OpsPCiwjIRKGL804pB+b2IBZpQam21e1te/lpnZnLTa3Aq5ljS43D5UD
TDcWjVb+uUbHZIVpRqGfxi+8lckHP5UMTDR6GiDaV1P/Xot57WVCPN3Ec9bfx7mxRXW7DkKgdFEo
ROv4tQi82rxNK4uDFWfpC88jrlaLk+IQlv3G2l5fBIxCc5y9CTiGp+Zyp0yZiL1JZSQvKr421ObG
/iaJS2OPqtuWLM9fhyJwRVod5DMds8uh6lA3xqFL05e0KDK7MfzKVWIFjwZoVO9vmL+EVjr5Oa7V
Etfvgui/HApxWF3QpiR7GYLA2EnUB3ZCVzUHY1AG20wEfd813WfBgLQ1tVP7oUtGmtvdEHq1rkYe
hhLD7v2fdP01F69lLgHgR8RWawZylIxCrcYZv8hvrH1GHc+ZLWErWb8+KXDXF+dRHd4hb+pqiQ3J
l6ZSGrIX+BrRbW/0Ory0Md81RZgdLLXTXGEELv/+1K4uNzRUaWBYKNxAkDHWDauaTZXOoTm9IKb2
q9PqcNeZs+qV8ax4CV5lG0/XdTq2mATjU7+kgLTt180MtIvNVsQc5aXL0sgbdQu7iFimDh5U+SlA
B9IWZgB+oTJ2t3lHB7Mb1C1d1KvPiaIMtzknE8U/gBZL0PjmQpeX2NT0VfllMGAg5EYPiAmNxo3D
ufwpF1fQAk9a5ompFo6Oa11Z6kFVLgpK+dLLXM1CI2m34jgNboF7tycY3eD5WuMf5GhL8fPykxJp
0npibRfzRYrJ6BleTi+R1KHuTKv5FGj6rdTFj82w8FJC6Rzl2e/3t8/qsfoz2GIzh0kaHxVMx+Vg
kzq1mVQG3acMESKMAlqtBOpRJ3s4BIbTFta0T81WB8LMRWHVkvoQIADoJYagHYtW9nfqXOd7MfZ1
G8X6CcOqvtknGbrhmQklUxVz6ZbozifqnXKXRCrem/lk7iut0ZyqacaNl2OlwcGEzFdjB16rBV/G
dXc5oYgDKMz+3J2nUshOmZAIXsBmufPTKrPNKpI9awIKpwgVRXac1g9AYBo0aWiSqFpqnFtDjjzk
yksvN+MeACsvapLlyRkjqHzfVUN9z942T+momV7bDMmzQDTrmRXcz1mFkR0bkXBDV+P3GFvjvsp9
5UWODTgPIoBkE2w+APyxQmoyN5KTihrVjRnQBp9DrBOjVCwBeg5YwEhUGt//1pfH5s/KgG5Z9tcS
Eq9J8Gk7SFNlGt15aOLF0ahV7HJgqPdHWQXeyzCEfOxckmtss5QroqYfZlar+uJ56k2Z+U+Ijo25
6nZ90X+ep6S3sznCZacWtIMfmemyM6K9MCKpL5OM3DZZne3qTgfQrRjlxq+7XgOVwjFRBbsXSaq1
VKjpC/WU6QM/zsphw0mj5NACs7aewKsjzBosMooAeHgE6TxdbsI8RhE46jTxbA4BLDsuMzDyXQ3L
Sk0f6GAzV8kPTU9R2tJhXaqvogwRcRYmOH6aWGB90umOX5oSciJack/jYdhYicsy4vKZqKUt9QYU
rClsr/nDaogJT2QK0jmJNc0lTQOtGg3QFSStB/eSjwe/0sJ9JwQ/8RsVNt6Ry3Dkz+iEVrTK6Icv
3ajLBSr9IhQKPZDPqTnGp84AnhMFVC1xXGs3Psb1t1ia+JTtuFVFiRzocii/Lecaa2LlTGaR7dRO
8l2C2txRSrSzM2L0jYVdUAVvHo7XuZFPE9KhsmZRzVkNqNAHHnn3FYr2vvplylTlKNZK+WAt6ByN
koIbTwj20OlXjoIwq45cY2Y2d0nyIUnq8R8FCP/+NYBZEFBemEj66oIPxUSIWBzlHA3YwVMS16CH
qpqtJK3q5p2Rb4z3ly/LjqcgTprPX9ZyAt8+ztiWBEllKGcueP+GKJE9VIzSvWqI2dZKXz7Rf+a2
NOWwvIbuQDH6cizN70ws6dnDXVMYDzNVYrcfhEd9CHRvVgcD3FMpvohGbOyUNJUOuNTIDinrRNWm
/iiDNXTj78q+QebcEzQpg6MnbT1If/2NnDHk6UGBgEa5/I244ITl7KvSeehl9UlV8vFuaIrUm8oO
D2e6vzgFFQaOa3P84f2beFnp/wYw/14dYH0GDIPFOGr1JQTyp0DFnY27TpZ3QyIPu9qc6+M/HoVq
BnYQYJz4l7nshzffWzOAuc6RoJ7NNpRwUKeairn9Jl3iei6L5wTwDTrLiwXW5SjGGMZWGKRoilG4
9NQi/1ir/VZR+C9bVyV6x+QAdN5SZL8cRBLqQjKHSTtLeqgfA1H4f9SdV3PcTPbev4rL93gLOVTZ
vsBEDimGETWUdINSoNCNnNOn9w/U7n81IM2xfOeL3ao3CQOg0X3Oc54Q7s02z65tsgQe/v6p4ThH
/gHph9Tui3czxjCFjIlLNZkI4FUyvCS5qb1w4r+x9gBwZ29UMmTm8fD5DdGICbutBvMkKXR2U+g4
uzSPrId+7OPrMS8GBMjMro3KuxR2r73sK4vVZ+MLTnkOugjXY7Huo9xuog4hwElrBw+RRqCMAcGj
TfgtSVj1eOZnGIkoZBxcS9lFn6pGcY/AWOXBTqX7g7q4/FAktvekiRD/lKnTgm8K2e4PoWEVd02R
uDVGb862MVWm7FHpyGCVJdH0HTVehPTMUuNvEzWntrHhSLorPbZBCZjfFjfepIdbo+wiDoFeiws/
KtzqG47E4JGKtNzrrHOtDWZWyFVdi+Z0bINCrJupGCrfqxrrRyAD57tXdpXh15OBQVBoNaNxQ/Sh
vjIycE0yNtsi32hObZfXVQKevpJupX4zjc75qZhNYW2Gaej3+KYrzSrW8jJZhyKuP45EW300zLYw
merlwX1g1B9EHufJqjFG4o2qxnR+zCa0aEaKut9QMPZyF00h+HGk1XGBOUEeXXtW3Ht+4EksWuxM
a27iMkBPUYKcV6tBzZwvZJrNIqdKd7Hglhp0oNGgVg6Srp42dTJgUVfmRnJbUontiqqnhClrc2r8
1rGqpyYm89gvmYmLbV/2HKfWEGTfphS+UMOsLLzKetLh/cAYjZ/d0IB8Udax+daZfVsyz5PoTFqi
vNu0x48l9yIyiyV8UE7ISahyr6tt8LHj8SNKirPuFHaK/ctrsSKQRpTfzX0KenNO9KsuzKqfRjDT
+420yGOcCzpd9Ws7aD/pSTRka5qT5lNRTn28a7Sm/ewOrrWP9MHScF+snJ+xSKYbg2RK5s6F01Cb
5YQu+VOTxZTtchQYG5ZJiSLMKpNVYeJxZXZTwYAaV7X7Km12zjiY+n6M6tmLvQ2MFOJzNX7uSkV3
VmoaaockNPIB+xoLarsehWR3JHpQftFZjzTLGuk/U6pZ5cpRqopUbbgxv/p8AF0jFltvfFWdjCcX
y1bsXqaJqCAosjdNqJLy3o2RE69Ne3Dv9KYIVqrmiM9amhqETrmdvQ2bLGpXYNk1Hds05b/e38nO
UY+XU4aTHnIAozR1niKc7zHK1CkdmCbEOs6WT0M+QngjvUrBpJ7Fj7ooCDdtZsrt+5d9aUwX+wuz
d4B9xmWMq5bteeLUxSACKzhh92R9KGVQPnmEx8Z+Z1W/ysoK4IW00SZkqrcu+rZcd4kZ7MNUNx9c
S2Z4yOAAMJb0fnyS7iHOjUuJjcsnw2CRXZwgPlipnL7LXqOtAt3Is7g5xVYnb+OwTjZuFzkrc6qR
eMWz32GlX0Kf37oo8Vbsx3jymGB9568DD3doWW3aUe060SoiT3mVh/q0UcVm9LZOl/18/z0sq+v5
JueQZE4ZXoK1JB91hd6Og1J2p2Aqd5VLZz9EmBm0uVbtIQddONAWUa3wy+dKg6OMYSAgKDDj+e2V
ZmaPRmd1p37q+q1pE8idwG+9E7ns9hEnw6pGnLwxPElqcRoFe0GPh0+aoa+iIirXDXPslSMSb8MP
R/fI3HGlwInfCBnVH7zAGddTO47r9x/SGy8FBsNcvbxM2JYcBjOpa09Ysj/F+mjj5GO695rQNT72
TNvrZRtsRG9cYvu98WbIPTUQF3Dwe1Cjzx8V8EufNGXWn7yyKvejqyj7Ds6fDw+1X0dNl14o/N+4
3swqdDl84MMQzHh+vS5OmtoQ9XAKQ/soI71kIBpaq7jwDqE5VheuNv/6Pz9/FgL2bi4o1NzFw084
v1qKj3sPTDWc6kpBOiwEagIyKC+8uDfuifthZkT1Dgq41AV3Bhby8VAOp6wp+1Vnjemh6e0jx0Fz
TYt+6eN983IO7wqfTg2i22J1U66pTij14TRFVYr9EQZQFrToq1EpfgI85Re+pjeeISAZ5BqqNNC/
JZ8xH7q+D6ZsPOG9JLaQlvMt8XPap/cX/xs3xengeLN2X5un6edvCv8PNyCFaTypjfXNStp7T++e
w3F4doYu27x/rQVF82V/gOxrsB0xYiaTYtGNhMJ1hgICySl1xnatx1HqI06aNl1Um7vRKcS+p+Ly
FbeTV10nsRHNjGHtiCxc1Yk0VoVqiXVGjfD+71p2FgBuyGNoUAHrWasv29ofTZInE6XCgLU9KWHX
bQs3MtbY0Lh7NefIf/9Sr+CH+Vo4jszkTIQ5sOvPnzcDOkvKwG1PLSW4D3lbeSwJs7rpC7vYGHUO
b8EY4IR6OJ8Q/jgeBrMudsFUJFcNlfju/+XnsC8A2TMUYiB6/nMSPJHV3BQdeIBSXk06Ry9sjVk3
Yw7+OIE91V1uQMaHu6cHA4a47VSuWy2r97LN+gv8qZcQ3PN9g6dDMN284ufiYfF0ii5PQ6dRgIdh
XF+rHZILa6CU9eAkrG0dU1JTpADaY+ISUiO720GS1lvOWUDB2CPGR0/qTE268xjnrlwl1u/qKXE3
VmEpt22dJYcp0ZHoo1hbQQUccMBG4dwkeX+BLTT/0OWNsLEDKcz3g3zi/Lm2Xtp1CrTQk55MyLpy
z7iNTVosIRrVd4UXrBLmCNdmZJ7ef6MLp/D5GzOg/PLsUNvBynkBgP9YzGpnVJzQeXdi68ASXBmn
R2iqlMeDg9MPGrB1XSFu761y3NXEL+zG1Psio0B/aKeieMqtyNkolIQrM1QlJkuW4nuxZm2qnsG3
aygK6gSPlWuZ9bqthLm1yy5AeoU18+SJ/JObtC5WHobO+ElWviaq9lorDMp/R0ybwjb7VVONyb2i
6/WuJPniLxEPkDTYWTrTfQZhhrFklsSigUDby/FkuSNGBWSM03hK68L7fb1lzGk6AKSzdIEaa9G7
j1Wu9qm0p1NoES1Nspnjw0TKrsqmVy5sGa/PAVp0Rpc687y5hF8QFpCh0jE3qnpqYXZiXtzhneCm
l+Twb90QSRz6TN9me56jIv8EikJGtHTisXaC/YIfDmIofyq8ezfV2s37K/T1iQNj+iUDmxfFGG3x
jceGUzH/KEHfO22vxlq5srX0oRitA34clyz+X3+HDLrJKmWCj4SYauT8tjyQXa0KauMU27HjK+Go
rogSqj6oGvhe0ETqfszV/ClRp0sYyxu3CTcPVjVcScbsywc6KVVLDy+Mk9eHzmMdmt80oao/Fenh
yOs4/YWd/I33R1EC9ZiRK8C9uyhOajNzmyIcjZOaqtqaYANnJ12cw3XFbj+9/wJZEa92N5OyC+md
yaoAJVu8Qs0ewmqMAuck3PC6LovM3ciqCW+aHLAKhYjpPA5RU8crM1bcj5opVIhUdlO6q6m3s4On
B7DM85EitG1Mil56IMsAH3BxXvOGPBP09Wr0Bbg2/FQ5SDb2talV2tow6V9XkVfgVtymeGWVldth
TZENmOWRxY1lurSzPtqYCmUFhyhifN+tWvPg9LFzhAvJ2aUXnl8zaTw1jYSzOIY5aC+lKiR1ZV/U
Tn50grRpkSsIC/FK2R2LPsHkI+x58L4OLlWv7Unon+1cMwZYQaP2WZjlsbeGuPItvYkS2ENK8iUy
46jduYgPGj/kKE0wsRxh1ReS3xYOtXI1q8sx9E4auSb5h3a4VZsHK4KcD+Yydvre5Ah7bCnUfzKT
Vu77IZ1wzHKK4NM4xp5H/652SMFhbx3UMqecEqLDmhPCv4O5bgVLv4Lu762Iii40jpykMf0y97Cj
HqTVAqXEQK6r2O6Hh7FUAeasSRYzhhPG1y0ZiHAb8/iL1o7Kd3YHADiEYQX7aWLvtXhi39cLu699
K4/F4Ht6lH6FLQQWM+Oe1iofJ+VLBh+UNGcTBzPblnrmJyTPwg+qpvoT8G0PFx4i1UdVHcLrRgmT
XTWGzcdadaevmqP01a4WmVbwkMwK0M3sJ3vnwvuMcNscm2Fj150wP2WTLIO7wAs7Qu0LKe5gXci/
U/LMJyurngxDWIszbXE5z9DAngs0NdMpk/WqcexiT4yVu22EoWxHvjOfwRUOMmp04dN+fQBYoPcz
xRZdk0onf76HldLKk0Eo3gnngWo/qrFNjXhRLfF6v5pVsACv80QUntvimy7MKVC6vFFOlGfNAUOC
eqf3uYLtzZyjYJmXKuHXGxbXo/5F+Dk3cMtEkz4PhCPdTjkVLiTmIMfrpquN2xrZ4fbSfvVqu+JS
jLuQQHnzUTDf+h8lkRYgFx0qRznJ2hHXwtOmjQaiuVadhtFOaSjrMPLCY9TI5q4xm+xXWITp2rN6
Yx3ZhXJJqHZOvZzX0fxzSHGBPMd8dTn5YdLXUiboyqkicnPdiFLe11UwHhAIkGNpBOWWT1/4kxla
hwrfhpXL6l41k7yECby1sGCBcgrTZTK3WRQxWqbEMtTD8KlXlHjdmhNAJdYHF7CAN140ZzBND1Qg
ZBFLYRgodSV7p7FPuhAofoxEbOpR13d2gXvX+2/6jRvC34BoRExRZgH14rQPLHtU8qD1TlHSmld6
mMXrgky3Cze0YFm9vEB7hlEINCVHDwznfD3h7B67XYzGx9SJ7FNbfCGGNK23bMHjRvcYXNiZ0DdT
2Gt+nU8WPhGjcmF8uJAjvPwIuDQEq8IMp2KzF51bVFZxbISVeApEB7G/drLghi4HD4ZUmnkIeWE+
JnUieJiKtMWnCWktVnuO4n7SPQW9yPuPft6EzhueWfWCBgXdPsGQy7Ibtw41DESOzNHB2WeF4ios
t/pUWHNqSiBJZkjaRj3UZeiFf31phnSc5S5QIp3PUiwf6u4wZOybJ0XDuU4ys1rBW/dWdZx+iWvj
echNZfP+3c6oyPnd4j/gza4BsIk5ChbtXaS0qj3NevVyGI3nBGLwLHOoy5MwEwUGQ4C9CiMEcgdX
tiX1eJVnUMX+ujFA0AyTER4sdEbok+fL0M5bT0pIXqdIxfXabKKagDCkCO/f6hugzfllFgjRZEM8
iVIuU3oFkyrbKXyHrePaKXXt3lHS5C4e3OpTmsCK1TGcWdOxOH4SS3FbVDZSwHYs78Yyci+0YAsm
6/wFsJNyNDJ01jmvli+hrQNtaqWKmaZu51v+teSDiVMOXDxR3CT25G1i9ElrKdNqlYVtAqA7DV8V
vRxQJ0fRWgv78ELz+dbDAvae9zk4n/gULRZGVXrBFHbDrHcx+l2MPmUTzHWugksECWYdI5eMEMHG
7Z/hE3t3hdnba+pE9vwBLx7TrRO/8dz+rzdG+reXKRBnrsfmdb5U8iDUbSZMjIE6o/eBS9N1gS7v
wlfxgu8vPgs6x7lYoTGAZLI4UESK3nGQBaICJY0elXJSfulSL8aNLLVEhTGPT5RglLwOW2PK8NrN
2p2hRkQ4FcKIPF83a+/eY9z7oMAWcdZ1IQlOiQYVb65gcC6gTW/9XKwHeDCIXUCrrcU+ronAsbPY
jZ6MMXZvp4nxnDLG4S27O94KEwQZw1HqI7ms8mCNFAxi7NKDqWLPG9tmvc1LtdipNqpmq60i3DIl
WYIDRIULH/pbqwrMGR8Qpmm4NC6dsUcHqEvog3sqRpyJlSQlGirRS/zja+V7OATdTzFU5pc8TBqc
uxtqd6smnQBYqprdM5DvWjk4DnjRJeL666qRDRciFWMr4C7nlQJrilrFxCgF6WVMdmQ6fYFIg3ur
qRCklHviwjp+RYiFL6NRyL2gtTiCLosJqRDX7rVTcCpUN72KdayKC7PuVygr7E3Z4mMc5UQxVGKc
dnVopbs2CcI7uAM9Ombb3RkOBquDhkuX2iEbrDMhDimIxLFscZpNqGI+daXb4Fjbq7AiVP7k0I02
ntOSAxmmyen9zfV1wcK4zHBheEF9Z0K72FuLTuQqpirxUwyBYt87wj1oef7t/YvMy/j8q5zJXtSb
Dkx06KWLZW6agTYovRo/iYH8PxGm1hrss11XmjteKrVfH4wQgBiNsBTYCCDinm80eiSzUQmD+KnQ
hO2XraqvlSirbqo0bzYq38deoa66yYuqWivGoB6cYOiAFVtyJtnCNuGU2ndoL7WNm9r12gmjcFMb
HhbCjMg+hup0UVn/xgoG84eiRgIbTgJLqxPg2yQssil6onS0IT0HMvmcYvGm+17f9fFMOSnv4FcU
T1bLceyrXpxcdVU9QJIxxxa5j1lsiyEXN30wBo9W7wSkCllRemQvGUBBrSk+dSLwHvq0iD8oA3uR
P40AF5tML8QRpYWKoD8usazSWyO4ibygTIlFa3DCCetafgPjTAUETMkyaQDeNZ6xvfZSOawc/oiD
G2dpQ8vdpR8r0y3Jt8O4tlrZzUBsgFfrCKn4gDUF1gPR8JmWtF/UMiR/SibYdV3Yq956nJRhnAEQ
R+di/HwB1BhxJRyN0ZOVaYIg3bRaFyBT3/s4FxuuHV04c966Hux4jKJAX6gBF1+QMhu1aaYSIQWy
7bVR4tXq4pe0Ms3K2+jjMFxoxt8o/hlrzkNAZBbsQEsGez4ozlRoUYOfR60D3oyu9yRaZ3zs+k6U
G4eh/wdk/iiB0yRRoP2oEkefLkuCS86ACxPRuQDyALixOmG0z5TBW3zY/IkYa5dK9wS4Ul1lpmo+
5m7vbYu+ONjIiQ7UINY9+gHVz93wRyngb5OoUWzVtqquJs0KN+rIp+YNWk/dnNc7oFFiD/vpK53P
pYygV9sQJEeOCBgJ9GeatcwRcSGXD0nU4IyQUkGS+5XHk9+n/6qK/8p97a54zj421fNz8+Fb8T/m
//RHTsy3xNjmf53/Zf37r8PnfP2t+Xb2F5uMfn98aJ+r8fhcg3b922Vs/jf/b//hf3t++VMex+L5
f/73H3kLv5Y/DSgy+9MpzaOb+j/7qu3ab+ny3/7tq0ZN+w87Ol0g/6/yvbH6/2Wuxj+hCwZfoUGF
5P5f1mqa8c9sBTNbvvJ5WtZMQfmXsxr/CJiVwSy9LZpqwN2/MVZ7kcf9ceww3aRmgWPPj5v5jdai
FA5n6Efvw/Sut4rm0U3bdg/TI/qudVWF5NfokGACkHt7eNHJVT/1fDz5YIQb2GZW4/fNWO2l/gGC
Vz5syiYOj6nnKUdDHeVdhFj4CWaLfNRQ+XwN897Y5EXvg6zEt1qujt12ILYZnZv5KVSGFmSxU46U
/sZaDsHwSQP6n/BBN+IbUTnlj0AdYPt2zYMcYnwndeir5KeYXS5WvTW5h1QvyIIEHSOsve/LGwoU
3f3dxv7Vwv0gf1R5nf9qzlfpy8r7zxL+/2150yC/t76vZSW/f2vkn2v85T/5t3mgpf4DfjRPhFFl
z06B/7XKbe8f+m9qePpf4jzm9f8vC0GWv0fDA6MHxM9jnkvL828HQU37h8U//214D/OU1v6bhb4Y
6XOJuXqDkkztgHiRLPXzIw/PKGSyYdPdj2avb8IcH6y4G392iex/lmXsXMFHsda5nakknzE1hQia
ki5jm9d62V7yBFnMZuZfM+MB2DLMSAzeIIsDWBsknPZgiu/72Sq8UowD7gHJabAESSdKVu1TjbzQ
VqK2KDzkHIXQJJu/t1em7KsR9bbf1G66xvO4fhzA7nbkGsMMwLsL/v1IxLGR9Bt89T4PUqnWf7z3
+9+bw59eWYuO7PePZ05n437D7gDOfv4ohyhoWqdTonu1qK+STCUvC9/xRKvVNT4Q8UNedTj7TW5z
aPTOu89cjSmeHie7vrB68nzC6gfsuvpUJMGtNRxSTXt+/xcuGpCXXwiREk0O3jrI1pdgfIdfmDnE
/MKUjpbc8KL7JQOm5aKyLdoE1bpmclH4k0p8i9bWCkYGTry1CWsCP0vWoq4JL03N/gFjgfrWyaZ8
F3vS8Hulx2xVTTNC57tkz3mt3pVNG954gzpu7N61YUJ4wYXU0hci1n82aQbkHMh4V0FH5JCgnliU
T7KFkBIrRXUXGzbO/x1SGBNCtWVu3XnGHEox9CtLTMfaUgLtumvU76XS2Hey1opmJbuxkH7D0MZJ
imiNrWxzazUxEaewO6tVORXKjzSCYbRKbY81nygoyazsfnJE+5yNtT7TeMkScFV2Y1lUypoZXr0v
S7ICp8nEebdsKq1ZBZMRr5Qiya+B21T8EQojeYIw7kZ+0JW3ijcqn4MoLj4m+GJlqxzLamZ8QL9f
gzzAoUVvnnllpeYnjWpYhJC43i3zdj1be/h3fTabAbkos6P2kEiturBk5g/uj0c8O+6CTOLGrbIN
gDUstgc1tso6rGX+cdJGBmqTZm8btzAvgRnzH/PeZRbHrWmkjeXmIv/IoKDYKdEkdslUeQIEOgzQ
jbkfaMm+sgjFKo/C9JQFavboGe1jysN7/yN5FTlC2a9Tm4BKz/zaV1Y5ptMPER5ExXFKJ23TGvZw
CwwOg8fN3Ru6qHTFZl7teqZaK3zZtF+jlys3KVvXdVxNk5+BsB3M0rNXljM/s6jv1nJ0mjvqR2JJ
lNL4SStr73Sz36dhz+dS2fW1lsba3jYbk3wzN7egUk57gFn6XrUbPoTDWNxVrjv4jojyvVXU6r2X
kNHK/1JfL6PyRNnmXgAsFjA99Q+DCHem4iDnw01gqeAdRtsIGjEEx4LkDwaiHyKeQx0lZMl5K9nb
BxvfgrCJtrLPP5YAO++/igV0NF+f9wCzbZaUIgJWZ9z+j9lXocvGbszYPAaTWR6sQHF4uv3BTuzU
L4Mx2fdqID9KJes2QCiub8YDibxGE635+wS9aQR4x/F4iR/16qOYf9asaaZrm9vuxaRmttxtjXow
jrk2PtmNrt2SQWJevX/z82lx9knMF+FABvOceZRLqfYoYsIVjck4htI1drbe+wMahqu2ai58fOdN
6PyQZyktPSi8I1dDjHn+kHU1cmvTiPPjFBFQqOS5qKEmxGJdZ+NwSnN9uHBQzn/g+Z2xV8Nf5/YY
QkHcPL9gJcquTTSjOYZmvVG78Q7DsVWT2j87Ga+x9F57rn2JbfvGUobJgq6GkgkiElST84tGhRpD
+u2K4+Alfj9VH+l9V1PV7tKh/u5E2nrCb7GlxFYj8UvX0wud9+t7hi6t0+eamDjoqLPOLy/t1KyF
2Q/HXhEhDbU9PsRwEFdO1/R3WIJ85yfpB8w2u0vf8GKx/h7yQdhHnjpjREs2s0nMQNHGRnVn9tl0
qxZylSpafujBwCJf68bUT2oJty3I8+0Up8GTKcJuS/NR7svWbb9xHOX3UVDqF57IAgCAVmQxamPt
UYgwecMf4PyRxOjiMa7S7Du7wfOxBbY+pGWvrxhGBh8niBn2QOp1E8QGeh7v2qkJkomH/ietTuiX
Tib3LXXLVgAPsx85/TpVWUelZXM8FMRhvf85LqCT2UNFB7Bw+bUgg6hDFp+Jgt4Hj59Jucty0m4M
ctC69kazPnjGuNazHC0MQkggkwCfnfcvvVg7gNNMJBiUggExRAcMPX9QQZhlUUVHeTcyDUbRbu/1
ml0/6ZWBhCXNAsqfoj3CmAvb72IHernubDtMw42BNp/q+XWBu5iJCzHdGb2U67rOa7wp4EXRnl9i
Ocy38MeWQJ+PE4bKZjAzH+msF59HO/Za40g7vh8TVbl1euUmm4hdonHxVszEAarM4cv7T3VpJjAb
fEDfgObGCYe0YDmXgBViyjGopqPqEBVm4Au0NuJ6Ssnyq7S9k0zpJuxIjDLK1rkaa5s+uwphsWfQ
laaKJNwem5eAtLqdoqbyUprmy/7+n0dCnhX0CmxuoJfoUNzBNM6fvoUsNeP8Go+40H3KISxBsKrk
znVH76btSMDTw1Eyv1fF50iO/U0QyvpWtm21jmXSXzuJJKRwIPoByoaN18RI5m6tuYB+WS2+mF0d
X+lTtsI52lkF0i5uUz2aPlSxWeIhYX7G6kXbxkY7HIy6u5gwfr4p/b455p/MGGHtsNAWZSVUFgT1
YTcdkyixV54h22uj7+NNMQ2EBZfCxMw11epD5H7HDAbeNHlzntemDyyiT/oIJ3IlYJP9eH9JnH9o
/Kq5D8bDnWUIps6Gff7IDavs4jYYNcg0sfHTcttsL7LSWZWzLYmQyvDFTfNqqwXqpUrn1fPgyggr
KbM8BLvonc+vrDqDmVtZrh0RfybbSijhahg97cJJf/5Bz/c3y9pAtQgGoZRf3l/QhHavlW51ZIvr
dpVhPZX1HCuv2ZfQ3fPv+feV5ocJv5JqF/XW+f0YdoXixciro9VE4Wfy+9qNlXnXuiZJjR9qXzIH
u+QOsKgW54ti2zMbs1AyUrsv51EuNs2MpKz2GNFLbG1F6Pd2mdW+nivNx4jNZyPGsT+1EBc3ao3X
tysmOgzbJL/aHMK9hHy5jiOnvrTTzH3o2af88sPmbxizPOxeF09jwmLcqIugPSLnowCRuvZV6mZ7
HQTGhK1uEVwHcZLPZ1ri67jGHThaItADstayYLjBZ8HC29gKd/i96Yekbr7noftswoBaNRlo4ftf
wQsne/lzsWBC4+fOll4zvvtn1a1nnqVhTlQdK723tlMJcdPPbTXcOWW3xSi5PPCRpjvTqYjCcdvh
2HVuHPm9PomveE265F169ZWmTeIGiXF4S5fVfLdKhA2WJ4PrNCzyZz2T6SGsyGCJy1BeewU4QWc2
Opouy7sRuptBvZDFLVT1ryqo5omNoTJ9RdOcW0hYHHcTbjmiD7xj1+D2JaKp9lvw1ANao3JN6AVs
2jYVF4ryRYjLyxpje+C8mvdmltjiQ3XtoU1tRiVHI7BD3PHyYB+MpXnoc7faK3nR3IWJQA3Xt/cW
itgntMPel2DsPscu1jPsvM0mtq3Q161qXI1ePN6OiikO0BKy7++/xvOy/vcvxf2NX4mH1+yXc/4W
ozZD7SKU4pig+957Y1KsMNAu/HxILPTm1rR5/3qvP/lZMTebqc6VPT5ni+s1iWWHVlAcaTPUz7iR
wgIG+KikBxIzNvaVZxFX/P41X29otGHs04hDGRDDaTq/Zuq44DVVWB5xAbH9CrrGWjTmuOJz/ktG
/Ly5zKInChQmDMgeF48T4XcHa4JLuSne20oUhbd5hFW6FHF2SNrgkivF69cHXQIxDNQvWjTQ3vNb
c1JbCGqQ/OjWnvLYF723gqKGX4BadBtNiYoLoRmvzj7qcabsc4ADmkc62/Pr1XXTVHCkQT36yt5P
WlX42CR2W1uitC7sIMDJIM2vKrW75CTxQnU6229mlAF6MGOHueNdHkuD3dpFZHOr0lP6L0Mph++F
Vkz4V1i3emkZu55tdRsTo3WrwCfexgiirhIBA6jQlBanBj1fJ+BTT0m0n3Lp+U0sO3LgyS/15M7m
T14PUKc0zp3Arat9ZhrKqjTb6qlNuvCJ8aefZB4UmDGXW6NsMtzGu7HfJ33TXufTpayHV4t2vl1U
1MCxUCCZgZ4/6QK2bNp3rKRQJDW2YUTnordyqXGTcf/+9/Hqm1xcalHBB+2YTYHGHuAW6gCNq/4M
WUDSOXhPMHc/62Ojrd+/4osIfPEyaVRo70ESTIg1i23A7DTsOUY3ObJaVfR/roLtVOLlCA5Kbd23
CCHRUmUosvT7siJF25b9+AHXzTusw0wELqIyUZSzGrxoIlS4N+xjXssK6B7SwmhhYzwpzfPcSmzs
TslVf6imAlerfIquS3dal4ObH5o0u3RniwaQO4H1P+/4s1X0bEG2OMUrSx1r1etiarSeJGIMobZe
29SrFK+MbZYqw9obzI+iM5rcj6vsEAzehYbs1Z4w/4KZxj/PS0ERFttd0ndg8jFGDVggYAwiFNt8
xmkz3uK6pD2OfRrv3n+bC9Tk9z3Dz2Qkg0oZVd7iijjslU0kRHI0ZGkf3C7A7GjaWzlHcdYjww+V
3LzNuipcQ8G3fVmak2+J4RIW9rq0487REzNCm/k58N3Ov5m28hzwkTA5VhGGbq3niV1sOnnku0Ew
+W39rAeB2Ovh4G6Crg5A4i0g9A7j9SC2Hrqgcr+JaDi9/3Ref8jYcdK3MqkCVkEPv/hRtZ7VrmJl
Rw1jlyfoS2Rv9rbcWLGiPbx/qUUU4cuLAIKnG6RJBjRZog8wGgCwaBKORY0PRe6KOPRHpiu4w9Sh
selkGh5awkO2tbC8rdTH9F5zBf9ODysLCQp5g6ZiAB9kUbzTtLD2jSQPeHK6tgp1vdkKYRtzZsaA
c15AYOOFk3r+OM63hZcYxfmQhgkFFHf+rExNCQpTADKaUKP8bMjkFnDzksvSklU7f6OogWnmdYxo
6eQWKB/bAREkfZcfOyV8lp2z76X7hEhiJBzHCvetNeu1hAweDEWWvkLQyA7ax/gpBtlZJSqUmPff
21sf0Ex0x3GfsYJF03N+38HEKEx6WX5UMvrsNMYdIh71COtl+5Gib/qQjXckFs2E5OlRT4nU6C51
H/M9//HoQW5YprOUbz5d6foWlUSoaK2uNHn/oAEWbIjGbuHsqr9SC81W6tTVLlQdd2tkXYvvMTyr
tLvAdV60P/wAnMjnJDiA/FnVungGsx6LKZ5aHYtm9q2d+mST19Epi9RvIaZxKywjTbQqs8DO0C75
IC8W3u+Le+hmEInPuUqLgl1NGgvuZFEfw0H+1JXRvAEBvxR5Z716xnPBOz9jbnJ2xVisO9uqMO3p
7fYIngpP0yQiZmIk7fM68sofDR37ssLOrzU9zLeNJPXdhIqxUYQIHu1iio9x7k7f7CiPb7EGHXYG
uQyfR68Iv4Q1QmYs6sRWF0O7zYyx3bpNY21Fq09bmeL7N6M0+6anAUmz8C4IesDStkPWIZx452ji
c4dT3M4YHA/GlKhu7XgkFSDolc0Yjd71NA35BzFAvXNCJ3rsBrybVFKGt0Kv8XkqOxNhXv61LLf5
eN2Nst51jlnehNv3P5Vl5cB3Cw0O6h2vCiiE0+b8U0k7La6NwZiOpSd/GKPbr5B6qIckJQDUx09P
nxt50o4jqfe7IByLrwT6fYnhyPoVhP3vRZ42H7qi+t/snUdv5Eja57/KYO9s0JvDHpZkGkklU8rM
Mn0hVC7ovf/0+6NqZl4lpVeJmr0sFjvADNDd0xUZwTCP+Zvyox22wUaEYbOVyhCjnNg2b8q8w7A0
gytvhJPjOb2R+4YaWAN22ZN6q/WBCrdcpPu5muULU3u1BxcmO4plGEoA9sBs5nxmWiZZ2WCH8iMJ
A16I8Sh9zJEgf/jzBaSvYtKto2FLprJaQDOSB2cMauWxS0e/GKONmGDDUx03w3prK+0htM09OtG7
iGsvGXIX/5UHJdvl4pNo7nM8yFxturXh/XROjrrRPq3bYxIhrI1O7WR1LofNLbXhk8GLf+GifOPr
U4pVkOABb8UxslZRMbJxYjad1n7srCLzrQILV3yTc5Rz1TG9mjWks+p0agQti8IIXZXeoFuLuLjV
q0Z3TZ1yTj/ZoVcCAPSqfrhGufp771jlzugM57qih/2xl+kq2JKc/kgc1Kx5hXo3UnuBnb1Bb1NV
h30RO+mFt3tdM2BjL/EaiSPCnTYEi1XwosT6kIahIj2OuMBsA61o6QeLh3Tux4d57svbWsKDqDGn
1teGznIHazLuhgp5tWKiHRwhcFXJ8lS5FeJymsuVEtMyGk0/sfGGfH8TrWIafiseRLiiLK0ZqoXP
TZsXHVcrKaxmcDr1sZAkhepy4VzV5YxMsaT+qU7r81AUCUn5IO5zNs5PhZiGORVgOx5VxJTIuKp0
54CA2CRsr8f3Z7WOH39Pi3lBl+A/r6SkRqNVhrkttUctnrt9ogvFzxC4oE4k35D0umFdRFepnYjd
pDifWmdS946Mjn0bidlXFU6HHBcXwkeT+Z29yyy1Da2QUiwAMe6F8/nrBdK9xlxrj1E4/CKWLnN1
15vBx1S7KJz85lA8wnxQqkH0sc6HSgw5tAyAB4+jkp0kR54g8kSmb0qycK1C9BeEst/Y8dxAWHMA
HkCXhfb9+XhCL9jxc+48Op1WfDMllLAUYSd+Huk9osxAHb6Mg2o1fhTm+zmwpR+20dugaPJxxoeR
lOOhnMRGB8f1WZKt4GqOovIKs1GJXlsRTxdO6CpNZndQ8KCVRGt46UyvC55DP2YUEef4gN5i7kuz
OnzXUP3Ygw1CxzpVu6s6vyjCsQ4Nl1Hhk4PGovfFmM834ouj1pf97Ch9Vh2aTjWv4oJ+U5ab5XbC
dO6+boF+4F6tPXEtI7xYOPX9DDdsowN7+/25/j9283/A7nlxUSzQ539Cmu+eMiDN4Nqips2emn9c
NenTIk/3G/B89eN//v5X/wlUlo2/wL6R5EEN4dZajBD+CVTmn1DBWehNKEJRGCSt+bcLtPwX8sGE
vTDJYEzTxHuB4ZT/Wv4sWBsw8tkG/In/wmc//L4igHb/tyadK8t3jNEXjyV+34Kipk+8Vs1xtFkk
CWp0+6pstGsVC8thcaS3Qr8swW5GTgUqKcgiWlexVm11EBBKjYZpBp/uQwaguXCVRv4WW3F5FZri
YRQkTE6vPjop5ASvb+P6rgpV59iLYP7eVyibG6VC9zHXp/xKD5rbArLJ72bVH+3K/9U1bf2URk/5
P9yu/vnU/aP49Y9DC9wWa8rvzRpnfIaV/78DHA89/b0dePdz+If3lP78UeTR09n2W/69f24/S/1r
gQCAdkThhoohKcw/t5+xGJMjsE0/Ai8gUKcvtp/9F1VRwilaAAu2d6nH/wtCrKp/sfkWMAyvLlqH
dMpW2+297bcOGfBOozRB9rOQEBelxvPLvrCtVuiiDB4ziDKxb8qfw0sl0/UF/TwE8+QXU/eCnXo+
BGo06YSmV0AZSt7E5ZfWibgInxRxbMlOXnyAf56uMxgvi3b2Li+DgUgBeAXUgs7JMt8X93IQOQOn
lnBtmNzQm+6cajNWO1uB9uFl+j7fqdaFId+angrHYCGCk6euqxZy3CqlDs/7sftV/F2cKCLSILo0
yDoGWKaFfh1N5kWx4pXeoEFgbGu5AZYvtt3eEm4mak83UJnCgP39JXxjPkDWFm1S+tlLMXi1gkhI
CHrDwWMr556kn8r0i1mWLl1B14wuWXCtkyvmRdIDOoU+M1ftWpPOqseiLCqUjUNIaWZ9r13UMlxv
8N/IbtI3yif8zxoFObRJiEbPJA5lIH+w1TtZYLeDR8v7i7ZUwF6Gg+tRlkV9se30SrX7CZebQ9Bv
YFuZ2ufgHkFPABvWJS3I9ZItQ1k6hUSYczTOXkmKNKILbEeEB0qktZck28qA5f/+dF6L6C6DLOQC
Ci+qgX7G+XwQvtNyWkbhoQax5U+jN5XbOr8avxVX6rewcsMCSL6L0U7oyqEL8ev98dfb/XmOgLaw
Z4Diq66pfCqGoovjZXjo09OkV4dwKPagaL4PVXnhw60bA4AOlu7gfw21ujB4qmIL7+Lw4OCwHrrW
o7zN7tGP+DDeZhcg729+uRdDrS7Cpu4N6NQMpZj9VR2ixNRe6qmuDy+zIdiBA0TXEdTZM2HkxT6U
zU7pnLRmNiQH9mTcgG3dxHbmtYoCHObStfT6cC3fZ4FfcQGCfVkVLeD1ayX1MXEYER1JHC7XFpkV
//3N8NYgnFua0wsOEvjC+V7swhlAaM0dUYTJL0ndYyt3ov52Ycu//jiUMVXaQyzcQgBZjRLbOV2x
UA0PFTXHo66EiRdagfSHpXS2G8PgH0VEQC/61WOIURS6cLYRHmwKNtNM2RQ19z/D/kF/XQYxwPzD
pGOUtSJK46QxDW/BrTrUmy69C9PooQ//VByKUWBDU6t6VsA113aGWTWbSIsN0QENe6VPFK/WpenC
V1lHx8tUzgZZfRbkIsoRUYro4N/eH7W9qrvOZ+xmfUor+2+PD7M3+bJf+OW1foNDSnFQbyb34/v7
742dQS5ARizT/YCtvPoJSW0WyAc1qO8LSHhtUtyJ/JIXzaUxVvdtiMasE8gVX0xP9/Y00mG9kNZf
GmFVRaBYLLVhW0aHoUWKITQ6v0Wlzf9PlorCAWAS6AfW6oYbUGwdoFtGhzyp93HkzVQI/s9GWD20
7YjIwjj1jMAF18jCC/MLC7XiWT2fHr73f01i1e2yrM6Jh2iMDvVW3Y1bczf7kXvMPNuPfgbwhx+j
08N3azf4dwA6vg2yGzza3iVSzZufC8L2omENh2ANhzPCoW9reY4OXdJdCeSxaNZeCPQuDPH8Mr54
K0RUFVIYTdHBucdUE0EK6cIrvkbB/j68FM6xToGGAify/ObWK5QFg0Hj8H5LfcD6+3Lb7Irb5Na4
C47W5vvX673l8x3Nx/Q22ar7YlvvkKN3f/wHe+bFz1jtyjCLGxQMlOhgmwcA9YSxxoV9v+7wvprp
alum4OWGPLGiw+QFu+B6+tkkmwozSeQXN5ZnupOfb9JNuUs7HzXCzHaLe7H9U1Wm57uS0gRF4OfI
bTXPuY2laByM6CDMaoezQfYE7Tj4+f5iLn/IeaTLhYx8iwWXWwcxtuyqF7umLTtU7GQT4k5xF2gw
JKWbqdO8YrykrfXm9nwx0GrzoPPkDEXPktpT5Gl2iYbEpSHe3KAQeBEL4b9AaleX4hhiBa3xMh5u
v2XX6Va5UT4LxAD31qbyZ0/zMj/3Us/edDfCT73O7dyPwz68lm/2/8Ebs5iiUuFepB3WaWuXR8QE
cxYfdKiZWpzdjUqxef/DPYPczr8cDWQkmmkN4CJJlHP+5RDtimYcQZqDyHvrZzNL/QGBo7Z2C01D
x8aA4PK1r4z5V4mh7xcUuNunJtHSU6n38a2pjepjJJLoGgFIAV90kmBRYIcSfLfHCtUQey4yHX+S
trrtglj+NQpl+t6bmRy5ZpmGt4OMKxcRj6LN9Ia4Fyjb9xJECLXRj2mlFomLaEX+0cwN+VY1A/7a
qGcNLbUMzU03SUs7cSsZKgFY8gY0mBMp+V1Qj2nmttqsP85VFt7ajWQq7ozNmrYZWyMpXDutrdYF
VhBkbgQmNqJ/HtIudbrRgKCCZwsUPEMpvky2jG/84mkhuzFVXOApY2P/ev8jvE43FpAlchgw4mim
4wR3/hGAt6TliAHkMaFjtG2qqtkgVUOlWqoc6bbDtvWeMyvdZGBib+moFm7ZZM7n93/FqyyBTh0F
KeCXHGLa6quLIsv1Mo+iuD+oRnA3lY+FbvyaVe4o/cCLdAG3/uoco7ixMDWWthQRwZq2TPE/CYdR
yAwmI9+GfvdFmusSHZ3tbIhGnB12N/kByp6rO0kudVVkhR4d7VRjl0xtWn7F/UX7UUwBGC9bz+VH
eCFS7xoj9BDXTA3ruo7D+FcWJeKhcyoCO7VF08mlSZHWp070TexFo259CtqAfFdW7eJHYKvZgzSO
5a+2M+UfajN3f0+ZuvgpBb0GG9kYm9HLOrusNvLc5SX0USN5NCvHqLAO0vBSahS0ZgVO4B/txBlP
dogCqWfFVZSDvNLydCMFOUK1dVLmt7hbtakLkyIxdkibIcTTESbKF6KAlYYA4Q73H50stiIwsaWu
eL4jLakC11z10VGyy+lWhh/sygoU6k7gCI3mRNr+bVqNdG0Hhey1gYDTmIvvYqiGTeiYxe79rfnc
5z7/lmQUSEuSHhlgdl/9HKS7uqoqkmMiJ+W2yhThj0Fg7yWws5uiVcSNaoFMBkquHeqytNxu0ooT
Um5wrEe9azZNZfd32PyM10FTyt5cpNIBLAaKQKgVUQwcrEMQpFtpmIpbLVC7rTxWyjadjOmae7Hw
m6Gbb/vUcvxw0EGixq126SZeSmjnc7RMbKdJnKFL4cC42q9DK4vaaRX56FjpchUVevurt3uRuGWh
qDdRIelfoffPVxpyYYNboJ38cdCmuN/Xcpvfo7WtHnN7qp86c54e5iQP0QPVlGMzlThMTUIxgacX
Q/nQZhlv80RgovUeFgfgDOOh+ohuBNGklXXJrSnXSuTOVRDIXudATAAuN34J66a2XIow0U+ESETp
mXbYyV4oVVV6L5lJX3moH44QHppZ/IR96HyWkth5CJsOCQo57nGm6jMr+aL2UfUdtZRgcJWylD8B
CJYPgxS3t2rSdbrbm47kB2li6ZfKmK86dGzopS8HvZyV1ulonu/ryTIRZu4H59g1jnD8FnxOc9s4
AbIBTdr1x25Co9GvwqZECqCjSuh1VWPrOyDUSechqNV9en9rv7oI6THBxqGZRMVJ4z48/0ESiCAU
c/rkqKexuOK5MsCwROJCJPGqW26gVLLIo9M/oJTxKgeThRJJRpTlxyAoFbdC7eNDEEu9jxbTPuGp
8TJnQ/vc3AUQtHm22/F+yILci5opiNxwMB4azuD2j+cOgm3Rx4XHuhQNzudetCI0Mm3Ij/lg29u6
LYzNDEP/wl32Op6ja7JI8y36nIsEyypVz5IG7TelLI5pVjc3oSkHd7YkzL29JO3llBzaoso+KMLS
NyhC8N0l5GEzxPq8DmmNzdRhwlahD+mNaBy6QyBnewWrb3/OEqD8aEZ00Gn2phkYeyw9wj0WZ+VN
a1QIJcdJ4820JjZEGpHXBFp6oRSyRAZnl8YyN15s+pF0jV71uYUtjMpqquI4VEL4jWmBvdNlCswJ
Tqrvf63lyl8PxeJR0mMXLdi7868FyFDv9Woujjbd/BsniM2NVcqOi7QCRe00BwvZp8nRUdB3L1G/
unp/+FcHhZkugGFIzFB1aKqcD2+agFsnsy2PBKaSN5pjcCeHUXdBDFt9FTUwDO2NJTKBzUh37nyY
sozkpkTF7FjOHWJLbehEboIoyCapzHCnZlG71Un8HkWGh3kQKLdISClej+TbXk3T6TrroF+XY4KH
Xzuq7pxE1q9IgoqQzBWunUTRIa93FmHwLdTtWOaXqPivwjgyazY6Nb7FdkRZYxAkKcsBpvbV0Rm7
2VOMWncpJAjPaIxDWy44K6m9sGiv+hzPQyI0sAy7KN+er1moBSHv9lwdE8kAzBQhHWm3s7YZFGSd
Awn8E/cr6W6SKhe2/1uTtRiSqEBeaG2rr4W1Sq+Kaq6PTpIpIMdbO8Bic043ep0DsZD17lDY6iVN
wTe2ImtL0Y/mG7Ndh+tynenw0rX6GDdF6014/nj6FBoX7q3XR5t0mvQTDAt4G2As56uKIQgmCWyu
oxgRB8bT9lvbLu/RkFzyWnm9ilBI+YYg2Thf0NHPR+pE05dmaGhHkXO0HCfGF6hu5t0kof+BnIzq
G5ImLmyaNbCbWbFFoYzS/QYkCMj2fFRV2J1souh/jKOxwCHDuGp6LDScADuLdrhuHftGCbtjrVbb
NrArfKiNxzbQSzdIwgux1+sPSna96G8tR4coc7kUXpQvaq3RI0RhpGPY0thSYuvXGHWF//4FtuzF
8/tzAWuzZ3BSBzK/bl+lmpw1bRgvDiKVszHVonMLVUS+VtgZjmOB2L0/3usYnljnGRJAXgclew3S
tieYOrLRYvYSmX+DmN+JoE7cWA8/jsHBQEq0oeqUDx0YrQS5U0Pdwsq8cEBfTxoZSA4oODVQcYic
na8sZSlSTs20jhoUVC9Xp/l6IjyhK1BMO5ys5QuvxJsBHtj4JeMDBIGbwfmAWc7zxWtpH8NInhQ/
nFUVyw9be2jUOe5xQrXzR32anQ7fD6RQPUkthnCLyKr+o+Xd/+Ny6oIWegYa/YbqrTZ5VqVjbxml
c0SH2nFlIUnenCq/3v/SK9UssjVY2eCDl/IbHWDe5vNJT7Vcp1GgZ6coKPvJHfqMfWXH7b6sZ2X2
jLRvr8CJK/qu1TsMr3BcnxIXCnxBLzWK4Vlmdv9NLgHyeshDjMK39cHBvDZS6XWRut7LaWFsyZaT
L3NmWYVrdCU17hDJTskVZmA/kJzln0sYfCNMKRPXnUEdG3/Cg+YhJim5R5iglv02nToSYCnqr9Qu
RpUmTQLpEyk0zqZx1DhfM6XukcXpKmAGhWGWmS+hRPuo17N6Kpw5o8bk5LKEaXiQ88sCbNF9gJxG
s23iCHOdEhea+wn1pNHjDEqmF5bFYypX8o/3l/yNfWahCcdmWjSwWfTVkodaj9NL1ZYn4RjdtnLk
Er1tTUrdhcvu6THyYkaQFnsrjq+NHka3iMvkVAXtpbbe67sLISdQQUufEtmLBWT08u4qqjKz4FbG
J9lKxc1kitIFxVFfukxeZae0Dcm8TZj/KPsjnXo+jGw0slInQXzCPSreV5Fs3wgLzSZLiROqhEGy
D+yo2USdFD4q3WC5bLTmj2/QBVcHmgZoEki7Nem+CFJTnwszOslO7dzSzB5Pw1jLd1nhHLVprC8h
2F9fXoskFAxowP48DOuQswRRnRTzGJ1At0o+Kj/9flaXl8hAntPAlvBCk+k1wIJ3eKHEEejSDSY1
Ol9kUnxpbCK+5QjxYT81be91jS42nH8U1vOqolQ6cPicwkQ6ykm3RWBrvhT0+EijteaNVpQfhrFt
rkIhQj8mabjwE1+Hessv5B4nkyJvWy8JTlphR2UsPtkKn8BAz82bGB5drlHft8k8emPfVac8uliW
f2OfL/BKkE4kyyDn1huwMqoYell8omSFLydB5pbK4qWG/xuPJkTehR9JBkDcte5O4ak66r1tAiaw
KGOZcqts6ZJOW4NSwU7Add2WvaW5SWLWHyajS64NEVt+HuIoNoDcuLDjlw9+HjOQ76A0CkcUKWl8
Mc83RKWMVS2hGnGKMud+TKZfKNYdzUB8Daz4rin6b+/faq9DTuJAtJvhO1HSftW8tyk/W1FRJKdh
NsobUxLGIz7dXyhhKhcm9jqZBP5I6rrIp5KVr6VwWhEYiEKp+cmYnb8TIbcPzmCld/EA1b9WcKpX
Am24yloFQLmNlP4fz5OMgVoAnF+MFszVXrI7u4gSOp0na7bk66ymBFjim7CxUBC6EMVrzxYb598Q
lppGSR2oCniBBWr88oI2S+DtsxPUp5IjWu7lPkKRzK50F9IH5tOlLiUlfiza8PeMzaG8CyRKkm7V
xcVTXqRxd2MFKWSvIepVXDLmMktctSyMg2JX4mFSpFlsTG1Wt5pZoDiiRkN9xMyp2PRyF2obSc/T
O3hEuu2rtSk/Kf2g/4pTahW9Utb6tSm68GnElKF0I2D5JgVAehBo8nV5wFkmIvBFbUdfnaKbuh0y
TvppICv+ZqudTjOki/SHsZv0b7lANtSbOKCbzNTq2mtTa/iglbkzLIHGhBM9/z+3J8V/dPJYO6ak
GZ3rpEF1agT0hZzjiBwpOLZr9FIgdaJYggBIpRuYWGhG2ZpeP6TWocEE99aCAbQohDRhT7CgBtot
sjAZjhKUIPZTyWdwlxYDlSv6JldW16nXgkrnsaik4BcJ8KLyMHay5RJc9F9mpaPnNBtJuumKTp7B
z1lj5kV5wd+Rgcwg5Cwv0AIZ+Q15lyjlUHqiaMPOk6eBgGZup5AAsxisnSPRbOIr0B6IlWSa72uR
SF+xcJBbL9cVpBZCq9Ic7E+NyfaHIlbptBhaZfj025DEJWLUZZ8SVLIx86D8jOuHqW6mngTTG/lu
5oNUFfRLygZyk5s7cte7tlMmuY+dthn4SWimIyqkdY4KfNcWfgfZynLtXpHaTUEtynbboZpuglw4
3yIKut+CXs9QiBchRrBOXZgbQ1rE+PETnXVIJWoQ+Z1uRFcYRUrATDM9OvFGqIizpjZ0bcfqtTuH
4DJ3LUw3Ap+NkX9N5y7etgXVankcmw1XgIE2DPrYECRaTxjR6Ksz+jfeiDYwDJBhvOPwyeW92SS1
5kJB0XHKKayk9uasjh4dWnoHVQ7jFuPGWVxDRclugTpNT/Gc6KanzmNm72Ojm2W3kSwtdkU3KdtG
ybOftpEFsTtSXz/WDp58rmyL8GPLwfvaJYH1tezs6kFqp/Rn16Xph1o3I2DCMF5uRrlS8Y80G/Gt
ahvxmZalZPp2mcsPM6DmwsUO4aQPOvzrtCpSv9aA8nnkXdknq0ANqDKncIeIUdi5ugptm9qEHGVe
1ZTTp2Iim2eJkhn7vFBvEleouXk9ORM9nZG45nPclMigJKr8d9XUDpzTOcIXpK6txq0bgnR3Dnrj
FsXYuvVie8aTWzelfBO3+qae2uQ0IRh+VyrRgIN1LtryPlJmJXYNoGWMYA7R37lkm/dizsU3uEMd
Z18ytfQa5uXyoZ37PrfNLwHd8JqQR1IoQiyGRXRRydlneyzdwRRa7NfYLzqUspSiwt836TEeHIvp
R2U77U0/xurebgaWYapCL2kS4Q99JH9IBtn8EdY2dMCw6LTPsjYP93wOdp6g6GZskGdpQpw4C+0T
tPKh8R25cGwvSs3uOI+E+cdkmJXBa1pn/jEqiXLfIWj8Q6hIt7qpWZYHR6TWUQ6a+ZtljDodNwgd
qCv16W4SltgIXcsp0Vbl/Ks3TLfJpDvciK8cOZugkwXND5O+ha9n0PJV0ACfhZ6YlcfGVgtXa23t
VhJkNuDHg+o6S/RWJr1DWdxtbWUq3FGgGuGp9iT/UvsqeCBaGw4C++NPmVJN105OtO5KQ2ASTlKf
o4wUVtPP2HbQXBBVpwcsObd+iVan5MFhwYBvDFJcCkRRVbJL/BILX5/Ze9xxkSpc7sn4Y24n0Qd5
iAvF59vlththPvG5VoxgulC+eR0IwrkjVHAouz0zEs5ftTZuJaVKpuoUmA2yT42heoVtIyjt0ECP
U8nxu6Gf9p0wLkXlz9WY1YMKKZucnQ6libvyKuOpR1NLxJR2p4TkOvYCnt19qOdik3SqMfhyYdkZ
pdk2TdxxmnjSyiGeBk/C58FL86a5bwI5uVX1WEU21KDUJCfW/MRb11xNVmP1W3QwhO5SW62LXZoZ
7b3DNW35LEgHrGCoo1MqUOnyVJX4s1GsCPJN4KThLrRHU2J/N2niqSNVZLQuFfGxQ932Egn+NQaS
Vac8TUYEoJcEdJUr6Jh0qU6n1CdVLVF9iCfz49DqT5mj1XeGU8mboi5yT6vyaBdrQ+vXWTZ6Q2al
G+IRzoFptegwqsGHoAn6WzNFepe/DyM1IrGeRTDuqSkUuxL0/A7tMnUz6LN9NUn9+JjVmnmlU2S+
EBS+Dj+Xgg1IWOD/6Kquxb9jnjok8oz61M8saTIVKBKHiM2gz2VcqEu9ziZeDvUq0nXUAol8yapP
UxfiTRgNhu/Ms3Mh+HtjQlDgoU1giEIVaC0VMeKDN+WykZ8CqXwaeqe7F7ZdeZiWG7/ej2jfmA8o
IagMNPpAK6/5jiXY+E5EZnGq29FyR2q8rpHo6YUqwBujEMYuWRER7aIjfn7ooyC2K7MX5Skceefa
FOWexFT+lMsAQZhmHUof9GfRRVlTTSdZCmhZ99WnhOfCKzo98soWFMb7K/acyb28RhiBxYLLuqgn
LiqN55OZi9ZoJzXoPxXu337lNu7sFp7lle4vjIG8i4iK9V5YD7daOwQromA0GU72DFf1iNe8aCNt
uNAZK95cy260fX+GSxazniBVfZATODBwWa8aCEQDgGt0MXwyS+e+1QjPtTL+libdT6kpLtRd1ztj
md3LsVZJTgDHvlF1qf/UZx9043sUH9+fy3Nj/r3JrHpMqrLYWeMs9+nGcSsXQTC/2/T+1Tfdg33s
Kt5j6O2433x1G7qJL7sXWBrrugApHDKP5IqL7h7kpDVgCT4IhhmqNp6SCm9PL8AunFrfZGNXXSZq
c60kJbiyMo9beZMUqPKBKJssXBZGOUX9qpuN+1Ru5vxCJrvmZT//Lu4XAmK6lYj6rlJZuUZ1Qiqq
6QQZdPzSKRiFJwb5rCWF81VX6YGXF1rwaBWodEG5aq/aQg1cnBEGtIdLc9s5dX1fVf3HQWnSD3jc
tD7O28JHyTl5fP8brvbI80/VoJDTZlIWMbH1gSPJJLQzx5MzW5KPCycQk5H88v1RVrueowwsn0eE
zB7KHxI558e60XtNyvrOOi06SR+jTJIRoGw6L6H2tg/Mofx9j/wRqfX/UZucpUX139tAfXrKu6e2
O6e48m/8i+IqQ2QlnUTomkMDeuvfFFfT/AvZJFRkl6oW3T++0L8Z1tpfFEhAg0C1WSheS8/q3xRX
/sBFIg14FC3XpVv3JxTXlVY5+Hl0vxcCIOAJ5CqgNJ7vk3hQraTM7PrQG6P52Q4oPFWSrO9w+sz3
LRZxbhhp2oemSdSrqO7imxrx1ieqI6o3UiPbSFJT3RqxNd8L3Sl9TWjzPSGAtQMuhExzPLffXqzu
w++77iWLdbWxn38wsAdatLTzNPNZ4/VFk1KQOtK+B6kLCmn203GeN31RwnNB02erIKDqvz/es1rF
yyt3WSFQQzijsepLSXq1Qo2BYjSX1qGPHPmTXjn3ZjZP7phJw6Yb7c9JqiPLlyPR6FgREHZgMNDH
+5QM1LLdUupvk1Y0XpwOgWdaTvehH0Szqdu0omxiN4iJxtZWn3RrF+uGc6WF6iWxxHWSQmNmwcRQ
rEb8+Tdf/2XpjbqOyS2cIRVskFQ7WTe4Uywi1KmbdDNRTJLjurmSmu7w/tK96g4x8HPIR6cRBAZV
6/Olk8YY69F8bA9gVrrrSVKjnSrK6Cbr2u7aafUaRRipu8IJZdiXkyT52Ww3vm3Xl/QF3/oljE+H
CNQMPdh1CJqiZ1AGadUdjNxo9nFaaB/QSO4/RF1Fh8HQmweqH8q2beT6yjJi0C1Ngj1LQW3rwpq8
8TFoHCySpFTyFluK8zUpwVIpcl7OBwL7jq5BiiDB0A2nih20s6Z0PNZjY7nRKEN/42264zQlmywi
lMVUJ7jq5N7+OCRD+plWvnqbNl3/yZbSFPKuo10IdF91YpC75Xpi1/CUgItff0Ats5Q0Bft7sHFy
vbXCqvwelnhpGHnU3IYagkTaWJs7pMXzAzJg9bXZ52yxac6VrVwk41YrzHnLP452Of3beyniHXp/
QdcBJT+RFtizChH8ThQjztdT6kSlCyqpBz1qtF1cTpM7q7zysZNcIpC+tRxwzTlCFnclUOrlt7y4
e6jVhg6NEfXQV7qTI/cS5bMLAw7gfJulkerF4I6Ofd4asqsIWX4kER+tbdRNcbpxyrqGHKxEagPF
X+nGrSUqw7yRIkf53GuY57y/MOveAjhhfiF8V6wmEPhY4x4aozbmNlS0Q5rN0a7ug3kb6j3OyO1U
oSMVqzdVOk9XFLlyn+rNRUzSq41OdYIE6bljaECTXkX6nZ6WXYr/7UFTeuNrOgFVu6Yj3+C3gyfm
AbT0pLlNjrMfiCX8bdwqJSf2rTiFPBHLjfF35qRT7rel4lwpQWmk7iiNwUnTU+u7I4eouo2NcQPi
yWo8lN/6EK9ae0T4H02g71Ft6nBSQqCBmyazu1uG1+BYOEPcXNX06ktYDhXkiWFOFCQDxn6Y/Rbl
udlrijzLPDUY9WPvVEbpCtCFGMmnXfKDorPzw1JFE7iI3YrEs+2kOVpQ0mYQQ8r8E8MueAliMNXK
L/XJjjBdbhN5B7Z4pmVZlmm/ddoSjdcW49md6JEv82w09iDTqAsgbk4BGW+Ufik3TlWNcczUKQi+
ibmOb+j0STS2MWxM3QwUT3Ibo9UMHt1qtMSPggjcbN6Ux9is8W1wOpH4ulJrNO9qVQ12fVvHo18l
cyxdlcYQXw1yWxfbSs3C+7LJ7dYbEEaXvbwZ0ksB6St2B3ua1jyXHrJQy6WyuvhEjiF0HHfWwcxG
Z0O/Rnazzoy2vVTqfxfA/h/kmjnPhWEc0JQKf4xhql+4LF4FD0iGkMCAtkL5lZtj9ZZj4hxmYdFa
Bymrkp06Y76QUyZ3e5EX+8xShwvBw6vLifEI+nAdcBx8rNdNL6uM56lVQ/sgSRGyy2Ga+EYhrC31
zUt8rTemhsA1ADmMCdB8WrvhcMfGkjHMzqEuQuDpoSG2qLUSpzSq2GYqXfL3r5c3psYzRuBIXETY
uFZFB8LZUR2znUMy07+YK93k0CY/czlV//yjEe1CQGMp4W2vuVmVDmInyOTgMFBbv0IKUPiilIJ9
T5fc/9/sncdy3Ey6pm9lYvY4AW+2QFmSVRRFym4QsvAmgYS9+vNAfSJGheKwQrOe3ij6/1udBSDz
y8+8ZmjC8VaRuwZ5sFPpCCwlLgkfM/5VhYYftOogbao8m7leHbK2WWRo84xRI6e0RHZ7l+CH6Iux
nLciF+bBy9L6xs5ZV9ru8iPgtnKxLawdht+Xd03oaX3bVIr1PAFZz1E9Avp5zIRQmw0gJzfcWGNh
EspCk/EgiGpvCCSbEHHB0jE+zNJC/M3BcPEWnfM6lQJNh/rOAly0ACGvUYKGUeCJIELv2Uo6O8D8
8FiHXnnUhK09G/A876s+cXzPCPuNqjgMYKtpOPd2bN/YgNeJOfncwjpn21MMAVe4fENEP2FXiZu9
5LJQfoSY+eHH4ZmPIjbkz46XMW20SUIKEmk+ftMrwlygdgkKeWj5Ktpnr/Wyj7HMpZ8aVvQxRTgX
0rKDoeIpgx3zwdB5QITcHAeNYVWly6dOBa+5zk0jChLA3beMPq7PMHscsRw4YVgTQYm4fKKuqeVI
kR4+K7ER+8iqGn4328zv4rLbwc66dYZfW4/3xj4H7I135iqf6YzcVovZDp89vTnk1SIvTbtjTgpU
2tzuxo5+5Xst6CyiIfsGQ5h1Q5PeVavH6Eo/l66ZP1cIXz7qYQS6PLTroOym6BiLVgGmrTebuJHD
xhipC4xO/9ESmU+RBISHr1G/z3UrP3ipjc9k7NEbLUK0olGZb92jA2B3m9diBgKWiM8gZW6hhF97
Z2w39v2iSEbKefmNClIHtVOSiDQvKv3EDr/26fyz7fXvTKy3/xpjeWMGMC+QODQC/mAq/so3U6PU
xYDF57MBqCYoC+NrPNRw4izjy9sLvXKoWYm2HluBVj2DlMunGpArKybLi16qWMivYqrmb4aFcqlf
meOgBJOwUiUo07BNKLT7fvYjTdpfsWjEYKpgpl7fIEa+ki3wg0gSlkSBItJcHW6zlFpS1GX0ktuN
c3CUangnod0GQwPuTk1buZVCzR8Ystdb1wvdR8qS+sZwb8kGLip/3v2CVCblJ3ehWlu9lDhN3RaB
0xdGqMOxBsmxtZLpX5np3G0WAi4UFXSIQButDn3ZNq2diRFMQCbjTUwCtkmYAN84fa9sW7y2FkYr
lRxB07h8lqKpHAaENKRlOwugp+0zKBu6oKLfaN306+3t9IeydPnmqD25Qul6LQqgayj9VNq6gp9O
+sKNvSkjtYwehrHDAxZMQaPtm1haZzPvmSaGOUZjT8CTkeNrkN57N4ihUbezJ6cPuV5773pXqb7r
ZW0e7TAQjtgbhY1JVq4Dnw2AdTeHt3/7cn5XPx3MGwf8zwQJpPrli7K1XvEYqKcvrYpLl80EDmbR
B/yF71Ur/6FjEu2/veB1IsVUjCnf4lACrnR9jVlpnM1xa6QvgzsmJBUK3sk5euZ12Hs3NsFrS9Fz
RO4LosFS1l8+W15aUWF0WobryuT58Yh7MV4Hlj9peOj8+1Mt8uyLMhuG9utBQaOnuNy3XM7kv+lm
FlW0t7E0Psa61t94gX8ke9afjDXoCGrEY2M9whpjwLeGKauXzBTdk2s3+udodp3vWHtrXzptMn4a
faecIp7VDDK1bD/EjQJioMgQvgDDnSgf+orXnqUNo4qhiaofWTabWRApKdNihDoanUa9JcgD50E+
hDV2uBu2pDFvhzZp35WZVZmcIzMF1Z3L5out1Pb3pgltUOjG2JdB30jgOimWOKmvqNrwqEjhHNN4
KvKHyO7HB7WNGNTPkY0DRzE1trHBI8eIoJXFQ1DMs47rkzfq073K7NQJuDzdJ1DmoLR6PSzlrkkX
s2bTrsUXpTCh/uphHH9V69EAXZ5WTb4Vjl71PiIxaPIOkcG1JbpdqtAx9fvKs1tf6eo8Coppqs6N
UrcwQACwk9pHPaLYhZ0pYpOkXvtgCKnMEMnH8Zxp4oNUwjDd5s403eeyVr++vY/WHjrkwZAmFpkj
+rDkDWuxF93ITZFpTf1SREWc+Jg15wNWyX06Ag2xnHCjqXOKzszk2vAaRjf7HtrNhF1m3jRPVd8M
RAxDOJ9mcnamZaVUd4CX09jvw7E9MrgyjuUU1R/zqLcClXH+OWviClZvZ8hzD0U030rX6J8SO/V+
tJD12wA3gwHAnelkv4SlJgka7rnuBkMstXEb9/b0q0j18NaJuiJw8iYoJ3kXjJxpYV75XsFIkoB1
mhcz070fVim5hpu2Swtf6+u651dg2YROG+T0xUypVve2Mkjp4x6ve4GpFdXOqwA21Z5oWnaQYnwH
xR7XvuIwFdpUjdAxOjHUL3LMES8Bm1meeC6MkM2aRN7HtQZ/LwwlaGTLPNIM3yys8iz5Cj4q5LZ9
Y5h6HYmhCFEELeKgiHWtK8y6q1In7Lz6RR11Zad5ZXgXa/0Pfne9jd3JuXcyiBBvb7frCEl/HC8H
Zmb0O5mKXEZIZEga6fVt9aLRut4ILI12emE6W7UZpue3l7rOLijtllYi3BhmgWsiadMjRFFpqXiJ
NJhcttZ2W28c5xtxeMmTLmMjqyw9S215iaxz+UB0kS1pxUK8jEh7bFrVfYw7RWyjEMhQLKf3paDS
sPps3L79dK/UrwynDIpoxIVodq+D8qSZdQJHpn1pyT2+qc6snpxKjU+Tg3BANSvauzqT+dYmAm4y
O3PPNEy9X1jyOIekKcIbt/qrP4dzg0fHMlC7utZlL0khc1u+ANAb92ZSvOhNAz7K6obvUx2zx1V3
enIrrdw1lmPsx3nqn4owU+/0OilvZLevfHpo2IjrIDaz8NFXKZ+dwsvEyK2FrgxpAG/geKOW/S3Y
zR/q4Orbk04y/2UjowO+LrhE5EJBSfrhBT0T7YQr6fQDhTYyZ9SP5XZxs0LfRokQ5KjM9q7gt05b
NHLiJBBq10HQVXNuI1vNQFC5Ste4R9jVsvDjMJl/dHnbdhvLVowhsCMR25t50rHmUJWp2LigWfWN
Hvd1dmiKxvoRJlILdKkUXjBPTXqLVLie/4P3QRAD+pGKuyloenuV3naa25tRMo0v4AvDvd63XJ2Y
boijiGdsSbxyj1Fl+8AX+TCXffqhKPV6X8FA8WNGY7siSif6FqK6G8Oy32EUrt0NUVhtwGeON6qK
V0QI2ECIHNAzgxSnr8mA3qTZCRTk8SVSneljLsY+AMaX536ymOg0bargf6Ae5hT4nMZeeQ/cVDm2
bl3dCSfyHvXYk1/A+N6yKl7HvuUdLmeDIwusCe/ay1BR913cWnY5vYgyjvxaJP19py+q9t0U796O
Dq8txX6EdwAmZ7HKvVwqUjA/Q8R0eukSAU1etUQwGGGx74y4uREA17fI8lQMP5CL48QtUs6XS6kS
HJUFmP9luR6D3olb/MRCN4hS0Z/KPHNPmMSKG4n2utpaFoUVh3o6cw8ID6tFNU90ie30LCrMHETz
aPiNOSrbPqIppYr4Vp/5Kryx4KK2TumOYg0suFWpimZfLttOqi9F6007gwxlDKwoiR/qvjE3ehaK
vbpMFObRoinSax/6puo+oIjinYYyam5s8Vfe+UIpWdS5l9e+5vh2tadwtkz1hZ5lFvQJTqoVjQd/
GAptJxp93FrjMN1456/FgEVMHCgbgAp4r0vU/atb4jamkem1O79YoaLcz55V+pmZCAxjIsn4EbZx
VoWUpE2Z79Q5U18wvbQ2NJTq+26QJ4WZx73VmOpTVyvyqKj1/EC6X22ErfwzqZ1Egl2/SD5hgklP
7PKnokrDfNmp5pcmToqPadXpS3bl7Zq+rW8ctWWr/X0JsDPIMkigDbYGPeXVzqi0kQBs5tqL6XTz
kVHFdMwnNBesHIJBNPUqhUY1bscwkzfyt/UtR7bOnAWpDISKmP+tHxI8iUoD2ptf7H5S72SjT+8Q
W/n2diS5fjw4v8QtlxyHqdKfPtJfH31C4ow6N1dfyjorNj3/9VOpmoXvmVW2M9p6vGtE0Z+LSPY3
Mhxj+UiXbxYGJgX7ki1C31/rPUw4XYI2Q26ons1pI13FfF+A3QXJj80MknxmkjWbeZ7Vb2UbkTnL
qhuHjURQAQkdtXC2DDJVNajdHiLMPMb1Bx2Pu8PI/L8JKkyDsAhKvbPhVFCG53Kaf486zJ6ghoyG
XGPSPSMb8MWy5vyd2wBf2LENIpjLkNt+m7NV3XsASuY7mTjRCLIhdT/3yejuSxseSGAUqfkJd1LG
qFFbKefccyAMGOBWxI2U+k/H5OI9LbZ1MKuQOMNRkPrlcrO7eb+M4+zsQ9qq4h4qjdptUqsaH5wp
ySOEslC4e1QYXRTwrcziqXAwUAOUXaCTYaC80wXjXGB7aAqwyn4olRJHJFN8U4ouXSa3cHnQukgU
fyzLcpOW/ehhhTcU1b0iJdiJaYxSGEWF6N/PyFlEO0+XFgyTMJK+hm9eEtD0aQ+MUxDHMkuRfnl7
i14VbmxOEDC0izHaoJW4ViWvlGKoBkOKD44Rx/d1XXQHzUqrJEgju4yIQFWV+EXciTNlTXqIkBXD
5qKzqykwhaIIvwL+HwfNFBuZb8x5f4hgfmzzXnixj96AZm3AkmNwJdAq9R0vq+qNqwzxd5PhlNy6
TZbu+pkGShCWTvOYDRqNxsKeTbnTVM28UbFfHQuOIoDlxRaKi4/zf/m5GWLUfRa51Ye+F80OPTTi
DF8uvsN/wNyzS6ptYbntQY1iU/qoB4kbceeqmU1sRQkb9ibtlMXuYHX7msjCtp2b9B88KxsOWVWI
beXI7AD5zNrMkdUdlSFDbNVF1g95wSoYKjt9ip1i2r/95a/FPdBi+c+UChzGgsG6fBe9OiYIhVXj
B4xx5RdHG1xgczK2Mrh1bpoHUW0xRBr1Wv88qzOFUeRk0WOJp1KP6lounwqjdwI1m/L/fKT/D9f8
3/Tr//pIV844777V3bf/tbiT7Luk/MVt85czzvJX/we3aXn/RbeFtj+kd6aMi//N/1iTmOp/AeBi
5Ei3Ee20v51x+DcQNrBOZefztxZQ5f8Bbmraf3Fb0J6EqgPnFzu4fwFuri5XCEegnJmh8QfWo1fI
LLqKaMxRdT+0pGCpL2nn/C4RNj389XLe/SdK/422XB3mZRluNrpvYCCZS64BDEU4V5gr1+4DI558
URKcNyYKZeemLstPGHCanyqp6EdDK9RP1ID2DZ799VN6jEaoXUmWwNA6qzpBwRyqBbEXnUp1lnst
c4tNMQ7v337G1xb5Q7dZCmWS1uUd/JVCxKoj80qL4hPtmjBQAN0wXWhujXlWJQ9vchGbJyAtoYk/
l1/x1yrKPEWhNyXxSYXVCBOxLLazOyPs4Ra3HN1feyBsWZdeONY5YAgul8o6wbZuuviUTmn3w6tc
ZadCVspvXOyvLYNjNHfbgvMic7xcRsauNXkdTzT2hdxy4ap+bmW3VLXW0Xx5cfBo+f58HZhu67Zn
QjdO0Xo6R5FX1ci+VhBUDHURfdB/De0I3bS13a3Rde5umOKKHHCutk1he/++FyEYItAEix0E0Zr1
AwfcDBXMLk9x63R3sQvUqpud/wnM/1fLq1Xl+OdpKWF4UCIJCKXl3/+1TbypLMIRmuNJZOrPgXzC
9+z6yaq52CcdZ8R/3vq0oNgnhCqYE+t2Z8c7bxLPjk9JZ3b7LmVYULR4Ar29yitbHxcKlf41W5+T
vLqPwybpbb1o0pMxj+F+JN/biGL6NajhLd2Kqy1Jl84lwVq0UQHPrPsKRdZocF7T4iTLLGQcwOY5
hF6r3YgYVx+JGRqoEwRRlgrfMfXLj4S+WpG5Tk3EmItkQ+Ka/URwRvp2V7hP2LXfYgRePxYzOxpc
fCCNvbdeb9KMdoDrnJzCGTxgnFYIBRvIZb39ma5XYThMO5JSETFKnLkvn0rk3SDcFBY8ZYZ2nFNk
Uas6uyXwen2elxk0++2PJjHA1FV0At6nmY0TFqfaNlHzHeH5p7oYf6Iz4O1iGemP09w/Ga5of9O8
qB5DnflZNVfT7l8fF24lpxnsC1Abfe0An1j5VGlxGZ/M2Jy2dMV/hkjE/+sBM5e8D5g3NT7N5z86
i38dZ9hgVScSDpgXym4blk2yQXz1Vrvp+stdrrKKxFUbhW1uTPFJ6pkXxLo5gkB1mxvPcr3rGVRw
uMg7TIxN1qI3E7QQp4+r4uQMljggt9PubHCNR5jm0yYjUz29/YGuwgZXGNcL58vVSJzWuu9q5Q4u
0mioMhSa/WwYcR/64GHkxww9tVsCJdevkKuMMEijxEZT6Y9A/F8fSmGiOxdKXZ1sNAXupQwtX+3z
/IZh+KurgH/lIC+Rw1rVA0Y2jb1EFuDkapSyRpGg0zhl2Y0Pdf3ieJZl5ELyynleJ21ujD2VolnV
SVAh1QyIla64F3MbRsEkMX69UW8t4fuv+p5IuwjzLyrmC66WVshl3HDQI2r7OatPgJA1dxuKOf+Y
x3YX7gp3ds+RM7s/J6WzT2OtJO2NJOR6U5KAkGerdHYBsKwXjxrHrIzREaeKWr/cZKh8RH5eNumX
OM7BS+UquqT/uC/JdmgvEsJgX7HsKvrryDu1IiraUzQCO2NIEr2bvRSMYKhZN/bL1ZdkKRsQDVnP
wgVe5xyGEyVW2VWS3EcbflFzqycxGsN+7JXsX08b8DKGhOht4WsGDmlVtg9Th/9AmfeneXTMo9k6
w77o2ugYMd7//PYLvPpmZBxLY5jyyYH/tt6flZfhhmQ13alxi3YDwCq/G0aBJKCryIOpSfdG5vbK
W1wmflB/SUCuYS9I1MAY89rupOg80KJruymbcgjGenRu1EtXZ2F5tKXVQ1JAcaguAeCvMML2a0YV
9e4TWZD2bVDzNFAiyMCj5QzncsaMGb5Xj2Qwwso3PuBVbFmWJiGEM7i4CqyBS0BEsli2WncaslLd
CZBtX0sjnm+MLpcIdXHYV6usNr8tEhF1nt6djEL9Avpu3Opm4h0KpQpfUjhuwRymw7/mj3/WJL8G
4oMY2brRapRGPeuo0Z8GN3M2ZqJ8Br/RYAcwRTdygld3yiJjSGnvLR2ky89n64BdDOl0J68uMCk3
EhgqaHMH0PtvpR+vLkWM/iPPuUwCL5cqh2rE1t3uTvPQV0etUtXPaqjOd0lr3ho3r6dDS/udySgE
OA88CydhtStb3YZziB/8yVUEOuY1yNnzjFT9nWbY0UntRr08jLVjofGM1Zbp11Gh/3JEUz6KJtOe
mti6Cep/ZbfCqaSM8jA+Jatd/aQaYwGVy7A/TUOFuFE4mHdmn4Q3rqbXVgHKB3yeOti5+p5zMity
lqwy93mIjQikq4z0c/vP8Yx6nubIHxs0DBMvP2USj7KboHqd9IHrNuEa3KtNKo6Q58Tnrm3Tf45n
gCqZIWMOSheJOuRyvWHy4laR6nwaUvRmUj5UgAmFCBBjukVDuA7VbBoAsBQF1AT8cbnU1DplNQNs
PqVqQ9gq2lbX/Nqgj7FRxOCEQZ6OxS2Hzesgai6cPq5WojVg8dXeiJwiRKQo8k5mN9LWTjWrTfYK
FNvmOBtuWG/bHv2id7lnZNUpp+Hi3Ljhr4Mc1R30eW4M24LBs7yVv6J4F+uq0IAFnmy3ce8GhEUf
8S5v90WLrbmftspobtI2TG7Rk663K6kUpesidegwHFylh1ZshfC9q/A0M+rd4hOHxFUVxjfuqOtV
ltuBTgbMb3pr62ig6uE02pUbnhj5zbvJ1OMtcoe3mlD/kdu9uCqgtsMPAeNAhgaWe3VVWLViwpTw
9EfR88KeRmdUzG3rDpb7FHllM+6WJqnujwJx3ofIa3QTDcKyqtABqb2x2KVouvZBoRXoIM7hrNpY
FTWIrakA/usO4cfOoCFimIOqHEloGmNj4VtT+YWBVPjG6vrwo2KXCm2aiQnhIavDWt80vVLxITUM
ZPxQ1KLddGOijRtTHVwY0UgcWV+bdC6moA6L+VNe6kn2LgOm0AR6Urf2fQkGPmVoNmZ19awlnYen
R82Ei9kt86hvSdYPcmf0uhm+izskvB4zZHl/W20D7pVRlxI/lBU+Mke99Dr51OVRjZ0WuFzJfMvO
1YMhCzXbpGbXfo6K2XE2BUiN6MF1wxyTgZG5nQ/+OQaFk9suBGaguw+qOuYfJVhoY4sXcpy82BNK
dVpF1vxtNKZcP8cwWpJHrBTHaQtp1f3a0lb6pOg0sPazB/B81yJCHu1nwH3dpzwTmfIwpmPqHEc3
xF5vi4JUqD2lg2YJgIbgjR4ZVyjDDuFY55thTpq7iQt0t45V2S4CaCOk+YNw6mGG15lUKGlgfOIs
SFNTHnszTRj2NUPq7kJdGZ+RU9LyTa2K9HMjixqSeucU1bY1uaoCozPMYhN5YfKtjhftKYGWUBxI
OrlHRUZZutFawNp+DSU/BdQbtt/DQbffy2GkMUg62SMGJuFyb+va9H71MndnvD3yPgkSSdWwD2O4
nJsZ0K55UsreGnbZ7Awav6IlT9zGNCqcx8JQbIk2Qt4537kPUX1UMqeLUgC/lnC3tTMbSVApXvXd
hsT+3W6qWg+QWMw7uORDlD1lTaKPyJQVqv51pB0X/2IaOegHJbFcBLZCNW+3Yx8D3Y0jO+52M4g9
awcZPVeP4YIf3LWMszQEnTP4pkhdGdm8hesqxjtoWq19zKSBQL1v5W5n+onXw6AppTCQm85UJd+0
M4KHQZvJTN7bWPjgQgNEtvs6TZpod96AF+EuyYwm2RqQ5Ye71sP9qPUnwxrLe9caUDkWisV2T/u2
SO6bFvDMCfyX1H4OqMvBw0jdNK5P3ZhbIHRbPHu4L0SoH6FD28neSsNa+Wb3RVX6tePlPUwStcr3
fZug++ZEuf3EFCF24wABYE317VBE1tH2YviLTl5XzX7u0Oc8Jhl/GQEDN8m3cyO7KKjlEKt3C5/O
3tgMsCGgK2oSbodOrd/ZUTkg6Tcw3Hhsm0Zmvj26Zf01HUVMy46xQ1N+nLXeDn/OmiyjzxNV0oDU
Xx6NNaLaKoPZYz1nmLz5CqJ/7bc6F5Z8n3Hapwdw3qq1z5yCvresDfoGfhqPYd1sylm0P1GdbNkW
ZVqpxKydWpatHd/NljEdjGz4jRDe9xEN7SDTcqn7sqvvmlLXfsWa9UU2zmPkxfnGruEADiP7LYRo
2TaWunWstvjddiPCiaXeocgGmr9Ef7JQIhifidF0+1a2Z1gVn8rWZCslqD3Uqf4oE8V0fGvO0g8T
KYqf0FO/67p6X9hxu4VGkyzinoVvhFF9DoU27LzZNP0UQtAuRcoRNTh8PbQxFk9pqEh0WGfXzxPx
mNSmxJPBUQ5uV2E9l9CuUyYLp7tm8K3EPqVNhIJZaCnvC1GZx1z3Ho0yLLc9iOoDxnffp7gfNpmj
PBiWbLcIItY7i07WXna4XBkLJn0yxtLP6Tt9tg15cNy03rkyMV66oXrwIGFtxwl9BHz80gMJbR+U
mv5uNhEE6WSp7ac+g8EROss/Ru+/nZu9207tY45uOhlxFG9Nu6xPwKS/GoWlgQ+bnoSDiarSI6uO
uYW4p9ERfQ6HNNuU4/S51XTabLo6oDeg6nd2nJf7RuA67xa/bNPaAUQMD6a0wykG4iZGDdGPAtLT
QevQOQ0au5ioBhncDdVzLSOBFlAqu+rdUKTefEC2z8yfTLuxvEARiabcESe97s4Gp54cGngcVmA3
sVs94uM2lD/GuZzHdxPkTwvaZVO5Y5CqSTn8mpqp6n9nyaT370EGRPKcpuZM951OibGvGyXWfxU6
ao+Se8ya55epRFBz9lUFP4w7gQ5L8wOAkNq8U6uiTECvhXq6beH2e3cF7pZESV3N3yvsc2efD7Mx
7bW0KzAHSjVKtp62kQX6JI+q34Uowk4LYu7a1N0UaNx5XYCzovEQRo75Q5th3X4LCdJI+QIV6ZB+
TfH9qkoXPg6+b4k0Dik6ZnQbOVFWHdS4NeTBGDqIbeqIDn7uc+zrH7i9nNB3Y5g1G0WPsnPVjl6z
pVHloi/Q9t7HIi5cLlwEwH56XlnrvgulYbz3ihbdybGyC4zFxsFFflPApjgAO/dUX1pz7QVeXDh8
NkRYqZaAGv0uZdjM/lBYQvM7MtIc+6Q0+bpQbRofj3pRgtjp4ru4QbUepV0jSTb65ObFTgy5imww
mmSA7TsIKVVXKeaLKeP4hyiGbA7UnlvlQYB95xp0uag37iA7Fcx9meO9WSZlu+G9kLxN7mjWlAFR
/VMObahtqqKba/Q3J+ZioxKb9rtyLObm4OFqi1bdqIhMQjSKvWnfhLMXPzRjrC6Ev0Yzxge0ayKa
4hVCP5tCbzTl6I5wUwK1MYw2KHu4PMj9CszX/CIfPWRJ01TDHrQTKReYXVjWk2jGNAoirSvf1x4t
H25mgAyPMa5r46YSVmu+70o3at41Ik8BSiWw2tFqHyb0sBrZVmevNnDnkM3gUfRbwhaHRBu0cD84
1aDfOU3cK+AjapzWCqHWX8kK7HcxkhaRX+pD6/lpNHbJNifJ/0qWrxZ3giNJQa8bKfzgWBUPJvKk
jvCTONfnPZeFlQayy7J+9I0s6WQQzqFV7keho7pc9XFo7rOeFDToe+CMsIazDpc3jdvEN8aWPF1x
0ybeARkb7E3uYAYV+62QtnrPaGyYfE+h07driFy/p15PkyP/cwxpzVZ+bJt6bHq/H5dcIm7GGmWJ
OlNw1BmrUd9kicWuscymUN6XhgDKCN2Ge0GA48/R09VawgRXSw0Au8zrn9aSaB77vnSQ0kjilEHL
CNYEXTiO6bBHxcKYTpo6RtWunktj3odMb7u9XvQpxwL1tiIo0gJAXTPYdXb0oN5+TBxwhKh1V85z
iQiT66OeIaq924XezyTRMABrGyxE2Raw0f2mnqNvtE1EeZjI6ctdnqIP5xuRTG9JGF5VazTctIUt
TanIlNhald/06xNXS/r4XMZ2dE6ruiK2aOUjF1m4LXSJIozZDcaNxvNV/+bPqnhNkPwxdFyPTknq
s6ZCNvPscI0dGxRxtjj4OBuMo2894FURviyFtAMNBjqLV2xKGuiaVss5PnscGr9RkG2dXLSo/WIO
9aDRq+SGAsJVhciCNE2gOEPUpgpftcGcCMMiq9Lj81gYzucIUMOXDEDljbbJq6swqUXocmE1rSmC
qhg76GlOfNZmXbQHxart8NGbZvUW2vy1hZb2L+QA6kBGI5flfG+bPaahMjkLFMaPeg5FHMPIW94g
r20IymoXgA/8fbC2l6vUso2VqWqTM5iV6OABQyDTTMuTk9u3GiSvbQi2A3IfyxiaOcTlUnkzkawP
Q3K21Oa9zD3CRImMDqneF8a7n9/ubr36XOw7XDk5W/RfLxdLkRNpQHok57LNzUcVc9Mfczs2gTHp
txr1r34o+llItCyfaw31KPMSYS6Z05zUjIhLFtGi9qPiOXH/8vYzvboQzVcmHYQNWvWXz5SbSVIa
0kzOIdxJSg3FsT8aKIvI/4ctvmAFQDDRTgadvlqHW8EslTTFmyXrPjloIMlNNdd5+a8tHReYFN0c
jhF/AEG7XGcWZajPcH3OTmx1myjW9N3kuPHzv741BqvoLEMjV5evtFoF266J21RkZ7cZx4dc9OoD
tND8Bnnger8h6UG3CPYYXj7Ir1w+S94zllG93jl1VQ5iFaBMQBKEhnSZ6//8eS6XWnWo1DbvXQTD
HCbanXbCbMl9ZDh1S9Xjlc22jO8AE9JKpW27OkBuVBdQKQfvVKeKcxRdH/lAYW+h7a9fG/ACZqCL
zxjc7vVouYfTZWp5E53rHsbwVBU6JT/w4dHPhZd+/NedgBwcF58HJgU447pB6vQOFrWFF52VPFKb
xxKMYHFixGvu3l7nlav9Yp1V5J7tufBipYjPUu/R4i+Vrdb+gova+U5ozbvWhdnx9oqvvUZgIUzO
kd1ZgsPl7stG6SZLAn7GNy7vAj0biju8MvXkMFhT/OPtxV7ZGTBzEF1GvxwxS2f5MX/1mSd9SBVc
X+IzTEnt7Ggyc8iS8dB+e5nrZ6JdDKTMgIqD8Mpaz2ihR3gN2eoZjnn6ZcYVc2d1FbV+rsy3BNlv
rbX09v96pNTNXdwU5uzcJ/r8BKbU3FStOmzzPLvl7Hf99pa2MuwuCDQgRNbCCR3dvjAax+QsCyP8
SGNA2zFfdf512AKtapnSMabiO10NIwq7NswmKdJznyWts9XsweveQ6lJ+8DLZtf414nVshyfCmiv
BRRlHSxUhPIdqzPIIoaBjsA4toHUOvtG8rrkIheteRegF1csN9OC+FqL2OhLv9/quGhDKCEUg8BI
BEHJWky03eqhc4f0IVVi5Wya1Uj3QytwFP3nTYkxFaC2hSdHaFxtFKtN6QNNIj07LS1zSrYZa2Ao
39UniMDY9Ly92vL/dvXACIAvUw8SNHUV6c3IrIdYadKz2RntjiqIIaddy2DxD7iz007eR2WrHxqP
ie/bK7+yS13U3xjpkOEu/7k8EEmfJF5exOk5nfJ84wkt2XaDPt3Ypa+tAl8cLBvwJcgmq0hiuWOm
FkKmZ6w3+k+2msbFhn+YRMHbT7Nc8ev3iP3doilJzk6idvk0Ia2O0Bp5j9B+52dbmvVz6kQI24ZU
XTX931vKra/EEyQYiJJA6gEar6nShTMNczQoybluAdxOrgIxolW8O4mv1Y30ZvntV89GEEatBAD/
VdVTlnMqUjNEACJqkdsy3Qjs6KnudfUjSgT9Jp37WwO/V59u+WBkVYg8rRPegW48xKUkPVu9Zu4K
Ksk7RxkVHwed9sbF9toJYJpJAo/OP3nc6gQ0iQS3MRLHukTmz3Ys8nt0PIq7QZbqpoePZPlNWHt3
8BJvMeVefUp4BMuD0g75o9/y150w0hZH2ThMz6Nmt18NT6YwBtoZben/5uy8duQ2ojT8RAUwh1t2
mhlpOAqWZPmGcJCYc+bT71ezwK6aTTQxgi9sw7Cqq1jhhD/MetDtdcc3tyj0UwXBLAZdK0dFUV7P
eO4kvtOjSh9UeoX9aZqeikEt3lmwbL7fPxKb2+aX8VZ5X141FLaoe/n5OBt047MfYS8Ql8Gu+InG
FZbqaZbvoHC2VlTja0rbGRrVUEmuXlm9yKLRFbKyGQSYWCWRM3pD1Bffg0hXtJ2785VDuT4Yv462
2jqUnehuJVriq01bGcepqDFyGkTwIemT6VIkRURPkULwjGic7bW2XnyDNrIXWazJVPJZdGgnEydJ
M0rU0a8n7QbR4o4xjn/DOFLxLDK7+K9OI+pJna1TsR3KcMjQZ6RpSAurHD82phZ86OMqfMhxkH6c
GmU5RVaBouvbd4AUeecZ46Iy1rJ9DsZOVoD+jj+rfQTJOBnbc4GoR0yHWevTy1jY//DYVztVms1N
IAUq+X8lMmq18YAmBEHf0wjvTXo9WOd9XZJAQZHSEjt3x9brQj5GlCXh9SAEr1e+dkQTOB13hw4T
E+GcIjlaMId3gv2tG4riFm3b19BkjRfoSoyYW6SS/RLgDK72Vvs5iwZEG4wxh7nZue/0wOge1DoI
3wqzlDsLxj7fDgY9/K3r+RlNqiB/qyZ+6qbmyUUh7RRqg/4E5mSPDSv/qPVZAlCCwIJJHIKQ/fVQ
PGB9LKWe/GVqfuQuW7Vr6+VHW+vad2p/8yWCA/q9dMr8Bz3PdgcjuHmGMJ/QoI4B5Ebt4Xr4TAlr
/kuQ+g05wQW1aoTYoyXBv1SbquZzWsXdNxzoMrr2o/rflJvf52IwzpXT658bRdD9jRCZ/X7//Gx9
eFgoKOxj8knsK7ffL+9DOs8NpWNCJKXUKZ42qrqcg2rp/tbGeaBUlxV/0VVoPwkEHnYWZHNoEFu8
vRZolXV0Nurp4JYKcDi7DEb7ECU2lGIklQEsNLkyFkehmzR+VbyxymOWu26/c7S2Xg+UF6HKQ7WT
Ev3Xcxd6EJEMtImvoUP9UgOt+AK/KHlW0YFDricyL2406PNvhHFg+OGuUEKUZ/p6VJxrJ6pvVeJn
hVGFHuplpWxeReJloFL+qBeq2DncW5eVQS2ZXIqwH0ej6xHDOZpSOlqJjxp1HeLA1Zcu7g0CmzSM
w7K9aGdrWdHCIGmTIHgij+vhhgWCvYNeu69GjcM4Y/0PnnvgdlC3ic7jOLo/IzKtr/c38lboAVmB
tE2jL4AV+fWosGUQtIYk6ffDRD91CbOcljk914skSPZntPfaL/eH3FpXCduWVWBC1vW6Tl1Szriy
MeSkFy92FE7zsWrCIQKObqQff2Mw/HXAbQMoJW27nl8cOks3Fx3JvdlkX80edOC5nOLsnwbacnS6
P9gtapVbmcEU5L9gXsIkvx5tcou2xphDOvySx4gEt1IBjvVER3Y5WGp4GDJD/RgrbYFovBYd58Wm
/RO2SJWJKdprwsi5rS9uQHm8EKCmKDasdpQsU/V2nKf0Xvv0e5B3nZ+WEcVJ4h3H19OpfumR7bQ8
nb7re9OhCbATZtwyp+SCcFdBxOWl4g6/XpAa+lBtCn5Ck7bGwVVbtImWwZyPSR0vLxWixsjHRwil
qp3xXsS26imR2kNMGMe9PHDr3gQhTR+IlIxCrTwJv1zZQ5hEcPqb1E+MyDlTuMJ221jC+l1fOfMZ
8Sj3X2PKs+eqxEl1Z1/I777+EpIVDFZCQ/d5HQe2DVLBmUgzv0ApAhPKSBh/dk7S/yk6M2kO1ty2
Fx0xI2QhxqqTZof1ZAL+hUm9c6lt3TJkU1QxYIOwUVd7IhnzDKHIPvWRUAXeFzf0lw74UNCCXmYq
/ucuDYOfQmTKshP7bY1s06DTSHO4UdeNhY55FRhvZhLjo9peiBdrdOpFZ3zKeqAJXhON5aGXzm47
q79138Aoli1PNNIR0b/+8MbklrMxCl4Os8zeq1M9opxW1J8GLbZ38o6tOcLhZIsRmDHVVdohrCWK
gXLQbgDcfg6mTlo7qNYjuF/xrs2jr0h9KDvruj29/x9zFZ61JmolcVWkvkJl7N04h5/AEhTvgrLK
H+9v4623gqolPWvE+cDky1/yywkqgfjVCmgDPyhre/JGDZfkS130vXuwtSLsvbEXzU60szkmZES8
COC5AYm/HjNAlF015yr1R8xmUs/oll54nHDYU6nunsrB3nv2t+4JAkoZXDnsmHWNdhIY7KS6lvpT
DG4tyCtcDLUiqB80LbXejXYcdV7LK3kUCC/ubNXN/UNERVlFRtu6/O+/rHA0gN4aNPaPCJunUgl8
K0FesbT6jyIO2uOc79U5NhNl9CL+b8TV+haunanOlKR+oYGfRahKObZVHZwAlDdPdtsNx8Uuvufa
5F401DsvcdRrO1fSVqrm0P4huof2wd18PWlqtoBhK7aVlhfmBceqynOwW9wpN25+VklMe0UlUHW8
HiVbIn2p8zb1o8JOkZLCHLhNLecYiiF6PwBZPw/d7KAsOoO9vX9uNk/oL0OvvqoVYbYOvolmBt1h
4blWFn2pHTCPnmJLEPH90TaXU6oOyEMDgGD1RcO4RT+txV1pFgsGAM4wEFlV9Yhm3/2BtqYFUE4i
5UEp2OsejdZRkFdjmZg5aGZ7iWVOHeBfNaeg0Chg4n9jOKJxekIGIs3rzlOlVUuchA471aLj4MVF
Vn8DBNv+FFbQ79kMbC0iuZ1sTctOzauQ1i8HMUPDWBSL4Krrs+rYgtc/LJhv7+zJzRVEPkjCfGmf
rEnyMAPaMnTjzO/oaSgHIwIbe9GLqPs8trbT7nyvrauUUBAmPBwmhD1Wwalo6ZK7fZP5famnnzuj
m783SGf+iSyL4RxaSgi/UWUiYUMbQoX4Q666CjaCQi1Qtlgy37SFTYyPe9DgdmARM6DphzKajQ91
0O55x22sKkp1aHjLAjw6VquT3plB5uDqkfnGogejh7ZYRvMQfJrniFbbyS+2IlwXaIFMxh0efWOV
YHBjI96sUf1p0Co/9oPVPsVGlj3WczFfrLDRzp0W5O8TkGeVZzZKfRQwVf/M1LbY2U0b3xcVqVfL
WKic5CHXN5zVBiLjBs38ZDCm6rFvAhCFuNCAFW3iRf+jK5r2r/tncuO9Qm9IludhdbGt5Kf45Zg0
BYQFBAeJ6aiz/qOWIZyVJlZOuTLoL1C+gjMAeHtPPX3jcFK2lHxVzqaCRtX1qG1UuejSKXzgYpnF
sYnsDozkqDnp6f70tmpP3HD4AFLkkTI7q9gKEiI2DkWT+1MzG+lJbVwacJZWZrjVlKTLQPqTh2So
D8lgJifChvwY1SEMa1RXnoOsrR+sYhIf7v+qre8su2Ymp5gYc025Who3qMmgcx/wk3rqaox+PKGW
9QUijfIIGbX6fn/ArSABCxRZ/JPC5jdkTC0YO1wRuaeIgBDSLjokcStthumgjJJVgVErDeAeCgyo
WIUV+0MRabEz7a29xlUpdaFfH4HVu0Z/CXiQy7GmrLr8EdfL33gIzg/CGOzPFXj9M9ttT2JB7qRV
3oZoluzWS6tpzVi93BNGmWKk6+w7uT5/6kPFWt5VlO+bg0tN4YhA0beUltQM0qcPMa5yXX35en/x
t7424SClbHiFNPVXd2g1QiwxJ051igGmfbSmwjROJunhD7sphu6du/RmufNSbMRKfGlqX7AoSdvX
GlZNo0dWaliZ34ps+KIli3gMMt15LOMYBcShOnaZIh4iKIHn+5Pd+sbUhOD6UURBeGeVP02TOetN
F+a+rQ3lCRKXuChzDNc4U2roJyL5ri1NvrOx1urGsktDOZOTJBFC0EblffPLLSayLsg6Yea+nsTl
Nwq+MaBxe/zaLOV4wW2+PjjxjPi0uXjCCMKjharTgbZO9ahiV4hYYWlcygoC3/3F2Lx90EKluE/Y
TRlndfsEpYi5t5Xcx+ZOfxhE5x6B5o3xwQEXcBAq3K9Ahyk0xHN4NLCyphsxe7BAgwO+0g0l4Ch5
uP+btnYjqQnZNGEEYjSrnzQnczVqUZ37tJrt0ZsG6KisDtKFBzdWGl6aYS72fPi2TqFsPciMmr+v
axZqV0YBmoW5L+ZKPZuI/j+6wGYeofHX58kEN+A6wjoM+RSEGIiN894G2dqW+NBQCSYgRGxidQ1k
8RgVBZ1n3zIQnDiOPb06b9B1qARg2peLO0fmM5vrUMPyRMeG4rcFAdPjYmkOjUjrp6Rt5p/RBHDK
mxqn/A9D7QrikjZm/93/QLdvI6dOZjmy44hnzupFRhyoMZIAmGhfKWN/gDGhftGzxlh2TuptkAXb
V/Y0uR0pdK67EGkyoasi+2tdTeVu5l9NHkIMEJ7UDEHRH2+eFWxBgIJy2zHYatvVS+9CWbAA9GaG
FR7rqKyXC+rp9biTZGwsH6BH4D3cAgSQa+yGXhU5fhp0xp0U/KYelPkRgYU9Gbrb+5UXBS9sdjS0
U7qTqwtH01tmS4mBJngZAwFzKucIlCTuvSLWo6+5KLAYgDMrqaiKmw5/31/O2wPF+BYVHAnAReN2
tUkcYgvgYXHqg7ayP7iwl5ZToQ1K+Gclmop6JPTjf1thxzwvXde2p1GU85sZ69K6i3SQM4XpjrkO
nOuIrkSMqqlvx3N2ylILBdkWlFfKiVFnUE+1w2GpM20nmrm9wnjUACBIILUUtF8dZvRpwpJwhdSu
mbTggCbaEp6m1kFK1cwZ/hgNRvV2VCiDgnY1yLv47Gv0Q4EkZKVNfHF0rZf/KAkuB3swh4uR6fV7
kvP4z9od3J3PvDFTAPA06Wi2SGGqVeggRGhVfU/hsx8LJffi0dGDQ5oVUC/1yY2hQ2U4Nt/fWhv3
goxJiRbR7QYnutpaCEYuSwnVyoeyOhVSPixzLi5GwnAwU23cyT+2ZkhjQyIqufBQJ78+SDUVgTJw
chJMa9ShCxdwnBZnEl+ctht9Ku6d2LkgNuZHFxKdQ8PkegXgdT2ilDW2KjfIfFXrFOtx6ZR6PHW0
YKqvaD7sOXttzI+kCrw4Yh2UXNdd/sVIenPW9MLXs6U8Kugs+EPeQFGjnHUx6FR8uf/1NsajMI+A
E2pkNGvWWLkZLyJMrzPYsImVPSydrnu5q80/Cqttp0MHn3XvKrx9WtFZlIIgEuGlEWNfrydeTmoS
L33hQ67QxLGagpcA8Q7Mm+bswRx6952bqeoeRG/jmpdi9vgUolGIdNpq31CviADQLoXPBaR9EZDm
/qnraH68v5qboyCHhQgoaPobZSW1CY0+AaLvl1NZniK9HfAkGffCxI1vxtpB32H9JCRvtSNRbi1q
o55K4BnkxGcjBnPkjbGZaOdFcyLt3Gqzmu4cg9tBwcDCCkSmh+QEPsr1Z9OjsIn71i38qIvNT3a0
GBipNsWPJQrMz1nZW3serrdrCUuJ0h9AUQl1X1OVEgyvAqoQpd9bljj1FRTxAIOcnV7K1rSQbqXy
TqcO3cDVbixCw0giy2GU3IadqGUwwfMygIHbUC5eNP381h3CrCSUAxiIDDhW3y6ZA7tzUArwsb3S
n6MOQqZezjvPwO0R48/HHwWoLb1Hd61e2QlBp61Ja3/MiuSpCJbsFITDwDuba0Bu23j6MwidQN3Z
Irc3pRyW8gliuLBj1v3WKgCvOelu5SOiMryYYaI+0R5HFMCy3FQc37yQQI3QitJBxAAOWS1k3JPD
aWFU+401/NsjV3+Zw7dr3aAiyc6TJw35wJvdUUMPn91hbPykrwvdo/xd/zm3VP9O9yezsQsJrV1p
DojUzc29MQeFEWYUtXxNg1I2VHb4hGvJTy2rCn8S1R7c+3Y4bmDq+BpQWwBl6wtkLg2EN9Jl9KMy
/D7VWPUJpf1omYODZ9q8RwS8jX1f7/vXGIza8FrzLe/qQkHfYvLVUlhg1gKlwloi6dITz7f7vhjy
yEXNq0YBfyzcca8Vf3sYuCylAbMCloxnTobGv+T6TgG8v0jrmROO+HPhNN86dfkagqk61Ob4UlRK
fX7j1+RRA+4osS4UGEjMrkfsTRx99doVz1FjQ32fjJPQkLaICof3bVHfmqC/joYxKhmMyvqubjBV
aeGhVap4jjNNeSBB66Chxd3ywINvVV7A/bAz4s05p+hMwPeaCOIMta7GxlOvlJg2xD5ybot1nEoh
Oi8MNPu/Rokmc+ds3LwDjMa7LZMmJkcsfb2aNGJ1kBSSQTPMpWdMvfho9PMe6HBrTlInH+FzDgTu
XNejTBhqYltvx/44LUh8OLN6dHJHPImsGN8aJDAhSX/jvEtR/PWTk0VmUqCTnPh1OVVPoHmy06yO
2k4bXW7rq0ImoyC1KfM5Ap8bmiq3fTCY6DH5PeWVP0pAo2i5xkljeV0eBsU/YxGnSua1qLGE73o9
mErPThsNp/T7h2FrYYljaXixfEj1rRY2EkoQphO4esqOQXnqtbpsj0g9mMNz4lr9b2wWIJrEs9yj
lBXlr/nlsLvtYPa2OZDNF4CtcaEq42NXFl238/pszYoXQYLoiMRoS1yPMzZzPoO1AVST2Via0u51
/osdbTmoAeo1vzUY+BEKcKR2awx10AUqrA4GAwg6UDVwk/CEYkDzacnz+c1ata+z4lEFrCdv61Wg
PKK201mjoEOZ1y58K7PpYgQi9ORfiOOYoVt5srNDbg8468hDhHo4tQmMQ6/XMq8QNKFylfv0EiRL
Z7QLce7yEoWu+1vx5tljarRBUV7nOYdjL3/IL5tjSIogMhuqik3WDTVKMmouPESVyvloD1UcenUt
KxD3B715fhiU3Q+AlRSSaa72v7WQP8Z1HvphaQg/VoRyFihgocvS5A9L1X7HT0nfif82JkonSJMX
DDXkmyZWQgMjicHl+kYyxaeuqYzvpVuPn7jTk6MI0GXcmeTtccA3SDp90A4Fn7w2BKicElfQkfZB
ip+Wc3RLu/1XKOH8RyNmtFvur+jt7OhU0B+BZ0G0STZ3/RnrUjEiC1Sbn09ClAdNa5TqOFYzHkRO
Z0cIRpl5veeMcfsZERcAryJB2GRAaynQxDUyy8q7zHcXM3hCXRkBr2w2uk8agZ3XJdi3eUMfqzu3
+MZcQVKCHyRsotu1VpW1CmBsi03nL7WXH50exT+zoui/OjhAAeKk9fz5/tquPiS9VdIg1BAleham
9vosLqAIW6GV0zP3UHBQZd/LQZHoGHX2nkL16tjLodgrGi0f4KK4Tq2uUAXQkVI51vxcmI71uYlL
iyrkEu/EKluj0LzAe4ZfTIlqdfy6BX2lopunZ8VoqTFwZ58SQ892tqQhb8VfXls5GXnUqKyC6YBE
uXp3zGCcmjIy52fJg0kPOpa52qlwGyQQ45pdfMSv154Odm3PP8NOq0oPiIj1PiSh0v0RPcPvalja
GBB29XRqi1zXUEjLAqSU4jZj+RFxEl4Ikmrw2hwY6eOoIM31ZJSJ6J7bgb17KMe8zs50bY3xos16
GZ0VbOutlx536eGoGZH7YyzISGkeFRGqYLNhh+H7xLLb6DmtnLY4udXcjIdQaRRWyiDheVCAq8yP
hVvnX9I0shcvaCp9Ot/fc6s9/rp2QOCJlKkKIW6/+kSLplaIGznKc90XLW3Hyj2peYZGmZvUqJHh
u3Z/vI09TqEZWAxtDPLjdSVDzVNh4HamPutjbRxUvTJPEhTo9Yue7O2L222BqwIhAu8pzdV1mEA1
H6PtYMHXNu06rw9BCywYOu68a3KBVpsPb1mpfMsWRJR1tYCGjapb2kz6M5YfAmXCZgrOo92qJ0yb
xUGb+59dolrleR6gnt1fy43jxULKoMQG9HPTLtfFOOTxlE3PtVnkx0IU4UdFy+ydHbK6fNkhlALB
KlHsooFA+e76xucgKNaEYMgzClV/WDHiU5OjeDjA/giRY/HmYC8buJ2WgRulTltNAg9oe14PKIp+
tJpCqM8JcnsPbVJ8mY1qj0q2OcirEAaFBRlwXQ/ilm3fJVatPYcd0Pc+VKMz98Wyszludzv1ZI2q
J1UZjEfXus9dVnW6oN/8DHggKM9DtbSmByiZmjIqrrssvI1PReEJMjmqvQBa15Oy7a4OcCs1nqfI
Vb/3KP496tDJn+jyh881lPbzBKxh55XcmCM4UoaF8gE4aS1zJUy1nRG4M55JJMV/htMEX5YxhhiF
30j9NswVexEwNKfNkC43dHdWLRZznNW4SRzjGXEtNMGFmR6NKoKVhXTeMaCRtXPCbm9HxpNNK6lB
QC1B7qJfgtY0t/B4pojxnATpeJywCT7YU4v2Yjn0HpKM08f7J/r2A8pY9dUrg3Ydzbrr8eIyhnCH
xsQzUao9HIJZr7pHWzhF86i6rV2/a+G3AHLP8nTPcPb2HjN1fH3gAhgg6ilmXA/dKQRf46KazzFS
nodgUoJ/ABADMgJfdJmacP5kwAI8TOqwJ761scgSjQmklawZdqV+PXJCFzicHTR26EGOxyoJOoQY
58ADpel4RTFZb/6oVBq4qU2K9/J1WG0i9K7rCgIpFSI7xACYtbykC87Pepylg1cP8/Dz/le9vWsY
D61wkkeApwTp1xOc3SUysrgTz6y+4XVdgZ6Gg7Hw/VHW0EgOB8NAPZITo1dwo+8zLUZqp5Z4NoXp
F0a6HNuh+ns0lZ9mh9m5E3ef48hpj7Yyv4yq+eAk07STisj9ef0Y8hOgfHBImS333vVMwVsDlCSy
8XvD6iPQU4E1fk5LzhiSi67ToaMKHx8XbzeNgh+9qqK2aCuIEO6sxe05Iu+ieUE2RMJJ5/n6dyyG
VkdpnIa+WweuNzd9pdLbbqu/rQriapXA+DOiqd4rTNxOnxRapkVU90hX1rL0g+1ONBfz2C+t2XoA
VN/OJ6PKK8VrI82aUYVUrL91bTZNr1r07kuh1saP+7vgdq9R/qcYqcvmDY/16hjbdqPY8QikK0Kc
6blN1eRkFvW4s6Nvjyz1F1kux6KIDbfGJSWTHaQZOFu/EJrijcn4RL/F8dxBPNF738viN+bElUj1
kXjAIJdYHVguq65Owi73saApvqd6YZwcNxkf7q/cjTs4yFYJjYBaTgefFvdq00RocBuLJko/TpzF
0rya1Uu9pqGYeOl7Nf5RFoayHN1irJDtFIiJj08hShLj0SlQebQqBSdWK8dt6DO62CLyzHmkHKy6
4HYPSavU5XFW3VB/5Mqxkx3Sw9YaUaLl+aXWLuvt1zs+T3q7LHo39xO1tw50zMXBLpHGvb9Gt289
qCBpPQhTB6DuTYVvwtoFW+TCt4VmYITpWMcxyKxDBX74fH+omwlRTgfyBP6VmJPcbhWg9cFiVYUd
lH6nuvFhHCJxcFBY3elA3lwUjMJhYVORBNE0W11YuL33hZqNFSc2j891oxNLNLOFiXSAS40Hinw4
95YW7ey1jclJIQgCJnjOTHO1o3V9zCwkQGq/s7rl0IoeuqqhTqc3LyEJFgkxhrIUFNfVxCyf4nTG
PcAfA3U4dG0XkndW8fH+KDd7AnU3ec3SPuNBxXDkeuchi27GdTwyF7RzH5bZSp4zYpsjRZm9Tt3t
UCgLvQabEFzhi62WbVrwUBncpfKXsbUubW/YxyG04PuJ6M0vCBEQnA14DRTWJGzselaUYlIdWdza
79VJ+8a3SZEPwavvlNTzFHv12AfoxSzaWwNcOSzGVxggvsLvVjNUuqTQoqqp/UTTYaJ1c4L+ebB8
D9IoP7t5Jt5I84EOyYB0+omlSbaIIK7nGXe1LEUUta84WfXgAG++RGnanfrUfmOv7HUoFlMCJmmz
UtC7Hmoy1d7IGpWhYrV6UBI0LtvY6E8pxaF3CRqoH+9vzNtDhhgJ0RClO1I8fFOuxzPsKnFFoNc+
mF7rVOZmcc5V8UZk5v/OihIhRwCsPDWU61FMZLnjbHBrH+1O5Rg6au5lo7WcTW2udgLXzQlRh6S3
hO8rLLDroWw1tcZucWp/MdXgb+BJ44e2m5edO/72SmTZfhll9ZnoE2E6gGaRD7/CPMSW3U0HPdEa
DCUAg/4nzPHf3hqSL7/xsZBzl3cVn2yd2dV2Yaowoht/CZ3waZRS5TpOEG9fQbY7dTYSScQJ1r7H
ptEFImqsxu/RxOUoJ/iQRPH85huRkETigaVmF3y91VscoGJfNw4bvQ2S9GCgu+o7dTg92ej6f7i/
bBs3ItbbdJ0kYZcnYrXHB1QVYHwttR8Obvg5axblcVajd+EcDztP1uZIFBXAkErA6rqWG1O3M4vO
rpG9VPqj0yIOqUaJc5hjSv/3J7Wxz6WZFPcuEBOJeb7e54QxnT7kSeN3UygOeaUVZy3UP/3GIJQi
ZTmBluU6hM0Vq8fIs2h8Vab2Xb6MXjere4fpJlB+3QnEvpJiQRVydZ83AwL1VT+w4Tipj3WFQH49
4/1BsFY/hnmxZ9e89ZU0iS6RYaz0g7xeOjumrOX2M7OKgykhDpx7cS5E3L30g1n2O3ti60MBtwPC
JdU3qNhdj6bD0QzyeWngTevVJQ4V3HpNTHPuf6ntOf3fKGtAVeDC6UKctPHbOG6O1PmLQ51g6lJG
4Y/7I23NhxYCQQyBmU7j/Ho+kPe6hcpk4zciHh6TcTEOYTsFp98YhRRRphuQbtZRTKgVJQp+buNX
aMIdG3X+V82xY/iNQaTKDO0QIvZ1pB439SjCMW39QIuMYzh24yWazbcH6QTPvHx8HGB1N4BZJPsc
t3fK1gdl4Pyl6oPpPho4XGqX35gNzFFJDuMtX2e1eDh11hLkLRKruPB6bjopltcURb2nObq5A8Ci
vpKx6IbIvfhLwa9zzQ4WVMyy5fN8JDWwPZy93pzQcmeTbUr6KkRW3rzrUbLenOLBQJMNkyj9FFQt
rks2+IU3Lxo5GmwrqeEE+F9bjTIAKDYbC+W3bFAPSRKLo171b7/hCEYAYUhbOvn31SjhkFh4b5pA
7fFw+KDFsfIv9DH9Y7h06ePEJfT3/VnJeOqqxERdifnQ6KPeRVl99bg6xVDakwOCebErpX+I835M
P+VYLeUvwTiX9XMxBYF1jm3srR/oEXfhm0N0SoeUgnViJKlxvprwmLPkkzFUftq01GijMFR/VBl2
jAcoVeJPlHn6vRvw9hUh62FEqfzLnlkHFIabYDI1GxwzIpj+UBTCyM9ADJaLbuIi4tlanu/Vg2/H
lIJREulM6YZIaXUSlB6GZQK2zA9nZYyOrpLV1rds0YfwizAaof9dpUm4U8SQf+b1t70eU/6mX05f
2I7DRNG387te0d6reNkfTQqKf80pMej9bXR70OV1wlVPy11F7W71FR1naQ2BOKIPzUkcpwbocVaH
1c4DubWIbFVE0CmWoYm/mlA8qN2gtHXvz3r6NTfa3sN76n2/aI99Uu4Ft1urJ21iaXLD20UH83r1
ylJdUmq6vY9DW/uEEtc/wIHni7Pg6n1/8W5GkrcXOxrgPn0tnpjrkYRO6a/qps53ykocE2Q2YfHo
rRcvc7Mz1M134t7iRQZibBDO3BAW8rkuYwuDZD8okMtKE7c/Jl21d8A2JkQUCGoaBJSEHK8u5Lae
BjXGEQzJkLjWvLCL/5vSIMct3MS7+82LR3ncArHAWabTudoTBlbT9ehoA/ggq4TeXUHwxDvIVatD
jeXj3tRu7stXGLrGPSXzYGrD19+KuMls2twYfc0ZeQZ68HnFAZsJq3nAxsukbzy3GFDRqxu+1qR8
/U4gcru0BKJSxpJ3iGLXDeByxvaCT6z4VpbFp4FSy6FVg/4yLuaeUMFN5kqJmI0Ju42zTeN1FWyD
O1qiesx1oLG4c2LiVpKdOMkZT2PD17LG/ifTg/it7U86ZtzNvElSM5nU+Xp9nXCqaeU2tt87EAou
tIBC84KYuYr/7SDmPcmi2/NA1RXdYvYO7TKaoNfDTWM/pGFXOjCCB+XQRarlKdru7Xj70aRbCF14
iGWcvXXaInSEwVw9Wfwsgo99bJyO3Wl3rVNgmYji1s4hl8fr6t5HUZXGFd04cPiS4Xo9qUpNpLPB
rPt4eBvHqATzZM1Oc9bMScGOudYObR/TUKYI/NDW2t5bcLNvUOt7FZ6mG8gts9aFsSJAHHlvLz7q
aE14dsaGIVq97bJ39LkaE0dO4ovjEmHUcr5/GdycToYGNQI4hdozaZR+PXNDjTCmDEoVeW+nqs7J
oEfq2a2iSDtxUofpyLNrOgczmrLlVInWeKNKjYRMGXBiKYjwpVEfWCWMtUUUVaqD4ScLtm1m6jof
1KhfnqOxVT9jYrrXZbn51ODOAOWQK/AXrdDVTdv1uRsvi2VCLBLNgyaC1Ho0SzOjT8kbeUqLGMe7
sbbBRhidhmWYQaasn+6v+s0hkj9CunFLipNNaHy96gKYRD5nqUmBAcUarqTsaSlMbae3cHOIwM2j
u0y+Qo1VAzF5PUreVoszOKiKjZFaPo2znR4r6v7H3tz1b98cSvZbwZtzybqrA0SnhKRFdQLfdDtj
PneYr+SHEM++5WD0CKl6b10/tHipUvMXYTAl5OuZ2Xpt59PQ2f7kVqFnhWgU13Fc7SR9N8GTVIUj
2QP0SRXlRlO60lyaTalj+wN1uhfbabR/bZAsj9WIqbebF8oOu/V2EdkUZMsAL1lIPtz1rLJB6EvX
O64fzU4KdwMNgQMd3eyjhV7ZW288XieK7rJdLwnwaxOPRjMz/DHbwIeAXiBPLubmKKqmOimtYeKz
iTcuWEnh5NpJFZGVoRpvLDvruzFfmk+0PKVeumzeXM83qUyHfgqbpkQs/aFU+/4Y56VzGux+/nh/
w7wSrq9ueLwgKMYD8KBOSVd+NZalZ5KiMKYvTaDWnRfRIK0uCR9ef0mVum9OVsyFe8SHELORhkih
OytN0xiXaphn8cCNmBlHywxb6AujNNZM9CiZvyCMUjRnkcRj4GlFZ6XvmkVvBoCbrvmzaWuz9EqM
E2YcWLN8GDyrrlBvjlJX7782c2wwCkrizTHps747zllSomw0c5oMLw0buIhQo4rgj9QwgvFBSUsn
9BouFOGNqtVeZgrUwQE9HkO/pEY3vag56P2PgWsFwWPSg5d7r46ibp7VsG6aY+tWiFBMRWzoj4Vm
lgn2nEaXg6DLjPwbpLB5OTdGE0yHOVmm/I/ehtF6aUIlDE+J1rXLUTHJizwns6a/EUUpkoOicyBO
cZ6jrFclsF1PTh5Ojjc6i15/TFttwB+5sUzxgBxvMBw4Z2N4Zl0V47Sk6Nx87Atad62nzvPonpXY
bptvUZ+id+1lZGM6uht13RkvjRjr7z3fa/iSDI2T/zVpfZ9/EHFDHTiswjT4Y6qxFsONPZii4MnR
46L/EEyaMn9y9bKdAaXEavi4jI1aeRW6TtUFhJNJ/EvkaX0EOeuUD/c33e39QW2XWh7AbRqTxDLX
+xvwaYvFXp6+EG7qf411vXyNdNwJ9MrJz0Kpip1I8PYtJ3ulwYVZIb0ZxDOvxysmdUHBaKheyjEz
36m82MMxQBf8G8Xn6GmkU/sM9mr40U7qtJM4bw0tK4o8VRKDuk7I0izMMQc16pcCRtrwUBUZwpKQ
8heMO2bdLi8zxP3uaVSnxb0sFL53UL23ERTNL1JCfL/5CTAurqce6EY7D0K+P1amHbEoKv9oFFR1
T0Uv8Msx2sI1qXknw5/3P/HtFUbpnuVGKoutq6/JcOg6xA0GRsmLqJNxOqj4MB00VGHDg4Px8859
ebuf6H6gxYr+PN1E2tDXk6zL1FB6XtaXMe24CIZSy35mMH2/ckIBOzWZalanN88P6CiVQrJ5By3Y
VXioRxr2bLWevoh0KbWzhll6dirg+g7vFyVbnIf7w93GRaRi6D1KlTMJKl69gHFJIclRUD3I0aY+
ZcOsnoP8rWR2Qk6wCEB5ZNjLP7irc1lMY/g/lJ3XktzK1aVfRaF7aODNxC9dAGXao9h0h7xBkDx9
4L3H08+XLc2IhapoTF8oQieaZHYm0uy99lprL8gYg6dU07tjBYHzueyX4UbG0G6fwtPo3x2uMCAf
TFiBiGqF2L2/wUqqnugJLV+CJ/Rw6tFJaE5Bq6d3dlgU00InCZOEF/XVU+t8lByYrDDNOPEdjrqv
LZHpWVJovfsT2ZRHebXJNim5rG2dBysmaiq1yo9oEbFvaSrpVmrYbuy7y42A5wa6XQBO9gL55mou
RptXWZ+NPuhi/6HK9WGfROpW6fzKKGISgCGQ/iBeiZ//9l2yUF2ADszR19VivsMpOnBz0Jl3rxjN
80TSTHbzyu46HyVIQfJNI5v8V5JnnUvxy1RVy5azhliS8wgH4IGzStzIHsPs+3yYAuIYuqBh8pOm
uI8CyfLSLkxoPIO05u1TujZQE6g3RQPScvIXOMJrSKcyjYlrMZl9x5Agy3YkM/ZxUMfFPlVt2Mh7
Ig+jPk2p2SnuiEpl/BHmEshZPS5F6CZGL9l7Gt2PD8YYSsafCy1o8o0ddGU5hLyIaA+VLb/k6iqR
rCxUiHdmn9BHYJCZfDMpXe/bFnHM2+txZRthzM4lKWhcogRxvvKhJg/9gtbNR39hNW4Q6laxl8yx
aQ9vD3RtToQ45HMY7XAhr9IeLUibMTWSxR/SfrhDOph7M4Dizl4sZWP5rszJIW0UCnbMaKDMnM8p
aFIp1Ls09+VZVm66cIm8MM3SjZW7fLZ5srmv8IgH+iTXOh/FimVtkcIp9/t66G/URK++oF409hJA
oOvg+7jL+n7eqJ9cmxqka2EujqnPRa4qvNPDyekYtEKuXsVF7qmAoluH5MrHgnoBhIW9CA/nOjQI
m6FPpKQo/LgCP3CoXBwhHxXeKGvpSZ+X6nuPXD53kYmNx6AZ7yZZH7/rSZjdZXQ0vKdc3uzDEl6b
qedbHhAXawA6KWyIBUkE+d2rFeFvNx8mxLM6W73iD3kBKmDYrStLlnr79n69HEVg5nBBofMAUq4P
BmU4JGUhLWujGZbuEqfK3oZpv7FVL68jOHIi7hMKJEE9Xe2ihCS3TNWuf8rUfDZdRycUfMEIoW8f
wsWo5ceiJ4e9oQY9I8JbLLs6ZpK92Hd1WISqF/RJ0u3pWb5M7mSOA3jJMudb9mcX20F4DxFos8tB
GaF7nm91U6Eq2DdN/6RKak3Hew1iHdY3rqSm6sbWu1x2ISwAU4PtDzi8RkegDZBxoal+onTSeIMV
lUctSZ3dez+uOLKMIAYRli/nExryobStpR7wTJiLXZ6Q0+D+rL43dBJqX0HEgVoMPrhu4yvraavA
npefFslU7sohzXdyP0sbW+gisn4dBf0HwCB9HNfk5RoVG8z4hlHIGtw+MX722nJT1rRoMYNwq7Xp
5VYAtWIjUJAQVbk1LmeMCdlmpimA204Qu1qKAMRo6xBoO9O+vv2Vro4liuOigxMNQFZnowxaRJuY
Qj5JRYIPdxPpXinxbjgmCO/bQ11uO6Ylms/g7QVvdR2801ku67EqUJ7GLjQ9RQ6DXbzUW2XhiyeD
TwXZF8kwPh1c4qvHdkmzsVMXFo/ua+Vu7IsZQKaXPnYaYp1GK6uDYsZbsq+rUwOqlUXWdZleTqYd
tWCFytMyz+1BKwABo7TfwuSujkIkgWoEQjPv/PmJUvoubKNSV54izcy9vi3qe60Pt1pAXB8Fzgw2
3kKmsQLAzW6apxoCJx2gOsMLkqS+laR2S1N1dRSU3dxCSCYu6JSpEWFkOdvsu8bC6T7hXq47aYv7
cXUzoNgSYhfS0zX7MJ/TwhyAI57ot7R4ah77phx8ykrtU1JWj0MRvK+pJbEdm++/461x+0hODDrJ
8IWSqvtehDQF6Z2w2hlFv0X/vihTiJFIsihyAx1dNLFpMRnu9VlSnrSRtpWDat/EYXFjRZhyaPXy
uV7K70EffKAzwjvdHF7nyGqifSUXp4wpvuxvoUGbNUaXxOwPvMGDo9oPM6Rip7jJAJXeG88yScGn
gk1DKgHifT5U2rEtloVNEvWO6tFS2nZLRwN+HLutnOXafuTChfnNM0JEsroHZRDmlvqsSgNMh/59
Ti7dmeimj29fgdduWxPsTfDewPvWXKR40ntjbmr1qQkse0/DmpcAPsTODtOtqvq69RifCQoQSDaF
XDgkVCnO1w71RlsFfbk8FVoa4fI5QTaaK9XLSqs4jjR+8Pslmh77QRkOldIFBwDO6qbowhHc09ry
G7pcXljhxJFYY2A9iizr/LfJC2029EVfniYjnL0ic7CkXgrt3YENSSekK0HSoWC79mWm2NOEmHGq
TwXLugu74bsx1VuGBJdT4VpkP2KAQ8XgwiuSGm8KbKvNT6FUSQclHOgYZnf6xk65iDiwEYF8QX1b
SMx5nM8XLAiiXomcyHqKa/Nhto3HAfGmG2FyRb15a7NcTMmgvIJ5M5pISEBwMM4HcyZMN4ekNZ4w
ntJ3Y67TICbXtowpr42CkFJwCinn8I3OR4HpOyTONBhPRmPUrqkOzkFP+y1F9NVRQEBRqsI/gNJx
PoptN7BvEAY8IWyPkQlLGr3gw+Dj2wf5yijCjUI8khgBUCE7H6WCZ6EvyEKfQq1cdrRMV/ZDJ027
t0e5uC6owSF+wcxWELQvQuhpdrp2khIbH6m2+1hnlIliLe1+4YTSbxyda0Phs4Qkk88jOJnnE7Jj
bI8bfpGnvB8Kt1zU4WjpVBVjJ2neW3ZmVjCYRK9QYiKy3/OhwCAzXJ1ySotSGu3oVNq7s4yLd5sv
WzywK5+J1kBCB0pBnW23Giouyy6XWqqYoUxr1D5Q+kfF7ub3vvpiQsiFAKRJdCjNnk+oicD2Yi1m
Qo7+LaaB8q3WOxgN2NN7kUJh1QAViWZrxJpYGpwPVHQ4t8RhHvqapPR7u1J/lVi3bWRUKO/4Z86Q
QjIBUG9yN7C7S8mVXBBLqWZvP41NM5e7SrXDU01Ht8nrKY7p8JrV0vJ5TOtsF83pGH6J53KyP1h0
U1TvQmD78WsWy2mxn4saCzKT8LHyqCqqT1WTDsFXZRyrxY20jopnqUiD4arJYGq3lSHZjYudPtoU
tzPbidbCOPMWR1qEpu0ud+Y5c0tbDqWdSjeZyUtNIuJD0GWt6SpqMur7Up5G7ZA7CFsPjtKO+TGk
j+B01w+2WR8dK8gPMdZe1uxSq5jU5zkvl/EP2G1UVM16su/CNNLrG6xKneh2dNLyr4wz+EIAqymH
ZUzs8MEpIj0+CBv2vnMnfZHj3VhBYHmeJuL2D0GqR9FxHpUGjEaK5+ZBHW2DpgAgsBSWizadEZmX
8fcy79nwBKiOjMifPgluXBY5fe1hfHpTpaupW2KpWzzwlE/NodaT5VnOWutbqoxZyW+bVdFuWiT9
u60DHuztuVjUj+agGR2sYztTPbRekuriB1FjAWwFlanuTSgL1Z9t3qcfoIYoCsYfhF6HojNoKps3
9JryEwXPsbu5qcbxOLU0JjqkCULwm4DsEMsHTMqGD2OsDN+kue8gx/AWGpnnRFKgvwA/hrJnLlM2
/0VLM0v1Ehp2dF4x5VXrZWYSWM8LIZZzqAe9GrwiH5bhaCiFkdx0pjUhwM/LeZQeeRIRMOqNHp5K
lij+6VhjkO5lULPoUNup9kdkFLrmoebLqr0zprn1QU7nDH33EETP4Sg5mVeZbSVhtCTX9W6wklFm
Y/SDuhunKKLrJmpt/T5Nh1S5y8dgjkkUZyc5dciS5xu9KdLF5WNI1N1bq7a9HEn/7FHdT6K/ljns
bM8Jm/xXELbFsxnSn8s1iLVarwrH5LmftUn+lC299jjLU0aPYHaa4uANZsqJNxeGVO5oPFout10n
5x3m/o4afTAWPUt2XaRLsa/omZQcE3LL8AgtxIz2i1Ta6n6Ouh4ahvgMX+tKadUDAIFqeHKSjNVh
KpNKPkIK6VVPSa2odqlwO9ORqmsyu1GcLd8x1DMH0RiD8+TqdaBnuxhnme+DQl+fXQsJonKR6U/q
ztZqxdhVNE839k3XyuaLotS57EVao6YQMhz1VGtybJ4UuWzL1EWC1f6Rcm4VzzTSUIUulindoWx1
+dfbL+Plxc71AjWMWi5yuQt8sq/DGHBVoXQ+Fs/0RY0+S/hTPr9zEF5xQHQFgMmixLTmwFDQ7eMh
XQp/kKndNi1+5JYqjd7bo1y8vCaIkvCOR5sMOXQNWCijPI6ZVDZ+CIR16JwqvjFiSf3SdBjfvj3U
xaqJYIVGD7CWhAvGuosd/TmMSG3bxjeqzryJhjH3tEHRdm+PchG6ilFEPQthNy/IumpWdCi/aBXd
+DV50B0U9gaJIVkOXPMD9uB/vj3a5ZxgKYFhsnLE40R8529iLTmBnI1J7zvlOONAZpauHMr1/p2j
UGykeIowk3RUEEHPR8G7IKDEMXR+6gy2scvHUb43Jmd6Z9NvZFDIuUHe2XhwQ4CBz8dRW22aK8Rq
mFCix6zSaMhdWJbJZ2oj+n6CUnQIzb4INz6ZSAbPX3zqdVgIwXkUTXzWkpEsjqagG8k2amsIbi3r
Z6KM9A8LW1S8aUFFP+pMV216PCPeu66i6QeFMRJV7IvWEU0oY/y0VKb5VFTKdNRFwzTckz6+Pcjl
7Ig0SbZf0w4DquP5ojbaouXCd+xJswPpYEq6dp9QVtwZla0fslS9z2LsZ5x21N4drxHjku7iaknQ
Q+x2PrDW17yWWuc8jTXrF0Ibu29ph7YRT1+cNzzdABXIQkQDuIs+f+RVdT2akvPU9EHywUmt5KDo
lfS1iyi7Y3SwfH57OS/rKQLpxPsVqa2wO1lTclFQWn3IteXPUl6MriIVtJmqqxBleZAoau+mtmZH
+zbN+/xPxZmFp2oqBXDo0rFsH4osLadDVqMUf0ytzOhdep8HW1W8y2uVXxIYnZdRcKvWokyl4h+O
Amf0uX1lopYm2SWEwm7UT1sdVq8MRYJHdYnon3toXXYNQ75uNMm9nxvzsMOJLv2MT6Z2X5VSv1Gb
vDoUCDM0RSqGaPvPd5QU1bMzRnrvN3E4WR6XApCOEYY9saLc1OZh41OL++bsYgBEEcU50U6F5EMX
v89vYN9cZZ2sztbod3xFBGxqJNFEaskMPCBtGqB5bc9fuy2MxlLdUhvk+rOt090WOmOVWJhkK3F4
Q+9wKiajEsVbWMxFpsKvB0ubO5NtKBqznv969ih1HUT8wbckJfa0MSFupYz2EKsOOmajRo85SVsV
hisvDoAksh805gBrqvilfluTSMPWY6bw6nOZ9pjo4JR6CliTjbW//NTiXWNHCd3iZUY+Zzhtpvky
+WpPSdjTpHLxaVjqxLt+XvRw4yK+Mtq/ZS6W4BdfwIVzHi8K2Nnio4icb+K4h7Ua0N4P8c/Pt/fU
5TcT0khgVpEtY0O1uo2dkhaw+RxMPi+39AF3xtC4BTNXd0Vua/kB/5d69rJ0bKKNQOvKwBTbQZG5
ul4dbM+/W2aFME2gpvrAD9UOSF1yI0Uad73slL5S19nNKOL5t2d7cTnTC0UEXYDl4qWzxM9/2yzW
gkF2OYSzX2Sz8xwPS3hfSIaDQV88PLR5iu/62wNe+ZCAkyToXBF0RF37pSp635IZFgzI4j+GVoKJ
Cf7cn4Ngk294eRB43MAp+ZBg/c66TmkWgaItVj77rWxH92qS4juYx1v9BK6tIK8nAmH8Sy+htlLX
QoXsbPb1IJq/WEbc7kLFyI5ynwS7HrfqDarolVkJs0gEERQRYUytvljrNLTBjAvZT6GhfuRey93Q
iusvb3+mq6MISydhay6Yeef7AoBoLoK5lv2sz7Hc0+Lq4HTqll37lVEEeR6UknIh1+Q6AMmzLCrw
nfaNsdNv09GZH4Fxtjwdro3CJQyWB3JILrZasbFoWyrTjeK3FkSJNOsmVKRTvnt7xV5bhZ2/RcwA
YBe3V+586obnSzZacSjZViD7A+VCbRdUGhy5EswFx8Bykn9Kkw19vYPh+2Fuoto5QPNvwxDAqJKc
m7mR1dRTA2f6MlvTvPxQxyKz9oVs9YZH/8zR9hu1kDNPNmES3qVB0/yygtjs7so6HuzPpKGVjI9Y
TJFSM6IoOczRIL2zhzqZGYUL0csY0hzLuSZNdDixZUNRK76ex9YTaQ32+mkVC/Khonx9e0HFeq3W
UwgbOb2iV/VFdDo1OfdHIit+VspotBUD8qmLjk47gRE37b7JEtXciFUvtwrPIacKIEw0aVsXSO0O
q7JpKmisIqXqUbVjKEyL3m5slYuAXwDZSKZZRiHNVVfbPlWVoUgxZPAdsxx+ZkY7HNi42nOxAGnN
U2N+1Wl+favMsr7Bc7+8fUng4IuSY+M5wct/vkf7QIMtFLFHMcyoHrJmVr70KcyXcQa/fPvzXVlK
hqIEDDyB1GlNYOSt6aS2ZKhAy8ZHja1yF6u9tUHRunw0CQYAJVCPcoHg+XU+IavDoJpe6ZoP5tvs
CmM0DvlU2I+T2oQf09jM/nRosH5479Sw38ZBDaoqKk8YvueDYqucNWWhaj4FGMeje2D8xXYi492x
tCBB8ZXwf6eCvm4hNleJPpf0VvLpehg/0LqWo26P5qNZW1sU38ttAeICzZRLknia/38+oXyynEqi
/uk7cvSzWZzuVu6r+TBG7VYp78otifMcvGhKU1gTcmGeDxWZGm2va83wYYGnEk1/EfMl+zTB5OlW
0WmIuIv1sUJpRNch5c6MlqXd1WZd+rJT281ejadq/hrHk4Mt6aCL4taky8lNaA3xqZ7TcN7NjVT/
SVPkMP5gQREJb1TsNPK9WchxhBzJpiOy0uex40JXqQOkTlk7b0U5YsHO7y4OOJo7/ODYA+BM57PE
jL0IRrvU/KaN/yq7WvMsvb+tAsQ+atz+mIfodk4bmn5JG9Hr5alDsEM9jiI+rjXkjucDm1m7jADe
qq85pfmw6JL0IzMaZeMAvFLwVvOjyM4jgP8K46yRugH3lWaxG8NH/mR7QP/GU2ab/S5Muu6DYrWt
L2PZe5yNvvSmeaxO9BiId6XZbTVSu9y5oq8vbzrxJJVIRdwPv8Wv5G99jOWA7Vv0mHABKiWvmeoS
4H5J9+899ULlJw4jD6Bw1jofqjPLMA8oo/m6ZMd7jU4WFESoirw9ypUJwSaGtwLCJtglIuP9bUJz
KHd2ZOYG6UfUeUtWyG6ZxzKFJtPZSDgunyFLFPCJWQVweFGKxsgtdfqqNXwltKTdHPbdZ1NJBy9s
bEAPxY5Q/03KnOwmLas2tF6X+5Sxwce5uNmtILLn03TyhpAPq1u/kspkR4/S8GiP87zxya4uJs0L
ENmChmNMfT6KjXiKFhSD4Y8VlL6kswK/N5P6UJdOsnFbX554JmQJDrjoywBp7HyoupEmeo7Khj/D
xsQnlDfi2Ynz9mvEtt2lmpb/mTVJ/0cAFBi6YWg6W26l1yYrOtjS55KKw8V7ocd6NFSVxJLSuPvj
JEXDI76K4Vc20xakd+X88+RizAfLBBL2RWOSstGxpQhU08e8Z7BumrpPQ7cKaDLjKlaSWF7pROOX
so2bnOB1yoaj7LRx/Wg2ir3sarhYxfHtc3Nt/QmYecVI3olTVxtKT2cLt8/G9PWwnYHYM34Tdf5U
tfVeL03DbQPlZ+uEB6XM3m3qC00ejSSMEQUEClL++adf6G8yinY0PqGz7Q2xHEBGD5tj3HT9xiyv
fWPhscIbyvIjADgfqqVmAooaWf5QTKoLncn0pc7EjyQN9Oe3F/SSocW0MKlhQxGBAPSsxupGmpbX
4Wixn7pB2vXLML4kWY0jYy7ly4dRaefZtZY+8+cxjacditogPXRl1z+3SW5ORy1Voy2Q5Mq9wd4m
8AJAAD1cU6iGIuzauoxsf5Qb/amExf04QST79Pbcr4xCjoNZI96nolPT6ouacVghH+kd3xr7CbpJ
0ZbfB8Oc33/XCwkDeieybD7WinFklpHVL1Ju86LkKYyjeX4eDWU8KJGpb8xIBBznDzaQEpkp3D5h
0r0GBa1EX6x+kG0/s7vh82BEwT3MOiq3Via7sh70X969gpjWwARGOUKhU1/dvIVU1ipwlu2bVpC5
VZeh4rW7rY7hV44DhU/Ou7DU5F1eLWA/tFro2Knjp3nR7wO77z2ltHLMd+VmI+S5siVehWnwgYSN
2NpfFcVlD08rc3wzU4bdoFNqCuhFtPEkXxsFqBh5InaX3KurWyyUpUZC+MjGS83aM+LY8TRZ79+d
5ZKPcYwIY3gaicTPb5FJiQrijzQ8LVVvHIty7F1ZC7Z0LVfmAo+KXcB+E13kVqGZiXcwlhrYP1Wj
lnl9bKW3KTfkBhz22pPlbGdzTl8NfakYE5ytO4jayahYOT1nT3pu98tu5tJaPitpW2SuaVAevxVU
l3qnB4Xxa8iVxTyNRi5PXlKqRfUBw3J1eqapJLQLIqwm84jN6U4tHCWkxDW45b7FMv4qbk2PV2dH
ayeH/5/2hXSTBWBVj7Y9llA5ZKugohIbRv65wbPk1HG1xDSkNTvZdfoRxy2MFObsZ0lHy+axtHBP
cJUwzJ6LPu3nT2OBH37qqmai6x4z0Nr7qglgA2mhFGOmQL9Lx01VI/k1pvTffI4ToytvGrVUjb2O
idF4P2FfZbmyAkb8bWzkeMGeSpnNe0mPFcuPnaysb2OaJgQIUEZMpAp1digtLu0yu3S+GCpXwo00
bXYhTEH9p9LRd+flnZeCBan4FVrnzru00hqIADAGmW2/5/3fmVoe7rocx/i3R7m46sQoSHrQxon4
ZB2JtZKkqIihbN8u++Rk0prIzYdQv8+0adoHY9b+8fZ4F/tc2OuDuVrgKih91re4o9dOyU8VP+nj
8lCruNNGjW68e1ZCaUiMCewAqG2uTpOBXEPGY0L1m9BqdqWVVAe0aNK9UU3SraHWW9riy1UkhRQa
ZnjRChjcKtvJE1nqzabVfHot6Sd63TmRG8HS/hIGmhS6ck/D47fXUczg/CADczAzzAEEBXeNTc2t
01WpNhDBNXlu7Qyrql8gOEvpUc07Qz2GqloWN0ZLYeTm7ZFfnf1WQyPIgcsKoxmd0bpsCY9Q9J9z
HD9vp35+qiYn+5VaRfpHY41peLBStf9OayFqeFk6hRNmjg5GKr0T9C9Vl7fSrZPRJsrVzExyduxJ
G8agRt35c2TarXokX2yWXRyjq/XGeuqqb5qVh3jG9clseFXa9PG+BOxpdn1slN1Hh0D6r0AdrK/I
SrXBjWfMCF0ZDuKPoaVou/G0vT6Tq+lDV6LWhVJDSO9Xe0uRlLk3kcr7uH1Ubk2lzU+c0dDdZHaM
n9owfynsYTdjof+rKYf2m96Y1dY1vv74Ar8jpAPugeJNYHf+JDURVC78CxxfStL4OHaN0lAxVsPU
m7s03UBBLxJfqicasJ1wggefWbOjg1Ej9Wxax3dCSIwjOZOLbvW7OVHqKKT6WBTqh9DmEXh7m11c
FCSGCKxhsMDxQAImjtxvqf2gNUhQQKd8lQ196FpS0jxELvLeUUBDYD4Ah5Lbmxcr2Vi5bKRxchrj
sv9jlMrMxbhY/fL2KBeRl80oqCUUiBbMZI3uGvVCC6+0SE7twAG1ckV+QD2ZHkC4ttKri5uIvJ2B
QApADEDT1jeRM7Y5jmrgLplD4whz+jaloeUFaPC7fog2bqHLiaFvFdgW75SKtcJqtDAqpjKsqvDU
jEPlDQz5UGWV9qTk/bvbD4J+wMwGH2dSgErq+X7IpwlDPNpVnJKppMZTN/lhyEb93buOWeCXCDYB
GEnSeD6KBFZHpFPzEjZB5hF3RLdlEjrH9+4HqhmU8QTRgfKuvsId68gqrXSMUpYt1cJdVTrVd3tB
yOsmbRHJu7dHu3gqqJnw0jIjCztgChrnczKCeDTzkdddNsLFNXJM1Jxa+tVUw72UDOURLumWxeKV
fcFLCN8cdxfxAq+G7LmRzCXt0hME9+o2MDoqX3MnZZyuLhi+vT2/y5sCO0OKJzz3QoP4yoD/7aaI
rCnU5bDCH6psw0cHH+pPiZ6X+/ePQu1V5ZUXDk/rVRzUGUQqs/MTrrC4aLWdsx+ceetbXZuLqL5i
UcmxApI+/1ZRmCgFlgX5Se3t4IAyxfwR0kT++3vngm+UDkFKeI6DBK9GMVv6X2hjkJ/MYErpHUK/
tLTDi/LtUS4fDkYx+CjIxHCuXJ/YxZIXtWyL4lRm2nLM0XPtnTldDpg3dbe6RF/aGqvw+67OzS0C
zOWWJ9F7bR5BRiKkHOfLGIxKBXM6yk+lYg3js9rkZvKEKkadTg3tuIpPs1r1P80qMJJ3e7q/Nl/A
MwXTQtCt9W5sq6xVkrEtT1lkjrZXVg5N52io+/4jRvGcmhChEV8Qk5bzKWbxHFiLHZanYFgK3AVo
Fmnk+Jw5mWm9+1IUZgu8X7xcWLSuY00tyUu45115KqqlPwCOmKcy6coNTPgSJhWeDoijMLQheoFh
cz6juE20XpKy8jQk6Xhjpnp6iCwpOJKLxXt1rMxdnsObBR63vYkeU/vBHvWngjtv43q+fEPR63PU
KWuLAsZ693C2M2BKqzxVdNU5jnVhuvkYFXtNaoKdklJGe/ugXB56xkOtD2oI8n6BY5T1bNRGmFSn
oIwTRFr1TP/gYitwvTYrkloebGEGclGHLdRM5/rqqxO6ntBbNCfxCidATaoG1T5f5Pbm7VldOYMI
BCE+k6ZAb1znRKQuSzM3VnXiqGgez5O2j6luH5wMfqO9yDgg1F344+1Brywl8YGAPIXiCRDvfA9x
bwcYKgo7okB1vADjS8NTiWDtjU92ZTFBtkCw0W/RjWlNBlbgNU/GLNensivkv2KzKJ/z1Cy+tHTz
26tV/G5WKiIxhFq8pXRAxIRuFZfYajNyY9vVCXaudifssw/qpFOl0fQ/3l7Bi9IAI3GvAEdyfRGx
rrDIpqmhfIbMDBhG27dhVg8e2Q4aq1pNsTCJs1z+bM5otp0h6m6bpCo3foMrGwcwGakaLDRuUEf8
/Lf3vO3VeliWpD1xx5Xanvu6UfeaMvb5nVMqVX2Lq4H0XJSyUW5kA6/K5bPcTlBnKJDyeIgQcO2W
HkVxAieoN05ZTc8MiwfKqDBMxfegCu/w+qzjW6eCGPUQYWbe/FVZ02Id5TFP2o+FtSCec9PSXMy/
FLMt63tp0pz52E1q3Qplklzcvv2p1psQ7QJbgW8k+BUiRTtfqH6EaT0sSnYarKLdDUt6F0rBqdDD
r9SO35spicEg4IAViWzwwlNVVcpesZakOEVlq9DeNRtouCq/N31hFGyauaQElYlcaTWlNqvULi+6
5kSnQtMzDMk5stU+G05VejAluo03Z73ZxXAw9sjjySyo0YkV/m2rVTqkTdue21NcSdax03ljMmdQ
9ujCBm+0p+zYzqO9bxoz9NS5jjZukfVtxfCo8giSCI94x9d+N1lXtR2BV3fSJPrMaJkSHiQTgd3b
2+RyFM7xq8kDtyJX8uruMFusfrUl7E8Y1NiPNZK3/GbK63ErQn4ti/x+elRU7gqICHYI4OXmOk4w
20wqnL4fT8BDdMxRtWSyj62zyHd4yy7FIbOX5JtuSLXyIWrwmlh2KJewioUZ0GGTZMt9W4NgqKh7
syqMPyWDJi9H1HnJ5NnDiLvMPGA0g1DUSRK3T017OYZBbv5MLTn/FAdgE27eRAltle3Q+WPG9xVV
gyx91szWTN4ZFDFZYAPyXmFXJECK862jpQgWp7qYTqUjfVcHPTpGZWJunPALdYYYxeYWxD2AoTjm
q1HqULXzuJpBZgdF2TeT0eluDelt3i1SgeGTM02gYtLUOTjzhlNYnDKN039MjNBuDzS1TvBiaaDW
uRO2NtKOQpM2vjM1En0W2MkcWwq7oCirbK+q7RHQb6lOg2MTbOeK9STlPYX71338v35N/zt8KckC
4NkX7b/+h//+VVYzooeoW/3nv/zqpfjYNS8v3eOP6n/EX/1/f/T8L/7rMQZea8u/uvWfOvtL/Pv/
GX/3o/tx9h/7oou7+UP/0szPL22fda8D8JuKP/n/+8O/vbz+K5/m6uWff/9V9lxd/Gsh2t+//+dH
t3/+8+/AqL8dafHv/+eHTz9y/t7pR/ajv/jzLz/ajr+q6f+Ai0415xVfIvD5+9/Gl3//RPkHBYTX
TNIAaRAyt6JEaPjPv9v/EFQkYA64ZRpwEelRW/biJ+o/aLkL9IGDm07gxh/4+/+d9tkH+u8H+1uB
83IZF13Lv8vu/O+FQF4J9wcoighcgNUXsPig4nxfltb8ALej29F3oXUj3aaCosRYPVdz51YaPatj
CGe/rc9/fpHfBxY77nxgg6EJA+HOie4XqyvPcVIzmfOxeSjUPvEGMzGRXKiQ51Wspt8e6vx2FXNk
KOIf6hn4AvMGnZ/QIaujuR+L5qEMECmn3WAeJsOMNyaki+tkNSNceeGiChtbok7xa/z2UsVhG/Z0
Z+gfbAT4rtzY0aGVjewzfUCHuy6Wx4ORZoq675oJpE9NsFScTD1Cyq07448YU5D9qLemuVvUujlK
ixp0nqmUVemqi6X6tdajZFbKKfmz0jTqMpFVu0U3z5+VYW6/pkM9/jnEkfTNkrTMNZbaMdx4Soan
oZFK8KQpmp+TXFU/6/1Yf+tCxboPo+mn0SbyBzqnjTt1mHqIPoFcF26g5dN3Z1Gk92HGr99CBA0E
5iTGeGKvIkdVaXMVCW73UMdFebNI8bIP+mmr89F52PXvUTg9bC/+B0tg9SnMRIY1M9rtg7FEX4Z6
p/VPNIKpjpoZbNGCX2kjq88OvI+vuCAoIqoUG/23z9724RQbVdA+oGg/1LPsqWG+qwPtkCCr6X+F
yaFSDTrUIVTHdWg2mkM/dAQtsmt3WBE14Eg/Ujm5jevyJZT0fTTaIDG+1k7uqD4ZrYOZ0OxFo7Yz
8i82/Xn6OnfHheBHe1Ca0xDfyZ1Xtc+BnLiR/F2PvybDXVt6WeFJ+B1ElrwPU3VP3x/PTvqDNCRu
shyVqGL3fW0DPynnDzT4pTXkQ0KIMyUfZvMl6L7MS3I/xs9cSodMuQtovVrh62XN3mgeNDvcq8PI
//1haZmPM8ZN0T83SbN7++S+0l8uFpc8X6CG5PnrDj40eaG9W6u0D2UUK0f+82DahXxI0uIlTssZ
npASP5jh8iOvS+loLQ61ym6IPilp+hQXlXwwgkja5VFg3pdNPrp5ILuFM/8f5r5ru3IkSfJX9gfQ
CyAgXyOgrlbULzhkkgQioLX4+jGwe2aKl7W8p962T57K6koBFeHhbm5uRvwMZBWW9Xl9Eo3MjyH0
yWBqO29GiaduGxPClGbkzBqU97TU21Vi6v3GLnpzZ2gN9h0yJKfG3M+FJEa5SkY+4PPkk48efHwj
w/gqEn68BCBIi+wYsHzrCioDl1guRWe0W72xiIMhCe4hCE3ruZx1puWk/7SHEXHbTHsKKUPyBIUE
dZVDEIFGg22wPjQqyhWhODrIVkxCbkgVubcZVCA6FiLCBGPY4G9eVH81DS3z37/iVT/u39sRA8Ew
6IO6Io6uqxRJ6mI9bk2l3WbToIG2GFWsiWzDb8tJcxtryP3UmpINsvmRlkr3iPnUyf/9Hv7muAEv
ZFFNBwINWPWqZh5yrZcTNem2kgUCVGhLYgMJdd239PCWtNnfXgrn6TI4g8Tz+hzItbiqmrnrtsLI
IpaSuHaySgGujubOrTe7BLLrpYFBLVRjmBddCLbfg4+stFajg/O6TUu53WdWZjnAAslp6Nthg5dB
aBLPFjOHOtnGily6ZVdrFFAheJ1dYXhRI2AHOcXZjY7kV130/cYw64KTEKxf/PPH4ElkQualgazM
NqpD1W0AtFJI08Yp2ielBVEP2IqZkQVJj5Y8hRUnDoZJw0DPh8HLwWnxjXSYA0CNcOGbexk+h9Mt
VdafmQ/wvK8SAQXmIt/2/dVpYRSDoUbKbTG2gIbyunDjZEzXxlznvjnFyUpAuGOroLf6j6o9bAcg
JhBNA18JaQKGVpH1/fXEqCJZ6cw4zzcYUrFcc0pKJ0Iv4Z9mPQDXQCJH4gO+EvKSq6yn7O2yr0ah
bTK5Hj0543j3Zi55v++rHyctQABoMKFCRjaHEH21r4xINuZ06udNNik+Kes66GYZ4INiVpB3+Y9A
4T+qL/6fVcO3SuPXKuT/y/oC3+f//nci/6O+2L3WTfyapv9n1aSv+XvzvdTAH/1PqWEq/8L8DijT
qO0hzbcUFP8pNQz5XwsrflkQmDAAjvA/pYai/ctAdx1JuIG+FlTTsRP+U2to/1oqRkDEkAQHyocx
r39Sa3xfK9hiGCBR0EoF2oxrAVb5vu4HJUuzQebZuR7lmimVQmfZuvSDQWg8VtaNiP99f//7amiv
L45e+jKae3XoGCIaxlQqszM8sBMvO6lzdBiIwNR8uytIzCmgfh785aP8TVHzN9dE0MfsAV4xqppr
779MhLHaZWNy7ifzMHIbB2s7+mXDXbkvTJ+ryYbbtxT4/ua1frXcUUACdf7xWnujt7tCSdOzOutz
0LfWqh3tx1ayoLNh3NKhx6mCr/S/kR3vFfKggO6B4S/vFSfc96+I3D63RCobZ/ug9x7EWQh3rORd
HqkyRrQR7xzs9Dx/6qKLIsAh21vtgYDnlNA6ZHLkqJgCUV7tmS7jxPG7Fb1bxf1YwWXoKPertv8k
2soSLuyX2thLxZ3WHIx4k2IqR3d5z8yY1ZlvNc9zG9E8QhZbM/Wuq1dN7GhbcSpidyLvU3Gn9Zc4
h6TzYTafYR43l75l+aF+JiYU1k6ydrZ0QRslAmiugjNzamXJhz5eZwbcH9VAiuDXCFohOVvhivjm
mqApH2cUSmz2w/xqxE6mtwznBX/WHpM3tWSJdJz1P6mU7bhRMozGVsVxwMCZln1Y8vNkXXTrtUIz
c+o7CqamWr2Be+40hYBhx0cfvmCuD7kpjTqvIau+yCFKnkJc9imcT2HuQHdNHkDg7Ho8MeCk6ckU
KVXIo8Q39bg2jBknZUltZSOXELKhzTGH9U2IuTNWRBGLbA9rAdq4dbLRQsccnjuJGZoPaTderMDj
+n0jXKV8/14lONkWS9gv+uIV9laJqI4yJJ/ngWcVM4xQg+nPFDoYAY2xEELNsxpOtvlQgXYgVXdF
q92a7f2xL7AZlh46yLoggf0AVSezBdNqMrRza722UxuzdmhmZpSDTQGGqDdSsb+7GmgUi/8GKFHo
EX7fFroEwfsC/JBz2tn3YVzG1DS6kuW92I513N642o9AA8LIl+A2kiuoCC2Q0l9TiHAwe6kjY3o3
IuWlQDkdrTXvzTJctUO2MWx+P9X5LRzli+H8bevjqiA8oPeCFgD4rlel7hRGsDZLzOSunvTn1gzi
DIPadouailtJ5SpImGgdGyOkaIYA9F2s5TK+41l/Mobcok1nkVXWJoWLzg1aE+L8+6L76vp+uz9A
ZnDthSUTVPYXpOf7W+GqjrkDNbIvebkzOx9f2ySstQJddWwUdJxqcjAlgeKNK3lwyxAidTQuXekj
wSK0wQGlPZhzlzYQEhNetqs3yrpa6WsTCDftUFpWzN4ZHZ6R4TfWNcWfUwanwjA3gw4WYBeoGHsy
FQCAZSq9S9tmXQR6SY198xZd4rW6qV/SdeTFfuhWrgrSskRVkyrCCc/68+9v4ysQ/3wbIOoiNQPJ
//oAjEq076YqsS/W/TAx8gdVl4BoDLZADYyPhZ/mprhPW6oe0w1exAg1IdkpIXxoUxhE1g9w35Eq
Vl3K3bARH8UbnsMsKeCD3+/zy53mt/u8goTgZzcAzojti1iVW22ioGTEq9orNkUgBTnC6KeCd/uU
7GcvPPVPyiHfTuvONWkIxyjVR3883MUrO0DbQT2TFVlMfj1eBHbnFqkjVU4aO1BunJOt0Jg13rex
kxM6VHRsqd4wnGC9RRPgLtQMzE24Go7KaTxjhLY1aQmopXJGIGmxU3V+alAyH7RxM+teE+7s4jhB
sat4bttzXjFSU+0p3Ye08LQAboanclccIIJQXOqd8G9l3l+p9fV7AzCMYSbgmsuI3PfVnmBYNoPx
l3XhD/JaOSir+SC2zT7b21QPpEftoaHZqauwWmmS0GikekvnhkEGWFJQhLPhJRtdoERWwZpxVQ/H
uoYPB8sVSO8x/Lm09juUJ9xDmRxXcBlzrIHxzpkEqmYWlrTLMSnrKjFrtmKjJ07+gnMHOttSvK5K
bDovfaku0rpbWY/ixXhUdv0ePntHHDwEjhsntIwyOBMieFw6meraxe5Xse5gP1RFQDRHKmDkCFto
x+5dWFvJLc1iKm7MbZLvFTQOKsSMRYMZqh3wMQBN5/tbnARynAw5zyXchTv+0K3JKr4PWemk2ypm
8uhKGFgtvLhhGEsDrSzbGavOSzf5hvuVY5+K1eiqnubJOVUfAZenu1u2hWgi4R7++qUBXKBoRMEI
xpkNBZ+ruFtqBRwCwmo6pZbPM79Q1sKmsEM2sB+jVEX83yRlSBvbzaJVFK1LvkrNk9GfRL6S7TWG
KZryWbPvrXbdQKIs2ukTk4kzhYHgrPpTWl7UU7CF2s/pEIcOptjJKW9pLVNVodp7UlH7FWMvn6rh
dsV9ND1Z9UEZXfw6QMV0oiKGRDyzOlc32TBAYtarC4erl7lwmsqZhnUh9mgg1KkTcj+NPWhUtWaO
3CZm8DumNoEkxrqX70G7hdXlfk52ZeXH6AogGjcHLkw65/tW46wzbUfN7w0CKxUHG7MHX93yqtYH
yCnOUATt3tD5JsYl6TZC9Yrk1Eu+Mb1NyBWNHAMkILkbOa1M4iaQkoLyDE01PCJuRitAIqiRCQoW
ZlRCjCQ6wxLN4wRMdSjtwOFPd4wmonDvpbW5zcazGR/7btdY3OutB27eQeuFZgJv65Zm5XVygaEj
A/AVtjqYtSihrrZ6mKkNhPlj+Qx/UAj2jmIVGhNxq1BtMFxj3jg5flwNWB06TCDpQKUQTaur5ELO
hGYUHPKeAGjemxqpG0kSQWXIfuK4VG9BRdc7EO0SgCBgLCzl4cJC/L4D0RkxGnBNogvwsop2SoXR
gjz/g/bBkuevYQErM26u8r4n2wjKsuBwONoc1TCBNdd1QW7Zflx3dBe6EGopFKpIrdAuv+btSYPQ
uAyBuTMMlB/rIdY9JI6AV41tRDrgeFHotwSHqpRB/U+CYrx50o0iQzUin8wJMgG/H5DXuR5uB2kN
ZCKRdYEdZl9llohNYwQ9xfkMUypfgxJ5rA0t5IghuIwGjTNnRUgXiteNc/k7jAk9FX1RXEf6AJYN
WPfXDNSRk9bExJF87njZuHLSyKxXogZKyVh5//QJlzY9shRMHOPFX4OzUpRqcQR55nMLTxJahG47
og+J3k2MyvKFEGE4iaJ5v18Uyfl1WMU0AUyZFus8xH30xb8vvLFWS1KXpXpOEiiRsEysYu3dTglL
iv2cwiQl6Oy9Gb1CNJmS3kbbBEFB3lvyTrcTWhbPenWnteewfMjl4zhu8vEylQ9T81a1WCXjJU63
Q/vGjY3WbpEtJ/kGil3WFOTVbpoDMCEUDW2ZGEVcQ7mWsSdMCbVZz8TKrIJELRD8UOFZhxm8gTmo
BR3Lk8mx6495t9ONIJOf5QoBXJP21Rxo0y6RPgvUHDPUiRuVU4hvmjh6tScjOnf22SweKhOVUGDi
RqyDFHkq+ZMWD/rkFuO+iZzBCHDG9eYplVe2vqkzR8k/bVMgH9hihNMy8dCZI0EKjPe0hy3aRGfJ
taVHS9yr816Nz6iwTcMJ8Uwcb1Faq9pH2Pl6/6oU8MU48eouRXkLjSeh+PFQOv20EnhXEg7a2jGl
LUdHrMzA5rFCh+g7mC90f+JCgi/yq7Ig6PoLHBMgA01Lw08VFjdQ7D7lE4qdAEavhb4qQe3TVqif
DfOu7+5i/FaeGKwml2Zio/XQ2Z5CXJUEwCh4iMJ5idVN6RL0um7p3fw4tZGWLaRcaGgBfcV++r68
0OAcIli2aOeYRykKdngIlaXV0hxunXTSpZpxpbxFBP6RTYPjAYMdUAMQSHHZ61whnqNlxFsm59l4
z3uQbWY4f7hyFVGr2CTVZyPtQQnT0NvqohNp1xEkg3NfCXda9dBmHgJKMz5Llpeau2zcQUqUq5BL
108WSgH9NCkvYcQ0jZbAE5A01ushRXuR1sZ6wuyMJtB+wJud1lXh9bbTr1Vzm9OM3COrm49hyAz7
ZPedK8d0aWhGXk88FROcEmusNQweaCmvc3k9Nh9R7mm626Zu8R4avox3J6/tU5/s9jOh9XCIxVMx
6VRPa1pxaCN0EIc5lWZBzfrBJOuoZ7w+pMQzR5rzG/PGkA34ETowSYOJoa+OEhC/q5rFaiC/OuVE
PXOyRlcX2UK/TVfQpXRTNnz2kNnfzT2tnzQT2jwsnCCQgeEzg/bhSZ7XY1FRSKMTNpq7Mt6m2tvy
fyIYgvHsAf2orHfSnM6loxIIrjGot0uXaV/Ma2Hu4nx3KIC1JUzucmTN2krD2Uymj7GHFhx56iy8
ggI/oa+xypTSw7ydnb7Y/HUSOxuYDzi3sH/mlxiM7TGQ3sqj0uygl6JEm6h3cuMhnO77rmdWBC3z
6TXSTqTsUSjt4DcvGYeSUII8QFYylg0ICPVhml6tbmsXMgqms8Qxe91te6eoWNieZQmYXcGgy5pb
KlhRTqRTkMpqw48JzaK7Ri/Q/39T0D4VUkL1+g4uVcsrm1APdkkg4xiodyqKa4EanlOQ/KpkpIbp
TA/KtlN3FfHVgRryXuPn+nWAVOFxwPTy3FFL2qWGRqPqoIf7UAwOh/B9/U4Q2+Kd2o0Bb6GuP+jb
vD42+oMShUESoRwvD1Xrvuow8dG7t2LUt9CEW0GElFpjRcsRUs1OZn7IRkwrDBc2cwwJDj+vIcFa
eWb7BzOVZhYirnuw2V5KoRCySDOMAGrEzGSiknaXletwWo3weeyA63XdMSITBUeuTN91cqdS+NVL
o68n6HcjZw7EYviEswBpvldY9B4f089fHtQ3qfRiTG2Eniw74izdd7KjvINvYKF4qTxwyOyC2QkY
absk9nEe9Kd2P84ogT3IX4CNykTqQ7dJeKHpFzKHLo9bJespdcr7NtkAVvUwDTS7I4hpJSXRSnYw
OuYP0L+Fo5AbNTveubHpGYHtNC7iQ/wM0ZTiJdrYXrFPXqVjFdNMof15dLvVEIBc0hw6YKnGygTu
co5fopyOEpWD6sIF7m7ScJYxvio34lGjcsimU6052uMtX/ar5uSS2kAedJkfWEYYUEFf4UQFcvks
gT/EWdTggve8lOkIDjUKxJgaRIPiq2K7Qs5VbFDgWlHaORiJ3sBOQaPwB9rHmnLfSOa2kZMbbNcf
uTDwQ9Cav7jdYCxdy13ZmJnjEggxZxGnHYt0tXCSvL9lXP4jo8Sjw1EM7BtDA0PymrJCWh5Wlpjk
s4BMMy317kGO5SOs6FHkz6+tPB8HYd+ImVAnuo6ZwCoBWi4umHjz6CF8Pw/BCpJUISblnIFOOjPZ
dDI5ABDFZ0QCr8od4N8jwfBIkKt7Ifkx1un8kCLGAoUvV9aHwp03hJ+yXSCLLt2YyjkS0OMC5amq
2NjvuY6YsZnij844zsOHkj2ZzUZO3/ruiHnBQjzk/edseeiK92BS1fAepZVE0WlIhANVSuScClB4
alYe1oCIvXxi9QT+plsgkxJrXq9y0xnBlOpYyhl2zIAZ6Ymi8xCnawuwsgc+RqBuAGgESEROjYti
kgEvdABd+Yo3scrtvcaN9tYpfCk+w/vks3wqXN0pNuij4Peha+RVruH2z8lj9qY8Vxtlpb5MJwk/
68cB/kCgDcloo8DG2cGPPApmxUvmcy8FU74i5nYcTrlvkaDM3vrkz5RBOXAj96D97GRxaIeV1OQU
ytCUl0GvX0S1lYunzMmrLTb4rHq8WivJxgaIE61SHuTEsxMftAwc2HCKBuUa/+zP8l31DNeK7HkC
zF1AC46imSdpCIE0Han5zN9+z9VR6P5cPCC+oGG/ICA/q5GpBXnRSrv5HCsOqYLRCITYapqnjF5o
u0gq8d81w1H5Ci04KpcMC1t7sSun1ty+vMvNt67YA4u35l2LxBpGHIrfc1rGbjx7OqcRyjdBo5I1
5/RZeiozVuwbhuQaCAGENy5t6A6KIzJXPYSX6ckAj3DyioLqJ+2pf1A+43P+kGE1nKJtGeCG1tUu
9hL8BfZLOjgjhr+30OryTBf3uMofylf9offhLZZTSWfJBeH+U68p2FVAleEgzRWnKynHDQbxwQzS
ksqvGCAwA2NVwi5PuYM4k1eu45ccRC+Npm6zaj+BBOLgVGjzrO8S3NqO7HTXZpKb+YlvOI0XbQ2K
w4TJHub8Eiq9CgA02FCCEcgBUfkSbsM7eQDeAdRHfldXkS+A8QgQx2i1K9bDngR9YLw3iNZu4alv
6qPYQPdDP2ECQ7urwK96wp7KS1fMTpK4w7TWgaEq7pwHMnpW/XtpnqZ+NZFLXM6+Pm7t2BMNw69B
E2Q5FHJqnuXn/DHZGc/dAOdXGu2y+6qi+GGWLn5gvsuQAqPwYHqitLQxWJwwCOQNuNwQ2IsH0Mbq
d8UgA617aqY1hgNMxPe3PjB9K2PtDNTeHWIfnJP+BN6bcj+86x/9Tm3RxaA1/iaLZuhRJi4QJKkP
aoOlEQvh2pf4je6r7T5Jd7LlmZqD31wkLNdo/BFj0h4ma4KNwrEmR+68UF+HtlOLDYyMdMULyUpR
PKtYx8MpAcQaBUb3qXHkUxeCFnEf8MpvtB0swEhzGFCaCLdtHfzHzqQwSC4Kpx0Q6igoXwnM/FIH
TcQBXQu079CJvFH7/4RA4GG4dHowhKah33M94KPpdYY5rWw+Z50Jv4ABOzzkY0qTHv0ODN6t2+Ss
1FtD7Y554YKVqDoS/scwqg+IlyQ3UNofiBRuB8cGzN8WIRQ0vL4fHTWpR4j6xMpZebJB33NlvUSH
tUBbY7RunFNo9f0INSDOIDOwF9M0QANXYJuchgQWReV8Hp0sqNbdftwODyBQerY7HLE1eEVnhWXx
uhvvyoRh8kkBRHyvHrW7SVDrCJRc9EfIigkg5hLqEVTCHuQ5m5yp3Ldiav2Z70H/ZPprBkMYnRot
S02awvnL8hqs7aNqull7SBs29K6ZLQdUJ9yxcGqUZS2Vj+Jz2eiH6bnrAyLuIm0/9S5BeD5Ox3Kj
PtdBtMq2rTuvI5/79jnxJbfdTEfNSXxgq4/4fQeE94f8ddiWe9UbEJfIHqzASuxNLMnQaYSrz3B3
WU/cb5Pd3B7HZJdpuA9HO46CAfHVqiUchgTtL1cyTwqOHIVpJr4NG47S/RIbd/IRtx+9wOsrupeP
6K/JT+RTQoxMN8CJzYiGz/PsoA+DgggxxjiSs+EYTsEUqnvzFvmtp1Gct47qzZ+YQpFtKt3nb5iL
hLsV7je5H7DvLFp94EUvoSaY18ZTfG4Kyu+KO5RC0ro8pRU2aJ8vp6b9bh8HiWkKKGgU/7156xG0
0EpKUGDQ7rNw81114E+ATdbWvlvbgXEWHxHO52Fdb9M7/c+0VnfJGyaGEXbNI0Bh/CyNa3FPCNrK
jtahhKatstHJslVBIEv7UxNurGY/2I7kJcU67YNphP7tqWuPXNtFmsfBCTYciTil4nELQQfhwUkl
3258mzhSF8zch10Yhm6AYmglM14AWBsNAreTNUwXWC00ebRzujALJGq4U3ssu52qBlPnqdNZ1XZJ
w2KDNXjufCt1u7SFzh7GdPSdzR8wOBc21LyB6/7NnkWnAiSkRXYCM5FXjRWrg5VEOLbzeYYIy0Ei
PN9ArmqEytiouVWrT/84RoB8DV0ukCDRK8Hm/R4jRGFMYhik5AwPGIO13ELErKt1ISfvkyXdInl+
WRl/68kA3EHOAYYdxsMQJ66ihC1KAms0KzmLJiwdGNS/6WreHQlssTAg9QccuJBPqJLitsBMPRgX
8ZiDk53jSIX6L2szDNfjtDLsSfIxAwQHUBtMaztq/vyeOl1/Brx5oEELui4vkjjqFchZjZgaaEXG
z+VsF2jtdFimhtE6KHbYPKjd6vfLfc1t/PW9LNfDfCp6kgsNAhon3z9DUtrZXDYpP1t8HjZpNW1H
EVpe0sQNFIPmP5WBimoShLuTNaPRElumB2g4Z4WW1pu+Rs2I56mpJLQwgOZaB1ivNLfwGL1xxn2x
jr/dKXQ9oNoFzhtmcFCbXL2ZJpMqyIOR+aK+dLieQkGfTu+kg+brl9C31plbnNAvjS/Ruvggjwj1
aIrylzRhUga8ltagYYujVnhQ2QFck4IA0e0zAC7ck7iXJA5SEj10VEA/Csf5f+m0vdYH9jkTm0jZ
5CHTYWULfaKUiZrC0ofong29zdnVrR7aVCv4d3U1kggPrU97QH7tVNkuVwHenqTwPCDdFy6vXGAC
SESmDf6VSJS/Fe50wohAZWJ+Z4kSQDJ6AoiEcaRLyOVwHj22iH7gWJkM0+yxcGokgRBuGm684i/S
y/UrxqwH2jpfamLaVQxIDMUE/JrKl7nEoE+XJQ4xR52lMQ7KUhpVil372uc4P8sE2VUmHzQl/BSw
gVyhKXL8fWleY3YGnEjgRrUYhkIdBBMF31cmSuHYwJbNLyqUuNHFSQ+aNvR+yP/AQwlZ6/3UF4EY
xluyxNc48Nd1MVyF4AT3JujwfL9uTmD8ZzQ8v/S25LUKSF3lKGbKjZBmKlcBZhnNjYbKj02PR11U
MVEwocMBPeTvl5Q0pW0UUmUXUYjerc3NhMkXFHnI5kWWeL+/17+52LKRIK6GXjp0K68CL/TDdF7q
Ot6rqJ54nCPBJtZHoXT3U8pvZabXyRn+eoAIoDYgHVyOlatMkMD/EOB2NFzCOQHkljfItVW0bH5/
pK/D4vvChaoVcHS0hpbR4+vRUYHB0UapjP4C5X2AWQXmYu5iQQeDyjO2P5I+ZqHo5YGVHnUYpMgu
tKV1EFrz+46vinwj4rNkH8pxU+quCP3C1pmeeqnuqhlGat1udIZqT+q7snFS6Lc3/ig5thY0idNy
DK1sWgVWYqvc3kSaiyGJeg7s0LV1tKgd5RPlJLrW8BVB5ggjX36X3SkP5ggrDZdwVu6Re+HX04ek
p3JBq9hVKgZ5NrVnXcsKtAzTPab2W44Z470wIYu/FPGYFbIkBiH3GnrSxI1MX2zaLJBDPxn8fpf7
tyyQr1EofMqFLwdtaYQH68echCZLGfwx5e4iJzOzjf6AHh+dbXVkfVs/dXpxgAjTrYi0RJzvHxYa
nugzYxkti/Xa8CM3Y9iQYBLhgqEFgTJwdKbMjF2MzoLb1Teagxl7QEL9GORSG7lVUd5qL/987EXz
i4CijZFkzfw6lv4yLyZHMxxy9TG/pJL2kPKMs1qLQyaqvHJboaqOKD7hf5jeePKfuxQhGHzMxeQQ
5Otrp8Omgz4/78v6MkEFcd1avgQunh7rLFMiyf99+/xgfwJTRA6AeQBjcfUBz+wq/rRyFw51gYsN
1qWSlQDqpQItgc94OBZSDmlOBepjs40WUloWNxLBv7k6mKeLqhBYgChdr+c9C5z3cQ4j4IuUyzZ6
FrMDmeUd6fTKgQLtbtoOlRBoAkYP6Mw9/f7oP18zFPgw2wg9PAxcI/R+f3JV42XUW3l9abJmUzVf
M/M24kVn0NFubsapH6sZVwMsBiGlhdV/DWTbg1yD4qc3F1Ar2gBA1tCuRkz90U41HsiiVo15tAkN
5sS6sZx+cEFBAcdT4hMDyAUrhajfHzTG05hSiQ5YBkMqNanluxh86Ly7dK20yWvIAPYqWtJja0oY
foQeEBiiFgaJV4YdgYJZprLXzrJnDppxadBn//0z/EjPcXsQRyE47dHYh6HD1WEvylQCGTeSz1MF
4+BonD7jvmo8oygbqibo7iMZMEFdRyvTxtQP6moU0VX82HIVzS4t07zW6go3M5DuleQMlZrOrTMw
3kpx41Z/rBjQVaFNAE0kbExk6ld32sMkxxhzo7zYJfjbc4OOiV1WCpRxkj+wH2xvfLgfB+jCyYae
IhaoAhmmawdQu+kaJcd41gWuTASUcvBW0rBLb+xB/UechcIEKDTAbdAIABP3Krke9JoUjZrySwWy
GqeZrT4TZTw38byKK15sDQ1stWia0QTWqnJj6LgPW0rJbuyMQyhH9hHD2pBfnEHvGU193cPLcl/C
9n2TQB6ZGvOTZmVo7dbCOMAKG7yhuYNhuPrHApFXisM3O4qlFW4DaClAYTUd93alA+2GTRuDTxDY
BjISlVaT1lISFmc7yx1BWnyAedb80pSbUwd0NGyt/jSbbgqtojNoBRNUio9mBUv7lt9IT/9myVoY
psJiWJhQOJyueD4Nh8tc16TiMreZYBGMdFgvV4VjpkrB5BmQXyJ6jckN5sKhDQ3WLikyNF1l+0Nu
5R1Eolwyav0jnBTYXAMKqFW79jAmrd3Ijq4GUmFGgI+7qFcuqv2LJ+PV3q/UPOpsK+cXfZC4T4ae
HJS2kNyob1WICGJFdWEBQkGJqqgAdkrQYJRrbP+4qySnJEriSE0PQiD0oOdk5qsZqpSZCc25ROt8
+Nc0W02KNm2oqMHvceHH4Yu1iJEAaCosunrYdN+jFunyWor1oV+oXbZPsDq2aLLRSAaH3bKHgqYW
nJP/+TURKaGMCQcusEmvrjmoOqi6Vl+fVdH+mdPmI4vTxzRMVpkV4jREA0ySY+/3ayrXUm2L5TSk
B7GSkOzAcun6aIBBR60asIY759whOaaWL6YNE5TxIc/hjNvRSHnSsx0GktpqnRkg74CkySneCorV
CKq+lcs5fD0w2DNlTMZwBrcah6BkayYQDMKZRjM4Geqb2YIH/GZAXLYgmxrIH4aA1P7QQ4g21QKR
w4f9rI77HjSfMgnC6dimjjm5eYKiExXRQ5NWrC/vM+VtqNwGfbxOX2m2Z8ef4P+mMSBCww8BrWfa
vVEE1mNuOEP+RMhmwMTNooTNmqNuud2ElhiYP+iXGq7RsS/5mfFTKs8ws6BZ5eQjZrh3mnEw6/sQ
QJ7xqKWaayUHKLLQ+gzfm77wyghuO4Bk91PpTBaVnhF+0fni+io0PUw0YlNBJjrJMWWBNhwYkb5S
3ojPP48DG5UolKIwIAoa5jUbMpWnAeLF0HBvCAGFYgTKGfJ9BH5tMfTJjaX5b32Pb/kwlsmyE2wc
C5AVuZ6C5XqWybzShnOneYN6KgwazoemwceTodffuHoKxEB/Mq1Xu9yF+IhFeInbp7hbN+SZaB+K
9jEOwLrKY1R+pNIuDqG37GrJ49xB9RhNt00ooxlzr1j309RBlvgx6lXW/hd7Z9YbN9Jl279S6Oem
wSE4Pd6cU7MlOSX7hbAlm0MwOM+//i7arq+UKX8W3EAD3UADRsEo22Imh+CJc/Zeu/UXQKE3MfMy
LVk2AaMN1BUd4pFe7oP2to8ucwjZ3mPro5Uqns26godHI4MrVLfx0gAW1JQF9/ODH5yNUbWwsfX0
jr0cMxrstFSGutl3kba2etJElj1KOtG39FB6unN0mGWzGjt0EgzV/BxjQwIhf6Q5qQuEwpCLVLjQ
rK+G/RxrxSIzbvzHgV1VhQFMQ9Gf0TYIH8tcbTs++khju+JPTbxMfaDTaD0gj1noMbktNa8VyaS7
+2h/wkPQ05SvFsmhQ7WULk3vfVXcJvJZMEWWpk9jYO/hkfbDez98H1cfc+dWRzoTPeaIeJzz0mfL
i7MIxZtKbgM+jPD3fr5ti4/oqNAzD6vUQkbBHdtuCdz2EKjTki73nrmYDjkvv2UQLXx/ScOFgVr7
wfxm3A3RilG4IVB5yQsTy4JYunzgaN0W77X3jAe7L9Y5hA4a9fE2z5aiWpNjT0uKTNyaxg0yNnOV
I+njbamvpPelNw+av87DNUMhFa06El/lOrSWsLmcdusmO7JyfDbJwVmMnrH/5Nf0Jvemuy/HTVJt
+tmWN1YoQ+BRzP97GK8BcHGG+f/Dgx6NDOY+tvnHgYEuctw+WrmH/nkilChet94WlyGT2sq89+UZ
gODMPAubx9Dbp9Mnt/s8cWd6uFg86o55aN1Ga8k6xn3CeNTf5u3a8lbecI4wnqWQX1l3UWl3EomU
3LM5G4iqTFEQXKh2nRRXDoqRrP4i58HysJD1PjPeCz68Vjx3xvsuvQuGu4SpY02qwXDuVXuHV3su
P2TRZRZcWcbWDLeROhPhNkguZHuWpGdlO+/zrWmHTDKbro3s3DFWmdgo+3bsH3D0Wd2HNt2ofZtf
j952EJsivq8kHsFbo71pUQAED8QuLKZhb/tr37tA0a7sHWgdUBAReqgzh8nkW2QxMb/zTxYSFzkc
mz2g59R9r8rYnIjdZuxuJyaBMSLTNGkWLnyazWjod0mS9vupdPpr0ZRiUasQvLYZrwLwlttIp51S
tiYNYjnMqRBI50pJHex2VrN0HYWgQQXMUhat3917SXbfBPMg18zXqasjg5gVYRmqrUZFw7YcQlox
HeyPruY1lfq6XNrRA6ABY1G4qkQ2Cy6RYsQpm2WcOgg/p3wrOzRab7yDX9XAVEZYD+cNISFOgCGP
iw2tgK1jRFp6ZwZ6f+NE3aq0spUpgm4xdQYv4w5Xixd+GdoaXpAevhWuZLy6JnyA2Sg4myDnbfj8
AV+0GuzW6NzJttM7dnHiIixuaAuMm6IR3+IaDWHTtC0uH7rE1Tj0y0xOz7jHGT4V3Oi/Pxfz1T+6
O+ZPAiDHZA4Eof57o/jFJ+mnNPJT2CR3U6p/DO2Jd/fI1iun5t06UG581vXfH/F7WfXqkA5pPWj5
bfaBJzvxTFlkB5qCHmjdNysvz/plI90nq/C9GyVCHBStuXeqTCGMrYN1IKrrajDvLV6GZ6U3Iu1z
1IcQqicOwrGiBMq6ZVPJhW9+dQdeWtighzfO0nd51/Fnxm4wE7+o/hGnnRbW8RTEcoxLiR6O+6Mz
smjbDbq57IO2Wxl93KyLtJsWZsi+yUG2C+c6vGnQWoTMHdss7TYi9I3tqOvt1mzFwi4BAUkSQzZh
UDsbO8v9refOZhiVoMqom3pbG4WzG3PkV6A1n8bMrS9GQ2370fxDcDYXYmbCs0jgt8LPcQpur8di
CHIxyTsTd8UCOtP9SNDlG1f9VYF/cpCTqx6EtjRNGaCoqXUmHsRlb2KjKhDU8B/hYf1zQxN8TkpP
NoUB5tT+Y9leZ0NabBKXlCWCL5YGsSSDh1Go79B+MX5a6mgaVhMUdopY3gwDJiYFeRYRv7crRIg/
odDcjb/i6lpvlfKvn+K5q27SziKTDe3iyVNcxJ4DP2fSbp0GhROc52ld6h1dAi/s91HBpsWhLmjD
C3uY+7xhWOGv9RyUWr33xg16Sl+dryEjDAfV5DzLeMVdbnwRjGyTtNu2TLd2Y3XbsuEsapPY57aJ
W8EkZnVCnickVF9jtK79uKFIwDCxDm2KMFsxcknctxSNv/xgJI/NaDEanNAqjpe6rOizJK0q7bb0
x2nZhP2tNZV76oN0xdqGCzhrPnZtsBoCrqGKtHOdhsLSHZFLdSQdwp6L7nI1PL5xO857u5MHmqfZ
5EnmurGrP9n7VS10xzEswrs08LKrif2sY7XbIPX68ykL9k4AsKqQXrgcxKAvBX9r6dSFc27bxjrR
zof8wmJcKnTSmcK6UdQKzrfMj8ZNOWY6SaT5j5vt/wAr/8FO+MW1ewVYufsMH/Gv3df0a/b5P//6
f/XT16wGAfkXsJW/7qu4bj5nfz1//mvZZtHnl/CV7z/2B3xFE++gdjMEYzuFVolQNZ7kH/QVDcYK
JBW2//RMoIi/JD1q7jtHkOoEZAWnF1hdhzrhJ39FE/o7iFk2G8I5nJm7+m9CzM2Pu+wHfPPXqMeT
vjiiJs8253Eg9Hb4K6i6jp+RaVBDrPLoTJdRl25qlzyadJVhLM12VWZ06gMjviL/Ekox4CaNNKui
9DdayqzEdCME+y9O8M/P95IAeSIVYOI+m/URWdGi1ee97rzwvSgKTIZ5GTDdsyqz03xcT3orhguN
DFfmoSXRt8R/VY45sSVrdZmVB55j0e2l4ceutzS6JHC8pdVr44Rw0CfEHQHoWCf3ykjdB2qrdOhW
skpiJMZVZ7fIZQJjJHD+jW9xvDwzvMImydPNpcNzM/fETr6FY47S87HLpsRcIEYqW3YgXVKoylo6
1pjHT1pXe7BMclt1qC/qyfbr3VBPlpauYpdEbG09OJPJzrvy3xLhnLSBHOYvPk0EAudnOq0Pq/v4
04W+Sn3K6HaRM1tC/F+otmQL07gRacaU6xqKoYgBFELlWVfD0mmnXnmTZOngb0htmJVdYejpP8RB
/w3rzH2u+HVKiD1iPf1bItT/QM4TDOkX99erZeg+z2ae/g8k7cyd/f73f64vhmu9o0EMWogyAE/m
jBr+e31x/XcoJElXxyJM0qJHXfSTJKsZ9rv5b8Om5AXJU2dSnP+9vpjiHXCwGSHi0XUi1eSPYLIn
slEbLc2cDk4/aZ5/ASU62QS6xDTZUTzYHwYv9y9Ek9d7P1HaKkuwINo8kDtT6tk9OFl81LmEjyQy
c9iTIVUtqWnIC2sI61pERjW9sRnj1Lx4EfPJGESA48NIT/0C1Ohk7VNDoYdhrDUfAh0eX9DQySud
0rhhxi83lSbSHy9S7rtfL7biV8fjcjAbs8AKnG69og5pyTSG3QdYjO067bFQgaA33lpCj7eYP74W
Ygiea5BaOGdPTngUFNIIsqj7ULjorTPNz3ERRJ4GFcPvb8mPhKWReIAXTcdaNW7dLbWyam9e3KK/
WMjnc/dPkcOHgK5Dfi1iDASzFPYna0wsE1EHvpfTWu7HXd2M4cexxEYEjbB90ERB+yIPAoBHOaRZ
gWL094c/ea/Nxzdh0DE8IyieTaZ+cnxN2PVk5HNru8HNGeSoaltz8G4svTGuctvtVq2dmOdWWQ9X
ySAeW94Kb1yIV5cb6Br13Ryjg30H1c3xMps1UpvqNGwOlWkGCM/pZTSV67xxlPmLHJ9ojsLzS/lN
YPsrDsQwJH1pRENzKB2r2puxRKofkXhaJaS3vnFSzVfHIucU1zdPMQpwlJXH32gqut4gw288WHY6
7acJkYCWI2LXedmddaYdRYu8iNBjN9qj02Po0+JG0qsOA1MtYyt13nBGHXcQ5ouM5AeZpcvLjN2Q
fTIdE3RuEtVW/cGxtE8tAgCmR9kuGez3UN4WUVy8NVt/fbKpktCKsFllbcQsdXwCTI8MUadIxwPE
ZQQ72MhXIdx7GGCx+8Yd/OpQvKGpynhVkx/CuPTk7mlKe6wpgbpD2mIpVDGu0YnoDpx39Z9RLzmN
HIotsmdxvBkPOa+TL2qurCiTIgr69tBqmdoMrq+dBa1TLYPKtm/z0dHXhlu5RKeqt0z+v/qS7H7n
4eFMHD/d/idNGxVCVsMBALTYGU2rQdPI042wx7cy714t9nxJhnsYoSl+ZrDL8ZccCL2L/ckcDoEI
LtxaPpIMnS4GNwY0WFtffv+kvLox5/IKGx3PCK9ZTurxwdzChLvbETgthwKHKtbDbCnhqO+KURUX
U6yp8zZDjPzHR4Vqzm6cdZf3i3lyHatpkvRqIv0wSRV8kT28jLhiFhub2k5rZ5jvqFnffn/M+bQd
LT8UFzRukMwSJUiP6uSJ4FOIrvNL/dCF2Kv9PpDLiR/wRgvnF0dhE0QxAu4YydJ3g/vLO7Tr2WA1
wXRw6shfR3bdLDxrCDa//y4nHtDvDwLnzdZZuFGhUbUcX7aA3JqusDvnkBTepcJoVIT46pqCSBvs
y9XasCCcwe1OdlF6GIhCSvQRmuOIBZnSYTj8/uP84uGYqwRaPDNzhPrt+NOUVlQQq6Wcg4cUt0br
POXDyiSQ4/eH+eW3niWNbAcsgqxOtaijdEFtMQA7gNZAFtEDGDyPL727XqwtBA8Lc18+wToLnzET
BG8JYX/1JV8e/ORJIegt9VVVO4fMvxTthetehdEb7p3Xh2D/TJMNRRL0FuTux+exs7JMT7WkeQB+
nW7TiQhKJV2w2Kkt//g+5SblwaemRJDO744PpfVKiEi2/qHsnX4tTTZ/CPuLN7aXJ1G+831qfk9N
nO8Mqndx8t4z3KSK6fD7B8/rcoksPG++hsRNB8sgYWqJB61K8CnbmdwXTRN9I1dl4AJaEgN+Xgrx
UW+VT2MucCK5Qm2QPSs7A06ZNQby+wBYNc0nT8bNNrJTN8DCKVNYTlYznoui7G5QriFN93AMoKgT
mE5bLdd3YVxym9RiZv9ZsNu+eTmthTfWuNcrAV/dorbE8Mng4Ptu48VKYBuypNHdu4esTvN1oQKL
0UT9VjTK6/KRM8y6zf4ALd0syjy+kBkJTpXp1f5hnCHoMjDAZgRN7ppnph/3e2v0imkxCjto122P
NzoJ5Aw7rFP1R0qw+VIzN/veA+LDoF072aNMNDxgzmvhwe5Nfz8wFlqZupQ7rc+ztYyYO/5+NXh9
fmE40hqAKY8DgjbG8RenF18qo2rkQa9CuXInOEuOwrfw+6O82h3QLvb58UR1oVCEUXt8FHMwgiEx
a3mIeFejKLEKm2iEEtpC39k3WdhV52FGL9QqEZeMYVi8sST88vjzphTNDxvg0ykcqEqRTmRfH4gX
iK8GxWRH00NnF+fUOY4i4LofBogWVq49lpHx1hzqpAMzX1W+P4Jfh7Y0VK1T2/uQ9p4WRU5ySPGI
9kBmecNW5y75bevBGov7JArhWozMf3FMZUunnNJdORrijZvrFxd7TolGtIm2BKH+yWUISiNvrIDL
wDBLLjsPtB8ex/HPb6k5FJqqGcLC3Gc8vtj9FPpl6XJL5WWj1nU6DGeFnryFDPvld2HJ9Xlx+7On
4/goaa9IR/WkPDgNtp2+jwqsiG79xtJ7MkH8fuUo5wwPS9OPHtrxYdqgIwm305NDXAwpslEjkV8b
jayORerGDHHzvowuU+WrD4T36k9kqMMgCoJhbWXANd2h++bqLdLEoXdRsWhTNn4zpGZuxWBNsE6a
alynsYRpFGAIDjoDPcsfP3p8ASTf8zeYd+jHX8AcQoYTQZsc1MS4pnV5wEnlRLahGSgfRlMstSD/
okgHL7rxLdnbyfT55+lj5kvzmvQkhP7HR88VLjCy4KEupJW9bmMFwMrp3DM/EN1aFkayHa3B3U1E
Ml0meWBu8y4Yb4dAjzehDKL/wv0PkGkeEdGuFafnwqHZ4/cqSw5+qrt7Mj9yfA8i2/7+jM9n9LhE
5k1CSfD9OHTVTkrkzneHqumm+DB5vVwGcgB26IdqHyvFJjq3hzeO94uTPCOWOcU8dfRnT6tlxmEV
t2hVH/y++1i4MATyyLQXveGM+2mwnEej6R47Ad2ry/tkb7Q6Xni9q8+tKpfr33/5V2/SedBO4UV1
6c1C1rnR+HJzGcUK1ceYNYdQmEYJwaWpz9gfqXXo19GWu75+4MSR4RIK9FVFNAvwS/2Nm/5VE3L+
FLzGGXfQkGGbe3LXlxrXWVpuM3cKPDghZfNAVRruex11T69j4lMZ3QxRqWwzEsn0pWmt8T7QzK+Z
T47W2NwS0uO/0SNz57v9xZ3B+j+3MBh3zFAwSo2Tp8HIey9D8Nk9urziL8K2SB6dukZHGOBag/nj
elDm6gpx9gIFoH0Zemn56JSjaMADT9CGxtRKr8qsDT5FRjNzkdzUvnTcyKoXXY9zBYJQ6qBfDjvj
XokB5aI2Rvl1Qz4Dgk1kMI+QkdthMTV9dl8S0wmhmN7OTd3Xxns6bAiTYvTw92ZdWANexBIoV5WH
5acwTqMnWFviPlV5gkl8qlHIDezO0LcVEzIf0w7K267Xsk+ZqozD6PkQc+2WzJ6FsAJmC8j1os+m
3kyICSPpn+eDk11SuYZPxNVkLK2Abr5YE9T23IisZzwDuKkTqcwvVufFkIicQXwx/LB8LyYdAib5
sSFT5UKnkJ24lwDHWdFT4bsKjEdPTW7Z7Swi8v3qXqtzhH0qKfwJHdAEay6PiuSjnqngx47gv2Go
8b8tnYI98oul4NXU4oFkirj+PivdtE2bHU8w5n/7rwmGw7xh3qKhg6YV9U8+hYZV+B3JlPNUYx7e
/2t4Yb3jDcxElR0da5w5+xX+Hl4wVJ3NJ3OCMWUdw0njj8ajr/aOPGcuT6lDSUyddLqUhr3bxrGh
Nx+SNuEGryyVXg1Z7OpLm1p8O5ttFskQhnI9jWaH5g8MmGdGX7PQqT+jaGuu0sFSt8wYp23NuvzG
6vrq1UKDgHkpH42gZnxj88d/sRvqEaToFfuwD2WCux/L6hmICQ/tjyrF/sXVu/mxKr2czL6qr+ZD
0Y2gUcBemqt1fKimc3uENFPzYdRGSEt9Fa5DPUre6OjOl/Xlkohxid0AuytaSSbX8ZSz2qMH1Co0
ewdeTe3WcBAGKgxiA3OCJR6AEndKiye5aQJ5b6SjdzWV2qWs0vMqCqBmGGHG+0xOa8i49p3yOOOa
4ctVMo5y4wa30sVYIpnE7pKQ7nBRR8EWA4INT9rX33oPz6+2F8v79+/CTUPOJtTFeadxfMrGQFjV
qOro4Lpa9Oy2mXVDWVovfXN+38WFjyTXOBsEiM9WEFnepdMyHKW+Uo2NiwUaTlqrCv/UvS26ZN3J
MP5xUf9vdfoPfH5EX1HKomA36MWy93hxv79arWBzFcXXqkHd8SNN5+W89Zc/6+/VS/ff4aWeJ/4/
9Rj/zF/5I6htyKMo/dBGzaPZn0uYob9j40eHhmbmLAWaB8A/VzD+iGY4I5b5GeBRQ33/J/qO7zfZ
i5vw9DScVp/AI+I2bkWyb9V5JJKFa3xVHSJxGjgaaCVjvEKKbvarkQzf6UMZAi1fI0BK7LUH7TA4
o1CIsA67y0asc7lzn6SzEPASnduyvHGCq8nfIgwR6c6dHkA+Ju7zDHfM0FDFzVMp3hviIgjvu2Af
havQXcKoNOzPcXTnySutvXKLs9I8r52b3LsQyQ01qOS/51pwPsXX9bD1PAAZwbmBGt2MrwitBIc1
Lafmyp1jSkBOyi9utgsgH/gHO77OiW2osgVQhWpuRfkgFGA0pZcKJkO3d4xNF5xDl3Sye4oRaS1N
AqmSnVnto/6z2YHFzyFNBPUyaW/VeBdZ95O+1+SDMX3q5N6NLoN6p5q9M56H/ZZsMKffOKwkqN78
C8egT5YefGD1ctkMTLKvh3HrxMwyriP/wujXSXpeF7shOrP6y7G7gfZTBwgsQZx+nG0tMNhgslnJ
DebIwNq5UKamR3CoO0gy8698M4mHaHjfyvuip05LzhXkB/uqEndlfRekl0m0gxuWkFrgreNsRk/J
adWwo3LOKm0HFt6E82NszGJbRtffH5Y/Wkd+Lcr4Hyi3mHUQ/z5Va/uVEjM+qlbmf/DjcRcOqb30
SdjN0dzlxctb8ofaAlGWbqDi+pdmgj/5+bALC72WDe2XwsSm5WTy434+7MJ4B4+XmRvtXIGfnPHJ
HzzsP1CQ/zzs+DexiqI7wo3HG5rd/UmrhXGoPwt7qvXkNaXcpmPCLdW7hXOIbRqzm6gN9HpZhp3l
bBxRDR/MLvU+84mHfeDl0I46dhVEQ0StgHqKAKk9I8xvvnGl5T/S7QRU0TTKp8iIfWlvs1D22Gym
rrseTLcuQdqaGPxUWHufmtRBYlT7+gi2yS+Dy8zzmdtUfRPN4PRcy5e04WE3Sr0fLprGsAIi4lpz
GboIta77Lkh2caf7F27VBFDW+zBaCDspv+UFwbRMt/XP0zTSPaQXLj/mfpZaLA5pDy4ujfSrGN/A
x6bs3A9+pvp4G7HnIL04ichrcMYQjF7QC7de9KmagJmGqv4MhcZ4jjJlQG+aYvVgNrT6F/rIsWn+
TgoyqdGVwYpEblInDITfj3bkTOcZPBNnr7G93cZGem2KCvBp2/vVmRkJJbeqzrSrKrVR5fp5kjxH
idSYGQkxnlVO4eMZ6xrXIWxkrAn+lexfl7bZgKwVldZ1K6ZDdbxogsxi66QxKmYlsSzU6VlbUEfA
ErnMi5i0hkJrzU+izgwCzZy0es8bMpxNLNAck2Ziu69LkdqL0my860papECloRdNy1LV0COoQ3Rz
rWmierBy2/+CMkdiCbIku6pa9cbnjg5RtQwjdqwrGfXNWRdRe+4C3Gk0/ItEkdxgZg32gVKU3sJV
7XTj1AQxs/0a+2LnJSKpF6FLBPtG6zNz1wFwM1eO3hPklRuT94HdQZYR/2DCrBlau5HE4RpjjD47
i7VtO/ggiYXQ3PKsrAucY6mtk7ZTZnmJXSfHxkysaVuYu6aEdTsIHz8Dk2+vW0d+xA+r4go2l59U
5p3XwyXOhibCnDN5NJiGyFvEZmaN6PO4x9AFjTXwz7r7MMiKYF3XTeBaGn6rnLMpypJ2meiu+JyG
o472my3Eeem1QbUeHS9XmLiCWdfs2K5a26oAwMEm07t0p9yRS9G7hGmbKA/xyKWaQ9CMW0/TLikJ
U1qImKn7LvcwquNbw1CAuEDCZR6FMXzKSHH7WGgmGTyi8VLOTy1qRIL+2PH7tB83+lj5X6qp4SeV
LY66aCyqy8nKDHCKRqLvGtWRm9InOc+t5Qy9iYcsAnbha9jhJQnfH912wrOG8bZhu53AEthHZEfZ
S19niSCdr6y+GTQirGXC5EiuDJyscyMJUewitbQ8XbZxYD+4Ks/k0hJDginPFyUnU4jqUGdx+i2l
LfBJ1U1J4k5VBF+bogDmzBPYX9mdOSWrtKBzuGzrnOwPmoWAi6RfpS2mRyN68KRvkjJslY6xdIdI
D5eMuNp2KWMjnMBaJ7BT6kkkIIUMb9KBX2agWuR888zhtrV7RmBGaS5EE4loackOhGEhaA/xFtem
G28YexCfdqTUSvcazNQ8oy0YTk/LwOVEtavvHfJpk20DKJdQmJSN2SafcrPfjFrI0uTQmrF2oy/x
ytI5Yj20QlGl8FqqDGOvKBQ4/qLXKkjNidttgnJI4Tl1UjzmdgXt2POG+GC3PRhAGrXkThn4gKpz
OxUT4Jm2ae79YXRiUM2ddHZt0ZjZ2hrx8G8CLXEJSx2NsGDV0a3kiY8ytPvYUTF5n04tPg2+AKLJ
l25vI1eG0VoVWtfvqrydrG2YTkZzK6qIu0PTRtu5qYwhA1btB0SOZ4zj5Kbvayj9Lp3cZy1xqJXc
0t8kyoFhU4Tv/cQiS9ct2wQUf+4qCeC62GU0YRd2AAawmmKuKRtArp3tYz2zSb9zbLWNh1xcTDlt
397EhaeCvc119yDEefl4Q0Ll2g9H6DpGvzBUeyVD3C48w6rorkWpP9VF/F63gdtYiXEmq3ZrtRFW
sqBfRI5qdp3sV5aHbY7mEOpD4Og+ltYCx1fMcKmu7EfiNp7HOrsbKAtFX2w6w/xshDddU14qOUIn
HndWHe3rhkSq0F+P1NAT3kkDZNQQj2tVRo9V52mrxi7LnVv1920WkC6WxMPOcuA2Z9ltp7RwCXEA
uIJ3mUWWuUzJL9ShTLvtk6dichY6hqk+R0t1mHAVJuU+8M58K3mwRyvaNKnO2DpJVyYmeQ3vWy/J
RJpkCrF1PIunQp6J2tLOPNXeo9hWC1vUK5CY+a6XOzNXPKZjtZchvugo83ak8W1Sr7utjXbfOf6Z
bxQsPAks/+HL1JEgnvXuuOffPwRV+FAnol4EmbhLZXzWudG5J60L2Y3whLyJoDR93HblQGGq82ML
EPFROjzZWpKtVReRWN7bRudCbq9JxiClUfGUVs1aE+YGYSTP53SegPNPM+O8NzRYmhnWPFtct4Bx
lhXLDXLv/exYKhaeVz6yFVgpZi+54+N8SXdtYu700TsU9TxznyKAe8qTB4TiS90prmszXhsxDcTJ
U5csRLDPBhWvoyEh4XeiLR9l0JLyJgPTOJcxafMU5+ZtVSq6xU3uL0mwBQ+Rbsq8vO/M5JG1dElb
N9prTEq6uQ3UNDkLQAw3WJQoBDYUPnelm5+XZfrZTKOHAW7EU5Ubxv2QRZvWhniNYcCnvYGtiwTq
y5o+9CrxI9zu+fC+wwE5exPlOm9LmNKaZhLb21ZPnsBolrudcdkbxrhohkdRgJrzE+crh1slbKyi
uAJK3XS2DwY2oEBTxmVCsIgVBeXWo9ZYmYX2POEGxiOzntIpODOLqrirhUtdYk7LbpgRGDciAQOV
WbeJjvMt9Vtw8KaD1V/vxMe26qaLSYYrWSINSMt2IbPxvSn6jUpwD2cmey+Pa5hk4kZlxbaqrqqw
C/cMI6+yCYCK1uyrNPM58/GXKY4uJ4CVE/IhawivNMfeN6Nz4zYJKVK8YZHqrnDv3Zk2/O2oB//p
hOtIuMDmIaTM4LhwgeSeDWHZmCvB5GjRSLVrWuKqNHk5VuG5lEBUDXWbIWioXTB8dbcNdf/G5CVj
s1OUhkHEWSB3fsnN5pfbcFzBciTB71Mkof5W9QcqjMcY2LUfPWUFG9b0fTyyi624nfO7drTOnIDL
T7QJFaC2jHFgWfCyrXDqb9rwQL906RrVJqhg+PnPWt5cjPCm2iYILpmGnetNstFShKreGADr+dob
FnBIYazLSEIljQDu84IpiDA0IdNV7Y7knXWSdfqqmw8FTe5TQPqcQLRkbAML4g9T5VUoHX/T9ZJg
Vl7QvsNGM2BlNqcnWY6AwaQ9rQxTtIuxohLRp+Y5I1Y0R5y8SiYMEqSkYxJWV71dE2ZTZSuZspzU
8aPqEU3z1YA89BKHrl1+pq6GZZh/HkytIOBTH9G+OTTzPrkNF2gfTrr7bIEZNfqgjNgUNA34D003
ayYHnp6RzdVWI3BlJT/h0IV7mDiplxAcBm4dO44OUz13esyXQauh4Ul4F9RFG0NQ7Gu17OJYkOPl
KPFU2Yn6bAgFApdBaFCsHTcgjyMolBqWAe5X6qwsi6sVZjBjZzsddFB/cHglNjh2FqII6vPCU2QM
4gOzzti+tF85t7Lbm07gxisnDnBQD4XnvE9Cpb6ltkF4rep0cedqHsxI3St7YmaQkj5AQSE1J0yS
dmDm0TvelRPEzY2LmDNiGt6Ju8IMDQ/lrC/SVTQQPEcsyFA884CBoxmqtNI3CtMuCuYMYtdi8Ph6
q8JtcLIbvCDe971Z14Cvm/GacGMiP1Bw0IcYGjX0pLkNuoffLWTG1Ytk/phwt9IzvXAEL0ea1dSW
fmo6Z7mMtYd+yrUrapOxPJejI9eqHt1ng4GRw2ilBeOCzXX68ufdg3/r1zhydfyvm5HMSLV/32u4
xcR93GqgFfh3r0EzHP8dMlLETjTcf/o3fgZ3++9mLxmaR9qHNOTnHPefzQbPeEePntYifWcd17Cg
D/FPswHBmIEMlkYDPUuEcH/QbPgeVfRPr2Fua86yeubLs3Rknqoed7cDK490khInFl9dhDiN9dhZ
hm1StY+DaIqUXkJSyGaTl0jubnQGfc5t4HlJsmMH5o9zZVlYiNdQc3hq1VtSdbtE0aJdpJD9AV8H
lf5e5n5+QAzjgVZVzJHZSsrYXueREzjvRWQHwQZZshZB/cgyrxJU+Fo+1JtaAu6CSJEgQ1+Xpdne
0qTQ2eyYmn4Diq1+8vVGg4yt+QnvvsHgncc+md1CHpOAzFQRVnwgWvvRaK2GYWTCxH6l9wJCBJre
9NLuA17KMo6ZwvaioaDI2gyUphO7Ub1JYlveaky84dgnXZFudLMznL3O1DYVG6ceOVWp5pe8Hxu/
CtnKvriNfjGsOZ6i/Lg2TBxmWQ8XGirT8bUptawzOWdugmg7TCqmx1XFSHgq/HMljSpe/f5wJ3qm
+XizJgZB/Pdf6EiPjxfEYc0t19BeTlgexMLsQtwOGHxE/0U3FbXA1MRldJ5n+Zg+TX5t3HdFXz+O
fc0tMMb18BZmdu50Hd2drLizsgyZC79xrJNPVIfalIRhRgVeJzoyfaHl5oowZs2EjW31E8yRPiKh
JvVrqqEyG6B8Kzd862OYx2YcgcdOJy+Q9j+zSjw5p/HDjpO1k5YG9A4iSDlYteMgN69lJoG/y6jp
9Y0ItIBUJXij8nwIHeurbqTlyhg004G+UpjTZyvsUCJyy3swQWjLRGW2kF5bTCzMYLRuRWP10V0f
TGPwZHdDDbZXp39kvxXgzdJxdE65wNik5mUFFxf7+ROJlZ540Rg3NrCZGJL2/+fsvJrbRtY0/Iu6
CjncMooSFW05zA3KHtvIGegG8Ov3gU7VrglqydXOxZm5OKVmo9MX3vDPBN4j3zqRiYzj5f102tac
PxoYbL4ZjAA6Ie7bdvurrWkXZsDuCCiyRe7QOdg76aP7kJT4D6wLCKto9xA+X9MeXR4aRuXIYDOC
PNaswmmcbuLcU4iTORGVE2/WZ45SaOumUwb4NfjNf2AB/ysV7GyGKH/Qwea4IMahweU/HSsE6JkZ
aYbfaOBkQ4VGAFJtN91YSO8WdULbuOt6IIj+lXvhtCPJh4XMB8wEDwfEPyzYw6fDAl3zzLwNHcKf
cHLWg96mT3mQELwXftB+0cem3XW5U1Ee/+9X7f9wHc3DOg5oR8rSQKOXKnaTkauxNCybYbVpqukA
qeG+97yqX8UQiv69PBrl9NNtSlUWbCd1eoblvVtMEqShIafJTUKcCNP+pmkqdx/0prkXQeY/tVC1
kHA0J0w3hmF9eWiKl2eDIzNKrV93AZbSDlgMHgRpbcS1yf5pg6EqwnXqU5F9aRtynh8ZmoitD1uA
37337AmdtCgN6V6vdCky6MJpBduCblrbOVgol2njjE/ukMiChpGJrYlW9JnxWA/CIezOUqNLEIzv
p3J6VmU7lPuABc6fy6kgxXCUPlLLR3S1Hl+qTnPQCAkc4TxPgYynP2ZcV7a60VonnfUOlKvR/Yul
kL9BoU4hJgpKkp0mo5ek95aKDeshpgBUPwOIcoZ1aIQlziYqM0P3LtUQTUCRRFceBl0K4jbWkaWV
bwf80ZpxF06xMfXrXi9i3GFIfBx58K0wt/CLTlw/e42mjOJ2NISTPhDZRmi9J+Y0TFjWGXG2CaVd
YPubVqFDOu/2kfAOVZYpxIhDzYweKLwUCZ6+ZW7d8DdCf9pFYigDuUZI0Eh+ZkVEC8GYq3BIwek+
V0erOcIrHyI38ZL8wM518XCqBnvwN90kEcFFQ0oIHHN61wjsbVYb+WA+4VUA+upPYTqFam7qKs9E
vClN7EcMiJZWHbnr3gxGIvhwlHgvhXEuvN++yH10tRqVUmJ17MoNV0MZudVPYeM0ukYeG4m72AQ9
1W19XYn2N5GN221odUbJb9/PsuJWmAExCWWTpDaOYigqB935cIqQgtS1Aa6B1SU4eluq7cu1kXhF
9tUyJhKkxgFmdmv0Tu7fqFDllC3CqsNVu5BCPJCjhbw+Av2I9hOZ+Fg8EbtUf4BGef5L2AiFQ0Rf
Abv/RnEgjHjTqUFRuUiHUbsnKowNZPJ837yTw9iWO7M3Ror5qRPbt16Hsi62ReCyhlfK0MNN6LtB
uqugEPK79DRDar7KE0w2I7doPsdajsVaCRSN5DkTYe9MP71CgBTHWTLDfj7JvNJK90pvzaI7trUR
6c6+Kui5VBtfpdEEJyFEJCMTbomVZe2mNq6ReZodVMWTMuCo0sW9F956obDdeusmvpV8dl0z779Q
05/Gfl03iRYdBrMVEbvW0/NhlxpmViFPpWkox6w6m8oznaHe0m5LGUonX0lU6yYq40Nml9gTwV52
zVWvOofk2xK5QtRwpP9uDrIS67nWTWV/ADJsPHnOyEcl86sn66fRhDo+d04dVVsrAM63ycMmhXCQ
2sSimsLh+Z/BSHAZsilC9Q+VQSPsOI2ePt47eU/RmgKXkPU6NVTt3iA6J4fjWLp6tPeUq4f3uu2F
8Rc3i8O0v5dJXnkt9khR2Y1r9oU1HKpY6wLvZ9ZQZnslR00Rop+aJIM7ErmqgwLhDYEfvbbSiuMb
x2or1d/mAJScg0zd1Ax33lB0jfHYjJmg7KTlnVs+l5SzW7HJWpNLggqPbmXfR1LW7msvcg/TsUno
2pfc7bX+ztVyHCpFY3bBvQgiStGDsqx/xw5g47W3cL6J/ydCJHkCPsY9S+riE2zwYpy+hUFhR6nw
0HCsR9opdCvaQ5uX9WZwgZ9WgyuvvA3n4828FQDws4L8zNU9HS+ZKZi9HP1dGqjopojK9qZ0kWL3
TO7nacJZ/PJbdPoMzvMz5mh81tZiw83Z3gk2TASOlJ3yfDyqMDJmNw67IZITjaOgPQL11/F2DLyN
cMxrHJ1FOvA2NCBjePUG96ZhLYnufUlIkRkTuVkftdFtyi0xrMcBIIemRfVXzcHjN4OIir1E09iY
nOYq3yV1gtK9Uxb6FUzZWdhKPIllOQg5B74FMODTD6GHpojp1wR/Ijq5t0mvGwd7pn1e/txnoZU7
cxzABdi0Ven2L0YBW9pOXZY3fyItbagGt3mVbQea2rdKuQLVeDPri11b+piZXB55meqAFgKJQIGA
dZ7zsPmX/RUtOwHFopJq0J+aoyaxfiuKdN8YWjLsyNEV6ihxiq8PeokT+WkwdgcvgLj47fKvON3e
hJaMDlwPKQmEZWGhLn7FYDt14JnRHPhE9EPNfTWEiGPjCgoI774mP8ROD3UXBEwvD7zc5w6aU5RK
XK4v5EzIRE+nj2T7aBiQ2m5MGSNxGETAnPee0esvBVdktC/xk11RMpWzARBi0TeXhz8N+Oa9riFn
zz/wKcB2LM0nhBE6PSQidzeCQ7vJTKO+DQ0VPQQFgdKVlX5nLAo7YMrmOg7crPlT/LXSmdFNZkKa
uiPG9o/ov0Jgtu30qXKSYfvRaRnMiu3EhjYNJIoXQ/WaBHFeCwgRoYvl+gAIJCwFnWENRewrtlCn
Z+ftvuCVdWy0ZpGcZXOcDjbieIJXSBju26TxDkmT0hWwsA80qh7rO6/QnFWZCPPKvfDOqHD5SUvQ
5kc/YMkID72W4Ne0BA4cWfdcGoY6OA6UFwN1vU8oDYFUE9JurqzhghDBZEE54zQLOBmzK0Qq5uvq
r0X0ADOYKIejm+pOqbbPE6kI7I0RdwfaEw59o1Dgp63DgZm2WVbl5bodNVetfK1JwmvS72dbitII
SFt+Ew1OftdiS4W9DEIqwfgKJ7pQ66rPmuyL7GsE78c67j76ybmoSAEx/8JkiYrQ4pJIGmgKRt/S
hPIa2exicMp0u3W1tsY033g0lX/1Tuxd02M6vZv45MxrlrmBok4KesbAsWRdDlEdtHuVDuiOmoZ6
0YpWAWPue7GidoN15+Xjc3onv404y7xQKCHZ1gF+nS6ylurC7IkB96HSt0aTh48Frfl9YXTVVzb1
N8NKipe8C4djSEz3fHnw5Y1IhEHRi+NESY7LaZmDDpWlZbUTdPuxJOlMM+gjaVy2nzMLHwNVgBNQ
osK0NkmHK+u74NnM80bVjmeWkhvlLuxMTucdhIUIIznIvezDaR97OGv6Q+7/20wSSZ/YQjJYdema
TnO8zWSvbhygU/sUkNzGjfHrM3oAT31ggJK+/E3O9jnbCDUYlhKVC2gDiwUpK4fHoWvGvagHdArs
vtqLdvohc9QcL4909vUZCcw3FDdEXiEpL25OO67zvmyncZ/FSNgOhaEBGEJ4Ok1s8b0TUXscRqaX
BIYorgz93iQd+AqU5hncmNsCf18tpRUWjTX5456gjEDPloCezCz84fNtf12e5VKoDaDjbEyhgWyG
B0l1cnFxWAJaMg04fQ87od3SRgNr1TW4ntN2P9QZwJDSoEFleHX4MPijvu/axFl7WqN9gmLq7Kas
/mrlRrUO0cMG9abn4CxSmBMCjePLv/V0RQi5iYBprDimy++lnLi4cbs8rxnISzZ2DG/uNhODNf0j
RAYCsQ+D9NGt3PaF5p1TgnKi3XxlVZbDzyK3lo3qyPycQgRYlE1T5Q0yc+1pp+jaHwpRFc92LX+k
eiT3VBCydRsp/7ZAK2d3ed6nDxxvzDwwc7aIisgAlmoENrC+1AEhhS2tXvzKRKryTeQ22rDOTbcC
22c58ktMu+j18rin1+087pxVzQxPH2ArVc7TbagbaRm6zajt+tgz9hTdDcSeBmOfRUiF+63KDv+P
8eCUcrDJsDjlp+NVozlQ7KGUbgd4e7vQLO9BJln7Zkp+RvqgXble35se+wkiMwKFvGGLAy7MCiya
V2sgaEv/scDVxF6DQLPp2ZcVZTcnsK7EDO+OSLkWfVXCFH25gSFp+7FO9L5TlgaK06+N/UjZcGsG
Mlnlg1Veocef3iP/WUBYK/oMIuYaX7ZzMgt1wqEy+KAWGLYwQsEbNuGwkc7o/T+GAuUCn4i3Cv/5
+af8HQ0hcNFbRjDtJiTLtu04CntVloO3TYMhEB96BP4zL25HnBRmnDa91dPBOl2Fo+XF+i5Rg31s
7cg7OnWDlj/VupfLe/L8E/IAzkePuJaHcNn3yZXjTCqxtZ0B/3frR3660mBEvqZtfU3P8fyYg4ac
lU2gkJKCzR3fvz9h54MwTXRH26XIxG5tq8eEOkwQecNDaKfZEQgnhW3Ox+dHWj2vHEtE7eJ00N6J
lCa9TsO9OnZ90MlW+XmwlJkdiIvya96F51cofns6lJm5KYTE8OJhM/w+lZGMsaJ3RV8/6qVbj6u4
6DyIpkPTmvUmi4wAsX0LXe7PULsGDDcvT/idr8x1SkWT+aLotpR0QkIaUVGJn5AxiZb2HECSokIg
uub/iwEU+G1rSrIPJUbzhoU6/tZyMxHzY8eefmV3ynLDVgxaOy661JQADiFtB/zVXWBB5mhv8n5s
PnwkSeY5+FSp+ItEcqeD8nF7vB0xgooT55vUMrXTR4Crdu61/6GN/K9dsPe+6RwosX3pl5ARnI4k
2njogQxjOWUSjBtF1h/Im4gRs3TaSzHjpxDM31xeyHdOJrIfBCwouenzJE8HjcEPJPbUmrxOY7Tp
HODafT2lN+0Mxrw81Pyl/qfE+LZ8M/kMpQPIqvNZWQxlUs0VzoiBc54b6ygW5oNyY3UMBhG9ZAbY
vsvjvTM1diiorpn5Rma7mFrulFKohPGMEnisPnXDkxXlv9J66G4ujzT/peXMSGTpARNR+cjhLWZW
VypN+3HaIW/WfdP6AvCelhXJlZf9fBhXI4WhfwDDTqc0cDqMj/MZkDOk6lstska6JpSY1kZpmF8v
T+d8I7oadQfycU63pi9j9kilfRchiLPzWrugaG6nX0VdF8c4Rqyh6qzXeijS8cqrfn6pUcwBxoPb
1lw3WkrteEDuBaBafadlaNBjReHvJgrQv7QIgLgM0BujqCZ3CYjhK+/g+b6c8UFwow063S7qiaef
dfJEh2TUBB3OUmJX1OYfj67EUUjjO8rPzubyx31vNGqidEXxBmOmi11ZkKzoIW2o3WAWNWme24db
2DTN2swy97aOR7f94IhzXd9CEJISOGVBkvDT+QWYOJd5OHWz+Cn+QL7+uzfc28GBqEjvW135mstT
x2gOtXbOHMVARNQWjYRCz6Vfaj56kEJqh5pAdC/yMshWOeDF4sqmWX7Mt8EIrxE3RTmezOt0ajb5
cRl1DFb1RrQ3YA9B9u5rSIQhXq9V6Vw56PPL+vdBfxuPxwA6PY5hpLOn43mxRk9ZWh2l7M4+FGE1
Pvd+FtibsceymvHa+2BqgoPROvY3/qv+4JU2jw+vDmdmqmUajNnT8duUeE0lAh+XMBvWFHGT3UhT
GZe+Zrqya87WEdwHqzcDTt7ugMU6Dr4MAF2Y1Va1zvhdJlkVPVV13ya3cLXTp8uH4r3B8H7jlaXs
hur54mYzgcmZemwRm1VFchd4KazbkrZs57fVx+dFjXOuf9jA9fjX6SccUPuxaseqtpMe1Q0Y4FCC
0g/KWW5Z1cU/H57Y7PxMmAaCh9EWC5b2TgD6jLMX0sffkZp5X9LaTzZdBHXg8lDLW5tKzuyJYmra
XPJA4u90YuhpIuQSuOBdg667dVrnQD5jbWdBTpSMzGRdVdM1T6M3abCTA0EJicIHjzuhCK/GYtDY
M+mKZ2W7dSu/eBI22wSKSdPdTIrOMqpN+p1r9MEO2J0WrKkPjtseYtGuxd53Tf9N+4Q8b7OT3YDb
b2HRdMxKCJEf/jJIylC7n/VHQeYtFmHw067QXeAEWPEWu2KY/GxdW+jph1QLb5wcm/oGi5JrfsJn
C8KfYxkoclD2ou83X15/JXNdYoUmYBWF6aM9AjcE12g1MLmAjU0HrWuoe+jd4fJUzw7SPOaMdGRd
KHktw7kgHMQQpaXaWmOW/onN3t+18PUPZaW1H93a81C0Cnw2HoSlZfpoJqjX2GOstsqyxSrLZw6c
zOpDMbrplch4fhNPdhlDUV7gyCJcpHNFnH7JeJpqlDDQkGwtYeHH3VRrTQvURw/QPIrtzM8khTww
b6ejRObYGUbvqq1r1vJ2MNJ617epvxn9qF5HqRbct6K+ljm+t0neTFks6I9st3lB/9okpt31Zl2F
w9aoDXPj21O9qgEOPUdVHKz0VMFQ6Pvio3fgfKvPyD7sl2edhkXEE6O6pesg8Lc90nobROizW26l
casbeb27vCHfmR8lRpp0RJLAz5alf8xuuqL3KCsrYzR/IX6MT16C+ht0gbj7XFrasA9IkX9eHvWd
Y/AGyQT7RqnPXUpJGRES9maDykBsyz9mX+rHHhwNhT5rvFL+en8kEJrwW/E2WTa6rbygxG6bHLhY
C28mR3C1+C1MIxr6V66xZYRssmoQ4/97qMV94gaRCBCqUFvPSyukJVJcwiXcjLWTmh3QtCB6EjJM
1qIp1ZW45/yen8e2cSCB508JZ3mXNYkXu1U/qW2HgPzMeFIHPwyjp8wdBgDOeSohRMYtAtmOA6nC
wWP4SZPB8Kgh2HVHlSY5zKzJTYrmHV3pim48aTU+8pfX/Z2LgsY7z5836xRBDT89TQGJrG9R8dxC
//ijF9kIO831rtwTZ0En34JXFiwJ4FGuwHnL/3VkJwyvKSGx5K1009uKLGrnNYF59GRkbvVh1K+U
PebnaXH7ze1gJJfmnMFY9rmBd1XcrpLxauiBbUd33eyteMdlom9mQ2T4hQOmnwryQVYN1wT73jvB
s6ISeTugDntpk9vjR9YHMaC62hmye73WpbZvHRh6btlMHtZwWf/Y2Z1tXTHIfvczu7O8xAxW4Xpc
fGY9U4PU2HKouvUbsmvvroWPtHHyDKZS6l1rTLyzx5GWnfE5vNezMOHi/pct6MrJ0eW2gqSIu0/r
JL+putqfYWYM3UpmjbXDutn5JRMlN1UTh+ilaFb9uxz1FHvCqML8VQZZt5XaEJcrsNrlJvQG78fl
TX5+5bAZyB2xbaeNQ0n19MO0pcypi0vIXJJctZoQitzaDfYOa2TCzOBKaH6+DHNAQR+TohQKteZi
GThsplOBt9uaKXRbIDTTd7gi3DJBFzFboX/4Qp2PFF1i6rcm8cViPGzvJwz8UClA/dyYnVM1u/re
9okPNowVKj8+HMIhc7mNTjz4+sWl2lk09nst6bdQptP9RKz7Fenb6kdgwFFbX16489vJo5jiES5b
FjyhJYoEMN/oYa80bqOob38bEuPiDLnxr5dHWUAqOKPkGdYMd0PuElj92X1hqUY58TRuYbzam9bt
om96oyU1uY5h/KnN1hX3ulmi0DMaofY7nLLhmc9LQ/7yDznbp4RT5gwmdMlZXbAOp/sUFiBgOuKC
HRpCESpeZAVlhBr2SMK5vTzU2Sa1wDQA74PfA5cLbMPpUICCEengDkI2OZGHwSv6l9hq3BtTbxKI
m1p8ZdecXcnET7OkOSkXTQ2+9Ol4pFNZV4yJsUOLtXw04tB50czU/BNa8FGQOUh8fK5gOY23Ye9r
+U0bi2tJzVk0MI+OjihXlo9j+xLQaOGyZmapNHZhEdXfC9qZD6iJ9t+0tivHdTokMMp7GK9on9dX
dtj5wlL8Y/u+ce6odi7yKTdSvRU4o7GjuTKzm3Dr2iLR2R/CfLT8K0v73mDMcU5TaYuhP376qW0U
LBWXsrErq1HAwhSt2tRZ69rfyjDQvCuPztljx1fFogfDCkofCAgt3oDKRDLUmipjB+e72GDCJF5Y
vz85EjmIT/U4Myv9mgzwO5uJkXB0mHuoswD26QwH0xe2pTpzR+Ep3ljGONxNtVdtSt2sPpmVanZa
mGb3EgobSghG+fvy2Tn/wMyX+sQMGATeZumnw0f0xMNEz4DB5LW6GbV62AvA2TvqPu2V8Oz8mM44
HI4MiSnv17IiX1i9CV3CQA2ACH12pEl+OI0rjumAIFKUo93y4anNapUwX7BVQa9ysVGjeuyJTxUc
w5KGdN04xdaKWoHIQCw2Hx+KYpJPEsAbAef09CvmZdVhsNdauxpK5m1KAfJAbtDeyBErystDnX3F
OQeeJRTZD3RVvXlB/4o/u6Ih54DMt4sVqGZEpnBRclAXeNLb8jlIUvnRqTEe8kt4AJjAXHi+FuO5
Rty5U6fvKC0ErxrgsQ0AeWzhraZBpery5M6uNQZjE3qkpbwPVONPBxNubpVtkui70SjGT1ktRwI+
OpqYoFWrWKTdK7kDLetymq68zmdHn0uUBwRtRAv0Kh3i05HzXjQA/5kmMMjqWKGAeeeUrr3nQnC2
+MeOiJlAHr083fPHGj1oCskmTUYCHt7K01E7UfnuVDBfPW3CJ93A5g3vt2aDiyJyKcgBbMsc33Sp
W+Wu10obK0jv2lNydgPwG8gV6FzzC6hVzhvurw2lFSoUwkEMT+SRvcVlToIGmJBdiYJrPbmzEIih
cKwgnbD5xngsnQ5V9cIIGqgdOyPw03s1jOHdlEB2uvJV5z/zd8o0B0Hzg0G8Cyn7rJWaJhkwG+F1
d1Jlafu582v9McmcGmkFyJrJKg2SKb4ldZWPTdH2xbPZKQO7cddIoi92GRZXMFfLK36GweOgM7dG
aFLApjydthXSeQF1mR5TKuo4ZMfBlE5ouMDd2ThuhwkP5jpu+cWIoVJtoAfqAu7wlJtXCmkLAu6M
xX973+BbvPlaLOvRLbLdE3205JgE1lCDRy/RL0JoqTT8dUE6aw7bEYU56yZuLcdYFa10cNoqdMQ5
rLDv7pTXdHa0cTI9CvS5iOpp2Ur0vt7o69LMNe83GJnhZnLDoDy6FdSXVWKHAJ2cQI7NryvLPB/J
k2WmEkHch5D+TN8kyDz9rFCBas0sM/MoSleUL2nbq0fNhJRz5yMz5lXrKnD1B58IJVsPwK/Emmw2
zyky24O5v/xj3p7p5Y+ZTxHShZA3+UWnP0aTfogiRWvdxamwqG4X4wD/T+OVAzWEdrnKPyc0ASId
JwZYZSuzTTMZo+epmrZd1dAXaVnpSYBAeeeE3xq9xlKplaFn72IzSsyNRAIOzRtt8F6MacBvPe8c
oSFkn+XiDkG8+rvh9eWL6HKMXtPc75qjCGINydLAGHN4lKjcfRriLm9XUT8MEE/9wnzsYCWKfdZj
wnxEwri59aLAr7eZBbp6bUqouFvSptj5lrf9WOzo4g33yoC6vu9SiUBqqOsVyomhiL90MkidTZdm
7b/CRd3kWLZWpK+TtvT+9WIqZbd53shfeTCayBbZJu89fS4z35eABYe944rqLivtyXvscsPat/DC
6xtLpZmxcQOQ/jN7nSjoWDluKz6NLWHxzsns0b8TMxh/D9FLP6SVX0Ke7C05bi+v8MJ7nsMDdgkn
AQq14PIJmBaXV452oxMir3A0mgrhK9UlRaWvNL0qmxWNquQQGSqIb/upqxOxImOJjGrVNO4AbcDt
4rtWpsGRDlhnbEuvK5H/K6wi+C2ntJX3gD/c8VUTmdf8HMyo73YTqgrVAURw+gnipl7sWWcNVSDb
aaZ0M7SQDmf9kW4a4boFBvTwdhY0xMLX9SDPGn7iXmtpLF/nOduH/kANcO5pcQOc7vGe6lYddr5/
56pc/a48nkcHTum3SbeCJ00Qt6ykia7KaogK/8od+iZScHrAaGxgm8KdDigB3vbp4L47QmbNHe9O
5UHQlqsOrmS7pkpT/HSjMglfSRIz9xd0Yv1H6HZ2/Np2hnR+2p5CXiC2vFGuHXQpf4x61CGRT09o
fERIE/GoW4xLxuTVgVVTa6sMzRrkaSK7El/YWRNKmXaQhw/I9Gjxxq/hSqjN1Ei1i6069b+EeuQ/
esFktuuu5mQ28IoS70EAdisfwiZEKBhJyfrnoA9l6VwJW96++eKzgAahogD0ZIaFLT7LBH7HoEJj
3w097AjkIZF+9B90u+63A64m7c50a7m38wQeVGSL/JslOOCIGHt2PVWrIW0T/3fdRNhMa1GEEmhB
eUd89xu0o1ZJDgl2h3NqYmz0qtaGZJ1DCu1fBlQ9O7EtE+hst8C6CXZXep7xZtgoW9Z7q5klQgI1
+M4/dg4r9ZNeY3l7j49W2G7cNmlZQdtDsXQ9JLF1aExR1J9oVSELnoI3k8eO5hq8i2iYqrXS49He
Wj3zQwWuMvSN0XtTsW+KuQ1kBZLParnSfW5ylXYPvpsmL0Xh1kG/GpyRdpGHul3wtUy0ZAYGjLWi
COOlVvLNCUwJSYuTI1672pruzK6AYr7iavNvkDzhx8Lohc+9Aqrc/EFH1VPohM0eVFdul/PHDEA0
cTbK2cT1Z48ZvhBzBT6JjnUZW/0vXyrjnzyFw7anbhNWOCbSsWaDBTBqV76DerQ1iBImuFYltlpN
ToFibWQTWuChhEbibYoG5LifQjxVNlaCVtlXFfjxl1FUKn6wQ690b/raaq4RiRZ+bPM1SYOdfJ/e
IABk8pTTcxpnmt0Nfa/fZVUb53QnGu9HaokQqZMWVNu/OjiQaNXpwbQNUmtEcCkyKNlLl5O86WHo
hs2qCcbWQKhMpvpjA2Qnek6aznwNzapEUjXIGyH+KWnuuJ/CCPDD0dZUjUCkOUXyW9VmbvRvHQEZ
KqbGDvytT2Lmr/0u4e31wmn45Ne5Hq/bMkGbLyIUvJIxvXNN8pssmgM0bNAJWQTUk155mZf7450j
Aq+9BUzSP5nCMvt7Lg9Du7MaqQePvuzj9j7ptClWV37AHPgs7gTQj0SbM8sDmP3iTlATVWfTkfpd
72hteJ92WnjfWH0n13qGvfN2hO+c33XcWc3u8jY+H5nwBzLE3CPCeGpZiTOV6qKmbZIjPIOvFMOb
Zt2k4/iatAZOrTitDxuB/s7T5VHfqFKnEwbviykkdgxUvrCsPN1zna01ZtcH3p0e5rLJ14EXmuFN
QHmVIrWpivJbX4M/RChVVSni6ZawudqF0He51mFtt8n6sVV39Zigsu73VFq0KUzkc1EVmXFg36oc
sQQwtuHHv9cbW5RaLR1BHrjTH67pqZdECE3cZUPs6Xuz7LV85U7Irb2UNgLDAInkF73nBbgy8LwH
F1+MfIQLB/QU53XZvs/p2ptGP0XHoqTGtAF8299Y4AqdPVzm6aajRfz18iIt00xKwPRIWZzZ34fm
xTJAhlEyiC6Jj15E7/nzRBPLeNX60Pb0FcGvLa+RkM+PIe1fis9cqXM9b4mICQfZ11ESsxcpb1s7
ZqesDZK6Q/BEGO3Fj54W6Gg5dm30EyXjpH2+POF3PjEQbTTBqEnr8PwW8SLJlpsMduvf1Yhh3Q7B
5HBxu6n2DOnavjeyAAOeyyMuGGfz3QtEgocRbJPNtbJsfGNxD0VSQ4REKt1FTQCiqnyOZU4TVmhl
U3/DgTtuKQ83cb6KlNd2a8REIu9JVQhx7AjbZ++7QrYy+5TLMUOZWRtz51or+zwPBVkKBmumfnJY
QXUstr1Aht13mvBY43Xm2Eg5ynT6V6qufxAjyNRVk8cTdLjCdFdpFlWPFKb8eF3UXaA/RkXVFeEO
0K/ojk5HK3jlGHkkHlA9Rwi4GUuvxSfAtH+KQBfoe/UsQrEL3VyGVzzTzq87Cqa8dwb0CbSL3gxc
/iqdFH1dTa1Io2MJouI2AeZEC1CLI3ETR5mOVJowCS1mYa0CyeDLi/1WjD49wkDlwMzORCpE7peF
udy0ETkZEvdOZap6QjRBfrO9oiUSq51ZcdStVMitNXWoZCCiEwQOx1xZMf+rl/C/4MEdJW5k46fR
bHC4XFEJyX9MFrz91wS0yvQFXdZ+3LYi9svvdT2aN7aTyjBYdahdktp3YdygROyNqAQPKMJjn+q6
dbttFWjeY40ycfFvU4sqbh4j9MXaBn1LmSAZOqLCIBDBlU7hHgfTrezPcqq7Q9HolbVDT943Vgbs
cZTSUlSYVqgAFz84qz2xje2j1RSmg/hHmVo4YI+N+E1wDVn6zsLaFCF5U0B2UGNd3Mtpqo1zGh4e
Pe6qfAP6ntwGeXhNX6WtpfYTLfBN2sA3v7Kq7wxMjZzNBIcFt/Plvdz4imQqLMY72vE9SrwwKHeN
RNlG+KIhq8zzBF9g61pm9052Bfqf7AqxRMxkqV+cnkg3yonDZTDdefFQu+66SaTT7EaXR2VVoov8
WxsqxKlRStH928DypvumK4puG7QKdwSntyqcPOLEu0sQSdpKwjt3rq3pwW7ykzheT5qPBSQWJVr1
dbaHnQi687G9J/TWvZuACsB4h19a4tzJEarmj2yUZfkg3H4wX6baSn/IAaUnCKsqdHBiEaOhtr0X
xcrZtFYaFHIzQTa7uXzE3p6I0yPm0kQlkuUFQXNuNqv4uzTaGblwzULz72xOjH6APuo2G7ND3PcF
of3iC0eFkCBPQv8zmU35HbEH6Q00qJKpdVeTtKNiXxSJ+IVKYt5dKUi88+s4+yZFPbAhZONncGDZ
CDsKvOyIfvkUgMBJKhUdLD0mS/Kn1HP3oV629yoChvpqVAMSOqtYi2Nwr4PeR5/9nELqxrWC2Poh
0SSKr1H1zjczRVhCG8yHNF7hZXTTzeggHL+qo7RVcqt5SVBvmoZUh+5Ix0bZh06et3tL4SfWXKkX
nL++c0KMhsIsAkLXYg5H/rqa1dhNqZRhedRF6/3B60GtlNvENw1ige1KR/vc2l3ZLWdlZ4Q3qKsS
edN1J/ZfRKGGm1QGTOb8aA9OQvCdBbFz4wfK2zdx8awjYfAndeGfV2YyfnYahUJzrfzyWcsqszpc
/jFnJecZkzlX2vnuDtHWYue6iVsh813PqsqTptYpYIpu0xgi/xqGiPeva4xHdLEDbxGOt3HpFj+S
UrdEf+VnvFWUT04QK08Vj9icvjy8tfl3/rUMaTh4lZG13TGZpEBi2ZCVhouH5s+49dEedOvJ1irn
EWHRUKzbKrez536qpYVgcD6KSawUqOkIrSitjb1Pdamk5SBcHnTitc2EFTxzGQqk6BHuxk8ojZPo
CcW32rkWqTtnG4q3gN4eSknI9s1h7OlMMnCgdKLi9hgWXpr8k5hmVLw4ESKCW5n4xq3ljnH5xx65
tm/NDKjpBq3TWH2hrZTu4v+i7Mx240ayLfpFBDgPr2TOSklOWbIsvxCWy8XgzCCD49ffRd+Xdspw
ohqNQqHRAJWZjIgT5+y9Nqy5jkXpGjKPNNrjwPI9umgRW7v3FhteWX3GXFY96enMeVNAIf8W5wM8
LFlzwG3qpvRfMIvUGfpQMjkhwtmxt0fjVmTwQBqZgkvWMtseTw7oYivSRDxZoLsz39DURiGuLQ9x
H5f+bhlNJ/nm4r8aAIFCG9jmtVEPMLIEV+vF7HAvASDpy4fEKSwIcHVgf4PwbGgnNZlu96QVE7Lp
vHLJtRQtOKUJ3Ut6UA6RInviel392LM8ZGiMtlJhoydpsMV/NZpHFyRXfBCTIbPQWZmPImoGjwGQ
CpaFyBl0T4rI9bhJmpBBkQkY1s19chO60S+0VzcgpGSjCavtnBuL98NWhaZhvTlSOqOwdK5HNEzH
XadNquSsuZXRvwtn8CMEFaN1Ssde2wQ96LcET4F1axNfF+LvC4SJ26+ZuMdV7AOwSImG2YjvJmf4
dqMX1Y4mDp07mvLfoNXS7pRKo/EObZ+adTSzo707Y+W+AQzIW1xmUx7Mb4nDNQqqazaYObtcWlc9
fWOtt06JbRTpEqpiLt4FJ5m44Y401i3t6q9ftWiUKsiokM5dFfLmlC9WaVbZOdBovuyNbPY2ODHt
B+Id4/NqEDJDv3RjeoHFWOxLGjgisjODdKKcqLWuiF39RvPjCrjFJQieCpsfTjI2nFUl8/tCTbjc
qRZ0/Jl3HpwbQnwb94NBmvm5I8pGi0ofrsZSM4LYdYls34HgB29znxcl9TpJi1/+41YMlxpGEfpn
aiv+nKuTiJay2xHRaJ51zalZ1aLYLn2tkXOweN3XwSnbY9s1JxwW+iFLVfz098dfUTjX78PD3ukw
TYfcyJ3/agueIIxRGGjB2RzQDv6c16nYhZdylDumZFW9sb22GX0iA4Q7eqFJGgVi/rmqHIu8RYKa
DAmYNagtIj9jKzVfoPRowRH7Br23qDHdlBy7v//NH/daXDOrFYhJJcXw9U9YW6T2qowfTId5+OL6
AwDFCWlFJFpXrZANdUP482EVQmn4Rc2iCcN845pDNPu5SWDU6Jy9ya5OfV57n/1CzW1ooh35XHYM
b0MkAtpjNQjvxlT240UOqS5jcYZL1JiIXa9+oBn0jTKWwDrz0vpVftQ6o/mibB1NXoSPxvd2yrME
BOOqmdPS3DpplwFGnebWj++8zBh8ksV8hwgo5n0Ia2QQvAu83/V9U4x5e7H1rJv3tTkXhJpD5jaj
Vve1yyiHiXkBgFZLRL4GOjXfwsBN58+6rtn+D9jY+U87h4O5yc10gABVWrOITFw+z2kzEy0yz6nj
bWPb67NNLXwV3FX6BOlkByABuypcXSadUW2bEkY/u5xmbGZdr5I3s6/b85gJCWMaBGNm9VGi2uoy
WQbxV39/l653dlpO/Ge91lAFIvG4Wn6uM+Vgpsr2FDu5c9ACQ/xTMwA4pOasbeE61I9Esrz+52di
+EGDR/uXzfGDjCUX9Rh32nhCwaIf0qkZolg3qwhf6HjAR+yFqeUNN96j9YP8717MErfwJtL0ZcWj
X7tqvDdZQ+y3L/tDxZT72fFiD6A8AxUVdjpTjhtf6/US/fU0tpR1fSI/vD4wPRVoTDX1/kDQEfNP
Qsn0sJed12xmYxL86sFg+f/xcrw+c214wK1Cgo999mpnN4dRyroaDn0ROK9YBLE9Nn6SVw9EaymQ
vFpbPJeK4unGgxnBXH+5bAtUf7gi8VUBT7x6i3pQTqMLt/jUjkH2QFaYNm7W3DY3LAPhm+R7VtYJ
P5STRbZsiulTBnH93663kJtUWV55Ly03pefKlN1Ptw7GF2tKk+KgZaa7hgsSBXYmnFukb3U5FtOO
fI00Ppfg/NAAmHF+tlpRkgYvbfFzSokD2XqVO36xlBrIzJrN9jAvnt+H/Bjav6KJJwPKIMni5H5q
WSMfKTz6MyjZdqnCbo1s23Rd33fPcxoY+W6S4I/Jmy8W3dxzGbYNKCC6U37HgW1sY5eh9zcsWHP3
gFCkl1Gr5sGMVvv4p36qhvqlVk5Cs2s2+gQDotU5+sG2qvqngNHxaIil/1ZNhktjKjGHFyQDqVhD
Bad/1Wg02lPptLmkYrGkuQ2aehhC22ZejnHZsYEpEeJVx07i7UDQip1pCT8+kVvO6TAVBsdpOARD
8Vwzj8geW1Cx48HqnfZhpFdabyWAZOcwktUM+bUWUxxl7eRp27SVeXnfFnl8tJ2BbLwgc2V/mV05
IaQnaAFaNCzyHPBtR1ig9Gh/EI8FlmMDmnd8GVVcVo82MWs1uNQlobXhD+7dbDsyjpy+d45OkC6A
rpquVuFcTwN45iQdUAcv/reKSwJBs6acSGM2grrfJFRRb5TTth5mo+rm0PHE9N5rlCNh6trjT380
dOdhyC26QKowzacA2EXyULGrz/dNCyg4rAdZelCeJ70Ny1lZd25WQrlkatJ229RKnG8uYPPLKJZ8
rbK9uWM8SERD1Ne1sNDxWMHOGwEp7Q2cRtlmLBieHia/ywn8wfccJrxpZsSVwdd30lra8oBoFJnK
VIx9QuiEVP8McyJ/6HrjENGsJUbxyfbiJj9zYbONPQRBadwHsYR7KXvX/7L0ztIcg8FNz5iux/6S
wr42znnmFz+IsyOwaFmYicb7bGg63jVaV5/9hO30Zy8nsspQXSo9Ur1VfkuXyU/+rdxY5BdnLL2J
q5ib51t4zF68KRfKbMKHZMPlps+rV+nJJN6P9E2AdE/W/Km3GHZvbQuBA14lIjC3WbIANC5ZAxiX
bNl1JKhNtRWiZxnsI+IxhHmJ0evGEwtXsz7HUzF7ZAUyRI8KZBA/hJuPK6971aIwPAKEvfSFUi9T
VpmvPvyn6VM3Zmrb1YVuPKfk9iVRbPiau5k9dpaveLrGzgiRXpFHZiaL/Q+yQN4Hv7T1NvLypbws
S+q+lAVT0E0vdOdFH9WUvxBkqhcvle1NXVgkqJKOdZJa825ItKLVIt+uxzVukRztYZOPS1B9Z6Lb
fQ9ItvlGYKb+j56WtNsH0Qfym+rylpSrtvP3QToEaIusGEVBTG5RH80WVcNmQleWEzQ28H+0A5W0
J6NLbEJFid17KnKcMKGalHMegVpTc5NmKTddW8bVnWwnCzjbkLQbH/cWaiFP5/bKTtw/Tp2slkep
t0v5pnWtthJtdBZa5gxSRayHtjljXoh7UuO8mJiHCfZyZypShIGMu31oTeX4nU5NQySVFnBdRYsR
3Bm9PZEJW4+es4urBh5qZYz5hJZhib92KdPJSJoL8gRDBfXXgSxySZrS2H6dg4ZFG8M3ebXSJHjL
+sG27z2TqxeDM6c/aW0c7xk1aXo0JF1fHvCy1gWuLBpkp2YxcZi0lERQqhqtAQKc2Y4bDYZqsidD
VLN9qjnDBb7tuD9KhzvCZYVQN2ZIywzdmJf46X1gQxo59ZCBTtpC6NOmauPK3ToV9DLY6I3Y9OST
+mHcwU5nR66tN1EaMtk3QdaVe6ZVmbfxZ0fokZhQ+T26Rgdhk8Aro9DzMBgI7wqIStJe7bQwq09N
33ndqfVbY45obzXlo2Tf0bByNMnPuHOMxYzYtwd7q4iKnTbWqJgAoJSqtQ0yKul/DRIzeJWalqJ4
nMvS42LPLQlbrSIlsUjKuDwaZGiOjExsa9qs/Yo6HLMe3t7jzL2pfoCVN4x3CJIWwrRL5pNrpmta
deptxHWVHsfA7M6FH+T5menvdCp1UehPQzDZzN5tYmVSaWr9ZnYVeq1FH+TRMhgNbqRBs+7YDAPB
amNljQEa/9j9DKo3eLGZkNoEQc6eeI1rPRs/JV2rv7GB1O/KEtr9kqZWcRKzYbZfadIG41YUC5uR
FmslvryGnvWza8WGPPV+LPaSgXK61VFDGt/LAukMX5ys6SXFhGr3pTFsUM/UQ7sBW2U6jIDhqyPU
88gx3KPsWRpW8mTn6ryYc+I9LArm/k/AU95PUdR1DWy8sdVBX5QiuDEhDLVuGqZiLPJMa3ESa4Qp
Knvh3+0sRRbCrbN971VKeqXrF/bPANVrDPBvEsbOKlE5biY3cYwfjXCN6hysmcVkTc5DUbzGkvf0
aC+mIf6lpWSuIUBx9QrxnRjFJF3ahAg88ouwGNv+Ed608wXq5oLJqpx1Y76rjE7cec48Odu2ajXS
QTWPoM8xtc3ijibM+D310kGRuq7p2p2QbpHc2b1XEBeZpLZ35iKh71NyWYpdjSpQf9EnPdjPGrc0
DBK1Xu4oHuvqPWGfSJC4SrIfPW/2MB1XynJBUSIn3a0/J6EfHZoYRsBK29f25HhhlZuyfGCHwvGh
JwlIigHW+7GEd5U3YS0Io9g0hqY3+8T2yy+aldXxP1wd7XhXVhYHPubBbGckaAE3ZlqBJfGWac52
1IhDs01Sxbs7kEg631ekKwWRNiZtvyU4M+k3rlLO6xSMc0KQakoKLCJQL9uOdVC8SwC0xq4IBmXu
VVp4O98WA2WMX8dUaIEM9pOlBQgxAci8e1mNVp5sA73/16s9YRxrBTbkwGgyWZOKTT9DD7IYpgrd
csnusRIXzhHdYLop4pJIKW2ZLEJPrcqd6eJ5ncPVsyFlmRJ4Lulc5i4iv17z0m9c3gpqXTFOjzna
yS5yZOP25Bz4g/+ADKMTj6VHQvDnedCqfcn0jpIuABm+11TnVdWmrpMZ+6Ts/MWZwibA4oPZMjG8
TzGZ0s09rXNvfCoylX1pckRfhyloFdVW45BXP1rN/FWrB7rdYePCB4sGxs3NQev0wdu0aeFoW0Yo
EO2lYzWboXLgnY4+qrLQN6o1jbaQQht/mGnNTZRhl2VvebkLb++b5XxcerMiq9eySvdbnttABmOZ
kR6aUtdam8n0Ovcg0WzfJUrrkkiOVnefWrA3HnBLpzE5oJN0mruaCyAkDq0ONOgPar3sapkB5a+w
rSXUwdJX943TNu0A6UiTBFquidvn0bNrcvUqUpGPXu8QBm66s1ZdpOD1pHi0peZtpJ9KdmbmKDOp
mG33DCLKIYi49qtkm3q0obdk0PaP7pJp849xIZMYcXA2HiVkdgvNnj4F90lcLGMXYXeKzU9NMHaX
hZDdHAZSGyBX7zpiuSpyjmpdPy+lIb65DJ7aY9wTtbzhGCccFLV9TrCwtdaeAVsX2mWUUQJ/Co1b
dA+1NN1jQUaHteNE7eEbZ0FRblRXVMmmSsbiQFykZ94LfXDeTYaNOh2BwBN7DZn0IbUC/B+wsEn1
UPRR9fO4jJoVoWAkt5COilHuShJAWNAijp95dAngXM5LTf+0dcc9L5F0dgLzCElmXWDlj3PRLdre
6YxyL1QD4sGE1Bs8IMqiXLKFIAK1XAqdN2SuRH4ScTsL4q/7jvk2ntSDmxSpvjXyiQue0VTKJujD
mcuNU9c6QaG1Z6K+Dh2J1pKdTAbk2QI9LilFVD6++xoFSVgo35m2Cf5FfWMaidMQTiq6+Ug9YsJQ
8aXxaZHoJELX1QjqNMtSxTCLLRXwKnSVue1ScFhkTudE6AaJvWz5lgv/KPSWm4ZqFvcZvxXVZw3b
Jrnr5nKNc1WuczZ6NVkwmciPYrOqky2x44t4tocu3gVU+QlSPDLbv3ixOWQnhP7pMxpMb94WszHb
CvEtILsVSU5k7JRW0IiGtm+LQzdI/neqDM9nZmpohAuXbaymsJO9I6J4ykmwKlPXeVsDugqk6USB
b2WvqJyduWJGGQ5qUQ6XSI1sZJGzR9Q0S5wiP0+p63X3mmsiIzWn0jwkHXYlVrK7UOciOFU0v8Wk
87uVcx4NQxt/df2eRGsXOepmKbgVhnRJPRk141R5p0TQN9rm0zB8m3sb/f1gmRMxaAbm5sNCQ8z9
IrqkacPRHQes/tL2t5o1LdWGGMvgZ8sOkschx4hqf6i8zt5kqdvTl7KoCSTRY5fu6ZhaP6w8kPO9
19Er2o9GlXwT1oI1VC99nwgQrc7VpSMG9VTauLg3Yiyt8ZAr02Q4h7t2081Cpqey9pIa82yOW2g/
LIFwNokz1xxkVtoXKGBiW/OfMfoM7Wnk/vWd2CLj3yZ1JUYe327tvdXz204cZOU2mBx92VTgBgeS
LAk/IoYBIctUh9TntHnNrulzMsgnppa0+PUdQ7xiOVXeMKkdue0N9FN7cCCVF7J+mUtJzguRsS4M
kVLm7KS6s9ivHuHM+EkGhBvEDWujsZF0j6NeR+P2SnzoEuxKYWruZ9Mk5udFagraWopBwyZJ1RG4
7VGokD+aYgmITMAKyzcSj6fpgUN4VBt27tIhqtng2bWjr7KXXCPEaqoyD+WyDzfxhNZ+ygl0YhdL
SNYY3H6fM7jqyI22yZVdYOCJNV87L6uHEbTeSJHogmviokMYCYWgPd73edtdEiCwhCqhq3H2HqfT
aXSLRg/xXswsWqS5cr8Q6KTvRFnpzX3O4vnepmwUGytADE6eB0obwt8lxMVtbKG2eAhcqbwvHLSG
95KkBuU+Scuy/W7ETpd9klMwGWe/azkCUMDK5X4CKx3sxnku9S2a7uCdnZVzDJiwaEJJL4FLGukt
ZEN20gCW35NPsMMHrL92jMn1qCUDXONKhk0jJHMo+ekmmdK5x7maIosMDwGW17+3QT80zejXMRlC
N7EqgoE5/N6vAyIWxLFj9Idade3GG5162fl5l7Jale3d0ux86EiigsSVgYvWW/XT1z62lnM3pYpP
j6WNRxHac7YNSmXu4s57bxvm7jc+3PXMACYwfnNG2oz8oaG6V237vgzGPqgW99AavOnevpdz0veR
XaUlv19m2CNR5ou7PLrp3JzaXGvcM+lVWfNJli0CGLkYyTcmMma6aUtNq1BBWtipsoA5A5HOmfPm
cyf7bhXDnIZzsTjVkaSz7LnCH5lv2ciC4JD6JG6PM9sUidPmVJ+rNnDHQ5AWpXgJaDU5YlepeKaz
RmvQjn+kCcX9d9EGGGtQAAI+HCOp96r4wU3cm0tadLTDSBN3uCAVWFuKkGzgWNGvKfsfZkyg252u
gdDaCQbQyWuO/qQ/dnXebGTF9fyoeMFkBGkHMzMNR8M8j0yEt9gWnSlqpUXyiDl6Qy0x/1hce5xK
mPapmmlT4JNi034miSq/5XL++Fv96hxDOUWMCZHnqn3rWKVMJ9v2jqQ2+xvyaeYfzZyIvdvJ8r6h
0ziHDRr1Q44++OeN9+S6cwxAg37xKoundYza9/dFsNCT71KncI8aH+ykADJvU1Gmn71aDj/+/qir
T0mkA3I1BJVcN0Eu4bL8/VHoanRMGK15MV2um499NXcv7LDFvJk8+gynPNaNN6OcRXK0vM7+b3PO
X09foVKgpVbFnH41f5jVYEFgNM1LT+d+202G84O2zBBplW4fNMLjN8u0AskKZPed5i6Hv3/4q+X/
6/EQyH3GvzaMDf9qFM2ntLm4L9YlAS21Heomx2RWmi9BgREianxbLdu/P/Fqe/v1RP4Bi5QZKxXN
1UtVZGYfxFptX4h8JVAt9+zhRaszpvg2HYcbGverMdb/P4zDbI0LYd+5jhSaZ3rzXVM5FzWj+XqY
PKX9S4BGzE5h6dP9rOeC0QfQxP/+GZHt8F8PjCia3d9fKb7STIOb5V7QH+bvmoavIUIV4Z3s0Sxv
qRD/9BmxqOI0h+RBbXP1MJO4g1Fxi7ygXWKolE2adnGHWH808xkLjNCVvam7frqh4jXWV+N/Jme/
vltGPqREkO2zCnl//5CkfrutWcf2pUmWYIlmW+Rh2/deExGRNG2qiiiWTscEpGdaiqvESbZeH5hv
f/+q//xneDY2YTCOlh2sX8//aKW0mj7EpHn2ZbA046xPVr5ztZHuhSJJ5M5Qwj252dz8mEXqP2Cg
ig91n1o3zuxr+cT6ZWCiWBGCLFMsJFfryHWkqiVnHz9C18sjdsJ62jeDlWCkIcKRagqz2Kcln8Ap
oDUSaA3HcVk3FFEccmHLW4y1Pyxs7gtggZFaE6JyrcWldq2KvM3tC3UaJrU2FTtVj+Y284L8rOKm
vfENfFzWjDiAe4HF56lIP3//GUSmN4Ql9jF3L2KIQxrVzStUYuZ4zNvbG3vIWiT8/uox9V/FDpTm
CE6uZ/8B8yt6wU1+IQCca7pqs8XaTx2EKcvVRLnlfk8nA8aLfKMyLb4G3I+HW4b5j+sOoSfVDJs3
khkwAL9/YoViR6u5TVxqmsfv/D19lI0j6g94bf5CkGpi3hHUN/+3ETJNRBshHfUa7xxUgGubksGh
NCRjZz3hR5iqHRrrsCvGo0NHHKgZ6vEbFduHF2l9eWg6r/5scp7sq2VOZ5AuXmrGlzqnTXBsmHp9
7Qym1bsxSDpFbOi0/DcVKh+RRxLnsEoP2EHNqx2tWmrCmzM/uHSOavpjHTjpXhZeUG0ap5rGvb4Q
N3Xja70WZf16KEBOXIRIunl/r/YR4aI+LGA+PxUGgWx4A/Wq/ZqrxV+ep26ys03bGUF3MmVQ3DO3
N+btHCRzFZW6Xk5HqSTg4mF0xS1Iyod3nXkGcCp6Y0zRcWxcff+BmJ0mbergUnqqf8nbsfzq2YKp
NdJOJhGDzPXvErVycamGEgRw6aU39Gp/eAO4keDI0yEKAYS5+jkGo5S1Nc/J05AhzjCT1HyL67SO
fNUmeZQbRXJLAv2hJOMzr3maEOV+BYZfX4HiQCsMvo7LEMtFu6utojwWje+zmqegJ7l8aeyNSEtB
DhR1lXXjXfiwl4FnQrLKy8cMwsUM9fvKLgxSj6ZUpk8C60y2G3Ov2HdNTuVLc/ymSuJ6L+N7RbgL
Dws3DMf4+u3/z/k1WCqt4lHmT5mmqSPpzfrz4kjrW2I7X8kezWhf13jlmS0W8sbS/nh2rr8pnETq
MM5v9pXfn23VnZd4YLCesk44X+JqYYg91/pRjVr75gqn/lyhi49UDOaFFlr672Qn5o3F/oeF5+qU
ge4KoFyLiauCkBkc83o4GhermxLcK42l1Od0ImD30cfQsNBLr6leUqsfkeCPkxYfbK3Kp9CQY1ZF
synMczuay3LjtTfXT//bKQMQeiVlrJx7ttrrKk7Ty6ARUxZcFFmXyacs8UbEfGOy7MAp1tUu1fw5
3jeCgcGd79JVjBQNjy0o5yQ5+I22tPspG+OMrDA/c3dk0pSvqmEOdJc47oRegyiZC9NIPdj1XjD9
66fp8EkVg708jZIdMELmKRuCoy3r6UbRtL7B1x9tBfYCZANj9SHwJcvyxfDUwAJzkbcg0bC8CPzd
ehH1VIMaNnH3qMybCA4PnuTZZPjltfnZ04fyxmL7cIzyLfOH4L+DOcVXffUO9pw6nktSzwVDlIPc
mjjwL4lrtB4d4zEZQhp+mJ8St80+//1L+MODOdNWK51BGgsZw7+//C4D4zpmB7oETmsA3DeL5Gua
4n/Yo2iaIitfhmeRiJsQuo+7CwUZEh4H7TSpJfa64f/PgmcfsDK0TskTgyujDPXZkMw/aVuHjjFl
N+RtHwtTmy2b+CCDlhJa/GsBvo/IpRqMPHnqiyL5idWmy/dqyCz1iBiLOcfsdgYayYx+1rnE1Fl/
ZrKuNRvLyKW16XSp3VhWf9p02ObW0+z/LQFXu6uWJMqWgyue0hGBV8Nh/tDX5HN6hiVglKpU0mLP
pyMtzRhyhzZM+NeE2v/91/+VCHq1BFzOM44H1oH7wYXIKHsaOpUEl1Hrq+ZoQxv0wzrOzZwULi9Y
tmVaE1MepHQyI0zzztfE6apm09hF1h+mWqvilxj8dRxqdjH/nEZrRCwVSO/R7EX5Ce6AKMNiYHAe
Ea9bfZ6ZzjuoSGZHPWi+S3eqt8vkfklE8dPrqTvolVXWuQ36adgluZWln3097UWEB8JXUeJoMw/3
85pIGxuU4Mkw2mLr9NgJGdFo6RwxZsMN7dSMZfvC7woAHFyXDjMU+WCTtkWd/sjg99N5Q8wR5tnK
t+8G3vvQTLvO3/HGdiJcnYnYcIIx0+kQz9Un/N3DfKYFY40bFNhCnnRj0a3vjBfs+dQp4Htb+q6u
sRmET7ed2dryaNccYeDtDSAieZa+/P3Hu4oOpDJYtwr2LZbvKhO41lEOfV0wyXTjiwLu/A/kTvdL
OqSt2AiEQO4GW3vKaAlVICyLGeZOWHZ+2b+bHGdJCBe1LHZ5p9ohbAepHlA7EDo8+HX/g3DcJKWr
5RT7nHyD5sZm9wsscvXW0YkAeseux40xuLo0pNUEnSEJtItYqnLYQD8CgAKUcdb5Axwh7gZkSPIx
UZ3u7zU8U+3WJuy73HZljJaM9tvA7aodrUGG2tTrTEhNt0fa2WVJuIyW8b7EOm+EVTDNMMYs/+yV
emZvm3TRp42hXBJhwXyVjw6EyHmrYR7hwV2ZdQjhJlPyvg/ItsKAeKpjIfnSwkYMs9wqbAE3doKP
dSWOg5VsyD0Vesf1zcJVjGrd2aqecsTX7SNizeUts9shfcAn6xzgYHTvf39vPj6RtjotdepoZMYY
AH/fesVkqabOg/IJnoqph/RlqR9Kb2jDpJvpCNe3jKl/eiB7jIunjJsqzZnfH4g0ETxa3DVPpTv6
DGt7Kw/nvkj/aTDqGHu9i5vuRkfv47EGJAkvKuemvgapXh1rRaKVwWL0zRPyq46pYum9dYW1GFFf
Vllk9WUuw5Ze9I3HfrymUE9wReQfKFjt65wlOL2aT4Z19TQievEeCC5FdgTSVf7j2AUILYTmS7BN
x1XfvDiM0PAymX3b3yhp//CFs664LKGvBp3vXX36wSPiraVieCrNJY86Zklb9h/x5mKPCmtqrxvV
6x+eB90KuTpWHrC913AnNSWjZvdV+1SjaN6T2fMtqLAlueS37lNRiVuF27o//L5/8NGYnPDakOIY
XJOeiUWpGGZZ8inOM7CL2SwAQfjKqOKwaBErtpzvYktNYZh3A+1bDoGhLtInYyI0d/OfVxODKqL0
Vs83M6Srwl0XVt74cmifkjge94m5NGcrNxBnuDH2ADyz440f99dd6OrT81qz6bOKGYRff3oYlzYo
vh4HYWp39SZGvPlOP2oKDkvj0brOGKdjyekSHq2XNfAzrqj1ow55s2IKjMwuMjPpO5GrV5oVurXh
wVGbzCDUlJ1zo5WW3Wy6pNKrSO8XTAA92wgTeL+33qyB8etOtDogntGfgxnrIMnwn4LJs28cE39Y
w6s/gPkYFtwVX//7thEgP7MmVxVPsu2LZ4R5JFqUGo76zBpPRNLkR06X499/zT/cwzycFCvGl+5H
8OHWq9Mn15s0iC+4ZSz9OxeQkfsOoBORMHmcG/trhVUAovg4V/oDwMOAea6mi9NM0kjlRvGgmlNN
M/5Wa/EPfxmUCC5ia9G4Ro1cVYylWbgINhfvyS716okXjbGoOVnf5Niae5cEtFdTZGongp53IIFE
fpKoKMwoRo1QEj5qzP951TMuMoN1hOGzw167Y1Bhpl6HhfeJEXRehe3sor2QaTwhUPTNc5P3wy3S
6seNZu0rQ65gkoFh+vqqDhFxzLMh954KYBBa2NdJH/ElzC9pBhITTlM73SiyPt5TeCINdZY4NBlW
+u8v4QiOHzcXT8zjZXkTKWKdYlVOh62shu3fXz56DdcbGyRZnZsgJzMbqn59K8JmJJl4ioDzw1v6
78JWYDRDP8Oq+04/pps6TAUCC6KsFSmeUzWiW+C37RP7hT2nCL4qy0LBFrLW5XyHLlJrL1XcZcXB
qd1C/8lO0LmfUtTb/qbOcYh9VybgX4rkBbtVttQuqn1RJadJz0Ax6b6i3iIWeDrqKKLt50RZif2g
ufqQh40DEoYvArGm9Z1OFaCD00RsCxX/QB+v2GBw0uaT1tfmvZmUndNHxCfo1lpY9miYrTkwXzQu
/hxRtBieue0Oyw5orlFGTmnFu9rC6R4CaEJRomWx9+oN1vCwlvb5oWXIvXPGSaiNxJZRbUZ2Clid
wNf8MNH0SczRGNiV/tJLC9EfUp08RrzTLhdfk0TJFk4wvAtby9CTObX+WKpR/2xMjjG7oVPZQ3zM
srqJz65I8OgQdutcSj/uqtAzC+PVqXKMFhIU/qeshhONS8BCp1BbyvxJPepYXyqWYX1XJw5idgg1
8n0RTfu97emj7RH+d3esZw1WK4A2xG95PafPbc3k1Rr74mtL1PYltRP0eQyU4qcypzPlOU2eR+VA
v25TAzK/qwo4ZFEqJ+/J7RPrS5yMw3Pu5fGPIQ+MIqQNX5XHwUySr01QBj/pURrx1lNKJp9h/S1W
VOZcBsICoCQRTGiQi4fKGuLxIdPH+h26LPep2cjoA0srEKg6i67wIWSiI97PNA6bTRp0utrLvOre
FzAQ/p0wRCZDRyMRI3SnNBA7rouJfe8vsQouCA9W/45eune+OY8v9D3rbNfZQXVHAekHUev6UnJe
EVIbzeksL+7yf5ydx3LbSLuGrwhVQCNvQRKUSFnBoseyNyjLARlo5HD154HORgRdYvnfzEyVXdPs
RocvvKFo2x3iIyFGNYklJWnacgHYroJMhoqA7HfTtssfnRRDes+kou089U63myGlH2AO58IzBrUb
nicHBZrtPDfTuKuDtPotg8BoCETVYd6Ugd1lX8BsKuJLFZb6CLGg0exTgD/L62CQ6D4DPYKJ46ip
Um3AaALMhlYV406IOmS9Bdk8zRuJhBIQN3c2W7Y5bbcfdUtfZNPQ+YYVohDrcbyA8IKIbLVx29F3
L/0E5DQJmSvxk4upxambRK0gEVmi1176os2HbxoIMvEQAgfunnWW/4VaTtm/GpHtDkiruI0ob6Mw
G+7UXqvL7xDOyu4JTaeZCtsARXenhH1j/+yaMBn+NFFsWPeNSwXZz5FfBMBgOe2hVGPMBxYxBAg9
iLn/MNPGfZBGUJvHNKzVEVkKkLibqY4A7Q0TLKlwG4g4uJ8pLOQH/mK2a8ehGvGnnzPqlBlRnOJN
A1HMjROQdv6Xm2m0mWmTtbfZXEE2AHU+zWCvMVfxzDCf7e00G5X9Gf+sEFSSkjbOVsnVpt+0dTU8
1PM8a7exqih7qMlAgVF0QpCoDS098+Juinu/cNs0P4oqmwZfR3AzvLVm4Cyn3pBufc98g/JLkiQj
2SS+LO2DBvDx0WjbUNsZeZv/bhee55Wn8iKU4dV2ublBN4D7ITk4f0V0CicyVYfpsxoK8ylInXhB
2QfBFt2cdjgYMxiqfZAF6TVkw8XzRccKFqmKPSLIaBKh84F5YUIYR7zRVlYov/CTP7UUL2IgoxBs
rgSmF4+zCb1x0V53SPJMyoPrsbpxkX1w0M/sS0wX5vw1IumCAT6Z5mfR1tOV0PuyiEbZA7z3MjP0
78DmnI84U2NCmltEz1DNnZ3GHrqPx7L4heKCdq/VzXiAP6/vtdnsp03jdEHljb3x8vGrvc756HZj
iEYVk1t9adktbZx3lcyYdmeOEkf+LCa9FJ4uaYdpXRm/gpdOfOxTSPLmzKzHT209dA76ZN213tR6
ey0/gV4wICF38S2zV0GKlTjwcJywfAamKsKtu6B8bZg76YNrJ+0dPon1I72q/PfHM19m9j4RYViU
52lQLV6FxIGrGm40SJS5ayGfHQQ6goegKGiQ8Kmar7MeQRsK+zLc5gW5wifd6fKvH4++3trL6It/
CZ+efc1+O1933v+glzJrnylgBNkmL0r7CcHn/tZqgGNf2WqXe3th9/M8CQu2PdHL+WB5CU7PsdTs
GSWxKvDVRIy/laxjvojv580hov9ypZZwWbQ2haAki5QBLHC6sasJagoEKoN7+HOj4wmVmUGxTaAe
ws6tiL5cqUmApxAbtlOTNa+yRMmMeuEUEfxRWL+SjF0uwJsikEOeS7jPSpwvAKLvVGdFMX52hsTc
TInWbpBkbFG7NFv7yW2Va/p468+LWzvtVjoDwLIAcLzpdr47VgBicW3v9OmzCX7YGyqouLmeDv9N
bQk74uOttJ4c+hgU3zAiXbp/Nuyw88nZsOF0CJ/2sxhaddxQNYs8tKlGZ0dDTbwaoYyiKxvqoq/G
jOylfqFzNSNvtdapwP5yKMFSVqdc0QWfbtEIB1aPrB1CyWmVhzddjRTjf6U6EqsTz8/g0NNRfy1D
QQ+0dkJodUh522jhAkaHLTEmTuIHHIE7Uw8sHlg9VJpNlCO7Tu7fuz7S3JVEbH8Y+l+qEo5fJyCq
3zIU3a3njxf08kJCOARlwcW1ffFXXm1d1+R/KZyiPXW5lH9AqGZ3NfnBKW3HaaOMjXWM5yH57+NB
12olqHWRNr1J0VGHwr5ldRPnXejIGVWSU666KDfDHsjDTWfHIa3GzjZvIzODJIgOHbprU23aB0eT
/Y1slFrf64PSS0+zuknuSWfHG3ciyrlB6KEdP3/8Ow120/m1ieM7JjY20S10MXPZje92dmyCjEmr
RjxPdSFVP6WK0+6xhRJXjuz6BLEcSCywrOTgFEHX+TlEgxBZF10891WTTH4x279MoGfxRutV2h3/
PimO6jIfcJq08s8nZeWpNBpk35+VQom3tNqK6Nae9Wq6civ+bVLvx1m9OZ2jJdmgBuKZXKBykIoA
kOChOjoFW/o/IMo+ntbfhnNBGmFvtLyr6+63HGtbjs6sP8elgCsgZXw0zTj7qUZpca1qe7kvKMkL
qgzcecuQqzcmTorWjmJBphGkw7dBkYHl9dRbv/zrlOg3LCIY7A/aVfYy5Xfbr6pUgSlnEZ7CsdJK
QpV25lKn67aJk1q8fjzY8tnP9jpVSkISsB1IEF2qmVhYf2hOlcYnvUy7egvFwX0l8ctfTKczpjvg
YvHJjBP5Z0aC5Zqh/MUttAwOVsggZ0LjdN31BTagw7ycohNZU1x4UH1zHdEax/WSIMyCfSvT4lYL
rPlKEfFvk0Y3kII4qDiEale3H8B6ZHbsOjlFbR1QPHQrY4dsQ3iak1meynRJ64dOtWIPyQfrX0MV
Tt9SRgE6hgoSgrer72vPYFl0WaFmklDG1YcU7ZixUH4YTSVvu6i5VpO7OCLLeITWbFpQvhfyZ4A8
gygHX3gyNED7h2jQcumPXZABo0Ht0r3ycF6cEkTCFwzWIggtHELP8+0rrNoWBAb9CbJwm1M5yY1f
7izHKwdfXGwenQIGq0fYo6L/Ya8uGgiIGe9sPp2cmPLId8iOOn42lRNiC1j33SeoxVA4RWe5ATRJ
eq05XK+qqvaF6U6HzAa372XW0Mw3QWzC/G1Nibpp2qN6GpH1TvV8qGBY1SfHieQN9Mha8wBmd/kG
elMWewguktV7bUFG3+7Ru0PbIJGF9aXs6uRHFDdoHn58Vi8+JGrevBg28eYCl1ivbE2cbrco+Z3w
IrbBZYz2izY58M+t7prC5uVQ7BPKqdhIIphHcHv+EYdZhDB6ovpkuVF7iqLUFZC4m8/dCHrW/3ha
l5EW2nq4riwgHWBeqHWdDwbwNgaIL+pTt3Ba9sHYZDf2gAniBvnStv7jqm0CgzWdZ3Mf6Z18BvqP
NEEwY+S3wYEyRzmxmFG+2aqNrTxNal6JjV01I/CBPjTkDrv2+WcSOvRIGqsTf0yitRuqAJP0lRbN
XwyZoqZC/QD5lyvIlourRqf0hcLtwpwgCVpHrhzxOo2tvDtpdtOj0V/LEHa57B5HUZdfJ2HLnaHn
4z6h6nxlu1wEzcvXw9qXk0iFnM71+bJqbo4MCj55JxlRy8MeQNI4N8bc6DZ1rFbNPo/COb4y6OWp
5DQu9nXOgpuh9XA+aFcRVNpStCet0jrsBum1gk6RSatvCdeG+yJZqO5N+s9PCbcAWQ/1f6IBJNnF
+bh1Dak/1uv+JPQmQRUxbdQDXMxbx5yDbz0bPCZ2FNcqKhfHxMCjF/k1Y0HiEsGtdm4fjXXSolh8
Kjpqml7hguVAZ0PJcj8Y7EzuPj4pFxkn3VTboquCIjBsEXVdTwF1BL6tgKyM16xzjCua5Fo0JHdU
+j7Fdbm3EC16WAxY7inUmTcdU76vaujfV37Hur8LvpoJ8zNcoqCl13W+2sWY52z3NPnShM28M7IY
NQrsF2FrBkENakfOUXOHuIoMvETCJvAQqOb67K3mmofoxX7jlwgSNGrq4L5puJ7/kkXkgnbBmHzR
ea/TbcSzth/iRa5SzvWL20/6jvD92vV40esjLeS6AhUC93Hx4VgN26BO1sejnX1BQk8+LP5viSfV
XL+tB0yFvEAxFJyqor6SngH1dV870v7kAKBCkElW1Y5vSNv346+yWgoMvImCQcDD8YAgSCnzfCmU
0S3Ad+L2WZUQbKMYSGea1JGvqLFxRI3ZOAbEPVcu79UJeBuU708FAHioTuB6PqjVoWZiO5gc0l4G
vJEV2UHQqoLwnV9zPlndZ/8/FFw78BtLEums7jMnIGtsOh0/xSBRt5WiK6hVJM02RiH3TqFueyWQ
+dt6EqSBvFsqaIDwzqem008E1KVqfl2m4kG0wJuzgv4MgkLuRg/QFes4Av/LeoIvpRCEbSTZ2vmg
uZispJpcLFsdFT3gNq09WH7uTqWteGWov6wnKE5CcLxwIRWu8wxER0YB30f4ZoaWEApxyHN4YDTd
b7MNGSs07frKY/iXFWVEhiOBWsi1y2P5LrPBh2NeIMPCH8Jw3EI/m/dkBzbSIVF9J6bo+4Tm+M3H
p+IvG5RrgTqdRjAKUGF1VUV2NVtvHivKiMqM1Rsg5W2H3k2COvnHQ63e+mWDMq/FQI0bGgnD1dsn
1dEQqRuovj5WtZ+ih7stxrDc6jLD7Vzms48QitwBQ5FXtuqy9d9lcf8/MtcQUT4pMMSU84U1amcq
4i5XfU1OzTa05+qONuv8P2wYmHTkS8SGyDQuG+rd58M7p7X0FGe+RIaq71TjvEEnK38QBE+eUNrh
f/h0oKoBlhBNLGyb8/FSK2jDjkqmHy57xpoQr0Y/Or+JjOnXx1/ub5uE92N5ygmxNXtZ33czyxE2
tQbkhXypGX39Y5jyznoaUWeYt26qK1cEaS8PHo83nRjeLIJ41VmOybvR5rkW6EZwR0sSc18x3HQX
YzS+b6Y4O6h0eXf/OjuwX1xjhJBcK/AozsdrR0vOiigMf5GRuzEyS/MjMVffLcSrPn881OUJp8FE
kwNgDkRHHOrPh5L93FYlcE3fAW1lVh5PTxq+jhaqpVtz6lHecxCAWsjgcXoVGrTcjeengFod2jgW
bxEVjbeM8d26Thr1VDPuDB9EsV3c0xiN6p8WcVjWeGgh1tW+HwGg+maLouI9tFByU8xDRd6fJELW
FBPRjSuuXAp/+dhL0kaTACQ9xK3VAwn4T2pj0JuApdEC5gVxxAFavONPTUmfGovuK8HZ5S30dsHS
8sHu2KD1dv4J0AQfUFEoYGvA3PeJS+OXwOmL26CN1F1SKc0noBtIzeCsd+V6v5wqQT8CDVDhCVJp
/ZyPTHzGDd8Zwlccp3uuRJaKTeL0aGtpAEd2VWa42ZXVvfDJAELqQntZ+rZcuua6Sh/ZIH6LblR9
ESHLQofabDdIZSLAl3fyx9zr4zEvMuDdqOhBux3Vp6qX5b6cx+Fk2NW4A4YqrhyCv60D5UhUymFo
4Wm5CsTQzi51JL4IxIwyOpqi6XZY3RTHqCzne2k6Tx+fucvLCzDc4r2ONxQx+Tru42M6UptC3dfT
qGjAkJdz6TWRVfq95obzladmHfry1hD0cynTZcLJBtXx8688a5SyjRDTsqZBn8lwqOxYTSc+jy3i
ObT22q05p/YmRoDoVYnUF2RJ7U0+hiOMYqu88v0vHz5+wVK5hKJC+rfW6cBEURs7rRa+DPN2n7Uu
4kC420bllUN1+UkZhy3G00BVlpjkfNJqI/o+iybhx0TutC9gL2KUnB/zsldwO3BeP/6kf5mWLixy
SwJ6suh1o6RJrSKMsFfxIfhRlAWzfI+mqPr48Sh/2TjMhmcBWDvSA+uoQTot0KZCFT59cOPUjhEi
+W46DMeuqDrhfTzYskLnl7OLvgEZCs0OWItrQ5upSidTRZTRN5oo+hEprvmDvmI438Z9pzQ7aUKP
38e1kV4jM/xllpRduA5Rh1uiwNVpbGGQ0Q4RS0Y0d0e0h+rYU2C/b5pJUb98PMm/bBPG4vWhA8KZ
fPNGe/cCORqCPaPR8wKR3x0ibq5tokvDIxaOdpGdRv/GTVjOIjhE0Ih8Rt6+dcTZONbodLZl+FY6
BzcZ0roHG4GvWyr6xpYyvrH7H+ZHFXLRU7BArKzOPhFtbQGyNZCRTKydKybNL9MAXeIlD5voaV55
US4vmze5BJ3ghbIO5M/l475bUD2dIt2pHMOvaiofPlps9rOCi1XlVQHCx6rT2JqX2Eiveopsumhr
Z427nyd92KkFHou6vHrlXOwnfhJYSS5cdhXl7VWsOBeVXpuKNP2C7O/Ir5521EMqP7Onf4Suc83i
RsOsaRJwRNU1giJK6jle3DD8meLdfSgpqEXzGO0oh8pdT7P1yna6uHYYD6UCd3Ep4/5ZX+0YzCJ5
giKI34raUTy6MQWW5RN8nCuXwcVAdOq4DVg+c+l/rsVARkdpsNvm0+jaED7zKc2DmYproK7LUYgH
KAYux54K3zrOplYmCsiC5l4rFT1fGBZChB5SzmNzTb3+YlPYXFakxhwK2EK8+ef7dNYzox3L1tkH
U5iiCqdbN0EBE04DVPaPUgdcoQ4sDhPvQwipVMFXb1Fma7VZ6pWDH48xodiN+VNgKfpdoLfHTFWC
Kwoql6u4+MxyfZKFGVzRqzPfp12aWrV09oYFMBMD0fkYVIZyJddz11cnsj684DTdCZWFoKZ2voK9
ZU94QLflFsKnZnk6tMGivm0gVVtbN5ECjm3fmfbwidPCkgptKoK9pSNufsDuyMKx0MUXnZu9wRp9
qIus3WRQdXVgF81U+2jzad/RKcx/I25cPw/gEB7osuiPJkbFGSFjNn2RaJke8bkXz8PYAUmG9uZo
G2zIgMoOSWj+TMZWdpuUg/NpdNTxRzQIJ99Cz5qOLTKdBnh/jFZQRRTufKCwxK2UGrLFYNqeAogc
dq0+hYMo840rMqW8V8u+7e8CaetIVGep9cvVGyPfoFsXncBqDj/oc0S4TtpULO7CxgAex5VQtTeB
2Yb3ZdMPrd/lttL7KLvE8xbOUV76thHmSEGmamLvrEGE2qNTy+bX0JV5se8ozOyCOdCoxprjPPzS
w5y+WThyGneDoeOIBH7UpGm3qbMozbaZARJTHrpicAitrNFs0hvNBFGue60TIlC9FW7a5Q9Fg1L5
Dkt0M/itG2OX7AgEamMDwUbPb1s5IvTnRHmlNZsF9F6xeEZHRk94iA0iuogAoD0VGf9AQS0kSsbb
smjH8XcuK7OiGqa7/U6ru2nCetimF+QBgqrdfaP0nbH9+JVbUrL3oQqualjRg48BLLj0aFdbsS1q
bJ6jHo3VMCn3iTTaba6V4LUjZDj9jrTXwzo+vi2UotzVWC1fGX99FAiwCcg4EFwm/JZ1Et0jUA5v
R0twZxjLQ2s3P4K+K3w48JVvi7I9XZnuejwaRNxZPDLWAjugEnh+9EwRIG8d2ckhxM8PgxdX5LWP
2b0wd5iQ68Z2plg93BpCCvPWbioHWXs4A8dxVjt3b48gW/Y20tOzjxCGGuyqqlYdL6+MaYKxGDvp
97KJcGuGEDyqn7BBToNnCzRBudFxrKnupzFUDwPECCjVqGNBGeUUPOWAwvqvbWhr5U5Ug2i3lp2S
yZt6OtoIIVoIcpv5gNt2jp1ks+1Bv6XeYIdEJmD+ivobTre17cepgg5klvbRCQh6mz6kQWfgHIjE
gccjaL+qfYzEeV0lSXHv1pGm7wGZRdqNSET6RzOS1CxQXyTl8bgvEvdxsIX83CR9+I0vhRat1s/z
p0Rr4v6TbSrzbhiqNn4emjxVj/zWMX5NTUgT/4WJEs537TyBeA30yi73IV4GhbMpUk2kuK411u2o
Nc3wGI9F4aB67ZbZxgVS9skttSn+paPmvyfHDrptqpYEKDtTxC0UBfD+lBEsM0X90tKSGiBvGte5
eKnasBrlzRBHtLCdKpvjPcqdoXYaZejarYfF5mweBLmiskUPuAof9SlRx2dLn7VfLWGWdiTn1oCK
jtINOZ4iyxdFaj3cGDAB+pePdyKp1Oro0bigs4LOxkI6XrDD51sR4PtAEcYpDyFmpFWzqTgdtl+2
y4GPFPSksXjg2Ne+Y+fWCYOA8Y8bci08Skg0jpdiIY+JQ43ms9dSbuluAFvErzhNRfdhyRO+y3sj
6Dd0m1FtjjkQoU4jXw3wIExGRMDyOBLFA3t8SDZFDhAHLvNMez9Adbx8xPVikE/wyJTcNx1w6jtV
HczFu7jQa0SNB1WN7/ra1lAyntS57DYqdiyjX44oMn5CMDdGYQyxPESeEGSNnK/G1BjzNwtOv/ki
oL6/Ok2ExgUWAAgVO5jILDRwVZ8c1Ns1kd27EwLpv+MpcCUXkQVq7L61slI74HCGBHuBoYbvRhkG
KiyTrscbO9Oz5ju6svZmymQA8SeSbntI5siUuESHJkqpU1BVMeKsfYmISZSEgQ/MKL03ROk2+O4U
RYCgTQ7NCQ3IqbqNO7uc/CTkdH8KshDqAmtD1SWI9eQQ4OWAswdClA1MZcpTnSfUcbZ9M4Y7AXbA
EE/1MBQ3kxuNqJhbRqfeToWC2ZVCyP2kIJLsIO5XjzQtXSHqCVnt2m6TLyl9wBdsSYIObA4Otniz
NEoV1Wjrt7m6VfVYmTCik6m5tbF/UzY0GqLS2jSCV84r9NJwIAXqE24h27KX/eBZURmrD/AkA/sn
SDhlvkFroMx3uNx32NnCa02yp8V97b+xKpr0FCEosFXw0HAOZuKEP+ss0z7LLuy1W5ZfnRYjmeQF
FZYxvAGJw0dGSNmulG1gzmKvq0lig0ApdXMjx1B/CUANm14UdDFWeaFe7eOmmKcfxeLD8YCzjz39
kG6j85k0MWb3I95ysZdVwXgKOwcMqlDbAbBUg1NJ22fFTViKMtpOgwzZx0EcYSSpOkEivGwwCxxD
lCn4biiy1R9gtsx88ASHBR9LgvzGHPDcPdlzMsV3zYBk+daSPbLQgQ7lXuwHwDL2LZaFIUIFddzq
dYX0rZbmu9kYiuk0w8r6bfCHSuYZs02fTI81Hlx8d9K22WM3ZBk3YaVFgbWbjLoxNkki5+SHDavC
+DrA8lEIy628GY8IIyTGIZojjNEKLUVoQrGb4WaSAMg+RchW6Mf5zYQhaxPZ70q0lUIvmp3R3Ymy
E9kv+lm9e+T/ZRKmBoBFdqpdQeiypjCT2zCGXL/DKgXDihKwsevpadPI771W6dmuaSzxU8XCQv8J
cD1uQMPNbfiEd079n6FV5uQV1qhP+2kQRrlBdSc+dgBipk9QubWRghCvyy5rNeWWGoNC2Nf3RM9e
V7lul3iTWnQ+kLcQHWMLRsILZqRZ+SkZ8u5LVbhC+UP0pReeXgXwv5HIHjRvTFTtV6hGyTUo0Rpz
sxSzqBaCm1ruAdALqz6jQRaRjnRqgdg2+Dp1etllt6LT3BrXkQYaG6Th+EdWlM4XozArxOpyW9qP
CIPoRK8j1f07BQ0KdQnHNZQYSuC+wWcSgySaIbcK3SPazPUdyOJS+9qkbXIwSqmZz4WRGl8ds9Va
T4td9GUtFOOdKx2WN/D5+xDOeqOhUn5VF5gCmcv5O+K2EIeDUO8P2IuP0s8KVf3UWWR/Eiu6hwRF
TXfXGl0Se244BviOqs23eipKfYsifHtAMumbQe/itypKsNxTPvVfjK7/5QSDuGZEffHk8VM1auY0
DHlvKJGd/1SD1h10+GmApjxNcvBG2STIRSeSrqa3mN42Gwf27L2tDmPpm7TJstuPn92L+A9FK2Q5
yZJp6pHFLn/+rshidMj95qg4HVr6Vl9o0rS7Cu1inbeHyxK7JKKufx0R9MRCC6GVSAFjXQxMjE70
SgVER0nHLIP/E8AxAylvdSMWQI2mbdquVpTnj0d9Y2Cf7wpglwQdcIEoJ9EqOp8oOngoy4zSPECH
zIonp55rd9pQJ6t/6iKKrHuz7vGXW4yGlZ3S1eCyZISZCqgpxZyh0Lfc2A6uSn9MNFvNTYNfXYux
rulG2G0pQfM6DE2fDl47DIsPYKE5d2jbVGKb913Xp1cK/2+/9/186MTCejapxFP/dynLnc9HJCBV
sclojwXRpo7VQ4PW8dwndJ+J2+PgUaaG0nj0KvJ8gw+E9RO2fDfcUSCP7l1lJqZs8UT5r3C5Rz23
6yO/wwFSPWAckWGgYFrYrpRRPg1HiVT19wRgcraLJ0XBly7ViyuVhjfD6PfzoYAJnIcmEmhAkE7u
qorCAWhB8xTWARxJooLuQMYRPgDJ0tHGWNu5F4SFiwFT7BwUQVFn8mogdDMYaUi1ULu62oVj1Dcz
uNMmy/oTjFQ4F2FhFosoW4dEPRF5dm/xX/K+zuiBXdnZS650NgWKZ28VjLeSOvWM80/S4SKfmvro
HMLGGW4lAR4uTLZ7V0MC/t3Vg7LhLyDz8PHOvhyVIi815zePSIAHq9vc1eE8iY7ysszsxNzXSe0O
N7hg9c5jiD9wdEpdvXXuQMGJ+VrMvszofMZ8MS4vpkGqDPD3fMYF/XGqXDI/Nqnq3jmD05R+m2L5
jeFbWz0qVTVg71HpUHm1RpriIYJbYfrIykGqSetA7W/4ePH9lCR9jf5FVaNqNKKm8ILOXtZtkSFT
kg35WvGnYY66L9NAut8/XsB1yk8pzVyE5mxsjtH5WZOZwqaJOoHaxsG2On9y4/DHYLbIZWWZ+cjb
Hu4mLeoe0NEwf08gCq+wT98c28/XEIUhQD9kP1xQiAyer6HoY1nM45we+1mvtG3khsNdBm6MuhOh
VL4dYwjo3qhHRvVsU46tiGTM5lH0i/A6Hnyo52ABiNWHsAnYg00/Y731iixS/An0t1P66UwKvSnH
0m5GL1KLQdllvNz15BmdI9rHwY3Mu0nEYPdGZLuUXa9K1D69IpLGL8NUDDLrcbJGP2w1q93hKxuF
Rzpirjh2k4AmPDWpVL7JltQf/yh9sJzNm4pH5Jlam0lPjYJG3X/80db00qXUinC1qdPYodHNv86X
rcDejhKfmhwHKxxnT3enFne6ebinQl/uqWskR5feu6dq4S9YItpBz7r2x8c/Yr1zFqAdRQmk2cEh
go5a/Qa3lAiEW11/LGo6TbdZwOPmcca15EDPkCotphv4YBtaPeg+JtFqfDQw28n8f/4ZtL8N+Gpc
BKh9rHbQOM+DhmdEe0ztqdZ3g2WPIA1VFAJNgUmcFzkIp5thqnzqR7S9Mfsqr2ziNSAfG166o8BC
wbSYwFrWzaHajSguxlF1HII5dHDecdvZa3qndm7ntgOAi/JIX92RMtavRtWiI59bRnkP5ayrZw/3
ePtQZWE4bGTfKo3f4XNTb2utsnC0bFUxtTdOr3aJn/RZc1cifDv+CPjG7qEfSudYGDg4egqg20Pj
hsAwSSIrafn4ASj7QEm7Yvfxiq9L/kwX0Z5lojzB9IFWpYqBTuMcKnZ5RCbv56g6Sr9NovRrVLXy
mtDORRtsGYt6CGgCvi8AutVYSdI6mIZF5bEflJ+jlgJZD7LFzKuvpngvO6q8XlzrdunXqBF8QVkB
lYU4775RYexvwdxdPXvrmJGLHrAtnTCw1gCv11yEiQLtUE9JfVRg96C92va4HxUp5o0qslndRjTx
fI0F+kawen9NLoMuZFuUrJfLYx2/QaO3cN1qu2O8QBOOlplJ/aYvRdPfDLjqoFVaVnkfHxvIk8rz
hP4p2FwDO5x0ytrsZY4ouL24FG4e4shVQvxDs/pIpipsSr3oDf4yCjGMvg1ZBltS+hAIO1qhjdlF
mibWt97MM94svYgH876mOjg8wWvg0SVPb18UjJSUxK/yXJSbvueqphBljM69akIKvrL5LgplLAVg
LtA9Fi0ucqvVjpADEOMC/vaRHmJ7P0UmVq3p1MjsRqMD6nhtgIDftjYbzEiKrpU/YcaMiCcmCVLf
TsMmPQi0C7exISgTycSK/stkWE4346wpyVZOQr/tzaCrr0Qqawj7YtYNZZrkE+bO4jC9ilnbAoAB
3iT10bbZwQ9Nycv+KY6odmuI+mbHKtXMe3WuzWDROjWjB6U30mbTwf8d0dNJY/vrx+f4L4cLNhbV
b6ScCaEpgJ+/IqJWsYgHbcHVqcvjaOHlF3Sj/qhp5UNXOdHjMLjBI5mfuK1Ns0o8VY46MieuMX4N
azCZV5boL0drsYtfMC0L0nmtNDxGeUCUnulHhFBC6lcz8i42Jot7owJPMKu0ua+MePGQkkgssFwL
1N4Cdl4zG8uux21ZUdujPmDXuhmkXSD/06KOtuVj5njp1cYgms9awl/aOSVlY1S+cOvdmWmmm1e+
yOUCMH1+hMVHIVFb/5rBNoJQlVZ9NBvbitEhoZ2HYaPRW692OMRIn5W5oVxJgtclg6UFQiCLbttS
L4BFsoqhJ7WHPGAm1lPBZ9Ew6pvdJiXj6JCY8Wh7VcN+QKQlvMXQs6/w/xJT129dCAevyoLQ2NEI
IYsKBn5ov8uNuZmrbV2EM91FQ4bW1kqSSiaeg5C00K6FQsuve3c18uvpdKNOTN/IAIGnLmv6Loef
ekq8tjFbT41r5Y9kf25Crc1w4WUk0Sdko/LvSjcjvoljlXUjizL7DPN7eJGGSJorkYB9+Vv4CYSH
KOFQehGr4ks3qWZRFkb0uQjtRvNCPI43kH+070Md2c/RONo7oojsCnhhtWtYARgIcDoJo5fmwVqn
s0iQte6Gvn9yhiL4FaBuewoUZ55flaJChQ/B6mG6u3J1XK46Y6L6BroWCgT/OF/1IgcMQgVbfZr4
Nu6tRNSqOEqjLJzcK4JMOBTH89TaB02Ylw3ebDiLfVN4OObt5OIOuqN4reLZ9fHPWoWky0oAd6Ig
QEmAWHC9EnI2ggzV4PFJTedda2eThfWyfTsITIk32FUWh2A0WnMpEhf6TQRup958/AvWsEwTqyIE
G8BcYIxEaP6W6b/bjqndxm06BdpTUWko1QrZx5BgEBtXXvQhUB8Xj9sCo/YeX8wmmproSwBSIj8U
AOjV9KBHaYlhxBSb+TZ0NHK2Ky3Wtx7uu/PCDwQWQvmJBitpH0II51+uLuvATtXWoh+Po1pygCPg
YrSVVxHaT0OEncSdUU/9eEsp2o0KT+tmGwfrGpOZJxU2du9DOUvpy4D9MbgxCz0rnkWhh80xwIDw
FnOIYfhTA5dAXqxSqI6DNxvyxs+TEEEoHGgSjcJiEQjchTSjbp/zMY9aOt2TjJ1tJiWum1sRKtoN
pk7m4I/a5OYPgYugiK+4IZJwnXT66cmpaosEW2mjdlf3PK27JEOF+VDCaq03XTcPJ7NvY32X9W2A
zyjVnKS9p4ktjCeZ4ik7eZmSDNZj0YyTuS2minqKFQWyuxFjjOD4nKrKZ35V9kIdg9b3wAfNNmY2
xERdajrlh64a7wGYG/ljUGLAd62ksg4Zlm+lwVCBbAW0jm+2jnWUEiyX0WpPQzX0d4Ub5OSwEyo+
+K0hRVcYSSa2KVZQg4/SHq5J41DReY6WrpPqTlfa5at6Lb8GxjGNCQIFeH/8sPOdgz0NnPnSqD63
c/AwNGN0gw1EuRmyhuS5CNI/jlEEN/9H2Xktx41kW/SLEAFvXoGyZJFikRJlXhASRcEmEkh4fP1d
6H64w6KCFf0wMx2KaWXBpTln77WNIZZXZpu/DkxZiToLnzgeobcDkxZUm6T5qscpsNMD7SSijyuE
YPyxeMj9WSPhHFpeqNxCHK58zxdFnvWimVzZeCPXQt10qbNNIcFn+jSnj/XopcEGwE0eUKlG1Um+
hltEbgcR/3M2GF60gOd8JEXK+loG+TUM//t7gCCOH2MiwKNgc0m50Wgmqlxq/WPv8abbsWH+k9NI
Nvis9rrdZD8x0qZR2bna85Vb8I/s4u2UsT5u6PTcCnCnlwc+PUM3poK2fMSa7DWUIa2mXLekBF+X
HLhXrRwoSlbcJZj0OkyBGy5P0+Swh+7mwMrTTaaRtHACZEITgR3uGJ9NJp3pz4TUZs5fSX8MxjtC
NRt6brkA1N4lZiAjYqPj8jTVfdqEflqYc+jW05TS91KGeVZFpW7lmEgS11u+hW030JYRfo7nl9SX
CZccrWgUUxnR1BvTiwd1Fy+pXeyow8lhx2FZI7c+boq+/cz2SD641kwcJ/NQfHZkg3txQpZQbdHp
EuvJeSpv962X2U20dG5H0qDb697L0iH/jxKUMzHJ7IBcQuAKI/+ulebuA2nR4lTltAj3swgcYOIm
rD1uFTesu1Fd03qbmjJYvwEh6aMXb+EIhDCZveYJ+XPePlSx34nbcXJyK4I85dP3kw75o1WUEhRO
33ISU7Hz1OQ/IvP3ZOgR6/u1oP3OyQJL8PTdcYXzYz2k+cii+vYBcUjl7vtsEDkNOZWKKB2HUSF+
1MeDLyptfB7tWR2KDHAP0Q6W0k6QeSq2cDWxjFuXqEYq0ISCIDiIAqO1899qpP9HPIA0kWokc2M3
P/wRysvDajZZHpDJasYR0ZrTptEceCQpsy+xIvZS1tIcmrHS73LmwbzZLeOibMIjexaZxZv5sCZJ
5sh35RI0csI6WHJyRaz2ilnJf6hGMT6bcp780KTVXm2SStbBxhS05/UBUAIRuUlwQDnDoT4iMiSl
vZ6mdNfxG/k3pNDG894ZfflDBpLO5egv+VfOCmWwmbVVcOKWVkWO8pLQkt+jKtPzbxKndbAnvr6e
yT9uUH8p6bcBlg8njSM1w+Xttw7xvOVxtqZSPxLLPfxqSpEUG3y1sp6Zugb/S8tpwjr1ieg9fEmp
1tBy6AZPHEhbN/OIgtdwa3jCs586LD50tWeqMdnGFoE7f+JFKMXPlhC5+D6eTDkeNXLIHQCXWl7v
vV7rBLK4EeAgR8fO+Yx1IRlOS6M7bThMqfmyLHPBxzXWgX5L7J3vADuVGaG5cTqIcjtJu94LaATG
Zw3dx5Ls3Cxtj0hzKuJH160F+xrh6V8mrfbpIxpuHeO+iB2okT7aA3EP4Hmsta2TUpeDrFi054Hs
7/LBXPrZCftCaPF/VE0D+DHWkwD/TTXZp5PydqWAn2wgWFL6o5jj0Yq0nHAe5qbBeSW2NTuzLScY
d9G9dp83bvW5r9OyJGpZ975QkyeSThfOldnz/bztOCsnjJmRX+e9YyP7emuRD+6cedsWwwh7f+ot
Ebp8QXj6Mtfep/EshnsEaHhmNi1Ruul/X8MI9DCQ1QFjWJ1+Fwu324oF/WKWPVYTpNBQleD3WloC
R1s08ZM1kGTpWHN2cLvFO0/gS7dal2lXDmrrIv12EeGrAcW3Kp9Zwi7rNhMo3DIwpHgsHQGEKcI+
XiQ3i1Jz/MUxlOtd2YlfnIpYuOExYJDiLaB0iNHh7atQgkVpbIihj56up2dI4ulrR4LSAWl2+Ulv
KW5fOXz8ZbfGi7KSxVgh19Pfxcs31PiAGquSj6Q2VdVBq6Zi2qIZIry4kdLbGH3q+/dzMz5XiUbe
dZKRAZJyfLpTmDMePl613793fAIuYgeUy+b65r29/BoEBBw+o34clSx/tF3dnPgmnGiks31bUDWf
IpHwwZLX1F/ZJ65/9eWT5tRHxgAvHH78yzvvsYCWUyMfrb7NyZ639M00Ov3PiWIekb8Oh7+8yx8/
vt6/DGpg8URJiS8OTvXFHhEJOlIlN+seUWaZG1Sa/javU/006zIFTNOTdE4j6sqVvrvJrLdrnQbi
x1oSty8qJ3QckBjhvnssSrpnQpTZZz/35UvgtXQeJEu5cUt7Iv5UdYG6Jpb9y+ArjYJXe02GdS4D
8TASSHq8Q/4kPADJm6B1moOGvA0AxKAfwBmTRONR6kAiVpEO//HtvjhprxMtyQJMK6zJ9D4uG1CE
G4zAW+ryyXbScddqOk+WvQZGw7KJKjUUB2LLrE8W6rMbLcuNp4+Hf/+0Wfyo9awH/rVOZr99uwG6
IIgTUjv7RjwRweYM6XwCEpbbGxtfyoZW3cADIJbv2gH//bSC7wjLEWAEJlOs0xcjGw2M/bnOH4ce
0Wid5WyEtFGKIpyyekcfCDnkx9d6KXZgJkNqzPkDLy2v2bslZHQVG8ZWkkVGApgRVhr08Sh1/XQ4
JGyujH07O+VusWr6bF1jVxpLeJwG3VfWG60+kQGxbsm6RDY3PVkf+T3FIvZlcWwuT/xyNP4sX2KB
fi1nK/g9e4RUFmExA5gHMiRmqw37TLGd33x8Ye8eIoIU4tPXOsQ/dp/LeYLmbaOVmFDzIisfLeT8
B5JTlhjRs+0ccoBUp2FR14gB7x4gKbweO4SARgl6i8sD3YLMOqakaj82Malet/NgiVPcCKTWsgmK
w4iM8+Xj63y38lEppm2zNgbXhukl/CEFM+8DIJ4f+0kTn9tGk49eZuT7tGRH//FQ728pHwNvCzAG
6vnsgN6+nUmSIrEdg+SpBun+VY7m9zHz3duKg70I+7gnYV2r8/96PGfnjJ2S4ympoMhxLp6joluE
kq6JH7PWSm45J/qRbjSSrWXs3LuN5902FVvNkFdpuFL6fH9rGZmEB9qElML4KN9e70I4/FSUffok
qcocsCChFDUGlXyKFd7YKws8nQH+ujcr2wp+xZywYohoe19+/JKXmXNb5j2yo2qILxihejDNL4UY
8QQKu33VPezlnxd8oGSlJYag4Mi2PyfKhNgwsrfYPaRh2xEIs3PNWvsNU77Idm2WiYfRD0S8s1AV
KFLV8gz5K/Wl9KbxixaEOKE6nR+2fZe29H3TuNl0HqG5KrIxLRzH0ZD9AycAo38x4AiW94XjNzon
u8I2pk/d2kcNO+h79qEf2ypDMuA1z7XIxJcmL9MSpV3mrkXyIVm2Sa83LwZ75WIj3VwlQHVbawhd
poX7VvXYPtjM60hT0kq9+q09C1j1bd3dOV2rfc9RAPf3iCzb51RJ7Ztf9e1LuRhWvsWRtDy4jojt
KBlSpzvpVu88QuZaXpDTcuAVCuh/McyBG2GBkYDTTTPuw5JU+7vRAugejno55zedyOVjH0OIPFZV
uzgbSU8iqoMMfVQyy6EK+04semQH/ii2ujstycGbZz3SfDyUz81kaMG+T9r6Dzm2BV9FialyX/r6
CLGbaoH2qsyhkQ/Im/MNO2U57Yj6lPptTIHllORWqYWUdLs//AdhN/vm8SVwh9Ha2kSbVSHlmuGL
Ns6N+VWqurpRLSvpDeYlyydjKe7zzZwaPZE1fSO3OJtwr1O6awfEwCifwxo9MmcB/tzdAOZ3ENGa
hZTu/VwmQJZ0fTaDB58T2rTzdTmrk029JPvitLloNjEnzClqjcQqD9PEJhQcE/GdsIOlc1CyEgbq
c0T9ZJT0ub13MiH6u2amXhO5S2cMpDk0RXwD2mgwh+1ixmQuRpzxgvqHMFF2hE6TVM89xq5iQ9xZ
vx9A8VlPk1yb85ZZKoQK7LHTkI33bIWpGXAo1lDcTptMSv+bS3nLfWkUKtwNOIruS5PYQR51Zu7l
t47hVnIzd8ZsnwRkbnlEpZ79JENCI6EzyTTKB4PVD3IzEEH8knCC+5ogAvshykoQA6HX1Q5JT+Dc
51niwzXHBrFt4jH2vlH4lvWGot3shYtZ49/yeP/TMMNylOGt6p3fTP5de+4J77jvNcSQG0SQtAt6
JrceAHJHPyyTlvGtzPHgPBA+7CI79DLXffRjyv0olwRVLjUE+oFdKLMIdYhibPow79Jm3rYFobWf
bEVqyS7o0sT7QqabHXQhFnX4sPzUWc83rqB5FDmpVlm7aRhLGcaw+6ABZ7xsfDeFmLae1/KLUBpY
zl2equ6bqsb+ZZVQ/S4NXu5o5NFOp3YI2h8VwKbsVMVDLo/TTEKis8yuG9pZPnnHohWOIEEl1gaW
/yr75vRVK37Hyu9syhC96UZmn5svDS7P+FDUfVCFpeBIsRnrGX2AAelLHRGJlg4FlVHYZ7TqtRsV
lhq7l7idh+JmINVjecp7pzQOZL9AWKKTpRVkc0zCCc2uxmfA+4g7wGe1OABjmmgsSlWAdEiHAuhO
ltWRjn582CDEIQEDAGSSbvTBj+2jlvZ5cuN5cWVzB818JpRGmDFVwzIzNl2s7HtvmbwZOKZ0smzH
/silOGmX9TcctARR9U6M1zJELW8tAKBsi9i93Ex3FRsI50tnxX1/N8SU8CJh+BWZsYL0MMJhTfd5
jBssUrGt1F3PXe2dDdTBqbglk8lYduZAYSS0NSMXu8lxoDG2Jg2EwsabGyHBzV0yJemzgwnMU9uN
pqaAj2TIAuVqhRFuy19gNnsXb+hrAZX7dYGy+cUyjLY/DAEP6D7uZm/CYKAvLcAZSeBO5TntT3Lt
TaQEVuYN7KVUaUazVVvpzdzpGgiatCsnb4M9Spp7DXuVf06hCf+RY5BroVdK7VXDVj4g8Q+cZttY
sXeN1HLZducLX2UQcFrW4ykH9Ystgydd08awEj85slINhUy347cHdBHDXtMIHhll5n4ZF9/7bFNk
TUPTGuUnDbHCNef3pQji358SwI9iO4+m6bKr4TkYQ5p8iJ/sqieWA0Dmve8DI890QmyosVfZzjQq
bTMmevy9XHn+maGsH+ncG4+1v+C8/XgL95cfBMuHFiL+x7Wve6mCmC2qkf5oZ58NLKUnnYrc974E
mhRlpH2mQD7ajJAlsNZhYS7zTZIYrFFFsMRfHbPWf3VDfY01835XidN3fVBrb5Wj38Wu0rb4NWUy
W4804pMTUdR5vdFtv3qYnLl9HNCY4bqV/TXC9fudOsMihHA5ZIPdutxXLqoVZpuM1uOYBuydljTd
Maf790W5iHvXlU8f3/i/XSWHEerAIIveH7NQK86VZbbWI7K29gd5Nk6o56R4TchA5qh3qvbQNHr5
X+s0tM9d0tQpzv2Lxnq7g5U1ApR8SMsnh8SQPEwgMu/wYg2fsI92uLrnWgs7GlvY2lr/Gtzl/Ske
PRIaINQ2HC7Rcr4dPCOujWrc4D/2Y43JB1EiilszyCJlOWm76Qs7O7QE+llRjVPh6zjG5rWq2V9+
AqI2UAWcyoAvXHIu6NaraeiL6qmbijWQpwDINxqV5YVJE9R0p5cqTPTR+1YFWjDgbHeGK+L796+Z
vxapVgM+uQDse9/eBGo4RIY1XvvEOcPa088bO7g+hn1jJ3n12Jqq+vLxi3ap9ucLYkSMOhx/V9rE
ZdnIq2synN2hefKTNJ2O7Vj5x7QBBbIpAAh1ZELWrfsnKYLsE+0FTcOezF7EqHRF271HSrsFwFE4
UZmxjm6dxhavhqcUnbcxrrvICUin3eeZGk/eTC79fz5jYupaD8+EBrn8w8WZK3E9xHZGqp4EOMCa
3XofbKfS8MM1e03b2m46bJgu1DWO//s3heM6fh0KP/RhEYm9fU6B0jVuXFc/WTiOOdgESop91/vY
lJYJX0dIfNhoRtkwj9/Gom/GcFyK5Bp9+/3bQuHAXPWo+H9XK8/bX9HQ+ipHacinBbPOr4ZxERGm
I9bVVGoRlkv9+PHb8m7AYBWcekwRhGKtJLWLAfU219Bym09Gb2d3zYjdkvA854bmX3ODNeQapP3d
bQbi46wg1XVhXlfpt+MVcRA0ykhLuj66mkK40v7Pri3HH3a6OCfmqm+z01oHzOz6scikU19Z/y6v
F4Ixyks6zf8Ob118jsFsxk7Zl+qsNVmd3mCQUOWDV1d+e8BLBmDVqx0MSx/f5Mu5n0G5zdgCcWZR
0L1c4aqkykRe+v5DAXjid9dxat63/Km5N3WWoK07CdXvrFE06unjkS+ruEy/9CboVCAOpfVwKfHQ
e4VYjZTOMwKW4FfcCfeulothb3MzGIOts+Ta9xIAgh21LljGKy/Xu54F6VB8wR6gmBXijDju7dNG
q6cU/uPkLCti1SZTw6haLaKOrLYsvuPp6faBnWjnQAJlneyi/1L3wxL6bMCv1a7ebQr5LXQNaNeQ
Ioqu7FJTpjWE3qFyKM+GyOabFe225RSVH2IQSLeWkSg37IMgicF0tGIf+0vxPKgltg4fP5G//A52
n5xBVyQmG5DLThWcbqsfKa+f50Gvjmqexb2tJo9zIOKkFwV57adnT+2TRajAKwXKBDeuc2WNeP9a
uCuGiA/RXjn/ly07AvBAcJSDc+4H2qqRW/W5RGVv61+U3tnzJiXUuI9sTC9u6Jleb24/vgnvPwhq
shhIgQwgLid56O170cPizKdGn86dZYlzQdr4bvH6ICIPSO5LImmO3KJrK8s6tfxvec0w0U5CNESh
hrwbYefbQWPNsYZaJP257ZY+IKa4CupwLB3tSGUn3398he/mGYbh3rL3oo2wfgJvB8tQKqhGGMbZ
18s+CcEtUKsQbfwnm/R4l1i2H3084OXEul6XjYwErZhFw+ZSw9+KqSWgCjGXvZDuPZEUfeemUzbf
I/UYjrzHxTPdc2dLDdfjC1vK1L/yUP92yczq7LOQPaOnuli7bDkbUumNfiYVEdgBNa9hvk/6xNjF
VUZgcUlvsrzSkn/3InPVKMG5e9AtMFZdjJmhaRFtMetnJyFkIHK6pT1QWuntSPcHzzpRRSJyRcSx
iGwZp7//8z1f1xKmdIotln/JEZMc2IUX19Z5WDjZhJi31Nd6Zc8WHQieA6tXvq9SqlRoz70IcJV2
5Za/e6UJs1k7RWB8+Yqxsrx9y2g21PqsmeZ5oWPWbeys1uxjYcAYU0GcXMsguPSJUABnytCZuABJ
rS2Oi4Zkm1YgmbD7nascRt2maQYHwXon7fFED7STe8IrYWGIOCWWYMpcBJnSKSbtFwIWy6JiPQzW
oa9QmCVZkAFRDYaytMIBxL0cosauW3HbtbNeezAtnXRHd5HMNZk7HNJqjwjB2mzTLa5xWC/h4qJl
LSM2a+hwhzalJJ7V9QCZYvIzZzM565mjCwi6zIYp7660Bv6p/b+ZTbgXbOmhwa4bGuLT3t76dsg6
STfJPZfzRMlpkOccPJONQQRelexjThNpVnq3fVbLbTt1496u3epn76fzN9Aqwx7VqH7tR63P++JH
rQpldhi0Dte+ydsfldrm4JDLvpyNimL3PtMSFZx6zRS9EZV+pe254TVVRrgMwbbuTKERmgHs5jE3
6uoaC+HdJI/7AwAjSmB2mCto7+2PQW+XqmWSy9k0q7SEHpIS+zlP8xB5Ru1sMc2OYV7E1ubjj/Jv
w+KbXROl2PO8U8njtvGgoUjj7IEhcY6aq1xU6jKlat009aCdWqRYO5w63ZVG1V8+RtYz9C+saGuc
zDo//o82e1I4AtES6mcEcMUfV/nLJlWaOSBYCvTmylVeugLXbxFGPgNyvEZB+k8z6X9GY7GrgmUZ
9HPcLep7gjihj3o2+hWFvjLdIIFY8luE+yPZDbVnbptkpGFhVLk6GqiLT77y5oFAbN39NpiFZYaN
trheOCVK3yi3y+ftSMak+9QjzU4j2C2Zt4H00xwyvLFDKIu6Cjb2mJXuYVbDqno35i4L4Upier+y
af/LLE+tam2M4W8C33Uxyxu5hQN9mKxznQfJtiyAQ7lWAwtLWVZ9oMRcVuFCh/ePVqX24ePX6R/5
6cU3hR7235u8biHX9+1/brSNVq9o29g8A/3NWqqmQREDOfWXQR1nJNLWUzvk437CSQ8LQ3Oqu4Az
XAmhztFvk3Tx523idKOzTTUoPHc5dLlPRQGu+sob8Zfll0VmLXbQo6VpdDE5Gwn+aTiexlnNnv5s
VnFOTkU79dGaQlhtlK+yp49vzcULvwqAaFhi02CDD6Lr0h1vwmayiyBxj05QBs+DLpM6zDp2zFT5
3S8fj3Vxdf+ORXuGYVhovctakghi9Llj6R7ryq53EAfkhkgcqgJjP+7dGR7Sx+NdzCL/jucHPHZO
qvjHLz5m3c+xIcyGc6zoFVnh2OTtrU85LTJaHffsTHZ8BF7nmo3v/WX6bOJgQLvIbritF8P2ZMbq
FS6Sowda7NtgKLR8S48a2mr1yK9a48pLY7wbEMEAizqaOe4pHXb77dudicqBR6ZXN5MapMMC2y0g
mhZP31MO7h/p28Jgc1YIl1e3t7PTix3dLnnQ6xVtlo7FvhiT9HbUnemU98ZohfAGr9Vm3v1ICkHM
6DqHBR4I+TBvf6Rm2EsFISM9zjIxls9mmhtMQEJ/HSe19PflDBD948f//tXmzM7tYCtLuRzn09sR
g2wAXO+U2bFQRnnP1sNQOxY5/YeWdZncfjzYxfTGu7YOhtCId1vnfy92cULKDvHenB1NwIcWSeiB
GWLSJbKTUNMNL1m9rVqUnmGgiWv1kL9cKMmVqwsE0Qqnhovn72Qj+S80zw6SDlxIBVW/SYzaurMX
c3j5+DLXv+p/JtL1Mteyls9+nR0rToO397QE16VZg3IP8N3HsDFlDhQBVlR+5dn9ZRyI4i5b/xUi
RnjH23GMoMUQKDP/kNBpt78O+jA6N0LZen/NEPZ+kjBJRl5JuNim2eqYb0fKMhOLPRHGB84e8Seb
Jho55z4SDFHVCyDQklZlMA7l+eMb+f6ZmaBICHrhwBOs474dVs/9lH4fpzxPIOvaeTObhd1gxe3d
oLnyWmrr30ZDCMiGgoMOt/Ti7ezyQMggjzXqY37e3c16E4ed3aj0njSPK7iQ92PxenCSYdtG3+Ld
cc5rnKakAx4cIUW2L+Mk4m2/qIWjszfrD//1LjLHcgs5r6ArouL79i6KpNT8xBvTGx93qgyHCdae
peWd2nQYwP77FMZHjlrY++e0iKbz7WhlvAwujo34WJeBfSiDuX3Q87nZUInwN6Yp2iub0fdTJkdi
6lxsmKgBErj8djwDudC09AvrV+M8Z35jPOjKaG/4yscIh8yw//hmXlQf/lku13UZWRjQBm7o2+EK
kJCxhj+V+VJDLLq4dqg5utxafWGEsa7Nh0x0yybpSaqIA0vsPh7+stD4z/hUNxkbhS5bkov5WkAl
87Su9I/0zNPvKUjO2wQ5+nfyn8V3nMHdwZGBWcBOqfyTgLe4j5Gc3YjF1q/8lPdzApDNfwrqzAwu
Zba3dyJYMtsF6IfLv7SREoyZucFWhnA4rmJKBOSvPmg9ZIUrk977L4dhOfLQa2PvAALg7bBJFevr
a2zzfg3Z3kga5+i3KGYoMrtXpp+/XSHqXE5W6wyLV+/tUETKxqRRCPsIUkj/02Lj/kpwmO2hK3KB
JsKtW+7oHshp8/FDBmLA3/x2BfHxYf//yBcXSRg9RhS4gjfM/uOjIHpkONbKHZLIEM2IcU4FRRDa
caeceykF7WpPYCppOguCjF4NU3xrgRpj2RnMcaFegxJMYb7Bm7ejvLSUYVvlYt4Kp1OPXmXKn37t
2N+T3LPGjaXP+mc+3qnFJ5UQ6eU7yWgcM/hA/YNuAQbaLkMsmq9m6+KIHoWm/IcBA1m5xdpXExA0
N5XazPBUzG+r72+IbKxX9s1iSq/cIdbSkR2pehmeWx6w9cTnZLRhIzIDTq6CuhFWRRl/kXa1Ng4q
xChbCUP2uQL1kCAFyvr72gIrGhlc8D3GYKN+sGPXO2r5NKF1y9wSHscA6ghIofvTM4X31NkxOja+
aA1pamL9wbQuf+nO0GrRkpmVDNfAPSL4yhzlS4fM48jPtLsdB92i2ebSyPqbpG9hOSzCdO99V7Du
Kpy1n7xMTx5XAsT3isXiO06sWQ89XEs3OUK1NOL8NskoqXxffDGMqhjCsRjtbxatvTSsDGNptpCs
Omvv99V024tJe1E4LsztqDWOsUGa1I0h/15/S8aQfzdS74A6Ociyvs28OYjxPhTWcOcNQQPduxWd
e+fHtcwj9nIaBDc3NSFfYtDFLFdp9VPfqCTei6FI7xRtYhXquNFeisShK1UhOdxWfqK95FCTs9A3
rfJ7ssZCrEh0RclTA5CanpxSlOUDWGhb+1VYzXLTisQPfo1BIfIdpqhGbIZBGzC1NvUU3JCsoJ/w
GlEma+e5EWGCKjHfBs5sNJ8qcGZFKMy6tHeGK4ObTukG8KUUE8ynBC+zA1x9aLJogahd7IF/tFOU
+aAjX2pjyOs7UABNu22oXLl/WshbaeSAsAO2JToLEaYlnD81XaFy7wmpTtBAEZuHYP0N51PsTDWw
WHch6Mgrx2LD/jvun/VSTbMR2TgSTx2Hl7bHSWg047Sx50l7FU2wnG1fdcvPHpHgXG2ByopfHIvz
7rs5x9rPeuz4ehpHIaIN6xgsSZRTjKeXSzOOmPFEql52kbRSPXlqIPZWm0Kbh/LWAyFJr7Vw9blg
gskKPeqWpUWWlBaF9sTXOKjH0pRwKfGZTp+JyVTeS9GZGrjTZSDhorCmbg5CTm/p1wJgdIoCHZFc
yMvsvOhID5pD2Y3qNILlW6kcifnUuVDDDgSBtA+56g3vxm21uolkNpevqskaG4Re3WhbGjXNwG9r
y+7rVARjB6MuE8DXupTD0uwAUUqkHJtDtRjBgjrSxldeF0s335Z9Y7e/vYzY7N+DZtf1Q1rUqQPZ
wogHyNIdZdDIFr06VhCYiVieh3EOJeZpEWrBiJwv7jSnPhGoYZefinEqi7C1rPl378bBtCE/1HLD
dpwzLRzanExc7qzZPsR2b/sbI3OMr0qN1UPmaK6/SxSaz3A20bFRSSpwPIPa6J8qlz4NFCnMDmFa
t31yR4F1gizrdVV+MizIsK+8/ql/WyQ6YZyJjOvQBXMbHFGkJV+qdDHcEH44/4fAGlH7e26ykt55
VXY2X8yNsqnLhdSSzVuhlcRPiqorRdS2moL7CjMGPWvX6M+BWDS1GUGED1CRp56caS8TR9+iDLTp
8lISw7ssnhdRRzbtfbPUvn1qmsT9UYnJ/8QBAIlfa/c9SpDSHvKtB+Pe/6XGfML0uhKHo2lAzRjh
hi6gT7tTDMXaa9pkVzuqT6hEq2yMEn8eKJeRD/uqocH4M+IA/TW5evrZVVbjROv+lthHI5h+D33O
7EMo3Xybd0n6uLjSdcIhGJk4yjQNnjVtsODDpnre7EXuLEeiEGZyvWIZf52SskGs4ffZj6nw9Duv
QTu80Za6v0vNwk+iFE3gsPV7bToGQSu/lRoO73CczdoL/U7rnhOEQX8oQRIUJd2WeNQYGyBlwsnL
fkOwRKetpCeDtQJfMgkFVaml+3oAxr/URhfs6ZaW86ZTg2aQ56bzkJYW0DuqEj+jAmfOZ5OeToo8
2+nLT0FaTM+dlZTnPEPVC03BbeQnO4fScLZsLZhXtSIszeOUV8kf0m6GeausoinO5bQ4t3M30pjS
tLn6Ucfd9F1PG6fY6ZUKzB2iM3VKEUxAei5RJrZz4Rrh2LsNpyylnGQPbMI9eZWhmaE3yepz2Sba
K4UKozmCyR5Har84mkK71Qo23iDdIqTurohgjcly18gEhWrc1eB5xnj26oM1cHMhlmYEY0DfhdWP
DftucEZ0g3GtQ65pnODGLVggCOeyc3FUcTO2R4u9Zrel+trr2HYDjbpoTtBHVOZtc7IyyPnkXOB0
RaxMdTVyWjMwQoxlznjnyFx8GtnWN5tcr1qMVa2wCXKw3OxUBkmAGhsMhHWyexn/zlW8Bif4aeaG
UI+7HBON1T76wvYGKmNZmW8nuC2vPfKy753VVPYW7UF3YA+tV9RoUCrgxHWKs8hAUoRzoZdDaIBz
y5GC8bD22Tj0jwV9QiekaGF8mmXtsc+iffmdQBBv+VSVtj+GTj54Be6BCoDX1LKFYcWppIzW0BEt
tAuj85iGAuPFs7NqjKZl7O46zVc/NWRXxcnSx/bVEJwnQ7z0rXjSRZknPNPK/2rBBmojYxTDa64Z
U3Hsg8aoDiZOeBiJqrKCqEaw7YWtCUPSh+WY3/ppO/72sEag+nQbp3s2ZFfU26RVOuncpbCMg5sR
wYAHYp7lXWYbnbnPFr97dBD6Zlxg4INhsGLfB6sXq/iIjry+n/varW9SBX0w7OhsW68TpdZsj0AT
mTqK5GEbyBbNt3SL4XVgPel20p9WA2QyJfadU4yuDhbeS74FdjuqsHEbM0flyPYkchJoM6FJnSI9
ThKMyF7TfVTkCp8EJGwCWewQLVRcHcpiTLdagKR4X3qt9QwUcJFbOBGKCn0/sy8LgmV+arJ2Ans+
sY3c0ntxOXSyT0Oor02OdxBBUDxqmYadK8E34kf14vkPhBcYM8B9w7irA0smNy1WtCm0ZsMuDn2R
+K9pgAicEpQa3J2YqlxGIsUnwvrqm2qDdpunHsi06m4gjohhQy+6Sr82noGsXca9sderhXxhgOHq
/zg7rx65cWYN/yIByuFWnWfGcTw99t4IjsqJouKvP4/m3LjVjRb8LfZi4QXMJkUWi1VvwE4K4gXz
GfFhQu7C1vJ3AQLlwQFna0UFBR/EySkNQp2D2GtD71N1KDF0GGMbrkKuROVnG75O/xCx6dG/L+oA
mfVIEdilhlq7haNf/ipjK/2MhDqpoAVN1n3o9cGGn5JxAFKAP49qZvOFELil70F22qJU7oUKPgf1
QCSyiomULqsTJG5N+siI/zotm35rx3Bt5k2NCoeGsOKuMN1IfY4RAdU+ehMqgj60kLj2VU/SBxhR
r5opsYO7HaYm/WCjJy8eUbOT24b+QY7aSCk5v00FzuyLJVuv2bpRxS9wJit/KYD4G1/USgt6cNaF
5AAAmff2kAlKeq1GE2knHqIt3ggIGcjhg96jKnrSLfQgfBj3eUQAjyoERjvRYzWhq6LaBBYFR9Dc
OkB+HxWM5rXEGkBQ5na7cKt1WVLuM1qu3q6pW+VTiv+68Z8b8Tf7VayLAD5PbSvbiuKo8lFWiHAC
DgSut8URh2FxucvLd005NKQpeaZ8rkvkclwUC+JHq24l4iZK5hwU9Ck0H2mDeNikiizKJx3oQHoy
zU41fM0r+XKl1o/QfSg9IIBQyKp/ZzY56QxljURBXjUl9bLCunCeQZsp32Y/8+C/qa/Fe4m2mzwo
DX2ilTarfV1hnH1zcbNBhoDaytJTqQfgWyu0hk/gApzkyYBnYWyRhIicbYDo0ujrkUtLChRjrT8E
ETHBr/pOP6aWgqViK5Gv39gkCC9pGM3mPsRTx6eUE2NURKkG+n4YPakiagVKRbH9BbsHs3gawCz9
pNVR7LF0HiNMUVJWUkKPUagUkxBtXE3a+efKSWL9UR/6fHhCKSSdzQGybq8ClEg2mVoWH1z0OICh
KgKR9v/SqjItv5xc8w8yLVAeNKwiXlQqmuNTWQ/Wqy1BU/kF8fwPwla8yDw7UOK9NCd8CagSVPEj
B6aWJPHCbYj5vcz2ZpkJ1BIHG8OVumVjPsQQf6bTGMWq3MOxnh5Hu9eLvYYCsLaLRjt9GT23jV4q
BcWCLe8z6tEmusQJoVoGK8W/uUaxqCTMLTK0xdS567G0NwVMUuFr41DDmLrmUPWFV2+VQVEf2iGr
Yp7bydDt7pcvrqv8bBrawy4ChhRq3oD5f/URUUSAc1L21okeir6N2yg89JaibKPYjB6w3RoOjQDz
hLBV/vn+yDcKNnTDAQbpKrrwCIhdFmwabXDSdKCX5UnpgssJk+9ZpXb0aj2AVjU1m2DSMRK+P+qt
+QJ1h1pMIWxe5stRDT0PwvmRfWqQ+lK+Z5lnRPsOU6tNrzs9fmR9gNtN26fZPhonT6yI5d0cHr8p
/nmTzV1MGpbPJJEpYdJQBfcFkKVHdxj7j3UvnQJtNBH8DOGwH9G/cfPD/alf16lozdOLxe4GxDfA
+8upFwP1Fl5B9ilF3cxBpBsfvQ3ZPM5IHnDsxE/gnm0G0CUf7Liz36HKnv1zPRDUJ4LpdGhpmyFs
dfkTUJ40cPtyrVPTlPo+H+vwVGIGnzrFtALBuq69Yi0HcHrm2rgQ9535S/y9sZ2+QkxTtU8thZ9u
bxS0sWb5a17XeWRm9RN6L3HqC1WEzt6r06T+BF9BRvspTdynvtO6tebtG0H/4niD5EZ8Tpu1fUFi
LKEnCNQW2hQm4N6r2jqgRJrBSCM1ONiZNz0ObiCSB5RJEQ7Kapk9tircuUezsM3xMZ90tPEg61Ah
0GKxUwDtrX2cGwdyZieh5jHL8aOJebli6NsVTStD8xR2zcPUZfJZ12p9E7SKSZge/zSdoq9syRsB
D2Yx9XnsKJAuXPbqlUAbUI9MccKKUYyGquU+QvwdNxUiO1+CYI13cr0psLyYDz6dKgcPjiXNCJR9
RUsgsE424MqjHk/JR2VC/WibCXs86wIWiMOl8ajHbTD5WM/xOAOMaj6osTL9vn8cb4QC9gIpJdAR
zYTuc7ncvNd0T0JdO8l66o6iavV9Mrgzm9QD3Y+ssPivafUfSRQEzr8HQVbbVpHYYysS9y+H1pD+
pYfH2UBGngcXdYU9ObzYI29KsjoERfvVYZkenRSzwfuzvvUJaGxBBnkD9gPEuhzbMGvEwZzRPtEZ
QbwP8RjH79o8qLaYQUBnTqOkhckJHN/XJEAAH7QIUo2SdPZ95qE0tpI2Xe16djo3kAvuHw3NK82Y
uLdx4IF1dLKjInpX69SGNwV+xU8yH7UnZfCGjXDt+Hh/Ga42/jwq5fIZOID53ZJwQHEzb/K2c0/Q
652PIM7B6OmQe79Dti9x00tNd2XEq1YM1tIcbJNxZ0HtZatvgEQWuAOWflhN6Rtgxnl0jEdM1CNu
3XJlsKu9jYfoDMbEHJHe21Wfj6ZS04M8ih4UrzA/96hBPaV5rOewU7KBVlvo/BxlKQ7R0H65v7DX
00SqBAAanxRWG9zGy+0V0i+AvFAmD560H4DhBr+dvPD2hoaS8Mpldr1zGIq66KyRyFdatmo93Ii5
g9rkIas6itx20u1xTqy3iAjovyez3HVIiK1JsdxY2RmIAzKGtjfhY3GDTo3Z0NRJ0wcEpdA8EXao
vwfYVz9GYZhNpwb+b0thakyiY4hopP2vkYNOMdsHsDqiHgD155/3161qqbVOvDSTB7XHJljimFoh
fwbsFIEtrT4msJ7pw1tBt1NCu3u+/22v544l7dsFZbt0c5c0JG7KXp/cJj4FoWge8HTRch/FRPo1
0FUeVCRHTmAE+3pTq6365/7YS8HoWfkCRK2H2DJINuLEInuCnmiMVQ4cRh2L8QU1MVEcVE0OPGcT
AGANfM3qaShqmvYNBPrg3OvYQ25hjmCtJO22yremRKQh3ExFW2ffNXeo9EcIj6F6SHNhHO02Hb7e
/9HXUYbsGp3v+dwDqFrSqCqMPyiomhXXXfBkU/n5OlaR3OuW+NUNnrkm3Xp99hgOz2A6/DP+21le
K91Ak7S2q1MW1vrOpFr9R+pTupcFkoz+/aldHz7Goj3HVoSZR2/5ciOqsNGSoayrU2jGzee0lfHk
q//vDKyh+rbrcY/4Eser4ivX9xcrCjyDwG2ABwGEdzlwCx2YTBIXQOHl3fBAqVrfSaPo3sVcm98Q
FO7fidFCDgPN6zzwkS9tfosSkPkGtGC4gqe4WnEOAYAb+NK0UgDBL3KIalSoXsnaOGmlPb429KE/
mEZoeKfcM7ti5e1yteRQOGbPHxiQLri3ZfJkujXWgiVoCiqGqI3iwSC0Y8zGc0+KDggQWTeRQlSq
8SBaoapdbWQE7bhRyEk8Vh+y3uWi17Ks44JixWmyh0z3dc7OO6Og4Vfq3Qe7clYM5a6XleGALKAo
5LK7PPNyuFCBB0ShsjuJxO63lRyTjxjdJIehz9beo9eLas7wURueBDhSourlUJaJpFc8Fd1Jj9Xk
kJt6sEtSICF5SP3Ybwv9fa6F8p+/JAk+OQBYbYid5PuXgwIFcSQOAd3Jm42etygRZN2mw0089OkG
m9kxnOr6d1Lnw5r53FUId0FLM+5cb+DRv2TjVJTAHBfe/gkUUPBqIjD6iRo41sNG0KnNwxhjoQkH
KlfgtHpBrO//MWqA4wKKQ3YAu56NuZh4m+dCIbM0TxiKerUvVSfyMxNzHNmn+g5dkN+1FsiVUHW9
mwCPOcQLMMKgdpfvqhiOdwIYzjqVqD8+ZJrVoQxKtUFsFN5cwfH+FK+OChRlIJ9gfDCY4oKev8Bf
NzQ6MHRZNEc8VnXV574bV7QF0ciiKWsX/W/K5azwPw85UyoBWSGNz/ddFDXiInJRWurlIygrjfZx
n9HQzBISBED6Q/hQhbVcmeV8Ai+e0sgdQgGZH/bIU4Gwupxl4qVFwEZqH1W0hjXchxzZnipJF/b3
/bktGTVzoAMwhUYVzBUGVBeXmgBPgZWDOjwmNUjrE2I8drGJqYfHv8JmsJ9dCyV1bzMNfYyWbBG7
31T2b/6OJlXykdZ3H/8sC6e3fdUunX4lBb3+2Ej/koICryc94UVxuQxK43QDnhXqY5XzYPd1DF98
HXDGJ7cd+2PejB/vr8bV8fUcxMiBOpqzNjZ1tMvxUuh5qjFgA5Znw+A8NHi6vpe19WfQtOiAMZbW
fsL7TT0mXb9GXZz/6ssvDgl+loPHuYQAstQC16LewuMZR1hIXp2NMhHaFfKdNQR2/lRl/Zpay/UG
m6cKfpbiBN01ZzHTCQ9qF7kkHHfcUphnnJ8w8cK/wapWdvL1klKQMDSqQUB2ebAsDo9bWDS7Eah7
zMho4nEnqxK34klt09fcGt3hpPBwE59yR8m7n3Zglt/uf9Il1n62nodqi4QdIotIvS9B5Ungab0a
VtVLlWOG6oO3QJa7MVo6mI1J5TyqWwdLLloj4bYqRlEDPsENaZchmvPFHerkV20q7s+cVgluSRG0
2o2eRe2h6bN+JQ1YHsYZZscLYPYGmIM40N7L/VfT18ZnJRqf8fSrC5wbgCP7CKCx9x0hm97vYt5+
vEgyDdHx3sUYuqdm8MfslPwr92EzPo64TJ6xY9DHlUt1cRbffhvvzfklCMqb5sPyt1HnMlpvQLfa
wRYCkZzPeoMlgV8XVX5CPoCm1v1Pd3PE2VKVJIWAv8yKCtNrukJph+csDuhvpW0UPOFeQc8tL2Ng
FNVgIMz+v4wJqZRUkNLqUp+mTbtc75xheI7BPXxG8GP8mtL/etVGBHlIHM0/98dbHI+3VeXVwPfm
hNBxXnxxSHyu5DsOzybW9WFTNCUv7Wx8AU2i1FvPUBqfHdx8rIVdrZSQbw1NOEOKh40Gg2mRdCJ/
ELupaMZnTDiaY+sq1gwhtn6Wldrs09YyT2oXui95YcqX+5NexLq3SbvkKdw5tBChw19uJTvXKP83
jKzlU/oJYFYtfDFqGqwL3VjZtjfGskyiKhVRdJfIey/HCqvaG3NznJ7TVmu+aoMrH2fQcgu6Dubb
v91X88QYjCf0nA8hP7WcmGd0KTnw+JxWLsRZ6TZCOyHF11JFUFswjmkNDv3+Yt44JexUqnukRI6N
gdrlBHvZISXSSSYYWj8H4fYVjmimp+zLVJjAoCUijtv7Qy6S+rdpWiC1qe/Cx8U84nJIWsrzexzM
A1FzhiTBefMEVTfR5s5L0LvhkT6x9fP+oLc+5N+DLhIVLbYLFHMEaxtL8Vzp5Qds7I1zNo4/7g90
taC8jLireBrRxJr/83J2kCHe9ECHL5aILeF7UQ90IUjRTdvHJVcxxUXa3Stf8U0f6K/7nyr1nD3P
oV+bc57lhdzUcFcyx6leePYblY9YghPvMC42Cz+ukvxjWaeZfkI6Qz/WkdYoe3eqNfVUgEvwDmFk
NPXDpL06diVeoT86H02ksxE5q6anGgGdWqIs5CA8iBilE8FOHOxRPYy1gT7TpFhKvLUghwPTNeEP
P4dmMBxlEOILZkcNahRhlYBkpWhlfDSQMsCNNwzEuYvBEfpcOv3XxIuM4FdPNjx9x6Si+lV2o/s0
6PTDNjgnYChdV7qbrizasuMEaopCxawSC1GGfvIykDhpw6oylZeB023vBTDaV7AgjvdQd83o7GnM
9N3GrSd9PySK+uhWk1JuWtBA0QPCVXb84LkIP/sqvPLvORjhtZOyLKfMnxWi0tyPBIAMrXHxIjOr
zglGakYvwlLmnisyow7yiOMQHDRBX8CvKktpt4kxdT8GcARnJbN6BxS1pcsjHu44RPzb7jaxMYPo
yCsGbzV6M4sfpFZV1GBuL1+0ovdMmKMlPopBgU9FkE9Tus0b0a+Ei7cm++XepvWFhjCJw6ycsOSG
hVi+1H1Zdi99obU94pxwmDYJ8MdiU/VTb+4cLe1+eUmFynDtNuq70OtxrpwARbbHQZtKsUHAGjj5
ylosQ8q8FjieAUigugS3bxFSBpDRILz66sWRXf4unNrgaJlOOM1X7viv2QyDoej+JsREKkqP6DKs
iDaymwDo3Avq6saPIGjdn2Zo9OEW5eAemJgDfGnlfCzjNEPOPoika3MtmyvicsjGkBS6nLp9UXJj
2givqM+8CtR9g/TTT0H4LB8zMMP9SstpvnEuPjd5PuUVbkCSWA7AIlPMGyTMys5Uvhiw2JqDLm3n
g9G6zTfNSegDQQoEdR4UmM3Cli/XPuqbc9Tl8GxsWhbQSKn+XHH0RQCQzRs75wvIeVBh1uBmw7cp
CfEDs4TtyJfG8IpHN+8ttlwZvJDrKtZxHCPw7bop0+850mzeocdowj2AI2ue3TEBkZvqjdbsJrPT
C/A/vVlsebjryPsNorA3U9O64mgG9aD0vilBHAyHiH4JtZ8A/Lbia6nWt9uhclwXSJvqvbjjXBKb
gkLQXQixDFXMLoLZW7ITqDW2dbvrQxzVDoieKvLdMERe/0HDVen3kOdu9btPxtF8xqraqT5ZgNoY
txNzj9lXyzQU7+wAgbxf/xg92L88UnlGoUlOyX2xo2K1dWp3Cr0voAzBHDpAi7+IocgfKz2u7J0n
2Cgrh/RqE+MGQFuC7QQrdVaNvNzENGRKgIl1+TIUwN98iWDSBzkWWbvLQxvuuxYYg/pZC/EP2t+f
7M2ROau0otD3uAKcAfjEPTboihfu5Z6TUqm+KvX2g1No6vsiGVHSz/BC/Mf5WlxP9Ms5PwjRzRfc
5XyDKFFLYyiVlza1helDiKq+w/4S5S4YTeS8rDF4rgFtKStRehkM38alsTiXL0Fi2YtgGIkOmdyh
CM+KFVQval8CrhOd+ynuojXq9ZUa1/+PReWJK4Fn+VKvf+w1t6o1RXkRA/x22cjqexeo+U6JdW1T
aTUGf7mLs9YGQykc2Hkb2CdpOdgx3f/Cy0g1/w7dMnmHUPfnRlzMOTVHxUkQ4nsZu8E1jhOeG1+z
Ji92ZdWDFzYbui+bImwn/SmPuYhWPvWNdSBUohI+S9QC51Hn3/dXMXOYMCTrtCE5t4SZzZDPzxIr
mvZtAmIVqP4ODRm8fWxp/eExXBxQ++hXNvn1Esw/YdY/ZLOhRrj4Ca1R43Lk5enZTK1qi/FW/z7P
QCqg8sFFmHZK0Pu6nTZb4JDd8f7yXyUGNBx5+rLwVKAIlkuYACrlDrBFmZ7rMFMPatOrT2XWBvto
yAQ+HB5kljwr9wNRadNZMt61Wo3dapbCH0RUfGU3XJ+AuVvAjclTEejI8iWV4h3qSsStzyFyk4+K
VjoHc7C0fRTk4uX+zG+tOnufx5NNDkal5/LDYziXxoEWZ+dhQtwc2fz8W+OYPXKbIj3QfZu+oZaJ
ZrXMVkUWllFtXnPYCwTvGb1AdeVyaDQ0Z99BLz27k03JT3jJsxq1syZ0bj1MjVe/Bormreyy+S/9
+05mUIA4KDY5+MvQO12kBMOQZ63SWNnZkdrA66YUMXrYQEwRXgYxs+n0+YHRySyOUY9qsi+aOWhr
Nc8b33cuBAAIBaAz9w4uZ65ooPlFXOZnGcHmy/I6/eCM2LfJSQlXttKNRQZqhq7yXGR1aKhfDgWB
MBxieBNnkXbVAbckUJcp6CNkutIi+mxHE3mRO6AQc39f3Vpn7iqXoIJhyFW7LZ1s+D+ulZ/LIOj+
y4PB22kmSOU+TaoTBG39saKQ9S0E1PwOWMfaZ741bfQm6ATNGA721+W0Wf1QqaWdnc0WA8NHdBpc
nq/80WkaqCNsI56121qVib0SSW/N20V3CiVZbS5nLwN5h/Nba0TFWYssuDqa8OydI/rqUNZ28w4Z
EPcb8qdl6GPm521Vrfhyf92XNYN5f/OYmOtLAD+NtyL0X4GcN1yScoCKszNqirrpy2IIt3jQ/g4A
2me7coKFvLLFbuxmMnqgfgatVTpwiyJMnwgXY/OpPHt6+CMsKqXCtTWbPtY0fMfd/endHotyyByk
iVeLmNF4vTOgh1uelUGULxPJh/ADT5YbDAjL0/2xrp7MlJeQRnEIExREeC8uEqCoc8vIiY3ktVJm
A5CyF7Sm415GO2mBnvTLOOs/opCuvB86spYDqbL14ABiSzbszGTNifv6kp5/D91UgGWg1gEYX25q
3YrGTsgofh0D+Lunquy74ADPmyqNZ2LggAlxEw87L61i7qZBIqQuwoFfHlOZW5N7vNroAFBmaSSk
a9A0p8V8+WNGNQ7cTjdCyhyJ/DnmpfMU9VUQHNpkAMwuG7VuDoWohLVpbT1JTgVavyu74eZvoDKN
oCepA3jNy99gjFmXaFkev4rGmrY9Z+Ko4A73PU277706OS+xkcNjLYJo2oR1Gq3cJVdBhiWYJe64
O2eM5bKjVPZVX1rw1V4LNXR2hPs68YFliW0npfdNa5X6CSJMvBJZr3MVhqW6S7IC0RfPqkVIL+su
nZpEKGeYVHjojDSdNogZp4cMcfUXhD8cyOo12v2RKnHbLpOjHNPhM/in/kPPxlypa9/6CEB05rYB
v+gKnTfw9BDF5ISvxgCW28f7XNsOYzmpQMET1Tfy0XkKg1Qcy9Ett8SjaWUXXKUwrMfcJ5lbVh6x
bxFyNWvu+9sTxG47Dr8UMoVXCxryKXPM7MVWMLPaxnGd/RymtD/fDxFX0Zah8dyikET3kr784hBM
+jjh0ccO0IamPAKdbfgSNWWjGo1hC4eOw/3xbuw4Gm4zvhQSyfxkWGz4KdY6zVbiV7K5/rlVM0kl
UVc3dmyp28kKzI9RyG64P+iNSUJkQCBqLm7Cn59j8l9XSuqm6BL0evLqQd3+AO2AsFJrNgIVzQcx
Kf+oqsRRRq9olkYmaUHMYNl/Hnml2A0FwFdo+i4MUWXa6NQXaERHsCXtUM33+AB5K6Wiq4uFUU2a
3pxiD7jwstauVD0wmMFNXwu8UqEdR0BZ20k9aAjPrRXgbn1FD1YGuDr6COA8LxfUbBtCal4p586J
MzSw9PYZOWoEHabEOTadlfLARrP7/le8cUqoK7oaDRHgT1fFqCmyFUPtcuWstArCx6GXpK9GXzjb
EH/DLXVCo9sURak/OontrJzQGzfpjFrB4gARR8rQS1V/EGWqnlh2cA7LPsUz2+1M3LszoUeQ9bXg
P5vnxjbKENCA7xwUclOVuUvBFcCHn8qsXzlGVx97rgWyo0mI355Ziw8QkZOOlTSiM5IO6skeLTfx
46ZT3W0mO7tZSQmvzs88GvuKx868r5c3ZaDXg8SJIjq3YRr/npygwU2g7voclrT9AzMDueYltzbi
IiMTCDCnkLGjs6vE3i7ocvVQB+lDWwCIRcRh9J7v761b40Fu4NFK8YBC9vz//4oQap5UAIXN6BzX
1fdQacd9J530S5OEsJ4rfJ/+fbi5z2hZAETp+y0CEg3qJKGwmJxV2cSf0ZTJH3InFHsFdwF3Q6Lr
Jqf7I15vGJ6qGn0dXDXYv8ZiRMzregpuVXK21RbhIK/TdD9RKcN0VY7mwv3BrsID8BQeqTNbAtw7
N/zlamKRTvUxV5OzmxDrlAT6xgMWa7LaDgLt463rBOBQI2wT9vcHvv6MDDz3VHmYEyqWICdt1FOr
sa34HA0SjY2x8jJlq5hxqu26xGleemR5qpWVvQpL82Tx6EQ1nAMCjOFysiowksnFOvIspSxfgrit
oF6PnvfeUQb3SzBl46/AELjKmVmUrsmWXWfUVNzoHiNoPUOdQD9cjl7KODZxkk3PJDfBf7lwEUTI
IyM8KHlg/YCwiTMKhXT9o+FEaHE2YzPsQODW/xyP+Bk2TcQ5sQelujg/+Km2eds4yZkW1NTtRGKl
4U5N+5F2nOKsvBCv8rV5zuSrcwbpgOtb7GXBZdp4lZKeuQ9gkHvF0PwwWAmUdUa93phGrJt+acjq
v6IIAzoCaZWe/3mj8S4nY5+l4oCILj46vniTm07UtxK9bfVP1VRFhzSkC7RB4Cbcq1OWaf+apc61
Ve4g4AAcLP7r8ktr9C8GxbDS81S3otnWoUf/1Xar8llRZHl0ReP9DEfAjYekNULJdRBEK6CqG8eL
zroOvoWpg3Bc3DoZ4kAoACvZuQ54t/qV5mTvykItv0ho7ObeTvtyf3+d5wfqRbGLSbvzQxEgCIWB
JTwiRXcd7HiQnXMzSZpdUnT6eKxbM/8fvica/LQIeJzCMV7cN4BLrLJxh/wszKb9gjem5mNR7T6p
SpoeJx0T4/vzuhEh6ePyCIJ/RL6/jJBQuTpL6G5+xkWvGHxLuvlJwy9jkwnDed+brfLKNl7Dnd0e
1aT9AusfIvd8sP665VrV6NwBy+JzY2sC8omZNO8RksC6LxNWgmCalnygj7rW/Ll+75kQqIHfQi+Z
XVSW/ZBaG1CaC5L8bMPpCr+ngVll+LvrGGf1ihE+ky0Lc6uSubQ/1NbsJzp8ohCbQOvaE1Igctop
dZ+svftu3ImAkGecEY8v3piLtwg6FloI0yI/a0YdRbtq0B0f4ILbPaJTIYbN/U9+YzSU5OHM8tld
SAqLkFGaIEvaip1bRk1bf4JNDbOaErKT/rIC3YxXrqVbw1HfoJCHNRyrvhiOBp8oVQGA0ZYSk0jF
4Bm5CVSr+aNgpvTt/txuHFOgS5xRYFMmrl2LjdU3qTVYuI5SK7VzD+CDliLDEA+GtXJubs7KmNUp
YZbp5E6XOxjjyTIh+pXnsUqrb5qnOD4CKvT8S61buWXmBVqEHntuV4IvoADLrXY5FDR3gNG2KM62
O7VIHWp19zjFuXbMJmQIC47QF+QfMFefjHaFq3MjznKX0jnkcY4VwtJhp9BznDiMsTirdY7sjmkL
DkAaOIdmCuPnFmX8lb15IzAQ0MEwz/1KYLPzD/orMAwjYFwjoyjpqKH+GUX0bNvw0oTckaXvoqCq
wx39v3/VlOUCp4JOl3SGE/J6XXIsNFnLeDTqiig41hu0fOJdZaTl1hib2LehWx/ub9OrdX1jQpKV
Gpj5ITS6KHZgk9xQVsq0s0mj+xEZmwaojgmOwM8GFd+NWGpr/dmrDcuQRBdyBZfiCji4y5VVTBfa
HlpJ5xA6/z7KxuZDGkk0c7C7qdYKD9fZICtKEwwUKsItWNDNv+av75gZsnRAxennRBubZ6eo+49u
D4Vnn+cAquBhVVZ97DQt2aN7kyHdWDsnsA9rXIOr7TT3gYkFVPlIkeihXP4MgzYvErWacUaGUz16
kzm8ItBn+ITWAlVX64CsZrKmPH+F+J6305yOQSvUYGCYi3Be4DtHC8rUzygeZq9J1MHCgnj7sR0b
PQVaMtQ/1MFAO1WV02tRiWQ7hA6imujOboKptqU/imj4/a9bjruPZI3+0VzzWkIQyjRtVLW1jLNS
ZPGPromzAP2l3tN3JHRhfhTYELbb+2Ne7znGpI0BrQesHNnp5fJLChJJOdjGGVc453uCkOz7uk+H
LTY1az5YV4GfNadqSdsdpCfgqMWG07tkmm9Q89wNvSk3MgyLbCt6ZY3ScWtHUZxVCYlkaICQL6cU
uq1q1mNoIeGZVU/AKMz/wg5dqybUml8WAlWZ3xrG2hVwHS8IUHTycQyiOkuj93JUWxlx7eYXnWWr
prirWV0akFcLTL7Nxvk6tB7um//+7WjgY6cFZN64QgUhKEWrJhTGuYgr80kJHbM+ZLgEbOqyc9fI
fddfj64QEyNNIDgRNy7nV6I3reRpYpxFbOjKewfVUGMnRaPaP+/P6uou5WUIGIYvSDsK+Obi88EP
Av4zWQh5Gyqsb1PONQdsSNTPEbFsX7jI7Gx7Y4oO8IKdbHd/9OvNw+izlgGWidxxSykZKqNVEbW2
da5iDZEipcqOoq/rY1lMYgszq1TwDRjr/f1RrzfPxahLi7osreMs0xVGVcfuOZq84lS2pgkPRrf+
JPU4He6Pd2uN2aNUAwCkXmv2CKklPTq7No3FKdtlrh7tKJfGfm2HzTsN0eFNEsCCR6ys/R9mylwp
gECDhbW5CPdJF6L81k72OVQttKIzU42xrJ4asSu9tvkcjSG6bfcne2tx5+4d9UjyW4RaLncu9HEE
gUVmn+ssNY+eZwY7HP+gPQCQtEH7pnb94/6ItzYRjVTgx2TxYNoXZ0UZAVymiEmeZWW7r50YdFzL
Y4TicJzWpbXTcMEAcNFA345XJnt7aIbl5QR5b1lhGphRbY2mdYb9ECHrFwhUdrEz2gkU8TF455uH
cCLWZEDm6HaRAEMomUtKvB4gjl/JpKfj6BYJEsCvXR2qR0sd7AHQXvnbpW0o/SzLLZ6svbO1tSL0
c8/+1/38xvqg0EP4RSFgiUNoO6naw6BUr20c6v5oNvJVi7V2x58FmwqphBdNjMajk4toZeSr9WZk
elRUzOA8zxCMy81llIOFrWtfvyY4HOP0idto3Xflwejj+GROVfgQ55lYubRvrDa4MaBWeHwCHDbm
Hf9X6lZXlYvqSSNeIwFHSpRh/WQFCRZoWNnv0B3UdtgvVDsErOvPZi+VlTN8nTqCEJg7oLO+DW4q
y+WuitDyitQQr/bU6q0vHcX7bYMxnj6oxjiZB4dkCYFv21IaUpe4KI6KJpFjStHFXonX821wufHo
SqNBOncdDO2qGF8NqckHSJtXGGpIdIeTgSzyGH9PNHxQ/vFUM2vqEoiEgGOiV6dfrvqUIWstUSV5
1eFrbqdyltO0PbGNkeI8ybZ6T+5TrUgGvFWhl/ObGyqQ8SgDXHnzhCLxaKGY4jVLosrbhKTSz2Pv
tNoOSdjmKTNrc8LISHipP6WYRgDzaeaCXhSbg28OStIgwZvRfSHUQuJBxTBE0j1RnI9GZCnBPsWh
66GQDaZHadtaml/hXJduVDNBlBW6bSs3LogtZxOV6fScNSL5dH9Vr6Izqwp9nlYdLD6ahItYCRAV
+KsTylfUsR0suWf/p4Gu2TSJZqe61b9XwecBZ/bBzMOg/D+f6L8ODwAtTwRWJ1+tVjdfq4Y2K1eA
sg8dVXmgMirrTdfWyU5LpgJrbNdoCz9D3v/+tK/jBh1YujqgT3n1UZ++/BVd1wTloFbtK+Cw6AO/
9FubxeGhM4d8p7ZCPwZSX0PHXd36aEHQ7Z2jNKoBUPMuxxzChGR5MNvXrEYEYVMS0EHLWMLw21E1
UZPP3YOho0TrU3r6en++b5jexUam6MOLi39R+FymOAgLN1RTu+yVOnz00qdqfnQH0TqbGm/owa/q
Ztwje4+mu8yj/mnQPPFfJLXojyKqrju1jdbCVuyU8lePiMaHBBm3fWuV5RF2eOgb1ceo3KuK7h0T
2JSHuAW+vnK1XkfdGW42a0wgc2HQVL5cPoxXO4G4X/aKV1ryTUK9e5JIweu+WaYIE2VattVaWiiD
k0V+PRn66f4S3jgpsHnoHiHRBDj+Taj1r43ryaApQ7XMXyvXiD7WvRq9jxQkvxHX9Xyo1s5KZekt
F1t8MiB6vMupDGLos8yF2yzN0BLTilfgAuKp0Z30iNJQ58c2XowIqprlBzykoy+17uStH3SjqmwK
14o+pZCF32e60zyPkxhav09MSN6TU5/pSUxb+ATeNrNsuQUBqnyiO5y2ftlkbboZ8PU7CuQ0nw14
eRtnnOwCTj63XJzX5lOaRryn7i/rW4RZTpNGJysKyg6B28VRHBQPWf9Kz189pymRTkQSHXUWW5SF
L62m/w9UmIekSYo8OR1JI9xh+pBWp8GOC2OPIpYrN3lXxT+aqVK+elNkij10QGRmh4rKxwwJGmM/
45g9AEyqQcvpEcbkerbqQboUkwJki5oNOr2gSbgtyMQud2jtyVaUWFiQ/MRC7Ew9MTZOhcfDRqd2
fBz/j7Pz6m0baf/2JyLAXk4pybYkO06xIycnRDabZe91+Onfa/wcvBYliMgfWCwWCbCj4bS7/Irj
lWILZd/6RNMmQQeGrsw+N8LgBV8X8aUdzfGXodIm3OKokKXbJJ/tO11Vsk0d5f/d/uyL08S+gghH
O+NdLhXZGLnbP+xmFeGbzqvN4AA8pL4DoqBtkfcsd7FhQDtra2c7uF4BhpcILhnAoN8efnGY3oen
4kH5UgM9SvZ8PnwSZC1UC8876EZa3JcFKmOpllP3cN2IiD3yVsZb3L1yPAn1kQ11Si2ojZ2Ph4CA
2lAWiY5TqOQ/jFQ3NwKyIdb0fZtvAnBrv0Y9mO9NZcjClXBx8db8b2ypTgsmhWjRWAQubDoFS0/G
xnge6EcT1Qd0tmk/OtX81o3AZ6eomU5//YHp50M+fNfjAd10PmHocYkrsiY+xgEyKH6McQ6xaF3P
fjflqZ9g4rCW6C3jUjlRICd0FqjBUGFalqYRltDxLcUKNkiHaNdWUbAf67T7bDhxt7Unm1weW5xN
nwaFtmk6ekdOz1V0e+JXVlpq0XL+yDmpICw2dtKjIdEiiX40otA4eYjBPyvllB9BAeGCRJw+HTwy
Bs4hBpu3h37vC324yt4/gCyZ0CmkwHYhLwKQrNVmo0uOEZL12UOKzcCE5L6JsEmBQeBrk2Ea5Jui
mbAgqOZ5X4mI85WGCu4M3Tj8JlHWxV0vsPDBFg5f63y0HyraOEckspNf4HrW6tCXmxOGAm0nqTfB
fyz3SaPNKWdcbY5apmfDc4IceOJjWYECPu5D1X3jeEH7NUcLpH24/bUuRwYdRhMXXA1kKAh25zsU
/jzQmbTMjkapFndNXeQJjhw90h9OnHT3bVlnwyExG4rRtwdeAsRYJqS56GSQSUj1JkfW2j7cfV2K
DUeoMzJyf0jBliMVdrC0lY7YWRiq+Jc4+T/hlGJ3QHuH9kaj25ueAvW/2hDmKynG1V9D6ZK4DEau
RDmf/5rWmazRhCZ9zF109XzEIeYDiJis9K0e/Rb692F3FGmDGlGr1T8TJ0qGLbqEmM5oeBbc/jYX
pweFE/4hFKQqTaAun40Pn0aZRBZ5ehc+xgO0FT2bkz05Ne0AE/cBf0ir6UHvHGwIwGysXNEXTwIh
ANUf3lBKGZqzjO/qWQMsgLzgwUnL/E3vm+BOodO1I0EZjlgVrVl3XkyVjQ+UVxYt6L9ckBe0qA7n
whDpYYzqchONo/Vs1aX2NPMb2QJ28GCM3SnIu2htxS92PiNLr0QNUC0X1JLbKSOXtjG97NBOSM7v
UuGS1hlWLyb8itCnm7VSJRdLC3zd3Wgqou0gRBHdOQWOhkJtcNOwRS+8HTSbwgO6OqnzfTr3pXnH
651JlgJWHGvX+7VfDWgKUBqMD5m/nW+Nag6cplDm7CC8WtgAvkfd/orfjqvKa8xpf+fcW8glZMmq
Zsu1oSGocUjIn8CzLAKrahZpUHZhhuZYrn5ibfJ4Y4DXfFXobycbLNP+C9Vojf5xeTJZJ4DB9BMk
EdZaDpsHWMw1rgDwp6rC8I0xLe9dUSRfo3IsRgws7OrebhziNavT3U9pPkCfxwbW/m03vH23T+bV
X0NsCY4UlhMd9UWcbOnIhEvy2qFrlQihRmlYOvSZ8WIqPMs+qtZ6fKeF3vwdMFdCWjRWbbLBUGhO
nukZrznQXzs+oOne2f0IXV0gMqqxH9RczQ9dPv6J7XbYSd9kNIoCg/YLYA3f0bFtViO9G1cucDnT
s2cWkhkIUMIpWllACBdfIkM5Wm0cszwoET1SO9JK4RNg/2OSoL3e/urXhqLoRFOYrB3+4CJ2y+q5
G+IUF8hRaOKlrcPviWj6JyOwg5Xg4epIFGKo6cnoYalsbwm7dpUirA6houp3sx06e7QisWPOq3BM
725P610DYfkJYb0SEEMbw1dYru6He74O+Aud/XxQ8D3cG0aGDFKRtfEX9ADK8qWF8PRDjJbifusH
u3s1FKMcfRU50nuPfAbKZtVp4ZvS0TA+mjQwdMzzEjy9Y6+p/4z24LzCS0u1u0RrDfXb7R9/Zedx
BbEktDAkLcE4/+0eOg6YpWnVAR8y2EiJk4/THl3C8NOoNJq20QYj/4aukllRi8zdcSUvv7JQMO3o
mPNOYTO9FAOAazXToUqrQ1fnyXMf5fbndm7HH5o6Gg9/O1MG0igZkRTKBVmEBkrZDGYriuFAcUzb
ph0a9kqhWHsy9OxJUezoif74a6+Haz1ceZefbQ+gVlw0xGckaOQti7u+LgbVCcK4O+ArGj/mvYMo
tayFr3zKi3udxikqNjSkeH6Z3mJ+nRvbsa42/WF2Mm03dRiqFWEz3+Phq2y6pmkfprA+3f6mF4mv
FAcBFUnYBzET/MX57rGpVjuVbVWHRodVtnG7rN6VsW2+qBM+Hj5+Ys7nsmqs2A+CkFg4bbLu39s/
4cq0iTmYL4VXSUhe5GZtqcyRDhl5D6bB2ZfhiAGmps/zMXFH5CZLKgt+1hdrvPPLRUUmCzwh76es
VCwVS9UiTayRAPdQYnAW+dqgpF+Mrl1Ldy8fKokQIoaUqjcUQpbPphJX4KrxdjpEHhKbr7hc4qc0
A3wtvzezp02+iJPYjP3RC+N92BpKf0f3oHhx8TEqu4eqxzbi6+0vfrnoUC8kxgVFDaQ/33/yh+uu
gYUw4FU1HLKezhg9wBpzKTOd9lwyhQGpc0r/BEkw7pDdrPZGR2Xg9g+4/Pb8AImN5cKCZmTKLfHh
Byh9XOi9lY0HTQ2Nfw2hGL2vZOb81weKFiuhgWzJQBRbQlgye2xEWznDYZCuhpmRfadh4e70eqoe
IfmPDyPP5mpgIi/c89tCyklQsyIMsLiXF0cqrjpMAG19Ogg27We0yKtqw2Kova/VJUbBcDTGl9jp
aI8YuDQRL2rSyw3lZLFFVCzU/YmsJP5kxUoE+YAKILW7bMLd0hoTIr20bZ1trk2Buimi1MWtDpOm
3sdKzzSJwlrMXxyngdCP2Wop9SS0YyddAvFXmdwh96M5yJ5R9Yiqb6kL3J8+u4Do5Qxd/xJ6UKj9
mMi6+haHSWPCvAWn/2LapdI/c57chyIWqfZTa0iF/8yD1lImVQzkm/p4GO1HyYXX/GayG9sfNHrc
1GcjRD2ysu/YZErZndAUq77jfOhVh9oqjV/UUFpR+nlRC92HWK0VWxSFbGtT1eiqg5fqs/tqqrri
RAiq/Cm0YvYepDFAhDnyZJU+gg3qqR3y6b+onLxHTJpH12fvde4WM7/Zux+A5rqb0NKGR2+K9can
fNC80lRKX9KB7jjGWRCZfWtooWMFXpNO9yW+TS+YAWLnEI0Ue7HfnHqqOAjjRqdZnwIdsLqZTH/S
BCtAWrs0EzbY3uDNbSKK+ytrrVHZuI1jKE+2mw3fkrEw6h/gp4bPQRwVwZaabKX7gzOH83MFkxCz
Ur1xxs86dFLFp2cSfwtIt9JNaAdZujPrqnb3+Esjxl8nOZLdbTxGVFKsOG/+4yPlRH2gRYpNn7jS
/TB33J9BlvXlSmS2rOtCf+TWkEw2wg3qFcvbY9aHySbUbA6uMarf8cHE0RcnS9fzk7w13nQtU8VG
STDQfAKZOenBBtE+ucGqXn3OLC+sN03QSUmTDPXju7xj9vskmhH2820ymno7ekY1b29fOUso9/vP
prMF5II6B9HD4plJ3TikJxC3Bwdh1K2Nt9Dg53pSPpRR38N+caavpJ4lsr5N/qlF4x8+s64durRx
f0IdmNeA9BeBE58RfwdUIqXMD2KJ53cgHvVF3ul2c+iRrwbhYlJaEcqI/maoiZXI6bIWyUJxA1J2
ZTg4GIvQgvZRQhRatAeONwvF84OzY2lCvAC5NnzOtSLAAYays5OV+ddoqqO7IANkvLJ3rswZ4ShA
jlz8IBWWeBCPvLEfghYN9FbY6Ko0w1PetPEuM0ptZSg5o7NbWJY7KSlQuSGHuND50KkZEXGM5iFv
9PpLlhY5HeRQcDNkZVRrm6GKqrfbW+wikKGJSs1GCjFQUiOMO1/RrCqcbqz1+mAiQPEFS9lyD5VM
edLLfP6jKGFIEaNK1/a1/L+eTdQ2pSA5ITgxBjKDi6VNhkIvPCx9jxFOhKGf4Ab5EzryUN/PNuoA
mA9homzFVttsoBSIf9CM6KOtmDslfktEoK68uRff3UZglb4VTRROL+T8848wZ11LUOVYxxb0w34G
L3jXZaay1fRe2ejTsMbYu0h/pF4u1SMJwoZms+Q/zoMN+K+JzGMzWNaO92D8nWR6o93NSNCXO9Vt
ky9hhHrmE3aeCFH+5ZLL0WmigHrh8YPKdj5bU7TRpLmBeQwsDnGPICx+Mc14bCyrDXn03Pyz6ZWK
end72CsfGYw0OQkFO3b5EjBs1ZPhDr2rH0u6aBvoPnHzPSNQ/J1FYaF+T2x0mW+PeBEy2mQ/AN41
oth3qM/5REWE+4fiBdrRiYX+3a0s7CNnTb9vhWP8RnPfwxMDu9v7FBjzvUmzrFphcF1ZZ3jbOhcY
9wYyK4vDFcLUoDdnaMcG2uJbPvXGN4Xi3hYpceUhzSd1n9lh/YTNE5CJ23O/uLUIHVlfWkeURulp
yp/2IVrV+y6n+uJpx1R0ovXxc5hf9MYrVT+kSrmC67mcJ3GqSeFDDoc21CI0NgfYb/Ooase6CcKT
VdrcVTjSGqEvgmn+QY3b3FR5GDbQyItwzdPq8qGQYfKH4RdzRY1uLBHs0Y5cFbLYrZS7FK0e3Y+I
sLcFt+oDFPbiTz1n6jecCPRxP+lTsrLY1744HFjkjIEx04+Rf//hi4scp4pi4otPfQAmI51cLI91
EPkAA5x4ZXmvfHEaDVS/7fcceKn/FuZ2rtq1rR8jbLGNY6+6JW9EHu7pRdrxdtLN7negpHP8lAVl
v2Y4c3mUASlStcOHklTl0qsziUSJaYJ9VOagUTahPqViK/pYPDuVE2+BAlgrkt9XR5R4UKiJ8DKX
fUnXGnuvpHR6NIq82mW4NbW+qhbal8pr7B3+h/rDX58f0nsqTLzIEte/WE2z1wIVnXznWGtoRxjz
aOS7HFaQurOKrl4Z7MpqQm2l5QjNVhaHF+fHVlQLay5HP6YoIjxPRmp/S1x6SPow136qFiPCY1Ya
41MdOCup38WuldJI8GXQhsEyDfzn+a4dB7PTm3xG0bQMzfZOTSeVOhEYns53jLlQd7c/68U6Uvhm
x3IkpQXcBTdRNdOe0EatmWlabfF0ifcIHKbHGArWPkPF8W+/LHwBrkFgU6jNwH5aTM9uElRx27Q5
Wvg/31U1JxODyW4TgSTYaWWqnVIlil+1bDC+3J7p5YeVxHhmK5uUQAYWMYU3KNZg6aI5dkmnf1Ht
2XhOgf9vktqxqpVq+kUQxyxB7VpQ51hBuHrnixjl3OxebDZHum/u3gq79NDwmm+segAGqJEL+npS
r1Wgr6wl/DX2DyOC310WcXGazvMinPBKyzsr3LRjrLw0teV9G6Lc2iFQ2a9cepcXPShVEBG0TiR6
TF8eyjmKXVsBCHtUAjP7Whtx0Py21cTRSObsgiqfb8dm8j2wpCphDp53z2MVRJ7vunG5qot8ucIG
RV0qUWQpkM2WFVZTzzhakSuOjV46GLFKmEIofhO2rd23l/U4xFCQm6SUzL1LNrTYxmWX91HjaPMx
pIaQ7/XZJjkf1KC+18eCwm4xUSTfTgayUjVKes2LOhPOxL5VmkIA6U2q5PX29pYjnkXw/CLI2yhc
QC3jopQf58NrV2ERbkZhPB+rqQtdrB+0NtsEMSnScbZyhIbxG3HjTRgVcXdfkHm7L7d/wOWex92R
WwvIODjUCy6UyF0R0jubjmaTht8nCTLd0IHJ7Ie5RpHgLsYSZ/wJ1dtYLSbIjtGHufPooekLZI1M
7b2ZZ5zPnQurs8gXwuceaf35mDksgXNM+xZ8ga8Upo5kXj6WYfpr6ou034XhXCYI/Wap901D/a73
tpVldYA0mJqjrdzoy83CkkhtKyliDdIR9ezFzTPJIVDDH5/DTnhmi/ehQuIIoLlrnQe3VNBiVg2s
lqnMT6Gt7eaA+m7mz7VTl3ulizrw6NwZ89rxXWwZvhZbhgCJG4Og4YLhEMyFhzSpp+E42gzCH6lg
tw8RAMlm29joFA/CEk+WllvNXTUIbJVvb5jL78IlhQyezOJlGr9ksbQ0VzW+i/5Yu0Z1n7MMNo8B
/J3fQ+GE9zpmodmdJ7I0zf1MG4sKJ8FEFRhRBNMG0bxVX2eZaH3cR5L1QHaCtBDPIa2TxT4qslQJ
IiUxHrMijx/wGa+FH1nTsPY8yAU/HwfKL40SqOLcIrzy5/s16zxhtxnoVidTJvNg9s6U+shGOc4m
KwCY7Ya8KO1NEc9d7oMXBdlcTy38g9sLsLgvWX9+hmxdUHF4h7Wd/4yevnZtlIr7mFqWgJKr8KP9
pkZICVERJAtWhrvcbgyHLg7Yfxh+3NDnw3mZhZTFZLuPvalPd24qtHJvKkG198oo3dRZPG0dRbO3
aotw48pLdW1spLpob1LMoeUs//7D7Rj3dV5NQ+Y+KmT6SBlSuqINFYz6HipRqDwk5H2eH8Wi+Cah
XWu4mMXdKL80MAPg6RIoSSNBXmAfhodjnQyChPRRaZHGNeFubrmxrLtZwX2pEUJ5aKN4LRy4MmfI
qVi50ObkaVgqA2tc+Faqdt4j6XhSbzMj6UqfPpLY2macHMN2bL+E8Kq+GM2o6SuH+9qMyXZBX4F/
43ZefPAwptsJnwz9tyqods7gZQ8iCYwnjB1PbRENOyro7t3t/bzswMP7e8dKEo7Ipj8snvPPDNIt
nOZZiCc1DY1kKxKzdf8BnK+9lJaJwUhoDV7uI8E32C+FmorwbWoqGpT0YeLPuZtZ3+ygz7KvYMHN
aZNZobAcX0xOEZ46uw+ayp/VWes3nlqJe/BA85pC/cXFQOGPeAIhzHf++gVzJJqzylTAUvdOomEx
WWmt80JjU+vVjZMgOYc2C2hmWjbBRCsIM7duUjdtD/d3BVC13DwyiaTyRqecGxHS4OLNKr1pRhPT
M55E53j9FrWdGYveUhsH+05RxHhf1c7YPoiiV/OfKPZ70+rtJG/Bj7ekpDvT1iOmIY4molusJtJh
RTC2tfroFTYd1V6NqxBhdbBrftLXjrINwjk9JkJVwz1VTe21GSGZ0wo12tD6PpYj5N8NZjtj8qkJ
OCBYxRelM28QNvWCADeeeOofiqDWi+e8poe5YUC7fanCKLJ3mQasdEN5JTK+5ME4W/fTNExvVqX1
094JelXdJG3TD/ehlZfDLjQjI9p0uho+twTA0R1MnY4/yDxUp1xjhmWEiumgqzXtq9zdDk1fyIQO
z+E7A2V2ZJyidnqpyMe6yqfdlqZbBRZYVfgDBJd2Z45jpn2BtDPtm9ALp2fNaPVmpyOUYW7HPu6d
H8k4zy9qBKzL1yJ80R9un67liUZBEmY2jyPhArXKZdm9rEBJorMSPWIwoWp3lj7Uz2FtKJ/aQOhb
K8/r8oFQa61muEhqgBzLwruMtiEvc50tdoExh2PeWpX36Br1vCmVtN23hSSqFWKyv6SGlf1lf4ER
CYeki5mshRPgL7Z+4aHZhWak99gXlrsN8Gj40nfWuCUeq9akBS9iIAYDpgvihckhO73sqaQTzaO2
qaInQGGz9pBaMVAvSEKq4c80/gQVK7V0t3UiusYnmsgS3+mEmm5jK4qO8hRnKyf/8oPzi4AB0WSV
32B58tvApTkMZfmpcBvrHxFq2SsJLI3oVmI6tc5ZK74vw5D3T8C1h0IILTXcc85vbWKhKQaRFD6V
ltEddYa9o+EXH+xxslZepYuhaOFAYYYFLyXz6eefD9VHQ0AWYuuPDYC/T70eT59wuY03XQ3R8vZx
uRyKcq5sbbK0KDa8dxI/PPnN4Cql22lIiOOjuBNeoiUbw2u8J+4xoawMdnFbIzJC5wDoDSvOcy7X
9MNgqp7PekF34xgqeH3hIQ4MXivHg50M8309VNa9pozTph+stbL28sUi0aQep9GnAsUqyeHnIw+i
CXtATfYx8+Ja2XVt7e2GLrBsX9jcYr5Sdd4enwBcIMxo+uEVwvl8+0O/91zP3glqLTSSgYCgbYCu
12JR6xC2ezpqDakKXK5NOxvO4zTiIrat8sD4LEo06fxaaFVEgoXm1SYc9Vy540NSJveRJLGVF62H
3/SEYaNG3J/1o7qBCqZb0Eot+ud+0dne945cGt9OwCbfg9AzBmclRl1mH1RRAZpg3UjdCFjLsqQ6
jU1f1U3WP6mRY5fbrDW87DGsRS5+3f5iFyecgVBqRBKWyp9Em56vGaiLnvossgiUSLpD3zraM0KJ
2iEAe/Rf3yhrQJ0r4/GGSyQ6F6oEii3GG1qt0bB/e+qHudxkZpD/4kHWhZ8a+ee8Ku2Vl+ri6IEi
BC0lcUlQZpAMOB+vVRJrICbtntwZFe02tgOeVDudf5H+9S+3v+XFqyjH4lUE1ccVxgV+PhZgGC9B
r7R7UutGf9KSSbnz3CQ4amGt37W9Nf2nR5NY2SkXg9KTht0H3kdH8Mh5B1d8OO6jE7qjV0qZamee
IRgjOGyDPL3X+gqMHTgfPE7SMv15e6oX+1OOSnBKOZPmP3W286kGotRzy+vUp0qbQRUqVix+gDSM
9reHuVg97kpCP8lbANpA7eR8mIpGmYmNlvbkNO5U+nph5kduPvuLPjra7vZYFzuTsWjtY/GFohrt
m8XONFXC6FiJtacpNosDZ0C/wzpuPlgxSo8YHBbV99sDXpucLBziKobmOIyxxeTUmGJYMuhPERqe
KnV9JGjVGbTVHm2zcW2fvIcqZ1cjeT0PHpEMHwjnW/lzPmwUFCzguQsr/TQHoeluk4Ya8Xbykp6e
r4aYxlzXhud7idV8Lys7fQMFhC0Cnva25ZcenmLYDnh4mYVT99UArlRtchumsoq2y+hTbHOUn7gq
OS0MU/wsf7dTzlYUjZMNP4lPg7y4y/rKgX2e9fn3MR3dr81kEAqruYAD4Gcirk4AYxVcFW9/56XI
ANsGciLbQtIx+drLKCZAygpQQ6g92amtth6pUuPOGG6Ss4ldaERufLRwLXym4BZC+ghD83NiVHq9
TUxSHBqVbd4fUDmp9H0aTy71psRyJj/P0xaNF7RFPcwgdT39Xo4Izha7hlb6+JhnCEG1G4FXQYNU
SayX/dey5fP9IODX4m3QdpOyctstLoN3hqyEmyPvg3gdXYfzNR7w10LivKlOdqYpb6LMh0/orrcb
AzTSLgra9KGygnzl+y4r//8blaICZU3I1FTxzked9FRD9NUqT/Rtsv1EHvAwGHF/lCI8j6pRzN9T
qqG4t6rWYQqzfBOLMvlxe5GvzFw+KlBYgB6RIC52N6RLtVRRFjg1wOp8dK0RWB7d7IfRV9MnwxDd
lucoWGl8LkItOXGJcObSpYRF0L6oYmlmRu5eG+1pKO1mN9JPh1lcin0U6a+R6Oe9hdu3X+RijQkp
r4YPZ5mBGRCVASjGEGgwSD3/4l5pqb3WluOJjzvuu9YI99xeym6q1F955bYr1/DlPCWzVrZSuOqh
5y/mCf6dW6mYhpM3gnF1bNgvNSbr29KJjG1oZMmXFibfl9Hr12p1y5xIzpReEifXoqYPLmkxU8gA
WjbFnThVgTcc+jnPKQyaHp26THtVAzW9q7I0h41TE2Ymiiu2LcSph0nR19KzxXX9v19CkITOEnE8
lKXzbx5Nc52XYzedgknofzoCjgfLaJJTW9fW5vZmXoax72NB7OJBV+GQUKw8HysdYsXOrFacvGHy
KD3E84yEwICq8iadHTfyswqoI52zIvb82Krmf/pB02hED3Q59lHpRa9EWV6+6YOkfjYqlPG2cTUZ
yiHNx/ynZaHJ7Ce6Vpg+S9qFm7EPrNfbk7j2vZDEo00vq9tU9c/n4Lqipu5hTSe+Ke09UQH9wGNe
VPdITjYr8Yi8Ys4PBCkHlzvhwjssYLFDrRA2r2302inHpnijG8qwJTsNha8K1T1GTaTdFzX6112q
zyGlmHRayTwuT6TkrFBSlrOV/fPz2WYoRdvwbfXTSEYB7d0uH/NcqP5YqfZ/cVwOX29/3cv7jvGI
2ZE34+PCsjwfTw+aeo5o4Z+Uzg12tpPmm5ZBd6gZe3dKWIVbN8K75fagVyf53q6XSDwiifNBCdvx
IACTcKrQX7iHZZ7t8z7vPllzV+0KlnblHFxuIRrXsofILsIZaOmt0XWeks1oUpxCGj9vsIC61jfC
XvsipgEtn9uTu7aFaFgCfKRETWdvsYUQ/TCaIm2Nk1M0WgRNwqP6NqKm0/jcwRSuy47cMTTHpN7h
U+R8zmPFWTOTu1hWjxoQkQpRioQKLEW+aR5WyOMZ9gkghhb7JpYs9wJ8JCz3UhU+YgroMFmrOkwX
FzzD4mmLtRvCOXjpyYX/EBvmiuWOFqSNUzED/LdJhmlJUp3ZJolinRxUHo9Oq4t7F7vkh9uf/WJP
gTClz4ZPJNkZQrpyWT4MzYlWlMiYrRPWEslPPGmTgycC54tZ6cVujPEx/D+MB5wGIVrqJDwu5+O5
YnKFrAqdzMQsuEId+jEAMJL4kzuU0X2DT/vKDC/XlF6TTU8TKpajwd05HxHdOPgYnNXTpCjja1GV
8EUx/rlTtIZOTFQMrw24MGXl7FwZFSEfSaqUxDYKCeejpvk8ZuBylZOInVcvCoNNqWn9NpfJNsbt
xp9c7do17PDFgeUKJoeijYwGCJ1k+aM+LCadgQy3YV05QVDIf1WdzZtk1NXrMDjO6+11vNyycijK
ssR85PZLkJ2bqiYZzKicAjtWj9UYVffGFJlvjYH15GiaJBrdQEKFpu0a0P7KlgU+RK9W6r0y+GIL
lUPVa1MchW8GIrviK5h/5VfvKXn9Rx/nQt/itBs097ene2VMWtHUKYGES8zqYjlFnUgWaBO9mUlV
/ucWoj9Mk1N/gTarWkQ/7poz2dUBgW7A5HsvtS+W0pw8ZfQqPXqbojCP/EFH1QrOzA+kmgtfUTNr
5ZRc2TroFFNklphFm3b4+dbJusbI59DwTqKKw5bABS2jjdJjH+vnJvfOym1/bTgMxlBHfof2LbP9
wcZiWRhOQAPSSHdWTRfRV/VAfdCbMatX3s0rgwGrI00gkrNw5V1smCq1K8K5OHyrrB5WuRENyrcm
K6cJUE79719vFBiYpOIU9TBGtWTl5sMRRMK2b7Qki94yvUy7TRPm8XBok8LRt81cJCnOYilObv+H
QS1CY6is3OPLw5h4RYYZq6OcGkYvvnRRa0L6clu12WSZiLK7KsfU7u9vOM6gRKvwEsn083ymQAXb
KPfy6A1rdvprdA4UdE68Xrmfk6muntC+e0pxwVrhI1wupg4+/11VG3k75BLPh9XyJibhyuM3t9Hx
twEbaW3KZuJB0cTfbxzG4ooB/0mliFU9H0svtRSfuzp+C4tI3wNuNe6AMfdPaCCUK3v08rzLoYBq
qQwGeVX+/Yd903SuKYyqgcLRjPlntqv4gQ5CfdD0tn3SBYPe3jJXP+OH8Rarp46Vq9SqG71VyTjW
fukMovND3U6UBzcp1srA8v92lh+wYlQp4QIT5HASF1FGo2hc0Aazq7zBFJs+dFFfy82s8CE8lp9m
ZCiOBWpHL389SYnAI2+VNXz6+ecfVavDSPYz4zfqfPGDlvXeG2A4SCSRUqYrZ/DKByVNJidwKAhI
3YbzsSob7tcY6fFbz7RevcoAtRA4ksBfZubK0bs6FhsSuJgUxl16ttTsh7wZ5+hN5Ib5iH+h8pR1
o74ZRbuWc1wbCuAIzUdq6qQdi5VDCyVDxk2J3uZoyjluqGC1KPeMbbjhAnWila945RhIFiIvLdEh
4JHF9ZmwL3uMyZO3Bub+Z3ssX8fIVqAJ9NpLPPb919sb5DKKkWqL/384OfsPp07YZWTBgo/einEG
fAIYLb/L9XH0frqtXT97IfSTl3asoAGl/KDd7dHXJrs480rcU/Bpw+TNHuKBzFUf/IAn/7MyNjOO
M2a+sm2ujcfNKc8fjS2cRM5nWwQB/Ll+Tt68xh2PqZco30LXGTC5FdavhoLxWs3m6oAwPuByUfgl
CD8fsOz0suAFid8G4QXf1Ekvnko7rDadO2d7cLr9Cs3k2nJSp4fwwplAb3Fx3j2zN+oBNNebSRnS
8FsozOpTL6J63BW9XswPXl+rznGMpznZ0NVZU7G/Nl9UW6RmPmBzIH3n8x0UpwsDmthvbmWOtLwq
4gzh1KccZ6p/+Rpr9eZrhxPgvoSzyqbrkiuXZUpsRG0Qv2VVM3zNRqmwawAo29toP61pf18dDFtC
D9aABCUsjibdtQHejhq9lUrQ9s9NN9R7vaxE9WkCz7ZS2r0sPIKGlS4VxBfE3fSEzj8ltjPaCCoy
ecvpZgR0KhFH3UxTbIHU8ebORzkj++mCdNno0djyp/kY+72upY8Tdb397YN65fmSjB6YS0B0uZQW
Uy+KIkOxrOLgaKVtPRuhN9GawXT8bgzY2WhN9FH8QBEIjNDtkZcsZxlbSdor+AV6xEBhF/dv0OWx
kfVd+pYUepBs66ATr6YdNBu7TT3TN7n3+bcmKEq2cVmdirEuyu3UWd4nMffDU6dXaxhvOdvFYy6B
lxxcGRyhs3++NEaVO5BtguStyK1cbIaEgo1vcrDvb8/9ymnCwBaDMHTMQMAta8/hBLneAob3ppvV
RCqp4uUxzy1CbTSs5j993Tpfbo945f6geUPrGfFxanrLgpee8rxj4ZG/ZWEeHIWgwYYP+IxmQKDP
/8a1p3xtA631Y1QaVjxzr0xWIuzeE1tauxd5gx0V6TQjjGwMxVvdqp3YaHZc4yirFKgW2at385VV
RBeJgimCv8Qry1Uc1IG2GljQNz3J+3FX1rAAffQbMJ+5/VGvHWVEjSlNEBUBW1vm631iWA1KU/lb
Ewf6XePQ0xPtrP8hkQkPnVnED7ZhdBu6gaa1kb0VkIJzgraSIl5Xfop84T5uXUCU2DRISgYRDXnS
4gUcNaCaaiI0nImJjTm3gXYP4TimROxavpVFKA8PI2Lyd2hGhA9pNpsvYlhN7pf7TP4MvM7haIAU
IgGWV+2HsAOFhBC0caGdYAim9wYwpB+Vmke7ciC4mgI4O9jZlu5vtfDoDP/9N5DUSCq6HhQIno/z
wSsb/sCEXswpV90x9/W+chGVQijrziuHZtgY2dw9qFg3B/s6S8pvXY92sh/nRuJub/+Uiz6LZNbJ
Xg51FYS6gEef/5TJFGqfJql6KmNgFEczh/e7Ceoyl8YCRR1y7pTeBkll6/lLY8A5PPSGJrQvZdoq
eJCBskTf0lP6ZtuFTROgUhH3/yjmYFNUzGxjGjfgPYNxo02zkftjbkf1lq5sQfpxeyrL4ytnQtom
s2HMXnmxzmcylEIfa5FopzKxxH3TIMx132mxmx1GMwHuWsxd7K69yMtn6X1QzgZYdtuWGlrng8bB
0IdRkmsnTp0XfbUQXp3+H2fnteM2sq3hJyLAHG6p1MHd6rbbVts3hD22SRZDMaenPx99bixKEOGN
PdsYYAZTYoVVq9b6w67jes7QlPckjhwipsvll0NO6n77g5fZAGODPQGzNFuBzHi387Fl6sSUNnT9
hFu8Ft65vTL8LkGsZvjVZ2tyyhct7nk06tR0cajfWNwK56MZE14BRtsbJ1FP8iVSzWyrojiToxxd
9vxtBCjXFB+1bjSjXTX0EI/0yl7JSa6cWuDgEAi4GWC2LXcr3mFDSXHJOCXBOHkPqqaUW5waH7Ec
rZD3srxa+LXhyA+l56wRNq7sLxaa1x7zDUZ1WYlANb930mkwT20mtCerHkS1wVdHeRu92DY2qCMW
K4fz6og8+IBO8uq7KNTnqV6SsBomqAKr8vAZEdEBt+3AfO/HSXyleF96d7f31NUJ5uso61KrU7XF
IaoShUZdHJinru/D8VCHBXCtBuSm6QeGoXxoJi/Vtt1gBu9pP631uq+Nbs4NX0BI1LWXevR2VJXS
pLd88rK+i/ZuCiT+XhucDnF52QW/7FI62TaqGkduKvDq5cqJmjO5xd1Em4CTio4M1Yql2ogRIDCC
JKJ2auE9DG9OZaQvpi7NjVk0abgPhjb+pjRd1j43TtR/qmEMrbE2rgQURra4qWfwJlKo58cMPK4s
osrjaqiq5hBrpXl06tJ5VodAiwATKXTCUPJJ14LJ1XF5lWI/QOsWJMf5uG3W96NtpMZJjlPw0UUy
3g9R/3h29C6ItyCey+9hXyF4cnu/XdviYBu4CmdoEhKo58MWad9RwjCN0zgWQsl9s22TO01TQLAo
NO71l0RXgn/UASZaYqwzUxChX1HmWCpSq1kcNxVAsdNUmt6rLtJ8h1FTfdBiPrjX6zXzr2vbeh4Q
eiEZx8UlIVBvcSt0VE9VoDqf2yb3oudcr/TGT8ys6ehpWn1/3w7Uq/qykysx89oUo5wG9n1GZV7c
i6y5ohZdY56EkeB04qVj122RFxm6naMrerwZg1j7X4IlqBW092c6IwLc5+vqVHXb6SI3Tgo9uArZ
snFQfauOW7FptNo8ulKs2ihfuw/ZKjObbsa1W8b5mKpXz+QZ9pKOYEq1qXrsV/YaQqPpRgvHpt7/
+9adpfZ4H9PtI2KdD1f2YP8HqzJPpRVOn/RUaTmzivhW92Hd7lLHitZqDdfCE89wSu48F9hLi2Qj
DPCT1+zaPgFuDx71opXZVg7yqayqd6UQ6UHTusSlXj3pfhYExcoHXwkRDsXjP7GR0tXS0YbuND5Q
jrRP9TgM9kHpAjtE9srsT1U+TNUdxG6YGGYWj+nKyFe2MDxF6oT4yYGBWHIl4c5zU6WOfeoVaexQ
2jK2WSZt787TM/s3v8NW/vEtSIhgRJoq0CN5+S61hy346oNaavYJRj9CkpEWVTvsfqa7AVb7+9T8
q8vYn/HIH2elCxgLS+iFQEhZmpnqnCR8qUOXaXhJKgPlzsizJsQHB8QvaK78DzkzxWvKKqDD5zb5
YkdpLrV/tOKcU9kbarwrLSPpkFT0fisibHW/sBECv31qruxh8IIzdIb3PUyJRTFlNCaVXRQ7p1bp
w7bdpIOIfhStyKKt2rWBsjfysVYOnjlJDLErR+fRkY9rlOMroYK4B0OCWhKVymVJBwQrQhWxaZ+a
UTe6O7VuMHvPSGyfmwwZlJW04tr2hZUBSIkKEqWvxTdHPUYgMk2c05SKl6npbV8pMeTwLRF8bFug
xyvjXfs68L6zfvHMNV3WUCq9HoY0L52TS8SFIaVVzWNWdn28McNmrYt1LSoQ6BEdQLyQI7q4wakP
jm1IqftUJ8r0Ocq6uPGBvcVwAcU03IEPrXdFCHVx5SOXxZP5xOD9PSPe/p9zcB5+DX1AadUMrBMW
C2bgK1SKTD93u2FlnGuLB5IYsjbPjlk86XwcHEG93sxM65SkWWjeB02fjOhJhF7wqsSpuB9F0ayc
kYtyzZ9vQ/1qbg7y5lgSs+zClH2iuNapC8sAI5ExzBrerzDid3akuMVmlBPQdaNM0wcvE+PXxMs0
hC+rqCk/FInijSs5xJUMhnycRybHlnrFMjEOk0HDTjq0ThAstU+ZVnVonORqe1cU3uTsWnUS6A+F
Kb5YyHuKNTTotQ1tgOVGrgbkBwDH8zWoY0VL6kqaJ81oZ4Tx2KaObwV5YW2FgRD8SlJ6bThwtjPu
FLASf54PRzOq5li2xgmxObO5M4xyKA8FXC3vyczKVS2na5MLOALEGyQd8G2L4YQsLSc1WuvUOzKE
4SqHu66a1B95ljmfLQ+FzzJQxKtTetPv28H42t4G2uLSSUDmz1yySRtX5lmgVM5JaQW1t6mmFuV4
4huQ6hjwUFavCLFdxgpqNMRBdAwpXgPyW0ysLHO03SMm1giStzwUXfKojVOXbKY2rH8EgVO35OMT
peZ//VA2DRuIcEH1+EKZp5TGyGqn1inzzGIrEltM2z4EbvdR73lU3gG8kfZKCnG5i3i4c8sQn2bV
gaUBFdKso13koCLqKe4PMi5j208S1zo4umjWKI+X0RDQJlJ66GjoqC0tUZNlFlp1neT2KdWLCjYy
fTf+1Lo1IYNrH0V9hZsbsRJGWpxEY8hmU8nUPiHQYltbPeeC+Vx5zbQrWux97m4v25WiE+d9Lp0R
6WnpL/MTt3cbWJrgzNBKbnJoOlw3m0BKy9ugDowGp1Q0/cErU0veuw61SF+MWfMlEE17uv1TLo8K
z2IA6ajnqDwblwyaUq8Rlw3D+D231OQY1k2MrUqBze/WbdEDNsepCVZOy2VcmF/i83JCvwYdujgt
8QhSTGZ9+K4HlvY2RlYTbEgw7LeqMYEBDLl4IQOXiEpnxvb2115ZZgIf1x49n5k3tAhJRlnbaWra
ymkAAfhoKhAHs8RRPjVAFA63h7o2sbzHaU0TExCpmGfhr0J8CoNoyockfEdNofLRKQhfPBGM23ZK
P1Ekt95uD3clBEErJwhBo4cMtiy988hQMVFJlFOaR/j5ol8xjLuMBY93Zg1hMfSrEXhM6Axr8eDK
EaUxTpKEyOislzVPxF8fWrchmmN2EL23QTHa+6TrQ+fQOLH1P0woTyQUPZH/AI6/mNDOKLhRIit+
1/BFPpgxcviTBucgdSdqHLGlUJ+9PafXlpAMiX4NLSYeEYuHd0XO54nBiN8b2Df9PqZnmR+8sbKi
OyC4TnXPW618vT3mtXWcCUcgKVCRoSx9PptZEqCvbI7Ru95AcO4nddhkCvLtlmy8V7u1ql1tZmsu
1NeOBQhNqIPcJZSBFydSmcBm66UbvkfQuQZfEInu9djIXmuwMitX1tWxeDHQtwNQiJHD+QcKFKoU
Ch2gT9O+fFETtdgEaD94WwkfO1/ZM9f2JmeCO5LtCfp0sYK5g/qXgwTIe6I32XdVS2R4aNK4zLe3
V+3aR6GsBaaGRiso3kUyXUdTVRtJ5p3S2On2+MA4wcZomtC4t8YJcZd/H42XCWR8eqz4WC++yk2a
dgwbzT159mB96qe4/J0XozVttJzMY+XTrk0hSGEkB/gyh878+XoVOpJ2TR97J1eo2X5McJPdpwFa
Q7vbH3XtVpgbPjMEhO2xTE5n6oObtGlwoihvZXde6MRPRFX3adIGlw5b7OYd2Ax0s76Hg6dWK8PP
K3ReIuftDuaATUKx4uIIqCpfieynckomz818xcCWCaKofJR1B8Fy8Mq92ajxAe3+pN5leZ1/vv39
1w4+FRk6yODTiMvzFvsrjGohRm2BIIBHbRE8BXBCnhIzFB9ya0q3Voh/UF1lxsphvJaIUHeb+xLQ
uNCJm3/VX6OauYYxb8DqUkmskicpq8Cv8Xk1DrgSmHhj5UEWuj4CE7r+SDsnew6soDbfc+jMv25P
wJ9wulwCqo4zwJEHKQnt+W8JqVZ1hSeDU5biBeBXTPcd5M8igFisNQ9q54WHUEsaHHhH66CAUsw2
gzFqu4CmzrhJnTLZlla+Bl+/wMnM1w0UfFqvqOLQP1p09ukSpXo89fZJOnGuflIGAF90kJAF2llp
6Hy121akGxX1mICCcB0NWCqDIfNFYoxvhh7nuD3U+PSsrN2VAzOruup0uMGgkkedT1fsSC8wrDA4
SbUQpe+NWettRjOhIA6QGHpG6Qziq1qjzfGgl1WS3t9eryu3I9oxKCVCygUsvcw4Bqzl3BpX9vdx
qK2nOEY/yq7cfGMKsljNtsY1wNKVI0rRnboITofUwZeQP6fWGlWnTnlqQfZkP8y86N512Qd35Viq
3hPaOQI/gjCz7BcNsWlvU07hWqC/ckqJDVRLZgQpFoSLSc/pbnXBNCmnWExBtC1zTyVlLcFX/uwT
UHkb3ipl4FPZwH/s9nxfHfqPjB8Rgir1Iup3NUpuXQ2vYTRk3d+lBg1i34uNqXq143j41U94jGwy
UZlr7cNrUYLQzG0zl6kZer4j/ooS3A1C7zD/fBdD1+3cNhSbQg2svYwCxbtDf875XcJbeK7NvDqo
eROJ3WRXysoEzHO7iA90qDFGorxK/WJZbkyDDPxzYignfZx5wcVoGq91oYnQpzKfHG7P9rXTxTg8
cl0DvsXSmQcTBLWswj567yBEqh9VPdcVH2/3Mdh2ZhI+mnXjJr+gx/aHvMhrfWX4a4eLVIyOCAIS
oPQWCYUzWUUqqzJ8D6pG7L0Cv7Qpz0sKYnn1SQDcsleu+WuTC/KSuZ0BM/BMzpd4KmE+yakI35HD
DO56wwu2xlhb29LO683tqb0+FOgkZpWTuswoFCv1UMGywndt6JMvlT4n7ro32L7WdM4ao+vaYJAB
aQTwqgQ2O//zv7buOIVc7KIITr2q4zxkJ0Y07nsFx4mdY4lpTTFhsW3+CFLQACCJnWmthKnz4RBs
qfukQP9pTKLykynsUvUTRdXuSuyd0cko1bC6C5xZqReyiT3t/2lq5+HpEZJB0Umj9bzkkmGO5IY8
w4In1I4kVmh6C0Kpm60lkEzE8eP2aJcfiyTTDOKYh+QpP0esv+a21JzZDEbqT4WMc2BlabRzzCjb
e2Cl7iw3kfceN/m2SpNqpYSwjEh8KJU9GlMIJDA0VNLzoe12rMM2mvQnuwnFI67Q8b2eRvamEewt
H+ROti2KRn9qStW4s0e38TEgqNeu4MUp5VeAcZr/R1UVetQFeDdShdmKzvwQ4PBwrFvkEoKYJ1qQ
yHGj41q1xmRe3AH0IWi1zIhVsErUL5bqEJ0HmUaODZlxlky/ykp87WcX2WSghJKljbkRk3Dvbq/y
4gQxJhV7ym/mjJZFE3ARGeLGVUKQ4OKpl0r8GLaD/cNr7W+x560ZOl9MJyPRIqS86PF/d+kPORqB
qVa9mjxNiQSENGpBUW6NHAAHIith+w0+ZLOWVFz7OkpQM0qVFIo3wPlGaouurmhAJ0+paPL7KWwV
PGh6OeEUpoRv/z6TM8EMJjaNIyBX52N1kVvXkbCTpyFA8sgNNe27ofT5DyOPu2T372PxmpntT6y5
0rb4LknPgbaOlnA2C5RvKsvYBq7a3gN9FSsF4WvLxvPaBbtGBcpYLpsZdeSpQZYSdIp527fqU9wL
cbAEpiM7EWrNmr/w5TGgPEfEYUxwA+D3zifSMASvw5pFI7cWX6xYuF/cwK0DzNpEw+mXE3T+sXDW
lJYuww47lCMI2ISmGTC95W2ipmkKsZYV9Lroe24l5q5La8DN2Lk1+2IcnW+24mkxaZg5faNVOXwh
WQlW1naRCP85kbOeFdkY7H5alOef36aW1Y1TzIS36vCiMvNWVP5MwqFT7ytXVj7VjsnYYgQTbtAi
XVMcvlhvZHcBss9WZBpvsiXXZ3IgELtpPx7NJpXdIyKmZrMrcbgrLVRZ1TQk4ndWsAbpXZrJzfWw
P9gFBBwQu7KWMJGmiUuzQp/i6CRxyfsqL5XkE00sxHk2ZVV0ssPRKsIwpHFG7SONPak9ysCC3GEr
ma2BB3LFT5wOZeN3nYQA4FNhcfoHJ7PS8YMTIF/vU+Jsf9w+ict37Qx5m4saJMBgsriaF7u1dwp0
iruyfY6xsNzKcWzps0Yd8OIoNzBMrzHuc2oleIw8TfkUJ9I7CE8vGkBTaqluVFNGb03QhCu76E+4
+SufprYI+WNu/gKQwDd+SfGZrMYLpNJ1z12MJ7o/5LQ5N2mj2MewiJtm15lN9RkRragefXfAd7Ip
bLPeDnXlio0WF8XwmlgwPTdqrHviqA1C0VYi5sVOp1EwM2NgePL0gyB0vtNj2ZpSbUTyrI5D4W4i
Q0fRsbXEc1ZjZLyVoq/NvRe0LnbiblDVBxuxqjXYwUW04XHNFcg7Gy/JeabOf4RryR6OftU82xlK
8S1EzB+WKNV653o5/QuZdNvcdKbT7W1z+elANYCu054HFYUU1fmojdVWVafYzbMEc7YfyqC7t0dB
ltygIu/E+kZamdgqY+G+FrbTrcT0K6Pz9AHGAiaa5GZZ+pYBsqyt6rXPoaeiDNv0arunndLrB6rg
avgdQY3mBcx6gcBQlw6zahPStSu18ItAM2ME+HJOPek0r5LzKZDh3LnSvOZZV+xg78JZ9tnG40+3
1oJNqSvV19tTfmW82V4JUCEqBfjlLOJq5dCbsQ1THGvKb6E/jJUZb7w8KV60LJW/bGRw1p6Zl8GB
G5piH2eQDHLGJp9/4+gKiZx5mx9D0lzXH2UwhopPUqkY6Iu1AXbOthFVHLsiM9VdNih2uyf1rQrp
t7gafbF0ig8fgEAaMa6eZhmpw0qgmH/CeZwAoEYqQb+MIMGEL36i7CNPL/v4qNdjlj0P9QiINq/a
4EuCYNYaqPRy5yHVwyxzsbD/6BCcj8bwwhr6sjh6Tj5S31D6iD+Bw8AF+1Q27lc0hA0foQX7YSxj
dVXv4OJRQyLPw5R2z+yaB9XzfPxKZJWAwxodJSajx6QbDGMDdV3GL4MdlMFTBLWk/UKXGO9ZB4pJ
8Rx1iZn6JcH9a10lY4CMmuV+IaBV4aadAi/Eo4vn2D5VM14g9ThaIM3dQth+MYhC9y1H6sPBTXRJ
h9DKyUInimB+jdiI+Zyzz59QdxSvmQfX3W/jGBUGd9K9Q2n1sFOcIZ6GbV2ih7ALpAGYxy+MGttG
yNXWya4D5ZOQsS5eo9BpfnjIY0RvGInB2ghDj50zadZEHCkT/S1VnOCLPbs7PNjTMIqdkzpB+gs4
W108JvTajM95rEIf84y0MrZWZIbBFrpVVz5kjZn2+ySZHz5AlspiD4/cGh5E71TmYwme6yuSkEW8
sQZnqu8VrGiN+06IsTqyhaS2H7o/NBrpAbVxlLB24JyqRaTsbx/xK7uL5yoNYGAhwKSXFwqXSV5F
uYiPVtP0D2MlhzcdC7kPAb0HTp9Zl7+UpLRGRDS1OGObpWvNm8tfgMAfurQ84fgFRLbz/UXDi3Ix
RaUjGpntx0pJo7coyppt5aiQUeuUckusqOazGRfBHjScuv3XGeAUoySpzh1GmmKLMmJaORP64npA
IT+Kq72QHqhaD5GodKO7yVQNvldNtvku3LZ8aqlQpVsAyFOycrP/6eecRxUeXMRYfsfMeVlK6qaW
PU7S0+NjnE+T42OMGauf3MqoP/R9V0Og07PsA/ey8w7BSXlA7SN9hyQcuh8nLn8AIaIoxJsW0IP9
aqVglh9FWivWGgDl8k5weazNKsNknUzY4hquy3LifYEIPoQ+Nowu4MdGGVeTr0QdkRoqvPzv9got
YXIkZhDWSBtnRigIkeWYMSwyoCNdfuzqSet3itrnb0iu5BUsvpkHnEYWztZ+os0glSnyjGyj50r/
1GuixPxRMcLE+nr7N/3ReTlbrjlNZA4AX1JkAld1vm2tKUcKos+0l0pWqfdcBFHbvIxgzfQPoSrq
ftvVkWf7aW560etoDZby5CTFiKeRKrvI1ysRpW8IzMl+ozYdKul6qTTJrqvGPPmCr0RfHJps7L23
AXxRuJPoYT9XKCANH1HbzIZ9ERihupLk/EH1LD6KVh/KaNxr/LG88I2yTdw2N40X/Lmne3UMp//c
VubGJ0cPwoPRlJ44xWXJufQiWqBgEq06vTebtjkZwKvSbYST3gfbTE3zVKVR+cHpKVcccERrlQ9a
nnTZZ8+KY4SknE5XNlXuZKc0AEO6UqK5fJe6vFQAMiKCYvEOX2ZKkd3nwsnS9qjWqLlBcjUkcEJV
yvBj19dO7GeT4kV3WWz1m7rQK/M1odfIvzLYzRq76yLA/XmUc6JpKCI2s6w8xJHo2jzrhmOeSUe7
QwIufKZFLR8C/Gvoj6TZ1zIwYnw6nG54m3p3jdJ3cWT5AYwNwAqQ1WV1oAuERETaG45mixGg39D2
/ZnZVWxteg1YkdpE/UpMvTL/Mztz1vXE4ZdjsgiqRgQqxMSG5wgHx/ih9t0DhWexn30+fMFb3PMH
NwnKjeYE8qXmdftEvWSNTXD5QHb5FfTi5vrg3EVepE7DoJdGw0vkiBQmQq5tWZrNVskH/UGB3hZu
OiXXhnu1Q/9YWmOXPxqDK+LJ78rMGGYVEtjLgzIZ4smym87cKn0NTVzzUtH7vVU7PX0tbc1i9DLa
8avJubDB5pk8VzjPI4tWBzi8Y7d+rOsCc8pU735waWTTTrb69Bw0038OPzIBRl85O6VW0NYSff6q
SFv5R9qABr8W8iWU9bmdqvH0Of8pZmyGbZHME1iYzj4S7k8TaY03Fffc5yStC+9fC+iM90e+Gr6W
zjtr8bKcYkcd9MYdj8TwCgn5enopatc8uLEeforayfKnweN8OG1lvd8O6BePWvA3RD56MHQzud7m
NPiv2j11+oradWcfp7prvnRBUkOYCkPN2cGaUl6MOv0dS6/9cnvUy6PJ84riLv0CRjeXpUIsIwev
qC3n6KKv0flKHCX7zrGnr1lTi6e2jH/fHu/i6UKXiTR+BpTMba1lLKqdrqp7JbKO0wRoC4zz8NY2
VbuZndBXYsBl2DsfajGhk51UCuwv62iDPY437sz53KjAtrZRGfV7RO/iA3D2dAcdThwRLlhrq11m
VJDgOD8U6+cm6YWeUggVIxOBpx4HRAOTezMrivquCqop8VuvrO6QFKbTZgs3+y9vemmRKCBMf582
pfnc0S76YUydeC3xeGo32H3G+zyJxrWWyeW+o0CMWAMhykZWbgmLVDqtGMg89WOh9Ch3q0O7Ve2q
f0PtBCEyXZnSQxDWulzRJLvceEg+oJw3600Rqb3FybY9Y6gEafkRn111E7hOsakj03mVYBvuqC6E
97c33h8gwFlqAT0F2VXQnxYtc8pY5+fLq+PBLIrOOcKRsbVDQi5h+EGS2ppfqIDSHqJGbVomwB7u
tba3x30T1p7CjQwbbdMZZa5sRGwF3SEBLXfk6TT0H4ypVTCJGk31V6HH7nhwmry5azV1DEB2yjLx
S3dwZLYJ6NhvpW6k3g5sX28d2kbD10qPk06jeGS6ia9n+TjT6Zwp3Na6YiWvVmuZhwCfTDSrVKX/
RBWwyr+NWq1/MY1JITLQvHH9Li76+6jpxuChAhj6niEL8xq3dRt86HkbS7/Cnhp95rxvrF+3Z/Xy
OMMZmZnqYPrmnuPimgUKLltZac6xoUkWbYPMCpRdDhOAVmfbBvrm9nB/IKXLRaTBQO2D0jN0z0V8
Br+nKF2tWketxUt0Y0iTlC/RXN2vYN8enNKpp4M2xm3m8+bv5M7oCNf3AFWVuyh29OZbLzNSECEn
dBPmhu+2xYhM82NviCb0ShKNWl6dkaz9+y8no9XBUaFNR3NmMVNZAXUx7JPmGISgcZ0y06OtPkFQ
dSiTWm+h2SobPUVL/XeWtMkuoWflvmhlk5e+DZFB28XAwQ5VQYVgo6it7BJfTamNf1c8KdGjdvP0
EzMeTms95cswOosCAMOHTgZGdHkFh0nc2iVGEkeOBEplsYx8NXeMh1rKwq88xdvmQ/nN65CH5w75
5/4qT1E2lzOjBaDROYtTi6mQmyd92xxHbs5XzQuib3KEndTHsXmYxrb6UtVdt0Yqnq+GxTabaaeI
UlGQB/+32GZKkyoTMrryWA+4PGxRigu2TuEad8VQB9vBrermnvCY3WWhxDfs9la5EhnJQkCYoE5w
hQIlTWkhUJNWxwxdhju1HGS8Ud2AvJXa43seqsn32wNeuQEgbHNJoTYBHmP5VkGUStrZKLqjLAFZ
bodADtosNh6iYx/1m6grQp4KWfL59rBXJtnjRKAqhZ4oAJfF/dwk5TS5UdsfXV5H6Ts/AKtIx8FT
D8ZMXdQ/K4ot1lM+Wbn85ARjsxK7ro4PIwl7ewI+3NTzCwHDpZwyiGyPLgYGCegPjH5bYwQmP3pV
kLLjbETllbF244NULHWt3XNt2mdcigvAhwb0UpTJ6PGVTLWkOwpMPUrfbBBw2ZtuF7waOeqAMBkU
St6DEv93e96v7K85yaR0QDBi6hfzTnfL64rR47unsr/XeyiGfoSjxw89iImmfeCtpRhXwrbJUYJt
TN+ba3hpA5sD8inZvf1xcJ14eMgHI/9NjE+NbeLYSf2IsH3yM5n7hgct9YL/+srplG1VDl2w0ZXO
Nh+NXk+Ug5JXCqZuoZ0UFMUcO/MRZ21BkJuuQNm7i+3d7bn6g+4/jwT88rn6Q/mbB+xSbbfXhS7l
mE9HocX9qw4x2tgWyJLRwDeC4sMQJuIlCqlJbyaUk6OdYpPgbqeua6rHOopiSQcUHTlfYhkCGBbb
0NIfPRrBm9gtCw9aYyZrn5psYTzmmtST96K1k34j08H5rU6NdpqsgfMXU3z2Dobs0TLtpxCX4tsf
erkp0MZAxnD2X2RTLptbQ+poheEozZGtKu4qLqXPIa/Pp0zo8ZZT0a2kY5e9Ti5BDt+shQ9IAUDd
+elrNEyfPbXqjppbIr3lt/kAMxB6dv4zIhdXDkRBM8FPy53Mb1Eb948cocjbWcjzCuhgFsahVlyi
wSC1Nn7V7MleaRNfTgnLPecasxkltZP5/P71IFPQGhdDbU5H3Ys0w2/xGsVvyYsfOp7He4Sdcau7
vQiXEYERKUbTA+Z4kpSfj1gNcFx7pZ+OjVkJvzdT/SEclLfALYhPEjWz/3IC0eH2oPN/9HyHUyeB
Z0c1kRonT+3zQbEkwRQu6NVjN6I97tpe8w2Z5XfIvvrn2yNdm9C/R1rUFaTbZW7VNOpR6nLc5nli
+smAzLqbqnf94FRvt4e7TFxm2DplF961POqXuWnimnCJq0I9FtlY752uD5w9pScr/VHXs11JotcD
nSzDRFFSTombbOIhGbw1WveV+cXngp1OQQGnzSXGqI0zzxmjwDo62lhNPv15HexfqO5q3L1WTtWV
GZ4TcSI7cDzEJBah3YzcUua95HXSpdMBGMWIXqSVYnlb1fY9T55M29+e5Gsjcn+Cwp+bNxd87Sio
TKyIB+2olUr+UThJdPAGcwBgn7XhdurrtWTlynTOlalZVG8mgi1B7lVYazUQLf2Yd7B3d2Zmde6L
mpoe/jO6Hpgrz9R5Ty5OBw5EM8oZAyocJebv/ysIYCeme13laUcZE2AyBceDAyXWSl+pfF8mIzOC
kI4GaSd/uYuzoUTFBFAo0Y99I9uNVps0f1Kr32e4L294VKn3oEvFFm9Pasf/vIScEN5Ts60PIK7F
pulCwxhKKrPHJC2ThwhRrnsjAG2Cd3u7zTN9FSo6h/blnALkRjmfHEbD1PB8TuOS2iIOeTo2xrm5
GSIxHKRXtx/yNIw+aIHwNh5GwCjbF/qTEpTeJq7acYfI26ozwZWAi3oF6mMzoAVPo8UlxBu7zA2s
047cyOmnqdKSn1jUp3cmYbf3cy0zp62m6K6yck6vbWKK00D457IbkqfnM9D2xRirZakd6fQaB693
u9hX5ghkG4Gzco1dHcuCQjX7m9LmXHwj9SczgcasHi1Zdt9KoVSf8NQDBN1pVrhygV0da8ZO8NQF
j7bEdkvEXCJ94LsKIxt+dkGILyxP2s78Llse8ytn5trqzb6msO0RfgeYfz6LmjC9qQI+fxQNCj1I
6qMMKPJ679Xq9JUGPzyQaoo/3z4t1z4RVAgYoHkLA605H1QWCIe11aQdY7TmX7UwUR8yvcRoD3gB
XdP/YbC5iYFwKPXS5d3R1G4xBlTPjjKZRPGowpXfGa6CHnGspNbKdF4J5bNEAwUKkh1aFotEQPZu
2/eJIJTblvC2CQa8Ku9sT/9Wlr2ybdEt/0dbCQqAZJo8AEmxkWRjCc8nc4og90slNY6O4pZbCFRG
7kvHFVs4JIqvVYazZ0trK1j1K0sIdIzClfoHzrIElIxO1fbtZBJ/4kL/yrWdat8ppdR3XHKm+Xp7
Ca/M6qydSQcIcCw35OKouzwOvGm0Ka/GVXrf592vou6tbZNSIGd/wkhb2TNXTsXMbp8TSJx6aOCc
z6nj5sUQU9I62kahtv91defhIygzqz2wpwOq3zrWmNsGLfxpRZL92tDkHs5siWLAPF+cjTi1BEo5
wjgqjlK8gNjKkoNjjMijAlRLvvFA6iHCZ/3/kvfY8M/RTKBmMgfW82+2w6TJI2L4cVLsZFvVTtbu
tHgKnqbQLY9qC3Nne3tZr+0hkjpeLjD7bWqJ5yOG2BWpRm3oR6rGykuMu42zLWUnkn1iT1myMrFX
WnKMwTmZERqgM5YScINWQO9EUOBlqngMupGX2Vsna6ga5Mr0QIIW7zstyf2+yZoHxXDC+DkqlPCB
cor28faXXwLkXLTvgBzNBcG5CrlIVVwjDRMEDNKXOLRZa9k1hunH+RB/lNU0PHKrNPe1GAvE+O0e
IQlrQAWwGKqfYCUpWcOVkhsIQmsq8pcZFCVm6hqzoCYAvqUjulYBgHOspnoJ4H8kfhwUpBUAtD6A
+qEcrPfKpwQ8FdQ0rL1X7r0r7WY2H49Z2nYmp24phQByLYni2mzY9MUv9JVB3UeW9QEVGucQaUn2
Ma/ybtfosenbbVg99JboVgLN5eFzdfJvNgc1foosi0BDZRzb3NwdXkhoRLsZYnBvA9WR10azheej
loRJQglNfCXeXAY4l7oBpWEUm4hvS/hSjmBpJ7yifxkDo/s1uV5zDw+oVj4D2ecKtszQCf/5pgJV
SvGKpHy2fljW0s0xw2qpidxjFmqHqEp03a8bIXeWkbkfs6kMvt/e8v9H2nntxo107fqKCDCH046S
WrIte2zTPiE8Mx7mXIxXv5/SD2yoKaIJ+ZtDC5jVVaywaq03vN3s8hmJORdet9wB6uJci5DVEUGn
OvggiPJ33/cW5VFbMtiC8cvtUG93F4VIQD3kT1D8uWkXscw85LIt0uYD9lXzfWeOxX2HGG169IY8
eDARuP7YR516jERqNPsaI5GvliGicpdbWuxHxlT+E6daKTZW+Jt3ECwL8KacPHxnIPP69XmnN0Et
UKhsPuSdXv+G7j/Cb6KVUd7dHv+b1QSZVDLfTZ3VzEWySEKEFxemFnTTB5gcMDnNImLHmIInutWG
xe9wtu3T/xZxcZwFiS3MCfHhDx3sjHavuGZ2F4SifYyBw5zjeItIulxM7E8OCQwvuJpZxcu7qrZb
BSJTnD9VhZnecy0bT3jYfdQidJ83tubySHwJ5SJ5q0rdWwQqrj9aVudTEVZ5/hQ7AS0uE09dYH1Z
6QOcxSbbFfYvrSyLaZ9qobGxZ5bHkYwNd4zOLvVtuhmLae1aa9SHzs2expGWVJzVNtS/3N2FNkz4
I9bexu8CCcQf7/uYL1Hl8cciRQFnaSmUFujsVkqUPU1iVi966X7XzDYCZzM/DnmVbmzW1TFy90Mi
4TXwRngrTRQ0lSyRP9nqAA8upFmk7yYQgcGx0sJm31ah+YCpu9Ed3jVMKcoBjBHqC40LaHnL92Ob
6k1YhkPwPSxqzzmg5K+P+1KZx2TXe0r/E2W+bmsxLXbm/8WUEjF0KvioS3yK3ooxLKWekVXnyCc5
enpIq8r9NEVDuAuDqTzfHqPM/V9VCWQ8CIecOby2iLgUnTcbfVIVjMu+046N9oSeHzQQHPfdXN21
U+/9VRixczJSZUh3bolJ7cYcL/bpS3yKE2TtZBUYOC/u04q6MqiENvSFNiV3bTeJSxfR3wTRz+a5
PdbFRv2/WPT6pOot0JglBNnioUPi1infO71sig9OqDj/2roIzeeAV20MiEDiVAra2/2hbqt3m0XJ
uYa6hmSULD3znL4+KIJwzEdsqvm2lTacQSTzDssjdFGrUXQPGiMeNka8NrtS4Ew+AOX7T/79VV0t
1HNTy+IARxIrMX5m7jB/mqPZ/FXAp//39uSuhgIxDKWUZBV9vOtQthN2reE1id/FkRLsVQRj2KuC
IsxuVLN6IzdZ+5QONTzeI1TV3tiymvqYjAJsrZ/NndF8LisrVz/ZiV0NXylGON5+9vo+/yfQtPbc
WLwjNtLAlW2K6iGYQ3k+sHjlmfVqYivAe0GYuYnP2TPR2EPU9z8SJvMvx2it/pTbY7QF0ludYHgo
8BCoG1BDvA75ImGgpUrim4U9jXskkJxsXzHN88cgGbWf7/+ckuSNzDmQKlbQdbRAjI0xxnWKcc6I
+cV+rMPZ+Zjnbq7/HQ+D+b5iwcvW5AQACgAGgVrDYnCBDiVPC+PENwQM7+epnpvgAhDP+tcV0RaN
dm0mXwdb7Iqsy2m4q07ilybWQLuBE7A4iLac72qnjLbasmvR4DugJUWvVeLxrmfSAsRp9grumkWV
BuLzmGSJiz4m3ozPOkxEa2PLr+0MsEIUXXgckxVo1+F4rZbK1EyxrytGn++sCj0avaADv8sNXpLn
cHC90gAG1bf/qlk7iD/YGZAGQH8BzEZaSr+OX9HpKsPKwdy8bZxfrTM5Zy0Z0mOptMYzOkLK1qm+
Or/UJ0GmUGBGm+A6oDDtLtYB/vmD1qjzwUshve70KOqHfa7Wm3X81XAuin/IQHHMLcuhfRX1okKP
2bcjA4pW22hzum9VJ98Ld2g2dHrlsl/czpTPUBoCosKxukwtp0C0hciSzPe6wa0v6hTPxmUAnry/
vdtXjjOWqAqIGxw9DjTy76+OMwBBYd/URu4H+WhnJy02rWTcxUMznaxameeH0snMLar+alDeeeD2
MYeH/HYddDAip+6lD1s3BgVaWyON553SjUN7EGVq2Cdtbootp7WVz8eRDVOAo1sqKi2Chi6kU71W
U1+xmgi5A41XvNkgZRRUMcyuAvz47ald2Y9oWku4sQGzBa7j9Sg14I3JhM6BP+dl8dmcgQVQNZjt
bm/VHENPNGHASUYBReHjKObJ/ZP4IDzJ7TxKv8trY4bp4OIdkPnUTPL6ZFWoEjhpmxtP2Tyn9T4a
dSPudmEVqO6+UfLe/XZ7AtZmnLYwOTQ3NbjOxYHk4fsh4qDBgi2srcdYK4qvAFWCYJeo4tftUGvb
RXKWqctS2gJLcj3Xiik4kLq58Isg1MZDPgknPILff7/cPGgmxLxf1Bh4dC0K6mVjo6kjnMIPI9f6
m0aFu7PbroCXXWCZeHtMq9MHIlD2JoAPLI831E1s/Fu93O+pCBLBGX0MQB0HSrCxxaRYjUWHCDwe
nXzqMNfzF3b50MELyvw6tVLtPk2H9iwKttJZgz341+2BLZ518srH+hKWmRRSo4q+2BiQPSOvtKrc
T/vExmwC03cXhPDHdIBVvuvG8XdjGuP97aCrI6QHCb6GvJju/fUIQZ7OZZfZGOelrfmYiaz7d7Ka
fjpYAuzZ4XawtQOONxxKJJzh3P+Lmz+XHXpNZeXjSJM55wYDuGkXaw3tOnXWQ1xikVzvTreDro0Q
vJ981fFa5h15PUIPHVwlNrEGdNWmjHejB5RJymVfqtDZ6mWtxpKEPSkSi9XFYjZRH7P1YA5y37MG
eg42PIBjaQ35SdGMaKv6uzabYJgkro0HxtuCOMi2qgqHws9buOCPcWb0P/Uoa+q9W6vd56GmXHd7
KrciLqYyNp3YtTO78A3qLPkJLYssB2jWYB2SN5H7wHPxnWXel01BSxdQCRA+BrqY0aQWfTtkovRt
NQqB6nvjh0CJNQoO2P7eT1pSfPmDMfKgIL+QqhjLI9Oa27nSvLz0IyfKz5iHYNlcVgqyimb+yJWx
pdy+umRexVscMYMV5pkZFqXfOWER7Ie5acDkF3bxK9Mqd6Ohs3YfoNtH65YWqJT5vN4LU8uHCzEa
8B01b/JDY486/IfSrf8gfeLephUHpUvKgl3HqcbO60KKCn5D4+R7PUSfGiMOHkpUTx/F5L0PLPOy
Rl6gVtT9TCA6y4NTSERz0Ze+QUtAP2Y05X7VWbSZKq0tfykQJbWUkJ1clr8GMFQAdhJG5Vppfurz
wtuVhaaU6AHqYXWwnXbrZbYVcvHBirBIkpgjy0+cJnzOyzr4ksxtdweJ43NRN8ZGFWFtMZKSvGTX
sN6W6EjyS2/udLPAGp0i58FJHONkB3lTf7EaPd0S8llbjbzdkcUB4Sq1L65XSaQUdRpGA0s/sJxP
idLFKBbVlbVxxa0lnCx42ZwCQPEGYIAPWBq0k1X4HbLkwQVLQ7U7Z5WN5QUZ/qOw+jbYN0FUqoC+
qy1l3bUv+Dr6YnGqTivTFZfUaDbU57BMw/aU51rp7VKoqerBww1vI0Nam1c5oZD6Ual54+dcNDYK
E4lW+CNOjsNZV7ShPhW9ugUTWY/DCwmeBnJ05uLoqkWOhiJJvI/6n1L948XaUH3yKJO8k3v/ssEl
9V76Mbwo310vFFI86QfTsfHqOFfOUd48mCM6GlnhfIjKMij+4J6jtg6cCD64DsPoOl5TzYFC5ln6
5hj09S4bgvIwhdl819Sis/eR5W319ddyP+RkyTHRpED1Xa6iV+/NRhQD1rNp5c9t4h6VcZjuMgW3
krQtovPsNOV3rwqUw+2rbnVjvAq6SMeK2kirulVKX1GG5sEt53Zf0Gj9bwYKcOYB3j5XCBrfjzrX
7e3Iq8MF7yMxjiC/l+cMqglVGGVt6SNyg9CE0gTurhogoyUkFgeVY7zbu4O5dS2tLlgHFxE8Xmlz
LoHOVTpUCPWGHDguJf2z0qWOe5QAh43rb3V4r+IsvqY3q7zcE5ukZaiPsJjif3Cs06SsCJrAx7jN
6qc0FOLx9qSuHd7AkvCpwn6a/HqxamPkaIBryPfDnCvjOUFMSD3VxlgZj8jhWdPGsboaDm4CL3me
LG840rwa2m5svNSH764rf/ct/LEnNLkqu99Jsdrkx+3hrX089JZ5XYIAkfT26y0izJGLMBIFuO2G
ghZuNySEdePZ8/l2oLUTm8uI5xhVCqmicB3I1nAoHxMefU5axn+LUg/nuxK6SHGqQMRDwbCM7u4P
QkI5A5RG95l+93XIWUcub/JE7pdtlUcfPQsg4399qYn2IRS9O+wzZHKajct+2fN/OVb5etBhIUTR
YVvm1u5UO2rsKN+TZg6tX+0MROs0C9h0vzWzL+dDbmaZfu569Ow+ZkOmOci9NcKwEDkyh6jbOSXw
+XNTt1H8iEla9/X2rKytMJSXpOaXlFpcFuFaYYddjbqjb1bh/KWAv9LvpiSb7nHE8r7cjrX20SUR
hf+g/jMZ118AOa3e7aYJaZl+QIOzzIzCfXbdKng0wT/p9Ppmh2L/H5yDdG1obLKFqNIsvgBvblHE
hpL5HWyf5qBGUTV80YWZBDuVOvneS5Ofrjvn9sZo1/aSQzEa4jU4Q3xpr0cLaVeQ+3BU9Ni2et+g
yQkl3mvq2GwBS9bmFaCOVKiUZKYlYK0YG6Ek1ZT7LYIqwUGPg+k/Lc5U1CKD4qfVatPG7l0bGhwf
1o1L9Zak73poToaDsphitpKSi/E5EnOTnZvSLYb97RWztjplJwjkOhgs6t/XgbixrTkteH6LNDMi
BP+buLtz1alrT200DVtLZXUiUSPjgCAvh9N2HS6veoyrbUAUhRjHc4wCzMWdbSwZYhE7zj6JxjH4
k6nExUx2oimgWfInvU5K0hrZUV0pfC1xOffmMqBXYYJq/H17JleHhn+BTCOpDRmLkz3NKyQnBU9u
WxExzZkuwgc0RnNv2OtijOxDAmRjy15RPi6WnQQK32DwKVu68DquB5enRplOqPT4o4OThKUmRbcL
7Lk9OLM7QQCDdPKIx0Bwlydp9YnaYPX37VGvJQmoKpooxaDcipra9Q+wMGBKW+r5vhqnRbwLhKpV
0LtECFi+QmNebe0aPbbYsb/dDrw23VJNHnVltiV43evAyZRwOVNy8N1SUY88EZA7tXvh4bfYWu3X
1kzGeSM1WR0rAEVM+KT2grtYvGpVGb0jlNwXhTMkp9SDEPWgKFXX/FKSOUJJqxF4De1QLkr/JLXG
lBrOB/Ac+jmLM7bOKmuQcCN/Nrr6R2gluXPxQBaAHnGz4sfoRq2x6w2g3xu9qrUDAiwS9A6ohvT+
5KS82j6qPbX2pLTU+ROUzI5llLbjxbU5+D4DzU7AV9z+rku07st9TksDpyqUK1HWWASsWlQ83TSh
2t8M2jdrjO7NQafWr3Zj+Bg5TfqzSfroIVGd5pueFuEjXjv5F62brOfbv+Tt50Z/ipf2//Xl4YRd
j1yLx9KZcUrwlQCv8cxQnIsr8iQCeI5s2q6CGwIo1BvbT7fjvl3ZxH2p3HHdSEDsddwebETcO27k
G05fnfXMDJIjG9cS+yzuZvmpq3QjC16ZdBmTl4wUKIXPtMgWHQdmodU5sR/IVpWqaNPvaojn+CGv
cUU5BqM9irMy2BGPASWX0rUONj7UPtIDwunZBmxg/eeAGAWPK0vDxmINxNQDCiun2+0kpK1Io5bi
n8LorF2VtvbRiRGLnpoowzTXUSc/tgf+MQsRkOVp0m6KOKz+HE5YMBNsAImFuf4i6kxepaGeRvVD
pM6ud+bsTqdsPHyd3F40O2ryCUoGfeJOGKeXKCTvIWgq9QfFdiHkR01vVVsX99sMQUq8gZrmY8HE
WDpcYGQl0K4bI38eXRtatFlp+YkuGuJWt5fjaiBILdKdgJRkacLc6I1t1Ukd+bXh1XcxVQyUNOEX
V+f/Kc7SPbycVBBN+Eb5dQSLDIvBNB5OmZPhC3870Nr+oqiERIREWHLIXH9Nt1FVDD7H2G9TlIV2
1NxU9WyiCDOcahu+J9pYau2ebgeVG+j6omYpk6WysXkgodZ5HbRGZUUpQj32Q1jo0QXm2vi3p2Xh
h7EsxuwMrzmiRD/M/bmYajvd+IarK5gRw8WXXBp72T7SY6vTjLrG+6/vym+OEQ2PfYRT8GkMwWDs
sjZCnDUsE3s+JtSNzZ029oNdAHh1td9FpYr6cHs+3l4rzAdgOSSTJHxuaQwoTDUJAq9K/GSwim+Z
Ojf0YLAsO9o5m/t2rLUVjIwc1QTKXWyaxdxHuOq02pykvgCJPj6hCaCjSts0o7dVEVqPBFcQFiuI
i+VblHM7SEXUMqrQtKdDBdpT/IcGebXV31mbPt6SJNDAD3jrLYaUZHpbO0oKHEfPPqhjVP5QevHP
NE/OFnJ1bUhw+AHqyo3wxlItC5A/yjsr9fkZQ3ZEG7BD0pYOxftdh4Ht429PrwWqMDj+6x2iGr2q
A2VIfCFa9a53MwShctLYgxga88HKLP0C4qHrN06Dtxn0ddjFbZvb+BAVqA77cRQ502evHLL4F+Ip
OLJXTlTFH1I36gMYMGrdnXtFhB/FYAdbChJruQaSDpDOgDhADZJf4VWWldBOtroqSnwnGrhTwxAP
c1Qa1L9ARjXtbu5gMT/CmZq3FITXFhKPFdqvUqYBGvN14LgbotKq9cSPNdFfgD+S0+gOHiVS2th2
Nk7B1WiynSaLITJ3v47mRRPsyGFMfNRqsmM9jd4XL64miolj/OX2pl/7rrQPoLMxKO7JxXcte9Ds
VpUmwPUj5MRKfazETidBTrCvCy193zoGsNkqTbN4h/uds1e1yHQ/3/4VawOGqk0ZHmoVSJ3F9DZa
1809PAzfDdDe2KtjrFXPZR4Pzs7oSyxRb4dbu9pQooMb8cJgXD4HdZgJYsi4qytKTr97S/02dAhu
J0h1fQUGnWyEWx3dq3CLVRvW5qTNeY75qW2kzRHbIsd7ruYZoAcP3njrFlvbJFJLAFQCTqFvaqd5
K1y90crQt/FRyB5zXQ1aBMdQwY7PTeIpP52gHqxjpDR29QcLFwFj8E4cTzhiLb4j1+A0YlMHnt2y
h8/4bUjxfqXKDm6B0tgffET5qEUwnn3ypiQzDQBYG2JFtTbs8dWxLtiZqbt8SKJD5IzOu9vpgDzo
YL6gH7HMXhy8ihlPaAwpoT+bZjEeotwOvYOC1ftGVr+2WnhbSF9ZUggW6fXmdwZBXRwLe78Vdfwx
aZpcFmKUNK/3Qtc7fWNYa3uB45TND2aWBs3ik3l5nwddzRtipBOGH8hsWr+UqTSOrjsk3+bR2DzE
VwcI5wK6A1cyCtPXAzRSKgc24BG/yMP+lPWRV+2VtBSI0qEJcbi9SlaDoa8i+3tcmMuyForVYYnc
V+RHutHkR9S2ymmnw2wXyCWhWXI72tpkYlIJqlPWealmXw+tsW2lK9Hb9EvsQw6F5Mo4EIeP6CXH
/808wH//b/EWJ4sGeWVKOl43yEAWCD2I/6wmSJ+LuhuO2tBHG5O5Pjx0X6hKssGX1ZVuhGyJQwWT
iaTWvwDknqzJxveo6OxpF1RW/wcHJ28ACfyjjARB5no6azuIa42Gg9/bhTbtK5zb/2pTEXhn8m5j
43G/9vRgQWL+CDKO2tXi2+nIgwwDNQU/02r1qFOVu6uAqV/sSPWUnWu0JeKqqreb8Wb49f7PiHgG
VUaOMWnmdz1OXIkyFduX1J+E8SNTRjXZ2WGbXkxtxMwuVLPvt+Ot3RBUI2Gv0WshiVykxWmat1ah
jNAbHLv+zc8SxSEv0+LY26VxR5bn3XlBo8/H22HX9iKvCwxupNziG+IcjHma4U4HwLIb9ftxoFS0
b2wl/lgklZJvrNXVYLIJwaENMH55jAqnjNtQjTIAc33rhzinDAfL6btj45jdePqDkelQSVFlhb+7
lIHK1LgQiZXRUAqhGiB+lz+7SkZLp7WiP7neaeEB9YArIlmI14slH8N87lGR8Uelq+c7B/uGX3YV
FZ8QmrB2YkLJeqf3ob7lB7u6aBASBJQBG5pa+nXc2Y0td3Bt3lK4VMPIK6SETh0+084394Y0PN+h
8Bidb8/s2pHDYvn/URf56Tg6TsKzi0dpUjc/zNJ1P7DA5vMco9Z3l/OKdTZW6eo40cnmbkIPlEvj
epyY/jSRLdTMLwoeV7tZ85p/i0jEP/o59XZTpA2nYsBTfuPqWDl+aPRQx4N0SYt2qVXcFwW1yzpO
fbseP+eBUh16N63HHTJ/Wn7EgTf6DuXa6nZTm2Xe/vYsy3tiUXYhOLQ1uHJYlS2LV5M+DTGqNqmf
6XV0X/MKEA+l4mRbre+VuZVNEGRY6ADB51+sIbvhAUIYBqnY+VFRouCI41Re76iZi2+DB5KhSK3h
x+3RrRwFIBakmg7nHd91cUu63VjAsYDxxJsAC8YoE8H0pMTSPxul9yp6fx2FcEBtkIGmG7o8DMYy
tfDKq1iyDU7UHkJI3yOwU1vMqpWdgVYHHFmKreQPS9WwXpvbsc/rzEdKlRKvhnkm2nPjtHMSc4p2
YR3pwcYxt/r5ZJdDshxRXpKPyVfPbyVUDKuJoY/Eg6nHn8HwDM1OIdJ0DIfKLH+6dagi8F7jmLGR
Fa+FBmXNnpSUZH0Jtnb7dHa12Mp8dEfq/Sjq8Av4/PrYVXN6l0exdkjLMP779sJZ2xavgy6WK+BZ
APM9BNKgmlzJ0YmwJk3jcMvJYzWOCVBXMlTepo1Af+dhMtCndbxS9B/TtNb7ZztK2sMfjEcSnHRK
nLybFt0xFzlTOLhuBlZwMtTDgIZViKCKN3sbC2V1QLBTgZvgVQ/75nqhQP+0RY0fiB+rmXVOC2sM
j5aHdMrGubW6KmQpDN0BSM1Lhm+WWUEweVHh25kTfs1LRDSPso6V7bSkdfQHrupWO9oO1dON43oR
mVXBDUiLg7jkR3CqrkdYR0EWp+aYPyVBND2ESfm14zZuYRYG2l2cjrzcqmy8u/39Flv+JSjpKQBn
zmjevIv9l/dqFVjAhJ9C153yHbgVrz1lsTny1rACA6++od26l9YGCh3GBbZLdvpGAK2vw0BPyG+e
ZIp+MrLWu1MNTLJCjNI+tZOd7VGN3wq6OLFfBoqvLKQK6lIodSzWTxj1E1zJqniqJ6M99vGsmccw
7OanhGxjy0JhsVjp5HGK0rVCIBpi8ZsuWlvHLKLQ8o6hBjBTKp4HyS7L1XGrern8fASiIy07tpTz
WbKLF0ZtaEHW5613jAK0VoLJND/jHN7vpCXXR+GKcuP5tPx0L/FkGkPH0uJmXRxfQ6JrylA53tGM
s3ZXKEl2aAuWZ6pm41EXgwaIXWwVwpef7iWolOay2fi8ouTfX90RGsmvGym6d8zcqv4ZK6I+VsKO
z7Qh643SxcqHk7kSaApgkLIDvQxlwURvTNwO8tI6lKEu9oUu8g3k3CIxY3nQP0Csjn4QiS/I5Oso
Vj0kgVGMHvzEMNmFZmkfzQhHBF0r8pOtoMZVesN8RkRHP97e7m/HR2ToWkC35ENtyX/VQw9IXCf4
fmOuXQA22KfIRsL/f4uyWCX4GOZ6YPfeUU006zTbenmkN7xFBH279uVYWIUwh9ney9d1OmhGVRiN
d0TJVRokDibF5mg6uZbojrFovY3zeW3uJLeOgjKgJrSxrr8av6BuTGzuGIuTnOKZQiR9GX3jnlsb
lSSJsM5Rg3lDT1QDtWpEHrrHZnbtuxQWc7Rr9MIBPmVMVH0ANL53XLxMgNaQfmksRYpa1+NSnTno
RqGlp7l3yydhT/UTghPJ4faaeLOJMdHCy0J/ObDkB7uOEqaaLYwUL6t61uu9aqMzMzZFcgREWmyE
ejnLX709NGnYRbGaOw2+HtoZi1iKXSlKq2MJ1IZ18jVDLOVMqqDM+xxi8U8z78QnboH4aLRuFO1E
aQUfhd3av8O87cg1kU41N3bEm3OTX0RvANgxc4yq4uIXVXOGW0AwpCcvavP73GiLh5EH9oHnG5Lw
9qw9TGh0bxxma1P+Oqhc0K/OTbLKsqmwDT+hRtuchNYEBx6BYt8n+Gy//+vSfEVFERAqbmnyp7wK
ZTXMrhIRyozKGN0kzErx0hZTQTsxKao/iIayxYuFC7CZJQW8C9JOMboM5442Rl6CspJr00RyW/tE
jajekjF8syX5eLKGJ5Xmbdpnixy3xzFkEnmRnlCCiD+oKH1BN8VeM0Fr5pQnzhbAZO27gdFkZJRF
uYoWkwnELOhNnVtgMmsdedFhPKIZVBzqkNzs9nd7cxOhAimVmF7wmeTVizNNj0w9LLw+OJqFE7pf
e4QK8jsrjcrm3sx4Ju4znEP0DoNzC9+evh6wErv9C1YGSzVNcg5YP2A45c55tXJUTRihk3TKUQ8G
69+gsRPtMOZG9Smw4rLcOBlWviQ9EInig+FAM2QZLJwHbj+VTCItR/CKRYxjjnAkhSpBRdZDbKyZ
q/fe9mQsACAor7E5MIRZfM4iSwEmuW12mobc2ev5LA7VoHenGY7lJ9ZsdxBhE+3ntAo3hrv8urRD
/m+XAPiAaLEExorANuYO2OIlx5thPktTiJ+xZ7QfoOFC0carsvX2tp43lySNED1835eVenEUzmiT
8GwDT7zIAprECZ0Ae8+Lmrtus8c4sv4HUxLj2IOI2Thf5Tp9feK/xIKLIGUvEKdb9pzj2GupQEf9
JWx7PTo2PTpNSAFP9X1mxLo4eHWaJJ9dOxzuRVKEziMpgxeebw94ecjzI6g/UYaWjSiyfv16KRuR
kqWplwwXqHLlXeDp4bOXTO7npGq9Z5Bs4mTluvf5dtDlkiYSJBOejiwu+QJfLGk3xcsezePhMjTJ
nH7TZiezDgMocuu7aSPVsKdDPvz1v8WU6+7VnhXMwOxUoFGjGsj/77ZM6TacvEwzxFFJtFn8Kji6
oo3u7PKkkCNF84MyqpRU4ZV8HVVVSqvX22y6FEo7u0d01Pr+gLVZqu3cuB3GjeW7MrEgM8n2XnzC
QDFdh+sr+m3F4E0XLNTsc2+J8Gtqcm/3kx5V+25K4q0U6e36oQgv+8Eg4yS9bBFRQdatdqN4vmgz
J8XO0gTg27oV2r0aqop913MdfBBUfDYKYUuMGipxyGSCJkDiAyIm4LDroeJ50FhBPA0XEWrKV7cJ
um4X57GjHZq5+KS7tQNhGJz3p6AN7OTUmJH2NVCQy7oHBy62HCXfnlpkbpwccDBAzFFgvf41Xm+K
suij8VInXfgDhYnwIS3V391QKl/YVM5HVIuTz1xXW+2It4eITBkBi7CZJLNwsaznpMvbWqmHS0B1
96THRngIoaV8AwCsPRZRlDwPgKOezGBuPyqajZzg7W21OnAOL6ClHGVv5KADyvKN5fAZ0H7skfW3
vQbp2x7hIMSE7HkfhXH2rTbq7DfQ8PLb7eAriw+EBbhnMnTIUkvdwgi5yy4YGXwWzcoRA5n0qfFG
HeGQqReHwRItPn5q8856AisPdButUTSwJYFpsadH1HJR83GGS1RG8XEyneniYChw0NW0At1riOLM
mbll4fVG9/glrCm1qSneU2RahE01NbIERojg2tT5xyR51CBt43Kv2ZH3KQ/G+NiXY3iyUuujIjM/
DSe58x9MOFrAXFm8Y8lOr5c5pTjOarTrL7Qs+l8ecoJRpEa0aUFnfA6iuP4slOidVVS50y1MU+lK
AM0AUb0Iit6VmDXhjlz4jX1WULqvdoWIgn/fPzbSSgcugbQgWqrHAyOSwtEZqtrt2HB6ORMEOFVR
q/2ox064N9pU+zhhEVxt5AErd4QsKiJHxcMPLt5ifOaUjUEa56xip6pOQS6CT0Pd/FW0ebGxctc2
K3HQnyJTlzr515+PJ6La6W0/XiocUP5q62n6qpepe6eEmT6cHGfqPoZ64/H2wqhp48BeGSV3vfQV
5FPCGVickMGMRSWV2+miI6m+YwMNF71PyubBmDVtq5Owcio61PVlZYCyKXn69UCNKHPnMG6ni4Zc
K2+QyjhEptDveWIDy4zzf3VKM//ZY/KXaSTVP+9eSKSwyBpB4pRFx8VGtXnEz73mzBezD6bgRE4J
KXkXV3UQ7sep86LHoo879eBAmdgSpVoZOMAbMIya7KGCLroeeGckcOnTcb7oeZV8T6HnxXseK2kP
ZH2KYaS4FBiaBPNoVSj4oyVxX2wpF7zx4mXDcjbSu+VpjVPpcvY7Mw2GrFH41J7bE6nwLOUQGmhO
PBV6PBf7QZmyMtrXdLSLPZKSoXpfzFpSHaje2vo+T5KoPppSQv6nWmRxfUnjrDx0+uDQVrv9sUwm
5DoJB9jPzgNbAxLjjfTtDM4R13J9vKjNMPmuGZh7R62TYiPMSmIGXQYYhsHm4/jWr79Lb2XC0qJ8
ulBfSJyjNqv50TQ6T/Lv8qQ4j1anbjzh1pYCGF0SMzDfslx2HVKkYZUk+jRfPGpDmCs2ff9hThz1
Q4E49UfInXa2C7Kur+5R6rA+Vb2wt3R9V84bMC5IUAGqkxrR8ie+yrlNxGIUYSXqpRwcTewmvLis
J0+kgmJaYlWfklCY0d4t3ewQ92yMjYN1LUfkQOVgBYfGb1jW1HA/iLMAucmLa4TDOUryzi9M6ljI
psXjMbZhkeysZGqDO3fou/g0YEVK4zhw1F3npdPGW2Dtg6CjSpIMZJvH/OIEZFmOpZZH6iXBtWLf
Np750Fa0qLVKB9lgR+irwvp4Vty4+hgYdXi6vdJXkiXowRQXKaLLk3GRMEeDE8Gi0LQLZUTnn7yb
nUc6PNFDVmlauSdHjsqDPUm3i9tx15Y+yQIrn3ICB/JiHbqKHoVp02sXuzKGIEY9aM66Dw13LaIw
gasIc69XThz8dzvs2trzOAIByBObRXi99kZDLWJdYVdFSmockCIzvriT2uw1BXItSJvk2Ix0CY1s
zDY4kGuZGi00FNEksZ6bdnH7WHDng2Ro50tPASred2raxS0v+0Zz/sq8tEt2SQ914odAai96BCoF
mjxFcQRx1kB7twWY3IBSKZgqDvV/pBauJ8IszBC7+Wq+RAUqW0OKDxhM0Gg3qdVwmIZG7Aa1b87I
+Xr3XYJCVlCa6q41oi3Y5Np2RGCUfiZer6y/JSwa9fswcS1+SaH09a+ps6tfYzoq+7YN47t4Go2D
o9glIMOuoQ4+x1P54AkKIdoQjlvn/spukExo5gaeqgTcX89KxD8l7qDzjRCIvLOorR0hgM3DAcHc
6oOeqkilFEVUb2zClVWJ+BMHEpAVyZJZ5AZZZJcFXfLpMnlKq+61ppz6fUptJjyWNscwVMAWS0E3
GKtDYmrU/TYuopU0jOcpXRqaymi9LVVoDIUKdYeC7CWaVPNUBXO9a1wI/W7uaO/PNoGJS8YWzC0m
enHemeXY9LTVuIBw171MbQITmB1Z7QYOvCe9xUx0105Jmj9XnWHU59v7f3UXgnViG5KG0UVffGGl
KM1WUTW+sNbH+96crA+algJYc/F2fxiVsj4g7V19tHKTR/JIdXxn1SVU3du/Y23CSStsXmwoQHIA
Xi+0TC1rzWrlojc1fO6KKT6EFebziIQqG0OWI1rkMhRjKIdI3wDSjEUoAy+YDikF9cJzSX+u7aw9
6rGmPd8e0NoSfh1lMa+YvyggPDT1gnuw8jBXTd3shJ1p38WYBX6BSMUpQ0/23gP8cnc79HLTIsnA
8uT/wPubm2wJZiWFi63RnadL2gTek+tktQ82MPmuTnmccIv8P86uq0lOndv+IqrIoFdCh+lJ9tjj
8EI5HAsBQhIgFH79XX2ePo+nPHXuswMNCGnvtVeIyVzpFdrEv1/25cGNeCnE7QB5R1OQXu0vfn+F
HBObJYZR8QV+lh6CIGRRkCphyh1HvknduJxJwKRSPamt3JdmGoFdvcGme7mMrr8BICKoROhv4Tr7
4jgjkVmJG6Pi4sphh8oNE8+0iZYBTI1pXIv/yK5F0YhZJCBpgCooHTEC/f2WJwJvfYVMhgtFqf6R
80HVfO34JffEvHPIVYWsuozeqNdeVgr/XhTIMJ41XvMf4ei01INMQTe9jOAQ1USWDkTebSueRDou
9zBNLtb272/2zwUFTBYG6ZAJ4fViUPb7bSq54tX1sry4Dv4Xod70u96GyyXTwcqaJVjFU0TM7N84
BV69LGblkGNjtALw9PfLjjoTWTr15YUOcXaOEo1Ma7an5J3uddzw2RW16wr71lb0cn/A870Spq5D
XYx3sDf/flmRTHm4M4I1JHMN37GiJ6TheYqomr8/1lcWKy4EcB9KE1jkxdf7/9+6f9HdRpGMcOEF
4BPkTOiD6rL4zOEB8en/cSlM4LApgJT1x3m2CpUyYobyknnd361LFkMYrGRtYireWCyv3dU15A9b
K7h88Mn7/a5WqGsLKNvJRepM3UXhZA6gMmWfzF68FbD2ypcAGOo6vb2yG/6oIDHbJT5AmvFFB3R/
WHyBzw/pCBfT0f5xlZac//4UX1sZsERCIBSwYcjWXrwwGwl4bhZLdBnYuEFx5ccfXdzvbzzA15Y9
olEh4wZ8BK+KFycHBJMgiaCiu5SFQKC34+sKnkixZWcJa4fumGTdfNwTVr5FrnhlA4fCGlgQ2CIA
2V4SBotuhRBAj8lFxlvkK8QXupsUSWOnNQuirgaJMD7yPHS3GrncQd1l/E25wstT8/rtYdaG8wPe
CAm+w98Xj5ixdgjN44vRKoVENy1Es0xiOizc7jD+yyeJCmFgU+XjCdOhv7/f1558cXXABbwJ2Pbl
l2+wHag0pcml6Fek9Fm5nPYZHwgL+uXJsaCsVuTwNn+/6GuL6rqzXm8a1igv5/RgzgQAo/rokiDP
o2EY9X1nm1Bf/n6VP+o8PFkkbl2B4X+95V9W8uEsyh4Kqfgyz2S4mTFiafNtRZ5ZsMUtJuQFiGmB
vFcUkevT5rxoVkbe8rd/5QGDjX3lLmONXX/P7683zmAi6TmJLjZL95S2SK9e03oZkQJec5vYcWt3
TJ9oXENqjG/kjZPzldWFgG6guhhdw1T2JfuCJbve8zVML9pQesd4GX2gYisOPRwLt9p5y/9Jijlo
ylK/hSm/slUBT7hC89gVcYS+KExwnojVjSq9MAZt2AmOpTqrV4gbPyerzWTfqs2EMX1jK3llLwbV
H+8cdvhX1eaLkqyjioQm3tKLhVNj22V+fQ9JWwkHiiR/o+h8ZfNAD4M+BhrbHK/m+lP+5zCDewuV
Rsr4EiTDLA7bEpu82Rcq0wwkWRgi1z2aiezBpMHMnhRymM+zkUT+968JZk54uXjUeNEv7xiZOwuq
IxIjmZhMpNpYOrVlIVP/xlJ65X0iwxRvEg06MjleVn6lM3G5piy5bIzQXwJg1FL5TK0tXUtT6X7/
j5KGa6mJHhxIJWImIXF6mfLsS5jViXhOLrsJ/bfJjBjirf4d22WJRIzC3PqB8DeguNduEt8LAjEA
EOFYeLF80njXyOTtk8u0Is4a4F8KthAYrVGm0xZN8VtE7levh/EsVhCab9zk72sIxpqoXndYV7Mh
ZU3RpbZmMHGo4cU8HVHA6PPfN8VX9gMAG/BnwuUAAb+cZY04CQbtZX6Zuj2Gx9gWUWK/9L0rdYvM
58jSU7cSjGqRCdIH9mBgnvwWRfOVjRlwPRxzoOK6yo1epkfB+0jIfpvyS6nSUso64lEvPxquC5QY
C1PhbTYM+x63Gxnm4QMoGDBzrddYOF1NnR3fKn//fCjAPSH7wIoDHIwa6veXYAkCiZxQ+WUGND61
VKz6ZhyyvaZJOr4bYYn3rlxH8lwm8//j+Me1Qc5G+ArQkD9sv632UINicV3M5Hdb4yyB8S/VYizq
IBRyvzXlxvYa0FtEqxV89X/+viD+3C+x2JEYBmEvptZgAv9+7z7eRMSCLr0gWVyklZ+5Oe7c50Ol
wmR6Y6v6c8e8XuxqN4zwKagzXzzobYhxEqZzdilm5tpy6OfDqPrilJj1CQVI90wQRPcwJ/189Hof
5jd2sFcvj2oLXpjgI8DZ/fd7xchLZsihSy+4nrsFnyyooMTq3ps+gsmO6+R9rzEEaEwxIeggXdEB
v1Fuvfq0wV27PgWUJi+ZpQQ2jkXhCxzHGecfXDi9X2Mjzszatz70166U4SIg62FkiZb993tdvBhU
3pfpJVD9aaJ594OyNDyku+3/I5oHdseV74A8GOCWVyDk9yvhuFVzkCwZiCZklY+wzIKt4QEzf24f
ea+p6RukA5PPYGOG9OIhZ3z+70v4GmeGwy8F6fLlnsaScZgyWG5dRm+SyzKt9n3YK131ChF4f7/U
n5XrdVIHPjbmJUgResn7Ht2YaLGT7BJQGFLWMNgA8Zrmyfzp79f581iA9zEQnX/F7niFL44hj6wi
mUpVXNAv94eotO9gy7/31diFSSU6/xaQ9dpqAX4F4AwAAPbCF7sAlTgLlcb1unR3tlrXBN3QZub5
lO+zfGPB/FkS4+bg/3AFAXAIvbxYoGSh0OYUF4z38me4hJjlQhB5xX+60qbLt9gguqJauk2kb5x+
rz1WbDBww72OwSEN/X2plps2WTh2+WUJMeuuyiwoaymyrA74NIyQiI7f//t7hDcD9lfs7FcLkd8v
uCQqLgUt8wsc4uR2KqdkWqp0m+jDvnBiWkie3sLKXnu6oMVg+aDsRjN9fQb/U5Xuai+T3QU5Kn6p
HtU+76e+UPlDJvV08oyGaz2VbH4LF3ztDIWSBPUwxMtXoPn3y2LfHOFLixVULKmsN3Aa0bAu43Q7
QEfcRNnmXGtgAvZkdfgfs3/weQARAbPxGhOFveilNDwWCDNkPSsvcxfouvdT0DJIXg9GhYgaRY7q
G8vola8F4gdsqgQufNeH/OJe41AA5sb1AOpmZ9DrylvY4fGvJimjN9DdV1YsVs/VrvX6ZFEP/36p
wqKJTZUDMochaYs4T3jUdhB0+CnaoQ0q3pIFvXo9II8oz2DyCKrK79cb9qnLiw4A5LztChYUAbn3
OZfffejWez7ub5G6X3uUwJKhq0+gp8Ew5vfrsWJHKnbgctAj57lZ7YbTeABt0yYueIuc/8eYEeXd
1Xv2WtsjzhD00N8vNsxcrhOh5IIci+ywcRZ84OXg23VW7jBky1KnQTJily3c3kQwYaYY+WfRJ4Cy
yRukpz8/F/yU67QPe+710HyxhHKGGjtRwPGWCV7jkA71n2aXRXvr2Tad88glz2mqqDjArmb+9vdN
6d9T6n/HQdfngC8UnDnEKoL98OI5xEtJYxOs5DL5OIRMdp7XyhRk/baGbJ8qm/L9nBKu26ATga4y
USAHNSNbOjUu3ctPM+LeHoqgfOs7Bg/o+r7/56fB0Q3FMFqT67cFp9CXdBiqpBzFEsAgOIrB7BHZ
OCY14LFtq/uR8gQWGl04NbtzxbslQ6NfbYuzmBxqJIjCV88sc5MFRH+Eb1yWtLoHB6AmiUZflUwi
W5o8ggtgByOlrPUw50tqa9PuE6xCgXJBNeL8M46u8BTJKQhqk3VD4mpYRMPwoR4GAsewmqfxFOna
wkOQ6sp4Hg2+3teddfeac3A++z1B2G+Vz3aO7uaAGBJWCy1IcEqHNAlc3QOBob6Gssuxd0knMYur
9m23qNQ6G6SwMUctqvqPUbTt8i42w4SGzHckoR+A4sTLP5npi/LUhQ4Dw2rFlh/tFVF7tx4FlHzI
G4w9JfxGLtOOXIKB5vSchzJFZNhedtFjVirwU0cJik/dM2pzD7ILKg5YpoZ4In4c/T+ahW7SVZT6
QZ7dEkNpRVy5sONKjeK3rpR7+tBTZLhcHPi17Bin61TCoz+G2WIFeTI/KUnC6TxDH2o/Anq0vJ6j
aenamLg8hWvq4sYTKwHttgkyj1wFI58sOwTL2pUt0nQiXmPcQxWCuWi8vjM6iv1POLXFyV1gssje
Qbo7IVCRZI4v94GFEK7aSwwcH3We9/5nFiwjO5SIjOrvNo2onIMdg3B7h2SxyR/HHOb4DcLpr9qn
iENocAENbaf2DLKqJ/UyTbb8jLBaYf8Jw9hGCNnI0QneYHjJ1x/IxJmFbMxmHMtaGC2wtBYKudlr
FSVeTVNV9jPteVUkKtFxbTFTu9rTCyisPsYa/qGIb++CTdyRycmuQVTkxrZqSgQNBljCwULw1ucz
xmmBsJs5xZD44K/5iQnJakyA8p7ddX4rljsWQDCGrOfcJVPUMDVH/mQxv5oi3AS+83uaXIfrNdmg
SO9rFAdMfYLuS/GbCG5mwQHwuFZTS6ZgT4+FG2LktMgEHvoIQUhJuZkqckgtM1D0elDgGr7go+TV
vHYyv5lJAemvB9FGnJF5spLHSLJkyOtII1v8fu8oXX/Szo+shm3TALeBPud6XZHttoLgkxIFx5w8
6AJsRMQYPOIac4gebveR6DGfa3Tmo7nNBm99OwewF66sDkjxLYDt25VIGIm7ZXeDqLpo3Eh1FQfx
53ENrG43KVd5R9DXAtDmixyfgcGUARIzuk0evMIwL66TuM/j+wIjTd90+5rGtzrLVXZ2ZYHWqZkE
yCLH2HVcfe04hgI3M89L/2SmXdm+Dtyqo2owfqQ/JVs0KDxh1DGC+nVQoQ/rOAjz9QjJ/AyGU1AI
5KN578MOe1OpqTwNoSr0GUKuYbqz4Rq7xzVz62rATaUdudiFZr7iCPZMf44iXqmvwsHsQ8USElzJ
o3sRdj+7lAfuWyKFXJ5hfWzlzQL/2PE9ZRRWXRCxUJgaAmVKgbPDZ7FSxKfksVtCHd70sHDwlyHI
1zg+98IVnaxWgWFBE9MN5kkHnuXgRsA5nudf+0QF9AfT+5KBDYRRZdvHetDHUcpQHWK9x/QGL3eR
PyTsIZY7xJAHoNLl6RjiW4DZXG++azqP/gAhVznAhkJn+36iBkgVjpVyi34Azw8preCqG7r3Qbfg
LyUl68bTEjsYiY5A5+iDXJXe76NeBfs5lCu3z1ggRV4nxipd50u6yuOeR1ad+ngP+5PbZDTdDPNi
9+9OwDLJX5aNYtSU71M0nLdNGASKOyZ3bFIywAAopguLvu3w/1rPQ6lmfbBb2Nlvs8QBUpcgHsFc
Ohfl1Ws4ocs1JcDIcl2fPREpPNY7lUJnEdI+Db9CxCmzm7l3zm2HycLV7zPM9mDZYEqOkcEBxwzX
RyJzItcKSDP00T3kEVtRSz8Moh4Q/ytPOPOU+sCQ9bV+BisudKLNNSzlv1qH5aMPvV3h4VOV4CrJ
hxheMO48lqCb3Rd5DywTMnbkN2DOa2FMBc/mXJx5qFlwxrWL/AkGK4Z97Cm+6jO8ggp7kkHMQAjP
MuFYNaWE3YII2m3oRNdy+pbBochcNOYeV7v0bXTZMxD/cfrsJmnyGEHb+GZOPAM1QeCQHNfoOKrM
aVM5YNj5UYPes70HppyKBhW6ABa5yEzmsgIlDd0JUSAFPjrg2HM7DyWIBhXPuCiryAiGfDyJqvlO
DdzzdtzLINkqUIspazgE0kE9B2W+6mqzKDsrDTMQceqdXnBYKPBsa7zbGLYZnKX5icI601fX8Cty
IXMo+naEvWP/JcsFcTdJbpfUtDbhhbkBTb0kX/S6B+w93Ums4TK96iU5LUvRkcquGzxYqknlMlZN
iO90vi8QDfRRh6D23mqfdsFx9zNjfQtqLyskDHlz5r+Nq5HTr3VRIX6hALJNHpEEpvyzGPp0HGqJ
DtnXiNxE2Gdt0w3vFNGVxD74jSTugOgpTJO+J+CoqrTGOWm7py6NkgOSr9QGKtlq++MMFWF8T5nr
xQW8A8hRGyg0OliwRdcnMoEt+RO70mzbTfCpgQsBJJQu9stSzd5P6nFQAV6VMwirrUGnQR5vIEn2
a+pH9lQsS7/j5IaL043W+4p6jFp9Ga3rfii2YuoeIJtVta4vAlnDjS77kg1lye6lnMvxOK3lMh/1
PKLgDuFYAVUy7NkOkGEiV1XLLgb+iTRs+KnhUJnvzdJlBa62hOXRibWLKlCU95+s1HD2L0vKvi5J
R5+XxIWgMNJijw6M6+kpSWiXPdjJm6EF6UOLuBq3UJAjpCnpeNCuUPrWjnyhpyjQYGkqhmP0hk+z
ebJJ0tlHpcqAfOnmMWIVFL75+xSAcfA+gGmv+aE4kokiEe1JncN259F5eEFVNtmz6BKGXP8cIVcb
6ymV6dO6ieQR2fA+rcgcE3WBWevYuKts5xyKED4asrDb0PBoy1H5woIYpR0ygW3tqIvEEbstzU4y
Xm2KbO5kfZJA/RkOBTymfxaRqqUuIth4N2XeaeRCp7J/6nYsyDoqAv7EhJI/x7LcumNMtHBfPS+S
6afzsFOuXTHmWM29jELbwGcZIW29waTyKwpMTd4FoxLmeYvXbANLl1p+8rC6gScxDwZ+izpJArle
RxQzCw5zhfq8U8U7HG8svDEYRqYNKV2qK/iml+GBYbl6XiV0KH514GqhGSNoB48UXBV5VMOEctk4
0Y3gAOypfowXjAxvdSSN+ZwGGFNVUmgzt8j+oeQ0CgwJUER5So+DzmmSNYrHOZZPltiiBae8QFai
y1EtR9gGb/ddh+wYpTTIGco7kotKw+34/TRO9p8hnPneZPglH8YkIFuLIyyNq7zcd/fgOxcRdE0p
yoQZ+5sjrPGwIpB1Nik1NqODId0Nxsm8bwYVrawOSlrIk4AanHzB8cmzdsApFRwxPLO+q3wYLkFj
BORbmE2XfD6OSbl29/0yJvTTWCzF3BoZrslxMGkoatdn2XKAxwwzd6tbNCZIcl7FN6AkemqDYsQR
RxNsZ1/U4EV8vvL9GNQExpITTUwiPiXpnh8RbL+A6sMTp3nFRzv2LTE5M4/oLArTJNtYDqBlqsif
YwmZJ7pDeNOP3SUU5UDxWSdDcYMdBLTWKlvKJa+HUekDHRzZm9wQLvFE4w2z7tjyrkGEmilqCON6
dfSQVW1VWtKRfxJLmOwHHibSN4WG+1YzlqJDwBkyv8KzRVho3sbTAqPkQY4QDyZjRt0Hb5YiRJDp
JFw9C0QuhPiEUGLRkyCbs9sHD9QUxAmwsYkBjXeNNq6rYMjpxC5ZZ4tIPZYdSO+oNvO0H9JzPNvw
XqQMa9WGkyBNkjvsmdXaQQVWp6kl2a0F6S+v2Kh8X+tu2Sm2n3HekdS0x+aOQa3Q3S9gBNAfS6TE
3IAbCD6r1n2xPaAbRONnk41AQkYo/TAWOUh7uKUiaEZwvL6VYMTj41uC5LNLE2bPkeomTGfi3iTn
iOptuZFxQpG7Wbpxrli4kieY52YfR/zUrxmK2bCyaod976ydLKEiidzU4jNOlnrEzZTfkBMaDnWg
MWSBgHTySG2QY3JO/JS+42i4gIysEVFnNweIhVTRnOQVfD5c2chFrFvFbABj564kljeBdbashRT7
gx4j8IKi3oLKMA1dvF1GkTpsCFB0VQMAyaFxUbL0lbiGuZ8sG2mCTlimnwFxEHYQrNySmnI5q1rB
CUe2g5cgbSVlX6SVJWM/V3PJc4cIV45zznPIWtd1DvMqjbfyF9lX+mXu4zCsirTPf4ULod/xXD2v
zQD/qIQsMsIfwdowC65UBDiv7QWKDjIErSQpnapY0uyz2XX2q4dz4I50Gq1cnZOdfx2LCYIUybAP
NGCIC7Q/cpi7sx9CjYhxAbpwnEwsA8UTEEqzpQzlfkFoGlUJrBG+ZzYwqhoxVbaVgiHFh3xBd1Kx
2OZDa8epCECJK6axNtA8QiJr9CibINjWAJtpod/Nhi+k7gBb3AY7jE2rnetobVXqKDIoUGUGVbK6
a6RC6jpdi3jhrOJez1HN0J30tRELKSp45/YPWONuqXKYzPojcv7oQz72V355l9n9AAW+hpNLx7Zb
JBxCLGtT7T9Dt4vGz3TKAx5QFlECFK4eH3Q8CFGbIh1/oD8TEPUGi1tO9vrx3e7IN4rqSDGGCMyd
QPhL3Bo9lokf4WYQkv0xSNNRN8y5XNcz+FG3BuYxd9BITOhWsUPCkJau8le8DnnYdgjnk3BCCsRx
49ikG9CjhrUukLKC09LCx7qaKPriKrAEo1JPZrhXr/kS/wrYnPA6WuF6UmOVTUu9w037fYpfBu87
gCh9u4XO+qZnLtHNCNSiqEam+Qc5x9ZUpZU4HvoVFX1Dcxb94Elo90aLKBqaAUgjfgsdcpzNYE49
6sQiq3DOg/6biLd5hAp3DIMKHS2o7ZmeTIOScqMHj+7kDtwqwJ4wEs/Q0VnIG1qqVb5jzxihDymL
Lf9kBLrsrYRCCo1vvj1jMD5nVZL5JMb27BMLg7sQhEozgAvY2RXOYmTd8IKHtUSFU/oeTUGUDLrD
M76WcDGyWvpGbPnPIrgqSnnsWB2PhUJUk8N3E0bPY7+W19Y2+y7ZEH21Y2kaskClVYfdPNzrHWgL
dpOu/KCoW9hhSXKcuD0oPqpSINoABBE++Qwj6miCbiKT6MsBHpzwmc0JhNAq4tVqVptUQ6LSoplj
7yj+b8NbeClJiPIT2MtVYCr1pok8FROeDs6JarVR1EGxxlPsn7PLUYQWCBG6sudzU3Vq3CEbpdGu
qkIOMYXrn+C8ieYyvM/ZuoU4ncNYVeBIk7im+UB+polgquqx8X1mcZ+xKu+Kba6KZRfvUABtCAZI
kOhcuVxAkxmjHDDvwFbswAhw+FkKX66qky2Z4BC9uQBVj5TK1AWbbPqQd6Dw4olE8QFifEBcEQ+z
rsnYzL6jZIghs1E6+GnEOmatnZb8acapzGuhe4kGOyz7X+Gwia0F/uS+8lho0XCNtq3aesjQag/r
0/UJTGXKH3C82PVehIm6KfacPbFhKXUl+mi40zil54Mvweu9mTaFHznrIhIYJ+hOtnTmHVKOzTbU
g5VThuo+wagxRSF/GoEmFjWiLfxYQb+ddxXWlhc1ByLRH8Bfm8QhBfDkDgAQ0bUIhG1XiFH2ONhh
DNrjyAzGraYZJLctqotlgDiAa9aGGKGQD+HuuwfJcjOhU4ThvTMBK1tlDZ5sIjc+trEOh3c5C9Lw
HOOLMTV0rLP+MQUhqNBiWlJ9Gylg+udOQ2Vw6phHRjNBMSAbxJwvTzLxA3AXmCqBVTHHCjAw2uSt
Vm4t0KTLOL1zIYgylZ1hyQByNfJrjtSuSN1xu+7xV7YipWcUIzasSx54W4UJDC1qTEgxXIpmRNed
pAWQXcP/GaKcrU/xp5M2u0TWm3H8Lgj8vDU7igeKGoEP4SkcwPpji8zHI0InhgFzD5CM6qvqkNRo
yXcGM8KkX48cHqHov8hiss9FNhT7oVgBCNXTpgdeAQ/dth+S2QwThADNZz3QsuDNXGYwvqx8ObMS
CyAU0RUP/rdq0v6DR1Mzvit9bJ5jVHqyljLHpeYNgUN3/QA4/ThTHTxtgHjjSi18YRg57aIQ9e6D
CMor0eW/0ljigJthnMIrxQh64FnHAt89uDxBa9AW2drHa3yWZFPqOINn8UxBsuT1TqG+VnEm/KHL
9PK8jGSEAhQrbWgmNHwcViGY4LQ46YEZJmLtizYtePHAkayFD7g3W3gY4Weqamz3si0IC8Ya2hf3
PlZB+TmkQTnclNTr6DFWiqO+iUVPW+iI16XCqaKSuytsqxC/6rw/F2BgvWcQaazwe+3BER05PspD
5HcEO+CT1qYmPZrfM+gA3aMKN3o11c2i9zhzCW06Hs6fV6MzBSdquKxcGFKf0xbwKnofYpLk/QS4
lFUSqfDfxwIhQUgKwyYAqbOWwCMYxR9S2cdJrfNUnZF263VNU65/4d0H/2hNZlmNqAd+CVmgu5nF
4KcqXFKL4YOi7GrzhMnMgQwTHdpt3Alth9mIsp6KdfohEi/XVsKgBOevd/u92LLke3rtfKrVo384
ohvgFJPhSdzMiPiNG1fCGbkxctdfGBf5txwDwF9dxMQ3SgIY+HVdsERV6NPYtjhcUFUNKwcatnL4
p9yOCNxrEdC6imYEIIB7RltXyWx0D9O+LrzeBpe9w7stHD7mdH5OVSFGGJT0MNGDVUj2zNHtRHUp
vU5RvuaFrvHbuDhQVNkADtcSx1cHT425EqnvbauxQ99dv8qPsNnplrqEtIy3HWYZ/pAD6XlStria
GmTm41JaZhs2cq9OLrb6CcSVuW/SZfOPasUJ15az0P4C4Tc8m9Fn4XUx+C2Qmu8BZj8x0kkpHvue
DnUO44Kl3jqVmFoCI5nbBYkQW0U0qGNVZqcevRrM5/Gc+zlntd9Sf8/1ld/FUftavNSBKGAFKyua
YlFlM0w7PHJy+CUeACbE9JCGq/0R4UzPW+o4Pe/GkLGZLaYjmMStsLAxXQ/4Y0hFf9DpjCc4w2xW
VEKx/kmLHKA61u78WUTWolYyuRlrDk9GWW1azI9eMaUa5DUMHzFbD1mNsbb/p9vRGTV0mpasliMr
n6xQqjgqr7qvRATTjQmWTd9StExnlvVrjvI+Mh+HzGxxPYBKYTFb2mbXgJU0mOPG+uE8elWQQ9nB
fL/OMDoK0Npt/Q3AFrNVSLsjNyoFKbyKF7+Yeg/X/gLa0bjUUx53shlx0NygHVbwBiiWZGv4ioyv
enFgmCD2XPZX2I0IzNkKAJvAUHeB2e1Ir3FMytOPK3yVFByWXY56DJXY0Iw02J5QT4sdcadIE65M
P8Z7pRPtfyVdCT3wGAt/hxv3/V2WBb25YW5Hrx/zjH4rYZsUVMsOFLq+RrHflQJk1FqTWHyBFTYg
9JLZDo7YatKf/eKCrnK8VF2tAU64A10K8xxaCDpDjOW+dH0efExp2H1DQstaou4ZAVY7jybRAH8d
K8iBRXizJFQgBDjqs0uCmnSvMWacP/qFdr8sdmBXoYseH1KIRpMKwL/QlR1AeqxpGAVfBhsgv2Ik
aAFr8Kb90AYIx8SALxE2rngHL/+a6+DKyBtj4E+jJLAk2nMsxMbskAy26eYZSj0ns7zKtYSZjiC0
YA304nptyqTENFF5qAdw2cVgNBJkM6+geFd7Y5YMvUC49C65ybQKonrXKyAime7zY4G8Qshr4VmO
yFC78J+DJTNISB23n4tdGnpwGQn2BoDR3p0DuszxfQC26HSgOdBeHNesuJURNTEwHM4+RxqWgyh8
Y8EBF6BPRJKNcvshSqcIWq48xEkp9wjfRqGcQt3pLPuUSCy/Q9H3m6qEn/t/SlV6BEVEG8N/S4s+
bQLMS/HveWzKE0NHUx501gNCsxFLjiTtp/4YTJguHBc5y/1+g3S0qOLZAAXE4GNHn7ygkm0hFVJl
jWp2YOjfsEcfQPTqzKmLNq1Qh8TRh8EWvT8CvEYhu/LejE0Bqxn7wKD+xZczceC214X+HtKmBakk
k1kiHBK0nyZ88Ai+BBRIvDEVzXMjj2xb45b3qdoOQupU1U6XcqyAIJDwlKf/x9F5LceNY2H4iVDF
HG7Z7KhWtiRLNyzZI4M5gCAYnn6/3puprZq1p9UigXP+WPsfnKk8nBFAAE9fPcs1cYPJF1zwDCV4
0NV611dKA1HOQq+JALIqEg3NB1Avy6Uk9E9H8W62gmLYOWXO/BizLJMj0cZk5HVA0x8Ob2uWLsqh
D7JbJkoTefT45yDt6tKUY/y6dYLXGY0b8KNpt5tjy1vK7xUOh6mmRaewz+Xq2KfSVuvGVOdn324T
kyHrLvW0pVYo8ktIWM6HznNky3ak2BOQk8T1vgxm3TPWo7FA2EYFHrSBKcQOasF/x4lbmh1ZBdWW
TpPj/W4HuZBFM7jRPXmKDO6WPasrBEYnj7CGdnOJQj+r7kWzjvIXtrJBnFCXcOXbm2fGpO/t9TMu
pgFSrCFf4Y7milJ/8ESMTqJ8XdcPJZMD4HwGvb9ro8DA+LmNW+6LvA857sPCRAc5Z7BcwndfYpXl
zn5ZCKnGNhcUFknOsmNAt7Cf3t8UdevDDADTvPMa5k2VZPHsrPd1a5fN68yd/55Jp1lfSfvjKyfB
Kmr2ULzdH0+5Y3PgY1GQTP1M5j6OGgvfZ7XYerjP0HFPx9nJx31kmO5PXdtwJfYbPRmJp7zga+lc
TeozEFd56ohJd0/W3LfWqzdH/EbWtfHG/RgFikOZhJeVY1Bvz1bRNCsdsAbiiAIRlfvHFuDKToYW
Rue69iAPicfIqim5W/hnBfS9sZST0uSfHSj18HcdokDBohSb5alfNL/QZYgcDWBa+t1rOeai2W3G
Hco7SiZj99DTphM/bSYw4qCDzvR7Ms+b7i6PKA1NXAcO9eRvrWXgmt1C77rWm7trXtTYXG9f0nzX
xpsf/JrJl18ebJ4wySwDm+e/bv5IMdIeraMaSsLEWYwZJremua+Wfv3brg33luHaOanIyd5ncCe8
RmaBDHPrKQqTYVLKpFkl1Z/JwPvtIceqrw1FUL6nQrKOUxOsLQZjndcPxg/W5izFNO2Ag8xusPJn
FmrFmVY9ct+8Z0GU7eJAqT/1PKkzJ5r/m+J0j42SMuavDZOdeLBnj2V3RPLPGxN9U5Tdv4cznsVe
4gYah+xbmqhIeESGxG0mDq7Uq7r2WChZv9t68YKD1dcaqCBfvkKA0Zi7qs6m/2rXrh4CSwHmVUwg
U+INwyYudanHZRdNbvBSKno/Em38+GebNFSFHFRxkoMfUx27gFtlmQz/Dq4nvQOXf+y9dOHaO4ec
YW1Jm1JWBCVaVZD4pgicEyWM2xHS3L0D7gLW87rmhSoX/wC8EbWJKHLz13PIIh+RRnDceKXeq6gv
zWFuO70c3CJ2tseyIeAn94kD2cP4t3vLzwlQwy7mpxFLCUROWPrfZZuDAkTT7XSRcs3+QGP331G5
PiIsj9u0Cr0YxFvFLXeng50uGem2zmn8cMK9khpsdCyydUq3WZsj5fKe2tGl02j6ubmikpzubCvl
yYm7hMNV1cyRbBZ62QyBNJHHrjA3/fRssnk8jwWOXnamuPpiPmgeULZabGCB8k+KR9JlGZtctJi9
rHDe10X+j2ytYN7lLHOfLsFHNttZtP7tJO6E3Zz1xU+Y80vx/S3Xz/hLwwS5XJVDvk3tQ0mRZ32g
slC5v4c1an/mfqnAmi0NMB3qfP0g51ayHWw3/Me3LXGtmljFv1cUQO5D6bbmd76pqQVobBZxImGo
LhHmqHjmVEG9kmy+mMO0GQQvf6Qd+EKFNeLoZluYHQYrLNT9IOo5AG/P/Z886qz/kMDKMQFht6yX
laEIu45bzOXrWltYJZvIRD/0zvLiZEtZ7dt2GfOjP4cwr4oZ7Fp0bXXZaPwl20Si5vD4XQl4jGXc
a7/q+hceQfa/vlkq+2Bpa5x3RVAOaj8z+w4pJqRO/1CQMxm0OA53jeD4t082viUQzQGMLXVhS8x1
Vctg858bYuTi3M/yWJSRm4MNzzpnRG/98ZDbvpx3CITauN3VSECqNAttehDqeGGCV1vApwoylr86
tEjxm+LVY9Vm5ehvJupxTLe86sXOLu3+I6gR0SRz4U1kiQxbGSVmkhnihtgFHHUJtYiZbTzugkjk
4ZgotP2IweagKi5S2fGSLH3v/wht2vFhFYbZztvIdESKQsVbRYjoX1dMutuNnlo0NY8S+QztV+Sp
ra2uRZKtZT9d6m1bncNtMQD7sniKghnAPeHS9bK9Xrm8kngJC7CZfhv2sA4oP2JdxkiOvKlgbhTg
KLf6PBQvJeoi9uh1gMnoaZpWl6DLt+AU4vHTqfaVXM+1rLx8X/DD+AezeJGB9PHbHC1e6d/nS1k/
9/miPthnMvZtYbUvMrP9M1eNttJ4mwYW0a29IfVTLc6q2WST4Kzuyn1WqPZlhcb9Uy5r/OD1bj8z
xqjin2aiBG+Gge12coLQB+fejHMKV5fRC3nbY2mt5scSRWWSBfGcmzRD3NyVXanPAzgjaStwXbfB
1FaJ1dTODzt7g9DQdZpfXdhUZaoGG+qtGmVtJ1UgrXBnR3r5rPNmOXPdb3c0KVtwm14u65TT6Vlu
Fv8L5mTGQi3sKKXVZiU0ec754sPMQs4W2B2tL7Afa7zXkacuTlnP7x6Z7v6uyyhN2hfzWsOD0TB7
IR+09sjPFpOPiXEonxw5V+bO0Ev7r2iRTSa48EmSdYLGdZPVs9X76nTBYcTVg5qAgrLo0DJQ30Kt
ipLNRAz0oW2myupEbzGzuLMU/Zsflc0P5yECkErW+ZMVWfn+dtNvKVdHlP1ESAIPUZRBtNLGUKMW
GTL1npF6ARnLXBwd/Tjz67RqWs4CLnIiBZ0cAREvTe1xny0rd8TiqXmiZAE3LGIMOR8MGv1rvC3c
L4DV9bjDPLQVeyQe0MaiM7p+qUq7/fQaAIrd7NmNe6YlRNfXsJMNpJYz9f2aFrmTw6Ghr9xD/ej6
OPJzIjHVvt8kgE1tC3/PY7z3VV70aR0MHvSCW7IzLBuZ1ceBLaJ90PFkzWdCnvUxcLQ65mp1n8cl
sqq9zmVZv9ZZhX+p5OMyOjT8iL1gHOFGwn510kWmK34RZFNe6I/p9M7fKg94UaBSuI6STSnl/pP2
cSMfjmXbnwWShaZ1gPsCUVunChMMq/9KOs1OO0TjJLqs2ymtQ63/W6pKZnzoiOZlUH7kuRO7z58g
7HInhSL28x1KQtfa1VYWfvv+QvjCAnGdLnLAXN9VcX4ImyC81t6s/vKtih+rX/t+P7CDWie3DUOY
MySUkFOZZAal305NKAzLbvyDpJqFHcG4c9+F2/Zr5HXqdkUmzN3KKL7s7ba0/pBCPl9XsrXy4yys
6GXGXOIlTl1P6hRMG8Os3+jK2fGilDUmXWIFd25jCMHSqEgBsoasY1DoiGRiP8jC981fQW20Y9z4
5PVZnz2NtSeL84qgI9iFnpkbEqpCd6KntfCdQyF6iwtgorY5HTZScGHN69g6rkEAxafsenzYiAYa
dpWdjR1PKGp8P8mscIYtUHFMKGO2LNlpdhSKJ4J1WCD6iIGkKqPSPbMDYV2beNv9HWflLDCug/4d
trp0H0j5RCBiOz2VX9a4ga2CxU5hIv3F6hnF2yX/yIsiEl8b+5M8dmBi9Y4ntDM2rZp9O5+5IH2T
olEFzluQHoUp7d4osD1yqMLDFAJ57ubZD+bTbCtU4EHlbFzZqOQkz3TPddIFjfUdI2r9KX3t1HyE
bPSPNjtIePuT3M3lyuv4CpVaTjslsog/OUhOaoQ21kshgxmBMpanMvEE1MoSjs3vMkNbdk/IrcwP
7twuH1WlVbGjmS9wDx6rGSwNLezTcZrUwhEQh5V9HgX39bEqyMe9Uk/aiwPrV0iFN2xWeGTGAsQs
wfCsE54VIdJhNurO1RMVDG3GORBFFV+vEMN/pg6C6RgVOvOYQIpq48ARnroGC7+8XTMU5lk3qDmB
hXzlJrG6yeoFrG578LOtlI9bDe+fBpPrTYeAOyL854R9+I4FNlsOCxRmeCnjaPzj8l4DfzQOgFwf
UGiVWOC1ZOI1ErXKptpmx/Ck7u3eKu9Ke/QOlTDzfdznNmECXAkPHb0Db0gkx2C/1VgYEAVGo3s/
IX2YWZtd97kPvU3u1EDS6IW2a++Xr4b4sfGGtUqh+hvqcY3fvmL6c5s7ifzDAC3nFvRYlInTFA+g
KnQFOtY+hHFkpfHK93WSentryi6oThs/8QMW0IrQtgBBzFFUTn/F/4PUZTA4Im46kXLg2saNxqUe
yCBF5TnLxJu1x6y7+ezFoTtiLxceURwoE70GIinONCAamaW7oczkv4nOyfUY4jFa0zLe1F9UsWiB
c6BtDbPhbYcZ7/XeLvLsQnit7vfGXYq3dQx41m5k5su6StZ2ONWbfFzm2tppUxSfiwD1TQLuYYSu
2VfdjOEVnnp5Roqy/ncrcMRXAMoNQIPIlbSSvGq6qyk8dC/tbLz9VPjl+9TboDAzN2FqIbpdkx5i
5wWdzPR3MSgnWQzK8MkNcpMlbU4c2Q3S7+8muUSXMe/iXxRa1g/0uNQ/YzyxTI25py/lUPlPhWPM
Y6fs6bfVuzFDR2zmx4EPB87f+/VHOTDUb9qflkT3yvtpNt5UZFvkulXSb+6aYbOYu7DdpV5sLfdD
Y8Ekcpc0fkh9t9qaYPtrT+DuvbmJ87Xf/NYR289a1sw1NYyXIwNrN0Tesr/hxvtiCoZDtbT9cbPD
9qdfavesMz84j5PVvo32aN9JbxSwqB4rkd/2eRp3MH3+6NwjoJz2rNHzM9LT//IWVQ0Z5XHSliQR
idpmsiCJCSFLk22nOo+/8dsR6VHe6Kd+OFphrx/RwQVvtxf6WDkwemLhY8+bV5xaV+pj1EZX2YN/
O97qJQTvwi/7Q/2JkDd+gPo9xHH93NaRA7vJXbvrYu9QmnW8k2Q7tNb0hUDhp5lmlAjtetchUUz4
txRYu8FyHfux+5UpQjJ3RY8QZ34resF6RbLntNNRb7oUpVzwFt26pPZ+OLq7ll3z3s+DEI14r9V/
QbA5waGy6/B+G+vhPI/BKEF+1YASPurQjhTmAZ86TzeQAWrvqJ3GA/WL3bTPy2olvKa3w10QVf5v
7WziecPw+a4iTCF5J9VjJ1r534xenNGK1IbvoPGsj4mF4kso4f1qRWM/QmZ3T9ZYN5dBinlMrbxy
D5K74mp3ptnH4NB3kPpMydPqNP86ZJbobLolTyKvD/YTwiHodyd+WLV/ExoZvQdmrb/sylnXpI7t
8lJDFx8jNNLwZWSjvwftGn1rbv2LA1v6L24QHIUPNjTJgJZ/ArJmzhkOCCWWexIq2zdpa6b4aBju
QMqwqTdy61+dTFvfPs6TPWMA3K0ZgOvizfkUykMqulXOfhqV9xbxrpyq2RSwGQS6MpK/Su7tJxJi
+auECp0/RXwzXSy+RO/nrxfO3BrykFZWpO5xYR/g1sJ3VFzNlRGZrnTOrvDJrrz6g8s5hLnLnIsl
CPhEA7Fm3Q5ronVc5qi+s1qU2eiGRAu7YjfLH9cT+fMS4Mupi1I8hG21vGylcpbEHQfnYDAGfQmT
uZ/FrGi6bSGozgxrwmAd8bJXsgKaz4X4HkTDtlf8qDxz+ftlVgCNDMb5AhDQLwHiT8Qqa8Azt3Q1
f08JP/6EApzIf2ZsGZ/txhNAkbEz3I4RQmrWSGIbMDPvm+zwx/RtU+znbnDvEVP2dxp55J2DfiPR
Ybs9LuSE5TvkebZI/blFCBnlHHU1e+QepLB7ivuKdlcXAPEtk2PxXMF5Iy21xALaLDv5Na1ZO+Gv
QkGkN9H9l0+jTMcAr3cSaD9mafALOiTsMl+ppCVG/D5mjHzYcFxoUF6z/Qw2uAncCjJE14u2N5pL
uim1B0eZIg1qogYuaENH821tC2R4Mm1OPpwYR2zv2dVW4VzYw8CItliI6adrhtlKANesdzcfxgDB
OHq+z8wggz9Vg5ybvyrv2/IxBHBXd01pOw6rXpSpPRvL5oNzieoXGki/RpVStRQUIzCZy3QY635j
jWoDm8yhrVcy3y0blb4dP9ZcOReMHtV6ZsvQKPhuHZq4fZYumrkTvA4xPXumaKIXNay1fhNUoGbO
Duq+2A5FOGThk46yyLmXDbLove/L6IwbZvuPBOui2eVrM+WnnC2ge2obxoUDgqBlsQ65sptoe+hE
MIT9YWTDKOVxDEHpiiQaTG+w3cV41V6HAUWu4cbTW/TZwjkELEfw77ga3H5dcSr4aJXHo6sQchQ4
5TYaP7sVumGPODZCuaC3bMAZLFBPWNe6Q7hINxwsDBttZ5XO2KPrhk+iwRZ13SJTdw5y+6GFXIpO
TjPqjG8S/mb4y8HmgJ/O22AbfXYySjU+mnEz4oj6rNBTEhn0uy5DezZRbGVFY7SOlIWxJ1uHMCpm
+WsSIZdxNBEt+YASRk3gGKNrVZR4Yht4C+x6as8Gd10ID8KsffFQCcSsscs87zzpZIST12gx9wVC
v+qae6HOUn7uYrQgzpxo+c3vIkd6H8zL94Sp1vq1Kk7HrzG0GnqIl7UE7kvkKBvrk6xqh3SZjWm1
eg4mbauHHhLXOWOX7pwjKRkKdbyn4GN4BqoeM9RSN8VD0EPjoYMcLXfvwdaEx7rLWv0vCNpqhJxB
dfyKkyFrPzp3sqGeZ8cBFXGXgRnVFL1dPCwNTlewclpgnF2B+Sg7bkuwQKyxmHFduJbQDLsNgtNU
RkQa3VmINbINj0fkFgfhuIX7O9dFKO4hOVd+vWoU4/qQwWpFv3CzYCqw2rwjz3br4vKpRi4cIn1s
3exUblaYJUS/r9u5WTHlPY5xMWYQ/KHLTrEJ/qN5wrcVyZOIpnVB9GSNWjupcXuUyMCNnV8+UrjB
KbxFFjKKW084wA8lY0o9ityAfyRSDJWMCbynhd4/8hPG4cm2wgp5MvbjqT7jV59gjEMFfZ4Ecycl
6U2szf5vq44m+9srgwxnyKwxquyxD/cZNCcOqFs+UKbi6dhJJp99z0d07LTWo6eP7koNpnvmQI8Y
radCARC1Tu+6X70leEbCsRKO2N1k8ky8AsPWYAjIyhhaMdf4yzUzwLUJdlbRpRm/z3BC8XdDQHau
aHs0GMDwmf1eWp07PPmohMrHzI7gwgeQCfVvCn2/vTBshgqLUo5eG02QV8qLrWPbHCEotPhGaJKp
f2ro/PHcOqC0e5S9ecZDK9fhOIXT3FyJUxAxEHsZ9yc9LK25E22WZakdIgLdxbPnel9YTb1yT8j9
PD+VaJjEYQQGLO75fw9+soYRuBiWY1jrvGUTBwKUw7YX0ukDnlKHaJ3UqvLZSe2y5uE/RMDc8oNB
UQ8tnLdYXOvix0MxzQfuFAfWQBVhIe5opDURxwBtDZDZFTHq3BlBi6idSWeZaxa6dlJ3nmfiHqJ1
1KWXDqEnVg1Eolf7VSxwDjBLbOKvwYY5BMGt7Zp7Hlidn7gPgvltXhpK1XAz8O9vlDBagkVh9rqb
kQaZmxR5LXe87G37Dw+gLg+ys12fYw4ra0f8nF8Gx3Ug4z2VWd+H/inzCat97Ybu/5wCtdkX+FbP
3RJXWsD++wgoeHjUYVmWX71dSt5VO2stnM+h5ajFI45x2YR1JHrFrHCjeIsadaz5Stb+PdCA9J8W
hhVnBZnlvX/qIn+sgzcnczExJznVCUFqF1NUsEbJoY4ubS/bf4ajJN6J2pTxwZfaaNTX/WZtx2xx
q/lKBjn+1401yjyFa8flXRA+8xzOxmYLcqtm2c012T28GaPrjH86otVtLIo+zEJwKDpqPh6nuFNV
swMGFeU19CvhfYZbR10nPURTe2h7n7qFpOdLzC086fjuzkPgxdm1CQMbIKK25OZdRKRMvXc5MDlp
0TLGdyuof3dGrjBBWg9O290PTl9Vl5ArFgZnhuHoaGJXc8zDtM32IWiBY0+1u1CGiCnGVfLDFZXs
TgCTsXBOxl57135ThgP3bx66Xf7RVsR1uWhQyyXQCVzjNqJgol6qTcxYBSiCSo0uaLHBMfa+AVRw
2B3nUV9GNwad2s8ULvXXVtu4bAhCqsJxNxKEWjy3EeR0m9TR0iE0hgask1WoIv5WJAOOEkRe5EVO
QiCh2AdPld7s7EnkD1zzGPlTu52xVfftH0wRsBz8FK547nugzqsdIaDO015IlrRmXqbsBbe2plFg
BqrIEgzCiJo7hxLruxozdwVPtElf4hDNxHJUjK3/+Vsw6IunMxInhAkmaJJwiPvXzcpj9TsXSAk8
zrUq7i+wQFqAQ8KKdQrLh5ex3FR8T3maRzMUJ7POEOwWGVXVkQ29D9A8+U39tyYtLH8KSLZo/qGU
HPJ/7nyr3UxGTf44qnYEbCsjWmENuLUGH+MmxkE3FY5sfDDYwsh3fA11eZ6QpnaPARqE/Lm2MVsd
ttIL2/O8lpoZaCPmqT67BbPUkoRYCfF1RptvQRsjr/s2reZSIk9PM/OYeewbc6h7LUoM4zpezTH3
LVt2aWkgCE54NyHis1ux2p01VUG7Hxpl/6xtXVfPSPP90aBL5d27NGi4LqUDOsp8jgf4dzfFUfYX
Zfo0i6SeUFGnA0qwMEqDrA/7P9ZSZdt6WqUMp3e/JbSiTXKH9KZEEk1CkAtEDuh9ZGTlk9frRyxZ
i7MEYTo00phDHxfR8NkoEHYskZa9fCCzMC0GC+4f+5eLrIabSXhFp9LWQ3L20DtrBNW12pY8WiSA
oYDx+lkAINlVduD252A1IOZQVNEg4BWNhvI81E55E4vBi7qQ6Bbx3razqPKYMTBNpy5kxi8ZActK
fG7gG6hZMdfEH97UkdKwA5PM9JJMoVfW/zHXS8S6ZMyyqviQsNl1dXU4EMUBwvoC7zO5uxK9NhMX
xGn7JBFdre8S3RfBFILrOu0iEXh/uV8GzkaMZeSpZgUotslJASgSd/Cz4VDEhTM84LUUxT7Sa+/9
l4VWaMadZzXefCiJ6CqZSdAsL3xAGahvECt6fT3ircqdLTxgoAS7HQbc1a8dtN2yEIQITBE0hrCM
Jj1ubE1PG3XWjv5tXJb9mwjNgtDen4qyIStSh/k/nXGcoRKVSz3/wnMdrUfpkESAQF0vklRxBkT7
ZhzDzYhAkJXEsXu3/bNubTZbaV8bZolJGV6QgHsg/EWw/VxeEdhg5S7NTROgwqloTkU3WehOKNMg
okGPlbv+8jTVdDd+Iujv8BIT7yDCci0XhkjMW18EiCh1HHzMZycdL3WneZJ7sbySKwFtd+jXETRm
9Q3OomPL1JOnFJ869noQM6riYxVJtlx+1bN/bPwpQEGJeMlxMZONS4Yovlsl7ro5c2r/yve+rQ/T
krv9wdPGxH8wonJipVakNeUnsnDWXz0FtZ8owLzP3rMXbrEeQVFxLScfBHCPtJQ4Bt+Z7PzOdlqB
64vnvFRoRjTAU0qtUL1dda6c8YPxcxw+nBkPNrW+XFXztbYErk8GsVCl64RjvD7zvLdjlK5MVVhp
TcgFKlihjI5+WRX+iug4iGqSKEazcqM7qm4JBo/6eBkPQzWu+tVxGz3PCErnvPVgHHoUm2c8XpMz
nkbMfqUmm2ibukc75M1uwfbHjUe4VyQvvKK7F/nTxs68flWoUsS3T7vc8qeSdCqeOw7WYkNdatnx
N19rtx5XFaCBwjG5lDK1ml4vSOyGiD3aMt66/SWkDHsTw5rxHN7UMEYXDgOWF8JNfK3Z+nkOByOG
hOALT8RQjiizub25cIPhupFTPKo9GGPYtYgaRhO4qecv0NUnj1G8fKM8oUNNjsTBX/6LN6nWv+AA
lv4LWxc4LxO21fBfPlWz82Mtw2iqBCbUq537GvX0PO4zqzXtcbCKkfd7nGMTRlxSctZ+ai8dMRK7
EKEnjpba0kV9rAH5yWJwMLKfOmHolAr7enU+Omlsc0eO6aBfqraP/Ac1iKx9UfCq5e+hQ851yOct
7h8sKLggcYVXUrLDal98+yD+2dlHMs09wi1qp4ae62Jn5R7tiTa8j/e2AfoHL9bKzErkidve/gaI
7eti1shVN9nkSp2W4gqB5exc4zV3mbS2+sP3az9+wceGaZ89uXLa1O45kU9xVgb2aQDW8vZhxwl0
p3kuhiMJTy7qnt4iKTjKKaBI1wWj+YX4Dmu+JQts7CB+MZmFQ2kdPPcJLc7mnQI7iAE9ybiZJn1U
UYxYBq573nDv+GtYXAwPWBCkGAfC5gwXNTgbYdMecM4kt0LsGxgbX3PnoiAbUuo5ciRfnR8J9YeQ
mKaedrOEGmaqHwSjaD/b7SLSDfLq/6vaggcZjW+J+TKh6JEapQSFpit+ZpdxpKf+MciWI9LJuXjw
B+w2NFFvbn6Q9Sj9k/ZuZmWyJ9gtLuOyYezCnN5NN0lqgPv6nt+atbIV202PDmCWg3PGft16h3YT
jWb4aDac/x2uteieGay1nwxOuVXt8eBbeAQ4Wad7XQ5Be8iHZfJ75COxFXwzqueEh2H9ZSUbm6Dd
wWvTbckOOk3ikwXCX3iiUSwtO89Dzj6myC0lEd0F5g1TXuMlL1qsom6r138qK4rqfqg4sM75Aq9x
16L/xRjInWWIJ6lsOx3bIMoBEEvZlpcJerQkmGjjMKMnbQDYJiNmyA8bfzB+NnmwquNIrtX4S6Ea
uZ1vnRsG783K+v5DWkLUv01BW2PgypwlxHLXwpu+Y6KxiC8J0M++my521WEo2rj7RCewsj0z3FvF
37m3TP+M2FEwyGFL5DVGcuGYZ7ESVwx5ZudbisSybp6jZrrpVuzBZvxX0YRL0gT1LMIk7oZsCK55
VyOoVxItx2HTpZmOK9kuxd4j6cInmEEhurhWMgS4i71laV47z+vjx77aoBxnPfGzzhHTm51SuTbN
v+ecr7dn9vE5e49NCc50qQHEq73Pdx/Hu2qRsXeUYaQ+x1sCAL7OeEU/Ylx7/o4mTWTjBZgPlskH
b7KOzNP0/F3DHvffVxZ5BYA8Wr+emd+BbCjfNyIJZiY2BLMVg32AihOxWoZ5EIFELz5rAkz1L/go
3b5BFEOKJt005vM98oN5u/2HwU27OcZt4rQaGLuw43ZVj3auZBXu17izQZ4z7dIHgoQVH4tpLRcj
++Do9YF7s4OJEhpPBxLLrhoNNuM499gJysofGzTDLtqBEmCreMhibxA7TKBafS/ruPUntNpdsZNF
QOpBxLiDvKiQM6mflMtMvh8lC4A87MoQR4u693K3jt+WvotR8np9ZHkJx1c+sH84BPQkYGOLj/8l
GvjIEc7StMD3Fr1tLfZ67JVFxrG2L+ySqiTldxoPeTeEAlOZL+12SzsrqyPvQdoOk8e58gZKnYOh
c9b+CeHNlPsvLFYu9dIUp4berzK23Pm8qJqU6Znvd8QPvMYhQFNZuAeS8CznuW7aQj/7K7D3myYw
wf5tRTCfh4x0kvoO/zChrcYyXZQlQe5nAXkKYR89zJOumktVjB22UFl40Vgc89WbqTpULvH6JbLc
NUdd291KRSHEnbJhtfdbhItfXTz1fBm5bV/mKBbFIy64nlVQdYwyaYsRpD0K08MKJygSMfalgcxh
/6HrcsIJGqQXOcaOSoWsrVgJMrXtoX2BTyN0++xhogg8tSfIycSPgLpNceK0gYYC8BNO9Nn1TL2/
VzU4wIZ8e2j9MR8CieH8tb23SayMy8kSwKYnZC6CK8MDhRYf+X8cndlyrDoWRL+ICBCD4LXmKs+z
fV4I+/hc5lEIIb6+V/VbR0fc2+0qCmnnzlzJ6FWeZwKnwa7knBrKbZG1CJqSliXxXKfYk6atbMts
/ZrgX0B/owSqw6SA0Tvl0fKDVs/7ZMBXihswR+jeQwjCKte4c6weV1ZRiP6kmhJ8Z44GbilthsEc
HEVdnEQxTU1+d2XdjPt6XC32JcUY1j5UiAJucdbXe1nBRYIgYLvT89RhTMKwGek4u0RmZva7701C
RAGXfTjp/5iESUhuWfVc7VZtVNbLy2g8OGAHStO99oap37r/VjUkg7/RyZgL5yCCpdK0AumOT3Rd
WTzsyOim9qnuc7d5huoSR+YsVz/o6wtJk6m8J5RTHjqG7+ofAjoKE7sqnHcT0VMIIsLTr56JNONr
P5m/C6EwzstsNc/oErE8ul1X/OYZJtTNuoTal8iurnKazcrryz84Olk/An4Uv+kMp4maIJhiG0ZK
/6YKltH8x/Xee8yCtmCLqfPE24WaiBKhp0E8LAqN6lA7aV6dHSSnQ1Pb3Ceduain2bt6OTArz/KP
h6bagRcxcGSwC+GmNISUy5cRrGB7n3MKVz8zWU7XYypP8hnRSSjfvPGelbG/caMusu/jbLlhbBiV
vPrQIc1dvahCr/eqJ5NISnEd5603eorBJ5ivEwFbCgqWyQBhoc0HHEtiIVeO1xqr/EFxxMPDkJmS
Txw87k9d57i+Cfr4FxPKvDvicGYwn+GBCZ7Rjol2qytB6j0n95Ui9hTs0/3GrmLHoq79N4sW0L3E
G/WKW8fH3QDrVHyqJqZLo+4wm51C3Q/VpYxb3wNxnjRi3ypV6tsC++LwFNJ55n/gup2Cj6wJtHhI
Y8SMG4cG0vGmwGkAGqaOGjF+IGEG4RkoVn3p1bCgt0dtkmC4geV6TNIcWi5/rFOdyzpNJ5yoWRf5
P9jz2tHdjiU0uDNGHFkecn8lrxV5buLcq6KeUbsby8SzYc8br+95FTbmDvcQIAjzfyQ8JOn8McAf
OmziekrWS9I40fTlcFrGE9dFRE1UlTbnf4OSG0/jcwOyNeM7YT/HTmEeMp5AfitPlYvWiszYTUXR
IsImjVz2fHFL0hCLwCrBTq+rm6TahsFa4fmCwYZCijc3becPH8E0wHIWo997lXKCG65RkXuTYcDT
Nw4RqABzaNVV+iMIw8G5uAnOfOT3cBFY3xI1jyeBiB9+O8kAA46WhNCcp6oiadonXfWA03RpuXH5
stp74ciFgXuN4a0S4+EC7AI5psLnHiW8pwqPfzNTDa7kslmCfh/X7RIdalTq4EVAPiQ4WBJq7XeY
Q6ZvhubF7GKmcEKkpbEvi1OW00EL40NYyvBH3ovBrN01mBE90hY+z/u6yTKDuaHMy0eTmsTfuZzo
+b2t7TWAYMo/BRmd+ww/Iik8D8/zPqpD+zyUGKtvfQcK183CK5KlVjWKS01+iSsylw6k8lUSk3pC
pCPBCabJ9Y+DIC2N2xzF/HH0q/Rc88ojjqSxxj9w9hRqE/Mii09Xz0uwATHRezwJMWGxQEcRoSZA
JtMDjtnK/2tgSmSkRQMa/xzsrHYkyDUPCqcxfLR8gEYc1DhKRriAUxuiifXcemkhUeVozZ5uXVoI
MpdxnzejCSDPbsvRnWboFY6TcL/uvP94n9Y4kgaCc017yQocrMGR8FjO5hU1bN2rxWYBsqZofuLF
il5tl3jovgB3Eh4upG7ia5nh5CQ8pCgYJMQIt/a4Gft8vtCyWPOlp0Il4ODDVkbg2rvc6U4rbBb7
BLiDBBWztbJvNsdXDI6mLQP70HWV/9/g+90/cqBueEzCOLsHs1mt+7LQ3KrclhmFUZmREE+4ov+Y
JFgxfYZ4V+dDxmXrLLMCTPSUOjXQibXw+f8GSeGqWTfRVB1SjCvPeOFLAlskh2/hBnYkxjFqewf+
Dv+ZeFf77XmiKk4lX05zqMcxRFMAy0iPLJcU58K/fDmUjlyLlz5c/h/j4jp2SV0aX3dgDlj5MrTy
w0VXilhWmPyvX0fzq+QN99cRQWxvi2GS4/3UucMbf5EKvrKmUvonzJGAELWnqj15xTx257we2YwO
XZ+le/bHMFGyRBFG8CwBeLYiXbXvIUzgO8+LRj8JfOz25CBNgy/x6iq75dFqfygrrqPDOhbps0YK
9Hd9wO16D6oTx+KAL1QjF4R5vIOLjp86o+4CC8uoXLf9ttUUZlsebm5FBaPhsBd0LlQ/VVtDkkLY
SlVNKLoNRSl2LltlnOkJZkpSZkM9Ryf4wxnQjbjkWkiEoOeHZPfUiXX9lk3M0OyWGY38j1ME/XIW
A5iQR9fNUntFQ9Ggin+7ryWghsHjgrkOuFg3pavYwG0SsnblXleFg+0MFlx4n7Fh/Ide54S/Gpzp
56i8onxhD4z9Q7Juvmc/CB02Xg1lhnnKKZ8NrnVOqJzxL9JTfUkcMF1EMYK8J7wu5VPGLF4eImUA
spD59AAswwBugAZQ9bytR9h1wFkIUGOeJaTx4JNsRQZMhwLgQLWyYedc7cV2Zss/vJEXHY8porfl
ilWB1IBM2Lv3Kayc8twlIa7i1M/W8DIk/PzZw3vxQ+bObbedFvYrFxTDueZG1cPmmzsPb2PPQbMj
2jn1AAisuRdYMudtB/fLwysVyxfDONYfRh6Y/xwIqlf6QAfkNsWQ6h6SKm3SY65i99z09RDcIlmS
qVTVFfXCaJW/Vkg+gP6YFsQW8mp8tCwYkffD2iP17dBTeDe0cnhwaUCut3R+tb+GB4ed7EzFd4SK
RzsEC3aHZpKGxe3GK1ovQhGZ+mlXtbKiqHhOlDxxE2AxOpvKxWfG+ogCK7OOz7wNcPCuRa6WHfyi
FYMlm2c/OdppWO9bSef0lJqgPkbXjXjE0kYeo6VXYFoTAgHFTUcvV+AfWr6o6sQaJGNIZtby9oOj
Qjle4h7ZxXv3eiechj2BwhwvAPGS5o/RkVfeVorI7pFbWzPRsBqlv5YN202qvbg/TqYEceeTNvjM
MYOzKGVmfo9geTD6cX2iCCPinHBOixin6Xuuyc8cuWmu7S4rQ16FyPLEwLMqEvzEuDsHNxnwQne/
InTZb/AnLPV/WEC2xKfdtMlrKIN96tJ7ShQ3zjBJDPGNyz8pm1c2bz0njRx4ZWAN4Q1ePHnaNqwz
vbzwMgxEXZ4u1mJezrLmvVbJeuqUp7PP2l1TWIoCKNJ8KEbbjsQrsOfutImAUCjhef5G+HNyD1ZX
s00asIkc8N6yM3IcB5RQ7PF7w3o9UplEyrQiIM3xteKpXyb9WSxevUAG6pZq50MJS/bs/UH1jkaA
zOEJubhEMMfTTEHlfWwLuexkY2daY/JZF94zfSNz9bsMw8AGIY17wD0AZjz/A+cUPQd7wWjUncUo
wUtNbZd8DWxekj2SHCp4UfdCn/pmIhoep5m+kD4L47+xBfXwyTve5reAJsYdiDAbs03Ry7ngo0QY
aeK2+sCfUfyKKqJZmlM0tOwfBvPADL+0rzWguf+UJvNHFrmvQQ4ISgs3hWpV1eyGwmAkJhZks9sA
/ydyTmnAfIgGf85ZQI6HdVI0tj6aKlnCg+3G2r4UglZQFqlJ3F8GYKY5BiGRDsd4bELStT2y7qZc
8dGiBQN9rZAk2WicepMvmLBigBIZ/vnygGGHaVOapX6KnMr2u2ISVX9YcqGBoNQVZ2cWJ0bfLX3Z
X3qedQJmcnWOTX9tzNPt4D6lQ+nE+9IP9e06rB7m75Vf9k2NnZSUdDfoc+kTv99lQle4/m2BFzRN
PVagG1pcetyFk1S3C8FzJqjVGW/bbCA4185c2F5HFvT5UcwMMhtpwzL800zErDYVgv8vR2z2GCtS
90fyYuWTY5wA9sF1WYTuPC4jZiZ28M4Gdge7KeMt4R8ZXWMqPCtM7kQLIawMpEt31hvyxxEoAf/8
PGcfisY4syNM4dV/0Nm1v8ENuN5DMpqyLeqRxGSKcgeLqw7xjSdSBDh5J3JFB48Qdr+N7ez8iZQz
LVgrPEY4XYJxI2o//Sx2JqV1RTTgSIooaqMmjkB5UzAre1QBvi2dnAB/eD5eK9DF5k+Eslo81KWb
aWLKMMS5803NOD124ygIuhM2Ko+5G3GP1c5MBoH2rpY9wkqfyLgosgNLAj2ajF1THMfO7/XdwE1X
n4bKZD9zyUsYZdVdXjM7G3+v7QrCqWB7NxAW5Tq8AaHtDtua2pcTtPAZtT4v9WuSFWF0aHxj9MGU
ZvibJ1y0r0Px9NyWTthvfe2QsGN+8KHp4J015IfX4KPG2V/vq8r61WbJSx7ioObg3zDJm88k62W7
q9vWL3eAHmZ2Xb2Ij+3aFaQA++K2yWz9NoGZwBnZttUf3IVZfdMDwH33BOycG5BF/hN7/vodrM7K
Nk9k6hLHsyZVjhEH39tqDQnKdFn9+h5/WvyPjWomzwGoN3PBX9cN90kUtmeteoykQCKSN8LWkNTn
mig1zquyt/dBkxGrLypWcPk8l/6epYLeYym0hMIGXSPp0PTUX1FdKY5e4EXJv2ieG2sOAfP8fCj7
kM1DKoBwH3paCdIt4InkUqUYWXaEEytzqmY/OkNFnI5tPU8kDkyeYNc2XE7uCVQ27r7orEOSu6ew
ggQcTnSBx/ZYEBxH5sJrx+S32op3TyXd6ACMbH3z0lI4d3nHsurKPR8JIkIH4Aecwsg2U/HF/tXl
kbX9nMj7OipT55nVFNujeAnH6eJGg6/Oy5DV46HA/e1sSidJ/ixDCn6i5sYHcXcRZLAitWTuiUgk
02/SshB5Hao4ZOnuLDL8JGBexpweCsOEW4Fq3iktvbTDN27xMUW+lewNV9m2za5PwWlDGs8m/eWJ
hHFjk6p8epsp/kL79aZxpydHFs/11SG8mdrEGR6qkaKo41TTSHheGcftcSpdCRpsHjDurEPFPKsU
2sV2xWjH4Eh57nir57ht/yooBw9mYuq+TUc4sV3L4IBymwewwTeTKqP2FoUfmBhsu3nANeHy8jeW
2OOuW9fyqQpk/Tflb3xRJcMOuX4+SETLeX6FCTqNCI71yv5XWkj7gM5ZD/QhJnC/byVSeNZX7a6Q
a9yfIotni9dalXiXUSbysijrv4dx0dzTUQxMx8PS9p67AgpXIAV4UkTM5cVyfYL5Qqhc3eGaZGee
LTg4CaJrr9t5udPK79VQiXGhYjDOj4ViJmfKRBve9TDrSA47kBBBofC6KSfyGFsRAHTdSBA4b+xu
+YJL26a8F/J5mQ5x6+LmxwgYuXgsm+JjhrCb73kDhneGnH21HUzNAtsU7CCOeFG5eAIxDLjVbvIQ
Gfu4tCjP+4R7v70DE0v+LeAD1ZdJOl72HLGJEudFsmI5kSAov2qKcsJ3D3ntrNHiU5o+qLS/49Hy
1xun1/NPMbBx3DQ5d7zt6jdFfgE+PTb4HUz104dO9dgot8KEFwmIcXx3zDuVtIt/K0KXkBBTC+oI
uTBjv+AmT/+VwvJmlEOmo29dIpZt8TPOw74sYR1unaZqqx1lm5PZAXNvwr1GinltyC6Fp8L0lWJt
XGT1E3K1kR+DRHV8r91cxE9m4mezq5gUp0tfjs6XckQdHSW3C//irejIW9ZGcb6l8SAlM1EE6/Ns
mCW3MBOJzLYGy9lmiIdlRrezCrt0D7pdbjA/1/YD55EnbvHeiuUMv8T911VFElxEGAv3k/yqfu6m
OjUXVTSzJALheQq+K77cR8aSOn3tySOk2xmf+rIfwcE+LzgBO7YNWp2TErn9pQPIS5eGr8Nj1Sr4
31ztASwRRygxRXzhUIvCuxjSbrGZY7yetIZRsnCqEkyXJO3KpDooN8YPlrCZ2QZwofdAxqnc1EXg
+I+joUXwNrUCbyggQL1sWYChKDYmWZ5ym1Haxa19mrfWL0LwFqPXZdsu8xqzafq0wZUdgrnDnjLk
JHu4D0BAHFP/X9ChFty5mK4+AOyV7jFlJyH5ysX0HBrOp12Ud2KlPKQvp98QFhpbvgRRBhYtH/a+
AfKMr0YVHqrKqrpwV5RsmG/zAU1PhI0OPuU0aP8n5uJ5VhQioADSQlP9Be/jqy13nI5YgQxgLC/p
lFxQGTwm+rXpb4uJkugdMbgUrGrHQLXNKXZgo1mq8asNvJxVfTeGIclhOfwkVQsTYlyDsWAZNWH2
B9+7/jqpz/AABjr4XRvSGXeZ0Zb9VlylyP8d08ygtGBKYwruNjR4cFODvIthYB5rh4G1nYHRQd2U
DOt1UKsHulTQatjZZnIbVsYCLlX0OI5YzkfASBW9IkxY3ZUxiA/qhBMiRQ/TmCW8AtweW6c+Ulu6
adsB8cYTb1zWI8j7fgtIrKoAsfh5qDeCE+k/z2IoB4Y7dn8pCMgoqWCa4C2cItFt3DmdHkl5ag5u
zsYcTmRsXg0Ok78g3qEzJMVsLFODCw7M9WdczqENl5PHvXjBcQlreDuAaXpSOFexCdYgUzYDZiF/
BwJSf+XVCkK0QrSiWiVoovKuWCWkDNk7oACdcO4+V8Wu/eoskrCkTPNcr1YfeWLg78A4cJ4G7DIp
d7VyuPhJ4hKjDB3Roq7q4D8/cVE0HN+vD4WtnB+s9Ri8wjEpH/TSs5RPIXf1CL/1+I7JAh6sLOka
QwYValv1V7nYI+JwjYeAC90l/iLee5G7L6qZu3bPLhrvdaUbwTcxz8svGknzFhL8CyFwsaXZiMbX
NOwgmsCgArTXQH2LQmKpzfrVVUP9s0YiBx7KfoYyvCYgxZZOU4poV0UR4jmy6sbz4+Y5N/hWN7XB
a8ufNkd/LQjVE19aRBsO1I6B3FtROAc3j3r6v+3VZ9tUef84NL3ICHQWaA243Cb6S2wCd5dG2LXe
ekxmr7qNhkdOzRoeYZjBR2tsS3F9hOH6vXEhanOB7NYP3UT4//hlNvlWzlH8UHgzdwSGbE0QUji2
3mhP4A8FrNmB10kJ1R1Ski7xls7mxmM4KBG/8f3377MS6zfMgFIS0MQ4nbErBCYfzvl/19EYRP3q
Li9SViH0NnxW3OD4vLmuZcietqXWI+i0Q67Nkkt2adB4GIRcQOuC5403V6flkZqZNiFTOxJmLxFC
im3J7/kMzi4eLhyVodrkcCzIx+Yx1lZDxOXLiMrgf4f4+jRXgpVS3abx35rwLMySiKDvQfZR/O7Z
Bs285vr6jLzJf8TEei2sKRQ/TGfSvdyvnYTtoYDsrXsRp/VTkXn5d6+voMGoYqXWDj485LFXPF3A
b9L7yGvID3Nx4EThg+CUtmnCPVpmydJtl+I6hTRtywWpFlGX7bvZV+h9ZTHgo6Ab7A1jKYt24i/X
6LVNxvPs4QrZTXgM/jmrk/2j+WcULPFjcU6jZv2YeQ/qbaJq+bkszpizbyqKN8LA5rNuQhET+wr0
Qwwbyd12vgG1N7ucWpuCKfYlUV6KdhtpUEFsr5n3/RK3OhoEDkRyVFV4KaXqPhKLoHVJ+fD+4iCE
GwI7jul+rXJ5kThYi0PdQUNg/z/pfatT+RCF1tF7FTb5rWgWXsn+kpY5bI6wf5i5f/y1BT+XA2GM
xNnQmSSaPaxIdoszGwokaBa/1A9EjKBrv7Bv0uFi/F0YjjBV2UN5v14uPcx8wRKqU6FV+lQ1PhiM
2cdyuVtAFXfbrpsMEKqxcIN6Y3wheFhcE1xImDnfCcpTwvV7qe75LFlZKyofz2y9+AvI/mT60NLe
xHillv6m4y7R7eLEx2V+rbR+8VP2aMOG7Y7HdREwP+F2gtNkU9B+Gu/Wz50UcEIPYuujxBglD7EC
zk8MCLlkfKxHXLEbGpT49bbrAGSCBXMW32RhEf9gbcfv7Xfj8J+ZMR1QCdKZiWLPCY7n39WDhBJs
Gq8f4/srDQAjGo9Vh98NddrHxI+ZoxVHA8pbf9bY/0fCxzQqLICIMC3RJ5MWJ2zVPTIC/oV5ounV
5Zb7KUOLPH+wDJDhCToq20yWaeCGWWJz5Ax5vJxYNRO16ubRnkqKEEromlX+GhCdLW/C3B++izEa
432cezVM5SHKf3peTN/cRano6qYuyRmuuWbulnYioToiTf4mSR+t6bbJBzl1F65wfnxGA+7J1yY4
avn4x3DUwe3MQdT8o47HMtBOSrTXCqjxOsVAbWuYJvpEJ3+kh1dshx6bhUTL2MYcRd/mt36D43h7
vcxB6K8XQmgW/z8JznpU5XYtkBt0nXtk/P3UfLOODrhUe3273Fp45gmkeEF3PB9u1xgcQyBa5+E5
JGAxRKR6JN0eBV4LgssZ8sxZr+P4Vrkl/xz1E7Z/KBa0kI2snfg7SYFYcSsjXrBpsVtXjyarFA0s
VVr9SNTW5KTlFL85Y2wsVsOIJI3fdPq/wQbkwxpgkXwxDiReWqAZ6Pdg+eLxmKihe8WxOIYbrU0C
pqKVDd042bjIt4kGw1cDqhsfgZ8oe/IWH4x1RomOPSYEqft92LVus5vk5N+z7tETrwIkVzrYsOsM
N8Ybi+knY8Pq/nOwqgtOCVXD1yHofTT+Ej1mBrH1oy8MG+fSd3tz7qq4IQAOKa2rt+hYRf2tWXVO
atfm5Iu5U9iM+O3GI+vn3NImw48Lg7T8nfUE8Y8/xalvi3b1E0AsKmSTnJZDeKNi3JeUKBVpuZmC
sKdKCoqTEg9023MN7OH9r/A38wgTnF9VJe4PY+yWjVsOiwtXSLPse7dORyDdovLNA6+WvPkXsuMe
TwGaLUUfGkF/AzUoa1/Is3f22Ssj+2xxr6JSLXPMD7yLgBXyrBYGCPxaipcV4T3nGE/m/A2Uc7J8
5Kqcu1vXm4S4y6n65nXH/AM8gahAeqOx8VFn1BCF28uIZBJp4+r/u6dyfEBEKCEc9WU17vrYj7iq
hixXNsjsqXqI9Wjtaai78YbjnaOGrJ2Zf1HDqDMKsR7hN7Ap3jLdivEts2Ur70xFY+jO1fw//qh1
2QWfpEg9+SRBufJp40ZGcYWMhW+IJiz9wEu842pNvBNfKFUX7sFonR25jRdyWxvBjp3HT3ebBhOv
+sYOjgYK1wi7Y2oNuh2QHpiRWb3MwxtBKcAXWTym+p5tQBfuO428/qVXfiM13xnY3gN2hrp4gi/G
ciSIdP2OX3KINtNgzUOuDESjdp1X3KHgW+XJr8N+uWGfO4j3TvXrvHPCMaKZhJU3GW6Tul75H3uC
xT+PxC2mR0XhXf/e+RGPCTIKikeIGZuH/tew0sVKJBucGKunJPBQjc2eGkyDU4ehhMjRBvZ8QGqG
zVF/o0afsavB5BM8UUYxxm8+cC7yrrgw0q9YRLn7DMpwBvflp+4FCM0o7zXmE3Vbs6k9Inu0LQZ8
fAtnUiVAe1YPQfIH9mbIIgfPs3DOxexE5SsXRjzycPjr0Z23TUmG5TWWYxu8kv/yoQciwZHewwPp
bBXACsKCRJBd0OYwA14LbBDRkeu+e8IVUcev7P3o4PKwVBa7PrLi0TDs21MI7ODWmMx7TZNKPiiH
oMC+0m1xCVsX2Y11RQZOpWi4LCUTjz7lHXN9uwzXMEmkWZs9NQ5r9MtE9IYsL0kRYgazhcaDo3By
zit2yJwEowuK8MFX2Th/+6sy9p4NEi5NGrwL/0/lsbD94jdVhns8nrg9mFRCjnBdY9/8QzM8nkuJ
0kB3Wy3HuaGU3hII5ZIrCURsZMDZfBHoW8Nd27G47/o+ne6GxEkwA7pBPkvCaAnR1JHNPeEDKNJ5
wip4wid15/vJ8Iq/qf1mhpXpd8Kf+a2lQsyshKhYohRr+x8RNzzvkCsF66NlWfL8vHRZ/oQBe812
E7gDtdVQXaGVsDm4Q+gd2cnxLRX1dhDl9XUUEuTaDk4jdmEZDM1zanvlHYK1YU6dFmyr4FLMaun7
cuVDGDdhfKiSFqEgjHOWEO28gO9ImyHZBeyTeOqKwnS7mfPYeQ9Rc6PPaXLeMsI25Cg65xhIjoqg
5RPe0AMh4ruawW5G0fE7jvWRbJHgypr0Tknny7ISMJ6qgs3kOLBMi61cbidBDTXXNMjldG4kje5X
kgtxd9fV7vhmh7G/4ttWz30sEYqduxEievAIKL8Kjppf+3iMLb+4905wvdpMHnw5IHPJXB3LKUy+
8jyW/2Lcw1wI1mT+rZqoodtB6V5czYDtyzhFDWWbdO20OHHa5Z25FjuHLWbvNmhxSdHoZXIuIwMp
rVOKeEnqmnaS/Oz1ITAhzBEkSNeCsoVjQfriW+JZsC9XpoF9SPCbQjYd2OfuG1tkxTbCVFgea3co
qPZshr91Ursdc7bT45mkyNQ/ZVzWun2Iv/92SNjo7xDVXYOe2AsDUZWkNxbnqn6Y7RCyPIKM4r5D
wIFCB5yaEXCWjVhvl7WEzev5Sa9PTaT64WBd9HZ8OYOot7S6es6pIrfNgO6XMLmgDkzRlipGdzy4
koDTLmUD9hRyjwQgCupYKXyruuA5tE5rP4L/l8uUw1KQshXUvN3hrl/O3ISC/E6Irv9kMm3UUXhR
CARBaXjsmcjVjoRWTyAHYtrBj1pzcCSdIBu6cu1yaFQyFuemQGSEfOIliJ38aLrNFBm5HFNWS829
xw1hvQnDaA73UyrFtdajmMvuJMI8eEz1HPRfYUFNNF0hVukji1z5nlIaBn2tZtVJIjsGwgZHnnaC
QjiTYVwS4q1rJTeqIBoirttJnkX9U2C9+hxEdeFAtfXVevAQx/rHaF7VvwTLK9sLa2OvuVFdZnda
XNHXqEvrbnbQ6W8QatlsOB3ZhscZGj89N2QtHmsR98XB48JxLS7pyuBzwC9P8HwpnG/Pd4m2seQJ
mj1GPO0X2xnYRH1i87A+ryIbkuUoSCIFXLCJ5wu+DuOzlPdXx7nBzYQ1pGlSrppZ5LCChaFH4nOs
ygOvE+cR82LvbbuJlHVCm18VNfs4CuS8bXO2CRirR5/JVLf6j1VxdRMueLS2CbJ7coy0Hw3QkmD5
RFwlJTfcrW2ikROcJIA8M0x7C7b+iIPAtNCJ2YasIAdWVplRnmB7baOlcj5y7Ic3o67lso3g49hD
jE5kuHxgGeBGyU0YkNE6fazkgZoDLjyIyJMGSYR1uHviBee+0AiSrk/jILngsdbsWu5KC3Gzur8i
l8OwcYAg1NMnRXX4OTwsRJhh2/QtxQT3hz2iKPkOFwQMfFHCP3VN3Dx4Q9B9d+2VFrIOIJKHJLH+
bekoDv9pFQscpbJzb5res/qncYukf3LJLh64MPfM9DaM2levb8LsItlx1xcXoewYFP6Im2JphfvU
sznE7uFF4jvwrk9KEQtDz18XdnBP/JiEpwV2aPYRTSQpNxPtoYl7Xtbv1j4D6k0xJF1BrA/8/MUu
cxrsGpwQcrfwLVT7Kzs14BVPdeeBCcq2nPTTWD6P1p3dY6Ap3NxAv0BkYaUGPmMWLhkdyre1kx7Z
I0fsDFWWyvCYzojW7EGUvz4H+bj8UmwR/Ru4Et1CgczxJgjaqY9qlPP6ho+c20boLenvqPtsuhs9
J33khQMRC8/yBEbMB9W68Sdu+ef/V4J8usZyQGJ/H1Pxl5pmup3dgSzJHjA5b86mz1vn21GEeoUY
q/ihyovwnZxH536xV23jZ9PynsRFyVHoUpy89uHWC911+vKX2XVYGF1dD7s8H+IUIwip5Y1hAsAc
3+T9eC7g8MpX7DkBKCz2ocj8a0DcG3bUCDCw9EhKJZUGOq5DH1y6y38BPjUkpwO1qr0YT2ZmR8i/
vsXlp7I7vqL6izRnRceG6uVMu0On7rQC4QnTtp/nm8nLKZHb5H6T8YPmK2+/M3Sh6DPolRIMDm1F
IxeSKzZ1ZiK+Fs33yw0PhFbAu6ehZzsGJXBL7g9MzESG5Q+YgyTmHeCm83kc46U91RKr7iEAzDle
cm544cn1w/SuZpJcH4N+xe+h5Lpk9IPkIjszBWPE3rjsKNPLcO3afsROsK5Htwh790H7MMcb4Gjs
NejUqQgyD5pbastfS/SxSkT41PrVeLnmY9d9d10QAMrwHyPAVf+ERUvbzRikMArTG74j/OddSARH
7N+6OMvUazUbNf+dnEa1E56vUdrnLs5rZz+a5fqgCxExOnCTes1ERRP0xvAgfbOMc8TX1dzg76Ef
pv6jZwqdnJOeYe2OcvDostJkEd5irEQVjPmJTx+ImLo+JrXvLNtcJRMMGDuqHdiUetorRAtO0/ia
gN3WURAt3zZNFTxiHt9lWreJXM2bA7fbfwjBeLF5pk8auX/XW4f8+3Vmu8PQPg73aImROnQMFRgw
8prBHS9jtXxPttUIi2Nv/pamT+1jSBM5ue1pTujJ4X1Lqi004fyEkuJ5WO+u1iqOnPwe5qVsUOAQ
1Njj06G1FaE17RMFnao+5jO7xK2hMuTiNlNEvYWZeItWRdl3OP47+XBN4zIu0ccYbKLFa5zHlgoy
uwl9RbPKNIjZP7iGJDjELwrfdyZ0shcqP4R3wdwr+TN0NjeHEYLA6zLA098CTJfUpSxzzlZumWUm
D03hOReKk7CriBIWz54t6P84Oq8lSXEtin4REcLDa3pf3r4QVd09eCcQEnz9XXnfJiamp6syQTpm
77Wpproxsvt1QZQnBpwCVRN5HEVh1zPU4FTIzQI8J9i5TN1+RVzMCeuIeLgxDrrrMqHPblKM2Auf
hoHPh+eDCkRnChwYA4u62TGAYbsOVPxOOnPIjVyHI2hxt++MJHjG7fSGoW77mBZYsdd9MtApIG6X
xCDcE4FnG8DcOhqtSZxs6O1/wq5W7duI6dt5YNsrnHUfpDaqTwCFVySH5VlCV1zWS4GnjFC0utAn
cvWKfzZAoHSXgjo7u6HMU5AHbm/emqK3UDaPsXUuCFEKLrlwl/iU535bAcjyzL/Y6VT+wVE2PdVx
HrYn8newya5CFmRPRWybO5lYaCaJ0YR81CXEkuBy09FcaLRnDKJsyhxbjZhnWXWO26TN2k/8h0v1
wLfZNCfsc+SyzTn4syM7RPwEPObu/Leg5OHOUMFQszDF57SOHEbYGy4aVvNWl2hiuRsSiCiok8on
bKRE0t5hvY9WtsJWFQHKFehr8/ZUAY8G38M07BD2JE7ADmSYtVHIoMrtYoMKXxAFhge2hIF5q8YQ
/8kAtOEgPVmma1Ts98xJcm/a5zFFuhPEurZeIoOrkuONZd8j4wPvyWqZCzymfELEo2cJIx4P7+o+
tAr0qR0br5+2JmJ41WmpkBWEntlbc51f2Sc73r7gBDlpYXSGKgT45i32fEVQCgdw4WJ79aPmAc+s
2AeE2ICobBs57OYMLf8L68r0leDUpjs0ZWTtdT0SPiL6SJ7KiHnjk2HdWfzgkFdw7aJgyf/KwiIA
FQ4oDz4LUrf/mFBrnEKrF2RkGgzrU2+l9UUvGHJXRpYuXOMQT/06wvDcnWYFDZstWOxXu1BZBsjO
TFoD/0YD1bH5PTcWkQ5MJSa2acSo+OnDBPLOnKD4AGDPoHv+B+xQIWNir/fM95/x+0VhHm5LFwoB
UoKxUh9VlbRYqUN2hg6ZxEwg2bc0W65D6e1Hbh1MOaNGZivnCvAoLgt1qRt2VY9CYoBidoF1mATU
vN3qvoAzyAJkofwF20uIpR6SZZtoDSrXZyQTXjzopY/ZRGTdusuy8mOso8LdRcTM56SpL/7D3Ngo
CLAo9T5GxTt0e2GV84R+hgUHM10XJURhx9/4j2DdwBAZ+1vLUDxcIanpvmHQZUyekjvZsKCUYzE2
YZ6xgqogn6+gxVv5M4SEp1gLZISOKLqnlqpMHGgUnA9/UDbr4SLShxxd9/JoBMIs5GfIsDFSL+KM
4IicMSO7KH7OkAXI7eIUkrHw6PzHRFTT3vHk/aWk1ic0ooiPBWcxVJRJiv/uumcCJ0lRdE990Kmn
CJSRv7YsjfIHYVrcfs3kfN1p2D2RRKqs/tpDjnh9TWUX7aC1eMmriobsZIO0rP5hXXLhzeF8dRDx
EQENgFAzmSeg2zVi2ivQE+bdo5kVfxPb7fNDhNSJoSDeZRD5dvM6JT7SmcXLU6y/aU/054Z12TSe
YWFEkORxEm0X6Pu4FBpvfhlggFBpxdkcfxH9FwLXcQABAjVpshuZCjOv9OyiO8qs0MnBVJqc4MUc
Gek5ifLivyEMkJcFQM8gypFbZONPuEdr4lunKAonmb4YuUwXPbMsXrcktiZrMdYzCYl4zB4c7prh
1W+ipF0N/djk+2ayPGgQsUlvrNT4xR2pyNJr7NY5xyMMwJVMFuwCGvEq59SUyV8qbJXyF3vM3VdS
EXl4CCtAHwc1WP2+9TDo74kluFeGFov2Y1/35cFIxP3ruQoX/HypLc+AZM0vwp66Ii+CSus258pL
NtnQRrCKFdL3DfBDHydqAOcAfT2JDQchozklfsBLiOKz6zL5j3ERRwaYEBVv6JitHyTRdI9ZK0A3
Jp6n6vdyThbWTD6u9Rf6elCpVkjLuEYhgWwMMIhzIDFPzbtgaYPupKvMby+Ueob/0LH8/yDrjcCq
BifcJ3EUgfYKaqS3KU76/kh8IIa5Gc5YwiidD+w9GnP3Fcx6xIY4wFIFkiZ1QG0UaAQXDBjywHSj
Gz/TqAvD4OxSJs9fzWKkdTQkb16HoMaFxKTRew8QsQTrfPBI1gJfsAAP1FY7oP4Lsg49INGXMABE
LBHYEPXh7XVcQuwr4Nm/DpI0sgPI8wwWnSyUc48y8CDAioGBHos6mnZnKmkN7ViVFj4Ho+6OIRFt
PdnPD1CEHA9hbDzc+y6c1FuncJNpB96AWBjE93C420lEckWWLAxSLlx1Ib3yzrJCmEtvMhsLPpNb
LBvWCEpuYj3Lj0kT4UQNgxZtywQL40EUOuoNdi5ao5k24EvJlmVyh46YYx1VkkDDT0rVKqGdiYlU
HsZnaFZkUdCTWjjWhNOd5KADeRE0w3ew4hjqvS2a/sZrmi3nuZy878Iq6dpJ5RiWS1nM4mcgh6hb
J0sXvg26bOjKsfETRMpJmq2xTtczC37agS24xuCN5jglN6FwrZ5AERHfTCnG6DpUmgsaYob9luk+
vjGpLnPuvKxiTt5ofWmcliwokCnTTi5Q0a6lzvMHY+soXfetJFrPKlSTnbh4yoeatpXkRzuMo6th
zIpL2x3d/wrAG3s7nEuk+vFAp4hQMjhBwDQcFk6SPXKZCb1ikR3YW73kyC+zFs6cgxKGx6nvrU+c
/M6fqOpJ08Sk3O9J/6n+dY7V/jYjWWmIkODbuHSyRdFAmU3tR5+4SuBCnmOhwoStRzPszEwp1oM9
IkFP7IG1buKOBLW2TG8vE9ltzpqXGgDU2C0o+VYhD++8SZfZV+vOA9izsbVV7loGee667nLXe2KL
XqqtESXhU2E6yWS7LKC9EapadXelaCDkD5tlnL7wwDQEHTK9pItyk/E9KFtKMVGQIoXbO0Ywak+8
FNsmQo++AXyASXzA4PvPc6boraSsJYwZhNkvTEnUIo7Rs7p2unX6D5eN3zaUlfIZGVosTmC2jx9E
eMBmCpAxPoguQ7BONDOKHahaHzXRT/Ea1wXQiJzT3mdTNY0nv46M2JQkLN/7UX96nD2G3YcBfd14
1EMePUMzYG7gMbWI+dEVAcM5nznxSpB0VgRS0OU3cUJkImbQLDpEvR8i5XEwXB6JBkeHDH/MIdmP
xMh3lx7C+kVenIDk0lJeja/T9MmdQuTUzO0+Efog+PF9HJVbJk8ZS/a08prhw2+TeDnSrakJqmgb
g1KPkkUcMF9RLyrC/8QdmORXzyRvzA+zCmlTMrxmR+xtab3rCMhsb6y6ojPkXZ+HLsCvA22hhTO9
kFNTnWuobPY+kf/nsZsoAkraTud5JBJrGy+JJ/e5B9HjG4G+86ANReHGJgJDrR0JtIvqa4azsUYA
khFOYnQXVnLVjaNX7rEITnggfct2uLw8u9r3vbs8TY4bMv0t9fBUg25jYjz62LfefUEOwE8NnSI4
x3Bl4YjFYars7jHKPOTUG/62Zra4rkub0QUzT5dlKBeiBn8UVSQdLyAGeLDzidm+jbjmBZqCbnca
WO4ThaXXbsfFNOduqMS08W0P23q7UJB80hZl6Z6twcQovHSGU+wCzNtQbLjxthqD4a2ZFe1BlwkN
cGjO/UMbMnPeOtIJ/uIPVhyOiutj1TWN81FMTnQe4rz4jFpCLVZEsiji8WTQ/7RS0FH3LfEKJN+i
mFn5LMjocOzRf5zwkBOOF7ZDtB3l0LT4Hdvy6CKyUYe5bY23ZzxDUhAlJItbUyKy3pPQ0H4tRHZa
n0LMRKtbAPEq+plkOhBWah5j/L0ILKy+bH8sC4XuOoZ4QA0btEgJydyzGH1ksna/Idgu5XEkQOA6
wFYxKyeZx/8AWhTBZvFcnLJLgJn7QO6EDrZMz9r6NOnl7lqAvYSaldC3mPUeHna0bv7wJ7RT/zfr
elzekTVWC8460p6zqcEmgUG1yo5ZY1tPGNslfrQIycWFPIZEnKnPE1TQs9Nrf9+SmZUeyeStNrAl
kWusgR4l9SGOYZGctTtDoAFFgJDNY6C9pqOpszOb2/kpyXlIDzg5Z+7mICPgU/pcoUj6QOjsqOyR
xy2h7v0XHHGkdNapytwtziMcBAhVtd4A4CN5CaganUs+MD+HgO6qLN+GY3VXC4Moms29hcBaAqFE
Lp/xpLR/tEQ15H/KssSdaNXSIWwF/D5avhX1I7rgFX8OxN6ODWsp7U2Bl8PdEgtF3F7QejS0Ne3c
AgMCZyBJUfyPN3iqUOvDhhi3VPvxP4WMdDzcRQEjOzjahZVP288cR1bpR+o2jDQfAtYwyQvxcFgs
4TPGeDZ5SRDCnOdq6Nx/VCFLsZu4oP61ZN98dSOZ2cc46gFZaRY0C8IGh60JT2ATn3BWyBMpBGly
6vrBfhnjoOa1ZFth7yqsVPpEVoT5jxBm8QdmTVPdX5gq2uK7CViCjlG3bKSAyI2W0BpukNq09eZM
uKCSOWfKwLyxdGmU0xzJFtOxUr3WsGXENUmZZf/tSuIB9jOSRD5TCFbeJw8gvov1gOQ6OWR8+c6v
DEZhH+ccNR/zrc5Y1SEMXVHiW3W8/2iie7T7hq/olJiA4NiNZXsj+kiPKdxfyy8owCPePcIRkkGK
I/ArvMQWUt7kYM88lKcEoytuDgfxKCeSA30+8YXXhQS3EvWxDhJGuWrjGECxUFNAnLCJcy2fa0y5
XEIiyazg2oFjts7cedmyTWNg61uIG0HwbNs9e2ecLlO+ExM/8Q11NOIsPfjyGFhW4B6X0K+YyXkB
Lq0JSJdLL2P5/S7tw+rGc5qQaDYxpQd4XMKeCcc62OaAsTw+UpbJ5iQyRHjMiP0ofKuxN8CIq2To
siBu1afIO+enRzsTvw4YEwHhsyA8xXpQhOsGRfjMOW+RaDZrRq1gCZrL1HnkbvZLjUwfeE18GFhS
EWNvj+5ZgQw2e0pMmu3OiiKmi1ha6o0fGc/fITEIqw+3YPVxzDQl+WucoTpfqTHNgivREoigoUkH
OeqCog6yF0ayPs17yaAg2I891G5Gu/WdSRH7oFlBpYfsbjZLatGzIpknxPQFgZVX3xYQVfmOSVry
27TwSbErIkfb1SORmOva1iykaJGI7TNhZz6tZTKfWagD69D5Xehdmalh40NKWW4kfJK/jeo85IxB
4XpverBta1Vj69ZoCwMGTQtahXI1TwK7fKGU0duaoJuYHCuvaw5eu8TRFjwnAS1guTpM4RNZSKdU
ldErabXdjYEaC5P4LtLfQFAfKsKAUFpz73TuV1iQ2r6iiJ6BhCY+AkYSv+j9gO8TuhOJxP+mpOCc
GRrqs70zM8ZYJcgcENxWhBrt69gjax7HJ+xTZ/T1I4rsqHoLGebdc4SVc+bXml3OS0QkmzKJQW66
LtDeuOrm6ivGuT6DHOjyyXoOhgbxS66grmD7RcXxDsE3gC2IlQcdvkY0EGylKob8nBDsjDTX8rLy
PHfaa76WwFXeDz+UTH463+lD+6cZ2KgesKen8a51B/c2RnQ1eMCz1FpPJZSLE7fQAo6SwpC/0w4a
67kAXsXQZun6ZXzRrWhLNOEKBMFJASwLdspnMHZiX6Hmn8wpp8872hT2jF4mppFJIjZwGzKPQY5d
p9kRW3VogQTuQrShYzqJsyVFEK0NEYTdJagmLCQxgznGyrmXNpoINE5UuBag6LK1Xcrodt/FoGUq
8hrUpILwtULuG54LJ0kJEgdxgxieCHE6ZSRSEF/vPU07LWGxN1FdeFsycHilggHqCyjFNphemD5H
wIbmmBMfnoml1yZFyYYCNva429oxTf6kTjXFT53kPr6UZgn4fAL+bPxQBGoeXknEk8VTgGrnrtlR
dkItQVoOdmZWnMcGEBZsPlB9mO2LOQ9AXOFS3oUmdmgioBZ3iP3yJNm3QQayf2UbPqe7eHAZlb/h
HFx4ZMJp9L5of82TCNzGhkyb405gbBacBOsli9be8pDLh6XzQgT3QmKXriB5bPEy1jzsHLYrorW6
dq+Cvg/fvDin12RFuezwZeN96IEAjYjB2d+wk9Ls9vPQCd84dNGIYyUOeMtkqAhFBL31PUyh8zeD
L4faiAMUMGnMEAnxhRAfGeNYufPREZJPLjr/2+Ql0dUUKMTD03uSNpl0xPEAO+ESfUQbRJ6Xazfu
Qz8HPrlq4JypItsh5HRb9ckyRfjQJQAIp4xzsZ0RO92jTwJf7BeIra+sn9muNCity33AoANxWPr/
XGQofnhFlHTEyTNOXMCjD4holjX1DWvDkZjSURrvG20K+BL2aJgO54hpPejV3q/OcS39ncvognCX
vgrMhoLS4bwlkQ69eVAYVnFKIf/iVOogteOZYCTNpZ2swWyk//JR9MQutlP/Rcav+1flZPGlVZL/
0hnBuUCZ+DedJQkPNqbxI54mfPakkBfWL6czAv9k4CHcUjqS/1lZdojQrAJHeGlbD0Cd56q+OeQG
rSzSOMjlt4wm/LtmglVsQhkWr6LzHowycfUgC+NcwlCVZj1L3yUpZg7hOsazJdxDHxgP9gdLQibl
cCByjggUnC9072OwY+O65BDWFcVPVc0F9Wk9UHWB/Vt0gx+zpqsEW4QsEKZ9Uz6FnTPlV+Us5R97
aT17W9cYHhS/mUUztKarX37LGWXhvl7czqzRrJK/nSo6xZPNQHBYN6FddCurDFqEEE0tPuRU6o/e
7sN+V0fajreysC333KZx8skzMfV7wKZ++jFVLu15aA2MzcNwDq71TKexiVABkhVtupSwpz5xZu7d
xHmNI01EXRePy/Qu8bMRnxv74tKSc1JvIJeQD8o4zDWb1vay92YW+LHcEm4GBiS2jvHGxHenmDDD
UF9xnLTUuU2Dlme2Z3EWs09idYcVFVpGlCqBBq6oqQhfBVZA8TxhzMrPxKR1zTfD9BFQtMwwUM08
iSapnumH0094fIzcMGgx6VJhknprPxUW5sS0RgNcbwaCB5DetQFgubXMWmu8LE2ouvVMN5S/TH4v
OcRM6MebGOEZzsKJ4R+cM5wqBvGx7JPK41BXAiPdYCl+xrvyBKsKY1fYUDzgkz2k+6YdsMN2FakK
QNSBNXUsN/q0YKJWdLh6+k4zsmzyQCH/1VZkIxrvWPEVl2pw7VbsM2JN9HLFhpyxpu0t/Pfy0eny
3t7Rj3Xt+9yIhfwu1+3GeFfmyYCxPMgwLQ8BpufnuvMUHyyoOSgUSI8V9ktW3PF8kgvixp0hNKe+
9lETBJciHzkfz3bqteSroN8mdmTTcs55gBA6X+1Z1iv1y3bK+J8Je9PiXWY1CmeCUIAnrO2BaNtN
IbuluQhG+GjMaua6cMOiZIQf1YfY5ScG69XebvjjL1mFCwrmGgsM5Lud8q1ToZhe7xdRZ/ljX6Hg
XDEG6PmPaq0zqHYpAQIo4Sd5GW1Tma8ibR1i2KzZI7hBVM067rzhTCKNt7wIwHPuqZsqaFGWPU8h
FkmJBC+nMCVElIQKJg9NMFMEez1cpr1mqfCHrkjjGChDG+kZpSX6Ki7pBixQCkeI/gqc6EmyaFXr
RLnOQtcMY3tjg/wEjRAI3WzGFmXxJnaIXXgWxdx1ctUHROhe5czFhQhshOB0ZSkRqOfCcYfmiuBg
Ht59TU/MxLNM041vGbyELvJcYCZBO/5JoBantyFLxktjK/mK+FvUB7d3NE4gLCKCMUJLqM3sUh9W
jcOEqLUbwX4o78dLYRRg5EonBgVKP90RYS3kqK+mQDOLOaiMfkveL72FNBpUxLNQiK7GDLIYAlUR
g0Tni/HCvdvHaL1z2LzBYY6XgSUctWK1RsdFJCrsZjxKcR4Tusg9SNHGVkZ3V9M6NO9ND12awF2D
orAkgCU+lqOnok+bYe5Hix4YJQzSnGtWFflys6ZJ1N8wR2T+SAQCJwF7f70gEpdVHL4ourd+A3xB
/7SDRSHf+lQmB1TyySeK4e4IvgwtPmo5wUtPk3WZ6h5t43gv1Ah3ZA71yhqiD88QdnEbCCSZ9lr3
xjYHhdrA2fa1PQaPGQ8vNrEK5MfNUoQ8bAzX3m8kEdlDHfVVhi+SkeNK2lFQbOymq+ITT3T/6IP8
uwc26O6LfUklN35AhwBaZJhPhu9brLXPuPnSozZAywGMdjzLrksXdfDVYtd/Fz+arRN/Q1i/5HZv
Hsl/NeJiOcL/oDL06ooMZ1PA3wTXgOJk3RVDZH+Y2jNzuee7KFPW05gKfeaNBJ1+d5mrEoJswuI9
Z8FK2FrJy4eZ705Uf2GNGWcsxeNmfEuKNJV47h2JtRI2XmXvfCq06spSOkm+eXkXFzoua34UDX2W
ig19593IP9aa0GRcTzKs4QI4RfEzlhA872clfVHhO84dflL6obNxoopxn6qSAWWlynOvf9H8Y3Us
fU5hzlDm0d5ru4zmlMUFTIaeu4W8m6KV8MxIYYQwkfn3R60sgh+aM2/4qLGbnnjCNNr6KcKvRfoG
7SGx6h7Y3xQq8S/uLN87hFFBUH0G6r77qNindORO8a3j7p9t5Gc9zMGdg3b8wycz/obAgcBA4FeD
3pE35oxIL5LOMCAJ65HBVeS9w4wMCG6rJst9Q7nvtXuNHMk+lnckEOUUeUbPgY/LR+lxqg4VNPRs
W/h2hxsUydxZZ10aE6uE92Lr2vgBKV2s5Cg6g/NoWIryl5dcfmt87+BlA+F+slUinW4Gkxjvs8Ah
upndWvfZhIlNkO00pO9LX6tHuFPMs1s8EIjeiJfG99F6U/NLVRbrf6Xlcr90PuGYm1TJ3JywnNTP
Tayi/zJ4JJpgdkdHSGQjUFlFNjblGsG4Wd5D4znHgZQ0d225dH7rkTltx2KHq2jPmjVBINwosCl5
43svbSTnEg8WiCppV/eKqbNrl3XGPVcdJXphGCISNnqMxgmxTd1Ndb3LRxPIDYHtSNETEO3kCiM/
JvXXdCyTszhtEc7InIkmvEokjtRmtiSyRDk7RVi5tS193786paVQgixu8cD1wn5+ih0HuLwMfdb5
rQn6cJ1bnE47YlVMtE9MeIeFG/z140dS3vFDlYxSiZpHYM8cUj38lHYOhy2CKIQNmHiECVfCwDTV
cevXBrkO7zmFnLfS2FfAyGKadoZnrWJEAisU+ItznTAY/7fksMPXUntWua5nJjwgEgjHqcG8pS82
+HZUeSKe39n3UUEDBbQgRAJqB1ia2y3C3lBb/4aiz89e3cblqV3SLjtYQdpcm5L4bKyA/TQ5K5Mv
LgneHrOezYTN7Mvgm0tPeQCi753KoTgrIZvibqyN26smSkL8mX2HLCrcuwkMHsuRnzw2gLpTrAv9
mqmyD+8oKNJ318Zys+9ryP31EdJ3bb4mHAOIWo0fV3vFPO0ZZGBEvGhBm9JOte196WRU5kruD4Ge
qGYhOAPnbwkEG7Hmr6LM6dg/2s0fvBfRlcBcZA0u3o+XUDukEKOk8MRDZDEK64/2Iha2nhBZ1K2x
/dEFeyZr+9FfTO7ufW6jGIG45ZWy26mprHSPNJ0YBQVNDFkhFXzjR2I+EwvNQnxV2aE3rcAzlBbN
Cot9loi9iP7ilYo8fghSoA+odKaQ0GMEu6s6Hxg/4HLU8HHEMGOizu0Bsn0zB2ClPLolfHg1Hhgq
T3OJO/K5d54W0QnURPI7hTA2N6qy3e6TOnIqSLbnrPhxoGa8wzVR5ISkzb9QTnrfeMZ9x6gR/su4
kcm+sOkIcI6T1UXc+S1GcQB0oQeOh13FtP/RX0/zwYgCfl9HIsg7Sm0OfWx23MZ9ItiPhL3DlCbT
gZ+c4QYv32hVlh/Mmu43nGN+GSdi2cNcD6PdLkRYdM/WwYqXk+6yHBZFybDGZYKhKaYU/CQo2l74
5OPYHIjmUHf/IM35A9PkInhEU9UIxC9UXP3Vz51guYAvtOYNHsIQlzmZKsAA7TuISzZ0SbzbIaRA
idqq/u27QA/HDmITxIPQLapzAuDKgtBMTsqzL/hTxSpBq8mIGAU+x2eH3PYK0bXEbDjJ8HnpRmI3
EO/n5Fgr3G68DeQi51yhb24nrL/Y4233EAIsE08mGxNubzQGpKjgVms30q3r4nbXvL/xlhAwMxTV
vIaLUzgsaOfy4Nh9CcO6TMjr+oPDBUnomDjeQZGTwtq08MwliIvBOxZEcwJpo+YHb48RibiVPGaZ
375bVVHTiOV0zSTaYpPfulNN+o6nJmcExJbp7ttIR4Ybt7fHZc86t5xPEXMtNvIgmJu/qItjPoiC
97v9qgPIgnvcBq7e3dOC5ne/tKZxXZR3GCjIC+JFWHb1SfzsFrznVK5egJMM0z/UJYLV1rLsyKxd
FShYVqK1+vghTSmnTkFcDz1kXpToye5+nUOHqYjWcrzxrnl1bee1YYmWsRudh2btErfurBdiOqeX
iko+2wHWEs9tCotzJe7fMuPOesz3mH7KmBFHy4lapaNGX6RrcREiqg+ETxJeQYu09AdIPsgHCkr7
r2IOsTjEnLSHCe0rvy+itEcINUHyC4wsx1GTBj0lTyLJBmTpNF/ZahBlkWS+BQxz8kF3RRy5b9qZ
keIpz2aLagJXgm4crXkrHLd3H7N5Wrht8PcjEUJV/Tpmzow/ccn76yS4nmOn0/Eu82wmU6xpmwX9
b+WReosSRD7TT0isvbiL/kV17/ZnQgc04QUmVxfe+zpErSu6V+QaxH+j8qB/kVapEwiFs8q2qvX9
h4Lt4QJQExtpLvvlt+V9T+muFKBjhvW+jZeT9Z8dwzRfJbAU8MOSXRAecOKwGW/cCQhfT/uHEMuN
nWLvcuo0x4EubNpK0MuN2rFSyZ0t36uNBT7TERunSrnLtme+Ew8b2bJ/CfZoPUbOR5HDqLSfnbKg
y+ulb1n7sXVnufedgU/Bydkw8CimqEYKaxZvyvN1RbNloU/oBDOnjcjzJPxnlqpLiIUixgP5WQ9J
rwGMjfJKm4FXjMlq9YyccZ5vRYfpimcZrm2rpo7LlOiEKytSxUBUcbrtwSb4P6w+GEob+upx3zcw
6I8IKdFd5SWchbWPf+P1bg/LuJ+tHvNEMw3XwqLAfVWMmg/SMs7IbDgdqRrHykECuFqaFP8QKofx
pC0ujA3WGI5OAtia9BSQggu9fojSB2btQIE07h29DSNvMW9TMRKiQtmQwatLSaj8jEpRXeMUugG5
zPhpsHEjEB9db82wlOM8sfro10NmAiKvR9m7GZiXM2JoMvW0pAORJ0weohNRHOQxdmWSnu3SiuL3
Xih1qAgFKVdBNCGYIBpsRmMWkxtFP6jl4olmD8TT0Rd2sln4DA0JpC9T+uhW24LkqhbH2r8lp+ve
IKvU3lrczQuHoM4MkCM/pgu3ELRq1Faud+iyGayr8okfoABqomhH/aL0Q0dM0raiQQ+3KXgO9zJE
sey3kmQTbzUpIAW7snCouKbcDoujgZP2r08NujtMipA3CQr8Ty4pJtosCOF8w3EhYuXASipfjv2k
IRTmBQU7b7JHvDrcLJnuR/Y5LHrDniv61qEyCV2+jaGbDmU5DN9DYUYfnROpz/esbyAP3NtSDXl3
wVHbR9MhIJ5vOJXCqWzUPVynn3bf4UmoNYAihFp9zVejHcO+s8fJuEb+DtFR0sb8gHIqJ3QIcz9P
yDWBvnwlomr38MVq8e4hES+foXok8mYgYxHPCrcf5CAQxuAemponmO8cFtLMFhf4C6jYcBKvegZt
xUtQh2gSQtK1I9b5GRVxQe2Oe6lMh+CGk4JgIDYAd3LLQtrQvG6dgS1DWU7D3c1Sl4Tc5SUDxX5x
IGsMSWMd+5yXlVlQxeycaLuR7Bu0uxz/7MurmYVtsvWqqKGN4qn0kmLnZMReQm1R8Iefy1rY8R3L
Yg3mOUa4j/ii97t6XJWEWs7pjgaj8vrNMrfxt29VZbbpbWsZ3jqi3MpNhU75hhHNvORWUugVLlgG
PYYuPloPoIyvDQPJ51pSKLOxHPTJjVy0mz52/ufUSnO6GU1U+44YzeIYIqWe9x3oWu/LolsvCG1B
E1SsJ6tI4f0teQWocpiG5WvxNPLcNS93BVlXOBrRhucG8feS10r9WUrjmuNsk9zzEkWgqkFBaDhF
AGvKKmGTitp0Hld10iF1EWEOpc3LmBPfVIjy5BzBlmNZWCdIJzdceL63I67bisi4IKm8vXEKJh56
z9RnNYnHXiDsBDuqvL3HpC3yDzCrYIRuaOJa5awcdpHw3JG45dWfyEWgxpHJ4YxEnwQusGolgY6o
FSkGMuti9caZr6pJ/e4vE0HDCCexRYCvvXVye99ARkLAV+F1xzsPD3qJxi3K/DL9ae0odraeyUx6
dqCwKPIubZMly6fhzvqbIZQz1FKDqJ6suMSqsOkQjxgq3qGyb0Ue321VdMDvssbC98xK0vU+O3e0
4Hs43mTnl1Ys0t8aA+lli5K4VP88GgkvYd+agc2QEzewf2Ol69fIHNsEum1OnxfdECsEArFTXkh8
eNU8yRtGz6ncchhWzQPsKA+ZIeC79JL7qDoepU2X/ZuYASTU1h48k7BXRvGZYaNnUxP88akpnLsq
OKk+Xa437B+KUdYpFpCYP2dce6jj66ETOcu3loWR1uz3uo2DnzveUumDxeH/CK7tJzZqCdJXD+cD
m0X2LHm4b9k6T7+DF9kS027WWTvdysDeR/1I4bwAC8yAFIUkb2wGxGIxkVhRosGzuTV11tqxSFZh
BZ6F7QWBeJwSuZYvHlsXBC9Tehxs6QuQXn2g59+WNOFwP3kBe1I4vZiWv8qC4hlNppOlm8lru5kU
uWEuvwaPLfBGA4DVa7fk6UdeK4Hk7TUDqRFRBFdB8iCDZJInBM9uRC5uT9quvVh5vMOTAFyVw2Ga
3H1XBHn0lIHepxfHNBrsAmSf7tMs/C49JMtIbZL4Tur8j7MzWY5cObP0q8i0Lli7Y3A4yrp6EYiR
TM7MZDA3MJKZxDzPePr+cMus7CZFyzSVFlroSgoGAnD8wznf2abCybGWDSKSxqMsxlTvTYIpZ45c
BOZXHTsV8CauK6r2MFeRTaXQJqDwDjKPHSqXBgSl4RIjPtGi4bRYzBjAIEohBPseZQ6UXGANe+B4
dZEecwgQdok7gzORVLXBlTy3RAolYjOzOK+e067r1KOqUdGSw9Qo4opGlzRMv0zGyGrxmdPYskZm
IOZVWzfBd8J/yNLitejntPCx4rXjZgoDYT+nOmqS6JInx7XwTKeI9jEQFBysb9xtOY32QgLNVSia
AKKZYrO+0Umt4Oo1NjEOLMUm4E+wjPAd0DdXfJeG1/d5YgJifWFrkYqfqkB1T+uRZmZdbkiwVdaE
/RjVLCJmHOkCST00R9c+WlXYW8gPZxYLF7li3nocbR2vTkhhcbaTIEIUFsYa9Hkdk3/fQebxPaOa
G36gfWD4R7KRqXtCUmoIKjb0lpYX3zga9x3ZGPRW9shdb8taKTDVFrJl5tWdULfagq5DDnXQBM2l
wBmiqmum2VD/Zh8vaAyUp8AEnMXXLhyhMbmG3l2Oel+CXqvrHW5gM4e5WAhXaB+OPu7pmTCEEU27
TpZhnxaJmz0z+PaGS70kS3cYi4awijz04nFPu+qSlAQIM9pXQhLJZ7Q2ECPGFthfRznPxC2t2NET
4/5uQBwcoe5s2twEGjZq3eEHhgG2y3s1nTJ6KzSiXJ58m6Nig9CHWoGBWZLF9+hna+b8zpASdVTT
NoBJ7CgMioKaf2uMXkdpxPyCbi0qiKtDT21uWmsmXZeBjTMfXTZ/YstKSyCoSCLvKEhZfuWAZ8iY
J8r+UlodqbaILZ7qTJj9TkBRHDGLt3i6bCwkzJScABUBHgTmotUUDScyo4KfbWmRr1w5gW5/Ihpx
nBdaG1lh2UUX5yvELSTx2ks93qGpIwennyyYC2XS5u6euR5Q5LRuDb8ka411nzUYA8s8DqN2W+H0
G7GfkKf8muqxvEQxkoDZSxe6KEnVTkGUORPWj9DE4qZhlGIjr9P4sm2b0rsExTCUeJwz1G0hUfbm
jtUUpZobhmSYuEnMLeUaZYKms5ychfNw9AhgMXR0NroyXo45IMeWu1oWwSWPP+KpbtDdW8TW8VFk
YmLliw8N/bwsqYcLG/kHsynqBIbiNGwbnerS2UyY6EBNzIq734CBSt6Sxwtfgg5wbmeLQmRHdaMQ
oNCgRBfEzbjDDQLyJD61ntOJS3fKZmdHVET0tR1srdEE0wNeATSvvyUayeWLKkKmcoUDZGuL/sUK
91Uqje+hdrKfHT7zgl9Dtl97Y5kxWhECmPsj+q9XEDIY/wnmZYVQBWsg56BEfY9ROTdPC1Fub1mo
qhLAE8hxVH7VEhMhGI4ma75kvORgFz+7AWUYeFLPW+4I0opuSjhQ8yHIc6f22fCuaTalcMudS7wz
qTONWxzRHkf2VlalVzMDRfp415nsmvZdQ07VzdIx2X9gW0UsB9cnKn1Gw7Aj0bgQ3u6UcXJEWg3p
HgNX/GjXfVhfJMoCgUHUDmh0pQ1xPYcDDmDSRfP7QdhDuc/VLDUhS55Nml4/ovW1Vdw+1MWUMo7m
4NkniJyLg47L8EbbLLOPg8V8i+SdzMOeOpAWuTPaWgGRsqNAbCyXkfNNVOSjgjbe25gc2k4zggkT
w1cyxoogGKu6J6Yq08k1JAKmfnRtGoMixORDDHR9DZqXxB1DuThPJXIhcmqxyJBE4SnjUDQBwRgp
2oCUebONrglzIZtnskWN21JPwAnh2yTWBnFaiDoTx9N6MmNu29eKB/clCDG0bd3AcO5RGsGt74sx
vKtzkfywjUR8KRiMM3r7C9ZleA7y/XRZ1iMQDz7ixHzuwLB3CcMziLzFFwdcBTqxrhVsLTF8e8Qg
gTVLV3hhdwlzwEV21i68WVSaj29SUvW6hBlA23DL+DSQRrBOlnABIgkcbOK5jCXvtkJV9XyJxj2s
viBSwxoxJdEzJd6syPGqwscez4dzMToRoVc4HNKnwuiq14T8+B8JtE15sYY5PxoN0kufvWJxUfOV
4m2EpZwBjSRy47GUrfct5OS8d6a0ylB8cdwKtPiNeMyh6lYnAnmGPZs+rrIOXLIIrcoZfRcReksl
M7v7Cf5z8MqgykLAAa0sOwgnscyjqHX8tgix/NCskwhd7Jfk4AG4xZ1nZEIfqetmFpMe356QahFi
WeVh8Whrxehuc+QepHuFTvulAyhosw/nTmFSUjoQPO2UKRkhTMvF2A8uHC4E91eIq7rwxC9owW2W
aKC3hXBSVhuVRw83GWkApxuSrbzs8DLGm96a8Ffxli2u5yYeB2wKo4ROZMpiay1Qdr4sS1N/63Xa
n/E7gtXxDJ2mOzekaPT7Tq49YRxW32vGP7BPYsZqz4UxtD+aRWDA97qRPCTkIYnSl5lZqOEVBx4D
2bk01Gs4zjyUvWnX7FdQZB4YBACtVUD59iwTAyhiRNFwEy8BEs2NKoLwTSLgSWHXLa111DHB35sS
CA9nKQp5c2/2lS6u+lo7xb6lqbN8y62d5sHOA9bgqiVZ3WqinsgPkl3XB7jpHscQMsuOJeqKF0RC
QV4SBTuBajBh6HUL8isOS4PoxR87GxNFGEXms2IZ7HxpCQebHgsc1YBurCgnxRfJEgZoYwD1YwWG
POney0h3SRvqYdUFTnGJqIzIUCAU5VtiLMyiYyr6B13a6Rl3WfgawMYbd8XMmxsth0df2g0ubvfY
bm6CiuLQD6MBiHrZNeEzBQaWJFBOisVcGdSMgkJWeBuXqVqAzmbpt45rEY1FblWW+6mN87+00aLR
u9qGfY/0h3Wjisllnkjr1re5VNYPIAID3HO7sV6yCDXJcXJG+mGrROqDQKR1d3EE3OrGwkqS8vaO
RXotBea96zFunJWMChMBY5XGcb7NHL2cgLBPYAvzCYyiyL3K2saTxANTjWlrb8227sFloi7sjvVQ
TsDOIGzIg/TQB/JX5WQZdeBJthFWY7HB8aH7u7Gh19noBvvqRdk6ybHoS9ldznVUwwtv6P83C52P
s4uMPnH3nOPziVbCRiA8WIMyrkcba4Z7FAHdzg7TqTU8MRSNxE1esUV4x2qDd3vXuxUA0v2AwDoO
r7IQjYRziIcla7td4uIzpdZwunnlIZjLU8BfheZk8oKenITesb4a5YCCNe6TxqM+i3EyDIQEt0DC
ldVJH2g2x6Rl2lb+UkeZuuw73AS4TdAQ5MRBITneprPd11co8OZ2349ziZIQLYzBlF4aRG4JOOBR
g4udmd09y10MEg7o3HqTzhSgIBtcs3lSKUKNA6bcqryeMYoauCgD8M8+RK4iuiUDLDYZeS9Ma5Db
zGiJ2ZjypWL+KLIQdKgyPzXsZbwcOR/j48I5jcCLAMEQSzLqohPCkY4G0naHNXJAeZwdOOAyf3HE
9DVavMbG/NvmzR49kcx3EinivRPiOdu6OUTxC0sb2deErADzKqgUVStDCHSmjPQb+yvjuP6nx7NL
kaydgXDASfF2xgqkBGtAImx9bpj1LeCWdX5QlTO4x0oyU2adBdHmyFbHDH8Q9IUKEnqhrfZlFaH7
dvH7RkeydGZaGMduRHHpRH3X/+A9b8ZXMCK4Xgn+vZWpU9oP5lqo3yOBCIMHoFPrKnEGkU7w2cwd
vU8wkEf7cYH8xasu1ObRdkLUlpSv/ZM7R3N8CEMky5u6nfCY0YWjYKd/FwxTIkm/oqgVAdWoTOd+
oil2/QJpkrx3aORZKuSEqic3kcavyosAolS6AHqmGgICCctBa0f7tqrmW4ofk6NTA4m6gvXo/Gzh
dcxfBtPS7eMgBfFvDMNrlEOu4Z7yFGbS3RhT854rDBTqaIUMhNBOFSNO9GgZNnPoGP1TFDm6vChH
lLQ+I9VKMCaqG+/GKqdW7JhQCl4RBFWW76ZkF7hHt+aAPI2KiNmnBdbzAbn7kJ2GaGRWxgzGQ/MU
oum07yyUp8899jDrqiG/uNvLgDoDpILJMzOn/Fz7gQz3FR7RTGPt4/WLyNJuGtQmb2ze69Jf3+hX
7MSpzTrFghA9qhFU0WOV6/mF8mIe7mqPKGe/Gky8pQrcGQ4io7J1vkF6XlRXIZ1ycklug5tcVyVb
n60Hz5BdNdaPgoEOynIL/yauQFD8pgVslcm3BsuEEKuqPUIDMK+1X0okL11zB49hofxg74920RkF
vJQZTVXOG8YLjNtYSbdpHmkxRkJIQxnmrJ6MpSOSoraDTj1V+FUmmBY9Fnb+iba8p057c/sj8eic
j/iieufIdE7GT7ztpHHLqHwM7u0wqdsj1QwZg+PkWljILcnbJHdau7idEGVHu3XZI4/CwQK3I2O3
eaSNZo/NkkmQRhLYuM+D3KFGpdppCZwFfGE0qI3sPUPpkULbJNZIX1Qh/pudcuI2f4NPAOZiitz4
XMPPOTVGZTAWUdI0ifUIhq/Zqqnje7bddIJ9DSndDkf1FpC83voNE2lyiFKD96frDea1wnAYEMvO
vbpdX15qHbeqJ8+ENMSkG2wUm78SSg36IFicRSub4zKIfoVX1firhIfOk13NnFYwBjRk0qbQy0Xg
4mxizjWBkKwHLWp4gSPJPC0qj9BPO5Qp+Rx5zZahHBmnbEQcZJror4E4c788TRWvRdyRTfhVROBf
GMmPxpWB3wHTUsvD5KPCo6BHqWYPaxBv/A2RdfdOvAASJAPdPWvkKnb4nwDLYIpuxNDLqQF/4MHG
jewgIQ5YHGP72zpBjysSzTd6ZOoQ/ZSqNCm3NRr7M2J+NnqxmkbSZrEcPiOkMYkNIlHlpByCB3YD
0/Bv3bIudlozn68bbtAr8IYMMrO01P0ThNHsZVnMdqWrjYHhR25v3UENGu9HM+ieSa4s3s3WTl+D
2Q0uTHPs4TlWqPE3E+9wHG/oiV5MK0Ju1cx1U+0InfKMnZdnydnrC2h4EtHzc4xl7cFAEB+haUZz
sh1xL17nEbFZG68pEV3Bc2ve2pQiheW6md7hqrW+ecIy39M4/iuzqe9df9F5gyS7V7UAgilTAgKR
HLOyCwu55TbjTJzQm6ZbVsf5pUaOCQSJsON6g2wRvPIIubTgwKuxMs52TYYRTkm2F0nAmUY2Ctui
XCv8QqadcNYuyYx3oo5QrG10K2gKaPiMDHOfXb43dtUqn0zN5iflVRnvzLFwY+qWAoBnUpjuZYfS
UGCqsll/67Liu9ZE3MR0Fq6XXSgr6/AYQV3siYxCraoFwhREikkwHDgI8p/jUNuvxshZu7LBc+Oi
r1T95rLX8xDu5QX5rx4D+F1oAMHa9YtdX3eW1A+8b0J1JI+PJIcZsSxcjILrtOk5U2ngjNhtTk23
uq/GIcwemrolmtLkXU2ub8mmdifZs7zbbW88jsiAj0tdmTfglVfQDoSmlkVZGqEy4bXuj15i5oc4
CPGjzVGmL5ts8b4WADF6vwfpgKSxLPGKxCbUBqQfOH091oC3BkqZ+jTm2rwfhi66qwPJexDV4Aw1
YQ6na/YcBYwO9OPWJoJTdom/b3kVA0W5H1kkXm/URCPOWlVirrWHafo2ihlkJv0oy04W1Q2SbKuw
fVap+clB4TT4feN0d+zS6scknMurpCAka4NQhmmZ07rtXQYAktlM6E7vMk0QjLD+Ugcr7bJy3wlS
yveGQQ69j9icGEtdT8t3nFT1g26GEOWIWG3C3SCLfE/NRK45z305+MKglNoVTryM/hhrSFco6MSG
wV56m6QiesUB5TIYGksn3mJnTO49elvX55HLX3rLcN+8pBuSLXcCSVkVXdm9B/iHP0Ni3tmxNKgv
vdWb4C9hbjBeW6r0a+PNiFNyY3S+hJUszL1H1VRv3Dbh8AwbpkeEB3Gmbjw4Zedmmlx8yIrfn4oh
4NbgZYYqiLMBTHtfxfKWRETOKdhc8iVkZ81NVbIcaucuOzu9mZ1huBTPXWehppRitr+wYEgeg0KB
he6KyslPQ57kh2wC/LedWGY/o72hMQqIarE244LyibohoeR1zRIIp4nEPDoCfGAj3uJ0HU52QQet
A1TekJ5m9loNDyOkpqqiFCDeBmWVZF5/HIaByp/XtftGonsz+kPoNOechvPBUgbRy7g+NB6gmr0A
FqFpZ2C/+p5F0XAzavx6lNamQ8E25Payqq8YfUGXy74aAnnXBhepQAgZht64ZeDTJjuB8gf1Zsvw
d9P23kpiZ7vCQKd05TfN88sWXRUpFPKRfncTNmHf+cyHhoplOOv/HWoJ0M+kG6dPDvFfYrOkI+Hm
adNqCHNDREhE3QZ0XiEEMXufc1Rea3cJL1HDVNMWFH4SPidtZL3H6JvUBuFWyzQ963Be5FH5QsuR
XYp4XHMARgmomI4j1GSszMUTCGA53zChbQCBINO6iqbJzE8ymYCawO/IeQGaNZDPZJmr8lg0yaq2
BEcBAqpuRLgzoDAPl1ArWR7aDbJO5hXSuR7q3PjZo8A+OOufDro1HPHLkWv6puZcInnHo4fxYnBW
nWvagCf0kqp+SKfcffWaduQtyhmIZRUsyG4Wpg1gifnnF7u3IW7Sl0Ht0fDTMhbrrDO2kkxXgrJN
M59IQYAltwGJMAoI0qZL7DBKWHqqBW2237NOA7Q0UrrTlUV5uYGo0LXsQWmDd5JGiLw3szWJJcpE
eFFwEDEqJjjm3Rh46fkGqBfWGwoeEO6XYrbRNiXkzJkp2NCNoDs0fCi61dcOxCD0MRbmX1gFS/pe
MdDZCTkWTxkhuQmo/TL4hj4fj2cQjuyvOlaV/DyYyyX5hGt25qRXs3VB52ZW+XOT5UV0SQlh33AH
1IjBqyR6xY9cfoVTydS5CuwwvwjBbTCPNwSjgZjVUbtvBl0+BMTlUDynoXNlY26CxTOp8TkMO97T
rDbsZhtJM3R3gyLPfiPMvELOw6B6O7LZ0rStGCPR57fNjaXMAaO+Y9SvPOuEYygVlO8TZh9yZVFW
oE+1++RFe9iprZ4+cl+ICCgUhrzuziN7iHljUhYndOvVwBDKJX5sLTmZcriT+ZRBnGcNwnYYpFno
ueiU2xRtYI9NmMQC1qy8hOoIZa1lTdyc/IrF9QRy+y2EVETczVLHtR91afitRTo68bwW3bUu88lg
YcEzujHTHqdKZjUdGQde8JP7muENrOGCQXoiHjgQ84dwKZpi63Tt/F1is7hjudA5PqP0Gtg3RKxr
NoqrTIHAuifXnccTMbW28JfWEyuRKgCfIcMhDUGTTMtZImu+yiecnlvRg9LgmgkGbq4zVGjySZoe
/dqLoDxyBWjw50lC7xLsT6lVUsMpt5lnWFeSW5C0ljjXl0R/Y0viNzTLrdVY7AfJxaIG60iXFL4x
NibZsRQl2H7k4o27JjVUs0OQzSXn9HG/ZXbMtDZCyMOUo66sY2usX63KZf2kTE3Hlk9D0hJam5V3
NFPYoqhp9bYAsJ+sYx0ssDWVLB6hzKYT6zEIHBscNkS2xMPwlUTD4oFee3idoiTFQtQSlGMwXaj8
gmllvonIExd+uOTyAK2LmK/WDK2KAqlIvyFPb761sPcS3omrayE2mLFQXkURRIaEPsIaYveds0S7
W3wmCS7hrBtfIrhYT0vFknWjLOa3O7LiYnWsNSayQ0ipetPqnm4LJXiCzmvM4m+WjVMBGCep9BdR
axT3aAgjdDkRmGsY+8X0HFWUWH5UVCizoTXKEwcWPXyL4CTbGqgCxiO2gfCa8Q4bLIthB1zGmLeN
P6e5k/j4CpWHCz8OOfpZaINJD8vxNc/Y7uxxQbU7SXgAG8EaYQ3DzaYxtizrh+ieyXJIlVWVxnbC
9Siuu4kmd+sVGZqyWbOMPXXEiz7i3W2PIAMFq8AFaSN0Kxap7KnNpN8l/RIAX+CWsLaweKzn3ugg
RzbET3anSGNn36+3i8Pl5SnasbKGukHPCa8SjWBDKpfhqnpvYHGmZyILfIYmSOT4VNZUVZm2oUNo
m3gDBEmEvrJFbQUQRK8cD1qONblrmOOiLZbk+t4lrSzc11JN39t4WpkvjYk5mPWqjVABVQfBXV1f
vjBZtQEXmFhONgbS4q8JSBs4MZIAvU1dILTc2mkKjUeIGA1IA1MbUF1cypeuAjPt48c3bxaIQ6hh
nJH0qAF9Fimsnc2Jrb0VLNtG6bic5JTE7b7IVfak5zlyNhWcLXQWlAnZsWsrjwhpXHvBgbQuug9m
hcBKGzqa96RP8DuaHcqtU264LbxCKhgmjfZoB8eQ6Qjm9onwa4hD2dUyD7aBvy0cikflEoCyxSIR
eNcJh/L3PhojtkRlreW2LoKRjpUw31dmAdBG+qmtmCOxt7PuoMNUzRZvZXIbp401+vT0FYndJEzx
XGAbIXBbU9tsLceIzoudo/AOYyu8zYbC6nbkO9mHwRWkKk1O2l9R5k3xwaSTjDc2bx/B09/D02mZ
WbyBeEpeJHmla9KQUTSPkNr1XS56tojjgv/k4PSoQNEoN/R0bA9iCN4wqBjrmHXygsW0+ImRXJZ+
JgL8GQToyWVn2CoycG/h5MDhExuMUWhPYO1R00VEXg5b3pINBQxsr/OQalB9iDLUi60W3eCDsSSi
yzBao6lVPxyD3rERPRJiV+w1he5PgsVEsrUoCCCZprp+DN0uf2oLxdkN8tN4Y3Ve11R2rB0QYE2R
OnVFUj43gK81YsQAHVAflczgiI+ncyO/47HS5boNE51XX5AdVQK6JPtTbUYzNvvt5IQEhIcMrpgF
5qs8YuEtfOxSKQ5ZVuLw1QpkFVVcOxkvCYPmhAzawLVY4ytwzkwFm5+EJQ1yy8BzvE1RdP6ESdwt
G8uxEomUbXAfjdrU38faDF5UMiTjshEc6+/dMHOzeM3UPUdBMMRbzXRtN+rOQt3sRNbZMorlLpUJ
YjlptSkpwoUMT8ViEkI/KsX9DrRlYIqXD1G2nxAsXptJpeElsFQdK8DuZDf3P6irGI3y4FVJdof6
JVJoTnU5mEwZOIK3Mpp7DgphOoP34OEtK/ZdNCh3Y8p5TFnvNMINmIEFoh16jKwAZ+5sZATNtqys
wXqG9l/wc6TsjJlbt7GwTiE0/p5lTDnXiIiYFrM35+9mkOVLI2e/G3MPrmEZnRUfOkIBJ77RLHga
ahl6qc2bDW3raYVxWMS610BCutSzpluTRFS8EQ6nVH0bmK7JOgZWgCJlLVFZH34zFf5L7fdtOeHo
rBMHvD8kLGCVDwmpz6Dwx8rtLwmo8+w90dOJc1DEFhZveFRNUu4ts2pHSItVqXaAGkAhEi4Hf5XS
PpQ9aPkokwpXLrPMqbuKdO+2xVF7JCupS/z3rBTYr+iYCzJZFVydXZuuw8wdwMEJWEpEOt1GMLYX
a2NA845Hb6IG84zlNoPGnx+QcLOYA9TJQZjbHS913kKsHBJSAg1/kkVJtgSqJRJVMU6txK8RHHtC
vPgCFofoXz+KsKCDUDA5YnDzRE8JwYr9JmnQmVI9xIXEE6sci9abIm5rk0l67SCVJ4yzQfrBcqSm
hWHR/r0p4uxd2XbzDd1t0/oJ6ACKppw4Fr+LA+eJlTU5PX1pSslRTar5Ni4xxGxFqDPLHwbVvK8S
YEj/o52scJPGwVePNJ0wcwQ/pNXEhU2nNc3vWmGcJuk6n9jxINOnusGikO7wVYkj6kDTYbpQNVcV
Jsp5s8yN9+pm47yH587QneCMTrFO7BiQubaFwG3su/h5QnL/PSQOL95NhVUwUqIPI1eMTZdz5O9g
s64NWyxHDFCU72CAKbyqqebJDhent/l3Q1/ZOSYXhoKOi6hn6XAQToqK1KdtCZodXCMS4EuH7JB4
KLwzA3PkKFhbc3WhWNCjjmxTtIxelxv3QtmMXjgZ6vfILAgezRfH6S910pgP1HVosEKP4nezCPJB
d6ONhmXjOOCTbCGs5ETCCf6QqmBP4mNmRE0Um5qQdss23PqiW2+RbYINxjiIcVpiiEU1Mhn4KhAp
tEPsFxDNRX9VNKusR1FJmCTkDSbGLmScJIbUKXHpI8fScepzVh+WyTynqjB0czyQckZ/i2AbukBB
PEgfNVod26boLpKgDdU2Hsxx8LUTMGcAp8J/G3oOh1RRBq8og9onD4EnhSimiZ+OrK0fYMAGbhM1
c2dXZgcSfoJOu4k7EKVbrGr2kycY6u4LlTV3CMAYHfHd0mOPZv4OkNL06hRWdWWqGctIzGom2BFI
Y3s7FHMWb0Viq5BANjh+t7aJkdh3UCpLUhhUk/lkZzAwQ1rmiY1j2zAI9BDMrD+T5EeRFSyzi7Yw
rkE3ZRDeXNFcFGkBRdlVuj7kMTGNJ0+Ny6XomvTsRi0BM14PLnALvwAxIWpl9EiyU7a7CdABP6Hg
kPj2QG69RnE6o+hzF1pntCTtxpnDON4w86W/CQNWMBsuB2/3lnHnVxWZ47O5dOVt4PBDMTosmDEU
BnR6gsIsoLjzKF6S3Cl+0rrF96lch6dxbs0DKHXN/WaTLIedbmIgQxuHKYACFYG/G47JiyhBs8o0
HvAgGIAZ8DEt8ZM3S1dtI1SB3r5i5VxteOlD0wCd7GC6k2xpwJiPEeAHYrRw8mKHI5/NHd9o8GZy
kOupu+R3pN1OZBCvnRWDtk3PUQSyEiKQXhkJ7rPj2avNeMmhy9BfFcjbSru/oY2ayi3+AKc/MnRs
ar9X0rkFyzO94EdseBMn6ZuXQ82jqVumc4ZX+J61ZncGzt08TJDIqw0zFXA50lJ8Y1CPXIj/wMmG
5p1qfldDIa2OtXAjQBmNBxtw31fsdy5idPqEUCl8Aebun//4P//v/75N/xn+LG/LbA7L4h9Fn9+W
cdG1//VP55//YGGw/qenH//1T9dyhLAd20Mf6TLL9ITin7+93MdFyH9Z/kcURLgl28zeESf62kR1
eerZHlAuhdP+3/4kqIBCCMfGx6Ck/vWTRoc3jEPy0s7Qsd37hFsscFnESHJaz+Jk87/4NBv/mgOw
yTKF+euncT/gINQucjZB4bjDSAXffTa9/sJinfD++w+z/+UiSoftgXaVh+DOFe6vH5bCvGdFTqYX
irIG8xGZnRxUhnX+/cf862/lkK9qChtRge1qKX79mArhFIQnzwYphlXsCuqGip5G1PXqONs6CB5+
/3HrT/+3W8OhdZMIqAVjeCFd/fHWaDFVDCA9izMsWXEj3QzUlu0KicwYTuRr29H0/P4T1+v08RP5
qaA2IFuERuP9+gUhmSREirXFOenRdgUijq66ZsrvBJxLOF4lA236h/QPn/rhsv71PU0TKZSwlOIr
f7hV4tpeqrEtijOEfQ+ppViqV+BT1dkF4/32+2/42TX9+2dZv35DD0mjsIakOOc6a/gsQ8XFzhl0
9SBb036uC5xFf3gS/vSR6837tyecjUI54aUoziq2um+e0a0Al5pszAmz2t2At/H+f/EdLeVaGPgk
FciHpyEiUsysSD46l2NmHxifOt2VTsg58pdMO2Bz3ETVl7//zE/vHC1tvDimdMhW/vVLOkVSy0Rn
Gfi46IUp+YzuNLLuYp06+pGkvjE+kbToJn+4tp/eOv/zsRQ8v35sh/k6Gtw2Ow/AQyTlbx6wL64Z
xx6IDrbj/e+/5Ydz5r/v1L99nPz149BB4u4i0OjM2qOtfQLNmTFPrGn+8At+9rUsQdgEw1CTx3H9
53+7ZaIOL/USxzniDRHsU6Txp2FJQ3ijefz4+6/02Q+HQ9ZiCaIVKLcPH2UJRjL4m/IzFM7pbZWg
XhQW66dNpsMDZc2Rgqz/w9f77ImwTDhNDv8yHdP89eupnGmOEznZeWQ0SKg5Q9AT8nb3kuiWkE6z
qJsvv/+Wfx3NH0+29UXkssc0PVN9ePnNcKo6ZdjZeSL1+sVl94QV6GQMhMHjs8nXPgKzEo3DxAjZ
0FW3d8Y1Z+33f8anv6ticQ8szcOQ+eH0WbyucXJLJ2cjxA+9wTfdX4JVwIOnoYK0f3g4Pv1peUvZ
jmS+y8X+9TI7CWz+cI6Sc4A07YQRrEJXibHsnrxn4VdZrZ8mT9h/OGE/e0YsUHION7DN1/xw3Nmw
cta2PTk7oBbQlM5Du21pOaftv38tbY5yamuk8Lb34dtl2PvYNQ7p2SYb4rKfgqrfT+lSS7ZTdfCH
4+2zH842HZ5GbXLzOB/u2KEcoZ97c3IGY2e/QAU1LpDpKRh9ot/9/nt99nBgBBQUhNQZnvXh+nXW
zJ7dsPjVpNBECjMF9Keonm/Bv6OkxBlS/+EX++w+oe+xHcpCsm68D3dlnZcid0loPvddA7szKqfx
dW4V9XhvYSAjz6mZmgOFuxyOv/+un11WHgcslbjCyIH48FTqNqh5A8v0TMAos/Q5ruRuKRyLFR9l
3h8+TH76aY5JIqvwHE/K9Tr87VTljRgUM9v/M/KmBtS7HT2a0sXc7dbWwUBTv+UQ6HH5qXl8sKFn
gv+KlL5tcYdcMkR2QF2QuMOck6HAt9So1en3l0Ou74+PpxTVnmkJb7WV/fXP//YXEsRXZuTfZWc8
kwj1sO0ec6NZfqaYEtEwyBTRlmPdDR7xZWDfZAexPrIicx8BR//93/LZY6xcz3N5uBRimw8XqxtH
IQHaJuesJNULkpTAkV6Ooo3+8E799Ff52wd9uAfixJzatCrTc5eL9vuCwg4L5CClPPUlysM/PF3r
/9vHK0wqmnbZYPHm+XjHidZBp6PrlO5wINodsZTB/rlRLvNBQD90caS8IdKLryFQtP7vr+knjzbV
tSvEauiV3Fu/3oDFZKAKyTL9RD6qwZhmnsc9eyu5iuab8dllmRMdfv+Rn3xf+hXhOqbkCVf6Q11m
F1PvNV2ln2C2VuE2HMn2A9ZsRzPLstBibJUx8f02thKDO37GIPv6+z9g/YAPFxx3Nc82jZPjSLle
k7/d0qy6IsRGufeECmJ8RtjD8EcVOjnNbTM9lTXtp41ghpzbIlrqfZdM6D3/8CL87G9YO19+dZRB
DBJ+/RsaV6PihD/+FKItiwC6muGXwtXdu5PEZXfjKeJr3pCYy9RX1EnyRuFtif/9U5af3tKUPTRW
mKh//SPMCVdLWtvek0TzqbdxQFxMycQprr8jHPWqfeVhDdkBSWD+/vvf4LOTz3Q1dQ+Hnzal/vBO
sZgcYygygycPoAb5ywkxwL4ATXGLU1vgXmfPQSIovyAuoGnpTwZCLDgyBkpSRhGuZRzCmpcSyaVe
6h54ieiDzETyhyrtk6PA1AjFeceaPKP/8jul/f8n7TyW5MaZdn1FjKAnsC3b3skUpQ1D0szQe8+r
/x9qcb4uNqMqpBMxO0mDAgEkEpmvge2F+8CJXkFyF1s+9Wdz6sz/2sguni9/k/msLfclI/CgnyOt
7iwORozgma9in3oyOpZgZ5kTJeSi7LV7pcv8EuG4ug/MbdFqMrwy9Np2FPbvhTBocJqLZAKF7kHn
G8gTyEXosm2DyHifaLzrzYy253NdWfl/kDmT73WhJW8DsrLRzeXZr4UFcjRTSDQWWa3FlY8PsQX/
z5MnAA2U7FEDmBFxgYJvqp5Aog+So0dTBXdE/N5vL4+9FgVJazSVypBDLWURBbFMbeFxaN4JFHRP
i5HbNZtVgpA39Scco9GDDLO/ma9J0CXoC4v36fnhm8wYLn/heacY5czwrugou0Yo6kusnuA/QV1h
ozfAon1EdoLu2+UZr+1r0n0oxhLCp7Xca8jfZBpsAOUUpYo+7uBSJMCndFEa0U1nNtV45ZJbe+0w
FKpoBHyOkj7/oHdB1zPhL49GL08Y7coXo0kidP/rrHzENXq2wqkTlAQlpkftbHEw0YFWlFbddS23
yJULSJu30uKgIRjBC9M2+DVSLC6AvmM34/jrnWC+azWNLuHcBgXidG6JBPtdV+bjp6gZZ3XosATY
MejRjVAy1LZSHC1ZpixXKVl66uPlRVlLtsizdI3immFYfK/zj4RcPs4nhaGcLCjeX/1q6h5j1onK
P2ph0a6ruxRFqMZG/ypLYDXRlZEvSYBcyDFM5qW7/HtWjsWc9lHG5LqkCLU4kvSPbRuRe+WUeH3X
8BTF1f3fKQmBa1ALq3Y8Fwb9ylFcSfLm4biNICRJscw3Q8hmcTt6zqlLwTNsbcVDldVH92W6cgOv
TW4+eqiS0Dcxli9+DfRGCSpWnpIQ31a6E5r6IFrVi3EyyKcvaYAExKfL33Pl0NGZlfqc6Amdquz5
8npeg1qLF5B4KDhvKJNSjIdMBpV+G8QJQhV/MZpBxo5tAw0Ke3Hi8B0MscwUjAaP6T8fp9P+xZc6
DcASF56/qCMYBtVuyxA8nXjMnM+NyoJHFXeSpwD+03cAPuHBKooSuWQ/vLs8sdWV423I4lGadezF
8e1onYywpb0TOpryTsF06xvMrBlDpGLdMmZDZx4uj7i2cKZqCm4Hi7e2uiiyDRX27JZK8EqcuD/p
AMdBWYZpdZOQvlnby4PNX2oZnUzycZsODA+4ZVNk8v3B8FuiE5SpWu5iLfPp7AGtN48VfmwvoWmW
zQ5rZNwQMQWnsRgV6rUZr8VrLkRLMzXbMdHAWeSG9qC1IQhS6EBd6fh7DaNxlDp1+oJ7bBIjQMCY
+ZSgLqjh3cR1n5wAhnbBvveCRvzN5+dhxDXJXQX083xviawDpcqmO7XjiBQL/t7d5xjmUobuAZZf
V77/6mLTHzIpFzkUmxaLrcx2773VixPFKgWi9DiKXdKjHK7iIPU3g1ka2SWlVbSFncXUUKlTKTn4
8iRowW4zA6WyjYNA3tvkjBiVXt5Zawfn/WDG+XfszFCzm8wTJ5HR3S2c0dp44VgeTT2UVHVyUV4Z
cOVT0v2hAG8xO80y55zv3aWPIhKcbyo8p9EsUJz1Ru8rIKwveed3V6pha/sVXB6VN7oMMA2WHZs4
xKAwGipelZWuH9OmUh/xIfEdFCar7AhpHztCS8L8QnAyBMaMfATmuFHx6/InXsnhTc7LHHIdi1LZ
Ysaj7em2Xw3yRAkUycckceB5xwRObycglyWvYxCW5ZehBHt25Um1sroMTZIuKV+TzC8icAOaAMeT
gQpqQyplRLb2pcfpbItOXPqk4Q34enmqK4vLCdFMknYSZ7KW88XNAxQ5Wk8qJ3SleadMwn+NvUBD
4oGW6pWNtJIVkJrPbyOiMMu7OCYyLr0UOJ13UiZgdhtMcEbcJMO5fHx5UisfkV60TcSjJ4360mIg
VKyw4Ik05WQKsHRbHSNcQP+ppdQ3WE5l9RdwbpN+5fU1b4pFxKfrIImyPH/I+xZ5Adh3z6+ayac7
hk3LpyDzxV7TBxT7rR7d5h3i/XrwWAR+iHfrUCb/Xp7zWtpJZKXVoiHtQbV1Xul3xxQ3OrsqB893
gYJr3UFnI0lQs90syA1C5lWzfP2WKlIISCfDEiMekuwbrEDEVeFIInR++fesrQH4Nx7dkq+iOouN
ZWdYbmaO4rsAsqHQaKgo0mHOiPsxqNLImrTPlwf8/fhYLgDVXpq9vIg4vfMvevcBAI0UKKw4LICY
9TARfrPclL9d3oy9FlAJGuxM+i8Anwxv18JgbVwLgShETqJW5A9VmFsOPn99qt3BwGjzg2i7FBWB
rh+DI0Ylirefde9hcveT3TantAW80gSNljz2Zad8UeoifkJLlDoxBIt88B/Qw2mqn5enubbNaGYj
WEiElBSfzmfpowVT98hZnvDq9ZwYAFMph+dUG7PPQ5c5r3gipbdDYjsPHT4h+8uDr0UL2wCioPLm
dOxln6msAWeGMvJdVJDrr16IegWORlm9ian1XhlrJYOy5kyUA+wIqgbG+UTDVoPPao3eCSo1z2f4
xtCiPXztio2f9o9O40P4pKal1Wjj9mq/QQ3ZjK7s4rUJU+CiKQBCiCrfYhf7Tgpu3Gm8k4fW0N6u
YXRhOQhLQg2s6S9etBZIGkahiMvdM/+Ydxs4wzhPw6OF57wtwod2MM0XvZD2UYwanlSekn1ykOZG
TN2G2o+z+lc7waKurpQJIBcaKxusqHN5JZau3IUWyHxJMYGgQl3l/Ee1kjpC2wnvVOgp0qg20Dj1
JsfGV90gqF1oGxUFLEQVHOfKp18dmDBORZN3pGYvb8LBNuHTOfKEoNd0mMocpob0jJ2vK8kLSp7B
HpBe+M/lDb52uoRt0iUh30Ena7EEdHPRh0fS4JR10trBu1Pph8DXfwBkjGQ7wPb8ZfLIlPGKaKPy
5vLoazFTUM8hCyZpZ/Off+tKr+lvRo08TdjFIuSE5L+9gS5m3SR2H/TbABGGYn95zLVjRtLKmaaj
y621iJp1X9exWbTeyUFvstjgidFsubxt9b7uLe1VInr3HUaEBfcBkSnshvR2/HT5J8zTWgZuKjhA
1hwLFJS6mHYOVJ+avS1PIcLfNx1JQgO23vmnjYIu310ea/WahLpHGZgUEzXTxYkOC6yXIp34WQ4i
eMhHC6QV5JkbMkzhnCyM3+VjhWgjTHUzQ7M4d44S3VtDH5z0ytFaK59zNf7vtyzyFAM9JQ8zPKqH
iNXfGmjOfJlE7T8YdqfdZ3lahmguAkvUA8CZuzGNEofd6Hg/VKNu6bwU2i4dQMNMTR8/IxJnyStn
cG1DSjhKum0YVAOWh3/0ZQLxPPBO6HLHn1FastCTLAH3bVMNb8YdmpFYEFxeoZUjaLMHhE25wwEw
aZwfAhOAZoderO9Ks0bQx8SQy9zbcU+AaUbPHQ0BhwJM6QEdylq9cgJXgo6tgh8B0qGCeDOXW5Et
n8ZgOE9ONoPQe18zntQecwNsJwH0l8ZcZ6W2Dajz8qxXvjQDG3MZV6iCqZ/P2vYdStRpErjdDFgv
EHk7sBNyMAElHOwJCobj/v+NuJgqwv8oloep74LuLbKD5pOV71TIbNpew5yq3xRaI79cHnOexeKk
U8pCO0ZjYVVQleezrDSnhvDI50VcrPmC/L83+2Qh1fwXX1ODWqeCk1BttFvPxwmNFrNOb/RdPra8
Ax9X/WxL0wn3KPFk+k5M0rvSYlp7uiLDQq2Bkg9vqWUNoMMdQxgpbw7pRd5uJBlHO1/NLBSj0HkN
FVl91+EKfMok4mKkLn22dcwgda78jnnVPnzhdz9jMXOFVmES4516UjHzjQhiA5mwsJAUx9E8vL28
nGublpYa5VC0gwVPrfPP3HbqgJVIGLpdKaLXGf25Gb00eewybFt1Jb8GYVm5qwBCk4iY3FMW5dfz
8QpRRPDiytBtjdiAcBqFA+rEVVMlD7Y//tYwG+2fKgK8dyC1g+B+UFtMRC9Peu0L06y1+RkGld4l
gEHwEIjxPQCyo8yoFlL1/HPflL5r1qpxZTW1tQPzfrDFjJsO+kY76KGLlpn8FYp2UI9ppLXHarQg
K6K3B42ApA39hkLm2m2DQxuG3AMEHNDwcCdoBxmW/UMo+aRvoUqO13rgq5+D6rtNnZ9X/fI+NWLT
wDibXziq5oDKTRUI85gaTYguVaogYnP5669uOcehqCfoBvOUOt8CeJJZgGolw1WgGg6JjuXPYUAA
GK0+MHbBg2m3Py8Pub4IqHrOz0pJUWhxprwg8H0AYERKXQJq3MDosd8wIhnhdyMJnN90Kioqtw0q
Lw9ZKm3sSKQTkyu1yGfeqtBqpy2meOAA8Qoq/hGt2WtXqulrqwDUSWCKTaXXWEKtMuaP3aUTuQEE
+Ag1JBMFfUTeb5QKbZQra7A62Ayt4h06gwAX3wOZXSetbSV0NTwR/ed6UprmMGEx2RynMsj+u/z5
144AgBp6aaRrNF4WR6DsrNFB1z1y8WQPEhRYyNzfEOpCZfvyQL+ri8vYOXcjQHGRfYNpON9bcV9Z
qFqksWuVCsqHsaFjnmz3cHx0zGbLLWBD2Pc6ePVjE0bDrWdExR4oeY4JnlXeoN7dHa78pPk1/+En
SYCB83sfwP4iW63N2jcg8IcuTuNadztGY5seWmOADqvawX3Js9l7Qd/fh+nUYJLCOxiKLm2vPLgS
9tYOnvXulyxy1aQp2sDo1cgV36Ow6u6sTCmfNC8IPXA2Zl3+xR6zgX0bBk8/Gs6LVZ/vEt4r6EPp
WVr+NniPdlPWGf9YoBq2l7/y2tS4u01COukCz6/zdSd7lhNkvsjNkHFRNzWZPt58GNrRH6JvYm4B
KKpXNtv8+5cLa1MnpILDGxcWxvmYA8ZHupanoZtSUMkepTfEzRH8WPdkSd4kh7Ds8ZBvC/QG4fUO
GV2ay5NeO1YzXk1VpWNTdFispzHVg1XaReDqVgNlVBeKuMVtrqlvLo+zFizoHmmCtqI9g1zPJ6oo
duupnGDXyJXua1+MmN8mkrso7VL38lCrORhXA9UiGAokQYuFVBuHrCcJfFevW/+bGND/3BZVcjCw
VN+VfjngKBto5h26x/HXoh2LW/6OlFeWdr6ClktLeYxeEKnujLU9nzHNZzqYoNzdSYjW2A9dEDFp
bdDqrY6Gy6zChl+uMKHT7y9/gLVN9X7kxZpifem1CHL7LihHW9/GQ4bYO6rKhv7iJb5yVKZ0vMOh
zAu2qI9jdHx5+LVzJFS6CXgGUB5cwqw00KvUX5sAhLbWHCTSeY9T3Mav8P/w60JbpLxGclv71ILe
pgUZBTiKviiGInVptYNPkTlH8fuTh2nFpxpnrTvPCwdcsURqhHu/TZT4yuFZ3WmUKjQ5hw3O77zr
35XqpEKduSDxOUkHrdRnjFgBrflZqT4MOJXfdjr6IzvCuh8gJpJZv/wOYaVDEI+YS/7FR0cpfGbe
se+X2M+x6AMKpSafYDR7ZJhS2wT71KCB4XRau6PXpF7ZZasfnY7mXK2RJgj587lTeIQ8piahO1tP
vA0T5o8iLIb/9JTG9maimrNTFXSo/mKepkPRxmKuH7gdAyVRhGODwI2mcHLpI7XqSy9LY3rzQJ1V
O7PWEN6+POZa7KJbpWlsWCA0y5kiAYKKp9WFLoIA9bcqqmfZt0nwaY0UGanLg61+VstkKL4pJef5
z99tqVxPs7ASWujiggLNNcW84JX8Ec31fDAIYqAWIOvTpUBc5vLIazUxHq1k8OjHgvwQ+vnQheXn
2Kag6arT1xg2mYHhL2paU7vvkgr5Nksr0GD2e6Xx73IQflsNtY4nsD0YGpmeqbxe/j1rcWTGh1OP
5GfRhj3/OeReedNNkjhSetFrFwfioVBwsD00cBp/xu2UX7k41taZhiuXxoyepkN5PqCnJDpUbIPi
i1UIfYuEXdDc0BtW0mMW83K/ghBbCdNcu+hpU6EwbNNaRi2BYd2sKOQaQVmLuxaAFkqejj8iiJRO
9fjUtrFe3+AdjxpKiDlicbj8gdfCF49CW84EUEpO2uIIyx4lEx3nPXJqxdvFhoPvBGx39Fa8WP4n
+0rZG5Nm31sm/t2TyHFNAGrXXdnxK5+dS9oEosFSA+NerLNjooeCQbw86Vkdir2jj6a/wzFNLw9C
D5y/AE44MzgUqhbvOGo156tsBjq+BWMCSsPv8wcbnsahi4oGoWpT3zWaMl6Z3kq1wkGMguK6Yxtk
8IvxWiiUWVt0AjFkqT7V/awEN3ZNnx5jrcMRSgYvajtqBoocHj4Q2tSgQn15odd/wlwp4YKYUZLn
UzZaC5udGDwFEMn2rS9FUhxL3Ob8G91p+vYzsFZPQX9DytdAgQR4jMowr24u/4iV4wxA1aREwNHi
/bz4Dk7XWeg6gcvNk6G6qUB13CE7g0e8B5tTRxfkSjhbCaRzEqjBSIeASO/qfNLY5gYGXjXeqSak
/6yrPsawyXJUXA4SpbCwFUQLsL8f0LYJr0SulaQa5j3rTWlzTrEWMdxDhpQQm4K1NJIIXQRDJLPi
EYTLy5907eTwHOabGjOYYplierhhpEjNyVNNpNijT4fUNOUQawPqla7/nw9G65SSC4/vOc04/545
apFabimAyGo0DxFkSe8B5mJ72Obhl78ZijKLgZyORT/ofCgnUTGpKRlqtGL/iFA0/kF1rnxpbaP7
84rJb5DAnEqAaVxmcHDTShl1Pp1dD5YWwgViVxWd+jBGGAX++azmdh4lJBYM0Oj5rHR6qCS/rTjJ
yngTKvXDHSoX6Naqnl98vzzW2ubnJgMPy+ODjsJ8GN9lEVmN67foIuWktYigIotjFgbyaNjNbBWK
B7dTKfThjhoXjc3LI6/FGjDovJdUOqhs9POR0fxO1MIHG4A8R/9Tal3xnDjqzxRnwy/T1HzKGmTX
MG+o35oAbabLg6/EGKGqYK6pfjH1ZWxXPHi2dNJ4c2l1dRtNEmBzhoZVTFUwaj6lUR7pfzEklegZ
8adS81/yKdUGV7guiAO30afin7TFI0EdaSxsBPLXb01aW1fShpWl5Y4kxZnRNCg2L85hYQ19a8Gp
doverB68usufkfZPdzkGHTdegBDuJjfM28sf9mNEg71JCWYGszPsEgpXzvKNOdIsp1Fk0Zunmcjz
ZMNg/Lg8zIe5IWbN0umkoODCQHucbx4jUtNMwf7QrZHL+SQzTTSbbnCKYOOMRoPkkSHCTZ1a12C6
18ZdfFMdIuKgIVTuQhxXwo3nWK8IaWHOrWQ9th2hiorw6F35ph826zxZigOIcFDPpLl6PtlkGDsZ
oJfvdsga75pEsXYNoLtdVjfjsyza/E9DHePxZKKbChEXDMdiPA1yJUxZv3BtyPEdVIjCUHFcsgvl
OQTDkxz+fC25ASkDwA3jebgIdyix54jpxiWqvKJEd7jPd1hIZDdxZVXHvDDtLW6QzuufDsr5n+mI
BFn20RI3OQ55kZrWkLvCCvHi1eV97IXoW9o9tby0jJQNVtXVFcjfh2vYYFBehjZPB6LtEg7Ve3kV
pLqTuxruIM4uoOzxRrxRx13ZjPmnyzP8cBLnwUCSs5RUtiBXnO+aLhRVr49Z4SYjuv17VGsRYARM
h4Ld5YFWZ/W/gZagcfSJR8RDksItya6+tnlevDoF3XdUbFHQvDzWx6PApOZOP9kaOHl1MSkiZ0TR
vUeSpSjEax+jBxhOuCJ4jq8jQyfaKwjjj+cd3D9xjGoR9GO5BKEPutVVwP8yl1IhHRs2xy0c0ZFm
dxJZ905eK69l2OwvT/LDe4+Vez+ocb5yGgJJFCqi3E2rfHpgZyhYCFKgivcCL4GvbZn4P4PZ8L5L
Le9KYF1bTJ7Q5IjQpHhILg4jngNiQAgip2Wa1eDEEtHthg6d1h2Nu+F0eaJrW5TeN52T3xIcS4aF
JxLHQIQ+d1F8Ll/jAWvPXZlnmb+7PM7qB537TyogSGDXy12jGI4y1W3mTiPNF5niWeLL6d9K9X4O
uaOOqARaEJHVIkuuhO75/3xW252X8n8ji8U9VU6d7mPZlLloGIuvhaAgZE+peoBSgU5728nPk1EM
eCPh9eLNwGPl8+Wprx0Ydi+aCtQeQRvPS/AuvzNbRH4LHLZcWr73ul6YT3olatS0McbqBj3703SS
p7lBh5hnOjkOKLHz4QpJ0CbOIKGUm82mUIcUTrmg0Eb8iD8jVCceevS+r9wgK5Ok3ccLgLF/M3bP
R42RSclkKzIX6LtzH6q5d4Q/l93BscRGK0Zr5I85DvM8TerIzJHbchmHckRZBiT/Mhd5Ug8vBqOt
jl3b6Wi3N1QHLq/hvEaLTfR+sN/VmXdrWBZ9VeOlnLlZ0cT7AepYeVMh9dhcufdXNisvbgqXLAY9
nmWdqU1hilBLS93aKEpt27WyvdXaqv41g5PdMo6UtEOcmsfYppptBN4iZVCvdUNW19JyQNtR7yDb
Weygqi21kIIma4l8L/SJeDr6jSduSEim49SAQb/8cVcCHtgi2N7Q4SkWL0WqWk2BYN0ZmVvEqMwr
DVEOm2+p30yTzLI/fQPM2wZWHBhVQEZ87PONqlslVn2enxOIQuRqg3x6o2Oo3la0mZ6wVfOvHMfV
yfHAmtE2nJCl2pDm+PgXTkwuj7vqYWhNpd5gRRpkOyUcpHHlGK5cltwcOr1nytFQfhezswvdqZI6
zHlw4LsaRYj7T56jvmoCaxYu9WnvGbXz35+vH0Lq9PrR7iApmDf1u8Ph22oW4/vLSYTe8SgL2OtG
H1nfMye9JkWytjUJa0AN6ReqH1qTWo40Ktj+1G2aKBseUiMKlbschYLxkRx58L6rrYJH5pU9s/pV
YTnN6JXfcI3zCVp51csMJowbFar6GZyMMI6NOsQ/NZqwn0svfoQmD2ft8mdduTJBMyLYMbNkGXzx
WZ3GnNLKqFNX9erwi8TmbtO0eiF2og81rO4ymoebYBR6fhNgkBpcyfNWJ43YiQYjGLLukvpD/yL3
NAU1MISuk43n4XjRydITG6WptH0bTMitJh36qpdnvXZeYJHxoalc0b+Zd8C7zeSoVhPg2Egw6Kv0
tm2CZD+2qv/FBwjwFzOcaQozvfQ3YuF8KEhpRobnFWp8mp58Qxe93FVKH79MFApuLYoFWOPqfvGn
YFkCENt31ppA+gts5fmoeHd4BhA85Md0D1HVEa0hMiD/pKmYdVEvUPatYTa/4iaIP13+tGsrSgYN
Rl4HCwdD43xkzAfwH6sRPiu7xnkEio9fEArY6aYoinGnwzTdSau4pre2cqURWObuMqPO8jPno1ad
ilxI6DNf8rwbWKb9W4/z4y4bDdxdwrpA6T/OWm60QHrWW1B1zs/L8165vMmiNYckgb1Mw+j8F0xx
p6leyS/I9ElEd2GXBs/QA8UfqqqCp2NddW5uUmlefMtqjx4FZlU6yBeVviMw2UnGtr2tpirOcQJC
FPvm8rRWTgrDAbqmE6PCM1/klZRf9MG27MilO8ZOynPs3x9sz/QmKFt5gkjgnwekswEXKznBoeKp
bCMORpDFUcJRsM9TZH0qKt5/WARhI4S59M+47KeXy3NdifscGQAadOFmudXFm8ipcj2OHbSaDL8R
5sZu8S0+IBnffi1lL/+JkTe+smlWDgsjoklI9QUszBLt0wt7aEwM8tyqrIJn1QgctF4HXPUwAqn+
wwhZ4hRjY6BweaJrp+X9sIug33b4RmmmErvSr37kRe7cZ2YT0wDJu/JH4VX3AFSeMa5p7/Dgy8v9
5dHXPzP0P/7jwbKsjtTZqHt6wwpPKES5gKruy9QffzSQsY9m4/RXst3VHUzd6Tfzc5a2PT+YOv4B
StTHiUsPm65PjvmI4Wuu0mlWciXWr1ymYJmgsM8CZlyni++qta2XSbRsXJmod15ZpHdGBYV9Uyt+
ewybsMFsMvBm18s/B3rOYeF/Qy8foLIUcdjXZeJqVYQWvVNKZy8V0zo1ZIBXvujarqVNjNIFqIT5
dXT+RQHaIgITm5Gbp22HIv+kN92dXiYdRlGKg6iBouOQ05WYivxFNKLqTJkLoLf6AWGatb6kLAqc
lbM03g8WDDcB4vmX2dbtn6cIc+GZ/vNvHNGyQOIFutdqgRK5ABqrW1FO9W2HUMRrUg/d2+UDsbZD
qVBSPqB6B71ksW0UyEbxiOebi9lidBS4T2FH3ppPocNF8jdDQecGj8X0lt0tB8MQ/oyzV00lFlwd
1tAHO8A7BMtBJx+uxJm184A6yf8bbZFmNWM8ICmJ3KKOAxKWQAVIpUfN681tmMRyU2K54W3QQXaO
BWpBV1Kgj2AGjgTNNdoGhBoeKottSstFUf2O0dOWXBCD3Z6ma63rPU6siBo4tNkG/YEKnPUpxRkW
fXjgy3cJDrLXwOlrC4wMGvmthTwyJLnzA6OXtPOjMkrdtK9R4Ati5577vcL3FrfRKzFodSyLwjPA
AlBfS7AyRqWFU2pKwpXiRyjwtxjAFGENWrRsymsCgysLDPYaFiiVWl6dy8KeDfI5bloRuiKrxdaO
K/kohjB5SKxoH7ed+Q9igObXBn3ma5jClRjES5CuqWNzd5J3nX9SS895m2G55fahXT7huFvFOw/z
aMv7haAfsGN0oa+9ldbG5I6miSoA/X+Q9WucEJHkRg1cD0+Yx8gyg+GIbWWOGZIRV8ojpsx6uc36
AMvAy8d25cqktYeOHnj3Of2b1+Hde2VCewdi3Ri6XhGLG7XTcBNA/WG4iZqqeMIcULsGA14bcX6K
zo9gnvjLLmaS6kWLGXfsQrV09n5kyuca5WYY8EiRJlk23F6e4cq2ZRVZTZ7ds1bx4pZGLxnPyA6l
YvyfUdRVh2JXADWK9yNse+PK51wdDNFTwOIketxk559TIIsyOPO2harbq7dxixzE7KwhitNYR8b4
8/LcPuwbDgg9KPB7NvWgD1pNYQgsQtdgKmS95AXdWUD0t7lvYB+fiNhHxAND2Gprycz5509HZsNw
ifEg0+n0LZnjfj+qiBXL1sUcfASeqEUIXtiKjd5WGNqDsdWyqTmMGAtcifwfvjA7dS4PgeECz0au
ef6Fo0yIMB/SHkn9pnrM8+7Ob1EyxlA47f+09sVZJNRxTyMGj7HFIhJgKIJhqQwcNzbrEfEFc3gL
8S/Zym50/jS2zkPR+yXggE5jl57Pqqx6a+i0yHFbepz9PlcQ3NgbgTXcpxmOQ5fX7sMJnKfFQSBH
BmAD9ft8sCICmzJFZvJNiCDY+7U//Wf29ngKajX/wj67mr1+3KZMTqd6Rm0YxtaSqTgVRlLjYpZ9
6wMr3ZtVjRrTlMr0PpHF9L03+uEWGU/5F9Pk1Q4SDRABSLDFWUQ2zc4GWaXfYNPbuyybfbIBpicb
FA7SGyJ8o/3ViJYDuIcSEF958WE5iRFd7+RbWkz9ZoCq+Jg6rf8Y4Kd1KHJxLXh/uCQZgiwZAj+P
d8qmi10zGnbRK4NIvw1QHqgzhcq+Ua3hi9St9oATYAAWPx4ingnSu0bUNpnLu5YC+vNU1rmpqEbT
DwPleD7XNIsCnDjH6FOhYUieTdumvbm8TZcgYRIaFG5pAnErwo9CI+F8CKQ4lNauDe2HNpTjIa+K
5hs1ve/6OKnwLI3gWzHUyiEWMcReS6sforZ+nVK7+Xz5d+jzsr2fKnEGXbW5gTJjGum/n/+OLG+A
hKhT+d3SE1spsGNJhu4ey84WtfZW5sA48sk2wz1iGiqeXXHkG/XGwey4f54SczJvfORe2l9NA3Bn
lzZSfMV8pfrpxAC44hl1MiDgH+YgFvjOsnuqerv+t1Ms69QqjVrj6Zd2TwaK3teUfH8DXs+nZklo
bjMnaA51S92ixm76IvS08PvQiyF6AtLQfMcnEddRklyA4aODlXKMzrR1ExqlaexLe1ATY5+FWTLd
j2qhaS9OqATJBqOaPkBFDwNzCGvhVByVMY+9J20ytfwWka3UwhsNfZrbItVT7TWO+UPH7gzrCkRi
Ed245VkhDjxMJ659csjz1ZrqWvUcpxx/oJuVvwGFC9uN1DBnaHTpH+ysu8KYpYyz3B8zMWFujs4b
lm26OIZF2GdKAtnou4V0onVU6pFn1wYUdWnfaRjKmw8OyBftsSIb2Ekkgca95eVahh+rY6aHKvLF
dzUIFG3nSSQXNjIbO7EtQ7hS+BwHVfaW4rEWb/p88p/xbXPsBwsfRQdEDbjqYyBKLTvVpuf595WH
UWP5PA1NUTaPeA+mR9OgjfI2RRLaaJy3OJAh+aHgL1+Z1dAdabhUdyqO8/WmSgYtfJk0v3/EHl0X
GwfFkZ92HeCslZvV9NnMkL7a1UrHaUycpDxE4zh0N1i/xd4xj7rZ9j7x8weUwcsoOrSFHNq7QUwV
lbbeGD37Ke/S5FdM+avbONDyyz2CzFn4YzRHxOjrOHGibYJ+ITbNWqKY0cFOei/8BH0h+SZHPtl9
Ri/c2ZYWzkuPRVmgDUJRwKT7vmms0lLujdJzvjskRsHeKGXyXFZTi6O8h5/t0UJxzN/XckzM2wF7
wWLX6HU67qeu6os9toZJs2mSQb4hkqoXG7VHR/EIJyfGCdOCa7sd/NqodnFhjM0BKkob3lYK9Rio
2ZPyVnONeTc51Ol0A2FkCD7Lsi/EPtPsQOzqFgDrQ6aqRZJtPFTEu72vxfhbg7kdnPvOzDVn6+uI
sW1LOAiwWsZBfEWgw7PvHcymys88k8z2ycqtzKTNP8V3egsR+lMRcFofqqwanlSrattNYgWhRHF2
qvzbstMHydVXldbeNHItPSqtdKJHNdZj+6kIGzvBprKaphvg8JHcNCJAQDqdMhjGCLvfhy09t22n
Rn323UdIrN0OXPA/hV074xaX+eKFwDl/tcj08b/OEcm5NyDHJ09O3k//+FMTtLdekzsFDpaorsBe
T9TKwyi3gJ4kttxW9nj0MbhJn6ZeVbRkY8SE1WKnpHCgH01SEu8zdjxae1uWvtQeTbVSslsvzStc
4422zNLPmCIr/mHoyiH4oXV2mT3XqpMgDlw3iaejLMmDo0AdMVSjr54StMFsNI/Mir5NwUlbn1TQ
hfZ9moOiunXK3Acy2qlOt+Xotc1nVSh65h/0yTAKDI9D1Oc3PZQn767v7aHg1ITg3WHDdomI0Dwo
RShPlafHwQ7nPo8KOg5JbjEGvvolQLT4baL/52+qDiDgbUhQ1g7YBej/ekJW96YG1XkHuxZzO72r
VOMzb82x/6EZhQHipFPb6EtfdNaTqcDkeLBwVS43IJ2QCBHCx8Sv9Ho5bH1Lb6pdJxF/3/R6nqpv
mGNG/7bU/K0nVfUid6SCZ28GJUqnLZaACKQjHK1t1Mqxf9pTZpxK+Py4SSuBVu3sccLe0iuMPtlI
7ITrTZ4IPJj00scBr3TqvN7w7+HG4yU5gCmaQm1bo47wS+C+mm7rWElfarCJYhPYuRhuMpoq46ar
fcyfLZ656V2Jt1R9UIMmuJ2MxNB2VdOMykaOzdggHKdErbonneKx7/e9eO4QwS03tWlnGnQgKw+O
hhnh07zHikexD9WklvFtB8GlBm6QJNL6hrJC+svrTM510iY1VDlc8cxnaGRNe5dUumc+FDX+tekh
UifTvgsrLzhZSTTWu2QyoMdalW4ioFH61md4tFGPDu/o4ESITGKX+5tSTGxIHSXuZ9+MvcZNJOCk
Le0grOL9Up1nlxedsqN9rxcH7n992hctIeo17/TuRu0zneda5Wk4Jw9BOiGGlHjt81QHML4TGJ5u
hdvGf1xsJt3EbBwP0Dsz9Vfj2L4OZn0CzYUuf1IfrWLKXlQZS2ub21Vk7Y3BbIvDyNXVbQu7NIeD
Qv8y3DhxZuP1GmPyc5PQDQEP6pnOCQvAcLzvG9ElO5FYZksbU44vYA1AU/8faefVG7e1hutfRIC9
3JJTJdmyZcu2dENIssTeFjt//XmonANoOMIQPhsJkgDJ3mu46lfe0k9Nk99gKZ7a29KMBvOYKz37
WckK1XSBSRfiTo/yqNwDV+rMrS/nwM7r0pKUm66jwK1sUHkKlOcxa1OsKaRqQifPGOJUvQnmgikN
/4D5dHgzWs8njyl/t3FfFtEe9SqMQDdpGeIQfDnEmyPJkzAIK4MZpqpQ26LstKwR0B/3W2dMpqcY
44LuUARN+rPCrLe99TWfM27zjGCdyicOu6JptNLN8tb+R50P2oz0wkwZWQs0DOlZz5HNh1qM1nQo
fIem8uRrKYaZXPp/EMRBXKM317Qbz4IkhqIkSqUbHXcASIvoHXpCHAZNqT5xK+Z/6rEJri3cLR6b
EvXsfalYyZo5yiJX4ePo9KHDg+DQnMEvYd0JyloJIW347KR6aLhISfVflS5TbhoJWnBQ4lNg4bjM
y98o5cryvpcmT9Z3ljelH0YXF82QM9hsLQLboDcUPwVhI93F8JGaL9znRYH1dJrZGyOgiLrPjc5w
brMMPu+2kpuq24pgIlBKtDh9NI3Or45+1ZU/dUC4HSXWxune/D60C30D/bqNfvVSKMs7qHyZfIwc
Uf+tctNMucvsrLiewBZ2B+KvXFuBmJ4tJuaT6BaQKHFA5sz+dN908WDW6NQYTxP6EWJ+YZXgW6KG
4rqXOsFGqtpCbC+fmHmDnM6ohc0a0mlw+qyZeH46pmhze1RhjD7NL0nrJvQxo6tWopDhFk7Qrgm5
ng3nzFrkFJqIsPE+WUKRc6Onhyek+LlpMDD2sMmMHjIZJy5zSNOVfO8dGvLx21gIqGMA19EZ4uuW
Dfegn/JsCiP5aYhxUduVpZK33wapxg7XIIXpt4ZQJvkG4Y7U2ORqaj+CwuhUjyaMlXqjlEZD6sZZ
bKQ/wkojS9/nI+HYV7XMW+WAo6rp3E1YyJaY4kpEfLlbalpYvkZj6RuE5x0EhAG7Z1wr70tesmDr
J1OdfXXsNMs8FXRislVbVXlAErJXXFOvKuCRJd0y0psyrq+KLJzCn7ooDfEtyNWixbBXG9piA75a
DjwJuTHJ9oTW+/Ex08GNukXkqy1Rrq9KW0tNjLjzGiThrB3iudjceoNeW5S+uSzSOt5mndHNDrZF
g1LztR+XXX2nTzxhSFEFWf5shcKo/7FqxV1Fw4V7g78DJkKz8nTHIdobR73ox4dSwsIzmnLcjsLI
/mpN2jP2kNJKP2v5JKAkq5MazyBGaP5n8KVGhIPSh438IBXkCjtzTILdKCXqNzk10mAv21O3UfEB
j90k1KrArc0i0VcO2fJg8xuQwOOKprkzt9UWh6wPZClInVx9CMxA8yw7SX7i3By6aiHrhByzVuzl
U31Wcnkfcb5EKK7ONZdFySUpldao4lp9gCqrelED5zwNRbTrC99HAtuc9kjEKV4eNb+kSIqvlVYP
PLtKld3lH/LJlzPzXDCoHVBiWmrOZkaYcZmk2oPfRNFRrjOyi06M38FWyddt0/Zrtaa5GHhy5rGg
o7rDAzWjV1GMPt1dYrRaxNtN/WGMnfqv1aTmV4e8x7yGMWPJbtTGtrNpGlQT91iHSaS4QsIdXe1w
ZPB7IGiIVUKpvTwLi7op/RF+FFxLqApUaokLTn8UVibcpPBPHoD7hJ6KWMzWLqpWdqcu7x+zYpis
3SQ0X/59edxlg/N9YDqVMGq4c3mvF9ugTkYgbFzJD2Fo+7/AkohsI/QaR+mw0ZxtWITjtEn8OHxI
nEL8pksab53Sl5V/fNnmCYDaxy0MyB9k0qKWoztRERv9YDy0dWd/i4Vqeb4Tmg1BIO4CrmIXSbu/
/O2fzDk+QtT8EfHG4mo553UpydKE4O1DGUVvca8X17JeTImXQavaUKhrfuFvpP4bPmieb3QtYA7r
+EDOH3q60J1CSULOWhNXsV4+6HKoUu2ZpuGO0raOt30SrNFgPrneQCfOk4omAOPPB/BDrOkQY6dd
mRsPuagnsc1HMV3j2mJNLirW/ldwWE3iabHR9R5MnMKThTautNGXEeH80WhPzLgz0MVnLd5Wqxo5
rfloGW3GfQPI44oYvfAGkqyNnCSKm0VavhkHY81D6X0+F6cdWBSQOkS7iSuWhfMW83gUygP7IRr8
pP8S5+yIuzDVDVAfiaHiVZEPifgKpVvzRrO1tW1HBt97MbLeXws0u8JjFvfSoTP9dnoTvLFt5Mr0
G6JdXVvK8DLofYP1Q96Eyt0Eg8L2lHAKvst9P61Zop1flTB9aFKhW0xbFRP205WsRNFKVpEyjSVP
OOKtTeyGCBGBinCS5KsCcmglnD7fO4xoUQ2naDyj2Ran0gx0X2moTj90PbyiSZeaP4PU4LsVZtkV
+q3KodbkcV/ytO1THtKVS2EZC4I5peuJ4A9BGufl/Q37sHVxM2x0cmPzwenCdq/aRbMJQmdAo3WY
Vp6hT95DBuNIIh0KoQqi/enkhlRTR38ozQezF2nktoj/HBtHaSG+VqbebDq7TalitcoXyyly59Bw
3LYqHS3gdVFZBP98OfFzeKbQGUBzCoWH05+TYHfYpaNiPlSj2n0PTb/ahuWY7qwQWewJ8ujeSvV/
1FvkcvhvwjmhCKMDqT4ddIAUH1EmMR8IEa29Wcj9c2xZgD9qKDr/1nL9v2Ohl0HpfrZXWjw8lIi1
WsSJ+aAUavyrR33OzdUxPtZFka+s7fn1M38Xahnzi09euDw3DvAriZV/SM0OkypeYLcLVOGNSXGM
jEDyggnlO9UIopX9+/nAaCeCJoa6pi2u3lCjJqR3hvkg9fj0DFGXH7BywEoqdwYXLu6268WTjyzw
yn37fi5Pbz1YqgzKg05MCQ/hdCGNro1AllTpoz4YVvkTHLGjuJodKDR9Wzl1C4M+z27MtF7fVZle
WRv2VqJssCzss2s9VBo2fF9SRa7x+txqmKNoK1fLJweObiIRPhwXAM80U05/Izo8RVJkg/YYls2j
76fJzuji0NPSVN0kAcaGYC51T6+n0q2CIfXqIXD2MaW7zeUw4PyS0ekFz6BONA3462LTN5Fct2HY
2Q9oTIVXStMNmOd20tPYG9Ja9ek85IBAjOogWTyEAdryp98MkLzMTDKwh4QOxLWvaOLoh0YMuF6W
fk1KkyAQKNZO9bzYp5uBPhGYhhkmayB6uPjAeAqsdDK76FGoGs0L2u8PLe4ONUmV3m5K0Q5/L8/o
ZwOigTO7Gsxlp6WpDyWQPgx0OX7samP8DVC33jpClfcQF0b8muXny8O9g/AWH8iNBVKNZ2aGHizO
N/Raq2wtK3isIrs0fxRZgkIZ9bRavk5DOXKlktIoOkx/6yH0r4WGWaM7Wo2yL4l5t51ZJyAm+6hN
8U/Hxf5PCZt1ZUo+WXg0jEHt0ecF6r5sLI/OMGqRX9sPvtDLTWEQeMVDk1INS/oXPWttV4QxD8zl
mflka+O1BoVsLqTMrK7T7SbVaTVhzc2o2hQdsyJRbyZnMP7IUlzH7uWxzu869ta7LCHRJviW5VjA
9dJQm+JH2Ypir6qLbp+JOnVzwvdrM5Tbu1FpSy9III9cHvn8K6ExQJiAeYQDEAyZ068sm9BHAClM
H6epsDQXfFLu9XUeym6S6WtSpZ9sNkYDQAeDDBEZjvPpaFIeW+3Y18kjRpyy6uVNNZReqaMk+k2K
sWdEMSdDoboZdNn3pKJrgzfY2MNtSQ/Wdw3Vl9/kVtjW9Vh21bgNU7zSfyZNzT79x2khlwJDbc1G
LnB45MUbEDmAdxu/CZ+jkUfHKzAw3RAlj/4WZd015MTZ6s+RCuLypLBksBz601mZkkzgiuSESLL4
yU1nJunezjI65EyPi9+Edi/M6EarO7HyxJ7dNXOZiAIC8akyG7/NB+9DiBjmA5UyevZPMe/DEyW6
6brryuF7mVbDExSQNeeQz8cDvkUcTnVqqSJEGUzDCDtRn/w6yw9qirtVN+TpNkdXrXIDZGVXqlOf
DUgG42CN807wWNzelp/2UeQP+hMQDPtp6gbzW57SHZMxONxoHT4Sl7fNO0Pl5DaF/o3LEcih96xt
GQROihyK1lClFzsTrbkp+qoh41FDWuC+E+XXmgjT7jlVRsuQjiE04+IO5HODCI82VsEu0qauEodM
GcZ6Za2Jx1nNk98203yRX+URtZTzuAYwaSyaIeteQAWEkrlRnTokkqphklpeP+S24d/Y1G72gWSn
060u6AbRFqxJ7qTYCJ2vZaBmG13YubUZFCPrvzYlGE43t3S5Pojc6vPjIAUhpXU42/IVGbJiHKY6
0qODwP+z2/Vyl0l/Gr8F+EihUku3NtS/F41YIXSJnYnO+06J8rskRcc69CB55mO8NUtNVJWb0zm+
p38rjX+csLEeNIPE+IuiR/oDsXmcvkx6h39i7KA06wFYSJ/DBsiwW+L8/VsqnbDeO0GFTHjfDWP4
rVIFpYqm1PifeoZMMoKJHF3Q/lgEphHdWXHc3vkN/JGDlPvZDx0k0wiqGQTTZowt2oBSMpTXuFWp
PyenbpTHMZsc4RZJksW3He2GaxPpwMid6Cims1GGmd3X+iDLiNvWoNzcqbakflObWnzjwGq1r1CI
0lrXCiSBz0oqktRVo9JpjnRlwuq1zqgceXWlCOr5k1rcxVCOdZr0UZLeYEWk4bDaOP69YbV1vquV
YsRG0kx0FIL6UNpEBRSAPd4L0o2fZYPjRT3OMj/NagzlftvqVZnkW2wvLSvERigI7d0AdP3PJMWy
/pKEXdzvoowq786pJO1Nj/ypyCAs2Q4Fc7MHDNWvPMBn1+JczpqR3rTEaPO9V98+3E6KE2ACWsrj
C1dEsw8xidxFehPs5qzaFXSxNlKFkbcc9clKCnA2sgUZDPgsfVRKLjwDp/diYaIykI2g581ezsRO
beEPbcDOKd/pZRX3AnQO+vlUPwtn32DyTuPg8j1yVjog8IBijaIUDqzwVhf31pgNkZFlefDWjIMZ
fNfsxv4j9cpEIJaJW2jlcXw9Vb7YxmGb3fM6jSsX2VnIBfqU2gGtSBCa5llZn9aekpO4JM+E98o+
wukl2JT5mGsuEiVfpXwqbZrpTrkGl1xe2FQTqWQScBNyv19UpzOf2lUzlAIx0RF96l01jdWxVO1y
n+r5cOcYFRL+l2d6jjg+Xoq0senrQlKh8wpbY9kxa9MAmVxrcJ6DEi1EMERd6kozAWEF/raMsygC
0Sijv4r8AcH9UiBAlvAk5pV1nqkURa4+4LFqFEH2CujG+Ec9TRSeiFbneJLoReWf59/y4eCg1umP
kdr7z3JRTIe4npqrOqow5ETv26vQk105qGd18PcBgSVR9eCw6NoiiEztKE0jp3BoWhvhd6tzulvf
hmzcyX1zHPFpC1y/pGaQiVI/alX5pDaldLi8kGcp8fuPgH1MHMXOJbA5/WrRKSVt0dR5zqpWFRvf
nNB5JMK7D5tuvOpHW9+GZpy89EPgv6rh1N+mRi5nrpHJa466y/vjv59C7kYpDBnZZd00zVt5mJrO
eS4duzWPTtflwu1aPDxdp0eoZqMp1UT7sYi/K+0YfL88E+dbmuWHVP//Rl9cHmht6UaLrOdz1efR
xqztMfC0ELW4lWU/P6uMA0ydG3KuQSxF3UdNHXqnqZnwVE1+6I5QdubUGHuexv7ajJxppc3z2Xhg
V+A5v7tenTmMdLY5Os5oPw+9of1Us8HeOOPYe1h86I9NJaKV7/vsyELbIDLm0IJ5mef5wzHqZgzv
kAXOcxoI45s6iOAhD+3hOOlxukYa++zb6KRTapj5RRA7T8dKBBGhwCf4Gbt5a9gXrZleF1pkT66U
Sg4Ou6mh3f/zNiEEV8hu5vsdctPpkLqS99jmFf6z5Ctt4NV0r4KdnPCUr1yxn5wGBpoXjU4lnOPF
QCWCi6NeTv5zLZeFV+S+AwKjlLYm/rYHVYwpjum++BnHot5f/sRPVlCVFRuaPnZTs3Hg6SeqTT9F
eiWcZ0XrQwdDqynGdkfXp608AL9biRqWbyanHtlJEngIj4h6LbuBZqQ2Uopb13OK7mM9F2TH1K1V
M3zxSyklimgyN9Ac/8/lj/xk63DJO5z2WUvojAw8YAxGhdlgen0RIChRdAdSxeEoDfAcjKT9R2La
/LrQ6J8pMaRw2pkTGzq6IlXkUXqe8RFXEnycTVfAn9pKdhTf6MzCWrv9s2Wcpa5mQZ+5QrU4iLSd
YsdHpeQ5qKYw2MCepTigmnHu5WHsr+zWT25PxiJT4ujPfdXFM5IafViXYec/53rZqjSSdeBlyjDJ
K7fLZ7uFuIN8n+49RgWLU+F0otKSyfKfrSxA/VXtx22SJtEVfWv/xqqwHRTj5B8u75XPBp3Nwnmi
od0hTXJ6IIbCL5wEC44XiUzB01PRb7FdNg9hqFSHtmz1L6UaxSun8HxQJNEoZlLCJ55l85wO2vud
HPmyGby0UQgNNjOqjg4RdLSdPQTVTa4KBy9PoKWbyx97vpKMO0dA1LXeCUCn41KxFkMQWpyJpNGE
W7EQhCSUjN4uj3O+PblAkWECAuOwc4zF9sTWyczqog1fht5ybrQxG924t8w7XZWc7b8PBbhnptuS
G8BoPP2kLIiSGOe0iKH67GaU1Pgnjotgm5Gs+OdrBTzPXIzSeHNnlMvpUEFVh7Ut63yVo+VfMqmW
jsOocBS68MYO62J3+cs+2SRocMDS5A7lLltKoul+aWVtBHOnlmtjE1lD88eRtPSYOXEEPg/dmDor
upUzuEyzmEQ6KOiBz60LGirzy/XhhTcMR+R6XkQvMh3nvabiD6jpmAtFY6J9pcLcwDAc1F+APIat
k8jmylXz2cYhtJhLYe+89MVq+lE1WhhXRi9U57ojz2Ts6Vae3llT94+GgFza/EklGwl0zgLAvcWX
FnZnTGaVvdRDqlVbOYuK5Jvd5JJ6T4Wq+R6U6HKuaUudv0x0QekYUnNSSXqWrcOsTBIg7EXxovQC
KBgWyN+pC2k345CHB8Q0hpXb7ZPxqBOQOM+uZGTui4/MHXMSwJ+KF01YhguUOUI+tK+bTT/2+ltM
mXjlxT9fwPkVpCGFjB43zVJQF2BQnAftkL7Iozrt7CKw7rtIM7xa6aZ/tDxh+aDXEVTQjQDjSdB9
uoKEEUXYY4j7Ivl0Cn6OiSD99x0/k44FdIGfl4/j2ZfNeRwx4SxgxSO4/DKEJIOy16LmZZZzemzQ
OHIVAlQeX0nr/j/GIjOzSCPmq+3dPv7DKQQ9VpryFLUvmlwYoASQr9ryJkLwqKVorQVxds+QhFOb
nXMjvuwMTdPpsJUrXx1enKGubzQ/wju27I3boYuPnRNvIzVPjpfn8uwdAiAF8Bh8GvjIWZ3qdOWK
clZgD2L1RU5kwpfGwo1oq1Ir/H55nPM1m+l8tkKxDPEMMonTcZykqzvyNPWloUcBr1Y1g6twmB2e
UtlZiwLn/7OTugnrBQkb+AHJCiXvRZik1Aacl9ZJ/6YGtrhpmBv31PtjbxpSCwBolHsQ2ZxtkKj5
38ufeVZtoEFGdD0LWSMxK5/huLXB1LJWdOKNkqn5FCFodk1mNd5VMWyjVAT93xJ9wJ+xrgxXuPPZ
v9Rs7Ffm+r379/H7ubctDUnruZAOo2xpgxfl0uAXk9G84nWLUN5kxr7A9L4NKupiY4uMSSSjceRo
k34v6VkIKG7UlEPWGyKhZpypT00C0v6Yykohr7ylZwiGmaJBHI4WLX22ubdzuhO0CBnOJjXUV0SJ
tLtO97UnCaTVHyreIvNSBTrbQPVoW5mqcV3FeWd5jiEpM6exmIMJvfslpmT4DQujHbYryzeHe6cz
hzYQzy78AnYqj/3pj1OEnTadMqmvsmicLxGdpz+KIaWVq9a2dtvDEexdp6kcy+0p12cu3QksuzpR
9odGDyHPhnoVGivruXw65hkjESYSIKsBWTH/+w93kNURJ3aJqbxOYzq8GpVSvBkpVVWdVbtDlMxc
m4X5LTqdBVQZqFHP8SIwrSXXf4BYlOEPZr3GhZBnC6e8MbzAyhq3CuvgtqjLXL6xwlF29TTGAqPg
qb7zc73DSkDJ/uYjbctdqDZZvLm8PuczQel3TtZJgGjWLguidlqgKNEq/t+kNZ6kxPRp9+ddf+Nb
eXnIYvF6ebjlfUylF18BWPlstRlGu9iqvtPW0C7U4DXgEXAnOaEhIlXStSjr5threXel93a4MvvL
y+t9UCyeqPCD2yUzOV1t6HIhHDMGLSYgq3je6HtaXg6EwEL51iJtuh+MWjnWAYzey5/7yexyRyNd
QaEbTsiy6NJPYWUYrRS8okfUP5SNXWzCONKu9XZINvjeHy4Pdza7CJIhK8otzWtHm3fxoURKchTF
cfzKwakzV0NA62XQ2rFGnCPrXepaiPAaereWZ86rdrK7GXdWip2ZCNyTS3VqBWOaFmOI5FWkHB3o
PcUmcIRv4I3Ku/evO5bBaG3KgNNYTjqvp6tZCkvt7LxNXoFWRKNbwWmVABJQ/QB/L22R7BBrliqf
fB91fPIv+BUonS/DI0iSMY3yLns1giA/CN+2r2ED+8cpAsJ6eQk/HwoALg8N8jVLANIEqbtM5DJ7
DVM12maOIu2GUFVzaIkUCFYykrPtCRDEQK50zjDhjixbblQhY0WSRP4KejH0omTQDi3NqP04dtK3
rJjWii2fjvduM4YUPqdh/vgP167cgGqKlah4jWIjQAuiLKrmKKuDcR2IvJCQLNW1Fejk2dmfP5HT
MF83tNiWDIYkpCcvJVb2asbx8N2Pq3KLwZ7pijYBcCPXanNT6UaCz2vZrwVNn6wlewXZI/YOAcQy
aBjxuooDqJ6vYTsU0JkwhTrUVR9HdLoz89vljfPJ3DIYWAvucWL5M8OhXIuyVKuL1ylPtG2B/faW
h2/Yd6gvej00v5W75tPxSKZpvego6S05MZmqtmGZDcVrK2LzQEEi2UyTyL7xcOWHmmd+pR1wPpno
KoFam4Frc6t0XugPe6fCWzzoMyV5naxevquCFg9ZuRy/Kbpebi9P5XnIifAXInrIf8yCZ+ClTsdS
SvCdBEvpa2BXJT47k5qiuWCbv51ajb9jeQ1nLJYrkFOddmvCb9zV3VSttBDPJ5gfQVjP64ECCVHw
6Y+gKjnK8VhwOK0p3htJESM3kWt/raFMDrVT/Ctah5GoS4I1pmgAZdJZjId+cVc20pS/1qP+VLdV
cwg0Hq5ysjYRqdLu8hyfLyfRBp1YypIk0rRBTr8OilCbaL7UvmJc73+N5AnJmtiJjrrWvf77SCAJ
CTto7sPkWxRBI2dUxkYS3avfq+XNpDrhtu+CaIc5t9hfHmpRYALWhewp6FggDArg6aW20jjVSHVI
mfoW5IUOX7hWt7Vi93gsSwi8BLV5zLCi3YR9FN/LNqi/y8Mv4Uj/jT+Dy7jxNBog86R/OCM9kE1U
6hrlDeqDrm8bu1J/NXrT7vOgNzb1WMo3cuA/yL5qH0BwA8Ixp2mnW/V0KzfZ2vW3uHrnX0O1hB4Q
2T5xybJDS+sWyLTSqG+q1FkbZA2gYJi5r90lvmbva19H+CCrfcWNE9GtBAnzZv0Qkfw3NhJ+dKnn
62IJqzUH3GTUINfewoGGU9AW0y81tqSVgtAyLfxvmPkDiUdgIi7Zl1lDETPPFe2tAfNzRJxFc3F+
QzRGFSLcyaOhunmMoTeCMNOXuJa+agiNHiOrOaZFX/4APy3WPFmWjXF+E2eKw8VNOVt6aouymD20
gyNluvZmqsVTXWT+IQThvuONfGit2Baugq7/tMHrMrqrxgiaSNQCxMIkewWCtjji//0QXgj4EVQi
KXme7sayylEfVFP9DZhjtK2d2DxGIcqnUqdL25WdP9cfTtebjI7WLb04/jjLMtveiWZNtzBwJc1G
RYNq4XXXN8Ejyjv1caqnaIOBob/JULvfDJJPQRvUz/PlX7EIv+cPRsuNRFzTgYycyUYpgV30Boid
wNXj2rlqbed7KXpEfSqlrX7EQodlXGftGgX4k12I1BkzTJBBuIGX/OlEj35cSImOcIg7aNFXRCX8
9EsLFQYpEml8q9PB3mKqFjwNuBDBZ0CG6GgMUu+16K9WXtTJ5VVf02xbiS4/uY74PbMaIkpoXPRL
BL+TGKHppAJ5V5IV+UswtOER9TLbbRNr8MLcH64GBE6QD0nNXacOmLxYtX49Trm61WhX/7q8POf7
0QaISjzGeUUZdkkTalSnMxu5iAM3MXSAMo7u37Io0M31Yo3Ncnb/EN2ClqCzQa2YPHe59/Oil6Ta
6gJ6Q2i9gC5Hcagrs6BcuejO9hwDoanHnoOXD3ZusfZWXw2j6OQhQF03m5KtgxeAukkbpMa+59zO
pgv6D7voVkUtZOX6+2Ts2auZLg69U0LA5di2WmnpoCmBa3LnHfPaz75oepV5YVjmjyRmw5/atsUa
Uv/9Bjs57Lwpcz2Qbg5Sl4AGT/e7X5lhX04a+92H4TXuJgqt6nWYlsG3KNNQaUttq5GBz4PH3IxS
JTtXCk70fyBqTYVXxYGZu1VejI2rJn1GojwohHOxi05FpH8rMkTnPJQvGt0FTGwW21kIJXoy4raQ
vpuiDPMrI5Y6GS2CCECmZsojqYMyoCdVuj6E5WjwdC2wnxFzyv+EWYhUpTlZQmu3/iRsrdhQp56g
VAkETf5c3uNnby6RDkySGQTB1DhLo+HOQBRHrzM1cEPoTvWxr4pReKhTac6NUQk7OsLr6q/RnSuz
bUXDZu3Rn+f+ZG2g64BhtOcuIjzapfSyCSUNKlKPB2YDOm50Aek21NzhHche4eTts6kHxsrtf/bR
jAkZHi0TojyAO4tYElQ7oj8d2k+ubhR/C5zlbnM002ky986VOgwYp8NE2JnDZK6cgE++lgwBE2va
V1BHlh1FUrnEcBIUH91RRAerCarkEKjqFNw1kVbrNwURe7aSF5ydOvr56D/OMqX0MCHInO5+JdDb
uKWoGYMW1nW3QS+x8RRhKJmb9UHpSaXkfBGAbfyVq+Yd13eytmRf4DVnFiKoF+jJpyMj7FQ4maZB
h2nkrsmvBlLfWnhlqynp7wZdAtDQeqs0BxszxKjxLBuo0c1gRnn7xcp7QoEd2T96HAJ1ytu2naTQ
VYQKZD6Tsrbc2E6j70MCaziHZY3rPQkB4nQutOPA+hsmqdludEJ5+WhpJNYIQ9Ff9K+dhmOlulJu
KRE2YVI9bfUsk6OvZkJBaJMatSg3OE6D4b182JYPCtAtgADsOv4CYHmJG06I9WVyNPV377QbQ713
0tDNxh+XB1ku93KQxaQnbd+gyxyqv7UfSHtI7jC60a2zsqeW+3g5yCJHakITNTApUH+TZrqa4gXS
lYiO9ppK8cq3LMlnpgV9vJTevyU4WHfyj/G49iXLFGzxJUtsahEYRqmmrAmiCOGN0rjSuDFfgp/N
vXp3eWGWt85yJPX0NFTQ3S1ZMJJym1yhGGZsjS/hFRYxl4dZm7NFOK/CSyjgCKq//S/5Jt7IP/qj
slI6WhtiDmY+pI1Rrze+5Efqby5qT9/4briVdpe/4l0f/uPdsZyt+Sx9HANbJK2s+Izqqfpa7XcR
DAm3ve/gFPyNJDf64xyDjXRE1s5Yq94udQ1IA0/O6TJeyCKpSpqe74uDvdAPte+N2Te5blwhGVeK
6qJd89Wwt4F2VDTJlYwK8NBRkq+nesdv3vToi5g/EZKrIUNfnpaVG2RpyidDNIjTgT0UWs9Z/73O
H1qxcn98eiB4LqiVE/xS3jmdeDUk8kMvhP2TuD+zK+XReQw2wa44XP6ST/fQh2EWp6EY48gJE4Yp
3pJD8TL+kY7j/n8bYnESJLNstIzW6u92G2znbTq6/xpNv++UD1+xOAmNBvV9Suchrsqb4Eo9Vsdk
7STME352Ej6MsTgJItRLS+iModzmjtvdgB/DBE48l8JtNS/5Kz//b9O2iBfqwJGlJmP3F2/TtfRL
u8r3a4u/7ED/d8I+fNO8Oz6cbitRwlJC+vq3/1jeqPvi0fzW825fdWLX/Arv9clt/oQrhjFrO27x
MDZJMYgwYsxx9KTfZrWRSs/5ad7/b7O3eBnzMkhRo2T2+u1w+G/TacfLQ3z6+FK5J16mPMkxPZ08
XH8mAIWJ+tsSV4X0w9Z/GP3kav3D/zbMYm/LReCn8cQwZbh1jH2cXJWlF+krh/Ss/ETCDzWKtBB+
KZWfJbKvseDIi1SeHpzaDnNXiYb2uw8Us4PSDol+V+QFKoqodkUHaajTfJOgK/kWJUIn7MCw4enf
vhrwCL0CECSzyiICD4vdP/aD0OLGVx7sJMWSTh7yW0GETLhWaS754LASSc2z+PF0z2AVTIXAioBv
oqy9AMqgCsfPSZzwMTAyR3f9OEoxmfattbBw+XIQ/aMSBM0VbO+7KMTppmkHH/FwXfUfulq1q9Cz
SyOWryyKAL7i0Vir/9FFDPAPGCNiXFD95JgoZZwOmAKtjQKRlo9alRke5y6XPVvCYcsyJhyJ46Zc
E1NcHnBqCjxZcyUbgQ7NWQJtG6pa4MS06KlWpeh6CpPo1sRn8Qviy/btVEzFTQq5YKVoebZ+cyFD
gbVA8RTlqWXPLtNSeZAQiUZtVAUxQ/q/x75A9S7vyrPVQ7t/RgUAOqdiR0frdDKl0kYWPlPyJyFV
TukhF178cGaH5z1wmGzlxTn/JFg7VKFAIrD3yMxPB7NLqoc26vJPpZm3NwIrye95ZaxN3Lz+Jxuf
yZohbwriR9AvliQoyUdWSU9M8z4Ki25XSqbxpbMi5RAH2S9qoOZBwlyjdCVJ6byp7fqVTHzZswPE
AjjLJi8F9kANZMmqN+Q0qaQwsO+rkGcBWu5giydrkAG550XYosJriygCFz7BOP6JUmeuOq4ZBIn0
mqT8ZyuTvrzU6TTPKaFpA82iy7UEzFWpg3FBn+j3Y2dKX2G8Ih7c0YX9LexM6XaI3RSAnS7vqrMD
w2CzERXblxYQNaDThRYsfmibmX1fKm3sUTD0XSQvrCu05LWjDx74i15Y1crr9X4iThcevSn0QKG+
zUqrSwQR776PWr4eYDuFIDX6LElt5Xujbbrge4aeinUtmlxXNqD2Re0FqFM7rqxzzH4IJDDKV7yT
29H3cDTWUbvVBhzAMSRKa7O+ytTaKDfk9U2XeWNAOe0w6nWsr/mmne9dXiuK5+DCkR2hmHk6ceqA
7FkCN+q+VLvJ3IpYr1PcPWvNOOROoNk7LdOVdB9lnZzvTITw/g9357LcxpKk6Veh1aa7zSZZQOI+
1l1mwoVXkaJIipLOBpYkcTITeb8j0TZms+mH6PWsajG7Wc7uvMk8yXwBMCVGAgJIZk5Jc1hmZUe3
iEgPDw8P999/149hPu/vA4iXX5QAPohgiSgu2gONVenuSMUzrE05+CdIhtzldabEg9aQHuXd1qkB
Qi4YL0PieROvAcf2xAv8zvTjbgXaMEuCAYWINSBG2Dq4xGQ5NOZ+u2M2VO9uaeVmRvpgvlgcdYJp
bgzdpKvvM0wb03FPgg2k8he0UhOiSXm6vh726AnSs+7spW0T84lcqvWVOSXwQ2uZvJJ2A+g2xTck
iABWczcDSJRnyyxybR0jUT7RDiv/aCetZOTbLffYt/Rs2F8SW8rt+WJMwK6/51xu2qZVgHBAxIz/
ATosvcGIUnXgsrHDu5YRKpehMxi8b6fzwaWXJ50RH90+b1mO+rE5bRuX7abxu9qMnT1+2YZt4EYT
tY2iuFF0ACm9zwYdx2oreoA3zmVDqNu308k0EUStWdZxz9qB/tWEZG2yW6HKGg0fW1PUyFBwCGsZ
QFBZ5hCpB1bazxZ3Xa/Xfz+1iQTeR746sEdmax4SQQf84xzn7Tg79nI4dPcIfnN64DB9wd9Peb+g
FZOn99zYUcN+0oGC2rKuItLAHzMna6cfoVlf/p6pvbg7BnQcxZd91cj2cUltbDvxb6ohAHFQMkBK
slwQMU11Yp9dM7/LeB01R8Zc7dP1rJ9YZ62UXjlDD6D9pRup/s08iLpnbpqb9y1vuujsMdHlu0is
gzoCKkEE7JKgvCwGpdPMBnkSNO6CKJ7mQ7wEPzzO1NgOYe3TdWBQiePvgetszgmfGoArphUZt7Ip
SRYOLSnoK3A3oI/LOG6ngw/LYABPiqWMgSTtY8IuqzcgNhojQcLCq6MBQ15J0axOvFSjyA/v5kvY
TYw0zi5gIlkeKYOBrg4DX8X3B2zwuFu9y55Vi5IJcMRwwaJnoAxKBlu3Oi36EQadu1ZCr2vByTn/
3GnnrX0X+7Z5iLdDcSjKMzjJ8gY6SdY3Q0iKMJSpYp4tp4rdG6HaYXvPgSlbZD4I+CjGGBgLhrJc
lxzRzgVOuaR5p1uLaGg1p94kg9F8aDSm1mtNg5gKt57qBZCHG+iQQUKdJ72gmncwv3vvW8uwd55k
7Sm5WVSU0on5ODa85b2dwse0e9c2VZPyQNEuD7QOx6FsCpvRoAfBqtq4o8db78i1w17jLMBt6g8D
/NfbVkK3p1fPCE8BuWBUlNq6cgAys9yGFaUN/a5nWNHRtNuLjwZNdzDpw8Uy7FH9+ToeJIBHIB1F
nkRUBKgYP1lfdBfindxNlndzT7WPB1EUUR6cBie60+hOfC/5svvzNtQTbDN4Bx5MXOWEWkvTNQbp
ElyEu7xzLcO8XKSt1oQI1z6ypa2z4FWTUwT+h2GRP2qq030hoanh3aC5iMd5YLdpjWTs64tJuSjj
PPdnyZsK7B+YRlxB+uOVDnUndZcJlB7mp6kSKhAPhrnij7stL7DuF93AjBpDw6KKozMEMBcM8Fjn
puF+WYZpxxHM9SC9H0FkRPlJN7P7tIOJbYOuu3OXrjgjG3DY4J40SC+3hgNII6ZfWoP5NA1GitHN
wsEQYHiizIfOottdjlrLbOp8iFpeQtmzu4ji7jHZ54Qg15xKmeYoy0OjQxtWGs3mCwiCe75zrvtT
eikMSY8T9T2OIvTDGM3jZatLpL1Pa6NTOtBQczCkhtzuAxEJnZSkeMtu+2nnJKEpMc1Eck8Nmt2h
AZLb6hGVBD80TDOKSd4P5nTSuaTWpBVmY4iPFoE16QRR3zqHP83wvphz1fNu4LEzzPkpLejaVG1n
3caU7k+5u8h1Y+g3VdoNDQ0odwJlqKq+TROdZstLh11DibvkArNOEJwS1WjOPy/naghy1pj6vFqH
y8w3ugmPB2IVJ06jky8/xBGUTce86PrW78DNBjTJaOswUn6YdvKEkGcIb+pRSAMv84HaL9edmHS1
4VFKh8UeIwGOT88yLo/pEQ/v7vx3bxFbjaMA9qFs1AmWafeuBclTMGx1LNU5WpjesnHV19tG/F7V
7Y5Jt52Wn1j60G4Z0NnRQKMJ3UuvbSX2Zdyc2kBfFgm9pk8o9e4pJ7reitPrNogYB45lTP1ksBjY
nSsrpJfM10aDIMti1Jw70IWMqK5qk1AdLFxPP22qijeD3dsXDLvqwpxM7VYGpkunE83xYOAqjXGu
Rovohs6HkXuc4+Yaxz4x+fzU6OLqjf1Fazofp66hR+NeX9Hbo2ya2dl5orfC9jHtZAbZKAxatIdq
T1M/PKMZZrd/Y/WVpP8ln+aDcDmap0BdJgvF9vSRGSZG5xiSGcegiqLbT49wwait6PQjdTGyl/0w
HeaMbY7TJtgUazQw6awCEQ5w7F4+VLtZ3wpRdlp9TSDeCGgfSC/GOL9SDEVZnpGN0uMPWZqo5tdU
jdqd42wKpOPTMoUw8DzQ7UU2dGzosDR9ThfACT1bEsfFm4xEizkCb1HjlrIhYN69bsvo9iftng9f
KCyq7dZRt7voORcAQtuiALebQjAz1KNO1HCpvckpax/2E+iuhi17GoW3LKGfnS54ddsn8yAdNCZJ
u7Vwrj2gsv4s4OVr0QgICparvN8MOo2RCXsXcDo1g4pMRf1oDhQs27k38q1eJ3dHDbsZRvDp+57r
jNm6lknHuiVNXi79ttGLcxiSp+n0t4Al0UBIoQXctDO2ozZkIVkAZEprp4vFlBKilg65tONiCC7m
1tTRTylDNfvdkefH83gxSnN3sJw1lF7Taw5NV58vO0M7joIuDexonJnRdwjQ/aMLZMKMTyx1jiTG
asA76JFqjr45camRGtzvvinK/gWAXziyISKAgRSPuF+y4QDifZ/jYH/2aXr2eWC0jEc6lkcf1XZA
M7xXz7XixREVcUBiy0iUVkQbwDzuzT8ncJ6eeD785GMipXEK6jToB3ucCnHHPb81+DLCLoSeKMMj
tFfmOlTbuULfs8T63Mw8eo0Bwxpc09c1vspMxzmmnZ/6Fb/LUsd+z/Y+7/7SDYcGqpV1S1detkSe
S84vyjGntZ+t3DbtyO0PWw3QnyM7DBcXXdvEgDdc33ylh0GBAWEtKkEFywvumypfxkCXwDyFivO1
mVuUq/XVOEiOWg29t/yi5noyvQw68/C1r8m2cLQpweEVA/KFagB5UndOW4xBaIVf50Y2GIySqR8a
M4pW3P65FaZYctWa91KX47SMo2ND7SyaX3dLeiO7wTYTRMBp4FEJzLTcjMpsdwjK4CB+hvd+eut3
54QujihfNNogfxWIuo9s3bYGI7p8qg9emOsLyrCok0h6I3XZXjQ/pr2pstgTs17humXlE+TQKB6F
PEIwJQWIHJNKTj1s3MGNl7bMYwOmK/jt3T6eyRU2a7Gwj+Kc8MJROp0nhFfclP4pd7rbc8DDRakd
edCWN+jQMxoEbl8/AevkdvUxreKwMS0/28vUuWEICNbSxB4KMcFCSyNpeSsHipfrramrfllAXNg9
dnqBpZ5k/gBPCA/J2PfY2HiKiw4SeI44xARjCYGUXFQz4MybeafxxZkv261LQu/qYjzttyL/yFwE
DtipTEedj1VViefNYY8jo1/pfidrHYWdHl0yd+vRhrUAIoyz3OAtwEXKkuTPXwQNVY/bPfNLFE17
k6ZtLYDLUQ/QmTejsbo00qPpshOMForl7slPlW0Fb2NBPsHDgEgY/12KuS17gWL6fcf4AuMP/mY8
h4XnWITFpnQoVFpfU4rNnVfGApgTX5r/Y7cphiqzlztxFi0d/N8vvWXPOqVy3jztRgPl2jTi+Wk3
Ue2r3dIV0pOOA+9/Sj2wUVh9wh4l6bpKM4yn9iL60oy9KX2ZuqlzF5vONBzHgaeGw2jZoUSw5Uzb
e5IQm1rNOwgcOrFMhMt5lLc1I48rLNPiSwdQ9fwsmA8U98Iw3eV83HPhFt8j1y1azTdiB6FtpNIf
AKQ8n0uGzMnSLPyiCIK8W5MKAwotgr5Le5Zcb8/PiBDAAejRK8QZAwOOF2MDSktz1PdMa1+QYlOz
uPZE+IAADGHkcvbBsZy+YaWZ8UXgU8d5pzs9jVqXYa810olpneze4k1J88SgZpHQMbBLsj7yly+m
KnTkUT740off4ZPnZ82rud+FFLwBVef17rk2sEvsJFlWep8xE4IsP9+nXTcedJNQ+eLErs7jCjLf
XmSO4ModkAr1fNvJP3o4+M57+LcaCq1qYUq48wPyee/9lqLrMUkR0ZGDdDCMyM0jn7dI472V+4Z9
5oBXg+mdLmadT8ain93sXvyGoIg84nNBPUUAnNS02LVnyIxYp+Vtz200P5OB6hln6EPwtc9r0IBE
weoq49fOBtcGxKhwaZPAIP4gz9ZywgZEvk73c1uxOp/puAuWrKt0JgFtL/cov9Bt6ZALWg+I1yhe
F5Se5eBqDskcPXO7HQE8bYpnmD42g2V04sDjPl7qUXs4JyF6yn07n+jLtrfHAdqUK4E4wRRPVBnw
b7dkR5MOUCHLDPqfpzxEzJNlMnAt7n6avZzremOg7HEvNw4XfDOCxxnabhHkLENvE8hZyXs2IJru
JPGonS5bo3mi62eIIALH7c73gGvK86E1oJpJUJN5J1FYboRkmfTcHmQN9T5Vu1f9fqqfhVY3uc08
5zNPoX3Nwjdmo4SBkAvlzhRS8SooCdOPstiiNnHxAGyfhPsybNCot+cNzGO155v+JIc+eV8UsBxO
AjzRFY6kqJkR3mzJg7XTOMwSa9l4GAym7hW1Fe55Mu8Few7Eli8jVEVFLoaKUqxeyULTD9Z0232v
8aAk0/Suk3YWE3ot2GMvh1VyqCrB7HUHkOh+A3Q2QXcYyiDXKQWvEhqaL3x/aj3QZb0xDAaGPUnT
3Bmm82D5Sk+CqegSQ+G/uH5IapUESAQK2YZ2/OAuuuFxw19mx7z7Lnw8xwson9LhK79MBfIOiEcU
N5DGKyfU8V7nQd5d5tCBZqL1Rz8+0tu6Pep63X2NsMpnm8wr+40kRVQfo19Sx8VcABl6kAZFvcSj
kbyzPDWhj3hv0Mf5bvdXbegHG0V/BLjXuDgRWclVgSa3m7eWneQhjwf2lz5EMn29Z/o0poyNk1Dv
7rnKyp4Ras7FTFgTmASXZznD3GmQZQ+pT3nQe37vC4ihDsGzRSOj83bSW7gTiEDAuZJkGeivtJc8
Fxtktrv8W3xAtex3tjO/kS/7rvMw8Ljlhnhu0+GSh9pokdK2eo+ubEoVewJLBD4umknvV/kaCrtB
Sl/UTo496Q5OdM9Kf+9RbvC5b087nxLd22e/NhDG1LyQZBT0F8BQwA+UJiS2ZdiUGCn3MPD0F/dd
cG3LU6U3NwFj9e1w6lLktswtX50s6fORnfoLk04YbmB6xmk+7UCZOExNlJFGR/3YGcepOXdjupZl
7jw+x0UHpNxsmA0loR1Sa+o0hwlMR72RPYeHWaE1apiQNIEnx99H1lWWJDW6ZBNE/S556z6mXZZk
I2o6Tt6FmTyfNvNrj9DliT3IgwlsU9bXTjPP9uxc+ehRNoT9x4kmdwhnQznI30h8ZaoGYes32Jbm
IwAti6ECN9GxRcZr36u5fAMIRimubgEuExalXJ/smZyBNm/ge7go0+7Mbwzm8J7phC8Ue5zQCMg7
0pcB8WN13uE2HKUmyMfF0AxEoeloEIteFiOKxeat+TgCyNWmYUw7TIaYXxoq7BHMRuShS8tL6kx4
4YsC341eKtycRmpPffshaQ/ibKYGdMIdu3lqZTQSJ4irTFpG1LBmqa60YtpFQ53/UW/EARFHC7dV
P3a57p19fknJoBDvIispsDNAPeGNK/MadaZtZTr1m/G1pyiLsdpKB0e5Hdun8F0kIwsuJ8Iwxj5a
zPK7Zz2r0Es8IbKu5eZ+jh7Op127E1/DWuYe9eeZcWK7g+DMU4l6hJ0sPceBSI/aWO0RZYutD/Rp
3YdGL50MsQZQVjie4AVxQFdppGeOddJfht60PQiu/czy5yNI2Jr9kZPk/eNeGPUvY8rr9xU+bhE2
gVNB00DBJ8CKUhBD8eHFiJJmcJ3lNI4Jw5Z7NO8vezdKR7GO/DBojD1R8bj7hto6KVBIUm5A+/AF
ZQugmKCCYicLrx16BZ0aJCmOG83AvIDzbTqiujMdKt48m+yetGQGVsIlF02QGF4yIKAlsxN0+j5h
lzi69iw3HHXIeo/oLLwcU1y6l0heuETPHhKruURAEeMmkt7lKmV7roSkN9Tw2vCUrns6VWI3Ppq3
c90bLd0IEudITcPpJO8HiUImSg3nw3ZfUWNK15p68LprEpQKZo+IBZwFRKs2gKFL6toWJEK86yyZ
tyhz69sn8aBB/mS6sPY8KUrmbz2VcAOYUfRfEAr+TIFh/InVrOHSkcY29Qtl0EwniWfsc7NLz7TV
LDQNx8xy8wsyRnmWuGlidgLfvV54uXGReNHD0lEWN3FDN+CI6oSTFkwjNBebBycACX97nRoJaRKU
h88WywxAseTIzRW9N0/1tnmtLAfzj9zPymjgLdMziPu8491TbZEm1zAOB2Fx7GCZr5Oc08JWOo53
raQQJOrRIv5AcwJL2z3LFmkKDAiRCAhacDpKe2Y71pReRop/bTUpzqNhWziaT6fdcWtg9CZp0g5O
0rzdIasaRfbI6KX7Km3LRq8lcqt4qSKcyiO/DCwAQ+bYtHiNr53mcnrVmPokphsts2GPaQ/g/zZt
+Y09D9EyiQAKxMHkqcFrQrDTqKU9BMPhW0agJte0VVXOjUxf6JNsqUSPgHxcfWyTLb10p3HyAOdf
dkoTFeUhGRjOQxOqwXubz3jqFfbXh8V/hQHuam0aor/9K79+8HzqdnUjLv3ybx/8mXsTh7NZfKH5
/yr+6be/Kv/Dv12YD6EXeb/H5b8l/SPGf5p/rMWa9IuJCyFv/jGZhfn1LErsePefrlfKh4iBrjzT
jW+9jSFe9JdWH/LDgQ5mq3Xd5v7s3/7y4CVuLNanm577l6c/On38t7/gFD9T8G9LWn3NrhFsjY9O
Hhm6eYhnJugJv/385cD2XL3440brkLuQaCupodXPar5nwvyRDHZ/XiHqtVJ8W7gky10fsJaOEIFQ
6L9uTPYKCShq55C0jgiqkjN5+sbnImi1D0W/A1C7whXC5P1qIhDPpUoi6DQOSbvRtIcrcfWDk/JM
Au1Dgu4CMg2/6OoHG8F8v5QSVNWCVveQtxFvTEFBvfqRRECm+xADx1FZH7hf6NvFJVFt99VDilao
sydysPpBls92XxFfPiDZAvRs/fPLHQBRL1lJBO3eIe7g6t0nfXuzfQg5HEAK2mWsfn65TycdVPXb
G4dE9wFD8bpZ/ZS2v3UIpy7BHvE3Vj+/ngyeTHLpMnnFHdDsHALrIC7CK7v4xmdHgODToaDlhorn
l/t4UXBeSfc7fDvVpLCFbt3//iEkcyA1RRPdX8zoi1KpSp/eRrd5lZJWXd/sYnelbT8k7s5Pce/9
cpvfq3r4u61DKmp5nArucPEjH35cI7ppUD30y5p+QaNZSQc6zUOB+Ifph/y++JF9nybWEQeYNMWT
gH45HRAgv0oSaOP6iFcngHZJ/dVDGOXJBxVOoYA//FoWgFr4it/eaWH4ReFO8QDCpDyzAIrK5dcQ
lZdP9784H7+aDKruf2twSDMwcgGib7b4wdI/l8FgcEiYR9CdPT0B1xP+Qi4wwfGqejA4pBZB1GV+
P+bPZIAVIBa4xgX8YtsvAjZVjz8YZlEl/+TgydvfP+RZAAcXBPTrn7Wof6HdJ8ZUUQSdwSHpH7Ir
cBivfmQrwCsA34j3L6Wd659fzQiI8r9KStDF0NGARRA5rW2A7AcoA+4IUiII4buT+NKD8AJV+RYw
Gxmm/biKp5mz6FlQbu9fKCJAmwM8C5dBsUHeT/qrIsC2Hvx7wO1vUrxtFed49odF3GM109M/f/rE
zcmluYrvKn7zxJyFWvhg5Ks/yJ8Weqk5xOWGmhFqphTsEy+97+vYiAp+2/9dw45yP0yiYhwRPxMg
yqqjHmtL7YB4rekXY60ic+KyrDr0aajJQhAx+cqDRqE2s4txVmutQ7isNZAGFYap6lrPvPCxJALB
n1B1WIo9NTMuxlmJQOAuqw77fnavuXKMGv756uN+cEoy6OKEVF3sR0L4YTHMSgTC+a866o2WPJoH
70Lt3tSK0cTgpD6LX26N6r/o/N6QL5FHFQnjqkv+ROeW2eNqzQcTxwy1eCbZCDpXVp/k8yyKD4aa
axVDrYTSqUEoX2fOTDISMAIUk7xd1JfeAUr3T9GBrYmeamsZizWTOy5++fbRjz2GPbhJ7h/NCMP5
IB1FKvvrMMu3iXt/cBqJ9Uvb2YQ5B0B7DTJ6d58cXCSRpJFPo9cgo3+/ntxMru8m4/92IJRnFiKw
sv7js1ERBmpXNNkSLTZE9cPu87Dtsv6Wzdi8wuVU1ev//JnmkCWnEUdx/T93IAhdfl/0Hv9jx9+N
fo6zMtJc7VFSgjps/jH5X7d8+EQY8ruk3uYEXcwW5oNXjLMy/KLQrOqwN/hr8cEVTl04O+DMHVyY
QTLjFVkMvb4FapjpyV7fxBuGul2DoR4hiFCzD945MwyTtK0qILRdBxsz86JrbKSF5v39rHSnE3kg
1QJ+6Ic7sR7/Jx5g0eP7z3d+3/2uG5rLRSRvSA1H7d1yFt5r5lweuIY7/13InS+7QjX4brgnuq09
ziKjUMLVma1BEBe55jqytynCrT/U9BceJHgcyptWgwUAje7OzGJ1QgSC8KfqWkeac+89ynsmKH2q
jnsTmgfv8SslSyUiw1UH5oJ25UFrUNwTwDUH5+L/bt5dF2tc3UGNGnbu1H2kY1kkC5mCyWKitzus
jFwetYZjcab5smlY0QVV3bjzPNRpBlY6GbSqqi6GSy+MDfYvnEma0RTcZ1WXfeMl28euQTHOCdFY
xqZIajjX7zWPe3n98StFFsDpqrK40B40b+OIiGaklUfm7Hl2SZcF+W3lgTX70Uzll3NTsMHWMLCW
l8+0qGmvOvDlzNfkMJjosFJ11Cst1B5m9taXp8DtVh/f2nBVaBBSw8AEn03fNzGgxWCr61/AAqou
+gYKGM3HbBRDrUYW8M2qI98amll+Jal1+Ba3Gu11NiQNxryGNWtmJtt9Cg9rGDYJLeEWls0ciP/q
g39a3s+2iEOwwVTdwjtzFruaUwy0Uo06TN0HQkteenAaJ2HiH/z1YBJ7oRcnTyfz+XQC/FPDhzxN
eJ64WmSYIVMW/2lum5Sm9TX4EDc+AUs732ZvqB2vw/e5MB8f7dnBRIvi50Jbp5N+vPtYkRe9hp+k
dmOYlofPgtS+/ec6evd8UpBYPTJ1xW+93aG70Gwt19ig0LT/z3//z8gSvzoOcyI5rOBEu/ccrdg1
yR4SA+jC3ld9Bbem44XKexHaKwYTqi8QuBSzFr/19i+8mfEosAp1j/46NjUYf2O+6mPiPmpSBAjO
GpiSa5h07FmPHgK81SyekaYjuYlgaNuUBFX/tHMtgZFUCqXTjxb8osBDVTVHV5pim8qDYWpKFCXF
eGJrnuaoYe9veGlvGbkGG/Re82Oj5NasRbP3Evh5gSXQF73GiyJLlIW4bPBGoFeOCnsPBNf2/B0p
y/2TIsfvfi+HGFekuLIGP33yC63pO5es3kNcilw2sZuFvhUW5ZXjljxwyBIqjjhJQs+XTF+Tnt0b
zubrlrl+oG6L3a6SDyXj8Lqx3yU4FFrp7SRiwhUFsX74blkzzUdFR5kq6vBBnAT5tQdNDwRrMAmA
a4eLUXD3VJvjikSy7pVnEaZeNOuhVw8NeunPuzFL8r2q66W+AjqjlRQR7nWKa+EjFiQJQLWhAy9/
zhsmGmo0sX0A1VHOMdC3gMMEzz5MgR0aVUJ1UcN0F7PI8/F+HHmrSO9RnUxjIUj9cXuoUNo4Hm/4
tgtNN8LZfbHsldMBeYz4Hzhgql0gfNj56Hvpbn3LcxxczmJjFm6kYkWBO+hTaBcFrxc1n4K4Q1b3
je/7ebfUyoj+CdMfW28M+svs2IrVZfQTd2J1UfwJt8IGPySbgL27sC772YV6e0dUPAwlT3yvL/iC
UcVtKK9VFKL98PS+0H8ZzmzdTORgwC6j99JhvQjBrvLSJ7NwOYOFp5TdEKWNNSxeKwEMN72kZxbt
pYtPbJ2UsbSDrRqWO56JpJz0jKoDOnQazsoROVGlWVW4kyguOxk8GioPO1rOxFuvGGh1G9Yg2yNz
A7whYPpVhXCkhd5sW6xnp2fwQj07CjX3YVYsUkhCVNdUXfKxeY/XXMIa1hGwPoa1wI1mebFEseBB
DYnP41kI9E0etg45AOiRpSt4FqtKdxR6sBlI6gtOvfq4JwkR+1ASAtSQ1cc9JTcCOqgYSOwZpbXF
L4u3afL9afBC3T2NNVteraiPrCrds1lYUjBKRWoYljDnhZbLsE0IyaqP/F6DvU3WhjpABu/N2EjK
rgkUyNUXfGN7qWaVl1yDjN+b2PV4BofSrFRI0K5DzsliBp4jCfVCBCtNriMdcuHZj8hEGlfQRlXV
5QvP1Uq4P0FUXnlYYduLYVZCqCOr8YMHI5SxxVRvNxXEiDJNthV1XM1w+5QNWx0g4ysgF4leiujW
gQO9JsNRemxQ3VRdvOJEl8FpRAtrGHhlNUPTlVIXah2vjhu/VG20IpaoejRuUo0HXShddivS3MoD
Z7NH+fJYVQFWH9aMQSyW1Rj22Oqb98kSBV2Sc0nEroZx18Ub5wAMHj352VgHCO4O5+oBvRvBklUs
Vhi5FcVsVXljkbmgZnooK3Qdr5obgKfypUq/9OID3m46ScjODrzfcV4kWDcEanVUZa2D92CfZsD4
5NXDz1OHP3cOWVoqSRt6D1qx1eDY/vEf4txse5pRWk4B+YB27bS/FdzP+6f7eaE1kYD6MwbWdND8
kptSw4vunYDSSYPWoEf0CYtAB0nDipacVY3NkDtZOrR1IJmGQGtAxharE5axDrDRyNCkS7OOi+J6
5if3NjkdzBfJiIORAEI+X7joC1BVyOOZ4z2Ax2Ga/fPVoIGAymehJ9fY7C8B2x/cHXlgU2Rca6cG
1/Bbbc0q7+1+k1EheKE/O/NpLwwGjDR/dnA3Cx8lf2NnBvKFI4/nJq++WNL4bg2+7UTP/fi5GOoA
uE6CRAPzZlLNdJzgfEk2RbDIV1X3SWhCUyoNW4eXMYkN0/Nlc10HOOmWY39MGYY8smhaU1UQx+DF
JOMqukJVHpSqJEm2+/2G/Sd7UxHgPam+1tEf/yueHTz+02nqmTLKl3Y91Yc/n7m5JIot6JPk1THD
9+Z92StY9RqsunFg+jzaRxefvQqK1IEYZL0lKbRrCeA8aroWPcjlWc06rhFinF4swxvphVPI5e3P
EAHezCQbDEdbLcOWBq3hFF9wkT6U4241HIkLDehqbCZR8d0rNRNtJqqq73rkcmyoWcc1d+Ethf2l
MLhY5nrVNajxpYmLL41ax5WxGlW+L+heX0zzdg1em2FlaEaRlhTDrWSxifh6vWG7/uPviVsiy4bk
r5jn7cu+5mUil7rDjV192JtZ/mDMbHsmKTOkUzUMvaoq2wRawutYw+AieiOHZtU6klk3oopeO3g/
o5qxWKVQDpo4Fb98+x7eEPctgxjroBW6SR7lqBB4ruqrvfXkVxqdrKoPevPH//AObj3nj7+vECFX
4R//030wZTAqrRaqTwQHiVnCKxL/qWFczV2WDTQcdtUH/qRvHPA68ofECSzwNgdHWiS5RXQVrr5m
KMPMkk+v1lHROCEOA9zcLFa4OoF1XLC/bbxBaEFQzPL2g/2b6dxr95lsMepgiloDlDfPdx3JuCF1
Urc4c1IhJqDk6uJ4d5/LVfw0LCQES9s9KF1hzAEmsffA/Lw47JprpGok9vn6hWLB9ff8tyYA4OOC
alCaq/iT4jd34QuB7JlLWetqMHEjjzrGg+tSIUMt59o+uNHsVAMVWWiZONqiu1hV1/mYgMuM61V6
q26WXrzeo4M34VFg34slrlzF/RDd/fGASwQcanoirbi5k+bmhaGyK6IXcv0XPX2K9f/Iym3Tzh06
WyM7FWGQNf9OofIjQcb5dGiQ43fV2ENQ9fwT/p+duXdhci9v2T7J7lcFSodMFGHlEg218B5/rhh0
dfUVv/jR3r1kBj0xbfl01FEELlbLcZZPRw2PBxEwhIoUNZaGroN0cKTlwC+2pQvrwBCNStpRR3Rk
7Dk4QzIjVh1uSzHu9nRAHQwSUKmVGdrqQOZg7B8hOEvkd0Md7/cTyEklt5P+ZNVP3xl6XNo/mjlX
H/dCC4WbXA7q1JEwEgiJSLyF42KZq4uvjhzRFejh2BMOhvwiqYPecs2Fd27GcbSyppez1JQtSB10
A+tZ3icPcnyKRpqFsN5uqW+BWZmP2uNq+bfePQV+xaCru6AOrOotj8K1fEbopRdtM4ZqHfUTa0Hd
mYDboSgUKA2RAF5bhQ26kzpC6kMRmY2Mgzsz1M2tRh7ezkKeb9+kTzc7Z9jrbO2/sIdgRkv5HNo1
V1/5CF8WhqNioJVK1RGuvdFkr0gVLZ6/e25vI8yEvCY+mFDuRDRADrerdYSC19qJCxMbf/zdnjl5
sWIhFTpTFr98u56sPuBCYwYZNCg6G9SQ4Vh/wPoWOPjndRHJvxSrFh/Rorhz74P+uds8eXqX/mM8
/3UJd1W3f8cT4WexC2yrV68DiAtO73fPtp7s9fOdppGeCokpjc+B1Ym+cfvz4D9v37tbStSrasHz
rxEHdnfA5fnfLnT+WdsHaTGv+vMnm7c+fIJEQBrqaWE7NPb/B+6MUBeGXUZI1EF3NIQer1RDUwe4
dRhqSznKWUcmQwQppNBbHTiDkWd7ZZRMHYRckwdeTHLQrQ7m6SOedw+GgDiV8DJ1xKePNNv6IbB3
b/x4v4d1nECNK8VZYBkqTGqFKx9wAOE3STWaddSICnpDgkSSk9IUfdfFYYzzt6/4ahYmxSjCbjX3
Xx37pfspTMqLpeFfMc3bF3tH4ncJu7m0cfBY7Bt5m8H/xzg521hf/oSXwpq0nU4JmuNJm1OHHz2k
MLgcFK3DPRfm1tv6TKyDs3fkibf1P5/PSNO4+r9se2XX8eZdFW+IJhU8BIQh3jZPHWWMI88rPE8p
pFJHLeOROTeLIyxsUB18sEeUaomWMo9PZEKr8hnzIdwkqt7J/f/CpMvTXUgtYr5BhF1HUudp/FVG
WGy2CKZ8oxwTPOSP0qbUcTEQZpXqujbpqpJXIz9PZpTlPWno6hsuHsaEOuzi96SPgJasUIq33xjn
EBbeE0AoRlpdcXVATEZGCOMrGYotz7FmHSwhl7PsYKTZW2qy6ihUuzRLWMA6AOR3mksiVnYn6ogE
XYK5lEet48wKAf82I2lcokXotwplebvaXZnxAxG8rZcLZGk1TKD5pAzFJ2xBltdDx2mXEZI1HEcu
qQiazO003XUk7NdBsZOZTerpvxy8iwg9RyAy1/F0cWJJ/kE1O0pcQ/JT4LCrvim3noVvKmkqbUzr
GBdSkGIYYcHUOoj/bxPqpEuLrUEzP7O95jq/cJTEcDJLC68jI7rhZKp1kNuOBAu7yE0Vh/b5ujuE
Uns9SPPoxQrhbbtTB3PBp3UN9ZrskL5NrhcefEgglcZf3OrG0TG9TadUGmQT64NGcn8t0U98+Gzh
h6z68Hn+NcI2747yrZ+pKzhJEcQrFrALVnU888geSVpbR/+A6yQqI1LrSC7f/vG/gXjms+fKCvtn
8csf3WDPJfldONt+t+646DYiz2Jb/jHQn3/IV25hEP0TfuUW+tI/31duY0v9xb5yj0o/2ckHm+fX
3/4vAAAA//8=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28DA194A-DA11-4515-8132-90B76611089A}">
          <cx:tx>
            <cx:txData>
              <cx:f/>
              <cx:v> </cx:v>
            </cx:txData>
          </cx:tx>
          <cx:dataId val="0"/>
          <cx:layoutPr>
            <cx:geography cultureLanguage="en-US" cultureRegion="BG" attribution="Powered by Bing">
              <cx:geoCache provider="{E9337A44-BEBE-4D9F-B70C-5C5E7DAFC167}">
                <cx:binary>7HrbkqU2tu2vOPx8KOsCSHR074gtYF3znll5eyGyMrNAICSEuAi+fs90uerY2bXbPtGOcD+c9ZJV
Aq0lhqbGHHNM/v7s//asXp/6H3yrtPvbs//Hj9UwdH/76Sf3XL22T+5DK59748zn4cOzaX8ynz/L
59efXvqnWeryJ4Jw+NNz9dQPr/7H//o7fFv5ak7M89Mgjb4cX/vl6tWNanD/4tp3L/3wbEY9vE0v
4Zv+8eN/j27o5dOPP7zqQQ7LzdK9/uPH39zz4w8/vf+mf/rVHxQsbBhfYG7IPkScIYZC9uMPyujy
l3EcfsAhSjinEfr5g7/+5tlTC/P+wEJ+XsbTy0v/6twPv/z91cTfrPpX49KZ9MtDp+Zthf998/Mj
/fRbUP/r7+8G4CHfjfwK9/eI/N6l97BvX/v2SS9fIfj3YY/wB5TghLMYJT9/3qGPPlCOOGKcfxf9
P7Ce76P/beI79L+Nv0c/y/969MWrKuXY/onoow8xBHcUc/Y99MMPcYwJj76Cj+jXn/4S+39gPd9H
/9vEd+h/G3+PvvgPQH/TP+nn168I/PuhH8YfYhJylJDfxjz5EEacsm97kiRff/ML6r+/ju+D/nXe
O8y/Dr+HfHP11wd89qrbp775+vz/PuZR9CEhccxxRL7wCfkN2fMPSYJ5nCTvAv0PrOP7mH+b+A70
b+PvUc+Ofz3qG6nVk37581CP6QcSxozF0S8s/lvUydumQBaI4i97gt6l2D+wnu+j/23iO/S/jb9H
f7P/69Hf969/LvoR+cDjCCcxod+L+YB9SFgSRgmk4C+fd/D/gQV9H/5vE9/B/238Pfz7/wCW3w9P
6k/UNyH9EJEoihAPv4H7a3VJPuCfYf/lYLwP/d9dzf+C/JeHeI/7l9F/Qv0/QFeemX5++hNhj5IP
CaYUAv7/6sZfw44+MMqTOOFfSe5Lav39ZXwf76/z3gH+dfg94mfnfz3NXHdPUn99+n8/sYYg1BOE
MULfTawBHIMopCAn4Y6fP+9I5neX833gf5n2DvdfRt/Dnl//B8A+v768/om4Q6DHLEwYicgXBQ8R
/etAD4F+ECh4Fn25/E5LXv/ucv4X3H+Z9x74X4bfI3/9H0Ds17Mc1tf+z82toOE5wuQt9L+ENQjH
X8HPP0DOTeIw/oo+KP0vhsUXvvmDa/rf9uBXD/RPG/Gra+93I9399efgI+jcP8u6ieiHJKScwjZ8
7wwEBLgHRVDo/uLgIJCfv96Fj1oOry8/HMHAejH/srr+/ka8n/9uL95ffr8dW/EfsB1/GIL/N1ft
/2/N8K/suG+GZPY0POU/O5m/cuT+9dWfYxHc1XdT/9Wp+hL0+5d//IjDn2Pui5X49g2/ORDvPM2v
E16f3ABT2ZtkZZgnmPEQaukff5hf3y4kHyIaJUB3EWFg5oGh9+MP2vRDBeZq8gFhqEGAI6HMiGIS
/fiDM+PPl+IPlHEUIoopI+C/0m++8YVRS2n0Nxh++f8PemwvjNSD+8ePJGZwmLsvN76tk6E3xsUg
NEB0YwR/4Em756crONxwP/4/NRi7FV99naJkKg5ubNNELbmf2X1RVmxDmT0kvdsiuqUd2kkfDnno
H5msx3QiKk4V1tVNEi3jIsKgaj7OtckDa9Ol9GKubhZSNaKqom1BTZq0tEyxjOI0aTopFPEbKW/c
QsMMh8N+wlPeh1TEpioFHqTg5bQfEy5Icz+4yJzQ5FPfj4eFcKGrohGh75ssdDIzZZPVvBel7w4+
npQghJxqTdLI8UuboFSHdwF2YkiWVAVsb9u1ThVaz6t5dlmx0i0piE1nr9KFBXnQn85BIvo1yNqm
PiC1PHg8D6Lum63F3cYGddrrVoSuuJ+WYEeaoRK+HnMZFVlfPsImiWo+4O5xGBLRSX4fN3nYNWKk
D6N+6TostL+bgpFkS0PojiVtNjnSCBe7Qz+ij1a1W+3mj2MTPq/V2okmaT6a9UAWnsmkSTa8GU6U
Q4LW2qQB9cekCXZs0mmIk80YNuVhJv2aJnW1C+cr6ovDXGl/yyxNHb9hyTmzPTxnxNOxxak3/ryv
K5pq3I7bRldirVl1aet401doF1C2taQ9Qf6xmurkUuEE3ZqO2xscyPEUFeZ2GIgI+uGxTUyOZn6H
h04oZB9I2B2GxgjTX9eVS1snS7GWsxJtNZRZXIZKFL3ZKUNylnxaeXDauPU4KD9lne9yt86HCEzB
rFnofioqMXErb/vRpXZu21XUqM95XV3pdbmew9p+Wu04v/LurhhbEfkFzLI6Kwt+Mdbqoidzquwl
JpEIil4EqsgS6susbTuTth3ra8Ha9YSsSrg+vAEZ6W79qD8uqnHCt7rdSbPUG1sXWgwIKTEavPUU
pwmlGdNTGumPEeP5jE/lqi5J3B3jIpjSdjXpwMO0qpOzAiNRtGXmRrlr6+iyS4pbYwDSxYqmOYSK
CNcoJJJ4O5t2X7S1iMvTLt4XcZ3SFglUhTsfmKwMRtGT9iMnPo3YS122qTHHhrXnrq2MoF3Go2NE
xs0yTUcSG5Ek7oZUybVUz2t5LJf6I+mOcOtpTJsxJ1OYxdPj2n5K3GUc1gdajZk32zHpsgp7UTbH
hGDhRwPrx8txDoZPuGACeevTsLosCIzTVtS2L9Le9bDJWiyBS7WVH+2CLvq1vltKfobWcLMSJXCc
0iXBovI25eyguFYniVyFTbobG5eXHdtTr/asmEjWRnjXOhOnpedWkNp2gkzlKDrqd4ELPnvJ5DHi
9QVu+lNqx8+zlI9tP1b5utT3plzZtqpQbid6lpB6EGMgbabraHnGqy3v167jlzPI1K0q9JAh4I1c
U3xThdN0WD135+2ajJugmwKAP5j3c++rtA74JHTSXxAXXffUXDV8Pm2SflurWn9u1iW6VWyesRjL
UFhS3ES0gfsDARvWSXfVlHITuepQIrebquB0bFDW81X0zD2uE6/SoY07EZFPWPU7VQzHfgmui4HX
KasfwnZO61IPuedTudHKjWnAF5yXI5+zMAir1JZ5aZ8KPwpIGSw1EznX9PNs22yuY38/hkezrqnq
xumO06HMp7isXuZi9oJGOCBi7Zdk2flmyVHBXUpZrzvRruhxHht2gvuqSCvNTS7dMOSsQcnWaQhT
y9koGhcFmbPnTe2WrC5DVIpiKKWg9r4l/KbCPdrWSeAgT6zoebKcpolRYepWu+RxxHJr7wiz9zVT
kSiK+749BH3Cr6x86ZyC86xY2thaLHDI6t0Eh6PzQsdZwM4lOoRDKcZkO9Bn06dDCUejA4a0x0WZ
fVtOj3HdVlnBi50q6aFxaNNAGHYGQpY+yQqIu9Q5lUsKFpVoZpUVC0qND0/VLIUv1lIwXG3Rcu+A
zwgLHtBaZ8y2pXBt2Gyj1bBcMcPEwucrXPC8nvsTwteTrq2vqii+phiVMkXKqGPX8jPWyUfn/Syq
0Z9weLypV2LqryU5cVE2xoWAICFozVZ+ycPyoZUyK2edFpJnozsJw2sL/GoJSitUPoa1y0gziWBo
tqXx6Zwk50lcC272rj9x5X0x2MfAwaG2h4kyESkrxrYXE2Z50qqsYn3WBOWZnYYtM8Fp5NWDZH4f
24+t6u95tywCWPDIcaLEXNIl14j1ghemFl2sNlUysLO4K6s07LWopt6KdcCzcPN0EszNJYHf3odr
N6RtWa67zq9py850OW9ZlaSyrM5UyIWZYJeX5CVc+k1pScZ5z0UdDWVaKbUdJ3n0td2PpBJlBzKD
RiyNzDTtE+1KIVW9ZF3YPJjA3BSz/hSq7uh71oi5LbK2JmkLERys8cYMZroeNd5UDX8hvokzUoYv
Q5zcDTjp4PGGQwgnX5SOrGJt+3izEBwciyAshI4gVBLNU8RWSCUPPg6A8PxK89bVIpzVPS4Xv/fW
wVkk3AserLVo4WHQdGN9vTdJMqRDIDeYJXnN+vuItjcBLi6xXfHGDt2mskUiJmmXtFuV3IZAVdWw
bjBk+MYk6bDSYxf7TeG3I61TM3ZpHY+3QzztWRsC+J0dxSpXLxABZbKavOH4aIw+H+t9iEkt0EzQ
1jJAxy4i1s1Bs2mnGiaKcIbqbwvqwIxU7iGJkbRxxaZWbLu2SRZ7eW56IkYUvE60F13CsmSRl7i1
1x1tL5dgPCexvwoqk3tatA80bIQa4+vGDg8IfW5buh3NZ7zQw+yOuHwqozGtqN7PaEx9MO+YVdtm
6IERTjoEsk6fVt3pxB8LckDTLYYTXegwlW0+d4doudOJzi1adk29S1ZgWazTpZqyILmlS5Py+cm1
PI96vyHNmYSJky9T2E7YuzDzKLqpVZRq43czriBdtI/1m8AbkCZ3vYoyUkSpoVzwmYuI+2VHZl4K
kNpHvKqUTVKgYLyuZx7nsq+EKerPiMNRGptjGc4n0nAjWD+d1dUeh+zo1ZLpuEVn3ttMjuFzP9o0
8SgEJWN2eAg2iJbAut2uU4lOSSczG2kMR/gybgjIN/9Jd3Y3r6MW/RSkmJMDkfFelUoYtPpNFJuP
vHb5wO0VdqekhzCoyOUoPzPUZCtugG3RwVXkQFd9kWAis7XlleiHBnh+vLUlBv0x5IUssKB9keto
3nQyuQ2nfi9BOp0FSnZt6gqcugaIk1YL3BhWTV5OrY9FvNgUeSM87EXNDd8MaBStO9DodGw9AtKh
n+Ni/WhmeARMw7SsRnaV1LTYxcsMJUVNLoz1XEztZdT1n2KOhizxsCexN0dZB1dKJ49+GfIVB+ek
x+fD0uxn8xIZmxURFA5tFZqDQjPUAT51UX09rh91WIqkB0CN29MmyaqVUMEMP0XKHXDf3w7hupPJ
chdV823DyKmS+Ah5Ip0J6BqDjpaiTJLqlBizIwHxAq/j0TtL0i6cZuBsL4KYtRtNwk1V1QSImHR5
V1dHG6O8C0cp1ngRtsdpa8ab2q27JGgyKHRuFoA8mNvMtUAq9apPJk145galRDwNH3nrQeuOqMrn
et3WYbcIVEZZVw9PTkIVMI/oGaRr/xBr4P/GY3RWtnEI5DHp7dqQIS3iftEZJN0oK2od9mnAyCKC
wB5Z0cldSZat7TDdcUSjvarLTA7FtYrX8kL5QKeT67uP/doD41amndl5sPjm3K+1FzHu0CacdJsl
USfWFYWgpbcFnuBKzLNYJxs2KpD+FsCodHDnuSkuAgKl3kSJUOvgN0tB92tPux0boxsfBGec2wQC
nkNEdsbzTR/MOI1QPAmi153hUPaZacw5q4K7ikM5UGtWPAZxclGjoBckAsWOSXO+1GzdkLlxe9UM
XHSNAToIWd4Zc2iS4or1FAljurNKmi7VWl/0U9Gkk36RdZSrfiBZHHY0t7IJ0rrVTziu6wtZl+4F
R6vbccVVCi95pbME6WYpXdOZ1cGWm8CdDCzUaewUKAMpUyvH5CQeIJH1ZSC4R8EhmsIbEqgqozE3
qYJKK9I6Y548TcTRjdGj3cmQBNls50SsLm4Fm3q6B/2z7XAP5NfV6YI6LVyyctikTad7LOL1fLDN
XrL+0qHkvAX5V8lC4GZ6YasVc7iOIu7LrLD4c8zViV7jczZa0JpwWMjIUtKCehxwANWfkXG6zro6
93p1WxNCjTsMsG3FquO0i1q3WXpKUhwtLdRE7rHryf3c4yvakd3i2ImxNh+oPvcQ2cdGfrYhf+jR
uJsT9lnLOmt089pPkZCueIKXbnakfebJbTnjW4rdda/Cm8i31aFYqueAxU9R7x5N6x5YMF5JCk8f
hOS8rXqV92v81JVwFJDMl6QCyeyHvSNdRo0VUr60UMQfq9jIjBe4FNNEYxG5KBbL2AjT1AAvCIl6
XO96FJUbE0hQ7YsCV6E7C4JgFW69JJ2vdlQ9dngsRYkmI2Q0nBtm4zxSSmXx6E5X5aozVmsqooWn
LTebtZzEitCtgxTiVHvj3kpCOX6qvJ4F02sHRBP7jA/1lvjhYMryTunq2mh1VkTurCNNFikQU936
MslRUEi8adXjQtimyuwA6drHINqWOV84ypCqt1CVX6lu2gxN2ICfsTzB2zMH1hfTCePlZwkyB5f1
UdnpQqPpJRlim8HOQtHPSjiP+p6vbIPiqksTRkG061z3/L6vWwAI8UHoLqkFYWXKSFbW+FHWw4Ws
il20xoK+JRIS21zxWuUsfCtWy0yR9aDCZNu7CCIfHzSmRzSPAqnxY0TaQFQt2xaebSaOswbPmZSN
YJKmEUhJkQBTNfGy6wcvWAn+0EjJ3VqXs5Ah2BvYQZndiX4e9tUYg5RiT6E0u5a7wyghEw7dfqRg
afgiUCIZGyuWRJ2UIFGXqcAXtKNnA2/TgQa38CrllJqgs5Bxa45EBbJ1V7puPGFmqUCK+v2kFgdV
az0Md6CIxpPEkucQct0QrBmeQfrxyoGXNpXR2bTMvoRK3ON9RRd5NrM3cRLQKp7F2nF/yeZSldkc
xfNl7abqzc24prar4R90uR86cpi7BkwpeBVEDFOl07F2n2wc5Yl/qX2YNe1wU0l/Nkn6anQ4AGPO
9qykXdClUdgvH8sinhswpFowmixk3jAfF7SMkID7csNqa3Z14NCVLfQRlj2kNXLXeoEdXOGQ5MMc
eOGpP5/MkE/apdEECNK4O1ew80HSprOxpxWSm6aNzRYNXGcckTgL4Q3Z/biqjM82LaXLK1XdFpHJ
eQi2zDhH0UkEZs7ZtBqUYiiRab3cd4rv+24JNzp0Nou6OTzEzlz1YyNPxsUvOZN6M3NMtu3gDyuF
pNx45kWk6+bG9l2ftcuEBJ6rJgu6hvsMrCAhW//cGpdHuBsu6nHZsDeXQrMQKpHdPLCsmKYNblG5
QUXZ2Fx6CPthKuMzIPnmjhMw9mqoBYCvH8ZlaEU5g34Z4nbbR7IS8OrucjZGzn9cWrk8BQqVnxsN
Zud4ZttgJ235TMkgt2VHCzE2kUl5BcUWmCIH1fWiCeLDpG4jDHW0KdKymxrBx+h6ZFWKBr9rWBxv
J7p3PvxMJXgfzRLkbSQvvdEbWq+bqSihIEvselqN3V1A0b4N+qsZDrGYbHXl0FSIsog+D1W/fdMo
NJ7zAp1U9THAKDNxmIaR2+Je3XD6TIcpxarLk3C8SvS0ZK2lp2ycX8hsIYtas5/65ihZq3ZkLa7q
0J5agrfIgzW1TDA6DRD66g2XSsmrvkWnLUv8BpVTKAJL5Z0qHlztT8hwlbRXNtY7s/b7oojLczCm
4qgEn1Ntu9pHgjGLH1e3uNTVkc4nVGedVWeh86ey+NTR62UMcTpFZ7Kn90uX99E9AVsOLD2/timf
6jPpg3SFrBQMVZAFushD6yaQIus9eB4HxtAOY3BAGMUHZiD7KQy1ALbXUxFA/SajhwC1o9BN3IgY
BDq49II3/Ep2kaiH+HHx0QB5O8njnsgUDy0DY8Ue6+jGlSyLgMsGSLEjeAnw6vRRGXzgMZg9Egwg
h+pdiZY0ALFH2hlcBBLuS6h6loSkZJ4WMSz8zhd1L6KCizkIW6ikjeiCyQo9PLjg3IEpvZSCdySP
IfEskd8uvhCxq7OQrUBHa5GUGSr9fK9D/Dlg5ee3UxVPXYq03QY9uh8UEPCk16tOw/NSdZh11us9
+KAHx6J9XCERRDKtp+2U3DUQO75Al2NrHhtoHKbTVOSkU/tkADqeh2vzRhXBjYmTzKxROgPwtR9O
pyncWvRGzslW+2eP1aNLqmwt7mMwJcZpMy/8tYYKJwDzsxnbrF2rNF7QNmbjofHDpmpzPeYNua78
K2mfFL9f1CSK6gUo+5j0U45HksbNg5MfwdFArdx2YLWjcM3AUzhzKto4ByUDxmdhEmyaSYGlpt2x
LT93BrIKbk/7wgtToi0fE1EsSy8qG2Y6oiDYohQjLoqu5pugumNxs4EiFwAMywOpHitC91q1+2C6
UBgc5CYed30b7mTQCBvFF5G+5vRJjVSQpconQ65aBQV9HwbbkUyDCPvm3MnmWEDNJkAw5DhWmad9
pldwqG0wXsbr/KkNoQmLIQt6110oTrLalpfRxA8rMJ7Vcq/4Co2JttKHHpG7Dlcitnd2OtPQBSnm
W0zlpis/e+gl2CbtyZ2ez+chEkl7axYP4Lo0jNf2Yg1GdJhDvQ/8VTNBK8K7eBv7IVcNP4RyOkG9
AUO4zCZ6L9dhL7v5RpFHNS+intjV5MJtvWgR+yrDxbGMHkLJd7qbaui5sI9jZGZYpD4JG7mVVh3N
cF4ko7nBsgK/KdjZmglsPFSJScaKa1kXR0LjVPtgS8myqaMyX5s5bQiBpM/TQV/YiqVrUEASvJrD
Gz2ughPSnsYyL4fHkRwWMHuHfTBWUHsPaTPX6YQO0OPB/QnUUSE+tt3pigA6MCerQ8P3Tq77oDxo
UMdVnTcgFGWu9a1az1XcbiL0GEAKr086c/Al29WgHyp/E0716SxzhRZIIAXEziHpqJBNmXFrMwUh
81YWhoHZyfWloD5Lan+pTCusv+PhkpbEiUm5U/CXzfxmO69nOIIScqYbpMsLkpBcYbqt6a4K5Vlv
T6MGOlim8WkdgkwCZ03yKQsjsmc2Orcgloo7oH9RMJ0je4z0MVKnMYjPYGcGsIo2VGJhulevb6m7
I0UuCeS/jl3ZFm7F5rSQYIcQtVNTvAnWphJtcNvjOh8kNDqmVgobkpyv26WjOzN3KVcjNHfOegJx
W25tMj/Q+nJ12aLBLGehCOvuROstl2MK9vBAgVgkcBTZhAkIJuR4WjFdir69SEA7QJcCeh88Ejhh
x4AENivbFvp/YXs6qToRVcLulmWmuVnHXQO1F2invDHrnuBYQJsgc7gWFeygsmaEgEMs57RguwW6
GXW3FmKqOAG2G6FZU0HmUVhYxNt9uDiozdRJh8GvVeOJWwez00F3PlTF0xybRxpAbTuMd1HI7V09
KX1ISAKKEDfd6ZL0D42/X9HqBHLu2Sh50rdrSscGjJ4xlWOX8yobEN+0wXlTDOLNH0+WZduzALg4
Ft1yXiB46OURqSvpljQMuny0Rn4MQ3S+sPBksUW78W7rySLFAi3bN8f3poE+hF1dlLe1zNsRumod
3Lk8zTpvk9sF39r6jJJCgEIXa2BzAyG6ULUpyElLpwvsnmca7KXp94Q/JYO8qsGEJfKiQAM0Zfqc
rcu2jIYcdMLcmH2l9suYV8U9mY86ugaT+6xvKcjvYU1JREoRIfCgnB2uV1VXaTDQhySaM5U88Kk7
6WKaJR002WwhBbMc2KTd12o9RQt90eWnELzjbASbMiHeiqpgcmOZPgO7gIIV1fm0CaeTCcEiHZKp
nqNdG7nmXBd98xCvRbxpFnIBx2vIa2iT5Gu15WBIJMEDlNlwohg0gdz40Kw6rZp1QxW9LNuqEyiW
r4WzUJqR02Qq14P0Oh+acmcd7cGX07uSB11W1xDMFoM5DW5oFixsN7Eggb5yAw3ePvhkguRMr9DG
DVB4ppqEH7kcpptpDZ9iBIdcJ/4Kgznkk/7zONj9UheBWJpygK4XGP4JuJNpP0BLxPvLJKnR0xAF
8c6tIz/EPVSU65Da6GmBPrtIQuzBKQKHpZzids+S5dSN1OaYlXGmi9KDJVjZyyD6H8rObDluXOvS
T8Q/AHAAedMXZDJHpZSaLd8wLMvmBBIAJ4B4+l7pM5Xt87u6I+qmSgOVJAjsvda3dhUPbkbzMYfV
c8JKP4MQqbKqUARv1Vjum4769x3dFolfobq+M5XG2vKMSbva/5JUroaKWq7oOG1wp7ElpfG0mr1k
AVz0ktTFK/rCBEsocaeGltMuNol37PRMwzxay3bLobxvgm7YK25fS4unoU1g82B4NSbee1X4JfHD
bQsSCeoheymJQwfGtqMwacvcXbToAwzibRnr7TBWB8XIzZSQW14tqWi8KJXM2mPjSKrmpLqx7UA2
wnlkl2AlXXi0nqgslzgVfVke+jYUW6L4qtKlEeKVzSpocgaRZDeOAas2hDV8RpfkMw+7SvlUt7Ni
KR8raJdthetumrXZmUjko/Kno+eHUQ4Txz/NAT7TCNMBEu3UFkVWxHW4LQoldyPpH0Kf9Q+Swh9N
1oLfqZLpnd83U95GNXvmozq3pvNzdJoyc9wMKVVobRZF7KaTUCpcRaZHDdElh6BPL0aQqszsGk17
3wlY1bPtHJAJVq/3etGwyANK6FYxtMYEFFja+fSxLdTXOZ5pe9sXoMIyUUr/zXRcf1+uGm/JqMmU
gdAkWj18dzVp06R08ze8gwvOEn++c3Lgud8OEFe6Bl6w8vS5w88BZFgXdFXOw6+AGRMsKfwJm8PJ
/FjUOqaiEuwyRPxlSaCQBarYNyA3ttXc+29w3OFLSzXfzcx5eUAodo/e0A1RRGxDVyefyrZCnSsm
8zmO2beq18G07yMT3ujR+F+GEp53CdzhG4pY06WrRmVPKIAT4+2TYur6NHEaQltUzSg9XL83JOhv
Ig+akyz2eBYT9kYbHns9fJsWqu7CpELjCDcSR67lmaIOUn/pLQFKO0MOlYfSjIxmvqViDT8tfaJl
Rscx+U5q68s0IN6yY2LYQvUwYV43ct1UaGh2qvIg+xaVHnlaws5CGyxW8W0IePs4T4V6WHo7wj9x
clMb93kq+m5LOie+JY2sh80InQhO7KJ8HMh139yPc8lTz6F6o/CP8JATNHdL3KI26FiWaMPeaD+z
O00K9jahrzmoNuzOzDi9Y0PIbjv0DyhyFIoqiQOGbfyG0mxqdZBC/y5gf4pCR3ivqbxpmgTqoKni
ndK2zoO4H/DcBvgpRauiXU/Obbx6MBJtEH+ocOlyGNpk2ESAW+6I7JN3MXh01ziP54sawnPBQ7Il
KBGOEKhRR+E8vRsXz77yxa4ZG1h0Gek6biOx9NAqVRidhsFPbuPW55tFTQBhfHQVfuJBkLDaaHQU
0fIuTBkOu9rz0LYUgmSDP/TkOIwxzk9W0gc6lV2K+ozLvEjg5qIBWzey9iSEuXaCz+dP4xlESDBA
E17Lywz9N0efuVzayOLzTbEHU5pys03Aap1DCjO49Nsa6lSNVg46+671y7DMPEVe46Jww1Z3td0H
nYg/L+1ULhlpO6c3OMW8B9aC+uHc+yBFZ6EyrMVHNwQs7Xp4TqFPaV6DpeqhUBTJbVJCNBlEMm+m
hsd4LHV4oGN4sYXucGr2tM4L1ZZQNiKKTlFy+hqIwr9A30kGYEVK0NuobWcvbYqiQ4ugaNaCIck9
L24o3lkmbyBtQP5uwmXDg3ATM+lt/LWJ77kq150tTHMiQ7Pk0oAYKnnE9zFotodC2PpeocXQjHe3
DWpJMB+m+F6rYTVpocv4rGR9sYlad1XbZ7QfyHbmPnzcwkEkVoxl9aLKT6blwbEx4auRvb4Lpt5e
GJsctmvm5/hYDPe6KPbQkKaTbgv66boVbsMEbRRT/fpsyIKHgDXxULYs3K2Dws/aGqsoGMghCOT6
FM0RRBfbUVSFYGhqyBP3ZGDzPYQq5cF5X2uTxmRJok1lmoGnjReEaiOm7rmCkVDEJkg70ZlT0a7T
MTajxhtRehsb0/hbUDcwacJ42koF0xfvEDwVjYYnpaj0PxpTrWfoce9yhmE+xmqXuAVG8tRCjRHW
9bdcJuigmhEV/tR2waEaWrKPLMMSNv5uTQDOjEl84FxC8I+5ziTRR41W+171wXyGZxlsqbbr2V/H
NfcmgXesGfpNgmTHgy366MxiM9+tS2j3ndTtSywbCE4qYcEMSsHOtz5MEp0WNSlQ7yztxU623lZX
MXZi1cPaDf7dimc7pyhO/NwrGd+Lyr7UTSzuwyiZb5aAF6/SWwkEt/YThc6Qdd5IN85auR9kt02W
wGzpMqhNgarxOQnnT8i6xbkyV21UrmJ+iY1f8VTqMrKpjiaoSY5Paj9oG2ahbdm5aQIY/6UkW5Q/
sJHECsMlgE/p4I/e8ZCCyuqgAsFIPtnW+LejjoZsaN1nCD3QZ6Sx70XhkywQFuiFiWYo6IzmVg1u
SScY6eL6NrJcIfSPRpwUMIs7CSqj53XOjeg3KBgmHBooRPp2VNt1Xg4dxDyRThRNjCs+s7KlATbs
qA+w49hiU8qk/UJ7PLqCgSvwuyQkaVtf8QttjQLlBeRk0l3xrS9pfLNC9dNAazbO9wDyNGJDEskz
Qgw5YoG2+4QZ/t61CchMeJJ3YDh8XGjgO+GqCCYPZd4tYRU+t2z3xTQPEGFKGx2IWeABWb9E97xO
xR1WG1rzetQCqFNRP0zgGlFixovMG8Xq/YT6I8Vl41chhnGvAdataVwveCxlTPmyGUdWRSlUQXvH
2nmCagSI7ZYTQS+D6e2hYUUD3nOeXRbwsXlV6BGAfOmabRQt7XfT6fouEC7KZLRAmm4rO0K4SOwR
8CsMnQq/r0Z97BZ6E8dKX9pgLd5Hy3HrZDSjPRKe/lgn6b63Qshj4sja5rz0YBT4y9WAteVnABjh
nYedfMugQR3ZstQSbExY3Xtr3+eupNPJzFDJTTXRvbPL+DaVrtyUSYhq2hfqIZl1fYaMJfPOMFTR
lX0T6B/wJkoPguEExuNpLqz7LtqmOydFsWylcEmXMubVaPg4yWYC8M9JO+TrCtUiYSHQWFGtbjM4
DYi1M/FwZ8tkb5u2yxSOpEMU9/TIOE741tj+rEfVb+pmXe+sBM0z1PyhgD25tdxv3qq41RGAVzed
Zm+WG89G+eBV7rMurHoapwR0ViPhuHI7vZARiyq1NRmg0U38FMUwlRpz70clFMMRLAJZh1uhG383
9Wy+s6SAPV23PHkeolntZSTMbumozj05j/e+dz0Y7CJwCvEOO+nkHFC2uAe95Nb41vVgrvDOeDeV
T4P3ocTNrHxW4vwsNVz2HkpeDGcoLUpn7l3TjHh2EXHge6KmzyzHFtGGDX3FZvI+w1Q8wBVO0gDq
Qm6Mt2772jbnYm3wjhRlg3fBhM58iZI1uY/LsyjgfFSnJLwUXdUdyyEZP7QNcDoVN7p1O8jZKY8m
lABD4bacXk9z5510CakymHv4LadwAXQ4TCkGeoCo7U4BEgKbaUhCtJOFs3jpY78cYANBbUCBEn6F
JRG84eQodkAVRQ2vhIdfE+0VL3PXV3sBOQPmORx6m4qBeCjsm2jDFQ2CjRC9TEmgh4zF1a6jw75s
6xcCBXDOYkfLS+wfY+6d5qKHuDcYeMdycAfBBWSaEkJMDc+TreptDsvUa91NEc8vnsRX/ApXYxDy
wxXJfQwE+edojJ/Q8q9SrQNQrH9OJfn3v/6fJ9nhnx8/85//eB1q8p9/O/9rGsofv2v3TV4DP+Ov
33T9a/79u/4zuOMK5P/7T/2F73/4MT/lf4H///jF/7dkQPLHZMDu5/kfV+L++gP/TAaE/0P8K/of
+zHDTAk/+lc0ILwmkCOWRNwnJKAhwc/8MxqARD6JqB8B/A+A5tBrauBf0QD+P4wDMOY+ggX0R2rg
X5/7p+eHEMR/iQYgavVTLgAHFXL/AS4S8TAO/V9yAY4XHfpcaADFWpQwhseoN2U6BQWsmDqw4XCO
sDl+pbYfD38JT/yXKyMR8euVcVdYTBBJiCJ0/j8nErgZ28Yrqzobx67Di1kRAtdzKngOa3OdN4mJ
oOzOaLa/jR0ciX/khf6R3fgvl6fkt+v7LApC38ekiSgh/vXrf0lETMGoRmw7iCug1CJA4UXgZzHM
yJ0cbfI8rVR8C9jawwNtHc3qSVG5m0YS7P58HxDy+OU+IOGB8QqM4I/B8rjep7/8HQuRQusV1FPT
uPBE/Lb6BOXSHOfK4kj587Ww1H69FmSWgCXI3gV+xH6558oo4xYP9l3bFcHyFBcIGoRt0Xhn0B64
54sM7eXPl/x9geHjsTBAeUkoEM1fFhgKLzvNpGkBMl7RWjXasD2IacGZOdWe3Q04nRSEr5G8//nC
/+2+IoiDCCJqUrD516//5b6OfcRXpoDBwRUcotvINgV4d+sJZALKsf2bO/v7akaSHSIPRiJhMUFx
+flqy1p3M6QpkaE6CU/AYD4adDDz1tkeZxxtt97qhrQRpu//5j36LzcYOwjeXMoDfNDwlyurefLj
tfW7rLVReFoae+XzYPuKskGnSZNDe11Xf76314f21zQRJT6mIzAaBTGeaMB/eXesI3MkfI3yBenC
dxgKWKkN8k1/c5nfH2FAOPbOEAY4tk6OdPRfH2HvjywGjSMyE2J7wBkHGLeAB/Th+go0858/E70u
/p8/FG4fLoNINvbe+NcNgXu07TVjMluaoHnhSxcBH6Vk3lFazyP6hihoN5OoUM41s++tqZmmKQZ5
Y71cyx6FPgpFo//mz/r9HiC8hV0SIhvBAXKNqP31HrQxKeVUrDKbK+2vJ6gIa9ZPSWvOdV0l/997
EQ4cih2R4ETgwa8XcysJKlsK7InKhKdJk3oXln5VpWNg1Nuf7/fva+h6uGGKWIydIUBG7ucPFmEH
Qos3o0AHMrfzG4M11EFhUNmfr/P7m8kpdvkooRRPlfyafJsKahGbK2WGPmU5N6snds6YEBqynmWK
jHL5lXi2e+qg+Dd/c+3f91tOsXyDGGaWj8Pmlz1oAqg+WYXPWCHk967n2q0oOaO6zCLWsPYM7RlH
z58/73+5r5wFAePYFeLfXxpN4zLqi6jLKubsxXNCvGDnjTd/vspvu05EApB6OEmw7SGadf36X3bX
mTeucfjEKVBE7xIHTXEudBwc23ouMgiE6pHi5f3HxIf//cxGbvznVxR7K+dxhEgznKYgvt7vv1xV
Dt7i+YtFfSyg/p8Kv4z3orMASsbKwWsQbi13CxxDk/cS+R9kR6Lyo+67fg9IxiWHhvDW37dzQ93f
POof78ZP2wcedIQc5zVyHfxez/iyTaZ18dbMhfAEYkbAVDSgXSogqrAneM+b02T7Cs1JmWQr8N/D
2CwlXmPXfqt5omFW2lADn/Ln+u/e699eArROmPnhM3bd4xC9//nGQSBzcePDrZxoE78O09J9dklM
Izg4okYn1nvkXAsPCxN1IspA6gbL8tUxnvYoEF9Dbvo9oNEFCYByYQBrCmNg8cwcITcxWEQxnMKW
3IYsgi3QzGBY5gRZvRSPEdjjqvr2Qw5YTIiTtovbrjaezNb0HbpsBfSlgGmwjnBWS0vOJrLxN7Sd
vd2PSMQ1Wyu1AJzOYnwfW1nCc0ZacUR4ZK635fXdGkhTIptSWfwRkG0f7EDrC/GLfsu6Gv42Qejz
K4ecnxFjOpHF4E3LLMA9gW/qLfYiW7ARyKn58QnxEA2ySi2oiCYw8+1bEzX2tiY+XMc/v0a/Phfs
6qjjk+sgP4oZW/GvB6mAt9stss+8W7Fsuz7zRR6A2Jr/ZlNAx/DLvhAEPn4/4yj3E5+GcXD9+l/e
ncZC506G6mqz11H1BbY7JGNqVwkyidQAjxzcN4hf0JgdadS0aSb/UtQDwAlSQHPF5En/JrIgHqO+
hEBRRkl1caPbira68S3z0gAzxhC/MU2Q4UyDLflDBffx4lV51cHahD4gdsx0MNx+yOZmqj87tnge
ImeFykZTR7lURoDPU+SLGde9tLr5RIYWPXdctOaxBoIO2DJekdPA3RyzSrElHVeKdFak9f11S4Sh
LItgXxRcXbRj8XIDabPJVCwjxPYmAhJoiivs/eVc+EfsB3xTgZW3oCngv2Sibg3JCxPze3N1MVpR
Zaz1SLSdf9gdReJptfOulkhVrXYb8BA+CZ2pe/XL+qCg1LgveOg0C0aEwje6smLceb4fBFBJjBm2
nuiWJ3I1dIqrtTMqwL3ztDb39IfzM/1wgaiO4AwD+PbAO8EvakIx3hdkVQ/66iYxVnXfgnEeYXX8
sJuoCEcI9lcXqpjLOyQ6tb8bRAxFELRC8n0ASi7xqnnhpwIu1JrJH6ZXffW/Jn/0IYpwO1/g9+p7
Gi7igCl99U2vi/AIh38bIZm3HXzrn3DzyW2/IlygAq/Z1eDy/cyj4TTk5Q/jjtDwW1Wsn73maupN
s0k+DVhRD5UHa1jOAJRSWRuZCkP9t4loCkwcpmEvipewN7ARCSLci2MfFNnHvKnjGGr9D+dRXk3I
BP4ISUvAJee1i5pT14Xhg0ooPFU3l9EEJwERTFxs+G5XBD9A+qI03S0/jFEBi5RXEcijMU7ngZl1
t/xwVoMfLmvs0xdlWiAuRcnYVjWKIHuIRElDQrvxwHemZe2+DlcXdw6bMhsXhFlV688PXKgrRZXo
XZF0rt2gfZO7QDZxFmEhThvsWmOYtTPuYON5UT563nTECNAJ6Ftx9ZPreuBPILafKoYY5RFNizjA
6/arTdfX444lKmxyN63idbSTw528Wt3d1fQe4V+IzAo5X7qrMS6sIZuZBu5czpE9os2O8HLXb4sP
IVM2w2PhiykFGZjq2d9W8OOHJnxprgY97mqYDl5/AGdoc4NzHBpzQlNWGbWJvK7dCn01/t2ShB+s
ge2KkMtExWb0e3un5AgS1V1pAtv6dVaGxuW1AOfhWuihS1AG94v9EeapLlJMyHcxAAsLyIUecwvA
OJSPSk/6fl4RAq2u2EMvxU0zjU9JHSJI3jEs0/AL8oRfWj6IBj5yu3xGtfORBDjcrLe8D1YHn5rV
caznIDhYxxD0WLoHm5SIs8j+RHTgvTaFuwO9CdSsrN+o+xj6+jkuk4/KUJu5eD2upDxjk0IMdF5y
Po07xPX0JomAydsxeCvLZAEDy+6oN9bZFKpt07tnn08264g9wdQ49wiw4jSVz6UHtCtc2+/zijBP
zEDLqHdS1bBFTJhGERLP3azjbCztFwyKmJu0VetX1HcP1ndPMWnJ1huhfzAK5DBUqs9k32k4SOWN
whoTFXgnZDF0UYKywsF7Izs/HUBCIz5tIzgDyPlUEb0TwYon5BYLCbi8QfkJclBIyDwqgiIuV++2
mwKDnChy+yBgfFyBhJizUJENHCU/7ToZpIj2IHTsy9ueIh7AdWHSyVccvZC/9/rWS3u/eSpNtEOp
41AghDq3eE/mGml3ocpHBhA/jXt51yJvm0ymQyVcf4urKjigegvjzaBZMKYNDT9aFB4qbTrPfkwi
nD6FE+2PBd6zm0A6lQV9C6QN/oKxXrL31HLXjtTLFkS2HgMMKcho1z+TdTk5Pgz5kFybDMyRBcIE
Y0Q5cCbx2Y1wxmCjfxsdhQFokiAXrDstdPzUtxiTMYhiB1Coh9uBREwAsQhSX5KFofU35VBXuVri
8RaK7DPHgOYOYxkIHkzHn7TDUIl+nJ+biW69sLwXqL9SqBQQZkNz3zbx1zJalwx7bHnjacBXyqu+
jqysNwvDjtj3fE05kP6s95APTlhbnhulvsLqOWrkWI8gcpG8E/33+Mo+4toI3fgr8riiIHm8SqCz
CO+cEGzstnGQiMcgnMSzKzQeCqsQOFWey5EpUtigKeBMcDyuJTtUzTsgIitSvgwkbuKw6iBqzONa
n+uuj6/s/kMFcZya5bHr1c00q4d+tM0nxBzv6xIwrVdxmPsq/kpXUeayEgh9LQODnrU2eVRjngfV
Qw4/GQzuVN867M4Pg14eSCirNDF2F0Ug46RFxF9XWO/Bs2zRXMQJQGhdXpq2OmovvIF7c88qjY1u
Xm5Z0N62XD0VDiRqCNVi35rluwTeBwpyvalKin2jR96OzSECvxUQDo98j0a41XgozD/VPrT4EMBb
K0cQRx3caiYMgtqAHTu4eagy+KEY7b3fY/VvKW5kCgYjC7rpjZfLiDhXsPOw4ejU66v2lpTgVHwS
pSzp++dk6r6iswG0M4zGA/Uk580A4Q9r0QUAEvh6q8f1CJ/B5f6cvGEDDzE9wH0ulhomBS1xiPtR
gzrFK29ozcg5sECcGfKsMnbzPRifBPFjAEVrK9YUMTCZ9kuxYLTJ5G0quRZZXzTbJalzTdpdhbED
frDie8ACtizBSR4acBSq+4J5KAjdu/4D6AJcEMB623hG4iRAsqYLEGoYF/+uRx2dGVM8Rb2+iQRc
nOI6eqJL1BdEuk5LmVjwj+28D8uAbhofSLq3eq+Liuqz6Faezaq4lbIrcgqBQXTtgYingpf7wqyb
dVFg+OmpJtWZg9Al8YDTuO9nWO0eQRpKy81U+Pki9Ee9VF8jXh/K672tIvcUEiSoVhfwgwmHNhu7
AT/RQYYbmEDkqFJxql0ETKfeeXBituHALjFY6pA86jAotlaPuwgJIczESQ1G31AWXFBpbAlM/DRo
1QaKxgcTy3Gs5ckRbwcYu0q9GXQgYM9t2a7bhccXqMrPpCs+EMHchlOYQznKkQvNpeSPJuzuwHIK
JM1boFFuo33zLOMaWzdO2FHSPFiCYDuxod36sbhAPxVbO8OoZZ1vMu2LCBrYNeg343EkgGEl0qC3
TWNQsEcgECvs735h9onFKqh7f1eFyBqUZnjUeoRV6KltDD0tDRdgZbEnX8gURym35EZ45IGV/Dbo
IDcBhQFYNzWAntvpGIEnxZKCIy9FefICxMZl6HCDJg8DcpDI/FxD7ckBTAzXoyDc2GS9rGtzcnF/
A6xmuV16+ZWvoZdx0zQ3MkZFDnjoNe70hccGaXUXVfuQYXwEYPwBMdd0gKW699fCewY+RJ/KOHmH
Jwm5iB8Woh/iyHsKCy+bRgiENgq+1xyMtHI+WjfOP5MEwYo6Ul1quKYIk7lzHTPkgnEIpBNf3iCv
f5mnGDH4gas86uOnCHZ6WlGGSKZwO4tpSce485/aMn6sKo9D1tD38G/ueWklXPdwyJx0nwPjHQek
uLIqmquN8PmDFQvqhrEo8q5UFw/2P0LUFrRBxA8o0nZrE47bxA7Iv1Sh2EA0v6uLhWeYfaK3sFvu
pW7e22FGatGr7qQSqLcmKzBcYNTfAyruuxH0j4WOBKxVvYyEdZle1Yf0zT1VSXBQ8eo/e0irpAwh
gEwgPpTNdLTHxSA0yhFp8Vi5bMOy6RBiWDuOOJv+0nTzDRPqXOMAO+ordO+j69ngvKoJnG/SnrHu
3MnWy9vUYyRU363Y51COOGyhNzxBtmnTUcR9ikp+xWQKe8RYpCnjVX2ngSD0Y300y4x5Ll2T7JSc
cOr8mMIUmBa4vjIAaCqWyRZsN2FuyBs/AqAytIipN90LAOg9jy22M+wsKdEciKLX34gQOA50jw1y
8s+y8765UMcXUo7VmcR6PSK2ybZdjcdsJfVyEZny7C96S9riUBm2gzHkvYFOQ7xEeLuk43iDYlPs
euFdmrjfxuP6Ui7Ti0zqEXmXElzOsMNutiFTAsPf+jdyGu/ljFk3TOkb3xV5Eq5IIqx9iMMLRU7b
VQ9zwp8ksnxZ6IaLJuGntcfAjtnfzx2hB+C1Ewa7IMsmZpMjdfwcOO+Z1hphdIwDwBiCB03lQzcD
Cm9d/UaWK1uK986Fwc0iMP9Djuw4hMnROZvHWp0tGdCWoIPBUb2tJnBnnuTbYB52xtocOsYBgWzw
YOXY38ahZDQDgrDeABlcMD8nOdQdBlQEfZkt3LZQTIpDorqt35kXcFHxphTAaCiaWtvG6JTp90nZ
67uLgVcV4VHOBVcJolYw1mC1M4KeVS6AVKlgrdzoxhikDswwzFkbmuQZDeP0mJCiEpkmXtuBaVAV
dpWmKcDoYJCKuw0FCuiHqB5wTK9TIsZ92C4VSAmvvbel1N9HuWDz84YRJSMyaP4t8Ex5nUI2Bd6x
sNB8slKG7ANKTvjiYX7B3iOVuZ1AQkw7ioThiyoadYchXuCACK09sa3DmV0K5RU4rOlSRAfpC1jv
IWvjDV6pWG+uiGiuZvokl2qmN3M48adITdWFQVVGKmy9c5gIlMTrPYXC/24t0pw6/oL9DkM81nd/
cHcG2fS01qw5RuUqcNZXTQOCmZDpzeIGYYWNIH4KGaHjrZZ7xGjnLYee5Y1oFprqXHjlkw1o6nr8
3daKhwLNs3DzhZXJPYRgjMgYzJyBQ7qzlYD0scrmzKzXIodYjMV7WDXtXQW+Qja8zTD/ICtcE29W
HbzrIeZ5xwpzEDCJsbdLgxkOBXJfxMPazcIBp8xgSqQ0mzLvMbThTvbDaZmX1xbTHtNRk/lp4Oyt
j9UL50CJ6KorTOLodlUxQhjpwSwBy0XwXQJPhl/lTnWCiWIYSvZatSFiLnQgy77DppKKEYOW1lg8
dmAIEadjWHxKhgBmZsQoJCZziclPUf5pkMyyxxSAxVF0oKWu/A0G1JhNV/Z7Pi4Hz9cP9ezfTQ4p
8cqy4gSf/R3ZcLkDnGUfK+V1y82MkWBf0KCV7xr4+0WoVm9tHYuHUjFIvLXN6nXyQpgK5gFK5QZD
r46VidwFUBFGtQ3lupNzhI2tQXhnbqrmBkGf8BFv+pdxsJcaZf0dxkqBjI4T2eYNIlDP6IghvQLc
XB/XCaQHzscB4zq8/kkB5L8RzjUXzuf1yF3y6gi4WqBZl9JvXgM8kJMMeplXSB+/eFGHFYHqbczH
MSbPQqK1n6sWgyUqQI6Jg5IQ1V34SMsSHyGiFZhtPz7YSScbi7DNRbmk+hrj/0/yNVzC5WUWoQ88
O3jRlMSnqu7EXVN6KMhD8DgiLhbUFLDTQVkTzAazNk04rGzTYcyLChEGN2NOKgo3f7RfGz6e8Vhg
pZnhCyxusRlCdW+0NF9UBRkKr862s4mG6BZUJ/gkfT5o1R2WfpoPsRSYz7ZgaooEgfzs27XAjL4k
+sQoIF6NajpDTUW38bqgTmS22ZLr3DUISRjhM88x2OemaB8VOomdWNuvsVRAHzwgDw3ImTTi7TMY
7k3rHMZTWVVmGgM28rrC6Dch1//L3nksyY0kW/SL0AYgEABim1qUFiySGxiLAloFZODr30HPezNN
zhjbZv823QsamVWZyAj36/ce77Ij/65fP8faxv5Uur6+7ZsFfUqI0X71ZLQiCZu02cQq+4QkQgxh
8m3Qab50rm46E1oIXdQyywDC6YcHI6ibC+kX5zGPql0vbXhLrZ7Hw2g3Ha5ZGezmcnJg77iFda6N
n5HF8ZtLGnvWtKkTUx9qH9qiCeP4Ge6LvK2y4cYq3XLnC1ngTEqTTxXhWjAm3WQYsAX2F1iN+oBd
VHwPIfgyEhDzCL8s1V/wli3zPQPzAqey7pyvzSop0xi12a6OBioSvhuxt53dJOOBMxJqo6Hooy6c
DcmfQ7MMI0pRGPQYKbvZs4LH2k6rSm0GjwfuZLCT+1uAhHRLNDnDNu4z9WWxR4N3s1kSRWkdxk10
cZJUY2CK+gTfno2Ie3F6J/W+9/008u3E6UgOtlwq/Tnj35w+CqU59J28F/G7cvGJ3dhL76dnnsEO
zA7zgw9d2f85fmDFyH4gs4FJ2g0be8ttwNDRUN73FNW2g503Ao/CpeDX9DpYNp/t0vPf4zL2H1o6
+/gU/Dk30G3eZWfqUONROVTdabBTGHMFaYvx4qkxEIeo73KyNH3Zv+Glc5LtmjSeTvM4C8JaZmac
j+IRWNklcWejt4kZhEi2nTt782XSpijvROvND4UZMn0Qg01CcBx9tdWS6NR2QGBEuNalsd/LtsSG
W9ph/b2Hv+XhAPa9cp/J0pPMxAht7dp4suaDnglCn7Ctl+N2Tnzb2jOlLNWGKwqLYzA2Kr+IdA1X
ZcinO225oDPHo7NYj8abkV7D9r0kZyXc6aim5mme8uljnaEzK+erRQKTJP69zhsykZ2PANxwnCin
PRFbkY8Luuou7BLnyqf9KaF8Tcbhe9jbyz4PpuVTV5AbxAC6MV1YU+0g0tFaISzszUSL08+TvzMZ
ysrarScHr24CesrPOpl0vLV9i/lQ3DkH2nX876NY8m2sv6UqPI3W9Jn0kn+H/xRLLoH1eIzbe/6K
94w2nr8INcgPttNkp0HO72HvcUcnS3BqKav39ErJGjd0g0vNz7rJ8oC8rEKP3HdaVAhz+ahUcfTs
vvahDBZhAIYHM2E8a98cOw/UH0QNM/MV8Ukf3QyBXb3H3hS32zxLR+9C0qUUiArrXPXgTG42nbIu
pXP3ZK7DXZVAy9zUgaAPoUEcBmScQh3rOjTeTdpmpt63TSgVzJAmhWw3tYCrqtTqoEVVLjETHpiw
O4hxnO1rUHaWvI+GMfBPLsmIYA/TVdFlLzK/dcbY9q9TY4v6zMebLidndN1lF809PzeJfQ5LzCGM
W7FtxNOhbns3f6Q0nuOXnrSLuMlnm6PAHy3+aziAQpzFNak/0XQwApcqutEesZ3DXKkuOSTSI6pW
R2EcEjHNa3FTOosRz7mYtHNVveyKk50Wy3QKS5k3LYSU9ZgYw2woP4++36YPXidw4+Yt85sdwJEO
toZo4m7ZKABc1q3yV4sz/3KEUqGT4ur0ZE97odt7QiC0Um6Qm4usS648L+/ueYaX/qBH0Vt7gSNh
+jCoSu2FnqHZKivpTqVFv1cU6BgPud3oE4Yx4HfL9KHtO2fNkpNvxkWMlY0C8w5IZnpm6PZDBcsb
VybdFJX2tdXC3HNu99fU86/VGBanMoEIii9htXhMiDZC9sfSrZd9siT1trO0t3VaRe1TedM56Sxo
XuuU3cwMsIizDeLbEGbWgeF49DGqXBAm6GfJR3isyXToJtxHtPNaZye0ZorIUffmptJNQvWW8izI
TrTXIhAoPknhq7tyNvPJTcOO7kplkn4DwEJU5ybb8SxTopdd1b2s85PDAPr446xzxWMuwupra8GU
HLS8iaM8f59jxzxajnIfxy6d0uMU5nobWEt8Xmz7eXCrlUIAYQQfho9iUwQp4lYXbU2ruoMVk/NO
OSLay0zndXSHgo1gFlQhFbXPrnZpX1DePH4TswAwqPVnxYf2nDAn+Zyn1QQtR3W7voLTVASSMLAN
M3DZm7ShbDXoWIu2vdPSiRRkTTQ/BJY3PQQ8d1vlijePoH6Ka31w3wvkAiZkAbwoRhnmNWei+iHJ
Rf2YO8FHMaHgTA4MunIeo8coGpoZGJ95KHVkczLUUOTcqrkNtQ5Q5fvwPlfDRFQX3Xpjg59lDNnl
41mrvjiGfq7eJ8Ajx2ac6htnqro7ERFSDJAiabOlu/GT9bRrkw+OHYlr0AzvOnexZhvCI2k035i5
9XfcGD0J+UBc8BE1jJJ08yVI8zTaOa1r9rmuVjE0E2N9YGwo9oUkt7uTgfDeByuJAY6qqnX2XV7y
hOWTb760QZ6R8o8sl/4+S8niAj5OPNOT1Am5JoT9aPEv3QoH4NQgGAFRW1TLxWZErHaG2djdRBVy
6Kxq/ObJtnuslqR7sCA+E7pCIHL8KTihHCBPSS1QhJxMgjol/y0+Je0SrtyMdi9qU911XmyfdMDA
fxPioly2zpDlxzKzi72PIyfm4FlAOET+inaobWI4DLCZtTYN52o44NhqZgThhICglbtXGMz+cV0Z
hB5SghGeGmlbJMoxaxOQUM+DHsTO4Jo8MnRUDO6SyD2SfKQvD4DCbAF2LofFs9tbsoT6PTCZuMvy
8ftgkyCkH1rOtCsAleqoT3eitOxzVdbzufVRzWSu5NUBuMdQ2JZHr51Sa9Mvkfc4u8H0qekaVxES
a82tq2z5BPeCokM3xX5ZqvAOkSbc5IQdR7mc6NHSQ2dDvGrs+Qnfh/Vi/Kp/1Ey+KFrT+sCjjwVC
2WCOi1S8dc5Kc7EjKc6x5CHckOMhc5Ay5Sc8BP5Dj+rUZEN0GrIAFS5VALNsCAmlfwYjvXzCMYdy
HaMv2pmvHyFndqBH64mutcuIPorJ+TgRHb+TeTpyLbsJWo3v3ruz+pATnKY1LMvsOEgn3dk1/gEs
dwn0cKJzZdy5pzxdxDFK8uFhaYaCCqMg4s4Y47uYou5bmVffofFOW90OwxeCZMFdW8OB2TQDLtOg
g1I5M7djoD1vbcbeoCJJAtPnFhcTdIewIGPNAPvgtdaJANV4Jhi8oIjKiwsTB1hiCiOrNp86N8v2
mEVeyzL/KnusJLVV0tQ2hCkr+6aWqvWoFPAERi4gAbv1AY45btkfrHItbYgx7ipTNVu0k/kmp+Pu
NsucPCF3V9cZJsC4po/CEnRX3dFEWAMjR4G19lLPNs+pNHTDcWmZ5NrpNiVlNcZXvBw9HwTHoZoU
d2+JTlWMy/NiT/Uu5/zcj1PsbAsInIShFOxg7yWws/cST9hBhk68Y+hHsDl1XnsnPyGnZ5dSmc9N
53SENQrnu1VzFaViSr2tL8zrEjawnJp0whZYEvsoN+kcJhdrKdVbVEYlomRgUv6GAxvRG+GkwmKj
JxgmLjGQKZV1LSw65nqcrBfCDv3FHSZzjbmZNxqa5kmhmCG0z91914aIRkGht4yCk2uYB8QwMGPe
hUWDTo60bNgkeEQ3pP+g2dpWIYHDRY32NmvL5iVdKYE55+kegosEvYGJyFvcbG8sQD4N+spt7Pjo
vTaMnip1iNl2gbr2FQmQRMbyyY4Cc7OYoX2VEf1piRr50fKtszHWpTaD7e7GrK5vUKoBOenP6SDL
h2GQ6gp9OL24jnROANi71yiERKJbO7yp47b9hkBsX1Orja+OU8G5EQDfrDiz73FxWdGeo4zJAqMw
BjtxtZV9Vp4ag1FQhWu5WC8QimeR7w18zIPrWhLKTC77h8GvYCqmjCZievqXxmrCB0jkHOoOepcb
L2B4R/jIT7bbfAlFV910BTfhoTNjfQqaGrCpZyCigtx8Vz2T/ALj9Ia+jpO5dK9gYgZ9a5Cyn+Ip
Yfq7lKR6oIVk6mKNyIlrtciUpx73Uevku8gO5iNyCOSlqQD+FvEbVBqTVTahXh7yousu/kxidKON
CS91DtGTQXb92XDSkF3MK/VMrK2It1lTzjCLuw5m0gBkxcwOZ0Ba9HuDJe1UBjBC8R/wbUul1m+R
prpE1giV3o2k6IA9D44NHNjyLjFyibsVQxu8erFr/0hCo069phwbTeLZr430u8fJ8yz2lwzura4C
fVn65S1rw/J2prt6FJnUlzLy6yerNGWyaeIS3EnQDhqp3CWQODEA24lqpJ+3Z3OLfF/sJT2hvRmR
6utz4Vec8v4YO2jUsQbJbvWx3vo+/NRtLZvqqwFkNwDIWKLXBPTfD5FHirmJxV0QhkwTeqC1uJ7U
mPHIp7UNm6JOsxe3MdLb4HwDKko2CPqPDzWv77r8yIFGuVYQr2MimukJW2/gHLoeFMGGYfozPgXI
G2aoH+A1JOFLOXH6+Qb3G+qICO/bJgngRy2Odj54+CaomzI/voRVFW1pxn1xcivkBbsp034zJzVj
DW8eZQ3RqnHM1vGG+LvdZyOzzwArVpPkZLsr5110U3vp1cL5IMXMpEKAAlbM+WIy4bf1ZEVv7rKs
EMWQqTvz7VxyjgF+v8nzYL4Tsw1/orFIVib+2iB79TcvnM693QBOVNltHQyfUh5yhMI5JYFck+Ws
Uxki7gAK2EVNU5ZbnFXVvcQVRVQ+1px6FNonJyIKnrop5pdBZADu3Kg+OjExxo1vyprfybcCbEYh
/FU/+IpClx50Wx07Kac93IPutshGcplFbjOiIoaA7donV4aDJdNSHRKjy7NLv7AVc/hVBTFGBgyT
x7J1+rfMcuKzqqO4I5Xc6tPguisrBbMDfS5AkXaOH3i/8QrhubvmcwYysZrq8bAQtjkAU0AgXviQ
rKRvdguTCuuq7KV8GWvazp1PBNHhD6vbxXOWh5CsPMq7iS3wjQ14kVPAhJjiCamLGajHwGdT8vCF
+znts3MXk49d/8zedxzSDInL1t4WAzYUepH4NPoCupW0p3FPEjU5oOxZAyAXD2AdnxYxCWZAgYfR
apafRyGlxeW/Pn2uDKCFdP3HpUqnkyOagsIhhJ5ZdVbzUQySoWlTe8FHLS38gIE25W0fyew62TM/
B/VexFyLVjkebNgto/3Au83h3NVE34cKfFC6huJ/b+B01wzCX2y/2Cpx4vi2TR4rpO0Nf7F41+xz
AZhc/69lfgm1AcdertwzxHeMOx4lAmfW2nD2QXQ2U9h/YSAfMOztOwARvaIBPk1Ainhi5woTK6fh
/KCYOlKNZXOVQyQSAzHaAsTd97I3DGDyATzvPzzC/x/t+49r/P619Gf9RP+5E32NFf609Oefu5d/
/gv/iPb5f3hkMnwaAmplEir/F+xjtZbnOTitESYZXrHC51/BPucPcn6+o5BGBVmhwP1XsE/94Sns
Q6QBQQGyKMj7b3b+rAb8vzyXNk4xRsWeki4hAEEigD//i93X9rK5QLzm4KNsZEhXwZkZ3obCu0a0
/QcXzu9f3peHf/zTPy0Z+uWb8I9XJGKBL98m0fFr0CKt43rKQiIBQ+u+ek7OmgWocVb2AkD12VXD
Y9gMDZlv8YbS9tUW+ilLm3dTUqhrSxz0gG0U/EXeg1Nuu4+1MEB4WFix97rw7vc/K1uZfnl7HJIL
bogn+s+4DyP2n9+ewQBNBeXmEpefYHiViGud3+YQoqEKb/hMq4PvJdmpD3v3RXNXPOZpftQJV2e2
LK8YCZlJxRWUTxGlKHKaKPMM9ZHMHYYwkXySKd4qWOdmi6giPsMdfNSe2Al/YW3LAJV9Ce9jVI19
mwukGWLKmi59Pw7x+FpBYaIHL8GWROnJxcpASRWb99nt72bgCxurXBdUWA5RXwdDngtuK+5A+rmk
kbeDFi1FMJBa7c7xzdRgHLKHlY0Q1J/LJSTmt6wtT5fg26z8LtwlMnMe2360HuMo9g+rfn5QVcN4
euXitEvgcb7be2X1dwG070NUwkRgtYoR36PcIp8JV/gwxNa868mcbORgYdux1o0v6XMXavZFlNVb
0nvqTKz14+I1z5LdMTVx/C3mDZCQQDWOgM/zY4C8fmOHiqTGFH1w5nhk9wwJamZKHvoy2WYvdCEr
6rRhskO/GY/WRY3ta2xK+2kZm2lfLmO1dwiK3CpjX7Isr95AnWbHyIgjn6FC0K2H+9huE/qkSmJr
885lkn2j3y4fChWlNzRzg7Or4GUdU9g+G/qR/Ai+8gjqVzC3YoB/lgr+08ZSkXcNTRGwjmJJnluX
nTJ11Olti3Opx5ZLBRGx44X8B99C7zXNS/iJuTqrxf3C+K/cOWs/ihsA1ykq7d4pxANEJL0f+qXC
QMgEOE10fSct2JBjXgN3a1bgCeX+LkF/vC0Mfs4qjH5kfhJ/i2f5pTN9geO1KLPt2hueGr+sHxdW
DNFKY27Fq8PgI3SYwzN63saOl+FFS2J6weBrFSzpFze0PkzY9u4F3MqbJWHQ7zaWuCZscAiWuvjY
+p39jNMHo5EdgGGKJe1+I2LvFn3E2nNfAvmQWTJtq6CpLjpq7pjuN5/bmdQ8Gg8SYRivFPwgP1ur
yGAZh8VZOqWDb3ym0Y546dMg482R5bmkBt82bZ3dRRHrMvJCyfeAzUuslTGMoodZH7wZO7GkHQhk
xZFTKnXi/ItfW+QPdiVkfEnj4oDYyQaq6IQWSsHsMxLWTs9asFVEgRN90rpc3RNT9FR4bJCQQyOP
buXVdxb2r09mVWGGVY8pzApl1wmdrhmT6IjvAZVBPaKFDlfUfg2i0Ey34NPw9kUJZgE3iI6EYF1Q
FdbwXgCp8B1WFDSF3ts9+lvkmtt0oiMBkeeJzrtR1RQcuzoc9jJfeYOsM+ofxzISW4F9S2jGZ7aP
4jPhbWpxSLgMelMvpS6Y22/jDLEu1p7/KYq6DyUK/MkkFetkUkwZnWxgvcdTVH/wquHL4pYNU7PQ
OwXaf8uEm71CZOkeyQNg0euc+JZjCPWTLo7aOKz2SEWsGOoVcboaEF+4zOFnY1XkAHhWH5u2gQDI
IvUHF90LoStp2Ukgzd5Nc2zYaeVs3aj5AsQLynxW9z9AZTmb1ATx/ToFAMgb4PNz+/ojDcdnU+IR
LYf+qTdM5ZJOetdSjmQlLPu+j6cXy/XeZml/kCBlfeyBTUxYo01OuQdaautmo/PUCXu+yMJ1zpJd
GbuCQ/I7WXZ2evAFPjVOBDwaGoMm5tSUCudYFjtniGk8ieOQXgPAkGYXYIE9iaDhe92Vo4ftpxUn
m+nusaVQdyEd5qnc1KbFP9JKrIhibptd3TbDp6Anh3QoosFjb0CCuoERs7dfaoO/VbJs6YfXDOVp
6WEf2Szaym6C2DlSJyKZpMU3tzfuLsUDdPWaqT7NysuJewRRQOQ2rg/CQsZl7JS4OIGJ7ZSMNC6x
1M4We1a/i+pY3oYiax6JEuTAVwpzihnJnmOEIIIMg/t1SdN23stwiF66YCDkPiQjyoxppruonZNL
v3TVY5wNzp7H+uyEihw3JByxsaU2B8uulzXn4B5iHwEZZHUgd3iGrX2fSPVQ6wi2RVcWl4HJHTh5
SUBWAo9X7AoZEze7zdmL9gOpbnzQIJPUwakAbPCtOdiDheGSGRirPTwD8KrOhwTD61KomyFKfkzw
rj7UulN7i3v+Sz8G9dUdPNrAFlra1SWj29w1g98ccXmC36odlh4t5VjeN1nkvVuGbRqRmJbT7I3P
bltFl8QEAzxb4e0bAE/7Rg3fkzIu7rq5rPd+MNEsF9NFBx1eDZH3D53rqUMnyzeNRLGZfWzG3AZ1
cjJphRBcgESs5hBzhM3c1VSjzzFhpgomu7Ifa8sFDDhbaNF5GK6DsXb9DK35k8SEUEh72Q6FOqiy
vU+6Jb3LJ6j3OARuQm4gFh5OJN1mCfauwKuVDdxxu0IX03MTlM3B6lNo8OG4dHeRyp/6EtWTL0R0
Y/VKvAlqDwbtFQ1v2HonM8DXHHPNorN+gl/c44oC+BqEN20hnHPuOdGPIZgJ4HBjXK2OjQuOx8Cr
drMfaUeHwpbH+to6hfqQdjykHNnM9ZNdR4JDX4iRjfMT9BmMymFsw9ISWLNNPyOCRwK7V1F14K6W
JNux9mK+RYCFaOL/wLuFpSmpF3Ug3flgZFet5O4uQFGJb3XiQGovkMM7H6y7VWbspPyTedZI1u/Z
vrybyB1gpqNtxKkTndqFXS5EmKNrMkf6Jh7n7C220uXQYQTZ5lx/Vz3OPV5INcyHsNXZBT9Ow0qp
NLpOud99t+a1dUSOW2249XQ7xcY/CpnoJ8+fHvsJ52dVxc9T51TnkbTElikA5kJUoG1N3hOsnrR3
AnTcKeT42Q9x3+6CrM6umBLFPSuH/G3YC+/G89lnUCnTHxcZPEBthOI411CAw/y79NroIC1oYUFS
gcUF+TysGde4LyCUaibApWPqHWK7QYNqq9OYpc6dMxdwvWV6k3gk8ioyRhNAVfaKAbf1RvdbVU/1
pWOrgC9L8aEBE/QYj8sK/Kohj+lvOu5hfWuYPePElNvOKeGT7DEAlrhPm3F4HNYA2EYsYXjHTZp9
GAcuz07ENadj2157dKPMnuKbSmX+90h0zW03a/dDmsbqLezR8WVm1JZtkfgfm6zyHxKkpIeJlU6o
DDGg6cUPmCqyRQgMV5o1V6lwnKN3fWTXBQWky/I2AWgKKFyh7xwTUxRaRcbZXaN+li9ex35C12HE
SJZQHtERLq5l0mcCfLdtwZBPunrfM7+5EaxjyLrEZ0qkinPmAC6vtU9nb+OVbQLg5AwCyyBVexlw
k41J9qPRwwJ5TXzLB/9LGfUvpm4eF/qxW4DaXxtffDGTn7zUDGRxW7oQFMuXhkL7UqbJx8Kbex9S
HvuGFHop9K10q6yCapL58vvUdfEhb8fpnJHJ20qnaRg5y+GENUMeSmPKXU2IZxvgU7pfygWttAoP
cdJnmOUw2dgx1M7Ue+CTXEFnGiHSbp4whbIRg9HTvTc0zcaro2+Wn/7J5UAcptw0+O1h7GIdwzGS
bVsuMEj4rEgBy4eIW3XNCxyEBFN3ZB0l5GsU9I2M2/FMzLC8RewszzFBMMJ4hGgF2/IoRkOXsWnh
bUC6eYepH9mms/SneGUsZg1zCBhb8mmam2/E+Nk6Y3oSQIJcIhnqzSxxx06+YIVCb985iohSxcQZ
9lfwGemvO806ne899PZsKvpDnIXLtWrWFRSVpZMbA2YR8Ymmq9Pk7wprF5vAAc7NGVn7HhBEy7tp
tCgfkrRgmtMDOMaC2V+6ORgYG+ZF/dZ3Frtl0wVnwxx+U339thTVu90u0060NDkbARdtM7n2+B7n
a+0L9/DZ7WMyprDceVDh6EBJ1+EAWbn2yG+5w84AQUHPhvXClrl4OA2tOqnBOjEgqtlYZQ8wMcts
anj0aDOXqP8R57bcM0TnOE5rP90u5M7IeFlmpzv7U9v9mOKZ1SUlUxvmM/OnaRoVrk9XfYVgs+x6
XUMBpULaqI40lgOW7TDndXlMpffUlX6/Jbr6yAj/HXbjM2pTfPFqvg3pQivZm+A5TbL+5ErhfJzx
Cxxb2nImgK+9wqkzyfRzWbQ4wteTLlCstEoydtYpFQz7svRYvQJxAqgcpX59o0rnHBpmkMzqIBe6
9bduWMrnPF6X41aSaXmc30O78nfcLAu2EJgxOLmijU75ydoBp3OXffINltAYKphT39Owu08kWI+g
e6tlg3PhSdaAmEOGbJ9qN6dThosAjDJnqyNsH2bea7s5y5VcD39XL/RL/HzjgbkZb1PIF7YBY71z
077ki8cvsNdxdmnKvDzwAO19jLNHNVMC2/PN5BIm6ejFt0H0pEye307VmhBSJCF913+tg+LkxT0f
euQvN+lC97rYiqE15yJAHu9Z1In1gZobtqLwzZkttNHXYKZn9yGvX4Qtd0uTd286Hwgs4/hqsP5t
A4XvtaZH31lyai5Ym3GleKKxX7t0ZDlXgfdlQeM4w7ztDoHGLlvQy35fhGm+LkJnB52xEvBPaeX/
ZcS/kRH938qIu+9V+UXnMMH+XGe+EsLWv/BPQpgjpUJHhHePxTNAjCJyyPLw8A87wBCq4L+zV1z5
IfyA/yOEBX8E0uXPXDegxuV//xQSpfcH/5yroDyhlIBYcf4bIXEVsP8lJCJihmiSPq/keoHvBc6K
MPiLkFgT6pyzdMENUWNVV61Kd/ThLfYZFgv9XpZbkS+/vFTIanJexXYcAe3m55fK0yBaPDzChHSw
NvFy7iE1XX4zB2N1w95TynldFq8ZJ+mxIfz1NySlP5FQv74+yXy4YBJiC+/6z6/PhNpQrAEqSL08
Th4cNwn37hym4QGDDCWo5fEd24h4Gm5N5ujvXH0tW9eIFz4HYgy+xlkQPdAY6GAHrtRmOQoudla6
0V+2QJSZeqO7sh/jGDjZ9KOdWjSOyk9QotqQt1UDBqAQZ4cIa2KZJf0gwYUJpnSzwNkEQe88x70q
462mEHwnNDi+jaN0X22cNDDtjdXvp6pIXn//mTjOz0rynw9AGHiIyB5MVUA6v0w4TGMzBjYZl3C6
5uwG20O7GiXXHv7kcs1p+N6bTY/9peh8Fyd+6MDXbeoGs5+/iPbbgl3f3QAEl7hwCuj1rAdvvnbO
TG4Yj2QZsVI7I6FT4EbPyAMOAt6cKx2WEuT9S9Rj9Nwl0Nzf5ZC0xcEaQz2fwr6pP85DyL751I84
7dtS5xsdJuxCnn0LlKoKdf+VZVDzS5cHXcm6d99MFIhDcjfOXetS9TaJvE8iPEMHu8QUebaxJ+AF
ybC0rXFGn+XYvgvYIJ8UKx21JgG5Q/cBmaDyqv9iFzYBqso3Dnt3BzBzt0tYByxF7gRLTJ02zE91
kEwsRGSuvRxSPQcBe1NUGrD9ZeifgbTF8QOY+NndQs9JvgTEJVZLpsumnymYMej6tJwsC++qpd3n
5B4bCGqyY331knotZk8g7qAhUqaQi7fQXLfLag7diEoNHuuaZrvFujTl4ma0IpZtEErrkGQ8nwUU
vkrtPfCqytm5A8800mqhg1PqzMr9yi8MTcxEjL4w15FufsyjMJhuoxjN87CkYZMeUhSW4lDwVAAf
Y41qcY4EERlcSnnn7onEqeo+c7KV+Ms+3n4HcbzAR8835971K5gWgtXZCrgXrDZ2II3EUYbFS9KD
1wv2zvEhGZy2VsviuoVodrILciUYMlcl669VnmmSogOWDsIsAIxtAzF39/uH/z8dSGCTiVEIfwXJ
rVOEv5x9+OZNPtpDT3YoUEefNBU957ryGqQPtrapnyEh4KBgcdXakg7Rj9+//s/8qD+/esoLPJth
EMyeYL0Y/vr6LGeMU3ZPjttmRWFQwHlXl53yFzalOMeaBP7N71/P+Q+HPZHRMHDhEXJ7yBXA9Jdf
2G8Tp26Y1m8nxskUpxSFeibUgxk//DK0sz5F7oIbjtwHGaHRPhdtI95r1oaYw2zW7Swg2ZlCIxcD
iwVe/zc/33oD/HxC0zeTV5d2wHDNE7/wctzSVnPbFmzJsCLwl8rII9N5bz/ZLH3CbJ06LExnfWM1
Eone1LPrbAULXw8kA/tjh3D4NzfWeiP8/PNwX9tSelJxdwv7l8uRFE8F9XCwkbm81oUcN8Vqg++v
/Du61L8fwpIaweNOgssWSvnLIezA9Z9syCvbpJ7GB7Ru9qq30chA2OsC5IkaD+KcSdyzNkMq0j+G
lWkbz0+wlDnDxK7sHFD7x1YuwjkwDCI4j821OMLtjsod42Q0gd9/Vv/+7EqHUb8KXMEbQx3y86MU
IgYG47pVPRmX5t0RdcfuR9bbpAFrL9PF+juO5r8BPRk5hi4YTVeCEucr88uX1QrymhkUG9LZX0hS
KfLwW6TaJyAWxovY+S0LTsHsFvF9pvL8wzRp4W8mIoSH3//iPz8TlC4UL1D0oC050vb/rOb++h1K
4H85jYNlxAut6bEgQbPBhGRefv8q/84b42UceI/SDkmsUKb9/P4Kn1Z1yhHYrXpWT6YtCxYOM/El
3FaYrwM7OA4YDBhVYkG4El0CtDLbFQEtipic1RxMO3GwZnbyhL+xePr9T/fzwbm+B56yqRw91w1D
iqlfzpEmzNzOQ9wnH1dG51aG1h6JOjmCa3mNhzzbhx5Cc8Ru0yuIju75v391UH/A/nzf9llr8fNb
k2q3iz3U321AypUdtwXs8zpPWe/KphvM7HNt3eajC+raaexhr4Nl+vz7n+Dnr+s/fn/XdaGBCM5t
uHA//wRhYCfUeDwDYwUYZts3ETHAPmvhjDXw46OsYK5runH/+5f9DwzL1V1A7S85JCFP/XJhiLb2
mQETL8XSXbMswrXt1yJuqYwYgeW3lGrB3gIycC9BJ7ENfU6mmaBr+j/snUdz3Np6tf+Ky3Ocwkbc
qLI9aHRgk2IUxaAJipJIbOQcf/33gLqfj9ik2T5z35kujwQi7PS+az0rSdc00OZy6+i2Gtef/1Zv
Z4LlYeAEgV7OacSm6+4dTNp8Izo5TIiA5oBUP5eD8L7Tx+7OSq35rFe1vP/8esuX//ek/Ho9yfbQ
dV+38XC13j58c5zBeicsYiI3vSV3zt4kAtqNVssW/6grN4Lj8zYoPOfI838/9JmC/vvKIB/fXnkW
aZ6SXtL5VcxOkb5osglc8ASf39/BKv37BjklMcnBeHTt15nwj1Uaor2DTr+GQIRP+iSkSn1u1mbi
V53Ib7t0CTvqtB9dI9ythdUHIIgbAiEJ4YZMwjsFJpTs49rKn+zelkfGnqW///Y5JwBZQRKDBgZh
1NuH0GGGbyZISX6D8yusTHkN57cpVzk5wOQw82AWVhbNnLZn/0afNdsg+V3bS6C2SvCbQ/xLzkgi
sutVyCmR2CiTyA5KzIFT4SFvnZ94YlrA0Qrn77oMKRWuVSLUg0PbCWBFw+65xDq+48OfryzqzHGo
h19cloxgk2ho2zjERO6VoliJdJZ924utPLDL2oiQIm9VBBrHLhvwrw1AkW0+wmPSVFDRHxmksR+Q
+Y60k9p+XAeJERCo6eColVS0Hq1q0C+1UkjMMcrpSZPJufhZ0kuklFC4ASjqbRBdGpiMwKqWwtjr
Rek1e7bMJU4kz3BotiSl/XUoPHTX3VChXqstQFl+Pk39ErfnIHDgcGDWOzTLbXOKXqyFcVAg52D3
LF9khcF0JUenunMEFEbaGjqDGugxMjkbPeEzogQ38007s2d0ZRq+l7hhMx1q+bxO+669HW2zeEiD
qHmWoYmvYuk2EVfT1PGzEpwA9nybhKSZSIftFUqA4Qe7togyJRuiW90Ks3HrzF5ak6Nt0qeO9SAJ
t7E0KCGjeJgu8w5heSdHjHZCqQvOxr156yknuo9c1ONbi27SeacJ2tZ1YaiIbO+Cslw9GoCOM63z
olXQZvSUjVFvExp0RY4mHYd/uhrKmd+MlaHCFlGa0YMyZ3HhDhQWfL1BWrtqddqDqzbo6mqNk9Xb
0WHIaXKXJe5nkU+zH0CU3ed16kIhmTpqmQNnuV9kiM93FgU1lLyDHeyhxcCq0IapJWWnnFB7VjY9
wMW6FJO6MnVPcd96lm/Guv5osDf9xVFiqkCzZfOLk7jhA5bsNl8n+ijG/UTUlImgNDdvay2pHotu
oFNoCO9aSwedZJDJRJkPzAvaKWRkGEsI/kfqB/N40ZKx3PhaaU7unvtyfwpJo5H0TzdhoBWWeWon
0gl2nFs4wdeF2dXkutphf0aUF0dEDRWQsWuIswq35EPELryPAbtQnJXqsm+TpF9NdlRwAqUCvo+l
KiklTprJvXRSj05NJ6mTddQnNPYofFqgHgPF+RRZcfXkZAkqV9sNysGnNGDM4LcKfMd9OYIzSUf1
JAuzrKGfzh045SiR/SbTuwLzJFon2HNpVyebpAk7eTrVDqi7Kkm0fT8ZSvMTlU6UcFnxfwSahfjI
nSv80dx+OV4AXKOdjhyWLVhHEZWyTDnGOvwgEQgAASaH+BUrQ9zsrBJmN7ovG0Nw0jpWs+6ALebI
GvhYSHBuoD4RqeDxibeF8cDJHaOrjALzImEMYsHVWyc7MfCWtuu6jR14CTOhXGsLS8Kt12Uteq0w
8S4KXpRcc6Am2KpnmJe8xqj9UmlF0oDUzHtzVdHt4x8kd+0BgRhdsMoG5sihKnbuBvILe5Sj3aJe
gun0QKQvCbeuJjttnwAa/Q5YBXJLPzXZr3Ryq2vShAESdEQZOjstgvm5MSaCwOs5JHSXOox7AxYT
TbkmcwYVEAXv0UDx/dJ6XvCQ2flMFkTaLc91XAag6TW3E1xYfu+5RA8iEJvgTIno5WwbV2qPwg7Z
eLVmgpM9ULZ5FYpozrYsiDbNA6Qq521olXLjzDyajV2mrj+UPW4WmonWjWejjlm7tWzmNexPAGCk
zdDYnlhoVgVl7GmDRaHTVyDngWKFc59B9xTw93rZohCIvUI/M+nMXIG8Tb/q+oAgqExNjPlJW9vU
c1IVFide3EatvyhyUPzYpXZitnmP7Xp0xEVZxOa4pRwUnoh5+fKxz4e/bGGFYIawtp5Cpkq8dZbW
wjoXk8UBy8M+DXiA45i2la3DlqtJLY6jSTNfa4ORP+sgMu75F6yXBpwIpCb8SI8ywyIKqyOJonVE
GlPOaheVCoOZVax15YS0z5RuRqshraMbEXnOfIbk06DDi3b+EjJ6G/hFZVIz1EEgkP1UTXeAJCAJ
cb4f7xcyTHk6NXwsJxYN+QQXAoAXGs1UANZNOaXpyYhJj8IMsVndSgzD/MIcKi68OOAoXzW0J1Yd
2rBoPcdmW6+6Unf23UBjDGBPFRTZSif9ptsOTZGgTyPZm2Smjpl2+KKU09B6DBpnPQss1wR8p03m
Y/8nkAbsXPY9h7EwMI3rVKMQEyUeM4KorYngYBwV56LKkd4LeuQ2yiXLxYprLOzCSdly9GVfBgG+
na5fulZCMW8I1ZwycogfzTynv04Ku9uKJHLu8DlqNzM6u3Y/AxuDftKwJipD6RRbza7rdiTgbtKh
0L4MXVBGJ1aQVLHf1DdR4LBcVH2Y+XPVnCMQap4zpB33ohrIUHP4mSlPMYAU0bEt3vsDlCN0GPQC
AJEgA+RgJ5kWDE8SQwe60wl5iXlbAKMYppoEahu02c/IjrtF4xTPlzFhR9lqdJctAp5THA58UsPS
M2XGXCXd0nubXdV9pz0Po6OtNCtf2x5YBr/Rpxhyf4CV+cie/4OTCEfx5Ven3AsVzTw4jVejKBHV
OqPvVTraWHRIu3JCmbfuStH+0t3qqwVgB4OISOo91SX9J+qN8RYeLWXjXs9xgxzZNevmu3MB9YhF
mWxKy1h20W83pq1i656Tjud7HrPyaY8uhREwFOaTIwlg870y8qBAgh27w4gVRn5ZJ3A5xRDFd5kO
ldvHN9FfezmaQiiCOoVTBrIjAcBSgb2k/6eebcNR2dqjtwucTeEG4Kxn9NNyyYmNr6apX0PrLHpe
RQy3b3SgNRj3ZfqjwrUkTmecooMf2a4GTYL3teoFoNhV30/B144wWHD5ZBbeBnzuTw0oY3NNm9l8
oVyrP6ZziDgNBC297yQPcmiVNL4JkR1cEFvsQsidg9bk6SfzQPrRmRPSvU2jEUWQCsz6UdFK+mqK
JLP9LO+rJaIczlsqQ4OdXtu61caiyq6dmTg05zU9a3sGX4o6Kx2hm0ZNXJFxHLEXWA1sKuy1ZRKJ
uGoC3fmyiMe/y76esWdOcbqpC6LWsGZ6+Gvh4iCVxmHSJ3Dd8zhY20QfI5zphmJr5zSPV5leBJs0
7Kr7zquxLHa2W5p+1lKc9fPGS7+TcRgyl9gFslDD7sVOotR6cdisWSdp18PTY/vIVDSbJfI8rl36
UZzgAk4xOV16MyUQ0hKH9AtLmGz8Si/LZo1FHjsGB1o82+NoE+xZaBBOB08V3pHC5vsjsuNYUGDw
vVBO5Jj89tOsQ4EbuQkActSy2IopIzkvBv0LRWyZLrHhfT4Y3tZ5l2+fqsRiDqCraBjOa8/njxNk
xjbHHmrJtGzkNpAFLbovhjbbCqtgzv/8Wu+nMpuOGtegbGm472q2HZnJURoUMNFEg9JWsLlp4zmk
KEK4FcXtfGMQYrhO4lgHLd4a288v//7Rcg6nrUrpgWapZS6zwh+3KiYjJTQDDVCtvOliJhgZfltt
rZ2u07eOE8VHSsIfHH9Nyh3M3a4Jm+wwGwU2sRyShu1FPlbhgywny8/FIitjw/IN4tPAzjBIrz+/
SbFMpwc1D+ZQzAw6dgAb88nbu6RBVPcxCDS/8aLyS+qNMI4bvT+dPJvCcM0JBad0vNZUF9A/hYng
aWjOFFmCR6wVH9y+JRGhmDQRHNIhDoovWg4kKwoUv0gRa5TFW2fjIUQ56S0bxYISpU9wn77//PbN
D74xPueFbY+vRlISeXv7idXDnMt7zHRp0/9CQYISUPQ1y82AwLzdtvAIAU7SxgDth5HVXgWemp5U
a6CprtgN5ggsjBq4czuH2wo/vO0Haded44VwUCu5NQcUa5BDu01KoT3qZsMW2SjT23kqk3Wo8Kx3
M8iLpPDMc8/uCwwErdvmqwzdxZLX1xc9XTk5QrbJLFz7QFnCtaSVPfpNhSxkHdJNbHaeVjS05nQN
PRFhw8GmQA1sHhmRH5SpXNPAseQ6BMvQT3j7tGgeuJmoyQTOssx40YWiNmw2C+f889fyQSGO5B4k
DNSCddInDipBGldu4zLoCM8SJsVXaXGkIKVl0xXFdWBxwsRwPdVI92r40p9f+/2wdxgQGKyIVpOO
c5gdNIdL1M+o6KAaSuw8exw2oQWNvQTHd6rF3nBkw/PB9Sz0GJiK2Fzgfzp4pjoewNmqs5ZgQm++
YEWvItrxY3DZMviRDdKg0Y7c4vvXSFMQm5dj0g5zHONg0XC7gv+/bF/VcaCjWolEge/ZPRZB9H5w
Uctxl72TWPQf4uA6oiuapraYwN2pia4Y84vZh7NfKGrtocuoeNjsyfcUK/sNVIv46vM3+cFaZVsU
cylqsw/jiPj2a9UBQwIIQ5WBRFcieTW9K9GVC2hdLx4+v9QHL9GmUE1XhQULJdvBLKrDe06ZoblT
d56+qg7TLzYlgqTh9oHoUElz988viGFueXm0rlDtvL03RiKIggIflCT3civplpDi6mS3letMXypn
iI9cz1j2uG/XCRKNHIMeFT0jxt/BkCzyyWkcnW+mzjhf+UmVmy1k9yxfV4Z0d6IR3rxLhm66LR1b
AyVZedadlmBaQtVY6bEP00KVWy91ugtFlVdDxgxEyQdr1N3EEBHjtV5CoYYz6YF1GsJGHGtyfPA5
2t7SD2emwHB7+NlnnWrEZFJjCikLn9bErl1mWURJoLJ1bMF2GJ6OA8HFTR6b+9QYZ/vIuHu/xDGp
WShi7KXWT3fj7UsLKa11uYX2GMav8msYwbuRYI6XNkgcKgkhgZ86Eo3Pv5QPBjszqaHbJvoaG4/l
24uWnjt1DSgL2Ht8lDPtrFNTxfP5P78KCiw6t4z1pcHw9irIHFoBV6z1ncKdr2s2Sz6ykfJIrpv4
4CTmYnV16VyaTNOvpuo/9mSMK5f6Sjb4VDK+U1+uz8qmojLOsWMflS3MFaG5VxSFqaK31UQIiDIg
SGfTNtEdQhnCnjDVI2/1Xf+YPTGJR4x+DndonWzj7b33c+1VUUK4VBtqwSXI8/JEEjV71wriKH1H
H5yNLINMX5VxFD/yEeDmMLru2DF1uczBCJVMCMtmRkdj4x686LwlcC3qQWeSRYzVs6TH+g38kvEV
h37jgoAjlJ4mgKUJ+DPj+CzrHtZ2Ginxk300KJ0CT0l4pLH1wScvaTQvuUH8YpwZ3j6bpm9k5poN
uhAteMqtcNqbDZJsvR/njRdxShwQQhx5EsuNHj4I26SBRC2PVp51sHGXqSbTMVQQCPI5xrQUpmth
QVqnTlz5LovBZo57/Qs8xObn56Pgg7sldJV11WQbz29wMCsTQaXVsUfCx1Ak+pXSbVo6BqCbkJLK
yWTX7Q+OqcXT5xc13l8VhoCLIRl9Bwvd4dgroixc6mWMPaeoJZDMDrsvG5uoXAOVkOAVkpZ4bVV5
tHECNofEuesEV3zBdtreuyOGN3oYlgL5qysDV2RoSQtRV4e3mUr3EFPaLMUFWrTpusPy96xam/nL
FAEFmtAe7e1cWRl0Cba8ZBsNkTGy+DXTOeFMzZGF9v2ajuyBVV1HHcNYPyzFYHKQZSGpI2pdb+/w
VxN7ZcgG0nFU7D9/ru8u9Xr0RMBILBhS2EVC++f5j3TTLFbEJPiZ0d7OFZGjQb3EKyhl/9MPlmWc
o/XSz6aPIg8HSSThwYiBkhfV/Wg9iCrY59R9wCUTLjI2IoD1XzY3ppE328/v8b0YhI9VikUiBqzY
4nd4e5PUCkybtJrZ95xU/5oLBTd7ojZeS6c4mafZuUpzZIHaTIOPpop50cRNcS1UZUFDC10yQqvm
oimW6ePz3+zdsuXwm1FHZwwvimTnYEHRvcwsuPXZj0cnOFeyc87sMDFPP78KyaOHkwVbfHTSi1AZ
7oFuLYPrjxUFC6iRVYUx+mOBEHAbCTiNfuuWqbFxado+tG5aPOijvUi17LFGpJjHAw1UswgHDibO
SJwnzUuQf4oyDV58BUUQvPkPbKqj2BDsmctzg5N7vhkSmIWaVvWXmWzaamtHeoyRL54qgDJGDAU/
5YBQ+KLSHLW3hsqAHFqEbe1r6JvpPlGFUqQIZVW9FX0nz724CqDou1S8V3pCHtNqsiJQf81QczpN
5obCYZR0j40QaEGNrEbjZLlZRyZaMc3PHbmSjk/QitLPAGhZxSl0ZWrzQ901wKU4mTV7TGy9s8LW
FE97+DoB7Tvmem1dDmbXnHQ0S92bTE51sJ5DPogXsxrsb1419r9sWcz5iQLP5q2Yv0rEh3UNX4b5
h0h6Tq40z2qEyvAl8I79AGNifKer1BAxo4UZe8tupEZv9+Q8QMENaCIYWYAC2tXCZ9sNp6UIXUU0
D5zK+hlVlrEA3qvuEZid9UIbGirfaCAh1eqk9DZOQZ6Kn0G+OqcZJOLTGX8/MCUUWeh6zLD9ShPQ
Bh/GMY/y+JQCFetRvZAY4IAmRTvacDxyI4eN6ziY8MQaq6y/YsCp9V1ZoEZe232LtnVo8/kuL3P9
W9FaS3TPuEgQZj4G+IPOUklFeloF664ZSiii4/CTcIlR32Dqn76D7YuwBVdl9k3rKsfeqKSVGgER
CYTXhDNdtmK0AGxXPcTA1YDsV524s0iSXWeAKYdCq9cnVA9kigOsJMwXt0rV0uYbPaQOlUKmUCUT
Dj0ULcaLFbU1jr4656TNglxppG9psmYZEPUqz21In95gFOdI9cD8OuxuBFv+ZAh9uAxL6yArtHJf
QUUMN8jasA9acddZ60DlurUSQegSIpIO44+Szq/5hXwyb6t3TmNtuqmuCPPQHFzZcWTVDzWz3FXh
KElYvaq6c2RI+X2sKuO2o2dfwJkbwel32lI1HozauwGhq25jb/QwcFOP/aHTWvzRzP1Angbi44eM
zRoMskrMqOlRnKLiiYbJW1Wysu01ZkqMAmMTaOtaUAJGfqoZ30yb9mtdz9VPTgDdPktMM1s1eHsg
bKrO+0l1Fdtk01ftNrfmJQLJtngwfYMxdVVjfq22is4wr3jSgHbmlBYRqks00qs8YUiuVFZ5v2zS
Oh7SmdL3qlWmhb7FEOWZIJ3geQIBxlzgqJ4B3TgqwaUjq26FAV7RaracUlub6KQghEm7B4UZIuE+
S9l9XrD/D1p4KAUJRNSJQ+PIGvV+Pl6KvwaqVQeJjvvKRfljnozaJEujgcKvhWVvnfBt7+DEzcfW
o3d7N+oueFM8Si9IP1GivZ2OsXVieYQO7NfdQAu15nP5nooZU2+gyVO+pebKSGV/VlrlRIJZUT0i
PuCbKVLpY1tCKjYb1ck4IaMxEOXs6Co/loUGI5/XcDT5+f1DYeE0wPR4ku7Qu1M4bjhywJZeQqss
N9+GRu5+yx1J8yKm5XZGE5CQERdW3Q0TT3BT0Wre51USXQ95mHRA/FCbkGwo6ntaIvGx7M4PNjCc
cnWXyibtQNb5t8+SPWia4xQZfCOLzR8tbXof1D+utkId2YK+PwLx2tjwImaWHAFpQL69FIqKItWC
ZvAVrd+1EaDkZ9cp42fKIsBcofLvim4i0jDMwnMVjcVZT7f3yOnw/VLuLvwgqrhsZcDFHtR7SM81
WTRpfVKc1HbDBKRHVuOjabfWRd8Bfvx87/Dh5WiF0JgQfLGH9zyC1y2lSzG0V715EepZ9mO05mSP
QwHPkxcFx8bGuxIMD5nGi+NxzIPLdCiHjHoIy/pIAcsZB3mCTre8LYRFKypwQqJPvPYk8AClDMEs
bxpaU5sS3f2xGsZHd80Rl+2SYXg85IMNYyHDaZjHxWoV1P0jSSTukx3Hz4jB7Qe4g+L+84f8/hvm
ntmWUbCxDJQ2B61XKdLEhZPM5XK72ae5q6Gqy5wTd1Jfj1zpg0sJ6E4S8SfnN8Ndfv7HDBd4k6Ys
+q8+/a0o8iN0LOOqq8GhDBC5uzNX9c0jdYc03FmxTZXW0cEJ4pNkZWdgWzcl2OP7SIuNr60WIhDC
hTJ3u94uxTdHE9g6x8i+wBIVXOs03bNVpY/kwlTJQE6cNpf6jzk3rch3EB7uUkpt30BfqKdAN0LU
WhyTz4Y+987nCCT81rCI12DDE2dXMoinfuWMTQ6aVFQEUNkeMPw4JeR6A5Igf8J2qqB8aGb5w27Y
39J3HSzOaxZimZa0nJIk40w3/EEH4rhzzbB/ofYMltFoZuj47eDV4XmPmKeCJaNQBeQANcSa4llW
HqnZfvB5Cb4sjO7C4DUcnkdoOrSObVYchcb0MQP1+2XMuC+tH9BjIfPIjxwzPrgekwUlTU54tJ9e
+0N/vHRpehHZR1AZkViCEZ0sgsFk5JYZcYRFuh5Bex6bKz/4zkxMMlSv+NfxyxxMU7i4bE0whhDh
zvPFyEq2CkuCMZHLNE+kWyGxB6Czdh0xbSmG1YiO0Z67ifNQevp0gnhNbvpYN9cxBIt6c2QU8JG/
qZ1wGqJ45AiOvTwXeVDB0KpBernFcagSY3RvKi/BxN+71K4cZz5ywH5Xt+BaUmdQo/WgwXpoRGgJ
DFWa6XItOGVkGVXVl7KbdYiTCoJmVahdgNz6yA0aH71xjtgw9JZ6vSsPZpSuiFWk2dxhrzwMUtXk
OMEZ6RoABkrL6CGfN0EYbUHPGveq0jBTegGEIdEiiVyrKOqnL4xF1rcpppIFBg6mcylJxqUFGFf3
6LTarzbFt9mvG6sat3NWyUv+TcvdUJHrNr0dJ9WuLOPiBaUw3cEOBq48slt7r6JZNiaGkJjALMfk
Vb6dzHqG7BhQ2vOl09V3EaWoLaXbrF+VgkQCmMkZ7jxT88Me+RrMLtQCidZaOG2c5ktdefXJ59/V
+53S8vtIV3gctnX90JBWizLw0FIj1crLJGL7SmdmRdMoPHKgx6J8+AEv/i42PfR7cD8ftu9q3Khe
2QwDGIspOgHfWwD7RTJ7PQE6FbA1UXKicIrVE3Q6YGiCxbRCXZ6FT/GIigF2san2UR2ASLAKJ7vR
2VS4pxU4TzR3DMzK79xpvKZkNN5HJB8S5hcNAHmsRmkRqisVoKaivXhGNOps+VruFL848ornxBhd
TuG6nd9g6IXYNHnqKoFNoVaO1jbBVuo6km34ddW9mEvEW4mLmM1HS+S8pEGVzttJVeECl41hn37+
fl4r528GPtI+mpCs6/SwYOGZbz+YsHVlDLjd9tE1w3hzNFyy2gzrCF3M3CM/dMU9VTnjRmpwNdao
ZMcMqIG07iI7MK+TntS362BO4PIE9NfIEgrG7Cmf8EavySmnQuHx23cbt6m84qvrxgTxsZZG9W8n
4j/CCJxHP+uiKV7a/1j+2k8QSnUEv+S//uPNny7L5/xrWz8/t+dP5eF/+eYvNv/1+uPwuVgwn2/+
sHm15V93z/V089x06e+L/Ou//N/+8F/m/iOgANiRy2T2PyNH9036/G/Fy7+dP+V/8gL+9fd+IwM0
6y/GhYsZEJuLYKAsL/o3M4AfoT2hcL5s5R0WxKWQ/P+hAdZfyxZMLlCBRQppsMFvINSq//x3oAE6
i9niymOqAWj6j6ABy/ry92f4WtjlhAmvgL4x7arD7SWkkQJ/R6ghf4iDkzZ4GhEfrrB1Uj2Bv0yE
ZryTo6cWnOGxre1ro+bg4uwAF2wBSxIqxIMdoE7OBOkNZrBCSJuBQWP2TupGISuMDG8bUbw1fG1U
CKuaMtg3lU5hKOkqG1ZHgfsipL66xgohvwC4SpRfZAnKVdvqPL9xkvSsxXXns8V96KeMZG2lyGnk
SUPoZTeEDDgJriKA6z+HAWceFPQC/RpSvU1Y2+19rcMBW8k4a0+yKTJ+RaIflvxGs1fbCJ4/wcSR
Qb85nUpjsWx+CQLlXVNYjqgqWbACQy1BwtaEw3jHHLl1tNR+0vQ84qxqtkgUU1im1HuqZeEy3OIF
cwIUOGIWrd9Tzf+N0H83ltXofx6fxLo8Rfnzn2Pz9W/8HpmW/hclaEnVAwuqbsulpf97YBrGX5QY
XiVKVBksqjB/j0vjL35CkRIdB6ckOhX/PS4tRjptUhRsrIQEhPPvvU6AzE1Xvz96pjUmxL///Cek
93D9RqGyHI48AH+Y2mnkvV0eMtVVsdGBvozJfT4N3dg6TUJYrH88j39d9ehVWPV/F5rE4WkPMaXM
ohI6khZEE46lOGlPSI+afnx+maUa8fc4Xw7RJkdXmsi0JHUTYMfbm2ltAuJNimxr7D8deEUCtcF3
aCfwN6JTFwT7Ny1v5rMlUfZYTeadBW+5tly0MIvXGI/bQaUkH8qiQtnfAzUoRPA9regwkSsMxKEm
gNrU6y/ZlBsQrwwcDSAxvJA+ci0ec9oUAQyJhlOK1pnp6Ieaa4SbrNaL/CIjfm6M/vHboJqyOObZ
Ltu8+YPp0JJ9nzgdbAShzPamkVEcrCyrBfz4+es4PAdw0vitivAEgCuO+29fR9zAvSMBEwhwiuFn
pUxjtC+NNquGc4n4tib5t+vn+EF5YdQeE7S++7Alqm460zTwSezgg3h78Y4oIlGZsVy7jYbOF5zj
mQm7bPv5LS6P6s0XR2eWlYXXLhiTtLPeXqUypzgIRYXu242bx96R1aq3zfLOjuaHz6+0/EsHV0Ly
hELaQEVqiIUt/mcVw54I3EUNIsB/CuJ7c4eWTdUH7holMgEqiY3r5/MrfvAEKX7p6ALZUNBHXF7v
H0foiIp/Zzgx4GlCVU7wLg4+WEvtCGHi3UfChIi8Aks0pnUkPAfjxs5tq7ZirmIS0XBDhkSyJe1L
R0gfmXtDr+7IdUqPFCOOXfPgw8yi3JosHCxrQ1bEBmXBvBZJRWSD49y32HVXMnTdIweY99dkSuJe
Pc5I2HRfvQh/PE0iwuu2iXuDa2rBaU+g3BUSyPE00QqcQXY8YMzrqcQHRwbh++8GaZJjI+8SfKBE
Erx9i2E+aDKuCCirxopAIbtWTym+2RXTr0sDAi/e5eefzbshwQzI/4SJlAcp+etm7I8bRWwSNOnS
ixGtLC8FTjWifvQsdtaVjLX95xeDwntwMDQsyjuMb5BXCEpt+52cG6wutrakB8SCm3zXNXOcn5ax
1pLR0tap2oXcZLANM3jaOwQxuO2NYAKjlHqOd2KLuhJPZKmzf8OflfT1aVPicMBY6E7atqRp5PoF
fDS6YmOZ45VMY6vYiNoOnE3eF3m/Y1rDy09w1GiedB1oWbCJwJtXhuyi2s9qukuXdZPN1tnUuyI/
HWZlmveAkl1QPHjImtnceymnM7SS8IdXVR7OxkmsvLH9YYHjRTonJyLfBvpLzkmvd54A7RZoP0Wd
DaAiI6imAARde4+NZG7ZVCuXiNa+63M/wOaQ+6Fe2CQS9wlfOxrofhelJOOtCHEGcWqmZZecx7rX
vbpyQmMXItq7GipvwDjE6bInsX5QtHYNt3xAyoenjUxKHHakA1vyC04sItmQX0nEu7WuLmmpCPPE
CfXmLtA5euDxDAHKEkhSTuFPZkdrBKprhAbpLQt9iEdbDkYyQP3n6P6t1UcrX5U0snmEmKWh/bWB
YWx0BCShT6p7ezdROwx3XpoYgnS/FJs0+rG0PltyYU8M4kS0jZW4gVzNphVce2U76Dsdo/t3iEUt
kQPF1FfOmT4MtVuvMJxK8XVguRDXVmXTvV5Qmgapi1ZbDhRwiyLcaF7SktI6g2nfqrHvcYapEfSX
RvytcesW2ZgTmxOapI44MhwQabcOBjUR43APjNZJrgwBsmlPi9HKfKGDJNxTMQa13g2hi+cwzsV9
HGuSlKQhsc+ahveOMWXWyuZLEEfebTi1hViFcdARvIw/8k4GtP3hb7aR549mYAEoL+Ny2nLSC/aB
xQKI30hBXyra0vla14EaV4GZVMUZ8zqbjawERrjO68bIfKfO7ac6b9gwVVKCsEpKs5QPVdtaz0Gu
ookO+9yLrQ6QLKLtpC8tZaxOd31rardk0YzJ1jQ1olmKNADGCyRJaMBaY7INsjDBGbt8Ni98+Rjj
QCPjWjchT90lXV+Vq5FSFq5kZ0TYhOieYRFRqTstZntQPmKB8jrvBLgjraNaQsnYFVh9aq8zd25e
hPdFSu1n6XBzgAsbw8T3DGz4B9Vu4V2A6+9jiGnO5PqjBGO6irseAxGMYZduzhCIX57WUTXDgkpQ
y9yZpglrOWh/2pkx6yQWpCxGjYVjYdVpMHXX2WBGJCnAPJ0gx4MfhfOYA2GfTFl6nAqNubskt7od
1q5KS2ujA4ovbzMipcMbFsEYSK9DOrzP+lZdwNPqyboDKflIN1l/wJwbX0r6h9aui0bM62HcJNG+
1umQrjyPNJtvhmnqpwxd/bEd+inc1KVmfM2bcPa+Jwaxz9tKWTZal0SK2vtuYhtUVybHTSqBvaCF
NWKe4vxKxTCwK7WregtRRq4PNX7UrG6uTLerm7MoFd1XECG2AkdQGymZ5W2gpsTXExZl4rRTI9yb
OGnI6ck70sxJo0mTbQ3DxLiqwshtbga3MLB8y7bW+pNsrjCu2nmU1L/iJBHjrVZFcX7C2MzTzWA1
lnwOnZnmWsreNPYNqN5ElE8cy30NH6rmpzJmI9AmXXdhZL1Kt301DEg/FFHE2NzM727NMuMjEiZF
tIyt5FrXWHQhhc3zNdon82GEqKw21KTTDcE/fbQua60lDSpKztoyG55FIuYXFeu1vWu1Mr7s+mSu
r4Yw1Z6CypDfF/bGrSvHBOMXQR0zRAXVPHuE2V3pVrfgaxy7fgY3hR6X3p0NgMCkdIxRGxHIPi1m
QiNYaFpY3J7Al5cWLpizlsA6e4aQcEKmZ36h4HeuNbJ+epLJs7Db9kYEHFa1zgCcyCLfdwU426tO
CSYuTB9tQnEbCabPVdZPC3k8Sp1N0yZAFjo0iY8uDWgGO7oHdZJxAKnWvWGTEUDPRPsJxraz/SF1
s3tvKurb2XTAludq1ON1A23xmQg1O98aRB63p/Fk9CcS/SUeYEzBYJ9bEmrRHQc1sLvWeRoSSQ/K
ALj30IgUcmtmaXELw3nCeW+V83XaRBp1cRW63IRNXCmEBpOg50wPIqy9OX56ULhxgafWjp9MFFRw
HsgtadaVKl1o/bZFF7ifDbQ5qd6Z4bbQYgLYRFrVtwNPJfRFZ/ZP9Gb0nyn7EzZW7QAC6/+xdx5L
kjNnln2X2YMG4VBbiBCptagNLEskNOBQ7gCefk6wZ8b+/lvQej8bLshiVWYE4P6Je891DPa2keVd
omY3pGG32jfXIJ6blXwtheI97asp51tsuXSqbis+QIyPThIE1dSl3L44g5EdDMRt1aOj4zzr6ofd
2LFEzhPpoyfVwplCWiUGbm5fkoc776XxEwUO6B3GPqGVqEIXXlrDm/gxk/8Q3m0knSwJCssVQsam
WNy1oWpuO71YF31ZINPOJC/m5E9d+Yf4XVnFneEDIXE6V/7yUBJOh3qpjPDIKMv/roJqNJJs23gU
Vq8Tb5BWRpW63pxnx7Xp+fukvd1ngYaGMhDJ4TG5xTwNi89r3m2QntOhy3AqJW6GxADmCIBjKPCU
ylG1W25xsFx92Z9ZOiMVPOzLB2Z4ZJM7gEa+JtxKxOSYpUncS10zNQO5E3w1yCM+enOGt8A6FEhA
JlbnddcWPBIY1+Rh7PPSfxlM0xsiwmzBAzxij43mcoW77I3T+iOwmyw/jGE5PsHT3IuEnkXC8KrD
Xh87HUwm+XHSXxPW280lYFeYxGzZ8xKzvhmuvMlpt3REAUmuLaXOTwgO2VPApYxCTWQj4SmB9qbD
2NUFZmiqrjmd94Dj0ir6fozKYCS3fRK7CXLfmMGkLEEtPhGrTE5SEwBCUFBuV+R+Z1sYEtaqJi5u
uaDa82sbGjWcgZct4Fw5Z10D0GJFXrIm7CeleUfcd2ckpaz5Vut5Br1FPWokOqtljbB/3FQil1Km
zoik5LA3rvpZBaqmVO3LfCa7pfIQcM2hW3EkeUYXi2IPW3jei6KcGuv8rmJhpk94jgBgTmgeHLiQ
0joTRmRTO8q6KNFVdetng8wR83XbFuqkPX9+ynLRzVesYlxuHi0KUPAOxViwIlCIDLtwyADE9XA0
0UCzt3faiszFaqDwJTezfNd7pr5GmwCotLNK0s+FKv1vUmekF01OVhQxAez2t+JsfPYaAM6mll6F
KlaOb8ox6ze428AtWbvwPBc7eMM5nFwz7om7QHjde0AlBHKzNz10C3e7v8ifa1/0zx1T09dplHtA
HS7lye9nfulRlq5HWGAA+cqHyQetkMUlzB6B/Xutve4RTkKF0Rc/8BwNrcXGr1bSRlxudlcI2nYv
uYRGjpGhpP9mAIzBvrflwUiY5h7qlDuJn4gLh5rUZaxhxt5kDzB0gMoxft0uyxe/8/TCODnwrxHe
SRL8PMu53WvD7RPmWoSO7KuFK/LiXSyjkfKNgOLZRH6DKkyGV1u2KZVamec9dz55hUdpud0tSvD9
A9rTUKXOCisVhVlIIWeXlTBjZx/0mdSS7j3bMoNKqG/bO77OwSbaBPADTsbCfvTmaftREAZAxBBB
Qc8ze+hn296614loljl29Jz9UeWK5DAvt+UBBQXyOxA4o8GztgV3QTYjHWE3mb+F+1CSjjg0/SWq
IFh/KUSFd8K5xClQuiD+Is9oIoUWpR6Fb44ElxoRfREtqdmdZVDOFP4ugRLspiHK0Fmt9rshFneI
FnckD8PZKz58gla7MwgUXp2MQvVx54TEkrmovjqEqHSeyQ3hEmnWJo+2TdhDWuIS+wbQwVC8z9fh
J6sChcCicMZ7XWW0AqsftkE0TDt5GvMcymeLNJwD6czCjJplN8hDXSeyDIt8NhGSrJ7+hFAriZXv
BvcW7o/TJWrS/XMFd5DDWaKAjERu6JFIGG74q8yxcVOvHEWvSlbFT3bycj01bSbuOzK4imuOyPYT
JlHbH2e9Bs9NxjUWQXNcfswjAhdSYbWDtwL8UkItkL0FPAj1GZEsN7ipME3OWWVR+WOIv2GcwAgS
RWj5avHuEAtWkocZWZgdl7jaOw721WDVGvlyIBMpUzyTFF5CfLeT6voI/Vp+NRcgeqJCkk8eQ6yn
F3ImCal80OBEItOmY00Vjok+NQlj8TH4ti0dCsGoOtHGaJipMmhiI+WXLT6oqbU76l2y3dPdN/2j
aDh1WXcEWCLBaPnFcSQqO7toJ50X1rYcz64O3M8W16qdWG4l7/sMkUM0qnkms8avOtyi1ALXg5LE
pFRTVnVRqa0pe1wkOF52wov+VE7YvdS0SQ1na9XdLaPlDXcMBEOOmNGk+hhgtVHkWqMDAYsNkYi6
pZZdxHZmeFjDqiJJwAjhkxTtvGwINTT6bbOZ7F+YTYNPXe79W1dXu5kSkorYd24M+adA3TFEImz2
r3YPacCCNuDwthoDUsJooMuJFhTi397qFk+0VktxyFRe/xjcUv2R9rJ2h7UouYTGZjTc4zqVRJso
7Fq4EFHxwlWYTe/bA+TQ33dY4DZGgjti2B4tss+iq139pLI3uz3QbkPqMqqLKqAqGvSTqAWvsi4n
tJMZkRM3dBA1nOut+lMaICUi8t3ZSbeWvWPTzkXt4W6jeo9svZGMMYv+Y1ka5yafTN/AeilpKQvc
ml+21Ro3alznT4XrwYj8kYMj6p1qfhpQt4ookGZRUdZagJdqMjzdKNjynng9oIg/KQSWLi59c6Nb
NTx+jqrPUdSaI08+sm4/uPP92n82iI1+Xfxm+CIoc+cOd8r8hWU//UqVAYqIDRKEnlfKJWLD23LI
btuuCZ1jqEL+HsoA5hIbbcdvexLFh3RN+Zr5dsnEHrM6SRQ1QY7RjJlGXjqkyTkg+IEXQxtKITna
Y83vUVNfHCWUhJeaL7qNq9Z1T3VO0viVEjAhYnPO5wtYifLdXLtr1g6uhLZklvrE2YmacGDzjlbD
ls6T9urBSsu5USIC8jA81bW+BPoIZ+f0cNuKknnfURH7CPorBNA5paZR1+Njl+1hSFoqDwElOSdu
agR9CUDDUG5+XNxJ3gvDsD/DeSbC3pa8lAknsJdHwbIwQJJMSW6WduuNY+b7dB+LgMFCmdBBCmhH
X8D4xYYTfHWY7YEN7e1GdIruxTsWZ6BcXqgDfGCWWViRRnByD4TbHVLGVGSyDeFMYsvQtuG5RAnt
gcbb1ALwb1VvJMEwjBGzsr4WKlEEWijr4IlLns2rjm4sPyk04qSdKaM+XIRrUKlKPKaxXbezvG7R
4vInXHpQjAjmB3khuRuTs6icszv6/Awd2PivYa/5ZwCNtuH1OIW9cRr7lfBjaI88WELhZo70JgPe
jK7w3JOT7Xy0yxbiI3AwWJYHu5bTLWvioj3rcMK4PsHvQuVdzQSozbLY4BoMg94PYzn3Idg8oJBA
h5w8yfn61KEix6hJPPCHc3rZucsPk3FUdWi7AsMBMU9zgObelV6MbQYPlD8QsWchQ8KhMVRsZ0aZ
kWNrE8L8yhu8uwdnYipCq+hWJwD4lIbkQ4xhNLrSRGLteuuf2uqdD9qKbeOomPdfAv3dFSLUlaNu
yr0PV2z++1jZ46+8FSFZbALZVGSu2v3DfJjs2VnkJT4T6hLkatpefmt/df9Zkg+fYedZ9wDXc/Sb
ZR68cj/1fiRqntOjUqp/vOB2/NtgFPJ1dojBifB0hA8QGeoPJhdZDfimmCmZh2laksmaEIYN/uWG
N9ZgJJplwEkeuQTHdVFAH/FrB8NEbBBpm3CqKtwtGdo+N7GJf7qQvnLxE5pN9jwFC8lVrZ+ZLuR1
7EsHwFXbD9/ZzCa25oZ5kjEqR5+g0zXlA1CORSbjTqBi4viTb59KYEg80RyzyawdCeIQg0/FBov3
98Hebd6Ipfbkd9dPizphZaVeWHPkLrHqixJ8lAmA7BV7dP+6DWxryEqZ1xc5zqKIF9iwCPxd2s2T
8qHn8BK5IOjWtZI3eKI4zgUBLZwKih0Ckz3sF4QwDTa1DvPNm0U0BuQJcs+yhHQV/ogRFt1jsPhr
GFmj1y7RbGX1V4HjhrEBLyGJbKXbw5CRXvButuGax4Z9ubyXPoc7ufbVRrVO0sv9RloTYBwBeJKH
qMjfQ4PxTbxsPfYbpnYM1abSF7/ZJoxWAgeSRJlqlAIkUN9Un+VQwMewJ+wgiUUWexWh9qiDE0ez
+gjazssP5uZ2VNomw6WIcB8cJ83aEeDiZoN874ng/CMy03quOiKgUm8pNF8mA6oYdujwyomp7mzl
uzM9e0MoXMUB/Q3ao/5pbw4y27IBVXjcWhoceHDK+sjcfK3iZQEcFytdLrfuEJh5TNzn4GHYWneR
Gr0LlAWrhr3xc0EGOpMugPaixv2Sn8oNWUUM0jD/cJxueAgboyUx1dHZ4wZucYNTtVYP4Vqx08XT
Z59yp1bhQViqvTPqrZ0ORAFm4UV5Grwi1t94iwl+DS6SEfpME2ducOi9bELy4lo7lYuPkP5A/5SR
bNEtCEzyHJYnxMX+I2OQOqSAJotvMk/t5tDZRoHPJWzkC6JOly8N6dgPcqAuvjE+hP4gGe7lKWpH
iJQOJqkHSrzglw4dZSHmz9t30zO2LJHKql9LBX0ptXA54DFbIaXHc2n4r2pFocbdT2DcgfC3+hfr
5InAxrlBeyxGrGsES/nZJ6a6C8+xNJ3hp5Jiz9J58Bkic0aG+UOvXLM5k9yu/zjuMv+2BrHWEXfM
uFzhPqEfmAxthAf8ata9cHygT7WlJzMFBlavyTCELs0Mk4nbkROCQN1h2U6+WJz5RnAzv6PeMXQM
/94+O3pRM8fGKH5dRNJDPAwZM1nDC/AcmWWQIb7ZgntgjO4TRiX7F7GCDjOj1Td+FlNPNyRIsQiO
QPUgOGL1l99D57W44vbNuF25KpzInRz7xMK6kVf24AXX+bYME8N0SR06M5b9E5J3yMm0GO2NYUg/
gxnbkHvvzXv9M9djBd6l7AkfK5aeZU0/gPaKUCvXfqQrhwN2czcfrfo8N0FEbxZQ/BG1N596x/Ov
DK8ZfldESpacoOwFOC91KdI24Ps5EIzodkQ9diPYjzED6LUxI7NJ9/XLTwt/1BTRlek+br2J99fP
pvkeufD2Y4XdSzvnUOVGFKHlHjGhn4ajwSIWPqu5jS+FtMUfG/6XSio5rXfN4JAYbKIjHLkCegcD
Vm1YT06xUFdkYp9qQlwLxVgj57GAwpOVKlWsKgl8opmuzmzQ3HvtzGqiHXUUEw3N9DD1xoApgMNY
xk6pGtCCqYvkmh+lwJ5mLntIXF2bZ9gUGMpHHtWidy0BVrrJEu65dZ6ngLg/skYeYKMx18+pi6wE
L5ulqDrgJ7IrajPN2ke6N3ptZtZBnbsb946B8yxFP5J1ka433uVm7G2T5OCA99UZjSw4FuAX3UO4
ZOSvLd1a61RODWPvsGfuEvVBjzMpA6wub7x/UmFnm4vxtmb2aUCvJDQnaWH1fraBZxiAZ2qL6Bwa
ykcqEaNPKTSpu4hxaV6bgY4grTaA0TTNnl+meAFVf5z23W8etD2UOmUC4jG8LTZrj+oVvE0kB0Qq
abMOEPz3mgEAanuXWI3O194fi56MlppoUis2WpZY0aKZakE1asPvMNy84Dj7/A/QYEef4I5LM65o
P2+tvrTtJEM+xLGFJHPCOK2c5tix3RiJG83UNZ2St5zh6Rn3jEdahmZFUOXxaDoZaXlDWfwR+9hO
Scm2r4FqQut8mIrJC2I4xKMVW31FrPKMj/SF17Y1UkvM3MbLzqFwkL6Z3ZeNI+7M3ul/qjIw4A8z
lvGxJQJfisZshS/S7NRAsdVUXg+XuKFFIvq1J7c6k8bG4bZlT26TheMxHIr6cnwzPgfB6tCbmjSw
J8rg1T/QCTOoUUhqjSvqX986dqo0ixeTmfX8q4TgGhyks+HgM9qMSGuu6Tar73vZeeORKp+NYc9g
s73Whcli8yLJJRDGbtD8yY1+7EAQC+/lIMU7l+Vsnxw5cNF2EJ4mssmGpjo5fbPcW57LogN/7zo+
FTWVbtRzbHlRnvvqg20/g2LcrUTSQsMNrC1yqroskobrWRxKtwVpvveLQy7LtFqxZzYtT0dnzE8I
ksofU1+WTF4hXF5MqZO+YYhPmbq4Yfvcwnm9Rc2y5bfwAqS81LGFcZgY/BeH1uq8OjbwJQPuXoFp
R467L3Wy0ruRvFiFTcZZZAvqkUap9eQUbeYdVmdvPy0OeVoLIGHkMezK+xzJimxYDpQmIB9AunDA
EEGOZ/7l5jNUhnmtANXmqazN6pvtRP2xlkjmIrk3y6/QXeT4m/YFndWhMEtXfPYcVi14bcFW50fA
0LX9rmFNj0TzCSNPvGYFNRZWPYgYpl89lH9vYTWY+V0z0cOgFYj8VXI+OBDbt2h0ykB9D21RcLRN
I6NVkAl59sKyoZjppfT4pYXP6WEU/pATTZt54qiLHNU3PSbm3iHMdpeAxkqcLjBCi1lxWAapOSJL
SivuyecuwAgbMVdazth4O1DcZtW87ZyaQ1qxf5fXoM0518PdGsp44HrYn7fSctajKNDZR9Vg1uyK
gsbcmMp7srjqR7aM0IzdvGA66xVNMhr8ITKyyeE+S+2GDwFFXpv6xmR52KSJ5HNPzF3UkMc2IbXd
VxjClHiTQHrHM75didOaZp4PavBtSdueBe19OVQQJU34aoSN9mUDaTEcM2aqimQn7qupI6hLgqOa
EX0Bb2fv1xv7gRQoyJKMMjx9pfWyop9o6/CQgf0jWy8XIJEHUiRnBoHFBM4YdHaPMFfvy5n/6NgU
w/8gIzlyGYbwwW0WUYkw3/vLIa32HchzIQm7tAhAjZA8sDBhTxPw5klv+j1zST0bO6nQ5ECyD4yt
Ao9O3GzCPYtMz35qYDNngtghcE8sprnQ5tFZu6yqrXmLatBIDDr6le2o242BvjZcxfGmw1nuR2sp
q/AKeb99u2+zHfmV31iHbiCFHUIS9uCjXV2sWGKAdcPx2Gwz/WPFgH0Z7fKIttHjLxd1v7/KvIZB
WPQeuMfFwrLBWJnncj0PdeP96v0+/GUNs8YmjhoBYLDyjd67pWcAnjqjSiDOUZp+++oyxS8e8npt
5HfQifFYT7pq73TDkP+smIg2UYkPyktn4Rf3jJamOWV+YuRMCJnHQfFkLt+9bbStAL3WffLPDfFD
5iNMkto9N5bCV8JdbnoEWSEMSFcrYKw/Ly47W0EIlH1j5Q4l/M5cyzwSAGsV9+tYijDFVTvID5sr
sXtwjHAwYndF1BEzsmDK55Te8G+Kr/+vTf5fF8fNfy1NPhCt/tX9/qs0+fJ/+DdlsmP9w73w8HBL
ETR4kfj/P2Wy+Q9MYh76rX+GCzkXEdf/cQz45j/M0LYQ82M+RhQYoMf6v46B8B8+Ai1UkIgG8ckE
4n+iTP4PBEvEOiAccSYgHL5YB/6mXFsEqqNiDo2k6nz3rezwp7NTEdOMlcZivb2vlzCbrWyW2NwX
C84R2vk8Mnezf89ZYf1LHtTflGaYYAIc8g4kLD4qDKF8KH8VROocTf/sEedmDSQKxXvhGU957tAq
INPSXxvzWsXCNBBBnIFCp+YnNOEdnnX91Zozbfxfvsn/RFT9n31A6MrRbIcMYcj7+Zv4lDJ8YzS+
GYlpuPNPywA0BnJfs7mE6HFh8jXD/sOXiBwj0zFYg3fGaj22A7iBJGe/Iv6FOe3yhfxVooq+/WIw
EsiKKU+sv/vSGdF2GRIoN6EmsrZk6HdJeeJpBmYemhc6/m5d+4MHjmokeLS3UgjH+Xz87z+Wv4vA
Tc92A+KGLNC5SB79i6z1L/rDabQnJmwBHORZDe90x+EUQ2lgRLn5G14vPev82TNcYuWaTvv16X/6
z7MxcS8CT4/3A4DYv//nZ0QXWyiIl+qmlfHYNrhaxIKS105gHti3hF/VKyynHhRL0RC1nvz3//5/
cAjaHusPHlSHxS4S+L/jjbgUsFWb/k7EjSm+ggowGJu6hSVCOM76I8BmvFNvbizjfc/dnIh4CPmi
dj0jCoHm/0m9y17+X/xUf393+KmwuOPBhoLLTxdc5LF/+VbcNfcz0inMVBe1/VFfNEWxlpQ3iQ9J
u0vyYRt+Un4hEhr05flY7Ka5BT44TazllvFfeYJsXt6/Pa543JEiBkibOeW4DP/mjNtHCELzJANG
0gaDj5LKzIyZJmvzZjEhYjxyDlC26cDJH8H5URpvpCeirSCRIw5kk/90dLtfrknzouCVqhMsjmuw
0Ctl949ioyUgl3kwrGdOJzGnCpbLfpVvlZHH3jJbb8y78yypqoUKQE9BoalSyVGPlsXGxNDa3IPw
qEPjc9Vt/W0qCy2nHgJyKQsOXy8iWCzok2lDvJ8wIg+Jhig9KeDaMvd599o87JIqHMDuMsyb1e2G
SidPEakjTdpXxolRoXeILuRGsCjXtSaNac4x7CbM9On8UZBoBtnl4j+34RgEsSCSZI3nnYTniBmY
QxZHtl+GnzOjjzRws99VmIWPyDhnOv+m6Oit+kUa75Zh+8yKA119E/oD3FZMpZWzhg340WeBRuVQ
qxxqncz652V1+iHpPRKv+fFtyIltr7KVh7ZXdswCgK0Q/crUHdulaovDMtszMLSmhCo1lzvTJe02
Yx3jiRrnZF9wf5zCcjW/VuBi4XEgF72KQw6POs5qtdTXGY55EqsLr58SheOQdsqZgod1sGv3iJV5
sw94ZJAdMPS9aLE8h6lihlUfAn8W1hSRuyVeSlUS3LA5xbwma8sOhs1ldhH+tHjJMHvZ5UPWWV0b
D94q/rimSRCshmI6XmLnDG9tfwE2ElcsJf3qt2mMV13mlcbDrjKUO4RSqoSqadaRJeQ6xOHadOU5
B9pp84Xko3xo2MuABwBJZSN0mdmzbpV9mRL2Yo2FPbkOebXQxJNezfq8LNLabvJy/0VsR/jpWEQA
phtEQSNicgQmql+GuHS2p8xeHRa3Xp5PKFJWe35uhNkc5s67W4Ip7Xej+tztSZEIUudjxD6GB3hc
PPOpYIaEmAJAofuVlxmvPfs/3hQz/1N7W5eMxFuYpEau9yjzSK+3EJAh8rIY1Ea54zChri753yCe
6jhEH6d2j1X7Mr3IUKOpqBo/S0vK9diEmGGTZQTjCrP5eih24GIxMzGoTavjnIutV12EfC889czF
uIcqtKO75O6hGfLvhV/LK5oG45bjkh27WbRHivtXKuUwYlQmz5JRMV9/qKyAHU2X32mLIj/X9VMo
JuudycruXrkGk80jgUGdjuGMnXgNUMcgY1Kk8EahsOJmMd9yq7jd/Hb/4pRrH/VgTF9kTyFMtSHb
P1GiSyKXaFmf1Cqc7ejmgXcwZ+ODZfZ2Auq2MObW+xVR9nC8hXPb1ywVWGe1/qUmIpqS9buJtjCZ
0G+lIESMPmIkz9/U9JfDdaLAl+ywWXqV+dkfto8M3Ht/qJG7ZqdJF7frXn/22dqlg60PU8UqPGza
02Bvx23S2BTFdMoKea3Ymiuy/DIQak1X6JNQ6PDO2WQbHPAXoE9WBNflWtctHSCErNiECjWbNsKA
sm1J3ENpPMU7kthXuRAiFU3+SH6qMbTP/5z8IuuIDKYWDIladZcBlSZlvZ4e0XZPp7y0s5te+OpH
BVLuy89t71Ut7UoAqfdA1i2Sev9chvsDp8ONCblnzsVLXdddShLO9j40iCnyy1nB2PmLm+mIQAtn
GkhfcBnlIc+KCoq3dyLZa4slSOq99e8mo/2FCPdoqoL2BdrqHWL7XdPUC8Gvi0xEra9oDQjlXbMA
iK85LQ9+uDDnyoL8aJAmUW7IlIVbXmkCS05bZgVXPWE0ky5RHlrbGbBwXGgzi5zSdaqUJOHevpn6
0M3emR267CGQ1lBPsdW/3gEMNo+m6t/7rBfPnmzG/cVCC3e3IiX95Wjji2Y2vx8AQmIxse3yFnuL
Xn43EL+66ws2o7hDCdnYH43jaD/J7Z47MFCyxtFk2MaTlIVk6brkgiavmJwmdrzVdmJGzVV5nEyv
/sPnvNygAjFlWqt6vRssZavDuOK4SnrDUu+h3w/t0ecDpyvX7DtQkvvQXuqdC1AVr7kXFteql+2S
yNKYnMjy9Hx0ikxXBxcNzZRUQu8nZy7MU2GxZbjVXtt+t9nitQm8DFyF0gMRK6ZNfplgLVN+Zx0c
8jJ306oN5EGyYc2uvFyaYSK9MngaAtU9kUm7OtG6kZCGVLt1UYQt/be3oNJC9V9sr8a8qIaHT2lW
Ajx+DwWqRO+AYYJNdzsqeWeNRbPHTj9T11x8/KOaJBvtzZI5Fh9zR820Lx/LbmEQ2QdzRvTm6+q6
XDL2bPk0uzZiwhye/J5P0zWQGDf/WrccnutMNvITqvx9TwZ8RbdLWBfnPigwCEyspENihQx7PmnT
JlKOS3NgLDctq0GRz7AhQONNHPZd71jZx54FhR2vg8q9CL1+OCXu7FoXPnjXgH1k4pJs1IesIgTa
7FHAf67H5b0vNTuCuXYeR7G1cbGzFhB46sZriMCGOfBSNNaRS7BM8M0gPKXhcRpG+5gfyPdjSVi3
ZjIgezUeJozL00FMpplDF9M1+Bqv+lNV9k5m37AkprMDJDGWvTtss8sVqEkk8aixWKmEoj20DQjG
ZrWJdzOwtjjizOG98eSzFDYnwrbHpn3I/culDAgBkcfuhwdLdvWJKKD5pjHWhRxgg0Qp/9BnSq6P
5KnIA5M77idDkt6kqtI4rHnl3TE3urGHH82CXaiaivZ17lr7mtE2nhKBkKA0YPB76roSE1NR9MxG
4790Kv8Kl7rjcQpjfYl197yTY/X3jdVKooTUzbK6qQ67+rDu+5O3F3lSFsQly4bEljxf7Kca+0gy
BvWRRPgvz6nUSAobbu5rXjD7zma//e7lLPESjzK0PTN8Z9thTjUCK3cyi6thZuSE7LZG1seIdvch
0VRLOFGhamIUy/y2ZODbPxXIhxCsd+yDf4dux4ouzRiFhd8WBZt53zSWqd6tzMjZP6AEGFAg6cF1
Dl7X7sFhnDzdpBct3Jg6W2AQRU6MpOkf+KW34cPMKWkuZWXh1IhwDbWsd51AG3Fk2EXGHiPlpvqz
d93FA79k2/xECHHVsJfCvwOGsbRJjGmYIuHmaJ4y4X9wvU14aELxFlbspQEcEwoze82NR4ziYRns
6d7VdfUiJxLCGR5mnFDojUhiqw+bhLo5NN5wP+lV/s40RpQ2HH4Os93+XiUxfpP06N5F0J095YeP
glbhlnmeiHyFxLDJNJFbpHYkZKrx3BfZmlZo1a4I8Vv+bAskmxmfYmoIsZBh4q7zu0DSSaEQ9M8h
JI14320sKPiZDCYUF12Py/uZTydtX4SAlvbzZ1Ov9ptkXnZi6a3S1fXXIz1jc63aWd+TmNWlDFUL
Zqhr+VzmwjoCmVOH3TRvgNGYeE2k+0isHYzLwq0/wsUY7pfFw4tTtmAQe2mvj5DbAZCE49vcTRhw
yJFPp8mTJ7S9kFKw/Zx9VAnXFW6gZLFd+37UakjJXDqhTC6PHFHG5+jrO44DhGEmJqkY3CdxuRu0
TXExkhXvnK7XOMK8mHQVbFBCli2l7/xzWa0wmRiSVH5HPBxCm0Nhh0PUDcUeYyf7IvzrVVaVuL7Y
HwaseVRqpo5MVDRPVdDlB+PyhXiy94/EDJHiOpEKmQ3ZAyuFKkWah6CwL54cT/vpZrsv3EfFwbft
/FGucksa9GIxAK7pqzG7Nc10MRxDc6h/o+LurorCpu1dsMMUe2ZyDOxcCVqyIgi66wYcf8JfhAht
CsY/BOLgWCiW9nUs1XpcwuWh7rV1F0yF97V27CcRn1r3U+E0P6m7vpfKTntRcrwF+7WzIjdeGzVd
F9NydpvSP5akrH3mffHqWqiJyqW6bXK0DdY8iec2sDKaR/w9G60YUrKFFVC9BME1U+viRuyAii7K
uFuzWkBy2sv1vit9sEN6TvTdKOi8VClnv2mq+qdViaQ36R3ZkLyM3fIy4hp5CIN+filWh//ezUj8
tJwvW+iEcIrmFuL4vZJyPaAhH244C5sTdU6GFnfZWUIa580x3+gX0UyNfEGXRMyWcTvfTOKW4mPP
GXJvofNKcironP7Wg4713jXiFCJfSDLh9jeDJT6HFRElvoX8tstZVsDfofKS0zvvz5x6wnSiNqP8
MkdCMp1uxq86YXsue/93JwSCCke+g6RNYJ2zZbSDONDCjvacT7Mq6ZSwQbkM5JrHfHJKxtPtluA+
vPaM8KUHvIkqWzQHhuXZg2dRBnt6PbekVT5jOHizw6k9uarLMQCs9pFsUDi0Q9akwYIMDUWafVAz
xUqIVjdVYz3fd2Z/67azSRCiyA++KYbrffx2+O177f+AFPe7DtuXZYHMMQuYl9Ark1xVbGOpt/C5
oZvA+aB+YEwrU9cSv+Uu4y7M7ta8G89hsOtoBEIf1+vFw2NSsHZX+7YkwbA/Zqo/OV2dLI17LoPh
2nUXNED5+L+ZO48luZVsy/5LjxtlcDgcYtCTQOjUWkxgSQWtNb6+F1hlbcxgvsx336hnVXZJAgHh
OH7O3mtLNp6yK8+SGK6bOyR7M++GhIEWA/dOA56aaXV+jYDPxT+QWw91Qb8eH0696/3qzHGZRDV8
S9W2yBBeB1VQM3fsUwDdyI/Ugp/XfDw/dpX5vyZnzPaprPGrhsyO0OOemXXTbmVUuWdONN/Qt8sP
eICQKSG1gE0SXBuW63UtgZ0imXgp8M9JzKRtlCgkOenFomudu/HKDtqbiubBynGi+jhm6byLklAe
JSnn2JV4Ho1Kv23ccb6xivl1LqzHAWJiYOf3iBCuLL1lkcrRR9ai3UswWCtlzc4Vgr4NipZfxjxd
J+W0abT2EBeVZzBy2o1AwMTYHNhUnOPJp9DQo/CG6AIPUOwxQbKLWsS4SevHOkgvW2TcVfowFeNF
WNUb7KTb0vwpJ+1NMwr2fGR5GtoFmexo+bIr8rUP9ZitQo1R3KCxvIiN22HExE+8KTAp+bkesZdo
f8yh85Iluof7lS0kG9xeDZtZnmkkPfQlPSQWKu220ql7Vq4998FlELlB+MOde+lf1VWitHuaJ0nu
lZpMc0+lztR4IsbnwYoDyXNLKKSazktHNeYBLSzqFtq00bjnwrQlXmAfjQ7RQwIOqu/HcRrj0CFQ
8R7bNYnxbItgoLF1gz4XoOyfSveiIgKzvUDfjtJ+VZQDygSD+BRCeCfT1qpnNSk0X0yACv8qGMra
eIa1yMBKDxKfr6KGQYvd5WBgHu0M7Dh7HA/ZZQATNVjj9A7bQ5sBSOFP2kZesokItOhn5LPla+3u
FdWysdaq5tFUaBZ921tq6HEeHvpIa3HAoo1A9izfRncRO6hsyA40ZQS1IxUFk+x4fMNQftT1odzR
JOlIQ+y7TaZa/xcd12btQ6sGChYz6G1CnIpZVt+01mRt4ZIOFMw+ve2oJco+dS9MGQ5XvNnGPhmt
9IpRdoHlXtvoKLzemFPm9+4YBTmBU0m9piEWrN1AezA1x3w1KH1i0JFROLK0h3f1IM1NUI3hJk0q
XjtsEq9WEN/GJbpAj2/eqyibI/pWuYUEcGOSQP3gDHiDDTs+9LQZNTvftxE6Kcjkb+XQ2OsscIzt
hKRhhRLl2p9lla6RtP5yy+RioDS8JWYoRuZqNsZ9bbmHLnfnbQ6tyZucBIfEMFf7wpYt3a5oE8V4
Y2KzC45BmpAm1prJPiJqgM4RZoEK3SHtvwyTfdwWmje29jFtO+0obMjZMviOknnFaIEtc2xdR1jr
cHXUM4N5na1wpXXuWWw5z3qXHCbV1XxBhn0sxEubzARAIFQl0QDy91lk1dk6k/l1o8rywD/IFAjf
Ir6upjtrtRyRqnCuYblEd1aupfgfsqego9aRU9SsUAfmLKHats/b61JL/UskX9V5guutx6vKsu5e
Bwr3Olo/JyOLVOuORQpsE7JhTzNSqw6BVfekHSb+FjExQ3vfiJ6rudb3htPemzUj7hp/5GHW2ulC
DNjk6VDtBOi8lbD1ek2Px77Gn0QDrm6JjU9dt76EX6q9hQ7qpFpqjG4mSlNszXKTMk2mVI4VDM2G
Ripo99xzE7hV1RQ9xX3Wr/tc4XOe7U5ujNZ4LWwyvUzFbrmamsNsq9tUIphBxqGtXTwW95LqhBRT
jS18a+YPqeOGe14t1uS5v9VCxINNZGEZC5GLYutbGyCtVrR0p7OSkgtXG8ImQu+JpA6L4aLwG7VV
anZWRfgig8w5H/EW7ml4Np7JruO3W+5Kod85wi5A3jTp7cqpTNKO1Vxd+vQkdwn+23OeQwyiQ2oq
rwKb+lBP9l3rioCWnLV4bOb0LWqMm9attxkjwjW2JbP39CFz9h1Jp0ABzFfFlnPQZeHBW3fOUtD3
T01LVnjVR5d+Xg6EgGk0P210sLjvzjU9I7wY/uOW7KSXlBG5DOSmz7urkHach0p92EHUPgMeR5s/
MItdaWR3ajDkZZkhF+lsrpowiRtuc+r6KS7QwRNgvvIn8pjHKX2xh0wd+27CzOKCFfcVLRw4lWCm
ESLPbGdiizc97v1gr9zmctbzn5XRjlubLy2NfvQQkqcjSrJvTmyGBxDzsMqS5Nwylcn/S3EPOGxG
6A1hcKZB702l9QbMhZawss/yKLqcinhfwbjfGA2WOJJCZUKDxNXP56TezgxCaE8G2Dryi8yZ622P
PhmlOTGnyAj782l2n6oJ81TtPspyIOcCGHp0huYiKtD4BLsq7DBVMYDZ5bH5xienesDv/jSNjGkd
XctXlDrXCOojOpRTGuxNDZ0xZk/ivjUbj79ufe/zCdVZ56ff9DrUvQ7I1tqCSbGp8QEsm4JlFOOL
TYcpffaTeGc2dbi3aKheZIgFN43FR3lKrTNZZuYuJU6IsFUbhXeKZ2SYwn0/tO7GL4cHHGIvoWPf
G6SjM0AJ2enH8w0h7hsQiHLHC0sB1Ihhp1tDdcwsew82Tz2XCflmUDbwOQ/prurm16LI3E1WJj+s
XIGanKbdaIpsq2HYvTDxN9IiJ7xUleGOXpp+WdkkWY90MdY1GUvPMKG0LWNxGye7LTalxKfSlPbO
mjX30WVvtYajN25kburXZLqe0VO4GrV5keX2lpf1er11HeL7stQ9hgQTxoHAX5919DkALnRZg0es
9vXgAV3uVUNraVN10bAT0q8enLqOj1U4MitEfFxv0eGm20qlA4helmblLGZObeI2+LXcFEAOblr8
XDB2+581WAYvjwEsd3Kxh5XUR3GeVvdx3rUUE8YvxMTx2miR0thwL+xa9pRJ0I+zOoLijmdG669R
Vp6XxSAZozjaJaKAnxVhYlDh7QcjnA96Vh+5BziUy/aQDfiAmrT9JUW0L9mislkhpKApFTM111EU
CwiOkEbOrxpdwFWOEWf121foK4UjqZ3CCyPom+3o+NlxsFR+cPrOvhz8gRi06HbC3b9pO3cs6QZE
e9+qKC6ZHAkGUgG9M2ZQ464kbfZoG4yRoWng3Gi5CgNe+3JV4alc20XPYibjEgGaIR+0oJXXlMHm
o9nhEh5pXBypkYc1WEGcQrFWV2vgDe5G9ezaGfFUZ8YIqTnmT1OChOeJzrIgpi59iBHVrNKAAtZh
pSyd4VaMi/VUkyTSAzhZj+DFNij9jHbT4Vra0yo6sjNJtvPY08Tkhm4s7Ji7yCBJqBvnZU7hWJd4
kaINrMRNM+q6p7opXLdaHW+NlGrJrfXkLO1aG38NH0adomSN9/g4xkW6F+Zi0Qj0Ox/868++7nGB
YkHyzDGl4iTG4sdChzwjM/CBCJEW0WdKvzwtcyAG9A51uDsoj4rLhF7ymoqMBlqqp1e8NsGtjOUW
SaC9nzjkcdCSHQyL4NoycTcMJTsaArQcMqDQ966JykSzqlfHkVYqtZi66WaUhqlm3uSlTilD4elR
KBzbLPeKNn5rxXQl7JHJBZK4UdVU8Gylxz76wfxTeRG+TFOf6M4NuWQPxnxip6T73W6NHodButWR
rrF3TWzit915HwRueyCxPt7ElgYFpMiZoJD8Xr+lgfJ3vbQuMONfBLAl92xwioesYqjKQvWdpOl+
M+PKYqc+JBc4kG4dn096PqQ3eZCFZxH7afgzmnGo6wBmFcnH9Paf+7wGJBMRwlXkSXVDg7q+LNyp
2U1dAvhWQyJiVq19wULGu6MhFO1ik6HiIlzsEnLDUMEvaoCxu3TYJV2S4Le3OWv0v7F1KE3qQjTY
v3yjtOH8AhGCFRhSbeOe1dJ22IUqqg6zT8yK1BzxPUZXEa6DeEIwOvv7otcRyJpZTCtONvdGR8UW
9vEDlYn0ht4BEhXHNLRaZpXIM1OPrl3uaYtbxe9Y3TqwA4i7dQwFiVuea6Y9H2pWoRXq2BY7mp3v
chXKfdRrVbHKGynOmzgTWIuh1fYo0Y2tbWUNU+kiqtZ1byYMy/whKtZkI9EqKBo1/CQNWrA6GNF4
nuBK6gHZyO4O2UxHAelDUoFF1OXimOmTqW0arGzXc2wF+RbbO1MtWmj9XWtn0V3cx2VK3bh0OBWm
HBoiWmrdx37I7ismXAevWBoEuifMgH6Xnxnkijc9s7Pla148w5SIvuua5r4i5ameHIvKZMU/5pKD
oWl4BRhlUk7RcYA1kOvykap9fG4mlDe4VztcbBocagwhru73F22fs5+2VWc7axp0dfoDGkIxXCX0
in9U7CvIOsFAH24HQDf6WVNjbVlpCE2xykw0s2gS+cwTpe7nNzb6EczbmaH2ipR4fVvlyqUp1USR
44WonF7o5vT0fTQ1YlCctOEsA+8UooQZIpq75J0/jrPFu1KoMAzO0ljA06qYphQbIxzEVQ8z/NXN
6nFm452X8Amrfoq9yNCE3GoDPfYzYpmSF0lZWeyzqnK+5amFSVKfg+Kp6/sZOSjN4x9l0unfg6IX
ISRfvA28JFbsem5u18d6qtnoT838w2TwxfOCOPMnhAJ5w+AsfU2R80JVIRxKbJOmz+IDUQjd5FUJ
2vo19V75PWg7Fq4sIE1go6LayFb14CSgJoNkkYKRwRcx50riXwAO7PRoVS2JLsHcOnudDYLZiMtS
ZXdOMZk7fKPZYQyaZWktk/bajSlcgRXK9A3fbUqAuQAJueK2KCBZAc1gcoLppZ6ldjKqFZmg83OE
nzfHNNloziFkjGever45D0M4uACK+OhTMIY+ih7Rwv7wcJxhbXDKjueFa1rdqcpsSaQ2c8a5zUQq
zcHN015s5hT5UBmiDMGMog0E5aKfYqNPR2LcAM/At5vVaCvWZjIaDzpZ96EHx3/AT+FEQ37oyqV0
s8mJnVeVyHzfwwCekGrR2F4Nt/8ViYITkynk9g4skAxNQxAPzbcgjbt5FeUZwwzRmLQmgspxaZFM
TeNNhlC3sG3ZKgWRhSXdSK269eZxrOJbJGUJJ6tb9WXvzqZz0AzavNKIkfiPXTkSppH9jnvPwind
hGFi3YKv5/WCrtRcOuT4aR7O8fglGer+KURWu9V7JSmAg2ix7YSwIGh+CEZVpOqFIEj4iB5N6OfJ
RpchEgO/Y1O/nm24W95QK/exrCoQnxF7mBVO1irYziRx/SrLSAI6sYb5RUlEjrz/mbzJHMm6wx+2
vWEGxlNnTAK9KrAxAsW9QKUet/7yxNKQM8hriqKncc5Fi0+lrZJtzBNxL8a6J9BCq1F7DUo2GzOs
ihoeagWcwoBq6J4z88YczHpizRekTWcGUpgIYYVqanGXs2O6TFwTglGcEYzs9Xrhaps4L5wfoiWY
Ez9PN4Srso3Bd6qh+z271KIGIUzYmB6J1/qhLzs6KRDesNeG8HsKvh5KfKu7eBg2OV5CGpBIKfsd
dCEy6GQwhDHbwZY6ONeanidVLwAsOz7P+4p4qOE7UvzG2JS1W2PIHDNhA1WbGScTGzXQGRZo7dZu
QxQEjyoNXJ4B4TC+SWmWwZ0huZGVNzfuaZpoNlWpJa9wHLKmTyaxTqvBFhoQl7Fn+LR43nxvrhq8
juwijvAE0nXfzREB4a0rLa8tU3FM2F3h0FQDkyb+tQbblJ/imR1kY0lPqKl6hEIicJDPbuquxsqe
mHQK23gBQN9F67HR83ln2mV3awK//EbW6fhU0bLAAxA52bwJYLpQF80UqcwXyR3fzPh530ifbPTV
4LcxISVFioqrLTXFKpRkmMiClA5pYioLhoWIrZcwoCRbsqR0XoLa5e84HfPKME/EMw1cADUuu3Fr
E4eQkTBlOsxWGBIThYURcOKb27GSIx+qLKg/fh2/JsC26OhhGmah5S2kb8BifRU2E3lqUjhwbpoo
TdZ6mnEES3SM6pqSTmYR9eJGC0gZBzngE2KG+7eIN25VmP3KhnsqDjORdwF+nIjqlwaYTuJT4mIC
zhDHhcwQkIyznfXVzAgd8s/azrrsFXV8YFFgVhoZXG7AblPCIIYz1rcp/P6scWF+E91VrrAsWs26
dFoWQj91k29O50Dp7WJYQ0iEpmnlI8dRR5MMIkR3BhgUz22VrPf8uinZWKUdY+7XrODGihVOFlTr
Ha4sn9+0H7mfdzGWAJ8Ad0g7XlzlIMT/dxUYU9lMLvajKfEfzYks121rm2O4pUaCG1L6ev+iO1kR
bi2BfoQrJ+T3AcYOUA4AXdx8w2SnYfWNLLdfSDKXQIw/5bpcCmHbi+FGN5jpLYjpPyWZAzhGcjhs
VF+5MSFo0Ny8QLRnWhSk0oXmQreCOqJNYCmjzFm2G7ptt2y67fDh83M5VQ5zKpwFam+TlAL0oadw
W2gMKRPleuOjkXA9XbYYuvwMy4mn59UiMKxn4a5yVbdqITJiluzBA/1HUf2PXAKfpge8yxn4L9MI
luN9L8p/hxP8f5IxsKRY/dc2Aa8u3tro7U+bgFj+xr99AsL9l8nk23JNCRKV/4HQfPjZtP/nfwn5
L9TeC/dYKim4fch+/+MTMC0sBBb/FUuA4gW2Ucv/xydgGv9idCf4xqMD1nkIjX/iEzjFFBssLDr/
ENFCBvTtU2Vxp2iCdjlrRG4gvy9Q566dvNa/eFt+J73/+bYsh0HRTRiahS4YIfP7tyWlr9cDAgo8
G4zQrWU0+mNl6ehtIrOqb8ERdA9G3A9nncJ7uiIsEEFkr7saTXFnBBBBQ09/Yi0JCJjJe+AiYqLf
s7KMVMNOZGX3mBLT7CyB3cBgEpo2ttgeqZjKUxbkomOLvZEGqLKVKWnrZL4Qd0MaxY8E1Y1oAge7
isGIt+5dVCzeByAU+tpH6XhWJSLRPJPYtiuH3sxX+dSLy+DkwlArIPk3dWEiiT7R20/MllAWitib
fRIGcvfSnp07WseB4nn7f4/k9b//yT8h8qeLBHfg3YFO7sAcgo0ciPikJOqeJtRNFYURBAYqHYm/
kzTScTxC/P3C1bAsg3/8Pn6XS/QdDzmuAkNhR3l/4wOskr3MmUI0E/2CvoD1FcRpsel829+afQZA
SEGs+vy3nno7fh/VoE/L8oy91zVPzC+Vbpm+O4wEu0tiJsghjTYJ+AxvmDLjukqyJmdNtpLtgGxz
HVZtsRsns1xjA3e+SN8zT74TVNRS4rHmDvMyw+o+OZUmy9UQZKO2ai20URRDobpgTEsYdIQ2RjKO
1yl9p8Z0L50gGEa03Wl2Ad1TRXty2d0M+WqnnwtUDqga/Xp6iorBvzWrpLvROvoUx7JGIOf1oHMA
0dOtmAhiowDZohJjUkFSKq3sDnE6YoNCPaaz2Xxr2EmfZ8wu2pWobPVtWW30rZ4JXOmyNi2If9At
bksgsDmdVJU1nq2mcVsUJKXRzwPBt3FVE79WU6JXX3gwlifx3SPDFSNriywqvmVSP/WA4DUIaMF1
FC+lg2LMsapH4GvTt3IENfHFg/LX48mxbKUcEPSuC0p9MV78YazI2rJhDAhnqbMErRO3JebWAcd5
zqgouo5b3LWjjbcQuokOmEIrNxkq3RsVF/O+hl+NunPQunMlw+I46TXqPRmD4UvMNv7imT5ZKH4/
R4slhcR4NiiGvfz3P86USMUxmQr4lVOuDTvig5Me9rUWIVHSy1tsqUOx+eLinCwZyyEJmzGhTBs6
aRrOicWjC+uyaidk+hXvGPZv2/nZwa+SgAd6vKNTWQf5EhE7gp/Rw5QEFsLfV6CYfGcTqaZ7k3D1
HlpitAJwhf50qGZK7dWQJ4nCZJD1D5FtwKsKI/Ynu89P/uS79vvc6VKjdbII+RDW8lr+cbl0PLbT
bHJjhzK+A07MiLDol6N/fpgPnh9F/pADOh2fivq9EP1xGJo8iZXOtIBn05yu2m5sN+5E0iGO9puJ
kha0Uux8gYg/jRVdfhuvB0Y42zZ1x1Anj4IiQFgzugy9NXAGfCyIvuKdcitIHzF+kRezJGJxxYya
JgXlMlj3ZTLI5wVd5P3nv/+Dy6zQ4uhLNaKE0k9OBVjMTH1RaCy0HMxq5YxwuPuKwi8+PIzBZBGI
qdR52t7fzUwxunRUqa2SGdVnaiXFBsAX09tQ+jbir8A0X3twFAearCa7OLQ0LIhZ+L0syuiSFFwG
7uxYRoh3oXH5P7gEFHG2w+0nu+TkwzoVXSKZ5WATw9q+Vp2uHah2gn9+FIv8FwsbGKUi37X3V6AM
yDDGzIyrCEDhtV0MJPmWhnz6/LecmLqWJ4sXHZkb2wlB+XnyxgNpsMQ8cp0F7IGtZjXJrmpFtvcr
SSYjsMi9NDuDraHtHz4/8gcvEiWoDoRRx/zHsv/+99E5JgEQbQPw87CLzorU6tZaOxYXOireZ3sa
YAcOZRDffH5Y8cHHBrOfoXRlEQvIwd8ftwkqvTPZ2K+yIZJepOWY/hkHI2aw4luNz+Ye/FSwazrZ
H+g41GjBRLdPhDWu59Ruj2APpwsVTD4f2mb+yqT6waLPa8VdkbqwbJyJ78+uAx5Cce4AnrJrcZVY
VocYjzICZcPcnzupKL+KZPnoCeA7uKxmlG5/fWZGxEsyl5jLWFzxA2UE/pgQmL/lgQsDTEgoJIC4
LqbGmZ4/vxUfPQHWsq8xUAQYrCnvf2svK/AdMUCh1KyNTYpYYyXKoV9rYEAh6XWWvwGL0t3+46Py
1KHpYfPNUmqfPPFgkus+HTu+cXq2NJ6r4GXoM1iCNTikhWIE0GdRF2a7z49rfrCkOYvFlleabR47
wPc/t0YGRv8PcETEdwoXJcrofaNVhthZVl4dg7zwFY0svdQ2LWXYka6g7I8SmQwZZBNSiyEz52Bf
9br+CzMPM6csCRzhBUmGEq5TQYxbxp3mb1EmUVC5cJbAhQXwZTwb5Uu6YT82D1uROs49BDgkvM1I
5cMcslPTgViDhW+azU3uIU6ri7MmmVCjTEWU7WERuBiUMao+GM6IzsbAn3gZD5057Yy6obGFjZee
FuNcgFIpPft8BWfVJcpp7NS46bKhufj8cooP3hR2w9JyeJnp0Z1GCUlXSzulI57PXKM98wN6pTEU
FYYvNTpzRrgwW1EC4vBOh3NNmcWZixHg0nUBjEzEOhycqSsPcSjdy6rVDaYpA7vMz0/yo1vOMNtm
jeXlMk7XcNTVQZP3IawQPbd+xKxpENKq/vXzo3xQtWHb5huhczn+tlCbbj1O3H1KrhD+TJ85YbY2
oEwj1Ia7u3b8YjoXDvumtdM6I0w3W/+iqv7wd+KoJ7hqSbMBZPCu9iLQr4umyQI2BsTtGXZQ42FE
Db6IPhIfLBjspwjisk1CCVkn3x+GXVyms3mmp1CCcDSxZ9D67hRtWTwv6NyIhiA8xj0Upm7slFFH
W3LPo2vSm91DGSULYX+q88ewYNnGbYR7GZ8xBDHEvl9ckL8XVd50ZuhLH4c15jS+cWL6CquNzyqh
zXwocnIUmKXHT2g1gssZuPVhCuKnsdWtL76qYlm+3u+lluHAUr1zZANL2vtrNGgBPKiesqHXSe7J
40rtiZ5QV4U1DDunhNRXzPBQ64WmDxuuecswqh7bVi/OrcGl964N44/Pn8+/nw5OyWQXwxWhOP/t
wP+jZFa2mKIor6iXNAebdjE09NQZ/X1+FPH3a2Dy+JNohJUb5oR1UjAlPdr7oUMdjHOY0JAaDXHF
zwxXIdODHQAfcdCm4RY/Q/syCzywXh0zAAhKZO5NRMrkNsVZvyF3ECI8agzkU1GR3iDFRY9VReaq
r+rs5fOT/rsY4Zx/70OJ2zR4gU/uVhJlRN/QKxiG4pvJF4HOu661XqTA4H9xgf5+e6AB4uvn2TBQ
qrgn1yfITOyFE9dn9tmhdHNNn5hw9Idq0q2HqMioMdRkffv8B57iFSgwkTosiwKxU7AD/iq3YJ85
9ahrq9wNH2wTfxTRKqzSRoJQI52SOdygK0ZSwaYKkiEU3RVecrDLyRi5KyD05RfBYh9dcrbTdD7p
NfCWnHyGc2gP3cB+ikFNw5y5GulIaeWAXYHplL/94ud/sBCYNIJMw6ApxOJ88jrK0KJJ4HLRDSBK
t90wEtEhSQKi9EAE6yb7wtAWEaHDznujB3k60dMPDRSjqbMAsw01pmvHMEEeYYIbn7Gzlmj+rLCN
r1y4YtG2nRltehPxIGL/+cl/eO48KWx1ANvwM94/nJkWCDtZXii7F8NNH8fxvnAYaRdpX++K2kwv
DJ/hTQC0rfniWf1gx8uCQdPjdwOdK3dy7CpPZiIyHG2VQnc8Rk0mkiXfpY09XUOYjnI1bc5R2lfF
Bi2on1zga53vwZZA//38KnywFeVUTLlQbNgo8el5fxnIP/HHshd0jJj53w9VrOjABPaqHlGMN3Wz
72e8BvhsEY7NWo/xvEIbnYgpfqggz3uxcqnVfJBUX5RAHyx4irwk2mawoSR7hvcnFk2lnoIZCAA3
iPmlw0MBJbAwxAXKnmbeDaVbB5sxqvqD704yOpRsOMqHz6/OB2s7t3fpZsM/Emwj3p8D0tzGbeyI
oDHfJMuRSB6kukghPz/KB++sZbBNJTddQe45XbpyZ5pap2ARGWw3KFeqikkVNmI7W4HyGr3PD/bB
T8L0SiVDoeGiUFkKzz8+VyjFE71LKWaQXYPMj1p4/ibywa/W4w+PQ49el6T/6ZZ7cvsSO4mUCJbX
ixH8Icy7fpPoafRFO/qjzyKEH0MJGokEyZ3ud8jj6jFqL+udy9SanI/hMSTtRB6iqGheLSCexsFG
oLaeUpGuQYLGJRnJwQ9jgAaMATp9czpBW81R9q8sWsz0uhV1Hv8YSo++YKkqJltP7/75TaDtgQuG
MxbSWJ79P24CHUblTJLcsyVtDsw7wqlJL80vVri/9xAmzUK0G9xvi57Acov+OEqaVXQ/Ao6i5Z2F
zswKkXc24kEy5z2nqG2+eI6N5Xt+Up1hw2MUbTMUMwmDeX9ASJoa1EeD6iykkwqXRHsyjBBJxtx0
u4A4kMWEOp5Djko8fCH9ukWOG5PPIEnHBjp56AYFmgA3xd4CMbmtnBo3ihuYh0KT56aLX/U8bpv/
hMkzd/1vpR4vH3FE8LzogmfVZdf1/rRxFgGDtH1tVbBzYo9aR3sEhdPmn99z5qZ8aJgf2YCP3h8l
bGutU4j2SAZs1LGeFUY5UbdfHOWjtQTYFn01hxbuX1+1GVqgOfiUXE3hu+t6tEq5Kl0ZA1LJRPTF
WvLRwZwFgEYNwBb1dNg3zgoJdjotNtgsPCdOC6MfBvCdWQTu4Z9fPV5xWxLnpPNZOLlHDYE2yNN4
tGblEFAn6uaQtpn5RfvsgyJyCaUHFsZmcxnXvL9HCZSKuh9ZTfrIbj1q/nqLNplhcnM7NuCH+qj6
4n79vUwyreF1cUhsMtj2nTwVqonqUnZs+gJ2t8h1xvJKtdr4xd7y7xuliHZ2kHVQGLODPVlvhCA/
ATEOe+gOWI+u2X64ymZhb4QdBrt/eqc4FrNKVn3WAfZE769hF4PB0GqORekM8WGh4gaE6Hyxtn2w
8NPTw7ElreVhN9Tyk/9Y3MhunKICkZDn9432vU5x7mPpDY6zBS4CQXO0auK0vtWTIL4EYFki60Nb
Pg6puFDx1O1jW2u3CZ6atai778lA8NQIifuCxMb4kS0VLsbPr8sH98Aylmh1iykUrdmTmi/tCxlB
z+XNbMNls1gwZbHbwWVK6xsvnx/r7+eY/oFhWHhOqM2JOHt/cUiEoUsi6Jk0uo0vCM/FOZztDON7
jX8h0OrgLnIG1DOfH/aDYvL9cU9+o9v63VgUPM1aQHtT1fINwWgKKDgmqQS/3z2KVGvx7WsHe2qt
K7cHhpi4WDsnLSmwUMOJJ7GuePv8vLjC/OD3XyZObBkzsVdBEeGcXJDMmpg0uzO0Az2syhuSRTTt
QQcenB5r8gfiuznvDYzcQSB+OQ0vpVdHOEDxpbRxeaOgubmQuTT9Mgero7Zx2OEaLqDK3zHys8w9
Nz5lHz2Y+uOy5rLb8pFvev0ioKM4dtXGJaBx8gp9FgBfI9wyK5xKsNgcJwmpohu3To7oVGe1ZrQF
hcB25AgzbJ4F6YFjIjGSk11IGkdj3dItZ3c7Q829oW0VG6s8qPPvCLSj5gzgKpxFhktmsvJhdSk0
mohZvWrg8T5PbXqgfHCXeW5bGGAhEIpMT2B5U7Iwa2FHpBkiN+U6GeUZ3cRq8gz4xfkaa+XwfTQq
XmcH/QkKblD857afBGqdoakFPm+74aNtl8TmNF2FPx2bv3is6iF3zhDtu82GSo0ZV6SPOmafnATM
VdkJ8a3FB/fNpV+ZU6WFurlNuCbzWh9DDZ2Dppn3DIdR9jU9Fb9wBlvB7RgNdGiUywQm5IZ8savc
/NFgGjHWo+rNY4AHHruH6vtdDjRqPQq9XHBTESQ4jOpIxuDdz98r2ZVPVmvhGeQKD34OFi2MquKm
N6hYkXLLxvVEJu1sq/I4ZEgV17jHM0QFUK2F79BwYQTEbiksh13khPgMcVSEchfWUXqbDTFqfKQb
z+OU3ciqiw91ZNW4Efys/lk1hvie9BVUUFebr+c0LhJvilv1wxnGEdsZ/azi2tQJ2vJsU5aQ8AFQ
k/8z5fiKKnOaxnWjScXgnHCIe4Fdifa03YhHeiByPsYqdLCF2siF1xmZROVa5dm0cwwrHbaQ4rFl
GH1LikbWl8a1zbt7o9cWDMhIONpTG03OdyTB5rzKwX3fSf6u8KaxqWf4VYNpeeVcDq944EBONLmm
g6mPswsFjYXQFWMcjU1SC5kdO9PueM6coEVSzqYNWa2yCGQbUsNYpX0gzgfLKkgQGfX2sofg+i2J
s+EyNe32G6SgIj7YyLAPVUoxOOejxcOJ1+MOSDzgJfwRiHFpz2LuSeQozrDQ1PZGWUAqVqUsykVL
OeoWkuw5QGOKKA2Mgu8j8Z3cDqm82QJ0Xw9V6b+Z46zxXcxM5Cfz5MNq1nuSEEJ4JjtieRIiMu1Z
3ake4xYdYItAls7pmmBtjk6d7kbS636QMYSKpGpEQnixDkC6wE4Omi1py8c0Qzm9TvGTkGzDxPJb
ZyfAH8mKqEmnDExInE0mTQsl9OI9wiqf15vRiqbsLNKxKa0qQpSyPS6qZHkJJ/mU1Fi6SOWa5Bnn
ayCAMtL+V4I7/1507DdxzKPKxofWDEfJyNdez3grMNYMWfSTGNKF6aRr/rOVB8V5PjnxgHzKd191
yAPPZuEgurdn+t8rmlwDbulCgywVseFTHgnh2RWc58L0tNBo73Up5+duaVN0aH2bVWjmRP4Bv05D
4mrn9vH/MndmS3Yi6ZZ+lba+LsrAmc1Onwtg75hHDaGIG0xSSMyD44ADT98fyrbTGRE6Csu7U3VT
WZlKNuD48P9rrc+U2m45GbjqZkMTTabg5opHf87T24Ipe4pzVUwE6IntLiT0vWXUOZyLCrmRe4dW
AXdSaq/OfC4DB8l6sQ4WeftWG960oH2+j8oiJVOX5K8R9e14OAIMfbeBgvgm51rdmLojNqd3ZvOb
ljsPDXxbhZvHlCZJJbuvgVTW6ifZoubDWpoiZzOmsjsUXoATAOcoKEOI6HnEfYBWuuvwriSCNs09
kaBUF61lBjFTFso/X/ptHBJHOtMV7jjiLV1nlvoiNQikS8yyqD9mtpbBCcUu56OFBxKwj6zKezOQ
+TcObdTU09QJvgqq+g8AFscPjpiX7dT0bdFTJODrjlBZjQ9m3qa/JqCGKb2U14PvkbGQ5ebG+LCN
9Oce5vAwopuoPnj2Vn9h5g6DS9PhsAw2vO++j15a5ac+XnX0iRC1sCdjkQ2ICm6O0mSxioK5mD+A
bmgmyLes3olcwRleGHJNfSpCgBOiQNtQFZHqDwufJhZXQpuW+RJymgYNl+ZXhkzNr8pSC7hLXa/P
K4AK7E/AvbczDIMFafokFBAoFuZgq008OCDu9HCRs2jX5y79y7gKS8tLRGuLa8TcrFuosZV1KlaP
uDy4uNUNLe10SBAbIRvbpeSkzVOxhDVOzLC9c+80WZcbPe+oMlY4RhjcMV2uhR9+5QIprETSBPNj
HoxWd8CPmn/SuJzJekHLM5SEGAGRyc8zzQe34szM4iotG8UMUPSCfrphWAmR5vN6mgWbca2IscPJ
4TrZ943ANJVsjhbXVoq27UBLqzslugYNj5G3+jsxRjbOBObKjtZBuDc6zWEJDmlmODqGOOvRb+yd
dI6cdAq+YTttPoO3DIfLMOtI9m2AVkcmcIIvpP44fTx5zrIkQ+OYd6Ih+YMMHG0TTkXa28Bl/Mw7
c1xfPBV2CGDN8Fg4otUiamCxLNqzi5ny7zNIZBK4xX3zcuiXDuqNaXQ32eqEO+vSHc0TgfsyO52s
OfwisyBDRgHI83xavT2NUw7LFVOzOYB/Kbb0um4tohjE2IQJhnbFcHFb5wZuHH53QJMzXnUkcqB9
ehMUcVVtU5CklkuuAv5JmR6lY+An9QGVWIeMEM7pMuXNPbvkUD1S1CRydwXa+YFcnBKrx1DWTkQD
vvnKnrDGHgOojQE+O+YcWa62v9IfahAQsucDuNcsmAQ8fyEHtzQCZl6MhqIn9bYU156awhu41eN9
D6X22ttkdpPnlr+et4qvF94UgvzGthbi+YYQmucMaxwrEFLHuFzhqLL54/DRu5XA3WTqgUhyqwBz
1MsF6zR7FXWXgU9/rCAzMGlta+XAhvD861rlxDc4k6bXjY916mX4s1Se8XUSdDzNbYc1O4a0i9hi
DU0js8V/KAptzkccDNapWw4A5kiqQ/RCzwjbI4Aoee8pcynJ/BNzds/3kfekb2SACzq+wzqqMgN6
JZqV+pwQrra+qB0HX2dQTGt54Tf5YNyV2HCHROVESZ1VrulcTW3TWTH2UeDhhkUNLRIIEIYrd5Kp
ZLlrquaAbTy0EznJdjwRxjoFJ4S1FP35EpQV+wSz3HOj4LSVpPUNDmKoCSJCaEzLJ1CX5Qd8y+Fy
GOgyQHZRhoPZjRSkTxBgCMNxNncGrWbtwaIS6ndFalpZrQnpvtUDSilCoNKwMz/DQck+ut3SiHPh
L+AxFt/aEjIlmyNoqh3SzVC5HfyKLZadBuUpQeu6PMcFrq9a6mY0rxaEBpjGbaKI9TYXIwYhvwZc
5yl/l6YRnnDGaF9O4Uz4TYJtgnG9uoZ/WS2mRbhPrRr/sgY9EUTsq8iAk7kBplxrFd5be2TrEa92
+jzPY+bjzK6zGkCGK9pTMblInfFd5T9nv0z5bWxWrup2Na9dzE/7xZE5JLkOxHdWz+UzHxM2YhsV
+V2HbZliSd/cEn+Yp2e9SIdHs8dLi3y7AtFianlCgkOFs100+7a6t+YFt/boHYYpo8dOe0Bdkmo3
zjFIwbW5xARpZAcSYjGV9+MCVtkDmZ44mk1BBNtNbMdarT4Yba+pRNKhVXP5wqYKZ1eVWVNSNiuM
7B7UdDxQlvNc0szqFjiqzrfPyOnltYu43SZmbIXAB+u5au4AAFT9ITDrdE4ya4Zan1qyaeAA2s56
6torf/5f2TZUmNL2NGmXzVXEJhEn4YgZOKYNo8Q7Jc/fNACpcWCb2U0HKF92nMKLMkRdh+tMel9c
rW6PUHl8nnKHc96ao6UitY3nELhUoLX5TeGPPM/NWZ3X5MH+8Lwl/+dlHo92vL/HmO9S0VflqxXx
Vzs0JAQwZnKiNSv1wycVIi6At+bvnPXfFpc5UZOsj84M6RSFzZc37topu2ubYG+wj2yarYxN9FbK
n60BI0WYjXjnDP8bZZvrYbnwaPL+UvG+etK2ROFAMGJGYAvNYxMv8xiRDES6BByY5zRv9EdCG5gC
rUZ+qgyM5JLo/cPkglqQ6VYSWprulG3iP5eTCgia884T+V3RhUT7vb6LWAVIxcsngnTT7DzVo2gm
axaNFWGwEUTAPt7mwLgFC0NSRtut74zA/Z2+qmxQYUDqBYODJlX4qrRHFppM+aK4qt1NFyAddBBV
YxkmZUc+k/IJxioCe9pi2S3/kG5A4ZzBv+tXfZOIA/oZL+9YZGFaBS3XHrZyPe8qHZyquVGPSrRf
2RWnt0tDoUAZ4DH+XNB5+6hxAaL+oGFGq5s24csLL9gC7Y6cQv7dejrn+NOcY0qXh40qaB61a/2F
Fnn5zpN+O+KRxKLPoV+LYNUKXxW3QF1Cbt6QdNpZaZ/jc+GgsLEPAhyZX/I36pM/3+RvRjwTS8jM
YpvoJ6i4vLxLwyymRfaoJZXRdUeyKepD5qTEAy/sNlnTvNRK/MVhpRRhSr2yMiaWFNSe+X1oyva4
Id49t5aJZh+BonmshcOu+M8/8jcPhWWQGRBZCm2A17I/XZLYkAvCGay59yDlUTFHa5MT0GFK6/nP
19rf6suhjizb2Qc6IhjEw6/6WdrASbq0RJ74c9ddhp0/GKelY4Tewc59wpPH0Mkepm1nf9q5iS+b
mLw2eKdg/9aLQz0HiwgdTQs9Pmacl28F5Z3rZbvQRBBY25yDNiVrhPh1UjqtQd8bUlpPSwq/PWlZ
dhyyawQbK+wXwbNhQEZ/5wX8puYamLsYygxwfuz6y5e/pyAap//laphLdKbkTjuI19lgwOoK7poc
doLV5ET3dRLjuNyIQJ1seZRTOp8OJG084lovD1Ov0uTPb+vtyNh/Fz0o5FGYXl5rrwexhPY6MjLK
uqmJ3FMmZrkVu1QWGKc1+dfvPIi3EyGqVxoPmEpQwNJdffkcRmM2JQOR1nmrg4eVfhXN7RF3+Rju
R4JsZXddVsSZ2fCY9TsX3//lL4cmd8hEROuDKZHO28uLexNK3z5dUb9CoT4ZZK/jca79d8bebx4p
I4+PAN+MA3Hp1S1ysio3axci5hwZP1aorG8HsVlH1W7qLKi99T2TztueBSsKHTE+FETM9HRe3lZF
mYKUEZa0SQ7ZjduYQdLCX4qdUat3hstvLuXTdMMEutvcTPvVlD43YrDGnaGR10DHt1HtYb4UCHGC
L+9NrG8nEq7AYGF/S5OaG3t5W5mPHW3OAQAvkL8vgIb2D7nT1D3NxTaAyZMtGty8xlIGOelUb+Kn
mAmIQXJpxv1IBXnyYZIj6ya6YDK2AxWb9OhNDri5qvL1OcFi+Tu/+bePR9g+emBkqPRbX/7kOVxQ
hmZ8TdSuyh90j+YLi5CaY2Fu29mfP9y3Mwrdad41GBymOp+d5KtrYaGr6qDdmXvE3t0MU6XIxNdq
/IGynHg7Fpf5SVTZ1pyXi5PRUcKUP3+VIq/Gw7ANkrSGBm1YAg5yE3c9Xvzw9M+/8ZdC4sUHh24i
YBLeezpIFl93NO3RJIrB3PJ4oz+4PmTFkhH3gK0jjGsq10tC2NRan3iEypA2vohw/YSeSCEgrnzy
9nwXTDyqCOJpkck4R9nLDiNgL6lUB3WHtJwukHGd1aMg6K7aQSvSIVIvEhiV+miZ0lafNwQCXE1N
oarDWGfLAUlXvpwZU2rShDCqZb1WdCnEOx/Kr2Xu1a1jGtqb4DwBB1bRy9eTpjtJuUvZdbGtO9GG
3OP1zaB6ovZgdwmJUQ3QAz6yKqmINO6PrKnUvtAKrlcYfpb1UhYdXKEOKtoHNfml/VTTcPhgwzn/
7vslxcMSZlUXeyOvPmL3NT2VTUcIiDk7RKWQcZ4DACf/9sOfX+qbSZT6JUeKkG+S/9LReHljMkvr
iv0mmUUmBz3SPXyoAqt+RyH5dluFiIDzke2ybWYX6b0a3jypoLDSEXnolPaXZUOm24kinQZgagMX
sdggyn5aB4ILY4S9zSmqOzXFxdRDgu3pblKjc+HQZcuIWZtKRyoOc7CU2zvSprdPAzMcsll6lsQg
uK/VO7oL2fahTcKd1Jt0e6r5tAEMe/inz5wPnWkwwO21f0mvBhM1EbfkY6WIlPsk4qCU3IGsZdG/
M2rfTLlI+IWPeZoZzN8PLC/fLVFVgQAtX5DP1uekgntWlFIpOazN2HYnZbZ4F/PeLYrV4hBcS4aJ
e/zznb7ZH/ALeJ64tlFDmW9UPtpsseRs/AJHdBBsSWaKfBxol6O/ZDMlPGIUHcOCzEmj8PbPl36z
bnPpEF0U5yR0svTjX978Qtt9MguD3qomM0fjS7mix5jeM+lYdwtkjHeOR78ZOvsp1N8dVqQgvIa+
pXzlbVlTbBnJGD5baud5xYb/zhv1315l93VzEto9m/uO/OVdpZyEx3qdieTyGvehokxdHfPQoZo/
sGuAF6GqDD6JAa4H/ehElvWGpXTtkYZpakvEknf2fNMVavpuOFY9RiSiBBf+5HTT6dy29YNNBt23
1Mgn5oFOUV9XRHHfI2gT18T4j/5RgMmZomUjRIgEkMB/WnqLfKIJOLaTbHxT8OrBAqSYoVTD0cj1
u+mmW3tiGGr0kfT7W8OAomCV6Y+gtuV8iqfGy46NXiBn05hNm0ijHa6TykAgkIxOMwJRKvzGScIq
y5wjC/3C8YuV6gEEuZclQ9+LO84kuvvYUf5ZL8CUbGjPl3mUB8TYC8cUtZDV0/YEDkb0tdWXDX2W
leRZ7y5JmeeEGBbe1IkT4oxDdhQQ/G4MI/Whuq2KxpXiY7nLUF6Rh7/U6UdyIuevqgdjn5gmmVmP
PQ3oM9fvR5Sdeb4Nf00Z/ygX5b9NO/l72Ml//jE95X9gLso+K/1XBkXydfz6v360YzGu11+bH//n
f58NP17TU/c/8FcqiuH+OwxJSSL8hJcNnnT3Nv4Vi2JY5r8xY1IipJDJx8Lh679yUVz33yxG7r6v
wynIesSf+n+5KK71b3xAoDw57SJd3v/Wf/7HC00jYTIv/vrvcRkvpyAEjhxLfsVyUFJAnLn/hL/X
KS1wOEqtQx9LIR45ZGyQDjpxKLfGOHFbitV/ezK3f+1G/n65V2amv663uwA5qbCRpGj38nqVCLal
xXAfq5YPhbTZrYnJAAOTEIr2OHrzeBKmFlOw7dK0q7r6yxAgJCxHpzvrWY3PR73cL25fnUN0tRJj
EhUAGtX+sxPOr98JH51XthewOL69Wv/CsNs25soeRMbwJDudn+e2DDExSvnOvuPtG2AnHXpcDY03
O51XV7ImZZmbQsoxhzBHEHh4QKAD/zCXQfdEb+Y9MdbLGtl+Zz7FYAYOZTLUhc6rN16IumgGgZRH
VFogK9mcmOyrIraJlrmadEtMNfmc77z339wkrjCuRpoUCrTXp7ias76qHeRTre0buF7YK/cKHtQw
rRKUvfHzz8NM7MPo/++F/7pJhgjuPjSbITacl8MMLXBm10UF7msjYD1SdNY+5VaF0ADCifpSshUg
qGqyjA+2z9qQpHA+P5AU4z77ZkcWm0ZVM9N6HKz2QIp1tzNjMLfh2WVzkpQowz+p0Bq+57o1n2Th
0njuyZr7wH7Ykqd/vpnfPbs9O4mjaYCW9rXZYCikVYMsl5SOzeCyxe910qhlu2wy4gHaSby39WNq
efXsiDBCe74PEDYmb4xrZdf7mHSgQJiFvDBo9Z6JujQPg1TyH21I9tfEgZv0DWJQsMT/Jc/7m1gz
tNC5q6YjjnEtsbCiKzsNAiQAf36Ar0pzXIYpFqs1+kosLUyer3b2HGcNUQ9cBj8CbKae1ZOlPfi2
zLZ1qDpiR3e3S9Lm7nYgpWg8YU+/RaNIvXfSDd58ewEharQB+PgIHWCb9HJYZr63i71RhRgzwoKA
AyQqn9a9qJehx42HHsHOcEn++fb3D/rFt8BF2ZCFNv+BTOW+Ktb4Glcf6PUOYotdxohN6b0T3U+x
hpQpJbzsZN4z+uuif08H/rsHv5swkFj6yIzZD768X2ttQAYU3G/ukDhqWikRiyXygdRoxOWA0yrW
1HKuS28QF1CRFoLxfELfgYm+M//87sEzxijp/GrEvN6TWlNqkFBHzwVRhEK20102ZbF7JFUek8Rs
nG9mMLzz3b597vRdyBdguqWAFb4udHotkvVWkmTju3V/QjcQxv1ouudtmcHR8TsVB529ITbI2nfe
+G+eu+uIfTWnULPHDLwa8CN5g1IDqiXozAdi2wz9xQhd+MRus+LzQqUqWSuUVKNR5Qd0h8Mhm5wm
mQbxnuj7zVxCJYJOzK745pD1JqBqKYOqGZqg4z2jcECfs8TuLPFJaxQcfx7m+5T+cpgjHOcEx1Vs
0gFfNzlrLWcxspOPqzaoTiVBmwcw0//MrbFPJYwiPicObsS7sWK/HNErnXJnWjQwFtMcTkTRFPeL
Ib13huvbx0ZHcy94cAT/VcZ6eZXR4iyY7ZkEfe8HGNyb6iR3qpVCSysOf35sb78M1hTaX9RV4NWz
oXx5qbSEvTjZXApUrDkddO8Yx7EIvENTenMcbvQD4jpT1TsuvrcfBwsaSVSc/l3mwtdU+kIOhmrF
3MXKN0DwEUh/wZmlvcRLt16qURCd3OE988b3ZsO/SoAvBgpRoSZxKux+qGKyK3l5x5uLv408acjP
hq/O06zsWmgiYrpFlkQNorJUcdJNHEwjUJnZmWfX9pcZvPAFybwT78AhUOzaWYPZjcqtbDlMBcRQ
Ew7hFcBBMkLFwKqx6ZBhu/6wiW3/IifHaM4ymu1XuQLsh+wT8+hJn6PtJqC+tA/DarWf+f6oJ6Ib
zuHMBkFQxxkthSuw9J06+O0oznt7yO5K6BhkifseJ2oH1mcd4X5MmTaRxN4v09bf9Go2v8pgddiV
WAhlkLQOZNAWK3KSkVq2ONhju24H0Y2UrWZzQSG6OKP8HBbtOBw6cH6kKhPHepSsJ3nkDSSGRVuZ
YqsHbml8T1F6fWbHjvaUrZT8Uvebuq0mRTKT9Av/1Jemc7eVJuS9WWfmqWKf4V4WILkeYWD0AuGQ
Kb+l9RB8cgbEs8iQszDRto1Bicyd0Un2AI0p0To1v2tbiken0UZ9SynZ9pN8VQsH8K4iMFG3i0LH
hTa9I5u22Od0bzDdeKZRkkcDcXL60EmApAerJ+SY4zXoYr/1xaeh6f01MshPX6MurCmouS26GOjW
mljhFRDtlSHKZY2A6OUEqtdZUJxOc2/4SYFEbzg46G3WCB/o9EkLVFhxjjC9jybwSY9KmwE+QUQx
pFGrfnbhCc/DU2NalEiLrFMcX2ASHvLZ79IjCGg4UYWwWI02fAjXfRsonoQAiBIzk2szylqSt47K
Hkd9xOqGnDMM/Kw+iN4mUN8gmhdiOLvVzzAB5ox1tCybBC3glCJy62z+N3rxh7DHCJkQkGw81i3y
sYgBji4AI8im49Cv7MuxmQhbDsxyeRh67RAqGBBhG9mrqQmM2RhFRAQvX4miQDCp21HeItxdvT6C
hxlsqB63LD86jtyuV1qtyKsxtQRJOS31SU4MDNRiKIpb7OTFQnTwmOVnZofj47Z35e6sKpR1K+ow
Q98/I1aI0jQHbjjlhb4CNFv9nLcehaVtzfUDsFd9623m1Oy5NXaArK7KrkXdkie8MqL1ca1tiIMw
K/QN4c3Wp41k9emwBqI/yxsbS0mmzClqZh3Ox9BbdJno0fe+ESHfXgfkttfkpbeWC/NRMWSzYVIK
1VZbPPvzZBGFLWVbHOxBiltLd4FDWxlj8iGocziE5IIDqlAkcZxN2YYpJFgXt4V/FaAwz8rc/MmD
Z8M1jr1LW2vV1k/UdfSRBuyfI0CReg2JCN+G7uBWtofz1LWMi3wMLCRmTpo1ydLS4ombvHChDswt
3zqABefScysCQeapnVRiON5Sx2NDDk6MYMsYk2YdaW+1rqEzGC21q3Ed9eu30kb8uDMritvRCAip
APytxwgDuoldI+i8LzAnKkJKKzS2SdsJjWZNSicuZhk+T9bEj03zwvjYjtV612gOECf0/Wm66r45
7aFz3e9ftXMC0B32J/PT/Gg4ffigtl3tamVFZ0XoEbI5bvsmR7TZN+GPMBixe1Ai1RdysVwS1oNV
OFGeS3TeGvIbVeEs6z4U44QWsZi6XYOxCnVZ1SOiN6AMtRet3uDdqVYzJ3hLC0l8UHn3SYwbGXkl
YvtnFxH608iJuDvRs3LHs5QPO7Ho2UAftGfOCiPESTsuSTi+99qi7dGNtct01NC+MCoEPs1JrfGu
nOVKpjeVUxAMMPdlaMWun5sy8vBbAC3JdXmS++lOQqsz+0HoIfhIuLI5nrirmJ7CzZf1mT1qWR0s
bThf1rwjajyvGnc4NMLaWhTck7wa18EnextixY/cz8Mrvsf+CX1x990rBZAYFzP8xLzva2gmopkv
EBsa6wVnsfwGJXlNCr3XYplgYnafNxdqC3FgvXiaqiGny6rC/qYc8b/Ao8/WNrYoY11ZU1DDPuUQ
Xx1nz1WwD1bMDT95nbq912PlWsDWdmhD1WA/YVBl4rlMM5ROA+MG603jf9r1Pk9bTqJ4khsWgN6l
1ghROmpgI805YiGisSn1F06AAAAkloqbrR0wRLW933Sn6VxgqCnMFQUt/y8J51Tpl8u+CnQTW33q
fp+DEClMuvIxRJX0UpEgwZ6DmKRszufN3GT+GSnag8tSZlRocs3VOJNzty6RljAnIkl6OlLr3kDl
n5Zbe1l6WpkHimRFzQ/aU3Nmf8u3SEkKxFCtu+pGVktKSBSuHgNSaJp+Wqm+qHhpJXkzgWvXDyxd
I/OvdmGpUAjJEbin2zcPYnF+YISuH5oJ0Gy8NAOL+Ipehvx/r7OXSHamkzFJ1uHA34VjEM1NJe24
AmwoE8w+xRnoDPTxflP53wI8VzYrge4xeDmEBjLiBvIRebfisvNyMWD13m+BysjwWToS0hj59BD1
CojFXRwaKx9lNo9BNKpu+2J7G0k+tlObDRV43/7ZzCn5qCKHZUUVhfwN2KB1+2h6wijjqu6C7xZM
SSRP2u+fZmuSDb761blH0DoCMy3s8nIXfi+xSGfruy998wcxzHbim2yjAPvM6c9sDjqfLH7qe0dv
2LrbgfN0Hjm2TRFbN1V6CSzQfrY3FMx1u3VPDVy0mxQutYy2yh5u68oQV8DmSmgGDuw0z1hugwI1
fexiO5BRgZfoEM4AtptyYJEByHCs/Kw7K8irx8bTlTqWdkucV9YZ0w9SFbdH182dj0bn6AuBQIBO
u1ADwUb+pB41ab9Y6HKg9E1KRxqUY+uo03Jz9YPGodfHPDjzCkUxka5WGUwPkIy2r8sEhuAsl1v1
McWlxrwqWG5ibe45KE49ykvp+uUX7JrULMg7UUcQFaBfxrZCgZ/N7HajKSv4sMyqns6H3keKgYGJ
kN9g/2dilt71Zzo1DVsjywb0W84Sf9+I4+sDmbMpkutm3R4kOdhdojCDXAM0RRgzVAvn1YkhBEpj
XMLhfnEw5EVz2vkfpcbuGIlFeS6wmNzt8DFYmQqPZZuO5Pki50eDbg/PSqvqIyoLE2W0NWFNMYn4
+dTke3knVYP7hUHrf8QY15+zzmU+lgt/MRJrCZqWMOpBholjFp5P0uTO4vE11ovIFHLMjymGnHRP
PMvIv8oh+p6bddCdScTrxQlkPruIBPaxL8bqsyB6jdHbsTQ2bH1rL/JLkZs2DkVE99/oUvU7Q2Io
wgNckfKbDBblJsGAaDCWnmtR+m1kceGsAGAOA3ree3OSXnjqKIGDEMu2+gB2Hl5RGOb6k7W55elk
QqKJlFM2j2vninvOPeFzDwzoo+WP67bj401QEGYB+pKXtq0cQcz0Ma3nGfKsOdYysmtDZKdFqNs7
VXRorGu/CQtWqty+kbAzrDgN0tIkwQ/HTIKfQH+CyDuBxsuxYBAWM+GHEmwEJELn0LgdyoyNmidF
e4bxkSnJNozq2alMtn0bTbe71UoFzARLzOf90K9m5E9zABnZdovwZPHJBYnnRqOhrGzy/ZI27Lfb
Es4DYDPl989I4liuO7AEBWxgteHxyWbrDBa4d4p5T+FZC8TBYSWp4hmN0mlHIYI3M03z7bLm7NHx
afeUZRflgIQQar0xPD3PMFwoy9wRRWtvOMJyckAHMlh/OOBBfiiM5H7UY1ikOZhJaudLk9I1I+Kg
UgmihlyfojpFeYGLbzl4dU3DwZ/k9DgM/mrHJpHrUHOYTH/IIPOT2ZnwjPVltZEKD57JOHSEInhH
jxRrP8nalE6FW0EmikdRQQdFBNB9ndkMAZdOKw7I1tAHIN+Kjm+vHnL/qpSqso/+vCzMAx5OxME3
QVQb1rBUFJv3QhxREuadU6QYXXy6vnaMQIM2Rk3qoZNoKccr3163Kc7CgWW0UjM+RtZ79ub801E6
uIC2U8Oef3iZA3cYtzIZ1rbV8AoXxDanZVVAfeHrhdtTkM5zPnvz8pGmvr4Mhq4CYM6G/6yygKtH
MxrCM9nOjLe07p37aV70eUhj5GG2TMkxgS8TiPUol6dUCNyu1LYgKUq2g3QQenFUrsTahp7Qbw69
4Sx3qU+YwG6d8j8iT0NVstD27Kh4TQCsUShxDHIbppzYYFsAuLycl3v6vExsW+FYt/iX3B+jNbLD
lyn59oPdND9De1TfqzwLlutSbf0jzlsspjkcMipbaUFwFLyWvrmbcEt+mQYsXHHg5A4hLqE1tnEx
EO4b5abiw8k6c6oOOUsu4Cm7JNs7Vf32oMbBWS7EsNCQUuViXwMpdWtIE9TE49o35Ok2rBzpFka9
B0WKZK+DYstrsbw1DXgspF8xfOlyiYwFkBWGsnBOePfWTT1A96D4NQAinxS+994k7oOen+cAhJtz
bpyssMtQZR09X3Lr2FQGzMeRtrr2Y+XmXpA0GL6/y9oKr5ayHS9HcvXQsMvB22Jqm/Wj9oflTmep
8YNlATNgrk1Seu250sCCmhlzG5S56WrL9ilFp6W2DmyTQhGR+o9TipNncCKkrx5Dv63Vqbm2xdlo
q+U5JEkJg/A6TF6iAqOAXtRb1BVCIq+/EbNj8sK6lgh1Nkd2vMigHuO5tnR18NONByotw+e8vFsq
nWpsZcxvyuwjC2JoJlQPjfI4kqx/mjsyhXbgOtXXjY/YTVYDrnZtZDztPIfAKpzZ+VkOq/NDFWKA
F+778yl7Nw5ziw6LzwJY7SfRZkwXHgjmNO7ztrxZ2SvgOaVLruIWjtnZMII/ILbRc3462Om3xFY9
XwQpKZ0dpZx7jZO1dR3q0QKtYDKrwTynWIHLc+hwkkST1bCLBEwES0+Sgs5J0jPd41zKfolRLpT1
CYtsXSd4ZOeOA2RQBAc00OiCnGLkDjOU0LFZzBycwTgXG7u5/vso8lImbpfp68qutqdlHMdLVazG
E3FtxhOkLYqBztIRSJBD/bPPMyltNggsoiP57P0gz0ElrdmRw2P/dWjH1N+nglUgTuywDE09LOdr
x2rND21R+ivyJN1Td2gG83lcAgdrMTKwPHasbfjgGp3fnLijdr4ovmKY96N0fqwFSguJz4Tg3NoB
yDSoDGZUV1ruGHXES1CFkZxAoprizAWkLU6RXdUFn1AWNuFJQVZTl2BIYE5Bz4kIl/JczeAkYLs6
I249uAzhwvKYZ6QK9oA1J3aAU7ElbSf7G7ZNmhegV1V75lMDnhO/h0WqqnY3bw8A32Dg1T7N7HQx
fXTWoRUe4SSz6VVlSVunDgm7mMhsbbBBmvKaFlhu0NRrVpcA6E19Tn013MjCpkSN1ixPqQN5rXNs
JHWauEWL+kyM7T5S2OyBc1rM6a7ZMiNPPJC6X+j77A5kWLH22cDXzBrTEUx4MKe+kud5qdhKRs7A
+RKOlgVBaGWx0Vj4qmC80WXnfissmjVws4i9SMx2Kh9EPrYh7XgHhJoHPgo/ZLYaIOo7o6tOEPFv
P+mdBZcbW3uFY7JovrHELZfKarwcxElPMaA1tUtWjSxTN6HvRdwu7p02ccauCfFEWtDPC0ASt3Ko
2dlkpQCzSi2lvOBAsaoI+oKYYlhX3nZpFJu245VADjyBc6/GOOzDgu39ModW9WHh3tqjngwH3b+/
Y4EQYSbSDiYnzuw51wdvFfM31t9pPIa+yK9gvWXuWdOVfnsGHtRlB4RnzD0QFEUdp/Tq7KbuCEv4
lwtQ2GxHg5dLLfG2n+WGwzobr//VptW6eY2m2Vu3ok5MFu3TAUBwc/xzqXyv7b8qHDMgbBroSASF
eA138eSgiBLuJP1yw6FYMLWXhmFPCYoJ57JQqHRcBUeRzVF4AhLzH6YD7t1Swj0CjA50tfF+vEYj
OJIk5ZRMDdyfY72wEVh1pAmzORkcWR5MSORnlpDFsaY0nBTtIo6DIsD4zw/hTWuCH0H30qSl5dA2
eB3taLiBIt+EaG7cJuK8kJNFrdp2r2t3ad8BALzp6OyXgqgS/hLI0bt9WagXBAYYg8MMRwhHcOHA
CscXSXrxn2/ot1fBI0U/Yldg2HuD5G89aOXmCmEz232bPMFDTTb7h7arhndUHm+vwm405FCBBWzX
X+yP9W9XCeyZAH/k2Qg2zeXYEu3DbWGVs//x66Hjtj8x28d4Q7LTy+u0eZ3CChy7eOEfOpX7jXSZ
Q51wXIt3LvWmc7T3UXD20N1EhcqtvbwUrDJKHxAv4970yFfalCbepy4vLL/5v+ydyXbcyJZl/yXn
eAt9M8gJAO/ZiRRFSRMsUQ361gCDAV9fG6pXlRKpFFfkOKcRwXB3AGa4du85+9BgXQnMnrzBe2OW
/2puxIda9KoN5smM3+wXv8+q56wzeCPQ7OYkN0mqdAgH7mFwmuc+MWDaMm2NktKr3piTvXB0/lx9
XFQGRhapgzB9X9xBcBhbb5HVZ+HrNEJi9Cr8jQMR0/iun4xOt640ZdIrc4suHLphurTMaFDorn4X
rxrRuX9/bn9K+19sR56P24hV6KCSNbdL9csj5Yia6c3ApfBSOAJCeSQGpgRCwGshY1Ct3yc5y6t6
S0sXa1FiihzlSdpDdQxsAJ1lxnFuc7RdkAz2z3q/JvdAE2gkWI37xs756un3WV3b2sKQxAD+pcqX
8AA98cepjTz4L++rQGXYn/S3bId/+hRUxKwwDFg6k8UXFyQhNt3t6jaya9O/bohJV4XWvfv7Zf/j
h+Av5Feg2zJfgiXlxLoClMlRxirt42z01Z1c2zfdZK+2Wa4YeHOkfyTPwkx88Vsmi4jOukmg0iN8
vbFwYe8lG8wVxTakMEYCoUHM9t4VdvZu0k1ytcQE/cV0CjPOcOgfa1KKL75Q2mPrSP/L3y/CCyvI
zzE4ahxQYqxGWze9F88e2BFY/JyKoq52fuh4+z/BIbgnqrS9AJMozri82wifIe0Qb/ama2yCDVC5
ab7BI5eFra1onxrF/PT37/Vqd+CqQbba8Jk6mp+XYOkhmBabnnsb1Z1R79MWc46QZK0GtVue115+
hx9T740l+Pb3z/3D3bK3R2KTbNLv9F/sDRxFfDC6PBSlSw0qCYm8xVpMNo1evyUNeMEI/nnp+axN
+QlEAZH+Jhf7ZdnT5ZXailODsGH8HLKrdMgZi0VgE3PkkZwq0jnz4KYVjXfjBGuNpHnV3ljPpsWH
/Lb38Fii7MFji5KQ1/SLvR9zOyX3yHhAEgIbIcIkyQK1D9QgMXC+XYqTsajg7KxJ/YXogfGxNEHB
eG6dnmBzdT8qMYidT0jNHaBI5k0meJuHbKGPlVkcrmOjM5jrjbb3pHQ72BtDMuA7Ibsi/vuN+8MD
g1nIdNDC6+hGXt64GiHUnHRkMyHvVp+cNPfvE2ronTM6zf0K+/PJYNByrQVMcP/+ydttenEFQcBv
BQF6SAcg7u+3MbP1sSPTs4lqkiieZxLcDzo62Hu0O/p9vwRvLY0/7FsAcV0sUTBxeYe92FAaZq8m
iO06qtAT3iNtm26XxrbeeCn9YSF4XE+iqDBLIl1+sS8g68gLfEEQBbO+f9Abq2fHSvNbv+yMN6rD
n0z/F1eQ9wlGGMQrm8HzxTOoRsdmhxmg1o8GodJWTRZrt0wXAw5XlI0pg7tZN+js66yV3OwOw1x/
MPLkikoluZiyf2PzeX2FGSLriNww21J4vbQp0WJLy0nWdYRdpDjYAm1Xh9rjjaX3+rlBqINylxqS
bQCN0O/PDfkSjLU18gvTSuVPzcCZToJaPzaodm/ahvbJ35/T13eUz9uCxVCgokP/yfb9ZbuxtRJP
oMnn2YBZ9sJmGEE7PtlncOT/8cPDR5EduNHGsa+9FO3m9EWrXnVV5E3TcHI2URJeZXUi7Lh446P+
cK82XRrq+k0ZabzMwwtKxloe/mO6VHm7d2rXPmTQTN74lD/eK/i3PKYoq2z3xb3yjUwv1cwPSpgy
cpuc4dLQCYpGtUEYXZxb/4N79cvnvXgNearXoUL1/KphWh96l3RrxOXFPlOQsv75R1m863jRErzh
uS+2kyEQyawZ/LS0G/yQYFgjEgC4LtoElfmffxQvOgzcaO5o0W5X+ZcnMDXnThmSznrRjfZJjiX5
kKo2blp91OK/f9SLeJ3t5YoknlMFWG96SzCrf/+s2mkYH5MtEDWGaTz3bos41i78u44Yx4JYyMGN
ptqeeJ2tzLrFsOy3cv/OzYgDL5yur8OmT/x4RG/OgGTs+hhzhfHGknz98G5fkofKQMeG09X6/Uvq
I3VjN7HJugp2ozIwGac0mt/YaF4vfN+kkHZBlFJUvwKI0LpHry09zFCIMQ5ZUlenvnfX2C6d/o2P
enWSxH/HSwMrC6KljRfx+w8i/MutcCNUDGnXBndqlXgflM8McjFG1UDo9eD2SH95q4p9vT7BvtLr
wl0KEftVNgj5AOtiU0xHcpndBFpqSsiEZ4xHaSQXLnx7z80XZx719caUtrwspdceskyku85DJx4V
nswflVHe6Y703hv9vL5xq1/fBPTPLrWWTn+CXvOLKwPjTHX6iPpgMP3pQdPT9prgPTQKqfaWSv71
TQg4mPFMIf3nJrzMHgTHpXOgz0vc3UHw2TRLP5RMr1U867YWJwCwjz1w5TdW3OtnOdgqdt5k7JI6
baXfb31BcGHdk5rO6MYWj6Cdlnt/WGF5/n1hb9XU77UC1R3sB1b0FlH70n/SOYnT+qVC/k7j9byq
GknbRP8TxZmvNu0a80Q5+/NJo18bBhXD8r9/gT/8TtoylMsYs3VOwdu//2UTKwXJ5Ca844haOiC8
Yyp28H3Th79/yh8eF8rJDUdDSen/dI39+ilslKjRBHEhcAvlPfSPd3gi6o/ESpb/g99DjCzZIERd
83C+2CiXPtXyWcPkWepBsk+6Wj57etC9//vveeHJ3vZjNONYF1Du0+4xvRePx9p2mHQq4laUNky7
AiZmC8XIV7G3JEWcl0G6c0W1xLY5Mneqlgku6vzVKMdkj6nB3DEsR0RYLGNEMMlbxe6fHioeq+0U
BnKUE8Tv9xRZC53eWWwY0EzcCvRTUVMy3+DIUDGrAxodmm7S7Du3Qn+HSeKNh/rVM8V14alha3ax
rr/aHNghh2QCuAXMTJaPEOPKa08kb5mGX5/1qa8pkmhFbB4Oqs7ff2apzZXgrQz1Fk3DgiQ7yw7F
nKDYa4AKh25Z+seggL6fGojVdnW2frEBXh7IApt2Ggkiu0GrvMeMaUz88/H4X8fpf2xZL/+94/Qw
fR8a8X3BZPrTh3r69p8//+LfllPzX5QHHA2oa7f16W1b+b8tp+a/6I34NO+xF2yMk+1zmnYYs//8
Dzv4l2fhTaJ4wB7OJsXZ7d+WU/4VjzgZWjxuHFXNf+Q4fWVOYQukoeUxOMWssdlCfn+eTF6wavVS
FRIIEFxcLSk/oMstbrxWyy6TVVuUTyAekrQbrwMddOjgBFApnNx7o+x4Ve1t34RZBj0sTv+gtLgY
v26XI5qRwjcbBf+oRDjSEON86OoVAPM66x8QQiOKk/41k4d0DCcwS7SZ5/TTKDSnwhw4Ou/sVdjH
UUpQzoSq5PcakcRvnHNfvpf5ksgEA3y6Jjs6dsbfv6R0hZXMFperl1Ox3zROcITOHpyPuab5W/tJ
9wZh4tWuu30kziV8LhbyNPNlb0Lra18mJgKqNqfcXQEB6232gBCUKGZ3afcpMPBYS6aPpMemcWsS
iWyNykLunJe4IRZE8HOZH+YSD+//rvhx2dYvvsC/LfmH+fu3782vC/7nH/zfFW/a/6IJR8mG2oqB
GU37/7fgsZhvMzos6JTWVATbe/rf690N/qVvxmOqLs6/WxH8/9c77vPtWdsc6NRLRNOY/8Ri/qJj
yRmF0p7vR58GGxzHqq0M/6X26Wu7qhQSjLgIHOicRWvBT1BmxyLqcifDX6KRIWC2GXUuloWypCqb
yg+6m735yvxZZ/1XIbh9F4w/W9QwfTd6Gj+bSr98l6HPK7iIpAPIOZtvqzVZ09giio8Gkl5k7k2z
KkQWhEXijTbH1H6ugc1WcRck3a2iHIIbvRATgAIqR7FZZW0n4naZ0c8WBJGZJ0J2DRFJBVWHsL/Z
S/eNSMlGQAaCmdxKxvaWbnGDp4o8lH9WkPDjHOYRAQk17GVc6peBRYOqZcOUisIoW/WDVhU5DhMs
PN/moYA4l5YBv8qijQqq2UO/E6mgG9/oQbzY3vkS1Gm8WGinEoxrvTo3DmVdKzG2Y2xUQaWfenN0
g13SOVvMSD/4zo0lKI/3Kink59VApwBKvrfezz1WFiQfrXgLRfjTZfrbPadvhbCEuRA1EnPRFzuo
QkbbJiOaD47Urv7QI2igoCww4u7HbpRjNKKCR+23mol5Bie9PDaCvseZ1xAIdnMOkuEaIXDaR6Mm
7DZeBlRO103jux+0elkChsY+LgZvSfXnZlichzLp5BADZBp4zvuscLFBzOMUNtKG+ZxOzri5GHzj
kWgkXR59KtWeeZK1au9nHW5hiFepaa4EDCs7HipdOWcN6897ma7pl2qaW4D2pZ36u4FkCRWudYsu
ZHE9tCQ4mAiJRdjeuhE7g0hR1WBo36XQbCYcTq300JECtNo7xKU+qMJOtZ2hj6rG1eTO08Vh76/D
NdPc4EFLUlSMFYFwRkzRXVVfQcGX9ZPZrUF+RBe5AjN2HSTbhhrGNYRjgNc3z7Tmkyvtxo4FDVAZ
k4HSpECUshRIsj0vT/V2hgldmWOu0E1QdaHtraXDINmo5zgBhop8i1ce0coTcpcj4BoY1jIA03Os
/GyF7QJjXaLaz905tAgwenPKwubErvTrU2O4yBZMSl+6y9TZL6t7kEeVqmcLwa0U5fjk6E4mj/iF
MzfCRa7S+9lxuuVEuJBm3pbJZI5XXWBMZWxZPcBmS6xa86GDADUdR4KkSVfhWemP82w0zqb484qj
IpBgi6MNGnF28knO8GQGSYIzaeg4peZaI1vBIosSJSp36ONgpyYZJ/o2bqknb9YiFvuQsNH0mzJf
OIPBpmXb085j5t/vUH0JEROlPSIVqnNcpPng9598Z57A1ZhWLu7xAUs/TgdQwNFKlkR6nMHEjLtS
8H++KZM5HR611V73PGkepAhRrXM4DW2dRUjdTa6+CTEaRahpDk/Y6pw1VLaz+hcKo2GOlOEumCaE
gb47VXbt7DQxT8VZwZ0oj66dKz8Oeiu97xqhVXuY6F5zmPNkJtYGqQmLxa8cB7N2JpYQhZaBVWkh
58V08Z69M2Dnjjv2/IVndXQSHFfdiAMcypph5ge5jPm6RxWfyF2Tlu6C1dudnjuo5eOXZNFHglwm
ryruB2g4+k1VafI8W7OYd2VQC6LRChwqoZnVqrtWS5V/ybSFdrtIsGHstADfx6nK3X7dq3JOMUmY
+ppsPZNkwh9BIA8rHZdD7Fd+goBNzdzrNmlF/V6pwOAOWqgdnxSj3SJidgBxgKkXYP90MLBwzF3Q
d3ua2JncEa1ggzM2HSgBZEqg/XE6NKaxlg9zF9ZaYBBkYzfjc7dxg+IAH1MVaYnkGuD5hblazbL6
aFQr6T71XNfOGUkdMdIk0bPSFnDsau8NabOEzehXjwrY+xAvtdFtbHyZ3Suj6ft7A4Y0gRLScAoM
NF7+NWunmnzSXDY4THljZzEWhCSLFt+QmC6DYIqrIWgdVLhjP4TG6jEXkVUwWqFrjxa62gztKnNM
QtuxHkwT8RVG2qTAGZZG39uNNiM7H7FxIbgNSg21ldf+CAp8CGGKFNpB8zRn1bEaAxSp1mZpiIM2
cO+YuFU6VKeyI+xaEUG900kbINoiqbRnZOUm/i7UOJ/hhiDdzY2lrXa5mnMQ59h+CNLxsTtGgzab
mIdqOFOYYbuqe/A90gdD1dnGd9PCPrcTvqTHjomyw1ILRZAXmkqLBy0Y5EYQVIZ+Na2WJo5jO+QY
7EnFyEK/tlW5Hxu0CTFD3jSNXX0glhrv4/K5zpVWk/JZ+R8xEcNaJCglJ/jGdEk/CXJvN+tjKbj+
9ZzGmNGDMq6CXD3hIyMmBp0mKc6SCRXeDICGT0lqDtej3gtrD9eyE2jh567ZsZkbeK6cGaV/QsQG
AWg437zIsUbzznQlov/UyoN7axwQm3aZMjVEFQZ2XxjKiR13qbCsQ9HPRXd28TGghWbvcXajAViC
wKJsSONEpYOP7shkDk5fqtm+tG7cEEMufMK8yMmJBn2uiggk5IDPbJkZU2e9Jqt9UdM4N5TsPyI8
xicqW6SCfHRD3SQta6rPjhg1F3eokehgJ8EWRYkye/NWJ7WkXE2c407OCfeKXnV6N6LzNg+qFnh0
S3TGeApT3sfHinZn8zQzCTQuTAQgYi8ZuTNoGRcAkmZKD+1Ob6WfXS1Bgd9MkVIlI4CuHmgvD/9Q
lGVle+gXjmihHEx5NJdMm2N85YQlYSfQ0P2T8POsd/OgYunwp/AjMV/SzpI4WhPsPHsaTNhqJBgU
GXdGKbywcBzOpGoh+hIBsVuMMa9Lhm8tBM37Qibiq5tK9/uUJZZ/ICegvyIFOQgu5pgN7qmZV8Tu
desTvdVlXMrQyi2bE1rR6EQwakGm4yTAOAv+HWgCiAizAfS4eFqY4qLmg6Vp75h9r2ZU11OFQxaB
8g85N5qN08zgnY3ty79XssmNQyu3hVVXVfN+gXLJfXSMxEJjO9ndbkw79U1NLX+45os7HXB4NnrU
Av0lcsddck6RvZb/qNdR4RAgqWBzApgdHPeKsJ4SoDPnXAzYRLhEroen8qDQ57HlEYj7NFRgGUNk
jv69paeWEzoJDeawZALNaVy5lXXSAYsMoebkYxGXLNj0ulMdqGXcXukpdVQaPFJ2LsMZz2z71amF
P52yJHcqYmKxst61GNHySOCfROGvKeuZkZc/HnJu59EUifYF2XeHKdGf+tu11rtvxohC+ZCsfe3i
uyw7MyqdJXCiFUS4dtJKvyAlJmv1O7OjzkLVHEyfSq21Plu0yb8pvfW8qOqEVobD0K9YHCdp2GGL
tkdFawo86QzeLW9DgreKed9NFcEXOTp2wHVG4Xm7dVjta3pu7jkokhJmj+zBDZh1QFWtqpGAcXuZ
kmXLbWIn61v4oKFNptlHKx/rk2WrYd7pXaLeS0PyP7VHI7ixco3pXj0Kt9rJZLDSvSqUvCdhV2/Y
wLrsMUFvZeJ4wFKw9+EpGjuLEDUZNokGXtAmjv45A0mAFFxq1hcSzqmLLW/xRdjVnELpG+jKOi6K
KVTclqABrsAQOON+kdbi7vCMVEmkW1P+sRTO7OxHLyi+EvJolZccfiH2Il6u77dWaUv7d8KXMJo1
8Suk6Ro1msRgINtnWdr1kHTFIA9pXQRZOGYKikDt5fpXTaKOOJLhUj10rYGXALE5QVQt58JLqwa3
20tld1/FONTlaarJyQ1TYPDPZaecbyZu5q/DojP7I3IMn4EvJh8XgEFuuWVJwJK8U10C/QpRfKj7
YiA7q8dgF1O72PZ5RJ4+8+yn5qOgtMesMmq85r2Vm87vKHH2EQwCN79xl4Oy2L4Z0OheTlqlucgI
XaAAiLjlONSd6da7SWngDVeEtfwhpWkZZmxKhIE1UvShHqwDSURTl7xDUa4+uvwny35ZHPhOeja0
J60wDD9qXDP/IuSc1HCd3c4JKUzwH3ulq/Rd7YoaJTiopdsmn0Dn1n3ZMavDTwI1gmywPBxt0lgQ
+/XOmSBAagw/XXxcuqwjnlSUQzh6OBG+XzRSVeHm4+w3B4VRzQGE3uDD7VM74pBgfSx13KKhyyvu
M++mgDjyNPNU1LnjmMeeOfbtJvYsvIMjG0pEMmT0qy0rhTnlaBuPjP0W7dC3Y+DvJGLtkq1KEaNd
ahZTg1GNmF+81e3YcLCpxiaftsSNLtQPIRv4J62nEzzf52v9vCzWOoYwd3hVr+REPjaUYjfsoLlF
SmA+fOl8HI6haF1rYfUm2dnoJPZA6qXlvZNp3mNT06MPBcL4JaJmaFl63lT8mNNyzHZYokEoL4I8
JJyNQceQm6uqY9ORw7sZEZK5L5FcX/m1MHZrlplXBeElOHqczDqaWM8OuiFAQa4msAiHAK2mDLor
Gei4u5y5ww1PsMuaMEjlEIveqUXSAZwhI7mwkHsFrv+25YLj6C8erYnZ61BZ4v3s9UXUSb28bdbk
mBULdtmqISDQ1nzjq57AnsidvD+l9TgfEhqhvFqq/GRO4hqJ2HvN7LxIX5sPALOheSCKP/mNsk/N
lB115bc3jlUUxybbbAc2CllWN7rAZul2VZ6kgA4awrPqwrvmKdXidSrbsAsWcYBePADJKPt3Mk+X
E9C6Imby9THL6UfCfouTHPefBC5waVMWcTZNB9GzaY9l1xyw486HGqLBTsj2a8JpLgL1iefBsNKH
zu+uvfkn7Vs7+H4mvkjlKzvEVosdCOYv1oRg5FTdLbcloZ8HOVV7tMqwckbiw222ZafW/LCdVWbF
rpVfjGb1D0ZiAKRwhmvaCVtTYD1R7d36mMTCIvcx/FFEf55wJ8dO4b0LMNbic9H7s7DXa6ccLAZI
IKNvWzzDIWFJRDsWVnpH4tfBwSB8MrrcO9lU+i2x2PeIW6rblQrr6Pe6HmdufyMmUYXEHrThKigP
Or/VQ8wOY+Qv4lE0tX+ZCOS8Zw26x4wkwWg11j7C5pl9byrzwbTzgiSttjp2fXWmDWnFg5QW7rBg
uupEUF6SDCvRBE0A4xz2AzBnRrQW9g4bZ76jCXJ0iy16AXMJ8bZofw84uTi7KenurdUu94Yoz5Cw
Akrl3Bx3NDPrnZKeszc6b8B1bBKK5M/3rr/2N3Va78och7u5TNUjSh48y1NxBYAm2yGcJftXVf3F
laZ65zhasBMFwWwIF7Lx4gwgEpa5LM4tHqON+W9/SLPRukNp9mgXHegUShooJ6NYYmVNGRXbyOvP
4fJHzPoISM795ZDxag9Jgg0OE5hoAPEqE7uqz+99Kol3isCZE0E0zdlKpcCD6WfXSR8oghJNBLFa
MYUEJVGYqeFTXcImIK2dB5dJasKhM1+vS6w44ZCWR6qY/QCZ6ZSgMPmEjTfOKpNED8t/53Imvrir
9h1zhHYzOr0VyyS5Yih712HgSZbyUY2NfrGGQO58m5DQcVzCqie91ul9Ayug3l6WouyuCKyLBl5l
UUJ+bShm3mGZR2WIkYZoiA12y7vLAZchJs5TyLd2FfcuGpxqPmDyq/Zumg77IVMttVa22exdjZ0L
QAFDQEFgna2sW5Ho6ePkW+qmpvYlRTE1OHQZ2qemCs6Jn1oR9tNhXywOIbm4qaH8N7elr128sTDu
OFqrXeY6Sewy4vywOLN3GBcfjK9n7DatTGQOhsbM1/Q+zrowYldmRJ4QyXiDTO7gwS7YkVhGP4EF
Qj6WjzoY2/vBaxzwEuW3DivUrteMz/1cId2DQEOnynU+Nq53LKWDeUsY82HoWJZsStah9DlmW9XX
1OcBsVp0lJipb3LbIvpzWR5nLGD0YNzsCFICKo5bQL+jxPC2HlLvT+5li1OEusN/lXvLdRos2VEl
WnCQhWz3Pd2+qBmhDvEennfm5GK7BGsf6fWIv2shRhPv7NdKY7/GPyW35DuUK/mYHnt7Rk5butSI
rqD1gnL1KZ+d6cM0ux8WNBiHuqHsyeVw0nDaUW8PBib3bnZVlFf+h8qoJKkO0+SG3byspxRvGrGD
AjwTz1G364W3y5fs/eJ4FxBAfFTA2knJSFiadv6QDKy5rCwxitEbQvmbncgfei6lt/NLO4ksUT0D
BMyvRnu6KWWSHku358TDPJAJuWae1yw9LvQF6dVO5DLm2FVry1+iPOGM6FYFjPCmlzv2/iXMgu1I
MZvWTW/WD26uteS75ITXzqk6jDN0qKGcbxO64Nj1jU8I1llMjq6x5jq+oWcfU1KESTTs5vOAuXQc
x3JXB1XxhGbYv6TgIDiW1t8BO3+WXjYdjbn2j2MxE+bbCFvEKh/3hTDfOWv1ZWQsgyEl4AkRi/cA
Sk89mnNlO3AfSgJunYn+hTv0B+GwgwU9e8xICwpHE+AZUtjKs7ZKceskRhYKGrfRkszt0U5r/wr7
ExVYIpw984b5GsRRByRd06Ce+CZt9mm5TMwdiErzYqPU7aNO3B4U+94g13y8L+h9hLUfZMfJbh4H
zZR7OxPgzYjGEk/AzNyWsAPnfljEiSWCn4dykoGe+dkyW4vsJAz5USlp5C4E5yUcaMKpcpqowl0f
l5BeDrXdk9/cFJ21S0v6ssKitZH7ZrZbOqAQdRAMN2K0pojAxAymuk6mJFqPIeaox1Gtq9XBJNQN
QNFy3bjtdHIGGu+4Ld8P66Afh8TMP+ZwXAE9lShP3UGGJmiYU6IjM+gqscZmoU0Qekuogpmj7B3g
lOBuxgax0UQdOfVXPfa4m6GWd7LS9kUZ4H9cchHaqut3lV4+eRwPw8AY8octLTsF0RTXLm9KtmZP
J1W0606m0d1x1GKOQDl2yfJBhRPx12zHhgHOaD5ucuSYFvCpdP2PkD6DC+OSJNQGeoEFmWSYZgv3
jv/jiHqXBAU1LGE9Ttp5Gb2zNpP6zVvPITWaLgrAAhcCE2+yEHJSeZynjvYwYuoz3QYKxTpHg/aT
JeThSifOkOjZHO5ZQ7pX02unyRbmeyD+GH9gCDf3SVdeEzb8Q1uB38W4ne+I6dsSwn1z38/Ci3X1
Zcpp8oRF0x0xkceWV5yCOQ+YGrjOI8LMd0IE1p7zzrn2ps9lN9lIddPinjf8+FlWjbgSs8W1X7MH
QiDUpSv052T8iNXe/kxm6WNveyzJAmxJZ/V0ubJ8JI840zncuNquLyHvV7zwbheKWPrkYr4N+iq4
duBWaVYmOAzT7c8YZe6Jung3ZsiCHAEZI9TqhMBmnz25ccbkx1q12sXQ547WjHdeXHhlmlukpMTW
zOZwitanYJU1f9ek1heNaWQ859oYLnL5PipCmmiEOdO3dBAfpnZ+yk2HHIjgUenQGLqlKa5zhhU0
cPXNvo5htZ8XvN/WWGs3QLCm6gw6xl6uOzBU3Xcgf0N2o1J/To4zHGK6MtrAkA4mar718ZeWFvwY
4pyGJX895Y1vLfCN0qbfe8sEnKSf+n49UER3KRzsxNLFbUBj0Yo728y0B2Q7pXYoDC1bb0GB6f5z
Z5YWNF0fRlHzuWRSoXOi8gNS4+ngOxxLpsKyn1D7BM4ZBqtfxessUvO9jR8R8FnSDkHY0PXWHwfX
gh+HHLCxj0JnmHSD8801zj393OrKhyAEaMUfaByQH9wcBmBpOrGtMFbbS8dDL6K09Hx1dA25Ng1O
99Vvv3vUd81OcRu9G8HeiE6tCzqfk12rOZwdJdoLUkpBJM7XPb2D4p05Ap75YWkSo1VkbYcxEm+Z
Z3PTG6+X8/2a2Yg4EwhaVgS9S1QXwRIwnpICd+yxFnM/HKFPGPON7reJG6mWo9QH5jGSrpxb2PJQ
S9TYoFw8VIg89LXX7ugzObq7ryrZ9kygpOwdNrbVX79pivZ+uHieyL40pLOWB8+D4PVhbtXsPqY9
ZgfAgvQbi4+zkfECtrLWMu4I2EVMB8kjGQ0tdAa1QpKwKlPSDUGLnHVxOSDB4ftOnnOUDiXig6n0
xqGmK43hOM1A956YPgyLv0tp6uI1dnJe/c9uj2n5eeJJ8MYDmUNtCVIwB/rXplNPabRWQSuQbvh+
/bHzYbp8wxJERcTBhvOJyvNqvHWW3uDMPmagYI4csRPvoobJVYfcQt5yhRu+tw8NR66PXWJPzCpQ
L0I8HOgZqKH0fjQBubTv+syinz1i1b3W/TlDAecvvv1NwzhNxrMGrvLiFO3kHGe9S8t9Qne3D3lE
l+BIxQ2drXWNMjjY2zTsZIwSYHCGLYYvXztSj618proECiGTS9+nHqWiU/VL5Ph1/Zmepvl9bKp8
PngcQIsbrfezfstfas6NXbWfq6kH3pik7ujGgdbtmxlIA8f/xbrriulLtmj6ThCn/MFhXe9WmvC3
hi2JnWe/7snQuThEl12aYTsfJAlvmdRVvPwa40rl/RMHEvPOS4xz3blfaPR/GpWb7VBjme/dSV1l
CGqjFPE4dvyKXx7o7NhIrKNBunTIoXx7pxRYyW1ap9odYUJdugOQY3CkD/zpW0n20DVhmmV64ps4
zzQwWNBNvnr3Na/g26Tsqg+Z3WlXdCRuJ7qQn7LEmfdQMv1nOAUI00XQgndhOmZKEm1DWbb157RE
rNMadv7JcRf5zEC3OpRkah/yFiDLkNrs1UWhW4TbgqcDsNMUe/Bx8rJOJr/USb+DWl925epGjbns
TPdZBkGwF4hqe3P5jCol6gP/PNu9OCCJgIUMC+pMJ1M/duRxe3ZDu10Zt9bw1cUv5moFt70IiqsB
jkDS5vTRGQP3RzgPJTEhw8FnY9jnVPeRGHC9jiWnsp7WFJDMb/BqLmhQjpqbVfsl8yXKjuAuq2z3
qItqh2v/C/FIvFiHisa+GUzvVmtNr5a27/mH8Ab2g2ssVbjqtu1+Uo2Gg2fBVoeFzlAQdeZaeelB
IMEaQsaawffa8JJHNAfZ2Swym3GAN2bvEq0dbIikFlqLbUOoj8XQ1Re2ccbfLoQxqLaBQ7FhGVKf
z+AzvPaYWtSdsIe61IrBlBjfjFrqLrm9aV7tnZa2665IXBJSgEM679K+suaDtq5MEtBncSpC2hw8
kcIFV2OmqUUwAgAZG15sp4g9nmvnvtSS4Cv4jqLmQnBU2DXZWKuoDprqw+yUfQ4FVNjORVY9x0QV
ZDDZLM4t3sGrBIkhRKNbz4qZ7nAgQku2QG6pRoGlZEx/+mSwPzqiz34wEWHMvK7Mo6JUg4e5Nz3N
eU/Ry9FySo1RB30NXTR2R0/TQ6PPSZoGKAaN2jXt6Wu2FFkdMy8yCiCd0rNj8OEuaju3R7Oge7WO
aEOuOugBu+70I+3AICH2Vy8+mCX8oIicDYYnRC6O6350aoKWJ3ctP5O6ugSRZEpNGgAbBwZk2xTV
rbD8XJ0NsC7fRyKeaa62FVaTTiP84f8wd2Y7ciPntn4XX5sNTsEBOD4Xmcy5hqxZ0g1RkzgzOAQZ
JJ/+fCl3Y7e0t9vbdwcwGrZbqqzMJIMR/1rrW0A9ZBNHZhV3VK8EfX1NT0xisYKX3XzqRjaz61pn
1tFK8qGnkIUegJdpIn62D9KOfaFgh3QzVDE8xmVY2KgQQ+tRz+LaUkfyDUbwXAsbAR99lkGk0J51
k5ugXLk5yZKt8wnaYFSEXg5vehnap4wDc7YBGpJC6VVusxfGPLuMXWLj3aBtnC/RGWfzgBkhHJ45
/TDq9wIXwaxrC++7aNGgMe65qt/wsM6efV9Qb6UX9k4vicoFhdSqsJ+1P7eVufo77VW1lMIaI+lb
2oKQYMA3UXAcD1mcCxrfXE9/CdrKevp7ijSqdWUT62T1PwBJnhDl5jk+G0hR8yr3Jvnl74nvx3Ze
BWoT+1V/qwHKgpIs+noVO/3w8feasXW5OKPaMOhxFKAEe3xX0rFv/cX1+QC5Z5btotPsdwzEf+Ql
/stemp8abP5lz83/h+01l1qpf+0l3nav9fvnn42Flz//T19h+JtwsQ5ycr0YBU3s33/4Cqm1sQgh
khQJTMRH5n3YZ343FlJQg1kYb6FJdRjVNj622j+MxNZvTNR8LjmKODk4keX6pavmP+muwckVED/z
kFrIIMIK+dlXWLQi7tiymiviV3QYT1a+PJNOCo8YFYDAFoP57xKKvwaG/B+cC2xBNuQGPppfUg8m
PEHYmKDYyppxhJOCm18tOHoummbXNVsy98vdn76N8z8NRz815lzcaf/lQ+J9wfPApAxiI7z851fg
gGwFUpdZ4HnyFuhH+ThX9BtjgIJCBO5qjfnA31DzE+cMzcvkCz1Z6K1z4n6fnK58082Fsp6A1n7B
eIEx6a9/vf/mTgZ3QIeZaQv6XNHqfgkHsPH3YpVwIC3kzCkXEQbgT7z03q2wJLLTUmq6QYWch+iv
X/i/xX/JHJLexNZHAPhSJXT53P7k5ETj9POUWguObbCq1pKFf5eUDvaNRqaDecn9sihnnt3dDoQU
rVObDWEL7Kk3rHWXtF6B82XIyntBXMRY/Zvf7tckDr/dBW5P5pObhLvjF2u5O7my0h5Q8iaWE9oo
zvtzB3ZjJbsCDRglH0y60RlBHQmvm+n8AVvwHYo011JRGf03TILZXTXUhQEzPkuMaGao2vzbX/NH
wdN/XV7kecmV4ezHPYzXhEDnLyGWKsjQPwQfRk5G6pAl7DR4N/mpKEoT33f3Ict82Vhu2D2niXbf
WuorEIZLX912QV1ezXkivpIJYcZkITHeGROHsByboL0ayKJ6AHYTgbxstGmEs+xCaBmF9Tp0IaGc
HF/SOiwgX+/aJCzTaAoMtZz1HJbTnRtm1tsSS8/dN3Y8xJi7hq4uzksO4I1TqXScuzysFqw3nXKy
msaAAIgrnaMSHKxKumnclpa15OfU09m0S/waviKWRiZ3isUtEatReb568DvRWHxRU/DmG7iNIjbj
Rn9AXFfbcQY8tVNYDzhgKgNXL+wdWnxFzjVnLPh6Dt3Q9DZDC6KjhwWGE32YEo0NspYgcIZtweg2
NbVVr3iWPKyVdcjNgGPDza5mBGOm/0sBKM+75PoWCJxgfs3RZcTXVPZdxxA3KlUhKsKGfXbtworv
ruusR7+xTQ6iHDRLaGwGTnysY7KA52t2Lh+lkkvc7lAdGKXJxWY2X41ZPu045ZhvPIKHa6wkbyq3
k3ydiGpYl4hqA5uQpD02VMe7W0V3Uvk49qoHJKIdgxpvFMDbwXRwgFmyLZ9JK1ABS41r8FHOi685
1VLTWVnDdNlZLv6bOXfoTn6TA8BO3HI6ey4Mw/0Sm+JkXDyNq9JIbbEyg55VrZGB+R50zI+3eRjG
10ESuFtvbphjV8nIaMmghzfqMVOul0GrkQNSMhxc4DpchjbiBLPvGlxoPqR3CwrSRyY1ivqMQ4Vp
RI1LqbKsO2J6qjvG+YVNZ+UinB4HFzbqqkPXD7cVvlyYm3V7FslEGVZrq/rFYHEZ9zHdtQ+NaOR0
EORCEESqRN8x187m1TglTHmtLszEhhMiSFomhjujUNbRKYPXqjKqCVlEAjZUrmG/N17cbXuzyD9m
7D7tyvBQr/gV5gk9Y6jbTVbVwwmu2Uk3avlgyHsxg6h+52TsiAQ60rXZ5eajr8xqWWO7x7w3LpPa
K905NyoW9E14Q/8iuoFSIYWLpswsBgKTm65T7NlboUbeP6D8mS8+SJAQUhwMeFFg4Rdpla8u/ENw
jY2ytlOl0L36IGcp1731viQB22iVxfYLPbqxWFmIWM5a0jS+7xidDauYR8WW+o1PDw7Do5G74ffW
aMW8Vvz9cN33ZfUoQSZZK1LBGfvvyVjPReBHiCvNRix985C7BmexFp/cSyHNIsK6OiYbbOLQzwnz
UQENuTTBtpCEzJx6IIU8iuflyNRMPLhLDkxvmuvbbrInyCFtjBuzBnIKfvFKSpCkq8YUjKmEzcIi
W89B7FdFrrZstkW3LfEvbRmJGJ8UIHTXrT8tm8FqwDvWEmlfu3PKiE0OxXfZL3SxYkYhGoByyoCH
cc0ZFTK48HMlftGsW+6Zn9ClmgfuqUhIDE45/ZfXs7rMiMvWKNY0Glg4CZkZrHvb7DaNzvpwXZs8
vExzueWsgAraKKW/NI7Pxcph0Lm2+9Tf9hwszwG7+V1eFKj9RszufhTKvqOJGeJ/3zt7fIvu2h2k
eG6B1eH+R2LJVqk0qPvDt4YH0rbldmjzYJ+niU+RtXaz4zy0885sS6GuwEe6B6c2512eSrtZ1cbY
08hdDw88/Mu3wMuc69zqxm1VTXF8pyy26BGdSEzq28Vu7yviCt3eWIbhbna8FCUL8fQkGG0Up1HV
6Wacp+Vs1FOOBURnC3C7kuUMoP6aq3j55iS9i39eut52Cf3LAyiRbnBXDLIy7iqu9OaQ6XAJQVtZ
RnxgUoihXfdTum25Yrm3C/em9y9wVu3pzWibOso90I82wMzI6EV/nEpxhod5ABLzKOPAvirGed5S
SLpjSrtrfeu9Kpf7xgw/e6u5t2S48Qr7bU6S227RWwwgZ0bILspF3966ToeKU+ImI2WcsKam1kPZ
eNfKMkFoZCNW3kmc8jDFPOgD1nVjSKwWN/JTrMNp28Jx2da0lO0p9rSiMLCdA885PzKSLP+MGyul
kTZpd1x+/qbwtHob3XY6gerNkBm5uDfQxPHUB077LPGHm5EyjX06L1O/NbuA0zQ+zzo7dmIemDWX
YXMacggLq84ko9JJeyhXbjG85libLWomsmuvKgYdMWM2t4QMurJf8VnGyatBScuwxt5sPDRZkmxZ
mtPkkOUefoUSIIvYx3FiBtf4TEWwoUqmf4TaUL/YeWPx4ZIW1Us7xPc1Bd2RmxB0W3H90dMWUmhz
rGqqXXo4L1cjNKWtD8u5pwcpo6qkmyBaMg2cbgqdh3Rzh4PurpiqTxtsaQsjBQekMNbyse03JlO8
vRV04qb1Wjbvs+NiS5ESQiZNIf4MTVstCzoZnzkrIAlI+kkq8bUdMBlv7Es4aGnNBWWkTBDPcC94
T9yu7VU+g2Bc10bgYxjALxTlc9WcF9aebe4Yc70Z+6T8AFLpXD4jOgQ7yw4inCPCxXuX5Y+Uv5gh
mJqqd9ezU3n2LtCGe+cbWUxAKCy+IzijmwxNNmwY2tSHnpFqssEv0eH1pWYgTAr7aWLI+CW13Wo4
tjJsaqJIGXWZEPdjHhqwDXapyQzbpdckmkaU3BpOz62sqjrd8yApbwPM7F8Hu2ruXU71x7kygztA
NvU16I+XEfH/6BeufS2dMnm2Z9i6Q2or65vgEHgKPZjoNHRb33NCM0/JANgJEuvwzicrvkKKMVHw
M64Y3l4MIrqzDYXSLLoXj5Zj0g/T4myY6JYgcLu3yZbTZuEkty6codn3doFEViAQRtz2bABK13A0
Q5/S+oZLNMPHWIRHq5VYx4KR37PQTl1vC3dU3PISfowkHzM703T0qn7cDa0uIt3IcRMTc3jJ6X5c
LY0XHM0qQS1Fz+abHEJn3rqGGNhaWYW+Gj3nlCX5eGQOhOd48fiHqf232USAChputyEeDtDQcNcG
ywxeNe31jbScE2kZeY9Wqpkjgj89UO6Z4DJogrMWynosUlGfKjzTN7PfzGcwG7j8F4p5toWW9Sa2
EGYXk+Z44LjfADAy8wz1dBfywNjBwDNiJkHucps6tVqZTU4VvXA4D3FibD9q242vKmu0Th1NW09Q
BK19PrvtsQpViglJJufWLE5J3jNZoXcLcBLt9Gz/j4lvHOq8K754sdSvIh7k08A+Z1eW3h0VmDv2
b5Rggf/BS4z6FfhjedUNoie9U/XIc569tVoLyrRR+ZFY7JxnWam3sqzQr7tQbXKT+SmJlebR0ZzQ
ZeBAS8bztbYD7GhZVlg7PTdXftlYmzBRw01Y+PWaQWpKAQPAcdUGwcpypv7WKYr4oD2MQIRk5hNF
S+rYjNp4ZLdlRSAhjRNWkyVdhXzdfO8tNrE2Bek+d679PDNG3QVOs5x0XeuoHsQbHqaKLcjQbnBp
jZuqyHCwxM4nOpQMt4i91SaLXbQHg+koHBCEsnS2b0mBSYRMBoRVbXrYfBKM+ti/2EjP1P3gW9Nb
YGfqNDc+6hMzu33BVDRqDKT7CqTSY7oU30Md9B+VxtGfjBMm5dROgpV/8VFkg453TQJVuoR5w2Y/
rUE31pQYptXHHNMgxba7puJloTjXVvSoOK3zrXBiEi8XHYFNeH/jT4LejhIhaGHEuE6dnCl2zaYj
XjinI4PxFWfFDgz/cjcECvEYvvN+asea+Eibsvuo2/B6gLyOPbZbMKC1XAcOhi+Tdfc9ZFP4yWQd
t8to8ZyJY/tQYZG+piSx2M29GzyFCIx6rVSpT0bZDJt0LJ/pi2LNFbiL4pISWsag3YtFeNBQcX5U
MsQkrWEIHxZr5KlfQoCj+UonV+SkxGVDbG4y8N9XceNZW62SB76TCYYczvI4jfvtEOrnIMasMM9T
eZhm89y7UF4dg+czXPV5W1b+Lp2zenMxQMMWhieNJCjniFg0ywsSITJRxnJUXCp8eLY8Zlnm7A12
UVgZNR9mXTvvpcdYuho0gYkGe0RHle8Lxe7nMiGAZNjBJ3RwooXDbOHESpGfs2wHwmfedK26mctJ
n1gLOLhpo3pgq7bskZyAfNs2z9Ipu7JxxpPNqVw8tHHoDxt08Xk3GpKMScjjPeH23jP4irfsi79W
vk53ITDaF5yT4XVLFTvyDQR1US/D1qcZhmxI+NaHwYM90g3SxHlH0aA1rGFxy61nz3uDG2hVa9e5
or4h/6jLkj6TKuAjgDA6HQLdUbS01OdLr2+11n7hP8Rzg01a+ZBVvArwG5ueeC+W5QsJ3wVumDNw
DgMICb8a914Lt3CNcc0bDsHkYa+kduwH2mPkK2wXhAXX58DktpwOMA+z+TDLGjOBROSYgo92VvmJ
v1jd+v2Qeoe4HcQ1BtIcU0uHFJEM0j1eYiw3dFzNrwW9C2dNnKlfxZoMHjzbV7cxPbX2gq65Hj3P
fS1dsznjUcxRtw33urNr5+z2lQv1gpOFtjLzjrMkfuagqHcN9MMjuJmmQtRMrUPdUcNi1IG+VrhC
7mRadjctJR7XivK11TAYzgNii8Fgw9XfOne03n50AmF4GTpqtjX9JEVfzPuwqCF79sy7DsjjPf/g
ENBjMNi0bOueqAwxP2LDXTbhEMwfDlf4Totg2na+1HiMUqs8YYWgWsEYmt1Ucv7ZhHGBS5hRKkoi
0V2M78aEXLnq+sp58m1HD5tYCjadAHtf5HLpwUNkEZ+j0Q9qPcRte9dTW/RM546gyK0Zh0u3w3yc
Op8xaFF076THwj0WGOeLlFoek1p8GOg5R3cOqVqFIPbIjv2hHEV21eYcZol2LneaBPNLSo3CJm1I
SJqmmaKzBsVn09COm9oe26xO7Qgo9MexWsIr1ZFQnPHvPgZjG9yZfldvci4a0CNYXHV+6XNqcoxZ
g7J3ck6Me5sOFUI0eJXFcAfD3HovezRrp8JDVYz6K0Co0uGBZSqT+hGjeYMpO5o7ViSKJAqZKGoY
DIDtZjbFe0KUzZepE22EomqcEi8npMIHDurATK7xlYBnL40aiTTPvSMSlKZgo6oY47CLdbdxUHK9
K2z+pHJdTGRzN8f3TTkXxX50QmVsl26ado09e5++9pZNa+n8uqHcrHIoZ3pP1YQSvRptUVt3SeWP
dBYy0bgFiybijUbYwevVmUhRQ9eyOx8Wm3QwCwsitVVM6TPtVZhnLK8x36yQ6M0WlDydY2y8AMt2
LcByfEhchf5inzzG0XfUdjFcCvAZMTJyiQ3RgNeA9IDiiWk02zudT9Mf8zt2xxWU/OAk2jHW+DCL
GR5MHWOSrhdmLVeNnTBIk5c8InqfsLFqWwQWcxVwwMI+mux48s0ZjulwOLOc1sVrq8iA0krhYd27
XLTii6b0kfAYWDXvO/O3oqHGB1LbJb6XYzcQZJLcId46FVtu7I84NW9dDxY2C8vY51QmTsXHaDnV
o82BAOR4OdxDU5jik+/q8llVXfnM6anFbGVW7relK7AW4sURy405SnKUmYAZIIR2bwjxlZzMcxvv
ezulwEJnDqzXCTVi/aFikngJqsb9ubPjuD7iRMCxQMkTlmi3rq7qsjEojcSYwHZTllO9wxxM8NAY
k7tUxD4lTwMTYi4tChLXdd2U38OBiWsE0gAXFoQ8Ve5orGZNTy27LDeJ3TA3tANLtZteU5iJPuc6
8sYyJyIwhd95DOEZSxZ7p/XQDzrb5s/XC8rbrkf9NVdL304wjEduby/x3PEeY5Kyb6e+54+Dh6A8
q2CK9xg3XJ5bBLiZQB/urA7ZXxEjpPERQ6Qfd0zwUkLlTIZiJtUNpUHuViaXwUhuG9O1l/f+gtPe
H16QO/SeWs1S3HuSTEQZCwOwtojJHHFI5LhMF2dwza48vaaemV2iM0xVih8U4Wndc0GQXmP36a/z
pNDkxAY3x5KC8miipebM0McQevJqsQpSHeWksoYUjp8SD820j+yfuT6lr3Hm0Y6SkcqrG0efE5EY
fDJ1q1YVmjF+01yZlLWyaWPYlNe056Suzy558TBIeuPMA4T42+QdllrHKortijVjks1H6nYkjwYO
3F81SZAzacn6Q/nl8Ozh/2cC3vS3bm/i47WlT6WXWEB253U16R1RN+HuhRdb/SEtvSk4yA4XfpR2
rtQwygQuOypg6EL0ijO4g1mshxENn8AN+ZGUcXUbNW0TOnCypHgS5kx8tgsnn+cyxQivS6vDLcAq
yRN6AmGwChp/rF6w4sVs5qvez76P4ciw3kr9odj3KMbziskz3GSmL314lfCs3YWiw/icBRh4tvzW
zus4hjSAOEYccLXPIiOHRAsBGRYbb+20ZF/sRXaP2LzVjdUVyY4ZA5cLfCAfWiJ7x2SvlFiK0wLA
WK9lA4k3omegKiN0fm7jfKkcvDaTyabKIN19Fq1fOSeaXXjX6hL4Bd2W1VhMx5acuhknUxz5zOHn
dWpV4Wmqe4b0AVwEzJwI+Gt6lsRxyJRTEWdgh7jhnMaFDUwez4snBvNbJi5bzsys9IOr0tpZp+Sd
O6yyMuZ+GyrjMPcjy7wufbYTc8xHKTMKmhqO396mT72erWo8ddV+ITd20weEjW4dpFObYYTFtqqZ
PQik+JB5Cx135Aj9xOAIaP+41imQTT+pmLG9jcsR74Y+ChvT34i+GfSWTNYTMfxvBOIcnJHas/Bi
QOB8YIwbvGatKr7NdptOO0y55bPNhpPGBmgOz5hbagaN9WQyU6c4kKHiNN4G3Ho5xwF/erGQ48mw
hgxWDmamQRMUPy4tv7ILb5NKujVXeQJ/YWU7iXnjdrV4i0fmzRTEcHMOieKrS63JTHe+FkTys5Et
N68YVkbkuHgfNmJ2mm0RSHauOUbQK9TLuYlC13Vv3LDlrQ2lae606mgN8mKDAhXfwRiTtY2RcrVb
sTqY5N70rrboSdyZ+K95WnTwo6MRxka5kbrEW1eNjZabkrejVyxapb8ZKru9rcOQ9Y4HMKV9mOHj
LYebqr4acq2viNsEnBF95S9fPLeS77j8BLbS3rXnk+BsNN1hc0vYmlYaZsdM4RlVboFsn7TyGzjD
lUTemI08GO9/6Fek6KvqYFJqRY8l8teb7HV4M+YB6NCe6Cp0S56P6LVhkzwUOQaV/WhY3sbjZvNJ
Uwzhc0H7YsZZNFD3IdVflKuR1MF/EyaffWhna0cm7Odk5oaHdGRUtFpUoJ6FoHkp6oaO/jRJhyjj
7ZbH3KomIXAVt3bYbBtcrTthBMz2FcP9ej9SX0L1NKUr1PgAIIktu45PRQA+/WPA7TifczrAkpvO
U9y8opoWdUWCh2y/Ykhin4ic58tejnDxLmdnpzyIUBHFazuj6fmCqu47vTUJZUWLUTxjAjbnk8bo
GX+1F9KX9NhOMRWoPeadVzMzi+XZji87g8DSfkAP7kj0hL42o31wYfpRIWQVm8bC6rL2ZJC6EdOf
LKq9npnPGLc8L9BOsvQQ8ilxtNTNUKh15fOUeHOXNMN1N+muGs4M4/P+jrI/+wmbjvQ3BMWdaWvK
PoFd0IpB3A54XtjJJRmVe+apgA57PyS0SHaMBV/8sljek8yMr8UiLY6+Qpy6LFleXCEzdtd9f+8T
rd43c0BIOfEQcZQX7Au2SreYOC82eLoSI3Aq/hUbOV7JbswhQo/1H1zgK+9F5SdcPsT/d2aatmcU
7PLTarrxe78kU8ZdNcfRUo7tfZbTO3vSA3kur2m9LoKspLO1Ad5vjad7fqGGLtv3OdlsOyRBWaSL
/21yw/hrb/rhk8G2NyJwU+/9Im2j3EjEJ9yQwKXpy7evaTdUB3+szdvUpZOCui7BsRaTkVWuStl0
EblqRVGrEHuOVKRuGZPItyZtPBbwQRvTdjYdjF7Y1F4JfeV7gxLsVRFoMHBkj48C38bas4zwOKcV
guFU+DdEIe2NNysVrKdqiYvInYRroH/E1q4q0+UhzQzPRL6qTWq4IN1dB4s7ke1X2autKNSm9KW4
5Q5qjMinMZL8FeGHd+2EZFYCFCjk7jEnj0Llz7pghEK9TpHVIeQR3W1hzoTFRvpVerswa01WWdMj
qopkxnBOvpOUXhtXD4so00t/M4udNXJawzxN1RnjZOonuyq11+mYKhA9buFu2NPWR60ap4/aIsPS
VA5kN7mUKenM4gPk93KVB8Hw1VusMiKK012BUEgOlizRxKz4RQQMtg6ziKld9S38WZsl193LTIV0
kLn5TTOMTyCwaBscZbEB1N9eIZvOt1OTkiI33C67l4puNb8LLr2RPipfF9NFR98naotjDI9USQav
c6nllYW54swglQt/0W29NUVnRpNouTYo6bZXl2jGsuZXCylZkHZ8KMGNYcIeDb31vcaTVC9QIPhW
Ob1xRG9bB2NHXaORZ90uxXaucEaQDHUDnXsrzcl4XUzigWhoBaWd8SdadUDfIgLi3uYzQ6TmkH92
yVhRbU/R4/USN+GBw3H5jNpQXfygNgO2OkWhj4PMWbsaMEJeD/LblI08Z/VM+7NuAv8mW/L5a9i0
9gb+8bDKGc6/1JahmeYqHqmZ7BhWOAVJhu2gGWKtuqo8CYMn+Vzb+BoT0+4ibZCo8CE/iLpR1L1h
Dlr/PdUWrjxSdVSuAJJZAW8ho95lPkblrGO/lsTymGcMpHo7J6Ud6Hrz1/aTn105mDpgGXqcBfAi
AIL1nF+Iax3rpVk3RCb6vGWlBi0lTks8jO9a2MhsZuXf5tpmV/nXL/uzPerHywqcJJi+zAuuVfzy
svWQTWKZFTp2bQB4opbCJdDIvJsltaI2cOXXwIb++jVJNvxkkOJVwwDruu37aDom9MpfrDZd74XU
kSE6q9G9TDJzaaJBmSxeIHmE6sCf6+FxihXaLR2zB2wQQb5H6+e0NxbeojZYWM23uezBTCojMzm4
+v3UvAgbMNiBVJpm0EZhQqlePTyp9Xsj3Px7VZQz2OKRpoy9MHE/E6a01LsfSuSfgQQZfkkJGmkv
Slnf5Yw0jHWLt/FmpHj2KeCEq4EqsK29gypuYQAyycXv06Eahw0ZsxlXtY59OChKIM3lHIrat3AG
3xB5RlOwinLTMSaDfvIYZgPCaZsr42CS+4R/oPXF0uyNy0HQ5nM/OTmxvoJzwpueNM+6dAqYv7K1
2joGm8s1eXtQY3liLGwLidMQjMKQ4kU4XMzqhVT6fPBK0GSrSQhmHhh7mqNFdA+1hFP1C5TSto4a
IY3PCsL9hcox4RxGp8q+epSyiV2Wj5g+XRqa3kvIJOba6HArg8WbKNim/BMnQJsuXqQa5s+cHSXu
doOZmAEQxBnaQ1kRkeMcUzAuDv2uO4VLwQMmWChAwzV0yYvh6p2LqGnCjlOYkdVwHnpMcuTxnWqT
e2qA6AAuiGEAEQMWbqwyYjWXQ3d0rdIMt+1E3pF4uTntflyi/5G19FFiaKj+z0/20B/Wx3cJXyQj
Yvx//6Wn9Cfn6e5T3rxWn/2vP+qnn4yL8vffLnpVrz/9D6xGmZrvIMjO95891+wfBszLn/zf/svf
ubOPc/P5j7+9ywEcBz8tyeRPhEpIEX+6ly8///e/d3kD//jbQb2WPyFsf/z5fzpPreA3ao9C1zR5
8LOieNzU+rNX//ib95t3iQaBKDcxmPqexdr3B8HW/w0cPl4222L7QT4X7m0vhwvc1hG/IXczN+Wi
DVntqM34433/7sH8K+PpL8uraXnUO9LDB0CXub3/KxFZcsZmWhrYKxJs+pT75qsXMoArle3sEbxw
Rggrvf7TZ/M/+UAt+9eXxXWKGZTZiO3YFxb8L35XBN6ic3HQY1VT/fLUaPbsB1gDjR+FcR5y+GHU
5V3Jyyj+Js8D6d8uOrbEqnDduuUpaCDu0jxXdltn7AJnE/e+Na3Ry7PlgAcB1wmf7YeV2FYcMVCF
ECFB9MptXiKSfw1KaTp7bi/ufbPPKhkJJwcmRQRririZYufUFBWH3ryxm5ckGeYPAOE4AZaeXuEE
UHiLL6gfvwA8S8ctDhMIQ/DNdHdGSG8ePLKKccQ2ffGOVsgRYyV6JniHcgkJFxjDkuyMwINAn1Oq
ASuMx7bvbIgk8h7qPLPsFR53QlyI1sQFV+HMCXaNWJnNkbXw9D2lI0wbHtKIiAA80Qn0AQTwVN33
IVYmwlJjuMO7NrBYW9Yt+O4A5jXe469VZd4azPp61sNEw4Ls6y2opZEKWUf7X6oa/R6JBTbkOda+
rAiNMVB+YOpDL5PSzlBegYYz7VVAFjHfWWz2voIB9Cg3QsSlAN5z16Kpmq9BQ3OUiY7wNvQu6VQh
iiAGZkGwjTNtFjbsZme7euNoUumN25JCXJVOSkFyYNhwW5RR2dbeRO9ga+akYTQYFfSWDKnXB1qS
UCoM9u9hBJkitk5d0q2IkUhtkgYWA5a60sGJVoTtcM7meRwfeGrzmrFXtV/ZvKVrr53pfHJ6B5Rd
QjiBXYySN0XfG+4xkFWGZiitbJsnPVuaGZjaO4l12lsRHBgJFUZpe7sJjawjzrAguBBjrYtup2n5
xQfRMsuM77ocPsBH4HST5dBB3eY4+txkMZsjgnslt8rtB2ZrbZb358qUzVdzzPmvVHLy3WOEcfst
fgM7AzvoZxLcKrazNt92TGOh9vnAPM9FbznFuXUGuIjxDN6vXttTneY7pRyuL0tUZn83cWpNCEfN
skZ+0oza9Nlsqeh+ArSTlleMuyeuQg9rJkNCafaDA3Pun/9nsCAV7qfQzosoNUN+Modx3y+irgiI
767LJgk4flo6FuMSZWGNjVEUse99A8eZzNGcANnZMndMjZeuZeuwW9KRq9nJlubrmHHY3hit5jQ/
64F3XTs9/xKpN7irG6YMPJT7tv86k4SuoxgWQMSdghNNB76aNjQEhzW0BZe/bwydMnfSx+iApaXj
VjGbiW0NXjE0H+JMXXHWHjrXI43JFc6OKmPdYFrABYlFM8uwUeX9I3XzRnZo5zyfo3bG0vcOtT4n
jd6VnbmLe+l9qB7QF2Wz4b2yZSO+pnWwcCiUdJSD6z0WJBy3RrIEz07uFuGWOaf7mLSZfyMHy0TE
LPcpjMXWzFYTs591etHy7ZHwS275O6roD6U9kK1jMNUgcwzbJRFPzkzFjkj4rhQzL3LPwG/GwT+H
iSzPLSQA0lNBRn6AYfjJKaz4eaSEnbm2bWT+HVy0x9qpvrcyxikJikDszFJZh2EhZM0wZ+Djz5yb
lNW4JOXm6gfU9CkqM1t+2FVMTmgyvbtSVntCv93WT8TLmGO7q2tGFcNiPQNh+az4oq/9VrVR6lp7
EFr9bm6b+EAc7a1WFfNCjFO2wk1nxsaDQTRuRVh7jsLLNxPO+JwNYB/dHEatMT3pTO0aZaZb5IN0
HTDrvh6Jm3I94H0hZ2TMGZ6KHmXbG+QNfmhWVkDQYBwo6boJ8/T/MXceS3YjW5b9lbIaF55BOIQP
anK1CEmG5AQWwSChhUM68PW9cKPaOsnsZlpN2mpCe8aXjHsDwv34OXuv/RQUzjYR88xBCwqLX0Fr
Qa9ev1iRBWsieyrFdEaP5q1NKzr1c7D3gDieOjoNjZcJTq8KkQcRWzYaDSHYDJx+PkdVm+9IVy32
IgS7pJzu7KAC2Io+/cLuRQet4nWNRHGya5bQdA52LFPu8+xPDw6jpWXGpn4y6j24qDs5mjHwD4dv
9cwkg/YjIDMcyWQtcGBEsBOs4Q00yD2dfY/yd5ZIrqp+E9nOBzTMI70TwrJsAH1tMb2GGS2DNbZt
lByoUZBek9dgGVcczB4cSeSPSxQIWnXOcrrBGBcGhRKbKUnjbD3iaduZAywWZUpYf06nGEJ7pygr
5U0fuvcmYpQ1lAXs3bJ/Hgb/HsY0RucW/oXE4hsARaSivbGTkKV6QTdGIt1H9ZRuaZxPR8udXlg6
x7Xp0moiN13fuy2bkpERzG7U8j0dWj2uREdLYS0GzwTBy1q44j0a7yWMx5XFOrN1x/zeamYj3Syu
4QVtAz9IBxO+e3Rv88qofVqztR4AsmAmpP2AbG6L627cD1aJV7f00sfJDEcIlhjZucjNmCRYsKMX
EnSgJiYzrDLD6pN6E9t9dmpCXT+UnW+9SVVE3/Da1kBzfar3rYWyh1Vium3autwQ+By8wDa0ToJ5
yxvz7MZCgQ3Hsy8YsIKP4Gohpd1EvpsdIi+DRdNAUUy3vbKDh7buDeZgKZmwqFiEwQBMVtuQveE6
jjLiWXuAyYANhvZVx511aMzY/0aUk9rSMEjuQZc4bAnZMOw8PXm3vSXfTFfl9BgZoWHWwwq4t6yo
8t7dTHbWlSRwlW4kTGJOSRQG5soPhnpfe0O/GrveW0ezEd8qK9I/Jd1EOiIV8bjVZCQ0bWrwnDYE
rLVqqiza9JbbAiukE5twLHK8YdN64YLjMnM0hdzG4NlM8+6mSKKxx1wbm8EOs7nJ9Bfa3cYwS35p
ewzh6qIlvoHS71Fe1Y2/ZxyEhmBo4tvCsNp9aKNVk+aA6t4cTWyHmY/PPXK2Tdt1mxyQINR1XUxs
gamukYnnimXWU1QT0r33axdz3gTFdOO1RqauLWYJcM8H3MBV1mJ5ajL1ValpPtBPGDRCRzrUjMxt
YJZtxg4fRcN3rCfT3mlT60XVlkNXi6S3eV0KHStCRICBRVUqXtreG7ZZwQB/Fw2GXCA3ifnkjxIX
A46DpICgEwpwA2Zhct5F18bQuA3dtYsx5RqCl3+K7KL6Gmj/OWHj2bTtQGfSHNpD1oM2SCCEr7vS
27csgXs3Qti7aZACPZDrbW/ZTjkHowFF7MkcDtuTc5/kIjkI1spDp+z0mIDS3oUU6ax8CUgWtr6z
r4xmDy8QsbeTD8euAazikItwP1BX3/dNP7IpKYA/rvtTm/R8agLqcUeTsNCvOHxW2xTaAIfaKrKu
UzxrJ6/t55vYTvJiY8g0obcZFsV3FTCP3aZg6Y6BHMqbWSNIq5pw72eYYtZAscH7NU6X+V8ACMIv
RaIQ7i0O8BCtUmNpb8QvZtM2HE5knR99QpLCgz9YckPkXrCSBrOoufGqc4v+Y63rMf7B9tla8K9g
u/mjRhgac4AgOUKunXFEszO54z1LT4+lNk5cVKb1RI0bN/0BuRZkNPTeARmIdLjx26RIXLDahnkG
f8Weu8fOcQyaEqkxHaCrpmecAt2usEfnlUkRW6MA1QAGuvNkf8Yj391myB+fatS8YlcX3sK8FAYo
YIDL3dcAUcg1mgSku30+fOH0iN12NgC9meEiVQ/g7a0ALLJMT2KGMYiwRENbh+vACx3EPxEt8Uin
xWR/i4j/xV7uRdnanKSzZiJYj7veWLQxw2hK5D8R0m5ms8FmUCCQlTNM7/Vo1+nincCb3ni2vvVG
I3BOWUQ/5ODhuIfymEaVf25n9z7vZjQLOpMV6e1D45/iRZvgwFREVV+0pz5z9KnEew5PEORc7qff
a4VSdMPEfbhyKwn9h49S94aexlNKbN1KNk6+tZnjrnABgArJo9HazaINszXh43gcDFhUuKOmFPpg
OERiO1DZRLcxtx+qFSrY9YRejIOMHWcrR+BQY0rLuDvkyTw4zDih5U1fEq8DXzCOEME2lF3dWnR1
fj2GtKQ7VuqrPkZfRi73U+jFyZlV3ToHWNRvhqSxaKEStCgDZe+G3g2vBav4rTuW/tYOEoM9P0oe
XdrMax8J2Laa7Ph64Di9oY0jvgf9TEvOM9srjX//3sATuS+r4DF1cnU0Jye7QkUI30irdjfXOtl2
ZtTuEV1Uh9C2m2jHGgRig3Y4kxzTQ6AQ2AiBOpstepImwI8koaifeZp7H1W3UPrLPGgPfZZJiZFU
jAmhr4UtjHwOjzQNFYABYdEOS9js9/CHhyPwU4eZGJ01MAkOh6LS67I1r4xxUEjBdk6DOR3pkwf+
5eLBYESAH8NZrBneYtIIS87Y6WLcwABos4nP7XKCRCgN/yvb4yeK7kLtebuC1I7rXJX+E2Od+Wd6
MYh0i1ekwDTCYRHlmOLbbiWwtrV5sZdki9NEX0wnYUpZaHhdZZ6hAqZsOFhT5sWk0ix2la5J3U1H
n1vu88XOArcAZ4shIsQcBNeygEWuZCblO1Z86pkU6DU40Xlr04Rcj2GefKhqnrZFv7ho4kQ0O2D2
MX7uT6PNp+lm8d+M/uhjxVlcOUaHP2dafGDKo1tZV7zygmC8d29x9EyLtye/2HzwdcJZT2DsbM2L
ESjiMIGdpVkMQnR/s41mNP3sRJl6dfOoW5WNcL5YtBGZPEfh0V4sR1DB6Tmiayke+osnyQNMORE4
Wsmf7mJaotf8o4g0u+4QUe/Gdjs4a+48bqN2cT5NFxOUzXz9e2N2PiYrNjjKABqMjY4ZqgyI1c7x
bGfHtkmGHRS/xWC1eK2UMhHxJmkyrqLFi8UngyRd/Fn24tQSi2cL/XkL7IW5Okob5wYtSXdoAH6i
ueWZYcgxlvlXifzlOoe4+VB4U3YjJq1Ww+IXU1Vw9rkt2NyabKcutjICR3viuljj2SgW51ne5u1u
yPvE+T71TvYGC5bBdjT573QQ9QmnW71Py7I6ms1ia/MJ9kZkmGXY3ZLF+dY1mPhXeewX+kgb2P2K
A5BRSL045rqBm77GH+VcjZlJW56TM54UFkDvnE3KzHdz3klz02dojhEqqGQR9yX3qc3xZxtmtvct
t6K8X9OfYZBrz3VLoC/zx/yA9WS2dnnX+u8MckYF5HvEBx3gb3GOiIfKt7yc1Jtp4KfRZg8wU6Mx
aniNqEu5erHRXAPxm4iUzLICQ1Y2jbsiDWL0iIT4UsZn5nxoqDh/UpxhX6zIqaYbnRgJjisz6jeO
yyumncJ6pRNlRtDBxugMcCd8VoX/wP5tsnOMbfUx9r4Zr+tSKoCa2dS+ZYwvTmNccvQOL70sNx/4
36Cjy+/sC0N8HA3Dvw9gg9QbVsvmMcl6EF42cu14jbKlOszoYxHBJ/VwAqiktggYx4cEa+rWiJCF
rfH+RfKqr4P8lOZWgdeZv3jr6oougmtcTAWM52gs6BFpyLF3gvJ58GzU+fFs0UozOp82QDbB99la
fsuIDt84oyKdBPypWNXpScQYn9ddYSUMj3N2mKZH+gKQj8E4IqIYy53dMChg/cuITVGla7zzr6n6
3YFaw8ry+rWLjfBctnU4cnZIIfJtObbxQ2pM9BNWJ2Vi3wVFR2kPEWUr0OI+BlaL2VEADVnxUjo8
vXLAQBs5BXKUz79PL00mgkTrVzspnCNAiVNEqACiO/J5FnCFazJbzsaG7XrlhUVv1tDSe2s+5K2t
wX3TB6yr2yJKuRg2TAET0iDyhOKcy2H0F9vhSI/J8Wvcc36BGhT1aBG1d94sufwTONDXUjAQhnIm
+RFEe/OnlRZ2caZBbVaPjo2xKeC86+SPDYBB1D8dWPEDRDO2ISMllAGh9aic7LpFQKnei9Kn31KE
S97iZ9+GZhUXyWZOlNLDaJL8Kk6NxN2Uyg+rrSycMT2gJjexPrp9qu91qOpXnE38ANtNuXyfjRyn
pmA+G0bsQiltTe6BV0f8cp6j+W9kNaps27oR06kJaiH9rbGRXKg+a/iVutbh5yP64Yfqui6rWxLC
uP901Sx4N1jc29fct/ibqA7n6tFE86XvWS+jdN8SH0Ssumh4KGNO6tl1MWnMR2RHpH12Y7H2FFdD
n/XPVP5t91Qi1WwerRZrF0gjv1p2tCjs9r0pfLVuAqZG1wUZm96+GSs3vyHGjm9FVlbvHen5IS4s
i25as6e35U2K9jneDHwHjYgctzhNLIceHXFGoVgz0i37beJV/Io6F3x92+5HTYXURPukB0/atKKA
5TjhMWq0eEp0YHNMZaZYuNYuK/25eIAiNXqr/zART9JbE+6q4rX0QT9NIdMtWpf1rRhRLx2DqnVf
/zwp+PsUVtoigDtApp3He/gbGCEdI1uaCRDq2HZQO4H4Al5fDPhSpOk3yc6x+qL7hyhK+28fyr+V
Nho0sCCMYLzfZhNU0wxiqJ4gHBn1K626AdAPTwNBhjlc7X520YO3ConhAHWPg09pGLuJLguzykzd
52OR1ms5mC4hnyVOT4hVu8lR7jc1MirduPHI2VjNNbbfqcPjxcmlCx6FZwxffWXFO4nnCL8IQv8N
uByIan++psvX/4WSwJsZOJ4Am27aDoOfX2ETs4FEh/1jWQmi+FxacQesKyPd2XH1XTOK8drxR4x3
VaQe/vzJf7+wlkOYF1YIYTLJ/32mrnjVhqREmTikNpVllntHWsTxj9itOUFIxk3/lI3+G1ljGahT
tQbSx78HpsUUC9viL2SNBrpAD7mcMX4BM3MWA7J2MMonnc5uDetJBldFpvxbwx3qUxmAC6RZ30bw
goPW2Bnd4kWIYwdg8p8vxa9Mjcug36J3zICP0SAD/9/lBaqxM8WOjlzY1ncBVuM7CCDUi42ZUhz8
+cOWO/rrHQ8sQUQI2XVM2niffr0IEj1nVbVWv/pUEsd5Db9U6v9mujmjSkCnvu1j/OTJklz2Xz8H
1mWa8k5VvJwtrXWTZlGOgRIl35peBnvDn3+t3x9kPs7mObIdxqE0/X8n2JSTlZSsR3BJLhtPohMG
DdNEF2gfhIscKW+npQvFxkAXeabI2vz5CxC79tuVtXimmODaAmQMpPDL//+XxysZERlmDIFwMHSq
f14ipYxtKkTnMW40Iiw9rRjIiYpqRgNxm72GC9CTJg+QWY5mSO429INpmXRMEG/aKAYkF5Z+sGja
oGBAFID4C6zDEdVa6HCgy9axfqBxGBMOGUBzDughRp8TcUzgSMgSDc3RrGyYdBEK043bd6z9nzMY
d+jYaBkaLEUouvrq1u4KsBAl5S3RNYZuv5FtIJIz+LjEvmHq4MHazz0sfk3emd1dPmpuomy1VT1y
uGBDZUzDKFClmk23G0x+cIDHGr5CHyKy1maybL1jyJ/EZaDgyqrQPSvf8e/BRPO3yvVdgmVGx+8B
ihsWdknTXXbiNKYasIeCL0/kK05NZ+H7s65Fb1Gt63CXpFZwKhoIdhvR+f1VCoPsp+nEbJVc44Qa
IGSkcOo7LwyfSxkuuuQ4jp9mYGr3mH46NlNI8PHKzUNGUDat9/wqaXAm7nOS0POrLjD0fIhxq/U/
XBxViEFlDMZSpw6a3aka2O7b3iXGgdcphe0/Bwm6cgfo15WT0Era2rOCZCEkJdWanD2qKFjnXCga
Ncne0CnXMmRyMx/CFlfJEVcVG3SBwoLh3aUecYmTSk66EqgNE6ejl9oiRjEPnTWaxVn7Y+FBrlD0
r3s5wf4dLj8B8i0f0jOMSTcodEFS6yhJ5IFB3uUi+PzSiOD59MqAhXA1U+SnZEMNcXuHbq5+bee0
Y1BT65BWMwr7BCj5s+00PDWpyWBjIsvqJuy6siALMQN1EhrBG3nr121aMlbwynS6sTzBCTJv08k4
fVZpegQHzo0dxMpQA9ZUWps/rSqz7ydwI+gdA1+4G2Js5/zEuYkctj+/rL8pDmwL6RgnbB/yF2ou
z7J/XZwk2c61Y5Wg7tuEmj5igHjP78g6FYjQMNeWim/SoOcW/Plzf198Lc8XbLM+n29TTvxeTdgj
B8QwGBlu55L1PTIWrVrF8fbuz5+zLK5/XeSREdDRskg1JlnXRF7x6+9HYxWneAoaRziG/xRLq/gB
7LJRJF1ILKl2iRN/lc+IEM/hbFUv5PWEP//8Ff52iQGseR6bmSClNbAvm/FfVsNZTrZRYjfB/Bno
u2qijKfX5N9btoUCwnGnj4IAlfAfLvDvVQW/MVKYgD8drnXw+y/O0C2WNn3TVSmC9OxYnG9YtZbZ
NmSz1yEi5e0f1v3fN28CqFjtkaPBMEO9EvwGCkP8m2o07DPRkom81dDNaxIBnR9yalhK/nxNf398
bBNGAxJE1ICWtxijfr2tJQoV2elUrSLJUWTFsT4z7quunsv3P3/Q/+3muVzJwLUQm1i/s9liNOCi
Ibtypecqe0dyjxBfxDl/IYeqXvlNoD8+1Rt//lze/N+eXNvEawcxNRAOZ0bh/P7kxhU6dzJFqH26
/NY02/Y0CbOpVhmWmHprC0buiZ/pn9DjrA/X6ABt2WnQvrWYo7utEUzqwwYOYm8vLCbU0ozu61Dm
934xOI916RdXUtPehPk6pE+SwfNbkdjkkwBHCWJiIZCTrOh708nEWzJu7GgY3vIkWPQ5iUTLzcNX
bexRTm+OO7QKza+h0itWZ2ZMyqvexy401H62bH1EiFEGd2Tmsl1NSRMlLxi/i44ITAzAOJk8A6/P
3r+cr4nGjCEMBzV2SHMo/PDY0RTrf0iIFNBCwmCuT2MFLJJ5WjkYB9Q1rNqxSLt+1fQGuQji0j8g
FIq/JwuB/ddwOFdg4mTwfCcIf6tPBBok5Y3ZVeGXzI8sJrjziBLyBO0uDbZYeWqkQn1RcOa124Kf
SYaNzcYp57sISDQakkCgTJkhnmGSHYZrNTRFsEvmhcxVQnq/bdECfNWXTlAcNTMcrGj+SKEd0WJL
pHlL4EbHL4Imh6bzxJeUaaD3bpYLjHIlIh5oaz/z3HFRgpL6yMY/BWa7eOM886p1U1rWLi7yTd3A
aT9UdQn+1DPc8DkhWtbfTUUvD3qOnJe2TsYnF5sFdYjhufWJODIXynEkIoBGaZBsSxm0+yZdVqYO
6d2BSXXgraESsgVOKTlL64AUywb7B4waWY+gbS57AnZGLrHJjDIjtmhpCqUiKdvXGoE0t0oG1AQY
vajHPv97RkFBdDYTgJNXSdcE4sqnZ/mi3crZwKDUNbbZWXqbDK/bq8GA5kGgqaF7JMwQRFA7ZpzM
jAp6am3g8uwoc/dL+toOntzY7XISOwvSiPo+vE5LsE+7puhatUXxURTXydgSpwV/XlgbFzUPgYeO
y8P8qXWZCd2wUW6QaLf3ioCWdQ7HiOwop8Zy2PCOgLO/3FxiAcEG1x7AiDOW0P/fWtL/iTLRZff5
fwNKb6pmfJv+Cii1ln/wqRN1rH+xsUgWAYLPL0LR/60TFf+iwuJsZbK7sxW4LhvSf+lEfetfqLWw
xAaeiRjwIi79L52o6/9LAmHnCbMF5zJGAP8dneilPvo/9YW3UCmpy82A4w5fkwbJrxsR1uSp7moU
cWoCGbISk+t9g4vp3TeTSRBEY1gSEZiDOMnPJ5JTYxDst+SDirsJvhDhEAo+xT9s/day0/71S0nH
MxeRrHvpKrjBb18KlSnzy9YIwQsb8ilWpvtc9gECauzq/QKgkYy0hJ9YH0OMNZQR+2JJsYuWDlIa
+tXHX+7m3ecH/1vZF3cVkYntf/679WstQkA430dCmF12UNCqwaLv/0sFhKl6iGs7iDZW71uIutQs
AOLjyicOzq7jr3Ha9Ci9BSg6hEJN8V0METiSEKQO0q2pqXpmpi1z+youl4zf2K/eknSGzaCTukr/
oY75++VzreW2Mv5xwXtynP7165Ij0FhN4CredyybO4tI7ae+G1ImJ2pK3tkUKNRx7WNl6lFh9GsG
wOLNSxjXbrrQbv7h8lGk/lrFcgF9n8oKpC5zQzfAePHrN7JpihP9JTs0PSrJoOfRHtnUk5ncB4Xu
/TWR5A6hlK7Zueh0nSjYp1KjWUR2hH3QFc7s7QJnLn+6TcL0E3wI+Tthz6+5yuLWHU6cimd31ae1
ywRMzJaztcrRfOtrX35RTZbfRExAcCsyxc/JKYO1fQjCFB6l6BnYbQAVuC8D7or6Ouk6H/FnXYb4
FFndBQkSNDy+egBTSSKWyjJ3Q6aZZTUA9vTRpTJdQs2a6E3jHNV0YJgrH3KTc/OaUmdWBx25BQeF
dsoo4926C7/i+XDrg8TN/QO0acJozmin9lRzDnt0McXJTVBLfe/7uc0PcRMnO2UKlNxaCH/4gERp
fwdHwuljoIAig8nwwscwqa1D35ASg5bLLQQ2fUFUoBUCcEPD1ZQdurqyMk4M2caDia2D5xkVT7mh
q0wr2KTKtXDvJj1B0Wmtij32aMlo3mwn5xrcKHKXNO76Bz/nF91Fo55ONihMeGYYtn+Yjm1gXhpE
EO015UFzUJbNzEOm3I91bZtoo8C140jUlcL6QQkcIcIDcY+YdrgrF+w9YUdvbVdsQfl5Bxsyvl4Q
+US+ommBml8r56zK+YNDekmuDVg33bRkxyFn8F2g+xP0fSMGJ2+MvTrYDdpmAlSqnUlpeKXKdjgS
Pnzyve+yd26DBexvhYQYer15KKu2OulARutKgnBrSASgqmYsZH2jQl5h0ZLEynyvSBDIeF7jXk/b
FCoKbAcwhKYxDueJMdgOEUVAUd9qxDcRyqVNuqQUID1nhEgZvPeWDAOcV/EbIoKNHuU3X9nFtwIC
EEQ7XXI3aI6xLiyhCAyCxt1AQ+HVbdvbRBCdYCwhCuzx9m2F5PpLfslYGJe4BfuSvAAVKYQB3w4f
HdKqjkCZWkVbAfPgbjSS6I5y2D86eMex3HpLCm6ITImskGwXoRpcMdMjsYwsCH8JhXAx1W0ZC72W
5EU4o3PKk96+y5n6liRKhPPQ7BHhLqm/S94E6QjOgpx3zpnuGf6G+fsgo+LW64mqyHAEP3VWbm0V
ORYGDoi7xiK+AFV4vZORR95FHCI53hRLDAb9perUMEFS5KVVfXoTk6QzMjhJnR95ahXfRG+oaU18
GF1JOO9AMmDuQbGwLhkcibnkccTonuQ6wjs+HKvAyOW+veR3TJcsD+Mz1+OS8eFd8j6oCiO5q4hn
dTdyIhLE+owHIR6nulZioqZvGoyn98yT/J+RXnJF6oS0SouwQxSYgVYvJOM0Yo/vSRdXlnJ8Qr7m
IgrO/SWzxJvUEmCCqyvtbqdLsglkK1JOYAiReGLK2ihe7GSMsCJXMUK5tTEaZKQYRapgoHhBRniK
5zbSf/cuqSqRNXVErHSfgSskafs+kPzRbg720NSksrgzrS3CwQL3QPlM+3CyLCSQfuVODCA6nAmY
0NGC6CXuheR4B4PzJQlmuKTChBp/0gvuuCUupoLJ4j06BlbEJxQMILPmS75MNC1ZM91n7gxiJYVq
qMfae8DrxFxu585lUG3d0nXbYxhIEKzrdGbN3is1jnoDccbST9Yl9UZaSwIOdU/T4NFlaogqzo7t
Z+OSmGOA63X4tkuSToWlY/zSONil+l3NUp4S7iOWKB5PX2J56Nx0vC2Fdt5d8twDY2VykBq+dJWF
sxLMslNumxA494+ECQXRPyItQ33oEh6SdXnJB2o/w4LEJTko7fCmH1tpxS/wpdscnlcZWKe2Mfvo
Jh1VLQ5OTugLJ2pVmY9BajB0QKTZlDcDGQL2gzGSy4psfiE0sWS54lkajO1PXjBM1SrVlxAk/5KI
VH3GI6kanfp76QYpBD3QG6TEXvKUuFtkK+E0tNvbYCZbBXVKvyQwoUJZ0pguyUyITSPEIiFTNRzJ
pjkqWW2GqGJIih9D5DaQOyy39Vp/Jj6hFSH+qfMIer3pCjbCHwJb3nQNtW7IT+MlOkqoJUbKCnih
1YpaC1DLlvfXSX86YdBCgBmcKemOMU0koqzwZNyQb9khCgECDeAJ5mF9DnDX62ihTvjFozHUjf3i
KYJWbknvqCsf98iMtRfayQjOp4JmwnZfC5AO1zJtG3mNHNVHz1sgsJF4W9iPQV81hfQecBEsajQe
04DdKTdGONM0PhfMVCZTfUC2KexDRatWHLOKaMUrz6zQT8NlQ4cryBcn24fQ3cV4EIJWUSpzjYdg
Hpzw1ohlFH8E/jxEN7Vpc6wSQCC++r1nPZE/cG0659nXGOkJonQNgo7JFhlotDbV+FEUDkpkJ0WT
Bw7a8gq0VPZ2KCPIjMN2IHFUJNmx9ojrNMx2M7ntNmLDNVV470XvDCe2kWqATLjIGdXNwFVNxE03
ONZeMYf2Z9f+4rIjrBXzGDNMoQ06VOxzv09ZThWgtbaZtyFcOVmIn4RmbXMRBrc0I2B56/gwD0w4
E+BNtL2G2ypW+FD9A6bglzqrXzqp5/uws7/MiKBQZNLwU2HtAODMSfxiDTw5TXYyU/M4zuGLr7Ir
J22fmZquAywHnItd/NosUXkcrvU8H+kfn8J4fGFssIq7LrpzW/AwLtooW2bVEY/Fvd/N8AHCqduJ
VtRn+jP7hPicJviSjsUTbu/iMCg7hNPgf+Qj0viY3LyVl0z7KCMX87ougA+beWK4OzLY1TZt6nOR
2w0Zy5TEMim9RyQ40EuNprzrDJo0Cu8ON5QnBvjaApRR1mZ0nRrqoiR6rzCdnqDv9hya3jHN8g2u
9QMGnXsTp6s1V6fRNpkZQDJIca3o1hlXeTE0Rxoct8yD17ytt10yqp0tovEb47RwG41YRRlqEFpe
GcbGVeEpHHIQBbJ4SBzxUY/+N79X14P/MzCFOoMiiHZeQTQN8N5r4pC729Apqu0MT2LFDM7ZtaaN
SDqFV4thhvUkIPfJIoBq5ci2wJkesWeH6iuhO/qIC/hFz0Z4F04i34G3AM9SRo+iFufJKibk2gTi
wjy+95Bd8BwDJ8F6kK3acjEU5n6AQBcFqR42RtI+V6Sy4X+XHwg2PNpMdLGC0VHAIvS0RuXqwMfq
Mdaa/XMwaaxXgBM2dAyja0X9tm4s8RpWaX3lNoW9AQF5UFWTPkt++wTj/iydx9IGmu8l4qUjtrdH
8zovdmfZM/6DGEBzz3lq0/ikMnvmUYEvVfR2fmiRfV/N4aDJkkxuB53k1zYadqinS+2VnhKNq9ht
rO7BYN+5M7rxoSLe94FKkD6kQKFXvI+DM1+p0N+6UAghjdCOq+xxh9ziDFGXkUelJpAauJ9hYcVX
eR8E5zZCjkNmkFWtkeZG25BM2BUHNfE1thW/R55fo+gk9LyKHxOItq8YDhZ/UH+cch6yOUslvbn5
XIsEv2Rqbw0v+tnFMKzJNLJupxKLnBmP3luAwf6mD8Y7o7b1npK5eBSDJi00bNofWMnA0uYdQBsV
lGdsUhS+WEpypjKbgJVnhYIFdzOU6pOWbvaBsEftCfPSjHbL7q2gb7Xugp6scYw697pAwUA34YHe
EVdDpV8smnSEmY/p1lDhnZnnz4PfunBO7MHfp0UnVk7RRzsTs94XuhygX7VNfyEmkJzp6bmXdrCG
uT+v4fcco6ojsJZEDJg8K3Crw4r8IYBHgHB2mJXuALOkHFlNXN+84yR+hSQsDnb8rJRbihWzWmDa
YT0Rz0akIHgzf7wh3NZ4jVwEZI3bO1uBORGNCwIJqHtQr7txgeZE/RmjeXWcXU1SaJwoYv3AqrZl
m8DZqp9UFlhsRjaRsYibNkVK3CKzReDEqKOzFxFZTH3i2r23xWzeTibR7nSnd4kyrL0odfLVhv64
cinvto3hjLeWjgtuRjrt6TYOW6RTEoRwaD/FuPu+cgvZG1NMN4eZemkVmT1I51SA4Jntm7Ams6AL
qq900e1i1fKVn2erHTQyfywaSTfE+1hXw4+kajm+JBlnlWpqzn4/RJssHIk3lLCl4+XeVHEcXqus
DO8hGlZHC4IJA8TXvOHFmohv/cBQ9i7RUK9bL1Ifde4p6ByMq/0kzHa2l+iVG3bhumqJxe1gYzzg
DKGoRaO+M4MUipzWCHnbPnq2K/9JtEwjodOEL5nd5V+AIeDUTBKbCN8cr+tKTZjkkdyw6n+Z0HPy
8JDFkP6Ieb7qFeGtiuz21hh6fRONhKjinZvHmbgHWY5U3SVzbH83z6XBpBVSW0MIsDfmFJ0FRi2E
xm1xtIbGfGV5UYc6UX29rlWr8w9FctlBDNBwWAXxm/qg/zLVvsyYlsrZx240IlfDq2IRITD0wy7U
/TMww2mTaJWthezn7dDLHclSNFxTr7gvwopnuh3zewABlEHSP6eThV0u8hqEs3HJOqoqfVMW7oyv
hiIOPZ27LSpUhw20R4yR9D38TuwG1OwG3PDA2jUmqoEYze+aKh2zWZ28OAYdd4TUBsFjXMcx9UHZ
9XOL3G1s3vFKVFe61DnkkypYWxMdI2ZNZX+NUvEGiNJVPJDrvcI4MKznoBr3tT8hv4q9bGcIDjWO
yeEsjIhEIxGk5KjgLz4lkSebZZy1DXNg+KQ5X0EkIFMYvM91rLsru4wpfdHk6pIxTAzntycpa20Q
z+mvhsZhSuET5+muYPn6+wmz7VdrrnHHLRgaK48cBFdlcw1CAUjrXKbihKY55RUw09fUtd+EEbrA
0Hz1Di2N975tP6xFQ9FMjzqLwnrlWcOoVoUbwElAhfxA1jfLlKxKF4qO5Zo9ljnb7TcMk6vmXIbg
6dOc2hlvWMyjQi3Um9sRcPHOi5b+SO46O0b9w57oYKId3Es7Rr9yNay1J/ENS/lWFQEWLbKcKba5
L1l0jcYCl2VJuyolCLSRrDKNbsgRHODjlRK9bZYw0PDercqYwHkCXcqpkrYl9T0/sWeps5a5ltFu
Gl+eimz46fT9tesQyAIK6U7604tT8a0JTv1ax7R6ov4uVuOBFluyMi2Y4XSoG56dcF2EwOlFdE5q
+dqI7Cvjje/Isx5cgpdJwWM9bNroUPwv6s5jOXIky6I/RLQBcMjNLAKIoNZkUmxglNAa7g7g6+cg
q3umM8us02Y5m+5qUSxmBOD+xL3nMhBgdU/Yc4D2emxbev5CHhxsqQxBiPquYD6FsxG3dfliaAE0
h/R1bV77ktuuBHu7I+PlRBGDBPECKVggb1Yw/mVaf+uquFiW8uBzyIy2sVewa8zFe7DYZYNOxNI8
pJFNMxiRxwwoO03xZFLNiEWfZql94sy47dmm7qg+T9pkfhc2eexlfYNuFHIKsgeZfoPH4AtJbyfP
uLLH+TDny0nqGlFuqVup5bWs2o8c2wzpec5p2xRxVX5VgITSpXtz5b1U4d2AP+evcOuJVHma3rNZ
zpfl0N8PZFVFrMucmLXVFFkY0nouLwDhsJNS2JgCNOk3KUKcBtmk+uY2K1aCtG1KI/5Hr/PR6Qa5
wurW9153Sa/ZnOfWoq57VnEWdgTEq7sloAeJ2mBAU45QEfGCbblqiIitC7/CdQSC1qJGbnfw45Lr
nPkDzBdupXXnwlupzvyRUCQcluPwZKqg/8GoFfpJrcfh1lx7MIgu+07veVxsJptwwIQRl3LK+X7W
kohTxfTpWJgIyo+FU3sPWNjEwIBxYNTVtgrgve4s26RY9ZnMow7BnFytCQ6BKujm4tXoTF1wxgfe
yxROJTC8BAzRrlJZ+U5jNmJX7OTs76tqdh49/AcPVp9w4M3GaNN8dGXq7siFdZ+DfKFwUL1TMqkQ
9CjXnjL1GWNtEpQSFC7dGVNQ854wSUtFrq/Gyyqb6tuRiBPo0X1JZg/PDqZdMpWCq1nw0IHSds3+
wpv66o4sP5C7nmps+yoYC78/CwBYuqe9VVevIfoGBqpEIG29qsrqmzJVuiFuOidr3Qf/dYLeKLlH
Q80pm6cl8d6rSZKjyCtPXZhNOF0xbmueuzRBIzZbffFC6DdlD7vwsrwsEO3Uj+zkiyeCm4zuMmEJ
+J3SoU77cUrpUHD0+Q2Oe9jJBA7wFXLJpgYSQoX5AGfTup6vLmoxeioOeMr3er0NZoepFZCDvDkD
CWq9MH9MamBbWXjh1gJbj1lqmGS07k3Jw9mMy6FB1pae9IEm8clucgNnD2GhBPAY5gr7LCEEZG2d
qYwJDgJQb0PArXildPml0FCwxZB0zruGif+j2fqGRHdkp/JgJUN6zeQg/bTEQkXq4eo6cbUJ+F3m
AehkM7H66TxsqIZ3xEop51SHpQF81spyAnLcdsuOoYk6pG5VN5ElZgfMxBxWIy2b7z+GzmDkB4iU
gni5AQcbaZlze9WwSn4LJf6i46pwQNw2WdPDPh6x2roiqOpTCpGpZU0rMzZGtaRWrcsMXjmo0f5t
6gcSGtZJJB8M4PHgdWY687yU/rONoP2O8U0S5WwfFhKJmpnGFYhtGS1GYuM6Ggf1leEMv4V3sj6m
DCIUkd8aHoVYjM0YOs71ez+tOSpvbdXNAfwR6yyXcfFj7s+cpcqeHCzrI2P5mfU6wNoWtLFcSQ4t
/OJ8XmX7lJAvOR4HQ1G99+Yc+LsQKKUGMJshQh7adXNWCBfTYQtE9pbNRmcdbLJxhrNKJV53sExD
dwSn9uoFw7Th7oWf6Vdgdf6HM4FzIuFSc+9K5WzAzjJc43kt1oeGmUsY8calTM+SAIeaqJlQOoQ9
f5YcTn3kL0I/6FUs1jnkrg5nlJimgtsJrf8XDueFUHR/cNCcLMKteHLa4Wyass2ax4YE+UuFeXhX
ozfk0uO/BssnUzHuReoXNv3dKJ8459KFLOo2uGGsPzS7Nq3BhjTMRmMi8hIrWhsnPCAcIMK3o1W+
A9xg3fbmFF6v8AP877WtBu9YrDJ7JxcKbmpWC/PZyjOeowEuJNZVKwfVBN1l/cwJyyKPoZ7c/HjB
UI+jsfA4adGhFcl+Y+u3+9oQqYzECDWAoVhGHcTYpUZyX/HwN6ExvNWms1JAFZtrmXIWjlSp7fom
nbW1RqoYeeLMQFuXKdMz2Mp9D/F3tArI07auLsnkbp/q3IQYmYfoCoBYb2wX+LDZYwXj/Q6AME1+
M7o3oiHNGdpj++7PbX5TWYtWhwUBSkJjKlCzq9LPZUQrj7ZladP5yVNq5POjo8RPx2fNN9Hzr0We
gGox080KWZLCewWagxuinSscP5MhotQU/QBZzmFUVTSZeqqq0ktOvCK1XstV9w9dIkZ/l7uuP8Xo
D1gM2E4DDbjgsf2BlcseLsZpcR5NFKjPgMa23yK0wUysyvzs7BXe67ja3eNoNOELSIv0sgSWTYjc
ltAdQV7ELdcFWTnwtZOvh9srz58BpZf0ZX2Q3qOs6L4gJLN/9etgnRG3CP9mtH1xm83KcaImtZi5
gfLBwNnpgNoLJXGFkc2iP8UR5DELslz73WqQ+O3cQLFgLrGZAhVoMmZrsjTse1237aNtmd5nOPnL
F1sK+kKW6URfjH2Q0KeZlt8c5x49TVzXwTgfE6tgDiyIYGiyz0jFelDC7rtzo9POdWaMTn/cQcxk
/9J3/nVgFQVJAm29OVxxSqgkAwLtduBnOj2PsR5FW+8D4U9fLtnWa9SKrB/xLWFPiQunr9qdKXFZ
7OYgH5+5dAL3mAakvK6SqfxerQUred7NclPGQCqJDJFDLpjhrzHlC6WLZEWY8nhJC++KE6ol05w5
E4wJoKd3LYwjAitc5d4auc1PGpK2ek4QMT8WXO/UNphlwV3Um25X+bZ6yw08BLsCndqtEargSxWM
D+KiQ7Ybsz2qjX1lbf6JUPrqzkMMpsFUO+7DPGrzVYQtE4F6gSZFEzYH3qHNEchGVpBuwH+lk8eV
4KMHqO8bsE1iu6RZkiCQ7JHZU5wxxObPZmH3ZLUMD0o5NhFBXIl9dvB9aOnb2CqUGIk896ULiFiJ
ElCXpI8Ir7wH62zUMS6xnMVhYMbeotfnOmN4D3M0bKilSq+60QnJy6SXVESi6NlV3qUBItTnzqBt
JWa4lArOA4uMuwBojnUxDrYmidgbSVMcc91edUQXelEgisI7rpa5vSYQudSEtOT9R7K6SserGFfv
dLINxtyrRrO1m/vcy086RLxrXDk1Ighn7Mo3g++DFGQVto8Tpr5LLOsJ/2efKeJOsJnrYywS2XBs
BTn1qQ66Hv/N0LWEy7cErRudzJvIMMvmgYiswv6hPX/8DlmB3U+Wk943vWEkcafT4Dss6vLaBON3
XtKH5IdM2sLfQYIw3hQwruc89Grgmf6Q3BQODYI9Yp6Kfdwit37HJm4n3aJ5Z4zv37FYBz+EBDME
q1X0KTlxRbME17C1/XjtzazYD9LujBuANIC2tjdoQf282h9I5VtAT0s1weNYRP61LtL+JEYDziOJ
qkz3kfQ5rzw41EtFV9ILYqvocEnWbvGOMKpV8Zygmt/VNu0bVBw/fyikT34iajqqj0UP3E+GE7hX
RSYUfj+NGDpEb1vR7aRpC0gdHQItgmm+sG3wXTBcJYz8zl1Qx3WV7k4F0BjoWW7OBWGm3NLhorfx
rDmNHamQK4O3Ohsg6s/V7HMZColSRHWqfoOm0zCPlbIRQEd8mzV85UomSLPjlVGO3k9Hq5WIOyyx
kNRJ+hbPZa3kyvylZTQZdmGdb/rClGW3jb3shsWqTmM6g/o7ncRMA98ChaEUdm9ZZwHKmPuEYNgZ
4SsfgQ3GdYeZZyFgR4Y9XFdtWXu7ar1uD8K/vpwQjd/XU0H4e1h3/OEJjrEEP1+pL48jgDK+D9Z7
UB8FWkNnXWhknHKz3gH94BNI8zf8yPmrwSeMuk51HBXadZuLCSUcNIIQ8SgjmNkCYtRMjI6gsU+X
Zr50wQFIiWnvp5GErR101/QzXGeG/iuolw+76yCpZhi3YjZSpDZaztwJ7DJpcGqYWSBP2AgN+mBU
C6ZadIuUZH7QZ8s+g4LDGj9lpMYrPas14ibRj1a1HQqEAAQgWSGZABqDP3Q/4b4PuVZZp+063ZEJ
KUcMIVEJ6ucWdIP53Joqf6PksmGIk4lw7wbs3nY0CO5GHiM5YqdtMLiwXy2GcwVa76fGtNAUJTVc
hwHfC7cbRNVsh40cbpMa8nrGx+Raj0PYuOdtN3NFij5xX6VDQXdceGN/DSSgfMih+047x0QRGbFG
Z9fo5aZ6LExDgTkq0DgbLVL+Xc6k/XIBNoCYAocvdRABEigdOBzOgo4BFE6VefKjcV37z9me5wss
dLLcp2KWP5x5tfHfzsn4yTjXvYEItnIYZDq/5ugIr2qdtlQNYV29jcGaGGcCIAXjM6quWwUE811a
aE3I7wS0bVQjdbtfurgXPUzQV9CaYVLV4FLvbAAO7UXH1JXLxBTGWT/PzIeU6Lvncs2cS/jwzQ3m
VVySYIm398DTN50zLdfcpSNhVWte37vbDjEOK9bpdBp991HD/bDAZ+TltQdYefN8Dwwgpj4fmoMH
PB+4OQeNd1nOIWk/4Gwm9wT9P5Yub+iXV1GI4QGDcJUQrxEIN+5DVT2nNGUi6ji5b5qG7yRcGtq9
1pHzOabz7RTJPPDGY2G3b4tPDGBEpmuRxHnhq/sJ5wsoPMJhhtPS6sxqjyC9BBoGrt2KQgcIYj8V
RjQo17tx6HnzaCKFiq0aqfZujIxtRSWa5BUxkuhpLUal3fzpsAcY9mY3FcWhNioI8sNSX2rPE3lE
+ej7SEp9ysDSgPh7yaRP3vH9sr9b6hBeXlAWxc1s2AiPsD4oHiCZZS82kTDdLqxy8zYcieA4610C
CXekhU5DlKfV+pTXhp0c54htx8iWDeLjth8NEl3xRlPB0TM/QmHqMBy35kwln8rK47535ks4UEw4
7UUOn1kp6fVW3NIjLzK1QVNO3QNrYChDuoYhBItmbYAErWCodhxR2qHfRehwPHBE3hsiTJ/zzGal
GyxpRZwJp+euDHjidzxJ1Q+OTODTNtqwb3JfxouFEgAeK9GAGYPQrS5daxQa2zByviLdgHGMPa8l
m0sdYPgagKwZl7kVCmac2hfJgXOYjRbasS5ezKV8QiTczzEnRncmATLC3XNzsik5+Vtx6M2hJwMg
QxIOuLqD5q3GoLsjurwX/BN6oGKD4SECTg1iIxhVFO6VSfCOeWIOQQ8/LRPGY8i4qN/5Tg+jPyvD
+pwLf3gjnBj1+6inrcMzi47wTejMzd6TDhVLbnrk0dRjU7cnPgK+5QZFGtzudm1xn/suzTbta+Z/
NuQ29TvPztIPgzyK40JlwXcK4vqHRqQKzawJQosfxGWPYh9V2+kwzXx2uTenDxm0xldkEOKZmJr0
KdUMC7Dh4wvi1LLGay9Yp6eid4ksYrrlKkZaCZq52s3QRZEfN6utpZjemkHTS/WTp7k0u4bRceVu
rEzddhJOZbE2FMkL4QhACNztKq/t6d6ztutS6RknF5s9FksLujxGU6FTPAeLPZHgRqeGr0rAUmRk
OI1QOqx13VYewXCWEYz1Ng9ivlRF44wnfabyRz418O2k3l8ljgTy16li6vZ4VdBZcH3mD7jVhhtA
SECeq9mw9jwaxVOQUNAyCDNAqjA7Ks1Lz9G6PWUcAOLGZnwE4r1c8xOkc7KPhZk0zwlV7ncJv5wo
L2vNO3qBbnoxwPjwM3zfaricKJmPXVmOLuqivBR79Hbls4/TTJNUAeDurEsJe438IC8+8RiIywHF
yqfVrOKZRRMCwcls59epQU8DTzIb8BEZ+q5e/AzFhZk/GqNWQJth4skI1I3z0hahedu5k5MdSvIg
+ZLoM+8Ty8zplrBvTjucA4PLPZ72P0hgzm4YwDUvwrXIbRtpsrwDLl/9nSTZUO1rUtKp93S/QfYk
8xuKVWV8jcjJrsKhqpmY18x3yU/SnIDMFeKhsiioF2FZH5qAM0Y5sD0XbwkzdBZp4sWJmrJ3Kkxk
A0bAZ+R1ofeWs7V5qch15ykZ+FPKkQj0HSDZ6iJoQJXsTHfqGkRgEDe5vhVr2m2yNsbWzCRRkk0G
lmmZBv50xuw9O3rQIRlDWfGY2K1OLsBy0BXgpDDP8sVrD4ZPUEUc4PeudvigyT5eQQxwXgmfxJgW
1SyFjXSzJyW4rNLZDPNDVzXISIyg5mEtw/KzSqBNUjC54sJvZswEAsiGE6381sR8hsb6ogAnPthB
u7x6uDiBDTiu9z6wtqhPc831UJeF7xGa4DJiR3wB46Uf+8zck0XLd2hNfk8yis6My9BIqx+dluU1
eDDD3C3KZtrRTxY0G6APDECXvFsmdl9zfjtLg83YbNNk4gPOlU9pp+VHn5gkLOaeDPq9qSuTQO4i
oZxYihXBgJyT+RF8/QKoz3f9b3AJM9dNtWpkVfB2D4VXtT9Wt8kE+TyWfBrygHNRIGzyQV+5k4yk
yNMPBUz2OiPolLQyIk+4VpZWO4SilT4rj8VlbMQaXPNKtRn5ySysi+sycAf/UFIDNVE7h0YQr9Ta
t1ABt7YIAiC6GaxhbP8nyle8o6s38BXU+mZilZRTCDDQw5FiVZcj0rctSqUMx/N8GdgaziQ3XmQy
V2qPuVmOzzJV7kcx2uJJBDi9AAnOxSfRa80jriKaY1A+oYo9s6sZpjc2W2y9hqQKMu2qttF2paDq
ghTfuZKMrcjovLGNTU+D12xYJqloGIiB5XnKC8LM0Tzp3UrvCBuO2NlvLqYZZM68wRTyqXvmAezZ
o4XD7EVVruGKzS7TfWxQ2UVX1fN1GyITjBvHyktwyzkVmMHByvAtoyLeZcDyXxV8SRKvp5Rd6Cpd
88Vy53YhnXPBX3bZ44HgdS8RskVKkkJNKG7iXcBh5PfrqeyvHeyDbO0XYe/oy+uKVBuWJeeSvDDk
bI7MRhQylXvVWBWWQjjJxxmZaG9ObtRPowkMjtElOQ/cumzhD9YyD8FxgpP/w2N8jFjBWA0ZcfpV
75O7kOqDP6i4NSAS1oC2cpZPbUB+GuvtdBuHw2U/lX7fmyeemxXPgqjnLGZTgF6t8+2ePIDOhs3e
rR0mMdRF48+9f7gLmFZFC0HT3S5dOcjiZKR0uTKR8V2mVjHxlayOq/YoPctsT+WGFAb9tmNETEPm
57TC93wqamKEz9ZK4HPOeFwyWjVXhhiHNVNOulk+C1koFmmuof0KF7eqXpd1y/obC7ZFESk3GRvT
rnSuTQMLaoTgGrsU79T6jCcA7mNGI3BHFEX5VaxO/zysCl3LBLqeKDETWORhaAvOKseTzb3wFXTS
GYATm1mtrCtmG+icenR7PwoypgC1yt5/sgaWbLB0aMl85qg7+ijkGkQoVA0BH06dk6FQoNnpcbdX
5+ZYorBOhGN4uPDgxvK5hiBaMz0J43iBy71wVdPV7WCQUDTljGbeczvtgWjVkmRkc+Bdo/euLdKz
2W6iGy0X8dnPOPhOkBDDigMlDHrIrVaupUTz9nL2QuDeFcK2r4fMI7CK2Pb6hZK4e80RNQNuw2IO
GIpPOtjZATKLCDNBzmonwx8fwYt0vpLUc50L7PPeq5AG+bMMS8PvvqBw5DZlwf9oOODAmSrMxePq
dPI2VQurXbo64ntoNf3vsu9sCwJZI96cTgBErUY0t4gTG9CEpMPw2GdG/1T2U/VeJIzoiVFpifLM
VanpdRImWzvRdtal7mi4TlY2H6SvhAm2rk4Z5DvTlLTk88EEeLdluwkSPU7vnf5JWS9B/c6kTXBy
bLIBeAI7Wmj/xzBJ86vz4LDGmjHBNb4W/WDUYlEXGb0+sblDjWcSzbq3pXuXKPqoLJZDKcP0mjsL
0uBkL+M5ZBfGlwujb4abZuvae6AOZI4tYsnIlCDxzIrkkitQX97IsKrjogz5ePQ67yeoON5hnlqm
JmhxF3mGE0Zebkih+q7gx9+gP1kN5PJg8vYWQKM1dlEOVACqOU4jqi0enI64SiZvRjCX/Z69SCJj
OSgPzA8rv2rvZ2tNjuvQLXelTsXjNLSo+Wu0uUxpCQhLD2g7zD33THpaotwiQtPKWedwhjA2cIyA
MnRtbT68qi3Mnb0ObO8JIq0zwtvZ8+37rc9jly/6lqhaslYR0RsDcLa0nMy4VB1PsZJm8LTw6Tun
DerdJMKIJe56Tqs2sjBF+LE0lcdB3vR9e7IsPsoFMx/0I8uy/sOVJLHsSCPdZKx9WBi7eRqsH9uo
4o3FZC4P6BmzLnacnMKQ0EWm4wN3o3u8JgXGyAqhBXMzNdQswcnZRPeUKeOtsz2uP1bSnPBF6vln
hcCsf9Wbht+cjJkpXxsCaBAFYEnQ8C+KEpUfaes3XmsbpAiMJl6sakhZKcC2ZqUANpP3jSmBjmdC
D7IL10fREdU9x/QOvDjxjT2OEVCXosFJIdD7ZGCh1+zHQOE/HjMKI6gc4IQTe6unqPJy2U7IaOE+
MQWw5/okxyHOw6Js8c7ogl6mtQYcrRm4so/WlChbeHcb6iy60RSxg8wURFFGLmf9SihvpLZVS1y7
Lrlto18AD59TBR++7stV7cZlZV5cFjTPcT4GpBwJ2+2/08FwnEvChIPkUBH+DQeZzSi2rznLesRS
oqxjc0qdMwF+qkMX4abOTs386y1rOvmWlm3LNl+Bg4aZ3K3cXp1QT7n2rG3eJ4w+XsIa8045FW62
h5zcDNEs+hQ9kjXYJIkrjX9hJjiFW3N0E6BQ1nDj4yFtdkUOsv1QsQejdWtXkkg7r4eM560+8khS
CgQ/a7EEpBC1pN/LWtMXWaWbzkQTOGwsB6XzIQISR25tE8CxO6cr4ChtpZvWp2S4GB/LPFkWuhib
EWIycuPF5OkIPDx14nOXhutmlmHBTK1KCyV3/uyhjxxV7vn3re9O15MMt8HJbFsvLdGx31bvFl+r
kZqvrGhCyCD4ns8rA5EKsYSzuGZ0UP9g4zpya5jYm/aAeU0Oj6n1yljz9617B+YAq4kZ/U0kZ8P5
suh+t4jsmfeDmI2USyvpgxKw0xDUe8Z7OS+Szhk4sQcuEPknbIaLxretO6hmLohhJHwbmN70sR+l
IVgWdFA4SYI8tR0GMuXiofKsJijdq6N/MIphZBMIoMjvJbsh9zzJQ6cGqihC66lAfFqfpFbCYm+0
zQ1xOzMqvpt6IrhANW7h4iib0P4aqyAAwlGT/10k5YhrbAgdnjnGgrjkU+46XVXOA2wa3yeTqNtW
FEjM8DvnrpnuZauSJA7oCQxULxh7oiOVzw5gWwBlbJjp2bGbemk8Li3t1RGmBna08zpFaCQl7bIz
o7xogg402RGr7dycJdFVqJ+Sl2Dwgj5iCrxcKsYjt4oEX2N3RDHiaQYDMnLqXr+nVLXvnqi9p8Yb
svMjA8WObXXbhVsNzRgDQGL9kjIqw124lDdHfhGEBvoxogV0yfQhJGAdxKRfIOfPdVc905MQRQ5m
jjHvUaVHU61+x2XZVwatIWFtE1QUYX8wLWFChYa5o23vlbVyViiyTAH72cW+Gbzuaqp6i0U32Wu0
v9kwivholDjxiAgmOpEspiIGUzU4qI6QwnLupOEtQa5OFSelM8CZSKW24sQ1ljRu3Q70eFE71jtV
egiKCCXyW+Ik8CuBl3pJfLTYYCplNaHHS/VanFiljTam1gPaRSI7RyMetB+eHwEPBzw3obC2a14N
1KjcRBQ4RC7tOrLLH48GKOydO0g/zoywZNK+fGYTNVE0ofXo9kckLDgpKVnlvmF4CPK/YJtJBboU
/LRW1VBvybePjnCHs1ceeUZwL4SvRCf6nPSmU7zLcBreMpgalwRB2Co6YjqT0yk55T73062Ymhv0
3q1RoQkyKjlHdKwrrW8Z7q0lmS/ISEnfAtVLL7YHOb5Wo+c/e+xuLBAxoKp3ohH5SDT7zNOazXN1
QFNMUzpm6CGjoO1G5LVZnp4R5RG+GyGTTaTS9fUgNsqJbuz6DSk7m3AG/TQUolia84x/cA1NmLyw
E4/5sBvV2CNOmmDMvpmSVS+1bWTOwUY+eqrCWYQ8QJ1ldQGGRwRZxkIp1hv9C+6O8MwsXRqzPnDl
IZc5OxEDkUcdkU0oHo5QkI6Gy/5oT2al2PgNfXWzjrl8bvokuycfkVVKYqXG84SZ/rlyhuqGdXL5
GPSO+j4i8AwuixyXvb+gqwfpl1A+QKb1VXyUopooyZ4I98pe5sslyRmsmgmIjEiaAlyb0U+b+sAh
QTCwTJPfdBrPXWg+SVQGPtprd9vwpQRvIgimUSl2R3AmhQyw+B/GRqP9A22nh6iE1vt1JERL9iMa
pQOUOpfdMNxp2uLFT6s9XjFoCvNYu/eSwSDUKuiIDy2Bps0f3Mj238zcqLsZIPsWoBMPV7v5q/fX
LxcOgHReEESKYY7KZuQwzWpD25GUptFxnlh1Euu+q84Voo271MZrCpU9WEVUp2b5UYvKrPcm6tgL
Mr8Rk1TQaUkETTclc16a/TNVk/tgBGZ4b2ma452aKuf+Dybw7ff8xZQeYLcHCfKTIGj/tOT/uwm8
a6fJrjVj5ikM15/KO9uMTGcMvnJ8Jt1O8O0u+JcEgRRMYYabLA+8kGGdE17/4Vf5+0fqWxB5bA/m
Hvai8Dc/Oq2q7Di65njx0AbGQ7+yOZYZmhNWyY4HDR8zW7jP1IqIizwfQOyGN2pm6qTVp5HXUPn8
gXz3N5BACJ/IB35nCocywPudmaZsgChap5oZBbpudp4113BX+/qWc9j+kr5T36sAvMB+GHSXnSi5
mTcp0pxLxuVIRStapuAPmB37b8ZzYHyh6wBYMAVMRPc3K3zWJysId0PHLGnV/FmE2r43mIh+8qDJ
Lz0RecLovNcyJnICx1KKyIUwatoVKOz+Mrw33bKlcgabn8Cxye5eR/RpdeWP3DhOafKZOi7z9zDT
W4dBrs/NwnwVkCaygoDeciVJgqutuFuSGoRYO4+YRUiGu0jIsGI/HVjDjz88HtvX/9uTClgIcIRr
+mJb2Pz6xtX5VEPXSZ2YbI1mvQhVuTK5q2dAXfVQ15sVsuzryKOBKCPoJib+vdFHqNRvXETuVzze
YA0+M8Non/7wu20f+O+/G1uEwHUAWMDQ+g2yZK4G2gFDMPAZ6qo/5INEM+t1ZnublabPa7+UBanb
flUwz2ocbdMqDuYSw6Qovo3O8B8YDdZ/ooj9HZnAboLzCWEPdRrshO05+jfCg2BgWAeQ1Ulin013
B8zLgpaQGbOCeGGRIELYCzuARFC7sScfQH8ytXlHIzdSR1HCLbufH9Q/M+/+CZ34K9Ht41/5er/9
x/+67r6a+2n4+pou37r/B2l6tvUfMSn33Vv+S/rez///X5QU5x/C3oieICa5KTjRQDLqry1NzyBo
z/K3BE2qWYft+Pbd/StOT/wDrLBDcRFyvYR8ff8Tp2f7//AQoXmB71J8sFbw/k+YlF/PEeAogR+I
AGqt4N8cHpBfn4/Md3kWPAYsq2ll2b42G985YW6ULx8Q2lz10AX8mlFmbjC4mUzY9wLfzngY/NwY
9nqQiDNBVfcF/k7YkqeJNJbqHNlFYh+7mU2FiSCih662goTZWUshjIs/vHnOL28ef4SfrBcgJtxh
PvGCv50KRuYxbbEcOClWUsI0HjIiGYym4RajxMeSSm1qVcc0kCCRsiYIBjgMG1uwYHb3wxnLuj5e
B94IkBIusHKjN5A9/d9/yYDDmrcwNGnl/I3R9u/voVik6yfkH3jdUKjjRBjEfdQq5ffyDdT9KAq+
wnJSHbPAlQ8Z8bOMQ4bXw94mnI30dwTWLG18otbRr7i03X/4Dbdv+n8PMNcLWJ2DQA/cwLKZqQXb
x/xvvyEoUOK0iEVmugZt+252fL7xEV3TfGxtOdJXjjEAavRymGIY7YcFGu6MHOQKxTPVMFanCbP9
OJcrTVJPgchfC56UpJ+t5bzOe8HWYtLEb/8hnlFsn92vv7nNt+7aqC5dk7vqt0KsKwihDzP80kzZ
eXoF0tvgtUp7XMh08CJ8g+VDnrOmlC4vU9tOkYC2dlZcpayysnOXhHv3pKq6DaZuZzlMjgbEJU5Z
Ium3dRrY6MK3qzj0O2yjVJX2D3hzhKCwwUMggNS+dA6U4SSQkWrfRT2ah4DAxLYmI4tX4Nu1huIO
0jDJzzniBhIEVnRksLgCfavHzHugtGcdjLa4a//wdvxGh96+VsfnBXAwqIT8lfvbC05IuVWDaWas
xdeUXRl5gE0Hd8SK6ht5ebtv3NYRl+NA/MF+wLq2nAP6Sssztpr8tdP5RFna/Zgfhw3nFd2o63Qs
1P2yODc9cBKH2jNdFPh8M1usNpEG7L9T/lYb/yFQPr8xQx0HgyyCN/TL5XqKqr54domrXh7+8zP8
62Hm26b3kyzlbA+DybH02yOc6X+FP9eoPPYTiGuiHebqtEa7feZt+c+p2aI+mxxSoXH2EhD9n38B
69ffgLOIm58IAkpXh8aFUuXXl0gDNEuzHjvHX+ECTWro9cQ3Gg8iCcE5x4xRRzMKkUOh4mV3IOOZ
pGAS0sqFN32SG/f1r3ff/nkWORV4+70k+m/Y527mswlchoSpnOnXSK5qnQV3f/gjcJX89j5ttZXF
qhUysk0Vbv/2hwBfBDqhUt8S9KK65R/KqQSIivnvPIWsi/x6tTLwT8u6twx8xEnursfoZlgwhHaV
vvD6EADnDUj9cP2sKERSUmUsllANq6hyWcvIUkLINxniM9wxLkXuB9Sm9SK382mlFDJA72Dlqz3c
dwY8hMKpBE5mcIDieMaNrdihOu54vJKuw7WEiFLtbA9ZM97WGhBByFoBnLlXqzjHKYn3xOr6G8OG
4ECaCG1zbPbFgGXULLCGrUUiHeZrnfGYgTJporRmcnA8Efb+LRqojei17KK/yq28fwkAHVvn07yE
x2z4WdB6mOkZ6E5VW0WKCERaTpmvYOzH7czomK3ae37IBfYRx95XTKHv9LYcRbDaLS+GTWQ2/aqC
Z7L2aVse2EuF3tmCOX3ZVwQAPuQWesTUY7t5nBGmwHo9QPoWD0TRsdib5n5+5e9mMiY7fHgPpMZ6
xm3Yz50kedP9b+rObEdyJM3OrzLQ9bBAI81opADpwnf3CPfY1xsiIiOS+77z6fUxc6SuKgk96BtB
AhqJRHVVhC8kzez853zHjAhVF+Z9nFVCnXs09Wlnt4itm35eBitV41dvrSlAhht9w8oZTn39VWWh
rx+wMoPsMZUq54OLpg9FcBiHN5VHaboLWXRJJIxBON92tgDk4lbGL7O6QESfcYVEa9nSUcMwBhW1
o0jhEjA0tO/1XPXRxo8j3gVPw/Kt6KrQO9K5bd0NwmVQXVDafCppyFsQP3047iZYpTjfgn6sLgwI
y8Wp2shpwymxyrasSCY91ZQQFivbzOYTc04eQ5mZujghkIU3fU/94cZWHU0jufaXkT4jxq0iPNwc
DbBG5BchkVRvQ5TFP4syRL8qciTUr0LV4y1tnOxzOmKrI7aoXH4I4JjOybXU4KNht5lLVpi2220D
mxgPB/dUuGV+FIRPpUqGT3CfHdQPSEncSUBtKR5N8Lqsle931s1cA8s98aDmh0kyzqg69QQnblux
xyK3UvHG+HT72fGvCoZHJrVYA+FZQuTjLSQHU2zIhffGA0ZPVx5dQ3CztQLCB3GgjB/aTZBAaAQd
x9sR/8wk179vRQKKPUYmsAv8iFLlzfg+QrxmA2hMsNEJU9tEffHfFWH2JRMbN8MKO/kID8tIKHhd
fMCh5z1T5OCMcoMhil88Ly0cboP97CbFeubvfl+urCG+eu0oQEBNNBBy1r8vunoIM2LGZW/2G6uZ
8/w6hP3A3eGkzBzjxv3QEsfBhml5xUVPFvHVqt3COXKGium3mEDnlBRV3PGZwCOJwkm+Ga1PJVWq
2xtHDAZcGHArn6MxMAvO/eIL1IV5sGxChWHAU7dvLHXsmoJbOS/bdBO4NOkEWf4zwGawmWliAlFh
ZCBJUkvTz5pADN+h6ZGY6v2WRNFsqgGLlm++jD3UepUmQGjmeHobS5A8hTbzJ6IBMNJyDuvvWEe8
q3QC7kDICvzEGuAXilFOQq0GCPZs+qV3rNRQnDF3oQkxhI9v7aFFxp5i10aFN10Y2TiYntJRPbjh
SKSlCCO0cmn2bXvnWkPH3pGf4GAVWIJGpUIl51d0EeFehT/WosAeDR0GHc2IHifl1URIZ1NScXyf
FLUBOhseya0jCFsLt+Q7sI3usSNhtW4Y2ZwmTcmSW7uMDMqWXQ2zrugeSyc+Qwel/2bOu+oaL1yy
dZWYeBy3T3hS48tkTT/NeKhfyDwWijElDuy1w3PWOGJW91/GJH7o5joALNvVZGvxmBO47d5GD30w
6iP/mHgD6kvaFXuixlTRtKXdbBh95yfkRckQM2wH5iiuWBflr+w1NV7M10VfDUBFQoRP6mF+dsWU
PfDEzgIGrh66Ulw21d70Apx1Jbz5m8GraMwcKiJBKmgyj+eFM8MdZE2w1nGVxdc0Yy/2gbDpfrhh
yghm1lFpbMig+R8FluMDaTjrHdRTwTjE0NVnFBmOufV9c3qohsrZmxHSLTI6fJiNntrWxfADFAPD
unOhozE5mlRA73mSdNfZQHEkufDgZEm3OqT0nLz3U94SOLO6DLtJSXyHkVLxydIYgw6s2ugQF3F7
yIqy3pByZMzSuqSwTxHbF31IsxhODW4W6ubGNum/jGKUi6X9p2/O9TlICfhDHvCeJukxOKHC+p2J
9BBtZFN+tvnA0C2eIn9dm5SyrgINsjriuuBXkRG4wqwTe1cmwvO9lBPjHOGO0ab2hvJ7IhXw042b
6pYn/FJJwr13QXVrfwjsWg8MODtmCoJMdkGc6LrL5UwZU7qEpn3LvSutSX9k9VTdxYYT3fPAzLZk
CueXRIC+bd1Q8LQp/bNLmvQHFizxQnU5WAeqlO6Ulh5TotbDJsJENKNup39r/YgQeEm/VnPJrHB+
nLPSjomxu8t2rKnL/pAgRxHY4oyOWJIacbiNEwHsQES1C2I3xh5DDYLzhruRm92ae4+JsMqHLbgB
q16TkU9/0qMisb/jeXhmCsXaz+PATQkAzjPrCQ09S529RXKVdAMuLcliHOOaQoFh9KABPYDR2rEa
JC+J0/bOrmW+eyVV3usNhqR0zxgMKwbnDoUDrCpa8w7TfnNo20x9ZxR/neaQh/tK2fZikxIOjKMQ
0TNkBjJF2ZYyViyzBIlE6z71nmAm7IIVZUaJNY7HXBDTFWtVvOg1IhL1dJkC1ku3n2QuaTSQ+Lds
ghIw8Uv3khB56cGqzo1vS3ehuRtcJjGbIMUXtlaGVW0YZbTkezEfr8Oyxx9fTyXPbkFdUL+kuzJG
643XXeNQ6iIIH3XTbZrKcoz7ATZqsyl6Twdbl3WTolIoV+K9iKR472xGnLd0C5g45aQs9wC4HYM1
AGQlc5u+Cre4hcru1mGnFF0LeGMJ9z9D3hMJd49AH4/z5BrgdvMaTbK8Y0V2+5MkxIQZjF1HzOAo
YuWa6rL86iZCrnvOMp61TzBTFjs9YiPdwHC1DzZIpwAncUvmLuTcuKbdWoarYVAOZ2Qbi/1KUkgr
7tJKkiGMvL6/VYPOSGuEotzTyuRdZYRSlgJqVvxNB/TzMC3nDh4mkXM1+aUy11Eyxgcbt/691Y2s
q7Ikcs3m6OJksaBKtrEqDWGgGaG3kfzul8TMMpINcJ7tDAiJV0NS2FcZoya5Nzsfn1AaNIm8KjI6
n7YG3i9SNsZQk7Jhn/GmyX67K0ka8pKwhi4IpeJO+uEyduwY3DMqMNl0jL0NdAYxFFdBjqPIXrv0
zrEMo4RtOc+wWZ/ZBnww5G8f0nhmWSbbn5xr0TnfAWrSbqIeZM2YkirJkXjqJUmz8t0TgcfpKIRA
ip8MQtnKkyVxN/gwjPcSYiZ4TpEkLQqJI4ekXKO4SIGudMxT+8h2V4yZwHSChKhAGOjAIvM4K4Ns
e+xS79kpQ5w4+FCGUuLLfKZSjIEcbBH3lYLaYBMpSVJoYPrxXNlmmPGiefasW8crj3jG7ZNVMnRl
Dq65fWsn52WGdmE9u2WcX3v5yOc/2S3KtO5ifQ0pD60JEI58ovWueJNp2dMx6cXvMrLZzIu0GL8A
q1d3blWgwvpV6MtjZzj2EQR5MxzN1KR8VjFqeketSJvV8OsQEKZitK4n+sJjRtn+tvbmikQmZCn3
0LoDXlBpyNDgqOIP2BqF/9NWQwT62xyPrP/ukVFIe70AVeN1xZy03GShTQVx5xkms0tmgNB3cUm9
hPRaP3di6uRWON38oOlSbbbYJuyrVCXRl2X72F3Isbi3g8sVRtuwFGtzeVigh9jWupB9c6itoH5g
+02snNufZPhA7M9fDoRhQQqFDz45I1oVxyZEb0SMCI8hCr5yMJCadMcfuekG4Bdu0K+S2sz4klvD
OYQLzccg8HgnI8wZtQQR1/XKuM+8qH7HHOo9BBOCh2Z93VjawEuk8pkYplnn+tbh9v32GfRSiceR
5bWlbGBhHM+hvcmjIa32VT3pN1ET39zgHJoI8fKVMZmGw+UUbjXd9BYyC8jJdgfcEg+slzIEJnBF
Cyhz5P7QEx4+TW007lksh9XEmdJNNcFx3w4McC/meEv4qgEXXL9EWgdPwrCcK6te6CkQaQ9zNh7Y
vU030qisV0U6a8b2M4RXomhme8vmpAabaJEZMmwa2bnaE/C1cuyO40T1ZDiJ/mlMhUYWZQNfmZB+
QYzeNK0F1slvbO96TvVXMdJiDAUlJMs5e/TwufgSD1BBuUf8oKOR1Iss9xQVo3Vk9fkOhyD4clDC
DvjlaCrhoZqjYhrOtclsAbgK5F3Mmir2xLrFV3DPUzI9Z26XbYcy8nhElFydrPUe/h8bLXU3TLHz
WkRYcjpaKDd2Kdjamra7zjj4Ycjs69ssihiG20N/Hub0WzHF3PVTaxxrx06vZGxYByAB64gFTW4r
XPrfgHxsTAEEyTyG/DM7vKJWO5rLeoqUkxzORdE0d7nvJ3tdCuNEMxKT5cbDN2Z0OtSYjAJmKXVb
LTENb7Z3qUGJd+c3RPhiKp9PJuTSO6vJP+agpM1Te+0Bv00NR02bmGxceWNlDalxnLPVdnTrhTrF
Qv8yxOO0D5XPKE1YlDDUrhcNO0pGuZa4Po9E8yL7gJHB+5R5VNznhGz58m1CsGUdpu2VGFIfelRU
md6if1FTQNj2ogW7Gp6TcLBXdUnr50CF3qceZHrTlGXZnZSj+tsGIZpHFp5A/IdzXH+ZIxEG0sTt
zGa2tV+AxOI0qjuR70lUjZ/AJIGIEepS3L1TANOJ8mj7wGWMBAwWIaC0EJvXg3Qz48hmvImZIyh/
TfVhMbAi0jhX2nkot00n+13lW2+yqsRVHpMhyeCk7RTeWCyVhvFujqbeW70GmwF04IqS3+CITbrD
ZGaUW/YorK11TN7FTUBSVfTewkBuc5qgtC2eiPdFpN6oWKBlseU1jyTAXko399s1JE0qIqFVQi8o
qncV5E7K6bwpHqfRfwQh1JKwc3R9HGoMGjtgn138WOc9kAbtdWa77kA+3dJCYID6VL277uvee87N
tCYDbQ77qQmSeTcGg3Q4rTDwq8YYUNgg550YbFAhNF7XWK7y+qNLghrFrOp/jEO7cADseTtFBm3e
WSr37DyJibneIE9jT1Frk/XGhQWw+uwENcEheRTi6j11wM48WGeLo3+xN1ALjziuhmPBIeku63ty
4ak7b3QwpZ8zDvppzdLrHQX4tsR2p5Wo/fAgZMaDopvDgwbf9TqwWe/WOdGH73owwYkqzaFtAyCg
Yw/gGHW7H02H5PPcd6+VmqZD0VlNezvVybSDlvXOcpw9gH8bSdpl6W02hceOd7vvjI4b3QXc/S0H
XFgnqpxm8xRotxmwoo7G+1wrOGhZeykZZG4LxmF4CXX0GgW5eV/XcbZWM13yY2NGbx4m5wMWJ/RC
bTwUPoiGGKlsOrBn9lB9bUywxBACCmVhw9BxOSdHjpP53q59593IIkEY3g7PMd9Si1U43tDGBYUu
xE57ROvBxNJY07ELpXHPrJT3YHqKW4GCY91h9507jEEsU7uawO/ZJ5x5XUTaCGnWWpJ7XmNrcjKu
mNgCqC66mDR6vvkdOzsKa2t/C4ChuILJNaLNlfm7Dm32cOn0U2TjsKusNHq2iDyxsfIjvBoqhm8Y
1jDFZudi6fQJF/2CeM2/iO6aj6ppuIMa8m83qTcANRmb5xY0OD1sbt4+N1IRMs3d9o0GNB9Xnc1I
5DZmHzG+Q+YNEGF1Z6Zg87u423AecpC7hoicFo4uJkE7pL68uo2wI4uNTll5NqFZNY+aDDvR55rj
C0x5lCBfRib8RfjccJLsgF2qR/O1sYpSw3yaKtltKjoIcP+Evbwi1MC/wMHeuZ3kkD2y4tb9zslx
x66KocDTgLEMeaDnMJJtREnY66qF3bKwCtlUrUIXl/lWjWIsr9mZwNKvGLKr7e9hFt+pi/gUgh37
T3T//5NiruTiPIRrJxgC/FX2rwrpDwyavnG1TCc360x1wHwbgtEpAlgwRefTx+PX00UnRvn6zwX7
/23kYDvMb21HMd/Hx8M8+C9zO9fpG9rlZ7zTTX6GrtTtg4kuhxnRdROJqjsU8JvvDQyA2TruDHP3
z3+99dfxK0MX5kqOYvJme45yAF389ffPIcRhwNEIIGHULHg5IXnqzS6b4N8aJJMlLY+eL8PXyCha
wCXh0hw5isD6QQyyzNcp9ACJ6w7P2NpKOVzvQDth2I4ZQbJd8v0jKH2fCnGKrpY0IMHTit1ZtMrV
bACiy0jybxWxhmz/n7y5v364uGVN2xauC/kPo5fr2NZf35wKncD0nfaLpbQ6czTIqXJakhIrtrTe
mW1PB4gGa9TJ16DvSzPn/AugLvG3puv69nbw8hZ1znQ8EJJgDvopjh8s8uYTIqhQD143gTYjOZxe
TF9RBo/cmNcL1lqcMfxrOnOgsFOwbcfJpszx43P4BKRMYLe+lz6r9/qfv+O/GUZ+vWOsCo6lJX+n
0uJvw9QUdneqivQLYBRCMK2LzHzh7i+HPVwJRDI5K/U7xmrFOe2DMdqrAqGARYR1mEgvrQn//AX9
bRq1vCAXp5OwoaNjs7P1367vjBwAVz3pjXZg43QsutJ4iAESawKVdEBsRtLhTz1+WXIqbepH20FN
rn/tATChYaNrG+gDTFYgrATK+5mHLkCyODOdi7YTm3B8mWQ/64hY7pWiG+LcUbmaPphLI9xvRf5X
nZQFzudRdQhM1FWaHDd//VOjVyXqktkbms7KPuo3geEm6a7xDS6RogWDYfY471eqKRIbyM3SeEXO
fQFjMHchBj/bUbTP8E5xRfc5x8uUVSTkRw4wzjMGp+2rR2rSX+EVRniwMmkHhxyC8gGnmtjBTCC/
MSifjDCUhmVlS8gUb21SccWGIjGPiMavXrvOsJLrCfPoUwOrqlurgsWacECt01WfeefULB2xzi2R
elu7zXjeqjR1kHf5dI3VJDr00V9f7L9kBHosMv73dwfQj/G//i/r0H8/Rz9qyMQ/27//W/8P1ilh
Av3Txb35aD/+7Ttvo3a6fGTf/+2/PAxRO3/X6Uf+9edOpV//1W+3kDD/wAmE+wI3DuuFllzsv91C
6g/MLZIHnOUwTrdwaPzDLKT/cDGWUDntsU9nmsXq8x+dSlL9wb4EMweyNNYT5uP/ilmIaiced/9w
WmhTwAUyTV4F/jaXH/e3hwP+56ASEUXQlpzD10TSomIyZcfYI2MinmZFDZqXzPVCfcNxEOpqwwBG
32LA8I8hY9ptGYJuQkptLl7Tlg8MmN7LpiuO7DPETTbS3JUYaXANUqKHHoaPnKFQXJzB+JW4Cx15
7lFNCHZb1Jd5S7ALmOxpjGb3CFai2cKLRLW0eBhcESHo9p3vJKe4btudaIr5bdSx2Iy9cpsjKLnp
KuhtdSXi8SEHLHfGB1Xubc6pSMQ9/PEA9P8r5eEUwVCvtIO6cpdCbwEXyiNapz2bfVi1wR5LdLxN
G7x/HA4i8pkTvIA6jNS+Qr0n9RaRxo1LU6LCkZILvMJatbKSe1vG5Um37bBPg9zeZZbufwxEZHe1
Lb9rej+ZIUYmzS3SXhOZjk9OSvprMFJaBO26P4sm6E8irRLEFSH0cegtaG94AnpCMTY7jzFtwlcz
n4xPy5hbNkwAwjhMcPuLaDrhkkZ602I03pBSrc+MLRSasb147p3KewtEm5xqaDQPTQczdpJ9euib
JP05BhCPkrzf4RtsMcB306Ev8vyIDu6Ttc3tPbuu/OBmZfk01A2RlloFZ7hGBCyhwakVnrD+UIRN
M9OElIJ50WT+urKej2niGRc7MhGFHc4vXmHiLCtiKIyRnXFWmFE/2RQzVCmmEl1UqZ8UfztXfd3h
qwRRfDf3Emp1jgXdIXvAemF7eybT9d7zmuYK5zDGWDtxaAvq010KHPSgB2SjgC/1CX1/IHUgkh12
PWtPtQ7YogDwmKLHBqqMIR6FNFNrA4dsRTY8WDlUPq3KEeZvTUIQ6Gl+GbISQT7RnwNHLXLaheKj
S82NHvWLZ2XVDg8UDB2NSdaMEWjJv8gzZBe1NvHgIblH2Ub7gBaTTOkjqLfsGGYV6V22/KRYvT2n
OPPZRqd7lGA0dgMOUMpXTD/cpk7q4iLBHxEWsXwt0i481LDbKBEPrPwKWWWB4DUktzKMGfCFm1i8
hsRJiK32/Q/CY8iuwXIqxc5hbZpyFEe3UcSGzDwK90Fa+/yhWuR+HXGsseFERZojvbfkkm3qPUjw
dPx14rtE7nQssW3HwVmGouO7Vc/muiHxQeAkVI9oku8JrfEMJFL7Iur+Kg3o8nOUEHvbUOIGIKa/
bdLJ2HNc67dM5c1dnvERMQIR56oaiQTlWXlwOAct5/9GQZhUIQINqKLumfKmmYSXZbpbX3WvhtPO
T1ZflxAU5LBrimxnjmNxyI1GbKh4MteOSF4Zm8BJJnf5wq1KTTMk97ssHJ+17+lDpwx7ixWEq3HO
avsG6tl9GqXJagIIsiOrndz6VBxieWzJlidEVS8V1stu6xUxSnpOBfWzw+7vYLuQe1u719/VGIqr
ye3kOhNOY69jq43W8I6GcC1Gs73OABwZW0gQnOi7dtnrBkPDpsfx8kuYVIywwwwMv5nUew4hVLN1
8yeCPTOpspi/Ko7vdHRkzrQvy4YwtnTGXeMaw0pgmfsWfsrEkp+3B/PcnvI0G66shOwBnEVwDclT
YkhVbqKBbQKB7S4DVgsJwLuJiommRYOejpflgLXMuNkDxkY+3xVGfnaDWm5olraOLGWhT7AdIO6a
Qy5XqJb541g4sjyaZpDvQ0Ji5Sa2UAY8MtcAdU5olUQuKVxZtYrHXVr1JX6J3kq3bmQ8p13r0CWQ
xY8WHiHoPS6DZlA6ui6sTWtx6SaQEfZk9jZ+4QfNpoeseLRl2F0HPa72oJRyb5Wt3HhJ/8OuaMXx
ujg72t3k7QQ2GEbrXEGcahiG6IacVprGBE3j+Rw5Mb0mUbYvsibaeTInoF+/pTDYmVu96jS9SDN8
cIwIqlNIDJmDq+Mw34M2tGarTIdmUn70vj1B0CuCa9xVvFjbrg9mlGLyslubqN4YiAOgTqaoc3OZ
KPR6NYjlLM1h2Sl04Q7bo18+JpGe3qMKQHc8OeMa2x0IMQjrALHm4s1Kq1evny7J4N24LQ+oGktP
WzPMRt5lZr/wzeBl7OJEj5eZOCiD5Kg/pqq5ajWcrEm6dzbZyZ1lDJ/5YPgvbQNZ2E7yaBPk88yy
7eXrhrHkBjsh7W2wJ+TRj1kbDczG95h/g5vUteWGRJd7l9JNCw0kuUbygS+tWICJGhpDdpD0qT2U
dL19ZHOBuIiMr0mGMufvURf2TaRGnnZd+gIiajzVrsBnhkNrjUHNX/uuLl67EpvOJhbYa0qNK0RY
pf3pixIoLLLBL/CtviKqpr6KMLUQfDPzri5DzSiPl3ojMd5RL9KcLDeeToMO/Gf0FxVfRQX5qNH3
f4hhSE+1zyLmFONdoIUNccnS+4He4V3QABaogLAevSTC5EjZ/RtNhIq4fmkbb4kRlMdc+WO+NXN1
1DSxbHguu/yh1J4L06RGTY1XyhqdmwSWEhSKVJR3wTjrj9xKb3uO/P2ObRW8gBAph9MJdq0Vwlt+
OxDmerYT86UpuKNGSKuE7MHIruDEreIuSKkvA+0uss5+4nxcHIKqp90kZ+tJNleCmqlqNhGrksDi
RqWl81pGLusg0EUKYSr/7FhpeSF42d/XGKSOgowX6b1qJnEBEA4uZ8zqDTr9B68xpWINci/rSo/l
Jah8cRWErkEDGrCzRrbI1/QdI//41zOs0X1IwRvoLitNxhU8JxypBFp2NJ/sjabMDyT+zkAxxSrR
GFVOvQRKYvShido8zQ4kTFJ9eLKI9fbLWXvAv/eONcPFAuwaI7kFws4oJbCdrHo8QMCZLoVfhtgv
3fmEXwaoGb4SlhDBtLDHnrAehFnd9pVRtujXjtqM3OyKLnLHXsDVvnh3LYhatL4TaoOa6e6LKAh2
2neNh2RBtVPJy2S3HZzyea7j6q1GtTGvU7qnvlO76sRD6OejWoWlnndoWLa/niP9Xkc9iSsxRpLh
P1NZUtxVvldO7D4xg/hZ28bPonXsBxjN7sbNHMrfWPbBSLZl9uHZJZZMM42rfcLU41JL3bEDydxn
sKnwN/h/DZxwYg/Dd7EIhBRsyKbek19Ru4rszL2KuVQqN5p54T3iUFvvzKmOXfZawGiLzKL2njKO
Hf626UYZzotkL7kblenvskCH23kc4283I/DvAk44dhMrqaa4/mB2Ybnlm6AiknjtU05Ad9tn79R8
oZrT4LLGSPVNt3p8neN8czIsOmOq9iJ70zkOdB1F11LND0HtwMRtjf4jbiFUJm1926RJcGSfclfL
aof7+gLA4JuI1tad8numHt95Ot+TGP5hJ9YeorA+AB2xrgFlP+K2PqapvvU5BQOdE8dxxgCs83Ip
rgBcI0PnWAcOaw/h+C0PQkypij39YIIgDfcWaK3PMfbxfiVgVzcMdYDNkVZt7qexEt7BjwpwmCBc
MhrPgRLpO0xyPzQ72DuGcO2jFtImi9Q6gG6sKbjDdghh2kyHdbE4RefRzh78zEZI88YZbEbrnhJI
5tthHuYbD1WdylWPfDveSt+5Ao0Ff0QDLNjQtomPfAFc7rzUNCiOxG5ONQNAwgGPupjO5lAah8aL
o4NbzpwWMCy12CNliPcxNW71XDjuuuja+SIhQX6bsg44chUgw1RdXEI/6NeI7upWWlD2dBkx14c6
a/Iwtp19xy4HOsU+TRvN55kaTIE7DKSrvqvDLZVsPIUzgnH4O/NtCnwO3Y4vWEU8f1h77eoKOsaw
QG/HM8HHNSPgV6KgfBBNPhroF5glLLzTtU9o1wYUmnDCisVtSWB5FVvufYq8vslJsmb4UZGtH7Jo
Nre6m7ODY/v1znWLVRAofcqhQZ3AYrd70sQ4myvrmk7vW6ciqrXUwbyAugBkgVlh1VkxNTqTFZ6d
Cp6yHLAF6zjNKOPWwVFZhr8vTI/5DFvwGx251jlk7r6rMgeFMoXWC20flxL9bafZGgb8hdnAzgLS
moruNLnua8jkxpGxbXr2J8hVJoi0eAt/OEt2bdRn9+Dzvrq4EIehM4cNmAKrwD8QYGGLOiOHfj/r
gUktFoUoHKMnbQ3csiT972FkJy/duLgQGUMGcjsMZvO4jBI5PqAILT8g09dBJPkjiYI7umjzcT3i
ftxO2AU2Ic5rJoCMWoIwq2mCz18DEkwXYUiutj4wgIbnkdtsgtJ4rQs33mZLQV3jp+YJY998mqEf
IuTahwQo8S3UMM0xMg5uoQh4W55w2b1Sc7sLaxOmjlNqpn3O+FkTed9AmuayA0JDNw+FZy8LSR7T
KW7vJbZG2zuA8nCN4mU/j5Ur9kUMyLivJnMzaKV27Vynx1HPyZn+0kcuBjY/XTuZp9loMArXJSJ4
MRrVEat9xPR/KlifsXTJsEIn5Pwhl/cSrjDHjDfZ1LoPdVCyJ7QAaLxmXBhXzeAS82WDccZuZK7t
epro0lMlro7R+PRJRa6XkqWfgqDLq2NM8TExm/Hx3wuVVXPrUTQWKREudxdGCpjiB+XhX4i0+SHc
eLj6905jHUXoUMAbvf5gVh6p18AbGYA5lzjqoK1QB8JuIbrj2BlfBOma32Gl/2vK3F/0u/13sahf
zf8H8h0ua8H04p/2obfhv50/fnx/FXn08WcR7z/+298ynmX/QVrYlJDBNPYvz2Gs8FvGsxD4sDP+
iu0i15EL/IeMZ/1BotWFoawseiYsm0HL/5TxzD8Q8AiWmpZecq/qX1Hx9PI7/qziWUiEHkH7JeJh
WoiDy9DjT0kvKmoqCwJZCqSCidjBxKtxHU/Wd8R2L5heY7TyMG5g/ij3Ha36lZnm0XEoZiPjOu3z
sP6CpQKtkSocWK1QW/RUJgc707iIa+437w0Pi7XLErF3fXGHnRDnfXVLcva1VKW8IS8yfGEwIPpR
V8ckBNemSg7jzaVIf2JRXGVl2vhbfNLRQ9vqgkoykAFHaqYzNluK9QtI6Cqeabggsgy+G3A7TZJh
Y20Sl9OZE98EGNA8QbZDjIW1m1xjPodT5J2jbEE6SspnQjNvVm3+hC/nucrmMziisxhQ82bAKNQv
AOzL1xnHrBXILns76SbZEJdybhSxxjPj8z32qyOFomSj/WNXp09tgNJE2gBbJ9uPlg/Qr7FmB1kQ
3zRF9e15gQYjSkGCD5ZetOU1LufrjFb3MBJflWscSoBf4H+zF92b28yNxCMNTvauAyAGQEI+2MKg
H7pDj89qY5eOw0td4SIP5kckwG875MFspPljUui3OdMnlY0gEmLrKwcyEQugOeNk3OWRf2V6ZXPb
Kw5tpWy3URQxOGiUfDCgfJ5q9F2gInukmc/GyQ9MU74zYZgkZMIR01tFDRQ+AeCVjwwhYKBJJBPd
KUTNutqo0WICjW0LqSrW96GVPob1PTWVSDEpXMU2qsaHX6Ot1GNcbNkfLVJXKuPdWKBLxDUvMxP0
zrBboVG0AOumOG6sjKi+NLXV3mg5S+Zobb+Psl5s8YqVCFWBw2AuOGBYWaKSydYuQDoj+1WLn9tb
R2Yq9uNgkJ0Ukq5CT1dby8RPQY02zImqo65nCN85ulGxs1RnUlR5qyD5AlRyrwzXQFYD3RHwhkGC
zQjgNpao3s3kJiuImRVl9gl/6ziIuTkkJS2/kXvR03zTuQZHI6vfTxUyDRiaw0CQE9iSppLCadYk
eeiPYQtqWsVnoXN3I1vU25pu4XWf4UtYW7iX3iy3edMhcNWVnOTGp2kQ4hTUNMoW9V3cNC9ARzL4
HfTLNR3uUHvPNb6pzcpaSx0/OtKeuDnS6jMe0E91MTt49g2SEiEIdF3I7VgZDyK2ewL/RjdaqyWL
uiktvgLDoJCquKHo9K3AZeh75Yke2nh+6fBdILwBDKeELu6QCw0dXlQ43zWpnA6+K/ybuD78mhpS
J3ek82drenUGgqv4NmqIiEjZAEXQWLF6vQespia3rVCAVKPoTfV4doygmFZ8K/XaMbH3e8t+vLXo
qJIjtg6eOwdmAcOtjVK6L8YS9ntTpXu7Fw9p7mzp84XWGh7yEee9WeufcrZxExbBJYnnDxrn9CUs
oRv4xYXpATW0KT/aoe9XDsFu5Fbw+2twSfaBHticoWEm7rsZ0z5QJhR3UO/XDZvaVa0WiMvoLe6R
I65GcFkDvFBqTztpJLuypqHCg6fGdI2Cwky4/K38wd7Shuz1P6g7jyXHlTRLv0rb7NHmUA5gMRsS
1AytMnMDi1TQDuEO+fT9sXps5lZ2T5V1z2o2t+xW3gwySMDxi3O+w8imEr/gnp+BfD1mvA2kYpRA
zvwJClHtiNzZps4oHtgYxZ5tXRjcbA0VOHFqG7LeuGdSZbho7YMVzd/sDql/6BAutUHHeexa6JiO
wwC2qFy45Hr6IHX5WtxYqcOKoHNZg/OcdF/cOTvAMEjBry7PY7nwtZbWUdJJM3JP8wvxoFT72KSW
G6WmKq1rWNHZo9CCTo0dQZTW2bjBN2B3lxnw/X1fq2IX+PVEfuPy1YbB6Zv5SrcxMl6af0SIw0qP
CQqrktBb7yzmmLcpRLCFaHdMjX7MwVtxNXPKt8P4KpC4TcweWvktbW1FI935d4E8BKv1Zc7wAGXz
euzo/TOhP0Pst6YbX2/67nCZP6wmgl7azV+XYbwr8i4m8WlDA4/oFxzRXRpMw33lKesMHy9eEdvf
8kJUbLqbmEQp9aMZbQvH2Zhyv06f+XpzfkTonbReYlnjbfAffA12eHTNJemUE9PR/dDz7G5k+j6l
S3HninL+lg8jUJOGVoZnXZ6NPPg0igfUFduQVAfkfkHn0QmETzTmn100XEZhjrk0DmmH9imYOuvg
1nr6UlQZSepWGu1AdaAWJcQSXd6mmb8znB/iIqWRjma0ZcFXGKvjgcRVuQ/XnTFijLYO0DhL5PgZ
20fbAvTaSHjX5M4LORJ8FXmQC7msscAgvi9Gbxu04482Xwi0aSNCD4npSQNDTLOUPxbN0IDm1HsR
Yu6eUo+nKqJgygO8BDAITcck+OasrEzOjFPZFnP81o8LnwVCf7vgIqJT323bM3caDvyjLyzk4TmJ
0OR7989zVlj3+DH9UzNq8ZROYfabRIvqasD9PbJWVNklo5M+kBAYfFH2jC4bNbJ3BcG37utsyT5a
hzVK1LX0GuvqfgflnlwrHieUFSUTl2XmooVZZvd4jIJADR9pmDafPWjXc8cZi2ZUDmedzWIXibV6
BtdG56OEmbfIPeoj4XTVc7kmzkOICJhEKpJbHHDtUGb944DCbg+FrAejkzHRicIm2oqhUFuP7INP
6RVz3Dk4qry61g+m7p0LaVOfVpSYnzCSU46auntFdD3EnBecvnN/Bug3xQT9Tk8CZ89uEnXyYyD8
ZCVmwLMRP5qANqoT6cZHgkrvn7UXt+z1Dp6LeOBXyM4pNzfHe9+bRx9n/p3QDJEVpk5/+PSZhgFD
YAnILCjfdU32gDNmeCiAX9Y7en+PiUPf908TqOGzxqW5mQeH4c2aoeIuwH7fR0ULY6tMGK2vALGs
1EvR5OWo9yf858x+EUbvhiqXX5ZqbncV6Yp7IvWqA9rK4ftEd03CvNMcTIqikhbfKt8Bt4q9fTMg
FqDNis3Q4y+ikaW6M1Ppfy07B3IiZ6SmvbXWA71ifuHvyK1q7hHnXJKQGNQE4C1Htf4cWa4c2Kf8
qDCLWAvY0FJewOIAxnOqkzKjeWNpe1/xSUP3/FbU1cUigIWQ4+nk9FPxMAy1D3k69ajOWo4o/2+f
L7ELtTgkEONi1iLXJgvmeFrds9cYxYKqvMIKYA9omqegaYZLW6388llxsTX6YWyJHGEVC2PSIfSW
SMHqbUnGd+KhSOMqXRQwKynnOCeOLvzTfcOyvElttYcv1DxYUXPX1OExlN6bwYJA4sHYPeEi3pWj
fIqyy0QPC7/eIhva9xitKHHvwR7YICXa16hdus5Apr2zm5I6dALFn3MToz6FA+pazZtPbGPKlta7
KSDzgRi5gBVRmx8SK3+eUkJLJ5nO+3QSZ9zT7+tKJN3YBbFo5tjuxDs5bfeMLHgC9JyKyuzwzh5n
WdaMiZroaU7RgEvCFLBXYhrM3l3Zd9dg4ghtca/xhavlS+TXX3h8XwrZzvFg/KMT/u4Qxj0wq0MP
3GjuBv7bT4usxg0qadSeE0mjILoYJP5IO3s9D9HrXKbXZrLQmEm9iwhiOhqQ4D6DPQskQ8MHgrWD
6VOpP2YWptucMrHSUUy790gwgooFnU7ddA9JOLG9ZwpDzDn0jglKbxIVd525PXbMu5111tUNyzvl
5+tumJIbmPTO12+u5h6I8vFOGDQ53np210FtiXFjV1SVL5EP9j0y56Wj+QgaRlt2dGYjx5NTGHT7
vypW3fY0z9+I8MwPnlgvNiBD6jRkRQRP7wYTqR1z0XKP/5ZwVl+dvZGynKeahVaD+YvZQd3m4dOD
zUz5ERb8jrm/CYCUvL+p2CNvfdArk+YAHYaIDJmFXv5R5oV7xX0H/u+/rgX6/w4K5CEG/L/PCt5U
bn79/JdLrtKfTf3XUQH9N//6eWMA2f/KsCZETwP1jt1iZIM2+V90oPBfJTQWgdSGaYF0wDj970mB
ZBwgAQ+H+PUil7v1L4KfiD9i7hR6kQQ29F+bFPyh7PS8G4GNWQGqOyFZevzBgahtkL+ewWdV9XEj
4In36fEvH8njvyuH/gVjxSMJpkb/z//xn74CmxCXwT/Ujuj253+ZRGhWSv0AT2HT9bQ8wVGkxf/j
K/zB3SGwaSLUkVeo2ePwOwRG/3degUEKViEndII/ASswtLQskCtsgFtaSCYBS/yTV3Busqr/I7sK
0WF6yEURQRKxg5Drb3/+l48JiGtGohHD/Mo0ZMdkQyteVtzBH3nqWfaFhBV2ZjyMWLOVobpTXp7s
nDao7mw/9al2cV7IfTcP9QeLCo+oo1Qs65feHkV9vOF57UPi4/+6CkuQRm9XZev8E1npTaT5d78B
Vw+MyACRcugx4+Ji/usXjYNt7mQHSjNa7aswP8Oo5KEodrdsg398Sf09DIjPilcimQE9HPMy5mh/
fOGYbnUmKnCdztK+JmFfXBgCP+GsXeP/zgshemYW67Dx/eOFVhrMOifsdeNBDK2BDpNG+55H05d/
/DL/8ZMLHAzGiF9vg8H/cBPOxEaEy21NKfCluOQxbisVfp2VPFpT+U9ei3Pjj2+JASRMsts/aKXd
P274PED7IXKFLTKcT6rYdwU5GNTNjr5kwf4f/15/CI1vX1TAL8UQ23YD/te+/eJ/uahLiaE9nMn4
nmvQufJduHEaXCJ86R28gdvSGSX91dXq3581DJ3TX81/cubY0d/giH9/NYI9Q08pPUdyhfx5NU5e
y1RfUYd0jj+wlxshfeOpL/NY4Vi+Yq+aXUA7GOAQhFXn1Kj1GX9ZgyN8pp/x0PY1R2Yc+UPReJJg
G9lSJ6B+Q4Yk/cH6gi0V147finrrOJa6oE9o35bI4Woh29u8JkuO82PV0bcklFTamiTWduPc6ogY
dzbrI6vGc7jLXTktsZe2vQUkX7jXol3NqQlvAcAdgQbfq3ZSco+VdXqTbchQqadb2SHkCJ/9gRy8
59QguNmmnbfO51okwr2k7SS+A/+h70Vr76HYwEy7nQiBPYs2oI5z0a88u0P6C4NMuOIihqGIPC66
xVgtBi1OiKzrBWMKazJ/gqd2GELo6+eIfLqXbp365jRTDxPTaumf+ZLSYyhGYzQR6ljfGK2eqXEn
Z8WSNUzuRqc/jIN071xv0iPZI1ELby6Ac74JAa54mHAALTEdtNvvBfVojnl4bfHmMA6eH9oVd3Sb
OCi34QKMnwlMikuXdi4wt9ViR1g1j1DHGzpyT17ZiGYICQAdw/gZCvyEvmgeHDw39X7EnTW8pDP6
O3oMvNMbiQuMpC5Lp9MllZriaQvZEgd9gbxvOGi6In9TY4VbYhi/00urAgYDOg/Lr0DEzwWn3tFv
5gRUTu8+jZ6OXibFSX6wU9DrdYa6n1kuF58bvFvSTq5WH1GE18mQXnHpqenMV+rsdUcXAa19PIPV
W9gU9oiENh6u4teJewdeXYmqSzkcItcBUVPDwAeu39WkU3VYQ2m9kz7LTDEaBr3D1YTWrFlgWz+i
OAm2naah2ktK6oLZbNPfDdg7d9q6QdON2+cnp02y5nlgidai90SRdKn5KB+iLOxO7PN4hCi1TMsr
wTqre5j4cZJ4Absmgh3tlh9Gr8bLq93gpOulN0ri1Wqn5Ygknit6kztNuE+XBslUAOFor8FOVOdu
ois6AHKeKrA5uSOchwl5b/FjxLrAzHdOjHVc/KiaXlBLF5+6of25oIwKTpVaFZP6qKkkQpXIf5Wl
6vOrAeR0K7oX2raO/fg3lnFkEMSESUfApHm2H7xgIZPcFKS21EwDAlbPvSBltYHK/6HKqPf2uaMn
xhmu2StSbl4yj2Uts49RY9h1zKeDTmDvWcN0tEjWfJxFJL9mgAh+O2S2HRnsO/u8sMJj0fcDQyox
7fw018yk5yqEPuhVUR/neUd5z55vPGr2Fm86KZjHq6kWAe3DkP1soAI8B8TTX1O3YHrWZo5z9Jwq
PBAcfhth0FV+Rhnhe+CFhNpDBvLP2mlhfc6cwnsUROaLdLPwkxuYSVowD+4BcaR5HIeCd2TRrWyc
vqvPuext6zPQmWsfWGlauyEF3k2WTjIDtnLm1Nrhh2IcmXHoYV5fK30lBPOjIYYeSketrjbBZT+Y
cyfhYarrqNlR1DJn8uoMZyR5e0W27dskf1vyPoXXpFHp+gRiY4CJsH3ssLjXvyfThXHZulP0PILP
BJwStUiGxaBm5yELcm3vbJfpVFz6hO5e6VOEs+kI1YYC4UOsOTLqWZFOoL95SiwW+XAGCuShBKUj
SIiBhnkdfrq89WJErtgpBo7sfVJkYt7m5EG+8r5VnCU9PPfVjD528NtGATcxp4iSUwaOYywW6+IW
GL2PmUV1xogbyKPq7OngEN/SHYKgaH4iaqjo6AqnP9cdg9vtsFjrDoVTzsRYaOs5E0Gd7gXOlbc1
qf03Ncz+DuRxe45aOwPZPrB/70KzwBRw5cqMKxdoCdd5eO16Ud42T0o9GpyiECRcBMiDHYIFi7hE
9pKAHBc9eRa6hGwjMiXrvb0QeNEHx8awLjwh2pr6Xdks8P/Q2pPA/qJ60qTPlWBBtA9ugR+QsDxd
I4oHYQOryhnyJykkDGs8b2dklI39Dc2xreIw9zvvcaKgvDKRHp9SDIHe0e4mJzk6+EnjdHTSe9tT
8lm1g0Psl4TcgGgrgaGGVdni6dcts0w/Zc8Xex94w8KiZprcisXJmlQP0SgFy6Egn9W1l9N8CbBl
HxvdRundMiJ/387J2J8Wx2peiG6PmNgDEq8uKQEkxGiIJnqs0smJdrPDuBLgWl1BUAqiBaeQYRqB
n7vXHSM3HthiE6Gdls8Q1FH7Fm2TPI8R98hxLKUjjzwb+qNPKG1930eNPuTk4H7AQGQWybAO82ZC
ZORxnez6A6nO+oXdJ4FdqZervbbCpYg5bcdTV0lYSXjtyIkoncw+pKIfHg2o6+CKfmZm9kLmhb0n
VaHvkL9H7rNnVsXHOU+HFoHmZ2ryXhBbleQvLpxBGgMsaLJwkt06hEhpF2qLQ1CD7tlgeqAoYXWB
hgYTHidYQOrvIQNIg0FvDdxTL0bbvpaRnEgbtsG5PHuNF7S7chjFS535ljroiC97o0UfBUB8lvQZ
vSMnzg31/rZm2TPHNE5ECUxEH/00UPJDkIbj3JHQSRyFVt09gYFeyI5FCxUT6NAPF+PNKtm1Fgvp
rQE/t4DX6hcepoKZTt2SDLogfz8wMeNvrBRYc2mq+hsTjIqbbQwnb7NAt6t20PoRotugWXYI8JT5
blmdvaunVbD7AlRy9NDplNeaHAv/mIeuVUJII0KJ+jON2O9YUbfAOrd9iIdJghyTcod6aSreJ2Pn
Mo68xpmPA8xx89zPIYLYlaErJpgQ9hswMH5EP67+lzUSU7EJU9McRls4JSdsX9rHVCuG2uk6lOqs
iVSOw24yyKVqXabP1C7DGMPgKDsyEOsesyADP+w/KxVUi+AEicn4Aphva+d5cQ7Tro+VJtRhSt1j
J/zsPvPW8pBMhKmkhEZs2ZKm+5Rbnoi8ASNKhXTvOAvP3VWEx60x1KnwWtqV0L87i8Q7B1NpvFrR
h58WBB9NNRDYQghrv/hlgWckwX3+NNZTV+6SEWvKEbqtuc8iJb7W3dyWHCNDu7PWcbl0DjbyJhid
Yc/gYl72k9Re9WVqbyldHSLDG7Vlsa+O0UzJndwbr2IxjXMXEeiCZoqc6+8FD1kKhJuSW5WS/Omm
nOQF2qF8LJK1foSG1oSfUzmm6XskVHsjyUUFDzQZfE1gvO2B9zBqbaaJosISX63ZC8MtQxf9NLsO
MCem79A1WM0xggiLZpcoUwQHK9EOlgGBdj8EZ7Nlm7DOJzqbsD+0Zorqk7dayfea6ePWrh1lfaWz
Ip7ay4GrvwR4DcGls8toNkk/FN9NTXhE3GUAxu6cQCXddwgidr4fgtoaEHLmPRG+ZcapAlmC6O0+
yii/5jqImzK0WY+xftk5brMMG0KjUfM72n0dUFFiMWrFcl4WC6esnZOyGHqJFV55cozbKosQdASg
FX7fuO6QnUKGfQUhHGV5YYy9UYtyvR1CzEzHCyDkEzKnEs9nlh6LqEgeZpbnr63eG6p7fSMQQSvi
nhAzPsGH1Td65C6LlnVDabmusbumCX0INKynySkIeZ1WHd6HXaF2tB/+/SAAAjUABn5XuV+9cReG
YDbK8KKj1oHZoq3fOIPZhnFEL6dJgN04p7oNptNqzTadCNFv44anQfoDF8FwYKnDeglLD8KRogkT
wDKFTS4wxSsbgzVfSBOwgWq+txH8mayJ0LeWs6l2vW/hWqYLY1Hu++2rcEGx7IIgVMBJOvadST8n
6wlG15KeKuDB+ZZTRxyACHUjMTZklpwsOWFF64suVSxEZYPJk6uY2IYAp/DAcmPamRUBybUc1unS
ZI67nDgvsxM9F5YITGMi39nFtJBKNLEVKteaLcOcCeecdre2LAfHb2tlMlIax+BYpAa5qGilPrZF
mk3PIdZ2ZmeYUh4XTJ/fu0CPd1iZ/QNLjwgLBLjGjdPhCr0SAz19EaNh7RioeWJhrwZpLAw/Zg5Q
mSIkvjZga4KzSdqifjUKdB7gJ0oNdPx82RuXprncUpqMz/NYuU8k9upvoUb5vctmuSL5FuYy+pX3
OddwfbapB0/8bp0m8kGd3PTZs+vn3BN5mbnk44IKv1hjuoB6wOVyDyFQHTFDofkfLaD+RJvI28px
7H8Qhzc8DA5LhZM/DOFXL/WIJhiT2PiK9cW6QP4m9yVbv/o2lXvsGFJXaGSxiK+LLj4KgwRjS8w4
y/Sxz9BQdiPbP4xEAz+HuzyKLdn3sHskdLLOWZ69airKfSfs7LYHS9WNxHNTZmqfaiIaiP2sSv41
isZ9Xo5mv9yoHq09pzshyFgcUNmz8VEiPERjln4rGMS9pl7Ped70Wrz3hLh8V6soH3yGVTsII5pk
Q0TkX52+DZjg2d0ldJC8ZGvDi6FsgPjhsWD7iGSb/4Y1C1/BAV1yYH263MtxoXE3sp8Pns3jMlYy
Nw9L44Em86Wt3yCzLeeMeJoYDruz7rn1fKLUPE8S5yN/SO1Yd+XYDQX+IqGeKFGbr8NoeywJ+JU3
9aopiDwX5g/HRdpCvjQ+TWhrSecEVhyBwzjrawk968o1bcdTg6CHt949uU5jv0KaeUmUek6UR7iL
rSQFYFIE+B8wWyxfOHDsMxEWkbdPZDadCPhq1aYEBvqheyCFWJsK756LpoRGBWVqQ5Pr/ghFAKKx
71DdrAGyfNXqCYNAT3OSBF70Nexq64gohCGWNWuiKF1t8RSp3IS0voCt821H3cCs5kR4tyySIx2a
zC8yMx6q0HnNX7J8cF9F142HLK8B6Y6pLJ/YYM5frT6tnyVYbYB26UzY11Jdpz6BiOraATGToayP
EC/K5z4xAdKDEKtaUDUPRufRUZYRGuiQtn6j6QTrWBo5fRsGv45RnWt5LJC7MvaxO6J81tLN+z0P
KWoDni7AfWbewDbvVPLWyTk8rLZDglmf2L+TmyhUdjeuaa7XY5rNxamfIxAFTeQCL1kJ0jTDJN/Z
1xdPmW2z3+FuSyQKsLrtCaW21nhkTv8yVBOs6lHPClnwWCvSR5fy2DgJs4zG67ZdMmhJppo97fH3
8vwJlgaICP/3WALYwGDq9WIJttMSFTTw+m+ab8BkT5YDgYOBU3/1htHEYdtDNkOZd/AnDjbfhgO4
YbzLX9JRXb9XS+GUBxT4ANBsn3RDt12ieOKDIPJZOuOV1Vivt+Sx+79SXTbYbACnDL5GIRMWzzg5
3fGuhewW38rqN/K6ghciOGHq2k0wlD/WMGo/FgLxxr21hqJ65OPg7pnbcQlu0sF2a4aw4p9rbT3Y
pPISX3abHQKemkNx8JwmWI45/cFyJa/K/7xhCDmNmZvGvUufsc8h+BI6BcFyR1K6iBAldjBksx48
GWnbPI/QqfxA4YVH0JOPnl1A8dEtjRU0xGm8DoSGvwQgpLcjt9SjBs3ySy7MrCijp1toZbYCCEi8
L0RlTc+Mx2gtI3xYwMRsDQM11EO4UV1JS50NjgvOloXObsq5uJNoLTAa58EuslVCPDMbp4JsMS6C
Xb9oFHFhkHX+1oJvcfXHgPiY0O3TJ9kvuH1a1lDUxVx5G/qyeXxJ1n7TvltX6vyiPgi7FSfdsOHa
lwhEB30V7Ip3UW39NMuAVKGnP/+VDJL8cCupWTyivdz7Sb9epp6d5wZ0iMiOk+o1/N8aOiEitbgb
mnw5kjPAS08aYPjGEmOPu6K1H+aKLy4qxbDDT0RYT52z/kVImEDzyiGLdR3JASg29Orftbl+JVf9
MwgxUUMq4bgfo/y6sovlkLWLTX+GBPZUcvkdlwRQ2RaY1Tocgh4f6ZpDsobwVc8ctsA275jZL7so
IneH0Og0O9khbS2dVSffpWBFPIXAQB3coFCFh8r8bCkzzYY8izoeWy4NdrliiAm0UfGKgs8wTinH
d0Nl/L1qJN/DOk8Ol7aoyyZeEQmj0YuGab5TYaOiIxAk1vF9O8PeHsouuhIrwOHbSkFgtJORYS1M
myCXXcAQ454F1cpS4GHOxqjZ9IPLEdJ5pJYSotyNwb3rVg2saRPoLViGstso1ADfHcRY+QGDx3By
Mpbhh4Q24LMcCnmA4Fl+Wq5H3lwwOfaZNNNZ7GkwlumQd9EDN+hTmTFSyPAQbAgJ8ZNT1A+ev490
XqmNonyO9gGl0V2Lti/dkCYYxUWb9hjSEB/1WiMcqcgf+ehpi5AvDeE0bxq+vHfJoDZgp1Ro99kl
dRxrb+GdZM3734sJCEeMm4kKyh0dlFp5BjSc+DWP4aE7yf4uSZfwJ0PPX41TPyVZiTVcz6EDxytv
7D16lqTapVixX1zjDYe8d/LfblUiRk104mJHtWqPvUFDJBTxPlF9XYoSYXJiZeltbA7RLSbTbPlM
27AWWzqi+d1LAkhQSUh4gu0qlvNFC9vyVDno4Q7Dag0jSjDd1zs8u8QZDt5gyl2V1n2xL2Bilrve
rtlk4uwak1fc/b0Bfpyu4z7zCYlD8COA36YRFhmdt6U+lIpsMQu2rLuJ6nSJjlnNJuA+s2V0i5H1
0YjpcMl/2AzQx20JA+taeKrz48SDrH10F+AhBzbX8nNaUwgrLTUUrW9aDQeMl2v5lNpd+NpKgCHb
gWv8OgQD7wNQKIJt2FqWhYeK6QvJUlkri0fgFRZusbEZWA/wkaFD0d30WWea1LTO7brPkQHe+tPQ
hGF/pAQ+KU7DGeYJCdYb3TrOk53ecjOBz9mv1q3wPaaea+tj1GCqM0apnYcU4gHprH4ZiAZltk4Z
92vN3Ww/IxCzNpFPDsGWdBKQ2kJmBWqwAZaB26MYdWyx94Fz3RFhmayHykr7J506AzYyv6Cvwh/z
YBKRP1LVTffKBX67DcBNMXQQAf+VnJOfahkECu/CLyGfRlAcN70qqGpFU0/eBTbwzaKlk3esmCLu
S6LJ7wLeGPIlw6T+ecDOZrY5F/F7DbQVvjIqRYoEO63f+2Epl13ZDRXuO+K/mFamTFY3g5UW73nP
yIBTWqISr6okXqWnr6lJOKKDsmsAcIbsipr5cyQaF0KRFXYvZIv3b9BVfXZwPLt+eXVRPIKHJt2e
s8IcRhmGYAWkoUcmlbC+NMwRXwx0q2lbAbVxrrk/RL8rQytL5t+AhYc0SD0dXLEumKQJF6OHWNuQ
ct5EFezCUpdYcKCnqbr0LD6asTmUadl9rf3FvyM/CGd4ZKYX4WIp74oKMXbyK2pb66m2dL8vop85
RoPI7wlxkJVXbWcqUTy8SgAglKUtfmkbfDds2iLMNkolhXspszr7wLrXkqIxVHRpoud6ZvscvTEu
fBiz6jWxfY5XV2b4a5EztXyLzU0wCTGzttvigpTQHHUjgzsvAKBwWRTDkqsgBC/d81RuCyaINx4p
2j7FWoGv+t5DMj7u1DBilI2ScnQ2vYPi8SICj11irVZz9RIA1Hu+cZIl2buX1YNQoSD+m+VRPKRF
BtcHUwKj+4XNFmrvvj0KtovP3e3xm5qQKw/+bNlvQ+7ub6wECX3VuF7zDVcqPPQecykt/+q8EmGu
HiAoUhOWzCb5qOjj9jND0/JQkF1sx6qD9A08Enfd2bbH4At5n/kFn7ZeHvrGDHCMZhdFOQlwKAhR
ksf11HTOpmRn8b20O5Xv+36tpg8EninVYAQr99C3Lo/dPg+aHebFgEVQ7TWfXUcPnEXFXD4pVnj8
ZqFJSZw0fvhEBo1R56pYGiuuVWC9rbpFt5ima7cRNRMln5A3sVNiFbR3jnQoeSI539XtGny42CBT
MExGYjdWFeDRyCR7KiqxjxYzqPNsbO87tSefkO/bKPXZh701GrMgX4Brgo2uCeE9OMSWGsRRaeG8
dhRl9tZxbbvZJss68HqDNW9ZLqWS/YGEmihDi+OaAG3rvUmwvRYBj9Qb+GX5zhcHyysgJOhb2aKQ
BBviWC+TlhVrl7HMVoZ7ARZfE1q3wWSi49LGSrf1C3SGt/3UeDI1ZPojLNG2P6TaX18LH6t3XKEB
ezPIEuN2Sd0rcP36iX178U2Zrj/mjar7U1AbvDlZr9zv9kyeeVlFzDHrZAn6nVfp4kXZSxduprZs
8JyuE0utYnYocwGfkQnhzfn4AmAvIPgaaRm98hjChkDy0AJP6TUpApNKSRwvTSB/W4hkqpOZWsMy
p+aU3LpRpU/ZQCXxvWXJs7xZUtnZs05qqhV8bEzzlwUSNh6PfnojzxoxdTLn6k2jLqVm1pDc4e24
loVnlAH7Hry6lZFyb1qWZGA6sRqR6wx2Ojt6WeNiECyq9T3Xrvd7JovqJW/DwTk5zOruHVfCPmDu
IbpN0eUzSdLt1IqrmVI7vy9R3YnnLFu4zAsuMKgBPLdPNXzD/FywjqZDzfgKNkvoDJ+eDM29Xd4U
6a6O5FPucBgD9TL1IwgD/eLS+nsbaY1tfk6MxNKf2vNwBaqi9lXZpF8l1ZAmVjthGFkIwkryybV/
DnggyYJIdT5u054nDF7z3MwXa03zYWt7BG7FzTzkj25aucBy/KRrPgjJnO4R0wp687SsPpRAsLAR
tjavxpf96yIJuNp4Em6aS2rHOVy5+WLCX8ghBxdYEgi50lKQbF5iw6Uurq+M+aon3rtlx55nG+9H
uQz9ZVR+/2iT67NzvG59RzGe3TW+E8Yuu/kYosh4lkxRADD5rBgk0VlQYQ+L9HHOLG4V9gpyTxHM
z0VhWJEGoneeCjU4Pz3RRvAjcxewXKVD52tOIchEdEFGsWEzGRw1N82p94vhykou+Ga3Q3iBBuff
SxuTSxwRYgvVtheoe0EMu3vHK8TT2OC7cXIJq6eG5/4Gn5djdhw4lQKsV9lxoEVmqVlr++gQqQ1j
SEWm260TwnqfLcZvnlskqaxtHxKaXFSfeuj7u6pmd97MJTSeCTktOA3mgdDWrAIpqMKaPzx3Tuc8
Eq6b7/EozfciEs4Xuzf2Vc62v+taflTHmj/Zqlz79S7v2DBWztTuF90sXCWeQhY7IcffuaNVhGd2
RPMHcyO1p3wWkJ6X1lx6N0vvAr8N3gUM2njuneG+nejxc1y9pNKyrKZ9sVMm/dUyKwpTFAI/uZWS
3djq6BEDHtOqKuENpdLdp7UtHtx8KBjrVCaMa86Uj0FQ4YuI3F+ihEi5NwmZfr8TeMh8E1OYNOc0
dDTDHJDf3ZFKvQLcPRXiVBHN8FLYevrmKlit5FxPmtIegrtLfmzS4pKStjoXxpPHOaLYvRGCGq5o
YdXPC0IIlp1FV/wSTrJ+RSDPCkXgCOuBT3OKdKswAkcfQ8dN7dUtjFsSDABBRLn7y+U2PCQCGk7s
GthfMOhLZPtpyNDFtK39DH+piOtIg7ZucitTe8C6Lr2RIUU4hRP/VgOS8ndyHHCJ6SJHEzfW9RDX
BXinUxKlFha1IWitPWVFC7+IDeJRVelavS75Om+YXk5Xh+KO1M+SQ27f8Fy7IBMc7ENFYv0jhjaf
mOR/I+28luRGknT9Qgdm0OIWSF1ZulhF8gbGKpLQWuPpzwfOznYWMjdhnBnr7Z6x7m3PCITwcP8F
Ug5UYhHx4o0juiQv04fDTojM+p6yp+l9b8dCZqOU2tQFo8Ow8rAMvG2CSkhXjdiryqsMpndS2YAP
5haCRv4hjypVaDw/f7PFC96UMLmR+/WQOK8qXbZ9Gr5jXLdrfci3nBdoFvVGFBwir46e/AYDHiot
aJJoxviFZjxKbYEouSHVRKQH6Y56L7kQsK+6BgM9SadoDa7PA3pCsh5ujFTgRcsbn30xMmG4SpFC
r/pRKHp76P3yo2yjDpWnrG6/YyXBoYWyffJQZbXVryIaYQgFhWm2NulVpE8NUZ/UIU1uXI6xO94x
+n1T9+Uj+mXQ2eWJgzm0SbWxXIFHi4mXiTM2uTUl9rGKS0+lGmtf1pJd4qtWCCJAy57osFEHRpsN
fUNwze5+4K5pD7WuN/dd0QKHjJEm8DalZib4o1BogJCGkJwMRKPJHpRQlW/7VPARuucJ3u8VPaDi
ZZYiFmV1GtH4adkq4AACHhxFee+Vqsbe6NJtSJJzI7n++MMto+4ZZVTc0vEg6I4lDLlqnSeei+KQ
QZa1yS0woRDN43ZPIVt+1Um/3wQ5GKjYawptCLWQfjTYpMTUymBWPvSUANaqFrVo4PeDeuiioLTe
4l4sj+ik9hH8eRNp1ooMnAoHutnwg5qQtpgYR/dh25juhlwBdhraO5XuZECHUggEoT88gzOIy6/k
PmUFMq3wdxro8t+VKJrCNrGU1n8o81SUUXwzvXexVS000tXMTNZTpxeFHN2EituC1HniAIgAN4mQ
FbQhR05hrOUvhtT09BG7bM1ci9/AAOacfxo3n7ziIUO+z53d8YYdNaoRtFVjDuSkDV36RRVtXytD
4wvPCUF3ipqbP6LidwwDWT1GKKzx1UHQfVFyT31VFdFYRYbs/zRlfsquVPu8ohOBiAGPRYkSFb+4
91Hkqvo35MMCfRNYeokkGNg83ASBZOevllmaP71hlKN9irqIdguMsUzX5O84o2t5Jt0OVklOI0Hq
+lqnmNODUVB+FGZbIZGOaPp3H/BT7ShFjryCqnvmT58+hsXhTieGWmpnFI4A+JpDSyhpGPlhch/W
yHuuJfAaaHpAfBx3UWhaj9QygYfInhk8QxcV87vIBSTBBgw1UhW1y9v7RPXHgy+1/YfIjfpLyQrM
NdoITSDqwvK0wkOz/yrnkvo8FAJGmVmJAtNuyssMuofUmDYUtjHU6ORUCo/A1VChchNTEleBbNUo
QETuTdj7UbnPqhYBwIYjerDDln7zqkvk6Yz2WooHSe1R8c/VwkMARlUQYx9HlyJ45AnVq9L06ruf
kt87ClxTrhEu1foQuDWqTrTX+8c6ErB9+n81FIwmJVGixBEpGSQcSXhRK5UyN2TW4ClqUnMLZSs8
Dr3X/ZChQlGMFcVv1/Gr5zhjwzRBsFqSTv4kqjNEc9ZJ7SR8qNgy+i8BmAa2LETI/fUoFxC5dCXx
dVE05ItUdSa4KeahKwx1SMMeWS5ReAowWbGyO3q7ufov1Yf/Exf7GYv/B49rqTJqAQpC1qJszgYE
cAvWPULz6DjzYBNdaOTu4/XRXJgzyxB1ijwK4xHNGWSavYPjZUQIJX/MMbxGPsVaQGWfw6UxGhVF
eNiiBgtiEmT9hCqG9tVStlZpUkOSE8iro60InhbrjgUcsXkGljZFTZW4xy30h7WJunEaKS0MyIFB
Btxkqq5S1esCkcfBTu8/EiwxkO24PnnSGQsAxShTlhFzNYGb6xMh5DRghnJPKXoD3K0YDQFqh6J0
SMstqgZhcOt565bGr76A0j7/YhM+WoXYoKGXJc5B7jJcW1h+Ki2M9knOml2b1hulWV8f2R9c+Wc8
9qQlCzONN/SkLTsTpOgNIeuKgOw5X3UOIq7bdtWvYDTZmJ2sM4f0cmU5lB0dmrNOvUatayU5TLpN
pcQRVvQh1tCLV80CleB8R/CzJKoAwMQNXZ0v19yEi1fq/CzJuu+b19pc8OZV4P3M8PYEYGZlGTVd
CW7E5y+K0C1Fahwd7GI9jbtd4cznyA6lIJvU9H/HbTiBU616B+jM6l+jBoTpeCukYFamky/soJmH
LQfBhMqH/GPoInb2f9hFp+tM6vIYVzds4s1hj5qt5K1K2Ju4Iz5XG+nO3QnJjW43fIEvvv38c2nS
Z4bF5+GnfXfCC2hxVMvckPC477hgFx5RQU/33+/xjUF/wTFTO9i7m3z3AbTFTu3cvhvs39BCnXDh
80vTWfFpWbKvOahgrsCE0jnpP/+Siqq70Ze6bqtV4xQSduLZW6jpTom9CArIIMlzwVbaH3L1WlFO
oSK9D0Jjwd367JiBxQLlhztGxstZlqcb4mQ6pCyBNmCNlDwV7T7zc/L++glTnMrpBOlBxnidVtTd
9Q35h3sxGzl7XpR0SUQCnmbA56A6pjYoB0u0VkJ05Yq3vCN9rNTusRKyI0xd2Iz6HXxgKtsaUp+w
xB56U3Eq3NPSYtxVnnebe/3Twq+68D34VYrGHcJkwE/5/KvKaqDrCU3Mduv3LFdvRJJ2LVQLu81u
Tb1BO3PS82i+YEJ8jxcGnSXlXValBZLMxQ9iiVR4LK5l2Zx9EEOm2+v1oLGLBASvhoAqijJdgTCW
Ke0iCnfgyT6uj/wsC5jWwEnI2ZaQywH8R0rIkoWvUSFDKbWjWduUHSrKC0f+2ak3Czb79r2GPnXc
EawFXkWeRyPc4P15fURn9wpB2FmGhmGlgv7E7PIEXzuETaoYYGu0Na0m3DwBbcfKwll2lg0YcCAN
aJCc3+gc6bMd7BlCXQs1brKeZj4Mqfgb2xqKaUn1BYXV7PVvx2SpIrkaCYGu6mRRn5dnniioCGqG
awsB+FRybE9pX1nFC3na+fojjKUoKEQpOqywacwnB0JWe3JbjxaWftJrHW4SsBbIixag3ZuvRq45
1wd1vvTIPyVIWhMlDHbYbFAdqpu1VXiUX4lqoyOxb912HfXJY4T6XZuOC/EufDFyKpUlIYn8db67
gsCkNCzJ2CNm76g838V9/YQCoK2m3s31kZ1F4qphTTAoi0k88y0Rpt5mGupI6FTGI/8kAqltSd82
VMyVj7Dm9WjTrvl0onLJy+h7kZdC2oUC+fmriWVfNgA62cJodKrPkva7g2GUivSMjXXSfkVwfn09
4vRlziKqeNFAgAOBNd9iKDAmkScSEcVZRwvKdaP9cofobzeyKfMq0VjvbGW4kLNxUZccZJDxil32
d7j9oP9FEWfhCrzwpYhh8q1Ukl9RnZ37tD9zU/UMcnlUZ6j6qOXBQBK4eb0+YdJZOkaWq5L00H/D
UlDXZo+ttlYGU4rlSUNJkI6KCGaqMIp+H/dKeIPV1W9XQWOx8ChO5m2KTA90vhJj5rUcuv3C6jzb
d+jJSjrFdWSv2Q76dEqf7PKuKmKrNyRkzmRqNgYA8y1iU8qLggj/npoJlSu1SRcSUvbX+aKBvTfR
mMFis05nU40QWtUqBXTI1Wp1s1rdrm5u+W+b6Y/Nxt7s97bNX243mw3/zd7b29reb7f205Y//fs/
OkyLd/vJ3vK39/z1iX+Of3Y9/X3+5Ex/OPxnNf3JceyV8/i42vHHzY5Yq+lP/J/DH9M/Mv2j0/9Y
/bx5fXy9+XmTr3L+180Nf/y8mf5f+J03C7v1fMUh3weLXkO9j2f+nPmuNtRBaRSCWaktbCU/ZHHc
YCnu6i/Xl9z5V1ZURWfvQIYFkzsnKyNvUoxlLQOlY9W1eQsDT7tJAC7lgZNbv68HuzQoNil6W6qh
Enf2bROl7QLJopiGf9IDJOk93GIAtN2xlYXd9VDny0jBxESXRQamw1qfxn2yetHBCtvRw6IniXEF
dl8rzMWpeYFHqtZp/UFP/Xq887NO0bi60SjQ6cKycT7H86VIyZXQN+yxVcsb0U3wDQ/H7NDjDrVw
rJ4f5ISyLA1rN9IWsrLPoQJ0YlWtiiDjYYe8l6icY0yOHHA/6JhS0MrTsa8b2huAJa8GuJKF83ba
959Pdfy5zT96AIasnq2Yvh0iMD6NwbvDor8IG7Q4XJ/L8zoDKfZpiNlk5pLZGBKteppm0iTFLQwr
bciafQl60ikGoAuKlP5EQKhwujS+Vxqx+NskYPoFFnIK1DvIAv48EU+WTxK7rq+2/AJcCX0kxaVj
hmOGigJMjKPM9eFe2BVwUDUFXxuuMHnOBQdvP1AEJ93FjnSF2ado3SYJ6Ub1X8aZLp+TMZV4ReGm
Shz6xatOunUBhSAq6xTxwm15aYVY0mT3w4thqh1+DoTTQuQ1EkCGIpMecSj9wAxxYSwXtht8Vu57
iWcx9mjT3z8ZS4dJqhtgHmsjwpTblYKtt9yjTa4VC6tdmhL02XL/FGm2FpGu8U0fFW+7USG2BQ8j
C8//VU+aihrShCV1vuZHBYYb8fXr62JSfr0QWuMCoLgrytpskCjoDzWoNB7e0kvg3dM4V8VdUT10
8lakLa0Gx6w9iP02h/9ZPvnlEaxMY200LB6zHwu/5fKE//NbZtOghnXgBtPi4bcM2dar7zJcnxEE
UbQj7F5d2wb9c+zeIK4NvGCtR5thWMgNLiwrUiNdBqRJyUqZX4lSqyuZXjIdeYkMv9LkXFhAkK4P
9MJm1LG/kiZ5G8ou82JHA9oa4QF6IDDLfsuZtgEI/wtC6rrQ/b8PNYnkKBwzCPTyvv68hguvK9Q8
UnSb9upbGwyPeaXdAJf8cKO8WYh1/vlIkXUyOlXVKN3OewVCJxcFAjqsYkXYFoX5gTg9ZH7r29/O
HmF4EcoidXwJVObnIQ0tOLtBI4xRt0e/R7xfBdqfIbGpyQsVoj8/+fPGnI6WycQAgIcBG/tzLEtF
TztvfZMbbxB/YHzWvUJsFlaoxCUHtbTAUuZ00vaoZwrdW1yjQ4kULR3JNR0n801V6j6kfY59I8/l
qEN70BuCPQ7E6n3Mh3Hv3DLvfsUiKPUjvB64JoaeVckKl2peAPVIk25Dbzr+PbgwCVc6tk6vsdKZ
j6WpIKVp0g0kSe/al9wvIYlhEphSx8tTNOaUsAfr5QflF0MfvZcqqEMIRXm9D9O++eUaYb2HENSH
C4fm+QYimVcsMBaGAbNQnH0dWSvbSgsjvMWyb4qKhtl/8O/nMUt1jM9JbjJL73ILcqqXQW4bxuy9
BuswdsbrXy8wRHz+CTH76EIotPBeCCFCvaJHbYed4RjNqoZQcT3Snwxxtr5kcaqm8HZVpof65/WF
U0kq9jG+XFi+2t//VQ9X7kE728OajGvbbhCZWCXOL5xx4SWs3Wd46tvuBgy8/ZqvRPv3T9PBoGM1
HJZuvwsfkj4FpT9luvoUeXYxjJAsQqPCaKVRcDqQEf5RloZ/fg5OrZB/QszO+3psuw6aIXbPHuYs
SdR7TpiJ3W5EdWJdZWL/cn26/zSrZtNNQUkis2VxGnTOPk835m1j1OCTArNAt3UlP+QR5ipYUwjI
iUDSuAFl9YI2xxOClY7pQ1zKUsQHMTuFEiPJ4eP133P+LtJpQiI6AJuBspM2q9tZ5RjGgSG4UMXU
JxXBybQq0S6odiG2g+YoLTwfzq/6P3082UJNTSKpnk23lseDUgTAIJPiPQAlEpo/i6ByxuIuDPeG
vJCgnQ9uqnBh/s1Mc/X8yb9PsifemwrgwJpatTnuFMV9BKRiSyjTogFqK6P718m0iqQT35YOHrU8
c7ZpRR1ZDKmyTOpcmAg1a03pNsaIkk26EGj+MqJswOFAtkRpd6rTzw4g1UikoBOV0tEG5b5BaCdQ
q3UYq0dB9w5o4QOpU1cZDIzra2V+uc7DzsYHkEHr1YKwEYJOFcjTXKKipi8skaXBzTa9ElB3bS2i
lADsGUb/RQk2ivJ1cH/EiIvSHrk+qvkJMB/VbEmKUBwgik/x1LWPbCnGTdabODz9B1GwDOVr0fLT
558Mt2IRkwuQsKlyJJXVQPM2t8pSx+TsdPkzmJMws0+EGbQhJVMY9Xb8ajS28h6KtnAXHOo3fV8/
5k+6Z0u/ls7ps8fDn7C46oicI1TQjFkVIgCIyxZkDoPstVQx3jiUvw19Zcj3HGoGrNr2x5Dtrs/o
fHPPY84OUq+uFMA5xJT6TRT+7jXch4c3K7yr/XphicxPrSkUGEKZLi2aemd92sxHh6asVPabeVum
t41/W6r3df6qjGhNra4P69JyPI01G1aDfejQZMRSMUfxye0wOczQyOgWttnSmKZteHI2BpIaZLpP
HL+J1xn9vCL7GejyJkTiHP9sR2/M9X81snnRF6xvU5QwswFu3WfeL6P9EsB6B6d0PcyldUFdCgQF
/a6pnft5YCVskU4w0LHX4GaZ8Z3eHUatpZN5I+fb66EuHYinoWbfqlcB0jac+k4U7t3sh2jsNe/X
fxdi9plSuq8FXYfS6aTekYMHIf8oSNGvB7m45v6ZMmNWabMqNUrgQ7LmgkZdo8BfrqQKnc0Azbx7
yXLFhfvr4tqjGguiyyD5mLcy9Do3SxkAu6P28usY4uow6v2q7IYbEZriUClvuvW3uph/9jBdQ/A8
6mT6PE90YJsC6MMPJMlKGidcJLUz+PiNPf8Hc0nHVZ9e8KTTsw+GcHNJIdqY9K27PRhtyDWOhZ5d
PiwsvulfdJpI/hkQABLyqKlrOG+CBp0aIrzOJBbtjyq/sUT43NkWYCp2FAoYyX4h3rRvrsWb3ZNJ
nqLh1BNPHncZ9RAg0vU3Q7pN8+/XZ/AMFvNnZH/QfjJpMgXK2Q6Wg46TnSnsbq27LnWkN4Syd8Ft
eYi/4PyLZPnee3DXcNWaXfQubBbCTyvhbKAn4We7Wqn8CuEzwreb7K5BwAIXuXdUybfBqtr52cJe
ON9703NgMjk26VrSp/88WDkBB1oHgH4yaVshDlLfuiMK9Pvrg7oYhVcUzTZAlKBtPkdJ1EiTB5Am
0Px2vXbUvS8IUgvW6/UofzB/n6duwmdOdkzoGCOyPFv8A6YsfdIqlcNbEECZzJ+rrXSj3MkHa4NP
ebatYARuQjQpD8Y+WKmVcxOsir/s6E051pT1WyJwURLy+ZQCP0+khn83asqQvlCoTXLUFB7ycmGl
np//nwNNs35yh3amB+BdY7i98kHjPmlXRvW+MKVLMWabQW9FsxYiBiM+1kc8U/bmRtm2TGvg1Ltm
4219B6Ww7QTPoia01vZ4Ba7VW3khf72QWSoUoETebJzX9G1nv0MdsDjEd7RyvNfyQ19DwR/v9a1n
C7+MdboL37Rb6bBUCT3DhU1f8jTobCsGmtVDSSZo/TEAv6PrtCuPOPPsq43wvbwbdtcn+9Jcn4ab
LV/JjEScnQgXDsdK+q23H1m8kJ0szeM8C2pyWS7Qe6+c13xv3lJ/fQR8ScX9+GYdguf6Vrp9/K8G
NX/ho0oCxWsKiJ1AqO3hM2CxdD3E+VX06TP9UQE+2QdDkhmuGxPCeFbeSB9X2Bm8pFtjoTAuT3nI
/Hg5+T7zyngvoiTaQBhwYNZmtnRsI0faxBv1hb2wzvbDptl9MdeYR21hMgcbc+Gols/zls/jnL2u
PN1zVWQLAASuXcc/qnf1JvwGqexQ3/RP7Q4HVdtgL4r7YH/3u3+Q7+XVuA7eXRbqInhzaS6mtXwy
55mYhopb81u812atrPxjuEmx+9xY6+gYvldfUQjZhnfP/m3nhNult5d0ngx8nonZyYesjaZF05cY
Dvra3aJzZt0Ma2kn2b+Osm1+RN+ER3O3BDmf5nf+/Q1Rm24XjdbI/JmZC7hPIldSOga4r7hObkov
WygZXToCTkPMThza6WI/DoQAj7XLc2+HJ8UaUcOF1u+l+eNyom1oGvTR5yvZUOK6zmqy0VBJfo3K
hPlMjP4287UnX4FiQyflf5wf/k/WwaVNChph4lLQhOF2/rxgVNjRcuFODz7Jx3/zDu3Rbduu/XHv
g9ivESWKFk6eS0nHSURl9qxwC03EBmp6HmWvXlbgfBZ8b1N8qXWkHK6fQJd2pkGvHlzUBDSb304I
lUTwxkhOKbzewK970hPgAkKhv2DX89SI7SrThy/XY17cBKdBZ2ulEuHWIxbMcvTGhzbv0N80PzD9
cizj+2AYTuQFm6Fkb2SD8EhP5Q4Zrq1ofIEJiqZle0g1jF3QoLz+sy6u4JOpmH1ntAGwXUr4VZO1
n9uUd32HhbhfLIz+4oyTY+mTCwY15Hk+YAbIw/VslKT/rteqrQ6eg4yELj6M/a4ylprEFzeMMb3e
kOjnqTpLYGsRZeHQZFRx8g2F6Y0pFY/J+DttlZtcWzroL47tJJj8easUlu4ZRUswxDfXZhrtogql
DEf3b6oa0SF/ISe4+MVOwimfw0E0C7SyZCpH17U74ImQNZ0+EBbS4qVRzW6vRtAnLRv2SA/USlB+
IFEn4IUbvuG7aAg/r6/Ci3v/ZEzTmE+up7a3SisAq+9k6IqTxK2K+qfXp/sYO7z/LtLsKoKgWwbi
9A7W099ZtG4EZDKqlxRe6PU4l78SRgr0y+lfzAF7NBrxd0QEDfEcFV6geIevK5X+aHc9zMU7jgPs
32FmXwm1ER6JOTdDXkciqpKBtBvQml1fj3J5LfwTZfZ50kBF8KFhMHp1pDG0UYyvbbfP660uOIX5
7Xqwy2sBLS5wdzjQzPeu1qeAqAXWN8IbDkAtWlkwQQvwwOlSx+fiuOCI0f+HSMJT9/OyK2D9K67O
7Mn0rkv9SSneDHSIxuwJESNHWrpTL51KFGvpLwEDANg0n0ZlBCuHg6+TlhroxbsSkeYsfxzar6W6
gAO4NIm0leCyS0BmDXF2rKeocpu0/KkTIH+3oztMdimHwRaaLuraOF1c/2aXliEwPwgH0NJEnJE+
TyT67wjH1l6F7Tam4wiIw8TYXA9xYfJovDIYWaNXdlaozTSvRPaU7p8lPGLRFSrQH/KVTunZDBaW
+4UGBU1euNo0JyYTlHmxrMy4ybKcD+WHroNSvpULK6nNQX8O0I7FlYGwhi0Cjgiy8Qmf8oX4tJSZ
r1nqKgEB12EUAE3X5Nl8IpebIOgcVQ5aox1cmtD/hrNxtJbqDpWJWI6il9QVurWoeNleCJTko0ba
0mkVN3vOtV58CfJkvPOGtFpHqVBvzDDQqOSYwrFTyvauqaUuBamVsSJyJSo+ejOpvkbgqR2tkvKv
4EdNZIylHEo7RPp3URC0p6owjbsytlCvK7C6k1qv/4V9ZaLcWajq7LHwaAX0q0X9t46RHtbSsS/v
87EX1h0KDPtRRF95VVuR5t6oEeJeBdKI9FetpsDkra3lYTWA1cSYTlDTzo50ONBbIE8T12WEKr0O
pRzp1ko0Kt4Rnd/Bj0eHg6dk+7tteguYmxH6gWOFjaU4bociBHKlPRYvAropcdK9mChkvVZC8QUC
B8rUervrsxSt60EcRxC+hgUOFhWNGDaPrGwCPC6+N0ZtOiNc/6eGBina4JYUOIMMxzPtpUx3zCwo
0X/Vow731ETUt6gmT8ruYriXYuhYMLGMta706BIaurBO27LaC2VbHLS2NfcYz8gtTYfeX9et0NQf
ETpd3kGNx9jhV+fmoaz1IEOFtzSUQ+f3KK9H8M5spbc6BGLjEo9RwPH5s1oGIXkrRjmC6+uviIYO
di3AXO9bN4vswkDHw8QO+nsPraHBRRqjEXzzkK1xpNBFHUJRQ8Qz0YN7Ru6gNp/juG8go2up/IY6
f7JDcCiXHH1EareTpOGnaHgIipZSnkPMj1o8dPhcK/Qq9Ww7Fiox5VLz37DZLcyD6hXWC0l3gkRk
U8Eh8VC3/5L3GlpBAE11c5dKTX3sscZCc53WgrpCzAclqUL0M7jwpqvZSloPrZ2lULntJsip7mDr
1G6QxVBfg8SLXKeK0/QgJKK4yzEo3eGopaH9gCONXcY50htVhLY3nHb3RWtRwm17sb5tgDttfM5r
fETTYucKtXXEqyOQie2h/W6ItberkRx+Kk0kp5WOZqo99oG0ztwaf74e844yt1o0+zSt81Z5bLT7
towwc+yDXlrhEi79VoLWC+2qDUiiWrl3bfwY3SN6L/Ez6pndL2tsAgjXiPYNXVbvPK/sX6Q4xoMD
AYAR7FvorhJPUx6LShLQn6MGjoQyhhRa0aIbjnJZ+d1LrEC2jST3vslhSB8rR2Cpe0DbNzmUbizQ
2xLr+FHt8Lqp5cJ7SJR0+NYN1WBsxEixtiMGEOluNITqiK2jwTWvBd46qSMdvaEYHczOFGLpWAMs
fdJQ07iRBT38nWmkiAiJW7QAVbXq1qaXNuCfI7PtnmtQyE4YFvVBH7Hi0ZIkXEeaZAwLx+UZK5K6
H6g6ideqRbERvPDn26ezjERDTZJjoUnFlTBmTo/xM0LpDmXdDXf7F634pcbIHPkcnI0dHd7RbFil
2a0m9u/Xr6kzssr8x8wyskoU8wr1Fm7eGHGn9iVJk1VofMdzeDU23u+s+Cg87YgW30ta1yCNl962
Fy+v09mYZRmxJMRmigSlU3ThARmnVYPYTFrJWCRjKuVKOxVreT2epHKQylSst4UJuHR38TGoVCBb
MLFCP38N3BxC1Ay4u/TyPfJV+AX+BpOf77n0c/TGwLboUdd65q3iHM2EfAkydSHzkSTqFaDtptff
vJwP8UrBKqogfF3ca27zzlY5tOkhpVu9MNILRbVPoaafcvJqyYRmNOoGnWMkW1aBtUbTZE1tE/Q1
XhiverDt/UMjL2T8F3JWSea2mMztIObPO4YRtjgurTySSK5AbexeNRndoFE0bSs1nLyMnoThx/WB
Xkq94DTAUIEgB4Fylo34niCMcUPIoAqcDl4vDirIB+3h1Nbh9nqsC5mkhCYtdVuJt4sy5xm2qV+p
uTKQeikfGGUBmV1dD3BpfZwGmOb35KNxDMoFzn34+NZF4HiCmtylnfs1DqOBN2G8RGOYdts8kwO8
hgUImST9utluULWQ21sb+Vztc9m9+uGbpy9UBy9O2T8h9FnhzB8EHN06QvRKv9JRoqvKhY+yMIh5
ep+6qIrqMhGa8t1sd43x5T/oTyvSROm36G7Sov5TPTv5LMooaPheSLwgAh85V/g5GR4/giR9TeX8
CNn1EeMaOy+6JTTDpf2E6Am9TjCtwP9mHyhScJrORRmxcmB4bvIuJmvSNcHHay1+6cWFqsrF64F7
CrH26SkDYenz8sM/YRDkmgad/h0je9mO78s36Y4sap/9LGp7WIh3abVDLLMUxCOgP/+B855Ma9oU
TaVMV2MkvRTZOh7fBeMG77q/31OayAeEeg9yf15PbXyetaLC+kDJtCqdAXmIQiGF+HvwnSKdxpnt
XS236i6IREaToLKSIT84xseMRDVOxYVm7aVNBdMUIDGcB0qWs+/UIw+vhT7LgnTjGJvjEX7X7vqs
XdpVOm0JSF0UBXg2f14KQyuqpAosBaExPFj9qbEq+gDtQcQjFkL9eTDOjyFQMOwr8GjqGWyblwYi
dEjrOdm6/8qbB2uwm3pbrPH3usk3ARoi7sZYG1/ovdvIt5eH9O87JchV/PMDZvPZIS8Wx8b0A2K8
K/pDmv6KlpxfL5XYT4KAU/88o1ZX0BsZCSLsSPuL9W2yrt8rx93GG32ffbgvsITeyu9/LUgy5Xw6
uCroNyAzkE/4HBehnqZMcchxqtL+Pu4MZOm++5Lj7Z9528q7JHIWYSfTv/L8g/4TcrYVFG8cu8hl
qKif7HGtalb6Q4sA/VpyhG/6Tn0KD/Kd8CDulrq3F7PtSbSBCuYftuUs25a1fPCV2q0cddsf5S8U
ysIVbvM7MAVbmAeFHTyXAP5fr2+Wi/vxJOr0908OskHCfNUKBT5t/xCJaGbK99cDTAvwfEL/GdYs
bR7NlrcxgmcOqny+3d6Ev9NXdLLxIvl5PdDFK+B0Aqcz+2QoWLlXUaAygUlpR3f11/QYrAVAlRtt
ax3qbfR2Pd7FY+Zk5maL0/O9oK0HwnkA9ZBVstUCw+ru5XoUaekDzRYk7+PckFrC1KvkTrNFp1h/
RSNd3LvP4uZHtQsWhnVGh/3Xpvvng81OFFVHArnF8MxRPgDzJrcjjgqwTL5WLx5mV0vDu5TrU0bl
XaFCnUbj4/NHU7VMCo2C5THAzf5abeVvQFluzXvtoC2tj0t3toHED7c2CT6PmM+hqrAqrDHBNNzf
e0/Kc7sC5Vgfw6/m3odzsW5uzE39I9xaC3fExY19Gne2LgPUItB7J670Ea3913SF4yBFhf4JbLbm
yHfq91Cwxa1/mywkKRfXDtJzUBgpvaH0MFuiOjrlfhYhndSEImq1aURJXquHYSX4obD3s47hjwXt
rlzR8CTx8NF4HgsR+6TOkFbYlPS7DAnY27zMxWx9fWFfWtenv222rusReWSD2oaDIL4je/0+E7rN
9RAXlzJ1XsjdvOwAj8+WciGGARQ5nD2iUaX8pzxLxbdO9ncR3g95CrIg+ZXn6CZr/kK14vLg/jfw
nDTPcjerYGDiEfbadIa/SaV4uzC4i8v5n8HN1bp8ncoflt3AYA75UfqJSdSBa1L8ggmA9+so3I4/
4t+irSy1gC+d5ydzasmfd1E9Zr6U6zgOjan4in/DznOr7WiAfzNUz44KzzEL/aHK1W/Xx3vpuD2N
OzsoYqUE9SMypYnwUMTvhXAw8i/XQ1ycURWit4SkAkpos+2S4r9qGi4zikqpQf1Su9fBkotfr0e5
uDZOoswWfhMIKp6z03cLfpr5vlmCw1+C60m0LtFMAs1K/2226rFS6MTAI2tS7hmEUyB7eyc+FCv9
o9hY+2aHhcJ/MCKemOT1k2zgn8rZycU76ilpeMaN0cqvQocG7cI+vvjp0UuEa4V8GfzIz0uuhEdg
9DIDasoM4DG6ysVjO4oLo7gcBWt19C2B6Bqzaes6n5OwYxRD9ZRh0Tc8lNHCgXwxBG0v3iVULsT5
AvMks27rjsuuQGGZt/idCy8o7Kr/ZB2fhJmtMAxU+fdON3gR7jUVIxN3p+qvYrLw9Li4XU7CzCbM
ikVK89N9Ogy7JD9Gxr4RVtHSI2D6sfP8cWoV/s+cqbO3Bwrn6Rh7RJENZwyPYvk9NnAV25v9WlpS
abt8YfJsxNEUxbEz9S8h1loMs/3awa68WRftuj+gv6hs40OwMtcttrZoVqaOsnC2Xd6yJ3GnqT7Z
QRK+0/gMTHEPiB/dC0+8526zxqlv63Xt1N+a3fUde/HTQaLiPwDFIS58jqcioN8rEMGdUDoGo4b3
RrQPSzRO8oV++cWkHO27f0eafz6N9g7G74g/y4PT5BtTv9HyN2l489N9hGS6mO3r8DFBVANu7fUx
Xs67TkLPyqtKKXWG2DBI64OGqPXmP0tPyW3k2ekORdXJ/cnxb8WbbIWCwPXQF9fsSeTZHYmBINsi
jWon8p2se0rqo9K89s1dEh77YolpdQnLjFYdmm4iqEKQDtOpc7J4xBAzqbJgnJWxqm7FA0TX/oDU
8IOxzXe0HG+V3E7u5afrY7zYDzEs6qNoDcLwmq8hJcNmTxtZs/WqfePst91nb//Nv7V248NCqIvz
+U+o+SIKO9Py3JER5l8b1HKLO+09+pXdDvd9aWPOstEeoo343fvm24v1gOluOTt+TkLPF9HQKVkz
jbJdSbZlJ9v4xrhLd9++uE6GsdHCwrm8Zk/CzVaO1I51XP6Z1I1lS7uH1gluW9twlKfY9hzjGN8m
70sg5imtuTbE2fUaI9Shp7ArYdzel8JNJD6UHf4VoJ7W17/jxetvqmRCQkUDzJotVN7HYRK6fMbA
ileVKtmd9d76++tBLqZXJ0FmR2mkl3VjYbjiCBp0+v6JLuX1AJema8I2YQInTrS52YqIcrwxTI/N
PdKtqQffGb34Nustx8urbWqUC12IS0f1abjZivBqBZoeRoG84Vw7Vr1NU94K+SZZokZfLPKdBpot
A7nsQy9APd7pN8oeD9lip9n9qr/BY7a8AUKofW9uhB2OL4/90v5emtLpm56cYHlvxVTUCa1u/z9p
V9Ybt450f5EAapdetfTmdrzbSV6ExL7Rvu/69d+hZ74bNZsQkQxmBvMQwKeLKhaLxapz9Hf0CEBK
w0t929fumsq1H7Rdtg+Pix/4heg2I0JmXJJYTaf2OVbXtiDKd8rM5zlD88MByh7bXsPz/fXqMm4J
/Up97DoA6WjChD5QGUFRJBGFDx4KqEtBrk37O64nwNu8tzqaw9aFH0oQ2Mtuwuyt0Y5Z4PTJDYke
wSQ1VWAqOCfKc1q4QSQo9/EWdP0LaChffUoSjJE50iomtNKz+QkdBA56WfDoCmrlWGAu11qwjCom
ffi5Yi00SZov1oTUMJ7vFOmjzsG4s//zz4ZuoX8hGM+UmhZkgRRiBrlYkaAAZkA1ZKjcbRjuYbrG
YfwwHYq86gvgdPbezn70kt8oflj+UvVb9Fl7INfNwck+CNJAzrkKN1EVAmIOpBDsUBJ0VjPk3UCV
m9qR5Z9D30LHzNHkpylAE14v2AOcUHYBx4SyoYzRfSPj+qOGDbolaw8DgocBg7K43AkWlHMKXEAx
wWzBbdEaDXrTGnK/6dJT2Br+9jcTWcO4RjNAxW7uADHkd4v8NstP1vJU/MWVEYaAMtPCQwg+FZOp
1yM4vUqaEEzjE5pw9PgIRYJtQ3hlsjUGOyEiS11QdBXO5dnKPExJQ+80dzBX+q0zS0cJa7+LFw9a
jweoYj8IsPkf6l/72IHwWYGouw46LZdoX5PKH9NTVh3K+HWBElX0EuqHToVKy3GsPI08gL1sG54T
rS4sZzwyVSNNqyesbh5qbkQ+GsiNpFHoBCV5LSsRlaYIjXVKO4uylN66evteVv/RhgTs/gM0Hm/Q
zLltGO/ehZonUjcNA/4aho0v47CaVMpgBbBMn5Eu19KZ4Gl37ML7Gv1v4Bn4VhboNe3kR7x23VmQ
ibfSr9s/gROdL34BcxKUuSXZcgprkwkUmpY1ymhwa2Sox0JudxuKu7ArY5lNYqgk70kBY3vQyUZS
uKs0/aTag5MqmRvlH9tofMPQfIITFrTkbDmKgJ85K2QYptdHbfKWEk2L+20IvkG/IZjYksVDHUgT
IGT0hYIesEoX1FvP6bBP0tdtKF7NA9/pNxY1d3Viy0oEQgEZydd8wsNZcCvv2lvrAy8x90Xm6Cft
kD2ITlWFu+tpGzbYckFYw+56W55SeYCOvNs9937ilU53QBusFDqxi2deX92DX9bPd5UTnYwv+Icz
fPdGvYeinsB46hnM3QfG//4hTACoU7jlmOGH6HeZ+5regO0lN1yl8yA4BK2V+fAj9aAbJj0XL+ox
EqT23ON3Bc7EA4KO37iB6hfevg7N6BL1pgtcTfHj4rEyhNSifLf9bSrjU+XUpPZIZbi6XeWB3GD/
tZ3c4ZB49qP82PkRdLj2Ii4uvnNBNgLTBTYa79lHCqwudMwIBOUnyIq0GKoqDdoPvTjJPNxmeuvo
GMhTjNCHFqCbyQqIoVOv198xqyC4F3K31OqXMF86iuSpXQZ6j8Kk3Hir2QV4rTAl3XijSFGCQ52B
nGqFxXzY2KrSSp5htXYqzrdt4wz3yX13MJ5xkUodw1HdeNd/SN5DgrndbY8Wmcl8ZaKMdmdEgJZM
dC0YmLbpUq9petA3/xONmmj/cJ5vLyxlgkeVFLEFOjm4sPQ2RbrT10fILUJF0ZG1Z9u4B6WGE9cC
G7mZF2QnZEunzw3sGIkEDeS+bAAaQIN4RrneguAsmCXkUqRBxd0zKyT6S1axUddr8E1pQArx8BSD
vgKjGMQUhAE+iAkufh1ZHii2L0Fiq+1SneSdO3ZIha1ql7TWLiJ/SsiMd318qn9h2CwvbSdpSSGP
7E7ZLpG8IrhPW2+0BU8c/G/zG4WpjljgpoumrMCKpQd9/tVBdrXwQnsROJ4IhtnNFiYaZhmULS7S
nO5I2vhdGor6rUiTf+RBjQQOxx5X4OdFfwJ6ytA2gG/EDpiFaWVISk8kpzbi4Jy05q9x6RZBqZx1
AxmkcFSACuPodLyMHZqD0lhQgnJPQnP7j7gkD2lk7iS1fP6z+PCJYujQlQAJHkhzmdCUVoUaT3EE
JqRWfu+qYh9U8/MkmbYzNJTkp7UEqQzPLBUTbBgIB78pmv4uvXvpi3mQ5BTFy/K5qLovUWy6siHi
YrwqnFJBMROvqmiNJxrKi/RnrHZqpkxNXkpZ5N58zR1IfzrQY3h/c333QeDgV0cakDAlp+GF0ABz
JbAukSLwOAdQr4xcZd94UIbY78+tlzkQbdj+Up8rs85NWCAmlI+qMqVzDF5JvOB9KsXhqILol+GD
8tFTYST9X47/3Hz96t3a/u3dzjlO1PD9/bvmnDWn9nS/8nX/3bnXHKjZOJnztvef3MPDx8fNnzaR
sj+X+QKKFaVhE2JdJBMXm7gvMBUpV6WvhOmjqY+ygIbkyq9ssIgh+waxEPouTYv5DNOo9V1ilLHb
JErtG3qZHkCYGvvhCMrh7S9xxXgiAwuUO0CzQJUGiTTmkyeWLqONGSNq4W6RQcRbYIhqeQ2y4dCm
r302eUl4HkzpJsoGLy8wQfY8T3sjT0AsQI5S/6UJ/jHRSiBiD7zKoz9/GGgkDDT3IMFid/PSzGNa
away5gIVQWhAJHj8sYsWuvChbOCxay5jwwUjQwpSSMnou0NZKvp9lCmST+KmDw55DPqkE3jgzNkB
N6vqQddaeRghoj14zTBXZCdLk3RjkbjQcBvJOgkvWiO47+q8Vr/2Zgy5Z0iSJb23veaczwuGEdDP
YaaXfl3mUFSCyIbUDPRlx/asN5WjLGj2jAVb7CquU71DDezUMgjv0TnOxKY6rSuiFmMKTuf+oEuS
g6h5+GM7YAJuoDSwU5aGS9fpl7BXswZ2YIzzNYrIroXIE8lMQVRi7zH/2XxofAefH8QV2c6CLEC6
Z9WIFZEVOGrwtV9yP21BoNxPBxUbwtAz2TEi0cWb85U+1VzwWo7MwmALiPXUFX2imhCv7WxP7k9L
B95yaxb4AnvYw8svUJjDHiN88jIkQBnmxmmgQ9hPeHgBYZP5pz0gn0jYRyAnxLdCS8vl16pILs9W
FWeuaaRHCQLd2pLs6ETitlOwF7//wFAJDoxyaeAEvIRRGyXQui7KXBDBYICyhwQ2RiVnGyN+Ohay
qjuv739tY7IXA9ZDmHLMJKPFeoQUt5v0aGpoih2pzZM11rfT1O1Avi1wyCvPgMaIDeZFOD6ydMgG
XppY9UpRxD3mhrupP7U1wYToPN5UiiR4O+LggFEaQx82Ov5xGDNbWAv0tgbXI8yyUkdXG8hFntPs
6/baXX0vKqW3AmEckI79zhkkGTB8imAhh+jaajMXQ5/uAoGDLPgVTc3TNqRMfzhz+kNuGfkmUg1M
y7PcRENcjencTzFcI35AiWYH3gt3asi7LIcPU0rPGfImy3inQyE91lJBaLxyF3q8EhR5NbCR4+rA
7IS+t7NsiDTMpZGhdrrRfMcYnP6jVntcKSE26WV1IaLyuVpmus+p2CWlJMWTC/MtQcQUzKGJbWHH
IL0fzjm4MOSHpkREy9GcLjjVOVEFkzVgSUTfhIozgK7AOmMMlGGSSJO4FTRxzlCpWLxqDCqXLAM5
yHFoHLa/KBcP3MzwI0gpXR02abMMcmtAnd2OspPSfcNj6y7ENtQEbVlXOwLxBF8NiQqCC4RxGLvi
LB2UMG5hFyq/cJT3Lqj3oWQ9/7k5VLINib2CFIxtl0NGsUTI6hI3S77L+scw7Az1o4oEO4+3aAqy
K8y9YsrKYq/6cUzkqMertBuSY7d8LH3uhNN9PHxsG8NbMw3zVeiZxPULseTSF5KswwEa2DEGreJ+
L8V6fsprLcZQbZyUgnve1cwQov+npAQCI0jqr7LJBCJopRmjUQ6VV/I65SYK1UWUyA/TTPD0PUs1
9OaJpJCfbTGaOwzo9y9ZHC7YD2jru2+mrMrdYcElbo9pYYL2TtIGH22A8fYlCrN302z1g2kVbYhx
Wcv8piWl/OPP1wsDaQQRgsiYB6ZlodXeqXtkfCMJYgyCz16ABxPNLg92YP/5wY9Gkd8wTEAolCAF
Ly1gsqjczdMh7IgL+g5vCV637eG5GWYCoBpJB7mupiRtrVaqRUN+2ecmtGaLSdPewENZP0KeQH1f
jAgp9jbidXxHTywVlJKRBHyeLpdL2OgBSeciBTVxc0jAmyCjkcQ4kgJfdmcqhVf3lWM3flQI1pTj
6sDVIIWDsKeBe+gSd6kjMJxUoEQOcZ6oqe6VreSFpuxv28fzcl3HjUS2/kOsy2wpo8W7Xt4USNoy
XEYwki7FD7b1ojV+uvgNVKO62K+Dkxruh/JVytzJesJ8dzT8qKobDe9Fmj/1d9D02f5ZGqy7OFWx
6njShlgtLo1onmcyLyMdaj0eqxRkePtAQ4sVzvBthKvXVGzvCwj6E1Z7o59qBOUWENV7okHEDWQ2
znCav44/p28i7TPOKa3TLBLyUeC5xu3kEste6qnOSmBZCIxzfx7bu07RHLDEtCJRUp7fIM0H7xEt
UkG8/RIqNA0jjO0aF5mwOnRgRw5T/WiVIlJyPgxVQ6HXe8zYX8IsmNtUrQkwYbmA/X5w9NRwLPUP
u1RgBHY5rkpgsMTJwibgrZ2oCKNT4kIGZvALMmBcIgp/TkXbOUlKClDrjLWgYMGJMWjIAUEZyA/x
/58BYeUXUmBJNeakEzcf1TN69N0cBcUZ5C3BmAuSYhEU4xbWAsmnOoWwCygfK8yDtKjsGeVXkEZs
+zrnY12YxOymmJBOVwvglPrshW3rm1186BdNsKV4MOimRckNFQEko4xPkJg0WiMHdOUsr5ebL0FZ
uUXc7Lat4cQGUGaDuxK8ZbiYXT2ZD02ZJH2bumXyNhoNbhNP2wAcO6iMJuUapcMMrIxgFVRpZJR9
CgrD8Vfc5btSTZwkELGv8YICojtBsUHFRAZb1SB6a0WQoEFVIyvP0AkDGQo59cUHVDydOJ4FH4eD
BjY5ejuiNz50Al9uWChD6UapppmLt40bgnJXPpie0cM+6NSbg+AbcZYQaDi2MD6O50TWtjqwxlzR
88wNF+tEaIenpftKK0jROPsH5KzgywBFO71UMjb1+phKtgSWHcjS7Ol9OUGH+phHrVOMf56tX0DR
n7KKCrEmJQjvgFIb+zlrKjVzKn2ZvcaYRTzpHP8GFGwCTwLOZfYVI0b/FYwGFNpBjtZs3oHHS3Cn
EkEw1sx6NIRVAIgGPZ2PS9gkuPaH4eP2PuJ/nt+GMPEgmg1LBjUShIlGkAoidGsQeHpU0Yq1jcN1
bUQdlJdR2roSyBgbkyzFXGVuXGtPmIl1Bjs4oOsXs0HprSpZojs37/5Lo9x/8VgBkNlSoywMStx/
qxaKYw1UDsohNEELU38LAmsXxuCZL9PdtpVcVANt/Cgd4jbMpkRjFuptGNeZu5TZCbJZVfaPIk9O
pYHLSnZ7SwDHy49QW/uNR31o5fHKWJggiwNeOCjuDEI1qdXxWkzccH4a9bscBUx99m0R+d9VRxTO
/AtcZlNrchUSEgFXDpa9Gu20+mFWn0dt38FaiIyW7ewucbHr26Mhyoa5nrSymdkXRiDlfZgDG69k
8BwDc9yTdD9n4a2sj86i54L8hhsmV3jMDtHAY5dHJbVVOYdy7tTgijKE7cbcfbhCoZ61+pKggAv7
hnrObNv+pHffx7Z34LEJCB2FHBRcMFTDoCiE9Br8jZdgWZeFQ6uh7NbpEvqC+gakNeZ7QZ9a4uA5
OZQ9yI/PYKF1VHIk+j5KfoCK2h3Cr0MpiD/c1QVNA9XOw6goe44PCtSG+6rDnSVu/8mt+ISsIXQy
KxScDVyTVziM16hWjXcJGyZLiuyNi+JKnYKM9Xv8Vw8hlLEbJVuU8cHsfrm4YY3MtJp6+Kc0gwax
tGsnB23jdqDhLRutTUF8Gm/pVxVN1OKmnERjhvI9VDpwQZET/abvrNdtGN6qoX5ooyYM9T/IuVza
YlaDFEFdMIMclFE8G2TOjk0Q9udIsdVXPRfRQPAu8iBgQTcKXIFylTAXo2iIUR+O58wFG6CHZgQU
q8rhm4Hi/nzqJQjXmLfZ6LXBbttM+meZmyxsREhDERNEijazH8qxMIY+JDicpPhsdZW2T9uZOKTU
23urO0UZBs7KxjFF2szs8mLUi45GY1gRLGIaaoyXy9sV0EWbuqxypcVwUa4wFa/qVB9X9m372JDJ
4lBvWgWXOWkkta3yCscCKNsp2WaxV6vGlazcHUVKCuxiUjDQy1BaZAPqVGzCF3VLo2Soq7lgYxtA
La1A3YQY02tZdAjVWvGBquq8L5sheSFNn/9huvmJjjI/2PVUbA9WfAivnHGBPVEiqa0aJ1ma7l7v
WlT19QIvDAsGB/98aRG2QcSL/U67Hy+XdumCIdRSWFvnszP0r3Z7wkuwHN6iFXEb6eqwp6atoNiU
ZilzTcfjRAWNMZqs66BzLaOveme4qRK8pX1zJJLxPlfKcSbCaZir5jSAU5ZmKFFDagyqzZd2NnVX
zjW9K0IMMjhC8zTfaX341czDY1KDNpyoKNAs+vha2vaJ1HMl2KJsZsUaz5TailYPBxJinTH2dj/g
qSbU5TuphBLDgCx/MZFQ6qL3MN72hB/BXHo6ocPn0mYrqa1qBJkohm3d3iCuFLzIcerN4c/tL8u1
bYWjXOIE6IwbEhU4VjB6t4VXFqFr1/dSurMUQSTgQql4D8KMDxiq2Sc+U+rTXtULyCcgFQ/jfI+U
GC+kXSMfdO3GygR1Gi4cngLwio6bEp4EWMuqXJcneE1PwvhQL+ihBPVm5kBfZ/5i57bsZXFwW2VC
xjz2fPx0F91UabcARMavqPpqJcA5Ulduld8hUDhydiD1/i8+2wqDGr+KqklaqAEZgTEl5s9ugABf
jKK3FTwhXz+aUQO+ENP7c0jTxjwa6nm0C5g5jwdI21tLH1XQTnyWJNcOv5nLsR2f81FxJFUAxgvk
azDmdCp7NI6YSVy5Jt5XouFDSxInh9IKUX9kUuQE402s/2GuTT8bWgJxHNJSt8G6ZxXFA0kopCQv
u0nu0ASB7t7REASTq/vLJw6k+KiUOt7TWbbQpa/ntjZAJ62MvWOoT2HsDugTxfyz7inhu5o6oLOR
LPABT4IozltUquIJdnZsB7yzM05DEuTkFfY6mSacv7Gfxy/EfO2NU2g+op/QKZPnbZ/hRTFKcQve
YRQsQIh2iWj0YZi0EtZUjpSnvpRPfa74kT6BLEg0Aco9olZYrBSYNUWDhr5RHFHpRzSjeStAD5Wu
Gy9NGKMVvzwq3VQ7pLLvMCr3um0nL8nB2zoU3zEziSdvZm8UfTS0oBfHkGs2IJI+2kg8CgIZJ0hV
FpUgsInAmL0BMnZ9SmSADeq7He6VLvOy5K2GIpAqGjagf2qdnH766souJnlrljZNG5NCya9K9gMj
ZNvrxv37aPVEByayfIM92UPQh1uVjb/f2vmTHA0/IeDo/Q0E2n4JLptgTmVcsCKNauMGjbCVeplR
wAFEjNJXbYWfq4SKy38hPv99FYwLtBuRLEWKa96hj7E6T8d0P9/XX7Wd8WQ4P6pfMkaeS7/1rb0E
qc/jtoG84watOXg6Mi3UOa8ac4NuGJMOxyrI2F2dCr7aHjixtkF4h+kahEkTmiFTLfQVIwWzX2rz
mGceRPBcbAQIFt3l79tgXK9YWcTsphJDq7VeAEzBBVNGHU0T1XG4a4ZuETQmQhP1qvwsoafJVJoK
g0For4QkKZ6mQ6ihJq3Av/k4uNYhKOCpgP02+YhRFb1HDmJZ0bgnuAf46YCnYFlGhWV70bhfCB2W
eBHGhQ5WXYZaiSQgVdcR/mzS+J1xSmJP7/7Rq9QhxbMaPG6j8T4RQh2eJ8DsiYycQbNBNqwWoNNH
c8pb12aO1AtqJryV+w1gsVSlc71YeWYBwBh/mDACTW6R6MgQYTA5dmRoZVvgScCdjZ2dPKj6FyTa
2+vEOwDXZjD7piI9qfoWEONwjhJXa49V72mt4NuLDGE2jF7gStqrQGnUdpfX6W6GJlXeNf62MbyD
x4Zek4pGWDzssvdbU1LAL0yDgFLvOsuJ7Jd0rKBE8l7Yv7aRuAatkOiyriJqYvczUmsgVQFGu2pI
qhj7rBUkfFcTADRur+1h8qFamdO5GrFsQ7w8QPzFGWsc25HsGVr6MsidF9kY5hkwQR9DDWTp0N5T
xjvMvn9p6kn0Y0SLy2T0GcnaQlPpdeUk3dlP8wMlqkkhAGM6NjQwg8PsFX7yYr2JRuy5idN6GZi9
PGt6q8wJFnuy7Nexye/ipdyhLZAqRJzQQYNu6ojqX3hRLhog5QWtFbTF9B9FuOP2mgKjwxj9qz9R
glZHf4rQ7+Qt8tO2T3GwcHfB5QVHJEZL2PsgnaJWy6YDVonh0O59LC18XFcf9xAPBHPnNhpvVQGH
ln48cWq0bfzShTOQ5NhGgts7HnG/4NHC1fQOhRk00krooR3Gjzky/Jm0Dgqbh21szu65gGZ2T6Y1
XYuxusrN5VvM4mf1axEIIDjeCggLz8Uo4kNwhrGuMKognqQWJZH6ATMDEnTu7V0w3HTqnw7VoWMa
jUdo4cY8DsohTGgb5lTWY1Tp3cE4KPMpKl8TETUv15YVBD3rVsEmo2/sQQyIIvaT/raGgIM0+dBd
tAdBqsY5DS6MYVZtaUZ7Sit8mC7d5fFprr5P4cOQ/Nz+/HS/Mkk7+mGQTuM2gvdO9iKb5dLQKtBy
csfMkQfHdosfqt9DSFY4FUxPLxYJfRxogDMVcP+yE49pbBgZpRF1tdv5FD7OX+L9/C4dw2MOtF7Q
ic4L17Rr5P/R2MFHs7QrCEqTys3O0T45V+doF99aZwLV7mWv75t99217ITlJDmrkMhr7cX3FmwoT
GM20aKLFhHm2njgDCOe6UbCNeDv1NwJ6PS5dL1Vie5J7IBDpfpjOVnvMA2/bCF69YWXFldanJS3m
GAzAmB8wLf4FZMnGR+PPu+At+i7t/uK6pWDHYoKFjlrh+ebSIhm58LCodeWihz9AYToB483Y5oLo
yttIKxS2HG1WvUqqEfl7r33tNDdXborkrVv220vHOzHWKEx+qAV5L0UxbElsJyvQjjfdZMlOSt5s
9UuxPGyD8VxBwdgjquwYR7yaHrZ6s8nTGjxZ0dwoKHkZLXSjqsg3F0sXrB7Pr1FJJ1CpQ2UU05yX
30gCRVeAojoO/BAPWkt3MxP7L5YOT0u41pvoxcIWuoSAPN6QKwFu3VGtIomb3BIv8woqWkkJHrDo
p6Xmx+3140VxjNvqaNrEEAme8S4ROyTAY0ivWvUEOnDMOijSow6JKR0DRrEuuJ2IwGhgXB0ZtVr3
fSbTTLjwy7535+nUYsJolv3e3G3bRVeKjbFru5gDsJQqy0oDQA3TFzKDYFMpnQAikjmeIkGB3txL
SMW3IXmuuIZkDsRmTId56JAXF0V5Sgv7a2cot6oWRQIc3v6Cj6A4D4FlQ2ZLM8OCK0ooYRdPnewo
6WttvtqaM5pHOT4ICc346/gvGFukKbt8Lk0FYFUYHcasOEdzf7C74BhrhSOZyz+KMUEEUCKjwEpe
rFpZ+dlgvfKViCSjkaSIIqVugVfhZQohkRffFuBW2P5ssmA9FeXSK/ugS7KBmjgq1Y9I1sAi3upu
mc5nswINC1G9hER3k/WNGIFXWi84S/dJqzidMd4p1XM4aXhqih0CTdntX8Z1KErGDXYa2rFO/321
BIUqZWplYm9ORnhoWwTsuPtVLyIZJu6uRP3VApsj+nLZpkK5JVGnSgihBnlug6dOvWuK/fIRzm9/
YQ7YxRUw3oD9kq3qjHY9SPWC+Jni3XHGtdBGC347/9xG4VqDpIMS66Csx6ZxddbmUa0BhRjpA36L
m2bJYzBBVjIrT50sOhSu+h9wG8aEzm88xnuWclkQypAG43KrOA35WKLvJXQCSa/t8Bp0u8jzc0Be
TAgYGVntbhvL3SQrcCbKpZM0ZGkIPj6QzNxY+lNOgqc0wgQFVnYbieuLKyQmuFWqvECnCcuKQfPM
2M8JREwFRznXGAjsIVlFfQyjcJfuXk3joLUFjImjj0b1rGIXt3sp6kT7nR5pV0fDbxw2Cwqx3ZUx
wxfDmJ28C/02cfCgc68HfuZL50rEzcBduRUcc8JWaZzrTQqzCBqQlwoqkuh9F40KiUAYL7Q7e1Aw
0I6zZ3yqx0PWPiahIFMQQTC+JkF40ooT2IGePTfHQBL4Xw0RAzAPBMMJuPsj9mPSgvGBME/7QC0B
Utbn3PSb+hyZ/rYnc0sMeFlDwEMXMPqkqB+uwmpc4dXBnAiSLOu9n5/DyHQmHc+l2pcecWlKHCV5
svK/eBPCvfI3Ko1bK1RccGfbjICKV/yyI64BqpNtwzj7hzaio+lBwQzOVdt2je4BxALEcW1SXjA5
BrdWw5/9pKOnpisFYJwwC3VUDbSZCOhIWBmvHmdjMboW8UCSP2SClvcZE+PF7Fk6VNWT923LOF5x
AcZ4tzmFlKYNYHl26kF6PZrOOAqeB7mrtzKIce+sWiCqO6A0s6ATaVFelOwRDAJOJH1s28JJqC5s
YQLp2EqkrfBfN1aml77Wd2YH/QC79hrLvp179SUcC0g9i9xPtIT031fuZyyKPYw5/V54YzXQz5GX
d7PoTY3+diayXtjG7CzL6kO5amAbyHePuVU7Yydq3hLZwWyjPtbKKQthRzKpN0M3OVNrw5BMcNxx
csILS+i/r5YrKmykvRNgFnNvdGgw3E2NQvcTGApytxT4BH/doG8PXjdcw9iTr8vlXLdbRO9qLj21
vakh17ftdZ9P6def5l8I9tDLKqktJgkQ+k49jO7sa+7kFDfSyxdyN34Lz6qrPKP95bbaB34KAbGf
+S+IX2//CF6uhFX9/SOYoKG3jVWAKwWVocjpR8eWzxPEtEsXAtrVlDqYrcfLqCGC5Yeq36hM9Ijs
QerkEqhZrTut+pDn36oJ2p8TZqkFQUTwIdlhAnWK0xZdy0ilDUzMzHtLEmUv/PDx2xj6C1aOWUpD
WbU2RcCF1hqdKfTHZJ+ndMjUS+T9WBy2P5po9ZjAEeMVcVpyAC41Bo+9ZbmnJBB97I3q920k/tb+
bRoTPcbCzpucAKklewxzWhBOLWRRNZTTFHnhgkz8qDXMOPYxzcZmtPB6RvzWFN87WXMG8r1IvFlx
hmm/bZfIKZhYgkE1RSMa7FLl1z74LixVitaNyZnkesBM34S/39nRD2keDyQv3rpK322bwcub1kvH
vjp1RhUNC3XuKoTit7WzkgNm7DOV4PHv1oAYuHLSCxGoYPHYPCNujCnvDQRiOLp1jH0C5cRDcRMf
ET80xa3vpGfEkOKP5ZxBUYHLIcGAg07nApg1NVNkPoECWGsMvTgnRxX1MFN6N0Gxtr2sXAP/Rbqq
ZTdyDPbeHkhzA27MpnSq9m/21QqBibqliTEKQs+yBhwx5vCuh7tQNCvGPS9XGGyMteo2aVTqG/m3
2n5awi/oDJiyzjNVtDkLlowbkhS0w5poxQeXHxOSZGk0a6MesYeVB1XGa43lTe25j+8qSbB1uVtr
hcSEJGInfZ9qNFq0j0T3dOLblSgi8R3gtzVMRFJDJS6XEdaMEhKmwZfUzi8UX646p5bdEmIkueWE
KrodX9P8Wzm4o4iYXvQLmAA1Q/66qyirf1t+GOp7ISIz455Zq1VkNtOS2UuQT9TC4jUcH23Zb6X7
oMfG9fI28fG09785CKs/qC9FoBURDAqTA5603WBxx/A9BE3SIHqKEvgiWzwzxkZZepn6IuqTEv1e
X+P565CedNGzmgiJ2WJqWoKGqKVIGPtUpZtYisBX6RjT+yTqbaBufZUsYrAG7crQeUGd+TLJqJe5
qwNaISHWG4aunND42en3ragbm7u7VjDs7lLirA1pQXAxfxg2vs3ZCAT9IVzXXkEwm6uzBrmHIAdc
z3qKul+zdtyO3iITmK2jJ7WhhgFWSikSh6ShR/q9Gvz630CY/TNrtTVCGQkgg+EVau6CkU0Nv/5P
IOzpnjdN0qFOgHspzqFE8RdJd0DT4/xvKMxZ1AyYOWlptVQ2XyLtOyZ6s0nQ+vBZr9/wXpYVBFys
dZZSS0xIVh3G3NHvviv3yZ11L3+B6MYbOYKwFHSgXnt+CTunqJ36RiScxd2sv/2OpeesLTQAWzTn
mySw2w2vYLR3m/KcxmfZngRrynuqBtS/29Wim2B1J5BiJUpNEOZAgulHoICRqBu9pfoVTM9p1OxI
onr9SPzOtiG9k+90I/+2/VGFK87EiygoCxknJTLQnXyWdwHqnDvFH3/lbjJ6xnHZl+fgpvGLV7J7
CH+2p9dtfG7ysbKfiSNdJxvZQq/P4fhdq14kdTkMjbHLZBlPmoblgGZIpL1D/+SWjzFxpYyGYLRo
vtNVTo3JCjvwB2wWaRCcZIL4YjHxBcpkDYjbgaPMkHz08vFN+lMWEzxgXHgPE126ZtEIjn+4qr0z
p8ci+ykcMvikrdlYLvZAnlWzKu0FZiRnSDvu5cfYQcPaPfLRBkw6tzqoct3qTdkFj8mb8Uac8aB8
6V3be6FSCLmoICBYVPbMrguM+fbh58d7zvp7u33UYsG5w4fA7AZ9WMc1gvGPLlPHmtAdMS+9EyWH
NHhRRN0c/BjzG4Pxjd5Qgkm2gBFn80ucd048abt0gpx1VX4rNFGLCneXoTcFrIggO0Kp6jLK1I3e
KLmK/MPEQFFtlI7d74Ym9urqFCVHInrR4BeL0GqhoVEa41fswE9uFG0+5TOKvo/tK3ql4SLxGSN2
upPfa1+EWhjcHb2CY9KrJlhSezZhXky+afPJqiEQ7uYiGQZZBKNeriJUvAprLGGVdLAeZp/cxie1
9LK36nvjyMdkn5zSe90N/O0IyXXHlXHMCaGnGd7cwOXhduBeqnwyvUWSIBOiYeJqi4MjHjPnlNyC
vZSNTaYYeYj3jQzjtGCQTP0WpFzK5LXg6TMnZxFNnnNtWgEyUb/pFSlVJdiUWbNyNpAdQxBBx9Mk
mQfBCcvJIj+VFnDbBHPVFdmjHORSo8pt7vbDBMGixGj3XVW2gsRFZBATMxbIZiTTggbE3k4fliJy
49C8ySbB9DPXAVfLxkQNBQGiDXugGNneUk8jeE7IF100+HKtykpPlRUMe6oYQZlONu2mXEIPc9wZ
aUDA/KWu/Kl8HUrXim8wRhcHN0P7OIOJT9/Zf3V5hxSDjRlvyjnFrOeoJZE2GvTFDU9h6nTW5++G
KAZzvX6FwaymihYcTcejBy0QRKqX5z/N7ke3+HLwUWt+LRrU5368FRyzqq0ECsgmgEma9lWf32Xl
2bBvhJU+jrurVE+X8vzjjY+VYrDmTC8L+u3aGRI59c8oEPgg19NXAMyqjRqYdSsTAE23T8E1qv4T
iqRLeKcV6lFg3aIHJDpOLuMsxv+lyAoRztW5hJ5Q1J1sHX1mS5/opw5jc19CoqV7RWvzw3ao5X0i
NI5CXwJ6JmjcobavknFlKibdLiAymRmPpvmAtsdJuUlFJRveCkLPBEwU4O3E9CTjCKPSSVUdqXR7
KV4Qk2OoL55UqPttYziegMZKShAPmgQLb8qXxrQIhxIUbsAEhml3l0QBcbKqFmWgV9qr6N1EoQFE
oApIKPDRmJ1a2yg4xGqvO2Frg/Zz6cyz9H+kfdly2zrT7ROxigNIkLfgIMm2bMuzfcNyEofzPPPp
/wXvc/5IEI9YyUmy8+1dqS9NAI1Go7F6rXB8kxpNdROw9TPoer5KcT+/tkM5OW08EbtJoodA0z4G
JXhBk11yKxnTvEnQjMyCAFoEfzcR+EIwlYI/DC0JgCaIvIwpHm3RxiNDU0J7asvXIX+7/PeL7ir+
/fzPj7wmz5qQZMCesULZJNILVZ/G9JBmG910ymCtfio6j2hMcB4S52QuQQTM/NSRg5ClWuABGrZy
nJ1dS7kZpIm8CQGvmmdhRG3aHrmkShhKg4zQFz350LRnKR9Zpd8k6nM1XDe9J/t7FUqsl6fzDPQO
27jUYJ3AMftNBC3MJ+2LtNLAXqIq7wo6WH0Q0fQuJb+pboedWzcDepwH1xqe/aTxfGu/yrH5jdU9
Toj++wQNqjYczgu9lNNPkIzCMMceTk2nEtVcJ/FRaIiuWuKGKtpdpbsuTFgfA49q2CMqvXnhjSi7
dC6epXAqqwi/4bYCjdzkQ8hvsNt409OnfHwcakeTQ2DfE7vSQ28wgVrxfXShP5J6O+URG82a5c0n
yQMnkfZt+ZGRr6Z+tMw7Ym3iSd4EkKMBtXKaPXb0Ks/XiB7PXorEoQveHEXUn/MUQ6+CxAmNlI2g
YQwmFpK7sXNwbXam+EHv1u51C5sIi/5nxgW/jsdRktIBZvsJDARgi8c8PkLnAM4W3EDGYCUr5H/d
hQUWGytQs09MpFI6KybUGaaJyelVMo5AUdsqrkjG9Es2S+eyYy9s3eMhiujGCGV6Q8p7nemjgXLP
DLh2xqJ5DRN7VtH5bwUBoeSaHQa4QE6d158m30g62Jnm0U6tjNX+Y55+WfqV0h0olVhiOTO0AafX
oU4cQ/FU7RdwfWzQDaZm0E8HuXCp7Ydx08goi0ile3kezvAM4gfyk+soYPpQLNULBZOvI3VozSvQ
BrGcZDCHPU8h/PGVTlDuTlWXBvdz9FGU10mesVbGOyXEyqcILe3WodPQSFbdmX3AanqrNsbn5c88
S4O/P5OgYwAaApQ3f55+JhhAZSi0YR4DnNMSta3kOQp3FdSTIBIUW4FD6IMJmmtwiFvVa1eybvxF
CnNltha95ugrhP2oVv5IEx9fIbeUEaSm/Gm9y9aCLr8in22IIzPC/pPNootTf9DZUFvaQz4rMle9
0K9Hfa7t0rJa1hUziMl8FeSseRa6XedDma+LB7fRInOlBHN21f6ee46PB9IPnYtEnHsZKWyuAP6W
VodM9cJ6p5GUhVHGqOV01hst3mWsP9gm8c+nPhaubL0PNfQzni57wVn5S/wSYf4LMMRqWoMvaXpI
P1bbriEoSlbXpnpl+eC1qx0FCCZJvePPjGjMmm/H6ZlIvoP3qw5k0HE8MbW7qjle2nQzHaKykcZG
6Ddm6RsF9nwqys3lbz4rv/z3zeiGA+4cCqXfp/vRBpOSdKDWMOksbN58dUPpu6SFrG7IZoQUkt/P
dguJJArQzhrEZdFbsWRUNpB5nnFgB2ZvFGgthppiOhSsa5vCQW/eL9KCJv3yIMVc/b8x/rEkrEtg
+j7RalgC1Ru4/zJbCr1WH3dGt6a0vGZJ2BpqhkXzE1gKNNnxcXLjiZJp6T1Zuxh8K8ucbcI/syee
SiSvTDqFiIJR5TsmYbOKf02vym52sujQSbGrIlQGCnCOt4q8UbWrILomFrKil9R608oXas74j49h
2oMJnNXdHXA56Fd1C/UFme9kHS6vwXKI5Ky86D8A+/T3Nj5yNENLfUg24IMNyb+FGLVDa3oIFAqq
y1HzEpV4ozyDBo86mWV9JP7PugY9DBppN7PVO0W7JlO97PlHHyTEjTmEJjbvp2S5MXu8VKfILbr2
b5pQtS0Jr5XRdSPfD62B97G/P97B/I6LIz8u0MEguEkGHpchyhAo8jYEB6y09/vUBdvgCkxtaYiw
Q6HyhBQd3d3C8S41CUo3FAfCqEsxhIfDAYq0YelkUwtdPb+RPPx//Y3vc6rpGidslqColvcQSF9Z
fX5OC+6KAjnYzUFsyhHZwpekmj/FYYYwE9fN5xhoTmEpL1prOOpY2FahP/rBsDPl5MaSezsj4cEY
lLuIEE/vk5WqxNKswAk55zUuDbjB80185IlFDHboMsUmjRO1uVPjCQl20f7UrLLDtTcFxq7Kohdw
M+XX4TRHtjTId2bYpSt55ffsC3NCkZbK38kX3g8EB6RgfPJJqOisHcvMDU2Ag1Wtlm8UHy34vR7w
tsphsIkVP4ZploHrY4ZKYqSrWDrUXIFcelhZJV7bF77oZJX4Kh7NTJdYKR464Jcdp2DVNz2IC419
MYNkIbjTBruWsyuq33TZSnBYOApO7PI/P7LrV1pj5VCMYVEb71I6eNGMzsE2W/HCRSdUuRsicEIY
Q5jwFLz0SsSHl0CRWAGTX7sCwVpyLV0/siCcNEpPpkjOMZDMug3o66jtUHhKhldtPGTFFaQKiXoz
FCvDWrqHnVgVwgnkY4KQmBiXTp+V+dWX/E0qX0n5fR39TlsI/UB+aU3ZZXHJUJpScXrDi0ViVr1F
ecGYMFJiIGL4ZJsBA1vk1kp1gU/YmUcemREmtJbrcKLczBhkdjlswsT1c1cbHwrNgBTISvlnaUtC
q+jPqISZxHWIV9wQGhLoLGdoZt5DQi4KvtLQQknIzXLkDHaR/0KDAcuGlVzs8pSi8/h0F6Rxlipt
igNJa0J3sOS7Xiv2fWr+y2b73zGCAfLUzJwmIPjl4a/UH5r2Ljbe5rVAsrjRjkzwG8TRfi4iOZS7
EauWzFCSHiq7l1ZC1dpcCecJQFKyDh01RKow3GhotRrH4Moq1hiqeEQQ3Q8KQmAPA2UEV6k7HUhQ
jVLGO8VBU6+5URUz39wrVQuVn2vJWGNDWro/nBxMQhgMiFnqTYyVqZSrfvqth+o2b7dVMdoGCB5D
606eu+8G7pqCU4puZNpszPHR6rad/ssit7L2q6C/wDZJ1HurzZ2mKBwyXEv00zRAxwqE1+XzYmF2
Tr5XmB2U3nDvLfC9YYXSiGq0Mm49Xb9LMigiQG6mZGjCWxP45ltQWJITo0JECDLVjFoJRrPZzVFa
G/KJ1VHuQjHL7mICDsxnE40Gl0e6FNgR5Tg3Dqp8KtqhTh0B3ShaboxwBH2oWXMVpyZ8Gv0Njnmb
0rt8qn8TI3uojbXn1qXq6rFhEa8V9FqaYpb57fapG94V9XdgyU5pPhX1ro2hFjsfSnpddSPr9JXY
u7DHTvITYaZDtWtQ2IRpQ8/srH8fIE7b5ysb+bvB+2w9j7IgcWYNo+p98FmxGBG9T5pNNL0U04zg
7mjmZ20yJcwZaqe0AIZLtuckdGaA8IrpsYxbJ4m8on1TLVRQUzbPb/+07FytAvR00IUSYmUDmr2s
nJCiFd3zOF2n2k5LvR76m+O8DaZfjX+dETvJd5fNLpXlMPN/zKqn3pagR02yctzoBgtFxsRNkBBG
aeS2EO+tG8dUTLvwP/t4o4DLtkjBvE7B3gtyQ+DspIdMdVRq+6kdozzZmtfN2vfxhT9bMs53qOLu
zl9dTz+vgBZuFUqYFYMMTjxFLOFd3t29T3dN8j7NKy5y1rmP+zvl+qr/157giFIRpEXUYDriaNyi
mKJEaNhTvLLcpdJVVD735qOu70E/E44dSpL7iQLaGHzFoxMpB6Nc67Fb3pNH3yO4LFoiM6WP+fLo
b3k37+p09hSEvC56ViU76V4mAoKf9Kma8EXuZd9YSvaOJ0Ps8MIzoT4qoLFFtbXFEX6T+qVn+Hsf
D2IZrkvlLyv8Ga/RbPw/rFoyimxcj+g7Ph6d6BIOoZq2ms7m9N1KZabnb0GSMlo9G+auGhub0keJ
SCuDFR0ND6wGzl3I2EFMDkewcMr38gDpXsmENoy808GVM0DnQ79Bf03dPxTFSrg7e0zidHdcphAg
JLyJnwlecNnEHl2hof3m/fB2X/c/3dvHwFl7lTvz5m+2dn6WQIQGaAURYAVKD60L5yyyX3S29zzG
biBlz2x3u5LMWmIxihuCBBKu+GDyw8Muz9KO1kz11bRQgzKynb2z9972//3wvL23ZzCLX/jh/p9/
8C8btmP45X3/898fuszN2c2N7WwPh+3vw9a5PrwcXn69bFecmu+Y44iCT4XmHuAb/Jd5xj6XVa1O
/KKDDq/d2J7nRfb3j+0ap8o3j8mZIQ2ytFABgpi8yLwjD0WWZBMm37l2HM/xMGiX2SujOXdbjAaS
6zLE1oGtEO9GoNTNsiqqIjth19cv187+w9u8/iTs1V1Z4rO05HvejiwJkVHOA8W3Qli63u+xbLa7
NpSlhcEDK3gBoedGAA049aGosIq4iVAEud47ztve+2IbuIO9XbnCfjPiietybEcYiNJnRZgUsLP/
+Pjx9PQUsJk9jexhZujSxr/jv2DavXHt7ePv0n78/Tgw/vP3xPDeyP9n5Zb0zc52/kUg8LNMUMYi
qp6OvAa0JA8bBZ7Ct8vubofpZbaDsW9te2X433/ZJWNCSWqguTzqFTfmwPuZ97DBzoQlZ+usmPqm
XzkzRQCYoVCMgMickNLIYxOA/7ThpvZ8B3g7vu15IMDwMD6H/7q8IZbn8simkM8EVjJ2TQV2Rydj
GsNvYHHH7y8YbWJH9tfmdXN/c39z464s4lnRme8PgIL+d7DCAdJVvRrKCQwjAhbM85427/btWlBZ
iugnVsipq1DQFkAbhw/P2aNUhgh6v4GnPq+5yVniIQ5H8EkjSmtF/jb05ni7Dbtds/Bdhz3zDgNd
angNRpO6+JimxUUuJUDp8JW6puyt9zrX8Tb3P0v353eotLd8D6wcvcvb/8issP0Tzc+yWYFZ7h8J
e+vst5fGHXAcTHbrNG7vOBS7guGkJKzFzxT/+grAgd26eLhmBsvxE/O/vey534j1S/MhpHpmHgJ5
Rf5bWn6MOvvv37Bx+ObhJyqOUb5Z+W/4HT9u8L/fmwnbCT8cvo0vf5XB98uFrxLJ/KXKrzr55Ku+
v81z/ju9+Vfwb8EvnAj8x9oXaNylxS8AqSVwPxCwRx4jzEtRoFJMagBcuGFkFN8/ECIf2CtGf2tf
8TDpHLy1pOYsp0FtDtQJwPpBagO4OGEHaHUTar0Ju3031awz8GBqdcxKdFdLg5V7x7eKzMkgBWNC
VG7jXIpDU8PhV7C7gAUM12C7Z1/4t5mBVgA/kbm5GC/DsDc39/bD7mGzc10M//fvwy9My87jG+nl
cL09OIeXl+vDtmO/A2dgv9ZarsRiDM+P+aQg9dDxDi7Kx+rJkOV4akrQoib7NRgFk6JyQeYEUG41
+h3dzHSOdkGdpytBdmFJDDQlQasDQln0jI/G9KVqmgnIAtClQBhucZ2D93/gVnWA3NHXwi47Pw8F
wqIAq4iWYBVIC6hKCItiJZqW1D3GqbWovwDqTjaDaVOUKGjtUmvlsegs/0F9+9iakP8UVp7oei1j
cPP9gFZ069YwbsZ8EwHo1V7hefXy4M4gkljFE3tCIKwgmhh3EuzlFpvf/N9g2dnOP9Ifwa7YxQ8l
qzfJ0+QMP/SVkML3jTirmsw1zHUo5EEYGH9+dFcwtCqt/cKCnHd5iIbPIMaz5Fq5cMXG9x3zyEan
Jko29LBRJT4gKgmwDtsBDz2Xp3DJHY9GIt5UVTzsD0YFK1mqPakDuH1bR+6HhCnaSvZ9FgOBZjVN
oEUpkI1c8u90zhAY0tKaspw3/9hT3N2OAVnZW8smoDsD6C9AsyIwVy3w/kEg9mBXU7ArG2hbgtPi
519OGIbBG4CpzumqwWB2Oowg7CCY64MPbdZ/mCOqie81Ct3ysGLmbPW5GRCQQmAWKjs4NAQzXZwM
llFjtsh1UVn7jFAHnIQr0WHNirB/rKEfNCWClboEuWFU38Q6+ZXlfys9DlwAysBQdpBRmcKGFbZL
G+mxVfQwExhvUf5jTH2IjzqrJIfn97sTOzjxTietNNpCjwfYSfPGkarNPH5oxdUcqiw0EqZbt9A+
zCs7XaPiPguygl3BtVVUU4Pe53ZJ64Ldxs57i6Ho7fYjML7ag5xLK5HvbNuaMhSfFB3UlCBBxn3z
dKT56Eft2AIhDJivHYwFnoIH5msv/hp3z5ohvuWOopCBfnpFm2Co0QCMpZGm7qA0V1xPdfmRQBts
ZVwLM2kBUo6oqlMgPkTN0U4C1Z2iIUg0ZfIC9T2nDbqOgbqFxXK+1zLKfPCb/PWOxk6DeBPaEnDm
fuc1R0NMqAL5qrjLbQ3o0aHvWR86Fp5J/Golb1/YbbxkxoW60DoAVbDTuYz6oQYMCaFDl6wrM8uB
hoXKcKHRtSvW0qLh/Q086mhXISgLnhqyJrlECMeIpgSVcPWptw5a6ka1tjJziwM6siM4RyhLeM6O
esRCn24iQARUmjlJM3uXF+jsnRnxA4Twf8bDv+NohUYfSAQzw3gAoHaSZIawg9dQ15js0rhSEjZC
hqmSnAZYlG6+jrQVYNDiMAH2g4dQaNmLr1k5JJ84C15u45B3FSlx1Ym4ilqsJdAYxUlSwUf5x4z4
duWTTkmlFGaCMLSJ/zFo1SORC6dVlW1RrjnjWQLMrfGDGCBQBcyiQkyORjzWDuaMQcEt5LK4lsmP
KPqCnrITpmsPwwsHM4wBx4RLq06I6JCK1MiQhsTQtCi/lzLthlafl31kcY2OLAiuWMlTHWQWLNC4
t/OgZ7gfP0DPdMUVFwcC9AiIplEqOaMib6N8ylBnR3wyg4NMx0ctWkmTlp3dwhsOCq4qVJeFzQs0
gK5mhQ5nH/0Hv5ihE/NEs9khJTMf89xV+wMle/olI5vPs3ZzeR6XQocG/Vd8AFIciCWfbrWcNJWv
T1C8i01gHWowp/6MOtcH1vCynaVAr3EAOIYJcXuxMbbWs0FRIwV2NLpHk6czFgbzp4RZVrrpTYUB
8Leyjb8xk+IGQ70cLMuYWKqJWXs6D3k+EJJDPUV7JQEQrVHWfdBUuy5bfZ93jWHPJHwyavoQDePA
9CRUdjUZ5Cs/q3a4wGte2VYZYKLa8+XZOLs3YTPihQwpJfRPdCCLT2e9LnVliCY/s+tBAZ7FBl9/
UHmQbvR1wJitpy5c8eOlZUYPgwaMhgGJBfH6G6ANJTIAYbRzNWB+94NSLy9nO0pWlnlxYEd2hAQT
YuWhZBbAEPv9czve9/kOgDkn07eltVdKrxz+4YhFmRZvbnz3AH13OpFA9+qSP4S4AZgQyBqAXYZI
XlOvXTyXos2xGT69RwcSaQHUUExMn2HdD7RgLdp5TevpslMsbRF+1TBwz0BHmIi/M6Mmy6wuym1l
vPXDfVZDPIluLdlrczec/mXijowJCxXKddFkaYyoQ2RWVddqtGmguHB5REtnzvGIhDMnaYKmkRBD
wermSbSzc1CRhMVNi4fg/l8c/M94iHAV6EHfMaQBTAXKe2lux+RQq09Vubs8oMVtdGRFiJaGNSRj
o8OKZe4swMDLu15i/RrSbXET4aYJP0BqDBoBwduCtI+jDDl4oAWO1X3JKOjBGm1Aiwe0Ih6KbHNa
yw+WXJwzM+MRG92KVFTojeJCzdBakdtIrlwrrQBFBtcgPVyewPMKDiIfQO6oB4BEA4yPwgwmaYE3
awg521XVMD3U2GAQZvQ16IzHeKcWvqcPpGZS1TEd+B0l/5np+R5N9F4PDHpfDWib/K1XayRcS1OO
ewxVLR3ZiqoLcQQHvz/EISoJeUsdsBog5v9OymZTKM/5bEvFvlxD2y7NN9U1gud7VJRwEpwuckml
FjIAKXY7dG62lZwCKaOF477QUsO5POmLpjDvuDZaENYRX3UJIoufWxhcUc97C42Uwyg/GXR4vGzm
HCEAG/QbioBUycAN63RIQDwamcyv4zPA0TQJn/s22jf91+T/0gbg18M2ZHon2zoZHpVodHWoaDqS
KgPN3a3WQZei6bE/Cwliq4BiV7LgzxJ6a567RO/Lrd8AQe32Op0eCVhjfA+dzrnOUMTvMqdUrP4T
njk4k6UEIHgx+xRwlVBRigdTldqXsVOimEl+Y1GnkmrEtCkcimurLuiPbJqth96o0xIFB8V8jP3Y
OowGiHz7zG/eK/wtMYvRhPCWVua4acMiSLxAIn3LVCjAdkwBy0B4yK2UtzxMfgOxm7iCyJyqyYlH
gHgq3c4Ao9e2qWl5X/rVjI7HOK1T1pUttemol14FUuYsaEHE1JAix/NP2JUWm6qhurXqVpmZYYz5
L6mj0dvEn/1YRCs5YiAyxV1qJDMS6aZCnzWJS9W4SnqqASkVyI9D1Y/xviOTca+EmTW6YEkcApeO
anoHFarOUUstMNDXCjINkirgmqok2X8hvZl0V2rbZIEbDxq9U+qs3oVBTb0x7pET+GaA/V41ZiY7
1hTT5yGuArTHdX26Ueq28DJAPnMvttD8ZKsRsJp90IyfvhzGnT2MaKcMdbVca8ZYivHHjiN4cT0P
c91DIx3CUAVr/NvOf6CoKJnJynF/Bhrit1y0/AO+hRIpIPeCoSaWeXsDtuU03uXFFhT/sexN1TMk
e1gZXwMupknby1t0KRIcmxTymNHsG5pLKLfUIfDiaoVGirA8oIP2/bKdxTm0oIcOOBRUk8XM22qq
uc9T2GnHejuEZFNU8TMQjA9lN6wEt+Vp/GNLrJuPUz5ECq8zz8ZWMX/I06ElkT2Zn6R059ltkkNc
r+nlLlwtULXCDRecwvy0MMVjTO6COmogc5la+6C6L4Z9Pf4Mws+psGPdmxqPRk/Y3QwEQGoJ5L/q
RMlbm/64PM3np9bpV6inAXdQatNvQ3xFn4CQx3+sp8QBVML2Q2coX8PIjpqV2+q5A8Ei+Dwov9ej
ti+MO9dBzhOFbW7j3ccuK8kjkbkb/DUzC5Vd2MFpDPw9xzWK4oD+0BvoQSqQaA3GI7H6Q9SH9bYN
rStDiwqWqclghxqudm1U76IC+uXAoZsrrnWevoKFA/QiKKqZXOCG//lR1j+biVVGvMwbNc0e+Uq4
8TOzc9oJ0EKQdaDUCwz6SlRYmmAKwmWgaTm07xsKcGSz7K3SiuS0QOl8TFmdpY0dVIPvdqXyddl5
FjYOn2Og+ThCCg1wQgbiK2OaKQmGl1UvkfWVhBPTaviM9C5ln/10Cz6paf7btlaUQk+MktM5lTM/
DWoCl0U79DZWjLc27LyiJitljeXB8ZcUlOop2hiFwclapfoFhHTQXg6Vh+y2tp4ypM3ZndnYpHaz
Zp/5azD486iHsQFMg+kEfhGlvdOxQTu5s7oam6PJvuoGDcvFre9PLJdWVm7JR47tCNvet6xiSinG
VjdXRfqjzVxlOFx2Dr4Mp6WT06EI01dDRFlXMgylrQ+zXLAR4nGXLaxNluAIptpQPcwxiKREN4SU
7ZLIPFDoN6nd2tv/Ypg8Whc+n0d7KivNGC9FGExu3knoAGkMNo/gMveZr9wMis+adu0xd2l02FHY
xQAc4BGUf9KRSUtDy8FgooKttgTSx3dTdJv3kaet0bwuucKRHRHuPISNNskh7IRKfm0oOcTbU2dO
A+fyYq2ZET17THvSyTDTgdvTGkw3zGqnzNa43xZqobwPF0FJx8MhGIYEOwPozCPZRFW3jIYZb0GD
T7yqD9BYoHemAha9Oo7cBGqNXmlW0m0kR72r1VP+YQ5Zf602uQZKzXpa45ZdciCKJic0OgH/jDrp
6WpKOSTWLClDK26s9W/yNKPLxR8UCtqMhpifhTE1d3oUDK0t4T0BmRyCrvsPK3A0M8Kep1pNcEnB
zJh+/1j4yq+GEocWK1e4pYEez7+w7ZW8mcvJxzrT4dUCqatSKLZfHWbtNpRnpMBv4/wv4zJR7sKt
mydxgkXgr5MyVFFgjyLT9+JK1q8KrU/wgJuuidQtxTQI/Gkg8MKBjqT7dBXbJm2DgpvqOu0GcI77
KDfsy6u0eOzgyY97sWWqmljYDf0kbmcZrywVei2CGrxrW1Xetr0HOnvFulcNtJx0KxQfS7EG0wd4
EUorSEWFKZQkC9KeI0rr+hgwqrR2Ok+7jBDXyNuV1Tq/VIP4FI8EOjDPsCZmRDSxqnqO1BzPphmb
JWfuA6YY77W6z4ervH6+PJuLAzuyJtQoaTa0c5bBWoiitZlvNBkMBEXDijWe2nPkKLISnNfI6C1k
m4YuhGtprtMm5+OadBniXa0HjLoTdQ1rG8mOqeIM06s1pPZUjXs/pZ6Pbou/Hys+AEVsQEu595w6
Z5YVZTAOOA5DAiau7Gdnhk4mV2CUjVbWcGmPg1AESQrev4EpENwlmg0zzyKJg2buenPw5JRZ7b1u
3mjxbhgjRmm9ctQveQ1efkBiS3BW4UHmdGymEYxKk0bQ/DM/Z/DXSvdZQ1iD9is6OkGzpiWykLZj
InE54QuKlzthKtWqKMHgUKFk0JnVdTUR8CJJNcgdRoLTQ0MpZNO2ZuOvjHIhvIB2S0MNUTcISpzC
vBpjX4wFv5Losb6RZtMrozW0xKIJTg+Bqg9I3QxhInsDBBR0oth+c7CrVFSH8Hr7136ocNINA1Rt
OIXP8uZuAg9hp+MEzrKtWgVQs7+pI5VZ4Rob78LuRh843j2htQoGvLP5KuIUjGQGIn88gCE9AOfF
lV4cAnXF3xfvkhT8XWheksF/JCYVetTDARPMWsHZZrQByIXHymJj/qFPd1FyV5I7w9jMVetdnkq+
GmIOje4/7vEIyrK4WopJOxIMGGArfUoEKuMoXeXByoV8oeiKplsumY73RPSgiAgao/YzVc+wuagK
YqJpUxT3Y3wwMpQ5N0Nz2xjXqurNEbEHpJ/KO0ptl0d5tow8LTLQFMblKhWAT043d90VtO7nEb2v
0gdBQUkqXCJXtrLG3nVecuGGcHSjUAZIBiLYqaFgiGTN54aUGiVbw+7U0Y6AqZnBaqd5ofQW+M9N
7o35q0o3QPYUaEIfXdNYu1mebULhO/iEHKX2Ld4i5A5Suug695mp+l4KxniQcQ94sd9XJvPzGwqk
vuJWec/M6MaSVkC3Z+FU+AAhj2lmqUwnFR9AlDCApAfU+GQwmemoi+Ry4maB79aqvrKLzoKqYFQ4
i32t7AC1g9F2DN24vKrHjKWhJ/VbaXy/7FGLptDfy6sfCHXiM0LjWx0QdoAwW9CglIJNqbopGNbV
3vH9v30F5aMCsM6QCTCXANedrqWZFJQENYjYRutubndZ/zqvkZ6cRYFvExrfIUgLkRqemkCRt88r
Fb3h4VSh0utMyu90TbXkPH8RjAi3g7AO/bmG+CgImKncgNxObqCgFHRvWW+lrmHGZBsks/yYj2ns
pWU5QIBjygqXIuO4StJI/+uoJHyQcBhWoTqXEQFQO1QdKqPcDJpV09H9a9o/+uHBinaV5UWd5Rh0
H+l2vapwxw2cBN/vD/iDgxemXW0TMtMMH0Djxm4VO5NcjewMea9DegEgi0JyrBrXHJCO/iT67rIH
n18DBOvCekgTmfSpggsX8iZsb2fqMzX6YQKaPrzKppfWXlOvTPmyn/0ZsDDjeJmu+pxD8TX/I00e
phIQ4t+Xh7W4MY96C3hkPIp8RSXPEDaFCTBJyvVPM7rKzLt+BiHrX+OUhfkTYj3JCtlMC97FEE+3
RfeBK46nhvnK0bUUSFHfRaZDcPlEwe50PODsJLUVgoYOtJhB7WWg1JreuqgDV8T14G8uT97S+hwb
EyZPSXVkiAAT2oM/uEZwiMnk1P2Py0aWDuNjI8K8+fA7nMUwQhFs1H6fQf8FtMOyv+bgi6PBK6+m
a8D3nVG0mW0ezFODwFnqBit+jv3AJj1zdMWtK9U1w0cIIjpKgU4gXLdrZ9LuwvGz7lY+Y3G4f77i
u535yCHB+9tHUomvyOObbPgc9SstffTXJD+WrKDvGm1DoILHfUlwE8tC5DSSAkx88y1JHMu8lUbH
XKO3WZpRJDWcMAJUk2dai0bZh82QNandBCPrrfdGStkQr5QKzjtpsbE4KTuI67hWktggNg1KLFvc
iiKD8q5Lq5SAgLEwt4lagWYSuy7Ba9Wc1m6QmN3eNGfoZMTDVOxHgzaoZ5ipWX0NElqiwdpcBJZq
z3HYOWaQql9yk0JjoPYDMDgD0ChXXjOBk9MlZta2N32vjfImzfQR50FNSuLg8T34l3QU8iGEk8Jj
JsX3kzRXFamL2tSuFNXJfTdTcO0zWTetgAuXskBk3BwWyq/RYr9GWSpaJVFMZFUHnVfG9Hda6uRv
r5R8tXivAeAUpnaGjvc7EkpEMZFqFs11BI7yIA9Xjo0l5zbxJAyCboADQXF6GgONPuyqeY5SO2rV
xBnHj1qBRMWoT84INP7l6LQ0ZwBP4W5sQY5CFwFuPugFqmlCdEqmjJnFoU/v/8EAGnMB1wHmHliX
08GYVq9LaYrB6JzzvNvF7c9/McCBhhaetpEynhqwgngMLBKm9jzQXyD6sE0QsK0s+vl9FatuoVCJ
n7jr4IH51EgBgaGqjuPUHht/o0SupeIekTmS4Wj6SwAtsUq6yU2ZWdKK5cX1OTLM//wonPZl0E91
mqQ2rfLPvqc2CdSVbbPkbsdjEw4olIEA9ggxtkB9RynM0UZXMvFgrq+cthY+VUz/QLaPd2o8xyG9
FxYKxJHUjGfwdtZU8e2w+jnWuCoNr0B23FtjYNgkT2/kZK1PcHF4qCEqMiIPB9KdzmAGlpHW72F2
6g3oUlaak8T0R1poL7n067IrLp4XGsC8ms7FGMQAVIVELaYGgU6qrNshUm1l0G7aIHEvm1kaEbrd
/9eMcO9LG9IVrYE4N/laz7RhtDPgXyMQXsZduv3/s8UX9cj/SAI2UqmHrT5/N9PrPNmn5W23JjKx
mJzzzli0SqFEf0ZWFmTR1Gg4q2w0k351TWxDo4xB0hj90oRlYX2f5KlTVD94n9zlAS5vbZztwL8b
oFgR+UJk9PHnRlFhhCWXeL+hxd1k3IbRTtW+imqr6wdJfaJrMkRLeTtQpMjUgNkguOkK8xoVExI5
eKVRh/cqXrHyXxUo6c1kQwbv8ggXQ4gB1A+KywQAJ2EDFKQPaaXCVNWiAblR6q0fxGvUsGtG1NPx
xDLN4fswAg32l8GX0S6xZmJxynBWEVXj+aWIc5Emao2zhJNkkrqvKoh25QCldGJtzeGjqtfAy0sX
EevImjAgTcbVakA91O6U+X9I+44lyXElyC+CGTXIK6hSlFbdVRdad3UXtdb4+nXWmr3JRHKTNrNz
6MMcKhJgIBCI8HBHIi1hAINjgH78ZUbkRzBYd7L+4/p3uiwbLpcMMMb4SuDLQmPxfA/RIyNoAsBk
CQDYyHNbruJXapZvhTSzEZIoeiE7XVFVmDL8qVqzo/Sa05uVSyHOff23rO/1Pz9FCDHBkMxZVuPa
sfQRY10ILndd7fZ652ZbjdyVjUb9FyMXC72xjH/PV91CprjOv+mcJ0jKtH5CnUjfGZhiC80PMm4c
9y1rwmeNe7MbeF7g3GGi2+CvdfhzClFKT/FkApCp2F3fx5VQTfF6wMJAXoPEQQifbdXoXBl7XN86
9VFt6ckfvXsyee1ct7Nyt1JkcXhAGHhIqGLLVpsaEjf5AAkD8Ls1L8a408mh0HZy1rJGweu52qjS
re2jjAqdssjnYA5bWBgmASFiECBqZvxhqu2omI6Ku++B5O3a2+trW/FFuviHSoHdULDEcweRCIZk
pAq3atubxwl5BZt6iLfoOaZmUvpgAFl43eDKNQ6DFONJqoEJJbFZxcNyClKCyygZFb8nJutQSB5x
zq6bWfONEzOi9GjTKpXeLWYCPIuS9rZq7aBSILWzEf/XbjgKrSGwbUhgpYNw2vkG1pbedxVHq5RX
DYjiQ5KlrCuU+jhn2iOZ2vjRjGf1M6iNzpuLMvWixOgjpkUGBrWvr3ntokcnC334ZRp9oU87/y2Q
PlPyzpTxW5KbysS4AQAaPFhyd7SBPCIhoKGKbW2NJq6664nZ5fo6SWNAhZ5PQ6Qgf5/IIzDcTh8Z
b2Vk+sTiDzVNwMm6xXG9diRPVyrsukRymc4jTMbTRyx9jIqX8UW14KBLdmi1LN4aiNpaoxDaeBvU
cWnAYDkTcDn+qPlrHoRMKRN7zD/kaCO0XQKDFLxQT/Z0OUYne6pjNlIFuiezK+XvBPXEAaJ1+9C6
odaeavdW99rnXq1nmBkBGnXjibwaE4D0BaMBNLxUkfSpBwqhDEu4USehHdruOqp6gwkxuJChwbbh
s4tPCg8XVNNUtJCpiVAn3lBpOAUDpKwzWzUqCewtMXiexhncprmWs14OPrUQ0qVpNCoHRZKfSSCr
zkg7wwZFiYVLPMr313/R2uqBaNEW7kHAUkVggjVWdaIXGnY+MF2qV0cN8qytZ5LUr3PuXzd2Qe2K
fj2m2P9nTazogTs17KoYUntycd9jWozUTQ26/UcELzsqNWfME6cA3KSOvEp2FJtipvOlSm4QpEn+
JFGWPEwOceRk44etpJz4XUv3EeUzEyTo5/5H1JagpIZdmNCNSuvqHlfDxkavhWhgjDE3jfoCxmQF
F7fSIGpIt0SrNKapMw+QLWfQ4t0rDa9jL56s7vn6bq9ZBEYC3IWQZkNJRogaQ40+hVmACRdMIMl9
H7aok0k8va0HOXaCsGs3Er01e5h1gpwW6hsLafD5JmKS2uqnGpdrVYC/Rw7JB8/4IZaV+yzaQmOs
Bv/T7Vx+zEnE0PouVZBWI6e2Erusfw39q8HdUUan+Mek3OYR8vn36/u56iSID3AEnBXNEr5gLpEw
TRp8wWy0WJC3N2OwRTq9toUYO8A7bkEVgD7zfFVyIKccNFaZPbY3UnaEUjlRfGsL/bt65vGNFroR
oDNEvKNZqg2krZczHxYPqUoOdVQ/z2bsgpzjDgM8Gwnl6r5hUATq1ioG4kR8kAScZ5eDdN9W+7o9
tkZp3RjcfLv+cZbNFwMrTtf/jAj+UCWoBUQDjOgYSLbSmpEkdWrl13Ur624HPOOCAcRUj3hZQP5Z
LpLUwAtfyx8x3Q38ebWPx2hHAmjmpNoOI1nHUf9Lrf+U7qDqudBmwPnUC0ANCDmtILaQ//eq08Xv
MsFMVqN4QxTYU5/7uf4xlpMPTtSN4Li2taijgHkOGERIZQnBEWUTnYCIGMW2ljhBv+e4iaK/Gxu7
BCPx+50aWZzo9DxPvJXGCEYGYgG8UyX2FBI307HUZGTlMPkcFdJiGbujVsx4/Of/8wcIp7tE341k
OX5ASHJPK3zK38PgTpv9rg3dvnlUpBdT/UKj8rrdtcNxum7Bb9umU81cRZDWk9Ijqm8ak3Pdwlou
p4JVCCELjOV4ZZ3vbBPKodq2M44fsLGq7MrDa0J8jez6NLEzSKxdN7f8YPFDohCFUeOFKht1onNz
Og8Q4CKEMFkGCgHQrw4ytslHSbaAjms7d2pIyFHbSi9CwCEyW6uK554XL2rBN9ay5vnofi4sV8gL
MNR8vpZYCzLVHJCtRd1PE/2G+qH4L0WEUxPLKk/8Xpe6rM6/U/vxFbcXhWQj3q92H9pd/VDLG/Fr
9eOcLEhwciu1pDoO8HHm9CA3g01oxUYzYdNWQrVlSHDriSRKP6TYuSQ4yObrkN02LeYsN3Kqte+D
NgJ6ZFAnWdS1zjdvSrjJjcDEmc3Mkg3kvarq3RgWj9ddes3TDICvAZsEPxeoYc/NBJGkc40iNJhp
oh2lQAb2u5OT1+tW1mp2mIoAUgFYb8UAkP3cjNQltOhH1JPinnz0teorRIXWigTUMoQ+puhmbH+r
o+nUGE22+tANcaTMKrSz3tzw+9VnvglZxIU2BjQmInRCrYwR9fUcIZ93UHGMh4mlE3q/WgnpidIe
iQX8XQ1FyZhBssUu+ZaU4BrkCQ15GdcNMklsurAZ0UK6lZgoNORYaQPJixGi2ZiQZj3kjTOy19RU
YVAhP4SQXAkU2dbNLVzzEhjFSHa6CcLRNKw6y2mx1PeQShS9l9JjMXgAerAwl9y+LPE+tK/7wNqx
OTUprFoHS0FYhcAiWM3kxd3vNvbLUXV49/u6nbXtha/984GF86kX1hxTKMHBt4AJL6aCVSN1DNoc
wi5MGGjdHdr9Vnnqj2PhJkoM/eytebpNLxOOr5YOigkOH1Tj8oBlCtoVOdPMv1z/rI3fc3TbTb2d
an7b/4eCo6nhrQ+g6QIkEHbZVOcoBTgBYV1OdiG1mFUGN0ry3JlOYvxOBuf6Zq+l26fmhL2uS2Rq
BA1JEIHxH8Vcu4NmQKoS1dSl7ihbX9fNrfoQxpYXlLeG5F68tLo4scy2Qv22N525dsrqjktQxN5S
aV5dFh6y6jJmsNBqnIerKOZlr8WwU+fPy6EYan+SwZtT35pbZZNVU98sGmi7giZRCMBVk0dGk9QI
R5JsS+FOJU5eenPwK1Y3IAZrydLSvgNFD6DdVMQwxLM5deBWRvbSuZ0OzefHIb2XjNGm8k3bbZz2
xc/EAHNqTHgwy5iNCiMKY8XQFv4A/ghGTK3bYwCu2/DBLVNCEgiSvVrLZZhSxzs6f2bkAZWADRtr
jgeeVmSZigwlYrG2JS9ED2UCh6j6mqV9aaPtzCqFYP5kw9Lqak4sCakfhHAsbpWwFHZQI1OhBhnc
DcP79XO0Fv5PlyP4d1IPYOsrYETXYsjfPbV1zGTdl+WXfK5ZO91jKv26xdUNPCmgCPEQl03YFzMK
KFN0p5VeJe3j7EVJNrxuxcVxs0IYFYScKGOJLj5VAOlUy81KtS+FugMmPfX9ACpViX4Om+i6laO7
tB+B9EZBSALxxnmUUNqpbPmSpef6AEFy4oEu40Uzph3Q38c8NLaIYbTLM7XkC2DjXjquQH6e2+Ny
M/Wqij0EqM8dDdNF2fr6V1pxvgVihxouHuF4iQtfqWjbbG5U9Mci8lGFdznGUZNsoya9ZUOIDFoW
SzSvYWMZRS1MULOSG9mcvOsrWfG3s5UI32aMU10NK3hCk5QMNHVZvY/VZxny6f8/dkB6JXyTcEAd
imM1AMuzUroHIKJPKlB5bXi2vvbx8U5HdR3/WBczWgq6jDXmhbFtDcBwrG/mCqOmmFJywIYQgwbW
LKPSzfvaAgWipO0j0ALuJ8AYIA+tFjsNiHWA1wyKlM9UIsirkdbnUZR4sNb/xfQF6HQaEHI8mJ0V
5G7aJCjSxRMPKcvnFMDfDqeO7np0MoAdK1vVTbNKYTrh049g5NJ7ErbhjRVX88cUZjR4LEaQ3zAt
SfjTKNHQN0Gv8yeIU/5AMwVKZgTD0n5VVcUI0F44Jjafmj7wm6Cjw43VpKT21DaVI7/pqflmQSbs
B2lqVbWLsozeq9mUY0bCAOwpZqcMO/QEC29MMP6/EZDXYgqQbEBm4qEMeJ5wQfMKN0Iuo6IYFJ3T
6X6DTK7SdlN9U2lubj5d96e103FqTQj/YdLHc6LAGgVfWF9hKAnMUyZqDdfNrB2PUzNCKGlTDs+Z
YUZW/8j5Yxo8Df1nvdXbW8uCoYNMUdpDugbayGW1JxWAJtAjS8U8tN3WnxUomXJf1e7TKLHV6kgS
Hxgiq34wjI037abZZfUnZscuwtw9RcF0UP8MEMku86esTcHV5uo62Ga0+5a4UP4gW6Du70EuIesB
nSP6IBaiM9xFWK8JWjQCHF1ug6jqUys/+DB5QEaFA1i82oMRzq6J3DhM9f2E0YpUf8TjcM+j8jCr
1L/+hVcup7OfIuxB15gZWjL4KdooG0wtdYfoFXDLXWj3ZQq6ui1WuJWcAgvH5bQgfiUqUg8HRlDE
Wg4ey6w0nsusdE2zSm09Bw0VKb9Qft+1c/tcaeaf6wu9FOlZgO0qcB0YkwR6ROQcpKFO28nqIaM9
v+qV5EVy/maNBUDe2bPVAnkMwHsG8ge5bSA5OT3E6H52evzcKc9an9wG8stEK5uoW6M0l18AqSJm
/lQLYGvQhAsXna6DEHOkEmjc5MoH+RcIwzHyZnhxlDOSTRsnetWagtOG58qiZiqEKbTlkihtMErf
TaUzFxR6HcAjzaWjhEBwbp3s7yrJuacjFTaBHtfRgQPYRLhfeQ6KGjOGdrmXPOe3Fbuzd8fHo/Nl
Obtx44pdQ/6fepbINq2D6mckEBKzh5LvAwx9y6GZU8ymat2tZAzQCK6KNDkmvKXlIY1IcJRoFkNJ
pmqjr2BWJWJ3qSGjuZAPD5IyJ7skN+WSaSTNFMiRBt17lOrT2xACiMASLaoP0Tjoh1mSsgcpQbJV
hOXGY2wtRiEDR8MLID0dWoFCqEhC3nbRMAG9RobBDjCxIJmtjrCvvUN8LnWbJn1BBexBzzDfm6pM
nvqv6wfn4g5YxPIAnsd/uNyQNp9HyYCHPKcRJSxCYTYIPWuExubk1Nr+up2LzOXbjoaAiFQCgMTF
c0+iMXrmbaTEsNNUL5kK4uDq47qB5Yee+aJgQDhoRtrNPC8XA9Mz/EKWHzfFObfWILh7p89qknYw
YUahp/cBA2nrhptvmBBxTqWcIHgu29RGBtPCN8na+A7r2wRsBnjBQE+mCTdCMCnGAIlMrCFpGR29
pnlSjH+fvgB7BrTuglUEJkzIK4Bd50SNpRwPiPyHqka+1dI3Q97CuF64LtSQwGeDAi6qdejJC8GO
j8lk6DUiwjyCGhJ9QoxG9pGfA4513bVWLpelOI6ZIOD3QBEqjk208ogusznndq28TyjQaD+H0mlk
J+eHQXrVei/oWRTt1HpiGaafJPU+i0EUuZNUW8H/u/5rLr4gsnxQzwKlpuMc4VY5P0lSlnCCmIQU
HqJIZbTrZ7D4bV0kK+EWXw6JB8A80BtGI/jcCsksvPsini36iPdQbHx5WUQLoXz1PDPodu7+vfIX
KAZ0zDJjFAkhUYxDfTRQdQICyg4B/AJ8Y9I/FOVt2ppmvjhfSBNOzQjuj1eVWrclzOTgtxm1u9na
IutauYJhAeUAY2GZuWDp0bM5lnMdFkq1d2cJ9LsO8Ph+xt1gS6h5bTHgvsfTA7oZy3E+/0aGwQO4
AnKe1Eq6h66Igdjo8nzD31YuqWVM0kCLFeoLC53NuRkgbFStkercDgsrRKGoU+yY8ns0VVhQRm7F
oQs//56G3MtaACP15+v+vgJJOLcvfLMkJPpgdE2OhiFYlOuB1TMB1Z8c3fHgq2ljbyYaBjXxzJ+2
Ss1rHxOtXqSyyKdwPws7XIKoSuVFi6wSDZp4uFUgF4KHSzAdebrVi70MZ1jmP7ZE6FgMhlktAoe6
rfIOQHpogE9HqDWYW0WE1TVh7BV9RUyQKGL5PI0MtGCMhWoXtUUZ3Hg08/r5Lus+CuJvfLolBJ9d
yjhuOAv/syVEkWnQ2j6lsIWaEt7LfyUZ7+WdEZS2Rn9z9GFizSuBRpxerhteWSMqJAuD1TL6gx9w
7rJga4nBLwb6zTH/CgvClAJJFeaIkwO1Evc/2EL1D+4B8mj8d26LjE1eJD1UciylRWvbVxRfqnQ7
anvW/XvsAeYdgO2GFVDsA0d1bqvq5loJZ7BPWq1vyLc8tVCnlRnvN/ZvpVV7bkg4c5U6N0Y2wVCf
H9Pollf+pP5RTHdCLZ/2bCiOaA1KyltZ7s3W7dPH63u6nCvBb0AsjrY3bl0Jg+3L9z3JFgsdAlV4
KILdXx8BjAQDQgypowU6QJ+LtgKr9J90a+Ru5fyd2RTuVRXRVMkXxk2uZZ6VeHIe7Kh60Lut5vPW
4oSgUtWdnlQThrNUNWGmASQhnVmffsp64HTaYMeSF5vv1zd0+fFXNlSUF0AuMZugrASFJEUp/NC1
Dtc+eKuhAGdPSbP/99ZOH73C55snacCgIp6hZgnCKozyp80NQQE+rSev7kFkVW0RGkO682KFy1sU
LymURSEAoAqfj6ddxOVejmxSFfLoD1kV/ORh20+eUTbU9MY5awdWVMQi/pxm1rEhYVs6aRPJbzL0
vIEIrrR9JgU0vuNjaH4Vpaz87hsSHEhshPs5m8H7nYMX2QxHILjbMmueOeeTT4u6epCIaRyNWdF+
FmPd+KVVaVBw66ogsEt9lj7iqYs/DDkBtc5YEeMHKvhF4JhaoUhMmaZ6cECO3sysjs1B9Y2RaM9j
mvTWfWoVZeJ0POkKxuk0BU6oDtWwt8LckL08Tcyf4AkjhVOiANq4fQa5Qs8IcutvVQaYbelCPSzd
ICCaCmJ2SZ78JpUSas8tSucgLmnR/i6Guqq9sM4nfU+oNphPihW1MQtieZr2WpBTasdDm6cHCSgR
bF8f1oAyq5OfRJrV3QdxFnZ7I6vDXWcZM0xYU/4eYQ7/fuRppdlx2VLdK0ywAXPFnAOnMgla7nk1
g+NBNwOg7nmYpXaWZxP1c1UL3EBpICtVjCG9ScqaljbqHahbA16OVF/HxQJ+nUyb/4CuUEdzvTIw
g1sNIHN6iMZA7vZzInWgNCqo1bCYzNlzCX3Ce0WpptidMLhxq8wkmCDhkE2yB74eMjAj1or3QdVj
0ANZ1ahD+ZHLHqBl6m/U0AzzMbNGQFO6COz4tt62natx4NG8JIPCEuvSqLqnXCv6Fw4mtd7Oraqo
XYvmVrvvqk76Lcn97EtBVMRMn5MQRewmoeOxSRrzPdJCCsbdIBx9ibczWsAYXHpFtyeu7SQvu8dh
rNQG0qvAi1sdhe4qVUjxOVb6+GeIjPpnOY/SrYaSx67WQ3rsSZpjsiEcKHVGazBzFkkG31tZRV5S
q82frGmoe/ACxtRR86g+an2YhCzOqPJcZXnjBbUyc7eboVDI2jFM30q5qR+aEvIOLLDGdmcmA4a4
Wwx0g/+WD8EvsHhNn2VNWhPyIi33ASCRQFhGMWvlJJNlYCYuoTWUz3KMNJtkLn7lPEl3RkLUt1ru
Ld3JzKD8i3pxq9lgJDAGsCXmHGwLI/0VgiofOmpyUD7GjV75jakrtStHlN7XVqHMDL0LnrAhtlDT
6aWQhm6RZyPqnGqQ/DKJrPToIcA14d2I6KnRF6M36tEC+pHj4jbLu2DR5sjGjnEpRMfQwDPhlkzp
LHkFjuxvY5bTkKX5IG/JzFwEZ5QuQHyp4pWFVyxedee3XTAq49D3MgH0yCatLUdQmTEUO5FuzeQR
5dLrwfni1bBYg3YgwK6Ikhf5XxTrRZsFsEasX5A2sEdtoxLznameXTaCBSHrCyIN7IUJ+uJgpfuM
d9ne47u/qk8O1Vts/x4Y+CCY5KBI6UUb428XV+t3EeifatZySZzkDQPCTFxnKJ8UGHVBj3To7try
LZkToLsmlre7atyq2GyZFD5elo8oEyooqITzRwa0jVSwEgciw3zHr8HUbWuLu2bJ8cTdPa3YCbur
9LwbCvRL2TTdmYqnQuVBjrcS9+VXXxiBtiSqjGB/vkg0RyMyiDHAiPGq+D8HJ33L9uPoy366L/x2
V++u++QlOd7y4U7sCflmXUBXRYGmDBs8+Vn+OfxU7KfUDlpHebgZb5Qb6kg+dTaMXqQMglEhTdE6
nkYAxqIWFqZOWIPGq3G4dRx6O9EoM+h9RBpW9zFLW0faUuxZO4YLsSJAxGAgArv3uavKYWqktMGK
aXBbL7TuGx32i3T2e3H//H0hHwqHYUj6HH+fzGCLUAd3NpnEb7MtyoitdSzn4+TI1YYa6vPijiW0
XHJ5F0hbKKL/h3P8bykiSXij9QT8mjCBohcNnY/4kd8Mu09Mg0ZfxTFjhpd71Wu9sYGbZoWHXRxY
MZ9GmAVJ0Pz0mH9JNlIWpOfH8f3H7OT7VwvKcFvVltV4gsOwDKHiShCfk2ApJxL67YRxi9UH/VPx
Z9+8rb865+UBTATzfYSzEDoNS16lo7Hxlr2stSxec2JdCKC11QJHFeBIzDrjkVu+daxr2BS4xFd+
RFtRZvHxiyhj6d8FOaDeRJximccyckSsNbmpv+o3xUbf8GjsZX96Kn9Oh4YBe3dMJbbls6vLXOY9
6EJjgVMovKNBrTLxccIyJ0iwGjpG6VmY3EFYVJ33le4kwV29hRG5VA7D1lKgejUArNEGEWsSbRoM
fUWw2Dx3e1dyi57VfnHUn8CTdTN7pmc9jjtk1O4WHmotEpwaFmKr0dZdPSBxZymICSQ2yy8a8Na1
vhHD1wLBqRkhoOFbIvlUYEZS3ikE2Y3h7/V4vZpXnFoQQhqhQaAEwKkzlKVrphwqT3voGAtv2tAx
mMle213hP4Jr/2HrXKxsIebVgK7R0NIGFl9YmwJNOZ03GBWu21cZTe3ambX9ZL1dX+DKzQ4ruAwW
OBlY1ISAoybLEFnDEec0t0ATMmpSQHy26KVXvhMqSNCEwQieDAC6ELCloKFqX0w4dNarRR+laGME
WFt+5tmpRjlaRw8aUgGg9r1g9B3kWm+RuEf2ETRzdriz7lVm+okDqSzWefExdbtj/ggZcHeyMdD+
9jD6+p2BrLBg+UN7j1hzDFzt7o77oDzeKyx0XjP7X+608BOXPTq5tCIz7ggGESBbTO7S8Zgarhr8
2+MAE/iGaPlDPkqyRNG6IcRkYjMWEV4ymHR80tSNv38RO5e/j5I8lKRBnAyo3vkSyCCFcT6Wkd2p
X3LzPHaHMcJDxYniDUMXvi8YEvYqtAKcixCK1Qq0fcfgENMPLXOlLW7w7+lZ0W2+c6GFgxwYW+GM
ZRw1YrXssSDHeJsYdaub1FXvPioH4DM79Lub+DDY+T5iyZ3+mD1Z+9xBBuCTl9LdQm1cnBGM2kAf
C8jvRebxgh0Pgu5S3hQjKLCUry52+mELxbmyqWcGhFCWd5AOmjFWaev0ngcept4roNi3AF4rPoIW
LHxPR48IQA3hqKcBXtp6t1ipb7OgZYUCKYfSNjO015x/faJOTRkCBFKerFKVJ5ia+INW+n17GMyN
hGxtNXi5qqgKL7wt4qWdlZE29p2Kj6J9ahCXLo5BizFYYHrSDZdf+/ynlpavdxIeCsVAUcmApVIH
gKgAGmSLGfFyPgUedmpC8HYLBHhSWWnYL48qLG6Z4qIq5rahPyuMIG7yP9c/0CUFhWBRcLnQAg40
m2CxIV78Riym2bVdHMObGqmW9qmb9tYAxWUXQTAp+F9HOK4IDSb7Q0EgQQqDfy17sqWfcW7rM5PB
CujM/vWFXtyiGsh9wIGD1hPCIro/5x+vG8ch1Vo9snNUU9JXzXCTZgO3891ZFWIVbGBiEvzeC9ep
YEMlBvQBJ1DkoWx7B9ESZh7off40MVR3veTLcEJW2h1Lb4q7L9Ud2R2gwcy8y9mvkYW/r6/3uwl5
7ccI3mo2eat3JY3s2UZZEkoHjjazzuE3mh397tzAKxhYh0onsBVmlCzYuO9XQtnZXgieDCBxYHYB
9iJT/5oaQ+mM1clT2W7B0i8hCd8f9p9NFxw4SUulbjkMza7KctbeNR6Y1V9KO3/qdvKO+6+DrXkZ
U13N6e4s3zr0O3TK/i0D5PIrQK4EOVpcu8joz93LNEerpJWFPgNxEtVOkHqa93yLamIlAgE6AJIJ
tDIUFbPN51b6WFVig/exrXfAhr3E+euG06wE0zMDyw84CXFNCERW3MFA99kiyFks28dHCCbvo9/8
TrrX/dDOI9e19ls0Id9wAdFdT5d2cXbiWqkHWG7dMmPDT+2r9/l9yyKMON6Sj/qmjXGvb2XwWxsq
HJJB6Ysol2G1Sr02f+iqr+sbenkKgOEDzhPeAdjHRboXR6Oltk0IZH6idDsr6O6Wpog3BBVEFkhn
etfNLZt0vomoGC8gYzggWDS+c/CTzzfkSWOZNWZ3guKBA2FSP/Zbhc2VuAIb0P1AJg+OTrzPz12E
djWphm+eyY/pHgMUtT94SOGHXehTy0YH0XWhNcwSO3e22nnrtvEWAqhUw2i/+EgxjWaSYxMV3HSX
9Gx6LjxQMtij22JS3SZ27Vh/uWHz29CbOGuP/cb7YMVJsfZ/7IslJymJK1WbYL+3g0eQ9DS4LU0H
g8D+6O65PUaObD9f/6SXBQLU409tCs+/eELBDupJyGlLluxRdTzQn6Rkv1Mb9K9YvBO5kxv8qG63
CgQryQjaAAho4IfSQK4n1iIrpewrcw5BJB//oIEtQd1g2E2hr0OboyQPA9iJ6o4VhoRK6MZtffmo
x6pxW0N2GxkPLmzByyQwzSaEg5I4uVGdZJ+7o2u5uMBQUGeqn3yFL/QWbFUzo8702dv9lqDnyl1+
/gOEyBBbBugpKH5AzkCqtuMYgrsxv7qbn39Mbz5A4Ok4HTFI5mLcBgIlx/RFAzzYlg53HbfrgAGr
s1ECXA0lJzsiXKh4803cSsDdWc+uAeVo2ngxMvaQbDj55RUAyDw4XhC2kEyjd35+vtuM90HfBylI
1+7lqMV4hjdWD73SetX467pvXxQ18ZERpyCFixexCg27c1NprQNQrcGUWfbWYwqN38cxa498Tptd
ObSxrczjbxUS4scUPcTrti8jP2IIyEJBKQlVKNDmntseQ3UijYntBLe2HdDCbbdIJ5bEQwzGUAaD
ER1ThxhDOLcQJrWRFcbCRar3LiVIwWh3TKv4R0dnewCai6Lj+x8WhfYd8FtIQLG0c5OJ2scRaB5B
pVA/JGbFuq3JkdVzia/2PwvCscgyXqUQMkc0UhF3MYKK3euc8RdkFB0otoLay0vYW/qCmnRo/5GA
6dhY4prPAMSFJGi5AS6UhDUTOhAY30ETL0Y2u6TT2n34MLLNKvSqg5wYElZaa0mWKTEM6c/ZDSAG
nIGFoTrG+9z+oXwqngkyrI2jt3q/nC5OOHtpXnC9NWATY2Qv0kGytfce+/nXvI/tho0s/73F3by2
nShlgNUS+Fqg/QWPGaiSQwgQQ/p6rWMgzy0iZ7IeMIwkJYCOjOjpO9dd9PLBaQL9ja+H2xuFdl2s
PqADDCbJHDp2xexN2v24pJmoefMBct9M6m8tsMCYX2bTMNxJjqzXGw60rOjsWC72UYdchJjMRfn0
/IwEpFDJuNQ7cuUwYhKrfozCPxtrVK7aUMXJz5nqgW40sNFa2qMC8ti81+xJ+kz09MZKlJ0aFx9d
OL8nPUCIvbyv0q3u2EXwOVsldC3PVwlENSRzTfyCcmHVmCAG3N5VUXc0usnRAc2Y4y3A4+qHRe6J
8WpQkyp4n5ybrDM17bmsQdyqCrnhE31sfvY8RIFJmsfuKdKH6rGWiJ57ir7QQAQ6DcMbOdTSHa3K
QfX6TJMOIHEYt+bmL65ObIaGPUCRHs9zANjPfxnEPbQWehTQMMyloyx9SnW9aycMCyU6cf/Dp0dl
DRwjIH0D2k2wBe4alG9oCvcy74LxFXrgTIpAIpzaeXlPylejP/b6IR9eI2Pjxb32yU8tCw/hoVCa
OGqgsS7Nt7S+lYs9RENsXb2j0avMdxvrvCjnY091qgH7jd4LptgEB8PFHeazVJZ2ZWk3Wqk8zcOL
NVRuGGKCP0F/UB1vJSm9MYl5aOXg/br5tbXqaLosbBWgZf9OXU8eOnHf6X0NvBbkAa23WY9A0aoC
nWnaUSP9hLDjsQu1rcC1umJIHiJbAfgBXdhzLyLTrEZBiBVPqf4yKdKBzLIzyR2EP4zwxpBBcZ5a
BwkU+HrwJ0eB6fqSL8tm2HEDew3s2P8FCJzbV4NIpkMH4cWyvVnu9nZvAm1bm3hrjTvTck3UNiDb
pzo5SOR0Ly23PvlSrBUj54JFWpoLqo5Rk/Mf0Fhx0PYSRDTHZC/nwDFDcEwjX1GMAhLZZTMggbcY
uLu+7LUv/U1Ra4DRc7n0z42CwzOsoyWQoYWa3KQA/LMJAMpbK7eeUQm5o0nwa0itboMrZy1koD4O
e5hMRs1fWKusNgXalh0Q6bXKtL5g1ICq5jQySQ43SkfLCoRtBactBXz7m5hHfFAHFcYoaCmV9qB/
Wm3vI1F2urIFfUiz36alv2xy49JbwNNoQMEoxqTON7TPkN2nFlS/ccU+Tyhhg04agm6pK5u1P7YP
gyXZQx94oZxs3Lwre3pmWfiUpDSSelz0xtvgYQRWsisapI+hp9LNJGPlAoYpgOdAhwHQhNgUIDMH
0i1HfOi4etBiMDtV5U1EQketGjfNIYhRRV5pPqFueOSj4bfS1sDP6mKhpYMnhop5NJFDr+CoZ0UF
FsvJR6fftqRlVffUJlsJ3Mr5QJIK7IAC/B7mv4QErjfzoMWZRDol94fGxBg7plmNWv4kRbcj+bTP
gsm/fiQvSxKLC5m4UAFQQnFLRCZqFaUFsMWlncZ7vdzF+kEO/SbbQR6+MHcRd3L6Q4eaj+UpySsp
UHYGmT6977ckzFbXjuFpsBejo4xxP8GVVWuKABgt7QSq0pD9UF+ofms2gZ1GRyvTvevLXv2i/1jT
hV7WMM11nNT/h7QvW5IT57p9IiIAiemWIafKzJon3xC2ywaJWSCmpz8L/+d0Z1GcJNp/RPd30d2f
d0po2Np7DTj/86KFaPZrVSNX7ikUxFaOvKUDQQdJBRNLkUXMG/5himevlCMcTQCaKhUGsVX5kGvl
TUySh94R99fH9bXOg8+Jwwc9ESjWAHI2O+tqtVcZWBfAUjuDG2mlW9abBIVDWp7yzIMud8gewvyF
2Qw1oKfrwenC4XcZe9rIFxd50naaKjK4t2h5BBV7ftTiZmW5LiT8OlzBQV+FVSmF9M/nEG1dlrEd
2gWI/nZgc+kZ6oAskO2vj2Tpfoa8EKS+J3WHqRPwOY4hKfDnQEZ7tXCKLXzNKJjAWXSf2ZHjt0af
bmNZnABgRnAS+fVAuRtHcDfNIuMZ4ugNKBjZsJK1LKwlfFiwAPE/+LjzrZqWNc0GcJ68Iqml6SHZ
Do92nIy57+gA5ruWIMmNoYR8rcs3jXZ2q0EMFSka/KLAQ5yXSk0GLHWhgSokokAX586sfB21WQs0
ndT+ntV+0659gIVD/1PI2YdmMne6dmInWTao6uWzI1RP7bMAXP47iwi3iCe9FGKAjqvDss9xYFqp
r3Sj/yQGs3FjH+EvIPVQ+5k/qLMBSRqX2EyCMLdNNbcDPLwyPlrS3FCQn8MEFx797jDTLQ2xpVKA
lJ7vWHYnbHOXGA3oFSj0muwmhMlzDLh0X64qEC7tOlTcgOOFHTqe4rNUtq0ljwYHuy5HDbXjB5m8
wfXZIn5YR8+clnvK3rSauLrZPcH2aMO5cIWqr5xzSxsT2xHlfAjmfsX5YQNACm5E4sOI0niMav0O
0oAgQNVi5Wm0HAntJWD6II80R09qVl2lcnqacqrvbPg41C38g9O16tjSDWHB3A6cULilgRP++QTo
VaJwQ2SlZ8dQgKt3LPlgRbGhq9zbhZU+4TaAEEZl/quSeT4wgze8KqEAD/BbEINVvzFU0SBxU9rn
1h6sV5CetF0WW+WxtmqUrk2YEdO8bL1Kc6KVG2Rpr0P8DkXByafnywVSNKVmjkmbe2b8aqZ3dvhb
7/eweBjTuzh7XEX8LUwzan//hpvdGbxhusqmcHF4sqGoVgSjeKGrxbiF5w5yqgmrhioVsotZZlXA
gpUYoSxxnoNAcgyLD6n81pvAom+Gvq3ybbp2WH+trk4FqYuQ08gvbkPGZdFaCUIOnuaLV/hyPPyA
pjte0a68id3cvTvEv5Q76Vl+tnJwLUzqp9DTRXIReohLUTu8LT2ev1cQxdFTVwy3HVlrrCxcSJ/i
TDndRZwwC9Wiloij6OlGqRSw1HsPDjp7WZQuUeKV+28pRbyc0dmW7EjMetZhRtPmbRS9O5aPHXtQ
Fb8IoenrbFZyAGNpZ+LdSOC6Dko8CIefhzdylFNzgiQRzqcWyF6i78W2rmrQYXEGmQfR6BUJIlRj
N0PWiBcVfkJ3iuEM5NBYGWraXamBm5iQCeQ5WEO0oeMw3OtDoVqggBOS3uE4r7Zll1Nrx8Kk/55o
fWECNxORIB4j3CsRiAs3deWA6Aa2HAVZwWzByO8NRRxStVACNp0DJNdDxYMJlfbhNGq90+suGXw1
cxTmtzHPLa/uQ/tsKDBKceFOWt6RiKpPla6lb4aaQThJ0WwgHJxajVCoZloIaGrR8L3MOoKHFzQU
fM2KBX6DLc+tFRLDTeEl8R3kNYhN6aZ4JBXpSn+QVQcOWKN+g4EVDk+qMrNAMyGKzY0RV/ohgr5/
5jZlh8ZrVoOdta0zBdA4HGSjS7WU+kk9qjun0kHjaVKpj1Bo7h2U9/q8wlmPZuKhS2JHelXE7Y9C
g+jYIC3ndxKV2j4jDtuizDX4ThrG5gEN0QIiwEOLeSswyW5UgynkV5aUnpo0ZuhJlWa/qnKQJxNy
nGBmJTyUGxbKWLpCcON3hkb/d401g+0lUS1+ylrLHwtWjKFrVAMaJbbi/E4NTO+DVVjRWWi9yr1o
gKMm1CeA0GlGqOWKhO9xe+KS7hx72+ah3nvo7uyzRvLDCH3ivRwqfa82vf296suOgc8eQx9W1Fhh
iuhJfgC/l2Sn3CjsABaUDPyAVOY3pGjDE3g1itgNuQbqRAIPgFMmsXbdodCLN10MIWR/oGpJPTGM
FVidluEU92XP4xtTDAQYsXKsRggoV1XiWiBYGUGfQP6Gx/AOUoxRe6SiZ2iZVLCKc3VS6NpdabR5
GchOk9FJaQQ59p1eB0QS50frDNUWjcLcgByAbmYricbiC8dBKXAyEcci+vOgvTh0hGiwerIS979q
eqG+jauT3r0n7EwSN+c7UvwWI9y8j6a9Jt+wFBrPchQpJ3dgwNpm52rRNk5Vw7MFXHXjWLft2Yg+
Ej1zjaTc6gg3dO2m0LubKoOmeFrAKK1YOZQWjkAgVjVAu9EjRnV+dgTmII5ARxi6tFLRXN3bGkfZ
UexK1YO400qshdMdDFR0Uy1Dh2jKvEaqKalRa42CGql0TfNcZqbH6t0QPoVkzWJuaViozgGwrqNP
/UV/pBw6HJtVVIIORlGPrWhx0NRepi4bKwOC2iqT/hhpCfjR0uzWhMcWrktU97UJg4Ii4ZeyJMrP
reAj2PopG95YCjtjRZwaRYXuwZom/Fqo2Y0JeTodyEKEqvpqZ1cQ68O3bPrEi/6zCjQKrGisoicO
Qyy83GYZD+kHR9gD7DJ4mwdhBk1AXSkelb4LuJUFEA0M+r5YSc0XniKfYk6jv9iaVsTNuOWImUIB
IBcEr5DH65fyQvJ/mS7OQUNh6TD6RzWiBCMceuQgfQo3tFforQvL8TLK/L2bx1y2YyehEyEd3N/K
CwOvhuUmvCbSjRXRbRut6agsDAyEDcgHYl9TgBlmn6shQ82gSYAb0+BerUrkNOE+Zdp/zwzBDIFt
ElAFKEnNa6kN2ip2GZfIDCEOLowdyP1I3p6stbLX0tMZwILJPIVOafD8oBrMviRlxEovx359q/oE
EGhzGCHS0rSpAscOM8KviHkyQNirAx/NHZDvfAOBqq2gsBUBVxtp1k1ct84ujsw4cJAY3eiiIwE0
WlsUYGtYlvpJ0xV3fWraIAuJNk5WLpvFBX3xOpllgMxAiZtMC0FYKKd1HFWeJCYr32ThnP202qYf
cbFr4As0aJ2DIBRqPXq/0+SHoPcG+2kawfXds3j6gHCIIg6KWpC9/xxJctlYWoHHVotKFcQTfMJ2
UK92wpfrcRb3z0Wc2Yh47Uh0SDAiMu0X6J7YMArsNL6BKMe7EdJDmSQreO2lVgjWNQpUEM2ZDrxZ
TKdluaFKUXqQiXAhFOLGaR6k47cYng9a/A16pXrqZ1Tzrw91ad9ehp3t26TOMx3qDqUnjS4osycy
DNtUrgSZfvusDgU3NfiCAT8H067567VJgZtqVZQIWnRHIxLfJpFcmb+1ELOjWysE0oAIIbIM3r9D
GN/rDVu5HhbmCgfbZHQDyZup7/l5+YlKtdq0blBSUcuHvFa+R2G6ycLyLyoYl2FmJQXJUmE2NsIA
O1umtwW0qWJ24sA/OwFpXzNze30JLO1fFWy4PzqF0EidLYGsQs8qM1ALbYbYL4rmlo9W0PT0oDeh
b2XD5i/C2fgzLVRi0RabheOjWZlSw6M7RI9PG9PAqExfLwW69PGpVPbXoy1tZSBs/ok2WxdVC4dY
PiCaUG7HDhwW/aNOTo0BU1zARdeujaXiE0QCYNeDHQz+z2yF0ITpY9yNiGb+ohaEVbZ99zvlT04X
+pX86OkagGjp2wFbByMgQGNRPZ0HJD26tVFSeYz1gVGEJYintIdUE/eGGNA+acof1yd0aRMAWONM
OojTI2b2+bK4LyZ2ATr/BYxTevM2ioytjietez3O0sjwpoPeHA76r6Bbexgshr0GOag6aMebOhSu
0wexwItujem2HOqf9sA8KSMh6udjiqTWEm+FqroFex7M2C3D3bDWJZyW26eTcFKzu4Axz/LnsgFG
gxHAmHWr3/daAM1rOO0+jGsoo68AqFmg2UMLZUktzEcEKo/kQ2zGt+xA9+QkQL8J6AYyZXJ3/Xt9
rRd+jjhPOnlTA6WIteipg0e/Fbve57fDKXpodxBdOPUeuBNefg/hsGcNSOlDub0e/2sjeBZ/thVy
roUo1iB+vFdunccIciDVC/dRr3waomDcWXhee9WTfgZ7+XroL1tiFnl2YGtp0/WNhuRttKH0kLzG
eblp1hLsL0fLLMgs9xEh6/gkcuSNGky3AFmD3/hD7fRu0agvkda4mejcunNWMsivEhOzuNPFe5Hd
9RhXEk4rVt22R5XvIPngsV+D4+KJpN92fn/QbyAM4JOnv5jUiRiKcw0uIvO2UNnVUEuimNQwhek1
34riJfzPenrT2CAxDPAnHphfjVGqqFXaKUblmO2uM5xfsH69bZSh3AH0u3LvLa6Sf4PN90frkASM
TQSLya8x2yuQfaRre+BLm+DzgObdcys2oCZBEIMqx5D6rXnkVguVKbIROpBvwVj+1JW36x9q8Ui7
GNds9cd8dAYtREyH6TmKevxktAOFkgOKu3D0XHPyWpvG2T7I1DDHncexHsl9HN5VLWwCVvBWayFm
Sz52eDxaEcOXsn/Y1IW8qmtFK8fl8r4CCECFVvNkijL9iIt9BTdDg3YGxmE4J0XzxupUULcBkYjs
wnRvsCdLibxIdUm0qYxbmsIWzdWblYz2T7Pxy3108Stm6ZGTkxL+1/gVvdir6LHGPd6hgZV8j/vb
TBog0/vT27VdY24tLpqLuNOVfDH6GP1lrawRd+CPuunpyW4smQ/huOtr8+urChsCYRzIu0IeF+SH
z3HqUcJZPUQchUIkiWIcmil2YQi7gRCmQfEkmK1qvlKTQyxWniRf0oo/saFZObV6wVuaXcEw+TQG
TUfspLIP0ATxU0Boup58MwtrH63dv4ufEtS+/xsO3f7PQ+0tuyoGPYFCIYgy1q+y1/wINab6obQh
IJcLPy42Wd7tQQy7PslL3/Iy8OziNZlaD3qEwDmv/YqY+4gJMMZh1RKtJYVfK9jTnE6VzqmphbRw
tm5SWfcyZ4hlQxfObQmoHhKlfyP1B7N1jbIPpn8uanJOtAkDpvmjvSLgtjzRF79hlsNBHbTJ0w6/
QQHe8wn6WN1NZuag2o7AYuVqqfmdEo3bqLeHQ8l0cZuh7daAlbuC1fz/TAY8sP5HLW+eimtxmkEd
Aj9ENSH43Pit3HHrp9JsEmMTUbeAjXGHSUL3rl87vqYjcH5uQHjNwkMHOuIoPn9ebBXhzCRqgSMy
Gs5EqWCytNbzXlxWgLsaIAFTG0iGzyH0wXEyIHUwzeybnWwT8uFMZtQr+c3SWQ8PNgc66MCcGXOv
Mq70RClKMaUZxkGaxS6W8DkdflzfIovpOOAlOIQsSAWjCPJ5MFZaMs3myKL0Fkcsmm0vuaWg8dKg
sBQ30nwZAPTGi7j70ZfFW11b99C4cjwtI89hQ9dq64vHIh5XqKACd4tX3GwboYKJS0nA5yWpsyAk
4QPU0ndo9Hlgo/hJyO6pzAIDcKUoXckWFtN0YLHAd8GynZTuP8+EnmRdSxRQEJLyTpj9lgn6Ix0S
N2seRq3xtSj+ZUPxCso/LXw+2vK9QVE+6IS+r40EORrKsM779a8zbdj5YsY3sVHvNfGXM/s4AxA5
FbByE8uQH5L2PiOogRmQjg/7cwG72RDv6+sRl9b2ZcRZzlS2TjoMIyKWfKxcglStVtN3Bia9sWqB
s7TCL2PNEiZNacZe7xArQSLtoDNrlS9lt5LOLN11l0FmKZMwlLjWHAQZcPxyXrks2irOIUSnvw2u
z93SQ+gy1GwBFWkj4yKGZVMNlf86D9Bbt1B4TyJfxxNviKRbypUjfzkkAGrw2MBJNDcR4l0JiI+J
0alhhUjcE4m+HxzVlaZzDs3aNbLbRBlvrw+ULGXzEIwGARbctEl29fNWATjeBDAFZxPdslcKfjFe
sMfiRKA5d6MEgxfunWPvU3Ae4Wzkj2749FZ5EP06sKfwrfqgK9946cwH8gipFPAkU+v6889RMmEM
sYYDGbRzF/jOM4tW87XFxYqeH0RRCGgBc4WlIs9GGFNAODm8pw/apjhEQev4vQc95W20Sfyyc701
pa2ltTt9VFi/TfzuOUymKCeMRw3qTG5aQ3mXDW0HDwWcmobPUgCqedQYD3UN3Wb3+gdeGiyYfwai
AmAN6NznCRVlhlRCbQG6HW4TsmnyGPn2X5w0YB7gDnUo8MZzAw4AMrocbaDEk/K7Mp6j+Jk5z+Z/
13rQwW+A6BFaGDbygtkJCtHvIcVVig1is0cp2xcugG7txuD6hC1mPNAEBsDDxgrBy+nzjMHxMYzU
Hs2f1DkZcWAmN12+GcRWyDvVCAotIHgkmUetfboeePFLXcSdnddxr8m4i8fpDIXMA7AwpHooMmVz
PcrSPXQ5utkG4xEbo6zDLMYWRQmZWL+moDu0jHNPL3Nrw0qp+VWe/9d2MZJq7Ge8kiAlizt59lAx
urwiNZRmvRGaRyyzb1rL9IdRuQU/1c01ZWOav6+PdOkouYg41/oPm4y1BF6eHikiz+ZnR67ZUCym
OJchZksFrztamRFC2HYIN2TsrCCO7qLutTQ9iIzpeY2UeWVDL90Tf+yBJm6Y8eWeCI3SqEfwar2k
hQKj8d6BDtInnU8g8sxEf2hodlS7YX99MleizicTAK0+gXskRtrfjuUtl3d6/CKUu5ruROVVa9rZ
S3vhYpDzlgMYRjKBCSE8AjnsE8EDgepE/Bc74TLGbL8VvSjMSEcMmtSuQl2Dxi6YU2C7HIYmgOL9
9RlcG9Js4w2ZnQyVinBW/D2FjU7eB0KufKWlJ4CJLTaJZiL9RRnu89lFkqipaiQSnhzSlG00vY3e
gScyfzJ4pGycArC8vrCTs9U3YvQGESm30PiDlhRA+90xrtL0pjHsbli5IBbGjuscXmtozgJSMUdJ
2TmscBs831GB2ofRobZ6127DlY2xtBuhtQmtNRNgLGTY0xq+qPeIdIQs/4Rv6LrKOCp2pd9FmXGT
VMDZJ6o8DK3e+cjhTlCYGdyYF+NfDNMATwz5m4ZDbl59FRbIHlmKt3JoP9r0rrB32lrz76sHG+CA
lzFmRw48L8bcQbkc8Druwe49oE3hJilkcuiwC+EgpMPWOW5Nl2nwGyHwOc7g8pprbsJ7oB8hoEJ0
F9BTC/XA6wvcxPTOXjifftlsP9lWUoX1VDQFAcYhL53EHjpEa0I5C6c6FjfakObU+sRr+vNHNtEc
BxsFr0pd/E7EUyye/2IUU44B79RJc2mWL9WGWodDjXw4c4IKQq1Q8x4q387XVGeWtoQBoiRW7EQs
n9MlO51jmyZ4YZDwoCu/qhae0CsvirUQ01Re7AfVGCre9Qgh7UdAP6Ch66vDSn1oLcb07y9iFIlo
bWrj1WIXv6skSIrbvnz4my/y70xN6+4ihNBgE1x2GEZJYhCLXu3iW5h5nVjLlBdX1sUXmX15punA
UBmIk8uDQZ55u5IBLf35wKUCPqlDwx0Vxs/jgI8GRBQsrNwRO3ACHSKVvD5Tiycg0ZxJ1XgSGpkn
+9FYhY0RYQiAgTnNrq+DiQVovdNYhU0icAKoFa4As76yAHEgXcacEs7LzxODf9s6ORbyo6O5wxbY
eZe+F1vnPIKo/1IfHZ+udBSWFh0IfpYDUzNYt83RHalJMqCGp0KAckwhvIFyAOzIr8/lQsID7YF/
Y3xZdSoU/JtpWJWvQdYn8sfsFLJn1XIT3ZVrj5vFcx1tQjApQVIHO2x2c/MwtrS6x8NXQkxTfe7B
pXPRXPPgVrBhR/tWhcScctNs0u0asndxNglU+wApnmoPs3Vfw2XHlKBfeEw70PhQ9t9stlJlWMxL
wOz9J8ZskRR5AkmBCE9u2Fe4bAeG5Ht4lBtnG7vmQ+RrK12R5SHBenWqhlpfeNJZRVkcjxiSrSHf
+Nllp6FZCfE/GPr5fTdVaiYQDgoJcxxOw3sxJEzhoNmy6hm0ceOHoSbtC7WzcifLUP+W1rmzDxlX
zlbOmwPPtCzgAKPswkKN9xEXzTvtQ/V7xYtwB52FccMV4MtclArItmijcNNHujzAsKgFtdbKx/dk
aKhnRj3u+7anaukqlS38bODy1LAUa6Q2SwDQpX6qB0u5FVXYN65qD+O20qrou8619GRmsrwPy7o/
Us6au1QREvXOGKhhuPo4/YZJ6MhHqv7DHhMJgSRag+iiI4F7kpIx5BstOxeA/mZ+n0cTYRv6DcLN
Y6u23bEY6pfGTOgWE9c9IFmJ9lA00gInxCvTldKmu7jsJ+bTWIkjI2T6ZSHft2AT+Hol89wdaMz9
3Cm6TWUaYqOCDZLhP8r6DaDa6hGeXizy1DEmz1E62ofOrAFvVvucsCCk6VC6NFPpUS/VcBd1DoyN
ylqta1diEjddBrkQA9ry771mZsqulSnzpGW0zoabLdtmo2O+ZU0MIIuqKk8cydO3MbTDW9xANFC0
mEgYX1AC0D1EzahP0ojCUkRNtFcy6o6fGnI4WFVD3mQq9F+0YOpdZ6U8KOCuhGoFrPVSH0IC6SsQ
hF3lRU6RfuSh0R84UbIXrrXtvsi10RPdkJ3wf5en2IaOT5Na5BRCf+UXMol4b/c6P+nMqHxRjKx0
QYosXkEHMu+7PHK460hBwGqndtptwiyK0q0sY31f6HVzn3BSbYBmcxqPEzIcIADffbPaWA0QDc54
BgvzbQevVWg9MgPkRlgQntOw4iXoY1MC7fTRYwTlrociH8Fb4oBKg8tWVe8RNWPHFU0Yv/MiNntX
k3CHu2Fa6TxzWKNs+JiWh1Cq5CmXJQn3tEvYTib6eK91JIeJ22B4SqhY94ZVhftGQzK2bSmAIUEl
q1BzzRxdP48CD91u07ru79OyHVq3T53w2BlKBkdNRe5CVoL3YfVV8aPJuXWvhswWWOCh8RhpRp37
ORCWTwWn/aMeNdo3p3TARUqhPeDykudPOWmr70aKmjb4RQBJunESV69tV9WPhjSYA/M8QrZSodmN
3fVA/ci236RFDeZwNejCjRRR/O7brg80wGiedJPBuDG1AVVwwfvvyyBjTvxIEnD/M2bEUEJGZeRJ
H3RlU4QSOY5aqCmsr8K+eyEi6vYhfMgQtTPNm67Uw3NEGmzgQgWvm4wwYIizsr3pukR9HyA+7upJ
RfHTYSeX+QOc4M6ZQEnVhQR6v69CpuDoMEUybFk5igMV4IoPfISmowOv931igdQEFyLIcBtjLFD/
Nnp4FvLkA9Lq3XNpOXKf2akDCUG0oG5zFMhyOHHGfikK8T2yw/iM01D6isiGH1amV5uREgXFibyP
3doqoZ8Kel90w1qGuoEzmOEWwnPZIzyWsdV5rbcuAkV7GAdWG1QDkxMtC/6ghEO8M2NiYDskJTaS
GTdBRPL+Bj5/4BONZvIOfznFpUMsgwxGPLsOQNreNSOj9YUYLLSdNB3SjpYE2IEOln3bUtDwGM9p
ULSJ0W1L0xSOZ2cUClawwa4dtytY1fh6XKcxKmICmCgDSiC621KSB9JiDYEPj5UEppakTzYnKNLn
da+A40QNMXhjTYHSdNQ6+R2bk2dwX1TNS1U4YTAQUb5bNGx2bZwmm4Gm9TuJlGZXQQQKMFIJ4oEl
Sp9Mk+5otHyw1REkqo4mtmtBbeseCEDrGDVOfWPZ9rjXsBKfZaZAM/V6HrR0lV6+U2Y3t1LhDA0p
cq0qCyqog9bGi2a//O9izB7uPNEJfCqRtjb1gctX4Twm4f31EEvJ98Uw/mTOF1mqE+aQlBEIAWfK
OK3wFvrveB7kG86kQYl6Cr7S5zR4UCUc8jLkb5l2AExWAbtNDddy7SkJnKccl0FmH6MlaWepDYKY
99l3KK6fx53imb7cdK0rvfK7urs+a4vJ/WXA2ZdJUkjf6tOoOk/DEXQ37u7aG+Cu7sgWrk/qcS0X
nWbpywCxdOG1Bp0GIHM/z6IKO0zQeJG4DaBmiu7OVu6lcYqgLG6uVCvWIk0L5mJBVDg84hzOMt6g
bmm8i4TtUvN+TGBZuvKSWHyVobcG2QmK2xlNmM+heJoZZpshVHjPby0tMICXOED/QQ/IR7jyWF7c
rv/Gmq9zXSvDKueI1Wq+Tc8j3bTd32wlOOege4ZSI9hzn4cjelNPtRDNdYiSgSTrNtnKGBYLSf8G
mOsOpXlTmHY8lXjaZ7hTQrGqCLfmmnHM4kwBMQXjeKrh7+nfXywAS2V5VcvpgWdtuwjM/ASyciuL
TF8ayuUbQf8chNC0F12CNwJ4vkcAJN+a/W0XRLZnbvmd6VteDNert+Zgus62/J17uC6eqebuOpTv
gpW9PNUX5nvr8rfM9lYM99eETB6zLXkY2UYFpkmz3nXnVQUsFfsLhLNk2NB2cz3u0skLPW2sFIhW
AZQyCysgOA8COqqySr2tQGtPxZplzrTgvgzsIsJsK0ey1CNnAqQ6cvhWah8psJQOLFdNgr4q++mk
kBBo+pV7cXFXg6kD9zRgbgxtXmupeU1qjf/5tLqXAheGIsTOhkigF92yH9fncDXY7OCvaovLXkGw
ZDKtgQhZu5G4YWxjw+Jdz15D+sGr3ytBp8U5n9fLEc42eiE4WkwZgsbMJTvxkR3QvPDoT9XnQb/N
n1fCTWP4Gg4PDwMsKnSTZzcohUhpFCoTfOleQAM93f9gXnRqXCuDnYh+F27qPVpd9jm6XeuJLi0g
gAv/iTybXUeMcQTnDlSuYVe6T39HR/WneOFba6VY+pXwiVrZZaDZjOZOwkLYOaPlBHHsx+JlM25h
pQiFd+qaH9nJeIDrhCfOUe6aZ/Fsr5xGS7Aoc2rDovgIHWmUY/AFLo682lKETkt80FPx0NzadxTu
QdsKFWjP8SKPfyvuhptub8LO8fVvvu1F5Nk5aDhx4cTTUmrebMO9RYqsbU2fWG7x044hoQ1var++
YT84ZB+8VauNxYV8EX12BDGFKLjsEb166fA+291qlpu+dH55ULZss2aasJRZTDpT8GYCfgAVtc+z
zOo41c0Jq16EZwZ9E3PTlNCZPIVrDcylG+wy0OzcawcxOO0EIVfEkxRvJNpLdWXJLB3elyFmlySv
sFzZdLSO1r7PAI/RyF/kzQBzoGsJZXwbohGfZ6uA1C3VJ7Ct0910w9ZyAsdYKRcvXcIXLbM59Uqr
s1rVWjSmlNE+dnZ6aBiUWgrmEa771xf6UijThDXiBHNwvsCXinK046gDdiSGeXUGMBF4tmkRaKva
00tL+jLQ7NurChc0a6ZA4K8dUbdLDjnqRoHV1PUd/HRDT7QSJiWm+a1Xtdo3R2OTmox4krK1q3Bp
waMbN3kagG1p/zn1Lo6VtCFjMep4JFjJRoVmixY/ROpNAwePXlspJC+tx8tQs3MkL/UK5zhCTYQd
Ru67eA3LtBwBWmZANU+6v7NbiKRpZvGpGt7U27I4k3Yle15cIehQ/78/f37X5I6tiR5/fpV/cMn9
KEdByrECAo2g62txiSyHdgIyLsBEgFKZWzRhIQKzIRDKbk0frB0kCsrGiCC1j7JgM1rAcluuHrEg
SoojCEnnwe72Yy1RfGxdDqsDMqou65yd1M4yhC1rvjIXS/fu5Q+cLWJo0stRTnMhlVfbvIMWEbyW
4sKrmkNV7sgawnJx6i/mY3aYoayLe4ihCZEA8FGzxjXLAW6Ouwg1uOtTv3QyXw5s+iUXOyJ3oLOe
DhgYByOCPDfKWVWD6yEW1ym0Gy1kSuiCzddpp+QG2kgAFHL9GCcamu6r6Kbl+fo3xGypDmZBUWfG
fEmwS7w48+Q530SBFVS+eSv3ip//Zk/y0V45rheLDlAL+2dosyuhHa1YKafvBLsQdm7uJknIA3c/
1KMOnzwNj6Q17eLFE+zfiM6M1sLy1CkAzwTkj0EJrn6qrU2evqX1UcnWqGWLjb6L0c1hjGEXNpDm
wtpI9+OR3BAfZdCz45UB29c/1Z+6ax2HnYHM7GFcaVmtLBlndnhC3kp0lY4lE7NyV3B2NGm6u74q
lxf+P59unvvURB96HmIiHVNuC9KhQJy7qZWuLP617zU7OKo2EVQLMYcD/HtVMOfy1q0Sn7aPHU/9
/92QpiFf7OWhVHV4M2HW9Ib6ZvGcmfB0tlfm7Q/Mev74uVwVsxMDrFtaqyjLe8mLc6T3ve9sQlCp
u/fmBhL3h/ZhcNeWw/Lp+++3mt10oaoxy6nxrSK+U8HfEfVp6E6VicKb6efa1iGb6zO5HBCweiRG
sFyeH1maNFlvpBLJ5Ft3BjjpmNyNB+Kx1+thlgC8SI1gUg0BH4ggzyFCJR+SjlLEsdiRZYewv03B
TtO1V7PbSXTTqUs1D1A5FwCjvzn4J/w++mMELnizxZL3Y4IeEkLH9SGHh6+KZlzMtysDXFz+F1Fm
i6XlVmJAfgnsBDioj4+wqN+wQ/kKsbnI9MTNsK8eIUPeuUC376+HXtzfF5Fna6al+aCY060DgT5u
bWG5Cb7o3xxTFzFm106Vs9EYDcToswhweRz+/1kqBs9wsLH++UqzCybqypIpCiLgM7ohxNvaNcbX
H+b4l/0MYAB8CS1Usue0iix09DGfNMug6bNlD6lvbCpv3JkvG6ice+3JfGObGJeavamPz4Nb71Ye
bkvUX4zx3x8wWyO9wWzAW/EDev8U+s5PdiP2v5KjuednAmNdM3cPxcqpvLi/L0LOFkcB/LdZZKAB
5DZ/4siB3Czr6uMYQ63TIgPAdOnwgG7yd9ARVtbl6nBniwY2oX1jVohtnuIWTGrfueUbc8vu81fj
BE9YBYqXrhawjbVyPSyeNhacdmCBOzkwfGHgJl3N7elLM2OSPifg+T91dYXOYnlsa8vLe/Ve9D/G
5gUcWUhzpytHzvQh5ysNBB4UsWGJAMzprNwA8a1OFxpGnnHocm5Ua1B3tFWMDyctoUthF9rz9TNg
KY0AAxhyzGCz2Hj1fb4QTWfMzcrBgOFH4yr9sS0+rgdYOmQm6S20FwDwxEPpc4BEp1X/f0j7st3K
cWXZLxKgmdKrhjV6tssu14vgmjTPIjV8/Q3WuadL5tJdRPfFBhob7cZKkUwmyczICNXA25ZEy54D
8hpF3cVImv97M7BhA26l2TiUBDNgydWGhGEcbuJpeQN0wf0Sz5LV2QrVayPCNoTtKW1MGEmMHykB
TOBQ4G5Hu5eevl4fzqYfrIYj7L5paueYUcxaM0GLcQSAIFt8HdADY3i/bmlrfdZjEvYarnV2gfI+
nsjuRxyD8+SZkPC6ia3+Z7zzkVZHz6zLu30++4CJun2v8PDVEq7gHNpBeaP8sk7jC3ih99eNbcUt
gIlR5wTmF5cwwZaut22fjmhNqaIPku5yAghVA1CN6o3uh6HsWplU9fYE/mNQbKZwCoqWzB4GIeIU
2hPQhfawK4HjuT6u7dD0d2Ai4jSfQNAzt9zOqWP+S58F+s/O8RkghPHgaVnQ7a5b3PbBvwPTP69a
U1tap1fcB/OdXYWmGVTFs2FKQu5WAFqtl1gktiq9LmkLK0b3tUTGuJE8QGW/z/++uvETKE5Pcaki
yTT52RCD0lB2Tdz0OH49BdATIkhihZNlfQGWSw0XOPLcDdArn1471QQCB+ChYzqjIicTytyMQ+jQ
Qxc6tLRdMUcXQxgdKA5YdLWbNAKFQLar4tEbqYZMiMQLNudvZUvwAh28qZbVYf4SsAUpgCoYr9fd
bDNDwPv1/3c0wplXOXMFumVYAKvbnJ2a7rmOnzrTr9o9BaoK2ZAMCj27ETgwDZ1YMgmi7Y2FMpXu
gJwMTGzC0RGNpa3RCB6oJBq0BUvC5i9mqgCl1WVODR3JCPSRxtQ+FcQu78EXBXk8Dty7BQcY6MkB
cPovO299ZvKdufJZ1Sgc9I5iRiDQ5FEdCOVyR7Nn8z/wcPyhxfzfs1k4ZbRaGxkFMNSP4K8pyrk5
gCgaWspl+IytLbIekHDIpE5k0wbCuH6tq2jU/0CtyiyeB/OekqCq00Pv/IdCBMBboIHiFMuWeOsg
egyEX2RgTdlzpof9eBpcyam2GfdXJoRFMkqwfqeFiUdBRu5yaKxFVXZXQeDt+vbYmrr1SIQ1wvHM
nHSBGYh+DGeLjDUeOdopm1I76K3s5LgFOt2y+Gy2tSzzuXkRXxsX1m3sGm3WCabxqXA96x44wvfe
G6qDejYey6AL9SccPwdZLmMzvK1mVjjCx4GmUNvkQzZqT9V3Xf5cJ/s6QcOZ5Na4Gdz+WvqTdF9t
tCzrmRN3sJQMlteZ4N/XJeFT4iViqCZGTaCCBwuFidd1s9MBbzZLSW+QbBhCjHYnrQFYF8vEtFfi
wMbzdR/cXBAH9LY2uEjQiiJEyCrLqslqM7yKUKhRLb8EU19xq0QP6EK7bmmztwAPdWRccCKgw10Y
Sl5oWWFw4gRot3uRcWbsdxF5dXandJBqrsPROJDyfY5uG+sBPXES61sDRcmLNxoglWaLl8fKzJMl
rVGRGh/dnbmvn5ZDnXvmcQhv5oAA9uPddD7tfUWCJdi2izq+Y4J+HpQCnwN+ZCtVpkQNFjDrP7oE
/dPTN2D47yfrxch7SeDaiiickRYXcfT5o5702VhdI9Pl8H4K8O3703Ius++T4XhW7SfVmeVBP/y6
Pq2bBk0HzDygYcJvCwaVBpe8Boly4F3q89y/99D/dKa7xBmhmRa/LJANi0GRcd0o/1HxJY1rF6T1
wArv2mIpmiBzRyoNVAm5ia6b/Kiz88xkV79NI7bFsVDo071QonKdiaK8iKxrZ/a7PlqObaLu+1gq
nrqF9gLQA1qBYN9BLVPAenSjnts54WmBtLidu/tlRgmn6++g5Raie2qXtMkDeOqf5qz33eLjP8wk
MNIQgYDIvSFW3JuRumoHpQw/zk/z8lW1D1on6abbmkdwSqNFk2tq62KUVIwMmWoFOVA3y3wygX8Q
EVlWAtuKkmsjQmix8wWyvxWMlLbzoNr00a2ers+UzILxeWcZBhQz5xI+11oMTLf3ViG51mzeVQG+
szg3hwaPE47GXJ3TeOzwku6dN7UGC8J51p8V+iVLHjUoSt0qt8iCL7K3J7/KiHtpZVV84SS4YRUW
z3uM+YJ26NehI17jBJWMsZRfJ67ZEdw87tRxqlTY0Vq72qf6/Mimt25xH+zlRwmmEo/k36+v2Kbj
/Z3PP4JIqwuAXeVGnde4mOYWmir70jfoU96G143Ipk9wi1Lv9biLMCzm7hfQHi+21xLPSCQvXZkZ
7p2rsdSkH0HuDDMNXmrFNHul/R3SpY0qA67zAuq1ZeKTujJkzlpBdMARIEgOwsn5Y4mwYLdR89RB
NyXOG1+3dJzf/wHMgXKToYFHGhyvkET/bNbNYnSU8CBYMPU0VOSO0ZfrC7W1vXhFC+LCSIci3Inn
sFWPE5rbYIK0dy1/TjeLlybUKzMDXb4t0kgnYlTBaH2d4q96IyPJ21hCYElAB45OWJDviPx8NqNa
CUJwvClQLR/rfYb+BvWble6vj3PD6z+Z4Z+xWkBUOKCkSWBmGNBhNUz3g9n+Hio1uG5mYzt/MiPM
5kCXlqWcJabos1sTLHkETYmPE3FvuzqCBoPsJb9xzyBcUAdUP6Dcv0BRZJqithm0kP3Mbl9NvQ4T
+hua53tlfIZLoWHnu5uOkqncHOPKJv/7aioVUxmtdtB5yAq65bnLHz3PaFIvGyRgqc01w+0Qtxkb
UsmuMJlN35Vxyg2Nc72nTrKDNNWpXWRy3jIzwniMqYvJqMLMNOxb+yHrd0VyuO4W/EuF8AGJHstC
lUPHZhaRTEPUNlXu2AiHI7pQoD3UIduDDliIpMmKq5ujQY8+WBqR6EBp4PPqQNcaW4qbmpIxoPbB
mKhfyF7J20YsaOYakJAEO+9nI31poAfRcpBr4DpA+pcZjABWLDn5t/xMUwGsRI0G0yaSrsTxpCsx
VQA2zrR9lKAikJl50JrQfWMuOkonJBzTWrJSWyPT0MLu4P6MmCRe3LPRxnOoiQtcxiCY53ZlGxCX
jbvUWCTD2wp8a0tCRFoWYqPrD8NLINrWUPOmYu4xrpIAJ83xuvttDUoHHAlEHahHXDx/wGQZFW6O
5Gkz2eGogic8s8O5cyWn8ZaX6zZeH/B1G3d34bSC4J5b1Cke/i40vNJ5b2IWnbNNvDnbXR/Q1tyt
LQnnfqKUC7irMKBK2YG40bMJFOlCZjxfN8N/Rty2azN8XleRTlN0KCXyNHdlLfdkdPd13fjXTWyP
hOCxhq1kXTQNFGVBUBJFHqOsfs8gv3LfCA1H6784AJiA/9eKEOLSXDPahOcGafNQ0+MMxkmZxvxW
qxABUyne81xR1jKEyWomVuYq5/Uq0cpX/Gxu0qf59KL4xXk6WLvunB7JCfXcexDz36Fd6fzIGSFk
QP0tT19/hLCp0rJ06cg/YpjvJutVoVBA7yVLJrMhBL9uGjucuLDhmDsz/jpqoMiWAfq2Yh8K8pBA
5KLP4En77HlToefgqsaZlGbL96ZMbphRnnMj2xVF4Vut40ETufeuu+LWXYJj2HlOBhRE4k3MQr/M
OMQYV8oaUIbcZTg22rL2+i72behA6igkSaZyK2KsTQrLxRq9iBsVEaMtyR0Qcb4+lj9Yo4Wl6+wY
KSXBXTZCYeXMDsjoyMaszjWkJQdz+ogapT9CaexrzdR31Y3rMErduxJ4ZMnkbi/o38kVdqCC9tqp
aDC5C9GmvdogaQLKSxaURPmY6uhdrbXbxJKllbeiC/JdOkdygYBCpPiIl1KfG4VH5PGMx4sx5d6S
+l30+7rnbFW7geOFjrTNmy0Aj/vsria4CibwA2Hv6/atmtv+XNjQq3f3rZKdy/x9cMqjBaoBK54P
sUV/XDe/6UUcZ4HsHSjjDOOzdZsx1oGYBk+I+seQl3CcdKfHDAfrB1p2JAu5OaUrY8LRY1hqGoF6
GqkhkLc39mu+5Ee3j3eW8l/u9vi5f4YlTKqFZvvM7jCsGfp9OHbPpCK4nZIDnep7qO8GXTJ4ziJt
zZCNkP99depBYQ1U/SPsJllzALWun1kUMrhoxnCL22mefcC1H2L0OemZeojo8Fw29j1Jx8FThmLf
5tTTICHwH5bYVkHOyolqwK/7+ZtAmFF0I+XbB1nTItm5cWCbAciivPn7dUubG3VlSRj9SDqwDCYY
vTl9Mw2vLA4FKgDAGkS8q41JXJd/t3jDANvVP+MSIlI9g9TI4ONKwRCpzl8jVD61WOazMitC8EnG
3FKsgnuShX6IEOQOHu6EkiXaDK6rofC/r9zGGCyaaDNfIjp8NdzhJqF2wKJXdGCFpp2GafJRoVfk
+mptVdLRaf3PBNoC8j2D8HXbcKtA5u6MND1CEsHXoIbKyHDAHR6p/SwArdgTY8YOsPzQiT+gaf1Q
JMfrXyKZY1t4dw2tYkfoMOOFZT0wEx3iC+m+UQbJibl1JTVsA88TsNJDkUcwQ4q+sdwcL6+YWLsx
sw/gpNn/l5H8NaF/Xkh03KRTrCDC9Sw+ZSQBzD55jZZFYmYzzKxGIkTt2hhqB4Lb2GhzfOz65lZj
T1oFfv9Jpse7VWEDjNUEfSd6/oGSEibNdIdeMRIXt0IQn0/QlLeeCvCRG6/E/DotOxrdW5CyNcFB
QcNe1uUotS7MZ4L7cm92GKiODFdtPtrJKXH8sYHQaVjQ7yBdwX6EjCHTgXkbw+uLuRnOVkMXZrkn
Y0s7/lKvUzBAZ/5i72PoLMfll8r1TBkp5Faf96eZFk7HOE6apMRb00+WO4uFDcD4FtsvaYd71ZOh
PBV6MGWSUvCmI3GQMt8Q0NrjO3MVeBS3GFW3hs0mSo5Vx6Au1oeVo+wphnh9NjdvGpwwGRw+JnKm
giOx2SrnSMeb3UoYMHZaqFBzX+CFsZhfcWxJQsrWwHgTkatCvBDs54K1uY5NSzFrXPgN0ntdXvwc
Wpf5emyn3qJbX66PbTMTbAFCCAYYYumqmKSKa9fpVQvmgOQz933e3Ax9WwfWEE9HEM7ae2obP4a0
7b3JoXVgTE4M+b/lubQbmebYVjBFUEdNHJrdl4IjejkYE25ZhZ8V7smkIOxvyW0hfWVtuCvqb/xR
zCvfINIQzqwhixmkBRhSmemTU3007LGGHMzMfKCukirsFYWXLa7P8+WqwiYSdMBcG9DuFnE6iqMn
aR3BZlb6Wv/Mub1q+1iPMjphmR3+99W2IDrNYnDP4dAn/kCf52pHlvvOfPv/Gw3fMSsrTTZCrs3B
aCxQSCQOmoa1Z1NFVfblup1Lj+CzBvfk5JKQPBDiWJsmkPAb+GiK55E9Vup9KxOGu9zcn00IsSux
msV1uYmJfI/JUeuCuEYp/fciq0VcnuHoeVR1aGlC2RWUw8KcDeAkU2YO3J6ax7hzn1SHSjLnmxYc
vIeQ7cNGFkEdhpYlURqhLEA7f8jeTONfh1yMAPlRKALiZYkE8OdVp0kz99OfEgD50hs7IwKFc3Rf
oSX1+qpv+fDajnBx1acKeLcRCTi7DOKi8GICzkSUpEzJeLbmCwUwlKCQvQLvrBBp6YCLW2MjP9a5
93r9qxh1ybXtT/br80UfTzkkV9CRDeIKwC4/z5itkEadGK7gzQ36Oo7f9NgjQRtG3/r9HJae6r3e
6idjZ4Xomlu8txJIZ3aKAzzwPDxhgdH8iMIY1W6I7uyvz/EGqwY+DYvIZZd4llg4Pzv0eFVzhZsr
tRqvn15UGnkJSEsAYfe6+tZ1f5t29jgYdJdnjyrrD6gAvVDdCFStA5dnjfDVyl4sG3sR+uXQyDBw
HCFWCtPV0SLqwW2N27RdnKOFnrtU2xuttZuxLedFVt7dMgcZTexKJEnh0cIU1DVIz0cCP+v6pXmf
SQSWunJxiO7XRdEXXjaDx87PaGsdKqVE551pMuItExlPMfQxQ5cuheOBLKGuIE/ocD7PjPVfIuS3
HqyamVZwfc22vheFJNtGvhXYERGdFi0sQqId0zPjqeNFuRooy3Ry0vpmUoafVSqjBNk6KC2UYCAE
amKXoCL92X1nkpApdvgdVukgEdirwWjQGzTkBmSZg651kWEqwUE17gEtlK3ORfEdLQ1/DmkNWUl4
g3BKp2rSKxT6Y7hUFpOXFgMkYMCc7KTprzwBOIgkTYBAVYU47uKgJWP3+/p0Xxw++AD8AJqjQI2K
7Su6xzzpTTHgA7SWxR7+Y6QJ5/F7pPQy3aaL6/ofS8ieoxqPS6ZIysQTaRkq053vmtFbVTDmuyAu
DQdkByYLsDygkjyIuM//1p8Es0KczZAOjQwNZlvAXEAIm5LAzAsvqSIv/td8WoItYTWrrgOGV8Fk
pj1YbCosaHP4L8v1zySKENemQ1I3gx0/de7As+mN47mToWguTqbPoxDhWw5V3SUaMGMxSAQ6BYgJ
3YPI+P3QMklVjc/Hp5ODW0JBEoeGpiNCC/c41U4TKzJ7rE12GkGR3Ng3wKV6s+ZPnOKi2SVDubs+
gRfhRTDJ/7661KkJWBqRFAdVLdODptZA5kaf86oNVEsBIlV2Am3O5WqEgvelFBz8jgtzhTVD5+1o
s8e2n31DhlXbtKNjEnF3Qc+DKQwLKIJKm2dciZyiuHWTJLBYGSoN2uErGax2cwZXpoQhocfeZRYb
EDF6dJN+2NMhzSekFCu/s2UJhm1beE+g6oorhviIobozNmUFV7QM6nhz/UGS4tTqehLgIXfoTClg
mQf7C4/kD5j/MfhHkm3lHhZRaMVU7GDAio9qY57stD/3sXqs6Nchae+BHvWQQr2BWosP35Y452Yw
5nlxkC0BFyWGyHYq6qhAUgO05U2QtVAgXL5HViSJiJu+srIiLGANpmM6ZLAyQhSAsPZGTbIdheZi
YcmUlC8PV77dDKQVcPe0yMWL0AE3dxeXsKUMoc4KyKoBTFMEegxSYtNz4mACN4op63benEcwHqFu
ww918VTVqd2WxTgirszgabfHxtOMLLCVQQL03oxff+2ISMo5UcaoVFjn17nrF8Y3qBGOFUQr0YCP
Pi6r+2G5Zng9fvHFuXDQlUnhtjI5emUpBkwWWDAX+zz3WOn37bdMqzzVlgA5ZNaE/N7iNOhXczCR
JsTeo+dYebLd28R8RgIhlj1UZJMp3ItHu7LNSoUtm7XhogR41Q8LrgWvFUM7sxbkeClcn0uZRf50
Wm32HFzkAHzAogYUxwAy6syNw3GBbjItjsh4fynS6R6tTj+vm+U/e20JhSuXVmkpc2qYjdEEUbZF
kIBy8LqJSyYbvu9wqeNyyShcinVDvQKUj6Qz7gnKTcJeu/br0J8NqDnoB9B8d9WhNHfLUnhR9uio
EHpA64B1JvRoQHcuTiUvxM3tuPoYYZ47kKyzucCAmf1U0jls8jNyIRIjm7O6MiLMamEAGzG2GHGe
n4xuCttZJjuyGTfRV8jzo6ClFZvrCZaqGNiCWIYp1NjP3ow4wY3TypL6m/O1MsQ/ZO2XphE1WQtD
YzN4NQMDvvGq2ZLYdWkEMgkA4KKLAypAqnjL6wpNLwD/QiDB80+BvkJNzR0o//71snw2I0QQhaSx
kRtYezBlMaSuVRCsp4OMCOhyaT5bEWKHgnbQgQ0YjLPoQZm9dhDhaKPvo/Xt+r7atoP0JppDcEsQ
QcvO1FhZYePuYw72nkXWacELzjPGYT/aOpNM3WV4wqB46xKcTYNnC6Fed/KlmcwJLUpwg2R+NjLf
IUHC5fCyEK8A7FpJ2LjcQ58tCotVJoadx4WK88xe7kjfeYMbP16fwU234yW+/0lGuIJvMzKhF3bG
oBSj+F5Vo/mWmyTaRzmEHq5burw7omoC2DXgteDDQC/K511UNMgbaLOJGn9en/TkwAbjzux1r31H
guq6qcvOSnR6gWiYg4vQUnPR8QItDT13ShvXxtnXvu7U58nTH2u/OQMqknttMH6Nffpdk3Vy/El2
fj5KPtsVFkzr09yZocTiE+/FORU3y0MfLvds96hBJZd41Kv2FP+aQPjZe7HCyWdv/V4JncAKu3A4
ZK+ab3tq4Pr1TR0M4fhm/Lw+Mzr/gmtfKOxMp6476InwL7xP9slL80bCxHcCN8QXnJtwRBpwOTme
/gTSm2RveFK6n8srzOcpEg6fRQWTOJ3wAZBQ6ro3zX7RsqNZPswGTgqJc29cdz8bEw6hVNXjWllg
TC8Czbw1rDCGpocKwFe3i5rnLgqXRhKSNt185XrChppHllVpCtfjVQqDonxGoItbeyw6ENkJuDWX
hq1BVgllOS5k+XlLATAasVoh2FK1NymGh+4Kb2YgT4pZQLuzDPF4ib3CtlrbE9y7SqGDm6Hj1q/y
L4PpFepd2XzD689361tlRrl751C/l4kCbMVdZOWA8sXLAVSxQuCYmklJ8iKCx0z3kD9SICtTxKEG
/ZwcoCH1iyMrhm7FRJMXQZEDRN1MFMd0U/CNzKDz9Yd8N3bfSP06RZJ9eFmpx1SubIiJo9bSG33o
FJxcXfe8VEsAPWiWp99MCLR1s/agNea5sYpAdUZ0CsRhvrwBvCsJyZd1WOErBAfKijTBZ2Ck49j4
jfW9jarHcqp3GrpHUv11GWM8ZW4UJd13jCIJXUiKR1ubZT0LgkPltWaVboVZsIGpbkEks5hvi3Zj
ZQ9kklClbXnR2pQQ+OqKNS3pMVQVeceuAbc1CQz60+h3uGzn/YHI2Gs3g8/aohDpasvISL/AYj6/
ZO1+Kv24Lj1UZ4KBfelJHEJpsFP/fc7zs2MJIW9Cf7O5cKsT+VKDyMuU3blkEykEOKfUrL5vYKCv
lsSL0XivjMzrqxTA4To0jOi1gkz1UllP14+urWC3nk4hDCh91DRQVUewsyMwhZ/NHHz3A/Gb5FeW
HdN/n5Xh84gcCQHUAyTwgr8sA5qdChWuGZe/x4EhGeNVYHuXMYRtx5q/ZgQn0duIaYTvgGHJDlE/
35qDGap6K3ldbF2U16MRvMJKh1jtDZhR+6dq5IeSsasanwDVdX2V/h8h5e+ABPcw2mjOYgWWuqTx
p2IIrfTNXgKd7CExAWZt/oS3/CUJDEsGmdk8n3gTlwMuQQ2ckkI4c6Zeqxcz7v2xsMZfZW5Oe96X
fKwaArUJWkbsSWnM/g3ydm3AOlqfTKsZwy6TSsdvBjZNR0cREKSoJHFnXj0ZjcKmKemS3i+ZGSTZ
S4PWXrwSTDMkqSRp/wcsL17pzJUtvmFXtqLJYmneY9SkowHIuWATxpbsSwt0dOe+l8YcYJjnwcr3
rW6/E4iCqQASsWm8UdlvxSl3cP9jof5wtcRHc9zemJR9lkZPbZeBmxyyqO6/bhPCwWNjheEn/Ekg
IlNgJEbP/4B+euSTANlKVdszYiZxRtkqCHtYSZoc+EXMjKL+mqrj2O0a5VyXqqfKXhwyS8I2diHP
lCUlLDlu7NckrJqXWv0at0lYg3fi+hbbDMCr9Rb2cow0mQmNQmT7i93QoT/dR6Ma2D8br7RSX6Fv
Wvp63eL2UbYyKWxq3JEUstjY1BbZZ9ZRoSE6PpXM9qMOzOiP7owsFvUkRvnqXPNrIeC7EOCjA8Gc
Gs0jofBZ61z0b8WihT0Iq6pu8ChPTD7Ojte5J+jxSOxvhmbQHVqg1nPVC2KN1pgj0g9p71vaDY5V
f7SpB/mrJbtDMGm6b07co6/ySZt8e3wZ3ZOtoqFKpimnb3vW368Qpt7MZ9qMOr6C3N/b70DE77sg
OwKjp3qmP+CO6I2Beqz9H42XeL9RHlR3eaDsitANlvfrM7J5Aq8mRFgQrV1Yh7jW+5MCYmd9/IZU
CeRuqjmganu0zD6YqCXDsG2+WM2VVSGUFnHsJr0GqwAAeNUuSbxf39y71It+JnisAseKCQA/vYfW
IbRGHJXDJHvWyxxBCLApJNTrAmz4ft55aG7zxySoG5kyhMHvupfu/s9CuwK8vEaaPSssWAHHSRnS
gw69G/v4HZK13y3P+Dn7cdi8RYrnBOmxOrFw8CZ/fDeefmh+uquPhT8GeSDfhJLBi1kv2g+Gw/hn
NTQHNNQq2tlHV95yiPJE85cGKpIQDNXzBw1ts6NPxmQ49TRFy1hWpvSXqWUmRPCi2f0O3oHszHrN
vVWH0hm8uHLN+XGZouG9Znl7o7E+QucHsfonKEnR3ZxkQEjrY+5iukvAZOJWXSADlrRRHEJYsz3F
mTUcwChnnGuooHpqq2iPk0rtZyQ5UuSEIXd8iJLGeSv7MTrlXTzHHtCPNMCeQmLdGJe7irjFPuuI
tXfaJQ1bRUHvmUOrmxLtLwFy2MAAld3wpVMsPDhtN05PhWO69zU6vD6gaePclnRpKPQ6HR3o/6RE
zWloSPtmJFO+syKiBhXQhh70JEzkj3vjPR1y+lDDo8sA8rANitxLFSxDmbwoGbO9Iimdh6FgM8Sz
gVRBOmaOjP3QOBa6YIbZ/qFixs5JG1cD0o9UjVE2bFTDa91kOgAMFh2hp0BAJphBGoK6bvfqLGx+
AZdP++BMU3Lfq2CaAYxSO7YqFPaKkam/01YHHrXu1Hc26O6RVQl+MXK6ctfMBAu+zNpw7FDpOsW5
qUImdoyNAKUv5wtT2XCbtLPdBG2rVj+jBeK1UWLTiLcNGAcNCs/AnMVFZ54osE22pyeDW+2QJzOp
10WRVaKSldPJQ61Jnz0n00G0M/XxoxnpEFWtmyK666Fu/oAsQGJ4duuU30gXRz1oq2JQAfSkU4CH
aol7UM3KfFCjfDglpaHcuvZQQHJZBZVwZ0fzb6MxXV/J59HYX4+Lf3Lz17au8Iw1F6QhcxV7RL9N
n3DR/JYFD/kpCn6gN3mv39fHNHgbz+Q47xIP0nES65eYJbxU/gZIEe9XJn3tMh4gnf13iozdIXlG
q/zyWHn6+xI6YfaIBipyQ+4jaGsjXMoaSDfvIy768SDqiQqvWNuaC+xjM84x+qE2vWFub21zccKI
jh9l5vzIO3pDKiyaVc/H60O/bMkRrpHC4TgNbj7aNcPQlR8DBYD6JsGT14m4gi1k5gyvI88AjqlZ
qCff4nYCDReRlGS5CXHt1zdZ4VCcjKQosgSfQNoyUBNrl5tPszk9dFSWzOSvF9ESEmCWhviC5nqR
LyBtDVI2ExdI1vpdZIAXq3bcDwgum7vOYDj9bAXXdwUJbrVoU0/RkJKr60qSstka7/orhCknQ1c7
KpdpRnXvLlKmvakcF4iOZ2NwfXE3Lz6r4QoTywCfVFCm7H3aUuoZc/HRTPlvS1Xeaep4TErDtHnJ
BTrV4Mg78N2Lr0elyF1rMsHxNYxnA4fq7ARwH42EwxDjjRiw6TaTkTdvDRIdvpx2Atdr5Bqw5qu3
mznMOi04r5jafa8IrjLWm91ZnkPfLBkkaXt8SGnaOlTmgT4WXkNxAj3cvsOE2upLPKFD92yhyVKh
gQP8HTF3aRukmkxKc+v6ABJdDa3BBuAmYtWHuWncsKHqfZxynkWzczKkYYM8x3Vn2TSDZjXwuoPC
4IIqLqZz2bIIb4V6OXQ5DmrlVh9+X7fB33Di/rNWNoQ3HpIIUEjVYSMmENzWuoEd2zyOwutWtvbX
2gof6cojonk2aKvBChvRqpW33oiOh1EPuimWvCO3HcJAdgvYA9RQRWhvaldNpigwZY1duIx4SeC8
xDXIb/v6CN4d26uQsEw6JzAbQ3Zsba0YUNf4n4mAZoq8dxm61CqL14Fq5Qby9Hl0W8WS42FrwVYm
iHCjjmnV1pTCRFvNgJk3wQhA//XV2jr7EDH+mUIhGi6am9N2xFs8V26wmQNQ8X8FOP9LphTftAhB
pDC9ZpCVUrdXzrR5ZVPnRU7+WSsnsXI8uNDwhkt5d4gML9f2DIyaur/ovr1MXgscWSmjyt1aMACd
IAKMFlgUVYV4bNJZQYsEhuoaTxb8sZyhGitZsU0bQBYCbQ70NdAQn8c1le3i1g3GVdjxudX3OmsO
TfPr+pptpgkhv/ePFWEjZ4PTFcMIKyk60DS8X+o6f2qhfdObjg+tJOaXXQeFpDEYO+vF7SoluP4F
m1F/9QF8GlbLFzWardUlbmxDPn+1J+RJl/SHYjQHFTqE3SDLIWyGlJU5wUmtUmMjizDeKtkP7DWd
3ob0lVFJsm0D44QMM7ps0Rvpok5IBKeMyqTUaop74ELzn4vq/AQjRGiR3DP6+IaZP1gL6VJQpnjU
SE+mXnpOmacelKVHz7WTzGumn42j3aYQAjUH2bVlK3ex+jhHiAWQtB/SOMKUj4vXpufF2VOoy1i9
n6ng9pfxKWz7Meh80XdFHDT8fV5gHV3AUcynAvTrXlNpQafUR7OqJFn9zejDWYP/rxnBkSdTGyEk
AzMZexuae7pkwWzunMIB6wi6tZHel7HbygYmeO48aFGbMFhUy8UfnLjwHKDD62GSBVaZIcFn48Ru
TK3nM0i+5NbdBAL+BiyB1/fh5vwBBcs7IADSFs8gdLU0KZc8hUQmHpL525jdxXMW9NEHGvFwAHo9
nrXXTW7uRVAvOxrYXlEYEC58RUOpHek1Yo+1c1oHYrdQ27mdqba7bmdz/gBbtsDEBVkQkdUnx8Vy
AfcmznbA2xfzmCBtCoKz8LqVzUC2siKsUulwnpsFE9hazU3Vz8UuHpR3MjiLp+v0sY5B/nXd4ta4
1me6MH+lFo1Kwa8NVqaiT7kO4vmcJL+uG9k8X0EEB5pDrkt8cVVWY61IFQdWijx5x//fa51z6EgT
ZtFyW1kG4GWPFQi9ka2pJeWcy9MJCDMd7Wimg+4fgKWFEUIWDS1ICxq/J+YG3ageFNXdERWqCJa1
U6jxZUlHNIRDGkF/YU38cH3oPGR8uuRy64BT8i+AcI3IzFShnWGBIheabOPvYwIgUC9DU17sAFgA
tIKTw+EZgo3wOTYWLJ5ag0XgtIpCMzm22nmqQlp9vT6OyyUUzAg5GYgqKqjeYhrV10YP4y/Gd/V9
DsAZZMbevL9u7MIpBVtCuJ+qRBusGLYYOeKe7qXtvetIHP8SMfLHCFfKBlQPCGL+EatLQ98t6dL1
oAvEtXmXQxfHQ2Zc88mgzXvkQXKvssY8KOocIP5smO6gSYVsKk6IU1/SRzYss+SLLjY//yALrGFo
JsA/RdJEI41GEzzghd/pv0Et55XOXaQqD9QdQV43SeLm5rbAfjBVzjCBa68wxwbrwXPK2SUaDTde
iDXduJEB8Fpbt+8stbMdmrbvh3ghd7qh3maOQoJsySW7Y8t3TbTmoWHUBlWoSHs+IjnbpBNg4gV1
PWYe0+Zb5ny1iSR4b80sb5VwQDGFvSISvIx1Z1DI9hS+6YyhPhXQmc+DpAfiyniPJ9P/9967tibs
lIXpLMs6WBsAtW91PSzIQztJrip/3FMMLHBdPM81QHVBd/7ZfSPLSSYWJRC6buwRz0xWGipSVqX5
QgH336d06j+glFYlZ7Ch/x/Orqs3cp1Z/iIBkqhAvSpMsMc5rl8E73qtHKgs/fpbWtzvWEMTEnaB
g/OygGtINZvNDlVwDVGcIIuJ5vzpaJpx9TiQpJ3sRjK1d9oh+5xIZELGT8uSC5mNeYgOKQkKknVj
1I9VqNQeRkgrhiaVZvSCycieVKPRPa0plEe50aRPvyrMQ9rq8pPu++yQNmPmxqE2ncJIy8Dm5/to
bkGV4bYNqr+vKOHoINwgKCrOVLr8y1sNkyEwrQibkfW/+sEYbqnZPWEe859uE41aFursoJf8ltSK
wUFc9TOxR+H3EKD5WY+gBr6cLBsZIKp5qnnRQZiy3Ao/vkVW8wLnpz2mxMBEx0dWVGtM30CDvmM0
T1P7MJSo1UA3206kJ7k6KFs0B9+7ToCHpksZyS1c22AEPbeutmjLDDTgODHNE3SIB+LIietHXpPY
ZvxKUsx2HBTjmpb79bMjui6XuFxxMlbDXOop1knrZh+Zw6Eft1QQRM5gplfAZmJy5BsNU9X0jZrm
+ILQni3rI+sPI8tmESE0hW/Ew6J7bAnFeYKkCPCawYS6Q4PG6QPjQPXUlrP0H9zbEoZz5UEMobUq
BIyvIDsy3A7Jq5UVjj9+hJv182/vvtkwQH2BQA40GChRnBvGTBRW532Dk0YOpnVvxZZt6XeV/9Ci
rd7Y4ghTRfZgYLIfATdBQYSfGFSYhFcumS9pENE3im2VD+qEL+dJ7K72nyEFK2lXbfA+Fk5GDyT5
rMtrZKZA+ran3aWsfVQSs7PyIZ0OueFGeXa/bq8iY1r+Ps5eDVaTRA/ghdF9jQC6G3eVeUfqn020
cVN+r4lh49HrD2FVpJpRreDCPFLRWgl17ESlhuCh3qcjiNBsFmKIIbljxuiGChJXTe6lRWW36VuJ
Iq7vpOyXTi6S4Tmng20Mjmzcbec9Z/vir6LlT+PMvFXRAD/Mm8Cyy1HOsPkecqzI8BPrMc52BlL9
yaGQ3DTI3HxLskhkkPOLE2xDoGXB3MW5QSYDeo7VLscZU6GBqpq3uf6rAQtqomAbKNkNWxKhwshJ
0zDnj4rJPH3BIaKorPWtieOGUS+L3mHqLG9fcvMx7N5b6y4ChRyC4nqrI0rkS9D6hlnrP614PM9F
n6qjbqbgGkNDwGFQfDA5JDdGpW3EFSIYw8KywJ+NdCj/XmEM9DMoZqfoKJQdsFjZPsrs8oZfFN1m
S5A5LFyE3kldWjmE6bAW5UfT2HqzN7MdCR97/ZD5N+pWelcUZS7huA/G2KgH0Qg4Q8eIkWFr5HqA
Vpe19RITOQMwmyBpZ4CDC1WA82UhoYsTXODyIkkHnbVjNd2HLPE05T3dGggTWD2ijz+6EmA7/1Zq
gKAiukE0QEXxgxFUkAFEA3ZxEyh2QjCtuxHRCr7XGRr3vfpYDVJpAFoSHydWQJs0BGuCZhuqnWlv
BGqHkKpcd6wCOzyD5L5ZDAHLXO8AqVbEk5vW7YsrecswBB/sDITz3lMfx341R+pBn9ksvQD1I7bV
pmjC22oYVoVfDOcJ1QqQLqEH+tw4sjzWUm2c9zB9iIZjH103OUGziqsHnpY/RrHmhJi5zD8i4+RP
B5NUbq+hiVOeZ0BAjtkEu8rH1E3rQV8JjcCtHXY7BGiJZhfhTb81qi/cmsXP5bYG102bqxH+foVm
Bwu9YEq1N9nPXqKe+bH+qb8nuqF3gDHN/7ZmNr+FO6goNJumOejz2c9Cd2vpJQIxldXYSXiUR6+K
diU5WYqnFreNcZGNucPUe0t/TbNwX27d6KK8wOLXoGhy/mtqOfV7WcavsbDNoLgMrnTMuieyXXdH
Iw9sv39tq2Gv67d55vbDP3C/AR7iWZjuB5sRX4qS8FKvUbeZN+N2sB4h5Q6p3osh3IgnhOfrC4af
l5EmX7LqCDB5/RpVvRuUh5zl/3KIFyCcQ9Q1KcSA57yV0lttBXYbeRgOWbcekW+aGbJnnR0TKirc
uVLaoUdScaatNH6m/nFK3R6cpGbqDsllUbwMz+twon1DgQBPwD91cf7zyI0MvYdgxLkbPYkedPow
bUU0GxD8pynVHrxzJSAqdpUGP5jhSfnuX1ZhWJA4l5Fr4lNNY0Gmhkg9ro/pMGovcnyqttojhKtA
UtKYc/PoPee+S9ipSjWZWEU3PEAVY0xO4L9cX4UoJwml7i8MzkmNusKCGllyOKjX6U0DxRha0/Xf
avTWdncprkW9zTYwxcuaC0TW/CDns4asbFqtAKU12C+OQfAZIQVC3teXJbopQPz3HwR32/qoP2Rg
Hkud2vd66YA3je7G+fVkeWq9kRzfWg33kawxSEOtBZRFwdCnHProDXIZ68sR3STL5XAfKWnHvlZk
YLBoBAOYrZnPI81sS7kkW1R9885wDxHYw9fOcReJYrLKV0pA9cUvRbpI688SPb3Bfn1BouQIQn8F
dQxTQ5DMv4GnuEdDUAuzGxHdgb0e0z+K7bfdpcnQwa9WeBiX12CF2o+6fxWawV3INoZiRU5v+Qs4
EymhRwAtWPwCQo/d+NvoHlUCstALyMUXdBfJWyueHTW3sVAaQxkFjI4UKShyfid21hQOvaLjyVNF
DkYH0ujJLLzUvxi0CVOyLwQZ5AZP8Y374483/YYLUUyccTRmoDPjHNfMpLHyCwM0Inb93L5nHvlJ
3PCjQOevHR2rxA4+0G3w0lzRy3EDW3A0oIUDBRc0eEFh9c97fBGUJFXDfBP3yOwiKXWzZt8N3roh
Cb4iJj0UTMPJJrTRZc5cy8wsBxZJeJewCMVfDE7u0ZELokNbj1wEefFW9lJwPpaAf/zpYk2GmldK
OfgwGy220xjjodFxak8x2aD9E+3dYmF/XtALnE4OAqplFt7kUoCmaqSABww0/sMHWoKonG2UrZ7n
CImdEMJclg+6qpe+2mhGFfguCJgiozyTDMMS5n9fLCQxpCkjCewPDJSnumgdwjDB1UdeMWsJdvHG
vgk8/xkc5yqh4k4CSYbNpepHgpbTSFXsVPIYvaDYyy2Fwi00zvwqvUWgkwNNNdwqfgcfv61VhyFx
dfUuaT/XbV3w/tFQpYTXQ1yLFxBfrzD11GJo/EycS9Co7rtd+ljsx4vqiMLCEW3kT5Gj3QQnCIVd
S2+gVfbKfXxy4XDs2gs2al/fzfP8p3DbLMu+kbemBO3WmiEpdtFoHTrzdusL/n7WAAIOFRkFCcHs
pD5lqDoPWK8KElKtdRmIEjLz3pSO6zjfnQhwZgYycHyidYV/V8ZTUMhlBBxF+UxMD9moib2oeWx3
xl1m9k6ob7wcvg/WYHpxichtH/K/seL7QCQ3b5FDXmvvAfPC+9Z7/GXZ02t0/yurvchBx2WEXj1b
c6NTaacXxUOwmzziIUO33yrmfj+n5z+JM+VU7gtlzObN9j2QP3XWRd38sHQ332KIECT/lkjo3Tv3
CGBVLvt8NmO9arSjkeXyAaWtaGc2fnAFFrZ4F1mZjmdpVXxooRHchwoN90ZrJY/r3/07J8vZZ4Ck
xPkvkUcl6HsDv6R3KqRkQDtiec3PVLZvR7cEJ0uEo3MpHcyNwyPcarSYoqMbs1XgYjyH9SurIpkc
QZCBXdUQBUnVO2r+GHSXVRveUGjZC6T5hC2cb4aOlCo3gZT0IIlFZA8iKhkSEIV2CPuXTrvTmo1w
WHhmF4icu6eaD7VYAkRi7ovem1QTHBw3fvkPxXdYEVLIKNzilY+A6nxp2hDmw5gCSDadyMBAJCYf
QU+LRGvVfvravRw9DtY1lGvWbUb87f6D1Tjj9QM5Dox8Xp/igp7frqRbw/Jyy5P7v04jny2Qb7pR
ggryxAWQJM1DV3w/3Srj6/piBK+/cwwuAFAkqcQYawixk1m/uvAyFF6bqfYsP4JyxVMX29J47Lb0
hIWXx9en47v+5ciUu1HByjp1csGPCAt586for4Ob87Vp5wbiW3mml7OBROQyjB9aUAwk48ZTVmjt
uDYsCFAhX81zqpZVVviTBQwGKoYptilEISAiHCILuv6lhGa3AOIujMTKGx9sfejAQulKk34F7Moi
3lTZbIusQ+AyDHQeooFTVTA8xXOPS36bWpMZIGjvPT2/6SK3MR+64hrtLGhtM7O/t3IDzGUg8kZh
DnU5zl/EIUbsaRIhiRafTOU21V+zv49AUfVcQHB7F6FzPO5H1NaS/LZRb6vuiRUYH7xR241rXVBq
PUfifNLAkMYp5h6K6jV515wqt1O7e8Y45C44kWub9Y5mh+8XiIFv6gsS25+f8lu6YSl/eArOH3xz
kRduEXETemj49MoIpjM6tOiBUhSQPdnanl7I7yy1k+din17moTNdDJ9DvVM3zpvARM9wubuGtSiu
mh1wqX+byg8xcyh1NBKAPv6wfhhEbusMijMasM9TszSwzzT9bKRX43fYYypztOv2SmHPSnwV+FtT
x4KTfgbJGVEqaVpOY6wOdZteeZ3kfWWd8q0elfmvrH07zoC6MamnkWJhlvIxdu9Ecn3rnoX3aXTw
1Y2TJ1wRBac2EphzsZJLSMhtX4d9j5Kehox8h2IrOtGD9ES2mvAF3h6yD184nB9O+k4lSQOcYLpR
ddcvH7ut2HX+E/y2weDhQeb6vs4H8HlDw0L1IZiDNmbwkH+SrXyyGIDKULGWkbXm0wyEIltkThAf
DRQC6jT1YdrkQRZCII08d9RA14DXGMDkut5j0bOX+ijKewNaXeunRvS95zz1/wC4uz5sFHWY8gxp
1+xOxj2lJjdmeh9uhfeiz72E4cyqilmHqAXrCOvjlD+bzI79jfMv8jRLCM6iwqAOMMmOldDiWYp+
QI+ASqh0jYmdbjGZC78KWOwoRWswuqe51dBE65VaRqOCHmGYqnTqbGuqYAuBW0yCwLUo5m64BlcC
8oKlvhGRCz/IYgnzvy/eAFVTolhmobtDCp8i7ZGMgxP3G19EiIHGwVliDtU1Pp0b+FPOkgGdFcVw
I0kuLU4k+1w3X1FcgoaK/yBm814sI62COtFKQJTjdUPt1nI19BKXV0w6tCVzQZqwcV5Evlil6HZH
kwCqRfw9iqYVBdULVN7CcceM2lULPMFHVzJO8M9sk2laaNQLOG59jW6FZj/XTGl16pVDZD6bxB2r
A5iQ1zdS/K2+1sVdnn1HWRdNAGqHNyPeM9QrtA2TE64FHTCzUNzc4cZdY5RZGaSsUPkm5WNfPkXh
UQvQBv4QxxsR1wYQP07J2r7NMgbHL4+HLnvECyYtnQ7dtcbfDvNiHFT9WhE/FB2oFE3t6Pd2jPBF
SkGPXUWetTX7I/TQFopiUKqHNhZvcTL0cmKoT8PEQXiPWi+mXOUWCqIbEaLQ4yxgOEtTmjhWwgAw
qnwnSa9sa5RQGJ5hGgCfmKLAh8D+/KgWsRHn/tzgyKYM9CXhJY0Tl0TqAXwsl3J/PeQ5emDVnIG+
rt4olQl6DzAKqqPAZ84xMKTtzsHjnEQmbSa4omvlMtujBODKko0OKVCI2SBXje1hA/JPNZkPP5aQ
sydZuCZ4ihbMfIBU9/kxun/Mj6BhUl4sh7nlJzJJ+/BauVPeiCNh6M6WPtbPs8hqwIBKLN1AKQ3P
6nP0hmQWmXIctoHeFBib1+NDL6GV77gOI3Ib6B+d4wdk6sH3cA4TNh2ZaooTUCh71f/djTcjqDvW
MUSpQbzG/gPRuewKBnhbaKEDpC0dtP664LLxzR+aubd0B5y8U34fW/s63TjcogOxROXSgMFI0B01
o9b5ZYRR11J7WV+X8BOZOAg42xjs43NVlQpqiKnEgWhAU9U6GoYg96DyUpnDzMRoHB16Opm7jily
jWh0n3kOdJxDPmRt0OhKGmPAUwJ9N2ZzjcGDjj6i073zq43PJjKNP33uKBwraKWb/31h/waIcyKS
9Wh4hOhpAvZC1iK8VJ/XFyRCIV+byGfe0PlVJ3TeRFa8Z+aR0R9tu1uHEHuuBQZnCQwzyaycgKEY
RzB82Ri2RhPubdrcTihB1L5bSGDC9NZRRZENQfpIwXwdxmv4GHMgE+iUQQzk+I0GVgAM2MQgLy0l
5phRQ/d6r0KGqC6jK6nxkZUfM2W//gOEpgJXjVq8gdcg3/+bphIlbYofoCE2TInH4EV8K7Wl9FnN
NyJF4VGYS+AoYaGMJXO2Imek7SyrRXqpitwphkiI1DA7TFUEvptEbUKTWYDNP2ZhmFORp/7A0Mwg
l7ej5jb9U0I3TEa4dxaImWe9B9TmOLcogcIkzVPYvsJyqL9LtknfkSnAMAREIUN946QJTeULjSdk
YwZr0D2LBY0RFFboj6l6DazpDiWUSzmnCH4wcqdtTXuI77cFKncqqpwyLZ3m830jh05wP6utIJ90
bXnTdeREx+DR2oO/HNwEbuj518Vx6+kqdNCLH6Cef8c0YJIaKPgBGWYY5ji820rrC9okEDYsILhb
1JTkTBpi7OywU3b6Q/gIgazO1S7YvryEvuMUOuaFE/yQXysbI7D/ZETQHcbIIp4bfKo/yzBHboQA
1+JPMkn21NtEt638Sd+iOBGb6xcSt5OojQ9hPZ+IVsYMZg32OIdEd12H5okf605F0OIDWZl5+un/
bwXu8EUhNFDUCh9NOvhXxbsE4eR7rfKSU+/qoH2zs61W5PkP8mEYKFxB4ooEypzAPreSQtYhD6SM
eKub7zH5HDDQwvybekvwSLSFGEbGpBwmTJVvw8Jt3fZBFeJiDaRTGxxl9TrtL9XirjU2OpSE0dAS
iftYMlrY2rCZr3Cl3E+VdRk36OglOXEttWxdpcP0ZcH2KiYxh7r+KPXX9U8o3FCsEP2NyHzBsZxv
aFvRaWqseUMr8GFImhswr4FrCz7XcURuWlvgcPEzlaQU3TQydpRexvqlFu+keiMa+jNR8s04Fhic
n86UcUIPHWJ0+c64U45hB/WN+jeyOc3BeGhMV3ryA3tyIhfZi3+43xfL4wXjksEoSRhhG4fuZbRQ
shkO8TDaAfkcUfVWx2uZ/MMli+k8tD7LoCGEQtX5hzPpqPaKjw3NUEEHEa+hfIajG6hbqk3Co4Cy
DUU7PnrbdA4nG6NWjXUYaAKKq/i9jB6l3qvLG30rLy60xDkJg/UghOYdZNoGNYgbVJyEVDoa1Se1
ul9WGoGijG20K20hcWeuSv1o9Csg9eqdRXda9kJq08GozYZRCC8cbbEk7sJBpgfN/L6CJTF6NXWF
TSDQ0eXxU1lr91XSniIZJDzho1qCjTq81XGtS9Hk9fSHhvzDWIIey4jA8Aelki48rh/IrU2Y7+NF
3NSmOjM0ht+mMLe2vFK7kkM8Xe/XUeZj/e1IQipk7og08EzhrCdgVq8qHToi6fCWtp9QewUvuswu
xtLpP9ahhEUxlMX+w+I+a5jh2YK3M554Xv6KZ/oNJj9A0egGjYvoBWyMjh87xc8t5WBR4KJh9BLp
CIIOe76Yqo2x0tNkPiDDTaHcQPrcXl+Y8EstALgvlRCpHBOIQjrMSN2YnKBoljKy6/4lq79cyOzC
FxZhqkWXGS1w9OgtyiZbR0JjS1RW6E0Wa5nXusCArjaGAmaMsc3sOHkdysBJQP8et/d0qzFGuG+Y
AtQMtMZq6DE7x+qDDnmGEVgVOKoBVYN+3hm2Gh2EFr5A4S62sKp7FJPg+UMcWSP2Gt9Gz28r31J/
p9HHdVMQvQ3A1vjfkrgbDny2PVHmlupIvvIxYlRjymlnKY8hBFOqA4t+rMNt7CCfqskRMav6+Cc4
eG2L/YAsF3kMZHcdRXxvI4sx94jPUl3cqrRyJFNI5ns7uzR33avsBVAXB9GuPd7mdn2r742H1n0H
S6+zjiwMSr6A+dSyUhZJmxcAriW6n5TEZUZz5TfmcR1G6CEWMJwT1CNUFv0YMCF41qIQBLkv6wDC
nAbYWf+3gybn+hghUJ2AQjuY+D61VrZZdeitZ027V9lLiO5YSbmgW+qqW5+Nd3xD2MmGlgBUL3Gb
IdOLaNxNotBGrsol5kcLrqkwv28NJIysH0MUziIBhZw/diC2YNCOirX+aX0jhAa72AfOVUrgpdbL
AD+pi3u80h/KErN/95W0X4cRfVAM2qPXGb266E7jDDYrm6wrGgO5PtWNRvD2TdOGZQpfVguIb0dP
jwJaIO/gBNeJN0CkwvZ30dO0b3fJB0YNk62H1SYgZ6RGEciBPLc5x6f2Mz/6F90lplWHyp4+ZRtS
edJufQ9Fn2q5QM5krSAxqiyi2MPuZZDdwbxTzFe9/4e7c4nCRWB+DHMgDKsa098DaKWCxG6Gt8b6
XF+MyJGgnq/P45lgPeE9mNEXdYzOoFnH1YFAqK1DVvXvaePgGhcgvLeiaimHagUQhuHbLHiwmGtB
t7Wy6/iyLmK3BBv0+rJEd9sSkbMJyNhZGKgHosF2GqQLVZxx1R7zU/8BrfQNsI095H0YtdpOHXuA
ScVj0rpD90Q2rjNRL/AsoImGXBRhMeLBWUPTSFo1tkiC6lX9aIKV4jCM6s5k06tVKImd9FA9G+pq
dKOgUy+okb72BUMCP/as6BdIok561u/IMDUb5VpRVITSI9JCBtQIUHQ+j1QstdVCeR5lo52E5F4E
giIfmdn32LCbLepn0TYvsbhzV6EPXoIQLwqQrIdUAchbq1/aVl+r6HAvQbiNRkgU0HEemMtBc9oH
iluk3XUmJfb0T207f3hh8RTGDC2fbEbYR8M6GHD1Ka4+JHaYv68fAuHHmYln/x9gXusiZJVjGlhm
BoBAQf84BshmdUW/ey40T8m32G5FNwuYxkzIDoK2mvx54yzAWqqNcjRoc5PFW9n/Yv1ufTGir7/8
+9xiWNhqZuATvEiR7QxI7YbmYwOJuHUU0ZYtUeZ/X6wiR+HYzzDI7xTxsdP3vgxyh85JKV64D+tI
wvWAYwTjg7iNUXg7R0r7rKB0nnwbtRj80TvS+jvV3PAbwo/yBfIn+louR/c7tZYB4mP0m5r7EFrM
68sQnRcTUwJEhSmjqs0tI68wmTHEuKYIO0ygOs7tfLiP/6XDbYHynYxWR4JdxTrUYJcpnwOoxtaX
8V0YAVeUCYY/g+Idjhktbh0tWK+DYgSCgVJarh2RWzDam2jYJ7JL/WNZveCEJs2+DCJ0WLo6Xpnr
v0C8kf/9AIMrLoNXHAzfcw5g1hSrqO0bT0X9OnTHdRix2X3BcA47kCOlUGqsU1FCm+JuSB+srdBF
eIgg4KUirWChKXH+DQur80dSgyEPCZpcfdarBz06yvmxqL14K3cpuuXNBRDvE9RiDOIQ6TBkEdX+
qu+fRumgNa9VdtC2SoPfZZVmC1mAca5BK6y2shjAoJsx7cwHy47sMYaUj317sl9eJsf2Tp5n2Aey
VRYRnuIFMvdQ74s4T0cTyDHKnhOIv8po4xoX9oYvF8eZf5z1sRUMgCA3bebW95IjXUsO2wdXpsdc
diwdzx684KF38yftFLhb71nhk2zxA3jzz2llhJMEm6FvykNwXTwrLkbL4offIJa4Ve4uWreyq6st
ctwNA+J5Iwt10OqRAlXNQvAZo0R6ou2JNa6WvKXGRjuYCIzOXHtI6mCunOdqnwJLS9vZGQ9JsYtU
1WlN/dhO1QEKT6AXG+ymKjeaf4RujZKZ9B5d1Crq2udHkTR+FPkpQtMicnwiQx/BJiQCK+SNDwEy
akf+b8TKdsyuE/VkJm4z7Nf9jfCBv/wFs3EvnIFEK0jtdPgFQXGtDu4UuHq/K9OrMLiqYF/xvY8H
779gIm82F8BUUMtxq0azYtNErYVHDaYFew2F2duovJWqy9AAdbUBKqAimeXPNmDnP8unjNFWhtsD
g+zgo+I8REppnuUGYK2cSB9QsKxRSrH6y3aQsmNezzMHaNPeM0yFg2k8JniQqD0eqXSS8cvQTNG1
/b/0U87FQJmomHBGu9v59rcxSK0rNcggPHhfk5e0Ivjmf82XP6e+FiBcZK7m09hkfpg5GqTZwwuD
3iBcivuN/RW5wSUK91XTcTI7ScZS8M6wTUZsc6t1W3QHLxE4W/VlJZNzBQh6ctdnyBoCA/JI4VY9
X3RBWmDlhUD3fDD5YCOhcsFKiKg6UlA9x6Z1WynSNTGGS7BO7Gu1OawbpnDjvuB435pkUaxPfpQ5
nd7uB2W4m+B41iFEYYU1sxlB+REjsjyZgqH4ehdkgKjLXwQ0EUno9cGPdQxRpwcYsDFtjaohOP94
JqDMSKtOZuDyhC7uzjppTnAR/K4O4UtwV/5Eyofc09JWP0AvN1dLc6fIj8nL+m8QWMjZT+Cu4tao
A51JZQZZ4NEHP1qZlHdhIZGfKt7krd0Per81SyrcWsyS4s7A68PkHwoMSfPcmkAiIfnEHv1rRj9L
9Hysr0toIl8g/ENhQAFY6y1wLdC6dSpNRq/HxukVkIDBSSgUMvFgw4Dtc56oCHo/yH2sI4xsltnZ
p3QTXQ6X5S6/xNM0Oplej4t+8ozr8GLLPIXNCmgqB3EwaHYx2czFNwrSXJTVONlF6HSWjfDilFyx
/iE5Jm68R0Pg+nYKD/iXQ+TTrHoCbtqgwXEYQeFZBL9akJQm1kde3m4OUQvN4wuKT7cq2kj7KMLK
hiB1o3g6RUPoqkO/UXkWZVmpAnEMdIiCNhL9ZOcXiUxSn0AFGj4+i+1Ywg2mn3w0PLUmmiqdckqg
wRUelPSWVM0ubrYYJQXB0xk8d8XInRonRlLBwWg7CfUpkDF3roWJGiLfyNJGOCwKWs7QuKumxmhz
kkRAI+S+Qc5hajwwydtm+NwS3O7Iwp385h/utzNQ7vbRR6gCNip2OCxvSsh3TJtvTNEb5gyCe5kF
hBaZlGJdknTn67uaeiQMXE2+0v3XRPKiXLKrDwJx7zj0wugljNt5XgGpHcdE63Z02UNNM/gxskfa
bcl4iffc0FUcztnG+NZ4TOVnDFTxGbqrnzNwYnXv+rTrS7rPqkdtcmF8mNzZcq6i0jvEtEyUQ+YK
OxQkzs2aRDqUaik2fbyQf2s/GKZ2DszVneRRd9pLSH56vYzG/HX3IHrt4C0PWSjTRE+dyqf+wlhq
cknFNTLsRk99999UbwK3Rlbsgt/5tbHLbixY9jG+2/LCAm8BYAw/EBOURzrvhOVR85mCyX3HH+yY
PBvFVdzs1hcn8H1/eLMwl4S8pslTSaWSTAZigpetVsneHH6p6W6EZNqQ74d4vw4luI3PoLgTw9CY
S40CUKHiphLGUQ5Wvh+3xAUEd+MZCndoQOHUWLjcM4cm+0G9qenWYIHwo+BF+L8dm5e5eCJBM7dQ
ywgAMdTIgqeo24VbmveiCxDt/XMVZu4j/TaEGoaVVEUdBh/NSPYwyWtTxcuSn4kPCcMTwYBysksj
KPnKW2NDonN9hsyFTBJJwR5N5pFLdteiNg7Rz/gnMoQTihWlW6FSt5XjEkKCJgDdnWjdQYZ1NtHF
hipW7KekQ7UEqZq0fixA3NKCSr+B1moLleUWvBF4RLjrxij4ihjB+gLl1wnZ3DGZJwDy6bYwbmXl
0xh+rUMILsEzCC6KqfxgImwAREAxUwatVuhdBydqQ9B9HehP8yT3lF0i8RW7umv0XpGBRMr+UW/Z
ReyPdoyxwhqD7ElD3IZ8VumroTzIhc2MUzaEnkLRfENtOQHThB4eo87YQQnaDYwn1ZedTP0VgW4F
nZR2p+e3Q6/fxGBMWv/dAodw9rP5ICXqQkWv8bM7JDXUYtcrzxaaJnNvHUb4HUBni8ZCCy29fIIz
0EIfipwYyRmNSXuOLCt7C2CGYGnWSIhoVodnb3IDrD0ymEv/PlaH6OqsoItZaSp/I5CFJmMGgqII
bVvpQyFf5unG6r4bMv6+OWsW6mD1xDLPT0/WlVHlx/j7Naq1Fgug+JbsLPl1fQ8FLYaAQfcu0iUo
1gHrHGbu+tALHZP3aXRfQT0h2clkPwSuEQSYZbnRJ5d1tmmdGoc96pBJdhzV1svdtOUaRcuFdBXm
xrBkMMFxNtOEpRKPKpbLit9FYpyaUdqPrbrVLv39Wpw1cAwDvBdQXQUTwPlymzRXWNowZOJGW3+U
950rP2cX/sm80iunsc2r7CN3ssv0YovPSRD0AdmElIkBbjYL5eNz5EmWW6mU4YBRXQDlcZg11e1Y
qN0se9xg9KphUwdlR1LfFUMKtoUpUyriKlFU3CpITd2gd6uOwGBh1YZLel/1+rrq0CFvtFluS2oa
FHbDkvDRN9v6sZ8KfDYiJ/Sg+vHfX8VzTyruSYznzOeON02/AKN9OPtY09hZmg9Oqo1pO9FnWiJw
d/HIUMcvEyAMxV0H3Zf+QY4vraS2LfKwfgC+OxGsxZrVH/EqVfC/88/S+l0FroYeWf3pGk3XMjv4
oZf3tk6dcLOfdw5jz/35Gdi30RxcHVU+z6hUzM3Uq37cZ8yjiacEB0PbDcQt6psscgv/QMlfy50j
0kVpEHcxWAERZnP2x9osNbS4QgJDC5BQK83WS60UQlwSpTZTs9NYpXhSpWBiQFy81YMq0NUAPN6r
0DTBAMu3UUPFTzEcUMFZx0f1zX8ndnmSUFiwHO2IibnXDnWFQ9/buX2R3WjX4e+/bxc6w/8TrCyC
EUkZrEq2gF+kn4Fx6Uf7zn/Rs/26NQm92Ncq/8R/CxQ9KbtYn0fAaX2fJK5SgZNQeVrHEJ4N0Exg
cgbM5Xg1cRZbYzK0JN086FTeqq1+FVpkb/gTQqrCppK/EVB9j7ths5j4o5iUptBD4Z5mNSNSoLRY
Eka8QACt2mr4vr4gAWfl+bHgnLIvZRRrxbFg1/WdPNjSk+WMXr//SK9096oJ7dA19y/KwQ6OkJzB
QEvpjHbuUKf3oPO8dVBE33DhESw+x6FhKJbNHkFmpwoVTesQhLv1Fc9OZc0PcHtahpbvK/OwXJu6
7XAEXRfuWaiLxdZOok5dHNbhBPWneYNxvSNrCjfHZ42GPEm0HF2kTlDu6uZWnl7V+EDrmxETa81v
So6p9lZKPTqzEqeQ32t9I20lsiGce8Qx6HDHW4C7MHxmBHFLsN4M/IIYorY7dePgCRHMuQFYBTsn
5kzOD4U8lWWiGnOLLMFYfXYlR5skyfN35z8aJEBwheMkYEiAuykqJsnMTzAwA8Vx37jMxnvFOkjJ
VdB4heEGVmIzaNQz/LdRPhRdUQtg/tZIzC5oug7AGFazpL1CfsbNtTI+1eWF8vc9/DjpX4u0uKMY
j7gky3mRZVDs6vG9nNQLKYw2fMrWivgjxvLUGOdhrhCM1sZ0k+aXeIT4xk+5OaDReQNNdKCXa+JO
W4u2vTqR5zWh98p8q5uLuP+xfsJEPhkz+/JMAWSiCZ2zjbLUoW/SYGKZ+hpaVqrod9Spkt0XUK8M
h2DywNO4Rfcn2sQ5Q4cCK7reKU/aPUghiay5ES9LHpoGulyOJD8Vij1aF/0WC6pgC5VZh+wP68gs
lH1+vMBdrxSSAazGQs5X1YzHsjGmXWqCa359J+e/xJ0yBdRWqP/hTTez55wjBbKPNy+otJwoj2xl
jK6D4hbDTNeSUl6U5DqUyY7qCI/XUQVlEczBfcF+y98PLS4/Hf4jGqwDRsJtazDdIHomo3qQJOOi
Lh+rILzswv8j7ct25MaZZp9IgHaJt9qqqqur982+Edy2Wzu1U8vTn1AfjK1m6S9i5rsYzAANTBTJ
ZDKVS0TrIeAFh5iOJ6rVnXSmaLF81tN4r/e6qys/L/+wM8NCqh81pz96yNxjX2qhim53CseCxrSy
/1ZDWqmVkwPtoyvk4g+X0c5MikNb/r4KXxACpGZfA43VB0l5TpsrY4jvZ+iWlBim0GyR/qFoddxh
02JmadIAL2/HoLC0u8pswW2Q+0mX3oylmguO+Swx8XV9fAObDUVCy0qgLs2UDrnXp6b9qK1fo2ho
7TzNx+FwXrSzwyStKHA6on5vszR2mpRKRzAJX6tFARbVcTR9SMWVIB0oCr9T2YfUVZnA74lWy3nZ
NoHGubKstpEC1fYq9Or2mDEaLSIA2jxGgsYWYiFFC9Lqr2ZDVLNQyYRjjKtTUQdjdo83xDGb11jU
GrBpoCsk/SvSIFmEziOQiPqC4pYyBhRtYBQSdJntRIPIGW3uICTvkKKH5ClSJF/hdEi3dAlbzrEG
UqJ4BTxPN6snE+Pcl6+eCGr5++rqpU1WyZUGqMpSHm11+JYayI4O5qExRKRlZ858sc7Vqjif0qYS
pWqHTdQjcq8TE035/btut4IVbd+CFQ7nTVIdheYhrlpMxvra7FHo4qpx5VHYRp0/YUi8AGUKRsVF
MYxoKzmvklnx2JcNtrLWkLBSSenkTY/m/NIbKIRBL5/beenqczfB0g3dcbSR8Am0uigrmShAM9Lx
d14pLjq5bu0xOnRF8hbSAhnQtv9IDUjGEXod2zIaWVovrUMPnRSvOgZ6L/+gZXVfHtCvv4dvM2GS
Rauh/9x16ihQC7VBu5/Hpm+UgWR6OUZ120HgALZ2HOodqGcgt4B4hLMoqcwNbaQNTlouBwdTQD7E
e7y5ajw8KYLU0HlZAQtcg3FmlTOptNmIWLuojxrER01XT66Hwiut5wTK9uQ1RkHj8p6eZ0k5TM6k
inruMMsITF25oslt0WEjK69LHzPEr72nl6dI3mep3zZO2J0me68MV3H3YCUI/I5JJGpF3brBqy3g
aY4kadJiLcfPaY3o+5C1v0w120Fx5N9+tn2uGi2S6ClfaE0596fgG0BLSsCkFjqWTPoNicj7yzu7
9XQghfgHgnN7JNLMEGNB2Ni0dVr92OLxn6U7JXsJ5R//GxRnpCbpFn4+XIwGpE1xcd9KdVBZR0Oi
+OIW7Nz2Af1dFmejXRuHRY5WFxeOyJVHL5LQZfivNUQ/j2dRqUZKDWUIbkHZSOyklXDrMgSiCDLc
IgqPlUYFR7T15oK6/A8Mt5YmycuwntvWnelpbJ5MqX1r6U2ZdxDSGZ1YJ8Iv7SU84l3YGpG7bbOm
UzntgNjT0Y3LPfmNxWk3U+VcJRJYud2eiZTaNu1QBTUeASkMvgS4EKZDHNr1I/ZSjrrrFJ1IkjX4
eXeD2ehOEzBfnqdjloNbgXFRTJVHNDISrC+pNH8E53xcoMu7atywClikOArDvMtLSe4xhgtyR5DF
5yKyjM3Hef0buLsd0TlHRhQLhq4WCb+P+gMY/ovO1yW8YJUfDo1j67et9e3yJRTiche+sixQmLbA
bdCrhGqIzO5L0J2oQVVnGFkrnMoEdZPuKYgMLkNv3snVrnPXhRZMSukE5AqZb5ldzea4Y6IvmuXo
zkxXXcYtEDihrLCY9iqMk4ZZLqWob111lj1QOeCrqevfLi/kM56+BMIF9gNpOouMXesqBKoZCHFe
Cdk10nWh37AEqp2vRN213Y1d/uyIYBM3ncFqfdw9kepMlxgBtJZ3bm/IkLZ6QiKichrZNcm+kixR
5WArnjE1FboG6A9Cow7nDIyKpnI0A1GqniZ26ohjJUFYDU6u1U7f7cVz6cuMz9n2/kXkX1dmq3k7
USAya9epvlneTdmMib3So/FCrYSB2QpFu389RrN4BV2FjhF6QyB6x3mFuSmKGdX6xs2Vl2qMHZIz
Z0j6Qx9+04bvbT3vL5vR5sau8DgPUKNGnw4MZU+DzDttHnfqIPtVCa1hwm6j2tzJC9tArghiqU0L
WsFyDqAY2ajJC6xKpBcpfGd5HTudNgWl9l1hhT+olehDZPPmo6qMZxJK4grfC9XHEEnrZuxsok6B
qo7PylydEvBl2fZ8kyrPiTLty4H8ziapQvyGHmYivcoZcew23JWmaIZy00foSyIZXUAE025ffYSO
Nt8+NezGnetxl6v9wxhrh8tnu/mc/YEwefkkVuFDZ44BAXGHwbhBUJxmO1vH7LEg0NmM/FdAvL/r
DatAqgxPlxm6CdrZepRrMHOxp8Lq6fYp/rNt4CP/um0YIy8TeTlF1u2ZeW8Pr50icjbbHxer9XD+
jZrdLE8d1mNBeY4pmjOg4TTLr5IQ1RnqY5pajfBZ1YpmN4TA3O1HS3ZfxQqAmdz5kP3CpDM4lfYM
4yrN6EzmXqtvaksQ2om2lHMBNiszO5UASlXPwrxAGO2slgm+kDdBMIoMmRj8g3bEr+em0bwY7eXc
KLoRxqTa6ZPpg6NG8DJtmvwKhvMrtWpOdmoCBnllp6/eGwwXRSU6tNIgDEcB2KbZr8C4WEIhnVU2
E8DqiTpTflMx3Z2iH20pql2IgBZvuoonzEhpEHsDKKF36bBTsCjLBrOnoMQkOiPOJRkV/H+WwhBk
C9/VUfEYy1MA0vTHy25pGwZNxRhKxRwUz+ZVV2VctDPcEtS/nEGbkB99HEEv87+hcI6CZlUTIaXe
uGNn7BUSP011skspEWijbD5kmLn+ZzGcq+gTK496m8DH4ntyjnd6SH0j2Xf4TKmhDij6KhLtHecg
7CYc9L4EHCb4IB1VqcxJE1HtW7Qm7q4iCRATc8TWFejQ8hqVxKmTzMWPJLdnv0NPYYuhkUHztXzu
ny6f2vaXAZ4qGflixHp8DU3vpbgbBjDZN51vNMe598FP7WjlTVVekc5LLaevGyfCAPhl4M3n+C/u
57zT6orRaK4nlmHNs6I6OZorw1EUgGxGlCsI7pWcmNTluQIIm6IPEquorL0JR4sZqWzMwGUWmFOQ
R/+6RXGJKFew3EWwKEXDGYPJGJJ1GKv+ZW7y3eXN27TKFQR3CQwz6Vu5xaGR8tQUFA1sT5ZQ2Gwz
Ul2BcKYPxkdbmsCK6SK1CWGzQ7vMjaqa0+LAzPGhy65maX95XSKj4C5CPsgF7VVA0hDtSVZ+FZb0
+2WITde+WhX3YJlaiFqUDZ9bo0uINicalrvePCVgB/kvQBBARGpjYaHgzig14yHUNakBpzxmu4o0
clXwQLOROqUtYrHffIXB2f0PFndUDXQ2OpPAHgrjiG+nUWk8rfO02JWV/5LoBmnHHyjuiNocY1K0
ApSi9ddaNLmp/jAWqBrLffTOmvygoe4+VKFIw2zb5P/icuemy9nI0gzbqcLH9yDXwrBANA6CNPem
J16tjoswtIwMobaszgYnef5QgdRHQf9HZwRVQ3xhR9K2Mf5d1PJzVk5w7llPlAKLyiOfoUzAqp3W
ftfN/n+0RS7QUPJFWkbGstS6c8bl069OUJrIHvtSpPL8fzwo/6xJ4T+CqC0VYWIDi0DUaDjEoE/N
KDj03Blyknn2OJOPUX4qddGg7/lc0aff/QvMuXvoN+TmXAA4aaHOkn60IYkCe5SdDgEJ+N93RfXI
2OQQZntDUjkVA+kMVHxVDczlzHoY9fpuKmRR3e+ySaGf4+sZ087S0S6CM+7S544dDfu+K+OrNH8x
ze9ZYwpOettpg2ZBUVH/gvjqVzRNmaqqyfHmNdDKTaC4U45OorUOVQ4j/QFVVofE7n9wdJ9DZNCS
wwA05xHGLFTVBMK5LtI3mBL0IU7car9rEbn3dv5thcN5AKmf0rQNsTQLlBz0UECEWfqZN/uC3U/K
TlHx1v5q+uc6v8egl3d5jZuHuMLm/IJu12pnLm86mH5yE01T2UuLymZvB32E0SvRNOSmX1jBcX7B
rFolVTrARcXvOrnRK7e2b6khWNTma7tC4bxCS1IT40lAYdl8MIz+l9L/ayXD5U7+gUA566s55nJK
KpoAIqkbL4Zfk7RFlzevg8vns/k62Et6X5F1naicDYJ0Wu3SApN26lieJF07mYX8YjbWw2WYbee2
wuFsEPMSWR9q8DHa8IoSCSQH0yTQFKczIl9uPKnfgwIuBpWnAHe5tmfJ0RUuZ3/qJLVtPwMXHW1O
w+qrcNYcfDx6IR0dmjV+TH60NP5ZpZ1T1ZZD+/bassDidvl3bNrl6mdwdqlBTE4busWX5f1VpVfH
Fs1CBVSrVUlECbUZ0qygOOMsiFEN+Ppq3L74ZcBwmhQfd+ijHV7BU7r/n5Z1RgPfZiFF5ymuWxNE
cQJdGY9MrqwLQs9NJ7JcCJBsgRWGF9TV9dFMrQFGWk87vf2NDpAKA4GJ7BndcyO3gtu9+RKs0Liz
Ir2VddaIs5KH72rzbLKjSl6GMMb4yJFWwdSJJHpEgNyJZW0o6WW5LI+mTmS6VDopaFxvyptC8w3T
10TpoE3/9XeFfIeuEccQWVJjXHpbRxM1uZ7T7umyZWy3IKwwuKAibNFGQkcsSs7le5IMxGnzkmGQ
U2Weko83UBu8lbv2Z6MNs2vp83MbzgfJDpE/TG6TZqEza/LUL3MtdCkDn8owlaDQJqEkeIXPOQrw
KzFfBWW/ZaTmrDE1D6VOLiwoxeYaysVttMOAEwZLymqvpphArLOrmHU7vcpAIQlPlQ6HsSP/JQm0
/hGcf9SRD0QpFT9CKe8HyCSZKGgWVJSe23TDaxjOHepdIYE6GSePh6uxg7a9nocXUzLdJH9r02e5
3Bv1oZ4F3n/7kflzf/kRhRAzdEZcwxZSeb6SUCfKK/0mqjOR7qgIh4vhLFtOq9TCzUXadq+FpV9b
6K7XRVn3bXcEDh9LRpnP5LlVMJdUoj8Ky7HMZ2bOTlt4fYepw8kHS45siga9Nw9tmUiGBgwYP9G3
/TUWiAZrDDMdh5Znbm5NTtlfFygmQkhhjE8D3RM0u0rQeKOG4Gps+okV8PL31VdWlBDoQqLy705W
vZPGYTeIdBU338UVAhd+5HFhIHbCVo42kgpzUJmhl1n7UrcED/Dmqwg2PMyTEILWaG4PQZxFxnKA
adD4waj9BJV7GWGo7mP4VwC1aYUrKG7XwlFlMqULVH2vK4NjtjLoi9PgsoMVoXA7V0Qx9FmWz3op
uSaoMCdoGxTSs26+TOiSBUuvpaG9nQOJBzQdaS2ORwFdcJRcTxCUkEGZ1N6S3E8hqVZrgqf+nLP4
0xtjZkVGK6YBTaKvNlflLCsyC5AddbKT8TDdmU/tjXoXBrK3KFVhgJ0dog9EcZf3c+tSf87K/H9c
PpRRm4ymymfWaT7Ylm+gAzO9U6Njr3hTKqhjnU8Xfl0kX1hIqJkxRL54HHfEiXwrciJHd2fHvCuu
Cqhzkdl5lZ38uQ4iDwQE6OCXBNWArfuwXq76dZtRNdYSU4f5zGPQp8dpQhrqyW48U/lxeV83K4Vr
JO7mGQWh6hABSU2PcMn91HuafDQMtCho+8YM6sJ0a9HE2vmABLfD3CW0bRapTMIOt055mhHXYyLX
GSOIzDjxa/ccPhw7zcH4hPcj9CNROVsTGRN3b9Q5S2SWwmODBi4In8y79LX1LD/xUXbbRTjQ+9Sz
Pd1tDsZD7UnfO1Ay7Nq3CtYNPe494iQCssz0sNe+NQEUbY+J6MNoy7Uv0/qWSVToa/BTmZhnmrO0
SPGGjTdhMoKTQPRsbTmodajBnXtDiy6XJzweNHQMUIdIxS4Udrxv5jbWKNw5N7mR6PPyRBVw6FBg
s/ITaBT0+JfWo3cil6AW4tfy8yzvBhIYk+xftu6t92sNz30rSNWI3toC8HotXWWzdRzyD/CRvraT
SBJXtJ2cX2yYXFIK6m/Xmu4M5Xlij134cXkxAgj+syDt855aERajZrOrJiq4P+dgzql3GWYznllt
Gj+0N9skNvph2TSwcuGLHG9xbx8a9ZYZ/qD8SpVjqXiyWRwu44qWx7m8KB6ZIseAjYy3BnUzptwb
6utljO2L/+dbgg/VDBuzzkWFU0oGNO4x0DEN0pttD8fGUN9T+7G1k/1lxO2L/BeRuwATyZpcD4HY
1KdQRhRYQGdC8DZuYigLQenCjHPWkEShkawMyyVT+/imJAPSI0Qv+5+XV7K5d4pObCgxq7bB752M
DiCoLywotelNkjNB8wfi9KqkQafmNkK17n/D43auiOYpAzkNvoXqh0a/DbMgm65T+1sR3o9gZbkM
tml8q8Utf1+F0pacpJlsAmxiM5qQD03WYhRc0Km76Y1WIMvfVyBZxAaUvAESDrUPgiNXTgi+v+1b
NHoIzE50WNyHpBnRVM1kQIEaUSNoWfG7+X0aHzX1KHWC2tLm3kHyzwCTNoYe+dS81bVTlYd4yy3Q
AE/DlWJ7SS0aOt+OyVYonDlQXa2kfPk0tk/xbbOf96heHYpTBfmi1EHhtnQSTztQVzoVgVw4+cn2
VcH5qcubyGcrrdVv4Kyk63WQTmS4AuznLSRwohf09P16e1INyLrVHnONneXO7vRq+72rXc2G2wW6
4DdsDgitfwNnRMiNjkUbYR96kBZ4xeAaD+Ox3bF9+l7/jO81EDf6KIMp/uULsh2xrdbOWVRO1cls
a+BCKcmWHAz+Hbu9+iv81WsOaktyoDr1O6qktxWalC2/EDU9bF6eFf5i8avLE+p6lpEE+MbjiYCn
4TW8HlIfZy8HUOJ66I/hg3oD2oro/fLCRbjcw56abWWYFGcORusEKQT9NEu+UOFVgPIZpa9WZ2Xo
/R41rC5p3tPwCMWADIrccy34fFt+7AUD/nz6VzCq0YZaSpZNBLdoHlu/NYTZ0CZwZO1jjmVE/jLy
tqKO2U1n9PfoPjN8K1Sdzk3MJqD21S8p1L08AytODoKzJxN5w6QNLp/YOTfS8nGxwuNC26gqiNQv
+dPJhf4R6Mlc6w3/wrCgdWO0Tud/k987V36Qrumuw7C1m99L19Pu8q8QeMXPqY3VojsNZMeVBLup
odMyDkpQ6q6pifImIhTOI5Vgh2fxYjd1Q8F4ULty/7vH5PjltYgOcLHe1Vryhi5tCkCR05+t4re9
V8c/jcyHDqSTini0z7/OQJqIKXWQWYJUH+zT3JqaKGWlRUGwYJcQ5ZX6CBleo5RVNydJ+gLaufmb
TXJySLR+2Kf6lHlNj1Yvp1K7zI26OXTqOYtfaVPJdzRU09CTh87I92Gb9bpTDmN3RUdtTBxIg2ie
hSHSX33KogGhTDH+ymmq/47DJglafZxG2KepvlusMQ50mLLjFNn9CCrqZn7oSaOAuEDOvoVtDUny
Jm7xtZy0xbVEe3LKZFb+a7EBcEoZugF1T91Cyxy3M1Ev66xYdD6sSUp2kjljnKAmB1TGm4OmoeYy
2XboTKXOri4bwPl3HM4EvT4LDzhmMs8GUZKiAnGEBRZ89b7Hq1f4mgoaHfkwX5UBPoflp3Z/GfEs
puUAua8BkMiBrviTdr+918CMbYlUIs48LgfAOYlOjzpbgh2h38cHfWG59OonMrp+vMsLObuhCw4G
BTDwbeI/+D5EqWZ1nyz087ZZ+32f3VA00fesEbTcnscFwEH5DcLIIOYBwx9X0Kn0MEXQj4cD9L6D
DwLufXmtpW51DPeR6pCdUTl0BxUOwRfV1jauYblzytNO0eMKsEp7BcY5Sfs1laccY0SXd/G8CQbL
U1QQpSvL4mye4xazPKyrYx0yDKyhshvHMTvhmg8fSS+1e1nv7cgxs2p8t6ne39BxqBCWMMRCYR9K
VyUmrO7yrET3fSfNxXOT6NldnUv9e0WkWXBLN0wXxMPgHFnYh/E5xkVKmAyr0yEbwHlsD14iwT2J
CoTL/+HLMw5SfkgagXMQIlMasTg/MMSKPrAGNqVObqP4KvVZrzotZU4jbITfOGAwhhgmuN0JAZ8t
d0+YrCPn+8nwXjqMfm/G265EblmwZ1vn+wWGC+/ZMNRjOoGrftqRxyh3VLd8sI75bXiXuN0HeBIy
NDQFKKR4tSCyPA8Xlt3EpwuURSCqZvNqGrqWdWGWgcNeeTQe9Svdl/z0Xb9/N25Y5DA3O4AbuN9P
heMmB82d9uluEBHGbJjMl5/A3aLMIIlqTwuNPv1m2qdU1HRwntPh1sidYionzFjKRa7xc1GKCSFz
xBzdS1RHjv3+3RR9pZxFDBwed5xxkkOVLIaFxof+VJr4Ugmv550Odo0rzLvcg4zzFaS97ov21H0T
eArRXnKXQ5JyLddVLLV5Sw/0kNgee9UhDuMoiyG53UMW/Pu36svpceFRjJwByxe2fhtNsLLkR6Mo
FyJaE+dSUjk1u2JZE1Wzg8nSParfl7dt+5r/vQTLga5CvLqK83qesIaaRgHRkOYeX01wK4smhTdx
kD0CPyz0PhDlfcUxmFLFDCMhbgFZCGN0IvsHJqIJJrIvr2fj2TXQK/AHhzNAE+yeEz5sCjeS7jDn
ifYaqRdZ2vKknrnhFQZnaZkZqu3IgDFHD2kIKdfCpxZaRIZ9N5/U5j6hB5n8wHjS5aWJtpAzNxPN
ilJiL85Cx8ws8pjgmarDkyY6KtEW8kYXl1NHeiwvtB+N6raJoPsrIhUSYXBmN5VzWKgdMJroYbYx
NulCe1QUO2zeHlDk2ghdobTKU5v1tppEeosNqwlUYw2PJHsQXy/8pJb8jNKanrw0+WMb4gsK32p9
/iSJgsDzKtviDxd6NeRnMUPxmVlaXa+yrSFyWsLs+zrQrHtWBJAkCsbaDQvkTiDWJ4/XeRlcNpSt
mNAg6sK0BitFDyF3gp0Rm82UIMZtvNGD3uH7XDj4ZCNu7kS3hlud5IdRcoT0Jssd5u/FGpY71FTS
UuwC1MHMHfTT92MQOU5zHN3+rX6sj5agVLp1HdZoXILGMrN5ahQLxcJiX+kndNbZrdcwwaVbfvOF
NfE8OA0p7LhbUIzmjVaePp9sVjkZCphjEBZvlw9uMyRZrYnnlVakepxrFWitE+3A94EjS2+tG4RA
qYM6HQSR3iKv8uKHR+0KTfapN6DZVTTvc57yg9GufwUXlZRjX3VhDPOZb78nqPbPe3ByPRL/t3po
g9BpdhVG5o/HUeBXt3zCooesgybGQuM1Z7VzpWSlLSMUzBuvaRoQ4oFV+OHyDm990GJtf0E4Gx1m
xc6aCWvrAuYZ+/4G8ik/iuvBCx22G/ag7BAAbj0Wa0DOTPtGIWqrAFDdKXkQ7san6L58G2dXMR2I
kfyH549Ak0lB6P45f/z1mUUznk7qJd5LKILn6y7dD6Ivzs1j0vBFAEIzJGp4kdhyaNIhGeHSFu2g
eBFABMU7E6xjy3WTvyA8xd5ox1Y6zwDpqqcQQjaJkMhasAyeYmPAN9yUFniBpLpyIJth9leh6DQW
iz1zHjq0U8EU/0nv//U0isnCuzRAGq5TrkHf07NvzAq07DANLwIr21yNDtJQsBNAHfDzM2v1zvRa
akVTiLvTu+PPDi6icKwALt9RH5PD7Fb3oyskZts8oxUmd5VssL8xM4KtjYH+kR0H3/bmXXmd39SH
zo0C4yAasVyuyvl2/l0kd5Vyo2tMqAaC7WUXPRTPyXV2GP0KCd3Lm7np8v+ui5/kNKokRpsnYFhg
oQnHaQMDy2ECbydC4fI2KY0nRauX3fs5e9F9eK2W+MgVtbwItuzzwVnZhR2pYZcPQEmvwUHhxuh3
YX4SiN7izTgHjWH/2B8f5/SK3kXpCBz9XsHT3x0bHwnJt3w33F8+HIGhf2rfrhY0q1ahox8MMYa8
n0Mvag6h+nwZYuujGUETCJohebwwDXB21pcd2BNmCL4p+bdKukLS1yuZP5kPoRXYZJepH5YclJag
nLoRzwBVA3nUcn/PRj6MuA9NKOsg7CYMbR4dpD33NbLPpSDv8X8sz8KItEogPSJzlqfkfd6qRQZN
J7P3S3SshvZrKb9B+hsinIoPNTDI50rQrgQbXjRn75d3d8NrLBHpH3T1q09kWSZLNuTBIGKLSQ/7
RhHldTb30URWB74QqWLesecWazvoPmB5CK8z6WMcH6T4FItC+w1DBMBfGG4dXax1GBIDjBZdR+k1
i/dGGPyHrVpBLPH2F1uX7DrKCgiLqeB1R7tqFT1dRhAtYjmsFYLURA2S/lgE6i5OST7QUQ9ZFkHx
cSvmMiHwaYLcUgN/++fnygplbu1MqlSgpJHuVJhUXKqAVHMovUFKF3ij4c0tSIOex/45FLXUbbjA
L+iLvazQM0ljqSTD4AqW7lpiPcqsPk4WdUAa6ENKwkvHAobY7i5v7cbb/wWWi2aTPI2QV8WiZ+2h
Da9z4zQq37TmuzYLQqXzM0RK2NJldZkTg5wD562KdqjRymylGJqXYyfr65vClJxcjgX+6XwfF9Z/
8Geh3R3p4LMMTtfXHZ1M0LtRsCv3p2p8HOrJHbSD3O2YdUdFKpVbC4P6LARHcI1lyH1+PbixArNp
VVlorofaiPKcxQ9S++3yIQkg+NY6ozcpCUtAVBDTbfQ3rTe9dvIug5wT9emfymUa6LgQ00Kp7+tC
QvC8IPllZ6CGgFKqXbnFB3Ewa6Y5XeNY36WT+Zh5osaZcz/7FZQze3BQWcMwArQGBSE6nLxBFKNv
fK0CwtZRlNQUKHrwpacaFFdxAjEDt/bpEwtAIR+kO3og1/mhNZ3SpXuNvli7yr0fHHKd7si1SAr2
3Nd//QWcEy50yaRygl9gMaeSDobqM43ha+Tl8gluwIB1aKniYcxtudVfDxDXq2CkT7DA/tkgR20M
LPmpVwQX+Xw2S7dBTLeQG6kymEs+v8tXnkpuVVIXeYFcg1M8ZC8KQw96qrhI2DvJVbILvdzRIOB1
Yn4UFI9CKbJPP/w1vv6Kz124Op/VliAEcfurOYAIY6B/U27QrouOd/v0y9r9+HV5Wzcehi+AfKTd
y2CrS20Aht9BbDzIbvbCjopDfOPUj4HykTqDI4A8d8solEI3C5/IcJoGLxGaypPUGJjbQWpMekzv
6hv2mFqeeb3QRTrzjnxX3MyrQ1czhN8VW1YE3WcbgmHQwIEg21crMqTJVLIwghXlYY4en/Ahl/ub
YZbagyKHIuqRrYWu0ZZfszKmzDLSWdKkzKUJKDH16sdI8yc1+mbP6n7qPi5v64YftdF4g/5QxK2L
LOVXsDSt4rCucZCkjNxR/jFCmtGsHi+DbHg0SLrC05iYi1YMvvo5KmNXWgTqGCOkqQ0HMbp1jxDQ
FljlFgwacvCmWqjfa2fHlNgFhtUGJE9RwoX+S2WL0gIbLyl4cFU8oZglP/++mGJSKPWiaGmFQTa/
xc0ADqYDaK5LJYBcM8qtok5hCMvgBLi7DU+NujF041T4GS7oj2epIHFEFw1Iu50dWQ8ntwjl8A7y
rrAPK0ZtwYmNCj1TNus9MsQDmgltpF5QDIDgtYQyFDrDBwk10GRuh8MwSPpLEbaI4jFUUe3TSstm
j2kIROTC7OJdP+Sa4jEEJddtM/TXKO83N7UyRf2xshL9zpxNeOx5mgO1m+KjqRbyd3Uq7eOY2O2h
hwGDq0QpENPos65g9BK1WlC8RsT8KORyDGbdnt4TaTLuyzYE1RjUWV6rzO6POsnGwADGfWVDo6sC
TX3sFSNhV3pumm+sjuudmk0xHmMjwSxny2rpVCaQoJ7lvI3cqZHZD8SraRuokVIeenNGxNMMVnE3
0Kabj1AOGsI7Am3c2xTsycwdwMUJHhIalwfLiKeXqm/iwEoYiZxS6VQPbQHmLk60GUQLdllNXgTu
B2hCq7F0m6tUfsvqObwvuzaBJoiFUc+FZNbTi0aBZEgKbQIU6GKKKeesvMIxaiDCJ9n0W61VzN7O
Q1Y8Jb1aoaBgyHJA2zb5aCFOqAbg5KNIi1tWn6EAEfVvUZrW76o1Vx8sttN3JWo0v4l6fXQgVqJd
Y5gRZcbODCWB293yDxY+N/FNrYE+k09PJSSB/Sx6QNhJT7VeSIE2axH9wyYImmEQKgILGjNfnZBu
5QlG7NGSItn3rA3y3jM077IL2nDhSKz+heDiDQKtTjMEywSy/98zw/TSHqK3dED7y78ePEZT/xqJ
86hy2ZfVIGEx7bRXmqsWwbZI+WfjhQB9no4XCVpDUNXi9ithk8oQey/KPzQowOtf7MzHeC58PVR2
l/ftPNmFmqwsKyjFQSIRTO1fjyYBTCzVJZLgxezqI+oYUrebU3mXdJUbsuJ3KokS75+ZIN7jGQim
IDcEkWSs8CsmK+o6jhYxJekRFRt6/Va61uwUJ/3pKbphx8Q1H42bzK+9/q54j33oSOC6O6L5xa3X
BBVAA9Q1mHBFs/zXX2GEkaUvI1eulgUmFBP7UViu2TLKNQT30kPFcyztDhAkDDAfqZ4m9x2FVctR
7wj1tPv6kFw3DjmI8qSipS32tYowKppbZTcAN9KQuswnZ6CHy2YjQuAyzN2k9Pr0+VDCvbbJzaje
XwbYikARiSEcUyzIToBF9+saOsxAl7SbEHKXqvTdYpb1jcYRqmq1DRJXh8xtHhTgXcIjVJgYEeni
MFG9LlOLX02kpbDfpD1WycBqgafZWvo6CuHufx6F4xAtYoZD/yzhS8CMBY2DW1azBlh+wOr07KbL
SrWGQlY9qC+ZSnc1QXv4VF1RVYAk8jOc0xxLuQAlMoqaYZXsh+hAcxQHOq+TT3G8v3yeIihu10bF
ilgWogJdjqHXmYk3oeu8fNHl2qNgU7gMtuXUFkkt5FwgA6zwHXJ1VLK+JfCfQwWKrsSpMHKj70mj
OcZ4GFLRi7B1YGs47sBaJdMnKgFuKtDGxbxJ/giZw/KXy6vaqP7ato0yEhoHkHfBcM9Xw2DEaOKh
gkhb7/e+tSePv9Ec9BOuE/NraMbTdvJ+OIKj/W0gnqjCs/WEI8ZH1lbV1fOmWbMfeyM3gB1LnYPW
bhsNgMpc+peXKEDhPzsnGskmyLNRFImpY8d3pv5gishjtk5rtRI+N1LMzVxnE1ZiYIxkN2hZg84P
5TQrC7lSEaaPl5ckguPuWDLpdd7mgNO0n7n1kyLQr0CjHaevl3G2cgRQJ/xzQnyhJ60LW5GWj7Dk
B3mSkWp05mvkzPAIXFs+OhWYY9/YQfIugF14tfjH3Mbzieccba8Qa/9qlA1cSBP2Cmpy/4+0K+uR
FWeWvwgJDDbwylJbV+97v6CzsmP27dff8NGnmSoXKnTmzmieRuosm3Q6nRkZgZsgp65NnzryrIGg
LYy9iG/aaR2ytnS+Ba4aiubgoQSf/rlNO9KiIeQG9pQXJdBW+g3vuuduKHNfq+96oIcUewUOuxS/
bIIRQIqMyAT29twkEvpBNweCnAUsvb6iP1DQczlWXKj70qo+IMy8BpJatIg2vsBIYcaTSYtkXWs0
VYo8k0+ZCaCXFs+7dIi1L5IGSuRWRhVk23zs8pWmwML9BgZtkFdgrBSvI/nixScuUjagYV1EdM+7
WzOottd9ZuGU25qKFh5ogAHAMKSVKWh7WkaHLp6aprlPZzWComYzAu1v/rpuaaH7KaYjbAAuMJ2g
GXKBN877CbKWE0Cm7Xbwofryze69wkmgLrz2yFk4gOe2RCQ4ubcV8AOQqIYtUJTmd/mt9TPaMK/b
kA25d6FxfKt+V1e+1UIB+9ym5JYaryYy4LC53I+gds8dvN681I1d/Ta6a50DMPgrO3r58c4tSpmf
ompgR+1mIPUAHf6hvqWh2zrTfnIgnOkHz5qbHbq96V23enkWzo1KyeDQEA7BMbFM+3lWbsBSODBX
b9EdAsHKdVMLieeZLZnXhOc9Ze0IW0rhNL6KhbmmazwXN4n3YD42z+HK2hY31MSBQ5cePVFZuxnq
bQXaO2rh1t3kzogwifFSjWvf7SJk4i+DyFwTGvGQcWTiV5w4p1kMqDrOXQEJoMypAy+KnpoJCgjc
TemPqF+TO7i49f6YEzMRjBELYzDn5qYQOl/EhCBgEqLj1d+Vgj4gfqTpXz+VhSFKTCaKF2jbSU/l
OcBbWc1hqMmg9n6rZJsada7C9ivILl33jMUtPDEl3eRFOdrmqMPUpBzVlDgkh85QdggJ9jA90r9G
mEsrk6KkHuuRatdiC9Vqk0bBTTgMu+sruswoJRtS5prHdh4bHWyM9rdKB7kpptNHx5oObXKo5006
uCCZzMod0GoK5CpZ/DrYT6x9QLMRQISXlV8jNvAslZB+jeSjCek4Vw38mrp3u/rGoKAIszunx4xQ
yW5AOu0QdVM1N1Hhd6v8N8JRLoyjrmxBRB0IExngqbAqDS3wygJbTT5T5IKkGu6ULnIsLd1O0JiE
Cqk31l+FDWbbMsjXPsWifQt8ZQCZELRzpc+Nes80xAriaqcxjA5icEhBK757VRm6TLm+U4DC7vPg
GwQlPwx1Jbu5vEew9aDEQBkI+QYhf5ApJ+GB613PMgur74f3oWBeQGqMLuaYSq7eApvsTW76JZj5
rWn0Q5p+DEPhB6w91jlfo8FZCh2nP0U6ZjSA1GTWYiMKtGLDyFftXzruzir8Lzt+akja8dbKVdQH
YKgySzDFvenWlqil0/AXhjq7gnd33zhJ+aBDFGrF0y+S5j/bLfIfQdGJ+sZ5eLTVNu0rKOr+KdDo
JTgrf+rqY675yUj9NLmPpruc+NeNLu/rvzZFeDv5xLOBk9VBzsStYj5XPoknPfNYkg/bOovHz94u
h6frFsVflI8UFvrPKqVbO5rjMu9FckKNn4lyk5aOEnAnGl1dvU2ytYmqi3v0bE/Bu3++vkCrpoSU
IjEp+AGqyLuyCRA/fl1f00UmIlmR7pt+rrvMEGuaxs6FbuJO68zbIn4GaZeLlslKbrBAtSnOJYau
VVVHOm5IW5iBTZF3KpIDGllONLuq+kiNDPISLxb7ngxuxicnNj54cN8VK+dj2V/+MS0rpjejQlNr
gukW2sgD2eRd5+Xg2IjXtOcvk3Sxp4CvWPhoaDvLPQizHpW5JrCU87co2NSTS8JbdHIcTT8ASW/O
7tyvLO4SaifZlE6DOYOmSeOwyVJAc8xNphquEhytZKPQG1Zt58BnihevkruJoHJxJk7WKn3QuLeU
LtNgF0Opbm3v6/aOMgR3tx2OeYdZtdYLsg3ezRgfDUCVed17F78pigTonepotssdVK1JptTOjQJ+
U792Q/IYD4M7RG+ZsnafLp7GE0vil5xEm3bsM3UcYIkHmVdGkaf38aZUiv8Q1MRbEpRsoN5FEeLc
DNf6UYmJhgVBo9gFaWXoWCHiaGEYX6nWrQxRLm0fim86GEzxnyE7qlXVuaao0JNVCFKmAEQdLURZ
leoxMDr3+pda2r9TU5J/6uhyhnoIU5GS116qt9TJIH/llYxur1u6fLfiKJyakvbQpEXU9zlM8QIs
21/EfmDlXVcdo/IH+sb6/KVqb1qwI/07T5+0EaOBK79gKaae/AC56leMgMlh9B+pD/+Z5wfVOmqg
ALHIQx6voUzEtsnH79SUHL6rwGjsMORuM5u/0+gtxVuds94r0eWyymjTG38voIPdtYV3AlkLiXnJ
opIwJW36AB+yoHu76V4hA+dVffBfDsKJGSlr0q0oizUoVLnIIm9abmxmmIhHuqtzsgI3XNhDTDJg
+h8AVMgtygVUJc7+97kMhSI9myruQ00HhPGh+ZC0CkjGa6hbAuxbr+QT4jUifTwKGhKKGjTsM1n+
oSg7FuV5xNESipUnndi210FWY3P9PAh3l60YqPQBgWSiBibrkc4VeJBzHQ/jvHqD9LcKElcwFgdf
lj1BzzZ3tLWxnct+KHhD0KzAAB7FOArKmudBrOIQZKkrlbuxVTo6Rtyzrne62YRuFOqpA93ZZPZj
Ag1oqux1qAWbZujTNt62c+LU4XAXF5iSYoM/M/NF5ZpjWdk2s9NNYqdeWdhuStamRBciIX6yjSAI
ejGB+Tn/ydM4ZNVYakASNo1XBshGEidLfubt4/WPseRrQMKj2QGSCUD+Reg4uUbMvlDitDc4pN62
lKBEGO3D4YWkeBO1OxPn+P9nToq6XKtn1ZyFufCV25Gj2XdJfx8Fr8XQO/l/eQZQtHEgiIaOiq7J
RZm8rOKxURl3QXWTWU6NCnqSal5D3mLLaeh+5rc8+PsUABh/4OswRGGYUG8539GQdHSMsoG7fe21
Oqq82a9iehnUNfWmhaB+ZkcKSGFuD6zScIyotevtA1SoKQQotdnNylUM1UJSJSIriO5A4YT3huyN
4VjXRgxbpvYwGg/K6BI8oEnsCpZxam9MzePlpgZcLNG3Vv/rutMs5a9wTphmmCcGWbbkpDkzE5ZP
4x8nbdUfafVlUuj97EpwCVLAgLptNq6ci6VQeGpSctSoDcaiYfiKrAEj8Ww/5/raQObiBzxZlZQW
REyfBtrDhFJFx4rWGyWsNn0d39I0e++jaY3QSDieHHdPliQjvgnLmtJqsYtmNfyso3sTskJZFN6j
BnYo9e5ZCa2NjUJla3w01lpivPTQOv2GMsWqzW3oOtpYbdTs08qvEvBMlU9K9zMI36zoyMtnzfJr
/QU8/Cves+i8/+6zLR2UWCGkmCxYrqvEUyDTNLfRkbLkvmb8tSmzzTQ8TXq0VcLeS5PnSX/T+mzt
nbm2+eJHnsTZVGcTH0psflr9zILHrho8SIvnyT0YWbN+X8x4i703a3DLpVsEg2k20KkGMEjyVTtN
oToWBqxGmle0z2bzEAybpFhJG5bukBMrhlQYSJOg4wqFFWrgTu9wu25mbUfoFxHYwZfrn3Mhe2Aq
QJ7IPiimkOQHe2xOhaGBZ8y1rVelSLesfJts5blWC0fh7JhQYLZptDI4tmJUfqoblGnK0MIoJMx5
/0qDmwQPSohrEvUIfmKHrTESi4AqnVVQJgi2eQsFS/BAnbsL2hh2SGpkLOAMKVvikHo/rcoCLHjH
mRHpYNCc5UGrw8g8PrR4pWc25GyQg62JNqwtRvL9WLE0bpbCjvUdiF/g+tDYbZzrfrEQTZkKvjbx
RgXhhezqRYXJ9tREwoSGrpG92dyH4OpEExQY1z7O4r7pho7rHcUUvIzPP45NMHbBVZgqg/u5/1UN
z2b4TNc4ZhdOFRb0rxVxQ51EjDlFRylTYEUxUSiFsIHls8Cvus9Qr9xhTRVt6Y4FOFHDDCZDrIS8
wrm52kJLiQhzZg7ek+8DhiOBjmL00Zx32uAP3VZZ84ulT4bmkgmaLbT8LxQwKLcsIxPJIMabvRgk
9Lbp8/Cuto6VEa8E4KUTjKF9HCWgS8UUwvnyrCbiJLBgi+eRw9O9rb1G/MOC3hVtf0ApvEYEvu6Q
S14C9wCWFQkT8I/Shk4Vgx7tAItAf0MMBYIJRnjUMLhLsr/GR2Ew4MSU/L5HzyGlVSpMKYPQw90p
5F2HnMHMrbU+xvKq8ISygepET1BKxRpMVZdjSLk7tXX2swhC/t0qNeVjIE353JgkoP7Es/BmoFF2
zObZPLKJ5O1Wg4z0HjK3Zgrul97UH4H01zo/nqOq91Qdwn/Xd3/p9CDZ0Wwxrod2k7T7JR3HpptM
jgw1gyNvWPNAwdqYgbFB55Ez1J/X7S35MqArwHMQ5PxAXZz7V8i6si8b2Ivaykk5UOqfI9Jxpj5Y
cbTiy4trQ9sXLBSoWl80N0DIzDtdrG2uau19JNHkE7O8rcMSs7JzeZdmPN5h8WtYiIWmCpSCMcRn
Y0DLRrHlfI1BCUqwIQVsueSfxLglduZR9liSR0JGLxoPjeGjf3d9XxfWemZT+ONJFDTMue4Nqyld
6P44czZ7+fRNFOxoljktgLctet/XLS616s5MSi4+TkM4moYwWfsquD6NbT5vRcNSM3elhuH0cm+H
t4bttdWmKB9L++36D1heMlgfNWhPI2eWXBf3POgHsw7sDuptyb2mfbJAoq9DihdF7XBaCVNLxRFT
09GYRV8WCAYZyxllehWjrFuC5ocFb1ahTk9maGjPczwSzdX7rP0cmJ7uiJHT3xXt7G/2GPV+04N5
wxnRydsbRUM/EMfx28DZZj1ZSUrTrcKNYfBY1UeRX/csfaeRMno50xsvUWrtdzjrqGJpWqj9l+cq
vuA/OyinaynGvspAg6MmKoCpZMftu6nfd5WrYMKww8xzwN5KkCigIcJ+jvWa0PzSXXpmX7psQL0J
7qQQXzCc90nqGvF7mbih6k7xa6TvRvpRriqVL+RYZyal+DPEyP6JcBpCHqP+lzrfGd3v634p/E7K
Sc9MSGlP2ffZPKrY1SgCpzDwGaq2ocC/2/kun71aOKt/3eJCUAU3JYi8dFDJggpV2kdl0Oxh1ufS
ne3DBCHg3nLs+nscbM3Vb7ZkClUbDZBmsNagonweZ+w6x1hYCDjzqHzxwqMzUBqpr5PcGec1SM3C
HYopNIzSIEvV7IsKkdGCxg80eqXb5uj4FUdk+n6S/Oir3fXtW/JDTDjh/YdwLYZqpEim9SoL+kwr
XaOjAKEXptFljpEZkTc0LZ+dqVFJ5Iy2WhyZYrWDlycYXfOqcMz/FgiPHuvpLxEx7ySMQ9PcUHtd
BVo8Gh+b+QePP1r0HKcUXZd5jY1tcX9BBWX+YaO94AUGbj2skw7LzuaGO4EJbjumFR/cNj+UDFCE
67u8dPI0UBwRYFqocTEh3YdRYAElh2NRFXc8BAsQ+B0Cy1wxs+CgWI8mxJHEzSA/OlRDtVptTkv0
U7FlgaOSZ/RP7fS7vsYzs3TOwcylg98K71oi45z7AsN8BuivXQv8KMVbOUFwoDmA0TdXxm3Ooz2i
//UtXGoWC65dcL/YKuaWZCIHS6nrEqTxuIPU32q6RbbuaF3sgEKiHyGCYn9y/hbqb0mxQqT3p6Eo
x7QTw6ZUuhjLLlVbHYYNpXerDlwcipfYDzT4RiAKWQ2bODjY1ZbOO+iWNMZDbX7E4efM75o1p11M
O05/ihTsxnbK+47hpyhQJqM4l4MGjFTuUfVbYjauXu9Ifgxnr5icUAG23hV6wde/w5Iro6RiYCwI
qcfFWJypB3po6BX+tGX7Cb2PIhC18c/rRpaiEl5iODI6ChyYipNCLTFbkoO3H4LmaLQMm4x8C/Kt
JRy53iTToU56lwH7et3qxdIA7hByquIpBkC7HN/n0mZg38EIScLBBwFKd5AzkGrFj/+gnc/cCVbA
YMBALYTXEc7QeZjDEEcY5TrISTFRO/nGbeSRve4VN9Mmg7raDM2UyBtdTJy6UBwvtt63g2v5a3Xe
i/Mr/QipcBCbJa0NFYNd0xbE6CAT+G7fBF5zG+/53r61nOpn+utInPS+9Kyn67ss/vS19YuvcBLm
tdmK6rTG+imbnFHVHX0NUflnC6+ZEMH/xIRe1VZvaVgdpu8g92h8fSUb9vmDHqx7kDU67LE9xl/5
I39p7+bvkHcPDVfzg2/X13kRjKUtli5Wc4Z0l6rjR9QYEEoeEnWj6bs8P3LEyuuWLsOCZEq6OcNM
LUD3BFOmk31iXJ2NTvk9fz32b8pva2c8talvrjzyF7+igXwLk6tIuuRuT1qMqJdPGFmOtNAxO9st
ox/XV0UWN/DEhPwV41gtFMycuzzztPvKifNt6ymOef+SmM4P1Yl+s5f32lFst/bzbeUNJaaVnA7T
Neyuu0nWhrQvMgZsMmAnKBgQoekgV4fSITFLvUSzztAOZDgUhj9ZvzlaSyvLvjyaggwXOGpBwYF/
pdBHs7ybYjF33Eycb6ounXdFb9ezYxaUhZ5pR9ZtrObRXWhHHfdqnld3w5Blz/Gsx4csJznfBrWm
JE5VQSmWsCB7JqDKOpJkHCeHGGO1G/F6rdBPKe0tphfKxmmGAUC9hCdK7LM4ngiIEGL6nNlKAiLV
hrB90jQVNjvTlLVS6eKCTR3jNSqwDID+np/WYErDoAZXGGaAqepPQxG4RtMo+6EVBqsWlQsyGFs6
dUBJ9pW1kjRdRn3sNPC2EJ7FlQZi1XPzOXiA4rQEl2ZMSLVpzTT8sCYwfRdBXWyuf9tFU5jrAeoL
4hC4Ac5NjXaiJUUCUk1gCybH1Ip4H5UMPed+XMPYXHqrkKcW6iNAMQOEIXlRUuoKH7IGTPNT2dzo
rI4f7dS2IFzOp8M0jGwlHiywHYlSH6rr2Eqgaf+c5pOYO8ZtNzRlhVvLLV7se74bPap5eEvETpM4
6bH1weZxDLeWR/3MR1x6L7Zr0+QL+3v2G6Q4qKUQvAkH/IY+OVL6FpmfKJCvnM81G9LGTqkadtyC
jbm4D7p7MFkk8fN1N7mMrWdbKQ+/1OPcQI4DJox52mhatoNIlPf3JoA8NGxAR2yqymgXE6DAyghg
QknMTcxMUHekK6tYmuFhpzak+N2j+Fu0CmxUfhb5yUP+ah3VPQl97WBvkbyXzrz2cZZ27tSkdJab
2IzA5ACT2YyR/hxqDiulxsvHAFB6pxYkFwshTos+JizUR/M5ckkNGS36hMejk28GD/ShrnVvHgpX
Xas4ij98ntOcG5b8Do/SGDW1unCtx+yh9zDraX3SGwIdEGtv+hnM22/aW38brM7ULVpGv4ehkYoL
SeZoYLRv2xhCWi7jsWMUL8kHKOEwxO0xEOWM36875sJlwHDN2rgGwEFly/AyhBc76+oWOEjtfup7
RxtDTwVpEvOsYDsFbLuKkVk60NhaC+9yPDRQ4zwPyl0ScbvkPeqmyATV8ZAn37rGvb6qhWiMVf1r
Q/jtSXCs9VpBTwA2MM4W/+6bdzX0kmjtwF3U3gWlNWo4eDdh4P6i59jQVjSKobIRvKqH8pkJtyCb
yoJi9PS3zW7JlLSgaCDBWCsoNuf0RgHsLI+eGSDjke1oDKqxbjWvvMIXdhBHC3OvVGDGUds430FM
vdsM5eTcLcv7SgdzqYFZtmlrlMrffyqwy2FmDuVuphNVOmchYZVZpD34u8EnP8WgW5vjuwgkgY1R
PV33ioVodWrqzyP4xCuC0uDq3MLUxCpnbIr7qSs/r5tYcG54BEHJHsRW9sWTtjJy5HUlTAx96OWB
/pBieCBK11T9lmI92sFCdgkNYopVnX+eDiI6Q5hNoPMcNt38FGc3SvIWkj01PCuGPFF1M4/ukNyV
GfSlXq6v8Q/WVQqNKJPiW6GHRwUn8blx1lITo3kGdJ8eIdUNWcGjtffTbbrFHO7kTBv7UcGzFoRS
nfOqbNfwM0tfUSBnoEmOJ/0FClNVFLOPUwo65DwEAyKOxBoYdukjAgMLoAcQ7xawt+frox3lAcNL
w43LN8oPM3lcTRcXnpC2CtY1lICB5L8s6wC4N7FcY3iq0pt08Gyn2PTO+Bjfzo9ojlbK5hvZrdWe
ydKhBvERQBJohwLqKx3quaS8pRUWlmNkujt8NH4LBGvsYKi5c3LnvvfI1r4rd/pdsKsn39rnLrgs
qROCcHztx1yOYRrYgZMfQ853OZ3zuswa/BiQBGm2k/RQHwhB4dE+JBu8LtUP8yl2QzySYvfu54oH
i7994cEntuU7yCpiLS1gu/9If08HTwv9yjEeus8f1s95O0Jgot0NR2Y6yaO55UKzabW0uOhkJz9B
uPlJMOoqIylr8S24bz/rHyhsYnydbuF07ugrt4/ksVyBsF8W+cCNipCEZzVcW5SSJZO47IewxsiI
1m6nyJ385hZlsPum8dOHccXYwvLEox1NE8HIasr0vFOY8nquSwTCdKfmijOjWosx7+vfcSEUgAkD
+CIxmIIKgfQZLcqruLQ0uBCGeDu0how1OMyfuorkKUANQwQUBxVNCpm2KwiKqCm4Cfruu2YbvRuD
A2p8jCw9P6QfkR8mO9Qn1mBTS0fjzKiUyRMlygsrh1HgsrbhDth25L+75rN8N2/JjtwDQVVvotv8
RkP0W8k0/tQ7LlaM2I7SAFghkf+de4lpzyMmfTEGi6GsbXWb7K0DeLLH7+QBaeFj8RZ7dB9/pu/x
c7JtV67PhQDFKMEwnFCigGmp9J9XWq1HQYTcsLgNoru4ujXt3wPZ/bXbQPwIqCpEXtR85FkOK42L
Ni1SPJ2rN834YNnf+z5qDQJrLjqlF2WHounaKTWKwi07ALZSjxT3ereSn4mvIH0lvA8ARUNxAzMb
cneGZIHBQPOFx5621fKXwdpy891ge5U+BTRzMFvhXN+0iwONKRSYAXJHAPnwhc7dQlUheIvUDEw7
bepok1dqhWPG2/+fEem1V5Xgpg5GGKEBRN8wN6sX22bt81xEDTFPYyBzweMDZHxyaqtqqMaMY4q2
A7Cwke4NwFlcX8aFG/+xABvgncCwqly6bLuyjHsC/tmxsr2i8iz7SQOQU/1+3czCJ0HcwxwgJZqg
mBT//+QKCXhdInsuUbmsWgejKc4wvYd/nQyBPMMAEgzwXnDJALB8bkRpeERrE1RORaQ/YmLeo4W2
JeHKO39pKadWpGRgyoagS9AXdwvo0WBidqvF3b1urrHgL5rRsV8oLBsoQEqxrR9RjmQzWOb6jB7b
Ub81wdQNSou/d2MM7yCSCX56FRWf8z2bZoWwmgL02tS6gzBuVroD9t7rX/+iTIAPA5oRnH2QCQH8
JV8SvCpQy2SQHqF0M9ixz+cJkqCC/SqBntoAtpO1et9F0JFMSjEgscrKHFugFkCg4XLVj8tvYdB6
KUSsDdBz11sar9xG4i+ehTnUylC6xeULmmoTkJPznTRnzkoqyCQtq0EqgYRsAHFAWm7ZbD31/4GQ
QtgTJHoaETyM8tUQBXoXdLngOQQBVJf5JQPD7ZYnLjdfU3Cga49R9GGHK+3BpVUClGoYeMjhypBp
OHCXDHFeo8Sk14cwAlugoJe8aUbb4WtIuoXQhBaHGIQyCKR7bdlrijSbKw5TuPr3uR4cuyzt8F78
3dlrY2xLpsSMlwoyflwZ8hvVKHiDWRp4C2W96jRa2d1a0dQey6ZSnDac/kOkguY0RpEA4gEnt3xD
DcRqtAATNW5NmA/qX8eCCia4068fu6VvBTUeoTWGMu5FYmuD6Rjeg+4J11LTS83QBASyeIy1DACs
gm+movj4Lxah1KBDa91Aq+r8DFRm3Wd1BRZJq6e/smncEqNy5rAGT4eVbhq2xkWyvMJ/7Ukvk2YE
DsmMYK/M499q1LpNMR5GcKM1SvXI6jXuqYWYbEJo6J/lSUd8QnZdZSk21CoGDMu/ANGz4bF/fQ8X
jSDnA7MbaJ8viGYKPtkWSDhxI6dkD9Kftqc+6O9XfGPR40+sSDsX5l2dJgLQMEZko9bBR9dWt/r8
I4zrlfbP0nrQZhLc/Uhm0HU69wl9npJkTiZE4v4pG2zIyypOtBZ8F24Y1OTQbMY/6BXKV7+RGFMd
KIKcS9W8SH1X4/cAvaUiaB6r+FtuPl7/RovmTDg5WOExRalLa5rGCFzaQsO9mcuDmR4z/Wc9VD77
VYKltdefr1tbyAJNzDojCUBig12U8ppaHTq1AXzSTW37h5JZvl7EK++AJXdAeqaj0I00zZR79jhE
qkEaxFo8XvdqV3jdMH2hkgu0PV25J5f8AfkTZrcxuoHJDfH/T1LBWAOTfWGid5+AIlXXobeza0i2
8gS4LFrhdjy1Il0eDAi0wq6woDYz8p/KTNkhGPX6gZN+etWU2dyhplxu0brPUJI0m5ukRIfQKerE
vif20D+z3CdDv//7L4kttvFiBd0AFB/O195l4L/JIhBjanbwoMflw1i9Xrew+CGhya4jgICvToZj
k5AW9lQLC0Axx4dezbVkO+paFWGSCbi0NurX6kNLJlFuAPjbQnEDLnS+KMyA6UFDEYTjLP8Y1Pc5
1R9LQS2C4vLm+uqWfAfNGBRHcJuBOFK6X8yqx8gIdE8wBklTp6TGb7vNDyhyVyvhcenIoUWO/TPR
sMZ4zPma4lYv+CxU+YC4+OQVRs0xMbGymMsil+SjkhE7nmgQMZwEpdoF2bCFqByb3ZBGDks8Xumu
EW1XZzqXQhdwKsg7MAqNCRcpmGhKWJszBValrNt9zPT9HHfHIBt3E+JyUHeH1Ki9619tzaTkID1n
U1CEMFnXFcaDmTNaP1po8oSBDxxdEf+H4IzHMkYfxIsZlfHzb9dPU2+EQgCgLeJtZ6ofhVoeeIm2
mklu2yn2lNz0r69w6QgA9ihUjtAsxIDpucmomkeaQLPMNdFDMWZ1M+XFjcFRKrfoSjXlEuwqvMZE
AxRDrCj3yU1JYmI8gnc4A9CnhLz44BjIFcxwk6Q/RtNR9LsqeDbJxjBXQurS2UPlEsm4IEy5GEiL
AICcU0OAnBrT0Yr8ATzomwAw2+tbKZxefkadmJGH0RoMEoICAWbUOvTD9k1B3bnimwgkH32ychUt
fTZKkIHjRYMxL/mNHVJFS0gmEuQRhOBNYP20q8F0lXaMnMlOt9dXtnjeTwOl5CWh3VvA3eBrsU6/
i+snbpkcw17DNqPhhszZ5zjTjzq/T9iaAt3iQinI1kGQbKv4Def+mWBoZQDgQmD4ITaQEYcnEJsx
iJOzlffh4iLx1keJBycPE9aSKYsr0zzMADKxtrW0w8SyARzFbUVUBwx3NtRc+qSxHDaQ9A6jDNET
iUh3Y0H3ZaVOc7lmPOdwGPFLhGKQnNJQfaBDiSzARf3WH5gzBdwLQdNUrM2vX3osDIG0FX048c6S
Den9QDvdRn0zaI4F+xpzEMQUOzxVgaNZORyXZ/DclFjzSe5ENbvURwOmtKl2Gtu3OdKotRRizYh0
LfWUNpUmAEB54IfNd1vpQWyzkggt2QCCA4EE9RKGUHa+EEgG1eoYAiSQQryJZf0uN7ONrqyxdi6Y
Af4UlwCkw5A1yKXnScMNW/5hc2vMb0DFbc0ARy4sw5VAsmJHngPQFYS4QcdAGHhGnKhUNo0y+gFd
E4NZNIO5NBF/cdPI3DCKDbbspmLYtSnoXdXiGGhiIPhsu+Dvj7EGqAgmOFBcwaCo/MIJqxpnOANp
Ygx9t9zyMZCSJrcWjz2r/mJg4rIgLDWvAWkvMwXR5MBLDkVc4N9lphYWN1ESxLAKabuXsq7fSImL
TUVnXoWQFIUmWx7a/vWwvBAnhDIas7FKhiqknC7oYZJ1c8yhH6Vuev17Ng3bGenJRIfNdUviL51f
bXDEfy3JXhLEPGzGEZZa6xWyNLh1fAUDz/P4RQluc79aax+sGZQunKzlAfCzMBg1lZiVMMy7ZNgw
8h6blt8oH+aasMfiXhIgSjAyBlSCfKF2mBCjY5NyVwOAf4oeRzJ5auD0a6rZS34CGNj/7Fxwida8
VMuAYWGJpqOm+27YsxskrkI/cvvdUtbYsi/PHSAcAFmgdWGal4hZGpedZaPT6aZ1+4rSDHR4SeIV
ejmsZMqLtyc0E0QzRuBGZPBlQrUosyokkqioHHQLdIlpWPlBE30F/fBztskbBkRcwosHDZW16+55
+eYBfQOqTjj44i6TIRfmHA1RCCIUt2I3ZALTWRiuWLjcR01M7CDdQhdAvODOo/5YZSg0dIhfJcbh
nEkdEj9tc9sBwe8a8eTSYlA7BhPkn2giv7TRUcsUMJwD7hmWDqUPq6+3P4modJqh9AIIFeKkINoT
iz25i7sa6gh1gFg10qYA4zS9MXPabpQJ9MCqcp83Bj0EZDhqinKwrHqvEP5aVfNtScIQ7MWINU30
gB6SgfSvP3DS7gIFGVmo6v1K3LkkT0JSAtorXLTQLEMaKIW4oe4BHUojUBgpbFNq+U6NgPtjqlf2
thuPEKtIAlcdf4Qz9RItdO1+jW1s4ctDwpqgugT2bjzcpUjUlAE6kJPgsNQOYW86Yf1ENLKSYC8b
gYIlqL7QaJajDwRgq7ycQoQ7HJ6gUbcMsmTGGu/uH4y19OFBmUzElC3ujIvaQJMZc0JsBB9oJW6U
u++YSv8GpiLPcqvG2U4/6vcnAfUtbo7pfe1kb8/KS3Qov0xvFVp3geoUDRg8N/EmMwGsl9P6LqkK
TU+xYD6mPrjIzUnMgrTjDswOXl133hTUT1pZWw5t1kLV4mbjoSasI4eT2RyQdld6TGHbSOxv09i6
oBu8yaI1cOfCOcYS/zUjbpyTU0aLGpxuHczEHJ2mjN21Ufx5Pe4t3JKiOYn3O6Z3KJE5SayqnNNc
wfdk9ZMR3PXFhw5o1/hkNR+GseuClVxx4QGvndkTl9vJktqptYIpTgT/hsfruxQM0SjDa+DeOBjK
lw1t6+FVWSVUXtpI9BPALCxgJFBiOLea9qVdlXUG4qsdFAStR9XnLvnEe4h5hpfv+2364+f1fV3y
kFOL0jqh2cnzEuAqNGfU+0nnBxKOt5r592gPMRKFOjKQvwJiJYUWVtlAmGa5YG6a/Lqd9lXdeJif
Wau7EGyQfOwh0IFzD6glmAzEck8/mz2kozVyfLb76Dhu+n0DxKH2xY/GD0w4r2H616xJfg8KswBl
clhrN5hs27FtvNVu6pv5DuTiI1CQ1z/VknOALVRgHAEzuugwDIkVVUjoccqgC6U3v/B4vW7gEpwm
6GhPLIj1nuyeianSTs1hAUQo2b79IC4mBNBbdZjmpcf+MLvfUED++4YdIC24cjCFjic6imXnVkmC
kdKeNQhS6otGDzrxh2zNLxZyUaCb0H/HzK6Yl5EOVkBrEtTjAKrVfXJv3b6wn/9H2nf2xs0DW/8i
Aerlq8pqm73uJV+E2HHUu6j26++h3/s+0XKFJZKLIPAHAx4NORwOp5wj76zbeS+Cmt4BTKiLcSBH
4AFSrR0u9FRRBj00VcF3nWsWgIW3RAcAnBbQbIpGt0MFKQ5uinoloKetW/+JoYaz2DYQvhlRU1G4
vBOQ7HsXIWHpmE9oK0x946Y8Ni/6tj5Yu5njO76TtOxpWwpmTptWYYKgyqGf7P8YIXg+FccBbmuj
PCJn9lUdaxApAYq3Q48hSuevwt4jxMl+Tu5kaztuB/DaHbH8HOY46oCJDkUdn9O1nrY1HlunPwDs
25MfKcTOZvQsV93Wx/iUvjopD4d2VTi6wFDZhJXhCXm+CaFulhbShDid+oGAU6zF0Otwn0ZuEXw1
QN0oOY//FYtGuxklZgRWBEpwzNpnPdBaLQrUpMQiaKRGWx7uu/IuNgGpkMTo+ObciCu2DCpd2uMB
3HZMI1D9F0YmTL1WIx0EcMuiB1Go+QlQDDgK+a9HwHD1oXCEJjT6LkAK+1xOoUhVEMUAEuzMRtjP
g9yhJq2NnNLRZVcqxKCpgyIGw+mh4/dcTBIZoZ4PE47ms/nDOHauAYoqsF7HNujGRgcoEXtZsoUb
cxPy+iHW3OyZbOa81kkz1SARwbFx2t/5S3PM7pRDXtsmjNQCEI4DXL7qWXy97t1Xro8zqYzBmGkN
g8kgtc0PY/9S8hBvVg4AWOWRigJRFWY52CZFmRhpiX4cYBk2XiWiqJKin+RJao9R6smhP/Fmslaq
x9jChUDmtqrS1Oqqigo86H53lI7GYT5YnvDVuhNIJ2zx0G6vL+GqirSzBKkTMNWzXRJoKtSGToRt
GuW4J9boo2Jm69ZvxfjAQ9MOJMMXDR6/7Oq+AasDeBrAY7vAZR76oh5SvEsRw1O07uE2B9bNdb1W
LRJqARkJnYyUbOb8NKhEiUoN/5wQeXEQ32fxLhZvOiRriNP0z/Jkm/OdjBdh/DMjfo/gihf6rmm5
/AJmM1Nt7Me6ALyhHMzCXjGIfFJr7fO6npc+U0bzHxw0sPtQnVboRyx8WC6Ar3psgfpG0kdgyerJ
vhsPnXoSxL2qfl2XRSOK87vxXBZz3NCzIJQ59c8T+WmofoHBk/EoxTdWwtk8nlLMrUdTwEQtIajD
hJh5mwTPVoBRrYeyOI4y59JZSX2hKI1iO9LNFpIEKv2YxQpaIsa0UjSKOlFs7sroFdCFTpKD1MwA
DEqh+dP4KYbZY2DxTHTt+lnaB+OvGyWVcAZgoUkqegJ+tn23M2LeLb4SSn23vGAGDk2iCBbP9Zss
cYpHi94+eCx3lelIY+pK8akGlMN1+1hTiDbX/K+k75VerKTWzHEc5cBizZR5C2AyICAl3jzoD9fF
rCkEMBw0E6DSjrois25ZKtUJQVXNCVGzNKzwYwT4uIgME+a5OBGCtCILjUkWOA0wb4GQnlk8ABrn
mRJClpxUB0LCu3nSAeOW28jSbNK024rKnYTR46yWbWu8laVHXW+OYavZtfLRpClH9bU3/PJ72CXu
aiTzW4LvmbXgtewlT22kvVYV+ySN7lrUSzLMHRjIyqBLARBpxV97G8RKmApBskKmcHPMm2Po5Skd
OgwDFK1l59JulBxg9WRA1M8F5C7er2/0ij2ZiGdowzkacjEFeG65sx42U17FkAZYuw4nMfs59xyE
N54MxklrQZlmVhBVThMX9hz4xRS6IAyzr2uyakYLTRiTDetqFKUWmqhACeveBYzvZm6UeP83Kcxd
EFUWuIEJdNEnIG6iOXCHNKtsPl2Xsr5iyEQAc5D2VTJHwpTmxIAZAqZOAmIC6NMxHTlZHFeyvmD/
CWGhMKORDOLc0K0Xbgr1lBvbZHJGwuk+vLxnYM7I02M+GEAraB0+N7C6MIJkNLBgQqsgLu92lVIf
iVplIGmXnUEKfHnglZDWlo8WOjD6hMcAMA7PZWaJkTZWjuvGNBPUU62jmBe+1UnP13eJ7vX5XY33
GlwWdfkQxHbp12mdSFMFtDJEtzfTjBHN4OO6hMtogGbzEDcCoAygLmzNNBpaIjcKXk+GGefu0IOZ
PY2G3Cuz+VGS4upBMsKc4/8uzYLe1WhiRF0MWM4sooumtxqZ8UB3AMS0GwXrUFvKfdLoN0Br5ZWl
LvWTwbqJvB66K9BeyLYKzAitOktFLN7Fbm+9q4oXkP2g/iCi87cLCUHI6dM5NThX9o6JA0khbYlo
uCJvo/4eNLuQvDTyfuZh/VzaxJkg9vJoy9TQsgH3s9S8YTzdHkf/uib06J8bHQiYwCNMk3kUWpLa
/iIAaNV+LrtOR0QzHubuTi98IXptwm09HCr5ELacZOXaDi3FUWtZiCvDIiENsAdBHTM5k7ibp8YP
4h/CCF5aXmPvqixM02PCAG3K6LY5l9XPlKMJDfLOLL50ZrJVtfm+VBpPaIiN3hhO3HHpJCgaH23C
Ny0ZP+nXLDTThC4JS3orDUMOVqfNYD4HlXd9s9bOEp2PBLAJfqgsn3uZ9Ca4PYDMScovbXqok2M0
oVWRk6ZcszlMXwG6AkEoBeY810SS6rxQDCpFuteDGDWG++tqXPpwPErgwPGK/PZCzFIRsa6KqgaO
KeBv9epZDj5D9aQku3xK7ZSX112zgqUw5q2APHJESIZryZxVEF7uNONe0yrbEHctLxewZgIGclOY
XUX4eTGJ3g3mUGgRFq6uAUDQ+FaKRpSIF5isSlEobwLmZOmNcb49UVNqKAlnlWMJ95NV2bL1IBji
X0c/2KKFEGbVzHoQ4GkhZMbhLHdt/DlLe1FKOWJWNwf9A4hNkTe+QLEsKgDZpzHEmKl2yAGCsUUG
o7XVcPxhEP1GDoOcc4RWJQLiGY1e6AXBXBWzehq4+8QA11GQ/6LXeWs4tbAThsrtSv+6ma+dViQR
/1cUejTORfVq0bVJCZjVetq26a4GsqClIYTkiFm1h4UY5rjqgVYTMkBMkHl6/06ihyp+ua7J6qKh
JgPmBxQtLtqkrSRSG3Tsf0N+98mm0/aiFaAxFCziHNewqgycj4hxJngHdvg3AlzOoORQZmjBMTop
ToJBgVGdOPf36tYsxNDfL5x1lg9guaNiUpIjUe2MsTdJut2V/+BKEfb8pw5d2IUcQKKB9jeFnEaL
QPdnvhRz+C/bvxDBnFQkqsMCxR1g3IYPWnyKrdM8cvIt69v/RwvmzLSqRWqNGnIrpZsoPJDUr0Ng
Aqql3XOf79Rc2YBksWTsMwIIjkNbqxBGigj4YAOdB5zBCPNDJ6bbGbnXz6pb6yQBvm6/TWfr/7ae
bNQAArigr0PIh3sl8lOv+kHLqy5wrFyTz80CgM9xalaQkTWWa0QnsbNsg9cAzLFxdryn1stBEmUI
kULX6rze3Gjy3uAlkFZtA8PFaERDxsVkp18UcYoiaYSUofoMCruevD67z4LQMQCZe90LreSHcSkt
ZDGmHklDPBo9ZMm+tCH7+La8Ba3aZtwasw0sDwQPd2Rr/PXbmQrFJBYWCxcUiysaqUaLHGQF9yo+
KcAgzL8Mngen331h8gsRNCBbeIkkzDrFDKCXXoAV42OUfqaW05uP5gDmA5Vj3yv5qHOFqHEupAVR
l0lZDYUqIADFtvxeHBrbuBH82LV85df1PVs3jz+rxzhaoweZyqDiTdsIgGiOCchbRgfx96B9lNrL
dVmXCF54+i23in7MQrO0G1utjSBMnLa5Jzrxi+qEnnHb75steJieBdvyeq/bC77iNw+xW/FCM95G
MgbahmEv1sDDdaJG26KBoR9fNbQIS8q7XN308j+8OJbqMm4ZvYZpE6qQJhfqR2ZMIIeT1c3USLvr
68qzmO8ut8W6YlCpQvci1rULvSZ40grXQNvTnGxH4pb6toxxh0bbQOSNEVEFrpwLtst0lsZIqyh8
e9CkL72V7KzxSQuoTMz2WwkAnxKnbjgRCGcPFcY3l8HcRmEKoQQg8TnwqurBAViC3L4PeWnnAyc9
u3oV/Dn7bNsJ5qTqVKTupSAYJAKqRtNVD5lgcLTiLSXjYmSh0+Y+hxix/NQSp+r2BgmQA9xGgzNZ
dst7P/DUYpxMmFWg4FEgL5gw0XNblk9y/XjdLOknX7MOxrX0dVYhlQQR8/A4Th8Kl8X0smXyzJ1c
tCCbQagnPQSYY/cyT8KDZCV2JUX3gCj0Jl07xMWpyjArmOu8E8cTzTiSxpRrMYkhWlfLFyUnxwRE
Z4Yx7TM13jeW6MxVYZeS7mmjyLkf1u0fUT44zjGy/u0MFoe9AFAIUTpcRomgOpn4KSaRH+XzhvLJ
5U1yA+wSTk5o1VYQQGAuCo9m4JOcu20Fo4JjltATpw2eXg9eIakAmPqX5CAwV/4TwxxslZiNlUxY
0y7uN7lpOs0Qn/pYdnPlK7J4mDwrZShYz6LKy2il4+UXqzkKosEPIbIpUYC+q2+abQhonh1uoD1o
aaX3ZMfrDljdv4VcRk296ZQe8BYI+zrJ7vLUsYjfAeBdnG25fAXb9vVTuHrBL8Qp55unaskMMkcU
s4PyRUDzsPnaluA22YCx67qgNQ+2zCMzRwKA8UUpFrDLUU79KHSH8p7MW2RaPEuwQ/BEjRgVvC5y
TbelSPpJi6Og5mFVZzFyBW32OzcPAvk9ds/ACHUiQXGvi1rbNfrgpdRTmCVn+aca0ncjOLXgzNKN
EQD04odsHoOp3Miya4YaR9p6AX0hjjGSvDSUirQQVyNKMdRdFoE40rw30WU0W0ez9Kr8i+g6R+za
i2SpJGsrUdYZFaXAGdHRNPp9iYgdDSs6DwlvzaEs5dCbY7FvSom55w65JaccfqSiI0Z3KQ+5mP4J
9vKhOXPZBJQwRcQ7F4HyCQn1Gj6rNMvbvgoecIdzLgGeCOZ+K0qhMsuuwZVdBUc0Q3h1y3u8rS4U
HUUF5i0FkWEMHImeOi4o5aECiAQpem/F0U54YJOrB/c/IRcDWEhOxWY7wiEZ0/Rj7p5i0HPGSMKO
H63wmMTSvQnMwuunaXXp0ImKcqdhYZaF2Z0CzQZm0GJ30ulHY92pfw9jgZrW4u8zWzOKxdQLNGiL
dX1rWvEpSlFLD0vBCyZePmL10KDQieo9ehEVlm1Yj/p4ABAK9gjwD7Yht3fTQLaNGvt1xCtrrdvD
f7JYem1ijJkMfldqcoj0q9f/NzPM8aochdjrHgysxIjxAEUTPgbpM9sE9g55jnlE2iu9ldgkwAFj
p9B1AhSE8yOKcrBs9uhIdqZ7wGQE9+74We4BMh5s8l3xGvrjvvAnN90FdrbnNQGvuvOFbMa/FkLb
TaYCHSc6URNmkRPlMYbLxhgEg6DVSbPtgEfMdatfua6AaIgJaYCbozP/osmm0JIIM25ous68uHfV
HvBddlO6Ao82dO1BiCZ2gAChA5dCSzDnKwUamJ7rFpoBNeKpU+4L2bwJQHibNfO2U79QMb/VkNdK
JkqTzmsBWNMTvURoN6ZoDPh5vrH6LA7FkKChRiXgUVMyufCkIbVskpadg3NUuGIE2Mjri7tyNMBU
hy2VUamAz2esqQD1XodWY1itEe2KEDgoBZIZ5O/HR+UzMYzhgDxwmksDIQe6LBs5t1US2gNvwu6S
fgI4NUtlmIt4Tq05DOlFrJ3y2+zUbSw79u6KDRD6ZvAw0URa+9HfAIJF44EtrrhmDPdh0AJtDpjs
/M7xLe5muSDFFEio/WUBWF2s+WOYgJhzfa9WenJBWwBaVlRhKUUOW0XoZ63Vc4JCnD6pd3mP3i9I
6w5gjiz2wjQhezAKd0i7GQcJoZwjz8lPgHugS0zvUzsOwcaU/D0YIv0kzAUAaQlAE2ydvZpkMR8V
6N1rn1r9mIapC7ogWO8EiliLc/+tGetSGHM/EVS5xUqHMDA0oT9K0CZH1hvNFqLp4/pSr1zuUAuF
YjzcsM6szylq5GKsFvbaTH3qZBFeN1kcC640Cbt6irVNk1mSDfC9r24sn67LXnGyZ1ZMTW1hSkWv
13pMKwXadCfJjtzfd+2DnB6jZlfwCjk8WYzHy/pamscWssJxOBZEt5ukddS+9fokukt6CxR/PWcT
V9wcsA2Qd0ZPEEC6DUa93gIqKdGBTYTtu6uAOR7V2QaNO48tWhp0gzcPsGIzaLoGJBe62YGmYDA+
AVnhTDVHiktEIq9s2k+lGx1dEDkVsVUxIGXBSYAXvejfotVSHARAEvVJ9Vb0ArgnmzuLe/mvuBkk
O2kDAyU8gKhz2zBiPdfUCCg2YEzVPLNOAR6bpW9DN4AJHrDVeQDy8kR/LXFJ2/2s3wRhrthiN4NC
I6itXdpqvDh4bT+/h42xuBrQa5lDmWuVFM81kAF6BYybaAtI51utc6QUWKyck7ESYiFSRKGWviRF
FOrPtS+QOoraNAHNyUCkm4SEASg8uwFQMGkwAHtG6Hgdy5fEXfTVigkztFpr4D355v5eHEa0tRVR
EoIiJG7s2jNspG8Mu39/K/3cxnTCr9I3UGnPHJjzcXb22q9py8tTr+25AYwm2syM2Vw26gfScimp
Cj6hmdEpReTETkjyet3nrJnvUgaziSGIaXtVg4zAnBsfPWLSTm6jDyNveQmkNXMBz45OoT3RR8t6
1r6X67an5mIBF3+wwKFcdDpoTItGcjAAAow+/Z9E0gct8n44nmzqLxqNEFPiee6M48Yie4wr4v+P
CYgjFa/ktZaBwGTzH1lMoKPGep/oKmRNqBXmEcgJE6ADO2AT72ZXUe4nJAcawbu+e5dUIRQjeyGV
cXI6EAHLdgTZ75Cn9PUxGsmNLJXtjyAwpxuzi5WTFOjaVzCMZrUJOwK4hkwXg10oSj1oYbLCnWdZ
wkChMIo7S+qbHmjYLeiLK4VIQJAQLOkzakPdG+IQ7H/dkCDcz2Sl2gZpHD5HhTqB9VroItD99tqP
6+pdHAAkqxD4w2bQewRELWpSizMIVmOAWIUltBOVV2Nq71u4878XIQM7Csif4NTV2S43cRzICKxg
XEYV0TEhhrk4IeQxRVyYPvRQsUvAI8aTF0it53o0sVFWaP8FF04m2ubwpBQdoA4fBFVxZoWTfP5+
qzCZHEq4Q7nLFaBjs5g+gJztNYWgnUHZIOEd7CQXDwt79D4lFxxzG3IfesoeUGgCWLBMO9knO8yQ
evkWgc5uPExe4RObeI/ysX4sHN6TbiXsWH4cCwOkSOUgCLTXYtYwTKk8EmuHj4xUfzBuip7TWr3m
2xYrweYgAbKuWQJdCfCDybI9CI34JQ21+UCEOHu/bkcXNxS2GPOVGJIHGCheVIypxkHeWxPgVp3B
fNSD34Lk5vMdGV/+Xgpm8xBByYA4BWDNuSEBlgltRJTySAzH+0T5UMvxpipMtI/MvCcH9RxnZkQT
xaB7RvMnmk3R0nYuqlYxyFkYENW0tTuSfa/gxG+tciuoB0lzxtnTdQxfDe+Jcch5t+/aaiLLgWtC
gw0D7+tcuEVA2gAEVfAFFkA0MXzD3FGk8BhJqesLuvayOjNIxm1X+WzoOTVI/b6JPOkgeybICoHs
CIjwTXEbeKL7+7pInlUyuk1QoqxTej7Dh07dVZIf8ACuV/B5cPL/+AA21FY14PG3A2QYj2+xN+96
N/0hO9HpKDl38/YuADGdrR7jjeKFm+vacReUMVFttmAwMkST38bT/NafPlAW8lFI2d/l/gjMO84O
ri8nHhYY48SxY32rXClIDBCEFZn2eyzugKfInV5bFQE8c4pMZSDCZ842scokHhrE3qI2ATVZtJEF
8NKKh7u7AlWEXcNAAwwfeSAARZ1bvZyRVCbflhGX9jSpH2HxmZPsKLfwyFP2q5EMR1ITR8vT7YwB
kTCN7zi7R0WcnXrEE8uYntm9NBM7qVGocaL518OYyKsICruNBlRoBLsJwOg09VFszMwWxfgwarHw
bgBFOpeI7uGJ/Nesg/RzkBCDrwNzBh5y5ysiAms+VWjcnyhfneQNQJit561OnOtqX7gbRgzjBMBp
Ug9SBTFpeRskbhXckAQ7oHHmvNY3GCOQAMwC3RC4Is/VIUOWxm2d5k6YGsmmR79SYiXHZJqeLPIa
FdlNkxGnBn470YVNkc07TX67ruklZxVVdfEJ9IJehlRSEoW5ik8wQjd6Mis7iezs9+TV3kkW7NfB
DR+lyW531q4f7IRzIV/EQVQ4vb2AmgSiZ3acpQ/bHI8NxMidil7lFxibPZZ+E//KB86rnCeJRpYL
NYGfgEk3Go03neZa6ZuIo9Ma5T4mw64KBs7GXsSpVC/KPYY8IHrnWL2EcOoxhYQoHPOio52n4+Q2
ROVRWqy5IZVeyMCSQWbq4jBMsYop+QKrV7tJ+jyi1CDOLsc+Vho1MIghYuTIBAgGEP7PF66eO0Ot
BSRnwC47lPtxeiHmppmPJipp6I+WDNcIHjgy14LCpUx6PBebFcYBJgAsyJTxzC0xGAw3U/3slVsl
2NSyO+unqHYmeCHhrZYdYOrapeh2+U4vdxYQQK9/zerdiaQmzf/RRCB7SK2ipYNflBKvPISWralf
wXiPzjohsAcZsR0yyp6EOY/mpKUHpXQD047qPSFeNbxnoPdJODfqmnNS8XxAtIddv8j9WmOJlE9G
wJ4nfs3tW6UbKMKYjirxutPUVUngDFNprUW/KAkYVhBGjQ5JrZe55Vb1ETpsJDc79rLdb7XN22BL
G+MU29atYLc+6W307Djvkac4OdB+xoPkpbvi1kQrg73t3iYEGP3L7Af2feUGN5H3cn2n1s4DXlSY
G6H4MBdPN5K27aipA0I3vFxhOXN8Z/5DARH3PmJgiuGAiJS5gNrYLElcwxiKCdA3GojuSmkrSC3H
Ma5knUFDhfMGpF7Mx7GIRkOalWEGOH9MCRTASpkHSTz1qAntG7HOXaXpxPueyGSfT52oO1MeFa/X
13KtgqJrGMTCexsfgQzj+RkU5zZoyglfUEW+LO77xousm0Jw8toPM9esM78R93oF5GX1MzC9SH1H
VjogdzGv0W6tzHn2JYwHSpMwDpMRVpi+AFlwdpuP2gXcrvNF/BRNHbvoqN1FnumRrX7L64JYOwFI
UdFeMYPS9TLbrdUzcG1MyBZQa5C0LQCO4vDFmjl5jTXLRUCD0h1N60kXLmbI6klClykArCS/GaWN
2UbeFCgeZ1PXnDlG+CSgmWM66ALjJNT0vh2+2T0nK+u9fIi030LfkBSA4HISbKyYBABYrbuHDIlV
Ax5PiFW7kAyF12Cwmh7DbCnOEB2evchfI4gTGmSMsbJb9I8REFWCu1xrNsIG3N8KJ4xdW99l7paJ
56SkI0ZAyapBu2wpP4occGu8wubapbWUwQTrqUiqOpqpWw7dGelhEH5mKLOVG4CHg1ni+k6uKaSB
cocCy4MOh+3cxPhiPOsEp1Ood2H/LgZ+zvP+a/osRTCBYV0pE8oOEFHjbSgEx1n34tlF/zcGaU1U
3Tm2uarRwt8wJ02pU6U1Gyqulx01t26iUfOmeObEFqtaLcQwlkDqWq+7GruEiij6+IymsQvhVW+f
LGFX8ZgwVuP7pRNlbEIOY3lWB0hDmrLL3maQjkX5M8L7qHrtTK8skf37Eusd2gk4UctavLtM49Pf
L0IoIEgYQljgLsye2vJW707jfCMmp/jxuh2uLedSDGMkuTnUbSVCwSB9DFvVBqRmq7qYcpxVH4E9
R6m1WxGFWDQJyejlUi3qrRdKqf1YyGE/Ioh/A8SlGdnye7IPHqbQDv7BGlFZh+OXEf5cjL83Wqdj
iASSRO1gJn4mg0DtH96YCxHs4Ls8KU091HSHhtd5+CUDp7Nx8sa/vkFrL5GlFOZYybGcKmSAIh3A
dmTS2lPPeSGsHVwkBgFZB2AHmjM/3xSQOqKQo4HMuVCO2ljY+ezqCkeLtY3/LhTjWYYHFTuiZI3o
1WllHYHohGqNP2NQM4+IDUB8e6z8rkjdZOBYwOoFtZTJBEB6kUo6Lky42BDDV8WxCxu76w9ivhkm
pw1v0bTSDBwDp2vFZFsA+wecWA2sbQCzZHZL6MKkiQrUBWQZk4fohrPyr2Qa7bn5UILtdcv4rpFe
CvumywTCFJ4S5xsXZ2lI4iZAgcpRnf5xUO08tycwH7/Eh26nbHLgkBYPVmaPILa/s3aWTwrbcnU7
8dTW4aUC1vKE0P2/z9Fp7LI43HoZpEUjQPfiaPq6UzyFXnoTbIENGB2UffwoPlzXnyuQWexwmOqq
TKB/rNvmLgYsYHgP5DeIGl8CJ9tV/i+OROrur6y4Lp+rOA95oPQpJA5o0bcFO3XGfbK5m1F/KTDy
x2OaXXu5ni0pc/1EZBjMvIa8zu2OynHuHctO7dIuTqoj/ixvQ/tVb9xbbHEEWEa40w1H4RXvc/YB
zBkqMMoPwNnvD2hvWnkDG9M3n+H+FYWmwEA3AsB7eQCaK3aNigvSaZQWCi6J7YzQwowURo/WRKLR
/tXA1c3enlKvN3QMdv8yE1SbtbcKWS0LpK2qtEG1z06BLpjMNzkSraTdquPRMh47caebDyEpAKiR
uUa7yXl4CpfnnX4qmE8BqYCKPus7xdiaqjnHp2atFw8PUv6OLEsvIpkwfl3fioudQP8SBdbA+wIg
HheJ09YSZr2NQLJKSkCs1bPa2WCU5cF3XNwFVIql0Vojbs4L/wVi5UovYvS+AI1s3rdl+zxaMmab
C/3579VBVU1GYzegFZCYOT9JvdIFaPHDg0mMwp85ks6zHHLu54vQBrrQBnh0CaA5CSzG5yLAEKVk
SE2iWFi9T8pjN6PzEpULgP4W8Yumc66btZVDXQJZHSDbyuDVOJemFNWUzlqDsnPcvGhSeDSj5sUK
K04a9OI9i4IkegYhiI4yo9nzXEyedaYFB9QhXvutT54VP+ntPuPVfC6NDVIQPeEeQ+IA7SrnUjSj
Na1oSjrwTUSKp1Z66KpTzFuyVV0WUphoEPiBoG/M0g443aabE9OXKUuTQKshHD92aQpUH9BKAz8I
sSdrCmWWx4rUQxLSgEjpUrTOIP/ZoWZvnYSIh2bNk0Z/v7gIZ6CloeMzA4lA0x3QIfOVGehsrHqp
26CvZQJbmB7buWXxHrDr6/lHS8YESQpSSyuEls30WOWSHRNQ9s2IfRXOybqI5mhVnAKEo0EWpRyD
OVmq0ROwEaLloTADW+8MvIOA1iYLXgqfjMQT4DUtZ1Cy7XWfsbauyHzQDtXvk83Yfh2rYSo1sP1u
vEWYETWPobQL84+omtDsaHCUvIwfv7X8I465+8qik3uxhzjQyXqpdmsUCdLU20C504bnON7kxEHc
+n9TkTl4fYVCQZZBZth9Tz0VDaI37VYPPdG4N3lvi+9S6lk8860iWhBFUMoBOJcRN46AWDI19KRb
8bMmokTot8IuBVZvohwlGZ4TbSama8BlXlfzMiXICGaP/lAHOmjGOqcPiqPY/EjMn2X1XAutgz59
JCdxPhRhN3WpTcBrayHIKTXg6eaK30albVlkE1SJKxbKRke3yfWPu/Tk1Lr/LApj3V3dAq5EgHXP
eB7IwUOhvyU8WO2LuIHqDzxydLHRJiI2X9g0jR40E2QIUddgyLlA+j0aervXM+JNpLjFE4pXQbus
FDJCGb/U58YMmrqqcyajfE7GwQd9kVsVgx3HmOJDN2mPCldSv1coBCfabyWdb1TpORMFWzF6t9Am
V1XmYxMU/vUFXzfDxWowjkvUQzIiaOocZUQ6WniVybbv/Wz6VNFTVAxeWN0Y+b4nu+tyVzcacKOg
4EVnFSpE5366SOoxSiS6HmOx1QyA75vhFp3iPPUukrbf644uA3h3wGGxMCcWcoqoNOJQ983kBGC+
njVgPKDZFFCAwLqUn9SodHsjvZ/miCN77SKnNG3/XzTjw9QB6GkW9WFE7/dxXe8UjXcZrK/iHxGM
DylAfUmqFJtndeNmbFS4EJAZq9I/uYyFKozLGPRClJMJqtR4xrvpFuWq3/EW9Yxjsy22hencyY9g
EBxshMjbifPW5CnJmEpVdOGQoUHZidPRbQFAnOmtN0w5By9j9WJd6MicUCNoidHSi9WMd9q8McsH
C1dPekwIpqO3JL3/lwPwZ+vYc9dZCkpEWNJMctvhRteP+vjrugiOAbJJgSQJBquSEAsJ5dOonLgx
5Orfx5OINmKiX499KyotwG/MmapQnLrmsbb+JeYAyxiKLoBNBAz1uY/Q8740shY+ohPT45DqtiIl
j1r1pKvVttGzQz+2H9dXjP7Fizt5IZGxgTrXxdqSIVGfUA93JuGuFrZa+SvoOMa2atMLQczuD5YI
OqMJgiLzRFoNs2p2PP59oyxtoESTLACm0UjJXnTpMAuJqtRwQAOutzwbd+KUlXYkvolT7XSzyNmv
tRgYfVa0u0gExCXLa6SSMgjKvKFKbVv11ZRc3dp0PefmoHtwsUcmuD1gEECqveD4QEYkNHUsXahn
btOhryarcXe3ALLaImdiC7wx6FWj+CPQYnJrEdAu4nyAwLr0Tfm2abyu/BLBGsHD9eAJYnNqglmH
Y001E2qE9i6YedP0Q5Yca+a02Hw/VdlFBJQGCv1AEkYOgLG/3JjCcIo6hHyFHTmoRe91kNCBajPe
xjZYenfazbC5Tfbvd4FrOeTtsT0QNztofr0pbCy5gxwy50hczojgql58EzteXIlD0yg6YDfn05vg
hXtl2x3K++xVuanAVpW8xrvZu09FW7urD6GLusXIm8G5zGrST6DDN+iIBd0KCymUNlWh5BZpnQm5
rb3ij27kApexdzoPAzl3ii37PELtyzwjI1M+93JTFvSNbkLmRzg70nF8Fe+mO/Gtdt8LB0x/DoZ0
3WivHrDqWx558iUMCSOcedYNlpJYVtFD4T1tUSkxoe6kvuAMm+FO8/GMPWa35sbkRPmrT5DlOjOh
UYjnbVClEItal1t7ml3u09S2nPbzWD+pJ9MWXP3GcEVX9nmz19+9Fxemv9hjJmbqpnoQJ+AzOxjm
2Mz2i3EaNx8Puk3AqQMQ0zvxZDmKr4L9KX19JBtE6DzM2dXHwFJ9Jpzqi64Z9ACfIN8oEkys8x5m
e9wIzvfRKzb5W+UbewVUUNevt/V1B1QAHbDF6BcbDWM4aWrDHutu2AlMq/UwCGX3bwqY4YxN7FSH
ZEIXUlI7+SZAmYYTRq7FCyCm+U86u+tthqFFE9IDWbXV3pOt6R8kgP4TZxgjLpjwZcy5ErIY5jy2
TgbUTjT1Ogk3K089I2s+KvqXDBnLBxYaxnykIhuSWISItrElt97CSXcfsJzDZ/FS2V/hLnwCcfcO
HAovJm8B1y7YpWzGbtRWUmYpgGwr7Z1wcMLCjZA6EHiVtFU7QcsbKOLRPoWBAWYddfB2pTUmWh2F
2PMnAMDoKPhPUAg72n1ma40TO71TviNBMtiTz/VKa9HRUjxjKEMdx7k+0jUGBdvn+JbeJI2Neamw
t1Hzd9KfCh4a+ekX53SsvRWByAuNAQ2CkiwTbyZdnwT1oGB5pRcDyBPpl24c+/QplV8SIPOm+54H
wrl65y1FMgGnEStD1CcQ2cR2et9vMcF3KtziUO3S7QBGTcWWbgG+0juJTStriQcInugZ9Yfrqq8Y
tYa3MebDkKLFe5WJPIKmzaMRlLfOqD+XoOjLT5XqI6dook2A1Cfzf0j7ruXIcabZJ2IEvbkFXVt1
y0tzw5iRZui9x9P/SZ0TO90Qohm7395qY7ILLBSAMplrN1POB0Zi+4t+BTN+BiuZIMuzWehS3dho
yBv8yUKvjxokAx5C2VrDJyfomJDcViCltgyfss0+oPaOB1VsGxuFY8+s5p9UFVduU1xrLiCYj1jE
A67aGiCktgZJMHW68TSsSfRy9j5o+JeyEG7XyyzP9TVBr/tEiSuAUHBnlWHq9jAn9fLg/bYr8FKv
AEJiDFRTyGezr7pQypVW6LsGahm7CddD8C+A5VYJSCigmW1rZscqeryNyftGJojxQfmAkRBMbVzb
FoL4IEmHvrFbM/eKoNoiae/dhuDluWDWXwzmmkW1SC+yFBhphU4R0cXzGwTzFekUr+kcOpOQOlEH
/uIVdmSec6DVFSLSaAXFg4UJpZVVVLFlot9Bme+C4Hc8PZb9n9u2cV0DzHUSvpmGkQAGAnqHMxiH
oLTdVU81+BRC5cPIEpywL7dx+Kb8xWHCclTEKOl1wAHRQarcqf2d1Nm3Ib43feEbmWjeRVocytvQ
4r12BQHcP1MgLt6Xl/c0CZbJ2PKloUqPjm013MwhpWierYpDKUXbxlLeLczdOiDOXlMm+d7A/fVT
QHcgo8yCk55ZVkktlEBKp8YesinMSGsZ7ctYRuHZyKbqY1aLSbaTsTJyAoqp1BnawryL0ghzr72Q
1jYCWrHBP176RQrmJFLjXnKYzHY0SGPpYUliSs+hhfHYWKgmH6rU9aGKwu4ZgiI61L7HCrNRYqjF
53oM2/tI0NNH06Kd281ytxWn2XiJLQzaOJEa9/dxkErw4oZM8pTYUScnpxLC8hCdrmaTyPUQe2U6
l3/GSMDLCcqWohuib/0sFTWez7XUyzu576HLeft7frV0M9cljB2i4R4d96phsn0yo9DR2Wzmxi50
wTbLZ6yzW065Ry26aU2JKLOyw4XqV6j9Eevu0ZxlEsnJK04NJ9fQWoH2yaL5kS7y6+2IDmIJJbVh
pa7L8Wu0pIMIATniRe6d8bkMnRBireFDy128H9FmUUI5cTJeby8F54y9Qll28UVlMqZm0WsiUKy2
Gu9UcOZHJDLRuElEPaZbsWjTh1S0/NBAy0c1jefb8JwgYYHtBof8Iu8Dv7uGVyUpEQsBsa9LRFLO
g62Oj4rpzu0KDieJcYXD7BohMJV5ynG0mw3IlakHwVkMxTv1+DgMawyMnA+HYAExDSSDxO/XVAwz
lKFoIiCha+OQSWBcEIpDEIb/4XyH+2LQDKML2BTMvVCbwlyvEtrYUW+cKnFw0P8dYZRllZaEcwG1
vqaRQa5qGt+mhGktjYMBQiJ7SobQM6Q68IZZR8M+OnIemxC3YRpCElXOpJHoZlu4cl+ET/+bnzBB
vkBXwNClDdY0jwnkQwk0a7Ic7IIr6R6uP0roWdMRHVFYZs78PrQ6RW7hJ0oXOVB6abRjpZrEkFaS
kjx/RB8FSGugVbM8Kq79PgqmKkuWbdeUyIEqj0kFyVfLG8bnKZy9f792l1jsHgsiPLBnYAnWzmp8
LeqOIlTbDGH7H3BQNMMrBTlQdAtd2wSdH02nIfwkjmTzHp3mHdGEVvpj6WCJprpWPN/G49zPLAkP
TyifY8JCZFm5iimNKebwELpyzLEp40M+rmX/OFv5CoKJjkOn1tZs4ZwYQTmaKJJnQfawG9r/EOpB
gYGRSVzFMArLrFwYm1I5L1tZbX41mIifgsdE+H17taQlxH078y5AGDfIw0hr0Xja2LXxVUwSU6gP
vBXiVpKelczXTFD8DfbY3fWWj8752+ic9DgWEg85cN2jn5jdVxSsRgWa0/BO0FuoRmzGFh2T4V2K
DG/ktMMamRrvVANTLPrvkBDBCb/8/eJUywewlczN4vLVuA0S1Zem6QcaRfZlOBxUFZwDVN1qyvhy
20qeRy50VBCuRDseQuU1bBWEQqq3sDKZWr+TyztM6f77qL8Mqv0DwQTCbEhyRV9cRRPj+0HMHxKQ
oXeY4rhtCc/x8bUkRCdcMjWWhxIJuZQafYHHI8Q+aEk9uaJbK59XYAyeX+BZh9uNBp1mjIFfr1ht
IM0sq2Vj95FUlySz8MFIA6ogR8zTRvOGSNM9c6inR7Ovhrsqy1Ink+sA/5OAH0liMe5m6GJFrQyR
4K42SDeBPVLUGmG2myhJz5qQKUcBWV13LLPgJHdJNJFAFKdDMBh0p6Jb+HWicoKpcyuoX7vAyl0z
kkB3gXmB+DC2Db231LF6ahOL7gbwYDlDV1GTIBlkYJSVQkINWaAqSUB2quQaCZGx+VC0LBxciO2B
S6OQLCecouAMaYwa56RsjF6mToWtVergK/UEhnYZgzKoE0XnZlBiT8QZuxWKYJuWgrw1BM2lhlSC
ntoMHDpWFlrvrPkEUg+KiQxBPWg1npAkyvoyd3upNilpx8L8yCdV2cy0pS9zo0s5GY2kOisURX+S
TVEHKv2kyFxTi4anKZskv6/z9F0IYwnCy7GORipcm4KVqzfvIY8mMVwoEOgw6sq+qmVLaIvMwI1P
BP/pIQ7q6q4fm24LxhX1Be16QUKaop+cSpjMO8nsk4JMybwmx8o/55FTQsoCMYKd+ayHOam7annQ
IbE09H8aMDepmjsFf27vozUcJug2ZZFXCiaSbEnOPEuvwYkcvCSZuRstGtn/Gxazl8K8ntvMQC5G
s4JfOt5RJEQnUdtkJhlL4+E2GC/UXX5GxrAMVbxq1PAZYchhSo2HtOj92xC8IL5MoSCHBXl1MGBd
x4YRb0YoPWLtClOyaQ/yuRLDIRE4rqDP8qvE8EuQmNtKXysY8+5mIBpBbg7vEQieMxdryxqFQVnu
gIV0gOJwKYRERoIzyTYoBq5sB55/XGIxSbq8T6bcGLCMlVGDAKTPck/Qxacuq5sHNHgrK6cHDw7D
3/+4PXN6zGAmqTEtulwFUwd69Y2eupX8FERrdvG+3SUQ8+1K6DdnvQqgFONDRj+hU78hovVCFdR3
4vScNxWZ23olq/XdPHBPLjUkGfsa7AbMDhBjQzbMEoWiycxfzaobNnJsNq4x6hqYf4I11YnvhyTg
wCIAMVJUrcDhd+2g4A2NzdpCUkVMcB70dVq4gSTjWtWp/35vg0xPRc8JUqDI17HtyjFOEysSm9qW
lMqPmsIthmE7xcYGbG8rl9HvOxtQmr4klxYxRbaUhK4MY2hbQJmg882NyY+MduXY5y0cOj/Qro4X
JbpMmftuEAlirStFDcLgTCKgDPk0IqF3ZGr8vh1COKcN0iQGGvANkL8tr63rT4QhNqmqmhGz5UNh
q2K/HzIkWYdgW4mGj4TeXSrXOymtPCkwP1ewFyuuL9yY+sYptkxD49OxjSfSUPZJZNDaloPZ7QLq
ll22lfLB0+vmOOrRdsmy5VBlyHMNeuBRsrLK3+MY8MHqhQNOQwKJFdBu+qJTakWsodFNEzyYQS+t
jMNdOIEES00EDEwbveTeNpr3ZS8wtSWXcHHx7oUBTjlItR1FjtUbP0Q9JUWGPNltGN5Gh+gKZvmQ
Z1EwYnENg5AJtaFArqHPbPniOH3UGOTXaLNBFt+7DcVJ0WNYBJVpCFwvjwmWGSpurEylmlJDmEG2
i8JCBlt1wgLF1RhNh2JEzL528uElDUV7GNaUEr8H0mt0xlJzypUwrIHe9pPh5nkZEDVGH0Sl1oco
xiVXHJTTHFSqTTtJXPEg7vYxpUUYFiUCPLGZjRqDGt2wRg0uFCVnXUtGMjag2Qzqn9Is75JA8Xv0
IvaRBcLv0VhhUOB95EVeB+9ivBuRlLn+yAUStFC/MZCzVvXj2E4PVUgfhBBNKNR6v/2ReW57AfW1
DhduO4NsJcWQE6C6ClJdc5GfkkGPbL1Rg5U1VTlRwcScBIp+WFdUzq6tkufOVEKQb9poAXeVunof
Ve3jtjVfs7Ns5LEwJmfgxa2jkYr5bHmnxXROZchBmttadcR6T+fPPt1kmUKK9i3q9L0ePs/VNpge
a+kzsaCpkh2Fysvpxih8dbY16lahr1XeuEZz8P2rYvwa1VXkvFBRQRHj2n7QuYRqOUDaWKodWaKk
R/Jmlj8Sa+WCysVBQw0u+Ojlxgl9jTNZgzI0X3rNWUC0eaEx7Emm7NRC/9f3blgEkxDsMXMrscIC
EdLXwbjoAc+0IB19MNS3OThN+c/bX/W748hYMSRRTFQsTJmFsRYeHDMAP3w3Zjr0fzvdDoJVWkHe
smEngMNDQmlQZrtb215AyXhRYhqqKdtbSM4fy0bWHXmMXsJ5XCPF+b7xQOqPyTWc0aC8+pYzlFBU
myjegHYDAaGp630NFCV6afj/fu0siKkvqQZUfNinRFR1SpoV0IyZjE0efMrZ2+1/f4nC1xsOZoDt
DLYscyJsBxNE7pERzwe0H2qOUpEAU9fIw6OMTRJ1q/a/b6PxPOESbfn7RbSSpCBWshRo8YjMAHK5
emY4tyG+HzswyMQdDckfMJKwu7S2FJQ0ywmiKr1yJ2SmK5Xv1vRgyC8yZheI1v/Cy32Nlus26DfR
HSUza13rRsiyCpu29yLNn9FGNOV+rMc2FHlItaa5w3E/WbHQkbVQu2HylAlGJqY9rAGSf3aFHgmL
egIVnXRVvJSDAjo3lFCQ6UcbMpveDaaxnDFyXIO+Mnf0crINU7BxJ7PlOXmdE/1pKF+QpnLS4B5t
sR+zWO2hC4sqslPLq3q0y8OccdWrH7P8/cJ52hGiIMFy97ase4EizHduGMZOiiOQdOZr0Zf7Ia1d
iwpuNh6naV4JY5zFwKwe8tw4/DC3zHYeoA6sRkk5oZkvNJ/wXgtBYYHmu7TN1m5u3++/0FsBwROo
dCwTnHrMCVCCuj4W1BCNAbOKzjAB8/kVFc+1EX5oen+ChqWxUj3iNE7hPQjeBQxzgrEM0wfXiytZ
TWGOBtJKxUH+QUE/ELsf74nTQakktSOvcWVSgNTqeSQauV9LenMaOFEHhP4VqqagtYe/XaOrphBp
8rg0rIDdsSHhXXGmgHU0NzwOtvKiYHLQj+7yp01KBO92wOC0SOBzyhZ8HIcGcjbMaoejPglKieyT
fKwOCjF35ja1X8u3cpt6a1QufDDI2iwyAXjaseQhkxL0atxhnYVHNGZvLHuhnc3RiV3Y5WaVxoKz
ZTQoBv2DxsTbKDNCqlswrXb1XbgTSHTKnBjKtad3dV+sPds4l26s5AUc40SGldWSNMC4+b5xqoFA
3YEYICvwIQO1cnXhFIWusZbrwEU00KUEW/WrrWrXu7+mfer3b/WbjoZGwZtOa3e/72LYqNRdmsZ4
qKRCG8RYTOveMNT409hjvnFX4mVOKhI+dn7zfL9WwuN0sl9jMi+oQlXMUYImnW3e5xsUm9C4PtvR
wSKekpMaXc6qN/kgOBS9wn9Z2RRLwokJtqgii3g4gvJX+VYQGlHPaOcG2NKH9Zn+9IKjbIMgw8PB
SnfldvVzckLeFR7jqVrci2m1fE71iPf9aYRyRYK1ru3Qp8hinkYHY1FH016b1+Sc3Fe4jMt20EPK
hRq4vV150Eb79aD5orjurnz7UDXDhBqmiNgIl0lyFUkWSsztTvb73/lRQZ+6QDCWbDfu8DPe/ox2
/R7cHyvfcVm379/xLy7jQ1ahKImaLPRAb+lPpDTATnVAqdaV7MktMvJ8v8ZWzAXEiBQYg1C+RMHv
el9qnaIV8uI4o0APuiHuu6J2bxulcMPaBQbjLANFs3ER47hYyIKsQ+uepO1snx7eAifwJgeaWnfy
9hg//9bJ/D46EQk9P9rHjnpnPT2vDV8sHvJthVEYMlEKXChQmZvYGGuxmcgydkr5VM0PGWTu1nYH
52mDdB9uexhwRXmWvdNSzUzrINUaG8U3B2npZZxdDY7hsHYUcoGgloVc7VI8ZTOoQplIZVqoaOiM
MMESbyBi+64S7V5HuXAkrYMqEDEceu7XmEy5RweumHheo18RcwDMPozUuq/bWUSrjjeYm+oMviXb
1U+CH4srRnJtvEBa/n5xcMTow5HyCUi1O6g2mNtIsSYIxoUAgTQSmCBt0dk9EPfZgBFbfK96eI5A
nBUomzremms3Fy6MgeIz6qW4TLB3iaZAonqY4XmhcNCLB7ne0Niei83t3cY9hpDGwm5GEXPp479e
sNTM1TYwdBx9H5MzYtQl9Q0XIkNb8xBlhLrdLiJ3Iyk3wdHYyivcs7zdhXcH2qZFpITARnYNbs1R
NdUGPNIw+/Osm5u+s7x4XONJ4Bv5F0dh0r85lfK6n4Az7+TcGRS7ApurLfmIkQ+jb7lUgwiNCyvd
CPV625pd2YGGzspSL1dNNpagvKwvCQwU8NgnRl/EkZSWcBz92P4E2xMeXYcYmg/zh+E1m+inQony
o3HDJ3GT2dVH7FlrMmhcn8KLA0MblgZSeyZ8p6Gay9GMX5DT7TjdGwEmJ6HoBW3E26au4TAhfM5r
cy4j4AS54kWgAoSHPfdJDs7meaUsxDvikRL4xyQmtMSphvaDHlCz0Bx1KfBGzXJKtEXJ0vDS6B9Z
U3mVtPKg4t5PL1GZXSN0hUKHBqh0gBw4hvHk37NE6hrvxRJ9RNsyQsOD23WybcoQtXJvLy/nFAZT
JEa2tIV4DD0L19umwZ2/SIoAjmQk4CHqSLvWDsH5gCAhxkgTGtmQcWO7uXOUnfBuEpZac0RmnVDj
PckeV9t5eOuI9Bdmw5aDQYRO1rUllRxKitTHrZ1n4PeuTuo28LSj+Nm5g1vZ0VFeHer73jWKstMF
IvPlDHleNBaB+EU0bsvn8Wy1pMcabpp/rc8Jeq1LLOZZMSx8E+WCFdfgQAPHMZKJtz2BE0CvEJgL
oDy0tMtDIFTWVgMpv9A6RefcxuBUmq7NYKJ0Xk1631hRa4u+fh85vZs4QuaOzuPsG58rWNzPAy1T
aO8sxWt2lo7mbSY2JfQgpQ98FYHQnOAgmkjj60f6vgLGuWniVoeBPUChoYKthE6xXlehlmGy1LdO
okv3oKW2wTMOBVOS+LhE3MbjbdtLOMb1aqVSRi0vMG85KE6bDLZkrn2q5XszR8yVRYzHpYFaUEUG
eaBRO+O96oOCKPEaY1HBccCx1bnK/fIkqUh5iP9oT7ft4wyEw1Eu1pPxxikcIQZVAL23MbDhpne/
Bk+00WDmiI/lJzrCf98G5Dy7rvAYxxSmXgQDABZ0tM5x5mL8SlZIkgakWFM24yHpSMmChlpGj6O1
fNqLa6UyTYj2YonJ73zfYKgkQAr0s4ydbo0qlTNMulAa/kViIqIsyDUVZCDpxwSCnjvd19zT+SRW
pNpMJPQzspOJ2IOGGGrGt5eTu9EvsRkHpU1jyJ0F7PJ+IBImzINT6g/un94ga4PlPEe9hGIcFSJU
cjZGFXRffxSH6NRthKNw325uG7T21Rh/7PocFIcl7LFwio0SSGdR2XTazhnptLJ2nNGdLypKVKOh
L49KDmNQZ3RyLKX1YhD1WrsLkatSSepO22bzHnnlm3WUn6KHeZ8gSZD+SueV4MLLYcFxjH9+AGNs
VBdtY4Ej2zbRhRo2bzW4uAUylx9gw1qEW8YPVf2g7R0qx4qG/jsZ6ipri8D/qn9/A7MhwcQJRUNx
WYRjsp3vdV/am/6017fiZ74dCIQdvAFygIEn7RoSe4Zf2JE/nSzyYmzXOBt50fZiPVg+nzpvenGe
8Vuo1YHx5F4tV5rWvrI6bLCF1BlmMJEKgVYc88nTJq5pLDatPSAtgSsM1Fn7uwh3mDBCVlTdxE6/
oWdxlZSBl2bGkO5fYOZTFwIoRNsJwBQMXVsRb13Rptiu9RLj44qscXPxboOXeMxnFcSySJsceJ0E
KUNULpqAyBLo7C339oZd/qEbK8pKNJrC3PapiW8mzrYh2W2wV+PdUiBHcVxTPSX6uI3HPbEuLGM7
EtDilSQDBJrtH+EOpbbfOEGwa6mNS68jgu3BXIsTaxYuV5KLg6QsBWkIdVjYJ5uichoVdR8v12xJ
IFX+B6yvtw3k3Q8v7WMefKYmpprWLZ7Sk050puZX2J1vQ/CSO5feaDBno4ZR+F6TgJEcRLv/HTxl
e+FHQvQ75T+URa+QmLOx7UCi1UlYvA7zrdNLLt1BWWTFmhVfN5gzMNPVLvx/K+ZF28iWd4WT++gj
6uAR6bb1GjJu5Ff14TbsVzbnu+cv/H7oGsIIKPOhtBrssroB06xHfWfslVcL2eOWnAfkYlQiepX9
ishpZ0jtihvRkd7/Q7oJa/v3BzBfcayTNC5ifEVJwgDsoQ/dCIw+ycrycoMySoCQLEebpfLFsHPh
/m1XGgJFLhAzeyLB04WAt/P2SnKflF9cCbAGM95sz0NkTZnYmzBE91EXs5PPKAItRHwWnMzN/HEb
OiuAnLQOqosQ6/r/gMzK9YmZBBGUJ23ti9V+JK/vMmkf5025WWtf5rvJBRa7A2qk8hoQUNilKwau
7vZuSkR7Iuq2Q8We6Iu45jk4f1QPoduheJUeFKiprSwx5yOCJMKUFipWGUPATDYtTZsgq2WQouko
XhOUXZ1BA/3I7WXlXCUgUgRaNDCxIRPBJstUI8UEi6WiRFQ3jqD7TfqGVlw65KTqT1Gx8hF5JqEj
CwV5jNIvleLrsFxnqk6bCN1veibSR72rn2d80n+f7UQL018Q5tjuu6EoywyNg2MMNhxV3nW6iueK
vvnXK2eJSBkvXcxLezFzWtdJICXFEOGURrLPqwcD8pmpVZGiKE91Y5kPgVrXT3FWayvAnLMNDW24
B6GxAd0NLBdGN0RBbwo5Bi3FbQiRLOvc4AaYHOv0R9vZaXp/207O7f4KjonUagjzDRVwzYyNAPZJ
oXITjEekkDfBl7wNxnEQC/Rv6AcDkR6acpiNh6mVqs+XCh+tt0OegjJprQOGc/BcITDmGFmmVRGm
xOymkohUpHabPKj5ERLrK77OW7dLUxhfj0aEzTQBkC7et5DLK8LKpfVeKnPSgVrm9rqtWcX4fKU3
81SCq87uqVCf8iid3B4i3PcVte7Boyuv2LZ8BuYYxQZbOq9BEb0cMtf7eM57tYJSNVgorPsi30Le
czWHzls+JF8RJVQEpm+EyEOdTvksY9KxLc+xRsZ+M2JmZX4cipU7AYduDj0zF0jM2k1BJEE3AUiz
D9GtP9Tr9r8o6haGqz2oj+G58lWMyvi3P9jyj7IreAnKrGAgB5h/SwFqJpsc4Uk8g1FZ7Z05eojW
pt14m+ovFnJw11/L7IekiEpgddNjPO7MtVIy702MHvHlFoDmVKjdMInysDAoSEkU7NpTadqimx9H
f8JdTsODAmcjpjmhMoM7fr1SH+C54SWufG3YHEYTcqbAjaHkIxqvSZA5orACwkvXLGwOEAo1UL4D
NcA1ythFNUV+DBEjdILJydrcCXXSii9y99ZhgHI6FNU9tf7cdhC+bf+gsm+0nKYDRKFhm1l+Vpn2
KjfQLW+Lt/8NhflymImFKOsI2/Dc9NMKl/Cs3CmmsBIveN4O/sqlJx0d6RjIuV7CYGFzDFUYY4h/
ymwz5g8UE5dDAxlMLOSv2zbxXpsYXP6LxoR4OVKlLo2BhgkS/UeUjrMBBpoi+5yw4c6dFGq2VrTl
wZi6eYvJoNYVwdFnT9nQbqMk152xgZRbl1aft38Yrz6KvnzQPWGYRASFMLPacakUc66DT4Cmsjt0
rz2e3H0kOwm4H8b6AzRUpB56e6ow6CUOx06ZVTLWyHP179Q8Z5DjFCR1h1rRSRMDp7KalVOEGwov
fyCzoTA7baAQhh+oHycvOY9+uMnwLlOhLrJRH/NtsYsQq3y0AN9eGV6EusRlnmVjZGCoO0EloExf
O/WY/4c06NXCL/gX76FSTdRUVREBZQQKBZ2C3eAY0S5JzsEARa6VWilv615aw3h7UQ1CImMcya6h
bdYs2fIXzXq5vWK8A/8Sg/FxvTfpWFdYMSHzkvRJQdYmdeQ1lnNe0gFzDaCbwgSbhXkS5sOE1ZhP
+Rdxg/wyhobd1NtG6kiJPKLmQ2hGRRNBvZbq4Nl2Ccp8rdZSajPQFtqN4TlLn7QMb+SjvvYW4Z5a
OK0W5irMoqPN/dopVHSwxDOVENcdbDzqnFo/Nlx8Lbc6Bi6m6EEdrz6sFSt5zgE2RwNlMEzmobfr
GjU2+iGXTTjHWKVuXKPu1kJBudDvbvsHL+JewjA72czNQExr+EfU+bR0sKfJQCnIP6DHAuoPdW20
mO8pF3YxniI0ejuKXw45Q+cmxZyclhzwPjrkSgK1aNGwMyU6laD6tuph5TK1tqaMw8hRoISKiDUN
xPu4f097v5lWZot519HL9WScRZCNkooQm7HjKXsYTJmALNJvjeapiQYX/UMrn497hl3iMfsbbQGd
GYA9ylYeHXWXecabYjnBY+tRe96iqui1a2QcvBhsQKQQSRaQSn0b/EU5TIvbAIh6Jvyek/FXkanO
bafkpfKtSwzGqpJKYmoJ8ErRbx9Me3SHvYSyRUHUTXAY7B7kyuIe/U8Pt3G5/qHgkQ55IhXdZMye
G8NgyEcFt5y4Nl/jIN9IpX40I23NvMXH2Us9Xq3/4DCbTtJKs24y4ER5/NzWz9Bb2uogAmzlGUyL
4BkRfHnoH9sYCiZjS6outs05e/73xmICYZnYxJUV3UfXAUaJM7UbIZADyd3zmN5lxpMorqwn9zte
YizR5+I8hbTv1A4FMAzZnvYYoX4Q7NjVt2NC6H2/HXa5l/nTu/QZrOwL3pfEqB3cFDOpMma7r4EH
MwvNNMfVTqOtFwxpTMq2InkQrOSQvm93NBljSBFzdou+lM4YmKLeHYk15Igy8AwPv0TQCJXHUp7I
LK7R3HIWc8HC8wmvC3SysJN9KU0nGgXACifo0vafVNX3nfwT+XFbB8+7pI82mstLIqW/Oz12jHk4
Wlrr0AZd3okJNozzFKZPt52IE86vfxSzU9UWazqA/NDGC8Xt09YV0GU9b+fYUfQ3Wm9M8U7pV0DV
b9sHmCB5ROeqjMVgx2fExppL0K91dm6K92muP66LKH8/Fq8hGLOUKBWmuYYahFwobpOATtYXU0eo
wu0s7KKiJ7eX8bu7XsMx7tr2VidELeCUWCQjRvairCVUrVdguN56sXCMt456JU19gIXTU2kTtl6Z
oHShLMNzGCDZ/geTwEAB0kYQNlps51A4DlEyVHCMhVdYq3Widi5G02+DcN0PQoAiyIURsEWW3VCH
zFk35bCokf5E6OJBGhBX3DiwBQ2EeeAS1Yksb26D8tzPQrchxlCRcQfN8HVsMeik16aGj1WBc7pr
lLtsbFbC1+Je1wcEpL0uIJgDQqhBUFLHMEsAf7+AOaIEaUFIyFQrZwDPIS5xmMtYXKdY1Qo4hZHi
gnnCE5ei5T0q3W6N2m0NalnVi6OglkspbVVApTKI301SNTJaqe2mO2Txx+0PxFFJuF6+ZbtdYDVF
qs+5CJVGYdPPpJOJeQRzlGvZ8gkzk3buZCCDl1zq78xT9PCc2M+hs3bI8yLI5dIyEQTtDmMvdotn
QkU2L9yRlt6IfgBN2gshdNI/b9u8trzL3y9MrkGoMZcm4DBk9CTIkCxNMM1oJrgIJqmrGbF/G4/r
oUuXBZoD4agsqY2EdIMi9H1nq7VHlUOlHs3wJ11zGu4iXqAwAcuy4izH3CfUs3J/NIeNIGgkDvZT
m7uVeQ5777ZRnG4vOM4FHpPCK+q6AtUcrCpnYv4xQpK/KY54r7xC0D4cSBXawgs6ETbyXe11GNMK
H2//AN45gFCJ7BfmGdC4xDjuoGjCFM2wV0igYxPGdqza+hp5KTd+XYAwnhnOeiR8LWqAjjlRfo37
tXNGWuLTt/i1UPYgHYCnK9uvTFMwgkwB1rEQTnV5LsL3JvSN6SNWP5vhpCc7vTqGgp+KT/9h/S5w
mSATgCkijZaN39LQkaBrrRm4GK2Ray9ecMs65isJzZAPNABKXdyp5W91PsjIdKF4GFYFwYSyW+r/
muMEfnlhF/PJprKqQcW++EW7s5L3eDiG7bu2dmRz9vTSeLuI0GMkAhwI1zFkwLOcQroUBxu0dBND
8TKUo1LzNEjxyuWAk1MBxAUU86HCNJNHoxiRAUBf46M0ELqJj5CLPqrnpiH5FmQfe+tdWumN4YQT
VNqQmUSGCoWcr16FiyBZQRpACUeoE3fV0QwmAnVQEMYRVSqR13b7ciUXwNnNV3CMkZ0yZsaYAq6S
D7nwICUbSXi47fCcYe5FBuuvSYwvTno1mrUIjEZ7GCFJ1IBj6NhnzlAUdhC70vCnU73G3IvmfTPs
teLcxqc2dHoEtmhldTlj7ctv+SJLx+iAwRacpVbUBDpCRrhywjvl1OPLlj9V+yE+DIduEz30Xi6Q
YJMeijud7KLndk2biHMIXv0AZpsUgYAKSIofMAVeMHlV5ETW+2DdVdGaxu+qrcx529RinMUaoJTQ
qZONCEJPon5G3u/08JF4yWspOfE2PI+kOEAd76nyf641n6wZy5yNpllORm3hy/e5M6qOCpawJnfj
8IeSvNx2sjUk5lTMjHLuCh22gvFnCPZ1tpuzh3Z+DOK1g2PZEUxkvfyAbJOoCjYkNWmA1MiHRv3R
pSv3ak6NDrN7Knq6QLpgLnQP1yGuVSs5UBeF7Xk6acEJoyZT5tWKR4v9PDkwTgkjm6raysPri2mM
MQyz3dgU4K7FsC77ZojCtq2yCfUREIc7DeLbNIEO0E+g4yqPbgb+1CSFpri+yat9OByFaA8atlnb
68rdqL3p4z2awYg8g8A69NPAScrBpS0ZxX1KvbF0DIoHkEJmdQvu130fQArPBJkitBm7QrDb6WWI
Kow//ZR7P8t128hnUqX7uTkZnehNkW3h3RTKJF6LgBzPAWkqel/A2aOCYoo5UZAwQYcl1XAPQARE
o2ppHdPUhjRprTXObSflxPYrKCbYlqNKu0xeoOJDrDttZCvIMsWCY4aOXq1Edi4YhgZR8MB/GN67
dqOQjqDgVACWDRaZcuqJgk466U0YD2V/l1Sdd9s4zsm8AP2DxwS2vp1BOyYBLxVeRMySKPJT2Ooe
7d3bOGt2MVFNAuVL1eqLXVpA8jb3TPmj1HwF8sKVYW5NutZlwwEEmSgks1Ezx/5g28oEOTID6Kn0
IJB2xbDaxvTH3B2Foj7FkvvvJ7uRi5Ax2IakIJLX7PGfFwYo4UKrt2UtsOfqeQ7QWax7Y7HiHZxz
/wqHccVKUiK1BWuiXVinKT1m0lO8pmbDCZRXEIwDKlSxYlS/ersLVFtWRltXV65oXCNA8Ik8I8IV
ivHXLi5T5f9I+67dyJVl2S8iQFck65W2rVpSj9y8EJJmRO89v/4E5567prvE04W9NgbzJKCTVZWZ
ZTIyQgvyEJOlht1Lm892X4aPecw5M6yO48LK4h8XJ7JeMgQtEmEFvHqmAgAqmLBvuzRvHEzGj4WQ
gpQcFqrsd1k5yoQnL7yW/ldG2IZmlRRKgABBSR56Zy3ZDoaKzMspF3Pmiq1OGBmwg2qBkYgdOYW9
bKONzr49jrU3ZnT6/bPqf8ggLtZjUc5rCahe0Nk+HyPtQKYE3Nfgq5sUu4zyQ9amZh4OuIyL4LDT
nUqCDEEIGcg+N8kgev5wbhNejXJZImbzvPooZhfJAUtqqYDZzbonozhX010Q7NNm3wdHKXH67uH2
JKwk2ytzyzpczEHsi30ey4tPRoPXR9QUopdU9vyE07DCW08mhrueGk1JlxhO4vuurvZZ/uP2SHgW
mG2jqAJqjCIsDOqrn3tyK3H8fu399WqumCyhRemMXhTMVUrEH0YcxybwBiA5ptP92AsOTQx3jAqz
bR5pkPy3xpnkEQYzkPuDj4AQf2Q+mO0R5N0pm+8bbTfGFKQo+1yQOVZXnRGvXtj6UXr4VnxoagOc
6ULYWxkylp87kRoDe2PpI2gj37VHsf19ew3XvFGBgDg0KsDIAGD7tTcao9qUI4W9jvZfWQ0xdLyF
dVJuiwp3QuWVQLu0xUzo0IJ6oEoidMIeAF6rIZl5KN/1o39+kh/rz4IHmOMNjUnNhq+msQQBQqv/
FO+iZ/2c3E2/K2qWex11UMcm22fywO0PWFCMbDa5GCTLPVzqcho0KaziduoMX0Cwk6O6BblGaJY8
ki7OCAlTKjCkshDzEbamOrJzMI7PuZXEjwaPO3Btk7sc07KwFykrJDH6VWLYyRRUklN1Hw6RNUy8
ByKeGSYRd1JYK1m7mCGiZQy7GK9rvMf7lYYRtJn/dXjCpN/JmPSpW4wI4J8zvPo1/pEfJMiKFq/q
OdbMiJOGV/e8S4NMHgapjNgnyyI1+XPwrpvazxb0X4ITeZDOJqbwu9zLP4BBpA/p8+3Y5s3n4j4X
y4a8mdZRDcuK8jkYz7LSmJX4dNsGd3hMAumnRBLExTe0owJ83k/JbPfRjuR2N2BIxeu8G+8Tm5SQ
Bzd4121OQiFMQsGurUGaFbZRHgeESTqpFjqnNfS7B86baOaezjkjreBhNDCpy2Shv/3DEXU9pf6U
RbRsJbS8lhHu9qcs3SWxkyo2uvDtKD5P1TH3N13nVZMtVHdx4nGmewnp6/SyfACA4kCkoz7N3mjm
cQ5omqvoHBtqM+kBiyyJNYkm1hZUVTH6cEPNmX0nKx2O5RWVnGvTTOQURmBEwA2AJVPbA4PX1hmI
fDbJsI2So0BPWXGoq9dC8Wr9mRKzlyNTKBxF/C1J7xruKMQUx+SBLvQpgegorRMNR6PyN3OfWDrE
ORVXFl6zorZpGZsNGAfb+ucYilbbngJQGqvlRpEheBhsexV9eXi+aA7NDOEI46cBllChVa1xciV5
E4NNNNuSalcIuVMN21zw/Hir5bPZAnFpeNrk1f05GY++ciJQ1AjiwM7yX0G0D6DqpuFUkQGoNt+n
8SmXbU12gQAs0Y2fn+JsG0+u2OK8mj9nQJj7m1jfGPS5KB+g1GYp+T6dHlIoAUmJDSUdvTobrZsl
CiStDkTbxcGDVhwE8EjpLxR1//mQ1PtCSdGws9WLxyzx8ubdH36gbpLTs95vCs3UJy9RTjniR+zB
0xR9NiqwdKdhdntddiLwsGevYvNW6JGFkoiJQ1GiHUPDUqWnPD4LxbsyNTZFjzgOLK0WYLrAs1ap
u0awafQpF8RSgzdxusvik1CC3xaFFLlHL4Dhwv2suHjyK3AVu3P71UIogR5E/4RnrL55MpKPoR7M
sDr0oOBt8z3IunM6WknvBqrTiM1W6KpDG0ACWz6lymCKheEZyStobtwscjLKqzutVNdAOQYYJZrI
xD8S5NexmZHAr0nYoUYJWu+tvq2h3N45kZkeGnTDmuK9ctSfagcedkaTHE9efc08WjklFQw9wFQD
HHRtvkoJREVlmI8PqS1bg5VY+akG/aD5ctYOgZ3vPlE4emkcXvvBSpsgnugvLDOBqRWTptfY1P6g
hHxH3lXm/BJUZoajq/WoO/qxdJrDtAm3ul3asSeMpmgHNm8nWLItk5quPmPZji62m7BvijYY8Bny
wggC076teUjGA+gQnnITO5ytHxLzlf66nZm+n4Kuh89sc32ZGJOoo142BnaY/SxlpylLs1N441u+
/9b4mJ1OTLKh0gnqV5mZ3amWsg/dBOOs7N5rHX/fbDqL96S0Usi6Hhuzw2UhWOVbA3OaPVdmuM3d
SgWvAt4f7ff2eAe9PGvgHJt5o2ROzalSg6J8cWOd7hTi+eOdImxuL9jaLnrhKWhfZDwFLM9aUsNG
rAUfItnMYr4t4wZ6Ye+oONk0Hd/bQTZBaJ6YvoGOKGh6DlH/kCS8G+b3QgsEbfDqv7SPLVErMlGr
d36qZUI+WMbPYDIrXMjd3BV68OhAWgMExqcJ5A7CNgatwxcos3+WO+HAo/Zd4vPKsZZvQKMI+Lco
voMFO9Rp2RiFEgNflx5U6cvgMbWvD/LCAONFKKEPWdBGkOgbNaDaCrNSYysWjUdInOVmV1IU9lCz
qFMznlTctUPTH/GaP4SboIwh9kNMKKKBmbw6DVAyTAzFlIb6bBAoJpZCxMukf0gIr+YDwN+/+QyF
1Gv3oDSVS7rAJHBAf4DEuuLm29hO7nz7I/FGe37EScNE6ctsXMOEWKTbWoO9I7F5vu2n3xIL1kWV
RdBIL6zLGovMH4RwSkXZx9F2ql0ZTaYVNrxGP3L7G77F3OIACyMxuhuwrbLv/TSd01KDoAoeQ8FU
qOWYVUeR3duj+R51jBUmT8q9MqcjQL9WHZkGep5wZjaL2Ms3/rnYKlY+mgUKijzmY97YmKyZo3VD
Dyo4t1A8tPGPkriDZN0e2beNhxkY4954RRYascPAhFgUt2lSZS+UxMZJyspEM6EAXxz1Lk6/BOic
cR6Y11wE/PGg4tE08MWyN/AEaqxSP6cD6rSeCDJAEf0p9V5WXm+P8HtH1J8h/rXD3MBnVYZYCdDw
FsWB25ZGV/OCnfwmUCs4GOf8sdyTY7IlVqObHMtLArwKxsUyGKqQIqFFByWp62AM9JkONEpA4rxF
6G110XxBD4ejeM02dnB85nEOf7+gMwaZ1eyCqovqDga1Y3uI8GTvUYs86D8HEGSHO+OO+0707cWG
McjseAKZ8kFHe55VETD7QIgRbDdmjSO0m1sNj03hO6Li2tqfJ8+LU1KXp0U/ibA22tLJ8PrPIjUb
MJBay8V59rRTgxNraLXv8KZpwztQrEYjLmlQBxEX2oDl7xfWJ6kocnnOBiDeADnuN8PyvEg0ntOs
hgUkkSEnbEDEha3uaK2hlxTTilNw99V5oqU5wqHalR/+ve5A1G2+y+4Dtx04iWDddy52c2bnQDda
F2gG7KLi96k+SHbq+nb6If+YLWJVp+6DExxL2H0Ljgt7y98vppMIctqGYQEiXRkQo7Y1gQ+2Iq9B
A8kAQiFcyzkz+/2sv7jPxVbOOGufgD5alJd0qm21n8P7bBaaG57LzWMJTkuorbrzYMc7ZTdakmaP
1mSf/2MYzPUnUOb0pgjqWKcE6Ra0spX4U+gejAgaTy9QWOOMdvVgtHD+LU8dkD1jck/ckyqKG8TK
jIJXPpd348hTT1zPrOhTgcywtAg1LfnvYgnHXMcddYl+cCYRkMbddXcu2SsZ2MZbM/hBdtADAFDS
rTnb8WqIXNhlLm2xXydK1MIujeStWs4HlKqtoJickEd7tT6Lf0fIxHwfT2RuA1gy6EsUPauRczsK
1rZfQF2AewGCAKckJuj0pgyDIajgkgHxGrx8+PcQ6RlyT8rTu4yH+VgbzaU1JuQyrZzDJoW1ib50
gVu0POATzwDjEJoekVFaDGjGWZV+Qb7z9nQtTsvmjD9M4jjjAq3DqoJL8qQoWl8PVq9/4Lah9HYT
uehsoQEvG66OZOEs/3+WDCZQixE8vHoCS5Ei9hDPC/HsnMTHLPgV+IkbyAoQpmlr5z19GaIc1EF5
+yz26GwgRnHnpw3H47/DdpE4QBUDdZhFbxPY7utQmwK1Uvoc35N8gfOE2i2QRY1ZHO6AVMKrSCty
rrJrIQZ2RjSggX4bMBomfaiRohohlGatwAejhX4oFci9S07R2LdXdAX2BTGhRRdN0wFuVf+8kV/k
EKCq60xPwMsr9HiG1S3S3ou6HfWd3TV2WNgdJOz09jkC9cpty0voXvmScW2YOSvJXSUKJANXLzTL
5Hg/pr/HkLflfAtvxgaz46D7vwCfOmxQsAHOr0O2zWbPQGkS9KHurHFe2JdfuzGiP9wFl1OJSlbX
j7CWGY6A1zv0Yua/BDzgzjLKXHQ/Ct7tKVyh8ryaQ7YTujRwhUWVBDy9ECI05R24qctDu6dOakbH
xsVbtGI9Tu5T6vW7RTGJJ3L2LUqv5/fP5f1yxHT2wzLBiIUEIlg6HtZzTuB9yzh/LBDEAJpqkQ+Y
uOuhpoczDFiWjeK5wyMg3bfVc5g6usIJBJ6hZaiXQxmFqsh8GConNxx/qeNdDhK7we40Xkfbt9Bm
hsTsaVo/ZOGowpJYfELNQkNbd6UD3cOBWq2vDdiFFikLnD+YDDLF6ABNtQRkhw2OBkZiGTwc1Hp0
/bXARPAkhvJsaPC+WYrNCYjXIYKiuK4e+kIw04DYDVfR9M+G/D3G/tpkItogYUgBMAZReV69JGgp
N7MUwi4iTbMNdnNVQYUmk9EKEyfTW9SpGUi2smoPfT8Bry6RoHzI3dx8dmMhAEYL4hlo35Y/1TZE
S7oQq8cogi6YadA+2mQz+HfjEkj4qmuNr3QQ/eduEqcPUBOGFsSAIWKrhJFv12Mlb0O5TD+NkiZH
vQdMVZ+mYBuJ2vgct+2xaSOCfvcCsikQBow+ewPSoUZC8XyoN+pv9MlCym5IMrC6CcSJlfEslnrm
JRU5K6NAN2ohE6cWovuCRrxGolXHh4QfgguqLnj/v3Z8IZf1upNBTR1Ib2irnITI1BVTTQ7/piUR
6erCFOOSWj1QQxDAuk1jeasJkFSGxAp9E/CiJ+n7JEShSHUgzXk7S66lZagcy+i4RPlRlBk3rboh
FnIVgTCNmVk3qTuBsmwoum1Nci8M4s2E+mfTii+3za7Nq7HQ+kKnVUfIM5kL8uJ6NxmgbPcbRLj+
0JMYb4Jl8xH79ChKPITK2nZ6aY7JX36oE0EcYS4RH4a0cRrjKW55V/C1iL80wqQuvTboXPQwEhS/
cxCnJ3afPlS1ZKbFXvY1Tkr+fujCtIG/Eexl0K7BEYUxBwTVAIAPqLe1JDRT/x3wqbKmtuKbyfCj
ExSzaU2aTyadWtOXPm6v3+qEgnF/sQ5IPFsTSwW1jI2iBUG9/AtyQVY0v7TVz9s2VufzwgazaFVG
lDpZ6JETPJ5GszcEsq3HODa8yd0vlVdlXB+Rpi8ariAzY0/vhpIUARkQ6RDjMsVQd9SPkRScQ9Da
toM+l/9vhD24J4MqqkICJvOqaJ7DnLh5zeNe5ozDYC5tuEUJeSdgHE0ZOaEhmBX4UrT+1+21WY1f
KqI3AQ3oixLVdV6kSkujKMba9NJzm1iyFsMFYtsocYwCduG2sVVHuDDGJGGlVWa5SGCM9mdfu5eM
0h7Ih5EWNtG3qJnftrY2gUj4EEtBWlpkrq6H5nc5ejmlrrEUufQCHTISI3HyhBNAa+ecSyvMbTcW
Y1KQBgFU0Ds/aXHQ8RL5Pk45Zv6PG8w/RwLW4wBV18GcgyNBHjgCmAbHGe3toF1WXiuQ5gmHuXjS
J4f2vGS4NovL6ep/D1isG+ZTKMndIgCS+7MpjejfwtaV8B6xeVaYWRT0NAfRG3avanIIQZm2d0P/
921/WJ9CYJtRKULzDx5Yrx0iqKia5BOMdPE5mD1xeJqJl0CKwA+8LHKF5qMOnyLea8Wa0wND/49V
xunVRTyiHmHVb96j6jmSYlvt90K/VZJzgrbi24NcncgLa8zhI8XbiKoosCYIb5HyqYJfCSjt2za4
E7kM+eIWAQbROPApjMTlg9+dZHo3ioWJ9skJuplBa+ZLO6WdlALnjLOWrC5PVswCliHalEBSjc2q
9r0ZHVRZFN51Q3BX6xAJRbfK7XGuHakuQ5s523TDOE9oKsI5YM43aat6Td+ZtWK4ZSKbnZ6b+XgS
JZ68z9oKXlpldkua+AEFRgNW5TfafcntTqY/bg+Ml7OYeYzA7tzIEkx07ZiaE2TfzNKQ38Zc3TfS
421bq8PRwYu51BnQWcw4ZK6nWdurUG4ekH1FydgNKnmroYp728zqkEDz82fLX5B/1y5ZtkU8SR3M
ENzXrNGg912pfilB4WXj6N22teKGeB/D6xg2eQW86cz01XGkVgC9g1vI2JzkGjrk/R3YlDgjWtaZ
uQNeWWHyRj6pRSiRBjKU9aacW7PmHctW3BsGNHBSg8sLvOGMe0/aFE2JDwMEDM1ZrJuzpLpF92Ou
AQT0hc+wyczG4BEmraRDCRQLEJ+GTAeYW5iFon6oKcGiWAqkjpuLvjlq6oNehmacH9pDSeKH24u1
4hhX9thcFaA50RdgT+hdpTPjptikQBk2CYcI6nvx3lCvDDF39jzUtLQJYUiqtqW6JVDw1Ty8Gif0
WR9cGRC8NNmAuIks0g+QehHVmeMxK6F2+QUsEywuRmQoZXzBNB3TaTJlYD95+pQrDR9Xw2QVOrKg
w+1oWb9EmBx/hDRqDI2TEVBPilcIPXY6ZJNQGs4FrjycAf4fxkGEoCzikYbIxEQy6/M0yB3I7nAY
IWCGFQw3jV5y9dwIBUQNt9ADNiHTdNuFVgOF/rXKuCx6yuVB1ME1rneuBJigbOFy6IqVFxQQCUnc
hFe/W1/IvwYZnx18Jc8gywDCyeZYGSdgNquRc4FZnUoJigwQB0KhWWXbSiZV90uwdsJdxai9Q4PJ
aIvV5Du+pGT2CLIJU9FkdPCHcmwSddbMXi0Uzn6+kuKWiweIboHsAq8ZM7GNjiyKptDGqkXhl1FW
dtCgtnF78dZsLFJyRJeRsZF2rjeGLumbdqIaTpZlDyqQibhETzg5Zm29IMsIgBoQJuBiYDaETGsn
IRlAKxngmu4HsiXPd2Hxfnsga7vOpRHG94UUJZu5B9Q5rwLwZr6iIw3cvhQqhjzK8ZWOAUiCXIyH
WZdWpDUkJTAebXQCDTTDDxF5Ccvz2Hp0TMyhdNLkGKYfiujNoFuH6JFiRpEt62+3h7yWuy+/g4mD
NjJEA0QyyN1ZYJXKcy5ONs6eQEr/57o8GDEBTk4hsriwlV17SYKmYRJWEPfVFID1C3eSBass3NvD
+V7JxhZxaWXx1Ytzc0jLMFVTWIlJBnYae5w+DHHXi/uw8nyy7/XM9eUDwPqSbo3dG0m+/PmjCTmf
sbYDX34F461TKYpD2y2MoZGjT1jOwuoqYrYhOl9qvL+2nChfjQ6UODVgTcAExEp2a4bup4IOe/NM
S7CiExSndPmdoM+UE+vKSrADI4B3DLTzUOhBM3twGldhUoaYYAKa3soZbWKi3AeUYnKXmKhQmZUz
ONGui830q95MbnSIX36XTnaS7yIbmoym+JJa4UHclPbtpV+fg38+jO0Pxptw1Y0DPqwyzokPwOS8
RdPAbRtrCUKG/gHyOTj3CPuUMyvDlKY5KC+z+rkSkSPiTTvtAPqX5P+cpkOVLk0xuSiaqDRC1xJC
AaBER9ElkXk1zbWVvLTApKCsatMhmWGhAFVFI1VmwiuFre6AlyaY7BKPYxapPUxE8ZbU+1B1huw9
FDexCkmMnd8cJB438JoXgMQBlWgKlvFvrZxdnWdTLC1eoLqi4VTRgfJM/Cm/stcGeWEjNcDHraMR
6jrH+GqIG1AMLwCGeNe4jUep3XxG3stkdy4YUG3f8gEeNjMdaKQCoK/bTriWsi/NM54hFBlJp2WI
UQnyXuRpnPB1dRfN/8YO7ixQSpfALMoSixjaIMbNQt0PHhewfajxh1aciHy+PZrVBbuwwiRsURYG
CuglEjbksTRhowWl1XBJ55bNhV0yhRJFhGaEDHACs/kMctrpfYF6AzWyO0H06nE0jWc/eO4gQE6K
fULvM9hXDZemDuVF2ndIHuB/IM40UAPAVRAyv9cek05aEErFBNXd8dSogz3qD3r4QsZPOf8hoKdh
ttFObSAolJNccDL2yl4kg8oSuy7kx8g3AIg4SGgz6MPWImCEnCNnntE9YXx1kQM9RXDYcLa+Fe+8
MseEvBaCFTKaYU4YYtcXjKOCTpu6x5mejJvbrvMnpTOrKqNzFDga0DBo35iGQkPta5+CaWjYFWbo
Dmi2KUwA9xO72xVeH0MhsnA+DBvkqI89BA51KzYD+zOz/2iEmfobD8+2NtcXH8TuQQJN1WFeqI9m
EKBEvyc9tJHqQvQUgEehrKd/cSHGBACVDMoVYM7YM1UfkELVAV9aFOzAoWBlqo1Rfzav4YYm5tsA
4LBucnVX//DKfp/3v2aZmJXrHiWBBmafM2cUTXRZdV5hUdPfqvfRYd5Qt9+n5mhSh/7E029mvtPt
e7PxA0BBA7f5uCtmu3Uny3duO8Ta6Q/zoYMfDVdX6AgwcYb2DtC0+fgw/0lwS/SbtZ8gXjRs/xA4
Um2WaHjD3r2NOSG2spNemZWvw9sPUkGaFZgNGnSFKL1pvNwe2HfEKxLI5cCY/KWIA+krHRbGz95W
NqoT3RV38WvzFFn+maDuYgZn9bXEMQwYBHsXQiPv67/8BGbR0UZAgjTI0CJjQabcaT+kg2oXT/fZ
8fOtPBJvePHRFPYOMiiT2NPesDj2l7X77nR/15bZdakcBKitYgqEzXE8ZV+GVWyItjG2n6+FJ8bg
iTCFn+rZOFNPf5jMX7fNr13YrlaA2XXHGuAhNcLwyelkQGix/5BsNIuYwcOnZIGj2FEs9ONywHsr
rW9Yd12C5gcYU8FNwZy2aVJGJeSHQEDno6HPJegnrtErO2o2CqMiWJyCHUpSYmwZ6Pj8GYXOyCu+
re5dig68NVQP8Z+9eU+lXmr6gHmfW1xKldZMRNVEUkYHraco24KejMYMOkCD8rvZuCt598a1DQUc
0CrGTxY+fyamhVGeC7WD/YHsjdgO4m0OlOjAY3vimWFieFjwk42I9fUFpLCqOIBy9VOow0ep9TmA
qj/I/2+uDF4TCEou6vFsb1eYh61EFl+iJ99q7dDzHwwHrSU/jB+Sp2z6/fgoHPOvM/mF9xoXW4nb
2BOkUJsXXlStZ8yLT2GGXceNPgQCZjeZELY97o640sVuZlUxDEIxTzZ7T3Tnnb7lBNS3jhOkNLwW
gftcopKKS/910hwnSQwlFdyKtJ2sWR89QUZ3do2lBdmbGUbTCQ+s722rODLQq7eNryXsRdIefoUb
7LdSRirUSlVNCCs5OPri795/vP37K4daWSPLqQQhg0sIc7USJ0IHEKDg98NpgoR9WeiBO0pBCiX0
LOBpvq3cSq+sMUeuOKiaqRphLW3bbV5rbtsozmT0IFdSzSnkvBitzh2GBijgQgnPVpsaXUJ/8wCJ
BKONbJR6D6OYcm4eaw/9YKRbNDXRTba8oF77RhAXkygqJTiiQRId9YU5+8Dj1YaT+MUetKs7fwhM
QY02eg3p6gad1lKKRzoFrHOEF6xriQHAR0hgIgVBMIXZeuU+C5S+Q2toLhhOOYKhk/r7bIKmhj9u
pFR28xySMMMZOiZWJipQjZi2OZqnKqM0a+juEMWwQqHYdh06cvyfcf6eoKhFutLKk/Q4RcZgCmD8
gggnx8nXbt+ghKQ4H0MdEjsIE2HgnQ+FQMSXS9WrPhwk8GC2b6XhdeE9qBTGfK+JXAGNJV+wqe3S
JrNNaj6pRXFRWQiaxIyACMkVwQoGJ1MEVyxOIz1K4MGkHVBsbvcvnt2uBsy4TZj68hhPMN4NwlPb
gALb+NFIrRND43P0K1OdPm7H+eqp4HK4bOjlBmnGdhluCUwe3lDC/C3Bg5+m2hrEBAbQSNYbMYih
mIBrLVqjRC8SrDz9PUx7nf7mfM3iircmnzktoH6SBuKIr9Fj8F2MhxbItoTY8ggylMTR/fsqfxWF
zMyTlyr9LRhnjv21lK7jcUxDQgfPJPtiQKDJVIVL23wn/6hxGlLDZ9xuZXmL5rpad2kCTBqvhrt2
5bq0yRxLoRwmlaMKQoImPYe9a0S7CTyhVHH7caHA4WSmlVRLF54wdG9AdPVbNzTRxTDXRcAysiY1
W4GeK/RIRiQ1jegnOBg497tlvZj1vLLGBFMNBSgtiBaYax7AaY4Q/vV93S60xwSSRUlzVBXOrrxu
EW/D0Hxb8DRMygA8Us2TBmdLPUqdpsZTlvoSZ5nZZcp56L5SP7D6hIdfWEv3kDdYOOyBJQO0lkmx
sRr3rQYZSEvCMpI7GQ2nsgy2G/CVDls5dYQ5tVQBuJd30hVmnWwrZXPbdVc2tasvYLwonAZFCChm
GuI+rzmoM7a0lWvOVrLqPBfDZCYXve1CUCywyagPtgGUBzTyUGuRhQqM26r/AhSFIaFctpCwL2nx
eg/V41bPxhlLSSPR0Re1iuhFiqIfbWG4UwyvlUqO8yzf/81d/1pkWd9wbJPivlsQm8DzlnK68ZvA
StJ/8TKOgQG/A/EGXI3Yw4EA2tmhiAHmFXAlA0vA/FMU32+7w0pSuTLBpHVfVspBXrCnYpxv8KBo
aqO7wA7ywB7DyAJH0217q55Boa4sUg2VYvYdRxkjgDaLCkPKwV6kuI1/qiPPSMGmxJOWWw+2C1uM
q/c59AebAbb0uRDvJ9D000h76GbqlT3Q0YosnGU1aqB1FeCQ0KTTvY/3HrBJhzsQMsen1siyp9vD
X7tjUvBX/zN+JjJoXw49jfBNfhY/K0XzMxPLuzRNPv3hOUPhLPF9exB8DyLekGzKcdkPPmUt4O0l
K0e9q89g8m1RkC42Fph4k9/1lOykRsU7/rPecbLNuh0CaA6aASELx+S7uckL1HdgJwosQ/T0INkW
aLbiouvWjicY0F9DzFqrBJI1Sod57Y1PMew8bWrxJOrrT0GYb5T0TaPGRoIYtDK1dgZaJrm/7wh9
KTHDkGO/i0HkG9GMkyZWg+vio5jFLlD4HkW0JFog9Jf1g4pzYmN4mf7sg24bwHLztnOtZqULc8yi
CoLQCbWMye4mvH239tjbBfA0t42sryhWE/A79DWwUI9BHPN6jAH3q6ArppeuDz5fAvBVInH2kPXJ
+2to+ftFfbuINb+f4gZA//yXSuZ7PXroDHdhGpw+FX/gLBVvWMweUg9hEwHejYBQFNxcTZE2niDV
d5RHirz80LetAzKJ/zt/7NZRZDrgJRlg62H01uDVPBXtrM1ADflShbZuJPtx8G6v2NrTGrZGyL4a
OHqoGruNJNApLf6A/+ds3IyQAoCWjZtHpZmqxV2ijCAXKF2D/Oq6L5L/lpPKxE3QFHNqa13G+Zg1
H738FmZVZyJXSZ5hv2mGGCRhqLvbQ6WEthqFyeb2uNeW9NIUs6QlKVLIVsFUMgTbtJfMIOq28ZyB
OU+2bpvijIptY526cpRHQLMtIgnHosKLvyJvNP3htpXVDe1iRGzvKrwmLXQfZnwh9bpIfREKdFmQ
1hECxUxb2UokINkGzRt11DL72NEj1NtU1YwGw7n9LWvRiawOpga0QeOplHmrNMShEyC7gHUMwBVT
1KbW6lZDyWFoPyJpPA85l91/7ehAcWxANRovaQpbWhxwSqlDA9lUmZQnWneR2RRxCqN5ZVeKPNlB
INm3R7m+rn9NLm8AFznIL31g01OYhICeDoG52XDqaBjNsCecC9AaDB5UghrqW1AvABiR2SkzaRAi
XcGEZq12jIJfNO12sggylTBx4uRLJ5DuU6mpy922EHlUvMvuyCYlyJuC1Qig5+Xx+XqchhQrylDB
OEiH3Cgmj0k/cx74V6fywgQT+HI8xmIxI8F2WuKilWYjpqldQEjk9oqtPQUhu/4dChP1So5VSpdE
HqcHJXwawhCg4IdGtpNqp4WxlYqvAroKbltdTTUK3uxBqa0t15Dr+csrCoLLBpui1uGuAwLNPO48
vQC7lxFygDk8U4xLdkRDm6wKU6GhOeM4gcNtQNWZnkDFcH97VKsxjpqMgn0eEHW2xSVJR4q6K6ZS
SC2cVtGonoPwAGeqOvsgRvCv5vCvtWXgF7FWB0kDBm8MzJeOGgjLynhLwwivOpxzxWoauRgV4+sU
mBo9nTCqKci8MRzMqPyiYrMbw5de4HGVra/W30ExXl+ERSWnS0ekAALcFHo1+kfrD6eG5/ZrpwrI
8f6zVIzXyzm4ZeQI7Wn9FFG7AuEHitHtQ6sPr4E83HUTGLwD9J/sUy1WeSu3ahyoWJTOwFSMlujr
lesB4RGlDMYJ+BuE0h7HT6HZUtDrFs05Lb+C2L3tmKuz+tcgK+xUBgqaXCsYLCRvqN671qbJSwaB
+dtmVjheQe96YYcJa1RhK19sIITW2giBwIk2PsgNLDz3mcR7F46T3ZxmJ7ODs3DQOIlsNV9e2Gbi
vKcg8tGLxbaceCSNXeDAtpnCuwiuHw4v7DD7zkykPss72EneVUfbyY5qOOSxdCY3f6xKM8Rm54l7
np7pWjXuamqZ+1ow4DJnlIvZ58JJQ1vY+I56HJ7V3xkoCqfUmjqr/oobk3CS2uq8IksjUwM++w2g
hAbPqPB9GDbkI5XQBF2BK4YnH7XWhg1U3l8rzOoJchsp0uI5ce2RBsTTk5UBXD2DKqy2y6BwQJRc
4W6GDYn2P2677Wp0XNhmVjTPdJAHCrAdtOp+Alc6uBIOYD0BsZW2uW1qNZdemGJWETwSYlxCVB4V
o8ETQBQjTzGo2QFY0FIT6eLptjne2i1/v9gixtIvuzSHOYm+ldJDseCNecmMN3vL3y9skBSPRngk
xeyBNzMqH7J2E+g741+01wCghsKfqADPhZLXtZmmBYO4kYjYhcAiLth1+RmqPL78lSIFGk0I6mEA
AuIfY6Nq+zIzZJzqSPsiGd1uGMraHua3WWiOIH9w+rl8zaUfSV6cb6/T6sHhwjCz60VNjt9cDg4R
Hvj+h7nvWnIcSbL9lbF+Ry9EIABc294HKIpUTC1ewrJSAAhoFQDi6+9BVfUUE8Ulb8/TtZ5umyqS
cIT2cPdzjlN7pcRG0jF3QF0U5VXAqfkfZCv2m7o4gnLTTiZqz66KCrD5qFsht59HJq61eq4VU090
7UF/+VcDlwdQXKhxLGZfhXco7e+jVzEBiHW8E0/ZWBw+RdNkTj7HPwhGDTcD5qpgUjlh5OBs32vI
Yp+ass4kfQsjfV+BwUo1PabbgbQ0uF/lKWfoYPAT0WYwHaCKD0Wii/Vbt7U26RO6DRqXpVwl5Y6z
Z9RGk+iuMxCAnB51c9PzXRVv2lPJ/MMXrD3ji4U9DF1ZJDMUlmRBap4R/SKijyaoTEY3Q0KtPtdM
1xYnTpuDrhFIfkFoCH1afZllknVltWUCo4WSP0LaamXzxB90PahM4rYtdSuLe2quhMfnzuHG7tld
NHZsY3uks98pUeIzJUjT0gjc2lMwlg/ANnva9FBA4Ki0H8z0VITrpPHFvtO3mWGBCAiuSypQu3BR
FpeW+TZx7ifWtrdWNfOjZs1OhUcOzuW9Ni92HSWCVkYsYFYBJTy3r+ueuiarQ816ON67B4+hPUOL
zUY11aHpYhiKrXgz4TJpK0U4g+OPmznRnu833b2TiHcmHytzNjM6zK2H8TE2pKsgu6/1J2l4593k
twjArzZ9H9M9Y3FKkNevYYzrn1oVjIbHog1DOr8G6fA0hGofjq0rsEaON/KwIwhEtwncMJ3Z9L4e
hGUOqnIrgi/fgW07AuNECl5/wpWVDVJOoynXOhQ2ItFsiMoDgo5WpHWbATiWOQ+T8VHl/ebEGx3u
il9vtNgTqwZwyakB+ltU12B8GcSVyICTi7fmVIHnaaUgV0I7EDiecKYOFXk7UP/8d1csHLc2q4hZ
2OgKWUPh3Fh1VHfHkV5RsLQjbhxUSuRq/LrLp62wZ8VXdWPG+cZQb40s3jomu6vpt8F+BqE/VP10
TJN4KywkkgY9XnWl9tFmTRBBOa0uNdUVLXIfM0sPZA5ujnfhQbdwryELt1CnTmpOJhqSiZ3oNhF/
q1EmRKBCMU4nRuvwBvurzxZHSsMq4bD57lnrZ51+27JxpVbXWndFcKdQLKRd7o637fDi/2VwsbNG
jZpRMmB2VARqLKmzblUN0MYxOG7mf9lEf9lZbqIFELJCzOsiv7IhjWiDQCp3IxXFXxuo3uZ97wvp
DtrJbME8y77uBKaKcgiQmgD+hdjuokcrB9V8ugoHuErOW5asGNlSzHhcX3r+LUVYa+SeKM5HSLr1
wkXa8kTDf+9g2AeHKaUol1StZYJJocJokZSGA16DqqpFfCtM1TOS6D6rbT83J88qd43qQbjCk+2N
qRh+Fl+p0z+nUfz6HovjRAfMv49rvEfcySpEcAWiOhAo8knRXLGSJy5Y4KbweOMPth2yzojVqSac
hsUOMEg9jVLTgDvmXGZkHdV36SkF0/m1fxtelMHaJoQHAHldzCshW6RBJ0CYGa2QIwCPvVkGvU0A
Z451SAedt8C1nNjkDzUL5afgn9VthO+XygrKTPY8EDRrnC5pU7j5FEbjx/Gu+91dxgmyZ2OxLkfq
RKibJ7hQxZ6tYNqcrL861YpFzyVTnbFxHpw89gRi9NNlnT0db8T8ksvB2W/EYs71iAw4igITVnGl
WNCAZAGNzrv2H8eQv/bVwoEZMB7avMy8sb4wxvcSgIb82jZOpDQOjwhqHRBlQWErXVjJJzpEU4YR
6fXB7aIw/Q/ELDHk/zawpKhgCdT91BQGqum2aea8esxudcFOzN7fjxj0lk5RfgPScBvCHV89lMhK
UGA99xYTkVG6BrBY0pUVM98p74vHyFTSd0mq7k4yHgMjnKXsxC1CP9iVKDVEkTWU6ADJ/foKklPd
nmQEJfuwvAS8exO9mJELQfZ8E2QPpld49PJMvhu3lj882cD+cK85B73W8dl5IP+InoBO6cx7ifNh
CToyakOiVCZBYTAkr7ajn7zQZ+BA11D3Pk9LtwicO+WUGPLhpv+yqX9tuq0IEtcOUHY4jqi40/95
6vZrmxaj23QK1zjD82PjvKnW1Ll3Tul2Htw49rptbuKebw0NwUEBNTUI9+xLxdxEduqeJCo8uHM4
NlYuNeaAz2KxCTuRKuWwkdczc8QrrpczuUH7z0GPJtAxEAYB1w9iqMt7gpr2I2b5DNMRNFvZMhW3
GbPjwYsr3DNdFk+YmMen3Ty5l5siYrWomFQ1/LuU8MSVPjW6RkF5X1bCp/2MqOryEtPeAnU5GR+P
Wzs031BAriKPp5rgEVl0JHKL9WD02FTICLonm+LaU/wnDQKMESk1C9NiyWFgSZUbOcURrOmjX9Bg
gsx3A1QRGNa62+Ot+T7uy84DhAGRBwMowd/Hq614lrVQS4s3zrp70i8MkF6449NwmXqgDtDf7M0Q
ykvq3hcX9GraTVfPKB1YO2sLCEagEoLj73Ood/dfZ7Ga60GqMq7wOvMgjgwKOtPDcQsHCL6h0LPX
4sWCTsrc0FkHE0ZoXrILIOZ2nW+trct82z8rvthWF9QFuzdamZ8XQcfWx1/g0Erct79Y7Z3e1siH
wT4BpVCWndvJJSsVv8RN67ihA0mGuaU2eKoRTZvH9+u+wjNkotsBBeFYNU8K3OF0Knw6AiBP2SrL
6Zr0HXd1FMWiBh4hbV8t+1OZ7+/XgeUEw7wiGsQ0QDm+jOlNptVNdBxQiX9LV2WgvSlXSD4SL7pE
8naCeJGf+clK3di9KyeXPEUruUWJ3lv8YIeJf7xH9Hn6/P4y87oCAB71wIux7xIrojIGYkddmWG5
YqtN7lHNtULtsvZaQEcD4rfnxoe2QUVlseIren9KXv7QZg+4279fYTH8o2TgtDcLbJB8ixi7Tjf2
KUqdQzMM9cCgWcM2BYb3hTeQt0Sr1XJuZfXeN58OESDCvaXi83hvHjKjfcdcY9sF1nuxExacDGpJ
sBPqUQxSl02uQg0tdfNTnOiHegw1J5C4dSwkKpYkYKNV51MLUm/A9l9sAUgxA40gvT7emEOHyL6R
xcZDY0upu9kIwamV7ORwm4kHXHXdvm9PbO+H9rh9U4tJWEZMyySBKZudU5AsFH1+YuUf9Ej3emwx
x4D9oZUiYGEgT3myHpMrXEa06r7FkudP5SmNyENXxlkKDCcW/Pjf+Iy6sW1KbjoI55R3hQGeNN1w
m/g9rt6I9ZIUm+MjdbD79qwtGweagwFBR9TSTOs6+6ZUJ1JFBzsPHAJYoci+WcusWGqkkK8RcCdM
8dhF54Z6mVYI6DnPFnnik1cPb8fbc3B67/nui126EOqU27PvzgUJamRWcCQDJHYqXHHKzLya95zM
xsqdfKhgJjM3xAH/AGQcUcd6vC2Hxmbf+1usIlkbkRLlQLIWw6Ootqpzf/z5h7ac/ecvlo5MtSoX
Op6vtetKfA5GAqLylchP5dYO7QY64kuwhaPrt7L0SdM44KyYAypk2YbYNfW1wBEFqFF2yh04NC77
phbTWYmLjLAa41IZiJ/L1Dfix9o+dfKdsjJ/vjf6iqBdxDtYAQVYrgkP9TAUJIbHR+ewEZBB0Znb
DIWKX43IXndo58xN0d9Z7VkErJTxKYaJg1MAGOm/jSxCIE2EKsgohpEEUFFpJD4FE8CsBBv3d8eb
c9CSBZwrALZQslrqBekV0ilcw1XGIp1L2BUf10wNRHFisz5QkYiYAQIHs6oBBYxnManHdEr0BAkx
KEARrzatB04slxgSCsm0dSX8tikHqQSLQtqegtscWrD7thezz546oxxQw+TphfR6s9lJRzsR5jm0
n4JyB4JjYCzEITF/vjf1oljGBebLXE8HREPbF8InLUj5c1OBnrCasKBrWOrrdgNqzaE/kYk/NCcR
jsCEmZ0hXH6/WheWziyZ4LSwODyHCFzRlX3O7O5EBObQXDEQwpqB0SCfWeoA9JkCxcwRVzYKwW3A
eiNR+h1oBJ06PD4pD7bnl6ElM3s9lUNczXdDQ20hg6w1rLst8mpQEUXLsSKOWzs8N/fMLbJvyAGV
U17Ck6DJ6KaJ6mZcXdsjDvnMql2eFF7nAJYwXvWVPOUnHXIrEOkGbg+RbiiNLIbOKDSmjYmNuBoC
/cS5qaoYpLr1eZzq/qzEBl6x4609tOvvBxIWBi2nH0lXzLu+OTSu2sWRF5lJsdZrcOwLpOfrp+MG
D3avBcAFXHWwFSKZ9nV2ZkyTNWkRMONpv2Vmssmp7fKmD3sdLBdZ5Ippx2PQN8bvxy0fmkb7hhe7
KAotaoTvYHicNVuTdQF0cjee8NQOLQoL46dRhPZ/VxdVK6dJKcVprVgrycBMs7LpN1Oe6sR5WJaX
OlSMQHVBswkk1+a27m0waT8Q0oPtyNOiHU2lB8YEL0mztdDajUi7dWJOt7R6BiTbk1EBCgBtqxfx
iarhg211cPChEhq8ZstgtqLouoLCcnCzdJmHymteRm7eBNWp4+/QorB+2VnGtMdCbW1UT2HGFPzG
SCCUp1Uvkqm+0CO3qt+n5FQp5qH9G0LoqkoAEULx+mL/JjIHNmYEAwVLDKgJGDJfNyWuYHxkO8Mo
L8ZBxJ5eKszTNf2U4tahJQmwwywypOLOtNwDIC/U8mbCVdYwv/FhJ/IPCancNhyHE2v/UL9CNQaa
aBYqvI3lZRaQFCVKdURlqP1YQcuYP7fJW1o99+rbKUqUA6lbQFQgj2mYKMiGF7TYZ/hQ9BN2GPQo
0gW9CCfkK4dQi680M7S10NYhhaU/6qduhQfD8/t2F4f9mKaGooKh2FNJ+D5618q6bUL75UZ5sJsg
aYPm4cQuc3D0THCXzFhe/LPY3qjMkGmbWRDsDKBr85xAAVd7Vfl9fIqJ8tDys/csLfazzBxKO5kt
wcVyoUxYqa9D6pFTfPIHKtQwdHt2FoshGi1jtGc7RYcqaG0tXMSJtsZ1h2yLX+9q5pl3x3fqEy37
foTs7W5s4D/7MJl5FoCGLh/LFCIs+c1xOwcQsmjaXqBucdTL1irBuj0iLrminrbW7sLSg/YbdNNf
olvp8VW9A1HL4Mrn44YPHUX7dvWv23eXgTC/tAfMyvZbJDagB4yc8LiJ/yXu9ysIuVhxQs2MMlVg
Q4RQJdYf6i3zx429aX2I3d9pg194hqeC9il6zbwzYEu8/+RGud/KxdrLuKUYSobelbq+S6UagszM
oyjWkfZO1M3me4P/6238P9FHuftx+rX/89/481tZIWAYoZzs6x//56r6KP61y17fPtr/nn/47y8u
vrf6KC9f89+/9OU3ePhP4/5r9/rlD0HRJd103X80081HC/qx78/Ha87f/H/98F8f359yN1Uff/3x
VvZFNz8tSsrij58fbd7/+gO0GHsDPz//54dzA/764+I1615/+/7Ha9vhp+RPE4x5M6kGUFi402MA
ho+fn4DUFdAU3UauGAgZ7FJFiQK9v/4w6J/ANeEwAJ075NFB0fXHv1rEwOePzD9xLunwTU0TXEjg
z/rj73Z/GZ5fw/UvxPF2ZVJ07V9/wNQXJwbPVx0cPyDI+p6/hWrg11WgDlGOA0jpXBMxjQQFPfpA
IBTLvIL210UlvAQMYIax07JXGe/s/r4vVx1IH+gUX6s9Xxm8Agfzed6lQdveDgixl+26UR+AM14b
2C8g8B5Edek1PPOZXNvatdRx2JlPEumOhENgoQPV+p0+rjot9SAZVL2Vse8ogTato3s6XqvZymru
ytzPhYWKw2LTgezSALEMePtZCbrRci3rbEWrFQU1ShY32xJ/ZQG+TJMNiBL8Bg4KRBndpPkAeYLf
IKmltrsK5WYd+SDljuaxm9TNrSg41Hw+5WC6zHmaqtyF3uw3jU1XnTptFCBcSGqgrn/dmMZFquZh
ojTumD/Z6TfQ1XhJGYGyhboKCtwoyHo15pWDEzQTFnj6plfVeWneqkxfxeJ1NMoHANWCkQ2hOeEC
YwzlOmcPjihCrYrCvIzPojqGMmoUaqO2UUqBTuzCQROA5xtBpyR+alXroZx8bfwch3wloG4D0sXk
hdQbAXAMKZ/7CJTriWtaiqumSJ41l3lSe4YTBYzBX2RvuY6Kl3EOMmXqhybfbHmnOK8a7VHzaARA
TnnxBL9ZR5FEsoOmyV1vg9bSWptNFDRpulLbyRutJ5DNbial9vpqCBSiuL3ZXTCBqKy2YmUcAErS
jprvFEAqyXQlov5qLNDlpPb0dgxTQ/P62FhNovYq2gdNJQJrrC4NtXCBjoRrF6jZADny1h0U3dPs
Oojr1yKLPIVj6iTEU8/gCW6TuF1xBDPanvsAm51Vqu7J8tao3ZG/F8RGbTcYfKzBJ91mtEHA27yo
I+j8S9RQmhPulyDgL8AXhfrGERkZaiJAbkWgyo/dAo8yonZDAb0v1Vk3YkUG65zm4syKDLdgxKuK
ZCXtq6ozwV8TRNDXKvRsG9EHIZ4roAzy7CJrGRqKd8BKmC1G5stcL1sW3MtnyioN3YSZamx48maN
QwCyWl8YUBnFarMrA2Vn0hdq48o4dSemeyZRwrY2QpLINegM3dwZ8PYRFFxRANEhgWu85SluWDmg
KCNITDIwGHXxFNaj5tJh9ImlQ8tyRxs0XD0X2m2VgtST+Xs74c8dZ3+HseZj9Nct6ecGg9w8nFtQ
RyKu/XWDQbW9jiqJpHf17DMZoLSd38/USQPLQzr4Ut9FBojlFM2XjX1Oar6ZrDzQRBxUcgwVNqzK
jIXIK4TC0EIBRq+I7HIWh2DAws8sr9K+FeMNQN3S9rsPCHl4CX6j1cDigL9oypBcDAfUXDWog9bF
WRnfyDosLaAv4O5ONso/hxTVsy8oEtANUFKrD45SBjpWM8X9QgDwOYK/Vp5T8h6juI4Xyhltz+q8
BFHjhsevhuO2EIMR6UoZ7jK8RIHIAbDpqGy/auObHNSK5iltpoU7+Hunzs7bnnPWW1OelgSdKrN7
tUt3pOQ+1JtdifrjvHiZKs0r1CcKtSN7pU1NMNX5iXH9jmpfjiuiTtAhwE0CFHczyGfvFQqhKIhL
p72balZgUKgGxyiRhrjJDqg5Tr9BLSNHxTAKlU2QSNmeqd8QuimUp9rajCxIyytsFar+oKJ8pg+U
aTOaZ5G9yhw/pYmr0nWl9thM/1GF2feOA1EB+L9Rj4JKoaWArIYZk2iAsIPh4VvfZX6vUjBfnk+p
PNE/X+91fxtCDnSueplloL52Tx/1Wa8OSBBglemZb2cu1D3scZXYqJ48Zcv66qzDGjKhYD2AH4E7
qwmu2q/WBlsdFZ3FPariz+2C3gDHvknaYR3l5VpQ4RdE+oUTo0rbeBqqDOevsdLMTVoGJrKn6XCR
WZbbFbIAVTW/t1vV1dIsjMCEMWX5oxopIH0FrYpCcXbm6wzALB7l/mA8xFi8Q9K9K00RYP9HKUy9
AVzHU+fdvK/cKroc2jeNJKvOnHZS81t7uBhpsx2viHpd231g6I0bTddNjHS4ZvoO/ZxMEPkaDjgL
kdJDYtfmDeJREBSWjuew6kXk4LxVx3PwbbpEw1YyjIHVZGs9esiojT0W0lRN5Cuxso6ygMvPXNkB
xL1t4pUN/V7MCpez0e/EpSZckGO4UJn2QWIHX0V3bZQpdexOzTYJ2CPNbm0V16UxYVevwmHmZLJa
t0E3WM8iasKhelTMh/kYthqgYafHmFDXqMGrnYODO248QW4ra/ISRDEn9WIYe3ec3jX1PLVrn8rB
jZW7iSdenb1Pdr5V84Byczuhfjl1Pm3t3UIXGGqg1Ik3FK99mgDacWVpNzy/Et26VzdpdyNwclBU
/tXKY5QK6Bt9PwHy8rHrgbi2TU/VEr9XQH6onw+ab/DUU6bWzWdhbxQ/DPG0ksbk07jykI0OCJy2
zt6m0ei3JeSSQP+p0MEj7XmNa3RDHbeTo1tLY9PJ/M7OOugu2zg/Ef8hYvAzi6xHkvhtxz1eric0
3kgr18HRJvseU+pNr7HuM+1MakGpGeBGW8fNKsp0jzNtZU1vPK59DofHwDopdez3OPugEmVG51nk
+CWJAwLfDOYgRhY4DdlwVFY6zUNqye0AoHC7KoxVi4LHAnUujD5oLApEX68tuut6gq3cWs9HqjFw
Nx+5X8GRUQpQRCqFl0H106GXZvLOenY9pgHLTKyZboWpF6ppmOtPkCdydRM/66O1MZJVZNqegKoN
eJHTCVAM7mxMqE4MNgVDAFSxJeiiwYtdtDdSN28z416Y4sIgvUssutWqFYvu7bgAVSkUkCMw/MQB
tzMfmHk3ZzcpWmIru5hpntZf1/3bMBrwvgZPgG2bQFRngkvAEnewwsFut63D4MNwX88/e5CtQNA9
sEv9pgCLX1YNGy1HqKz6LNU17W6qRrjc8AesLWZo7gCl9DS1obj+lIgBc5X7maNAyR5q6M4O7t9g
f0iae3YMv86ZicsCXXuAbFdvar4p1wY8rhycOTIH87yh3JnJYz/eIbq3UWyMzhDfprgASxGBwQ3V
ovoVU5XAqpp1374pJcaLPA098WIE9adh2MYsup1dyoG3Qe8UQd4KUFlCLrV6K9rHKq3WOnzNKb0i
VA27/llN4nsypr5sVY/WUQD/zmjXCrtonSCyHyDf7comBtnXp17B1UStvppYHlgVbLt04XRPcEin
TnVLE3eLnIIA2cJU3WUp1suIuTLdSLijdv9oAZ2HbbYVjwwBH5JgXmrE64gMgLn2Cnv0J/2pVLet
AiQd1rzo/bjcFAUACUoXGvpOW6dx7xMS6PFDrcTbCFV8U5k+OIMIBoYQbmIG81Wi17Iry4oCWk+h
UchVDQpIE8EfYwI/XU/8PM6A/U8QrJ+gPtJe1RqAGHRccyd3M7oxGvgtNIcTgmXcvETNFDp5vcFo
uePw0PN7rfgs4CspPHJNmvmOSjZsgu/EH1pLDWSp+RxopncT15667NdjXsH0jaLQVTfJbZzPELbK
U+PmWmlv6lRuGIqpCyt2aUOQtFknEiVWwAlFqOzSIRgmjTGwi1scDS20aLMuu1OHs7jBLM02wj6r
lVdtAGEXXqUrO19TdumQ+RbuK1E0BbTBm5YN3KrWJebbMJierWHZArNuYLZ2KgRSKpQ06W5tKiEm
UhjDq420AtWgtZfiZms3WRCZM9vZI6LyOSl8u4WiV1puuf2ugZINW17PtDMctasogbYfNGuRSf5m
y61w1gMxvdS8QHnrGevuU3XdD9CTaFapQHr+eehxbHbndYL4jVVsTHKFBCOonNLhulEAXl1H6qpi
W9KdG+MtoOE1W2fwCmzt3GoqXwfJFmKY67ZW/Vb5aMcnhrsXfB/HzPwWKadUPwPxv8spKCVeZPFQ
zXby7DJv+MsMuhNm/UJtx4MUtMcfINXt26nE9gLK8vGusaLzZMJFApPWUSFUw3W3AFinH68AhfKH
ofesKvJAMX+p4P7dDXUoYwnelvLFTtap0H1lrM+6gQeZDAnusGkAfts7rdyU9FKkz8J60fTsXmuo
R7TP3IAbKENAdP0pBvPTiHkqwzhmroRUkwSOQ76MkBhMZcgKSAUzkI1tDAjAKCywwWHfN2A7zf0J
tHSThQ08xU5UFa5zDcZBn0tQ2GiWD6pZF3B+aIchSY2ra0VdLvxRwyEDxlK76cKalZ4FvZNY2zbY
TM1qlXfgdNfupUOu9dIMRjvGYklXUGUJoaLqVo4COl4TImEIiuN6FVe30Hrs+9q1HERaWXWuZbct
TuVOGVx7iAPHQjWTc2nYiJPU92z8UJTpsjXyjUIGT9fB+d2mn2piunVX4cIGvvwAUQkMzLNiQBjT
cYIiwcLLRq9Tiwsnn8WKsBGnvW8yXOfvBgMF0zkA43kftAbuK5jWFRVuM5re3H57wv0oBuqOFBAC
QDlsHa36gt8lZY3dZD7k0q1ssKy7wc0FC/ioBChsVQrdBwmkNxZejv5RJQNtFERJwYgyoncNtNBk
Aod7caHrVUDjOMhwxGTCdBWomvAqc0sn9wt1Hed826nETavJT+MkmDJ4cjMxOA7f0stSAudk8JAU
AiH3eKlgLceIq3TsswY+qwUxaVww37R2o7OtaOPaSOwmKdpiABQvVxGoZi2EfFLdXOWoQLZLSJ3l
8tzAjV9h/GPGgwthu2lerRqjWpM2C3PVvoxnL8Vor3gy3hsVmBPJWpvycGqFX2WYPWp1QaLSLxnB
pb300/5hZLnXtzygDDOVz8yfPuXjZZbC7Uzzi6q7ylO4H8iojfOtdSxedV5f9k200ZsU8IK481MB
R6J/b7FlovR82wsUcdIotMmA62oDKMsOBehBm/OQU7mBoPQ2dnChjwKL5u+GFYcC235daAi6vLTj
GOrAs4KJ1C0z02fQX55yDdJj8D7RR7aZe0IJsRl36pmhSn+EtE+kJCGhz7l923fEExGOv+IJs5kw
wKnVFckBOupiP1Won0Yg9mMvrQbPRMnXZMJVGUowQ/nQ6DIsDIx3eS+Le1wKwNcYqtIMSSaxh4VN
9Rpl1qoQF7lUnqIm3fZEO6v5U2Q/5cD9KYNYDRNQOyVKo9rsShmay8FoN7KrV4k+rBCEM0m2FXCd
8iL5kUP4R2FnhADxv6MR54vkrSnb8rM7+q3/H+PSCFIXiFR/iTH/wCT/19/R39+i0kHflNXHgZ/8
CExT+qdhgZOYQAEDaCVUj/wdmFZ08icK8lUHCCZDowTh5n9Hpi3tT80ybdAP/ayq2YtMkz+RxbQd
Gz8A4AOH4T+JTOOpuLP+CjCYyFMib0Lm6hnAKwh4Qr7eabOIlQjOYcPvtNJqtMuxUaHlepX1dTOH
Pc2+V7UwjUuuIIWDMBNkMwlnErthYWgCrB69paeOsbGixhE3albU4EpqBwDMblRctuRDRwYuH8pp
yPinGslEPkBst6kQ0Pvx+5KXlrjR2qagl5MYINWHShTwWb0midDq2s1pg88THmd4Staq01mb5So+
aOCe42FNo09nkyLr9NViejaUZ1CF0MYzVFaV9hiMxdjQS9bmAiZ//MHKKYe7o6Vyfg1OGJ7ZV8nU
Jqu+MiQejd/OzehLmvJPhlDedAbimQrfHlIFhnKtl9PaAMWA+JzkgIMlVqd+Kjfwccw2jHSWoBk6
nyY8rNOnHDfSRDU6hrMfum3ipvjeKOQiM5iRPUWvAHLujGKFxlHsp6WSpa9Tkpf8s29ttEC2SoqX
hoq4KW5Yb1b0MgPDCbDeWZ2UGKNa6Sv+yfNo7jQde7m4afUYnY58Zutg8MyexUVA4L7iR5yb8VgC
Uzu3zenNnH8qVY//mjRCC2Tf0TbktdFghEmW4WEOExgBDhRO+mrGQI9/EoenmCMgUsN3C6iz44GV
0se4cAMfN/ftoEB8kQGDkFe6ivCfBCOlW3Bjfm0UhI/4rNarwX6XRmcwO1AZR4f/mCU9sebQRPqj
kZxFuGjjlsF5pW/gWynZVaR2ePmJpqpzV3Z9VgH1kODtoIVC2jAjtMD/jzVobPiIHOGFAWiaB8RM
hSIwPKyt8AItlAV7X2WmUyielWItzwpANAKvXqzoKt70x/O0OhegzugdOK6ln4M/nV7+/EIxGHPb
kVjOuB2miqK2Bo7C77OUxHTAstKirsRXfowoH1VEgd0KSCPpwNsoMHDx9wne5TyegxEoEOafFoj2
c4QPqlqmD3WW1tFFnrGJibCq+nnp/RiYJup7bmy5UWdK6ceg+sAaAHcDxziU+jQPR/F99RE9Swxg
BVnkcO0hIrXav+e9gnbgqoeJMkDpE8Z/NO3Hs1WIt6MjDCFrevmz+xStLyrdrzOCKvDi++q17Aif
VxZkhEq3VaLEFDiIRDVhXso2jrF3oOUR3qTSyFBXYVfFXB1PVOktKiBAcaQBsI5FgwIdCr0hZxEs
5YNEPj12NKDRBmY+oacGFtpt2ulXozRHC1VfeJnxHjMZ4RxAy1Obbg19qPCJQlJsWVrj4Nbc16zB
5z/+yuGd4KfqfL6WTvx4UzKv1bkqFJJTi7hlWVQpy2vcjH+8Y13VShNoiQGWFLeOc9YAs2MYZF32
/dxrx5MFX8OYMA6DKERFhBanEmqaFlt+McpKygL+TgGWYrqVw9Chta0gSgI2bD0a7yeTkVMaD8uD
BlaR/ESRKLDt4OrWFjUcIokZM41S9RhmJlDgP0fErmsQsLljO034y+MNXbCLwKIJhTxApFAiiioV
VKd+PdzSlNoZXFCU/CWxQW8zOiS1vtIiDQvOQekoO0NFVNe3gRCQF3w0RGJ3k1vyOpvycxQN5dku
qjobO6mWOGTTtBxzxIrq+VWbQaG44uk5qez41Ivj6P9yKgNNhZJIyHfaNpTIgNT/+uIyoah7UyHQ
7YhUMZ/SMqfsDGktvLFdNa1+ZfW64eDynfMqDe2SgRPVj0zUOG3+L2HvtWQ3jnRtXxEj6M3pdlUl
qVRdMi1zwmi1IUjQgSRIAFf/PajS/8e8moiemIip1jbcJEwic+XKleV0zOOnLB8d+MbsujL7+u+j
+gvdwq8eCM1pxRoiMwEY/svi3VGMP/JunM4DKWFW5yDpR0jTSfiVYKCNRIDkKYVhv3+At9P26eno
5RZ8bLOhTB+ioMnS+yEvWGaOs27/0BQdJ14l5nB9H+icB51nY9f3qnB+nVTJxC5dRlkj3LSO2bHd
0XbT8E5hR/b3vz+cX/v/6Q7xbBSPwUtld1KdWf2yN9pdRI3oYIG3nbHyy9pEXfscYt//V1n5LzQx
P4pRGJUotNFgCkbxr1PcB9swgNZxouwlo9D3Uad8CNKi436OyOepH025MUqmMNXx2c5Hzhtluh7y
SyWJBp+V6Rbz/d+f/79sAwk9egqX7FE0q5Dq+r8Lr1091zLraciwRWP0GYZzsP0jKlyNh7ndm/mx
cE2S/4900S9Km4yFN0dR5nv/UQhW/WoOs8kdTbEEdPdb2LHv46AKnU+744mYAyj94xzmLruT6cDr
iehIfzXhOIXI0dolT659YUvC77ZM7T+uLUmNKZmvOX3eTOyPQaiNbfCxFqXt38uMTlRfEZMe/5c2
r2eH/Z+1Q4qOsizUzXDNofv6Tf0fuTope37fGbp+27l3nxYjaAFwOYZgJkuxp7vKz+XerOH7o4uP
DFDnaJCNU1tUJNd/n8X/Wlw03GMoUxiV1DJzU78sYy9xWw8t3WSWoY/Jkrbpwho7TK6Djzl1D2zK
qq0xDbAVOXmsTkT+NZ5C1lMQD0X6YOdUisu/39Wva8vfFI3wWPBAkv9t1JrJlnoqFF0dyzYH/qr3
2HHwRLXojuqkFsvKXuiQjC359x+OXoTW/nNqQOYgmVYxbOU0Je32y3hoSZVhoQ7E1tSUNtkT1d8q
lPdTksspOEt6uUA3n/fdbOo+OIaDRtfxMnb1G3CPbh2vbRvNMgUEXHBCh2LdwWiqtts6fR5kpgP6
wgexdvB3OryJcz6TRv8EbKR0f5JlJcLnoy2O5FMbiNjt0CTtZO/mSsjsm4xdNcO7IUws77LQzvn9
Mc5D/LnI6pJ04DaEYfWQF7EZfug+tfmTVXFDImFuRzvWpySTRYtCrRqiJj5BOZd0f6blYNdND8Kk
KUajkbkJ39WqXiOHQEqYqasOTbPRL3YKAoTgyjYoqwFKj0uC5a7cOhJPpBOSY3kskRWob0WuRkhH
IV0Z2k+L2wLxdzxPNKO4DLTbSKtrt02yeLvwgTC/5PDN97d4aVL9w2Ggo+y+0XjjF2fMEv+ZS5FX
PwrTS/coy0Wl4GJNM7s/l9R6qJXjrOzuk3rpArKSxQjOKqdIb9+TdG+br3O9jclTAJRfaXINSX4g
zQP8BlkjXuVe/zXKwW40Z9V6y+6ofNkA8aN6ZdJOSGKuwMRbNUztXZesIv9U6mVoB3L6a1j+NZm4
BJ7rN3/WQl7RQfFlDWYRPAx2WLK3te5DZ84uYPB/VEcxpt/0LlWX3RFr1eBlmQhC2tSCDxP0nHJn
XDhdAuty80mBjLMCob+kCfr9Jp1R2rHxEbcZtMUtqyHQrylcKlKJCD7+j4Mt+UVfjMpairSJXlA1
gOqN3/nLHmCARGONIgquNT7FHKTErUZ0uXxcW9Ledx3UZIylQj22vnXUzXGa99SgKwroi7nkXHax
kV+kbIb5AwDhXN27o/egIkkdmTzDTllIxYdbsIC3RXOtyW4uy5g48khjOX2WE/H5nwhiDJsXUpmb
9ZptnRnX+2ZNrH2oI8u5X+HHmM8SBcO1vOwz4fXbvUPE864oXM+FaXMiTAF7DN9tP2mXELUeMaKV
VCRag2ZdPvTHaO66KcRzy+JtNx8Sy4Qttw4S37jeDT0FtP15CntAhVNW9S5/b0DpcL5jvx2n82i2
KPoNqzAVcOBaPaPBZkU8pm91Xlv9j3NTB99Up6RQHym2wI1ebWOSB7O1jW3uUP0ubP1GrQLHR3cD
8bOwtFl7GMZI+zhEddCcxkwGqYFKYhoa5Kg0qis4qlE/728yw3Sx+cO2nUl9ssXr3+ekQzfrpLqp
TShkn1fs9Nzoo32HXHRdzaekziP8ogEuGrt+p0c8IzjpJcNTrE2wme/DHjHCvUsm83bVxGX6jKs3
MusdWdv9w1YujFndit1PXd+L7KvOO8L1u1YseMCzLZX5Xr2EVIEZBMMybx3shcuU0d50PqVNbcr+
fk7QR34zCYDKhjxk02Pg66gxcIzcumLg+0iM8lbVzc5oF2qVXCkfNpCeGOBL/UBFAeWCW9IYyVnV
Yhs3WvxNTgSAyvkMu+ITdnEpPrcb3R/Jfe4xWpr3veksx11fNlX2tbdCdf844HhewiCv5ntnS8M/
9Drv5nuh1KLavwFh+vY5nklk3xoxcwvo3BD+rKgNs9xa/Pt9eXr1Txs3cUhtnVyDj5jhlSpb07Y1
oufCpen9HlBud4PRhNM45BaHtml3z7+s6NbIU89VsdGSUOQNchDRNLFyXVCTogZ9YIkE6eLW9/VO
S7anGuiPNOkMn21+QGyWadulYMZpaZCoH3lWcAuuUpbxU0WOryrX0qzvs55VTdLeRbAqX4K5mKRD
+/zqWasF5dH7uMVGkGwcg/4vEU4m+NiEjpCoAcJhzw+HxePeYx0yr1QP8o7c1ii/K6tjpMl6YYqa
cCObaULenYpxZqwzZPXBT8bBELsSj3lfdntZoW7BmH7Ko20u39gW20CPRie7BHZMPydvEqGxLMfL
Fhn6ZpdfymSdMCN5uHonIUo2TFPQx6y+hlhk/zAtvRw/CdEO21tTUDDTkOtbFRnbLt2IMKg582H0
a2i0jZbbH9eGJ+KMIn6iJRhezjJOPJDmJKPoe7Yxi3HIaGryUc6cYHc4kf4eBptSQHohQky4lcSh
vPBjjicWSsB0p/cQ23DT63UCpkvCdgk+9lO38sUgjhxmc0wTLpk4Xv3HqJTJnSbB77ZjxgJr9pjH
bb0O9Hs79dB2tO2BJ8QRZyy/3nK3i+6idjjbZFq6R7eAY72h9clLvFQ79QN6w445GdM1UNO1UKMY
/hrWeByeI4T+e3Xe46izD6+LLLVJMMd3rpNxfhcfIe1/SKd7QnC/D/F8GXK9jvcFjo58nF5OB8lJ
pL8nIWDwMzEmW6NOZizaYVy/f2tjlciPfZZtJCRHqA7Bh9HKsfJUpzaGfxzrrGHjE1GEKMGSn2br
rTkY1ztAxin6oJJ9iH5vS2VVzWHbLoIcSKDK3wg911aCxtou+piGu5J3iYUtcEetPggZZJFokLd1
yiQbt2Yw7/EgvVMbNy2D7Bao2Pd6RMr7ujS1Pd4XOhbqS6qkQhjEzqySVnSItJNL3yZNUVlMgcRy
ItuEHNSpGUOzkH2Bm6HPP3GRzQ7tc7dGLO8dMYngY5VUhsyrGswBFWJIIY+iobzaPH8zrwdbNAlM
cHxerKCNruvpkvqV+vlBXOJmXfQfkmLT4TeRq7xZIFBObPkY85bj3rQ+sid20PKLzSd+MBOJHzrt
BQIfk3HHbNQOnJBSpn7W5WNXUGBIh8Bi0vVN6dpGtIgPFGH3aetivy+3rME9xoBqUd0ETscsr5EI
ZPFbtrDfyvOG1YZQyH8zDENQCAZzPqiXPB1oC/2vnti/YkG4IWgP4tHyP+QOf0UQsgIPotzIO1ew
QMG5XxFkkQDYviLo/+7//1fgUfnWLMiy4P5TqwyZ//8EZlx97qcmbfHbDLvPmLVmTKaXwzmMnIco
8rZlF/77z/4K8lEUCe0fTZzMZ3fAn3752aVzAR7kCzGnIczYysPPbLZGTNNuMvZy2jQ1Z3QbWc1B
+e8/7/25/4x50M4EJcA+oakCXvDiD/5nONqZKqiSzZxeszGvOQOQpBrs+99/6dfxLdCyIlVFDS94
FU0df/EsW0Puq8AhPwVTHfEcgwj8vgc18c+rhnifvm35PMf/E/B9Ud/7j4fMX5pVE1NWuLV0C/sV
RZmOPYpaM/8TJz2OxRl80WXE+2qdcdyESbQNbnoZVwdXowpcIh4Dt1nkVLNS5tl26ZNw2NbHdYzc
9C3pkqD8stT5mgk0GPc97t+uyVHSYYR2RRtaFGVaz8n+pjgyMjapsfFenXdVpQUkKuytec7pcWqe
JXEfPlWw4S6tV2eWLo0ubTut6U6yOQkee5ftRX2rxtrDu7LMFHJ9lERPaXVDAiFytNIG1nTN58K4
IkY6QrYqgzswVgtpqlCnNIglbELwGpSjqQdCmkevSLpklyVNDA/f1x1wK4l8qYnwqhpN7OPWzhi/
wjcKW1Z9KapE1vZM6Nbq7BrmPT7ik8gFg0m/CjHYP4rdbtHHkvfX4/q6NRdSLEKcAwekVXwPJHja
F6fpFppew6HE8r4t95xyyzcgvl1dUY1oxEaDsKXQ+z9kyL1IYpPVUTq9dXQTnLbThGrc5u7Jna75
xy1uDx7JNti2p3kiJR9fXRMBDl3sOlTVcJ7LSh1wrkGycrTMOALhOAZZO1TBOaWuZIN8FUNTa89l
ZQW/hqBMdtgbi7GunnXYFBNVFPmobPbWMZAs0S0tWz6YQ+9S3W1usn6T951eXLqcY5lxxlc2XHJq
GLouGYNrTF31+qmKk4OeY82oFgQqigmArITdWks63tQ7DYa7C/1Oe9VdDprEzmCKaxgSzDaphjF/
sjbiJD4vBMbbb8p1QnwyY1JNX4NRpTXPsucBZK1uz0YRXkW+1MN46nWxjeLG6bGjuscRkeXzKZhn
2dN1Du1qq65lbf3iE1oXQABg/BbLD3OmldAuLQdYyov0ASYRdvT+sZM08HyCpJFq+xDtRLMk9eo2
ZydHeb8W65tMdSGH5VAyoct5kkMV/cBkHeYrQEenSLY15arTKwHa6J52/MrMPoOWmc3cT/YQrr4s
9UqR1AQxMZugndOYoqm+gwbsvYDxR5fp+Z6VuVLNYvbDyu48idEG9s6CSSTqXkAf6Za38ZRsur0l
gxahA3MBPOg+cMBtfE8eimY5V1AedMfaThW2Ode4dPkbTY5vyyBMBEPenI1MivG9ostHJH/gnhuW
2+skWwzq9rA0XcLCEi1xyHdGWWx/HWSK2wmJC47J/WyqlHVz1m7SPs21GFh4qPljn8RpRaOcDVq4
IDweaL8Z9D9gjJGnhvg78Ua66vrgoCUdFQzX1LcaiSGTWLIBDwtBJVfK2xHvAf3s4Ji/HekSzcmH
rBUFV5dN2mN+stLM87CcsGoH65WDYDLuDulOtYfvofyUDZSoYvZFNUU/oK9wqZrdf9/h3LIviqmA
XkVsPUkjLkQ8LHBkQrwpWko38AvttvkbW3HAsGnSh0MRsv5cyeRi5ANR5PwFX+/VcP75jK7OD03s
nNFQ6Oumap6iN6HfpI4p4tO12Uv+ZJlsGAqnAu/mJnraP4cTXal/iwZce3mfkdJ1v++LhT3QjsJv
UHq6SfM8ZW6vH7ewoWD9Sqyr1+03U0S7B6viyicqRR6QXwBTFSE/uxAWmefX8Z+MQCL4vuor/MFT
qyuISOfS5Q6G7uvVw7L28+5SXp0AEYZge8D+pP4fL1PSBaV/5tpRCPAlWILmfhvHlhE8pjqRjwUZ
9YxuiEc4NMtdS+KXG4fmmqofy1h6Q2SDfRpgE2loBtDhcGxZekE3xvxE4UY++Oo5vvpDw6vZkgl8
zFuwh0xSUebtslH90fgdPpabn5FlBp3bLvC6GTUiCslbr2Pb7gnPv/exz7eDWfupkNiulDl4SfMD
8c9YQV3u/i2VFP67lnarLJKfn99S05rndXEca4BxUADU68MUImdZk84JWEq4jYpnkfRs9V8dgJOg
t5o+YZEvr8Z1rcp6o6eb8hd6Ncyq6/1m2KjB4luJqP14vD681Mg2idPPgYtKS0Y/k5lfHgaHUj6+
PqHNEQGmcYAhfPq9D6h2+/FzF1HlkHFtRFP87wWLP1S2181JtXDmH/flmSaYcxwOLc6UfCyDYOGU
5+jzp1ROBxaGDz2/bnjsVa3S8tSH8RH8LUaNLsI7TZcnHjBMypifej0eReM9c3jRZQjftWl0l+33
edLkm3jM07FRn6NuiKDW40rsg72wjEX/AfzMOElT3ZRUGcWKqwIXwplaaQM/VfGq48dg1Jz9D1m4
bv2XRJYrXsHrqhh2xBpuFfWxxLgmV3jwdR8SrOmirrb9to6zzwVuecDhexcOClfnAA0+PgMEVCKg
NBEWwLc4MCVu8dxbolVbUZP1F43Ox+avvZ7ZqBFyk7J7WKetqo/zurGI6UcuguVLUzUD6+YVBptl
RCiDdSbshudabRIRc+vxs9LBH4JHl+/hOMC7m3xggq0o5/CDDJq+n8+7ASO7j6dOE+7ESvnEe5bu
fmfv/eaNhpw6AiLTO5+g/wlOrpZ7pUpsnYE1d0PgjtiB21tc7lElvPYzkW8yvhprYKvL1MyLWf5I
l2wMpruIft+wVKrc/9CgIp8TCEeE/u/nrXzBZTboEbNb8Nj7avd3taZdMn/NLFqbH2Uea17i+CdP
d8hF+7WPT84zzHIXICYwRkofcSV1wDPTg3dnPmRs4RZce7yt6fpqLo9Ks8uDFJLO17SQS9y9cZxm
/lGPqKm+mUoXyX2OCt/4XJcgM/JKWQOMBeV2C/L3CvsQkXhaUZ0V4Bfn3m0tf6IJOUcqd1mzoGuE
mnwc8MPfnSr6uP2HPHMYPjWl26b2Hcn4Auu1ldKfSHMkQ/IeYeA8vLircY+fItHG/Hwa50y3FUPP
mCVrnM/dH31q0iA67dVAeiKKW8+1qF4GXxcRvAxjm0T8uY2qb8A0hiAc3ubQ1Lh0A1LOSDq5enyq
Fq7ZqainueZ8nkx0lMklaaAPrYhEGluXZ5f1FsZptypgN20TbwdLuv6qH2WwVelfMmzGGf9YW4fj
uGRdiGLLuuBXfbaWHNVyLuDzJOW1skXX/vYaKE1tuNe3dqv6hmZ/dpqVoGDDLSWeDxuXhfASxpv1
YIG8ogMQh/nNFVhSfsdb1yF1QvnaYKpxdBnvUTPzxZt4GP1CXYbUtsfbQU29QA0g2bLJnuNcbCOI
EdqHxZu2c/UiPtRZ7M9k5wJdUdo16Ly69fJIZkD2cdBt9qDWeLfUfc9B1DT9fSCSMNlve0tiorjC
xOpzKnhna+GR/DEFUeL/7ET5DcVpdVqXSX9tscVQBs6Jqirqa+kKnYv2WG+Kfx/VnySLZNKtp20v
56n8s5+ywhUgsrlrbf1Puheb3zRdaUIDU3dXxUii5abXqM+H5VHLau4FVYploJMfnlWVQ8AK7DL4
ADE1izPYn8NE2ITlJPtcRDPNPMIoNSt4r4ZbCTiBK9PhI56mvK3iprjMRyQO6slZZ0MezZcu3nfX
vHebDovjr3Sqtq54aOh+VtH2OYnKeY7+GNctzU17Ktqxwa0/lRy4omCHtrPsqClZlyL6O8JNrqsH
iExRtD9F4EfcZSZ1wZ/dZR3lDsVicKYewmYaLN4+4mcdNlN4BT5Q/W0Q831L0j9/G0lLju1C+LbV
2zUaBm3G4SzlslGOZXaZpvtD68qk7R9KHzyn5wE3swiewjKnfdIb8kySOqW2pSZbXI/F65LcJpFx
ubvA7iSi6Q1JqBJD0q7Qw+2eGgUTtZlPqp1dnf8duriYpusBcY7ot1VgnemDMuTmiMmbtLL3axso
m5/bzDT1l3nPZB79TpeqoPrSpKgPJHcQ/5qNW9lzgsFH8ngFBedhzgM96lDb8ns/xQSf32QuDET0
qugr0hqZ7IKAbRywSAfO9WmvQFgKrfK0fzyqfYq6J1zQkW+ITU8pLsxQyjJ544DEGdRRj42k/w00
LLQ71Aga96NJC7E0p6bsJ69yXOegsNdy5WABUMtMwpSoPDJbRZXMwEK42zrwTXvfJWEhqsdJq6qh
9iSsdOduE+w6173rgm437duunEBfbpXmaClvs5Z4sRTSlHug30GV0hkVAHW8GVFfKxc4viEO+r1V
T9qtfWip+O/2FgXJYvc3L2OGH3cBetsiryRvdo8Ousxv5MwGAMjg6XWubkOwN4W6pasI8UvrzHk/
dzry1Q6XFCCWhdRBfqy+pC6bKJFPnEzq4kypoSV3aWal8UBU0B7BR3Ivknk0QxjLlkKrYwwol97H
qA2fBpwYgN3T5PaNOxllJzBL6xyFA9o2Ib2XijvL/GXw69Veap1ghte9rco/D0S/HByLtEbqR70Z
aqDhZiC43uutotgngx60XHXbkWy87+ieSzVUb+PafDCgqDI+yT2HplovQ1x+z3QpaUh5KOC24Xfq
UCvzYW41mSvuOF8iSs/E2Nb6eDoSmBEtRXrZsrn198Hz577Rs2g23R9qJy+Hi1oOh8go1atiuPhV
V0g2KFwIb4oKInwgDkpXqR05rdWkgoTqRt3k8cc5Toa9veZmQ7rosgXzEAwPA0ul0G8B9LcZNcaw
ITvoS8sW0wAa9SKikmpHEZ/6waRUFYVKg92jeLiWcesQVqM9RNSNd/kgKcu9ijKjb9+bVNftMl4a
hWUab+t+DCEgRT6FYXw5eiKvHeSYIr3ilq104LMIU7nSUgY5zqlebvOuZR+dHGlxG1GxFg5JdYny
YgqDi56L0VqYyGrj6zVoTyo+NMu66ua2xo784vsDO5iEyBSKtY4f8mYcuJetpnx5uO5tNvPeJnM5
IJUo4YSeimw9aEMpZ1fqnBJzjd93gS23JcUJDgue37mKgBq+z7FUfFm1h1/Cs+68l9D2xcyF5xYk
NCAQJkq6QoXZ+GBXHIbXEFmt8eZDAo3uPArqa/jcFPuPx4lK+FM19T5+TodhOtR5mVBYwTyJegjf
So42Ss/6LtNItTrHYU7NdK0c31KwYbnuSkVG/t3ntribXWBUmbFMTtxA3MfkPE7psjZjeRLNHHVo
R+jND0HU4OTED0M5jwxPuuX+PRdMJNYUqTg+ASU6HIJ7XPU8/05H5YqHrpLD/7R5Hcax3KWZ7kOU
KhKkWfyjo7OZMxzwQrY1vWIiiNxOXdZEByopIqhGQfFLws49T8uAy3ImhGzJOpDOpncIhdU+Ovr/
4s9sYn8LarO5Q3zkyA+VJocZnIQo/QNWL/f2/z+tEnzw53BvU+3nHRPhkYlWGceNNFvR86IyaYf1
UfOR8V5HXMW/xliTrqqAKrgwTG7itQUDEHwkX1/07w2AF1foIzpR/z0lZGjdOc1rSbmQraF+ZOdg
nxc/viXElA2BD5cnJH6SSFbMHPwJvv1zD4yyJ3F1o6OS7Bnn3JUUj9pUxeGn3iZN4+5xFXxwtcWL
XqozDOQpGs5u3Pzk9q/LSk14ce2pKVZDAqnYe397P2ckiNDso0wrp1b8ezcrPwTQfT0gPZiYHqhU
ixO9JOcpM22AhPrQGqcg9RyqFmdyQkH2ZYeHIwDxspg5OdkkaylWal8hzE7OUx0+NAVeaQfSkEFu
fRdRc58sJ3BDC55b5duUfzO6SUI8JApmgQoiUGWeSh5FHFC/v9WUlzx3G4eMuZWHEsd0Q7wRH8Qm
/bA/pYsRyK/3Iy1oxGWxUOkQnZnHmIA+aIgDHs0L9qBLtuT+bjrig8PkJ55RTPIYz806T81vtWkX
2k0sIlz3x/DQkszO5CobUJPZHMs2nndQrP3NAQXDCYrPXyzyMR6HuZHJ3JPvcYSlH08g3jlFg0iy
OvdxHfqUotuwgxwD/31y2fZ7G4eNfthf0HBRrop4ehCRj8UDsy3Dn3YWffGuDob1AFEL9WIbCqHb
Jssv4QqX/cG2iYch1LF6zKhUeuZh4ynyO53lBcgBrHAQY71CNP1+eLgC49PzGoNCe9nTMFAV+Sf4
oUAHp3PYCSoKqTzNzMUFuS2eXDKX2xeVTAIdnkTNozJPrsM/drdgOKLlQ9rpfFDXbc0Pr1lCsIby
o3hFozZBij/6uk7ZQhnIHO/EqPQijkOHSxPTwXAfL65LPbY6OThx0wmHvtoe1F55nGwsC1+CIV4G
akkJF8szhR6QBm64j72gxHhRJvt7b9Ik+KznIKbEHgXenRJ7Z0dwxMed3uQ5CoPpsqNhU09DI5dr
sYb5+vVoSb3hlQT44F/mVjTJCjRB56rgJlMoUc/FXuEinfI4AnB96AZUt7/VSJeYZ00CZIPdhHw6
MiM/H5ZEgaKW2sb9QjuURWgyZteZCqVwp4A29UBJSFWgn6p9KHRJ+TW5S9IiW3bM4nkcJ2MFhai5
td+nVR/xdwKPbKueFwmf9LmiNTWzjYQGY/vT6Aj4bezTVc5+IQjSElzd20pGchGbx6/0VEXAi83g
0yH7Hnni0kHdap9cwEumeSNjAtcHiC9GZMbcqbX2RjloyRk/ht3xgryNSeLRqiP2mOFPUG0IIhyc
80FmP/hcbG2uG9jjbP3HQ1SH7N4tPBiaN2FHRzMCHrIleXyZBEW5LKQXtG+bDYu0pscLi76xI+Ap
KPKAVNU6luH8e08+5SC4lrqO9/vZKUssE7+QC14RNlK8rKIr9DLl9NlxUhoofSZeqeF8xQm1nPGL
6C/SuOQZUBrFybe1mTZUCqiJLQdz6TvtbR3FJX5oOlA6oLMIP4b9mFkNAfvq0kEh3ZGJWdsQJbAo
9fgu5jwICK1Co4azGFb/9WJVPs+Et+/hR0g7HgdFusyvcPM6mEm6zFvxtKbRtgbvSx14zFE1KuJ7
XRBiqaox91sBwqFH+/SU+JNniYuGi2jIsQ5lKb4w5FdhoOuK61qM+dhegyKs3XPQIc/yJqZ8Y3hf
1dlMA2HZ2Y6YABbNRvvidT0O+z3ddGR/kxSzUWA8U03mvh8zdD04NKZVonjIdyNNfi4gjsQEwS8o
byMljjOV0in9905im3Pl1bmNkPJChsE/7OtmVU1HR4EHPaqDz3O2jOb5JzRvutDb98wC53zcEvLQ
n3QAGPdDvALBQ0uTsYkOScIxMMRLJXLL0TIQOZ9FeNDKDA041x/5xzES9SzfvqLuVo8l8KRLE1u7
v6jm6/0hMhg7u49QiVtqULMDl7NgPytt/y4CiczjtcwoPsFF31BAUU95O3iKF7R9uHVgqpOfmwT5
rpjyJ5OXSXAdtyTmIiaa6ixDVEFNirKftBra7lLHNvJ1yYFtVowk/v5DsJHmeMKJmNrm85ZAOFAU
Jnd4myeYaPTauCTZWrD8p47aeCzEpnAqPvRmGcz8LRKd9qvjdW3KF0jqJ6pM+3qPOI3FFPvMxgvG
/BPMfjGX8ZTilcxqZ/e/Tl6brC/5l5dN17+O8hRB+ZpI+NQbv1PTiM7/ebU0VR9HTF5Mxs0BruqE
o+qULJLaG7r0vCDq+ZpM+o6K4LaontxP89AOPqUwb5bOypT77Tn3F0L99Ih0GWcuvXEcr2I6UzPG
9k+PcK46RG4OCGLvtrHfF3ETuEnJeNFdPST1G6pw8n2+hLMbZHiGt9wvqMA0xismJRAEh2/xYoFr
b42ajRofp6SAgPzHlqoJ7Sw8A02xypqmeGqPAzJVY47bO+Tt9n2F2UeW8KAR645gTLL445d6tHSj
aYiRxbDdNGpzsUbrdzP8C2GYhT9TP5TDt35VCuzyIOWlwdimNKufiXSyBITDGaS6DyeixJyzHtLw
t5om8/GPpVe61E/llgvljzbrtt9lkhzUnkNFRrcAr8rnGF7R/alCiUWcwJVIIcBAg4KKH+stzfya
cFHN4RdRzaGgH15R7kA7b272hqgLg1YU/jT4mQQGScf5uN9EKfcvQP4pQmV2CJGMu8xVatflsrrV
e4B5dwCagL03SfEXfiy9QC6OCCgpLrKl6q5+oPI+aVBSWCgDaZ5JuqPG9J6oag5KhAGpWjG3MF6F
MlcyzjGNkkkbtdSxZ6nOuvFt0Ih+xV8Qcwp2ucRt13/rU8ybofhdb7E96zo7AnGaXjhCYRqQuKiC
VPD/feZHiJS+jOhFngUxCcwoZ2V+MnJa2u9mWECH22ZXizhRhpq0vt8TkEJ3G+veu5XNbNZ0vjga
KHAJMkprbH7QbGHECIOmgEQaNPFY/UObvYDqzajr3025Rsh+dEgeeNf0NctFhYKP7Q6gGPOcpos3
Xv0Scp+mryE/mMgW86d9ydPVvmtS2rEuj0bbSD4HeWG5c9OjLk/qLArWEU24ZqnD9yoN/x9zZ7Ic
N5Jm63fpPdIwD9esexFARJDBWRIpShtYSqIwj47Bgae/n5OqakVQTVpeu4tetGV1lVJAAA4f/v+c
79RCvxyBQBp437pgdcx9oTFPQ5p3y5I6lT6YJqU+St/YLbcdq9lYMTzbuC7PsBYVvbbLl7qDmmMg
6wHBmLcIZVdMSHI2PmuayOX0MWhssSYbvCyV8cgCPfkfqKXQutkETSAbZMdLT20DUtjSIk1bcqQW
P7K2pMcBC8t0RLFdM680Hg0rGfiLwOSzA1CTu/prUYJZQ7WrXZrX3n6auVX8r9m4ttCzcDCPCI1G
1KlDGPTtmH4ZfDqWRCDQS0jLM5xfOJbDZpl0aW/j575eNTEVkIaWQz+AaNK0HiVDLuwP8HdwZddP
TUD/jHwflupV38q1TtL5MM3184ReVmrp6adKvVND+euYQU3OvKgL2oyX5fpS/XdV7fTqXawDEbCo
8yZZ3jtdoCfL7Uvz6tfnlMyjar5pPb1tfc82kVVg0xQcbofDMqBqYpTEmiq2S1lnCBCSoKQesG1a
yzKHrTdie/f3vj9DRdx57ci3vKGDkKzewRDU3BYqaA73zpZ5zgBFoS1m5/9JVHae9R9LPV38+Wyt
cn3QKnhpnbpb2UxWW2/ZcxOQepgyyZuNjXHW41DHYRB/c9t4SdKdo+eGA7+ibJf4m0RZ0n4y0sRu
P/nsqRuDl1eq31akWOY4FMcmDe6W+h2P/6VXKPtyDDSqM0kPB6fRG6uyN2zcVAN3SnvV1EUXPdIS
/NVGf2kHiL5TC/uvR+fUkzpy/Frt/XlV+4VfGyA+QNW2/bVG1dTeeDW4I9X9OLmvOrY6rW3OPCj9
5F2PX4prIrZwhyxq+9YVABNVB5nKy4t64VcH2ElQOpMXS0tjjBlZRDuYOy2vWvoYSk0Aw2uoPRP4
p2RP320J55CB2Ae1rmnvKLOec9v/W5flBo7OTpKOo+HhtrGcU661JwKEySv4sIAtJ3gN+v+5KNHK
+KrxNNc2OuBhHQrH3nkNzVl9S9F4Qm882x69OCojSsNL+XihaRUzg2Lk/ZeuhdYu3UHsTeofzxJn
J+UoX7IgGaoLBtyJBrFWSDWBJc400xB9sR2+tAOXSqOpx1EPm4GdVc+9u2ZGzovVnD4Suomx29oY
D+ynmDKZe8AeizgS0bx6p4M3s6HvJTwDnaN4k5m0ARYk7GdtblmGHpU9VgPAYqSEZxlFcJMA6XcE
d8fSPp4uuklOO8S+uggLCaY9VhZ6he0NHSXJbSdmswEgklHtwFg/CQ5eb2v7/nQpm8wD5R1B3vcq
bQ51Dyo3099anddw7iokDFSzKB/evsyxd+7lF/1+mZNfVP37MjSOEtdDoWSrOY3eZhEo2GALGjOi
STO41aGHLqCh3LNjcHcZxHvj4u2bMRQw/Gj0cmbz/QABp6W8oKdOPmOkFUK/YmZbzHdzv1SdGkPs
/DjGzLJWDeDY9zr6rkbMUKO1QivwZaw0U9PzZ9ec4iLIxZeG5jy2ShX09l0eqy4xNFNYNpVNM2B7
gqD2xG5oe/2UWh4OBSeuFNYgpVQktr4Fx6AkbqqAaoGzG3TE25d9/nR/fzgqJcL0yewGQWJYz9iS
322O6MVXd3FGQtFR2jKRwcPraYoWgs1JCRqX2UwkKW33tad6HrHsqk/eZnZFKfPc4H77htTQOLof
4qpNQmTIp3NMA0Ho8cdgt86o1L3xtkV0j9WMmhaIjql1quLvkmr1crFCOVY0imcUSOHRIv3w9i28
GjA+jiqPb8Th/wg4P/0gO4wFLjobJeu1VQd7rDzpfMUHv9Zd1A0z/XyfGaqrdi/Th9euDsaBlxMJ
qov5Vgip2CWCIwTd+pe2+ts3eSy65qUpc616UlyWQe2cyJGhfyC50wY/1C18aCDEXiz3FSO1wevW
5Yyfd+ap0yHKJW0DwAwDhffDfzh+NZjN+rQTUNOA2FLm+QSDoQZs2hmiaS8S3Z3VbN1Blty9/VNP
xijfLdUrUK04iiG1Uq46uTDaiCWTctCjPmj42yl/Id2osgRi1Qtr4WUNSNp6VF+p1BmuVE5z/Dip
ZbXmO5/qCYhA3Q+bI8rivqeIPmDgjx8EdZkitYEKRPQNlcL+RSujaoTUU0atUKvci4DHp8YM+kOf
lWpiScbCBrDFWQAdD/+qFmTo60Q+y72kiFZcjVgS+PicZeZvyFOBFeftR2mqYfHfnxe37qEgdx1I
FXhngd+ePsq21wZKBjxK4YyANJZRnb/0cUEvldHLqz7P64oGHWBlovxArYOlBlhjJZ/FIrmJzshr
nRLfXS09Jdvx7BSlEmYepYLxGltNp9mzeMdoUMix3ptY4g/JyhYGLe/zovz2j3r1PgxeiG0bLixf
Znnn1HC+1KvXp2U2hviWXgQ6yG2uxr7DX1QwkaOKSZWRYt6MWGRxsom06ulMa6Wf0Wm0c/QpM22q
4uoFlWEmz+pJHG6qBeWbtMz60Cad/r2Z5jnV9/fXQZOPT4kcdtNmvqNmdDySzJXaD+IHCfGtUA0O
UWiomjqbo9C9L2knfcPw4oOMIEiTM4E78us3fQOH72r0kAk9iRz0wDf6Ng5UO6AyS3ORVbMzXeu0
IeVlCRKowFG0jAkFRqqsJhbmji1AjHeHPoV+9+uNVWbMAkiCntIOm41pp6AnA4EcG8FJvRpfihaN
+09HMypyDoqu7LQ6WupMTY8pQtbiinqmn34XhpVa2daizec+Lh6esM/vvOyT8AXdwM2N9s1k4jNp
tinO1u8LFrrmCl9YO4d4a3VqJL+2hAWlRz6ulw0nGo+8cRABFGX+jbYsu8HAot6V7ZN+yvljRdWv
+Tu75JNlgwWDPRp1CnaFJmu5659MyYZVWzaT4Brqzy5AoovVMS0zCsyytY/BTvFpgb6Cse893KIY
CG0jv+1mOiX3KAzkKKIyKZL6AH7X6EgSQD7AnPr2Azz2sai7RCTBYm8BhXCwepw8P45YMWUPAQ3U
xgf4SKlhgF6MBVNYuEybyWj/DugUw75069nu3sMGnMAMnq/P9sY1TSwenk/g+/H7o/lo8gayJKIH
ODB5ml6suAGrqMsh+7gwgwHKeTYeukqHxak0tmLmyxxGNX+811okapVZqWnp7Sfz6tYIGnd0n4Hl
URUIkCUd31oPL8ZKi8yO1jpnhaHWizQOL1nJBBKQt23eWKgyuJfF0WP9cXGQNVW7dC6VMg//sygQ
kMdl/uOd+zqdtCGXwFhgirPYJxrOq1liIB+6mEd5wF+y0oXWXQ1PKzIWJZiBDGqDI1gvnEba5TWV
FV8kVxAjVIfNf2lvG9Qc6RS8fVvH2wF2jBBVXIvOENA7LNGnPiy+dj8rYe/QlUV78aUMbNg6sHWf
xZwA45n0Gxc7+Hs75edo0t8mTRMblpoBiIix2Iq82iLOPirgkq4n1SgdUflqSNW2wmhQIm/pKJgI
WobDPBg5ztkqHtBA1HRZIURil85vwEXRgN0gpwSxvrE4mwdAKS2heiJ4eyhIl6OQ41M9T2gZ15qR
vAeaWQmEUT2zMD9aNI8mDkbne90o1eaADHq6HBZ9WqyN3QNEoI8Q0H3fUnlhavxnzx1sPe1B1jq2
HzpF+5NRCqwk4KrTjxev/DAtDNJfu69f3wgKcmbft696OruZFHnI1cH45kErDF49dVrW89pQXQKo
lElm/S4Z2X8JRoFaI5NOzVSsTmoHJuhMIb/ODLU50hJ6cetNX2DqhUra1zp/EJAmKxyG9pRawds3
ekJG4PjABOzYbsCRWu0XvZNpuHAHaYhgwjD20mrMQeuKL/jWiONDZ7MoPZFpiiBYQNqX2OiXQAz1
Txvru1AOaY8x5We+opwOsUsPJ8y6zs2+t0as9O2r3rf8RS5rAPxxf+AY4l9oC74OpaRxTGIzltJz
CB7RJaqCG2rVSlMPiUDttJrGUKUnerpmdYGPEwMjgADN88K+T5fxqQU04ReRw/pbx+/MbyczPysm
j0R3HdPj2PDap9kta5JStkdCimbJ/pzOOZE4U4d7CTwtnQNe6ohtbPwulowS/DvrzvGBhdfiWCTL
mQxPxPeMpZN1Bz/LQJtgBmmcYdLz8X89M8LGTAzqIPVcv3l7JJxOUPgHmR5sBAzq5MD28Hg6p4gD
v2Ap6H2XiaqvNTbYWUqfWacG6YuG2TQlB923r2upn/L7BEVWhtrLQeiwnQDn78kIhNkyxiy/9D8S
y6guaoS8yPNe2l92wR7rDuEn84m2rsw2o6HPjB2ttAT/YMtCy2Hf07JmCkI9o8SFfeICtk1bwyKr
xNDSBllIX8vUq8OmGhAvbeXMpnz7chyFJ7HGtx4qd0nFbKlQAfmLTPQPiLfrdI5mdDkUSNHyDt1H
8ukgjBErypvXr03ZJbDIkUn5hrid9YmpZNcMS04wz9sPSc1Sx8/omZWlc9T31Ixy8nI6p7TYivkD
meB5ADBLY7fy+CKCeftCp6OeiYuzY0DX1EEPZOkn4y7uJnvRVczHi9N+NZEUfUB6z2t/2SymmqXm
Ls4yTO5vX/t0R0GAD+OeOdOgMe7Z5KccD8FxtpbOg0xHH7VQHzzkdVXGLyze/svKwlkEC75RB3z8
8fN4eGmqxY7On7HqXnWR3r6rV4+eeiNIMJcNmDJsn5ZYqrEeYBIgKgXEksQoM8yURtPWxWCFnvHt
a52e3aHhktcGsEl31N4YFenxExiGNm8dFV7rP0+ssEa75qYVAh9PPbEFvXKfu8KmJZByJJ6rJuk6
WFlzB+ot1Xu1wNM5gdnApIDt40Bg+/JqFmr8BFmaYUHl8ehaXPt8xfOnjvgILlv4ulKIW1iGyUmj
zV7q7aWFcIYFA+ANA2ah2ETp34Okgg2AaXbSoralMZfvUe8p6cNsJg4aw+L5p/3TR0lx2KdWx0bQ
cyw4v8ePEoZ9NhjzUmOiYLzt6UXPmQRtp8RIQRp0xVZfC/UL4oTD8l5ofuf8pP3UVlYUSEXc/cc3
xL6URVbVEgjdO61ZIlLFhyVBQ/RawDxXGeiPz7teKonF6rorKyh8uU6jmA6VnBmYxafm/jheEFRL
kghLwT8LovYw8LFBoTJGrRd2G52L44dE7PUMezDuwoVCK59OqoQw30abczA9GwgraiZeJOMrSSu+
PHymSgP79pN5NcpUEZOTIB+9WnhOtyDYNvwa6mMVvsjnPLfnSpWkDNv9S7k5Kkvox7cv+zyd/D6p
UoryKc5gEOD6DIKTwpRoPOnNhg2kR4IG6jENJBLfmo44OPlspaDgDii66dJbz8KLMaVXV5NukzNc
6sxB/5JCkEZ9BA2Tn7j1XU3H9G3Pyu/UTvo6PgVJih4CJ7HSg4ywFZubX1a5zGUcvozGMUfYU5JY
Iw3+0edY9TxsXvjm5dXLl/72Dz/uN/DSFXaR2V33DEhZ7P+OXzocJSfLA6MlylDBVjjrq/X+lwpN
K/GWPgUzE2K2cZtyIMSiSijyYdN8tkA+38s/4qr/j9D0/4U5nWpwvgFEF0NTZ3//TkRX/8ILDt30
/2J1JRqMTSVFBQR5/8Khm8ZfuFM4ifA/098ybEbir5xOJ/iLZYBuh08BFciwCr8TzahyOh3vL0cH
OMFMAoFCjeR/REM/WeeoFNCyUNfnxGzxVZyMitVszaHPciOqR9288FbxSO+UOEJjdS6HdQkOmVHV
FwFwq71v0Pu38CgTUuWVHWeH1QuQwMbjoa6T/P63R3j78kH+nu93Mj2oG2MOZ3IikdSl+3JyY16M
V2UuKUN1GD8u6mGsko2JXS1CEEEosUbw2dsXfP0kLC5qKBoqXQ2wvcffh63PfUZHwow8MG6hjvnt
0Fva8M56oGaX32YfVVEyqTA7Pku9yerKi/29Mrd2JDFkfu9HK6VLKtpgwDfgzHXappZ5nyPn/kzv
tw4dvR3fmflOT6dcG0Y0MW7MfOQl8r0fXxvvWzcx+yVbaF/FV7788qCMshsY+RMRIKVV76vBnXeB
m1cbjVj2gYiR0dxDogO97gn3ZrBq/8vbj904OfM83xWTMdV2TiK4Hq3ju/KQDQVWnMRRLBHsOrya
s85oxEDpmXifNljTD7mcbziQiIuWErxardIzF0/tZ8QxDEAjuNNGkhuj3vJABLxze+qFHL8wXJEU
bugfgRBkyTi+PX/1/DXpCRWRSeDvBsD/EULY/m/ZjPLMWwrjs11p1INdkPR7g0yvMOiddB+jmbto
RTK8szk72amrp8XOjDlDrWD0l06elgtWcUkFlCd0E3yIPXzD7TDBfnSNxv1a+bLcUX5zwneewunX
qC7rsVyrdg7bvdOPw4RhmmeEvm5NhH9hXk5WNC6yvMPvvqBQBmSKeDrjFNmuxlXv+PNe63ila9wY
YW4iuVgwVG8bBNgHLU61ex2e1jtv6g9PhuFNSdl0mC2gwB6/KCmE05mlm22hy3l3UPzlttfNKVJ8
vrOapjlGxip453WcThoso+QrmypUgm+KSfT4oiailDGIs3xLOzTZw5Ka9jh0m3dowX+4Cmw11cdk
60IfU72d37hGtYtHPyvigqwYESPpG3IXW7P1XmL6qydIaZdZ1/OAMwfgfNX//vtlMqaOIs9Jc3GX
8qoxU7ApbkymZTHiwFyBsO1zeCK3b48t99WUyGVZA9WujJ0JB6Hjyw52HTidTkUZUoQW4+h1tJ9s
gtIablmX7vAmCIKkLKzv0az1hI7GdUMCaL+ipSJnTcOHobFeThsj6IePpFWkKSeN2Qt9bP1OKBxQ
BZveXtoPdBS8jl7WKj+QBpFcMpSsm3zOjbvO4Wy1Rc6t+7R+YnGJytyQIa58sDVtpcdXqR83cj8y
RewFYVfNNY/RQR810QSCztqSRmFOkmgDvPyowwSKPqy9w0PaSvdax2FR76bUbA6Mk5zcXC+YBUXp
1CJGLCuaeWOOHlFQVIv1jW90iRnVSCimc0gWbn0npzo5a9mX+XtAulCRinUqvw6OQ9ASG7nyAaNS
Foc+QQxTtA4sHiGguDgLiYVwuz2K7mLjjt25aIP445zF3UOJGSrMMEuJ6O3X+adBxOxkEW3O5uWV
LqBE32pyNnQiz6y0CBh6vKef4G7dbqwiuIDTdVr69fbti75aQ9QQ4ljDSZq/y7dOZsWZds1oJfje
K6t3t8o/v+3qlgw0lbz89qX+8PvYInAxBO0Qp5/7rL99JEJAnGeXzaX4IC44QOg7NG9F2FqtfWCI
LzvXRY3yzy9qYJvRkT8FNM1OzixlkkwxtAzCv3F6XxWLvIlTr4zAp/aR7rFdcYf+vRrxH54prW+b
fSEbQyN4bsv+9kMb20o1CgH80Cyz8QAadDkR3++sLvHO3v55r1YXg4kbrYDqC3Juf25m/HYpNnMI
M6eGMbMmVFuXpjubk9bd4lpxyHzpxTvXe9UM5ytFp0eDjeuxzXZOxosqPTcjbFEAkAP7HWzzP4Nx
CCB0YtDf2T44n73e9MYaVYgcP+ixJ9u9XoAFDNfWb/buXExNZOa9ftslRptGdi2Wc1Fr/vDO5/SH
t6BqQ5TmcOqxAqul4bdHE4ugnTW8iGAS6oDkOMiYXRsTRtkK+f9wKbamBFUYLpOxdTIPTxNxPF0N
bMBIwW7Nvpad42r3w5LJ+J0X8IePyPeQ9HEgokFFh+r4V8EVFn4+5R4idSe+HNeYxD22PsjUBUn3
M1XZC1Dv0ztX/cOzpNZBpDShk9T19JNn2QQBvlNt9aLRK+ot8pQMubpYNkCb35O/vB7RHCbQqNEF
oo2AsO74B6YwEMpFTG5UW74dEbg0bDE29Xs7L/XIKIbynX6XuvWjXSqyNLaEND+pp/OfTwZ0nFoQ
ytzKjRoX3qfQluEyYGF9Z4T86VdREKKqpmZ2uq3Hv6qDZUs7XjhR5i4onIxs3FtVOl7Tkm1C0Of+
O9fjr3z9u5gVSGxR78tk43t8xbIIAo5kNUBaV0Xo0VUj5bU27CnY4fDDlFY3QJQigtLbA5ZYpOrj
PLiA9oWxkGbot7DSYppvW4GutIyk6xL2lk05ugzNIptqLp0OLKZk9zB1g3UWrMP6iQ18V5Oz0Jbf
Myo9+zSz5p+CoKWbBKOKueu8kQW7tNJ53IEvIM1R+A7peF7RZdcS1+9XrFHsVjTPrm6btg+Q0zui
/ILeTJLtilk02eR6Pz6lTUPm5tQm5K3Oljl/i8nFTcMABvfA6TrvLjiv6d/xmUkZ8uqrezGO3X3B
2/5ZYHS/jk0JlgDDPaR6vx90VTnTFHOj8zDYYXKwoQmBBfjmwJyID9AqHPUQ4+XW0SCmhBhwyngn
ioz0UCx5/TUiZVlucm30DPzypJVAdMy8C2ssMGQGMpFPJjJcjv6JW/3ttnSltnJszU8cGabPSABw
QRQK3HM5lhZS1WBZ5LcYy0S5ESBoIVC5qwoVmOvhczrBUd4NKwiujWzMqtwBfBRraKTLWuwz6Tns
mKQFBJubYkJCpV59XxehfWiLIMe51EFn2Mzsc/oNllrX3sVlwn/DTtD5XvVx+hO3wszvKrJk3PXZ
nHwAnUO2rNnN7Q2G9faBHduggh8zB1oI1AJ/I6rOhGRTaSJRwWf4fzKkGDKkWDzxXKCUaJtpkBAj
XAuUxGW5gpY/H11/uC9JrOEABGaRtAPYzIfBrPFJF6sffAgs/Bv7TrrzhW6UNcByAxBe2AZwxTFg
wwfHL1vHF7xBaYRsOmd8Q3ikCGlMNA8jbz/wB73WyFbSrK3xevSJ/woDsPOfcr3WwPBiVvCvZr9q
zjXoiT+QJwXFPm/w96zD7C6Izbv6nDCsGkIyZfi7yV3NT1xIJ5xC9M0DIt/1A+M6U469dnrqcLSO
wKckd2sSsUZmuR9jrOtxiWzfXv5PKpPUItk8ICWBpKpEaqeTZSYdo0RNScBWqjv7rnabiCXYvBqh
Fm3ZclQb7ORz5MUz0pbSPn/76q/LIlxeqWyQJNFpY9N6PMfUJvFxJsaBqKUJWWOyWTtA8OYa+TSs
w2pw2t1ot0kkXORcLXrzm8BuvBuA91Xkg2i4bA1teWeX+Xqp4nOmfKx2KOzCXnWEtAr5aGW45Kxz
qEDXV9zSqSAyhGCau3d+/x/WDrZc6scHtBkpFB///gBqxGh7g0Xit1VfjBizwnrohp059fLjQnbe
33Ri62jKJxv7ZqZtOXfgY/fp2HUu5ABvXJiofLvevX1jrzcJdIad51MvEg7EUMf3lUHjQOlZe5GO
Ze9SH+cAfyYxBjvIYgOZtm79oA3T/M5gfC7oHC+lNusNR23mLDQkp4scvJx+LabZjcrCTQ5txoSP
1FGc+Rkx86vFsuIqijQJJN55uY6i2sR6Jr4SeVM9ioEwj7efAoUwfufRDVE7JmUS+TJUGcM/PZYb
vcQNPlkJO4hpPNj0qJxd4XIa3HRW3OLmltha9703jtdJAt4sNGGT+EAbdeuQMIZ/TAvl0zBYa+9c
FgZnw6pMCz6qldiMbdezv4ScVvTtOSdl5ro6iOUhaf1gjHqjg1FHh955KEZdPyPfZMbNb2Dr31TC
6M/MHMAIniLYdhu47SyjMVqwIZyhd39Osee4oQ71VUROYVoxH9OYXZemmYL3NeEmw1cFBR9SQXO/
NwtGvk1qiEGeE0JO+rLn9PN9Y3eWScIewvGwtefknFiU7NFqrXIIrTkhlbrvKn/hD2ei+t4ljV1u
q2XU/UNJgYp1jaAXQ0gQ/kbZ2Dsr88wbx2rFvbvO67AzVqu7GZl3rRARlJHs7Hwh/jYDa/FJeFQQ
tiMxNMbZ7JvaGnGyvqoa+LW3E3PKsJG08Qy4rXr50AG9CEmf8WnKSiCTh7QVAuqI5tsWcgpIRJDV
lkqhWDoYns3g/MgbdPB71sWyeqqmRR8+YQ3Trfs1SB3zDJlqWm0SWEv61qpbbzywcJN7C8fwWorW
BYXk5YFNCjnhAtFCHCNup3no+v2SDkW285ypN+7Mwh93WmpbXTT2vk78CdXnLMTM0EGYK0V6k01d
ABRsyOdP+LkdKokpvQfeZuJ20TKiheb2W6OLTPR85q63dPGdYLv5joU6+e4xiDLwdZnzjU2vC5Y0
qBdz09ha++igS1OEPp0efaqN1KzyPs7hvGddfA7EMhs2rpgnSnRVQZUgGPDcZeRM2FuwIMMnIVw1
9cul3A9L44st5jrvEy5tD+t7X8odYtEGaq4Hw2Kji7hAZKbJUd+tNcMUfXWBAyKF13aTL5mPydDJ
q2XTx0OqvIKDeGDXINCU5HCysF9loClXvj5j17RJ87UrjGYBCpAPh54iE/aXeSadQgB8eZpxeqVn
LdbEOSTexCSUx0WSAqq4L/t9R+f7ksC/gOZelvjmZVCrS3oLPd4actG4mSybgjvx6TH57SpIbljn
aYwYj7K9BNWu36dwSpMd3RHtmzvj/KXdXwkv6lcUAGdodNLHxJHzmVYFfrLN4kDqkQeu9nGtF/fL
OMAA3wxj7NqwOWgxoCPq2SEigsl0dYDV6Pwu+gIaZ6nl1xlQHaUZWcpHYF9mFyYBg440CrvZq0Y1
mxyymLVGgyU3iiKoIz2wO35FK/T7UQCpDDPG10Gudv7keEK7SwQqP4I8sumb4aa9Hs5eqX8psLB+
gkngZWqDqd1VgzVbm4xqzceh6uIhmjGUfCly332czGD85EDU+gm2Yrrqk5Z4eU20C9Ex+FzvzaBN
vpWD52moscaxCnNIW9iz+5Q4aD65sdqSlNeUW4wXyGeowXWoU30HKrfvStmEcbx4CBFIZAo2qv20
NW2QCJEZlwb4trE0bkr218RnZ11T7WtOAF+nKi2Q/CMfP/gTeOsNUQ+5eU7qwFRvx6FG12oiifsu
JBEQ27kYCnnhlZ497VYOmeBouvmRABI0qaZb+/fFmDgH0aGziMxykmgFYT9eGVOcWxuj8AwgleVM
yHyLGAaWZUGYF90aTLngM6o+DWfIN/U5AHY9O2/RuWvbYqqy66ruOyjZcJuq0PJL39j2brKiXTPc
+K5tm+YBbZ1OPFpgZ+vWNCfxw9I0pjY/yTVkn0uRbKkCjFM48GDHsOvznN6ULPSHedACf4Pjn8Cs
YKXESefeTh/0WMHTAxxPAcjKdtlDk2y6aNYLmlqJ3xTFjUeqgktAPCbc/RoEyU8UP4VL3N2ofeZN
9/howZSB8UtndtwOOLIpTCcjKzaTbwSPI8eFTQuJotjmPkDLTVnlbroNitG9n8g1GMJkbMofmbHq
dWhpXvF50JPurkNiDjlirOvLbslWK2zj1XY2ULtlHA62nWaRRGKFkrla+xUOdAN0D8retDHZQmO1
7dZvfarF01na1CyoA2xhKDemAJIHkIDOk0f0zGZotMXbYuCIcMw9EyjURm1sRuOx6oe2J5HecpNI
NwnsAlmcgT3USi2mBlzRPngpFP7/aax/l//ne9MSu5Okw3/dtE/1x6F/ehqu/m5Pc8v/F7bgVf3x
f27Bb8Yy+bs/7sGrf+PfPXiXLSTKthfZq0/hYn4Sw3/+h2n+ZTGlox3HtkV7Q1VWf/XgbZvGPb1S
jG6UjEzLZl/8qwdvG38hkKI9r7oWGERJd/xXWvrty85NnPz/v3e6XwRVv+3wqIPhGKbNrUR4tJFO
m8JI06G2Y/oJ8RKivbYKM3I0x8at39NU9LpUTuEiBl/DZU8PDWoogXEs/GNFxoIu8s+u37nGFgNg
cd3b7BLCxR6pcWSrQvDk2HEfDaJuLSZIiOxML5MpsOwMK7kIoL4asJqyBwKKE+bDSuBCEAUZPMwo
9lsT60pq+HejRsTWBiKPCxqSnPSRJbRMltAKEuNHh4P1b/KM5EOeLvHlEK9cljwt8Kh923r6OR+K
t2yK+EmBSJBvJm2yoVqS7vq5/jxV1Y7d7w1TwE3qDI/ayi5l9q80J70scrlh5YvmqSBgAPMS85yZ
SD63asusfhbXcKKEccafyyIilqZtKR39vPOTNdQQiLHTQh/+zTEfsMU5cLtS8yr3+6jGVUZg9xY9
3pnQ27+7wbuOtTmq/fwCcto9cOq7xWeLrcErxmJJ6hrHcC1pt1gweAxYChGWQfTr4JE03ZaaOCjI
1MfEtrEW/hV7jehzhhR/Nt5oPZLAsFvq6nzwg9bYaYgnBn89k5m9QIIDhdsZ2tOyKvqFrB4y0hSG
or8jj+Bb0umAbnDyJBAjzlu/C92yOm8NagLFJ3vtdhkHtjKq0jux6jtE/+dOO93Z6Lh4vI+9+5AD
3Wm0L4lv7XLRHPTVxEc8h8XgXmGj4iHJDfFvSn4wJ48+MdDgGQWJhIn+MfU+ZOlyP9FmM7N0n9Sc
fQiGA4oEIs7nNNQW9N/dmipYwVZuBf7pkEhH1jT+KfOiWfJzTB+3dhxsCUnBS5NtofKGJVCKJnM/
UJC78Gb6w+AYZy8ghBC8B0k8VLgbAmK8+RLsgXCMbZs7uzV/IJBkZ7jTVlYev9q8H5P2Qgz2HhSD
9WHQvrqNd9W0Rbovuu+9P99QwdwkMZUd3lrmiVvoxFvZO6gJ6p8jMRfkHz7YXrmxEVpy1p8iTyu3
ht3e1Oqw3xR8OKA/c/fcrgJvC+XovJTXpFtssB588JGMaSMg2vhDPJOnKerkkl3ObTDpBXFWfbeh
Tx+WcXnmFtOZA1Z84+nt1tS1A4GS3Ze+gyeLE0JgamT73D9AMTozNS8FLDjeVE0KTWS5ROb4CSie
Huk+sNts2psrRg0tifp60c8mW29JbuzQpQLSTdjI1JEoq52RZRdOF4fzSBQLVGUqhA3clNI7d9L6
zMimK5P8NsOXPhtU/xoDEx9rdlXExpnelofUJ0GHKuqt18rzfiiiRie20Y31YaMvwUbvRAgW7Dpe
0nNz0s6k6/yUuYgAlO7wWbB4Vuc6K3ZY9uSnz91NAZj61lqhu7NyTtWB7By2SqZJoyeFJL567BLa
u2yZKTPGM1W2WT8DmYUBrHxy+y7Mlzg0JzbJ5RIRStJgMS++EE5io1bONznS/IgMzpqFvQjHJT5L
iahbS4SUIOfZ1u/mot3XCcFX4xxhwLmZezMcUjMyG15SiTMVIAIbW1fbeF3xEZnfRyW9h5Nx7xR1
GBf9voz56X5y8IzqLHcER8qOgwkJ2RdWX9/KKrle5HoFWY8qhdxKLaBbY4aOG5wDdw7hFZ2ZAW71
wq0o805XVcLEMBobPtyfsi0jjRRyKohnBjkuBfgzo8Iao9TWkGM3dpM+LuV8YcfLjSm6g1sTkZ3G
YW/oF/6SkEJYEYaWn6N+5/Wwq+rFAIJ46Xx8F0tUl3AmrGmkhNYNG79xvq090im62ajK2Qe6bn+l
lybjPDvAgL7Sje5g9aDDveKpp8rwuaWjyszNYUSIKBDWZaznX21d0hZMzyvHCQl5+6gnw1WKpNL1
LFrgCcXq+bBMQEKhDIb2SNqnrcDi/Z1eWj9Xv9k5i1NFLGvybHGtG8ExTAp/6zvys0caAFmlUyjS
+dIb3XNL52QAQgxSsBfyBrIQLsxewcUHb7yjPHCppiPQ6dQYOvNc2k8acsyJKNkNxCMpukivs8jL
bimE40pba0qtYtMjBACtuNFW7ackYaOSBxsuy+gDSbaAkcI0OB+hquiWhC2b7iazKm5kvHw1Kfjk
Kydzira3MzSkxB7nbbN+yNrHqmvldy+VZ3bz0e+d3RxkF3GhX3VQXSIRV7S50AAv/sGTDYcQXzZL
EYLfZNrzhplgpbiJmx+DdIfHdB7azyZFnRrXLZa2jTFbwZ1F2C6FefTwWoj7qf/RB1b/INeg/Ky3
Q9kSMOw4t3LqbBpq9Oe/UkIQn5HsOd+Wmkv/X/bOY0dyJs2y79J7/qAWy6Fw7aH1hohU1DQalZF8
+j7+TxWmuoDGoPe9KFQhKzIy3INu9ol77wmpDtcibsuhvThWqeehrEY+jY0unfs0bce3TvWGRvb+
umFRys3gdQ2a2YiaBg4GjIV8+BGQ2P2MI8ypY6819IslVjfAJdSbIsllFhS7GoDuHBVdoC7YJ0uV
LIte/cYni+TB7Jb+MiibFWY9TLwJM/OhJqw7PuEXUdvNb5ag6qdnEbx0xyrc1b5uKhCTKJlx3ktd
lVtSeaTU7nPmJnLn9aBzDx5bWDsGxTfaMf9J+/MyrNbH6I68WiokEzxISve+LqjGSXKv2iX21NyI
S00YSnGs9NYdjlgtK/9qtAxpWoAgxiP9PCCstCoGMs5cJjlh7g1qAf5ardrBwrVlXLYStPNeLWMz
EESEP4mE70BP75iCCZf1sc44A0QrSyrNBaUFRkINQSiMeXXDsa8cCjHfu33YK0LNIrhBehNpTaFr
STkta/PC7w7/tS8KdfDmDQFJBQ7dDK0grf0LVh1VRAiIPTcBCybUnVryfOYp61zypfxxHPbePJTp
fdfAw/5gTEOmJ/tKHwgsN/icDERuZmE3G6N4qJCTgDIbnEK/douVc4qMLjgONx/aDxisC/hXVjRz
zBNgcw/fUmijdSbOh+wogbxjbakdw0EX1Dj1pOlOjPVnNch2ALBy0NJtKZM5mJgBGWLuCgIut1KP
+fzoaqe2YPuDrsRt7oHNbNmBX/5YhB77U3XciFicomWytJNGItx03wWT9ZoK9xaz1PVdu8Nh4HLX
Kr5V2IL4chPyMfjEuKyxsyNpBBQCRPR6ci9Z1uWfdeNUgG0KJ8dvty6TG2vM8hkjirR94JndulPK
WF8nasQWp9Hvid9qSd9tE9cfxu5sbWv5bq9rpxKSqaz+4Gxm/x70eBxTqeYtNIN6OjW0sozEdKsk
DT7jXd6t81C3oJfH+Uw3bpdRSuXOYaKP2BQIi5XOERT8VEdatQEdaJD7ZeGoVfYXcG47S8psZo+p
62sfxHW7MLcpZ/c8LZ0mQqVV7kXxwSxjzDzpFNJU2KQRGxOjjY2cDlAkJgiY0JqImoucosu5yil7
+ZOGESNSW29cdpavTC9See93sb1ZswgJkhu+1smD/RR0zMGoMEoPt0qZVggT7NIg1QsOPAAMt8iD
mEdH3AoGl1Ui5DGvT4D3CCidcv4xWQvyJTmxJuMGTZ0LHtDu9yAzJoUziR6QQwiSmlDtyXgwzGeJ
1igxGvixyC5z/RkNBr+lvK6bw1QjK0X0SZ20ZUq923bDIM8cCbwlc0vEZEaYP4jN1JmipqpQjFKM
4jRDYjrXMzVf4rYYgfeNQOAC5s7RHvEbbsVuzkT26XhvGU8IcaD29Gsktd25c/Jieqzm3mJik9VU
Vb6bBT/t1CuAKW7jer+u2kiAKIGvbyWHcxrWpcftrNUT8Xq8we4zYlfrpyXgjUSmcsYphgjQ/fRb
f0DVJnth7ZsU4k+IAd2iHEExeyR3j6VoQ2Thx6prkNYplDhvg9FgZN751h8nVdYv28u8GxF9IbVY
WU6ZjNggppijmaUN40LFqYeAoCHi3Df+ZKpTdmh1s7nuEGBXlOubcMHBByOLZ5/tN3TwSnhPYrAX
SCbQSX4uQzsxklcTv76R0IgxhDbNL8lyTa4k/cZ1scwVCahviHD06vrJ6iV5qiCV0z4UMgBBl3sI
QsOBkCrGXSsEz8hsmNLFQ7tIruTNsE9zZ4EUcFriGyLpVwrEm+cXkTun2hIrS8jHPC0YSUMZyr+k
2we/DA0sO+GvyLZDZ/V7FZVZPvesitQM2Q7f1lOt2+0j/fP0TVwc++eOD3KRTIQzw5TnzPaSPE/F
UdR9DxqLeRYQi8rsF85IJ2PvynCe29AaNjsBbi5Zg5FYyqZ5DVqAfa4DMtW1NObbTc8wNwic4h+2
+/+d6/wHio7/fqzzf+of3//mrODr/zHUMf7S4W8auqHbtySi/2esMIK/bsbSm8kbiwQLVCY3/xzq
mH9h78U2gVyX/7Y8ZkT/GOpYeC5sbBUsoi1GOuiT/idDHb7Pvy7tblIV9qksMG/AV3aX/7a8lBOT
43bkOk2phR6rdqwRns6lloi6W/5/cRWkGv37P4eth6QKnfUSbwX6fv7/f5GJSafhcrjZeMde2B+Y
3YofOnMjouvhaQH5siGpKL9FKiEaU/0gksHPwjoz57u1pAI/NG1965QJ9LwVuUQkZ/kwMQaauvIR
dqNrxPnosjzgSm3Ogz02gsVHp47zpLdQHgMHHORCqjchLJlI+WSkpLbPrtmvUUbvDzPbLJs3J++Z
8hp9aT0SEyAeAtXM/CySCXNWFd4c2QSZzrFm+8VHn3bZkY4a3y14g8anjeJW5sbuOqzhfWsGxEmn
5ldgaaBI19XL34gCco0IgQWbF8gztLfgFsic37SRBQfrdg1NcNXNd3SW4p3OuzmDASqfstbrS7gp
qz1HNTiKKQTjNZGyONumRpcv5cM8e2aWGMTizb9hb0g3GY1t/MpE4NznxLhau5XRwoc/TEgBZtQD
bkjqLrZ4jTisN10ZS3FYTC58cnSD9EKT0zKTX/mTyO80+ckIMn0v0DqJGO9I7XEC6gP53ptemMQQ
b/o3cSCDQcqq4b+bK7oYatmx+dE0cJV2wl4plej2EUoPjCznCLOC8ai0rLEO9uig2PKgZDyWyqLL
lWpq2J1Ohc+SiP2ETvXqMpdpFSZ9ntoOBXK/Bi++b3LIicZHHQNUClmLq3nuV75g4iA7wrS/SbTX
THBbJctptyJmY9f2q3xY1Tj/KHs12eGEoAoSSzEtTsTmZpbIn3zzFSk9ETDVtvi7Wcot35PITxy0
IM/6dewUkhOHsqILXdud7+eUlXc4zEgxozRHJYot1yOLVBjL3hrt/nfR6aJNbHNUJAjwyFz8G8Uo
Mnvf/cVWoyRVql71lzYzhyLW877fkrWbB/1g6P2Q5EY9Tx82QiKyFVEmlqE1FqOZ1JWnvrJ8WSQU
R9fifhI9Aacgh4pbzupqOmFqqwCaCovr+gjp5zbwmRvjDwJhJnnuTf8Tlm1hvjlp0bzW+uZ+llKU
C0ECQecxi0zLMa78Fe4Ty+kOt7m7yues8P2eoVUDoYf6TVWJWdnmEmlFgbqpn333jywQ1DIoygil
Ye9LfwAQUvL3CyO3yOWtiF/UqP1B7m2O9QfkAmqwrAPvFWnUBYxMu3ERMcXa4CVYXm4bag1KQaQY
8AA1g1JWHEdBSxnPLSicxLL8G+2RtFOgFlWPKcw04H10BQMKKkRw4lba0/rnYNOQQpMc/NwjkPju
CAkr+K6Z4Ir1Vf2l1nEUaN25deOUF5QlNu7X35QszXgtsfcMu6XrB7Enb7lwToG2ZS95TbmSmAvI
kp1TyPFnnW+QAKa50a3rSFwuCj4wmyjyiOon2BpGKHxxt3a/NowTvMNV0aK1ItHkKQvyCpwTVfqD
cwsfTjbpm5LBAc6h+O+L6n9v7P8wdARc//2dDWWeVcz6r27Iv//GP25t8y9SJrFR3JQ1XIu3wIn/
u4ox3L+QuPPnLncm/8NFD/TPW9v/i0rLdHzb5wv+3rf889a2nb+wqxhmgJPXxr7iG/+TW9sgbeO/
3qQsenR0CQiug9u/RO/9X29SQaT7RBcro8HXvtJljwLmOU+38TCI2jlYJrnN69joOx/9tW6mdzNJ
rAfiUGRcerlFtKvhRFXLALusmtfUXN2dp6gbCduiE6A9DXGvWLtbOHEyGZl17cgPPnSO+235RfmA
2bY7uaR9MuQR3F+1+7kq59fs7Zsp/SbeuCZy2J/OXLLbg4mhj110anHUtfnZLDQNJBFjSQaqS3BC
cZ89LJlgGjcSOr2V6XHsFrgLhoP8M/giVBq8SLddCrVcYEBUIZl72j5HGZmkk6HtZk2zrourWXAQ
JRPtvN0EO6HU21HTN3t0HdXT4mb6Ek1B6b9kOYsQHaFiIqFjvPGRTA+0InDAyaufAe26hWVy6Ez6
S6eZzFzZnL7QwSBpX3qJGNXM5vdqWNjvFumIgIP27uCjWuHleBlXupz0DVIdKoKJr7i9nR1p0YuT
QyDSkeYk7bKlbBBslZ6hKRgx8jQjjwx6a7pvOsiVy7KBJevQCSP1Ex9BPu8J3teSHGDn1wbHZKcZ
ZKAxIrQ18muI6Hkm1dxO4bwj9UomvzFPq15mQaLxQuE20oxcMB8NTN5IuIq8rcCANvKrs5ky6aHX
Z6gIJoPE9bDzwfnQRZvvMwOHI6uy5khs7nrQ0/YnbuzfEF2vY7G5CUKl9U9Ne0toM+VHJMpSXskc
PBvdo5EdSmNsaFActC9kKkX5jWyTTgh2iE+Z1o/VyIfzYvvetzbpZ4MOdOsY3WTFYEEgZqYAWvZ5
zUR7HFDKStntEQB8Lt52JGbsh6iy+6rfSC7UD43RPPWIhqMJOjg7rtV9mNDr/R5yVAw9QM1TTyR8
5Ga5HRM9uYR+bdAbVx1un/lskhixn4wmeCAJNfYlG2+nTxjQB4U3XbLOarAUazJunf4HFflhay39
eyEZHrwlwZ3bjXBc7IpZb49EbgZ37tYuCxobc31bzYlvZ+mVtgvMtr7U7tInoAkeh5tezVed/7LK
oXkkutGN2hlRkzEr7TASbnPH/LIJsb1YTIi8PAIhsJ4xkkKCyPaB1zNBJlgyKc1CT+qyXl57SQtY
OmNxmbraS3qpp0d3qLMjYhH/Y9aEdVWzYF9R4teK9LF7Ldv+05tu8rBuIEloLGn/p9llVEIoWcTE
NSrt8qNTjQjpkY19UFp+3NjclGT6v85bL+/0NsuOE3mDcVVDrhQwocKFQPaLJ+efa03rGq49P1da
UnTAMuGoQHPjR0QW5HSnLEsK9iMBweJRIUhoRqzqXtNiyJ4aR1MXZ9D0Qz057aXKA/fTN+1nLWfo
M4jyGcDjSessWGoGMaZk6/qcH3P+hFT+JjLq2qPjuPeiDfYi51VX44oW04y68boxMkRH5Llnf1Ly
2tyyioNngesyKW0Xxx6iB7jaf5wNNY8J6T1mEc2Ezc/EfSoJydeVu2dBvhytzWP3aBnM5jimTx1n
P88g4y8HHQzj9KFmiMs5yyJlbatEAfMsZ//gCvMaGMVe+u2+LphBae589Fvrmo583gb1kzLbiuzA
2a2qlGFDPnsakbkZt15+cbrHnD4JhEafbFNQJVnReNHiM1NLeyeG+PFbIsplaBmcmAc0TKRBKcwo
FV97IMco0NwnEtCKx6BFoFkbVX3qUn/bUTuKX/AmPYbclXpwSJY/6HC2Xhy9TwoG0UXlFlHeWxEu
5rfVbpGiAPGsHOfUzjXTReNzJcONnbZ3HmuN4KGbacC0h+CIcFoPESoUL3kDoyCEGwlyyWHF5t8q
6NJPTIXcU69gk0XsEtfYnL1XFN18ex8hL90kvwN255GYhpz3vyWhkoFyVdXpgZGtG1nrLzS4mKGm
rtnzoVsOhbW9z/Nkcjs4WaxWOb2D/4tnmJe4IdWAIs4J5oeyb74djA67VYxdUs5jQfi5E/WzWk55
2tIM4y1YA1Z042beIRE9jFamPRA+h1RKFhSRRnvfbP6zn+ZnpHj8YHoVe+xctBRGvLUUuDXzNYEB
U3w4mWCNW9DV0KVVkdcg8vdueQETD481jPO9q2Eoz1fJQFPg/OmtO9d0rf2qrO0alMbyNmdyPIBj
OPqqrPZOTkJZg7Qszs1uOlk5sCCkPtV0Wf3BpaiX5W3b3xn7dA3MkMRfOClcwVkpDjnGp5AI+o+Z
GHHK8O65GXr/1K7eRn3MvZn1S3q8hQ3smZmnnOE9e8myfWyHNsECPJ6YhTKVHOrDTWF3GtfNfhmN
u9ksVTxteIocAMdJbqMLFSRWX4byc0NIGpPghFCwFOOTNWrOIUXbF5Op8p4PFfw9SxisSfTgYaqg
e9HhdKzKfPtQc4REZGUFOxKjGd/xElz8bahMI63X+9DRspK/jZnG8gnzdaYrhIn2fuq9V6ss9paL
s8kefBwNknVrfg8Z+xeIo1gONfdGnv6seS/CyR8/66zja/HyRzoXzQ6cbvohtVk9gTjdrimWGeBE
q4FCLF8uI81HqM+u/AKtNTM+3fo08SjEioSps4lSszg0tA5RTnMA44KnacHmwbH+rtCur6OxXwvt
DJP7slQfWcOFWX4EY33nOvU9jI3EXsTegRsR9rn15BptNFjv7OOe29J5zKofAQgEKwC7GARfTa/h
2bri844961iJ6QOz7rc2D/E8int7sg6ymeOuogVhWusn+lpyLlrjk0oX/YSfIc6MhZbO649umb3b
OiZdosSe5JyPBzpVQb9tPYgl46oSiYY9A0s/KJCi21sq2Am3PtnFx4qxa9KDfq+a9rta6nvWWjF7
s2ctUB+dnp/gsdyhh7jvhXwYeWA2Zt6smAIm4dY2JINXMGRGNhgSDYhJJNcRcrMeS8EXhY5hZHd1
nh22zkRdq/E78meiYpr2y68wD+eF/6Wh/Qb4yONCBKjOhtTHK81nbYF04TU7bjIBgmyAw2BlzrGU
rnlQVbuvWv1zAzcXBY6xRemSPkhPKw622xrkQDN1kov9jLzLishvnxLPKuRT1/O9XNllPwut/2Kj
VSJVrLmxWZidnUm0e+yafggVFK5UD7q6z6/NCqU+8EgfgGhws2pYsv+1QsJdCRQi2ikOxnxXMaBf
pWUnVtEPkXX7sTzZf1Cw8T30KOtkXPi3mT0cjY/aGPk9lnPzwYPGjlLrsDgpvDfuT9JSnhvamDtN
r39TnXUnQTjAh9Vbj4Sf8lOxUlc5Vn3t2W6MR5+tz45pW3pvDOpJ5sbTlLb7nsNgQGTMm2jtJmdp
96QPWgeddvl7nbPymYZ9IS3o9yQQ8jb+Ll3H9rrVVD19DeDCHtYv3c6bK0RO86a0CmDfAuZptkY+
8Zl68Jv6lzIIJ7DZ6Qqt0Y/zCmUN579WI8C37Lj3LfdipYyaJqzAidSzsyCidYOJ7T2Pmp/roYOr
69UvOu8HWcM+6m1VseIq4bxlXPDylsjhSnyv+czWYBRyig3W4iGj2zqknmrDoCoAf7ruvY7CKUmr
jBIjy4+zMLuLEJV5R6c0JaOoPqc0fWLlW3wyk7943PRjNwfovKjC3byWhGcN3Y4bmaDpip/RwPvH
zGiyvy3RmYdG3SQcqakdha9x9GLy4DjMZv6wVPJMEvyLZtrc+xhumjP7ufmMa6pMDE80dFDOdGIa
2D8vaA2YOeFD1W2veSG1sopdTzbsHBrejtbLgiO3pTzrGPt2hecZobFqQcLUpJgQpQZffldkuzFD
Vzdwpu+harDmbkp8DgPhr5kSIq4CMZ0QSLN5sc1vo1PBr5XPxxxWWfnU1lJPSlmWEfs4Yof1/BPM
k7XT3Mw4YhRuTw20TgMK6NQjThqNVzvP9HiyW4BFWtD/NNNZ7qphPaNk6mEeV0bwyia7Y/nKlsLW
R+9kbSaoMr9ZE3bBrD1ZcUSgy8WbhkpSREo63v2ScySx3fEOlTfYh8lVDaJvI9UOBJMgLxrXd7Uu
Rozrzq55V2vAk0G3Ai1aPnPCy3A/BD6o1Fau8uqsbkrAaWUmPVpAPArwocZO267VNAD63Tq5X4fN
+goUCJcJW/bJKCkGUI1xEtekMZKrkiFTq1jFz66Kx60lH75FEUNKqXYKADmfYRW9eoyg3hXuksgZ
JvUGGGF8Y4dqRAr/LcAQp9kbWMoOHiAonBtF/aQvDvvaFaXdOSVkBmBpS3SIlw63gOAqXvC13MvA
RFLvlf2f2RpVJIPKvPbWuC+M9mkJ3us2h0YyNm8e/PFv/NMpIgWpcZOnJqqu28a3lT+DdrD3as0C
dBpreku+zLu9py/WpSRTPXIHw34oCucTnbzzSsh0H0E9qqGVLtk7o2IaG8dtL2nWLHsseoT4u5pz
rXL5UvYIFHtlO0dimxue1uZzbHi+0n6JkfIPJwJLa3SSlPLkFfhn0H+oBqrgDRBm9ThZOoQvWRlx
ZxcPVjb8aZeR0s5q2ovwnOVKd748yNkIknFqP2ZnSPcQ5PJLN1dj3Jpq4zjK1NnTubdLlZZzAgkY
LqPYylddrNtdDW6Ke5ZaHx+P2nODbHmwRP5s2neKRemHP2H5n53RTYo5JZMch0OoK887eDSGEcQP
I7wtPV3HH0+ss2u6bXc8zehqjyn6g0cLy8KhheS3D7Sq0iIoks6HKYP1EfK6+USh5vyw/H68W/Sp
YLm8WeqelXPDSZTbvzQkVS6Y7GNmdUg507R5bNyfuTxkRfcgR+NnpoK4kUdTPpFXHgGlssb2x8qd
fiIEAr+u6JpD4A2Qkj2g6yEuKu0SSBbKtSnAbFbV/GbZXLVk4rQ/eSIXBgm9dmj8ObtoUxHbWrk9
lVDYPnjjy/OCJfa3nWJoWAFS7X0o2y81BMuY14LpS99eTBJHUJGny1veIJBvFUP2QJnyc5mL9ggh
uvzq7cmnlEoNjp25J+RU8xpxWCcjZrGbhfMk618iKHkQRvZKA8eSsVVRP2GdSghPJfyVvKgt/4Ty
iWfZzcbzmFuZifxB04392EOOjOzF1p4Wilr6urnPPiDYaBX1fz19ZrA02dzoi3gCaYm2hNe4rwVl
Y+SwqLqslq28xGmlcd9R+uFMbSShwL5kUm0jyriaS2e9u0XZ3GEAX6geDJs0zrq2CfNuVaqep6VV
W2zxT+aJkGSsFEb9pnWGfWwMbXtqhoHOFDxqd+wtnw3xksv0BYMBpYuCXvJgb5XzO51ywKGUxFxi
PmYiNVQu3jSn9M4khBV7YU5rF0mZ+zGNKHKC2jNDfUkhy8qMFlqaXYImGYeNQa4A+S60TGXQo2cV
4ynHu1uEuseIGralElpECx/8yILtoYEk8CoqeoumlcPZ7FNGNrRWKBtk4DEkc6QbkWCBsVeudNVG
vQ17M/W/nVywdMNur0+C4f/N7G0zCDjlkz4zuBfdFa/McnSm+bSUNEyldm5z66XvUeFIE7FyJncj
7ciUDenjlHrdwab2iiQh3dE09HTuCDWXoO/j1d/2vX3toC7AO+eGTM1HXsXRRKJtux72JRuJkk/A
oSuPRFZHJX4+d/5A/RKVnrFvAgX5z43wxLBPu8soXZ8wjWIFBOXtEMgZFk6FW1yehbRK1Cg1V4wq
WpMVTdskBN+isX6ravexW7cYocCuWP0XW28S7GPgapeDqn9XAxfabCvit9wnB27sC53hvM+djGlE
K7jrXBXNGH9YRVns5o1ZbmfSVN0T3ANCq8tyB6rup8ry3xYc6ItdVAe0iSpiq4zHlU1bWNj1G9ML
SAQMFtG5geINfIiyS9HuIdudWx09ZZM7Z99yfvqo/PbDXMBxwudMBY/M7dZ62twJjxV7wqhs9d+r
SfHtiaJ54gZOPGxNkVHK9QBZO9SQUHeGycQyt80dRdR9czvwEPVUURqUa+wTf4BskzqPTeG31VVx
UWJRLYakCaAk+ht2ekQXIVms0dKl8YTVc82cJwBtBFFkSIXziEnQL3OBCe0b14A2vmhVhUzEOiPs
uTcLd3ruaQN3PKTfomc7dHsmhWEM/JPrnchW+hP2x7aOWqeGOFxYv4fpEXrjzlYo+6sMYaHrL0lt
iYQJ/LPtwGfNS24g57wE2ZfnHyQkkk2iXvaCF1KfmI/5Z0OlIZnDgCeoZr3uvPlzGTu5/5p2zpOE
lkHQGNukUbuH+7OfxPINyeSalbzq0WTbiwgOCvkXobQhtcNuqT0u+OauTC99DjZxKNKTqvsnqtW7
ymZQLBAqJm3qfxJJruJtvZ3r2dPcTsjfi8BCGmIeV1yYofDTuECvE5nI+qF67NuSfWDVG+hwaGNQ
GUv7yM3/ViLwS5k+xvMyXHAqPS1bDGj0aND70yeipHZESJMXYBikbnSWG/vCtngiIVnO3olxDXKd
3uMIYj0utLY6jNl4Il6jZXiYOlRMAocTkFUHR4gvDsprL67eHFbrgekjpT/wcgBtsU0Ke7jeFqkt
bw1zsPFUI2Ye3AHnweAhVQENdejXLgQHyRRr8ZyIAeADjjPiIEY+b44XjXMwI9quQ4Zlx791gprC
H6LvXanFmfutlE+z16dc6MEvT9R7CxsegJXfXY/4NrO38aq3pv7YDzdxfd5xvMq5ipbSz96CxiTw
yzaLA2mLpCm4eH/phb5rE1GUnfOEC+3qNhx6Nd44H5NonyXpxphtak+5xJka2J99/2b4WTQHwb0e
QNctgp0n7S6ap2q31THu5dCyn9PiEhR+LGYQdQhPY7c7BeRIKvneGb8J4P+mQAfgZcg+0Qb/oWrJ
TMic5SxqyYdeTtt5mW3SB/SHZpRXcsNoh03xo9WXe7qQY4P0bEDUqq/vgTk8EfTAfbmx8FQDZcFg
Ve/wg/c5rQo2DhYuaO5QRJ2KaeTSXbRXzbwWWsdeY4l6fTrrhMr7zQZNvY5MpM9Oc1mr9qgV/qHt
t+zc83WLOx+abN2Jea/1F5spFSUQ6VNBu0/rV6YOCLZfpbqbXc4Tb3vGocqcf9wVwX5mKkrMGQUo
jBxGLIvuRWnjX1mohPl0LuU7B1FIxUGqCEuNHPx2/1RQjy62itebVWWzHlzn1Z/gc5ufzvqjGl5Z
ttDq0QxyGwwI+cS2nHtyWrxuN/gfg65FY2cQ7DGy6uCOGNu7UWPiNlVh1XKi0U2+L9pgRL6oz5s+
eWGHFOJlsFdSBjPBApxdDbYR/2XOA6DDi/lkEzpwlbhaI2WmItrG3/binZpKIAOY7msavF1Q9NUJ
iy6oVlY/Wu4bZ5Gql64b7mSpHXvJGp8ZNL+snCU+HOQBfZrYLqiH483KyEmZvEOu04Sa6Lb11X8s
N5scMyRkCBNGurvVzc6mMX21jlWwWe8n72o144uu7Ozgj856YZhl14i2x99cQMw+POoY/L8XlEt6
WFa3c3xc/XtkAMseVXAXIbrjwXdRUC8fKaFfHb388Kj0V09r7wjFR5ht8SnOLfe+2AL3iJybAe70
bFfMhl2aGim5OJbNIHkx+xhHe714ytlRWbOtmz+6bgWJ7Xq7QYiLaT5sPfcsONqiWg/omoOdbxkq
MRbvJd+4aALrrJf6fde9KXRx+tC8VJqHEGOMzbEGDaUbJ1XaO9WwX2u3v0em5pqdSFpRB0jJ6Y5B
eHlotwwfVT64d7gG3GM1dtcCZbA3dDEMy6eOMS5DlgzRchs8Nltd0sk4C3+XQkxj3q5b3cFLGyZK
AWAEQYMU6hVbjmGgzlqDsr5m6bk0nelQz2tGF5LKQzCJ/tEIvI8SANoRP1MZk1wR3Ldemp4Kr4py
3oXI8TrvGkgUHET75PlOWkCmiCn9Ab0DG6pZ63t9q5EHmOqp7b026TWtfsJpoO87Lz/bfpVYWL7i
zBmSGYVMmHYtuTT48GcEIbOcks7GqdHZwxuT7JcRREAosDK8aZSE2MQMoleCedlJn2pJjYlOpeFP
IykOWvWyuiRfTFVJYeo1T0sZfDfK3hvmfFGuX+w3u31faw3zjnit8IRrznIwOv8RCqMdY91lhBXM
jPud05b7jxZ13jSwvCU1Eto78KlGjq+NJJ6IPMjI2kabaTAB9E0l1dUYkL84tpoTEg3/5NTUwB39
/rCJ6gf+PkpGh8uLkPd5P+nFd+l/e5t8JIChYgbBJ0xfr9gHX3FzXDXm8fviFpqREWKyo7k/yhqN
c7Og3yp5e8D1ymccVChiCVolkHasmn0w5D9rn91ezvDA4FrEjLb5+bHd2MuLBmmovvIAlgKWHqZ0
L0U1lVUXzcN6R3PAUqHR2vzkzuWJmVu6U2Je97NM3TioCbbObGsvtg10VM/XrERXuZM6FkLir6w3
/TVrfNRsyr2b0Vkno9sFECKqy5ynBljchSkny9cIEBI7OPnItVvgMDdJTp+kS3yN+t1NzCwmt8Rn
XlnGbhuyEp6BIZNsdfq7qrbuC5IajvxoBFOOPrbAvmtOmbQ4grplilN8B+hYLO/gGuMX8rJuxwTD
jHGC5LE2NDsQ2M98Hh/6gtkNg62cUosocrmNLHs3RmMpBsYPuCw+H6ZV0br18qxqvfzl9rY4+jLv
T5vIqPTnyWakt5q7wig0hDC6kxQEG+56N1dHuTjDUXP9ks9mU0Wi6m+13n9Sd17LlSNZlv2V/gGU
QTnE41ytqYNBvsAoIiAdDu0Avr4XSllmmVXb1DxNv6ZFMhjkBfz4PnuvjZ+K2sAea1tI6T01WetS
YX8wF5dNn5b1tonN73xMXw3JgEd+fG8NmBBsRxdrr6FOpQuqnzE7pHub+8cmQJ16DEa33KIjZUQh
C2Ojg964OrPLAkORfpPZaGBCz56mvnme/Oit6E1j5zZzeGFOrDBssQtPG6JTYVtyWzG9q+JGDOmi
oZ7caI44PrMXNQ/Bpe0rcWx6BG78gEjOk3mPASq8zVVxpzy73KdhRwTHd3v8eo15sUm0fE66NV4V
oZGfqVnOe1f1E0IoqEJf1u8WjEnuPvOt8pI7/GOPxmAvKi3fQKBm9TTWjkYNZYWROQx/Y91sQiv8
Bk6xSULQAb6Nrw1dmkkoJU5ZczisJMP5TIkQrxG3CLAR2Np7jFPX3ki/evFChpvMDrAbuBERjpEo
aUw5xnM3NukhyGX7YhvtVVpm+s5WpTmMcUnMrRmv0uNnqJxsP6RpdfTTCJZvk137EmsLPnYSmBXV
40m1ZTHnbCUmxWOC5xGTvU6PxKx2Klro31lzVVHR3Gndf0SQzbZ4IXijtTOxYp0wSfTVEharmlNo
XqbY/OiQExKD4GubbGBIL2IVT08CiBWMQu+A+ArFU2u2/V4VhTrYVer8DdT7H9mx/rdF3smi/3ub
1f8pv1XT/Ak6z5//m8kKsDz8xiAEcQgteAE6/tNk9RdAxRiTQ/DRtOgGC237HyYrrNFAyXFTU1/l
eIRY/2mNdu2/IKWZyxfCWxwAW/1PTFbh4n3+Y9zd9GwcW5i2+SgvPYD/Yla2Q5ANNICBVImU+QmN
DzGGQBwdaTOj3HJ2gXdRx6jzg5fBL7pD1NfGS1RXlxpy2T4sjG3IjgWz7BGiywBegvecC1nkx9hg
4U1p9NvGOPt2oRsiS4zDlzSb9zkuhs1gTA8RVsC9T9sQ6LowWZOpyo+Fx8vDbBHQuec0742VvrPJ
e6v0TD+acs7TGL1QpOjsym4C7l03ZyuQeDnG8qWiOYFdW/aL+slVrWa2oBzBZqHlaz0NPJ6sSE62
rbo9Tq+JLIvlbzMuGqvOGrsv1zAf+VbkdeB6xnKu2YZ6pN3F5Vxrqsm+i9l07qTF6FBibFznYYrb
WXvDJjLIl+UaXa7Bq0VvarmdA2/edZqbUqWcb0XDEddW3t45ojdKzfCcFdUjnNzvKDde3YEQPZdi
8dsYrRPnaPJM1tVF69eHUNnFwcg5bStZzSdenOX/w/P4rIAtyn9lT/yJUvFvSyL+9Kf2v9TtQ/5q
//VL/X+IseDR+R8eam7TxB3+66P8/q/Dr2b+FSv02j8948v///eHnLyCtcBFfeyKYsks/PMhxxPJ
2Aax3qEziieX/+cfD7n4i03Vlw0fndI3YFK8Gdq/FUvwkFP+ZOOgBO/E6hJIxr9ALP4nqIXzV2jF
H59y4E4Ls5YEhimIQAheJ3+MJIx9WQk5kHBDfm7JFoxuZKwiWZCwZKrGnFRW7Vs39lynZxETyww4
wL21rGMmrG7sdLbLAA3NG5c9zkfcaeulTYhQbCIyvIIxsGmyLQIKHuJuEFa8HQPAW8vYXgfHitmn
Z/wdw3EztpL9zuhFbXMjAwzKP2wn8zc5Ac3JNXiA4nuQBUhWuYGCLNqSIJFnQ5Ao0YGpkMQ0dPLt
bhmNeKn+WBxqrw0VL5cm7EO2f0UgnrTGN7laMGrIRfMoj1EBHWobCSpgeCHY1pK7t7MNFF/zFEyB
bq4d3OF5L+1FdR00ea8hKIgtstQ7ozmGT6YMrWs6RcUGQCpflu6F4UakL7ul0NDrNcUyTLrYryVh
u36u93SUsqAvo3y5OzbnQioDt7+H/LxOcy2ilTlP4B1VTcYB3kNWPzaG7n63yK3RGXcVlvA6J324
CWUa4uRCLAu2NVRg5zC7rRld8oaZfz1R7Lm1arMgr+w1Ca7DKkzfNZUTA9gAP7yjH1Qk67rTIlwl
QxFfjaz13o0GpuGq98vhS2EY+DLcap7WQ5nX506QfNhEoCUPcZQF1EsFMgFKUEQJN19HLHo6Tcob
2Ar5TQayu7XYgQx4S8NYrHGF8ClLAhLUqwyM5MXLq+jdbigzXqWL/d5uDPOYZxXBEWsqmoP0IMut
+eH3HTfuJdZmSTd9GbD71SueCxx8uIc+y8QjGUkbso/PQcr5VQYNGqSMK2ls/cn9619tmmRssA9C
n6f1434eUpgsqvI9AO4QF8Ydx4kdnblhAI6YlWr8bRB51jmbYKWSQF+us1WWseBKvaR7GiAUNeva
70n4crc9Fg0Me675df+Jj0bffCgbn+lossnywMGv5LBEkDVIPXBUXvTUsST1VkPZkhUZEEkWUzxN
XifbIJW49TqvSHjCMnntSsN8aYn70Xg8V/q9jW3HW4PEIJfhlthw1nPQJnhLbJYSPcr7V5oNxisK
DdAKp8/GB1tF1n0/mm63djPS2xuKIwq9g9k2Aczy84pZNRsw/4aRh4MYrtV8GmPP+iFq3+tW+dB2
z4FNQHXdkKNl0p9KnyWFTNCcICoppF8cSTQU1Ua8RIVGsvYTDYnfZpEB52DpO9/DHylfUxZEX2Ek
G9pIndraZpXkBzflD22p9U8pLP2zMO380dGJwzWwNctx3Y4Ji0g1UGeGHzoKHqPBcigF862WdB9u
PexE1uTJnVMQ/V1E+w6t2orKB1iqCOI6nlHwOzQ0p69eUfjnL7IUmEi5EDc536dJwEMBFN1IMbCP
iCj5XnWm6566tqJjJqhL91tXufvWhXGVbO0psno+zxod1oW/sBkLGbmAHrrppcmsKYF8xfoAIxZ/
/S6Y+grUh2GVnzSsW59x7rDAYtlmksp2e1aSXUSmdFuB1wnOIgqtH01fozWXrUfBcuSHyQ/peIwY
HnYMgThWehefQhMeNLsmU53Nuf7inMBFI1RdTWth2tXZCGdFjWlj4VS1vaxItqAVx9dW2SUWLFLj
2aqbejWvKj2m6pKpZBLrcCTxuzbGjPBVNpudvEnqVL7wdWY2CrXuH0YkmKXRAP+kjUPtVzvmjrl2
55luWlj/nAZAmfHwkCWaQU8j++QnQiwJTEdWh8Y6SRWpl9KcLXsF8FlBeqtCwTud/fgBd3w7MKd5
xGsQUMwf1KNTY5T4tuceSicOnowiB9IjvaoQOyMwzRsfLBlyU+2y6qFOIy9Dq2pTeCLE/X9P5WCD
hYulyJ7mai6KUzPNhsGdzOCPE+5yw7VPutriXud3Aa4TEVcbXVkhRbcc2vgbfHYHFm3E9Gr4fufv
YOHZN+rH5kel+J1uuM73tK/63vgJu6x49XounAelIv8cuVaBJJK2/VeXpPpuMDqvPgs8KaSnw7sE
cXxApUokayuKlnOUhCR5/8NE8nd81Z9wVf8yvdMWuuQwPIfSKKIX9kLz/UPU0C214E2eqnXYZe29
NLDycG770K67eGtnpdgUQ1iep2zw/4ZC/Y/ucP93A+H/tpve8kP891e91a/io+nbPyZqlv/hb2Og
Y/+Fw4TLGWW1tKfQEvqPMdB2/sKGmAGMbaxPF/FSPv33MVCQtaGbTixjIpYQb2mU+fsYKGCb4X0F
fIXYy+Tm/UdsM5uJ78+fF5OCBQt8F+Yw5sEQe9KfPy/DSBs9MB2xsSKCbNu0KWC3j7W/L3qAKzFc
8NXs+axSsSYgzARHUcR3A1AUlMpoLs51kfr70i3fMT5wUtMHtZ4Vu7hsMo7hzCFMhVmzsfmHAPEx
H8q4n3BWqOIJnI2/LbTLUn1oTnW+LFYAT8Ja4BAemUmWcCyaF3mPU1CCTR26+HelAHGWPb1jLoXZ
R8+qOWmcXVhkM6bSlGxo0FGZJX1e1zh9iRjAHjgMsnpD5n1gekk2A5DMTRS3dyVtkiLXuOyQjC84
07JDjL0G2Fm3I2z5llp+fV/nWXvk1NbYufDtIzWdKX56LwREHRWY21j5v3tOv60YTHzkGdBdYj9P
RULoYwrDqw3L4BQk0xsLuKfKtT4w0rUbEDlnbUU/M1Fo8rSDvNkqxRdjsuMZ8x5rXu6jeANtRnLR
kY0O6cwwZRKbdXpTZ+zVIBmDIFffk2t4O51pQIbC9ffBMF+sykg2gLr69eRbarv0nJ0aEzMb/UvT
s+NZ0ykmqnWU0ujhyeoQEbFniit9PKW9wjEaJuX4UufuN+bA5tz5rdrhOfBOc4W8HM3hhzDmu7KN
8TS4OV5zEOegevL6LikpOjFG1qha6BnugnKI4jb3I6WjV8NX79x8Ka0unCI8TrXClthSdDNy5B3Q
NY9OARYjMnpw/xBV8Ozm+HOIZDOtpue0sd7DBMIcrGF2k5yG1oy7eyIzNBuJ8TzFWXfPeNq8W2Yx
r9O4LrDv1tE5rgUV70yrGgfLsDc77wMmBmCTdDVZxiUmFeOyR8hzhgAgJjtRtRed4LqwvAuB1lNc
ylfPIJlDQzzcdSa3+ZA11gvMhWxxwzB+JsZqqhuGT/cwkGK/k2U6rS0aSg4RzpmtKYryrhxT5H08
NvQSLTE7njhWD91YkH8JfWWeClhD54Vo+Vz185HOnGkPLYeu1Co6N1ynlpTwup5rqFrUvg340pOW
xV1Qu8GBi2tw17IX+8oMPnqGY2frNiYT5ZIN2LkmLUq4n9HflW10FwtX26kVtYv1tqn9rbK4psmF
GoV7zjEqsMwYwV1M10N6hWjvPVA5CZMiTLxv6sdvoey2fYZDPnUUDCtOxSqAsGkKeDHkbohIebN8
cRU2YaliDLxVnN3LqmJzb4vppHO42NGAVUg7/bgHquXT290PJlfNbrzH2XPxW7t/muPYXjbNqt2G
bfaTRV+7brPu0GX9qWD/Rd8OjF63NsAtQmJnKdoX4tQvNLucccoptN4nMZm6AgIWyFJgwY7/4Xu1
fx6GmlxgCojPnlBeG/yXfJT8gBW1y/DWWw3kf282HlKAoqtuyHizJHaJn32Mtk3qvZBLeptbPMQo
cvswlyylB3+blwG1u1QKEH/GZxP5xlqGotyMAireBEUcb8IYX9LWyLZ5EIUn7GzcEnGOipuqIuPR
TngPJJmI7lWV3Hybp16YpNBTz7hlSfi7gtwrqzhdD2n+LhrPuc4Q6NG1vavJLvHQ+rCdsmgQFyOI
QEoa8LBxRJUCBa7v7wbpMfmJEmM7Bpn1UOO/6GgApumgviWBKF4sn5ySYZFCHlH4ViOOwBMhswoS
uYPh3Wm50OA+2JucHBUYEjffDnDDGa2BnOCPcrdu5oTdeiAszN5RKdw1zVDsiqj9aLkK21qS8LDu
ZCjfpqk/JvP8nPPGjxv/NFYYa5HrAZVv3d7nMJrWWYh8j5woxyRYDywde6/99Lj3T5HPt51iuGz4
u22KiIJ78FYnIdJVPfQ8jOpB5kGzrQG/7CuLV3hPBsbp+jeZGnfd8Krd5ElwTS6yCYpC032xaIES
HRhEx/m3jWFxDxiSYXBcuwbyH68jAoLccLLqmFmfVH9jXp+7lUg6XFnU7yUPfuKYd6FSzoXhkyhz
odhfOXbfbaZRaqZtVRwn3rjPVRx8K7AxLAMFBppR70UdgkURMBdWpbbH/SQI6Q0WUJ9s0IgoZvKb
D1dwCEW2AEjrKr1BT5Bbe9RIteyS4aF0I8Jhhqsoo4XzjuS8u4pbvnOgxxBuausMav5qJ9z4Vjjd
4wO5wfRq1xNMGxtf/T6ZaMT1dR08VtRMfxhebv1gncn5U0MU2rsN5CtEIj+9jo6Vn8IyqjFymdbP
LnMOYzc5n4lPtj5uM++zyalQbns8tE6oOfidkQJdVpfiwGnD+zg3OXiqxpgONY7qZ8ww4W0Cwghu
LuNFkeRYIULPI6FQyZqP2/LfkH1+qQafc8p2velDQkRdkHj3eYaf1KDjSXoix+cwnBJP2G/EpnCx
xMAdpgSut1c0/UPTVPO2NcGRdsb8Nc+jX/BSIi82Jr28wLdHK+Flv1NO8KSAKK6joPuMypiyzRIu
Pg7+aWUPs3WEigjfTFFeY1Bb80nTXHjlg/Wu0F9wD9hkzqxwgZ2mBenSRgSPiez9W0FUGlrs7B0G
M71FARbOyO6OYzW/lUIeCqg3PAs9htyG65mecvMZ6r95pNqyOPQgvHalGNWrlEpgVMGmJ7qkvhp6
gG1cpDN9Ir0OLiNXna1RcYhVfmNgzdMd99sE5bns5kuMOrfXM20avVdhCl+SAbjCMOb0GsNFCDg2
Q/jIBHhkWCLccZasK3IRlCTmoOkDG7B6A9JKGVcVjCfQ/HASgxZcXpuE8Qb7VXzoQ1FsbSd4yDsf
kmwr830v2mRbhSFR1qJMCZ9q+UOyM1+LjjNr0DLAYNzQF1QTZwPWRQznxLTWXNuYWy+2ECDsrrga
y6Z+7hCfTGfj2+IJCPh7nQxPBZHe1PR3XTfcFy2SY+JF97EVpUd+iahLQKU3liXNbWJOzyxixetf
wRdTOrG1UNkXIViYcAILU1smw71qgztvUga/TRFgnE27z2yONOw4iwWlRqHciiooaWyO77tmyF/h
rokXRyrrziNpSFGgw161MrsVzGf1XPBTvISx3W1SgSylSC9veqKKGO+0na+J5e3gFhmbjjK57zwK
zHPNkp01K0hBIAt4G+VXDMWhQ81ZibDa+aRdmtCmGD1aeRgpcQYeVMCHVFTVIzaTo5tPPxVJVa93
EmYAd9t6AQAv90T292c6jq9aVPtGmDd0DUY5EramNzg8mUy6pJCBUvQhUQCFnSlKgGaJ7TQT7MU6
8aD7mUlNtieRhidrMjdBpKONHjAdzHOPpdvb5gKzmjao+vvCNLRpE5Mg74Rk5yTNuzSC915FR/KZ
/OYDcrWB/B2w6I5gh1NKAMBYBzenyvR6bo1rOQATwV2+sOAT8r9zqZ4yKidQ4Om9I2yhIvsx1rH8
NeiCmq3RH09QzMSlyjFMz4mXnVts07dW46krls6vNKpWQ4b134hxSyR+0l6NmHZt6Ot3fmy+GS1H
7yhte+26qBuKdx3fUlocWB+9Quqha8DiLTaHlNkPKdw/S+3BDJBAEdN9MVL1NBZHv0q3pVmGBMXb
GADyVFxRHRySg6l1X5VETTFh5ffjnOz6WN8MLS556y0vx9jsHnB+3+IRGSjTo72PANzzQSr1vrAc
gsJSmx96aordnGckeM3+Fy0ONSF7dtltEmNHb3poKZGv76Y8nLYhDUNw4KnUlNK9OQHKToEfQVWZ
9eGnRbVjeEp+4TgnlTOa2Wc5t7exHHiB+Tw7w/Bqlln5Arpwp12UnzLZE2ReFxRPcSrgx8ktvUZW
HG/Sr7+xXVZgSbD0lzNHqWMCi0eFxc8kvF+JpZi1FpulWUHhrB3/OtGdCbGrqsmP2ZFzSkuF+ZtK
hXmabMrQ45fWRncH9rdO+/Yzy6buJHsiZxYeK2Ie+dUmx/0B56DCbappuSRrjf0ssgKxLVAKP5CO
2jOdGwDkAhiVTgoZsPft9ZAXyd3Y+jvtS1YEnHvYNdmztUJdPX/WTxNcVC+oYOWV9YMSyRPpqJ+s
Pa9IUOMqitNPkeR0NcTpVhvhwcjUifMtWRlkGU6gTFzyXwwMvI/Sc+KgBAVt521MaXpQXYsL4S5x
AOmPb2GweP9lgfNKMARXhau8j7J2urdmYTQA+p0dY5MNeH0ZVvHUg7KsxA8pO5tUaHdwtXMoEPbL
vgkPDQfQvhA81TqEMdgH6kw5yws0H4P08fRgF+knvMtya1LxsveG6mNQFpQC8SsQ+UenQYFW5Bye
03xJgAtG6JZmHyfCduv2gHmB8o4XRDEPQmlxz7oUPCkkbJuONsv4GKSBxWfYCe16h9SuTqM07gWC
+0c3DoiydlYcA1czyS7ZmzgW3krMQ37AxOs8C58PsCWaYOc53blpOz5cPjzEurLoVXTsrz5tjg6J
r7NtmtnNnYtxG/rA6rKy51ZtN09hzm1GRAvH06/eAx2FhwAuzwE1GhR3t+yBM4uXK0Z/x5Avwir9
7eDie5v8gRVLcSLj+ANVj/5BY2gOaBQI2ksC4oxXjhsV8z19SzNcZovHcwXjNYPma0oGZbn4qqzi
xW+tlvmLsBth+PbVLfwS/5OguapFd+t8ydNNL9NCcKQj1h0SK1ml+CI3hSUw7Eg7uU+rGMumlSrw
uswcHQbxi+Kc/xVOMjtMnbl0gKTTRQrvpfbLaoGfSCrqrAYfoGfjNkrLXw06MkGcqdz5o0sNjR3J
taQUcBMCHdo4lP7w0nFyQqxl/pMS6fAN7kP/wRoSiTIVvzK7ZzcTUOaDZbbeIaLiaw8I1iUyYCOW
mOrQurLf+yPHDuY5+OKU8lD15uRbehvmzzypjH1teLR/AOOMYNQa1SO/mgEUNo7KOCLTbNJiNax7
XAQrsxz8J+D4aNyemzxoGtIeO4do7KYxRnnocELvJqIl/GamZi1c0d87Q13dcwEPLgpc48oEknge
DUCv7BiKdQ5GdT1lo0WOtWUCUWpGT6/ibTk3067wvfRI1N58pskivUaFHSGc+PkVvsQG6Z40UUQ+
K4viACucIYlPDPwaujGcjq6pzONkiqe0qPeVF/wWS0w1iD0amUbNm5UyGX3uS/sOTjAHNtF6d9v5
GZZBk/zzpkLx/3R9+B6MMBjBLTM5+I2VPfbJ/NMx5TXWPaSJogq2jsr5YMY+NlTVwfPH1E1MOOP4
94RLpzoAAYDeamyLJ2piPqvcmNchm9qnonWKTTz5IbJ1HL1ZxtJ+DFdeb2yu1ct1nm89MWBFlQqu
49wiuoyR9m+Tq8Bo5vGbnQYR47Y/2BsuONcQGXkVC8OBVKcy+y3qi/YQe93AC6rix+amb67Et5xG
5mck6B63+emAwyE2NLlz+tFVBbie6c3QzSWMInJjYpCberAxW3vTySideWO2OL+GfsB/m9TxfJpk
4B8GPzNfKVBmCwTzkkhHYwCiqHURh3ShYjCJMgxfVmvBhpwQLbrBDABO9MWr09NHX7L34ydmzWfC
78GZkqH0Lo/d8THNEuc1KMy7pqbpnrdcxHu5ntlUB63pbbq4TLdkPrAYEze4aHMe+BDO0034ueBO
VyYPStUSbr8DVi82nF0SYlhhPMvY3OnuF9oMPevWOJ9cEB5YZYxmkxn67GWOsTdr27qbpH8L2MHU
ZbBznBwO+zhGz1WpflNtGLAiYE5YZxrXYEPx1L6Z7Wzb0zu4QijUzGotZmmLO+9fJeaV11JZbRtx
SW1gVG2nkKC9wLFiapWS9RapXqddALs/DHdR4wEqr5N15vBvNmksTvPCJT3ppDwF1fjERi2+AOIj
8UkjynG2WSDS7li8eVm7LTpnPgA2as5ST4xRrrj3TOtGbW/xXAlCNXOVopxUOjgS6mfwHH1IH17t
nG36Vq/euMATumm8pkU63Slqs0MuofbersDnZHYcrXK3OfTGTE5MKx/Sr88vWA4f4Am+af98g/HK
hFuaCx77jXYl41CFHk/TKE2qaiwkiTZq6UQnS0cvUOERNkjeR1sQlXqmHHUTzSfCvhvMCW7LUTxb
D9icjqBOZwoTyKsQFQj3+I1Bolr1Q5gu2ILurvbKqzlXdzpkEp5MCGk49zkhmlVIxTivrarferL/
wUeau2MiHiRboFUUmj+5mJ1CzRDuiw1vm2GvWNP8Rr5ADjaeKM+CFj/W8Xfk8YvAa7ArEzfEL9qQ
VecN/grG69QN7qMp4LyVgFqShMEP4bz8IQlhk/cp6403k1KunfHTKrNoF+n8sYxilk5FpF+9xs5v
nY01YJ0Vrb8aZLzxrOStQknRlftogCVhGa2M7Gwa/CDDIvxd22qHNrLwjm1CbR6obvBFtAY3XOur
4eYBumUT7MuT09DZEIhLkDSg7rIe+1U/PYEd7rZTPP10G5FsuFn8tpp2pwoz2pNZBw1EEjwxdLDX
iM8HWjbr88hedjtUyWnyp/46tVIfnB6rcdrH5TkP/Tff09G3jbapo/nFQg9/hq5PeiwtHOusZfvJ
1dyC7otO0JLzXdEvZu1qAUeD8ReL/5C6900E3ZJxOk2qjUOf0IT11Mwb5Nqs+uIaDK/Z8bv0zqSZ
KFw1k+W0wOxMtWuHhnaVgmUyGlze4xqeqiGRn15Qwq5TkrXq0i7k2OuJ9SUwkmn2FwmavpV1OqTz
PnIod92SkSRTPMND+va60L2pDFf5KQpw7m4jMnlv1uC0WNbRMr/I+4XBprab9LPLyvFktzGpOYOC
N+RquJcV/NIfk5jIGs7jOxFVgnRm+GqyMrbYRmbJKTCcR8HmlzGJ0hazRWZj2X0xuZo8ldDZiYo6
5j43cpNntQuxuLfySZd5cp7xmtDBGgq2yUlkUkJJzYtjuDMXnTyzdr2a/PvQ4ppHUC85gwXJOAxp
5QD8SjiMLNHKSN2HfjbOwnffq0QUKCp41nBBrirH30/+d+fyKI2WQgubfvVkSl8rCHUXQPEnvlRz
cvrS31UdrAJvKut9ONkscGYjXM/UxrIUqchNE9bem61+16F46KwhO86VVBi6qZUNDbZIbKlgpfAW
Mso5f4mijFGkYrsbsemymb94uepsPxMVyP3y1ORuAYqai54VW6u+zgZMwQ7uwKjI9qPNUqOQaNtZ
FwUbgVHHqj0kt+TBGs3wi2TO+NFOBkagmeOPbT3x72nOFERrnjhbd3OAByTqH2Q/3bOp5q3hLKNK
7t2mrtFbV2keYq0KzSRn7510To541F+43bzwGbUplyA/6JhviQ10JYif+2A+0u/1UCba+Y3mRZWE
IcBKmTUPUFLmxbY3JJ+KSDTP0NR9ShvM71gDmimGAKFbO9lBuSn/qsika8KvbtkofhHDnjc17XN3
DfsclwgnEqiJ9Ex1JTPBxAe6Bz76jt5ekkopJz7aOVBrhpFVa+NN8PqEHU1uiUPfqI3ywNHjKYaM
kSqsTd0xaiMWQyF3Zt72VM0NctgOeW39sEYnuCPZ1x+pmvHuO6n7tYxkv/OGOH5D/s4pZ2jyHaEi
72eI0ZI3jBn97vPC4AiXxs+sCOXj7E74W3BDlI953Rc/2aPRD8Ywy/W4vLZj+nvGv4Kf/cuqFIaE
GFIN/TG7gWErzivriJPlHX2+31eq/A74nHPA4603VnPtHQs7ZXsCSrA+RIoLdTfX4R4R4JkO2x7J
myFIpcE3B2FBzpRuTWveEropr5kjpjMSPBADs22eXA9WwfLL7Pw4WYvGcVddDfXApJ4NU4gLNh6B
UheRTbFKoeCMLrGKaL6TWVXuMXK3Gx+u+3aOh2PrgepVMv/CW/TijeWJNAsh5Jy9pkDYToiakgwq
drVsfgRsh7Y5P3dm56zeYQNi1Vob974Lgphnw5V3NGvC4IjSg5AtOQbXmVZzE+h3xvOHLh2KW1rL
+YdPtg+9PIs2rhbEyWUeMpqA8UZIz8h7JQnNO13yCFEckwZrqgcgj/2F/gVCq0N4qJUKCY2BgCio
VUD7wev/3DI2kumPcNrI0DgGHemCLsjaHR/Dvls5GZlcbJLTTkK4gQFhOxtTe/k59upuw5j7xdlp
7+tMc9o3LDJxnqCFhBAIujp9cgLDOzsSQ4nX5JcqgXurq4Tptmh/xPOixS2UHa/+ZVvdkWw3J79M
q5cmCa6d2TqbQDHNCHJWlbFRESxzYX/0HjaqZoQUl8XWjUiM+ipFL3DUUb8X90UBxYyLYQcMFwJA
WN4AqYgzMOdmU8FxAo7/SKOBfYrbcD3lyzILBj5h6zyCYzSX7jmEn8qRDVWwyl67uuThNZeOcKe7
qtFwT7VX60Olpo0xdiW9FAvQRNvPRkd9TSXUfWm1xHxTlgV0A4q1z9VqRR/PMU6oHHAbfDyOE6H0
AnvhvlQmHDgRFyZj/MIcl2JrgZf94CnSi5VRmtBx1FvuGd9GH4NK5qux2QQmAmyHpTcthzOqOs2I
jluPV7dmj+tN+kfX97863eUrVXJhbwsuCEr9DOKRzgD4N1sgQu19MhOhbJJTGGmSC9F2aC3W2QjI
sLjs5zqR9B9n55okBl1pQKcf4jnzbowAajvbcNoI9m6SXF/qBbWZAmWgEa3F+yRhAgZ9tPE9PmV5
x3YC4yHnqNMeu6HgptY/hIOXn6gTuaRDfYtrL72mPuBKaS5d31WNBKI12SHpuy8Dq5NDrI0MNh4+
MhDVCLlG3qCRlk5wokvxeQ65LI3p9CZZYMQ8pUd+QneBdi3CVCU6r+nQ0ShJKS87QJeVzUG3ESmy
JOu/p6zjbj3G3WMezhUT7CCmLSUf6Kd21IFmUERQoAeNVHT67wJ18Gy10Mdk5+3a0oWw7Z6RuSFw
gfUkutm4TwEREbbXIwmxTnmY5MryHCR9dgNYTDA4w4g6G2a2lhOhabNGCYaiHR8qad3ji23O/cTx
lQi8oGFakGNXrRlQMuN2n8LK3UOYeW96ed3lUUGM1Kd+S3ssHmVpy6MLvX9L7CA+R35zsmaadcsE
tTIP3tqKsq4BTgWltsMWani/JfxprChxcf6bujNZkhtJt/OryLRHm8Md40J3EYgx55lMbmCZzCTm
GXAMT68PVbq6zKxqUiWttOmysmIzEAgM7v855ztgNekLXuJjFLdvnXQ5I3PQT80h7fM718Gjpc+Z
thGOxtjQcIsn6L6mU2/D+itddpgKEtai+SXQbhiI5ld6ixltN/eGzUgFRAJLGdABNrPg3qEUBFPz
KBm1NvLQY990tHnVTx4Eb63h2vjjF27Xs1H0xN0G/Be1PDGuZbqmgYrpbUFcKOU+KptsV8v+MIGT
5fZHFcaLV1JKs88KUBQFAfiu5klNWyDWAXmqiUEkhvnqpiaFsOguHlLhGtKHtLxRJtwnoqUELmOy
gQ28ooRNpg5KT53YHDBsMM5imsMRogsm/ciFYX4gYL+cFsBS15Bce66ZokoeKxeI7GDA+iPFIwKm
pjdwmb0DPMHpKu7DnRzr4ZjaaEXMmDiHQjwuI8hZWuZvIoP8oQkYBQyNF1/Loam2tQ8bG1MN4MJ+
EEcnZDCVMWO8NEf5zXUTTCGVmZ24N6zsAmR2c6MwNAR9srJuYfnsK4qpA9F1r5Njo9GK6nrBEbw1
kEh5j1uPhO94eCVxDgLMxS1Aki1gX+Mf4jZ7rjoUwrqJqZEV9YILULx7pTVfJ24tg2QirURQad5a
JlWuG+06X5Zi4AbOUfkYrDczQfkKYnfqsiFXz4oNS7WSy0B5SnYbpcc4Qo31dmhcBPaZgmIeizsb
Th81NVvLgXFteskbuxigoxWJldmHSNOdmbXb7LxsRQskA872Lkwlc0sKfhVDsq8U7pxUIpGox21a
YSS2VwerKacTmZubKlmfi+n73Pj7GITLqJ2YR22yELxRl+5YMpCiTq7D+4sLxT7IRgKkNBJ9SUR/
b5OHJBty55qGeduxx2Ov491RR/nVsLIxoIyWZDn2U0hvA+oeK9g28W/4JYzrmm3DszI7tt192HoH
aFU4bqwukVd4ITkKxlk1wEUXE1f9Q7HJQ1CE4X/UmoZwY54tLNwiGOwYGWDyk2qVgx/Rxc+7CDVf
mrzWUgVALs696MI38nt/BPA/hHYT2I7HzmnA3U3/qsFKJmaYkZ9H7PerFM5/6txghr12Ic8tRvJU
G/owddHBa52bxHLvZFKs3HM6t4SGIB+Z/n0kG8QrwgM7M4V+SY3Qcl5aTbFWPrNTnqDr/XBNL8UW
brjtFxMOxU4AZ/cDCkfTR1BFAyG8OKbpEVl68HG1MwJfGnUlkP2YWLu3FTD/cO72RT0wnjF56/lC
R7sxtUFYsiT1001sCybSblPBSyDEGGPO4o7cYpZdnAcfQ/W2irv41OpIPE7JlNLamDu2v+XDuZ1t
mrPuaJvhThdOvbf7pbrNvIIAN/v1femrdaIleC7RLBW9x26IAw+uw9wu26oHasEWNd/qxoJgsk45
TRwHQQWtOsBvdmV3YIM7YV67FVlW7Dj1Bsf5tvLD+6wGI9BPqg86S0YnN47ayxgD485NqP+ZqDMt
kjmmqab/gj+bHYLCrARFNrqdwdCUHhJEShgbc9e7oN1tGYGlWIY37xRRKwLzxAkdX9c7z0mNQHa1
OBSm/cBq/0bwGCJYcptywQUxEIY6r67EJK/drHpcp6H7Dj/bySIiE6hR5HuhkAr8oUfwgrL/OE9T
u3Un46rNAHFzKoHfoOshp7d32MwQN5fdxOwdsghF8tFy7WVRQI4doRhAPwQVdUen1I4hKeFzkT9k
JeYFkCD3FRxENGPX37kGOQ2pGgZebOBb3uGMz4qmM67qro8PRuwPxor3jrdxNb8W+Kq3tTv7QWMP
UaAAA7BnbC60y3oVCBYQW2ABpCfm6o71pHPuDmLg7VMaF2bB3Z3LP24pHe1rq5H7qkwjWN7TfbkS
LHvRHBJvmnagL0ibxPAgNIkLVmcRirjG6FwNhFtyc8AKrxJ6QRcl93MynbEuadZ6K+PQZlV/wRkB
F6Ty4jkaaHJzaSC/KBNWfE0NudJR4zGlyTIwQhLqIoLlO9DHfEC6866SrnnXKAsbSHbjjogf/FdN
nZvN85mGBrHr/PB7UQ6s6eJoW+LfOhraH/eFXleuFqsyxjXhhS/Gb8iw3RGzJq9PMiVbQ2lqGksR
HcfFYVC/jNHNwHR2m8JghamA+BJWlrjCTAcdTNbwKFi1gGsaHhOV2FvqyuJDZ9eCvqGyCW8Ww2p3
dsrzoSU3vHdcnT2w0ofhxSB5AzXDv6GJs71tSLjyYmcpxO7Deo1aMZ7jrgdDW09EjhzQ5jvfC+2T
5dQsjfwhP6TmMGAEKFJQErY8Zzs0XtbS96iNwO3ioKTT/eQ5TRswB5tvCwAub2Nh12yn09B7sLW8
YRm5eFsq9ABMTEmPYioihJKvdHZM/S7D4ZZv8zkXWwOJGO0CQXRrcPRb3drpZqbm8geIxbj5BtJ4
NoIcn+8PqRubhxqerk3sz4oqJSqLacyKJ/OcsqSK9VHdXbZ9rJN9T1USBE0uUm+TVCq6yWS13NZy
7Ysjw8ZiDPwpYcyoiWvSj75DnkHJhIUMHcZQJ3lE406lKLxWtUsckjuDOMD32p77g73EBIoLXPcw
gFm1WXHaHW2YH8Pi3UAH38cu+5VkWPzbwTHh+3mhOAeyYzc7i7IxiK7WaPrsJnGHGEz7tj7N7aGS
D/RK5dfxyHJo1tnFaPn1ranlsE/z4YUWqGsL9vcmtZCMC0820EcK2lBDNOuikqz1IoZoscXf7DBS
7KvFvDT75BQZVQVazbxR6TQfdVXtVOlelx6DeFd/jVnThv6wU/60h1t8Lvh1krR5qfzoS8prXMRx
t2UacBFSLjoN+U5IpnysDXdQv0jVmNrI9gNvR9gtjorOmmjQgUvlGpucGRwu+K9t2sfWgVWQtyOv
o2AWU+IZTijmKEj6m+zmPZ1pcFmX0d2bMYxP+O75zkcQPNNTZN81UFZZm0NDeOlcoOcbXYf6aSHg
cTmWYfrSE7XaxjMV9OTGw3zXKjEEPYvbGANJG15QdUKXmTPeKq8B/YMrxDsaUacPAHStTVpAuwdF
k747RULhu1PfVQpeP0ONawiC75UtkaWNk0j1hUirPRfpVQN4vSM6C/P8wqja+7C0Xz2UL9YUFvtG
SjKtPY2nBrULBvF5iVC8wZx9laUJjZRN1mLVLdJDWti7Wk+8tPHNE+AavCn3XvLWRSZQvWqDFkT9
S0uQ7XnqWdlBACAK1EptscnLT2osbTC15XRTleb1MLb0zfrMIy+ckUE0/EMvAou5XqXA2J8I5C2b
bCrzE1MT6NGJYj3MO9Ed+2s4o/KxyKDNZ3GC9acZ4nMX9A1SgxnulWHIZ4audwJl6MzNuT3YIBhv
xWDTWQD33H8soAzB+ZsJftVeepzskqxeoZavcULdCZGo/B07RXVpFXP6kOCbRaQwjFMp6faVtfmi
bfm99ln9ekkJECwsn4d8sC7ZrsxfhJThEQt1S0F23B06PC2vDnuE01A3zbUQtXUzJo48JyGUXnSc
3GueyigZMMmYZ/NLZm05ntw0y16BE+MKxqbhT2R9rIGhn5rb4aKUS3xVGDNQrAIQnROlu7Y1/WNF
s+aXdHJf6dTqz/XI9NnJcXVPnPCr1J79rT1Zt0UfZeMxa3L1LSpp6XDJB91zv0IOK0p2lo444Y6+
yIrxR2nTLQlh63wWGjKRrdMZLH7davAn0/tY4gdLcjofLdBmFVSOLRWRbzRQ9rsuqatbf6ijtfs6
4Y1l5reunhk1Cs/ch1XuM79uZuc+rfiLRxwIQS6qbivd7AvGTfsbXQTZvK27dNtRTPfm8oDD42ET
Q8fSmtLIGTOk6hazPiSulFf1yMLVVOlrFRnICqPlnVHL+d6tVRlHBlDFvjIG954dmNyZTqT3VcrZ
gfLwLdUIjqNBj1TsAaupi/mxMgj1+YyHYDLbJ2l41RXzIOucGRuP4/Xen9Pl2Y2xZyIlU27hyfIe
sCqvgg6HP6wgaqAG37+grhJCK0D5xyKnEmKJliJYND9qmeFDcd2I53ei3ytHkfSUBdFZivfwOQq5
VxC+sQfO2EhU2NNJq4xlP3YC130R5+6xr2zGL5MCio53rDgqrW3UdTJeo7u4z+w90I9752Sq4bxv
JK6rOgTa4Qg7PDezxjq4tGaeEjayTD/M8DQXhEQHc9D7xk/PbZIzRCIIaHlxXQTZ6B66EhIO8Nmd
RIqHmLkiIdPYu6H7BeBJ7xoH7ooFUWoJH2TOsqP0/J7kBUZLlgz5cVk8AGeErg+CRdcLrkC8kZIB
sMugnbWfOYMviI2d3VIenEfmFx06EUwAH3/vyKSRZ7eIvjE3YXHktOClkfODyIj8oHOc7i7v/DNf
qSook+mycuPvyVIPAfJkeoE8ygYvG9UuxT4BnKpkz6Pc1jl6iV52NT6JAGTNd7IgT/TDvK6Za4xz
zXDqCN4ee8MaCFLb5r7q5gfH9OanKTausWMzmHb9xyGR5Vr2+KzJ/21C1gcQVlY7ceOfnLK8KnPr
3vfNDoNTV255C3YkdwcS39omFqeiQ1mGYqeb6k7yqr4FsdkdCsMiQxyLlBZdB5ClhzcK7l8+Psqy
vsV/AJiEKSI+2lWTnZnICiBzm0hlV6gKu7HJrYfmjwukLG2SnTzlk25edlXMak1KplCUaqCY954H
1Gfuxq0A720ItrBJCwZoUO7GNNe2BFYnR9bbPHqcxXsiYGXxPmsY6VVGc2zGxKNoOStxHyZkSQy4
+nab2hdxz3XpRWQN8OD2A/vJVpXfMdS4x4RQZ1TQGKyr7FIYibgaBsMM4sYKOS9yJvFdOnufuGJQ
2axq8Img8fZ08dqYcifVZNuInCNXKvtch2bsODXrm1E26hp8tH2honkNVPbT8ISRfDy2up7AqUIL
tibj+6LjdT5kqoAL+7ruGtY7cwq901/XWys62Ad+e+GAcb/6I5P2j9J5/7/l7kyftNq/D97dVG0/
RC/5z8m7P/4vf0bvDFJ0nsSM5TgOoUixZuX+V5mVoYjRuaYC8mn/iVr439k7OAsmmTjl2iYolg8I
BiX+JYhVSt/GViMpOP5HCIY1iPlfAAY+weToaNODwKB8Mnhr09VPQc2xYoljCdJPESL1VZwuya3u
wmYPdThhH5Mwf6wtqo2aEo8+ynt8/9O5+pugqPxYpcUBWITlhfAdW7gchrkmA38+AFIksGfxz3Kk
cA673tj0g6R+1Sqnk6brGDMkhYobq++SKxtbFJEIo/XBmGgPmckwIC/aTv1UzM4zvY9djcVKjQ8y
SvVyMMjr6n2Ls67kLjn8+tDNvx66R9e0yU9rurZlmmvf5k+HDjQB8rUkSuw45CqOM3Bhpt5JDSiS
SZ1LGYMc8r0Ph4vvFKLCnio1mRmcGNmFwa8PZg1IfvgdweUoSRcZ3B2fUcqnYzEyv4MzPKFZQM6l
y7gcTAfn0ep4qavMqtAII8JYZpT4FCDGAkTorw/AXDvPPhyB5UmftlTH8qUtlf2pE418S1dEsRoh
gE3jsvP14HUbax4ysZ/QEl5TzO9717RWN1FWLNW+7LQOjy0pLnGYcKrHZ5UNg20vmW7gm0MDYHwy
RgiaVtIl8I/FODZ/FvABfiGC8TeXn7lihD4cNV5Nn9tSWdxunL1Pl59e0swxqfJmNhLzeI8RuWg3
hwhCN0euEXIb+NfxmQBBYNwUFkDRNd/FPrTHX+GEd8x4xm7XW7nh7BSQD/rR0ibpn35zcv/mMLlT
HMmvyzG6zvrff7rUPBakCUsu8EOCjScRfW+4F22V7etBiCgQkjB50Mqhksd0MWR8VS9TjEkgqmmJ
k2KBo98tQB5wTDceJpZOjfJPWM+/PZXqL7eD40JwcW3PoriPc/kpw8tlToitAnnpV3bUXueNYl2T
xn1F5nYenWVr15gyC+1bCWSMwmsCx8v1nqkciko51HqAL556MOfC4bUjM0msY8rG88bOXyk6wAvj
TFl7R6y38Rhl2wTGysYwSM4aI2uHmX0CFXpOWujrFpAJJjWaBcPHaejGR5fGbJCQAyF9DAH02v7u
OvqIq1qf1IgbPrceWRLpSvHpB3KXXJbzwDiTSg4Addwr0YAlTDBwH0URwXQMG8SfEdf6bpyl+BJ7
Wl20PdVvW43vleigTGnE+fV1g4zz6fpG93aUElw8AH3Ywn76URq/HwfPYplqtVXunsxqbE4jfrd0
C2axKV9TWdBB7oZJOcCC6U9lMlTpLh1ZFs29d+MDFEbf1BObsTqfAq2NfZe27RMjwvFhVv5XH7Dp
KQ+TMdnYxUCTXl+gRXRtO134PcgHyqtYuMnyOjGtgc48qPRnrVcAuhKgedCwxUOlyzeWfyXL0fwx
jxYMKO3akS3mOd0ZbJOYg45FEDbjboZEW5lWf1+7aqRRYP6hUZw3uBO/TaKdMxDgVX0+Gi2KbVFb
4ijbOGc/1RbnrUdXN1x6sS+bfqXY+1H8lrXGguwHJHa9VF2PteREmtJIGvvSn/NuTxsJ9RbuMJwx
173DL2QfIiUsKnCm+p491H234PKKuCIITaXLJcCXhnxpWGb7ImrqQz053ovR5CZLVRVfhkVC+V0b
Ot94lJ51qoUZTAj3OFfMGO1SlmdTw1hGR26GGak3XfwIdoQ5NWcZ+aVxcLtkrnG/oG9vyKCWp5wm
woPZi2JfUB20JUQ3gBwZx7u6ko9+2GTXEiUIp3xLwa2BW78ldGUkJcQ9w/3aFpPxrV17GrhWSWaw
gO4XcWaPzmifsaQd3qehad4KCnGwb+48hXm5yye89mCUdg2m3Ps67r8lkkkUWIl3NTEc2PkN0xq6
Bztl4010lluDNudX0Zr1QllFr+0AD3b6o4Mx/dZAprrxrcH5QuGV914zPekD4UDpcfrYuLJSJzkw
IGTdIXF4n8hClMe4qsYN3JdzYdNvVpuyZHzF77AjI6O2i3CVv02n2IXXESW3Y9+Pp4hmqJOqyKsd
2Aa0V5rY5MZ0nZb9qK+JHsAcVZ3nIPrhZ6E7JH5ShHojciPnNPONOx/P5FlE06LHsDi3DoOOSwT7
iC0dzjue+rauHmt693RGbo4frWxfPCaQr3JUkgsUwsCeCGN5j7Et3fYyZyQ7srJB7K6q+MUvo/kw
rFV5Cbokrt+6/2K4BEN4mRN2lMLkveNJgxCudtLxxvMHaoZNU0EdGvI1u5vhV+dOyspun02O255i
vEWHgckjsmvyNTJsde/19GMZDCBeebBmx5FI0beYjecNMuAYsKfHKAWSY8tJBxFcYLXKeMA+NCkB
6Gl2nYx+XsJrAvMv+B2ZyUd77eykh5FnOeIYgOeMXXTRDHQ3ZM1yGbUkCgabcgASxZe5DVjBx056
LG1HnKt1/J7ABjpQNv1ai2V4NCkzzAiLyumM8VBLSKbDCFBgg8M5elOM+rkfLL2fhNeefCZLGEhY
JWO4MMfnaskSrBNhGPhjZt4yJozvGBgaJ6kpEZwx7R2Y//rMJeL2YWps0cEewjDAouaGf0ueUqJF
gO00PrlSG+4pSlT0kLvu9KoNJ/3az7ifgrIrUpwXdXWFrWs5mmDQj+YUU6DThnP7ZsJVwASdpuUz
Srs+zgZZXk7SfCRNg8etz0NGIKps88dsmRjVp8X1ZDjzq7+QDScZ/1pY9rvfNKD2a2XE56oV+T2l
1tkVMSr9Y0oaIpWLSqsLw4r8A2ib+Nh5jBcQD1YPUIYNfRtOSLQh77nHolvesJcOXy2jr+6o6hwZ
LGIMoTELG9yynoSJ8/i9wMFycosiDjLBdgU/BdXNE/mmICLCsr49rPkQmUQ3TUBnR1MaybSBYzU2
oAv78klmnroG6LVsbJdMjqo650iUIDuTYf1i9qG+LfspPbO7ejp0debuUdqzq5Y2+F09kq8eyrZ7
Css6vMhH2jVnL2W+EOr+psm77Jr0zbQZ+dPRThMwzQqNK0FPM6JTnh+iDkYyK7DxS4IF9SprC4ZA
TlS1NgmQDtjhnCXNtUfoeZO0Y8/oyI6idyRYaE2YngKapZIrp2MjMWKCRTWVR/7p76clfwdXpS8L
ryx3SeG0N1hDChL8HkXzDC43UTM/EWVd+Ueof1U3OV+t1dJu4ayi4aDBr09b1UjFk8Boj5WE8Ymn
9W2EBfrSRtm9w6LQnpj+obiYTMfoovB1cmIWL54aNmYXDBiciwpXPEpkjITJR5OoSnBHtTYgNBPP
1ffW1e8JgvspZFx/xoqfDLZDeyxvdZ5om9AcUSvWlF9HnmJDwoByw65v91PrIV9M9KBsYJm8GZ3y
sU0XzCnWQcN1Qn3jjCLLNHx47IrSPNgMCdE7bLnvp3o4wSHHX+EX4NtdxmPEz813G8rbxp1leRNa
UXtgETo9T0MN9xZ01VVCqwtTraQ7OfUIIKWpM/rl8no6x106X/f0wh9131hQ0dYRXuKo8wR42SNm
oS968X2sEBGMj1WpvGCQJ6CrUMDO/Dk7pxhkJI2bTIc2Hcszq1TERSeEjiDMK2r1pHyvHWu8p0ow
31vrs8VbXWweAM8H21Q0sIIHcCi5l+a+8KzqnjsbznzTQnxvWxRa2AcoyCHuw8agqnmubOOpt2dx
RT2Y+zypAkxNE5rJToUh3rlwIjCrMzZCjam9BxFW7RNlMOqrMRILwlmQju8mG9Mbp2QkiM1kYL6D
YBAF3M0vqAX34JOIv/ESmtzevw+zqf0GgTC61xjafoxgtt/piIpvkyTM9k5vMMfr6JrdhB1216ym
Nikwl2Q64RCpN0kdv2Etik+gTFqOkNRWkvj1tmrpxujX30ziKp3xA/OuypI6OabggiCuc4uoWTT3
FWIROwuL1QWFkOqQgo8PlJ5MUpU6iW6lbEEsFHaWvJnMLs4lPVLs3EvD/l5jXr8Ple7JHY3h/DTq
2rhFwIthzizFiCLoz/ZX2Kg2lq8iu9fKbr40VTLbnBXvLZZgjbbequ7wRIeCMZVivrGrumOrXdTq
DMyhd22QGfE2fYkSFXBj4Q3zuev3wzTHFwV65t2Aq5z4kZjfhsrGtTgVcyvXpnj3WUZ4SzbCrPhf
ln/eo2WGLhFu5eMm5WKFss04r9/7RjFNZ/GYpt6TXRGBp8sMujyzAZu7HeXP8nloE74b92zHwaKG
CPTUkUxV49/qpJ6B4i1k1ONjQ1s09VSNrJ0jOYv5hqsjw4+SzNG4TxsHKsuIXGfvyVLzwIkkJR5D
1/uPJnSAN0nI6ajZ7P2IGofF6gBb/3IaluimWLBoeeTnGwxFy4yHR/hDGMSug1gAJgwHBbWIQQxZ
GlYdKn2q8OqheZNckSFdXa4pjiJJ/ShIp8Raye1WOBOFwvvMFWI5h9BIyN4hDccXzLNhobcpbPCs
Z32z5c1TPZP3cifa8srw0Wm9btgLb1nqoKRbeMRBapJBcw0HGwF+nPytH5X3mK/GhWls+YsJdTqg
/tLKeAH0mMBQ80JyTCnV3g8ZbNAXsXirD4rAJH6kfKLwwWu8xxFyZXkYutx9LsFPdsFkqL4/mP7s
t1ssLfjTRBK7BHP7dlvkQPbRJpzEWKsTXIAEtOV22ZUxEIxlkWzjFqQ+Iib6ObZYIlhssyYBdlZs
cAaLcguZguujBkhxkVfauNLkcfNgfV3nUHeTcTzLwtJ7NAnA2Icl823z3BiG2ggyyvPSbyU5kgtu
5dI4E8IY6IfT87DQj2KjK8Dug5gEir3Nz/FN92nQjCNaw9CG4inps1pirRZa8hg1uF5lCdxrjR5R
xweoy8DCW67mQsW6JTlXonCfbJf5BnZcftGdVw/2uHcbj8VxORagb0LkMlblIndvrdpMruYR3im2
IX6tHBQ86YiM8bUtm/LSGCbvGSuAMREH89SOyi7nDozpWURX0g22H3mGvdl4kbFZdBu6LDhhKX5O
A8M+meYqHuODpvbv3g5bXg2FAyfTbC3/Sz2ksIgqpyl21TTj8Bwi9TLx8L4CuqR/+MwiaRKfDJjf
sdXzyItbslIp2XPM6S12wUPm9GA65xh9eYMpcrb3HLpy9pOlKe80OgNvLCJr0e1+vb9eSbgfxkeu
rVw2FS5TD5vZpbWOV3+ayzQZhhdNfRrZ4NpHRMDn4ycRrjTS8PXBh0nvbfLFILBcDqnzotMFamEP
M3XmFY2qExDhjvrriiCJtcMlgRamzMXud6MtAUUtST88D3KiyNPIxuJczFFN5U6sR3KuXP50gxiS
5LUWTX420ntmHHi0ELP31ID7VcTQ9zdN3zfQgmheoI+gyLG7/Pok/GWG5lK36VoMHSXcJLBw60n6
+SSUCdwo9tCgS9PouyX8AhgBPp33Ge7uLYdCUayqzdsoHljw80Kn0oWEWB/06MuXaIUpIeUE0INK
rOlPweHfTqX+MqTl4ADKmUzTMWRBqvt0cII67r5uWPV1IE0fo9Bk49eKxSdmQ7UFRRmRR+ecNYlk
1y+pjYUybzReQqthb/brE7XOYH+eNcJbl+Q6fcvlcBgbf5o1RrWUcao1xVPzXBM3JbPoD9MuclS/
4hPs31ycAJz/8nHK4ytLBcJZiU/f3Cr9bkwSUVDjY730xlQ/9U4HkaB3/Jdff7G//SQfeJ8D7pML
YR2O/XQBFBFhPQq/qBNJsOckM/TipojHoPe1dfrjo/6RgPTw/4AEXz/oewWOIYmQ3/7jDxg4o+Lt
S//y4V9wQif9fDu8t/MdvWR5/5+Y6/VP/p/+x//2/sff8jDX7//jv3+vhpIV7N17RDbmZ7HIZyb3
7+WlQ/v+/v3985//U1uS0L0tm3OOcCKkCXLzP6Ul0/+XWqO2OHuQj/gj/GT/Sfc2/4UOxU0BCnKl
cwouw+5Purey/uUJEwAjagyqkDLlP6F7f7r1XGl6jmfzevljLGwBkfx0WYxeAefXJq0EswNWi9J4
7Jr4aEx+v5NLO1xZ7qgRHAkhk8lIjoAXsv1PJ+vmz7vrZxDpx0vzz2NwbR+Fbb3nLPVpLjs5yajY
PkcrMss8VotorvAlt+f1bHm/Gbauf9V/3d5/fpTHm58HoMVpdT5JadAlOnZIvrFp3dplxNO4sHSb
jgqDX38l6+OgnQ/yBYIF9Qz8WM56d388rxl5v9ETfKdqou1tWKrpCIy1SQ45XmMoOkVqESZoUir5
CDoxTpthigBQGebvtj2nly3+24cwwnmyVU5bNwHzA/8ho6vUPI66tMH7jcSqYR6a8BTYvJMuWK2K
2U4Ya3HZPKoEulnm1M9TIu1dVbvk0yeAMLhcIXq/uaXDCHgi2gHcJkPljj13nWKhSc8Id0OI4xlC
wXlbskrYQzTAX41L1I0Joy21deYmBrHl35y1z78OA1XKnADhA+8V1mehc4JLAQcPrQQU33eHCeU+
ZHd49usPMT9fbtyH3I0OGg0eEq7+Tz9N0wwYjQ22iy5TCQxrsBfWrSAlkab36GvV7kwDOyJz6Co9
+pFpXnOTYJVoC7nJzH7YFsigAd03MAnwtPu/uXQ+voGwAEkUXgd1Ao3CFIjHH68cxg59nter37iT
Hr4iJ2MdawjsLg3EzDhPjYdfnxC5vmR+vin4RJ5QJvoDVSO2Lz6pglOBrVCF1CJLWgweTVB4UNjF
UhwjmvO+e9mo6R+VMeDllNXKdxlhrQNnKn3CIwngGBwx+rnM5wWgeLxqETqDrhbkLVWx5Mfr+YUU
oowPtVzrWQlxxP5G1HXj/fMzR0sCx68UojtLvo9nbljKtM9WbTAWxePS5qzarSjZDr21umzffn3W
/noVgShHwzV5DCOk+p9WlUbSosor11jbNsPL0FqsQ8E5uC6NUF38+qOsv/mBUIig/zIrpvDB/vTF
YpoADAewAjPPRBAOTiFi71xW1QcWZysWz3NWGirWHSy+thW9L3br30wRLa1BUdYmqloeiWY/OUbq
ncw4zh47f2KukbqMZ+2sUXThYim2tzSXKYbHyCpXbNRdhGIdG3Dh3SKZgjHRoM7smoG8JqGS7xhz
9AZzlE7MATRCqCxVVMqb3nJC/5r/6NyOy2y/TmSqiAX3Rn1WlS3uuCLqeFz1Dr3SQZTE4qrjIomP
Om7i8fDrc/d3Fzd3Ows51GOex/anFVbm+Y1cnJbfKUbeIz5TFy1T+lVB8iZtP5bEzb5CAaf/Yel6
57BoE4x7Awr3uvXn9G3C41dCFFDta0vo4StTNkImDUkT19EWNRUAN+Q+1+P8BkGYisum8bLfrN0+
6fZ/PBN8notYVFxUTAqLP17Zfd5mOrep963KKi32NvDyc4XqtsValQRA2LClsur3Dr1NqrWzzAmL
ttHuWqcBHaDLFJBRpJ0zQazxUTk0Vo0GLx8igBnD/1+f8c+vWJ4mH4710/Mr9FrTctbHa5qpcWuS
MQvIkKS7X3/KXxYuPCdZBmE78y141HgxP56SrqWSByRchJYZz6+NA4nEjuv5Cspu9FgRoy2DgQc1
L0IQa4GhjCnZSgEF6NfH8dHTsf4yHIaHaOXiJ2JN9km7rRMG3mHDSNAkaxPkqKl3haG8V6OuIfGz
H0QiiJRL2oXR9K8/+q8vCpZ/HqK2ctbeGPnpRLtNiFZjsZYx4mXYg0duLmwY//g5SjKoosSv888/
0LFYwa77NeG7n045HfZaK0GaSc4xffFz5Rx7wgo4/impWOMyv3kx/fVKYrfCa5CxDZsWGrU//sRI
j2k8zH0UjGz3trWp195bSkV+/a3+9lNs27TRs3jKfl4B55Pvt/hDeGu0PjC3UTCJF6Z7/L/4FMxg
eB5YHbDT+/hdRo8h0OzzXRg60sJgZM0Wmbvd/vNPWd0NRI3ht3NxfPyUIuQJrS06TNEE6dtpIIbZ
fZT/5t77uzPmejYXv2Piqfp8xhiA4C6BpxS49ZBrsKIqP479MN39+sv89dZiP8yvIvFMcQmspPyf
d6xCTolNcTA/fzYSrFWT2tf80QNVms6J22l+Ap004Jct1W++IHuozysiNuPc0TauN8cBU/bxo6Fy
qaalUSOYG/5yQaDuoYdvsc9jPOQVJEcMVD1Jy34o94P1HUDZAyshIIIhdQq/Pgvro/3j4gyrqusT
U2DvyOzm001n40NLYovkICe7fokovGe0atVH35qn37iD1gqqT59lUZbILa7s1TP3+SJ1mIoh9RbI
ZJTSPnG34xgv00Hj56hdywqcMiFK8j8pO5Omxpksiv4iRaTGlLaWbGPAQDEURW0UUIPmeUrp1/dR
rT4MgaOjl91dwhoyX75377nJJJAfkCDEVCcnk7swqxBKMJYwYrONRD/Q81/7u1gx1IYK3NZ2DKyw
GA6Uk4Ttuh66dM/s0nJjjTMkY00HXbDpBqyaNBvF2PteI+xob7ngjM987Z/8RMo1wybEiD0DYdn7
J6vaOp7m0ECBPFJSl5Gp+1rUDxcLPd0zH+PH9ZmiYRWE8QYhOzrt7XBSyBkwMXTUilr8maq5v9Zw
NHDq9P4i6+nPVDoff5ntWZawaPBJtiL3pIr37AJfyMTl5hlqDBNByGR9D8ydQGbcvF+/lfr62r1/
LflRkiAIpnx07tyTzQdbXmhlHWyc3GjJiYEvcdmjiLgEyQFMCmMA9mlTficlzLgfSHo5CDMTAYSX
7PD1X/JxlXCIgpKWR+PANNx/GYX/6WuZKExH/Lroo8a5fmZO1O0Tpqb45Vv8piBkw+VAl9zeAqK0
zxTmH2/5upyj6GRJ57z6r27/z7Wz2dILTPOo0wkAIhSHMz35Mo0fa+rcDT9dc9fvka4s3VED+C//
ef/e4qiJM1Dw0G3S4ZdeWhouMyP6P18hi99iESbCAYqTJ1v8+4ugtan1ZhgbbLlLdgMsY9zNOAiu
GfdVZy717zD23xeIp6WjkcZ/tfaeYIa/vxag5AodGG5RXA1IBTTphfs5hHi1YSyupo1jZjZxZULZ
iB6y2COL1Cy1OVAMNO0gIr0h8fOicXNfZJ2n+3VbNtcN7GvsXJMa5Teid20SQNAU0s0vteR5zNeJ
P47UqbpL3Ezix3QM7fnr1/Hjc+JnORxD+faFzS558rMsC23+omGC7Yr+QmkaJu0RCNPXV/ns7jGr
NF0H47K5ri7vLzPHtG+GnGh2WJ/Ni8pjlA50nLQUP0JkvNTjkjQALsfhAX8DYjXEMqwEPA39Rxbl
4eiPFnEqk5dQINhhus0TyClZy6SdELQ4YvVerTCELrieul1C0a7DH6PHvaHMUN9AmAGd8vVv+lDR
80bYCMzpyrAys52c/CZvSiAjpaB/+jx91L2ife2mAcj4nMhLqyNWuFK2cb+qkB9DQDzXeHnN26//
ho9Pj++M74vrm5y0/q16//mghyKXZNWZtT+FBBEkJC6wbCznhKifXIUicK1oEKQjdDvZg6KxT1NE
/WjDGjzdTBxsEqRHsf36t3xYommkSsMjJRLhtC4Jb3z/jmQLOulRV61PCTE9N7Lw/g6JzC+SBi/x
kJgZBueuAonLQOANU2EcYOdCh+gNC17QM3/MWnm+/9zXTZDNArW9sKhn3v8xjBu9hUgpYtmN+yzc
+CvIJfKpIedzV1or6fdXYv1iU2LqB4KBCeL7K9WzhFao5cgN0TgP14tlk+SKk4q2YtcSZ+dPMRnv
PmbQct7WBmLkVW0sjTsxRMbj1z/7w5OmwGAaTClObBLzt/W//8/7JMy2AN9CUnnfh8m1w6Yf0Kkd
d19f5UOPg1OFyeYgDUlLm0beyc2dKWArzJEgPzIcXjUegB0Nlfa3vULJ6bx5x1KV0l9aZCdhXTnH
RmGGJpy6sJCN6UrbgdWFOg5Zbz8L0nr9JURqFZdefJnnEm+oIhnTgsu0jUyg6V//+et7+O6BrX+9
zZiDqoXep3NSuCSV0bmlADluW7NFozoWGzOsYr+zydb9+lL/rAIn17JornKooHbBzHLycqguDsMZ
pbNvTGE5+aFNbCu2mgn3OjrU4W8n7U6t4MW8JlIgMa6Yheg0zqjyAHkBJ/9uo60Hd1Rrw5li4pN3
xROOzYNkD2bzPTm7GWBFqzBNCEQkLOiKDBB1DNP2TInPueH0bpuEONE4watOScq68P6VHNB/91FU
5LwXaceIJ1zgVJRevug7lU/4yzlduN9M/N/oFNhSXlAwg+HKkDSThjKLpx4Dw7NVEkBeZHO7VaCy
n/LBIMm8EFbyWs+1O2/ou7r61oSGSa5VTFw6JTfaLGWZ2qMVdlpEZEIG4X8qcA36CIzxFNiTso8M
Z82fWaJrfwuzJRt1NGzM8XAUwu/9XEElMupSHjq9935RXkOCJ5lWmWheF8vdREVl4pfzYgkQmIKK
kQjj/TdOA+5lyORk3sxGpVMq0hz7g4F6QqQNO3JrCVhumwmBBlKpRPU/Jo9cyF0pY8LK7A6hs6h1
Rv0DjGV4AE4rx53ezPavBvIpgS2umwxBSpcREityM8YEAAesAMqzErzGRCVdq1HkAKQZtf20IRGs
7bq4/I5hJUMmGTlivPSiHDj8aKxf5sx4uwG/rAYNboI5RgfE5KLcqDGDHVAYdBOCkKb0U1eWRNYk
2EXvB7Nqn8IhQgizMMJrofjNK/0xHLKbDFTEd5NNBn+422V/atCSP914Tq8rtGgrQopU6cApFgIY
lFNuDVRecKsjJrRsB/AYgzYlKtszS0/5YPi0P02vNconZGD5rqVaTsrpGGkGPlT4TkFW5iOWli4n
8bofq4XwWmuSb5WNnHYGsv7NlsM0bd1ZJ9FjDofhtTTFzJ1NyaXyzb7NXwu7rGcYcctyLDGiLvsR
MfUN7abyR2wu5k+HMG++3LnFLlkPjPV2Fk06ugGOBlY17pEq8NUC9dyopYJGoNO8TfbAZ9YcYWU4
A03ukMSceSgKQqqaziUpwqTIIIhnaHF6msUcwAKOANrOYYp8VAITQ+XUAJhvQ4B7G1Tznr41qiYG
h2N6eEuLbpB/qsXWRt+qDOwQwOswNKDydRw/RHGq3+bllEq2o063LgjjdkD7z1qGL6NpM9QxTBDg
yqc6x+Fp1hjHkTHrYUq3SpLx+Mk32J7w67N4YZHt9V4EqS0WlHFzMmWBVXbdlVZ5Fvz1IiOzVhVh
/1gjomK2A9bzRwVsEm/0sow/i5BQYN+RqiFRwpHhcQo5X12HSxo/jQbipu/DKCCE2GY9pVsvs4bO
b4oM0rwZu+WwzSWJG0RYrKlLcYaMyx+VA/qNfnj9BBDeEz6MDZMPdDHqbznZvqvTLJn/qNGVVwBF
jHwvy2l8hErcouVA9TTw5xSIskc0zJteye46ct06498ptIOe2PIlR57yQ9VkiRKvI0kBm+2U7FZH
7+1iIxcvexzE7FhX2ez0xqbu3fJ6nGp4Snk2MGtIUksN4MVxvPl9JwwstWpQL0jD5nkj63G+I9xa
gFSR7WBd1uS7ikt0NVN62WREw0CGG8t9pVyT2A1U/PdoecPqMNWacgI+Z8+88kry2VDpE+QAS9Ay
9KBBE7jHwQ7fq1B5Pe06R6HQjBsTQAmjhuo4k+RDgMiUEnendQOxw1DPxN4DKCt3cVpPOPPdOf6t
ombBkO+G3Q51nrx0Sk+7NoCJ8d5oYf3G8YhwtJD+7V0ejbUHSYZFHK59YfyKYsuSvllrmhvEJWI4
1tF1tU3LdgcFKDb9RmG32JKMCswEKDhI6MGVcX0Q4N6IlUGJW18IUSRPfW/gL7DLgjGQhONq+qzn
SOGJ8mrw3XlqYfpcJDnc15jzX2D1WYlNzGuddRdoTKbQ9dD9TjioQMrDerHKfpxeXKgmE822Me3y
Xi7N/CcvCRvZyb43f1j9HEMuirDNb6Yu8UisU4ZHPJhDRCLa4QWkXoE/hwVSlqDEl4SRJXlA1nJX
um38hukLkrntsftd9K4gSNbuJ+ZA6GspDlPO1OCCBlGBnR6x3sVDsvxdKmd6UIbGWdSIbODxCm4k
siBobZq7J+ateVhEau/iRj8ivcVGE45XcgXxNYXgO022moyYA8i3AmJduYYDpyG5eXzuG1IOtrVF
9EU2PKLMuls5nIjOEYAuJVSF26QBWm5lBw6Z2ynLEMKnO8rqgz0Kn27MLX7zm9ARjDY90pT0IiB8
PHDtiuQq5e1lDK2iKZ47dnmr7q5mPUwfqjTBcT9e2Q5OPalv7LY6LjrBV49ZVKBF+6Vzuit0ebD4
F7o52eV9jKDe3LHNyp3kwBwkVqtzVx3o3SYHwhhBs8LFGoLniNnGSshwPlT820HLUTQRVDHch6VE
6Ujppy4YSFzRbuV/azYbKQh6J7ZTFHdRKBX8YRBVsnscxmInAJ3qYAiP4ZSz7GK3wUz7DdPWAcAB
SZGqeOjb9pnC47HTVml5H08/RSnbCzHLfTUvP50YEmLnHfFjXfH87+EdPtlIE1eTBzxP496to2+o
pw929uRGR9MGTjJwLtwUbHhXvGU9joe/WRNdSo5KYQF6ooj6J8BoRys2kNtjnt2bK2sZ/DATzOmh
6PT9BGgbS7Q8tMJ8Crv0Fe243wB2Ike33pPUtgsZQqEJJGJDN38ozbjTYzp1MSMcUYkH0KlIorHY
1a5NkxtSKD/TIS1zRUzGDyZJR1CyAV5hXwStgWpdy+FOLHdOYf8Y9elZa36Ykw5qIv0F9PJ3FzJ9
InmSr1xdR2m2XcE9rlfcIsrF/aTpB/iz5k834cErsolMZO+XelwGUThfTaBVkWoGkyF+4+0Ot1gd
fifmz4k5/gTBBxDKc873tBmcJFgccRENdnM/4SMHyEZNF/GtT1vhVr8tPbuY1Xgjy2hFTZCrF6UE
dvbti6HBCYNjeJcn7UVl81akRIuJZXjjw7+t3Dk/VHNZbQfJEtdU6n5opwaAcP8LkS5O1ERLM0hJ
RUvFpIA+jlV5REgorlsB946N2X2GcCStg5jsIxrRC3fuLkSozAu3bq8zWL6FdK8bG8dFX/VQck3t
xkmJT1iJS36VqIuQcmYfd9nvEma3v5BMjhfzcXL1F9kSW911r+Po4Hbo6lqKwxQpjrZ2b4lwZb+E
kGls9d0BiPLTQEfyuzBy8tIMHVg9fRTDIYK+S1EQ5HrkffP+cYdtzuUUlNRZXtB3c3OvvBg6B8Q4
PLsCsyUmkw5Eou+0FSamGGyM6WdGv/xIl0IPkdfOCYkzIbxNv43H7Ea6jaNvwTUnz7m57i2dEZGB
KSjiCToxFLGTGJWmESZXJfYkI1mMNWpiOi2YuLchYeAW5q7V6dk7ED54DA77NISe8tYm7Z69UkDk
QW3eYbhwC0LKNkhuUI8i1af0QXAMgGyCy4GcyAXJBxEkJkNH9XgdmwaIzFYy5uMfgJ3zygGi/NYY
sbq3cBemuyyKGQ/0ZdpOHA6z1SatwfIKmtbFdDCk8c/eGkPeXrNqgPbweQVNnrmk8SBaYQHrNcCy
tUleyUgD6bIvVQNOy1wI96nnFH5mFveweBO5hOCFMfg0kIZzLFpW2zTk/LG93LsQSRC0xwjQNTgm
GNgmUPkZ0afBgBAemdA02MSLYQwhm0jp7a+6I3dkUxauc+/ZzZqYtyJANy0bCkTkucoIiBprfd7F
U01lWqBU+juHlllwn1pyJ6OGKCgkP54cAnMybfy1cqLMJfqtgH5Md2y8auSCdAzmgnlvAsOubmCo
qMwXVGlyy/QquvLSFhurKaau2IzaYP8Fbkdye9UM0TOsT9vEBZbHb8SZk7/lZH37Xet1coPmDts8
GqmZKWU4wCwUSyd6MO1depRuwebupD0a9iySMOIQEy+VT4Iv7kI8rPBpFq/u7hZmnc02UfrylMOo
jQI6GOF32XTlG5EGhoEVs9RfsTMABNcGkhzxjfbHDPhJcSjGpaAwo8+AFLpZ539xOXjpjnJzjC6r
pvDmwB0ib+AVbVAvgDsgk9kjLe2CDlPW+hG45/ts0osrPL3VM0ljI6nskh8/az13mXElNGcm9WTB
dJWA8o5pcxXULUywMI1IKo0sNH6yfBvQtvSFvd0dRgq4aAEtx+hPAFZvwppTWTFi21QYmQLtH4vS
LRxkdwps+ZuwouoO/7TJp23lwHyMtPg+ZaQHorhfh8Aocmx0GiHfI06B0v2Resh5NsuMJNPPy3o6
dNAK1hpJFFdJD1zANwfE0+QIhMk3QGsDFhSw4FDjnQG4tDN5sN7S2TEv7KUdb1oTDz2WvHJ646SR
oHoxl77f4YStjgRWxw0RHlr8VvN/+OFkpizYhV2oYo3nuYNPKIJLFdFh6Zfc7f6ORIPydSHpA+vz
oBmvkBWqI5KIQfc9rJgVMWaz8wtI6vAtgUnJ2UAWursvOivNOTGB4ffbgdztAMptzB2dOIzt+mXQ
5aa1RG7u4OkhyvcQ4HSgjkbbvoCzP5Z3TDvbOpDTMvxauQYQEgvTe3CiqSSbwx1fcr3iZJ8hWnog
UjLm3M2JEo9N1/R/9aYM75sq7V76Fi/DdsYYT84CPQSOQbUVOxsaQd54TKc+vmjJqMl30Srg37aV
RU3rhBmzCbJj6YDAzkARPiWWpjapgetj63p68qzD1HsOPaSyG0viuwAJmbXMvZzittVywhhxPVJS
anVUN5uSzoHc1MWCt8DEsHOdtFpMLO7M4NcntbzJfDNSfC8jhcDBjTjWcJgg4WfDLF/8BkqVyGC0
Rftc1VaFM8HLJVFnxCdcLvhZLEw1Uw9pG7RsSwiAUnqQGYWzL6R9lSKuB4c1pjFCrlK7EpxTGfTY
7jEXQzLw4erDr0SN5ZowZa8pACW1Yyc0YGH5oIGLblhJa2wCxr//NZiHcio5BLgklFDbZnCMqGm1
DvtpSJ0F+4isLoKI4rsZj9VjJJzuqerqmC0sKki3oXXBO9GkPVu3p2h/BL02k6geAyg2/UlX3oF3
DpKGU6jaBpWWzTgqbLjBexskwaXeI0QKVCfhCKdO7HbBtHjRHbmyFfC7dNYYJWHwxYQ/2pxGOq8a
Ca7CZHuFOsK0CObgOILlZJRHYaUatlkdp1mDZSbcIB8VrzPrGZHldSteBqdd/hjzWL+FUWh1h0U1
8ohDKQamPUXhtzlOPEyfc9s/YOLtgbB3Ca8YuUnEnaaWjEjPmgh13EymSP9gStN5GYjJmoOpoxm1
MVEmvRH7ia+cNWtOAks1XhKsudyCigIDEqQTwFdTt5Bm4zrDMm+doajp52pOGLN5lek3GgIWSUle
B2Sgl6He7huZLUHWWdFtr9McI3klpLyJo9HUtkjhwW1YeC9I4hii6M5uAbUeAVWBW8w82Kg+aHCw
0wQrgQuLiRL5QXyzjXmQTYb9aTComk1yKzWNqYEyFiJrMBRVP9PMK4AAK2xxc64tzcVQzNkvhgLO
0VRZf4PxmHcqoyrG/ZO306s7Zc1xJJKZiki4/1QDllZcfN37/aTN7KHp0NGF0l5lzPO+8TmmSV+t
oBi42DYnR+SNm3rqX6zMzs+MpPWP4zkH8TLSbwPErMs44qTJind16JFQUEJ4IBv5ygb9sZYRjP0i
W4MMY4NDMa8+rS6/KzPxGxsw7Y5QFxph5DQoIG9HEeZpwrXcZ0cny4ezNgmHtGAkh2RXVCEJlMWs
c85KLQ6NYZvHv2QSFzgyyW2tt5Vrdc4Bd5twN8R1ZC9mnGtEPyXZrI5ZEnJwoQYkmAT4Oj5zGfYu
1/BSIYMhqwlMzRrVH+NeNhZRK5N80AeCdElqGrGMmXNpiCuHRBYWLLjzNlGzgqLRc0T0fRg84+8y
hRyx0th67uAUjMDE0+5vR1LoG/7+dLhgKqNUUGZo4v2iLZw/qP51cjdMV4FMZ1H0nse2r5iqG70t
fU9gaQ5UOYQNndMpeemNsnlhN+zvMnarOQD+lD/HQ0+ZPlcpVmePEhAQMvaa/noBRplyirdQuxJ1
zagTsGhPnHdu5T/aJEPGgBNdptQ6LMEXE+cNnOCcXzU/Wcb+0NWu99uSGA2jmRHqttbL5YUJqUBc
0S+lvhNYCuONITtMXJ0aQYuHrC6b2aUnCjCzbp6BQ4DEs7Ai0hpM6UI1o6M3IC11bQ3wsVlecc8R
q5VrwDt8xPr6jUX0cUhIxKKiAKVRnvrjEJcPGfURdSBF6zW/Lv2b1CN1YT8TH7btBiv5m+XF8DCr
bD72RNo/AjVZ9A3QgeiKKJYO43FLf60NLU7gvddYhKKXMn/TO7mQ+GaPj19/d/r6sr+fuUAjgJ4m
bL4HZhsnCqYqAxiUmgkjcdWHtl96dvjsIh8hRWAsF8wRmakPvmGR83YHbh6MgG4z6d3kjYZoSGZE
lmzxGDY3xkJXa9MiLr81Ztd5HLu009iji2XY0CeMvi+Y36cz+ivr4+QSIRQzI8ewsHK48mS4BhsJ
NkNJrmUhFUeDyJ24+73M2geL0cOLnLrxtnVVd1/LRN1wUFRPtYKFvW9rD7usgWiFgGcNNRndXDFd
dKNb1/sxr8XfZlzaY7iEJLhl+SKiXQu74GfYjuTIx8QGzRtPs+3Md4ws/GGlyZgGUUyBjqOSlpef
xHr/TDshSkCMA8JhkKXUcclai+xmBW0Vlu6Yv4CyVv3BVkLB5ymb8Q1H9vIrr1RCO4tPaOU0eCVQ
HzrY7BJUcl+/AJ8svEz10QQjVkCdf2po4GxRavoMniapKvsKo0+4dcYFJ4DWNuLMtT4OvakNEMnj
m8LJZ5ofbG56M2F5zio/UvR6d/rMF6RSd/hr11mVH5LGo3O/VvDebplnVkuXht+wxU6uXdXTOqP6
+sd/cJsgBVl/tYtCCW0BT/j9tmNoZFjTl69xTEf1cUZ/R9HekRdG8HpgxLl+VWODvTVLBoxMocut
lhePxqBo6tLKuGwsj/TIrqMvZ4XhmT/u45NZ/zb+LGw3Dm6Gk21KlZVbFvQufCIVQaOWbbwjS+C+
dImvOHMb1q/kZBFg4IpQzHBRx6Cafn8bEL+lIJWimkpvImVk7lr516ssDplgon3PHKvAXs/iVer0
O4fXye8HQkUX3RUra8Zdczl6cd1FZKsNKisv3V4wnEjpEFetET6d+XM/WbNMXHeIJkzcQviE3v+5
Cu1Rzk5BiJYVF4QNkpMGWqyDx9EZhwFz847dNAlSasNLhz9+y7lvuAT/9uwVkRcQSNPfM0+I6EKZ
4uh2kbEGT1gx420XiY3SmzPL1IexLq8ZvgBUqwJlo3WqO6qnXJ/6CRtXvZCAWSVR5EdexZM1HEyP
GGfP3KBT/R+vNbp7JBarEhx42cnzHIRGD07H3O/Y4XiTUlFvK8tqtuDq2wP6O3vXDIu4n6QBWADv
cWDKsd2zdBb/pwp+/UNQIaPIRusB2+3kHRb6XCjJiImokqH/o6VAxRZ3KnfgYfJDoUrnjHBtffIn
LzI6ceR+9Gj59f+2i/9IOlQoiCyYaXp4Q1veOlZX/iicUUKVz9Izw/rPLoXKmg/UwrotrBNhhKvF
tAMn5kkiirCRJwY4qQyjMCEKCQSbr5/oR/kBXSibG+m4GI14qO/feMselGmyROFzww3pgsgI4oIF
4eurfPKTWAt1ZhXcPH7bichBq5OEll1c+7oEjWsoIjiSUi+pfAfn+9eX+vhFQLik74OoBLcs3pn3
Pwjq9FTn7sqxbqflYiD550CHpDhAfCB9Jsn+X7mv5djUKDRjUPxgMDy9XhpWYT3Q+fCHcLb30wBb
kFFYu8Vq794mC7a6M6v3xzUKWiAa/PU8g3zmVOw/9vok9Y59Nce4wNnXCB9Sw22OstXlPusyMq6G
qH+YdXdhXkC24xnByic3GCkIYHGWAHz7xsnrWYOCsjgUEBOelPYN6GZyO4ymvYS9xwzBpNL9+oF+
UOVzh6m/YDlQWPOT5ckFp6gSsM1Y1PRAu18u7B/5rtiHF8tfuAo9M8cz9/eTwpXr8dvwFBLFLk41
t1VajoMxlLUf/Dzc/7k/HPabrX8xbYJv0+bMp/7v9Pl+WXl3rVNj8hxxJIPOV/tXu8cdF9rv938f
rr6duczHj/z9VU5KcaZMhWhHrqK6Z1UxP/DO6ev/beQffwiudgRdqLFPy+VqAprOYaX2oY49qevG
n+/GC/sq3ykfPYQPy2yPXILYgE0ULHfaznv5+i35uMKs+lGT99ERGGnNk3KdzkKLj7lOfIs+2gY+
mXvwjKTetWSp/t93k0tBflxxumjYVmj0f9V9dTiYlLCEBgARjp47dkm2P+//1fWzLAOkBo2B2Q13
06kXxWgKhoywEjg+JfljE4FJn62UgVwWn5MVf5TgrmYXw0We6RnASE8JqYszoZmxm8Tn9DBcKuQe
fjvSjQecwsVCE659XmjEkWF82KWlEROrYNTO8f9/hKCupYFKbTU7rm/xf7ZYxk+ssjxI+sVEQjMt
mw5WWn732lic2cw/fg/s5RjZcPHifGFTen8lrFFp5SQc/FMtmQ7IcZdDrRbz3MK1Lkzvvwmo3Zwi
uZjrogw/uQxKFdcYJUlBHN3HYS+XyCoIPadhtjGVUWyNYW6/V30W6Sg4C/GS1MJ9KMj+eADSuTxb
UeP9DgvdwZadr8IKm6lQT0zC5O2iCnTMmb/3k0+IRiHnAbzxuBtP70qXMvxBR5P6kLntbSonARGy
nw9N2gxn1tjP7gwjCyyUnEGwNZw86kF4nT4zGWHWPBZk4ZTyW2yO3ZaTePrUGqZjMq9X3ZkX7JPH
rqO+5pyIV2Y1sLx/7PpiAU8CHeZXuDoOXiProDbr4szL9dnXZGBuwFPBGsFGcvLjEh2xF6O4jFwp
KzU4kWap8iOrSWlXFE4Hgc6oY2MbmlGBf6paUCW7aT5eefUsujM3+pNnapjg6GnBeKbBvv3+J8Ne
6/R/6mdKR9LjDHSmiC7nvQt8N/j68/3k7hrYcXiiLMH85+Rtb5SReJDCsf2uPFo0fhCzAKye+UGf
bDQ8wtVlYSAWYa0/qe9gkxWIO1F1FXPTBh0RJ68z/TDQkUiLDrTjV1hQXm8VMkq/bJI2GDEKYckA
q86YUF6lbqeOPXJ1v0ZKBUG5i8Q1Rnk0ki3cvb5o+0sa9VCAtIqsnZFxydc36pNnwumSzYOeIUXG
qcGRuCgStmI98Y1OktPXoi9EB3XFZO//F8WjQTfoXnE45KjEh/b+8ePaHW16uSzs5kKNv4Do3GJY
rm81jorfUujCB6J62m9ZuzgHJPzMFLXSO8N5Mj55M1DCSwfgK2J4OPLv/4raUehrXHrLqs+cbjOj
pj3a1WzRqAq7OtDc+G+rYhMVWib2mjEl31iIrN/KVdmqMSEQ0Wm8oKsK3MBVbh3aBTuojtCk2Yej
yXaPAkSNeIkYI6c5+WsjKUYbAVTqu5r18swb+Mna9c9fgNsWHw7Ejve/picapzBJl/G11kyemGm4
D0mGlqfgeMgAM9MebSawZ4ruT94ZLLECXyGRBmtgxfuL5lWP2nhihy4tIsutQSeaaWiQzbmxOHMp
459/7WTfcugn0PP8p8s/baYxZs5iMr+1jWpQ02xsQskgCcf0qsc0R1xGpiTT8w5TIniFIssek2zx
tiIyGwLmO5h1ZCXO5BxetwNsU84JhQiDUl/Sx8XBisJgK0fD6S0NOU1mJ41mjxNYt3xInKZ9GYGK
eTWySn+tncV8q+hjFVutn42bEXG7xjTAdnAfh0wXcX91BaQPvRKMtIwpem0S8mExjrskH0nT0O56
4kbJVhi8/AaLq/NDy0p5VWW1jVw6FOoGFDJdw9Ft9BuU4VEfWKOhxb7sm/rP4AxkvanCqFBVz7ID
yWcRW7EBiuc8Dr2tP4+Rqn+YtFub1Spbz/cauc3hzmDdJwm1aLTLfqoZP7KSpZeeF89MYhju3uci
cqwNJn4zRK8ztSOo6EWzb4mDyDAeT4v8Q8xV3oKjnJtjzPG5CZDakG44z27HJ+ROkwcAAOghowq9
AJhNUUqwXlgg3/MKxFE+fn7UeY5X0uizydwg2Qp9Nznz6Ctv3ci2o003dwRSeN003wzOnJm7Xk/E
S1Hzr+P1itLvbVhEc8DQuX11qgJ2Rsu+lm5lrsUJ0V0l/6hXqsWAE2O310iiXI0UyZZk4iIse4Ig
td5IdlpOThnStbRG32zVI8nsql/6PcE5SAdRsS9VoGOZueScDtOyrt3xCQoLciqNJkkTTCqtD7kd
yuIabmx1SYow3euMJsxvZj7L4jedSPIg6534OA6JU20R7w/HvPFmAyZ6tIrcQNC7PqJT90/M5Izn
yU+7lrUwQJPDCuX9BIpuI00EArdlGCXyjZq0CqmCVSsLuH3m/qYzpLLLligF4N9Y5wJ7qGctQC2u
7K2rTcsLEZCD8nsxTgmZsma+Mh+pqTdxmSCSNRSKTEQELg3PyfaiW9HPcNhj0LXMBicQu34NnDXd
VsLJfwFWoZfQVFkJOHFab3Xl6GMPIT7qi62eGareLXgem+1ATFBzAcy4dNFad3C5mSI3y65wJqtm
ylONzgUhCAnjt06vTd52UJHMGEzibue4Mq+WUbP6oBHZ/LNt9XC8tI26H3wtc4iwG+IaHiBK19zD
gq6rfKM1JchX2eae7TdxlC37eVSkVY1IMuobd0Dlvmf47WRHwgjlE/JjaeAyTGR5WOoR/W7EF0tW
eetOD5GsIpD9I70wENDJdF0hmidaS9avMf38dpuxL6KzKvCGByg+a32rRc5g3npDBlYrUUZ0QapH
9DvpRfk4VRnHFNnpdnVtQRNfNYEE42xSh6nd1h2tAZV2G4Zv1jz33zuZGS6KlEn+aajJGNeMXTZt
S8Sn15OeVCRmubTrN4xnISDOQ+i9oFQMEeyM6Z2NfuZJo46/jwu4xYWYCOZGLloCtXTzBR2F3euX
6VC05jYTTvR7xlL/hOyh+v51OfFJf2SNM8S/i+JJgEA6qfGQLtHF6ybyLcY2Fff4l4ra7wad9Gbm
c6G14RbGdxDlzReNgNlLbcTevPc4XmxrfCCkqkVLcmbPPwFPSlpiNGywO8KWo59O0+/9hlXF7kAy
KZGBqdNZTzOzEJQbtrCvnKpsWHkKy/o1gcc3EZlA08KGpfN+GcmENmQQZvFKAvP8w3ISkufmOS5f
v75pn5QkWOUZ0zOw5yB42q6wYZXaxUK7AO+C6+fU4+QViuz311f5uGtjzFsfDvlNlOCnxxyYwSj7
FFfRZL8xmusISFWT7r6+yCezr/dXOb3VjE2nROcqxebtfnN48bffvp25xLkfclJ+tLUc2mi9BLvq
Jg/+oInb/oHFv3nIdkmAQ+pMjfWP/fe+BHn/m9Yi7D+9AMclCHfpuSCEqe0S9EHt50fzAH4mIBh5
1xy9G32v3WcX6iLewaLaeftql2/1bbWzt9iWNuVxvnC3bSDOvNgfXxwAEhbNmTVPh6/upPrTe7On
FU9VU+Nd3MpmZBE2vXOmwE/uNyImTG+8oh4dmZNHmnZIB2NoSj6ykfZg9zaBxKkq7rq6qoKvn+3H
dvJKLWSg4TATxJR/cqczkMr8DW2OnLhCbhWRZ+DXo1O9TeHiXBajwmIDYKJ7bLQ2mi7sNNLOPOxP
ZDPwaRlIMtMUqEZO7bIM2Gepj6jm14TK8hoJC9LLrltdYuWMEBqBbGIjz3ZD2W6auet/2wSS5Nuy
1mxItak5vmLTa+/GsVuajahMhwiZumuRx8T6spCSnZkFDmQbd5psGq3Za16cHRw3dJtNTDJIFjRD
U3dn7uwHfBdrIFMqF8spjWTWw5NG4f84O6/euNk0Tf+VwXfOHuawmO4DkpWUs2ydELIkM+fMX78X
Nb27Llahar9poBttyPJL8k1PuEM2TX4r1gOs0ziG0xo3sXKNxXX3WY1Vf0coXeAomMoWNpDKWHxk
NQselcFCfRSCQW9AcCnDSuktU9hpUtw+BDjqZrZZog3oZFAg1NXppXCkcoGyHRVUCu10rFHD3d91
lBbLdrDoZSRzq1VGfvrRVNC8Lo0sfqy7dgQyK0ofUzyFbwF1BOwbcAU9d57NW2ix90lY6eLMqs2o
Qi4Wf1ugwuOjIkP9pLeESxhsGN/ntdABZSf2cmIrGd/Q4491xPOnoceBtijf6ymLf535HvPNuXwS
MGOaSuZFM3+pkDjrgHtxBMFaqxq0OYsmt2Vv0C99WR0uIqXAtMksxVWcheNdEwXDMwsC7o0UC7eo
rHtuj9oAVtDyuCV7iteW5OkbwDDqdUNT78xqm4/g5bNy3VJzmg8Nyo37cyeiCTZSl+ZZ29Bftxhi
um0lKGtALL6D/0l95uPMa2ExHg1y2k8Styjt8sV4XQuhMfWGxNEp+9wAyC22JeZV2zNTcGQxkPCa
JtVTVBAP9Iun0k+tyEduHsl5CjregEUJokPabP82CJMPkrHWsarFkgj0pdhlKKLTbPzpT6J+5ug/
/MLmjAeiooe3E0+z2M6TkQwjDcAIiILV/gilHEuqpBlftElTLgBhhs9n3n3+hPufmKyX9vY3EgEM
xeJohjORY9xO/djoLOErqZFz4KiW7suIfLoMEvUa87MS9L/auU2kRTvPNHpXSWB+2sIopHeYGo9b
xI4oo0yecaaaekR+ACUlkvy5Z0AvctmnttoM5JpCJS7DTQBba4xnoIvEgvg7MvspWKWVpX/oSpHJ
dgfI406DMfFbj9MKSpneAko0lFy9BlHV47Hr4UsD4UL0OPnzmf1FZ6R895PKv1en0fhV9bo4rFrY
xv+D7gcwa84tppUaC+f0/s4Zo8qS/YDCZR3nwE8VLxC66zH3h4Yrx1B+h6NQP9Rt779U1GoBuFeC
jANZlQ9nLsIj842KExRZgnh68cvSZi2LNZ7yMrIRg6Vt8djSoVk16iWtiXMQoCN3k0nrihIPQIP5
zpX3X1pWwhFyCSKN9RTpa6w1mots0pNHzYjDRwmVGeygQM5vuA1aOzal+jZRNP+ylvRia2RVtwNR
kN3EVmNhSlLmO0GIcFsi8TqnzH54BmMgQttnRuPN+cQi4GoC0KYNIpjOqPTiT2WoG5iCYnOZ44B0
ZdRCAG22K3YW0jLnFIOPbHhiIsIfU5HRFlleh63oKdWk5CkUl6obOciDsMHBK6Zy4pu5cRvAPQDs
HU1I2LdGaf3qoq5/tsSuxi4ZoLQJVS2rrwQcIQMXyAJCqUk3gqPV/dnv8fRpcXgeowk5Gx7QJCMy
XZ7HRt1NUzD7ciixmVxRwPBdXcK+6fQox2aDqifHn6ZJM+Zof9lYJel5ixe1Y/p59xinBsRaumyf
mAnpd01dDiTCXt3YuDpbZ0R6joh4cKvREUXrBC1vLp/9sXWw7InQm9gGWSi3aYgBXWL11DkNFKvf
AJAiRClyb1jDNR5vEwvIjB15SvkMO0HfhGnt3ZfxRFB4+osceywN/XLCO2Ou6C8hbr5sVXQucUKk
TBKpeJh4/mM+UVoxYguL80COfqkVHiByKnMOV5n0hO9qPKy01DR2XokVooMw7t+HvYNdYNfQIOH6
YAPtfyxhAIEVB1BwpqidHjEgzFZUCLVdbNKDPP0Fjhxb5EKoW854R0v6Pmr+zNVGSUFUxatpqyE0
USHL4MphGF/nvX6udfKtNbp/JSKWYn4XFL47/YtjK/BaHJADtXGGIlHHWxiAKXa2XMq7QPKLG6je
LSqYQWF0joB9Co+je7BDa0t5jaOK2kyeTsFTCeZYskOxDe4UM/dByhv80FUNoYPYF03lhWFE4+uE
jgE1FMIczOysVDRuzK7BuqSh6/QG6k16Rbmifk3gXr5IgvQhW4X4AptOfKv0+oLOZ7KeujLuVvgY
hsiUZJPoTHhoca80Selv8sioxTXG5Mp9bdWiBjJfBBbelKx/CqiRNbmRlCKgICQCnkVC0dGx7IQ0
6OyhsLwvqYf7uIkTa5DWAe231p5brYqdZ6mFAoiIYDfF+yzGPT6RGwq9oOReQq/CSApqyvDL8wBV
25LcY0iW4TT/Cmkgf0sAQY78dihwFTc6vV+IhcPvROY42ajAfUZIo3rypPi6fi4ZnY+PxfSC6ZSx
RaBFC7ZicRVDZYd5pVIH5XN6O2pYqqtWVr/G6Ubeok3iw1Yc6jNn2hEQjgW2iHYiop+qiArY/l6J
exya6opIyhohymkg+a80KPB3UyTqlGQHQ3drOJrwKYRu29PKcunxtptESeX7SrSmNfh/dedDvyKT
E0vrCo807UzweaTK9w2iN1CzxtJGWipYKpqXCi0VdMeAZ7/CWzZ2KUNGONN4cNXMSn0dSlO6TuFS
ka9rym1OCHiVdPqwkQIPZt/pTa8cXo44UaiaQcLB5qd4sPhoRS/KYQCNI1BQQXegIVQwlNh6X21f
QFAqSxWvnGAQlQccuPun0cxDeWVKmYRhWxsPlo3uz4CxjIaZJYqiIWooVpFHT0HooQnT4p1AaAsp
8FqROrRTvKISBFfSkM2A10ziSU9T6TVXLdvQ2sLBN3QHpukYYgdnKZ/h1MPcnOI4uq1G3fuom6xt
cbbSx1sEY8qLLAwClWxOEb6aBij2mdjhyEKmhQbQkYwF/a9l4xVGio+ES1k76iS0bpkrzSdFWMmt
Ut+zIzpqtK6C6EwIcHAQGxSBwZkQ1jElJND7U+LVIYhlpEWcKhHSnWdE9QXEO8KXAmOu09N/GD8y
AO3BuSdJCsixvxhLKemjcLg4ZoZG1MobhPKTToX0FHpB9CaoLQGk5qMHj1hb/xj3AiYT1Fq160Ce
pM9Kln7rVSva6ahMT1ppjF+BXjf3tASm1zNPehAYUd4lLqKqMUf3oBb3n5SovzHqoiwcRQACtcHM
s+yxtMBoY61K5RheSxEyaq41WaVFySGUR8eTh55eJmEbdT7EHHHmoaY/2m2EBfNt2hXKuVzqYL0Y
pHfkt6I0A8u4R/cfMmMNMnsKLOZRjd8H6lO/Ry2FYGWlsvdqaBNivMagjx9+EUUv3SSiYQQ3mxAH
YSFTdXwJHp6TYJAEp0nqU38ndgXo6L5FMnGHEiWhuzUnZarVdLeA2FEgIkQzII+oBdwvlGPizkXf
yCxWsprQNjIFQJ0bS8kn9cwyPSxYGxQcgegx9UwHEJn9l1WNJjP6eIB136Xqrosk2i1Kqa6xPuuo
siSmC5mlW7USql5BS/vAghy7qvBd+B89CRAwNuhcb15CPRvuTyXJuG+CNv1p0gG1Za3eBLJw4Ye+
tJG7YQ18Z2eMWe+WU0ozLTl3Unwf3Ht33vw1iGrx4wFHTNt9/2t4HFd5bczPINf9Te8DpEQUWdZ/
6r5qenbtp5IDUIT4wRDpM/lIv/SihEcK+Ia7GUji1kE27frMM7a1H4jXlkr30WvF4KrqtXYdZl6J
WM4wbLB9x+7Eo6BHH02EnB/jJ5er1RpQj79KywqqfN2UazND5SAXG7TKc1O+NKuqeTm9KQ9PKl6U
Wi9cghlx9n3Z/REy4sGbNLWlEdPUlveE2mu3avLWWCejWD78/aFIb1losoKSlTbvvD+GQqEmrpoQ
4kWr9rSZE31YFw03JkTEfHt6KGU+9PanktyLmstcueTNvu/MP8ZqDGH0S+ByWDNMSNaW/Qhxy8s2
vl+NroSarZvnVkbLCxklu6OU40LLHrDnYWP2uJqiVDCMtmiUInRVUX8TiwQv1zyBGI4j/KuswNgM
TabT9CX1Lg1S4Zaat3Tn04BzkigstmrZ+eshTlu6tG0m7hR9LHcZTiJX5ZgX55AiB8U5Wgfz9TYH
TmDBl7m5NKK6SYUwxfh81L/EIEsyF1Ul4S7GQDNfA77shE0y1C08Ykpn4ZbcGO3PPinogpFNQPwl
CChVh7RP2g5Ni9m5lGla4Q69Km4LyYQsWvZGkNo5oMQXuSmUj9NzdnjwcolJEgXMef+R5+8vD8Ui
xQ+mb1ZuF95IrTfcFq3R76xJjsGgWtRGpvDcuXN8UEQL4AqDjFpGB5hwIFSHtxJ42765I4XL3Nrz
W7cBl/g+xcP0pDZmcQa2fBhBMluGOneKiXThQy9ypzBH3ZD6WQYMIs63mB9I26IinodZS/zjxWru
TPwPyYWAzuA4C9X0YjDbk+IR73SRcK7Sf3gzz50nbmYWEdW3ZY6qqEhM9gmqnFrIWCUt/g2oAfHM
rjz23mx/nX6aTtuO6vj+FONqEWNLDQsyHyvzCpV6/3mUy8SBORXsoM1rrhen6k2O+NjdqILJRGll
uNKrDrv2SBh/nl5wR44+noOmHrRIOnxLsf12woQUsbPUkcI2+qlHKfrXvu69ib5FjHJ6rMOGzgxD
/WOwRZQ2QrZnmbFBfcsbVkGoX8DDWVNQ7REyqTOqxOFPZhj5IxONhTTZnBl/XlKLA5G4iwdQgJdb
+KTsf3oliUGfIs+CfXqUPkZaSQCCTgvocm6YYor615FW5y0uLu0qRK9q3cvwWQMhlZ/qXhvPRFlH
1hunFfB2kpZ5xS0KSELVlVKmBJkTS+BafF3QtrjanV1vx2YYvqtF0ElSiRbA/ksb6hTIQWcBfSBz
xDjIrB/kUa5+BD0YSLvLEKuIctbrKk/TbKMiNR/aisljDb1YB3atxAm/oHJFxJnoRxRn06RcnZ6Z
I5/i+zYE8T83V5bIhKDlYMoMJsbXqNY16JZe6nGp7U6PcuRLUMpGkRmFcZn/szhcIQONhhpiyTOa
qCThSY/FXBKB+ta5+k4PdeyFiCdJfNRZk3+Zjpq5RbfV4izBg8C6VFGY85GCyabH08McyXtm9Dmd
chUFSK6o+Tn+uOI1PywyS0WpZ8Aj5BFV4TRC7SoydUo1xIZj0GsR7ub12K2DfApgZHdBD+qvLYdn
AuI6W6GJ1QYroS3K0J58c/RsPFLRp6asBSorCAoqt6cf+ti3Ae0H2AfUsXLAasWQAmG2BsZWPgGO
NWvVukR65pzl1pHJpgRKXRj6APSwJdQ8D3LZbEIKnZHkZ4i8ifVKEdQUPVtjks7s5EN69cwSkamF
sDsoBS97T5WGok9AAx3oTk+mMKczaSVlt1mKUmmSS4j/TcrkmlluXMsKxopxngmO56vWLS1FwW3F
jsi4spr7AejXmeT/2NPBP+R4R0BAoSK6uGmlAtQCTDbsvLGTaW2ab+KXPPn6L8J4ybwePdHQdxGa
BzdFpKj5qkmy7qFBvC9zdFZL7SipiE8zftpESIrMcrOrUpTOAS+OrAtTJjScjTxwE1hmHrkfUjkE
OOFQw6h2rQxvd1LOXfKH9XE6TPj4mJyHKHBjWbW/Y9Qc0mo2tJWTiRUi/92A9m0xta6MUSBQ2jB0
DbS6bqK8Dm5y5HARlLam4CdquK+TJCguAKviXEhwJFDHaVKGRT6vHRLv/WdCCbUCzqoijJQb/X2h
NnDsxTL+jWbztFb7sd2CiFkJUfrVkGqv1AHH6F6i1nx6Y35jxffvR7paKpEJVuCkxMurAu3PrESi
tnR0s1CpNAvaRgnp8KIzlK30UoqvGuT1f6lFItqdGQUvUTeOIOH7z9iU7+UeFR5o2rM/Jf6AuAfL
26DpOncgY1s16iDjQBqfO00Og1ca0mjfQOMF2qZqi8WNpq2lFRlTKQigYZs6N68RTrUuE2XAFQkO
3kZIevNM8+dwqQIFYXd8fyjKTYtAou/9Wem4LamPiA3NWU29AY6k2qfn47ASjDEvvGEuEVgKMtH5
/rpo/LAz464GSeBZya+iUeSHHKDXD7Po1Rt0HBHJQNnNetf1AOlYii6y5GQaglaozHjJix40wa8a
OYCbErkoALv1gCQi5kjG6+kHPSi+gimCa0k4iyIVz7uYgzxpa6ERC1DnRtqsK0/wroQgVZ77rFbe
AK2fc9s5cu1h0qGhr4E5Fh1qabFhSvAWZaQxoNoBsuZCwUUw7osGwcPWr0FR6XL6q1Cj8U4S/OF1
RNIOzHCrS8kKRUdlRfFa0bY5EU+0qrjjLiovir+S2EsN/NgHehynP9DhZTTfc0DKyEtFIoJFzJ/A
qQO7QvVeEsSegNcPbvyG+kZraufKWceGwqaOIi+sJ4A3i0/TacTxoFQ5S5ApWiGMaNmFGXX2iGLt
mbc6svU4QiEN0QJlGvR5l/wRfAT4CvqCSKPCyBH8BKyem78mRfYvBEsc0fZF2xrst1KJf1vLxcBv
hnqvOgdXOoPvD4xEV4KAoYimg1SVK7/uLDdTs9i2VDTqT8/cIRqQsVQGmgNf1A/0RdBoZhGIHnUe
y4sz0ymAYH9lFcbOs9Np09jxoJA5o2M9WevB8LR+ZXAITdsi0ZHKFwSELW2iTsxm9dISUKylg+bo
qRn4Dip3lbzzcTREQNtvy5Xly6XnClbvvRU6oth2B5TewgCBXOFMLnZk7ugP0zQHdwxneEkbKkoL
1ETqFU48aMELxpLtpcLVcKXhQfgAmkR00ymK7k9/zCPHJiZBoFSJWWmoLc0lTJ+aHgpDqDuUubcq
qEPaStSL56IxhelfXGOz4sIMlYNohiHJ/vIYpLaPa8mCXx6OMpSFUb/Xhwm6PtyUyQ7pzO4Qy9So
Sauc2zncV5A1iIgUBFDwQgRzN1hTfRbYc7gzMSSkAy7Nq1c52C4CFhcjJgKVIwemSFljGhIgAp6U
I3YRSfAzgx5cf4Czq4hzhWKsW6ktJxTqyiRBt9MzfDurE+MtENP4NvTqFhnINjlTCj08ylWAbXSn
aE/gULdsPpqJSuuqEOEW4arwpicB9AgkVdxRR0TWbhI92JxeE0cCMlYXtxt1L6A/hrG4SzlzsSIS
8C5N81JZoUCkIzIOjkIcdPUtm2gqwjGuzJUUqeWFlgz9uqoxXOwGxX8Az6pf0oY+i3WbT8n9JQSP
i/1BfUang7Xc9amQScgIy+h6oURVQI00jY+4CKKfHvv8y+rTMVlbZFHeKi7gmqy6vG0fKVSl+bqp
8v7ei0u0hFLUJ1+FqlE+AWnXqmvWkyQ6wwRkWKLh8HHmSx6GkTTZOBAJoimzMI/7674vgeSJlSgg
c9dhIdLVCZ2lURt2Mg3KlaqMKoTFYFhLld7flJbRaG4nFsonwsb6+vSzHK51TdFBfFB6BolHMXP/
UQqEdQm0kZSs/eLdECzp0mqVj34omzNlxMMjhYFAmHKnAhsDwLo/kBAYYcrqYqCq9/AAjyO6qvQp
Tr/OsVHmxEQFd0UPdclFl5K4GeOQUaJB5/DIEXD2g9A6cyYffjSORpYcjML5RF6yKuUuR3xD5yQI
gxxFRnCHa/Qs/Yta1j7/7vtQNNBpWPFp5k7E4quVJMezhDw+sHGWXVIdpIbf12flmY68EJEI7XgC
BEJ0c/6sfwQIDR5eilR6MG372LoOi6H/8ik/u1WNDE3P0nz1kyayYdtiTdyiJZdIbeeioUpgnVW0
OdFEvEz8EH33uDXO3OyHD0e2IBG4kj2QDi69wDilJc9LEmilavnpxYmMNlqtPERm3Lyd/tpHOoxz
vYOLlsaexg5dbEwFzUZOkJjlE4IXlKpJiu1IkusLIJ7Rqo9AH4gEpLoDqFR2PT2on9q68l8IW+W/
LTaBnsJMzDIBDc+gucWcRBk1gp7GELcdQAdVnIadLvvx9swrH/ZiKBPxtnO1VYPUtHhlX2hHzkA8
xzK5ip8trn47NOnHIKAMXkUVI8oQSN/HTdd+KmSQLuo33a/TD3E4w5TzSZ74D3xztO/2lx8EZViN
XJGwGvRwHYzkglQwWrT2y3Nf9cgtNqvzYEdMxI2Z7JK3gmEfZ27aJI4Z5Nj6aJjMUk8Lk0a6xOck
Q3I30LTfST4ZoU3VSr0eR8IBx8OsqrVVXGjRAxQ7uh9TbUbGmYPl2NPhTEqgh8Aeuf2S4z8lPepn
SpKCvDLRkOyQaNvIjRw/NbDsnxBnry4isRNDB9I0YMok9DeobT+YmQlRZCR9wIBlwmH09PzM33//
kqUGyKaQZ8Q2kkCL+cFAIgmEJk6demgTYGxqutMR1f67V9EMOoT2QrWRjBFo1f4qkIaoEclQM4c2
lPCrSML8ktb5RHtfE89U2g5eiKFohJoipCHGWy4CZEvVIgNT5Fg9PoYkmv6GHP1v15ZR9EXkC3FJ
IJ6ohyzC28wTkNXskWSHh1BsATOhwF2Zhnt6cubPsjc5lNypSFGXYgeDJ11s4DAxpgGJ4txJzGx4
LuNQeVZQkn0xlFrcgXbWbV8Xq+2AyDqid1P+92eN2vBsg8keFnmI/VkLvc7KM53MCoTKXFG1sk1h
thi95CgUn37Tg1SI+TJnCPHc+p+38P5QgMqI+WukSGQ5R78rtTNZwmrqItAs5NHPmv8dWSQ0GUEV
fqPVkFPaH65GYsYqOjLjFLI4TBErc3VMaHel3pv0OifdleOo2yC5pziKieUOHDfyJBP8g0Qb2Oby
DFeobncPpz+D9B1fLKacJ6OPAGqAdtTymjJ7bh+zxHSEUgG2FH2LhrMjlpUIFiaTe8vR4gGLiiFV
/FseAMu8EYT5e1JRmcOYVVE/Qx9g4ibQ/P59apTxkl52uykRUJEdhINkoPtpxt3nF9qI3gCN+AnA
kDU13BJJChzZl9oHMBh6A4GlFLVHXW9a1Yb7AGyMqiz2XoE0Vk+Bhxyzo/q9iqRz0yOcbFT9mF4Q
iXboxnMSO5DBKUSKvoAvdNPjS7PKGjUO3YBvfVMLlhchP9LVly16VijsZ4H5lQZjt9WLIRFwU4om
tPbBtkLW7vTqhu6VGdk1UvM9cNNWCRwgBcJ7ZIT9pRUA94OHHyosVN/HwbvtDeEt15vs1Tc8GQe+
avzRGrXy6Ue58FaIoZbBXdeC3G7l2LC4EFrhBsdeAbEFtS8QoCZUKq+6WYnILboGYWJgWig8x+KE
zhKgm0jYTWIQbgYVhaRN6uvBhI9KgdiemRdoDeBVJ7pCLVtvKXYGvCBctR8FJryqLbYiblnCCIns
tglUTisJ2W2ggemA71KbjLq+arUSM6skmtAeRWOTaRoo+0VrWtHFzy7NUxlN9XpCRq2JhifQw7Lq
GoNYPVdZn2ZuazX4oYAArgw7Bw9funCHaHho0oi4VG0Z6KH0Y9G+TJgpPiG2TmMqKsomWyesEh9Y
YjHkKwvHxvxiKtCWQk80S9GjbrnhsECgtO92qMV2NqtM11y8TWnoYVOEjdaQFQj/kUXLg6vPbDk3
NqbkM5rqgd1NHVS2/QHrHEUC+2L7loaNEViu9qW10km0G78j3KTkHIN5Hvr8k2pnOzxaYlu+xIiE
gTAEj8UKIRu9oj0gSk4j1SC7QyKpAGiW0t1l+BID+04HRBIQRPcNcIUBtjG44aFhwX4KbN/rjWdE
RaLcUQLLvCmmqrtS+JqS0xoIiWIfovbDaoJiiTdvOfXA2ZPZA4GFaMzIv9hcjQgZD3Zbl5zFp4+C
wyOKG5OYidN/RtIsgzdvGqIqiimvWj6y/KLYcNdYmEqcHuWwvD0TtkBbsHeQjyQR2T8J5cIwQjmf
PVv6EHnbIYgfkYtoHIin5Zr2jHZDccC6lwYFjehMg/kiC02ADnGh3RlSEj0PbYntEWU560lJLJ1m
dtWfecjDaxDaAuErmZKlUeWU959RpZU6tQkJiVRCTXLCWZ3YAr95VYahSmNEG5/BDyETY0CKSinA
705/pMOpAIlHKg+lA7YmdZn98cFwTYAqVMSJxcK8zbNkeKxr0TrzlocBIvxakwuXLGUWED2Y8SqU
UzGIUkfok1XUT2tPtbCDFp80X1sbmfYCjOoqMidkrjCpHfHRtEtfvK3S7kzx7iBmR7ALl2JYZ7Rs
SeoXt6MkF2bTy9C2PGX0flm4XLhZPtWXpe6Nq7/7aZHDoyBnonnF/W8tuiu9WvYJofhsdVsYm0JJ
vN9FbZzzuj2cQKgoZJmkIdBhQR7sT6BqjZpR4+iCJ2gTr3vVV5/CsPbPlEGOfDbCQWogdKQA/C1x
AKjW421UUKmqvC7GfKSa1ji2zbL9xplk9sj7sFXpIwOWRGd2KQRZKcAYDCzJHc0kVIlDY1x7BZDk
03NziJJiRuhYA1yZYyUqg/ufrdXqoI5CHOwtVFewf8ooYTmTGE/mqvUyr7Dzkt2PEg3q3bYQjf1r
qeh97gxaH8320mW7a5U26c5slCNvT65CqxYRWMpb35n+HxWNOigTFWF8RFWqTF/BwjRXsYTS0em3
PzIKVUeTVrJJVApmZ//lY7msMdmkUmwkEtZwVtvfiEkinfnGR9YM/XbK8JTPSJCWaGOtjfWuj6RZ
h81LN31UF2uqzBDWKuNcpndYAZmZ+JR56TfMULMlNLPw8pxrsySbMDrxLsD/5SWarPG5DbVgK+M9
cNe2Unzve36Iurmsv6pdrD2VHdny6U/7jaDcD3J5EoVDFSSEBbF1caAHBSrGXghiRkc1LLwYvUn8
EcRt8wuoYggyDWZ8bfdln5mX6H0pL1JfRsFFp4dj4qRmoz569GeepTjHyC+L4Qwkct7uxsYYglWC
aOkHjG0gpDJF3svEGot6PU29+Bk3/aAgbeNTxY+KNP1ten0lu7mfB5grq5P+fPo9DycXsTSwKATy
6Fxzpu8voSbSh0ICDuSg6Ru5ZBkq6oOR/AMWpXlmqMP8aS7yqnQwoaqAnlwAzDRKyDB8UIAeFSWU
LypRnky7iHL1xlRol20pSBRgwXutPCc3f2TkuTwPsYWqIW3gxch6VY7osmARNOAk/ZJFWJbgI1+v
FaNU3uQgHtaqV8Yvp7/sfOPuLyD2P9QN5pH69gFsDxeTmhWELqw51eBEvV7TXtHt0q5rL5y4P+Nz
lOPv6vLeiDOFhsOGaaQ/Yi1bujGphZio0CfiWCofU3PC7FiC0qmsS99sld3oK36F25oiPASyBTvQ
jIvk0bCyFmOxJgnuwt4jqcgLAe2uBFm7J6NBWB0qhVw6Q4Wg7o5OU/mR11n1EHCk0vzTgvAnvksW
yqd4idzVkJyxk8xoXGFqJbS20gpRsir8PI6vBi/WBRtbxxJeVFtUsK1MIZVcXQUx45LtqL8FY6yz
bYSvMybYZY2UblkhUhhO8fijEiojmOGXXrsdfO5GO+O0OscQO9gQdATZ7rQdgdiQYcw//+PkrjTM
RbEhxGFsqusramUt9ASMkFWYCe7pFXLQPKJk8R1QQPVh9y17qz78KlMMu5aatpFcxzI8uVmKq8KA
1G+2BsBDKBOGfOPlMbp/p8c+uDoYe/bQYNtTMeW/+68JyUsANTIhkkKz5ALcQenwC8p/R6X/+TH8
L/8rv/vvxVf/67/480deIOvsB83ij/+6Dj9w98x/N/81/9r//Wv7v/Sv2+Ire2yqr6/m+r1Y/s29
X+Tf//f47nvzvvcHcvOwGe/br2p8+KrbpPkehCed/+b/7w//4+v7X3kai69//oXbRNbM/5of5tlf
//7R7vOff83yLv/55z//75/dvKf8mjN9fQTh+/IXvt7r5p9/SeY/uEQJniU+O3CuGfTZf33/RP7H
XMICpgnYl3WoE81k5N3BP//SpH9QbZntuTAkhXEzJ0F13s4/Us1/UIcxZ63UuVtM3PHX/3mwvRn6
fzP2H1mb3uVh1tT//AuJgPnM/+Mc4Yn0mdrDP8Q41MUXAS83gQky0croN+OqmGfRbU03c0tp4TnK
hHpXYpdpjxG1+Sr0oO21xnsZ43UtjNVrhb4UbXsl3kH+jdzK/CWq8T2mWivIUE6P2jnCHxb6JyKa
QF2RK3hSqdeYVmY3dGAujRRwb2VRYxPGbKPV+Y58HPSOUuCrMlwmVb0tAkmzEe5EOSSxrfy68vNr
IUOgMMivLS1901PxI++9rdpUvyngXFNPuRALgyOvW7fqKkheAusrHy476wWUHIT8C7+/yKLwSjKf
41K5qSNxtEsVvVBEWbxxYxXYZyrah1X8iofe6fxrUY/RaJKmFRKhd42FHzSkCzMK7bB8SbpsN0KT
N9u14sFe02C+4hsTTY9Tci2j99vEXm9rwkcUi8+TDgHKmm5Mq0C0NN0K1lOfIn4pa7dR9XPKNDSt
RbsYiV/Tjk7ihT9gwK46lR5uDP0XxuZj++KnxYbPCGXOtsLrQbmRm4tSnBzs5HO71r4EX3iiSFa7
2K67klA/Vf47qaSN/66fPHp54CRytJXQQBgl2c10767HrVkLZNesxOtALbZ4PWH8SsB2ndfRBqLH
R1QNG5izsIEG/H6G/soQ+9sAN11fMddA0T7jCjrPe15ATYvF2VgvsTMcaGR5E/rF/ZhJW1w4oTbe
qk1UOH6fNjsMraJ7n2EDH5Ng5YICSSW/REgdt9pI6n+XNBcRJ2TWdWsEv/EeC6xgF7T5VRdLMpJj
Phaw1YOfhI4h3WGZtgoMxU2q6s7Xu0c8dlGl1MZNrWQaUQd/Esb050BgRW11vPdz81LpkM/EO9zO
zGktNpPlDJQ0YQw/1BpfF1buDxR0G0cGLcyV9VsSv1SpMVw5R3glehHrdON3SJMYKUyB14Ia1K4p
wGtosStGMdyFUX6uvcFGds/uKY2lcJ7HaQe10daa7DJEa9vp6vxWH68Vvf0dGcNNDW0uqzTXbPKN
14a2FqNzijZ027u1ic9qWyPVeTkGj1UJ1U9u3FZ7H9vkufKtrU+9M0HVQBO7uzoqSIWgkaCPCTF2
pSNOmQWf6IzBJk1eG7l99MJsJ5MIdTTeBKW6aaJ0pYbafW1gYVEkOxAf217pQTGKH1ai/QxGiXXw
w5q2NawIr5kgfVY7NX+hjHnZZXDGsgsfGg5X7WUnD7jdW+iriurdqHdbM/buvS79Hfga09JAf1Z7
SWJ9t+4kazf0eJt3Q64+8Hm+CL5no1lngVjZYUdhGXy2rQflhTlGPwMBFyMwGJj0Kr9rS/wizO3o
IXbWCk8k2/LCFVSOSxn2OWKAbuSnd+B0V+Jg3g+tUK5TbSKzicVsLfXDI57eP+mmTq5fxsatMFIb
FiZzF+QzVxxxP3c0BZhqQXI7GBa8vK56xm7cqQZOBTHZij0FqOznVKxCTfsRx3dxH25LD5xgqTyG
zQeRNmXmdHL1jFJpgaGxWd4EFOrknjAggGUDjAcLnVAQOH8gqN8mrTY8cJL2rmSMV1LGnq4CE+Z5
ntAUkC8Bd5aP5AZX9EpVeHOWuilJlzKSYFXu7krf+OFJoNm7XH2MKb8bUxiu1Kbu4K5XJRyA+nHE
LCHVR/k+rbNbgAv+zkz6dq37xbT1KiNd5ZKgo9nKnjTanj50HL7Fcn2Zm9aqzb1bs8sRboqvTFLs
Jy0VX6tkvIuj6DIytBspq5EfpnzuT1Sowy/kgR5wW8QfyNK/Km8G/sWR6dZjFGzRvVVXiCBHFxVF
ZmLL4a5rNeGn0lgdyKYADZWRKiv6v21jIxparvVSdw3qvLYKlNTrp/9N3XksZ46kWfZV5gW8DFps
IX6tqBncwMhgEA6t5dPP+bt6rDNrRFkvx2pVFlWZQRBw/8S957aXpGlmrxgxo9ZGfrLNCMJsv7Ax
qZeyv0CxSM4JSapEhg6hk+iWp+hi3GsOxGT6kxeb6fo+jRRr7/Su9SRaEyAyugNObOUcLVH0TlpI
t7GsOXlte8pCk4ntAy9GGnbIcE92kcxH5PpmEHdGtbPQOvqlUzdhHgsC3DlZA8awEZdhinVCXYm/
cTfNSvbpIvjsBrmNdYHRR/ttKtPgqSnRuwVhkUcjY9GAOb8J2wGRUyzraq+uUJ216rvu4ydViJ0O
+n2zaI9dUumnyOjjQGvrIWw5r25cvHwzowv9qMXBttFRXH9J4fbeCpFE3S+2zqVMn8hpq5UXe3JW
QnrG5trp6xAu1rMwZxQtqc3puKCKn+Mf/X7rxdoHjFQFMYYWsM0sDlndY9l1Ap401ayBsZtsx2zf
26XBNmotArlkv3r4tIzGcW9hGX/LY4C+in5ifTPsjcUGTL6UZ8NOs9/QcUkOFVOK0Y9usSpMBxTp
XAeLCpvZaFzHG5Jc3U4kvW94+FQDlvYFeg9WSKzy1lpNTlRzdzMNMYbs1yPfqEUfmuzgN0Vz/6fp
9OYRd9m1LLVPIqznrVlr2NSl3BWN8zzp2hXnyOTrldmcBoX6wH7VcK1gySchtU1nmrlq+dLSeuCI
mJOjY6IwUjpn2WXWauzu6jxfNOeFKJmVimn9iTH2Bq5oFT+32re1LL9HK37IUBuE0rnbnLX8rC7p
i550+y5ezrJAWs/wSNfLXW8Oz1pbBAR04oVbf8929lE1lGqi3rY8dlBKWwxHW8sZvGRmPHuaZytQ
q3upZB6SDoIuoeOSXVaqTkFVRIT0EsdckPpYtcBBIodrqjlXZnZw5+JKcLmfT9emM3dlKS5VXW8j
3QrFCPYiolTrDMDGGd+HodYXnj31w5Mw8GXWeWn/AtM7QmleiXdzAVaGUhnVay7E4HfFlK4e6bAd
+4/WBTCjGNGeLsnZZrE2b9pynOEmV0JnK2eUhCOQKF0E6+TmobEyV/f0biRy27YZsSUVYFOzVd1D
U+v2kUrZ+soEdaOkhz2OLdxJGffKtqpX+cDsnHtRQj7a4OMXgcDlsrXi3N1oBXjocezNUO801k8r
t1IJkPo4SkM8qtJNt8O0mrtBZuppbKv0Y0nW5rGi+QklTD+DLNs1ejLKqZo81Ypsz1HwyTBPmccr
cq5s39SmsmP60Ly1xrx6xgTy01PGZMRBXZa7WqmX53Rd1HPrmsOhM3rzp1ABY1T91D+4ivg0p5Ib
NQfHfHF6mxjjuKKaKRpFXNJCZpuB5PRnZZhwUPOje6NU7AeaCDtIx9jc56qNDsCFv1+JsfVXtqMc
fxKvCnZmf4K/cGC+z9XBWGTZcH7o+k6v9d2cW/FhdJN3retmY6P2ivmmAuZmIEg4bWcP6c21ZhJD
3aLTBw5qOHhp7UQv1ji4e0OUK79UzNRxG1GkACWAi92JY5lNCwnwMI507KTvhd7lB12fGJoWJFlv
E1zanyzBJeBuFXuUYXfDdrKL4TyXIn1v3Rz9LRBhgkrJMaK+JHX1mwgNYzfDBfeF7D9MAio4EHUR
2HAmz1rlPCI23Jpz1XtxnEBZcphiagH5gIcmHu+O3rnY8iSJuI7FOSqri9POr0Y2B4A3LtpcGbxK
4zwfqdrJGSIQltRpAfYliz50Y7qvJRVPz8pToqgnuPm3bHHyvTJUz85UvOj5ukn7mpuJ7AyjeuZy
PeidEyrl2GN+QebLkvGXAIHtWULdzIldh41SrSi/ups2YEFvkKdAAwQ5w3nppWl0Zqp4rlW5dzvA
4+T85dgbQteKXyuiyOsiunaN0Cj/lG7PaFUekK2BvtPGwutFipY2Nt4YO+K4GTUevg2mVHO+3Jmo
gsGUpWctSXJIF6N+1rQGpPi8Gs+48QYfcCxK9Yn2z0ChtqlStQ3qtH1Z89V9zLIMllq8Oj5C4AMR
ygH5CaAfory6Ni081jrjxXfiDPuSHRF6UkOusI2NVruPi/pRJaav171vksEYKcQl9HNoFx1niOFP
hmCa1J9QR3qwhQH5a+AtxLy9R1swJf8plyRs3HHTC+eQpTJQ2vTcqG+12jTfrjp+Dx3bUYd6O5C5
0m7yhFef4bqY+MoSMGsWD4COYMqInEdkCLg/DhQ7GwLQPtwgtSiOZR8fIKpdYtENh1IZbrWc4HIh
DN3mrt57SSe3tWgDszOioAP6DwS47OYwH3HOgvC3yw23hX3ORjPbrlqc7MxE19+UliOiI08+99Ss
szZGoZiXvGd/UHR5c5V6MoaqmsPajWLn2A0aHwVxIsVGIxhqUzH62zHNlgeBdfUF/IsbsjmTt1wj
ihkeof2m58OyRYzTbvvoDttEWe6+NU683qzRGl9Sa2EaaA7aTjHHfjO02P3ReLnmm0b0xRkiS3oG
Les+leQo+A2RJprXMfukuZmavQq//W1iRvQc52XxOdt5/zVSbxz6dRAHxZJqtxkatX9xR3u4DlmZ
HoR08g8rzqCxgnEZtwZWAziobuFe3Mnq30m7iZ4ykmgf1SHhYhq7iKJXYyr/POiL/rFahswC1iOE
pcx3R4SOHmLHzjtColPaz2bbaChSMuIyzFo5rmpCQ2bzolp2oT5FWiOCKmnFuTTiZV+0dnOJsgQJ
imHVHP1prvew+9fGOnEJrMfVMOjhHLMt39CioSE2l8UfldZ4Qr0m32fXbttAJ/D4bXDNXsO9M2uv
zBHmfRunRugUWRWymd+vvUj2zC/b3nP7VnucVUFpR3gfCZPlkvFoRi5qh8Alopjla54aRthYZXxz
tVH+DMboqqiljQyHVrUOvFq2jLar2TBwjTR1sw42faIt6uWYuTF3BAqFA2ywyJurMiybTmdvW54k
by0+yj2yN5+IDpQMahcg25lI+rCeC9HeuHdZcIxUC5EJ/GkwnpRC0sxkUZBHtDXqjOqKkhMWVgkb
yS1Gy9NbCK8Zg/ZxxoS4DEl/GfN0n0TFGJa06whGVDQNgm2Ym71XkZZvNVtuJtcI8afd2YPJQ2p2
rifx+ZKB/KusZpNGXXtvi+JS360Fg1DiZ8doc9JJInlf5Q/UEdoE2Xwdj/lEjyl/VkYmKO+8cVDe
Bhnt3QFDl6EOnkZQhtdq6wFkaxT0uX6YsTJ6CYwhr8iJcdDyzZjB63ZpxQjZCmhN783kg2PDbXah
c+2saHCDZXyw1pcUvPeCIDhjrOQYWVAN8llJekYFKFLAM6x7xa52JuEU3jCpMa2fWp+1+k+vXdeK
ygsCPtSGgla7tqGIW6YPeIwU34m5ht3UnuUErntMmo0O+IFvKOk9Bux/UrXcpIX9pyZi76UsxLmb
pza0m44yq4iMnQphyVu0e4RCWl9pr/Y8ym+B1YZxfCQwQsEDjedPS7NuHHKc+bis+Wm/l7EMlfo9
EuviWwxP0mic/LKiM+ibe6eWjg4HQmZurZUp/6QOHJdCvPZxF3ZFQ3fq1sehXYejklnqBtTWtosA
BrROPMNGIgcpA5ZBBg6/uzbeGM5Jzzdxmv5qLPUaZ/VvId0pwH5HiLLIFj8XkRMUaJG23EIOEpky
CzHADhspGak0S63D0C6aXcMn5Bda1T3Eq5p6TedwtBRerXbPWTWfosGhysyq1zZuArd2PvHEgd8s
y2SrKtl5zHbuYD8NPcIVLVvPaqtgril8mbrnOFJYxhV9tgOPgxQ66sD06zXDF3f5inLlRASLdeHM
nsK47I4GE3VPbSs3LF0kVox//dyUJ4iGEItiI/2M15SX0Gqqt7WafyB5mJv13o0qbZ6GsaNdst44
uEQyM9n4zJNEOcGdOOGaLBmjqep1KC33fOcaXrOutbdTVUPqXI5VHYVDMmjcSuaPYpVcMrZ7RlHT
ebb9BOizetUJ5yEyhqHuJPqJx5BP3jyyAldk7eDXmc2TYP70xLJ99ONmkn7f9ZeWkBSLyK2C/G+M
ItoramQtbFb3gn2P51UihWI+A+u5M8pNMQJ4r2L0Snq+vW+VjuyJKeBLue8Qft43mbgo55uaF+Zz
wbAxcXSxiQuicMgNsLdV1dhEUCNUS0sbElBSOQ9CZr+bKb5pq3Hgb/LKnXgWrH4K2/l085Ip1wKm
HsH8GLIT3psJK1XVYNOH/zU0RXVrsN/tXATenpMlWy3K0ciVfRMuhnME0e03JN18cFnhiHXvEVyz
cyIqmlkq5iLWLwt8flIqrpQGZ7XvjliA9GCcDB0jRPpAgJZ9gIHzRx1lFo7W+tsyE82DQOw8gUfi
s8+qB4ZpHJIt+e5woasHgBUZtUcF66hSR2fTZat2qM3aPC054TqV0JIdrrRkk0wIF5SlrO47Gp+L
65Zb6CmS2nrVh2w7QacINLuub1w827JR3J26Oua1N+FZl5zBtpleVat4cnBtLKP+Pdbrf9xK/Eai
pQl4RTPQ43YWYF18MckI2sUGJ+oCqdigqUgRJCJm062PBEbGNZ4V/SqHfRxVga09jDIPc+VTMJR7
cirz3vA4zQHLArzJVjWeFm3Jtk6/js9EB1Te6szDNS11Eaq4fFuW6WdTDkuYpM6vwWkoFJP2tWE4
xrSdg3coAVbrUw4UAXte3SySn3SuT6lCtpoLthVBpMyOiOWCUrmOmgnXntg7r81ouuwx1EbB2LQJ
FThhYSb5IFJLdyl5l5xChRHt0OwzN9orqjhPMXQTthesoH0teaEI1vyx1XZNK9LQBAaZrjTIDGHf
yN7tzrKThHYVkKu6ZlC9rBu3LWcuvv/aiwzAkhrdv17s2p4hSY36uXvPUCx6ZlOZx7LCjRclg7Er
DVcyQaDsqvquO3NdmuT4LNyDaf0jRRPMVdaEiaNIP2PlieJi6Oj8pDAPSsaCIjJtZUOc8m8tto9Z
U56Y2+l7Us7f2yVWjuNgtYcsm/ZFEde7VMGvPETrmHlFnQesLlYP1a76x1Hyfjtpwym/P3ZR8JXo
XXMY8SOE6rKEo6bzLNsvIgBS9jvRzG7XnE6Tw0ueRPZhRkSzKRxA7nqLn7dQu99DbnfPaWT9kSW2
sdg4DMyTJ1mKDfwQbqTYxWyWstjyyp6MPKBf3VfjmJ/ICF0yEkb9uXamZ16DG8rhJKj1+A/Vj3aq
3f6gT5Z5nE1xjEckaKyauaeXKQlLHYvSOEehkmdKgAHQk4OY9nGtE2JBCBX4XP2MX/tG13C14vgN
1wkjCKPYmmucbtE7HIqYfVTbUAvkhTzlhnJw9W7yhYb4kyVt4TH+ZFItHF9f5xA/ODVVhe5bhyJw
sIudnT2X2bmv2yttK4mV9iZabIu738o3NsLUElViaQvkcHh8goJumEHixqnbs6HI62ioD4NgyCnb
LEQIKyhu3Csuthnl0jxv3PyPAPdb8OJXSiX8CuG1XyXdTlf6G2rQJ2QV8d4cpitG50M7VYtvaKSj
ZWyPGuU7shJO+iQxt01CdFnK/+BqD/FEGBlyjNU0+M70JcAzii3wh1J7ZwunZGE0bMTiPLlNeqKt
uvbR8F0aiX5yYLF4SVUAXYzN6bqI+AitNPNqe33rY1PxnBpTY3kpRP7gxr3H6JC8N/cgdLj+vZEG
q9ttrdk9TG7nBjx+krKm0kOh+jA6yrXmzpuUlwZRz1hKPy2mbUESSWDm4P7a7olfq0ehVPjRSJHU
Re5tua8fa7jVo8oXB6r/alTrcVhIeOO3GccMyMqVW8OO5Lcm4zN0YVKbFI2pcF7t8Zq9wVnEtsoW
0sbS7MQ3ZIRc5eJtAPIVzpq8Yg1bAkfn4x/Sar0mKp/UpFdRgOPM3DNjeYcy/lCN/Czz7O7LgdVU
vG1WhKdyFtvCdH/pd0As7zQgM7aew/couZ/JB2vNTW5dXLfYoM/eYNo8NxFsjUZucrpGYvu8XP2V
ayqZ1NaXXIvjYG8dOsc+pvoUIAh5Ckt7tkpxNubhwKIYDJ/YDaN9TZLoWJEXw3WcppSBpC0pihri
DZierIqP3wB/E8imYSRnEUuRK+sThor0uelm86m2l9QXeqw+69WUSi+KSkDPIxljRxrmg1E6Ge1a
VPiONXzgFQIFnbOYWwyTPAdeaVgxNjNstJla0wtPXcU+rkS8a1Tnjwt721dZ6GKjWHNIj5JbfITw
lTatT9yC6mso9sY6dcg/pSOqhzLfN0UKPni4ZjihPVVZXIrCvKMREg/Z0B5EHj+0qWTiblylyAm9
k8VWZErvwQ89IlKUB9cQ02Z24jdcutelzfZq3OZBnc92yGzPhlaJ9CPt8pEHNR8LBowvadX8KOjt
vcWmCSXDVVKhu082x2GQVAiNuzI3tkI36qPQ+l1q5EE1ro+IfOEbF8XD2BnpA4gNdmuu4GeqMfdd
NFecatltiqwH7aMBGkwpeNZtv/zuo+aqmI9lFe1wb/hmAY+bqvri5NVG67StsZSPTlsj2XFp7r67
XgJ8c3Y9hkQfkFCyT9J0g7lhC0pikzCLa+KGzbe1cVMg2yohU1A0J/OUgvO1q2Nf1oE0nq2su+qc
7bFsiJQkr7KnHdOn+v5bM37hKujCocsMvx8yDZy1Ffv6PQ/Am6Yosn20z6OHRnOTWM8S1HbWvho5
ik8zu0gj3sTtPsUnMJ+IyNga8W+XnhxbJwmId9VAxzJH88z8B2MCVy8Zf5kbmlnybvXzRu9/S2Oj
6PV7nraf0SJuynRXH+hBPEp/hT9WZ1BW+1Oeab6SfN4ltDW9Z8qZ3PQbctzCPuXeY0KTW7+KIufs
QFhDdY/8KTnYJr99CKVBYybRc01QAJt9xnoZEkXf4nXerw59N0pRS3lMczt+agGH3MqCaWG9NuO+
a4W7Reyh+ZreJl8KUuQtHtWcZQ6Hkt92kxqyva8yj/jBmM1kojjHzInIDb0DWNxFLue6HroDaYrT
th/NGsBaabxC9KWTmzvO/RSRYOC2RhbOsr4SLq7+MvGy+2a99Ex18/inA4y+VzLO69RQqrdB7ceF
4hVIZ5s69eOcR5avj9mLzhJ+9FLDWQ6znRb8k7tbRlnwPFPc46XNA13t2PKZ740b7eyiekpb8WL3
EQW3m/+KlprsPYWVWM5hWmnDQwcrkkvrlTV6ta0Wo0LnViJwp10oEwEfCOUbM+vogLS6CbIo/62l
1o1N3qs2GntNyp8JYXXf1USwEOaFCI2e3XrsHefgQi7Y1rN5dW1mvIRaXJWED6Vz3TisWYvV0Tun
fRJk1cCsWA/I//RGkx2hHU2z1yh8KJPc1Ww3DK2aPKH3D8sExcmpils79bvV1S9xblwb0/4QmvmI
25VwpP605u02NaeWWcGU8VtcxQ5p5C2vLJv6MH6alfRQ6P07XNaFY3flJjekCcdDbJibkkBqyKdm
1m/o5ANHMK2u4AFPM8vIgfWNmp2jqFKYFg5fZvbT4ujxFYp8n24VYQmjXz2bO4+O9IcMWGQmE4d7
rOdoGuoABwaBIjNFaj4SwCnkxdCHB6fvWcas0Vafs4/BzeAgxODMI/mlKxVltpUc2lkrt/zyd1Fs
9lhM5x3M661uNBvS3Q+uxTooMivW3PExjdxXCsSLrgqC5tvkNuMiyOVywTnrLRFOkqQoTqnOtYp8
jQ+vxQdm349jtQisSAbRtIB3Jlx2VzX8oFmUvdcrF5YcD6ox3xeNkQeMLlBgo25rk9Yl6j+Wurim
d7Rj58gnhQw5v2kc9pXR46CvvpJrH6Wx7I1+uPYlzn1mFpGsfzRDKJtYc5+TCkVF1zD0tUN0pUCC
h2aLK1XfwUBeNn0x6+Gaaq4vsbN4U25cZirGvtBvY9HtrZTcWZpK4tgKQm8t8aEO+M5A1P6k6uL6
ZeocWInHyBWHGyHY18idL5oSX8UUBVbXv2uiu5Zju0G9+Gi7Xy6Mtly5sEasfbvPQtC7UG9cN8gn
0+/pgTJl3MG9/WOyJiXuEmCWh6029rWRkkM952yvjY5RS6HtwZf6s5o/LsOTY++XRENNXDzMxZOW
iaDvrbs4wIxZn5mtT7NK+xZl+9idj81iZ6HEIuHN0mQfUyZHG1hJ2KjRNUXsxv6P6dW6VqyX6HCZ
LFPkKn0HZ7ixt6nttn6TWUcpaumTXoVIp7C+xVqc0IQ8EdYVilWFbzuMuqcwtes7nUVNutwTHfgO
uc58Ne7f83o55LbxHbcE9UjjkT17MDXWmVnHgbZ18fSFfSd9JimxLe6hsbC3erMEdlltl9rcDi7G
4jVt1SDtB21bqhqDdoFvj/XDXcmCdKGpxhNcyG8jJaje0F+auvgic/e4uOOfIW++hYi2yhCRK4PG
wNeG9nfvpA/CNJhJDe2jY1J1j9Y+qSeEV/GJtAnWU7k/Dymbvh9F9IDU7D9d5ry0c3Yx0Vr4fTZr
F7XSjrNSX+VEPkbREvJNRqzvVpyjhAAcK8kosppz5lBp/k6xu8ch+ZkP8n3qIn1LB3mcJ/V1GZuf
kgWvpzHIYwwunhU+bZVBFJ/zD+E4eCErTslYc6BAWZ+MkRs0SgbgUdncuIYPmrPcHEf61Bbbu2QD
L8CGZT9OeYyK/IjZSvaevTUX7ZSWxZXRne2DlyYhZKpPokDPJDNR3Q2TP8nAPqulYu0nZwhykiJl
TtJ5LOJTi/cFeBJ1f6f1C4dctXLei73TjBDyUczwFs+HJMYIPBoMbxGqqJvacq8quuxTlEnp83iK
l46kuUoTX/gTUUjJZwK1tmoyYtuEKR0SAiSPiVx4cjWLsljTK15F9Viye/DbJq78vsUMG/GZcjOI
LSQe2m9rNGDfJz9m6j4tBoSzPNUY3RVbNx4/elz2jnEqa7YwS8szlmkS2GP7QYL9yaBVkJvagGZp
1Eg1LPPV7ZOAvanJoKMbw2WEfbqU8lO06Ys5G/JYzi6pwFpufulEhlnAlyapfk4TrVZR17+0JD0l
C2nDJPzeF1Nffaf9qtBEmixTU9yo4g4RBbfN4fa+Et4XTDmlk64Vpwi0fJMme8PRbvymjsJFm8ZW
ichFgCwKL5LGWiJHBpHja1nkdejOrrwgF+qJ+wt7CzijVh/itd01zfjo5Hm9V2q+KlONns3eQi8B
ztNbVOSN7nSw9PndTBvrgpvXDljqPq31gtGxOKrzeOkT+7nReIS6trFli/w5o9YrLLHtBbVNrP+K
qodWIH6rSRIhEFxhOclKq5CP0Go3TOU8Q+LJQ+HYQ1aLrfyjWaW+xYX71Ins94gCMbL/gJH0Ova+
k6mzAjEPGkHR07bO9otZI2BgEZvl5/sXkZKTKlc/Tl8Gbdi4w2PCSGAKM4hD6MgThT0H0vWVoYi+
oD1cGBv1BS6D0hyUgzNlJyD9nnCU8EW6vno170v3omTq/NBISz4njYweMVy2vAydctCWPvljZ+W6
K4gf+pPZeRbmciyfVvSQP7p0uFw0CB3khvwUUyIvSWFCTddIXGL7uvRvGYqtC+raYosUfkFkMKTH
RfTOflkbHaQA+VoL1c+pMDP5FZWy5TanddWj1qJhmhUi0THNCxgd3sSa9H2y4s/IRd5ipp92wzpJ
66uOdUvProeY6hB9YH0a5dqe81RmF1sv0Op342tX8hhxIYgKqmn5apNIw75cG/SDmjsxO83su43x
D5VIGGKxWUmumQcrkKV6BWz5tjgjojbrtUvQmqpJ2dxbp5tdalogSo42nX37c5Na4mFwmX3qn5i7
sWkm0PEG5ZzW2a0hXjoeop1gBrFjlCS2LJmLsDFWfZeM/a1J7EcEbcnjZIFWrhiDd1o5H1oE1MGc
wxW28+FCgvg76YjHSvudDgpsWvoOljM9C+ieFX2abbMl9mbWVJGSvDvKeYpcb5xOqhVvbNYusXWr
7BEwO70QNZ2t/hET60UpdukggkVvPvT0a8WwmCavfLc+I2FoavH6QbW8bAYShYy4E4hGOlQ1zrJ+
6nZ07BVaXdOqLD9i506hiIzejkOGJZeY4HdTY4+L40LD3/zWuvic6VkaTpU4WNMuNGYqprREoSVu
lUOfwMGnJYGh7YEN3hrbGDcOdGkdG8Z7ht5xo1fU1ALx45TLYF6rN1luxzo5VsnykN7nSROvRCgJ
bz8snUtfO2MfbsenfHBP0ei4XtxDEFidBMzTmsZhbre/2sL+5OxAANxmX5EinFfGg3Kjry5Ffy1x
PE7KZizvywAUbVmd0fxjFwhgh4Rqdi9Y2sTyGwifRK9atpcDkmpNeSZbfTPOgFD79tj1yHVLc0uq
NMLl1P12NQ5JZizil63Oqr9AATinFuHajliPopq2Y75sM2Gt9MOYq5N0HimyNAIMAU14tht9S401
YI/0VbjjuRnkye7/JB1UEoZT2s4wl9Uf5vyT+5aPZ0ISV83v5QpptET16nCfsy+HK+RWtTc2VGWF
+ttOfxO9ixhdc8+TTfE/8F9MRKSeSYWd1y3WcqVj7JrnKUcJdr5Er+UFeZ3H6eyyjrAZjw5VGLvx
89LHVUiCiP2naOsyUBi6Ad2sD2gAzm2ivLLmluQ65BMibLNYwizvCv4W7Gr/w3Pw33Jf/P/mq3Dw
Zv3ffRWbz7b68z/2Xf5Zfnd/dVfc/2//dFcI6x+4rlitYZS4O1agZ/wve4Ww/4Gph0G/y5+C4bmD
ZP7TXmFp/4B8rGF3uOd4gWT5L3uFpfJHBnQTC2/V3RDo/nfsFerdWPNf5gpMFSqcI8ITCO1h4QpO
mT//i78I0IBUjaE0/MROuocuddW90cbPERDqcBwXdtVt0gHFnfUPHcrVcXXL1k8ZmB+SNEOk3E6B
U1vyyVkcVCZq9+1Mdn+iTM0e4DLc/vJ0b//8a/3VDPJ3l9A//7KES9zN3qpxzwf5+18We8fSdL2r
Q1RYh0eVwOALwXT/jnqq/92f989/DU8fGxQ+XrbO/2JGmpya9YIodX+O1O41KhGq+XXVOs+1XtFR
V0bNGCF19yBmbEank7Y+ShSbs9fbKZKOJOm60FVhQKdSd3a6mROGIHNij113YGxpJuvA2b5wkQP5
uShN0V/SBvNqTWqR9HDNrw/SYuYFZ4ShpxNxIxqu0FeCGAvSXsiJ1SCrqIv+gC20w8NBgo1Ti9+V
66bYAZp6/HCzovp3HtT/w7vCs8F4i+XeBhVk/cvjJ2ViNcyi0fxGKJ6Z9sumBIz50sX2eLFmXI0B
IKF42zHeBzTCEbxLYq1QvK6V02Nd2xU+1TJB6ceNzLZukWpYWrWGHad0CwTzZhEshv6fx87fPF9/
fWm0//2tMfmC8GvgJMC0c/8A//qKG2hTV/4Nqg//OGE6W05NWCbgeaYmpxWz1gc1HXBftvBC4Oxr
19y0FwA+TMqmik0T+dhKfQSGsnxT37eoQeZ1OjJoY0QwXVerRaylWHby3PcaAMMG4kHn5dOKdVFd
7H9nMTf/buS8v513wxW/AAzdtspb+vcfB05v53R8IH6LKPCpLyMUfZWp/e55HVsEvaY84OuMXhIY
CD0d8Wp5jNLbjZ0OMCusuLEFmwJleVUavX+N6BISf6Bm6NjDdvIRduv8MI/DMPst2k9vXsYF1zwX
HbWfPqcfEYV0y0xncEJ6xCbs3BUtNa+6/ObfRaJcOhqAYhSsyP6w9EsedPNcP6xT34eRqFEf2wJL
UkAgzbPN1P190FWMJpYsHqny689B4a+NlIWF7+rWw66cYzn7c8ENLWmXd4vqdN9dXguvn3PJ370q
yAUaV6QI0LbFbXLt+lpBukSWSJz0w//7CLqf5P9yYGJ7c3VL4T/3I+JfwAiiKdqW2oS3SW+SLZ5z
FnV2arWenjt3ZGCMvjecNDbXorR4ROr/5O68diS3tmz7RRTozSt9uIyI9JUvRJoqeu/59T1Cp7pR
qj73CHq6QAOSIKAqMwzJvddea84xY8s3xlG9z2al4LxFHLHei5xKu+mSGhnx81DlJTzjAHXtwlTa
M80IC9auMjDcMec4IyW5od5ot6i7BRw162mManxnN2pI16RcI8TKBPn1hHbO0nRcoz5PHK0gqokJ
IaI55tWFlyQ521gljHjC6g3FTV4jYCfq6lTBkQHtAnXmgUObAs2JoHNHEbMot/sJqywfal0h7cDf
OxqMJKVG5XBjRitVfKKIniKiuMh7mTNiXPYnY6w1YKiF3NxtwoJmbZqTfT3PlJgpbXx4SQUQmqTk
LzjMn5RLKutn4n0XtxqrEU1XfpXHlgMmxhgfDXLsV01kvOhrqWF1qDXcRebClMRIhYNYx0TcS1qD
U8TIviGvv52iFaI/NosB+t9c+39z6YHMW8TfiQzXf+cbFPKWw64eZMZK3FwptOFjjnnqrtUtMdhQ
T7t0b/oPAivEv8GLSP9uDbuljECXkIHB/Z4YDJHVjNCoy04vNzVCkmb5llHRHTpNPvScim69yDbQ
NIS0IvVxYeGBAmSUnASrVT2r4VaZe7H6G3zHnxvuX6sHahvUKjwHtzjj3wNQpEWtFyL9JCrzVPES
1ZgCwjUBWdBPpk8GkEXBdwaA66aPE0Z8CGjc7+M6Gpw6oaTV8bgFKDtJ+I0VEako8ZNJHsXMWwu4
30WlfFI+0YfoafT+54up/ZsHGRM+xQS1FGzL39ML1vHPbgvbQoRD4KhX2bp4kSSvVRjl0gMxeRKi
YdFMkUQNbSgWpTA4Wd6d8wZFRJkhk0oqnTnvVKW4dZSZfRqtiVjfMRkBE52O4L0bvZGOPOkYNLvW
RAQmSIlxyqIldSuzLHZKpkb3WlEsd2WFuuqmpFBZQPA+xNJB0Fcm78z2TFCnKiwdWW5SH87iFnY5
q4eq9OurPNChLqJMei1TSaYbLicTqb0wIO7VnBaSgYN8V2yrfhSH9KnVS4xsCHtcae11F3o8C9e0
JrQy/vO3+xsk6c9dCjoDS+SN5kAt9ZtplzRvWVpBzDgGLoTHSNuicGtxUSlWOgblhmfWqPh0Q9uV
B30RVm8eF5wO4At2pRjTIC4M0d6WsfEGo8EgKOhq8J/fonJ7C7/dvMaNkwy3VtZEzbj5jn8pfft4
WpUxgYQ1T2X+0raKeRAEmgixKvlVput+AWApQLMjeWPCgBE5xrd2yue9hdYqICmSQYR4k0IJlDuE
1co7gJ1CkG4dwr+19SUzUZ8QEXFUVZPxFPVCyaqdCR7bp/Ytn0iMGkrA1MR/o88R2r+Lef6TJ/+X
D6jCewBiJ/HagCT/ZMT/8gEFpu1m2c58QCmXLzH35V4cYVCLGGHQBRrdrlYHjMYwadhCXKWwJ2sB
0qdPJjQ6dBPxqH+JbDN/9+xJ/+vZ451BSGRjA0px40L+9atvzDIC6MpQXarU7KIa1eTh1h5Buk27
3JSKEH0b+ijzVRfZuSR1v4zzPwNscodyFMPbbRKdKPH4679t5KS8DktLHIHTNPMnQj09nKxJ8ks5
3v5umfxfhyxeCmM75wmYkLeD1l8/LjlGmVCIkHD6eCmY8RjWM2CJc1bIqIjhJ6qIErXmQqupf6tx
vj0DQYw7N1pQTE4aAiNM+4htDauQPpgvhqAHUYnB9EHjvK3oCaBqbEFWK4hG6knJs0BHXXfFlJk9
im3WRA40oveqMBiiI4wnmJuRjOmpSvY3ASPa7cL9dsuRUgMIC+zM7WGFGPDrM8VBExwr4j9npvJw
aVyVKH/06jjjmn1iiqWCHF9bsoxlZUfbJ0NBPKvnelKN0m1GDHs3tfEDnjats7PyBpaNUIR+Rp21
PvBgHcSxqx/LruqpsJup1gBfmt077TvzmW1b8ychxkwD+JpSV5vQtsLFU70mA0iPfW118YURT5uk
81kpt+ZrJg35S7TK9Ftc6+ZrMefmgYBb42MeVJQJjaVpx7yVdWQBNfpRJtGo+vqEdtYGPRCnE+pj
xnCP8B6X12aRqsKz6ieOd5MUIKeoA1XKeCUx8rSkl9N/8Zb+UUPl/ybO4gY1+3+3XYL0g9HU8N79
2nK5/cjPlov2B6pIinRQEYbGU3d73v5FtBD4I0pY4KsMOQ3KqBss9GfPRdH/uMVuETlqQiKj5cKi
9RNpcfsjTr06WiTNZCCiSv+o5wLT5K+PCaJcOP0QCg2V9G9O1L9tPRFJKuTA1D+Yrye7bdc8lvfS
661BMDgmPilX977yfblHUHKUwts0MpiDPDQO1mH9rh2nr2HHanFXPRY74Qwk8ktytbB4xEdufM7P
AI/b994THdAPDukcoew0uzikDDxsu+krmW2M16DK96hMru1ef08u6o80ZDZ/lN+txB2LUJps+bl7
HI79XvBpZpwHt/CxKDnFLn+Wr81x9qJrtlP8+h6hiVdcVq+9Mu2tGW49ll4aqmj//epcX+enmYMk
eXzX7WgGy3F8HnbtvXBWPuW96uC1CIajHjDI9NsAB0SYe+Le8BNH/5Fd6j3v8k45GGH0XDJYtq1P
8wc9Z6LjE1ThIZwglYGrToSLa+7bfcSLDnZ3tnwtFJ/i5dzuG+vyMZ7Sfcmvje+Sy7q3zuszX+GR
z/BD9io/2pGtsdcd5NmH6mzYht34cCge6XwHvEGndx6ZBnql1xzFvXKEj+zgFb4zH6N95ecehjN3
sOGQfa8ivxu95JWAnr3kWz5KuJBdHwUYq8chejPCPFDBbrjLlTHxoNmRz7Ckx07mpBDpRK/i7yen
trDjj0I6oBWdDyj5HN2p/OWg8L6W4zo7qNu+DQ9rhaLNmXVbe92OQCivzaENchQ0uzbUXN3J+FyD
XfC1ZDvwnn4Z1kF8YP702L8Jd+XJvPAKL5YvYXnzkh11p8nXngdpgIP9Xgnb3s6+YssRXvLDdJ4D
88d6wiE0vVj3TDZelMPw0J3x/UuohifoKXgWmFbaQijepb7kiW4TsJv747u5X/dD5bgWtrGDdBYe
uD8nkgKqM+xMw5fs+sTPu6kD39TXDwxxREQgdhqgg/pGlWK3V87JRCMNtnLHl3YjoLlLmIw2wkjp
cYn8pPLJVKXdzsTJR8xb2uWH5pJ4GyTukDnx6VI6turU95nPAds3wuLLHx4xq+nPcuVyvJ5NvqY3
TlWJbXqRg/TQkz2G3wbvon0rT9uh8odzHaPktBks87xxG5GHsVsw+iPgZVaAxfJ2Sra70Zd0mLkI
gYcf7CP2av0oooOG110jUihclNNgXz5730CV6VVh66rEhbuD6ChP03V90J4IQjQrnJLMczg22cUK
QNVBxuwm9vJUeKbkhF3tbYuzyo7OrVgcS7Tz7HQLpxWN8zqDhD2UlmENxc9F7Z2UW1f0okDt7PW9
3W8vlUjvch97cJlp5O6jz/pxvCw5pxlPxzGx7Ik69nLjvdinZ1h2Pzidh5jgozuDZWnw1311VAMc
++J37an15N7tz+ND41ZYhhS/P8MesRF2byftGW+uw4TYRTacsxr5jOArg95OZ9+i0VPVFVSUJoat
JLu4cOCBa/lJ3x5VRvtToDx2e55gW38SZQeXylRfyWQzgJMAbzENOzvVF/XLxN3gLX7fO/K+BZa/
7EBXFe/pg7DTA/R/RBm1wfKDqRpEaO8FdYmFUdzOr4LHM71L6MYiyFPe+X7F175zZfVFR9HvlN+b
7gVljOrmQbMynWGYG6q6J5snpfCqjxkImB4aGGrSyO4OnFX7bzSp7NKb70FXMV9x9eSgYPXYPBH/
G01avr6JiLkX2hiUY2/oS2EY5zPutc8oLXzFVx5GBrzJZZHsYdrLXv6Mhln6ph5Q4FZPbbkrX8aX
dAMXw3AqbGg6MlAKxFNn6s6boQfok/tn9AO6/gyy0xJfbqK4ENmHOKBE9PrChTC8vWIX0xBL6A5T
beud73p9QABshvPD/GA8c085FTf33XAPM61vbPpV3X645u6DsZNQ1Nob+nXTX+evxDzG1pUYyPml
fxGvIv42/2bdFfzMHgKEZKEyutWTcDHv+/ALYXUFb8Ut7L45Ceq7caIh4IyvLQ5Dhu6+Fs0nKb6v
fOVMH2vR7OrNGJ/GcgZjZASynqELEhxYP84aQB0pbWOXukj0XGa13uohkHY4WWP3s5NHfs9r4STX
BM9dPfs8HKQoJfvOG/G74UT6KG1+rZt55MuyAbNsMI7kCPeipLg9gpbesIQrfbVp85inGegcyxvU
EmNyheeCkMxvlmrroKLLU/oqVq/SuRvepHhnDKASj/0PZUDx13xq3ZN11vLDuC+toyoGbushIjjD
8JgW52nyvPmz7D0d3DJPIsQlW32Jt6/pJBWD3TSyG7NOes0Jlxtru8Ntv4DVDnL+4Dr6Qybb64QL
EAXnhQ0L79vnTZxkVs9qqvpIll8EN5lP1ejmD2DDkdFYuB7RM9jZftzNbuO0H+a9eWfQlnOHEwEK
6N3kD/4znIr9eozOmlO67Qd4qB0vxUVF5uQVR0TWdHiEsNnpbC7qW7IbP5rWng/jh3KZQ/WAlGIm
J0q380t9RGbZvs7aRQp1l7RKn88KuwJJ0BLwPzgwRJoZNuo5KmyQOiH3Kv1owiWMOdRMz8iDttll
6T7aGIeAm3iZETR9jbuoY+pMJ5ke9B5WOczE2gj2yZ6bjLt5OoHkwVg9hqn7bobJYksEqZv+rO8j
osLrPZPhZXC/CIwSf/YV/lFV/liX/PM7N+4vvLnge32Ds/W//6Xb63zWGJN/wut+vu7/T7gcY8H/
VI4/FPX0vforXu7PH/nJl9P/YLTJKZvkFnKjyRH772pcUv6gTldNIiEQJFMRM+r4WYyr+h+mgXnN
VPnPjSPJQfO/+XLaHyqeOcmACwfS9zay/Ad8OXCff+0DGfDl/uxBcD7nWADs9bcz68Y7mHSMFc6K
qulZwZ/5oZgdzoKW5m5lW7GgzqBUCPv10srKGrdgtoeMaVMV1o20mj/7qWWl0KBDhck6yhJxYHAS
RXUt2duxs3z2cYXijAhfePlSMrE3F1EM6IGcPDkg+ISY2lVKka5CiUttggqSfY/+FFsZ0rzGQmVf
JXn6FJuDVHuNisrfn8sWM2OrNtG73GSwrKZOKXCdbKqBjmCbltrdqmVR3BRAdwb3n16P3RdYou2c
8A3c1UqEuxshCSuypvRSmDBLxeZWKbz1KpPBtGigT1E8boAwaq075LHCIghk1nrrcgDjiHQzoham
urC23ZIv8W1nENevTuoX6rOol96zuk7pdw7zkc78dDSkGjXuMI3d4vQr7gB72BI8sp0Ejdhr1jEW
budv0QqMcSpxgzZaL3tLVw2vWRwT3ct4csKwYTUsxe2WLa8YMdt7pVrIvWtHUURPtubTazQqaun1
ptW9lrGmIu2ItWcjXua3vLXaM+IfEBcS8ugSUIuSCH4DjYJ89SW7U2gQAMHsIRmR0gBODHCTPRD6
h66tpssQQ5pKANoLCokbUupbzELbRjgbIEOWSwcbKcI2EK2xm1hqyLuoWjQparrrUS97FgKxFFtC
sbyjurqC5aiJE5rM7QWglR7KTGbuNhSBVtzasoa0Uy4NT1TKj02Qn5gvyfgvRsTZ7VmjtdKu40nS
hkAvt/Myjo9iZO0Rbj0X/fcMQl0bs1ml31X8XlksvqZjdSynFOGKeR7JYyhInsU2t5MmgX6NqgRR
0r+2hN3bVXbXzmvQqe2Vxw9ZEwNNhSiTtmQuKtfebOzrBeFnPC6s87JfdjK1c5QEQ94cN7PsAlnJ
3cwoCd5FpZ0aDyJaM6TcaHrjQX4kbFF50Iut/ryBQJSFW9DEV+YmRiEwNVWkx2gyIM1B85lAjj7k
WtpMHJQSUjEEYIHeJK3Cq65S8ajt+EPOcRuZ2UUzzeZQaT3TxLmfH/vVdGBY+GM07pN46u4MzPZq
jKlmaneDdewQOJnqeGEc56fEXG+q9WJJ7+J6hxkX75+Les6ZxRddEj1IaS8Fvvqy45pSVcjRZZUL
YFXwVUxqvFQeHnSYIALHD4uYiIzw0GF709XpGm3Dg2LMvpDpThMDmcUcINAJn7O7Qtd8k/GGaMTn
3hKwyKquai1+PrR+auoHEyzVMuOrErIDiVCUXoJPgCyGN3xHPadxsQo1JR89lfeiNl1YD/XDKDwl
+BrGiDMjxx9GBDpsI6tFVASQPD2kEUwBDhXWEpIp+ZngI2hiOgfrgK077advyQ1nF0eOkTzMFpPJ
BfFzolofIDzeuesOE6gruU6gBKLIdIX8Ci9hBM7ZPhotRiVxXrBFlIg0zOZaLjgP9Qqhmz6jYKrw
0AzHibLfXHX8lUvml0Mj7wbUdtBrAlUYFhcbHQF/VaijokT5hz2To040f9fGFZmwOsooBjosXfIt
LraO80uqcm6bi+OC+f52TyOOjwK8Phif8HP6UkoNthTjcr/wMnM7fTOEWrLN7IZJ1O+ULX+RdS2g
cTo6hiwEfT7utM18KMEOTP3sAyNHmI7dI91bIHMItHBqlTuZoEL45umHlZh2L6GMbsB1UD+2BQZf
FnlIaoa+zwE++VvEU9y/KpP0xhAkNKoye0CGgHfKQhetXBsjPYvlUWMGBO00aKbicamNO6PqVM3O
VwOFedN24ACne1mAQmzih+0vWJU2J43RKk7Hrs331fBOFDYcj37sHghCOk3CDxKzn1alu5cZW8yd
P3XGExBIt0GtAjQE1WhAyJ2CxGEGFLcdDXhOncC6LGXpecva45aJx0JbQ+ZPlNK9v7aIThbk8cJR
KzfPKu4KOSyV7tbhNTjXlCllZGmrU2y4BiWqmA2GVxsiTJF1tiysJJir/KxtTFdpVpaaohycLVP8
UY5+YPLbQQQKCRGKDlVlde+lpkOrnHCANu2ZbZqDJXgSBzzLkzqXSDFa0lTtTYvpxOQ6kVxzQAhI
sA3NccAFp6UZqm13G87poB376LMDkiDNnQOM1B+m0suJ8dIyfElMkdNEhiY6frSpdhRX/SLVnS0r
tyTzxdduaDvtY5N3qB3OxnKGu2hv/UUsZYxNB9WcmGX2rtSADYRiRnKNoCbvCjkvN4EQomfw7Oc8
IvekQN66ivN72vTHbhU+VAzWjO5wh1LLK+rmrrqK6T3122FgtV0QbhCyNFdk9OiPs1rILybsDkc2
jkhenTRvzuV4W35rpXwaO+2buWFea/VPZB5uJg4fGz2JuRfqj3yN0j2yHhsZGC5V0/T6VfUJIKHH
3tWviYCUi9Tty4oN3F23C0qwEp1SL2Y8XLUrQGZt2MFWZQnpnbMKpu+p3r3D9eAq9+fNlE/ysIQt
i7kk1Zs76GhvjZgzIkqmeAaNYIiQ2ohjQhSLVJuLlB/juZWuQsGvR4+C3YMTHtC/u62jSSC2WuYJ
g691GGUsFZOQica+pysybUW4Kq+QDsxDd0sCnLXTYnQ/NHa4XNpyd2llbFBY0tY5rG/bKkeRwsSN
/KISlMXC9AQN5xDXJeel1boO0cWMjRcgiLvWshA7c9RaPkwJtRAD7gOKHi+D7C3ESdAqAKgQVWYj
Egh5QbWNG35kjOaMSYIRsJrxuIkvlqV8ll3NOraGXdffjWR8pwKPTz3sgHBxGyuar1jjV8wQxQGh
dULLS3pUfMkaDeUls1sYX9KjHkPC05NJ2c1pS/OPWGWz146xEu2Y/vdYqFk+oKqDDcr4fDpqi9wK
Rom0AjwuTqZw4MTwl33VUQF9naIuJv9KzUrW3eW91OmdTnzI9aHIYh9xNCYbxMdm7ZrVtyaWGQiu
97cAcGV9U7B1pduCmGi6pn3mZSosyfybVt0ygWU7W9K71qQaxK4+sB3oZHCZIdPXr1GPQ6yUu3yS
jvhq930Zu3hC2e1AvuMjMXrF19LK10psPyAKMmG5CBKmmynFgYETz9TZm+tn/eYSSqGZviRZD1Gn
S8tzihDHSGR71lVE/hg96SUUxdqzTNR3czkaJkqbQeay6XszYa6sln0cpnKLN0EEQ8EHXQ+pabx2
rfYwy2L0AvkCQXwGpKAPO00id16CiyhAbV29OPocVaZIZTX5Tfw1ER+1rVS6FJNiAVmZDXYBVYfj
jLTc2qsiTKi6zi06sN+J2xNnI29jvuyb3XWmFL+mBNK5aP8R9zTIqxrU8EOrnBo8rVP7XVDjYK3P
k3gom8GDM+FauIvnTPWL5sOkgaijNZ7eyZxaLZM+osYtJgWlzvHje6QxSS3POBn32lAferGICVGQ
YkyHyvZ9HBq3BapQa3hwl61AFF/HnhJzjMjHSsf7gGa+L16VFmW7UF3SDL0zPN/ndG7bHfxJB6AM
RnFGFuRTqm4lofg2BuWhKplIUrnlbTjTDSkXDC5tlQR1pr0bfaDRxAeOyFwQxYjx1esdrn7xURvZ
tLamau02GdiUC6KLjQF1UMXBaDP6j1SyCEtQvoZxmq8VKazkPWItU32SsYhP+46D9K3t9gpN0ejm
fJkOmZmcVkkL03XUrtXC0Hs7pIL8HTaT3df4ibsbBo0qB+mh14vY5EcejCjaQhm2rkGzsO1gy1LK
yDrTC33zx0T25zZ7TGEOFhq9w+VjLhaMc8opS7rAaKygL7Rg6r7HYuWBUMN++Bkl83lQZj9WZghe
qpMR6wkk8RAbha8jJczoXkvTfW+EZXnPe0VSgM+xTLRnnU0EeMVVtkpXHiVcStUpK2V7NA2mK7m/
TT8U+uKTvD52vX6aYvFosg7eqeUIcZOz5dxdbjldWQl81FQyDCOK4vaScF315B2fJ0LFWXG1Dm0A
LJ10QE9ISBkcUHuLhAfl1mc0tKOxaG9IAEvwzUa4tE20y/V4cJVNwAg7UsmItiFlr4VxX5hYqhMR
cJQG3xC8rKgV3btSoYg0zEsV4/XP9xBkL1EkGt60GQohJGVc7ckdA3FQnZSms2soBUQOrT5/8Qe5
ejcqNpsw8F0M6Uku3kXx81qxNqYo3gtoC0Dg4g1094KJo1X7AK8U/SyEeyDC5rfEZKmWqy7cqPxK
DsCx+J7DAg4znAxeJ+tgt0fKGaV6lHmAQdt6aydZ7szwzk7SaV/InPU4uBzljkcLaW+YamMPwIdG
e6cVD+WawcDVBZ5Lk6Ooo9Jp3Mqu8JsOVreR9znWsajbS/OG458gOKcAOfBdsMzOSyXhmOftZ9vj
lZVxdXAgC4DWJp5uYpVrW9yvCtQsVRVMiOM5a4fZLkfBbD0D+FQw3YYNdNrGRTlom7hT6ezCpTiN
avdSrWtYojpaTWTAW5vEbF6Cg67wndjywGhRFzcM4UE5AvsEuQZAkpp922WxMt23SkYCB4aXlFEh
8xK4Y1WnB6t5HCJ1gkY43pzH94B2bz7Fa9MHY9IQJg7i06p3+jr+2NLd7dqN/mY2/JJMTSlK5C67
ESdifQF5j50ae7XZf4OQPNGMHaPhRySrkRyu80x2OsKMLvIt5rEMtfJtNF05akTdFpYRd+C4WfzQ
Otcr5bG0qmdEoByTCnko+Q4qrL+WCvz0rlJFmuSsYstpICAQTSZaxX0Twwl2SsrR1yiSljiMteVG
XcXXkzpD2zbnqVwaaHxbIR2jqmV/GXhwU3uWpEbwFlS9F9QtVPyYPLG1yOMgv2WSEeu7flBQ90y9
oiYB4UGceRQlk67UQhxv123iRJkja3zNyvTWW46haeZ6Y3X/ygb9Rz3I/5vKAEn6j9KA3ef3mxnj
V2HAnz/xUxlAx1FFN02asAw0Cj0lg/mfygBZpU0pobEk0O9f8///aUbq+h86GioTaTXaS+nXZqSu
/CGraKxwaiDKvv3JP+hFqrex/6/qGXJciWjktWiG3uwdN9nAL4KtCRF0N+Jt88Yign/DTeKUGA8c
2P+zgwaGSXrP0EReNIqrYemDJIqAB5uU/wB3xmAFC4uyz6ppW+AEmGrgq329Rq/Zmhn3uVUxq8kt
4A03LWO30pKkctUCBaItzU8YZ+lQTF6Pb4zOG3ZGxO6mW2k425IKgFzfYo8kOZshTi9nx6w1Mc82
II8zBeu4teGMQtCdvFSbvPnWxr4iQxT6G2XhnzE0f/2SyKSTVYwvKr4Z7XcBtqYv/WIgZHZTKYcN
ouBzckQrK3YFa/HTPBrzU26qdHjUPL6bzLH+6icMXRQFA8NjFPUpW/AgC5etzNSnOI6aJ7FXzAsP
sPBe91P5JvSd9r7k1d8l99063b9dXxSRqEFkFTUYF/s32Qdxw3NaZqbg9itiw3poCOmQh6w+mFKm
PVqwBe7XrcpeSIuQQc3q6XneFm205xSAiV50zOeVVjttkj6G+dJ0Acp44SzGJeykXzr4nHVWioxf
TRN8kb+/V2SD9O3l278GeXm/uSb0jKCxdJx1V1djmjDrICmACOImKb8MvYsaMG9T3Z7kEdXandxL
jezLNBK5DM3cid6AB2T0Fvr71mXApoYvX0iVpcMB3qfJW1lEpUTUgCDnTzBcMZxN2BWOsqCMTLui
TUtpCxp1HWbA7VrG/JEsHiRp6iq3XFOdfuSi9yzRbYwNdq/BJMPLmsXcbWszYbkmz5o+GV1txvZJ
iuHvpYiMno1+7CCoGcuwPa1wGNkblqR+kJNavC8rsXnKZiDd8KhnklA2AXAckiBTCiU1MVdvUWO0
t0081U8qoOgHdeMwbNNv2L6llVB/j/tmesC3MHS2ZA7rMd+SG2SvDctFjqjPSYqyt6Tl+clnmemk
MswftdSOTNfazgLCXYk7nAf0CLVZUS9DE43vZU9uNRh08TtEolqBJhozEtX1tusPY1/A65qq9jXd
mhnEGypbGqaJ/pQPZnxM9VmVw8Go1mshpub9MhjCPSV7+bpVY/eqtxpRb2mk47BQks8pluvZMZR8
e92aUr1blbQgasFS30RrWaogSbp4LyyGiDY7QxubFMlDkkwYOzYdcoNe53KYVPVwboYMvopkUm83
XXLW5l6+5dMytjSyjfhvUsjWu0KQCn9cpexEMHd5ElNFuis3lcaZBh0md0ej7OjwNNrBgL9+B8Ct
A3s8jrY26dWhEQXrmEWpqrmJIEOIQRP9ra4a+V631nF0LdSrhJEYy6kpV5npd23B35izFKv5Sn2M
TUpFIjnp+yZJ6PwsQtU8R11eZwH4KAgnptg2i7comtCdiP+r9Su2Gv3FSCclbOjAHUYNf6lAd/ud
5s58nmrJvBgrt5i/bNmaHKJBFdd7cFLpQyJhz2y6wTxlszU+zEYvvg7ZtNGeqfpkV0rVVAWdEMsh
LYxmB/CJnDLgkfXzxmLwXOtpd9P+mPL3bcqgdiQphBmRpytx4nyAwjfPgN0RpwBmFRMz4jzYyvs6
EzIIsL1UHKbGiIJ6kFq/WZV5OHZqNNxXarQgO+3mmFzYlZYbmM4je0MbOQ1U89mzJsYnYY8dQt1V
jUBJtVRmcWxRZr6wtK3u0HX1DvV3di9GonTopg3fN5BZ8tLSld1nUMwSibkyg43tzNJAagEg07pv
Gyv5sazxqHjN0EeiO24aXqrIWiemZTSETvWixPf1qE2HlTaN5MrbEntCJGU0eMRbu6qOy9NaypoL
qxD2Y2esb0k6Nh811yHI+qT8bAXmRpVRSWxGCyMnJc8j/MkLsBfo3DA3LCP/aJUlvkpghzlH8hXu
S5iSdyK9WAHVKRn15ZBG54FuyKlvm/XcrDc+e6tWQKm67E3SBs5fOPuZ2C1GPOyhC03BqEsNmYwW
j4SWzCsx6POyvUb0g0K1LYpHZanwaetFgdq6003gB4mcF1ez1ZRHzdCGpy0tGl/toJp7UxVPh27O
mlCB4vhYtxJja3OKBNgl+nCW8RleB3Bqd6sWDe/07swjIJ7+y4qkJmTNi8I43Yo3TBXCYUgmTnYs
LuVbOzVjSx0uTyBbs8oC/oLthMmDNCQtjdas8QTzhpXsx5sPX2/Q7JjKljIoSSIUL6Su7KIUjwyn
KG1+Si0JwUguTSVfcE0BoqcAlppC0t51qRWfZoxfkI5bUTu2UxoFw6C1e5WRzmFOIP5P0dAgU9Ro
Lzi61Cmj3wsK+kN1KvqdqC/tA1cIv7ieRgAJ5W3oC59COrovtqg/zGKFRgEM+GUYk/pRErblOMGC
vVaFidJByUrzEAkQwep6Gj9SesqNu0AkhTe1GbY8xQR3AcwYqAhiYKJxIZxZhcjA3JBUZ+6SLPG3
uJNVv88EY6a/nap7YY4bv5K7myQvzulYq0MlYIMTpbvmhpwZcXnD7eiVAHMmaT6AZonjgfZLHMVs
TudMzau90KX0qeVlJQQIWG3+sGglvVnOqVBmlLi0nHrQZbwQRcxnb6XmWVBrxQD3qILbldg+H0o+
ceSAS+yf6jwtr63yX+ydyW7lSJqlX6XR67QAacZx04s7D5pn+YaQ5HLOg5E0Tk/f343K7IwMIAsd
uyqgVhlID4XkV6TZP5zznaY/Lckg/ad2rn2uxXpI9raarZtaltHTrDXXUdMGrOQsN7/qSI64WXTd
vLpJbBO4IcbqOY2jlrmpXQ8Hvx/F/TDn3dHwO6Ze8vvu1XOg3yceYpdgMAxMigBWjN3G9+nslcHG
5CI4TOSU0o279nGqZPXQzxjkZ8sUN0xCusdiCNW3pBfe4pbKm7WwxPwdiuiSmTYNacdH7wa7FjDe
gcjc5C6hC9tVQRyebMJK57OVKHrlnsN3Uyx+fB3Tk10tQnXnnqbyoSBpo92wtkwYZ3u5uSKGHndc
1MEB2XZMB3YRMKELsXES3jZv3PQmU32xL3JtrmGsOlDRW0aZJL8DeAjUlcqlfe0qLeV6FFP/pBIo
IufcK6LrRRf2Kfdm68nEVUQ0JSv8J18tI8oh0ceMdYZuO6phZuTsjD/7mEiEq8YdwYTpqGLYpq3K
3aHdb+8aestjZaiakDBFatshpCiPTaacdksehokAfJYVSlBWmwdRijDHrgn8bM37zzG0VGH+1Fqp
v/O91DnPwYR+t46zsyKR4UD4Dmo2XwzWMYUgA3YBzh+7LgwF61Tn5ZPldII0HaBPu8Feshf+0Vw3
XIi7oI9teEJlZl5VANE8pWcldtOKGLAow4VMIkHEbSHqArSY7zzK0kWto7LmnC8lhtQ5shgrJ9BP
zt7QzVufKumIBs7ZJx5E8jKEksBgely+RoqCpxyv7Y/IikkPDHjvj8LPx4sDROLTCJz6xI0xATcL
BXN2nSynRHIAb4EjqoehmKKz0I2Lsdd2dynT1LtaAvbgY0XNEfbcBrr1nLuGn27bRzK/BNZ5HoII
LMxXKbfrXYcpaS+YzByRrIR7+JrxzurK4YYfvXhsDG08gFmx/ArVmO1CZWt4xiiXhKmdyw4uJUUh
Mj/yuFNXPXC/W7Ktspt6oD5eiaYb+AYl9Ak5yuFn2trYisMkPtRqHk+k8PblFp59dKdRsZx1lEFa
TW3XZjWap/YaWVe1jWDs35IYGX/aVQ9a0GaR5TS5uLZzuNblHOiWgzyoO0DOfkru0xSkb34AeVqm
udhFCjY90ozU+sDcTk/nRj79k+NxFFR27h+avNPnRfX5dRnpCxe4bo5pqNrzDNj6C0uav40Y9Jzw
YxEeIapBPnVR1wdsqorSevS5DG4sCCLXYGO9H245Lu/V2AzeOXNU0LCJSaijxRD/ahPT3cqE8LGU
2cp10qv0hQSN+EoFSfPsTL11cjq2Jxh7neNgcQbv/RjLkg/e/ewQWnZ0BxyNNB1ReZ/D5ta87gIA
Ry2ibTvViX9esiJteYmneW8aa3oI8Ot/ZphLsl1mjcUnYbHNrZmFva0pDX50nC9f5J6A/HLr5lzU
giU+QLJo2+dDioKzTZMPBrkwvYPMH95zkbXAuQHoDNgM5zWhtvqdBDOiOiyr9te6hHtCRosDnTQQ
VMy9c1u0pdYIc6DIFE6Ro5kGYI0KFDjWzcIu7s5KyJ7YzGWiiKoDY3iImIRfm5hGejerUL8kbI8I
zXUMoJnJsrZdRarPlXFbtoQqnB69LMhepbtwuuBAsT6Fb+dHN9HfJaKkz554oYc0NuHNmHdgV1BZ
pcQwOeDQCMG5J4A83eDfWfA/NuKz0yUhI2HEwGwDfHJSpwgEy7sO6rA6gEfX6SPBUDMJaEn6w7OM
vpImt/KtI6by3s+UPT4FjbFunSGyizXwUSLRMfpmXwKOQ0PMZhmSjSmgegY56yyn8FV9U1uBvsoo
5Yjzrd3gbAE02hsnsUGzjnb74RYzaGUMZsPRWJqpIYk/H1kxdqzDpuG94uUlBGrwPQsx1jDt+p62
ihZ0eqx9Hl0ErUH5mXS8cbKOmZEnNlo+x65+eSlU1nJsSzzwNvvxgrHIfWIn/TkY+VVsBXNYtZIi
6I9seEpn3xhXcRpI73FipZtuvMCZflwScvY2OgnIj14UH0da0/omkxSomzjyrZoMyDKpzoSPIRbo
oHk666kKaeg7fNrA2qLmNNaa8TuL8uIKnBSCgUyK4QdZmNVXSc9A1Ay4pB95MDV7/Ez1t98s1Vsq
5voGwdjAtiGU9W0ayHEX8tUvkcfFw0TH69S67K3i1GOKhYg5ViXcnEDfS6/M2MeSanIwM0uM9dz5
1adKWiTWraFsTObyvknT6aeyp+Ypmzr5DHRu0esotgZ/zU9uun0APORXGqvkrqIZZNa+FMOXqHyn
3xezUB/Sjx2eGsdyt37QKpA/nXwo1AXVSbR50K4hXLqwWdne0OKIm8WL5L4zbnPI4fXWCCiW4MMw
g8rR3mk2Us3QQTLPoJhfR33mPOgCCTiL9+ZOJN1lc7TQI9ClUTyvSAJvKtQwJfuEtHYX3Jk2cZ+6
bZH6dJX7GFShQlOWeMYjhqinDwIhENBjD5KhDP67bVZ5RfPYkiCiSPojgYHV1ISYhqAyspAW/odN
ADxFtNzJlFzXObcqmI4Q8KYcmbYBrsvMiUure+EqD68d/KEXqK2DqCfO9dlIbWNl0+KDVdf8Is3s
P3lpE9+wtqM0zIN0/mY85d5xEPWwmVV6ZbVJzrcmf/MaZ2HzUNmj8xCNSXGuvUFcNz4Z2LaX52QQ
jQbqaGX1JMAyNffO1jwEb0mR0dhJgSh6WtzlRdPWH3Jdt3emTf2vgQzVZ6C4ZPeAOV3IfZc23EkV
xBFmyew1aN38NcGmfIYKNhy6vrNPnUq9t5Z9LyJ1J4oeFcv3t6DXzaHpK9NtrLas7y3LFceGzewR
nHCArEp3zIyqZOBwzPwuujGN1i954diX68FhMchMzSdUKMzS+8lxAqjVLtlrda/LN0+MY752AKEf
4Ngu955v2msKwuHTLsMehwHRDzhyzcIlM1VHNfu8pZT+b261lK9FWBPK1YcCNFfa7ojnqR7NWBuf
ZdZCo5LErd4ljABIliVa7gyQDYdhg5iFrLTJU7e5p+IdvxwMRb3PYzILTRgWvEXlnKKMygJY7+wH
K0AQfbmrYzZb+Ar0CC+T4+vT7/nlpXJIbwnDpWVL/Vwg+3d1iXRT9FrcJIaAn01c2/k5zn4n98J/
u5NAEI5mHCmp7KGQ6lbIiic16MYQSiY91UMTsUvcGNFnzXesSZB56AePVccqp6qpt4XHiOJIeN8i
z6XbhPmdQQk034IqjlqykR0y4w6e4F/9QhzQo+lJLwyQOHMRMKWLAOVq22+gd+lZVn+r4RLAQII3
t2i7jfbh1DSvOoIEsvkbeW2+lRhJcGPrTdd+qf27XAjHX4+p6z78rSTWMkJHEW872xXbAUnKXdtl
3JZ0K4+eY7rHTpGpW0Wi3f4+5/yfRcn/ZsX5h5HvRT7+L5Hgj9/t558k25cv+I89iVS/WRZbjSAM
bXza8kIC+o81ySUs3MY0HWJeRC0dMMH+p2Kbo0z6vsUfYIz/o2Jb/iaVzbTe5odi9eJ5f2VLQlLH
v9onfUlV4isVIPAMSSe3freX/2FPAmApDX3ey7XXZsMpTfLLQ0OepPDj+kPVtnmV7QjujqwzjFDT
DxUSUsCwob0Nuii6SinhPiPdLGuOk+AITThBUrIsO9csDoq3DHGfr3z/jf15t28KutAzAJyKyKu+
uBrrLgWA6ljollIXPVgvbtwobx9EN+obO+NiyslKuWMP0F9PnmleuoUwaBYj6AncS6zWhG0h78Fq
taEUz1mv4Wn2Vnzs7blsGPYDoV+sSd8H7uw8OhBG2dDk2WftB9gi8C4flWLKNkEcvGfhs5yn3nMP
U5/IK8TUy7bulnLnUtFf1d14DfrgLkaSHk+s6G0INYskbAwT7DoIPYXSDG0EJPboIwySdGUBO5gi
A380pRhZGvkzQiNdAU7apkTVNIV/aiHD7d0clrm9FEyUkpNUxa0XP49z/SDY+R9IUR7vzBwhMgpH
xhdWPI6vlzC1q4o+np/e9N/B2Dj7tChKUmIkfKyyQUXG/urTzhLr0TGlPorZeaqXanzPI5BfRAOK
Pco3wjsU5ZTj7he7re6jspYUkkHzPFYW3SXX98EnT/IpTruSCRucopW0ivGU6NGDlNthQFVMgNZc
ktM2dnR4G5rky2hKoazEVxTYgAMjRFUUe9kKvxqan4Q5Sgkt6V6pJkSyGIN6jQyI3ca5dQWNv6z7
O7/r38TA0CnRALZn6a6tidEpYqfJ0VxXibnRZnqJGy8kg9ZieGs+fZU+uASUbcmkvbYicKkkLVmg
QiHfKCeDEegu535AgkbEncA4BvrvM5GML2KD5BHs+/NAjEBLAhvcQaGJvkZA1PBDdHaL3abySMfJ
A7C4vnkxJNiebaLMzlHAp7OKR3b+XqnX6VyqnTWw5o+zdoOknwb6p9Rs3sFoMkSTMbY67LWYPNY0
tt1WT7XYtx7ot54luGQLeSJrbDtVQ05W6Ij6KwwyKIlwSRlgMCUTwZc9CmdXazb8GOj9gGgM29zN
MAcdLyYetgrXsz/vU2tG5D8jI85AsNqt2FqgJ7mJV6qXGOYWZ2V0jcpQQjGQQ/jdtvZRTAHK3aw/
20g5VyiwCHXrGf4TjdlsWzr4QXoxi5GM4G8Dfsggswb2CwDMyc+qSe3TUGj8ldC7kcOgS8ADgbBB
qZuubm66IXDukaj3q9zXX51on/1hrG/tAF2RxHZaoKfFiVUyL7WdZeuzRWQ1x3gNDNpDa2UgGWdl
bXzkctKZ0jXxpVjICHkP8B4hMeVFaD+W3kEnRmob6FDLB/pA6jKY+9u+52/UZMm7pLsGRWmPL8ZT
zs7U2jwa6V73geCzSsgXaqqT341rmDm/WBwfWydJr714cl7gxspNU9z2XaiRuyGJbQP4qUSbflVo
Qlcx9cqLi3h6Y9ogPYda7BTMYASUghCR1ILyRgI5peZTtBBW2Kf1vpox79q8TRv0JYxO0rR5cWYs
y1ndfhVJdu8Cur2jr1wh3LxmnntM5/6l9iXFd5zxTPbNY5SkPysyVX2jb9yhaG78FDsmk3Hiv8ma
SIo0O7lN71woJO2R+IzhRYuyvGYmB/vUR6wuFwK6oqnIv9SAhALas7WCbL/8wnJNjJQqxm1N7XHO
U6RnJgcMgJoVq3NWZWw5bEec+oY1VJdNE0IsmLqVxlXpSIToLQuBVTJmLuHqIadhCEl+TPGkpUQN
kFGcI9Ip65tldMB5eQOEYXYim9iRwRm19XIOB5E8zL4vf6S1Qzqcn/T2zeCV7W2HChf91j15j021
LQqStWJnuS4ImIvCoII7bHvJT0/gBrGpsd9iF8qh33btN0w/93vi13bKF1DGQ8YcAtvEp5uJ4GNu
8GO0bnTmL7JQu6J6jjVDWq6i7XAZxZJ6h1zJT3/2ve1vnFrjQuht9kuEYj00sixeurkkzhJCctJa
hHvHsroXNekqCIRCQCTZ4r2JyUWyjWKuZ14y+9VzVDoQ1DOq7TXHwM2g8y82qEgFUpJ8tMDEYSVF
nPBua/nRJGmHqI+N3UsaQNThrxolZA+oWO0mguZZhldaP1Q4sgRK7kIE+24WzjEQE6nrQ1MRs8pp
tskb0jQdhioIHgEKI+cXEqOtW931wgzHMMzrK1kj8iPpBJm2TEsG0Coe2itFPU7cb9TK54bkKLLU
wCVt09IMn8YKxgA44BAd0BU0LxL05pNjs6Qn8Sohi6YrSLs7sG8RH5p0u4dByvaRFMPqQTJoeaQU
CVZyrDzUoriHELmC/7WVxgrCoVWH7nTruRdNvialFRZbs3ejJX9m8vBSa0zEXHn1OWyYscA5mZAf
FMgzFrL5vuelAco/J+ZXzL+ELiTt1LM/TzHRGbHkhBxidASsTu7yas/GNgAFVw0P0rhbHcDhVyGz
iTgKH7NsWBG9y2w7ehCIPI7kBa1NzyDThMUzcavRr7QdPeZM4tB1875wfzIy2wjL3/dkauXp8mnJ
3RCR0ZYkKYYAMsvm27SoI0yhBr1JhjXBHj6CgfnPiu0ZJx5B4J+XcvGsahPelXHXExPN5mYdJCDC
QNR+aBZaG9aBzeXxvXY161mfd3RkXiLDftgTZe0+E5Y5bigj1LVFv3hvYTbDS47pCIH+1rb87n7I
bO+55XW6WIwm/Zj5in1k5oR3CVmIH2lrXGylXDNRIfHhgnIjUy4LjgnMZB5Bqr+4Z8bWE/X67SE5
nTFQPBfaYB8OMTQ1lnF+urMLFH4hWjEiSmeNi03fs1c4uyjFHt0893dpxPy1nTyyEBez9xP708+s
F1J4zabtiHOqyU1BSklm/KqOpvciSg/WrEkdTX+6gsViUJMJ6HNKhhVZW9KxXlJ+x2TkzDI+cwlV
30M2U6UsIzJNCWyTyQkis4wO7afu8g+CstpbiZA6A0h/pch+fnCZAqAhlMkd4iP5rtthOJObVD/H
XqFuR9N3B6+AJ9F5k83ud3L2KIOzr6EKERNA118tuVLPY1wwP1CVDn6psiBAQrra28uGcrYmkth1
SKi0CxK8hts5JhPO1JuKPDPgxdx63qHEcrfNRFLcxXVLfl0t28PE2BivShbfWuySoIYsJHj5EgS2
HUdm63LDHiuZ3ptl9l9JEmZmucDx0W49J6t0sOtnnwQ88iLKzsAjTVjFcowjCNo6uFgyCxxbAhg8
+zGy31ai3/p29BgWV2kA9HwVT2xhYvJ09yYLBoatKoiOWTHYv3Kn6w5NmZz9VPWnNk7V2ST8t8kU
mw45o7Bj2zbmSJiUfNWBXa5ZmSDmE7JmnUI+10WArLFiB0uabmFBwHCgN4LkVLjRVWw6ElEWK2Pz
KNPIPrWMujtC5B1W0/7g57yljqA4kzOxG78/52k9Nz/aKSVpGq8fhtP6bcTcwvMxpyPCmYyiGO8E
PoGgssknEwkr866KziUvGmjqvHUsOo9EMRYnCGUrxzEsEeWG4ilsxbywY/Fj+HxzRbZP6KJw6HQ/
AlWZGkxli3kdWwLLMNqkwJy8FsmlnxrrqULSIflGKUpMJu3KJk/EivjgrODF7jvSPpJab6NG+U+z
F1vTug/j/GHKFBlYQeTvYhjYG2t2NEt0Tyh+8yVxS02g1sQdo8Ho6nx+KpBLgMLMylvO/3iXxRRy
Xc+saCnK9DYSDPxU7OJCySZeaCQP9S/ST5aPvL5I6WOPcK1aPw0dQD3AGO24XioKDaenmpMZIwUZ
aXUjEgbqEPIwGzHcytvy5jL1PGVVUzwx7lUcTDR1XCDOumSDviUI0vnBp2OOGtMmLBqsFXVHkFdz
UUxHnXlvlOVuiqAXMMtN6h5ce1iOpow48hDNVrezgQw+MdiBGw9lpW8zShUliKThcj7p3lv2hQCW
ELS1OI8iQL47XiToXWCdI26+LSMadawy9vWZSwR5kulKrBtAcm8dOSXHrAnwy19CmxcPqUbjl/OB
/4sL1WppWvZECdmv3jhglaFhfbB0+Fny/K6gH2LQYn3ZoyfEe6OLtSfpk8tY0xZd0oA51p35Ngli
tU4Y3ZNPLsR58DZNRxiBehhb54Q70d32nn1Hw/DDhD9RWRxlhjQbhtsxLVNqXLbNqTU+1HR8qwHx
8SlM2KZPETZZng8SmPqxf+MHfY+Gyl1nff0qRnB7uc76Dy93vkl/O8Nd9NYLubF2idowUNeTngRa
7QYWh5/8UsgzVoKh9xrHIA1DODB2zspXSMn+1eSYl7ATMDYMMA1Siq+x3w7sYUx50yqn4gQqgsMy
T0G0oS92r/2es4q4IaaTwnpuJOugjqZi5VEtbqzJj7Bt4aSoULsLqt4OR9sVWO19WtnVWctirdoc
aRBz5nYpxU6Qlb1nSfk+REnwxkGYH9D4/UAa4pGc4mYky2fsMV7I5Fq2jazRBHSYciLZuQcI+U8Q
C5eEo43Nbxb29Ao09KgZmuqhjiIx4XKtGHyiYi/2dRNH2VZfxvQx4L+NHXkE2qK63i5si9Js+ZoD
BP2MDB1WApnZZEPDBhIpCh+3/6KwvGPtcCNQD2FmPrOBdbBr98TU8OpsVTOxbchwnMtJ3Pj+ED7I
CwJu3UbBtaYxCkx/neZlcesytTkrnXo7lgXezusd0kzbYDX6GkkGwRtrcJbXpFQWq9ClwNT9TahD
AhagDOkZk1FZdGwO5RnXA7wHD1I+y85n44rHVqCRlRo0Nkui9773oFAwclwl7sV8EML40IM3HLQT
wzXMuJDG+Caybec0wOa/ZXH5Y3GAnfhq8A8klQlAOsQ6GNgcg05vpGjj40S/7Df8N2SQ7l0q9JU9
t7hUXIAnWVzuU8/eNO5MwYNekAKE7z5gf0974sCtGXW4q2EBj8S4L6olmgcUashcactvj0RnUeDK
G8p+GwT4WupiuSfL+lHb+qgbHjLhYhNVGaJf7djNjm3AFfftCl3LYy4/hRzJqrfceYfwIf2cWEPi
EYtOxeD/8LsBVQTWCNsu9mPLZVzDNuWugNlTmOZU+jVjigr2khmdMyLL5ehH1UGyuFq7TrQb2v4O
dPZ2RtKIXn4+kAZvEQIGEwbHPr7hqjomzPvWuneHPY+be8+CHXhTFM07An3mjZd1r2PomtsuxypS
pcFbiA6K/NFsn0eXfJ88us6pxw9MqxFvLrFcqbJ7Hstsp9rsCrbzzyYIcM/WbMti/l77eUoXsgv0
m7Kr9r7s/Kc+ArDkFjV17Bj2+wo35k3BvABtDLGTju6OtOhQRvx63kTQ7dcFMda7OvP6iz113ppS
3oO59zlLhf1J+/YJmCKnmCfwqikUKIBu2eQaqXXMCMahjN6WORHpcQwzAIIt1FWNly2ZsHILrucV
Zpyj7fEPdYLhWpYx0FiMVGFMLAiZP9s8TeNN5njWdVOU0cZV2fMUIT3rYusQtIZdj2bEg1OWlt6b
CYYayuQrtfIKr1nWuyyhU8zTSfXYyOmjVxdxc4ntIK9KPqMYq23aQJOxM6YYbd8eNXB2Ms4IIcH+
8yA9fWIdQLvpOaS2KuwPBRM9K8cOnzVUr/OkD14N/SZ2rXebi+fWKQMkmjjbifHLeluvWfKex6p6
Na2dHYRnsXZDNHNlB7hpyYIaOVFuZOSBEOU5qQ5q4ilPyijcz31wT+FhbT0TwonCcV2ydd/wpp+m
WXGM1DSYhhd0RQn4K6Eo+w7m5EtdEtWGfIbbEweQIaFbrtgTz7daq4MOeDmpp6B1GWThSdg/uAOh
nSiN1xzZ/QNWx1WY4maTmT4ukjD1MglII7HJKWjuvcrbt0p4vxAvrhwEaoiJ39uRciIdaDCWEsQr
0idyU5O03aN7eOtdGf8IQwJH/IVwZba0zZB8+VyKK6P43MiOst/skg9+YFjgsU9d7GG4r6fsLPsO
uUYBpz3HUEqqwj5G/tIkU7GJEbU/OSQW7SdnOndxF3BxzOMOkfEH0WenMuqvbDByA8+VmtLvAsL/
WlyeQAfgb9A3W7ttqNFdt+rPrvF8VJcqPy+JB86dXxf27y2Ad0qnstxH/bJsE/J3GIlmMS1ntZXw
6LzyKfXCo50XkmOIvo98kaZZTf1MTy/DWT17ifrlerZ9lcy2g12PDbhIPHQQphZwCX5YengTTg/A
gkhMt9U/fX0xS3ZoVVDhkNC7ZCVYIjSgK2esPrlnMyr6HJq6ag95Nb1Pi08AKIu6Tau/W0dubW+6
YQi98vPiy3QQPzLXW/UeOlAPlcQha0G4pWMCKVFL92mJOdwF69Ihd16FyT5qiWaXYBZTLuagm/gL
j/qynbU1XY1zN21MNhU75t+ULZjT/eHKTq3zaLhMpm5ez3nLmrfxbsrSI1p53oYJUWhRTwpdSO7D
Trqe9Z6ya0Bw5W5NE5GBDJhjEt9djYYLNMh0h74ebDtiv/zXvLwY630gcjnlblzyAjm7yr9n95K9
XFBAEid455GLh5DO6lZeXw6MsJLXLivIqr2E0AR49DnNnyzhLMSqi+InizUPRyr4bF+2C2t6W20y
cXFmWkRYIuOoTpSj0dXIm5WK6tHPopteeATbSJ1eEyEKW6CbnseICt1Nzkkcc/YbITbBhGKUlcGb
dMqDWUgJqheRnJ08K675+CdET+4hMg4/KPCUJ+wpnFSNZ96MeIMDu5MAtdvC91bwS4a1V0YZ8Q52
++iUl2FaIE+xvRxz3sQ9JcmXJ1LET/EZpc/amOFnFdU3js1DSXv0M2QPI2t9Yb9ZhPLEe1aEfGJL
ti2ByIPp2YpCsum16w351cvJQ0K4hqqmdkRw7Q1Sp3OCkQI9e+O8zhRKQFtxzoEQGNddgg2gXqyF
jLYa8WLUNTvaKTguZLDdyyETR4wLLivoomJ66/Vc3YHz3blkXzJdsafpS/n8OH7jTO85LzsNSLZe
xsc5dg9eykMICqTYmxRqbJZue25cFyNy6r83OUnALV9pPHOKR5JXFzZFu2YAe4LHlTSENRtax2Ys
juac/q40d8ZXuznMHluTLZu2Qs7b9SkpmQhgxfhg0NZuFJmnzPC654qqKZ2pm9tWY1R3fRLSB9YW
VdAy7me/PxWOt/YoJWarEyTbaffcQizH/hu1Z3J9t/FoZmRIDBC0z4sAS/6sGcwqbr0L9NzyFxzn
xL3XZCm51QgqZpEYool6ru3L+K9BVtACDrKGhbnJyKEyMJ1D3d7Bpkh+1Q1hMiLSHLwAVvA3dnZ3
2w8WmLFECIKbuSYVHddhDvp2Q7H25BuhDr24gD6EncarxqbuQe82ItUdCeBq6xCxNtHuxGKHvNeV
m3CyZlGx1nbmP+NmddejCVHXUk4dB4IbCBzXXpJsoHBX15GNHm/FHRRv2c0H+2ymdbZ1TmSasMO7
jNn7p7B0TXUXwCqwyBzf+Xpkxr/U1odTGxIM0bwHVXoMSaBEh9XLDVBttR8mxLeDo7OjnOALRhPf
YraHx557mfivVKP2xqGAUHQg3DYHIYCn1PqZUNs0BF0XyXetCbsIDROxwJhmvfBBfrmdY10loNI/
2nTx9l7Vj2+1P00vMEP8dVErKBd5U5wSj+G+RtfLODRV74hh7GtGQu4+ayk0DQch+vv0uVz66GrC
J3af0N18DlZHZlVIn7BxQwIFZqOSF+xKEBhyDAw3lS7z66IHNkgwsF5nNhiDeTQNAEzS1UdRRjum
Ux1VbYFjuIvAGE5tuymX6iPW7Z2Tsj9ILGZJnavFMUGYd8MDgas1ZJ/AL8yqHyn7mrNJS/dd1nM5
UNKjrZ5CuJWmdGzmTJFzOzcGl0+OMu0U1gv8ORAQj7hy0iuvIKQ8KStAGv0k41vECgO6vtjbYz0N
SKprg9fRmdqfqObNpoyCeldHHiz61iIxbMkIxFKGa3FcNmVc2hD1g/ooZdO9VdKdr0LXIlgTn+nP
VjI6YQZUxbbHHLF1eKrL6ueI8h7Zpq82zdI998K2OG4EjD+Tgp5AZoonQeDeraeXrMvFB76kiM7I
6w/E5pj7LnbiTbAgZyYutdhPGJfXXhcSYhYRxI6ELka6NF5eHj3DByxhag3URdR4Gj4RevnxYEFS
O9ux8cnpdSsqBL/4avgATkgQS3TEVj+txUKec2AtBcl3k7X9m8OL3JYB09slA4JaDmF1jpbOZa65
XCABiAELUBgcMU5799flGLfNd/XYt9/f/fVH89+BjucCjPv3sOqXjz79+qj+1zrt5z/aUuXly/5O
yJO/YUZFT4yqgsDfiz7iH3IL/uTCjgeo7oJpk5jw/iG3sH8LLR8jie97lFuA8P4JyLv8kQXx34OO
5ysQGn9FbuH8CY8nbYyWEpy2skFme5Z/ySP6g9iib4SMxwk2AEI2ALf3qXOP2ySK9MrvyZo/zNbe
nx6xZmfh4XZXNg9heitVvI0YvgKnWgnOSBUznAvhELRPlX5RzYs7Pyfjs7XcJPrO9Ii+9iHkxmza
e9F6Du69+ivwb+Lpyicew3786w/Z/weg8d/6p/8LEhpt+Z8+g6fvtvv+l6fv9y/4uyla/mZJz1Io
fpQncdRbfzBFE16nLk8mDELbJXvmn89f+JvkueOZdaGW2H/0RDvhbzwqDtkqvs/XWeov0dLlxRT7
R7+vj9yIbxE6/AhWYKk/PX+YJnOiduAOtKQ4QOISdSfR5tbN1oyX6/WSTHVmXbVAhu3xXa646fEv
j+P0s8tH/T614DnIM82fIsZ7NMImq15bCwJaBrjw3clD/y61VPhoJfDBwBuKDyfxo6+//tD92yfq
j8jP//Pf7fyzw/9UaIbZ+M+G/MsX/F1o5vz2e/4gaH3H/x3n+f9OPv6E9RZREjZCLx4wzre/H32u
8xuPFUebxdl38cmjTvsHGzREuCZVQD6T5QScfH/p0bP/dPRZNqEpARM7rAkWLn+Pl+yPRx/lrd1a
8WBxRTb0ywoYWr+zenz0KzN6lzRgv2tZejVOANVk8bZtKt1pLw3izM0fLg0+oz8bsv/Vju1ffhR2
BhYRS5YLwcD901tA5Tj+X/bOZDluJOvSr9JWe6RhcndgG4EIBmdSokiJGxhJiZhnOKZ9P1m/WH8I
5V8pMVWUZfe2LK2qsixTBAMBuF+/95zvNB3vMNlTLSCiXIU73bboPWmY/f9d6Y3xW+EenXWN36aY
CrFr6atAVWrTa5nY5nf1JY8z9pxffKhf3WCEm76DppCtDMrezzc4V9acdQUd5QisACR59CsT1MXA
50i9yoE1J8aGst5m6BQucNgMzw+//PPP++Pv8ObO4qToUkz75jZGW3ftODSWYSkMH5RD2+j9S60/
6q+l7PuXaBH5IC0HeTm79s8fV6ASGsOa58kDG3VB0gunJOllhg3q0oduGhXT2J28f83163p7TcSK
YHY9CBa29+bjCXB5Lkpdk05r1gJAaXBO2QZyso6R1ZWRmTb05WQ5vH9V+xevDi+NT8KODRCC5fvn
jzpH9OwzjWupsIfqwbO0xjVLE2HXDaMM95VDw3PbEt1MdIXXQkH0w9w8befWGx7nxSzkQUSusHB2
ybYJqnJVfi11anzs+sW4KaUZ1deorLKEmJjGaD44bptk2/c/xK/eOR/Nque4HvKdddn68fXPs7Ia
gIVAGHMze95UWZgd0imWbEJTmH1+/2Ke+nmjOz4dnLuQz64IDXSyb76pGf4oFmsP2N2CUn7j41/3
aYPG5a1ruUptHCg7YTC4uQEsPwIAqABwDrBpBTMsTiE40iMDM962noioIZqhry8sgyjJABQXTDkt
Sqc/DI5yyqBpGfcwjOinuzmmR4skDEXAMKmpwIHsJrS3Ig1+JBU9U2GMG8NwCHEHvdp1KUEdW155
U8YFMY5i9a9DfAJlFkC1QICoanTDB4MeAnS1FLdxYOqkTG5a7IHjoabzQlxWi5l5a5TZ8lhWU53v
YXGgZms9jUUIixdDHTG4z7oQcY1prSREq8tCBn5OM46BGdao2HzmmS8WsK1y46I5NzDTNN4Ha/IG
Yhlp4G16qwPJx39QX0gj7vXOtkcDOqC2ss+I7/0b7dBV3aDJqD9BhjbV5TiQMyCyRhSQ1zTnfMyZ
6pPf19HEaJ9sUJRYlBT0EbA3jLb+SmKfwvLr4h3gYBvmIcPHSHwbCcnMGcANxFkPed69SBcRA0Ij
+Zk6e7KgQqXQB0S/vIBSWfCLWpXzWSDVu2IWHH2zZnu8HapW8azRHnnMHK/CRl8uC6zRaO5vsd/Y
NC2qWtyTrw15aajk/DFtywqVLs2Ij4thRBGG/Gr46GW192GhcVxC+6OlDLLCQ1fX2Tk0C1HlKOny
AivnaHoL2lRv1WWQ7Apr0EBmTZT3MKgXWU5hCh/TSF771LWYFbhGduGGpNduxjzzB1B4phquRdTZ
Z02ajPUGdk3+gT1T5Ttpw+TSm4oyb7mfVtfQiTQmV56BjHDds8QbbHDXSzEOZFc5XvqpZCaktl7k
dozM05Go76pS7SfaEsqhFey79QFRhSugXhWy2mO0ZSaHo4aQkjAB1oiOjoYJzZzU7RL7CqsTEi7X
6lBlua2QaCGKZrqNTIZfAEsxnhD2RFoQ2jBHTkExVfmLA3J72oGiXJmoiNp4Jeehf6xRJjV7wzAW
hLqDgo0KhhVBceqqFKBbr/pPDjsZhDtnplO29AO92CVZ4HdR6HRPeRNG1kXjrpj8OivpVBOUmG8H
tOBXURGH4mCjVSYwUCJfuMyWusU3btf2eOIOepn2HjBAGTROyKPQgxU0ceLiPyzPxShE+qlqFGex
3hg0WD65NMxcssljsqrm0bi0Wz3PzMCdNQugZmS6r8t+mr4xGEinU3qQ/LVRagTxNdtqyp9tXjKX
XnfeXVVuWej7TobxcG33uGevzXbETkJtVp270Rx3QRJG2rytG8N5EGYfEkcg56o9Ac5Ls6zn6YRA
rOsCnpjf4SAG9N32VzwC/oNZz7U8TZtR+SQDioy0Qwv69uk0tbA1DZXyBEu0noGjYvdjadlEB2hV
gnRTNcq3waavsgLiOEX2yQwVo2p8Qx9kBLx2x8yaFYRFsxLWgzBwqKk6Gp8t9P7DZxJwEwgHWcmR
9rGSElrjtho148rL2B4alI/420VxHjpho6CJkhystsPQr/O9um1s+qVmaSn3usgMPYvAN7s8yimc
Eg40pyE9liFIokTe5VpobMgMONgFS+HW+OqkjUJfZ0xkRrfmIUTSazDnTyMwOKM19XcN1Kn4UKT4
7kgb9AYSJvhhzsZVU/YwC3MJmUTXwMmNHivznoladIKyLCsu3Q6M5KGb+w4mNH7EiveolPeZlsMd
ilX/wrDa+JJtaMHEnVmhAqPrRuQc62mPrCUOZOQQB8NQchMvQ/2pq5zwoxvj90YxPIhgXDFEmxwr
21MY5/TpR2CR81jOH7q47j4xLKkuwIf2Afjw4T40Zs3rHMHBUdTJdtfvcNNf5nED3SXNnyoXSNCm
gfPCmLxeAkQ+ywbWA7klMbME1x7XRHtUrXEPiGGDSzC/Q3rENFpoyzxHLLVrMo/0KKIoljH9EqUy
Clwyec2NjnsymQqd7I0W5FumfQPnXnQ71K6dHArHg3vih5dmu5KKUVInfoxzQJfO2VSYj+HIdMHO
x/aTZ9ar8asdD56RDk+CyQD88XZgx3UHSKEmCtuNGw/dPkG8ue/N+hCq5qFZwDQgpJq8p67ovL2q
6LzpstenWRvmX/wJdcpYucNJ0bNETZPwTvwoZ/1QFshRhgovKDAe4JfkJP/E8HcbFnubyV3mhQPt
ZzGll+mE0oE+Y3eedQx7gpRBoYuD66SoxspfmZHhM4HWpwyMQqZs9gv2C4ZuRmE9Nhn4xH5O2Le7
NDvhhEybp0pHc1OH1UM4jfIh7Jb6zmF9o3+8eLdIxpxdMVSYG5V+TVf0n+HHHMGbF4QwbUAYwm1V
4oyJGPIbdvqgLHUz+jR38oL9OFvvVZZDH40yFzZzC/VyG5ot0KS8HE5D1Md7aDtnXWIBZSTlqmRq
s/VRBu/HFFAmkanibM5gnpUJTgus/YxdqQJIjsKg8DlEtEd0YhvNJ1ZpO1eph4cdBckCr9Qes5XW
Cix9yJpHbIXxx9IeNCA+s2/ob4ZQdgAU1De5nOW+R5l6Ss16R6y0dYVVjb3Fbkpir1DtJf4Bywpw
j656jkf7KvWBHrULiaap1Z16fbWcVZG6TlygSr7uLmLEmlvIE8ZWlOsCMsbRnAYUusyOy/iVmtB7
Vox/gsJnphxLWG/riO8c1XUn+Qk2AUaDBxcRrd7WLckpnSsGHrxaNqNYbM1z7uKKLnCcWxQCAKSu
daq+mZo/06MePRyx+JX5ikJ5TznWX9cGWSsMHZgDOqSQGcVL6GH/cIFMbtBAXcdjNHyeBGAId4lv
swWt26ZJNXpqRL1B63hkDcsFs2un2n1RKvRmLlHYHeJaORHfg7iD04zNzLHfUe6Fp4kYcZCCCd0l
IKmqdfIVq+IxwmDx0SkBaXio7w2TeNiYgZOPgChEZUT865PrD5xSjO6jMaSQ+2dyNOPPvQPSRFcw
2pv2HBIGHoc4eipSNjDcTWQoNeFVkRs7LLTkvXdNfF5bnH9CyhrdWy9dQ3BZM1bwh5k0nMRktG4d
cCYcR6Z0m89FsiN3g395iNzwJErRpXHL8bZWM31Pc55fYb8nQVzOQcdsGf79c13AIrdDFGF4PyDj
wQxPQBMxkSQXTurdYvg9eANEIPFcXbpUvOOG1dzb5EytP3lTkshdPxvtSdk6wxSYchy3WMHlQD3S
4nfQOEgpQ/G0QtemOMQbEDn8MDeen20NQngd1Ee33OsUd1fWsrhpY7lNUPN8nJOpfIhHaaMyFUnD
XWOi4YNWjVG6DJCPv6ke89gmlTppthaPWrPNE2wInLsLXNbsldz6Mh9FQAEiy1OLEZG3EYZYNC4R
tSQnZiIa/7RGK3GVDiuc1wrd6iZDcRiCdAOAVJhdjOleAjjntMK4pG3t6dTMcv8AWCzOtsuiU56c
rsxIVkMS+Mw4JUdTC1wZ9TAKARQhOlfsAaUZdAh+v+LTgBXUMoXGddfg4N0skTvG+27s1aOvJ9jk
XTnDQq7pfF51NHO4jYYZ3qVmMURYfJX9AUsMWDLHsNIrs5+7LGhpqj9ZY8kYKaTZZPNQiy7ZYoiF
Rs2nTEN4XvijApT1/QhNZdV1glyoIAoTXdMx8avNe862H+sCdMLWp0uDtW4kLRSHQ4wKn9Mrfz+4
g29t6nUSWgPjgPfbudEU1Li40PlWDfkHUhvJqeUM1WPkOAymRGjf9z5tz32qjVVZpRioTXPJXWL6
X4YbbMlqAZUSyQvG3zByFnsg8mUkLZ4nfVCd4vCmi3up5uQexwwPqmVjp7C8id3L6zEyb7BmDHmw
hGH72NVdyr1anSFJaOgGba4qb+K58d0dqIKYLSHKJi6u+vxRpQ1ivaGEPmXZ+axPe9ttvgGwSB6L
sRxu8Y2Oj14FmxHt2YxJriqREKrcFw99G1Lm5ZAnTjKgfZDL3UVNyNHpiaHU9SUhiYu2noc48R/c
0GcZykWUstxmzNMCB2PxJ3iAco2SiWHzgtcaP7iqqb5mQwGoREUNM2A9NfMFw0LaaO7SDpxHtCtI
yPQhMJ2QCVF9a70Z4F0RijtHFjXCBkalFXkwooYSQ5yMDphAw0yLpxlItfDL8aukUmjRFaMjQJYy
MCUkZ/c2QpOWnHVc5EM+UhMgnwsNdHqiz9glR0lyWdxpwLdQdZ7DQlS3sxHVeGZElN+Hld28DLm5
XGdgJKv1LQMPLnXU3BWpjYOilzEBGE3v+2kgjDHH7KPRnG6mCjomuNAlcgLa4u6jLEPYwXqykxej
Y7bDRotlB2WTINotjPvktUwm51Y7NYcct1cdaOVaLJ+9pSICcvQU1vsOTWR50tl1/mmialfY8Jht
GloTSd7hwj2CdxADLGUFyIOVNsLWVJpfm7AGpR3O5gghwo6kuxsRDSw7eGyUnMsyziQ/iHm+SBxs
k8gncfnkg9daG2sx6mrboiJcGLRPHdLZzJjQHmcQg9Emz5yaRNgaaMxHPcFHzT1nz9GW7SIe0whK
lp2LDw6Wcoa8lPCf8lm5/FgY+xzFEO+swyyn6A+xNMtmZ9hw9xBGzBEggMiCV4x6+RTkdGTtszjt
p/0i+7Q/yQYkUJci130MBtVO743KL0gMTd34FoOXAfFYgAPciWXs4Ks3HprDyilKFMbtevQx8NF9
85xOxyd+FWL1oqtifCDkZfI2ZqdySMLhGlgj6nb8JI0WIDnDjdaggi6bW2tJIpR9mBm6g0evojgx
Iye/bfvJd7fL1MGtbLN4gGAc27SIhwzvIClqHcs5I+KG89hAlL0/YV+rpfcAwa1C84p9b4ZRGdpw
16wwe3q/qXUkmv7UffSd1SmufNi6xybvzy00WbmyDp0iDvJyMj8sok5PC7o+yAT9atwxlEoPPZ3C
dMfJuLqqJ+QverCNu5Rz42UX4Wfev/8b/a0Fyy/ke7YtfPp5Kwn4518o8UWXZVkEksOZvwygh6jH
QWRXGocz9Zf5faD9Hzvcv7icKxhhWLZNk86y3jS4iaFupV6dJmiaMxDWMzAn2goHkrNfPUG8/Puf
jqHIz81e36G9zDTOt11lmfYbgDBi9MhOTEGe3xKH3VNTha13D2O92rlxbMyP9oAr8gmOSbFbRC//
eSedlgvVMP0TVzEA/PnelmaB9qRgcjCzeJMHFUL/6qV5YpTl+JtxyN/uqxJIq49jS8f2PfFmSDHI
lQm+Xmpq52UPKyNDIK2dwFrF3w0O7d9MKn7RCl4/lM2MdB24qzffowK1aoq1c28rcI9mGE/nvPAs
wQbM9ve/w79dighquoaO5fiAd33zzaUcZ1RtHOdcKiLYU5lUM6XgOOAslvgeTP9f+sW/LFIB3xFl
nCHIuHyav5U/KjKOf+bPmbj6Aw64sH3lQLLw10ni/wwmDUaMSlnSR1UGFXNlXfx7MqksJt/MWFBM
0CykXcjE4M/JpDL/8Ozv48p/SAlX65TorzWVAaDJS76Oj5RgLOWYb579xI3qjucOTZJcsJsC+I5O
sWXAqJQqwzcdKhwI6POGXWu0QAcioZNzcwGnxVkmjXKkcwkk3AgW3HpKEusRoh+p8IgsolRUyk8e
MKBTorA5jI+5FYMVRIg2LTSOzYRsHIT+0Sa16fVtHDH0G418csNp2LlBCj69WufY9ObJIhSBuoJB
RqeSkwXedLMpoTA9MXZYkDaGqf7YC0CyajaYMSad+Wl0BWaKIfELXE8mbnOHVWvfLY3dwJrLRvoO
LWeIUYr0BWTgqSdkV2xTe4rO6skljWeWtb6XCBYQGUdNc9Ila3gTI978pPT7O79MCk6sqNxrFxhi
kylANxaCaeZMTnayEJ73ZLcW0vRCcy5CYmVj5k/7x9Ib6kM1us1G9EXxfVj239fwX9aqJvrP2qiL
p374GUJz/AN/agM8qDG+hNWP/ITx+6oA+A6hsc0/CBMVsKfVql9DM/XvN1B4f7B4SotZMnNHwb77
7zdQiD+kcqXLu7ySaBi0/TNZ1Pqa/fUaMthkp2PEwNVX2I3zFkKTTWouFSDAwEFx/wppyv9SFqRO
BFWkT3LHiL5l5UA7WkeT9yVccmL6vFlPl2bTNZyN/dy9p9ecYRizDAjPIQ3LlO4etJd0qYGvtJ5y
16FTRmyWBXiLw4hLXR2EflN9CYG3613K8y/P/Ekra9tSNzW7QkF93GYiXFW4s1ntLaFCPFN9JqHX
jnF2x13DGtbmC6xD8BPGSSHcHpNv7XUmKUCrRBGe1pxvPUwGYFJpFqQ7HOprKeya2AuIyki2IXTc
z3RXXYYqcvDxlYMwr3eOE9MCoZx3nvIEP96mnCTdt4Vmj3mg+2acYYmfN6Ibl5uBQKPXjlfuDHpj
sab+TR8UKNRbkvtUFJiL3cHapJJ/KrLK0w8zniiCf7TpX5KKOV8Jm6jPNQ1pvp8RN4If0XW8mv+T
Yp+0nvUFAvJqA+FNJ4mvDJfPbQy+PkDeWmOv71qmJIzeUY6yH9OldiC6EttntBa28V59bUcjga3W
xy726zrBA6glDdqmwT0EI7HFniKi5D5yucwuR8SSbctOGWrL/C7OadYzbrFiXy1nKZDfT3Pttg5W
w3F5GOg31DTIYoYnmDSXgvmAhX8+77vovjeBYMJKXJHl7QCInPOFpDlaS/p9oBqdsOfwyi6xK/M4
oyeVWWa9DZdSQSWkq7yNcJ981dp3zhyaehjsoPMyhBwyfdXldUwWls3H4euFcokCPpzEvl4GfTYX
NrJiWikhtwTdrktjoBhCGNtKRATA4I4/DJW2Pvu9R1sMWDnKXcMeyGU20G5btQa/gVyj8gPT7vSF
HnCfB0lV8jsMqonA+dJ0eAbeW352GarxzHjV9OzWJomjsJJge2kXaEnQQ1kNt70OeZTaOVlAS2jg
5K1p4BsAIdHculBhH8APmQTO5iL7OoYlgRZsU/ITpFoZ7zIvNdH4N1GawX0hEnEk+uNzP2QJFp8o
J+R8VutXXwEtZQzj67bZTZU2HtwZq81hyHX0anoZGaglmjEZjE6XZNeTmZHlXvlQKoJyqucT5nSA
mi2aRKtPto3vwyXyO3oXaUg2Q1v7qIJ7Z7mvW5hSSPExXNBqhwXLUbBlCh4Xtor3RuaSCoWc2WEn
TQG04/YY020Wjcy0ZeP3j5NunAeQA20YONZCo7KuSde9dLwM43pkdl5xEqdmXJxVBSMxMNaVbk9p
XGGi6/KUMNOCyBAojGmfpNeMAbVJOpe1WNuuW/jOLSO2u63bhg2BqWT5wn9MVDRiwHE9iVmbimJb
+4gTtkzDlulssuLwTs1Qazn0V2OMmSUZbr3Wq6yzxHBzYFTt5I4fp9rMrMfOw2m9i5MeRMCEIJuT
cbt0n7FcMQHFQzyQREm/s9jac7oivWCi076sqfBbIsc7vqDrBGJdeBuNdJI2MX3gIbB7OEMXmgEr
M46hdOOrzPGZTMuJXNKYaTSYpgl83MZJMgfrsVzMe4dSztv5WZ2+ZN2k+v1I9h76QQcP3LNrDO5j
Wy2kuune+drGkLd3cUlf8SLRw+JvB2ma9yUdraCizwxXSFqGOPFsN3tgdI+VUMQAhNFRyOhBFXbX
XDCXShRTVtE/lEQKzoF2W/eYfrzku6kjr2DDwNYDXVjZfbZzQgzFt/ZcMCZ2QMMUdKifRVhM+ORG
thOsJyPZBrUnFjySZeLcQcaNuq02CV8LMGsRuVWlAyEhdm6GZ31l0WHgst1D4+bdszMCFNq1tHUU
5OgKnUZouVW57XoDy1ortEeEHOgva6diWSV7vcCthGxppaeGaahXas5JbpM0RAlMtenMp6GMfWcn
GFMSVB/GEG+7brWHem7DqNsfHBaZui4Y1uGMRDMSy7E/tLgzPydsANaJwXz0uTWJx2LxQILFfMYY
urN4wZx2iIk88U+Hqu5furbRFq3tZrkzrDC865TndYfC874Yap2sFW6KXT5eRe1hOz4LGnznGmEh
WIwO9DeZ0cNWV1N115Kbejl2XfGqm9nHC0/z/tAjDGH95BIvdSrq18lg5Ikcw1RsJiNNpS24b3ay
kTieadPk0fTI8o2rSfGIfha9a413RmoxnvZk/+A1FkSKIZn0DSk27bjLlnB8yBKjIoLb1SYLMc6/
E1WsGYVxMuenyxw2xnY2GQns20Zi8SpVOoFGyWbwChw3iCC3MH24bS4+VkB4o6AYMqDEscix4+P7
l2DxTdP/AsArVrsVVfSUdRp1ABoTk4ziDPfU3gtpz2zXBAR4XG26vPJ5hhY2Pt2bkzmFcUXSlZk2
wVxipCH+sZ2u4zaeIzhH5cTjv8AyonobyoAsRuZNCV16i4EgrshtPIaz/C6++m9RTFHMsfCdojjp
Y/1Uvq2L+TN/1sUS+atwFWdTucpg15PuX3WxoPXjI8ymU2EK/sn/aGYlRgKOrMoClS4Uf+qvutj5
A9IfrEc6Kus/+EcRVja/1k9VseVTFKMjtyTrIbLJtUP1g1uA2WzOsivqQKmw9oO6ZJFBH+HaT1As
ehJJioEk7Toe7tppeszNLiSZEebpHoVMbmGJihXR9ByyzocuhQezdIViFa8gaO/sIerJwU2awSdP
MJ2782myjBmyDpFyP9zym+9l/I/5R4je3nwQpHicPdBLYnqwkQG/+SBe5zlqMdqB5usS+4clamJ9
4i2xu5w1Y8uZGT9q8jWxW/9cFWbzLWG3l9uoGXHlsB8yTGlVsr5sgslpwMA++tQXbXIjQxe44MKb
fE62iZMG/RT1H8yoTwRVkC+T00mA+N43TmHTMsY7FR0MRQ7GARbP3GxG00TpQo2Jh3Buqpyse4xP
YzHQlwL+msYbfPOjfeNHY3HvMvZTMHZMvPXQbLHwRVWPA8iLMZaOEQKfIM7nMCQvrEI/BVcYDUo6
2TBPSAEG40FgRcEUcx6yeFvAcSNwUjqW2rqZMQ/MPJmVx8QYkSaOlAkmhhq8eo/IamTOz5d8wTaL
m8PLseqVHZ6mXYaCaySZrOsY7RbS6g5YSUGnaG9sL0rWZe+M41QI2Lqz2eekyuuvXgJ9sFl8cZ4S
JLPFBlW2pznF/ZdUpS3TDFILuUlG07QbL7ZKhfTKXw5Nq6Mv9OL7myHuyRXJmYIwSvWgA3iLYksx
NVDOwDYWgiAsTHTYCYu1y2FAo8JdTODMdZEMDuWrXy5fQwJvevKXRue1YW/q+BD5eGflejC2uRPb
3yK7IQA2Zu66TnHTKwSYqX1dkYFxAXsS0mGRV7wBIFI2hRO1BBrAhgJcYI7LXQYDbfygJEAiVtZi
BojWiI5McJjkG8IjQV1VzkAQJgQNgc8aU8Y2DuHsM43VRbS3Wlfcl+RVvCTHtZjIYH86lWm0rNTB
ddXmZ9iP6riWJ8d13V+X+OW42hvHlR+3F7uAcdwRpuPuQAQqG8Vxz2Acz/5hHvcSHkH2lfy4x7jD
GD+Nx50Hdbr/ZZY9+1HuLgt6o+M+RT7HCLUzFe5Hm32Mni47mnHc3dQ0jnrD1J1dj3KDHdA87oa0
p/JTHjz2yHHdLo3jzpkfd1FiX8YHDuXsrZjU9I1/3HGNoe8fwnUbtpxpGe8cu0s/p8d9OvGm8dFt
hnzCBGLU4BQ5u9nIMGCtnM7H3d5nVv9qrCWAPlYDy1oYoF70vJNo8fLXUsz9JUfr6k5SS7C5UlUM
xwoj5+09N9eyg2AueSaOtQgUr3CDkvdLf6xUlnhGqbCWL1ls8NiNa1GT12btn/rg1hde7LXusY81
UHeshxTJRc+zps46MboGZobWA9OqYx3lH2sq8APUVx1U1x2sJaqu9FiBWYKwGYAioXJ22bFKA1NC
xUbPgeotsijkumNNN6zlnfe90jNUb2FWXytAZDhUg8axMoxNIjdR960V4+JHHdXjWkjaIuseRBlR
XRKiGp4xUm+yk+JYf2rH7Qm9ziPqUrYi+w4CEm/xfKxcFbk80ZZuH3wh5FzzcxbaFYkWUw4GxXaj
28qxwEZZXA8ewLE+pnae891wrJtTg4eGYXvbP2SsqQAw7AT5XxxqDiaGiJGV9bConHNGY0T6JpN/
FvH/OdMTpfuQcOyZ93Jag+imqYHWWUNt/wAsIh22lk6oYRkPluW5b85IyGLRhwxEGx8+5pSEoQCU
4RDUBr+6A1IprcS6iSigmQSTu1VuTMsqqr3kbLEEpR5glfeZVSR7mi3RVdIuTX8wyN1C4KdG5V2Q
DEEf1W/z8QmKYHzHUJDTUZln8qutiTqH6ZcPwwVMwbH4KpN42SKStCXu/xAMqmk59F3y1vaXM3q5
zA1xMBQwTe1yPueU5BXY683pCT2cdZlMfU1TIBzdF+Ei3dnwVPegjHzWKuQsNH2039sf/UT25ygU
8OXNDmqCrOvK26qrvGuEGfatHU7dKwc8+3kcMPHus8yBz8rbS45M2DG73HR+Zvu8YbRROF/06Phy
VmzgpyidrtNCsUdUo2BwK3m60GqsIliPALAnTvhIY0vtd9XGO0pm27rGsZv0KGmTo6h2Ogpsu2EV
24ZH4S1BiohwvVWP2xylufNRpmsfJbvhKLKXWAgxBeXgaQATVQd8wKNzc5eEM0LevOgH76zXs4OY
ivfjRjqEf20EiAVGpePMzNywe0TElDJAQCIesUDBWqdHo5OOoTQenYxM4Mq/Gdu+v0MoGPcB7uvw
ZkbZDhnRiXNODg2qi92xMvlvXfwv5eKKcWj24vhiuIfpgsnKf66T/8//Xo1l/+u0W/+n+3GQ88sf
9GfxzIQGFyF2su9WR4dL/Ek29/9g5MYWRecYGy419L+LZ2n+IYRHLxXa+Ora+cFrK/w/MHLgDUEv
ICReXeefNJXfTjVNpuSu7VKHO8cR7tvxbZs1VjLQQrYrrB+91uOh6yVq+nZAWSSn/Q/36xdF7q8u
t1rKGNZyO2ik/1yr95L+jvDjJSC4I96x3dmbYSXjtQhgdl1qq9/Yn9b5748d8/XjccywSYPFxmm6
bwZXWecIv+HUSjw4/zWOVn8J6lnfmPmEd4SKEKZVNfenPsjYvW8v1uH9z7vevrfXZyYgsRoKT/1t
aJwhAbY8+ISBRLN6irzK2JapyP/h/JZPieeVY5BkRqCku971H05AGTWxZYOEDOx6LIPU7qq9LmW9
Lczkd4Gyv7ihtimkwjjHoBJfxM+XahFneU49A6eis3Egw2LZFWjwNt5c5QcriTmf49/d9SPDQqgg
1W8+6Wq0fHtDbR5+vL5cfd3Pf76+64FnbwR0hAYwJxhqeAsfyB9ynE2mednYRYv2hDKcPG8CNdPL
wqW5s37HmkmggfqWlhYIqCxzs0/LWMUpzesBWC2yxegG+un8NQm1ejHrIvnds3hUXrx5GGx7nfEK
m6Oq91aZkZLCvWqdefiL2t/JuGi3je6jnZ96xg2bgbeZTOMyLEML2G3abuSQImmWBB+RhwLOzo+T
g+3pPDAg7p2+/6Cu39vb3w3toEl3x5EsV2/WgSnx+rJG/BQYiNlwJKv6BH0Xal2C7BLktkGTQBzE
ezCdvX/hX6wIzNz4PpmI8tdbdUzlJiUcFmcJQliSe9UDB+21rYNRt6/m0H18/2pvJ2hri4IPyCCP
gTlzpzePjzlK0sLyyQ1mZur7YRQP4Fy+zehBz9NR1du4QaH8/iXpgPx8Z4+X5KGHp+C58u0Ta3ec
fP1hcQM4v2fFMOTX2oL2bdvq+v0L/e1OcqHjQidRC5jO6s//cRVY0L7JNiYaYOr7kDY2Ibd+4a3m
uHZB50r64f/L9SiTWRDYw1YP/4/XMyxcrEObimCN47sZy7y5HFzmJT7rEd08q7t7/3rH8eZPz+j6
AV2WOdRdnCDffnlFhri2oUUQJEWGfa0uM4ZWURKwzTDCmbMv3RBN9GGb/mPBy3UguMrZMfvJfrOo
//oXYUCMydVhSGy+udNCjgWcTsMNxGIsB512zSX2aAdKK7V7YdXFmaEN8pK6nEGkmJrTNhvpIg1s
ru/fkr8/zpaLdtmyvHVZYaf7+SuQdV3HEHFEUDcMlWRikrrrwnR0oTv6CfOorLej3y3Bf1sqJBdd
M1comGwMt2/eIVk6sF9w1dHGYIKIJYQZCyc4bG0z5LkUXPWItjVaCZO+B9WomFic+VLJqFog64Zp
eRjGxgxi5Vw5NFDOfWw/MBVE/5sH5hd3B5+34LeF2MTfvflFye0qieZyifvV+QcpYVxGTlh8yGv5
peoTmldN7sW/uebf9ieEAA7qnePNcdAQ/PyNuJI0U491LqiypqGhaBobttMEO3Ed3oF7eKkMHhTf
a8J95FbFb9aav2+PXN5lYePTHhkt63f3QyUgbcIOS5C9QI7wrfR1Y9952pfbVKE9ydsKs4AjbIJV
DGuXeJkP35VBeJ+61cls+uDfpCt2YursPZ45GbQju3pW1XpH6wHXag38+f0n+Ff3C+Gei4KCqoKC
4udfeJ6rOsnpDAQpojsUy0Z7tVQgNqAX1gHZt6cNavaiy79RN2bftWj/USn5iwcZPQf5kIik6Fy/
fXsYXiRwlviuREHMNEjQmAN+EZ17hf0lsqJsH7Ep3pU6m36zcv59S+BbIudIWlQCHAzePJhdPWsk
1YyfNL2mnedQqulySHdGOT+9f3t/9Qog2aJIcI8l6JvnoalEYTWLNgM4yv0OvQSlxaS8XWRZ8Yng
bH4GgNX9zVP4q+/0x4u+WZXA2RN8qrho4kHettxaHUpyBBfTvZG1gjubzU1AlgBxmXH9T8uJ/8vZ
me3IrWTn+lUOfM8G5wE4PheZTOZQWZNKpemG0LQ5k8HgzKf3R3UbR0mlK93baMDe3i1FMhgRXLHW
v76fDUC8zWKB1Y7w1rxcT123tJTBq6ZkahgIomt5tui4PdL12gclnRQ31tC1V0ko6hBSWCiO1+NN
Dbr6mj5uH29SZ+vQr78PM/sb6h1v8/arvPLV4dEIz1wN4IhFav/y0XAvw/APgZ5fFkXrJ1kEVg+5
D9cYs9h7CNy3tV05e5rRS38kO0WKqyPLocb6jTn+BY24/BDzSxw0tyo3UdVebxyUIEVVxjrlU7fB
qrEXFvVHx92WZZbvnEq4j0rX06hWmFOQW/RpTbUVnowM2ztTb8dTxYX5eGN2lj2z/k1LAYhwBHYK
9+bL2YmnzkxS3HH9nnZwwKn6UbqC2ja5QBnOpLinYgAcjD8tZGmIT7KWO09y+JWaMdzY339GYuw4
ggOEA4S2qr3a30YuJR3iHe4seo7dhZMmATINAnoL5aJGEff17Ye/tst/H291iKZs4bpues1PZE0X
Mw6Lm6gUZOdskRzSSXGe5Ty1N8LNa7scaoRnQr5x4d+sHtLu+thxeixokL9wkTF792AX073SAu+m
fSrZ4XaSbzrZKeRX2+xWFHJtjh2IYyb2wTCavNXJ5iYzNyGaEnApLO0j5SPIE6piByblI1ru8nhn
5f24LZerYeQM8kTz3vjAf20GW+fR+2EIEfQit492Y4otPjzpjWPw2i+EiIZbHCeDZTkLr+S3bzHS
XLvJUXqxwjLrZ++hr86dvN3WfTUEUEfsG6vuz8+ZzrlgctDT3QqIbXXsDoRCU8adGS5lHKLsQqOl
ynI8Yq0IZr/W7j273OaNFn14e/UtR+rlzmNcMhzcbwyPq/lqXOy17HquuLRak568izwVNQIL5sYL
/3O5MYpHTwOSeLop/pjNWhHgwXGm7siyPLnCXkpuXbaNcyw9US6AbK/iArhE+MMdXffGMf/nu1xG
XyIUk+sjMvnLd9n1aTFUKnPrKbFH5GrRFZ650WteCgPXI7rC3p7Ta+8SKgdDYlXCqKs5DZspjMK8
0X3TK0CngJXYWPhIEGkXqZ9YOCW0mMdu50Efbqzaa2+Tsv3itOiiWjaXD95vqxZJkKShlZGpoGPx
SvgCBgUfvrefb/lb1mvG4usBrofIj86Ry1E6FOBuU3a673FX2GlW5QCXpH0vzXGR+BtDaYR3WDiy
fozVNjSw9cH4igeKBbwYrRD9fpzVFg3hv5/dJI+73PJJTxHZEVdcPlUTQYE18wn+qoq5D4iSb3Ef
oty0WzJiE/Duv/FkpDHUhRjEtl8tEuAUkD6sUvfrFPwvAv35oHtptNXha98Y6leWYv3CiKpMGGdL
4k1dRBi/LQtdEbVXtFCkm0HtfEru7jbi6xko7TBv62z0djwpsjzF+IIeOvm0XE98AdRkq0lp3fo1
a8kHn1TaYmhWQUTiWCTvV79mphxOG4Duj0TnwQBxZhe7ClGu5k4AIQqo0GAsMaeqhB95Ub+xxaTT
paZQ/H77Hfz56dXZ9uDaWFkuSe3VO6gUGy5xkWn+ULj9ocLsqVXbTZ6q9xSgskORh+2NY/7a1vEQ
9JDtJagn63v57GVaeAm9zRqqbHSMnsAoYOqTkloTR8PbD3ftFAK2CFQWLB6f2tVQia1lJQml5WRH
laWg4DvpuJftK9BXz1QOQItosbq3a8i2b4987bzlCOIJDW4vZCUvH7KODdpkRapjD6BDTu7oLiwG
rfS7GB5FH5W31vfVSUV4QwqSuyg3h8vxhnZMzUHhG2aETbozis4CCFHGgeaw5N9+tGsrhuD9v4ey
V4eECxtHo7zLh2xKkqOh4izPKiF4z1SKlCT3yQIn8Y351K6MujTuAMjkjsJ/VqOiUFdFFIM+6xtD
oRgMGmXWaOpPCrs+jinAX29u2kAYWGaGyKADfASAWadZfiS9hUKnNmgxQJCNmrDHX2ZaAAN1bwdv
T86V93DxM1fHTN+XejaPrLh4oHnRFnrzTDKiYqho3r091JUlxlBormivY22v2Wd4sslMUIhdCtfa
yc3n9xLHjg8t6T4Ok3lObryCq+M58HYXtuOCOL1cYqoT9XRCE8BUheY+FyrK1Cb0rECKSN/Psy5v
rLOrU8lKhqFKqY0D6nI8JSpdr6Xy7TdSi+7TpXlcIbG66xvsPd6eymuLixvAYizP14Eb2OVQM/1s
Tlc36pJIWiwV7E81Reud0dWaT5NCCfukMW5Mp3vt+aDxG8QQnA/O+v7RNKHkJQ0kUQow3WjNDOXd
aPVoUWolTaFxa+a9PnTvh2zsfZzykoMRKt5Dktfik9BQ5tT6z7RrtHs5eijDRJzG57mv2mZTG9I6
Qd50HT+kZd44CYEcFQMlOjkQ0qDnVqWvjF4LK8PREM7OxUipBFjdYCGZDiGHtEo5o12vhfMB3rXO
JxLK1gnzsNFB+164uF7OzfCESFmevBxSGMUeo3up0dJjRgJw4iGCYWkG5ZzHj3mOvHqDv6b91cqN
Md1M9Ab1/gBHrd5reHhYUE109GN4a3cAMqYIlL/lZO1nCIfZX2muSRxCKquGdmQuMAPaPFvfKe3p
U0G/BaYEqi4DgYpZ37pKq38s8JjIMdOxgA8YoWgW5A0daUNa1y/qZGnBUOv8sUbLTfDpjvjsTYn2
ru2IqzbDHO5IwMw0i2hQIratDdQSN6+4+bF0BWKRTYyNB4U6jfgbocr76GKsSrJANv3r28vy6goh
wQaqcLEAN5Z//1vMYqWl0rgmy1KFDHM0pAfQEIQHTqJx/Td2ABpU1CxwY8Glrja3Vdehq/ewL6qO
w6QUarM3E1weQSs90uyknOeZaXv78X59BFcxGS1p1M3o8+aysGZ76jHP1dEh7COEoSfMa607tYjx
NYq8c1M53SN9g+VWqG4deIAFdtKYvK1JDuw0uUq5jRLcauvcmI8pk4hbRNzu3/6F184F4mBnKb5T
KdGXf//bC5jdZtR5z6ofRkXlY2xCixdZ0W3VtjjqhNlw7lPnRmyoL4fNalaWKB/NBL13y4X0ctBC
b7Gj1kJMIuaki+DTjzSfCVf3YOSwMR74rgF1LHSDWryC6PAhNgx2BuWD5FMZC/mXZZfFGXqaQIXT
mOoDNHwgKo7TfI5pQH8Wcwy5KrShudVK47yOIjF/dAsO5MaTXPlgcN11aCi0iII46C4fxHLZeWUx
kmDBLTFwkulLIzpzO7p4H3mNpd94WVeyelSnEZRwgHOskuC7HG/oTH0Eaqj5fIz0M0yX7juSJ6TQ
NN6xlIWRZq+Wi+s3/Q9j9Nqn7kgbXBG+oOHCuo0+3+YO129cqv7tVUTV3GVT8b9oflwF+7x7nDqK
WfPLRjV3uTPWWydScTkKY/sJB9TFw5dd/fagV84OnT1FGXXJnrv68nJ+W7pydmmkRKRIZS2JyFpW
Db6Gnkdt2qxvDHXtbkUljb775WZlwH69HMuBGdOjRdd89CFYh0y0+oQuR7gztNrGUPTQd1CT7bxh
5l5TuHfjoJaBUk8pZmvVeGO2l0h3vX1+RUTUWZdJX8122uBZiaKeCKzEu7sh37HBCmw+CQhaOJwO
5d0vUJMdD4kvrPRWtfxPkYTNoldJ4TsGqZY/0oqDk1o6WCgicWk7Pwp0ki8zzYcYUAzZ3iss4zlr
IbLQhwgeDw/gFwGu8iRamIiwDYcNfkbjBktUbg2NOt04cq9tSWp7yxWYOxHUi8s3NY846GFGgsVr
UWsY9Kb3pgS+rbjxKac74EaIcyXjz6pYUCYEjdTz11wGTIDpE53IJwDBoYcNDgASd+xjE7VoMGMz
eQPkUDZOa9CqDtG51kyfdFx04+O2fLxWS2I5f1y4ypyr6Ccun1q3RBGZJNL9aDl64GRDWBt6/fD2
jruy8IwFLQCdHYo/AobLUZDd91qTw2uzclt7riYdE9GInuK8h4aDAKr08fSRxxKHnmNXD/mNh7w2
2QiECFX5D/0s6zQmtZI476fGwPqOlFQ4j8hq1crx07DIAhMnXb9SuygAH/lprF0KWG33o9UU/cb+
u7YBDE4Dx6ESayLLW93UMIV31KQjX5WAd9/kdW7fdWrvYT2pFQEa0umwZK1Jyo3uzs1xErOcFM4U
oEqErzSiVnC+fCOx3sG2Ezcm6VdiZb0UUO9RXkFzQFvP6iUZoaqjqE1IAzWgNEVbH1sVJKUBnNAv
6lii4xYB1s5HL9e8+0mo3lnq7qvqCiUgBZ2eo7oxD7Xb4mEf0Z8Qk1TdxJqtgGXCs2Me08NAzWSv
5pXtIzd/VcPIOKjQxF9pmojvEoH1DwJnHVNbd9iHFb4LTe6hRINJwf/P4S/vnORY6LOETuvOdN2C
Fo4MrbtxFCxfwz9mwmUWUE2B9TFXM5Eskp4qMnR/ckTvx7AmniRr+2g0VJwygwbjCSbWjcVxbVDC
zMUfxVPJ0q6+SmOnI5aycTmJsJCUMnswunIOEsdIDnk3O3dT+++X+lDFEn4Yy62Vzv3Vakxh4vUj
Ldwkag0PbV+ZBro6VqS7ZH0GX28sRUdQdEZc7OdJoUkh9cb3mSe/5h4OxlDEbt1rr5zBBsVWzUV5
s5R/VhOfF6XdVbXQfWAB8oU+pW6v9AIUm7T3eoHP4dvH0pVAgAknAEAVx0XaWUVFWUSyxshLw080
PGJTYXGB6wirbQ9e7ttDXXu7to7JBClFzvz1fQXoh5W3dW3444BNpjrNA0xYWW2ySnnM1Jzu8lz0
N8b8ww+BVOpyb6GDCgmXR+x3eexanHt55OWGTyG7vUssKGj0LqXbYdQwz+tj3J2GBkNkqZAyx63r
KGK7/Bt7iToZ+iVeKtrg5R38FmwlkYX0X+U3zDBXOX8rrMFhoJewmoHrpbi+ptW3vzHXJHa0X1oB
qvGXQ6ZaUo2jOfK1meP2odToFbBDmq08Oml8IN9TvGkHr7lxfl493BFvL/JVgCEoOy6HraSZSMDH
LN7MCI/QGQFYdJM8SfqBTi7IC1i1lbvjjdFiEbapG8xI+nD3LaVvT9jiqni47gbDwfbV4QW9PSnX
thb3DdtaEv1YCq8mpc1nrss4XPrmpGU7WxrfE7eKAIklyp2Z0t3y9nDasrbWZyjCaHBtSMEJp1az
AdarMefF0p2X4GIBSp7ETrUsCN1K7END/MTZfjxlEW62IquaY1hwBoneLXF1swZ4rdGGKH04vv2z
ru14arOqBosJHdc6F2yJoStJX5l0HcsfM2zVPUK+hRmEicHbI13b8MQbFIoctKgUbS9XA+CGJEkQ
DsL0ivBWMHPQEdHs7FtzLEAtWupdZCTGjUGvPR72Eg7vmFqVvTZAMUEPxGHdmr6de9gIa/iKtwXk
9kKzm92//3y/D7V6vhSJdhKZDKVg8Labxmg/t5iSc2fXkY5U73XLff/2iFcfjm4Grg4OT6iuTutR
63M6NVOkD5GDZUVtatsOOuQma5L5xofhV7C/Xr2c0qxbj7kk/3L59hIjjixNDnjOZipVL/hXB3Sy
dx0kdXpTO45QKjU7EA3uHg88fTsS3pzLclID1+paNlQ+o1FXxFFwl9mVs5bTO0QINVXxjUP+Wmjt
UcGhw0MleFg7+XAxj7KsaQ3fBZuCFCD6WnaaPMUS+EXYZ9mpsyATa1Ws7dAD3opol0vRH/NESmHp
TFhezXIK/Ha647ZQdlEVmVwfpj7IW073rlH7d2PXiD2dBuq9WqTvbXec/sZGXtSQHLOEaX+Ur+KB
fKMV5gwcY+sigaXfOSMEPe6K7Y2hfn0m/3hIl71MKXYZb7XUYzenBWNkG1VG2jxApulQzDfzzlO0
b7Fb1vdj7KUntXS+AuO0CJqsaWthc7nPZx19Y4fbuKLuQxfuTesaeSBICWu5VDc2+R7USvlwF/G1
2Ec2yJsqBgBP87H5N/YrIQDlEFoU+Egt6+i3NzVJBSx02ptL7R8ivyzQ8pYmjdBOLbcd1GyiAlip
b2/ZaxEIgDk+Okui1qKSfTmqAaY/K5uBqauhxlEBMzZFiHhlhBTqy1adfANwFUwcbAZoJb/rKzyM
3v4NV44NTgwTdgDCWeTiy7//7cFjqnxh5nBQCQXzUA0x9aNwnc/JWCTnt0e6ds28GGq1UPAq7zs1
ZI7p7siOqHGMrUNXNf19A61XjTc/4ZGunMmSdBtHyzC+tGgkLJLICN7+JVcOBar5oCUJQ4gn1le5
sYW4LZDT+W3tuZ9zt3vFF1yhobRq9043dlu1AB1q2IqCgs1Qbn37daZ0tWGWojLpLmJqKAOrKa+K
KVaSjIRFacAGQokitoPeWn7Jd39j9f0cGARoO/gz4pgb4I4F2BBsy0EomcVk3piMZdb/+DVkdojs
Fv3o+rvhxc40yohfo4mwPMwaR8U8Vco9enZl4yR5cWO8awsOWCpNd+TuCXtX16o6GVXZo5D3c2ox
G1dXsmOKfc8WzEP2t4biwo5wiUyyu/okNhHQuEGXpi/VkKPDijkFLeyox1rRb5yCy05dz6Km/v+h
VumxcsgnqmRso3TxNKbDRt3pzXCr1nItUU3VdmGxIrfhmVbDOMDPG3cgQJvKqf1qk4bbWpqabRrL
U49Nn3E2alp5hFVc7mnvRSShkKqme1fuMIWP926XpbcOsSuKlKUKA4MTda7HvXR1goySdvflW8Pv
xSpnURPGhiBNo8s60O1CfqcN2Ny0cznf041fYWXbxPt0aPXd29v62komR0dyhjq/hRD28oekxtDF
SkWHk1a2lCmcwvElxj14TKjJUTGIit4e7/rbWIpsJCo5LtZ1WGFYoVWP9DcJ9Qn3E3B95fgFvoa1
7xaqVirn8h7IhbfHv9kOnJzWtUHGXpAA2f4QwyS7oUu9OgGcZ5S+l/LP+vdYE52LsmIrx6kYKM3W
6b3RCRuDC5ytqjizbpxkV8dbSDY8Pg2763NUJJWVz1XDop873LJDe943eV37MAWqAEZAl99Ya9fO
DjJv3JnIx3J4rpY/FJRKNFVv+CrGyKcih3RMj6vcOkl969v8K9m43tHAK13iNrg/TOjlanJMbCIw
7UHjSA5+p9L4tMVpZ9zFuSU3fRk1vl1RIfCy1vOridAx7woN379QCSSu5T7lhGinZ5pzslohjiX+
3WfXpBfTzdGGY+Ou+MNiudHDkT4MsQWmIRqM7WTm1R5HNFzbRsMNYsWpH3O6OoM4KXWUOc6txOaV
GNWkxsQzoiBHzbq85N8CgNl0y7QzZwN7syLxdRL9vh7H9r4mk+ULkBt7zKemo+zm1n97/1xbPlS2
+PQAbkPpuZphOqc8V5qxia7VafadqJqnyFaqTaenIRcFVf0b24NUi7pcXOiNWq+erLedRDdrtkfj
TFs9Ge2NXkXIS/GD2FSJYR/efr5rM/v7eKvzyBDqDIaN7VGV3bhpe4kPmhKfydy2x8YcsodOGpBm
tEk+vD3wtfjGpgWExN1y8VjAyL+/0thKqZ6q6F+QJ2eQz0sXKiZxLEaYwysl8uy+YDVtEyw8cPmB
m/j28Neq8wDRkSsDTSaPsK5Dp1rKippq7IZMPT1gf/XDwAtih56x2ZMEF7B43GEDG6JA3zbqgdtS
V6GLWj3DK5KbYXLS+6EWxoMacTHvLUd7ufELr32zkIov/7NId9YNo1qj1BomGkvhSIG7Os65uasK
/Qf8yykYJJZYCEzcj3mU2YGhkM3FLzx/hEQub3yzrr0qsmJcORx1aStfRUNW1mrtiMOIb2rcT3FC
yCA/ZeYR9kh0sjEZ23e9+XluVWyappHK6NsTce1A/X341UopYktOeM5SZhsb8zXkOr6bS1JSG4R0
r28P9atovz5QCbkXbAN9Z3C+L1dl0qeqZ8UVqrMMZ7FhYS92g0pntWlVx47+lHeRqzdnXcyL7Dud
9thMxUfhzviilaH1juj8R6GnLx5XtJOVKRb9D6N5hwGNPFPYmr4quY0UPsXUvDANjORgMJ5xlNI+
d5Pp+rOKnVtaYWdmWVm1H71eAGeNynNI0TcAiOAGdVkYZ4tw4WR1eh10uY6JpQZB6+2ZuKbTYP7Q
zlLX1GgdWL10psEstQ4dJF+B7jmOaeT1Es1BYByFW7zrjXMvOucEd7e+J3QQgRuL4W5OWpCQhjk/
Vk7a76iVVRujdrCCEt38AeiV/hh1otwbdlpqYLqmn3Nm6zurd26WRq6dbL8/wGrZwFNVioxn8+e0
82i3jWEZuRpWUy2oRkRXyhNm3+MxLt1h2zZ6eyhGMwwGs9WxC+jrryFGMJum8KJAtfqOkmqDR9cg
84c+ycobp/C1Je6i5ifFT0WRs+Jy2VFgHkDruprfhszzVMRyj8I625Mykjc+MFeSmjBa4ftBpWAk
dfUptcwEAE5P/XIqsizQ0BttlLQrHgRJ/I0zdqU/0Th8//Zquvp8tFotwhXilPWVAHZCoZkdRSHL
ybvA6K3iwzA4XzWkczcu8NdHosOXkx16kbUK9LXC4RqlMBI43fao2uYJHbb+lDnGrcjg2kge9Qn8
wBfZ/VpyTytuTcMwH5ChzcVRL7DUmHst3OnOoNzYjFeH4jsJDYdGAm4Nl8tjrsmfISrknZk4Stl2
nQdOQyDEmq5vhMtXlsfSKMTdl+YWh27Ny6GKySLtGFIBkU3UHlswentLq+QWSTJN4Bml7Em5WVm7
8nw0YBkGvc18jelfvxzUM5vILYWn+/bgejsRmTk6OFDYZu7dyrVeywTSSuwtmSxosqgBL8eClj14
4UQRpfdkuZ9spKYJ+p2dGqv2vZIYcjfSmB4oihy+pDFmR7G7QBPcOPMpwBIC2gUc5EwMcA0A5fA8
VjDXintGPOk+S4rilNSN6qfQW5IUeVhiElRF+6QRX97eU9c040hKVIpkDIwOZfWqNKEn/1S70PpU
HRK6LDZCaaKzzGV06hfWpt6li/9engZ1Nk17G1z1OSOo2E4DvXfqkLa+LAbj3qAHbQeZTmIjn9/K
B1x5uQD8yC9TSOF8+wObiaXOoFYs3g4rzRM+JunWJG9zAH13q9tjWSerr/fFUKsZIXOnLd3FyB8m
9OimM8pTGqvhjSPmWkaUjDWQf+6TS6vLagnlQ5FYLUlatCdWRPdihr101T3plGhwtkETIzAHPhPf
pu+80hBHVMrFjW16bVK5CPHqabejQqxfrmK1m/CHnOAyjFImzGySnmaz/a4M8pZb/PWR2DGUbBZK
w+oCpLUGip5FUxVXUfVSGc6wl11M+hxbmn8Gev8WyOxR/CxfWvnzZ3v/Vfzf5Y9+r3BQTaK4/X+X
/9j885+jn5X/tf168Q+7sk3a6bn7Kad3P6EX8kf/SR1Y/pv/23/5f37++lveT+Lnf/7H96or2+Vv
i8DT/04W4wbx27Zd/v5//bmHrwV/7iWv+q/ZmtzLH/kXfEz/BykJfJlUEgVoRpYY/1/wsYXpS4UM
GRvXFJypWOv/Ivea3j8QE/MZxUIK3cev1HBTYTH2n/9hOv/gI8Gtcald82f4uv/3oxPNTPTaMmv/
I4CBP7i83d93FEsLSSfsusVgBuHX6mRumkUVvMgaOCH0+PNClMT7wFN7dadAtMq2AnOUZhNBqU22
9HzlP9yUsi/GfL7Td9VhSLJJbicv1Jqtkuvufg6N9MvSEHUMB73+jIMBoVUBij8CtPqhSBGzg2B6
b+FCvsFvrfObURTvwe5a+wGA6XYynOwnjS7pXW9m8afB6ed3qUx97FiiM8J95aDS7rZz6IL5Di4q
8Ydy7D+IvrE2bm0pz6FA7S1Sx8OtHWdS1FlDcUAFHW+n2pYnsy2/SfUDzXKbLPqCGWSQpOb3IS2f
vOwpNj/AYCqeq7mvd5ZR9McZqqXdDeYPERnFiwli8pH+u6TzJQD3Bwd40bdo6vV3nVPNz04a259Q
/+N87aRDuNcjD6YoorDnNI/so9fb7SlVZU7s77YnYeDOaHkD1HocJNQudQ9hZcIiRF0WyEi1dx46
m8OAAeQnIhzzITRrbQuVoynGYd8TsATFlKpLmnd+KOf0FakwUjCljvJ+ZxO5nI2agL3ANCeosIbz
cayPz53VhHucOLd2Y32nL7rz20Ebn0rHGu97jOvOYaZrcMuVHO+R5Il+bWJWmqQCIKXp85B5H/go
xXhwqe5dh7fxlngvR0vWNCecx3Cy1JqTXRQCrKj5A/6zfUyk1W9cu3yv4Gl476HwxjyIhA5xQnke
dYGnopFGH4e5zDe4/NDKbjf2a5pYn2s1sp6UFlqAUjvGuYpiVAlJApjdnbxfvoPmfirr72EqSu7r
hXGAEqqc9BiWnSGN6utiegnsI9paqXy2lU6/HyAXb3uv/YtgZFI2uei0x2IKM3zTq/Z+5HftgMKS
VStn9W6mnQX5jdnm79yo7LZj3xcHJ4vKfT931InR9G/7dmw/aIMzfBh7Jq7PJvUjErRXOvD7BUsa
3fXYI57QifYBRt+DH2E8SigOp6jW1a1LiRxetAR+qY/6cILYpge2EZtfhDHgZYThqR9Lod7PuGbv
jDaZ931V6ztzssPHtHLrexjUabtp65Q+ZSUdP5f6OB0sGMWPVYmiYdPjyuT37fRR5Y9s5zGJomNh
tMWmAd5xCKfWOeSJFm372nIepTfiQNiC/P1QmvO0zSTg1tItph1k5tiPRt054aVtbxVUvzuZJOEr
dqes6LSZ7vSe62qmePJ7a2KUPgDR93Fc1F7NyJDHMExUbUOrQnmS1GqPmiqNALOOz4PTqpuyLdNt
kdfqDh3vuxGxBo6pYvB+sHq+eimetM08dqd4qCrfaNx+k4LZIcDBqbPhqr6PTTpdG7WKgnG2v8xu
nFLRnRRvBwNWY4ukcVD0AIEKJ/KOsEIBfzp1gQfObGckiBxOIO7yeKbOzSNm5PIFNE1/Uh0IQXGV
pTsw0v0dpCM84XUzBcmtee/tdKjvoDpDGELdxTQpE/TqUFeO3aArZPWEfsBLxPwalzPgVaOccYKP
5DbXGkFiOq/vXF3oL0qi64Rl5lmfq3uuBsln3XbfNVX2WUmoS4sq0x8cUxFnrujxUcmil3laXMJt
+zEuCwwXHFlucrY0uQZIT+PQd37eYBNjIfP05YSxsoJ/Kb+H/qmoGrJzCNBhq0am880kasThc0zU
TWE6LyVuDvNGqtFdCP92l3bDsKn5EJ1lAW7KLtuoYJ9x+lZ0vRwnW32KtPRboh9MU2l2k6MHSmdS
ezjYNv6P9oKvNTInGEX9jRSsWQWgtM90LmJZBjUrBQiYKO8wwpgfsUgWm0EYx0wZdgDvxc7rZbdR
26j1s6QXu1hqIbiIQR5lrjfwzYePSmalO1Utttjzbkta+yxclbEziVLYrriFao7iG3rW30XY3R47
24o3XVvqBxotX2iRfpy0xbKZLuZdY2TFQ5cp/dOAOfNHNWzFrtOVL9hxtJsxstynrkiNQNrlLunD
T6XlHGt9cbaYdO80mN6BlusTvLT2xZnTQIszJJGDc3TaOmgjRb1zPP6vcIomsSOZmKAerauAxP5p
NLy/jDR9svQs28lawdN7jL6qHh0IijZoD2lSixNMq9p3CsC6Urrz97avAds27NPUFtiT468e2aBp
lUzFpFQPbQvWeMPbn8RfUs8+x6KPdqZS6O+VEv9tZH7brB2Hn5jKUZlztPgANS4/zLpifU7sxD03
Ak8JBeOeDWnqux47412FVROqEc6qER9ZPGfC8Uh7Xh1Ec1bD9O3ux0lOJwdrHGloz2yyQKNDISO/
jX+yMz9obpY+dhgge3YNebrSe+OIvhJ3J6DAWFX0br4fe5jfAW0/5I3yKv7Lg334SvO5OOTmMOyd
2VAfqiH/UjW6QVouciCHDMbRjuVffZzn5Kc8SVnVq9yXTISYyJO9pys/ie4Ut1H2TYvabUMbaOaH
Cpm8erbMh8jrxBPUQGeR+E37CVbgO8yy1D3aIftEtSG8hx5vB3VNGXye8uouphnmqCS0OWJ1Dhxe
psqr2sfQxasBrMiU8rVr6XxqsY0251cvSki7uK5ofpruRFOrt6SkZT1MW4fvBEBsCztZpTVPXll5
2CEr7QcKWd1T2if4B7XT8APERZVtZsWM7jD3iO6LNHN3Nu5H0dCfHT03ArOwD1ZHdjbP1fqotpMI
6Ef0zTR+sURl/sgGk4nlk33M8cA990bb7zCeHnehSpJOMvnOJidvuVMNJXwc08k61ARZfqzoLs5I
bvSlgW0wJC6cFw8Pg+nOdsZNZqJWqNWAe8XWEFa9zUCDZ0l3rCHMSS+96zBl3dYzh/egGHEQp/k9
4r5tEk3GqeqFuVFAayMuQdubdfm5glcU1A336W48zV4onieKJc9daBfBCP4jsKPpu6IqxxCi+9xA
4B6npwnNbBuhnUr2hkh9J40+Y/SFR81Y3atJ+eBG47xtlOmutZR0W7GQ950lP9J6fd875caswILb
qmygFuDoLOkiLdqvHqj6rZL1yl5vCv5uGp7U/FAo5jGfyAsv1Jva877HmocxecoiZo8EUAj4AsvO
28dQ97psaU/70ooypj8q1sZ7l0+Zb8yy2EhvejdNNAiEMrBHZnJsNMyMU/Ocdtlr5ml5EHs9pkAO
EVdU3bn0Du+T8tGbYrmtZmvfRBNNqBX80rRpk007qWCUov6H1PTBNwbMbVRaOmG115vJcP3IIf7e
4LF2dCP3e9V7Hyz7NOndfUHYvSkNDfKZWryToc3v7++MOgUKzByHOY0tqsMhEzt8G3MNtwRcDzbC
C9H1m8nejLT3meIcNFx0/Jm7xCP+0j/iYbwb47b3s6lAK+vEH1oTNL3afTFKLpht/qOX0V9hVu8G
vIDjMqsxRJd7mRCtTBlZKMNKnsNwoENeFMVZUW06E3oCX5Q752mi0qmpxcmM9CDu8JXHpCPZgQFr
T/nS5Wxnlvvi8a65DfRbYaPniPqPaAGUjdC0+sOM5TOW4g+RFfGx1BP8kDHxqIz8taxqvNVE/SFy
9FM6+jQu4rdhFe3zGKV+qEVL81l10up0fFSoy37Ul2NT6REbflNa430/lyQ8Yi05YxK9dQl0gPVy
oHcHdH7vhZXoO611yw3Jhe2Y0vhYWqU8KVppHaY4wlmbVed9EgDEN02h6H/lc2p9yccQi29lG0/F
iWh/8UWBIxcBTidnsM1H8ZCxDLlbjDGNO2ayKTEliDn9HfmzxxIjiLoaDHvNKqcoEpCqn3eTSuZe
JqXyMMhE+NR7vvF0p1xR7ou+tX3HbvpHtc/c19a1aTMGjfvgSCskKJrdXa2Am8r4a33pSmsDYrn5
qFFn3jpe/0i/mBbEM9Xjvq2VO8WS6taZveK+9iL71c3gfxC4iL1eORV9wP/F3nntWG5k6fpVzgtQ
IIMMmltye5fe3hBpquh90D79+bY00kgCuufobgZnGt0C1MoqZeUmI9b67f1sTnzbHgedu0LMGRBB
7ScijClR+yCY2s89dzXyES66PZ/ckW4CGsRtS1yqMMES1yDcikpK191kOw/p29yq6gYZP0KDbDhk
5fVkoshkk8GCq9G9JNBwx84aGsR1BDIxk9i+HEeDl2Da2Hl1np3+HZsTMVbTcu68kAtPt8z9kOak
BSxjivPJveUKEL62hEc1qmqdV81EP73BXtGMP8o+ndh2Ip1q9fBAER2DfquN/kjMMSM/brUqNs9U
2t2rBtiOLdLmda4RWjnJaz7Avi1FF/mF3YY3g67s126mXSbkOCVC2+rWsaY+8wQDrWsSkJjlprMh
vnPTTdWjlRfPpZ5xlHv2z8HwHkSV3XMbrsokIdlCc/auTUVHK2yddnQaD/qCsvY5n+cgHAsuXXqk
/GXk+6w9egtHtdwV44gNssw/RERrpYhnbZWlNgOEq5K1niziixqdLYjYipo51FOl3OpleCizipBk
gyMscutoHWFge0HtvsZyaBw6KVHs9jW3sMvBmjrPwoiSIPfkgdLHoMm9UyxGZjXPnPa1QZssTljv
WtR6P+C9ocVangkeW3OAhatOi21/ziX9K6FDRea1a4N2rHNb2fN6SMSXEv0zg9ENTYXhLW3fd0Im
RzoJ3kQKB5+XTD8F2JdLdTVTSWpsY0N/sTLHpdCkZC53Rbhu2rFkFaqeK48We9K99LNJzihOepGj
H3XrH25SzIfObEZ+iP3MQpcX7Pay/+5Tw+UpnuoJn5SXu/u51NLXax/DGfF9v3VoF0NEv9Dhk9az
80ESgdi2tjWUbENZfhBpEb5qy2C+LHNHi6aNEyBJ0zFAUjuuUDpXlMREy3Ym43jftkv9JHresbDo
zJ7HcMoiDnAGzHkwKFJM5ySY8HC+FFo+WpveS17pugcUWDilfdRFdsFf5/liNzDQQ12WT3ZjvfdT
V+yjtCoOTSVkkGHmXg0zo3Gp0bbpRoLIIyScJy2xrH3ZK2flqMq5E3pIDxShg3tOveSxlHa6YcPT
Lt4yc+s6yqFaN7S6izJFmfqurn2MYabueuURW2Ap+VMr2PmyZSY67epqarqo3OlRToiqJI2LMAWa
ewaZNi/JMOk7pS/ZnpdxuOGFEjTX2CFj3eKWo09CY/hAUYpm+gg8qrVdl8392Fbpe9/ZOptXK3cy
FilPWafd08O5HF1WgUB07PRtXUoiaayJuyV0NxH809ZNO22lqgSexnBS0p5xpd95xERsx5ZWUG8y
qmOudVPQmZ392damczT6jnqSFCQ3iCl7Caxu4F+6dLyIg2nm675ZuMan0iqSde3OIZ5St574jMW0
GT2z3TT96B4zbId6UAxjx1TjIKonTrQPlMyMG/jZZj04rqb5ZdgNxzyR9ps9F/q5jZQK5kHmK6fJ
GgwdngYvYHR7UU4O91GG0gWRxBPlgh8N2N3d5MwfUgP9qyxH2zZe3O4lRsBV7tGeMcYcV5DG1vUj
tNaI/pj8qpUdXTHj4lwwoawSHYguXPYVdYODWgJ6KQO6qzcZSSFKxo9oMhU5pPGqnnrjW/aOe2DI
91aaI5ddojXuTpKtvKWNUd8T7W2+lU0fpGWYB3pZdL4WmUyVYGnabdnFilSFqYgPmt4lu1azvC/4
knpHxaf2WZPysyE3q9+SzV3Ha+VZ4ilLC/vB6ExKtTSP48ohyKksI/N+0UGSBuCZq9A6utVC8AWu
e43YMrfdNc403E7G2NxZonZeOF7yF2+QySOGDuei61O8rURn3od9xCEAAQ1yKTxrvyRG/lw29oXG
G41vYSrJzy/GcHzIcouRDkW05jFfCVptZJIWFxozzRcT0+V5cpsi9jFxsH5VYarvLUzGNzT6jc7a
imbYHrKZ6J+1tHTr0M95G2EOvLeAbMAEZN6/jZWlZUGSyOh15N5CvMuZ8BCT4p1B8mu6AcZkRgLH
U6SOuZna/19A/nAk/7qF5JT8+IrVj7JTP5K/UQX8ut9wfxB8yEcyziTAP1i+DQ37G+7v/YLmG2wf
wOM3QuBPuL/zC5wlpmPS/zA8kpf3R2MfuP81IRn4x0AXQMCJ809w/2sr4F9Qf8wyRLXCcCG5u5pC
rqzAn+R2vT4iH2gb269F0a56m169RVk3IF2UlYWq30QE3VzQ5fS+sq7A47QQcFLO2UrXe/vRySDb
OQD681V4uc0ogoAM/dQscucKEC5BKRavu7zx7GxcZVRKpSo7DSh6kJy3L5k90pqau2Kf1Q44Ljcf
kW1tOq4Rs3rCb5KwgXIoKuqW83pF92S3msjoIgWnX540sm8TPxPOvk6pD7HBkf0SenlDb551Q387
V8lQdKtUj281Dc7UhQf1M2McfNNMk60qyRWjhSDehk3q3FsNppFfH4d/RHM9VgX//Suh9Ssz859s
1zn5arlsfqp/+1XbH9WVaer+/kV/Yc7+e1BlxBtBIsHJ/ut358gfeKj+zK/98Yv+aOtBrPdrhDu4
AWJ2Xo8/qi5J2kGzfnVu/scr9TthZl5fHJOkX2QhREFf2dLfCTPjF2gt0gSIcUFaQVTPP3lxIMyu
hNifCDP0C3gUdF5rGjNsXIN/o6DzNEwLQOOSi6iLb6fOnIlTzot9TMy2Hy4dfZc0LJY9D/BM3vIg
uvzZkfV3VOXvA8CH6NVHquMklWSqrOuZ7dpBTIwxwNaQADrmXVQB6Q1oMwH9wsepdbyN6saPvoY5
cSd4La0Zb6JU4dAow2cIslVk6xz3bQiNoxW72J01rHcimFFZgvMaN6Kfbgl8SoKB6FsSTYyz2ybi
oR0PlWscphQ5AZrQpylRP0TKPAK81V+oE6AXsaQOPOypg8PXBpCccCLYcfhpeOMutpsLPlAKH7NX
4RgHa4Dt4KYyV/gZ97QwROvBu6LNsg96u76H7i62ZZr3hONH1jZRxt3SNWIfajlmD+cVUUV14aa6
Qyn3UC6h60NZVHCLVYW8Ib3p6ilhcrPjDa/VLdWU2sFyp6Bv5106UMyMZ6Hceim4SdZtncoxAmJH
WWZ+3fPtZ0Xv2dJeAcqOijLsLoyUoz+Z5kMUTZcGCtSzqnvdm9dgfbuEU69d2n0ykWEMLu3q0Wkg
mc5N+tNYU2vduNcpOwoK9KMyrR/zLOQrG+fJ63Cn41l/JmiL9E2N3kTOeqJT2ieBzFTOobZTiyjP
s2VRg6dra62jPzKEbZ/G6CtrJ+bDZcuZ6KyIfxT7uKldhNzLnizIh6JlWS3k4lsZLekRohVKNnpf
Wu06jdM1doMimKmoyd1sr/XRjuLyXSPtM9qVTZKl25KwG8TkGSB01h3rJjqOdWgGWkpeuobhzHec
6tUwCBHKSqV8bWiC1rA3onN+JG7Y+VYdooLKer9i1vP7xNmGaf81WMYp9Vg2jA5kirM5qItsazUu
X2fkWx2Mny0u3qXNkAa6OX/k+vzujRGAa9Nt5r48LSyvWpfdFnZ/0xj2KuuGx7Cw6MDKV9lERK2g
JlMoRUmVsU3o3ENbyHQ8Wu5nkxeErmfWxi6FFuhGWQZkziZ+2leH0dF3oaHuIef2+HNOZkVFppaN
/jAbGpVFOguBZaYbnp/nsGSIW5DHuL19byBI97PxutQ00bpsm102mZRG6+V6XjL6XineC2RP6oaS
wZKKYl1b0QOVKJuortbOHL6M8wLHLNRnk7ARLvGXJbTnGQX+wcSLOQ/W1+I4H22njpGIvxy9o/p1
ko8Cr+pXbycPsg33k2OcTDmfzIIbb252IurR9pDeP8pkm9rGTVvWWyeb7jyNBChY0VOVT09xk95F
kIRJZT4gLr2rDe0+KXlasPMLukMCgqgfRUpHZJgZGzdHOKQviHZy78WsGjI+zYvVhR8L+1awmM0d
VuFVHaozDoLdklaA6ClRFJoO7gdYUHpyF9bVN0pmOIFvAdXt6131MBraoQth2lRkRaj1IEDdkgMi
o7REKlvt8rElxqGwvmCwhj0JkcWmnp7NK/sUVbDcBT/glmdKlOKRv8mCjDj9ueuDcRFvPKJkbEON
FY5FLEQDwGVw2DSadjDsfhOaIr9pUlxIdis3JGQ8Nkv3JMbiZjCiOminbptVRhMoXRVAezriA1Yb
f6njJxeS9ip2wHrwkqR4dkUFVIx008VgXBzHbOXZz175FLtPhQu4PJvVpjbieaWN5t2QkF8YLcMZ
i6FfTOI5a9ut8gAq3PmrQimh6G+/cgDWJum8lK63CVQwtwN4Il9OyUVPp5aHHrbZTOwj9hP2qdKv
MNIGJq8uETO0jLniSTrlLd2Iqd8vKW+JICxtpoLRZ//Yy75/Sxx5b+VLUIpih8bxVlj9C9x/vyJb
tA3CqKXso+VYK6wL7Y9pUC/Dd1eZ9daMClo+q/Sun4b3oors7dh518/PfQIGuaOCBOY7rGRgy+Jj
jBMTO2B7V8EDgCaDEUmOXGceXsaev+us6FoFXSU7pXmfJNdAIk3mYdTLW44CgDJtfLEzY3kAvnzu
rPLTjuwTGRRfsyVuoyJ/5TjftyHVKYO3+HnPzmf0z3rb7wQW5iDs271Tsd8PCT/udBabnGoPn7sD
fbVd6iRJDhVBHtPBbpJPzcYpQ0uu4S8O+fO5Os+U5xJSX64GTFu0EZjPpY1fKyaJY42o4IYckBPg
exsYkfdzJBFlM4ui55Q3gIHKJFqnjj2cqiZ6JxLs1U1zNFoFUrHE87nYMlQzztcyDceqr28S6HYf
hLje1AS64NgRXPxR+VIaaQOzkdwm5vyMX+IHSI3wPbSt1kym42wnPkFcu9Bz7kYnO1uVuoUn/6gW
LtQF2vnabUxYcaBMVCmqm44u1jxWa2dXwcBfr/JuXUzeDlH0Ou5rFYyJwTxuim8nFbd8nE8cXO0p
y+pdZmoxhWMu1oi6v3fGmtlZ0zHJpxwZFLpefRI/psh4oCgVlYA2HJVXX7g6MoQUpPzMob5uUxZ9
1SGBF9Um0eY75noEGx0ZiFaV3SJ3OxS1e5dUmeTRBa7zhpzCeqtJAji1z24CLhs87ca0sq9OuIf4
GjIxI28hzCjKOGwMPkPPeRktSF9FVbgPlbauYtqEcILdJ3XxapiN4s4Wu7YCmdI8Mj4WukldY7gU
15FL9SeR50951f3UPHNXLezWcWn+LCrEH61Lvlq87Iu64N0a9a1lDcPKjIyrI6g3zkn9ZlPG3cPo
JzbdH9mwV1K/ZAraR2G19NQy+Y6xcDx0G2qqCGNynCD21B6+IQvgnd4T2/2cjUKRokdaaC/1G6wm
W69e3qqQz8k2Un7ritLiEQ2lmX10woqP2CiPccodIbzh3sSe4Ku0gPKiwJFWdB7n0jzRIm0FKAVM
3+t7/NsUr2/LJsYUV8gP01xyUNrxnCNtWQ82NGVmdtvCtbvAIrXVb5AQSbfYz0351Qw2uJeXnJto
MgKjGFXQqmRnm+W4MRRmKeCDRy0BOcMcveUg69dYqsHip6RZR1WVBDH+WkIggLhby8uxm3UcttI6
NUXR+6R8+VZqHOahDem0RvwzNf1mmRtza15tKKSbpn6hdKp2Zc65SMEtzkEIRmxG/LndoCurS+mI
D6OG5mq5CzbwAhfOueNgDidO8pkjMTk7bvnh5HxciWaRjAoLHCQz85ZKV70ehb6mlLYpMrw3WTrJ
ddPlN/ZsknEooT7EfG/3ydu4zGeBDb3r0g+nd6jKdOjjrWQ2rKHeyXlVRJbNRIIHdkMPyxLmM6uB
k66NyPlRm7295lxMVmk234zcuFaT7ogwPDc1ZuBuGG80QSH82Jh3OHA4aEodUgaflmWqozspZ91r
2kMxTtt5Umi5zEOEzc8Pe/ObJh+DPIXxYandp85y163m/hwXywvsScogr4G9wk1s1whcJE3FpGjw
amnOOi+4wk23MsHrs4lOcydfIZ3h0JnHt1nRJW05VCh7SDWwLPscpiSUkLGV2HO4T/PwfpyHnCE5
7Tgy049s6k+GARWOuH1cLWK8kAvqweSkVmDG3bIpQG3J1ub+bvo7nr7Yn0LxrZrqKQzLfQp5kBbm
uoaVDki5eyR1KsS+0TyWwLhr+MBjJ+ZXzXFZfExEI+00P4qwPU2p+ViE9o2bLfdUGRx5hgs+1vER
S2oTpIb87LzhrPQrWK5NBzPNd7Mcj1Zs7iMYJChO6pDBG9cztjRAhv52yEHB20L7IarmXJQMw0ud
z9dErZtIophSSLrGskLVsPBAzl2+0nuwTo30TQotw53UvFtBxbfqoDfNuN8iiV/n3CopJJ8fdpU8
NMX4krlRus2j4r3XsrVsvT3pLO5Jd1WxLVQG4B3bF8tL8zU/PcrtofCy9Fw3csfYtTbr+LUChyT3
re73Oq3GOyznw8bW9H7X1HBBvh7LfSw5rr0q6XczeHxQc6we5ljp0CT5eDDb8kAv3lPYWMfZRBXR
JN7H0DO4drliwCV3yXHkoe7hM8u80zZJr+WMKToMBG1hvvJ4VDvloV/RM6Bj+jv1cX7t8loEWMbR
UfY+NeeoczzS43XKwxGcnUSVPLtNeUxC11yHCI3RMGUfZs3baFW0Fzkj6q3WG/lVLWPgIP3WLNtN
qtk1yjao2abNbwnq7IIkDssAHDa5a+P00xDxcrR6eSCc8qpj40icTG1LOly71dM+DBAQRFf/9YWQ
tNs4lh9Kwm8lTnpRGpxz01YbDStQdf03jvLOgZfIFvdiMcUCXPGbWDwWWrPW3epVGDJh8YtIZY3N
1E9JZGN6nt+Jjw6KInnidf2iNecmTq77BZpapvL226sT0r+X+MEuv+jafrHNtti0ZrGxmK3ZYJsF
njgb10oj6SDLFuM9NkDOQfTjNYjgzIOo4crN6vxE8daHgYgyCCkWA7u3dTCX+EEtUcwZTVzYkrsr
O6Nt1541FghvTeyfERTXsEr7RPDwaxrfEXiyUrkBEWZIv0vKx0UVAWtI4tstIc2R4xtcnV0yfLuY
XuaUlBpGEHMfWuq2HjLO5toHTLZ28ZDd2+YNsXRN0IDdkNPbroq529f1fLCq5mCDR0NkEOcfUpTQ
xTZt69ChhmhfS2BzjmnJoQgCiaIFMl4t1p3SX6exCfeivuZvU7JSIPKBVsIO2LxM4O1B2GA1czB5
mfM55PQOx/lSdVAkoWPeiILmds/ZemWxn6rxrkRiAzyZ0GtXHZOOtBtpnhUjGDlqT13VPha1fPCy
ChWnseviWKEc63b9Yq3jeH4ERkCg6XW3Tk042ODR91KJMV/n4o2kBcPvu4VojKJ/TdNL0TVPbUFB
GGHb2U7Y83e7WIemYzW1mMDC8brGxwUZoj3SNuD9gIRJhEP1FOTtmLAYl4fhmtq3dF7pR7zHvgnN
rQQ5fuGXKV5GDsRhae6SYY63Q5S/HgvbO1d1cR4G46ATphzoQ3gTt0O+J774QDw159lsBtKOf3RO
cyKLOrD1YqvVbNO6bE5OXwRQPD5j5utSfDT9raw/LM8JCG2m/1wbNqpmJtFTPeg7KM/ECPeFunRt
78DdVWQI9YtfJkWxklP8gHZbO+pjr1aKKqRNMwzM+o5+mR3rsUJOYHYC+QNf4M9ta+yy5TpSrnOz
+pYLuSJOuVzaxAkW0Y/bvq13uE4udecFRjjs7LZ7TOKq3dDRJ1P54WA63GcT6epI0UASilK/afAg
XuTiIDDWvg2+oxdLp4dYd19LGpJ2vcq+0Q0gDB/m4YICBzbEsgOBUg1iTLo+JLZY554eXyUuxsbJ
CqR6FFmRo4BWybaCseq1rQHGZ8LhoCbiRfFI4/zZxlc9mGLQsYRC+G1V6XmAXjnIzkmPtjKNNaUT
sz+i8yMhVkOS1MuHf446/79Byv/zLBiwJ/8aUz6xdRSf8FzRn3Fl49pp9BumbP+CCoGaHtq5iFYi
PhU65DdMWeKmwPxw9VZdiwwgVv4wYUj9l6sFyHLIhJZYcDx+u98xZTgcC1cH9I5HWreB4+lvpot/
Z8KgNP6vkDKoNt8Doa4mFwMOVf1vdqO5JhPG7COL5R3IzewnIvIZmnyvytuvpq69YKL4cxenhXGH
0wLBfKOZIIdpsYoNiNUhW4o1dQzoBVtXbG3Dc5/hoj9lt6jtYoxowq4gqBepD+pGPmonfCYI8W2Z
EDc3CEhcmfw0hf2oE1TDgpyXPhcMytIWwEuVJxVL7+DM0b2jud+WlfSs9TWlJUvj0NoQOyuiw3iL
RK4dS29uEWSFn83kjW+K3oNgIq79YRqTOaijlKqGSHfOyoDdtslTRLWGWmEosDiXisFqqruabY+h
0Y3oBY2rwsLvrnN22uN08lpYb87WdNWpcuuY85Nbhu8RmqVDJrK7mJzQq9xBcwNPDs025Qw69BqA
eZY4JM73xjsZnHciTqftAMbgxFN+8FTOqoEkYDLCoxtfwZeIxIuyKj5lMpqg1F4XoJttNlC5IYss
JLa+MKry4TR4NQZyyauoD9ARkhVmux+jspktx0StUjtWh2kCFO+U+153LUeE04rPCowH0Kl15M6C
fmOtWzo/vw7g0XgN3WTAQkg2n/NZkbwpSNdhW2d1xPCM1IXV1NVOY9IZiCna5jJWpEQpl8apZJ5J
IhHlPWJ4bvWFKa4Gz/BFIs65pKGK+krUngmKmQZFB/cOY9YsYC2aGTC7URh1vObJTGeOsQhVkN7L
Z7JeH7lT3MCVBDLn8fBc10ptMmM+y7EzghEC/yLCpPFbNbsBP+naz+MZNZE2Y1lE3GIxLaGKG17U
iBbJEs1DZzQInTuGc4tbvSox1uotCGdSzxv22I28fgepm3+Edeir0DhJ4hJBfhC708R2WYaQhSUU
n/oc2cgmUn56NRicpb/1trmAuWq+QQE1OkLzmKMu96MIghHo4LMdOP1ZQW5oZ3lawHOyCrGcmDRF
eNFLjgB7o0JqyWbpNmsFdxNU9dQGLRDkujD79nGs9Z1rxg6dltZ3NEqkdSUQVmdZuPqRpsbdNPk5
6hBWo/6tNaPHOp7CB6k1wy6JUpOZnvwj4s1x+oqD6FzAOSSBWljbSFccMfGdJ8YmqRjDvdxCCVhP
3R6VruejH33rHEqdR9c1uECdcJf2eFtahVFh6KfdoMy9nrruDifvtpZliklIFC+6aj+VrWcEElX9
qrp+CFFsjmwMzbzBK/5OqvYXaftP2H+YnBHZrtxcLwMiz22/8BZva1DVBifB95kP+aX2pjhYLH7Q
Veccsx714QAecZriqD50pSC2mzpcEILK880pHmAAknfOhDiAmAJpoZJiZdjZC+rBfJNYGUaybnww
ZfpGG/BaLcReUOVhbjWzzVdhXGf+YMz5nrNRbC1qNZDsEyvtkXY9rKC53Q2VKRfZImvEx80AyZ6I
19jcyaRPNpipCgycwPwjDMH97HTykcIWd5VFJJj3S47PZOH0XxnGfMQWs0eAyBau2ck6zRmmRdZd
i8OTO5x9R1FiyUm1xAjKD4sygHusVnvi0tAK54y9YQHg7y0Eao94w7xo/myvmfmaWmw3oPP0m4gF
kyOD/yXQRIAmQdQgdBNRqPwEZrsvnc8hLE75kPGKAr36VdqY1EE1L/nowfSM8a7MvGhdNPrngop6
mzt2E2D/DTdhytvZqsmvtH4+pg7BFCN+Ol4fvh/SPaJdmDg/srbHMJajuHXN4TyJ6buatclPE/o3
xq7am1HioNsZ/yOM5X8Z8f/CPEqs7r+bXB4+yv9z/kBp+xdG/Ndf9NvkYmAfxfztXmvYcGpSzvL7
5MI/QScidf5DnAl8+X9OLpb5Czl6JG+5tFpYv44nf0wu5i8kLOIIpL+YhHuTLNB/MLn82kXxFy4c
mRalnAZcOHm2lPz8VUaiUsoPbZBYSEO44tKekq3nkvcmqUAnjqrztiJm1YcmutEGuTWaZG+lqt7o
InvMGbX7cnyQSTnAfMTNqa3kM0QXS08x92s8G/k69hqohwH7mJ2D6ecYVVYd/a2bOAMFdLTwRy5G
5qbhymDY4NqT7vxkU/OTwSt2rle+OBEKkmFyEe/1xsNg6zvNYXkne4/8rIKvkd1bHfX7snnvq4jF
VNnFSrPCx2IQvwVz/O9L8F+8BFRx/ruX4Fzl33io/zK7X3/Fb2+AyRhuM5p7NoEQVMD+4Z8WNiZp
/k8e518Dnq6tLr/LQdxfePw9Mp9MSeTKdT7/4wWQv2Dmwd9GJRuEC3qRf/ICGMQY/m12JzoH5QkB
V0SfUBlxlav8WUnVOI1FcRPgSuq1J83FsrS2wKLv0qwhjH8cjEYDpUdKKIDH9dQx1nhdBrAuW91k
9HinuwoIp9u0PVHf6Kpj0mlsulleVFR5vATDt9ni/FIKlgiKGAOVE3GBd5N81g1Gk6qtj61Vha8p
7TZbtoP0fhlKi3Yx64yixNvmWdQd9A4mHmTzp6jH6WzY84Pd1d9YGQdzg1STnL6SNjWe/q6HHgub
BtwiZl7xY0v0T0tVRBdLhqCCkTnqtxL2plwZETk5qKxCwRXcjJr6qoZEjx+v8t14M+qmREQBa1u1
efE4VEBalcdrqJHPW/lxNJoFsXnh7GyMwYNK7isgmZLskUBEEsdNslCW1drVfMZW+qzmQiMyR8zh
PQJesh+GSdLZSDCdBfwwJXsD52Ho2ylRXTJrohuMMU+CMq4XCpOs02R3mCRHz+Af0u9DH0Xp5fxp
mzLoTQqVyqxN+bA+8mwG3msrHX8U9UM3+XAtNHCm0F4jvA1vQG/qTxdXLHbJ67BU29YOY1F4E5Vm
PBzayJNPskDcxynTFNo6dsLpkQhieddZOXYGJaXxpTOaAc7x4fiW1nSHELCfFSMT6TrXPSwAfT/2
H7Jw8hNqZHkYrMiCBGlki7LfSteNWw9faPOILO2ZsZK2Ld/BuJgQowyaSrbXZcfW5HFQmWS7aLUb
ldV2vycXZTg6YyHbFVfDU3j95gn3gnsGz8FZgSOnFcK+n71boiDgUOqS3pNMyfRdkJYZ5GNKf3Um
ztkwzRz6VDOdutRLdtPQZoQOAjnPCzi/1KZkZZWF7UcYwHcDiL4vdGTbQGE9OHiCoAkGHtivmjdd
0R+nyn2JbFWtSDgAG9IrMDiYJo36q40kOTVq5rMNE8B+Qvo+wVOrsSbf0tPCEHVhiWnCdYLSyWFK
04014/V3O4C6RrPxEYk7eyLdncdrZRLc4tPvkq7pJjP8yuXqgeAMV7Jc3jCK0flS8TTEC1kqyELk
qrGGDbVTYyDJgtwM4VJQziWt1VQT5sk+exoxeXjZ3ZiXcj+H+Id0hUXAvHocylApKgWsaG2bvXZF
8TI/ybwHGc/tFvd+46ue7DciqtROTvmzoYbAUoKZU6udB9MmAdjUQNzLiF9YTGbmBVGm63SigSzP
jr5vTfds9PYhVdbJieIXSbjTJuxEgK4dGB5nsDSeCj6lR+B9Z8NKep9DEYGLW0dmQwQDVvo1LwVK
Aw/wEV7Px8L1UnvmTZZztIg0++Fa1ducJ7gMGhQGOIGSNfkUQd5En/TgsgfEApadIeFohABxRW//
mI2aBgs+kM6NKGYZteWmnWprzx1P2+kw8y0a+g+JOQ20f7R/NrJ/LzxxmUZjeY4iC/XIJKuH1jWK
wY8QIuHUSIKO9++nDEv96o0x8F32wyR2RaRXqDWytAzYxYZN3VUFAlaw3oV3H0OVDDOffd+K12Sf
50/zUkPLox2oSYsgE+GGevqVMrITKR/hyZ5HZARdIdcEFG0ns8gCsxd3y6Atd9oCrABD/aMf6+qQ
x3LcaUZib3Md5sWfhV1T++fMF4NSvw8zNOxjQ3hDXucwtk7tYieu+uqcjJhY/ZI34FnWNoRsquXZ
g3KSCdFdOeUmJ5EZbdICCsJsLGMtZJbe8eSI2l+UeLP02d1XPO1rEHILGL/DTQAY7x5U3tbPtZaH
nJwxZ+8GB73nrgtKTXxXAFUISrI6f3JyQ1+PLT6kcYF4r3lZNhjDjT3eMXwEy0TvRTxfF9+8IqED
Jv8jAqffwIRZEJ541ZxrtnDoLgIZRRViocRaHK87afR6ALVYsnJ4xVYf6naNtiLkJuxxuGSOuFBh
XZ/wdHRBzFZ+Hw3/l7szWY4cybLsr7T0HilQzFj0BpPBjDZxHjYQku7EPM/4+j4W1VkSGSWV2bns
FomUZIS7kaAZoPr0vXvPlbQjLh+S1WRWvYYB3hGze+fFHSgxrAeS+pAmRKyhi0s13RsmM/0w1s28
tMtoB7Je5qdYzyPXJJpl5Lk89Xn3Nq97sqJYBo0uVEXlJ7WRnvCcXeuxrf3uFuMSFdN2l0sohKwZ
F4PURV3nogzLvSLfIrc1tPKmAVM8Jc6MIaiyjUQIREPtIL1WUQzjSO7raxELPRDZGl23ngUuVSsf
3LaHvpPpqlEf05b+MgGQl3JaCr/TYJqPDYCECVf6NHtyUbD/SZKn60rsr8mkksCeL8gl2yygca9Q
LTAzl8RwMPoifohgUjKUe0yX+Cu16OlDJJDC3rS7nb6gzxSbPmEtXTO78KF0X5n2gjxJmjPB0ldV
tpsDFPdhPy6S9sh09afPxc8kRH1spKlmGYALZ4q2dMfsbFo4Gdo6x1TMnffQSvzSDnaQx2pCarhh
izzGVSWBKFNw0xtZeTTVWr7Sa8oOtInGfVHwxitl3F6yqmyuUiFz7X0pvoSF5ryuoimQ65p1I9NO
qWk/2dVavyuiTUI6KdyPo/LSSRsax7phQwMiqNByZEKnJlE45v2GiKhp71s6wo+YJOMXokx/CAxh
MDujVGDoE53TJsfkRxfUactxhmlpPCC7uX3LMQkVEr52xsDUmUCBcq9wjvHqJMtwo0jdoR1m2W21
vj9VeoL0brZQMzQrw+zkE4lA82Quen+f53NzZ4ha5eGvtj2wCoookc0nVR+RoNbtcOjMqgv5lBCu
V6tgkLwo1jHSmsZp5OVQY8w6yjJbe0q/ZG9gjdnX61Z897Oi4V9cZQdT4XNTmy9ZXAXMkefDJDrB
o2aj/Zqi5UY6xEWZVObzPNvzBS6BdaF9+ywsDvQc2LxEo7UosdE/SGuEYy+e6rCW7fquY115tDBH
320Nzaq0juFnKFhmewJkzfS9VTXIrQOPh75L17S5wydTPSKXkJiG5DruNOynd41IyRUlUmTGLlVx
0DKMuvjMdTlJvbqzP5HbIiad5fRkKZs174F/T76kFtvnPKm5dVOusPb3sf5gLBtP37DUL2Wpa9d1
hAdrJHp/0HXzmT6oHqrs73fg82g0Lol8b7eCnl7DvO5pxD37TvLa9DOpBjjPbJW9EnsTtmJbys/b
WLbhZi3zTyOq6WESFV2rFiMAacSrn/DHv0pzbA/ozpOfLTZ+ZyUz42o28O0SehDgshmOcjwbDwPi
FN9k6XcRsBDlTUdWhyqkRrFb1JISrto0Ul8McOs7HgaJhBfdfMqK2weezayCslrU7LqVTgq4bQcV
IAPdZxjdsqCSmbyPdAvr9KCrB7NPzks6dqFm0q7NEMqwQKH4ZviqnreuVb5zo9G5ImwIFTKoHx6S
ignpJicBRF3shAN47oPRLa8LLTMASvnvQb8pCQsVKXQ7dXfcf811toavzJzi/RIv0TGDk+dKilF7
rUQ7mvJxfG5odAfgMt5N2vy+IuwRWgOSc+SPMZt5rcl7XYFVakz0iGsz2iUKsSLNPHrVlh/LG8I0
XuX+iQySx3aoXaNOTmx4nEYUDVAEU+moOE7mdB+DLJn1X8vWu9CCQHkYdA6i742U0d1S9dfKuikc
zO2ztiRSpPsO0ZbSB00myYFGoenOMjVPqwgfnyxFt2L6vTZ4VdntkmZL9xUN5y5D4WiZY+xbbCau
MVa/mr5/oxbZR6mEIGU1Y1/CKvsiYap30A61nrwqB2kVlVfMm7hEUxz5yyij8TfX7LWGNeSsqY2I
eavsMCVUwks75uiDunwxDc0cfa4q5E8cOnq94FI28b3YEsgsQaQgC4+fjsaww9bgqgtxwLK+BjJF
B0ZeCDZmkh/yPvoRWXNoE9A1EYcLV1phUSUbI/IVUSLEi5iZez4VhyHvc2KzIvswNogp8iyVWNcw
zW0bCc+Lgse1MOc01JHmSgt3uYo3J5zwUh7jGpkUgUUTXr7uCzmr5giEezoaMb/TqwkmN+SYdlQn
t0Xp6yylhZC1WfHOr8P8KQuRnUpJUi8syK/V0HaPVaYzCR0UCq4VJ6u5auG21YvHX2JfJ2gN1WVR
HRvec4gIQ3mIY3SLAC5QWC3XsbfssJ61pyJREAhsdtgBW6jV0dXwY5dRmzBByRaMAfbLwKpiq5Jx
ZN6E3VqbMHUDZ3K6OIafoyP46dQFNd4msYzWY+bpCTiLxq6+pNYYeJfRZ5kLGhwYh9HFstZ3y0jK
EEPfgV4o/CUVYcarlCQnfe36MO3VAWkfQXTwdupdxAh5A9nk65LYULvJbbhwFPA6xe5CfNbPtMpH
t2ylObT7IbDsJHkupLz4sONTajEjwxE/W/wkCENVzghnMKjhoywZ8ERHD2z1U7Bq7RG9S7j0aDJX
JQrtmI9ETLUzmZLfwmHTRfWst2gHBprMlCptiKxL85m13zQ1wWzw9xRR7go1X4MuV1+KLBNo6eZ8
TxN6vJPGAfrUoFeYXBkhDhQaZpe6OTivxSRzMDcTH7hNFcQJxt/SLp6qGCWdTLxgVEZhN/URkx6k
PH1VDWjfmkM6Zz2aaAuVlNLlXrsqBdDNMdmB692cRePiWfn3ipK4Kvgn4OCG7kykY4cbxCwHVwrg
DFFdgV+Qab+NZpiUQx2uWR9Rahvbnoyw+3JreDBNKubNxx287rMlh0+cpcMtMv3XkqhXjJZOMrQk
6aBsnwQlI9SJGVtlmPfDW9cIyVVL9QO9rukVIje8mUXimFtnM/2eOcrSsdBn3nSxtzO4H2CIKLXf
cgPAplF+5FlTw84BhFfMNHkm0BuV8aseyg/JVCZewkEZzfBzDrXLnaPinCyhiGc+eeNVXawvrVFJ
lhNW4k+DjQl0xUUydxbKNKoSDuAdwekND+OsppjsJDX10bAOBziA024qWtUZq+4NzhgSKRAZgUV0
G6o0PeY4TIZvrW76oSsNw6vMet1D4CLzfeWYarfzo1EkpN8pN3xQx1LYQ3SJx0e5s1VHWGN5sxl9
6XN20ifrHvzYihulStkYE8WXsluyh0BXq/s5Q/TQFMMQGlmsubnB8C+iYlOsRIRJXd88JetNbmJM
b7FhHGu7c+VO8amy0WQq6Lo37K60by1MRhkfVDRVk5uVPbO7F8tGMDFN/XxVaGSx1G0dkHK81ZFu
uC2RTp7crtseFoqE4ris7wRaZ08igcNV+o6DSiNxbl5VSb+fzJjj/QK/o7XQ/OWdt0jtdUr6S9ng
pypGTn1sm4QA0hgoZzeKzPmAEzH2zHn5o3d3N91mxTaSzjRm3QWm+ZSqyimhgeMYOshMaZolBxnr
6g6JsPxE3tKw5fANhWtZH/CfX4qOPXi1w6S3mq9Gyf4wZFSnkeZPKEnZD+Fc8MFbOTu0G+5oW99o
U+BidBsOWIym7Z8q32gGFdX3lMycLTLeq3TQcD3ASTkAfkLM10vfQhasSjeYsFkzgqsadG5pjf8K
0L8CMGtTkT+J3s9UBsFjOiyXaJNtQka5HThl5Cfq9tsRVH3kZ95b1hisOQ4QAAoSzY948iMJSky5
ZI2L8e7JbKLTXLBh1/o33s2dnkkPJUfwsB3SB+bENB/l4qFLBoZoxbpfy/jeqtHnixKqydBhN41f
wFL8khFABqKoVa9jWO0W0zTjOOoqX9UwrkUgim7sG6/uX42UDCIc+4+L0fTeZpTX1lq/ClgM0N0r
FyuE7CYJcqOsaS1XCPZQHe6/onrVsp3rcjnGwgx7uTq02vxplWwB5BJMuzVeJj9Z0DtNyVh6ubZV
QVmxCiicdpnuiXdVSNUOL8+1T6yPApY2dXMWkxlKRPuNJQXWONPtwd2qlsbSuP5MrVq5eGBQGZfz
51pEN3qS4pDZqzqWHUF3bW8Z6ku07cp6xWdrqYzOGRIH4xR/FoSRzcnCmJAgsK5jspshBpi0SXlY
IojlRMfdNFXxfZ/mbIeW9A7O6QPn4pUGNKFDZpF6UzwGpZCIMI5vwLASu9dwLw3TC90GnBI3YyF2
htLRjJiH1YB6osDZcYstj3b5Wl2GCWKN+brW9U+HToCDP1LiCDElRqIU3aBZXEl0lgJVFC0oPpoo
yLk8usHI3NZ+VzdpGRg9UDDWBk4OHCaTbnViqbuT0+E0FtAQRd7+XpThJe76YMmUT+DlwPMjFIXg
fmkHpmbY0WTxVIk2Obsz0ehFubnTal2KdPnAN/w1rhwzl9F8yBlCuZPZgDZYtsYDvYKRzaZgZEqb
Ix5cJ2wxQ7AS6o75WAeCLS3uJroHqweWnsgYvuobBKnIhseCDoprV0rtr6sxohjPJnqZwAgWQQMY
1ik6+Yi4EKNon6VZ/sg1lKrRkqpPhdq8cBizvWYEL4Zy+dzW0mO9aR/DUH2b1eLFwkY1ruKDEWuK
HJ8+i9uYt8GUav4yZXN2rKGBP5Ugose5ZKxD4S0x/Dha09glRHUv8ULatyTUE5qww5x2qPSJVqix
0oPjx7lVRSr6rC0xNMRV+GqXY9ypc9lVNynmjrdSp5ci7ptW+qVFNeGEqV5CTqP5aEJrcow6692p
okuSKMNrrmhs7TgbF448StP+aNLMyD2pI7pmYIaQY990i1I40jLllMhyx2hdi9FJbpYQboPxFwxY
NKAOvxGsVhsnWyP9kCSwl1q6jUCn0PxdoyXfd+b4SWDhjNhafUlNpXY1Nbms8K6xqoYjavii55Hb
RAvoGueFW7OxX3IIXyFcfP5blWFJmniGzTJZg0QGPG7TmXJ1AuRdHamTay75A70IZySZsdOafbZ2
xksydmTgNV8cmmeC3o/TMu0Ay11hMDwv+QoQbyI4Iq2jw0LF3Bf0O9Nv0WSHRJ/eRgCJov1MFfvV
KscPwHrGSzl0NXLqzTwImT2m1qL90CbY7Vh8wDqN+S6XgR+2RFx7vVmFwtp2y2C86Ir2NQziJUcz
GjJIwmQAFmOT6BTWvy0KpyYpGGQQNq5068fQ4bkpM+WNEyIQl0VBl95ulkPzKveGuCKeiCJsNtRD
bzTfDVseUiHCXQkDSne5UPS91iJq5+ygh4aYLzMNvM9so7xrsXeto0QjvniyZvXeaqQ3nVg5p8ml
2lfkgYkEbk8XJMuvRB7aUzQRl1yPH1ZdT6413RQHVlS7ZhLlfpJCYeyk1YDTaaFCkLTujj763VLY
d6RJHSvNEm5qYoXZUAkrdWI7tckeiK01Z5mT2t/mNi+4OzpcwAAGNFPJHFyG98s4MITRhCPG+KmO
tCuRqtcli6+UdIs/YRbTrXkLsc5eBqoip9KRLPVyo7HJGCvhDwOzYEoJshJ6IH0p1Hh9FvfTmCKy
xhagzgmmkbT39AgBOv7tlZ0FTUbSm2DEDOKLZau3HxLaEC5j7fpSyy0zT1SN/9b8+P9TgectL+K/
F3ie6urz+x8kEuL2gv8YEJt/474w4f3DaoeHTYTN3yUS/IlMNjwpBxYIAObAWPX/PiFW/2YirOBV
sARUYNrkcfxd3MkfEZVKCA6OUxll0L8FDLDhC/wjL0BGa6Fqio4Wg8h4RfmLuNNMONFH6I0pT+/p
58beeHeve6u7BYmbeVMIcswbse/HjzBZD7NfeeUu3ZmXbQ021t55de5e4omM0trdqbvBnxABviFT
PBDGVXpZML+tITNCfzjMcQjXTx49qtX+/NL7vVOGAIv9W4g1Xh76YaoPKVIpX2S41DAbkR05NYWK
g4Bcf0A2MXFhSDaDiSgEfwmQXMQfuje69yNXcT+6tOq9YpfssRLuUi93wGHeq7MLm228S0F2OS+j
kxzls3Jf7GV+HQ50gXJojiTD7xpPf7+TvIJvInnyqxZ2h8JXvtIg8sfwhczAR3ynzu0ncJI0L3DM
1GMUcOBJTUd+mN6VExgB5z5yCQi9GBivnJfD/cuL7Zzubv+yut2x2Pf+h+ZCDHO6Y3ek13bIcZw6
d6VTOm/B01PsfIGoPsLC9ssH+ONO/kJSIMJzlw76nbyjXczHkSIvs53xJQkqGgN8b9P5SJ0n3isn
26Nt578tnvmNYd4xXBbCr+5d9fKHwaud6ojc7LzaWPieoc4+AGrDqI2qd4zRmFesI/ft97aT9004
kEBMfQm/K8DGqfO6o36fXmO32fXh6IjLsDH/gvhW+sqF2czYH/jHsC6zee3etqDwLC89xnvug5fF
x5njGR/Foa0ctaGE9m4WHg5r19YriitueKl38/vmS0O2rjnj7+ZCyJP2Ww/a+3E37rAGflNddblz
B04PCY6+/1gqmv6uwOTIZ02Rsv2eTroj5TsV3PMOJcJrxRkBTvMziNaBN+4ERV7xuw+6iZj2kz1i
tGR/JT7pvSOG52ekMIYegZIzgMZ3J+8hPR679/VjZi5Fh5/xLRV2GyYa/ElieGNPzLtW9sxjj2Fx
et3geBdn+z5zJI8u3mtzSo7KSX3sjrgFng3zKn3ZX/UmkwIE6cJ2KHL4Qj7k58STLviQ3Uw6zdiL
3C5n0IT/Ae8fe5PL151CregAJpyP5p7SbNNdkfgaLToGGeKk9vvRcFLDGX9gz1Chocec9aB5Gj8T
WnzH4ULjrav383ogeLhOQtWLDsk122dHxBvjT3TPt/S+oJU51+vxwPW3rvzYehJLAE5PJq/JG0Vk
88RAWmW0g6jvx/gwTuVdsqPpZyH1dSVfPeSBxA12E3rTh//uebXliZ1HayZxSzcCKgy73hkmx5g9
CY/yG3ddqzvpq7jmvau/exJb56P8nQUOglgHFmqogX13UVIiUfzmF7OdKkiCMbiuoWI7TJzv4Ffw
7iBFpel7Vi/RsxTk3u0JltXn9RUABVyN/ovronit3OZNZ90w3emNyd81vlt+GSAjf0tfeLcpAjhe
9mrQLqG+q+LXlioSM5/qiXA9VYHmBqu/+hPd0/3mXYBk331JDmMYCFh32a/8bBwA3BufaE+c/DcW
MIn+lkt27hen/y5U3q/xyf5UUxeoaXZVHtRraiNnRp76vq37wRX36kl5t45NNzj40rGhfMt7sZ2s
i7+55s56wxF6Ao/r4vj5Uq579WFnuuKc/Khn6zq5DOge1cO53aPZCZguyCji8z3jRO1F6/iFOrwq
Dl0lj2XZ//yEdtG59l52HpOwvh4yX3VffVxHznn1fB0Zuv/NhNHDZvVLOfKVI3vaW/X5rrKY03yn
TRAM/ujNQfJJL92hlHOEu/iLX4TYTP35eFYC4Z6ph1/6xNMu24FfAeGbW+7rI/Yu37rUe5m/AmHJ
aZzJBeyJPpW/gyjIcIqzfpg9Loh/Xo+M9J2CjJnWsVUYY25+Mt7zvRYdhh9dd/iy+Hk3d39cxXl4
4RRHd2aH0vsFgyrrIqwDBufH9jgHDC4nh8p0+smUQ+/h+KfDCSUhQNI68n+DX+758mjTvmKZYasa
DpDXaY2UHgIZsRvXYPR4DU3cXaEHUuFtlrtwe8on7TvmiNfogerHV333Lp0EvwNocrQMaMx33JWe
uQMv7X2qn8+48w6PbvgjwST0lDvjzgqeCUrgLOlGlqN/QjLcd+yb5kmcyaxdrwwEvDEgOdRTd7f/
Db50b+Lb+2CP5fLNHSe++Kn6zEsXaWN/5KJwFvFOzkeG+gbsTCc52e3HSmDBL87e5gAUDyLkJfLv
bY+x0egUuzW9THGoAThnPyy4ZDAJGAkJfmukUJ1C6LaD7MKZNWzJ+fcLyP8LLtX/Q8QpYSKI/e8L
x/PvIfndFZ/Vr/4f5IW3V/29elQUMj+hnemmAF4t/6fAVv0bE0wdgS1YIoHV58ZQ+z/Vo67+Tb/9
CS/UCFijwfWf1SOuIZNkQUyY5LdYdB3+LYGtwjf6M2xKBn+FRpGUQppffDv5L7ApjoL9QkALOImm
lZ7WXlduUkB5hahNm80z84EDd671YHFMjAUZdrfSl0wM5PqsqDQqltFPslk5WEZkv2/ZUr22y1Kg
Zxokqwi2KkFpHmN2e9JwN+ztRqY1sppr8Kd3/fofiuD/UY3ltU6rof9f//N2mX/SCd9+DZ03Q6dI
N8i8+WsNLGtgflSrI2g729SgUSesJiCgepymA2iUomwfCFHklAusYS9vsuz+85+v/lWl+ccFWLJi
IKZQb5k7XOCfeHeMT4Blz7hc+qjIjl0m56dhTikih3bInCi6aQD7eIoOTW5JoTnmq5fE0mNBrsm+
atiSNiCL0JRDrrK/wD9qL4oNQ2buWnvXWH23R2otSO8kEoqxZCM926DU3VQz7PcMi6h20jqRMSoz
8y3Q/xCN/fFWl5Dz/vmvKm6a67+814aNwFs1aRhoisZt++dftcLsMJk5BpsxzZuHHH3euV9kvQ+2
DXd4kNTbcp4tG9AjJFGLw2qz4P3NNSBQBbMpgJZz8WnCAu/QYanArOhLgaZ0Yn3UCQvOMu64f3HJ
8u2a/vGaDYKyIQDrHJZM8YdB7k8fz6xqUyGGCrYDsOqzEMtvBIsbc1xYDHQpprsSScdhsJdHZdG2
0CznG1Vo0L/WcoLogxmzIN4W6ZdAR77DWVU0Z6R24x3ukvkZA5r1HZMDM/j11mFEW7uyfaaxS/5L
Zs+HNVWJLAQXc7XWOsiiStvxMbaBVMLCrppe3S1p3n7ly9CdBCBW2mDq+lOrtvTQipLJZspMPIoa
BE4ShAkN4ZIPURTHVndDbCHOuVhrRYjCOFePRL/bmFC35y63thc0SRUz5Kp6kcyCzUeAUjFikkHS
uLf9aGxXuswVRImU1Kqe/vFyKLfMOION60/1VlWXTmnxfUcAghE3RkddbAuHl/yB2KT+HMH7gEfH
dCjIuwKTjSoBeEykaN8uOoTQjW/mmNM6n0xTOmKfGfZxv6XnJesvU2EzOdQ5CmlUDaP8Tr8vATYC
utiDiArPuJKUwQcaJd9jbZ3Jr60mJvWLHnvlYmWnGD+QZ9AEdiObing26ma9ee1z4DTNK4w6O5iM
abi2Zp/f6PAH0LQi6Jay9v/F/fXX5UfgnTANlRRtuke2ZvzlCN5A11lqcplcgmNgWRgLjkq97rEI
KrS+OZcocrgO9MelLF3pfOXdaTXM10FSpJIj0USvekFLiuBDY7xvqDFFDWyFcLo9/YoJa3Kl0fCv
Quj+0jggx/4WL67pArk38vJbX+MfHmSLLjBkQAr7RpK9rFEp3DAdsagzP2JY8GyW6fQba/QMTEKo
iHvW3rOLNHr/52/fXxeU23XgTrV0QeIc2NC/rJ2gFOpkM5nS0gltn2xIsl5mtqmXjKsIlK41nrRG
DP/qM/uvP5XNwjQ1OjqaMBXl9u78aUlgfBWTUso4rVwVxvvJNLdvmtnF32Ouqpwi8cfOjJm26jnP
a5vWN2pA7B/jGL1PLfPSIbG193bs+6NkW3BOgZPcGe3iQaDH1vXP3yHD+C+fFU6D2/ZmIHUhSO9W
X/z5arsZc1wqdRwRbcjd4IwvXPxXsjaq6uQKohibcFrRtUiYm1Svd8MEqSZR4tpdCma9yDiFK1XK
Z6NpNfL6ojvnymr6RqekO0kvSCvWou6rUiXYyHV6mKaB4ZhevaprS60oWnqmVR89GoZCcd2W8o7Z
/3MnxTPhuFa07qZuVD0gRPZjFyUkxc+xcHqBMgUlpjmeLZl/gSyEc1X0kraz4wI7H2MXSSvpdawW
AIp2Gl/RKzH50xL7ilECfcUYwYeJIzx4m7wlH6iMgWHiudhlddb5YMOiII/zbnNjq6aSn1vjsQeK
GUrYAXc5wi9qcchMZCmzM7eJ9q4ns46ouOCbb5kw3kg+2FDw1VnmaGs+HytJ0ghXM/pDNyvdVdfb
/n6AUflLi3FNspzlZ7nBT+dF2rQdymQEEJ41iknukUTLZmlB7+vKfd1n865R1ObNiNrajaNYP+v9
mF5hWSmHOKoiyF4chEhpQOxTc1BZ6ptuOAcy3RvdRoKVMe1K1Y6ZHU8c/Q05ZlBDeBeH5cbU6xAH
h/bVt4bwB6QK0APGmEySDBxZMKpNusOgODudxVl/JToJXYdFMnmap5FXVV3zKeKaXAZcxhZgvn0Z
p+N5TWfDs9JoOWaDtScmagjKSH8Dsq6S2JG8GHFG5hTzFqef0NtBx0f5iJpcnqv+XEh6fUQLOOxI
SLM5LpvFrjJaC/1IQSAHU6WGXK0JavWm19ZpsLpnwm6iU4/W+GJNm43HvCpO5lQxPxONvutN+Sr3
0kfSp8vDyrD21jenXdhME0GSLaPgPso6bnlllwlmcH0WvcW5Wt/PMx2swliJ0KIWgkCzihfKaGVf
4469k+N8D6jK2glgNfhF8/WJuZLkYuJqHgYQKXfIdHCSZ8ZrJdFzNyRtvnZGs15hhqUHqbIQGZWU
s0Vt7ZD5zm4zopb2SEQmu4RhkHCSyaq4wzBHZ2lFHFu/DB98hvMjFJ+PqClSLOGLcp2mVD/qGMMP
bHPmW5vr9K1QxgWGUUZeGUuZp44Mf6RVYmo7LibMdxUVc1YVymFrEYSVGH9dI4uQurXJ7xppP8Po
0kyDJdcXLkY8RRXTuzTe2tMoU50GnVJL9wMPzD1S+PyrquMTiAI4pFpXf1OLIW+b7NsdRPzzQcWA
8qBhA3E3qxvBiyuPWRNDV1N6uXUKtQR/qnMjb2mNkIRh0eCVo75CXTSscyUl2qdg0X+VkMGGNWvP
s1VszaXplfqNUpWYBXzgRxDp5Df1COKynZEtnM+RuVQ+AvZkDnR0hjESIkHbKLcTcgpQ2SI6y9Lf
nQncxiMVtTqlPdS9tNbmfREryo57rP2SFtz3bcXxuVOQs5l4zYvENnYCc86dGUMiT4t0u/RKp9+Z
+iKT5Li9wkP8qXniAzw+O7ZGGxK/UrqCdAOlAGNS2ig/ooKI1tE2tc8pNcLaLhRXxsFNiJGdmy+m
naDumGzou9RH6fxCShK4WuLmCk/XCtFCrMMUMOO9/V4ZYSE7uElI+jln0FhN226M28npiFD07WZA
hZWtSP0oBc5JYsg8eflMpko7VY+kAgGoR5qQ7gpqB+prGQcuWlOk4QyIJzGArcEq+bWOsXXXNnVF
NLGeN66FeRzn+VL8SiF3uX23la9gM0HodYb2NUbr+JiMEgv/qvlRL1mf9qTNp8xou5AHmkaG3dhk
idh8MpNuSgbgSSAAByCHGs08c8zcmCAGma7E0kU7c76patj/cXm0K3sElL/uIFjHIMmgceAJuD37
TUNnS2HOHgJjKC8p3M0MYZ2IbH+CtLn66ULs4HNq6JzuAPQP3qKPzGAHVRa/5nGrxWVirAYd8vaT
sjkzTrGqAryIbo/Big75ULarDBFwhDyBxW2dlfsuRU38a7SRL8JGls9THaklzWsVPgLA4+1Iob5i
4W5tvwew4MmbzgackZu1I21xuc7VSjxla5AMlS2bQNUORnfrZHWf6Sy+SHvL0p2XP8Iva4WFmJmi
7jfEGUKT6xZNDeYpbW9CfWqUO1BaBffrUPLuynm6m9Mq3SGCtI7s4/YLP7xoH+QcEflXtBAlcNWM
VkGsSDGSUwWLBq87IEv4FcJqoOKiZfs1NTK8jbIHcpOlXfjHpWLv1vY0KMmzUWbx1MglrcWqEOdy
5DYWXSwIGuBltmAz5vDWWd46sFVF7DJHUVZMgevbb58us+2X5Ps9dPZKqigU0/q5Rr5D+xqmzeao
9bRcB513SxqgWD4sUkmrc6sJ/qSc1D4zDACxIxYUsVg8dHA4GQdK5OH5nO766PaN5Krowh554VHX
e9QEpFi8N5HNdUw5Y1NT7pp3e+wGEMK11TwojW22rijiAUDHlHHD1om2H9ORX6SvNj6NntzWwVMk
EydZ3zRIa7MMEQPju+VadJyIxoIkQ8wScxd2vaIzZBVGRaCiTdxgVaFrLxYZHIYJie3FjmveuiUH
Fdx0Sv9Lq037Zd1WOIIyagSDimLRPwvgr6/CnghXqcWyQOestenKaDf62SwpO2kE6AQ4NEynbmxu
0GTxLKU8NOhgOneEjHKt7E3ykd5juDe1ufZzYygCOyXooZ/Wm/CgupfhQH0WeMhuAtL9LFWI+Akw
Q8S+JIdY2uZzcpMmev200YhdzOiJsX63+Fqmf9fJIKAXcJrCwFGsod0V+cVUs+Ye95h22myZuVNR
8bpB7Q6EdKX+bNu3kxoSc7RycR1YZmR+iR5OMrOhuQ5vJoY7MayKZ0Zp8as3qTpaZZcnsp0d1RU6
m96MYGOFWf3gzFhOZTTIgCySMXcTpK4k1A+dSIMK3tL7NqD7H9QGLudcC3aQKE+ZOPxv6s5rS24k
y7I/NNYLBhjUPLr20JLqBYsqoaUZ5Nf3BrN6mhFkMyrnravqIVeyMh0OB8yu3XvOPmUrMQgRGXDs
WnJZGfTz4PlAULZVvRQnzyTRzA7qpJd2yzZNYIyELajgXnmN7LjbMsK20XgyOlnTqtjXYiJBD0mp
KpBidg7iXHzl8iFT6IK2mpP/qVZLfK1y3myG+vM77K3vqTEf/SSGEwdcTLRNd6lnMi+K3jwox8d4
Ts4NzZ/uS1w7IE392sX95Me3zUQhRfaXuBfjTJUOfOM4L+I+Ga1wGyacJYXnznvC5ns+i43e2O50
G5uhv6zrrL7V5TKd6CIEnxxU6nelAQVujblzm8VBtVe4E/aA5FLGu118rWGH3+D30/cV6ObnQTjv
m9pSJ0cH9Y1T9Z/FENXvOrdhmiiSBstnlqZ4JSFyhpF+F9et9xFfD8xFSK7fuhQ38rIEmufAMPRd
vBH7ZReoI8bCwxKkij3TmHt8I5ZmaBXQImSqfsR1o/j1nW9p5T6Tjnu9IOzBL9Dt/w/2kHrMkLZt
XB3ccHhBIDWu8HITPFeUnels3VqYQjfVxInNkd0X7ZmHoGeilMv31cCa3loNAXP9Yy6yJ7hqm5hM
bTuxnn+cxP6RROLf6HD/eyqK/0V9cFqaPx1Zfwkpf6jLz9XLjPIf/8TfPXA7RPEQoieEFkGwLqft
/1JQ2NZ/2J4NQ4VYBftvXMR/9cBVwB8pMkow2q8ILJ+e3n8rKBAsez5yB89zrICIhH8AmSBV4WV3
EISFZ/u0bj1a9ZaiA/HycF0UgSiyxEK2mudp89EegF4yWkYhxBhLtG0R3UIelCVi8DRBqenbjd8g
xgVOWT4FlVDeTedmtv/FmnkPNwi7QGiNcZZEEFMsQdc2wFL1ecLnOm89Nr/2lqzRRF7N1rTA6s9K
wHoM8Ls4ecqLqBfXNeKiMIZTUdT1VeU5mfWAm6Zw74a6lv4ZIZV5DPqRVYvu/p2DbGg5p32u3ted
EQ1ZJo0bH+YYTZ8f6TbY9TFHU5pjlVyxU2aRPS5KWLvRVeRjNgeE5cjJerZAR0Y3bYBc7AhUl8gT
h4RxXBjujN6UWyTdHfC66qPClQKzH/nsdKpo64GBwRYY7WfPAIBeesfAhJ3ajsOxWAKA2bIitCoQ
gYgPpTfG4hDHPidQ8oDH+LpAmH5dOlP52LCtD4eu1Qy8CpKqAWuhkuXoHqSIGhfzQPlIq3hONdRg
MYBymruM+W85ig4GYpanyc4pAqxwlhMjreLcLIeCGL56/MCZriEuOO38lAzoDnu22wtybOO+V9/T
2czvcnoocRTO9ORSrfjY2LvHp1xfof4FA9AZL8a8SZb1t4rCJzuKCBFygfxmV2Dm+xwVVJJhHZdb
UnHUVWLU8n5GX+q3pNC5QEEu7DIC/rM6Ly4zoTkYAAkpnhMHxnPTBMU1hTy1TCSh8MrK9F9iZ5l3
YToV26F0itXXT0JmCzh2AgcLNNbPXWRk0TwSvi5l714C/so+4VwiIsfPJpT+Df4Fvg768r8442Ol
tkQ84dXtRJEcXeGTRO4stn4shzqBrR0OzZGRE3E2be7QD8ZYNV0vYoLZEC+Eamyo+/twAx7RkvQZ
FJnQJAtDloxRTe8XLNxMmZUR7baSuTkBlsBPU9gl+QiY1tCcwKB43/Ud/GwdcPWb2G7KWzTlig1O
DbnEP+xVN3Uq1kudgh5OWzJ0T1Wbpt8CpKNwcJ0M9nuSJu3ONM78RL4avvyEeQLJfG1rxGlODWIX
cHXxN+qU5LmTi5/s7Giy8dJMCfacaSS6mPABQKYlJp/7Ckw3E/tGi/u2cjN/j6GbaDcykAvkwfi6
PxJaiFw4zGp+AFvU8rI0qCaxzov0W0TG4gzELkfeGKaOdy+zPH4OA6m67cD5/JikxK6S/xs5H+w5
nSMkIbEY9hYK99uiEKvUyJTuX2Ui4m5t5MD10IU/IRLwh/Eq9hU2gCKrH2Bi9ljwcMWe8yqMGLIN
Sr8X9DfNld/282moycneyCoKr9MSjzIwBcLFdlbZd9ZetfmAIqf0rNtAUEUfiEzK0RrPY9Nf2ETd
kaDRC/2tGcX4vXa6pThXBLUzB2/I0kYHa82cSg2r1xdn1lpvS+q6j7XfLNyjYYkrFjjRyW2Crf1r
EBNnd+hk03io/4X/bKah9Le2Xflkowx1V+7bQebP0sM3uiPOpXw/hc6A1nnJgq9dNVd3AaUmEmm3
jdEWM4oi3LtfsbxCEnsbr7l++BxWs6wZkoQuFM6ug4js5C8bq1W7z8um/uBx1NcXJhiYQLUOBsQq
ricG4UwxFgwhkaaGBiofHIyXY17X2kHLH2SYZEDtTfBEbYFQKy7mUq9+9/JmfVdDoOGDfYpQkatN
LKfsrm18Z2ZpKaL7qBCk5iqnau9a08YfPNvUCUfdMIxPfCientlSUXTWCcdahgQKB+HghHO6xzpA
frpqo+JzaY0Ei3Yjq9oO6euitk0C/P/gj0xl4as27gQxntakt8j1HB7VHmaThAb7VmWWwqvdFOKi
wd08YX3Sy1c/ioPnGuf496UMluvCJ6gCiUGcf9LZQOEsa6+Ottxwrt0DqAATqYzzRw0Dqt91tkKl
u4SS7pOTN/Pj2BOMfhxdPGY4R/2qA9JSrqxr6Hd0gsIqKg8OFhfUZ0lYveNXw13qxnX0LRgyWlOF
uwxg5RyW0q3PVT7XRNJewqdhq0FQPwPCHoMsOTY6tx7iBbH4PihBStOWUz2WRLTaO8+ehwcIhIxb
pojsGnh1Q/y+ADV3688dnbu5LCFQlGnNGR1E8HKr9BhaO1JNyWGu5Lh8IxgT/42foY+AJS2nLWdR
g4JkIZBXCM9utuyodOaqyfkoPRNDuYXVOG+SMWBgHiyhet8XRCgIq2JYZdNiX2ddjX8aZcW4t6EL
gLnTBrN2SIgMbbdjyCEFaa9jfUYb2tEhV2NFiiYgkzuG4mwxS48t/GqmG4lUke7Dnci5HAJyAtK2
69jW73qVAIzgb8DMng1ugtlJ5TMbU51fuENvs6t1w7JPyc0QIALXaDTyDJFIa/bb5gCyek52MpQ9
/0eQpB8W9NNEy3iK1ExYfDhkS0TyuAmbcUbY7gV/gQHGGpO0lEMbjIYmQrSn+6/8O6KCPG/L/oit
Kb1reisFRj420HoaTKgX5ZRzEg7IeqdbDgH0MaTej9a5WBfsFSVCh+Wz0pdRNHsOOsQQEkcyF6sw
Ulr5l8WdMDRMNtheMM/KsD/wK+6arDL3slL1fFHmcjhmBckP23nyWoSOwUzjyY/sNRAdzB45R3GU
f5AOdokdjJz2qugxfm8ifzHptjRihawzdHnv1j1SyBzf5XNNOvZC989e3E1lxNIfNEmNKNRmnai9
oqfHrK7hk7a0YsDI9IrsiFNdNX659XhpNETB0X3y0gXjfptw/4liZp6Rhfjr9pSNKbAg24unvQt2
rQfPLhh+jB6lL+Feg/2lFxNn7RCf3Wedx/EnM/WSRE3CXNfMowJKfE7MwEMha+T2SZAgAMrMDMdG
5hkEKA67/X2SCBK3FgBB/rlUvTdcdUuwvkqgU3CLdFZ2JQmHmhjhD661rYNuRgZHhOvDOM/OA76z
/NPol2QR2Ewyjm7fl9mhKYMCMnpT87TiyyKdKO5dB+MNxPKJkPZ67U2ykSbtZVvOaQsrJXCTj8XS
C0b9CpRmeC97+CEFiiyOepe8pX31DgdWN+6zrLBQXrkeE4V3VldO4ssE6Sa/rkGLtE+TFVF6Gp6t
6tsEvBAvrFPWzse+LoGW/HRy+Y2WZB03/qQVsNFRoBFAmsNpRSIVeDWOjDIbHnzWMWTmj5FVkGQV
MuH++udPec31Wj+GiadvMdBjRfZs9OY/T/TCrqk01V6+a9Q0g+JNi+lR+oblkZoxw+UvbWTNDZMp
3IXUejTw213kp93TPz/R/nvH1f9tVOcfMqD/Wbv1CG3ry+fu28/CrR//yL+4cGiw5BoHyIwMJVaw
arD+ZjpL6z+UywwW4ZbLyVX5jJb/JdwKVnUW9VjguSFTdbAa/+/Q6qv/cDACSGm5GAZ+aLr+waH1
peIA/Q0Tc99BUcbIFOjLDz3ST9Nrgbl+ybUl9wBHx1vJekQ7VNg08uqpXBukbRsHh17H6HHr1CrM
lRhK6b9/4yF+OUT/+zKg4Pmr8iEkBoJ79PNDXHmQ7DkvcRlQf5ncTZMKz3UQLhGJSWP0KV0WBLlk
4RUf+tYDPtuT+TLvMy9nUNQ3bXSruPfqDBLZd7YqgSTn5R0bsjUT5MY/qKr47o1rfvl+s3YhWXKk
RIzHdbvha9lDllHJVF5N0l4yML1cO4hp5JubmrrqEusVwIw8Sh40RLy96DPvXFoBsVAtYSjx4NHQ
yqLW32A2Cro3xvzy5ZT/70vj2tg0Ef9JburL29lb3DopkFrgDCov/dmbiEyJsz0u8+GgiUvPltSB
M2FjSBVSnlImEljK0TS9cSXr4vPfa+C/LoRhSoiwhVXqtV4q5yA1Q8tZNzwIJwRwRdX3mTPjHWDw
8RBxHMeeuQDQod0dvSEwe/1Mrb8PzWyPA5KHODJwXt6ELkoXGZCzsEfqx9FiGqZYQa/FbJcPwUT2
auNSd9YtOvg3nozf3H70ezAYMXWFXrC2vH5+mnXP/GQM8LBUMcP0UkwhVji8PScdZH5GUVp2kJID
5upjrx5G5CmbuZ/Kez9HgPTGXXi1P6w/gYsqBVy7i0SFl3y9TT+94Uxb0EbZlr23G2GsQwrqgzqb
6Kl4Q/i0j67bVHV20WX23IOHmIrPjVyks/WIXPz8xo359SchrwaVKo0HmwvzXr3mo/JIPMsZj0Cb
m5ONGnR78FUYXcd9jiFxhJ36cZUibuOxKW5SFc30mNP2ieLiUKB7o+EwzM3HTk2CVJ0Ud1KIxbJd
TPT+z1f663P7Y12Uayyy44Xq1S9IvIIbpxaDKTEnkHKAtboM6CYMOXTBbfozN6pX6nEm6uv050/+
9d2l0gV75nGflEcT8dVjW7cLp5xWp4cAeemBzRtIYN2HAFpG0Vgf01Lb7yl/lr+YZE8ngITJ5aSm
9JAHvvmbA/t1+r/x9/o3FYy9ftaL15crCBxAvLYbSP63Pug/PTt9FmfWhNH8QNuEYWbeTh6vas2y
dmWAIz1UJUCsC5sVGheYCuxzOLQa4W86BeHOBHK515Af0suqFWDVyWFB/Bi7gqnlgh9/ISlhODjM
wa4EgTiEo9nlZJA0AgShO1EU4TafJ3xCb9zh9cd7+a1QawXEoQCWYJV8rYHKAAu5qcyHg3JhQQww
LE9EcRbExY/Yh1psTk7ukF1V2dnXCSrWiakeZrY/X8XLXjGvpcK1R93Gf9mZ+IuXt5YlOV6z0/qD
7TVofzQpU1gRrExehwa2flmo458/8Dc/JpsrcgMbRQ98/+DVJyKbnho5owCd1Dx+tMiwPeSmUE8A
L8GMtynsl0Y30xUBJM1V2LjWxewuyYVrG/8eyeo3bcN+HBavxQ5tZ++amuGKP8DtlHNdbJNSlycX
KA6eCkK8FFQTTnieI/yvf/4eqxny1c/H90CGS1XFQmK/lvk5wkGlnUNmMxrwNH5oy+y9utcflIjb
y1oOpHyGnJtTEYM6hD6+02XtP466uZ8VI/MwibE3RLb3oNj29m4KNIUuZXAb5Q5JcKygb+wH9npn
Xz5wDBlY89a1z0N59/o1Ck0ugEeM0Ge7NcCCIcGmHvtbdy5mwiAS+2Tzwpx71y4ffDF+Das6JIRq
jY+IWwDvSzYjeoXp+VQH0Hjt2sE1Ixy8RKgr5/ewihTgoWq6zSbz7MciPw9ddA2/NoPw7rPFWiBX
biakOm/UQL8+xOtrhN6fqQoHndfrg22CNsgqORyi3kKDk4t+P6Acu6WSm+HNq+yNZ/jXzwtXjDgb
WejgoXVe7R90gaHvR/i27GmqPjhGfKPowOrcduMXK05N/sbm+ZvPU8FKDmcfQKiuXn1e1wyE5ub9
SASqq56DxM2/i2XyLxH3QIAaW/eNBVf+UlMy1/JQaHqeFeDHtV49KT580CBGH3toYIxve4csMESF
5eOIrtvazoN/gx5KPbY9bV81+jTt+74i7jpEX3DX+yZ+coyytsZM3hv70q9vHVeGcRldMqUcL9bL
9WokXUloRH2HEDDTMZpD+S6OEs6bhdffTAZmAfAe+d0Y2I6OXek3ZLa/+3jO8quqN1C8+68Wr7ot
6VdpKLyLlU/PlmjkJzeUR2SfgdkbDRdhEuYb47HmIsmE/8aXl8wIX73BPAM4I9D9Myukenn57ZGS
VzjA3PGga2qWTdCH7lOnmnZb4MQnFnCB4zZU/p2J/XOKoPfcWf5w65DOAW44cAq96ZsIE25WmGPa
V/Hf0+T/caP+5e64nCAJjXQUGmhmoGs589M+7QGYGkuLBAaPUuDUqcy+ZRCeXBV2234YXedrMOJc
QTXhHEjJsx7fWJHXp/LF+uZyiGXiSSiQxVH1db2banp6GDAchDedLR4EANnn0XLC8SZD+6MYXtae
3MYAcLD/5Ghn0BIieZEyyVPwWdr849KfC8KLhLdJMdcNX59qY/RrFhgGxToxrh5dQzxgBKz5eiJR
+6PPmKMXlTr/+Tb85kfweUco+Mks4GFYn6GffgS66xGjB6lQEmvcEVk4yL8MrInjXHr+keTS8qsf
VvJEBA5/Dwxj80ZJsXYSXv8O4doboN+qKF3DV4/BlIweEnSkjUyIsBnmZiEsO09RgJ1nUDAX4MJJ
KabHB5Mu5/9ylUBUHe8cIwf8jxmwFh7e6E1bww/X1Kvng2wqXh7KHK7KfVVNE8dpG2n3/iHC7pOS
+9eC6Ql96BPEWg8LyOPArRlocGMIWqq9kjSjQWt3S0i1d54qi3mOGewATZGsF3CUOTDgjTMIy9+R
Vw4BDoQbxnGiSaKjHm2mTBXz9fGt+/vLKsDgg84LJ1nmFYyKXt3fri4LiYOAfghupei0dksIjM1a
Wg7JQDj1JqqgQjO40oYgQhjyu7qufGvr58rNwfKY2SDHi/WtRBtcbBvLd+AEkZKevXGlvz6KRHMA
m7BZtaBHvD7/+zXKrrTkhguaP7u8mEEH9db71i7CazudCwAicv7iNvVx9uz08Of34JdNkwKHAo2J
uEvXy3PWi/vpPVBdAj8lTf1DODriIa/i4c5LQusqlxweLORoN3/+vB/l08vHi85wQCaacm0kAv6r
x4sGg/ZkQjxY4lf9F/Inp2PBmReTjLKuIkeoGisAGGz2VIZycWjt8ymvz3bBQuQLU97Ui5/vXPK6
Lp3SbY5r0xmhXEE3pIyX4EPCbGkzzpr6ipHwGyWGdH55adF8kN9m2dQZyENfbaxJYsEF7VPrUPGE
3zhdGD7JytGXdSzjd+W0SqQnAQkrYkxzFcIJJ+N7NgCAG5/uEUPsQ+vlcfVGzSrXZ/nlTXXQDPMf
n54y7p71V/7pV+xomdTN4iwHxt+F3o3se+g+7KhBPAt/6T3+QmvFCMgm2Sp78Oo9w2HvyiyOf2Hc
iNBmIQScTN1n3XU4Y3WARCnm8XJsw8FamWKDe9XYY/L/c+EhxbZkn0YK5L26cJ4Eu/IGMR9kMIHD
acMSHXjegxmrAIZ9hPhpZqQRRUX70Omhh2RSjp96TUr6ulVj2XHFIAnN1pUELejH/qmPsHfQBFgr
bo084j7xFU6nPz/Gv1m92a1sb0W9rLXfqlP6+Y6PjfGJI4PMmbaWArPiSPPZzYNbWTjxfSUnbBRx
ID6pDnUBCaj6KaiJ0RwRHd5khhf7n1/OejQN0Fup1Qr7quIyzsCpg5r/4Pko/uPIAT9lTym2GVdf
R9pDDqIT/yKox/CiFma6KeRSXvMXZ9+e48s3rubXpddhxfVWzxJ3yH29o89Fndmlnqhw0ho0aERc
hwUa6kGoJFrbEPYlBoDuYExrXcVe10PAAu3RKz3sF4ayYLy65W6VZG9DPRRvlO2/WYE4AZGHiPma
Xe5H8//nn86uMLN2VgtUFaSUuq5pX29CL0ohik9dgnzCAQ//HgeGObo28LVDABl3woaEuHBTlKUg
J2jya3lNu55eMsjIBgsNTLl5K/IlKS8Wu3LqXeO3pgGTESX1oViImDinnFreutW/VhFkNPlrNUlz
hAXg1XIaNKg/s3yQB3TK2SZN4NwjYAqA3cUiWj0Fy7VjU0eMQ/wkuCd3DtKpk4PA85gXbOx//uXt
3/zyLOnYVUm79Ve38MvXwuPXS3pOBgSEl8s5s6rqpsIpg0vNtaCkr4mlhmjobRXCfIuYvNNR0jhk
ywk+SDtYJ2NgqG7WUBxOJnGIii5xOovIYzLxlrQkUL4g9uIJvyu+iDLJAKy2zLcz8wUIZ/axKH3v
3Z+/02/WfI6wNt9Gurxe8vVxAsb1LPLOCw82L9htInPn2kNrdQirIv88+DpDddo2e6IxZgYbUfg9
jccv/BDNbtFz8mCs3H6jYvjtJXHAwv3ONIi+9auTZ1b3xs6ZtxxiGkVXHak7VyTQE8ngqmVnE2x3
9Iqi/xCyK92wLsy7iSKORALp7Re+yu1igd77821af9mXWxBtOhxC/JD08fmBXv7yAyKaiUil6FDP
rvd+zsp0x6Covqamx2cpavGstF+e/vyhv3neaPnyrDEXW6VV7vp6/LTxoUhByBBwdkjaWB1pfNon
UxX+MSNT5CiTsrwMuYgPaZdll422vL9GJ/+MkAeDslfhmMwD3NcCF0+1sZ3q0rW1xzSbZBTCssG2
VmEIZ7IcgH8TqXEGdx091YOdPbHRXGmBff+Nuwgw9dV9JLSVwpV9hckar/brrntedMilvMHa67Tt
Qujdi7fskIFDfEc9Ded6aBBYGiYS8Y5FuCE0uLfD81Qa7TBv58hJFI0hw5t867F5B2Iyjnc2vMZl
P+nBsm9my4GBZ1nD1H2aZAHFjnHEcanmDiQj4qYYIK/35ObJ/CFypMfopcrf1ZNVo5mEQtc2blUB
AZSm2fdhQfWeOW0FrobXBPAB9XFP7YZ/Lu8lGZlzAhkcsqaaPrlVoMkbyVNJVzOPigtH63jcDzVp
VjCPwZ8EXisWzAWIzndV59YUBJ4qCENU1njj28XKN3ed6J5bB406y7r8e9enTnYQ+dRzch3ieLgc
qHKik433Dny5bbTmC4o+P1Mh5Pc0crq/UtseQyQ00tuVI9EIO8YDpDG0skBCU+v2RiVDZpH+qWtn
W09CT9t+DEFptr6LJxabOlyA2pnFZR+Z9kNE9oK3tZjecloSY51tarJliYDqazb7ckY2FFUe0H3t
tsNZFwtkWifIENdFqPz21tCRdK5nYV3ImhkbIUJF4gGKCIBUJbhuo+NoTCOPTq6LB24ey2GXrzcq
ymNoaC64jh1SLv9b2VYlltY/v2K/jKR4IFnOV2EEIzqLE8rLV6xpva5KWNL3pUzlBYyL6gAKhPeF
3L1rZ0GsvJmnAjgYmzjZ7E5+5vwo3ziu/9Jr4wPstdm2Dr45Nr/mT1iqWzTCUMTGWWPOOBviC0jw
1r4I0psYAgIZk94jEpmUbmrcXZYwBk6zH4ojQ5FwH5vZow+U6u9/vjmvT09/XxU1ToAkHVnHq9NT
07L6twvo/m4ux+9FPqH76f3ubujj4oOLhOrw58/7pXZhheOkxgZLeKjFp746fzT5kFReNwDfw5Z4
lY1RftFZSfGR7ISVv9zybsSqWsMp4rNeStyAVjKsxyyZwiHLpcvYIkuWdx6wigf8sdmjW2JEhA/r
XSMYZY1oc4LOV1rHRmHftt56mrhDrxc4CkOJ/J+qma2CPfPl8xSSItzYKIL2jewJY6iV3wXntmi9
At+m6WFez0lyEaHG10ercJbHlucPDXK/WADnXTleT3Ggx2M+TksNrJ5DLfL6tP6YYr9GBOmXZzwo
ubOVlbY+x3lO3T1UmMw2bdBV9S61GvOuq9SliNwYuq2PN/yi1RqlYZrXyXSflEENfMruPeyZjV99
SLxlZOEzuqmw+KTE5MaNlWYnVOxG72sk18V+6Id6OcdBUZm7EHFbB2o8cC/W83W4s61Ounvinuvh
nC9D+aXBmdccssLOl33ESeKLD7GjwK+dOdj6wo7CkZTeXm+8VJKZly0oyDcSwdYV7GSrJmaW34um
XfeNBaIwTzRhui9JV2Fwa/oYLi1bnywvKlAeCNdWoPsOLaV7UwQOavjAShFlZMMyfib5qbQPasoI
/a7p+4G889YBE0qXKoY+48fg6Bnbqn1hUgPrrw2LftOgbko33H8XAFiRBuNJNmlRXfgEyc3XWVdi
+azGBeydNUbXRDWU6F+bZb3X9kNUhxREswYajIa1UF9ZgAI89yHhTCZLyVeeUGYzb8zsQ2mVDvEO
WfuoHFOJU1QvnCWczEVETtSXvh1Fuapd3RxZdo9zJNsluQWMLRXhnc5iP9smEi7xnq0oJIMbVewT
Dm+kZ0vhFneiNmhURT4M11M1Aj9IHb5jPXqVPhVT5sLwqX3RQUwR3rTXSD7tA3+KWNFNaAxv+kwt
xaNPyPQNdb6fXExkkx197JTVI2L2ttwTfKXbJ9uXvb4Du1ENR6SeY7ef60R8yzPOrueYUIl2Py+a
DDovqtpnEZtwOIQtWUjbuiQi70C3vJg2yaDokpk0JWSlaeZ6X8yEUnKezwGLk5ocpvhvSZVr75wh
LST5a3P1DJHHQF0IuAnY8gjhAHiW9ceSgz6Yzk4FBvJ3Ng5XSN0lf5jnfUdXD9nuIRNpkB1qIroe
KrbZYedU6bxzSzz7d1qinYba0gsItZO0qx1PI8jgsffj60opjLzRMqUP0J1SHO59AGDA1s7SPIqF
XArCsrU1nnFlOBIE+ojbfarcYNiooEcQiyq9zK6W2Y/IfBig5mNbaabiuNg5BgbpERQz0tAvv+cu
znpU4FaCQ70ZgLPTHQ3aU4gxG2VvKnpna6et7NEnUxsTfNnk/RZDpVxuefRgdJajItxDJQW0eJKr
/YMHUOpKauy0p1JELYs6pxYOeWP4abSVJgNRRtMuIcbiih9SM2fP++nc52KlzQUpKAwiEvw7FpRh
3lVGThDLl3UUMzIFfSrgS7B7BVrvSBHxIa5L9s3rRrrglVVMKXvAQBAtMLQRnW/nWI3YmVvdFBgq
CunCfprDR6S9Sl5U5ew+Gp2O39yur1ne6qHERQjnXR/ssQCTX0aKKRtWAUeDyFm6j8puCnfbDAVS
+UETXLQRYPERlxI/1lFUhnI8W3bW9/tx7NJ3+dgH30dkbe9U3lUtCYxYFgBcIgu4bAvsMNidx4Bc
u7mqKJn7QVdblTohUYV+iWO5tkaD47/W71Aax90R8ca40M8jhGs3xEIFxwKNZbJfzbv5XcITY7a9
qhpz7yd80QNiFyrGyUajCzljmi7bMC++Zsigyz3WRzdD6uAu6t7Cf3QBy4SKr1CLHJm2ddq7hviZ
fBIlwYwbu09ZJ2o3oVphsN6Zfet6BW7f2MfvUvS86nSyx3AXD8YyW7cIzL3V9uZ50d3KFSfUL4PB
l+lmb+gX2M8h9pW/uLtudVlywLL3miLpnQC70W7ROi1X46j1d8fpNO3mBXb+3vGNsc4C8ghFcJp0
3kPsEjW5gwAz2gCOePWPExXxQET4FD/3XVOSJsjUzjkj9J7OJDkV/Tknbg6FfmhJLP+mnK+nFF02
D6Xr5YdCyBEXO4JuglF8Q5EWWHrNKpvZZ1x6aWbbDcmqy3UcA8a+CwhPdNza3eW5aONTaiybzKi4
D4BGVgEPcKJhP4CAKqsLQXW6dcMSE4eplsbgJC8VRvPGsp9yv9bpYyRStvKeUPHuok76xZwqalMq
NtM/NZg2Lhk/x/fkXskBz1gGPDQpvQ8D9tgJWLk199ew86dH3yF+a69L21lIGF1Gb4uVBx53rkmt
uiB7zBNbvstEamibjv7O5F1C7ZfVHZKo1kKZkUnyMxMPoBd7dGq/T+D3dMjY8elc8hzAWajdwjyM
gx8tW8/3cbKiwsN1XkyT9PdycprgntnBVB8m2YTfkyzgvgR2S4uS/jB2dQD1S4o3TvJvcU3dnKfB
JfQMWXO/C9bVa9MtMbugoSLAHDV3Dj7mMqX5Fvb0vucRSd0uH9uZVMYcjPnB8LecUzEoCLNhl8mL
zq4IFiQWpXg3N06RXRKgls/nLvDhduV2OZJIyWT6IjUFtU5QEP+1uvVRf4i+gBDaV8psfG7rTY64
kFTr0sFAkVJiXc6EtrD3Zn6f7JZiQQvelR4sAk8Q69aDLpmuMKYxm12Krj80ODRokE00mC+ifGIj
rJiEUBWkNLwcvXgPyI4IGfVcYmafygIv803J2Cy57OPe+4J2LYS9gFsKGi2Zsviw2rgjDMBuzWfc
coBA3N7h0zjlLx99QbLofhjCDsZ7vWh3p5ZRmy30lmJNumvnBwJ9FrMv8Kd9g49iffZlcR/ztnBd
bS/BTIuFBlMPz+GIkDoHCVhbzn00L3AT1i43kj4mUPJaZBahvF6ci2u7EvTL/XAaBJ8RWuUJ01Q5
oL2p4eKnQeHvynbAHhQBlbgwGKbECSIL98aSZfyc0n3d0N/M+9OodILzOsa6xpNSToBEmjpMEeuj
aiHAkK2ixtFhHpYJnN/GX1r1HX7zBKHMwOO6X0TnE0QB/Cg6lE5i7lXIIGqPDY0nlZKC6qhaEsph
DQiHEN1qAfaUtCa8YF/FVIRMtax2E0rY4VRZlT8cWDUIL+5WHP0W3nlqb8HtmOAUwS2MtxF2vvu2
dTDUcP24Ut0RnGrLQr7S50fa60Wjml3kNoE6+1UkY66iEwwEAzx3fRcs5jONT+u69rQgP5ahJekB
8CXru7j0+uhoNR6hBDkEOswo7pq9Cqeo4lidAGpLwSctx6BIDQ0IrRP3GDWKrD3BWJTYuoyu7APB
WvYZAVq0XLfjPCa3KhjcDlkfyTSkiNjyL5pOzngxNYUFJc9qxH4ogNjsfTMxoCw1XiSVWsY/Van0
St7R1Pmcc+rotzCpQDGbqVi6m1HMa6h0o+L2pAj8DHZRK31Cj2gC+Ps6jLdlTHLuXP4nZWfWIyey
btFfhBSMAa9JkmPNtstlvyC7bUME8xjAr78r+6ldfdTWfTjSkbvdlUVC8A17r+0S5RHk5bfMruSn
MgqB/TjBhAPF8cqOfEz0/aQH11gjd4G1yC/4M7LwqW1r3R+AGHAOha3OZ5i4U5C9CVZl8NVNnT+O
U+V0V05w5jAyd244xSoqLq7xWtRtrAiBCS+d0Ydiy2x/F2XbZO60x4N6526MOR5N66nyrMA6pYnD
puEp7zoqjByYh0O0Zd+w11Zhbu7yCD/RtQO2o5FDo286NsME3AAzk7XvGqxWe+W61Qu3PIoWhSQW
zZVXQuyQqvOAFDcrmYkOjeZ+9kHaJZ5szZ1jpzQRvIPxT2RGzOCM0KZ8w+3f+ElK+vIPnZbwkXVY
tee0tklAKkEfeQSiFf5L53akXeUegrGEhiUl46mG87NjvZJt4AIWN4u90fBJFhncsLqV3r4LVcAL
MQqIBXpTzMpLq7mEVscr21RTOMYChROsAhfCV6JYASeGaBPqnTHrfmbezOJrgf3hPmgrcE+ps1Xf
icujK11MGyKUGhsMbrVVESLTU7+dG1VOzdHPa/i9S7fMGXCKRrWJZaVZdYjwJjMz9NbpBseQ/s4b
usGDcQVR56UiT3G6FNtNF+tXXv/x9jQQJl35EyZrk7Wv7Cu7D+Qo2WrvE58J8ksvhtC1KlyIwM1o
xbCQKg2v0faUH2vy4o5jsyiVjDnKQGPb2S9T9Kq4dlOHb5WAeZcAX1kFifDaFo4VWEpz6HCUe3sv
RAEScHIRFS1pre54nqenzNQhtshK1N9sPcCjaRXs1ytn7/hsaCWCBNu6/6OrjU3OiyB1+AOgoOqq
iAI5MeeG8Dx1dsMC0hXyGzFT4kEtVN67quyXQ9ZoE36MRrR++3Br2VcMglYhYaI/NL+CZR1qmDt2
2h+V1WZlMoXe9pGQoXY+s1FK76o26INYOzbZ3Tky2OFg2x39bJ+pMkwCPckZUt5GrpzKuB/wn9VA
rmXb+XFo9320x1c2IBd1+KUrGebITHCx/1CTpXDYVeT7VVm7fGBul7/0XQPPHJcu4SJUSKS8+2m7
nSnlx/whazsQ/r0/Qzmx8+HkrZKMZaLXqQ/kmjfr3pNmWJ5Taguxd5xmRCRd5WQt+HZnO0csD1Oz
Kyjg5F2+1U54J+uOj9OswxzFyomYGfSSnUgcOCa7qVMoUx/dKohaYhFXTY4Zy0d/vzC2e/HQdIGB
n7eQc0J1aWftosFJqyeqoOKWfGJNd7m0ghOMUQew/YqfmOq5iuDSQRRw9s1swdhwlGNeOkGk7M71
smE9Nrxa5Ce2PDUoPdSIGDMyKxoTFyu5+9gWq39c9IRlUVjpLazdtNEXFx1oArop4iVA0bKdwayS
j9VgqCVXLc377FOedZQDTgnFkyx3ecmjtV/3AjaWF2O3E5DxPMduLl7eK7nvUZBwPLHIO4WSbBfG
wkyB3FLM3sPQbE0Ta4UyKW60u5mDN0T5Vay5+GZGGVrxRKVzQXkkoLEuTenFDB3U3W0sBYLIKHtN
OkKsg5cIE1wC4sugVmkdTn0fpMx49UU6N8et6lM2UlvmNXsvt801lcHWJyT+2uUBiupt7IuMMpCY
X2YjY/5F7P/o/VTP+7AIpxi3Ym1jctUkMZ/btYjKq99GxI6SFTkxcVZp+twPqRUebi7Cc29kDww1
Teev+caA4dCx8QdJxSqge8yBjzUfo26yoge3lCSsM6uWDNsRYPOaDM2XHg5ZxumERHuuWfru63zK
aGyykryqqZUpJmuLivnc6zp1zgRoYvCz1pp3SmcPOWmQ2+3MtMquqSk/aJjPYTH5fX5jSonXhV52
TUZD6ZPMOL0Jj9XgcHdDW6TftMYCflggwml2Dijv91aYkgicE7F2YvfsTCduK7JEMDLq5Wr5ygXx
ks7ye27VAVy7NNUkbnTtoh/tBcfHvtpINq1spvJxKdZtfk7bVOWAkeqlPulS+UdZNMD4t8XcmsRh
LC/aq0EK2CxOBozl9vKmSDHuyW9eBt6DZYZ0IMq5W2PgQlFsaqYH+ylE/7JX0us/b0Gu1tuW0cdk
PHScDY0Pves4oawlHQiRHO8m4qjHh3EC+BcjrBn3Bsaeul9w7tvUi3nYnWVPO/xYl6J4XZpCf3Pn
4sYncCG2XThw4Z/1UeWyFMZiQfVY6OA5SomDrtkO2eQ0l9ajIyaAy1tt9+VL64zmQ2uR3ZIQe1mc
m4rzH2JFbxd7lZZOtGtTeFxdPZXE/hGd2aJoKu/gfNGxp93cehefv/FlZFWqdm1uvO8Ro74sqSAT
t/eeyzjk4LQqW0mlprffia0gi31lLrlcowg+8nNbROjRZY1BJR4Yxb+ZSur+yh1pOImtYJZf3KGv
3oAssoqseTi9R2VpMi/ScZ3MGWZUc1/kVhW+9qOjkXgEOWEtddHalIMdZn14WQwBgwCIB5ee2c5x
wFnt7JehKX/OMpCYorxQ/6Kjb+pj2xKr/uAvK8vXujHu97leBPG9vh0+4EBn4MtHc4A+qp7PozJs
udDmfOsZ7Z/XH5kZqYTVdEq5tpRG3NubCNe9AsrVxGTsumCTlLSpi7PoJyq4yUlAq2hx0q1mKzjP
xNPlMFJuKSNcSVpCAwaPRNGIxqmer321OQy6AKjzJlujdDxE9tqZncVvtMZTA7WELwZd2I6dN2n0
pZLVTyQ22zksJ/s7U0EELGUaYj4Tm7236LQIhwIF/rZuReHQL62KkPi8db7ofglyQgEGFGrwnqwi
nlJgNrT2uDqosqxhuORiAODUBsMvhtxGPuNMXvoD6VVW/+LyWgqSHmFIfeg3cto5HVOXsBfC9byL
mDanvBW5IQxoK6zyexgyS783ZZ8BN1b0NmBzIDH6KW+uvQTKhrJ83KjbFtp02KxMMi7h2C0AzvJO
3BMvrT4Yl4Au8glWTaPTRGRbbpZz7J0+LPZShdSWq19aTA1bOFiEvRX0j/Qz+VOG6dqBnhhu/Y4B
hrz3wkh1FxbTwXDIXVGbhzbqZf8g5Or7O8zfM82M3RXjt8kqQNStoemPTY5GvGyF9bUKeG6QWpoM
PCggemYhbXuPKnUlIgVBqqZWsFb/AFuubKDKlz20OX+cvdu0QoYxY73NP3YIreWjqAv8N+PWYLev
5LIGn5letlAv3KZiyAK+rDvxG+sWiEXoDEmKw2q+gCL1rQ86dcV2GR17UidQiGS3k1+nSUcJRcrw
QQ2hdaeGuS8OvjH40VOOsu061xSnbuvP1Nh4VDtqCMKxj9baOCljiqgqnUcI2+JMRTkyR92c/tFQ
L9knUzkQ+Vs7ovqOGHoOX7sBzcyDKV1TXha/ad/A3cjv6IChNOf1mIsjPAP4om6fPc8pToxY9GKg
WegLvV6xd471cchcP+573uY3NheyrbWDMRODEJxWQmuG5vMmAl5KJnO1sx/AwrJXDkjj3o1Y7Yu9
x8TsS7R14WeiDG/i+JTZ076iFVyZVQ5rUlAHf29A5n4XzZR9TSFArqfQMinqm6BSPxjuTWfPTLY8
9CKFKtFE3VbschA2HzAKZTbm/SoAkcY3w7A3d4gPYA8EazTN4Ch6nd+fHW3Lz10hth+F6sf+PLQ+
MISsqIQ+8Dy3wTFTzMZZPo3ucuqKAiZTE93mnoyEDXnO2uF8kou26Yllp5vgK7vaNb2jW/RIydX2
ZB+KuqjDlxYNkktjJ5f5J3SLiERslUVE1xgPoarm/nOfto4aJC5ACcx7irfBg1Uqy/uhmNn3sQ4u
vjURyEPlrzmpxYsnj6Uy4Gjzze3d3c0KcuQS8GNIGaald/ye0UHfRhgSdLoOxNrwlRAhDB+xOWzs
oL/OC06KJ5xBCr6HnAt5pXSc9kHHUdt7MKkPHXM1Q6BTl6bByc/n6kfrDD6JSF5bjz/WZpwQ9JiK
OMatz2Zg7aGgj1+hUhRgW0nPvc8ZVD2ndRG07MTQd8RwpOfPHsG26x3I4wkaOaXVnhcT7wFIPLyx
Km7T1yG1pzYRri4BpXqRc1HTyDrfVZkDUKL0JmdfaHJhfy3+povYIMck8sevg+2qFWSgLWYeTlqi
xlt/UlCYCYtE5v6D7lmv+9V2rF9RuNI/tdY0lHuFOlF8gCMZqIcNU5/m0Y3ak1LY++/q3kWitHQM
6GNZQgyPvbKwQBXXa/dCZDWPaVUr5qYqb0NQ/aN2IgDBsCqAPBJ4u1tgdSBwDN1qOlqKC7C7kddx
waKOlomoOvdiVRl5nkoEBAtwTPd7f9Wue9SVQGcqUEnKvW5Yd8cp/lX9ZvoNHJNfZW76iX1b84g6
ZAQ/OPVjcZ3m1hVxhX4bgCyYH1i4S0CJkQXkzZox66eEPxh2GpfwX7A93WiXb4t3KqDvfDYdx9UO
ME1h9pzMaUqb5XCUMUsW+PFQcLxkOTvmHb2/e7ZKA4oIo6gLCwjg74Maq14f5nUYzZGrxEtmTe2a
DJIQbx2PFbAQRtrgmM7pvMwApEBzQ/AMCnQtZlITUl9vJXKaWaGlWQshgYdQqZppvwU9s7jZXjqg
KeAP6Sz6qnnG3WiDpLG2WX5b7GD42HHgQSEuJpXgGCQ421Yj5G4HOAkhFcv2uuZdaF/Q/+YFK4SZ
/BweIEFCVivz4RxOLdF4I1ke9smH9PEXYwWuFQjk2+M0FjNJQ45qzbGqyvA45GziYlH2ZXQc0S3T
PjUqkyBP0uV1qGTzVzr4hv0pS0pCQFKZngx6Yig1NHXwvkLZw4I2IcmgXbuxebWYj+0ynNiUb3LI
gyNP++RdKU7x1Q2zH/yk8+mg4xI34dNglCa8YLhCMpI2mv2anMlBo4DJkL4s9qQTtkjhbQzq2I8l
1SKQOoCMlK9BjqiAoXJ/L9Bqi6Q1dpbvyqiFOlqm4HUW/pXnqoKxFsumJJHNNCXxfBJq252vov7n
UngVEW5zaZUX6rWSMQX2+0PB+Tsd6gqq0amamdcwSWNtus83Q+Z0LgW6pIbfMzjCrwu8Q1iy82Nn
oPo71oXMBes1dX7prHD5PLJc/A9l76Yk/QUjcgXI1dvJVhPbc7LVmVfHBIKmYh/Qo7qwJEMGL3ZQ
urRQUApIt1+44tXip5dhaUWWDF0gvqp6bn3k42aZ/yRV+x+6Bw+NPW6PEHEjtIjfdQ9ZIWjR7ClK
mpQZ0sAMZT/O/nQRlprxCzbZj0ykC5tpWw4HBh32YWlA5FB9uZc1CEmbN5tzmbYtOBVNX8b1POaf
Wp5ZyvYs+2KL0k+8oYkIJUzL4dN/C0/eC8x52WCq44P7josEJXgn2iirFTQ925FDg91zVzqOOudS
RqxxZvdcDiVLk1ouzElZ1v1BMiLfa+7x3qISoY2y2Qbz/9/9bJZSW+gVzXaYfWd4nHwkaUSj22SZ
ERJSHgLeWAtqcLbdGoJwaNJ9HwRrcKykcckFjgTIBuVUwXCCvkI6n6lCRvk01UjizFAAwnIprdWV
F132PJjKfNTSMduDrXSod1SppqB0bxEsL9BjU/YXxERQ3jGSI6eknftDPqchEB6WPSxUWMr4SZ8u
VfsAQiz/rHzv5snuNnVerBk5+NqN5pPCjO3G9Tb+cJEvxQxw68+IXqcnFht9IkK9ZMhYZtLZswGQ
cr1DSjq29GZcar6kQD1TmGwdOYFpEO7FyNZth2tBf9uWzWnWHSW2Vb8xZMYJPngw/+Lcb4ofFfE0
z5m9uuJpAiDG5hv53PySZ+CjjraHzIoTOm2++kuIw3hojPUVpQpqcpHlsBHDFhQxQ9XSYoDtFtCb
q7nrvugAhsWfFPY3KdM/BaV/f+2kVDk3IMTNxvj78+Ix210rV2LnLK3xwBkb7grsR2eHy5+44y29
Qm7z9z4qvsxBp356aSUPdbbdB55kvVx586NRfOb/fhD+Jb29fSyfCFcXR9HfdvDfP1bOiMRhVLgc
EJ20D7zMxGuU6/HoAWP50NxS6jvuhh0DhR5G25S6r35g0thFpAsIL5/JezCV+wd53HvxLR+KR4Nr
5EikN6BEfv9QIyE6E+zLlVi7Nrv0UUPkAjE/+pxzKMLWVvnZR2HzJ9fB7cn7/Svyse4FqNFwv4aA
kX7/sYEcKZw8llcDeQix6gcqz8LrH9DOIx/B38zGjJ75g9WRf9B582f+M6R3h7CzskCKQ2/Z0ZNf
iCHZ+oJa6b+/qv/16cB5cNYGGOnF+xvIRvxcsPW0D5ywj6aAOrpTRdXdt3D9/5iP9a/TXd6wtQEe
Lo87A4XH75ciZ6mcu1PGoW2NAPWH7hZvVK5DMs5C/XBWarVONU6ivHa9rxvBBLxsJdvodEv+v782
iFxeMoz3PSHBUvz+SUY9tsYTOXGZpE+/FDTsO+I0oigOu03/+O+f9e/XAhFyLBMFskzMxu+PZmaR
E2qKfDu4ACF7Ng6g5OrZZQfY+DRWA9vdtymkz58oBv7ws/+lvUSRH92uOEJInPry3fkwLGHKlol7
Hrha/mIqBv6hM1fuLhxKsnxJKcj/cEM5zvv7He88E2wHixUuB/H+MWtpXKxQOWmCIQ+pSgjQKOdQ
Ek0yuhU1vaum+TyRIjAj9iuIgBlB7x4ZW9HY0xKJM0EiVCSGkd70XVgF4am2tTGPLCgEuF+Y+btJ
SpVI4ASU3b3yyF+/wE3sgCZsDXuU//767PfXEKqrzQ4i9G/IGW6ad/rVsVi4i7qcth1p83f6HUKb
a1yKHzn+62uX+eZLF3aoKquVM43AclKICrJ0w/5miOX1C7renRn+dpm4nybL/brITP8hsup/fchb
4YE/kf+h7X53Q6MHryrW2sepaaR9gKc8rZ9EY0moiuNiDxfMbtP47Q+X5v0DzaXhFnVI84Z8E+Jj
//2nIlcSvQfh59iSpnZm3tNSmXn+CzUa6ScsyO/dIJ1P/cqyZEcoBA2jkW5GJAijq//+LH+bkf95
zgY3cFjI+XKziWL3eVcBZZajGsG66UiqAHI6onWWazMMzr1fZJu8awOnUteNno+cojlL7SOOOy3P
Pb0T3mHJ0mIX4YJ3SZoX0XyHwJWdBZqx3r7Orc3AZi0H/kT0A8e4VQz+A/uUcjsEbjh0Z+NwnO2a
LBf5yRna9C5SCDZ2wQb9N24XR/X3FaIGeSk8zrmLtotbYtzGWG0/GKY6u80z8BAU8ziHtYJrkc/U
oN2loKXHukNsP7z5oGPWL9mmhX5s+pox7jKs27WdVRRcXa/33AdnRLikfC2Cu4xbrYy9Kcd/B2CY
xhj5bfBJ4ulO9yaqfPOElC1fYoaWOCF6jK/H//5K/uX/C3jdiptBAws/JfH7U3Ytx5op40K298zO
CqZARM45005sZZmQEKzcDq9f3PkiJNsKlJeFALAMTRylRH5coRwbND6d6Oc/lALv33qcw44rwS7d
0A/I5d8ZwrB1CmBr2XrcyjHfj2PWYkQteFqzmzP1D/YzXqTvjkRgG3hPAIrQ2lB/yHfvvWbVVjWA
ST2iVJPdTfBlN49p0xW/Ktci4tLFBIF0S6MGe54At75GU6jCC3E9Tfa4zhhQjsWU+eJrFk7024uP
uOiZqVsOmBQZXZxF2exdCzRI9hfyhMrlY5errkw6yuQlaUl+EIlPfoO7942g3B9W2Ef3acOUHePK
3xe8Afr1sIk0I5WSq68TuZisPKaQK52Mv+YX9uuksmU9DYNXbp+kjdx7ZzrPZY0HwMQ+RUVUH0kr
Edv+tg59A4Ia/hyblClKZkvAdRlTOQq7elytBC5b9dWpMvso7CANLqW9orrFlJWKuAOOmmGsh2BC
7e8Oj0i2exI+GmorkrNS8kaGfJ2IUaYrGJLJJaLh08CS/hgwbS9jf61ukU1ihtFO1Alxw3nbfYx6
BwNK11nTLzidctdukSn/4t3BxKeK3Kl6YznjdPGYK/vjuigN9Leo3f5zW/jZmZyHpTp7kz+/uA2h
hlgZ0yY9uzJdfricrBzxDZb42C2m6WPo1pE5G5aF7p6t9PB2e2VFuw5FaR772hCw3Hh5WO6CsHR/
2aUjGMCqcf1Zo5r8cIsfkT+KIkR+buVdUHe7KU0LjZPbZEQaD7Zm9cDNcrcykCziejALAckhXtIE
eU0JXVSk08GTBNKgXlyYK7LyoYtB6jPdAl2UgJZWVIXB3dN0DZ/CF2Sml1xx/Cqhzo4BDesWC1D4
X8KF6e9OVrPDPCto06+8ILfmVrbllj42i/QTRyO1OWWLXp1XzLI4jJ1tnC+e3auznIHcJ+j4QnzT
yrDQBzLehqcSulG19/Nw+LnomTVjZWf0kR30BmuH4I1tA0K10Vw7XkD5YcmgbO0s+t/mxFxC1td8
arOrgZXYXZisSwxYSuYkE7i5+j7qWrdYiw3MN9tWhNsUvd2ws5g3ucWc2XwNee17SIfntXb2bCuz
J0chdmeu45ckrLuGFaJV+Wsbu8FQfRBIm33o4Yu6hnPh3TIpA//nph3G+zhRQjINmnR9rPjrhMpz
rIaPTMYRvmSb9bQ0sv9G9x+Ay+4syNa6Gr57xeY7B8ooeh0SDwDYAp0FzexVrWQfnJN7ByMiip26
onwyeepkie5ddQnswi6SepyR11lV/TEK9HqukQ38QEPSnYMiJMEez0ThEfYLH+Vcu3yDAEtKNJb4
YsJ2D4waxrcGFEw4eVu4d8rxI97Sc43wd/SHFmUOfliKb1gKl5nEwFfGsVN/n43t8iLsUsKwrFr7
DgknGO51JE/sjsElfEi5SZm+GGfLo6ueB00owsieBtPK5nypbcFEbVAYBncM1LjcNTJFPGR2JpZ9
Txm7JEGxLKysINP1rLjT4skqy3w9rQujLYRrmmDEKGPSgWUHXwK87HTkavibQlgUZZxC0U2+I1NY
0XVLNGoC5VK5TKKt+hmVPkGWDMmIuNl8/0XNS9DHbpg11+3mlt8JSgSXZGe0IrtuKcxnw/a/uRDV
6+1rpP9v1UTwa7yuVr2RTquz5TzrsHyDvCfIHWg2L4s3VjFVjE1Lw3CK8oSngpEA7GdYMnatvhD6
1ZA0XnXqC6ZFLDNplBnSUEmAe800OkAgbXLh5GOHCNYbRRn5i9xin4xSKmMNlGqiLMAKwTfzlzLZ
UPocSJeuukRWRYejzolEeqhzTQwUr2W9Po9e1ZNoWwbeU91mrDhqL29ehjTwnX0v6pscZEMbHd82
OOOuAkIDO5vx3F8tFHyRzNUm27PtjdubCXLKEHfgTlXQu4LPJQJ85CVIlPSeET4uRGe0eMhnA5y6
Wds1i5vCdQ5ryigUinjkJxZ/0AA3lwhwc+F3fwW5T420NAqwByJ5+WyKheOnzsf0a1VJ0p8nkEQc
P2GEsHE0Pp6SVW+fNkhe1W7xeofAj6jWcTDj/j9DBrvp1yP8SfHm9w30d3aHjK8cy9ktwrPqXe4I
WV7ZNS2vemFHyjm+LPmLnw3Fj95s9nMpmi4/BTXETQ4si+i4bElt/7PNXqXdhT1UoAu8BQsfZZDx
OmKn9tkuCD2LZ/R75FBBBtqLlVVPVtpL+7lvc2fe92GNCp1jih0z0OcFnscaedtTV4vsYEUIleJt
E0oRiEuptEO4bYuD1boVzSlbAOdYztj6jLuEYNO9MQ8OhC6A+M4JDvyJw21A/1K2XGeI5FOKuqYM
QiSIZJnaaHt6eAu4KSecYJujltsMu+n+Clm9Cka+jmvigFAueZoDN/U+tkPoLuirp9l+WpwtDD6l
AbdejNeXlxroJmZb0Zx2O+kDR9prnWYvjsa8g+N7Xo491cPAQY41a0cqnuaKjIw+gXxv2VM59+Ih
GtD77Lm001d3Lay0JOvamuVBcUrwd4wdwbzLrDLp5YIXVCyOIDYy6vr0PCurVNccCPUn26xRdWZs
j9+Lcf34V4Euq8Zr0aXiORSVl8gJkM8e7VHeI/mydU0CQPd59FXhJTkBSsHBlnlTsfAGfIWetbg5
OqKK5RkQ/JeCU/kvtN5acRGBXRzNgGcDuW6tDqtapleZi/QvMhOi5ZTylSY54QrfChrF7dCpqvkp
sxBRX8+TWcVtht4KiwIRNvsOL3HN4VQwCzNGSYHGg3cXvgsyaOIZI+e0M6ZbrpKWhx2wvc3mZFk9
GJ6RFpieGIDXg1OC5/kEnjdlY0uyozyMUxN8GAtdZYfA05xjZeAO/H0RlZ/ktpqB10+03c1NAY8T
+E99Lh1aAh68iW9trDNUrET+3bUp7MhYhBgcDunm4ZFcVIi1L1wcpM6WHvUtqWxcN+K98hbI4NB7
5X5Wi3eLbSY4+GgFEYBuG3Dij6XPupBomtbxyAMsJLmZ/H4XsQmJlnMMuQ+irP1gV9ohKBqh46e5
XcuNitH34sq5TYiAuedkqawtS/BKj4tFQNsyEqNNjlt34E7hCcpcWr6q2Nb5jnVO9w2gFU4D0ntm
/9FiqWziUK32w4aAjqNns9uF4Dpb5Xf1WE9kU5db+tWfM/9nx3Hi72aj/eZar7PzhPmNBQ9m57EI
rlbt1guh0N2iL6EC7bkvKg7rOzgYbXtDmuo24X2gvIQUQS994KHfQnRy80JGCIfWPcGp0/3izqMH
sFj5wQevyYiss3PgnZew5kva31ppxCN5OFexKxCSHRzd+6DpxUbsTSE81De6Cd+IrMkFhxPCh10N
CCY85aSG4vhd1WZRbgD/SchJVYiEJeua6CEnb1fsbcfewngxRbc9Fn6wEApAmlqYUFWP24kCPR2m
fd5M+PxBPdh7DWreTtBHttaefEwKxUxgTnlrEY74h3JuOpvXlmW5+8HxxnsQ0lZFrGSpvm1ichgD
T536Kw34rmPcNNN419jIYoHhu2XwCOIomH8NfjrPSYFsfz7XevOeCQT3/CMV1cCpj6BtmXYrio8q
obSJvti5V5+WXIlwx3/Fw9M0ALl5UkMesoKYnVokkqFFlWjLws3m+XrM7pSXRfqlDEwuDgGn13w2
YUmylMR8ebM/tm6WqELfYjY3VCT3VbcE5QE3SGbe7DlraceHNcxrNM+gfmRJeseRJV6TvZTgsLED
dLNrTyx9gmE9BITVahSFpEyzms1tbJZIL22q/g5tCsJ9yzzBY+0ZbJFg85yNA7J1Cd/OxK5hd3WX
Gealn73cI7lX9njbtxxpAOWlqt7Emqlo+MOk698zJCp91CskigUkkr3nktQZ+eIOPdURgVrzAPTh
a4thz+zYGYt9q5Y/wXhvg7N/TmwghbAngBsSAuiAsPVuMh7RfJekKkxHvRbz6+CSycebQL+YfJwO
bCvI94tq8wZXZrqn3v2TT/x//XgGAMDEGB0xqXzXlU9hwIS5ZyshlEG0NDUWSIvB8/pPxsuH18ge
sl/l2KCXatRwZ7nWr/8ej7z/+beNDfMRxNtcCOazt0HqP7AcjE/XvsccRZQ6m6Edji2mMNRjZ0RP
YwK1o0u2sJlvGjw09NSW3R9GZu/HErcpCPsZih2bqbTjvbsALdWEAOq+ggdDPY7EOrtYqhWfI371
uzCY5i8+7+I/TN7/hUq4/VRGQeDBAtaVlPm//9oZVjyHJHTQ8lbxysZGXWZTj7GDNFXthcbUkOkw
vGobmEaJzPsFlET1h/nPvy491Dv/b1gCyGLHjW7//B+XPgwN5mC+mWNOGdpc/ACI21WYiTRMgIfd
du0gRdUveef1P6ooE48gVMbh8N/f/9+D43/e/xRVQExAFbCHDRiSvbsScFjqxraRhcu2XgKCaTxy
8vqW/J3e78z8gmrFIeuIaYp/s8SNvxwKcXUoYTON94Rs2eV96RnHeiLyqhl+mbEt8fyqQGbXzCPh
+0QFsM67ORoBvsztViZp2sqFsztHjuTlAeet1a9TUhAk5cbWaJfiuhEthry8yxtzaD0RpCfCekT1
CbeF17whCw+dh1BP+Cz8PJ2yEyPgFs5FAI3qVMrJeHERMAQ5TE3kEdtWYzDcLZZXk5ub+n7zmb37
aifT5FQ/cIqKkXBlNINxCyfsI9N3goI8ICnltaiW1P/DkPxfe0lps1eGF+O7oHB86b674gLl7CoL
g5EMivN+QRhzSJtw2/udo141OpA7v2yWC9kppG9SXD8Cj/ePRXtbnU8EhjeibU7/fRfY/7oN2IOx
fwuBekqGbIDefr8Zx60lKw3s3CEaQrBOBmOZdRlrdHGv41qBAQjTGSMk4skuztxoq5NJUhg99IzL
eERq0KCvC4EU/RlV2yqOiHfsbufNzDx+YKUeXkNc8tlpJUwoT0xtdV8kqQ5IPJfFf2snPwwoXWX3
2Rr6Ul8Wjey3hIvbHbJKbOnJc3AS7KbOAfy6ODXaDLAYCF6qdKU0zJj6JaVKW8SCUzHLK+4MU18Y
fvjes3E1qb6lB0z2Q0hEYHem6hwFOxzShw/42kksHS0d3hXgDr095Hr/s9NtfYm6t1t6ZuVTWn9p
bUkaxjp6E40uvI7+0GimJ7sI5xsd8szkKbbHkZB4gmFG/bRSp8oL3Q/7bjjTm07WRffTY+D0NQPE
uutfPI0yH9OCPa/nAO5P8Er4tf5KsryLdgp5RvAp44t6NXPjfhssf2qvw8L0JSE+yMvRvTppfqg3
tivIogfEuLlDvvOhRF2mHszYE7JF7mT40Zu91Y+LNtteBh6sOm5ghgR7TWmQH6rUYqgm/cqo/+Pu
XJbbRrI0/CqM2nR3xFBNguBtUR0hUpSsC2XZklXt2ihSJAxCBAESF94mJmI28xCznlUtZjfL2flN
5knmS5CwmSBNykJ2WV3s6IqSxDpI5OXkufznP7hzcZOS4SeqEsAykAsjTdicXlenT02f/mIBAXPo
IIMOq7B8OKGkcDE8DauNWIxd26QtBwwrF/OyDRI2HjyFp/F88VRrY8TxCrQ3rgFgmkHPCT6A1nDN
h1G52AlhkXdoDQ6jzYVfoiXeWRU80bRNM0Z/1oPeFKx+iw0AFTPkqhFMPOTBipUrO2hK97UcFnmW
XXPPAK02FjfjYVgat2hnF/4djww7GOQLQLhwaAzmb+lgNam9L8e+ewGWqQxcvFFzB1TpOPEZmCe/
fPpA+/nBmVecl6uXFP7x0g6ccM41/AUPf6eyHcrz5rBhBjAwQD41CsoPljmIKH9yFzPwYjNIGi9C
ujeHFzTaA8lUrHmz+9EwjOnLVpqW4gOXWNZSgs8Qs7cqe93IXimVDJQAgvNxaeAsbci04MKz583g
3TKgqQvWzPLcY6N9ZxpXPg8zQXJ4sR40flVVBLZoHE8NnlcZFSu30BX3oO0Bdgrg5HFQDWaP+3XS
Vg6X58GM3WjSJwLYApSr6vPqxebYhROG4rd6lTKZejB/O7CbpwFljx+fRhDJwGE1dS/j5tSnPdPM
LLeipjE/I9Xe+GjUbDGslzz845pJGrcOoyxU0U+Ntvcwcx5OmgDl2phD/tVwPPXoBQpGOMJb+mX/
O2Sz7vIVeAPDaJB5KTdKGa2Ke/ZAz2xI9uw5LC+UGJRP65RBndTqS0KutgH/WYko4FVMLcLZ/kcb
Mu25ebEDx5HtsWBb416Hei2TjPX9GFhkTBtYz6HABvTiED7ccOZRMPZQqsbNa8+YUj0E2hika1iz
gXoUZ0/Lv8+jSTU+MSJIv9vYjBA5hbjY1OVVYuMNPiYFDbBtLXs1t8Zeqy2JS1DYiQ/TppqnOTht
VGOwzPakXOyOnXoTlhzCT9PW/rfb2vvkAJhbQCOooDK8cureKHrTB9vz6YYKcd/TSY1wzyf7CfrW
cpm6UuDnxacDZmpFZuPU6YRYEM56QGgYjJjM6hNtqAVhG7InZ7NFiaD3g013mUY8gpSOQksuAjOY
OZd1ohGjM8MOarRfx66qyMa9lbhTipzhom36JapKIONoktahGd29F7pmBADBoVIAd4yy4/qARpVU
OS9gqBjF8w+2MXHsc5BExOodGlW6OMWlNxTvjXBZzafofAiEozfGOezMZPIY7RveJ1P9XS21/+la
i0my4m+3Fuv6XmR5lh34SnMx+R+tO2KXjgBPNmkslugfLNwvzcUaR2alwqmSzMhqczGTjmTwPNIN
m45xoMmrKOQQfsfBzz+Z5SO8Whpx0TOJMGYZ+rHvaC6GHlI2IycbzU/vCxxWk/xdrZbZjBShGFAx
kNJwK4CWWqEfQIUSE8sh3DmY00B4TpLkVxMiKKMTT2kr0uJWpln23HMj+w0WylOtM17MIdwbwRDV
8exG7SoMo3DZAZwZ0T3eXZTuTGMJRHxUk4nASmNGd/nRqIlxSn3bycytjkYnEF9P2mZkBlbdnEvV
W2zWT0eLqHrSqD9QfBM/DAigTezZ9K3pYe605oTgvZZZflp8ABRMX1qHtjxc7ZPl4KwRm41Tf4px
1TZn48oH6FtRT54Tk4cowSwFnB8eRIppa9TAgd+ER6kefqiYEyorQdMGxTYJF0KQFOEXIRwZLUle
Ubgdow2qmALkHCgIo2j9nV8xTas2cf0i9QUB9atUDj61izjYo5MlKe+PEc2Q6cBQiUhEPDzV6/TB
ntERgcLiKh1cmqXhRaM0HsfX1FpTtFanbOZNJXBHNAMjnVaixtiw79xlxb5wgATP6RXsUtxfH1ZG
18MaCHi6XjZqH4tuVP0lDCvkkhbxwr+sL+fTRWsMcgZgeJObozNu+p3yzKDSEEeQtt3j0qjmMzfG
9IZk36RK/nYy/TChdSk5NXuxwGirPszrmFbwabXieoOXGAPN/0RNqNmdV+fDt2ToK49VL67AKwXp
GTSkVG/UTvx41Ay6C3tUpukQpJksb0wWa1R2yaI35+98c9qIO96S7LMB99SAqOSgVsTQCsIbzwcy
24yphJxQt3fVoIXqLxOoWO5rRlSqduKHUuWiHsc1DGOnSeJx4kb0vBtVm+/rw6J7zwZ3IQSb1h7m
nQb8Xm6n+CDtzxAiCxgfgmEQXA/nXnADF+Py0hgvYX9vUgsSn5hsvsZ5sT4u3xOdLbP9q2W7485m
9M+xq5PJU8d+CO1x2y7aAg+SttLFcFb+YNaKUwG4BvrVcB4R7XInNqHH4dSManBWEu1tjWl/9dTC
Kw8+lkpLl7avUTzv2hLX37bJxi9bQ38IYI+O0d3Z06LEMzBHvbZHofqsbUA9cD7yamSWaF5LvhV+
HcB2xUY8vIHiAj4C6qPJirOHaOfTWA7IrUVGYM5pSe/D7TTABVq2qkVUSWtE35trOthTTlmemNFb
k9bMxc54PpvSeHhecqwBSU7/fFkaT7v0EbEvqmigN3WjCCdBzY9koG6Io3QBQ/P4HHqM0eS0OiL9
QEjLrnjtcol+v61lXOkuQOidUL0yfwfFTohbM6PVOcFyc1RtjwZh6d3IKREUWk684YCC52C4bBuT
Ztm8i+hCCpzQqFOT//33zo9tfLm+Ik9EJMhlg314F1vB4r0Vxm4Upvpb/vXGp9rwDo6fl3xpv6CC
lQi9W4ytn3/q+bEXyRHYju9tXl2ShFO57pIRJcPdJ8AVDDjuI9msH1Ub9RLNRrjpXHAM69+XzSOw
5E2abBKUlR/CozxoY2a+9e77X2s1ifu/s2/kq1k57//8Uw27NterV40jCRVtEghbvSJG+sYMFOtH
IPlwsuqESpPPq5sCyT2abwpKRzVWGWcLXiH5UTeBeUSLIVyYBuZ28sGweWWbIPcMVI9IxEhObIw3
+VE3QeOIcHMDushX9+YSxpdr7WuVI5Dn1AZg0O54c0NODJYr0efV59Xt/rLssZFrCqThblBVQWHE
l3fc0ABl40gWtpCUWv319elACXnONwO1o1oS/ZWOzsarG3RSJi/2RS/IHMXrOvnNvK9eLR+xvUkC
grbdoftoJk2HDGL+qfJ7ffs/twqoNo+IoVS4/tY7nHfc2ARMQZ1mpTT8fW2LTxAy78ZneUl+Acna
qfeL0qU3cbDlN5LPq1t+sNx556B21ChRZ8A8rN4RgRvL3zjCMGpSM1VdnQ9pHLwuHUAwOucUcAJk
IzUA8nSLkh+2+sYUYAVjF2AA1dM5eHVTYGKw5LoCqpWjJqXOFZmITj7qFBQNTgKdgkzZ+jz5rB74
LE/gGV/64k+1B47bTzwpxwp3OVzf+kLqTGz/fe1ISG8BqgdqH5WvStdq9fSvrtbfFE8rcXc2/pi6
P8mT1v/5+hW3H648K32v9JdvHCsQQW+wSP6wWA/0WoxwyVpiEAhHdfM4el/HseUPfln/fWLbizF0
9KkcOScysZJX6plYisJtFDjjVJaUTAuT9MedDuyzBnweCHUSZG1c3vGeh4Gw3FROMlZ5l+QWG4hJ
KiURKjVTXqEXftDPTIGhYQou45lwonR4yWgrGsReWY/Cy0QnZK/CvLPwdpSZgxqWX16h7wjeBKmY
ZArk7ZZX6q2I+07hOBCPjkilSeGGTFPlFr4IMlJl4jSv1A+eE1n9ZMyFzsgJRGQpOsKQ6cW8D/nF
CqNCS3jDVFQyKbKGMq/kj9bIUpQERc75pV77BTbdn8KCK7x+Kk6OmVLC9MeX67UzH7GF2/ix74Qo
zp5yFE32ioZDcxd7jwUaFTF+ZTkpAy+TwNcwR8ePcaEbh8o+X0vXMEf/+r5z23l/3zn5t4LcPFbA
hGX3P0YbHUorMkJFohtSE4lt2r+hdl3WX4Ka21e4Gqz8/r+vR5Psdknkl9v+oIH11xdUbZXwxxgr
beGJvrIJdOj8s8CyvOzhkzG4r2//MiOoa82dnpL8BZOXX+wt9lpUuMGoC6wCZ67QhbbFwpFIRa9u
AQ1PWuvr22hLUZsaFHWb+Q2EWzgeWSgmZVkl/cC+g42aeZZV1xaB8/hoZe50iBrINcg0/LeyHiv5
P/AAl42vuftNB2DPmdw6knu++4PO7/EneyA8LiJ1QTQcteOlFTwK50kVrOHOPw6481VTSIPthnli
u6JvhYN0E67UdvrTy+/77kJ4I9XalNHWb+70Zx4k0sfZRdOgAeCU8CwnHZ2cAlmIkXesbTF69Pvq
mpn7Tvsz5+A2cApX2JWKppIRkdwDHjieKlTDxn1DerVwKf9xe/w+HaOc4rJsUp53yOde3/esUJ1k
kIBaJGelatAPF2KsqgZIe/KP9XIR2DRiy5wMgIL5RV/7QTRg/QJL2RnlioYpvpVwsV2yNWyMS0I0
w8H2lGg411fC515e7dxkI0sGr7wbuSt6wt86IrJJZW7JnD34RtXlq2qY4q5w+85U9ZzLkoEx94iF
KxbZM13TsHLX1lioYTDJzpV3uDciED3L3el5NrTIB22fPduyoXrugRN8dmiwggJNhSXXv0z55pV9
63i2GKM2UlGJZFl5llfy3UA4WS/J0GFb3IknZ3umQbNrGLNwZqrehwtJg9iYum7MwuzuMHRopA/L
R2vHdEjIVN4lvHesyBOjVFCyNXSoureElvxp4TyKg3hc+GuhE/kBjN7rk7n5OIl80fAi6wdexp4I
B07AI9N/dXY9FPorDTbE7ZiApbvYpW9oDa7D9uk6/b5rFToijDYnbZVO+vbqo0We5Q2vZ+12QN9i
9Bqz9uVfV9G7zYcCQ6pT9ZD+KodHIm8VwQIFjvt///6f4VD+dBYsiOQwgjfi0R+JdNUUfUgMoAbP
RP4R3ME+ERSvZGgvFSa3fp0sbEVyNuY9VrcWTsEw3e7hX08c4UuGQafwLvb6QokAweQFTFXDQ8HU
9n0m8E4McSOdkWJnACM04W/N/2qXInYoDEkFyWmjDhraIImIyTtvNwLykmJv4AgajsSpvI1naFj7
WzztHZI16KArMY4GGbNmNTUHL64fF1gCfkH9SZoYbsssuDzZOzLThMY8FvhAVMnvEVw78B0ly/3D
Ik/ZECN0DOm+SHXb+pWfqU2PPbJ6vSgTuSyjN3PKzVjghowFZs7a9420Ewf+WFF95RKF+PmErhzU
XbHbJPmQa8DHMQaFyPhOMiaccyJWju+OMVMe19xSNt83yW/lSVC9PehQIYqFqBVwF5y6kiQ435zf
kEiG/i/zFKnqqUzn/yAoKbCvbj0l/ornf66twJ4RmY1Yg+0Yzl3Y0GAwAaec1EN+8w547oNawuUM
gerI5hhg6OYwQdFS4f0Ms9ncm8J97uO6VuiPsX5G6iSS3oMsAbaOWqmM2QNGfet4vGASu8IeBNZj
uuiJ0QHXjPwfSFAA/5TW7XX6nvtWX/IchWsrGljBViq2QakgqCuTLpiSgqHclGWDB9bux91SiRJ9
ziW1sSb/DJfQzhujWtrSPBuvlVxGP3AlkoviD7gULvghVQUcXAXyabbl70O9HRMVDwLFEj9oCz5D
qrwN1bHKSqxvnt5n2i8ti9aWsRoM2Kf0niuWjoOOSPLSb6xgaUHxmcluyK4AGgYvMgDDbSspe4wO
T7Vs90nKWFlByZyTd7gnlkzKKW6UDujQeWBlI3KyUC3vaDshlcfqJCRF6xhE0SI1lr9/cttLS/p6
6fiS21DD3EKTmZ0EWauQdxJOReBbu2I9ey2DZx6S00B4PcUil8U1eYd85jxiNWewhjoC1mdUpHqh
tUiHKJdOcrjlHrAVAH1TxeqYBwA96uxKpH3ewbYDn0JWZfuWJd1JXrlvYiL2gTIJkrkht9xzciOg
g1JBSVhFMtTlHe95JFx1tLI0Lq/UCyvIbDBqRTSIJczZFdDJp6KSadBxA12JaJrZDTpABlf0i4+z
pknCF5l3hm9dfyqG2SFrmOMrB70O0wnh1UwhgalBvV/Fcws8RxzYyhLqSId0fbfPnChyqxrUGsQv
IoP7q2o4IuR9Zdea1T5I9rGOrMY3HEYo0dJHvfzGJ0Y0E6qu0HE130hMs6rYdICMb4BcxHYmoqsD
B/qeDEfGnqIOMP/0yhOdBacRLdQgONGaAYTOqSy53aCtTX98+Za4HWeqjZLqyty6bSpw6CTV3NfT
YUjyrNyCZ1ZfvTySMsD8Yp0IxGJ2GydVlnllfxjKgi7FuCRil38q1mDgSwAGfV91G7dD6fHXiOMz
TeJ7jKse+66Nj5EONtl1eyNVzxS+j4orp1dzC/BUvVSNuobZJiFrFfxPGC+q6QKTrx7FDAIM7JMF
jE8dPRQlOuw5+o35U0V9wG1hwnOWru3LVcjn/5DnZpdrJrteSmo0WAIhQjMqdNY99LgfF1qTCag/
YmDNBs2vmCkabo1jCaVThB5c2GcEe3x45qkoSbdIYlLpkMudrBxaHUimFtAar+9sjlUH2Kg9EMql
qeOieG+N40eXnA7qi2REoS2BkJsDNzU4HScWnc3A4/CYw8/TsAMBlVuBr9bYHC4BO7wJ2/BrByqu
tarBbvlSW/NJ5r29L3O0uQx782nPvFjbYmwV7q2gr9gbezOQz5R88uTg9UXKjq9psG1piDOONqdB
B8C1M4kFmDeHaqazGONL0Sk1DTqlEzhRBgquw8ro0OLPH6vqWgc46Y5jf0YZhiq5ocFyOQMvpijX
hoZY7xlVScqSHbYbDp/s7Y0A8Um68V5u/bQ//09kFfp/Op/6jorypX9CfvGXlrdQpmIH+uT7jfsr
5zFrFZR1OA1g+vxooFwuGJn5Z4HxZmZBdhnO65l1gTzaIuyp5VlJl4T8oukXrcIboezVMWRXzBQd
DEebFrEZoRpOcZeLtJeNu2k4El0BdBV+/jB971XsTcNZXknOxobKOq65rr+U+pfCYHXUGrbxtYOJ
r0jVcWUkUtX7oiwbW+c9GSs1DE1wGIo4Fbcy9TVs5Peff4u9LE2qjmzTezwTtdSd9knp8F9+e9xa
i97Acl1L2cywTmkQnVSVHScGZyotCeDoSGYBsbYyoVn4zdPH5JgPWUUvClcW1YyptGTQsp9O3q13
S9w3C2LUQSt0G/fVqBB4rvyjvfNVL82oaLC2bz//l1+480eff0sQITfB5//2eo4KRjVkT5G8cw0H
CU2zFMuF+I8GucJbZhU05GX5BX+wtw64jvwhcYIheJvCqQgVs8jQkYuDMszJ2PT0N8s/Fx3iMMDN
FZPAkO0G8u6KX7d8EENHzuxXZ/QoHmeqxtDBFLUCKG+fbx3JuBZ1UncYc0ohJqDk/LN8/LhQq/jr
FO9RBd00YXqGMQeYxMED8+PisCuukbyR2M3xy+uIiorNX3VkliGlGlSelf4l/eU+fCGQPWep7joN
p6/tU8dYeJ8pZNByrt3CrXCnAlRkusvk5VrXcLGcEXCxuF4Vjb9dehF/dx4K3oS+xL5vDpiCp/TH
l5sa10xwIOxYGTENIvNLviF6odZ/lQ+js3btzj17ViM7FWGQFf9OuuX3lSFtLOAWwnvzFf5hZ+44
iB/VJcu/YJQOOWyExCRqieARey4Vmhif6Q8v32wkTGLHVU+HjiJwOVqOs3o6NDgPMmAIFSnbWBGt
g6SjLRbAL3alC3VgiNqZ3aEjOnLijzCGVEYsHWZLKnd3OkAHgwRUalmGNh3IHJR9H4KzWPUbtiu2
NpTFM7MMbyAnVczOso6C4Av2cWb96KGV/1R3RSDN5GxQR0fCSCIkQukLR+kwpSYq68gR3YAejnxp
YKgeiQ56yxUX3qUTRWGiTa+tqaNqEB10A6unXMW9jIOpAyhxB8zK6Yt+Mvw7/5ECv80VMHRgVe9w
Clfz02Zf+uEuZWjoqJ9YTdS9A7gdikKJ0pAJ4JVW2KI70RFSb8nIbDgo3DuB7exU8vB2pvP58uv0
w+3eJ2iw4VpgRjP5HNo/5h95G1sWhqNUUGJe6AjX3grVKjLqGvQb5DVRoUO5E9EANdxu6AgFr3Yn
Jkw0+Pyba40Wm7NCf/f0x5fvk+QFuoInqKBB2dpAQ4Zj9QKrW6Dw51URyV/SUculrVDcedBV2TSb
O2u/9Pex/Fcl3HnNflKvaJd1KdKr4KXdWa+uA4gLgPqT7w7X+npzpeklZkBi2qzVgNXJxmmH8+A/
bt1rO0rU8+6Czbc57Pxtfjvd8xttH5TBfNff1yHK1eGTJAKKqPXA9uzYLad2z3d/FHdGYMvzpiIk
dNAdtaDHy9TQ6AC3tgKxVKOcOjIZMkihhN504AzavutnUTI6CLk6PTwmNeimg3n6FPeuN5AQpwxe
Rkd8+lS4w28Cew/Gj5+Dx4EaV4mzwGSUqtQcVz7gAMJvytaga3h+wZLekCCRYqSUG1UNgq0gTqUk
Tt7hq+Pw7H4I4uxgafiXPubl03tP4ncJu7mycPBYHJK8S+H/PkbOLtaXP+ClsCJtp1OCGPnK4uiw
o1sUBmeDojrMc6lu/Z1uog7O3rYvfes/X1qkaTz7L7u8bB0+b8K8JJtU4AhIRbzrOTrKGNu+n1qe
SkhFRy3jqfPkpEdY6iAdfLCnlGrJljL9NZlQUj7j9IJtouq93P/PjByu70JqERdbRNg6kjpr+UlG
WC62DKZ8oRyTPOR9ZVF0XAyEWZW6rm26qvj702kWZXnrHZq8Q7d3QqjDTX+nvAS0ZOmmePmNcQlh
4SMBhFRScsXpgJi0BwGMr2QodrhjZR0sIdfWrNAW7o6aLB30G9dOBguoA0B+LzwSsao5oSMSdA3m
UpWq48zKCf7VImmcqR5uVNLN8vJtd+NEPSJ4Oy8XyNI0PECMSRnKV9iBLNdDx+lmEZIajiOXVAhN
5m6abh0J+1VQ7I3lknr6l8JxSOg5BJG5iqfLE0vyD6rZduwNFDsFDrv8i3LnD7FNlZ1KH1MdciEF
ScVIDWboIP6/i6mTzgxWw878heV1VvmF0ziCk1kZuI6M6JaRaeggt21LFnaZm0oP7ea4q4RS63VI
82jGCv7DrOpgLljXUK/IDunb5PlB4W0MqTT24k4zjo7pJq1Q6Y9NrE/2CH7Njs8Ofsi8js+mGyd1
8z8EVnVm+WSPlF2ro3/A+zjMIlJ1JJfvPv8vEM+FtblZYf9Mf/zWDbY5k2mE8/dxiHcRef6++2LX
u+uO/u5iEP0DvuUO+tI/3lvuYkt9ZW95YEuv9WTPxf362/8DAAD//w==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2.xml"/><Relationship Id="rId18" Type="http://schemas.openxmlformats.org/officeDocument/2006/relationships/chart" Target="../charts/chart7.xml"/><Relationship Id="rId3" Type="http://schemas.openxmlformats.org/officeDocument/2006/relationships/image" Target="../media/image2.png"/><Relationship Id="rId21" Type="http://schemas.openxmlformats.org/officeDocument/2006/relationships/chart" Target="../charts/chart10.xml"/><Relationship Id="rId7" Type="http://schemas.openxmlformats.org/officeDocument/2006/relationships/hyperlink" Target="#'Pivot Tables'!A1"/><Relationship Id="rId12" Type="http://schemas.openxmlformats.org/officeDocument/2006/relationships/chart" Target="../charts/chart1.xml"/><Relationship Id="rId17" Type="http://schemas.openxmlformats.org/officeDocument/2006/relationships/chart" Target="../charts/chart6.xml"/><Relationship Id="rId25" Type="http://schemas.microsoft.com/office/2007/relationships/hdphoto" Target="../media/hdphoto4.wdp"/><Relationship Id="rId2" Type="http://schemas.openxmlformats.org/officeDocument/2006/relationships/hyperlink" Target="#Worksheet!A1"/><Relationship Id="rId16" Type="http://schemas.openxmlformats.org/officeDocument/2006/relationships/chart" Target="../charts/chart5.xml"/><Relationship Id="rId20" Type="http://schemas.openxmlformats.org/officeDocument/2006/relationships/chart" Target="../charts/chart9.xml"/><Relationship Id="rId1" Type="http://schemas.openxmlformats.org/officeDocument/2006/relationships/image" Target="../media/image1.png"/><Relationship Id="rId6" Type="http://schemas.microsoft.com/office/2007/relationships/hdphoto" Target="../media/hdphoto2.wdp"/><Relationship Id="rId11" Type="http://schemas.microsoft.com/office/2014/relationships/chartEx" Target="../charts/chartEx2.xml"/><Relationship Id="rId24" Type="http://schemas.openxmlformats.org/officeDocument/2006/relationships/image" Target="../media/image5.png"/><Relationship Id="rId5" Type="http://schemas.openxmlformats.org/officeDocument/2006/relationships/image" Target="../media/image3.png"/><Relationship Id="rId15" Type="http://schemas.openxmlformats.org/officeDocument/2006/relationships/chart" Target="../charts/chart4.xml"/><Relationship Id="rId23" Type="http://schemas.openxmlformats.org/officeDocument/2006/relationships/hyperlink" Target="#raw_sales_data!A1"/><Relationship Id="rId10" Type="http://schemas.microsoft.com/office/2014/relationships/chartEx" Target="../charts/chartEx1.xml"/><Relationship Id="rId19" Type="http://schemas.openxmlformats.org/officeDocument/2006/relationships/chart" Target="../charts/chart8.xml"/><Relationship Id="rId4" Type="http://schemas.microsoft.com/office/2007/relationships/hdphoto" Target="../media/hdphoto1.wdp"/><Relationship Id="rId9" Type="http://schemas.microsoft.com/office/2007/relationships/hdphoto" Target="../media/hdphoto3.wdp"/><Relationship Id="rId14" Type="http://schemas.openxmlformats.org/officeDocument/2006/relationships/chart" Target="../charts/chart3.xml"/><Relationship Id="rId22"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3.xml"/><Relationship Id="rId7" Type="http://schemas.microsoft.com/office/2014/relationships/chartEx" Target="../charts/chartEx4.xml"/><Relationship Id="rId2" Type="http://schemas.openxmlformats.org/officeDocument/2006/relationships/chart" Target="../charts/chart12.xml"/><Relationship Id="rId1" Type="http://schemas.microsoft.com/office/2014/relationships/chartEx" Target="../charts/chartEx3.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19.xml"/><Relationship Id="rId4" Type="http://schemas.openxmlformats.org/officeDocument/2006/relationships/chart" Target="../charts/chart14.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0</xdr:col>
      <xdr:colOff>179702</xdr:colOff>
      <xdr:row>0</xdr:row>
      <xdr:rowOff>152196</xdr:rowOff>
    </xdr:from>
    <xdr:to>
      <xdr:col>1</xdr:col>
      <xdr:colOff>660045</xdr:colOff>
      <xdr:row>6</xdr:row>
      <xdr:rowOff>79459</xdr:rowOff>
    </xdr:to>
    <xdr:pic>
      <xdr:nvPicPr>
        <xdr:cNvPr id="2" name="Picture 1">
          <a:extLst>
            <a:ext uri="{FF2B5EF4-FFF2-40B4-BE49-F238E27FC236}">
              <a16:creationId xmlns:a16="http://schemas.microsoft.com/office/drawing/2014/main" id="{A6D25750-EA94-4A6B-A1A0-2732D3048FF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51" t="26379" r="25172" b="26208"/>
        <a:stretch/>
      </xdr:blipFill>
      <xdr:spPr>
        <a:xfrm>
          <a:off x="179702" y="152196"/>
          <a:ext cx="1085461" cy="1070263"/>
        </a:xfrm>
        <a:prstGeom prst="rect">
          <a:avLst/>
        </a:prstGeom>
        <a:effectLst>
          <a:outerShdw blurRad="50800" dist="50800" dir="5400000" algn="ctr" rotWithShape="0">
            <a:schemeClr val="tx1">
              <a:lumMod val="85000"/>
              <a:lumOff val="15000"/>
            </a:schemeClr>
          </a:outerShdw>
        </a:effectLst>
      </xdr:spPr>
    </xdr:pic>
    <xdr:clientData/>
  </xdr:twoCellAnchor>
  <xdr:twoCellAnchor editAs="oneCell">
    <xdr:from>
      <xdr:col>0</xdr:col>
      <xdr:colOff>339538</xdr:colOff>
      <xdr:row>17</xdr:row>
      <xdr:rowOff>151363</xdr:rowOff>
    </xdr:from>
    <xdr:to>
      <xdr:col>1</xdr:col>
      <xdr:colOff>504264</xdr:colOff>
      <xdr:row>21</xdr:row>
      <xdr:rowOff>166103</xdr:rowOff>
    </xdr:to>
    <xdr:pic>
      <xdr:nvPicPr>
        <xdr:cNvPr id="3" name="Picture 2">
          <a:hlinkClick xmlns:r="http://schemas.openxmlformats.org/officeDocument/2006/relationships" r:id="rId2"/>
          <a:extLst>
            <a:ext uri="{FF2B5EF4-FFF2-40B4-BE49-F238E27FC236}">
              <a16:creationId xmlns:a16="http://schemas.microsoft.com/office/drawing/2014/main" id="{BE67333A-05BD-475C-992D-C30CBBD5A101}"/>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339538" y="3389863"/>
          <a:ext cx="769844" cy="776740"/>
        </a:xfrm>
        <a:prstGeom prst="rect">
          <a:avLst/>
        </a:prstGeom>
        <a:effectLst>
          <a:outerShdw blurRad="50800" dist="50800" dir="5400000" algn="ctr" rotWithShape="0">
            <a:schemeClr val="tx1">
              <a:lumMod val="85000"/>
              <a:lumOff val="15000"/>
            </a:schemeClr>
          </a:outerShdw>
        </a:effectLst>
      </xdr:spPr>
    </xdr:pic>
    <xdr:clientData/>
  </xdr:twoCellAnchor>
  <xdr:twoCellAnchor editAs="oneCell">
    <xdr:from>
      <xdr:col>0</xdr:col>
      <xdr:colOff>0</xdr:colOff>
      <xdr:row>7</xdr:row>
      <xdr:rowOff>19704</xdr:rowOff>
    </xdr:from>
    <xdr:to>
      <xdr:col>2</xdr:col>
      <xdr:colOff>-1</xdr:colOff>
      <xdr:row>8</xdr:row>
      <xdr:rowOff>95247</xdr:rowOff>
    </xdr:to>
    <xdr:pic>
      <xdr:nvPicPr>
        <xdr:cNvPr id="4" name="Picture 3">
          <a:extLst>
            <a:ext uri="{FF2B5EF4-FFF2-40B4-BE49-F238E27FC236}">
              <a16:creationId xmlns:a16="http://schemas.microsoft.com/office/drawing/2014/main" id="{7B4C2ABE-8A58-426E-BB65-65178DC5CA16}"/>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rightnessContrast bright="-47000"/>
                  </a14:imgEffect>
                </a14:imgLayer>
              </a14:imgProps>
            </a:ext>
            <a:ext uri="{28A0092B-C50C-407E-A947-70E740481C1C}">
              <a14:useLocalDpi xmlns:a14="http://schemas.microsoft.com/office/drawing/2010/main" val="0"/>
            </a:ext>
          </a:extLst>
        </a:blip>
        <a:srcRect l="7677" t="58974" b="5216"/>
        <a:stretch/>
      </xdr:blipFill>
      <xdr:spPr>
        <a:xfrm rot="10800000">
          <a:off x="0" y="1353204"/>
          <a:ext cx="1442357" cy="266043"/>
        </a:xfrm>
        <a:prstGeom prst="rect">
          <a:avLst/>
        </a:prstGeom>
      </xdr:spPr>
    </xdr:pic>
    <xdr:clientData/>
  </xdr:twoCellAnchor>
  <xdr:twoCellAnchor editAs="oneCell">
    <xdr:from>
      <xdr:col>0</xdr:col>
      <xdr:colOff>0</xdr:colOff>
      <xdr:row>30</xdr:row>
      <xdr:rowOff>132694</xdr:rowOff>
    </xdr:from>
    <xdr:to>
      <xdr:col>2</xdr:col>
      <xdr:colOff>9554</xdr:colOff>
      <xdr:row>32</xdr:row>
      <xdr:rowOff>6570</xdr:rowOff>
    </xdr:to>
    <xdr:pic>
      <xdr:nvPicPr>
        <xdr:cNvPr id="5" name="Picture 4">
          <a:extLst>
            <a:ext uri="{FF2B5EF4-FFF2-40B4-BE49-F238E27FC236}">
              <a16:creationId xmlns:a16="http://schemas.microsoft.com/office/drawing/2014/main" id="{1807795B-E96B-49FB-A1A5-5DB4F89E38C4}"/>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rightnessContrast bright="-47000"/>
                  </a14:imgEffect>
                </a14:imgLayer>
              </a14:imgProps>
            </a:ext>
            <a:ext uri="{28A0092B-C50C-407E-A947-70E740481C1C}">
              <a14:useLocalDpi xmlns:a14="http://schemas.microsoft.com/office/drawing/2010/main" val="0"/>
            </a:ext>
          </a:extLst>
        </a:blip>
        <a:srcRect l="7677" t="58974" b="5216"/>
        <a:stretch/>
      </xdr:blipFill>
      <xdr:spPr>
        <a:xfrm>
          <a:off x="0" y="5847694"/>
          <a:ext cx="1462117" cy="254876"/>
        </a:xfrm>
        <a:prstGeom prst="rect">
          <a:avLst/>
        </a:prstGeom>
      </xdr:spPr>
    </xdr:pic>
    <xdr:clientData/>
  </xdr:twoCellAnchor>
  <xdr:twoCellAnchor editAs="oneCell">
    <xdr:from>
      <xdr:col>0</xdr:col>
      <xdr:colOff>358590</xdr:colOff>
      <xdr:row>25</xdr:row>
      <xdr:rowOff>72817</xdr:rowOff>
    </xdr:from>
    <xdr:to>
      <xdr:col>1</xdr:col>
      <xdr:colOff>526676</xdr:colOff>
      <xdr:row>29</xdr:row>
      <xdr:rowOff>84021</xdr:rowOff>
    </xdr:to>
    <xdr:pic>
      <xdr:nvPicPr>
        <xdr:cNvPr id="6" name="Picture 5">
          <a:hlinkClick xmlns:r="http://schemas.openxmlformats.org/officeDocument/2006/relationships" r:id="rId7"/>
          <a:extLst>
            <a:ext uri="{FF2B5EF4-FFF2-40B4-BE49-F238E27FC236}">
              <a16:creationId xmlns:a16="http://schemas.microsoft.com/office/drawing/2014/main" id="{8DC55677-91DF-43C3-A8AC-E6AFE917490E}"/>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358590" y="4835317"/>
          <a:ext cx="773204" cy="773204"/>
        </a:xfrm>
        <a:prstGeom prst="rect">
          <a:avLst/>
        </a:prstGeom>
        <a:effectLst>
          <a:outerShdw blurRad="50800" dist="50800" dir="5400000" algn="ctr" rotWithShape="0">
            <a:schemeClr val="tx1">
              <a:lumMod val="85000"/>
              <a:lumOff val="15000"/>
            </a:schemeClr>
          </a:outerShdw>
        </a:effectLst>
      </xdr:spPr>
    </xdr:pic>
    <xdr:clientData/>
  </xdr:twoCellAnchor>
  <xdr:twoCellAnchor>
    <xdr:from>
      <xdr:col>12</xdr:col>
      <xdr:colOff>298483</xdr:colOff>
      <xdr:row>0</xdr:row>
      <xdr:rowOff>0</xdr:rowOff>
    </xdr:from>
    <xdr:to>
      <xdr:col>26</xdr:col>
      <xdr:colOff>499172</xdr:colOff>
      <xdr:row>27</xdr:row>
      <xdr:rowOff>138545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0DACDC2D-7E40-449A-9ABA-1FFC293993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842283" y="0"/>
              <a:ext cx="8735089" cy="52820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236950</xdr:colOff>
      <xdr:row>0</xdr:row>
      <xdr:rowOff>0</xdr:rowOff>
    </xdr:from>
    <xdr:to>
      <xdr:col>34</xdr:col>
      <xdr:colOff>516920</xdr:colOff>
      <xdr:row>22</xdr:row>
      <xdr:rowOff>142875</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BB5DAA6-87E5-4A71-A318-CBC7B89C60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6315150" y="0"/>
              <a:ext cx="5156770" cy="4333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103909</xdr:colOff>
      <xdr:row>96</xdr:row>
      <xdr:rowOff>147204</xdr:rowOff>
    </xdr:from>
    <xdr:to>
      <xdr:col>20</xdr:col>
      <xdr:colOff>83128</xdr:colOff>
      <xdr:row>106</xdr:row>
      <xdr:rowOff>34635</xdr:rowOff>
    </xdr:to>
    <xdr:graphicFrame macro="">
      <xdr:nvGraphicFramePr>
        <xdr:cNvPr id="19" name="Chart 18">
          <a:extLst>
            <a:ext uri="{FF2B5EF4-FFF2-40B4-BE49-F238E27FC236}">
              <a16:creationId xmlns:a16="http://schemas.microsoft.com/office/drawing/2014/main" id="{25E12578-B45E-4F84-9AD3-67B0158B5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168817</xdr:colOff>
      <xdr:row>21</xdr:row>
      <xdr:rowOff>16881</xdr:rowOff>
    </xdr:from>
    <xdr:to>
      <xdr:col>21</xdr:col>
      <xdr:colOff>347292</xdr:colOff>
      <xdr:row>82</xdr:row>
      <xdr:rowOff>69272</xdr:rowOff>
    </xdr:to>
    <xdr:sp macro="" textlink="">
      <xdr:nvSpPr>
        <xdr:cNvPr id="22" name="Rectangle: Rounded Corners 21">
          <a:extLst>
            <a:ext uri="{FF2B5EF4-FFF2-40B4-BE49-F238E27FC236}">
              <a16:creationId xmlns:a16="http://schemas.microsoft.com/office/drawing/2014/main" id="{A8B6DFDC-0D19-4CEE-AE0F-5ED31F99B444}"/>
            </a:ext>
          </a:extLst>
        </xdr:cNvPr>
        <xdr:cNvSpPr/>
      </xdr:nvSpPr>
      <xdr:spPr>
        <a:xfrm>
          <a:off x="1606226" y="4017381"/>
          <a:ext cx="11695066" cy="11672891"/>
        </a:xfrm>
        <a:prstGeom prst="roundRect">
          <a:avLst>
            <a:gd name="adj" fmla="val 831"/>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xdr:col>
      <xdr:colOff>346364</xdr:colOff>
      <xdr:row>21</xdr:row>
      <xdr:rowOff>155864</xdr:rowOff>
    </xdr:from>
    <xdr:to>
      <xdr:col>21</xdr:col>
      <xdr:colOff>155864</xdr:colOff>
      <xdr:row>54</xdr:row>
      <xdr:rowOff>173182</xdr:rowOff>
    </xdr:to>
    <xdr:sp macro="" textlink="">
      <xdr:nvSpPr>
        <xdr:cNvPr id="25" name="TextBox 24">
          <a:extLst>
            <a:ext uri="{FF2B5EF4-FFF2-40B4-BE49-F238E27FC236}">
              <a16:creationId xmlns:a16="http://schemas.microsoft.com/office/drawing/2014/main" id="{23F2E16D-4CC3-E73B-BFD2-FFB5AB04FE6C}"/>
            </a:ext>
          </a:extLst>
        </xdr:cNvPr>
        <xdr:cNvSpPr txBox="1"/>
      </xdr:nvSpPr>
      <xdr:spPr>
        <a:xfrm>
          <a:off x="1783773" y="4156364"/>
          <a:ext cx="11326091" cy="6303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a:solidFill>
                <a:srgbClr val="0070C0"/>
              </a:solidFill>
              <a:effectLst/>
              <a:latin typeface="+mn-lt"/>
              <a:ea typeface="+mn-ea"/>
              <a:cs typeface="+mn-cs"/>
            </a:rPr>
            <a:t>Key Performance</a:t>
          </a:r>
          <a:r>
            <a:rPr lang="en-US" sz="3600" b="1" baseline="0">
              <a:solidFill>
                <a:srgbClr val="0070C0"/>
              </a:solidFill>
              <a:effectLst/>
              <a:latin typeface="+mn-lt"/>
              <a:ea typeface="+mn-ea"/>
              <a:cs typeface="+mn-cs"/>
            </a:rPr>
            <a:t> Indicators</a:t>
          </a:r>
        </a:p>
        <a:p>
          <a:pPr marL="0" marR="0" lvl="0" indent="0" defTabSz="914400" eaLnBrk="1" fontAlgn="auto" latinLnBrk="0" hangingPunct="1">
            <a:lnSpc>
              <a:spcPct val="100000"/>
            </a:lnSpc>
            <a:spcBef>
              <a:spcPts val="0"/>
            </a:spcBef>
            <a:spcAft>
              <a:spcPts val="0"/>
            </a:spcAft>
            <a:buClrTx/>
            <a:buSzTx/>
            <a:buFontTx/>
            <a:buNone/>
            <a:tabLst/>
            <a:defRPr/>
          </a:pPr>
          <a:r>
            <a:rPr lang="en-US" sz="2400">
              <a:solidFill>
                <a:srgbClr val="0070C0"/>
              </a:solidFill>
              <a:effectLst/>
            </a:rPr>
            <a:t>The KPI section highlights key transportation metrics, including revenue, profit margins, and shipment success rates, offering quick insights into performance and efficiency for the time period of  January 2003-December 2004.</a:t>
          </a:r>
        </a:p>
      </xdr:txBody>
    </xdr:sp>
    <xdr:clientData/>
  </xdr:twoCellAnchor>
  <xdr:twoCellAnchor>
    <xdr:from>
      <xdr:col>3</xdr:col>
      <xdr:colOff>6057</xdr:colOff>
      <xdr:row>33</xdr:row>
      <xdr:rowOff>34637</xdr:rowOff>
    </xdr:from>
    <xdr:to>
      <xdr:col>9</xdr:col>
      <xdr:colOff>404499</xdr:colOff>
      <xdr:row>37</xdr:row>
      <xdr:rowOff>17319</xdr:rowOff>
    </xdr:to>
    <xdr:sp macro="" textlink="">
      <xdr:nvSpPr>
        <xdr:cNvPr id="20" name="TextBox 19">
          <a:extLst>
            <a:ext uri="{FF2B5EF4-FFF2-40B4-BE49-F238E27FC236}">
              <a16:creationId xmlns:a16="http://schemas.microsoft.com/office/drawing/2014/main" id="{9A8EC177-2F9A-469D-BB5E-7886CA0554F7}"/>
            </a:ext>
          </a:extLst>
        </xdr:cNvPr>
        <xdr:cNvSpPr txBox="1"/>
      </xdr:nvSpPr>
      <xdr:spPr>
        <a:xfrm>
          <a:off x="2074343" y="6321137"/>
          <a:ext cx="4072370" cy="744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b="1" kern="1200">
              <a:solidFill>
                <a:schemeClr val="tx2">
                  <a:lumMod val="90000"/>
                  <a:lumOff val="10000"/>
                </a:schemeClr>
              </a:solidFill>
            </a:rPr>
            <a:t>Sales</a:t>
          </a:r>
        </a:p>
      </xdr:txBody>
    </xdr:sp>
    <xdr:clientData/>
  </xdr:twoCellAnchor>
  <xdr:twoCellAnchor>
    <xdr:from>
      <xdr:col>2</xdr:col>
      <xdr:colOff>121226</xdr:colOff>
      <xdr:row>36</xdr:row>
      <xdr:rowOff>63089</xdr:rowOff>
    </xdr:from>
    <xdr:to>
      <xdr:col>10</xdr:col>
      <xdr:colOff>380999</xdr:colOff>
      <xdr:row>54</xdr:row>
      <xdr:rowOff>132361</xdr:rowOff>
    </xdr:to>
    <xdr:graphicFrame macro="">
      <xdr:nvGraphicFramePr>
        <xdr:cNvPr id="26" name="Chart 25">
          <a:extLst>
            <a:ext uri="{FF2B5EF4-FFF2-40B4-BE49-F238E27FC236}">
              <a16:creationId xmlns:a16="http://schemas.microsoft.com/office/drawing/2014/main" id="{49D6ACBA-8BBC-44BD-96D6-D046E706A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294408</xdr:colOff>
      <xdr:row>27</xdr:row>
      <xdr:rowOff>173182</xdr:rowOff>
    </xdr:from>
    <xdr:to>
      <xdr:col>19</xdr:col>
      <xdr:colOff>17317</xdr:colOff>
      <xdr:row>42</xdr:row>
      <xdr:rowOff>58882</xdr:rowOff>
    </xdr:to>
    <xdr:graphicFrame macro="">
      <xdr:nvGraphicFramePr>
        <xdr:cNvPr id="27" name="Chart 26">
          <a:extLst>
            <a:ext uri="{FF2B5EF4-FFF2-40B4-BE49-F238E27FC236}">
              <a16:creationId xmlns:a16="http://schemas.microsoft.com/office/drawing/2014/main" id="{013714A4-2ABB-43ED-B021-34BED2069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277091</xdr:colOff>
      <xdr:row>56</xdr:row>
      <xdr:rowOff>155864</xdr:rowOff>
    </xdr:from>
    <xdr:to>
      <xdr:col>21</xdr:col>
      <xdr:colOff>218641</xdr:colOff>
      <xdr:row>80</xdr:row>
      <xdr:rowOff>155865</xdr:rowOff>
    </xdr:to>
    <xdr:graphicFrame macro="">
      <xdr:nvGraphicFramePr>
        <xdr:cNvPr id="17" name="Chart 16">
          <a:extLst>
            <a:ext uri="{FF2B5EF4-FFF2-40B4-BE49-F238E27FC236}">
              <a16:creationId xmlns:a16="http://schemas.microsoft.com/office/drawing/2014/main" id="{1A8FE3D8-F9AB-47DF-A21E-81858BD8A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484908</xdr:colOff>
      <xdr:row>41</xdr:row>
      <xdr:rowOff>80405</xdr:rowOff>
    </xdr:from>
    <xdr:to>
      <xdr:col>8</xdr:col>
      <xdr:colOff>0</xdr:colOff>
      <xdr:row>49</xdr:row>
      <xdr:rowOff>63087</xdr:rowOff>
    </xdr:to>
    <xdr:sp macro="" textlink="">
      <xdr:nvSpPr>
        <xdr:cNvPr id="28" name="TextBox 27">
          <a:extLst>
            <a:ext uri="{FF2B5EF4-FFF2-40B4-BE49-F238E27FC236}">
              <a16:creationId xmlns:a16="http://schemas.microsoft.com/office/drawing/2014/main" id="{79A3532B-F2B7-7E9C-0EE4-21A119E74572}"/>
            </a:ext>
          </a:extLst>
        </xdr:cNvPr>
        <xdr:cNvSpPr txBox="1"/>
      </xdr:nvSpPr>
      <xdr:spPr>
        <a:xfrm>
          <a:off x="3165515" y="7890905"/>
          <a:ext cx="1964378"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$8,24 Mil</a:t>
          </a:r>
        </a:p>
      </xdr:txBody>
    </xdr:sp>
    <xdr:clientData/>
  </xdr:twoCellAnchor>
  <xdr:twoCellAnchor>
    <xdr:from>
      <xdr:col>11</xdr:col>
      <xdr:colOff>204107</xdr:colOff>
      <xdr:row>45</xdr:row>
      <xdr:rowOff>40821</xdr:rowOff>
    </xdr:from>
    <xdr:to>
      <xdr:col>19</xdr:col>
      <xdr:colOff>81642</xdr:colOff>
      <xdr:row>55</xdr:row>
      <xdr:rowOff>85496</xdr:rowOff>
    </xdr:to>
    <xdr:graphicFrame macro="">
      <xdr:nvGraphicFramePr>
        <xdr:cNvPr id="29" name="Chart 28">
          <a:extLst>
            <a:ext uri="{FF2B5EF4-FFF2-40B4-BE49-F238E27FC236}">
              <a16:creationId xmlns:a16="http://schemas.microsoft.com/office/drawing/2014/main" id="{4922877D-1F23-4C29-9DE3-BA35F7043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201880</xdr:colOff>
      <xdr:row>42</xdr:row>
      <xdr:rowOff>1484</xdr:rowOff>
    </xdr:from>
    <xdr:to>
      <xdr:col>16</xdr:col>
      <xdr:colOff>217715</xdr:colOff>
      <xdr:row>49</xdr:row>
      <xdr:rowOff>174666</xdr:rowOff>
    </xdr:to>
    <xdr:sp macro="" textlink="">
      <xdr:nvSpPr>
        <xdr:cNvPr id="30" name="TextBox 29">
          <a:extLst>
            <a:ext uri="{FF2B5EF4-FFF2-40B4-BE49-F238E27FC236}">
              <a16:creationId xmlns:a16="http://schemas.microsoft.com/office/drawing/2014/main" id="{FCE736BB-6579-4F1D-9A05-A7A257B896FA}"/>
            </a:ext>
          </a:extLst>
        </xdr:cNvPr>
        <xdr:cNvSpPr txBox="1"/>
      </xdr:nvSpPr>
      <xdr:spPr>
        <a:xfrm>
          <a:off x="7168737" y="8002484"/>
          <a:ext cx="3077442"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kern="1200">
              <a:solidFill>
                <a:schemeClr val="tx2">
                  <a:lumMod val="90000"/>
                  <a:lumOff val="10000"/>
                </a:schemeClr>
              </a:solidFill>
            </a:rPr>
            <a:t>Sales</a:t>
          </a:r>
          <a:r>
            <a:rPr lang="en-US" sz="2400" b="1" kern="1200" baseline="0">
              <a:solidFill>
                <a:schemeClr val="tx2">
                  <a:lumMod val="90000"/>
                  <a:lumOff val="10000"/>
                </a:schemeClr>
              </a:solidFill>
            </a:rPr>
            <a:t> Jan-Dec </a:t>
          </a:r>
          <a:r>
            <a:rPr lang="en-US" sz="2400" b="1" kern="1200">
              <a:solidFill>
                <a:schemeClr val="tx2">
                  <a:lumMod val="90000"/>
                  <a:lumOff val="10000"/>
                </a:schemeClr>
              </a:solidFill>
            </a:rPr>
            <a:t>2004</a:t>
          </a:r>
        </a:p>
      </xdr:txBody>
    </xdr:sp>
    <xdr:clientData/>
  </xdr:twoCellAnchor>
  <xdr:twoCellAnchor>
    <xdr:from>
      <xdr:col>11</xdr:col>
      <xdr:colOff>204602</xdr:colOff>
      <xdr:row>29</xdr:row>
      <xdr:rowOff>140277</xdr:rowOff>
    </xdr:from>
    <xdr:to>
      <xdr:col>16</xdr:col>
      <xdr:colOff>220437</xdr:colOff>
      <xdr:row>37</xdr:row>
      <xdr:rowOff>122959</xdr:rowOff>
    </xdr:to>
    <xdr:sp macro="" textlink="">
      <xdr:nvSpPr>
        <xdr:cNvPr id="31" name="TextBox 30">
          <a:extLst>
            <a:ext uri="{FF2B5EF4-FFF2-40B4-BE49-F238E27FC236}">
              <a16:creationId xmlns:a16="http://schemas.microsoft.com/office/drawing/2014/main" id="{C3E465BA-BB8B-47D5-BEBC-C38492A73249}"/>
            </a:ext>
          </a:extLst>
        </xdr:cNvPr>
        <xdr:cNvSpPr txBox="1"/>
      </xdr:nvSpPr>
      <xdr:spPr>
        <a:xfrm>
          <a:off x="7171459" y="5664777"/>
          <a:ext cx="3077442"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kern="1200">
              <a:solidFill>
                <a:schemeClr val="tx2">
                  <a:lumMod val="50000"/>
                  <a:lumOff val="50000"/>
                </a:schemeClr>
              </a:solidFill>
            </a:rPr>
            <a:t>Sales</a:t>
          </a:r>
          <a:r>
            <a:rPr lang="en-US" sz="2400" b="1" kern="1200" baseline="0">
              <a:solidFill>
                <a:schemeClr val="tx2">
                  <a:lumMod val="50000"/>
                  <a:lumOff val="50000"/>
                </a:schemeClr>
              </a:solidFill>
            </a:rPr>
            <a:t> Jan-Dec </a:t>
          </a:r>
          <a:r>
            <a:rPr lang="en-US" sz="2400" b="1" kern="1200">
              <a:solidFill>
                <a:schemeClr val="tx2">
                  <a:lumMod val="50000"/>
                  <a:lumOff val="50000"/>
                </a:schemeClr>
              </a:solidFill>
            </a:rPr>
            <a:t>2003</a:t>
          </a:r>
        </a:p>
      </xdr:txBody>
    </xdr:sp>
    <xdr:clientData/>
  </xdr:twoCellAnchor>
  <xdr:twoCellAnchor>
    <xdr:from>
      <xdr:col>21</xdr:col>
      <xdr:colOff>571499</xdr:colOff>
      <xdr:row>21</xdr:row>
      <xdr:rowOff>16881</xdr:rowOff>
    </xdr:from>
    <xdr:to>
      <xdr:col>34</xdr:col>
      <xdr:colOff>452437</xdr:colOff>
      <xdr:row>40</xdr:row>
      <xdr:rowOff>119062</xdr:rowOff>
    </xdr:to>
    <xdr:sp macro="" textlink="">
      <xdr:nvSpPr>
        <xdr:cNvPr id="32" name="Rectangle: Rounded Corners 31">
          <a:extLst>
            <a:ext uri="{FF2B5EF4-FFF2-40B4-BE49-F238E27FC236}">
              <a16:creationId xmlns:a16="http://schemas.microsoft.com/office/drawing/2014/main" id="{3785FE02-0FC4-DBAA-DEA5-512518F31A05}"/>
            </a:ext>
          </a:extLst>
        </xdr:cNvPr>
        <xdr:cNvSpPr/>
      </xdr:nvSpPr>
      <xdr:spPr>
        <a:xfrm>
          <a:off x="13787437" y="4017381"/>
          <a:ext cx="7929563" cy="3721681"/>
        </a:xfrm>
        <a:prstGeom prst="roundRect">
          <a:avLst>
            <a:gd name="adj" fmla="val 2402"/>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22</xdr:col>
      <xdr:colOff>142874</xdr:colOff>
      <xdr:row>21</xdr:row>
      <xdr:rowOff>142876</xdr:rowOff>
    </xdr:from>
    <xdr:to>
      <xdr:col>34</xdr:col>
      <xdr:colOff>214312</xdr:colOff>
      <xdr:row>39</xdr:row>
      <xdr:rowOff>175024</xdr:rowOff>
    </xdr:to>
    <xdr:sp macro="" textlink="">
      <xdr:nvSpPr>
        <xdr:cNvPr id="33" name="TextBox 32">
          <a:extLst>
            <a:ext uri="{FF2B5EF4-FFF2-40B4-BE49-F238E27FC236}">
              <a16:creationId xmlns:a16="http://schemas.microsoft.com/office/drawing/2014/main" id="{15EB5F7A-E8EE-EAF0-2A8F-5190A1740373}"/>
            </a:ext>
          </a:extLst>
        </xdr:cNvPr>
        <xdr:cNvSpPr txBox="1"/>
      </xdr:nvSpPr>
      <xdr:spPr>
        <a:xfrm>
          <a:off x="13977937" y="4143376"/>
          <a:ext cx="7500938" cy="34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800" b="1" kern="1200">
              <a:solidFill>
                <a:schemeClr val="tx2">
                  <a:lumMod val="75000"/>
                  <a:lumOff val="25000"/>
                </a:schemeClr>
              </a:solidFill>
            </a:rPr>
            <a:t>Profits</a:t>
          </a:r>
        </a:p>
        <a:p>
          <a:r>
            <a:rPr lang="en-US" sz="2800" b="0" i="1" kern="1200">
              <a:solidFill>
                <a:schemeClr val="tx2">
                  <a:lumMod val="75000"/>
                  <a:lumOff val="25000"/>
                </a:schemeClr>
              </a:solidFill>
            </a:rPr>
            <a:t>by</a:t>
          </a:r>
          <a:r>
            <a:rPr lang="en-US" sz="2800" b="0" i="1" kern="1200" baseline="0">
              <a:solidFill>
                <a:schemeClr val="tx2">
                  <a:lumMod val="75000"/>
                  <a:lumOff val="25000"/>
                </a:schemeClr>
              </a:solidFill>
            </a:rPr>
            <a:t> year</a:t>
          </a:r>
          <a:endParaRPr lang="en-US" sz="1800" b="0" i="1" kern="1200">
            <a:solidFill>
              <a:schemeClr val="tx2">
                <a:lumMod val="75000"/>
                <a:lumOff val="25000"/>
              </a:schemeClr>
            </a:solidFill>
          </a:endParaRPr>
        </a:p>
      </xdr:txBody>
    </xdr:sp>
    <xdr:clientData/>
  </xdr:twoCellAnchor>
  <xdr:twoCellAnchor>
    <xdr:from>
      <xdr:col>21</xdr:col>
      <xdr:colOff>571499</xdr:colOff>
      <xdr:row>62</xdr:row>
      <xdr:rowOff>159757</xdr:rowOff>
    </xdr:from>
    <xdr:to>
      <xdr:col>34</xdr:col>
      <xdr:colOff>452437</xdr:colOff>
      <xdr:row>82</xdr:row>
      <xdr:rowOff>71438</xdr:rowOff>
    </xdr:to>
    <xdr:sp macro="" textlink="">
      <xdr:nvSpPr>
        <xdr:cNvPr id="40" name="Rectangle: Rounded Corners 39">
          <a:extLst>
            <a:ext uri="{FF2B5EF4-FFF2-40B4-BE49-F238E27FC236}">
              <a16:creationId xmlns:a16="http://schemas.microsoft.com/office/drawing/2014/main" id="{7268CB4C-06E2-0834-0E11-76D8BB64B247}"/>
            </a:ext>
          </a:extLst>
        </xdr:cNvPr>
        <xdr:cNvSpPr/>
      </xdr:nvSpPr>
      <xdr:spPr>
        <a:xfrm>
          <a:off x="13787437" y="11970757"/>
          <a:ext cx="7929563" cy="3721681"/>
        </a:xfrm>
        <a:prstGeom prst="roundRect">
          <a:avLst>
            <a:gd name="adj" fmla="val 2402"/>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22</xdr:col>
      <xdr:colOff>142874</xdr:colOff>
      <xdr:row>63</xdr:row>
      <xdr:rowOff>95252</xdr:rowOff>
    </xdr:from>
    <xdr:to>
      <xdr:col>34</xdr:col>
      <xdr:colOff>214312</xdr:colOff>
      <xdr:row>81</xdr:row>
      <xdr:rowOff>127400</xdr:rowOff>
    </xdr:to>
    <xdr:sp macro="" textlink="">
      <xdr:nvSpPr>
        <xdr:cNvPr id="41" name="TextBox 40">
          <a:extLst>
            <a:ext uri="{FF2B5EF4-FFF2-40B4-BE49-F238E27FC236}">
              <a16:creationId xmlns:a16="http://schemas.microsoft.com/office/drawing/2014/main" id="{72CBF620-7C6C-94A8-67FD-E6AA8A531039}"/>
            </a:ext>
          </a:extLst>
        </xdr:cNvPr>
        <xdr:cNvSpPr txBox="1"/>
      </xdr:nvSpPr>
      <xdr:spPr>
        <a:xfrm>
          <a:off x="13977937" y="12096752"/>
          <a:ext cx="7500938" cy="34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800" b="1" kern="1200">
              <a:solidFill>
                <a:schemeClr val="tx2">
                  <a:lumMod val="75000"/>
                  <a:lumOff val="25000"/>
                </a:schemeClr>
              </a:solidFill>
            </a:rPr>
            <a:t>Orders Shipped</a:t>
          </a:r>
        </a:p>
        <a:p>
          <a:r>
            <a:rPr lang="en-US" sz="4800" b="1" kern="1200">
              <a:solidFill>
                <a:schemeClr val="tx2">
                  <a:lumMod val="75000"/>
                  <a:lumOff val="25000"/>
                </a:schemeClr>
              </a:solidFill>
            </a:rPr>
            <a:t>Successfully</a:t>
          </a:r>
          <a:endParaRPr lang="en-US" sz="3600" b="1" kern="1200">
            <a:solidFill>
              <a:schemeClr val="tx2">
                <a:lumMod val="75000"/>
                <a:lumOff val="25000"/>
              </a:schemeClr>
            </a:solidFill>
          </a:endParaRPr>
        </a:p>
      </xdr:txBody>
    </xdr:sp>
    <xdr:clientData/>
  </xdr:twoCellAnchor>
  <xdr:twoCellAnchor>
    <xdr:from>
      <xdr:col>21</xdr:col>
      <xdr:colOff>571499</xdr:colOff>
      <xdr:row>42</xdr:row>
      <xdr:rowOff>16882</xdr:rowOff>
    </xdr:from>
    <xdr:to>
      <xdr:col>34</xdr:col>
      <xdr:colOff>452437</xdr:colOff>
      <xdr:row>61</xdr:row>
      <xdr:rowOff>119063</xdr:rowOff>
    </xdr:to>
    <xdr:sp macro="" textlink="">
      <xdr:nvSpPr>
        <xdr:cNvPr id="42" name="Rectangle: Rounded Corners 41">
          <a:extLst>
            <a:ext uri="{FF2B5EF4-FFF2-40B4-BE49-F238E27FC236}">
              <a16:creationId xmlns:a16="http://schemas.microsoft.com/office/drawing/2014/main" id="{C62E5E3E-F435-913C-0C6A-70930557CB36}"/>
            </a:ext>
          </a:extLst>
        </xdr:cNvPr>
        <xdr:cNvSpPr/>
      </xdr:nvSpPr>
      <xdr:spPr>
        <a:xfrm>
          <a:off x="13787437" y="8017882"/>
          <a:ext cx="7929563" cy="3721681"/>
        </a:xfrm>
        <a:prstGeom prst="roundRect">
          <a:avLst>
            <a:gd name="adj" fmla="val 2402"/>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22</xdr:col>
      <xdr:colOff>142874</xdr:colOff>
      <xdr:row>42</xdr:row>
      <xdr:rowOff>142877</xdr:rowOff>
    </xdr:from>
    <xdr:to>
      <xdr:col>34</xdr:col>
      <xdr:colOff>214312</xdr:colOff>
      <xdr:row>60</xdr:row>
      <xdr:rowOff>175025</xdr:rowOff>
    </xdr:to>
    <xdr:sp macro="" textlink="">
      <xdr:nvSpPr>
        <xdr:cNvPr id="43" name="TextBox 42">
          <a:extLst>
            <a:ext uri="{FF2B5EF4-FFF2-40B4-BE49-F238E27FC236}">
              <a16:creationId xmlns:a16="http://schemas.microsoft.com/office/drawing/2014/main" id="{D782AE33-B638-4CD0-B4DB-016CCB8DA08E}"/>
            </a:ext>
          </a:extLst>
        </xdr:cNvPr>
        <xdr:cNvSpPr txBox="1"/>
      </xdr:nvSpPr>
      <xdr:spPr>
        <a:xfrm>
          <a:off x="13977937" y="8143877"/>
          <a:ext cx="7500938" cy="34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800" b="1" kern="1200">
              <a:solidFill>
                <a:schemeClr val="tx2">
                  <a:lumMod val="75000"/>
                  <a:lumOff val="25000"/>
                </a:schemeClr>
              </a:solidFill>
            </a:rPr>
            <a:t>Number of</a:t>
          </a:r>
          <a:r>
            <a:rPr lang="en-US" sz="4800" b="1" kern="1200" baseline="0">
              <a:solidFill>
                <a:schemeClr val="tx2">
                  <a:lumMod val="75000"/>
                  <a:lumOff val="25000"/>
                </a:schemeClr>
              </a:solidFill>
            </a:rPr>
            <a:t> </a:t>
          </a:r>
        </a:p>
        <a:p>
          <a:pPr marL="0" marR="0" lvl="0" indent="0" defTabSz="914400" eaLnBrk="1" fontAlgn="auto" latinLnBrk="0" hangingPunct="1">
            <a:lnSpc>
              <a:spcPct val="100000"/>
            </a:lnSpc>
            <a:spcBef>
              <a:spcPts val="0"/>
            </a:spcBef>
            <a:spcAft>
              <a:spcPts val="0"/>
            </a:spcAft>
            <a:buClrTx/>
            <a:buSzTx/>
            <a:buFontTx/>
            <a:buNone/>
            <a:tabLst/>
            <a:defRPr/>
          </a:pPr>
          <a:r>
            <a:rPr lang="en-US" sz="4800" b="1" kern="1200" baseline="0">
              <a:solidFill>
                <a:schemeClr val="tx2">
                  <a:lumMod val="75000"/>
                  <a:lumOff val="25000"/>
                </a:schemeClr>
              </a:solidFill>
            </a:rPr>
            <a:t>Customers</a:t>
          </a:r>
          <a:endParaRPr lang="en-US" sz="1100" b="0" i="1" kern="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2800" i="1">
              <a:solidFill>
                <a:schemeClr val="tx2">
                  <a:lumMod val="75000"/>
                  <a:lumOff val="25000"/>
                </a:schemeClr>
              </a:solidFill>
              <a:effectLst/>
            </a:rPr>
            <a:t>by year</a:t>
          </a:r>
        </a:p>
      </xdr:txBody>
    </xdr:sp>
    <xdr:clientData/>
  </xdr:twoCellAnchor>
  <xdr:twoCellAnchor>
    <xdr:from>
      <xdr:col>27</xdr:col>
      <xdr:colOff>184005</xdr:colOff>
      <xdr:row>65</xdr:row>
      <xdr:rowOff>17318</xdr:rowOff>
    </xdr:from>
    <xdr:to>
      <xdr:col>35</xdr:col>
      <xdr:colOff>270595</xdr:colOff>
      <xdr:row>79</xdr:row>
      <xdr:rowOff>155864</xdr:rowOff>
    </xdr:to>
    <xdr:graphicFrame macro="">
      <xdr:nvGraphicFramePr>
        <xdr:cNvPr id="16" name="Chart 15">
          <a:extLst>
            <a:ext uri="{FF2B5EF4-FFF2-40B4-BE49-F238E27FC236}">
              <a16:creationId xmlns:a16="http://schemas.microsoft.com/office/drawing/2014/main" id="{263DCE1A-81E4-4DFB-9485-FF5C27E1C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26</xdr:col>
      <xdr:colOff>554180</xdr:colOff>
      <xdr:row>21</xdr:row>
      <xdr:rowOff>155864</xdr:rowOff>
    </xdr:from>
    <xdr:to>
      <xdr:col>35</xdr:col>
      <xdr:colOff>519546</xdr:colOff>
      <xdr:row>39</xdr:row>
      <xdr:rowOff>87024</xdr:rowOff>
    </xdr:to>
    <xdr:graphicFrame macro="">
      <xdr:nvGraphicFramePr>
        <xdr:cNvPr id="45" name="Chart 44">
          <a:extLst>
            <a:ext uri="{FF2B5EF4-FFF2-40B4-BE49-F238E27FC236}">
              <a16:creationId xmlns:a16="http://schemas.microsoft.com/office/drawing/2014/main" id="{889503A7-2EC9-46C1-AC2D-87AEA92E6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30</xdr:col>
      <xdr:colOff>44533</xdr:colOff>
      <xdr:row>26</xdr:row>
      <xdr:rowOff>89065</xdr:rowOff>
    </xdr:from>
    <xdr:to>
      <xdr:col>32</xdr:col>
      <xdr:colOff>398318</xdr:colOff>
      <xdr:row>34</xdr:row>
      <xdr:rowOff>143493</xdr:rowOff>
    </xdr:to>
    <xdr:sp macro="" textlink="">
      <xdr:nvSpPr>
        <xdr:cNvPr id="46" name="TextBox 45">
          <a:extLst>
            <a:ext uri="{FF2B5EF4-FFF2-40B4-BE49-F238E27FC236}">
              <a16:creationId xmlns:a16="http://schemas.microsoft.com/office/drawing/2014/main" id="{A75B6495-C1DF-EB9A-3E8E-4FEC00F81625}"/>
            </a:ext>
          </a:extLst>
        </xdr:cNvPr>
        <xdr:cNvSpPr txBox="1"/>
      </xdr:nvSpPr>
      <xdr:spPr>
        <a:xfrm>
          <a:off x="18453760" y="5042065"/>
          <a:ext cx="1566058" cy="1578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$1,44 Mil</a:t>
          </a:r>
        </a:p>
      </xdr:txBody>
    </xdr:sp>
    <xdr:clientData/>
  </xdr:twoCellAnchor>
  <xdr:twoCellAnchor>
    <xdr:from>
      <xdr:col>26</xdr:col>
      <xdr:colOff>547687</xdr:colOff>
      <xdr:row>43</xdr:row>
      <xdr:rowOff>23813</xdr:rowOff>
    </xdr:from>
    <xdr:to>
      <xdr:col>35</xdr:col>
      <xdr:colOff>500061</xdr:colOff>
      <xdr:row>60</xdr:row>
      <xdr:rowOff>52389</xdr:rowOff>
    </xdr:to>
    <xdr:graphicFrame macro="">
      <xdr:nvGraphicFramePr>
        <xdr:cNvPr id="49" name="Chart 48">
          <a:extLst>
            <a:ext uri="{FF2B5EF4-FFF2-40B4-BE49-F238E27FC236}">
              <a16:creationId xmlns:a16="http://schemas.microsoft.com/office/drawing/2014/main" id="{63D0D779-D225-460E-A360-D1A1E642A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30</xdr:col>
      <xdr:colOff>44533</xdr:colOff>
      <xdr:row>47</xdr:row>
      <xdr:rowOff>41440</xdr:rowOff>
    </xdr:from>
    <xdr:to>
      <xdr:col>32</xdr:col>
      <xdr:colOff>398318</xdr:colOff>
      <xdr:row>55</xdr:row>
      <xdr:rowOff>95868</xdr:rowOff>
    </xdr:to>
    <xdr:sp macro="" textlink="">
      <xdr:nvSpPr>
        <xdr:cNvPr id="50" name="TextBox 49">
          <a:extLst>
            <a:ext uri="{FF2B5EF4-FFF2-40B4-BE49-F238E27FC236}">
              <a16:creationId xmlns:a16="http://schemas.microsoft.com/office/drawing/2014/main" id="{7E700B99-9DA0-1C25-67D4-8F7A64E29E1C}"/>
            </a:ext>
          </a:extLst>
        </xdr:cNvPr>
        <xdr:cNvSpPr txBox="1"/>
      </xdr:nvSpPr>
      <xdr:spPr>
        <a:xfrm>
          <a:off x="18832596" y="8994940"/>
          <a:ext cx="1592035" cy="1578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2345</a:t>
          </a:r>
        </a:p>
      </xdr:txBody>
    </xdr:sp>
    <xdr:clientData/>
  </xdr:twoCellAnchor>
  <xdr:twoCellAnchor>
    <xdr:from>
      <xdr:col>2</xdr:col>
      <xdr:colOff>168817</xdr:colOff>
      <xdr:row>83</xdr:row>
      <xdr:rowOff>135943</xdr:rowOff>
    </xdr:from>
    <xdr:to>
      <xdr:col>34</xdr:col>
      <xdr:colOff>438150</xdr:colOff>
      <xdr:row>179</xdr:row>
      <xdr:rowOff>166686</xdr:rowOff>
    </xdr:to>
    <xdr:sp macro="" textlink="">
      <xdr:nvSpPr>
        <xdr:cNvPr id="51" name="Rectangle: Rounded Corners 50">
          <a:extLst>
            <a:ext uri="{FF2B5EF4-FFF2-40B4-BE49-F238E27FC236}">
              <a16:creationId xmlns:a16="http://schemas.microsoft.com/office/drawing/2014/main" id="{FEE25C9C-8969-9CA6-2851-38B3F7D4B3C2}"/>
            </a:ext>
          </a:extLst>
        </xdr:cNvPr>
        <xdr:cNvSpPr/>
      </xdr:nvSpPr>
      <xdr:spPr>
        <a:xfrm>
          <a:off x="1621380" y="15947443"/>
          <a:ext cx="20081333" cy="18318743"/>
        </a:xfrm>
        <a:prstGeom prst="roundRect">
          <a:avLst>
            <a:gd name="adj" fmla="val 831"/>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xdr:col>
      <xdr:colOff>346365</xdr:colOff>
      <xdr:row>85</xdr:row>
      <xdr:rowOff>17318</xdr:rowOff>
    </xdr:from>
    <xdr:to>
      <xdr:col>34</xdr:col>
      <xdr:colOff>207818</xdr:colOff>
      <xdr:row>94</xdr:row>
      <xdr:rowOff>71438</xdr:rowOff>
    </xdr:to>
    <xdr:sp macro="" textlink="">
      <xdr:nvSpPr>
        <xdr:cNvPr id="52" name="TextBox 51">
          <a:extLst>
            <a:ext uri="{FF2B5EF4-FFF2-40B4-BE49-F238E27FC236}">
              <a16:creationId xmlns:a16="http://schemas.microsoft.com/office/drawing/2014/main" id="{9C6DFA79-FE22-8CF6-34B5-70BDCEB244F7}"/>
            </a:ext>
          </a:extLst>
        </xdr:cNvPr>
        <xdr:cNvSpPr txBox="1"/>
      </xdr:nvSpPr>
      <xdr:spPr>
        <a:xfrm>
          <a:off x="1798928" y="16209818"/>
          <a:ext cx="19673453" cy="17686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a:solidFill>
                <a:srgbClr val="0070C0"/>
              </a:solidFill>
              <a:effectLst/>
              <a:latin typeface="+mn-lt"/>
              <a:ea typeface="+mn-ea"/>
              <a:cs typeface="+mn-cs"/>
            </a:rPr>
            <a:t>Know Your Customer</a:t>
          </a:r>
          <a:endParaRPr lang="en-US" sz="3600" b="1" baseline="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2400">
              <a:solidFill>
                <a:srgbClr val="0070C0"/>
              </a:solidFill>
              <a:effectLst/>
            </a:rPr>
            <a:t>The KYC section provides insights into the top 10 customers by sales and profit</a:t>
          </a:r>
          <a:r>
            <a:rPr lang="en-US" sz="2400" baseline="0">
              <a:solidFill>
                <a:srgbClr val="0070C0"/>
              </a:solidFill>
              <a:effectLst/>
            </a:rPr>
            <a:t> and</a:t>
          </a:r>
          <a:r>
            <a:rPr lang="en-US" sz="2400">
              <a:solidFill>
                <a:srgbClr val="0070C0"/>
              </a:solidFill>
              <a:effectLst/>
            </a:rPr>
            <a:t> highlights the most sold transportation categories. This section helps identify key clients and business trends, enabling better customer management and targeted service strategies.</a:t>
          </a:r>
        </a:p>
      </xdr:txBody>
    </xdr:sp>
    <xdr:clientData/>
  </xdr:twoCellAnchor>
  <xdr:twoCellAnchor>
    <xdr:from>
      <xdr:col>2</xdr:col>
      <xdr:colOff>452437</xdr:colOff>
      <xdr:row>93</xdr:row>
      <xdr:rowOff>166688</xdr:rowOff>
    </xdr:from>
    <xdr:to>
      <xdr:col>33</xdr:col>
      <xdr:colOff>476249</xdr:colOff>
      <xdr:row>133</xdr:row>
      <xdr:rowOff>0</xdr:rowOff>
    </xdr:to>
    <xdr:graphicFrame macro="">
      <xdr:nvGraphicFramePr>
        <xdr:cNvPr id="54" name="Chart 53">
          <a:extLst>
            <a:ext uri="{FF2B5EF4-FFF2-40B4-BE49-F238E27FC236}">
              <a16:creationId xmlns:a16="http://schemas.microsoft.com/office/drawing/2014/main" id="{4E144D2C-4673-4657-822B-7E779616A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428624</xdr:colOff>
      <xdr:row>135</xdr:row>
      <xdr:rowOff>142875</xdr:rowOff>
    </xdr:from>
    <xdr:to>
      <xdr:col>23</xdr:col>
      <xdr:colOff>214312</xdr:colOff>
      <xdr:row>176</xdr:row>
      <xdr:rowOff>71437</xdr:rowOff>
    </xdr:to>
    <xdr:graphicFrame macro="">
      <xdr:nvGraphicFramePr>
        <xdr:cNvPr id="55" name="Chart 54">
          <a:extLst>
            <a:ext uri="{FF2B5EF4-FFF2-40B4-BE49-F238E27FC236}">
              <a16:creationId xmlns:a16="http://schemas.microsoft.com/office/drawing/2014/main" id="{450EBE43-1D33-4F58-9624-796F961C0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24</xdr:col>
      <xdr:colOff>23811</xdr:colOff>
      <xdr:row>131</xdr:row>
      <xdr:rowOff>95251</xdr:rowOff>
    </xdr:from>
    <xdr:to>
      <xdr:col>34</xdr:col>
      <xdr:colOff>166686</xdr:colOff>
      <xdr:row>176</xdr:row>
      <xdr:rowOff>47624</xdr:rowOff>
    </xdr:to>
    <xdr:sp macro="" textlink="">
      <xdr:nvSpPr>
        <xdr:cNvPr id="56" name="TextBox 55">
          <a:extLst>
            <a:ext uri="{FF2B5EF4-FFF2-40B4-BE49-F238E27FC236}">
              <a16:creationId xmlns:a16="http://schemas.microsoft.com/office/drawing/2014/main" id="{2283CF5D-8A2B-BF35-66C5-85B395B2E88B}"/>
            </a:ext>
          </a:extLst>
        </xdr:cNvPr>
        <xdr:cNvSpPr txBox="1"/>
      </xdr:nvSpPr>
      <xdr:spPr>
        <a:xfrm>
          <a:off x="15097124" y="25050751"/>
          <a:ext cx="6334125" cy="8524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600" b="1" kern="1200">
              <a:solidFill>
                <a:srgbClr val="0070C0"/>
              </a:solidFill>
            </a:rPr>
            <a:t>Categories</a:t>
          </a:r>
          <a:r>
            <a:rPr lang="en-US" sz="3600" b="1" kern="1200" baseline="0">
              <a:solidFill>
                <a:srgbClr val="0070C0"/>
              </a:solidFill>
            </a:rPr>
            <a:t> by Sales and Profit</a:t>
          </a:r>
          <a:endParaRPr lang="en-US" sz="3600" b="1" kern="1200">
            <a:solidFill>
              <a:srgbClr val="0070C0"/>
            </a:solidFill>
          </a:endParaRPr>
        </a:p>
        <a:p>
          <a:r>
            <a:rPr lang="en-US" sz="2400" b="0" kern="1200">
              <a:solidFill>
                <a:srgbClr val="0070C0"/>
              </a:solidFill>
            </a:rPr>
            <a:t>The chart shows that classic cars lead both in sales and profits, making them the most successful product category. Vintage cars follow closely, with significantly higher sales than motorcycles, yet motorcycles outperform in terms of profit, demonstrating a higher profit margin despite lower overall sales.</a:t>
          </a:r>
        </a:p>
      </xdr:txBody>
    </xdr:sp>
    <xdr:clientData/>
  </xdr:twoCellAnchor>
  <xdr:twoCellAnchor>
    <xdr:from>
      <xdr:col>27</xdr:col>
      <xdr:colOff>357188</xdr:colOff>
      <xdr:row>64</xdr:row>
      <xdr:rowOff>190498</xdr:rowOff>
    </xdr:from>
    <xdr:to>
      <xdr:col>35</xdr:col>
      <xdr:colOff>95250</xdr:colOff>
      <xdr:row>79</xdr:row>
      <xdr:rowOff>166687</xdr:rowOff>
    </xdr:to>
    <xdr:graphicFrame macro="">
      <xdr:nvGraphicFramePr>
        <xdr:cNvPr id="57" name="Chart 56">
          <a:extLst>
            <a:ext uri="{FF2B5EF4-FFF2-40B4-BE49-F238E27FC236}">
              <a16:creationId xmlns:a16="http://schemas.microsoft.com/office/drawing/2014/main" id="{954A94DA-4F2C-4280-ADDE-64E96C7BA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30</xdr:col>
      <xdr:colOff>47624</xdr:colOff>
      <xdr:row>68</xdr:row>
      <xdr:rowOff>95250</xdr:rowOff>
    </xdr:from>
    <xdr:to>
      <xdr:col>32</xdr:col>
      <xdr:colOff>380999</xdr:colOff>
      <xdr:row>76</xdr:row>
      <xdr:rowOff>119062</xdr:rowOff>
    </xdr:to>
    <xdr:sp macro="" textlink="">
      <xdr:nvSpPr>
        <xdr:cNvPr id="58" name="TextBox 57">
          <a:extLst>
            <a:ext uri="{FF2B5EF4-FFF2-40B4-BE49-F238E27FC236}">
              <a16:creationId xmlns:a16="http://schemas.microsoft.com/office/drawing/2014/main" id="{C7500AFC-7ECC-4CC2-9462-6F2FB01C25E1}"/>
            </a:ext>
          </a:extLst>
        </xdr:cNvPr>
        <xdr:cNvSpPr txBox="1"/>
      </xdr:nvSpPr>
      <xdr:spPr>
        <a:xfrm>
          <a:off x="18835687" y="13049250"/>
          <a:ext cx="1571625" cy="1547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92,70%</a:t>
          </a:r>
        </a:p>
        <a:p>
          <a:pPr algn="ctr"/>
          <a:r>
            <a:rPr lang="en-US" sz="1800" b="1" kern="1200">
              <a:solidFill>
                <a:schemeClr val="tx2">
                  <a:lumMod val="90000"/>
                  <a:lumOff val="10000"/>
                </a:schemeClr>
              </a:solidFill>
            </a:rPr>
            <a:t>Total</a:t>
          </a:r>
        </a:p>
        <a:p>
          <a:pPr algn="ctr"/>
          <a:r>
            <a:rPr lang="en-US" sz="2800" b="1" kern="1200">
              <a:solidFill>
                <a:schemeClr val="tx2">
                  <a:lumMod val="90000"/>
                  <a:lumOff val="10000"/>
                </a:schemeClr>
              </a:solidFill>
            </a:rPr>
            <a:t>2345</a:t>
          </a:r>
        </a:p>
      </xdr:txBody>
    </xdr:sp>
    <xdr:clientData/>
  </xdr:twoCellAnchor>
  <xdr:twoCellAnchor editAs="oneCell">
    <xdr:from>
      <xdr:col>0</xdr:col>
      <xdr:colOff>372718</xdr:colOff>
      <xdr:row>9</xdr:row>
      <xdr:rowOff>111815</xdr:rowOff>
    </xdr:from>
    <xdr:to>
      <xdr:col>1</xdr:col>
      <xdr:colOff>545995</xdr:colOff>
      <xdr:row>13</xdr:row>
      <xdr:rowOff>140804</xdr:rowOff>
    </xdr:to>
    <xdr:pic>
      <xdr:nvPicPr>
        <xdr:cNvPr id="60" name="Picture 59">
          <a:hlinkClick xmlns:r="http://schemas.openxmlformats.org/officeDocument/2006/relationships" r:id="rId23"/>
          <a:extLst>
            <a:ext uri="{FF2B5EF4-FFF2-40B4-BE49-F238E27FC236}">
              <a16:creationId xmlns:a16="http://schemas.microsoft.com/office/drawing/2014/main" id="{715A5F43-A2C3-65C3-2773-5D93DA0FF328}"/>
            </a:ext>
          </a:extLst>
        </xdr:cNvPr>
        <xdr:cNvPicPr>
          <a:picLocks noChangeAspect="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372718" y="1826315"/>
          <a:ext cx="786190" cy="790989"/>
        </a:xfrm>
        <a:prstGeom prst="rect">
          <a:avLst/>
        </a:prstGeom>
        <a:effectLst>
          <a:outerShdw blurRad="50800" dist="50800" dir="5400000" algn="ctr" rotWithShape="0">
            <a:schemeClr val="tx1">
              <a:lumMod val="85000"/>
              <a:lumOff val="15000"/>
            </a:schemeClr>
          </a:outerShdw>
        </a:effectLst>
      </xdr:spPr>
    </xdr:pic>
    <xdr:clientData/>
  </xdr:twoCellAnchor>
</xdr:wsDr>
</file>

<file path=xl/drawings/drawing2.xml><?xml version="1.0" encoding="utf-8"?>
<c:userShapes xmlns:c="http://schemas.openxmlformats.org/drawingml/2006/chart">
  <cdr:relSizeAnchor xmlns:cdr="http://schemas.openxmlformats.org/drawingml/2006/chartDrawing">
    <cdr:from>
      <cdr:x>0.35254</cdr:x>
      <cdr:y>0.27723</cdr:y>
    </cdr:from>
    <cdr:to>
      <cdr:x>0.64068</cdr:x>
      <cdr:y>0.70297</cdr:y>
    </cdr:to>
    <cdr:sp macro="" textlink="">
      <cdr:nvSpPr>
        <cdr:cNvPr id="2" name="TextBox 1">
          <a:extLst xmlns:a="http://schemas.openxmlformats.org/drawingml/2006/main">
            <a:ext uri="{FF2B5EF4-FFF2-40B4-BE49-F238E27FC236}">
              <a16:creationId xmlns:a16="http://schemas.microsoft.com/office/drawing/2014/main" id="{A45B9F6D-1C01-9204-B704-A3E94F8065EE}"/>
            </a:ext>
          </a:extLst>
        </cdr:cNvPr>
        <cdr:cNvSpPr txBox="1"/>
      </cdr:nvSpPr>
      <cdr:spPr>
        <a:xfrm xmlns:a="http://schemas.openxmlformats.org/drawingml/2006/main">
          <a:off x="1801092" y="969816"/>
          <a:ext cx="1472045" cy="14893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849966</xdr:colOff>
      <xdr:row>13</xdr:row>
      <xdr:rowOff>65273</xdr:rowOff>
    </xdr:from>
    <xdr:to>
      <xdr:col>10</xdr:col>
      <xdr:colOff>585270</xdr:colOff>
      <xdr:row>24</xdr:row>
      <xdr:rowOff>103122</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0319CA1C-3BC0-D2B1-171B-69A5B0809D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26891" y="2541773"/>
              <a:ext cx="3583404" cy="21333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139513</xdr:colOff>
      <xdr:row>72</xdr:row>
      <xdr:rowOff>145677</xdr:rowOff>
    </xdr:from>
    <xdr:to>
      <xdr:col>10</xdr:col>
      <xdr:colOff>672354</xdr:colOff>
      <xdr:row>88</xdr:row>
      <xdr:rowOff>54349</xdr:rowOff>
    </xdr:to>
    <xdr:graphicFrame macro="">
      <xdr:nvGraphicFramePr>
        <xdr:cNvPr id="9" name="Chart 8">
          <a:extLst>
            <a:ext uri="{FF2B5EF4-FFF2-40B4-BE49-F238E27FC236}">
              <a16:creationId xmlns:a16="http://schemas.microsoft.com/office/drawing/2014/main" id="{AEAB3E3F-CCDA-4A58-20AA-C7E080D61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769089</xdr:colOff>
      <xdr:row>49</xdr:row>
      <xdr:rowOff>145676</xdr:rowOff>
    </xdr:from>
    <xdr:to>
      <xdr:col>12</xdr:col>
      <xdr:colOff>33617</xdr:colOff>
      <xdr:row>69</xdr:row>
      <xdr:rowOff>22412</xdr:rowOff>
    </xdr:to>
    <xdr:graphicFrame macro="">
      <xdr:nvGraphicFramePr>
        <xdr:cNvPr id="10" name="Chart 9">
          <a:extLst>
            <a:ext uri="{FF2B5EF4-FFF2-40B4-BE49-F238E27FC236}">
              <a16:creationId xmlns:a16="http://schemas.microsoft.com/office/drawing/2014/main" id="{F6337AC1-AA2B-BAB9-7D73-7218E5D68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861450</xdr:colOff>
      <xdr:row>117</xdr:row>
      <xdr:rowOff>176212</xdr:rowOff>
    </xdr:from>
    <xdr:to>
      <xdr:col>8</xdr:col>
      <xdr:colOff>347382</xdr:colOff>
      <xdr:row>132</xdr:row>
      <xdr:rowOff>61912</xdr:rowOff>
    </xdr:to>
    <xdr:graphicFrame macro="">
      <xdr:nvGraphicFramePr>
        <xdr:cNvPr id="5" name="Chart 4">
          <a:extLst>
            <a:ext uri="{FF2B5EF4-FFF2-40B4-BE49-F238E27FC236}">
              <a16:creationId xmlns:a16="http://schemas.microsoft.com/office/drawing/2014/main" id="{7B302548-6009-5BDF-FE95-99BCC6463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899125</xdr:colOff>
      <xdr:row>133</xdr:row>
      <xdr:rowOff>154569</xdr:rowOff>
    </xdr:from>
    <xdr:to>
      <xdr:col>8</xdr:col>
      <xdr:colOff>403412</xdr:colOff>
      <xdr:row>148</xdr:row>
      <xdr:rowOff>123265</xdr:rowOff>
    </xdr:to>
    <xdr:graphicFrame macro="">
      <xdr:nvGraphicFramePr>
        <xdr:cNvPr id="8" name="Chart 7">
          <a:extLst>
            <a:ext uri="{FF2B5EF4-FFF2-40B4-BE49-F238E27FC236}">
              <a16:creationId xmlns:a16="http://schemas.microsoft.com/office/drawing/2014/main" id="{56005CA4-6086-DE9C-56AF-7FD2D37B2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889747</xdr:colOff>
      <xdr:row>159</xdr:row>
      <xdr:rowOff>96090</xdr:rowOff>
    </xdr:from>
    <xdr:to>
      <xdr:col>7</xdr:col>
      <xdr:colOff>661147</xdr:colOff>
      <xdr:row>173</xdr:row>
      <xdr:rowOff>172290</xdr:rowOff>
    </xdr:to>
    <xdr:graphicFrame macro="">
      <xdr:nvGraphicFramePr>
        <xdr:cNvPr id="11" name="Chart 10">
          <a:extLst>
            <a:ext uri="{FF2B5EF4-FFF2-40B4-BE49-F238E27FC236}">
              <a16:creationId xmlns:a16="http://schemas.microsoft.com/office/drawing/2014/main" id="{64DEE9FE-F035-68E2-426F-5FE04D051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846043</xdr:colOff>
      <xdr:row>1</xdr:row>
      <xdr:rowOff>79561</xdr:rowOff>
    </xdr:from>
    <xdr:to>
      <xdr:col>10</xdr:col>
      <xdr:colOff>515471</xdr:colOff>
      <xdr:row>12</xdr:row>
      <xdr:rowOff>105335</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751E3FBD-65B5-C436-A620-6520FDC142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22968" y="270061"/>
              <a:ext cx="3517528" cy="21212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361950</xdr:colOff>
      <xdr:row>179</xdr:row>
      <xdr:rowOff>42862</xdr:rowOff>
    </xdr:from>
    <xdr:to>
      <xdr:col>7</xdr:col>
      <xdr:colOff>342900</xdr:colOff>
      <xdr:row>193</xdr:row>
      <xdr:rowOff>119062</xdr:rowOff>
    </xdr:to>
    <xdr:graphicFrame macro="">
      <xdr:nvGraphicFramePr>
        <xdr:cNvPr id="15" name="Chart 14">
          <a:extLst>
            <a:ext uri="{FF2B5EF4-FFF2-40B4-BE49-F238E27FC236}">
              <a16:creationId xmlns:a16="http://schemas.microsoft.com/office/drawing/2014/main" id="{A2A150FA-7DD2-3296-4356-BF29E84E5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12910</xdr:colOff>
      <xdr:row>32</xdr:row>
      <xdr:rowOff>134471</xdr:rowOff>
    </xdr:from>
    <xdr:to>
      <xdr:col>10</xdr:col>
      <xdr:colOff>257735</xdr:colOff>
      <xdr:row>48</xdr:row>
      <xdr:rowOff>118491</xdr:rowOff>
    </xdr:to>
    <xdr:graphicFrame macro="">
      <xdr:nvGraphicFramePr>
        <xdr:cNvPr id="17" name="Chart 16">
          <a:extLst>
            <a:ext uri="{FF2B5EF4-FFF2-40B4-BE49-F238E27FC236}">
              <a16:creationId xmlns:a16="http://schemas.microsoft.com/office/drawing/2014/main" id="{06EBD44B-55AC-F786-0345-253CBFE19B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670037</xdr:colOff>
      <xdr:row>104</xdr:row>
      <xdr:rowOff>167067</xdr:rowOff>
    </xdr:from>
    <xdr:to>
      <xdr:col>7</xdr:col>
      <xdr:colOff>345928</xdr:colOff>
      <xdr:row>119</xdr:row>
      <xdr:rowOff>52767</xdr:rowOff>
    </xdr:to>
    <xdr:graphicFrame macro="">
      <xdr:nvGraphicFramePr>
        <xdr:cNvPr id="19" name="Chart 18">
          <a:extLst>
            <a:ext uri="{FF2B5EF4-FFF2-40B4-BE49-F238E27FC236}">
              <a16:creationId xmlns:a16="http://schemas.microsoft.com/office/drawing/2014/main" id="{13DDD231-2A08-C50E-C13F-D1F549AB1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65484</xdr:colOff>
      <xdr:row>107</xdr:row>
      <xdr:rowOff>65484</xdr:rowOff>
    </xdr:from>
    <xdr:to>
      <xdr:col>6</xdr:col>
      <xdr:colOff>89297</xdr:colOff>
      <xdr:row>116</xdr:row>
      <xdr:rowOff>184547</xdr:rowOff>
    </xdr:to>
    <xdr:sp macro="" textlink="">
      <xdr:nvSpPr>
        <xdr:cNvPr id="20" name="TextBox 19">
          <a:extLst>
            <a:ext uri="{FF2B5EF4-FFF2-40B4-BE49-F238E27FC236}">
              <a16:creationId xmlns:a16="http://schemas.microsoft.com/office/drawing/2014/main" id="{3773C473-20C1-44E6-9C46-7C1D82058DB3}"/>
            </a:ext>
          </a:extLst>
        </xdr:cNvPr>
        <xdr:cNvSpPr txBox="1"/>
      </xdr:nvSpPr>
      <xdr:spPr>
        <a:xfrm>
          <a:off x="4137422" y="20448984"/>
          <a:ext cx="1821656" cy="1833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92,70%</a:t>
          </a:r>
        </a:p>
        <a:p>
          <a:pPr algn="ctr"/>
          <a:r>
            <a:rPr lang="en-US" sz="1800" b="1" kern="1200">
              <a:solidFill>
                <a:schemeClr val="tx2">
                  <a:lumMod val="90000"/>
                  <a:lumOff val="10000"/>
                </a:schemeClr>
              </a:solidFill>
            </a:rPr>
            <a:t>Total</a:t>
          </a:r>
        </a:p>
        <a:p>
          <a:pPr algn="ctr"/>
          <a:r>
            <a:rPr lang="en-US" sz="2800" b="1" kern="1200">
              <a:solidFill>
                <a:schemeClr val="tx2">
                  <a:lumMod val="90000"/>
                  <a:lumOff val="10000"/>
                </a:schemeClr>
              </a:solidFill>
            </a:rPr>
            <a:t>2345</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 refreshedDate="45620.866950347219" createdVersion="8" refreshedVersion="8" minRefreshableVersion="3" recordCount="2345" xr:uid="{ECAE2937-8CF7-4E42-B4F9-374349F5443A}">
  <cacheSource type="worksheet">
    <worksheetSource name="sales_data_sample3"/>
  </cacheSource>
  <cacheFields count="27">
    <cacheField name="ORDER NUMBER" numFmtId="1">
      <sharedItems containsSemiMixedTypes="0" containsString="0" containsNumber="1" containsInteger="1" minValue="10100" maxValue="10361"/>
    </cacheField>
    <cacheField name="QUANTITY ORDERED" numFmtId="1">
      <sharedItems containsSemiMixedTypes="0" containsString="0" containsNumber="1" containsInteger="1" minValue="20" maxValue="55"/>
    </cacheField>
    <cacheField name="PRICE EACH" numFmtId="165">
      <sharedItems containsSemiMixedTypes="0" containsString="0" containsNumber="1" minValue="27.22" maxValue="45657"/>
    </cacheField>
    <cacheField name="ORDER LINE NUMBER" numFmtId="1">
      <sharedItems containsSemiMixedTypes="0" containsString="0" containsNumber="1" containsInteger="1" minValue="1" maxValue="18"/>
    </cacheField>
    <cacheField name="SALES" numFmtId="165">
      <sharedItems containsSemiMixedTypes="0" containsString="0" containsNumber="1" minValue="577.6" maxValue="12536.5"/>
    </cacheField>
    <cacheField name="PROFIT" numFmtId="165">
      <sharedItems containsSemiMixedTypes="0" containsString="0" containsNumber="1" minValue="0" maxValue="2893.1389300000001"/>
    </cacheField>
    <cacheField name="PROFIT MARGIN" numFmtId="10">
      <sharedItems containsMixedTypes="1" containsNumber="1" minValue="0" maxValue="0.127"/>
    </cacheField>
    <cacheField name="ORDER DATE" numFmtId="164">
      <sharedItems containsSemiMixedTypes="0" containsNonDate="0" containsDate="1" containsString="0" minDate="2003-01-06T00:00:00" maxDate="2004-12-18T00:00:00"/>
    </cacheField>
    <cacheField name="STATUS" numFmtId="0">
      <sharedItems count="6">
        <s v="Shipped"/>
        <s v="Resolved"/>
        <s v="Cancelled"/>
        <s v="On Hold"/>
        <s v="Disputed" u="1"/>
        <s v="In Process" u="1"/>
      </sharedItems>
    </cacheField>
    <cacheField name="QTR_ID" numFmtId="0">
      <sharedItems containsSemiMixedTypes="0" containsString="0" containsNumber="1" containsInteger="1" minValue="1" maxValue="4"/>
    </cacheField>
    <cacheField name="MONTH_ID" numFmtId="0">
      <sharedItems containsMixedTypes="1" containsNumber="1" containsInteger="1" minValue="1" maxValue="12" count="24">
        <s v="January"/>
        <s v="February"/>
        <s v="March"/>
        <s v="April"/>
        <s v="May"/>
        <s v="June"/>
        <s v="July"/>
        <s v="August"/>
        <s v="September"/>
        <s v="October"/>
        <s v="November"/>
        <s v="December"/>
        <n v="2" u="1"/>
        <n v="5" u="1"/>
        <n v="7" u="1"/>
        <n v="8" u="1"/>
        <n v="10" u="1"/>
        <n v="11" u="1"/>
        <n v="12" u="1"/>
        <n v="1" u="1"/>
        <n v="4" u="1"/>
        <n v="6" u="1"/>
        <n v="9" u="1"/>
        <n v="3" u="1"/>
      </sharedItems>
    </cacheField>
    <cacheField name="YEAR_ID" numFmtId="0">
      <sharedItems containsSemiMixedTypes="0" containsString="0" containsNumber="1" containsInteger="1" minValue="2003" maxValue="2005" count="3">
        <n v="2003"/>
        <n v="2004"/>
        <n v="2005" u="1"/>
      </sharedItems>
    </cacheField>
    <cacheField name="PRODUCT LINE" numFmtId="0">
      <sharedItems count="7">
        <s v="Vintage Cars"/>
        <s v="Classic Cars"/>
        <s v="Trucks and Buses"/>
        <s v="Trains"/>
        <s v="Ships"/>
        <s v="Planes"/>
        <s v="Motorcycles"/>
      </sharedItems>
    </cacheField>
    <cacheField name="MSRP" numFmtId="0">
      <sharedItems containsSemiMixedTypes="0" containsString="0" containsNumber="1" containsInteger="1" minValue="33" maxValue="214"/>
    </cacheField>
    <cacheField name="PRODUCT CODE" numFmtId="0">
      <sharedItems/>
    </cacheField>
    <cacheField name="CUSTOMER NAME" numFmtId="0">
      <sharedItems count="92">
        <s v="Online Diecast Creations Co."/>
        <s v="Blauer See Auto, Co."/>
        <s v="Vitachrome Inc."/>
        <s v="Baane Mini Imports"/>
        <s v="Euro Shopping Channel"/>
        <s v="Danish Wholesale Imports"/>
        <s v="Rovelli Gifts"/>
        <s v="Land of Toys Inc."/>
        <s v="Cruz &amp; Sons Co."/>
        <s v="Motor Mint Distributors Inc."/>
        <s v="AV Stores, Co."/>
        <s v="Mini Wheels Co."/>
        <s v="Volvo Model Replica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Auto-Moto Classics Inc."/>
        <s v="Gift Ideas Corp."/>
        <s v="Lyon Souveniers"/>
        <s v="Alpha Cognac"/>
        <s v="Souveniers And Things Co."/>
        <s v="Technics Stores Inc."/>
        <s v="Suominen Souveniers"/>
        <s v="Mini Creations Ltd."/>
        <s v="Toys4GrownUps.com"/>
        <s v="Collectables For Less Inc."/>
        <s v="Anna's Decorations, Ltd"/>
        <s v="Signal Collectibles Ltd."/>
        <s v="Oulu Toy Supplies, Inc."/>
        <s v="Australian Gift Network, Co"/>
        <s v="Boards &amp; Toys Co."/>
        <s v="Toys of Finland, Co."/>
        <s v="Corporate Gift Ideas Co."/>
        <s v="Men 'R' US Retailers, Ltd."/>
        <s v="Heintze Collectables"/>
        <s v="Mini Auto Werke"/>
        <s v="FunGiftIdeas.com"/>
        <s v="Scandinavian Gift Ideas"/>
        <s v="Quebec Home Shopping Network"/>
        <s v="Gift Depot Inc."/>
        <s v="L'ordine Souveniers"/>
        <s v="CAF Imports"/>
        <s v="Daedalus Designs Imports"/>
        <s v="Herkku Gifts"/>
        <s v="Classic Gift Ideas, Inc"/>
        <s v="Iberia Gift Imports, Corp."/>
        <s v="Double Decker Gift Stores, Ltd"/>
        <s v="Toms Spezialitten, Ltd"/>
        <s v="Australian Collectables, Ltd"/>
        <s v="Saveley &amp; Henriot, Co."/>
        <s v="Mini Classics"/>
        <s v="Super Scale Inc."/>
        <s v="West Coast Collectables Co."/>
        <s v="Canadian Gift Exchange Network"/>
        <s v="Diecast Collectables"/>
        <s v="Osaka Souveniers Co."/>
        <s v="Auto Canal Petit"/>
        <s v="Auto Assoc. &amp; Cie."/>
        <s v="Handji Gifts&amp; Co"/>
        <s v="Clover Collections, Co."/>
        <s v="Petit Auto"/>
        <s v="Collectable Mini Designs Co."/>
        <s v="Vida Sport, Ltd"/>
        <s v="Cambridge Collectables Co."/>
        <s v="giftsbymail.co.uk"/>
        <s v="Tekni Collectables Inc."/>
        <s v="Royal Canadian Collectables, Ltd."/>
        <s v="Mini Caravy"/>
        <s v="Microscale Inc."/>
        <s v="The Sharp Gifts Warehouse"/>
        <s v="UK Collectables, Ltd."/>
        <s v="Tokyo Collectables, Ltd"/>
        <s v="Gifts4AllAges.com"/>
        <s v="Diecast Classics Inc."/>
        <s v="La Rochelle Gifts"/>
        <s v="Online Mini Collectables"/>
        <s v="Amica Models &amp; Co."/>
        <s v="Norway Gifts By Mail, Co."/>
        <s v="Marta's Replicas Co."/>
        <s v="Bavarian Collectables Imports, Co."/>
      </sharedItems>
    </cacheField>
    <cacheField name="PHONE" numFmtId="0">
      <sharedItems/>
    </cacheField>
    <cacheField name="ADDRESS LINE 1" numFmtId="0">
      <sharedItems/>
    </cacheField>
    <cacheField name="ADDRESSLINE2" numFmtId="0">
      <sharedItems/>
    </cacheField>
    <cacheField name="CITY" numFmtId="0">
      <sharedItems/>
    </cacheField>
    <cacheField name="STATE" numFmtId="0">
      <sharedItems/>
    </cacheField>
    <cacheField name="POSTALCODE" numFmtId="0">
      <sharedItems/>
    </cacheField>
    <cacheField name="COUNTRY" numFmtId="0">
      <sharedItems count="19">
        <s v="USA"/>
        <s v="Germany"/>
        <s v="Norway"/>
        <s v="Spain"/>
        <s v="Denmark"/>
        <s v="Italy"/>
        <s v="Philippines"/>
        <s v="UK"/>
        <s v="Sweden"/>
        <s v="France"/>
        <s v="Belgium"/>
        <s v="Singapore"/>
        <s v="Austria"/>
        <s v="Australia"/>
        <s v="Finland"/>
        <s v="Canada"/>
        <s v="Japan"/>
        <s v="Ireland"/>
        <s v="Switzerland"/>
      </sharedItems>
    </cacheField>
    <cacheField name="TERRITORY" numFmtId="0">
      <sharedItems count="4">
        <s v="NA"/>
        <s v="EMEA"/>
        <s v="Japan"/>
        <s v="APAC"/>
      </sharedItems>
    </cacheField>
    <cacheField name="CONTACT LAST NAME" numFmtId="0">
      <sharedItems/>
    </cacheField>
    <cacheField name="CONTACT FIRST NAME" numFmtId="0">
      <sharedItems/>
    </cacheField>
    <cacheField name="DEALSIZ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5">
  <r>
    <n v="10100"/>
    <n v="30"/>
    <n v="100"/>
    <n v="3"/>
    <n v="5151"/>
    <n v="380.65889999999996"/>
    <s v="7,39%"/>
    <d v="2003-01-06T00:00:00"/>
    <x v="0"/>
    <n v="1"/>
    <x v="0"/>
    <x v="0"/>
    <x v="0"/>
    <n v="170"/>
    <s v="S18_1749"/>
    <x v="0"/>
    <s v="6035558647"/>
    <s v="2304 Long Airport Avenue"/>
    <s v="N/A"/>
    <s v="Nashua"/>
    <s v="NH"/>
    <s v="62005"/>
    <x v="0"/>
    <x v="0"/>
    <s v="Young"/>
    <s v="Valarie"/>
    <s v="Medium"/>
  </r>
  <r>
    <n v="10100"/>
    <n v="50"/>
    <n v="67.8"/>
    <n v="2"/>
    <n v="3390"/>
    <n v="250.52099999999999"/>
    <s v="7,39%"/>
    <d v="2003-01-06T00:00:00"/>
    <x v="0"/>
    <n v="1"/>
    <x v="0"/>
    <x v="0"/>
    <x v="0"/>
    <n v="60"/>
    <s v="S18_2248"/>
    <x v="0"/>
    <s v="6035558647"/>
    <s v="2304 Long Airport Avenue"/>
    <s v="N/A"/>
    <s v="Nashua"/>
    <s v="NH"/>
    <s v="62005"/>
    <x v="0"/>
    <x v="0"/>
    <s v="Young"/>
    <s v="Valarie"/>
    <s v="Medium"/>
  </r>
  <r>
    <n v="10100"/>
    <n v="22"/>
    <n v="86.51"/>
    <n v="4"/>
    <n v="1903.22"/>
    <n v="140.64795799999999"/>
    <s v="7,39%"/>
    <d v="2003-01-06T00:00:00"/>
    <x v="0"/>
    <n v="1"/>
    <x v="0"/>
    <x v="0"/>
    <x v="0"/>
    <n v="92"/>
    <s v="S18_4409"/>
    <x v="0"/>
    <s v="6035558647"/>
    <s v="2304 Long Airport Avenue"/>
    <s v="N/A"/>
    <s v="Nashua"/>
    <s v="NH"/>
    <s v="62005"/>
    <x v="0"/>
    <x v="0"/>
    <s v="Young"/>
    <s v="Valarie"/>
    <s v="Small"/>
  </r>
  <r>
    <n v="10100"/>
    <n v="49"/>
    <n v="34.47"/>
    <n v="1"/>
    <n v="1689.03"/>
    <n v="124.81931699999998"/>
    <s v="7,39%"/>
    <d v="2003-01-06T00:00:00"/>
    <x v="0"/>
    <n v="1"/>
    <x v="0"/>
    <x v="0"/>
    <x v="0"/>
    <n v="41"/>
    <s v="S24_3969"/>
    <x v="0"/>
    <s v="6035558647"/>
    <s v="2304 Long Airport Avenue"/>
    <s v="N/A"/>
    <s v="Nashua"/>
    <s v="NH"/>
    <s v="62005"/>
    <x v="0"/>
    <x v="0"/>
    <s v="Young"/>
    <s v="Valarie"/>
    <s v="Small"/>
  </r>
  <r>
    <n v="10101"/>
    <n v="25"/>
    <n v="100"/>
    <n v="4"/>
    <n v="3782"/>
    <n v="279.4898"/>
    <s v="7,39%"/>
    <d v="2003-01-09T00:00:00"/>
    <x v="0"/>
    <n v="1"/>
    <x v="0"/>
    <x v="0"/>
    <x v="0"/>
    <n v="127"/>
    <s v="S18_2325"/>
    <x v="1"/>
    <s v="+49 69 66 90 2555"/>
    <s v="Lyonerstr. 34"/>
    <s v="N/A"/>
    <s v="Frankfurt"/>
    <s v="N/A"/>
    <s v="60528"/>
    <x v="1"/>
    <x v="1"/>
    <s v="Keitel"/>
    <s v="Roland"/>
    <s v="Medium"/>
  </r>
  <r>
    <n v="10101"/>
    <n v="26"/>
    <n v="100"/>
    <n v="1"/>
    <n v="3773.38"/>
    <n v="278.85278199999999"/>
    <s v="7,39%"/>
    <d v="2003-01-09T00:00:00"/>
    <x v="0"/>
    <n v="1"/>
    <x v="0"/>
    <x v="0"/>
    <x v="0"/>
    <n v="168"/>
    <s v="S18_2795"/>
    <x v="1"/>
    <s v="+49 69 66 90 2555"/>
    <s v="Lyonerstr. 34"/>
    <s v="N/A"/>
    <s v="Frankfurt"/>
    <s v="N/A"/>
    <s v="60528"/>
    <x v="1"/>
    <x v="1"/>
    <s v="Keitel"/>
    <s v="Roland"/>
    <s v="Medium"/>
  </r>
  <r>
    <n v="10101"/>
    <n v="45"/>
    <n v="31.2"/>
    <n v="3"/>
    <n v="1404"/>
    <n v="103.75559999999999"/>
    <s v="7,39%"/>
    <d v="2003-01-09T00:00:00"/>
    <x v="0"/>
    <n v="1"/>
    <x v="0"/>
    <x v="0"/>
    <x v="0"/>
    <n v="33"/>
    <s v="S24_1937"/>
    <x v="1"/>
    <s v="+49 69 66 90 2555"/>
    <s v="Lyonerstr. 34"/>
    <s v="N/A"/>
    <s v="Frankfurt"/>
    <s v="N/A"/>
    <s v="60528"/>
    <x v="1"/>
    <x v="1"/>
    <s v="Keitel"/>
    <s v="Roland"/>
    <s v="Small"/>
  </r>
  <r>
    <n v="10101"/>
    <n v="46"/>
    <n v="53.76"/>
    <n v="2"/>
    <n v="2472.96"/>
    <n v="182.75174399999997"/>
    <s v="7,39%"/>
    <d v="2003-01-09T00:00:00"/>
    <x v="0"/>
    <n v="1"/>
    <x v="0"/>
    <x v="0"/>
    <x v="0"/>
    <n v="44"/>
    <s v="S24_2022"/>
    <x v="1"/>
    <s v="+49 69 66 90 2555"/>
    <s v="Lyonerstr. 34"/>
    <s v="N/A"/>
    <s v="Frankfurt"/>
    <s v="N/A"/>
    <s v="60528"/>
    <x v="1"/>
    <x v="1"/>
    <s v="Keitel"/>
    <s v="Roland"/>
    <s v="Small"/>
  </r>
  <r>
    <n v="10102"/>
    <n v="39"/>
    <n v="100"/>
    <n v="2"/>
    <n v="4808.3100000000004"/>
    <n v="355.33410900000001"/>
    <s v="7,39%"/>
    <d v="2003-01-10T00:00:00"/>
    <x v="0"/>
    <n v="1"/>
    <x v="0"/>
    <x v="0"/>
    <x v="0"/>
    <n v="102"/>
    <s v="S18_1342"/>
    <x v="2"/>
    <s v="2125551500"/>
    <s v="2678 Kingston Rd."/>
    <s v="Suite 101"/>
    <s v="NYC"/>
    <s v="NY"/>
    <s v="10022"/>
    <x v="0"/>
    <x v="0"/>
    <s v="Frick"/>
    <s v="Michael"/>
    <s v="Medium"/>
  </r>
  <r>
    <n v="10102"/>
    <n v="41"/>
    <n v="50.14"/>
    <n v="1"/>
    <n v="2055.7399999999998"/>
    <n v="151.91918599999997"/>
    <s v="7,39%"/>
    <d v="2003-01-10T00:00:00"/>
    <x v="0"/>
    <n v="1"/>
    <x v="0"/>
    <x v="0"/>
    <x v="0"/>
    <n v="53"/>
    <s v="S18_1367"/>
    <x v="2"/>
    <s v="2125551500"/>
    <s v="2678 Kingston Rd."/>
    <s v="Suite 101"/>
    <s v="NYC"/>
    <s v="NY"/>
    <s v="10022"/>
    <x v="0"/>
    <x v="0"/>
    <s v="Frick"/>
    <s v="Michael"/>
    <s v="Small"/>
  </r>
  <r>
    <n v="10103"/>
    <n v="26"/>
    <n v="100"/>
    <n v="11"/>
    <n v="5404.62"/>
    <n v="1345.209918"/>
    <s v="24,89%"/>
    <d v="2003-01-29T00:00:00"/>
    <x v="0"/>
    <n v="1"/>
    <x v="0"/>
    <x v="0"/>
    <x v="1"/>
    <n v="214"/>
    <s v="S10_1949"/>
    <x v="3"/>
    <s v="07-98 9555"/>
    <s v="Erling Skakkes gate 78"/>
    <s v="N/A"/>
    <s v="Stavern"/>
    <s v="N/A"/>
    <s v="4110"/>
    <x v="2"/>
    <x v="1"/>
    <s v="Bergulfsen"/>
    <s v="Jonas"/>
    <s v="Medium"/>
  </r>
  <r>
    <n v="10103"/>
    <n v="42"/>
    <n v="100"/>
    <n v="4"/>
    <n v="5398.26"/>
    <n v="1343.6269140000002"/>
    <s v="24,89%"/>
    <d v="2003-01-29T00:00:00"/>
    <x v="0"/>
    <n v="1"/>
    <x v="0"/>
    <x v="0"/>
    <x v="1"/>
    <n v="147"/>
    <s v="S10_4962"/>
    <x v="3"/>
    <s v="07-98 9555"/>
    <s v="Erling Skakkes gate 78"/>
    <s v="N/A"/>
    <s v="Stavern"/>
    <s v="N/A"/>
    <s v="4110"/>
    <x v="2"/>
    <x v="1"/>
    <s v="Bergulfsen"/>
    <s v="Jonas"/>
    <s v="Medium"/>
  </r>
  <r>
    <n v="10103"/>
    <n v="27"/>
    <n v="100"/>
    <n v="8"/>
    <n v="3394.98"/>
    <n v="154.47158999999999"/>
    <s v="4,55%"/>
    <d v="2003-01-29T00:00:00"/>
    <x v="0"/>
    <n v="1"/>
    <x v="0"/>
    <x v="0"/>
    <x v="2"/>
    <n v="136"/>
    <s v="S12_1666"/>
    <x v="3"/>
    <s v="07-98 9555"/>
    <s v="Erling Skakkes gate 78"/>
    <s v="N/A"/>
    <s v="Stavern"/>
    <s v="N/A"/>
    <s v="4110"/>
    <x v="2"/>
    <x v="1"/>
    <s v="Bergulfsen"/>
    <s v="Jonas"/>
    <s v="Medium"/>
  </r>
  <r>
    <n v="10103"/>
    <n v="35"/>
    <n v="100"/>
    <n v="10"/>
    <n v="3920"/>
    <n v="178.35999999999999"/>
    <s v="4,55%"/>
    <d v="2003-01-29T00:00:00"/>
    <x v="0"/>
    <n v="1"/>
    <x v="0"/>
    <x v="0"/>
    <x v="2"/>
    <n v="116"/>
    <s v="S18_1097"/>
    <x v="3"/>
    <s v="07-98 9555"/>
    <s v="Erling Skakkes gate 78"/>
    <s v="N/A"/>
    <s v="Stavern"/>
    <s v="N/A"/>
    <s v="4110"/>
    <x v="2"/>
    <x v="1"/>
    <s v="Bergulfsen"/>
    <s v="Jonas"/>
    <s v="Medium"/>
  </r>
  <r>
    <n v="10103"/>
    <n v="22"/>
    <n v="54.09"/>
    <n v="2"/>
    <n v="1189.98"/>
    <n v="54.144089999999998"/>
    <s v="4,55%"/>
    <d v="2003-01-29T00:00:00"/>
    <x v="0"/>
    <n v="1"/>
    <x v="0"/>
    <x v="0"/>
    <x v="2"/>
    <n v="60"/>
    <s v="S18_2432"/>
    <x v="3"/>
    <s v="07-98 9555"/>
    <s v="Erling Skakkes gate 78"/>
    <s v="N/A"/>
    <s v="Stavern"/>
    <s v="N/A"/>
    <s v="4110"/>
    <x v="2"/>
    <x v="1"/>
    <s v="Bergulfsen"/>
    <s v="Jonas"/>
    <s v="Small"/>
  </r>
  <r>
    <n v="10103"/>
    <n v="27"/>
    <n v="83.07"/>
    <n v="12"/>
    <n v="2242.89"/>
    <n v="165.74957099999997"/>
    <s v="7,39%"/>
    <d v="2003-01-29T00:00:00"/>
    <x v="0"/>
    <n v="1"/>
    <x v="0"/>
    <x v="0"/>
    <x v="0"/>
    <n v="101"/>
    <s v="S18_2949"/>
    <x v="3"/>
    <s v="07-98 9555"/>
    <s v="Erling Skakkes gate 78"/>
    <s v="N/A"/>
    <s v="Stavern"/>
    <s v="N/A"/>
    <s v="4110"/>
    <x v="2"/>
    <x v="1"/>
    <s v="Bergulfsen"/>
    <s v="Jonas"/>
    <s v="Small"/>
  </r>
  <r>
    <n v="10103"/>
    <n v="35"/>
    <n v="57.46"/>
    <n v="14"/>
    <n v="2011.1"/>
    <n v="148.62028999999998"/>
    <s v="7,39%"/>
    <d v="2003-01-29T00:00:00"/>
    <x v="0"/>
    <n v="1"/>
    <x v="0"/>
    <x v="0"/>
    <x v="0"/>
    <n v="62"/>
    <s v="S18_2957"/>
    <x v="3"/>
    <s v="07-98 9555"/>
    <s v="Erling Skakkes gate 78"/>
    <s v="N/A"/>
    <s v="Stavern"/>
    <s v="N/A"/>
    <s v="4110"/>
    <x v="2"/>
    <x v="1"/>
    <s v="Bergulfsen"/>
    <s v="Jonas"/>
    <s v="Small"/>
  </r>
  <r>
    <n v="10103"/>
    <n v="25"/>
    <n v="100"/>
    <n v="13"/>
    <n v="2539.5"/>
    <n v="187.66904999999997"/>
    <s v="7,39%"/>
    <d v="2003-01-29T00:00:00"/>
    <x v="0"/>
    <n v="1"/>
    <x v="0"/>
    <x v="0"/>
    <x v="0"/>
    <n v="104"/>
    <s v="S18_3136"/>
    <x v="3"/>
    <s v="07-98 9555"/>
    <s v="Erling Skakkes gate 78"/>
    <s v="N/A"/>
    <s v="Stavern"/>
    <s v="N/A"/>
    <s v="4110"/>
    <x v="2"/>
    <x v="1"/>
    <s v="Bergulfsen"/>
    <s v="Jonas"/>
    <s v="Small"/>
  </r>
  <r>
    <n v="10103"/>
    <n v="46"/>
    <n v="100"/>
    <n v="16"/>
    <n v="4791.82"/>
    <n v="354.11549799999995"/>
    <s v="7,39%"/>
    <d v="2003-01-29T00:00:00"/>
    <x v="0"/>
    <n v="1"/>
    <x v="0"/>
    <x v="0"/>
    <x v="0"/>
    <n v="99"/>
    <s v="S18_3320"/>
    <x v="3"/>
    <s v="07-98 9555"/>
    <s v="Erling Skakkes gate 78"/>
    <s v="N/A"/>
    <s v="Stavern"/>
    <s v="N/A"/>
    <s v="4110"/>
    <x v="2"/>
    <x v="1"/>
    <s v="Bergulfsen"/>
    <s v="Jonas"/>
    <s v="Medium"/>
  </r>
  <r>
    <n v="10103"/>
    <n v="36"/>
    <n v="100"/>
    <n v="5"/>
    <n v="4228.2"/>
    <n v="192.38309999999998"/>
    <s v="4,55%"/>
    <d v="2003-01-29T00:00:00"/>
    <x v="0"/>
    <n v="1"/>
    <x v="0"/>
    <x v="0"/>
    <x v="2"/>
    <n v="121"/>
    <s v="S18_4600"/>
    <x v="3"/>
    <s v="07-98 9555"/>
    <s v="Erling Skakkes gate 78"/>
    <s v="N/A"/>
    <s v="Stavern"/>
    <s v="N/A"/>
    <s v="4110"/>
    <x v="2"/>
    <x v="1"/>
    <s v="Bergulfsen"/>
    <s v="Jonas"/>
    <s v="Medium"/>
  </r>
  <r>
    <n v="10103"/>
    <n v="41"/>
    <n v="47.29"/>
    <n v="9"/>
    <n v="1938.89"/>
    <n v="143.28397100000001"/>
    <s v="7,39%"/>
    <d v="2003-01-29T00:00:00"/>
    <x v="0"/>
    <n v="1"/>
    <x v="0"/>
    <x v="0"/>
    <x v="0"/>
    <n v="50"/>
    <s v="S18_4668"/>
    <x v="3"/>
    <s v="07-98 9555"/>
    <s v="Erling Skakkes gate 78"/>
    <s v="N/A"/>
    <s v="Stavern"/>
    <s v="N/A"/>
    <s v="4110"/>
    <x v="2"/>
    <x v="1"/>
    <s v="Bergulfsen"/>
    <s v="Jonas"/>
    <s v="Small"/>
  </r>
  <r>
    <n v="10103"/>
    <n v="36"/>
    <n v="100"/>
    <n v="1"/>
    <n v="3680.28"/>
    <n v="167.45274000000001"/>
    <s v="4,55%"/>
    <d v="2003-01-29T00:00:00"/>
    <x v="0"/>
    <n v="1"/>
    <x v="0"/>
    <x v="0"/>
    <x v="2"/>
    <n v="127"/>
    <s v="S24_2300"/>
    <x v="3"/>
    <s v="07-98 9555"/>
    <s v="Erling Skakkes gate 78"/>
    <s v="N/A"/>
    <s v="Stavern"/>
    <s v="N/A"/>
    <s v="4110"/>
    <x v="2"/>
    <x v="1"/>
    <s v="Bergulfsen"/>
    <s v="Jonas"/>
    <s v="Medium"/>
  </r>
  <r>
    <n v="10103"/>
    <n v="25"/>
    <n v="100"/>
    <n v="15"/>
    <n v="2873"/>
    <n v="212.31469999999999"/>
    <s v="7,39%"/>
    <d v="2003-01-29T00:00:00"/>
    <x v="0"/>
    <n v="1"/>
    <x v="0"/>
    <x v="0"/>
    <x v="0"/>
    <n v="97"/>
    <s v="S24_4258"/>
    <x v="3"/>
    <s v="07-98 9555"/>
    <s v="Erling Skakkes gate 78"/>
    <s v="N/A"/>
    <s v="Stavern"/>
    <s v="N/A"/>
    <s v="4110"/>
    <x v="2"/>
    <x v="1"/>
    <s v="Bergulfsen"/>
    <s v="Jonas"/>
    <s v="Small"/>
  </r>
  <r>
    <n v="10103"/>
    <n v="31"/>
    <n v="100"/>
    <n v="3"/>
    <n v="3224.31"/>
    <n v="146.70610499999998"/>
    <s v="4,55%"/>
    <d v="2003-01-29T00:00:00"/>
    <x v="0"/>
    <n v="1"/>
    <x v="0"/>
    <x v="0"/>
    <x v="2"/>
    <n v="96"/>
    <s v="S32_1268"/>
    <x v="3"/>
    <s v="07-98 9555"/>
    <s v="Erling Skakkes gate 78"/>
    <s v="N/A"/>
    <s v="Stavern"/>
    <s v="N/A"/>
    <s v="4110"/>
    <x v="2"/>
    <x v="1"/>
    <s v="Bergulfsen"/>
    <s v="Jonas"/>
    <s v="Medium"/>
  </r>
  <r>
    <n v="10103"/>
    <n v="45"/>
    <n v="75.63"/>
    <n v="7"/>
    <n v="3403.35"/>
    <n v="154.85242499999998"/>
    <s v="4,55%"/>
    <d v="2003-01-29T00:00:00"/>
    <x v="0"/>
    <n v="1"/>
    <x v="0"/>
    <x v="0"/>
    <x v="2"/>
    <n v="64"/>
    <s v="S32_3522"/>
    <x v="3"/>
    <s v="07-98 9555"/>
    <s v="Erling Skakkes gate 78"/>
    <s v="N/A"/>
    <s v="Stavern"/>
    <s v="N/A"/>
    <s v="4110"/>
    <x v="2"/>
    <x v="1"/>
    <s v="Bergulfsen"/>
    <s v="Jonas"/>
    <s v="Medium"/>
  </r>
  <r>
    <n v="10103"/>
    <n v="42"/>
    <n v="100"/>
    <n v="6"/>
    <n v="4460.82"/>
    <n v="1110.298098"/>
    <s v="24,89%"/>
    <d v="2003-01-29T00:00:00"/>
    <x v="0"/>
    <n v="1"/>
    <x v="0"/>
    <x v="0"/>
    <x v="1"/>
    <n v="101"/>
    <s v="S700_2824"/>
    <x v="3"/>
    <s v="07-98 9555"/>
    <s v="Erling Skakkes gate 78"/>
    <s v="N/A"/>
    <s v="Stavern"/>
    <s v="N/A"/>
    <s v="4110"/>
    <x v="2"/>
    <x v="1"/>
    <s v="Bergulfsen"/>
    <s v="Jonas"/>
    <s v="Medium"/>
  </r>
  <r>
    <n v="10104"/>
    <n v="34"/>
    <n v="100"/>
    <n v="1"/>
    <n v="5958.5"/>
    <n v="1483.0706500000001"/>
    <s v="24,89%"/>
    <d v="2003-01-31T00:00:00"/>
    <x v="0"/>
    <n v="1"/>
    <x v="0"/>
    <x v="0"/>
    <x v="1"/>
    <n v="151"/>
    <s v="S12_3148"/>
    <x v="4"/>
    <s v="(91) 555 94 44"/>
    <s v="C/ Moralzarzal, 86"/>
    <s v="N/A"/>
    <s v="Madrid"/>
    <s v="N/A"/>
    <s v="28034"/>
    <x v="3"/>
    <x v="1"/>
    <s v="Freyre"/>
    <s v="Diego"/>
    <s v="Medium"/>
  </r>
  <r>
    <n v="10104"/>
    <n v="41"/>
    <n v="100"/>
    <n v="9"/>
    <n v="4615.78"/>
    <n v="210.01798999999997"/>
    <s v="4,55%"/>
    <d v="2003-01-31T00:00:00"/>
    <x v="0"/>
    <n v="1"/>
    <x v="0"/>
    <x v="0"/>
    <x v="2"/>
    <n v="118"/>
    <s v="S12_4473"/>
    <x v="4"/>
    <s v="(91) 555 94 44"/>
    <s v="C/ Moralzarzal, 86"/>
    <s v="N/A"/>
    <s v="Madrid"/>
    <s v="N/A"/>
    <s v="28034"/>
    <x v="3"/>
    <x v="1"/>
    <s v="Freyre"/>
    <s v="Diego"/>
    <s v="Medium"/>
  </r>
  <r>
    <n v="10104"/>
    <n v="24"/>
    <n v="100"/>
    <n v="8"/>
    <n v="3457.92"/>
    <n v="860.676288"/>
    <s v="24,89%"/>
    <d v="2003-01-31T00:00:00"/>
    <x v="0"/>
    <n v="1"/>
    <x v="0"/>
    <x v="0"/>
    <x v="1"/>
    <n v="163"/>
    <s v="S18_2238"/>
    <x v="4"/>
    <s v="(91) 555 94 44"/>
    <s v="C/ Moralzarzal, 86"/>
    <s v="N/A"/>
    <s v="Madrid"/>
    <s v="N/A"/>
    <s v="28034"/>
    <x v="3"/>
    <x v="1"/>
    <s v="Freyre"/>
    <s v="Diego"/>
    <s v="Medium"/>
  </r>
  <r>
    <n v="10104"/>
    <n v="29"/>
    <n v="100"/>
    <n v="12"/>
    <n v="3772.61"/>
    <n v="171.65375499999999"/>
    <s v="4,55%"/>
    <d v="2003-01-31T00:00:00"/>
    <x v="0"/>
    <n v="1"/>
    <x v="0"/>
    <x v="0"/>
    <x v="2"/>
    <n v="122"/>
    <s v="S18_2319"/>
    <x v="4"/>
    <s v="(91) 555 94 44"/>
    <s v="C/ Moralzarzal, 86"/>
    <s v="N/A"/>
    <s v="Madrid"/>
    <s v="N/A"/>
    <s v="28034"/>
    <x v="3"/>
    <x v="1"/>
    <s v="Freyre"/>
    <s v="Diego"/>
    <s v="Medium"/>
  </r>
  <r>
    <n v="10104"/>
    <n v="23"/>
    <n v="100"/>
    <n v="13"/>
    <n v="4556.99"/>
    <n v="1134.234811"/>
    <s v="24,89%"/>
    <d v="2003-01-31T00:00:00"/>
    <x v="0"/>
    <n v="1"/>
    <x v="0"/>
    <x v="0"/>
    <x v="1"/>
    <n v="169"/>
    <s v="S18_3232"/>
    <x v="4"/>
    <s v="(91) 555 94 44"/>
    <s v="C/ Moralzarzal, 86"/>
    <s v="N/A"/>
    <s v="Madrid"/>
    <s v="N/A"/>
    <s v="28034"/>
    <x v="3"/>
    <x v="1"/>
    <s v="Freyre"/>
    <s v="Diego"/>
    <s v="Medium"/>
  </r>
  <r>
    <n v="10104"/>
    <n v="38"/>
    <n v="100"/>
    <n v="3"/>
    <n v="5348.5"/>
    <n v="1331.2416500000002"/>
    <s v="24,89%"/>
    <d v="2003-01-31T00:00:00"/>
    <x v="0"/>
    <n v="1"/>
    <x v="0"/>
    <x v="0"/>
    <x v="1"/>
    <n v="143"/>
    <s v="S18_4027"/>
    <x v="4"/>
    <s v="(91) 555 94 44"/>
    <s v="C/ Moralzarzal, 86"/>
    <s v="N/A"/>
    <s v="Madrid"/>
    <s v="N/A"/>
    <s v="28034"/>
    <x v="3"/>
    <x v="1"/>
    <s v="Freyre"/>
    <s v="Diego"/>
    <s v="Medium"/>
  </r>
  <r>
    <n v="10104"/>
    <n v="35"/>
    <n v="55.49"/>
    <n v="6"/>
    <n v="1942.15"/>
    <n v="483.40113500000007"/>
    <s v="24,89%"/>
    <d v="2003-01-31T00:00:00"/>
    <x v="0"/>
    <n v="1"/>
    <x v="0"/>
    <x v="0"/>
    <x v="1"/>
    <n v="57"/>
    <s v="S24_1444"/>
    <x v="4"/>
    <s v="(91) 555 94 44"/>
    <s v="C/ Moralzarzal, 86"/>
    <s v="N/A"/>
    <s v="Madrid"/>
    <s v="N/A"/>
    <s v="28034"/>
    <x v="3"/>
    <x v="1"/>
    <s v="Freyre"/>
    <s v="Diego"/>
    <s v="Small"/>
  </r>
  <r>
    <n v="10104"/>
    <n v="44"/>
    <n v="39.6"/>
    <n v="10"/>
    <n v="1742.4"/>
    <n v="433.68336000000005"/>
    <s v="24,89%"/>
    <d v="2003-01-31T00:00:00"/>
    <x v="0"/>
    <n v="1"/>
    <x v="0"/>
    <x v="0"/>
    <x v="1"/>
    <n v="35"/>
    <s v="S24_2840"/>
    <x v="4"/>
    <s v="(91) 555 94 44"/>
    <s v="C/ Moralzarzal, 86"/>
    <s v="N/A"/>
    <s v="Madrid"/>
    <s v="N/A"/>
    <s v="28034"/>
    <x v="3"/>
    <x v="1"/>
    <s v="Freyre"/>
    <s v="Diego"/>
    <s v="Small"/>
  </r>
  <r>
    <n v="10104"/>
    <n v="26"/>
    <n v="100"/>
    <n v="5"/>
    <n v="2921.62"/>
    <n v="727.19121800000005"/>
    <s v="24,89%"/>
    <d v="2003-01-31T00:00:00"/>
    <x v="0"/>
    <n v="1"/>
    <x v="0"/>
    <x v="0"/>
    <x v="1"/>
    <n v="118"/>
    <s v="S24_4048"/>
    <x v="4"/>
    <s v="(91) 555 94 44"/>
    <s v="C/ Moralzarzal, 86"/>
    <s v="N/A"/>
    <s v="Madrid"/>
    <s v="N/A"/>
    <s v="28034"/>
    <x v="3"/>
    <x v="1"/>
    <s v="Freyre"/>
    <s v="Diego"/>
    <s v="Small"/>
  </r>
  <r>
    <n v="10104"/>
    <n v="35"/>
    <n v="47.62"/>
    <n v="11"/>
    <n v="1666.7"/>
    <n v="75.834850000000003"/>
    <s v="4,55%"/>
    <d v="2003-01-31T00:00:00"/>
    <x v="0"/>
    <n v="1"/>
    <x v="0"/>
    <x v="0"/>
    <x v="2"/>
    <n v="54"/>
    <s v="S32_2509"/>
    <x v="4"/>
    <s v="(91) 555 94 44"/>
    <s v="C/ Moralzarzal, 86"/>
    <s v="N/A"/>
    <s v="Madrid"/>
    <s v="N/A"/>
    <s v="28034"/>
    <x v="3"/>
    <x v="1"/>
    <s v="Freyre"/>
    <s v="Diego"/>
    <s v="Small"/>
  </r>
  <r>
    <n v="10104"/>
    <n v="49"/>
    <n v="65.87"/>
    <n v="4"/>
    <n v="3227.63"/>
    <n v="164.28636700000001"/>
    <s v="5,09%"/>
    <d v="2003-01-31T00:00:00"/>
    <x v="0"/>
    <n v="1"/>
    <x v="0"/>
    <x v="0"/>
    <x v="3"/>
    <n v="62"/>
    <s v="S32_3207"/>
    <x v="4"/>
    <s v="(91) 555 94 44"/>
    <s v="C/ Moralzarzal, 86"/>
    <s v="N/A"/>
    <s v="Madrid"/>
    <s v="N/A"/>
    <s v="28034"/>
    <x v="3"/>
    <x v="1"/>
    <s v="Freyre"/>
    <s v="Diego"/>
    <s v="Medium"/>
  </r>
  <r>
    <n v="10104"/>
    <n v="33"/>
    <n v="100"/>
    <n v="7"/>
    <n v="3705.24"/>
    <n v="168.58841999999999"/>
    <s v="4,55%"/>
    <d v="2003-01-31T00:00:00"/>
    <x v="0"/>
    <n v="1"/>
    <x v="0"/>
    <x v="0"/>
    <x v="2"/>
    <n v="115"/>
    <s v="S50_1392"/>
    <x v="4"/>
    <s v="(91) 555 94 44"/>
    <s v="C/ Moralzarzal, 86"/>
    <s v="N/A"/>
    <s v="Madrid"/>
    <s v="N/A"/>
    <s v="28034"/>
    <x v="3"/>
    <x v="1"/>
    <s v="Freyre"/>
    <s v="Diego"/>
    <s v="Medium"/>
  </r>
  <r>
    <n v="10104"/>
    <n v="32"/>
    <n v="53.31"/>
    <n v="2"/>
    <n v="1705.92"/>
    <n v="86.831327999999999"/>
    <s v="5,09%"/>
    <d v="2003-01-31T00:00:00"/>
    <x v="0"/>
    <n v="1"/>
    <x v="0"/>
    <x v="0"/>
    <x v="3"/>
    <n v="58"/>
    <s v="S50_1514"/>
    <x v="4"/>
    <s v="(91) 555 94 44"/>
    <s v="C/ Moralzarzal, 86"/>
    <s v="N/A"/>
    <s v="Madrid"/>
    <s v="N/A"/>
    <s v="28034"/>
    <x v="3"/>
    <x v="1"/>
    <s v="Freyre"/>
    <s v="Diego"/>
    <s v="Small"/>
  </r>
  <r>
    <n v="10105"/>
    <n v="50"/>
    <n v="100"/>
    <n v="2"/>
    <n v="7208"/>
    <n v="1794.0712000000001"/>
    <s v="24,89%"/>
    <d v="2003-02-11T00:00:00"/>
    <x v="0"/>
    <n v="1"/>
    <x v="1"/>
    <x v="0"/>
    <x v="1"/>
    <n v="136"/>
    <s v="S10_4757"/>
    <x v="5"/>
    <s v="31 12 3555"/>
    <s v="Vinb'ltet 34"/>
    <s v="N/A"/>
    <s v="Kobenhavn"/>
    <s v="N/A"/>
    <s v="1734"/>
    <x v="4"/>
    <x v="1"/>
    <s v="Petersen"/>
    <s v="Jytte"/>
    <s v="Large"/>
  </r>
  <r>
    <n v="10105"/>
    <n v="41"/>
    <n v="100"/>
    <n v="15"/>
    <n v="8690.36"/>
    <n v="2163.030604"/>
    <s v="24,89%"/>
    <d v="2003-02-11T00:00:00"/>
    <x v="0"/>
    <n v="1"/>
    <x v="1"/>
    <x v="0"/>
    <x v="1"/>
    <n v="207"/>
    <s v="S12_1108"/>
    <x v="5"/>
    <s v="31 12 3555"/>
    <s v="Vinb'ltet 34"/>
    <s v="N/A"/>
    <s v="Kobenhavn"/>
    <s v="N/A"/>
    <s v="1734"/>
    <x v="4"/>
    <x v="1"/>
    <s v="Petersen"/>
    <s v="Jytte"/>
    <s v="Large"/>
  </r>
  <r>
    <n v="10105"/>
    <n v="29"/>
    <n v="100"/>
    <n v="14"/>
    <n v="4566.05"/>
    <n v="1136.4898450000001"/>
    <s v="24,89%"/>
    <d v="2003-02-11T00:00:00"/>
    <x v="0"/>
    <n v="1"/>
    <x v="1"/>
    <x v="0"/>
    <x v="1"/>
    <n v="173"/>
    <s v="S12_3891"/>
    <x v="5"/>
    <s v="31 12 3555"/>
    <s v="Vinb'ltet 34"/>
    <s v="N/A"/>
    <s v="Kobenhavn"/>
    <s v="N/A"/>
    <s v="1734"/>
    <x v="4"/>
    <x v="1"/>
    <s v="Petersen"/>
    <s v="Jytte"/>
    <s v="Medium"/>
  </r>
  <r>
    <n v="10105"/>
    <n v="22"/>
    <n v="100"/>
    <n v="11"/>
    <n v="3065.04"/>
    <n v="226.50645599999999"/>
    <s v="7,39%"/>
    <d v="2003-02-11T00:00:00"/>
    <x v="0"/>
    <n v="1"/>
    <x v="1"/>
    <x v="0"/>
    <x v="0"/>
    <n v="136"/>
    <s v="S18_3140"/>
    <x v="5"/>
    <s v="31 12 3555"/>
    <s v="Vinb'ltet 34"/>
    <s v="N/A"/>
    <s v="Kobenhavn"/>
    <s v="N/A"/>
    <s v="1734"/>
    <x v="4"/>
    <x v="1"/>
    <s v="Petersen"/>
    <s v="Jytte"/>
    <s v="Medium"/>
  </r>
  <r>
    <n v="10105"/>
    <n v="38"/>
    <n v="100"/>
    <n v="13"/>
    <n v="4330.1000000000004"/>
    <n v="220.40209000000002"/>
    <s v="5,09%"/>
    <d v="2003-02-11T00:00:00"/>
    <x v="0"/>
    <n v="1"/>
    <x v="1"/>
    <x v="0"/>
    <x v="3"/>
    <n v="100"/>
    <s v="S18_3259"/>
    <x v="5"/>
    <s v="31 12 3555"/>
    <s v="Vinb'ltet 34"/>
    <s v="N/A"/>
    <s v="Kobenhavn"/>
    <s v="N/A"/>
    <s v="1734"/>
    <x v="4"/>
    <x v="1"/>
    <s v="Petersen"/>
    <s v="Jytte"/>
    <s v="Medium"/>
  </r>
  <r>
    <n v="10105"/>
    <n v="41"/>
    <n v="82.5"/>
    <n v="10"/>
    <n v="3382.5"/>
    <n v="249.96674999999999"/>
    <s v="7,39%"/>
    <d v="2003-02-11T00:00:00"/>
    <x v="0"/>
    <n v="1"/>
    <x v="1"/>
    <x v="0"/>
    <x v="0"/>
    <n v="87"/>
    <s v="S18_4522"/>
    <x v="5"/>
    <s v="31 12 3555"/>
    <s v="Vinb'ltet 34"/>
    <s v="N/A"/>
    <s v="Kobenhavn"/>
    <s v="N/A"/>
    <s v="1734"/>
    <x v="4"/>
    <x v="1"/>
    <s v="Petersen"/>
    <s v="Jytte"/>
    <s v="Medium"/>
  </r>
  <r>
    <n v="10105"/>
    <n v="43"/>
    <n v="100"/>
    <n v="9"/>
    <n v="6341.21"/>
    <n v="579.58659399999999"/>
    <s v="9,14%"/>
    <d v="2003-02-11T00:00:00"/>
    <x v="0"/>
    <n v="1"/>
    <x v="1"/>
    <x v="0"/>
    <x v="4"/>
    <n v="122"/>
    <s v="S24_2011"/>
    <x v="5"/>
    <s v="31 12 3555"/>
    <s v="Vinb'ltet 34"/>
    <s v="N/A"/>
    <s v="Kobenhavn"/>
    <s v="N/A"/>
    <s v="1734"/>
    <x v="4"/>
    <x v="1"/>
    <s v="Petersen"/>
    <s v="Jytte"/>
    <s v="Medium"/>
  </r>
  <r>
    <n v="10105"/>
    <n v="44"/>
    <n v="72.58"/>
    <n v="4"/>
    <n v="3193.52"/>
    <n v="236.00112799999997"/>
    <s v="7,39%"/>
    <d v="2003-02-11T00:00:00"/>
    <x v="0"/>
    <n v="1"/>
    <x v="1"/>
    <x v="0"/>
    <x v="0"/>
    <n v="88"/>
    <s v="S24_3151"/>
    <x v="5"/>
    <s v="31 12 3555"/>
    <s v="Vinb'ltet 34"/>
    <s v="N/A"/>
    <s v="Kobenhavn"/>
    <s v="N/A"/>
    <s v="1734"/>
    <x v="4"/>
    <x v="1"/>
    <s v="Petersen"/>
    <s v="Jytte"/>
    <s v="Medium"/>
  </r>
  <r>
    <n v="10105"/>
    <n v="50"/>
    <n v="79.67"/>
    <n v="1"/>
    <n v="3983.5"/>
    <n v="294.38064999999995"/>
    <s v="7,39%"/>
    <d v="2003-02-11T00:00:00"/>
    <x v="0"/>
    <n v="1"/>
    <x v="1"/>
    <x v="0"/>
    <x v="0"/>
    <n v="83"/>
    <s v="S24_3816"/>
    <x v="5"/>
    <s v="31 12 3555"/>
    <s v="Vinb'ltet 34"/>
    <s v="N/A"/>
    <s v="Kobenhavn"/>
    <s v="N/A"/>
    <s v="1734"/>
    <x v="4"/>
    <x v="1"/>
    <s v="Petersen"/>
    <s v="Jytte"/>
    <s v="Medium"/>
  </r>
  <r>
    <n v="10105"/>
    <n v="41"/>
    <n v="70.67"/>
    <n v="5"/>
    <n v="2897.47"/>
    <n v="264.82875799999999"/>
    <s v="9,14%"/>
    <d v="2003-02-11T00:00:00"/>
    <x v="0"/>
    <n v="1"/>
    <x v="1"/>
    <x v="0"/>
    <x v="4"/>
    <n v="66"/>
    <s v="S700_1138"/>
    <x v="5"/>
    <s v="31 12 3555"/>
    <s v="Vinb'ltet 34"/>
    <s v="N/A"/>
    <s v="Kobenhavn"/>
    <s v="N/A"/>
    <s v="1734"/>
    <x v="4"/>
    <x v="1"/>
    <s v="Petersen"/>
    <s v="Jytte"/>
    <s v="Small"/>
  </r>
  <r>
    <n v="10105"/>
    <n v="29"/>
    <n v="70.150000000000006"/>
    <n v="12"/>
    <n v="2034.35"/>
    <n v="185.93958999999998"/>
    <s v="9,14%"/>
    <d v="2003-02-11T00:00:00"/>
    <x v="0"/>
    <n v="1"/>
    <x v="1"/>
    <x v="0"/>
    <x v="4"/>
    <n v="86"/>
    <s v="S700_1938"/>
    <x v="5"/>
    <s v="31 12 3555"/>
    <s v="Vinb'ltet 34"/>
    <s v="N/A"/>
    <s v="Kobenhavn"/>
    <s v="N/A"/>
    <s v="1734"/>
    <x v="4"/>
    <x v="1"/>
    <s v="Petersen"/>
    <s v="Jytte"/>
    <s v="Small"/>
  </r>
  <r>
    <n v="10105"/>
    <n v="31"/>
    <n v="65.77"/>
    <n v="3"/>
    <n v="2038.87"/>
    <n v="186.35271799999998"/>
    <s v="9,14%"/>
    <d v="2003-02-11T00:00:00"/>
    <x v="0"/>
    <n v="1"/>
    <x v="1"/>
    <x v="0"/>
    <x v="4"/>
    <n v="72"/>
    <s v="S700_2610"/>
    <x v="5"/>
    <s v="31 12 3555"/>
    <s v="Vinb'ltet 34"/>
    <s v="N/A"/>
    <s v="Kobenhavn"/>
    <s v="N/A"/>
    <s v="1734"/>
    <x v="4"/>
    <x v="1"/>
    <s v="Petersen"/>
    <s v="Jytte"/>
    <s v="Small"/>
  </r>
  <r>
    <n v="10105"/>
    <n v="39"/>
    <n v="81.14"/>
    <n v="6"/>
    <n v="3164.46"/>
    <n v="289.23164399999996"/>
    <s v="9,14%"/>
    <d v="2003-02-11T00:00:00"/>
    <x v="0"/>
    <n v="1"/>
    <x v="1"/>
    <x v="0"/>
    <x v="4"/>
    <n v="100"/>
    <s v="S700_3505"/>
    <x v="5"/>
    <s v="31 12 3555"/>
    <s v="Vinb'ltet 34"/>
    <s v="N/A"/>
    <s v="Kobenhavn"/>
    <s v="N/A"/>
    <s v="1734"/>
    <x v="4"/>
    <x v="1"/>
    <s v="Petersen"/>
    <s v="Jytte"/>
    <s v="Medium"/>
  </r>
  <r>
    <n v="10105"/>
    <n v="22"/>
    <n v="100"/>
    <n v="7"/>
    <n v="2556.1799999999998"/>
    <n v="233.63485199999997"/>
    <s v="9,14%"/>
    <d v="2003-02-11T00:00:00"/>
    <x v="0"/>
    <n v="1"/>
    <x v="1"/>
    <x v="0"/>
    <x v="4"/>
    <n v="99"/>
    <s v="S700_3962"/>
    <x v="5"/>
    <s v="31 12 3555"/>
    <s v="Vinb'ltet 34"/>
    <s v="N/A"/>
    <s v="Kobenhavn"/>
    <s v="N/A"/>
    <s v="1734"/>
    <x v="4"/>
    <x v="1"/>
    <s v="Petersen"/>
    <s v="Jytte"/>
    <s v="Small"/>
  </r>
  <r>
    <n v="10105"/>
    <n v="25"/>
    <n v="56.78"/>
    <n v="8"/>
    <n v="1419.5"/>
    <n v="129.7423"/>
    <s v="9,14%"/>
    <d v="2003-02-11T00:00:00"/>
    <x v="0"/>
    <n v="1"/>
    <x v="1"/>
    <x v="0"/>
    <x v="4"/>
    <n v="54"/>
    <s v="S72_3212"/>
    <x v="5"/>
    <s v="31 12 3555"/>
    <s v="Vinb'ltet 34"/>
    <s v="N/A"/>
    <s v="Kobenhavn"/>
    <s v="N/A"/>
    <s v="1734"/>
    <x v="4"/>
    <x v="1"/>
    <s v="Petersen"/>
    <s v="Jytte"/>
    <s v="Small"/>
  </r>
  <r>
    <n v="10106"/>
    <n v="36"/>
    <n v="100"/>
    <n v="12"/>
    <n v="5279.4"/>
    <n v="385.92413999999997"/>
    <s v="7,31%"/>
    <d v="2003-02-17T00:00:00"/>
    <x v="0"/>
    <n v="1"/>
    <x v="1"/>
    <x v="0"/>
    <x v="5"/>
    <n v="157"/>
    <s v="S18_1662"/>
    <x v="6"/>
    <s v="035-640555"/>
    <s v="Via Ludovico il Moro 22"/>
    <s v="N/A"/>
    <s v="Bergamo"/>
    <s v="N/A"/>
    <s v="24100"/>
    <x v="5"/>
    <x v="1"/>
    <s v="Rovelli"/>
    <s v="Giovanni"/>
    <s v="Medium"/>
  </r>
  <r>
    <n v="10106"/>
    <n v="34"/>
    <n v="90.39"/>
    <n v="2"/>
    <n v="3073.26"/>
    <n v="224.65530600000002"/>
    <s v="7,31%"/>
    <d v="2003-02-17T00:00:00"/>
    <x v="0"/>
    <n v="1"/>
    <x v="1"/>
    <x v="0"/>
    <x v="5"/>
    <n v="84"/>
    <s v="S18_2581"/>
    <x v="6"/>
    <s v="035-640555"/>
    <s v="Via Ludovico il Moro 22"/>
    <s v="N/A"/>
    <s v="Bergamo"/>
    <s v="N/A"/>
    <s v="24100"/>
    <x v="5"/>
    <x v="1"/>
    <s v="Rovelli"/>
    <s v="Giovanni"/>
    <s v="Medium"/>
  </r>
  <r>
    <n v="10106"/>
    <n v="41"/>
    <n v="83.44"/>
    <n v="18"/>
    <n v="3421.04"/>
    <n v="312.68305599999997"/>
    <s v="9,14%"/>
    <d v="2003-02-17T00:00:00"/>
    <x v="0"/>
    <n v="1"/>
    <x v="1"/>
    <x v="0"/>
    <x v="4"/>
    <n v="86"/>
    <s v="S18_3029"/>
    <x v="6"/>
    <s v="035-640555"/>
    <s v="Via Ludovico il Moro 22"/>
    <s v="N/A"/>
    <s v="Bergamo"/>
    <s v="N/A"/>
    <s v="24100"/>
    <x v="5"/>
    <x v="1"/>
    <s v="Rovelli"/>
    <s v="Giovanni"/>
    <s v="Medium"/>
  </r>
  <r>
    <n v="10106"/>
    <n v="41"/>
    <n v="100"/>
    <n v="17"/>
    <n v="4774.8599999999997"/>
    <n v="352.86215399999992"/>
    <s v="7,39%"/>
    <d v="2003-02-17T00:00:00"/>
    <x v="0"/>
    <n v="1"/>
    <x v="1"/>
    <x v="0"/>
    <x v="0"/>
    <n v="105"/>
    <s v="S18_3856"/>
    <x v="6"/>
    <s v="035-640555"/>
    <s v="Via Ludovico il Moro 22"/>
    <s v="N/A"/>
    <s v="Bergamo"/>
    <s v="N/A"/>
    <s v="24100"/>
    <x v="5"/>
    <x v="1"/>
    <s v="Rovelli"/>
    <s v="Giovanni"/>
    <s v="Medium"/>
  </r>
  <r>
    <n v="10106"/>
    <n v="28"/>
    <n v="88.63"/>
    <n v="4"/>
    <n v="2481.64"/>
    <n v="181.407884"/>
    <s v="7,31%"/>
    <d v="2003-02-17T00:00:00"/>
    <x v="0"/>
    <n v="1"/>
    <x v="1"/>
    <x v="0"/>
    <x v="5"/>
    <n v="109"/>
    <s v="S24_1785"/>
    <x v="6"/>
    <s v="035-640555"/>
    <s v="Via Ludovico il Moro 22"/>
    <s v="N/A"/>
    <s v="Bergamo"/>
    <s v="N/A"/>
    <s v="24100"/>
    <x v="5"/>
    <x v="1"/>
    <s v="Rovelli"/>
    <s v="Giovanni"/>
    <s v="Small"/>
  </r>
  <r>
    <n v="10106"/>
    <n v="49"/>
    <n v="74.680000000000007"/>
    <n v="13"/>
    <n v="3659.32"/>
    <n v="267.49629199999998"/>
    <s v="7,31%"/>
    <d v="2003-02-17T00:00:00"/>
    <x v="0"/>
    <n v="1"/>
    <x v="1"/>
    <x v="0"/>
    <x v="5"/>
    <n v="68"/>
    <s v="S24_2841"/>
    <x v="6"/>
    <s v="035-640555"/>
    <s v="Via Ludovico il Moro 22"/>
    <s v="N/A"/>
    <s v="Bergamo"/>
    <s v="N/A"/>
    <s v="24100"/>
    <x v="5"/>
    <x v="1"/>
    <s v="Rovelli"/>
    <s v="Giovanni"/>
    <s v="Medium"/>
  </r>
  <r>
    <n v="10106"/>
    <n v="31"/>
    <n v="52.6"/>
    <n v="14"/>
    <n v="1630.6"/>
    <n v="120.50133999999998"/>
    <s v="7,39%"/>
    <d v="2003-02-17T00:00:00"/>
    <x v="0"/>
    <n v="1"/>
    <x v="1"/>
    <x v="0"/>
    <x v="0"/>
    <n v="65"/>
    <s v="S24_3420"/>
    <x v="6"/>
    <s v="035-640555"/>
    <s v="Via Ludovico il Moro 22"/>
    <s v="N/A"/>
    <s v="Bergamo"/>
    <s v="N/A"/>
    <s v="24100"/>
    <x v="5"/>
    <x v="1"/>
    <s v="Rovelli"/>
    <s v="Giovanni"/>
    <s v="Small"/>
  </r>
  <r>
    <n v="10106"/>
    <n v="50"/>
    <n v="64.83"/>
    <n v="11"/>
    <n v="3241.5"/>
    <n v="236.95364999999998"/>
    <s v="7,31%"/>
    <d v="2003-02-17T00:00:00"/>
    <x v="0"/>
    <n v="1"/>
    <x v="1"/>
    <x v="0"/>
    <x v="5"/>
    <n v="68"/>
    <s v="S24_3949"/>
    <x v="6"/>
    <s v="035-640555"/>
    <s v="Via Ludovico il Moro 22"/>
    <s v="N/A"/>
    <s v="Bergamo"/>
    <s v="N/A"/>
    <s v="24100"/>
    <x v="5"/>
    <x v="1"/>
    <s v="Rovelli"/>
    <s v="Giovanni"/>
    <s v="Medium"/>
  </r>
  <r>
    <n v="10106"/>
    <n v="26"/>
    <n v="63.76"/>
    <n v="3"/>
    <n v="1657.76"/>
    <n v="121.182256"/>
    <s v="7,31%"/>
    <d v="2003-02-17T00:00:00"/>
    <x v="0"/>
    <n v="1"/>
    <x v="1"/>
    <x v="0"/>
    <x v="5"/>
    <n v="72"/>
    <s v="S24_4278"/>
    <x v="6"/>
    <s v="035-640555"/>
    <s v="Via Ludovico il Moro 22"/>
    <s v="N/A"/>
    <s v="Bergamo"/>
    <s v="N/A"/>
    <s v="24100"/>
    <x v="5"/>
    <x v="1"/>
    <s v="Rovelli"/>
    <s v="Giovanni"/>
    <s v="Small"/>
  </r>
  <r>
    <n v="10106"/>
    <n v="33"/>
    <n v="72.92"/>
    <n v="5"/>
    <n v="2406.36"/>
    <n v="177.830004"/>
    <s v="7,39%"/>
    <d v="2003-02-17T00:00:00"/>
    <x v="0"/>
    <n v="1"/>
    <x v="1"/>
    <x v="0"/>
    <x v="0"/>
    <n v="68"/>
    <s v="S32_4289"/>
    <x v="6"/>
    <s v="035-640555"/>
    <s v="Via Ludovico il Moro 22"/>
    <s v="N/A"/>
    <s v="Bergamo"/>
    <s v="N/A"/>
    <s v="24100"/>
    <x v="5"/>
    <x v="1"/>
    <s v="Rovelli"/>
    <s v="Giovanni"/>
    <s v="Small"/>
  </r>
  <r>
    <n v="10106"/>
    <n v="39"/>
    <n v="40.15"/>
    <n v="6"/>
    <n v="1565.85"/>
    <n v="115.71631499999998"/>
    <s v="7,39%"/>
    <d v="2003-02-17T00:00:00"/>
    <x v="0"/>
    <n v="1"/>
    <x v="1"/>
    <x v="0"/>
    <x v="0"/>
    <n v="43"/>
    <s v="S50_1341"/>
    <x v="6"/>
    <s v="035-640555"/>
    <s v="Via Ludovico il Moro 22"/>
    <s v="N/A"/>
    <s v="Bergamo"/>
    <s v="N/A"/>
    <s v="24100"/>
    <x v="5"/>
    <x v="1"/>
    <s v="Rovelli"/>
    <s v="Giovanni"/>
    <s v="Small"/>
  </r>
  <r>
    <n v="10106"/>
    <n v="31"/>
    <n v="100"/>
    <n v="7"/>
    <n v="3312.97"/>
    <n v="242.17810699999998"/>
    <s v="7,31%"/>
    <d v="2003-02-17T00:00:00"/>
    <x v="0"/>
    <n v="1"/>
    <x v="1"/>
    <x v="0"/>
    <x v="5"/>
    <n v="91"/>
    <s v="S700_1691"/>
    <x v="6"/>
    <s v="035-640555"/>
    <s v="Via Ludovico il Moro 22"/>
    <s v="N/A"/>
    <s v="Bergamo"/>
    <s v="N/A"/>
    <s v="24100"/>
    <x v="5"/>
    <x v="1"/>
    <s v="Rovelli"/>
    <s v="Giovanni"/>
    <s v="Medium"/>
  </r>
  <r>
    <n v="10106"/>
    <n v="30"/>
    <n v="100"/>
    <n v="16"/>
    <n v="3177.3"/>
    <n v="290.40521999999999"/>
    <s v="9,14%"/>
    <d v="2003-02-17T00:00:00"/>
    <x v="0"/>
    <n v="1"/>
    <x v="1"/>
    <x v="0"/>
    <x v="4"/>
    <n v="90"/>
    <s v="S700_2047"/>
    <x v="6"/>
    <s v="035-640555"/>
    <s v="Via Ludovico il Moro 22"/>
    <s v="N/A"/>
    <s v="Bergamo"/>
    <s v="N/A"/>
    <s v="24100"/>
    <x v="5"/>
    <x v="1"/>
    <s v="Rovelli"/>
    <s v="Giovanni"/>
    <s v="Medium"/>
  </r>
  <r>
    <n v="10106"/>
    <n v="34"/>
    <n v="100"/>
    <n v="9"/>
    <n v="3763.46"/>
    <n v="275.108926"/>
    <s v="7,31%"/>
    <d v="2003-02-17T00:00:00"/>
    <x v="0"/>
    <n v="1"/>
    <x v="1"/>
    <x v="0"/>
    <x v="5"/>
    <n v="99"/>
    <s v="S700_2466"/>
    <x v="6"/>
    <s v="035-640555"/>
    <s v="Via Ludovico il Moro 22"/>
    <s v="N/A"/>
    <s v="Bergamo"/>
    <s v="N/A"/>
    <s v="24100"/>
    <x v="5"/>
    <x v="1"/>
    <s v="Rovelli"/>
    <s v="Giovanni"/>
    <s v="Medium"/>
  </r>
  <r>
    <n v="10106"/>
    <n v="32"/>
    <n v="100"/>
    <n v="1"/>
    <n v="3986.56"/>
    <n v="291.41753599999998"/>
    <s v="7,31%"/>
    <d v="2003-02-17T00:00:00"/>
    <x v="0"/>
    <n v="1"/>
    <x v="1"/>
    <x v="0"/>
    <x v="5"/>
    <n v="118"/>
    <s v="S700_2834"/>
    <x v="6"/>
    <s v="035-640555"/>
    <s v="Via Ludovico il Moro 22"/>
    <s v="N/A"/>
    <s v="Bergamo"/>
    <s v="N/A"/>
    <s v="24100"/>
    <x v="5"/>
    <x v="1"/>
    <s v="Rovelli"/>
    <s v="Giovanni"/>
    <s v="Medium"/>
  </r>
  <r>
    <n v="10106"/>
    <n v="44"/>
    <n v="74.400000000000006"/>
    <n v="8"/>
    <n v="3273.6"/>
    <n v="239.30015999999998"/>
    <s v="7,31%"/>
    <d v="2003-02-17T00:00:00"/>
    <x v="0"/>
    <n v="1"/>
    <x v="1"/>
    <x v="0"/>
    <x v="5"/>
    <n v="80"/>
    <s v="S700_3167"/>
    <x v="6"/>
    <s v="035-640555"/>
    <s v="Via Ludovico il Moro 22"/>
    <s v="N/A"/>
    <s v="Bergamo"/>
    <s v="N/A"/>
    <s v="24100"/>
    <x v="5"/>
    <x v="1"/>
    <s v="Rovelli"/>
    <s v="Giovanni"/>
    <s v="Medium"/>
  </r>
  <r>
    <n v="10106"/>
    <n v="48"/>
    <n v="61.44"/>
    <n v="10"/>
    <n v="2949.12"/>
    <n v="215.58067199999999"/>
    <s v="7,31%"/>
    <d v="2003-02-17T00:00:00"/>
    <x v="0"/>
    <n v="1"/>
    <x v="1"/>
    <x v="0"/>
    <x v="5"/>
    <n v="74"/>
    <s v="S700_4002"/>
    <x v="6"/>
    <s v="035-640555"/>
    <s v="Via Ludovico il Moro 22"/>
    <s v="N/A"/>
    <s v="Bergamo"/>
    <s v="N/A"/>
    <s v="24100"/>
    <x v="5"/>
    <x v="1"/>
    <s v="Rovelli"/>
    <s v="Giovanni"/>
    <s v="Small"/>
  </r>
  <r>
    <n v="10106"/>
    <n v="48"/>
    <n v="52.64"/>
    <n v="15"/>
    <n v="2526.7199999999998"/>
    <n v="184.70323199999999"/>
    <s v="7,31%"/>
    <d v="2003-02-17T00:00:00"/>
    <x v="0"/>
    <n v="1"/>
    <x v="1"/>
    <x v="0"/>
    <x v="5"/>
    <n v="49"/>
    <s v="S72_1253"/>
    <x v="6"/>
    <s v="035-640555"/>
    <s v="Via Ludovico il Moro 22"/>
    <s v="N/A"/>
    <s v="Bergamo"/>
    <s v="N/A"/>
    <s v="24100"/>
    <x v="5"/>
    <x v="1"/>
    <s v="Rovelli"/>
    <s v="Giovanni"/>
    <s v="Small"/>
  </r>
  <r>
    <n v="10107"/>
    <n v="30"/>
    <n v="95.7"/>
    <n v="2"/>
    <n v="2871"/>
    <n v="364.61700000000002"/>
    <s v="12,70%"/>
    <d v="2003-02-24T00:00:00"/>
    <x v="0"/>
    <n v="1"/>
    <x v="1"/>
    <x v="0"/>
    <x v="6"/>
    <n v="95"/>
    <s v="S10_1678"/>
    <x v="7"/>
    <s v="2125557818"/>
    <s v="897 Long Airport Avenue"/>
    <s v="N/A"/>
    <s v="NYC"/>
    <s v="NY"/>
    <s v="10022"/>
    <x v="0"/>
    <x v="0"/>
    <s v="Yu"/>
    <s v="Kwai"/>
    <s v="Small"/>
  </r>
  <r>
    <n v="10107"/>
    <n v="39"/>
    <n v="99.91"/>
    <n v="5"/>
    <n v="3896.49"/>
    <n v="494.85422999999997"/>
    <s v="12,70%"/>
    <d v="2003-02-24T00:00:00"/>
    <x v="0"/>
    <n v="1"/>
    <x v="1"/>
    <x v="0"/>
    <x v="6"/>
    <n v="118"/>
    <s v="S10_2016"/>
    <x v="7"/>
    <s v="2125557818"/>
    <s v="897 Long Airport Avenue"/>
    <s v="N/A"/>
    <s v="NYC"/>
    <s v="NY"/>
    <s v="10022"/>
    <x v="0"/>
    <x v="0"/>
    <s v="Yu"/>
    <s v="Kwai"/>
    <s v="Medium"/>
  </r>
  <r>
    <n v="10107"/>
    <n v="27"/>
    <n v="100"/>
    <n v="4"/>
    <n v="6065.55"/>
    <n v="770.32485000000008"/>
    <s v="12,70%"/>
    <d v="2003-02-24T00:00:00"/>
    <x v="0"/>
    <n v="1"/>
    <x v="1"/>
    <x v="0"/>
    <x v="6"/>
    <n v="193"/>
    <s v="S10_4698"/>
    <x v="7"/>
    <s v="2125557818"/>
    <s v="897 Long Airport Avenue"/>
    <s v="N/A"/>
    <s v="NYC"/>
    <s v="NY"/>
    <s v="10022"/>
    <x v="0"/>
    <x v="0"/>
    <s v="Yu"/>
    <s v="Kwai"/>
    <s v="Medium"/>
  </r>
  <r>
    <n v="10107"/>
    <n v="21"/>
    <n v="100"/>
    <n v="1"/>
    <n v="3036.6"/>
    <n v="385.64819999999997"/>
    <n v="0.127"/>
    <d v="2003-02-24T00:00:00"/>
    <x v="0"/>
    <n v="1"/>
    <x v="1"/>
    <x v="0"/>
    <x v="6"/>
    <n v="150"/>
    <s v="S12_2823"/>
    <x v="7"/>
    <s v="2125557818"/>
    <s v="897 Long Airport Avenue"/>
    <s v="N/A"/>
    <s v="NYC"/>
    <s v="NY"/>
    <s v="10022"/>
    <x v="0"/>
    <x v="0"/>
    <s v="Yu"/>
    <s v="Kwai"/>
    <s v="Medium"/>
  </r>
  <r>
    <n v="10107"/>
    <n v="29"/>
    <n v="70.87"/>
    <n v="6"/>
    <n v="2055.23"/>
    <n v="261.01420999999999"/>
    <n v="0.127"/>
    <d v="2003-02-24T00:00:00"/>
    <x v="0"/>
    <n v="1"/>
    <x v="1"/>
    <x v="0"/>
    <x v="6"/>
    <n v="60"/>
    <s v="S18_2625"/>
    <x v="7"/>
    <s v="2125557818"/>
    <s v="897 Long Airport Avenue"/>
    <s v="N/A"/>
    <s v="NYC"/>
    <s v="NY"/>
    <s v="10022"/>
    <x v="0"/>
    <x v="0"/>
    <s v="Yu"/>
    <s v="Kwai"/>
    <s v="Small"/>
  </r>
  <r>
    <n v="10107"/>
    <n v="25"/>
    <n v="100"/>
    <n v="3"/>
    <n v="2845.75"/>
    <n v="361.41025000000002"/>
    <n v="0.127"/>
    <d v="2003-02-24T00:00:00"/>
    <x v="0"/>
    <n v="1"/>
    <x v="1"/>
    <x v="0"/>
    <x v="6"/>
    <n v="112"/>
    <s v="S24_1578"/>
    <x v="7"/>
    <s v="2125557818"/>
    <s v="897 Long Airport Avenue"/>
    <s v="N/A"/>
    <s v="NYC"/>
    <s v="NY"/>
    <s v="10022"/>
    <x v="0"/>
    <x v="0"/>
    <s v="Yu"/>
    <s v="Kwai"/>
    <s v="Small"/>
  </r>
  <r>
    <n v="10107"/>
    <n v="38"/>
    <n v="83.03"/>
    <n v="7"/>
    <n v="3155.14"/>
    <n v="400.70277999999996"/>
    <n v="0.127"/>
    <d v="2003-02-24T00:00:00"/>
    <x v="0"/>
    <n v="1"/>
    <x v="1"/>
    <x v="0"/>
    <x v="6"/>
    <n v="76"/>
    <s v="S24_2000"/>
    <x v="7"/>
    <s v="2125557818"/>
    <s v="897 Long Airport Avenue"/>
    <s v="N/A"/>
    <s v="NYC"/>
    <s v="NY"/>
    <s v="10022"/>
    <x v="0"/>
    <x v="0"/>
    <s v="Yu"/>
    <s v="Kwai"/>
    <s v="Medium"/>
  </r>
  <r>
    <n v="10107"/>
    <n v="20"/>
    <n v="92.9"/>
    <n v="8"/>
    <n v="1858"/>
    <n v="235.96600000000001"/>
    <n v="0.127"/>
    <d v="2003-02-24T00:00:00"/>
    <x v="0"/>
    <n v="1"/>
    <x v="1"/>
    <x v="0"/>
    <x v="6"/>
    <n v="99"/>
    <s v="S32_1374"/>
    <x v="7"/>
    <s v="2125557818"/>
    <s v="897 Long Airport Avenue"/>
    <s v="N/A"/>
    <s v="NYC"/>
    <s v="NY"/>
    <s v="10022"/>
    <x v="0"/>
    <x v="0"/>
    <s v="Yu"/>
    <s v="Kwai"/>
    <s v="Small"/>
  </r>
  <r>
    <n v="10108"/>
    <n v="33"/>
    <n v="100"/>
    <n v="6"/>
    <n v="5265.15"/>
    <n v="1310.4958349999999"/>
    <s v="24,89%"/>
    <d v="2003-03-03T00:00:00"/>
    <x v="0"/>
    <n v="1"/>
    <x v="2"/>
    <x v="0"/>
    <x v="1"/>
    <n v="194"/>
    <s v="S12_1099"/>
    <x v="8"/>
    <s v="+63 2 555 3587"/>
    <s v="15 McCallum Street - NatWest Center #13-03"/>
    <s v="N/A"/>
    <s v="Makati City"/>
    <s v="N/A"/>
    <s v="1227 MM"/>
    <x v="6"/>
    <x v="2"/>
    <s v="Cruz"/>
    <s v="Arnold"/>
    <s v="Medium"/>
  </r>
  <r>
    <n v="10108"/>
    <n v="45"/>
    <n v="100"/>
    <n v="4"/>
    <n v="6130.35"/>
    <n v="1525.8441150000001"/>
    <s v="24,89%"/>
    <d v="2003-03-03T00:00:00"/>
    <x v="0"/>
    <n v="1"/>
    <x v="2"/>
    <x v="0"/>
    <x v="1"/>
    <n v="117"/>
    <s v="S12_3380"/>
    <x v="8"/>
    <s v="+63 2 555 3587"/>
    <s v="15 McCallum Street - NatWest Center #13-03"/>
    <s v="N/A"/>
    <s v="Makati City"/>
    <s v="N/A"/>
    <s v="1227 MM"/>
    <x v="6"/>
    <x v="2"/>
    <s v="Cruz"/>
    <s v="Arnold"/>
    <s v="Medium"/>
  </r>
  <r>
    <n v="10108"/>
    <n v="39"/>
    <n v="89.38"/>
    <n v="7"/>
    <n v="3485.82"/>
    <n v="867.62059800000009"/>
    <s v="24,89%"/>
    <d v="2003-03-03T00:00:00"/>
    <x v="0"/>
    <n v="1"/>
    <x v="2"/>
    <x v="0"/>
    <x v="1"/>
    <n v="79"/>
    <s v="S12_3990"/>
    <x v="8"/>
    <s v="+63 2 555 3587"/>
    <s v="15 McCallum Street - NatWest Center #13-03"/>
    <s v="N/A"/>
    <s v="Makati City"/>
    <s v="N/A"/>
    <s v="1227 MM"/>
    <x v="6"/>
    <x v="2"/>
    <s v="Cruz"/>
    <s v="Arnold"/>
    <s v="Medium"/>
  </r>
  <r>
    <n v="10108"/>
    <n v="36"/>
    <n v="100"/>
    <n v="3"/>
    <n v="3731.04"/>
    <n v="928.65585600000009"/>
    <s v="24,89%"/>
    <d v="2003-03-03T00:00:00"/>
    <x v="0"/>
    <n v="1"/>
    <x v="2"/>
    <x v="0"/>
    <x v="1"/>
    <n v="115"/>
    <s v="S12_4675"/>
    <x v="8"/>
    <s v="+63 2 555 3587"/>
    <s v="15 McCallum Street - NatWest Center #13-03"/>
    <s v="N/A"/>
    <s v="Makati City"/>
    <s v="N/A"/>
    <s v="1227 MM"/>
    <x v="6"/>
    <x v="2"/>
    <s v="Cruz"/>
    <s v="Arnold"/>
    <s v="Medium"/>
  </r>
  <r>
    <n v="10108"/>
    <n v="38"/>
    <n v="82.39"/>
    <n v="2"/>
    <n v="3130.82"/>
    <n v="779.26109800000006"/>
    <s v="24,89%"/>
    <d v="2003-03-03T00:00:00"/>
    <x v="0"/>
    <n v="1"/>
    <x v="2"/>
    <x v="0"/>
    <x v="1"/>
    <n v="77"/>
    <s v="S18_1889"/>
    <x v="8"/>
    <s v="+63 2 555 3587"/>
    <s v="15 McCallum Street - NatWest Center #13-03"/>
    <s v="N/A"/>
    <s v="Makati City"/>
    <s v="N/A"/>
    <s v="1227 MM"/>
    <x v="6"/>
    <x v="2"/>
    <s v="Cruz"/>
    <s v="Arnold"/>
    <s v="Medium"/>
  </r>
  <r>
    <n v="10108"/>
    <n v="26"/>
    <n v="68.349999999999994"/>
    <n v="9"/>
    <n v="1777.1"/>
    <n v="442.32018999999997"/>
    <s v="24,89%"/>
    <d v="2003-03-03T00:00:00"/>
    <x v="0"/>
    <n v="1"/>
    <x v="2"/>
    <x v="0"/>
    <x v="1"/>
    <n v="80"/>
    <s v="S18_3278"/>
    <x v="8"/>
    <s v="+63 2 555 3587"/>
    <s v="15 McCallum Street - NatWest Center #13-03"/>
    <s v="N/A"/>
    <s v="Makati City"/>
    <s v="N/A"/>
    <s v="1227 MM"/>
    <x v="6"/>
    <x v="2"/>
    <s v="Cruz"/>
    <s v="Arnold"/>
    <s v="Small"/>
  </r>
  <r>
    <n v="10108"/>
    <n v="29"/>
    <n v="100"/>
    <n v="8"/>
    <n v="4049.56"/>
    <n v="1007.935484"/>
    <s v="24,89%"/>
    <d v="2003-03-03T00:00:00"/>
    <x v="0"/>
    <n v="1"/>
    <x v="2"/>
    <x v="0"/>
    <x v="1"/>
    <n v="146"/>
    <s v="S18_3482"/>
    <x v="8"/>
    <s v="+63 2 555 3587"/>
    <s v="15 McCallum Street - NatWest Center #13-03"/>
    <s v="N/A"/>
    <s v="Makati City"/>
    <s v="N/A"/>
    <s v="1227 MM"/>
    <x v="6"/>
    <x v="2"/>
    <s v="Cruz"/>
    <s v="Arnold"/>
    <s v="Medium"/>
  </r>
  <r>
    <n v="10108"/>
    <n v="43"/>
    <n v="67.77"/>
    <n v="12"/>
    <n v="2914.11"/>
    <n v="370.09197"/>
    <n v="0.127"/>
    <d v="2003-03-03T00:00:00"/>
    <x v="0"/>
    <n v="1"/>
    <x v="2"/>
    <x v="0"/>
    <x v="6"/>
    <n v="62"/>
    <s v="S18_3782"/>
    <x v="8"/>
    <s v="+63 2 555 3587"/>
    <s v="15 McCallum Street - NatWest Center #13-03"/>
    <s v="N/A"/>
    <s v="Makati City"/>
    <s v="N/A"/>
    <s v="1227 MM"/>
    <x v="6"/>
    <x v="2"/>
    <s v="Cruz"/>
    <s v="Arnold"/>
    <s v="Small"/>
  </r>
  <r>
    <n v="10108"/>
    <n v="44"/>
    <n v="100"/>
    <n v="11"/>
    <n v="5565.12"/>
    <n v="1385.1583680000001"/>
    <s v="24,89%"/>
    <d v="2003-03-03T00:00:00"/>
    <x v="0"/>
    <n v="1"/>
    <x v="2"/>
    <x v="0"/>
    <x v="1"/>
    <n v="148"/>
    <s v="S18_4721"/>
    <x v="8"/>
    <s v="+63 2 555 3587"/>
    <s v="15 McCallum Street - NatWest Center #13-03"/>
    <s v="N/A"/>
    <s v="Makati City"/>
    <s v="N/A"/>
    <s v="1227 MM"/>
    <x v="6"/>
    <x v="2"/>
    <s v="Cruz"/>
    <s v="Arnold"/>
    <s v="Medium"/>
  </r>
  <r>
    <n v="10108"/>
    <n v="35"/>
    <n v="58.87"/>
    <n v="15"/>
    <n v="2060.4499999999998"/>
    <n v="261.67714999999998"/>
    <n v="0.127"/>
    <d v="2003-03-03T00:00:00"/>
    <x v="0"/>
    <n v="1"/>
    <x v="2"/>
    <x v="0"/>
    <x v="6"/>
    <n v="69"/>
    <s v="S24_2360"/>
    <x v="8"/>
    <s v="+63 2 555 3587"/>
    <s v="15 McCallum Street - NatWest Center #13-03"/>
    <s v="N/A"/>
    <s v="Makati City"/>
    <s v="N/A"/>
    <s v="1227 MM"/>
    <x v="6"/>
    <x v="2"/>
    <s v="Cruz"/>
    <s v="Arnold"/>
    <s v="Small"/>
  </r>
  <r>
    <n v="10108"/>
    <n v="30"/>
    <n v="63.07"/>
    <n v="5"/>
    <n v="1892.1"/>
    <n v="470.94369"/>
    <s v="24,89%"/>
    <d v="2003-03-03T00:00:00"/>
    <x v="0"/>
    <n v="1"/>
    <x v="2"/>
    <x v="0"/>
    <x v="1"/>
    <n v="61"/>
    <s v="S24_3371"/>
    <x v="8"/>
    <s v="+63 2 555 3587"/>
    <s v="15 McCallum Street - NatWest Center #13-03"/>
    <s v="N/A"/>
    <s v="Makati City"/>
    <s v="N/A"/>
    <s v="1227 MM"/>
    <x v="6"/>
    <x v="2"/>
    <s v="Cruz"/>
    <s v="Arnold"/>
    <s v="Small"/>
  </r>
  <r>
    <n v="10108"/>
    <n v="40"/>
    <n v="100"/>
    <n v="1"/>
    <n v="5448.8"/>
    <n v="1356.20632"/>
    <s v="24,89%"/>
    <d v="2003-03-03T00:00:00"/>
    <x v="0"/>
    <n v="1"/>
    <x v="2"/>
    <x v="0"/>
    <x v="1"/>
    <n v="140"/>
    <s v="S24_3856"/>
    <x v="8"/>
    <s v="+63 2 555 3587"/>
    <s v="15 McCallum Street - NatWest Center #13-03"/>
    <s v="N/A"/>
    <s v="Makati City"/>
    <s v="N/A"/>
    <s v="1227 MM"/>
    <x v="6"/>
    <x v="2"/>
    <s v="Cruz"/>
    <s v="Arnold"/>
    <s v="Medium"/>
  </r>
  <r>
    <n v="10108"/>
    <n v="31"/>
    <n v="68.709999999999994"/>
    <n v="10"/>
    <n v="2130.0100000000002"/>
    <n v="530.15948900000012"/>
    <s v="24,89%"/>
    <d v="2003-03-03T00:00:00"/>
    <x v="0"/>
    <n v="1"/>
    <x v="2"/>
    <x v="0"/>
    <x v="1"/>
    <n v="80"/>
    <s v="S24_4620"/>
    <x v="8"/>
    <s v="+63 2 555 3587"/>
    <s v="15 McCallum Street - NatWest Center #13-03"/>
    <s v="N/A"/>
    <s v="Makati City"/>
    <s v="N/A"/>
    <s v="1227 MM"/>
    <x v="6"/>
    <x v="2"/>
    <s v="Cruz"/>
    <s v="Arnold"/>
    <s v="Small"/>
  </r>
  <r>
    <n v="10108"/>
    <n v="27"/>
    <n v="43.45"/>
    <n v="13"/>
    <n v="1173.1500000000001"/>
    <n v="148.99005000000002"/>
    <n v="0.127"/>
    <d v="2003-03-03T00:00:00"/>
    <x v="0"/>
    <n v="1"/>
    <x v="2"/>
    <x v="0"/>
    <x v="6"/>
    <n v="40"/>
    <s v="S32_2206"/>
    <x v="8"/>
    <s v="+63 2 555 3587"/>
    <s v="15 McCallum Street - NatWest Center #13-03"/>
    <s v="N/A"/>
    <s v="Makati City"/>
    <s v="N/A"/>
    <s v="1227 MM"/>
    <x v="6"/>
    <x v="2"/>
    <s v="Cruz"/>
    <s v="Arnold"/>
    <s v="Small"/>
  </r>
  <r>
    <n v="10108"/>
    <n v="31"/>
    <n v="100"/>
    <n v="16"/>
    <n v="3669.78"/>
    <n v="466.06206000000003"/>
    <n v="0.127"/>
    <d v="2003-03-03T00:00:00"/>
    <x v="0"/>
    <n v="1"/>
    <x v="2"/>
    <x v="0"/>
    <x v="6"/>
    <n v="102"/>
    <s v="S32_4485"/>
    <x v="8"/>
    <s v="+63 2 555 3587"/>
    <s v="15 McCallum Street - NatWest Center #13-03"/>
    <s v="N/A"/>
    <s v="Makati City"/>
    <s v="N/A"/>
    <s v="1227 MM"/>
    <x v="6"/>
    <x v="2"/>
    <s v="Cruz"/>
    <s v="Arnold"/>
    <s v="Medium"/>
  </r>
  <r>
    <n v="10108"/>
    <n v="34"/>
    <n v="82.99"/>
    <n v="14"/>
    <n v="2821.66"/>
    <n v="358.35082"/>
    <n v="0.127"/>
    <d v="2003-03-03T00:00:00"/>
    <x v="0"/>
    <n v="1"/>
    <x v="2"/>
    <x v="0"/>
    <x v="6"/>
    <n v="81"/>
    <s v="S50_4713"/>
    <x v="8"/>
    <s v="+63 2 555 3587"/>
    <s v="15 McCallum Street - NatWest Center #13-03"/>
    <s v="N/A"/>
    <s v="Makati City"/>
    <s v="N/A"/>
    <s v="1227 MM"/>
    <x v="6"/>
    <x v="2"/>
    <s v="Cruz"/>
    <s v="Arnold"/>
    <s v="Small"/>
  </r>
  <r>
    <n v="10109"/>
    <n v="26"/>
    <n v="100"/>
    <n v="4"/>
    <n v="4379.18"/>
    <n v="1089.9779020000001"/>
    <s v="24,89%"/>
    <d v="2003-03-10T00:00:00"/>
    <x v="0"/>
    <n v="1"/>
    <x v="2"/>
    <x v="0"/>
    <x v="1"/>
    <n v="141"/>
    <s v="S18_1129"/>
    <x v="9"/>
    <s v="2155559857"/>
    <s v="11328 Douglas Av."/>
    <s v="N/A"/>
    <s v="Philadelphia"/>
    <s v="PA"/>
    <s v="71270"/>
    <x v="0"/>
    <x v="0"/>
    <s v="Hernandez"/>
    <s v="Rosa"/>
    <s v="Medium"/>
  </r>
  <r>
    <n v="10109"/>
    <n v="38"/>
    <n v="100"/>
    <n v="3"/>
    <n v="4432.7"/>
    <n v="1103.2990299999999"/>
    <s v="24,89%"/>
    <d v="2003-03-10T00:00:00"/>
    <x v="0"/>
    <n v="1"/>
    <x v="2"/>
    <x v="0"/>
    <x v="1"/>
    <n v="142"/>
    <s v="S18_1984"/>
    <x v="9"/>
    <s v="2155559857"/>
    <s v="11328 Douglas Av."/>
    <s v="N/A"/>
    <s v="Philadelphia"/>
    <s v="PA"/>
    <s v="71270"/>
    <x v="0"/>
    <x v="0"/>
    <s v="Hernandez"/>
    <s v="Rosa"/>
    <s v="Medium"/>
  </r>
  <r>
    <n v="10109"/>
    <n v="26"/>
    <n v="100"/>
    <n v="1"/>
    <n v="3157.44"/>
    <n v="785.88681600000007"/>
    <s v="24,89%"/>
    <d v="2003-03-10T00:00:00"/>
    <x v="0"/>
    <n v="1"/>
    <x v="2"/>
    <x v="0"/>
    <x v="1"/>
    <n v="132"/>
    <s v="S18_2870"/>
    <x v="9"/>
    <s v="2155559857"/>
    <s v="11328 Douglas Av."/>
    <s v="N/A"/>
    <s v="Philadelphia"/>
    <s v="PA"/>
    <s v="71270"/>
    <x v="0"/>
    <x v="0"/>
    <s v="Hernandez"/>
    <s v="Rosa"/>
    <s v="Medium"/>
  </r>
  <r>
    <n v="10109"/>
    <n v="46"/>
    <n v="100"/>
    <n v="5"/>
    <n v="8257"/>
    <n v="2055.1673000000001"/>
    <s v="24,89%"/>
    <d v="2003-03-10T00:00:00"/>
    <x v="0"/>
    <n v="1"/>
    <x v="2"/>
    <x v="0"/>
    <x v="1"/>
    <n v="169"/>
    <s v="S18_3232"/>
    <x v="9"/>
    <s v="2155559857"/>
    <s v="11328 Douglas Av."/>
    <s v="N/A"/>
    <s v="Philadelphia"/>
    <s v="PA"/>
    <s v="71270"/>
    <x v="0"/>
    <x v="0"/>
    <s v="Hernandez"/>
    <s v="Rosa"/>
    <s v="Large"/>
  </r>
  <r>
    <n v="10109"/>
    <n v="47"/>
    <n v="100"/>
    <n v="2"/>
    <n v="6241.6"/>
    <n v="1553.5342400000002"/>
    <s v="24,89%"/>
    <d v="2003-03-10T00:00:00"/>
    <x v="0"/>
    <n v="1"/>
    <x v="2"/>
    <x v="0"/>
    <x v="1"/>
    <n v="141"/>
    <s v="S18_3685"/>
    <x v="9"/>
    <s v="2155559857"/>
    <s v="11328 Douglas Av."/>
    <s v="N/A"/>
    <s v="Philadelphia"/>
    <s v="PA"/>
    <s v="71270"/>
    <x v="0"/>
    <x v="0"/>
    <s v="Hernandez"/>
    <s v="Rosa"/>
    <s v="Medium"/>
  </r>
  <r>
    <n v="10109"/>
    <n v="29"/>
    <n v="32.1"/>
    <n v="6"/>
    <n v="930.9"/>
    <n v="231.70101"/>
    <s v="24,89%"/>
    <d v="2003-03-10T00:00:00"/>
    <x v="0"/>
    <n v="1"/>
    <x v="2"/>
    <x v="0"/>
    <x v="1"/>
    <n v="37"/>
    <s v="S24_2972"/>
    <x v="9"/>
    <s v="2155559857"/>
    <s v="11328 Douglas Av."/>
    <s v="N/A"/>
    <s v="Philadelphia"/>
    <s v="PA"/>
    <s v="71270"/>
    <x v="0"/>
    <x v="0"/>
    <s v="Hernandez"/>
    <s v="Rosa"/>
    <s v="Small"/>
  </r>
  <r>
    <n v="10110"/>
    <n v="37"/>
    <n v="100"/>
    <n v="16"/>
    <n v="5433.08"/>
    <n v="1352.2936119999999"/>
    <s v="24,89%"/>
    <d v="2003-03-18T00:00:00"/>
    <x v="0"/>
    <n v="1"/>
    <x v="2"/>
    <x v="0"/>
    <x v="1"/>
    <n v="124"/>
    <s v="S18_1589"/>
    <x v="10"/>
    <s v="(171) 555-1555"/>
    <s v="Fauntleroy Circus"/>
    <s v="N/A"/>
    <s v="Manchester"/>
    <s v="N/A"/>
    <s v="EC2 5NT"/>
    <x v="7"/>
    <x v="1"/>
    <s v="Ashworth"/>
    <s v="Victoria"/>
    <s v="Medium"/>
  </r>
  <r>
    <n v="10110"/>
    <n v="42"/>
    <n v="100"/>
    <n v="7"/>
    <n v="6069"/>
    <n v="448.49909999999994"/>
    <s v="7,39%"/>
    <d v="2003-03-18T00:00:00"/>
    <x v="0"/>
    <n v="1"/>
    <x v="2"/>
    <x v="0"/>
    <x v="0"/>
    <n v="170"/>
    <s v="S18_1749"/>
    <x v="10"/>
    <s v="(171) 555-1555"/>
    <s v="Fauntleroy Circus"/>
    <s v="N/A"/>
    <s v="Manchester"/>
    <s v="N/A"/>
    <s v="EC2 5NT"/>
    <x v="7"/>
    <x v="1"/>
    <s v="Ashworth"/>
    <s v="Victoria"/>
    <s v="Medium"/>
  </r>
  <r>
    <n v="10110"/>
    <n v="32"/>
    <n v="50.25"/>
    <n v="6"/>
    <n v="1608"/>
    <n v="118.8312"/>
    <s v="7,39%"/>
    <d v="2003-03-18T00:00:00"/>
    <x v="0"/>
    <n v="1"/>
    <x v="2"/>
    <x v="0"/>
    <x v="0"/>
    <n v="60"/>
    <s v="S18_2248"/>
    <x v="10"/>
    <s v="(171) 555-1555"/>
    <s v="Fauntleroy Circus"/>
    <s v="N/A"/>
    <s v="Manchester"/>
    <s v="N/A"/>
    <s v="EC2 5NT"/>
    <x v="7"/>
    <x v="1"/>
    <s v="Ashworth"/>
    <s v="Victoria"/>
    <s v="Small"/>
  </r>
  <r>
    <n v="10110"/>
    <n v="33"/>
    <n v="100"/>
    <n v="4"/>
    <n v="3859.68"/>
    <n v="285.23035199999998"/>
    <s v="7,39%"/>
    <d v="2003-03-18T00:00:00"/>
    <x v="0"/>
    <n v="1"/>
    <x v="2"/>
    <x v="0"/>
    <x v="0"/>
    <n v="127"/>
    <s v="S18_2325"/>
    <x v="10"/>
    <s v="(171) 555-1555"/>
    <s v="Fauntleroy Circus"/>
    <s v="N/A"/>
    <s v="Manchester"/>
    <s v="N/A"/>
    <s v="EC2 5NT"/>
    <x v="7"/>
    <x v="1"/>
    <s v="Ashworth"/>
    <s v="Victoria"/>
    <s v="Medium"/>
  </r>
  <r>
    <n v="10110"/>
    <n v="31"/>
    <n v="100"/>
    <n v="1"/>
    <n v="5074.3900000000003"/>
    <n v="374.99742099999997"/>
    <s v="7,39%"/>
    <d v="2003-03-18T00:00:00"/>
    <x v="0"/>
    <n v="1"/>
    <x v="2"/>
    <x v="0"/>
    <x v="0"/>
    <n v="168"/>
    <s v="S18_2795"/>
    <x v="10"/>
    <s v="(171) 555-1555"/>
    <s v="Fauntleroy Circus"/>
    <s v="N/A"/>
    <s v="Manchester"/>
    <s v="N/A"/>
    <s v="EC2 5NT"/>
    <x v="7"/>
    <x v="1"/>
    <s v="Ashworth"/>
    <s v="Victoria"/>
    <s v="Medium"/>
  </r>
  <r>
    <n v="10110"/>
    <n v="28"/>
    <n v="89.27"/>
    <n v="8"/>
    <n v="2499.56"/>
    <n v="184.71748399999998"/>
    <s v="7,39%"/>
    <d v="2003-03-18T00:00:00"/>
    <x v="0"/>
    <n v="1"/>
    <x v="2"/>
    <x v="0"/>
    <x v="0"/>
    <n v="92"/>
    <s v="S18_4409"/>
    <x v="10"/>
    <s v="(171) 555-1555"/>
    <s v="Fauntleroy Circus"/>
    <s v="N/A"/>
    <s v="Manchester"/>
    <s v="N/A"/>
    <s v="EC2 5NT"/>
    <x v="7"/>
    <x v="1"/>
    <s v="Ashworth"/>
    <s v="Victoria"/>
    <s v="Small"/>
  </r>
  <r>
    <n v="10110"/>
    <n v="42"/>
    <n v="61.29"/>
    <n v="9"/>
    <n v="2574.1799999999998"/>
    <n v="640.71340199999997"/>
    <s v="24,89%"/>
    <d v="2003-03-18T00:00:00"/>
    <x v="0"/>
    <n v="1"/>
    <x v="2"/>
    <x v="0"/>
    <x v="1"/>
    <n v="71"/>
    <s v="S18_4933"/>
    <x v="10"/>
    <s v="(171) 555-1555"/>
    <s v="Fauntleroy Circus"/>
    <s v="N/A"/>
    <s v="Manchester"/>
    <s v="N/A"/>
    <s v="EC2 5NT"/>
    <x v="7"/>
    <x v="1"/>
    <s v="Ashworth"/>
    <s v="Victoria"/>
    <s v="Small"/>
  </r>
  <r>
    <n v="10110"/>
    <n v="36"/>
    <n v="85.25"/>
    <n v="13"/>
    <n v="3069"/>
    <n v="763.8741"/>
    <s v="24,89%"/>
    <d v="2003-03-18T00:00:00"/>
    <x v="0"/>
    <n v="1"/>
    <x v="2"/>
    <x v="0"/>
    <x v="1"/>
    <n v="73"/>
    <s v="S24_1046"/>
    <x v="10"/>
    <s v="(171) 555-1555"/>
    <s v="Fauntleroy Circus"/>
    <s v="N/A"/>
    <s v="Manchester"/>
    <s v="N/A"/>
    <s v="EC2 5NT"/>
    <x v="7"/>
    <x v="1"/>
    <s v="Ashworth"/>
    <s v="Victoria"/>
    <s v="Medium"/>
  </r>
  <r>
    <n v="10110"/>
    <n v="29"/>
    <n v="59.37"/>
    <n v="15"/>
    <n v="1721.73"/>
    <n v="428.53859700000004"/>
    <s v="24,89%"/>
    <d v="2003-03-18T00:00:00"/>
    <x v="0"/>
    <n v="1"/>
    <x v="2"/>
    <x v="0"/>
    <x v="1"/>
    <n v="50"/>
    <s v="S24_1628"/>
    <x v="10"/>
    <s v="(171) 555-1555"/>
    <s v="Fauntleroy Circus"/>
    <s v="N/A"/>
    <s v="Manchester"/>
    <s v="N/A"/>
    <s v="EC2 5NT"/>
    <x v="7"/>
    <x v="1"/>
    <s v="Ashworth"/>
    <s v="Victoria"/>
    <s v="Small"/>
  </r>
  <r>
    <n v="10110"/>
    <n v="20"/>
    <n v="35.51"/>
    <n v="3"/>
    <n v="710.2"/>
    <n v="52.483779999999996"/>
    <s v="7,39%"/>
    <d v="2003-03-18T00:00:00"/>
    <x v="0"/>
    <n v="1"/>
    <x v="2"/>
    <x v="0"/>
    <x v="0"/>
    <n v="33"/>
    <s v="S24_1937"/>
    <x v="10"/>
    <s v="(171) 555-1555"/>
    <s v="Fauntleroy Circus"/>
    <s v="N/A"/>
    <s v="Manchester"/>
    <s v="N/A"/>
    <s v="EC2 5NT"/>
    <x v="7"/>
    <x v="1"/>
    <s v="Ashworth"/>
    <s v="Victoria"/>
    <s v="Small"/>
  </r>
  <r>
    <n v="10110"/>
    <n v="39"/>
    <n v="44.35"/>
    <n v="2"/>
    <n v="1729.65"/>
    <n v="127.821135"/>
    <s v="7,39%"/>
    <d v="2003-03-18T00:00:00"/>
    <x v="0"/>
    <n v="1"/>
    <x v="2"/>
    <x v="0"/>
    <x v="0"/>
    <n v="44"/>
    <s v="S24_2022"/>
    <x v="10"/>
    <s v="(171) 555-1555"/>
    <s v="Fauntleroy Circus"/>
    <s v="N/A"/>
    <s v="Manchester"/>
    <s v="N/A"/>
    <s v="EC2 5NT"/>
    <x v="7"/>
    <x v="1"/>
    <s v="Ashworth"/>
    <s v="Victoria"/>
    <s v="Small"/>
  </r>
  <r>
    <n v="10110"/>
    <n v="43"/>
    <n v="78.150000000000006"/>
    <n v="11"/>
    <n v="3360.45"/>
    <n v="836.41600500000004"/>
    <s v="24,89%"/>
    <d v="2003-03-18T00:00:00"/>
    <x v="0"/>
    <n v="1"/>
    <x v="2"/>
    <x v="0"/>
    <x v="1"/>
    <n v="90"/>
    <s v="S24_2766"/>
    <x v="10"/>
    <s v="(171) 555-1555"/>
    <s v="Fauntleroy Circus"/>
    <s v="N/A"/>
    <s v="Manchester"/>
    <s v="N/A"/>
    <s v="EC2 5NT"/>
    <x v="7"/>
    <x v="1"/>
    <s v="Ashworth"/>
    <s v="Victoria"/>
    <s v="Medium"/>
  </r>
  <r>
    <n v="10110"/>
    <n v="46"/>
    <n v="100"/>
    <n v="10"/>
    <n v="5942.28"/>
    <n v="1479.033492"/>
    <s v="24,89%"/>
    <d v="2003-03-18T00:00:00"/>
    <x v="0"/>
    <n v="1"/>
    <x v="2"/>
    <x v="0"/>
    <x v="1"/>
    <n v="117"/>
    <s v="S24_2887"/>
    <x v="10"/>
    <s v="(171) 555-1555"/>
    <s v="Fauntleroy Circus"/>
    <s v="N/A"/>
    <s v="Manchester"/>
    <s v="N/A"/>
    <s v="EC2 5NT"/>
    <x v="7"/>
    <x v="1"/>
    <s v="Ashworth"/>
    <s v="Victoria"/>
    <s v="Medium"/>
  </r>
  <r>
    <n v="10110"/>
    <n v="27"/>
    <n v="73.62"/>
    <n v="12"/>
    <n v="1987.74"/>
    <n v="494.74848600000001"/>
    <s v="24,89%"/>
    <d v="2003-03-18T00:00:00"/>
    <x v="0"/>
    <n v="1"/>
    <x v="2"/>
    <x v="0"/>
    <x v="1"/>
    <n v="85"/>
    <s v="S24_3191"/>
    <x v="10"/>
    <s v="(171) 555-1555"/>
    <s v="Fauntleroy Circus"/>
    <s v="N/A"/>
    <s v="Manchester"/>
    <s v="N/A"/>
    <s v="EC2 5NT"/>
    <x v="7"/>
    <x v="1"/>
    <s v="Ashworth"/>
    <s v="Victoria"/>
    <s v="Small"/>
  </r>
  <r>
    <n v="10110"/>
    <n v="37"/>
    <n v="100"/>
    <n v="14"/>
    <n v="3724.42"/>
    <n v="927.00813800000003"/>
    <s v="24,89%"/>
    <d v="2003-03-18T00:00:00"/>
    <x v="0"/>
    <n v="1"/>
    <x v="2"/>
    <x v="0"/>
    <x v="1"/>
    <n v="107"/>
    <s v="S24_3432"/>
    <x v="10"/>
    <s v="(171) 555-1555"/>
    <s v="Fauntleroy Circus"/>
    <s v="N/A"/>
    <s v="Manchester"/>
    <s v="N/A"/>
    <s v="EC2 5NT"/>
    <x v="7"/>
    <x v="1"/>
    <s v="Ashworth"/>
    <s v="Victoria"/>
    <s v="Medium"/>
  </r>
  <r>
    <n v="10110"/>
    <n v="48"/>
    <n v="34.47"/>
    <n v="5"/>
    <n v="1654.56"/>
    <n v="122.27198399999999"/>
    <s v="7,39%"/>
    <d v="2003-03-18T00:00:00"/>
    <x v="0"/>
    <n v="1"/>
    <x v="2"/>
    <x v="0"/>
    <x v="0"/>
    <n v="41"/>
    <s v="S24_3969"/>
    <x v="10"/>
    <s v="(171) 555-1555"/>
    <s v="Fauntleroy Circus"/>
    <s v="N/A"/>
    <s v="Manchester"/>
    <s v="N/A"/>
    <s v="EC2 5NT"/>
    <x v="7"/>
    <x v="1"/>
    <s v="Ashworth"/>
    <s v="Victoria"/>
    <s v="Small"/>
  </r>
  <r>
    <n v="10111"/>
    <n v="33"/>
    <n v="99.66"/>
    <n v="6"/>
    <n v="3288.78"/>
    <n v="243.040842"/>
    <s v="7,39%"/>
    <d v="2003-03-25T00:00:00"/>
    <x v="0"/>
    <n v="1"/>
    <x v="2"/>
    <x v="0"/>
    <x v="0"/>
    <n v="102"/>
    <s v="S18_1342"/>
    <x v="11"/>
    <s v="6505555787"/>
    <s v="5557 North Pendale Street"/>
    <s v="N/A"/>
    <s v="San Francisco"/>
    <s v="CA"/>
    <s v="N/A"/>
    <x v="0"/>
    <x v="0"/>
    <s v="Murphy"/>
    <s v="Julie"/>
    <s v="Medium"/>
  </r>
  <r>
    <n v="10111"/>
    <n v="48"/>
    <n v="49.06"/>
    <n v="5"/>
    <n v="2354.88"/>
    <n v="174.025632"/>
    <s v="7,39%"/>
    <d v="2003-03-25T00:00:00"/>
    <x v="0"/>
    <n v="1"/>
    <x v="2"/>
    <x v="0"/>
    <x v="0"/>
    <n v="53"/>
    <s v="S18_1367"/>
    <x v="11"/>
    <s v="6505555787"/>
    <s v="5557 North Pendale Street"/>
    <s v="N/A"/>
    <s v="San Francisco"/>
    <s v="CA"/>
    <s v="N/A"/>
    <x v="0"/>
    <x v="0"/>
    <s v="Murphy"/>
    <s v="Julie"/>
    <s v="Small"/>
  </r>
  <r>
    <n v="10111"/>
    <n v="28"/>
    <n v="64.33"/>
    <n v="2"/>
    <n v="1801.24"/>
    <n v="133.11163599999998"/>
    <s v="7,39%"/>
    <d v="2003-03-25T00:00:00"/>
    <x v="0"/>
    <n v="1"/>
    <x v="2"/>
    <x v="0"/>
    <x v="0"/>
    <n v="62"/>
    <s v="S18_2957"/>
    <x v="11"/>
    <s v="6505555787"/>
    <s v="5557 North Pendale Street"/>
    <s v="N/A"/>
    <s v="San Francisco"/>
    <s v="CA"/>
    <s v="N/A"/>
    <x v="0"/>
    <x v="0"/>
    <s v="Murphy"/>
    <s v="Julie"/>
    <s v="Small"/>
  </r>
  <r>
    <n v="10111"/>
    <n v="43"/>
    <n v="100"/>
    <n v="1"/>
    <n v="4818.1499999999996"/>
    <n v="356.06128499999994"/>
    <s v="7,39%"/>
    <d v="2003-03-25T00:00:00"/>
    <x v="0"/>
    <n v="1"/>
    <x v="2"/>
    <x v="0"/>
    <x v="0"/>
    <n v="104"/>
    <s v="S18_3136"/>
    <x v="11"/>
    <s v="6505555787"/>
    <s v="5557 North Pendale Street"/>
    <s v="N/A"/>
    <s v="San Francisco"/>
    <s v="CA"/>
    <s v="N/A"/>
    <x v="0"/>
    <x v="0"/>
    <s v="Murphy"/>
    <s v="Julie"/>
    <s v="Medium"/>
  </r>
  <r>
    <n v="10111"/>
    <n v="39"/>
    <n v="100"/>
    <n v="4"/>
    <n v="4178.8500000000004"/>
    <n v="308.81701500000003"/>
    <s v="7,39%"/>
    <d v="2003-03-25T00:00:00"/>
    <x v="0"/>
    <n v="1"/>
    <x v="2"/>
    <x v="0"/>
    <x v="0"/>
    <n v="99"/>
    <s v="S18_3320"/>
    <x v="11"/>
    <s v="6505555787"/>
    <s v="5557 North Pendale Street"/>
    <s v="N/A"/>
    <s v="San Francisco"/>
    <s v="CA"/>
    <s v="N/A"/>
    <x v="0"/>
    <x v="0"/>
    <s v="Murphy"/>
    <s v="Julie"/>
    <s v="Medium"/>
  </r>
  <r>
    <n v="10111"/>
    <n v="26"/>
    <n v="86.68"/>
    <n v="3"/>
    <n v="2253.6799999999998"/>
    <n v="166.54695199999998"/>
    <s v="7,39%"/>
    <d v="2003-03-25T00:00:00"/>
    <x v="0"/>
    <n v="1"/>
    <x v="2"/>
    <x v="0"/>
    <x v="0"/>
    <n v="97"/>
    <s v="S24_4258"/>
    <x v="11"/>
    <s v="6505555787"/>
    <s v="5557 North Pendale Street"/>
    <s v="N/A"/>
    <s v="San Francisco"/>
    <s v="CA"/>
    <s v="N/A"/>
    <x v="0"/>
    <x v="0"/>
    <s v="Murphy"/>
    <s v="Julie"/>
    <s v="Small"/>
  </r>
  <r>
    <n v="10112"/>
    <n v="29"/>
    <n v="100"/>
    <n v="1"/>
    <n v="7209.11"/>
    <n v="1794.347479"/>
    <s v="24,89%"/>
    <d v="2003-03-24T00:00:00"/>
    <x v="0"/>
    <n v="1"/>
    <x v="2"/>
    <x v="0"/>
    <x v="1"/>
    <n v="214"/>
    <s v="S10_1949"/>
    <x v="12"/>
    <s v="0921-12 3555"/>
    <s v="Berguvsv„gen  8"/>
    <s v="N/A"/>
    <s v="Lule"/>
    <s v="N/A"/>
    <s v="S-958 22"/>
    <x v="8"/>
    <x v="1"/>
    <s v="Berglund"/>
    <s v="Christina"/>
    <s v="Large"/>
  </r>
  <r>
    <n v="10112"/>
    <n v="23"/>
    <n v="100"/>
    <n v="2"/>
    <n v="2539.89"/>
    <n v="187.69787099999996"/>
    <s v="7,39%"/>
    <d v="2003-03-24T00:00:00"/>
    <x v="0"/>
    <n v="1"/>
    <x v="2"/>
    <x v="0"/>
    <x v="0"/>
    <n v="101"/>
    <s v="S18_2949"/>
    <x v="12"/>
    <s v="0921-12 3555"/>
    <s v="Berguvsv„gen  8"/>
    <s v="N/A"/>
    <s v="Lule"/>
    <s v="N/A"/>
    <s v="S-958 22"/>
    <x v="8"/>
    <x v="1"/>
    <s v="Berglund"/>
    <s v="Christina"/>
    <s v="Small"/>
  </r>
  <r>
    <n v="10113"/>
    <n v="21"/>
    <n v="100"/>
    <n v="2"/>
    <n v="3415.44"/>
    <n v="155.40252000000001"/>
    <s v="4,55%"/>
    <d v="2003-03-26T00:00:00"/>
    <x v="0"/>
    <n v="1"/>
    <x v="2"/>
    <x v="0"/>
    <x v="2"/>
    <n v="136"/>
    <s v="S12_1666"/>
    <x v="13"/>
    <s v="4155551450"/>
    <s v="5677 Strong St."/>
    <s v="N/A"/>
    <s v="San Rafael"/>
    <s v="CA"/>
    <s v="97562"/>
    <x v="0"/>
    <x v="0"/>
    <s v="Nelson"/>
    <s v="Valarie"/>
    <s v="Medium"/>
  </r>
  <r>
    <n v="10113"/>
    <n v="49"/>
    <n v="100"/>
    <n v="4"/>
    <n v="4916.66"/>
    <n v="223.70802999999998"/>
    <s v="4,55%"/>
    <d v="2003-03-26T00:00:00"/>
    <x v="0"/>
    <n v="1"/>
    <x v="2"/>
    <x v="0"/>
    <x v="2"/>
    <n v="116"/>
    <s v="S18_1097"/>
    <x v="13"/>
    <s v="4155551450"/>
    <s v="5677 Strong St."/>
    <s v="N/A"/>
    <s v="San Rafael"/>
    <s v="CA"/>
    <s v="97562"/>
    <x v="0"/>
    <x v="0"/>
    <s v="Nelson"/>
    <s v="Valarie"/>
    <s v="Medium"/>
  </r>
  <r>
    <n v="10113"/>
    <n v="50"/>
    <n v="49.81"/>
    <n v="3"/>
    <n v="2490.5"/>
    <n v="184.04794999999999"/>
    <s v="7,39%"/>
    <d v="2003-03-26T00:00:00"/>
    <x v="0"/>
    <n v="1"/>
    <x v="2"/>
    <x v="0"/>
    <x v="0"/>
    <n v="50"/>
    <s v="S18_4668"/>
    <x v="13"/>
    <s v="4155551450"/>
    <s v="5677 Strong St."/>
    <s v="N/A"/>
    <s v="San Rafael"/>
    <s v="CA"/>
    <s v="97562"/>
    <x v="0"/>
    <x v="0"/>
    <s v="Nelson"/>
    <s v="Valarie"/>
    <s v="Small"/>
  </r>
  <r>
    <n v="10113"/>
    <n v="23"/>
    <n v="68.52"/>
    <n v="1"/>
    <n v="1575.96"/>
    <n v="71.706180000000003"/>
    <s v="4,55%"/>
    <d v="2003-03-26T00:00:00"/>
    <x v="0"/>
    <n v="1"/>
    <x v="2"/>
    <x v="0"/>
    <x v="2"/>
    <n v="64"/>
    <s v="S32_3522"/>
    <x v="13"/>
    <s v="4155551450"/>
    <s v="5677 Strong St."/>
    <s v="N/A"/>
    <s v="San Rafael"/>
    <s v="CA"/>
    <s v="97562"/>
    <x v="0"/>
    <x v="0"/>
    <s v="Nelson"/>
    <s v="Valarie"/>
    <s v="Small"/>
  </r>
  <r>
    <n v="10114"/>
    <n v="31"/>
    <n v="100"/>
    <n v="8"/>
    <n v="4305.28"/>
    <n v="1071.584192"/>
    <s v="24,89%"/>
    <d v="2003-04-01T00:00:00"/>
    <x v="0"/>
    <n v="2"/>
    <x v="3"/>
    <x v="0"/>
    <x v="1"/>
    <n v="147"/>
    <s v="S10_4962"/>
    <x v="14"/>
    <s v="(1) 42.34.2555"/>
    <s v="265, boulevard Charonne"/>
    <s v="N/A"/>
    <s v="Paris"/>
    <s v="N/A"/>
    <s v="75012"/>
    <x v="9"/>
    <x v="1"/>
    <s v="Bertrand"/>
    <s v="Marie"/>
    <s v="Medium"/>
  </r>
  <r>
    <n v="10114"/>
    <n v="39"/>
    <n v="100"/>
    <n v="3"/>
    <n v="4164.42"/>
    <n v="189.48111"/>
    <s v="4,55%"/>
    <d v="2003-04-01T00:00:00"/>
    <x v="0"/>
    <n v="2"/>
    <x v="3"/>
    <x v="0"/>
    <x v="2"/>
    <n v="122"/>
    <s v="S18_2319"/>
    <x v="14"/>
    <s v="(1) 42.34.2555"/>
    <s v="265, boulevard Charonne"/>
    <s v="N/A"/>
    <s v="Paris"/>
    <s v="N/A"/>
    <s v="75012"/>
    <x v="9"/>
    <x v="1"/>
    <s v="Bertrand"/>
    <s v="Marie"/>
    <s v="Medium"/>
  </r>
  <r>
    <n v="10114"/>
    <n v="45"/>
    <n v="68.67"/>
    <n v="6"/>
    <n v="3090.15"/>
    <n v="140.60182499999999"/>
    <s v="4,55%"/>
    <d v="2003-04-01T00:00:00"/>
    <x v="0"/>
    <n v="2"/>
    <x v="3"/>
    <x v="0"/>
    <x v="2"/>
    <n v="60"/>
    <s v="S18_2432"/>
    <x v="14"/>
    <s v="(1) 42.34.2555"/>
    <s v="265, boulevard Charonne"/>
    <s v="N/A"/>
    <s v="Paris"/>
    <s v="N/A"/>
    <s v="75012"/>
    <x v="9"/>
    <x v="1"/>
    <s v="Bertrand"/>
    <s v="Marie"/>
    <s v="Medium"/>
  </r>
  <r>
    <n v="10114"/>
    <n v="48"/>
    <n v="100"/>
    <n v="4"/>
    <n v="8209.44"/>
    <n v="2043.3296160000002"/>
    <s v="24,89%"/>
    <d v="2003-04-01T00:00:00"/>
    <x v="0"/>
    <n v="2"/>
    <x v="3"/>
    <x v="0"/>
    <x v="1"/>
    <n v="169"/>
    <s v="S18_3232"/>
    <x v="14"/>
    <s v="(1) 42.34.2555"/>
    <s v="265, boulevard Charonne"/>
    <s v="N/A"/>
    <s v="Paris"/>
    <s v="N/A"/>
    <s v="75012"/>
    <x v="9"/>
    <x v="1"/>
    <s v="Bertrand"/>
    <s v="Marie"/>
    <s v="Large"/>
  </r>
  <r>
    <n v="10114"/>
    <n v="41"/>
    <n v="100"/>
    <n v="9"/>
    <n v="4815.45"/>
    <n v="219.10297499999999"/>
    <s v="4,55%"/>
    <d v="2003-04-01T00:00:00"/>
    <x v="0"/>
    <n v="2"/>
    <x v="3"/>
    <x v="0"/>
    <x v="2"/>
    <n v="121"/>
    <s v="S18_4600"/>
    <x v="14"/>
    <s v="(1) 42.34.2555"/>
    <s v="265, boulevard Charonne"/>
    <s v="N/A"/>
    <s v="Paris"/>
    <s v="N/A"/>
    <s v="75012"/>
    <x v="9"/>
    <x v="1"/>
    <s v="Bertrand"/>
    <s v="Marie"/>
    <s v="Medium"/>
  </r>
  <r>
    <n v="10114"/>
    <n v="21"/>
    <n v="100"/>
    <n v="5"/>
    <n v="2925.09"/>
    <n v="133.09159500000001"/>
    <s v="4,55%"/>
    <d v="2003-04-01T00:00:00"/>
    <x v="0"/>
    <n v="2"/>
    <x v="3"/>
    <x v="0"/>
    <x v="2"/>
    <n v="127"/>
    <s v="S24_2300"/>
    <x v="14"/>
    <s v="(1) 42.34.2555"/>
    <s v="265, boulevard Charonne"/>
    <s v="N/A"/>
    <s v="Paris"/>
    <s v="N/A"/>
    <s v="75012"/>
    <x v="9"/>
    <x v="1"/>
    <s v="Bertrand"/>
    <s v="Marie"/>
    <s v="Small"/>
  </r>
  <r>
    <n v="10114"/>
    <n v="24"/>
    <n v="45473"/>
    <n v="1"/>
    <n v="721.44"/>
    <n v="179.56641600000003"/>
    <s v="24,89%"/>
    <d v="2003-04-01T00:00:00"/>
    <x v="0"/>
    <n v="2"/>
    <x v="3"/>
    <x v="0"/>
    <x v="1"/>
    <n v="35"/>
    <s v="S24_2840"/>
    <x v="14"/>
    <s v="(1) 42.34.2555"/>
    <s v="265, boulevard Charonne"/>
    <s v="N/A"/>
    <s v="Paris"/>
    <s v="N/A"/>
    <s v="75012"/>
    <x v="9"/>
    <x v="1"/>
    <s v="Bertrand"/>
    <s v="Marie"/>
    <s v="Small"/>
  </r>
  <r>
    <n v="10114"/>
    <n v="32"/>
    <n v="100"/>
    <n v="7"/>
    <n v="3667.52"/>
    <n v="166.87216000000001"/>
    <s v="4,55%"/>
    <d v="2003-04-01T00:00:00"/>
    <x v="0"/>
    <n v="2"/>
    <x v="3"/>
    <x v="0"/>
    <x v="2"/>
    <n v="96"/>
    <s v="S32_1268"/>
    <x v="14"/>
    <s v="(1) 42.34.2555"/>
    <s v="265, boulevard Charonne"/>
    <s v="N/A"/>
    <s v="Paris"/>
    <s v="N/A"/>
    <s v="75012"/>
    <x v="9"/>
    <x v="1"/>
    <s v="Bertrand"/>
    <s v="Marie"/>
    <s v="Medium"/>
  </r>
  <r>
    <n v="10114"/>
    <n v="28"/>
    <n v="55.73"/>
    <n v="2"/>
    <n v="1560.44"/>
    <n v="71.000020000000006"/>
    <s v="4,55%"/>
    <d v="2003-04-01T00:00:00"/>
    <x v="0"/>
    <n v="2"/>
    <x v="3"/>
    <x v="0"/>
    <x v="2"/>
    <n v="54"/>
    <s v="S32_2509"/>
    <x v="14"/>
    <s v="(1) 42.34.2555"/>
    <s v="265, boulevard Charonne"/>
    <s v="N/A"/>
    <s v="Paris"/>
    <s v="N/A"/>
    <s v="75012"/>
    <x v="9"/>
    <x v="1"/>
    <s v="Bertrand"/>
    <s v="Marie"/>
    <s v="Small"/>
  </r>
  <r>
    <n v="10114"/>
    <n v="42"/>
    <n v="100"/>
    <n v="10"/>
    <n v="4758.18"/>
    <n v="1184.3110020000001"/>
    <s v="24,89%"/>
    <d v="2003-04-01T00:00:00"/>
    <x v="0"/>
    <n v="2"/>
    <x v="3"/>
    <x v="0"/>
    <x v="1"/>
    <n v="101"/>
    <s v="S700_2824"/>
    <x v="14"/>
    <s v="(1) 42.34.2555"/>
    <s v="265, boulevard Charonne"/>
    <s v="N/A"/>
    <s v="Paris"/>
    <s v="N/A"/>
    <s v="75012"/>
    <x v="9"/>
    <x v="1"/>
    <s v="Bertrand"/>
    <s v="Marie"/>
    <s v="Medium"/>
  </r>
  <r>
    <n v="10115"/>
    <n v="46"/>
    <n v="100"/>
    <n v="5"/>
    <n v="5723.78"/>
    <n v="260.43198999999998"/>
    <s v="4,55%"/>
    <d v="2003-04-04T00:00:00"/>
    <x v="0"/>
    <n v="2"/>
    <x v="3"/>
    <x v="0"/>
    <x v="2"/>
    <n v="118"/>
    <s v="S12_4473"/>
    <x v="15"/>
    <s v="2125558493"/>
    <s v="5905 Pompton St."/>
    <s v="Suite 750"/>
    <s v="NYC"/>
    <s v="NY"/>
    <s v="10022"/>
    <x v="0"/>
    <x v="0"/>
    <s v="Hernandez"/>
    <s v="Maria"/>
    <s v="Medium"/>
  </r>
  <r>
    <n v="10115"/>
    <n v="46"/>
    <n v="100"/>
    <n v="4"/>
    <n v="7381.16"/>
    <n v="1837.1707240000001"/>
    <s v="24,89%"/>
    <d v="2003-04-04T00:00:00"/>
    <x v="0"/>
    <n v="2"/>
    <x v="3"/>
    <x v="0"/>
    <x v="1"/>
    <n v="163"/>
    <s v="S18_2238"/>
    <x v="15"/>
    <s v="2125558493"/>
    <s v="5905 Pompton St."/>
    <s v="Suite 750"/>
    <s v="NYC"/>
    <s v="NY"/>
    <s v="10022"/>
    <x v="0"/>
    <x v="0"/>
    <s v="Hernandez"/>
    <s v="Maria"/>
    <s v="Large"/>
  </r>
  <r>
    <n v="10115"/>
    <n v="47"/>
    <n v="69.36"/>
    <n v="2"/>
    <n v="3259.92"/>
    <n v="811.39408800000001"/>
    <s v="24,89%"/>
    <d v="2003-04-04T00:00:00"/>
    <x v="0"/>
    <n v="2"/>
    <x v="3"/>
    <x v="0"/>
    <x v="1"/>
    <n v="57"/>
    <s v="S24_1444"/>
    <x v="15"/>
    <s v="2125558493"/>
    <s v="5905 Pompton St."/>
    <s v="Suite 750"/>
    <s v="NYC"/>
    <s v="NY"/>
    <s v="10022"/>
    <x v="0"/>
    <x v="0"/>
    <s v="Hernandez"/>
    <s v="Maria"/>
    <s v="Medium"/>
  </r>
  <r>
    <n v="10115"/>
    <n v="44"/>
    <n v="100"/>
    <n v="1"/>
    <n v="5568.64"/>
    <n v="1386.0344960000002"/>
    <s v="24,89%"/>
    <d v="2003-04-04T00:00:00"/>
    <x v="0"/>
    <n v="2"/>
    <x v="3"/>
    <x v="0"/>
    <x v="1"/>
    <n v="118"/>
    <s v="S24_4048"/>
    <x v="15"/>
    <s v="2125558493"/>
    <s v="5905 Pompton St."/>
    <s v="Suite 750"/>
    <s v="NYC"/>
    <s v="NY"/>
    <s v="10022"/>
    <x v="0"/>
    <x v="0"/>
    <s v="Hernandez"/>
    <s v="Maria"/>
    <s v="Medium"/>
  </r>
  <r>
    <n v="10115"/>
    <n v="27"/>
    <n v="100"/>
    <n v="3"/>
    <n v="2843.91"/>
    <n v="129.39790499999998"/>
    <s v="4,55%"/>
    <d v="2003-04-04T00:00:00"/>
    <x v="0"/>
    <n v="2"/>
    <x v="3"/>
    <x v="0"/>
    <x v="2"/>
    <n v="115"/>
    <s v="S50_1392"/>
    <x v="15"/>
    <s v="2125558493"/>
    <s v="5905 Pompton St."/>
    <s v="Suite 750"/>
    <s v="NYC"/>
    <s v="NY"/>
    <s v="10022"/>
    <x v="0"/>
    <x v="0"/>
    <s v="Hernandez"/>
    <s v="Maria"/>
    <s v="Small"/>
  </r>
  <r>
    <n v="10116"/>
    <n v="27"/>
    <n v="63.38"/>
    <n v="1"/>
    <n v="1711.26"/>
    <n v="87.103133999999997"/>
    <s v="5,09%"/>
    <d v="2003-04-11T00:00:00"/>
    <x v="0"/>
    <n v="2"/>
    <x v="3"/>
    <x v="0"/>
    <x v="3"/>
    <n v="62"/>
    <s v="S32_3207"/>
    <x v="16"/>
    <s v="(071) 23 67 2555"/>
    <s v="Boulevard Tirou, 255"/>
    <s v="N/A"/>
    <s v="Charleroi"/>
    <s v="N/A"/>
    <s v="B-6000"/>
    <x v="10"/>
    <x v="1"/>
    <s v="Cartrain"/>
    <s v="Pascale"/>
    <s v="Small"/>
  </r>
  <r>
    <n v="10117"/>
    <n v="33"/>
    <n v="100"/>
    <n v="9"/>
    <n v="6034.38"/>
    <n v="1501.9571820000001"/>
    <s v="24,89%"/>
    <d v="2003-04-16T00:00:00"/>
    <x v="0"/>
    <n v="2"/>
    <x v="3"/>
    <x v="0"/>
    <x v="1"/>
    <n v="207"/>
    <s v="S12_1108"/>
    <x v="17"/>
    <s v="+65 221 7555"/>
    <s v="Bronz Sok., Bronz Apt. 3/6 Tesvikiye"/>
    <s v="N/A"/>
    <s v="Singapore"/>
    <s v="N/A"/>
    <s v="79903"/>
    <x v="11"/>
    <x v="2"/>
    <s v="Natividad"/>
    <s v="Eric"/>
    <s v="Medium"/>
  </r>
  <r>
    <n v="10117"/>
    <n v="43"/>
    <n v="100"/>
    <n v="10"/>
    <n v="5911.64"/>
    <n v="1471.4071960000001"/>
    <s v="24,89%"/>
    <d v="2003-04-16T00:00:00"/>
    <x v="0"/>
    <n v="2"/>
    <x v="3"/>
    <x v="0"/>
    <x v="1"/>
    <n v="151"/>
    <s v="S12_3148"/>
    <x v="17"/>
    <s v="+65 221 7555"/>
    <s v="Bronz Sok., Bronz Apt. 3/6 Tesvikiye"/>
    <s v="N/A"/>
    <s v="Singapore"/>
    <s v="N/A"/>
    <s v="79903"/>
    <x v="11"/>
    <x v="2"/>
    <s v="Natividad"/>
    <s v="Eric"/>
    <s v="Medium"/>
  </r>
  <r>
    <n v="10117"/>
    <n v="39"/>
    <n v="100"/>
    <n v="8"/>
    <n v="5938.14"/>
    <n v="1478.003046"/>
    <s v="24,89%"/>
    <d v="2003-04-16T00:00:00"/>
    <x v="0"/>
    <n v="2"/>
    <x v="3"/>
    <x v="0"/>
    <x v="1"/>
    <n v="173"/>
    <s v="S12_3891"/>
    <x v="17"/>
    <s v="+65 221 7555"/>
    <s v="Bronz Sok., Bronz Apt. 3/6 Tesvikiye"/>
    <s v="N/A"/>
    <s v="Singapore"/>
    <s v="N/A"/>
    <s v="79903"/>
    <x v="11"/>
    <x v="2"/>
    <s v="Natividad"/>
    <s v="Eric"/>
    <s v="Medium"/>
  </r>
  <r>
    <n v="10117"/>
    <n v="26"/>
    <n v="100"/>
    <n v="5"/>
    <n v="3551.34"/>
    <n v="262.44402600000001"/>
    <s v="7,39%"/>
    <d v="2003-04-16T00:00:00"/>
    <x v="0"/>
    <n v="2"/>
    <x v="3"/>
    <x v="0"/>
    <x v="0"/>
    <n v="136"/>
    <s v="S18_3140"/>
    <x v="17"/>
    <s v="+65 221 7555"/>
    <s v="Bronz Sok., Bronz Apt. 3/6 Tesvikiye"/>
    <s v="N/A"/>
    <s v="Singapore"/>
    <s v="N/A"/>
    <s v="79903"/>
    <x v="11"/>
    <x v="2"/>
    <s v="Natividad"/>
    <s v="Eric"/>
    <s v="Medium"/>
  </r>
  <r>
    <n v="10117"/>
    <n v="21"/>
    <n v="95.8"/>
    <n v="7"/>
    <n v="2011.8"/>
    <n v="102.40062"/>
    <s v="5,09%"/>
    <d v="2003-04-16T00:00:00"/>
    <x v="0"/>
    <n v="2"/>
    <x v="3"/>
    <x v="0"/>
    <x v="3"/>
    <n v="100"/>
    <s v="S18_3259"/>
    <x v="17"/>
    <s v="+65 221 7555"/>
    <s v="Bronz Sok., Bronz Apt. 3/6 Tesvikiye"/>
    <s v="N/A"/>
    <s v="Singapore"/>
    <s v="N/A"/>
    <s v="79903"/>
    <x v="11"/>
    <x v="2"/>
    <s v="Natividad"/>
    <s v="Eric"/>
    <s v="Small"/>
  </r>
  <r>
    <n v="10117"/>
    <n v="22"/>
    <n v="100"/>
    <n v="12"/>
    <n v="2780.58"/>
    <n v="692.08636200000001"/>
    <s v="24,89%"/>
    <d v="2003-04-16T00:00:00"/>
    <x v="0"/>
    <n v="2"/>
    <x v="3"/>
    <x v="0"/>
    <x v="1"/>
    <n v="143"/>
    <s v="S18_4027"/>
    <x v="17"/>
    <s v="+65 221 7555"/>
    <s v="Bronz Sok., Bronz Apt. 3/6 Tesvikiye"/>
    <s v="N/A"/>
    <s v="Singapore"/>
    <s v="N/A"/>
    <s v="79903"/>
    <x v="11"/>
    <x v="2"/>
    <s v="Natividad"/>
    <s v="Eric"/>
    <s v="Small"/>
  </r>
  <r>
    <n v="10117"/>
    <n v="23"/>
    <n v="97.42"/>
    <n v="4"/>
    <n v="2240.66"/>
    <n v="165.58477399999998"/>
    <s v="7,39%"/>
    <d v="2003-04-16T00:00:00"/>
    <x v="0"/>
    <n v="2"/>
    <x v="3"/>
    <x v="0"/>
    <x v="0"/>
    <n v="87"/>
    <s v="S18_4522"/>
    <x v="17"/>
    <s v="+65 221 7555"/>
    <s v="Bronz Sok., Bronz Apt. 3/6 Tesvikiye"/>
    <s v="N/A"/>
    <s v="Singapore"/>
    <s v="N/A"/>
    <s v="79903"/>
    <x v="11"/>
    <x v="2"/>
    <s v="Natividad"/>
    <s v="Eric"/>
    <s v="Small"/>
  </r>
  <r>
    <n v="10117"/>
    <n v="41"/>
    <n v="100"/>
    <n v="3"/>
    <n v="5189.78"/>
    <n v="474.34589199999994"/>
    <s v="9,14%"/>
    <d v="2003-04-16T00:00:00"/>
    <x v="0"/>
    <n v="2"/>
    <x v="3"/>
    <x v="0"/>
    <x v="4"/>
    <n v="122"/>
    <s v="S24_2011"/>
    <x v="17"/>
    <s v="+65 221 7555"/>
    <s v="Bronz Sok., Bronz Apt. 3/6 Tesvikiye"/>
    <s v="N/A"/>
    <s v="Singapore"/>
    <s v="N/A"/>
    <s v="79903"/>
    <x v="11"/>
    <x v="2"/>
    <s v="Natividad"/>
    <s v="Eric"/>
    <s v="Medium"/>
  </r>
  <r>
    <n v="10117"/>
    <n v="21"/>
    <n v="49.21"/>
    <n v="11"/>
    <n v="1033.4100000000001"/>
    <n v="52.600569000000007"/>
    <s v="5,09%"/>
    <d v="2003-04-16T00:00:00"/>
    <x v="0"/>
    <n v="2"/>
    <x v="3"/>
    <x v="0"/>
    <x v="3"/>
    <n v="58"/>
    <s v="S50_1514"/>
    <x v="17"/>
    <s v="+65 221 7555"/>
    <s v="Bronz Sok., Bronz Apt. 3/6 Tesvikiye"/>
    <s v="N/A"/>
    <s v="Singapore"/>
    <s v="N/A"/>
    <s v="79903"/>
    <x v="11"/>
    <x v="2"/>
    <s v="Natividad"/>
    <s v="Eric"/>
    <s v="Small"/>
  </r>
  <r>
    <n v="10117"/>
    <n v="38"/>
    <n v="79.680000000000007"/>
    <n v="6"/>
    <n v="3027.84"/>
    <n v="276.744576"/>
    <s v="9,14%"/>
    <d v="2003-04-16T00:00:00"/>
    <x v="0"/>
    <n v="2"/>
    <x v="3"/>
    <x v="0"/>
    <x v="4"/>
    <n v="86"/>
    <s v="S700_1938"/>
    <x v="17"/>
    <s v="+65 221 7555"/>
    <s v="Bronz Sok., Bronz Apt. 3/6 Tesvikiye"/>
    <s v="N/A"/>
    <s v="Singapore"/>
    <s v="N/A"/>
    <s v="79903"/>
    <x v="11"/>
    <x v="2"/>
    <s v="Natividad"/>
    <s v="Eric"/>
    <s v="Medium"/>
  </r>
  <r>
    <n v="10117"/>
    <n v="45"/>
    <n v="83.42"/>
    <n v="1"/>
    <n v="3753.9"/>
    <n v="343.10645999999997"/>
    <s v="9,14%"/>
    <d v="2003-04-16T00:00:00"/>
    <x v="0"/>
    <n v="2"/>
    <x v="3"/>
    <x v="0"/>
    <x v="4"/>
    <n v="99"/>
    <s v="S700_3962"/>
    <x v="17"/>
    <s v="+65 221 7555"/>
    <s v="Bronz Sok., Bronz Apt. 3/6 Tesvikiye"/>
    <s v="N/A"/>
    <s v="Singapore"/>
    <s v="N/A"/>
    <s v="79903"/>
    <x v="11"/>
    <x v="2"/>
    <s v="Natividad"/>
    <s v="Eric"/>
    <s v="Medium"/>
  </r>
  <r>
    <n v="10117"/>
    <n v="50"/>
    <n v="43.68"/>
    <n v="2"/>
    <n v="2184"/>
    <n v="199.61759999999998"/>
    <s v="9,14%"/>
    <d v="2003-04-16T00:00:00"/>
    <x v="0"/>
    <n v="2"/>
    <x v="3"/>
    <x v="0"/>
    <x v="4"/>
    <n v="54"/>
    <s v="S72_3212"/>
    <x v="17"/>
    <s v="+65 221 7555"/>
    <s v="Bronz Sok., Bronz Apt. 3/6 Tesvikiye"/>
    <s v="N/A"/>
    <s v="Singapore"/>
    <s v="N/A"/>
    <s v="79903"/>
    <x v="11"/>
    <x v="2"/>
    <s v="Natividad"/>
    <s v="Eric"/>
    <s v="Small"/>
  </r>
  <r>
    <n v="10118"/>
    <n v="36"/>
    <n v="100"/>
    <n v="1"/>
    <n v="4219.2"/>
    <n v="385.63487999999995"/>
    <s v="9,14%"/>
    <d v="2003-04-21T00:00:00"/>
    <x v="0"/>
    <n v="2"/>
    <x v="3"/>
    <x v="0"/>
    <x v="4"/>
    <n v="100"/>
    <s v="S700_3505"/>
    <x v="18"/>
    <s v="(93) 203 4555"/>
    <s v="Rambla de Catalu¤a, 23"/>
    <s v="N/A"/>
    <s v="Barcelona"/>
    <s v="N/A"/>
    <s v="8022"/>
    <x v="3"/>
    <x v="1"/>
    <s v="Saavedra"/>
    <s v="Eduardo"/>
    <s v="Medium"/>
  </r>
  <r>
    <n v="10119"/>
    <n v="46"/>
    <n v="100"/>
    <n v="11"/>
    <n v="5004.8"/>
    <n v="1245.6947200000002"/>
    <s v="24,89%"/>
    <d v="2003-04-28T00:00:00"/>
    <x v="0"/>
    <n v="2"/>
    <x v="3"/>
    <x v="0"/>
    <x v="1"/>
    <n v="136"/>
    <s v="S10_4757"/>
    <x v="19"/>
    <s v="6562-9555"/>
    <s v="Geislweg 14"/>
    <s v="N/A"/>
    <s v="Salzburg"/>
    <s v="N/A"/>
    <s v="5020"/>
    <x v="12"/>
    <x v="1"/>
    <s v="Pipps"/>
    <s v="Georg"/>
    <s v="Medium"/>
  </r>
  <r>
    <n v="10119"/>
    <n v="43"/>
    <n v="100"/>
    <n v="3"/>
    <n v="6916.12"/>
    <n v="505.56837199999995"/>
    <s v="7,31%"/>
    <d v="2003-04-28T00:00:00"/>
    <x v="0"/>
    <n v="2"/>
    <x v="3"/>
    <x v="0"/>
    <x v="5"/>
    <n v="157"/>
    <s v="S18_1662"/>
    <x v="19"/>
    <s v="6562-9555"/>
    <s v="Geislweg 14"/>
    <s v="N/A"/>
    <s v="Salzburg"/>
    <s v="N/A"/>
    <s v="5020"/>
    <x v="12"/>
    <x v="1"/>
    <s v="Pipps"/>
    <s v="Georg"/>
    <s v="Medium"/>
  </r>
  <r>
    <n v="10119"/>
    <n v="21"/>
    <n v="89.46"/>
    <n v="9"/>
    <n v="1878.66"/>
    <n v="171.70952399999999"/>
    <s v="9,14%"/>
    <d v="2003-04-28T00:00:00"/>
    <x v="0"/>
    <n v="2"/>
    <x v="3"/>
    <x v="0"/>
    <x v="4"/>
    <n v="86"/>
    <s v="S18_3029"/>
    <x v="19"/>
    <s v="6562-9555"/>
    <s v="Geislweg 14"/>
    <s v="N/A"/>
    <s v="Salzburg"/>
    <s v="N/A"/>
    <s v="5020"/>
    <x v="12"/>
    <x v="1"/>
    <s v="Pipps"/>
    <s v="Georg"/>
    <s v="Small"/>
  </r>
  <r>
    <n v="10119"/>
    <n v="27"/>
    <n v="99.52"/>
    <n v="8"/>
    <n v="2687.04"/>
    <n v="198.57225599999998"/>
    <s v="7,39%"/>
    <d v="2003-04-28T00:00:00"/>
    <x v="0"/>
    <n v="2"/>
    <x v="3"/>
    <x v="0"/>
    <x v="0"/>
    <n v="105"/>
    <s v="S18_3856"/>
    <x v="19"/>
    <s v="6562-9555"/>
    <s v="Geislweg 14"/>
    <s v="N/A"/>
    <s v="Salzburg"/>
    <s v="N/A"/>
    <s v="5020"/>
    <x v="12"/>
    <x v="1"/>
    <s v="Pipps"/>
    <s v="Georg"/>
    <s v="Small"/>
  </r>
  <r>
    <n v="10119"/>
    <n v="41"/>
    <n v="59.6"/>
    <n v="4"/>
    <n v="2443.6"/>
    <n v="178.62715999999998"/>
    <s v="7,31%"/>
    <d v="2003-04-28T00:00:00"/>
    <x v="0"/>
    <n v="2"/>
    <x v="3"/>
    <x v="0"/>
    <x v="5"/>
    <n v="68"/>
    <s v="S24_2841"/>
    <x v="19"/>
    <s v="6562-9555"/>
    <s v="Geislweg 14"/>
    <s v="N/A"/>
    <s v="Salzburg"/>
    <s v="N/A"/>
    <s v="5020"/>
    <x v="12"/>
    <x v="1"/>
    <s v="Pipps"/>
    <s v="Georg"/>
    <s v="Small"/>
  </r>
  <r>
    <n v="10119"/>
    <n v="35"/>
    <n v="87.62"/>
    <n v="13"/>
    <n v="3066.7"/>
    <n v="226.62912999999998"/>
    <s v="7,39%"/>
    <d v="2003-04-28T00:00:00"/>
    <x v="0"/>
    <n v="2"/>
    <x v="3"/>
    <x v="0"/>
    <x v="0"/>
    <n v="88"/>
    <s v="S24_3151"/>
    <x v="19"/>
    <s v="6562-9555"/>
    <s v="Geislweg 14"/>
    <s v="N/A"/>
    <s v="Salzburg"/>
    <s v="N/A"/>
    <s v="5020"/>
    <x v="12"/>
    <x v="1"/>
    <s v="Pipps"/>
    <s v="Georg"/>
    <s v="Medium"/>
  </r>
  <r>
    <n v="10119"/>
    <n v="20"/>
    <n v="72.98"/>
    <n v="5"/>
    <n v="1459.6"/>
    <n v="107.86443999999999"/>
    <s v="7,39%"/>
    <d v="2003-04-28T00:00:00"/>
    <x v="0"/>
    <n v="2"/>
    <x v="3"/>
    <x v="0"/>
    <x v="0"/>
    <n v="65"/>
    <s v="S24_3420"/>
    <x v="19"/>
    <s v="6562-9555"/>
    <s v="Geislweg 14"/>
    <s v="N/A"/>
    <s v="Salzburg"/>
    <s v="N/A"/>
    <s v="5020"/>
    <x v="12"/>
    <x v="1"/>
    <s v="Pipps"/>
    <s v="Georg"/>
    <s v="Small"/>
  </r>
  <r>
    <n v="10119"/>
    <n v="35"/>
    <n v="90.57"/>
    <n v="10"/>
    <n v="3169.95"/>
    <n v="234.25930499999996"/>
    <s v="7,39%"/>
    <d v="2003-04-28T00:00:00"/>
    <x v="0"/>
    <n v="2"/>
    <x v="3"/>
    <x v="0"/>
    <x v="0"/>
    <n v="83"/>
    <s v="S24_3816"/>
    <x v="19"/>
    <s v="6562-9555"/>
    <s v="Geislweg 14"/>
    <s v="N/A"/>
    <s v="Salzburg"/>
    <s v="N/A"/>
    <s v="5020"/>
    <x v="12"/>
    <x v="1"/>
    <s v="Pipps"/>
    <s v="Georg"/>
    <s v="Medium"/>
  </r>
  <r>
    <n v="10119"/>
    <n v="28"/>
    <n v="70.290000000000006"/>
    <n v="2"/>
    <n v="1968.12"/>
    <n v="143.86957199999998"/>
    <s v="7,31%"/>
    <d v="2003-04-28T00:00:00"/>
    <x v="0"/>
    <n v="2"/>
    <x v="3"/>
    <x v="0"/>
    <x v="5"/>
    <n v="68"/>
    <s v="S24_3949"/>
    <x v="19"/>
    <s v="6562-9555"/>
    <s v="Geislweg 14"/>
    <s v="N/A"/>
    <s v="Salzburg"/>
    <s v="N/A"/>
    <s v="5020"/>
    <x v="12"/>
    <x v="1"/>
    <s v="Pipps"/>
    <s v="Georg"/>
    <s v="Small"/>
  </r>
  <r>
    <n v="10119"/>
    <n v="25"/>
    <n v="76.67"/>
    <n v="14"/>
    <n v="1916.75"/>
    <n v="175.19094999999999"/>
    <s v="9,14%"/>
    <d v="2003-04-28T00:00:00"/>
    <x v="0"/>
    <n v="2"/>
    <x v="3"/>
    <x v="0"/>
    <x v="4"/>
    <n v="66"/>
    <s v="S700_1138"/>
    <x v="19"/>
    <s v="6562-9555"/>
    <s v="Geislweg 14"/>
    <s v="N/A"/>
    <s v="Salzburg"/>
    <s v="N/A"/>
    <s v="5020"/>
    <x v="12"/>
    <x v="1"/>
    <s v="Pipps"/>
    <s v="Georg"/>
    <s v="Small"/>
  </r>
  <r>
    <n v="10119"/>
    <n v="29"/>
    <n v="94.14"/>
    <n v="7"/>
    <n v="2730.06"/>
    <n v="249.52748399999999"/>
    <s v="9,14%"/>
    <d v="2003-04-28T00:00:00"/>
    <x v="0"/>
    <n v="2"/>
    <x v="3"/>
    <x v="0"/>
    <x v="4"/>
    <n v="90"/>
    <s v="S700_2047"/>
    <x v="19"/>
    <s v="6562-9555"/>
    <s v="Geislweg 14"/>
    <s v="N/A"/>
    <s v="Salzburg"/>
    <s v="N/A"/>
    <s v="5020"/>
    <x v="12"/>
    <x v="1"/>
    <s v="Pipps"/>
    <s v="Georg"/>
    <s v="Small"/>
  </r>
  <r>
    <n v="10119"/>
    <n v="38"/>
    <n v="65.77"/>
    <n v="12"/>
    <n v="2499.2600000000002"/>
    <n v="228.43236400000001"/>
    <s v="9,14%"/>
    <d v="2003-04-28T00:00:00"/>
    <x v="0"/>
    <n v="2"/>
    <x v="3"/>
    <x v="0"/>
    <x v="4"/>
    <n v="72"/>
    <s v="S700_2610"/>
    <x v="19"/>
    <s v="6562-9555"/>
    <s v="Geislweg 14"/>
    <s v="N/A"/>
    <s v="Salzburg"/>
    <s v="N/A"/>
    <s v="5020"/>
    <x v="12"/>
    <x v="1"/>
    <s v="Pipps"/>
    <s v="Georg"/>
    <s v="Small"/>
  </r>
  <r>
    <n v="10119"/>
    <n v="26"/>
    <n v="59.22"/>
    <n v="1"/>
    <n v="1539.72"/>
    <n v="112.553532"/>
    <s v="7,31%"/>
    <d v="2003-04-28T00:00:00"/>
    <x v="0"/>
    <n v="2"/>
    <x v="3"/>
    <x v="0"/>
    <x v="5"/>
    <n v="74"/>
    <s v="S700_4002"/>
    <x v="19"/>
    <s v="6562-9555"/>
    <s v="Geislweg 14"/>
    <s v="N/A"/>
    <s v="Salzburg"/>
    <s v="N/A"/>
    <s v="5020"/>
    <x v="12"/>
    <x v="1"/>
    <s v="Pipps"/>
    <s v="Georg"/>
    <s v="Small"/>
  </r>
  <r>
    <n v="10119"/>
    <n v="28"/>
    <n v="48.17"/>
    <n v="6"/>
    <n v="1348.76"/>
    <n v="98.594355999999991"/>
    <s v="7,31%"/>
    <d v="2003-04-28T00:00:00"/>
    <x v="0"/>
    <n v="2"/>
    <x v="3"/>
    <x v="0"/>
    <x v="5"/>
    <n v="49"/>
    <s v="S72_1253"/>
    <x v="19"/>
    <s v="6562-9555"/>
    <s v="Geislweg 14"/>
    <s v="N/A"/>
    <s v="Salzburg"/>
    <s v="N/A"/>
    <s v="5020"/>
    <x v="12"/>
    <x v="1"/>
    <s v="Pipps"/>
    <s v="Georg"/>
    <s v="Small"/>
  </r>
  <r>
    <n v="10120"/>
    <n v="29"/>
    <n v="96.34"/>
    <n v="3"/>
    <n v="2793.86"/>
    <n v="354.82022000000001"/>
    <s v="12,70%"/>
    <d v="2003-04-29T00:00:00"/>
    <x v="0"/>
    <n v="2"/>
    <x v="3"/>
    <x v="0"/>
    <x v="6"/>
    <n v="118"/>
    <s v="S10_2016"/>
    <x v="20"/>
    <s v="03 9520 4555"/>
    <s v="636 St Kilda Road"/>
    <s v="Level 3"/>
    <s v="Melbourne"/>
    <s v="Victoria"/>
    <s v="3004"/>
    <x v="13"/>
    <x v="3"/>
    <s v="Ferguson"/>
    <s v="Peter"/>
    <s v="Small"/>
  </r>
  <r>
    <n v="10120"/>
    <n v="46"/>
    <n v="100"/>
    <n v="2"/>
    <n v="9264.86"/>
    <n v="1176.6372200000001"/>
    <s v="12,70%"/>
    <d v="2003-04-29T00:00:00"/>
    <x v="0"/>
    <n v="2"/>
    <x v="3"/>
    <x v="0"/>
    <x v="6"/>
    <n v="193"/>
    <s v="S10_4698"/>
    <x v="20"/>
    <s v="03 9520 4555"/>
    <s v="636 St Kilda Road"/>
    <s v="Level 3"/>
    <s v="Melbourne"/>
    <s v="Victoria"/>
    <s v="3004"/>
    <x v="13"/>
    <x v="3"/>
    <s v="Ferguson"/>
    <s v="Peter"/>
    <s v="Large"/>
  </r>
  <r>
    <n v="10120"/>
    <n v="29"/>
    <n v="71.81"/>
    <n v="8"/>
    <n v="2082.4899999999998"/>
    <n v="152.23001899999997"/>
    <s v="7,31%"/>
    <d v="2003-04-29T00:00:00"/>
    <x v="0"/>
    <n v="2"/>
    <x v="3"/>
    <x v="0"/>
    <x v="5"/>
    <n v="84"/>
    <s v="S18_2581"/>
    <x v="20"/>
    <s v="03 9520 4555"/>
    <s v="636 St Kilda Road"/>
    <s v="Level 3"/>
    <s v="Melbourne"/>
    <s v="Victoria"/>
    <s v="3004"/>
    <x v="13"/>
    <x v="3"/>
    <s v="Ferguson"/>
    <s v="Peter"/>
    <s v="Small"/>
  </r>
  <r>
    <n v="10120"/>
    <n v="46"/>
    <n v="58.15"/>
    <n v="4"/>
    <n v="2674.9"/>
    <n v="339.71230000000003"/>
    <n v="0.127"/>
    <d v="2003-04-29T00:00:00"/>
    <x v="0"/>
    <n v="2"/>
    <x v="3"/>
    <x v="0"/>
    <x v="6"/>
    <n v="60"/>
    <s v="S18_2625"/>
    <x v="20"/>
    <s v="03 9520 4555"/>
    <s v="636 St Kilda Road"/>
    <s v="Level 3"/>
    <s v="Melbourne"/>
    <s v="Victoria"/>
    <s v="3004"/>
    <x v="13"/>
    <x v="3"/>
    <s v="Ferguson"/>
    <s v="Peter"/>
    <s v="Small"/>
  </r>
  <r>
    <n v="10120"/>
    <n v="35"/>
    <n v="98.05"/>
    <n v="1"/>
    <n v="3431.75"/>
    <n v="435.83224999999999"/>
    <n v="0.127"/>
    <d v="2003-04-29T00:00:00"/>
    <x v="0"/>
    <n v="2"/>
    <x v="3"/>
    <x v="0"/>
    <x v="6"/>
    <n v="112"/>
    <s v="S24_1578"/>
    <x v="20"/>
    <s v="03 9520 4555"/>
    <s v="636 St Kilda Road"/>
    <s v="Level 3"/>
    <s v="Melbourne"/>
    <s v="Victoria"/>
    <s v="3004"/>
    <x v="13"/>
    <x v="3"/>
    <s v="Ferguson"/>
    <s v="Peter"/>
    <s v="Medium"/>
  </r>
  <r>
    <n v="10120"/>
    <n v="39"/>
    <n v="100"/>
    <n v="10"/>
    <n v="4651.53"/>
    <n v="340.02684299999999"/>
    <s v="7,31%"/>
    <d v="2003-04-29T00:00:00"/>
    <x v="0"/>
    <n v="2"/>
    <x v="3"/>
    <x v="0"/>
    <x v="5"/>
    <n v="109"/>
    <s v="S24_1785"/>
    <x v="20"/>
    <s v="03 9520 4555"/>
    <s v="636 St Kilda Road"/>
    <s v="Level 3"/>
    <s v="Melbourne"/>
    <s v="Victoria"/>
    <s v="3004"/>
    <x v="13"/>
    <x v="3"/>
    <s v="Ferguson"/>
    <s v="Peter"/>
    <s v="Medium"/>
  </r>
  <r>
    <n v="10120"/>
    <n v="34"/>
    <n v="83.79"/>
    <n v="5"/>
    <n v="2848.86"/>
    <n v="361.80522000000002"/>
    <n v="0.127"/>
    <d v="2003-04-29T00:00:00"/>
    <x v="0"/>
    <n v="2"/>
    <x v="3"/>
    <x v="0"/>
    <x v="6"/>
    <n v="76"/>
    <s v="S24_2000"/>
    <x v="20"/>
    <s v="03 9520 4555"/>
    <s v="636 St Kilda Road"/>
    <s v="Level 3"/>
    <s v="Melbourne"/>
    <s v="Victoria"/>
    <s v="3004"/>
    <x v="13"/>
    <x v="3"/>
    <s v="Ferguson"/>
    <s v="Peter"/>
    <s v="Small"/>
  </r>
  <r>
    <n v="10120"/>
    <n v="29"/>
    <n v="85.49"/>
    <n v="9"/>
    <n v="2479.21"/>
    <n v="181.23025100000001"/>
    <s v="7,31%"/>
    <d v="2003-04-29T00:00:00"/>
    <x v="0"/>
    <n v="2"/>
    <x v="3"/>
    <x v="0"/>
    <x v="5"/>
    <n v="72"/>
    <s v="S24_4278"/>
    <x v="20"/>
    <s v="03 9520 4555"/>
    <s v="636 St Kilda Road"/>
    <s v="Level 3"/>
    <s v="Melbourne"/>
    <s v="Victoria"/>
    <s v="3004"/>
    <x v="13"/>
    <x v="3"/>
    <s v="Ferguson"/>
    <s v="Peter"/>
    <s v="Small"/>
  </r>
  <r>
    <n v="10120"/>
    <n v="22"/>
    <n v="100"/>
    <n v="6"/>
    <n v="2461.36"/>
    <n v="312.59272000000004"/>
    <n v="0.127"/>
    <d v="2003-04-29T00:00:00"/>
    <x v="0"/>
    <n v="2"/>
    <x v="3"/>
    <x v="0"/>
    <x v="6"/>
    <n v="99"/>
    <s v="S32_1374"/>
    <x v="20"/>
    <s v="03 9520 4555"/>
    <s v="636 St Kilda Road"/>
    <s v="Level 3"/>
    <s v="Melbourne"/>
    <s v="Victoria"/>
    <s v="3004"/>
    <x v="13"/>
    <x v="3"/>
    <s v="Ferguson"/>
    <s v="Peter"/>
    <s v="Small"/>
  </r>
  <r>
    <n v="10120"/>
    <n v="29"/>
    <n v="72.23"/>
    <n v="11"/>
    <n v="2094.67"/>
    <n v="154.79611299999999"/>
    <s v="7,39%"/>
    <d v="2003-04-29T00:00:00"/>
    <x v="0"/>
    <n v="2"/>
    <x v="3"/>
    <x v="0"/>
    <x v="0"/>
    <n v="68"/>
    <s v="S32_4289"/>
    <x v="20"/>
    <s v="03 9520 4555"/>
    <s v="636 St Kilda Road"/>
    <s v="Level 3"/>
    <s v="Melbourne"/>
    <s v="Victoria"/>
    <s v="3004"/>
    <x v="13"/>
    <x v="3"/>
    <s v="Ferguson"/>
    <s v="Peter"/>
    <s v="Small"/>
  </r>
  <r>
    <n v="10120"/>
    <n v="49"/>
    <n v="50.62"/>
    <n v="12"/>
    <n v="2480.38"/>
    <n v="183.300082"/>
    <s v="7,39%"/>
    <d v="2003-04-29T00:00:00"/>
    <x v="0"/>
    <n v="2"/>
    <x v="3"/>
    <x v="0"/>
    <x v="0"/>
    <n v="43"/>
    <s v="S50_1341"/>
    <x v="20"/>
    <s v="03 9520 4555"/>
    <s v="636 St Kilda Road"/>
    <s v="Level 3"/>
    <s v="Melbourne"/>
    <s v="Victoria"/>
    <s v="3004"/>
    <x v="13"/>
    <x v="3"/>
    <s v="Ferguson"/>
    <s v="Peter"/>
    <s v="Small"/>
  </r>
  <r>
    <n v="10120"/>
    <n v="47"/>
    <n v="82.21"/>
    <n v="13"/>
    <n v="3863.87"/>
    <n v="282.44889699999999"/>
    <s v="7,31%"/>
    <d v="2003-04-29T00:00:00"/>
    <x v="0"/>
    <n v="2"/>
    <x v="3"/>
    <x v="0"/>
    <x v="5"/>
    <n v="91"/>
    <s v="S700_1691"/>
    <x v="20"/>
    <s v="03 9520 4555"/>
    <s v="636 St Kilda Road"/>
    <s v="Level 3"/>
    <s v="Melbourne"/>
    <s v="Victoria"/>
    <s v="3004"/>
    <x v="13"/>
    <x v="3"/>
    <s v="Ferguson"/>
    <s v="Peter"/>
    <s v="Medium"/>
  </r>
  <r>
    <n v="10120"/>
    <n v="24"/>
    <n v="100"/>
    <n v="15"/>
    <n v="2584.8000000000002"/>
    <n v="188.94888"/>
    <s v="7,31%"/>
    <d v="2003-04-29T00:00:00"/>
    <x v="0"/>
    <n v="2"/>
    <x v="3"/>
    <x v="0"/>
    <x v="5"/>
    <n v="99"/>
    <s v="S700_2466"/>
    <x v="20"/>
    <s v="03 9520 4555"/>
    <s v="636 St Kilda Road"/>
    <s v="Level 3"/>
    <s v="Melbourne"/>
    <s v="Victoria"/>
    <s v="3004"/>
    <x v="13"/>
    <x v="3"/>
    <s v="Ferguson"/>
    <s v="Peter"/>
    <s v="Small"/>
  </r>
  <r>
    <n v="10120"/>
    <n v="24"/>
    <n v="100"/>
    <n v="7"/>
    <n v="3417.12"/>
    <n v="249.791472"/>
    <s v="7,31%"/>
    <d v="2003-04-29T00:00:00"/>
    <x v="0"/>
    <n v="2"/>
    <x v="3"/>
    <x v="0"/>
    <x v="5"/>
    <n v="118"/>
    <s v="S700_2834"/>
    <x v="20"/>
    <s v="03 9520 4555"/>
    <s v="636 St Kilda Road"/>
    <s v="Level 3"/>
    <s v="Melbourne"/>
    <s v="Victoria"/>
    <s v="3004"/>
    <x v="13"/>
    <x v="3"/>
    <s v="Ferguson"/>
    <s v="Peter"/>
    <s v="Medium"/>
  </r>
  <r>
    <n v="10120"/>
    <n v="43"/>
    <n v="76"/>
    <n v="14"/>
    <n v="3268"/>
    <n v="238.89079999999998"/>
    <s v="7,31%"/>
    <d v="2003-04-29T00:00:00"/>
    <x v="0"/>
    <n v="2"/>
    <x v="3"/>
    <x v="0"/>
    <x v="5"/>
    <n v="80"/>
    <s v="S700_3167"/>
    <x v="20"/>
    <s v="03 9520 4555"/>
    <s v="636 St Kilda Road"/>
    <s v="Level 3"/>
    <s v="Melbourne"/>
    <s v="Victoria"/>
    <s v="3004"/>
    <x v="13"/>
    <x v="3"/>
    <s v="Ferguson"/>
    <s v="Peter"/>
    <s v="Medium"/>
  </r>
  <r>
    <n v="10121"/>
    <n v="34"/>
    <n v="81.349999999999994"/>
    <n v="5"/>
    <n v="2765.9"/>
    <n v="351.26930000000004"/>
    <s v="12,70%"/>
    <d v="2003-05-07T00:00:00"/>
    <x v="0"/>
    <n v="2"/>
    <x v="4"/>
    <x v="0"/>
    <x v="6"/>
    <n v="95"/>
    <s v="S10_1678"/>
    <x v="21"/>
    <s v="26.47.1555"/>
    <s v="59 rue de l'Abbaye"/>
    <s v="N/A"/>
    <s v="Reims"/>
    <s v="N/A"/>
    <s v="51100"/>
    <x v="9"/>
    <x v="1"/>
    <s v="Henriot"/>
    <s v="Paul"/>
    <s v="Small"/>
  </r>
  <r>
    <n v="10121"/>
    <n v="50"/>
    <n v="100"/>
    <n v="4"/>
    <n v="8284"/>
    <n v="1052.068"/>
    <n v="0.127"/>
    <d v="2003-05-07T00:00:00"/>
    <x v="0"/>
    <n v="2"/>
    <x v="4"/>
    <x v="0"/>
    <x v="6"/>
    <n v="150"/>
    <s v="S12_2823"/>
    <x v="21"/>
    <s v="26.47.1555"/>
    <s v="59 rue de l'Abbaye"/>
    <s v="N/A"/>
    <s v="Reims"/>
    <s v="N/A"/>
    <s v="51100"/>
    <x v="9"/>
    <x v="1"/>
    <s v="Henriot"/>
    <s v="Paul"/>
    <s v="Large"/>
  </r>
  <r>
    <n v="10121"/>
    <n v="32"/>
    <n v="76.88"/>
    <n v="2"/>
    <n v="2460.16"/>
    <n v="312.44031999999999"/>
    <n v="0.127"/>
    <d v="2003-05-07T00:00:00"/>
    <x v="0"/>
    <n v="2"/>
    <x v="4"/>
    <x v="0"/>
    <x v="6"/>
    <n v="69"/>
    <s v="S24_2360"/>
    <x v="21"/>
    <s v="26.47.1555"/>
    <s v="59 rue de l'Abbaye"/>
    <s v="N/A"/>
    <s v="Reims"/>
    <s v="N/A"/>
    <s v="51100"/>
    <x v="9"/>
    <x v="1"/>
    <s v="Henriot"/>
    <s v="Paul"/>
    <s v="Small"/>
  </r>
  <r>
    <n v="10121"/>
    <n v="25"/>
    <n v="86.74"/>
    <n v="3"/>
    <n v="2168.5"/>
    <n v="275.39949999999999"/>
    <n v="0.127"/>
    <d v="2003-05-07T00:00:00"/>
    <x v="0"/>
    <n v="2"/>
    <x v="4"/>
    <x v="0"/>
    <x v="6"/>
    <n v="102"/>
    <s v="S32_4485"/>
    <x v="21"/>
    <s v="26.47.1555"/>
    <s v="59 rue de l'Abbaye"/>
    <s v="N/A"/>
    <s v="Reims"/>
    <s v="N/A"/>
    <s v="51100"/>
    <x v="9"/>
    <x v="1"/>
    <s v="Henriot"/>
    <s v="Paul"/>
    <s v="Small"/>
  </r>
  <r>
    <n v="10121"/>
    <n v="44"/>
    <n v="74.849999999999994"/>
    <n v="1"/>
    <n v="3293.4"/>
    <n v="418.26179999999999"/>
    <n v="0.127"/>
    <d v="2003-05-07T00:00:00"/>
    <x v="0"/>
    <n v="2"/>
    <x v="4"/>
    <x v="0"/>
    <x v="6"/>
    <n v="81"/>
    <s v="S50_4713"/>
    <x v="21"/>
    <s v="26.47.1555"/>
    <s v="59 rue de l'Abbaye"/>
    <s v="N/A"/>
    <s v="Reims"/>
    <s v="N/A"/>
    <s v="51100"/>
    <x v="9"/>
    <x v="1"/>
    <s v="Henriot"/>
    <s v="Paul"/>
    <s v="Medium"/>
  </r>
  <r>
    <n v="10122"/>
    <n v="42"/>
    <n v="100"/>
    <n v="10"/>
    <n v="7599.9"/>
    <n v="1891.61511"/>
    <s v="24,89%"/>
    <d v="2003-05-08T00:00:00"/>
    <x v="0"/>
    <n v="2"/>
    <x v="4"/>
    <x v="0"/>
    <x v="1"/>
    <n v="194"/>
    <s v="S12_1099"/>
    <x v="22"/>
    <s v="91.24.4555"/>
    <s v="12, rue des Bouchers"/>
    <s v="N/A"/>
    <s v="Marseille"/>
    <s v="N/A"/>
    <s v="13008"/>
    <x v="9"/>
    <x v="1"/>
    <s v="Lebihan"/>
    <s v="Laurence"/>
    <s v="Large"/>
  </r>
  <r>
    <n v="10122"/>
    <n v="37"/>
    <n v="99.82"/>
    <n v="8"/>
    <n v="3693.34"/>
    <n v="919.27232600000002"/>
    <s v="24,89%"/>
    <d v="2003-05-08T00:00:00"/>
    <x v="0"/>
    <n v="2"/>
    <x v="4"/>
    <x v="0"/>
    <x v="1"/>
    <n v="117"/>
    <s v="S12_3380"/>
    <x v="22"/>
    <s v="91.24.4555"/>
    <s v="12, rue des Bouchers"/>
    <s v="N/A"/>
    <s v="Marseille"/>
    <s v="N/A"/>
    <s v="13008"/>
    <x v="9"/>
    <x v="1"/>
    <s v="Lebihan"/>
    <s v="Laurence"/>
    <s v="Medium"/>
  </r>
  <r>
    <n v="10122"/>
    <n v="32"/>
    <n v="63.84"/>
    <n v="11"/>
    <n v="2042.88"/>
    <n v="508.47283200000004"/>
    <s v="24,89%"/>
    <d v="2003-05-08T00:00:00"/>
    <x v="0"/>
    <n v="2"/>
    <x v="4"/>
    <x v="0"/>
    <x v="1"/>
    <n v="79"/>
    <s v="S12_3990"/>
    <x v="22"/>
    <s v="91.24.4555"/>
    <s v="12, rue des Bouchers"/>
    <s v="N/A"/>
    <s v="Marseille"/>
    <s v="N/A"/>
    <s v="13008"/>
    <x v="9"/>
    <x v="1"/>
    <s v="Lebihan"/>
    <s v="Laurence"/>
    <s v="Small"/>
  </r>
  <r>
    <n v="10122"/>
    <n v="20"/>
    <n v="100"/>
    <n v="7"/>
    <n v="2142"/>
    <n v="533.14380000000006"/>
    <s v="24,89%"/>
    <d v="2003-05-08T00:00:00"/>
    <x v="0"/>
    <n v="2"/>
    <x v="4"/>
    <x v="0"/>
    <x v="1"/>
    <n v="115"/>
    <s v="S12_4675"/>
    <x v="22"/>
    <s v="91.24.4555"/>
    <s v="12, rue des Bouchers"/>
    <s v="N/A"/>
    <s v="Marseille"/>
    <s v="N/A"/>
    <s v="13008"/>
    <x v="9"/>
    <x v="1"/>
    <s v="Lebihan"/>
    <s v="Laurence"/>
    <s v="Small"/>
  </r>
  <r>
    <n v="10122"/>
    <n v="34"/>
    <n v="100"/>
    <n v="2"/>
    <n v="5004.8"/>
    <n v="1245.6947200000002"/>
    <s v="24,89%"/>
    <d v="2003-05-08T00:00:00"/>
    <x v="0"/>
    <n v="2"/>
    <x v="4"/>
    <x v="0"/>
    <x v="1"/>
    <n v="141"/>
    <s v="S18_1129"/>
    <x v="22"/>
    <s v="91.24.4555"/>
    <s v="12, rue des Bouchers"/>
    <s v="N/A"/>
    <s v="Marseille"/>
    <s v="N/A"/>
    <s v="13008"/>
    <x v="9"/>
    <x v="1"/>
    <s v="Lebihan"/>
    <s v="Laurence"/>
    <s v="Medium"/>
  </r>
  <r>
    <n v="10122"/>
    <n v="43"/>
    <n v="72.38"/>
    <n v="6"/>
    <n v="3112.34"/>
    <n v="774.66142600000012"/>
    <s v="24,89%"/>
    <d v="2003-05-08T00:00:00"/>
    <x v="0"/>
    <n v="2"/>
    <x v="4"/>
    <x v="0"/>
    <x v="1"/>
    <n v="77"/>
    <s v="S18_1889"/>
    <x v="22"/>
    <s v="91.24.4555"/>
    <s v="12, rue des Bouchers"/>
    <s v="N/A"/>
    <s v="Marseille"/>
    <s v="N/A"/>
    <s v="13008"/>
    <x v="9"/>
    <x v="1"/>
    <s v="Lebihan"/>
    <s v="Laurence"/>
    <s v="Medium"/>
  </r>
  <r>
    <n v="10122"/>
    <n v="31"/>
    <n v="100"/>
    <n v="1"/>
    <n v="4100.99"/>
    <n v="1020.736411"/>
    <s v="24,89%"/>
    <d v="2003-05-08T00:00:00"/>
    <x v="0"/>
    <n v="2"/>
    <x v="4"/>
    <x v="0"/>
    <x v="1"/>
    <n v="142"/>
    <s v="S18_1984"/>
    <x v="22"/>
    <s v="91.24.4555"/>
    <s v="12, rue des Bouchers"/>
    <s v="N/A"/>
    <s v="Marseille"/>
    <s v="N/A"/>
    <s v="13008"/>
    <x v="9"/>
    <x v="1"/>
    <s v="Lebihan"/>
    <s v="Laurence"/>
    <s v="Medium"/>
  </r>
  <r>
    <n v="10122"/>
    <n v="25"/>
    <n v="100"/>
    <n v="3"/>
    <n v="3598.5"/>
    <n v="895.66665"/>
    <s v="24,89%"/>
    <d v="2003-05-08T00:00:00"/>
    <x v="0"/>
    <n v="2"/>
    <x v="4"/>
    <x v="0"/>
    <x v="1"/>
    <n v="169"/>
    <s v="S18_3232"/>
    <x v="22"/>
    <s v="91.24.4555"/>
    <s v="12, rue des Bouchers"/>
    <s v="N/A"/>
    <s v="Marseille"/>
    <s v="N/A"/>
    <s v="13008"/>
    <x v="9"/>
    <x v="1"/>
    <s v="Lebihan"/>
    <s v="Laurence"/>
    <s v="Medium"/>
  </r>
  <r>
    <n v="10122"/>
    <n v="21"/>
    <n v="73.17"/>
    <n v="13"/>
    <n v="1536.57"/>
    <n v="382.45227299999999"/>
    <s v="24,89%"/>
    <d v="2003-05-08T00:00:00"/>
    <x v="0"/>
    <n v="2"/>
    <x v="4"/>
    <x v="0"/>
    <x v="1"/>
    <n v="80"/>
    <s v="S18_3278"/>
    <x v="22"/>
    <s v="91.24.4555"/>
    <s v="12, rue des Bouchers"/>
    <s v="N/A"/>
    <s v="Marseille"/>
    <s v="N/A"/>
    <s v="13008"/>
    <x v="9"/>
    <x v="1"/>
    <s v="Lebihan"/>
    <s v="Laurence"/>
    <s v="Small"/>
  </r>
  <r>
    <n v="10122"/>
    <n v="21"/>
    <n v="100"/>
    <n v="12"/>
    <n v="2469.39"/>
    <n v="614.63117099999999"/>
    <s v="24,89%"/>
    <d v="2003-05-08T00:00:00"/>
    <x v="0"/>
    <n v="2"/>
    <x v="4"/>
    <x v="0"/>
    <x v="1"/>
    <n v="146"/>
    <s v="S18_3482"/>
    <x v="22"/>
    <s v="91.24.4555"/>
    <s v="12, rue des Bouchers"/>
    <s v="N/A"/>
    <s v="Marseille"/>
    <s v="N/A"/>
    <s v="13008"/>
    <x v="9"/>
    <x v="1"/>
    <s v="Lebihan"/>
    <s v="Laurence"/>
    <s v="Small"/>
  </r>
  <r>
    <n v="10122"/>
    <n v="35"/>
    <n v="49.74"/>
    <n v="16"/>
    <n v="1740.9"/>
    <n v="221.0943"/>
    <n v="0.127"/>
    <d v="2003-05-08T00:00:00"/>
    <x v="0"/>
    <n v="2"/>
    <x v="4"/>
    <x v="0"/>
    <x v="6"/>
    <n v="62"/>
    <s v="S18_3782"/>
    <x v="22"/>
    <s v="91.24.4555"/>
    <s v="12, rue des Bouchers"/>
    <s v="N/A"/>
    <s v="Marseille"/>
    <s v="N/A"/>
    <s v="13008"/>
    <x v="9"/>
    <x v="1"/>
    <s v="Lebihan"/>
    <s v="Laurence"/>
    <s v="Small"/>
  </r>
  <r>
    <n v="10122"/>
    <n v="28"/>
    <n v="100"/>
    <n v="15"/>
    <n v="3583.16"/>
    <n v="891.848524"/>
    <s v="24,89%"/>
    <d v="2003-05-08T00:00:00"/>
    <x v="0"/>
    <n v="2"/>
    <x v="4"/>
    <x v="0"/>
    <x v="1"/>
    <n v="148"/>
    <s v="S18_4721"/>
    <x v="22"/>
    <s v="91.24.4555"/>
    <s v="12, rue des Bouchers"/>
    <s v="N/A"/>
    <s v="Marseille"/>
    <s v="N/A"/>
    <s v="13008"/>
    <x v="9"/>
    <x v="1"/>
    <s v="Lebihan"/>
    <s v="Laurence"/>
    <s v="Medium"/>
  </r>
  <r>
    <n v="10122"/>
    <n v="39"/>
    <n v="30.96"/>
    <n v="4"/>
    <n v="1207.44"/>
    <n v="300.53181600000005"/>
    <s v="24,89%"/>
    <d v="2003-05-08T00:00:00"/>
    <x v="0"/>
    <n v="2"/>
    <x v="4"/>
    <x v="0"/>
    <x v="1"/>
    <n v="37"/>
    <s v="S24_2972"/>
    <x v="22"/>
    <s v="91.24.4555"/>
    <s v="12, rue des Bouchers"/>
    <s v="N/A"/>
    <s v="Marseille"/>
    <s v="N/A"/>
    <s v="13008"/>
    <x v="9"/>
    <x v="1"/>
    <s v="Lebihan"/>
    <s v="Laurence"/>
    <s v="Small"/>
  </r>
  <r>
    <n v="10122"/>
    <n v="34"/>
    <n v="50.21"/>
    <n v="9"/>
    <n v="1707.14"/>
    <n v="424.90714600000007"/>
    <s v="24,89%"/>
    <d v="2003-05-08T00:00:00"/>
    <x v="0"/>
    <n v="2"/>
    <x v="4"/>
    <x v="0"/>
    <x v="1"/>
    <n v="61"/>
    <s v="S24_3371"/>
    <x v="22"/>
    <s v="91.24.4555"/>
    <s v="12, rue des Bouchers"/>
    <s v="N/A"/>
    <s v="Marseille"/>
    <s v="N/A"/>
    <s v="13008"/>
    <x v="9"/>
    <x v="1"/>
    <s v="Lebihan"/>
    <s v="Laurence"/>
    <s v="Small"/>
  </r>
  <r>
    <n v="10122"/>
    <n v="43"/>
    <n v="100"/>
    <n v="5"/>
    <n v="5494.97"/>
    <n v="1367.6980330000001"/>
    <s v="24,89%"/>
    <d v="2003-05-08T00:00:00"/>
    <x v="0"/>
    <n v="2"/>
    <x v="4"/>
    <x v="0"/>
    <x v="1"/>
    <n v="140"/>
    <s v="S24_3856"/>
    <x v="22"/>
    <s v="91.24.4555"/>
    <s v="12, rue des Bouchers"/>
    <s v="N/A"/>
    <s v="Marseille"/>
    <s v="N/A"/>
    <s v="13008"/>
    <x v="9"/>
    <x v="1"/>
    <s v="Lebihan"/>
    <s v="Laurence"/>
    <s v="Medium"/>
  </r>
  <r>
    <n v="10122"/>
    <n v="29"/>
    <n v="71.14"/>
    <n v="14"/>
    <n v="2063.06"/>
    <n v="513.495634"/>
    <s v="24,89%"/>
    <d v="2003-05-08T00:00:00"/>
    <x v="0"/>
    <n v="2"/>
    <x v="4"/>
    <x v="0"/>
    <x v="1"/>
    <n v="80"/>
    <s v="S24_4620"/>
    <x v="22"/>
    <s v="91.24.4555"/>
    <s v="12, rue des Bouchers"/>
    <s v="N/A"/>
    <s v="Marseille"/>
    <s v="N/A"/>
    <s v="13008"/>
    <x v="9"/>
    <x v="1"/>
    <s v="Lebihan"/>
    <s v="Laurence"/>
    <s v="Small"/>
  </r>
  <r>
    <n v="10122"/>
    <n v="31"/>
    <n v="44.66"/>
    <n v="17"/>
    <n v="1384.46"/>
    <n v="175.82642000000001"/>
    <n v="0.127"/>
    <d v="2003-05-08T00:00:00"/>
    <x v="0"/>
    <n v="2"/>
    <x v="4"/>
    <x v="0"/>
    <x v="6"/>
    <n v="40"/>
    <s v="S32_2206"/>
    <x v="22"/>
    <s v="91.24.4555"/>
    <s v="12, rue des Bouchers"/>
    <s v="N/A"/>
    <s v="Marseille"/>
    <s v="N/A"/>
    <s v="13008"/>
    <x v="9"/>
    <x v="1"/>
    <s v="Lebihan"/>
    <s v="Laurence"/>
    <s v="Small"/>
  </r>
  <r>
    <n v="10123"/>
    <n v="26"/>
    <n v="100"/>
    <n v="2"/>
    <n v="3073.72"/>
    <n v="765.04890799999998"/>
    <s v="24,89%"/>
    <d v="2003-05-20T00:00:00"/>
    <x v="0"/>
    <n v="2"/>
    <x v="4"/>
    <x v="0"/>
    <x v="1"/>
    <n v="124"/>
    <s v="S18_1589"/>
    <x v="23"/>
    <s v="40.32.2555"/>
    <s v="54, rue Royale"/>
    <s v="N/A"/>
    <s v="Nantes"/>
    <s v="N/A"/>
    <s v="44000"/>
    <x v="9"/>
    <x v="1"/>
    <s v="Schmitt"/>
    <s v="Carine"/>
    <s v="Medium"/>
  </r>
  <r>
    <n v="10123"/>
    <n v="46"/>
    <n v="100"/>
    <n v="3"/>
    <n v="5161.2"/>
    <n v="1284.6226799999999"/>
    <s v="24,89%"/>
    <d v="2003-05-20T00:00:00"/>
    <x v="0"/>
    <n v="2"/>
    <x v="4"/>
    <x v="0"/>
    <x v="1"/>
    <n v="132"/>
    <s v="S18_2870"/>
    <x v="23"/>
    <s v="40.32.2555"/>
    <s v="54, rue Royale"/>
    <s v="N/A"/>
    <s v="Nantes"/>
    <s v="N/A"/>
    <s v="44000"/>
    <x v="9"/>
    <x v="1"/>
    <s v="Schmitt"/>
    <s v="Carine"/>
    <s v="Medium"/>
  </r>
  <r>
    <n v="10123"/>
    <n v="34"/>
    <n v="100"/>
    <n v="4"/>
    <n v="5331.88"/>
    <n v="1327.1049320000002"/>
    <s v="24,89%"/>
    <d v="2003-05-20T00:00:00"/>
    <x v="0"/>
    <n v="2"/>
    <x v="4"/>
    <x v="0"/>
    <x v="1"/>
    <n v="141"/>
    <s v="S18_3685"/>
    <x v="23"/>
    <s v="40.32.2555"/>
    <s v="54, rue Royale"/>
    <s v="N/A"/>
    <s v="Nantes"/>
    <s v="N/A"/>
    <s v="44000"/>
    <x v="9"/>
    <x v="1"/>
    <s v="Schmitt"/>
    <s v="Carine"/>
    <s v="Medium"/>
  </r>
  <r>
    <n v="10123"/>
    <n v="50"/>
    <n v="59.87"/>
    <n v="1"/>
    <n v="2993.5"/>
    <n v="745.08215000000007"/>
    <s v="24,89%"/>
    <d v="2003-05-20T00:00:00"/>
    <x v="0"/>
    <n v="2"/>
    <x v="4"/>
    <x v="0"/>
    <x v="1"/>
    <n v="50"/>
    <s v="S24_1628"/>
    <x v="23"/>
    <s v="40.32.2555"/>
    <s v="54, rue Royale"/>
    <s v="N/A"/>
    <s v="Nantes"/>
    <s v="N/A"/>
    <s v="44000"/>
    <x v="9"/>
    <x v="1"/>
    <s v="Schmitt"/>
    <s v="Carine"/>
    <s v="Small"/>
  </r>
  <r>
    <n v="10124"/>
    <n v="21"/>
    <n v="100"/>
    <n v="6"/>
    <n v="2856"/>
    <n v="211.05839999999998"/>
    <s v="7,39%"/>
    <d v="2003-05-21T00:00:00"/>
    <x v="0"/>
    <n v="2"/>
    <x v="4"/>
    <x v="0"/>
    <x v="0"/>
    <n v="170"/>
    <s v="S18_1749"/>
    <x v="24"/>
    <s v="7025551838"/>
    <s v="8489 Strong St."/>
    <s v="N/A"/>
    <s v="Las Vegas"/>
    <s v="NV"/>
    <s v="83030"/>
    <x v="0"/>
    <x v="0"/>
    <s v="King"/>
    <s v="Sue"/>
    <s v="Small"/>
  </r>
  <r>
    <n v="10124"/>
    <n v="42"/>
    <n v="53.88"/>
    <n v="5"/>
    <n v="2262.96"/>
    <n v="167.232744"/>
    <s v="7,39%"/>
    <d v="2003-05-21T00:00:00"/>
    <x v="0"/>
    <n v="2"/>
    <x v="4"/>
    <x v="0"/>
    <x v="0"/>
    <n v="60"/>
    <s v="S18_2248"/>
    <x v="24"/>
    <s v="7025551838"/>
    <s v="8489 Strong St."/>
    <s v="N/A"/>
    <s v="Las Vegas"/>
    <s v="NV"/>
    <s v="83030"/>
    <x v="0"/>
    <x v="0"/>
    <s v="King"/>
    <s v="Sue"/>
    <s v="Small"/>
  </r>
  <r>
    <n v="10124"/>
    <n v="42"/>
    <n v="100"/>
    <n v="3"/>
    <n v="4431.84"/>
    <n v="327.51297599999998"/>
    <s v="7,39%"/>
    <d v="2003-05-21T00:00:00"/>
    <x v="0"/>
    <n v="2"/>
    <x v="4"/>
    <x v="0"/>
    <x v="0"/>
    <n v="127"/>
    <s v="S18_2325"/>
    <x v="24"/>
    <s v="7025551838"/>
    <s v="8489 Strong St."/>
    <s v="N/A"/>
    <s v="Las Vegas"/>
    <s v="NV"/>
    <s v="83030"/>
    <x v="0"/>
    <x v="0"/>
    <s v="King"/>
    <s v="Sue"/>
    <s v="Medium"/>
  </r>
  <r>
    <n v="10124"/>
    <n v="36"/>
    <n v="85.59"/>
    <n v="7"/>
    <n v="3081.24"/>
    <n v="227.70363599999996"/>
    <s v="7,39%"/>
    <d v="2003-05-21T00:00:00"/>
    <x v="0"/>
    <n v="2"/>
    <x v="4"/>
    <x v="0"/>
    <x v="0"/>
    <n v="92"/>
    <s v="S18_4409"/>
    <x v="24"/>
    <s v="7025551838"/>
    <s v="8489 Strong St."/>
    <s v="N/A"/>
    <s v="Las Vegas"/>
    <s v="NV"/>
    <s v="83030"/>
    <x v="0"/>
    <x v="0"/>
    <s v="King"/>
    <s v="Sue"/>
    <s v="Medium"/>
  </r>
  <r>
    <n v="10124"/>
    <n v="23"/>
    <n v="57.73"/>
    <n v="8"/>
    <n v="1327.79"/>
    <n v="330.48693100000003"/>
    <s v="24,89%"/>
    <d v="2003-05-21T00:00:00"/>
    <x v="0"/>
    <n v="2"/>
    <x v="4"/>
    <x v="0"/>
    <x v="1"/>
    <n v="71"/>
    <s v="S18_4933"/>
    <x v="24"/>
    <s v="7025551838"/>
    <s v="8489 Strong St."/>
    <s v="N/A"/>
    <s v="Las Vegas"/>
    <s v="NV"/>
    <s v="83030"/>
    <x v="0"/>
    <x v="0"/>
    <s v="King"/>
    <s v="Sue"/>
    <s v="Small"/>
  </r>
  <r>
    <n v="10124"/>
    <n v="22"/>
    <n v="77.900000000000006"/>
    <n v="12"/>
    <n v="1713.8"/>
    <n v="426.56482"/>
    <s v="24,89%"/>
    <d v="2003-05-21T00:00:00"/>
    <x v="0"/>
    <n v="2"/>
    <x v="4"/>
    <x v="0"/>
    <x v="1"/>
    <n v="73"/>
    <s v="S24_1046"/>
    <x v="24"/>
    <s v="7025551838"/>
    <s v="8489 Strong St."/>
    <s v="N/A"/>
    <s v="Las Vegas"/>
    <s v="NV"/>
    <s v="83030"/>
    <x v="0"/>
    <x v="0"/>
    <s v="King"/>
    <s v="Sue"/>
    <s v="Small"/>
  </r>
  <r>
    <n v="10124"/>
    <n v="45"/>
    <n v="37.840000000000003"/>
    <n v="2"/>
    <n v="1702.8"/>
    <n v="125.83691999999999"/>
    <s v="7,39%"/>
    <d v="2003-05-21T00:00:00"/>
    <x v="0"/>
    <n v="2"/>
    <x v="4"/>
    <x v="0"/>
    <x v="0"/>
    <n v="33"/>
    <s v="S24_1937"/>
    <x v="24"/>
    <s v="7025551838"/>
    <s v="8489 Strong St."/>
    <s v="N/A"/>
    <s v="Las Vegas"/>
    <s v="NV"/>
    <s v="83030"/>
    <x v="0"/>
    <x v="0"/>
    <s v="King"/>
    <s v="Sue"/>
    <s v="Small"/>
  </r>
  <r>
    <n v="10124"/>
    <n v="22"/>
    <n v="45.25"/>
    <n v="1"/>
    <n v="995.5"/>
    <n v="73.567449999999994"/>
    <s v="7,39%"/>
    <d v="2003-05-21T00:00:00"/>
    <x v="0"/>
    <n v="2"/>
    <x v="4"/>
    <x v="0"/>
    <x v="0"/>
    <n v="44"/>
    <s v="S24_2022"/>
    <x v="24"/>
    <s v="7025551838"/>
    <s v="8489 Strong St."/>
    <s v="N/A"/>
    <s v="Las Vegas"/>
    <s v="NV"/>
    <s v="83030"/>
    <x v="0"/>
    <x v="0"/>
    <s v="King"/>
    <s v="Sue"/>
    <s v="Small"/>
  </r>
  <r>
    <n v="10124"/>
    <n v="32"/>
    <n v="72.7"/>
    <n v="10"/>
    <n v="2326.4"/>
    <n v="579.04096000000004"/>
    <s v="24,89%"/>
    <d v="2003-05-21T00:00:00"/>
    <x v="0"/>
    <n v="2"/>
    <x v="4"/>
    <x v="0"/>
    <x v="1"/>
    <n v="90"/>
    <s v="S24_2766"/>
    <x v="24"/>
    <s v="7025551838"/>
    <s v="8489 Strong St."/>
    <s v="N/A"/>
    <s v="Las Vegas"/>
    <s v="NV"/>
    <s v="83030"/>
    <x v="0"/>
    <x v="0"/>
    <s v="King"/>
    <s v="Sue"/>
    <s v="Small"/>
  </r>
  <r>
    <n v="10124"/>
    <n v="25"/>
    <n v="93.95"/>
    <n v="9"/>
    <n v="2348.75"/>
    <n v="584.60387500000002"/>
    <s v="24,89%"/>
    <d v="2003-05-21T00:00:00"/>
    <x v="0"/>
    <n v="2"/>
    <x v="4"/>
    <x v="0"/>
    <x v="1"/>
    <n v="117"/>
    <s v="S24_2887"/>
    <x v="24"/>
    <s v="7025551838"/>
    <s v="8489 Strong St."/>
    <s v="N/A"/>
    <s v="Las Vegas"/>
    <s v="NV"/>
    <s v="83030"/>
    <x v="0"/>
    <x v="0"/>
    <s v="King"/>
    <s v="Sue"/>
    <s v="Small"/>
  </r>
  <r>
    <n v="10124"/>
    <n v="49"/>
    <n v="83.04"/>
    <n v="11"/>
    <n v="4068.96"/>
    <n v="1012.7641440000001"/>
    <s v="24,89%"/>
    <d v="2003-05-21T00:00:00"/>
    <x v="0"/>
    <n v="2"/>
    <x v="4"/>
    <x v="0"/>
    <x v="1"/>
    <n v="85"/>
    <s v="S24_3191"/>
    <x v="24"/>
    <s v="7025551838"/>
    <s v="8489 Strong St."/>
    <s v="N/A"/>
    <s v="Las Vegas"/>
    <s v="NV"/>
    <s v="83030"/>
    <x v="0"/>
    <x v="0"/>
    <s v="King"/>
    <s v="Sue"/>
    <s v="Medium"/>
  </r>
  <r>
    <n v="10124"/>
    <n v="43"/>
    <n v="100"/>
    <n v="13"/>
    <n v="5203"/>
    <n v="1295.0267000000001"/>
    <s v="24,89%"/>
    <d v="2003-05-21T00:00:00"/>
    <x v="0"/>
    <n v="2"/>
    <x v="4"/>
    <x v="0"/>
    <x v="1"/>
    <n v="107"/>
    <s v="S24_3432"/>
    <x v="24"/>
    <s v="7025551838"/>
    <s v="8489 Strong St."/>
    <s v="N/A"/>
    <s v="Las Vegas"/>
    <s v="NV"/>
    <s v="83030"/>
    <x v="0"/>
    <x v="0"/>
    <s v="King"/>
    <s v="Sue"/>
    <s v="Medium"/>
  </r>
  <r>
    <n v="10124"/>
    <n v="46"/>
    <n v="33.229999999999997"/>
    <n v="4"/>
    <n v="1528.58"/>
    <n v="112.96206199999999"/>
    <s v="7,39%"/>
    <d v="2003-05-21T00:00:00"/>
    <x v="0"/>
    <n v="2"/>
    <x v="4"/>
    <x v="0"/>
    <x v="0"/>
    <n v="41"/>
    <s v="S24_3969"/>
    <x v="24"/>
    <s v="7025551838"/>
    <s v="8489 Strong St."/>
    <s v="N/A"/>
    <s v="Las Vegas"/>
    <s v="NV"/>
    <s v="83030"/>
    <x v="0"/>
    <x v="0"/>
    <s v="King"/>
    <s v="Sue"/>
    <s v="Small"/>
  </r>
  <r>
    <n v="10125"/>
    <n v="32"/>
    <n v="100"/>
    <n v="1"/>
    <n v="3254.72"/>
    <n v="240.52380799999997"/>
    <s v="7,39%"/>
    <d v="2003-05-21T00:00:00"/>
    <x v="0"/>
    <n v="2"/>
    <x v="4"/>
    <x v="0"/>
    <x v="0"/>
    <n v="102"/>
    <s v="S18_1342"/>
    <x v="20"/>
    <s v="03 9520 4555"/>
    <s v="636 St Kilda Road"/>
    <s v="Level 3"/>
    <s v="Melbourne"/>
    <s v="Victoria"/>
    <s v="3004"/>
    <x v="13"/>
    <x v="3"/>
    <s v="Ferguson"/>
    <s v="Peter"/>
    <s v="Medium"/>
  </r>
  <r>
    <n v="10125"/>
    <n v="34"/>
    <n v="100"/>
    <n v="2"/>
    <n v="6483.46"/>
    <n v="479.12769399999996"/>
    <s v="7,39%"/>
    <d v="2003-05-21T00:00:00"/>
    <x v="0"/>
    <n v="2"/>
    <x v="4"/>
    <x v="0"/>
    <x v="0"/>
    <n v="168"/>
    <s v="S18_2795"/>
    <x v="20"/>
    <s v="03 9520 4555"/>
    <s v="636 St Kilda Road"/>
    <s v="Level 3"/>
    <s v="Melbourne"/>
    <s v="Victoria"/>
    <s v="3004"/>
    <x v="13"/>
    <x v="3"/>
    <s v="Ferguson"/>
    <s v="Peter"/>
    <s v="Medium"/>
  </r>
  <r>
    <n v="10126"/>
    <n v="38"/>
    <n v="100"/>
    <n v="11"/>
    <n v="7329.06"/>
    <n v="1824.2030340000001"/>
    <s v="24,89%"/>
    <d v="2003-05-28T00:00:00"/>
    <x v="0"/>
    <n v="2"/>
    <x v="4"/>
    <x v="0"/>
    <x v="1"/>
    <n v="214"/>
    <s v="S10_1949"/>
    <x v="25"/>
    <s v="(91) 555 22 82"/>
    <s v="C/ Araquil, 67"/>
    <s v="N/A"/>
    <s v="Madrid"/>
    <s v="N/A"/>
    <s v="28023"/>
    <x v="3"/>
    <x v="1"/>
    <s v="Sommer"/>
    <s v="MartЎn"/>
    <s v="Large"/>
  </r>
  <r>
    <n v="10126"/>
    <n v="22"/>
    <n v="100"/>
    <n v="4"/>
    <n v="3347.74"/>
    <n v="833.25248599999998"/>
    <s v="24,89%"/>
    <d v="2003-05-28T00:00:00"/>
    <x v="0"/>
    <n v="2"/>
    <x v="4"/>
    <x v="0"/>
    <x v="1"/>
    <n v="147"/>
    <s v="S10_4962"/>
    <x v="25"/>
    <s v="(91) 555 22 82"/>
    <s v="C/ Araquil, 67"/>
    <s v="N/A"/>
    <s v="Madrid"/>
    <s v="N/A"/>
    <s v="28023"/>
    <x v="3"/>
    <x v="1"/>
    <s v="Sommer"/>
    <s v="MartЎn"/>
    <s v="Medium"/>
  </r>
  <r>
    <n v="10126"/>
    <n v="21"/>
    <n v="100"/>
    <n v="8"/>
    <n v="2439.5700000000002"/>
    <n v="111.00043500000001"/>
    <s v="4,55%"/>
    <d v="2003-05-28T00:00:00"/>
    <x v="0"/>
    <n v="2"/>
    <x v="4"/>
    <x v="0"/>
    <x v="2"/>
    <n v="136"/>
    <s v="S12_1666"/>
    <x v="25"/>
    <s v="(91) 555 22 82"/>
    <s v="C/ Araquil, 67"/>
    <s v="N/A"/>
    <s v="Madrid"/>
    <s v="N/A"/>
    <s v="28023"/>
    <x v="3"/>
    <x v="1"/>
    <s v="Sommer"/>
    <s v="MartЎn"/>
    <s v="Small"/>
  </r>
  <r>
    <n v="10126"/>
    <n v="38"/>
    <n v="100"/>
    <n v="10"/>
    <n v="3857"/>
    <n v="175.49349999999998"/>
    <s v="4,55%"/>
    <d v="2003-05-28T00:00:00"/>
    <x v="0"/>
    <n v="2"/>
    <x v="4"/>
    <x v="0"/>
    <x v="2"/>
    <n v="116"/>
    <s v="S18_1097"/>
    <x v="25"/>
    <s v="(91) 555 22 82"/>
    <s v="C/ Araquil, 67"/>
    <s v="N/A"/>
    <s v="Madrid"/>
    <s v="N/A"/>
    <s v="28023"/>
    <x v="3"/>
    <x v="1"/>
    <s v="Sommer"/>
    <s v="MartЎn"/>
    <s v="Medium"/>
  </r>
  <r>
    <n v="10126"/>
    <n v="42"/>
    <n v="54.99"/>
    <n v="17"/>
    <n v="2309.58"/>
    <n v="170.67796199999998"/>
    <s v="7,39%"/>
    <d v="2003-05-28T00:00:00"/>
    <x v="0"/>
    <n v="2"/>
    <x v="4"/>
    <x v="0"/>
    <x v="0"/>
    <n v="53"/>
    <s v="S18_1367"/>
    <x v="25"/>
    <s v="(91) 555 22 82"/>
    <s v="C/ Araquil, 67"/>
    <s v="N/A"/>
    <s v="Madrid"/>
    <s v="N/A"/>
    <s v="28023"/>
    <x v="3"/>
    <x v="1"/>
    <s v="Sommer"/>
    <s v="MartЎn"/>
    <s v="Small"/>
  </r>
  <r>
    <n v="10126"/>
    <n v="43"/>
    <n v="65.02"/>
    <n v="2"/>
    <n v="2795.86"/>
    <n v="127.21163"/>
    <s v="4,55%"/>
    <d v="2003-05-28T00:00:00"/>
    <x v="0"/>
    <n v="2"/>
    <x v="4"/>
    <x v="0"/>
    <x v="2"/>
    <n v="60"/>
    <s v="S18_2432"/>
    <x v="25"/>
    <s v="(91) 555 22 82"/>
    <s v="C/ Araquil, 67"/>
    <s v="N/A"/>
    <s v="Madrid"/>
    <s v="N/A"/>
    <s v="28023"/>
    <x v="3"/>
    <x v="1"/>
    <s v="Sommer"/>
    <s v="MartЎn"/>
    <s v="Small"/>
  </r>
  <r>
    <n v="10126"/>
    <n v="31"/>
    <n v="90.17"/>
    <n v="12"/>
    <n v="2795.27"/>
    <n v="206.57045299999999"/>
    <s v="7,39%"/>
    <d v="2003-05-28T00:00:00"/>
    <x v="0"/>
    <n v="2"/>
    <x v="4"/>
    <x v="0"/>
    <x v="0"/>
    <n v="101"/>
    <s v="S18_2949"/>
    <x v="25"/>
    <s v="(91) 555 22 82"/>
    <s v="C/ Araquil, 67"/>
    <s v="N/A"/>
    <s v="Madrid"/>
    <s v="N/A"/>
    <s v="28023"/>
    <x v="3"/>
    <x v="1"/>
    <s v="Sommer"/>
    <s v="MartЎn"/>
    <s v="Small"/>
  </r>
  <r>
    <n v="10126"/>
    <n v="46"/>
    <n v="73.7"/>
    <n v="14"/>
    <n v="3390.2"/>
    <n v="250.53577999999996"/>
    <s v="7,39%"/>
    <d v="2003-05-28T00:00:00"/>
    <x v="0"/>
    <n v="2"/>
    <x v="4"/>
    <x v="0"/>
    <x v="0"/>
    <n v="62"/>
    <s v="S18_2957"/>
    <x v="25"/>
    <s v="(91) 555 22 82"/>
    <s v="C/ Araquil, 67"/>
    <s v="N/A"/>
    <s v="Madrid"/>
    <s v="N/A"/>
    <s v="28023"/>
    <x v="3"/>
    <x v="1"/>
    <s v="Sommer"/>
    <s v="MartЎn"/>
    <s v="Medium"/>
  </r>
  <r>
    <n v="10126"/>
    <n v="30"/>
    <n v="97.39"/>
    <n v="13"/>
    <n v="2921.7"/>
    <n v="215.91362999999996"/>
    <s v="7,39%"/>
    <d v="2003-05-28T00:00:00"/>
    <x v="0"/>
    <n v="2"/>
    <x v="4"/>
    <x v="0"/>
    <x v="0"/>
    <n v="104"/>
    <s v="S18_3136"/>
    <x v="25"/>
    <s v="(91) 555 22 82"/>
    <s v="C/ Araquil, 67"/>
    <s v="N/A"/>
    <s v="Madrid"/>
    <s v="N/A"/>
    <s v="28023"/>
    <x v="3"/>
    <x v="1"/>
    <s v="Sommer"/>
    <s v="MartЎn"/>
    <s v="Small"/>
  </r>
  <r>
    <n v="10126"/>
    <n v="38"/>
    <n v="82.34"/>
    <n v="16"/>
    <n v="3128.92"/>
    <n v="231.22718799999998"/>
    <s v="7,39%"/>
    <d v="2003-05-28T00:00:00"/>
    <x v="0"/>
    <n v="2"/>
    <x v="4"/>
    <x v="0"/>
    <x v="0"/>
    <n v="99"/>
    <s v="S18_3320"/>
    <x v="25"/>
    <s v="(91) 555 22 82"/>
    <s v="C/ Araquil, 67"/>
    <s v="N/A"/>
    <s v="Madrid"/>
    <s v="N/A"/>
    <s v="28023"/>
    <x v="3"/>
    <x v="1"/>
    <s v="Sommer"/>
    <s v="MartЎn"/>
    <s v="Medium"/>
  </r>
  <r>
    <n v="10126"/>
    <n v="50"/>
    <n v="100"/>
    <n v="5"/>
    <n v="7083"/>
    <n v="322.2765"/>
    <s v="4,55%"/>
    <d v="2003-05-28T00:00:00"/>
    <x v="0"/>
    <n v="2"/>
    <x v="4"/>
    <x v="0"/>
    <x v="2"/>
    <n v="121"/>
    <s v="S18_4600"/>
    <x v="25"/>
    <s v="(91) 555 22 82"/>
    <s v="C/ Araquil, 67"/>
    <s v="N/A"/>
    <s v="Madrid"/>
    <s v="N/A"/>
    <s v="28023"/>
    <x v="3"/>
    <x v="1"/>
    <s v="Sommer"/>
    <s v="MartЎn"/>
    <s v="Large"/>
  </r>
  <r>
    <n v="10126"/>
    <n v="43"/>
    <n v="53.83"/>
    <n v="9"/>
    <n v="2314.69"/>
    <n v="171.05559099999999"/>
    <s v="7,39%"/>
    <d v="2003-05-28T00:00:00"/>
    <x v="0"/>
    <n v="2"/>
    <x v="4"/>
    <x v="0"/>
    <x v="0"/>
    <n v="50"/>
    <s v="S18_4668"/>
    <x v="25"/>
    <s v="(91) 555 22 82"/>
    <s v="C/ Araquil, 67"/>
    <s v="N/A"/>
    <s v="Madrid"/>
    <s v="N/A"/>
    <s v="28023"/>
    <x v="3"/>
    <x v="1"/>
    <s v="Sommer"/>
    <s v="MartЎn"/>
    <s v="Small"/>
  </r>
  <r>
    <n v="10126"/>
    <n v="27"/>
    <n v="100"/>
    <n v="1"/>
    <n v="3415.77"/>
    <n v="155.41753499999999"/>
    <s v="4,55%"/>
    <d v="2003-05-28T00:00:00"/>
    <x v="0"/>
    <n v="2"/>
    <x v="4"/>
    <x v="0"/>
    <x v="2"/>
    <n v="127"/>
    <s v="S24_2300"/>
    <x v="25"/>
    <s v="(91) 555 22 82"/>
    <s v="C/ Araquil, 67"/>
    <s v="N/A"/>
    <s v="Madrid"/>
    <s v="N/A"/>
    <s v="28023"/>
    <x v="3"/>
    <x v="1"/>
    <s v="Sommer"/>
    <s v="MartЎn"/>
    <s v="Medium"/>
  </r>
  <r>
    <n v="10126"/>
    <n v="34"/>
    <n v="100"/>
    <n v="15"/>
    <n v="3576.12"/>
    <n v="264.27526799999998"/>
    <s v="7,39%"/>
    <d v="2003-05-28T00:00:00"/>
    <x v="0"/>
    <n v="2"/>
    <x v="4"/>
    <x v="0"/>
    <x v="0"/>
    <n v="97"/>
    <s v="S24_4258"/>
    <x v="25"/>
    <s v="(91) 555 22 82"/>
    <s v="C/ Araquil, 67"/>
    <s v="N/A"/>
    <s v="Madrid"/>
    <s v="N/A"/>
    <s v="28023"/>
    <x v="3"/>
    <x v="1"/>
    <s v="Sommer"/>
    <s v="MartЎn"/>
    <s v="Medium"/>
  </r>
  <r>
    <n v="10126"/>
    <n v="43"/>
    <n v="96.31"/>
    <n v="3"/>
    <n v="4141.33"/>
    <n v="188.43051499999999"/>
    <s v="4,55%"/>
    <d v="2003-05-28T00:00:00"/>
    <x v="0"/>
    <n v="2"/>
    <x v="4"/>
    <x v="0"/>
    <x v="2"/>
    <n v="96"/>
    <s v="S32_1268"/>
    <x v="25"/>
    <s v="(91) 555 22 82"/>
    <s v="C/ Araquil, 67"/>
    <s v="N/A"/>
    <s v="Madrid"/>
    <s v="N/A"/>
    <s v="28023"/>
    <x v="3"/>
    <x v="1"/>
    <s v="Sommer"/>
    <s v="MartЎn"/>
    <s v="Medium"/>
  </r>
  <r>
    <n v="10126"/>
    <n v="26"/>
    <n v="62.7"/>
    <n v="7"/>
    <n v="1630.2"/>
    <n v="74.174099999999996"/>
    <s v="4,55%"/>
    <d v="2003-05-28T00:00:00"/>
    <x v="0"/>
    <n v="2"/>
    <x v="4"/>
    <x v="0"/>
    <x v="2"/>
    <n v="64"/>
    <s v="S32_3522"/>
    <x v="25"/>
    <s v="(91) 555 22 82"/>
    <s v="C/ Araquil, 67"/>
    <s v="N/A"/>
    <s v="Madrid"/>
    <s v="N/A"/>
    <s v="28023"/>
    <x v="3"/>
    <x v="1"/>
    <s v="Sommer"/>
    <s v="MartЎn"/>
    <s v="Small"/>
  </r>
  <r>
    <n v="10126"/>
    <n v="45"/>
    <n v="100"/>
    <n v="6"/>
    <n v="4597.2"/>
    <n v="1144.24308"/>
    <s v="24,89%"/>
    <d v="2003-05-28T00:00:00"/>
    <x v="0"/>
    <n v="2"/>
    <x v="4"/>
    <x v="0"/>
    <x v="1"/>
    <n v="101"/>
    <s v="S700_2824"/>
    <x v="25"/>
    <s v="(91) 555 22 82"/>
    <s v="C/ Araquil, 67"/>
    <s v="N/A"/>
    <s v="Madrid"/>
    <s v="N/A"/>
    <s v="28023"/>
    <x v="3"/>
    <x v="1"/>
    <s v="Sommer"/>
    <s v="MartЎn"/>
    <s v="Medium"/>
  </r>
  <r>
    <n v="10127"/>
    <n v="46"/>
    <n v="100"/>
    <n v="2"/>
    <n v="11279.2"/>
    <n v="2807.3928800000003"/>
    <s v="24,89%"/>
    <d v="2003-06-03T00:00:00"/>
    <x v="0"/>
    <n v="2"/>
    <x v="5"/>
    <x v="0"/>
    <x v="1"/>
    <n v="207"/>
    <s v="S12_1108"/>
    <x v="26"/>
    <s v="2125557413"/>
    <s v="4092 Furth Circle"/>
    <s v="Suite 400"/>
    <s v="NYC"/>
    <s v="NY"/>
    <s v="10022"/>
    <x v="0"/>
    <x v="0"/>
    <s v="Young"/>
    <s v="Jeff"/>
    <s v="Large"/>
  </r>
  <r>
    <n v="10127"/>
    <n v="46"/>
    <n v="100"/>
    <n v="3"/>
    <n v="7366.44"/>
    <n v="1833.506916"/>
    <s v="24,89%"/>
    <d v="2003-06-03T00:00:00"/>
    <x v="0"/>
    <n v="2"/>
    <x v="5"/>
    <x v="0"/>
    <x v="1"/>
    <n v="151"/>
    <s v="S12_3148"/>
    <x v="26"/>
    <s v="2125557413"/>
    <s v="4092 Furth Circle"/>
    <s v="Suite 400"/>
    <s v="NYC"/>
    <s v="NY"/>
    <s v="10022"/>
    <x v="0"/>
    <x v="0"/>
    <s v="Young"/>
    <s v="Jeff"/>
    <s v="Large"/>
  </r>
  <r>
    <n v="10127"/>
    <n v="42"/>
    <n v="100"/>
    <n v="1"/>
    <n v="8138.76"/>
    <n v="2025.7373640000001"/>
    <s v="24,89%"/>
    <d v="2003-06-03T00:00:00"/>
    <x v="0"/>
    <n v="2"/>
    <x v="5"/>
    <x v="0"/>
    <x v="1"/>
    <n v="173"/>
    <s v="S12_3891"/>
    <x v="26"/>
    <s v="2125557413"/>
    <s v="4092 Furth Circle"/>
    <s v="Suite 400"/>
    <s v="NYC"/>
    <s v="NY"/>
    <s v="10022"/>
    <x v="0"/>
    <x v="0"/>
    <s v="Young"/>
    <s v="Jeff"/>
    <s v="Large"/>
  </r>
  <r>
    <n v="10127"/>
    <n v="24"/>
    <n v="100"/>
    <n v="11"/>
    <n v="2559.6"/>
    <n v="116.4618"/>
    <s v="4,55%"/>
    <d v="2003-06-03T00:00:00"/>
    <x v="0"/>
    <n v="2"/>
    <x v="5"/>
    <x v="0"/>
    <x v="2"/>
    <n v="118"/>
    <s v="S12_4473"/>
    <x v="26"/>
    <s v="2125557413"/>
    <s v="4092 Furth Circle"/>
    <s v="Suite 400"/>
    <s v="NYC"/>
    <s v="NY"/>
    <s v="10022"/>
    <x v="0"/>
    <x v="0"/>
    <s v="Young"/>
    <s v="Jeff"/>
    <s v="Small"/>
  </r>
  <r>
    <n v="10127"/>
    <n v="45"/>
    <n v="100"/>
    <n v="10"/>
    <n v="7146.9"/>
    <n v="1778.8634099999999"/>
    <s v="24,89%"/>
    <d v="2003-06-03T00:00:00"/>
    <x v="0"/>
    <n v="2"/>
    <x v="5"/>
    <x v="0"/>
    <x v="1"/>
    <n v="163"/>
    <s v="S18_2238"/>
    <x v="26"/>
    <s v="2125557413"/>
    <s v="4092 Furth Circle"/>
    <s v="Suite 400"/>
    <s v="NYC"/>
    <s v="NY"/>
    <s v="10022"/>
    <x v="0"/>
    <x v="0"/>
    <s v="Young"/>
    <s v="Jeff"/>
    <s v="Large"/>
  </r>
  <r>
    <n v="10127"/>
    <n v="45"/>
    <n v="100"/>
    <n v="14"/>
    <n v="6295.95"/>
    <n v="286.46572499999996"/>
    <s v="4,55%"/>
    <d v="2003-06-03T00:00:00"/>
    <x v="0"/>
    <n v="2"/>
    <x v="5"/>
    <x v="0"/>
    <x v="2"/>
    <n v="122"/>
    <s v="S18_2319"/>
    <x v="26"/>
    <s v="2125557413"/>
    <s v="4092 Furth Circle"/>
    <s v="Suite 400"/>
    <s v="NYC"/>
    <s v="NY"/>
    <s v="10022"/>
    <x v="0"/>
    <x v="0"/>
    <s v="Young"/>
    <s v="Jeff"/>
    <s v="Medium"/>
  </r>
  <r>
    <n v="10127"/>
    <n v="22"/>
    <n v="100"/>
    <n v="15"/>
    <n v="3837.24"/>
    <n v="955.08903599999996"/>
    <s v="24,89%"/>
    <d v="2003-06-03T00:00:00"/>
    <x v="0"/>
    <n v="2"/>
    <x v="5"/>
    <x v="0"/>
    <x v="1"/>
    <n v="169"/>
    <s v="S18_3232"/>
    <x v="26"/>
    <s v="2125557413"/>
    <s v="4092 Furth Circle"/>
    <s v="Suite 400"/>
    <s v="NYC"/>
    <s v="NY"/>
    <s v="10022"/>
    <x v="0"/>
    <x v="0"/>
    <s v="Young"/>
    <s v="Jeff"/>
    <s v="Medium"/>
  </r>
  <r>
    <n v="10127"/>
    <n v="25"/>
    <n v="100"/>
    <n v="5"/>
    <n v="3447"/>
    <n v="857.95830000000001"/>
    <s v="24,89%"/>
    <d v="2003-06-03T00:00:00"/>
    <x v="0"/>
    <n v="2"/>
    <x v="5"/>
    <x v="0"/>
    <x v="1"/>
    <n v="143"/>
    <s v="S18_4027"/>
    <x v="26"/>
    <s v="2125557413"/>
    <s v="4092 Furth Circle"/>
    <s v="Suite 400"/>
    <s v="NYC"/>
    <s v="NY"/>
    <s v="10022"/>
    <x v="0"/>
    <x v="0"/>
    <s v="Young"/>
    <s v="Jeff"/>
    <s v="Medium"/>
  </r>
  <r>
    <n v="10127"/>
    <n v="20"/>
    <n v="60.69"/>
    <n v="8"/>
    <n v="1213.8"/>
    <n v="302.11482000000001"/>
    <s v="24,89%"/>
    <d v="2003-06-03T00:00:00"/>
    <x v="0"/>
    <n v="2"/>
    <x v="5"/>
    <x v="0"/>
    <x v="1"/>
    <n v="57"/>
    <s v="S24_1444"/>
    <x v="26"/>
    <s v="2125557413"/>
    <s v="4092 Furth Circle"/>
    <s v="Suite 400"/>
    <s v="NYC"/>
    <s v="NY"/>
    <s v="10022"/>
    <x v="0"/>
    <x v="0"/>
    <s v="Young"/>
    <s v="Jeff"/>
    <s v="Small"/>
  </r>
  <r>
    <n v="10127"/>
    <n v="39"/>
    <n v="38.19"/>
    <n v="12"/>
    <n v="1489.41"/>
    <n v="370.71414900000002"/>
    <s v="24,89%"/>
    <d v="2003-06-03T00:00:00"/>
    <x v="0"/>
    <n v="2"/>
    <x v="5"/>
    <x v="0"/>
    <x v="1"/>
    <n v="35"/>
    <s v="S24_2840"/>
    <x v="26"/>
    <s v="2125557413"/>
    <s v="4092 Furth Circle"/>
    <s v="Suite 400"/>
    <s v="NYC"/>
    <s v="NY"/>
    <s v="10022"/>
    <x v="0"/>
    <x v="0"/>
    <s v="Young"/>
    <s v="Jeff"/>
    <s v="Small"/>
  </r>
  <r>
    <n v="10127"/>
    <n v="20"/>
    <n v="96.99"/>
    <n v="7"/>
    <n v="1939.8"/>
    <n v="482.81621999999999"/>
    <s v="24,89%"/>
    <d v="2003-06-03T00:00:00"/>
    <x v="0"/>
    <n v="2"/>
    <x v="5"/>
    <x v="0"/>
    <x v="1"/>
    <n v="118"/>
    <s v="S24_4048"/>
    <x v="26"/>
    <s v="2125557413"/>
    <s v="4092 Furth Circle"/>
    <s v="Suite 400"/>
    <s v="NYC"/>
    <s v="NY"/>
    <s v="10022"/>
    <x v="0"/>
    <x v="0"/>
    <s v="Young"/>
    <s v="Jeff"/>
    <s v="Small"/>
  </r>
  <r>
    <n v="10127"/>
    <n v="45"/>
    <n v="51.95"/>
    <n v="13"/>
    <n v="2337.75"/>
    <n v="106.367625"/>
    <s v="4,55%"/>
    <d v="2003-06-03T00:00:00"/>
    <x v="0"/>
    <n v="2"/>
    <x v="5"/>
    <x v="0"/>
    <x v="2"/>
    <n v="54"/>
    <s v="S32_2509"/>
    <x v="26"/>
    <s v="2125557413"/>
    <s v="4092 Furth Circle"/>
    <s v="Suite 400"/>
    <s v="NYC"/>
    <s v="NY"/>
    <s v="10022"/>
    <x v="0"/>
    <x v="0"/>
    <s v="Young"/>
    <s v="Jeff"/>
    <s v="Small"/>
  </r>
  <r>
    <n v="10127"/>
    <n v="29"/>
    <n v="70.84"/>
    <n v="6"/>
    <n v="2054.36"/>
    <n v="104.56692400000001"/>
    <s v="5,09%"/>
    <d v="2003-06-03T00:00:00"/>
    <x v="0"/>
    <n v="2"/>
    <x v="5"/>
    <x v="0"/>
    <x v="3"/>
    <n v="62"/>
    <s v="S32_3207"/>
    <x v="26"/>
    <s v="2125557413"/>
    <s v="4092 Furth Circle"/>
    <s v="Suite 400"/>
    <s v="NYC"/>
    <s v="NY"/>
    <s v="10022"/>
    <x v="0"/>
    <x v="0"/>
    <s v="Young"/>
    <s v="Jeff"/>
    <s v="Small"/>
  </r>
  <r>
    <n v="10127"/>
    <n v="46"/>
    <n v="100"/>
    <n v="9"/>
    <n v="6176.42"/>
    <n v="281.02710999999999"/>
    <s v="4,55%"/>
    <d v="2003-06-03T00:00:00"/>
    <x v="0"/>
    <n v="2"/>
    <x v="5"/>
    <x v="0"/>
    <x v="2"/>
    <n v="115"/>
    <s v="S50_1392"/>
    <x v="26"/>
    <s v="2125557413"/>
    <s v="4092 Furth Circle"/>
    <s v="Suite 400"/>
    <s v="NYC"/>
    <s v="NY"/>
    <s v="10022"/>
    <x v="0"/>
    <x v="0"/>
    <s v="Young"/>
    <s v="Jeff"/>
    <s v="Medium"/>
  </r>
  <r>
    <n v="10127"/>
    <n v="46"/>
    <n v="69.12"/>
    <n v="4"/>
    <n v="3179.52"/>
    <n v="161.837568"/>
    <s v="5,09%"/>
    <d v="2003-06-03T00:00:00"/>
    <x v="0"/>
    <n v="2"/>
    <x v="5"/>
    <x v="0"/>
    <x v="3"/>
    <n v="58"/>
    <s v="S50_1514"/>
    <x v="26"/>
    <s v="2125557413"/>
    <s v="4092 Furth Circle"/>
    <s v="Suite 400"/>
    <s v="NYC"/>
    <s v="NY"/>
    <s v="10022"/>
    <x v="0"/>
    <x v="0"/>
    <s v="Young"/>
    <s v="Jeff"/>
    <s v="Medium"/>
  </r>
  <r>
    <n v="10128"/>
    <n v="41"/>
    <n v="100"/>
    <n v="2"/>
    <n v="5544.02"/>
    <n v="409.703078"/>
    <s v="7,39%"/>
    <d v="2003-06-06T00:00:00"/>
    <x v="0"/>
    <n v="2"/>
    <x v="5"/>
    <x v="0"/>
    <x v="0"/>
    <n v="136"/>
    <s v="S18_3140"/>
    <x v="4"/>
    <s v="(91) 555 94 44"/>
    <s v="C/ Moralzarzal, 86"/>
    <s v="N/A"/>
    <s v="Madrid"/>
    <s v="N/A"/>
    <s v="28034"/>
    <x v="3"/>
    <x v="1"/>
    <s v="Freyre"/>
    <s v="Diego"/>
    <s v="Medium"/>
  </r>
  <r>
    <n v="10128"/>
    <n v="41"/>
    <n v="100"/>
    <n v="4"/>
    <n v="4837.18"/>
    <n v="246.21246200000002"/>
    <s v="5,09%"/>
    <d v="2003-06-06T00:00:00"/>
    <x v="0"/>
    <n v="2"/>
    <x v="5"/>
    <x v="0"/>
    <x v="3"/>
    <n v="100"/>
    <s v="S18_3259"/>
    <x v="4"/>
    <s v="(91) 555 94 44"/>
    <s v="C/ Moralzarzal, 86"/>
    <s v="N/A"/>
    <s v="Madrid"/>
    <s v="N/A"/>
    <s v="28034"/>
    <x v="3"/>
    <x v="1"/>
    <s v="Freyre"/>
    <s v="Diego"/>
    <s v="Medium"/>
  </r>
  <r>
    <n v="10128"/>
    <n v="43"/>
    <n v="92.16"/>
    <n v="1"/>
    <n v="3962.88"/>
    <n v="292.856832"/>
    <s v="7,39%"/>
    <d v="2003-06-06T00:00:00"/>
    <x v="0"/>
    <n v="2"/>
    <x v="5"/>
    <x v="0"/>
    <x v="0"/>
    <n v="87"/>
    <s v="S18_4522"/>
    <x v="4"/>
    <s v="(91) 555 94 44"/>
    <s v="C/ Moralzarzal, 86"/>
    <s v="N/A"/>
    <s v="Madrid"/>
    <s v="N/A"/>
    <s v="28034"/>
    <x v="3"/>
    <x v="1"/>
    <s v="Freyre"/>
    <s v="Diego"/>
    <s v="Medium"/>
  </r>
  <r>
    <n v="10128"/>
    <n v="32"/>
    <n v="97"/>
    <n v="3"/>
    <n v="3104"/>
    <n v="283.7056"/>
    <s v="9,14%"/>
    <d v="2003-06-06T00:00:00"/>
    <x v="0"/>
    <n v="2"/>
    <x v="5"/>
    <x v="0"/>
    <x v="4"/>
    <n v="86"/>
    <s v="S700_1938"/>
    <x v="4"/>
    <s v="(91) 555 94 44"/>
    <s v="C/ Moralzarzal, 86"/>
    <s v="N/A"/>
    <s v="Madrid"/>
    <s v="N/A"/>
    <s v="28034"/>
    <x v="3"/>
    <x v="1"/>
    <s v="Freyre"/>
    <s v="Diego"/>
    <s v="Medium"/>
  </r>
  <r>
    <n v="10129"/>
    <n v="33"/>
    <n v="100"/>
    <n v="2"/>
    <n v="4398.24"/>
    <n v="1094.7219359999999"/>
    <s v="24,89%"/>
    <d v="2003-06-12T00:00:00"/>
    <x v="0"/>
    <n v="2"/>
    <x v="5"/>
    <x v="0"/>
    <x v="1"/>
    <n v="136"/>
    <s v="S10_4757"/>
    <x v="27"/>
    <s v="(171) 555-0297"/>
    <s v="35 King George"/>
    <s v="N/A"/>
    <s v="London"/>
    <s v="N/A"/>
    <s v="WX3 6FW"/>
    <x v="7"/>
    <x v="1"/>
    <s v="Brown"/>
    <s v="Ann"/>
    <s v="Medium"/>
  </r>
  <r>
    <n v="10129"/>
    <n v="45"/>
    <n v="100"/>
    <n v="9"/>
    <n v="6027.75"/>
    <n v="550.93634999999995"/>
    <s v="9,14%"/>
    <d v="2003-06-12T00:00:00"/>
    <x v="0"/>
    <n v="2"/>
    <x v="5"/>
    <x v="0"/>
    <x v="4"/>
    <n v="122"/>
    <s v="S24_2011"/>
    <x v="27"/>
    <s v="(171) 555-0297"/>
    <s v="35 King George"/>
    <s v="N/A"/>
    <s v="London"/>
    <s v="N/A"/>
    <s v="WX3 6FW"/>
    <x v="7"/>
    <x v="1"/>
    <s v="Brown"/>
    <s v="Ann"/>
    <s v="Medium"/>
  </r>
  <r>
    <n v="10129"/>
    <n v="41"/>
    <n v="94.71"/>
    <n v="4"/>
    <n v="3883.11"/>
    <n v="286.96182899999997"/>
    <s v="7,39%"/>
    <d v="2003-06-12T00:00:00"/>
    <x v="0"/>
    <n v="2"/>
    <x v="5"/>
    <x v="0"/>
    <x v="0"/>
    <n v="88"/>
    <s v="S24_3151"/>
    <x v="27"/>
    <s v="(171) 555-0297"/>
    <s v="35 King George"/>
    <s v="N/A"/>
    <s v="London"/>
    <s v="N/A"/>
    <s v="WX3 6FW"/>
    <x v="7"/>
    <x v="1"/>
    <s v="Brown"/>
    <s v="Ann"/>
    <s v="Medium"/>
  </r>
  <r>
    <n v="10129"/>
    <n v="50"/>
    <n v="77.989999999999995"/>
    <n v="1"/>
    <n v="3899.5"/>
    <n v="288.17304999999999"/>
    <s v="7,39%"/>
    <d v="2003-06-12T00:00:00"/>
    <x v="0"/>
    <n v="2"/>
    <x v="5"/>
    <x v="0"/>
    <x v="0"/>
    <n v="83"/>
    <s v="S24_3816"/>
    <x v="27"/>
    <s v="(171) 555-0297"/>
    <s v="35 King George"/>
    <s v="N/A"/>
    <s v="London"/>
    <s v="N/A"/>
    <s v="WX3 6FW"/>
    <x v="7"/>
    <x v="1"/>
    <s v="Brown"/>
    <s v="Ann"/>
    <s v="Medium"/>
  </r>
  <r>
    <n v="10129"/>
    <n v="31"/>
    <n v="60"/>
    <n v="5"/>
    <n v="1860"/>
    <n v="170.00399999999999"/>
    <s v="9,14%"/>
    <d v="2003-06-12T00:00:00"/>
    <x v="0"/>
    <n v="2"/>
    <x v="5"/>
    <x v="0"/>
    <x v="4"/>
    <n v="66"/>
    <s v="S700_1138"/>
    <x v="27"/>
    <s v="(171) 555-0297"/>
    <s v="35 King George"/>
    <s v="N/A"/>
    <s v="London"/>
    <s v="N/A"/>
    <s v="WX3 6FW"/>
    <x v="7"/>
    <x v="1"/>
    <s v="Brown"/>
    <s v="Ann"/>
    <s v="Small"/>
  </r>
  <r>
    <n v="10129"/>
    <n v="45"/>
    <n v="85.29"/>
    <n v="3"/>
    <n v="3838.05"/>
    <n v="350.79777000000001"/>
    <s v="9,14%"/>
    <d v="2003-06-12T00:00:00"/>
    <x v="0"/>
    <n v="2"/>
    <x v="5"/>
    <x v="0"/>
    <x v="4"/>
    <n v="72"/>
    <s v="S700_2610"/>
    <x v="27"/>
    <s v="(171) 555-0297"/>
    <s v="35 King George"/>
    <s v="N/A"/>
    <s v="London"/>
    <s v="N/A"/>
    <s v="WX3 6FW"/>
    <x v="7"/>
    <x v="1"/>
    <s v="Brown"/>
    <s v="Ann"/>
    <s v="Medium"/>
  </r>
  <r>
    <n v="10129"/>
    <n v="42"/>
    <n v="91.15"/>
    <n v="6"/>
    <n v="3828.3"/>
    <n v="349.90661999999998"/>
    <s v="9,14%"/>
    <d v="2003-06-12T00:00:00"/>
    <x v="0"/>
    <n v="2"/>
    <x v="5"/>
    <x v="0"/>
    <x v="4"/>
    <n v="100"/>
    <s v="S700_3505"/>
    <x v="27"/>
    <s v="(171) 555-0297"/>
    <s v="35 King George"/>
    <s v="N/A"/>
    <s v="London"/>
    <s v="N/A"/>
    <s v="WX3 6FW"/>
    <x v="7"/>
    <x v="1"/>
    <s v="Brown"/>
    <s v="Ann"/>
    <s v="Medium"/>
  </r>
  <r>
    <n v="10129"/>
    <n v="30"/>
    <n v="85.41"/>
    <n v="7"/>
    <n v="2562.3000000000002"/>
    <n v="234.19422"/>
    <s v="9,14%"/>
    <d v="2003-06-12T00:00:00"/>
    <x v="0"/>
    <n v="2"/>
    <x v="5"/>
    <x v="0"/>
    <x v="4"/>
    <n v="99"/>
    <s v="S700_3962"/>
    <x v="27"/>
    <s v="(171) 555-0297"/>
    <s v="35 King George"/>
    <s v="N/A"/>
    <s v="London"/>
    <s v="N/A"/>
    <s v="WX3 6FW"/>
    <x v="7"/>
    <x v="1"/>
    <s v="Brown"/>
    <s v="Ann"/>
    <s v="Small"/>
  </r>
  <r>
    <n v="10129"/>
    <n v="32"/>
    <n v="64.97"/>
    <n v="8"/>
    <n v="2079.04"/>
    <n v="190.02425599999998"/>
    <s v="9,14%"/>
    <d v="2003-06-12T00:00:00"/>
    <x v="0"/>
    <n v="2"/>
    <x v="5"/>
    <x v="0"/>
    <x v="4"/>
    <n v="54"/>
    <s v="S72_3212"/>
    <x v="27"/>
    <s v="(171) 555-0297"/>
    <s v="35 King George"/>
    <s v="N/A"/>
    <s v="London"/>
    <s v="N/A"/>
    <s v="WX3 6FW"/>
    <x v="7"/>
    <x v="1"/>
    <s v="Brown"/>
    <s v="Ann"/>
    <s v="Small"/>
  </r>
  <r>
    <n v="10130"/>
    <n v="40"/>
    <n v="96.34"/>
    <n v="2"/>
    <n v="3853.6"/>
    <n v="352.21903999999995"/>
    <s v="9,14%"/>
    <d v="2003-06-16T00:00:00"/>
    <x v="0"/>
    <n v="2"/>
    <x v="5"/>
    <x v="0"/>
    <x v="4"/>
    <n v="86"/>
    <s v="S18_3029"/>
    <x v="28"/>
    <s v="6175558428"/>
    <s v="16780 Pompton St."/>
    <s v="N/A"/>
    <s v="Brickhaven"/>
    <s v="MA"/>
    <s v="58339"/>
    <x v="0"/>
    <x v="0"/>
    <s v="Taylor"/>
    <s v="Leslie"/>
    <s v="Medium"/>
  </r>
  <r>
    <n v="10130"/>
    <n v="33"/>
    <n v="100"/>
    <n v="1"/>
    <n v="3423.75"/>
    <n v="253.01512499999998"/>
    <s v="7,39%"/>
    <d v="2003-06-16T00:00:00"/>
    <x v="0"/>
    <n v="2"/>
    <x v="5"/>
    <x v="0"/>
    <x v="0"/>
    <n v="105"/>
    <s v="S18_3856"/>
    <x v="28"/>
    <s v="6175558428"/>
    <s v="16780 Pompton St."/>
    <s v="N/A"/>
    <s v="Brickhaven"/>
    <s v="MA"/>
    <s v="58339"/>
    <x v="0"/>
    <x v="0"/>
    <s v="Taylor"/>
    <s v="Leslie"/>
    <s v="Medium"/>
  </r>
  <r>
    <n v="10131"/>
    <n v="21"/>
    <n v="100"/>
    <n v="4"/>
    <n v="2781.66"/>
    <n v="203.33934599999998"/>
    <s v="7,31%"/>
    <d v="2003-06-16T00:00:00"/>
    <x v="0"/>
    <n v="2"/>
    <x v="5"/>
    <x v="0"/>
    <x v="5"/>
    <n v="157"/>
    <s v="S18_1662"/>
    <x v="29"/>
    <s v="2035554407"/>
    <s v="2440 Pompton St."/>
    <s v="N/A"/>
    <s v="Glendale"/>
    <s v="CT"/>
    <s v="97561"/>
    <x v="0"/>
    <x v="0"/>
    <s v="Lewis"/>
    <s v="Dan"/>
    <s v="Small"/>
  </r>
  <r>
    <n v="10131"/>
    <n v="35"/>
    <n v="67.14"/>
    <n v="5"/>
    <n v="2349.9"/>
    <n v="171.77769000000001"/>
    <s v="7,31%"/>
    <d v="2003-06-16T00:00:00"/>
    <x v="0"/>
    <n v="2"/>
    <x v="5"/>
    <x v="0"/>
    <x v="5"/>
    <n v="68"/>
    <s v="S24_2841"/>
    <x v="29"/>
    <s v="2035554407"/>
    <s v="2440 Pompton St."/>
    <s v="N/A"/>
    <s v="Glendale"/>
    <s v="CT"/>
    <s v="97561"/>
    <x v="0"/>
    <x v="0"/>
    <s v="Lewis"/>
    <s v="Dan"/>
    <s v="Small"/>
  </r>
  <r>
    <n v="10131"/>
    <n v="29"/>
    <n v="59.18"/>
    <n v="6"/>
    <n v="1716.22"/>
    <n v="126.82865799999999"/>
    <s v="7,39%"/>
    <d v="2003-06-16T00:00:00"/>
    <x v="0"/>
    <n v="2"/>
    <x v="5"/>
    <x v="0"/>
    <x v="0"/>
    <n v="65"/>
    <s v="S24_3420"/>
    <x v="29"/>
    <s v="2035554407"/>
    <s v="2440 Pompton St."/>
    <s v="N/A"/>
    <s v="Glendale"/>
    <s v="CT"/>
    <s v="97561"/>
    <x v="0"/>
    <x v="0"/>
    <s v="Lewis"/>
    <s v="Dan"/>
    <s v="Small"/>
  </r>
  <r>
    <n v="10131"/>
    <n v="50"/>
    <n v="81.89"/>
    <n v="3"/>
    <n v="4094.5"/>
    <n v="299.30795000000001"/>
    <s v="7,31%"/>
    <d v="2003-06-16T00:00:00"/>
    <x v="0"/>
    <n v="2"/>
    <x v="5"/>
    <x v="0"/>
    <x v="5"/>
    <n v="68"/>
    <s v="S24_3949"/>
    <x v="29"/>
    <s v="2035554407"/>
    <s v="2440 Pompton St."/>
    <s v="N/A"/>
    <s v="Glendale"/>
    <s v="CT"/>
    <s v="97561"/>
    <x v="0"/>
    <x v="0"/>
    <s v="Lewis"/>
    <s v="Dan"/>
    <s v="Medium"/>
  </r>
  <r>
    <n v="10131"/>
    <n v="22"/>
    <n v="85.99"/>
    <n v="8"/>
    <n v="1891.78"/>
    <n v="172.908692"/>
    <s v="9,14%"/>
    <d v="2003-06-16T00:00:00"/>
    <x v="0"/>
    <n v="2"/>
    <x v="5"/>
    <x v="0"/>
    <x v="4"/>
    <n v="90"/>
    <s v="S700_2047"/>
    <x v="29"/>
    <s v="2035554407"/>
    <s v="2440 Pompton St."/>
    <s v="N/A"/>
    <s v="Glendale"/>
    <s v="CT"/>
    <s v="97561"/>
    <x v="0"/>
    <x v="0"/>
    <s v="Lewis"/>
    <s v="Dan"/>
    <s v="Small"/>
  </r>
  <r>
    <n v="10131"/>
    <n v="40"/>
    <n v="100"/>
    <n v="1"/>
    <n v="4427.6000000000004"/>
    <n v="323.65756000000005"/>
    <s v="7,31%"/>
    <d v="2003-06-16T00:00:00"/>
    <x v="0"/>
    <n v="2"/>
    <x v="5"/>
    <x v="0"/>
    <x v="5"/>
    <n v="99"/>
    <s v="S700_2466"/>
    <x v="29"/>
    <s v="2035554407"/>
    <s v="2440 Pompton St."/>
    <s v="N/A"/>
    <s v="Glendale"/>
    <s v="CT"/>
    <s v="97561"/>
    <x v="0"/>
    <x v="0"/>
    <s v="Lewis"/>
    <s v="Dan"/>
    <s v="Medium"/>
  </r>
  <r>
    <n v="10131"/>
    <n v="26"/>
    <n v="85.13"/>
    <n v="2"/>
    <n v="2213.38"/>
    <n v="161.798078"/>
    <s v="7,31%"/>
    <d v="2003-06-16T00:00:00"/>
    <x v="0"/>
    <n v="2"/>
    <x v="5"/>
    <x v="0"/>
    <x v="5"/>
    <n v="74"/>
    <s v="S700_4002"/>
    <x v="29"/>
    <s v="2035554407"/>
    <s v="2440 Pompton St."/>
    <s v="N/A"/>
    <s v="Glendale"/>
    <s v="CT"/>
    <s v="97561"/>
    <x v="0"/>
    <x v="0"/>
    <s v="Lewis"/>
    <s v="Dan"/>
    <s v="Small"/>
  </r>
  <r>
    <n v="10131"/>
    <n v="21"/>
    <n v="41.71"/>
    <n v="7"/>
    <n v="875.91"/>
    <n v="64.029021"/>
    <s v="7,31%"/>
    <d v="2003-06-16T00:00:00"/>
    <x v="0"/>
    <n v="2"/>
    <x v="5"/>
    <x v="0"/>
    <x v="5"/>
    <n v="49"/>
    <s v="S72_1253"/>
    <x v="29"/>
    <s v="2035554407"/>
    <s v="2440 Pompton St."/>
    <s v="N/A"/>
    <s v="Glendale"/>
    <s v="CT"/>
    <s v="97561"/>
    <x v="0"/>
    <x v="0"/>
    <s v="Lewis"/>
    <s v="Dan"/>
    <s v="Small"/>
  </r>
  <r>
    <n v="10133"/>
    <n v="49"/>
    <n v="69.27"/>
    <n v="3"/>
    <n v="3394.23"/>
    <n v="248.118213"/>
    <s v="7,31%"/>
    <d v="2003-06-27T00:00:00"/>
    <x v="0"/>
    <n v="2"/>
    <x v="5"/>
    <x v="0"/>
    <x v="5"/>
    <n v="84"/>
    <s v="S18_2581"/>
    <x v="4"/>
    <s v="(91) 555 94 44"/>
    <s v="C/ Moralzarzal, 86"/>
    <s v="N/A"/>
    <s v="Madrid"/>
    <s v="N/A"/>
    <s v="28034"/>
    <x v="3"/>
    <x v="1"/>
    <s v="Freyre"/>
    <s v="Diego"/>
    <s v="Medium"/>
  </r>
  <r>
    <n v="10133"/>
    <n v="41"/>
    <n v="94.1"/>
    <n v="5"/>
    <n v="3858.1"/>
    <n v="282.02710999999999"/>
    <s v="7,31%"/>
    <d v="2003-06-27T00:00:00"/>
    <x v="0"/>
    <n v="2"/>
    <x v="5"/>
    <x v="0"/>
    <x v="5"/>
    <n v="109"/>
    <s v="S24_1785"/>
    <x v="4"/>
    <s v="(91) 555 94 44"/>
    <s v="C/ Moralzarzal, 86"/>
    <s v="N/A"/>
    <s v="Madrid"/>
    <s v="N/A"/>
    <s v="28034"/>
    <x v="3"/>
    <x v="1"/>
    <s v="Freyre"/>
    <s v="Diego"/>
    <s v="Medium"/>
  </r>
  <r>
    <n v="10133"/>
    <n v="46"/>
    <n v="77.52"/>
    <n v="4"/>
    <n v="3565.92"/>
    <n v="260.66875199999998"/>
    <s v="7,31%"/>
    <d v="2003-06-27T00:00:00"/>
    <x v="0"/>
    <n v="2"/>
    <x v="5"/>
    <x v="0"/>
    <x v="5"/>
    <n v="72"/>
    <s v="S24_4278"/>
    <x v="4"/>
    <s v="(91) 555 94 44"/>
    <s v="C/ Moralzarzal, 86"/>
    <s v="N/A"/>
    <s v="Madrid"/>
    <s v="N/A"/>
    <s v="28034"/>
    <x v="3"/>
    <x v="1"/>
    <s v="Freyre"/>
    <s v="Diego"/>
    <s v="Medium"/>
  </r>
  <r>
    <n v="10133"/>
    <n v="23"/>
    <n v="100"/>
    <n v="1"/>
    <n v="2642.01"/>
    <n v="335.53527000000003"/>
    <n v="0.127"/>
    <d v="2003-06-27T00:00:00"/>
    <x v="0"/>
    <n v="2"/>
    <x v="5"/>
    <x v="0"/>
    <x v="6"/>
    <n v="99"/>
    <s v="S32_1374"/>
    <x v="4"/>
    <s v="(91) 555 94 44"/>
    <s v="C/ Moralzarzal, 86"/>
    <s v="N/A"/>
    <s v="Madrid"/>
    <s v="N/A"/>
    <s v="28034"/>
    <x v="3"/>
    <x v="1"/>
    <s v="Freyre"/>
    <s v="Diego"/>
    <s v="Small"/>
  </r>
  <r>
    <n v="10133"/>
    <n v="49"/>
    <n v="57.1"/>
    <n v="6"/>
    <n v="2797.9"/>
    <n v="206.76480999999998"/>
    <s v="7,39%"/>
    <d v="2003-06-27T00:00:00"/>
    <x v="0"/>
    <n v="2"/>
    <x v="5"/>
    <x v="0"/>
    <x v="0"/>
    <n v="68"/>
    <s v="S32_4289"/>
    <x v="4"/>
    <s v="(91) 555 94 44"/>
    <s v="C/ Moralzarzal, 86"/>
    <s v="N/A"/>
    <s v="Madrid"/>
    <s v="N/A"/>
    <s v="28034"/>
    <x v="3"/>
    <x v="1"/>
    <s v="Freyre"/>
    <s v="Diego"/>
    <s v="Small"/>
  </r>
  <r>
    <n v="10133"/>
    <n v="27"/>
    <n v="50.19"/>
    <n v="7"/>
    <n v="1355.13"/>
    <n v="100.14410700000001"/>
    <s v="7,39%"/>
    <d v="2003-06-27T00:00:00"/>
    <x v="0"/>
    <n v="2"/>
    <x v="5"/>
    <x v="0"/>
    <x v="0"/>
    <n v="43"/>
    <s v="S50_1341"/>
    <x v="4"/>
    <s v="(91) 555 94 44"/>
    <s v="C/ Moralzarzal, 86"/>
    <s v="N/A"/>
    <s v="Madrid"/>
    <s v="N/A"/>
    <s v="28034"/>
    <x v="3"/>
    <x v="1"/>
    <s v="Freyre"/>
    <s v="Diego"/>
    <s v="Small"/>
  </r>
  <r>
    <n v="10133"/>
    <n v="24"/>
    <n v="77.64"/>
    <n v="8"/>
    <n v="1863.36"/>
    <n v="136.21161599999999"/>
    <s v="7,31%"/>
    <d v="2003-06-27T00:00:00"/>
    <x v="0"/>
    <n v="2"/>
    <x v="5"/>
    <x v="0"/>
    <x v="5"/>
    <n v="91"/>
    <s v="S700_1691"/>
    <x v="4"/>
    <s v="(91) 555 94 44"/>
    <s v="C/ Moralzarzal, 86"/>
    <s v="N/A"/>
    <s v="Madrid"/>
    <s v="N/A"/>
    <s v="28034"/>
    <x v="3"/>
    <x v="1"/>
    <s v="Freyre"/>
    <s v="Diego"/>
    <s v="Small"/>
  </r>
  <r>
    <n v="10133"/>
    <n v="27"/>
    <n v="99.67"/>
    <n v="2"/>
    <n v="2691.09"/>
    <n v="196.71867900000001"/>
    <s v="7,31%"/>
    <d v="2003-06-27T00:00:00"/>
    <x v="0"/>
    <n v="2"/>
    <x v="5"/>
    <x v="0"/>
    <x v="5"/>
    <n v="118"/>
    <s v="S700_2834"/>
    <x v="4"/>
    <s v="(91) 555 94 44"/>
    <s v="C/ Moralzarzal, 86"/>
    <s v="N/A"/>
    <s v="Madrid"/>
    <s v="N/A"/>
    <s v="28034"/>
    <x v="3"/>
    <x v="1"/>
    <s v="Freyre"/>
    <s v="Diego"/>
    <s v="Small"/>
  </r>
  <r>
    <n v="10134"/>
    <n v="41"/>
    <n v="94.74"/>
    <n v="2"/>
    <n v="3884.34"/>
    <n v="493.31118000000004"/>
    <s v="12,70%"/>
    <d v="2003-07-01T00:00:00"/>
    <x v="0"/>
    <n v="3"/>
    <x v="6"/>
    <x v="0"/>
    <x v="6"/>
    <n v="95"/>
    <s v="S10_1678"/>
    <x v="30"/>
    <s v="+33 1 46 62 7555"/>
    <s v="27 rue du Colonel Pierre Avia"/>
    <s v="N/A"/>
    <s v="Paris"/>
    <s v="N/A"/>
    <s v="75508"/>
    <x v="9"/>
    <x v="1"/>
    <s v="Da Cunha"/>
    <s v="Daniel"/>
    <s v="Medium"/>
  </r>
  <r>
    <n v="10134"/>
    <n v="27"/>
    <n v="100"/>
    <n v="5"/>
    <n v="3307.77"/>
    <n v="420.08679000000001"/>
    <s v="12,70%"/>
    <d v="2003-07-01T00:00:00"/>
    <x v="0"/>
    <n v="3"/>
    <x v="6"/>
    <x v="0"/>
    <x v="6"/>
    <n v="118"/>
    <s v="S10_2016"/>
    <x v="30"/>
    <s v="+33 1 46 62 7555"/>
    <s v="27 rue du Colonel Pierre Avia"/>
    <s v="N/A"/>
    <s v="Paris"/>
    <s v="N/A"/>
    <s v="75508"/>
    <x v="9"/>
    <x v="1"/>
    <s v="Da Cunha"/>
    <s v="Daniel"/>
    <s v="Medium"/>
  </r>
  <r>
    <n v="10134"/>
    <n v="31"/>
    <n v="100"/>
    <n v="4"/>
    <n v="7023.98"/>
    <n v="892.04545999999993"/>
    <s v="12,70%"/>
    <d v="2003-07-01T00:00:00"/>
    <x v="0"/>
    <n v="3"/>
    <x v="6"/>
    <x v="0"/>
    <x v="6"/>
    <n v="193"/>
    <s v="S10_4698"/>
    <x v="30"/>
    <s v="+33 1 46 62 7555"/>
    <s v="27 rue du Colonel Pierre Avia"/>
    <s v="N/A"/>
    <s v="Paris"/>
    <s v="N/A"/>
    <s v="75508"/>
    <x v="9"/>
    <x v="1"/>
    <s v="Da Cunha"/>
    <s v="Daniel"/>
    <s v="Large"/>
  </r>
  <r>
    <n v="10134"/>
    <n v="20"/>
    <n v="100"/>
    <n v="1"/>
    <n v="2711.2"/>
    <n v="344.32239999999996"/>
    <n v="0.127"/>
    <d v="2003-07-01T00:00:00"/>
    <x v="0"/>
    <n v="3"/>
    <x v="6"/>
    <x v="0"/>
    <x v="6"/>
    <n v="150"/>
    <s v="S12_2823"/>
    <x v="30"/>
    <s v="+33 1 46 62 7555"/>
    <s v="27 rue du Colonel Pierre Avia"/>
    <s v="N/A"/>
    <s v="Paris"/>
    <s v="N/A"/>
    <s v="75508"/>
    <x v="9"/>
    <x v="1"/>
    <s v="Da Cunha"/>
    <s v="Daniel"/>
    <s v="Small"/>
  </r>
  <r>
    <n v="10134"/>
    <n v="30"/>
    <n v="61.78"/>
    <n v="6"/>
    <n v="1853.4"/>
    <n v="235.38180000000003"/>
    <n v="0.127"/>
    <d v="2003-07-01T00:00:00"/>
    <x v="0"/>
    <n v="3"/>
    <x v="6"/>
    <x v="0"/>
    <x v="6"/>
    <n v="60"/>
    <s v="S18_2625"/>
    <x v="30"/>
    <s v="+33 1 46 62 7555"/>
    <s v="27 rue du Colonel Pierre Avia"/>
    <s v="N/A"/>
    <s v="Paris"/>
    <s v="N/A"/>
    <s v="75508"/>
    <x v="9"/>
    <x v="1"/>
    <s v="Da Cunha"/>
    <s v="Daniel"/>
    <s v="Small"/>
  </r>
  <r>
    <n v="10134"/>
    <n v="35"/>
    <n v="93.54"/>
    <n v="3"/>
    <n v="3273.9"/>
    <n v="415.78530000000001"/>
    <n v="0.127"/>
    <d v="2003-07-01T00:00:00"/>
    <x v="0"/>
    <n v="3"/>
    <x v="6"/>
    <x v="0"/>
    <x v="6"/>
    <n v="112"/>
    <s v="S24_1578"/>
    <x v="30"/>
    <s v="+33 1 46 62 7555"/>
    <s v="27 rue du Colonel Pierre Avia"/>
    <s v="N/A"/>
    <s v="Paris"/>
    <s v="N/A"/>
    <s v="75508"/>
    <x v="9"/>
    <x v="1"/>
    <s v="Da Cunha"/>
    <s v="Daniel"/>
    <s v="Medium"/>
  </r>
  <r>
    <n v="10134"/>
    <n v="43"/>
    <n v="83.03"/>
    <n v="7"/>
    <n v="3570.29"/>
    <n v="453.42683"/>
    <n v="0.127"/>
    <d v="2003-07-01T00:00:00"/>
    <x v="0"/>
    <n v="3"/>
    <x v="6"/>
    <x v="0"/>
    <x v="6"/>
    <n v="76"/>
    <s v="S24_2000"/>
    <x v="30"/>
    <s v="+33 1 46 62 7555"/>
    <s v="27 rue du Colonel Pierre Avia"/>
    <s v="N/A"/>
    <s v="Paris"/>
    <s v="N/A"/>
    <s v="75508"/>
    <x v="9"/>
    <x v="1"/>
    <s v="Da Cunha"/>
    <s v="Daniel"/>
    <s v="Medium"/>
  </r>
  <r>
    <n v="10135"/>
    <n v="42"/>
    <n v="100"/>
    <n v="7"/>
    <n v="8008.56"/>
    <n v="1993.3305840000003"/>
    <s v="24,89%"/>
    <d v="2003-07-02T00:00:00"/>
    <x v="0"/>
    <n v="3"/>
    <x v="6"/>
    <x v="0"/>
    <x v="1"/>
    <n v="194"/>
    <s v="S12_1099"/>
    <x v="13"/>
    <s v="4155551450"/>
    <s v="5677 Strong St."/>
    <s v="N/A"/>
    <s v="San Rafael"/>
    <s v="CA"/>
    <s v="97562"/>
    <x v="0"/>
    <x v="0"/>
    <s v="Nelson"/>
    <s v="Valarie"/>
    <s v="Large"/>
  </r>
  <r>
    <n v="10135"/>
    <n v="48"/>
    <n v="100"/>
    <n v="5"/>
    <n v="6031.68"/>
    <n v="1501.2851520000002"/>
    <s v="24,89%"/>
    <d v="2003-07-02T00:00:00"/>
    <x v="0"/>
    <n v="3"/>
    <x v="6"/>
    <x v="0"/>
    <x v="1"/>
    <n v="117"/>
    <s v="S12_3380"/>
    <x v="13"/>
    <s v="4155551450"/>
    <s v="5677 Strong St."/>
    <s v="N/A"/>
    <s v="San Rafael"/>
    <s v="CA"/>
    <s v="97562"/>
    <x v="0"/>
    <x v="0"/>
    <s v="Nelson"/>
    <s v="Valarie"/>
    <s v="Medium"/>
  </r>
  <r>
    <n v="10135"/>
    <n v="24"/>
    <n v="75.010000000000005"/>
    <n v="8"/>
    <n v="1800.24"/>
    <n v="448.07973600000003"/>
    <s v="24,89%"/>
    <d v="2003-07-02T00:00:00"/>
    <x v="0"/>
    <n v="3"/>
    <x v="6"/>
    <x v="0"/>
    <x v="1"/>
    <n v="79"/>
    <s v="S12_3990"/>
    <x v="13"/>
    <s v="4155551450"/>
    <s v="5677 Strong St."/>
    <s v="N/A"/>
    <s v="San Rafael"/>
    <s v="CA"/>
    <s v="97562"/>
    <x v="0"/>
    <x v="0"/>
    <s v="Nelson"/>
    <s v="Valarie"/>
    <s v="Small"/>
  </r>
  <r>
    <n v="10135"/>
    <n v="29"/>
    <n v="97.89"/>
    <n v="4"/>
    <n v="2838.81"/>
    <n v="706.57980900000007"/>
    <s v="24,89%"/>
    <d v="2003-07-02T00:00:00"/>
    <x v="0"/>
    <n v="3"/>
    <x v="6"/>
    <x v="0"/>
    <x v="1"/>
    <n v="115"/>
    <s v="S12_4675"/>
    <x v="13"/>
    <s v="4155551450"/>
    <s v="5677 Strong St."/>
    <s v="N/A"/>
    <s v="San Rafael"/>
    <s v="CA"/>
    <s v="97562"/>
    <x v="0"/>
    <x v="0"/>
    <s v="Nelson"/>
    <s v="Valarie"/>
    <s v="Small"/>
  </r>
  <r>
    <n v="10135"/>
    <n v="48"/>
    <n v="79.31"/>
    <n v="3"/>
    <n v="3806.88"/>
    <n v="947.53243200000009"/>
    <s v="24,89%"/>
    <d v="2003-07-02T00:00:00"/>
    <x v="0"/>
    <n v="3"/>
    <x v="6"/>
    <x v="0"/>
    <x v="1"/>
    <n v="77"/>
    <s v="S18_1889"/>
    <x v="13"/>
    <s v="4155551450"/>
    <s v="5677 Strong St."/>
    <s v="N/A"/>
    <s v="San Rafael"/>
    <s v="CA"/>
    <s v="97562"/>
    <x v="0"/>
    <x v="0"/>
    <s v="Nelson"/>
    <s v="Valarie"/>
    <s v="Medium"/>
  </r>
  <r>
    <n v="10135"/>
    <n v="45"/>
    <n v="78"/>
    <n v="10"/>
    <n v="3510"/>
    <n v="873.63900000000001"/>
    <s v="24,89%"/>
    <d v="2003-07-02T00:00:00"/>
    <x v="0"/>
    <n v="3"/>
    <x v="6"/>
    <x v="0"/>
    <x v="1"/>
    <n v="80"/>
    <s v="S18_3278"/>
    <x v="13"/>
    <s v="4155551450"/>
    <s v="5677 Strong St."/>
    <s v="N/A"/>
    <s v="San Rafael"/>
    <s v="CA"/>
    <s v="97562"/>
    <x v="0"/>
    <x v="0"/>
    <s v="Nelson"/>
    <s v="Valarie"/>
    <s v="Medium"/>
  </r>
  <r>
    <n v="10135"/>
    <n v="42"/>
    <n v="100"/>
    <n v="9"/>
    <n v="5432.7"/>
    <n v="1352.19903"/>
    <s v="24,89%"/>
    <d v="2003-07-02T00:00:00"/>
    <x v="0"/>
    <n v="3"/>
    <x v="6"/>
    <x v="0"/>
    <x v="1"/>
    <n v="146"/>
    <s v="S18_3482"/>
    <x v="13"/>
    <s v="4155551450"/>
    <s v="5677 Strong St."/>
    <s v="N/A"/>
    <s v="San Rafael"/>
    <s v="CA"/>
    <s v="97562"/>
    <x v="0"/>
    <x v="0"/>
    <s v="Nelson"/>
    <s v="Valarie"/>
    <s v="Medium"/>
  </r>
  <r>
    <n v="10135"/>
    <n v="45"/>
    <n v="50.36"/>
    <n v="13"/>
    <n v="2266.1999999999998"/>
    <n v="287.80739999999997"/>
    <n v="0.127"/>
    <d v="2003-07-02T00:00:00"/>
    <x v="0"/>
    <n v="3"/>
    <x v="6"/>
    <x v="0"/>
    <x v="6"/>
    <n v="62"/>
    <s v="S18_3782"/>
    <x v="13"/>
    <s v="4155551450"/>
    <s v="5677 Strong St."/>
    <s v="N/A"/>
    <s v="San Rafael"/>
    <s v="CA"/>
    <s v="97562"/>
    <x v="0"/>
    <x v="0"/>
    <s v="Nelson"/>
    <s v="Valarie"/>
    <s v="Small"/>
  </r>
  <r>
    <n v="10135"/>
    <n v="31"/>
    <n v="100"/>
    <n v="12"/>
    <n v="4705.18"/>
    <n v="1171.1193020000001"/>
    <s v="24,89%"/>
    <d v="2003-07-02T00:00:00"/>
    <x v="0"/>
    <n v="3"/>
    <x v="6"/>
    <x v="0"/>
    <x v="1"/>
    <n v="148"/>
    <s v="S18_4721"/>
    <x v="13"/>
    <s v="4155551450"/>
    <s v="5677 Strong St."/>
    <s v="N/A"/>
    <s v="San Rafael"/>
    <s v="CA"/>
    <s v="97562"/>
    <x v="0"/>
    <x v="0"/>
    <s v="Nelson"/>
    <s v="Valarie"/>
    <s v="Medium"/>
  </r>
  <r>
    <n v="10135"/>
    <n v="29"/>
    <n v="61.64"/>
    <n v="16"/>
    <n v="1787.56"/>
    <n v="227.02011999999999"/>
    <n v="0.127"/>
    <d v="2003-07-02T00:00:00"/>
    <x v="0"/>
    <n v="3"/>
    <x v="6"/>
    <x v="0"/>
    <x v="6"/>
    <n v="69"/>
    <s v="S24_2360"/>
    <x v="13"/>
    <s v="4155551450"/>
    <s v="5677 Strong St."/>
    <s v="N/A"/>
    <s v="San Rafael"/>
    <s v="CA"/>
    <s v="97562"/>
    <x v="0"/>
    <x v="0"/>
    <s v="Nelson"/>
    <s v="Valarie"/>
    <s v="Small"/>
  </r>
  <r>
    <n v="10135"/>
    <n v="20"/>
    <n v="35.869999999999997"/>
    <n v="1"/>
    <n v="717.4"/>
    <n v="178.56085999999999"/>
    <s v="24,89%"/>
    <d v="2003-07-02T00:00:00"/>
    <x v="0"/>
    <n v="3"/>
    <x v="6"/>
    <x v="0"/>
    <x v="1"/>
    <n v="37"/>
    <s v="S24_2972"/>
    <x v="13"/>
    <s v="4155551450"/>
    <s v="5677 Strong St."/>
    <s v="N/A"/>
    <s v="San Rafael"/>
    <s v="CA"/>
    <s v="97562"/>
    <x v="0"/>
    <x v="0"/>
    <s v="Nelson"/>
    <s v="Valarie"/>
    <s v="Small"/>
  </r>
  <r>
    <n v="10135"/>
    <n v="27"/>
    <n v="66.13"/>
    <n v="6"/>
    <n v="1785.51"/>
    <n v="444.41343900000004"/>
    <s v="24,89%"/>
    <d v="2003-07-02T00:00:00"/>
    <x v="0"/>
    <n v="3"/>
    <x v="6"/>
    <x v="0"/>
    <x v="1"/>
    <n v="61"/>
    <s v="S24_3371"/>
    <x v="13"/>
    <s v="4155551450"/>
    <s v="5677 Strong St."/>
    <s v="N/A"/>
    <s v="San Rafael"/>
    <s v="CA"/>
    <s v="97562"/>
    <x v="0"/>
    <x v="0"/>
    <s v="Nelson"/>
    <s v="Valarie"/>
    <s v="Small"/>
  </r>
  <r>
    <n v="10135"/>
    <n v="47"/>
    <n v="100"/>
    <n v="2"/>
    <n v="6336.07"/>
    <n v="1577.0478229999999"/>
    <s v="24,89%"/>
    <d v="2003-07-02T00:00:00"/>
    <x v="0"/>
    <n v="3"/>
    <x v="6"/>
    <x v="0"/>
    <x v="1"/>
    <n v="140"/>
    <s v="S24_3856"/>
    <x v="13"/>
    <s v="4155551450"/>
    <s v="5677 Strong St."/>
    <s v="N/A"/>
    <s v="San Rafael"/>
    <s v="CA"/>
    <s v="97562"/>
    <x v="0"/>
    <x v="0"/>
    <s v="Nelson"/>
    <s v="Valarie"/>
    <s v="Medium"/>
  </r>
  <r>
    <n v="10135"/>
    <n v="23"/>
    <n v="87.31"/>
    <n v="11"/>
    <n v="2008.13"/>
    <n v="499.82355700000005"/>
    <s v="24,89%"/>
    <d v="2003-07-02T00:00:00"/>
    <x v="0"/>
    <n v="3"/>
    <x v="6"/>
    <x v="0"/>
    <x v="1"/>
    <n v="80"/>
    <s v="S24_4620"/>
    <x v="13"/>
    <s v="4155551450"/>
    <s v="5677 Strong St."/>
    <s v="N/A"/>
    <s v="San Rafael"/>
    <s v="CA"/>
    <s v="97562"/>
    <x v="0"/>
    <x v="0"/>
    <s v="Nelson"/>
    <s v="Valarie"/>
    <s v="Small"/>
  </r>
  <r>
    <n v="10135"/>
    <n v="33"/>
    <n v="40.229999999999997"/>
    <n v="14"/>
    <n v="1327.59"/>
    <n v="168.60392999999999"/>
    <n v="0.127"/>
    <d v="2003-07-02T00:00:00"/>
    <x v="0"/>
    <n v="3"/>
    <x v="6"/>
    <x v="0"/>
    <x v="6"/>
    <n v="40"/>
    <s v="S32_2206"/>
    <x v="13"/>
    <s v="4155551450"/>
    <s v="5677 Strong St."/>
    <s v="N/A"/>
    <s v="San Rafael"/>
    <s v="CA"/>
    <s v="97562"/>
    <x v="0"/>
    <x v="0"/>
    <s v="Nelson"/>
    <s v="Valarie"/>
    <s v="Small"/>
  </r>
  <r>
    <n v="10135"/>
    <n v="30"/>
    <n v="89.8"/>
    <n v="17"/>
    <n v="2694"/>
    <n v="342.13799999999998"/>
    <n v="0.127"/>
    <d v="2003-07-02T00:00:00"/>
    <x v="0"/>
    <n v="3"/>
    <x v="6"/>
    <x v="0"/>
    <x v="6"/>
    <n v="102"/>
    <s v="S32_4485"/>
    <x v="13"/>
    <s v="4155551450"/>
    <s v="5677 Strong St."/>
    <s v="N/A"/>
    <s v="San Rafael"/>
    <s v="CA"/>
    <s v="97562"/>
    <x v="0"/>
    <x v="0"/>
    <s v="Nelson"/>
    <s v="Valarie"/>
    <s v="Small"/>
  </r>
  <r>
    <n v="10135"/>
    <n v="44"/>
    <n v="96"/>
    <n v="15"/>
    <n v="4224"/>
    <n v="536.44799999999998"/>
    <n v="0.127"/>
    <d v="2003-07-02T00:00:00"/>
    <x v="0"/>
    <n v="3"/>
    <x v="6"/>
    <x v="0"/>
    <x v="6"/>
    <n v="81"/>
    <s v="S50_4713"/>
    <x v="13"/>
    <s v="4155551450"/>
    <s v="5677 Strong St."/>
    <s v="N/A"/>
    <s v="San Rafael"/>
    <s v="CA"/>
    <s v="97562"/>
    <x v="0"/>
    <x v="0"/>
    <s v="Nelson"/>
    <s v="Valarie"/>
    <s v="Medium"/>
  </r>
  <r>
    <n v="10136"/>
    <n v="25"/>
    <n v="100"/>
    <n v="2"/>
    <n v="3644.75"/>
    <n v="907.17827499999999"/>
    <s v="24,89%"/>
    <d v="2003-07-04T00:00:00"/>
    <x v="0"/>
    <n v="3"/>
    <x v="6"/>
    <x v="0"/>
    <x v="1"/>
    <n v="141"/>
    <s v="S18_1129"/>
    <x v="31"/>
    <s v="61.77.6555"/>
    <s v="1 rue Alsace-Lorraine"/>
    <s v="N/A"/>
    <s v="Toulouse"/>
    <s v="N/A"/>
    <s v="31000"/>
    <x v="9"/>
    <x v="1"/>
    <s v="Roulet"/>
    <s v="Annette"/>
    <s v="Medium"/>
  </r>
  <r>
    <n v="10136"/>
    <n v="36"/>
    <n v="100"/>
    <n v="1"/>
    <n v="5274.72"/>
    <n v="1312.8778080000002"/>
    <s v="24,89%"/>
    <d v="2003-07-04T00:00:00"/>
    <x v="0"/>
    <n v="3"/>
    <x v="6"/>
    <x v="0"/>
    <x v="1"/>
    <n v="142"/>
    <s v="S18_1984"/>
    <x v="31"/>
    <s v="61.77.6555"/>
    <s v="1 rue Alsace-Lorraine"/>
    <s v="N/A"/>
    <s v="Toulouse"/>
    <s v="N/A"/>
    <s v="31000"/>
    <x v="9"/>
    <x v="1"/>
    <s v="Roulet"/>
    <s v="Annette"/>
    <s v="Medium"/>
  </r>
  <r>
    <n v="10136"/>
    <n v="41"/>
    <n v="100"/>
    <n v="3"/>
    <n v="8331.61"/>
    <n v="2073.7377290000004"/>
    <s v="24,89%"/>
    <d v="2003-07-04T00:00:00"/>
    <x v="0"/>
    <n v="3"/>
    <x v="6"/>
    <x v="0"/>
    <x v="1"/>
    <n v="169"/>
    <s v="S18_3232"/>
    <x v="31"/>
    <s v="61.77.6555"/>
    <s v="1 rue Alsace-Lorraine"/>
    <s v="N/A"/>
    <s v="Toulouse"/>
    <s v="N/A"/>
    <s v="31000"/>
    <x v="9"/>
    <x v="1"/>
    <s v="Roulet"/>
    <s v="Annette"/>
    <s v="Large"/>
  </r>
  <r>
    <n v="10137"/>
    <n v="44"/>
    <n v="99.55"/>
    <n v="2"/>
    <n v="4380.2"/>
    <n v="1090.2317800000001"/>
    <s v="24,89%"/>
    <d v="2003-07-10T00:00:00"/>
    <x v="0"/>
    <n v="3"/>
    <x v="6"/>
    <x v="0"/>
    <x v="1"/>
    <n v="124"/>
    <s v="S18_1589"/>
    <x v="21"/>
    <s v="26.47.1555"/>
    <s v="59 rue de l'Abbaye"/>
    <s v="N/A"/>
    <s v="Reims"/>
    <s v="N/A"/>
    <s v="51100"/>
    <x v="9"/>
    <x v="1"/>
    <s v="Henriot"/>
    <s v="Paul"/>
    <s v="Medium"/>
  </r>
  <r>
    <n v="10137"/>
    <n v="37"/>
    <n v="100"/>
    <n v="3"/>
    <n v="4346.76"/>
    <n v="1081.9085640000001"/>
    <s v="24,89%"/>
    <d v="2003-07-10T00:00:00"/>
    <x v="0"/>
    <n v="3"/>
    <x v="6"/>
    <x v="0"/>
    <x v="1"/>
    <n v="132"/>
    <s v="S18_2870"/>
    <x v="21"/>
    <s v="26.47.1555"/>
    <s v="59 rue de l'Abbaye"/>
    <s v="N/A"/>
    <s v="Reims"/>
    <s v="N/A"/>
    <s v="51100"/>
    <x v="9"/>
    <x v="1"/>
    <s v="Henriot"/>
    <s v="Paul"/>
    <s v="Medium"/>
  </r>
  <r>
    <n v="10137"/>
    <n v="31"/>
    <n v="100"/>
    <n v="4"/>
    <n v="5124.3"/>
    <n v="1275.4382700000001"/>
    <s v="24,89%"/>
    <d v="2003-07-10T00:00:00"/>
    <x v="0"/>
    <n v="3"/>
    <x v="6"/>
    <x v="0"/>
    <x v="1"/>
    <n v="141"/>
    <s v="S18_3685"/>
    <x v="21"/>
    <s v="26.47.1555"/>
    <s v="59 rue de l'Abbaye"/>
    <s v="N/A"/>
    <s v="Reims"/>
    <s v="N/A"/>
    <s v="51100"/>
    <x v="9"/>
    <x v="1"/>
    <s v="Henriot"/>
    <s v="Paul"/>
    <s v="Medium"/>
  </r>
  <r>
    <n v="10137"/>
    <n v="26"/>
    <n v="49.81"/>
    <n v="1"/>
    <n v="1295.06"/>
    <n v="322.34043400000002"/>
    <s v="24,89%"/>
    <d v="2003-07-10T00:00:00"/>
    <x v="0"/>
    <n v="3"/>
    <x v="6"/>
    <x v="0"/>
    <x v="1"/>
    <n v="50"/>
    <s v="S24_1628"/>
    <x v="21"/>
    <s v="26.47.1555"/>
    <s v="59 rue de l'Abbaye"/>
    <s v="N/A"/>
    <s v="Reims"/>
    <s v="N/A"/>
    <s v="51100"/>
    <x v="9"/>
    <x v="1"/>
    <s v="Henriot"/>
    <s v="Paul"/>
    <s v="Small"/>
  </r>
  <r>
    <n v="10139"/>
    <n v="31"/>
    <n v="100"/>
    <n v="7"/>
    <n v="3184.94"/>
    <n v="235.36706599999999"/>
    <s v="7,39%"/>
    <d v="2003-07-16T00:00:00"/>
    <x v="0"/>
    <n v="3"/>
    <x v="6"/>
    <x v="0"/>
    <x v="0"/>
    <n v="102"/>
    <s v="S18_1342"/>
    <x v="32"/>
    <s v="+61 2 9495 8555"/>
    <s v="Monitor Money Building, 815 Pacific Hwy"/>
    <s v="Level 6"/>
    <s v="Chatswood"/>
    <s v="NSW"/>
    <s v="2067"/>
    <x v="13"/>
    <x v="3"/>
    <s v="Huxley"/>
    <s v="Adrian"/>
    <s v="Medium"/>
  </r>
  <r>
    <n v="10139"/>
    <n v="49"/>
    <n v="43.13"/>
    <n v="6"/>
    <n v="2113.37"/>
    <n v="156.17804299999997"/>
    <s v="7,39%"/>
    <d v="2003-07-16T00:00:00"/>
    <x v="0"/>
    <n v="3"/>
    <x v="6"/>
    <x v="0"/>
    <x v="0"/>
    <n v="53"/>
    <s v="S18_1367"/>
    <x v="32"/>
    <s v="+61 2 9495 8555"/>
    <s v="Monitor Money Building, 815 Pacific Hwy"/>
    <s v="Level 6"/>
    <s v="Chatswood"/>
    <s v="NSW"/>
    <s v="2067"/>
    <x v="13"/>
    <x v="3"/>
    <s v="Huxley"/>
    <s v="Adrian"/>
    <s v="Small"/>
  </r>
  <r>
    <n v="10139"/>
    <n v="41"/>
    <n v="100"/>
    <n v="8"/>
    <n v="7956.46"/>
    <n v="587.982394"/>
    <s v="7,39%"/>
    <d v="2003-07-16T00:00:00"/>
    <x v="0"/>
    <n v="3"/>
    <x v="6"/>
    <x v="0"/>
    <x v="0"/>
    <n v="168"/>
    <s v="S18_2795"/>
    <x v="32"/>
    <s v="+61 2 9495 8555"/>
    <s v="Monitor Money Building, 815 Pacific Hwy"/>
    <s v="Level 6"/>
    <s v="Chatswood"/>
    <s v="NSW"/>
    <s v="2067"/>
    <x v="13"/>
    <x v="3"/>
    <s v="Huxley"/>
    <s v="Adrian"/>
    <s v="Large"/>
  </r>
  <r>
    <n v="10139"/>
    <n v="46"/>
    <n v="100"/>
    <n v="1"/>
    <n v="5545.76"/>
    <n v="409.83166399999999"/>
    <s v="7,39%"/>
    <d v="2003-07-16T00:00:00"/>
    <x v="0"/>
    <n v="3"/>
    <x v="6"/>
    <x v="0"/>
    <x v="0"/>
    <n v="101"/>
    <s v="S18_2949"/>
    <x v="32"/>
    <s v="+61 2 9495 8555"/>
    <s v="Monitor Money Building, 815 Pacific Hwy"/>
    <s v="Level 6"/>
    <s v="Chatswood"/>
    <s v="NSW"/>
    <s v="2067"/>
    <x v="13"/>
    <x v="3"/>
    <s v="Huxley"/>
    <s v="Adrian"/>
    <s v="Medium"/>
  </r>
  <r>
    <n v="10139"/>
    <n v="20"/>
    <n v="71.2"/>
    <n v="3"/>
    <n v="1424"/>
    <n v="105.2336"/>
    <s v="7,39%"/>
    <d v="2003-07-16T00:00:00"/>
    <x v="0"/>
    <n v="3"/>
    <x v="6"/>
    <x v="0"/>
    <x v="0"/>
    <n v="62"/>
    <s v="S18_2957"/>
    <x v="32"/>
    <s v="+61 2 9495 8555"/>
    <s v="Monitor Money Building, 815 Pacific Hwy"/>
    <s v="Level 6"/>
    <s v="Chatswood"/>
    <s v="NSW"/>
    <s v="2067"/>
    <x v="13"/>
    <x v="3"/>
    <s v="Huxley"/>
    <s v="Adrian"/>
    <s v="Small"/>
  </r>
  <r>
    <n v="10139"/>
    <n v="20"/>
    <n v="90.06"/>
    <n v="2"/>
    <n v="1801.2"/>
    <n v="133.10867999999999"/>
    <s v="7,39%"/>
    <d v="2003-07-16T00:00:00"/>
    <x v="0"/>
    <n v="3"/>
    <x v="6"/>
    <x v="0"/>
    <x v="0"/>
    <n v="104"/>
    <s v="S18_3136"/>
    <x v="32"/>
    <s v="+61 2 9495 8555"/>
    <s v="Monitor Money Building, 815 Pacific Hwy"/>
    <s v="Level 6"/>
    <s v="Chatswood"/>
    <s v="NSW"/>
    <s v="2067"/>
    <x v="13"/>
    <x v="3"/>
    <s v="Huxley"/>
    <s v="Adrian"/>
    <s v="Small"/>
  </r>
  <r>
    <n v="10139"/>
    <n v="30"/>
    <n v="100"/>
    <n v="5"/>
    <n v="3095.4"/>
    <n v="228.75005999999999"/>
    <s v="7,39%"/>
    <d v="2003-07-16T00:00:00"/>
    <x v="0"/>
    <n v="3"/>
    <x v="6"/>
    <x v="0"/>
    <x v="0"/>
    <n v="99"/>
    <s v="S18_3320"/>
    <x v="32"/>
    <s v="+61 2 9495 8555"/>
    <s v="Monitor Money Building, 815 Pacific Hwy"/>
    <s v="Level 6"/>
    <s v="Chatswood"/>
    <s v="NSW"/>
    <s v="2067"/>
    <x v="13"/>
    <x v="3"/>
    <s v="Huxley"/>
    <s v="Adrian"/>
    <s v="Medium"/>
  </r>
  <r>
    <n v="10139"/>
    <n v="29"/>
    <n v="100"/>
    <n v="4"/>
    <n v="3276.13"/>
    <n v="242.10600699999998"/>
    <s v="7,39%"/>
    <d v="2003-07-16T00:00:00"/>
    <x v="0"/>
    <n v="3"/>
    <x v="6"/>
    <x v="0"/>
    <x v="0"/>
    <n v="97"/>
    <s v="S24_4258"/>
    <x v="32"/>
    <s v="+61 2 9495 8555"/>
    <s v="Monitor Money Building, 815 Pacific Hwy"/>
    <s v="Level 6"/>
    <s v="Chatswood"/>
    <s v="NSW"/>
    <s v="2067"/>
    <x v="13"/>
    <x v="3"/>
    <s v="Huxley"/>
    <s v="Adrian"/>
    <s v="Medium"/>
  </r>
  <r>
    <n v="10140"/>
    <n v="37"/>
    <n v="100"/>
    <n v="11"/>
    <n v="7374.1"/>
    <n v="1835.4134900000001"/>
    <s v="24,89%"/>
    <d v="2003-07-24T00:00:00"/>
    <x v="0"/>
    <n v="3"/>
    <x v="6"/>
    <x v="0"/>
    <x v="1"/>
    <n v="214"/>
    <s v="S10_1949"/>
    <x v="33"/>
    <s v="6505556809"/>
    <s v="9408 Furth Circle"/>
    <s v="N/A"/>
    <s v="Burlingame"/>
    <s v="CA"/>
    <s v="94217"/>
    <x v="0"/>
    <x v="0"/>
    <s v="Hirano"/>
    <s v="Juri"/>
    <s v="Large"/>
  </r>
  <r>
    <n v="10140"/>
    <n v="26"/>
    <n v="100"/>
    <n v="4"/>
    <n v="3188.12"/>
    <n v="793.52306799999997"/>
    <s v="24,89%"/>
    <d v="2003-07-24T00:00:00"/>
    <x v="0"/>
    <n v="3"/>
    <x v="6"/>
    <x v="0"/>
    <x v="1"/>
    <n v="147"/>
    <s v="S10_4962"/>
    <x v="33"/>
    <s v="6505556809"/>
    <s v="9408 Furth Circle"/>
    <s v="N/A"/>
    <s v="Burlingame"/>
    <s v="CA"/>
    <s v="94217"/>
    <x v="0"/>
    <x v="0"/>
    <s v="Hirano"/>
    <s v="Juri"/>
    <s v="Medium"/>
  </r>
  <r>
    <n v="10140"/>
    <n v="38"/>
    <n v="100"/>
    <n v="8"/>
    <n v="4829.8"/>
    <n v="219.7559"/>
    <s v="4,55%"/>
    <d v="2003-07-24T00:00:00"/>
    <x v="0"/>
    <n v="3"/>
    <x v="6"/>
    <x v="0"/>
    <x v="2"/>
    <n v="136"/>
    <s v="S12_1666"/>
    <x v="33"/>
    <s v="6505556809"/>
    <s v="9408 Furth Circle"/>
    <s v="N/A"/>
    <s v="Burlingame"/>
    <s v="CA"/>
    <s v="94217"/>
    <x v="0"/>
    <x v="0"/>
    <s v="Hirano"/>
    <s v="Juri"/>
    <s v="Medium"/>
  </r>
  <r>
    <n v="10140"/>
    <n v="32"/>
    <n v="100"/>
    <n v="10"/>
    <n v="4181.4399999999996"/>
    <n v="190.25551999999999"/>
    <s v="4,55%"/>
    <d v="2003-07-24T00:00:00"/>
    <x v="0"/>
    <n v="3"/>
    <x v="6"/>
    <x v="0"/>
    <x v="2"/>
    <n v="116"/>
    <s v="S18_1097"/>
    <x v="33"/>
    <s v="6505556809"/>
    <s v="9408 Furth Circle"/>
    <s v="N/A"/>
    <s v="Burlingame"/>
    <s v="CA"/>
    <s v="94217"/>
    <x v="0"/>
    <x v="0"/>
    <s v="Hirano"/>
    <s v="Juri"/>
    <s v="Medium"/>
  </r>
  <r>
    <n v="10140"/>
    <n v="46"/>
    <n v="61.99"/>
    <n v="2"/>
    <n v="2851.54"/>
    <n v="129.74507"/>
    <s v="4,55%"/>
    <d v="2003-07-24T00:00:00"/>
    <x v="0"/>
    <n v="3"/>
    <x v="6"/>
    <x v="0"/>
    <x v="2"/>
    <n v="60"/>
    <s v="S18_2432"/>
    <x v="33"/>
    <s v="6505556809"/>
    <s v="9408 Furth Circle"/>
    <s v="N/A"/>
    <s v="Burlingame"/>
    <s v="CA"/>
    <s v="94217"/>
    <x v="0"/>
    <x v="0"/>
    <s v="Hirano"/>
    <s v="Juri"/>
    <s v="Small"/>
  </r>
  <r>
    <n v="10140"/>
    <n v="40"/>
    <n v="100"/>
    <n v="5"/>
    <n v="4601.2"/>
    <n v="209.35459999999998"/>
    <s v="4,55%"/>
    <d v="2003-07-24T00:00:00"/>
    <x v="0"/>
    <n v="3"/>
    <x v="6"/>
    <x v="0"/>
    <x v="2"/>
    <n v="121"/>
    <s v="S18_4600"/>
    <x v="33"/>
    <s v="6505556809"/>
    <s v="9408 Furth Circle"/>
    <s v="N/A"/>
    <s v="Burlingame"/>
    <s v="CA"/>
    <s v="94217"/>
    <x v="0"/>
    <x v="0"/>
    <s v="Hirano"/>
    <s v="Juri"/>
    <s v="Medium"/>
  </r>
  <r>
    <n v="10140"/>
    <n v="29"/>
    <n v="43.27"/>
    <n v="9"/>
    <n v="1254.83"/>
    <n v="92.731936999999988"/>
    <s v="7,39%"/>
    <d v="2003-07-24T00:00:00"/>
    <x v="0"/>
    <n v="3"/>
    <x v="6"/>
    <x v="0"/>
    <x v="0"/>
    <n v="50"/>
    <s v="S18_4668"/>
    <x v="33"/>
    <s v="6505556809"/>
    <s v="9408 Furth Circle"/>
    <s v="N/A"/>
    <s v="Burlingame"/>
    <s v="CA"/>
    <s v="94217"/>
    <x v="0"/>
    <x v="0"/>
    <s v="Hirano"/>
    <s v="Juri"/>
    <s v="Small"/>
  </r>
  <r>
    <n v="10140"/>
    <n v="47"/>
    <n v="100"/>
    <n v="1"/>
    <n v="5105.1400000000003"/>
    <n v="232.28387000000001"/>
    <s v="4,55%"/>
    <d v="2003-07-24T00:00:00"/>
    <x v="0"/>
    <n v="3"/>
    <x v="6"/>
    <x v="0"/>
    <x v="2"/>
    <n v="127"/>
    <s v="S24_2300"/>
    <x v="33"/>
    <s v="6505556809"/>
    <s v="9408 Furth Circle"/>
    <s v="N/A"/>
    <s v="Burlingame"/>
    <s v="CA"/>
    <s v="94217"/>
    <x v="0"/>
    <x v="0"/>
    <s v="Hirano"/>
    <s v="Juri"/>
    <s v="Medium"/>
  </r>
  <r>
    <n v="10140"/>
    <n v="26"/>
    <n v="100"/>
    <n v="3"/>
    <n v="2829.58"/>
    <n v="128.74589"/>
    <s v="4,55%"/>
    <d v="2003-07-24T00:00:00"/>
    <x v="0"/>
    <n v="3"/>
    <x v="6"/>
    <x v="0"/>
    <x v="2"/>
    <n v="96"/>
    <s v="S32_1268"/>
    <x v="33"/>
    <s v="6505556809"/>
    <s v="9408 Furth Circle"/>
    <s v="N/A"/>
    <s v="Burlingame"/>
    <s v="CA"/>
    <s v="94217"/>
    <x v="0"/>
    <x v="0"/>
    <s v="Hirano"/>
    <s v="Juri"/>
    <s v="Small"/>
  </r>
  <r>
    <n v="10140"/>
    <n v="28"/>
    <n v="60.76"/>
    <n v="7"/>
    <n v="1701.28"/>
    <n v="77.408239999999992"/>
    <s v="4,55%"/>
    <d v="2003-07-24T00:00:00"/>
    <x v="0"/>
    <n v="3"/>
    <x v="6"/>
    <x v="0"/>
    <x v="2"/>
    <n v="64"/>
    <s v="S32_3522"/>
    <x v="33"/>
    <s v="6505556809"/>
    <s v="9408 Furth Circle"/>
    <s v="N/A"/>
    <s v="Burlingame"/>
    <s v="CA"/>
    <s v="94217"/>
    <x v="0"/>
    <x v="0"/>
    <s v="Hirano"/>
    <s v="Juri"/>
    <s v="Small"/>
  </r>
  <r>
    <n v="10140"/>
    <n v="36"/>
    <n v="100"/>
    <n v="6"/>
    <n v="4114.8"/>
    <n v="1024.17372"/>
    <s v="24,89%"/>
    <d v="2003-07-24T00:00:00"/>
    <x v="0"/>
    <n v="3"/>
    <x v="6"/>
    <x v="0"/>
    <x v="1"/>
    <n v="101"/>
    <s v="S700_2824"/>
    <x v="33"/>
    <s v="6505556809"/>
    <s v="9408 Furth Circle"/>
    <s v="N/A"/>
    <s v="Burlingame"/>
    <s v="CA"/>
    <s v="94217"/>
    <x v="0"/>
    <x v="0"/>
    <s v="Hirano"/>
    <s v="Juri"/>
    <s v="Medium"/>
  </r>
  <r>
    <n v="10141"/>
    <n v="21"/>
    <n v="100"/>
    <n v="5"/>
    <n v="2140.11"/>
    <n v="97.375005000000002"/>
    <s v="4,55%"/>
    <d v="2003-08-01T00:00:00"/>
    <x v="0"/>
    <n v="3"/>
    <x v="7"/>
    <x v="0"/>
    <x v="2"/>
    <n v="118"/>
    <s v="S12_4473"/>
    <x v="34"/>
    <s v="+358 9 8045 555"/>
    <s v="Software Engineering Center, SEC Oy"/>
    <s v="N/A"/>
    <s v="Espoo"/>
    <s v="N/A"/>
    <s v="FIN-02271"/>
    <x v="14"/>
    <x v="1"/>
    <s v="Suominen"/>
    <s v="Kalle"/>
    <s v="Small"/>
  </r>
  <r>
    <n v="10141"/>
    <n v="39"/>
    <n v="100"/>
    <n v="4"/>
    <n v="5938.53"/>
    <n v="1478.100117"/>
    <s v="24,89%"/>
    <d v="2003-08-01T00:00:00"/>
    <x v="0"/>
    <n v="3"/>
    <x v="7"/>
    <x v="0"/>
    <x v="1"/>
    <n v="163"/>
    <s v="S18_2238"/>
    <x v="34"/>
    <s v="+358 9 8045 555"/>
    <s v="Software Engineering Center, SEC Oy"/>
    <s v="N/A"/>
    <s v="Espoo"/>
    <s v="N/A"/>
    <s v="FIN-02271"/>
    <x v="14"/>
    <x v="1"/>
    <s v="Suominen"/>
    <s v="Kalle"/>
    <s v="Medium"/>
  </r>
  <r>
    <n v="10141"/>
    <n v="47"/>
    <n v="100"/>
    <n v="8"/>
    <n v="6287.66"/>
    <n v="286.08852999999999"/>
    <s v="4,55%"/>
    <d v="2003-08-01T00:00:00"/>
    <x v="0"/>
    <n v="3"/>
    <x v="7"/>
    <x v="0"/>
    <x v="2"/>
    <n v="122"/>
    <s v="S18_2319"/>
    <x v="34"/>
    <s v="+358 9 8045 555"/>
    <s v="Software Engineering Center, SEC Oy"/>
    <s v="N/A"/>
    <s v="Espoo"/>
    <s v="N/A"/>
    <s v="FIN-02271"/>
    <x v="14"/>
    <x v="1"/>
    <s v="Suominen"/>
    <s v="Kalle"/>
    <s v="Medium"/>
  </r>
  <r>
    <n v="10141"/>
    <n v="34"/>
    <n v="100"/>
    <n v="9"/>
    <n v="4836.5"/>
    <n v="1203.80485"/>
    <s v="24,89%"/>
    <d v="2003-08-01T00:00:00"/>
    <x v="0"/>
    <n v="3"/>
    <x v="7"/>
    <x v="0"/>
    <x v="1"/>
    <n v="169"/>
    <s v="S18_3232"/>
    <x v="34"/>
    <s v="+358 9 8045 555"/>
    <s v="Software Engineering Center, SEC Oy"/>
    <s v="N/A"/>
    <s v="Espoo"/>
    <s v="N/A"/>
    <s v="FIN-02271"/>
    <x v="14"/>
    <x v="1"/>
    <s v="Suominen"/>
    <s v="Kalle"/>
    <s v="Medium"/>
  </r>
  <r>
    <n v="10141"/>
    <n v="20"/>
    <n v="54.33"/>
    <n v="2"/>
    <n v="1086.5999999999999"/>
    <n v="270.45474000000002"/>
    <s v="24,89%"/>
    <d v="2003-08-01T00:00:00"/>
    <x v="0"/>
    <n v="3"/>
    <x v="7"/>
    <x v="0"/>
    <x v="1"/>
    <n v="57"/>
    <s v="S24_1444"/>
    <x v="34"/>
    <s v="+358 9 8045 555"/>
    <s v="Software Engineering Center, SEC Oy"/>
    <s v="N/A"/>
    <s v="Espoo"/>
    <s v="N/A"/>
    <s v="FIN-02271"/>
    <x v="14"/>
    <x v="1"/>
    <s v="Suominen"/>
    <s v="Kalle"/>
    <s v="Small"/>
  </r>
  <r>
    <n v="10141"/>
    <n v="21"/>
    <n v="42.43"/>
    <n v="6"/>
    <n v="891.03"/>
    <n v="221.777367"/>
    <s v="24,89%"/>
    <d v="2003-08-01T00:00:00"/>
    <x v="0"/>
    <n v="3"/>
    <x v="7"/>
    <x v="0"/>
    <x v="1"/>
    <n v="35"/>
    <s v="S24_2840"/>
    <x v="34"/>
    <s v="+358 9 8045 555"/>
    <s v="Software Engineering Center, SEC Oy"/>
    <s v="N/A"/>
    <s v="Espoo"/>
    <s v="N/A"/>
    <s v="FIN-02271"/>
    <x v="14"/>
    <x v="1"/>
    <s v="Suominen"/>
    <s v="Kalle"/>
    <s v="Small"/>
  </r>
  <r>
    <n v="10141"/>
    <n v="40"/>
    <n v="94.62"/>
    <n v="1"/>
    <n v="3784.8"/>
    <n v="942.03672000000006"/>
    <s v="24,89%"/>
    <d v="2003-08-01T00:00:00"/>
    <x v="0"/>
    <n v="3"/>
    <x v="7"/>
    <x v="0"/>
    <x v="1"/>
    <n v="118"/>
    <s v="S24_4048"/>
    <x v="34"/>
    <s v="+358 9 8045 555"/>
    <s v="Software Engineering Center, SEC Oy"/>
    <s v="N/A"/>
    <s v="Espoo"/>
    <s v="N/A"/>
    <s v="FIN-02271"/>
    <x v="14"/>
    <x v="1"/>
    <s v="Suominen"/>
    <s v="Kalle"/>
    <s v="Medium"/>
  </r>
  <r>
    <n v="10141"/>
    <n v="24"/>
    <n v="45.99"/>
    <n v="7"/>
    <n v="1103.76"/>
    <n v="50.221080000000001"/>
    <s v="4,55%"/>
    <d v="2003-08-01T00:00:00"/>
    <x v="0"/>
    <n v="3"/>
    <x v="7"/>
    <x v="0"/>
    <x v="2"/>
    <n v="54"/>
    <s v="S32_2509"/>
    <x v="34"/>
    <s v="+358 9 8045 555"/>
    <s v="Software Engineering Center, SEC Oy"/>
    <s v="N/A"/>
    <s v="Espoo"/>
    <s v="N/A"/>
    <s v="FIN-02271"/>
    <x v="14"/>
    <x v="1"/>
    <s v="Suominen"/>
    <s v="Kalle"/>
    <s v="Small"/>
  </r>
  <r>
    <n v="10141"/>
    <n v="44"/>
    <n v="100"/>
    <n v="3"/>
    <n v="5500.44"/>
    <n v="250.27001999999999"/>
    <s v="4,55%"/>
    <d v="2003-08-01T00:00:00"/>
    <x v="0"/>
    <n v="3"/>
    <x v="7"/>
    <x v="0"/>
    <x v="2"/>
    <n v="115"/>
    <s v="S50_1392"/>
    <x v="34"/>
    <s v="+358 9 8045 555"/>
    <s v="Software Engineering Center, SEC Oy"/>
    <s v="N/A"/>
    <s v="Espoo"/>
    <s v="N/A"/>
    <s v="FIN-02271"/>
    <x v="14"/>
    <x v="1"/>
    <s v="Suominen"/>
    <s v="Kalle"/>
    <s v="Medium"/>
  </r>
  <r>
    <n v="10142"/>
    <n v="33"/>
    <n v="100"/>
    <n v="12"/>
    <n v="8023.29"/>
    <n v="1996.996881"/>
    <s v="24,89%"/>
    <d v="2003-08-08T00:00:00"/>
    <x v="0"/>
    <n v="3"/>
    <x v="7"/>
    <x v="0"/>
    <x v="1"/>
    <n v="207"/>
    <s v="S12_1108"/>
    <x v="13"/>
    <s v="4155551450"/>
    <s v="5677 Strong St."/>
    <s v="N/A"/>
    <s v="San Rafael"/>
    <s v="CA"/>
    <s v="97562"/>
    <x v="0"/>
    <x v="0"/>
    <s v="Nelson"/>
    <s v="Valarie"/>
    <s v="Large"/>
  </r>
  <r>
    <n v="10142"/>
    <n v="33"/>
    <n v="100"/>
    <n v="13"/>
    <n v="4985.6400000000003"/>
    <n v="1240.9257960000002"/>
    <s v="24,89%"/>
    <d v="2003-08-08T00:00:00"/>
    <x v="0"/>
    <n v="3"/>
    <x v="7"/>
    <x v="0"/>
    <x v="1"/>
    <n v="151"/>
    <s v="S12_3148"/>
    <x v="13"/>
    <s v="4155551450"/>
    <s v="5677 Strong St."/>
    <s v="N/A"/>
    <s v="San Rafael"/>
    <s v="CA"/>
    <s v="97562"/>
    <x v="0"/>
    <x v="0"/>
    <s v="Nelson"/>
    <s v="Valarie"/>
    <s v="Medium"/>
  </r>
  <r>
    <n v="10142"/>
    <n v="46"/>
    <n v="100"/>
    <n v="11"/>
    <n v="9470.94"/>
    <n v="2357.3169660000003"/>
    <s v="24,89%"/>
    <d v="2003-08-08T00:00:00"/>
    <x v="0"/>
    <n v="3"/>
    <x v="7"/>
    <x v="0"/>
    <x v="1"/>
    <n v="173"/>
    <s v="S12_3891"/>
    <x v="13"/>
    <s v="4155551450"/>
    <s v="5677 Strong St."/>
    <s v="N/A"/>
    <s v="San Rafael"/>
    <s v="CA"/>
    <s v="97562"/>
    <x v="0"/>
    <x v="0"/>
    <s v="Nelson"/>
    <s v="Valarie"/>
    <s v="Large"/>
  </r>
  <r>
    <n v="10142"/>
    <n v="47"/>
    <n v="100"/>
    <n v="8"/>
    <n v="6034.33"/>
    <n v="445.93698699999993"/>
    <s v="7,39%"/>
    <d v="2003-08-08T00:00:00"/>
    <x v="0"/>
    <n v="3"/>
    <x v="7"/>
    <x v="0"/>
    <x v="0"/>
    <n v="136"/>
    <s v="S18_3140"/>
    <x v="13"/>
    <s v="4155551450"/>
    <s v="5677 Strong St."/>
    <s v="N/A"/>
    <s v="San Rafael"/>
    <s v="CA"/>
    <s v="97562"/>
    <x v="0"/>
    <x v="0"/>
    <s v="Nelson"/>
    <s v="Valarie"/>
    <s v="Medium"/>
  </r>
  <r>
    <n v="10142"/>
    <n v="22"/>
    <n v="97.81"/>
    <n v="10"/>
    <n v="2151.8200000000002"/>
    <n v="109.52763800000001"/>
    <s v="5,09%"/>
    <d v="2003-08-08T00:00:00"/>
    <x v="0"/>
    <n v="3"/>
    <x v="7"/>
    <x v="0"/>
    <x v="3"/>
    <n v="100"/>
    <s v="S18_3259"/>
    <x v="13"/>
    <s v="4155551450"/>
    <s v="5677 Strong St."/>
    <s v="N/A"/>
    <s v="San Rafael"/>
    <s v="CA"/>
    <s v="97562"/>
    <x v="0"/>
    <x v="0"/>
    <s v="Nelson"/>
    <s v="Valarie"/>
    <s v="Small"/>
  </r>
  <r>
    <n v="10142"/>
    <n v="24"/>
    <n v="100"/>
    <n v="15"/>
    <n v="3791.52"/>
    <n v="943.70932800000003"/>
    <s v="24,89%"/>
    <d v="2003-08-08T00:00:00"/>
    <x v="0"/>
    <n v="3"/>
    <x v="7"/>
    <x v="0"/>
    <x v="1"/>
    <n v="143"/>
    <s v="S18_4027"/>
    <x v="13"/>
    <s v="4155551450"/>
    <s v="5677 Strong St."/>
    <s v="N/A"/>
    <s v="San Rafael"/>
    <s v="CA"/>
    <s v="97562"/>
    <x v="0"/>
    <x v="0"/>
    <s v="Nelson"/>
    <s v="Valarie"/>
    <s v="Medium"/>
  </r>
  <r>
    <n v="10142"/>
    <n v="24"/>
    <n v="70.22"/>
    <n v="7"/>
    <n v="1685.28"/>
    <n v="124.54219199999999"/>
    <s v="7,39%"/>
    <d v="2003-08-08T00:00:00"/>
    <x v="0"/>
    <n v="3"/>
    <x v="7"/>
    <x v="0"/>
    <x v="0"/>
    <n v="87"/>
    <s v="S18_4522"/>
    <x v="13"/>
    <s v="4155551450"/>
    <s v="5677 Strong St."/>
    <s v="N/A"/>
    <s v="San Rafael"/>
    <s v="CA"/>
    <s v="97562"/>
    <x v="0"/>
    <x v="0"/>
    <s v="Nelson"/>
    <s v="Valarie"/>
    <s v="Small"/>
  </r>
  <r>
    <n v="10142"/>
    <n v="33"/>
    <n v="100"/>
    <n v="6"/>
    <n v="3366"/>
    <n v="307.6524"/>
    <s v="9,14%"/>
    <d v="2003-08-08T00:00:00"/>
    <x v="0"/>
    <n v="3"/>
    <x v="7"/>
    <x v="0"/>
    <x v="4"/>
    <n v="122"/>
    <s v="S24_2011"/>
    <x v="13"/>
    <s v="4155551450"/>
    <s v="5677 Strong St."/>
    <s v="N/A"/>
    <s v="San Rafael"/>
    <s v="CA"/>
    <s v="97562"/>
    <x v="0"/>
    <x v="0"/>
    <s v="Nelson"/>
    <s v="Valarie"/>
    <s v="Medium"/>
  </r>
  <r>
    <n v="10142"/>
    <n v="49"/>
    <n v="98.25"/>
    <n v="1"/>
    <n v="4814.25"/>
    <n v="355.77307499999995"/>
    <s v="7,39%"/>
    <d v="2003-08-08T00:00:00"/>
    <x v="0"/>
    <n v="3"/>
    <x v="7"/>
    <x v="0"/>
    <x v="0"/>
    <n v="88"/>
    <s v="S24_3151"/>
    <x v="13"/>
    <s v="4155551450"/>
    <s v="5677 Strong St."/>
    <s v="N/A"/>
    <s v="San Rafael"/>
    <s v="CA"/>
    <s v="97562"/>
    <x v="0"/>
    <x v="0"/>
    <s v="Nelson"/>
    <s v="Valarie"/>
    <s v="Medium"/>
  </r>
  <r>
    <n v="10142"/>
    <n v="42"/>
    <n v="74.569999999999993"/>
    <n v="16"/>
    <n v="3131.94"/>
    <n v="159.41574600000001"/>
    <s v="5,09%"/>
    <d v="2003-08-08T00:00:00"/>
    <x v="0"/>
    <n v="3"/>
    <x v="7"/>
    <x v="0"/>
    <x v="3"/>
    <n v="62"/>
    <s v="S32_3207"/>
    <x v="13"/>
    <s v="4155551450"/>
    <s v="5677 Strong St."/>
    <s v="N/A"/>
    <s v="San Rafael"/>
    <s v="CA"/>
    <s v="97562"/>
    <x v="0"/>
    <x v="0"/>
    <s v="Nelson"/>
    <s v="Valarie"/>
    <s v="Medium"/>
  </r>
  <r>
    <n v="10142"/>
    <n v="42"/>
    <n v="49.79"/>
    <n v="14"/>
    <n v="2091.1799999999998"/>
    <n v="106.44106199999999"/>
    <s v="5,09%"/>
    <d v="2003-08-08T00:00:00"/>
    <x v="0"/>
    <n v="3"/>
    <x v="7"/>
    <x v="0"/>
    <x v="3"/>
    <n v="58"/>
    <s v="S50_1514"/>
    <x v="13"/>
    <s v="4155551450"/>
    <s v="5677 Strong St."/>
    <s v="N/A"/>
    <s v="San Rafael"/>
    <s v="CA"/>
    <s v="97562"/>
    <x v="0"/>
    <x v="0"/>
    <s v="Nelson"/>
    <s v="Valarie"/>
    <s v="Small"/>
  </r>
  <r>
    <n v="10142"/>
    <n v="41"/>
    <n v="64"/>
    <n v="2"/>
    <n v="2624"/>
    <n v="239.83359999999999"/>
    <s v="9,14%"/>
    <d v="2003-08-08T00:00:00"/>
    <x v="0"/>
    <n v="3"/>
    <x v="7"/>
    <x v="0"/>
    <x v="4"/>
    <n v="66"/>
    <s v="S700_1138"/>
    <x v="13"/>
    <s v="4155551450"/>
    <s v="5677 Strong St."/>
    <s v="N/A"/>
    <s v="San Rafael"/>
    <s v="CA"/>
    <s v="97562"/>
    <x v="0"/>
    <x v="0"/>
    <s v="Nelson"/>
    <s v="Valarie"/>
    <s v="Small"/>
  </r>
  <r>
    <n v="10142"/>
    <n v="43"/>
    <n v="84.01"/>
    <n v="9"/>
    <n v="3612.43"/>
    <n v="330.17610199999996"/>
    <s v="9,14%"/>
    <d v="2003-08-08T00:00:00"/>
    <x v="0"/>
    <n v="3"/>
    <x v="7"/>
    <x v="0"/>
    <x v="4"/>
    <n v="86"/>
    <s v="S700_1938"/>
    <x v="13"/>
    <s v="4155551450"/>
    <s v="5677 Strong St."/>
    <s v="N/A"/>
    <s v="San Rafael"/>
    <s v="CA"/>
    <s v="97562"/>
    <x v="0"/>
    <x v="0"/>
    <s v="Nelson"/>
    <s v="Valarie"/>
    <s v="Medium"/>
  </r>
  <r>
    <n v="10142"/>
    <n v="21"/>
    <n v="100"/>
    <n v="3"/>
    <n v="2334.9899999999998"/>
    <n v="213.41808599999996"/>
    <s v="9,14%"/>
    <d v="2003-08-08T00:00:00"/>
    <x v="0"/>
    <n v="3"/>
    <x v="7"/>
    <x v="0"/>
    <x v="4"/>
    <n v="100"/>
    <s v="S700_3505"/>
    <x v="13"/>
    <s v="4155551450"/>
    <s v="5677 Strong St."/>
    <s v="N/A"/>
    <s v="San Rafael"/>
    <s v="CA"/>
    <s v="97562"/>
    <x v="0"/>
    <x v="0"/>
    <s v="Nelson"/>
    <s v="Valarie"/>
    <s v="Small"/>
  </r>
  <r>
    <n v="10142"/>
    <n v="38"/>
    <n v="85.41"/>
    <n v="4"/>
    <n v="3245.58"/>
    <n v="296.64601199999998"/>
    <s v="9,14%"/>
    <d v="2003-08-08T00:00:00"/>
    <x v="0"/>
    <n v="3"/>
    <x v="7"/>
    <x v="0"/>
    <x v="4"/>
    <n v="99"/>
    <s v="S700_3962"/>
    <x v="13"/>
    <s v="4155551450"/>
    <s v="5677 Strong St."/>
    <s v="N/A"/>
    <s v="San Rafael"/>
    <s v="CA"/>
    <s v="97562"/>
    <x v="0"/>
    <x v="0"/>
    <s v="Nelson"/>
    <s v="Valarie"/>
    <s v="Medium"/>
  </r>
  <r>
    <n v="10142"/>
    <n v="39"/>
    <n v="44.23"/>
    <n v="5"/>
    <n v="1724.97"/>
    <n v="157.66225799999998"/>
    <s v="9,14%"/>
    <d v="2003-08-08T00:00:00"/>
    <x v="0"/>
    <n v="3"/>
    <x v="7"/>
    <x v="0"/>
    <x v="4"/>
    <n v="54"/>
    <s v="S72_3212"/>
    <x v="13"/>
    <s v="4155551450"/>
    <s v="5677 Strong St."/>
    <s v="N/A"/>
    <s v="San Rafael"/>
    <s v="CA"/>
    <s v="97562"/>
    <x v="0"/>
    <x v="0"/>
    <s v="Nelson"/>
    <s v="Valarie"/>
    <s v="Small"/>
  </r>
  <r>
    <n v="10143"/>
    <n v="49"/>
    <n v="100"/>
    <n v="15"/>
    <n v="5597.76"/>
    <n v="1393.2824640000001"/>
    <s v="24,89%"/>
    <d v="2003-08-10T00:00:00"/>
    <x v="0"/>
    <n v="3"/>
    <x v="7"/>
    <x v="0"/>
    <x v="1"/>
    <n v="136"/>
    <s v="S10_4757"/>
    <x v="35"/>
    <s v="5085559555"/>
    <s v="4575 Hillside Dr."/>
    <s v="N/A"/>
    <s v="New Bedford"/>
    <s v="MA"/>
    <s v="50553"/>
    <x v="0"/>
    <x v="0"/>
    <s v="Tam"/>
    <s v="Wing C"/>
    <s v="Medium"/>
  </r>
  <r>
    <n v="10143"/>
    <n v="32"/>
    <n v="100"/>
    <n v="7"/>
    <n v="5248"/>
    <n v="383.62880000000001"/>
    <s v="7,31%"/>
    <d v="2003-08-10T00:00:00"/>
    <x v="0"/>
    <n v="3"/>
    <x v="7"/>
    <x v="0"/>
    <x v="5"/>
    <n v="157"/>
    <s v="S18_1662"/>
    <x v="35"/>
    <s v="5085559555"/>
    <s v="4575 Hillside Dr."/>
    <s v="N/A"/>
    <s v="New Bedford"/>
    <s v="MA"/>
    <s v="50553"/>
    <x v="0"/>
    <x v="0"/>
    <s v="Tam"/>
    <s v="Wing C"/>
    <s v="Medium"/>
  </r>
  <r>
    <n v="10143"/>
    <n v="46"/>
    <n v="74.84"/>
    <n v="13"/>
    <n v="3442.64"/>
    <n v="314.65729599999997"/>
    <s v="9,14%"/>
    <d v="2003-08-10T00:00:00"/>
    <x v="0"/>
    <n v="3"/>
    <x v="7"/>
    <x v="0"/>
    <x v="4"/>
    <n v="86"/>
    <s v="S18_3029"/>
    <x v="35"/>
    <s v="5085559555"/>
    <s v="4575 Hillside Dr."/>
    <s v="N/A"/>
    <s v="New Bedford"/>
    <s v="MA"/>
    <s v="50553"/>
    <x v="0"/>
    <x v="0"/>
    <s v="Tam"/>
    <s v="Wing C"/>
    <s v="Medium"/>
  </r>
  <r>
    <n v="10143"/>
    <n v="34"/>
    <n v="100"/>
    <n v="12"/>
    <n v="3455.76"/>
    <n v="255.380664"/>
    <s v="7,39%"/>
    <d v="2003-08-10T00:00:00"/>
    <x v="0"/>
    <n v="3"/>
    <x v="7"/>
    <x v="0"/>
    <x v="0"/>
    <n v="105"/>
    <s v="S18_3856"/>
    <x v="35"/>
    <s v="5085559555"/>
    <s v="4575 Hillside Dr."/>
    <s v="N/A"/>
    <s v="New Bedford"/>
    <s v="MA"/>
    <s v="50553"/>
    <x v="0"/>
    <x v="0"/>
    <s v="Tam"/>
    <s v="Wing C"/>
    <s v="Medium"/>
  </r>
  <r>
    <n v="10143"/>
    <n v="27"/>
    <n v="60.97"/>
    <n v="8"/>
    <n v="1646.19"/>
    <n v="120.336489"/>
    <s v="7,31%"/>
    <d v="2003-08-10T00:00:00"/>
    <x v="0"/>
    <n v="3"/>
    <x v="7"/>
    <x v="0"/>
    <x v="5"/>
    <n v="68"/>
    <s v="S24_2841"/>
    <x v="35"/>
    <s v="5085559555"/>
    <s v="4575 Hillside Dr."/>
    <s v="N/A"/>
    <s v="New Bedford"/>
    <s v="MA"/>
    <s v="50553"/>
    <x v="0"/>
    <x v="0"/>
    <s v="Tam"/>
    <s v="Wing C"/>
    <s v="Small"/>
  </r>
  <r>
    <n v="10143"/>
    <n v="33"/>
    <n v="77.59"/>
    <n v="9"/>
    <n v="2560.4699999999998"/>
    <n v="189.21873299999996"/>
    <s v="7,39%"/>
    <d v="2003-08-10T00:00:00"/>
    <x v="0"/>
    <n v="3"/>
    <x v="7"/>
    <x v="0"/>
    <x v="0"/>
    <n v="65"/>
    <s v="S24_3420"/>
    <x v="35"/>
    <s v="5085559555"/>
    <s v="4575 Hillside Dr."/>
    <s v="N/A"/>
    <s v="New Bedford"/>
    <s v="MA"/>
    <s v="50553"/>
    <x v="0"/>
    <x v="0"/>
    <s v="Tam"/>
    <s v="Wing C"/>
    <s v="Small"/>
  </r>
  <r>
    <n v="10143"/>
    <n v="23"/>
    <n v="80.510000000000005"/>
    <n v="14"/>
    <n v="1851.73"/>
    <n v="136.84284699999998"/>
    <s v="7,39%"/>
    <d v="2003-08-10T00:00:00"/>
    <x v="0"/>
    <n v="3"/>
    <x v="7"/>
    <x v="0"/>
    <x v="0"/>
    <n v="83"/>
    <s v="S24_3816"/>
    <x v="35"/>
    <s v="5085559555"/>
    <s v="4575 Hillside Dr."/>
    <s v="N/A"/>
    <s v="New Bedford"/>
    <s v="MA"/>
    <s v="50553"/>
    <x v="0"/>
    <x v="0"/>
    <s v="Tam"/>
    <s v="Wing C"/>
    <s v="Small"/>
  </r>
  <r>
    <n v="10143"/>
    <n v="28"/>
    <n v="66.19"/>
    <n v="6"/>
    <n v="1853.32"/>
    <n v="135.47769199999999"/>
    <s v="7,31%"/>
    <d v="2003-08-10T00:00:00"/>
    <x v="0"/>
    <n v="3"/>
    <x v="7"/>
    <x v="0"/>
    <x v="5"/>
    <n v="68"/>
    <s v="S24_3949"/>
    <x v="35"/>
    <s v="5085559555"/>
    <s v="4575 Hillside Dr."/>
    <s v="N/A"/>
    <s v="New Bedford"/>
    <s v="MA"/>
    <s v="50553"/>
    <x v="0"/>
    <x v="0"/>
    <s v="Tam"/>
    <s v="Wing C"/>
    <s v="Small"/>
  </r>
  <r>
    <n v="10143"/>
    <n v="34"/>
    <n v="36.659999999999997"/>
    <n v="1"/>
    <n v="1246.44"/>
    <n v="92.111915999999994"/>
    <s v="7,39%"/>
    <d v="2003-08-10T00:00:00"/>
    <x v="0"/>
    <n v="3"/>
    <x v="7"/>
    <x v="0"/>
    <x v="0"/>
    <n v="43"/>
    <s v="S50_1341"/>
    <x v="35"/>
    <s v="5085559555"/>
    <s v="4575 Hillside Dr."/>
    <s v="N/A"/>
    <s v="New Bedford"/>
    <s v="MA"/>
    <s v="50553"/>
    <x v="0"/>
    <x v="0"/>
    <s v="Tam"/>
    <s v="Wing C"/>
    <s v="Small"/>
  </r>
  <r>
    <n v="10143"/>
    <n v="36"/>
    <n v="100"/>
    <n v="2"/>
    <n v="3945.96"/>
    <n v="288.44967600000001"/>
    <s v="7,31%"/>
    <d v="2003-08-10T00:00:00"/>
    <x v="0"/>
    <n v="3"/>
    <x v="7"/>
    <x v="0"/>
    <x v="5"/>
    <n v="91"/>
    <s v="S700_1691"/>
    <x v="35"/>
    <s v="5085559555"/>
    <s v="4575 Hillside Dr."/>
    <s v="N/A"/>
    <s v="New Bedford"/>
    <s v="MA"/>
    <s v="50553"/>
    <x v="0"/>
    <x v="0"/>
    <s v="Tam"/>
    <s v="Wing C"/>
    <s v="Medium"/>
  </r>
  <r>
    <n v="10143"/>
    <n v="26"/>
    <n v="100"/>
    <n v="11"/>
    <n v="2612.48"/>
    <n v="238.78067199999998"/>
    <s v="9,14%"/>
    <d v="2003-08-10T00:00:00"/>
    <x v="0"/>
    <n v="3"/>
    <x v="7"/>
    <x v="0"/>
    <x v="4"/>
    <n v="90"/>
    <s v="S700_2047"/>
    <x v="35"/>
    <s v="5085559555"/>
    <s v="4575 Hillside Dr."/>
    <s v="N/A"/>
    <s v="New Bedford"/>
    <s v="MA"/>
    <s v="50553"/>
    <x v="0"/>
    <x v="0"/>
    <s v="Tam"/>
    <s v="Wing C"/>
    <s v="Small"/>
  </r>
  <r>
    <n v="10143"/>
    <n v="26"/>
    <n v="82.77"/>
    <n v="4"/>
    <n v="2152.02"/>
    <n v="157.31266199999999"/>
    <s v="7,31%"/>
    <d v="2003-08-10T00:00:00"/>
    <x v="0"/>
    <n v="3"/>
    <x v="7"/>
    <x v="0"/>
    <x v="5"/>
    <n v="99"/>
    <s v="S700_2466"/>
    <x v="35"/>
    <s v="5085559555"/>
    <s v="4575 Hillside Dr."/>
    <s v="N/A"/>
    <s v="New Bedford"/>
    <s v="MA"/>
    <s v="50553"/>
    <x v="0"/>
    <x v="0"/>
    <s v="Tam"/>
    <s v="Wing C"/>
    <s v="Small"/>
  </r>
  <r>
    <n v="10143"/>
    <n v="31"/>
    <n v="85.29"/>
    <n v="16"/>
    <n v="2643.99"/>
    <n v="241.66068599999997"/>
    <s v="9,14%"/>
    <d v="2003-08-10T00:00:00"/>
    <x v="0"/>
    <n v="3"/>
    <x v="7"/>
    <x v="0"/>
    <x v="4"/>
    <n v="72"/>
    <s v="S700_2610"/>
    <x v="35"/>
    <s v="5085559555"/>
    <s v="4575 Hillside Dr."/>
    <s v="N/A"/>
    <s v="New Bedford"/>
    <s v="MA"/>
    <s v="50553"/>
    <x v="0"/>
    <x v="0"/>
    <s v="Tam"/>
    <s v="Wing C"/>
    <s v="Small"/>
  </r>
  <r>
    <n v="10143"/>
    <n v="28"/>
    <n v="96"/>
    <n v="3"/>
    <n v="2688"/>
    <n v="196.49279999999999"/>
    <s v="7,31%"/>
    <d v="2003-08-10T00:00:00"/>
    <x v="0"/>
    <n v="3"/>
    <x v="7"/>
    <x v="0"/>
    <x v="5"/>
    <n v="80"/>
    <s v="S700_3167"/>
    <x v="35"/>
    <s v="5085559555"/>
    <s v="4575 Hillside Dr."/>
    <s v="N/A"/>
    <s v="New Bedford"/>
    <s v="MA"/>
    <s v="50553"/>
    <x v="0"/>
    <x v="0"/>
    <s v="Tam"/>
    <s v="Wing C"/>
    <s v="Small"/>
  </r>
  <r>
    <n v="10143"/>
    <n v="34"/>
    <n v="85.87"/>
    <n v="5"/>
    <n v="2919.58"/>
    <n v="213.42129799999998"/>
    <s v="7,31%"/>
    <d v="2003-08-10T00:00:00"/>
    <x v="0"/>
    <n v="3"/>
    <x v="7"/>
    <x v="0"/>
    <x v="5"/>
    <n v="74"/>
    <s v="S700_4002"/>
    <x v="35"/>
    <s v="5085559555"/>
    <s v="4575 Hillside Dr."/>
    <s v="N/A"/>
    <s v="New Bedford"/>
    <s v="MA"/>
    <s v="50553"/>
    <x v="0"/>
    <x v="0"/>
    <s v="Tam"/>
    <s v="Wing C"/>
    <s v="Small"/>
  </r>
  <r>
    <n v="10143"/>
    <n v="37"/>
    <n v="50.65"/>
    <n v="10"/>
    <n v="1874.05"/>
    <n v="136.993055"/>
    <s v="7,31%"/>
    <d v="2003-08-10T00:00:00"/>
    <x v="0"/>
    <n v="3"/>
    <x v="7"/>
    <x v="0"/>
    <x v="5"/>
    <n v="49"/>
    <s v="S72_1253"/>
    <x v="35"/>
    <s v="5085559555"/>
    <s v="4575 Hillside Dr."/>
    <s v="N/A"/>
    <s v="New Bedford"/>
    <s v="MA"/>
    <s v="50553"/>
    <x v="0"/>
    <x v="0"/>
    <s v="Tam"/>
    <s v="Wing C"/>
    <s v="Small"/>
  </r>
  <r>
    <n v="10144"/>
    <n v="20"/>
    <n v="81.86"/>
    <n v="1"/>
    <n v="1637.2"/>
    <n v="120.98907999999999"/>
    <s v="7,39%"/>
    <d v="2003-08-13T00:00:00"/>
    <x v="0"/>
    <n v="3"/>
    <x v="7"/>
    <x v="0"/>
    <x v="0"/>
    <n v="68"/>
    <s v="S32_4289"/>
    <x v="16"/>
    <s v="(071) 23 67 2555"/>
    <s v="Boulevard Tirou, 255"/>
    <s v="N/A"/>
    <s v="Charleroi"/>
    <s v="N/A"/>
    <s v="B-6000"/>
    <x v="10"/>
    <x v="1"/>
    <s v="Cartrain"/>
    <s v="Pascale"/>
    <s v="Small"/>
  </r>
  <r>
    <n v="10145"/>
    <n v="45"/>
    <n v="83.26"/>
    <n v="6"/>
    <n v="3746.7"/>
    <n v="475.83089999999999"/>
    <s v="12,70%"/>
    <d v="2003-08-25T00:00:00"/>
    <x v="0"/>
    <n v="3"/>
    <x v="7"/>
    <x v="0"/>
    <x v="6"/>
    <n v="95"/>
    <s v="S10_1678"/>
    <x v="36"/>
    <s v="6265557265"/>
    <s v="78934 Hillside Dr."/>
    <s v="N/A"/>
    <s v="Pasadena"/>
    <s v="CA"/>
    <s v="90003"/>
    <x v="0"/>
    <x v="0"/>
    <s v="Young"/>
    <s v="Julie"/>
    <s v="Medium"/>
  </r>
  <r>
    <n v="10145"/>
    <n v="37"/>
    <n v="100"/>
    <n v="9"/>
    <n v="5192.95"/>
    <n v="659.50464999999997"/>
    <s v="12,70%"/>
    <d v="2003-08-25T00:00:00"/>
    <x v="0"/>
    <n v="3"/>
    <x v="7"/>
    <x v="0"/>
    <x v="6"/>
    <n v="118"/>
    <s v="S10_2016"/>
    <x v="36"/>
    <s v="6265557265"/>
    <s v="78934 Hillside Dr."/>
    <s v="N/A"/>
    <s v="Pasadena"/>
    <s v="CA"/>
    <s v="90003"/>
    <x v="0"/>
    <x v="0"/>
    <s v="Young"/>
    <s v="Julie"/>
    <s v="Medium"/>
  </r>
  <r>
    <n v="10145"/>
    <n v="33"/>
    <n v="100"/>
    <n v="8"/>
    <n v="5176.38"/>
    <n v="657.40026"/>
    <s v="12,70%"/>
    <d v="2003-08-25T00:00:00"/>
    <x v="0"/>
    <n v="3"/>
    <x v="7"/>
    <x v="0"/>
    <x v="6"/>
    <n v="193"/>
    <s v="S10_4698"/>
    <x v="36"/>
    <s v="6265557265"/>
    <s v="78934 Hillside Dr."/>
    <s v="N/A"/>
    <s v="Pasadena"/>
    <s v="CA"/>
    <s v="90003"/>
    <x v="0"/>
    <x v="0"/>
    <s v="Young"/>
    <s v="Julie"/>
    <s v="Medium"/>
  </r>
  <r>
    <n v="10145"/>
    <n v="49"/>
    <n v="100"/>
    <n v="5"/>
    <n v="8339.7999999999993"/>
    <n v="1059.1545999999998"/>
    <n v="0.127"/>
    <d v="2003-08-25T00:00:00"/>
    <x v="0"/>
    <n v="3"/>
    <x v="7"/>
    <x v="0"/>
    <x v="6"/>
    <n v="150"/>
    <s v="S12_2823"/>
    <x v="36"/>
    <s v="6265557265"/>
    <s v="78934 Hillside Dr."/>
    <s v="N/A"/>
    <s v="Pasadena"/>
    <s v="CA"/>
    <s v="90003"/>
    <x v="0"/>
    <x v="0"/>
    <s v="Young"/>
    <s v="Julie"/>
    <s v="Large"/>
  </r>
  <r>
    <n v="10145"/>
    <n v="30"/>
    <n v="85.32"/>
    <n v="14"/>
    <n v="2559.6"/>
    <n v="187.10675999999998"/>
    <s v="7,31%"/>
    <d v="2003-08-25T00:00:00"/>
    <x v="0"/>
    <n v="3"/>
    <x v="7"/>
    <x v="0"/>
    <x v="5"/>
    <n v="84"/>
    <s v="S18_2581"/>
    <x v="36"/>
    <s v="6265557265"/>
    <s v="78934 Hillside Dr."/>
    <s v="N/A"/>
    <s v="Pasadena"/>
    <s v="CA"/>
    <s v="90003"/>
    <x v="0"/>
    <x v="0"/>
    <s v="Young"/>
    <s v="Julie"/>
    <s v="Small"/>
  </r>
  <r>
    <n v="10145"/>
    <n v="30"/>
    <n v="49.67"/>
    <n v="10"/>
    <n v="1490.1"/>
    <n v="189.24269999999999"/>
    <n v="0.127"/>
    <d v="2003-08-25T00:00:00"/>
    <x v="0"/>
    <n v="3"/>
    <x v="7"/>
    <x v="0"/>
    <x v="6"/>
    <n v="60"/>
    <s v="S18_2625"/>
    <x v="36"/>
    <s v="6265557265"/>
    <s v="78934 Hillside Dr."/>
    <s v="N/A"/>
    <s v="Pasadena"/>
    <s v="CA"/>
    <s v="90003"/>
    <x v="0"/>
    <x v="0"/>
    <s v="Young"/>
    <s v="Julie"/>
    <s v="Small"/>
  </r>
  <r>
    <n v="10145"/>
    <n v="43"/>
    <n v="95.8"/>
    <n v="7"/>
    <n v="4119.3999999999996"/>
    <n v="523.16379999999992"/>
    <n v="0.127"/>
    <d v="2003-08-25T00:00:00"/>
    <x v="0"/>
    <n v="3"/>
    <x v="7"/>
    <x v="0"/>
    <x v="6"/>
    <n v="112"/>
    <s v="S24_1578"/>
    <x v="36"/>
    <s v="6265557265"/>
    <s v="78934 Hillside Dr."/>
    <s v="N/A"/>
    <s v="Pasadena"/>
    <s v="CA"/>
    <s v="90003"/>
    <x v="0"/>
    <x v="0"/>
    <s v="Young"/>
    <s v="Julie"/>
    <s v="Medium"/>
  </r>
  <r>
    <n v="10145"/>
    <n v="40"/>
    <n v="87.54"/>
    <n v="16"/>
    <n v="3501.6"/>
    <n v="255.96696"/>
    <s v="7,31%"/>
    <d v="2003-08-25T00:00:00"/>
    <x v="0"/>
    <n v="3"/>
    <x v="7"/>
    <x v="0"/>
    <x v="5"/>
    <n v="109"/>
    <s v="S24_1785"/>
    <x v="36"/>
    <s v="6265557265"/>
    <s v="78934 Hillside Dr."/>
    <s v="N/A"/>
    <s v="Pasadena"/>
    <s v="CA"/>
    <s v="90003"/>
    <x v="0"/>
    <x v="0"/>
    <s v="Young"/>
    <s v="Julie"/>
    <s v="Medium"/>
  </r>
  <r>
    <n v="10145"/>
    <n v="47"/>
    <n v="83.03"/>
    <n v="11"/>
    <n v="3902.41"/>
    <n v="495.60606999999999"/>
    <n v="0.127"/>
    <d v="2003-08-25T00:00:00"/>
    <x v="0"/>
    <n v="3"/>
    <x v="7"/>
    <x v="0"/>
    <x v="6"/>
    <n v="76"/>
    <s v="S24_2000"/>
    <x v="36"/>
    <s v="6265557265"/>
    <s v="78934 Hillside Dr."/>
    <s v="N/A"/>
    <s v="Pasadena"/>
    <s v="CA"/>
    <s v="90003"/>
    <x v="0"/>
    <x v="0"/>
    <s v="Young"/>
    <s v="Julie"/>
    <s v="Medium"/>
  </r>
  <r>
    <n v="10145"/>
    <n v="27"/>
    <n v="60.95"/>
    <n v="3"/>
    <n v="1645.65"/>
    <n v="208.99755000000002"/>
    <n v="0.127"/>
    <d v="2003-08-25T00:00:00"/>
    <x v="0"/>
    <n v="3"/>
    <x v="7"/>
    <x v="0"/>
    <x v="6"/>
    <n v="69"/>
    <s v="S24_2360"/>
    <x v="36"/>
    <s v="6265557265"/>
    <s v="78934 Hillside Dr."/>
    <s v="N/A"/>
    <s v="Pasadena"/>
    <s v="CA"/>
    <s v="90003"/>
    <x v="0"/>
    <x v="0"/>
    <s v="Young"/>
    <s v="Julie"/>
    <s v="Small"/>
  </r>
  <r>
    <n v="10145"/>
    <n v="33"/>
    <n v="84.77"/>
    <n v="15"/>
    <n v="2797.41"/>
    <n v="204.49067099999999"/>
    <s v="7,31%"/>
    <d v="2003-08-25T00:00:00"/>
    <x v="0"/>
    <n v="3"/>
    <x v="7"/>
    <x v="0"/>
    <x v="5"/>
    <n v="72"/>
    <s v="S24_4278"/>
    <x v="36"/>
    <s v="6265557265"/>
    <s v="78934 Hillside Dr."/>
    <s v="N/A"/>
    <s v="Pasadena"/>
    <s v="CA"/>
    <s v="90003"/>
    <x v="0"/>
    <x v="0"/>
    <s v="Young"/>
    <s v="Julie"/>
    <s v="Small"/>
  </r>
  <r>
    <n v="10145"/>
    <n v="33"/>
    <n v="93.9"/>
    <n v="12"/>
    <n v="3098.7"/>
    <n v="393.53489999999999"/>
    <n v="0.127"/>
    <d v="2003-08-25T00:00:00"/>
    <x v="0"/>
    <n v="3"/>
    <x v="7"/>
    <x v="0"/>
    <x v="6"/>
    <n v="99"/>
    <s v="S32_1374"/>
    <x v="36"/>
    <s v="6265557265"/>
    <s v="78934 Hillside Dr."/>
    <s v="N/A"/>
    <s v="Pasadena"/>
    <s v="CA"/>
    <s v="90003"/>
    <x v="0"/>
    <x v="0"/>
    <s v="Young"/>
    <s v="Julie"/>
    <s v="Medium"/>
  </r>
  <r>
    <n v="10145"/>
    <n v="31"/>
    <n v="35.799999999999997"/>
    <n v="1"/>
    <n v="1109.8"/>
    <n v="140.94460000000001"/>
    <n v="0.127"/>
    <d v="2003-08-25T00:00:00"/>
    <x v="0"/>
    <n v="3"/>
    <x v="7"/>
    <x v="0"/>
    <x v="6"/>
    <n v="40"/>
    <s v="S32_2206"/>
    <x v="36"/>
    <s v="6265557265"/>
    <s v="78934 Hillside Dr."/>
    <s v="N/A"/>
    <s v="Pasadena"/>
    <s v="CA"/>
    <s v="90003"/>
    <x v="0"/>
    <x v="0"/>
    <s v="Young"/>
    <s v="Julie"/>
    <s v="Small"/>
  </r>
  <r>
    <n v="10145"/>
    <n v="27"/>
    <n v="100"/>
    <n v="4"/>
    <n v="3251.34"/>
    <n v="412.92018000000002"/>
    <n v="0.127"/>
    <d v="2003-08-25T00:00:00"/>
    <x v="0"/>
    <n v="3"/>
    <x v="7"/>
    <x v="0"/>
    <x v="6"/>
    <n v="102"/>
    <s v="S32_4485"/>
    <x v="36"/>
    <s v="6265557265"/>
    <s v="78934 Hillside Dr."/>
    <s v="N/A"/>
    <s v="Pasadena"/>
    <s v="CA"/>
    <s v="90003"/>
    <x v="0"/>
    <x v="0"/>
    <s v="Young"/>
    <s v="Julie"/>
    <s v="Medium"/>
  </r>
  <r>
    <n v="10145"/>
    <n v="38"/>
    <n v="81.36"/>
    <n v="2"/>
    <n v="3091.68"/>
    <n v="392.64335999999997"/>
    <n v="0.127"/>
    <d v="2003-08-25T00:00:00"/>
    <x v="0"/>
    <n v="3"/>
    <x v="7"/>
    <x v="0"/>
    <x v="6"/>
    <n v="81"/>
    <s v="S50_4713"/>
    <x v="36"/>
    <s v="6265557265"/>
    <s v="78934 Hillside Dr."/>
    <s v="N/A"/>
    <s v="Pasadena"/>
    <s v="CA"/>
    <s v="90003"/>
    <x v="0"/>
    <x v="0"/>
    <s v="Young"/>
    <s v="Julie"/>
    <s v="Medium"/>
  </r>
  <r>
    <n v="10145"/>
    <n v="20"/>
    <n v="100"/>
    <n v="13"/>
    <n v="2752.6"/>
    <n v="201.21505999999999"/>
    <s v="7,31%"/>
    <d v="2003-08-25T00:00:00"/>
    <x v="0"/>
    <n v="3"/>
    <x v="7"/>
    <x v="0"/>
    <x v="5"/>
    <n v="118"/>
    <s v="S700_2834"/>
    <x v="36"/>
    <s v="6265557265"/>
    <s v="78934 Hillside Dr."/>
    <s v="N/A"/>
    <s v="Pasadena"/>
    <s v="CA"/>
    <s v="90003"/>
    <x v="0"/>
    <x v="0"/>
    <s v="Young"/>
    <s v="Julie"/>
    <s v="Small"/>
  </r>
  <r>
    <n v="10146"/>
    <n v="47"/>
    <n v="67.14"/>
    <n v="2"/>
    <n v="3155.58"/>
    <n v="400.75866000000002"/>
    <n v="0.127"/>
    <d v="2003-09-03T00:00:00"/>
    <x v="0"/>
    <n v="3"/>
    <x v="8"/>
    <x v="0"/>
    <x v="6"/>
    <n v="62"/>
    <s v="S18_3782"/>
    <x v="29"/>
    <s v="2035554407"/>
    <s v="2440 Pompton St."/>
    <s v="N/A"/>
    <s v="Glendale"/>
    <s v="CT"/>
    <s v="97561"/>
    <x v="0"/>
    <x v="0"/>
    <s v="Lewis"/>
    <s v="Dan"/>
    <s v="Medium"/>
  </r>
  <r>
    <n v="10146"/>
    <n v="29"/>
    <n v="100"/>
    <n v="1"/>
    <n v="4444.54"/>
    <n v="1106.2460060000001"/>
    <s v="24,89%"/>
    <d v="2003-09-03T00:00:00"/>
    <x v="0"/>
    <n v="3"/>
    <x v="8"/>
    <x v="0"/>
    <x v="1"/>
    <n v="148"/>
    <s v="S18_4721"/>
    <x v="29"/>
    <s v="2035554407"/>
    <s v="2440 Pompton St."/>
    <s v="N/A"/>
    <s v="Glendale"/>
    <s v="CT"/>
    <s v="97561"/>
    <x v="0"/>
    <x v="0"/>
    <s v="Lewis"/>
    <s v="Dan"/>
    <s v="Medium"/>
  </r>
  <r>
    <n v="10147"/>
    <n v="48"/>
    <n v="100"/>
    <n v="7"/>
    <n v="9245.76"/>
    <n v="2301.2696640000004"/>
    <s v="24,89%"/>
    <d v="2003-09-05T00:00:00"/>
    <x v="0"/>
    <n v="3"/>
    <x v="8"/>
    <x v="0"/>
    <x v="1"/>
    <n v="194"/>
    <s v="S12_1099"/>
    <x v="37"/>
    <s v="6175558555"/>
    <s v="7825 Douglas Av."/>
    <s v="N/A"/>
    <s v="Brickhaven"/>
    <s v="MA"/>
    <s v="58339"/>
    <x v="0"/>
    <x v="0"/>
    <s v="Nelson"/>
    <s v="Allen"/>
    <s v="Large"/>
  </r>
  <r>
    <n v="10147"/>
    <n v="31"/>
    <n v="100"/>
    <n v="5"/>
    <n v="3494.94"/>
    <n v="869.89056600000004"/>
    <s v="24,89%"/>
    <d v="2003-09-05T00:00:00"/>
    <x v="0"/>
    <n v="3"/>
    <x v="8"/>
    <x v="0"/>
    <x v="1"/>
    <n v="117"/>
    <s v="S12_3380"/>
    <x v="37"/>
    <s v="6175558555"/>
    <s v="7825 Douglas Av."/>
    <s v="N/A"/>
    <s v="Brickhaven"/>
    <s v="MA"/>
    <s v="58339"/>
    <x v="0"/>
    <x v="0"/>
    <s v="Nelson"/>
    <s v="Allen"/>
    <s v="Medium"/>
  </r>
  <r>
    <n v="10147"/>
    <n v="21"/>
    <n v="63.84"/>
    <n v="8"/>
    <n v="1340.64"/>
    <n v="333.68529600000005"/>
    <s v="24,89%"/>
    <d v="2003-09-05T00:00:00"/>
    <x v="0"/>
    <n v="3"/>
    <x v="8"/>
    <x v="0"/>
    <x v="1"/>
    <n v="79"/>
    <s v="S12_3990"/>
    <x v="37"/>
    <s v="6175558555"/>
    <s v="7825 Douglas Av."/>
    <s v="N/A"/>
    <s v="Brickhaven"/>
    <s v="MA"/>
    <s v="58339"/>
    <x v="0"/>
    <x v="0"/>
    <s v="Nelson"/>
    <s v="Allen"/>
    <s v="Small"/>
  </r>
  <r>
    <n v="10147"/>
    <n v="33"/>
    <n v="97.89"/>
    <n v="4"/>
    <n v="3230.37"/>
    <n v="804.03909299999998"/>
    <s v="24,89%"/>
    <d v="2003-09-05T00:00:00"/>
    <x v="0"/>
    <n v="3"/>
    <x v="8"/>
    <x v="0"/>
    <x v="1"/>
    <n v="115"/>
    <s v="S12_4675"/>
    <x v="37"/>
    <s v="6175558555"/>
    <s v="7825 Douglas Av."/>
    <s v="N/A"/>
    <s v="Brickhaven"/>
    <s v="MA"/>
    <s v="58339"/>
    <x v="0"/>
    <x v="0"/>
    <s v="Nelson"/>
    <s v="Allen"/>
    <s v="Medium"/>
  </r>
  <r>
    <n v="10147"/>
    <n v="26"/>
    <n v="82.39"/>
    <n v="3"/>
    <n v="2142.14"/>
    <n v="533.17864599999996"/>
    <s v="24,89%"/>
    <d v="2003-09-05T00:00:00"/>
    <x v="0"/>
    <n v="3"/>
    <x v="8"/>
    <x v="0"/>
    <x v="1"/>
    <n v="77"/>
    <s v="S18_1889"/>
    <x v="37"/>
    <s v="6175558555"/>
    <s v="7825 Douglas Av."/>
    <s v="N/A"/>
    <s v="Brickhaven"/>
    <s v="MA"/>
    <s v="58339"/>
    <x v="0"/>
    <x v="0"/>
    <s v="Nelson"/>
    <s v="Allen"/>
    <s v="Small"/>
  </r>
  <r>
    <n v="10147"/>
    <n v="36"/>
    <n v="86.04"/>
    <n v="10"/>
    <n v="3097.44"/>
    <n v="770.9528160000001"/>
    <s v="24,89%"/>
    <d v="2003-09-05T00:00:00"/>
    <x v="0"/>
    <n v="3"/>
    <x v="8"/>
    <x v="0"/>
    <x v="1"/>
    <n v="80"/>
    <s v="S18_3278"/>
    <x v="37"/>
    <s v="6175558555"/>
    <s v="7825 Douglas Av."/>
    <s v="N/A"/>
    <s v="Brickhaven"/>
    <s v="MA"/>
    <s v="58339"/>
    <x v="0"/>
    <x v="0"/>
    <s v="Nelson"/>
    <s v="Allen"/>
    <s v="Medium"/>
  </r>
  <r>
    <n v="10147"/>
    <n v="37"/>
    <n v="100"/>
    <n v="9"/>
    <n v="4405.22"/>
    <n v="1096.4592580000001"/>
    <s v="24,89%"/>
    <d v="2003-09-05T00:00:00"/>
    <x v="0"/>
    <n v="3"/>
    <x v="8"/>
    <x v="0"/>
    <x v="1"/>
    <n v="146"/>
    <s v="S18_3482"/>
    <x v="37"/>
    <s v="6175558555"/>
    <s v="7825 Douglas Av."/>
    <s v="N/A"/>
    <s v="Brickhaven"/>
    <s v="MA"/>
    <s v="58339"/>
    <x v="0"/>
    <x v="0"/>
    <s v="Nelson"/>
    <s v="Allen"/>
    <s v="Medium"/>
  </r>
  <r>
    <n v="10147"/>
    <n v="25"/>
    <n v="42.67"/>
    <n v="1"/>
    <n v="1066.75"/>
    <n v="265.51407499999999"/>
    <s v="24,89%"/>
    <d v="2003-09-05T00:00:00"/>
    <x v="0"/>
    <n v="3"/>
    <x v="8"/>
    <x v="0"/>
    <x v="1"/>
    <n v="37"/>
    <s v="S24_2972"/>
    <x v="37"/>
    <s v="6175558555"/>
    <s v="7825 Douglas Av."/>
    <s v="N/A"/>
    <s v="Brickhaven"/>
    <s v="MA"/>
    <s v="58339"/>
    <x v="0"/>
    <x v="0"/>
    <s v="Nelson"/>
    <s v="Allen"/>
    <s v="Small"/>
  </r>
  <r>
    <n v="10147"/>
    <n v="30"/>
    <n v="68.58"/>
    <n v="6"/>
    <n v="2057.4"/>
    <n v="512.08686"/>
    <s v="24,89%"/>
    <d v="2003-09-05T00:00:00"/>
    <x v="0"/>
    <n v="3"/>
    <x v="8"/>
    <x v="0"/>
    <x v="1"/>
    <n v="61"/>
    <s v="S24_3371"/>
    <x v="37"/>
    <s v="6175558555"/>
    <s v="7825 Douglas Av."/>
    <s v="N/A"/>
    <s v="Brickhaven"/>
    <s v="MA"/>
    <s v="58339"/>
    <x v="0"/>
    <x v="0"/>
    <s v="Nelson"/>
    <s v="Allen"/>
    <s v="Small"/>
  </r>
  <r>
    <n v="10147"/>
    <n v="23"/>
    <n v="100"/>
    <n v="2"/>
    <n v="2906.97"/>
    <n v="723.54483299999993"/>
    <s v="24,89%"/>
    <d v="2003-09-05T00:00:00"/>
    <x v="0"/>
    <n v="3"/>
    <x v="8"/>
    <x v="0"/>
    <x v="1"/>
    <n v="140"/>
    <s v="S24_3856"/>
    <x v="37"/>
    <s v="6175558555"/>
    <s v="7825 Douglas Av."/>
    <s v="N/A"/>
    <s v="Brickhaven"/>
    <s v="MA"/>
    <s v="58339"/>
    <x v="0"/>
    <x v="0"/>
    <s v="Nelson"/>
    <s v="Allen"/>
    <s v="Small"/>
  </r>
  <r>
    <n v="10147"/>
    <n v="31"/>
    <n v="64.67"/>
    <n v="11"/>
    <n v="2004.77"/>
    <n v="498.98725300000001"/>
    <s v="24,89%"/>
    <d v="2003-09-05T00:00:00"/>
    <x v="0"/>
    <n v="3"/>
    <x v="8"/>
    <x v="0"/>
    <x v="1"/>
    <n v="80"/>
    <s v="S24_4620"/>
    <x v="37"/>
    <s v="6175558555"/>
    <s v="7825 Douglas Av."/>
    <s v="N/A"/>
    <s v="Brickhaven"/>
    <s v="MA"/>
    <s v="58339"/>
    <x v="0"/>
    <x v="0"/>
    <s v="Nelson"/>
    <s v="Allen"/>
    <s v="Small"/>
  </r>
  <r>
    <n v="10148"/>
    <n v="23"/>
    <n v="100"/>
    <n v="13"/>
    <n v="2702.04"/>
    <n v="672.53775600000006"/>
    <s v="24,89%"/>
    <d v="2003-09-11T00:00:00"/>
    <x v="0"/>
    <n v="3"/>
    <x v="8"/>
    <x v="0"/>
    <x v="1"/>
    <n v="141"/>
    <s v="S18_1129"/>
    <x v="38"/>
    <s v="02 9936 8555"/>
    <s v="201 Miller Street"/>
    <s v="Level 15"/>
    <s v="North Sydney"/>
    <s v="NSW"/>
    <s v="2060"/>
    <x v="13"/>
    <x v="3"/>
    <s v="O'Hara"/>
    <s v="Anna"/>
    <s v="Small"/>
  </r>
  <r>
    <n v="10148"/>
    <n v="47"/>
    <n v="100"/>
    <n v="9"/>
    <n v="5848.68"/>
    <n v="1455.7364520000001"/>
    <s v="24,89%"/>
    <d v="2003-09-11T00:00:00"/>
    <x v="0"/>
    <n v="3"/>
    <x v="8"/>
    <x v="0"/>
    <x v="1"/>
    <n v="124"/>
    <s v="S18_1589"/>
    <x v="38"/>
    <s v="02 9936 8555"/>
    <s v="201 Miller Street"/>
    <s v="Level 15"/>
    <s v="North Sydney"/>
    <s v="NSW"/>
    <s v="2060"/>
    <x v="13"/>
    <x v="3"/>
    <s v="O'Hara"/>
    <s v="Anna"/>
    <s v="Medium"/>
  </r>
  <r>
    <n v="10148"/>
    <n v="25"/>
    <n v="100"/>
    <n v="12"/>
    <n v="4232"/>
    <n v="1053.3448000000001"/>
    <s v="24,89%"/>
    <d v="2003-09-11T00:00:00"/>
    <x v="0"/>
    <n v="3"/>
    <x v="8"/>
    <x v="0"/>
    <x v="1"/>
    <n v="142"/>
    <s v="S18_1984"/>
    <x v="38"/>
    <s v="02 9936 8555"/>
    <s v="201 Miller Street"/>
    <s v="Level 15"/>
    <s v="North Sydney"/>
    <s v="NSW"/>
    <s v="2060"/>
    <x v="13"/>
    <x v="3"/>
    <s v="O'Hara"/>
    <s v="Anna"/>
    <s v="Medium"/>
  </r>
  <r>
    <n v="10148"/>
    <n v="27"/>
    <n v="100"/>
    <n v="10"/>
    <n v="3528.36"/>
    <n v="878.2088040000001"/>
    <s v="24,89%"/>
    <d v="2003-09-11T00:00:00"/>
    <x v="0"/>
    <n v="3"/>
    <x v="8"/>
    <x v="0"/>
    <x v="1"/>
    <n v="132"/>
    <s v="S18_2870"/>
    <x v="38"/>
    <s v="02 9936 8555"/>
    <s v="201 Miller Street"/>
    <s v="Level 15"/>
    <s v="North Sydney"/>
    <s v="NSW"/>
    <s v="2060"/>
    <x v="13"/>
    <x v="3"/>
    <s v="O'Hara"/>
    <s v="Anna"/>
    <s v="Medium"/>
  </r>
  <r>
    <n v="10148"/>
    <n v="32"/>
    <n v="100"/>
    <n v="14"/>
    <n v="5418.88"/>
    <n v="1348.7592320000001"/>
    <s v="24,89%"/>
    <d v="2003-09-11T00:00:00"/>
    <x v="0"/>
    <n v="3"/>
    <x v="8"/>
    <x v="0"/>
    <x v="1"/>
    <n v="169"/>
    <s v="S18_3232"/>
    <x v="38"/>
    <s v="02 9936 8555"/>
    <s v="201 Miller Street"/>
    <s v="Level 15"/>
    <s v="North Sydney"/>
    <s v="NSW"/>
    <s v="2060"/>
    <x v="13"/>
    <x v="3"/>
    <s v="O'Hara"/>
    <s v="Anna"/>
    <s v="Medium"/>
  </r>
  <r>
    <n v="10148"/>
    <n v="28"/>
    <n v="100"/>
    <n v="11"/>
    <n v="3639.44"/>
    <n v="905.85661600000003"/>
    <s v="24,89%"/>
    <d v="2003-09-11T00:00:00"/>
    <x v="0"/>
    <n v="3"/>
    <x v="8"/>
    <x v="0"/>
    <x v="1"/>
    <n v="141"/>
    <s v="S18_3685"/>
    <x v="38"/>
    <s v="02 9936 8555"/>
    <s v="201 Miller Street"/>
    <s v="Level 15"/>
    <s v="North Sydney"/>
    <s v="NSW"/>
    <s v="2060"/>
    <x v="13"/>
    <x v="3"/>
    <s v="O'Hara"/>
    <s v="Anna"/>
    <s v="Medium"/>
  </r>
  <r>
    <n v="10148"/>
    <n v="34"/>
    <n v="100"/>
    <n v="1"/>
    <n v="3598.22"/>
    <n v="265.90845799999994"/>
    <s v="7,39%"/>
    <d v="2003-09-11T00:00:00"/>
    <x v="0"/>
    <n v="3"/>
    <x v="8"/>
    <x v="0"/>
    <x v="0"/>
    <n v="92"/>
    <s v="S18_4409"/>
    <x v="38"/>
    <s v="02 9936 8555"/>
    <s v="201 Miller Street"/>
    <s v="Level 15"/>
    <s v="North Sydney"/>
    <s v="NSW"/>
    <s v="2060"/>
    <x v="13"/>
    <x v="3"/>
    <s v="O'Hara"/>
    <s v="Anna"/>
    <s v="Medium"/>
  </r>
  <r>
    <n v="10148"/>
    <n v="29"/>
    <n v="81.25"/>
    <n v="2"/>
    <n v="2356.25"/>
    <n v="586.47062500000004"/>
    <s v="24,89%"/>
    <d v="2003-09-11T00:00:00"/>
    <x v="0"/>
    <n v="3"/>
    <x v="8"/>
    <x v="0"/>
    <x v="1"/>
    <n v="71"/>
    <s v="S18_4933"/>
    <x v="38"/>
    <s v="02 9936 8555"/>
    <s v="201 Miller Street"/>
    <s v="Level 15"/>
    <s v="North Sydney"/>
    <s v="NSW"/>
    <s v="2060"/>
    <x v="13"/>
    <x v="3"/>
    <s v="O'Hara"/>
    <s v="Anna"/>
    <s v="Small"/>
  </r>
  <r>
    <n v="10148"/>
    <n v="25"/>
    <n v="60.26"/>
    <n v="6"/>
    <n v="1506.5"/>
    <n v="374.96785"/>
    <s v="24,89%"/>
    <d v="2003-09-11T00:00:00"/>
    <x v="0"/>
    <n v="3"/>
    <x v="8"/>
    <x v="0"/>
    <x v="1"/>
    <n v="73"/>
    <s v="S24_1046"/>
    <x v="38"/>
    <s v="02 9936 8555"/>
    <s v="201 Miller Street"/>
    <s v="Level 15"/>
    <s v="North Sydney"/>
    <s v="NSW"/>
    <s v="2060"/>
    <x v="13"/>
    <x v="3"/>
    <s v="O'Hara"/>
    <s v="Anna"/>
    <s v="Small"/>
  </r>
  <r>
    <n v="10148"/>
    <n v="47"/>
    <n v="56.85"/>
    <n v="8"/>
    <n v="2671.95"/>
    <n v="665.04835500000002"/>
    <s v="24,89%"/>
    <d v="2003-09-11T00:00:00"/>
    <x v="0"/>
    <n v="3"/>
    <x v="8"/>
    <x v="0"/>
    <x v="1"/>
    <n v="50"/>
    <s v="S24_1628"/>
    <x v="38"/>
    <s v="02 9936 8555"/>
    <s v="201 Miller Street"/>
    <s v="Level 15"/>
    <s v="North Sydney"/>
    <s v="NSW"/>
    <s v="2060"/>
    <x v="13"/>
    <x v="3"/>
    <s v="O'Hara"/>
    <s v="Anna"/>
    <s v="Small"/>
  </r>
  <r>
    <n v="10148"/>
    <n v="21"/>
    <n v="73.599999999999994"/>
    <n v="4"/>
    <n v="1545.6"/>
    <n v="384.69983999999999"/>
    <s v="24,89%"/>
    <d v="2003-09-11T00:00:00"/>
    <x v="0"/>
    <n v="3"/>
    <x v="8"/>
    <x v="0"/>
    <x v="1"/>
    <n v="90"/>
    <s v="S24_2766"/>
    <x v="38"/>
    <s v="02 9936 8555"/>
    <s v="201 Miller Street"/>
    <s v="Level 15"/>
    <s v="North Sydney"/>
    <s v="NSW"/>
    <s v="2060"/>
    <x v="13"/>
    <x v="3"/>
    <s v="O'Hara"/>
    <s v="Anna"/>
    <s v="Small"/>
  </r>
  <r>
    <n v="10148"/>
    <n v="34"/>
    <n v="100"/>
    <n v="3"/>
    <n v="4392.12"/>
    <n v="1093.198668"/>
    <s v="24,89%"/>
    <d v="2003-09-11T00:00:00"/>
    <x v="0"/>
    <n v="3"/>
    <x v="8"/>
    <x v="0"/>
    <x v="1"/>
    <n v="117"/>
    <s v="S24_2887"/>
    <x v="38"/>
    <s v="02 9936 8555"/>
    <s v="201 Miller Street"/>
    <s v="Level 15"/>
    <s v="North Sydney"/>
    <s v="NSW"/>
    <s v="2060"/>
    <x v="13"/>
    <x v="3"/>
    <s v="O'Hara"/>
    <s v="Anna"/>
    <s v="Medium"/>
  </r>
  <r>
    <n v="10148"/>
    <n v="31"/>
    <n v="73.62"/>
    <n v="5"/>
    <n v="2282.2199999999998"/>
    <n v="568.04455799999994"/>
    <s v="24,89%"/>
    <d v="2003-09-11T00:00:00"/>
    <x v="0"/>
    <n v="3"/>
    <x v="8"/>
    <x v="0"/>
    <x v="1"/>
    <n v="85"/>
    <s v="S24_3191"/>
    <x v="38"/>
    <s v="02 9936 8555"/>
    <s v="201 Miller Street"/>
    <s v="Level 15"/>
    <s v="North Sydney"/>
    <s v="NSW"/>
    <s v="2060"/>
    <x v="13"/>
    <x v="3"/>
    <s v="O'Hara"/>
    <s v="Anna"/>
    <s v="Small"/>
  </r>
  <r>
    <n v="10148"/>
    <n v="27"/>
    <n v="100"/>
    <n v="7"/>
    <n v="3469.5"/>
    <n v="863.55855000000008"/>
    <s v="24,89%"/>
    <d v="2003-09-11T00:00:00"/>
    <x v="0"/>
    <n v="3"/>
    <x v="8"/>
    <x v="0"/>
    <x v="1"/>
    <n v="107"/>
    <s v="S24_3432"/>
    <x v="38"/>
    <s v="02 9936 8555"/>
    <s v="201 Miller Street"/>
    <s v="Level 15"/>
    <s v="North Sydney"/>
    <s v="NSW"/>
    <s v="2060"/>
    <x v="13"/>
    <x v="3"/>
    <s v="O'Hara"/>
    <s v="Anna"/>
    <s v="Medium"/>
  </r>
  <r>
    <n v="10149"/>
    <n v="50"/>
    <n v="100"/>
    <n v="4"/>
    <n v="5907.5"/>
    <n v="436.56424999999996"/>
    <s v="7,39%"/>
    <d v="2003-09-12T00:00:00"/>
    <x v="0"/>
    <n v="3"/>
    <x v="8"/>
    <x v="0"/>
    <x v="0"/>
    <n v="102"/>
    <s v="S18_1342"/>
    <x v="39"/>
    <s v="4155554312"/>
    <s v="2793 Furth Circle"/>
    <s v="N/A"/>
    <s v="Brisbane"/>
    <s v="CA"/>
    <s v="94217"/>
    <x v="0"/>
    <x v="0"/>
    <s v="Taylor"/>
    <s v="Sue"/>
    <s v="Medium"/>
  </r>
  <r>
    <n v="10149"/>
    <n v="30"/>
    <n v="58.22"/>
    <n v="3"/>
    <n v="1746.6"/>
    <n v="129.07373999999999"/>
    <s v="7,39%"/>
    <d v="2003-09-12T00:00:00"/>
    <x v="0"/>
    <n v="3"/>
    <x v="8"/>
    <x v="0"/>
    <x v="0"/>
    <n v="53"/>
    <s v="S18_1367"/>
    <x v="39"/>
    <s v="4155554312"/>
    <s v="2793 Furth Circle"/>
    <s v="N/A"/>
    <s v="Brisbane"/>
    <s v="CA"/>
    <s v="94217"/>
    <x v="0"/>
    <x v="0"/>
    <s v="Taylor"/>
    <s v="Sue"/>
    <s v="Small"/>
  </r>
  <r>
    <n v="10149"/>
    <n v="34"/>
    <n v="100"/>
    <n v="11"/>
    <n v="5375.4"/>
    <n v="397.24205999999992"/>
    <s v="7,39%"/>
    <d v="2003-09-12T00:00:00"/>
    <x v="0"/>
    <n v="3"/>
    <x v="8"/>
    <x v="0"/>
    <x v="0"/>
    <n v="170"/>
    <s v="S18_1749"/>
    <x v="39"/>
    <s v="4155554312"/>
    <s v="2793 Furth Circle"/>
    <s v="N/A"/>
    <s v="Brisbane"/>
    <s v="CA"/>
    <s v="94217"/>
    <x v="0"/>
    <x v="0"/>
    <s v="Taylor"/>
    <s v="Sue"/>
    <s v="Medium"/>
  </r>
  <r>
    <n v="10149"/>
    <n v="24"/>
    <n v="62.36"/>
    <n v="10"/>
    <n v="1496.64"/>
    <n v="110.601696"/>
    <s v="7,39%"/>
    <d v="2003-09-12T00:00:00"/>
    <x v="0"/>
    <n v="3"/>
    <x v="8"/>
    <x v="0"/>
    <x v="0"/>
    <n v="60"/>
    <s v="S18_2248"/>
    <x v="39"/>
    <s v="4155554312"/>
    <s v="2793 Furth Circle"/>
    <s v="N/A"/>
    <s v="Brisbane"/>
    <s v="CA"/>
    <s v="94217"/>
    <x v="0"/>
    <x v="0"/>
    <s v="Taylor"/>
    <s v="Sue"/>
    <s v="Small"/>
  </r>
  <r>
    <n v="10149"/>
    <n v="33"/>
    <n v="100"/>
    <n v="8"/>
    <n v="4950.33"/>
    <n v="365.82938699999994"/>
    <s v="7,39%"/>
    <d v="2003-09-12T00:00:00"/>
    <x v="0"/>
    <n v="3"/>
    <x v="8"/>
    <x v="0"/>
    <x v="0"/>
    <n v="127"/>
    <s v="S18_2325"/>
    <x v="39"/>
    <s v="4155554312"/>
    <s v="2793 Furth Circle"/>
    <s v="N/A"/>
    <s v="Brisbane"/>
    <s v="CA"/>
    <s v="94217"/>
    <x v="0"/>
    <x v="0"/>
    <s v="Taylor"/>
    <s v="Sue"/>
    <s v="Medium"/>
  </r>
  <r>
    <n v="10149"/>
    <n v="23"/>
    <n v="100"/>
    <n v="5"/>
    <n v="4230.62"/>
    <n v="312.64281799999998"/>
    <s v="7,39%"/>
    <d v="2003-09-12T00:00:00"/>
    <x v="0"/>
    <n v="3"/>
    <x v="8"/>
    <x v="0"/>
    <x v="0"/>
    <n v="168"/>
    <s v="S18_2795"/>
    <x v="39"/>
    <s v="4155554312"/>
    <s v="2793 Furth Circle"/>
    <s v="N/A"/>
    <s v="Brisbane"/>
    <s v="CA"/>
    <s v="94217"/>
    <x v="0"/>
    <x v="0"/>
    <s v="Taylor"/>
    <s v="Sue"/>
    <s v="Medium"/>
  </r>
  <r>
    <n v="10149"/>
    <n v="42"/>
    <n v="94.25"/>
    <n v="2"/>
    <n v="3958.5"/>
    <n v="292.53314999999998"/>
    <s v="7,39%"/>
    <d v="2003-09-12T00:00:00"/>
    <x v="0"/>
    <n v="3"/>
    <x v="8"/>
    <x v="0"/>
    <x v="0"/>
    <n v="99"/>
    <s v="S18_3320"/>
    <x v="39"/>
    <s v="4155554312"/>
    <s v="2793 Furth Circle"/>
    <s v="N/A"/>
    <s v="Brisbane"/>
    <s v="CA"/>
    <s v="94217"/>
    <x v="0"/>
    <x v="0"/>
    <s v="Taylor"/>
    <s v="Sue"/>
    <s v="Medium"/>
  </r>
  <r>
    <n v="10149"/>
    <n v="36"/>
    <n v="33.19"/>
    <n v="7"/>
    <n v="1194.8399999999999"/>
    <n v="88.298675999999986"/>
    <s v="7,39%"/>
    <d v="2003-09-12T00:00:00"/>
    <x v="0"/>
    <n v="3"/>
    <x v="8"/>
    <x v="0"/>
    <x v="0"/>
    <n v="33"/>
    <s v="S24_1937"/>
    <x v="39"/>
    <s v="4155554312"/>
    <s v="2793 Furth Circle"/>
    <s v="N/A"/>
    <s v="Brisbane"/>
    <s v="CA"/>
    <s v="94217"/>
    <x v="0"/>
    <x v="0"/>
    <s v="Taylor"/>
    <s v="Sue"/>
    <s v="Small"/>
  </r>
  <r>
    <n v="10149"/>
    <n v="49"/>
    <n v="49.28"/>
    <n v="6"/>
    <n v="2414.7199999999998"/>
    <n v="178.44780799999998"/>
    <s v="7,39%"/>
    <d v="2003-09-12T00:00:00"/>
    <x v="0"/>
    <n v="3"/>
    <x v="8"/>
    <x v="0"/>
    <x v="0"/>
    <n v="44"/>
    <s v="S24_2022"/>
    <x v="39"/>
    <s v="4155554312"/>
    <s v="2793 Furth Circle"/>
    <s v="N/A"/>
    <s v="Brisbane"/>
    <s v="CA"/>
    <s v="94217"/>
    <x v="0"/>
    <x v="0"/>
    <s v="Taylor"/>
    <s v="Sue"/>
    <s v="Small"/>
  </r>
  <r>
    <n v="10149"/>
    <n v="26"/>
    <n v="38.979999999999997"/>
    <n v="9"/>
    <n v="1013.48"/>
    <n v="74.896171999999993"/>
    <s v="7,39%"/>
    <d v="2003-09-12T00:00:00"/>
    <x v="0"/>
    <n v="3"/>
    <x v="8"/>
    <x v="0"/>
    <x v="0"/>
    <n v="41"/>
    <s v="S24_3969"/>
    <x v="39"/>
    <s v="4155554312"/>
    <s v="2793 Furth Circle"/>
    <s v="N/A"/>
    <s v="Brisbane"/>
    <s v="CA"/>
    <s v="94217"/>
    <x v="0"/>
    <x v="0"/>
    <s v="Taylor"/>
    <s v="Sue"/>
    <s v="Small"/>
  </r>
  <r>
    <n v="10149"/>
    <n v="20"/>
    <n v="90.57"/>
    <n v="1"/>
    <n v="1811.4"/>
    <n v="133.86246"/>
    <s v="7,39%"/>
    <d v="2003-09-12T00:00:00"/>
    <x v="0"/>
    <n v="3"/>
    <x v="8"/>
    <x v="0"/>
    <x v="0"/>
    <n v="97"/>
    <s v="S24_4258"/>
    <x v="39"/>
    <s v="4155554312"/>
    <s v="2793 Furth Circle"/>
    <s v="N/A"/>
    <s v="Brisbane"/>
    <s v="CA"/>
    <s v="94217"/>
    <x v="0"/>
    <x v="0"/>
    <s v="Taylor"/>
    <s v="Sue"/>
    <s v="Small"/>
  </r>
  <r>
    <n v="10150"/>
    <n v="45"/>
    <n v="100"/>
    <n v="8"/>
    <n v="10993.5"/>
    <n v="2736.28215"/>
    <s v="24,89%"/>
    <d v="2003-09-19T00:00:00"/>
    <x v="0"/>
    <n v="3"/>
    <x v="8"/>
    <x v="0"/>
    <x v="1"/>
    <n v="214"/>
    <s v="S10_1949"/>
    <x v="17"/>
    <s v="+65 221 7555"/>
    <s v="Bronz Sok., Bronz Apt. 3/6 Tesvikiye"/>
    <s v="N/A"/>
    <s v="Singapore"/>
    <s v="N/A"/>
    <s v="79903"/>
    <x v="11"/>
    <x v="2"/>
    <s v="Natividad"/>
    <s v="Eric"/>
    <s v="Large"/>
  </r>
  <r>
    <n v="10150"/>
    <n v="20"/>
    <n v="100"/>
    <n v="1"/>
    <n v="3191.2"/>
    <n v="794.28967999999998"/>
    <s v="24,89%"/>
    <d v="2003-09-19T00:00:00"/>
    <x v="0"/>
    <n v="3"/>
    <x v="8"/>
    <x v="0"/>
    <x v="1"/>
    <n v="147"/>
    <s v="S10_4962"/>
    <x v="17"/>
    <s v="+65 221 7555"/>
    <s v="Bronz Sok., Bronz Apt. 3/6 Tesvikiye"/>
    <s v="N/A"/>
    <s v="Singapore"/>
    <s v="N/A"/>
    <s v="79903"/>
    <x v="11"/>
    <x v="2"/>
    <s v="Natividad"/>
    <s v="Eric"/>
    <s v="Medium"/>
  </r>
  <r>
    <n v="10150"/>
    <n v="30"/>
    <n v="100"/>
    <n v="5"/>
    <n v="4100.1000000000004"/>
    <n v="186.55455000000001"/>
    <s v="4,55%"/>
    <d v="2003-09-19T00:00:00"/>
    <x v="0"/>
    <n v="3"/>
    <x v="8"/>
    <x v="0"/>
    <x v="2"/>
    <n v="136"/>
    <s v="S12_1666"/>
    <x v="17"/>
    <s v="+65 221 7555"/>
    <s v="Bronz Sok., Bronz Apt. 3/6 Tesvikiye"/>
    <s v="N/A"/>
    <s v="Singapore"/>
    <s v="N/A"/>
    <s v="79903"/>
    <x v="11"/>
    <x v="2"/>
    <s v="Natividad"/>
    <s v="Eric"/>
    <s v="Medium"/>
  </r>
  <r>
    <n v="10150"/>
    <n v="34"/>
    <n v="100"/>
    <n v="7"/>
    <n v="4641"/>
    <n v="211.16549999999998"/>
    <s v="4,55%"/>
    <d v="2003-09-19T00:00:00"/>
    <x v="0"/>
    <n v="3"/>
    <x v="8"/>
    <x v="0"/>
    <x v="2"/>
    <n v="116"/>
    <s v="S18_1097"/>
    <x v="17"/>
    <s v="+65 221 7555"/>
    <s v="Bronz Sok., Bronz Apt. 3/6 Tesvikiye"/>
    <s v="N/A"/>
    <s v="Singapore"/>
    <s v="N/A"/>
    <s v="79903"/>
    <x v="11"/>
    <x v="2"/>
    <s v="Natividad"/>
    <s v="Eric"/>
    <s v="Medium"/>
  </r>
  <r>
    <n v="10150"/>
    <n v="47"/>
    <n v="91.18"/>
    <n v="9"/>
    <n v="4285.46"/>
    <n v="316.695494"/>
    <s v="7,39%"/>
    <d v="2003-09-19T00:00:00"/>
    <x v="0"/>
    <n v="3"/>
    <x v="8"/>
    <x v="0"/>
    <x v="0"/>
    <n v="101"/>
    <s v="S18_2949"/>
    <x v="17"/>
    <s v="+65 221 7555"/>
    <s v="Bronz Sok., Bronz Apt. 3/6 Tesvikiye"/>
    <s v="N/A"/>
    <s v="Singapore"/>
    <s v="N/A"/>
    <s v="79903"/>
    <x v="11"/>
    <x v="2"/>
    <s v="Natividad"/>
    <s v="Eric"/>
    <s v="Medium"/>
  </r>
  <r>
    <n v="10150"/>
    <n v="30"/>
    <n v="49.97"/>
    <n v="11"/>
    <n v="1499.1"/>
    <n v="110.78348999999999"/>
    <s v="7,39%"/>
    <d v="2003-09-19T00:00:00"/>
    <x v="0"/>
    <n v="3"/>
    <x v="8"/>
    <x v="0"/>
    <x v="0"/>
    <n v="62"/>
    <s v="S18_2957"/>
    <x v="17"/>
    <s v="+65 221 7555"/>
    <s v="Bronz Sok., Bronz Apt. 3/6 Tesvikiye"/>
    <s v="N/A"/>
    <s v="Singapore"/>
    <s v="N/A"/>
    <s v="79903"/>
    <x v="11"/>
    <x v="2"/>
    <s v="Natividad"/>
    <s v="Eric"/>
    <s v="Small"/>
  </r>
  <r>
    <n v="10150"/>
    <n v="26"/>
    <n v="100"/>
    <n v="10"/>
    <n v="2804.36"/>
    <n v="207.24220399999999"/>
    <s v="7,39%"/>
    <d v="2003-09-19T00:00:00"/>
    <x v="0"/>
    <n v="3"/>
    <x v="8"/>
    <x v="0"/>
    <x v="0"/>
    <n v="104"/>
    <s v="S18_3136"/>
    <x v="17"/>
    <s v="+65 221 7555"/>
    <s v="Bronz Sok., Bronz Apt. 3/6 Tesvikiye"/>
    <s v="N/A"/>
    <s v="Singapore"/>
    <s v="N/A"/>
    <s v="79903"/>
    <x v="11"/>
    <x v="2"/>
    <s v="Natividad"/>
    <s v="Eric"/>
    <s v="Small"/>
  </r>
  <r>
    <n v="10150"/>
    <n v="49"/>
    <n v="100"/>
    <n v="2"/>
    <n v="6467.02"/>
    <n v="294.24941000000001"/>
    <s v="4,55%"/>
    <d v="2003-09-19T00:00:00"/>
    <x v="0"/>
    <n v="3"/>
    <x v="8"/>
    <x v="0"/>
    <x v="2"/>
    <n v="121"/>
    <s v="S18_4600"/>
    <x v="17"/>
    <s v="+65 221 7555"/>
    <s v="Bronz Sok., Bronz Apt. 3/6 Tesvikiye"/>
    <s v="N/A"/>
    <s v="Singapore"/>
    <s v="N/A"/>
    <s v="79903"/>
    <x v="11"/>
    <x v="2"/>
    <s v="Natividad"/>
    <s v="Eric"/>
    <s v="Medium"/>
  </r>
  <r>
    <n v="10150"/>
    <n v="30"/>
    <n v="42.76"/>
    <n v="6"/>
    <n v="1282.8"/>
    <n v="94.798919999999981"/>
    <s v="7,39%"/>
    <d v="2003-09-19T00:00:00"/>
    <x v="0"/>
    <n v="3"/>
    <x v="8"/>
    <x v="0"/>
    <x v="0"/>
    <n v="50"/>
    <s v="S18_4668"/>
    <x v="17"/>
    <s v="+65 221 7555"/>
    <s v="Bronz Sok., Bronz Apt. 3/6 Tesvikiye"/>
    <s v="N/A"/>
    <s v="Singapore"/>
    <s v="N/A"/>
    <s v="79903"/>
    <x v="11"/>
    <x v="2"/>
    <s v="Natividad"/>
    <s v="Eric"/>
    <s v="Small"/>
  </r>
  <r>
    <n v="10150"/>
    <n v="49"/>
    <n v="58.18"/>
    <n v="4"/>
    <n v="2850.82"/>
    <n v="129.71231"/>
    <s v="4,55%"/>
    <d v="2003-09-19T00:00:00"/>
    <x v="0"/>
    <n v="3"/>
    <x v="8"/>
    <x v="0"/>
    <x v="2"/>
    <n v="64"/>
    <s v="S32_3522"/>
    <x v="17"/>
    <s v="+65 221 7555"/>
    <s v="Bronz Sok., Bronz Apt. 3/6 Tesvikiye"/>
    <s v="N/A"/>
    <s v="Singapore"/>
    <s v="N/A"/>
    <s v="79903"/>
    <x v="11"/>
    <x v="2"/>
    <s v="Natividad"/>
    <s v="Eric"/>
    <s v="Small"/>
  </r>
  <r>
    <n v="10150"/>
    <n v="20"/>
    <n v="100"/>
    <n v="3"/>
    <n v="2104"/>
    <n v="523.68560000000002"/>
    <s v="24,89%"/>
    <d v="2003-09-19T00:00:00"/>
    <x v="0"/>
    <n v="3"/>
    <x v="8"/>
    <x v="0"/>
    <x v="1"/>
    <n v="101"/>
    <s v="S700_2824"/>
    <x v="17"/>
    <s v="+65 221 7555"/>
    <s v="Bronz Sok., Bronz Apt. 3/6 Tesvikiye"/>
    <s v="N/A"/>
    <s v="Singapore"/>
    <s v="N/A"/>
    <s v="79903"/>
    <x v="11"/>
    <x v="2"/>
    <s v="Natividad"/>
    <s v="Eric"/>
    <s v="Small"/>
  </r>
  <r>
    <n v="10151"/>
    <n v="24"/>
    <n v="100"/>
    <n v="3"/>
    <n v="3327.6"/>
    <n v="151.4058"/>
    <s v="4,55%"/>
    <d v="2003-09-21T00:00:00"/>
    <x v="0"/>
    <n v="3"/>
    <x v="8"/>
    <x v="0"/>
    <x v="2"/>
    <n v="118"/>
    <s v="S12_4473"/>
    <x v="40"/>
    <s v="981-443655"/>
    <s v="Torikatu 38"/>
    <s v="N/A"/>
    <s v="Oulu"/>
    <s v="N/A"/>
    <s v="90110"/>
    <x v="14"/>
    <x v="1"/>
    <s v="Koskitalo"/>
    <s v="Pirkko"/>
    <s v="Medium"/>
  </r>
  <r>
    <n v="10151"/>
    <n v="43"/>
    <n v="100"/>
    <n v="2"/>
    <n v="7110.91"/>
    <n v="1769.905499"/>
    <s v="24,89%"/>
    <d v="2003-09-21T00:00:00"/>
    <x v="0"/>
    <n v="3"/>
    <x v="8"/>
    <x v="0"/>
    <x v="1"/>
    <n v="163"/>
    <s v="S18_2238"/>
    <x v="40"/>
    <s v="981-443655"/>
    <s v="Torikatu 38"/>
    <s v="N/A"/>
    <s v="Oulu"/>
    <s v="N/A"/>
    <s v="90110"/>
    <x v="14"/>
    <x v="1"/>
    <s v="Koskitalo"/>
    <s v="Pirkko"/>
    <s v="Large"/>
  </r>
  <r>
    <n v="10151"/>
    <n v="49"/>
    <n v="100"/>
    <n v="6"/>
    <n v="5412.54"/>
    <n v="246.27056999999999"/>
    <s v="4,55%"/>
    <d v="2003-09-21T00:00:00"/>
    <x v="0"/>
    <n v="3"/>
    <x v="8"/>
    <x v="0"/>
    <x v="2"/>
    <n v="122"/>
    <s v="S18_2319"/>
    <x v="40"/>
    <s v="981-443655"/>
    <s v="Torikatu 38"/>
    <s v="N/A"/>
    <s v="Oulu"/>
    <s v="N/A"/>
    <s v="90110"/>
    <x v="14"/>
    <x v="1"/>
    <s v="Koskitalo"/>
    <s v="Pirkko"/>
    <s v="Medium"/>
  </r>
  <r>
    <n v="10151"/>
    <n v="39"/>
    <n v="69.28"/>
    <n v="9"/>
    <n v="2701.92"/>
    <n v="122.93736"/>
    <s v="4,55%"/>
    <d v="2003-09-21T00:00:00"/>
    <x v="0"/>
    <n v="3"/>
    <x v="8"/>
    <x v="0"/>
    <x v="2"/>
    <n v="60"/>
    <s v="S18_2432"/>
    <x v="40"/>
    <s v="981-443655"/>
    <s v="Torikatu 38"/>
    <s v="N/A"/>
    <s v="Oulu"/>
    <s v="N/A"/>
    <s v="90110"/>
    <x v="14"/>
    <x v="1"/>
    <s v="Koskitalo"/>
    <s v="Pirkko"/>
    <s v="Small"/>
  </r>
  <r>
    <n v="10151"/>
    <n v="21"/>
    <n v="100"/>
    <n v="7"/>
    <n v="3734.01"/>
    <n v="929.3950890000001"/>
    <s v="24,89%"/>
    <d v="2003-09-21T00:00:00"/>
    <x v="0"/>
    <n v="3"/>
    <x v="8"/>
    <x v="0"/>
    <x v="1"/>
    <n v="169"/>
    <s v="S18_3232"/>
    <x v="40"/>
    <s v="981-443655"/>
    <s v="Torikatu 38"/>
    <s v="N/A"/>
    <s v="Oulu"/>
    <s v="N/A"/>
    <s v="90110"/>
    <x v="14"/>
    <x v="1"/>
    <s v="Koskitalo"/>
    <s v="Pirkko"/>
    <s v="Medium"/>
  </r>
  <r>
    <n v="10151"/>
    <n v="42"/>
    <n v="100"/>
    <n v="8"/>
    <n v="5098.8"/>
    <n v="231.99539999999999"/>
    <s v="4,55%"/>
    <d v="2003-09-21T00:00:00"/>
    <x v="0"/>
    <n v="3"/>
    <x v="8"/>
    <x v="0"/>
    <x v="2"/>
    <n v="127"/>
    <s v="S24_2300"/>
    <x v="40"/>
    <s v="981-443655"/>
    <s v="Torikatu 38"/>
    <s v="N/A"/>
    <s v="Oulu"/>
    <s v="N/A"/>
    <s v="90110"/>
    <x v="14"/>
    <x v="1"/>
    <s v="Koskitalo"/>
    <s v="Pirkko"/>
    <s v="Medium"/>
  </r>
  <r>
    <n v="10151"/>
    <n v="30"/>
    <n v="40.31"/>
    <n v="4"/>
    <n v="1209.3"/>
    <n v="300.99477000000002"/>
    <s v="24,89%"/>
    <d v="2003-09-21T00:00:00"/>
    <x v="0"/>
    <n v="3"/>
    <x v="8"/>
    <x v="0"/>
    <x v="1"/>
    <n v="35"/>
    <s v="S24_2840"/>
    <x v="40"/>
    <s v="981-443655"/>
    <s v="Torikatu 38"/>
    <s v="N/A"/>
    <s v="Oulu"/>
    <s v="N/A"/>
    <s v="90110"/>
    <x v="14"/>
    <x v="1"/>
    <s v="Koskitalo"/>
    <s v="Pirkko"/>
    <s v="Small"/>
  </r>
  <r>
    <n v="10151"/>
    <n v="27"/>
    <n v="100"/>
    <n v="10"/>
    <n v="3068.55"/>
    <n v="139.61902499999999"/>
    <s v="4,55%"/>
    <d v="2003-09-21T00:00:00"/>
    <x v="0"/>
    <n v="3"/>
    <x v="8"/>
    <x v="0"/>
    <x v="2"/>
    <n v="96"/>
    <s v="S32_1268"/>
    <x v="40"/>
    <s v="981-443655"/>
    <s v="Torikatu 38"/>
    <s v="N/A"/>
    <s v="Oulu"/>
    <s v="N/A"/>
    <s v="90110"/>
    <x v="14"/>
    <x v="1"/>
    <s v="Koskitalo"/>
    <s v="Pirkko"/>
    <s v="Medium"/>
  </r>
  <r>
    <n v="10151"/>
    <n v="41"/>
    <n v="63.85"/>
    <n v="5"/>
    <n v="2617.85"/>
    <n v="119.11217499999999"/>
    <s v="4,55%"/>
    <d v="2003-09-21T00:00:00"/>
    <x v="0"/>
    <n v="3"/>
    <x v="8"/>
    <x v="0"/>
    <x v="2"/>
    <n v="54"/>
    <s v="S32_2509"/>
    <x v="40"/>
    <s v="981-443655"/>
    <s v="Torikatu 38"/>
    <s v="N/A"/>
    <s v="Oulu"/>
    <s v="N/A"/>
    <s v="90110"/>
    <x v="14"/>
    <x v="1"/>
    <s v="Koskitalo"/>
    <s v="Pirkko"/>
    <s v="Small"/>
  </r>
  <r>
    <n v="10151"/>
    <n v="26"/>
    <n v="100"/>
    <n v="1"/>
    <n v="3220.1"/>
    <n v="146.51454999999999"/>
    <s v="4,55%"/>
    <d v="2003-09-21T00:00:00"/>
    <x v="0"/>
    <n v="3"/>
    <x v="8"/>
    <x v="0"/>
    <x v="2"/>
    <n v="115"/>
    <s v="S50_1392"/>
    <x v="40"/>
    <s v="981-443655"/>
    <s v="Torikatu 38"/>
    <s v="N/A"/>
    <s v="Oulu"/>
    <s v="N/A"/>
    <s v="90110"/>
    <x v="14"/>
    <x v="1"/>
    <s v="Koskitalo"/>
    <s v="Pirkko"/>
    <s v="Medium"/>
  </r>
  <r>
    <n v="10152"/>
    <n v="35"/>
    <n v="100"/>
    <n v="1"/>
    <n v="4524.1000000000004"/>
    <n v="1126.0484900000001"/>
    <s v="24,89%"/>
    <d v="2003-09-25T00:00:00"/>
    <x v="0"/>
    <n v="3"/>
    <x v="8"/>
    <x v="0"/>
    <x v="1"/>
    <n v="143"/>
    <s v="S18_4027"/>
    <x v="41"/>
    <s v="61-7-3844-6555"/>
    <s v="31 Duncan St. West End"/>
    <s v="N/A"/>
    <s v="South Brisbane"/>
    <s v="Queensland"/>
    <s v="4101"/>
    <x v="13"/>
    <x v="3"/>
    <s v="Calaghan"/>
    <s v="Tony"/>
    <s v="Medium"/>
  </r>
  <r>
    <n v="10152"/>
    <n v="25"/>
    <n v="65.31"/>
    <n v="4"/>
    <n v="1632.75"/>
    <n v="406.39147500000001"/>
    <s v="24,89%"/>
    <d v="2003-09-25T00:00:00"/>
    <x v="0"/>
    <n v="3"/>
    <x v="8"/>
    <x v="0"/>
    <x v="1"/>
    <n v="57"/>
    <s v="S24_1444"/>
    <x v="41"/>
    <s v="61-7-3844-6555"/>
    <s v="31 Duncan St. West End"/>
    <s v="N/A"/>
    <s v="South Brisbane"/>
    <s v="Queensland"/>
    <s v="4101"/>
    <x v="13"/>
    <x v="3"/>
    <s v="Calaghan"/>
    <s v="Tony"/>
    <s v="Small"/>
  </r>
  <r>
    <n v="10152"/>
    <n v="23"/>
    <n v="100"/>
    <n v="3"/>
    <n v="2802.09"/>
    <n v="697.44020100000012"/>
    <s v="24,89%"/>
    <d v="2003-09-25T00:00:00"/>
    <x v="0"/>
    <n v="3"/>
    <x v="8"/>
    <x v="0"/>
    <x v="1"/>
    <n v="118"/>
    <s v="S24_4048"/>
    <x v="41"/>
    <s v="61-7-3844-6555"/>
    <s v="31 Duncan St. West End"/>
    <s v="N/A"/>
    <s v="South Brisbane"/>
    <s v="Queensland"/>
    <s v="4101"/>
    <x v="13"/>
    <x v="3"/>
    <s v="Calaghan"/>
    <s v="Tony"/>
    <s v="Small"/>
  </r>
  <r>
    <n v="10152"/>
    <n v="33"/>
    <n v="50.95"/>
    <n v="2"/>
    <n v="1681.35"/>
    <n v="85.580714999999998"/>
    <s v="5,09%"/>
    <d v="2003-09-25T00:00:00"/>
    <x v="0"/>
    <n v="3"/>
    <x v="8"/>
    <x v="0"/>
    <x v="3"/>
    <n v="62"/>
    <s v="S32_3207"/>
    <x v="41"/>
    <s v="61-7-3844-6555"/>
    <s v="31 Duncan St. West End"/>
    <s v="N/A"/>
    <s v="South Brisbane"/>
    <s v="Queensland"/>
    <s v="4101"/>
    <x v="13"/>
    <x v="3"/>
    <s v="Calaghan"/>
    <s v="Tony"/>
    <s v="Small"/>
  </r>
  <r>
    <n v="10153"/>
    <n v="20"/>
    <n v="100"/>
    <n v="11"/>
    <n v="4904"/>
    <n v="1220.6056000000001"/>
    <s v="24,89%"/>
    <d v="2003-09-28T00:00:00"/>
    <x v="0"/>
    <n v="3"/>
    <x v="8"/>
    <x v="0"/>
    <x v="1"/>
    <n v="207"/>
    <s v="S12_1108"/>
    <x v="4"/>
    <s v="(91) 555 94 44"/>
    <s v="C/ Moralzarzal, 86"/>
    <s v="N/A"/>
    <s v="Madrid"/>
    <s v="N/A"/>
    <s v="28034"/>
    <x v="3"/>
    <x v="1"/>
    <s v="Freyre"/>
    <s v="Diego"/>
    <s v="Medium"/>
  </r>
  <r>
    <n v="10153"/>
    <n v="42"/>
    <n v="100"/>
    <n v="12"/>
    <n v="5393.64"/>
    <n v="1342.4769960000001"/>
    <s v="24,89%"/>
    <d v="2003-09-28T00:00:00"/>
    <x v="0"/>
    <n v="3"/>
    <x v="8"/>
    <x v="0"/>
    <x v="1"/>
    <n v="151"/>
    <s v="S12_3148"/>
    <x v="4"/>
    <s v="(91) 555 94 44"/>
    <s v="C/ Moralzarzal, 86"/>
    <s v="N/A"/>
    <s v="Madrid"/>
    <s v="N/A"/>
    <s v="28034"/>
    <x v="3"/>
    <x v="1"/>
    <s v="Freyre"/>
    <s v="Diego"/>
    <s v="Medium"/>
  </r>
  <r>
    <n v="10153"/>
    <n v="49"/>
    <n v="100"/>
    <n v="10"/>
    <n v="7036.89"/>
    <n v="1751.4819210000001"/>
    <s v="24,89%"/>
    <d v="2003-09-28T00:00:00"/>
    <x v="0"/>
    <n v="3"/>
    <x v="8"/>
    <x v="0"/>
    <x v="1"/>
    <n v="173"/>
    <s v="S12_3891"/>
    <x v="4"/>
    <s v="(91) 555 94 44"/>
    <s v="C/ Moralzarzal, 86"/>
    <s v="N/A"/>
    <s v="Madrid"/>
    <s v="N/A"/>
    <s v="28034"/>
    <x v="3"/>
    <x v="1"/>
    <s v="Freyre"/>
    <s v="Diego"/>
    <s v="Large"/>
  </r>
  <r>
    <n v="10153"/>
    <n v="31"/>
    <n v="100"/>
    <n v="7"/>
    <n v="3641.57"/>
    <n v="269.11202299999997"/>
    <s v="7,39%"/>
    <d v="2003-09-28T00:00:00"/>
    <x v="0"/>
    <n v="3"/>
    <x v="8"/>
    <x v="0"/>
    <x v="0"/>
    <n v="136"/>
    <s v="S18_3140"/>
    <x v="4"/>
    <s v="(91) 555 94 44"/>
    <s v="C/ Moralzarzal, 86"/>
    <s v="N/A"/>
    <s v="Madrid"/>
    <s v="N/A"/>
    <s v="28034"/>
    <x v="3"/>
    <x v="1"/>
    <s v="Freyre"/>
    <s v="Diego"/>
    <s v="Medium"/>
  </r>
  <r>
    <n v="10153"/>
    <n v="29"/>
    <n v="88.74"/>
    <n v="9"/>
    <n v="2573.46"/>
    <n v="130.989114"/>
    <s v="5,09%"/>
    <d v="2003-09-28T00:00:00"/>
    <x v="0"/>
    <n v="3"/>
    <x v="8"/>
    <x v="0"/>
    <x v="3"/>
    <n v="100"/>
    <s v="S18_3259"/>
    <x v="4"/>
    <s v="(91) 555 94 44"/>
    <s v="C/ Moralzarzal, 86"/>
    <s v="N/A"/>
    <s v="Madrid"/>
    <s v="N/A"/>
    <s v="28034"/>
    <x v="3"/>
    <x v="1"/>
    <s v="Freyre"/>
    <s v="Diego"/>
    <s v="Small"/>
  </r>
  <r>
    <n v="10153"/>
    <n v="22"/>
    <n v="83.38"/>
    <n v="6"/>
    <n v="1834.36"/>
    <n v="135.55920399999999"/>
    <s v="7,39%"/>
    <d v="2003-09-28T00:00:00"/>
    <x v="0"/>
    <n v="3"/>
    <x v="8"/>
    <x v="0"/>
    <x v="0"/>
    <n v="87"/>
    <s v="S18_4522"/>
    <x v="4"/>
    <s v="(91) 555 94 44"/>
    <s v="C/ Moralzarzal, 86"/>
    <s v="N/A"/>
    <s v="Madrid"/>
    <s v="N/A"/>
    <s v="28034"/>
    <x v="3"/>
    <x v="1"/>
    <s v="Freyre"/>
    <s v="Diego"/>
    <s v="Small"/>
  </r>
  <r>
    <n v="10153"/>
    <n v="40"/>
    <n v="100"/>
    <n v="5"/>
    <n v="5456.4"/>
    <n v="498.71495999999996"/>
    <s v="9,14%"/>
    <d v="2003-09-28T00:00:00"/>
    <x v="0"/>
    <n v="3"/>
    <x v="8"/>
    <x v="0"/>
    <x v="4"/>
    <n v="122"/>
    <s v="S24_2011"/>
    <x v="4"/>
    <s v="(91) 555 94 44"/>
    <s v="C/ Moralzarzal, 86"/>
    <s v="N/A"/>
    <s v="Madrid"/>
    <s v="N/A"/>
    <s v="28034"/>
    <x v="3"/>
    <x v="1"/>
    <s v="Freyre"/>
    <s v="Diego"/>
    <s v="Medium"/>
  </r>
  <r>
    <n v="10153"/>
    <n v="31"/>
    <n v="57.41"/>
    <n v="13"/>
    <n v="1779.71"/>
    <n v="90.587238999999997"/>
    <s v="5,09%"/>
    <d v="2003-09-28T00:00:00"/>
    <x v="0"/>
    <n v="3"/>
    <x v="8"/>
    <x v="0"/>
    <x v="3"/>
    <n v="58"/>
    <s v="S50_1514"/>
    <x v="4"/>
    <s v="(91) 555 94 44"/>
    <s v="C/ Moralzarzal, 86"/>
    <s v="N/A"/>
    <s v="Madrid"/>
    <s v="N/A"/>
    <s v="28034"/>
    <x v="3"/>
    <x v="1"/>
    <s v="Freyre"/>
    <s v="Diego"/>
    <s v="Small"/>
  </r>
  <r>
    <n v="10153"/>
    <n v="43"/>
    <n v="64.67"/>
    <n v="1"/>
    <n v="2780.81"/>
    <n v="254.16603399999997"/>
    <s v="9,14%"/>
    <d v="2003-09-28T00:00:00"/>
    <x v="0"/>
    <n v="3"/>
    <x v="8"/>
    <x v="0"/>
    <x v="4"/>
    <n v="66"/>
    <s v="S700_1138"/>
    <x v="4"/>
    <s v="(91) 555 94 44"/>
    <s v="C/ Moralzarzal, 86"/>
    <s v="N/A"/>
    <s v="Madrid"/>
    <s v="N/A"/>
    <s v="28034"/>
    <x v="3"/>
    <x v="1"/>
    <s v="Freyre"/>
    <s v="Diego"/>
    <s v="Small"/>
  </r>
  <r>
    <n v="10153"/>
    <n v="31"/>
    <n v="87.48"/>
    <n v="8"/>
    <n v="2711.88"/>
    <n v="247.86583199999998"/>
    <s v="9,14%"/>
    <d v="2003-09-28T00:00:00"/>
    <x v="0"/>
    <n v="3"/>
    <x v="8"/>
    <x v="0"/>
    <x v="4"/>
    <n v="86"/>
    <s v="S700_1938"/>
    <x v="4"/>
    <s v="(91) 555 94 44"/>
    <s v="C/ Moralzarzal, 86"/>
    <s v="N/A"/>
    <s v="Madrid"/>
    <s v="N/A"/>
    <s v="28034"/>
    <x v="3"/>
    <x v="1"/>
    <s v="Freyre"/>
    <s v="Diego"/>
    <s v="Small"/>
  </r>
  <r>
    <n v="10153"/>
    <n v="50"/>
    <n v="88.15"/>
    <n v="2"/>
    <n v="4407.5"/>
    <n v="402.84549999999996"/>
    <s v="9,14%"/>
    <d v="2003-09-28T00:00:00"/>
    <x v="0"/>
    <n v="3"/>
    <x v="8"/>
    <x v="0"/>
    <x v="4"/>
    <n v="100"/>
    <s v="S700_3505"/>
    <x v="4"/>
    <s v="(91) 555 94 44"/>
    <s v="C/ Moralzarzal, 86"/>
    <s v="N/A"/>
    <s v="Madrid"/>
    <s v="N/A"/>
    <s v="28034"/>
    <x v="3"/>
    <x v="1"/>
    <s v="Freyre"/>
    <s v="Diego"/>
    <s v="Medium"/>
  </r>
  <r>
    <n v="10153"/>
    <n v="20"/>
    <n v="100"/>
    <n v="3"/>
    <n v="2204.6"/>
    <n v="201.50043999999997"/>
    <s v="9,14%"/>
    <d v="2003-09-28T00:00:00"/>
    <x v="0"/>
    <n v="3"/>
    <x v="8"/>
    <x v="0"/>
    <x v="4"/>
    <n v="99"/>
    <s v="S700_3962"/>
    <x v="4"/>
    <s v="(91) 555 94 44"/>
    <s v="C/ Moralzarzal, 86"/>
    <s v="N/A"/>
    <s v="Madrid"/>
    <s v="N/A"/>
    <s v="28034"/>
    <x v="3"/>
    <x v="1"/>
    <s v="Freyre"/>
    <s v="Diego"/>
    <s v="Small"/>
  </r>
  <r>
    <n v="10153"/>
    <n v="50"/>
    <n v="60.06"/>
    <n v="4"/>
    <n v="3003"/>
    <n v="274.4742"/>
    <s v="9,14%"/>
    <d v="2003-09-28T00:00:00"/>
    <x v="0"/>
    <n v="3"/>
    <x v="8"/>
    <x v="0"/>
    <x v="4"/>
    <n v="54"/>
    <s v="S72_3212"/>
    <x v="4"/>
    <s v="(91) 555 94 44"/>
    <s v="C/ Moralzarzal, 86"/>
    <s v="N/A"/>
    <s v="Madrid"/>
    <s v="N/A"/>
    <s v="28034"/>
    <x v="3"/>
    <x v="1"/>
    <s v="Freyre"/>
    <s v="Diego"/>
    <s v="Medium"/>
  </r>
  <r>
    <n v="10154"/>
    <n v="31"/>
    <n v="91.17"/>
    <n v="2"/>
    <n v="2826.27"/>
    <n v="208.86135299999998"/>
    <s v="7,39%"/>
    <d v="2003-10-02T00:00:00"/>
    <x v="0"/>
    <n v="4"/>
    <x v="9"/>
    <x v="0"/>
    <x v="0"/>
    <n v="88"/>
    <s v="S24_3151"/>
    <x v="42"/>
    <s v="3105552373"/>
    <s v="4097 Douglas Av."/>
    <s v="N/A"/>
    <s v="Glendale"/>
    <s v="CA"/>
    <s v="92561"/>
    <x v="0"/>
    <x v="0"/>
    <s v="Young"/>
    <s v="Leslie"/>
    <s v="Small"/>
  </r>
  <r>
    <n v="10154"/>
    <n v="36"/>
    <n v="64.33"/>
    <n v="1"/>
    <n v="2315.88"/>
    <n v="211.67143200000001"/>
    <s v="9,14%"/>
    <d v="2003-10-02T00:00:00"/>
    <x v="0"/>
    <n v="4"/>
    <x v="9"/>
    <x v="0"/>
    <x v="4"/>
    <n v="72"/>
    <s v="S700_2610"/>
    <x v="42"/>
    <s v="3105552373"/>
    <s v="4097 Douglas Av."/>
    <s v="N/A"/>
    <s v="Glendale"/>
    <s v="CA"/>
    <s v="92561"/>
    <x v="0"/>
    <x v="0"/>
    <s v="Young"/>
    <s v="Leslie"/>
    <s v="Small"/>
  </r>
  <r>
    <n v="10155"/>
    <n v="32"/>
    <n v="100"/>
    <n v="13"/>
    <n v="4526.08"/>
    <n v="1126.5413120000001"/>
    <s v="24,89%"/>
    <d v="2003-10-06T00:00:00"/>
    <x v="0"/>
    <n v="4"/>
    <x v="9"/>
    <x v="0"/>
    <x v="1"/>
    <n v="136"/>
    <s v="S10_4757"/>
    <x v="43"/>
    <s v="90-224 8555"/>
    <s v="Keskuskatu 45"/>
    <s v="N/A"/>
    <s v="Helsinki"/>
    <s v="N/A"/>
    <s v="21240"/>
    <x v="14"/>
    <x v="1"/>
    <s v="Karttunen"/>
    <s v="Matti"/>
    <s v="Medium"/>
  </r>
  <r>
    <n v="10155"/>
    <n v="38"/>
    <n v="100"/>
    <n v="5"/>
    <n v="6531.44"/>
    <n v="477.44826399999994"/>
    <s v="7,31%"/>
    <d v="2003-10-06T00:00:00"/>
    <x v="0"/>
    <n v="4"/>
    <x v="9"/>
    <x v="0"/>
    <x v="5"/>
    <n v="157"/>
    <s v="S18_1662"/>
    <x v="43"/>
    <s v="90-224 8555"/>
    <s v="Keskuskatu 45"/>
    <s v="N/A"/>
    <s v="Helsinki"/>
    <s v="N/A"/>
    <s v="21240"/>
    <x v="14"/>
    <x v="1"/>
    <s v="Karttunen"/>
    <s v="Matti"/>
    <s v="Medium"/>
  </r>
  <r>
    <n v="10155"/>
    <n v="44"/>
    <n v="79.14"/>
    <n v="11"/>
    <n v="3482.16"/>
    <n v="318.26942399999996"/>
    <s v="9,14%"/>
    <d v="2003-10-06T00:00:00"/>
    <x v="0"/>
    <n v="4"/>
    <x v="9"/>
    <x v="0"/>
    <x v="4"/>
    <n v="86"/>
    <s v="S18_3029"/>
    <x v="43"/>
    <s v="90-224 8555"/>
    <s v="Keskuskatu 45"/>
    <s v="N/A"/>
    <s v="Helsinki"/>
    <s v="N/A"/>
    <s v="21240"/>
    <x v="14"/>
    <x v="1"/>
    <s v="Karttunen"/>
    <s v="Matti"/>
    <s v="Medium"/>
  </r>
  <r>
    <n v="10155"/>
    <n v="29"/>
    <n v="100"/>
    <n v="10"/>
    <n v="3622.97"/>
    <n v="267.73748299999994"/>
    <s v="7,39%"/>
    <d v="2003-10-06T00:00:00"/>
    <x v="0"/>
    <n v="4"/>
    <x v="9"/>
    <x v="0"/>
    <x v="0"/>
    <n v="105"/>
    <s v="S18_3856"/>
    <x v="43"/>
    <s v="90-224 8555"/>
    <s v="Keskuskatu 45"/>
    <s v="N/A"/>
    <s v="Helsinki"/>
    <s v="N/A"/>
    <s v="21240"/>
    <x v="14"/>
    <x v="1"/>
    <s v="Karttunen"/>
    <s v="Matti"/>
    <s v="Medium"/>
  </r>
  <r>
    <n v="10155"/>
    <n v="23"/>
    <n v="72.62"/>
    <n v="6"/>
    <n v="1670.26"/>
    <n v="122.096006"/>
    <s v="7,31%"/>
    <d v="2003-10-06T00:00:00"/>
    <x v="0"/>
    <n v="4"/>
    <x v="9"/>
    <x v="0"/>
    <x v="5"/>
    <n v="68"/>
    <s v="S24_2841"/>
    <x v="43"/>
    <s v="90-224 8555"/>
    <s v="Keskuskatu 45"/>
    <s v="N/A"/>
    <s v="Helsinki"/>
    <s v="N/A"/>
    <s v="21240"/>
    <x v="14"/>
    <x v="1"/>
    <s v="Karttunen"/>
    <s v="Matti"/>
    <s v="Small"/>
  </r>
  <r>
    <n v="10155"/>
    <n v="34"/>
    <n v="55.89"/>
    <n v="7"/>
    <n v="1900.26"/>
    <n v="140.42921399999997"/>
    <s v="7,39%"/>
    <d v="2003-10-06T00:00:00"/>
    <x v="0"/>
    <n v="4"/>
    <x v="9"/>
    <x v="0"/>
    <x v="0"/>
    <n v="65"/>
    <s v="S24_3420"/>
    <x v="43"/>
    <s v="90-224 8555"/>
    <s v="Keskuskatu 45"/>
    <s v="N/A"/>
    <s v="Helsinki"/>
    <s v="N/A"/>
    <s v="21240"/>
    <x v="14"/>
    <x v="1"/>
    <s v="Karttunen"/>
    <s v="Matti"/>
    <s v="Small"/>
  </r>
  <r>
    <n v="10155"/>
    <n v="37"/>
    <n v="67.930000000000007"/>
    <n v="12"/>
    <n v="2513.41"/>
    <n v="185.74099899999996"/>
    <s v="7,39%"/>
    <d v="2003-10-06T00:00:00"/>
    <x v="0"/>
    <n v="4"/>
    <x v="9"/>
    <x v="0"/>
    <x v="0"/>
    <n v="83"/>
    <s v="S24_3816"/>
    <x v="43"/>
    <s v="90-224 8555"/>
    <s v="Keskuskatu 45"/>
    <s v="N/A"/>
    <s v="Helsinki"/>
    <s v="N/A"/>
    <s v="21240"/>
    <x v="14"/>
    <x v="1"/>
    <s v="Karttunen"/>
    <s v="Matti"/>
    <s v="Small"/>
  </r>
  <r>
    <n v="10155"/>
    <n v="44"/>
    <n v="77.11"/>
    <n v="4"/>
    <n v="3392.84"/>
    <n v="248.016604"/>
    <s v="7,31%"/>
    <d v="2003-10-06T00:00:00"/>
    <x v="0"/>
    <n v="4"/>
    <x v="9"/>
    <x v="0"/>
    <x v="5"/>
    <n v="68"/>
    <s v="S24_3949"/>
    <x v="43"/>
    <s v="90-224 8555"/>
    <s v="Keskuskatu 45"/>
    <s v="N/A"/>
    <s v="Helsinki"/>
    <s v="N/A"/>
    <s v="21240"/>
    <x v="14"/>
    <x v="1"/>
    <s v="Karttunen"/>
    <s v="Matti"/>
    <s v="Medium"/>
  </r>
  <r>
    <n v="10155"/>
    <n v="32"/>
    <n v="91.43"/>
    <n v="9"/>
    <n v="2925.76"/>
    <n v="267.41446400000001"/>
    <s v="9,14%"/>
    <d v="2003-10-06T00:00:00"/>
    <x v="0"/>
    <n v="4"/>
    <x v="9"/>
    <x v="0"/>
    <x v="4"/>
    <n v="90"/>
    <s v="S700_2047"/>
    <x v="43"/>
    <s v="90-224 8555"/>
    <s v="Keskuskatu 45"/>
    <s v="N/A"/>
    <s v="Helsinki"/>
    <s v="N/A"/>
    <s v="21240"/>
    <x v="14"/>
    <x v="1"/>
    <s v="Karttunen"/>
    <s v="Matti"/>
    <s v="Small"/>
  </r>
  <r>
    <n v="10155"/>
    <n v="20"/>
    <n v="100"/>
    <n v="2"/>
    <n v="2353.4"/>
    <n v="172.03354000000002"/>
    <s v="7,31%"/>
    <d v="2003-10-06T00:00:00"/>
    <x v="0"/>
    <n v="4"/>
    <x v="9"/>
    <x v="0"/>
    <x v="5"/>
    <n v="99"/>
    <s v="S700_2466"/>
    <x v="43"/>
    <s v="90-224 8555"/>
    <s v="Keskuskatu 45"/>
    <s v="N/A"/>
    <s v="Helsinki"/>
    <s v="N/A"/>
    <s v="21240"/>
    <x v="14"/>
    <x v="1"/>
    <s v="Karttunen"/>
    <s v="Matti"/>
    <s v="Small"/>
  </r>
  <r>
    <n v="10155"/>
    <n v="43"/>
    <n v="86.4"/>
    <n v="1"/>
    <n v="3715.2"/>
    <n v="271.58112"/>
    <s v="7,31%"/>
    <d v="2003-10-06T00:00:00"/>
    <x v="0"/>
    <n v="4"/>
    <x v="9"/>
    <x v="0"/>
    <x v="5"/>
    <n v="80"/>
    <s v="S700_3167"/>
    <x v="43"/>
    <s v="90-224 8555"/>
    <s v="Keskuskatu 45"/>
    <s v="N/A"/>
    <s v="Helsinki"/>
    <s v="N/A"/>
    <s v="21240"/>
    <x v="14"/>
    <x v="1"/>
    <s v="Karttunen"/>
    <s v="Matti"/>
    <s v="Medium"/>
  </r>
  <r>
    <n v="10155"/>
    <n v="44"/>
    <n v="85.87"/>
    <n v="3"/>
    <n v="3778.28"/>
    <n v="276.19226800000001"/>
    <s v="7,31%"/>
    <d v="2003-10-06T00:00:00"/>
    <x v="0"/>
    <n v="4"/>
    <x v="9"/>
    <x v="0"/>
    <x v="5"/>
    <n v="74"/>
    <s v="S700_4002"/>
    <x v="43"/>
    <s v="90-224 8555"/>
    <s v="Keskuskatu 45"/>
    <s v="N/A"/>
    <s v="Helsinki"/>
    <s v="N/A"/>
    <s v="21240"/>
    <x v="14"/>
    <x v="1"/>
    <s v="Karttunen"/>
    <s v="Matti"/>
    <s v="Medium"/>
  </r>
  <r>
    <n v="10155"/>
    <n v="34"/>
    <n v="49.16"/>
    <n v="8"/>
    <n v="1671.44"/>
    <n v="122.182264"/>
    <s v="7,31%"/>
    <d v="2003-10-06T00:00:00"/>
    <x v="0"/>
    <n v="4"/>
    <x v="9"/>
    <x v="0"/>
    <x v="5"/>
    <n v="49"/>
    <s v="S72_1253"/>
    <x v="43"/>
    <s v="90-224 8555"/>
    <s v="Keskuskatu 45"/>
    <s v="N/A"/>
    <s v="Helsinki"/>
    <s v="N/A"/>
    <s v="21240"/>
    <x v="14"/>
    <x v="1"/>
    <s v="Karttunen"/>
    <s v="Matti"/>
    <s v="Small"/>
  </r>
  <r>
    <n v="10156"/>
    <n v="20"/>
    <n v="41.02"/>
    <n v="1"/>
    <n v="820.4"/>
    <n v="60.627559999999995"/>
    <s v="7,39%"/>
    <d v="2003-10-08T00:00:00"/>
    <x v="0"/>
    <n v="4"/>
    <x v="9"/>
    <x v="0"/>
    <x v="0"/>
    <n v="43"/>
    <s v="S50_1341"/>
    <x v="4"/>
    <s v="(91) 555 94 44"/>
    <s v="C/ Moralzarzal, 86"/>
    <s v="N/A"/>
    <s v="Madrid"/>
    <s v="N/A"/>
    <s v="28034"/>
    <x v="3"/>
    <x v="1"/>
    <s v="Freyre"/>
    <s v="Diego"/>
    <s v="Small"/>
  </r>
  <r>
    <n v="10156"/>
    <n v="48"/>
    <n v="100"/>
    <n v="2"/>
    <n v="4954.08"/>
    <n v="362.14324799999997"/>
    <s v="7,31%"/>
    <d v="2003-10-08T00:00:00"/>
    <x v="0"/>
    <n v="4"/>
    <x v="9"/>
    <x v="0"/>
    <x v="5"/>
    <n v="91"/>
    <s v="S700_1691"/>
    <x v="4"/>
    <s v="(91) 555 94 44"/>
    <s v="C/ Moralzarzal, 86"/>
    <s v="N/A"/>
    <s v="Madrid"/>
    <s v="N/A"/>
    <s v="28034"/>
    <x v="3"/>
    <x v="1"/>
    <s v="Freyre"/>
    <s v="Diego"/>
    <s v="Medium"/>
  </r>
  <r>
    <n v="10158"/>
    <n v="22"/>
    <n v="67.03"/>
    <n v="1"/>
    <n v="1474.66"/>
    <n v="187.28182000000001"/>
    <n v="0.127"/>
    <d v="2003-10-10T00:00:00"/>
    <x v="0"/>
    <n v="4"/>
    <x v="9"/>
    <x v="0"/>
    <x v="6"/>
    <n v="76"/>
    <s v="S24_2000"/>
    <x v="3"/>
    <s v="07-98 9555"/>
    <s v="Erling Skakkes gate 78"/>
    <s v="N/A"/>
    <s v="Stavern"/>
    <s v="N/A"/>
    <s v="4110"/>
    <x v="2"/>
    <x v="1"/>
    <s v="Bergulfsen"/>
    <s v="Jonas"/>
    <s v="Small"/>
  </r>
  <r>
    <n v="10159"/>
    <n v="49"/>
    <n v="100"/>
    <n v="14"/>
    <n v="5205.2700000000004"/>
    <n v="661.06929000000002"/>
    <s v="12,70%"/>
    <d v="2003-10-10T00:00:00"/>
    <x v="0"/>
    <n v="4"/>
    <x v="9"/>
    <x v="0"/>
    <x v="6"/>
    <n v="95"/>
    <s v="S10_1678"/>
    <x v="44"/>
    <s v="6505551386"/>
    <s v="7734 Strong St."/>
    <s v="N/A"/>
    <s v="San Francisco"/>
    <s v="CA"/>
    <s v="N/A"/>
    <x v="0"/>
    <x v="0"/>
    <s v="Brown"/>
    <s v="Julie"/>
    <s v="Medium"/>
  </r>
  <r>
    <n v="10159"/>
    <n v="37"/>
    <n v="100"/>
    <n v="17"/>
    <n v="5016.83"/>
    <n v="637.13741000000005"/>
    <s v="12,70%"/>
    <d v="2003-10-10T00:00:00"/>
    <x v="0"/>
    <n v="4"/>
    <x v="9"/>
    <x v="0"/>
    <x v="6"/>
    <n v="118"/>
    <s v="S10_2016"/>
    <x v="44"/>
    <s v="6505551386"/>
    <s v="7734 Strong St."/>
    <s v="N/A"/>
    <s v="San Francisco"/>
    <s v="CA"/>
    <s v="N/A"/>
    <x v="0"/>
    <x v="0"/>
    <s v="Brown"/>
    <s v="Julie"/>
    <s v="Medium"/>
  </r>
  <r>
    <n v="10159"/>
    <n v="22"/>
    <n v="100"/>
    <n v="16"/>
    <n v="4132.7"/>
    <n v="524.85289999999998"/>
    <s v="12,70%"/>
    <d v="2003-10-10T00:00:00"/>
    <x v="0"/>
    <n v="4"/>
    <x v="9"/>
    <x v="0"/>
    <x v="6"/>
    <n v="193"/>
    <s v="S10_4698"/>
    <x v="44"/>
    <s v="6505551386"/>
    <s v="7734 Strong St."/>
    <s v="N/A"/>
    <s v="San Francisco"/>
    <s v="CA"/>
    <s v="N/A"/>
    <x v="0"/>
    <x v="0"/>
    <s v="Brown"/>
    <s v="Julie"/>
    <s v="Medium"/>
  </r>
  <r>
    <n v="10159"/>
    <n v="41"/>
    <n v="100"/>
    <n v="2"/>
    <n v="8296.35"/>
    <n v="2064.961515"/>
    <s v="24,89%"/>
    <d v="2003-10-10T00:00:00"/>
    <x v="0"/>
    <n v="4"/>
    <x v="9"/>
    <x v="0"/>
    <x v="1"/>
    <n v="194"/>
    <s v="S12_1099"/>
    <x v="44"/>
    <s v="6505551386"/>
    <s v="7734 Strong St."/>
    <s v="N/A"/>
    <s v="San Francisco"/>
    <s v="CA"/>
    <s v="N/A"/>
    <x v="0"/>
    <x v="0"/>
    <s v="Brown"/>
    <s v="Julie"/>
    <s v="Large"/>
  </r>
  <r>
    <n v="10159"/>
    <n v="38"/>
    <n v="100"/>
    <n v="13"/>
    <n v="6238.84"/>
    <n v="792.33267999999998"/>
    <n v="0.127"/>
    <d v="2003-10-10T00:00:00"/>
    <x v="0"/>
    <n v="4"/>
    <x v="9"/>
    <x v="0"/>
    <x v="6"/>
    <n v="150"/>
    <s v="S12_2823"/>
    <x v="44"/>
    <s v="6505551386"/>
    <s v="7734 Strong St."/>
    <s v="N/A"/>
    <s v="San Francisco"/>
    <s v="CA"/>
    <s v="N/A"/>
    <x v="0"/>
    <x v="0"/>
    <s v="Brown"/>
    <s v="Julie"/>
    <s v="Medium"/>
  </r>
  <r>
    <n v="10159"/>
    <n v="24"/>
    <n v="73.42"/>
    <n v="3"/>
    <n v="1762.08"/>
    <n v="438.58171199999998"/>
    <s v="24,89%"/>
    <d v="2003-10-10T00:00:00"/>
    <x v="0"/>
    <n v="4"/>
    <x v="9"/>
    <x v="0"/>
    <x v="1"/>
    <n v="79"/>
    <s v="S12_3990"/>
    <x v="44"/>
    <s v="6505551386"/>
    <s v="7734 Strong St."/>
    <s v="N/A"/>
    <s v="San Francisco"/>
    <s v="CA"/>
    <s v="N/A"/>
    <x v="0"/>
    <x v="0"/>
    <s v="Brown"/>
    <s v="Julie"/>
    <s v="Small"/>
  </r>
  <r>
    <n v="10159"/>
    <n v="42"/>
    <n v="51.48"/>
    <n v="18"/>
    <n v="2162.16"/>
    <n v="274.59431999999998"/>
    <n v="0.127"/>
    <d v="2003-10-10T00:00:00"/>
    <x v="0"/>
    <n v="4"/>
    <x v="9"/>
    <x v="0"/>
    <x v="6"/>
    <n v="60"/>
    <s v="S18_2625"/>
    <x v="44"/>
    <s v="6505551386"/>
    <s v="7734 Strong St."/>
    <s v="N/A"/>
    <s v="San Francisco"/>
    <s v="CA"/>
    <s v="N/A"/>
    <x v="0"/>
    <x v="0"/>
    <s v="Brown"/>
    <s v="Julie"/>
    <s v="Small"/>
  </r>
  <r>
    <n v="10159"/>
    <n v="21"/>
    <n v="81.209999999999994"/>
    <n v="5"/>
    <n v="1705.41"/>
    <n v="424.47654900000003"/>
    <s v="24,89%"/>
    <d v="2003-10-10T00:00:00"/>
    <x v="0"/>
    <n v="4"/>
    <x v="9"/>
    <x v="0"/>
    <x v="1"/>
    <n v="80"/>
    <s v="S18_3278"/>
    <x v="44"/>
    <s v="6505551386"/>
    <s v="7734 Strong St."/>
    <s v="N/A"/>
    <s v="San Francisco"/>
    <s v="CA"/>
    <s v="N/A"/>
    <x v="0"/>
    <x v="0"/>
    <s v="Brown"/>
    <s v="Julie"/>
    <s v="Small"/>
  </r>
  <r>
    <n v="10159"/>
    <n v="25"/>
    <n v="100"/>
    <n v="4"/>
    <n v="3638"/>
    <n v="905.4982"/>
    <s v="24,89%"/>
    <d v="2003-10-10T00:00:00"/>
    <x v="0"/>
    <n v="4"/>
    <x v="9"/>
    <x v="0"/>
    <x v="1"/>
    <n v="146"/>
    <s v="S18_3482"/>
    <x v="44"/>
    <s v="6505551386"/>
    <s v="7734 Strong St."/>
    <s v="N/A"/>
    <s v="San Francisco"/>
    <s v="CA"/>
    <s v="N/A"/>
    <x v="0"/>
    <x v="0"/>
    <s v="Brown"/>
    <s v="Julie"/>
    <s v="Medium"/>
  </r>
  <r>
    <n v="10159"/>
    <n v="21"/>
    <n v="64.66"/>
    <n v="8"/>
    <n v="1357.86"/>
    <n v="172.44821999999999"/>
    <n v="0.127"/>
    <d v="2003-10-10T00:00:00"/>
    <x v="0"/>
    <n v="4"/>
    <x v="9"/>
    <x v="0"/>
    <x v="6"/>
    <n v="62"/>
    <s v="S18_3782"/>
    <x v="44"/>
    <s v="6505551386"/>
    <s v="7734 Strong St."/>
    <s v="N/A"/>
    <s v="San Francisco"/>
    <s v="CA"/>
    <s v="N/A"/>
    <x v="0"/>
    <x v="0"/>
    <s v="Brown"/>
    <s v="Julie"/>
    <s v="Small"/>
  </r>
  <r>
    <n v="10159"/>
    <n v="32"/>
    <n v="100"/>
    <n v="7"/>
    <n v="4618.88"/>
    <n v="1149.639232"/>
    <s v="24,89%"/>
    <d v="2003-10-10T00:00:00"/>
    <x v="0"/>
    <n v="4"/>
    <x v="9"/>
    <x v="0"/>
    <x v="1"/>
    <n v="148"/>
    <s v="S18_4721"/>
    <x v="44"/>
    <s v="6505551386"/>
    <s v="7734 Strong St."/>
    <s v="N/A"/>
    <s v="San Francisco"/>
    <s v="CA"/>
    <s v="N/A"/>
    <x v="0"/>
    <x v="0"/>
    <s v="Brown"/>
    <s v="Julie"/>
    <s v="Medium"/>
  </r>
  <r>
    <n v="10159"/>
    <n v="44"/>
    <n v="100"/>
    <n v="15"/>
    <n v="5355.68"/>
    <n v="680.17136000000005"/>
    <n v="0.127"/>
    <d v="2003-10-10T00:00:00"/>
    <x v="0"/>
    <n v="4"/>
    <x v="9"/>
    <x v="0"/>
    <x v="6"/>
    <n v="112"/>
    <s v="S24_1578"/>
    <x v="44"/>
    <s v="6505551386"/>
    <s v="7734 Strong St."/>
    <s v="N/A"/>
    <s v="San Francisco"/>
    <s v="CA"/>
    <s v="N/A"/>
    <x v="0"/>
    <x v="0"/>
    <s v="Brown"/>
    <s v="Julie"/>
    <s v="Medium"/>
  </r>
  <r>
    <n v="10159"/>
    <n v="27"/>
    <n v="80.34"/>
    <n v="11"/>
    <n v="2169.1799999999998"/>
    <n v="275.48586"/>
    <n v="0.127"/>
    <d v="2003-10-10T00:00:00"/>
    <x v="0"/>
    <n v="4"/>
    <x v="9"/>
    <x v="0"/>
    <x v="6"/>
    <n v="69"/>
    <s v="S24_2360"/>
    <x v="44"/>
    <s v="6505551386"/>
    <s v="7734 Strong St."/>
    <s v="N/A"/>
    <s v="San Francisco"/>
    <s v="CA"/>
    <s v="N/A"/>
    <x v="0"/>
    <x v="0"/>
    <s v="Brown"/>
    <s v="Julie"/>
    <s v="Small"/>
  </r>
  <r>
    <n v="10159"/>
    <n v="50"/>
    <n v="69.8"/>
    <n v="1"/>
    <n v="3490"/>
    <n v="868.66100000000006"/>
    <s v="24,89%"/>
    <d v="2003-10-10T00:00:00"/>
    <x v="0"/>
    <n v="4"/>
    <x v="9"/>
    <x v="0"/>
    <x v="1"/>
    <n v="61"/>
    <s v="S24_3371"/>
    <x v="44"/>
    <s v="6505551386"/>
    <s v="7734 Strong St."/>
    <s v="N/A"/>
    <s v="San Francisco"/>
    <s v="CA"/>
    <s v="N/A"/>
    <x v="0"/>
    <x v="0"/>
    <s v="Brown"/>
    <s v="Julie"/>
    <s v="Medium"/>
  </r>
  <r>
    <n v="10159"/>
    <n v="23"/>
    <n v="67.099999999999994"/>
    <n v="6"/>
    <n v="1543.3"/>
    <n v="384.12736999999998"/>
    <s v="24,89%"/>
    <d v="2003-10-10T00:00:00"/>
    <x v="0"/>
    <n v="4"/>
    <x v="9"/>
    <x v="0"/>
    <x v="1"/>
    <n v="80"/>
    <s v="S24_4620"/>
    <x v="44"/>
    <s v="6505551386"/>
    <s v="7734 Strong St."/>
    <s v="N/A"/>
    <s v="San Francisco"/>
    <s v="CA"/>
    <s v="N/A"/>
    <x v="0"/>
    <x v="0"/>
    <s v="Brown"/>
    <s v="Julie"/>
    <s v="Small"/>
  </r>
  <r>
    <n v="10159"/>
    <n v="35"/>
    <n v="35.4"/>
    <n v="9"/>
    <n v="1239"/>
    <n v="157.35300000000001"/>
    <n v="0.127"/>
    <d v="2003-10-10T00:00:00"/>
    <x v="0"/>
    <n v="4"/>
    <x v="9"/>
    <x v="0"/>
    <x v="6"/>
    <n v="40"/>
    <s v="S32_2206"/>
    <x v="44"/>
    <s v="6505551386"/>
    <s v="7734 Strong St."/>
    <s v="N/A"/>
    <s v="San Francisco"/>
    <s v="CA"/>
    <s v="N/A"/>
    <x v="0"/>
    <x v="0"/>
    <s v="Brown"/>
    <s v="Julie"/>
    <s v="Small"/>
  </r>
  <r>
    <n v="10159"/>
    <n v="23"/>
    <n v="100"/>
    <n v="12"/>
    <n v="2347.15"/>
    <n v="298.08805000000001"/>
    <n v="0.127"/>
    <d v="2003-10-10T00:00:00"/>
    <x v="0"/>
    <n v="4"/>
    <x v="9"/>
    <x v="0"/>
    <x v="6"/>
    <n v="102"/>
    <s v="S32_4485"/>
    <x v="44"/>
    <s v="6505551386"/>
    <s v="7734 Strong St."/>
    <s v="N/A"/>
    <s v="San Francisco"/>
    <s v="CA"/>
    <s v="N/A"/>
    <x v="0"/>
    <x v="0"/>
    <s v="Brown"/>
    <s v="Julie"/>
    <s v="Small"/>
  </r>
  <r>
    <n v="10159"/>
    <n v="31"/>
    <n v="71.599999999999994"/>
    <n v="10"/>
    <n v="2219.6"/>
    <n v="281.88920000000002"/>
    <n v="0.127"/>
    <d v="2003-10-10T00:00:00"/>
    <x v="0"/>
    <n v="4"/>
    <x v="9"/>
    <x v="0"/>
    <x v="6"/>
    <n v="81"/>
    <s v="S50_4713"/>
    <x v="44"/>
    <s v="6505551386"/>
    <s v="7734 Strong St."/>
    <s v="N/A"/>
    <s v="San Francisco"/>
    <s v="CA"/>
    <s v="N/A"/>
    <x v="0"/>
    <x v="0"/>
    <s v="Brown"/>
    <s v="Julie"/>
    <s v="Small"/>
  </r>
  <r>
    <n v="10160"/>
    <n v="46"/>
    <n v="100"/>
    <n v="6"/>
    <n v="5294.14"/>
    <n v="1317.711446"/>
    <s v="24,89%"/>
    <d v="2003-10-11T00:00:00"/>
    <x v="0"/>
    <n v="4"/>
    <x v="9"/>
    <x v="0"/>
    <x v="1"/>
    <n v="117"/>
    <s v="S12_3380"/>
    <x v="45"/>
    <s v="2155554369"/>
    <s v="6047 Douglas Av."/>
    <s v="N/A"/>
    <s v="Los Angeles"/>
    <s v="CA"/>
    <s v="N/A"/>
    <x v="0"/>
    <x v="0"/>
    <s v="Chandler"/>
    <s v="Michael"/>
    <s v="Medium"/>
  </r>
  <r>
    <n v="10160"/>
    <n v="50"/>
    <n v="100"/>
    <n v="5"/>
    <n v="5182"/>
    <n v="1289.7998"/>
    <s v="24,89%"/>
    <d v="2003-10-11T00:00:00"/>
    <x v="0"/>
    <n v="4"/>
    <x v="9"/>
    <x v="0"/>
    <x v="1"/>
    <n v="115"/>
    <s v="S12_4675"/>
    <x v="45"/>
    <s v="2155554369"/>
    <s v="6047 Douglas Av."/>
    <s v="N/A"/>
    <s v="Los Angeles"/>
    <s v="CA"/>
    <s v="N/A"/>
    <x v="0"/>
    <x v="0"/>
    <s v="Chandler"/>
    <s v="Michael"/>
    <s v="Medium"/>
  </r>
  <r>
    <n v="10160"/>
    <n v="38"/>
    <n v="88.55"/>
    <n v="4"/>
    <n v="3364.9"/>
    <n v="837.52361000000008"/>
    <s v="24,89%"/>
    <d v="2003-10-11T00:00:00"/>
    <x v="0"/>
    <n v="4"/>
    <x v="9"/>
    <x v="0"/>
    <x v="1"/>
    <n v="77"/>
    <s v="S18_1889"/>
    <x v="45"/>
    <s v="2155554369"/>
    <s v="6047 Douglas Av."/>
    <s v="N/A"/>
    <s v="Los Angeles"/>
    <s v="CA"/>
    <s v="N/A"/>
    <x v="0"/>
    <x v="0"/>
    <s v="Chandler"/>
    <s v="Michael"/>
    <s v="Medium"/>
  </r>
  <r>
    <n v="10160"/>
    <n v="20"/>
    <n v="100"/>
    <n v="1"/>
    <n v="3996.4"/>
    <n v="994.70396000000005"/>
    <s v="24,89%"/>
    <d v="2003-10-11T00:00:00"/>
    <x v="0"/>
    <n v="4"/>
    <x v="9"/>
    <x v="0"/>
    <x v="1"/>
    <n v="169"/>
    <s v="S18_3232"/>
    <x v="45"/>
    <s v="2155554369"/>
    <s v="6047 Douglas Av."/>
    <s v="N/A"/>
    <s v="Los Angeles"/>
    <s v="CA"/>
    <s v="N/A"/>
    <x v="0"/>
    <x v="0"/>
    <s v="Chandler"/>
    <s v="Michael"/>
    <s v="Medium"/>
  </r>
  <r>
    <n v="10160"/>
    <n v="42"/>
    <n v="37"/>
    <n v="2"/>
    <n v="1554"/>
    <n v="386.79060000000004"/>
    <s v="24,89%"/>
    <d v="2003-10-11T00:00:00"/>
    <x v="0"/>
    <n v="4"/>
    <x v="9"/>
    <x v="0"/>
    <x v="1"/>
    <n v="37"/>
    <s v="S24_2972"/>
    <x v="45"/>
    <s v="2155554369"/>
    <s v="6047 Douglas Av."/>
    <s v="N/A"/>
    <s v="Los Angeles"/>
    <s v="CA"/>
    <s v="N/A"/>
    <x v="0"/>
    <x v="0"/>
    <s v="Chandler"/>
    <s v="Michael"/>
    <s v="Small"/>
  </r>
  <r>
    <n v="10160"/>
    <n v="35"/>
    <n v="100"/>
    <n v="3"/>
    <n v="4767.7"/>
    <n v="1186.6805300000001"/>
    <s v="24,89%"/>
    <d v="2003-10-11T00:00:00"/>
    <x v="0"/>
    <n v="4"/>
    <x v="9"/>
    <x v="0"/>
    <x v="1"/>
    <n v="140"/>
    <s v="S24_3856"/>
    <x v="45"/>
    <s v="2155554369"/>
    <s v="6047 Douglas Av."/>
    <s v="N/A"/>
    <s v="Los Angeles"/>
    <s v="CA"/>
    <s v="N/A"/>
    <x v="0"/>
    <x v="0"/>
    <s v="Chandler"/>
    <s v="Michael"/>
    <s v="Medium"/>
  </r>
  <r>
    <n v="10161"/>
    <n v="28"/>
    <n v="100"/>
    <n v="12"/>
    <n v="3764.88"/>
    <n v="937.07863200000008"/>
    <s v="24,89%"/>
    <d v="2003-10-17T00:00:00"/>
    <x v="0"/>
    <n v="4"/>
    <x v="9"/>
    <x v="0"/>
    <x v="1"/>
    <n v="141"/>
    <s v="S18_1129"/>
    <x v="46"/>
    <s v="86 21 3555"/>
    <s v="Smagsloget 45"/>
    <s v="N/A"/>
    <s v="Aaarhus"/>
    <s v="N/A"/>
    <s v="8200"/>
    <x v="4"/>
    <x v="1"/>
    <s v="Ibsen"/>
    <s v="Palle"/>
    <s v="Medium"/>
  </r>
  <r>
    <n v="10161"/>
    <n v="43"/>
    <n v="100"/>
    <n v="8"/>
    <n v="6153.73"/>
    <n v="1531.663397"/>
    <s v="24,89%"/>
    <d v="2003-10-17T00:00:00"/>
    <x v="0"/>
    <n v="4"/>
    <x v="9"/>
    <x v="0"/>
    <x v="1"/>
    <n v="124"/>
    <s v="S18_1589"/>
    <x v="46"/>
    <s v="86 21 3555"/>
    <s v="Smagsloget 45"/>
    <s v="N/A"/>
    <s v="Aaarhus"/>
    <s v="N/A"/>
    <s v="8200"/>
    <x v="4"/>
    <x v="1"/>
    <s v="Ibsen"/>
    <s v="Palle"/>
    <s v="Medium"/>
  </r>
  <r>
    <n v="10161"/>
    <n v="48"/>
    <n v="100"/>
    <n v="11"/>
    <n v="6145.44"/>
    <n v="1529.6000159999999"/>
    <s v="24,89%"/>
    <d v="2003-10-17T00:00:00"/>
    <x v="0"/>
    <n v="4"/>
    <x v="9"/>
    <x v="0"/>
    <x v="1"/>
    <n v="142"/>
    <s v="S18_1984"/>
    <x v="46"/>
    <s v="86 21 3555"/>
    <s v="Smagsloget 45"/>
    <s v="N/A"/>
    <s v="Aaarhus"/>
    <s v="N/A"/>
    <s v="8200"/>
    <x v="4"/>
    <x v="1"/>
    <s v="Ibsen"/>
    <s v="Palle"/>
    <s v="Medium"/>
  </r>
  <r>
    <n v="10161"/>
    <n v="23"/>
    <n v="100"/>
    <n v="9"/>
    <n v="3187.8"/>
    <n v="793.44342000000006"/>
    <s v="24,89%"/>
    <d v="2003-10-17T00:00:00"/>
    <x v="0"/>
    <n v="4"/>
    <x v="9"/>
    <x v="0"/>
    <x v="1"/>
    <n v="132"/>
    <s v="S18_2870"/>
    <x v="46"/>
    <s v="86 21 3555"/>
    <s v="Smagsloget 45"/>
    <s v="N/A"/>
    <s v="Aaarhus"/>
    <s v="N/A"/>
    <s v="8200"/>
    <x v="4"/>
    <x v="1"/>
    <s v="Ibsen"/>
    <s v="Palle"/>
    <s v="Medium"/>
  </r>
  <r>
    <n v="10161"/>
    <n v="36"/>
    <n v="100"/>
    <n v="10"/>
    <n v="5544"/>
    <n v="1379.9016000000001"/>
    <s v="24,89%"/>
    <d v="2003-10-17T00:00:00"/>
    <x v="0"/>
    <n v="4"/>
    <x v="9"/>
    <x v="0"/>
    <x v="1"/>
    <n v="141"/>
    <s v="S18_3685"/>
    <x v="46"/>
    <s v="86 21 3555"/>
    <s v="Smagsloget 45"/>
    <s v="N/A"/>
    <s v="Aaarhus"/>
    <s v="N/A"/>
    <s v="8200"/>
    <x v="4"/>
    <x v="1"/>
    <s v="Ibsen"/>
    <s v="Palle"/>
    <s v="Medium"/>
  </r>
  <r>
    <n v="10161"/>
    <n v="25"/>
    <n v="80.540000000000006"/>
    <n v="1"/>
    <n v="2013.5"/>
    <n v="501.16015000000004"/>
    <s v="24,89%"/>
    <d v="2003-10-17T00:00:00"/>
    <x v="0"/>
    <n v="4"/>
    <x v="9"/>
    <x v="0"/>
    <x v="1"/>
    <n v="71"/>
    <s v="S18_4933"/>
    <x v="46"/>
    <s v="86 21 3555"/>
    <s v="Smagsloget 45"/>
    <s v="N/A"/>
    <s v="Aaarhus"/>
    <s v="N/A"/>
    <s v="8200"/>
    <x v="4"/>
    <x v="1"/>
    <s v="Ibsen"/>
    <s v="Palle"/>
    <s v="Small"/>
  </r>
  <r>
    <n v="10161"/>
    <n v="37"/>
    <n v="72.760000000000005"/>
    <n v="5"/>
    <n v="2692.12"/>
    <n v="670.068668"/>
    <s v="24,89%"/>
    <d v="2003-10-17T00:00:00"/>
    <x v="0"/>
    <n v="4"/>
    <x v="9"/>
    <x v="0"/>
    <x v="1"/>
    <n v="73"/>
    <s v="S24_1046"/>
    <x v="46"/>
    <s v="86 21 3555"/>
    <s v="Smagsloget 45"/>
    <s v="N/A"/>
    <s v="Aaarhus"/>
    <s v="N/A"/>
    <s v="8200"/>
    <x v="4"/>
    <x v="1"/>
    <s v="Ibsen"/>
    <s v="Palle"/>
    <s v="Small"/>
  </r>
  <r>
    <n v="10161"/>
    <n v="23"/>
    <n v="53.33"/>
    <n v="7"/>
    <n v="1226.5899999999999"/>
    <n v="305.29825099999999"/>
    <s v="24,89%"/>
    <d v="2003-10-17T00:00:00"/>
    <x v="0"/>
    <n v="4"/>
    <x v="9"/>
    <x v="0"/>
    <x v="1"/>
    <n v="50"/>
    <s v="S24_1628"/>
    <x v="46"/>
    <s v="86 21 3555"/>
    <s v="Smagsloget 45"/>
    <s v="N/A"/>
    <s v="Aaarhus"/>
    <s v="N/A"/>
    <s v="8200"/>
    <x v="4"/>
    <x v="1"/>
    <s v="Ibsen"/>
    <s v="Palle"/>
    <s v="Small"/>
  </r>
  <r>
    <n v="10161"/>
    <n v="20"/>
    <n v="100"/>
    <n v="3"/>
    <n v="2144.6"/>
    <n v="533.79093999999998"/>
    <s v="24,89%"/>
    <d v="2003-10-17T00:00:00"/>
    <x v="0"/>
    <n v="4"/>
    <x v="9"/>
    <x v="0"/>
    <x v="1"/>
    <n v="90"/>
    <s v="S24_2766"/>
    <x v="46"/>
    <s v="86 21 3555"/>
    <s v="Smagsloget 45"/>
    <s v="N/A"/>
    <s v="Aaarhus"/>
    <s v="N/A"/>
    <s v="8200"/>
    <x v="4"/>
    <x v="1"/>
    <s v="Ibsen"/>
    <s v="Palle"/>
    <s v="Small"/>
  </r>
  <r>
    <n v="10161"/>
    <n v="25"/>
    <n v="100"/>
    <n v="2"/>
    <n v="2759.75"/>
    <n v="686.90177500000004"/>
    <s v="24,89%"/>
    <d v="2003-10-17T00:00:00"/>
    <x v="0"/>
    <n v="4"/>
    <x v="9"/>
    <x v="0"/>
    <x v="1"/>
    <n v="117"/>
    <s v="S24_2887"/>
    <x v="46"/>
    <s v="86 21 3555"/>
    <s v="Smagsloget 45"/>
    <s v="N/A"/>
    <s v="Aaarhus"/>
    <s v="N/A"/>
    <s v="8200"/>
    <x v="4"/>
    <x v="1"/>
    <s v="Ibsen"/>
    <s v="Palle"/>
    <s v="Small"/>
  </r>
  <r>
    <n v="10161"/>
    <n v="20"/>
    <n v="77.05"/>
    <n v="4"/>
    <n v="1541"/>
    <n v="383.55490000000003"/>
    <s v="24,89%"/>
    <d v="2003-10-17T00:00:00"/>
    <x v="0"/>
    <n v="4"/>
    <x v="9"/>
    <x v="0"/>
    <x v="1"/>
    <n v="85"/>
    <s v="S24_3191"/>
    <x v="46"/>
    <s v="86 21 3555"/>
    <s v="Smagsloget 45"/>
    <s v="N/A"/>
    <s v="Aaarhus"/>
    <s v="N/A"/>
    <s v="8200"/>
    <x v="4"/>
    <x v="1"/>
    <s v="Ibsen"/>
    <s v="Palle"/>
    <s v="Small"/>
  </r>
  <r>
    <n v="10161"/>
    <n v="30"/>
    <n v="100"/>
    <n v="6"/>
    <n v="3148.2"/>
    <n v="783.58698000000004"/>
    <s v="24,89%"/>
    <d v="2003-10-17T00:00:00"/>
    <x v="0"/>
    <n v="4"/>
    <x v="9"/>
    <x v="0"/>
    <x v="1"/>
    <n v="107"/>
    <s v="S24_3432"/>
    <x v="46"/>
    <s v="86 21 3555"/>
    <s v="Smagsloget 45"/>
    <s v="N/A"/>
    <s v="Aaarhus"/>
    <s v="N/A"/>
    <s v="8200"/>
    <x v="4"/>
    <x v="1"/>
    <s v="Ibsen"/>
    <s v="Palle"/>
    <s v="Medium"/>
  </r>
  <r>
    <n v="10162"/>
    <n v="48"/>
    <n v="91.44"/>
    <n v="2"/>
    <n v="4389.12"/>
    <n v="324.35596799999996"/>
    <s v="7,39%"/>
    <d v="2003-10-18T00:00:00"/>
    <x v="0"/>
    <n v="4"/>
    <x v="9"/>
    <x v="0"/>
    <x v="0"/>
    <n v="102"/>
    <s v="S18_1342"/>
    <x v="44"/>
    <s v="6505551386"/>
    <s v="7734 Strong St."/>
    <s v="N/A"/>
    <s v="San Francisco"/>
    <s v="CA"/>
    <s v="N/A"/>
    <x v="0"/>
    <x v="0"/>
    <s v="Brown"/>
    <s v="Julie"/>
    <s v="Medium"/>
  </r>
  <r>
    <n v="10162"/>
    <n v="45"/>
    <n v="51.21"/>
    <n v="1"/>
    <n v="2304.4499999999998"/>
    <n v="170.29885499999997"/>
    <s v="7,39%"/>
    <d v="2003-10-18T00:00:00"/>
    <x v="0"/>
    <n v="4"/>
    <x v="9"/>
    <x v="0"/>
    <x v="0"/>
    <n v="53"/>
    <s v="S18_1367"/>
    <x v="44"/>
    <s v="6505551386"/>
    <s v="7734 Strong St."/>
    <s v="N/A"/>
    <s v="San Francisco"/>
    <s v="CA"/>
    <s v="N/A"/>
    <x v="0"/>
    <x v="0"/>
    <s v="Brown"/>
    <s v="Julie"/>
    <s v="Small"/>
  </r>
  <r>
    <n v="10162"/>
    <n v="29"/>
    <n v="100"/>
    <n v="9"/>
    <n v="5176.5"/>
    <n v="382.54334999999998"/>
    <s v="7,39%"/>
    <d v="2003-10-18T00:00:00"/>
    <x v="0"/>
    <n v="4"/>
    <x v="9"/>
    <x v="0"/>
    <x v="0"/>
    <n v="170"/>
    <s v="S18_1749"/>
    <x v="44"/>
    <s v="6505551386"/>
    <s v="7734 Strong St."/>
    <s v="N/A"/>
    <s v="San Francisco"/>
    <s v="CA"/>
    <s v="N/A"/>
    <x v="0"/>
    <x v="0"/>
    <s v="Brown"/>
    <s v="Julie"/>
    <s v="Medium"/>
  </r>
  <r>
    <n v="10162"/>
    <n v="27"/>
    <n v="69.62"/>
    <n v="8"/>
    <n v="1879.74"/>
    <n v="138.91278599999998"/>
    <s v="7,39%"/>
    <d v="2003-10-18T00:00:00"/>
    <x v="0"/>
    <n v="4"/>
    <x v="9"/>
    <x v="0"/>
    <x v="0"/>
    <n v="60"/>
    <s v="S18_2248"/>
    <x v="44"/>
    <s v="6505551386"/>
    <s v="7734 Strong St."/>
    <s v="N/A"/>
    <s v="San Francisco"/>
    <s v="CA"/>
    <s v="N/A"/>
    <x v="0"/>
    <x v="0"/>
    <s v="Brown"/>
    <s v="Julie"/>
    <s v="Small"/>
  </r>
  <r>
    <n v="10162"/>
    <n v="38"/>
    <n v="100"/>
    <n v="6"/>
    <n v="4299.7"/>
    <n v="317.74782999999996"/>
    <s v="7,39%"/>
    <d v="2003-10-18T00:00:00"/>
    <x v="0"/>
    <n v="4"/>
    <x v="9"/>
    <x v="0"/>
    <x v="0"/>
    <n v="127"/>
    <s v="S18_2325"/>
    <x v="44"/>
    <s v="6505551386"/>
    <s v="7734 Strong St."/>
    <s v="N/A"/>
    <s v="San Francisco"/>
    <s v="CA"/>
    <s v="N/A"/>
    <x v="0"/>
    <x v="0"/>
    <s v="Brown"/>
    <s v="Julie"/>
    <s v="Medium"/>
  </r>
  <r>
    <n v="10162"/>
    <n v="48"/>
    <n v="100"/>
    <n v="3"/>
    <n v="7209.12"/>
    <n v="532.75396799999999"/>
    <s v="7,39%"/>
    <d v="2003-10-18T00:00:00"/>
    <x v="0"/>
    <n v="4"/>
    <x v="9"/>
    <x v="0"/>
    <x v="0"/>
    <n v="168"/>
    <s v="S18_2795"/>
    <x v="44"/>
    <s v="6505551386"/>
    <s v="7734 Strong St."/>
    <s v="N/A"/>
    <s v="San Francisco"/>
    <s v="CA"/>
    <s v="N/A"/>
    <x v="0"/>
    <x v="0"/>
    <s v="Brown"/>
    <s v="Julie"/>
    <s v="Large"/>
  </r>
  <r>
    <n v="10162"/>
    <n v="39"/>
    <n v="100"/>
    <n v="10"/>
    <n v="3912.09"/>
    <n v="289.10345100000001"/>
    <s v="7,39%"/>
    <d v="2003-10-18T00:00:00"/>
    <x v="0"/>
    <n v="4"/>
    <x v="9"/>
    <x v="0"/>
    <x v="0"/>
    <n v="92"/>
    <s v="S18_4409"/>
    <x v="44"/>
    <s v="6505551386"/>
    <s v="7734 Strong St."/>
    <s v="N/A"/>
    <s v="San Francisco"/>
    <s v="CA"/>
    <s v="N/A"/>
    <x v="0"/>
    <x v="0"/>
    <s v="Brown"/>
    <s v="Julie"/>
    <s v="Medium"/>
  </r>
  <r>
    <n v="10162"/>
    <n v="37"/>
    <n v="27.22"/>
    <n v="5"/>
    <n v="1007.14"/>
    <n v="74.427645999999996"/>
    <s v="7,39%"/>
    <d v="2003-10-18T00:00:00"/>
    <x v="0"/>
    <n v="4"/>
    <x v="9"/>
    <x v="0"/>
    <x v="0"/>
    <n v="33"/>
    <s v="S24_1937"/>
    <x v="44"/>
    <s v="6505551386"/>
    <s v="7734 Strong St."/>
    <s v="N/A"/>
    <s v="San Francisco"/>
    <s v="CA"/>
    <s v="N/A"/>
    <x v="0"/>
    <x v="0"/>
    <s v="Brown"/>
    <s v="Julie"/>
    <s v="Small"/>
  </r>
  <r>
    <n v="10162"/>
    <n v="43"/>
    <n v="36.29"/>
    <n v="4"/>
    <n v="1560.47"/>
    <n v="115.31873299999999"/>
    <s v="7,39%"/>
    <d v="2003-10-18T00:00:00"/>
    <x v="0"/>
    <n v="4"/>
    <x v="9"/>
    <x v="0"/>
    <x v="0"/>
    <n v="44"/>
    <s v="S24_2022"/>
    <x v="44"/>
    <s v="6505551386"/>
    <s v="7734 Strong St."/>
    <s v="N/A"/>
    <s v="San Francisco"/>
    <s v="CA"/>
    <s v="N/A"/>
    <x v="0"/>
    <x v="0"/>
    <s v="Brown"/>
    <s v="Julie"/>
    <s v="Small"/>
  </r>
  <r>
    <n v="10162"/>
    <n v="37"/>
    <n v="38.979999999999997"/>
    <n v="7"/>
    <n v="1442.26"/>
    <n v="106.58301399999999"/>
    <s v="7,39%"/>
    <d v="2003-10-18T00:00:00"/>
    <x v="0"/>
    <n v="4"/>
    <x v="9"/>
    <x v="0"/>
    <x v="0"/>
    <n v="41"/>
    <s v="S24_3969"/>
    <x v="44"/>
    <s v="6505551386"/>
    <s v="7734 Strong St."/>
    <s v="N/A"/>
    <s v="San Francisco"/>
    <s v="CA"/>
    <s v="N/A"/>
    <x v="0"/>
    <x v="0"/>
    <s v="Brown"/>
    <s v="Julie"/>
    <s v="Small"/>
  </r>
  <r>
    <n v="10163"/>
    <n v="21"/>
    <n v="100"/>
    <n v="1"/>
    <n v="4860.24"/>
    <n v="1209.7137359999999"/>
    <s v="24,89%"/>
    <d v="2003-10-20T00:00:00"/>
    <x v="0"/>
    <n v="4"/>
    <x v="9"/>
    <x v="0"/>
    <x v="1"/>
    <n v="214"/>
    <s v="S10_1949"/>
    <x v="15"/>
    <s v="2125558493"/>
    <s v="5905 Pompton St."/>
    <s v="Suite 750"/>
    <s v="NYC"/>
    <s v="NY"/>
    <s v="10022"/>
    <x v="0"/>
    <x v="0"/>
    <s v="Hernandez"/>
    <s v="Maria"/>
    <s v="Medium"/>
  </r>
  <r>
    <n v="10163"/>
    <n v="31"/>
    <n v="100"/>
    <n v="2"/>
    <n v="3329.09"/>
    <n v="246.01975099999999"/>
    <s v="7,39%"/>
    <d v="2003-10-20T00:00:00"/>
    <x v="0"/>
    <n v="4"/>
    <x v="9"/>
    <x v="0"/>
    <x v="0"/>
    <n v="101"/>
    <s v="S18_2949"/>
    <x v="15"/>
    <s v="2125558493"/>
    <s v="5905 Pompton St."/>
    <s v="Suite 750"/>
    <s v="NYC"/>
    <s v="NY"/>
    <s v="10022"/>
    <x v="0"/>
    <x v="0"/>
    <s v="Hernandez"/>
    <s v="Maria"/>
    <s v="Medium"/>
  </r>
  <r>
    <n v="10163"/>
    <n v="48"/>
    <n v="69.959999999999994"/>
    <n v="4"/>
    <n v="3358.08"/>
    <n v="248.16211199999998"/>
    <s v="7,39%"/>
    <d v="2003-10-20T00:00:00"/>
    <x v="0"/>
    <n v="4"/>
    <x v="9"/>
    <x v="0"/>
    <x v="0"/>
    <n v="62"/>
    <s v="S18_2957"/>
    <x v="15"/>
    <s v="2125558493"/>
    <s v="5905 Pompton St."/>
    <s v="Suite 750"/>
    <s v="NYC"/>
    <s v="NY"/>
    <s v="10022"/>
    <x v="0"/>
    <x v="0"/>
    <s v="Hernandez"/>
    <s v="Maria"/>
    <s v="Medium"/>
  </r>
  <r>
    <n v="10163"/>
    <n v="40"/>
    <n v="100"/>
    <n v="3"/>
    <n v="4900.8"/>
    <n v="362.16911999999996"/>
    <s v="7,39%"/>
    <d v="2003-10-20T00:00:00"/>
    <x v="0"/>
    <n v="4"/>
    <x v="9"/>
    <x v="0"/>
    <x v="0"/>
    <n v="104"/>
    <s v="S18_3136"/>
    <x v="15"/>
    <s v="2125558493"/>
    <s v="5905 Pompton St."/>
    <s v="Suite 750"/>
    <s v="NYC"/>
    <s v="NY"/>
    <s v="10022"/>
    <x v="0"/>
    <x v="0"/>
    <s v="Hernandez"/>
    <s v="Maria"/>
    <s v="Medium"/>
  </r>
  <r>
    <n v="10163"/>
    <n v="43"/>
    <n v="100"/>
    <n v="6"/>
    <n v="4991.4399999999996"/>
    <n v="368.86741599999993"/>
    <s v="7,39%"/>
    <d v="2003-10-20T00:00:00"/>
    <x v="0"/>
    <n v="4"/>
    <x v="9"/>
    <x v="0"/>
    <x v="0"/>
    <n v="99"/>
    <s v="S18_3320"/>
    <x v="15"/>
    <s v="2125558493"/>
    <s v="5905 Pompton St."/>
    <s v="Suite 750"/>
    <s v="NYC"/>
    <s v="NY"/>
    <s v="10022"/>
    <x v="0"/>
    <x v="0"/>
    <s v="Hernandez"/>
    <s v="Maria"/>
    <s v="Medium"/>
  </r>
  <r>
    <n v="10163"/>
    <n v="42"/>
    <n v="91.55"/>
    <n v="5"/>
    <n v="3845.1"/>
    <n v="284.15288999999996"/>
    <s v="7,39%"/>
    <d v="2003-10-20T00:00:00"/>
    <x v="0"/>
    <n v="4"/>
    <x v="9"/>
    <x v="0"/>
    <x v="0"/>
    <n v="97"/>
    <s v="S24_4258"/>
    <x v="15"/>
    <s v="2125558493"/>
    <s v="5905 Pompton St."/>
    <s v="Suite 750"/>
    <s v="NYC"/>
    <s v="NY"/>
    <s v="10022"/>
    <x v="0"/>
    <x v="0"/>
    <s v="Hernandez"/>
    <s v="Maria"/>
    <s v="Medium"/>
  </r>
  <r>
    <n v="10164"/>
    <n v="21"/>
    <n v="100"/>
    <n v="2"/>
    <n v="3536.82"/>
    <n v="880.31449800000007"/>
    <s v="24,89%"/>
    <d v="2003-10-21T00:00:00"/>
    <x v="1"/>
    <n v="4"/>
    <x v="9"/>
    <x v="0"/>
    <x v="1"/>
    <n v="147"/>
    <s v="S10_4962"/>
    <x v="47"/>
    <s v="7675-3555"/>
    <s v="Kirchgasse 6"/>
    <s v="N/A"/>
    <s v="Graz"/>
    <s v="N/A"/>
    <s v="8010"/>
    <x v="12"/>
    <x v="1"/>
    <s v="Mendel"/>
    <s v="Roland"/>
    <s v="Medium"/>
  </r>
  <r>
    <n v="10164"/>
    <n v="49"/>
    <n v="100"/>
    <n v="6"/>
    <n v="6563.06"/>
    <n v="298.61923000000002"/>
    <s v="4,55%"/>
    <d v="2003-10-21T00:00:00"/>
    <x v="1"/>
    <n v="4"/>
    <x v="9"/>
    <x v="0"/>
    <x v="2"/>
    <n v="136"/>
    <s v="S12_1666"/>
    <x v="47"/>
    <s v="7675-3555"/>
    <s v="Kirchgasse 6"/>
    <s v="N/A"/>
    <s v="Graz"/>
    <s v="N/A"/>
    <s v="8010"/>
    <x v="12"/>
    <x v="1"/>
    <s v="Mendel"/>
    <s v="Roland"/>
    <s v="Medium"/>
  </r>
  <r>
    <n v="10164"/>
    <n v="36"/>
    <n v="99.17"/>
    <n v="8"/>
    <n v="3570.12"/>
    <n v="162.44046"/>
    <s v="4,55%"/>
    <d v="2003-10-21T00:00:00"/>
    <x v="1"/>
    <n v="4"/>
    <x v="9"/>
    <x v="0"/>
    <x v="2"/>
    <n v="116"/>
    <s v="S18_1097"/>
    <x v="47"/>
    <s v="7675-3555"/>
    <s v="Kirchgasse 6"/>
    <s v="N/A"/>
    <s v="Graz"/>
    <s v="N/A"/>
    <s v="8010"/>
    <x v="12"/>
    <x v="1"/>
    <s v="Mendel"/>
    <s v="Roland"/>
    <s v="Medium"/>
  </r>
  <r>
    <n v="10164"/>
    <n v="45"/>
    <n v="100"/>
    <n v="3"/>
    <n v="5012.55"/>
    <n v="228.07102499999999"/>
    <s v="4,55%"/>
    <d v="2003-10-21T00:00:00"/>
    <x v="1"/>
    <n v="4"/>
    <x v="9"/>
    <x v="0"/>
    <x v="2"/>
    <n v="121"/>
    <s v="S18_4600"/>
    <x v="47"/>
    <s v="7675-3555"/>
    <s v="Kirchgasse 6"/>
    <s v="N/A"/>
    <s v="Graz"/>
    <s v="N/A"/>
    <s v="8010"/>
    <x v="12"/>
    <x v="1"/>
    <s v="Mendel"/>
    <s v="Roland"/>
    <s v="Medium"/>
  </r>
  <r>
    <n v="10164"/>
    <n v="25"/>
    <n v="53.83"/>
    <n v="7"/>
    <n v="1345.75"/>
    <n v="99.450924999999998"/>
    <s v="7,39%"/>
    <d v="2003-10-21T00:00:00"/>
    <x v="1"/>
    <n v="4"/>
    <x v="9"/>
    <x v="0"/>
    <x v="0"/>
    <n v="50"/>
    <s v="S18_4668"/>
    <x v="47"/>
    <s v="7675-3555"/>
    <s v="Kirchgasse 6"/>
    <s v="N/A"/>
    <s v="Graz"/>
    <s v="N/A"/>
    <s v="8010"/>
    <x v="12"/>
    <x v="1"/>
    <s v="Mendel"/>
    <s v="Roland"/>
    <s v="Small"/>
  </r>
  <r>
    <n v="10164"/>
    <n v="24"/>
    <n v="100"/>
    <n v="1"/>
    <n v="2634.96"/>
    <n v="119.89068"/>
    <s v="4,55%"/>
    <d v="2003-10-21T00:00:00"/>
    <x v="1"/>
    <n v="4"/>
    <x v="9"/>
    <x v="0"/>
    <x v="2"/>
    <n v="96"/>
    <s v="S32_1268"/>
    <x v="47"/>
    <s v="7675-3555"/>
    <s v="Kirchgasse 6"/>
    <s v="N/A"/>
    <s v="Graz"/>
    <s v="N/A"/>
    <s v="8010"/>
    <x v="12"/>
    <x v="1"/>
    <s v="Mendel"/>
    <s v="Roland"/>
    <s v="Small"/>
  </r>
  <r>
    <n v="10164"/>
    <n v="49"/>
    <n v="54.94"/>
    <n v="5"/>
    <n v="2692.06"/>
    <n v="122.48872999999999"/>
    <s v="4,55%"/>
    <d v="2003-10-21T00:00:00"/>
    <x v="1"/>
    <n v="4"/>
    <x v="9"/>
    <x v="0"/>
    <x v="2"/>
    <n v="64"/>
    <s v="S32_3522"/>
    <x v="47"/>
    <s v="7675-3555"/>
    <s v="Kirchgasse 6"/>
    <s v="N/A"/>
    <s v="Graz"/>
    <s v="N/A"/>
    <s v="8010"/>
    <x v="12"/>
    <x v="1"/>
    <s v="Mendel"/>
    <s v="Roland"/>
    <s v="Small"/>
  </r>
  <r>
    <n v="10164"/>
    <n v="39"/>
    <n v="81.93"/>
    <n v="4"/>
    <n v="3195.27"/>
    <n v="795.30270300000007"/>
    <s v="24,89%"/>
    <d v="2003-10-21T00:00:00"/>
    <x v="1"/>
    <n v="4"/>
    <x v="9"/>
    <x v="0"/>
    <x v="1"/>
    <n v="101"/>
    <s v="S700_2824"/>
    <x v="47"/>
    <s v="7675-3555"/>
    <s v="Kirchgasse 6"/>
    <s v="N/A"/>
    <s v="Graz"/>
    <s v="N/A"/>
    <s v="8010"/>
    <x v="12"/>
    <x v="1"/>
    <s v="Mendel"/>
    <s v="Roland"/>
    <s v="Medium"/>
  </r>
  <r>
    <n v="10165"/>
    <n v="44"/>
    <n v="100"/>
    <n v="3"/>
    <n v="8594.52"/>
    <n v="2139.1760280000003"/>
    <s v="24,89%"/>
    <d v="2003-10-22T00:00:00"/>
    <x v="0"/>
    <n v="4"/>
    <x v="9"/>
    <x v="0"/>
    <x v="1"/>
    <n v="207"/>
    <s v="S12_1108"/>
    <x v="17"/>
    <s v="+65 221 7555"/>
    <s v="Bronz Sok., Bronz Apt. 3/6 Tesvikiye"/>
    <s v="N/A"/>
    <s v="Singapore"/>
    <s v="N/A"/>
    <s v="79903"/>
    <x v="11"/>
    <x v="2"/>
    <s v="Natividad"/>
    <s v="Eric"/>
    <s v="Large"/>
  </r>
  <r>
    <n v="10165"/>
    <n v="34"/>
    <n v="100"/>
    <n v="4"/>
    <n v="4880.0200000000004"/>
    <n v="1214.6369780000002"/>
    <s v="24,89%"/>
    <d v="2003-10-22T00:00:00"/>
    <x v="0"/>
    <n v="4"/>
    <x v="9"/>
    <x v="0"/>
    <x v="1"/>
    <n v="151"/>
    <s v="S12_3148"/>
    <x v="17"/>
    <s v="+65 221 7555"/>
    <s v="Bronz Sok., Bronz Apt. 3/6 Tesvikiye"/>
    <s v="N/A"/>
    <s v="Singapore"/>
    <s v="N/A"/>
    <s v="79903"/>
    <x v="11"/>
    <x v="2"/>
    <s v="Natividad"/>
    <s v="Eric"/>
    <s v="Medium"/>
  </r>
  <r>
    <n v="10165"/>
    <n v="27"/>
    <n v="100"/>
    <n v="2"/>
    <n v="5559.03"/>
    <n v="1383.6425670000001"/>
    <s v="24,89%"/>
    <d v="2003-10-22T00:00:00"/>
    <x v="0"/>
    <n v="4"/>
    <x v="9"/>
    <x v="0"/>
    <x v="1"/>
    <n v="173"/>
    <s v="S12_3891"/>
    <x v="17"/>
    <s v="+65 221 7555"/>
    <s v="Bronz Sok., Bronz Apt. 3/6 Tesvikiye"/>
    <s v="N/A"/>
    <s v="Singapore"/>
    <s v="N/A"/>
    <s v="79903"/>
    <x v="11"/>
    <x v="2"/>
    <s v="Natividad"/>
    <s v="Eric"/>
    <s v="Medium"/>
  </r>
  <r>
    <n v="10165"/>
    <n v="48"/>
    <n v="100"/>
    <n v="12"/>
    <n v="6825.6"/>
    <n v="310.56479999999999"/>
    <s v="4,55%"/>
    <d v="2003-10-22T00:00:00"/>
    <x v="0"/>
    <n v="4"/>
    <x v="9"/>
    <x v="0"/>
    <x v="2"/>
    <n v="118"/>
    <s v="S12_4473"/>
    <x v="17"/>
    <s v="+65 221 7555"/>
    <s v="Bronz Sok., Bronz Apt. 3/6 Tesvikiye"/>
    <s v="N/A"/>
    <s v="Singapore"/>
    <s v="N/A"/>
    <s v="79903"/>
    <x v="11"/>
    <x v="2"/>
    <s v="Natividad"/>
    <s v="Eric"/>
    <s v="Medium"/>
  </r>
  <r>
    <n v="10165"/>
    <n v="29"/>
    <n v="100"/>
    <n v="11"/>
    <n v="5032.95"/>
    <n v="1252.7012549999999"/>
    <s v="24,89%"/>
    <d v="2003-10-22T00:00:00"/>
    <x v="0"/>
    <n v="4"/>
    <x v="9"/>
    <x v="0"/>
    <x v="1"/>
    <n v="163"/>
    <s v="S18_2238"/>
    <x v="17"/>
    <s v="+65 221 7555"/>
    <s v="Bronz Sok., Bronz Apt. 3/6 Tesvikiye"/>
    <s v="N/A"/>
    <s v="Singapore"/>
    <s v="N/A"/>
    <s v="79903"/>
    <x v="11"/>
    <x v="2"/>
    <s v="Natividad"/>
    <s v="Eric"/>
    <s v="Medium"/>
  </r>
  <r>
    <n v="10165"/>
    <n v="46"/>
    <n v="100"/>
    <n v="15"/>
    <n v="5984.14"/>
    <n v="272.27837"/>
    <s v="4,55%"/>
    <d v="2003-10-22T00:00:00"/>
    <x v="0"/>
    <n v="4"/>
    <x v="9"/>
    <x v="0"/>
    <x v="2"/>
    <n v="122"/>
    <s v="S18_2319"/>
    <x v="17"/>
    <s v="+65 221 7555"/>
    <s v="Bronz Sok., Bronz Apt. 3/6 Tesvikiye"/>
    <s v="N/A"/>
    <s v="Singapore"/>
    <s v="N/A"/>
    <s v="79903"/>
    <x v="11"/>
    <x v="2"/>
    <s v="Natividad"/>
    <s v="Eric"/>
    <s v="Medium"/>
  </r>
  <r>
    <n v="10165"/>
    <n v="31"/>
    <n v="71.099999999999994"/>
    <n v="18"/>
    <n v="2204.1"/>
    <n v="100.28654999999999"/>
    <s v="4,55%"/>
    <d v="2003-10-22T00:00:00"/>
    <x v="0"/>
    <n v="4"/>
    <x v="9"/>
    <x v="0"/>
    <x v="2"/>
    <n v="60"/>
    <s v="S18_2432"/>
    <x v="17"/>
    <s v="+65 221 7555"/>
    <s v="Bronz Sok., Bronz Apt. 3/6 Tesvikiye"/>
    <s v="N/A"/>
    <s v="Singapore"/>
    <s v="N/A"/>
    <s v="79903"/>
    <x v="11"/>
    <x v="2"/>
    <s v="Natividad"/>
    <s v="Eric"/>
    <s v="Small"/>
  </r>
  <r>
    <n v="10165"/>
    <n v="47"/>
    <n v="100"/>
    <n v="16"/>
    <n v="8754.69"/>
    <n v="2179.0423410000003"/>
    <s v="24,89%"/>
    <d v="2003-10-22T00:00:00"/>
    <x v="0"/>
    <n v="4"/>
    <x v="9"/>
    <x v="0"/>
    <x v="1"/>
    <n v="169"/>
    <s v="S18_3232"/>
    <x v="17"/>
    <s v="+65 221 7555"/>
    <s v="Bronz Sok., Bronz Apt. 3/6 Tesvikiye"/>
    <s v="N/A"/>
    <s v="Singapore"/>
    <s v="N/A"/>
    <s v="79903"/>
    <x v="11"/>
    <x v="2"/>
    <s v="Natividad"/>
    <s v="Eric"/>
    <s v="Large"/>
  </r>
  <r>
    <n v="10165"/>
    <n v="50"/>
    <n v="100"/>
    <n v="1"/>
    <n v="5344.5"/>
    <n v="272.03505000000001"/>
    <s v="5,09%"/>
    <d v="2003-10-22T00:00:00"/>
    <x v="0"/>
    <n v="4"/>
    <x v="9"/>
    <x v="0"/>
    <x v="3"/>
    <n v="100"/>
    <s v="S18_3259"/>
    <x v="17"/>
    <s v="+65 221 7555"/>
    <s v="Bronz Sok., Bronz Apt. 3/6 Tesvikiye"/>
    <s v="N/A"/>
    <s v="Singapore"/>
    <s v="N/A"/>
    <s v="79903"/>
    <x v="11"/>
    <x v="2"/>
    <s v="Natividad"/>
    <s v="Eric"/>
    <s v="Medium"/>
  </r>
  <r>
    <n v="10165"/>
    <n v="28"/>
    <n v="100"/>
    <n v="6"/>
    <n v="3337.6"/>
    <n v="830.72864000000004"/>
    <s v="24,89%"/>
    <d v="2003-10-22T00:00:00"/>
    <x v="0"/>
    <n v="4"/>
    <x v="9"/>
    <x v="0"/>
    <x v="1"/>
    <n v="143"/>
    <s v="S18_4027"/>
    <x v="17"/>
    <s v="+65 221 7555"/>
    <s v="Bronz Sok., Bronz Apt. 3/6 Tesvikiye"/>
    <s v="N/A"/>
    <s v="Singapore"/>
    <s v="N/A"/>
    <s v="79903"/>
    <x v="11"/>
    <x v="2"/>
    <s v="Natividad"/>
    <s v="Eric"/>
    <s v="Medium"/>
  </r>
  <r>
    <n v="10165"/>
    <n v="25"/>
    <n v="69.36"/>
    <n v="9"/>
    <n v="1734"/>
    <n v="431.5926"/>
    <s v="24,89%"/>
    <d v="2003-10-22T00:00:00"/>
    <x v="0"/>
    <n v="4"/>
    <x v="9"/>
    <x v="0"/>
    <x v="1"/>
    <n v="57"/>
    <s v="S24_1444"/>
    <x v="17"/>
    <s v="+65 221 7555"/>
    <s v="Bronz Sok., Bronz Apt. 3/6 Tesvikiye"/>
    <s v="N/A"/>
    <s v="Singapore"/>
    <s v="N/A"/>
    <s v="79903"/>
    <x v="11"/>
    <x v="2"/>
    <s v="Natividad"/>
    <s v="Eric"/>
    <s v="Small"/>
  </r>
  <r>
    <n v="10165"/>
    <n v="32"/>
    <n v="100"/>
    <n v="17"/>
    <n v="4661.76"/>
    <n v="212.11008000000001"/>
    <s v="4,55%"/>
    <d v="2003-10-22T00:00:00"/>
    <x v="0"/>
    <n v="4"/>
    <x v="9"/>
    <x v="0"/>
    <x v="2"/>
    <n v="127"/>
    <s v="S24_2300"/>
    <x v="17"/>
    <s v="+65 221 7555"/>
    <s v="Bronz Sok., Bronz Apt. 3/6 Tesvikiye"/>
    <s v="N/A"/>
    <s v="Singapore"/>
    <s v="N/A"/>
    <s v="79903"/>
    <x v="11"/>
    <x v="2"/>
    <s v="Natividad"/>
    <s v="Eric"/>
    <s v="Medium"/>
  </r>
  <r>
    <n v="10165"/>
    <n v="27"/>
    <n v="31.82"/>
    <n v="13"/>
    <n v="859.14"/>
    <n v="213.839946"/>
    <s v="24,89%"/>
    <d v="2003-10-22T00:00:00"/>
    <x v="0"/>
    <n v="4"/>
    <x v="9"/>
    <x v="0"/>
    <x v="1"/>
    <n v="35"/>
    <s v="S24_2840"/>
    <x v="17"/>
    <s v="+65 221 7555"/>
    <s v="Bronz Sok., Bronz Apt. 3/6 Tesvikiye"/>
    <s v="N/A"/>
    <s v="Singapore"/>
    <s v="N/A"/>
    <s v="79903"/>
    <x v="11"/>
    <x v="2"/>
    <s v="Natividad"/>
    <s v="Eric"/>
    <s v="Small"/>
  </r>
  <r>
    <n v="10165"/>
    <n v="24"/>
    <n v="99.36"/>
    <n v="8"/>
    <n v="2384.64"/>
    <n v="593.53689599999996"/>
    <s v="24,89%"/>
    <d v="2003-10-22T00:00:00"/>
    <x v="0"/>
    <n v="4"/>
    <x v="9"/>
    <x v="0"/>
    <x v="1"/>
    <n v="118"/>
    <s v="S24_4048"/>
    <x v="17"/>
    <s v="+65 221 7555"/>
    <s v="Bronz Sok., Bronz Apt. 3/6 Tesvikiye"/>
    <s v="N/A"/>
    <s v="Singapore"/>
    <s v="N/A"/>
    <s v="79903"/>
    <x v="11"/>
    <x v="2"/>
    <s v="Natividad"/>
    <s v="Eric"/>
    <s v="Small"/>
  </r>
  <r>
    <n v="10165"/>
    <n v="48"/>
    <n v="45.99"/>
    <n v="14"/>
    <n v="2207.52"/>
    <n v="100.44216"/>
    <s v="4,55%"/>
    <d v="2003-10-22T00:00:00"/>
    <x v="0"/>
    <n v="4"/>
    <x v="9"/>
    <x v="0"/>
    <x v="2"/>
    <n v="54"/>
    <s v="S32_2509"/>
    <x v="17"/>
    <s v="+65 221 7555"/>
    <s v="Bronz Sok., Bronz Apt. 3/6 Tesvikiye"/>
    <s v="N/A"/>
    <s v="Singapore"/>
    <s v="N/A"/>
    <s v="79903"/>
    <x v="11"/>
    <x v="2"/>
    <s v="Natividad"/>
    <s v="Eric"/>
    <s v="Small"/>
  </r>
  <r>
    <n v="10165"/>
    <n v="44"/>
    <n v="53.44"/>
    <n v="7"/>
    <n v="2351.36"/>
    <n v="119.68422400000001"/>
    <s v="5,09%"/>
    <d v="2003-10-22T00:00:00"/>
    <x v="0"/>
    <n v="4"/>
    <x v="9"/>
    <x v="0"/>
    <x v="3"/>
    <n v="62"/>
    <s v="S32_3207"/>
    <x v="17"/>
    <s v="+65 221 7555"/>
    <s v="Bronz Sok., Bronz Apt. 3/6 Tesvikiye"/>
    <s v="N/A"/>
    <s v="Singapore"/>
    <s v="N/A"/>
    <s v="79903"/>
    <x v="11"/>
    <x v="2"/>
    <s v="Natividad"/>
    <s v="Eric"/>
    <s v="Small"/>
  </r>
  <r>
    <n v="10165"/>
    <n v="48"/>
    <n v="94.92"/>
    <n v="10"/>
    <n v="4556.16"/>
    <n v="207.30527999999998"/>
    <s v="4,55%"/>
    <d v="2003-10-22T00:00:00"/>
    <x v="0"/>
    <n v="4"/>
    <x v="9"/>
    <x v="0"/>
    <x v="2"/>
    <n v="115"/>
    <s v="S50_1392"/>
    <x v="17"/>
    <s v="+65 221 7555"/>
    <s v="Bronz Sok., Bronz Apt. 3/6 Tesvikiye"/>
    <s v="N/A"/>
    <s v="Singapore"/>
    <s v="N/A"/>
    <s v="79903"/>
    <x v="11"/>
    <x v="2"/>
    <s v="Natividad"/>
    <s v="Eric"/>
    <s v="Medium"/>
  </r>
  <r>
    <n v="10165"/>
    <n v="38"/>
    <n v="66.78"/>
    <n v="5"/>
    <n v="2537.64"/>
    <n v="129.165876"/>
    <s v="5,09%"/>
    <d v="2003-10-22T00:00:00"/>
    <x v="0"/>
    <n v="4"/>
    <x v="9"/>
    <x v="0"/>
    <x v="3"/>
    <n v="58"/>
    <s v="S50_1514"/>
    <x v="17"/>
    <s v="+65 221 7555"/>
    <s v="Bronz Sok., Bronz Apt. 3/6 Tesvikiye"/>
    <s v="N/A"/>
    <s v="Singapore"/>
    <s v="N/A"/>
    <s v="79903"/>
    <x v="11"/>
    <x v="2"/>
    <s v="Natividad"/>
    <s v="Eric"/>
    <s v="Small"/>
  </r>
  <r>
    <n v="10166"/>
    <n v="43"/>
    <n v="100"/>
    <n v="2"/>
    <n v="6930.74"/>
    <n v="512.1816859999999"/>
    <s v="7,39%"/>
    <d v="2003-10-21T00:00:00"/>
    <x v="0"/>
    <n v="4"/>
    <x v="9"/>
    <x v="0"/>
    <x v="0"/>
    <n v="136"/>
    <s v="S18_3140"/>
    <x v="48"/>
    <s v="5085552555"/>
    <s v="1785 First Street"/>
    <s v="N/A"/>
    <s v="New Bedford"/>
    <s v="MA"/>
    <s v="50553"/>
    <x v="0"/>
    <x v="0"/>
    <s v="Benitez"/>
    <s v="Violeta"/>
    <s v="Medium"/>
  </r>
  <r>
    <n v="10166"/>
    <n v="26"/>
    <n v="73.73"/>
    <n v="1"/>
    <n v="1916.98"/>
    <n v="141.66482199999999"/>
    <s v="7,39%"/>
    <d v="2003-10-21T00:00:00"/>
    <x v="0"/>
    <n v="4"/>
    <x v="9"/>
    <x v="0"/>
    <x v="0"/>
    <n v="87"/>
    <s v="S18_4522"/>
    <x v="48"/>
    <s v="5085552555"/>
    <s v="1785 First Street"/>
    <s v="N/A"/>
    <s v="New Bedford"/>
    <s v="MA"/>
    <s v="50553"/>
    <x v="0"/>
    <x v="0"/>
    <s v="Benitez"/>
    <s v="Violeta"/>
    <s v="Small"/>
  </r>
  <r>
    <n v="10166"/>
    <n v="29"/>
    <n v="100"/>
    <n v="3"/>
    <n v="3013.97"/>
    <n v="275.47685799999999"/>
    <s v="9,14%"/>
    <d v="2003-10-21T00:00:00"/>
    <x v="0"/>
    <n v="4"/>
    <x v="9"/>
    <x v="0"/>
    <x v="4"/>
    <n v="86"/>
    <s v="S700_1938"/>
    <x v="48"/>
    <s v="5085552555"/>
    <s v="1785 First Street"/>
    <s v="N/A"/>
    <s v="New Bedford"/>
    <s v="MA"/>
    <s v="50553"/>
    <x v="0"/>
    <x v="0"/>
    <s v="Benitez"/>
    <s v="Violeta"/>
    <s v="Medium"/>
  </r>
  <r>
    <n v="10167"/>
    <n v="44"/>
    <n v="100"/>
    <n v="9"/>
    <n v="5924.16"/>
    <n v="0"/>
    <n v="0"/>
    <d v="2003-10-23T00:00:00"/>
    <x v="2"/>
    <n v="4"/>
    <x v="9"/>
    <x v="0"/>
    <x v="1"/>
    <n v="136"/>
    <s v="S10_4757"/>
    <x v="49"/>
    <s v="0695-34 6555"/>
    <s v="?kergatan 24"/>
    <s v="N/A"/>
    <s v="Boras"/>
    <s v="N/A"/>
    <s v="S-844 67"/>
    <x v="8"/>
    <x v="1"/>
    <s v="Larsson"/>
    <s v="Maria"/>
    <s v="Medium"/>
  </r>
  <r>
    <n v="10167"/>
    <n v="43"/>
    <n v="100"/>
    <n v="1"/>
    <n v="5763.72"/>
    <n v="0"/>
    <n v="0"/>
    <d v="2003-10-23T00:00:00"/>
    <x v="2"/>
    <n v="4"/>
    <x v="9"/>
    <x v="0"/>
    <x v="5"/>
    <n v="157"/>
    <s v="S18_1662"/>
    <x v="49"/>
    <s v="0695-34 6555"/>
    <s v="?kergatan 24"/>
    <s v="N/A"/>
    <s v="Boras"/>
    <s v="N/A"/>
    <s v="S-844 67"/>
    <x v="8"/>
    <x v="1"/>
    <s v="Larsson"/>
    <s v="Maria"/>
    <s v="Medium"/>
  </r>
  <r>
    <n v="10167"/>
    <n v="46"/>
    <n v="73.12"/>
    <n v="7"/>
    <n v="3363.52"/>
    <n v="0"/>
    <n v="0"/>
    <d v="2003-10-23T00:00:00"/>
    <x v="2"/>
    <n v="4"/>
    <x v="9"/>
    <x v="0"/>
    <x v="4"/>
    <n v="86"/>
    <s v="S18_3029"/>
    <x v="49"/>
    <s v="0695-34 6555"/>
    <s v="?kergatan 24"/>
    <s v="N/A"/>
    <s v="Boras"/>
    <s v="N/A"/>
    <s v="S-844 67"/>
    <x v="8"/>
    <x v="1"/>
    <s v="Larsson"/>
    <s v="Maria"/>
    <s v="Medium"/>
  </r>
  <r>
    <n v="10167"/>
    <n v="34"/>
    <n v="100"/>
    <n v="6"/>
    <n v="3599.58"/>
    <n v="0"/>
    <n v="0"/>
    <d v="2003-10-23T00:00:00"/>
    <x v="2"/>
    <n v="4"/>
    <x v="9"/>
    <x v="0"/>
    <x v="0"/>
    <n v="105"/>
    <s v="S18_3856"/>
    <x v="49"/>
    <s v="0695-34 6555"/>
    <s v="?kergatan 24"/>
    <s v="N/A"/>
    <s v="Boras"/>
    <s v="N/A"/>
    <s v="S-844 67"/>
    <x v="8"/>
    <x v="1"/>
    <s v="Larsson"/>
    <s v="Maria"/>
    <s v="Medium"/>
  </r>
  <r>
    <n v="10167"/>
    <n v="33"/>
    <n v="100"/>
    <n v="16"/>
    <n v="3812.16"/>
    <n v="0"/>
    <n v="0"/>
    <d v="2003-10-23T00:00:00"/>
    <x v="2"/>
    <n v="4"/>
    <x v="9"/>
    <x v="0"/>
    <x v="4"/>
    <n v="122"/>
    <s v="S24_2011"/>
    <x v="49"/>
    <s v="0695-34 6555"/>
    <s v="?kergatan 24"/>
    <s v="N/A"/>
    <s v="Boras"/>
    <s v="N/A"/>
    <s v="S-844 67"/>
    <x v="8"/>
    <x v="1"/>
    <s v="Larsson"/>
    <s v="Maria"/>
    <s v="Medium"/>
  </r>
  <r>
    <n v="10167"/>
    <n v="21"/>
    <n v="69.88"/>
    <n v="2"/>
    <n v="1467.48"/>
    <n v="0"/>
    <n v="0"/>
    <d v="2003-10-23T00:00:00"/>
    <x v="2"/>
    <n v="4"/>
    <x v="9"/>
    <x v="0"/>
    <x v="5"/>
    <n v="68"/>
    <s v="S24_2841"/>
    <x v="49"/>
    <s v="0695-34 6555"/>
    <s v="?kergatan 24"/>
    <s v="N/A"/>
    <s v="Boras"/>
    <s v="N/A"/>
    <s v="S-844 67"/>
    <x v="8"/>
    <x v="1"/>
    <s v="Larsson"/>
    <s v="Maria"/>
    <s v="Small"/>
  </r>
  <r>
    <n v="10167"/>
    <n v="20"/>
    <n v="79.66"/>
    <n v="11"/>
    <n v="1593.2"/>
    <n v="0"/>
    <n v="0"/>
    <d v="2003-10-23T00:00:00"/>
    <x v="2"/>
    <n v="4"/>
    <x v="9"/>
    <x v="0"/>
    <x v="0"/>
    <n v="88"/>
    <s v="S24_3151"/>
    <x v="49"/>
    <s v="0695-34 6555"/>
    <s v="?kergatan 24"/>
    <s v="N/A"/>
    <s v="Boras"/>
    <s v="N/A"/>
    <s v="S-844 67"/>
    <x v="8"/>
    <x v="1"/>
    <s v="Larsson"/>
    <s v="Maria"/>
    <s v="Small"/>
  </r>
  <r>
    <n v="10167"/>
    <n v="32"/>
    <n v="63.12"/>
    <n v="3"/>
    <n v="2019.84"/>
    <n v="0"/>
    <n v="0"/>
    <d v="2003-10-23T00:00:00"/>
    <x v="2"/>
    <n v="4"/>
    <x v="9"/>
    <x v="0"/>
    <x v="0"/>
    <n v="65"/>
    <s v="S24_3420"/>
    <x v="49"/>
    <s v="0695-34 6555"/>
    <s v="?kergatan 24"/>
    <s v="N/A"/>
    <s v="Boras"/>
    <s v="N/A"/>
    <s v="S-844 67"/>
    <x v="8"/>
    <x v="1"/>
    <s v="Larsson"/>
    <s v="Maria"/>
    <s v="Small"/>
  </r>
  <r>
    <n v="10167"/>
    <n v="29"/>
    <n v="83.86"/>
    <n v="8"/>
    <n v="2431.94"/>
    <n v="0"/>
    <n v="0"/>
    <d v="2003-10-23T00:00:00"/>
    <x v="2"/>
    <n v="4"/>
    <x v="9"/>
    <x v="0"/>
    <x v="0"/>
    <n v="83"/>
    <s v="S24_3816"/>
    <x v="49"/>
    <s v="0695-34 6555"/>
    <s v="?kergatan 24"/>
    <s v="N/A"/>
    <s v="Boras"/>
    <s v="N/A"/>
    <s v="S-844 67"/>
    <x v="8"/>
    <x v="1"/>
    <s v="Larsson"/>
    <s v="Maria"/>
    <s v="Small"/>
  </r>
  <r>
    <n v="10167"/>
    <n v="43"/>
    <n v="75.34"/>
    <n v="12"/>
    <n v="3239.62"/>
    <n v="0"/>
    <n v="0"/>
    <d v="2003-10-23T00:00:00"/>
    <x v="2"/>
    <n v="4"/>
    <x v="9"/>
    <x v="0"/>
    <x v="4"/>
    <n v="66"/>
    <s v="S700_1138"/>
    <x v="49"/>
    <s v="0695-34 6555"/>
    <s v="?kergatan 24"/>
    <s v="N/A"/>
    <s v="Boras"/>
    <s v="N/A"/>
    <s v="S-844 67"/>
    <x v="8"/>
    <x v="1"/>
    <s v="Larsson"/>
    <s v="Maria"/>
    <s v="Medium"/>
  </r>
  <r>
    <n v="10167"/>
    <n v="29"/>
    <n v="100"/>
    <n v="5"/>
    <n v="2940.02"/>
    <n v="0"/>
    <n v="0"/>
    <d v="2003-10-23T00:00:00"/>
    <x v="2"/>
    <n v="4"/>
    <x v="9"/>
    <x v="0"/>
    <x v="4"/>
    <n v="90"/>
    <s v="S700_2047"/>
    <x v="49"/>
    <s v="0695-34 6555"/>
    <s v="?kergatan 24"/>
    <s v="N/A"/>
    <s v="Boras"/>
    <s v="N/A"/>
    <s v="S-844 67"/>
    <x v="8"/>
    <x v="1"/>
    <s v="Larsson"/>
    <s v="Maria"/>
    <s v="Small"/>
  </r>
  <r>
    <n v="10167"/>
    <n v="46"/>
    <n v="70.11"/>
    <n v="10"/>
    <n v="3225.06"/>
    <n v="0"/>
    <n v="0"/>
    <d v="2003-10-23T00:00:00"/>
    <x v="2"/>
    <n v="4"/>
    <x v="9"/>
    <x v="0"/>
    <x v="4"/>
    <n v="72"/>
    <s v="S700_2610"/>
    <x v="49"/>
    <s v="0695-34 6555"/>
    <s v="?kergatan 24"/>
    <s v="N/A"/>
    <s v="Boras"/>
    <s v="N/A"/>
    <s v="S-844 67"/>
    <x v="8"/>
    <x v="1"/>
    <s v="Larsson"/>
    <s v="Maria"/>
    <s v="Medium"/>
  </r>
  <r>
    <n v="10167"/>
    <n v="24"/>
    <n v="100"/>
    <n v="13"/>
    <n v="2812.8"/>
    <n v="0"/>
    <n v="0"/>
    <d v="2003-10-23T00:00:00"/>
    <x v="2"/>
    <n v="4"/>
    <x v="9"/>
    <x v="0"/>
    <x v="4"/>
    <n v="100"/>
    <s v="S700_3505"/>
    <x v="49"/>
    <s v="0695-34 6555"/>
    <s v="?kergatan 24"/>
    <s v="N/A"/>
    <s v="Boras"/>
    <s v="N/A"/>
    <s v="S-844 67"/>
    <x v="8"/>
    <x v="1"/>
    <s v="Larsson"/>
    <s v="Maria"/>
    <s v="Small"/>
  </r>
  <r>
    <n v="10167"/>
    <n v="28"/>
    <n v="100"/>
    <n v="14"/>
    <n v="3003"/>
    <n v="0"/>
    <n v="0"/>
    <d v="2003-10-23T00:00:00"/>
    <x v="2"/>
    <n v="4"/>
    <x v="9"/>
    <x v="0"/>
    <x v="4"/>
    <n v="99"/>
    <s v="S700_3962"/>
    <x v="49"/>
    <s v="0695-34 6555"/>
    <s v="?kergatan 24"/>
    <s v="N/A"/>
    <s v="Boras"/>
    <s v="N/A"/>
    <s v="S-844 67"/>
    <x v="8"/>
    <x v="1"/>
    <s v="Larsson"/>
    <s v="Maria"/>
    <s v="Medium"/>
  </r>
  <r>
    <n v="10167"/>
    <n v="40"/>
    <n v="41.71"/>
    <n v="4"/>
    <n v="1668.4"/>
    <n v="0"/>
    <n v="0"/>
    <d v="2003-10-23T00:00:00"/>
    <x v="2"/>
    <n v="4"/>
    <x v="9"/>
    <x v="0"/>
    <x v="5"/>
    <n v="49"/>
    <s v="S72_1253"/>
    <x v="49"/>
    <s v="0695-34 6555"/>
    <s v="?kergatan 24"/>
    <s v="N/A"/>
    <s v="Boras"/>
    <s v="N/A"/>
    <s v="S-844 67"/>
    <x v="8"/>
    <x v="1"/>
    <s v="Larsson"/>
    <s v="Maria"/>
    <s v="Small"/>
  </r>
  <r>
    <n v="10167"/>
    <n v="38"/>
    <n v="48.59"/>
    <n v="15"/>
    <n v="1846.42"/>
    <n v="0"/>
    <n v="0"/>
    <d v="2003-10-23T00:00:00"/>
    <x v="2"/>
    <n v="4"/>
    <x v="9"/>
    <x v="0"/>
    <x v="4"/>
    <n v="54"/>
    <s v="S72_3212"/>
    <x v="49"/>
    <s v="0695-34 6555"/>
    <s v="?kergatan 24"/>
    <s v="N/A"/>
    <s v="Boras"/>
    <s v="N/A"/>
    <s v="S-844 67"/>
    <x v="8"/>
    <x v="1"/>
    <s v="Larsson"/>
    <s v="Maria"/>
    <s v="Small"/>
  </r>
  <r>
    <n v="10168"/>
    <n v="36"/>
    <n v="96.66"/>
    <n v="1"/>
    <n v="3479.76"/>
    <n v="441.92952000000002"/>
    <s v="12,70%"/>
    <d v="2003-10-28T00:00:00"/>
    <x v="0"/>
    <n v="4"/>
    <x v="9"/>
    <x v="0"/>
    <x v="6"/>
    <n v="95"/>
    <s v="S10_1678"/>
    <x v="33"/>
    <s v="6505556809"/>
    <s v="9408 Furth Circle"/>
    <s v="N/A"/>
    <s v="Burlingame"/>
    <s v="CA"/>
    <s v="94217"/>
    <x v="0"/>
    <x v="0"/>
    <s v="Hirano"/>
    <s v="Juri"/>
    <s v="Medium"/>
  </r>
  <r>
    <n v="10168"/>
    <n v="27"/>
    <n v="100"/>
    <n v="4"/>
    <n v="3660.93"/>
    <n v="464.93810999999999"/>
    <s v="12,70%"/>
    <d v="2003-10-28T00:00:00"/>
    <x v="0"/>
    <n v="4"/>
    <x v="9"/>
    <x v="0"/>
    <x v="6"/>
    <n v="118"/>
    <s v="S10_2016"/>
    <x v="33"/>
    <s v="6505556809"/>
    <s v="9408 Furth Circle"/>
    <s v="N/A"/>
    <s v="Burlingame"/>
    <s v="CA"/>
    <s v="94217"/>
    <x v="0"/>
    <x v="0"/>
    <s v="Hirano"/>
    <s v="Juri"/>
    <s v="Medium"/>
  </r>
  <r>
    <n v="10168"/>
    <n v="20"/>
    <n v="100"/>
    <n v="3"/>
    <n v="4183"/>
    <n v="531.24099999999999"/>
    <s v="12,70%"/>
    <d v="2003-10-28T00:00:00"/>
    <x v="0"/>
    <n v="4"/>
    <x v="9"/>
    <x v="0"/>
    <x v="6"/>
    <n v="193"/>
    <s v="S10_4698"/>
    <x v="33"/>
    <s v="6505556809"/>
    <s v="9408 Furth Circle"/>
    <s v="N/A"/>
    <s v="Burlingame"/>
    <s v="CA"/>
    <s v="94217"/>
    <x v="0"/>
    <x v="0"/>
    <s v="Hirano"/>
    <s v="Juri"/>
    <s v="Medium"/>
  </r>
  <r>
    <n v="10168"/>
    <n v="21"/>
    <n v="70.959999999999994"/>
    <n v="9"/>
    <n v="1490.16"/>
    <n v="108.930696"/>
    <s v="7,31%"/>
    <d v="2003-10-28T00:00:00"/>
    <x v="0"/>
    <n v="4"/>
    <x v="9"/>
    <x v="0"/>
    <x v="5"/>
    <n v="84"/>
    <s v="S18_2581"/>
    <x v="33"/>
    <s v="6505556809"/>
    <s v="9408 Furth Circle"/>
    <s v="N/A"/>
    <s v="Burlingame"/>
    <s v="CA"/>
    <s v="94217"/>
    <x v="0"/>
    <x v="0"/>
    <s v="Hirano"/>
    <s v="Juri"/>
    <s v="Small"/>
  </r>
  <r>
    <n v="10168"/>
    <n v="46"/>
    <n v="61.18"/>
    <n v="5"/>
    <n v="2814.28"/>
    <n v="357.41356000000002"/>
    <n v="0.127"/>
    <d v="2003-10-28T00:00:00"/>
    <x v="0"/>
    <n v="4"/>
    <x v="9"/>
    <x v="0"/>
    <x v="6"/>
    <n v="60"/>
    <s v="S18_2625"/>
    <x v="33"/>
    <s v="6505556809"/>
    <s v="9408 Furth Circle"/>
    <s v="N/A"/>
    <s v="Burlingame"/>
    <s v="CA"/>
    <s v="94217"/>
    <x v="0"/>
    <x v="0"/>
    <s v="Hirano"/>
    <s v="Juri"/>
    <s v="Small"/>
  </r>
  <r>
    <n v="10168"/>
    <n v="50"/>
    <n v="100"/>
    <n v="2"/>
    <n v="5747.5"/>
    <n v="729.9325"/>
    <n v="0.127"/>
    <d v="2003-10-28T00:00:00"/>
    <x v="0"/>
    <n v="4"/>
    <x v="9"/>
    <x v="0"/>
    <x v="6"/>
    <n v="112"/>
    <s v="S24_1578"/>
    <x v="33"/>
    <s v="6505556809"/>
    <s v="9408 Furth Circle"/>
    <s v="N/A"/>
    <s v="Burlingame"/>
    <s v="CA"/>
    <s v="94217"/>
    <x v="0"/>
    <x v="0"/>
    <s v="Hirano"/>
    <s v="Juri"/>
    <s v="Medium"/>
  </r>
  <r>
    <n v="10168"/>
    <n v="49"/>
    <n v="100"/>
    <n v="11"/>
    <n v="6433.7"/>
    <n v="470.30346999999995"/>
    <s v="7,31%"/>
    <d v="2003-10-28T00:00:00"/>
    <x v="0"/>
    <n v="4"/>
    <x v="9"/>
    <x v="0"/>
    <x v="5"/>
    <n v="109"/>
    <s v="S24_1785"/>
    <x v="33"/>
    <s v="6505556809"/>
    <s v="9408 Furth Circle"/>
    <s v="N/A"/>
    <s v="Burlingame"/>
    <s v="CA"/>
    <s v="94217"/>
    <x v="0"/>
    <x v="0"/>
    <s v="Hirano"/>
    <s v="Juri"/>
    <s v="Medium"/>
  </r>
  <r>
    <n v="10168"/>
    <n v="29"/>
    <n v="75.41"/>
    <n v="6"/>
    <n v="2186.89"/>
    <n v="277.73502999999999"/>
    <n v="0.127"/>
    <d v="2003-10-28T00:00:00"/>
    <x v="0"/>
    <n v="4"/>
    <x v="9"/>
    <x v="0"/>
    <x v="6"/>
    <n v="76"/>
    <s v="S24_2000"/>
    <x v="33"/>
    <s v="6505556809"/>
    <s v="9408 Furth Circle"/>
    <s v="N/A"/>
    <s v="Burlingame"/>
    <s v="CA"/>
    <s v="94217"/>
    <x v="0"/>
    <x v="0"/>
    <s v="Hirano"/>
    <s v="Juri"/>
    <s v="Small"/>
  </r>
  <r>
    <n v="10168"/>
    <n v="27"/>
    <n v="73.02"/>
    <n v="18"/>
    <n v="1971.54"/>
    <n v="144.119574"/>
    <s v="7,31%"/>
    <d v="2003-10-28T00:00:00"/>
    <x v="0"/>
    <n v="4"/>
    <x v="9"/>
    <x v="0"/>
    <x v="5"/>
    <n v="68"/>
    <s v="S24_3949"/>
    <x v="33"/>
    <s v="6505556809"/>
    <s v="9408 Furth Circle"/>
    <s v="N/A"/>
    <s v="Burlingame"/>
    <s v="CA"/>
    <s v="94217"/>
    <x v="0"/>
    <x v="0"/>
    <s v="Hirano"/>
    <s v="Juri"/>
    <s v="Small"/>
  </r>
  <r>
    <n v="10168"/>
    <n v="48"/>
    <n v="78.25"/>
    <n v="10"/>
    <n v="3756"/>
    <n v="274.56360000000001"/>
    <s v="7,31%"/>
    <d v="2003-10-28T00:00:00"/>
    <x v="0"/>
    <n v="4"/>
    <x v="9"/>
    <x v="0"/>
    <x v="5"/>
    <n v="72"/>
    <s v="S24_4278"/>
    <x v="33"/>
    <s v="6505556809"/>
    <s v="9408 Furth Circle"/>
    <s v="N/A"/>
    <s v="Burlingame"/>
    <s v="CA"/>
    <s v="94217"/>
    <x v="0"/>
    <x v="0"/>
    <s v="Hirano"/>
    <s v="Juri"/>
    <s v="Medium"/>
  </r>
  <r>
    <n v="10168"/>
    <n v="28"/>
    <n v="100"/>
    <n v="7"/>
    <n v="3244.36"/>
    <n v="412.03372000000002"/>
    <n v="0.127"/>
    <d v="2003-10-28T00:00:00"/>
    <x v="0"/>
    <n v="4"/>
    <x v="9"/>
    <x v="0"/>
    <x v="6"/>
    <n v="99"/>
    <s v="S32_1374"/>
    <x v="33"/>
    <s v="6505556809"/>
    <s v="9408 Furth Circle"/>
    <s v="N/A"/>
    <s v="Burlingame"/>
    <s v="CA"/>
    <s v="94217"/>
    <x v="0"/>
    <x v="0"/>
    <s v="Hirano"/>
    <s v="Juri"/>
    <s v="Medium"/>
  </r>
  <r>
    <n v="10168"/>
    <n v="31"/>
    <n v="73.61"/>
    <n v="12"/>
    <n v="2281.91"/>
    <n v="168.63314899999997"/>
    <s v="7,39%"/>
    <d v="2003-10-28T00:00:00"/>
    <x v="0"/>
    <n v="4"/>
    <x v="9"/>
    <x v="0"/>
    <x v="0"/>
    <n v="68"/>
    <s v="S32_4289"/>
    <x v="33"/>
    <s v="6505556809"/>
    <s v="9408 Furth Circle"/>
    <s v="N/A"/>
    <s v="Burlingame"/>
    <s v="CA"/>
    <s v="94217"/>
    <x v="0"/>
    <x v="0"/>
    <s v="Hirano"/>
    <s v="Juri"/>
    <s v="Small"/>
  </r>
  <r>
    <n v="10168"/>
    <n v="48"/>
    <n v="51.93"/>
    <n v="13"/>
    <n v="2492.64"/>
    <n v="184.20609599999997"/>
    <s v="7,39%"/>
    <d v="2003-10-28T00:00:00"/>
    <x v="0"/>
    <n v="4"/>
    <x v="9"/>
    <x v="0"/>
    <x v="0"/>
    <n v="43"/>
    <s v="S50_1341"/>
    <x v="33"/>
    <s v="6505556809"/>
    <s v="9408 Furth Circle"/>
    <s v="N/A"/>
    <s v="Burlingame"/>
    <s v="CA"/>
    <s v="94217"/>
    <x v="0"/>
    <x v="0"/>
    <s v="Hirano"/>
    <s v="Juri"/>
    <s v="Small"/>
  </r>
  <r>
    <n v="10168"/>
    <n v="28"/>
    <n v="98.65"/>
    <n v="14"/>
    <n v="2762.2"/>
    <n v="201.91681999999997"/>
    <s v="7,31%"/>
    <d v="2003-10-28T00:00:00"/>
    <x v="0"/>
    <n v="4"/>
    <x v="9"/>
    <x v="0"/>
    <x v="5"/>
    <n v="91"/>
    <s v="S700_1691"/>
    <x v="33"/>
    <s v="6505556809"/>
    <s v="9408 Furth Circle"/>
    <s v="N/A"/>
    <s v="Burlingame"/>
    <s v="CA"/>
    <s v="94217"/>
    <x v="0"/>
    <x v="0"/>
    <s v="Hirano"/>
    <s v="Juri"/>
    <s v="Small"/>
  </r>
  <r>
    <n v="10168"/>
    <n v="31"/>
    <n v="100"/>
    <n v="16"/>
    <n v="3431.39"/>
    <n v="250.83460899999997"/>
    <s v="7,31%"/>
    <d v="2003-10-28T00:00:00"/>
    <x v="0"/>
    <n v="4"/>
    <x v="9"/>
    <x v="0"/>
    <x v="5"/>
    <n v="99"/>
    <s v="S700_2466"/>
    <x v="33"/>
    <s v="6505556809"/>
    <s v="9408 Furth Circle"/>
    <s v="N/A"/>
    <s v="Burlingame"/>
    <s v="CA"/>
    <s v="94217"/>
    <x v="0"/>
    <x v="0"/>
    <s v="Hirano"/>
    <s v="Juri"/>
    <s v="Medium"/>
  </r>
  <r>
    <n v="10168"/>
    <n v="36"/>
    <n v="100"/>
    <n v="8"/>
    <n v="4527.72"/>
    <n v="330.97633200000001"/>
    <s v="7,31%"/>
    <d v="2003-10-28T00:00:00"/>
    <x v="0"/>
    <n v="4"/>
    <x v="9"/>
    <x v="0"/>
    <x v="5"/>
    <n v="118"/>
    <s v="S700_2834"/>
    <x v="33"/>
    <s v="6505556809"/>
    <s v="9408 Furth Circle"/>
    <s v="N/A"/>
    <s v="Burlingame"/>
    <s v="CA"/>
    <s v="94217"/>
    <x v="0"/>
    <x v="0"/>
    <s v="Hirano"/>
    <s v="Juri"/>
    <s v="Medium"/>
  </r>
  <r>
    <n v="10168"/>
    <n v="48"/>
    <n v="96"/>
    <n v="15"/>
    <n v="4608"/>
    <n v="336.84479999999996"/>
    <s v="7,31%"/>
    <d v="2003-10-28T00:00:00"/>
    <x v="0"/>
    <n v="4"/>
    <x v="9"/>
    <x v="0"/>
    <x v="5"/>
    <n v="80"/>
    <s v="S700_3167"/>
    <x v="33"/>
    <s v="6505556809"/>
    <s v="9408 Furth Circle"/>
    <s v="N/A"/>
    <s v="Burlingame"/>
    <s v="CA"/>
    <s v="94217"/>
    <x v="0"/>
    <x v="0"/>
    <s v="Hirano"/>
    <s v="Juri"/>
    <s v="Medium"/>
  </r>
  <r>
    <n v="10168"/>
    <n v="39"/>
    <n v="82.91"/>
    <n v="17"/>
    <n v="3233.49"/>
    <n v="236.36811899999998"/>
    <s v="7,31%"/>
    <d v="2003-10-28T00:00:00"/>
    <x v="0"/>
    <n v="4"/>
    <x v="9"/>
    <x v="0"/>
    <x v="5"/>
    <n v="74"/>
    <s v="S700_4002"/>
    <x v="33"/>
    <s v="6505556809"/>
    <s v="9408 Furth Circle"/>
    <s v="N/A"/>
    <s v="Burlingame"/>
    <s v="CA"/>
    <s v="94217"/>
    <x v="0"/>
    <x v="0"/>
    <s v="Hirano"/>
    <s v="Juri"/>
    <s v="Medium"/>
  </r>
  <r>
    <n v="10169"/>
    <n v="30"/>
    <n v="100"/>
    <n v="2"/>
    <n v="5019.8999999999996"/>
    <n v="1249.4531099999999"/>
    <s v="24,89%"/>
    <d v="2003-11-04T00:00:00"/>
    <x v="0"/>
    <n v="4"/>
    <x v="10"/>
    <x v="0"/>
    <x v="1"/>
    <n v="194"/>
    <s v="S12_1099"/>
    <x v="38"/>
    <s v="02 9936 8555"/>
    <s v="201 Miller Street"/>
    <s v="Level 15"/>
    <s v="North Sydney"/>
    <s v="NSW"/>
    <s v="2060"/>
    <x v="13"/>
    <x v="3"/>
    <s v="O'Hara"/>
    <s v="Anna"/>
    <s v="Medium"/>
  </r>
  <r>
    <n v="10169"/>
    <n v="35"/>
    <n v="100"/>
    <n v="13"/>
    <n v="4639.25"/>
    <n v="589.18475000000001"/>
    <n v="0.127"/>
    <d v="2003-11-04T00:00:00"/>
    <x v="0"/>
    <n v="4"/>
    <x v="10"/>
    <x v="0"/>
    <x v="6"/>
    <n v="150"/>
    <s v="S12_2823"/>
    <x v="38"/>
    <s v="02 9936 8555"/>
    <s v="201 Miller Street"/>
    <s v="Level 15"/>
    <s v="North Sydney"/>
    <s v="NSW"/>
    <s v="2060"/>
    <x v="13"/>
    <x v="3"/>
    <s v="O'Hara"/>
    <s v="Anna"/>
    <s v="Medium"/>
  </r>
  <r>
    <n v="10169"/>
    <n v="36"/>
    <n v="63.84"/>
    <n v="3"/>
    <n v="2298.2399999999998"/>
    <n v="572.03193599999997"/>
    <s v="24,89%"/>
    <d v="2003-11-04T00:00:00"/>
    <x v="0"/>
    <n v="4"/>
    <x v="10"/>
    <x v="0"/>
    <x v="1"/>
    <n v="79"/>
    <s v="S12_3990"/>
    <x v="38"/>
    <s v="02 9936 8555"/>
    <s v="201 Miller Street"/>
    <s v="Level 15"/>
    <s v="North Sydney"/>
    <s v="NSW"/>
    <s v="2060"/>
    <x v="13"/>
    <x v="3"/>
    <s v="O'Hara"/>
    <s v="Anna"/>
    <s v="Small"/>
  </r>
  <r>
    <n v="10169"/>
    <n v="32"/>
    <n v="70.760000000000005"/>
    <n v="5"/>
    <n v="2264.3200000000002"/>
    <n v="563.58924800000011"/>
    <s v="24,89%"/>
    <d v="2003-11-04T00:00:00"/>
    <x v="0"/>
    <n v="4"/>
    <x v="10"/>
    <x v="0"/>
    <x v="1"/>
    <n v="80"/>
    <s v="S18_3278"/>
    <x v="38"/>
    <s v="02 9936 8555"/>
    <s v="201 Miller Street"/>
    <s v="Level 15"/>
    <s v="North Sydney"/>
    <s v="NSW"/>
    <s v="2060"/>
    <x v="13"/>
    <x v="3"/>
    <s v="O'Hara"/>
    <s v="Anna"/>
    <s v="Small"/>
  </r>
  <r>
    <n v="10169"/>
    <n v="36"/>
    <n v="100"/>
    <n v="4"/>
    <n v="4444.92"/>
    <n v="1106.340588"/>
    <s v="24,89%"/>
    <d v="2003-11-04T00:00:00"/>
    <x v="0"/>
    <n v="4"/>
    <x v="10"/>
    <x v="0"/>
    <x v="1"/>
    <n v="146"/>
    <s v="S18_3482"/>
    <x v="38"/>
    <s v="02 9936 8555"/>
    <s v="201 Miller Street"/>
    <s v="Level 15"/>
    <s v="North Sydney"/>
    <s v="NSW"/>
    <s v="2060"/>
    <x v="13"/>
    <x v="3"/>
    <s v="O'Hara"/>
    <s v="Anna"/>
    <s v="Medium"/>
  </r>
  <r>
    <n v="10169"/>
    <n v="38"/>
    <n v="68.39"/>
    <n v="8"/>
    <n v="2598.8200000000002"/>
    <n v="330.05014"/>
    <n v="0.127"/>
    <d v="2003-11-04T00:00:00"/>
    <x v="0"/>
    <n v="4"/>
    <x v="10"/>
    <x v="0"/>
    <x v="6"/>
    <n v="62"/>
    <s v="S18_3782"/>
    <x v="38"/>
    <s v="02 9936 8555"/>
    <s v="201 Miller Street"/>
    <s v="Level 15"/>
    <s v="North Sydney"/>
    <s v="NSW"/>
    <s v="2060"/>
    <x v="13"/>
    <x v="3"/>
    <s v="O'Hara"/>
    <s v="Anna"/>
    <s v="Small"/>
  </r>
  <r>
    <n v="10169"/>
    <n v="33"/>
    <n v="100"/>
    <n v="7"/>
    <n v="4910.3999999999996"/>
    <n v="1222.19856"/>
    <s v="24,89%"/>
    <d v="2003-11-04T00:00:00"/>
    <x v="0"/>
    <n v="4"/>
    <x v="10"/>
    <x v="0"/>
    <x v="1"/>
    <n v="148"/>
    <s v="S18_4721"/>
    <x v="38"/>
    <s v="02 9936 8555"/>
    <s v="201 Miller Street"/>
    <s v="Level 15"/>
    <s v="North Sydney"/>
    <s v="NSW"/>
    <s v="2060"/>
    <x v="13"/>
    <x v="3"/>
    <s v="O'Hara"/>
    <s v="Anna"/>
    <s v="Medium"/>
  </r>
  <r>
    <n v="10169"/>
    <n v="38"/>
    <n v="74.11"/>
    <n v="11"/>
    <n v="2816.18"/>
    <n v="357.65485999999999"/>
    <n v="0.127"/>
    <d v="2003-11-04T00:00:00"/>
    <x v="0"/>
    <n v="4"/>
    <x v="10"/>
    <x v="0"/>
    <x v="6"/>
    <n v="69"/>
    <s v="S24_2360"/>
    <x v="38"/>
    <s v="02 9936 8555"/>
    <s v="201 Miller Street"/>
    <s v="Level 15"/>
    <s v="North Sydney"/>
    <s v="NSW"/>
    <s v="2060"/>
    <x v="13"/>
    <x v="3"/>
    <s v="O'Hara"/>
    <s v="Anna"/>
    <s v="Small"/>
  </r>
  <r>
    <n v="10169"/>
    <n v="34"/>
    <n v="50.21"/>
    <n v="1"/>
    <n v="1707.14"/>
    <n v="424.90714600000007"/>
    <s v="24,89%"/>
    <d v="2003-11-04T00:00:00"/>
    <x v="0"/>
    <n v="4"/>
    <x v="10"/>
    <x v="0"/>
    <x v="1"/>
    <n v="61"/>
    <s v="S24_3371"/>
    <x v="38"/>
    <s v="02 9936 8555"/>
    <s v="201 Miller Street"/>
    <s v="Level 15"/>
    <s v="North Sydney"/>
    <s v="NSW"/>
    <s v="2060"/>
    <x v="13"/>
    <x v="3"/>
    <s v="O'Hara"/>
    <s v="Anna"/>
    <s v="Small"/>
  </r>
  <r>
    <n v="10169"/>
    <n v="24"/>
    <n v="94.58"/>
    <n v="6"/>
    <n v="2269.92"/>
    <n v="564.98308800000007"/>
    <s v="24,89%"/>
    <d v="2003-11-04T00:00:00"/>
    <x v="0"/>
    <n v="4"/>
    <x v="10"/>
    <x v="0"/>
    <x v="1"/>
    <n v="80"/>
    <s v="S24_4620"/>
    <x v="38"/>
    <s v="02 9936 8555"/>
    <s v="201 Miller Street"/>
    <s v="Level 15"/>
    <s v="North Sydney"/>
    <s v="NSW"/>
    <s v="2060"/>
    <x v="13"/>
    <x v="3"/>
    <s v="O'Hara"/>
    <s v="Anna"/>
    <s v="Small"/>
  </r>
  <r>
    <n v="10169"/>
    <n v="26"/>
    <n v="39.83"/>
    <n v="9"/>
    <n v="1035.58"/>
    <n v="131.51865999999998"/>
    <n v="0.127"/>
    <d v="2003-11-04T00:00:00"/>
    <x v="0"/>
    <n v="4"/>
    <x v="10"/>
    <x v="0"/>
    <x v="6"/>
    <n v="40"/>
    <s v="S32_2206"/>
    <x v="38"/>
    <s v="02 9936 8555"/>
    <s v="201 Miller Street"/>
    <s v="Level 15"/>
    <s v="North Sydney"/>
    <s v="NSW"/>
    <s v="2060"/>
    <x v="13"/>
    <x v="3"/>
    <s v="O'Hara"/>
    <s v="Anna"/>
    <s v="Small"/>
  </r>
  <r>
    <n v="10169"/>
    <n v="34"/>
    <n v="100"/>
    <n v="12"/>
    <n v="3920.88"/>
    <n v="497.95176000000004"/>
    <n v="0.127"/>
    <d v="2003-11-04T00:00:00"/>
    <x v="0"/>
    <n v="4"/>
    <x v="10"/>
    <x v="0"/>
    <x v="6"/>
    <n v="102"/>
    <s v="S32_4485"/>
    <x v="38"/>
    <s v="02 9936 8555"/>
    <s v="201 Miller Street"/>
    <s v="Level 15"/>
    <s v="North Sydney"/>
    <s v="NSW"/>
    <s v="2060"/>
    <x v="13"/>
    <x v="3"/>
    <s v="O'Hara"/>
    <s v="Anna"/>
    <s v="Medium"/>
  </r>
  <r>
    <n v="10169"/>
    <n v="48"/>
    <n v="80.55"/>
    <n v="10"/>
    <n v="3866.4"/>
    <n v="491.03280000000001"/>
    <n v="0.127"/>
    <d v="2003-11-04T00:00:00"/>
    <x v="0"/>
    <n v="4"/>
    <x v="10"/>
    <x v="0"/>
    <x v="6"/>
    <n v="81"/>
    <s v="S50_4713"/>
    <x v="38"/>
    <s v="02 9936 8555"/>
    <s v="201 Miller Street"/>
    <s v="Level 15"/>
    <s v="North Sydney"/>
    <s v="NSW"/>
    <s v="2060"/>
    <x v="13"/>
    <x v="3"/>
    <s v="O'Hara"/>
    <s v="Anna"/>
    <s v="Medium"/>
  </r>
  <r>
    <n v="10170"/>
    <n v="47"/>
    <n v="100"/>
    <n v="4"/>
    <n v="5464.69"/>
    <n v="1360.161341"/>
    <s v="24,89%"/>
    <d v="2003-11-04T00:00:00"/>
    <x v="0"/>
    <n v="4"/>
    <x v="10"/>
    <x v="0"/>
    <x v="1"/>
    <n v="117"/>
    <s v="S12_3380"/>
    <x v="47"/>
    <s v="7675-3555"/>
    <s v="Kirchgasse 6"/>
    <s v="N/A"/>
    <s v="Graz"/>
    <s v="N/A"/>
    <s v="8010"/>
    <x v="12"/>
    <x v="1"/>
    <s v="Mendel"/>
    <s v="Roland"/>
    <s v="Medium"/>
  </r>
  <r>
    <n v="10170"/>
    <n v="41"/>
    <n v="100"/>
    <n v="3"/>
    <n v="4391.1000000000004"/>
    <n v="1092.9447900000002"/>
    <s v="24,89%"/>
    <d v="2003-11-04T00:00:00"/>
    <x v="0"/>
    <n v="4"/>
    <x v="10"/>
    <x v="0"/>
    <x v="1"/>
    <n v="115"/>
    <s v="S12_4675"/>
    <x v="47"/>
    <s v="7675-3555"/>
    <s v="Kirchgasse 6"/>
    <s v="N/A"/>
    <s v="Graz"/>
    <s v="N/A"/>
    <s v="8010"/>
    <x v="12"/>
    <x v="1"/>
    <s v="Mendel"/>
    <s v="Roland"/>
    <s v="Medium"/>
  </r>
  <r>
    <n v="10170"/>
    <n v="20"/>
    <n v="63.14"/>
    <n v="2"/>
    <n v="1262.8"/>
    <n v="314.31092000000001"/>
    <s v="24,89%"/>
    <d v="2003-11-04T00:00:00"/>
    <x v="0"/>
    <n v="4"/>
    <x v="10"/>
    <x v="0"/>
    <x v="1"/>
    <n v="77"/>
    <s v="S18_1889"/>
    <x v="47"/>
    <s v="7675-3555"/>
    <s v="Kirchgasse 6"/>
    <s v="N/A"/>
    <s v="Graz"/>
    <s v="N/A"/>
    <s v="8010"/>
    <x v="12"/>
    <x v="1"/>
    <s v="Mendel"/>
    <s v="Roland"/>
    <s v="Small"/>
  </r>
  <r>
    <n v="10170"/>
    <n v="34"/>
    <n v="100"/>
    <n v="1"/>
    <n v="3819.56"/>
    <n v="950.68848400000002"/>
    <s v="24,89%"/>
    <d v="2003-11-04T00:00:00"/>
    <x v="0"/>
    <n v="4"/>
    <x v="10"/>
    <x v="0"/>
    <x v="1"/>
    <n v="140"/>
    <s v="S24_3856"/>
    <x v="47"/>
    <s v="7675-3555"/>
    <s v="Kirchgasse 6"/>
    <s v="N/A"/>
    <s v="Graz"/>
    <s v="N/A"/>
    <s v="8010"/>
    <x v="12"/>
    <x v="1"/>
    <s v="Mendel"/>
    <s v="Roland"/>
    <s v="Medium"/>
  </r>
  <r>
    <n v="10171"/>
    <n v="35"/>
    <n v="100"/>
    <n v="2"/>
    <n v="4508"/>
    <n v="1122.0412000000001"/>
    <s v="24,89%"/>
    <d v="2003-11-05T00:00:00"/>
    <x v="0"/>
    <n v="4"/>
    <x v="10"/>
    <x v="0"/>
    <x v="1"/>
    <n v="141"/>
    <s v="S18_1129"/>
    <x v="50"/>
    <s v="(514) 555-8054"/>
    <s v="43 rue St. Laurent"/>
    <s v="N/A"/>
    <s v="Montreal"/>
    <s v="Quebec"/>
    <s v="H1J 1C3"/>
    <x v="15"/>
    <x v="0"/>
    <s v="Fresnisre"/>
    <s v="Jean"/>
    <s v="Medium"/>
  </r>
  <r>
    <n v="10171"/>
    <n v="35"/>
    <n v="100"/>
    <n v="1"/>
    <n v="4680.2"/>
    <n v="1164.9017799999999"/>
    <s v="24,89%"/>
    <d v="2003-11-05T00:00:00"/>
    <x v="0"/>
    <n v="4"/>
    <x v="10"/>
    <x v="0"/>
    <x v="1"/>
    <n v="142"/>
    <s v="S18_1984"/>
    <x v="50"/>
    <s v="(514) 555-8054"/>
    <s v="43 rue St. Laurent"/>
    <s v="N/A"/>
    <s v="Montreal"/>
    <s v="Quebec"/>
    <s v="H1J 1C3"/>
    <x v="15"/>
    <x v="0"/>
    <s v="Fresnisre"/>
    <s v="Jean"/>
    <s v="Medium"/>
  </r>
  <r>
    <n v="10171"/>
    <n v="39"/>
    <n v="100"/>
    <n v="3"/>
    <n v="5481.45"/>
    <n v="1364.332905"/>
    <s v="24,89%"/>
    <d v="2003-11-05T00:00:00"/>
    <x v="0"/>
    <n v="4"/>
    <x v="10"/>
    <x v="0"/>
    <x v="1"/>
    <n v="169"/>
    <s v="S18_3232"/>
    <x v="50"/>
    <s v="(514) 555-8054"/>
    <s v="43 rue St. Laurent"/>
    <s v="N/A"/>
    <s v="Montreal"/>
    <s v="Quebec"/>
    <s v="H1J 1C3"/>
    <x v="15"/>
    <x v="0"/>
    <s v="Fresnisre"/>
    <s v="Jean"/>
    <s v="Medium"/>
  </r>
  <r>
    <n v="10171"/>
    <n v="36"/>
    <n v="35.49"/>
    <n v="4"/>
    <n v="1277.6400000000001"/>
    <n v="318.00459600000005"/>
    <s v="24,89%"/>
    <d v="2003-11-05T00:00:00"/>
    <x v="0"/>
    <n v="4"/>
    <x v="10"/>
    <x v="0"/>
    <x v="1"/>
    <n v="37"/>
    <s v="S24_2972"/>
    <x v="50"/>
    <s v="(514) 555-8054"/>
    <s v="43 rue St. Laurent"/>
    <s v="N/A"/>
    <s v="Montreal"/>
    <s v="Quebec"/>
    <s v="H1J 1C3"/>
    <x v="15"/>
    <x v="0"/>
    <s v="Fresnisre"/>
    <s v="Jean"/>
    <s v="Small"/>
  </r>
  <r>
    <n v="10172"/>
    <n v="42"/>
    <n v="100"/>
    <n v="6"/>
    <n v="4965.24"/>
    <n v="1235.848236"/>
    <s v="24,89%"/>
    <d v="2003-11-05T00:00:00"/>
    <x v="0"/>
    <n v="4"/>
    <x v="10"/>
    <x v="0"/>
    <x v="1"/>
    <n v="124"/>
    <s v="S18_1589"/>
    <x v="51"/>
    <s v="2035552570"/>
    <s v="25593 South Bay Ln."/>
    <s v="N/A"/>
    <s v="Bridgewater"/>
    <s v="CT"/>
    <s v="97562"/>
    <x v="0"/>
    <x v="0"/>
    <s v="King"/>
    <s v="Julie"/>
    <s v="Medium"/>
  </r>
  <r>
    <n v="10172"/>
    <n v="39"/>
    <n v="100"/>
    <n v="7"/>
    <n v="6023.16"/>
    <n v="1499.164524"/>
    <s v="24,89%"/>
    <d v="2003-11-05T00:00:00"/>
    <x v="0"/>
    <n v="4"/>
    <x v="10"/>
    <x v="0"/>
    <x v="1"/>
    <n v="132"/>
    <s v="S18_2870"/>
    <x v="51"/>
    <s v="2035552570"/>
    <s v="25593 South Bay Ln."/>
    <s v="N/A"/>
    <s v="Bridgewater"/>
    <s v="CT"/>
    <s v="97562"/>
    <x v="0"/>
    <x v="0"/>
    <s v="King"/>
    <s v="Julie"/>
    <s v="Medium"/>
  </r>
  <r>
    <n v="10172"/>
    <n v="48"/>
    <n v="100"/>
    <n v="8"/>
    <n v="5493.12"/>
    <n v="1367.237568"/>
    <s v="24,89%"/>
    <d v="2003-11-05T00:00:00"/>
    <x v="0"/>
    <n v="4"/>
    <x v="10"/>
    <x v="0"/>
    <x v="1"/>
    <n v="141"/>
    <s v="S18_3685"/>
    <x v="51"/>
    <s v="2035552570"/>
    <s v="25593 South Bay Ln."/>
    <s v="N/A"/>
    <s v="Bridgewater"/>
    <s v="CT"/>
    <s v="97562"/>
    <x v="0"/>
    <x v="0"/>
    <s v="King"/>
    <s v="Julie"/>
    <s v="Medium"/>
  </r>
  <r>
    <n v="10172"/>
    <n v="32"/>
    <n v="75.69"/>
    <n v="3"/>
    <n v="2422.08"/>
    <n v="602.85571200000004"/>
    <s v="24,89%"/>
    <d v="2003-11-05T00:00:00"/>
    <x v="0"/>
    <n v="4"/>
    <x v="10"/>
    <x v="0"/>
    <x v="1"/>
    <n v="73"/>
    <s v="S24_1046"/>
    <x v="51"/>
    <s v="2035552570"/>
    <s v="25593 South Bay Ln."/>
    <s v="N/A"/>
    <s v="Bridgewater"/>
    <s v="CT"/>
    <s v="97562"/>
    <x v="0"/>
    <x v="0"/>
    <s v="King"/>
    <s v="Julie"/>
    <s v="Small"/>
  </r>
  <r>
    <n v="10172"/>
    <n v="34"/>
    <n v="42.76"/>
    <n v="5"/>
    <n v="1453.84"/>
    <n v="361.86077599999999"/>
    <s v="24,89%"/>
    <d v="2003-11-05T00:00:00"/>
    <x v="0"/>
    <n v="4"/>
    <x v="10"/>
    <x v="0"/>
    <x v="1"/>
    <n v="50"/>
    <s v="S24_1628"/>
    <x v="51"/>
    <s v="2035552570"/>
    <s v="25593 South Bay Ln."/>
    <s v="N/A"/>
    <s v="Bridgewater"/>
    <s v="CT"/>
    <s v="97562"/>
    <x v="0"/>
    <x v="0"/>
    <s v="King"/>
    <s v="Julie"/>
    <s v="Small"/>
  </r>
  <r>
    <n v="10172"/>
    <n v="22"/>
    <n v="74.510000000000005"/>
    <n v="1"/>
    <n v="1639.22"/>
    <n v="408.00185800000003"/>
    <s v="24,89%"/>
    <d v="2003-11-05T00:00:00"/>
    <x v="0"/>
    <n v="4"/>
    <x v="10"/>
    <x v="0"/>
    <x v="1"/>
    <n v="90"/>
    <s v="S24_2766"/>
    <x v="51"/>
    <s v="2035552570"/>
    <s v="25593 South Bay Ln."/>
    <s v="N/A"/>
    <s v="Bridgewater"/>
    <s v="CT"/>
    <s v="97562"/>
    <x v="0"/>
    <x v="0"/>
    <s v="King"/>
    <s v="Julie"/>
    <s v="Small"/>
  </r>
  <r>
    <n v="10172"/>
    <n v="24"/>
    <n v="81.33"/>
    <n v="2"/>
    <n v="1951.92"/>
    <n v="485.83288800000003"/>
    <s v="24,89%"/>
    <d v="2003-11-05T00:00:00"/>
    <x v="0"/>
    <n v="4"/>
    <x v="10"/>
    <x v="0"/>
    <x v="1"/>
    <n v="85"/>
    <s v="S24_3191"/>
    <x v="51"/>
    <s v="2035552570"/>
    <s v="25593 South Bay Ln."/>
    <s v="N/A"/>
    <s v="Bridgewater"/>
    <s v="CT"/>
    <s v="97562"/>
    <x v="0"/>
    <x v="0"/>
    <s v="King"/>
    <s v="Julie"/>
    <s v="Small"/>
  </r>
  <r>
    <n v="10172"/>
    <n v="22"/>
    <n v="98.51"/>
    <n v="4"/>
    <n v="2167.2199999999998"/>
    <n v="539.42105800000002"/>
    <s v="24,89%"/>
    <d v="2003-11-05T00:00:00"/>
    <x v="0"/>
    <n v="4"/>
    <x v="10"/>
    <x v="0"/>
    <x v="1"/>
    <n v="107"/>
    <s v="S24_3432"/>
    <x v="51"/>
    <s v="2035552570"/>
    <s v="25593 South Bay Ln."/>
    <s v="N/A"/>
    <s v="Bridgewater"/>
    <s v="CT"/>
    <s v="97562"/>
    <x v="0"/>
    <x v="0"/>
    <s v="King"/>
    <s v="Julie"/>
    <s v="Small"/>
  </r>
  <r>
    <n v="10173"/>
    <n v="43"/>
    <n v="100"/>
    <n v="6"/>
    <n v="5036.16"/>
    <n v="372.17222399999997"/>
    <s v="7,39%"/>
    <d v="2003-11-05T00:00:00"/>
    <x v="0"/>
    <n v="4"/>
    <x v="10"/>
    <x v="0"/>
    <x v="0"/>
    <n v="102"/>
    <s v="S18_1342"/>
    <x v="6"/>
    <s v="035-640555"/>
    <s v="Via Ludovico il Moro 22"/>
    <s v="N/A"/>
    <s v="Bergamo"/>
    <s v="N/A"/>
    <s v="24100"/>
    <x v="5"/>
    <x v="1"/>
    <s v="Rovelli"/>
    <s v="Giovanni"/>
    <s v="Medium"/>
  </r>
  <r>
    <n v="10173"/>
    <n v="48"/>
    <n v="44.21"/>
    <n v="5"/>
    <n v="2122.08"/>
    <n v="156.82171199999999"/>
    <s v="7,39%"/>
    <d v="2003-11-05T00:00:00"/>
    <x v="0"/>
    <n v="4"/>
    <x v="10"/>
    <x v="0"/>
    <x v="0"/>
    <n v="53"/>
    <s v="S18_1367"/>
    <x v="6"/>
    <s v="035-640555"/>
    <s v="Via Ludovico il Moro 22"/>
    <s v="N/A"/>
    <s v="Bergamo"/>
    <s v="N/A"/>
    <s v="24100"/>
    <x v="5"/>
    <x v="1"/>
    <s v="Rovelli"/>
    <s v="Giovanni"/>
    <s v="Small"/>
  </r>
  <r>
    <n v="10173"/>
    <n v="24"/>
    <n v="100"/>
    <n v="13"/>
    <n v="3508.8"/>
    <n v="259.30032"/>
    <s v="7,39%"/>
    <d v="2003-11-05T00:00:00"/>
    <x v="0"/>
    <n v="4"/>
    <x v="10"/>
    <x v="0"/>
    <x v="0"/>
    <n v="170"/>
    <s v="S18_1749"/>
    <x v="6"/>
    <s v="035-640555"/>
    <s v="Via Ludovico il Moro 22"/>
    <s v="N/A"/>
    <s v="Bergamo"/>
    <s v="N/A"/>
    <s v="24100"/>
    <x v="5"/>
    <x v="1"/>
    <s v="Rovelli"/>
    <s v="Giovanni"/>
    <s v="Medium"/>
  </r>
  <r>
    <n v="10173"/>
    <n v="26"/>
    <n v="57.51"/>
    <n v="12"/>
    <n v="1495.26"/>
    <n v="110.49971399999998"/>
    <s v="7,39%"/>
    <d v="2003-11-05T00:00:00"/>
    <x v="0"/>
    <n v="4"/>
    <x v="10"/>
    <x v="0"/>
    <x v="0"/>
    <n v="60"/>
    <s v="S18_2248"/>
    <x v="6"/>
    <s v="035-640555"/>
    <s v="Via Ludovico il Moro 22"/>
    <s v="N/A"/>
    <s v="Bergamo"/>
    <s v="N/A"/>
    <s v="24100"/>
    <x v="5"/>
    <x v="1"/>
    <s v="Rovelli"/>
    <s v="Giovanni"/>
    <s v="Small"/>
  </r>
  <r>
    <n v="10173"/>
    <n v="31"/>
    <n v="100"/>
    <n v="10"/>
    <n v="4492.83"/>
    <n v="332.02013699999998"/>
    <s v="7,39%"/>
    <d v="2003-11-05T00:00:00"/>
    <x v="0"/>
    <n v="4"/>
    <x v="10"/>
    <x v="0"/>
    <x v="0"/>
    <n v="127"/>
    <s v="S18_2325"/>
    <x v="6"/>
    <s v="035-640555"/>
    <s v="Via Ludovico il Moro 22"/>
    <s v="N/A"/>
    <s v="Bergamo"/>
    <s v="N/A"/>
    <s v="24100"/>
    <x v="5"/>
    <x v="1"/>
    <s v="Rovelli"/>
    <s v="Giovanni"/>
    <s v="Medium"/>
  </r>
  <r>
    <n v="10173"/>
    <n v="22"/>
    <n v="100"/>
    <n v="7"/>
    <n v="3452.68"/>
    <n v="255.15305199999997"/>
    <s v="7,39%"/>
    <d v="2003-11-05T00:00:00"/>
    <x v="0"/>
    <n v="4"/>
    <x v="10"/>
    <x v="0"/>
    <x v="0"/>
    <n v="168"/>
    <s v="S18_2795"/>
    <x v="6"/>
    <s v="035-640555"/>
    <s v="Via Ludovico il Moro 22"/>
    <s v="N/A"/>
    <s v="Bergamo"/>
    <s v="N/A"/>
    <s v="24100"/>
    <x v="5"/>
    <x v="1"/>
    <s v="Rovelli"/>
    <s v="Giovanni"/>
    <s v="Medium"/>
  </r>
  <r>
    <n v="10173"/>
    <n v="28"/>
    <n v="53.72"/>
    <n v="2"/>
    <n v="1504.16"/>
    <n v="111.15742399999999"/>
    <s v="7,39%"/>
    <d v="2003-11-05T00:00:00"/>
    <x v="0"/>
    <n v="4"/>
    <x v="10"/>
    <x v="0"/>
    <x v="0"/>
    <n v="62"/>
    <s v="S18_2957"/>
    <x v="6"/>
    <s v="035-640555"/>
    <s v="Via Ludovico il Moro 22"/>
    <s v="N/A"/>
    <s v="Bergamo"/>
    <s v="N/A"/>
    <s v="24100"/>
    <x v="5"/>
    <x v="1"/>
    <s v="Rovelli"/>
    <s v="Giovanni"/>
    <s v="Small"/>
  </r>
  <r>
    <n v="10173"/>
    <n v="31"/>
    <n v="89.01"/>
    <n v="1"/>
    <n v="2759.31"/>
    <n v="203.91300899999999"/>
    <s v="7,39%"/>
    <d v="2003-11-05T00:00:00"/>
    <x v="0"/>
    <n v="4"/>
    <x v="10"/>
    <x v="0"/>
    <x v="0"/>
    <n v="104"/>
    <s v="S18_3136"/>
    <x v="6"/>
    <s v="035-640555"/>
    <s v="Via Ludovico il Moro 22"/>
    <s v="N/A"/>
    <s v="Bergamo"/>
    <s v="N/A"/>
    <s v="24100"/>
    <x v="5"/>
    <x v="1"/>
    <s v="Rovelli"/>
    <s v="Giovanni"/>
    <s v="Small"/>
  </r>
  <r>
    <n v="10173"/>
    <n v="29"/>
    <n v="95.24"/>
    <n v="4"/>
    <n v="2761.96"/>
    <n v="204.10884399999998"/>
    <s v="7,39%"/>
    <d v="2003-11-05T00:00:00"/>
    <x v="0"/>
    <n v="4"/>
    <x v="10"/>
    <x v="0"/>
    <x v="0"/>
    <n v="99"/>
    <s v="S18_3320"/>
    <x v="6"/>
    <s v="035-640555"/>
    <s v="Via Ludovico il Moro 22"/>
    <s v="N/A"/>
    <s v="Bergamo"/>
    <s v="N/A"/>
    <s v="24100"/>
    <x v="5"/>
    <x v="1"/>
    <s v="Rovelli"/>
    <s v="Giovanni"/>
    <s v="Small"/>
  </r>
  <r>
    <n v="10173"/>
    <n v="21"/>
    <n v="75.459999999999994"/>
    <n v="14"/>
    <n v="1584.66"/>
    <n v="117.106374"/>
    <s v="7,39%"/>
    <d v="2003-11-05T00:00:00"/>
    <x v="0"/>
    <n v="4"/>
    <x v="10"/>
    <x v="0"/>
    <x v="0"/>
    <n v="92"/>
    <s v="S18_4409"/>
    <x v="6"/>
    <s v="035-640555"/>
    <s v="Via Ludovico il Moro 22"/>
    <s v="N/A"/>
    <s v="Bergamo"/>
    <s v="N/A"/>
    <s v="24100"/>
    <x v="5"/>
    <x v="1"/>
    <s v="Rovelli"/>
    <s v="Giovanni"/>
    <s v="Small"/>
  </r>
  <r>
    <n v="10173"/>
    <n v="39"/>
    <n v="71.98"/>
    <n v="15"/>
    <n v="2807.22"/>
    <n v="698.71705799999995"/>
    <s v="24,89%"/>
    <d v="2003-11-05T00:00:00"/>
    <x v="0"/>
    <n v="4"/>
    <x v="10"/>
    <x v="0"/>
    <x v="1"/>
    <n v="71"/>
    <s v="S18_4933"/>
    <x v="6"/>
    <s v="035-640555"/>
    <s v="Via Ludovico il Moro 22"/>
    <s v="N/A"/>
    <s v="Bergamo"/>
    <s v="N/A"/>
    <s v="24100"/>
    <x v="5"/>
    <x v="1"/>
    <s v="Rovelli"/>
    <s v="Giovanni"/>
    <s v="Small"/>
  </r>
  <r>
    <n v="10173"/>
    <n v="31"/>
    <n v="31.53"/>
    <n v="9"/>
    <n v="977.43"/>
    <n v="72.23207699999999"/>
    <s v="7,39%"/>
    <d v="2003-11-05T00:00:00"/>
    <x v="0"/>
    <n v="4"/>
    <x v="10"/>
    <x v="0"/>
    <x v="0"/>
    <n v="33"/>
    <s v="S24_1937"/>
    <x v="6"/>
    <s v="035-640555"/>
    <s v="Via Ludovico il Moro 22"/>
    <s v="N/A"/>
    <s v="Bergamo"/>
    <s v="N/A"/>
    <s v="24100"/>
    <x v="5"/>
    <x v="1"/>
    <s v="Rovelli"/>
    <s v="Giovanni"/>
    <s v="Small"/>
  </r>
  <r>
    <n v="10173"/>
    <n v="27"/>
    <n v="41.22"/>
    <n v="8"/>
    <n v="1112.94"/>
    <n v="82.246265999999991"/>
    <s v="7,39%"/>
    <d v="2003-11-05T00:00:00"/>
    <x v="0"/>
    <n v="4"/>
    <x v="10"/>
    <x v="0"/>
    <x v="0"/>
    <n v="44"/>
    <s v="S24_2022"/>
    <x v="6"/>
    <s v="035-640555"/>
    <s v="Via Ludovico il Moro 22"/>
    <s v="N/A"/>
    <s v="Bergamo"/>
    <s v="N/A"/>
    <s v="24100"/>
    <x v="5"/>
    <x v="1"/>
    <s v="Rovelli"/>
    <s v="Giovanni"/>
    <s v="Small"/>
  </r>
  <r>
    <n v="10173"/>
    <n v="23"/>
    <n v="100"/>
    <n v="16"/>
    <n v="2728.03"/>
    <n v="679.00666700000011"/>
    <s v="24,89%"/>
    <d v="2003-11-05T00:00:00"/>
    <x v="0"/>
    <n v="4"/>
    <x v="10"/>
    <x v="0"/>
    <x v="1"/>
    <n v="117"/>
    <s v="S24_2887"/>
    <x v="6"/>
    <s v="035-640555"/>
    <s v="Via Ludovico il Moro 22"/>
    <s v="N/A"/>
    <s v="Bergamo"/>
    <s v="N/A"/>
    <s v="24100"/>
    <x v="5"/>
    <x v="1"/>
    <s v="Rovelli"/>
    <s v="Giovanni"/>
    <s v="Small"/>
  </r>
  <r>
    <n v="10173"/>
    <n v="35"/>
    <n v="33.229999999999997"/>
    <n v="11"/>
    <n v="1163.05"/>
    <n v="85.949394999999996"/>
    <s v="7,39%"/>
    <d v="2003-11-05T00:00:00"/>
    <x v="0"/>
    <n v="4"/>
    <x v="10"/>
    <x v="0"/>
    <x v="0"/>
    <n v="41"/>
    <s v="S24_3969"/>
    <x v="6"/>
    <s v="035-640555"/>
    <s v="Via Ludovico il Moro 22"/>
    <s v="N/A"/>
    <s v="Bergamo"/>
    <s v="N/A"/>
    <s v="24100"/>
    <x v="5"/>
    <x v="1"/>
    <s v="Rovelli"/>
    <s v="Giovanni"/>
    <s v="Small"/>
  </r>
  <r>
    <n v="10173"/>
    <n v="22"/>
    <n v="100"/>
    <n v="3"/>
    <n v="2571.14"/>
    <n v="190.00724599999998"/>
    <s v="7,39%"/>
    <d v="2003-11-05T00:00:00"/>
    <x v="0"/>
    <n v="4"/>
    <x v="10"/>
    <x v="0"/>
    <x v="0"/>
    <n v="97"/>
    <s v="S24_4258"/>
    <x v="6"/>
    <s v="035-640555"/>
    <s v="Via Ludovico il Moro 22"/>
    <s v="N/A"/>
    <s v="Bergamo"/>
    <s v="N/A"/>
    <s v="24100"/>
    <x v="5"/>
    <x v="1"/>
    <s v="Rovelli"/>
    <s v="Giovanni"/>
    <s v="Small"/>
  </r>
  <r>
    <n v="10174"/>
    <n v="34"/>
    <n v="100"/>
    <n v="4"/>
    <n v="8014.82"/>
    <n v="1994.888698"/>
    <s v="24,89%"/>
    <d v="2003-11-06T00:00:00"/>
    <x v="0"/>
    <n v="4"/>
    <x v="10"/>
    <x v="0"/>
    <x v="1"/>
    <n v="214"/>
    <s v="S10_1949"/>
    <x v="41"/>
    <s v="61-7-3844-6555"/>
    <s v="31 Duncan St. West End"/>
    <s v="N/A"/>
    <s v="South Brisbane"/>
    <s v="Queensland"/>
    <s v="4101"/>
    <x v="13"/>
    <x v="3"/>
    <s v="Calaghan"/>
    <s v="Tony"/>
    <s v="Large"/>
  </r>
  <r>
    <n v="10174"/>
    <n v="43"/>
    <n v="100"/>
    <n v="1"/>
    <n v="6817.22"/>
    <n v="310.18351000000001"/>
    <s v="4,55%"/>
    <d v="2003-11-06T00:00:00"/>
    <x v="0"/>
    <n v="4"/>
    <x v="10"/>
    <x v="0"/>
    <x v="2"/>
    <n v="136"/>
    <s v="S12_1666"/>
    <x v="41"/>
    <s v="61-7-3844-6555"/>
    <s v="31 Duncan St. West End"/>
    <s v="N/A"/>
    <s v="South Brisbane"/>
    <s v="Queensland"/>
    <s v="4101"/>
    <x v="13"/>
    <x v="3"/>
    <s v="Calaghan"/>
    <s v="Tony"/>
    <s v="Medium"/>
  </r>
  <r>
    <n v="10174"/>
    <n v="48"/>
    <n v="93.34"/>
    <n v="3"/>
    <n v="4480.32"/>
    <n v="203.85455999999999"/>
    <s v="4,55%"/>
    <d v="2003-11-06T00:00:00"/>
    <x v="0"/>
    <n v="4"/>
    <x v="10"/>
    <x v="0"/>
    <x v="2"/>
    <n v="116"/>
    <s v="S18_1097"/>
    <x v="41"/>
    <s v="61-7-3844-6555"/>
    <s v="31 Duncan St. West End"/>
    <s v="N/A"/>
    <s v="South Brisbane"/>
    <s v="Queensland"/>
    <s v="4101"/>
    <x v="13"/>
    <x v="3"/>
    <s v="Calaghan"/>
    <s v="Tony"/>
    <s v="Medium"/>
  </r>
  <r>
    <n v="10174"/>
    <n v="46"/>
    <n v="100"/>
    <n v="5"/>
    <n v="5592.22"/>
    <n v="413.26505800000001"/>
    <s v="7,39%"/>
    <d v="2003-11-06T00:00:00"/>
    <x v="0"/>
    <n v="4"/>
    <x v="10"/>
    <x v="0"/>
    <x v="0"/>
    <n v="101"/>
    <s v="S18_2949"/>
    <x v="41"/>
    <s v="61-7-3844-6555"/>
    <s v="31 Duncan St. West End"/>
    <s v="N/A"/>
    <s v="South Brisbane"/>
    <s v="Queensland"/>
    <s v="4101"/>
    <x v="13"/>
    <x v="3"/>
    <s v="Calaghan"/>
    <s v="Tony"/>
    <s v="Medium"/>
  </r>
  <r>
    <n v="10174"/>
    <n v="49"/>
    <n v="44.78"/>
    <n v="2"/>
    <n v="2194.2199999999998"/>
    <n v="162.15285799999998"/>
    <s v="7,39%"/>
    <d v="2003-11-06T00:00:00"/>
    <x v="0"/>
    <n v="4"/>
    <x v="10"/>
    <x v="0"/>
    <x v="0"/>
    <n v="50"/>
    <s v="S18_4668"/>
    <x v="41"/>
    <s v="61-7-3844-6555"/>
    <s v="31 Duncan St. West End"/>
    <s v="N/A"/>
    <s v="South Brisbane"/>
    <s v="Queensland"/>
    <s v="4101"/>
    <x v="13"/>
    <x v="3"/>
    <s v="Calaghan"/>
    <s v="Tony"/>
    <s v="Small"/>
  </r>
  <r>
    <n v="10175"/>
    <n v="33"/>
    <n v="100"/>
    <n v="9"/>
    <n v="5362.83"/>
    <n v="1334.808387"/>
    <s v="24,89%"/>
    <d v="2003-11-06T00:00:00"/>
    <x v="0"/>
    <n v="4"/>
    <x v="10"/>
    <x v="0"/>
    <x v="1"/>
    <n v="147"/>
    <s v="S10_4962"/>
    <x v="27"/>
    <s v="(171) 555-0297"/>
    <s v="35 King George"/>
    <s v="N/A"/>
    <s v="London"/>
    <s v="N/A"/>
    <s v="WX3 6FW"/>
    <x v="7"/>
    <x v="1"/>
    <s v="Brown"/>
    <s v="Ann"/>
    <s v="Medium"/>
  </r>
  <r>
    <n v="10175"/>
    <n v="26"/>
    <n v="100"/>
    <n v="1"/>
    <n v="3543.28"/>
    <n v="161.21924000000001"/>
    <s v="4,55%"/>
    <d v="2003-11-06T00:00:00"/>
    <x v="0"/>
    <n v="4"/>
    <x v="10"/>
    <x v="0"/>
    <x v="2"/>
    <n v="118"/>
    <s v="S12_4473"/>
    <x v="27"/>
    <s v="(171) 555-0297"/>
    <s v="35 King George"/>
    <s v="N/A"/>
    <s v="London"/>
    <s v="N/A"/>
    <s v="WX3 6FW"/>
    <x v="7"/>
    <x v="1"/>
    <s v="Brown"/>
    <s v="Ann"/>
    <s v="Medium"/>
  </r>
  <r>
    <n v="10175"/>
    <n v="48"/>
    <n v="100"/>
    <n v="4"/>
    <n v="5891.04"/>
    <n v="268.04232000000002"/>
    <s v="4,55%"/>
    <d v="2003-11-06T00:00:00"/>
    <x v="0"/>
    <n v="4"/>
    <x v="10"/>
    <x v="0"/>
    <x v="2"/>
    <n v="122"/>
    <s v="S18_2319"/>
    <x v="27"/>
    <s v="(171) 555-0297"/>
    <s v="35 King George"/>
    <s v="N/A"/>
    <s v="London"/>
    <s v="N/A"/>
    <s v="WX3 6FW"/>
    <x v="7"/>
    <x v="1"/>
    <s v="Brown"/>
    <s v="Ann"/>
    <s v="Medium"/>
  </r>
  <r>
    <n v="10175"/>
    <n v="41"/>
    <n v="69.28"/>
    <n v="7"/>
    <n v="2840.48"/>
    <n v="129.24184"/>
    <s v="4,55%"/>
    <d v="2003-11-06T00:00:00"/>
    <x v="0"/>
    <n v="4"/>
    <x v="10"/>
    <x v="0"/>
    <x v="2"/>
    <n v="60"/>
    <s v="S18_2432"/>
    <x v="27"/>
    <s v="(171) 555-0297"/>
    <s v="35 King George"/>
    <s v="N/A"/>
    <s v="London"/>
    <s v="N/A"/>
    <s v="WX3 6FW"/>
    <x v="7"/>
    <x v="1"/>
    <s v="Brown"/>
    <s v="Ann"/>
    <s v="Small"/>
  </r>
  <r>
    <n v="10175"/>
    <n v="29"/>
    <n v="100"/>
    <n v="5"/>
    <n v="4419.8900000000003"/>
    <n v="1100.110621"/>
    <s v="24,89%"/>
    <d v="2003-11-06T00:00:00"/>
    <x v="0"/>
    <n v="4"/>
    <x v="10"/>
    <x v="0"/>
    <x v="1"/>
    <n v="169"/>
    <s v="S18_3232"/>
    <x v="27"/>
    <s v="(171) 555-0297"/>
    <s v="35 King George"/>
    <s v="N/A"/>
    <s v="London"/>
    <s v="N/A"/>
    <s v="WX3 6FW"/>
    <x v="7"/>
    <x v="1"/>
    <s v="Brown"/>
    <s v="Ann"/>
    <s v="Medium"/>
  </r>
  <r>
    <n v="10175"/>
    <n v="47"/>
    <n v="100"/>
    <n v="10"/>
    <n v="5121.59"/>
    <n v="233.03234499999999"/>
    <s v="4,55%"/>
    <d v="2003-11-06T00:00:00"/>
    <x v="0"/>
    <n v="4"/>
    <x v="10"/>
    <x v="0"/>
    <x v="2"/>
    <n v="121"/>
    <s v="S18_4600"/>
    <x v="27"/>
    <s v="(171) 555-0297"/>
    <s v="35 King George"/>
    <s v="N/A"/>
    <s v="London"/>
    <s v="N/A"/>
    <s v="WX3 6FW"/>
    <x v="7"/>
    <x v="1"/>
    <s v="Brown"/>
    <s v="Ann"/>
    <s v="Medium"/>
  </r>
  <r>
    <n v="10175"/>
    <n v="28"/>
    <n v="100"/>
    <n v="6"/>
    <n v="2969.96"/>
    <n v="135.13318000000001"/>
    <s v="4,55%"/>
    <d v="2003-11-06T00:00:00"/>
    <x v="0"/>
    <n v="4"/>
    <x v="10"/>
    <x v="0"/>
    <x v="2"/>
    <n v="127"/>
    <s v="S24_2300"/>
    <x v="27"/>
    <s v="(171) 555-0297"/>
    <s v="35 King George"/>
    <s v="N/A"/>
    <s v="London"/>
    <s v="N/A"/>
    <s v="WX3 6FW"/>
    <x v="7"/>
    <x v="1"/>
    <s v="Brown"/>
    <s v="Ann"/>
    <s v="Small"/>
  </r>
  <r>
    <n v="10175"/>
    <n v="37"/>
    <n v="45657"/>
    <n v="2"/>
    <n v="1151.44"/>
    <n v="286.59341600000005"/>
    <s v="24,89%"/>
    <d v="2003-11-06T00:00:00"/>
    <x v="0"/>
    <n v="4"/>
    <x v="10"/>
    <x v="0"/>
    <x v="1"/>
    <n v="35"/>
    <s v="S24_2840"/>
    <x v="27"/>
    <s v="(171) 555-0297"/>
    <s v="35 King George"/>
    <s v="N/A"/>
    <s v="London"/>
    <s v="N/A"/>
    <s v="WX3 6FW"/>
    <x v="7"/>
    <x v="1"/>
    <s v="Brown"/>
    <s v="Ann"/>
    <s v="Small"/>
  </r>
  <r>
    <n v="10175"/>
    <n v="22"/>
    <n v="100"/>
    <n v="8"/>
    <n v="2436.7199999999998"/>
    <n v="110.87075999999999"/>
    <s v="4,55%"/>
    <d v="2003-11-06T00:00:00"/>
    <x v="0"/>
    <n v="4"/>
    <x v="10"/>
    <x v="0"/>
    <x v="2"/>
    <n v="96"/>
    <s v="S32_1268"/>
    <x v="27"/>
    <s v="(171) 555-0297"/>
    <s v="35 King George"/>
    <s v="N/A"/>
    <s v="London"/>
    <s v="N/A"/>
    <s v="WX3 6FW"/>
    <x v="7"/>
    <x v="1"/>
    <s v="Brown"/>
    <s v="Ann"/>
    <s v="Small"/>
  </r>
  <r>
    <n v="10175"/>
    <n v="50"/>
    <n v="63.31"/>
    <n v="3"/>
    <n v="3165.5"/>
    <n v="144.03025"/>
    <s v="4,55%"/>
    <d v="2003-11-06T00:00:00"/>
    <x v="0"/>
    <n v="4"/>
    <x v="10"/>
    <x v="0"/>
    <x v="2"/>
    <n v="54"/>
    <s v="S32_2509"/>
    <x v="27"/>
    <s v="(171) 555-0297"/>
    <s v="35 King George"/>
    <s v="N/A"/>
    <s v="London"/>
    <s v="N/A"/>
    <s v="WX3 6FW"/>
    <x v="7"/>
    <x v="1"/>
    <s v="Brown"/>
    <s v="Ann"/>
    <s v="Medium"/>
  </r>
  <r>
    <n v="10175"/>
    <n v="29"/>
    <n v="74.98"/>
    <n v="12"/>
    <n v="2174.42"/>
    <n v="98.936109999999999"/>
    <s v="4,55%"/>
    <d v="2003-11-06T00:00:00"/>
    <x v="0"/>
    <n v="4"/>
    <x v="10"/>
    <x v="0"/>
    <x v="2"/>
    <n v="64"/>
    <s v="S32_3522"/>
    <x v="27"/>
    <s v="(171) 555-0297"/>
    <s v="35 King George"/>
    <s v="N/A"/>
    <s v="London"/>
    <s v="N/A"/>
    <s v="WX3 6FW"/>
    <x v="7"/>
    <x v="1"/>
    <s v="Brown"/>
    <s v="Ann"/>
    <s v="Small"/>
  </r>
  <r>
    <n v="10175"/>
    <n v="42"/>
    <n v="85.98"/>
    <n v="11"/>
    <n v="3611.16"/>
    <n v="898.817724"/>
    <s v="24,89%"/>
    <d v="2003-11-06T00:00:00"/>
    <x v="0"/>
    <n v="4"/>
    <x v="10"/>
    <x v="0"/>
    <x v="1"/>
    <n v="101"/>
    <s v="S700_2824"/>
    <x v="27"/>
    <s v="(171) 555-0297"/>
    <s v="35 King George"/>
    <s v="N/A"/>
    <s v="London"/>
    <s v="N/A"/>
    <s v="WX3 6FW"/>
    <x v="7"/>
    <x v="1"/>
    <s v="Brown"/>
    <s v="Ann"/>
    <s v="Medium"/>
  </r>
  <r>
    <n v="10176"/>
    <n v="33"/>
    <n v="100"/>
    <n v="2"/>
    <n v="7474.5"/>
    <n v="1860.4030500000001"/>
    <s v="24,89%"/>
    <d v="2003-11-06T00:00:00"/>
    <x v="0"/>
    <n v="4"/>
    <x v="10"/>
    <x v="0"/>
    <x v="1"/>
    <n v="207"/>
    <s v="S12_1108"/>
    <x v="52"/>
    <s v="0522-556555"/>
    <s v="Strada Provinciale 124"/>
    <s v="N/A"/>
    <s v="Reggio Emilia"/>
    <s v="N/A"/>
    <s v="42100"/>
    <x v="5"/>
    <x v="1"/>
    <s v="Moroni"/>
    <s v="Maurizio"/>
    <s v="Large"/>
  </r>
  <r>
    <n v="10176"/>
    <n v="47"/>
    <n v="100"/>
    <n v="3"/>
    <n v="8378.69"/>
    <n v="2085.4559410000002"/>
    <s v="24,89%"/>
    <d v="2003-11-06T00:00:00"/>
    <x v="0"/>
    <n v="4"/>
    <x v="10"/>
    <x v="0"/>
    <x v="1"/>
    <n v="151"/>
    <s v="S12_3148"/>
    <x v="52"/>
    <s v="0522-556555"/>
    <s v="Strada Provinciale 124"/>
    <s v="N/A"/>
    <s v="Reggio Emilia"/>
    <s v="N/A"/>
    <s v="42100"/>
    <x v="5"/>
    <x v="1"/>
    <s v="Moroni"/>
    <s v="Maurizio"/>
    <s v="Large"/>
  </r>
  <r>
    <n v="10176"/>
    <n v="50"/>
    <n v="100"/>
    <n v="1"/>
    <n v="7872.5"/>
    <n v="1959.46525"/>
    <s v="24,89%"/>
    <d v="2003-11-06T00:00:00"/>
    <x v="0"/>
    <n v="4"/>
    <x v="10"/>
    <x v="0"/>
    <x v="1"/>
    <n v="173"/>
    <s v="S12_3891"/>
    <x v="52"/>
    <s v="0522-556555"/>
    <s v="Strada Provinciale 124"/>
    <s v="N/A"/>
    <s v="Reggio Emilia"/>
    <s v="N/A"/>
    <s v="42100"/>
    <x v="5"/>
    <x v="1"/>
    <s v="Moroni"/>
    <s v="Maurizio"/>
    <s v="Large"/>
  </r>
  <r>
    <n v="10176"/>
    <n v="20"/>
    <n v="100"/>
    <n v="10"/>
    <n v="3667.6"/>
    <n v="912.86563999999998"/>
    <s v="24,89%"/>
    <d v="2003-11-06T00:00:00"/>
    <x v="0"/>
    <n v="4"/>
    <x v="10"/>
    <x v="0"/>
    <x v="1"/>
    <n v="163"/>
    <s v="S18_2238"/>
    <x v="52"/>
    <s v="0522-556555"/>
    <s v="Strada Provinciale 124"/>
    <s v="N/A"/>
    <s v="Reggio Emilia"/>
    <s v="N/A"/>
    <s v="42100"/>
    <x v="5"/>
    <x v="1"/>
    <s v="Moroni"/>
    <s v="Maurizio"/>
    <s v="Medium"/>
  </r>
  <r>
    <n v="10176"/>
    <n v="36"/>
    <n v="100"/>
    <n v="5"/>
    <n v="5532.12"/>
    <n v="1376.9446680000001"/>
    <s v="24,89%"/>
    <d v="2003-11-06T00:00:00"/>
    <x v="0"/>
    <n v="4"/>
    <x v="10"/>
    <x v="0"/>
    <x v="1"/>
    <n v="143"/>
    <s v="S18_4027"/>
    <x v="52"/>
    <s v="0522-556555"/>
    <s v="Strada Provinciale 124"/>
    <s v="N/A"/>
    <s v="Reggio Emilia"/>
    <s v="N/A"/>
    <s v="42100"/>
    <x v="5"/>
    <x v="1"/>
    <s v="Moroni"/>
    <s v="Maurizio"/>
    <s v="Medium"/>
  </r>
  <r>
    <n v="10176"/>
    <n v="27"/>
    <n v="68.78"/>
    <n v="8"/>
    <n v="1857.06"/>
    <n v="462.22223400000001"/>
    <s v="24,89%"/>
    <d v="2003-11-06T00:00:00"/>
    <x v="0"/>
    <n v="4"/>
    <x v="10"/>
    <x v="0"/>
    <x v="1"/>
    <n v="57"/>
    <s v="S24_1444"/>
    <x v="52"/>
    <s v="0522-556555"/>
    <s v="Strada Provinciale 124"/>
    <s v="N/A"/>
    <s v="Reggio Emilia"/>
    <s v="N/A"/>
    <s v="42100"/>
    <x v="5"/>
    <x v="1"/>
    <s v="Moroni"/>
    <s v="Maurizio"/>
    <s v="Small"/>
  </r>
  <r>
    <n v="10176"/>
    <n v="29"/>
    <n v="100"/>
    <n v="7"/>
    <n v="2915.66"/>
    <n v="725.70777399999997"/>
    <s v="24,89%"/>
    <d v="2003-11-06T00:00:00"/>
    <x v="0"/>
    <n v="4"/>
    <x v="10"/>
    <x v="0"/>
    <x v="1"/>
    <n v="118"/>
    <s v="S24_4048"/>
    <x v="52"/>
    <s v="0522-556555"/>
    <s v="Strada Provinciale 124"/>
    <s v="N/A"/>
    <s v="Reggio Emilia"/>
    <s v="N/A"/>
    <s v="42100"/>
    <x v="5"/>
    <x v="1"/>
    <s v="Moroni"/>
    <s v="Maurizio"/>
    <s v="Small"/>
  </r>
  <r>
    <n v="10176"/>
    <n v="22"/>
    <n v="64"/>
    <n v="6"/>
    <n v="1408"/>
    <n v="71.667200000000008"/>
    <s v="5,09%"/>
    <d v="2003-11-06T00:00:00"/>
    <x v="0"/>
    <n v="4"/>
    <x v="10"/>
    <x v="0"/>
    <x v="3"/>
    <n v="62"/>
    <s v="S32_3207"/>
    <x v="52"/>
    <s v="0522-556555"/>
    <s v="Strada Provinciale 124"/>
    <s v="N/A"/>
    <s v="Reggio Emilia"/>
    <s v="N/A"/>
    <s v="42100"/>
    <x v="5"/>
    <x v="1"/>
    <s v="Moroni"/>
    <s v="Maurizio"/>
    <s v="Small"/>
  </r>
  <r>
    <n v="10176"/>
    <n v="23"/>
    <n v="100"/>
    <n v="9"/>
    <n v="3114.89"/>
    <n v="141.72749499999998"/>
    <s v="4,55%"/>
    <d v="2003-11-06T00:00:00"/>
    <x v="0"/>
    <n v="4"/>
    <x v="10"/>
    <x v="0"/>
    <x v="2"/>
    <n v="115"/>
    <s v="S50_1392"/>
    <x v="52"/>
    <s v="0522-556555"/>
    <s v="Strada Provinciale 124"/>
    <s v="N/A"/>
    <s v="Reggio Emilia"/>
    <s v="N/A"/>
    <s v="42100"/>
    <x v="5"/>
    <x v="1"/>
    <s v="Moroni"/>
    <s v="Maurizio"/>
    <s v="Medium"/>
  </r>
  <r>
    <n v="10176"/>
    <n v="38"/>
    <n v="64.44"/>
    <n v="4"/>
    <n v="2448.7199999999998"/>
    <n v="124.63984799999999"/>
    <s v="5,09%"/>
    <d v="2003-11-06T00:00:00"/>
    <x v="0"/>
    <n v="4"/>
    <x v="10"/>
    <x v="0"/>
    <x v="3"/>
    <n v="58"/>
    <s v="S50_1514"/>
    <x v="52"/>
    <s v="0522-556555"/>
    <s v="Strada Provinciale 124"/>
    <s v="N/A"/>
    <s v="Reggio Emilia"/>
    <s v="N/A"/>
    <s v="42100"/>
    <x v="5"/>
    <x v="1"/>
    <s v="Moroni"/>
    <s v="Maurizio"/>
    <s v="Small"/>
  </r>
  <r>
    <n v="10177"/>
    <n v="23"/>
    <n v="100"/>
    <n v="9"/>
    <n v="3675.63"/>
    <n v="271.62905699999999"/>
    <s v="7,39%"/>
    <d v="2003-11-07T00:00:00"/>
    <x v="0"/>
    <n v="4"/>
    <x v="10"/>
    <x v="0"/>
    <x v="0"/>
    <n v="136"/>
    <s v="S18_3140"/>
    <x v="53"/>
    <s v="+34 913 728 555"/>
    <s v="Merchants House, 27-30 Merchant's Quay"/>
    <s v="N/A"/>
    <s v="Madrid"/>
    <s v="N/A"/>
    <s v="28023"/>
    <x v="3"/>
    <x v="1"/>
    <s v="Fernandez"/>
    <s v="Jesus"/>
    <s v="Medium"/>
  </r>
  <r>
    <n v="10177"/>
    <n v="29"/>
    <n v="100"/>
    <n v="11"/>
    <n v="3070.52"/>
    <n v="156.289468"/>
    <s v="5,09%"/>
    <d v="2003-11-07T00:00:00"/>
    <x v="0"/>
    <n v="4"/>
    <x v="10"/>
    <x v="0"/>
    <x v="3"/>
    <n v="100"/>
    <s v="S18_3259"/>
    <x v="53"/>
    <s v="+34 913 728 555"/>
    <s v="Merchants House, 27-30 Merchant's Quay"/>
    <s v="N/A"/>
    <s v="Madrid"/>
    <s v="N/A"/>
    <s v="28023"/>
    <x v="3"/>
    <x v="1"/>
    <s v="Fernandez"/>
    <s v="Jesus"/>
    <s v="Medium"/>
  </r>
  <r>
    <n v="10177"/>
    <n v="35"/>
    <n v="74.599999999999994"/>
    <n v="8"/>
    <n v="2611"/>
    <n v="192.95289999999997"/>
    <s v="7,39%"/>
    <d v="2003-11-07T00:00:00"/>
    <x v="0"/>
    <n v="4"/>
    <x v="10"/>
    <x v="0"/>
    <x v="0"/>
    <n v="87"/>
    <s v="S18_4522"/>
    <x v="53"/>
    <s v="+34 913 728 555"/>
    <s v="Merchants House, 27-30 Merchant's Quay"/>
    <s v="N/A"/>
    <s v="Madrid"/>
    <s v="N/A"/>
    <s v="28023"/>
    <x v="3"/>
    <x v="1"/>
    <s v="Fernandez"/>
    <s v="Jesus"/>
    <s v="Small"/>
  </r>
  <r>
    <n v="10177"/>
    <n v="50"/>
    <n v="100"/>
    <n v="7"/>
    <n v="6083"/>
    <n v="555.98619999999994"/>
    <s v="9,14%"/>
    <d v="2003-11-07T00:00:00"/>
    <x v="0"/>
    <n v="4"/>
    <x v="10"/>
    <x v="0"/>
    <x v="4"/>
    <n v="122"/>
    <s v="S24_2011"/>
    <x v="53"/>
    <s v="+34 913 728 555"/>
    <s v="Merchants House, 27-30 Merchant's Quay"/>
    <s v="N/A"/>
    <s v="Madrid"/>
    <s v="N/A"/>
    <s v="28023"/>
    <x v="3"/>
    <x v="1"/>
    <s v="Fernandez"/>
    <s v="Jesus"/>
    <s v="Medium"/>
  </r>
  <r>
    <n v="10177"/>
    <n v="45"/>
    <n v="72.58"/>
    <n v="2"/>
    <n v="3266.1"/>
    <n v="241.36478999999997"/>
    <s v="7,39%"/>
    <d v="2003-11-07T00:00:00"/>
    <x v="0"/>
    <n v="4"/>
    <x v="10"/>
    <x v="0"/>
    <x v="0"/>
    <n v="88"/>
    <s v="S24_3151"/>
    <x v="53"/>
    <s v="+34 913 728 555"/>
    <s v="Merchants House, 27-30 Merchant's Quay"/>
    <s v="N/A"/>
    <s v="Madrid"/>
    <s v="N/A"/>
    <s v="28023"/>
    <x v="3"/>
    <x v="1"/>
    <s v="Fernandez"/>
    <s v="Jesus"/>
    <s v="Medium"/>
  </r>
  <r>
    <n v="10177"/>
    <n v="24"/>
    <n v="76"/>
    <n v="3"/>
    <n v="1824"/>
    <n v="166.71359999999999"/>
    <s v="9,14%"/>
    <d v="2003-11-07T00:00:00"/>
    <x v="0"/>
    <n v="4"/>
    <x v="10"/>
    <x v="0"/>
    <x v="4"/>
    <n v="66"/>
    <s v="S700_1138"/>
    <x v="53"/>
    <s v="+34 913 728 555"/>
    <s v="Merchants House, 27-30 Merchant's Quay"/>
    <s v="N/A"/>
    <s v="Madrid"/>
    <s v="N/A"/>
    <s v="28023"/>
    <x v="3"/>
    <x v="1"/>
    <s v="Fernandez"/>
    <s v="Jesus"/>
    <s v="Small"/>
  </r>
  <r>
    <n v="10177"/>
    <n v="31"/>
    <n v="88.34"/>
    <n v="10"/>
    <n v="2738.54"/>
    <n v="250.30255599999998"/>
    <s v="9,14%"/>
    <d v="2003-11-07T00:00:00"/>
    <x v="0"/>
    <n v="4"/>
    <x v="10"/>
    <x v="0"/>
    <x v="4"/>
    <n v="86"/>
    <s v="S700_1938"/>
    <x v="53"/>
    <s v="+34 913 728 555"/>
    <s v="Merchants House, 27-30 Merchant's Quay"/>
    <s v="N/A"/>
    <s v="Madrid"/>
    <s v="N/A"/>
    <s v="28023"/>
    <x v="3"/>
    <x v="1"/>
    <s v="Fernandez"/>
    <s v="Jesus"/>
    <s v="Small"/>
  </r>
  <r>
    <n v="10177"/>
    <n v="32"/>
    <n v="76.62"/>
    <n v="1"/>
    <n v="2451.84"/>
    <n v="224.098176"/>
    <s v="9,14%"/>
    <d v="2003-11-07T00:00:00"/>
    <x v="0"/>
    <n v="4"/>
    <x v="10"/>
    <x v="0"/>
    <x v="4"/>
    <n v="72"/>
    <s v="S700_2610"/>
    <x v="53"/>
    <s v="+34 913 728 555"/>
    <s v="Merchants House, 27-30 Merchant's Quay"/>
    <s v="N/A"/>
    <s v="Madrid"/>
    <s v="N/A"/>
    <s v="28023"/>
    <x v="3"/>
    <x v="1"/>
    <s v="Fernandez"/>
    <s v="Jesus"/>
    <s v="Small"/>
  </r>
  <r>
    <n v="10177"/>
    <n v="44"/>
    <n v="92.16"/>
    <n v="4"/>
    <n v="4055.04"/>
    <n v="370.63065599999999"/>
    <s v="9,14%"/>
    <d v="2003-11-07T00:00:00"/>
    <x v="0"/>
    <n v="4"/>
    <x v="10"/>
    <x v="0"/>
    <x v="4"/>
    <n v="100"/>
    <s v="S700_3505"/>
    <x v="53"/>
    <s v="+34 913 728 555"/>
    <s v="Merchants House, 27-30 Merchant's Quay"/>
    <s v="N/A"/>
    <s v="Madrid"/>
    <s v="N/A"/>
    <s v="28023"/>
    <x v="3"/>
    <x v="1"/>
    <s v="Fernandez"/>
    <s v="Jesus"/>
    <s v="Medium"/>
  </r>
  <r>
    <n v="10177"/>
    <n v="24"/>
    <n v="100"/>
    <n v="5"/>
    <n v="2526.48"/>
    <n v="230.92027199999998"/>
    <s v="9,14%"/>
    <d v="2003-11-07T00:00:00"/>
    <x v="0"/>
    <n v="4"/>
    <x v="10"/>
    <x v="0"/>
    <x v="4"/>
    <n v="99"/>
    <s v="S700_3962"/>
    <x v="53"/>
    <s v="+34 913 728 555"/>
    <s v="Merchants House, 27-30 Merchant's Quay"/>
    <s v="N/A"/>
    <s v="Madrid"/>
    <s v="N/A"/>
    <s v="28023"/>
    <x v="3"/>
    <x v="1"/>
    <s v="Fernandez"/>
    <s v="Jesus"/>
    <s v="Small"/>
  </r>
  <r>
    <n v="10177"/>
    <n v="40"/>
    <n v="50.23"/>
    <n v="6"/>
    <n v="2009.2"/>
    <n v="183.64087999999998"/>
    <s v="9,14%"/>
    <d v="2003-11-07T00:00:00"/>
    <x v="0"/>
    <n v="4"/>
    <x v="10"/>
    <x v="0"/>
    <x v="4"/>
    <n v="54"/>
    <s v="S72_3212"/>
    <x v="53"/>
    <s v="+34 913 728 555"/>
    <s v="Merchants House, 27-30 Merchant's Quay"/>
    <s v="N/A"/>
    <s v="Madrid"/>
    <s v="N/A"/>
    <s v="28023"/>
    <x v="3"/>
    <x v="1"/>
    <s v="Fernandez"/>
    <s v="Jesus"/>
    <s v="Small"/>
  </r>
  <r>
    <n v="10178"/>
    <n v="24"/>
    <n v="100"/>
    <n v="12"/>
    <n v="3492.48"/>
    <n v="869.27827200000002"/>
    <s v="24,89%"/>
    <d v="2003-11-08T00:00:00"/>
    <x v="0"/>
    <n v="4"/>
    <x v="10"/>
    <x v="0"/>
    <x v="1"/>
    <n v="136"/>
    <s v="S10_4757"/>
    <x v="31"/>
    <s v="61.77.6555"/>
    <s v="1 rue Alsace-Lorraine"/>
    <s v="N/A"/>
    <s v="Toulouse"/>
    <s v="N/A"/>
    <s v="31000"/>
    <x v="9"/>
    <x v="1"/>
    <s v="Roulet"/>
    <s v="Annette"/>
    <s v="Medium"/>
  </r>
  <r>
    <n v="10178"/>
    <n v="42"/>
    <n v="100"/>
    <n v="4"/>
    <n v="6490.68"/>
    <n v="474.46870799999999"/>
    <s v="7,31%"/>
    <d v="2003-11-08T00:00:00"/>
    <x v="0"/>
    <n v="4"/>
    <x v="10"/>
    <x v="0"/>
    <x v="5"/>
    <n v="157"/>
    <s v="S18_1662"/>
    <x v="31"/>
    <s v="61.77.6555"/>
    <s v="1 rue Alsace-Lorraine"/>
    <s v="N/A"/>
    <s v="Toulouse"/>
    <s v="N/A"/>
    <s v="31000"/>
    <x v="9"/>
    <x v="1"/>
    <s v="Roulet"/>
    <s v="Annette"/>
    <s v="Medium"/>
  </r>
  <r>
    <n v="10178"/>
    <n v="41"/>
    <n v="81.72"/>
    <n v="10"/>
    <n v="3350.52"/>
    <n v="306.237528"/>
    <s v="9,14%"/>
    <d v="2003-11-08T00:00:00"/>
    <x v="0"/>
    <n v="4"/>
    <x v="10"/>
    <x v="0"/>
    <x v="4"/>
    <n v="86"/>
    <s v="S18_3029"/>
    <x v="31"/>
    <s v="61.77.6555"/>
    <s v="1 rue Alsace-Lorraine"/>
    <s v="N/A"/>
    <s v="Toulouse"/>
    <s v="N/A"/>
    <s v="31000"/>
    <x v="9"/>
    <x v="1"/>
    <s v="Roulet"/>
    <s v="Annette"/>
    <s v="Medium"/>
  </r>
  <r>
    <n v="10178"/>
    <n v="48"/>
    <n v="100"/>
    <n v="9"/>
    <n v="5386.56"/>
    <n v="398.06678399999998"/>
    <s v="7,39%"/>
    <d v="2003-11-08T00:00:00"/>
    <x v="0"/>
    <n v="4"/>
    <x v="10"/>
    <x v="0"/>
    <x v="0"/>
    <n v="105"/>
    <s v="S18_3856"/>
    <x v="31"/>
    <s v="61.77.6555"/>
    <s v="1 rue Alsace-Lorraine"/>
    <s v="N/A"/>
    <s v="Toulouse"/>
    <s v="N/A"/>
    <s v="31000"/>
    <x v="9"/>
    <x v="1"/>
    <s v="Roulet"/>
    <s v="Annette"/>
    <s v="Medium"/>
  </r>
  <r>
    <n v="10178"/>
    <n v="34"/>
    <n v="80.84"/>
    <n v="5"/>
    <n v="2748.56"/>
    <n v="200.919736"/>
    <s v="7,31%"/>
    <d v="2003-11-08T00:00:00"/>
    <x v="0"/>
    <n v="4"/>
    <x v="10"/>
    <x v="0"/>
    <x v="5"/>
    <n v="68"/>
    <s v="S24_2841"/>
    <x v="31"/>
    <s v="61.77.6555"/>
    <s v="1 rue Alsace-Lorraine"/>
    <s v="N/A"/>
    <s v="Toulouse"/>
    <s v="N/A"/>
    <s v="31000"/>
    <x v="9"/>
    <x v="1"/>
    <s v="Roulet"/>
    <s v="Annette"/>
    <s v="Small"/>
  </r>
  <r>
    <n v="10178"/>
    <n v="27"/>
    <n v="73.64"/>
    <n v="6"/>
    <n v="1988.28"/>
    <n v="146.93389199999999"/>
    <s v="7,39%"/>
    <d v="2003-11-08T00:00:00"/>
    <x v="0"/>
    <n v="4"/>
    <x v="10"/>
    <x v="0"/>
    <x v="0"/>
    <n v="65"/>
    <s v="S24_3420"/>
    <x v="31"/>
    <s v="61.77.6555"/>
    <s v="1 rue Alsace-Lorraine"/>
    <s v="N/A"/>
    <s v="Toulouse"/>
    <s v="N/A"/>
    <s v="31000"/>
    <x v="9"/>
    <x v="1"/>
    <s v="Roulet"/>
    <s v="Annette"/>
    <s v="Small"/>
  </r>
  <r>
    <n v="10178"/>
    <n v="21"/>
    <n v="72.12"/>
    <n v="11"/>
    <n v="1514.52"/>
    <n v="111.92302799999999"/>
    <s v="7,39%"/>
    <d v="2003-11-08T00:00:00"/>
    <x v="0"/>
    <n v="4"/>
    <x v="10"/>
    <x v="0"/>
    <x v="0"/>
    <n v="83"/>
    <s v="S24_3816"/>
    <x v="31"/>
    <s v="61.77.6555"/>
    <s v="1 rue Alsace-Lorraine"/>
    <s v="N/A"/>
    <s v="Toulouse"/>
    <s v="N/A"/>
    <s v="31000"/>
    <x v="9"/>
    <x v="1"/>
    <s v="Roulet"/>
    <s v="Annette"/>
    <s v="Small"/>
  </r>
  <r>
    <n v="10178"/>
    <n v="30"/>
    <n v="72.33"/>
    <n v="3"/>
    <n v="2169.9"/>
    <n v="158.61968999999999"/>
    <s v="7,31%"/>
    <d v="2003-11-08T00:00:00"/>
    <x v="0"/>
    <n v="4"/>
    <x v="10"/>
    <x v="0"/>
    <x v="5"/>
    <n v="68"/>
    <s v="S24_3949"/>
    <x v="31"/>
    <s v="61.77.6555"/>
    <s v="1 rue Alsace-Lorraine"/>
    <s v="N/A"/>
    <s v="Toulouse"/>
    <s v="N/A"/>
    <s v="31000"/>
    <x v="9"/>
    <x v="1"/>
    <s v="Roulet"/>
    <s v="Annette"/>
    <s v="Small"/>
  </r>
  <r>
    <n v="10178"/>
    <n v="34"/>
    <n v="96.86"/>
    <n v="8"/>
    <n v="3293.24"/>
    <n v="301.00213599999995"/>
    <s v="9,14%"/>
    <d v="2003-11-08T00:00:00"/>
    <x v="0"/>
    <n v="4"/>
    <x v="10"/>
    <x v="0"/>
    <x v="4"/>
    <n v="90"/>
    <s v="S700_2047"/>
    <x v="31"/>
    <s v="61.77.6555"/>
    <s v="1 rue Alsace-Lorraine"/>
    <s v="N/A"/>
    <s v="Toulouse"/>
    <s v="N/A"/>
    <s v="31000"/>
    <x v="9"/>
    <x v="1"/>
    <s v="Roulet"/>
    <s v="Annette"/>
    <s v="Medium"/>
  </r>
  <r>
    <n v="10178"/>
    <n v="22"/>
    <n v="87.75"/>
    <n v="1"/>
    <n v="1930.5"/>
    <n v="141.11955"/>
    <s v="7,31%"/>
    <d v="2003-11-08T00:00:00"/>
    <x v="0"/>
    <n v="4"/>
    <x v="10"/>
    <x v="0"/>
    <x v="5"/>
    <n v="99"/>
    <s v="S700_2466"/>
    <x v="31"/>
    <s v="61.77.6555"/>
    <s v="1 rue Alsace-Lorraine"/>
    <s v="N/A"/>
    <s v="Toulouse"/>
    <s v="N/A"/>
    <s v="31000"/>
    <x v="9"/>
    <x v="1"/>
    <s v="Roulet"/>
    <s v="Annette"/>
    <s v="Small"/>
  </r>
  <r>
    <n v="10178"/>
    <n v="45"/>
    <n v="76.25"/>
    <n v="2"/>
    <n v="3431.25"/>
    <n v="250.824375"/>
    <s v="7,31%"/>
    <d v="2003-11-08T00:00:00"/>
    <x v="0"/>
    <n v="4"/>
    <x v="10"/>
    <x v="0"/>
    <x v="5"/>
    <n v="74"/>
    <s v="S700_4002"/>
    <x v="31"/>
    <s v="61.77.6555"/>
    <s v="1 rue Alsace-Lorraine"/>
    <s v="N/A"/>
    <s v="Toulouse"/>
    <s v="N/A"/>
    <s v="31000"/>
    <x v="9"/>
    <x v="1"/>
    <s v="Roulet"/>
    <s v="Annette"/>
    <s v="Medium"/>
  </r>
  <r>
    <n v="10178"/>
    <n v="45"/>
    <n v="51.15"/>
    <n v="7"/>
    <n v="2301.75"/>
    <n v="168.257925"/>
    <s v="7,31%"/>
    <d v="2003-11-08T00:00:00"/>
    <x v="0"/>
    <n v="4"/>
    <x v="10"/>
    <x v="0"/>
    <x v="5"/>
    <n v="49"/>
    <s v="S72_1253"/>
    <x v="31"/>
    <s v="61.77.6555"/>
    <s v="1 rue Alsace-Lorraine"/>
    <s v="N/A"/>
    <s v="Toulouse"/>
    <s v="N/A"/>
    <s v="31000"/>
    <x v="9"/>
    <x v="1"/>
    <s v="Roulet"/>
    <s v="Annette"/>
    <s v="Small"/>
  </r>
  <r>
    <n v="10180"/>
    <n v="29"/>
    <n v="86.13"/>
    <n v="9"/>
    <n v="2497.77"/>
    <n v="317.21679"/>
    <s v="12,70%"/>
    <d v="2003-11-11T00:00:00"/>
    <x v="0"/>
    <n v="4"/>
    <x v="10"/>
    <x v="0"/>
    <x v="6"/>
    <n v="95"/>
    <s v="S10_1678"/>
    <x v="54"/>
    <s v="20.16.1555"/>
    <s v="184, chausse de Tournai"/>
    <s v="N/A"/>
    <s v="Lille"/>
    <s v="N/A"/>
    <s v="59000"/>
    <x v="9"/>
    <x v="1"/>
    <s v="Rance"/>
    <s v="Martine"/>
    <s v="Small"/>
  </r>
  <r>
    <n v="10180"/>
    <n v="42"/>
    <n v="100"/>
    <n v="12"/>
    <n v="4695.6000000000004"/>
    <n v="596.34120000000007"/>
    <s v="12,70%"/>
    <d v="2003-11-11T00:00:00"/>
    <x v="0"/>
    <n v="4"/>
    <x v="10"/>
    <x v="0"/>
    <x v="6"/>
    <n v="118"/>
    <s v="S10_2016"/>
    <x v="54"/>
    <s v="20.16.1555"/>
    <s v="184, chausse de Tournai"/>
    <s v="N/A"/>
    <s v="Lille"/>
    <s v="N/A"/>
    <s v="59000"/>
    <x v="9"/>
    <x v="1"/>
    <s v="Rance"/>
    <s v="Martine"/>
    <s v="Medium"/>
  </r>
  <r>
    <n v="10180"/>
    <n v="41"/>
    <n v="100"/>
    <n v="11"/>
    <n v="8892.9"/>
    <n v="1129.3983000000001"/>
    <s v="12,70%"/>
    <d v="2003-11-11T00:00:00"/>
    <x v="0"/>
    <n v="4"/>
    <x v="10"/>
    <x v="0"/>
    <x v="6"/>
    <n v="193"/>
    <s v="S10_4698"/>
    <x v="54"/>
    <s v="20.16.1555"/>
    <s v="184, chausse de Tournai"/>
    <s v="N/A"/>
    <s v="Lille"/>
    <s v="N/A"/>
    <s v="59000"/>
    <x v="9"/>
    <x v="1"/>
    <s v="Rance"/>
    <s v="Martine"/>
    <s v="Large"/>
  </r>
  <r>
    <n v="10180"/>
    <n v="40"/>
    <n v="100"/>
    <n v="8"/>
    <n v="6747.6"/>
    <n v="856.94520000000011"/>
    <n v="0.127"/>
    <d v="2003-11-11T00:00:00"/>
    <x v="0"/>
    <n v="4"/>
    <x v="10"/>
    <x v="0"/>
    <x v="6"/>
    <n v="150"/>
    <s v="S12_2823"/>
    <x v="54"/>
    <s v="20.16.1555"/>
    <s v="184, chausse de Tournai"/>
    <s v="N/A"/>
    <s v="Lille"/>
    <s v="N/A"/>
    <s v="59000"/>
    <x v="9"/>
    <x v="1"/>
    <s v="Rance"/>
    <s v="Martine"/>
    <s v="Medium"/>
  </r>
  <r>
    <n v="10180"/>
    <n v="25"/>
    <n v="64.2"/>
    <n v="13"/>
    <n v="1605"/>
    <n v="203.83500000000001"/>
    <n v="0.127"/>
    <d v="2003-11-11T00:00:00"/>
    <x v="0"/>
    <n v="4"/>
    <x v="10"/>
    <x v="0"/>
    <x v="6"/>
    <n v="60"/>
    <s v="S18_2625"/>
    <x v="54"/>
    <s v="20.16.1555"/>
    <s v="184, chausse de Tournai"/>
    <s v="N/A"/>
    <s v="Lille"/>
    <s v="N/A"/>
    <s v="59000"/>
    <x v="9"/>
    <x v="1"/>
    <s v="Rance"/>
    <s v="Martine"/>
    <s v="Small"/>
  </r>
  <r>
    <n v="10180"/>
    <n v="21"/>
    <n v="50.36"/>
    <n v="3"/>
    <n v="1057.56"/>
    <n v="134.31011999999998"/>
    <n v="0.127"/>
    <d v="2003-11-11T00:00:00"/>
    <x v="0"/>
    <n v="4"/>
    <x v="10"/>
    <x v="0"/>
    <x v="6"/>
    <n v="62"/>
    <s v="S18_3782"/>
    <x v="54"/>
    <s v="20.16.1555"/>
    <s v="184, chausse de Tournai"/>
    <s v="N/A"/>
    <s v="Lille"/>
    <s v="N/A"/>
    <s v="59000"/>
    <x v="9"/>
    <x v="1"/>
    <s v="Rance"/>
    <s v="Martine"/>
    <s v="Small"/>
  </r>
  <r>
    <n v="10180"/>
    <n v="44"/>
    <n v="100"/>
    <n v="2"/>
    <n v="5565.12"/>
    <n v="1385.1583680000001"/>
    <s v="24,89%"/>
    <d v="2003-11-11T00:00:00"/>
    <x v="0"/>
    <n v="4"/>
    <x v="10"/>
    <x v="0"/>
    <x v="1"/>
    <n v="148"/>
    <s v="S18_4721"/>
    <x v="54"/>
    <s v="20.16.1555"/>
    <s v="184, chausse de Tournai"/>
    <s v="N/A"/>
    <s v="Lille"/>
    <s v="N/A"/>
    <s v="59000"/>
    <x v="9"/>
    <x v="1"/>
    <s v="Rance"/>
    <s v="Martine"/>
    <s v="Medium"/>
  </r>
  <r>
    <n v="10180"/>
    <n v="48"/>
    <n v="100"/>
    <n v="10"/>
    <n v="5355.36"/>
    <n v="680.13072"/>
    <n v="0.127"/>
    <d v="2003-11-11T00:00:00"/>
    <x v="0"/>
    <n v="4"/>
    <x v="10"/>
    <x v="0"/>
    <x v="6"/>
    <n v="112"/>
    <s v="S24_1578"/>
    <x v="54"/>
    <s v="20.16.1555"/>
    <s v="184, chausse de Tournai"/>
    <s v="N/A"/>
    <s v="Lille"/>
    <s v="N/A"/>
    <s v="59000"/>
    <x v="9"/>
    <x v="1"/>
    <s v="Rance"/>
    <s v="Martine"/>
    <s v="Medium"/>
  </r>
  <r>
    <n v="10180"/>
    <n v="28"/>
    <n v="68.55"/>
    <n v="14"/>
    <n v="1919.4"/>
    <n v="243.7638"/>
    <n v="0.127"/>
    <d v="2003-11-11T00:00:00"/>
    <x v="0"/>
    <n v="4"/>
    <x v="10"/>
    <x v="0"/>
    <x v="6"/>
    <n v="76"/>
    <s v="S24_2000"/>
    <x v="54"/>
    <s v="20.16.1555"/>
    <s v="184, chausse de Tournai"/>
    <s v="N/A"/>
    <s v="Lille"/>
    <s v="N/A"/>
    <s v="59000"/>
    <x v="9"/>
    <x v="1"/>
    <s v="Rance"/>
    <s v="Martine"/>
    <s v="Small"/>
  </r>
  <r>
    <n v="10180"/>
    <n v="35"/>
    <n v="72.03"/>
    <n v="6"/>
    <n v="2521.0500000000002"/>
    <n v="320.17335000000003"/>
    <n v="0.127"/>
    <d v="2003-11-11T00:00:00"/>
    <x v="0"/>
    <n v="4"/>
    <x v="10"/>
    <x v="0"/>
    <x v="6"/>
    <n v="69"/>
    <s v="S24_2360"/>
    <x v="54"/>
    <s v="20.16.1555"/>
    <s v="184, chausse de Tournai"/>
    <s v="N/A"/>
    <s v="Lille"/>
    <s v="N/A"/>
    <s v="59000"/>
    <x v="9"/>
    <x v="1"/>
    <s v="Rance"/>
    <s v="Martine"/>
    <s v="Small"/>
  </r>
  <r>
    <n v="10180"/>
    <n v="28"/>
    <n v="71.14"/>
    <n v="1"/>
    <n v="1991.92"/>
    <n v="495.78888800000004"/>
    <s v="24,89%"/>
    <d v="2003-11-11T00:00:00"/>
    <x v="0"/>
    <n v="4"/>
    <x v="10"/>
    <x v="0"/>
    <x v="1"/>
    <n v="80"/>
    <s v="S24_4620"/>
    <x v="54"/>
    <s v="20.16.1555"/>
    <s v="184, chausse de Tournai"/>
    <s v="N/A"/>
    <s v="Lille"/>
    <s v="N/A"/>
    <s v="59000"/>
    <x v="9"/>
    <x v="1"/>
    <s v="Rance"/>
    <s v="Martine"/>
    <s v="Small"/>
  </r>
  <r>
    <n v="10180"/>
    <n v="34"/>
    <n v="45.46"/>
    <n v="4"/>
    <n v="1545.64"/>
    <n v="196.29628000000002"/>
    <n v="0.127"/>
    <d v="2003-11-11T00:00:00"/>
    <x v="0"/>
    <n v="4"/>
    <x v="10"/>
    <x v="0"/>
    <x v="6"/>
    <n v="40"/>
    <s v="S32_2206"/>
    <x v="54"/>
    <s v="20.16.1555"/>
    <s v="184, chausse de Tournai"/>
    <s v="N/A"/>
    <s v="Lille"/>
    <s v="N/A"/>
    <s v="59000"/>
    <x v="9"/>
    <x v="1"/>
    <s v="Rance"/>
    <s v="Martine"/>
    <s v="Small"/>
  </r>
  <r>
    <n v="10180"/>
    <n v="22"/>
    <n v="100"/>
    <n v="7"/>
    <n v="2514.6"/>
    <n v="319.35419999999999"/>
    <n v="0.127"/>
    <d v="2003-11-11T00:00:00"/>
    <x v="0"/>
    <n v="4"/>
    <x v="10"/>
    <x v="0"/>
    <x v="6"/>
    <n v="102"/>
    <s v="S32_4485"/>
    <x v="54"/>
    <s v="20.16.1555"/>
    <s v="184, chausse de Tournai"/>
    <s v="N/A"/>
    <s v="Lille"/>
    <s v="N/A"/>
    <s v="59000"/>
    <x v="9"/>
    <x v="1"/>
    <s v="Rance"/>
    <s v="Martine"/>
    <s v="Small"/>
  </r>
  <r>
    <n v="10180"/>
    <n v="21"/>
    <n v="93.56"/>
    <n v="5"/>
    <n v="1964.76"/>
    <n v="249.52452"/>
    <n v="0.127"/>
    <d v="2003-11-11T00:00:00"/>
    <x v="0"/>
    <n v="4"/>
    <x v="10"/>
    <x v="0"/>
    <x v="6"/>
    <n v="81"/>
    <s v="S50_4713"/>
    <x v="54"/>
    <s v="20.16.1555"/>
    <s v="184, chausse de Tournai"/>
    <s v="N/A"/>
    <s v="Lille"/>
    <s v="N/A"/>
    <s v="59000"/>
    <x v="9"/>
    <x v="1"/>
    <s v="Rance"/>
    <s v="Martine"/>
    <s v="Small"/>
  </r>
  <r>
    <n v="10181"/>
    <n v="27"/>
    <n v="100"/>
    <n v="14"/>
    <n v="5411.07"/>
    <n v="1346.815323"/>
    <s v="24,89%"/>
    <d v="2003-11-12T00:00:00"/>
    <x v="0"/>
    <n v="4"/>
    <x v="10"/>
    <x v="0"/>
    <x v="1"/>
    <n v="194"/>
    <s v="S12_1099"/>
    <x v="55"/>
    <s v="+47 2267 3215"/>
    <s v="Drammen 121, PR 744 Sentrum"/>
    <s v="N/A"/>
    <s v="Bergen"/>
    <s v="N/A"/>
    <s v="N 5804"/>
    <x v="2"/>
    <x v="1"/>
    <s v="Oeztan"/>
    <s v="Veysel"/>
    <s v="Medium"/>
  </r>
  <r>
    <n v="10181"/>
    <n v="28"/>
    <n v="100"/>
    <n v="12"/>
    <n v="2860.76"/>
    <n v="712.04316400000005"/>
    <s v="24,89%"/>
    <d v="2003-11-12T00:00:00"/>
    <x v="0"/>
    <n v="4"/>
    <x v="10"/>
    <x v="0"/>
    <x v="1"/>
    <n v="117"/>
    <s v="S12_3380"/>
    <x v="55"/>
    <s v="+47 2267 3215"/>
    <s v="Drammen 121, PR 744 Sentrum"/>
    <s v="N/A"/>
    <s v="Bergen"/>
    <s v="N/A"/>
    <s v="N 5804"/>
    <x v="2"/>
    <x v="1"/>
    <s v="Oeztan"/>
    <s v="Veysel"/>
    <s v="Small"/>
  </r>
  <r>
    <n v="10181"/>
    <n v="20"/>
    <n v="81.400000000000006"/>
    <n v="15"/>
    <n v="1628"/>
    <n v="405.20920000000001"/>
    <s v="24,89%"/>
    <d v="2003-11-12T00:00:00"/>
    <x v="0"/>
    <n v="4"/>
    <x v="10"/>
    <x v="0"/>
    <x v="1"/>
    <n v="79"/>
    <s v="S12_3990"/>
    <x v="55"/>
    <s v="+47 2267 3215"/>
    <s v="Drammen 121, PR 744 Sentrum"/>
    <s v="N/A"/>
    <s v="Bergen"/>
    <s v="N/A"/>
    <s v="N 5804"/>
    <x v="2"/>
    <x v="1"/>
    <s v="Oeztan"/>
    <s v="Veysel"/>
    <s v="Small"/>
  </r>
  <r>
    <n v="10181"/>
    <n v="36"/>
    <n v="100"/>
    <n v="11"/>
    <n v="4477.32"/>
    <n v="1114.4049479999999"/>
    <s v="24,89%"/>
    <d v="2003-11-12T00:00:00"/>
    <x v="0"/>
    <n v="4"/>
    <x v="10"/>
    <x v="0"/>
    <x v="1"/>
    <n v="115"/>
    <s v="S12_4675"/>
    <x v="55"/>
    <s v="+47 2267 3215"/>
    <s v="Drammen 121, PR 744 Sentrum"/>
    <s v="N/A"/>
    <s v="Bergen"/>
    <s v="N/A"/>
    <s v="N 5804"/>
    <x v="2"/>
    <x v="1"/>
    <s v="Oeztan"/>
    <s v="Veysel"/>
    <s v="Medium"/>
  </r>
  <r>
    <n v="10181"/>
    <n v="44"/>
    <n v="100"/>
    <n v="6"/>
    <n v="5418.16"/>
    <n v="1348.5800240000001"/>
    <s v="24,89%"/>
    <d v="2003-11-12T00:00:00"/>
    <x v="0"/>
    <n v="4"/>
    <x v="10"/>
    <x v="0"/>
    <x v="1"/>
    <n v="141"/>
    <s v="S18_1129"/>
    <x v="55"/>
    <s v="+47 2267 3215"/>
    <s v="Drammen 121, PR 744 Sentrum"/>
    <s v="N/A"/>
    <s v="Bergen"/>
    <s v="N/A"/>
    <s v="N 5804"/>
    <x v="2"/>
    <x v="1"/>
    <s v="Oeztan"/>
    <s v="Veysel"/>
    <s v="Medium"/>
  </r>
  <r>
    <n v="10181"/>
    <n v="42"/>
    <n v="100"/>
    <n v="2"/>
    <n v="5435.64"/>
    <n v="1352.9307960000001"/>
    <s v="24,89%"/>
    <d v="2003-11-12T00:00:00"/>
    <x v="0"/>
    <n v="4"/>
    <x v="10"/>
    <x v="0"/>
    <x v="1"/>
    <n v="124"/>
    <s v="S18_1589"/>
    <x v="55"/>
    <s v="+47 2267 3215"/>
    <s v="Drammen 121, PR 744 Sentrum"/>
    <s v="N/A"/>
    <s v="Bergen"/>
    <s v="N/A"/>
    <s v="N 5804"/>
    <x v="2"/>
    <x v="1"/>
    <s v="Oeztan"/>
    <s v="Veysel"/>
    <s v="Medium"/>
  </r>
  <r>
    <n v="10181"/>
    <n v="22"/>
    <n v="73.92"/>
    <n v="10"/>
    <n v="1626.24"/>
    <n v="404.77113600000001"/>
    <s v="24,89%"/>
    <d v="2003-11-12T00:00:00"/>
    <x v="0"/>
    <n v="4"/>
    <x v="10"/>
    <x v="0"/>
    <x v="1"/>
    <n v="77"/>
    <s v="S18_1889"/>
    <x v="55"/>
    <s v="+47 2267 3215"/>
    <s v="Drammen 121, PR 744 Sentrum"/>
    <s v="N/A"/>
    <s v="Bergen"/>
    <s v="N/A"/>
    <s v="N 5804"/>
    <x v="2"/>
    <x v="1"/>
    <s v="Oeztan"/>
    <s v="Veysel"/>
    <s v="Small"/>
  </r>
  <r>
    <n v="10181"/>
    <n v="21"/>
    <n v="100"/>
    <n v="5"/>
    <n v="3286.08"/>
    <n v="817.90531199999998"/>
    <s v="24,89%"/>
    <d v="2003-11-12T00:00:00"/>
    <x v="0"/>
    <n v="4"/>
    <x v="10"/>
    <x v="0"/>
    <x v="1"/>
    <n v="142"/>
    <s v="S18_1984"/>
    <x v="55"/>
    <s v="+47 2267 3215"/>
    <s v="Drammen 121, PR 744 Sentrum"/>
    <s v="N/A"/>
    <s v="Bergen"/>
    <s v="N/A"/>
    <s v="N 5804"/>
    <x v="2"/>
    <x v="1"/>
    <s v="Oeztan"/>
    <s v="Veysel"/>
    <s v="Medium"/>
  </r>
  <r>
    <n v="10181"/>
    <n v="27"/>
    <n v="100"/>
    <n v="3"/>
    <n v="3884.76"/>
    <n v="966.91676400000006"/>
    <s v="24,89%"/>
    <d v="2003-11-12T00:00:00"/>
    <x v="0"/>
    <n v="4"/>
    <x v="10"/>
    <x v="0"/>
    <x v="1"/>
    <n v="132"/>
    <s v="S18_2870"/>
    <x v="55"/>
    <s v="+47 2267 3215"/>
    <s v="Drammen 121, PR 744 Sentrum"/>
    <s v="N/A"/>
    <s v="Bergen"/>
    <s v="N/A"/>
    <s v="N 5804"/>
    <x v="2"/>
    <x v="1"/>
    <s v="Oeztan"/>
    <s v="Veysel"/>
    <s v="Medium"/>
  </r>
  <r>
    <n v="10181"/>
    <n v="45"/>
    <n v="100"/>
    <n v="7"/>
    <n v="6324.75"/>
    <n v="1574.2302750000001"/>
    <s v="24,89%"/>
    <d v="2003-11-12T00:00:00"/>
    <x v="0"/>
    <n v="4"/>
    <x v="10"/>
    <x v="0"/>
    <x v="1"/>
    <n v="169"/>
    <s v="S18_3232"/>
    <x v="55"/>
    <s v="+47 2267 3215"/>
    <s v="Drammen 121, PR 744 Sentrum"/>
    <s v="N/A"/>
    <s v="Bergen"/>
    <s v="N/A"/>
    <s v="N 5804"/>
    <x v="2"/>
    <x v="1"/>
    <s v="Oeztan"/>
    <s v="Veysel"/>
    <s v="Medium"/>
  </r>
  <r>
    <n v="10181"/>
    <n v="30"/>
    <n v="82.82"/>
    <n v="17"/>
    <n v="2484.6"/>
    <n v="618.41693999999995"/>
    <s v="24,89%"/>
    <d v="2003-11-12T00:00:00"/>
    <x v="0"/>
    <n v="4"/>
    <x v="10"/>
    <x v="0"/>
    <x v="1"/>
    <n v="80"/>
    <s v="S18_3278"/>
    <x v="55"/>
    <s v="+47 2267 3215"/>
    <s v="Drammen 121, PR 744 Sentrum"/>
    <s v="N/A"/>
    <s v="Bergen"/>
    <s v="N/A"/>
    <s v="N 5804"/>
    <x v="2"/>
    <x v="1"/>
    <s v="Oeztan"/>
    <s v="Veysel"/>
    <s v="Small"/>
  </r>
  <r>
    <n v="10181"/>
    <n v="22"/>
    <n v="100"/>
    <n v="16"/>
    <n v="3395.48"/>
    <n v="845.13497200000006"/>
    <s v="24,89%"/>
    <d v="2003-11-12T00:00:00"/>
    <x v="0"/>
    <n v="4"/>
    <x v="10"/>
    <x v="0"/>
    <x v="1"/>
    <n v="146"/>
    <s v="S18_3482"/>
    <x v="55"/>
    <s v="+47 2267 3215"/>
    <s v="Drammen 121, PR 744 Sentrum"/>
    <s v="N/A"/>
    <s v="Bergen"/>
    <s v="N/A"/>
    <s v="N 5804"/>
    <x v="2"/>
    <x v="1"/>
    <s v="Oeztan"/>
    <s v="Veysel"/>
    <s v="Medium"/>
  </r>
  <r>
    <n v="10181"/>
    <n v="39"/>
    <n v="100"/>
    <n v="4"/>
    <n v="5785.26"/>
    <n v="1439.9512140000002"/>
    <s v="24,89%"/>
    <d v="2003-11-12T00:00:00"/>
    <x v="0"/>
    <n v="4"/>
    <x v="10"/>
    <x v="0"/>
    <x v="1"/>
    <n v="141"/>
    <s v="S18_3685"/>
    <x v="55"/>
    <s v="+47 2267 3215"/>
    <s v="Drammen 121, PR 744 Sentrum"/>
    <s v="N/A"/>
    <s v="Bergen"/>
    <s v="N/A"/>
    <s v="N 5804"/>
    <x v="2"/>
    <x v="1"/>
    <s v="Oeztan"/>
    <s v="Veysel"/>
    <s v="Medium"/>
  </r>
  <r>
    <n v="10181"/>
    <n v="34"/>
    <n v="53.83"/>
    <n v="1"/>
    <n v="1830.22"/>
    <n v="455.54175800000002"/>
    <s v="24,89%"/>
    <d v="2003-11-12T00:00:00"/>
    <x v="0"/>
    <n v="4"/>
    <x v="10"/>
    <x v="0"/>
    <x v="1"/>
    <n v="50"/>
    <s v="S24_1628"/>
    <x v="55"/>
    <s v="+47 2267 3215"/>
    <s v="Drammen 121, PR 744 Sentrum"/>
    <s v="N/A"/>
    <s v="Bergen"/>
    <s v="N/A"/>
    <s v="N 5804"/>
    <x v="2"/>
    <x v="1"/>
    <s v="Oeztan"/>
    <s v="Veysel"/>
    <s v="Small"/>
  </r>
  <r>
    <n v="10181"/>
    <n v="37"/>
    <n v="42.67"/>
    <n v="8"/>
    <n v="1578.79"/>
    <n v="392.96083099999998"/>
    <s v="24,89%"/>
    <d v="2003-11-12T00:00:00"/>
    <x v="0"/>
    <n v="4"/>
    <x v="10"/>
    <x v="0"/>
    <x v="1"/>
    <n v="37"/>
    <s v="S24_2972"/>
    <x v="55"/>
    <s v="+47 2267 3215"/>
    <s v="Drammen 121, PR 744 Sentrum"/>
    <s v="N/A"/>
    <s v="Bergen"/>
    <s v="N/A"/>
    <s v="N 5804"/>
    <x v="2"/>
    <x v="1"/>
    <s v="Oeztan"/>
    <s v="Veysel"/>
    <s v="Small"/>
  </r>
  <r>
    <n v="10181"/>
    <n v="23"/>
    <n v="65.52"/>
    <n v="13"/>
    <n v="1506.96"/>
    <n v="375.08234400000003"/>
    <s v="24,89%"/>
    <d v="2003-11-12T00:00:00"/>
    <x v="0"/>
    <n v="4"/>
    <x v="10"/>
    <x v="0"/>
    <x v="1"/>
    <n v="61"/>
    <s v="S24_3371"/>
    <x v="55"/>
    <s v="+47 2267 3215"/>
    <s v="Drammen 121, PR 744 Sentrum"/>
    <s v="N/A"/>
    <s v="Bergen"/>
    <s v="N/A"/>
    <s v="N 5804"/>
    <x v="2"/>
    <x v="1"/>
    <s v="Oeztan"/>
    <s v="Veysel"/>
    <s v="Small"/>
  </r>
  <r>
    <n v="10181"/>
    <n v="25"/>
    <n v="100"/>
    <n v="9"/>
    <n v="3861.75"/>
    <n v="961.18957499999999"/>
    <s v="24,89%"/>
    <d v="2003-11-12T00:00:00"/>
    <x v="0"/>
    <n v="4"/>
    <x v="10"/>
    <x v="0"/>
    <x v="1"/>
    <n v="140"/>
    <s v="S24_3856"/>
    <x v="55"/>
    <s v="+47 2267 3215"/>
    <s v="Drammen 121, PR 744 Sentrum"/>
    <s v="N/A"/>
    <s v="Bergen"/>
    <s v="N/A"/>
    <s v="N 5804"/>
    <x v="2"/>
    <x v="1"/>
    <s v="Oeztan"/>
    <s v="Veysel"/>
    <s v="Medium"/>
  </r>
  <r>
    <n v="10182"/>
    <n v="25"/>
    <n v="87.33"/>
    <n v="3"/>
    <n v="2183.25"/>
    <n v="161.342175"/>
    <s v="7,39%"/>
    <d v="2003-11-12T00:00:00"/>
    <x v="0"/>
    <n v="4"/>
    <x v="10"/>
    <x v="0"/>
    <x v="0"/>
    <n v="102"/>
    <s v="S18_1342"/>
    <x v="13"/>
    <s v="4155551450"/>
    <s v="5677 Strong St."/>
    <s v="N/A"/>
    <s v="San Rafael"/>
    <s v="CA"/>
    <s v="97562"/>
    <x v="0"/>
    <x v="0"/>
    <s v="Nelson"/>
    <s v="Valarie"/>
    <s v="Small"/>
  </r>
  <r>
    <n v="10182"/>
    <n v="32"/>
    <n v="54.45"/>
    <n v="2"/>
    <n v="1742.4"/>
    <n v="128.76336000000001"/>
    <s v="7,39%"/>
    <d v="2003-11-12T00:00:00"/>
    <x v="0"/>
    <n v="4"/>
    <x v="10"/>
    <x v="0"/>
    <x v="0"/>
    <n v="53"/>
    <s v="S18_1367"/>
    <x v="13"/>
    <s v="4155551450"/>
    <s v="5677 Strong St."/>
    <s v="N/A"/>
    <s v="San Rafael"/>
    <s v="CA"/>
    <s v="97562"/>
    <x v="0"/>
    <x v="0"/>
    <s v="Nelson"/>
    <s v="Valarie"/>
    <s v="Small"/>
  </r>
  <r>
    <n v="10182"/>
    <n v="44"/>
    <n v="100"/>
    <n v="10"/>
    <n v="7554.8"/>
    <n v="558.29971999999998"/>
    <s v="7,39%"/>
    <d v="2003-11-12T00:00:00"/>
    <x v="0"/>
    <n v="4"/>
    <x v="10"/>
    <x v="0"/>
    <x v="0"/>
    <n v="170"/>
    <s v="S18_1749"/>
    <x v="13"/>
    <s v="4155551450"/>
    <s v="5677 Strong St."/>
    <s v="N/A"/>
    <s v="San Rafael"/>
    <s v="CA"/>
    <s v="97562"/>
    <x v="0"/>
    <x v="0"/>
    <s v="Nelson"/>
    <s v="Valarie"/>
    <s v="Large"/>
  </r>
  <r>
    <n v="10182"/>
    <n v="38"/>
    <n v="61.15"/>
    <n v="9"/>
    <n v="2323.6999999999998"/>
    <n v="171.72142999999997"/>
    <s v="7,39%"/>
    <d v="2003-11-12T00:00:00"/>
    <x v="0"/>
    <n v="4"/>
    <x v="10"/>
    <x v="0"/>
    <x v="0"/>
    <n v="60"/>
    <s v="S18_2248"/>
    <x v="13"/>
    <s v="4155551450"/>
    <s v="5677 Strong St."/>
    <s v="N/A"/>
    <s v="San Rafael"/>
    <s v="CA"/>
    <s v="97562"/>
    <x v="0"/>
    <x v="0"/>
    <s v="Nelson"/>
    <s v="Valarie"/>
    <s v="Small"/>
  </r>
  <r>
    <n v="10182"/>
    <n v="20"/>
    <n v="100"/>
    <n v="7"/>
    <n v="2212"/>
    <n v="163.46679999999998"/>
    <s v="7,39%"/>
    <d v="2003-11-12T00:00:00"/>
    <x v="0"/>
    <n v="4"/>
    <x v="10"/>
    <x v="0"/>
    <x v="0"/>
    <n v="127"/>
    <s v="S18_2325"/>
    <x v="13"/>
    <s v="4155551450"/>
    <s v="5677 Strong St."/>
    <s v="N/A"/>
    <s v="San Rafael"/>
    <s v="CA"/>
    <s v="97562"/>
    <x v="0"/>
    <x v="0"/>
    <s v="Nelson"/>
    <s v="Valarie"/>
    <s v="Small"/>
  </r>
  <r>
    <n v="10182"/>
    <n v="21"/>
    <n v="100"/>
    <n v="4"/>
    <n v="3047.73"/>
    <n v="225.22724699999998"/>
    <s v="7,39%"/>
    <d v="2003-11-12T00:00:00"/>
    <x v="0"/>
    <n v="4"/>
    <x v="10"/>
    <x v="0"/>
    <x v="0"/>
    <n v="168"/>
    <s v="S18_2795"/>
    <x v="13"/>
    <s v="4155551450"/>
    <s v="5677 Strong St."/>
    <s v="N/A"/>
    <s v="San Rafael"/>
    <s v="CA"/>
    <s v="97562"/>
    <x v="0"/>
    <x v="0"/>
    <s v="Nelson"/>
    <s v="Valarie"/>
    <s v="Medium"/>
  </r>
  <r>
    <n v="10182"/>
    <n v="33"/>
    <n v="86.31"/>
    <n v="1"/>
    <n v="2848.23"/>
    <n v="210.48419699999999"/>
    <s v="7,39%"/>
    <d v="2003-11-12T00:00:00"/>
    <x v="0"/>
    <n v="4"/>
    <x v="10"/>
    <x v="0"/>
    <x v="0"/>
    <n v="99"/>
    <s v="S18_3320"/>
    <x v="13"/>
    <s v="4155551450"/>
    <s v="5677 Strong St."/>
    <s v="N/A"/>
    <s v="San Rafael"/>
    <s v="CA"/>
    <s v="97562"/>
    <x v="0"/>
    <x v="0"/>
    <s v="Nelson"/>
    <s v="Valarie"/>
    <s v="Small"/>
  </r>
  <r>
    <n v="10182"/>
    <n v="36"/>
    <n v="100"/>
    <n v="11"/>
    <n v="3942.72"/>
    <n v="291.36700799999994"/>
    <s v="7,39%"/>
    <d v="2003-11-12T00:00:00"/>
    <x v="0"/>
    <n v="4"/>
    <x v="10"/>
    <x v="0"/>
    <x v="0"/>
    <n v="92"/>
    <s v="S18_4409"/>
    <x v="13"/>
    <s v="4155551450"/>
    <s v="5677 Strong St."/>
    <s v="N/A"/>
    <s v="San Rafael"/>
    <s v="CA"/>
    <s v="97562"/>
    <x v="0"/>
    <x v="0"/>
    <s v="Nelson"/>
    <s v="Valarie"/>
    <s v="Medium"/>
  </r>
  <r>
    <n v="10182"/>
    <n v="44"/>
    <n v="69.84"/>
    <n v="12"/>
    <n v="3072.96"/>
    <n v="764.85974400000009"/>
    <s v="24,89%"/>
    <d v="2003-11-12T00:00:00"/>
    <x v="0"/>
    <n v="4"/>
    <x v="10"/>
    <x v="0"/>
    <x v="1"/>
    <n v="71"/>
    <s v="S18_4933"/>
    <x v="13"/>
    <s v="4155551450"/>
    <s v="5677 Strong St."/>
    <s v="N/A"/>
    <s v="San Rafael"/>
    <s v="CA"/>
    <s v="97562"/>
    <x v="0"/>
    <x v="0"/>
    <s v="Nelson"/>
    <s v="Valarie"/>
    <s v="Medium"/>
  </r>
  <r>
    <n v="10182"/>
    <n v="47"/>
    <n v="74.22"/>
    <n v="16"/>
    <n v="3488.34"/>
    <n v="868.24782600000003"/>
    <s v="24,89%"/>
    <d v="2003-11-12T00:00:00"/>
    <x v="0"/>
    <n v="4"/>
    <x v="10"/>
    <x v="0"/>
    <x v="1"/>
    <n v="73"/>
    <s v="S24_1046"/>
    <x v="13"/>
    <s v="4155551450"/>
    <s v="5677 Strong St."/>
    <s v="N/A"/>
    <s v="San Rafael"/>
    <s v="CA"/>
    <s v="97562"/>
    <x v="0"/>
    <x v="0"/>
    <s v="Nelson"/>
    <s v="Valarie"/>
    <s v="Medium"/>
  </r>
  <r>
    <n v="10182"/>
    <n v="39"/>
    <n v="36.840000000000003"/>
    <n v="6"/>
    <n v="1436.76"/>
    <n v="106.17656399999998"/>
    <s v="7,39%"/>
    <d v="2003-11-12T00:00:00"/>
    <x v="0"/>
    <n v="4"/>
    <x v="10"/>
    <x v="0"/>
    <x v="0"/>
    <n v="33"/>
    <s v="S24_1937"/>
    <x v="13"/>
    <s v="4155551450"/>
    <s v="5677 Strong St."/>
    <s v="N/A"/>
    <s v="San Rafael"/>
    <s v="CA"/>
    <s v="97562"/>
    <x v="0"/>
    <x v="0"/>
    <s v="Nelson"/>
    <s v="Valarie"/>
    <s v="Small"/>
  </r>
  <r>
    <n v="10182"/>
    <n v="31"/>
    <n v="36.74"/>
    <n v="5"/>
    <n v="1138.94"/>
    <n v="84.167665999999997"/>
    <s v="7,39%"/>
    <d v="2003-11-12T00:00:00"/>
    <x v="0"/>
    <n v="4"/>
    <x v="10"/>
    <x v="0"/>
    <x v="0"/>
    <n v="44"/>
    <s v="S24_2022"/>
    <x v="13"/>
    <s v="4155551450"/>
    <s v="5677 Strong St."/>
    <s v="N/A"/>
    <s v="San Rafael"/>
    <s v="CA"/>
    <s v="97562"/>
    <x v="0"/>
    <x v="0"/>
    <s v="Nelson"/>
    <s v="Valarie"/>
    <s v="Small"/>
  </r>
  <r>
    <n v="10182"/>
    <n v="36"/>
    <n v="73.599999999999994"/>
    <n v="14"/>
    <n v="2649.6"/>
    <n v="659.48544000000004"/>
    <s v="24,89%"/>
    <d v="2003-11-12T00:00:00"/>
    <x v="0"/>
    <n v="4"/>
    <x v="10"/>
    <x v="0"/>
    <x v="1"/>
    <n v="90"/>
    <s v="S24_2766"/>
    <x v="13"/>
    <s v="4155551450"/>
    <s v="5677 Strong St."/>
    <s v="N/A"/>
    <s v="San Rafael"/>
    <s v="CA"/>
    <s v="97562"/>
    <x v="0"/>
    <x v="0"/>
    <s v="Nelson"/>
    <s v="Valarie"/>
    <s v="Small"/>
  </r>
  <r>
    <n v="10182"/>
    <n v="20"/>
    <n v="100"/>
    <n v="13"/>
    <n v="2395.8000000000002"/>
    <n v="596.3146200000001"/>
    <s v="24,89%"/>
    <d v="2003-11-12T00:00:00"/>
    <x v="0"/>
    <n v="4"/>
    <x v="10"/>
    <x v="0"/>
    <x v="1"/>
    <n v="117"/>
    <s v="S24_2887"/>
    <x v="13"/>
    <s v="4155551450"/>
    <s v="5677 Strong St."/>
    <s v="N/A"/>
    <s v="San Rafael"/>
    <s v="CA"/>
    <s v="97562"/>
    <x v="0"/>
    <x v="0"/>
    <s v="Nelson"/>
    <s v="Valarie"/>
    <s v="Small"/>
  </r>
  <r>
    <n v="10182"/>
    <n v="33"/>
    <n v="94.17"/>
    <n v="15"/>
    <n v="3107.61"/>
    <n v="773.48412900000005"/>
    <s v="24,89%"/>
    <d v="2003-11-12T00:00:00"/>
    <x v="0"/>
    <n v="4"/>
    <x v="10"/>
    <x v="0"/>
    <x v="1"/>
    <n v="85"/>
    <s v="S24_3191"/>
    <x v="13"/>
    <s v="4155551450"/>
    <s v="5677 Strong St."/>
    <s v="N/A"/>
    <s v="San Rafael"/>
    <s v="CA"/>
    <s v="97562"/>
    <x v="0"/>
    <x v="0"/>
    <s v="Nelson"/>
    <s v="Valarie"/>
    <s v="Medium"/>
  </r>
  <r>
    <n v="10182"/>
    <n v="49"/>
    <n v="100"/>
    <n v="17"/>
    <n v="6244.07"/>
    <n v="1554.1490229999999"/>
    <s v="24,89%"/>
    <d v="2003-11-12T00:00:00"/>
    <x v="0"/>
    <n v="4"/>
    <x v="10"/>
    <x v="0"/>
    <x v="1"/>
    <n v="107"/>
    <s v="S24_3432"/>
    <x v="13"/>
    <s v="4155551450"/>
    <s v="5677 Strong St."/>
    <s v="N/A"/>
    <s v="San Rafael"/>
    <s v="CA"/>
    <s v="97562"/>
    <x v="0"/>
    <x v="0"/>
    <s v="Nelson"/>
    <s v="Valarie"/>
    <s v="Medium"/>
  </r>
  <r>
    <n v="10182"/>
    <n v="23"/>
    <n v="42.26"/>
    <n v="8"/>
    <n v="971.98"/>
    <n v="71.829321999999991"/>
    <s v="7,39%"/>
    <d v="2003-11-12T00:00:00"/>
    <x v="0"/>
    <n v="4"/>
    <x v="10"/>
    <x v="0"/>
    <x v="0"/>
    <n v="41"/>
    <s v="S24_3969"/>
    <x v="13"/>
    <s v="4155551450"/>
    <s v="5677 Strong St."/>
    <s v="N/A"/>
    <s v="San Rafael"/>
    <s v="CA"/>
    <s v="97562"/>
    <x v="0"/>
    <x v="0"/>
    <s v="Nelson"/>
    <s v="Valarie"/>
    <s v="Small"/>
  </r>
  <r>
    <n v="10183"/>
    <n v="23"/>
    <n v="100"/>
    <n v="8"/>
    <n v="5372.57"/>
    <n v="1337.232673"/>
    <s v="24,89%"/>
    <d v="2003-11-13T00:00:00"/>
    <x v="0"/>
    <n v="4"/>
    <x v="10"/>
    <x v="0"/>
    <x v="1"/>
    <n v="214"/>
    <s v="S10_1949"/>
    <x v="56"/>
    <s v="2155554695"/>
    <s v="782 First Street"/>
    <s v="N/A"/>
    <s v="Philadelphia"/>
    <s v="PA"/>
    <s v="71270"/>
    <x v="0"/>
    <x v="0"/>
    <s v="Cervantes"/>
    <s v="Francisca"/>
    <s v="Medium"/>
  </r>
  <r>
    <n v="10183"/>
    <n v="28"/>
    <n v="100"/>
    <n v="1"/>
    <n v="3433.36"/>
    <n v="854.56330400000002"/>
    <s v="24,89%"/>
    <d v="2003-11-13T00:00:00"/>
    <x v="0"/>
    <n v="4"/>
    <x v="10"/>
    <x v="0"/>
    <x v="1"/>
    <n v="147"/>
    <s v="S10_4962"/>
    <x v="56"/>
    <s v="2155554695"/>
    <s v="782 First Street"/>
    <s v="N/A"/>
    <s v="Philadelphia"/>
    <s v="PA"/>
    <s v="71270"/>
    <x v="0"/>
    <x v="0"/>
    <s v="Cervantes"/>
    <s v="Francisca"/>
    <s v="Medium"/>
  </r>
  <r>
    <n v="10183"/>
    <n v="41"/>
    <n v="100"/>
    <n v="5"/>
    <n v="6163.94"/>
    <n v="280.45926999999995"/>
    <s v="4,55%"/>
    <d v="2003-11-13T00:00:00"/>
    <x v="0"/>
    <n v="4"/>
    <x v="10"/>
    <x v="0"/>
    <x v="2"/>
    <n v="136"/>
    <s v="S12_1666"/>
    <x v="56"/>
    <s v="2155554695"/>
    <s v="782 First Street"/>
    <s v="N/A"/>
    <s v="Philadelphia"/>
    <s v="PA"/>
    <s v="71270"/>
    <x v="0"/>
    <x v="0"/>
    <s v="Cervantes"/>
    <s v="Francisca"/>
    <s v="Medium"/>
  </r>
  <r>
    <n v="10183"/>
    <n v="21"/>
    <n v="96.84"/>
    <n v="7"/>
    <n v="2033.64"/>
    <n v="92.530619999999999"/>
    <s v="4,55%"/>
    <d v="2003-11-13T00:00:00"/>
    <x v="0"/>
    <n v="4"/>
    <x v="10"/>
    <x v="0"/>
    <x v="2"/>
    <n v="116"/>
    <s v="S18_1097"/>
    <x v="56"/>
    <s v="2155554695"/>
    <s v="782 First Street"/>
    <s v="N/A"/>
    <s v="Philadelphia"/>
    <s v="PA"/>
    <s v="71270"/>
    <x v="0"/>
    <x v="0"/>
    <s v="Cervantes"/>
    <s v="Francisca"/>
    <s v="Small"/>
  </r>
  <r>
    <n v="10183"/>
    <n v="37"/>
    <n v="89.15"/>
    <n v="9"/>
    <n v="3298.55"/>
    <n v="243.762845"/>
    <s v="7,39%"/>
    <d v="2003-11-13T00:00:00"/>
    <x v="0"/>
    <n v="4"/>
    <x v="10"/>
    <x v="0"/>
    <x v="0"/>
    <n v="101"/>
    <s v="S18_2949"/>
    <x v="56"/>
    <s v="2155554695"/>
    <s v="782 First Street"/>
    <s v="N/A"/>
    <s v="Philadelphia"/>
    <s v="PA"/>
    <s v="71270"/>
    <x v="0"/>
    <x v="0"/>
    <s v="Cervantes"/>
    <s v="Francisca"/>
    <s v="Medium"/>
  </r>
  <r>
    <n v="10183"/>
    <n v="39"/>
    <n v="68.08"/>
    <n v="11"/>
    <n v="2655.12"/>
    <n v="196.21336799999997"/>
    <s v="7,39%"/>
    <d v="2003-11-13T00:00:00"/>
    <x v="0"/>
    <n v="4"/>
    <x v="10"/>
    <x v="0"/>
    <x v="0"/>
    <n v="62"/>
    <s v="S18_2957"/>
    <x v="56"/>
    <s v="2155554695"/>
    <s v="782 First Street"/>
    <s v="N/A"/>
    <s v="Philadelphia"/>
    <s v="PA"/>
    <s v="71270"/>
    <x v="0"/>
    <x v="0"/>
    <s v="Cervantes"/>
    <s v="Francisca"/>
    <s v="Small"/>
  </r>
  <r>
    <n v="10183"/>
    <n v="22"/>
    <n v="100"/>
    <n v="10"/>
    <n v="2488.1999999999998"/>
    <n v="183.87797999999998"/>
    <s v="7,39%"/>
    <d v="2003-11-13T00:00:00"/>
    <x v="0"/>
    <n v="4"/>
    <x v="10"/>
    <x v="0"/>
    <x v="0"/>
    <n v="104"/>
    <s v="S18_3136"/>
    <x v="56"/>
    <s v="2155554695"/>
    <s v="782 First Street"/>
    <s v="N/A"/>
    <s v="Philadelphia"/>
    <s v="PA"/>
    <s v="71270"/>
    <x v="0"/>
    <x v="0"/>
    <s v="Cervantes"/>
    <s v="Francisca"/>
    <s v="Small"/>
  </r>
  <r>
    <n v="10183"/>
    <n v="21"/>
    <n v="100"/>
    <n v="2"/>
    <n v="2441.04"/>
    <n v="111.06732"/>
    <s v="4,55%"/>
    <d v="2003-11-13T00:00:00"/>
    <x v="0"/>
    <n v="4"/>
    <x v="10"/>
    <x v="0"/>
    <x v="2"/>
    <n v="121"/>
    <s v="S18_4600"/>
    <x v="56"/>
    <s v="2155554695"/>
    <s v="782 First Street"/>
    <s v="N/A"/>
    <s v="Philadelphia"/>
    <s v="PA"/>
    <s v="71270"/>
    <x v="0"/>
    <x v="0"/>
    <s v="Cervantes"/>
    <s v="Francisca"/>
    <s v="Small"/>
  </r>
  <r>
    <n v="10183"/>
    <n v="40"/>
    <n v="49.3"/>
    <n v="6"/>
    <n v="1972"/>
    <n v="145.73079999999999"/>
    <s v="7,39%"/>
    <d v="2003-11-13T00:00:00"/>
    <x v="0"/>
    <n v="4"/>
    <x v="10"/>
    <x v="0"/>
    <x v="0"/>
    <n v="50"/>
    <s v="S18_4668"/>
    <x v="56"/>
    <s v="2155554695"/>
    <s v="782 First Street"/>
    <s v="N/A"/>
    <s v="Philadelphia"/>
    <s v="PA"/>
    <s v="71270"/>
    <x v="0"/>
    <x v="0"/>
    <s v="Cervantes"/>
    <s v="Francisca"/>
    <s v="Small"/>
  </r>
  <r>
    <n v="10183"/>
    <n v="47"/>
    <n v="100"/>
    <n v="12"/>
    <n v="5035.1099999999997"/>
    <n v="372.09462899999994"/>
    <s v="7,39%"/>
    <d v="2003-11-13T00:00:00"/>
    <x v="0"/>
    <n v="4"/>
    <x v="10"/>
    <x v="0"/>
    <x v="0"/>
    <n v="97"/>
    <s v="S24_4258"/>
    <x v="56"/>
    <s v="2155554695"/>
    <s v="782 First Street"/>
    <s v="N/A"/>
    <s v="Philadelphia"/>
    <s v="PA"/>
    <s v="71270"/>
    <x v="0"/>
    <x v="0"/>
    <s v="Cervantes"/>
    <s v="Francisca"/>
    <s v="Medium"/>
  </r>
  <r>
    <n v="10183"/>
    <n v="49"/>
    <n v="64.64"/>
    <n v="4"/>
    <n v="3167.36"/>
    <n v="144.11488"/>
    <s v="4,55%"/>
    <d v="2003-11-13T00:00:00"/>
    <x v="0"/>
    <n v="4"/>
    <x v="10"/>
    <x v="0"/>
    <x v="2"/>
    <n v="64"/>
    <s v="S32_3522"/>
    <x v="56"/>
    <s v="2155554695"/>
    <s v="782 First Street"/>
    <s v="N/A"/>
    <s v="Philadelphia"/>
    <s v="PA"/>
    <s v="71270"/>
    <x v="0"/>
    <x v="0"/>
    <s v="Cervantes"/>
    <s v="Francisca"/>
    <s v="Medium"/>
  </r>
  <r>
    <n v="10183"/>
    <n v="23"/>
    <n v="86.99"/>
    <n v="3"/>
    <n v="2000.77"/>
    <n v="497.99165300000004"/>
    <s v="24,89%"/>
    <d v="2003-11-13T00:00:00"/>
    <x v="0"/>
    <n v="4"/>
    <x v="10"/>
    <x v="0"/>
    <x v="1"/>
    <n v="101"/>
    <s v="S700_2824"/>
    <x v="56"/>
    <s v="2155554695"/>
    <s v="782 First Street"/>
    <s v="N/A"/>
    <s v="Philadelphia"/>
    <s v="PA"/>
    <s v="71270"/>
    <x v="0"/>
    <x v="0"/>
    <s v="Cervantes"/>
    <s v="Francisca"/>
    <s v="Small"/>
  </r>
  <r>
    <n v="10184"/>
    <n v="37"/>
    <n v="100"/>
    <n v="6"/>
    <n v="4516.22"/>
    <n v="205.48801"/>
    <s v="4,55%"/>
    <d v="2003-11-14T00:00:00"/>
    <x v="0"/>
    <n v="4"/>
    <x v="10"/>
    <x v="0"/>
    <x v="2"/>
    <n v="118"/>
    <s v="S12_4473"/>
    <x v="57"/>
    <s v="(95) 555 82 82"/>
    <s v="C/ Romero, 33"/>
    <s v="N/A"/>
    <s v="Sevilla"/>
    <s v="N/A"/>
    <s v="41101"/>
    <x v="3"/>
    <x v="1"/>
    <s v="Roel"/>
    <s v="Jose Pedro"/>
    <s v="Medium"/>
  </r>
  <r>
    <n v="10184"/>
    <n v="46"/>
    <n v="100"/>
    <n v="5"/>
    <n v="7381.16"/>
    <n v="1837.1707240000001"/>
    <s v="24,89%"/>
    <d v="2003-11-14T00:00:00"/>
    <x v="0"/>
    <n v="4"/>
    <x v="10"/>
    <x v="0"/>
    <x v="1"/>
    <n v="163"/>
    <s v="S18_2238"/>
    <x v="57"/>
    <s v="(95) 555 82 82"/>
    <s v="C/ Romero, 33"/>
    <s v="N/A"/>
    <s v="Sevilla"/>
    <s v="N/A"/>
    <s v="41101"/>
    <x v="3"/>
    <x v="1"/>
    <s v="Roel"/>
    <s v="Jose Pedro"/>
    <s v="Large"/>
  </r>
  <r>
    <n v="10184"/>
    <n v="46"/>
    <n v="100"/>
    <n v="9"/>
    <n v="5984.14"/>
    <n v="272.27837"/>
    <s v="4,55%"/>
    <d v="2003-11-14T00:00:00"/>
    <x v="0"/>
    <n v="4"/>
    <x v="10"/>
    <x v="0"/>
    <x v="2"/>
    <n v="122"/>
    <s v="S18_2319"/>
    <x v="57"/>
    <s v="(95) 555 82 82"/>
    <s v="C/ Romero, 33"/>
    <s v="N/A"/>
    <s v="Sevilla"/>
    <s v="N/A"/>
    <s v="41101"/>
    <x v="3"/>
    <x v="1"/>
    <s v="Roel"/>
    <s v="Jose Pedro"/>
    <s v="Medium"/>
  </r>
  <r>
    <n v="10184"/>
    <n v="44"/>
    <n v="60.16"/>
    <n v="12"/>
    <n v="2647.04"/>
    <n v="120.44032"/>
    <s v="4,55%"/>
    <d v="2003-11-14T00:00:00"/>
    <x v="0"/>
    <n v="4"/>
    <x v="10"/>
    <x v="0"/>
    <x v="2"/>
    <n v="60"/>
    <s v="S18_2432"/>
    <x v="57"/>
    <s v="(95) 555 82 82"/>
    <s v="C/ Romero, 33"/>
    <s v="N/A"/>
    <s v="Sevilla"/>
    <s v="N/A"/>
    <s v="41101"/>
    <x v="3"/>
    <x v="1"/>
    <s v="Roel"/>
    <s v="Jose Pedro"/>
    <s v="Small"/>
  </r>
  <r>
    <n v="10184"/>
    <n v="28"/>
    <n v="100"/>
    <n v="10"/>
    <n v="4409.72"/>
    <n v="1097.5793080000001"/>
    <s v="24,89%"/>
    <d v="2003-11-14T00:00:00"/>
    <x v="0"/>
    <n v="4"/>
    <x v="10"/>
    <x v="0"/>
    <x v="1"/>
    <n v="169"/>
    <s v="S18_3232"/>
    <x v="57"/>
    <s v="(95) 555 82 82"/>
    <s v="C/ Romero, 33"/>
    <s v="N/A"/>
    <s v="Sevilla"/>
    <s v="N/A"/>
    <s v="41101"/>
    <x v="3"/>
    <x v="1"/>
    <s v="Roel"/>
    <s v="Jose Pedro"/>
    <s v="Medium"/>
  </r>
  <r>
    <n v="10184"/>
    <n v="31"/>
    <n v="60.11"/>
    <n v="3"/>
    <n v="1863.41"/>
    <n v="463.80274900000006"/>
    <s v="24,89%"/>
    <d v="2003-11-14T00:00:00"/>
    <x v="0"/>
    <n v="4"/>
    <x v="10"/>
    <x v="0"/>
    <x v="1"/>
    <n v="57"/>
    <s v="S24_1444"/>
    <x v="57"/>
    <s v="(95) 555 82 82"/>
    <s v="C/ Romero, 33"/>
    <s v="N/A"/>
    <s v="Sevilla"/>
    <s v="N/A"/>
    <s v="41101"/>
    <x v="3"/>
    <x v="1"/>
    <s v="Roel"/>
    <s v="Jose Pedro"/>
    <s v="Small"/>
  </r>
  <r>
    <n v="10184"/>
    <n v="24"/>
    <n v="100"/>
    <n v="11"/>
    <n v="3496.32"/>
    <n v="159.08256"/>
    <s v="4,55%"/>
    <d v="2003-11-14T00:00:00"/>
    <x v="0"/>
    <n v="4"/>
    <x v="10"/>
    <x v="0"/>
    <x v="2"/>
    <n v="127"/>
    <s v="S24_2300"/>
    <x v="57"/>
    <s v="(95) 555 82 82"/>
    <s v="C/ Romero, 33"/>
    <s v="N/A"/>
    <s v="Sevilla"/>
    <s v="N/A"/>
    <s v="41101"/>
    <x v="3"/>
    <x v="1"/>
    <s v="Roel"/>
    <s v="Jose Pedro"/>
    <s v="Medium"/>
  </r>
  <r>
    <n v="10184"/>
    <n v="42"/>
    <n v="31.82"/>
    <n v="7"/>
    <n v="1336.44"/>
    <n v="332.63991600000003"/>
    <s v="24,89%"/>
    <d v="2003-11-14T00:00:00"/>
    <x v="0"/>
    <n v="4"/>
    <x v="10"/>
    <x v="0"/>
    <x v="1"/>
    <n v="35"/>
    <s v="S24_2840"/>
    <x v="57"/>
    <s v="(95) 555 82 82"/>
    <s v="C/ Romero, 33"/>
    <s v="N/A"/>
    <s v="Sevilla"/>
    <s v="N/A"/>
    <s v="41101"/>
    <x v="3"/>
    <x v="1"/>
    <s v="Roel"/>
    <s v="Jose Pedro"/>
    <s v="Small"/>
  </r>
  <r>
    <n v="10184"/>
    <n v="49"/>
    <n v="100"/>
    <n v="2"/>
    <n v="5795.72"/>
    <n v="1442.5547080000001"/>
    <s v="24,89%"/>
    <d v="2003-11-14T00:00:00"/>
    <x v="0"/>
    <n v="4"/>
    <x v="10"/>
    <x v="0"/>
    <x v="1"/>
    <n v="118"/>
    <s v="S24_4048"/>
    <x v="57"/>
    <s v="(95) 555 82 82"/>
    <s v="C/ Romero, 33"/>
    <s v="N/A"/>
    <s v="Sevilla"/>
    <s v="N/A"/>
    <s v="41101"/>
    <x v="3"/>
    <x v="1"/>
    <s v="Roel"/>
    <s v="Jose Pedro"/>
    <s v="Medium"/>
  </r>
  <r>
    <n v="10184"/>
    <n v="46"/>
    <n v="100"/>
    <n v="13"/>
    <n v="4607.3599999999997"/>
    <n v="209.63487999999998"/>
    <s v="4,55%"/>
    <d v="2003-11-14T00:00:00"/>
    <x v="0"/>
    <n v="4"/>
    <x v="10"/>
    <x v="0"/>
    <x v="2"/>
    <n v="96"/>
    <s v="S32_1268"/>
    <x v="57"/>
    <s v="(95) 555 82 82"/>
    <s v="C/ Romero, 33"/>
    <s v="N/A"/>
    <s v="Sevilla"/>
    <s v="N/A"/>
    <s v="41101"/>
    <x v="3"/>
    <x v="1"/>
    <s v="Roel"/>
    <s v="Jose Pedro"/>
    <s v="Medium"/>
  </r>
  <r>
    <n v="10184"/>
    <n v="33"/>
    <n v="62.77"/>
    <n v="8"/>
    <n v="2071.41"/>
    <n v="94.249154999999988"/>
    <s v="4,55%"/>
    <d v="2003-11-14T00:00:00"/>
    <x v="0"/>
    <n v="4"/>
    <x v="10"/>
    <x v="0"/>
    <x v="2"/>
    <n v="54"/>
    <s v="S32_2509"/>
    <x v="57"/>
    <s v="(95) 555 82 82"/>
    <s v="C/ Romero, 33"/>
    <s v="N/A"/>
    <s v="Sevilla"/>
    <s v="N/A"/>
    <s v="41101"/>
    <x v="3"/>
    <x v="1"/>
    <s v="Roel"/>
    <s v="Jose Pedro"/>
    <s v="Small"/>
  </r>
  <r>
    <n v="10184"/>
    <n v="48"/>
    <n v="50.95"/>
    <n v="1"/>
    <n v="2445.6"/>
    <n v="124.48103999999999"/>
    <s v="5,09%"/>
    <d v="2003-11-14T00:00:00"/>
    <x v="0"/>
    <n v="4"/>
    <x v="10"/>
    <x v="0"/>
    <x v="3"/>
    <n v="62"/>
    <s v="S32_3207"/>
    <x v="57"/>
    <s v="(95) 555 82 82"/>
    <s v="C/ Romero, 33"/>
    <s v="N/A"/>
    <s v="Sevilla"/>
    <s v="N/A"/>
    <s v="41101"/>
    <x v="3"/>
    <x v="1"/>
    <s v="Roel"/>
    <s v="Jose Pedro"/>
    <s v="Small"/>
  </r>
  <r>
    <n v="10184"/>
    <n v="45"/>
    <n v="100"/>
    <n v="4"/>
    <n v="4948.2"/>
    <n v="225.14309999999998"/>
    <s v="4,55%"/>
    <d v="2003-11-14T00:00:00"/>
    <x v="0"/>
    <n v="4"/>
    <x v="10"/>
    <x v="0"/>
    <x v="2"/>
    <n v="115"/>
    <s v="S50_1392"/>
    <x v="57"/>
    <s v="(95) 555 82 82"/>
    <s v="C/ Romero, 33"/>
    <s v="N/A"/>
    <s v="Sevilla"/>
    <s v="N/A"/>
    <s v="41101"/>
    <x v="3"/>
    <x v="1"/>
    <s v="Roel"/>
    <s v="Jose Pedro"/>
    <s v="Medium"/>
  </r>
  <r>
    <n v="10185"/>
    <n v="21"/>
    <n v="100"/>
    <n v="13"/>
    <n v="3883.74"/>
    <n v="966.66288599999996"/>
    <s v="24,89%"/>
    <d v="2003-11-14T00:00:00"/>
    <x v="0"/>
    <n v="4"/>
    <x v="10"/>
    <x v="0"/>
    <x v="1"/>
    <n v="207"/>
    <s v="S12_1108"/>
    <x v="35"/>
    <s v="5085559555"/>
    <s v="4575 Hillside Dr."/>
    <s v="N/A"/>
    <s v="New Bedford"/>
    <s v="MA"/>
    <s v="50553"/>
    <x v="0"/>
    <x v="0"/>
    <s v="Tam"/>
    <s v="Wing C"/>
    <s v="Medium"/>
  </r>
  <r>
    <n v="10185"/>
    <n v="33"/>
    <n v="100"/>
    <n v="14"/>
    <n v="4038.21"/>
    <n v="1005.1104690000001"/>
    <s v="24,89%"/>
    <d v="2003-11-14T00:00:00"/>
    <x v="0"/>
    <n v="4"/>
    <x v="10"/>
    <x v="0"/>
    <x v="1"/>
    <n v="151"/>
    <s v="S12_3148"/>
    <x v="35"/>
    <s v="5085559555"/>
    <s v="4575 Hillside Dr."/>
    <s v="N/A"/>
    <s v="New Bedford"/>
    <s v="MA"/>
    <s v="50553"/>
    <x v="0"/>
    <x v="0"/>
    <s v="Tam"/>
    <s v="Wing C"/>
    <s v="Medium"/>
  </r>
  <r>
    <n v="10185"/>
    <n v="43"/>
    <n v="100"/>
    <n v="12"/>
    <n v="7886.2"/>
    <n v="1962.87518"/>
    <s v="24,89%"/>
    <d v="2003-11-14T00:00:00"/>
    <x v="0"/>
    <n v="4"/>
    <x v="10"/>
    <x v="0"/>
    <x v="1"/>
    <n v="173"/>
    <s v="S12_3891"/>
    <x v="35"/>
    <s v="5085559555"/>
    <s v="4575 Hillside Dr."/>
    <s v="N/A"/>
    <s v="New Bedford"/>
    <s v="MA"/>
    <s v="50553"/>
    <x v="0"/>
    <x v="0"/>
    <s v="Tam"/>
    <s v="Wing C"/>
    <s v="Large"/>
  </r>
  <r>
    <n v="10185"/>
    <n v="28"/>
    <n v="100"/>
    <n v="9"/>
    <n v="3442.04"/>
    <n v="254.36675599999998"/>
    <s v="7,39%"/>
    <d v="2003-11-14T00:00:00"/>
    <x v="0"/>
    <n v="4"/>
    <x v="10"/>
    <x v="0"/>
    <x v="0"/>
    <n v="136"/>
    <s v="S18_3140"/>
    <x v="35"/>
    <s v="5085559555"/>
    <s v="4575 Hillside Dr."/>
    <s v="N/A"/>
    <s v="New Bedford"/>
    <s v="MA"/>
    <s v="50553"/>
    <x v="0"/>
    <x v="0"/>
    <s v="Tam"/>
    <s v="Wing C"/>
    <s v="Medium"/>
  </r>
  <r>
    <n v="10185"/>
    <n v="49"/>
    <n v="80.67"/>
    <n v="11"/>
    <n v="3952.83"/>
    <n v="201.19904700000001"/>
    <s v="5,09%"/>
    <d v="2003-11-14T00:00:00"/>
    <x v="0"/>
    <n v="4"/>
    <x v="10"/>
    <x v="0"/>
    <x v="3"/>
    <n v="100"/>
    <s v="S18_3259"/>
    <x v="35"/>
    <s v="5085559555"/>
    <s v="4575 Hillside Dr."/>
    <s v="N/A"/>
    <s v="New Bedford"/>
    <s v="MA"/>
    <s v="50553"/>
    <x v="0"/>
    <x v="0"/>
    <s v="Tam"/>
    <s v="Wing C"/>
    <s v="Medium"/>
  </r>
  <r>
    <n v="10185"/>
    <n v="39"/>
    <n v="100"/>
    <n v="16"/>
    <n v="5096.91"/>
    <n v="1268.620899"/>
    <s v="24,89%"/>
    <d v="2003-11-14T00:00:00"/>
    <x v="0"/>
    <n v="4"/>
    <x v="10"/>
    <x v="0"/>
    <x v="1"/>
    <n v="143"/>
    <s v="S18_4027"/>
    <x v="35"/>
    <s v="5085559555"/>
    <s v="4575 Hillside Dr."/>
    <s v="N/A"/>
    <s v="New Bedford"/>
    <s v="MA"/>
    <s v="50553"/>
    <x v="0"/>
    <x v="0"/>
    <s v="Tam"/>
    <s v="Wing C"/>
    <s v="Medium"/>
  </r>
  <r>
    <n v="10185"/>
    <n v="47"/>
    <n v="77.239999999999995"/>
    <n v="8"/>
    <n v="3630.28"/>
    <n v="268.277692"/>
    <s v="7,39%"/>
    <d v="2003-11-14T00:00:00"/>
    <x v="0"/>
    <n v="4"/>
    <x v="10"/>
    <x v="0"/>
    <x v="0"/>
    <n v="87"/>
    <s v="S18_4522"/>
    <x v="35"/>
    <s v="5085559555"/>
    <s v="4575 Hillside Dr."/>
    <s v="N/A"/>
    <s v="New Bedford"/>
    <s v="MA"/>
    <s v="50553"/>
    <x v="0"/>
    <x v="0"/>
    <s v="Tam"/>
    <s v="Wing C"/>
    <s v="Medium"/>
  </r>
  <r>
    <n v="10185"/>
    <n v="30"/>
    <n v="100"/>
    <n v="7"/>
    <n v="3170.7"/>
    <n v="289.80197999999996"/>
    <s v="9,14%"/>
    <d v="2003-11-14T00:00:00"/>
    <x v="0"/>
    <n v="4"/>
    <x v="10"/>
    <x v="0"/>
    <x v="4"/>
    <n v="122"/>
    <s v="S24_2011"/>
    <x v="35"/>
    <s v="5085559555"/>
    <s v="4575 Hillside Dr."/>
    <s v="N/A"/>
    <s v="New Bedford"/>
    <s v="MA"/>
    <s v="50553"/>
    <x v="0"/>
    <x v="0"/>
    <s v="Tam"/>
    <s v="Wing C"/>
    <s v="Medium"/>
  </r>
  <r>
    <n v="10185"/>
    <n v="33"/>
    <n v="74.349999999999994"/>
    <n v="2"/>
    <n v="2453.5500000000002"/>
    <n v="181.31734499999999"/>
    <s v="7,39%"/>
    <d v="2003-11-14T00:00:00"/>
    <x v="0"/>
    <n v="4"/>
    <x v="10"/>
    <x v="0"/>
    <x v="0"/>
    <n v="88"/>
    <s v="S24_3151"/>
    <x v="35"/>
    <s v="5085559555"/>
    <s v="4575 Hillside Dr."/>
    <s v="N/A"/>
    <s v="New Bedford"/>
    <s v="MA"/>
    <s v="50553"/>
    <x v="0"/>
    <x v="0"/>
    <s v="Tam"/>
    <s v="Wing C"/>
    <s v="Small"/>
  </r>
  <r>
    <n v="10185"/>
    <n v="20"/>
    <n v="48.62"/>
    <n v="15"/>
    <n v="972.4"/>
    <n v="49.495159999999998"/>
    <s v="5,09%"/>
    <d v="2003-11-14T00:00:00"/>
    <x v="0"/>
    <n v="4"/>
    <x v="10"/>
    <x v="0"/>
    <x v="3"/>
    <n v="58"/>
    <s v="S50_1514"/>
    <x v="35"/>
    <s v="5085559555"/>
    <s v="4575 Hillside Dr."/>
    <s v="N/A"/>
    <s v="New Bedford"/>
    <s v="MA"/>
    <s v="50553"/>
    <x v="0"/>
    <x v="0"/>
    <s v="Tam"/>
    <s v="Wing C"/>
    <s v="Small"/>
  </r>
  <r>
    <n v="10185"/>
    <n v="21"/>
    <n v="54"/>
    <n v="3"/>
    <n v="1134"/>
    <n v="103.6476"/>
    <s v="9,14%"/>
    <d v="2003-11-14T00:00:00"/>
    <x v="0"/>
    <n v="4"/>
    <x v="10"/>
    <x v="0"/>
    <x v="4"/>
    <n v="66"/>
    <s v="S700_1138"/>
    <x v="35"/>
    <s v="5085559555"/>
    <s v="4575 Hillside Dr."/>
    <s v="N/A"/>
    <s v="New Bedford"/>
    <s v="MA"/>
    <s v="50553"/>
    <x v="0"/>
    <x v="0"/>
    <s v="Tam"/>
    <s v="Wing C"/>
    <s v="Small"/>
  </r>
  <r>
    <n v="10185"/>
    <n v="30"/>
    <n v="94.4"/>
    <n v="10"/>
    <n v="2832"/>
    <n v="258.84479999999996"/>
    <s v="9,14%"/>
    <d v="2003-11-14T00:00:00"/>
    <x v="0"/>
    <n v="4"/>
    <x v="10"/>
    <x v="0"/>
    <x v="4"/>
    <n v="86"/>
    <s v="S700_1938"/>
    <x v="35"/>
    <s v="5085559555"/>
    <s v="4575 Hillside Dr."/>
    <s v="N/A"/>
    <s v="New Bedford"/>
    <s v="MA"/>
    <s v="50553"/>
    <x v="0"/>
    <x v="0"/>
    <s v="Tam"/>
    <s v="Wing C"/>
    <s v="Small"/>
  </r>
  <r>
    <n v="10185"/>
    <n v="39"/>
    <n v="57.82"/>
    <n v="1"/>
    <n v="2254.98"/>
    <n v="206.10517199999998"/>
    <s v="9,14%"/>
    <d v="2003-11-14T00:00:00"/>
    <x v="0"/>
    <n v="4"/>
    <x v="10"/>
    <x v="0"/>
    <x v="4"/>
    <n v="72"/>
    <s v="S700_2610"/>
    <x v="35"/>
    <s v="5085559555"/>
    <s v="4575 Hillside Dr."/>
    <s v="N/A"/>
    <s v="New Bedford"/>
    <s v="MA"/>
    <s v="50553"/>
    <x v="0"/>
    <x v="0"/>
    <s v="Tam"/>
    <s v="Wing C"/>
    <s v="Small"/>
  </r>
  <r>
    <n v="10185"/>
    <n v="37"/>
    <n v="100"/>
    <n v="4"/>
    <n v="3891.66"/>
    <n v="355.69772399999999"/>
    <s v="9,14%"/>
    <d v="2003-11-14T00:00:00"/>
    <x v="0"/>
    <n v="4"/>
    <x v="10"/>
    <x v="0"/>
    <x v="4"/>
    <n v="100"/>
    <s v="S700_3505"/>
    <x v="35"/>
    <s v="5085559555"/>
    <s v="4575 Hillside Dr."/>
    <s v="N/A"/>
    <s v="New Bedford"/>
    <s v="MA"/>
    <s v="50553"/>
    <x v="0"/>
    <x v="0"/>
    <s v="Tam"/>
    <s v="Wing C"/>
    <s v="Medium"/>
  </r>
  <r>
    <n v="10185"/>
    <n v="22"/>
    <n v="79.45"/>
    <n v="5"/>
    <n v="1747.9"/>
    <n v="159.75806"/>
    <s v="9,14%"/>
    <d v="2003-11-14T00:00:00"/>
    <x v="0"/>
    <n v="4"/>
    <x v="10"/>
    <x v="0"/>
    <x v="4"/>
    <n v="99"/>
    <s v="S700_3962"/>
    <x v="35"/>
    <s v="5085559555"/>
    <s v="4575 Hillside Dr."/>
    <s v="N/A"/>
    <s v="New Bedford"/>
    <s v="MA"/>
    <s v="50553"/>
    <x v="0"/>
    <x v="0"/>
    <s v="Tam"/>
    <s v="Wing C"/>
    <s v="Small"/>
  </r>
  <r>
    <n v="10185"/>
    <n v="28"/>
    <n v="64.430000000000007"/>
    <n v="6"/>
    <n v="1804.04"/>
    <n v="164.88925599999999"/>
    <s v="9,14%"/>
    <d v="2003-11-14T00:00:00"/>
    <x v="0"/>
    <n v="4"/>
    <x v="10"/>
    <x v="0"/>
    <x v="4"/>
    <n v="54"/>
    <s v="S72_3212"/>
    <x v="35"/>
    <s v="5085559555"/>
    <s v="4575 Hillside Dr."/>
    <s v="N/A"/>
    <s v="New Bedford"/>
    <s v="MA"/>
    <s v="50553"/>
    <x v="0"/>
    <x v="0"/>
    <s v="Tam"/>
    <s v="Wing C"/>
    <s v="Small"/>
  </r>
  <r>
    <n v="10186"/>
    <n v="26"/>
    <n v="100"/>
    <n v="9"/>
    <n v="3854.24"/>
    <n v="959.320336"/>
    <s v="24,89%"/>
    <d v="2003-11-14T00:00:00"/>
    <x v="0"/>
    <n v="4"/>
    <x v="10"/>
    <x v="0"/>
    <x v="1"/>
    <n v="136"/>
    <s v="S10_4757"/>
    <x v="58"/>
    <s v="(171) 555-7555"/>
    <s v="120 Hanover Sq."/>
    <s v="N/A"/>
    <s v="London"/>
    <s v="N/A"/>
    <s v="WA1 1DP"/>
    <x v="7"/>
    <x v="1"/>
    <s v="Hardy"/>
    <s v="Thomas"/>
    <s v="Medium"/>
  </r>
  <r>
    <n v="10186"/>
    <n v="32"/>
    <n v="100"/>
    <n v="1"/>
    <n v="6004.8"/>
    <n v="438.95087999999998"/>
    <s v="7,31%"/>
    <d v="2003-11-14T00:00:00"/>
    <x v="0"/>
    <n v="4"/>
    <x v="10"/>
    <x v="0"/>
    <x v="5"/>
    <n v="157"/>
    <s v="S18_1662"/>
    <x v="58"/>
    <s v="(171) 555-7555"/>
    <s v="120 Hanover Sq."/>
    <s v="N/A"/>
    <s v="London"/>
    <s v="N/A"/>
    <s v="WA1 1DP"/>
    <x v="7"/>
    <x v="1"/>
    <s v="Hardy"/>
    <s v="Thomas"/>
    <s v="Medium"/>
  </r>
  <r>
    <n v="10186"/>
    <n v="32"/>
    <n v="89.46"/>
    <n v="7"/>
    <n v="2862.72"/>
    <n v="261.65260799999999"/>
    <s v="9,14%"/>
    <d v="2003-11-14T00:00:00"/>
    <x v="0"/>
    <n v="4"/>
    <x v="10"/>
    <x v="0"/>
    <x v="4"/>
    <n v="86"/>
    <s v="S18_3029"/>
    <x v="58"/>
    <s v="(171) 555-7555"/>
    <s v="120 Hanover Sq."/>
    <s v="N/A"/>
    <s v="London"/>
    <s v="N/A"/>
    <s v="WA1 1DP"/>
    <x v="7"/>
    <x v="1"/>
    <s v="Hardy"/>
    <s v="Thomas"/>
    <s v="Small"/>
  </r>
  <r>
    <n v="10186"/>
    <n v="46"/>
    <n v="100"/>
    <n v="6"/>
    <n v="4918.78"/>
    <n v="363.49784199999993"/>
    <s v="7,39%"/>
    <d v="2003-11-14T00:00:00"/>
    <x v="0"/>
    <n v="4"/>
    <x v="10"/>
    <x v="0"/>
    <x v="0"/>
    <n v="105"/>
    <s v="S18_3856"/>
    <x v="58"/>
    <s v="(171) 555-7555"/>
    <s v="120 Hanover Sq."/>
    <s v="N/A"/>
    <s v="London"/>
    <s v="N/A"/>
    <s v="WA1 1DP"/>
    <x v="7"/>
    <x v="1"/>
    <s v="Hardy"/>
    <s v="Thomas"/>
    <s v="Medium"/>
  </r>
  <r>
    <n v="10186"/>
    <n v="22"/>
    <n v="69.2"/>
    <n v="2"/>
    <n v="1522.4"/>
    <n v="111.28744"/>
    <s v="7,31%"/>
    <d v="2003-11-14T00:00:00"/>
    <x v="0"/>
    <n v="4"/>
    <x v="10"/>
    <x v="0"/>
    <x v="5"/>
    <n v="68"/>
    <s v="S24_2841"/>
    <x v="58"/>
    <s v="(171) 555-7555"/>
    <s v="120 Hanover Sq."/>
    <s v="N/A"/>
    <s v="London"/>
    <s v="N/A"/>
    <s v="WA1 1DP"/>
    <x v="7"/>
    <x v="1"/>
    <s v="Hardy"/>
    <s v="Thomas"/>
    <s v="Small"/>
  </r>
  <r>
    <n v="10186"/>
    <n v="21"/>
    <n v="69.040000000000006"/>
    <n v="3"/>
    <n v="1449.84"/>
    <n v="107.14317599999998"/>
    <s v="7,39%"/>
    <d v="2003-11-14T00:00:00"/>
    <x v="0"/>
    <n v="4"/>
    <x v="10"/>
    <x v="0"/>
    <x v="0"/>
    <n v="65"/>
    <s v="S24_3420"/>
    <x v="58"/>
    <s v="(171) 555-7555"/>
    <s v="120 Hanover Sq."/>
    <s v="N/A"/>
    <s v="London"/>
    <s v="N/A"/>
    <s v="WA1 1DP"/>
    <x v="7"/>
    <x v="1"/>
    <s v="Hardy"/>
    <s v="Thomas"/>
    <s v="Small"/>
  </r>
  <r>
    <n v="10186"/>
    <n v="36"/>
    <n v="85.54"/>
    <n v="8"/>
    <n v="3079.44"/>
    <n v="227.57061599999997"/>
    <s v="7,39%"/>
    <d v="2003-11-14T00:00:00"/>
    <x v="0"/>
    <n v="4"/>
    <x v="10"/>
    <x v="0"/>
    <x v="0"/>
    <n v="83"/>
    <s v="S24_3816"/>
    <x v="58"/>
    <s v="(171) 555-7555"/>
    <s v="120 Hanover Sq."/>
    <s v="N/A"/>
    <s v="London"/>
    <s v="N/A"/>
    <s v="WA1 1DP"/>
    <x v="7"/>
    <x v="1"/>
    <s v="Hardy"/>
    <s v="Thomas"/>
    <s v="Medium"/>
  </r>
  <r>
    <n v="10186"/>
    <n v="24"/>
    <n v="99.57"/>
    <n v="5"/>
    <n v="2389.6799999999998"/>
    <n v="218.41675199999997"/>
    <s v="9,14%"/>
    <d v="2003-11-14T00:00:00"/>
    <x v="0"/>
    <n v="4"/>
    <x v="10"/>
    <x v="0"/>
    <x v="4"/>
    <n v="90"/>
    <s v="S700_2047"/>
    <x v="58"/>
    <s v="(171) 555-7555"/>
    <s v="120 Hanover Sq."/>
    <s v="N/A"/>
    <s v="London"/>
    <s v="N/A"/>
    <s v="WA1 1DP"/>
    <x v="7"/>
    <x v="1"/>
    <s v="Hardy"/>
    <s v="Thomas"/>
    <s v="Small"/>
  </r>
  <r>
    <n v="10186"/>
    <n v="28"/>
    <n v="52.14"/>
    <n v="4"/>
    <n v="1459.92"/>
    <n v="106.720152"/>
    <s v="7,31%"/>
    <d v="2003-11-14T00:00:00"/>
    <x v="0"/>
    <n v="4"/>
    <x v="10"/>
    <x v="0"/>
    <x v="5"/>
    <n v="49"/>
    <s v="S72_1253"/>
    <x v="58"/>
    <s v="(171) 555-7555"/>
    <s v="120 Hanover Sq."/>
    <s v="N/A"/>
    <s v="London"/>
    <s v="N/A"/>
    <s v="WA1 1DP"/>
    <x v="7"/>
    <x v="1"/>
    <s v="Hardy"/>
    <s v="Thomas"/>
    <s v="Small"/>
  </r>
  <r>
    <n v="10188"/>
    <n v="48"/>
    <n v="100"/>
    <n v="1"/>
    <n v="5512.32"/>
    <n v="700.06463999999994"/>
    <s v="12,70%"/>
    <d v="2003-11-18T00:00:00"/>
    <x v="0"/>
    <n v="4"/>
    <x v="10"/>
    <x v="0"/>
    <x v="6"/>
    <n v="95"/>
    <s v="S10_1678"/>
    <x v="55"/>
    <s v="+47 2267 3215"/>
    <s v="Drammen 121, PR 744 Sentrum"/>
    <s v="N/A"/>
    <s v="Bergen"/>
    <s v="N/A"/>
    <s v="N 5804"/>
    <x v="2"/>
    <x v="1"/>
    <s v="Oeztan"/>
    <s v="Veysel"/>
    <s v="Medium"/>
  </r>
  <r>
    <n v="10188"/>
    <n v="38"/>
    <n v="96.34"/>
    <n v="4"/>
    <n v="3660.92"/>
    <n v="464.93684000000002"/>
    <s v="12,70%"/>
    <d v="2003-11-18T00:00:00"/>
    <x v="0"/>
    <n v="4"/>
    <x v="10"/>
    <x v="0"/>
    <x v="6"/>
    <n v="118"/>
    <s v="S10_2016"/>
    <x v="55"/>
    <s v="+47 2267 3215"/>
    <s v="Drammen 121, PR 744 Sentrum"/>
    <s v="N/A"/>
    <s v="Bergen"/>
    <s v="N/A"/>
    <s v="N 5804"/>
    <x v="2"/>
    <x v="1"/>
    <s v="Oeztan"/>
    <s v="Veysel"/>
    <s v="Medium"/>
  </r>
  <r>
    <n v="10188"/>
    <n v="45"/>
    <n v="100"/>
    <n v="3"/>
    <n v="8714.7000000000007"/>
    <n v="1106.7669000000001"/>
    <s v="12,70%"/>
    <d v="2003-11-18T00:00:00"/>
    <x v="0"/>
    <n v="4"/>
    <x v="10"/>
    <x v="0"/>
    <x v="6"/>
    <n v="193"/>
    <s v="S10_4698"/>
    <x v="55"/>
    <s v="+47 2267 3215"/>
    <s v="Drammen 121, PR 744 Sentrum"/>
    <s v="N/A"/>
    <s v="Bergen"/>
    <s v="N/A"/>
    <s v="N 5804"/>
    <x v="2"/>
    <x v="1"/>
    <s v="Oeztan"/>
    <s v="Veysel"/>
    <s v="Large"/>
  </r>
  <r>
    <n v="10188"/>
    <n v="32"/>
    <n v="65.42"/>
    <n v="5"/>
    <n v="2093.44"/>
    <n v="265.86688000000004"/>
    <n v="0.127"/>
    <d v="2003-11-18T00:00:00"/>
    <x v="0"/>
    <n v="4"/>
    <x v="10"/>
    <x v="0"/>
    <x v="6"/>
    <n v="60"/>
    <s v="S18_2625"/>
    <x v="55"/>
    <s v="+47 2267 3215"/>
    <s v="Drammen 121, PR 744 Sentrum"/>
    <s v="N/A"/>
    <s v="Bergen"/>
    <s v="N/A"/>
    <s v="N 5804"/>
    <x v="2"/>
    <x v="1"/>
    <s v="Oeztan"/>
    <s v="Veysel"/>
    <s v="Small"/>
  </r>
  <r>
    <n v="10188"/>
    <n v="25"/>
    <n v="100"/>
    <n v="2"/>
    <n v="2535.75"/>
    <n v="322.04025000000001"/>
    <n v="0.127"/>
    <d v="2003-11-18T00:00:00"/>
    <x v="0"/>
    <n v="4"/>
    <x v="10"/>
    <x v="0"/>
    <x v="6"/>
    <n v="112"/>
    <s v="S24_1578"/>
    <x v="55"/>
    <s v="+47 2267 3215"/>
    <s v="Drammen 121, PR 744 Sentrum"/>
    <s v="N/A"/>
    <s v="Bergen"/>
    <s v="N/A"/>
    <s v="N 5804"/>
    <x v="2"/>
    <x v="1"/>
    <s v="Oeztan"/>
    <s v="Veysel"/>
    <s v="Small"/>
  </r>
  <r>
    <n v="10188"/>
    <n v="40"/>
    <n v="91.4"/>
    <n v="6"/>
    <n v="3656"/>
    <n v="464.31200000000001"/>
    <n v="0.127"/>
    <d v="2003-11-18T00:00:00"/>
    <x v="0"/>
    <n v="4"/>
    <x v="10"/>
    <x v="0"/>
    <x v="6"/>
    <n v="76"/>
    <s v="S24_2000"/>
    <x v="55"/>
    <s v="+47 2267 3215"/>
    <s v="Drammen 121, PR 744 Sentrum"/>
    <s v="N/A"/>
    <s v="Bergen"/>
    <s v="N/A"/>
    <s v="N 5804"/>
    <x v="2"/>
    <x v="1"/>
    <s v="Oeztan"/>
    <s v="Veysel"/>
    <s v="Medium"/>
  </r>
  <r>
    <n v="10188"/>
    <n v="44"/>
    <n v="98.89"/>
    <n v="7"/>
    <n v="4351.16"/>
    <n v="552.59731999999997"/>
    <n v="0.127"/>
    <d v="2003-11-18T00:00:00"/>
    <x v="0"/>
    <n v="4"/>
    <x v="10"/>
    <x v="0"/>
    <x v="6"/>
    <n v="99"/>
    <s v="S32_1374"/>
    <x v="55"/>
    <s v="+47 2267 3215"/>
    <s v="Drammen 121, PR 744 Sentrum"/>
    <s v="N/A"/>
    <s v="Bergen"/>
    <s v="N/A"/>
    <s v="N 5804"/>
    <x v="2"/>
    <x v="1"/>
    <s v="Oeztan"/>
    <s v="Veysel"/>
    <s v="Medium"/>
  </r>
  <r>
    <n v="10188"/>
    <n v="29"/>
    <n v="100"/>
    <n v="8"/>
    <n v="3957.05"/>
    <n v="289.260355"/>
    <s v="7,31%"/>
    <d v="2003-11-18T00:00:00"/>
    <x v="0"/>
    <n v="4"/>
    <x v="10"/>
    <x v="0"/>
    <x v="5"/>
    <n v="118"/>
    <s v="S700_2834"/>
    <x v="55"/>
    <s v="+47 2267 3215"/>
    <s v="Drammen 121, PR 744 Sentrum"/>
    <s v="N/A"/>
    <s v="Bergen"/>
    <s v="N/A"/>
    <s v="N 5804"/>
    <x v="2"/>
    <x v="1"/>
    <s v="Oeztan"/>
    <s v="Veysel"/>
    <s v="Medium"/>
  </r>
  <r>
    <n v="10189"/>
    <n v="28"/>
    <n v="100"/>
    <n v="1"/>
    <n v="4512.4799999999996"/>
    <n v="573.08495999999991"/>
    <n v="0.127"/>
    <d v="2003-11-18T00:00:00"/>
    <x v="0"/>
    <n v="4"/>
    <x v="10"/>
    <x v="0"/>
    <x v="6"/>
    <n v="150"/>
    <s v="S12_2823"/>
    <x v="36"/>
    <s v="6265557265"/>
    <s v="78934 Hillside Dr."/>
    <s v="N/A"/>
    <s v="Pasadena"/>
    <s v="CA"/>
    <s v="90003"/>
    <x v="0"/>
    <x v="0"/>
    <s v="Young"/>
    <s v="Julie"/>
    <s v="Medium"/>
  </r>
  <r>
    <n v="10190"/>
    <n v="42"/>
    <n v="76.19"/>
    <n v="3"/>
    <n v="3199.98"/>
    <n v="406.39746000000002"/>
    <n v="0.127"/>
    <d v="2003-11-19T00:00:00"/>
    <x v="0"/>
    <n v="4"/>
    <x v="10"/>
    <x v="0"/>
    <x v="6"/>
    <n v="69"/>
    <s v="S24_2360"/>
    <x v="4"/>
    <s v="(91) 555 94 44"/>
    <s v="C/ Moralzarzal, 86"/>
    <s v="N/A"/>
    <s v="Madrid"/>
    <s v="N/A"/>
    <s v="28034"/>
    <x v="3"/>
    <x v="1"/>
    <s v="Freyre"/>
    <s v="Diego"/>
    <s v="Medium"/>
  </r>
  <r>
    <n v="10190"/>
    <n v="46"/>
    <n v="32.99"/>
    <n v="1"/>
    <n v="1517.54"/>
    <n v="192.72757999999999"/>
    <n v="0.127"/>
    <d v="2003-11-19T00:00:00"/>
    <x v="0"/>
    <n v="4"/>
    <x v="10"/>
    <x v="0"/>
    <x v="6"/>
    <n v="40"/>
    <s v="S32_2206"/>
    <x v="4"/>
    <s v="(91) 555 94 44"/>
    <s v="C/ Moralzarzal, 86"/>
    <s v="N/A"/>
    <s v="Madrid"/>
    <s v="N/A"/>
    <s v="28034"/>
    <x v="3"/>
    <x v="1"/>
    <s v="Freyre"/>
    <s v="Diego"/>
    <s v="Small"/>
  </r>
  <r>
    <n v="10190"/>
    <n v="42"/>
    <n v="85.72"/>
    <n v="4"/>
    <n v="3600.24"/>
    <n v="457.23048"/>
    <n v="0.127"/>
    <d v="2003-11-19T00:00:00"/>
    <x v="0"/>
    <n v="4"/>
    <x v="10"/>
    <x v="0"/>
    <x v="6"/>
    <n v="102"/>
    <s v="S32_4485"/>
    <x v="4"/>
    <s v="(91) 555 94 44"/>
    <s v="C/ Moralzarzal, 86"/>
    <s v="N/A"/>
    <s v="Madrid"/>
    <s v="N/A"/>
    <s v="28034"/>
    <x v="3"/>
    <x v="1"/>
    <s v="Freyre"/>
    <s v="Diego"/>
    <s v="Medium"/>
  </r>
  <r>
    <n v="10190"/>
    <n v="40"/>
    <n v="66.72"/>
    <n v="2"/>
    <n v="2668.8"/>
    <n v="338.93760000000003"/>
    <n v="0.127"/>
    <d v="2003-11-19T00:00:00"/>
    <x v="0"/>
    <n v="4"/>
    <x v="10"/>
    <x v="0"/>
    <x v="6"/>
    <n v="81"/>
    <s v="S50_4713"/>
    <x v="4"/>
    <s v="(91) 555 94 44"/>
    <s v="C/ Moralzarzal, 86"/>
    <s v="N/A"/>
    <s v="Madrid"/>
    <s v="N/A"/>
    <s v="28034"/>
    <x v="3"/>
    <x v="1"/>
    <s v="Freyre"/>
    <s v="Diego"/>
    <s v="Small"/>
  </r>
  <r>
    <n v="10191"/>
    <n v="21"/>
    <n v="100"/>
    <n v="3"/>
    <n v="3840.9"/>
    <n v="956.00001000000009"/>
    <s v="24,89%"/>
    <d v="2003-11-20T00:00:00"/>
    <x v="0"/>
    <n v="4"/>
    <x v="10"/>
    <x v="0"/>
    <x v="1"/>
    <n v="194"/>
    <s v="S12_1099"/>
    <x v="59"/>
    <s v="0221-5554327"/>
    <s v="Mehrheimerstr. 369"/>
    <s v="N/A"/>
    <s v="Koln"/>
    <s v="N/A"/>
    <s v="50739"/>
    <x v="1"/>
    <x v="1"/>
    <s v="Pfalzheim"/>
    <s v="Henriette"/>
    <s v="Medium"/>
  </r>
  <r>
    <n v="10191"/>
    <n v="40"/>
    <n v="100"/>
    <n v="1"/>
    <n v="5590"/>
    <n v="1391.3510000000001"/>
    <s v="24,89%"/>
    <d v="2003-11-20T00:00:00"/>
    <x v="0"/>
    <n v="4"/>
    <x v="10"/>
    <x v="0"/>
    <x v="1"/>
    <n v="117"/>
    <s v="S12_3380"/>
    <x v="59"/>
    <s v="0221-5554327"/>
    <s v="Mehrheimerstr. 369"/>
    <s v="N/A"/>
    <s v="Koln"/>
    <s v="N/A"/>
    <s v="50739"/>
    <x v="1"/>
    <x v="1"/>
    <s v="Pfalzheim"/>
    <s v="Henriette"/>
    <s v="Medium"/>
  </r>
  <r>
    <n v="10191"/>
    <n v="30"/>
    <n v="64.64"/>
    <n v="4"/>
    <n v="1939.2"/>
    <n v="482.66688000000005"/>
    <s v="24,89%"/>
    <d v="2003-11-20T00:00:00"/>
    <x v="0"/>
    <n v="4"/>
    <x v="10"/>
    <x v="0"/>
    <x v="1"/>
    <n v="79"/>
    <s v="S12_3990"/>
    <x v="59"/>
    <s v="0221-5554327"/>
    <s v="Mehrheimerstr. 369"/>
    <s v="N/A"/>
    <s v="Koln"/>
    <s v="N/A"/>
    <s v="50739"/>
    <x v="1"/>
    <x v="1"/>
    <s v="Pfalzheim"/>
    <s v="Henriette"/>
    <s v="Small"/>
  </r>
  <r>
    <n v="10191"/>
    <n v="36"/>
    <n v="94.88"/>
    <n v="6"/>
    <n v="3415.68"/>
    <n v="850.16275199999995"/>
    <s v="24,89%"/>
    <d v="2003-11-20T00:00:00"/>
    <x v="0"/>
    <n v="4"/>
    <x v="10"/>
    <x v="0"/>
    <x v="1"/>
    <n v="80"/>
    <s v="S18_3278"/>
    <x v="59"/>
    <s v="0221-5554327"/>
    <s v="Mehrheimerstr. 369"/>
    <s v="N/A"/>
    <s v="Koln"/>
    <s v="N/A"/>
    <s v="50739"/>
    <x v="1"/>
    <x v="1"/>
    <s v="Pfalzheim"/>
    <s v="Henriette"/>
    <s v="Medium"/>
  </r>
  <r>
    <n v="10191"/>
    <n v="23"/>
    <n v="100"/>
    <n v="5"/>
    <n v="3414.58"/>
    <n v="849.88896199999999"/>
    <s v="24,89%"/>
    <d v="2003-11-20T00:00:00"/>
    <x v="0"/>
    <n v="4"/>
    <x v="10"/>
    <x v="0"/>
    <x v="1"/>
    <n v="146"/>
    <s v="S18_3482"/>
    <x v="59"/>
    <s v="0221-5554327"/>
    <s v="Mehrheimerstr. 369"/>
    <s v="N/A"/>
    <s v="Koln"/>
    <s v="N/A"/>
    <s v="50739"/>
    <x v="1"/>
    <x v="1"/>
    <s v="Pfalzheim"/>
    <s v="Henriette"/>
    <s v="Medium"/>
  </r>
  <r>
    <n v="10191"/>
    <n v="43"/>
    <n v="72.739999999999995"/>
    <n v="9"/>
    <n v="3127.82"/>
    <n v="397.23314000000005"/>
    <n v="0.127"/>
    <d v="2003-11-20T00:00:00"/>
    <x v="0"/>
    <n v="4"/>
    <x v="10"/>
    <x v="0"/>
    <x v="6"/>
    <n v="62"/>
    <s v="S18_3782"/>
    <x v="59"/>
    <s v="0221-5554327"/>
    <s v="Mehrheimerstr. 369"/>
    <s v="N/A"/>
    <s v="Koln"/>
    <s v="N/A"/>
    <s v="50739"/>
    <x v="1"/>
    <x v="1"/>
    <s v="Pfalzheim"/>
    <s v="Henriette"/>
    <s v="Medium"/>
  </r>
  <r>
    <n v="10191"/>
    <n v="32"/>
    <n v="100"/>
    <n v="8"/>
    <n v="4237.76"/>
    <n v="1054.778464"/>
    <s v="24,89%"/>
    <d v="2003-11-20T00:00:00"/>
    <x v="0"/>
    <n v="4"/>
    <x v="10"/>
    <x v="0"/>
    <x v="1"/>
    <n v="148"/>
    <s v="S18_4721"/>
    <x v="59"/>
    <s v="0221-5554327"/>
    <s v="Mehrheimerstr. 369"/>
    <s v="N/A"/>
    <s v="Koln"/>
    <s v="N/A"/>
    <s v="50739"/>
    <x v="1"/>
    <x v="1"/>
    <s v="Pfalzheim"/>
    <s v="Henriette"/>
    <s v="Medium"/>
  </r>
  <r>
    <n v="10191"/>
    <n v="48"/>
    <n v="60.01"/>
    <n v="2"/>
    <n v="2880.48"/>
    <n v="716.95147200000008"/>
    <s v="24,89%"/>
    <d v="2003-11-20T00:00:00"/>
    <x v="0"/>
    <n v="4"/>
    <x v="10"/>
    <x v="0"/>
    <x v="1"/>
    <n v="61"/>
    <s v="S24_3371"/>
    <x v="59"/>
    <s v="0221-5554327"/>
    <s v="Mehrheimerstr. 369"/>
    <s v="N/A"/>
    <s v="Koln"/>
    <s v="N/A"/>
    <s v="50739"/>
    <x v="1"/>
    <x v="1"/>
    <s v="Pfalzheim"/>
    <s v="Henriette"/>
    <s v="Small"/>
  </r>
  <r>
    <n v="10191"/>
    <n v="44"/>
    <n v="66.290000000000006"/>
    <n v="7"/>
    <n v="2916.76"/>
    <n v="725.98156400000005"/>
    <s v="24,89%"/>
    <d v="2003-11-20T00:00:00"/>
    <x v="0"/>
    <n v="4"/>
    <x v="10"/>
    <x v="0"/>
    <x v="1"/>
    <n v="80"/>
    <s v="S24_4620"/>
    <x v="59"/>
    <s v="0221-5554327"/>
    <s v="Mehrheimerstr. 369"/>
    <s v="N/A"/>
    <s v="Koln"/>
    <s v="N/A"/>
    <s v="50739"/>
    <x v="1"/>
    <x v="1"/>
    <s v="Pfalzheim"/>
    <s v="Henriette"/>
    <s v="Small"/>
  </r>
  <r>
    <n v="10192"/>
    <n v="27"/>
    <n v="100"/>
    <n v="16"/>
    <n v="3544.56"/>
    <n v="882.24098400000003"/>
    <s v="24,89%"/>
    <d v="2003-11-20T00:00:00"/>
    <x v="0"/>
    <n v="4"/>
    <x v="10"/>
    <x v="0"/>
    <x v="1"/>
    <n v="115"/>
    <s v="S12_4675"/>
    <x v="0"/>
    <s v="6035558647"/>
    <s v="2304 Long Airport Avenue"/>
    <s v="N/A"/>
    <s v="Nashua"/>
    <s v="NH"/>
    <s v="62005"/>
    <x v="0"/>
    <x v="0"/>
    <s v="Young"/>
    <s v="Valarie"/>
    <s v="Medium"/>
  </r>
  <r>
    <n v="10192"/>
    <n v="22"/>
    <n v="100"/>
    <n v="11"/>
    <n v="3300.66"/>
    <n v="821.53427399999998"/>
    <s v="24,89%"/>
    <d v="2003-11-20T00:00:00"/>
    <x v="0"/>
    <n v="4"/>
    <x v="10"/>
    <x v="0"/>
    <x v="1"/>
    <n v="141"/>
    <s v="S18_1129"/>
    <x v="0"/>
    <s v="6035558647"/>
    <s v="2304 Long Airport Avenue"/>
    <s v="N/A"/>
    <s v="Nashua"/>
    <s v="NH"/>
    <s v="62005"/>
    <x v="0"/>
    <x v="0"/>
    <s v="Young"/>
    <s v="Valarie"/>
    <s v="Medium"/>
  </r>
  <r>
    <n v="10192"/>
    <n v="29"/>
    <n v="100"/>
    <n v="7"/>
    <n v="4258.3599999999997"/>
    <n v="1059.905804"/>
    <s v="24,89%"/>
    <d v="2003-11-20T00:00:00"/>
    <x v="0"/>
    <n v="4"/>
    <x v="10"/>
    <x v="0"/>
    <x v="1"/>
    <n v="124"/>
    <s v="S18_1589"/>
    <x v="0"/>
    <s v="6035558647"/>
    <s v="2304 Long Airport Avenue"/>
    <s v="N/A"/>
    <s v="Nashua"/>
    <s v="NH"/>
    <s v="62005"/>
    <x v="0"/>
    <x v="0"/>
    <s v="Young"/>
    <s v="Valarie"/>
    <s v="Medium"/>
  </r>
  <r>
    <n v="10192"/>
    <n v="45"/>
    <n v="90.86"/>
    <n v="15"/>
    <n v="4088.7"/>
    <n v="1017.67743"/>
    <s v="24,89%"/>
    <d v="2003-11-20T00:00:00"/>
    <x v="0"/>
    <n v="4"/>
    <x v="10"/>
    <x v="0"/>
    <x v="1"/>
    <n v="77"/>
    <s v="S18_1889"/>
    <x v="0"/>
    <s v="6035558647"/>
    <s v="2304 Long Airport Avenue"/>
    <s v="N/A"/>
    <s v="Nashua"/>
    <s v="NH"/>
    <s v="62005"/>
    <x v="0"/>
    <x v="0"/>
    <s v="Young"/>
    <s v="Valarie"/>
    <s v="Medium"/>
  </r>
  <r>
    <n v="10192"/>
    <n v="47"/>
    <n v="100"/>
    <n v="10"/>
    <n v="7421.3"/>
    <n v="1847.1615700000002"/>
    <s v="24,89%"/>
    <d v="2003-11-20T00:00:00"/>
    <x v="0"/>
    <n v="4"/>
    <x v="10"/>
    <x v="0"/>
    <x v="1"/>
    <n v="142"/>
    <s v="S18_1984"/>
    <x v="0"/>
    <s v="6035558647"/>
    <s v="2304 Long Airport Avenue"/>
    <s v="N/A"/>
    <s v="Nashua"/>
    <s v="NH"/>
    <s v="62005"/>
    <x v="0"/>
    <x v="0"/>
    <s v="Young"/>
    <s v="Valarie"/>
    <s v="Large"/>
  </r>
  <r>
    <n v="10192"/>
    <n v="38"/>
    <n v="100"/>
    <n v="8"/>
    <n v="4965.84"/>
    <n v="1235.997576"/>
    <s v="24,89%"/>
    <d v="2003-11-20T00:00:00"/>
    <x v="0"/>
    <n v="4"/>
    <x v="10"/>
    <x v="0"/>
    <x v="1"/>
    <n v="132"/>
    <s v="S18_2870"/>
    <x v="0"/>
    <s v="6035558647"/>
    <s v="2304 Long Airport Avenue"/>
    <s v="N/A"/>
    <s v="Nashua"/>
    <s v="NH"/>
    <s v="62005"/>
    <x v="0"/>
    <x v="0"/>
    <s v="Young"/>
    <s v="Valarie"/>
    <s v="Medium"/>
  </r>
  <r>
    <n v="10192"/>
    <n v="26"/>
    <n v="100"/>
    <n v="12"/>
    <n v="3918.46"/>
    <n v="975.30469400000004"/>
    <s v="24,89%"/>
    <d v="2003-11-20T00:00:00"/>
    <x v="0"/>
    <n v="4"/>
    <x v="10"/>
    <x v="0"/>
    <x v="1"/>
    <n v="169"/>
    <s v="S18_3232"/>
    <x v="0"/>
    <s v="6035558647"/>
    <s v="2304 Long Airport Avenue"/>
    <s v="N/A"/>
    <s v="Nashua"/>
    <s v="NH"/>
    <s v="62005"/>
    <x v="0"/>
    <x v="0"/>
    <s v="Young"/>
    <s v="Valarie"/>
    <s v="Medium"/>
  </r>
  <r>
    <n v="10192"/>
    <n v="45"/>
    <n v="100"/>
    <n v="9"/>
    <n v="5340.6"/>
    <n v="1329.2753400000001"/>
    <s v="24,89%"/>
    <d v="2003-11-20T00:00:00"/>
    <x v="0"/>
    <n v="4"/>
    <x v="10"/>
    <x v="0"/>
    <x v="1"/>
    <n v="141"/>
    <s v="S18_3685"/>
    <x v="0"/>
    <s v="6035558647"/>
    <s v="2304 Long Airport Avenue"/>
    <s v="N/A"/>
    <s v="Nashua"/>
    <s v="NH"/>
    <s v="62005"/>
    <x v="0"/>
    <x v="0"/>
    <s v="Young"/>
    <s v="Valarie"/>
    <s v="Medium"/>
  </r>
  <r>
    <n v="10192"/>
    <n v="37"/>
    <n v="69.819999999999993"/>
    <n v="4"/>
    <n v="2583.34"/>
    <n v="642.99332600000002"/>
    <s v="24,89%"/>
    <d v="2003-11-20T00:00:00"/>
    <x v="0"/>
    <n v="4"/>
    <x v="10"/>
    <x v="0"/>
    <x v="1"/>
    <n v="73"/>
    <s v="S24_1046"/>
    <x v="0"/>
    <s v="6035558647"/>
    <s v="2304 Long Airport Avenue"/>
    <s v="N/A"/>
    <s v="Nashua"/>
    <s v="NH"/>
    <s v="62005"/>
    <x v="0"/>
    <x v="0"/>
    <s v="Young"/>
    <s v="Valarie"/>
    <s v="Small"/>
  </r>
  <r>
    <n v="10192"/>
    <n v="47"/>
    <n v="53.83"/>
    <n v="6"/>
    <n v="2530.0100000000002"/>
    <n v="629.71948900000007"/>
    <s v="24,89%"/>
    <d v="2003-11-20T00:00:00"/>
    <x v="0"/>
    <n v="4"/>
    <x v="10"/>
    <x v="0"/>
    <x v="1"/>
    <n v="50"/>
    <s v="S24_1628"/>
    <x v="0"/>
    <s v="6035558647"/>
    <s v="2304 Long Airport Avenue"/>
    <s v="N/A"/>
    <s v="Nashua"/>
    <s v="NH"/>
    <s v="62005"/>
    <x v="0"/>
    <x v="0"/>
    <s v="Young"/>
    <s v="Valarie"/>
    <s v="Small"/>
  </r>
  <r>
    <n v="10192"/>
    <n v="46"/>
    <n v="83.6"/>
    <n v="2"/>
    <n v="3845.6"/>
    <n v="957.16984000000002"/>
    <s v="24,89%"/>
    <d v="2003-11-20T00:00:00"/>
    <x v="0"/>
    <n v="4"/>
    <x v="10"/>
    <x v="0"/>
    <x v="1"/>
    <n v="90"/>
    <s v="S24_2766"/>
    <x v="0"/>
    <s v="6035558647"/>
    <s v="2304 Long Airport Avenue"/>
    <s v="N/A"/>
    <s v="Nashua"/>
    <s v="NH"/>
    <s v="62005"/>
    <x v="0"/>
    <x v="0"/>
    <s v="Young"/>
    <s v="Valarie"/>
    <s v="Medium"/>
  </r>
  <r>
    <n v="10192"/>
    <n v="23"/>
    <n v="100"/>
    <n v="1"/>
    <n v="3052.33"/>
    <n v="759.72493700000007"/>
    <s v="24,89%"/>
    <d v="2003-11-20T00:00:00"/>
    <x v="0"/>
    <n v="4"/>
    <x v="10"/>
    <x v="0"/>
    <x v="1"/>
    <n v="117"/>
    <s v="S24_2887"/>
    <x v="0"/>
    <s v="6035558647"/>
    <s v="2304 Long Airport Avenue"/>
    <s v="N/A"/>
    <s v="Nashua"/>
    <s v="NH"/>
    <s v="62005"/>
    <x v="0"/>
    <x v="0"/>
    <s v="Young"/>
    <s v="Valarie"/>
    <s v="Medium"/>
  </r>
  <r>
    <n v="10192"/>
    <n v="30"/>
    <n v="30.59"/>
    <n v="13"/>
    <n v="917.7"/>
    <n v="228.41553000000002"/>
    <s v="24,89%"/>
    <d v="2003-11-20T00:00:00"/>
    <x v="0"/>
    <n v="4"/>
    <x v="10"/>
    <x v="0"/>
    <x v="1"/>
    <n v="37"/>
    <s v="S24_2972"/>
    <x v="0"/>
    <s v="6035558647"/>
    <s v="2304 Long Airport Avenue"/>
    <s v="N/A"/>
    <s v="Nashua"/>
    <s v="NH"/>
    <s v="62005"/>
    <x v="0"/>
    <x v="0"/>
    <s v="Young"/>
    <s v="Valarie"/>
    <s v="Small"/>
  </r>
  <r>
    <n v="10192"/>
    <n v="32"/>
    <n v="72.77"/>
    <n v="3"/>
    <n v="2328.64"/>
    <n v="579.59849599999995"/>
    <s v="24,89%"/>
    <d v="2003-11-20T00:00:00"/>
    <x v="0"/>
    <n v="4"/>
    <x v="10"/>
    <x v="0"/>
    <x v="1"/>
    <n v="85"/>
    <s v="S24_3191"/>
    <x v="0"/>
    <s v="6035558647"/>
    <s v="2304 Long Airport Avenue"/>
    <s v="N/A"/>
    <s v="Nashua"/>
    <s v="NH"/>
    <s v="62005"/>
    <x v="0"/>
    <x v="0"/>
    <s v="Young"/>
    <s v="Valarie"/>
    <s v="Small"/>
  </r>
  <r>
    <n v="10192"/>
    <n v="46"/>
    <n v="100"/>
    <n v="5"/>
    <n v="5566"/>
    <n v="1385.3774000000001"/>
    <s v="24,89%"/>
    <d v="2003-11-20T00:00:00"/>
    <x v="0"/>
    <n v="4"/>
    <x v="10"/>
    <x v="0"/>
    <x v="1"/>
    <n v="107"/>
    <s v="S24_3432"/>
    <x v="0"/>
    <s v="6035558647"/>
    <s v="2304 Long Airport Avenue"/>
    <s v="N/A"/>
    <s v="Nashua"/>
    <s v="NH"/>
    <s v="62005"/>
    <x v="0"/>
    <x v="0"/>
    <s v="Young"/>
    <s v="Valarie"/>
    <s v="Medium"/>
  </r>
  <r>
    <n v="10192"/>
    <n v="45"/>
    <n v="100"/>
    <n v="14"/>
    <n v="6319.35"/>
    <n v="1572.8862150000002"/>
    <s v="24,89%"/>
    <d v="2003-11-20T00:00:00"/>
    <x v="0"/>
    <n v="4"/>
    <x v="10"/>
    <x v="0"/>
    <x v="1"/>
    <n v="140"/>
    <s v="S24_3856"/>
    <x v="0"/>
    <s v="6035558647"/>
    <s v="2304 Long Airport Avenue"/>
    <s v="N/A"/>
    <s v="Nashua"/>
    <s v="NH"/>
    <s v="62005"/>
    <x v="0"/>
    <x v="0"/>
    <s v="Young"/>
    <s v="Valarie"/>
    <s v="Medium"/>
  </r>
  <r>
    <n v="10193"/>
    <n v="28"/>
    <n v="100"/>
    <n v="7"/>
    <n v="3106.88"/>
    <n v="229.59843199999997"/>
    <s v="7,39%"/>
    <d v="2003-11-21T00:00:00"/>
    <x v="0"/>
    <n v="4"/>
    <x v="10"/>
    <x v="0"/>
    <x v="0"/>
    <n v="102"/>
    <s v="S18_1342"/>
    <x v="60"/>
    <s v="61-9-3844-6555"/>
    <s v="7 Allen Street"/>
    <s v="N/A"/>
    <s v="Glen Waverly"/>
    <s v="Victoria"/>
    <s v="3150"/>
    <x v="13"/>
    <x v="3"/>
    <s v="Connery"/>
    <s v="Sean"/>
    <s v="Medium"/>
  </r>
  <r>
    <n v="10193"/>
    <n v="46"/>
    <n v="53.37"/>
    <n v="6"/>
    <n v="2455.02"/>
    <n v="181.42597799999999"/>
    <s v="7,39%"/>
    <d v="2003-11-21T00:00:00"/>
    <x v="0"/>
    <n v="4"/>
    <x v="10"/>
    <x v="0"/>
    <x v="0"/>
    <n v="53"/>
    <s v="S18_1367"/>
    <x v="60"/>
    <s v="61-9-3844-6555"/>
    <s v="7 Allen Street"/>
    <s v="N/A"/>
    <s v="Glen Waverly"/>
    <s v="Victoria"/>
    <s v="3150"/>
    <x v="13"/>
    <x v="3"/>
    <s v="Connery"/>
    <s v="Sean"/>
    <s v="Small"/>
  </r>
  <r>
    <n v="10193"/>
    <n v="21"/>
    <n v="100"/>
    <n v="14"/>
    <n v="3141.6"/>
    <n v="232.16423999999998"/>
    <s v="7,39%"/>
    <d v="2003-11-21T00:00:00"/>
    <x v="0"/>
    <n v="4"/>
    <x v="10"/>
    <x v="0"/>
    <x v="0"/>
    <n v="170"/>
    <s v="S18_1749"/>
    <x v="60"/>
    <s v="61-9-3844-6555"/>
    <s v="7 Allen Street"/>
    <s v="N/A"/>
    <s v="Glen Waverly"/>
    <s v="Victoria"/>
    <s v="3150"/>
    <x v="13"/>
    <x v="3"/>
    <s v="Connery"/>
    <s v="Sean"/>
    <s v="Medium"/>
  </r>
  <r>
    <n v="10193"/>
    <n v="42"/>
    <n v="59.33"/>
    <n v="13"/>
    <n v="2491.86"/>
    <n v="184.14845399999999"/>
    <s v="7,39%"/>
    <d v="2003-11-21T00:00:00"/>
    <x v="0"/>
    <n v="4"/>
    <x v="10"/>
    <x v="0"/>
    <x v="0"/>
    <n v="60"/>
    <s v="S18_2248"/>
    <x v="60"/>
    <s v="61-9-3844-6555"/>
    <s v="7 Allen Street"/>
    <s v="N/A"/>
    <s v="Glen Waverly"/>
    <s v="Victoria"/>
    <s v="3150"/>
    <x v="13"/>
    <x v="3"/>
    <s v="Connery"/>
    <s v="Sean"/>
    <s v="Small"/>
  </r>
  <r>
    <n v="10193"/>
    <n v="44"/>
    <n v="100"/>
    <n v="11"/>
    <n v="4642.88"/>
    <n v="343.10883199999995"/>
    <s v="7,39%"/>
    <d v="2003-11-21T00:00:00"/>
    <x v="0"/>
    <n v="4"/>
    <x v="10"/>
    <x v="0"/>
    <x v="0"/>
    <n v="127"/>
    <s v="S18_2325"/>
    <x v="60"/>
    <s v="61-9-3844-6555"/>
    <s v="7 Allen Street"/>
    <s v="N/A"/>
    <s v="Glen Waverly"/>
    <s v="Victoria"/>
    <s v="3150"/>
    <x v="13"/>
    <x v="3"/>
    <s v="Connery"/>
    <s v="Sean"/>
    <s v="Medium"/>
  </r>
  <r>
    <n v="10193"/>
    <n v="22"/>
    <n v="100"/>
    <n v="8"/>
    <n v="3675.32"/>
    <n v="271.60614799999996"/>
    <s v="7,39%"/>
    <d v="2003-11-21T00:00:00"/>
    <x v="0"/>
    <n v="4"/>
    <x v="10"/>
    <x v="0"/>
    <x v="0"/>
    <n v="168"/>
    <s v="S18_2795"/>
    <x v="60"/>
    <s v="61-9-3844-6555"/>
    <s v="7 Allen Street"/>
    <s v="N/A"/>
    <s v="Glen Waverly"/>
    <s v="Victoria"/>
    <s v="3150"/>
    <x v="13"/>
    <x v="3"/>
    <s v="Connery"/>
    <s v="Sean"/>
    <s v="Medium"/>
  </r>
  <r>
    <n v="10193"/>
    <n v="28"/>
    <n v="93.21"/>
    <n v="1"/>
    <n v="2609.88"/>
    <n v="192.87013199999998"/>
    <s v="7,39%"/>
    <d v="2003-11-21T00:00:00"/>
    <x v="0"/>
    <n v="4"/>
    <x v="10"/>
    <x v="0"/>
    <x v="0"/>
    <n v="101"/>
    <s v="S18_2949"/>
    <x v="60"/>
    <s v="61-9-3844-6555"/>
    <s v="7 Allen Street"/>
    <s v="N/A"/>
    <s v="Glen Waverly"/>
    <s v="Victoria"/>
    <s v="3150"/>
    <x v="13"/>
    <x v="3"/>
    <s v="Connery"/>
    <s v="Sean"/>
    <s v="Small"/>
  </r>
  <r>
    <n v="10193"/>
    <n v="24"/>
    <n v="51.84"/>
    <n v="3"/>
    <n v="1244.1600000000001"/>
    <n v="91.943423999999993"/>
    <s v="7,39%"/>
    <d v="2003-11-21T00:00:00"/>
    <x v="0"/>
    <n v="4"/>
    <x v="10"/>
    <x v="0"/>
    <x v="0"/>
    <n v="62"/>
    <s v="S18_2957"/>
    <x v="60"/>
    <s v="61-9-3844-6555"/>
    <s v="7 Allen Street"/>
    <s v="N/A"/>
    <s v="Glen Waverly"/>
    <s v="Victoria"/>
    <s v="3150"/>
    <x v="13"/>
    <x v="3"/>
    <s v="Connery"/>
    <s v="Sean"/>
    <s v="Small"/>
  </r>
  <r>
    <n v="10193"/>
    <n v="23"/>
    <n v="100"/>
    <n v="2"/>
    <n v="2769.89"/>
    <n v="204.69487099999998"/>
    <s v="7,39%"/>
    <d v="2003-11-21T00:00:00"/>
    <x v="0"/>
    <n v="4"/>
    <x v="10"/>
    <x v="0"/>
    <x v="0"/>
    <n v="104"/>
    <s v="S18_3136"/>
    <x v="60"/>
    <s v="61-9-3844-6555"/>
    <s v="7 Allen Street"/>
    <s v="N/A"/>
    <s v="Glen Waverly"/>
    <s v="Victoria"/>
    <s v="3150"/>
    <x v="13"/>
    <x v="3"/>
    <s v="Connery"/>
    <s v="Sean"/>
    <s v="Small"/>
  </r>
  <r>
    <n v="10193"/>
    <n v="32"/>
    <n v="79.37"/>
    <n v="5"/>
    <n v="2539.84"/>
    <n v="187.694176"/>
    <s v="7,39%"/>
    <d v="2003-11-21T00:00:00"/>
    <x v="0"/>
    <n v="4"/>
    <x v="10"/>
    <x v="0"/>
    <x v="0"/>
    <n v="99"/>
    <s v="S18_3320"/>
    <x v="60"/>
    <s v="61-9-3844-6555"/>
    <s v="7 Allen Street"/>
    <s v="N/A"/>
    <s v="Glen Waverly"/>
    <s v="Victoria"/>
    <s v="3150"/>
    <x v="13"/>
    <x v="3"/>
    <s v="Connery"/>
    <s v="Sean"/>
    <s v="Small"/>
  </r>
  <r>
    <n v="10193"/>
    <n v="24"/>
    <n v="97.55"/>
    <n v="15"/>
    <n v="2341.1999999999998"/>
    <n v="173.01467999999997"/>
    <s v="7,39%"/>
    <d v="2003-11-21T00:00:00"/>
    <x v="0"/>
    <n v="4"/>
    <x v="10"/>
    <x v="0"/>
    <x v="0"/>
    <n v="92"/>
    <s v="S18_4409"/>
    <x v="60"/>
    <s v="61-9-3844-6555"/>
    <s v="7 Allen Street"/>
    <s v="N/A"/>
    <s v="Glen Waverly"/>
    <s v="Victoria"/>
    <s v="3150"/>
    <x v="13"/>
    <x v="3"/>
    <s v="Connery"/>
    <s v="Sean"/>
    <s v="Small"/>
  </r>
  <r>
    <n v="10193"/>
    <n v="25"/>
    <n v="76.260000000000005"/>
    <n v="16"/>
    <n v="1906.5"/>
    <n v="474.52785"/>
    <s v="24,89%"/>
    <d v="2003-11-21T00:00:00"/>
    <x v="0"/>
    <n v="4"/>
    <x v="10"/>
    <x v="0"/>
    <x v="1"/>
    <n v="71"/>
    <s v="S18_4933"/>
    <x v="60"/>
    <s v="61-9-3844-6555"/>
    <s v="7 Allen Street"/>
    <s v="N/A"/>
    <s v="Glen Waverly"/>
    <s v="Victoria"/>
    <s v="3150"/>
    <x v="13"/>
    <x v="3"/>
    <s v="Connery"/>
    <s v="Sean"/>
    <s v="Small"/>
  </r>
  <r>
    <n v="10193"/>
    <n v="26"/>
    <n v="29.21"/>
    <n v="10"/>
    <n v="759.46"/>
    <n v="56.124093999999999"/>
    <s v="7,39%"/>
    <d v="2003-11-21T00:00:00"/>
    <x v="0"/>
    <n v="4"/>
    <x v="10"/>
    <x v="0"/>
    <x v="0"/>
    <n v="33"/>
    <s v="S24_1937"/>
    <x v="60"/>
    <s v="61-9-3844-6555"/>
    <s v="7 Allen Street"/>
    <s v="N/A"/>
    <s v="Glen Waverly"/>
    <s v="Victoria"/>
    <s v="3150"/>
    <x v="13"/>
    <x v="3"/>
    <s v="Connery"/>
    <s v="Sean"/>
    <s v="Small"/>
  </r>
  <r>
    <n v="10193"/>
    <n v="20"/>
    <n v="50.62"/>
    <n v="9"/>
    <n v="1012.4"/>
    <n v="74.816359999999989"/>
    <s v="7,39%"/>
    <d v="2003-11-21T00:00:00"/>
    <x v="0"/>
    <n v="4"/>
    <x v="10"/>
    <x v="0"/>
    <x v="0"/>
    <n v="44"/>
    <s v="S24_2022"/>
    <x v="60"/>
    <s v="61-9-3844-6555"/>
    <s v="7 Allen Street"/>
    <s v="N/A"/>
    <s v="Glen Waverly"/>
    <s v="Victoria"/>
    <s v="3150"/>
    <x v="13"/>
    <x v="3"/>
    <s v="Connery"/>
    <s v="Sean"/>
    <s v="Small"/>
  </r>
  <r>
    <n v="10193"/>
    <n v="22"/>
    <n v="41.03"/>
    <n v="12"/>
    <n v="902.66"/>
    <n v="66.706573999999989"/>
    <s v="7,39%"/>
    <d v="2003-11-21T00:00:00"/>
    <x v="0"/>
    <n v="4"/>
    <x v="10"/>
    <x v="0"/>
    <x v="0"/>
    <n v="41"/>
    <s v="S24_3969"/>
    <x v="60"/>
    <s v="61-9-3844-6555"/>
    <s v="7 Allen Street"/>
    <s v="N/A"/>
    <s v="Glen Waverly"/>
    <s v="Victoria"/>
    <s v="3150"/>
    <x v="13"/>
    <x v="3"/>
    <s v="Connery"/>
    <s v="Sean"/>
    <s v="Small"/>
  </r>
  <r>
    <n v="10193"/>
    <n v="20"/>
    <n v="100"/>
    <n v="4"/>
    <n v="2279"/>
    <n v="168.41809999999998"/>
    <s v="7,39%"/>
    <d v="2003-11-21T00:00:00"/>
    <x v="0"/>
    <n v="4"/>
    <x v="10"/>
    <x v="0"/>
    <x v="0"/>
    <n v="97"/>
    <s v="S24_4258"/>
    <x v="60"/>
    <s v="61-9-3844-6555"/>
    <s v="7 Allen Street"/>
    <s v="N/A"/>
    <s v="Glen Waverly"/>
    <s v="Victoria"/>
    <s v="3150"/>
    <x v="13"/>
    <x v="3"/>
    <s v="Connery"/>
    <s v="Sean"/>
    <s v="Small"/>
  </r>
  <r>
    <n v="10194"/>
    <n v="42"/>
    <n v="100"/>
    <n v="11"/>
    <n v="7290.36"/>
    <n v="1814.570604"/>
    <s v="24,89%"/>
    <d v="2003-11-25T00:00:00"/>
    <x v="0"/>
    <n v="4"/>
    <x v="10"/>
    <x v="0"/>
    <x v="1"/>
    <n v="214"/>
    <s v="S10_1949"/>
    <x v="61"/>
    <s v="78.32.5555"/>
    <s v="2, rue du Commerce"/>
    <s v="N/A"/>
    <s v="Lyon"/>
    <s v="N/A"/>
    <s v="69004"/>
    <x v="9"/>
    <x v="1"/>
    <s v="Saveley"/>
    <s v="Mary"/>
    <s v="Large"/>
  </r>
  <r>
    <n v="10194"/>
    <n v="26"/>
    <n v="100"/>
    <n v="4"/>
    <n v="4263.74"/>
    <n v="1061.244886"/>
    <s v="24,89%"/>
    <d v="2003-11-25T00:00:00"/>
    <x v="0"/>
    <n v="4"/>
    <x v="10"/>
    <x v="0"/>
    <x v="1"/>
    <n v="147"/>
    <s v="S10_4962"/>
    <x v="61"/>
    <s v="78.32.5555"/>
    <s v="2, rue du Commerce"/>
    <s v="N/A"/>
    <s v="Lyon"/>
    <s v="N/A"/>
    <s v="69004"/>
    <x v="9"/>
    <x v="1"/>
    <s v="Saveley"/>
    <s v="Mary"/>
    <s v="Medium"/>
  </r>
  <r>
    <n v="10194"/>
    <n v="38"/>
    <n v="100"/>
    <n v="8"/>
    <n v="4933.92"/>
    <n v="224.49336"/>
    <s v="4,55%"/>
    <d v="2003-11-25T00:00:00"/>
    <x v="0"/>
    <n v="4"/>
    <x v="10"/>
    <x v="0"/>
    <x v="2"/>
    <n v="136"/>
    <s v="S12_1666"/>
    <x v="61"/>
    <s v="78.32.5555"/>
    <s v="2, rue du Commerce"/>
    <s v="N/A"/>
    <s v="Lyon"/>
    <s v="N/A"/>
    <s v="69004"/>
    <x v="9"/>
    <x v="1"/>
    <s v="Saveley"/>
    <s v="Mary"/>
    <s v="Medium"/>
  </r>
  <r>
    <n v="10194"/>
    <n v="21"/>
    <n v="93.34"/>
    <n v="10"/>
    <n v="1960.14"/>
    <n v="89.186369999999997"/>
    <s v="4,55%"/>
    <d v="2003-11-25T00:00:00"/>
    <x v="0"/>
    <n v="4"/>
    <x v="10"/>
    <x v="0"/>
    <x v="2"/>
    <n v="116"/>
    <s v="S18_1097"/>
    <x v="61"/>
    <s v="78.32.5555"/>
    <s v="2, rue du Commerce"/>
    <s v="N/A"/>
    <s v="Lyon"/>
    <s v="N/A"/>
    <s v="69004"/>
    <x v="9"/>
    <x v="1"/>
    <s v="Saveley"/>
    <s v="Mary"/>
    <s v="Small"/>
  </r>
  <r>
    <n v="10194"/>
    <n v="45"/>
    <n v="70.489999999999995"/>
    <n v="2"/>
    <n v="3172.05"/>
    <n v="144.32827499999999"/>
    <s v="4,55%"/>
    <d v="2003-11-25T00:00:00"/>
    <x v="0"/>
    <n v="4"/>
    <x v="10"/>
    <x v="0"/>
    <x v="2"/>
    <n v="60"/>
    <s v="S18_2432"/>
    <x v="61"/>
    <s v="78.32.5555"/>
    <s v="2, rue du Commerce"/>
    <s v="N/A"/>
    <s v="Lyon"/>
    <s v="N/A"/>
    <s v="69004"/>
    <x v="9"/>
    <x v="1"/>
    <s v="Saveley"/>
    <s v="Mary"/>
    <s v="Medium"/>
  </r>
  <r>
    <n v="10194"/>
    <n v="32"/>
    <n v="100"/>
    <n v="5"/>
    <n v="4262.08"/>
    <n v="193.92463999999998"/>
    <s v="4,55%"/>
    <d v="2003-11-25T00:00:00"/>
    <x v="0"/>
    <n v="4"/>
    <x v="10"/>
    <x v="0"/>
    <x v="2"/>
    <n v="121"/>
    <s v="S18_4600"/>
    <x v="61"/>
    <s v="78.32.5555"/>
    <s v="2, rue du Commerce"/>
    <s v="N/A"/>
    <s v="Lyon"/>
    <s v="N/A"/>
    <s v="69004"/>
    <x v="9"/>
    <x v="1"/>
    <s v="Saveley"/>
    <s v="Mary"/>
    <s v="Medium"/>
  </r>
  <r>
    <n v="10194"/>
    <n v="41"/>
    <n v="44.78"/>
    <n v="9"/>
    <n v="1835.98"/>
    <n v="135.678922"/>
    <s v="7,39%"/>
    <d v="2003-11-25T00:00:00"/>
    <x v="0"/>
    <n v="4"/>
    <x v="10"/>
    <x v="0"/>
    <x v="0"/>
    <n v="50"/>
    <s v="S18_4668"/>
    <x v="61"/>
    <s v="78.32.5555"/>
    <s v="2, rue du Commerce"/>
    <s v="N/A"/>
    <s v="Lyon"/>
    <s v="N/A"/>
    <s v="69004"/>
    <x v="9"/>
    <x v="1"/>
    <s v="Saveley"/>
    <s v="Mary"/>
    <s v="Small"/>
  </r>
  <r>
    <n v="10194"/>
    <n v="49"/>
    <n v="100"/>
    <n v="1"/>
    <n v="5760.93"/>
    <n v="262.12231500000001"/>
    <s v="4,55%"/>
    <d v="2003-11-25T00:00:00"/>
    <x v="0"/>
    <n v="4"/>
    <x v="10"/>
    <x v="0"/>
    <x v="2"/>
    <n v="127"/>
    <s v="S24_2300"/>
    <x v="61"/>
    <s v="78.32.5555"/>
    <s v="2, rue du Commerce"/>
    <s v="N/A"/>
    <s v="Lyon"/>
    <s v="N/A"/>
    <s v="69004"/>
    <x v="9"/>
    <x v="1"/>
    <s v="Saveley"/>
    <s v="Mary"/>
    <s v="Medium"/>
  </r>
  <r>
    <n v="10194"/>
    <n v="37"/>
    <n v="97.27"/>
    <n v="3"/>
    <n v="3598.99"/>
    <n v="163.75404499999999"/>
    <s v="4,55%"/>
    <d v="2003-11-25T00:00:00"/>
    <x v="0"/>
    <n v="4"/>
    <x v="10"/>
    <x v="0"/>
    <x v="2"/>
    <n v="96"/>
    <s v="S32_1268"/>
    <x v="61"/>
    <s v="78.32.5555"/>
    <s v="2, rue du Commerce"/>
    <s v="N/A"/>
    <s v="Lyon"/>
    <s v="N/A"/>
    <s v="69004"/>
    <x v="9"/>
    <x v="1"/>
    <s v="Saveley"/>
    <s v="Mary"/>
    <s v="Medium"/>
  </r>
  <r>
    <n v="10194"/>
    <n v="39"/>
    <n v="54.94"/>
    <n v="7"/>
    <n v="2142.66"/>
    <n v="97.491029999999995"/>
    <s v="4,55%"/>
    <d v="2003-11-25T00:00:00"/>
    <x v="0"/>
    <n v="4"/>
    <x v="10"/>
    <x v="0"/>
    <x v="2"/>
    <n v="64"/>
    <s v="S32_3522"/>
    <x v="61"/>
    <s v="78.32.5555"/>
    <s v="2, rue du Commerce"/>
    <s v="N/A"/>
    <s v="Lyon"/>
    <s v="N/A"/>
    <s v="69004"/>
    <x v="9"/>
    <x v="1"/>
    <s v="Saveley"/>
    <s v="Mary"/>
    <s v="Small"/>
  </r>
  <r>
    <n v="10194"/>
    <n v="26"/>
    <n v="89.01"/>
    <n v="6"/>
    <n v="2314.2600000000002"/>
    <n v="576.01931400000012"/>
    <s v="24,89%"/>
    <d v="2003-11-25T00:00:00"/>
    <x v="0"/>
    <n v="4"/>
    <x v="10"/>
    <x v="0"/>
    <x v="1"/>
    <n v="101"/>
    <s v="S700_2824"/>
    <x v="61"/>
    <s v="78.32.5555"/>
    <s v="2, rue du Commerce"/>
    <s v="N/A"/>
    <s v="Lyon"/>
    <s v="N/A"/>
    <s v="69004"/>
    <x v="9"/>
    <x v="1"/>
    <s v="Saveley"/>
    <s v="Mary"/>
    <s v="Small"/>
  </r>
  <r>
    <n v="10195"/>
    <n v="49"/>
    <n v="100"/>
    <n v="6"/>
    <n v="6445.46"/>
    <n v="293.26842999999997"/>
    <s v="4,55%"/>
    <d v="2003-11-25T00:00:00"/>
    <x v="0"/>
    <n v="4"/>
    <x v="10"/>
    <x v="0"/>
    <x v="2"/>
    <n v="118"/>
    <s v="S12_4473"/>
    <x v="62"/>
    <s v="9145554562"/>
    <s v="3758 North Pendale Street"/>
    <s v="N/A"/>
    <s v="White Plains"/>
    <s v="NY"/>
    <s v="24067"/>
    <x v="0"/>
    <x v="0"/>
    <s v="Frick"/>
    <s v="Steve"/>
    <s v="Medium"/>
  </r>
  <r>
    <n v="10195"/>
    <n v="27"/>
    <n v="100"/>
    <n v="5"/>
    <n v="5128.1099999999997"/>
    <n v="1276.386579"/>
    <s v="24,89%"/>
    <d v="2003-11-25T00:00:00"/>
    <x v="0"/>
    <n v="4"/>
    <x v="10"/>
    <x v="0"/>
    <x v="1"/>
    <n v="163"/>
    <s v="S18_2238"/>
    <x v="62"/>
    <s v="9145554562"/>
    <s v="3758 North Pendale Street"/>
    <s v="N/A"/>
    <s v="White Plains"/>
    <s v="NY"/>
    <s v="24067"/>
    <x v="0"/>
    <x v="0"/>
    <s v="Frick"/>
    <s v="Steve"/>
    <s v="Medium"/>
  </r>
  <r>
    <n v="10195"/>
    <n v="35"/>
    <n v="100"/>
    <n v="9"/>
    <n v="3608.15"/>
    <n v="164.17082500000001"/>
    <s v="4,55%"/>
    <d v="2003-11-25T00:00:00"/>
    <x v="0"/>
    <n v="4"/>
    <x v="10"/>
    <x v="0"/>
    <x v="2"/>
    <n v="122"/>
    <s v="S18_2319"/>
    <x v="62"/>
    <s v="9145554562"/>
    <s v="3758 North Pendale Street"/>
    <s v="N/A"/>
    <s v="White Plains"/>
    <s v="NY"/>
    <s v="24067"/>
    <x v="0"/>
    <x v="0"/>
    <s v="Frick"/>
    <s v="Steve"/>
    <s v="Medium"/>
  </r>
  <r>
    <n v="10195"/>
    <n v="50"/>
    <n v="100"/>
    <n v="10"/>
    <n v="7620.5"/>
    <n v="1896.7424500000002"/>
    <s v="24,89%"/>
    <d v="2003-11-25T00:00:00"/>
    <x v="0"/>
    <n v="4"/>
    <x v="10"/>
    <x v="0"/>
    <x v="1"/>
    <n v="169"/>
    <s v="S18_3232"/>
    <x v="62"/>
    <s v="9145554562"/>
    <s v="3758 North Pendale Street"/>
    <s v="N/A"/>
    <s v="White Plains"/>
    <s v="NY"/>
    <s v="24067"/>
    <x v="0"/>
    <x v="0"/>
    <s v="Frick"/>
    <s v="Steve"/>
    <s v="Large"/>
  </r>
  <r>
    <n v="10195"/>
    <n v="44"/>
    <n v="66.47"/>
    <n v="3"/>
    <n v="2924.68"/>
    <n v="727.95285200000001"/>
    <s v="24,89%"/>
    <d v="2003-11-25T00:00:00"/>
    <x v="0"/>
    <n v="4"/>
    <x v="10"/>
    <x v="0"/>
    <x v="1"/>
    <n v="57"/>
    <s v="S24_1444"/>
    <x v="62"/>
    <s v="9145554562"/>
    <s v="3758 North Pendale Street"/>
    <s v="N/A"/>
    <s v="White Plains"/>
    <s v="NY"/>
    <s v="24067"/>
    <x v="0"/>
    <x v="0"/>
    <s v="Frick"/>
    <s v="Steve"/>
    <s v="Small"/>
  </r>
  <r>
    <n v="10195"/>
    <n v="32"/>
    <n v="28.29"/>
    <n v="7"/>
    <n v="905.28"/>
    <n v="225.32419200000001"/>
    <s v="24,89%"/>
    <d v="2003-11-25T00:00:00"/>
    <x v="0"/>
    <n v="4"/>
    <x v="10"/>
    <x v="0"/>
    <x v="1"/>
    <n v="35"/>
    <s v="S24_2840"/>
    <x v="62"/>
    <s v="9145554562"/>
    <s v="3758 North Pendale Street"/>
    <s v="N/A"/>
    <s v="White Plains"/>
    <s v="NY"/>
    <s v="24067"/>
    <x v="0"/>
    <x v="0"/>
    <s v="Frick"/>
    <s v="Steve"/>
    <s v="Small"/>
  </r>
  <r>
    <n v="10195"/>
    <n v="34"/>
    <n v="100"/>
    <n v="2"/>
    <n v="3699.88"/>
    <n v="920.9001320000001"/>
    <s v="24,89%"/>
    <d v="2003-11-25T00:00:00"/>
    <x v="0"/>
    <n v="4"/>
    <x v="10"/>
    <x v="0"/>
    <x v="1"/>
    <n v="118"/>
    <s v="S24_4048"/>
    <x v="62"/>
    <s v="9145554562"/>
    <s v="3758 North Pendale Street"/>
    <s v="N/A"/>
    <s v="White Plains"/>
    <s v="NY"/>
    <s v="24067"/>
    <x v="0"/>
    <x v="0"/>
    <s v="Frick"/>
    <s v="Steve"/>
    <s v="Medium"/>
  </r>
  <r>
    <n v="10195"/>
    <n v="32"/>
    <n v="43.29"/>
    <n v="8"/>
    <n v="1385.28"/>
    <n v="63.030239999999999"/>
    <s v="4,55%"/>
    <d v="2003-11-25T00:00:00"/>
    <x v="0"/>
    <n v="4"/>
    <x v="10"/>
    <x v="0"/>
    <x v="2"/>
    <n v="54"/>
    <s v="S32_2509"/>
    <x v="62"/>
    <s v="9145554562"/>
    <s v="3758 North Pendale Street"/>
    <s v="N/A"/>
    <s v="White Plains"/>
    <s v="NY"/>
    <s v="24067"/>
    <x v="0"/>
    <x v="0"/>
    <s v="Frick"/>
    <s v="Steve"/>
    <s v="Small"/>
  </r>
  <r>
    <n v="10195"/>
    <n v="33"/>
    <n v="54.68"/>
    <n v="1"/>
    <n v="1804.44"/>
    <n v="91.845996"/>
    <s v="5,09%"/>
    <d v="2003-11-25T00:00:00"/>
    <x v="0"/>
    <n v="4"/>
    <x v="10"/>
    <x v="0"/>
    <x v="3"/>
    <n v="62"/>
    <s v="S32_3207"/>
    <x v="62"/>
    <s v="9145554562"/>
    <s v="3758 North Pendale Street"/>
    <s v="N/A"/>
    <s v="White Plains"/>
    <s v="NY"/>
    <s v="24067"/>
    <x v="0"/>
    <x v="0"/>
    <s v="Frick"/>
    <s v="Steve"/>
    <s v="Small"/>
  </r>
  <r>
    <n v="10195"/>
    <n v="49"/>
    <n v="100"/>
    <n v="4"/>
    <n v="5161.17"/>
    <n v="234.833235"/>
    <s v="4,55%"/>
    <d v="2003-11-25T00:00:00"/>
    <x v="0"/>
    <n v="4"/>
    <x v="10"/>
    <x v="0"/>
    <x v="2"/>
    <n v="115"/>
    <s v="S50_1392"/>
    <x v="62"/>
    <s v="9145554562"/>
    <s v="3758 North Pendale Street"/>
    <s v="N/A"/>
    <s v="White Plains"/>
    <s v="NY"/>
    <s v="24067"/>
    <x v="0"/>
    <x v="0"/>
    <s v="Frick"/>
    <s v="Steve"/>
    <s v="Medium"/>
  </r>
  <r>
    <n v="10196"/>
    <n v="47"/>
    <n v="100"/>
    <n v="5"/>
    <n v="8887.7000000000007"/>
    <n v="2212.1485300000004"/>
    <s v="24,89%"/>
    <d v="2003-11-26T00:00:00"/>
    <x v="0"/>
    <n v="4"/>
    <x v="10"/>
    <x v="0"/>
    <x v="1"/>
    <n v="207"/>
    <s v="S12_1108"/>
    <x v="63"/>
    <s v="2035559545"/>
    <s v="567 North Pendale Street"/>
    <s v="N/A"/>
    <s v="New Haven"/>
    <s v="CT"/>
    <s v="97823"/>
    <x v="0"/>
    <x v="0"/>
    <s v="Murphy"/>
    <s v="Leslie"/>
    <s v="Large"/>
  </r>
  <r>
    <n v="10196"/>
    <n v="24"/>
    <n v="100"/>
    <n v="6"/>
    <n v="3807.12"/>
    <n v="947.59216800000002"/>
    <s v="24,89%"/>
    <d v="2003-11-26T00:00:00"/>
    <x v="0"/>
    <n v="4"/>
    <x v="10"/>
    <x v="0"/>
    <x v="1"/>
    <n v="151"/>
    <s v="S12_3148"/>
    <x v="63"/>
    <s v="2035559545"/>
    <s v="567 North Pendale Street"/>
    <s v="N/A"/>
    <s v="New Haven"/>
    <s v="CT"/>
    <s v="97823"/>
    <x v="0"/>
    <x v="0"/>
    <s v="Murphy"/>
    <s v="Leslie"/>
    <s v="Medium"/>
  </r>
  <r>
    <n v="10196"/>
    <n v="38"/>
    <n v="100"/>
    <n v="4"/>
    <n v="7232.16"/>
    <n v="1800.0846240000001"/>
    <s v="24,89%"/>
    <d v="2003-11-26T00:00:00"/>
    <x v="0"/>
    <n v="4"/>
    <x v="10"/>
    <x v="0"/>
    <x v="1"/>
    <n v="173"/>
    <s v="S12_3891"/>
    <x v="63"/>
    <s v="2035559545"/>
    <s v="567 North Pendale Street"/>
    <s v="N/A"/>
    <s v="New Haven"/>
    <s v="CT"/>
    <s v="97823"/>
    <x v="0"/>
    <x v="0"/>
    <s v="Murphy"/>
    <s v="Leslie"/>
    <s v="Large"/>
  </r>
  <r>
    <n v="10196"/>
    <n v="49"/>
    <n v="100"/>
    <n v="1"/>
    <n v="6893.81"/>
    <n v="509.45255900000001"/>
    <s v="7,39%"/>
    <d v="2003-11-26T00:00:00"/>
    <x v="0"/>
    <n v="4"/>
    <x v="10"/>
    <x v="0"/>
    <x v="0"/>
    <n v="136"/>
    <s v="S18_3140"/>
    <x v="63"/>
    <s v="2035559545"/>
    <s v="567 North Pendale Street"/>
    <s v="N/A"/>
    <s v="New Haven"/>
    <s v="CT"/>
    <s v="97823"/>
    <x v="0"/>
    <x v="0"/>
    <s v="Murphy"/>
    <s v="Leslie"/>
    <s v="Medium"/>
  </r>
  <r>
    <n v="10196"/>
    <n v="35"/>
    <n v="100"/>
    <n v="3"/>
    <n v="3564.75"/>
    <n v="181.445775"/>
    <s v="5,09%"/>
    <d v="2003-11-26T00:00:00"/>
    <x v="0"/>
    <n v="4"/>
    <x v="10"/>
    <x v="0"/>
    <x v="3"/>
    <n v="100"/>
    <s v="S18_3259"/>
    <x v="63"/>
    <s v="2035559545"/>
    <s v="567 North Pendale Street"/>
    <s v="N/A"/>
    <s v="New Haven"/>
    <s v="CT"/>
    <s v="97823"/>
    <x v="0"/>
    <x v="0"/>
    <s v="Murphy"/>
    <s v="Leslie"/>
    <s v="Medium"/>
  </r>
  <r>
    <n v="10196"/>
    <n v="27"/>
    <n v="100"/>
    <n v="8"/>
    <n v="4537.08"/>
    <n v="1129.2792119999999"/>
    <s v="24,89%"/>
    <d v="2003-11-26T00:00:00"/>
    <x v="0"/>
    <n v="4"/>
    <x v="10"/>
    <x v="0"/>
    <x v="1"/>
    <n v="143"/>
    <s v="S18_4027"/>
    <x v="63"/>
    <s v="2035559545"/>
    <s v="567 North Pendale Street"/>
    <s v="N/A"/>
    <s v="New Haven"/>
    <s v="CT"/>
    <s v="97823"/>
    <x v="0"/>
    <x v="0"/>
    <s v="Murphy"/>
    <s v="Leslie"/>
    <s v="Medium"/>
  </r>
  <r>
    <n v="10196"/>
    <n v="46"/>
    <n v="62.09"/>
    <n v="7"/>
    <n v="2856.14"/>
    <n v="145.37752599999999"/>
    <s v="5,09%"/>
    <d v="2003-11-26T00:00:00"/>
    <x v="0"/>
    <n v="4"/>
    <x v="10"/>
    <x v="0"/>
    <x v="3"/>
    <n v="58"/>
    <s v="S50_1514"/>
    <x v="63"/>
    <s v="2035559545"/>
    <s v="567 North Pendale Street"/>
    <s v="N/A"/>
    <s v="New Haven"/>
    <s v="CT"/>
    <s v="97823"/>
    <x v="0"/>
    <x v="0"/>
    <s v="Murphy"/>
    <s v="Leslie"/>
    <s v="Small"/>
  </r>
  <r>
    <n v="10196"/>
    <n v="50"/>
    <n v="94.4"/>
    <n v="2"/>
    <n v="4720"/>
    <n v="431.40799999999996"/>
    <s v="9,14%"/>
    <d v="2003-11-26T00:00:00"/>
    <x v="0"/>
    <n v="4"/>
    <x v="10"/>
    <x v="0"/>
    <x v="4"/>
    <n v="86"/>
    <s v="S700_1938"/>
    <x v="63"/>
    <s v="2035559545"/>
    <s v="567 North Pendale Street"/>
    <s v="N/A"/>
    <s v="New Haven"/>
    <s v="CT"/>
    <s v="97823"/>
    <x v="0"/>
    <x v="0"/>
    <s v="Murphy"/>
    <s v="Leslie"/>
    <s v="Medium"/>
  </r>
  <r>
    <n v="10197"/>
    <n v="45"/>
    <n v="100"/>
    <n v="6"/>
    <n v="5324.4"/>
    <n v="1325.24316"/>
    <s v="24,89%"/>
    <d v="2003-11-26T00:00:00"/>
    <x v="0"/>
    <n v="4"/>
    <x v="10"/>
    <x v="0"/>
    <x v="1"/>
    <n v="136"/>
    <s v="S10_4757"/>
    <x v="18"/>
    <s v="(93) 203 4555"/>
    <s v="Rambla de Catalu¤a, 23"/>
    <s v="N/A"/>
    <s v="Barcelona"/>
    <s v="N/A"/>
    <s v="8022"/>
    <x v="3"/>
    <x v="1"/>
    <s v="Saavedra"/>
    <s v="Eduardo"/>
    <s v="Medium"/>
  </r>
  <r>
    <n v="10197"/>
    <n v="46"/>
    <n v="87.74"/>
    <n v="4"/>
    <n v="4036.04"/>
    <n v="368.89405599999998"/>
    <s v="9,14%"/>
    <d v="2003-11-26T00:00:00"/>
    <x v="0"/>
    <n v="4"/>
    <x v="10"/>
    <x v="0"/>
    <x v="4"/>
    <n v="86"/>
    <s v="S18_3029"/>
    <x v="18"/>
    <s v="(93) 203 4555"/>
    <s v="Rambla de Catalu¤a, 23"/>
    <s v="N/A"/>
    <s v="Barcelona"/>
    <s v="N/A"/>
    <s v="8022"/>
    <x v="3"/>
    <x v="1"/>
    <s v="Saavedra"/>
    <s v="Eduardo"/>
    <s v="Medium"/>
  </r>
  <r>
    <n v="10197"/>
    <n v="22"/>
    <n v="100"/>
    <n v="3"/>
    <n v="2538.8000000000002"/>
    <n v="187.61732000000001"/>
    <s v="7,39%"/>
    <d v="2003-11-26T00:00:00"/>
    <x v="0"/>
    <n v="4"/>
    <x v="10"/>
    <x v="0"/>
    <x v="0"/>
    <n v="105"/>
    <s v="S18_3856"/>
    <x v="18"/>
    <s v="(93) 203 4555"/>
    <s v="Rambla de Catalu¤a, 23"/>
    <s v="N/A"/>
    <s v="Barcelona"/>
    <s v="N/A"/>
    <s v="8022"/>
    <x v="3"/>
    <x v="1"/>
    <s v="Saavedra"/>
    <s v="Eduardo"/>
    <s v="Small"/>
  </r>
  <r>
    <n v="10197"/>
    <n v="50"/>
    <n v="100"/>
    <n v="14"/>
    <n v="5090.5"/>
    <n v="376.18794999999994"/>
    <s v="7,39%"/>
    <d v="2003-11-26T00:00:00"/>
    <x v="0"/>
    <n v="4"/>
    <x v="10"/>
    <x v="0"/>
    <x v="0"/>
    <n v="87"/>
    <s v="S18_4522"/>
    <x v="18"/>
    <s v="(93) 203 4555"/>
    <s v="Rambla de Catalu¤a, 23"/>
    <s v="N/A"/>
    <s v="Barcelona"/>
    <s v="N/A"/>
    <s v="8022"/>
    <x v="3"/>
    <x v="1"/>
    <s v="Saavedra"/>
    <s v="Eduardo"/>
    <s v="Medium"/>
  </r>
  <r>
    <n v="10197"/>
    <n v="41"/>
    <n v="100"/>
    <n v="13"/>
    <n v="4534.6000000000004"/>
    <n v="414.46244000000002"/>
    <s v="9,14%"/>
    <d v="2003-11-26T00:00:00"/>
    <x v="0"/>
    <n v="4"/>
    <x v="10"/>
    <x v="0"/>
    <x v="4"/>
    <n v="122"/>
    <s v="S24_2011"/>
    <x v="18"/>
    <s v="(93) 203 4555"/>
    <s v="Rambla de Catalu¤a, 23"/>
    <s v="N/A"/>
    <s v="Barcelona"/>
    <s v="N/A"/>
    <s v="8022"/>
    <x v="3"/>
    <x v="1"/>
    <s v="Saavedra"/>
    <s v="Eduardo"/>
    <s v="Medium"/>
  </r>
  <r>
    <n v="10197"/>
    <n v="47"/>
    <n v="83.2"/>
    <n v="8"/>
    <n v="3910.4"/>
    <n v="288.97855999999996"/>
    <s v="7,39%"/>
    <d v="2003-11-26T00:00:00"/>
    <x v="0"/>
    <n v="4"/>
    <x v="10"/>
    <x v="0"/>
    <x v="0"/>
    <n v="88"/>
    <s v="S24_3151"/>
    <x v="18"/>
    <s v="(93) 203 4555"/>
    <s v="Rambla de Catalu¤a, 23"/>
    <s v="N/A"/>
    <s v="Barcelona"/>
    <s v="N/A"/>
    <s v="8022"/>
    <x v="3"/>
    <x v="1"/>
    <s v="Saavedra"/>
    <s v="Eduardo"/>
    <s v="Medium"/>
  </r>
  <r>
    <n v="10197"/>
    <n v="22"/>
    <n v="86.38"/>
    <n v="5"/>
    <n v="1900.36"/>
    <n v="140.43660399999999"/>
    <s v="7,39%"/>
    <d v="2003-11-26T00:00:00"/>
    <x v="0"/>
    <n v="4"/>
    <x v="10"/>
    <x v="0"/>
    <x v="0"/>
    <n v="83"/>
    <s v="S24_3816"/>
    <x v="18"/>
    <s v="(93) 203 4555"/>
    <s v="Rambla de Catalu¤a, 23"/>
    <s v="N/A"/>
    <s v="Barcelona"/>
    <s v="N/A"/>
    <s v="8022"/>
    <x v="3"/>
    <x v="1"/>
    <s v="Saavedra"/>
    <s v="Eduardo"/>
    <s v="Small"/>
  </r>
  <r>
    <n v="10197"/>
    <n v="23"/>
    <n v="64.67"/>
    <n v="9"/>
    <n v="1487.41"/>
    <n v="135.949274"/>
    <s v="9,14%"/>
    <d v="2003-11-26T00:00:00"/>
    <x v="0"/>
    <n v="4"/>
    <x v="10"/>
    <x v="0"/>
    <x v="4"/>
    <n v="66"/>
    <s v="S700_1138"/>
    <x v="18"/>
    <s v="(93) 203 4555"/>
    <s v="Rambla de Catalu¤a, 23"/>
    <s v="N/A"/>
    <s v="Barcelona"/>
    <s v="N/A"/>
    <s v="8022"/>
    <x v="3"/>
    <x v="1"/>
    <s v="Saavedra"/>
    <s v="Eduardo"/>
    <s v="Small"/>
  </r>
  <r>
    <n v="10197"/>
    <n v="24"/>
    <n v="90.52"/>
    <n v="2"/>
    <n v="2172.48"/>
    <n v="198.564672"/>
    <s v="9,14%"/>
    <d v="2003-11-26T00:00:00"/>
    <x v="0"/>
    <n v="4"/>
    <x v="10"/>
    <x v="0"/>
    <x v="4"/>
    <n v="90"/>
    <s v="S700_2047"/>
    <x v="18"/>
    <s v="(93) 203 4555"/>
    <s v="Rambla de Catalu¤a, 23"/>
    <s v="N/A"/>
    <s v="Barcelona"/>
    <s v="N/A"/>
    <s v="8022"/>
    <x v="3"/>
    <x v="1"/>
    <s v="Saavedra"/>
    <s v="Eduardo"/>
    <s v="Small"/>
  </r>
  <r>
    <n v="10197"/>
    <n v="50"/>
    <n v="78.790000000000006"/>
    <n v="7"/>
    <n v="3939.5"/>
    <n v="360.07029999999997"/>
    <s v="9,14%"/>
    <d v="2003-11-26T00:00:00"/>
    <x v="0"/>
    <n v="4"/>
    <x v="10"/>
    <x v="0"/>
    <x v="4"/>
    <n v="72"/>
    <s v="S700_2610"/>
    <x v="18"/>
    <s v="(93) 203 4555"/>
    <s v="Rambla de Catalu¤a, 23"/>
    <s v="N/A"/>
    <s v="Barcelona"/>
    <s v="N/A"/>
    <s v="8022"/>
    <x v="3"/>
    <x v="1"/>
    <s v="Saavedra"/>
    <s v="Eduardo"/>
    <s v="Medium"/>
  </r>
  <r>
    <n v="10197"/>
    <n v="27"/>
    <n v="92.16"/>
    <n v="10"/>
    <n v="2488.3200000000002"/>
    <n v="227.43244799999999"/>
    <s v="9,14%"/>
    <d v="2003-11-26T00:00:00"/>
    <x v="0"/>
    <n v="4"/>
    <x v="10"/>
    <x v="0"/>
    <x v="4"/>
    <n v="100"/>
    <s v="S700_3505"/>
    <x v="18"/>
    <s v="(93) 203 4555"/>
    <s v="Rambla de Catalu¤a, 23"/>
    <s v="N/A"/>
    <s v="Barcelona"/>
    <s v="N/A"/>
    <s v="8022"/>
    <x v="3"/>
    <x v="1"/>
    <s v="Saavedra"/>
    <s v="Eduardo"/>
    <s v="Small"/>
  </r>
  <r>
    <n v="10197"/>
    <n v="35"/>
    <n v="93.35"/>
    <n v="11"/>
    <n v="3267.25"/>
    <n v="298.62664999999998"/>
    <s v="9,14%"/>
    <d v="2003-11-26T00:00:00"/>
    <x v="0"/>
    <n v="4"/>
    <x v="10"/>
    <x v="0"/>
    <x v="4"/>
    <n v="99"/>
    <s v="S700_3962"/>
    <x v="18"/>
    <s v="(93) 203 4555"/>
    <s v="Rambla de Catalu¤a, 23"/>
    <s v="N/A"/>
    <s v="Barcelona"/>
    <s v="N/A"/>
    <s v="8022"/>
    <x v="3"/>
    <x v="1"/>
    <s v="Saavedra"/>
    <s v="Eduardo"/>
    <s v="Medium"/>
  </r>
  <r>
    <n v="10197"/>
    <n v="29"/>
    <n v="41.71"/>
    <n v="1"/>
    <n v="1209.5899999999999"/>
    <n v="88.42102899999999"/>
    <s v="7,31%"/>
    <d v="2003-11-26T00:00:00"/>
    <x v="0"/>
    <n v="4"/>
    <x v="10"/>
    <x v="0"/>
    <x v="5"/>
    <n v="49"/>
    <s v="S72_1253"/>
    <x v="18"/>
    <s v="(93) 203 4555"/>
    <s v="Rambla de Catalu¤a, 23"/>
    <s v="N/A"/>
    <s v="Barcelona"/>
    <s v="N/A"/>
    <s v="8022"/>
    <x v="3"/>
    <x v="1"/>
    <s v="Saavedra"/>
    <s v="Eduardo"/>
    <s v="Small"/>
  </r>
  <r>
    <n v="10197"/>
    <n v="42"/>
    <n v="50.23"/>
    <n v="12"/>
    <n v="2109.66"/>
    <n v="192.82292399999997"/>
    <s v="9,14%"/>
    <d v="2003-11-26T00:00:00"/>
    <x v="0"/>
    <n v="4"/>
    <x v="10"/>
    <x v="0"/>
    <x v="4"/>
    <n v="54"/>
    <s v="S72_3212"/>
    <x v="18"/>
    <s v="(93) 203 4555"/>
    <s v="Rambla de Catalu¤a, 23"/>
    <s v="N/A"/>
    <s v="Barcelona"/>
    <s v="N/A"/>
    <s v="8022"/>
    <x v="3"/>
    <x v="1"/>
    <s v="Saavedra"/>
    <s v="Eduardo"/>
    <s v="Small"/>
  </r>
  <r>
    <n v="10198"/>
    <n v="42"/>
    <n v="100"/>
    <n v="4"/>
    <n v="7483.98"/>
    <n v="547.07893799999999"/>
    <s v="7,31%"/>
    <d v="2003-11-27T00:00:00"/>
    <x v="0"/>
    <n v="4"/>
    <x v="10"/>
    <x v="0"/>
    <x v="5"/>
    <n v="157"/>
    <s v="S18_1662"/>
    <x v="8"/>
    <s v="+63 2 555 3587"/>
    <s v="15 McCallum Street - NatWest Center #13-03"/>
    <s v="N/A"/>
    <s v="Makati City"/>
    <s v="N/A"/>
    <s v="1227 MM"/>
    <x v="6"/>
    <x v="2"/>
    <s v="Cruz"/>
    <s v="Arnold"/>
    <s v="Large"/>
  </r>
  <r>
    <n v="10198"/>
    <n v="48"/>
    <n v="67.819999999999993"/>
    <n v="5"/>
    <n v="3255.36"/>
    <n v="237.96681599999999"/>
    <s v="7,31%"/>
    <d v="2003-11-27T00:00:00"/>
    <x v="0"/>
    <n v="4"/>
    <x v="10"/>
    <x v="0"/>
    <x v="5"/>
    <n v="68"/>
    <s v="S24_2841"/>
    <x v="8"/>
    <s v="+63 2 555 3587"/>
    <s v="15 McCallum Street - NatWest Center #13-03"/>
    <s v="N/A"/>
    <s v="Makati City"/>
    <s v="N/A"/>
    <s v="1227 MM"/>
    <x v="6"/>
    <x v="2"/>
    <s v="Cruz"/>
    <s v="Arnold"/>
    <s v="Medium"/>
  </r>
  <r>
    <n v="10198"/>
    <n v="27"/>
    <n v="71.67"/>
    <n v="6"/>
    <n v="1935.09"/>
    <n v="143.00315099999997"/>
    <s v="7,39%"/>
    <d v="2003-11-27T00:00:00"/>
    <x v="0"/>
    <n v="4"/>
    <x v="10"/>
    <x v="0"/>
    <x v="0"/>
    <n v="65"/>
    <s v="S24_3420"/>
    <x v="8"/>
    <s v="+63 2 555 3587"/>
    <s v="15 McCallum Street - NatWest Center #13-03"/>
    <s v="N/A"/>
    <s v="Makati City"/>
    <s v="N/A"/>
    <s v="1227 MM"/>
    <x v="6"/>
    <x v="2"/>
    <s v="Cruz"/>
    <s v="Arnold"/>
    <s v="Small"/>
  </r>
  <r>
    <n v="10198"/>
    <n v="43"/>
    <n v="66.19"/>
    <n v="3"/>
    <n v="2846.17"/>
    <n v="208.055027"/>
    <s v="7,31%"/>
    <d v="2003-11-27T00:00:00"/>
    <x v="0"/>
    <n v="4"/>
    <x v="10"/>
    <x v="0"/>
    <x v="5"/>
    <n v="68"/>
    <s v="S24_3949"/>
    <x v="8"/>
    <s v="+63 2 555 3587"/>
    <s v="15 McCallum Street - NatWest Center #13-03"/>
    <s v="N/A"/>
    <s v="Makati City"/>
    <s v="N/A"/>
    <s v="1227 MM"/>
    <x v="6"/>
    <x v="2"/>
    <s v="Cruz"/>
    <s v="Arnold"/>
    <s v="Small"/>
  </r>
  <r>
    <n v="10198"/>
    <n v="42"/>
    <n v="100"/>
    <n v="1"/>
    <n v="4774.5600000000004"/>
    <n v="349.02033600000004"/>
    <s v="7,31%"/>
    <d v="2003-11-27T00:00:00"/>
    <x v="0"/>
    <n v="4"/>
    <x v="10"/>
    <x v="0"/>
    <x v="5"/>
    <n v="99"/>
    <s v="S700_2466"/>
    <x v="8"/>
    <s v="+63 2 555 3587"/>
    <s v="15 McCallum Street - NatWest Center #13-03"/>
    <s v="N/A"/>
    <s v="Makati City"/>
    <s v="N/A"/>
    <s v="1227 MM"/>
    <x v="6"/>
    <x v="2"/>
    <s v="Cruz"/>
    <s v="Arnold"/>
    <s v="Medium"/>
  </r>
  <r>
    <n v="10198"/>
    <n v="40"/>
    <n v="63.67"/>
    <n v="2"/>
    <n v="2546.8000000000002"/>
    <n v="186.17108000000002"/>
    <s v="7,31%"/>
    <d v="2003-11-27T00:00:00"/>
    <x v="0"/>
    <n v="4"/>
    <x v="10"/>
    <x v="0"/>
    <x v="5"/>
    <n v="74"/>
    <s v="S700_4002"/>
    <x v="8"/>
    <s v="+63 2 555 3587"/>
    <s v="15 McCallum Street - NatWest Center #13-03"/>
    <s v="N/A"/>
    <s v="Makati City"/>
    <s v="N/A"/>
    <s v="1227 MM"/>
    <x v="6"/>
    <x v="2"/>
    <s v="Cruz"/>
    <s v="Arnold"/>
    <s v="Small"/>
  </r>
  <r>
    <n v="10199"/>
    <n v="29"/>
    <n v="38.4"/>
    <n v="1"/>
    <n v="1113.5999999999999"/>
    <n v="82.295039999999986"/>
    <s v="7,39%"/>
    <d v="2003-12-01T00:00:00"/>
    <x v="0"/>
    <n v="4"/>
    <x v="11"/>
    <x v="0"/>
    <x v="0"/>
    <n v="43"/>
    <s v="S50_1341"/>
    <x v="64"/>
    <s v="3105553722"/>
    <s v="3675 Furth Circle"/>
    <s v="N/A"/>
    <s v="Burbank"/>
    <s v="CA"/>
    <s v="94019"/>
    <x v="0"/>
    <x v="0"/>
    <s v="Thompson"/>
    <s v="Steve"/>
    <s v="Small"/>
  </r>
  <r>
    <n v="10199"/>
    <n v="48"/>
    <n v="83.12"/>
    <n v="2"/>
    <n v="3989.76"/>
    <n v="291.651456"/>
    <s v="7,31%"/>
    <d v="2003-12-01T00:00:00"/>
    <x v="0"/>
    <n v="4"/>
    <x v="11"/>
    <x v="0"/>
    <x v="5"/>
    <n v="91"/>
    <s v="S700_1691"/>
    <x v="64"/>
    <s v="3105553722"/>
    <s v="3675 Furth Circle"/>
    <s v="N/A"/>
    <s v="Burbank"/>
    <s v="CA"/>
    <s v="94019"/>
    <x v="0"/>
    <x v="0"/>
    <s v="Thompson"/>
    <s v="Steve"/>
    <s v="Medium"/>
  </r>
  <r>
    <n v="10199"/>
    <n v="38"/>
    <n v="82.4"/>
    <n v="3"/>
    <n v="3131.2"/>
    <n v="228.89071999999999"/>
    <s v="7,31%"/>
    <d v="2003-12-01T00:00:00"/>
    <x v="0"/>
    <n v="4"/>
    <x v="11"/>
    <x v="0"/>
    <x v="5"/>
    <n v="80"/>
    <s v="S700_3167"/>
    <x v="64"/>
    <s v="3105553722"/>
    <s v="3675 Furth Circle"/>
    <s v="N/A"/>
    <s v="Burbank"/>
    <s v="CA"/>
    <s v="94019"/>
    <x v="0"/>
    <x v="0"/>
    <s v="Thompson"/>
    <s v="Steve"/>
    <s v="Medium"/>
  </r>
  <r>
    <n v="10201"/>
    <n v="22"/>
    <n v="98.57"/>
    <n v="2"/>
    <n v="2168.54"/>
    <n v="275.40458000000001"/>
    <s v="12,70%"/>
    <d v="2003-12-01T00:00:00"/>
    <x v="0"/>
    <n v="4"/>
    <x v="11"/>
    <x v="0"/>
    <x v="6"/>
    <n v="95"/>
    <s v="S10_1678"/>
    <x v="11"/>
    <s v="6505555787"/>
    <s v="5557 North Pendale Street"/>
    <s v="N/A"/>
    <s v="San Francisco"/>
    <s v="CA"/>
    <s v="N/A"/>
    <x v="0"/>
    <x v="0"/>
    <s v="Murphy"/>
    <s v="Julie"/>
    <s v="Small"/>
  </r>
  <r>
    <n v="10201"/>
    <n v="24"/>
    <n v="100"/>
    <n v="5"/>
    <n v="3025.92"/>
    <n v="384.29184000000004"/>
    <s v="12,70%"/>
    <d v="2003-12-01T00:00:00"/>
    <x v="0"/>
    <n v="4"/>
    <x v="11"/>
    <x v="0"/>
    <x v="6"/>
    <n v="118"/>
    <s v="S10_2016"/>
    <x v="11"/>
    <s v="6505555787"/>
    <s v="5557 North Pendale Street"/>
    <s v="N/A"/>
    <s v="San Francisco"/>
    <s v="CA"/>
    <s v="N/A"/>
    <x v="0"/>
    <x v="0"/>
    <s v="Murphy"/>
    <s v="Julie"/>
    <s v="Medium"/>
  </r>
  <r>
    <n v="10201"/>
    <n v="49"/>
    <n v="100"/>
    <n v="4"/>
    <n v="8065.89"/>
    <n v="1024.3680300000001"/>
    <s v="12,70%"/>
    <d v="2003-12-01T00:00:00"/>
    <x v="0"/>
    <n v="4"/>
    <x v="11"/>
    <x v="0"/>
    <x v="6"/>
    <n v="193"/>
    <s v="S10_4698"/>
    <x v="11"/>
    <s v="6505555787"/>
    <s v="5557 North Pendale Street"/>
    <s v="N/A"/>
    <s v="San Francisco"/>
    <s v="CA"/>
    <s v="N/A"/>
    <x v="0"/>
    <x v="0"/>
    <s v="Murphy"/>
    <s v="Julie"/>
    <s v="Large"/>
  </r>
  <r>
    <n v="10201"/>
    <n v="25"/>
    <n v="100"/>
    <n v="1"/>
    <n v="4029"/>
    <n v="511.68299999999999"/>
    <n v="0.127"/>
    <d v="2003-12-01T00:00:00"/>
    <x v="0"/>
    <n v="4"/>
    <x v="11"/>
    <x v="0"/>
    <x v="6"/>
    <n v="150"/>
    <s v="S12_2823"/>
    <x v="11"/>
    <s v="6505555787"/>
    <s v="5557 North Pendale Street"/>
    <s v="N/A"/>
    <s v="San Francisco"/>
    <s v="CA"/>
    <s v="N/A"/>
    <x v="0"/>
    <x v="0"/>
    <s v="Murphy"/>
    <s v="Julie"/>
    <s v="Medium"/>
  </r>
  <r>
    <n v="10201"/>
    <n v="30"/>
    <n v="64.81"/>
    <n v="6"/>
    <n v="1944.3"/>
    <n v="246.92609999999999"/>
    <n v="0.127"/>
    <d v="2003-12-01T00:00:00"/>
    <x v="0"/>
    <n v="4"/>
    <x v="11"/>
    <x v="0"/>
    <x v="6"/>
    <n v="60"/>
    <s v="S18_2625"/>
    <x v="11"/>
    <s v="6505555787"/>
    <s v="5557 North Pendale Street"/>
    <s v="N/A"/>
    <s v="San Francisco"/>
    <s v="CA"/>
    <s v="N/A"/>
    <x v="0"/>
    <x v="0"/>
    <s v="Murphy"/>
    <s v="Julie"/>
    <s v="Small"/>
  </r>
  <r>
    <n v="10201"/>
    <n v="39"/>
    <n v="100"/>
    <n v="3"/>
    <n v="4351.2299999999996"/>
    <n v="552.60620999999992"/>
    <n v="0.127"/>
    <d v="2003-12-01T00:00:00"/>
    <x v="0"/>
    <n v="4"/>
    <x v="11"/>
    <x v="0"/>
    <x v="6"/>
    <n v="112"/>
    <s v="S24_1578"/>
    <x v="11"/>
    <s v="6505555787"/>
    <s v="5557 North Pendale Street"/>
    <s v="N/A"/>
    <s v="San Francisco"/>
    <s v="CA"/>
    <s v="N/A"/>
    <x v="0"/>
    <x v="0"/>
    <s v="Murphy"/>
    <s v="Julie"/>
    <s v="Medium"/>
  </r>
  <r>
    <n v="10201"/>
    <n v="25"/>
    <n v="73.88"/>
    <n v="7"/>
    <n v="1847"/>
    <n v="234.56900000000002"/>
    <n v="0.127"/>
    <d v="2003-12-01T00:00:00"/>
    <x v="0"/>
    <n v="4"/>
    <x v="11"/>
    <x v="0"/>
    <x v="6"/>
    <n v="76"/>
    <s v="S24_2000"/>
    <x v="11"/>
    <s v="6505555787"/>
    <s v="5557 North Pendale Street"/>
    <s v="N/A"/>
    <s v="San Francisco"/>
    <s v="CA"/>
    <s v="N/A"/>
    <x v="0"/>
    <x v="0"/>
    <s v="Murphy"/>
    <s v="Julie"/>
    <s v="Small"/>
  </r>
  <r>
    <n v="10203"/>
    <n v="20"/>
    <n v="100"/>
    <n v="8"/>
    <n v="3930.4"/>
    <n v="978.27656000000002"/>
    <s v="24,89%"/>
    <d v="2003-12-02T00:00:00"/>
    <x v="0"/>
    <n v="4"/>
    <x v="11"/>
    <x v="0"/>
    <x v="1"/>
    <n v="194"/>
    <s v="S12_1099"/>
    <x v="4"/>
    <s v="(91) 555 94 44"/>
    <s v="C/ Moralzarzal, 86"/>
    <s v="N/A"/>
    <s v="Madrid"/>
    <s v="N/A"/>
    <s v="28034"/>
    <x v="3"/>
    <x v="1"/>
    <s v="Freyre"/>
    <s v="Diego"/>
    <s v="Medium"/>
  </r>
  <r>
    <n v="10203"/>
    <n v="20"/>
    <n v="100"/>
    <n v="6"/>
    <n v="2254.8000000000002"/>
    <n v="561.21972000000005"/>
    <s v="24,89%"/>
    <d v="2003-12-02T00:00:00"/>
    <x v="0"/>
    <n v="4"/>
    <x v="11"/>
    <x v="0"/>
    <x v="1"/>
    <n v="117"/>
    <s v="S12_3380"/>
    <x v="4"/>
    <s v="(91) 555 94 44"/>
    <s v="C/ Moralzarzal, 86"/>
    <s v="N/A"/>
    <s v="Madrid"/>
    <s v="N/A"/>
    <s v="28034"/>
    <x v="3"/>
    <x v="1"/>
    <s v="Freyre"/>
    <s v="Diego"/>
    <s v="Small"/>
  </r>
  <r>
    <n v="10203"/>
    <n v="44"/>
    <n v="82.99"/>
    <n v="9"/>
    <n v="3651.56"/>
    <n v="908.87328400000001"/>
    <s v="24,89%"/>
    <d v="2003-12-02T00:00:00"/>
    <x v="0"/>
    <n v="4"/>
    <x v="11"/>
    <x v="0"/>
    <x v="1"/>
    <n v="79"/>
    <s v="S12_3990"/>
    <x v="4"/>
    <s v="(91) 555 94 44"/>
    <s v="C/ Moralzarzal, 86"/>
    <s v="N/A"/>
    <s v="Madrid"/>
    <s v="N/A"/>
    <s v="28034"/>
    <x v="3"/>
    <x v="1"/>
    <s v="Freyre"/>
    <s v="Diego"/>
    <s v="Medium"/>
  </r>
  <r>
    <n v="10203"/>
    <n v="47"/>
    <n v="100"/>
    <n v="5"/>
    <n v="5195.8500000000004"/>
    <n v="1293.2470650000002"/>
    <s v="24,89%"/>
    <d v="2003-12-02T00:00:00"/>
    <x v="0"/>
    <n v="4"/>
    <x v="11"/>
    <x v="0"/>
    <x v="1"/>
    <n v="115"/>
    <s v="S12_4675"/>
    <x v="4"/>
    <s v="(91) 555 94 44"/>
    <s v="C/ Moralzarzal, 86"/>
    <s v="N/A"/>
    <s v="Madrid"/>
    <s v="N/A"/>
    <s v="28034"/>
    <x v="3"/>
    <x v="1"/>
    <s v="Freyre"/>
    <s v="Diego"/>
    <s v="Medium"/>
  </r>
  <r>
    <n v="10203"/>
    <n v="45"/>
    <n v="85.47"/>
    <n v="4"/>
    <n v="3846.15"/>
    <n v="957.30673500000012"/>
    <s v="24,89%"/>
    <d v="2003-12-02T00:00:00"/>
    <x v="0"/>
    <n v="4"/>
    <x v="11"/>
    <x v="0"/>
    <x v="1"/>
    <n v="77"/>
    <s v="S18_1889"/>
    <x v="4"/>
    <s v="(91) 555 94 44"/>
    <s v="C/ Moralzarzal, 86"/>
    <s v="N/A"/>
    <s v="Madrid"/>
    <s v="N/A"/>
    <s v="28034"/>
    <x v="3"/>
    <x v="1"/>
    <s v="Freyre"/>
    <s v="Diego"/>
    <s v="Medium"/>
  </r>
  <r>
    <n v="10203"/>
    <n v="48"/>
    <n v="100"/>
    <n v="1"/>
    <n v="8291.0400000000009"/>
    <n v="2063.6398560000002"/>
    <s v="24,89%"/>
    <d v="2003-12-02T00:00:00"/>
    <x v="0"/>
    <n v="4"/>
    <x v="11"/>
    <x v="0"/>
    <x v="1"/>
    <n v="169"/>
    <s v="S18_3232"/>
    <x v="4"/>
    <s v="(91) 555 94 44"/>
    <s v="C/ Moralzarzal, 86"/>
    <s v="N/A"/>
    <s v="Madrid"/>
    <s v="N/A"/>
    <s v="28034"/>
    <x v="3"/>
    <x v="1"/>
    <s v="Freyre"/>
    <s v="Diego"/>
    <s v="Large"/>
  </r>
  <r>
    <n v="10203"/>
    <n v="33"/>
    <n v="86.04"/>
    <n v="11"/>
    <n v="2839.32"/>
    <n v="706.70674800000006"/>
    <s v="24,89%"/>
    <d v="2003-12-02T00:00:00"/>
    <x v="0"/>
    <n v="4"/>
    <x v="11"/>
    <x v="0"/>
    <x v="1"/>
    <n v="80"/>
    <s v="S18_3278"/>
    <x v="4"/>
    <s v="(91) 555 94 44"/>
    <s v="C/ Moralzarzal, 86"/>
    <s v="N/A"/>
    <s v="Madrid"/>
    <s v="N/A"/>
    <s v="28034"/>
    <x v="3"/>
    <x v="1"/>
    <s v="Freyre"/>
    <s v="Diego"/>
    <s v="Small"/>
  </r>
  <r>
    <n v="10203"/>
    <n v="32"/>
    <n v="100"/>
    <n v="10"/>
    <n v="5127.04"/>
    <n v="1276.1202560000002"/>
    <s v="24,89%"/>
    <d v="2003-12-02T00:00:00"/>
    <x v="0"/>
    <n v="4"/>
    <x v="11"/>
    <x v="0"/>
    <x v="1"/>
    <n v="146"/>
    <s v="S18_3482"/>
    <x v="4"/>
    <s v="(91) 555 94 44"/>
    <s v="C/ Moralzarzal, 86"/>
    <s v="N/A"/>
    <s v="Madrid"/>
    <s v="N/A"/>
    <s v="28034"/>
    <x v="3"/>
    <x v="1"/>
    <s v="Freyre"/>
    <s v="Diego"/>
    <s v="Medium"/>
  </r>
  <r>
    <n v="10203"/>
    <n v="21"/>
    <n v="37"/>
    <n v="2"/>
    <n v="777"/>
    <n v="193.39530000000002"/>
    <s v="24,89%"/>
    <d v="2003-12-02T00:00:00"/>
    <x v="0"/>
    <n v="4"/>
    <x v="11"/>
    <x v="0"/>
    <x v="1"/>
    <n v="37"/>
    <s v="S24_2972"/>
    <x v="4"/>
    <s v="(91) 555 94 44"/>
    <s v="C/ Moralzarzal, 86"/>
    <s v="N/A"/>
    <s v="Madrid"/>
    <s v="N/A"/>
    <s v="28034"/>
    <x v="3"/>
    <x v="1"/>
    <s v="Freyre"/>
    <s v="Diego"/>
    <s v="Small"/>
  </r>
  <r>
    <n v="10203"/>
    <n v="34"/>
    <n v="64.900000000000006"/>
    <n v="7"/>
    <n v="2206.6"/>
    <n v="549.22274000000004"/>
    <s v="24,89%"/>
    <d v="2003-12-02T00:00:00"/>
    <x v="0"/>
    <n v="4"/>
    <x v="11"/>
    <x v="0"/>
    <x v="1"/>
    <n v="61"/>
    <s v="S24_3371"/>
    <x v="4"/>
    <s v="(91) 555 94 44"/>
    <s v="C/ Moralzarzal, 86"/>
    <s v="N/A"/>
    <s v="Madrid"/>
    <s v="N/A"/>
    <s v="28034"/>
    <x v="3"/>
    <x v="1"/>
    <s v="Freyre"/>
    <s v="Diego"/>
    <s v="Small"/>
  </r>
  <r>
    <n v="10203"/>
    <n v="47"/>
    <n v="100"/>
    <n v="3"/>
    <n v="6996.42"/>
    <n v="1741.408938"/>
    <s v="24,89%"/>
    <d v="2003-12-02T00:00:00"/>
    <x v="0"/>
    <n v="4"/>
    <x v="11"/>
    <x v="0"/>
    <x v="1"/>
    <n v="140"/>
    <s v="S24_3856"/>
    <x v="4"/>
    <s v="(91) 555 94 44"/>
    <s v="C/ Moralzarzal, 86"/>
    <s v="N/A"/>
    <s v="Madrid"/>
    <s v="N/A"/>
    <s v="28034"/>
    <x v="3"/>
    <x v="1"/>
    <s v="Freyre"/>
    <s v="Diego"/>
    <s v="Medium"/>
  </r>
  <r>
    <n v="10204"/>
    <n v="42"/>
    <n v="100"/>
    <n v="17"/>
    <n v="6182.4"/>
    <n v="1538.79936"/>
    <s v="24,89%"/>
    <d v="2003-12-02T00:00:00"/>
    <x v="0"/>
    <n v="4"/>
    <x v="11"/>
    <x v="0"/>
    <x v="1"/>
    <n v="141"/>
    <s v="S18_1129"/>
    <x v="26"/>
    <s v="2125557413"/>
    <s v="4092 Furth Circle"/>
    <s v="Suite 400"/>
    <s v="NYC"/>
    <s v="NY"/>
    <s v="10022"/>
    <x v="0"/>
    <x v="0"/>
    <s v="Young"/>
    <s v="Jeff"/>
    <s v="Medium"/>
  </r>
  <r>
    <n v="10204"/>
    <n v="40"/>
    <n v="100"/>
    <n v="13"/>
    <n v="4032"/>
    <n v="1003.5648"/>
    <s v="24,89%"/>
    <d v="2003-12-02T00:00:00"/>
    <x v="0"/>
    <n v="4"/>
    <x v="11"/>
    <x v="0"/>
    <x v="1"/>
    <n v="124"/>
    <s v="S18_1589"/>
    <x v="26"/>
    <s v="2125557413"/>
    <s v="4092 Furth Circle"/>
    <s v="Suite 400"/>
    <s v="NYC"/>
    <s v="NY"/>
    <s v="10022"/>
    <x v="0"/>
    <x v="0"/>
    <s v="Young"/>
    <s v="Jeff"/>
    <s v="Medium"/>
  </r>
  <r>
    <n v="10204"/>
    <n v="33"/>
    <n v="100"/>
    <n v="4"/>
    <n v="5890.5"/>
    <n v="435.30794999999995"/>
    <s v="7,39%"/>
    <d v="2003-12-02T00:00:00"/>
    <x v="0"/>
    <n v="4"/>
    <x v="11"/>
    <x v="0"/>
    <x v="0"/>
    <n v="170"/>
    <s v="S18_1749"/>
    <x v="26"/>
    <s v="2125557413"/>
    <s v="4092 Furth Circle"/>
    <s v="Suite 400"/>
    <s v="NYC"/>
    <s v="NY"/>
    <s v="10022"/>
    <x v="0"/>
    <x v="0"/>
    <s v="Young"/>
    <s v="Jeff"/>
    <s v="Medium"/>
  </r>
  <r>
    <n v="10204"/>
    <n v="38"/>
    <n v="100"/>
    <n v="16"/>
    <n v="6432.64"/>
    <n v="1601.084096"/>
    <s v="24,89%"/>
    <d v="2003-12-02T00:00:00"/>
    <x v="0"/>
    <n v="4"/>
    <x v="11"/>
    <x v="0"/>
    <x v="1"/>
    <n v="142"/>
    <s v="S18_1984"/>
    <x v="26"/>
    <s v="2125557413"/>
    <s v="4092 Furth Circle"/>
    <s v="Suite 400"/>
    <s v="NYC"/>
    <s v="NY"/>
    <s v="10022"/>
    <x v="0"/>
    <x v="0"/>
    <s v="Young"/>
    <s v="Jeff"/>
    <s v="Medium"/>
  </r>
  <r>
    <n v="10204"/>
    <n v="23"/>
    <n v="71.44"/>
    <n v="3"/>
    <n v="1643.12"/>
    <n v="121.42656799999997"/>
    <s v="7,39%"/>
    <d v="2003-12-02T00:00:00"/>
    <x v="0"/>
    <n v="4"/>
    <x v="11"/>
    <x v="0"/>
    <x v="0"/>
    <n v="60"/>
    <s v="S18_2248"/>
    <x v="26"/>
    <s v="2125557413"/>
    <s v="4092 Furth Circle"/>
    <s v="Suite 400"/>
    <s v="NYC"/>
    <s v="NY"/>
    <s v="10022"/>
    <x v="0"/>
    <x v="0"/>
    <s v="Young"/>
    <s v="Jeff"/>
    <s v="Small"/>
  </r>
  <r>
    <n v="10204"/>
    <n v="26"/>
    <n v="100"/>
    <n v="1"/>
    <n v="3206.32"/>
    <n v="236.947048"/>
    <s v="7,39%"/>
    <d v="2003-12-02T00:00:00"/>
    <x v="0"/>
    <n v="4"/>
    <x v="11"/>
    <x v="0"/>
    <x v="0"/>
    <n v="127"/>
    <s v="S18_2325"/>
    <x v="26"/>
    <s v="2125557413"/>
    <s v="4092 Furth Circle"/>
    <s v="Suite 400"/>
    <s v="NYC"/>
    <s v="NY"/>
    <s v="10022"/>
    <x v="0"/>
    <x v="0"/>
    <s v="Young"/>
    <s v="Jeff"/>
    <s v="Medium"/>
  </r>
  <r>
    <n v="10204"/>
    <n v="27"/>
    <n v="100"/>
    <n v="14"/>
    <n v="4169.88"/>
    <n v="1037.8831320000002"/>
    <s v="24,89%"/>
    <d v="2003-12-02T00:00:00"/>
    <x v="0"/>
    <n v="4"/>
    <x v="11"/>
    <x v="0"/>
    <x v="1"/>
    <n v="132"/>
    <s v="S18_2870"/>
    <x v="26"/>
    <s v="2125557413"/>
    <s v="4092 Furth Circle"/>
    <s v="Suite 400"/>
    <s v="NYC"/>
    <s v="NY"/>
    <s v="10022"/>
    <x v="0"/>
    <x v="0"/>
    <s v="Young"/>
    <s v="Jeff"/>
    <s v="Medium"/>
  </r>
  <r>
    <n v="10204"/>
    <n v="35"/>
    <n v="100"/>
    <n v="15"/>
    <n v="5735.8"/>
    <n v="1427.6406200000001"/>
    <s v="24,89%"/>
    <d v="2003-12-02T00:00:00"/>
    <x v="0"/>
    <n v="4"/>
    <x v="11"/>
    <x v="0"/>
    <x v="1"/>
    <n v="141"/>
    <s v="S18_3685"/>
    <x v="26"/>
    <s v="2125557413"/>
    <s v="4092 Furth Circle"/>
    <s v="Suite 400"/>
    <s v="NYC"/>
    <s v="NY"/>
    <s v="10022"/>
    <x v="0"/>
    <x v="0"/>
    <s v="Young"/>
    <s v="Jeff"/>
    <s v="Medium"/>
  </r>
  <r>
    <n v="10204"/>
    <n v="29"/>
    <n v="85.59"/>
    <n v="5"/>
    <n v="2482.11"/>
    <n v="183.42792900000001"/>
    <s v="7,39%"/>
    <d v="2003-12-02T00:00:00"/>
    <x v="0"/>
    <n v="4"/>
    <x v="11"/>
    <x v="0"/>
    <x v="0"/>
    <n v="92"/>
    <s v="S18_4409"/>
    <x v="26"/>
    <s v="2125557413"/>
    <s v="4092 Furth Circle"/>
    <s v="Suite 400"/>
    <s v="NYC"/>
    <s v="NY"/>
    <s v="10022"/>
    <x v="0"/>
    <x v="0"/>
    <s v="Young"/>
    <s v="Jeff"/>
    <s v="Small"/>
  </r>
  <r>
    <n v="10204"/>
    <n v="45"/>
    <n v="76.260000000000005"/>
    <n v="6"/>
    <n v="3431.7"/>
    <n v="854.15012999999999"/>
    <s v="24,89%"/>
    <d v="2003-12-02T00:00:00"/>
    <x v="0"/>
    <n v="4"/>
    <x v="11"/>
    <x v="0"/>
    <x v="1"/>
    <n v="71"/>
    <s v="S18_4933"/>
    <x v="26"/>
    <s v="2125557413"/>
    <s v="4092 Furth Circle"/>
    <s v="Suite 400"/>
    <s v="NYC"/>
    <s v="NY"/>
    <s v="10022"/>
    <x v="0"/>
    <x v="0"/>
    <s v="Young"/>
    <s v="Jeff"/>
    <s v="Medium"/>
  </r>
  <r>
    <n v="10204"/>
    <n v="20"/>
    <n v="62.47"/>
    <n v="10"/>
    <n v="1249.4000000000001"/>
    <n v="310.97566000000006"/>
    <s v="24,89%"/>
    <d v="2003-12-02T00:00:00"/>
    <x v="0"/>
    <n v="4"/>
    <x v="11"/>
    <x v="0"/>
    <x v="1"/>
    <n v="73"/>
    <s v="S24_1046"/>
    <x v="26"/>
    <s v="2125557413"/>
    <s v="4092 Furth Circle"/>
    <s v="Suite 400"/>
    <s v="NYC"/>
    <s v="NY"/>
    <s v="10022"/>
    <x v="0"/>
    <x v="0"/>
    <s v="Young"/>
    <s v="Jeff"/>
    <s v="Small"/>
  </r>
  <r>
    <n v="10204"/>
    <n v="45"/>
    <n v="49.81"/>
    <n v="12"/>
    <n v="2241.4499999999998"/>
    <n v="557.89690499999995"/>
    <s v="24,89%"/>
    <d v="2003-12-02T00:00:00"/>
    <x v="0"/>
    <n v="4"/>
    <x v="11"/>
    <x v="0"/>
    <x v="1"/>
    <n v="50"/>
    <s v="S24_1628"/>
    <x v="26"/>
    <s v="2125557413"/>
    <s v="4092 Furth Circle"/>
    <s v="Suite 400"/>
    <s v="NYC"/>
    <s v="NY"/>
    <s v="10022"/>
    <x v="0"/>
    <x v="0"/>
    <s v="Young"/>
    <s v="Jeff"/>
    <s v="Small"/>
  </r>
  <r>
    <n v="10204"/>
    <n v="47"/>
    <n v="96.32"/>
    <n v="8"/>
    <n v="4527.04"/>
    <n v="1126.780256"/>
    <s v="24,89%"/>
    <d v="2003-12-02T00:00:00"/>
    <x v="0"/>
    <n v="4"/>
    <x v="11"/>
    <x v="0"/>
    <x v="1"/>
    <n v="90"/>
    <s v="S24_2766"/>
    <x v="26"/>
    <s v="2125557413"/>
    <s v="4092 Furth Circle"/>
    <s v="Suite 400"/>
    <s v="NYC"/>
    <s v="NY"/>
    <s v="10022"/>
    <x v="0"/>
    <x v="0"/>
    <s v="Young"/>
    <s v="Jeff"/>
    <s v="Medium"/>
  </r>
  <r>
    <n v="10204"/>
    <n v="42"/>
    <n v="100"/>
    <n v="7"/>
    <n v="4242"/>
    <n v="1055.8338000000001"/>
    <s v="24,89%"/>
    <d v="2003-12-02T00:00:00"/>
    <x v="0"/>
    <n v="4"/>
    <x v="11"/>
    <x v="0"/>
    <x v="1"/>
    <n v="117"/>
    <s v="S24_2887"/>
    <x v="26"/>
    <s v="2125557413"/>
    <s v="4092 Furth Circle"/>
    <s v="Suite 400"/>
    <s v="NYC"/>
    <s v="NY"/>
    <s v="10022"/>
    <x v="0"/>
    <x v="0"/>
    <s v="Young"/>
    <s v="Jeff"/>
    <s v="Medium"/>
  </r>
  <r>
    <n v="10204"/>
    <n v="40"/>
    <n v="79.62"/>
    <n v="9"/>
    <n v="3184.8"/>
    <n v="792.69672000000003"/>
    <s v="24,89%"/>
    <d v="2003-12-02T00:00:00"/>
    <x v="0"/>
    <n v="4"/>
    <x v="11"/>
    <x v="0"/>
    <x v="1"/>
    <n v="85"/>
    <s v="S24_3191"/>
    <x v="26"/>
    <s v="2125557413"/>
    <s v="4092 Furth Circle"/>
    <s v="Suite 400"/>
    <s v="NYC"/>
    <s v="NY"/>
    <s v="10022"/>
    <x v="0"/>
    <x v="0"/>
    <s v="Young"/>
    <s v="Jeff"/>
    <s v="Medium"/>
  </r>
  <r>
    <n v="10204"/>
    <n v="48"/>
    <n v="91.02"/>
    <n v="11"/>
    <n v="4368.96"/>
    <n v="1087.4341440000001"/>
    <s v="24,89%"/>
    <d v="2003-12-02T00:00:00"/>
    <x v="0"/>
    <n v="4"/>
    <x v="11"/>
    <x v="0"/>
    <x v="1"/>
    <n v="107"/>
    <s v="S24_3432"/>
    <x v="26"/>
    <s v="2125557413"/>
    <s v="4092 Furth Circle"/>
    <s v="Suite 400"/>
    <s v="NYC"/>
    <s v="NY"/>
    <s v="10022"/>
    <x v="0"/>
    <x v="0"/>
    <s v="Young"/>
    <s v="Jeff"/>
    <s v="Medium"/>
  </r>
  <r>
    <n v="10204"/>
    <n v="39"/>
    <n v="33.229999999999997"/>
    <n v="2"/>
    <n v="1295.97"/>
    <n v="95.772182999999998"/>
    <s v="7,39%"/>
    <d v="2003-12-02T00:00:00"/>
    <x v="0"/>
    <n v="4"/>
    <x v="11"/>
    <x v="0"/>
    <x v="0"/>
    <n v="41"/>
    <s v="S24_3969"/>
    <x v="26"/>
    <s v="2125557413"/>
    <s v="4092 Furth Circle"/>
    <s v="Suite 400"/>
    <s v="NYC"/>
    <s v="NY"/>
    <s v="10022"/>
    <x v="0"/>
    <x v="0"/>
    <s v="Young"/>
    <s v="Jeff"/>
    <s v="Small"/>
  </r>
  <r>
    <n v="10205"/>
    <n v="36"/>
    <n v="100"/>
    <n v="2"/>
    <n v="3735.72"/>
    <n v="276.06970799999993"/>
    <s v="7,39%"/>
    <d v="2003-12-03T00:00:00"/>
    <x v="0"/>
    <n v="4"/>
    <x v="11"/>
    <x v="0"/>
    <x v="0"/>
    <n v="102"/>
    <s v="S18_1342"/>
    <x v="4"/>
    <s v="(91) 555 94 44"/>
    <s v="C/ Moralzarzal, 86"/>
    <s v="N/A"/>
    <s v="Madrid"/>
    <s v="N/A"/>
    <s v="28034"/>
    <x v="3"/>
    <x v="1"/>
    <s v="Freyre"/>
    <s v="Diego"/>
    <s v="Medium"/>
  </r>
  <r>
    <n v="10205"/>
    <n v="48"/>
    <n v="63.61"/>
    <n v="1"/>
    <n v="3053.28"/>
    <n v="225.63739200000001"/>
    <s v="7,39%"/>
    <d v="2003-12-03T00:00:00"/>
    <x v="0"/>
    <n v="4"/>
    <x v="11"/>
    <x v="0"/>
    <x v="0"/>
    <n v="53"/>
    <s v="S18_1367"/>
    <x v="4"/>
    <s v="(91) 555 94 44"/>
    <s v="C/ Moralzarzal, 86"/>
    <s v="N/A"/>
    <s v="Madrid"/>
    <s v="N/A"/>
    <s v="28034"/>
    <x v="3"/>
    <x v="1"/>
    <s v="Freyre"/>
    <s v="Diego"/>
    <s v="Medium"/>
  </r>
  <r>
    <n v="10205"/>
    <n v="40"/>
    <n v="100"/>
    <n v="3"/>
    <n v="7492.4"/>
    <n v="553.68835999999988"/>
    <s v="7,39%"/>
    <d v="2003-12-03T00:00:00"/>
    <x v="0"/>
    <n v="4"/>
    <x v="11"/>
    <x v="0"/>
    <x v="0"/>
    <n v="168"/>
    <s v="S18_2795"/>
    <x v="4"/>
    <s v="(91) 555 94 44"/>
    <s v="C/ Moralzarzal, 86"/>
    <s v="N/A"/>
    <s v="Madrid"/>
    <s v="N/A"/>
    <s v="28034"/>
    <x v="3"/>
    <x v="1"/>
    <s v="Freyre"/>
    <s v="Diego"/>
    <s v="Large"/>
  </r>
  <r>
    <n v="10205"/>
    <n v="32"/>
    <n v="37.17"/>
    <n v="5"/>
    <n v="1189.44"/>
    <n v="87.899615999999995"/>
    <s v="7,39%"/>
    <d v="2003-12-03T00:00:00"/>
    <x v="0"/>
    <n v="4"/>
    <x v="11"/>
    <x v="0"/>
    <x v="0"/>
    <n v="33"/>
    <s v="S24_1937"/>
    <x v="4"/>
    <s v="(91) 555 94 44"/>
    <s v="C/ Moralzarzal, 86"/>
    <s v="N/A"/>
    <s v="Madrid"/>
    <s v="N/A"/>
    <s v="28034"/>
    <x v="3"/>
    <x v="1"/>
    <s v="Freyre"/>
    <s v="Diego"/>
    <s v="Small"/>
  </r>
  <r>
    <n v="10205"/>
    <n v="24"/>
    <n v="38.08"/>
    <n v="4"/>
    <n v="913.92"/>
    <n v="67.538687999999993"/>
    <s v="7,39%"/>
    <d v="2003-12-03T00:00:00"/>
    <x v="0"/>
    <n v="4"/>
    <x v="11"/>
    <x v="0"/>
    <x v="0"/>
    <n v="44"/>
    <s v="S24_2022"/>
    <x v="4"/>
    <s v="(91) 555 94 44"/>
    <s v="C/ Moralzarzal, 86"/>
    <s v="N/A"/>
    <s v="Madrid"/>
    <s v="N/A"/>
    <s v="28034"/>
    <x v="3"/>
    <x v="1"/>
    <s v="Freyre"/>
    <s v="Diego"/>
    <s v="Small"/>
  </r>
  <r>
    <n v="10206"/>
    <n v="47"/>
    <n v="100"/>
    <n v="6"/>
    <n v="9064.89"/>
    <n v="2256.2511209999998"/>
    <s v="24,89%"/>
    <d v="2003-12-05T00:00:00"/>
    <x v="0"/>
    <n v="4"/>
    <x v="11"/>
    <x v="0"/>
    <x v="1"/>
    <n v="214"/>
    <s v="S10_1949"/>
    <x v="65"/>
    <s v="(604) 555-3392"/>
    <s v="1900 Oak St."/>
    <s v="N/A"/>
    <s v="Vancouver"/>
    <s v="BC"/>
    <s v="V3F 2K1"/>
    <x v="15"/>
    <x v="0"/>
    <s v="Tannamuri"/>
    <s v="Yoshi"/>
    <s v="Large"/>
  </r>
  <r>
    <n v="10206"/>
    <n v="28"/>
    <n v="100"/>
    <n v="3"/>
    <n v="4056.36"/>
    <n v="184.56438"/>
    <s v="4,55%"/>
    <d v="2003-12-05T00:00:00"/>
    <x v="0"/>
    <n v="4"/>
    <x v="11"/>
    <x v="0"/>
    <x v="2"/>
    <n v="136"/>
    <s v="S12_1666"/>
    <x v="65"/>
    <s v="(604) 555-3392"/>
    <s v="1900 Oak St."/>
    <s v="N/A"/>
    <s v="Vancouver"/>
    <s v="BC"/>
    <s v="V3F 2K1"/>
    <x v="15"/>
    <x v="0"/>
    <s v="Tannamuri"/>
    <s v="Yoshi"/>
    <s v="Medium"/>
  </r>
  <r>
    <n v="10206"/>
    <n v="34"/>
    <n v="100"/>
    <n v="5"/>
    <n v="3966.78"/>
    <n v="180.48849000000001"/>
    <s v="4,55%"/>
    <d v="2003-12-05T00:00:00"/>
    <x v="0"/>
    <n v="4"/>
    <x v="11"/>
    <x v="0"/>
    <x v="2"/>
    <n v="116"/>
    <s v="S18_1097"/>
    <x v="65"/>
    <s v="(604) 555-3392"/>
    <s v="1900 Oak St."/>
    <s v="N/A"/>
    <s v="Vancouver"/>
    <s v="BC"/>
    <s v="V3F 2K1"/>
    <x v="15"/>
    <x v="0"/>
    <s v="Tannamuri"/>
    <s v="Yoshi"/>
    <s v="Medium"/>
  </r>
  <r>
    <n v="10206"/>
    <n v="37"/>
    <n v="90.17"/>
    <n v="7"/>
    <n v="3336.29"/>
    <n v="246.55183099999996"/>
    <s v="7,39%"/>
    <d v="2003-12-05T00:00:00"/>
    <x v="0"/>
    <n v="4"/>
    <x v="11"/>
    <x v="0"/>
    <x v="0"/>
    <n v="101"/>
    <s v="S18_2949"/>
    <x v="65"/>
    <s v="(604) 555-3392"/>
    <s v="1900 Oak St."/>
    <s v="N/A"/>
    <s v="Vancouver"/>
    <s v="BC"/>
    <s v="V3F 2K1"/>
    <x v="15"/>
    <x v="0"/>
    <s v="Tannamuri"/>
    <s v="Yoshi"/>
    <s v="Medium"/>
  </r>
  <r>
    <n v="10206"/>
    <n v="28"/>
    <n v="67.459999999999994"/>
    <n v="9"/>
    <n v="1888.88"/>
    <n v="139.588232"/>
    <s v="7,39%"/>
    <d v="2003-12-05T00:00:00"/>
    <x v="0"/>
    <n v="4"/>
    <x v="11"/>
    <x v="0"/>
    <x v="0"/>
    <n v="62"/>
    <s v="S18_2957"/>
    <x v="65"/>
    <s v="(604) 555-3392"/>
    <s v="1900 Oak St."/>
    <s v="N/A"/>
    <s v="Vancouver"/>
    <s v="BC"/>
    <s v="V3F 2K1"/>
    <x v="15"/>
    <x v="0"/>
    <s v="Tannamuri"/>
    <s v="Yoshi"/>
    <s v="Small"/>
  </r>
  <r>
    <n v="10206"/>
    <n v="30"/>
    <n v="100"/>
    <n v="8"/>
    <n v="3581.4"/>
    <n v="264.66546"/>
    <s v="7,39%"/>
    <d v="2003-12-05T00:00:00"/>
    <x v="0"/>
    <n v="4"/>
    <x v="11"/>
    <x v="0"/>
    <x v="0"/>
    <n v="104"/>
    <s v="S18_3136"/>
    <x v="65"/>
    <s v="(604) 555-3392"/>
    <s v="1900 Oak St."/>
    <s v="N/A"/>
    <s v="Vancouver"/>
    <s v="BC"/>
    <s v="V3F 2K1"/>
    <x v="15"/>
    <x v="0"/>
    <s v="Tannamuri"/>
    <s v="Yoshi"/>
    <s v="Medium"/>
  </r>
  <r>
    <n v="10206"/>
    <n v="28"/>
    <n v="87.3"/>
    <n v="11"/>
    <n v="2444.4"/>
    <n v="180.64115999999999"/>
    <s v="7,39%"/>
    <d v="2003-12-05T00:00:00"/>
    <x v="0"/>
    <n v="4"/>
    <x v="11"/>
    <x v="0"/>
    <x v="0"/>
    <n v="99"/>
    <s v="S18_3320"/>
    <x v="65"/>
    <s v="(604) 555-3392"/>
    <s v="1900 Oak St."/>
    <s v="N/A"/>
    <s v="Vancouver"/>
    <s v="BC"/>
    <s v="V3F 2K1"/>
    <x v="15"/>
    <x v="0"/>
    <s v="Tannamuri"/>
    <s v="Yoshi"/>
    <s v="Small"/>
  </r>
  <r>
    <n v="10206"/>
    <n v="21"/>
    <n v="53.33"/>
    <n v="4"/>
    <n v="1119.93"/>
    <n v="82.762827000000001"/>
    <s v="7,39%"/>
    <d v="2003-12-05T00:00:00"/>
    <x v="0"/>
    <n v="4"/>
    <x v="11"/>
    <x v="0"/>
    <x v="0"/>
    <n v="50"/>
    <s v="S18_4668"/>
    <x v="65"/>
    <s v="(604) 555-3392"/>
    <s v="1900 Oak St."/>
    <s v="N/A"/>
    <s v="Vancouver"/>
    <s v="BC"/>
    <s v="V3F 2K1"/>
    <x v="15"/>
    <x v="0"/>
    <s v="Tannamuri"/>
    <s v="Yoshi"/>
    <s v="Small"/>
  </r>
  <r>
    <n v="10206"/>
    <n v="33"/>
    <n v="97.39"/>
    <n v="10"/>
    <n v="3213.87"/>
    <n v="237.50499299999998"/>
    <s v="7,39%"/>
    <d v="2003-12-05T00:00:00"/>
    <x v="0"/>
    <n v="4"/>
    <x v="11"/>
    <x v="0"/>
    <x v="0"/>
    <n v="97"/>
    <s v="S24_4258"/>
    <x v="65"/>
    <s v="(604) 555-3392"/>
    <s v="1900 Oak St."/>
    <s v="N/A"/>
    <s v="Vancouver"/>
    <s v="BC"/>
    <s v="V3F 2K1"/>
    <x v="15"/>
    <x v="0"/>
    <s v="Tannamuri"/>
    <s v="Yoshi"/>
    <s v="Medium"/>
  </r>
  <r>
    <n v="10206"/>
    <n v="36"/>
    <n v="58.82"/>
    <n v="2"/>
    <n v="2117.52"/>
    <n v="96.347160000000002"/>
    <s v="4,55%"/>
    <d v="2003-12-05T00:00:00"/>
    <x v="0"/>
    <n v="4"/>
    <x v="11"/>
    <x v="0"/>
    <x v="2"/>
    <n v="64"/>
    <s v="S32_3522"/>
    <x v="65"/>
    <s v="(604) 555-3392"/>
    <s v="1900 Oak St."/>
    <s v="N/A"/>
    <s v="Vancouver"/>
    <s v="BC"/>
    <s v="V3F 2K1"/>
    <x v="15"/>
    <x v="0"/>
    <s v="Tannamuri"/>
    <s v="Yoshi"/>
    <s v="Small"/>
  </r>
  <r>
    <n v="10206"/>
    <n v="33"/>
    <n v="100"/>
    <n v="1"/>
    <n v="3871.89"/>
    <n v="963.71342100000004"/>
    <s v="24,89%"/>
    <d v="2003-12-05T00:00:00"/>
    <x v="0"/>
    <n v="4"/>
    <x v="11"/>
    <x v="0"/>
    <x v="1"/>
    <n v="101"/>
    <s v="S700_2824"/>
    <x v="65"/>
    <s v="(604) 555-3392"/>
    <s v="1900 Oak St."/>
    <s v="N/A"/>
    <s v="Vancouver"/>
    <s v="BC"/>
    <s v="V3F 2K1"/>
    <x v="15"/>
    <x v="0"/>
    <s v="Tannamuri"/>
    <s v="Yoshi"/>
    <s v="Medium"/>
  </r>
  <r>
    <n v="10207"/>
    <n v="31"/>
    <n v="100"/>
    <n v="15"/>
    <n v="4076.19"/>
    <n v="1014.5636910000001"/>
    <s v="24,89%"/>
    <d v="2003-12-09T00:00:00"/>
    <x v="0"/>
    <n v="4"/>
    <x v="11"/>
    <x v="0"/>
    <x v="1"/>
    <n v="147"/>
    <s v="S10_4962"/>
    <x v="66"/>
    <s v="6175552555"/>
    <s v="6251 Ingle Ln."/>
    <s v="N/A"/>
    <s v="Boston"/>
    <s v="MA"/>
    <s v="51003"/>
    <x v="0"/>
    <x v="0"/>
    <s v="Franco"/>
    <s v="Valarie"/>
    <s v="Medium"/>
  </r>
  <r>
    <n v="10207"/>
    <n v="34"/>
    <n v="99.54"/>
    <n v="7"/>
    <n v="3384.36"/>
    <n v="153.98838000000001"/>
    <s v="4,55%"/>
    <d v="2003-12-09T00:00:00"/>
    <x v="0"/>
    <n v="4"/>
    <x v="11"/>
    <x v="0"/>
    <x v="2"/>
    <n v="118"/>
    <s v="S12_4473"/>
    <x v="66"/>
    <s v="6175552555"/>
    <s v="6251 Ingle Ln."/>
    <s v="N/A"/>
    <s v="Boston"/>
    <s v="MA"/>
    <s v="51003"/>
    <x v="0"/>
    <x v="0"/>
    <s v="Franco"/>
    <s v="Valarie"/>
    <s v="Medium"/>
  </r>
  <r>
    <n v="10207"/>
    <n v="44"/>
    <n v="100"/>
    <n v="6"/>
    <n v="7060.24"/>
    <n v="1757.2937360000001"/>
    <s v="24,89%"/>
    <d v="2003-12-09T00:00:00"/>
    <x v="0"/>
    <n v="4"/>
    <x v="11"/>
    <x v="0"/>
    <x v="1"/>
    <n v="163"/>
    <s v="S18_2238"/>
    <x v="66"/>
    <s v="6175552555"/>
    <s v="6251 Ingle Ln."/>
    <s v="N/A"/>
    <s v="Boston"/>
    <s v="MA"/>
    <s v="51003"/>
    <x v="0"/>
    <x v="0"/>
    <s v="Franco"/>
    <s v="Valarie"/>
    <s v="Large"/>
  </r>
  <r>
    <n v="10207"/>
    <n v="43"/>
    <n v="100"/>
    <n v="10"/>
    <n v="5752.54"/>
    <n v="261.74056999999999"/>
    <s v="4,55%"/>
    <d v="2003-12-09T00:00:00"/>
    <x v="0"/>
    <n v="4"/>
    <x v="11"/>
    <x v="0"/>
    <x v="2"/>
    <n v="122"/>
    <s v="S18_2319"/>
    <x v="66"/>
    <s v="6175552555"/>
    <s v="6251 Ingle Ln."/>
    <s v="N/A"/>
    <s v="Boston"/>
    <s v="MA"/>
    <s v="51003"/>
    <x v="0"/>
    <x v="0"/>
    <s v="Franco"/>
    <s v="Valarie"/>
    <s v="Medium"/>
  </r>
  <r>
    <n v="10207"/>
    <n v="37"/>
    <n v="69.89"/>
    <n v="13"/>
    <n v="2585.9299999999998"/>
    <n v="117.65981499999999"/>
    <s v="4,55%"/>
    <d v="2003-12-09T00:00:00"/>
    <x v="0"/>
    <n v="4"/>
    <x v="11"/>
    <x v="0"/>
    <x v="2"/>
    <n v="60"/>
    <s v="S18_2432"/>
    <x v="66"/>
    <s v="6175552555"/>
    <s v="6251 Ingle Ln."/>
    <s v="N/A"/>
    <s v="Boston"/>
    <s v="MA"/>
    <s v="51003"/>
    <x v="0"/>
    <x v="0"/>
    <s v="Franco"/>
    <s v="Valarie"/>
    <s v="Small"/>
  </r>
  <r>
    <n v="10207"/>
    <n v="25"/>
    <n v="100"/>
    <n v="11"/>
    <n v="3937.25"/>
    <n v="979.98152500000003"/>
    <s v="24,89%"/>
    <d v="2003-12-09T00:00:00"/>
    <x v="0"/>
    <n v="4"/>
    <x v="11"/>
    <x v="0"/>
    <x v="1"/>
    <n v="169"/>
    <s v="S18_3232"/>
    <x v="66"/>
    <s v="6175552555"/>
    <s v="6251 Ingle Ln."/>
    <s v="N/A"/>
    <s v="Boston"/>
    <s v="MA"/>
    <s v="51003"/>
    <x v="0"/>
    <x v="0"/>
    <s v="Franco"/>
    <s v="Valarie"/>
    <s v="Medium"/>
  </r>
  <r>
    <n v="10207"/>
    <n v="40"/>
    <n v="100"/>
    <n v="1"/>
    <n v="6146.8"/>
    <n v="1529.9385200000002"/>
    <s v="24,89%"/>
    <d v="2003-12-09T00:00:00"/>
    <x v="0"/>
    <n v="4"/>
    <x v="11"/>
    <x v="0"/>
    <x v="1"/>
    <n v="143"/>
    <s v="S18_4027"/>
    <x v="66"/>
    <s v="6175552555"/>
    <s v="6251 Ingle Ln."/>
    <s v="N/A"/>
    <s v="Boston"/>
    <s v="MA"/>
    <s v="51003"/>
    <x v="0"/>
    <x v="0"/>
    <s v="Franco"/>
    <s v="Valarie"/>
    <s v="Medium"/>
  </r>
  <r>
    <n v="10207"/>
    <n v="47"/>
    <n v="100"/>
    <n v="16"/>
    <n v="6658.02"/>
    <n v="302.93991"/>
    <s v="4,55%"/>
    <d v="2003-12-09T00:00:00"/>
    <x v="0"/>
    <n v="4"/>
    <x v="11"/>
    <x v="0"/>
    <x v="2"/>
    <n v="121"/>
    <s v="S18_4600"/>
    <x v="66"/>
    <s v="6175552555"/>
    <s v="6251 Ingle Ln."/>
    <s v="N/A"/>
    <s v="Boston"/>
    <s v="MA"/>
    <s v="51003"/>
    <x v="0"/>
    <x v="0"/>
    <s v="Franco"/>
    <s v="Valarie"/>
    <s v="Medium"/>
  </r>
  <r>
    <n v="10207"/>
    <n v="49"/>
    <n v="46.82"/>
    <n v="4"/>
    <n v="2294.1799999999998"/>
    <n v="571.02140199999997"/>
    <s v="24,89%"/>
    <d v="2003-12-09T00:00:00"/>
    <x v="0"/>
    <n v="4"/>
    <x v="11"/>
    <x v="0"/>
    <x v="1"/>
    <n v="57"/>
    <s v="S24_1444"/>
    <x v="66"/>
    <s v="6175552555"/>
    <s v="6251 Ingle Ln."/>
    <s v="N/A"/>
    <s v="Boston"/>
    <s v="MA"/>
    <s v="51003"/>
    <x v="0"/>
    <x v="0"/>
    <s v="Franco"/>
    <s v="Valarie"/>
    <s v="Small"/>
  </r>
  <r>
    <n v="10207"/>
    <n v="46"/>
    <n v="100"/>
    <n v="12"/>
    <n v="6819.04"/>
    <n v="310.26632000000001"/>
    <s v="4,55%"/>
    <d v="2003-12-09T00:00:00"/>
    <x v="0"/>
    <n v="4"/>
    <x v="11"/>
    <x v="0"/>
    <x v="2"/>
    <n v="127"/>
    <s v="S24_2300"/>
    <x v="66"/>
    <s v="6175552555"/>
    <s v="6251 Ingle Ln."/>
    <s v="N/A"/>
    <s v="Boston"/>
    <s v="MA"/>
    <s v="51003"/>
    <x v="0"/>
    <x v="0"/>
    <s v="Franco"/>
    <s v="Valarie"/>
    <s v="Medium"/>
  </r>
  <r>
    <n v="10207"/>
    <n v="42"/>
    <n v="45502"/>
    <n v="8"/>
    <n v="1247.4000000000001"/>
    <n v="310.47786000000002"/>
    <s v="24,89%"/>
    <d v="2003-12-09T00:00:00"/>
    <x v="0"/>
    <n v="4"/>
    <x v="11"/>
    <x v="0"/>
    <x v="1"/>
    <n v="35"/>
    <s v="S24_2840"/>
    <x v="66"/>
    <s v="6175552555"/>
    <s v="6251 Ingle Ln."/>
    <s v="N/A"/>
    <s v="Boston"/>
    <s v="MA"/>
    <s v="51003"/>
    <x v="0"/>
    <x v="0"/>
    <s v="Franco"/>
    <s v="Valarie"/>
    <s v="Small"/>
  </r>
  <r>
    <n v="10207"/>
    <n v="28"/>
    <n v="100"/>
    <n v="3"/>
    <n v="2980.6"/>
    <n v="741.87134000000003"/>
    <s v="24,89%"/>
    <d v="2003-12-09T00:00:00"/>
    <x v="0"/>
    <n v="4"/>
    <x v="11"/>
    <x v="0"/>
    <x v="1"/>
    <n v="118"/>
    <s v="S24_4048"/>
    <x v="66"/>
    <s v="6175552555"/>
    <s v="6251 Ingle Ln."/>
    <s v="N/A"/>
    <s v="Boston"/>
    <s v="MA"/>
    <s v="51003"/>
    <x v="0"/>
    <x v="0"/>
    <s v="Franco"/>
    <s v="Valarie"/>
    <s v="Small"/>
  </r>
  <r>
    <n v="10207"/>
    <n v="49"/>
    <n v="80.900000000000006"/>
    <n v="14"/>
    <n v="3964.1"/>
    <n v="180.36654999999999"/>
    <s v="4,55%"/>
    <d v="2003-12-09T00:00:00"/>
    <x v="0"/>
    <n v="4"/>
    <x v="11"/>
    <x v="0"/>
    <x v="2"/>
    <n v="96"/>
    <s v="S32_1268"/>
    <x v="66"/>
    <s v="6175552555"/>
    <s v="6251 Ingle Ln."/>
    <s v="N/A"/>
    <s v="Boston"/>
    <s v="MA"/>
    <s v="51003"/>
    <x v="0"/>
    <x v="0"/>
    <s v="Franco"/>
    <s v="Valarie"/>
    <s v="Medium"/>
  </r>
  <r>
    <n v="10207"/>
    <n v="27"/>
    <n v="60.06"/>
    <n v="9"/>
    <n v="1621.62"/>
    <n v="73.783709999999999"/>
    <s v="4,55%"/>
    <d v="2003-12-09T00:00:00"/>
    <x v="0"/>
    <n v="4"/>
    <x v="11"/>
    <x v="0"/>
    <x v="2"/>
    <n v="54"/>
    <s v="S32_2509"/>
    <x v="66"/>
    <s v="6175552555"/>
    <s v="6251 Ingle Ln."/>
    <s v="N/A"/>
    <s v="Boston"/>
    <s v="MA"/>
    <s v="51003"/>
    <x v="0"/>
    <x v="0"/>
    <s v="Franco"/>
    <s v="Valarie"/>
    <s v="Small"/>
  </r>
  <r>
    <n v="10207"/>
    <n v="45"/>
    <n v="56.55"/>
    <n v="2"/>
    <n v="2544.75"/>
    <n v="129.52777499999999"/>
    <s v="5,09%"/>
    <d v="2003-12-09T00:00:00"/>
    <x v="0"/>
    <n v="4"/>
    <x v="11"/>
    <x v="0"/>
    <x v="3"/>
    <n v="62"/>
    <s v="S32_3207"/>
    <x v="66"/>
    <s v="6175552555"/>
    <s v="6251 Ingle Ln."/>
    <s v="N/A"/>
    <s v="Boston"/>
    <s v="MA"/>
    <s v="51003"/>
    <x v="0"/>
    <x v="0"/>
    <s v="Franco"/>
    <s v="Valarie"/>
    <s v="Small"/>
  </r>
  <r>
    <n v="10207"/>
    <n v="28"/>
    <n v="94.92"/>
    <n v="5"/>
    <n v="2657.76"/>
    <n v="120.92808000000001"/>
    <s v="4,55%"/>
    <d v="2003-12-09T00:00:00"/>
    <x v="0"/>
    <n v="4"/>
    <x v="11"/>
    <x v="0"/>
    <x v="2"/>
    <n v="115"/>
    <s v="S50_1392"/>
    <x v="66"/>
    <s v="6175552555"/>
    <s v="6251 Ingle Ln."/>
    <s v="N/A"/>
    <s v="Boston"/>
    <s v="MA"/>
    <s v="51003"/>
    <x v="0"/>
    <x v="0"/>
    <s v="Franco"/>
    <s v="Valarie"/>
    <s v="Small"/>
  </r>
  <r>
    <n v="10208"/>
    <n v="46"/>
    <n v="100"/>
    <n v="13"/>
    <n v="8602.92"/>
    <n v="2141.2667879999999"/>
    <s v="24,89%"/>
    <d v="2004-01-02T00:00:00"/>
    <x v="0"/>
    <n v="1"/>
    <x v="0"/>
    <x v="1"/>
    <x v="1"/>
    <n v="207"/>
    <s v="S12_1108"/>
    <x v="61"/>
    <s v="78.32.5555"/>
    <s v="2, rue du Commerce"/>
    <s v="N/A"/>
    <s v="Lyon"/>
    <s v="N/A"/>
    <s v="69004"/>
    <x v="9"/>
    <x v="1"/>
    <s v="Saveley"/>
    <s v="Mary"/>
    <s v="Large"/>
  </r>
  <r>
    <n v="10208"/>
    <n v="26"/>
    <n v="100"/>
    <n v="14"/>
    <n v="3142.36"/>
    <n v="782.13340400000004"/>
    <s v="24,89%"/>
    <d v="2004-01-02T00:00:00"/>
    <x v="0"/>
    <n v="1"/>
    <x v="0"/>
    <x v="1"/>
    <x v="1"/>
    <n v="151"/>
    <s v="S12_3148"/>
    <x v="61"/>
    <s v="78.32.5555"/>
    <s v="2, rue du Commerce"/>
    <s v="N/A"/>
    <s v="Lyon"/>
    <s v="N/A"/>
    <s v="69004"/>
    <x v="9"/>
    <x v="1"/>
    <s v="Saveley"/>
    <s v="Mary"/>
    <s v="Medium"/>
  </r>
  <r>
    <n v="10208"/>
    <n v="20"/>
    <n v="100"/>
    <n v="12"/>
    <n v="3114.4"/>
    <n v="775.17416000000003"/>
    <s v="24,89%"/>
    <d v="2004-01-02T00:00:00"/>
    <x v="0"/>
    <n v="1"/>
    <x v="0"/>
    <x v="1"/>
    <x v="1"/>
    <n v="173"/>
    <s v="S12_3891"/>
    <x v="61"/>
    <s v="78.32.5555"/>
    <s v="2, rue du Commerce"/>
    <s v="N/A"/>
    <s v="Lyon"/>
    <s v="N/A"/>
    <s v="69004"/>
    <x v="9"/>
    <x v="1"/>
    <s v="Saveley"/>
    <s v="Mary"/>
    <s v="Medium"/>
  </r>
  <r>
    <n v="10208"/>
    <n v="24"/>
    <n v="100"/>
    <n v="9"/>
    <n v="2622.48"/>
    <n v="193.80127199999998"/>
    <s v="7,39%"/>
    <d v="2004-01-02T00:00:00"/>
    <x v="0"/>
    <n v="1"/>
    <x v="0"/>
    <x v="1"/>
    <x v="0"/>
    <n v="136"/>
    <s v="S18_3140"/>
    <x v="61"/>
    <s v="78.32.5555"/>
    <s v="2, rue du Commerce"/>
    <s v="N/A"/>
    <s v="Lyon"/>
    <s v="N/A"/>
    <s v="69004"/>
    <x v="9"/>
    <x v="1"/>
    <s v="Saveley"/>
    <s v="Mary"/>
    <s v="Small"/>
  </r>
  <r>
    <n v="10208"/>
    <n v="48"/>
    <n v="100"/>
    <n v="11"/>
    <n v="5614.56"/>
    <n v="285.78110400000003"/>
    <s v="5,09%"/>
    <d v="2004-01-02T00:00:00"/>
    <x v="0"/>
    <n v="1"/>
    <x v="0"/>
    <x v="1"/>
    <x v="3"/>
    <n v="100"/>
    <s v="S18_3259"/>
    <x v="61"/>
    <s v="78.32.5555"/>
    <s v="2, rue du Commerce"/>
    <s v="N/A"/>
    <s v="Lyon"/>
    <s v="N/A"/>
    <s v="69004"/>
    <x v="9"/>
    <x v="1"/>
    <s v="Saveley"/>
    <s v="Mary"/>
    <s v="Medium"/>
  </r>
  <r>
    <n v="10208"/>
    <n v="45"/>
    <n v="87.77"/>
    <n v="8"/>
    <n v="3949.65"/>
    <n v="291.87913499999996"/>
    <s v="7,39%"/>
    <d v="2004-01-02T00:00:00"/>
    <x v="0"/>
    <n v="1"/>
    <x v="0"/>
    <x v="1"/>
    <x v="0"/>
    <n v="87"/>
    <s v="S18_4522"/>
    <x v="61"/>
    <s v="78.32.5555"/>
    <s v="2, rue du Commerce"/>
    <s v="N/A"/>
    <s v="Lyon"/>
    <s v="N/A"/>
    <s v="69004"/>
    <x v="9"/>
    <x v="1"/>
    <s v="Saveley"/>
    <s v="Mary"/>
    <s v="Medium"/>
  </r>
  <r>
    <n v="10208"/>
    <n v="35"/>
    <n v="100"/>
    <n v="7"/>
    <n v="4301.1499999999996"/>
    <n v="393.12510999999995"/>
    <s v="9,14%"/>
    <d v="2004-01-02T00:00:00"/>
    <x v="0"/>
    <n v="1"/>
    <x v="0"/>
    <x v="1"/>
    <x v="4"/>
    <n v="122"/>
    <s v="S24_2011"/>
    <x v="61"/>
    <s v="78.32.5555"/>
    <s v="2, rue du Commerce"/>
    <s v="N/A"/>
    <s v="Lyon"/>
    <s v="N/A"/>
    <s v="69004"/>
    <x v="9"/>
    <x v="1"/>
    <s v="Saveley"/>
    <s v="Mary"/>
    <s v="Medium"/>
  </r>
  <r>
    <n v="10208"/>
    <n v="20"/>
    <n v="89.4"/>
    <n v="2"/>
    <n v="1788"/>
    <n v="132.13319999999999"/>
    <s v="7,39%"/>
    <d v="2004-01-02T00:00:00"/>
    <x v="0"/>
    <n v="1"/>
    <x v="0"/>
    <x v="1"/>
    <x v="0"/>
    <n v="88"/>
    <s v="S24_3151"/>
    <x v="61"/>
    <s v="78.32.5555"/>
    <s v="2, rue du Commerce"/>
    <s v="N/A"/>
    <s v="Lyon"/>
    <s v="N/A"/>
    <s v="69004"/>
    <x v="9"/>
    <x v="1"/>
    <s v="Saveley"/>
    <s v="Mary"/>
    <s v="Small"/>
  </r>
  <r>
    <n v="10208"/>
    <n v="30"/>
    <n v="65.61"/>
    <n v="15"/>
    <n v="1968.3"/>
    <n v="100.18647"/>
    <s v="5,09%"/>
    <d v="2004-01-02T00:00:00"/>
    <x v="0"/>
    <n v="1"/>
    <x v="0"/>
    <x v="1"/>
    <x v="3"/>
    <n v="58"/>
    <s v="S50_1514"/>
    <x v="61"/>
    <s v="78.32.5555"/>
    <s v="2, rue du Commerce"/>
    <s v="N/A"/>
    <s v="Lyon"/>
    <s v="N/A"/>
    <s v="69004"/>
    <x v="9"/>
    <x v="1"/>
    <s v="Saveley"/>
    <s v="Mary"/>
    <s v="Small"/>
  </r>
  <r>
    <n v="10208"/>
    <n v="38"/>
    <n v="74.67"/>
    <n v="3"/>
    <n v="2837.46"/>
    <n v="259.34384399999999"/>
    <s v="9,14%"/>
    <d v="2004-01-02T00:00:00"/>
    <x v="0"/>
    <n v="1"/>
    <x v="0"/>
    <x v="1"/>
    <x v="4"/>
    <n v="66"/>
    <s v="S700_1138"/>
    <x v="61"/>
    <s v="78.32.5555"/>
    <s v="2, rue du Commerce"/>
    <s v="N/A"/>
    <s v="Lyon"/>
    <s v="N/A"/>
    <s v="69004"/>
    <x v="9"/>
    <x v="1"/>
    <s v="Saveley"/>
    <s v="Mary"/>
    <s v="Small"/>
  </r>
  <r>
    <n v="10208"/>
    <n v="40"/>
    <n v="80.55"/>
    <n v="10"/>
    <n v="3222"/>
    <n v="294.49079999999998"/>
    <s v="9,14%"/>
    <d v="2004-01-02T00:00:00"/>
    <x v="0"/>
    <n v="1"/>
    <x v="0"/>
    <x v="1"/>
    <x v="4"/>
    <n v="86"/>
    <s v="S700_1938"/>
    <x v="61"/>
    <s v="78.32.5555"/>
    <s v="2, rue du Commerce"/>
    <s v="N/A"/>
    <s v="Lyon"/>
    <s v="N/A"/>
    <s v="69004"/>
    <x v="9"/>
    <x v="1"/>
    <s v="Saveley"/>
    <s v="Mary"/>
    <s v="Medium"/>
  </r>
  <r>
    <n v="10208"/>
    <n v="46"/>
    <n v="74.45"/>
    <n v="1"/>
    <n v="3424.7"/>
    <n v="313.01757999999995"/>
    <s v="9,14%"/>
    <d v="2004-01-02T00:00:00"/>
    <x v="0"/>
    <n v="1"/>
    <x v="0"/>
    <x v="1"/>
    <x v="4"/>
    <n v="72"/>
    <s v="S700_2610"/>
    <x v="61"/>
    <s v="78.32.5555"/>
    <s v="2, rue du Commerce"/>
    <s v="N/A"/>
    <s v="Lyon"/>
    <s v="N/A"/>
    <s v="69004"/>
    <x v="9"/>
    <x v="1"/>
    <s v="Saveley"/>
    <s v="Mary"/>
    <s v="Medium"/>
  </r>
  <r>
    <n v="10208"/>
    <n v="37"/>
    <n v="100"/>
    <n v="4"/>
    <n v="4447.3999999999996"/>
    <n v="406.49235999999996"/>
    <s v="9,14%"/>
    <d v="2004-01-02T00:00:00"/>
    <x v="0"/>
    <n v="1"/>
    <x v="0"/>
    <x v="1"/>
    <x v="4"/>
    <n v="100"/>
    <s v="S700_3505"/>
    <x v="61"/>
    <s v="78.32.5555"/>
    <s v="2, rue du Commerce"/>
    <s v="N/A"/>
    <s v="Lyon"/>
    <s v="N/A"/>
    <s v="69004"/>
    <x v="9"/>
    <x v="1"/>
    <s v="Saveley"/>
    <s v="Mary"/>
    <s v="Medium"/>
  </r>
  <r>
    <n v="10208"/>
    <n v="33"/>
    <n v="85.41"/>
    <n v="5"/>
    <n v="2818.53"/>
    <n v="257.61364200000003"/>
    <s v="9,14%"/>
    <d v="2004-01-02T00:00:00"/>
    <x v="0"/>
    <n v="1"/>
    <x v="0"/>
    <x v="1"/>
    <x v="4"/>
    <n v="99"/>
    <s v="S700_3962"/>
    <x v="61"/>
    <s v="78.32.5555"/>
    <s v="2, rue du Commerce"/>
    <s v="N/A"/>
    <s v="Lyon"/>
    <s v="N/A"/>
    <s v="69004"/>
    <x v="9"/>
    <x v="1"/>
    <s v="Saveley"/>
    <s v="Mary"/>
    <s v="Small"/>
  </r>
  <r>
    <n v="10208"/>
    <n v="42"/>
    <n v="63.88"/>
    <n v="6"/>
    <n v="2682.96"/>
    <n v="245.222544"/>
    <s v="9,14%"/>
    <d v="2004-01-02T00:00:00"/>
    <x v="0"/>
    <n v="1"/>
    <x v="0"/>
    <x v="1"/>
    <x v="4"/>
    <n v="54"/>
    <s v="S72_3212"/>
    <x v="61"/>
    <s v="78.32.5555"/>
    <s v="2, rue du Commerce"/>
    <s v="N/A"/>
    <s v="Lyon"/>
    <s v="N/A"/>
    <s v="69004"/>
    <x v="9"/>
    <x v="1"/>
    <s v="Saveley"/>
    <s v="Mary"/>
    <s v="Small"/>
  </r>
  <r>
    <n v="10209"/>
    <n v="39"/>
    <n v="100"/>
    <n v="8"/>
    <n v="5197.92"/>
    <n v="1293.7622880000001"/>
    <s v="24,89%"/>
    <d v="2004-01-09T00:00:00"/>
    <x v="0"/>
    <n v="1"/>
    <x v="0"/>
    <x v="1"/>
    <x v="1"/>
    <n v="136"/>
    <s v="S10_4757"/>
    <x v="45"/>
    <s v="2155554369"/>
    <s v="6047 Douglas Av."/>
    <s v="N/A"/>
    <s v="Los Angeles"/>
    <s v="CA"/>
    <s v="N/A"/>
    <x v="0"/>
    <x v="0"/>
    <s v="Chandler"/>
    <s v="Michael"/>
    <s v="Medium"/>
  </r>
  <r>
    <n v="10209"/>
    <n v="28"/>
    <n v="100"/>
    <n v="6"/>
    <n v="2817.92"/>
    <n v="257.55788799999999"/>
    <s v="9,14%"/>
    <d v="2004-01-09T00:00:00"/>
    <x v="0"/>
    <n v="1"/>
    <x v="0"/>
    <x v="1"/>
    <x v="4"/>
    <n v="86"/>
    <s v="S18_3029"/>
    <x v="45"/>
    <s v="2155554369"/>
    <s v="6047 Douglas Av."/>
    <s v="N/A"/>
    <s v="Los Angeles"/>
    <s v="CA"/>
    <s v="N/A"/>
    <x v="0"/>
    <x v="0"/>
    <s v="Chandler"/>
    <s v="Michael"/>
    <s v="Small"/>
  </r>
  <r>
    <n v="10209"/>
    <n v="20"/>
    <n v="100"/>
    <n v="5"/>
    <n v="2498.6"/>
    <n v="184.64653999999999"/>
    <s v="7,39%"/>
    <d v="2004-01-09T00:00:00"/>
    <x v="0"/>
    <n v="1"/>
    <x v="0"/>
    <x v="1"/>
    <x v="0"/>
    <n v="105"/>
    <s v="S18_3856"/>
    <x v="45"/>
    <s v="2155554369"/>
    <s v="6047 Douglas Av."/>
    <s v="N/A"/>
    <s v="Los Angeles"/>
    <s v="CA"/>
    <s v="N/A"/>
    <x v="0"/>
    <x v="0"/>
    <s v="Chandler"/>
    <s v="Michael"/>
    <s v="Small"/>
  </r>
  <r>
    <n v="10209"/>
    <n v="43"/>
    <n v="82.21"/>
    <n v="1"/>
    <n v="3535.03"/>
    <n v="258.41069299999998"/>
    <s v="7,31%"/>
    <d v="2004-01-09T00:00:00"/>
    <x v="0"/>
    <n v="1"/>
    <x v="0"/>
    <x v="1"/>
    <x v="5"/>
    <n v="68"/>
    <s v="S24_2841"/>
    <x v="45"/>
    <s v="2155554369"/>
    <s v="6047 Douglas Av."/>
    <s v="N/A"/>
    <s v="Los Angeles"/>
    <s v="CA"/>
    <s v="N/A"/>
    <x v="0"/>
    <x v="0"/>
    <s v="Chandler"/>
    <s v="Michael"/>
    <s v="Medium"/>
  </r>
  <r>
    <n v="10209"/>
    <n v="36"/>
    <n v="77.59"/>
    <n v="2"/>
    <n v="2793.24"/>
    <n v="206.42043599999997"/>
    <s v="7,39%"/>
    <d v="2004-01-09T00:00:00"/>
    <x v="0"/>
    <n v="1"/>
    <x v="0"/>
    <x v="1"/>
    <x v="0"/>
    <n v="65"/>
    <s v="S24_3420"/>
    <x v="45"/>
    <s v="2155554369"/>
    <s v="6047 Douglas Av."/>
    <s v="N/A"/>
    <s v="Los Angeles"/>
    <s v="CA"/>
    <s v="N/A"/>
    <x v="0"/>
    <x v="0"/>
    <s v="Chandler"/>
    <s v="Michael"/>
    <s v="Small"/>
  </r>
  <r>
    <n v="10209"/>
    <n v="22"/>
    <n v="89.73"/>
    <n v="7"/>
    <n v="1974.06"/>
    <n v="145.88303399999998"/>
    <s v="7,39%"/>
    <d v="2004-01-09T00:00:00"/>
    <x v="0"/>
    <n v="1"/>
    <x v="0"/>
    <x v="1"/>
    <x v="0"/>
    <n v="83"/>
    <s v="S24_3816"/>
    <x v="45"/>
    <s v="2155554369"/>
    <s v="6047 Douglas Av."/>
    <s v="N/A"/>
    <s v="Los Angeles"/>
    <s v="CA"/>
    <s v="N/A"/>
    <x v="0"/>
    <x v="0"/>
    <s v="Chandler"/>
    <s v="Michael"/>
    <s v="Small"/>
  </r>
  <r>
    <n v="10209"/>
    <n v="33"/>
    <n v="88.71"/>
    <n v="4"/>
    <n v="2927.43"/>
    <n v="267.56710199999998"/>
    <s v="9,14%"/>
    <d v="2004-01-09T00:00:00"/>
    <x v="0"/>
    <n v="1"/>
    <x v="0"/>
    <x v="1"/>
    <x v="4"/>
    <n v="90"/>
    <s v="S700_2047"/>
    <x v="45"/>
    <s v="2155554369"/>
    <s v="6047 Douglas Av."/>
    <s v="N/A"/>
    <s v="Los Angeles"/>
    <s v="CA"/>
    <s v="N/A"/>
    <x v="0"/>
    <x v="0"/>
    <s v="Chandler"/>
    <s v="Michael"/>
    <s v="Small"/>
  </r>
  <r>
    <n v="10209"/>
    <n v="48"/>
    <n v="44.69"/>
    <n v="3"/>
    <n v="2145.12"/>
    <n v="156.80827199999999"/>
    <s v="7,31%"/>
    <d v="2004-01-09T00:00:00"/>
    <x v="0"/>
    <n v="1"/>
    <x v="0"/>
    <x v="1"/>
    <x v="5"/>
    <n v="49"/>
    <s v="S72_1253"/>
    <x v="45"/>
    <s v="2155554369"/>
    <s v="6047 Douglas Av."/>
    <s v="N/A"/>
    <s v="Los Angeles"/>
    <s v="CA"/>
    <s v="N/A"/>
    <x v="0"/>
    <x v="0"/>
    <s v="Chandler"/>
    <s v="Michael"/>
    <s v="Small"/>
  </r>
  <r>
    <n v="10210"/>
    <n v="23"/>
    <n v="100"/>
    <n v="2"/>
    <n v="3009.09"/>
    <n v="382.15443000000005"/>
    <s v="12,70%"/>
    <d v="2004-01-12T00:00:00"/>
    <x v="0"/>
    <n v="1"/>
    <x v="0"/>
    <x v="1"/>
    <x v="6"/>
    <n v="118"/>
    <s v="S10_2016"/>
    <x v="67"/>
    <s v="+81 06 6342 5555"/>
    <s v="Dojima Avanza 4F, 1-6-20 Dojima, Kita-ku"/>
    <s v="N/A"/>
    <s v="Osaka"/>
    <s v="Osaka"/>
    <s v="530-0003"/>
    <x v="16"/>
    <x v="2"/>
    <s v="Kentary"/>
    <s v="Mory"/>
    <s v="Medium"/>
  </r>
  <r>
    <n v="10210"/>
    <n v="34"/>
    <n v="100"/>
    <n v="1"/>
    <n v="6123.4"/>
    <n v="777.67179999999996"/>
    <s v="12,70%"/>
    <d v="2004-01-12T00:00:00"/>
    <x v="0"/>
    <n v="1"/>
    <x v="0"/>
    <x v="1"/>
    <x v="6"/>
    <n v="193"/>
    <s v="S10_4698"/>
    <x v="67"/>
    <s v="+81 06 6342 5555"/>
    <s v="Dojima Avanza 4F, 1-6-20 Dojima, Kita-ku"/>
    <s v="N/A"/>
    <s v="Osaka"/>
    <s v="Osaka"/>
    <s v="530-0003"/>
    <x v="16"/>
    <x v="2"/>
    <s v="Kentary"/>
    <s v="Mory"/>
    <s v="Medium"/>
  </r>
  <r>
    <n v="10210"/>
    <n v="31"/>
    <n v="100"/>
    <n v="17"/>
    <n v="5719.5"/>
    <n v="418.09544999999997"/>
    <s v="7,31%"/>
    <d v="2004-01-12T00:00:00"/>
    <x v="0"/>
    <n v="1"/>
    <x v="0"/>
    <x v="1"/>
    <x v="5"/>
    <n v="157"/>
    <s v="S18_1662"/>
    <x v="67"/>
    <s v="+81 06 6342 5555"/>
    <s v="Dojima Avanza 4F, 1-6-20 Dojima, Kita-ku"/>
    <s v="N/A"/>
    <s v="Osaka"/>
    <s v="Osaka"/>
    <s v="530-0003"/>
    <x v="16"/>
    <x v="2"/>
    <s v="Kentary"/>
    <s v="Mory"/>
    <s v="Medium"/>
  </r>
  <r>
    <n v="10210"/>
    <n v="50"/>
    <n v="76.88"/>
    <n v="7"/>
    <n v="3844"/>
    <n v="280.99639999999999"/>
    <s v="7,31%"/>
    <d v="2004-01-12T00:00:00"/>
    <x v="0"/>
    <n v="1"/>
    <x v="0"/>
    <x v="1"/>
    <x v="5"/>
    <n v="84"/>
    <s v="S18_2581"/>
    <x v="67"/>
    <s v="+81 06 6342 5555"/>
    <s v="Dojima Avanza 4F, 1-6-20 Dojima, Kita-ku"/>
    <s v="N/A"/>
    <s v="Osaka"/>
    <s v="Osaka"/>
    <s v="530-0003"/>
    <x v="16"/>
    <x v="2"/>
    <s v="Kentary"/>
    <s v="Mory"/>
    <s v="Medium"/>
  </r>
  <r>
    <n v="10210"/>
    <n v="40"/>
    <n v="49.67"/>
    <n v="3"/>
    <n v="1986.8"/>
    <n v="252.3236"/>
    <n v="0.127"/>
    <d v="2004-01-12T00:00:00"/>
    <x v="0"/>
    <n v="1"/>
    <x v="0"/>
    <x v="1"/>
    <x v="6"/>
    <n v="60"/>
    <s v="S18_2625"/>
    <x v="67"/>
    <s v="+81 06 6342 5555"/>
    <s v="Dojima Avanza 4F, 1-6-20 Dojima, Kita-ku"/>
    <s v="N/A"/>
    <s v="Osaka"/>
    <s v="Osaka"/>
    <s v="530-0003"/>
    <x v="16"/>
    <x v="2"/>
    <s v="Kentary"/>
    <s v="Mory"/>
    <s v="Small"/>
  </r>
  <r>
    <n v="10210"/>
    <n v="27"/>
    <n v="98.48"/>
    <n v="9"/>
    <n v="2658.96"/>
    <n v="194.36997600000001"/>
    <s v="7,31%"/>
    <d v="2004-01-12T00:00:00"/>
    <x v="0"/>
    <n v="1"/>
    <x v="0"/>
    <x v="1"/>
    <x v="5"/>
    <n v="109"/>
    <s v="S24_1785"/>
    <x v="67"/>
    <s v="+81 06 6342 5555"/>
    <s v="Dojima Avanza 4F, 1-6-20 Dojima, Kita-ku"/>
    <s v="N/A"/>
    <s v="Osaka"/>
    <s v="Osaka"/>
    <s v="530-0003"/>
    <x v="16"/>
    <x v="2"/>
    <s v="Kentary"/>
    <s v="Mory"/>
    <s v="Small"/>
  </r>
  <r>
    <n v="10210"/>
    <n v="30"/>
    <n v="61.7"/>
    <n v="4"/>
    <n v="1851"/>
    <n v="235.077"/>
    <n v="0.127"/>
    <d v="2004-01-12T00:00:00"/>
    <x v="0"/>
    <n v="1"/>
    <x v="0"/>
    <x v="1"/>
    <x v="6"/>
    <n v="76"/>
    <s v="S24_2000"/>
    <x v="67"/>
    <s v="+81 06 6342 5555"/>
    <s v="Dojima Avanza 4F, 1-6-20 Dojima, Kita-ku"/>
    <s v="N/A"/>
    <s v="Osaka"/>
    <s v="Osaka"/>
    <s v="530-0003"/>
    <x v="16"/>
    <x v="2"/>
    <s v="Kentary"/>
    <s v="Mory"/>
    <s v="Small"/>
  </r>
  <r>
    <n v="10210"/>
    <n v="29"/>
    <n v="69.599999999999994"/>
    <n v="16"/>
    <n v="2018.4"/>
    <n v="147.54504"/>
    <s v="7,31%"/>
    <d v="2004-01-12T00:00:00"/>
    <x v="0"/>
    <n v="1"/>
    <x v="0"/>
    <x v="1"/>
    <x v="5"/>
    <n v="68"/>
    <s v="S24_3949"/>
    <x v="67"/>
    <s v="+81 06 6342 5555"/>
    <s v="Dojima Avanza 4F, 1-6-20 Dojima, Kita-ku"/>
    <s v="N/A"/>
    <s v="Osaka"/>
    <s v="Osaka"/>
    <s v="530-0003"/>
    <x v="16"/>
    <x v="2"/>
    <s v="Kentary"/>
    <s v="Mory"/>
    <s v="Small"/>
  </r>
  <r>
    <n v="10210"/>
    <n v="40"/>
    <n v="71"/>
    <n v="8"/>
    <n v="2840"/>
    <n v="207.60399999999998"/>
    <s v="7,31%"/>
    <d v="2004-01-12T00:00:00"/>
    <x v="0"/>
    <n v="1"/>
    <x v="0"/>
    <x v="1"/>
    <x v="5"/>
    <n v="72"/>
    <s v="S24_4278"/>
    <x v="67"/>
    <s v="+81 06 6342 5555"/>
    <s v="Dojima Avanza 4F, 1-6-20 Dojima, Kita-ku"/>
    <s v="N/A"/>
    <s v="Osaka"/>
    <s v="Osaka"/>
    <s v="530-0003"/>
    <x v="16"/>
    <x v="2"/>
    <s v="Kentary"/>
    <s v="Mory"/>
    <s v="Small"/>
  </r>
  <r>
    <n v="10210"/>
    <n v="46"/>
    <n v="79.91"/>
    <n v="5"/>
    <n v="3675.86"/>
    <n v="466.83422000000002"/>
    <n v="0.127"/>
    <d v="2004-01-12T00:00:00"/>
    <x v="0"/>
    <n v="1"/>
    <x v="0"/>
    <x v="1"/>
    <x v="6"/>
    <n v="99"/>
    <s v="S32_1374"/>
    <x v="67"/>
    <s v="+81 06 6342 5555"/>
    <s v="Dojima Avanza 4F, 1-6-20 Dojima, Kita-ku"/>
    <s v="N/A"/>
    <s v="Osaka"/>
    <s v="Osaka"/>
    <s v="530-0003"/>
    <x v="16"/>
    <x v="2"/>
    <s v="Kentary"/>
    <s v="Mory"/>
    <s v="Medium"/>
  </r>
  <r>
    <n v="10210"/>
    <n v="39"/>
    <n v="59.16"/>
    <n v="10"/>
    <n v="2307.2399999999998"/>
    <n v="170.50503599999996"/>
    <s v="7,39%"/>
    <d v="2004-01-12T00:00:00"/>
    <x v="0"/>
    <n v="1"/>
    <x v="0"/>
    <x v="1"/>
    <x v="0"/>
    <n v="68"/>
    <s v="S32_4289"/>
    <x v="67"/>
    <s v="+81 06 6342 5555"/>
    <s v="Dojima Avanza 4F, 1-6-20 Dojima, Kita-ku"/>
    <s v="N/A"/>
    <s v="Osaka"/>
    <s v="Osaka"/>
    <s v="530-0003"/>
    <x v="16"/>
    <x v="2"/>
    <s v="Kentary"/>
    <s v="Mory"/>
    <s v="Small"/>
  </r>
  <r>
    <n v="10210"/>
    <n v="43"/>
    <n v="41.02"/>
    <n v="11"/>
    <n v="1763.86"/>
    <n v="130.34925399999997"/>
    <s v="7,39%"/>
    <d v="2004-01-12T00:00:00"/>
    <x v="0"/>
    <n v="1"/>
    <x v="0"/>
    <x v="1"/>
    <x v="0"/>
    <n v="43"/>
    <s v="S50_1341"/>
    <x v="67"/>
    <s v="+81 06 6342 5555"/>
    <s v="Dojima Avanza 4F, 1-6-20 Dojima, Kita-ku"/>
    <s v="N/A"/>
    <s v="Osaka"/>
    <s v="Osaka"/>
    <s v="530-0003"/>
    <x v="16"/>
    <x v="2"/>
    <s v="Kentary"/>
    <s v="Mory"/>
    <s v="Small"/>
  </r>
  <r>
    <n v="10210"/>
    <n v="21"/>
    <n v="78.55"/>
    <n v="12"/>
    <n v="1649.55"/>
    <n v="120.582105"/>
    <s v="7,31%"/>
    <d v="2004-01-12T00:00:00"/>
    <x v="0"/>
    <n v="1"/>
    <x v="0"/>
    <x v="1"/>
    <x v="5"/>
    <n v="91"/>
    <s v="S700_1691"/>
    <x v="67"/>
    <s v="+81 06 6342 5555"/>
    <s v="Dojima Avanza 4F, 1-6-20 Dojima, Kita-ku"/>
    <s v="N/A"/>
    <s v="Osaka"/>
    <s v="Osaka"/>
    <s v="530-0003"/>
    <x v="16"/>
    <x v="2"/>
    <s v="Kentary"/>
    <s v="Mory"/>
    <s v="Small"/>
  </r>
  <r>
    <n v="10210"/>
    <n v="26"/>
    <n v="99.72"/>
    <n v="14"/>
    <n v="2592.7199999999998"/>
    <n v="189.52783199999999"/>
    <s v="7,31%"/>
    <d v="2004-01-12T00:00:00"/>
    <x v="0"/>
    <n v="1"/>
    <x v="0"/>
    <x v="1"/>
    <x v="5"/>
    <n v="99"/>
    <s v="S700_2466"/>
    <x v="67"/>
    <s v="+81 06 6342 5555"/>
    <s v="Dojima Avanza 4F, 1-6-20 Dojima, Kita-ku"/>
    <s v="N/A"/>
    <s v="Osaka"/>
    <s v="Osaka"/>
    <s v="530-0003"/>
    <x v="16"/>
    <x v="2"/>
    <s v="Kentary"/>
    <s v="Mory"/>
    <s v="Small"/>
  </r>
  <r>
    <n v="10210"/>
    <n v="25"/>
    <n v="100"/>
    <n v="6"/>
    <n v="2818"/>
    <n v="205.9958"/>
    <s v="7,31%"/>
    <d v="2004-01-12T00:00:00"/>
    <x v="0"/>
    <n v="1"/>
    <x v="0"/>
    <x v="1"/>
    <x v="5"/>
    <n v="118"/>
    <s v="S700_2834"/>
    <x v="67"/>
    <s v="+81 06 6342 5555"/>
    <s v="Dojima Avanza 4F, 1-6-20 Dojima, Kita-ku"/>
    <s v="N/A"/>
    <s v="Osaka"/>
    <s v="Osaka"/>
    <s v="530-0003"/>
    <x v="16"/>
    <x v="2"/>
    <s v="Kentary"/>
    <s v="Mory"/>
    <s v="Small"/>
  </r>
  <r>
    <n v="10210"/>
    <n v="31"/>
    <n v="86.4"/>
    <n v="13"/>
    <n v="2678.4"/>
    <n v="195.79104000000001"/>
    <s v="7,31%"/>
    <d v="2004-01-12T00:00:00"/>
    <x v="0"/>
    <n v="1"/>
    <x v="0"/>
    <x v="1"/>
    <x v="5"/>
    <n v="80"/>
    <s v="S700_3167"/>
    <x v="67"/>
    <s v="+81 06 6342 5555"/>
    <s v="Dojima Avanza 4F, 1-6-20 Dojima, Kita-ku"/>
    <s v="N/A"/>
    <s v="Osaka"/>
    <s v="Osaka"/>
    <s v="530-0003"/>
    <x v="16"/>
    <x v="2"/>
    <s v="Kentary"/>
    <s v="Mory"/>
    <s v="Small"/>
  </r>
  <r>
    <n v="10210"/>
    <n v="42"/>
    <n v="70.33"/>
    <n v="15"/>
    <n v="2953.86"/>
    <n v="215.927166"/>
    <s v="7,31%"/>
    <d v="2004-01-12T00:00:00"/>
    <x v="0"/>
    <n v="1"/>
    <x v="0"/>
    <x v="1"/>
    <x v="5"/>
    <n v="74"/>
    <s v="S700_4002"/>
    <x v="67"/>
    <s v="+81 06 6342 5555"/>
    <s v="Dojima Avanza 4F, 1-6-20 Dojima, Kita-ku"/>
    <s v="N/A"/>
    <s v="Osaka"/>
    <s v="Osaka"/>
    <s v="530-0003"/>
    <x v="16"/>
    <x v="2"/>
    <s v="Kentary"/>
    <s v="Mory"/>
    <s v="Small"/>
  </r>
  <r>
    <n v="10211"/>
    <n v="41"/>
    <n v="100"/>
    <n v="14"/>
    <n v="4708.4399999999996"/>
    <n v="597.97187999999994"/>
    <s v="12,70%"/>
    <d v="2004-01-15T00:00:00"/>
    <x v="0"/>
    <n v="1"/>
    <x v="0"/>
    <x v="1"/>
    <x v="6"/>
    <n v="95"/>
    <s v="S10_1678"/>
    <x v="68"/>
    <s v="(1) 47.55.6555"/>
    <s v="25, rue Lauriston"/>
    <s v="N/A"/>
    <s v="Paris"/>
    <s v="N/A"/>
    <s v="75016"/>
    <x v="9"/>
    <x v="1"/>
    <s v="Perrier"/>
    <s v="Dominique"/>
    <s v="Medium"/>
  </r>
  <r>
    <n v="10211"/>
    <n v="41"/>
    <n v="100"/>
    <n v="2"/>
    <n v="7498.9"/>
    <n v="1866.47621"/>
    <s v="24,89%"/>
    <d v="2004-01-15T00:00:00"/>
    <x v="0"/>
    <n v="1"/>
    <x v="0"/>
    <x v="1"/>
    <x v="1"/>
    <n v="194"/>
    <s v="S12_1099"/>
    <x v="68"/>
    <s v="(1) 47.55.6555"/>
    <s v="25, rue Lauriston"/>
    <s v="N/A"/>
    <s v="Paris"/>
    <s v="N/A"/>
    <s v="75016"/>
    <x v="9"/>
    <x v="1"/>
    <s v="Perrier"/>
    <s v="Dominique"/>
    <s v="Large"/>
  </r>
  <r>
    <n v="10211"/>
    <n v="36"/>
    <n v="100"/>
    <n v="13"/>
    <n v="4771.8"/>
    <n v="606.01859999999999"/>
    <n v="0.127"/>
    <d v="2004-01-15T00:00:00"/>
    <x v="0"/>
    <n v="1"/>
    <x v="0"/>
    <x v="1"/>
    <x v="6"/>
    <n v="150"/>
    <s v="S12_2823"/>
    <x v="68"/>
    <s v="(1) 47.55.6555"/>
    <s v="25, rue Lauriston"/>
    <s v="N/A"/>
    <s v="Paris"/>
    <s v="N/A"/>
    <s v="75016"/>
    <x v="9"/>
    <x v="1"/>
    <s v="Perrier"/>
    <s v="Dominique"/>
    <s v="Medium"/>
  </r>
  <r>
    <n v="10211"/>
    <n v="28"/>
    <n v="92.57"/>
    <n v="3"/>
    <n v="2591.96"/>
    <n v="645.13884400000006"/>
    <s v="24,89%"/>
    <d v="2004-01-15T00:00:00"/>
    <x v="0"/>
    <n v="1"/>
    <x v="0"/>
    <x v="1"/>
    <x v="1"/>
    <n v="79"/>
    <s v="S12_3990"/>
    <x v="68"/>
    <s v="(1) 47.55.6555"/>
    <s v="25, rue Lauriston"/>
    <s v="N/A"/>
    <s v="Paris"/>
    <s v="N/A"/>
    <s v="75016"/>
    <x v="9"/>
    <x v="1"/>
    <s v="Perrier"/>
    <s v="Dominique"/>
    <s v="Small"/>
  </r>
  <r>
    <n v="10211"/>
    <n v="35"/>
    <n v="78"/>
    <n v="5"/>
    <n v="2730"/>
    <n v="679.49700000000007"/>
    <s v="24,89%"/>
    <d v="2004-01-15T00:00:00"/>
    <x v="0"/>
    <n v="1"/>
    <x v="0"/>
    <x v="1"/>
    <x v="1"/>
    <n v="80"/>
    <s v="S18_3278"/>
    <x v="68"/>
    <s v="(1) 47.55.6555"/>
    <s v="25, rue Lauriston"/>
    <s v="N/A"/>
    <s v="Paris"/>
    <s v="N/A"/>
    <s v="75016"/>
    <x v="9"/>
    <x v="1"/>
    <s v="Perrier"/>
    <s v="Dominique"/>
    <s v="Small"/>
  </r>
  <r>
    <n v="10211"/>
    <n v="28"/>
    <n v="100"/>
    <n v="4"/>
    <n v="3745.28"/>
    <n v="932.20019200000013"/>
    <s v="24,89%"/>
    <d v="2004-01-15T00:00:00"/>
    <x v="0"/>
    <n v="1"/>
    <x v="0"/>
    <x v="1"/>
    <x v="1"/>
    <n v="146"/>
    <s v="S18_3482"/>
    <x v="68"/>
    <s v="(1) 47.55.6555"/>
    <s v="25, rue Lauriston"/>
    <s v="N/A"/>
    <s v="Paris"/>
    <s v="N/A"/>
    <s v="75016"/>
    <x v="9"/>
    <x v="1"/>
    <s v="Perrier"/>
    <s v="Dominique"/>
    <s v="Medium"/>
  </r>
  <r>
    <n v="10211"/>
    <n v="46"/>
    <n v="54.09"/>
    <n v="8"/>
    <n v="2488.14"/>
    <n v="315.99378000000002"/>
    <n v="0.127"/>
    <d v="2004-01-15T00:00:00"/>
    <x v="0"/>
    <n v="1"/>
    <x v="0"/>
    <x v="1"/>
    <x v="6"/>
    <n v="62"/>
    <s v="S18_3782"/>
    <x v="68"/>
    <s v="(1) 47.55.6555"/>
    <s v="25, rue Lauriston"/>
    <s v="N/A"/>
    <s v="Paris"/>
    <s v="N/A"/>
    <s v="75016"/>
    <x v="9"/>
    <x v="1"/>
    <s v="Perrier"/>
    <s v="Dominique"/>
    <s v="Small"/>
  </r>
  <r>
    <n v="10211"/>
    <n v="41"/>
    <n v="100"/>
    <n v="7"/>
    <n v="5673.58"/>
    <n v="1412.1540620000001"/>
    <s v="24,89%"/>
    <d v="2004-01-15T00:00:00"/>
    <x v="0"/>
    <n v="1"/>
    <x v="0"/>
    <x v="1"/>
    <x v="1"/>
    <n v="148"/>
    <s v="S18_4721"/>
    <x v="68"/>
    <s v="(1) 47.55.6555"/>
    <s v="25, rue Lauriston"/>
    <s v="N/A"/>
    <s v="Paris"/>
    <s v="N/A"/>
    <s v="75016"/>
    <x v="9"/>
    <x v="1"/>
    <s v="Perrier"/>
    <s v="Dominique"/>
    <s v="Medium"/>
  </r>
  <r>
    <n v="10211"/>
    <n v="25"/>
    <n v="90.16"/>
    <n v="15"/>
    <n v="2254"/>
    <n v="286.25799999999998"/>
    <n v="0.127"/>
    <d v="2004-01-15T00:00:00"/>
    <x v="0"/>
    <n v="1"/>
    <x v="0"/>
    <x v="1"/>
    <x v="6"/>
    <n v="112"/>
    <s v="S24_1578"/>
    <x v="68"/>
    <s v="(1) 47.55.6555"/>
    <s v="25, rue Lauriston"/>
    <s v="N/A"/>
    <s v="Paris"/>
    <s v="N/A"/>
    <s v="75016"/>
    <x v="9"/>
    <x v="1"/>
    <s v="Perrier"/>
    <s v="Dominique"/>
    <s v="Small"/>
  </r>
  <r>
    <n v="10211"/>
    <n v="21"/>
    <n v="63.72"/>
    <n v="11"/>
    <n v="1338.12"/>
    <n v="169.94123999999999"/>
    <n v="0.127"/>
    <d v="2004-01-15T00:00:00"/>
    <x v="0"/>
    <n v="1"/>
    <x v="0"/>
    <x v="1"/>
    <x v="6"/>
    <n v="69"/>
    <s v="S24_2360"/>
    <x v="68"/>
    <s v="(1) 47.55.6555"/>
    <s v="25, rue Lauriston"/>
    <s v="N/A"/>
    <s v="Paris"/>
    <s v="N/A"/>
    <s v="75016"/>
    <x v="9"/>
    <x v="1"/>
    <s v="Perrier"/>
    <s v="Dominique"/>
    <s v="Small"/>
  </r>
  <r>
    <n v="10211"/>
    <n v="48"/>
    <n v="48.98"/>
    <n v="1"/>
    <n v="2351.04"/>
    <n v="585.173856"/>
    <s v="24,89%"/>
    <d v="2004-01-15T00:00:00"/>
    <x v="0"/>
    <n v="1"/>
    <x v="0"/>
    <x v="1"/>
    <x v="1"/>
    <n v="61"/>
    <s v="S24_3371"/>
    <x v="68"/>
    <s v="(1) 47.55.6555"/>
    <s v="25, rue Lauriston"/>
    <s v="N/A"/>
    <s v="Paris"/>
    <s v="N/A"/>
    <s v="75016"/>
    <x v="9"/>
    <x v="1"/>
    <s v="Perrier"/>
    <s v="Dominique"/>
    <s v="Small"/>
  </r>
  <r>
    <n v="10211"/>
    <n v="22"/>
    <n v="92.16"/>
    <n v="6"/>
    <n v="2027.52"/>
    <n v="504.64972800000004"/>
    <s v="24,89%"/>
    <d v="2004-01-15T00:00:00"/>
    <x v="0"/>
    <n v="1"/>
    <x v="0"/>
    <x v="1"/>
    <x v="1"/>
    <n v="80"/>
    <s v="S24_4620"/>
    <x v="68"/>
    <s v="(1) 47.55.6555"/>
    <s v="25, rue Lauriston"/>
    <s v="N/A"/>
    <s v="Paris"/>
    <s v="N/A"/>
    <s v="75016"/>
    <x v="9"/>
    <x v="1"/>
    <s v="Perrier"/>
    <s v="Dominique"/>
    <s v="Small"/>
  </r>
  <r>
    <n v="10211"/>
    <n v="41"/>
    <n v="42.24"/>
    <n v="9"/>
    <n v="1731.84"/>
    <n v="219.94368"/>
    <n v="0.127"/>
    <d v="2004-01-15T00:00:00"/>
    <x v="0"/>
    <n v="1"/>
    <x v="0"/>
    <x v="1"/>
    <x v="6"/>
    <n v="40"/>
    <s v="S32_2206"/>
    <x v="68"/>
    <s v="(1) 47.55.6555"/>
    <s v="25, rue Lauriston"/>
    <s v="N/A"/>
    <s v="Paris"/>
    <s v="N/A"/>
    <s v="75016"/>
    <x v="9"/>
    <x v="1"/>
    <s v="Perrier"/>
    <s v="Dominique"/>
    <s v="Small"/>
  </r>
  <r>
    <n v="10211"/>
    <n v="37"/>
    <n v="100"/>
    <n v="12"/>
    <n v="4040.03"/>
    <n v="513.08381000000008"/>
    <n v="0.127"/>
    <d v="2004-01-15T00:00:00"/>
    <x v="0"/>
    <n v="1"/>
    <x v="0"/>
    <x v="1"/>
    <x v="6"/>
    <n v="102"/>
    <s v="S32_4485"/>
    <x v="68"/>
    <s v="(1) 47.55.6555"/>
    <s v="25, rue Lauriston"/>
    <s v="N/A"/>
    <s v="Paris"/>
    <s v="N/A"/>
    <s v="75016"/>
    <x v="9"/>
    <x v="1"/>
    <s v="Perrier"/>
    <s v="Dominique"/>
    <s v="Medium"/>
  </r>
  <r>
    <n v="10211"/>
    <n v="40"/>
    <n v="80.55"/>
    <n v="10"/>
    <n v="3222"/>
    <n v="409.19400000000002"/>
    <n v="0.127"/>
    <d v="2004-01-15T00:00:00"/>
    <x v="0"/>
    <n v="1"/>
    <x v="0"/>
    <x v="1"/>
    <x v="6"/>
    <n v="81"/>
    <s v="S50_4713"/>
    <x v="68"/>
    <s v="(1) 47.55.6555"/>
    <s v="25, rue Lauriston"/>
    <s v="N/A"/>
    <s v="Paris"/>
    <s v="N/A"/>
    <s v="75016"/>
    <x v="9"/>
    <x v="1"/>
    <s v="Perrier"/>
    <s v="Dominique"/>
    <s v="Medium"/>
  </r>
  <r>
    <n v="10212"/>
    <n v="39"/>
    <n v="100"/>
    <n v="16"/>
    <n v="4946.76"/>
    <n v="1231.2485640000002"/>
    <s v="24,89%"/>
    <d v="2004-01-16T00:00:00"/>
    <x v="0"/>
    <n v="1"/>
    <x v="0"/>
    <x v="1"/>
    <x v="1"/>
    <n v="117"/>
    <s v="S12_3380"/>
    <x v="4"/>
    <s v="(91) 555 94 44"/>
    <s v="C/ Moralzarzal, 86"/>
    <s v="N/A"/>
    <s v="Madrid"/>
    <s v="N/A"/>
    <s v="28034"/>
    <x v="3"/>
    <x v="1"/>
    <s v="Freyre"/>
    <s v="Diego"/>
    <s v="Medium"/>
  </r>
  <r>
    <n v="10212"/>
    <n v="33"/>
    <n v="100"/>
    <n v="15"/>
    <n v="4180.4399999999996"/>
    <n v="1040.511516"/>
    <s v="24,89%"/>
    <d v="2004-01-16T00:00:00"/>
    <x v="0"/>
    <n v="1"/>
    <x v="0"/>
    <x v="1"/>
    <x v="1"/>
    <n v="115"/>
    <s v="S12_4675"/>
    <x v="4"/>
    <s v="(91) 555 94 44"/>
    <s v="C/ Moralzarzal, 86"/>
    <s v="N/A"/>
    <s v="Madrid"/>
    <s v="N/A"/>
    <s v="28034"/>
    <x v="3"/>
    <x v="1"/>
    <s v="Freyre"/>
    <s v="Diego"/>
    <s v="Medium"/>
  </r>
  <r>
    <n v="10212"/>
    <n v="29"/>
    <n v="100"/>
    <n v="10"/>
    <n v="4186.7299999999996"/>
    <n v="1042.0770969999999"/>
    <s v="24,89%"/>
    <d v="2004-01-16T00:00:00"/>
    <x v="0"/>
    <n v="1"/>
    <x v="0"/>
    <x v="1"/>
    <x v="1"/>
    <n v="141"/>
    <s v="S18_1129"/>
    <x v="4"/>
    <s v="(91) 555 94 44"/>
    <s v="C/ Moralzarzal, 86"/>
    <s v="N/A"/>
    <s v="Madrid"/>
    <s v="N/A"/>
    <s v="28034"/>
    <x v="3"/>
    <x v="1"/>
    <s v="Freyre"/>
    <s v="Diego"/>
    <s v="Medium"/>
  </r>
  <r>
    <n v="10212"/>
    <n v="38"/>
    <n v="100"/>
    <n v="6"/>
    <n v="4492.3599999999997"/>
    <n v="1118.148404"/>
    <s v="24,89%"/>
    <d v="2004-01-16T00:00:00"/>
    <x v="0"/>
    <n v="1"/>
    <x v="0"/>
    <x v="1"/>
    <x v="1"/>
    <n v="124"/>
    <s v="S18_1589"/>
    <x v="4"/>
    <s v="(91) 555 94 44"/>
    <s v="C/ Moralzarzal, 86"/>
    <s v="N/A"/>
    <s v="Madrid"/>
    <s v="N/A"/>
    <s v="28034"/>
    <x v="3"/>
    <x v="1"/>
    <s v="Freyre"/>
    <s v="Diego"/>
    <s v="Medium"/>
  </r>
  <r>
    <n v="10212"/>
    <n v="20"/>
    <n v="66.989999999999995"/>
    <n v="14"/>
    <n v="1339.8"/>
    <n v="333.47622000000001"/>
    <s v="24,89%"/>
    <d v="2004-01-16T00:00:00"/>
    <x v="0"/>
    <n v="1"/>
    <x v="0"/>
    <x v="1"/>
    <x v="1"/>
    <n v="77"/>
    <s v="S18_1889"/>
    <x v="4"/>
    <s v="(91) 555 94 44"/>
    <s v="C/ Moralzarzal, 86"/>
    <s v="N/A"/>
    <s v="Madrid"/>
    <s v="N/A"/>
    <s v="28034"/>
    <x v="3"/>
    <x v="1"/>
    <s v="Freyre"/>
    <s v="Diego"/>
    <s v="Small"/>
  </r>
  <r>
    <n v="10212"/>
    <n v="41"/>
    <n v="100"/>
    <n v="9"/>
    <n v="4840.87"/>
    <n v="1204.8925429999999"/>
    <s v="24,89%"/>
    <d v="2004-01-16T00:00:00"/>
    <x v="0"/>
    <n v="1"/>
    <x v="0"/>
    <x v="1"/>
    <x v="1"/>
    <n v="142"/>
    <s v="S18_1984"/>
    <x v="4"/>
    <s v="(91) 555 94 44"/>
    <s v="C/ Moralzarzal, 86"/>
    <s v="N/A"/>
    <s v="Madrid"/>
    <s v="N/A"/>
    <s v="28034"/>
    <x v="3"/>
    <x v="1"/>
    <s v="Freyre"/>
    <s v="Diego"/>
    <s v="Medium"/>
  </r>
  <r>
    <n v="10212"/>
    <n v="40"/>
    <n v="100"/>
    <n v="7"/>
    <n v="4910.3999999999996"/>
    <n v="1222.19856"/>
    <s v="24,89%"/>
    <d v="2004-01-16T00:00:00"/>
    <x v="0"/>
    <n v="1"/>
    <x v="0"/>
    <x v="1"/>
    <x v="1"/>
    <n v="132"/>
    <s v="S18_2870"/>
    <x v="4"/>
    <s v="(91) 555 94 44"/>
    <s v="C/ Moralzarzal, 86"/>
    <s v="N/A"/>
    <s v="Madrid"/>
    <s v="N/A"/>
    <s v="28034"/>
    <x v="3"/>
    <x v="1"/>
    <s v="Freyre"/>
    <s v="Diego"/>
    <s v="Medium"/>
  </r>
  <r>
    <n v="10212"/>
    <n v="40"/>
    <n v="100"/>
    <n v="11"/>
    <n v="5554.4"/>
    <n v="1382.4901600000001"/>
    <s v="24,89%"/>
    <d v="2004-01-16T00:00:00"/>
    <x v="0"/>
    <n v="1"/>
    <x v="0"/>
    <x v="1"/>
    <x v="1"/>
    <n v="169"/>
    <s v="S18_3232"/>
    <x v="4"/>
    <s v="(91) 555 94 44"/>
    <s v="C/ Moralzarzal, 86"/>
    <s v="N/A"/>
    <s v="Madrid"/>
    <s v="N/A"/>
    <s v="28034"/>
    <x v="3"/>
    <x v="1"/>
    <s v="Freyre"/>
    <s v="Diego"/>
    <s v="Medium"/>
  </r>
  <r>
    <n v="10212"/>
    <n v="45"/>
    <n v="100"/>
    <n v="8"/>
    <n v="6357.6"/>
    <n v="1582.4066400000002"/>
    <s v="24,89%"/>
    <d v="2004-01-16T00:00:00"/>
    <x v="0"/>
    <n v="1"/>
    <x v="0"/>
    <x v="1"/>
    <x v="1"/>
    <n v="141"/>
    <s v="S18_3685"/>
    <x v="4"/>
    <s v="(91) 555 94 44"/>
    <s v="C/ Moralzarzal, 86"/>
    <s v="N/A"/>
    <s v="Madrid"/>
    <s v="N/A"/>
    <s v="28034"/>
    <x v="3"/>
    <x v="1"/>
    <s v="Freyre"/>
    <s v="Diego"/>
    <s v="Medium"/>
  </r>
  <r>
    <n v="10212"/>
    <n v="41"/>
    <n v="82.31"/>
    <n v="3"/>
    <n v="3374.71"/>
    <n v="839.96531900000002"/>
    <s v="24,89%"/>
    <d v="2004-01-16T00:00:00"/>
    <x v="0"/>
    <n v="1"/>
    <x v="0"/>
    <x v="1"/>
    <x v="1"/>
    <n v="73"/>
    <s v="S24_1046"/>
    <x v="4"/>
    <s v="(91) 555 94 44"/>
    <s v="C/ Moralzarzal, 86"/>
    <s v="N/A"/>
    <s v="Madrid"/>
    <s v="N/A"/>
    <s v="28034"/>
    <x v="3"/>
    <x v="1"/>
    <s v="Freyre"/>
    <s v="Diego"/>
    <s v="Medium"/>
  </r>
  <r>
    <n v="10212"/>
    <n v="45"/>
    <n v="53.33"/>
    <n v="5"/>
    <n v="2399.85"/>
    <n v="597.32266500000003"/>
    <s v="24,89%"/>
    <d v="2004-01-16T00:00:00"/>
    <x v="0"/>
    <n v="1"/>
    <x v="0"/>
    <x v="1"/>
    <x v="1"/>
    <n v="50"/>
    <s v="S24_1628"/>
    <x v="4"/>
    <s v="(91) 555 94 44"/>
    <s v="C/ Moralzarzal, 86"/>
    <s v="N/A"/>
    <s v="Madrid"/>
    <s v="N/A"/>
    <s v="28034"/>
    <x v="3"/>
    <x v="1"/>
    <s v="Freyre"/>
    <s v="Diego"/>
    <s v="Small"/>
  </r>
  <r>
    <n v="10212"/>
    <n v="45"/>
    <n v="88.14"/>
    <n v="1"/>
    <n v="3966.3"/>
    <n v="987.21207000000004"/>
    <s v="24,89%"/>
    <d v="2004-01-16T00:00:00"/>
    <x v="0"/>
    <n v="1"/>
    <x v="0"/>
    <x v="1"/>
    <x v="1"/>
    <n v="90"/>
    <s v="S24_2766"/>
    <x v="4"/>
    <s v="(91) 555 94 44"/>
    <s v="C/ Moralzarzal, 86"/>
    <s v="N/A"/>
    <s v="Madrid"/>
    <s v="N/A"/>
    <s v="28034"/>
    <x v="3"/>
    <x v="1"/>
    <s v="Freyre"/>
    <s v="Diego"/>
    <s v="Medium"/>
  </r>
  <r>
    <n v="10212"/>
    <n v="34"/>
    <n v="43.42"/>
    <n v="12"/>
    <n v="1476.28"/>
    <n v="367.44609200000002"/>
    <s v="24,89%"/>
    <d v="2004-01-16T00:00:00"/>
    <x v="0"/>
    <n v="1"/>
    <x v="0"/>
    <x v="1"/>
    <x v="1"/>
    <n v="37"/>
    <s v="S24_2972"/>
    <x v="4"/>
    <s v="(91) 555 94 44"/>
    <s v="C/ Moralzarzal, 86"/>
    <s v="N/A"/>
    <s v="Madrid"/>
    <s v="N/A"/>
    <s v="28034"/>
    <x v="3"/>
    <x v="1"/>
    <s v="Freyre"/>
    <s v="Diego"/>
    <s v="Small"/>
  </r>
  <r>
    <n v="10212"/>
    <n v="27"/>
    <n v="79.62"/>
    <n v="2"/>
    <n v="2149.7399999999998"/>
    <n v="535.07028600000001"/>
    <s v="24,89%"/>
    <d v="2004-01-16T00:00:00"/>
    <x v="0"/>
    <n v="1"/>
    <x v="0"/>
    <x v="1"/>
    <x v="1"/>
    <n v="85"/>
    <s v="S24_3191"/>
    <x v="4"/>
    <s v="(91) 555 94 44"/>
    <s v="C/ Moralzarzal, 86"/>
    <s v="N/A"/>
    <s v="Madrid"/>
    <s v="N/A"/>
    <s v="28034"/>
    <x v="3"/>
    <x v="1"/>
    <s v="Freyre"/>
    <s v="Diego"/>
    <s v="Small"/>
  </r>
  <r>
    <n v="10212"/>
    <n v="46"/>
    <n v="87.81"/>
    <n v="4"/>
    <n v="4039.26"/>
    <n v="1005.3718140000001"/>
    <s v="24,89%"/>
    <d v="2004-01-16T00:00:00"/>
    <x v="0"/>
    <n v="1"/>
    <x v="0"/>
    <x v="1"/>
    <x v="1"/>
    <n v="107"/>
    <s v="S24_3432"/>
    <x v="4"/>
    <s v="(91) 555 94 44"/>
    <s v="C/ Moralzarzal, 86"/>
    <s v="N/A"/>
    <s v="Madrid"/>
    <s v="N/A"/>
    <s v="28034"/>
    <x v="3"/>
    <x v="1"/>
    <s v="Freyre"/>
    <s v="Diego"/>
    <s v="Medium"/>
  </r>
  <r>
    <n v="10212"/>
    <n v="49"/>
    <n v="100"/>
    <n v="13"/>
    <n v="6949.67"/>
    <n v="1729.7728630000001"/>
    <s v="24,89%"/>
    <d v="2004-01-16T00:00:00"/>
    <x v="0"/>
    <n v="1"/>
    <x v="0"/>
    <x v="1"/>
    <x v="1"/>
    <n v="140"/>
    <s v="S24_3856"/>
    <x v="4"/>
    <s v="(91) 555 94 44"/>
    <s v="C/ Moralzarzal, 86"/>
    <s v="N/A"/>
    <s v="Madrid"/>
    <s v="N/A"/>
    <s v="28034"/>
    <x v="3"/>
    <x v="1"/>
    <s v="Freyre"/>
    <s v="Diego"/>
    <s v="Medium"/>
  </r>
  <r>
    <n v="10213"/>
    <n v="38"/>
    <n v="94.79"/>
    <n v="1"/>
    <n v="3602.02"/>
    <n v="266.189278"/>
    <s v="7,39%"/>
    <d v="2004-01-22T00:00:00"/>
    <x v="0"/>
    <n v="1"/>
    <x v="0"/>
    <x v="1"/>
    <x v="0"/>
    <n v="92"/>
    <s v="S18_4409"/>
    <x v="58"/>
    <s v="(171) 555-7555"/>
    <s v="120 Hanover Sq."/>
    <s v="N/A"/>
    <s v="London"/>
    <s v="N/A"/>
    <s v="WA1 1DP"/>
    <x v="7"/>
    <x v="1"/>
    <s v="Hardy"/>
    <s v="Thomas"/>
    <s v="Medium"/>
  </r>
  <r>
    <n v="10213"/>
    <n v="25"/>
    <n v="83.39"/>
    <n v="2"/>
    <n v="2084.75"/>
    <n v="518.89427499999999"/>
    <s v="24,89%"/>
    <d v="2004-01-22T00:00:00"/>
    <x v="0"/>
    <n v="1"/>
    <x v="0"/>
    <x v="1"/>
    <x v="1"/>
    <n v="71"/>
    <s v="S18_4933"/>
    <x v="58"/>
    <s v="(171) 555-7555"/>
    <s v="120 Hanover Sq."/>
    <s v="N/A"/>
    <s v="London"/>
    <s v="N/A"/>
    <s v="WA1 1DP"/>
    <x v="7"/>
    <x v="1"/>
    <s v="Hardy"/>
    <s v="Thomas"/>
    <s v="Small"/>
  </r>
  <r>
    <n v="10213"/>
    <n v="27"/>
    <n v="100"/>
    <n v="3"/>
    <n v="2790.45"/>
    <n v="694.54300499999999"/>
    <s v="24,89%"/>
    <d v="2004-01-22T00:00:00"/>
    <x v="0"/>
    <n v="1"/>
    <x v="0"/>
    <x v="1"/>
    <x v="1"/>
    <n v="117"/>
    <s v="S24_2887"/>
    <x v="58"/>
    <s v="(171) 555-7555"/>
    <s v="120 Hanover Sq."/>
    <s v="N/A"/>
    <s v="London"/>
    <s v="N/A"/>
    <s v="WA1 1DP"/>
    <x v="7"/>
    <x v="1"/>
    <s v="Hardy"/>
    <s v="Thomas"/>
    <s v="Small"/>
  </r>
  <r>
    <n v="10214"/>
    <n v="30"/>
    <n v="100"/>
    <n v="7"/>
    <n v="5967"/>
    <n v="440.96129999999994"/>
    <s v="7,39%"/>
    <d v="2004-01-26T00:00:00"/>
    <x v="0"/>
    <n v="1"/>
    <x v="0"/>
    <x v="1"/>
    <x v="0"/>
    <n v="170"/>
    <s v="S18_1749"/>
    <x v="25"/>
    <s v="(91) 555 22 82"/>
    <s v="C/ Araquil, 67"/>
    <s v="N/A"/>
    <s v="Madrid"/>
    <s v="N/A"/>
    <s v="28023"/>
    <x v="3"/>
    <x v="1"/>
    <s v="Sommer"/>
    <s v="MartЎn"/>
    <s v="Medium"/>
  </r>
  <r>
    <n v="10214"/>
    <n v="21"/>
    <n v="62.96"/>
    <n v="6"/>
    <n v="1322.16"/>
    <n v="97.707623999999996"/>
    <s v="7,39%"/>
    <d v="2004-01-26T00:00:00"/>
    <x v="0"/>
    <n v="1"/>
    <x v="0"/>
    <x v="1"/>
    <x v="0"/>
    <n v="60"/>
    <s v="S18_2248"/>
    <x v="25"/>
    <s v="(91) 555 22 82"/>
    <s v="C/ Araquil, 67"/>
    <s v="N/A"/>
    <s v="Madrid"/>
    <s v="N/A"/>
    <s v="28023"/>
    <x v="3"/>
    <x v="1"/>
    <s v="Sommer"/>
    <s v="MartЎn"/>
    <s v="Small"/>
  </r>
  <r>
    <n v="10214"/>
    <n v="27"/>
    <n v="100"/>
    <n v="4"/>
    <n v="3604.23"/>
    <n v="266.352597"/>
    <s v="7,39%"/>
    <d v="2004-01-26T00:00:00"/>
    <x v="0"/>
    <n v="1"/>
    <x v="0"/>
    <x v="1"/>
    <x v="0"/>
    <n v="127"/>
    <s v="S18_2325"/>
    <x v="25"/>
    <s v="(91) 555 22 82"/>
    <s v="C/ Araquil, 67"/>
    <s v="N/A"/>
    <s v="Madrid"/>
    <s v="N/A"/>
    <s v="28023"/>
    <x v="3"/>
    <x v="1"/>
    <s v="Sommer"/>
    <s v="MartЎn"/>
    <s v="Medium"/>
  </r>
  <r>
    <n v="10214"/>
    <n v="50"/>
    <n v="100"/>
    <n v="1"/>
    <n v="9534.5"/>
    <n v="704.59954999999991"/>
    <s v="7,39%"/>
    <d v="2004-01-26T00:00:00"/>
    <x v="0"/>
    <n v="1"/>
    <x v="0"/>
    <x v="1"/>
    <x v="0"/>
    <n v="168"/>
    <s v="S18_2795"/>
    <x v="25"/>
    <s v="(91) 555 22 82"/>
    <s v="C/ Araquil, 67"/>
    <s v="N/A"/>
    <s v="Madrid"/>
    <s v="N/A"/>
    <s v="28023"/>
    <x v="3"/>
    <x v="1"/>
    <s v="Sommer"/>
    <s v="MartЎn"/>
    <s v="Large"/>
  </r>
  <r>
    <n v="10214"/>
    <n v="20"/>
    <n v="34.19"/>
    <n v="3"/>
    <n v="683.8"/>
    <n v="50.532819999999994"/>
    <s v="7,39%"/>
    <d v="2004-01-26T00:00:00"/>
    <x v="0"/>
    <n v="1"/>
    <x v="0"/>
    <x v="1"/>
    <x v="0"/>
    <n v="33"/>
    <s v="S24_1937"/>
    <x v="25"/>
    <s v="(91) 555 22 82"/>
    <s v="C/ Araquil, 67"/>
    <s v="N/A"/>
    <s v="Madrid"/>
    <s v="N/A"/>
    <s v="28023"/>
    <x v="3"/>
    <x v="1"/>
    <s v="Sommer"/>
    <s v="MartЎn"/>
    <s v="Small"/>
  </r>
  <r>
    <n v="10214"/>
    <n v="49"/>
    <n v="47.94"/>
    <n v="2"/>
    <n v="2349.06"/>
    <n v="173.59553399999999"/>
    <s v="7,39%"/>
    <d v="2004-01-26T00:00:00"/>
    <x v="0"/>
    <n v="1"/>
    <x v="0"/>
    <x v="1"/>
    <x v="0"/>
    <n v="44"/>
    <s v="S24_2022"/>
    <x v="25"/>
    <s v="(91) 555 22 82"/>
    <s v="C/ Araquil, 67"/>
    <s v="N/A"/>
    <s v="Madrid"/>
    <s v="N/A"/>
    <s v="28023"/>
    <x v="3"/>
    <x v="1"/>
    <s v="Sommer"/>
    <s v="MartЎn"/>
    <s v="Small"/>
  </r>
  <r>
    <n v="10214"/>
    <n v="44"/>
    <n v="34.880000000000003"/>
    <n v="5"/>
    <n v="1534.72"/>
    <n v="113.415808"/>
    <s v="7,39%"/>
    <d v="2004-01-26T00:00:00"/>
    <x v="0"/>
    <n v="1"/>
    <x v="0"/>
    <x v="1"/>
    <x v="0"/>
    <n v="41"/>
    <s v="S24_3969"/>
    <x v="25"/>
    <s v="(91) 555 22 82"/>
    <s v="C/ Araquil, 67"/>
    <s v="N/A"/>
    <s v="Madrid"/>
    <s v="N/A"/>
    <s v="28023"/>
    <x v="3"/>
    <x v="1"/>
    <s v="Sommer"/>
    <s v="MartЎn"/>
    <s v="Small"/>
  </r>
  <r>
    <n v="10215"/>
    <n v="35"/>
    <n v="100"/>
    <n v="3"/>
    <n v="6075.3"/>
    <n v="1512.1421700000001"/>
    <s v="24,89%"/>
    <d v="2004-01-29T00:00:00"/>
    <x v="0"/>
    <n v="1"/>
    <x v="0"/>
    <x v="1"/>
    <x v="1"/>
    <n v="214"/>
    <s v="S10_1949"/>
    <x v="64"/>
    <s v="3105553722"/>
    <s v="3675 Furth Circle"/>
    <s v="N/A"/>
    <s v="Burbank"/>
    <s v="CA"/>
    <s v="94019"/>
    <x v="0"/>
    <x v="0"/>
    <s v="Thompson"/>
    <s v="Steve"/>
    <s v="Medium"/>
  </r>
  <r>
    <n v="10215"/>
    <n v="46"/>
    <n v="100"/>
    <n v="2"/>
    <n v="5152"/>
    <n v="234.416"/>
    <s v="4,55%"/>
    <d v="2004-01-29T00:00:00"/>
    <x v="0"/>
    <n v="1"/>
    <x v="0"/>
    <x v="1"/>
    <x v="2"/>
    <n v="116"/>
    <s v="S18_1097"/>
    <x v="64"/>
    <s v="3105553722"/>
    <s v="3675 Furth Circle"/>
    <s v="N/A"/>
    <s v="Burbank"/>
    <s v="CA"/>
    <s v="94019"/>
    <x v="0"/>
    <x v="0"/>
    <s v="Thompson"/>
    <s v="Steve"/>
    <s v="Medium"/>
  </r>
  <r>
    <n v="10215"/>
    <n v="27"/>
    <n v="89.38"/>
    <n v="10"/>
    <n v="2413.2600000000002"/>
    <n v="178.33991399999999"/>
    <s v="7,39%"/>
    <d v="2004-01-29T00:00:00"/>
    <x v="0"/>
    <n v="1"/>
    <x v="0"/>
    <x v="1"/>
    <x v="0"/>
    <n v="102"/>
    <s v="S18_1342"/>
    <x v="64"/>
    <s v="3105553722"/>
    <s v="3675 Furth Circle"/>
    <s v="N/A"/>
    <s v="Burbank"/>
    <s v="CA"/>
    <s v="94019"/>
    <x v="0"/>
    <x v="0"/>
    <s v="Thompson"/>
    <s v="Steve"/>
    <s v="Small"/>
  </r>
  <r>
    <n v="10215"/>
    <n v="33"/>
    <n v="43.13"/>
    <n v="9"/>
    <n v="1423.29"/>
    <n v="105.18113099999999"/>
    <s v="7,39%"/>
    <d v="2004-01-29T00:00:00"/>
    <x v="0"/>
    <n v="1"/>
    <x v="0"/>
    <x v="1"/>
    <x v="0"/>
    <n v="53"/>
    <s v="S18_1367"/>
    <x v="64"/>
    <s v="3105553722"/>
    <s v="3675 Furth Circle"/>
    <s v="N/A"/>
    <s v="Burbank"/>
    <s v="CA"/>
    <s v="94019"/>
    <x v="0"/>
    <x v="0"/>
    <s v="Thompson"/>
    <s v="Steve"/>
    <s v="Small"/>
  </r>
  <r>
    <n v="10215"/>
    <n v="49"/>
    <n v="100"/>
    <n v="4"/>
    <n v="5510.05"/>
    <n v="407.19269499999996"/>
    <s v="7,39%"/>
    <d v="2004-01-29T00:00:00"/>
    <x v="0"/>
    <n v="1"/>
    <x v="0"/>
    <x v="1"/>
    <x v="0"/>
    <n v="101"/>
    <s v="S18_2949"/>
    <x v="64"/>
    <s v="3105553722"/>
    <s v="3675 Furth Circle"/>
    <s v="N/A"/>
    <s v="Burbank"/>
    <s v="CA"/>
    <s v="94019"/>
    <x v="0"/>
    <x v="0"/>
    <s v="Thompson"/>
    <s v="Steve"/>
    <s v="Medium"/>
  </r>
  <r>
    <n v="10215"/>
    <n v="31"/>
    <n v="58.71"/>
    <n v="6"/>
    <n v="1820.01"/>
    <n v="134.498739"/>
    <s v="7,39%"/>
    <d v="2004-01-29T00:00:00"/>
    <x v="0"/>
    <n v="1"/>
    <x v="0"/>
    <x v="1"/>
    <x v="0"/>
    <n v="62"/>
    <s v="S18_2957"/>
    <x v="64"/>
    <s v="3105553722"/>
    <s v="3675 Furth Circle"/>
    <s v="N/A"/>
    <s v="Burbank"/>
    <s v="CA"/>
    <s v="94019"/>
    <x v="0"/>
    <x v="0"/>
    <s v="Thompson"/>
    <s v="Steve"/>
    <s v="Small"/>
  </r>
  <r>
    <n v="10215"/>
    <n v="49"/>
    <n v="100"/>
    <n v="5"/>
    <n v="5285.14"/>
    <n v="390.57184599999999"/>
    <s v="7,39%"/>
    <d v="2004-01-29T00:00:00"/>
    <x v="0"/>
    <n v="1"/>
    <x v="0"/>
    <x v="1"/>
    <x v="0"/>
    <n v="104"/>
    <s v="S18_3136"/>
    <x v="64"/>
    <s v="3105553722"/>
    <s v="3675 Furth Circle"/>
    <s v="N/A"/>
    <s v="Burbank"/>
    <s v="CA"/>
    <s v="94019"/>
    <x v="0"/>
    <x v="0"/>
    <s v="Thompson"/>
    <s v="Steve"/>
    <s v="Medium"/>
  </r>
  <r>
    <n v="10215"/>
    <n v="41"/>
    <n v="100"/>
    <n v="8"/>
    <n v="4555.92"/>
    <n v="336.68248799999998"/>
    <s v="7,39%"/>
    <d v="2004-01-29T00:00:00"/>
    <x v="0"/>
    <n v="1"/>
    <x v="0"/>
    <x v="1"/>
    <x v="0"/>
    <n v="99"/>
    <s v="S18_3320"/>
    <x v="64"/>
    <s v="3105553722"/>
    <s v="3675 Furth Circle"/>
    <s v="N/A"/>
    <s v="Burbank"/>
    <s v="CA"/>
    <s v="94019"/>
    <x v="0"/>
    <x v="0"/>
    <s v="Thompson"/>
    <s v="Steve"/>
    <s v="Medium"/>
  </r>
  <r>
    <n v="10215"/>
    <n v="46"/>
    <n v="45.28"/>
    <n v="1"/>
    <n v="2082.88"/>
    <n v="153.92483199999998"/>
    <s v="7,39%"/>
    <d v="2004-01-29T00:00:00"/>
    <x v="0"/>
    <n v="1"/>
    <x v="0"/>
    <x v="1"/>
    <x v="0"/>
    <n v="50"/>
    <s v="S18_4668"/>
    <x v="64"/>
    <s v="3105553722"/>
    <s v="3675 Furth Circle"/>
    <s v="N/A"/>
    <s v="Burbank"/>
    <s v="CA"/>
    <s v="94019"/>
    <x v="0"/>
    <x v="0"/>
    <s v="Thompson"/>
    <s v="Steve"/>
    <s v="Small"/>
  </r>
  <r>
    <n v="10215"/>
    <n v="39"/>
    <n v="90.57"/>
    <n v="7"/>
    <n v="3532.23"/>
    <n v="261.03179699999998"/>
    <s v="7,39%"/>
    <d v="2004-01-29T00:00:00"/>
    <x v="0"/>
    <n v="1"/>
    <x v="0"/>
    <x v="1"/>
    <x v="0"/>
    <n v="97"/>
    <s v="S24_4258"/>
    <x v="64"/>
    <s v="3105553722"/>
    <s v="3675 Furth Circle"/>
    <s v="N/A"/>
    <s v="Burbank"/>
    <s v="CA"/>
    <s v="94019"/>
    <x v="0"/>
    <x v="0"/>
    <s v="Thompson"/>
    <s v="Steve"/>
    <s v="Medium"/>
  </r>
  <r>
    <n v="10216"/>
    <n v="43"/>
    <n v="100"/>
    <n v="1"/>
    <n v="5759.42"/>
    <n v="262.05360999999999"/>
    <s v="4,55%"/>
    <d v="2004-02-02T00:00:00"/>
    <x v="0"/>
    <n v="1"/>
    <x v="1"/>
    <x v="1"/>
    <x v="2"/>
    <n v="136"/>
    <s v="S12_1666"/>
    <x v="69"/>
    <s v="30.59.8555"/>
    <s v="67, avenue de l'Europe"/>
    <s v="N/A"/>
    <s v="Versailles"/>
    <s v="N/A"/>
    <s v="78000"/>
    <x v="9"/>
    <x v="1"/>
    <s v="Tonini"/>
    <s v="Daniel"/>
    <s v="Medium"/>
  </r>
  <r>
    <n v="10217"/>
    <n v="48"/>
    <n v="100"/>
    <n v="4"/>
    <n v="7020.48"/>
    <n v="1747.3974719999999"/>
    <s v="24,89%"/>
    <d v="2004-02-04T00:00:00"/>
    <x v="0"/>
    <n v="1"/>
    <x v="1"/>
    <x v="1"/>
    <x v="1"/>
    <n v="147"/>
    <s v="S10_4962"/>
    <x v="70"/>
    <s v="+65 224 1555"/>
    <s v="Village Close - 106 Linden Road Sandown"/>
    <s v="2nd Floor"/>
    <s v="Singapore"/>
    <s v="N/A"/>
    <s v="69045"/>
    <x v="11"/>
    <x v="3"/>
    <s v="Victorino"/>
    <s v="Wendy"/>
    <s v="Large"/>
  </r>
  <r>
    <n v="10217"/>
    <n v="35"/>
    <n v="61.38"/>
    <n v="2"/>
    <n v="2148.3000000000002"/>
    <n v="97.747650000000007"/>
    <s v="4,55%"/>
    <d v="2004-02-04T00:00:00"/>
    <x v="0"/>
    <n v="1"/>
    <x v="1"/>
    <x v="1"/>
    <x v="2"/>
    <n v="60"/>
    <s v="S18_2432"/>
    <x v="70"/>
    <s v="+65 224 1555"/>
    <s v="Village Close - 106 Linden Road Sandown"/>
    <s v="2nd Floor"/>
    <s v="Singapore"/>
    <s v="N/A"/>
    <s v="69045"/>
    <x v="11"/>
    <x v="3"/>
    <s v="Victorino"/>
    <s v="Wendy"/>
    <s v="Small"/>
  </r>
  <r>
    <n v="10217"/>
    <n v="38"/>
    <n v="100"/>
    <n v="5"/>
    <n v="4509.08"/>
    <n v="205.16314"/>
    <s v="4,55%"/>
    <d v="2004-02-04T00:00:00"/>
    <x v="0"/>
    <n v="1"/>
    <x v="1"/>
    <x v="1"/>
    <x v="2"/>
    <n v="121"/>
    <s v="S18_4600"/>
    <x v="70"/>
    <s v="+65 224 1555"/>
    <s v="Village Close - 106 Linden Road Sandown"/>
    <s v="2nd Floor"/>
    <s v="Singapore"/>
    <s v="N/A"/>
    <s v="69045"/>
    <x v="11"/>
    <x v="3"/>
    <s v="Victorino"/>
    <s v="Wendy"/>
    <s v="Medium"/>
  </r>
  <r>
    <n v="10217"/>
    <n v="28"/>
    <n v="100"/>
    <n v="1"/>
    <n v="3148.88"/>
    <n v="143.27404000000001"/>
    <s v="4,55%"/>
    <d v="2004-02-04T00:00:00"/>
    <x v="0"/>
    <n v="1"/>
    <x v="1"/>
    <x v="1"/>
    <x v="2"/>
    <n v="127"/>
    <s v="S24_2300"/>
    <x v="70"/>
    <s v="+65 224 1555"/>
    <s v="Village Close - 106 Linden Road Sandown"/>
    <s v="2nd Floor"/>
    <s v="Singapore"/>
    <s v="N/A"/>
    <s v="69045"/>
    <x v="11"/>
    <x v="3"/>
    <s v="Victorino"/>
    <s v="Wendy"/>
    <s v="Medium"/>
  </r>
  <r>
    <n v="10217"/>
    <n v="21"/>
    <n v="100"/>
    <n v="3"/>
    <n v="2244.9"/>
    <n v="102.14295"/>
    <s v="4,55%"/>
    <d v="2004-02-04T00:00:00"/>
    <x v="0"/>
    <n v="1"/>
    <x v="1"/>
    <x v="1"/>
    <x v="2"/>
    <n v="96"/>
    <s v="S32_1268"/>
    <x v="70"/>
    <s v="+65 224 1555"/>
    <s v="Village Close - 106 Linden Road Sandown"/>
    <s v="2nd Floor"/>
    <s v="Singapore"/>
    <s v="N/A"/>
    <s v="69045"/>
    <x v="11"/>
    <x v="3"/>
    <s v="Victorino"/>
    <s v="Wendy"/>
    <s v="Small"/>
  </r>
  <r>
    <n v="10217"/>
    <n v="39"/>
    <n v="62.05"/>
    <n v="7"/>
    <n v="2419.9499999999998"/>
    <n v="110.10772499999999"/>
    <s v="4,55%"/>
    <d v="2004-02-04T00:00:00"/>
    <x v="0"/>
    <n v="1"/>
    <x v="1"/>
    <x v="1"/>
    <x v="2"/>
    <n v="64"/>
    <s v="S32_3522"/>
    <x v="70"/>
    <s v="+65 224 1555"/>
    <s v="Village Close - 106 Linden Road Sandown"/>
    <s v="2nd Floor"/>
    <s v="Singapore"/>
    <s v="N/A"/>
    <s v="69045"/>
    <x v="11"/>
    <x v="3"/>
    <s v="Victorino"/>
    <s v="Wendy"/>
    <s v="Small"/>
  </r>
  <r>
    <n v="10217"/>
    <n v="31"/>
    <n v="88"/>
    <n v="6"/>
    <n v="2728"/>
    <n v="678.99919999999997"/>
    <s v="24,89%"/>
    <d v="2004-02-04T00:00:00"/>
    <x v="0"/>
    <n v="1"/>
    <x v="1"/>
    <x v="1"/>
    <x v="1"/>
    <n v="101"/>
    <s v="S700_2824"/>
    <x v="70"/>
    <s v="+65 224 1555"/>
    <s v="Village Close - 106 Linden Road Sandown"/>
    <s v="2nd Floor"/>
    <s v="Singapore"/>
    <s v="N/A"/>
    <s v="69045"/>
    <x v="11"/>
    <x v="3"/>
    <s v="Victorino"/>
    <s v="Wendy"/>
    <s v="Small"/>
  </r>
  <r>
    <n v="10219"/>
    <n v="48"/>
    <n v="100"/>
    <n v="2"/>
    <n v="4891.68"/>
    <n v="222.57144"/>
    <s v="4,55%"/>
    <d v="2004-02-10T00:00:00"/>
    <x v="0"/>
    <n v="1"/>
    <x v="1"/>
    <x v="1"/>
    <x v="2"/>
    <n v="118"/>
    <s v="S12_4473"/>
    <x v="39"/>
    <s v="4155554312"/>
    <s v="2793 Furth Circle"/>
    <s v="N/A"/>
    <s v="Brisbane"/>
    <s v="CA"/>
    <s v="94217"/>
    <x v="0"/>
    <x v="0"/>
    <s v="Taylor"/>
    <s v="Sue"/>
    <s v="Medium"/>
  </r>
  <r>
    <n v="10219"/>
    <n v="43"/>
    <n v="100"/>
    <n v="1"/>
    <n v="8448.64"/>
    <n v="2102.8664960000001"/>
    <s v="24,89%"/>
    <d v="2004-02-10T00:00:00"/>
    <x v="0"/>
    <n v="1"/>
    <x v="1"/>
    <x v="1"/>
    <x v="1"/>
    <n v="163"/>
    <s v="S18_2238"/>
    <x v="39"/>
    <s v="4155554312"/>
    <s v="2793 Furth Circle"/>
    <s v="N/A"/>
    <s v="Brisbane"/>
    <s v="CA"/>
    <s v="94217"/>
    <x v="0"/>
    <x v="0"/>
    <s v="Taylor"/>
    <s v="Sue"/>
    <s v="Large"/>
  </r>
  <r>
    <n v="10219"/>
    <n v="21"/>
    <n v="40.31"/>
    <n v="3"/>
    <n v="846.51"/>
    <n v="210.69633899999999"/>
    <s v="24,89%"/>
    <d v="2004-02-10T00:00:00"/>
    <x v="0"/>
    <n v="1"/>
    <x v="1"/>
    <x v="1"/>
    <x v="1"/>
    <n v="35"/>
    <s v="S24_2840"/>
    <x v="39"/>
    <s v="4155554312"/>
    <s v="2793 Furth Circle"/>
    <s v="N/A"/>
    <s v="Brisbane"/>
    <s v="CA"/>
    <s v="94217"/>
    <x v="0"/>
    <x v="0"/>
    <s v="Taylor"/>
    <s v="Sue"/>
    <s v="Small"/>
  </r>
  <r>
    <n v="10219"/>
    <n v="35"/>
    <n v="55.19"/>
    <n v="4"/>
    <n v="1931.65"/>
    <n v="87.890074999999996"/>
    <s v="4,55%"/>
    <d v="2004-02-10T00:00:00"/>
    <x v="0"/>
    <n v="1"/>
    <x v="1"/>
    <x v="1"/>
    <x v="2"/>
    <n v="54"/>
    <s v="S32_2509"/>
    <x v="39"/>
    <s v="4155554312"/>
    <s v="2793 Furth Circle"/>
    <s v="N/A"/>
    <s v="Brisbane"/>
    <s v="CA"/>
    <s v="94217"/>
    <x v="0"/>
    <x v="0"/>
    <s v="Taylor"/>
    <s v="Sue"/>
    <s v="Small"/>
  </r>
  <r>
    <n v="10220"/>
    <n v="32"/>
    <n v="100"/>
    <n v="2"/>
    <n v="7181.44"/>
    <n v="1787.4604159999999"/>
    <s v="24,89%"/>
    <d v="2004-02-12T00:00:00"/>
    <x v="0"/>
    <n v="1"/>
    <x v="1"/>
    <x v="1"/>
    <x v="1"/>
    <n v="207"/>
    <s v="S12_1108"/>
    <x v="71"/>
    <s v="+353 1862 1555"/>
    <s v="25 Maiden Lane"/>
    <s v="Floor No. 4"/>
    <s v="Dublin"/>
    <s v="N/A"/>
    <s v="2"/>
    <x v="17"/>
    <x v="1"/>
    <s v="Cassidy"/>
    <s v="Dean"/>
    <s v="Large"/>
  </r>
  <r>
    <n v="10220"/>
    <n v="30"/>
    <n v="100"/>
    <n v="3"/>
    <n v="4713.6000000000004"/>
    <n v="1173.21504"/>
    <s v="24,89%"/>
    <d v="2004-02-12T00:00:00"/>
    <x v="0"/>
    <n v="1"/>
    <x v="1"/>
    <x v="1"/>
    <x v="1"/>
    <n v="151"/>
    <s v="S12_3148"/>
    <x v="71"/>
    <s v="+353 1862 1555"/>
    <s v="25 Maiden Lane"/>
    <s v="Floor No. 4"/>
    <s v="Dublin"/>
    <s v="N/A"/>
    <s v="2"/>
    <x v="17"/>
    <x v="1"/>
    <s v="Cassidy"/>
    <s v="Dean"/>
    <s v="Medium"/>
  </r>
  <r>
    <n v="10220"/>
    <n v="27"/>
    <n v="100"/>
    <n v="1"/>
    <n v="5045.22"/>
    <n v="1255.7552580000001"/>
    <s v="24,89%"/>
    <d v="2004-02-12T00:00:00"/>
    <x v="0"/>
    <n v="1"/>
    <x v="1"/>
    <x v="1"/>
    <x v="1"/>
    <n v="173"/>
    <s v="S12_3891"/>
    <x v="71"/>
    <s v="+353 1862 1555"/>
    <s v="25 Maiden Lane"/>
    <s v="Floor No. 4"/>
    <s v="Dublin"/>
    <s v="N/A"/>
    <s v="2"/>
    <x v="17"/>
    <x v="1"/>
    <s v="Cassidy"/>
    <s v="Dean"/>
    <s v="Medium"/>
  </r>
  <r>
    <n v="10220"/>
    <n v="50"/>
    <n v="100"/>
    <n v="5"/>
    <n v="8258"/>
    <n v="2055.4162000000001"/>
    <s v="24,89%"/>
    <d v="2004-02-12T00:00:00"/>
    <x v="0"/>
    <n v="1"/>
    <x v="1"/>
    <x v="1"/>
    <x v="1"/>
    <n v="143"/>
    <s v="S18_4027"/>
    <x v="71"/>
    <s v="+353 1862 1555"/>
    <s v="25 Maiden Lane"/>
    <s v="Floor No. 4"/>
    <s v="Dublin"/>
    <s v="N/A"/>
    <s v="2"/>
    <x v="17"/>
    <x v="1"/>
    <s v="Cassidy"/>
    <s v="Dean"/>
    <s v="Large"/>
  </r>
  <r>
    <n v="10220"/>
    <n v="26"/>
    <n v="56.07"/>
    <n v="8"/>
    <n v="1457.82"/>
    <n v="362.85139800000002"/>
    <s v="24,89%"/>
    <d v="2004-02-12T00:00:00"/>
    <x v="0"/>
    <n v="1"/>
    <x v="1"/>
    <x v="1"/>
    <x v="1"/>
    <n v="57"/>
    <s v="S24_1444"/>
    <x v="71"/>
    <s v="+353 1862 1555"/>
    <s v="25 Maiden Lane"/>
    <s v="Floor No. 4"/>
    <s v="Dublin"/>
    <s v="N/A"/>
    <s v="2"/>
    <x v="17"/>
    <x v="1"/>
    <s v="Cassidy"/>
    <s v="Dean"/>
    <s v="Small"/>
  </r>
  <r>
    <n v="10220"/>
    <n v="37"/>
    <n v="100"/>
    <n v="7"/>
    <n v="5032.74"/>
    <n v="1252.6489859999999"/>
    <s v="24,89%"/>
    <d v="2004-02-12T00:00:00"/>
    <x v="0"/>
    <n v="1"/>
    <x v="1"/>
    <x v="1"/>
    <x v="1"/>
    <n v="118"/>
    <s v="S24_4048"/>
    <x v="71"/>
    <s v="+353 1862 1555"/>
    <s v="25 Maiden Lane"/>
    <s v="Floor No. 4"/>
    <s v="Dublin"/>
    <s v="N/A"/>
    <s v="2"/>
    <x v="17"/>
    <x v="1"/>
    <s v="Cassidy"/>
    <s v="Dean"/>
    <s v="Medium"/>
  </r>
  <r>
    <n v="10220"/>
    <n v="20"/>
    <n v="52.82"/>
    <n v="6"/>
    <n v="1056.4000000000001"/>
    <n v="53.770760000000003"/>
    <s v="5,09%"/>
    <d v="2004-02-12T00:00:00"/>
    <x v="0"/>
    <n v="1"/>
    <x v="1"/>
    <x v="1"/>
    <x v="3"/>
    <n v="62"/>
    <s v="S32_3207"/>
    <x v="71"/>
    <s v="+353 1862 1555"/>
    <s v="25 Maiden Lane"/>
    <s v="Floor No. 4"/>
    <s v="Dublin"/>
    <s v="N/A"/>
    <s v="2"/>
    <x v="17"/>
    <x v="1"/>
    <s v="Cassidy"/>
    <s v="Dean"/>
    <s v="Small"/>
  </r>
  <r>
    <n v="10220"/>
    <n v="37"/>
    <n v="100"/>
    <n v="9"/>
    <n v="3983.05"/>
    <n v="181.22877500000001"/>
    <s v="4,55%"/>
    <d v="2004-02-12T00:00:00"/>
    <x v="0"/>
    <n v="1"/>
    <x v="1"/>
    <x v="1"/>
    <x v="2"/>
    <n v="115"/>
    <s v="S50_1392"/>
    <x v="71"/>
    <s v="+353 1862 1555"/>
    <s v="25 Maiden Lane"/>
    <s v="Floor No. 4"/>
    <s v="Dublin"/>
    <s v="N/A"/>
    <s v="2"/>
    <x v="17"/>
    <x v="1"/>
    <s v="Cassidy"/>
    <s v="Dean"/>
    <s v="Medium"/>
  </r>
  <r>
    <n v="10220"/>
    <n v="30"/>
    <n v="68.540000000000006"/>
    <n v="4"/>
    <n v="2056.1999999999998"/>
    <n v="104.66058"/>
    <s v="5,09%"/>
    <d v="2004-02-12T00:00:00"/>
    <x v="0"/>
    <n v="1"/>
    <x v="1"/>
    <x v="1"/>
    <x v="3"/>
    <n v="58"/>
    <s v="S50_1514"/>
    <x v="71"/>
    <s v="+353 1862 1555"/>
    <s v="25 Maiden Lane"/>
    <s v="Floor No. 4"/>
    <s v="Dublin"/>
    <s v="N/A"/>
    <s v="2"/>
    <x v="17"/>
    <x v="1"/>
    <s v="Cassidy"/>
    <s v="Dean"/>
    <s v="Small"/>
  </r>
  <r>
    <n v="10221"/>
    <n v="33"/>
    <n v="100"/>
    <n v="3"/>
    <n v="4417.38"/>
    <n v="326.44438199999996"/>
    <s v="7,39%"/>
    <d v="2004-02-18T00:00:00"/>
    <x v="0"/>
    <n v="1"/>
    <x v="1"/>
    <x v="1"/>
    <x v="0"/>
    <n v="136"/>
    <s v="S18_3140"/>
    <x v="72"/>
    <s v="(02) 5554 67"/>
    <s v="Rue Joseph-Bens 532"/>
    <s v="N/A"/>
    <s v="Bruxelles"/>
    <s v="N/A"/>
    <s v="B-1180"/>
    <x v="10"/>
    <x v="1"/>
    <s v="Dewey"/>
    <s v="Catherine"/>
    <s v="Medium"/>
  </r>
  <r>
    <n v="10221"/>
    <n v="23"/>
    <n v="80.67"/>
    <n v="5"/>
    <n v="1855.41"/>
    <n v="94.440369000000004"/>
    <s v="5,09%"/>
    <d v="2004-02-18T00:00:00"/>
    <x v="0"/>
    <n v="1"/>
    <x v="1"/>
    <x v="1"/>
    <x v="3"/>
    <n v="100"/>
    <s v="S18_3259"/>
    <x v="72"/>
    <s v="(02) 5554 67"/>
    <s v="Rue Joseph-Bens 532"/>
    <s v="N/A"/>
    <s v="Bruxelles"/>
    <s v="N/A"/>
    <s v="B-1180"/>
    <x v="10"/>
    <x v="1"/>
    <s v="Dewey"/>
    <s v="Catherine"/>
    <s v="Small"/>
  </r>
  <r>
    <n v="10221"/>
    <n v="39"/>
    <n v="89.53"/>
    <n v="2"/>
    <n v="3491.67"/>
    <n v="258.03441299999997"/>
    <s v="7,39%"/>
    <d v="2004-02-18T00:00:00"/>
    <x v="0"/>
    <n v="1"/>
    <x v="1"/>
    <x v="1"/>
    <x v="0"/>
    <n v="87"/>
    <s v="S18_4522"/>
    <x v="72"/>
    <s v="(02) 5554 67"/>
    <s v="Rue Joseph-Bens 532"/>
    <s v="N/A"/>
    <s v="Bruxelles"/>
    <s v="N/A"/>
    <s v="B-1180"/>
    <x v="10"/>
    <x v="1"/>
    <s v="Dewey"/>
    <s v="Catherine"/>
    <s v="Medium"/>
  </r>
  <r>
    <n v="10221"/>
    <n v="49"/>
    <n v="100"/>
    <n v="1"/>
    <n v="6804.63"/>
    <n v="621.94318199999998"/>
    <s v="9,14%"/>
    <d v="2004-02-18T00:00:00"/>
    <x v="0"/>
    <n v="1"/>
    <x v="1"/>
    <x v="1"/>
    <x v="4"/>
    <n v="122"/>
    <s v="S24_2011"/>
    <x v="72"/>
    <s v="(02) 5554 67"/>
    <s v="Rue Joseph-Bens 532"/>
    <s v="N/A"/>
    <s v="Bruxelles"/>
    <s v="N/A"/>
    <s v="B-1180"/>
    <x v="10"/>
    <x v="1"/>
    <s v="Dewey"/>
    <s v="Catherine"/>
    <s v="Medium"/>
  </r>
  <r>
    <n v="10221"/>
    <n v="23"/>
    <n v="97"/>
    <n v="4"/>
    <n v="2231"/>
    <n v="203.9134"/>
    <s v="9,14%"/>
    <d v="2004-02-18T00:00:00"/>
    <x v="0"/>
    <n v="1"/>
    <x v="1"/>
    <x v="1"/>
    <x v="4"/>
    <n v="86"/>
    <s v="S700_1938"/>
    <x v="72"/>
    <s v="(02) 5554 67"/>
    <s v="Rue Joseph-Bens 532"/>
    <s v="N/A"/>
    <s v="Bruxelles"/>
    <s v="N/A"/>
    <s v="B-1180"/>
    <x v="10"/>
    <x v="1"/>
    <s v="Dewey"/>
    <s v="Catherine"/>
    <s v="Small"/>
  </r>
  <r>
    <n v="10222"/>
    <n v="49"/>
    <n v="100"/>
    <n v="12"/>
    <n v="5997.6"/>
    <n v="1492.8026400000001"/>
    <s v="24,89%"/>
    <d v="2004-02-19T00:00:00"/>
    <x v="0"/>
    <n v="1"/>
    <x v="1"/>
    <x v="1"/>
    <x v="1"/>
    <n v="136"/>
    <s v="S10_4757"/>
    <x v="73"/>
    <s v="7605558146"/>
    <s v="361 Furth Circle"/>
    <s v="N/A"/>
    <s v="San Diego"/>
    <s v="CA"/>
    <s v="91217"/>
    <x v="0"/>
    <x v="0"/>
    <s v="Thompson"/>
    <s v="Valarie"/>
    <s v="Medium"/>
  </r>
  <r>
    <n v="10222"/>
    <n v="49"/>
    <n v="100"/>
    <n v="4"/>
    <n v="6954.08"/>
    <n v="508.34324799999996"/>
    <s v="7,31%"/>
    <d v="2004-02-19T00:00:00"/>
    <x v="0"/>
    <n v="1"/>
    <x v="1"/>
    <x v="1"/>
    <x v="5"/>
    <n v="157"/>
    <s v="S18_1662"/>
    <x v="73"/>
    <s v="7605558146"/>
    <s v="361 Furth Circle"/>
    <s v="N/A"/>
    <s v="San Diego"/>
    <s v="CA"/>
    <s v="91217"/>
    <x v="0"/>
    <x v="0"/>
    <s v="Thompson"/>
    <s v="Valarie"/>
    <s v="Medium"/>
  </r>
  <r>
    <n v="10222"/>
    <n v="49"/>
    <n v="94.62"/>
    <n v="10"/>
    <n v="4636.38"/>
    <n v="423.76513199999999"/>
    <s v="9,14%"/>
    <d v="2004-02-19T00:00:00"/>
    <x v="0"/>
    <n v="1"/>
    <x v="1"/>
    <x v="1"/>
    <x v="4"/>
    <n v="86"/>
    <s v="S18_3029"/>
    <x v="73"/>
    <s v="7605558146"/>
    <s v="361 Furth Circle"/>
    <s v="N/A"/>
    <s v="San Diego"/>
    <s v="CA"/>
    <s v="91217"/>
    <x v="0"/>
    <x v="0"/>
    <s v="Thompson"/>
    <s v="Valarie"/>
    <s v="Medium"/>
  </r>
  <r>
    <n v="10222"/>
    <n v="45"/>
    <n v="85.75"/>
    <n v="9"/>
    <n v="3858.75"/>
    <n v="285.16162499999996"/>
    <s v="7,39%"/>
    <d v="2004-02-19T00:00:00"/>
    <x v="0"/>
    <n v="1"/>
    <x v="1"/>
    <x v="1"/>
    <x v="0"/>
    <n v="105"/>
    <s v="S18_3856"/>
    <x v="73"/>
    <s v="7605558146"/>
    <s v="361 Furth Circle"/>
    <s v="N/A"/>
    <s v="San Diego"/>
    <s v="CA"/>
    <s v="91217"/>
    <x v="0"/>
    <x v="0"/>
    <s v="Thompson"/>
    <s v="Valarie"/>
    <s v="Medium"/>
  </r>
  <r>
    <n v="10222"/>
    <n v="32"/>
    <n v="81.53"/>
    <n v="5"/>
    <n v="2608.96"/>
    <n v="190.71497600000001"/>
    <s v="7,31%"/>
    <d v="2004-02-19T00:00:00"/>
    <x v="0"/>
    <n v="1"/>
    <x v="1"/>
    <x v="1"/>
    <x v="5"/>
    <n v="68"/>
    <s v="S24_2841"/>
    <x v="73"/>
    <s v="7605558146"/>
    <s v="361 Furth Circle"/>
    <s v="N/A"/>
    <s v="San Diego"/>
    <s v="CA"/>
    <s v="91217"/>
    <x v="0"/>
    <x v="0"/>
    <s v="Thompson"/>
    <s v="Valarie"/>
    <s v="Small"/>
  </r>
  <r>
    <n v="10222"/>
    <n v="47"/>
    <n v="70.81"/>
    <n v="14"/>
    <n v="3328.07"/>
    <n v="245.94437299999998"/>
    <s v="7,39%"/>
    <d v="2004-02-19T00:00:00"/>
    <x v="0"/>
    <n v="1"/>
    <x v="1"/>
    <x v="1"/>
    <x v="0"/>
    <n v="88"/>
    <s v="S24_3151"/>
    <x v="73"/>
    <s v="7605558146"/>
    <s v="361 Furth Circle"/>
    <s v="N/A"/>
    <s v="San Diego"/>
    <s v="CA"/>
    <s v="91217"/>
    <x v="0"/>
    <x v="0"/>
    <s v="Thompson"/>
    <s v="Valarie"/>
    <s v="Medium"/>
  </r>
  <r>
    <n v="10222"/>
    <n v="43"/>
    <n v="70.349999999999994"/>
    <n v="6"/>
    <n v="3025.05"/>
    <n v="223.55119500000001"/>
    <s v="7,39%"/>
    <d v="2004-02-19T00:00:00"/>
    <x v="0"/>
    <n v="1"/>
    <x v="1"/>
    <x v="1"/>
    <x v="0"/>
    <n v="65"/>
    <s v="S24_3420"/>
    <x v="73"/>
    <s v="7605558146"/>
    <s v="361 Furth Circle"/>
    <s v="N/A"/>
    <s v="San Diego"/>
    <s v="CA"/>
    <s v="91217"/>
    <x v="0"/>
    <x v="0"/>
    <s v="Thompson"/>
    <s v="Valarie"/>
    <s v="Medium"/>
  </r>
  <r>
    <n v="10222"/>
    <n v="46"/>
    <n v="80.510000000000005"/>
    <n v="11"/>
    <n v="3703.46"/>
    <n v="273.68569399999996"/>
    <s v="7,39%"/>
    <d v="2004-02-19T00:00:00"/>
    <x v="0"/>
    <n v="1"/>
    <x v="1"/>
    <x v="1"/>
    <x v="0"/>
    <n v="83"/>
    <s v="S24_3816"/>
    <x v="73"/>
    <s v="7605558146"/>
    <s v="361 Furth Circle"/>
    <s v="N/A"/>
    <s v="San Diego"/>
    <s v="CA"/>
    <s v="91217"/>
    <x v="0"/>
    <x v="0"/>
    <s v="Thompson"/>
    <s v="Valarie"/>
    <s v="Medium"/>
  </r>
  <r>
    <n v="10222"/>
    <n v="48"/>
    <n v="56.64"/>
    <n v="3"/>
    <n v="2718.72"/>
    <n v="198.73843199999999"/>
    <s v="7,31%"/>
    <d v="2004-02-19T00:00:00"/>
    <x v="0"/>
    <n v="1"/>
    <x v="1"/>
    <x v="1"/>
    <x v="5"/>
    <n v="68"/>
    <s v="S24_3949"/>
    <x v="73"/>
    <s v="7605558146"/>
    <s v="361 Furth Circle"/>
    <s v="N/A"/>
    <s v="San Diego"/>
    <s v="CA"/>
    <s v="91217"/>
    <x v="0"/>
    <x v="0"/>
    <s v="Thompson"/>
    <s v="Valarie"/>
    <s v="Small"/>
  </r>
  <r>
    <n v="10222"/>
    <n v="31"/>
    <n v="62.67"/>
    <n v="15"/>
    <n v="1942.77"/>
    <n v="177.56917799999999"/>
    <s v="9,14%"/>
    <d v="2004-02-19T00:00:00"/>
    <x v="0"/>
    <n v="1"/>
    <x v="1"/>
    <x v="1"/>
    <x v="4"/>
    <n v="66"/>
    <s v="S700_1138"/>
    <x v="73"/>
    <s v="7605558146"/>
    <s v="361 Furth Circle"/>
    <s v="N/A"/>
    <s v="San Diego"/>
    <s v="CA"/>
    <s v="91217"/>
    <x v="0"/>
    <x v="0"/>
    <s v="Thompson"/>
    <s v="Valarie"/>
    <s v="Small"/>
  </r>
  <r>
    <n v="10222"/>
    <n v="26"/>
    <n v="100"/>
    <n v="8"/>
    <n v="2659.54"/>
    <n v="243.08195599999999"/>
    <s v="9,14%"/>
    <d v="2004-02-19T00:00:00"/>
    <x v="0"/>
    <n v="1"/>
    <x v="1"/>
    <x v="1"/>
    <x v="4"/>
    <n v="90"/>
    <s v="S700_2047"/>
    <x v="73"/>
    <s v="7605558146"/>
    <s v="361 Furth Circle"/>
    <s v="N/A"/>
    <s v="San Diego"/>
    <s v="CA"/>
    <s v="91217"/>
    <x v="0"/>
    <x v="0"/>
    <s v="Thompson"/>
    <s v="Valarie"/>
    <s v="Small"/>
  </r>
  <r>
    <n v="10222"/>
    <n v="37"/>
    <n v="87.75"/>
    <n v="1"/>
    <n v="3246.75"/>
    <n v="237.337425"/>
    <s v="7,31%"/>
    <d v="2004-02-19T00:00:00"/>
    <x v="0"/>
    <n v="1"/>
    <x v="1"/>
    <x v="1"/>
    <x v="5"/>
    <n v="99"/>
    <s v="S700_2466"/>
    <x v="73"/>
    <s v="7605558146"/>
    <s v="361 Furth Circle"/>
    <s v="N/A"/>
    <s v="San Diego"/>
    <s v="CA"/>
    <s v="91217"/>
    <x v="0"/>
    <x v="0"/>
    <s v="Thompson"/>
    <s v="Valarie"/>
    <s v="Medium"/>
  </r>
  <r>
    <n v="10222"/>
    <n v="36"/>
    <n v="80.95"/>
    <n v="13"/>
    <n v="2914.2"/>
    <n v="266.35787999999997"/>
    <s v="9,14%"/>
    <d v="2004-02-19T00:00:00"/>
    <x v="0"/>
    <n v="1"/>
    <x v="1"/>
    <x v="1"/>
    <x v="4"/>
    <n v="72"/>
    <s v="S700_2610"/>
    <x v="73"/>
    <s v="7605558146"/>
    <s v="361 Furth Circle"/>
    <s v="N/A"/>
    <s v="San Diego"/>
    <s v="CA"/>
    <s v="91217"/>
    <x v="0"/>
    <x v="0"/>
    <s v="Thompson"/>
    <s v="Valarie"/>
    <s v="Small"/>
  </r>
  <r>
    <n v="10222"/>
    <n v="38"/>
    <n v="100"/>
    <n v="16"/>
    <n v="4187.22"/>
    <n v="382.71190799999999"/>
    <s v="9,14%"/>
    <d v="2004-02-19T00:00:00"/>
    <x v="0"/>
    <n v="1"/>
    <x v="1"/>
    <x v="1"/>
    <x v="4"/>
    <n v="100"/>
    <s v="S700_3505"/>
    <x v="73"/>
    <s v="7605558146"/>
    <s v="361 Furth Circle"/>
    <s v="N/A"/>
    <s v="San Diego"/>
    <s v="CA"/>
    <s v="91217"/>
    <x v="0"/>
    <x v="0"/>
    <s v="Thompson"/>
    <s v="Valarie"/>
    <s v="Medium"/>
  </r>
  <r>
    <n v="10222"/>
    <n v="31"/>
    <n v="95.34"/>
    <n v="17"/>
    <n v="2955.54"/>
    <n v="270.13635599999998"/>
    <s v="9,14%"/>
    <d v="2004-02-19T00:00:00"/>
    <x v="0"/>
    <n v="1"/>
    <x v="1"/>
    <x v="1"/>
    <x v="4"/>
    <n v="99"/>
    <s v="S700_3962"/>
    <x v="73"/>
    <s v="7605558146"/>
    <s v="361 Furth Circle"/>
    <s v="N/A"/>
    <s v="San Diego"/>
    <s v="CA"/>
    <s v="91217"/>
    <x v="0"/>
    <x v="0"/>
    <s v="Thompson"/>
    <s v="Valarie"/>
    <s v="Small"/>
  </r>
  <r>
    <n v="10222"/>
    <n v="43"/>
    <n v="74.03"/>
    <n v="2"/>
    <n v="3183.29"/>
    <n v="232.698499"/>
    <s v="7,31%"/>
    <d v="2004-02-19T00:00:00"/>
    <x v="0"/>
    <n v="1"/>
    <x v="1"/>
    <x v="1"/>
    <x v="5"/>
    <n v="74"/>
    <s v="S700_4002"/>
    <x v="73"/>
    <s v="7605558146"/>
    <s v="361 Furth Circle"/>
    <s v="N/A"/>
    <s v="San Diego"/>
    <s v="CA"/>
    <s v="91217"/>
    <x v="0"/>
    <x v="0"/>
    <s v="Thompson"/>
    <s v="Valarie"/>
    <s v="Medium"/>
  </r>
  <r>
    <n v="10222"/>
    <n v="31"/>
    <n v="45.69"/>
    <n v="7"/>
    <n v="1416.39"/>
    <n v="103.53810900000001"/>
    <s v="7,31%"/>
    <d v="2004-02-19T00:00:00"/>
    <x v="0"/>
    <n v="1"/>
    <x v="1"/>
    <x v="1"/>
    <x v="5"/>
    <n v="49"/>
    <s v="S72_1253"/>
    <x v="73"/>
    <s v="7605558146"/>
    <s v="361 Furth Circle"/>
    <s v="N/A"/>
    <s v="San Diego"/>
    <s v="CA"/>
    <s v="91217"/>
    <x v="0"/>
    <x v="0"/>
    <s v="Thompson"/>
    <s v="Valarie"/>
    <s v="Small"/>
  </r>
  <r>
    <n v="10222"/>
    <n v="36"/>
    <n v="63.34"/>
    <n v="18"/>
    <n v="2280.2399999999998"/>
    <n v="208.41393599999998"/>
    <s v="9,14%"/>
    <d v="2004-02-19T00:00:00"/>
    <x v="0"/>
    <n v="1"/>
    <x v="1"/>
    <x v="1"/>
    <x v="4"/>
    <n v="54"/>
    <s v="S72_3212"/>
    <x v="73"/>
    <s v="7605558146"/>
    <s v="361 Furth Circle"/>
    <s v="N/A"/>
    <s v="San Diego"/>
    <s v="CA"/>
    <s v="91217"/>
    <x v="0"/>
    <x v="0"/>
    <s v="Thompson"/>
    <s v="Valarie"/>
    <s v="Small"/>
  </r>
  <r>
    <n v="10223"/>
    <n v="37"/>
    <n v="100"/>
    <n v="1"/>
    <n v="3965.66"/>
    <n v="503.63882000000001"/>
    <s v="12,70%"/>
    <d v="2004-02-20T00:00:00"/>
    <x v="0"/>
    <n v="1"/>
    <x v="1"/>
    <x v="1"/>
    <x v="6"/>
    <n v="95"/>
    <s v="S10_1678"/>
    <x v="20"/>
    <s v="03 9520 4555"/>
    <s v="636 St Kilda Road"/>
    <s v="Level 3"/>
    <s v="Melbourne"/>
    <s v="Victoria"/>
    <s v="3004"/>
    <x v="13"/>
    <x v="3"/>
    <s v="Ferguson"/>
    <s v="Peter"/>
    <s v="Medium"/>
  </r>
  <r>
    <n v="10223"/>
    <n v="47"/>
    <n v="100"/>
    <n v="4"/>
    <n v="5422.39"/>
    <n v="688.64353000000006"/>
    <s v="12,70%"/>
    <d v="2004-02-20T00:00:00"/>
    <x v="0"/>
    <n v="1"/>
    <x v="1"/>
    <x v="1"/>
    <x v="6"/>
    <n v="118"/>
    <s v="S10_2016"/>
    <x v="20"/>
    <s v="03 9520 4555"/>
    <s v="636 St Kilda Road"/>
    <s v="Level 3"/>
    <s v="Melbourne"/>
    <s v="Victoria"/>
    <s v="3004"/>
    <x v="13"/>
    <x v="3"/>
    <s v="Ferguson"/>
    <s v="Peter"/>
    <s v="Medium"/>
  </r>
  <r>
    <n v="10223"/>
    <n v="49"/>
    <n v="100"/>
    <n v="3"/>
    <n v="9774.0300000000007"/>
    <n v="1241.3018100000002"/>
    <s v="12,70%"/>
    <d v="2004-02-20T00:00:00"/>
    <x v="0"/>
    <n v="1"/>
    <x v="1"/>
    <x v="1"/>
    <x v="6"/>
    <n v="193"/>
    <s v="S10_4698"/>
    <x v="20"/>
    <s v="03 9520 4555"/>
    <s v="636 St Kilda Road"/>
    <s v="Level 3"/>
    <s v="Melbourne"/>
    <s v="Victoria"/>
    <s v="3004"/>
    <x v="13"/>
    <x v="3"/>
    <s v="Ferguson"/>
    <s v="Peter"/>
    <s v="Large"/>
  </r>
  <r>
    <n v="10223"/>
    <n v="47"/>
    <n v="100"/>
    <n v="9"/>
    <n v="4724.91"/>
    <n v="345.39092099999999"/>
    <s v="7,31%"/>
    <d v="2004-02-20T00:00:00"/>
    <x v="0"/>
    <n v="1"/>
    <x v="1"/>
    <x v="1"/>
    <x v="5"/>
    <n v="84"/>
    <s v="S18_2581"/>
    <x v="20"/>
    <s v="03 9520 4555"/>
    <s v="636 St Kilda Road"/>
    <s v="Level 3"/>
    <s v="Melbourne"/>
    <s v="Victoria"/>
    <s v="3004"/>
    <x v="13"/>
    <x v="3"/>
    <s v="Ferguson"/>
    <s v="Peter"/>
    <s v="Medium"/>
  </r>
  <r>
    <n v="10223"/>
    <n v="28"/>
    <n v="60.57"/>
    <n v="5"/>
    <n v="1695.96"/>
    <n v="215.38692"/>
    <n v="0.127"/>
    <d v="2004-02-20T00:00:00"/>
    <x v="0"/>
    <n v="1"/>
    <x v="1"/>
    <x v="1"/>
    <x v="6"/>
    <n v="60"/>
    <s v="S18_2625"/>
    <x v="20"/>
    <s v="03 9520 4555"/>
    <s v="636 St Kilda Road"/>
    <s v="Level 3"/>
    <s v="Melbourne"/>
    <s v="Victoria"/>
    <s v="3004"/>
    <x v="13"/>
    <x v="3"/>
    <s v="Ferguson"/>
    <s v="Peter"/>
    <s v="Small"/>
  </r>
  <r>
    <n v="10223"/>
    <n v="32"/>
    <n v="91.29"/>
    <n v="2"/>
    <n v="2921.28"/>
    <n v="371.00256000000002"/>
    <n v="0.127"/>
    <d v="2004-02-20T00:00:00"/>
    <x v="0"/>
    <n v="1"/>
    <x v="1"/>
    <x v="1"/>
    <x v="6"/>
    <n v="112"/>
    <s v="S24_1578"/>
    <x v="20"/>
    <s v="03 9520 4555"/>
    <s v="636 St Kilda Road"/>
    <s v="Level 3"/>
    <s v="Melbourne"/>
    <s v="Victoria"/>
    <s v="3004"/>
    <x v="13"/>
    <x v="3"/>
    <s v="Ferguson"/>
    <s v="Peter"/>
    <s v="Small"/>
  </r>
  <r>
    <n v="10223"/>
    <n v="34"/>
    <n v="100"/>
    <n v="11"/>
    <n v="3608.76"/>
    <n v="263.80035600000002"/>
    <s v="7,31%"/>
    <d v="2004-02-20T00:00:00"/>
    <x v="0"/>
    <n v="1"/>
    <x v="1"/>
    <x v="1"/>
    <x v="5"/>
    <n v="109"/>
    <s v="S24_1785"/>
    <x v="20"/>
    <s v="03 9520 4555"/>
    <s v="636 St Kilda Road"/>
    <s v="Level 3"/>
    <s v="Melbourne"/>
    <s v="Victoria"/>
    <s v="3004"/>
    <x v="13"/>
    <x v="3"/>
    <s v="Ferguson"/>
    <s v="Peter"/>
    <s v="Medium"/>
  </r>
  <r>
    <n v="10223"/>
    <n v="38"/>
    <n v="69.31"/>
    <n v="6"/>
    <n v="2633.78"/>
    <n v="334.49006000000003"/>
    <n v="0.127"/>
    <d v="2004-02-20T00:00:00"/>
    <x v="0"/>
    <n v="1"/>
    <x v="1"/>
    <x v="1"/>
    <x v="6"/>
    <n v="76"/>
    <s v="S24_2000"/>
    <x v="20"/>
    <s v="03 9520 4555"/>
    <s v="636 St Kilda Road"/>
    <s v="Level 3"/>
    <s v="Melbourne"/>
    <s v="Victoria"/>
    <s v="3004"/>
    <x v="13"/>
    <x v="3"/>
    <s v="Ferguson"/>
    <s v="Peter"/>
    <s v="Small"/>
  </r>
  <r>
    <n v="10223"/>
    <n v="23"/>
    <n v="74.62"/>
    <n v="10"/>
    <n v="1716.26"/>
    <n v="125.458606"/>
    <s v="7,31%"/>
    <d v="2004-02-20T00:00:00"/>
    <x v="0"/>
    <n v="1"/>
    <x v="1"/>
    <x v="1"/>
    <x v="5"/>
    <n v="72"/>
    <s v="S24_4278"/>
    <x v="20"/>
    <s v="03 9520 4555"/>
    <s v="636 St Kilda Road"/>
    <s v="Level 3"/>
    <s v="Melbourne"/>
    <s v="Victoria"/>
    <s v="3004"/>
    <x v="13"/>
    <x v="3"/>
    <s v="Ferguson"/>
    <s v="Peter"/>
    <s v="Small"/>
  </r>
  <r>
    <n v="10223"/>
    <n v="21"/>
    <n v="100"/>
    <n v="7"/>
    <n v="2475.27"/>
    <n v="314.35928999999999"/>
    <n v="0.127"/>
    <d v="2004-02-20T00:00:00"/>
    <x v="0"/>
    <n v="1"/>
    <x v="1"/>
    <x v="1"/>
    <x v="6"/>
    <n v="99"/>
    <s v="S32_1374"/>
    <x v="20"/>
    <s v="03 9520 4555"/>
    <s v="636 St Kilda Road"/>
    <s v="Level 3"/>
    <s v="Melbourne"/>
    <s v="Victoria"/>
    <s v="3004"/>
    <x v="13"/>
    <x v="3"/>
    <s v="Ferguson"/>
    <s v="Peter"/>
    <s v="Small"/>
  </r>
  <r>
    <n v="10223"/>
    <n v="20"/>
    <n v="66.040000000000006"/>
    <n v="12"/>
    <n v="1320.8"/>
    <n v="97.607119999999995"/>
    <s v="7,39%"/>
    <d v="2004-02-20T00:00:00"/>
    <x v="0"/>
    <n v="1"/>
    <x v="1"/>
    <x v="1"/>
    <x v="0"/>
    <n v="68"/>
    <s v="S32_4289"/>
    <x v="20"/>
    <s v="03 9520 4555"/>
    <s v="636 St Kilda Road"/>
    <s v="Level 3"/>
    <s v="Melbourne"/>
    <s v="Victoria"/>
    <s v="3004"/>
    <x v="13"/>
    <x v="3"/>
    <s v="Ferguson"/>
    <s v="Peter"/>
    <s v="Small"/>
  </r>
  <r>
    <n v="10223"/>
    <n v="41"/>
    <n v="46.26"/>
    <n v="13"/>
    <n v="1896.66"/>
    <n v="140.163174"/>
    <s v="7,39%"/>
    <d v="2004-02-20T00:00:00"/>
    <x v="0"/>
    <n v="1"/>
    <x v="1"/>
    <x v="1"/>
    <x v="0"/>
    <n v="43"/>
    <s v="S50_1341"/>
    <x v="20"/>
    <s v="03 9520 4555"/>
    <s v="636 St Kilda Road"/>
    <s v="Level 3"/>
    <s v="Melbourne"/>
    <s v="Victoria"/>
    <s v="3004"/>
    <x v="13"/>
    <x v="3"/>
    <s v="Ferguson"/>
    <s v="Peter"/>
    <s v="Small"/>
  </r>
  <r>
    <n v="10223"/>
    <n v="25"/>
    <n v="100"/>
    <n v="14"/>
    <n v="2534.75"/>
    <n v="185.29022499999999"/>
    <s v="7,31%"/>
    <d v="2004-02-20T00:00:00"/>
    <x v="0"/>
    <n v="1"/>
    <x v="1"/>
    <x v="1"/>
    <x v="5"/>
    <n v="91"/>
    <s v="S700_1691"/>
    <x v="20"/>
    <s v="03 9520 4555"/>
    <s v="636 St Kilda Road"/>
    <s v="Level 3"/>
    <s v="Melbourne"/>
    <s v="Victoria"/>
    <s v="3004"/>
    <x v="13"/>
    <x v="3"/>
    <s v="Ferguson"/>
    <s v="Peter"/>
    <s v="Small"/>
  </r>
  <r>
    <n v="10223"/>
    <n v="29"/>
    <n v="100"/>
    <n v="8"/>
    <n v="3199.86"/>
    <n v="233.90976599999999"/>
    <s v="7,31%"/>
    <d v="2004-02-20T00:00:00"/>
    <x v="0"/>
    <n v="1"/>
    <x v="1"/>
    <x v="1"/>
    <x v="5"/>
    <n v="118"/>
    <s v="S700_2834"/>
    <x v="20"/>
    <s v="03 9520 4555"/>
    <s v="636 St Kilda Road"/>
    <s v="Level 3"/>
    <s v="Melbourne"/>
    <s v="Victoria"/>
    <s v="3004"/>
    <x v="13"/>
    <x v="3"/>
    <s v="Ferguson"/>
    <s v="Peter"/>
    <s v="Medium"/>
  </r>
  <r>
    <n v="10223"/>
    <n v="26"/>
    <n v="67.2"/>
    <n v="15"/>
    <n v="1747.2"/>
    <n v="127.72032"/>
    <s v="7,31%"/>
    <d v="2004-02-20T00:00:00"/>
    <x v="0"/>
    <n v="1"/>
    <x v="1"/>
    <x v="1"/>
    <x v="5"/>
    <n v="80"/>
    <s v="S700_3167"/>
    <x v="20"/>
    <s v="03 9520 4555"/>
    <s v="636 St Kilda Road"/>
    <s v="Level 3"/>
    <s v="Melbourne"/>
    <s v="Victoria"/>
    <s v="3004"/>
    <x v="13"/>
    <x v="3"/>
    <s v="Ferguson"/>
    <s v="Peter"/>
    <s v="Small"/>
  </r>
  <r>
    <n v="10224"/>
    <n v="43"/>
    <n v="100"/>
    <n v="6"/>
    <n v="6087.94"/>
    <n v="773.16837999999996"/>
    <n v="0.127"/>
    <d v="2004-02-21T00:00:00"/>
    <x v="0"/>
    <n v="1"/>
    <x v="1"/>
    <x v="1"/>
    <x v="6"/>
    <n v="150"/>
    <s v="S12_2823"/>
    <x v="54"/>
    <s v="20.16.1555"/>
    <s v="184, chausse de Tournai"/>
    <s v="N/A"/>
    <s v="Lille"/>
    <s v="N/A"/>
    <s v="59000"/>
    <x v="9"/>
    <x v="1"/>
    <s v="Rance"/>
    <s v="Martine"/>
    <s v="Medium"/>
  </r>
  <r>
    <n v="10224"/>
    <n v="38"/>
    <n v="58.44"/>
    <n v="1"/>
    <n v="2220.7199999999998"/>
    <n v="282.03143999999998"/>
    <n v="0.127"/>
    <d v="2004-02-21T00:00:00"/>
    <x v="0"/>
    <n v="1"/>
    <x v="1"/>
    <x v="1"/>
    <x v="6"/>
    <n v="62"/>
    <s v="S18_3782"/>
    <x v="54"/>
    <s v="20.16.1555"/>
    <s v="184, chausse de Tournai"/>
    <s v="N/A"/>
    <s v="Lille"/>
    <s v="N/A"/>
    <s v="59000"/>
    <x v="9"/>
    <x v="1"/>
    <s v="Rance"/>
    <s v="Martine"/>
    <s v="Small"/>
  </r>
  <r>
    <n v="10224"/>
    <n v="37"/>
    <n v="80.34"/>
    <n v="4"/>
    <n v="2972.58"/>
    <n v="377.51765999999998"/>
    <n v="0.127"/>
    <d v="2004-02-21T00:00:00"/>
    <x v="0"/>
    <n v="1"/>
    <x v="1"/>
    <x v="1"/>
    <x v="6"/>
    <n v="69"/>
    <s v="S24_2360"/>
    <x v="54"/>
    <s v="20.16.1555"/>
    <s v="184, chausse de Tournai"/>
    <s v="N/A"/>
    <s v="Lille"/>
    <s v="N/A"/>
    <s v="59000"/>
    <x v="9"/>
    <x v="1"/>
    <s v="Rance"/>
    <s v="Martine"/>
    <s v="Small"/>
  </r>
  <r>
    <n v="10224"/>
    <n v="43"/>
    <n v="39.43"/>
    <n v="2"/>
    <n v="1695.49"/>
    <n v="215.32723000000001"/>
    <n v="0.127"/>
    <d v="2004-02-21T00:00:00"/>
    <x v="0"/>
    <n v="1"/>
    <x v="1"/>
    <x v="1"/>
    <x v="6"/>
    <n v="40"/>
    <s v="S32_2206"/>
    <x v="54"/>
    <s v="20.16.1555"/>
    <s v="184, chausse de Tournai"/>
    <s v="N/A"/>
    <s v="Lille"/>
    <s v="N/A"/>
    <s v="59000"/>
    <x v="9"/>
    <x v="1"/>
    <s v="Rance"/>
    <s v="Martine"/>
    <s v="Small"/>
  </r>
  <r>
    <n v="10224"/>
    <n v="30"/>
    <n v="100"/>
    <n v="5"/>
    <n v="3336.9"/>
    <n v="423.78630000000004"/>
    <n v="0.127"/>
    <d v="2004-02-21T00:00:00"/>
    <x v="0"/>
    <n v="1"/>
    <x v="1"/>
    <x v="1"/>
    <x v="6"/>
    <n v="102"/>
    <s v="S32_4485"/>
    <x v="54"/>
    <s v="20.16.1555"/>
    <s v="184, chausse de Tournai"/>
    <s v="N/A"/>
    <s v="Lille"/>
    <s v="N/A"/>
    <s v="59000"/>
    <x v="9"/>
    <x v="1"/>
    <s v="Rance"/>
    <s v="Martine"/>
    <s v="Medium"/>
  </r>
  <r>
    <n v="10224"/>
    <n v="50"/>
    <n v="77.290000000000006"/>
    <n v="3"/>
    <n v="3864.5"/>
    <n v="490.79149999999998"/>
    <n v="0.127"/>
    <d v="2004-02-21T00:00:00"/>
    <x v="0"/>
    <n v="1"/>
    <x v="1"/>
    <x v="1"/>
    <x v="6"/>
    <n v="81"/>
    <s v="S50_4713"/>
    <x v="54"/>
    <s v="20.16.1555"/>
    <s v="184, chausse de Tournai"/>
    <s v="N/A"/>
    <s v="Lille"/>
    <s v="N/A"/>
    <s v="59000"/>
    <x v="9"/>
    <x v="1"/>
    <s v="Rance"/>
    <s v="Martine"/>
    <s v="Medium"/>
  </r>
  <r>
    <n v="10225"/>
    <n v="27"/>
    <n v="100"/>
    <n v="9"/>
    <n v="4517.91"/>
    <n v="1124.507799"/>
    <s v="24,89%"/>
    <d v="2004-02-22T00:00:00"/>
    <x v="0"/>
    <n v="1"/>
    <x v="1"/>
    <x v="1"/>
    <x v="1"/>
    <n v="194"/>
    <s v="S12_1099"/>
    <x v="74"/>
    <s v="0897-034555"/>
    <s v="Grenzacherweg 237"/>
    <s v="N/A"/>
    <s v="Gensve"/>
    <s v="N/A"/>
    <s v="1203"/>
    <x v="18"/>
    <x v="1"/>
    <s v="Holz"/>
    <s v="Michael"/>
    <s v="Medium"/>
  </r>
  <r>
    <n v="10225"/>
    <n v="25"/>
    <n v="99.82"/>
    <n v="7"/>
    <n v="2495.5"/>
    <n v="621.12995000000001"/>
    <s v="24,89%"/>
    <d v="2004-02-22T00:00:00"/>
    <x v="0"/>
    <n v="1"/>
    <x v="1"/>
    <x v="1"/>
    <x v="1"/>
    <n v="117"/>
    <s v="S12_3380"/>
    <x v="74"/>
    <s v="0897-034555"/>
    <s v="Grenzacherweg 237"/>
    <s v="N/A"/>
    <s v="Gensve"/>
    <s v="N/A"/>
    <s v="1203"/>
    <x v="18"/>
    <x v="1"/>
    <s v="Holz"/>
    <s v="Michael"/>
    <s v="Small"/>
  </r>
  <r>
    <n v="10225"/>
    <n v="37"/>
    <n v="77.41"/>
    <n v="10"/>
    <n v="2864.17"/>
    <n v="712.89191300000005"/>
    <s v="24,89%"/>
    <d v="2004-02-22T00:00:00"/>
    <x v="0"/>
    <n v="1"/>
    <x v="1"/>
    <x v="1"/>
    <x v="1"/>
    <n v="79"/>
    <s v="S12_3990"/>
    <x v="74"/>
    <s v="0897-034555"/>
    <s v="Grenzacherweg 237"/>
    <s v="N/A"/>
    <s v="Gensve"/>
    <s v="N/A"/>
    <s v="1203"/>
    <x v="18"/>
    <x v="1"/>
    <s v="Holz"/>
    <s v="Michael"/>
    <s v="Small"/>
  </r>
  <r>
    <n v="10225"/>
    <n v="21"/>
    <n v="100"/>
    <n v="6"/>
    <n v="2684.43"/>
    <n v="668.154627"/>
    <s v="24,89%"/>
    <d v="2004-02-22T00:00:00"/>
    <x v="0"/>
    <n v="1"/>
    <x v="1"/>
    <x v="1"/>
    <x v="1"/>
    <n v="115"/>
    <s v="S12_4675"/>
    <x v="74"/>
    <s v="0897-034555"/>
    <s v="Grenzacherweg 237"/>
    <s v="N/A"/>
    <s v="Gensve"/>
    <s v="N/A"/>
    <s v="1203"/>
    <x v="18"/>
    <x v="1"/>
    <s v="Holz"/>
    <s v="Michael"/>
    <s v="Small"/>
  </r>
  <r>
    <n v="10225"/>
    <n v="32"/>
    <n v="100"/>
    <n v="1"/>
    <n v="4529.28"/>
    <n v="1127.337792"/>
    <s v="24,89%"/>
    <d v="2004-02-22T00:00:00"/>
    <x v="0"/>
    <n v="1"/>
    <x v="1"/>
    <x v="1"/>
    <x v="1"/>
    <n v="141"/>
    <s v="S18_1129"/>
    <x v="74"/>
    <s v="0897-034555"/>
    <s v="Grenzacherweg 237"/>
    <s v="N/A"/>
    <s v="Gensve"/>
    <s v="N/A"/>
    <s v="1203"/>
    <x v="18"/>
    <x v="1"/>
    <s v="Holz"/>
    <s v="Michael"/>
    <s v="Medium"/>
  </r>
  <r>
    <n v="10225"/>
    <n v="47"/>
    <n v="64.680000000000007"/>
    <n v="5"/>
    <n v="3039.96"/>
    <n v="756.64604400000007"/>
    <s v="24,89%"/>
    <d v="2004-02-22T00:00:00"/>
    <x v="0"/>
    <n v="1"/>
    <x v="1"/>
    <x v="1"/>
    <x v="1"/>
    <n v="77"/>
    <s v="S18_1889"/>
    <x v="74"/>
    <s v="0897-034555"/>
    <s v="Grenzacherweg 237"/>
    <s v="N/A"/>
    <s v="Gensve"/>
    <s v="N/A"/>
    <s v="1203"/>
    <x v="18"/>
    <x v="1"/>
    <s v="Holz"/>
    <s v="Michael"/>
    <s v="Medium"/>
  </r>
  <r>
    <n v="10225"/>
    <n v="43"/>
    <n v="100"/>
    <n v="2"/>
    <n v="6407.86"/>
    <n v="1594.916354"/>
    <s v="24,89%"/>
    <d v="2004-02-22T00:00:00"/>
    <x v="0"/>
    <n v="1"/>
    <x v="1"/>
    <x v="1"/>
    <x v="1"/>
    <n v="169"/>
    <s v="S18_3232"/>
    <x v="74"/>
    <s v="0897-034555"/>
    <s v="Grenzacherweg 237"/>
    <s v="N/A"/>
    <s v="Gensve"/>
    <s v="N/A"/>
    <s v="1203"/>
    <x v="18"/>
    <x v="1"/>
    <s v="Holz"/>
    <s v="Michael"/>
    <s v="Medium"/>
  </r>
  <r>
    <n v="10225"/>
    <n v="37"/>
    <n v="95.69"/>
    <n v="12"/>
    <n v="3540.53"/>
    <n v="881.23791700000004"/>
    <s v="24,89%"/>
    <d v="2004-02-22T00:00:00"/>
    <x v="0"/>
    <n v="1"/>
    <x v="1"/>
    <x v="1"/>
    <x v="1"/>
    <n v="80"/>
    <s v="S18_3278"/>
    <x v="74"/>
    <s v="0897-034555"/>
    <s v="Grenzacherweg 237"/>
    <s v="N/A"/>
    <s v="Gensve"/>
    <s v="N/A"/>
    <s v="1203"/>
    <x v="18"/>
    <x v="1"/>
    <s v="Holz"/>
    <s v="Michael"/>
    <s v="Medium"/>
  </r>
  <r>
    <n v="10225"/>
    <n v="27"/>
    <n v="100"/>
    <n v="11"/>
    <n v="4564.08"/>
    <n v="1135.9995120000001"/>
    <s v="24,89%"/>
    <d v="2004-02-22T00:00:00"/>
    <x v="0"/>
    <n v="1"/>
    <x v="1"/>
    <x v="1"/>
    <x v="1"/>
    <n v="146"/>
    <s v="S18_3482"/>
    <x v="74"/>
    <s v="0897-034555"/>
    <s v="Grenzacherweg 237"/>
    <s v="N/A"/>
    <s v="Gensve"/>
    <s v="N/A"/>
    <s v="1203"/>
    <x v="18"/>
    <x v="1"/>
    <s v="Holz"/>
    <s v="Michael"/>
    <s v="Medium"/>
  </r>
  <r>
    <n v="10225"/>
    <n v="35"/>
    <n v="100"/>
    <n v="14"/>
    <n v="5260.15"/>
    <n v="1309.2513349999999"/>
    <s v="24,89%"/>
    <d v="2004-02-22T00:00:00"/>
    <x v="0"/>
    <n v="1"/>
    <x v="1"/>
    <x v="1"/>
    <x v="1"/>
    <n v="148"/>
    <s v="S18_4721"/>
    <x v="74"/>
    <s v="0897-034555"/>
    <s v="Grenzacherweg 237"/>
    <s v="N/A"/>
    <s v="Gensve"/>
    <s v="N/A"/>
    <s v="1203"/>
    <x v="18"/>
    <x v="1"/>
    <s v="Holz"/>
    <s v="Michael"/>
    <s v="Medium"/>
  </r>
  <r>
    <n v="10225"/>
    <n v="42"/>
    <n v="36.630000000000003"/>
    <n v="3"/>
    <n v="1538.46"/>
    <n v="382.92269400000004"/>
    <s v="24,89%"/>
    <d v="2004-02-22T00:00:00"/>
    <x v="0"/>
    <n v="1"/>
    <x v="1"/>
    <x v="1"/>
    <x v="1"/>
    <n v="37"/>
    <s v="S24_2972"/>
    <x v="74"/>
    <s v="0897-034555"/>
    <s v="Grenzacherweg 237"/>
    <s v="N/A"/>
    <s v="Gensve"/>
    <s v="N/A"/>
    <s v="1203"/>
    <x v="18"/>
    <x v="1"/>
    <s v="Holz"/>
    <s v="Michael"/>
    <s v="Small"/>
  </r>
  <r>
    <n v="10225"/>
    <n v="24"/>
    <n v="50.21"/>
    <n v="8"/>
    <n v="1205.04"/>
    <n v="299.93445600000001"/>
    <s v="24,89%"/>
    <d v="2004-02-22T00:00:00"/>
    <x v="0"/>
    <n v="1"/>
    <x v="1"/>
    <x v="1"/>
    <x v="1"/>
    <n v="61"/>
    <s v="S24_3371"/>
    <x v="74"/>
    <s v="0897-034555"/>
    <s v="Grenzacherweg 237"/>
    <s v="N/A"/>
    <s v="Gensve"/>
    <s v="N/A"/>
    <s v="1203"/>
    <x v="18"/>
    <x v="1"/>
    <s v="Holz"/>
    <s v="Michael"/>
    <s v="Small"/>
  </r>
  <r>
    <n v="10225"/>
    <n v="40"/>
    <n v="100"/>
    <n v="4"/>
    <n v="4550"/>
    <n v="1132.4950000000001"/>
    <s v="24,89%"/>
    <d v="2004-02-22T00:00:00"/>
    <x v="0"/>
    <n v="1"/>
    <x v="1"/>
    <x v="1"/>
    <x v="1"/>
    <n v="140"/>
    <s v="S24_3856"/>
    <x v="74"/>
    <s v="0897-034555"/>
    <s v="Grenzacherweg 237"/>
    <s v="N/A"/>
    <s v="Gensve"/>
    <s v="N/A"/>
    <s v="1203"/>
    <x v="18"/>
    <x v="1"/>
    <s v="Holz"/>
    <s v="Michael"/>
    <s v="Medium"/>
  </r>
  <r>
    <n v="10225"/>
    <n v="46"/>
    <n v="70.33"/>
    <n v="13"/>
    <n v="3235.18"/>
    <n v="805.23630200000002"/>
    <s v="24,89%"/>
    <d v="2004-02-22T00:00:00"/>
    <x v="0"/>
    <n v="1"/>
    <x v="1"/>
    <x v="1"/>
    <x v="1"/>
    <n v="80"/>
    <s v="S24_4620"/>
    <x v="74"/>
    <s v="0897-034555"/>
    <s v="Grenzacherweg 237"/>
    <s v="N/A"/>
    <s v="Gensve"/>
    <s v="N/A"/>
    <s v="1203"/>
    <x v="18"/>
    <x v="1"/>
    <s v="Holz"/>
    <s v="Michael"/>
    <s v="Medium"/>
  </r>
  <r>
    <n v="10226"/>
    <n v="38"/>
    <n v="100"/>
    <n v="4"/>
    <n v="4161.38"/>
    <n v="1035.767482"/>
    <s v="24,89%"/>
    <d v="2004-02-26T00:00:00"/>
    <x v="0"/>
    <n v="1"/>
    <x v="1"/>
    <x v="1"/>
    <x v="1"/>
    <n v="124"/>
    <s v="S18_1589"/>
    <x v="73"/>
    <s v="7605558146"/>
    <s v="361 Furth Circle"/>
    <s v="N/A"/>
    <s v="San Diego"/>
    <s v="CA"/>
    <s v="91217"/>
    <x v="0"/>
    <x v="0"/>
    <s v="Thompson"/>
    <s v="Valarie"/>
    <s v="Medium"/>
  </r>
  <r>
    <n v="10226"/>
    <n v="24"/>
    <n v="100"/>
    <n v="7"/>
    <n v="3892.08"/>
    <n v="968.73871200000008"/>
    <s v="24,89%"/>
    <d v="2004-02-26T00:00:00"/>
    <x v="0"/>
    <n v="1"/>
    <x v="1"/>
    <x v="1"/>
    <x v="1"/>
    <n v="142"/>
    <s v="S18_1984"/>
    <x v="73"/>
    <s v="7605558146"/>
    <s v="361 Furth Circle"/>
    <s v="N/A"/>
    <s v="San Diego"/>
    <s v="CA"/>
    <s v="91217"/>
    <x v="0"/>
    <x v="0"/>
    <s v="Thompson"/>
    <s v="Valarie"/>
    <s v="Medium"/>
  </r>
  <r>
    <n v="10226"/>
    <n v="24"/>
    <n v="100"/>
    <n v="5"/>
    <n v="3231.36"/>
    <n v="804.28550400000006"/>
    <s v="24,89%"/>
    <d v="2004-02-26T00:00:00"/>
    <x v="0"/>
    <n v="1"/>
    <x v="1"/>
    <x v="1"/>
    <x v="1"/>
    <n v="132"/>
    <s v="S18_2870"/>
    <x v="73"/>
    <s v="7605558146"/>
    <s v="361 Furth Circle"/>
    <s v="N/A"/>
    <s v="San Diego"/>
    <s v="CA"/>
    <s v="91217"/>
    <x v="0"/>
    <x v="0"/>
    <s v="Thompson"/>
    <s v="Valarie"/>
    <s v="Medium"/>
  </r>
  <r>
    <n v="10226"/>
    <n v="46"/>
    <n v="100"/>
    <n v="6"/>
    <n v="7343.9"/>
    <n v="1827.89671"/>
    <s v="24,89%"/>
    <d v="2004-02-26T00:00:00"/>
    <x v="0"/>
    <n v="1"/>
    <x v="1"/>
    <x v="1"/>
    <x v="1"/>
    <n v="141"/>
    <s v="S18_3685"/>
    <x v="73"/>
    <s v="7605558146"/>
    <s v="361 Furth Circle"/>
    <s v="N/A"/>
    <s v="San Diego"/>
    <s v="CA"/>
    <s v="91217"/>
    <x v="0"/>
    <x v="0"/>
    <s v="Thompson"/>
    <s v="Valarie"/>
    <s v="Large"/>
  </r>
  <r>
    <n v="10226"/>
    <n v="21"/>
    <n v="60.26"/>
    <n v="1"/>
    <n v="1265.46"/>
    <n v="314.97299400000003"/>
    <s v="24,89%"/>
    <d v="2004-02-26T00:00:00"/>
    <x v="0"/>
    <n v="1"/>
    <x v="1"/>
    <x v="1"/>
    <x v="1"/>
    <n v="73"/>
    <s v="S24_1046"/>
    <x v="73"/>
    <s v="7605558146"/>
    <s v="361 Furth Circle"/>
    <s v="N/A"/>
    <s v="San Diego"/>
    <s v="CA"/>
    <s v="91217"/>
    <x v="0"/>
    <x v="0"/>
    <s v="Thompson"/>
    <s v="Valarie"/>
    <s v="Small"/>
  </r>
  <r>
    <n v="10226"/>
    <n v="36"/>
    <n v="43.27"/>
    <n v="3"/>
    <n v="1557.72"/>
    <n v="387.71650800000003"/>
    <s v="24,89%"/>
    <d v="2004-02-26T00:00:00"/>
    <x v="0"/>
    <n v="1"/>
    <x v="1"/>
    <x v="1"/>
    <x v="1"/>
    <n v="50"/>
    <s v="S24_1628"/>
    <x v="73"/>
    <s v="7605558146"/>
    <s v="361 Furth Circle"/>
    <s v="N/A"/>
    <s v="San Diego"/>
    <s v="CA"/>
    <s v="91217"/>
    <x v="0"/>
    <x v="0"/>
    <s v="Thompson"/>
    <s v="Valarie"/>
    <s v="Small"/>
  </r>
  <r>
    <n v="10226"/>
    <n v="48"/>
    <n v="92.09"/>
    <n v="2"/>
    <n v="4420.32"/>
    <n v="1100.2176480000001"/>
    <s v="24,89%"/>
    <d v="2004-02-26T00:00:00"/>
    <x v="0"/>
    <n v="1"/>
    <x v="1"/>
    <x v="1"/>
    <x v="1"/>
    <n v="107"/>
    <s v="S24_3432"/>
    <x v="73"/>
    <s v="7605558146"/>
    <s v="361 Furth Circle"/>
    <s v="N/A"/>
    <s v="San Diego"/>
    <s v="CA"/>
    <s v="91217"/>
    <x v="0"/>
    <x v="0"/>
    <s v="Thompson"/>
    <s v="Valarie"/>
    <s v="Medium"/>
  </r>
  <r>
    <n v="10227"/>
    <n v="25"/>
    <n v="100"/>
    <n v="3"/>
    <n v="2953.75"/>
    <n v="218.28212499999998"/>
    <s v="7,39%"/>
    <d v="2004-03-02T00:00:00"/>
    <x v="0"/>
    <n v="1"/>
    <x v="2"/>
    <x v="1"/>
    <x v="0"/>
    <n v="102"/>
    <s v="S18_1342"/>
    <x v="61"/>
    <s v="78.32.5555"/>
    <s v="2, rue du Commerce"/>
    <s v="N/A"/>
    <s v="Lyon"/>
    <s v="N/A"/>
    <s v="69004"/>
    <x v="9"/>
    <x v="1"/>
    <s v="Saveley"/>
    <s v="Mary"/>
    <s v="Small"/>
  </r>
  <r>
    <n v="10227"/>
    <n v="31"/>
    <n v="48.52"/>
    <n v="2"/>
    <n v="1504.12"/>
    <n v="111.15446799999998"/>
    <s v="7,39%"/>
    <d v="2004-03-02T00:00:00"/>
    <x v="0"/>
    <n v="1"/>
    <x v="2"/>
    <x v="1"/>
    <x v="0"/>
    <n v="53"/>
    <s v="S18_1367"/>
    <x v="61"/>
    <s v="78.32.5555"/>
    <s v="2, rue du Commerce"/>
    <s v="N/A"/>
    <s v="Lyon"/>
    <s v="N/A"/>
    <s v="69004"/>
    <x v="9"/>
    <x v="1"/>
    <s v="Saveley"/>
    <s v="Mary"/>
    <s v="Small"/>
  </r>
  <r>
    <n v="10227"/>
    <n v="26"/>
    <n v="100"/>
    <n v="10"/>
    <n v="3712.8"/>
    <n v="274.37592000000001"/>
    <s v="7,39%"/>
    <d v="2004-03-02T00:00:00"/>
    <x v="0"/>
    <n v="1"/>
    <x v="2"/>
    <x v="1"/>
    <x v="0"/>
    <n v="170"/>
    <s v="S18_1749"/>
    <x v="61"/>
    <s v="78.32.5555"/>
    <s v="2, rue du Commerce"/>
    <s v="N/A"/>
    <s v="Lyon"/>
    <s v="N/A"/>
    <s v="69004"/>
    <x v="9"/>
    <x v="1"/>
    <s v="Saveley"/>
    <s v="Mary"/>
    <s v="Medium"/>
  </r>
  <r>
    <n v="10227"/>
    <n v="28"/>
    <n v="50.85"/>
    <n v="9"/>
    <n v="1423.8"/>
    <n v="105.21881999999999"/>
    <s v="7,39%"/>
    <d v="2004-03-02T00:00:00"/>
    <x v="0"/>
    <n v="1"/>
    <x v="2"/>
    <x v="1"/>
    <x v="0"/>
    <n v="60"/>
    <s v="S18_2248"/>
    <x v="61"/>
    <s v="78.32.5555"/>
    <s v="2, rue du Commerce"/>
    <s v="N/A"/>
    <s v="Lyon"/>
    <s v="N/A"/>
    <s v="69004"/>
    <x v="9"/>
    <x v="1"/>
    <s v="Saveley"/>
    <s v="Mary"/>
    <s v="Small"/>
  </r>
  <r>
    <n v="10227"/>
    <n v="46"/>
    <n v="100"/>
    <n v="7"/>
    <n v="7017.76"/>
    <n v="518.61246399999993"/>
    <s v="7,39%"/>
    <d v="2004-03-02T00:00:00"/>
    <x v="0"/>
    <n v="1"/>
    <x v="2"/>
    <x v="1"/>
    <x v="0"/>
    <n v="127"/>
    <s v="S18_2325"/>
    <x v="61"/>
    <s v="78.32.5555"/>
    <s v="2, rue du Commerce"/>
    <s v="N/A"/>
    <s v="Lyon"/>
    <s v="N/A"/>
    <s v="69004"/>
    <x v="9"/>
    <x v="1"/>
    <s v="Saveley"/>
    <s v="Mary"/>
    <s v="Large"/>
  </r>
  <r>
    <n v="10227"/>
    <n v="29"/>
    <n v="100"/>
    <n v="4"/>
    <n v="5579.02"/>
    <n v="412.28957800000001"/>
    <s v="7,39%"/>
    <d v="2004-03-02T00:00:00"/>
    <x v="0"/>
    <n v="1"/>
    <x v="2"/>
    <x v="1"/>
    <x v="0"/>
    <n v="168"/>
    <s v="S18_2795"/>
    <x v="61"/>
    <s v="78.32.5555"/>
    <s v="2, rue du Commerce"/>
    <s v="N/A"/>
    <s v="Lyon"/>
    <s v="N/A"/>
    <s v="69004"/>
    <x v="9"/>
    <x v="1"/>
    <s v="Saveley"/>
    <s v="Mary"/>
    <s v="Medium"/>
  </r>
  <r>
    <n v="10227"/>
    <n v="33"/>
    <n v="100"/>
    <n v="1"/>
    <n v="3666.96"/>
    <n v="270.98834399999998"/>
    <s v="7,39%"/>
    <d v="2004-03-02T00:00:00"/>
    <x v="0"/>
    <n v="1"/>
    <x v="2"/>
    <x v="1"/>
    <x v="0"/>
    <n v="99"/>
    <s v="S18_3320"/>
    <x v="61"/>
    <s v="78.32.5555"/>
    <s v="2, rue du Commerce"/>
    <s v="N/A"/>
    <s v="Lyon"/>
    <s v="N/A"/>
    <s v="69004"/>
    <x v="9"/>
    <x v="1"/>
    <s v="Saveley"/>
    <s v="Mary"/>
    <s v="Medium"/>
  </r>
  <r>
    <n v="10227"/>
    <n v="34"/>
    <n v="100"/>
    <n v="11"/>
    <n v="3566.94"/>
    <n v="263.59686599999998"/>
    <s v="7,39%"/>
    <d v="2004-03-02T00:00:00"/>
    <x v="0"/>
    <n v="1"/>
    <x v="2"/>
    <x v="1"/>
    <x v="0"/>
    <n v="92"/>
    <s v="S18_4409"/>
    <x v="61"/>
    <s v="78.32.5555"/>
    <s v="2, rue du Commerce"/>
    <s v="N/A"/>
    <s v="Lyon"/>
    <s v="N/A"/>
    <s v="69004"/>
    <x v="9"/>
    <x v="1"/>
    <s v="Saveley"/>
    <s v="Mary"/>
    <s v="Medium"/>
  </r>
  <r>
    <n v="10227"/>
    <n v="37"/>
    <n v="57.73"/>
    <n v="12"/>
    <n v="2136.0100000000002"/>
    <n v="531.65288900000007"/>
    <s v="24,89%"/>
    <d v="2004-03-02T00:00:00"/>
    <x v="0"/>
    <n v="1"/>
    <x v="2"/>
    <x v="1"/>
    <x v="1"/>
    <n v="71"/>
    <s v="S18_4933"/>
    <x v="61"/>
    <s v="78.32.5555"/>
    <s v="2, rue du Commerce"/>
    <s v="N/A"/>
    <s v="Lyon"/>
    <s v="N/A"/>
    <s v="69004"/>
    <x v="9"/>
    <x v="1"/>
    <s v="Saveley"/>
    <s v="Mary"/>
    <s v="Small"/>
  </r>
  <r>
    <n v="10227"/>
    <n v="42"/>
    <n v="29.21"/>
    <n v="6"/>
    <n v="1226.82"/>
    <n v="90.661997999999983"/>
    <s v="7,39%"/>
    <d v="2004-03-02T00:00:00"/>
    <x v="0"/>
    <n v="1"/>
    <x v="2"/>
    <x v="1"/>
    <x v="0"/>
    <n v="33"/>
    <s v="S24_1937"/>
    <x v="61"/>
    <s v="78.32.5555"/>
    <s v="2, rue du Commerce"/>
    <s v="N/A"/>
    <s v="Lyon"/>
    <s v="N/A"/>
    <s v="69004"/>
    <x v="9"/>
    <x v="1"/>
    <s v="Saveley"/>
    <s v="Mary"/>
    <s v="Small"/>
  </r>
  <r>
    <n v="10227"/>
    <n v="24"/>
    <n v="48.38"/>
    <n v="5"/>
    <n v="1161.1199999999999"/>
    <n v="85.806767999999991"/>
    <s v="7,39%"/>
    <d v="2004-03-02T00:00:00"/>
    <x v="0"/>
    <n v="1"/>
    <x v="2"/>
    <x v="1"/>
    <x v="0"/>
    <n v="44"/>
    <s v="S24_2022"/>
    <x v="61"/>
    <s v="78.32.5555"/>
    <s v="2, rue du Commerce"/>
    <s v="N/A"/>
    <s v="Lyon"/>
    <s v="N/A"/>
    <s v="69004"/>
    <x v="9"/>
    <x v="1"/>
    <s v="Saveley"/>
    <s v="Mary"/>
    <s v="Small"/>
  </r>
  <r>
    <n v="10227"/>
    <n v="47"/>
    <n v="88.14"/>
    <n v="14"/>
    <n v="4142.58"/>
    <n v="1031.088162"/>
    <s v="24,89%"/>
    <d v="2004-03-02T00:00:00"/>
    <x v="0"/>
    <n v="1"/>
    <x v="2"/>
    <x v="1"/>
    <x v="1"/>
    <n v="90"/>
    <s v="S24_2766"/>
    <x v="61"/>
    <s v="78.32.5555"/>
    <s v="2, rue du Commerce"/>
    <s v="N/A"/>
    <s v="Lyon"/>
    <s v="N/A"/>
    <s v="69004"/>
    <x v="9"/>
    <x v="1"/>
    <s v="Saveley"/>
    <s v="Mary"/>
    <s v="Medium"/>
  </r>
  <r>
    <n v="10227"/>
    <n v="33"/>
    <n v="100"/>
    <n v="13"/>
    <n v="4340.49"/>
    <n v="1080.3479609999999"/>
    <s v="24,89%"/>
    <d v="2004-03-02T00:00:00"/>
    <x v="0"/>
    <n v="1"/>
    <x v="2"/>
    <x v="1"/>
    <x v="1"/>
    <n v="117"/>
    <s v="S24_2887"/>
    <x v="61"/>
    <s v="78.32.5555"/>
    <s v="2, rue du Commerce"/>
    <s v="N/A"/>
    <s v="Lyon"/>
    <s v="N/A"/>
    <s v="69004"/>
    <x v="9"/>
    <x v="1"/>
    <s v="Saveley"/>
    <s v="Mary"/>
    <s v="Medium"/>
  </r>
  <r>
    <n v="10227"/>
    <n v="40"/>
    <n v="79.62"/>
    <n v="15"/>
    <n v="3184.8"/>
    <n v="792.69672000000003"/>
    <s v="24,89%"/>
    <d v="2004-03-02T00:00:00"/>
    <x v="0"/>
    <n v="1"/>
    <x v="2"/>
    <x v="1"/>
    <x v="1"/>
    <n v="85"/>
    <s v="S24_3191"/>
    <x v="61"/>
    <s v="78.32.5555"/>
    <s v="2, rue du Commerce"/>
    <s v="N/A"/>
    <s v="Lyon"/>
    <s v="N/A"/>
    <s v="69004"/>
    <x v="9"/>
    <x v="1"/>
    <s v="Saveley"/>
    <s v="Mary"/>
    <s v="Medium"/>
  </r>
  <r>
    <n v="10227"/>
    <n v="27"/>
    <n v="43.9"/>
    <n v="8"/>
    <n v="1185.3"/>
    <n v="87.593669999999989"/>
    <s v="7,39%"/>
    <d v="2004-03-02T00:00:00"/>
    <x v="0"/>
    <n v="1"/>
    <x v="2"/>
    <x v="1"/>
    <x v="0"/>
    <n v="41"/>
    <s v="S24_3969"/>
    <x v="61"/>
    <s v="78.32.5555"/>
    <s v="2, rue du Commerce"/>
    <s v="N/A"/>
    <s v="Lyon"/>
    <s v="N/A"/>
    <s v="69004"/>
    <x v="9"/>
    <x v="1"/>
    <s v="Saveley"/>
    <s v="Mary"/>
    <s v="Small"/>
  </r>
  <r>
    <n v="10228"/>
    <n v="29"/>
    <n v="100"/>
    <n v="2"/>
    <n v="6463.23"/>
    <n v="1608.6979469999999"/>
    <s v="24,89%"/>
    <d v="2004-03-10T00:00:00"/>
    <x v="0"/>
    <n v="1"/>
    <x v="2"/>
    <x v="1"/>
    <x v="1"/>
    <n v="214"/>
    <s v="S10_1949"/>
    <x v="75"/>
    <s v="6175555555"/>
    <s v="4658 Baden Av."/>
    <s v="N/A"/>
    <s v="Cambridge"/>
    <s v="MA"/>
    <s v="51247"/>
    <x v="0"/>
    <x v="0"/>
    <s v="Tseng"/>
    <s v="Kyung"/>
    <s v="Medium"/>
  </r>
  <r>
    <n v="10228"/>
    <n v="32"/>
    <n v="100"/>
    <n v="1"/>
    <n v="3360"/>
    <n v="152.88"/>
    <s v="4,55%"/>
    <d v="2004-03-10T00:00:00"/>
    <x v="0"/>
    <n v="1"/>
    <x v="2"/>
    <x v="1"/>
    <x v="2"/>
    <n v="116"/>
    <s v="S18_1097"/>
    <x v="75"/>
    <s v="6175555555"/>
    <s v="4658 Baden Av."/>
    <s v="N/A"/>
    <s v="Cambridge"/>
    <s v="MA"/>
    <s v="51247"/>
    <x v="0"/>
    <x v="0"/>
    <s v="Tseng"/>
    <s v="Kyung"/>
    <s v="Medium"/>
  </r>
  <r>
    <n v="10228"/>
    <n v="24"/>
    <n v="100"/>
    <n v="3"/>
    <n v="2504.4"/>
    <n v="185.07515999999998"/>
    <s v="7,39%"/>
    <d v="2004-03-10T00:00:00"/>
    <x v="0"/>
    <n v="1"/>
    <x v="2"/>
    <x v="1"/>
    <x v="0"/>
    <n v="101"/>
    <s v="S18_2949"/>
    <x v="75"/>
    <s v="6175555555"/>
    <s v="4658 Baden Av."/>
    <s v="N/A"/>
    <s v="Cambridge"/>
    <s v="MA"/>
    <s v="51247"/>
    <x v="0"/>
    <x v="0"/>
    <s v="Tseng"/>
    <s v="Kyung"/>
    <s v="Small"/>
  </r>
  <r>
    <n v="10228"/>
    <n v="45"/>
    <n v="63.71"/>
    <n v="5"/>
    <n v="2866.95"/>
    <n v="211.86760499999997"/>
    <s v="7,39%"/>
    <d v="2004-03-10T00:00:00"/>
    <x v="0"/>
    <n v="1"/>
    <x v="2"/>
    <x v="1"/>
    <x v="0"/>
    <n v="62"/>
    <s v="S18_2957"/>
    <x v="75"/>
    <s v="6175555555"/>
    <s v="4658 Baden Av."/>
    <s v="N/A"/>
    <s v="Cambridge"/>
    <s v="MA"/>
    <s v="51247"/>
    <x v="0"/>
    <x v="0"/>
    <s v="Tseng"/>
    <s v="Kyung"/>
    <s v="Small"/>
  </r>
  <r>
    <n v="10228"/>
    <n v="31"/>
    <n v="100"/>
    <n v="4"/>
    <n v="3181.53"/>
    <n v="235.11506699999998"/>
    <s v="7,39%"/>
    <d v="2004-03-10T00:00:00"/>
    <x v="0"/>
    <n v="1"/>
    <x v="2"/>
    <x v="1"/>
    <x v="0"/>
    <n v="104"/>
    <s v="S18_3136"/>
    <x v="75"/>
    <s v="6175555555"/>
    <s v="4658 Baden Av."/>
    <s v="N/A"/>
    <s v="Cambridge"/>
    <s v="MA"/>
    <s v="51247"/>
    <x v="0"/>
    <x v="0"/>
    <s v="Tseng"/>
    <s v="Kyung"/>
    <s v="Medium"/>
  </r>
  <r>
    <n v="10228"/>
    <n v="33"/>
    <n v="100"/>
    <n v="6"/>
    <n v="3406.59"/>
    <n v="251.74700099999998"/>
    <s v="7,39%"/>
    <d v="2004-03-10T00:00:00"/>
    <x v="0"/>
    <n v="1"/>
    <x v="2"/>
    <x v="1"/>
    <x v="0"/>
    <n v="97"/>
    <s v="S24_4258"/>
    <x v="75"/>
    <s v="6175555555"/>
    <s v="4658 Baden Av."/>
    <s v="N/A"/>
    <s v="Cambridge"/>
    <s v="MA"/>
    <s v="51247"/>
    <x v="0"/>
    <x v="0"/>
    <s v="Tseng"/>
    <s v="Kyung"/>
    <s v="Medium"/>
  </r>
  <r>
    <n v="10229"/>
    <n v="50"/>
    <n v="100"/>
    <n v="9"/>
    <n v="6426.5"/>
    <n v="1599.55585"/>
    <s v="24,89%"/>
    <d v="2004-03-11T00:00:00"/>
    <x v="0"/>
    <n v="1"/>
    <x v="2"/>
    <x v="1"/>
    <x v="1"/>
    <n v="147"/>
    <s v="S10_4962"/>
    <x v="13"/>
    <s v="4155551450"/>
    <s v="5677 Strong St."/>
    <s v="N/A"/>
    <s v="San Rafael"/>
    <s v="CA"/>
    <s v="97562"/>
    <x v="0"/>
    <x v="0"/>
    <s v="Nelson"/>
    <s v="Valarie"/>
    <s v="Medium"/>
  </r>
  <r>
    <n v="10229"/>
    <n v="25"/>
    <n v="100"/>
    <n v="13"/>
    <n v="3451"/>
    <n v="157.0205"/>
    <s v="4,55%"/>
    <d v="2004-03-11T00:00:00"/>
    <x v="0"/>
    <n v="1"/>
    <x v="2"/>
    <x v="1"/>
    <x v="2"/>
    <n v="136"/>
    <s v="S12_1666"/>
    <x v="13"/>
    <s v="4155551450"/>
    <s v="5677 Strong St."/>
    <s v="N/A"/>
    <s v="San Rafael"/>
    <s v="CA"/>
    <s v="97562"/>
    <x v="0"/>
    <x v="0"/>
    <s v="Nelson"/>
    <s v="Valarie"/>
    <s v="Medium"/>
  </r>
  <r>
    <n v="10229"/>
    <n v="36"/>
    <n v="100"/>
    <n v="1"/>
    <n v="4521.96"/>
    <n v="205.74918"/>
    <s v="4,55%"/>
    <d v="2004-03-11T00:00:00"/>
    <x v="0"/>
    <n v="1"/>
    <x v="2"/>
    <x v="1"/>
    <x v="2"/>
    <n v="118"/>
    <s v="S12_4473"/>
    <x v="13"/>
    <s v="4155551450"/>
    <s v="5677 Strong St."/>
    <s v="N/A"/>
    <s v="San Rafael"/>
    <s v="CA"/>
    <s v="97562"/>
    <x v="0"/>
    <x v="0"/>
    <s v="Nelson"/>
    <s v="Valarie"/>
    <s v="Medium"/>
  </r>
  <r>
    <n v="10229"/>
    <n v="26"/>
    <n v="100"/>
    <n v="4"/>
    <n v="3765.32"/>
    <n v="171.32205999999999"/>
    <s v="4,55%"/>
    <d v="2004-03-11T00:00:00"/>
    <x v="0"/>
    <n v="1"/>
    <x v="2"/>
    <x v="1"/>
    <x v="2"/>
    <n v="122"/>
    <s v="S18_2319"/>
    <x v="13"/>
    <s v="4155551450"/>
    <s v="5677 Strong St."/>
    <s v="N/A"/>
    <s v="San Rafael"/>
    <s v="CA"/>
    <s v="97562"/>
    <x v="0"/>
    <x v="0"/>
    <s v="Nelson"/>
    <s v="Valarie"/>
    <s v="Medium"/>
  </r>
  <r>
    <n v="10229"/>
    <n v="28"/>
    <n v="59.55"/>
    <n v="7"/>
    <n v="1667.4"/>
    <n v="75.866700000000009"/>
    <s v="4,55%"/>
    <d v="2004-03-11T00:00:00"/>
    <x v="0"/>
    <n v="1"/>
    <x v="2"/>
    <x v="1"/>
    <x v="2"/>
    <n v="60"/>
    <s v="S18_2432"/>
    <x v="13"/>
    <s v="4155551450"/>
    <s v="5677 Strong St."/>
    <s v="N/A"/>
    <s v="San Rafael"/>
    <s v="CA"/>
    <s v="97562"/>
    <x v="0"/>
    <x v="0"/>
    <s v="Nelson"/>
    <s v="Valarie"/>
    <s v="Small"/>
  </r>
  <r>
    <n v="10229"/>
    <n v="22"/>
    <n v="100"/>
    <n v="5"/>
    <n v="4172.5200000000004"/>
    <n v="1038.5402280000001"/>
    <s v="24,89%"/>
    <d v="2004-03-11T00:00:00"/>
    <x v="0"/>
    <n v="1"/>
    <x v="2"/>
    <x v="1"/>
    <x v="1"/>
    <n v="169"/>
    <s v="S18_3232"/>
    <x v="13"/>
    <s v="4155551450"/>
    <s v="5677 Strong St."/>
    <s v="N/A"/>
    <s v="San Rafael"/>
    <s v="CA"/>
    <s v="97562"/>
    <x v="0"/>
    <x v="0"/>
    <s v="Nelson"/>
    <s v="Valarie"/>
    <s v="Medium"/>
  </r>
  <r>
    <n v="10229"/>
    <n v="41"/>
    <n v="100"/>
    <n v="10"/>
    <n v="4716.2299999999996"/>
    <n v="214.58846499999999"/>
    <s v="4,55%"/>
    <d v="2004-03-11T00:00:00"/>
    <x v="0"/>
    <n v="1"/>
    <x v="2"/>
    <x v="1"/>
    <x v="2"/>
    <n v="121"/>
    <s v="S18_4600"/>
    <x v="13"/>
    <s v="4155551450"/>
    <s v="5677 Strong St."/>
    <s v="N/A"/>
    <s v="San Rafael"/>
    <s v="CA"/>
    <s v="97562"/>
    <x v="0"/>
    <x v="0"/>
    <s v="Nelson"/>
    <s v="Valarie"/>
    <s v="Medium"/>
  </r>
  <r>
    <n v="10229"/>
    <n v="39"/>
    <n v="40.25"/>
    <n v="14"/>
    <n v="1569.75"/>
    <n v="116.00452499999999"/>
    <s v="7,39%"/>
    <d v="2004-03-11T00:00:00"/>
    <x v="0"/>
    <n v="1"/>
    <x v="2"/>
    <x v="1"/>
    <x v="0"/>
    <n v="50"/>
    <s v="S18_4668"/>
    <x v="13"/>
    <s v="4155551450"/>
    <s v="5677 Strong St."/>
    <s v="N/A"/>
    <s v="San Rafael"/>
    <s v="CA"/>
    <s v="97562"/>
    <x v="0"/>
    <x v="0"/>
    <s v="Nelson"/>
    <s v="Valarie"/>
    <s v="Small"/>
  </r>
  <r>
    <n v="10229"/>
    <n v="48"/>
    <n v="100"/>
    <n v="6"/>
    <n v="5704.32"/>
    <n v="259.54656"/>
    <s v="4,55%"/>
    <d v="2004-03-11T00:00:00"/>
    <x v="0"/>
    <n v="1"/>
    <x v="2"/>
    <x v="1"/>
    <x v="2"/>
    <n v="127"/>
    <s v="S24_2300"/>
    <x v="13"/>
    <s v="4155551450"/>
    <s v="5677 Strong St."/>
    <s v="N/A"/>
    <s v="San Rafael"/>
    <s v="CA"/>
    <s v="97562"/>
    <x v="0"/>
    <x v="0"/>
    <s v="Nelson"/>
    <s v="Valarie"/>
    <s v="Medium"/>
  </r>
  <r>
    <n v="10229"/>
    <n v="33"/>
    <n v="32.880000000000003"/>
    <n v="2"/>
    <n v="1085.04"/>
    <n v="270.06645600000002"/>
    <s v="24,89%"/>
    <d v="2004-03-11T00:00:00"/>
    <x v="0"/>
    <n v="1"/>
    <x v="2"/>
    <x v="1"/>
    <x v="1"/>
    <n v="35"/>
    <s v="S24_2840"/>
    <x v="13"/>
    <s v="4155551450"/>
    <s v="5677 Strong St."/>
    <s v="N/A"/>
    <s v="San Rafael"/>
    <s v="CA"/>
    <s v="97562"/>
    <x v="0"/>
    <x v="0"/>
    <s v="Nelson"/>
    <s v="Valarie"/>
    <s v="Small"/>
  </r>
  <r>
    <n v="10229"/>
    <n v="25"/>
    <n v="100"/>
    <n v="8"/>
    <n v="2793"/>
    <n v="127.08149999999999"/>
    <s v="4,55%"/>
    <d v="2004-03-11T00:00:00"/>
    <x v="0"/>
    <n v="1"/>
    <x v="2"/>
    <x v="1"/>
    <x v="2"/>
    <n v="96"/>
    <s v="S32_1268"/>
    <x v="13"/>
    <s v="4155551450"/>
    <s v="5677 Strong St."/>
    <s v="N/A"/>
    <s v="San Rafael"/>
    <s v="CA"/>
    <s v="97562"/>
    <x v="0"/>
    <x v="0"/>
    <s v="Nelson"/>
    <s v="Valarie"/>
    <s v="Small"/>
  </r>
  <r>
    <n v="10229"/>
    <n v="23"/>
    <n v="54.11"/>
    <n v="3"/>
    <n v="1244.53"/>
    <n v="56.626114999999999"/>
    <s v="4,55%"/>
    <d v="2004-03-11T00:00:00"/>
    <x v="0"/>
    <n v="1"/>
    <x v="2"/>
    <x v="1"/>
    <x v="2"/>
    <n v="54"/>
    <s v="S32_2509"/>
    <x v="13"/>
    <s v="4155551450"/>
    <s v="5677 Strong St."/>
    <s v="N/A"/>
    <s v="San Rafael"/>
    <s v="CA"/>
    <s v="97562"/>
    <x v="0"/>
    <x v="0"/>
    <s v="Nelson"/>
    <s v="Valarie"/>
    <s v="Small"/>
  </r>
  <r>
    <n v="10229"/>
    <n v="30"/>
    <n v="73.040000000000006"/>
    <n v="12"/>
    <n v="2191.1999999999998"/>
    <n v="99.69959999999999"/>
    <s v="4,55%"/>
    <d v="2004-03-11T00:00:00"/>
    <x v="0"/>
    <n v="1"/>
    <x v="2"/>
    <x v="1"/>
    <x v="2"/>
    <n v="64"/>
    <s v="S32_3522"/>
    <x v="13"/>
    <s v="4155551450"/>
    <s v="5677 Strong St."/>
    <s v="N/A"/>
    <s v="San Rafael"/>
    <s v="CA"/>
    <s v="97562"/>
    <x v="0"/>
    <x v="0"/>
    <s v="Nelson"/>
    <s v="Valarie"/>
    <s v="Small"/>
  </r>
  <r>
    <n v="10229"/>
    <n v="50"/>
    <n v="100"/>
    <n v="11"/>
    <n v="5614"/>
    <n v="1397.3246000000001"/>
    <s v="24,89%"/>
    <d v="2004-03-11T00:00:00"/>
    <x v="0"/>
    <n v="1"/>
    <x v="2"/>
    <x v="1"/>
    <x v="1"/>
    <n v="101"/>
    <s v="S700_2824"/>
    <x v="13"/>
    <s v="4155551450"/>
    <s v="5677 Strong St."/>
    <s v="N/A"/>
    <s v="San Rafael"/>
    <s v="CA"/>
    <s v="97562"/>
    <x v="0"/>
    <x v="0"/>
    <s v="Nelson"/>
    <s v="Valarie"/>
    <s v="Medium"/>
  </r>
  <r>
    <n v="10230"/>
    <n v="43"/>
    <n v="100"/>
    <n v="1"/>
    <n v="7016.31"/>
    <n v="1746.3595590000002"/>
    <s v="24,89%"/>
    <d v="2004-03-15T00:00:00"/>
    <x v="0"/>
    <n v="1"/>
    <x v="2"/>
    <x v="1"/>
    <x v="1"/>
    <n v="151"/>
    <s v="S12_3148"/>
    <x v="1"/>
    <s v="+49 69 66 90 2555"/>
    <s v="Lyonerstr. 34"/>
    <s v="N/A"/>
    <s v="Frankfurt"/>
    <s v="N/A"/>
    <s v="60528"/>
    <x v="1"/>
    <x v="1"/>
    <s v="Keitel"/>
    <s v="Roland"/>
    <s v="Large"/>
  </r>
  <r>
    <n v="10230"/>
    <n v="49"/>
    <n v="100"/>
    <n v="8"/>
    <n v="7300.51"/>
    <n v="1817.096939"/>
    <s v="24,89%"/>
    <d v="2004-03-15T00:00:00"/>
    <x v="0"/>
    <n v="1"/>
    <x v="2"/>
    <x v="1"/>
    <x v="1"/>
    <n v="163"/>
    <s v="S18_2238"/>
    <x v="1"/>
    <s v="+49 69 66 90 2555"/>
    <s v="Lyonerstr. 34"/>
    <s v="N/A"/>
    <s v="Frankfurt"/>
    <s v="N/A"/>
    <s v="60528"/>
    <x v="1"/>
    <x v="1"/>
    <s v="Keitel"/>
    <s v="Roland"/>
    <s v="Large"/>
  </r>
  <r>
    <n v="10230"/>
    <n v="42"/>
    <n v="100"/>
    <n v="3"/>
    <n v="7238.28"/>
    <n v="1801.607892"/>
    <s v="24,89%"/>
    <d v="2004-03-15T00:00:00"/>
    <x v="0"/>
    <n v="1"/>
    <x v="2"/>
    <x v="1"/>
    <x v="1"/>
    <n v="143"/>
    <s v="S18_4027"/>
    <x v="1"/>
    <s v="+49 69 66 90 2555"/>
    <s v="Lyonerstr. 34"/>
    <s v="N/A"/>
    <s v="Frankfurt"/>
    <s v="N/A"/>
    <s v="60528"/>
    <x v="1"/>
    <x v="1"/>
    <s v="Keitel"/>
    <s v="Roland"/>
    <s v="Large"/>
  </r>
  <r>
    <n v="10230"/>
    <n v="36"/>
    <n v="54.33"/>
    <n v="6"/>
    <n v="1955.88"/>
    <n v="486.81853200000006"/>
    <s v="24,89%"/>
    <d v="2004-03-15T00:00:00"/>
    <x v="0"/>
    <n v="1"/>
    <x v="2"/>
    <x v="1"/>
    <x v="1"/>
    <n v="57"/>
    <s v="S24_1444"/>
    <x v="1"/>
    <s v="+49 69 66 90 2555"/>
    <s v="Lyonerstr. 34"/>
    <s v="N/A"/>
    <s v="Frankfurt"/>
    <s v="N/A"/>
    <s v="60528"/>
    <x v="1"/>
    <x v="1"/>
    <s v="Keitel"/>
    <s v="Roland"/>
    <s v="Small"/>
  </r>
  <r>
    <n v="10230"/>
    <n v="45"/>
    <n v="100"/>
    <n v="5"/>
    <n v="4737.1499999999996"/>
    <n v="1179.0766349999999"/>
    <s v="24,89%"/>
    <d v="2004-03-15T00:00:00"/>
    <x v="0"/>
    <n v="1"/>
    <x v="2"/>
    <x v="1"/>
    <x v="1"/>
    <n v="118"/>
    <s v="S24_4048"/>
    <x v="1"/>
    <s v="+49 69 66 90 2555"/>
    <s v="Lyonerstr. 34"/>
    <s v="N/A"/>
    <s v="Frankfurt"/>
    <s v="N/A"/>
    <s v="60528"/>
    <x v="1"/>
    <x v="1"/>
    <s v="Keitel"/>
    <s v="Roland"/>
    <s v="Medium"/>
  </r>
  <r>
    <n v="10230"/>
    <n v="46"/>
    <n v="60.9"/>
    <n v="4"/>
    <n v="2801.4"/>
    <n v="142.59126000000001"/>
    <s v="5,09%"/>
    <d v="2004-03-15T00:00:00"/>
    <x v="0"/>
    <n v="1"/>
    <x v="2"/>
    <x v="1"/>
    <x v="3"/>
    <n v="62"/>
    <s v="S32_3207"/>
    <x v="1"/>
    <s v="+49 69 66 90 2555"/>
    <s v="Lyonerstr. 34"/>
    <s v="N/A"/>
    <s v="Frankfurt"/>
    <s v="N/A"/>
    <s v="60528"/>
    <x v="1"/>
    <x v="1"/>
    <s v="Keitel"/>
    <s v="Roland"/>
    <s v="Small"/>
  </r>
  <r>
    <n v="10230"/>
    <n v="34"/>
    <n v="100"/>
    <n v="7"/>
    <n v="3974.94"/>
    <n v="180.85977"/>
    <s v="4,55%"/>
    <d v="2004-03-15T00:00:00"/>
    <x v="0"/>
    <n v="1"/>
    <x v="2"/>
    <x v="1"/>
    <x v="2"/>
    <n v="115"/>
    <s v="S50_1392"/>
    <x v="1"/>
    <s v="+49 69 66 90 2555"/>
    <s v="Lyonerstr. 34"/>
    <s v="N/A"/>
    <s v="Frankfurt"/>
    <s v="N/A"/>
    <s v="60528"/>
    <x v="1"/>
    <x v="1"/>
    <s v="Keitel"/>
    <s v="Roland"/>
    <s v="Medium"/>
  </r>
  <r>
    <n v="10230"/>
    <n v="43"/>
    <n v="52.14"/>
    <n v="2"/>
    <n v="2242.02"/>
    <n v="114.118818"/>
    <s v="5,09%"/>
    <d v="2004-03-15T00:00:00"/>
    <x v="0"/>
    <n v="1"/>
    <x v="2"/>
    <x v="1"/>
    <x v="3"/>
    <n v="58"/>
    <s v="S50_1514"/>
    <x v="1"/>
    <s v="+49 69 66 90 2555"/>
    <s v="Lyonerstr. 34"/>
    <s v="N/A"/>
    <s v="Frankfurt"/>
    <s v="N/A"/>
    <s v="60528"/>
    <x v="1"/>
    <x v="1"/>
    <s v="Keitel"/>
    <s v="Roland"/>
    <s v="Small"/>
  </r>
  <r>
    <n v="10231"/>
    <n v="42"/>
    <n v="100"/>
    <n v="2"/>
    <n v="8378.58"/>
    <n v="2085.4285620000001"/>
    <s v="24,89%"/>
    <d v="2004-03-19T00:00:00"/>
    <x v="0"/>
    <n v="1"/>
    <x v="2"/>
    <x v="1"/>
    <x v="1"/>
    <n v="207"/>
    <s v="S12_1108"/>
    <x v="53"/>
    <s v="+34 913 728 555"/>
    <s v="Merchants House, 27-30 Merchant's Quay"/>
    <s v="N/A"/>
    <s v="Madrid"/>
    <s v="N/A"/>
    <s v="28023"/>
    <x v="3"/>
    <x v="1"/>
    <s v="Fernandez"/>
    <s v="Jesus"/>
    <s v="Large"/>
  </r>
  <r>
    <n v="10231"/>
    <n v="49"/>
    <n v="100"/>
    <n v="1"/>
    <n v="6952.12"/>
    <n v="1730.382668"/>
    <s v="24,89%"/>
    <d v="2004-03-19T00:00:00"/>
    <x v="0"/>
    <n v="1"/>
    <x v="2"/>
    <x v="1"/>
    <x v="1"/>
    <n v="173"/>
    <s v="S12_3891"/>
    <x v="53"/>
    <s v="+34 913 728 555"/>
    <s v="Merchants House, 27-30 Merchant's Quay"/>
    <s v="N/A"/>
    <s v="Madrid"/>
    <s v="N/A"/>
    <s v="28023"/>
    <x v="3"/>
    <x v="1"/>
    <s v="Fernandez"/>
    <s v="Jesus"/>
    <s v="Medium"/>
  </r>
  <r>
    <n v="10232"/>
    <n v="22"/>
    <n v="100"/>
    <n v="6"/>
    <n v="3606.02"/>
    <n v="266.48487799999998"/>
    <s v="7,39%"/>
    <d v="2004-03-20T00:00:00"/>
    <x v="0"/>
    <n v="1"/>
    <x v="2"/>
    <x v="1"/>
    <x v="0"/>
    <n v="136"/>
    <s v="S18_3140"/>
    <x v="76"/>
    <s v="(198) 555-8888"/>
    <s v="Garden House Crowther Way"/>
    <s v="N/A"/>
    <s v="Cowes"/>
    <s v="Isle of Wight"/>
    <s v="PO31 7PJ"/>
    <x v="7"/>
    <x v="1"/>
    <s v="Bennett"/>
    <s v="Helen"/>
    <s v="Medium"/>
  </r>
  <r>
    <n v="10232"/>
    <n v="48"/>
    <n v="95.8"/>
    <n v="8"/>
    <n v="4598.3999999999996"/>
    <n v="234.05855999999997"/>
    <s v="5,09%"/>
    <d v="2004-03-20T00:00:00"/>
    <x v="0"/>
    <n v="1"/>
    <x v="2"/>
    <x v="1"/>
    <x v="3"/>
    <n v="100"/>
    <s v="S18_3259"/>
    <x v="76"/>
    <s v="(198) 555-8888"/>
    <s v="Garden House Crowther Way"/>
    <s v="N/A"/>
    <s v="Cowes"/>
    <s v="Isle of Wight"/>
    <s v="PO31 7PJ"/>
    <x v="7"/>
    <x v="1"/>
    <s v="Bennett"/>
    <s v="Helen"/>
    <s v="Medium"/>
  </r>
  <r>
    <n v="10232"/>
    <n v="23"/>
    <n v="89.53"/>
    <n v="5"/>
    <n v="2059.19"/>
    <n v="152.17414099999999"/>
    <s v="7,39%"/>
    <d v="2004-03-20T00:00:00"/>
    <x v="0"/>
    <n v="1"/>
    <x v="2"/>
    <x v="1"/>
    <x v="0"/>
    <n v="87"/>
    <s v="S18_4522"/>
    <x v="76"/>
    <s v="(198) 555-8888"/>
    <s v="Garden House Crowther Way"/>
    <s v="N/A"/>
    <s v="Cowes"/>
    <s v="Isle of Wight"/>
    <s v="PO31 7PJ"/>
    <x v="7"/>
    <x v="1"/>
    <s v="Bennett"/>
    <s v="Helen"/>
    <s v="Small"/>
  </r>
  <r>
    <n v="10232"/>
    <n v="46"/>
    <n v="100"/>
    <n v="4"/>
    <n v="5652.94"/>
    <n v="516.67871599999989"/>
    <s v="9,14%"/>
    <d v="2004-03-20T00:00:00"/>
    <x v="0"/>
    <n v="1"/>
    <x v="2"/>
    <x v="1"/>
    <x v="4"/>
    <n v="122"/>
    <s v="S24_2011"/>
    <x v="76"/>
    <s v="(198) 555-8888"/>
    <s v="Garden House Crowther Way"/>
    <s v="N/A"/>
    <s v="Cowes"/>
    <s v="Isle of Wight"/>
    <s v="PO31 7PJ"/>
    <x v="7"/>
    <x v="1"/>
    <s v="Bennett"/>
    <s v="Helen"/>
    <s v="Medium"/>
  </r>
  <r>
    <n v="10232"/>
    <n v="26"/>
    <n v="88.34"/>
    <n v="7"/>
    <n v="2296.84"/>
    <n v="209.93117599999999"/>
    <s v="9,14%"/>
    <d v="2004-03-20T00:00:00"/>
    <x v="0"/>
    <n v="1"/>
    <x v="2"/>
    <x v="1"/>
    <x v="4"/>
    <n v="86"/>
    <s v="S700_1938"/>
    <x v="76"/>
    <s v="(198) 555-8888"/>
    <s v="Garden House Crowther Way"/>
    <s v="N/A"/>
    <s v="Cowes"/>
    <s v="Isle of Wight"/>
    <s v="PO31 7PJ"/>
    <x v="7"/>
    <x v="1"/>
    <s v="Bennett"/>
    <s v="Helen"/>
    <s v="Small"/>
  </r>
  <r>
    <n v="10232"/>
    <n v="48"/>
    <n v="96.16"/>
    <n v="1"/>
    <n v="4615.68"/>
    <n v="421.873152"/>
    <s v="9,14%"/>
    <d v="2004-03-20T00:00:00"/>
    <x v="0"/>
    <n v="1"/>
    <x v="2"/>
    <x v="1"/>
    <x v="4"/>
    <n v="100"/>
    <s v="S700_3505"/>
    <x v="76"/>
    <s v="(198) 555-8888"/>
    <s v="Garden House Crowther Way"/>
    <s v="N/A"/>
    <s v="Cowes"/>
    <s v="Isle of Wight"/>
    <s v="PO31 7PJ"/>
    <x v="7"/>
    <x v="1"/>
    <s v="Bennett"/>
    <s v="Helen"/>
    <s v="Medium"/>
  </r>
  <r>
    <n v="10232"/>
    <n v="35"/>
    <n v="82.43"/>
    <n v="2"/>
    <n v="2885.05"/>
    <n v="263.69357000000002"/>
    <s v="9,14%"/>
    <d v="2004-03-20T00:00:00"/>
    <x v="0"/>
    <n v="1"/>
    <x v="2"/>
    <x v="1"/>
    <x v="4"/>
    <n v="99"/>
    <s v="S700_3962"/>
    <x v="76"/>
    <s v="(198) 555-8888"/>
    <s v="Garden House Crowther Way"/>
    <s v="N/A"/>
    <s v="Cowes"/>
    <s v="Isle of Wight"/>
    <s v="PO31 7PJ"/>
    <x v="7"/>
    <x v="1"/>
    <s v="Bennett"/>
    <s v="Helen"/>
    <s v="Small"/>
  </r>
  <r>
    <n v="10232"/>
    <n v="24"/>
    <n v="49.69"/>
    <n v="3"/>
    <n v="1192.56"/>
    <n v="108.99998399999998"/>
    <s v="9,14%"/>
    <d v="2004-03-20T00:00:00"/>
    <x v="0"/>
    <n v="1"/>
    <x v="2"/>
    <x v="1"/>
    <x v="4"/>
    <n v="54"/>
    <s v="S72_3212"/>
    <x v="76"/>
    <s v="(198) 555-8888"/>
    <s v="Garden House Crowther Way"/>
    <s v="N/A"/>
    <s v="Cowes"/>
    <s v="Isle of Wight"/>
    <s v="PO31 7PJ"/>
    <x v="7"/>
    <x v="1"/>
    <s v="Bennett"/>
    <s v="Helen"/>
    <s v="Small"/>
  </r>
  <r>
    <n v="10233"/>
    <n v="40"/>
    <n v="94.71"/>
    <n v="2"/>
    <n v="3788.4"/>
    <n v="279.96276"/>
    <s v="7,39%"/>
    <d v="2004-03-29T00:00:00"/>
    <x v="0"/>
    <n v="1"/>
    <x v="2"/>
    <x v="1"/>
    <x v="0"/>
    <n v="88"/>
    <s v="S24_3151"/>
    <x v="77"/>
    <s v="2015559350"/>
    <s v="7476 Moss Rd."/>
    <s v="N/A"/>
    <s v="Newark"/>
    <s v="NJ"/>
    <s v="94019"/>
    <x v="0"/>
    <x v="0"/>
    <s v="Brown"/>
    <s v="William"/>
    <s v="Medium"/>
  </r>
  <r>
    <n v="10233"/>
    <n v="36"/>
    <n v="70.67"/>
    <n v="3"/>
    <n v="2544.12"/>
    <n v="232.53256799999997"/>
    <s v="9,14%"/>
    <d v="2004-03-29T00:00:00"/>
    <x v="0"/>
    <n v="1"/>
    <x v="2"/>
    <x v="1"/>
    <x v="4"/>
    <n v="66"/>
    <s v="S700_1138"/>
    <x v="77"/>
    <s v="2015559350"/>
    <s v="7476 Moss Rd."/>
    <s v="N/A"/>
    <s v="Newark"/>
    <s v="NJ"/>
    <s v="94019"/>
    <x v="0"/>
    <x v="0"/>
    <s v="Brown"/>
    <s v="William"/>
    <s v="Small"/>
  </r>
  <r>
    <n v="10233"/>
    <n v="29"/>
    <n v="82.4"/>
    <n v="1"/>
    <n v="2389.6"/>
    <n v="218.40943999999999"/>
    <s v="9,14%"/>
    <d v="2004-03-29T00:00:00"/>
    <x v="0"/>
    <n v="1"/>
    <x v="2"/>
    <x v="1"/>
    <x v="4"/>
    <n v="72"/>
    <s v="S700_2610"/>
    <x v="77"/>
    <s v="2015559350"/>
    <s v="7476 Moss Rd."/>
    <s v="N/A"/>
    <s v="Newark"/>
    <s v="NJ"/>
    <s v="94019"/>
    <x v="0"/>
    <x v="0"/>
    <s v="Brown"/>
    <s v="William"/>
    <s v="Small"/>
  </r>
  <r>
    <n v="10235"/>
    <n v="24"/>
    <n v="76.03"/>
    <n v="3"/>
    <n v="1824.72"/>
    <n v="133.387032"/>
    <s v="7,31%"/>
    <d v="2004-04-02T00:00:00"/>
    <x v="0"/>
    <n v="2"/>
    <x v="3"/>
    <x v="1"/>
    <x v="5"/>
    <n v="84"/>
    <s v="S18_2581"/>
    <x v="78"/>
    <s v="(604) 555-4555"/>
    <s v="23 Tsawassen Blvd."/>
    <s v="N/A"/>
    <s v="Tsawassen"/>
    <s v="BC"/>
    <s v="T2F 8M4"/>
    <x v="15"/>
    <x v="0"/>
    <s v="Lincoln"/>
    <s v="Elizabeth"/>
    <s v="Small"/>
  </r>
  <r>
    <n v="10235"/>
    <n v="23"/>
    <n v="96.29"/>
    <n v="5"/>
    <n v="2214.67"/>
    <n v="161.89237700000001"/>
    <s v="7,31%"/>
    <d v="2004-04-02T00:00:00"/>
    <x v="0"/>
    <n v="2"/>
    <x v="3"/>
    <x v="1"/>
    <x v="5"/>
    <n v="109"/>
    <s v="S24_1785"/>
    <x v="78"/>
    <s v="(604) 555-4555"/>
    <s v="23 Tsawassen Blvd."/>
    <s v="N/A"/>
    <s v="Tsawassen"/>
    <s v="BC"/>
    <s v="T2F 8M4"/>
    <x v="15"/>
    <x v="0"/>
    <s v="Lincoln"/>
    <s v="Elizabeth"/>
    <s v="Small"/>
  </r>
  <r>
    <n v="10235"/>
    <n v="33"/>
    <n v="60.05"/>
    <n v="12"/>
    <n v="1981.65"/>
    <n v="144.85861500000001"/>
    <s v="7,31%"/>
    <d v="2004-04-02T00:00:00"/>
    <x v="0"/>
    <n v="2"/>
    <x v="3"/>
    <x v="1"/>
    <x v="5"/>
    <n v="68"/>
    <s v="S24_3949"/>
    <x v="78"/>
    <s v="(604) 555-4555"/>
    <s v="23 Tsawassen Blvd."/>
    <s v="N/A"/>
    <s v="Tsawassen"/>
    <s v="BC"/>
    <s v="T2F 8M4"/>
    <x v="15"/>
    <x v="0"/>
    <s v="Lincoln"/>
    <s v="Elizabeth"/>
    <s v="Small"/>
  </r>
  <r>
    <n v="10235"/>
    <n v="40"/>
    <n v="81.14"/>
    <n v="4"/>
    <n v="3245.6"/>
    <n v="237.25335999999999"/>
    <s v="7,31%"/>
    <d v="2004-04-02T00:00:00"/>
    <x v="0"/>
    <n v="2"/>
    <x v="3"/>
    <x v="1"/>
    <x v="5"/>
    <n v="72"/>
    <s v="S24_4278"/>
    <x v="78"/>
    <s v="(604) 555-4555"/>
    <s v="23 Tsawassen Blvd."/>
    <s v="N/A"/>
    <s v="Tsawassen"/>
    <s v="BC"/>
    <s v="T2F 8M4"/>
    <x v="15"/>
    <x v="0"/>
    <s v="Lincoln"/>
    <s v="Elizabeth"/>
    <s v="Medium"/>
  </r>
  <r>
    <n v="10235"/>
    <n v="41"/>
    <n v="100"/>
    <n v="1"/>
    <n v="4177.49"/>
    <n v="530.54122999999993"/>
    <n v="0.127"/>
    <d v="2004-04-02T00:00:00"/>
    <x v="0"/>
    <n v="2"/>
    <x v="3"/>
    <x v="1"/>
    <x v="6"/>
    <n v="99"/>
    <s v="S32_1374"/>
    <x v="78"/>
    <s v="(604) 555-4555"/>
    <s v="23 Tsawassen Blvd."/>
    <s v="N/A"/>
    <s v="Tsawassen"/>
    <s v="BC"/>
    <s v="T2F 8M4"/>
    <x v="15"/>
    <x v="0"/>
    <s v="Lincoln"/>
    <s v="Elizabeth"/>
    <s v="Medium"/>
  </r>
  <r>
    <n v="10235"/>
    <n v="34"/>
    <n v="77.73"/>
    <n v="6"/>
    <n v="2642.82"/>
    <n v="195.30439799999999"/>
    <s v="7,39%"/>
    <d v="2004-04-02T00:00:00"/>
    <x v="0"/>
    <n v="2"/>
    <x v="3"/>
    <x v="1"/>
    <x v="0"/>
    <n v="68"/>
    <s v="S32_4289"/>
    <x v="78"/>
    <s v="(604) 555-4555"/>
    <s v="23 Tsawassen Blvd."/>
    <s v="N/A"/>
    <s v="Tsawassen"/>
    <s v="BC"/>
    <s v="T2F 8M4"/>
    <x v="15"/>
    <x v="0"/>
    <s v="Lincoln"/>
    <s v="Elizabeth"/>
    <s v="Small"/>
  </r>
  <r>
    <n v="10235"/>
    <n v="41"/>
    <n v="35.35"/>
    <n v="7"/>
    <n v="1449.35"/>
    <n v="107.10696499999999"/>
    <s v="7,39%"/>
    <d v="2004-04-02T00:00:00"/>
    <x v="0"/>
    <n v="2"/>
    <x v="3"/>
    <x v="1"/>
    <x v="0"/>
    <n v="43"/>
    <s v="S50_1341"/>
    <x v="78"/>
    <s v="(604) 555-4555"/>
    <s v="23 Tsawassen Blvd."/>
    <s v="N/A"/>
    <s v="Tsawassen"/>
    <s v="BC"/>
    <s v="T2F 8M4"/>
    <x v="15"/>
    <x v="0"/>
    <s v="Lincoln"/>
    <s v="Elizabeth"/>
    <s v="Small"/>
  </r>
  <r>
    <n v="10235"/>
    <n v="25"/>
    <n v="100"/>
    <n v="8"/>
    <n v="2580.25"/>
    <n v="188.616275"/>
    <s v="7,31%"/>
    <d v="2004-04-02T00:00:00"/>
    <x v="0"/>
    <n v="2"/>
    <x v="3"/>
    <x v="1"/>
    <x v="5"/>
    <n v="91"/>
    <s v="S700_1691"/>
    <x v="78"/>
    <s v="(604) 555-4555"/>
    <s v="23 Tsawassen Blvd."/>
    <s v="N/A"/>
    <s v="Tsawassen"/>
    <s v="BC"/>
    <s v="T2F 8M4"/>
    <x v="15"/>
    <x v="0"/>
    <s v="Lincoln"/>
    <s v="Elizabeth"/>
    <s v="Small"/>
  </r>
  <r>
    <n v="10235"/>
    <n v="38"/>
    <n v="88.75"/>
    <n v="10"/>
    <n v="3372.5"/>
    <n v="246.52975000000001"/>
    <s v="7,31%"/>
    <d v="2004-04-02T00:00:00"/>
    <x v="0"/>
    <n v="2"/>
    <x v="3"/>
    <x v="1"/>
    <x v="5"/>
    <n v="99"/>
    <s v="S700_2466"/>
    <x v="78"/>
    <s v="(604) 555-4555"/>
    <s v="23 Tsawassen Blvd."/>
    <s v="N/A"/>
    <s v="Tsawassen"/>
    <s v="BC"/>
    <s v="T2F 8M4"/>
    <x v="15"/>
    <x v="0"/>
    <s v="Lincoln"/>
    <s v="Elizabeth"/>
    <s v="Medium"/>
  </r>
  <r>
    <n v="10235"/>
    <n v="25"/>
    <n v="96.11"/>
    <n v="2"/>
    <n v="2402.75"/>
    <n v="175.64102499999998"/>
    <s v="7,31%"/>
    <d v="2004-04-02T00:00:00"/>
    <x v="0"/>
    <n v="2"/>
    <x v="3"/>
    <x v="1"/>
    <x v="5"/>
    <n v="118"/>
    <s v="S700_2834"/>
    <x v="78"/>
    <s v="(604) 555-4555"/>
    <s v="23 Tsawassen Blvd."/>
    <s v="N/A"/>
    <s v="Tsawassen"/>
    <s v="BC"/>
    <s v="T2F 8M4"/>
    <x v="15"/>
    <x v="0"/>
    <s v="Lincoln"/>
    <s v="Elizabeth"/>
    <s v="Small"/>
  </r>
  <r>
    <n v="10235"/>
    <n v="32"/>
    <n v="92"/>
    <n v="9"/>
    <n v="2944"/>
    <n v="215.2064"/>
    <s v="7,31%"/>
    <d v="2004-04-02T00:00:00"/>
    <x v="0"/>
    <n v="2"/>
    <x v="3"/>
    <x v="1"/>
    <x v="5"/>
    <n v="80"/>
    <s v="S700_3167"/>
    <x v="78"/>
    <s v="(604) 555-4555"/>
    <s v="23 Tsawassen Blvd."/>
    <s v="N/A"/>
    <s v="Tsawassen"/>
    <s v="BC"/>
    <s v="T2F 8M4"/>
    <x v="15"/>
    <x v="0"/>
    <s v="Lincoln"/>
    <s v="Elizabeth"/>
    <s v="Small"/>
  </r>
  <r>
    <n v="10235"/>
    <n v="34"/>
    <n v="72.55"/>
    <n v="11"/>
    <n v="2466.6999999999998"/>
    <n v="180.31576999999999"/>
    <s v="7,31%"/>
    <d v="2004-04-02T00:00:00"/>
    <x v="0"/>
    <n v="2"/>
    <x v="3"/>
    <x v="1"/>
    <x v="5"/>
    <n v="74"/>
    <s v="S700_4002"/>
    <x v="78"/>
    <s v="(604) 555-4555"/>
    <s v="23 Tsawassen Blvd."/>
    <s v="N/A"/>
    <s v="Tsawassen"/>
    <s v="BC"/>
    <s v="T2F 8M4"/>
    <x v="15"/>
    <x v="0"/>
    <s v="Lincoln"/>
    <s v="Elizabeth"/>
    <s v="Small"/>
  </r>
  <r>
    <n v="10236"/>
    <n v="22"/>
    <n v="100"/>
    <n v="1"/>
    <n v="2852.08"/>
    <n v="362.21415999999999"/>
    <s v="12,70%"/>
    <d v="2004-04-03T00:00:00"/>
    <x v="0"/>
    <n v="2"/>
    <x v="3"/>
    <x v="1"/>
    <x v="6"/>
    <n v="118"/>
    <s v="S10_2016"/>
    <x v="9"/>
    <s v="2155559857"/>
    <s v="11328 Douglas Av."/>
    <s v="N/A"/>
    <s v="Philadelphia"/>
    <s v="PA"/>
    <s v="71270"/>
    <x v="0"/>
    <x v="0"/>
    <s v="Hernandez"/>
    <s v="Rosa"/>
    <s v="Small"/>
  </r>
  <r>
    <n v="10236"/>
    <n v="23"/>
    <n v="55.72"/>
    <n v="2"/>
    <n v="1281.56"/>
    <n v="162.75811999999999"/>
    <n v="0.127"/>
    <d v="2004-04-03T00:00:00"/>
    <x v="0"/>
    <n v="2"/>
    <x v="3"/>
    <x v="1"/>
    <x v="6"/>
    <n v="60"/>
    <s v="S18_2625"/>
    <x v="9"/>
    <s v="2155559857"/>
    <s v="11328 Douglas Av."/>
    <s v="N/A"/>
    <s v="Philadelphia"/>
    <s v="PA"/>
    <s v="71270"/>
    <x v="0"/>
    <x v="0"/>
    <s v="Hernandez"/>
    <s v="Rosa"/>
    <s v="Small"/>
  </r>
  <r>
    <n v="10236"/>
    <n v="36"/>
    <n v="87.6"/>
    <n v="3"/>
    <n v="3153.6"/>
    <n v="400.50720000000001"/>
    <n v="0.127"/>
    <d v="2004-04-03T00:00:00"/>
    <x v="0"/>
    <n v="2"/>
    <x v="3"/>
    <x v="1"/>
    <x v="6"/>
    <n v="76"/>
    <s v="S24_2000"/>
    <x v="9"/>
    <s v="2155559857"/>
    <s v="11328 Douglas Av."/>
    <s v="N/A"/>
    <s v="Philadelphia"/>
    <s v="PA"/>
    <s v="71270"/>
    <x v="0"/>
    <x v="0"/>
    <s v="Hernandez"/>
    <s v="Rosa"/>
    <s v="Medium"/>
  </r>
  <r>
    <n v="10237"/>
    <n v="23"/>
    <n v="100"/>
    <n v="7"/>
    <n v="2333.12"/>
    <n v="296.30624"/>
    <s v="12,70%"/>
    <d v="2004-04-05T00:00:00"/>
    <x v="0"/>
    <n v="2"/>
    <x v="3"/>
    <x v="1"/>
    <x v="6"/>
    <n v="95"/>
    <s v="S10_1678"/>
    <x v="2"/>
    <s v="2125551500"/>
    <s v="2678 Kingston Rd."/>
    <s v="Suite 101"/>
    <s v="NYC"/>
    <s v="NY"/>
    <s v="10022"/>
    <x v="0"/>
    <x v="0"/>
    <s v="Frick"/>
    <s v="Michael"/>
    <s v="Small"/>
  </r>
  <r>
    <n v="10237"/>
    <n v="39"/>
    <n v="100"/>
    <n v="9"/>
    <n v="7023.9"/>
    <n v="892.03530000000001"/>
    <s v="12,70%"/>
    <d v="2004-04-05T00:00:00"/>
    <x v="0"/>
    <n v="2"/>
    <x v="3"/>
    <x v="1"/>
    <x v="6"/>
    <n v="193"/>
    <s v="S10_4698"/>
    <x v="2"/>
    <s v="2125551500"/>
    <s v="2678 Kingston Rd."/>
    <s v="Suite 101"/>
    <s v="NYC"/>
    <s v="NY"/>
    <s v="10022"/>
    <x v="0"/>
    <x v="0"/>
    <s v="Frick"/>
    <s v="Michael"/>
    <s v="Large"/>
  </r>
  <r>
    <n v="10237"/>
    <n v="32"/>
    <n v="100"/>
    <n v="6"/>
    <n v="4193.28"/>
    <n v="532.54656"/>
    <n v="0.127"/>
    <d v="2004-04-05T00:00:00"/>
    <x v="0"/>
    <n v="2"/>
    <x v="3"/>
    <x v="1"/>
    <x v="6"/>
    <n v="150"/>
    <s v="S12_2823"/>
    <x v="2"/>
    <s v="2125551500"/>
    <s v="2678 Kingston Rd."/>
    <s v="Suite 101"/>
    <s v="NYC"/>
    <s v="NY"/>
    <s v="10022"/>
    <x v="0"/>
    <x v="0"/>
    <s v="Frick"/>
    <s v="Michael"/>
    <s v="Medium"/>
  </r>
  <r>
    <n v="10237"/>
    <n v="26"/>
    <n v="52.22"/>
    <n v="1"/>
    <n v="1357.72"/>
    <n v="172.43044"/>
    <n v="0.127"/>
    <d v="2004-04-05T00:00:00"/>
    <x v="0"/>
    <n v="2"/>
    <x v="3"/>
    <x v="1"/>
    <x v="6"/>
    <n v="62"/>
    <s v="S18_3782"/>
    <x v="2"/>
    <s v="2125551500"/>
    <s v="2678 Kingston Rd."/>
    <s v="Suite 101"/>
    <s v="NYC"/>
    <s v="NY"/>
    <s v="10022"/>
    <x v="0"/>
    <x v="0"/>
    <s v="Frick"/>
    <s v="Michael"/>
    <s v="Small"/>
  </r>
  <r>
    <n v="10237"/>
    <n v="20"/>
    <n v="100"/>
    <n v="8"/>
    <n v="2299"/>
    <n v="291.97300000000001"/>
    <n v="0.127"/>
    <d v="2004-04-05T00:00:00"/>
    <x v="0"/>
    <n v="2"/>
    <x v="3"/>
    <x v="1"/>
    <x v="6"/>
    <n v="112"/>
    <s v="S24_1578"/>
    <x v="2"/>
    <s v="2125551500"/>
    <s v="2678 Kingston Rd."/>
    <s v="Suite 101"/>
    <s v="NYC"/>
    <s v="NY"/>
    <s v="10022"/>
    <x v="0"/>
    <x v="0"/>
    <s v="Frick"/>
    <s v="Michael"/>
    <s v="Small"/>
  </r>
  <r>
    <n v="10237"/>
    <n v="26"/>
    <n v="79.650000000000006"/>
    <n v="4"/>
    <n v="2070.9"/>
    <n v="263.0043"/>
    <n v="0.127"/>
    <d v="2004-04-05T00:00:00"/>
    <x v="0"/>
    <n v="2"/>
    <x v="3"/>
    <x v="1"/>
    <x v="6"/>
    <n v="69"/>
    <s v="S24_2360"/>
    <x v="2"/>
    <s v="2125551500"/>
    <s v="2678 Kingston Rd."/>
    <s v="Suite 101"/>
    <s v="NYC"/>
    <s v="NY"/>
    <s v="10022"/>
    <x v="0"/>
    <x v="0"/>
    <s v="Frick"/>
    <s v="Michael"/>
    <s v="Small"/>
  </r>
  <r>
    <n v="10237"/>
    <n v="26"/>
    <n v="40.229999999999997"/>
    <n v="2"/>
    <n v="1045.98"/>
    <n v="132.83946"/>
    <n v="0.127"/>
    <d v="2004-04-05T00:00:00"/>
    <x v="0"/>
    <n v="2"/>
    <x v="3"/>
    <x v="1"/>
    <x v="6"/>
    <n v="40"/>
    <s v="S32_2206"/>
    <x v="2"/>
    <s v="2125551500"/>
    <s v="2678 Kingston Rd."/>
    <s v="Suite 101"/>
    <s v="NYC"/>
    <s v="NY"/>
    <s v="10022"/>
    <x v="0"/>
    <x v="0"/>
    <s v="Frick"/>
    <s v="Michael"/>
    <s v="Small"/>
  </r>
  <r>
    <n v="10237"/>
    <n v="27"/>
    <n v="100"/>
    <n v="5"/>
    <n v="3113.64"/>
    <n v="395.43227999999999"/>
    <n v="0.127"/>
    <d v="2004-04-05T00:00:00"/>
    <x v="0"/>
    <n v="2"/>
    <x v="3"/>
    <x v="1"/>
    <x v="6"/>
    <n v="102"/>
    <s v="S32_4485"/>
    <x v="2"/>
    <s v="2125551500"/>
    <s v="2678 Kingston Rd."/>
    <s v="Suite 101"/>
    <s v="NYC"/>
    <s v="NY"/>
    <s v="10022"/>
    <x v="0"/>
    <x v="0"/>
    <s v="Frick"/>
    <s v="Michael"/>
    <s v="Medium"/>
  </r>
  <r>
    <n v="10237"/>
    <n v="20"/>
    <n v="68.34"/>
    <n v="3"/>
    <n v="1366.8"/>
    <n v="173.58359999999999"/>
    <n v="0.127"/>
    <d v="2004-04-05T00:00:00"/>
    <x v="0"/>
    <n v="2"/>
    <x v="3"/>
    <x v="1"/>
    <x v="6"/>
    <n v="81"/>
    <s v="S50_4713"/>
    <x v="2"/>
    <s v="2125551500"/>
    <s v="2678 Kingston Rd."/>
    <s v="Suite 101"/>
    <s v="NYC"/>
    <s v="NY"/>
    <s v="10022"/>
    <x v="0"/>
    <x v="0"/>
    <s v="Frick"/>
    <s v="Michael"/>
    <s v="Small"/>
  </r>
  <r>
    <n v="10238"/>
    <n v="28"/>
    <n v="100"/>
    <n v="3"/>
    <n v="5774.72"/>
    <n v="1437.3278080000002"/>
    <s v="24,89%"/>
    <d v="2004-04-09T00:00:00"/>
    <x v="0"/>
    <n v="2"/>
    <x v="3"/>
    <x v="1"/>
    <x v="1"/>
    <n v="194"/>
    <s v="S12_1099"/>
    <x v="5"/>
    <s v="31 12 3555"/>
    <s v="Vinb'ltet 34"/>
    <s v="N/A"/>
    <s v="Kobenhavn"/>
    <s v="N/A"/>
    <s v="1734"/>
    <x v="4"/>
    <x v="1"/>
    <s v="Petersen"/>
    <s v="Jytte"/>
    <s v="Medium"/>
  </r>
  <r>
    <n v="10238"/>
    <n v="29"/>
    <n v="100"/>
    <n v="1"/>
    <n v="3167.38"/>
    <n v="788.36088200000006"/>
    <s v="24,89%"/>
    <d v="2004-04-09T00:00:00"/>
    <x v="0"/>
    <n v="2"/>
    <x v="3"/>
    <x v="1"/>
    <x v="1"/>
    <n v="117"/>
    <s v="S12_3380"/>
    <x v="5"/>
    <s v="31 12 3555"/>
    <s v="Vinb'ltet 34"/>
    <s v="N/A"/>
    <s v="Kobenhavn"/>
    <s v="N/A"/>
    <s v="1734"/>
    <x v="4"/>
    <x v="1"/>
    <s v="Petersen"/>
    <s v="Jytte"/>
    <s v="Medium"/>
  </r>
  <r>
    <n v="10238"/>
    <n v="20"/>
    <n v="74.209999999999994"/>
    <n v="4"/>
    <n v="1484.2"/>
    <n v="369.41738000000004"/>
    <s v="24,89%"/>
    <d v="2004-04-09T00:00:00"/>
    <x v="0"/>
    <n v="2"/>
    <x v="3"/>
    <x v="1"/>
    <x v="1"/>
    <n v="79"/>
    <s v="S12_3990"/>
    <x v="5"/>
    <s v="31 12 3555"/>
    <s v="Vinb'ltet 34"/>
    <s v="N/A"/>
    <s v="Kobenhavn"/>
    <s v="N/A"/>
    <s v="1734"/>
    <x v="4"/>
    <x v="1"/>
    <s v="Petersen"/>
    <s v="Jytte"/>
    <s v="Small"/>
  </r>
  <r>
    <n v="10238"/>
    <n v="41"/>
    <n v="73.17"/>
    <n v="6"/>
    <n v="2999.97"/>
    <n v="746.69253300000003"/>
    <s v="24,89%"/>
    <d v="2004-04-09T00:00:00"/>
    <x v="0"/>
    <n v="2"/>
    <x v="3"/>
    <x v="1"/>
    <x v="1"/>
    <n v="80"/>
    <s v="S18_3278"/>
    <x v="5"/>
    <s v="31 12 3555"/>
    <s v="Vinb'ltet 34"/>
    <s v="N/A"/>
    <s v="Kobenhavn"/>
    <s v="N/A"/>
    <s v="1734"/>
    <x v="4"/>
    <x v="1"/>
    <s v="Petersen"/>
    <s v="Jytte"/>
    <s v="Small"/>
  </r>
  <r>
    <n v="10238"/>
    <n v="49"/>
    <n v="100"/>
    <n v="5"/>
    <n v="6554.24"/>
    <n v="1631.350336"/>
    <s v="24,89%"/>
    <d v="2004-04-09T00:00:00"/>
    <x v="0"/>
    <n v="2"/>
    <x v="3"/>
    <x v="1"/>
    <x v="1"/>
    <n v="146"/>
    <s v="S18_3482"/>
    <x v="5"/>
    <s v="31 12 3555"/>
    <s v="Vinb'ltet 34"/>
    <s v="N/A"/>
    <s v="Kobenhavn"/>
    <s v="N/A"/>
    <s v="1734"/>
    <x v="4"/>
    <x v="1"/>
    <s v="Petersen"/>
    <s v="Jytte"/>
    <s v="Medium"/>
  </r>
  <r>
    <n v="10238"/>
    <n v="44"/>
    <n v="100"/>
    <n v="8"/>
    <n v="6350.96"/>
    <n v="1580.753944"/>
    <s v="24,89%"/>
    <d v="2004-04-09T00:00:00"/>
    <x v="0"/>
    <n v="2"/>
    <x v="3"/>
    <x v="1"/>
    <x v="1"/>
    <n v="148"/>
    <s v="S18_4721"/>
    <x v="5"/>
    <s v="31 12 3555"/>
    <s v="Vinb'ltet 34"/>
    <s v="N/A"/>
    <s v="Kobenhavn"/>
    <s v="N/A"/>
    <s v="1734"/>
    <x v="4"/>
    <x v="1"/>
    <s v="Petersen"/>
    <s v="Jytte"/>
    <s v="Medium"/>
  </r>
  <r>
    <n v="10238"/>
    <n v="47"/>
    <n v="62.45"/>
    <n v="2"/>
    <n v="2935.15"/>
    <n v="730.55883500000004"/>
    <s v="24,89%"/>
    <d v="2004-04-09T00:00:00"/>
    <x v="0"/>
    <n v="2"/>
    <x v="3"/>
    <x v="1"/>
    <x v="1"/>
    <n v="61"/>
    <s v="S24_3371"/>
    <x v="5"/>
    <s v="31 12 3555"/>
    <s v="Vinb'ltet 34"/>
    <s v="N/A"/>
    <s v="Kobenhavn"/>
    <s v="N/A"/>
    <s v="1734"/>
    <x v="4"/>
    <x v="1"/>
    <s v="Petersen"/>
    <s v="Jytte"/>
    <s v="Small"/>
  </r>
  <r>
    <n v="10238"/>
    <n v="22"/>
    <n v="93.77"/>
    <n v="7"/>
    <n v="2062.94"/>
    <n v="513.46576600000003"/>
    <s v="24,89%"/>
    <d v="2004-04-09T00:00:00"/>
    <x v="0"/>
    <n v="2"/>
    <x v="3"/>
    <x v="1"/>
    <x v="1"/>
    <n v="80"/>
    <s v="S24_4620"/>
    <x v="5"/>
    <s v="31 12 3555"/>
    <s v="Vinb'ltet 34"/>
    <s v="N/A"/>
    <s v="Kobenhavn"/>
    <s v="N/A"/>
    <s v="1734"/>
    <x v="4"/>
    <x v="1"/>
    <s v="Petersen"/>
    <s v="Jytte"/>
    <s v="Small"/>
  </r>
  <r>
    <n v="10239"/>
    <n v="21"/>
    <n v="93.28"/>
    <n v="5"/>
    <n v="1958.88"/>
    <n v="487.56523200000004"/>
    <s v="24,89%"/>
    <d v="2004-04-12T00:00:00"/>
    <x v="0"/>
    <n v="2"/>
    <x v="3"/>
    <x v="1"/>
    <x v="1"/>
    <n v="115"/>
    <s v="S12_4675"/>
    <x v="40"/>
    <s v="981-443655"/>
    <s v="Torikatu 38"/>
    <s v="N/A"/>
    <s v="Oulu"/>
    <s v="N/A"/>
    <s v="90110"/>
    <x v="14"/>
    <x v="1"/>
    <s v="Koskitalo"/>
    <s v="Pirkko"/>
    <s v="Small"/>
  </r>
  <r>
    <n v="10239"/>
    <n v="46"/>
    <n v="73.92"/>
    <n v="4"/>
    <n v="3400.32"/>
    <n v="846.33964800000012"/>
    <s v="24,89%"/>
    <d v="2004-04-12T00:00:00"/>
    <x v="0"/>
    <n v="2"/>
    <x v="3"/>
    <x v="1"/>
    <x v="1"/>
    <n v="77"/>
    <s v="S18_1889"/>
    <x v="40"/>
    <s v="981-443655"/>
    <s v="Torikatu 38"/>
    <s v="N/A"/>
    <s v="Oulu"/>
    <s v="N/A"/>
    <s v="90110"/>
    <x v="14"/>
    <x v="1"/>
    <s v="Koskitalo"/>
    <s v="Pirkko"/>
    <s v="Medium"/>
  </r>
  <r>
    <n v="10239"/>
    <n v="47"/>
    <n v="100"/>
    <n v="1"/>
    <n v="7083.37"/>
    <n v="1763.0507930000001"/>
    <s v="24,89%"/>
    <d v="2004-04-12T00:00:00"/>
    <x v="0"/>
    <n v="2"/>
    <x v="3"/>
    <x v="1"/>
    <x v="1"/>
    <n v="169"/>
    <s v="S18_3232"/>
    <x v="40"/>
    <s v="981-443655"/>
    <s v="Torikatu 38"/>
    <s v="N/A"/>
    <s v="Oulu"/>
    <s v="N/A"/>
    <s v="90110"/>
    <x v="14"/>
    <x v="1"/>
    <s v="Koskitalo"/>
    <s v="Pirkko"/>
    <s v="Large"/>
  </r>
  <r>
    <n v="10239"/>
    <n v="20"/>
    <n v="44.56"/>
    <n v="2"/>
    <n v="891.2"/>
    <n v="221.81968000000003"/>
    <s v="24,89%"/>
    <d v="2004-04-12T00:00:00"/>
    <x v="0"/>
    <n v="2"/>
    <x v="3"/>
    <x v="1"/>
    <x v="1"/>
    <n v="37"/>
    <s v="S24_2972"/>
    <x v="40"/>
    <s v="981-443655"/>
    <s v="Torikatu 38"/>
    <s v="N/A"/>
    <s v="Oulu"/>
    <s v="N/A"/>
    <s v="90110"/>
    <x v="14"/>
    <x v="1"/>
    <s v="Koskitalo"/>
    <s v="Pirkko"/>
    <s v="Small"/>
  </r>
  <r>
    <n v="10239"/>
    <n v="29"/>
    <n v="100"/>
    <n v="3"/>
    <n v="4479.63"/>
    <n v="1114.9799070000001"/>
    <s v="24,89%"/>
    <d v="2004-04-12T00:00:00"/>
    <x v="0"/>
    <n v="2"/>
    <x v="3"/>
    <x v="1"/>
    <x v="1"/>
    <n v="140"/>
    <s v="S24_3856"/>
    <x v="40"/>
    <s v="981-443655"/>
    <s v="Torikatu 38"/>
    <s v="N/A"/>
    <s v="Oulu"/>
    <s v="N/A"/>
    <s v="90110"/>
    <x v="14"/>
    <x v="1"/>
    <s v="Koskitalo"/>
    <s v="Pirkko"/>
    <s v="Medium"/>
  </r>
  <r>
    <n v="10240"/>
    <n v="41"/>
    <n v="100"/>
    <n v="3"/>
    <n v="5628.89"/>
    <n v="1401.0307210000001"/>
    <s v="24,89%"/>
    <d v="2004-04-13T00:00:00"/>
    <x v="0"/>
    <n v="2"/>
    <x v="3"/>
    <x v="1"/>
    <x v="1"/>
    <n v="141"/>
    <s v="S18_1129"/>
    <x v="67"/>
    <s v="+81 06 6342 5555"/>
    <s v="Dojima Avanza 4F, 1-6-20 Dojima, Kita-ku"/>
    <s v="N/A"/>
    <s v="Osaka"/>
    <s v="Osaka"/>
    <s v="530-0003"/>
    <x v="16"/>
    <x v="2"/>
    <s v="Kentary"/>
    <s v="Mory"/>
    <s v="Medium"/>
  </r>
  <r>
    <n v="10240"/>
    <n v="37"/>
    <n v="100"/>
    <n v="2"/>
    <n v="5526.32"/>
    <n v="1375.5010480000001"/>
    <s v="24,89%"/>
    <d v="2004-04-13T00:00:00"/>
    <x v="0"/>
    <n v="2"/>
    <x v="3"/>
    <x v="1"/>
    <x v="1"/>
    <n v="142"/>
    <s v="S18_1984"/>
    <x v="67"/>
    <s v="+81 06 6342 5555"/>
    <s v="Dojima Avanza 4F, 1-6-20 Dojima, Kita-ku"/>
    <s v="N/A"/>
    <s v="Osaka"/>
    <s v="Osaka"/>
    <s v="530-0003"/>
    <x v="16"/>
    <x v="2"/>
    <s v="Kentary"/>
    <s v="Mory"/>
    <s v="Medium"/>
  </r>
  <r>
    <n v="10240"/>
    <n v="37"/>
    <n v="100"/>
    <n v="1"/>
    <n v="5959.22"/>
    <n v="1483.2498580000001"/>
    <s v="24,89%"/>
    <d v="2004-04-13T00:00:00"/>
    <x v="0"/>
    <n v="2"/>
    <x v="3"/>
    <x v="1"/>
    <x v="1"/>
    <n v="141"/>
    <s v="S18_3685"/>
    <x v="67"/>
    <s v="+81 06 6342 5555"/>
    <s v="Dojima Avanza 4F, 1-6-20 Dojima, Kita-ku"/>
    <s v="N/A"/>
    <s v="Osaka"/>
    <s v="Osaka"/>
    <s v="530-0003"/>
    <x v="16"/>
    <x v="2"/>
    <s v="Kentary"/>
    <s v="Mory"/>
    <s v="Medium"/>
  </r>
  <r>
    <n v="10241"/>
    <n v="21"/>
    <n v="100"/>
    <n v="11"/>
    <n v="2508.66"/>
    <n v="624.40547400000003"/>
    <s v="24,89%"/>
    <d v="2004-04-13T00:00:00"/>
    <x v="0"/>
    <n v="2"/>
    <x v="3"/>
    <x v="1"/>
    <x v="1"/>
    <n v="124"/>
    <s v="S18_1589"/>
    <x v="79"/>
    <s v="88.60.1555"/>
    <s v="24, place Kluber"/>
    <s v="N/A"/>
    <s v="Strasbourg"/>
    <s v="N/A"/>
    <s v="67000"/>
    <x v="9"/>
    <x v="1"/>
    <s v="Citeaux"/>
    <s v="Frederique"/>
    <s v="Small"/>
  </r>
  <r>
    <n v="10241"/>
    <n v="41"/>
    <n v="100"/>
    <n v="2"/>
    <n v="7597.3"/>
    <n v="561.44047"/>
    <s v="7,39%"/>
    <d v="2004-04-13T00:00:00"/>
    <x v="0"/>
    <n v="2"/>
    <x v="3"/>
    <x v="1"/>
    <x v="0"/>
    <n v="170"/>
    <s v="S18_1749"/>
    <x v="79"/>
    <s v="88.60.1555"/>
    <s v="24, place Kluber"/>
    <s v="N/A"/>
    <s v="Strasbourg"/>
    <s v="N/A"/>
    <s v="67000"/>
    <x v="9"/>
    <x v="1"/>
    <s v="Citeaux"/>
    <s v="Frederique"/>
    <s v="Large"/>
  </r>
  <r>
    <n v="10241"/>
    <n v="33"/>
    <n v="72.650000000000006"/>
    <n v="1"/>
    <n v="2397.4499999999998"/>
    <n v="177.17155499999998"/>
    <s v="7,39%"/>
    <d v="2004-04-13T00:00:00"/>
    <x v="0"/>
    <n v="2"/>
    <x v="3"/>
    <x v="1"/>
    <x v="0"/>
    <n v="60"/>
    <s v="S18_2248"/>
    <x v="79"/>
    <s v="88.60.1555"/>
    <s v="24, place Kluber"/>
    <s v="N/A"/>
    <s v="Strasbourg"/>
    <s v="N/A"/>
    <s v="67000"/>
    <x v="9"/>
    <x v="1"/>
    <s v="Citeaux"/>
    <s v="Frederique"/>
    <s v="Small"/>
  </r>
  <r>
    <n v="10241"/>
    <n v="44"/>
    <n v="100"/>
    <n v="12"/>
    <n v="6853.44"/>
    <n v="1705.821216"/>
    <s v="24,89%"/>
    <d v="2004-04-13T00:00:00"/>
    <x v="0"/>
    <n v="2"/>
    <x v="3"/>
    <x v="1"/>
    <x v="1"/>
    <n v="132"/>
    <s v="S18_2870"/>
    <x v="79"/>
    <s v="88.60.1555"/>
    <s v="24, place Kluber"/>
    <s v="N/A"/>
    <s v="Strasbourg"/>
    <s v="N/A"/>
    <s v="67000"/>
    <x v="9"/>
    <x v="1"/>
    <s v="Citeaux"/>
    <s v="Frederique"/>
    <s v="Medium"/>
  </r>
  <r>
    <n v="10241"/>
    <n v="42"/>
    <n v="90.19"/>
    <n v="3"/>
    <n v="3787.98"/>
    <n v="279.93172199999998"/>
    <s v="7,39%"/>
    <d v="2004-04-13T00:00:00"/>
    <x v="0"/>
    <n v="2"/>
    <x v="3"/>
    <x v="1"/>
    <x v="0"/>
    <n v="92"/>
    <s v="S18_4409"/>
    <x v="79"/>
    <s v="88.60.1555"/>
    <s v="24, place Kluber"/>
    <s v="N/A"/>
    <s v="Strasbourg"/>
    <s v="N/A"/>
    <s v="67000"/>
    <x v="9"/>
    <x v="1"/>
    <s v="Citeaux"/>
    <s v="Frederique"/>
    <s v="Medium"/>
  </r>
  <r>
    <n v="10241"/>
    <n v="30"/>
    <n v="66.989999999999995"/>
    <n v="4"/>
    <n v="2009.7"/>
    <n v="500.21433000000002"/>
    <s v="24,89%"/>
    <d v="2004-04-13T00:00:00"/>
    <x v="0"/>
    <n v="2"/>
    <x v="3"/>
    <x v="1"/>
    <x v="1"/>
    <n v="71"/>
    <s v="S18_4933"/>
    <x v="79"/>
    <s v="88.60.1555"/>
    <s v="24, place Kluber"/>
    <s v="N/A"/>
    <s v="Strasbourg"/>
    <s v="N/A"/>
    <s v="67000"/>
    <x v="9"/>
    <x v="1"/>
    <s v="Citeaux"/>
    <s v="Frederique"/>
    <s v="Small"/>
  </r>
  <r>
    <n v="10241"/>
    <n v="22"/>
    <n v="76.430000000000007"/>
    <n v="8"/>
    <n v="1681.46"/>
    <n v="418.51539400000001"/>
    <s v="24,89%"/>
    <d v="2004-04-13T00:00:00"/>
    <x v="0"/>
    <n v="2"/>
    <x v="3"/>
    <x v="1"/>
    <x v="1"/>
    <n v="73"/>
    <s v="S24_1046"/>
    <x v="79"/>
    <s v="88.60.1555"/>
    <s v="24, place Kluber"/>
    <s v="N/A"/>
    <s v="Strasbourg"/>
    <s v="N/A"/>
    <s v="67000"/>
    <x v="9"/>
    <x v="1"/>
    <s v="Citeaux"/>
    <s v="Frederique"/>
    <s v="Small"/>
  </r>
  <r>
    <n v="10241"/>
    <n v="21"/>
    <n v="40.25"/>
    <n v="10"/>
    <n v="845.25"/>
    <n v="210.38272500000002"/>
    <s v="24,89%"/>
    <d v="2004-04-13T00:00:00"/>
    <x v="0"/>
    <n v="2"/>
    <x v="3"/>
    <x v="1"/>
    <x v="1"/>
    <n v="50"/>
    <s v="S24_1628"/>
    <x v="79"/>
    <s v="88.60.1555"/>
    <s v="24, place Kluber"/>
    <s v="N/A"/>
    <s v="Strasbourg"/>
    <s v="N/A"/>
    <s v="67000"/>
    <x v="9"/>
    <x v="1"/>
    <s v="Citeaux"/>
    <s v="Frederique"/>
    <s v="Small"/>
  </r>
  <r>
    <n v="10241"/>
    <n v="47"/>
    <n v="94.5"/>
    <n v="6"/>
    <n v="4441.5"/>
    <n v="1105.4893500000001"/>
    <s v="24,89%"/>
    <d v="2004-04-13T00:00:00"/>
    <x v="0"/>
    <n v="2"/>
    <x v="3"/>
    <x v="1"/>
    <x v="1"/>
    <n v="90"/>
    <s v="S24_2766"/>
    <x v="79"/>
    <s v="88.60.1555"/>
    <s v="24, place Kluber"/>
    <s v="N/A"/>
    <s v="Strasbourg"/>
    <s v="N/A"/>
    <s v="67000"/>
    <x v="9"/>
    <x v="1"/>
    <s v="Citeaux"/>
    <s v="Frederique"/>
    <s v="Medium"/>
  </r>
  <r>
    <n v="10241"/>
    <n v="28"/>
    <n v="98.65"/>
    <n v="5"/>
    <n v="2762.2"/>
    <n v="687.51157999999998"/>
    <s v="24,89%"/>
    <d v="2004-04-13T00:00:00"/>
    <x v="0"/>
    <n v="2"/>
    <x v="3"/>
    <x v="1"/>
    <x v="1"/>
    <n v="117"/>
    <s v="S24_2887"/>
    <x v="79"/>
    <s v="88.60.1555"/>
    <s v="24, place Kluber"/>
    <s v="N/A"/>
    <s v="Strasbourg"/>
    <s v="N/A"/>
    <s v="67000"/>
    <x v="9"/>
    <x v="1"/>
    <s v="Citeaux"/>
    <s v="Frederique"/>
    <s v="Small"/>
  </r>
  <r>
    <n v="10241"/>
    <n v="26"/>
    <n v="81.33"/>
    <n v="7"/>
    <n v="2114.58"/>
    <n v="526.31896200000006"/>
    <s v="24,89%"/>
    <d v="2004-04-13T00:00:00"/>
    <x v="0"/>
    <n v="2"/>
    <x v="3"/>
    <x v="1"/>
    <x v="1"/>
    <n v="85"/>
    <s v="S24_3191"/>
    <x v="79"/>
    <s v="88.60.1555"/>
    <s v="24, place Kluber"/>
    <s v="N/A"/>
    <s v="Strasbourg"/>
    <s v="N/A"/>
    <s v="67000"/>
    <x v="9"/>
    <x v="1"/>
    <s v="Citeaux"/>
    <s v="Frederique"/>
    <s v="Small"/>
  </r>
  <r>
    <n v="10241"/>
    <n v="27"/>
    <n v="86.73"/>
    <n v="9"/>
    <n v="2341.71"/>
    <n v="582.85161900000003"/>
    <s v="24,89%"/>
    <d v="2004-04-13T00:00:00"/>
    <x v="0"/>
    <n v="2"/>
    <x v="3"/>
    <x v="1"/>
    <x v="1"/>
    <n v="107"/>
    <s v="S24_3432"/>
    <x v="79"/>
    <s v="88.60.1555"/>
    <s v="24, place Kluber"/>
    <s v="N/A"/>
    <s v="Strasbourg"/>
    <s v="N/A"/>
    <s v="67000"/>
    <x v="9"/>
    <x v="1"/>
    <s v="Citeaux"/>
    <s v="Frederique"/>
    <s v="Small"/>
  </r>
  <r>
    <n v="10242"/>
    <n v="46"/>
    <n v="36.93"/>
    <n v="1"/>
    <n v="1698.78"/>
    <n v="125.53984199999999"/>
    <s v="7,39%"/>
    <d v="2004-04-20T00:00:00"/>
    <x v="0"/>
    <n v="2"/>
    <x v="3"/>
    <x v="1"/>
    <x v="0"/>
    <n v="41"/>
    <s v="S24_3969"/>
    <x v="80"/>
    <s v="2125551957"/>
    <s v="5290 North Pendale Street"/>
    <s v="Suite 200"/>
    <s v="NYC"/>
    <s v="NY"/>
    <s v="10022"/>
    <x v="0"/>
    <x v="0"/>
    <s v="Kuo"/>
    <s v="Kee"/>
    <s v="Small"/>
  </r>
  <r>
    <n v="10243"/>
    <n v="47"/>
    <n v="100"/>
    <n v="2"/>
    <n v="6154.18"/>
    <n v="454.793902"/>
    <s v="7,39%"/>
    <d v="2004-04-26T00:00:00"/>
    <x v="0"/>
    <n v="2"/>
    <x v="3"/>
    <x v="1"/>
    <x v="0"/>
    <n v="127"/>
    <s v="S18_2325"/>
    <x v="66"/>
    <s v="6175552555"/>
    <s v="6251 Ingle Ln."/>
    <s v="N/A"/>
    <s v="Boston"/>
    <s v="MA"/>
    <s v="51003"/>
    <x v="0"/>
    <x v="0"/>
    <s v="Franco"/>
    <s v="Valarie"/>
    <s v="Medium"/>
  </r>
  <r>
    <n v="10243"/>
    <n v="33"/>
    <n v="29.54"/>
    <n v="1"/>
    <n v="974.82"/>
    <n v="72.039197999999999"/>
    <s v="7,39%"/>
    <d v="2004-04-26T00:00:00"/>
    <x v="0"/>
    <n v="2"/>
    <x v="3"/>
    <x v="1"/>
    <x v="0"/>
    <n v="33"/>
    <s v="S24_1937"/>
    <x v="66"/>
    <s v="6175552555"/>
    <s v="6251 Ingle Ln."/>
    <s v="N/A"/>
    <s v="Boston"/>
    <s v="MA"/>
    <s v="51003"/>
    <x v="0"/>
    <x v="0"/>
    <s v="Franco"/>
    <s v="Valarie"/>
    <s v="Small"/>
  </r>
  <r>
    <n v="10244"/>
    <n v="40"/>
    <n v="100"/>
    <n v="7"/>
    <n v="4684.8"/>
    <n v="346.20671999999996"/>
    <s v="7,39%"/>
    <d v="2004-04-29T00:00:00"/>
    <x v="0"/>
    <n v="2"/>
    <x v="3"/>
    <x v="1"/>
    <x v="0"/>
    <n v="102"/>
    <s v="S18_1342"/>
    <x v="4"/>
    <s v="(91) 555 94 44"/>
    <s v="C/ Moralzarzal, 86"/>
    <s v="N/A"/>
    <s v="Madrid"/>
    <s v="N/A"/>
    <s v="28034"/>
    <x v="3"/>
    <x v="1"/>
    <s v="Freyre"/>
    <s v="Diego"/>
    <s v="Medium"/>
  </r>
  <r>
    <n v="10244"/>
    <n v="20"/>
    <n v="58.22"/>
    <n v="6"/>
    <n v="1164.4000000000001"/>
    <n v="86.049160000000001"/>
    <s v="7,39%"/>
    <d v="2004-04-29T00:00:00"/>
    <x v="0"/>
    <n v="2"/>
    <x v="3"/>
    <x v="1"/>
    <x v="0"/>
    <n v="53"/>
    <s v="S18_1367"/>
    <x v="4"/>
    <s v="(91) 555 94 44"/>
    <s v="C/ Moralzarzal, 86"/>
    <s v="N/A"/>
    <s v="Madrid"/>
    <s v="N/A"/>
    <s v="28034"/>
    <x v="3"/>
    <x v="1"/>
    <s v="Freyre"/>
    <s v="Diego"/>
    <s v="Small"/>
  </r>
  <r>
    <n v="10244"/>
    <n v="43"/>
    <n v="100"/>
    <n v="8"/>
    <n v="5950.34"/>
    <n v="439.73012599999998"/>
    <s v="7,39%"/>
    <d v="2004-04-29T00:00:00"/>
    <x v="0"/>
    <n v="2"/>
    <x v="3"/>
    <x v="1"/>
    <x v="0"/>
    <n v="168"/>
    <s v="S18_2795"/>
    <x v="4"/>
    <s v="(91) 555 94 44"/>
    <s v="C/ Moralzarzal, 86"/>
    <s v="N/A"/>
    <s v="Madrid"/>
    <s v="N/A"/>
    <s v="28034"/>
    <x v="3"/>
    <x v="1"/>
    <s v="Freyre"/>
    <s v="Diego"/>
    <s v="Medium"/>
  </r>
  <r>
    <n v="10244"/>
    <n v="30"/>
    <n v="100"/>
    <n v="1"/>
    <n v="3525.6"/>
    <n v="260.54183999999998"/>
    <s v="7,39%"/>
    <d v="2004-04-29T00:00:00"/>
    <x v="0"/>
    <n v="2"/>
    <x v="3"/>
    <x v="1"/>
    <x v="0"/>
    <n v="101"/>
    <s v="S18_2949"/>
    <x v="4"/>
    <s v="(91) 555 94 44"/>
    <s v="C/ Moralzarzal, 86"/>
    <s v="N/A"/>
    <s v="Madrid"/>
    <s v="N/A"/>
    <s v="28034"/>
    <x v="3"/>
    <x v="1"/>
    <s v="Freyre"/>
    <s v="Diego"/>
    <s v="Medium"/>
  </r>
  <r>
    <n v="10244"/>
    <n v="24"/>
    <n v="58.09"/>
    <n v="3"/>
    <n v="1394.16"/>
    <n v="103.028424"/>
    <s v="7,39%"/>
    <d v="2004-04-29T00:00:00"/>
    <x v="0"/>
    <n v="2"/>
    <x v="3"/>
    <x v="1"/>
    <x v="0"/>
    <n v="62"/>
    <s v="S18_2957"/>
    <x v="4"/>
    <s v="(91) 555 94 44"/>
    <s v="C/ Moralzarzal, 86"/>
    <s v="N/A"/>
    <s v="Madrid"/>
    <s v="N/A"/>
    <s v="28034"/>
    <x v="3"/>
    <x v="1"/>
    <s v="Freyre"/>
    <s v="Diego"/>
    <s v="Small"/>
  </r>
  <r>
    <n v="10244"/>
    <n v="29"/>
    <n v="100"/>
    <n v="2"/>
    <n v="3340.51"/>
    <n v="246.86368899999999"/>
    <s v="7,39%"/>
    <d v="2004-04-29T00:00:00"/>
    <x v="0"/>
    <n v="2"/>
    <x v="3"/>
    <x v="1"/>
    <x v="0"/>
    <n v="104"/>
    <s v="S18_3136"/>
    <x v="4"/>
    <s v="(91) 555 94 44"/>
    <s v="C/ Moralzarzal, 86"/>
    <s v="N/A"/>
    <s v="Madrid"/>
    <s v="N/A"/>
    <s v="28034"/>
    <x v="3"/>
    <x v="1"/>
    <s v="Freyre"/>
    <s v="Diego"/>
    <s v="Medium"/>
  </r>
  <r>
    <n v="10244"/>
    <n v="36"/>
    <n v="84.33"/>
    <n v="5"/>
    <n v="3035.88"/>
    <n v="224.35153199999999"/>
    <s v="7,39%"/>
    <d v="2004-04-29T00:00:00"/>
    <x v="0"/>
    <n v="2"/>
    <x v="3"/>
    <x v="1"/>
    <x v="0"/>
    <n v="99"/>
    <s v="S18_3320"/>
    <x v="4"/>
    <s v="(91) 555 94 44"/>
    <s v="C/ Moralzarzal, 86"/>
    <s v="N/A"/>
    <s v="Madrid"/>
    <s v="N/A"/>
    <s v="28034"/>
    <x v="3"/>
    <x v="1"/>
    <s v="Freyre"/>
    <s v="Diego"/>
    <s v="Medium"/>
  </r>
  <r>
    <n v="10244"/>
    <n v="39"/>
    <n v="45.25"/>
    <n v="9"/>
    <n v="1764.75"/>
    <n v="130.41502499999999"/>
    <s v="7,39%"/>
    <d v="2004-04-29T00:00:00"/>
    <x v="0"/>
    <n v="2"/>
    <x v="3"/>
    <x v="1"/>
    <x v="0"/>
    <n v="44"/>
    <s v="S24_2022"/>
    <x v="4"/>
    <s v="(91) 555 94 44"/>
    <s v="C/ Moralzarzal, 86"/>
    <s v="N/A"/>
    <s v="Madrid"/>
    <s v="N/A"/>
    <s v="28034"/>
    <x v="3"/>
    <x v="1"/>
    <s v="Freyre"/>
    <s v="Diego"/>
    <s v="Small"/>
  </r>
  <r>
    <n v="10244"/>
    <n v="40"/>
    <n v="86.68"/>
    <n v="4"/>
    <n v="3467.2"/>
    <n v="256.22607999999997"/>
    <s v="7,39%"/>
    <d v="2004-04-29T00:00:00"/>
    <x v="0"/>
    <n v="2"/>
    <x v="3"/>
    <x v="1"/>
    <x v="0"/>
    <n v="97"/>
    <s v="S24_4258"/>
    <x v="4"/>
    <s v="(91) 555 94 44"/>
    <s v="C/ Moralzarzal, 86"/>
    <s v="N/A"/>
    <s v="Madrid"/>
    <s v="N/A"/>
    <s v="28034"/>
    <x v="3"/>
    <x v="1"/>
    <s v="Freyre"/>
    <s v="Diego"/>
    <s v="Medium"/>
  </r>
  <r>
    <n v="10245"/>
    <n v="34"/>
    <n v="100"/>
    <n v="9"/>
    <n v="6120.34"/>
    <n v="1523.3526260000001"/>
    <s v="24,89%"/>
    <d v="2004-05-04T00:00:00"/>
    <x v="0"/>
    <n v="2"/>
    <x v="4"/>
    <x v="1"/>
    <x v="1"/>
    <n v="214"/>
    <s v="S10_1949"/>
    <x v="63"/>
    <s v="2035559545"/>
    <s v="567 North Pendale Street"/>
    <s v="N/A"/>
    <s v="New Haven"/>
    <s v="CT"/>
    <s v="97823"/>
    <x v="0"/>
    <x v="0"/>
    <s v="Murphy"/>
    <s v="Leslie"/>
    <s v="Medium"/>
  </r>
  <r>
    <n v="10245"/>
    <n v="28"/>
    <n v="100"/>
    <n v="2"/>
    <n v="4591.72"/>
    <n v="1142.8791080000001"/>
    <s v="24,89%"/>
    <d v="2004-05-04T00:00:00"/>
    <x v="0"/>
    <n v="2"/>
    <x v="4"/>
    <x v="1"/>
    <x v="1"/>
    <n v="147"/>
    <s v="S10_4962"/>
    <x v="63"/>
    <s v="2035559545"/>
    <s v="567 North Pendale Street"/>
    <s v="N/A"/>
    <s v="New Haven"/>
    <s v="CT"/>
    <s v="97823"/>
    <x v="0"/>
    <x v="0"/>
    <s v="Murphy"/>
    <s v="Leslie"/>
    <s v="Medium"/>
  </r>
  <r>
    <n v="10245"/>
    <n v="38"/>
    <n v="100"/>
    <n v="6"/>
    <n v="5920.4"/>
    <n v="269.37819999999999"/>
    <s v="4,55%"/>
    <d v="2004-05-04T00:00:00"/>
    <x v="0"/>
    <n v="2"/>
    <x v="4"/>
    <x v="1"/>
    <x v="2"/>
    <n v="136"/>
    <s v="S12_1666"/>
    <x v="63"/>
    <s v="2035559545"/>
    <s v="567 North Pendale Street"/>
    <s v="N/A"/>
    <s v="New Haven"/>
    <s v="CT"/>
    <s v="97823"/>
    <x v="0"/>
    <x v="0"/>
    <s v="Murphy"/>
    <s v="Leslie"/>
    <s v="Medium"/>
  </r>
  <r>
    <n v="10245"/>
    <n v="29"/>
    <n v="100"/>
    <n v="8"/>
    <n v="3451"/>
    <n v="157.0205"/>
    <s v="4,55%"/>
    <d v="2004-05-04T00:00:00"/>
    <x v="0"/>
    <n v="2"/>
    <x v="4"/>
    <x v="1"/>
    <x v="2"/>
    <n v="116"/>
    <s v="S18_1097"/>
    <x v="63"/>
    <s v="2035559545"/>
    <s v="567 North Pendale Street"/>
    <s v="N/A"/>
    <s v="New Haven"/>
    <s v="CT"/>
    <s v="97823"/>
    <x v="0"/>
    <x v="0"/>
    <s v="Murphy"/>
    <s v="Leslie"/>
    <s v="Medium"/>
  </r>
  <r>
    <n v="10245"/>
    <n v="21"/>
    <n v="100"/>
    <n v="3"/>
    <n v="2390.2199999999998"/>
    <n v="108.75500999999998"/>
    <s v="4,55%"/>
    <d v="2004-05-04T00:00:00"/>
    <x v="0"/>
    <n v="2"/>
    <x v="4"/>
    <x v="1"/>
    <x v="2"/>
    <n v="121"/>
    <s v="S18_4600"/>
    <x v="63"/>
    <s v="2035559545"/>
    <s v="567 North Pendale Street"/>
    <s v="N/A"/>
    <s v="New Haven"/>
    <s v="CT"/>
    <s v="97823"/>
    <x v="0"/>
    <x v="0"/>
    <s v="Murphy"/>
    <s v="Leslie"/>
    <s v="Small"/>
  </r>
  <r>
    <n v="10245"/>
    <n v="45"/>
    <n v="59.87"/>
    <n v="7"/>
    <n v="2694.15"/>
    <n v="199.09768499999998"/>
    <s v="7,39%"/>
    <d v="2004-05-04T00:00:00"/>
    <x v="0"/>
    <n v="2"/>
    <x v="4"/>
    <x v="1"/>
    <x v="0"/>
    <n v="50"/>
    <s v="S18_4668"/>
    <x v="63"/>
    <s v="2035559545"/>
    <s v="567 North Pendale Street"/>
    <s v="N/A"/>
    <s v="New Haven"/>
    <s v="CT"/>
    <s v="97823"/>
    <x v="0"/>
    <x v="0"/>
    <s v="Murphy"/>
    <s v="Leslie"/>
    <s v="Small"/>
  </r>
  <r>
    <n v="10245"/>
    <n v="37"/>
    <n v="100"/>
    <n v="1"/>
    <n v="4133.6400000000003"/>
    <n v="188.08062000000001"/>
    <s v="4,55%"/>
    <d v="2004-05-04T00:00:00"/>
    <x v="0"/>
    <n v="2"/>
    <x v="4"/>
    <x v="1"/>
    <x v="2"/>
    <n v="96"/>
    <s v="S32_1268"/>
    <x v="63"/>
    <s v="2035559545"/>
    <s v="567 North Pendale Street"/>
    <s v="N/A"/>
    <s v="New Haven"/>
    <s v="CT"/>
    <s v="97823"/>
    <x v="0"/>
    <x v="0"/>
    <s v="Murphy"/>
    <s v="Leslie"/>
    <s v="Medium"/>
  </r>
  <r>
    <n v="10245"/>
    <n v="44"/>
    <n v="69.16"/>
    <n v="5"/>
    <n v="3043.04"/>
    <n v="138.45831999999999"/>
    <s v="4,55%"/>
    <d v="2004-05-04T00:00:00"/>
    <x v="0"/>
    <n v="2"/>
    <x v="4"/>
    <x v="1"/>
    <x v="2"/>
    <n v="64"/>
    <s v="S32_3522"/>
    <x v="63"/>
    <s v="2035559545"/>
    <s v="567 North Pendale Street"/>
    <s v="N/A"/>
    <s v="New Haven"/>
    <s v="CT"/>
    <s v="97823"/>
    <x v="0"/>
    <x v="0"/>
    <s v="Murphy"/>
    <s v="Leslie"/>
    <s v="Medium"/>
  </r>
  <r>
    <n v="10245"/>
    <n v="44"/>
    <n v="100"/>
    <n v="4"/>
    <n v="4628.8"/>
    <n v="1152.10832"/>
    <s v="24,89%"/>
    <d v="2004-05-04T00:00:00"/>
    <x v="0"/>
    <n v="2"/>
    <x v="4"/>
    <x v="1"/>
    <x v="1"/>
    <n v="101"/>
    <s v="S700_2824"/>
    <x v="63"/>
    <s v="2035559545"/>
    <s v="567 North Pendale Street"/>
    <s v="N/A"/>
    <s v="New Haven"/>
    <s v="CT"/>
    <s v="97823"/>
    <x v="0"/>
    <x v="0"/>
    <s v="Murphy"/>
    <s v="Leslie"/>
    <s v="Medium"/>
  </r>
  <r>
    <n v="10246"/>
    <n v="46"/>
    <n v="100"/>
    <n v="5"/>
    <n v="5069.66"/>
    <n v="230.66952999999998"/>
    <s v="4,55%"/>
    <d v="2004-05-05T00:00:00"/>
    <x v="0"/>
    <n v="2"/>
    <x v="4"/>
    <x v="1"/>
    <x v="2"/>
    <n v="118"/>
    <s v="S12_4473"/>
    <x v="4"/>
    <s v="(91) 555 94 44"/>
    <s v="C/ Moralzarzal, 86"/>
    <s v="N/A"/>
    <s v="Madrid"/>
    <s v="N/A"/>
    <s v="28034"/>
    <x v="3"/>
    <x v="1"/>
    <s v="Freyre"/>
    <s v="Diego"/>
    <s v="Medium"/>
  </r>
  <r>
    <n v="10246"/>
    <n v="40"/>
    <n v="100"/>
    <n v="4"/>
    <n v="6549.2"/>
    <n v="1630.0958800000001"/>
    <s v="24,89%"/>
    <d v="2004-05-05T00:00:00"/>
    <x v="0"/>
    <n v="2"/>
    <x v="4"/>
    <x v="1"/>
    <x v="1"/>
    <n v="163"/>
    <s v="S18_2238"/>
    <x v="4"/>
    <s v="(91) 555 94 44"/>
    <s v="C/ Moralzarzal, 86"/>
    <s v="N/A"/>
    <s v="Madrid"/>
    <s v="N/A"/>
    <s v="28034"/>
    <x v="3"/>
    <x v="1"/>
    <s v="Freyre"/>
    <s v="Diego"/>
    <s v="Medium"/>
  </r>
  <r>
    <n v="10246"/>
    <n v="22"/>
    <n v="98.18"/>
    <n v="8"/>
    <n v="2159.96"/>
    <n v="98.278180000000006"/>
    <s v="4,55%"/>
    <d v="2004-05-05T00:00:00"/>
    <x v="0"/>
    <n v="2"/>
    <x v="4"/>
    <x v="1"/>
    <x v="2"/>
    <n v="122"/>
    <s v="S18_2319"/>
    <x v="4"/>
    <s v="(91) 555 94 44"/>
    <s v="C/ Moralzarzal, 86"/>
    <s v="N/A"/>
    <s v="Madrid"/>
    <s v="N/A"/>
    <s v="28034"/>
    <x v="3"/>
    <x v="1"/>
    <s v="Freyre"/>
    <s v="Diego"/>
    <s v="Small"/>
  </r>
  <r>
    <n v="10246"/>
    <n v="30"/>
    <n v="61.99"/>
    <n v="11"/>
    <n v="1859.7"/>
    <n v="84.616349999999997"/>
    <s v="4,55%"/>
    <d v="2004-05-05T00:00:00"/>
    <x v="0"/>
    <n v="2"/>
    <x v="4"/>
    <x v="1"/>
    <x v="2"/>
    <n v="60"/>
    <s v="S18_2432"/>
    <x v="4"/>
    <s v="(91) 555 94 44"/>
    <s v="C/ Moralzarzal, 86"/>
    <s v="N/A"/>
    <s v="Madrid"/>
    <s v="N/A"/>
    <s v="28034"/>
    <x v="3"/>
    <x v="1"/>
    <s v="Freyre"/>
    <s v="Diego"/>
    <s v="Small"/>
  </r>
  <r>
    <n v="10246"/>
    <n v="36"/>
    <n v="100"/>
    <n v="9"/>
    <n v="7132.68"/>
    <n v="1775.3240520000002"/>
    <s v="24,89%"/>
    <d v="2004-05-05T00:00:00"/>
    <x v="0"/>
    <n v="2"/>
    <x v="4"/>
    <x v="1"/>
    <x v="1"/>
    <n v="169"/>
    <s v="S18_3232"/>
    <x v="4"/>
    <s v="(91) 555 94 44"/>
    <s v="C/ Moralzarzal, 86"/>
    <s v="N/A"/>
    <s v="Madrid"/>
    <s v="N/A"/>
    <s v="28034"/>
    <x v="3"/>
    <x v="1"/>
    <s v="Freyre"/>
    <s v="Diego"/>
    <s v="Large"/>
  </r>
  <r>
    <n v="10246"/>
    <n v="44"/>
    <n v="52.6"/>
    <n v="2"/>
    <n v="2314.4"/>
    <n v="576.05416000000002"/>
    <s v="24,89%"/>
    <d v="2004-05-05T00:00:00"/>
    <x v="0"/>
    <n v="2"/>
    <x v="4"/>
    <x v="1"/>
    <x v="1"/>
    <n v="57"/>
    <s v="S24_1444"/>
    <x v="4"/>
    <s v="(91) 555 94 44"/>
    <s v="C/ Moralzarzal, 86"/>
    <s v="N/A"/>
    <s v="Madrid"/>
    <s v="N/A"/>
    <s v="28034"/>
    <x v="3"/>
    <x v="1"/>
    <s v="Freyre"/>
    <s v="Diego"/>
    <s v="Small"/>
  </r>
  <r>
    <n v="10246"/>
    <n v="29"/>
    <n v="100"/>
    <n v="10"/>
    <n v="3520.6"/>
    <n v="160.18729999999999"/>
    <s v="4,55%"/>
    <d v="2004-05-05T00:00:00"/>
    <x v="0"/>
    <n v="2"/>
    <x v="4"/>
    <x v="1"/>
    <x v="2"/>
    <n v="127"/>
    <s v="S24_2300"/>
    <x v="4"/>
    <s v="(91) 555 94 44"/>
    <s v="C/ Moralzarzal, 86"/>
    <s v="N/A"/>
    <s v="Madrid"/>
    <s v="N/A"/>
    <s v="28034"/>
    <x v="3"/>
    <x v="1"/>
    <s v="Freyre"/>
    <s v="Diego"/>
    <s v="Medium"/>
  </r>
  <r>
    <n v="10246"/>
    <n v="49"/>
    <n v="36.07"/>
    <n v="6"/>
    <n v="1767.43"/>
    <n v="439.91332700000004"/>
    <s v="24,89%"/>
    <d v="2004-05-05T00:00:00"/>
    <x v="0"/>
    <n v="2"/>
    <x v="4"/>
    <x v="1"/>
    <x v="1"/>
    <n v="35"/>
    <s v="S24_2840"/>
    <x v="4"/>
    <s v="(91) 555 94 44"/>
    <s v="C/ Moralzarzal, 86"/>
    <s v="N/A"/>
    <s v="Madrid"/>
    <s v="N/A"/>
    <s v="28034"/>
    <x v="3"/>
    <x v="1"/>
    <s v="Freyre"/>
    <s v="Diego"/>
    <s v="Small"/>
  </r>
  <r>
    <n v="10246"/>
    <n v="46"/>
    <n v="100"/>
    <n v="1"/>
    <n v="6311.2"/>
    <n v="1570.8576800000001"/>
    <s v="24,89%"/>
    <d v="2004-05-05T00:00:00"/>
    <x v="0"/>
    <n v="2"/>
    <x v="4"/>
    <x v="1"/>
    <x v="1"/>
    <n v="118"/>
    <s v="S24_4048"/>
    <x v="4"/>
    <s v="(91) 555 94 44"/>
    <s v="C/ Moralzarzal, 86"/>
    <s v="N/A"/>
    <s v="Madrid"/>
    <s v="N/A"/>
    <s v="28034"/>
    <x v="3"/>
    <x v="1"/>
    <s v="Freyre"/>
    <s v="Diego"/>
    <s v="Medium"/>
  </r>
  <r>
    <n v="10246"/>
    <n v="35"/>
    <n v="48.7"/>
    <n v="7"/>
    <n v="1704.5"/>
    <n v="77.554749999999999"/>
    <s v="4,55%"/>
    <d v="2004-05-05T00:00:00"/>
    <x v="0"/>
    <n v="2"/>
    <x v="4"/>
    <x v="1"/>
    <x v="2"/>
    <n v="54"/>
    <s v="S32_2509"/>
    <x v="4"/>
    <s v="(91) 555 94 44"/>
    <s v="C/ Moralzarzal, 86"/>
    <s v="N/A"/>
    <s v="Madrid"/>
    <s v="N/A"/>
    <s v="28034"/>
    <x v="3"/>
    <x v="1"/>
    <s v="Freyre"/>
    <s v="Diego"/>
    <s v="Small"/>
  </r>
  <r>
    <n v="10246"/>
    <n v="22"/>
    <n v="100"/>
    <n v="3"/>
    <n v="2928.42"/>
    <n v="133.24311"/>
    <s v="4,55%"/>
    <d v="2004-05-05T00:00:00"/>
    <x v="0"/>
    <n v="2"/>
    <x v="4"/>
    <x v="1"/>
    <x v="2"/>
    <n v="115"/>
    <s v="S50_1392"/>
    <x v="4"/>
    <s v="(91) 555 94 44"/>
    <s v="C/ Moralzarzal, 86"/>
    <s v="N/A"/>
    <s v="Madrid"/>
    <s v="N/A"/>
    <s v="28034"/>
    <x v="3"/>
    <x v="1"/>
    <s v="Freyre"/>
    <s v="Diego"/>
    <s v="Small"/>
  </r>
  <r>
    <n v="10247"/>
    <n v="44"/>
    <n v="100"/>
    <n v="2"/>
    <n v="10606.2"/>
    <n v="2639.8831800000003"/>
    <s v="24,89%"/>
    <d v="2004-05-05T00:00:00"/>
    <x v="0"/>
    <n v="2"/>
    <x v="4"/>
    <x v="1"/>
    <x v="1"/>
    <n v="207"/>
    <s v="S12_1108"/>
    <x v="34"/>
    <s v="+358 9 8045 555"/>
    <s v="Software Engineering Center, SEC Oy"/>
    <s v="N/A"/>
    <s v="Espoo"/>
    <s v="N/A"/>
    <s v="FIN-02271"/>
    <x v="14"/>
    <x v="1"/>
    <s v="Suominen"/>
    <s v="Kalle"/>
    <s v="Large"/>
  </r>
  <r>
    <n v="10247"/>
    <n v="25"/>
    <n v="100"/>
    <n v="3"/>
    <n v="4381.25"/>
    <n v="1090.493125"/>
    <s v="24,89%"/>
    <d v="2004-05-05T00:00:00"/>
    <x v="0"/>
    <n v="2"/>
    <x v="4"/>
    <x v="1"/>
    <x v="1"/>
    <n v="151"/>
    <s v="S12_3148"/>
    <x v="34"/>
    <s v="+358 9 8045 555"/>
    <s v="Software Engineering Center, SEC Oy"/>
    <s v="N/A"/>
    <s v="Espoo"/>
    <s v="N/A"/>
    <s v="FIN-02271"/>
    <x v="14"/>
    <x v="1"/>
    <s v="Suominen"/>
    <s v="Kalle"/>
    <s v="Medium"/>
  </r>
  <r>
    <n v="10247"/>
    <n v="27"/>
    <n v="100"/>
    <n v="1"/>
    <n v="4157.7299999999996"/>
    <n v="1034.858997"/>
    <s v="24,89%"/>
    <d v="2004-05-05T00:00:00"/>
    <x v="0"/>
    <n v="2"/>
    <x v="4"/>
    <x v="1"/>
    <x v="1"/>
    <n v="173"/>
    <s v="S12_3891"/>
    <x v="34"/>
    <s v="+358 9 8045 555"/>
    <s v="Software Engineering Center, SEC Oy"/>
    <s v="N/A"/>
    <s v="Espoo"/>
    <s v="N/A"/>
    <s v="FIN-02271"/>
    <x v="14"/>
    <x v="1"/>
    <s v="Suominen"/>
    <s v="Kalle"/>
    <s v="Medium"/>
  </r>
  <r>
    <n v="10247"/>
    <n v="48"/>
    <n v="100"/>
    <n v="5"/>
    <n v="6756"/>
    <n v="1681.5684000000001"/>
    <s v="24,89%"/>
    <d v="2004-05-05T00:00:00"/>
    <x v="0"/>
    <n v="2"/>
    <x v="4"/>
    <x v="1"/>
    <x v="1"/>
    <n v="143"/>
    <s v="S18_4027"/>
    <x v="34"/>
    <s v="+358 9 8045 555"/>
    <s v="Software Engineering Center, SEC Oy"/>
    <s v="N/A"/>
    <s v="Espoo"/>
    <s v="N/A"/>
    <s v="FIN-02271"/>
    <x v="14"/>
    <x v="1"/>
    <s v="Suominen"/>
    <s v="Kalle"/>
    <s v="Medium"/>
  </r>
  <r>
    <n v="10247"/>
    <n v="40"/>
    <n v="49.71"/>
    <n v="6"/>
    <n v="1988.4"/>
    <n v="101.20956000000001"/>
    <s v="5,09%"/>
    <d v="2004-05-05T00:00:00"/>
    <x v="0"/>
    <n v="2"/>
    <x v="4"/>
    <x v="1"/>
    <x v="3"/>
    <n v="62"/>
    <s v="S32_3207"/>
    <x v="34"/>
    <s v="+358 9 8045 555"/>
    <s v="Software Engineering Center, SEC Oy"/>
    <s v="N/A"/>
    <s v="Espoo"/>
    <s v="N/A"/>
    <s v="FIN-02271"/>
    <x v="14"/>
    <x v="1"/>
    <s v="Suominen"/>
    <s v="Kalle"/>
    <s v="Small"/>
  </r>
  <r>
    <n v="10247"/>
    <n v="49"/>
    <n v="63.85"/>
    <n v="4"/>
    <n v="3128.65"/>
    <n v="159.24828500000001"/>
    <s v="5,09%"/>
    <d v="2004-05-05T00:00:00"/>
    <x v="0"/>
    <n v="2"/>
    <x v="4"/>
    <x v="1"/>
    <x v="3"/>
    <n v="58"/>
    <s v="S50_1514"/>
    <x v="34"/>
    <s v="+358 9 8045 555"/>
    <s v="Software Engineering Center, SEC Oy"/>
    <s v="N/A"/>
    <s v="Espoo"/>
    <s v="N/A"/>
    <s v="FIN-02271"/>
    <x v="14"/>
    <x v="1"/>
    <s v="Suominen"/>
    <s v="Kalle"/>
    <s v="Medium"/>
  </r>
  <r>
    <n v="10248"/>
    <n v="20"/>
    <n v="100"/>
    <n v="3"/>
    <n v="2910.4"/>
    <n v="0"/>
    <n v="0"/>
    <d v="2004-05-07T00:00:00"/>
    <x v="2"/>
    <n v="2"/>
    <x v="4"/>
    <x v="1"/>
    <x v="1"/>
    <n v="136"/>
    <s v="S10_4757"/>
    <x v="7"/>
    <s v="2125557818"/>
    <s v="897 Long Airport Avenue"/>
    <s v="N/A"/>
    <s v="NYC"/>
    <s v="NY"/>
    <s v="10022"/>
    <x v="0"/>
    <x v="0"/>
    <s v="Yu"/>
    <s v="Kwai"/>
    <s v="Small"/>
  </r>
  <r>
    <n v="10248"/>
    <n v="21"/>
    <n v="73.98"/>
    <n v="1"/>
    <n v="1553.58"/>
    <n v="0"/>
    <n v="0"/>
    <d v="2004-05-07T00:00:00"/>
    <x v="2"/>
    <n v="2"/>
    <x v="4"/>
    <x v="1"/>
    <x v="4"/>
    <n v="86"/>
    <s v="S18_3029"/>
    <x v="7"/>
    <s v="2125557818"/>
    <s v="897 Long Airport Avenue"/>
    <s v="N/A"/>
    <s v="NYC"/>
    <s v="NY"/>
    <s v="10022"/>
    <x v="0"/>
    <x v="0"/>
    <s v="Yu"/>
    <s v="Kwai"/>
    <s v="Small"/>
  </r>
  <r>
    <n v="10248"/>
    <n v="32"/>
    <n v="100"/>
    <n v="12"/>
    <n v="3802.56"/>
    <n v="0"/>
    <n v="0"/>
    <d v="2004-05-07T00:00:00"/>
    <x v="2"/>
    <n v="2"/>
    <x v="4"/>
    <x v="1"/>
    <x v="0"/>
    <n v="136"/>
    <s v="S18_3140"/>
    <x v="7"/>
    <s v="2125557818"/>
    <s v="897 Long Airport Avenue"/>
    <s v="N/A"/>
    <s v="NYC"/>
    <s v="NY"/>
    <s v="10022"/>
    <x v="0"/>
    <x v="0"/>
    <s v="Yu"/>
    <s v="Kwai"/>
    <s v="Medium"/>
  </r>
  <r>
    <n v="10248"/>
    <n v="42"/>
    <n v="100"/>
    <n v="14"/>
    <n v="5082.42"/>
    <n v="0"/>
    <n v="0"/>
    <d v="2004-05-07T00:00:00"/>
    <x v="2"/>
    <n v="2"/>
    <x v="4"/>
    <x v="1"/>
    <x v="3"/>
    <n v="100"/>
    <s v="S18_3259"/>
    <x v="7"/>
    <s v="2125557818"/>
    <s v="897 Long Airport Avenue"/>
    <s v="N/A"/>
    <s v="NYC"/>
    <s v="NY"/>
    <s v="10022"/>
    <x v="0"/>
    <x v="0"/>
    <s v="Yu"/>
    <s v="Kwai"/>
    <s v="Medium"/>
  </r>
  <r>
    <n v="10248"/>
    <n v="42"/>
    <n v="75.48"/>
    <n v="11"/>
    <n v="3170.16"/>
    <n v="0"/>
    <n v="0"/>
    <d v="2004-05-07T00:00:00"/>
    <x v="2"/>
    <n v="2"/>
    <x v="4"/>
    <x v="1"/>
    <x v="0"/>
    <n v="87"/>
    <s v="S18_4522"/>
    <x v="7"/>
    <s v="2125557818"/>
    <s v="897 Long Airport Avenue"/>
    <s v="N/A"/>
    <s v="NYC"/>
    <s v="NY"/>
    <s v="10022"/>
    <x v="0"/>
    <x v="0"/>
    <s v="Yu"/>
    <s v="Kwai"/>
    <s v="Medium"/>
  </r>
  <r>
    <n v="10248"/>
    <n v="48"/>
    <n v="100"/>
    <n v="10"/>
    <n v="6960.48"/>
    <n v="0"/>
    <n v="0"/>
    <d v="2004-05-07T00:00:00"/>
    <x v="2"/>
    <n v="2"/>
    <x v="4"/>
    <x v="1"/>
    <x v="4"/>
    <n v="122"/>
    <s v="S24_2011"/>
    <x v="7"/>
    <s v="2125557818"/>
    <s v="897 Long Airport Avenue"/>
    <s v="N/A"/>
    <s v="NYC"/>
    <s v="NY"/>
    <s v="10022"/>
    <x v="0"/>
    <x v="0"/>
    <s v="Yu"/>
    <s v="Kwai"/>
    <s v="Medium"/>
  </r>
  <r>
    <n v="10248"/>
    <n v="30"/>
    <n v="100"/>
    <n v="5"/>
    <n v="3053.7"/>
    <n v="0"/>
    <n v="0"/>
    <d v="2004-05-07T00:00:00"/>
    <x v="2"/>
    <n v="2"/>
    <x v="4"/>
    <x v="1"/>
    <x v="0"/>
    <n v="88"/>
    <s v="S24_3151"/>
    <x v="7"/>
    <s v="2125557818"/>
    <s v="897 Long Airport Avenue"/>
    <s v="N/A"/>
    <s v="NYC"/>
    <s v="NY"/>
    <s v="10022"/>
    <x v="0"/>
    <x v="0"/>
    <s v="Yu"/>
    <s v="Kwai"/>
    <s v="Medium"/>
  </r>
  <r>
    <n v="10248"/>
    <n v="23"/>
    <n v="76.31"/>
    <n v="2"/>
    <n v="1755.13"/>
    <n v="0"/>
    <n v="0"/>
    <d v="2004-05-07T00:00:00"/>
    <x v="2"/>
    <n v="2"/>
    <x v="4"/>
    <x v="1"/>
    <x v="0"/>
    <n v="83"/>
    <s v="S24_3816"/>
    <x v="7"/>
    <s v="2125557818"/>
    <s v="897 Long Airport Avenue"/>
    <s v="N/A"/>
    <s v="NYC"/>
    <s v="NY"/>
    <s v="10022"/>
    <x v="0"/>
    <x v="0"/>
    <s v="Yu"/>
    <s v="Kwai"/>
    <s v="Small"/>
  </r>
  <r>
    <n v="10248"/>
    <n v="36"/>
    <n v="71.34"/>
    <n v="6"/>
    <n v="2568.2399999999998"/>
    <n v="0"/>
    <n v="0"/>
    <d v="2004-05-07T00:00:00"/>
    <x v="2"/>
    <n v="2"/>
    <x v="4"/>
    <x v="1"/>
    <x v="4"/>
    <n v="66"/>
    <s v="S700_1138"/>
    <x v="7"/>
    <s v="2125557818"/>
    <s v="897 Long Airport Avenue"/>
    <s v="N/A"/>
    <s v="NYC"/>
    <s v="NY"/>
    <s v="10022"/>
    <x v="0"/>
    <x v="0"/>
    <s v="Yu"/>
    <s v="Kwai"/>
    <s v="Small"/>
  </r>
  <r>
    <n v="10248"/>
    <n v="40"/>
    <n v="100"/>
    <n v="13"/>
    <n v="4157.2"/>
    <n v="0"/>
    <n v="0"/>
    <d v="2004-05-07T00:00:00"/>
    <x v="2"/>
    <n v="2"/>
    <x v="4"/>
    <x v="1"/>
    <x v="4"/>
    <n v="86"/>
    <s v="S700_1938"/>
    <x v="7"/>
    <s v="2125557818"/>
    <s v="897 Long Airport Avenue"/>
    <s v="N/A"/>
    <s v="NYC"/>
    <s v="NY"/>
    <s v="10022"/>
    <x v="0"/>
    <x v="0"/>
    <s v="Yu"/>
    <s v="Kwai"/>
    <s v="Medium"/>
  </r>
  <r>
    <n v="10248"/>
    <n v="32"/>
    <n v="75.89"/>
    <n v="4"/>
    <n v="2428.48"/>
    <n v="0"/>
    <n v="0"/>
    <d v="2004-05-07T00:00:00"/>
    <x v="2"/>
    <n v="2"/>
    <x v="4"/>
    <x v="1"/>
    <x v="4"/>
    <n v="72"/>
    <s v="S700_2610"/>
    <x v="7"/>
    <s v="2125557818"/>
    <s v="897 Long Airport Avenue"/>
    <s v="N/A"/>
    <s v="NYC"/>
    <s v="NY"/>
    <s v="10022"/>
    <x v="0"/>
    <x v="0"/>
    <s v="Yu"/>
    <s v="Kwai"/>
    <s v="Small"/>
  </r>
  <r>
    <n v="10248"/>
    <n v="30"/>
    <n v="100"/>
    <n v="7"/>
    <n v="3245.4"/>
    <n v="0"/>
    <n v="0"/>
    <d v="2004-05-07T00:00:00"/>
    <x v="2"/>
    <n v="2"/>
    <x v="4"/>
    <x v="1"/>
    <x v="4"/>
    <n v="100"/>
    <s v="S700_3505"/>
    <x v="7"/>
    <s v="2125557818"/>
    <s v="897 Long Airport Avenue"/>
    <s v="N/A"/>
    <s v="NYC"/>
    <s v="NY"/>
    <s v="10022"/>
    <x v="0"/>
    <x v="0"/>
    <s v="Yu"/>
    <s v="Kwai"/>
    <s v="Medium"/>
  </r>
  <r>
    <n v="10248"/>
    <n v="35"/>
    <n v="90.37"/>
    <n v="8"/>
    <n v="3162.95"/>
    <n v="0"/>
    <n v="0"/>
    <d v="2004-05-07T00:00:00"/>
    <x v="2"/>
    <n v="2"/>
    <x v="4"/>
    <x v="1"/>
    <x v="4"/>
    <n v="99"/>
    <s v="S700_3962"/>
    <x v="7"/>
    <s v="2125557818"/>
    <s v="897 Long Airport Avenue"/>
    <s v="N/A"/>
    <s v="NYC"/>
    <s v="NY"/>
    <s v="10022"/>
    <x v="0"/>
    <x v="0"/>
    <s v="Yu"/>
    <s v="Kwai"/>
    <s v="Medium"/>
  </r>
  <r>
    <n v="10248"/>
    <n v="23"/>
    <n v="65.52"/>
    <n v="9"/>
    <n v="1506.96"/>
    <n v="0"/>
    <n v="0"/>
    <d v="2004-05-07T00:00:00"/>
    <x v="2"/>
    <n v="2"/>
    <x v="4"/>
    <x v="1"/>
    <x v="4"/>
    <n v="54"/>
    <s v="S72_3212"/>
    <x v="7"/>
    <s v="2125557818"/>
    <s v="897 Long Airport Avenue"/>
    <s v="N/A"/>
    <s v="NYC"/>
    <s v="NY"/>
    <s v="10022"/>
    <x v="0"/>
    <x v="0"/>
    <s v="Yu"/>
    <s v="Kwai"/>
    <s v="Small"/>
  </r>
  <r>
    <n v="10249"/>
    <n v="46"/>
    <n v="100"/>
    <n v="5"/>
    <n v="5600.5"/>
    <n v="413.87694999999997"/>
    <s v="7,39%"/>
    <d v="2004-05-08T00:00:00"/>
    <x v="0"/>
    <n v="2"/>
    <x v="4"/>
    <x v="1"/>
    <x v="0"/>
    <n v="105"/>
    <s v="S18_3856"/>
    <x v="75"/>
    <s v="6175555555"/>
    <s v="4658 Baden Av."/>
    <s v="N/A"/>
    <s v="Cambridge"/>
    <s v="MA"/>
    <s v="51247"/>
    <x v="0"/>
    <x v="0"/>
    <s v="Tseng"/>
    <s v="Kyung"/>
    <s v="Medium"/>
  </r>
  <r>
    <n v="10249"/>
    <n v="20"/>
    <n v="67.819999999999993"/>
    <n v="1"/>
    <n v="1356.4"/>
    <n v="99.152839999999998"/>
    <s v="7,31%"/>
    <d v="2004-05-08T00:00:00"/>
    <x v="0"/>
    <n v="2"/>
    <x v="4"/>
    <x v="1"/>
    <x v="5"/>
    <n v="68"/>
    <s v="S24_2841"/>
    <x v="75"/>
    <s v="6175555555"/>
    <s v="4658 Baden Av."/>
    <s v="N/A"/>
    <s v="Cambridge"/>
    <s v="MA"/>
    <s v="51247"/>
    <x v="0"/>
    <x v="0"/>
    <s v="Tseng"/>
    <s v="Kyung"/>
    <s v="Small"/>
  </r>
  <r>
    <n v="10249"/>
    <n v="25"/>
    <n v="69.7"/>
    <n v="2"/>
    <n v="1742.5"/>
    <n v="128.77074999999999"/>
    <s v="7,39%"/>
    <d v="2004-05-08T00:00:00"/>
    <x v="0"/>
    <n v="2"/>
    <x v="4"/>
    <x v="1"/>
    <x v="0"/>
    <n v="65"/>
    <s v="S24_3420"/>
    <x v="75"/>
    <s v="6175555555"/>
    <s v="4658 Baden Av."/>
    <s v="N/A"/>
    <s v="Cambridge"/>
    <s v="MA"/>
    <s v="51247"/>
    <x v="0"/>
    <x v="0"/>
    <s v="Tseng"/>
    <s v="Kyung"/>
    <s v="Small"/>
  </r>
  <r>
    <n v="10249"/>
    <n v="40"/>
    <n v="95.95"/>
    <n v="4"/>
    <n v="3838"/>
    <n v="350.79319999999996"/>
    <s v="9,14%"/>
    <d v="2004-05-08T00:00:00"/>
    <x v="0"/>
    <n v="2"/>
    <x v="4"/>
    <x v="1"/>
    <x v="4"/>
    <n v="90"/>
    <s v="S700_2047"/>
    <x v="75"/>
    <s v="6175555555"/>
    <s v="4658 Baden Av."/>
    <s v="N/A"/>
    <s v="Cambridge"/>
    <s v="MA"/>
    <s v="51247"/>
    <x v="0"/>
    <x v="0"/>
    <s v="Tseng"/>
    <s v="Kyung"/>
    <s v="Medium"/>
  </r>
  <r>
    <n v="10249"/>
    <n v="32"/>
    <n v="57.61"/>
    <n v="3"/>
    <n v="1843.52"/>
    <n v="134.761312"/>
    <s v="7,31%"/>
    <d v="2004-05-08T00:00:00"/>
    <x v="0"/>
    <n v="2"/>
    <x v="4"/>
    <x v="1"/>
    <x v="5"/>
    <n v="49"/>
    <s v="S72_1253"/>
    <x v="75"/>
    <s v="6175555555"/>
    <s v="4658 Baden Av."/>
    <s v="N/A"/>
    <s v="Cambridge"/>
    <s v="MA"/>
    <s v="51247"/>
    <x v="0"/>
    <x v="0"/>
    <s v="Tseng"/>
    <s v="Kyung"/>
    <s v="Small"/>
  </r>
  <r>
    <n v="10250"/>
    <n v="45"/>
    <n v="100"/>
    <n v="14"/>
    <n v="8160.3"/>
    <n v="596.51792999999998"/>
    <s v="7,31%"/>
    <d v="2004-05-11T00:00:00"/>
    <x v="0"/>
    <n v="2"/>
    <x v="4"/>
    <x v="1"/>
    <x v="5"/>
    <n v="157"/>
    <s v="S18_1662"/>
    <x v="81"/>
    <s v="4085553659"/>
    <s v="3086 Ingle Ln."/>
    <s v="N/A"/>
    <s v="San Jose"/>
    <s v="CA"/>
    <s v="94217"/>
    <x v="0"/>
    <x v="0"/>
    <s v="Frick"/>
    <s v="Sue"/>
    <s v="Large"/>
  </r>
  <r>
    <n v="10250"/>
    <n v="27"/>
    <n v="98.84"/>
    <n v="4"/>
    <n v="2668.68"/>
    <n v="195.08050799999998"/>
    <s v="7,31%"/>
    <d v="2004-05-11T00:00:00"/>
    <x v="0"/>
    <n v="2"/>
    <x v="4"/>
    <x v="1"/>
    <x v="5"/>
    <n v="84"/>
    <s v="S18_2581"/>
    <x v="81"/>
    <s v="4085553659"/>
    <s v="3086 Ingle Ln."/>
    <s v="N/A"/>
    <s v="San Jose"/>
    <s v="CA"/>
    <s v="94217"/>
    <x v="0"/>
    <x v="0"/>
    <s v="Frick"/>
    <s v="Sue"/>
    <s v="Small"/>
  </r>
  <r>
    <n v="10250"/>
    <n v="31"/>
    <n v="88.63"/>
    <n v="6"/>
    <n v="2747.53"/>
    <n v="200.84444300000001"/>
    <s v="7,31%"/>
    <d v="2004-05-11T00:00:00"/>
    <x v="0"/>
    <n v="2"/>
    <x v="4"/>
    <x v="1"/>
    <x v="5"/>
    <n v="109"/>
    <s v="S24_1785"/>
    <x v="81"/>
    <s v="4085553659"/>
    <s v="3086 Ingle Ln."/>
    <s v="N/A"/>
    <s v="San Jose"/>
    <s v="CA"/>
    <s v="94217"/>
    <x v="0"/>
    <x v="0"/>
    <s v="Frick"/>
    <s v="Sue"/>
    <s v="Small"/>
  </r>
  <r>
    <n v="10250"/>
    <n v="32"/>
    <n v="87.6"/>
    <n v="1"/>
    <n v="2803.2"/>
    <n v="356.00639999999999"/>
    <n v="0.127"/>
    <d v="2004-05-11T00:00:00"/>
    <x v="0"/>
    <n v="2"/>
    <x v="4"/>
    <x v="1"/>
    <x v="6"/>
    <n v="76"/>
    <s v="S24_2000"/>
    <x v="81"/>
    <s v="4085553659"/>
    <s v="3086 Ingle Ln."/>
    <s v="N/A"/>
    <s v="San Jose"/>
    <s v="CA"/>
    <s v="94217"/>
    <x v="0"/>
    <x v="0"/>
    <s v="Frick"/>
    <s v="Sue"/>
    <s v="Small"/>
  </r>
  <r>
    <n v="10250"/>
    <n v="40"/>
    <n v="75.06"/>
    <n v="13"/>
    <n v="3002.4"/>
    <n v="219.47543999999999"/>
    <s v="7,31%"/>
    <d v="2004-05-11T00:00:00"/>
    <x v="0"/>
    <n v="2"/>
    <x v="4"/>
    <x v="1"/>
    <x v="5"/>
    <n v="68"/>
    <s v="S24_3949"/>
    <x v="81"/>
    <s v="4085553659"/>
    <s v="3086 Ingle Ln."/>
    <s v="N/A"/>
    <s v="San Jose"/>
    <s v="CA"/>
    <s v="94217"/>
    <x v="0"/>
    <x v="0"/>
    <s v="Frick"/>
    <s v="Sue"/>
    <s v="Medium"/>
  </r>
  <r>
    <n v="10250"/>
    <n v="37"/>
    <n v="74.62"/>
    <n v="5"/>
    <n v="2760.94"/>
    <n v="201.824714"/>
    <s v="7,31%"/>
    <d v="2004-05-11T00:00:00"/>
    <x v="0"/>
    <n v="2"/>
    <x v="4"/>
    <x v="1"/>
    <x v="5"/>
    <n v="72"/>
    <s v="S24_4278"/>
    <x v="81"/>
    <s v="4085553659"/>
    <s v="3086 Ingle Ln."/>
    <s v="N/A"/>
    <s v="San Jose"/>
    <s v="CA"/>
    <s v="94217"/>
    <x v="0"/>
    <x v="0"/>
    <s v="Frick"/>
    <s v="Sue"/>
    <s v="Small"/>
  </r>
  <r>
    <n v="10250"/>
    <n v="31"/>
    <n v="100"/>
    <n v="2"/>
    <n v="3282.28"/>
    <n v="416.84956000000005"/>
    <n v="0.127"/>
    <d v="2004-05-11T00:00:00"/>
    <x v="0"/>
    <n v="2"/>
    <x v="4"/>
    <x v="1"/>
    <x v="6"/>
    <n v="99"/>
    <s v="S32_1374"/>
    <x v="81"/>
    <s v="4085553659"/>
    <s v="3086 Ingle Ln."/>
    <s v="N/A"/>
    <s v="San Jose"/>
    <s v="CA"/>
    <s v="94217"/>
    <x v="0"/>
    <x v="0"/>
    <s v="Frick"/>
    <s v="Sue"/>
    <s v="Medium"/>
  </r>
  <r>
    <n v="10250"/>
    <n v="50"/>
    <n v="61.22"/>
    <n v="7"/>
    <n v="3061"/>
    <n v="226.20789999999997"/>
    <s v="7,39%"/>
    <d v="2004-05-11T00:00:00"/>
    <x v="0"/>
    <n v="2"/>
    <x v="4"/>
    <x v="1"/>
    <x v="0"/>
    <n v="68"/>
    <s v="S32_4289"/>
    <x v="81"/>
    <s v="4085553659"/>
    <s v="3086 Ingle Ln."/>
    <s v="N/A"/>
    <s v="San Jose"/>
    <s v="CA"/>
    <s v="94217"/>
    <x v="0"/>
    <x v="0"/>
    <s v="Frick"/>
    <s v="Sue"/>
    <s v="Medium"/>
  </r>
  <r>
    <n v="10250"/>
    <n v="36"/>
    <n v="51.93"/>
    <n v="8"/>
    <n v="1869.48"/>
    <n v="138.154572"/>
    <s v="7,39%"/>
    <d v="2004-05-11T00:00:00"/>
    <x v="0"/>
    <n v="2"/>
    <x v="4"/>
    <x v="1"/>
    <x v="0"/>
    <n v="43"/>
    <s v="S50_1341"/>
    <x v="81"/>
    <s v="4085553659"/>
    <s v="3086 Ingle Ln."/>
    <s v="N/A"/>
    <s v="San Jose"/>
    <s v="CA"/>
    <s v="94217"/>
    <x v="0"/>
    <x v="0"/>
    <s v="Frick"/>
    <s v="Sue"/>
    <s v="Small"/>
  </r>
  <r>
    <n v="10250"/>
    <n v="31"/>
    <n v="91.34"/>
    <n v="9"/>
    <n v="2831.54"/>
    <n v="206.98557399999999"/>
    <s v="7,31%"/>
    <d v="2004-05-11T00:00:00"/>
    <x v="0"/>
    <n v="2"/>
    <x v="4"/>
    <x v="1"/>
    <x v="5"/>
    <n v="91"/>
    <s v="S700_1691"/>
    <x v="81"/>
    <s v="4085553659"/>
    <s v="3086 Ingle Ln."/>
    <s v="N/A"/>
    <s v="San Jose"/>
    <s v="CA"/>
    <s v="94217"/>
    <x v="0"/>
    <x v="0"/>
    <s v="Frick"/>
    <s v="Sue"/>
    <s v="Small"/>
  </r>
  <r>
    <n v="10250"/>
    <n v="35"/>
    <n v="100"/>
    <n v="11"/>
    <n v="3909.15"/>
    <n v="285.75886500000001"/>
    <s v="7,31%"/>
    <d v="2004-05-11T00:00:00"/>
    <x v="0"/>
    <n v="2"/>
    <x v="4"/>
    <x v="1"/>
    <x v="5"/>
    <n v="99"/>
    <s v="S700_2466"/>
    <x v="81"/>
    <s v="4085553659"/>
    <s v="3086 Ingle Ln."/>
    <s v="N/A"/>
    <s v="San Jose"/>
    <s v="CA"/>
    <s v="94217"/>
    <x v="0"/>
    <x v="0"/>
    <s v="Frick"/>
    <s v="Sue"/>
    <s v="Medium"/>
  </r>
  <r>
    <n v="10250"/>
    <n v="44"/>
    <n v="100"/>
    <n v="3"/>
    <n v="6055.72"/>
    <n v="442.67313200000001"/>
    <s v="7,31%"/>
    <d v="2004-05-11T00:00:00"/>
    <x v="0"/>
    <n v="2"/>
    <x v="4"/>
    <x v="1"/>
    <x v="5"/>
    <n v="118"/>
    <s v="S700_2834"/>
    <x v="81"/>
    <s v="4085553659"/>
    <s v="3086 Ingle Ln."/>
    <s v="N/A"/>
    <s v="San Jose"/>
    <s v="CA"/>
    <s v="94217"/>
    <x v="0"/>
    <x v="0"/>
    <s v="Frick"/>
    <s v="Sue"/>
    <s v="Medium"/>
  </r>
  <r>
    <n v="10250"/>
    <n v="44"/>
    <n v="67.2"/>
    <n v="10"/>
    <n v="2956.8"/>
    <n v="216.14208000000002"/>
    <s v="7,31%"/>
    <d v="2004-05-11T00:00:00"/>
    <x v="0"/>
    <n v="2"/>
    <x v="4"/>
    <x v="1"/>
    <x v="5"/>
    <n v="80"/>
    <s v="S700_3167"/>
    <x v="81"/>
    <s v="4085553659"/>
    <s v="3086 Ingle Ln."/>
    <s v="N/A"/>
    <s v="San Jose"/>
    <s v="CA"/>
    <s v="94217"/>
    <x v="0"/>
    <x v="0"/>
    <s v="Frick"/>
    <s v="Sue"/>
    <s v="Small"/>
  </r>
  <r>
    <n v="10250"/>
    <n v="38"/>
    <n v="62.19"/>
    <n v="12"/>
    <n v="2363.2199999999998"/>
    <n v="172.75138199999998"/>
    <s v="7,31%"/>
    <d v="2004-05-11T00:00:00"/>
    <x v="0"/>
    <n v="2"/>
    <x v="4"/>
    <x v="1"/>
    <x v="5"/>
    <n v="74"/>
    <s v="S700_4002"/>
    <x v="81"/>
    <s v="4085553659"/>
    <s v="3086 Ingle Ln."/>
    <s v="N/A"/>
    <s v="San Jose"/>
    <s v="CA"/>
    <s v="94217"/>
    <x v="0"/>
    <x v="0"/>
    <s v="Frick"/>
    <s v="Sue"/>
    <s v="Small"/>
  </r>
  <r>
    <n v="10251"/>
    <n v="28"/>
    <n v="100"/>
    <n v="2"/>
    <n v="3188.64"/>
    <n v="404.95727999999997"/>
    <s v="12,70%"/>
    <d v="2004-05-18T00:00:00"/>
    <x v="0"/>
    <n v="2"/>
    <x v="4"/>
    <x v="1"/>
    <x v="6"/>
    <n v="95"/>
    <s v="S10_1678"/>
    <x v="77"/>
    <s v="2015559350"/>
    <s v="7476 Moss Rd."/>
    <s v="N/A"/>
    <s v="Newark"/>
    <s v="NJ"/>
    <s v="94019"/>
    <x v="0"/>
    <x v="0"/>
    <s v="Brown"/>
    <s v="William"/>
    <s v="Medium"/>
  </r>
  <r>
    <n v="10251"/>
    <n v="44"/>
    <n v="100"/>
    <n v="5"/>
    <n v="5756.52"/>
    <n v="731.0780400000001"/>
    <s v="12,70%"/>
    <d v="2004-05-18T00:00:00"/>
    <x v="0"/>
    <n v="2"/>
    <x v="4"/>
    <x v="1"/>
    <x v="6"/>
    <n v="118"/>
    <s v="S10_2016"/>
    <x v="77"/>
    <s v="2015559350"/>
    <s v="7476 Moss Rd."/>
    <s v="N/A"/>
    <s v="Newark"/>
    <s v="NJ"/>
    <s v="94019"/>
    <x v="0"/>
    <x v="0"/>
    <s v="Brown"/>
    <s v="William"/>
    <s v="Medium"/>
  </r>
  <r>
    <n v="10251"/>
    <n v="43"/>
    <n v="100"/>
    <n v="4"/>
    <n v="7078.23"/>
    <n v="898.93520999999998"/>
    <s v="12,70%"/>
    <d v="2004-05-18T00:00:00"/>
    <x v="0"/>
    <n v="2"/>
    <x v="4"/>
    <x v="1"/>
    <x v="6"/>
    <n v="193"/>
    <s v="S10_4698"/>
    <x v="77"/>
    <s v="2015559350"/>
    <s v="7476 Moss Rd."/>
    <s v="N/A"/>
    <s v="Newark"/>
    <s v="NJ"/>
    <s v="94019"/>
    <x v="0"/>
    <x v="0"/>
    <s v="Brown"/>
    <s v="William"/>
    <s v="Large"/>
  </r>
  <r>
    <n v="10251"/>
    <n v="46"/>
    <n v="100"/>
    <n v="1"/>
    <n v="7552.28"/>
    <n v="959.13955999999996"/>
    <n v="0.127"/>
    <d v="2004-05-18T00:00:00"/>
    <x v="0"/>
    <n v="2"/>
    <x v="4"/>
    <x v="1"/>
    <x v="6"/>
    <n v="150"/>
    <s v="S12_2823"/>
    <x v="77"/>
    <s v="2015559350"/>
    <s v="7476 Moss Rd."/>
    <s v="N/A"/>
    <s v="Newark"/>
    <s v="NJ"/>
    <s v="94019"/>
    <x v="0"/>
    <x v="0"/>
    <s v="Brown"/>
    <s v="William"/>
    <s v="Large"/>
  </r>
  <r>
    <n v="10251"/>
    <n v="29"/>
    <n v="61.18"/>
    <n v="6"/>
    <n v="1774.22"/>
    <n v="225.32594"/>
    <n v="0.127"/>
    <d v="2004-05-18T00:00:00"/>
    <x v="0"/>
    <n v="2"/>
    <x v="4"/>
    <x v="1"/>
    <x v="6"/>
    <n v="60"/>
    <s v="S18_2625"/>
    <x v="77"/>
    <s v="2015559350"/>
    <s v="7476 Moss Rd."/>
    <s v="N/A"/>
    <s v="Newark"/>
    <s v="NJ"/>
    <s v="94019"/>
    <x v="0"/>
    <x v="0"/>
    <s v="Brown"/>
    <s v="William"/>
    <s v="Small"/>
  </r>
  <r>
    <n v="10251"/>
    <n v="26"/>
    <n v="100"/>
    <n v="3"/>
    <n v="2637.18"/>
    <n v="334.92185999999998"/>
    <n v="0.127"/>
    <d v="2004-05-18T00:00:00"/>
    <x v="0"/>
    <n v="2"/>
    <x v="4"/>
    <x v="1"/>
    <x v="6"/>
    <n v="112"/>
    <s v="S24_1578"/>
    <x v="77"/>
    <s v="2015559350"/>
    <s v="7476 Moss Rd."/>
    <s v="N/A"/>
    <s v="Newark"/>
    <s v="NJ"/>
    <s v="94019"/>
    <x v="0"/>
    <x v="0"/>
    <s v="Brown"/>
    <s v="William"/>
    <s v="Small"/>
  </r>
  <r>
    <n v="10252"/>
    <n v="20"/>
    <n v="76.39"/>
    <n v="2"/>
    <n v="1527.8"/>
    <n v="380.26942000000003"/>
    <s v="24,89%"/>
    <d v="2004-05-26T00:00:00"/>
    <x v="0"/>
    <n v="2"/>
    <x v="4"/>
    <x v="1"/>
    <x v="1"/>
    <n v="80"/>
    <s v="S18_3278"/>
    <x v="68"/>
    <s v="(1) 47.55.6555"/>
    <s v="25, rue Lauriston"/>
    <s v="N/A"/>
    <s v="Paris"/>
    <s v="N/A"/>
    <s v="75016"/>
    <x v="9"/>
    <x v="1"/>
    <s v="Perrier"/>
    <s v="Dominique"/>
    <s v="Small"/>
  </r>
  <r>
    <n v="10252"/>
    <n v="41"/>
    <n v="100"/>
    <n v="1"/>
    <n v="6749.83"/>
    <n v="1680.0326870000001"/>
    <s v="24,89%"/>
    <d v="2004-05-26T00:00:00"/>
    <x v="0"/>
    <n v="2"/>
    <x v="4"/>
    <x v="1"/>
    <x v="1"/>
    <n v="146"/>
    <s v="S18_3482"/>
    <x v="68"/>
    <s v="(1) 47.55.6555"/>
    <s v="25, rue Lauriston"/>
    <s v="N/A"/>
    <s v="Paris"/>
    <s v="N/A"/>
    <s v="75016"/>
    <x v="9"/>
    <x v="1"/>
    <s v="Perrier"/>
    <s v="Dominique"/>
    <s v="Medium"/>
  </r>
  <r>
    <n v="10252"/>
    <n v="31"/>
    <n v="52.84"/>
    <n v="5"/>
    <n v="1638.04"/>
    <n v="208.03108"/>
    <n v="0.127"/>
    <d v="2004-05-26T00:00:00"/>
    <x v="0"/>
    <n v="2"/>
    <x v="4"/>
    <x v="1"/>
    <x v="6"/>
    <n v="62"/>
    <s v="S18_3782"/>
    <x v="68"/>
    <s v="(1) 47.55.6555"/>
    <s v="25, rue Lauriston"/>
    <s v="N/A"/>
    <s v="Paris"/>
    <s v="N/A"/>
    <s v="75016"/>
    <x v="9"/>
    <x v="1"/>
    <s v="Perrier"/>
    <s v="Dominique"/>
    <s v="Small"/>
  </r>
  <r>
    <n v="10252"/>
    <n v="26"/>
    <n v="100"/>
    <n v="4"/>
    <n v="3559.4"/>
    <n v="885.93466000000001"/>
    <s v="24,89%"/>
    <d v="2004-05-26T00:00:00"/>
    <x v="0"/>
    <n v="2"/>
    <x v="4"/>
    <x v="1"/>
    <x v="1"/>
    <n v="148"/>
    <s v="S18_4721"/>
    <x v="68"/>
    <s v="(1) 47.55.6555"/>
    <s v="25, rue Lauriston"/>
    <s v="N/A"/>
    <s v="Paris"/>
    <s v="N/A"/>
    <s v="75016"/>
    <x v="9"/>
    <x v="1"/>
    <s v="Perrier"/>
    <s v="Dominique"/>
    <s v="Medium"/>
  </r>
  <r>
    <n v="10252"/>
    <n v="47"/>
    <n v="65.8"/>
    <n v="8"/>
    <n v="3092.6"/>
    <n v="392.7602"/>
    <n v="0.127"/>
    <d v="2004-05-26T00:00:00"/>
    <x v="0"/>
    <n v="2"/>
    <x v="4"/>
    <x v="1"/>
    <x v="6"/>
    <n v="69"/>
    <s v="S24_2360"/>
    <x v="68"/>
    <s v="(1) 47.55.6555"/>
    <s v="25, rue Lauriston"/>
    <s v="N/A"/>
    <s v="Paris"/>
    <s v="N/A"/>
    <s v="75016"/>
    <x v="9"/>
    <x v="1"/>
    <s v="Perrier"/>
    <s v="Dominique"/>
    <s v="Medium"/>
  </r>
  <r>
    <n v="10252"/>
    <n v="38"/>
    <n v="87.31"/>
    <n v="3"/>
    <n v="3317.78"/>
    <n v="825.79544200000009"/>
    <s v="24,89%"/>
    <d v="2004-05-26T00:00:00"/>
    <x v="0"/>
    <n v="2"/>
    <x v="4"/>
    <x v="1"/>
    <x v="1"/>
    <n v="80"/>
    <s v="S24_4620"/>
    <x v="68"/>
    <s v="(1) 47.55.6555"/>
    <s v="25, rue Lauriston"/>
    <s v="N/A"/>
    <s v="Paris"/>
    <s v="N/A"/>
    <s v="75016"/>
    <x v="9"/>
    <x v="1"/>
    <s v="Perrier"/>
    <s v="Dominique"/>
    <s v="Medium"/>
  </r>
  <r>
    <n v="10252"/>
    <n v="36"/>
    <n v="48.28"/>
    <n v="6"/>
    <n v="1738.08"/>
    <n v="220.73615999999998"/>
    <n v="0.127"/>
    <d v="2004-05-26T00:00:00"/>
    <x v="0"/>
    <n v="2"/>
    <x v="4"/>
    <x v="1"/>
    <x v="6"/>
    <n v="40"/>
    <s v="S32_2206"/>
    <x v="68"/>
    <s v="(1) 47.55.6555"/>
    <s v="25, rue Lauriston"/>
    <s v="N/A"/>
    <s v="Paris"/>
    <s v="N/A"/>
    <s v="75016"/>
    <x v="9"/>
    <x v="1"/>
    <s v="Perrier"/>
    <s v="Dominique"/>
    <s v="Small"/>
  </r>
  <r>
    <n v="10252"/>
    <n v="25"/>
    <n v="100"/>
    <n v="9"/>
    <n v="2832"/>
    <n v="359.66399999999999"/>
    <n v="0.127"/>
    <d v="2004-05-26T00:00:00"/>
    <x v="0"/>
    <n v="2"/>
    <x v="4"/>
    <x v="1"/>
    <x v="6"/>
    <n v="102"/>
    <s v="S32_4485"/>
    <x v="68"/>
    <s v="(1) 47.55.6555"/>
    <s v="25, rue Lauriston"/>
    <s v="N/A"/>
    <s v="Paris"/>
    <s v="N/A"/>
    <s v="75016"/>
    <x v="9"/>
    <x v="1"/>
    <s v="Perrier"/>
    <s v="Dominique"/>
    <s v="Small"/>
  </r>
  <r>
    <n v="10252"/>
    <n v="48"/>
    <n v="72.41"/>
    <n v="7"/>
    <n v="3475.68"/>
    <n v="441.41136"/>
    <n v="0.127"/>
    <d v="2004-05-26T00:00:00"/>
    <x v="0"/>
    <n v="2"/>
    <x v="4"/>
    <x v="1"/>
    <x v="6"/>
    <n v="81"/>
    <s v="S50_4713"/>
    <x v="68"/>
    <s v="(1) 47.55.6555"/>
    <s v="25, rue Lauriston"/>
    <s v="N/A"/>
    <s v="Paris"/>
    <s v="N/A"/>
    <s v="75016"/>
    <x v="9"/>
    <x v="1"/>
    <s v="Perrier"/>
    <s v="Dominique"/>
    <s v="Medium"/>
  </r>
  <r>
    <n v="10253"/>
    <n v="24"/>
    <n v="100"/>
    <n v="13"/>
    <n v="3922.56"/>
    <n v="0"/>
    <n v="0"/>
    <d v="2004-06-01T00:00:00"/>
    <x v="2"/>
    <n v="2"/>
    <x v="5"/>
    <x v="1"/>
    <x v="1"/>
    <n v="194"/>
    <s v="S12_1099"/>
    <x v="82"/>
    <s v="(171) 555-2282"/>
    <s v="Berkeley Gardens 12  Brewery"/>
    <s v="N/A"/>
    <s v="Liverpool"/>
    <s v="N/A"/>
    <s v="WX1 6LT"/>
    <x v="7"/>
    <x v="1"/>
    <s v="Devon"/>
    <s v="Elizabeth"/>
    <s v="Medium"/>
  </r>
  <r>
    <n v="10253"/>
    <n v="22"/>
    <n v="100"/>
    <n v="11"/>
    <n v="2402.84"/>
    <n v="0"/>
    <s v="0"/>
    <d v="2004-06-01T00:00:00"/>
    <x v="2"/>
    <n v="2"/>
    <x v="5"/>
    <x v="1"/>
    <x v="1"/>
    <n v="117"/>
    <s v="S12_3380"/>
    <x v="82"/>
    <s v="(171) 555-2282"/>
    <s v="Berkeley Gardens 12  Brewery"/>
    <s v="N/A"/>
    <s v="Liverpool"/>
    <s v="N/A"/>
    <s v="WX1 6LT"/>
    <x v="7"/>
    <x v="1"/>
    <s v="Devon"/>
    <s v="Elizabeth"/>
    <s v="Small"/>
  </r>
  <r>
    <n v="10253"/>
    <n v="25"/>
    <n v="90.17"/>
    <n v="14"/>
    <n v="2254.25"/>
    <n v="0"/>
    <s v="0"/>
    <d v="2004-06-01T00:00:00"/>
    <x v="2"/>
    <n v="2"/>
    <x v="5"/>
    <x v="1"/>
    <x v="1"/>
    <n v="79"/>
    <s v="S12_3990"/>
    <x v="82"/>
    <s v="(171) 555-2282"/>
    <s v="Berkeley Gardens 12  Brewery"/>
    <s v="N/A"/>
    <s v="Liverpool"/>
    <s v="N/A"/>
    <s v="WX1 6LT"/>
    <x v="7"/>
    <x v="1"/>
    <s v="Devon"/>
    <s v="Elizabeth"/>
    <s v="Small"/>
  </r>
  <r>
    <n v="10253"/>
    <n v="41"/>
    <n v="100"/>
    <n v="10"/>
    <n v="4910.57"/>
    <n v="0"/>
    <s v="0"/>
    <d v="2004-06-01T00:00:00"/>
    <x v="2"/>
    <n v="2"/>
    <x v="5"/>
    <x v="1"/>
    <x v="1"/>
    <n v="115"/>
    <s v="S12_4675"/>
    <x v="82"/>
    <s v="(171) 555-2282"/>
    <s v="Berkeley Gardens 12  Brewery"/>
    <s v="N/A"/>
    <s v="Liverpool"/>
    <s v="N/A"/>
    <s v="WX1 6LT"/>
    <x v="7"/>
    <x v="1"/>
    <s v="Devon"/>
    <s v="Elizabeth"/>
    <s v="Medium"/>
  </r>
  <r>
    <n v="10253"/>
    <n v="26"/>
    <n v="100"/>
    <n v="5"/>
    <n v="3054.48"/>
    <n v="0"/>
    <s v="0"/>
    <d v="2004-06-01T00:00:00"/>
    <x v="2"/>
    <n v="2"/>
    <x v="5"/>
    <x v="1"/>
    <x v="1"/>
    <n v="141"/>
    <s v="S18_1129"/>
    <x v="82"/>
    <s v="(171) 555-2282"/>
    <s v="Berkeley Gardens 12  Brewery"/>
    <s v="N/A"/>
    <s v="Liverpool"/>
    <s v="N/A"/>
    <s v="WX1 6LT"/>
    <x v="7"/>
    <x v="1"/>
    <s v="Devon"/>
    <s v="Elizabeth"/>
    <s v="Medium"/>
  </r>
  <r>
    <n v="10253"/>
    <n v="24"/>
    <n v="100"/>
    <n v="1"/>
    <n v="3374.88"/>
    <n v="0"/>
    <s v="0"/>
    <d v="2004-06-01T00:00:00"/>
    <x v="2"/>
    <n v="2"/>
    <x v="5"/>
    <x v="1"/>
    <x v="1"/>
    <n v="124"/>
    <s v="S18_1589"/>
    <x v="82"/>
    <s v="(171) 555-2282"/>
    <s v="Berkeley Gardens 12  Brewery"/>
    <s v="N/A"/>
    <s v="Liverpool"/>
    <s v="N/A"/>
    <s v="WX1 6LT"/>
    <x v="7"/>
    <x v="1"/>
    <s v="Devon"/>
    <s v="Elizabeth"/>
    <s v="Medium"/>
  </r>
  <r>
    <n v="10253"/>
    <n v="23"/>
    <n v="83.93"/>
    <n v="9"/>
    <n v="1930.39"/>
    <n v="0"/>
    <s v="0"/>
    <d v="2004-06-01T00:00:00"/>
    <x v="2"/>
    <n v="2"/>
    <x v="5"/>
    <x v="1"/>
    <x v="1"/>
    <n v="77"/>
    <s v="S18_1889"/>
    <x v="82"/>
    <s v="(171) 555-2282"/>
    <s v="Berkeley Gardens 12  Brewery"/>
    <s v="N/A"/>
    <s v="Liverpool"/>
    <s v="N/A"/>
    <s v="WX1 6LT"/>
    <x v="7"/>
    <x v="1"/>
    <s v="Devon"/>
    <s v="Elizabeth"/>
    <s v="Small"/>
  </r>
  <r>
    <n v="10253"/>
    <n v="33"/>
    <n v="100"/>
    <n v="4"/>
    <n v="4459.62"/>
    <n v="0"/>
    <s v="0"/>
    <d v="2004-06-01T00:00:00"/>
    <x v="2"/>
    <n v="2"/>
    <x v="5"/>
    <x v="1"/>
    <x v="1"/>
    <n v="142"/>
    <s v="S18_1984"/>
    <x v="82"/>
    <s v="(171) 555-2282"/>
    <s v="Berkeley Gardens 12  Brewery"/>
    <s v="N/A"/>
    <s v="Liverpool"/>
    <s v="N/A"/>
    <s v="WX1 6LT"/>
    <x v="7"/>
    <x v="1"/>
    <s v="Devon"/>
    <s v="Elizabeth"/>
    <s v="Medium"/>
  </r>
  <r>
    <n v="10253"/>
    <n v="37"/>
    <n v="100"/>
    <n v="2"/>
    <n v="5177.04"/>
    <n v="0"/>
    <s v="0"/>
    <d v="2004-06-01T00:00:00"/>
    <x v="2"/>
    <n v="2"/>
    <x v="5"/>
    <x v="1"/>
    <x v="1"/>
    <n v="132"/>
    <s v="S18_2870"/>
    <x v="82"/>
    <s v="(171) 555-2282"/>
    <s v="Berkeley Gardens 12  Brewery"/>
    <s v="N/A"/>
    <s v="Liverpool"/>
    <s v="N/A"/>
    <s v="WX1 6LT"/>
    <x v="7"/>
    <x v="1"/>
    <s v="Devon"/>
    <s v="Elizabeth"/>
    <s v="Medium"/>
  </r>
  <r>
    <n v="10253"/>
    <n v="40"/>
    <n v="100"/>
    <n v="6"/>
    <n v="6773.6"/>
    <n v="0"/>
    <s v="0"/>
    <d v="2004-06-01T00:00:00"/>
    <x v="2"/>
    <n v="2"/>
    <x v="5"/>
    <x v="1"/>
    <x v="1"/>
    <n v="169"/>
    <s v="S18_3232"/>
    <x v="82"/>
    <s v="(171) 555-2282"/>
    <s v="Berkeley Gardens 12  Brewery"/>
    <s v="N/A"/>
    <s v="Liverpool"/>
    <s v="N/A"/>
    <s v="WX1 6LT"/>
    <x v="7"/>
    <x v="1"/>
    <s v="Devon"/>
    <s v="Elizabeth"/>
    <s v="Medium"/>
  </r>
  <r>
    <n v="10253"/>
    <n v="31"/>
    <n v="100"/>
    <n v="3"/>
    <n v="4029.38"/>
    <n v="0"/>
    <s v="0"/>
    <d v="2004-06-01T00:00:00"/>
    <x v="2"/>
    <n v="2"/>
    <x v="5"/>
    <x v="1"/>
    <x v="1"/>
    <n v="141"/>
    <s v="S18_3685"/>
    <x v="82"/>
    <s v="(171) 555-2282"/>
    <s v="Berkeley Gardens 12  Brewery"/>
    <s v="N/A"/>
    <s v="Liverpool"/>
    <s v="N/A"/>
    <s v="WX1 6LT"/>
    <x v="7"/>
    <x v="1"/>
    <s v="Devon"/>
    <s v="Elizabeth"/>
    <s v="Medium"/>
  </r>
  <r>
    <n v="10253"/>
    <n v="40"/>
    <n v="42.67"/>
    <n v="7"/>
    <n v="1706.8"/>
    <n v="0"/>
    <s v="0"/>
    <d v="2004-06-01T00:00:00"/>
    <x v="2"/>
    <n v="2"/>
    <x v="5"/>
    <x v="1"/>
    <x v="1"/>
    <n v="37"/>
    <s v="S24_2972"/>
    <x v="82"/>
    <s v="(171) 555-2282"/>
    <s v="Berkeley Gardens 12  Brewery"/>
    <s v="N/A"/>
    <s v="Liverpool"/>
    <s v="N/A"/>
    <s v="WX1 6LT"/>
    <x v="7"/>
    <x v="1"/>
    <s v="Devon"/>
    <s v="Elizabeth"/>
    <s v="Small"/>
  </r>
  <r>
    <n v="10253"/>
    <n v="24"/>
    <n v="52.66"/>
    <n v="12"/>
    <n v="1263.8399999999999"/>
    <n v="0"/>
    <s v="0"/>
    <d v="2004-06-01T00:00:00"/>
    <x v="2"/>
    <n v="2"/>
    <x v="5"/>
    <x v="1"/>
    <x v="1"/>
    <n v="61"/>
    <s v="S24_3371"/>
    <x v="82"/>
    <s v="(171) 555-2282"/>
    <s v="Berkeley Gardens 12  Brewery"/>
    <s v="N/A"/>
    <s v="Liverpool"/>
    <s v="N/A"/>
    <s v="WX1 6LT"/>
    <x v="7"/>
    <x v="1"/>
    <s v="Devon"/>
    <s v="Elizabeth"/>
    <s v="Small"/>
  </r>
  <r>
    <n v="10253"/>
    <n v="39"/>
    <n v="100"/>
    <n v="8"/>
    <n v="5148"/>
    <n v="0"/>
    <s v="0"/>
    <d v="2004-06-01T00:00:00"/>
    <x v="2"/>
    <n v="2"/>
    <x v="5"/>
    <x v="1"/>
    <x v="1"/>
    <n v="140"/>
    <s v="S24_3856"/>
    <x v="82"/>
    <s v="(171) 555-2282"/>
    <s v="Berkeley Gardens 12  Brewery"/>
    <s v="N/A"/>
    <s v="Liverpool"/>
    <s v="N/A"/>
    <s v="WX1 6LT"/>
    <x v="7"/>
    <x v="1"/>
    <s v="Devon"/>
    <s v="Elizabeth"/>
    <s v="Medium"/>
  </r>
  <r>
    <n v="10255"/>
    <n v="24"/>
    <n v="100"/>
    <n v="1"/>
    <n v="3726"/>
    <n v="275.35139999999996"/>
    <s v="7,39%"/>
    <d v="2004-06-04T00:00:00"/>
    <x v="0"/>
    <n v="2"/>
    <x v="5"/>
    <x v="1"/>
    <x v="0"/>
    <n v="168"/>
    <s v="S18_2795"/>
    <x v="79"/>
    <s v="88.60.1555"/>
    <s v="24, place Kluber"/>
    <s v="N/A"/>
    <s v="Strasbourg"/>
    <s v="N/A"/>
    <s v="67000"/>
    <x v="9"/>
    <x v="1"/>
    <s v="Citeaux"/>
    <s v="Frederique"/>
    <s v="Medium"/>
  </r>
  <r>
    <n v="10255"/>
    <n v="37"/>
    <n v="45.7"/>
    <n v="2"/>
    <n v="1690.9"/>
    <n v="124.95751"/>
    <s v="7,39%"/>
    <d v="2004-06-04T00:00:00"/>
    <x v="0"/>
    <n v="2"/>
    <x v="5"/>
    <x v="1"/>
    <x v="0"/>
    <n v="44"/>
    <s v="S24_2022"/>
    <x v="79"/>
    <s v="88.60.1555"/>
    <s v="24, place Kluber"/>
    <s v="N/A"/>
    <s v="Strasbourg"/>
    <s v="N/A"/>
    <s v="67000"/>
    <x v="9"/>
    <x v="1"/>
    <s v="Citeaux"/>
    <s v="Frederique"/>
    <s v="Small"/>
  </r>
  <r>
    <n v="10256"/>
    <n v="34"/>
    <n v="95.55"/>
    <n v="2"/>
    <n v="3248.7"/>
    <n v="240.07892999999996"/>
    <s v="7,39%"/>
    <d v="2004-06-08T00:00:00"/>
    <x v="0"/>
    <n v="2"/>
    <x v="5"/>
    <x v="1"/>
    <x v="0"/>
    <n v="102"/>
    <s v="S18_1342"/>
    <x v="5"/>
    <s v="31 12 3555"/>
    <s v="Vinb'ltet 34"/>
    <s v="N/A"/>
    <s v="Kobenhavn"/>
    <s v="N/A"/>
    <s v="1734"/>
    <x v="4"/>
    <x v="1"/>
    <s v="Petersen"/>
    <s v="Jytte"/>
    <s v="Medium"/>
  </r>
  <r>
    <n v="10256"/>
    <n v="29"/>
    <n v="51.75"/>
    <n v="1"/>
    <n v="1500.75"/>
    <n v="110.90542499999999"/>
    <s v="7,39%"/>
    <d v="2004-06-08T00:00:00"/>
    <x v="0"/>
    <n v="2"/>
    <x v="5"/>
    <x v="1"/>
    <x v="0"/>
    <n v="53"/>
    <s v="S18_1367"/>
    <x v="5"/>
    <s v="31 12 3555"/>
    <s v="Vinb'ltet 34"/>
    <s v="N/A"/>
    <s v="Kobenhavn"/>
    <s v="N/A"/>
    <s v="1734"/>
    <x v="4"/>
    <x v="1"/>
    <s v="Petersen"/>
    <s v="Jytte"/>
    <s v="Small"/>
  </r>
  <r>
    <n v="10257"/>
    <n v="50"/>
    <n v="88.14"/>
    <n v="1"/>
    <n v="4407"/>
    <n v="325.67729999999995"/>
    <s v="7,39%"/>
    <d v="2004-06-14T00:00:00"/>
    <x v="0"/>
    <n v="2"/>
    <x v="5"/>
    <x v="1"/>
    <x v="0"/>
    <n v="101"/>
    <s v="S18_2949"/>
    <x v="81"/>
    <s v="4085553659"/>
    <s v="3086 Ingle Ln."/>
    <s v="N/A"/>
    <s v="San Jose"/>
    <s v="CA"/>
    <s v="94217"/>
    <x v="0"/>
    <x v="0"/>
    <s v="Frick"/>
    <s v="Sue"/>
    <s v="Medium"/>
  </r>
  <r>
    <n v="10257"/>
    <n v="49"/>
    <n v="53.72"/>
    <n v="3"/>
    <n v="2632.28"/>
    <n v="194.52549199999999"/>
    <s v="7,39%"/>
    <d v="2004-06-14T00:00:00"/>
    <x v="0"/>
    <n v="2"/>
    <x v="5"/>
    <x v="1"/>
    <x v="0"/>
    <n v="62"/>
    <s v="S18_2957"/>
    <x v="81"/>
    <s v="4085553659"/>
    <s v="3086 Ingle Ln."/>
    <s v="N/A"/>
    <s v="San Jose"/>
    <s v="CA"/>
    <s v="94217"/>
    <x v="0"/>
    <x v="0"/>
    <s v="Frick"/>
    <s v="Sue"/>
    <s v="Small"/>
  </r>
  <r>
    <n v="10257"/>
    <n v="37"/>
    <n v="84.82"/>
    <n v="2"/>
    <n v="3138.34"/>
    <n v="231.923326"/>
    <s v="7,39%"/>
    <d v="2004-06-14T00:00:00"/>
    <x v="0"/>
    <n v="2"/>
    <x v="5"/>
    <x v="1"/>
    <x v="0"/>
    <n v="104"/>
    <s v="S18_3136"/>
    <x v="81"/>
    <s v="4085553659"/>
    <s v="3086 Ingle Ln."/>
    <s v="N/A"/>
    <s v="San Jose"/>
    <s v="CA"/>
    <s v="94217"/>
    <x v="0"/>
    <x v="0"/>
    <s v="Frick"/>
    <s v="Sue"/>
    <s v="Medium"/>
  </r>
  <r>
    <n v="10257"/>
    <n v="26"/>
    <n v="89.29"/>
    <n v="5"/>
    <n v="2321.54"/>
    <n v="171.56180599999999"/>
    <s v="7,39%"/>
    <d v="2004-06-14T00:00:00"/>
    <x v="0"/>
    <n v="2"/>
    <x v="5"/>
    <x v="1"/>
    <x v="0"/>
    <n v="99"/>
    <s v="S18_3320"/>
    <x v="81"/>
    <s v="4085553659"/>
    <s v="3086 Ingle Ln."/>
    <s v="N/A"/>
    <s v="San Jose"/>
    <s v="CA"/>
    <s v="94217"/>
    <x v="0"/>
    <x v="0"/>
    <s v="Frick"/>
    <s v="Sue"/>
    <s v="Small"/>
  </r>
  <r>
    <n v="10257"/>
    <n v="46"/>
    <n v="78.89"/>
    <n v="4"/>
    <n v="3628.94"/>
    <n v="268.17866599999996"/>
    <s v="7,39%"/>
    <d v="2004-06-14T00:00:00"/>
    <x v="0"/>
    <n v="2"/>
    <x v="5"/>
    <x v="1"/>
    <x v="0"/>
    <n v="97"/>
    <s v="S24_4258"/>
    <x v="81"/>
    <s v="4085553659"/>
    <s v="3086 Ingle Ln."/>
    <s v="N/A"/>
    <s v="San Jose"/>
    <s v="CA"/>
    <s v="94217"/>
    <x v="0"/>
    <x v="0"/>
    <s v="Frick"/>
    <s v="Sue"/>
    <s v="Medium"/>
  </r>
  <r>
    <n v="10258"/>
    <n v="32"/>
    <n v="100"/>
    <n v="6"/>
    <n v="7680.64"/>
    <n v="1911.7112960000002"/>
    <s v="24,89%"/>
    <d v="2004-06-15T00:00:00"/>
    <x v="0"/>
    <n v="2"/>
    <x v="5"/>
    <x v="1"/>
    <x v="1"/>
    <n v="214"/>
    <s v="S10_1949"/>
    <x v="83"/>
    <s v="+81 3 3584 0555"/>
    <s v="2-2-8 Roppongi"/>
    <s v="N/A"/>
    <s v="Minato-ku"/>
    <s v="Tokyo"/>
    <s v="106-0032"/>
    <x v="16"/>
    <x v="2"/>
    <s v="Shimamura"/>
    <s v="Akiko"/>
    <s v="Large"/>
  </r>
  <r>
    <n v="10258"/>
    <n v="41"/>
    <n v="100"/>
    <n v="3"/>
    <n v="6668.24"/>
    <n v="303.40492"/>
    <s v="4,55%"/>
    <d v="2004-06-15T00:00:00"/>
    <x v="0"/>
    <n v="2"/>
    <x v="5"/>
    <x v="1"/>
    <x v="2"/>
    <n v="136"/>
    <s v="S12_1666"/>
    <x v="83"/>
    <s v="+81 3 3584 0555"/>
    <s v="2-2-8 Roppongi"/>
    <s v="N/A"/>
    <s v="Minato-ku"/>
    <s v="Tokyo"/>
    <s v="106-0032"/>
    <x v="16"/>
    <x v="2"/>
    <s v="Shimamura"/>
    <s v="Akiko"/>
    <s v="Medium"/>
  </r>
  <r>
    <n v="10258"/>
    <n v="41"/>
    <n v="100"/>
    <n v="5"/>
    <n v="5453"/>
    <n v="248.11150000000001"/>
    <s v="4,55%"/>
    <d v="2004-06-15T00:00:00"/>
    <x v="0"/>
    <n v="2"/>
    <x v="5"/>
    <x v="1"/>
    <x v="2"/>
    <n v="116"/>
    <s v="S18_1097"/>
    <x v="83"/>
    <s v="+81 3 3584 0555"/>
    <s v="2-2-8 Roppongi"/>
    <s v="N/A"/>
    <s v="Minato-ku"/>
    <s v="Tokyo"/>
    <s v="106-0032"/>
    <x v="16"/>
    <x v="2"/>
    <s v="Shimamura"/>
    <s v="Akiko"/>
    <s v="Medium"/>
  </r>
  <r>
    <n v="10258"/>
    <n v="21"/>
    <n v="59.87"/>
    <n v="4"/>
    <n v="1257.27"/>
    <n v="92.912252999999993"/>
    <s v="7,39%"/>
    <d v="2004-06-15T00:00:00"/>
    <x v="0"/>
    <n v="2"/>
    <x v="5"/>
    <x v="1"/>
    <x v="0"/>
    <n v="50"/>
    <s v="S18_4668"/>
    <x v="83"/>
    <s v="+81 3 3584 0555"/>
    <s v="2-2-8 Roppongi"/>
    <s v="N/A"/>
    <s v="Minato-ku"/>
    <s v="Tokyo"/>
    <s v="106-0032"/>
    <x v="16"/>
    <x v="2"/>
    <s v="Shimamura"/>
    <s v="Akiko"/>
    <s v="Small"/>
  </r>
  <r>
    <n v="10258"/>
    <n v="20"/>
    <n v="61.41"/>
    <n v="2"/>
    <n v="1228.2"/>
    <n v="55.883099999999999"/>
    <s v="4,55%"/>
    <d v="2004-06-15T00:00:00"/>
    <x v="0"/>
    <n v="2"/>
    <x v="5"/>
    <x v="1"/>
    <x v="2"/>
    <n v="64"/>
    <s v="S32_3522"/>
    <x v="83"/>
    <s v="+81 3 3584 0555"/>
    <s v="2-2-8 Roppongi"/>
    <s v="N/A"/>
    <s v="Minato-ku"/>
    <s v="Tokyo"/>
    <s v="106-0032"/>
    <x v="16"/>
    <x v="2"/>
    <s v="Shimamura"/>
    <s v="Akiko"/>
    <s v="Small"/>
  </r>
  <r>
    <n v="10258"/>
    <n v="45"/>
    <n v="80.92"/>
    <n v="1"/>
    <n v="3641.4"/>
    <n v="906.34446000000003"/>
    <s v="24,89%"/>
    <d v="2004-06-15T00:00:00"/>
    <x v="0"/>
    <n v="2"/>
    <x v="5"/>
    <x v="1"/>
    <x v="1"/>
    <n v="101"/>
    <s v="S700_2824"/>
    <x v="83"/>
    <s v="+81 3 3584 0555"/>
    <s v="2-2-8 Roppongi"/>
    <s v="N/A"/>
    <s v="Minato-ku"/>
    <s v="Tokyo"/>
    <s v="106-0032"/>
    <x v="16"/>
    <x v="2"/>
    <s v="Shimamura"/>
    <s v="Akiko"/>
    <s v="Medium"/>
  </r>
  <r>
    <n v="10259"/>
    <n v="26"/>
    <n v="100"/>
    <n v="12"/>
    <n v="4033.38"/>
    <n v="1003.9082820000001"/>
    <s v="24,89%"/>
    <d v="2004-06-15T00:00:00"/>
    <x v="0"/>
    <n v="2"/>
    <x v="5"/>
    <x v="1"/>
    <x v="1"/>
    <n v="147"/>
    <s v="S10_4962"/>
    <x v="70"/>
    <s v="+65 224 1555"/>
    <s v="Village Close - 106 Linden Road Sandown"/>
    <s v="2nd Floor"/>
    <s v="Singapore"/>
    <s v="N/A"/>
    <s v="69045"/>
    <x v="11"/>
    <x v="3"/>
    <s v="Victorino"/>
    <s v="Wendy"/>
    <s v="Medium"/>
  </r>
  <r>
    <n v="10259"/>
    <n v="46"/>
    <n v="100"/>
    <n v="4"/>
    <n v="6541.2"/>
    <n v="297.62459999999999"/>
    <s v="4,55%"/>
    <d v="2004-06-15T00:00:00"/>
    <x v="0"/>
    <n v="2"/>
    <x v="5"/>
    <x v="1"/>
    <x v="2"/>
    <n v="118"/>
    <s v="S12_4473"/>
    <x v="70"/>
    <s v="+65 224 1555"/>
    <s v="Village Close - 106 Linden Road Sandown"/>
    <s v="2nd Floor"/>
    <s v="Singapore"/>
    <s v="N/A"/>
    <s v="69045"/>
    <x v="11"/>
    <x v="3"/>
    <s v="Victorino"/>
    <s v="Wendy"/>
    <s v="Medium"/>
  </r>
  <r>
    <n v="10259"/>
    <n v="30"/>
    <n v="100"/>
    <n v="3"/>
    <n v="5697.9"/>
    <n v="1418.20731"/>
    <s v="24,89%"/>
    <d v="2004-06-15T00:00:00"/>
    <x v="0"/>
    <n v="2"/>
    <x v="5"/>
    <x v="1"/>
    <x v="1"/>
    <n v="163"/>
    <s v="S18_2238"/>
    <x v="70"/>
    <s v="+65 224 1555"/>
    <s v="Village Close - 106 Linden Road Sandown"/>
    <s v="2nd Floor"/>
    <s v="Singapore"/>
    <s v="N/A"/>
    <s v="69045"/>
    <x v="11"/>
    <x v="3"/>
    <s v="Victorino"/>
    <s v="Wendy"/>
    <s v="Medium"/>
  </r>
  <r>
    <n v="10259"/>
    <n v="34"/>
    <n v="99.41"/>
    <n v="7"/>
    <n v="3379.94"/>
    <n v="153.78727000000001"/>
    <s v="4,55%"/>
    <d v="2004-06-15T00:00:00"/>
    <x v="0"/>
    <n v="2"/>
    <x v="5"/>
    <x v="1"/>
    <x v="2"/>
    <n v="122"/>
    <s v="S18_2319"/>
    <x v="70"/>
    <s v="+65 224 1555"/>
    <s v="Village Close - 106 Linden Road Sandown"/>
    <s v="2nd Floor"/>
    <s v="Singapore"/>
    <s v="N/A"/>
    <s v="69045"/>
    <x v="11"/>
    <x v="3"/>
    <s v="Victorino"/>
    <s v="Wendy"/>
    <s v="Medium"/>
  </r>
  <r>
    <n v="10259"/>
    <n v="30"/>
    <n v="49.22"/>
    <n v="10"/>
    <n v="1476.6"/>
    <n v="67.185299999999998"/>
    <s v="4,55%"/>
    <d v="2004-06-15T00:00:00"/>
    <x v="0"/>
    <n v="2"/>
    <x v="5"/>
    <x v="1"/>
    <x v="2"/>
    <n v="60"/>
    <s v="S18_2432"/>
    <x v="70"/>
    <s v="+65 224 1555"/>
    <s v="Village Close - 106 Linden Road Sandown"/>
    <s v="2nd Floor"/>
    <s v="Singapore"/>
    <s v="N/A"/>
    <s v="69045"/>
    <x v="11"/>
    <x v="3"/>
    <s v="Victorino"/>
    <s v="Wendy"/>
    <s v="Small"/>
  </r>
  <r>
    <n v="10259"/>
    <n v="27"/>
    <n v="100"/>
    <n v="8"/>
    <n v="3657.69"/>
    <n v="910.39904100000001"/>
    <s v="24,89%"/>
    <d v="2004-06-15T00:00:00"/>
    <x v="0"/>
    <n v="2"/>
    <x v="5"/>
    <x v="1"/>
    <x v="1"/>
    <n v="169"/>
    <s v="S18_3232"/>
    <x v="70"/>
    <s v="+65 224 1555"/>
    <s v="Village Close - 106 Linden Road Sandown"/>
    <s v="2nd Floor"/>
    <s v="Singapore"/>
    <s v="N/A"/>
    <s v="69045"/>
    <x v="11"/>
    <x v="3"/>
    <s v="Victorino"/>
    <s v="Wendy"/>
    <s v="Medium"/>
  </r>
  <r>
    <n v="10259"/>
    <n v="41"/>
    <n v="100"/>
    <n v="13"/>
    <n v="4666.62"/>
    <n v="212.33121"/>
    <s v="4,55%"/>
    <d v="2004-06-15T00:00:00"/>
    <x v="0"/>
    <n v="2"/>
    <x v="5"/>
    <x v="1"/>
    <x v="2"/>
    <n v="121"/>
    <s v="S18_4600"/>
    <x v="70"/>
    <s v="+65 224 1555"/>
    <s v="Village Close - 106 Linden Road Sandown"/>
    <s v="2nd Floor"/>
    <s v="Singapore"/>
    <s v="N/A"/>
    <s v="69045"/>
    <x v="11"/>
    <x v="3"/>
    <s v="Victorino"/>
    <s v="Wendy"/>
    <s v="Medium"/>
  </r>
  <r>
    <n v="10259"/>
    <n v="28"/>
    <n v="46.82"/>
    <n v="1"/>
    <n v="1310.96"/>
    <n v="326.29794400000003"/>
    <s v="24,89%"/>
    <d v="2004-06-15T00:00:00"/>
    <x v="0"/>
    <n v="2"/>
    <x v="5"/>
    <x v="1"/>
    <x v="1"/>
    <n v="57"/>
    <s v="S24_1444"/>
    <x v="70"/>
    <s v="+65 224 1555"/>
    <s v="Village Close - 106 Linden Road Sandown"/>
    <s v="2nd Floor"/>
    <s v="Singapore"/>
    <s v="N/A"/>
    <s v="69045"/>
    <x v="11"/>
    <x v="3"/>
    <s v="Victorino"/>
    <s v="Wendy"/>
    <s v="Small"/>
  </r>
  <r>
    <n v="10259"/>
    <n v="47"/>
    <n v="100"/>
    <n v="9"/>
    <n v="5285.62"/>
    <n v="240.49571"/>
    <s v="4,55%"/>
    <d v="2004-06-15T00:00:00"/>
    <x v="0"/>
    <n v="2"/>
    <x v="5"/>
    <x v="1"/>
    <x v="2"/>
    <n v="127"/>
    <s v="S24_2300"/>
    <x v="70"/>
    <s v="+65 224 1555"/>
    <s v="Village Close - 106 Linden Road Sandown"/>
    <s v="2nd Floor"/>
    <s v="Singapore"/>
    <s v="N/A"/>
    <s v="69045"/>
    <x v="11"/>
    <x v="3"/>
    <s v="Victorino"/>
    <s v="Wendy"/>
    <s v="Medium"/>
  </r>
  <r>
    <n v="10259"/>
    <n v="31"/>
    <n v="33.24"/>
    <n v="5"/>
    <n v="1030.44"/>
    <n v="256.476516"/>
    <s v="24,89%"/>
    <d v="2004-06-15T00:00:00"/>
    <x v="0"/>
    <n v="2"/>
    <x v="5"/>
    <x v="1"/>
    <x v="1"/>
    <n v="35"/>
    <s v="S24_2840"/>
    <x v="70"/>
    <s v="+65 224 1555"/>
    <s v="Village Close - 106 Linden Road Sandown"/>
    <s v="2nd Floor"/>
    <s v="Singapore"/>
    <s v="N/A"/>
    <s v="69045"/>
    <x v="11"/>
    <x v="3"/>
    <s v="Victorino"/>
    <s v="Wendy"/>
    <s v="Small"/>
  </r>
  <r>
    <n v="10259"/>
    <n v="45"/>
    <n v="86.68"/>
    <n v="11"/>
    <n v="3900.6"/>
    <n v="177.47729999999999"/>
    <s v="4,55%"/>
    <d v="2004-06-15T00:00:00"/>
    <x v="0"/>
    <n v="2"/>
    <x v="5"/>
    <x v="1"/>
    <x v="2"/>
    <n v="96"/>
    <s v="S32_1268"/>
    <x v="70"/>
    <s v="+65 224 1555"/>
    <s v="Village Close - 106 Linden Road Sandown"/>
    <s v="2nd Floor"/>
    <s v="Singapore"/>
    <s v="N/A"/>
    <s v="69045"/>
    <x v="11"/>
    <x v="3"/>
    <s v="Victorino"/>
    <s v="Wendy"/>
    <s v="Medium"/>
  </r>
  <r>
    <n v="10259"/>
    <n v="40"/>
    <n v="43.83"/>
    <n v="6"/>
    <n v="1753.2"/>
    <n v="79.770600000000002"/>
    <s v="4,55%"/>
    <d v="2004-06-15T00:00:00"/>
    <x v="0"/>
    <n v="2"/>
    <x v="5"/>
    <x v="1"/>
    <x v="2"/>
    <n v="54"/>
    <s v="S32_2509"/>
    <x v="70"/>
    <s v="+65 224 1555"/>
    <s v="Village Close - 106 Linden Road Sandown"/>
    <s v="2nd Floor"/>
    <s v="Singapore"/>
    <s v="N/A"/>
    <s v="69045"/>
    <x v="11"/>
    <x v="3"/>
    <s v="Victorino"/>
    <s v="Wendy"/>
    <s v="Small"/>
  </r>
  <r>
    <n v="10259"/>
    <n v="29"/>
    <n v="100"/>
    <n v="2"/>
    <n v="3054.57"/>
    <n v="138.982935"/>
    <s v="4,55%"/>
    <d v="2004-06-15T00:00:00"/>
    <x v="0"/>
    <n v="2"/>
    <x v="5"/>
    <x v="1"/>
    <x v="2"/>
    <n v="115"/>
    <s v="S50_1392"/>
    <x v="70"/>
    <s v="+65 224 1555"/>
    <s v="Village Close - 106 Linden Road Sandown"/>
    <s v="2nd Floor"/>
    <s v="Singapore"/>
    <s v="N/A"/>
    <s v="69045"/>
    <x v="11"/>
    <x v="3"/>
    <s v="Victorino"/>
    <s v="Wendy"/>
    <s v="Medium"/>
  </r>
  <r>
    <n v="10261"/>
    <n v="27"/>
    <n v="100"/>
    <n v="1"/>
    <n v="3378.24"/>
    <n v="840.84393599999999"/>
    <s v="24,89%"/>
    <d v="2004-06-17T00:00:00"/>
    <x v="0"/>
    <n v="2"/>
    <x v="5"/>
    <x v="1"/>
    <x v="1"/>
    <n v="136"/>
    <s v="S10_4757"/>
    <x v="50"/>
    <s v="(514) 555-8054"/>
    <s v="43 rue St. Laurent"/>
    <s v="N/A"/>
    <s v="Montreal"/>
    <s v="Quebec"/>
    <s v="H1J 1C3"/>
    <x v="15"/>
    <x v="0"/>
    <s v="Fresnisre"/>
    <s v="Jean"/>
    <s v="Medium"/>
  </r>
  <r>
    <n v="10261"/>
    <n v="20"/>
    <n v="89.53"/>
    <n v="9"/>
    <n v="1790.6"/>
    <n v="132.32533999999998"/>
    <s v="7,39%"/>
    <d v="2004-06-17T00:00:00"/>
    <x v="0"/>
    <n v="2"/>
    <x v="5"/>
    <x v="1"/>
    <x v="0"/>
    <n v="87"/>
    <s v="S18_4522"/>
    <x v="50"/>
    <s v="(514) 555-8054"/>
    <s v="43 rue St. Laurent"/>
    <s v="N/A"/>
    <s v="Montreal"/>
    <s v="Quebec"/>
    <s v="H1J 1C3"/>
    <x v="15"/>
    <x v="0"/>
    <s v="Fresnisre"/>
    <s v="Jean"/>
    <s v="Small"/>
  </r>
  <r>
    <n v="10261"/>
    <n v="36"/>
    <n v="100"/>
    <n v="8"/>
    <n v="4512.6000000000004"/>
    <n v="412.45164"/>
    <s v="9,14%"/>
    <d v="2004-06-17T00:00:00"/>
    <x v="0"/>
    <n v="2"/>
    <x v="5"/>
    <x v="1"/>
    <x v="4"/>
    <n v="122"/>
    <s v="S24_2011"/>
    <x v="50"/>
    <s v="(514) 555-8054"/>
    <s v="43 rue St. Laurent"/>
    <s v="N/A"/>
    <s v="Montreal"/>
    <s v="Quebec"/>
    <s v="H1J 1C3"/>
    <x v="15"/>
    <x v="0"/>
    <s v="Fresnisre"/>
    <s v="Jean"/>
    <s v="Medium"/>
  </r>
  <r>
    <n v="10261"/>
    <n v="22"/>
    <n v="91.17"/>
    <n v="3"/>
    <n v="2005.74"/>
    <n v="148.22418599999997"/>
    <s v="7,39%"/>
    <d v="2004-06-17T00:00:00"/>
    <x v="0"/>
    <n v="2"/>
    <x v="5"/>
    <x v="1"/>
    <x v="0"/>
    <n v="88"/>
    <s v="S24_3151"/>
    <x v="50"/>
    <s v="(514) 555-8054"/>
    <s v="43 rue St. Laurent"/>
    <s v="N/A"/>
    <s v="Montreal"/>
    <s v="Quebec"/>
    <s v="H1J 1C3"/>
    <x v="15"/>
    <x v="0"/>
    <s v="Fresnisre"/>
    <s v="Jean"/>
    <s v="Small"/>
  </r>
  <r>
    <n v="10261"/>
    <n v="34"/>
    <n v="62"/>
    <n v="4"/>
    <n v="2108"/>
    <n v="192.6712"/>
    <s v="9,14%"/>
    <d v="2004-06-17T00:00:00"/>
    <x v="0"/>
    <n v="2"/>
    <x v="5"/>
    <x v="1"/>
    <x v="4"/>
    <n v="66"/>
    <s v="S700_1138"/>
    <x v="50"/>
    <s v="(514) 555-8054"/>
    <s v="43 rue St. Laurent"/>
    <s v="N/A"/>
    <s v="Montreal"/>
    <s v="Quebec"/>
    <s v="H1J 1C3"/>
    <x v="15"/>
    <x v="0"/>
    <s v="Fresnisre"/>
    <s v="Jean"/>
    <s v="Small"/>
  </r>
  <r>
    <n v="10261"/>
    <n v="44"/>
    <n v="68.67"/>
    <n v="2"/>
    <n v="3021.48"/>
    <n v="276.16327200000001"/>
    <s v="9,14%"/>
    <d v="2004-06-17T00:00:00"/>
    <x v="0"/>
    <n v="2"/>
    <x v="5"/>
    <x v="1"/>
    <x v="4"/>
    <n v="72"/>
    <s v="S700_2610"/>
    <x v="50"/>
    <s v="(514) 555-8054"/>
    <s v="43 rue St. Laurent"/>
    <s v="N/A"/>
    <s v="Montreal"/>
    <s v="Quebec"/>
    <s v="H1J 1C3"/>
    <x v="15"/>
    <x v="0"/>
    <s v="Fresnisre"/>
    <s v="Jean"/>
    <s v="Medium"/>
  </r>
  <r>
    <n v="10261"/>
    <n v="25"/>
    <n v="88.15"/>
    <n v="5"/>
    <n v="2203.75"/>
    <n v="201.42274999999998"/>
    <s v="9,14%"/>
    <d v="2004-06-17T00:00:00"/>
    <x v="0"/>
    <n v="2"/>
    <x v="5"/>
    <x v="1"/>
    <x v="4"/>
    <n v="100"/>
    <s v="S700_3505"/>
    <x v="50"/>
    <s v="(514) 555-8054"/>
    <s v="43 rue St. Laurent"/>
    <s v="N/A"/>
    <s v="Montreal"/>
    <s v="Quebec"/>
    <s v="H1J 1C3"/>
    <x v="15"/>
    <x v="0"/>
    <s v="Fresnisre"/>
    <s v="Jean"/>
    <s v="Small"/>
  </r>
  <r>
    <n v="10261"/>
    <n v="50"/>
    <n v="81.430000000000007"/>
    <n v="6"/>
    <n v="4071.5"/>
    <n v="372.13509999999997"/>
    <s v="9,14%"/>
    <d v="2004-06-17T00:00:00"/>
    <x v="0"/>
    <n v="2"/>
    <x v="5"/>
    <x v="1"/>
    <x v="4"/>
    <n v="99"/>
    <s v="S700_3962"/>
    <x v="50"/>
    <s v="(514) 555-8054"/>
    <s v="43 rue St. Laurent"/>
    <s v="N/A"/>
    <s v="Montreal"/>
    <s v="Quebec"/>
    <s v="H1J 1C3"/>
    <x v="15"/>
    <x v="0"/>
    <s v="Fresnisre"/>
    <s v="Jean"/>
    <s v="Medium"/>
  </r>
  <r>
    <n v="10261"/>
    <n v="29"/>
    <n v="50.78"/>
    <n v="7"/>
    <n v="1472.62"/>
    <n v="134.59746799999999"/>
    <s v="9,14%"/>
    <d v="2004-06-17T00:00:00"/>
    <x v="0"/>
    <n v="2"/>
    <x v="5"/>
    <x v="1"/>
    <x v="4"/>
    <n v="54"/>
    <s v="S72_3212"/>
    <x v="50"/>
    <s v="(514) 555-8054"/>
    <s v="43 rue St. Laurent"/>
    <s v="N/A"/>
    <s v="Montreal"/>
    <s v="Quebec"/>
    <s v="H1J 1C3"/>
    <x v="15"/>
    <x v="0"/>
    <s v="Fresnisre"/>
    <s v="Jean"/>
    <s v="Small"/>
  </r>
  <r>
    <n v="10262"/>
    <n v="49"/>
    <n v="100"/>
    <n v="9"/>
    <n v="6567.96"/>
    <n v="0"/>
    <n v="0"/>
    <d v="2004-06-24T00:00:00"/>
    <x v="2"/>
    <n v="2"/>
    <x v="5"/>
    <x v="1"/>
    <x v="5"/>
    <n v="157"/>
    <s v="S18_1662"/>
    <x v="4"/>
    <s v="(91) 555 94 44"/>
    <s v="C/ Moralzarzal, 86"/>
    <s v="N/A"/>
    <s v="Madrid"/>
    <s v="N/A"/>
    <s v="28034"/>
    <x v="3"/>
    <x v="1"/>
    <s v="Freyre"/>
    <s v="Diego"/>
    <s v="Medium"/>
  </r>
  <r>
    <n v="10262"/>
    <n v="32"/>
    <n v="84.3"/>
    <n v="15"/>
    <n v="2697.6"/>
    <n v="0"/>
    <n v="0"/>
    <d v="2004-06-24T00:00:00"/>
    <x v="2"/>
    <n v="2"/>
    <x v="5"/>
    <x v="1"/>
    <x v="4"/>
    <n v="86"/>
    <s v="S18_3029"/>
    <x v="4"/>
    <s v="(91) 555 94 44"/>
    <s v="C/ Moralzarzal, 86"/>
    <s v="N/A"/>
    <s v="Madrid"/>
    <s v="N/A"/>
    <s v="28034"/>
    <x v="3"/>
    <x v="1"/>
    <s v="Freyre"/>
    <s v="Diego"/>
    <s v="Small"/>
  </r>
  <r>
    <n v="10262"/>
    <n v="34"/>
    <n v="100"/>
    <n v="14"/>
    <n v="4103.46"/>
    <n v="0"/>
    <n v="0"/>
    <d v="2004-06-24T00:00:00"/>
    <x v="2"/>
    <n v="2"/>
    <x v="5"/>
    <x v="1"/>
    <x v="0"/>
    <n v="105"/>
    <s v="S18_3856"/>
    <x v="4"/>
    <s v="(91) 555 94 44"/>
    <s v="C/ Moralzarzal, 86"/>
    <s v="N/A"/>
    <s v="Madrid"/>
    <s v="N/A"/>
    <s v="28034"/>
    <x v="3"/>
    <x v="1"/>
    <s v="Freyre"/>
    <s v="Diego"/>
    <s v="Medium"/>
  </r>
  <r>
    <n v="10262"/>
    <n v="34"/>
    <n v="97.38"/>
    <n v="1"/>
    <n v="3310.92"/>
    <n v="0"/>
    <n v="0"/>
    <d v="2004-06-24T00:00:00"/>
    <x v="2"/>
    <n v="2"/>
    <x v="5"/>
    <x v="1"/>
    <x v="5"/>
    <n v="109"/>
    <s v="S24_1785"/>
    <x v="4"/>
    <s v="(91) 555 94 44"/>
    <s v="C/ Moralzarzal, 86"/>
    <s v="N/A"/>
    <s v="Madrid"/>
    <s v="N/A"/>
    <s v="28034"/>
    <x v="3"/>
    <x v="1"/>
    <s v="Freyre"/>
    <s v="Diego"/>
    <s v="Medium"/>
  </r>
  <r>
    <n v="10262"/>
    <n v="24"/>
    <n v="67.14"/>
    <n v="10"/>
    <n v="1611.36"/>
    <n v="0"/>
    <n v="0"/>
    <d v="2004-06-24T00:00:00"/>
    <x v="2"/>
    <n v="2"/>
    <x v="5"/>
    <x v="1"/>
    <x v="5"/>
    <n v="68"/>
    <s v="S24_2841"/>
    <x v="4"/>
    <s v="(91) 555 94 44"/>
    <s v="C/ Moralzarzal, 86"/>
    <s v="N/A"/>
    <s v="Madrid"/>
    <s v="N/A"/>
    <s v="28034"/>
    <x v="3"/>
    <x v="1"/>
    <s v="Freyre"/>
    <s v="Diego"/>
    <s v="Small"/>
  </r>
  <r>
    <n v="10262"/>
    <n v="46"/>
    <n v="70.349999999999994"/>
    <n v="11"/>
    <n v="3236.1"/>
    <n v="0"/>
    <n v="0"/>
    <d v="2004-06-24T00:00:00"/>
    <x v="2"/>
    <n v="2"/>
    <x v="5"/>
    <x v="1"/>
    <x v="0"/>
    <n v="65"/>
    <s v="S24_3420"/>
    <x v="4"/>
    <s v="(91) 555 94 44"/>
    <s v="C/ Moralzarzal, 86"/>
    <s v="N/A"/>
    <s v="Madrid"/>
    <s v="N/A"/>
    <s v="28034"/>
    <x v="3"/>
    <x v="1"/>
    <s v="Freyre"/>
    <s v="Diego"/>
    <s v="Medium"/>
  </r>
  <r>
    <n v="10262"/>
    <n v="49"/>
    <n v="87.21"/>
    <n v="16"/>
    <n v="4273.29"/>
    <n v="0"/>
    <n v="0"/>
    <d v="2004-06-24T00:00:00"/>
    <x v="2"/>
    <n v="2"/>
    <x v="5"/>
    <x v="1"/>
    <x v="0"/>
    <n v="83"/>
    <s v="S24_3816"/>
    <x v="4"/>
    <s v="(91) 555 94 44"/>
    <s v="C/ Moralzarzal, 86"/>
    <s v="N/A"/>
    <s v="Madrid"/>
    <s v="N/A"/>
    <s v="28034"/>
    <x v="3"/>
    <x v="1"/>
    <s v="Freyre"/>
    <s v="Diego"/>
    <s v="Medium"/>
  </r>
  <r>
    <n v="10262"/>
    <n v="48"/>
    <n v="61.42"/>
    <n v="8"/>
    <n v="2948.16"/>
    <n v="0"/>
    <n v="0"/>
    <d v="2004-06-24T00:00:00"/>
    <x v="2"/>
    <n v="2"/>
    <x v="5"/>
    <x v="1"/>
    <x v="5"/>
    <n v="68"/>
    <s v="S24_3949"/>
    <x v="4"/>
    <s v="(91) 555 94 44"/>
    <s v="C/ Moralzarzal, 86"/>
    <s v="N/A"/>
    <s v="Madrid"/>
    <s v="N/A"/>
    <s v="28034"/>
    <x v="3"/>
    <x v="1"/>
    <s v="Freyre"/>
    <s v="Diego"/>
    <s v="Small"/>
  </r>
  <r>
    <n v="10262"/>
    <n v="40"/>
    <n v="79.11"/>
    <n v="2"/>
    <n v="3164.4"/>
    <n v="0"/>
    <n v="0"/>
    <d v="2004-06-24T00:00:00"/>
    <x v="2"/>
    <n v="2"/>
    <x v="5"/>
    <x v="1"/>
    <x v="0"/>
    <n v="68"/>
    <s v="S32_4289"/>
    <x v="4"/>
    <s v="(91) 555 94 44"/>
    <s v="C/ Moralzarzal, 86"/>
    <s v="N/A"/>
    <s v="Madrid"/>
    <s v="N/A"/>
    <s v="28034"/>
    <x v="3"/>
    <x v="1"/>
    <s v="Freyre"/>
    <s v="Diego"/>
    <s v="Medium"/>
  </r>
  <r>
    <n v="10262"/>
    <n v="49"/>
    <n v="37.97"/>
    <n v="3"/>
    <n v="1860.53"/>
    <n v="0"/>
    <n v="0"/>
    <d v="2004-06-24T00:00:00"/>
    <x v="2"/>
    <n v="2"/>
    <x v="5"/>
    <x v="1"/>
    <x v="0"/>
    <n v="43"/>
    <s v="S50_1341"/>
    <x v="4"/>
    <s v="(91) 555 94 44"/>
    <s v="C/ Moralzarzal, 86"/>
    <s v="N/A"/>
    <s v="Madrid"/>
    <s v="N/A"/>
    <s v="28034"/>
    <x v="3"/>
    <x v="1"/>
    <s v="Freyre"/>
    <s v="Diego"/>
    <s v="Small"/>
  </r>
  <r>
    <n v="10262"/>
    <n v="40"/>
    <n v="84.03"/>
    <n v="4"/>
    <n v="3361.2"/>
    <n v="0"/>
    <n v="0"/>
    <d v="2004-06-24T00:00:00"/>
    <x v="2"/>
    <n v="2"/>
    <x v="5"/>
    <x v="1"/>
    <x v="5"/>
    <n v="91"/>
    <s v="S700_1691"/>
    <x v="4"/>
    <s v="(91) 555 94 44"/>
    <s v="C/ Moralzarzal, 86"/>
    <s v="N/A"/>
    <s v="Madrid"/>
    <s v="N/A"/>
    <s v="28034"/>
    <x v="3"/>
    <x v="1"/>
    <s v="Freyre"/>
    <s v="Diego"/>
    <s v="Medium"/>
  </r>
  <r>
    <n v="10262"/>
    <n v="44"/>
    <n v="94.14"/>
    <n v="13"/>
    <n v="4142.16"/>
    <n v="0"/>
    <n v="0"/>
    <d v="2004-06-24T00:00:00"/>
    <x v="2"/>
    <n v="2"/>
    <x v="5"/>
    <x v="1"/>
    <x v="4"/>
    <n v="90"/>
    <s v="S700_2047"/>
    <x v="4"/>
    <s v="(91) 555 94 44"/>
    <s v="C/ Moralzarzal, 86"/>
    <s v="N/A"/>
    <s v="Madrid"/>
    <s v="N/A"/>
    <s v="28034"/>
    <x v="3"/>
    <x v="1"/>
    <s v="Freyre"/>
    <s v="Diego"/>
    <s v="Medium"/>
  </r>
  <r>
    <n v="10262"/>
    <n v="33"/>
    <n v="90.75"/>
    <n v="6"/>
    <n v="2994.75"/>
    <n v="0"/>
    <n v="0"/>
    <d v="2004-06-24T00:00:00"/>
    <x v="2"/>
    <n v="2"/>
    <x v="5"/>
    <x v="1"/>
    <x v="5"/>
    <n v="99"/>
    <s v="S700_2466"/>
    <x v="4"/>
    <s v="(91) 555 94 44"/>
    <s v="C/ Moralzarzal, 86"/>
    <s v="N/A"/>
    <s v="Madrid"/>
    <s v="N/A"/>
    <s v="28034"/>
    <x v="3"/>
    <x v="1"/>
    <s v="Freyre"/>
    <s v="Diego"/>
    <s v="Small"/>
  </r>
  <r>
    <n v="10262"/>
    <n v="27"/>
    <n v="76"/>
    <n v="5"/>
    <n v="2052"/>
    <n v="0"/>
    <n v="0"/>
    <d v="2004-06-24T00:00:00"/>
    <x v="2"/>
    <n v="2"/>
    <x v="5"/>
    <x v="1"/>
    <x v="5"/>
    <n v="80"/>
    <s v="S700_3167"/>
    <x v="4"/>
    <s v="(91) 555 94 44"/>
    <s v="C/ Moralzarzal, 86"/>
    <s v="N/A"/>
    <s v="Madrid"/>
    <s v="N/A"/>
    <s v="28034"/>
    <x v="3"/>
    <x v="1"/>
    <s v="Freyre"/>
    <s v="Diego"/>
    <s v="Small"/>
  </r>
  <r>
    <n v="10262"/>
    <n v="35"/>
    <n v="71.069999999999993"/>
    <n v="7"/>
    <n v="2487.4499999999998"/>
    <n v="0"/>
    <n v="0"/>
    <d v="2004-06-24T00:00:00"/>
    <x v="2"/>
    <n v="2"/>
    <x v="5"/>
    <x v="1"/>
    <x v="5"/>
    <n v="74"/>
    <s v="S700_4002"/>
    <x v="4"/>
    <s v="(91) 555 94 44"/>
    <s v="C/ Moralzarzal, 86"/>
    <s v="N/A"/>
    <s v="Madrid"/>
    <s v="N/A"/>
    <s v="28034"/>
    <x v="3"/>
    <x v="1"/>
    <s v="Freyre"/>
    <s v="Diego"/>
    <s v="Small"/>
  </r>
  <r>
    <n v="10262"/>
    <n v="21"/>
    <n v="57.11"/>
    <n v="12"/>
    <n v="1199.31"/>
    <n v="0"/>
    <n v="0"/>
    <d v="2004-06-24T00:00:00"/>
    <x v="2"/>
    <n v="2"/>
    <x v="5"/>
    <x v="1"/>
    <x v="5"/>
    <n v="49"/>
    <s v="S72_1253"/>
    <x v="4"/>
    <s v="(91) 555 94 44"/>
    <s v="C/ Moralzarzal, 86"/>
    <s v="N/A"/>
    <s v="Madrid"/>
    <s v="N/A"/>
    <s v="28034"/>
    <x v="3"/>
    <x v="1"/>
    <s v="Freyre"/>
    <s v="Diego"/>
    <s v="Small"/>
  </r>
  <r>
    <n v="10263"/>
    <n v="34"/>
    <n v="100"/>
    <n v="2"/>
    <n v="3676.76"/>
    <n v="466.94852000000003"/>
    <s v="12,70%"/>
    <d v="2004-06-28T00:00:00"/>
    <x v="0"/>
    <n v="2"/>
    <x v="5"/>
    <x v="1"/>
    <x v="6"/>
    <n v="95"/>
    <s v="S10_1678"/>
    <x v="51"/>
    <s v="2035552570"/>
    <s v="25593 South Bay Ln."/>
    <s v="N/A"/>
    <s v="Bridgewater"/>
    <s v="CT"/>
    <s v="97562"/>
    <x v="0"/>
    <x v="0"/>
    <s v="King"/>
    <s v="Julie"/>
    <s v="Medium"/>
  </r>
  <r>
    <n v="10263"/>
    <n v="40"/>
    <n v="100"/>
    <n v="5"/>
    <n v="4472"/>
    <n v="567.94399999999996"/>
    <s v="12,70%"/>
    <d v="2004-06-28T00:00:00"/>
    <x v="0"/>
    <n v="2"/>
    <x v="5"/>
    <x v="1"/>
    <x v="6"/>
    <n v="118"/>
    <s v="S10_2016"/>
    <x v="51"/>
    <s v="2035552570"/>
    <s v="25593 South Bay Ln."/>
    <s v="N/A"/>
    <s v="Bridgewater"/>
    <s v="CT"/>
    <s v="97562"/>
    <x v="0"/>
    <x v="0"/>
    <s v="King"/>
    <s v="Julie"/>
    <s v="Medium"/>
  </r>
  <r>
    <n v="10263"/>
    <n v="41"/>
    <n v="100"/>
    <n v="4"/>
    <n v="8336.94"/>
    <n v="1058.7913800000001"/>
    <s v="12,70%"/>
    <d v="2004-06-28T00:00:00"/>
    <x v="0"/>
    <n v="2"/>
    <x v="5"/>
    <x v="1"/>
    <x v="6"/>
    <n v="193"/>
    <s v="S10_4698"/>
    <x v="51"/>
    <s v="2035552570"/>
    <s v="25593 South Bay Ln."/>
    <s v="N/A"/>
    <s v="Bridgewater"/>
    <s v="CT"/>
    <s v="97562"/>
    <x v="0"/>
    <x v="0"/>
    <s v="King"/>
    <s v="Julie"/>
    <s v="Large"/>
  </r>
  <r>
    <n v="10263"/>
    <n v="48"/>
    <n v="100"/>
    <n v="1"/>
    <n v="6434.4"/>
    <n v="817.16879999999992"/>
    <n v="0.127"/>
    <d v="2004-06-28T00:00:00"/>
    <x v="0"/>
    <n v="2"/>
    <x v="5"/>
    <x v="1"/>
    <x v="6"/>
    <n v="150"/>
    <s v="S12_2823"/>
    <x v="51"/>
    <s v="2035552570"/>
    <s v="25593 South Bay Ln."/>
    <s v="N/A"/>
    <s v="Bridgewater"/>
    <s v="CT"/>
    <s v="97562"/>
    <x v="0"/>
    <x v="0"/>
    <s v="King"/>
    <s v="Julie"/>
    <s v="Medium"/>
  </r>
  <r>
    <n v="10263"/>
    <n v="33"/>
    <n v="86.17"/>
    <n v="10"/>
    <n v="2843.61"/>
    <n v="207.86789100000001"/>
    <s v="7,31%"/>
    <d v="2004-06-28T00:00:00"/>
    <x v="0"/>
    <n v="2"/>
    <x v="5"/>
    <x v="1"/>
    <x v="5"/>
    <n v="84"/>
    <s v="S18_2581"/>
    <x v="51"/>
    <s v="2035552570"/>
    <s v="25593 South Bay Ln."/>
    <s v="N/A"/>
    <s v="Bridgewater"/>
    <s v="CT"/>
    <s v="97562"/>
    <x v="0"/>
    <x v="0"/>
    <s v="King"/>
    <s v="Julie"/>
    <s v="Small"/>
  </r>
  <r>
    <n v="10263"/>
    <n v="34"/>
    <n v="58.75"/>
    <n v="6"/>
    <n v="1997.5"/>
    <n v="253.6825"/>
    <n v="0.127"/>
    <d v="2004-06-28T00:00:00"/>
    <x v="0"/>
    <n v="2"/>
    <x v="5"/>
    <x v="1"/>
    <x v="6"/>
    <n v="60"/>
    <s v="S18_2625"/>
    <x v="51"/>
    <s v="2035552570"/>
    <s v="25593 South Bay Ln."/>
    <s v="N/A"/>
    <s v="Bridgewater"/>
    <s v="CT"/>
    <s v="97562"/>
    <x v="0"/>
    <x v="0"/>
    <s v="King"/>
    <s v="Julie"/>
    <s v="Small"/>
  </r>
  <r>
    <n v="10263"/>
    <n v="42"/>
    <n v="100"/>
    <n v="3"/>
    <n v="4307.5200000000004"/>
    <n v="547.05504000000008"/>
    <n v="0.127"/>
    <d v="2004-06-28T00:00:00"/>
    <x v="0"/>
    <n v="2"/>
    <x v="5"/>
    <x v="1"/>
    <x v="6"/>
    <n v="112"/>
    <s v="S24_1578"/>
    <x v="51"/>
    <s v="2035552570"/>
    <s v="25593 South Bay Ln."/>
    <s v="N/A"/>
    <s v="Bridgewater"/>
    <s v="CT"/>
    <s v="97562"/>
    <x v="0"/>
    <x v="0"/>
    <s v="King"/>
    <s v="Julie"/>
    <s v="Medium"/>
  </r>
  <r>
    <n v="10263"/>
    <n v="37"/>
    <n v="62.46"/>
    <n v="7"/>
    <n v="2311.02"/>
    <n v="293.49954000000002"/>
    <n v="0.127"/>
    <d v="2004-06-28T00:00:00"/>
    <x v="0"/>
    <n v="2"/>
    <x v="5"/>
    <x v="1"/>
    <x v="6"/>
    <n v="76"/>
    <s v="S24_2000"/>
    <x v="51"/>
    <s v="2035552570"/>
    <s v="25593 South Bay Ln."/>
    <s v="N/A"/>
    <s v="Bridgewater"/>
    <s v="CT"/>
    <s v="97562"/>
    <x v="0"/>
    <x v="0"/>
    <s v="King"/>
    <s v="Julie"/>
    <s v="Small"/>
  </r>
  <r>
    <n v="10263"/>
    <n v="24"/>
    <n v="75.349999999999994"/>
    <n v="11"/>
    <n v="1808.4"/>
    <n v="132.19404"/>
    <s v="7,31%"/>
    <d v="2004-06-28T00:00:00"/>
    <x v="0"/>
    <n v="2"/>
    <x v="5"/>
    <x v="1"/>
    <x v="5"/>
    <n v="72"/>
    <s v="S24_4278"/>
    <x v="51"/>
    <s v="2035552570"/>
    <s v="25593 South Bay Ln."/>
    <s v="N/A"/>
    <s v="Bridgewater"/>
    <s v="CT"/>
    <s v="97562"/>
    <x v="0"/>
    <x v="0"/>
    <s v="King"/>
    <s v="Julie"/>
    <s v="Small"/>
  </r>
  <r>
    <n v="10263"/>
    <n v="31"/>
    <n v="79.91"/>
    <n v="8"/>
    <n v="2477.21"/>
    <n v="314.60567000000003"/>
    <n v="0.127"/>
    <d v="2004-06-28T00:00:00"/>
    <x v="0"/>
    <n v="2"/>
    <x v="5"/>
    <x v="1"/>
    <x v="6"/>
    <n v="99"/>
    <s v="S32_1374"/>
    <x v="51"/>
    <s v="2035552570"/>
    <s v="25593 South Bay Ln."/>
    <s v="N/A"/>
    <s v="Bridgewater"/>
    <s v="CT"/>
    <s v="97562"/>
    <x v="0"/>
    <x v="0"/>
    <s v="King"/>
    <s v="Julie"/>
    <s v="Small"/>
  </r>
  <r>
    <n v="10263"/>
    <n v="47"/>
    <n v="100"/>
    <n v="9"/>
    <n v="5465.16"/>
    <n v="399.503196"/>
    <s v="7,31%"/>
    <d v="2004-06-28T00:00:00"/>
    <x v="0"/>
    <n v="2"/>
    <x v="5"/>
    <x v="1"/>
    <x v="5"/>
    <n v="118"/>
    <s v="S700_2834"/>
    <x v="51"/>
    <s v="2035552570"/>
    <s v="25593 South Bay Ln."/>
    <s v="N/A"/>
    <s v="Bridgewater"/>
    <s v="CT"/>
    <s v="97562"/>
    <x v="0"/>
    <x v="0"/>
    <s v="King"/>
    <s v="Julie"/>
    <s v="Medium"/>
  </r>
  <r>
    <n v="10264"/>
    <n v="48"/>
    <n v="54.71"/>
    <n v="3"/>
    <n v="2626.08"/>
    <n v="333.51215999999999"/>
    <n v="0.127"/>
    <d v="2004-06-30T00:00:00"/>
    <x v="0"/>
    <n v="2"/>
    <x v="5"/>
    <x v="1"/>
    <x v="6"/>
    <n v="62"/>
    <s v="S18_3782"/>
    <x v="84"/>
    <s v="6175559555"/>
    <s v="8616 Spinnaker Dr."/>
    <s v="N/A"/>
    <s v="Boston"/>
    <s v="MA"/>
    <s v="51003"/>
    <x v="0"/>
    <x v="0"/>
    <s v="Yoshido"/>
    <s v="Juri"/>
    <s v="Small"/>
  </r>
  <r>
    <n v="10264"/>
    <n v="20"/>
    <n v="100"/>
    <n v="2"/>
    <n v="2410.6"/>
    <n v="599.99833999999998"/>
    <s v="24,89%"/>
    <d v="2004-06-30T00:00:00"/>
    <x v="0"/>
    <n v="2"/>
    <x v="5"/>
    <x v="1"/>
    <x v="1"/>
    <n v="148"/>
    <s v="S18_4721"/>
    <x v="84"/>
    <s v="6175559555"/>
    <s v="8616 Spinnaker Dr."/>
    <s v="N/A"/>
    <s v="Boston"/>
    <s v="MA"/>
    <s v="51003"/>
    <x v="0"/>
    <x v="0"/>
    <s v="Yoshido"/>
    <s v="Juri"/>
    <s v="Small"/>
  </r>
  <r>
    <n v="10264"/>
    <n v="37"/>
    <n v="65.099999999999994"/>
    <n v="6"/>
    <n v="2408.6999999999998"/>
    <n v="305.9049"/>
    <n v="0.127"/>
    <d v="2004-06-30T00:00:00"/>
    <x v="0"/>
    <n v="2"/>
    <x v="5"/>
    <x v="1"/>
    <x v="6"/>
    <n v="69"/>
    <s v="S24_2360"/>
    <x v="84"/>
    <s v="6175559555"/>
    <s v="8616 Spinnaker Dr."/>
    <s v="N/A"/>
    <s v="Boston"/>
    <s v="MA"/>
    <s v="51003"/>
    <x v="0"/>
    <x v="0"/>
    <s v="Yoshido"/>
    <s v="Juri"/>
    <s v="Small"/>
  </r>
  <r>
    <n v="10264"/>
    <n v="47"/>
    <n v="83.27"/>
    <n v="1"/>
    <n v="3913.69"/>
    <n v="974.1174410000001"/>
    <s v="24,89%"/>
    <d v="2004-06-30T00:00:00"/>
    <x v="0"/>
    <n v="2"/>
    <x v="5"/>
    <x v="1"/>
    <x v="1"/>
    <n v="80"/>
    <s v="S24_4620"/>
    <x v="84"/>
    <s v="6175559555"/>
    <s v="8616 Spinnaker Dr."/>
    <s v="N/A"/>
    <s v="Boston"/>
    <s v="MA"/>
    <s v="51003"/>
    <x v="0"/>
    <x v="0"/>
    <s v="Yoshido"/>
    <s v="Juri"/>
    <s v="Medium"/>
  </r>
  <r>
    <n v="10264"/>
    <n v="20"/>
    <n v="32.590000000000003"/>
    <n v="4"/>
    <n v="651.79999999999995"/>
    <n v="82.778599999999997"/>
    <n v="0.127"/>
    <d v="2004-06-30T00:00:00"/>
    <x v="0"/>
    <n v="2"/>
    <x v="5"/>
    <x v="1"/>
    <x v="6"/>
    <n v="40"/>
    <s v="S32_2206"/>
    <x v="84"/>
    <s v="6175559555"/>
    <s v="8616 Spinnaker Dr."/>
    <s v="N/A"/>
    <s v="Boston"/>
    <s v="MA"/>
    <s v="51003"/>
    <x v="0"/>
    <x v="0"/>
    <s v="Yoshido"/>
    <s v="Juri"/>
    <s v="Small"/>
  </r>
  <r>
    <n v="10264"/>
    <n v="34"/>
    <n v="97.97"/>
    <n v="7"/>
    <n v="3330.98"/>
    <n v="423.03446000000002"/>
    <n v="0.127"/>
    <d v="2004-06-30T00:00:00"/>
    <x v="0"/>
    <n v="2"/>
    <x v="5"/>
    <x v="1"/>
    <x v="6"/>
    <n v="102"/>
    <s v="S32_4485"/>
    <x v="84"/>
    <s v="6175559555"/>
    <s v="8616 Spinnaker Dr."/>
    <s v="N/A"/>
    <s v="Boston"/>
    <s v="MA"/>
    <s v="51003"/>
    <x v="0"/>
    <x v="0"/>
    <s v="Yoshido"/>
    <s v="Juri"/>
    <s v="Medium"/>
  </r>
  <r>
    <n v="10264"/>
    <n v="47"/>
    <n v="89.5"/>
    <n v="5"/>
    <n v="4206.5"/>
    <n v="534.22550000000001"/>
    <n v="0.127"/>
    <d v="2004-06-30T00:00:00"/>
    <x v="0"/>
    <n v="2"/>
    <x v="5"/>
    <x v="1"/>
    <x v="6"/>
    <n v="81"/>
    <s v="S50_4713"/>
    <x v="84"/>
    <s v="6175559555"/>
    <s v="8616 Spinnaker Dr."/>
    <s v="N/A"/>
    <s v="Boston"/>
    <s v="MA"/>
    <s v="51003"/>
    <x v="0"/>
    <x v="0"/>
    <s v="Yoshido"/>
    <s v="Juri"/>
    <s v="Medium"/>
  </r>
  <r>
    <n v="10265"/>
    <n v="45"/>
    <n v="86.84"/>
    <n v="2"/>
    <n v="3907.8"/>
    <n v="972.65142000000003"/>
    <s v="24,89%"/>
    <d v="2004-07-02T00:00:00"/>
    <x v="0"/>
    <n v="3"/>
    <x v="6"/>
    <x v="1"/>
    <x v="1"/>
    <n v="80"/>
    <s v="S18_3278"/>
    <x v="60"/>
    <s v="61-9-3844-6555"/>
    <s v="7 Allen Street"/>
    <s v="N/A"/>
    <s v="Glen Waverly"/>
    <s v="Victoria"/>
    <s v="3150"/>
    <x v="13"/>
    <x v="3"/>
    <s v="Connery"/>
    <s v="Sean"/>
    <s v="Medium"/>
  </r>
  <r>
    <n v="10265"/>
    <n v="49"/>
    <n v="100"/>
    <n v="1"/>
    <n v="8427.02"/>
    <n v="2097.4852780000001"/>
    <s v="24,89%"/>
    <d v="2004-07-02T00:00:00"/>
    <x v="0"/>
    <n v="3"/>
    <x v="6"/>
    <x v="1"/>
    <x v="1"/>
    <n v="146"/>
    <s v="S18_3482"/>
    <x v="60"/>
    <s v="61-9-3844-6555"/>
    <s v="7 Allen Street"/>
    <s v="N/A"/>
    <s v="Glen Waverly"/>
    <s v="Victoria"/>
    <s v="3150"/>
    <x v="13"/>
    <x v="3"/>
    <s v="Connery"/>
    <s v="Sean"/>
    <s v="Large"/>
  </r>
  <r>
    <n v="10266"/>
    <n v="44"/>
    <n v="100"/>
    <n v="14"/>
    <n v="9160.36"/>
    <n v="2280.0136040000002"/>
    <s v="24,89%"/>
    <d v="2004-07-06T00:00:00"/>
    <x v="0"/>
    <n v="3"/>
    <x v="6"/>
    <x v="1"/>
    <x v="1"/>
    <n v="194"/>
    <s v="S12_1099"/>
    <x v="52"/>
    <s v="0522-556555"/>
    <s v="Strada Provinciale 124"/>
    <s v="N/A"/>
    <s v="Reggio Emilia"/>
    <s v="N/A"/>
    <s v="42100"/>
    <x v="5"/>
    <x v="1"/>
    <s v="Moroni"/>
    <s v="Maurizio"/>
    <s v="Large"/>
  </r>
  <r>
    <n v="10266"/>
    <n v="22"/>
    <n v="100"/>
    <n v="12"/>
    <n v="2454.54"/>
    <n v="610.93500600000004"/>
    <s v="24,89%"/>
    <d v="2004-07-06T00:00:00"/>
    <x v="0"/>
    <n v="3"/>
    <x v="6"/>
    <x v="1"/>
    <x v="1"/>
    <n v="117"/>
    <s v="S12_3380"/>
    <x v="52"/>
    <s v="0522-556555"/>
    <s v="Strada Provinciale 124"/>
    <s v="N/A"/>
    <s v="Reggio Emilia"/>
    <s v="N/A"/>
    <s v="42100"/>
    <x v="5"/>
    <x v="1"/>
    <s v="Moroni"/>
    <s v="Maurizio"/>
    <s v="Small"/>
  </r>
  <r>
    <n v="10266"/>
    <n v="35"/>
    <n v="76.61"/>
    <n v="15"/>
    <n v="2681.35"/>
    <n v="667.388015"/>
    <s v="24,89%"/>
    <d v="2004-07-06T00:00:00"/>
    <x v="0"/>
    <n v="3"/>
    <x v="6"/>
    <x v="1"/>
    <x v="1"/>
    <n v="79"/>
    <s v="S12_3990"/>
    <x v="52"/>
    <s v="0522-556555"/>
    <s v="Strada Provinciale 124"/>
    <s v="N/A"/>
    <s v="Reggio Emilia"/>
    <s v="N/A"/>
    <s v="42100"/>
    <x v="5"/>
    <x v="1"/>
    <s v="Moroni"/>
    <s v="Maurizio"/>
    <s v="Small"/>
  </r>
  <r>
    <n v="10266"/>
    <n v="40"/>
    <n v="100"/>
    <n v="11"/>
    <n v="4468.3999999999996"/>
    <n v="1112.1847599999999"/>
    <s v="24,89%"/>
    <d v="2004-07-06T00:00:00"/>
    <x v="0"/>
    <n v="3"/>
    <x v="6"/>
    <x v="1"/>
    <x v="1"/>
    <n v="115"/>
    <s v="S12_4675"/>
    <x v="52"/>
    <s v="0522-556555"/>
    <s v="Strada Provinciale 124"/>
    <s v="N/A"/>
    <s v="Reggio Emilia"/>
    <s v="N/A"/>
    <s v="42100"/>
    <x v="5"/>
    <x v="1"/>
    <s v="Moroni"/>
    <s v="Maurizio"/>
    <s v="Medium"/>
  </r>
  <r>
    <n v="10266"/>
    <n v="21"/>
    <n v="100"/>
    <n v="6"/>
    <n v="2526.5100000000002"/>
    <n v="628.84833900000012"/>
    <s v="24,89%"/>
    <d v="2004-07-06T00:00:00"/>
    <x v="0"/>
    <n v="3"/>
    <x v="6"/>
    <x v="1"/>
    <x v="1"/>
    <n v="141"/>
    <s v="S18_1129"/>
    <x v="52"/>
    <s v="0522-556555"/>
    <s v="Strada Provinciale 124"/>
    <s v="N/A"/>
    <s v="Reggio Emilia"/>
    <s v="N/A"/>
    <s v="42100"/>
    <x v="5"/>
    <x v="1"/>
    <s v="Moroni"/>
    <s v="Maurizio"/>
    <s v="Small"/>
  </r>
  <r>
    <n v="10266"/>
    <n v="36"/>
    <n v="100"/>
    <n v="2"/>
    <n v="5196.6000000000004"/>
    <n v="1293.4337400000002"/>
    <s v="24,89%"/>
    <d v="2004-07-06T00:00:00"/>
    <x v="0"/>
    <n v="3"/>
    <x v="6"/>
    <x v="1"/>
    <x v="1"/>
    <n v="124"/>
    <s v="S18_1589"/>
    <x v="52"/>
    <s v="0522-556555"/>
    <s v="Strada Provinciale 124"/>
    <s v="N/A"/>
    <s v="Reggio Emilia"/>
    <s v="N/A"/>
    <s v="42100"/>
    <x v="5"/>
    <x v="1"/>
    <s v="Moroni"/>
    <s v="Maurizio"/>
    <s v="Medium"/>
  </r>
  <r>
    <n v="10266"/>
    <n v="33"/>
    <n v="74.69"/>
    <n v="10"/>
    <n v="2464.77"/>
    <n v="613.48125300000004"/>
    <s v="24,89%"/>
    <d v="2004-07-06T00:00:00"/>
    <x v="0"/>
    <n v="3"/>
    <x v="6"/>
    <x v="1"/>
    <x v="1"/>
    <n v="77"/>
    <s v="S18_1889"/>
    <x v="52"/>
    <s v="0522-556555"/>
    <s v="Strada Provinciale 124"/>
    <s v="N/A"/>
    <s v="Reggio Emilia"/>
    <s v="N/A"/>
    <s v="42100"/>
    <x v="5"/>
    <x v="1"/>
    <s v="Moroni"/>
    <s v="Maurizio"/>
    <s v="Small"/>
  </r>
  <r>
    <n v="10266"/>
    <n v="49"/>
    <n v="100"/>
    <n v="5"/>
    <n v="6203.4"/>
    <n v="1544.0262599999999"/>
    <s v="24,89%"/>
    <d v="2004-07-06T00:00:00"/>
    <x v="0"/>
    <n v="3"/>
    <x v="6"/>
    <x v="1"/>
    <x v="1"/>
    <n v="142"/>
    <s v="S18_1984"/>
    <x v="52"/>
    <s v="0522-556555"/>
    <s v="Strada Provinciale 124"/>
    <s v="N/A"/>
    <s v="Reggio Emilia"/>
    <s v="N/A"/>
    <s v="42100"/>
    <x v="5"/>
    <x v="1"/>
    <s v="Moroni"/>
    <s v="Maurizio"/>
    <s v="Medium"/>
  </r>
  <r>
    <n v="10266"/>
    <n v="20"/>
    <n v="100"/>
    <n v="3"/>
    <n v="2824.8"/>
    <n v="703.0927200000001"/>
    <s v="24,89%"/>
    <d v="2004-07-06T00:00:00"/>
    <x v="0"/>
    <n v="3"/>
    <x v="6"/>
    <x v="1"/>
    <x v="1"/>
    <n v="132"/>
    <s v="S18_2870"/>
    <x v="52"/>
    <s v="0522-556555"/>
    <s v="Strada Provinciale 124"/>
    <s v="N/A"/>
    <s v="Reggio Emilia"/>
    <s v="N/A"/>
    <s v="42100"/>
    <x v="5"/>
    <x v="1"/>
    <s v="Moroni"/>
    <s v="Maurizio"/>
    <s v="Small"/>
  </r>
  <r>
    <n v="10266"/>
    <n v="29"/>
    <n v="100"/>
    <n v="7"/>
    <n v="4812.55"/>
    <n v="1197.843695"/>
    <s v="24,89%"/>
    <d v="2004-07-06T00:00:00"/>
    <x v="0"/>
    <n v="3"/>
    <x v="6"/>
    <x v="1"/>
    <x v="1"/>
    <n v="169"/>
    <s v="S18_3232"/>
    <x v="52"/>
    <s v="0522-556555"/>
    <s v="Strada Provinciale 124"/>
    <s v="N/A"/>
    <s v="Reggio Emilia"/>
    <s v="N/A"/>
    <s v="42100"/>
    <x v="5"/>
    <x v="1"/>
    <s v="Moroni"/>
    <s v="Maurizio"/>
    <s v="Medium"/>
  </r>
  <r>
    <n v="10266"/>
    <n v="33"/>
    <n v="100"/>
    <n v="4"/>
    <n v="5035.1400000000003"/>
    <n v="1253.2463460000001"/>
    <s v="24,89%"/>
    <d v="2004-07-06T00:00:00"/>
    <x v="0"/>
    <n v="3"/>
    <x v="6"/>
    <x v="1"/>
    <x v="1"/>
    <n v="141"/>
    <s v="S18_3685"/>
    <x v="52"/>
    <s v="0522-556555"/>
    <s v="Strada Provinciale 124"/>
    <s v="N/A"/>
    <s v="Reggio Emilia"/>
    <s v="N/A"/>
    <s v="42100"/>
    <x v="5"/>
    <x v="1"/>
    <s v="Moroni"/>
    <s v="Maurizio"/>
    <s v="Medium"/>
  </r>
  <r>
    <n v="10266"/>
    <n v="28"/>
    <n v="48.3"/>
    <n v="1"/>
    <n v="1352.4"/>
    <n v="336.61236000000002"/>
    <s v="24,89%"/>
    <d v="2004-07-06T00:00:00"/>
    <x v="0"/>
    <n v="3"/>
    <x v="6"/>
    <x v="1"/>
    <x v="1"/>
    <n v="50"/>
    <s v="S24_1628"/>
    <x v="52"/>
    <s v="0522-556555"/>
    <s v="Strada Provinciale 124"/>
    <s v="N/A"/>
    <s v="Reggio Emilia"/>
    <s v="N/A"/>
    <s v="42100"/>
    <x v="5"/>
    <x v="1"/>
    <s v="Moroni"/>
    <s v="Maurizio"/>
    <s v="Small"/>
  </r>
  <r>
    <n v="10266"/>
    <n v="34"/>
    <n v="40.4"/>
    <n v="8"/>
    <n v="1373.6"/>
    <n v="341.88903999999997"/>
    <s v="24,89%"/>
    <d v="2004-07-06T00:00:00"/>
    <x v="0"/>
    <n v="3"/>
    <x v="6"/>
    <x v="1"/>
    <x v="1"/>
    <n v="37"/>
    <s v="S24_2972"/>
    <x v="52"/>
    <s v="0522-556555"/>
    <s v="Strada Provinciale 124"/>
    <s v="N/A"/>
    <s v="Reggio Emilia"/>
    <s v="N/A"/>
    <s v="42100"/>
    <x v="5"/>
    <x v="1"/>
    <s v="Moroni"/>
    <s v="Maurizio"/>
    <s v="Small"/>
  </r>
  <r>
    <n v="10266"/>
    <n v="47"/>
    <n v="62.45"/>
    <n v="13"/>
    <n v="2935.15"/>
    <n v="730.55883500000004"/>
    <s v="24,89%"/>
    <d v="2004-07-06T00:00:00"/>
    <x v="0"/>
    <n v="3"/>
    <x v="6"/>
    <x v="1"/>
    <x v="1"/>
    <n v="61"/>
    <s v="S24_3371"/>
    <x v="52"/>
    <s v="0522-556555"/>
    <s v="Strada Provinciale 124"/>
    <s v="N/A"/>
    <s v="Reggio Emilia"/>
    <s v="N/A"/>
    <s v="42100"/>
    <x v="5"/>
    <x v="1"/>
    <s v="Moroni"/>
    <s v="Maurizio"/>
    <s v="Small"/>
  </r>
  <r>
    <n v="10266"/>
    <n v="24"/>
    <n v="100"/>
    <n v="9"/>
    <n v="2932.08"/>
    <n v="729.794712"/>
    <s v="24,89%"/>
    <d v="2004-07-06T00:00:00"/>
    <x v="0"/>
    <n v="3"/>
    <x v="6"/>
    <x v="1"/>
    <x v="1"/>
    <n v="140"/>
    <s v="S24_3856"/>
    <x v="52"/>
    <s v="0522-556555"/>
    <s v="Strada Provinciale 124"/>
    <s v="N/A"/>
    <s v="Reggio Emilia"/>
    <s v="N/A"/>
    <s v="42100"/>
    <x v="5"/>
    <x v="1"/>
    <s v="Moroni"/>
    <s v="Maurizio"/>
    <s v="Small"/>
  </r>
  <r>
    <n v="10267"/>
    <n v="36"/>
    <n v="75.55"/>
    <n v="1"/>
    <n v="2719.8"/>
    <n v="676.9582200000001"/>
    <s v="24,89%"/>
    <d v="2004-07-07T00:00:00"/>
    <x v="0"/>
    <n v="3"/>
    <x v="6"/>
    <x v="1"/>
    <x v="1"/>
    <n v="71"/>
    <s v="S18_4933"/>
    <x v="26"/>
    <s v="2125557413"/>
    <s v="4092 Furth Circle"/>
    <s v="Suite 400"/>
    <s v="NYC"/>
    <s v="NY"/>
    <s v="10022"/>
    <x v="0"/>
    <x v="0"/>
    <s v="Young"/>
    <s v="Jeff"/>
    <s v="Small"/>
  </r>
  <r>
    <n v="10267"/>
    <n v="40"/>
    <n v="80.099999999999994"/>
    <n v="5"/>
    <n v="3204"/>
    <n v="797.47559999999999"/>
    <s v="24,89%"/>
    <d v="2004-07-07T00:00:00"/>
    <x v="0"/>
    <n v="3"/>
    <x v="6"/>
    <x v="1"/>
    <x v="1"/>
    <n v="73"/>
    <s v="S24_1046"/>
    <x v="26"/>
    <s v="2125557413"/>
    <s v="4092 Furth Circle"/>
    <s v="Suite 400"/>
    <s v="NYC"/>
    <s v="NY"/>
    <s v="10022"/>
    <x v="0"/>
    <x v="0"/>
    <s v="Young"/>
    <s v="Jeff"/>
    <s v="Medium"/>
  </r>
  <r>
    <n v="10267"/>
    <n v="38"/>
    <n v="87.24"/>
    <n v="3"/>
    <n v="3315.12"/>
    <n v="825.13336800000002"/>
    <s v="24,89%"/>
    <d v="2004-07-07T00:00:00"/>
    <x v="0"/>
    <n v="3"/>
    <x v="6"/>
    <x v="1"/>
    <x v="1"/>
    <n v="90"/>
    <s v="S24_2766"/>
    <x v="26"/>
    <s v="2125557413"/>
    <s v="4092 Furth Circle"/>
    <s v="Suite 400"/>
    <s v="NYC"/>
    <s v="NY"/>
    <s v="10022"/>
    <x v="0"/>
    <x v="0"/>
    <s v="Young"/>
    <s v="Jeff"/>
    <s v="Medium"/>
  </r>
  <r>
    <n v="10267"/>
    <n v="43"/>
    <n v="100"/>
    <n v="2"/>
    <n v="4645.72"/>
    <n v="1156.3197080000002"/>
    <s v="24,89%"/>
    <d v="2004-07-07T00:00:00"/>
    <x v="0"/>
    <n v="3"/>
    <x v="6"/>
    <x v="1"/>
    <x v="1"/>
    <n v="117"/>
    <s v="S24_2887"/>
    <x v="26"/>
    <s v="2125557413"/>
    <s v="4092 Furth Circle"/>
    <s v="Suite 400"/>
    <s v="NYC"/>
    <s v="NY"/>
    <s v="10022"/>
    <x v="0"/>
    <x v="0"/>
    <s v="Young"/>
    <s v="Jeff"/>
    <s v="Medium"/>
  </r>
  <r>
    <n v="10267"/>
    <n v="44"/>
    <n v="96.74"/>
    <n v="4"/>
    <n v="4256.5600000000004"/>
    <n v="1059.4577840000002"/>
    <s v="24,89%"/>
    <d v="2004-07-07T00:00:00"/>
    <x v="0"/>
    <n v="3"/>
    <x v="6"/>
    <x v="1"/>
    <x v="1"/>
    <n v="85"/>
    <s v="S24_3191"/>
    <x v="26"/>
    <s v="2125557413"/>
    <s v="4092 Furth Circle"/>
    <s v="Suite 400"/>
    <s v="NYC"/>
    <s v="NY"/>
    <s v="10022"/>
    <x v="0"/>
    <x v="0"/>
    <s v="Young"/>
    <s v="Jeff"/>
    <s v="Medium"/>
  </r>
  <r>
    <n v="10267"/>
    <n v="43"/>
    <n v="100"/>
    <n v="6"/>
    <n v="5110.9799999999996"/>
    <n v="1272.122922"/>
    <s v="24,89%"/>
    <d v="2004-07-07T00:00:00"/>
    <x v="0"/>
    <n v="3"/>
    <x v="6"/>
    <x v="1"/>
    <x v="1"/>
    <n v="107"/>
    <s v="S24_3432"/>
    <x v="26"/>
    <s v="2125557413"/>
    <s v="4092 Furth Circle"/>
    <s v="Suite 400"/>
    <s v="NYC"/>
    <s v="NY"/>
    <s v="10022"/>
    <x v="0"/>
    <x v="0"/>
    <s v="Young"/>
    <s v="Jeff"/>
    <s v="Medium"/>
  </r>
  <r>
    <n v="10269"/>
    <n v="32"/>
    <n v="63.08"/>
    <n v="1"/>
    <n v="2018.56"/>
    <n v="149.171584"/>
    <s v="7,39%"/>
    <d v="2004-07-16T00:00:00"/>
    <x v="0"/>
    <n v="3"/>
    <x v="6"/>
    <x v="1"/>
    <x v="0"/>
    <n v="62"/>
    <s v="S18_2957"/>
    <x v="19"/>
    <s v="6562-9555"/>
    <s v="Geislweg 14"/>
    <s v="N/A"/>
    <s v="Salzburg"/>
    <s v="N/A"/>
    <s v="5020"/>
    <x v="12"/>
    <x v="1"/>
    <s v="Pipps"/>
    <s v="Georg"/>
    <s v="Small"/>
  </r>
  <r>
    <n v="10269"/>
    <n v="48"/>
    <n v="97.39"/>
    <n v="2"/>
    <n v="4674.72"/>
    <n v="345.46180799999996"/>
    <s v="7,39%"/>
    <d v="2004-07-16T00:00:00"/>
    <x v="0"/>
    <n v="3"/>
    <x v="6"/>
    <x v="1"/>
    <x v="0"/>
    <n v="97"/>
    <s v="S24_4258"/>
    <x v="19"/>
    <s v="6562-9555"/>
    <s v="Geislweg 14"/>
    <s v="N/A"/>
    <s v="Salzburg"/>
    <s v="N/A"/>
    <s v="5020"/>
    <x v="12"/>
    <x v="1"/>
    <s v="Pipps"/>
    <s v="Georg"/>
    <s v="Medium"/>
  </r>
  <r>
    <n v="10270"/>
    <n v="21"/>
    <n v="100"/>
    <n v="9"/>
    <n v="4905.3900000000003"/>
    <n v="1220.9515710000001"/>
    <s v="24,89%"/>
    <d v="2004-07-19T00:00:00"/>
    <x v="0"/>
    <n v="3"/>
    <x v="6"/>
    <x v="1"/>
    <x v="1"/>
    <n v="214"/>
    <s v="S10_1949"/>
    <x v="32"/>
    <s v="+61 2 9495 8555"/>
    <s v="Monitor Money Building, 815 Pacific Hwy"/>
    <s v="Level 6"/>
    <s v="Chatswood"/>
    <s v="NSW"/>
    <s v="2067"/>
    <x v="13"/>
    <x v="3"/>
    <s v="Huxley"/>
    <s v="Adrian"/>
    <s v="Medium"/>
  </r>
  <r>
    <n v="10270"/>
    <n v="32"/>
    <n v="100"/>
    <n v="2"/>
    <n v="4302.08"/>
    <n v="1070.7877120000001"/>
    <s v="24,89%"/>
    <d v="2004-07-19T00:00:00"/>
    <x v="0"/>
    <n v="3"/>
    <x v="6"/>
    <x v="1"/>
    <x v="1"/>
    <n v="147"/>
    <s v="S10_4962"/>
    <x v="32"/>
    <s v="+61 2 9495 8555"/>
    <s v="Monitor Money Building, 815 Pacific Hwy"/>
    <s v="Level 6"/>
    <s v="Chatswood"/>
    <s v="NSW"/>
    <s v="2067"/>
    <x v="13"/>
    <x v="3"/>
    <s v="Huxley"/>
    <s v="Adrian"/>
    <s v="Medium"/>
  </r>
  <r>
    <n v="10270"/>
    <n v="28"/>
    <n v="100"/>
    <n v="6"/>
    <n v="4094.72"/>
    <n v="186.30975999999998"/>
    <s v="4,55%"/>
    <d v="2004-07-19T00:00:00"/>
    <x v="0"/>
    <n v="3"/>
    <x v="6"/>
    <x v="1"/>
    <x v="2"/>
    <n v="136"/>
    <s v="S12_1666"/>
    <x v="32"/>
    <s v="+61 2 9495 8555"/>
    <s v="Monitor Money Building, 815 Pacific Hwy"/>
    <s v="Level 6"/>
    <s v="Chatswood"/>
    <s v="NSW"/>
    <s v="2067"/>
    <x v="13"/>
    <x v="3"/>
    <s v="Huxley"/>
    <s v="Adrian"/>
    <s v="Medium"/>
  </r>
  <r>
    <n v="10270"/>
    <n v="43"/>
    <n v="96.84"/>
    <n v="8"/>
    <n v="4164.12"/>
    <n v="189.46745999999999"/>
    <s v="4,55%"/>
    <d v="2004-07-19T00:00:00"/>
    <x v="0"/>
    <n v="3"/>
    <x v="6"/>
    <x v="1"/>
    <x v="2"/>
    <n v="116"/>
    <s v="S18_1097"/>
    <x v="32"/>
    <s v="+61 2 9495 8555"/>
    <s v="Monitor Money Building, 815 Pacific Hwy"/>
    <s v="Level 6"/>
    <s v="Chatswood"/>
    <s v="NSW"/>
    <s v="2067"/>
    <x v="13"/>
    <x v="3"/>
    <s v="Huxley"/>
    <s v="Adrian"/>
    <s v="Medium"/>
  </r>
  <r>
    <n v="10270"/>
    <n v="31"/>
    <n v="96.24"/>
    <n v="10"/>
    <n v="2983.44"/>
    <n v="220.47621599999999"/>
    <s v="7,39%"/>
    <d v="2004-07-19T00:00:00"/>
    <x v="0"/>
    <n v="3"/>
    <x v="6"/>
    <x v="1"/>
    <x v="0"/>
    <n v="101"/>
    <s v="S18_2949"/>
    <x v="32"/>
    <s v="+61 2 9495 8555"/>
    <s v="Monitor Money Building, 815 Pacific Hwy"/>
    <s v="Level 6"/>
    <s v="Chatswood"/>
    <s v="NSW"/>
    <s v="2067"/>
    <x v="13"/>
    <x v="3"/>
    <s v="Huxley"/>
    <s v="Adrian"/>
    <s v="Small"/>
  </r>
  <r>
    <n v="10270"/>
    <n v="38"/>
    <n v="100"/>
    <n v="11"/>
    <n v="4775.08"/>
    <n v="352.87841199999997"/>
    <s v="7,39%"/>
    <d v="2004-07-19T00:00:00"/>
    <x v="0"/>
    <n v="3"/>
    <x v="6"/>
    <x v="1"/>
    <x v="0"/>
    <n v="104"/>
    <s v="S18_3136"/>
    <x v="32"/>
    <s v="+61 2 9495 8555"/>
    <s v="Monitor Money Building, 815 Pacific Hwy"/>
    <s v="Level 6"/>
    <s v="Chatswood"/>
    <s v="NSW"/>
    <s v="2067"/>
    <x v="13"/>
    <x v="3"/>
    <s v="Huxley"/>
    <s v="Adrian"/>
    <s v="Medium"/>
  </r>
  <r>
    <n v="10270"/>
    <n v="38"/>
    <n v="100"/>
    <n v="3"/>
    <n v="5383.08"/>
    <n v="244.93013999999999"/>
    <s v="4,55%"/>
    <d v="2004-07-19T00:00:00"/>
    <x v="0"/>
    <n v="3"/>
    <x v="6"/>
    <x v="1"/>
    <x v="2"/>
    <n v="121"/>
    <s v="S18_4600"/>
    <x v="32"/>
    <s v="+61 2 9495 8555"/>
    <s v="Monitor Money Building, 815 Pacific Hwy"/>
    <s v="Level 6"/>
    <s v="Chatswood"/>
    <s v="NSW"/>
    <s v="2067"/>
    <x v="13"/>
    <x v="3"/>
    <s v="Huxley"/>
    <s v="Adrian"/>
    <s v="Medium"/>
  </r>
  <r>
    <n v="10270"/>
    <n v="44"/>
    <n v="58.36"/>
    <n v="7"/>
    <n v="2567.84"/>
    <n v="189.76337599999999"/>
    <s v="7,39%"/>
    <d v="2004-07-19T00:00:00"/>
    <x v="0"/>
    <n v="3"/>
    <x v="6"/>
    <x v="1"/>
    <x v="0"/>
    <n v="50"/>
    <s v="S18_4668"/>
    <x v="32"/>
    <s v="+61 2 9495 8555"/>
    <s v="Monitor Money Building, 815 Pacific Hwy"/>
    <s v="Level 6"/>
    <s v="Chatswood"/>
    <s v="NSW"/>
    <s v="2067"/>
    <x v="13"/>
    <x v="3"/>
    <s v="Huxley"/>
    <s v="Adrian"/>
    <s v="Small"/>
  </r>
  <r>
    <n v="10270"/>
    <n v="32"/>
    <n v="85.72"/>
    <n v="1"/>
    <n v="2743.04"/>
    <n v="124.80831999999999"/>
    <s v="4,55%"/>
    <d v="2004-07-19T00:00:00"/>
    <x v="0"/>
    <n v="3"/>
    <x v="6"/>
    <x v="1"/>
    <x v="2"/>
    <n v="96"/>
    <s v="S32_1268"/>
    <x v="32"/>
    <s v="+61 2 9495 8555"/>
    <s v="Monitor Money Building, 815 Pacific Hwy"/>
    <s v="Level 6"/>
    <s v="Chatswood"/>
    <s v="NSW"/>
    <s v="2067"/>
    <x v="13"/>
    <x v="3"/>
    <s v="Huxley"/>
    <s v="Adrian"/>
    <s v="Small"/>
  </r>
  <r>
    <n v="10270"/>
    <n v="21"/>
    <n v="63.35"/>
    <n v="5"/>
    <n v="1330.35"/>
    <n v="60.530924999999996"/>
    <s v="4,55%"/>
    <d v="2004-07-19T00:00:00"/>
    <x v="0"/>
    <n v="3"/>
    <x v="6"/>
    <x v="1"/>
    <x v="2"/>
    <n v="64"/>
    <s v="S32_3522"/>
    <x v="32"/>
    <s v="+61 2 9495 8555"/>
    <s v="Monitor Money Building, 815 Pacific Hwy"/>
    <s v="Level 6"/>
    <s v="Chatswood"/>
    <s v="NSW"/>
    <s v="2067"/>
    <x v="13"/>
    <x v="3"/>
    <s v="Huxley"/>
    <s v="Adrian"/>
    <s v="Small"/>
  </r>
  <r>
    <n v="10270"/>
    <n v="46"/>
    <n v="88"/>
    <n v="4"/>
    <n v="4048"/>
    <n v="1007.5472000000001"/>
    <s v="24,89%"/>
    <d v="2004-07-19T00:00:00"/>
    <x v="0"/>
    <n v="3"/>
    <x v="6"/>
    <x v="1"/>
    <x v="1"/>
    <n v="101"/>
    <s v="S700_2824"/>
    <x v="32"/>
    <s v="+61 2 9495 8555"/>
    <s v="Monitor Money Building, 815 Pacific Hwy"/>
    <s v="Level 6"/>
    <s v="Chatswood"/>
    <s v="NSW"/>
    <s v="2067"/>
    <x v="13"/>
    <x v="3"/>
    <s v="Huxley"/>
    <s v="Adrian"/>
    <s v="Medium"/>
  </r>
  <r>
    <n v="10271"/>
    <n v="31"/>
    <n v="97.17"/>
    <n v="5"/>
    <n v="3012.27"/>
    <n v="137.05828499999998"/>
    <s v="4,55%"/>
    <d v="2004-07-20T00:00:00"/>
    <x v="0"/>
    <n v="3"/>
    <x v="6"/>
    <x v="1"/>
    <x v="2"/>
    <n v="118"/>
    <s v="S12_4473"/>
    <x v="13"/>
    <s v="4155551450"/>
    <s v="5677 Strong St."/>
    <s v="N/A"/>
    <s v="San Rafael"/>
    <s v="CA"/>
    <s v="97562"/>
    <x v="0"/>
    <x v="0"/>
    <s v="Nelson"/>
    <s v="Valarie"/>
    <s v="Medium"/>
  </r>
  <r>
    <n v="10271"/>
    <n v="50"/>
    <n v="100"/>
    <n v="4"/>
    <n v="9169"/>
    <n v="2282.1641"/>
    <s v="24,89%"/>
    <d v="2004-07-20T00:00:00"/>
    <x v="0"/>
    <n v="3"/>
    <x v="6"/>
    <x v="1"/>
    <x v="1"/>
    <n v="163"/>
    <s v="S18_2238"/>
    <x v="13"/>
    <s v="4155551450"/>
    <s v="5677 Strong St."/>
    <s v="N/A"/>
    <s v="San Rafael"/>
    <s v="CA"/>
    <s v="97562"/>
    <x v="0"/>
    <x v="0"/>
    <s v="Nelson"/>
    <s v="Valarie"/>
    <s v="Large"/>
  </r>
  <r>
    <n v="10271"/>
    <n v="50"/>
    <n v="100"/>
    <n v="8"/>
    <n v="5093.5"/>
    <n v="231.75424999999998"/>
    <s v="4,55%"/>
    <d v="2004-07-20T00:00:00"/>
    <x v="0"/>
    <n v="3"/>
    <x v="6"/>
    <x v="1"/>
    <x v="2"/>
    <n v="122"/>
    <s v="S18_2319"/>
    <x v="13"/>
    <s v="4155551450"/>
    <s v="5677 Strong St."/>
    <s v="N/A"/>
    <s v="San Rafael"/>
    <s v="CA"/>
    <s v="97562"/>
    <x v="0"/>
    <x v="0"/>
    <s v="Nelson"/>
    <s v="Valarie"/>
    <s v="Medium"/>
  </r>
  <r>
    <n v="10271"/>
    <n v="25"/>
    <n v="69.28"/>
    <n v="11"/>
    <n v="1732"/>
    <n v="78.805999999999997"/>
    <s v="4,55%"/>
    <d v="2004-07-20T00:00:00"/>
    <x v="0"/>
    <n v="3"/>
    <x v="6"/>
    <x v="1"/>
    <x v="2"/>
    <n v="60"/>
    <s v="S18_2432"/>
    <x v="13"/>
    <s v="4155551450"/>
    <s v="5677 Strong St."/>
    <s v="N/A"/>
    <s v="San Rafael"/>
    <s v="CA"/>
    <s v="97562"/>
    <x v="0"/>
    <x v="0"/>
    <s v="Nelson"/>
    <s v="Valarie"/>
    <s v="Small"/>
  </r>
  <r>
    <n v="10271"/>
    <n v="20"/>
    <n v="100"/>
    <n v="9"/>
    <n v="3928.6"/>
    <n v="977.82853999999998"/>
    <s v="24,89%"/>
    <d v="2004-07-20T00:00:00"/>
    <x v="0"/>
    <n v="3"/>
    <x v="6"/>
    <x v="1"/>
    <x v="1"/>
    <n v="169"/>
    <s v="S18_3232"/>
    <x v="13"/>
    <s v="4155551450"/>
    <s v="5677 Strong St."/>
    <s v="N/A"/>
    <s v="San Rafael"/>
    <s v="CA"/>
    <s v="97562"/>
    <x v="0"/>
    <x v="0"/>
    <s v="Nelson"/>
    <s v="Valarie"/>
    <s v="Medium"/>
  </r>
  <r>
    <n v="10271"/>
    <n v="45"/>
    <n v="64.739999999999995"/>
    <n v="2"/>
    <n v="2913.3"/>
    <n v="725.12037000000009"/>
    <s v="24,89%"/>
    <d v="2004-07-20T00:00:00"/>
    <x v="0"/>
    <n v="3"/>
    <x v="6"/>
    <x v="1"/>
    <x v="1"/>
    <n v="57"/>
    <s v="S24_1444"/>
    <x v="13"/>
    <s v="4155551450"/>
    <s v="5677 Strong St."/>
    <s v="N/A"/>
    <s v="San Rafael"/>
    <s v="CA"/>
    <s v="97562"/>
    <x v="0"/>
    <x v="0"/>
    <s v="Nelson"/>
    <s v="Valarie"/>
    <s v="Small"/>
  </r>
  <r>
    <n v="10271"/>
    <n v="43"/>
    <n v="100"/>
    <n v="10"/>
    <n v="5605.05"/>
    <n v="255.029775"/>
    <s v="4,55%"/>
    <d v="2004-07-20T00:00:00"/>
    <x v="0"/>
    <n v="3"/>
    <x v="6"/>
    <x v="1"/>
    <x v="2"/>
    <n v="127"/>
    <s v="S24_2300"/>
    <x v="13"/>
    <s v="4155551450"/>
    <s v="5677 Strong St."/>
    <s v="N/A"/>
    <s v="San Rafael"/>
    <s v="CA"/>
    <s v="97562"/>
    <x v="0"/>
    <x v="0"/>
    <s v="Nelson"/>
    <s v="Valarie"/>
    <s v="Medium"/>
  </r>
  <r>
    <n v="10271"/>
    <n v="38"/>
    <n v="41.72"/>
    <n v="6"/>
    <n v="1585.36"/>
    <n v="394.59610399999997"/>
    <s v="24,89%"/>
    <d v="2004-07-20T00:00:00"/>
    <x v="0"/>
    <n v="3"/>
    <x v="6"/>
    <x v="1"/>
    <x v="1"/>
    <n v="35"/>
    <s v="S24_2840"/>
    <x v="13"/>
    <s v="4155551450"/>
    <s v="5677 Strong St."/>
    <s v="N/A"/>
    <s v="San Rafael"/>
    <s v="CA"/>
    <s v="97562"/>
    <x v="0"/>
    <x v="0"/>
    <s v="Nelson"/>
    <s v="Valarie"/>
    <s v="Small"/>
  </r>
  <r>
    <n v="10271"/>
    <n v="22"/>
    <n v="100"/>
    <n v="1"/>
    <n v="3070.54"/>
    <n v="764.25740600000006"/>
    <s v="24,89%"/>
    <d v="2004-07-20T00:00:00"/>
    <x v="0"/>
    <n v="3"/>
    <x v="6"/>
    <x v="1"/>
    <x v="1"/>
    <n v="118"/>
    <s v="S24_4048"/>
    <x v="13"/>
    <s v="4155551450"/>
    <s v="5677 Strong St."/>
    <s v="N/A"/>
    <s v="San Rafael"/>
    <s v="CA"/>
    <s v="97562"/>
    <x v="0"/>
    <x v="0"/>
    <s v="Nelson"/>
    <s v="Valarie"/>
    <s v="Medium"/>
  </r>
  <r>
    <n v="10271"/>
    <n v="35"/>
    <n v="47.62"/>
    <n v="7"/>
    <n v="1666.7"/>
    <n v="75.834850000000003"/>
    <s v="4,55%"/>
    <d v="2004-07-20T00:00:00"/>
    <x v="0"/>
    <n v="3"/>
    <x v="6"/>
    <x v="1"/>
    <x v="2"/>
    <n v="54"/>
    <s v="S32_2509"/>
    <x v="13"/>
    <s v="4155551450"/>
    <s v="5677 Strong St."/>
    <s v="N/A"/>
    <s v="San Rafael"/>
    <s v="CA"/>
    <s v="97562"/>
    <x v="0"/>
    <x v="0"/>
    <s v="Nelson"/>
    <s v="Valarie"/>
    <s v="Small"/>
  </r>
  <r>
    <n v="10271"/>
    <n v="34"/>
    <n v="98.39"/>
    <n v="3"/>
    <n v="3345.26"/>
    <n v="152.20932999999999"/>
    <s v="4,55%"/>
    <d v="2004-07-20T00:00:00"/>
    <x v="0"/>
    <n v="3"/>
    <x v="6"/>
    <x v="1"/>
    <x v="2"/>
    <n v="115"/>
    <s v="S50_1392"/>
    <x v="13"/>
    <s v="4155551450"/>
    <s v="5677 Strong St."/>
    <s v="N/A"/>
    <s v="San Rafael"/>
    <s v="CA"/>
    <s v="97562"/>
    <x v="0"/>
    <x v="0"/>
    <s v="Nelson"/>
    <s v="Valarie"/>
    <s v="Medium"/>
  </r>
  <r>
    <n v="10272"/>
    <n v="35"/>
    <n v="100"/>
    <n v="2"/>
    <n v="5818.4"/>
    <n v="1448.19976"/>
    <s v="24,89%"/>
    <d v="2004-07-20T00:00:00"/>
    <x v="0"/>
    <n v="3"/>
    <x v="6"/>
    <x v="1"/>
    <x v="1"/>
    <n v="207"/>
    <s v="S12_1108"/>
    <x v="85"/>
    <s v="2155551555"/>
    <s v="7586 Pompton St."/>
    <s v="N/A"/>
    <s v="Allentown"/>
    <s v="PA"/>
    <s v="70267"/>
    <x v="0"/>
    <x v="0"/>
    <s v="Yu"/>
    <s v="Kyung"/>
    <s v="Medium"/>
  </r>
  <r>
    <n v="10272"/>
    <n v="27"/>
    <n v="100"/>
    <n v="3"/>
    <n v="4283.01"/>
    <n v="1066.041189"/>
    <s v="24,89%"/>
    <d v="2004-07-20T00:00:00"/>
    <x v="0"/>
    <n v="3"/>
    <x v="6"/>
    <x v="1"/>
    <x v="1"/>
    <n v="151"/>
    <s v="S12_3148"/>
    <x v="85"/>
    <s v="2155551555"/>
    <s v="7586 Pompton St."/>
    <s v="N/A"/>
    <s v="Allentown"/>
    <s v="PA"/>
    <s v="70267"/>
    <x v="0"/>
    <x v="0"/>
    <s v="Yu"/>
    <s v="Kyung"/>
    <s v="Medium"/>
  </r>
  <r>
    <n v="10272"/>
    <n v="39"/>
    <n v="100"/>
    <n v="1"/>
    <n v="7962.24"/>
    <n v="1981.8015359999999"/>
    <s v="24,89%"/>
    <d v="2004-07-20T00:00:00"/>
    <x v="0"/>
    <n v="3"/>
    <x v="6"/>
    <x v="1"/>
    <x v="1"/>
    <n v="173"/>
    <s v="S12_3891"/>
    <x v="85"/>
    <s v="2155551555"/>
    <s v="7586 Pompton St."/>
    <s v="N/A"/>
    <s v="Allentown"/>
    <s v="PA"/>
    <s v="70267"/>
    <x v="0"/>
    <x v="0"/>
    <s v="Yu"/>
    <s v="Kyung"/>
    <s v="Large"/>
  </r>
  <r>
    <n v="10272"/>
    <n v="25"/>
    <n v="100"/>
    <n v="5"/>
    <n v="3734"/>
    <n v="929.39260000000002"/>
    <s v="24,89%"/>
    <d v="2004-07-20T00:00:00"/>
    <x v="0"/>
    <n v="3"/>
    <x v="6"/>
    <x v="1"/>
    <x v="1"/>
    <n v="143"/>
    <s v="S18_4027"/>
    <x v="85"/>
    <s v="2155551555"/>
    <s v="7586 Pompton St."/>
    <s v="N/A"/>
    <s v="Allentown"/>
    <s v="PA"/>
    <s v="70267"/>
    <x v="0"/>
    <x v="0"/>
    <s v="Yu"/>
    <s v="Kyung"/>
    <s v="Medium"/>
  </r>
  <r>
    <n v="10272"/>
    <n v="45"/>
    <n v="64.63"/>
    <n v="6"/>
    <n v="2908.35"/>
    <n v="148.03501499999999"/>
    <s v="5,09%"/>
    <d v="2004-07-20T00:00:00"/>
    <x v="0"/>
    <n v="3"/>
    <x v="6"/>
    <x v="1"/>
    <x v="3"/>
    <n v="62"/>
    <s v="S32_3207"/>
    <x v="85"/>
    <s v="2155551555"/>
    <s v="7586 Pompton St."/>
    <s v="N/A"/>
    <s v="Allentown"/>
    <s v="PA"/>
    <s v="70267"/>
    <x v="0"/>
    <x v="0"/>
    <s v="Yu"/>
    <s v="Kyung"/>
    <s v="Small"/>
  </r>
  <r>
    <n v="10272"/>
    <n v="43"/>
    <n v="56.82"/>
    <n v="4"/>
    <n v="2443.2600000000002"/>
    <n v="124.36193400000002"/>
    <s v="5,09%"/>
    <d v="2004-07-20T00:00:00"/>
    <x v="0"/>
    <n v="3"/>
    <x v="6"/>
    <x v="1"/>
    <x v="3"/>
    <n v="58"/>
    <s v="S50_1514"/>
    <x v="85"/>
    <s v="2155551555"/>
    <s v="7586 Pompton St."/>
    <s v="N/A"/>
    <s v="Allentown"/>
    <s v="PA"/>
    <s v="70267"/>
    <x v="0"/>
    <x v="0"/>
    <s v="Yu"/>
    <s v="Kyung"/>
    <s v="Small"/>
  </r>
  <r>
    <n v="10273"/>
    <n v="30"/>
    <n v="100"/>
    <n v="4"/>
    <n v="3508.8"/>
    <n v="873.34032000000013"/>
    <s v="24,89%"/>
    <d v="2004-07-21T00:00:00"/>
    <x v="0"/>
    <n v="3"/>
    <x v="6"/>
    <x v="1"/>
    <x v="1"/>
    <n v="136"/>
    <s v="S10_4757"/>
    <x v="72"/>
    <s v="(02) 5554 67"/>
    <s v="Rue Joseph-Bens 532"/>
    <s v="N/A"/>
    <s v="Bruxelles"/>
    <s v="N/A"/>
    <s v="B-1180"/>
    <x v="10"/>
    <x v="1"/>
    <s v="Dewey"/>
    <s v="Catherine"/>
    <s v="Medium"/>
  </r>
  <r>
    <n v="10273"/>
    <n v="34"/>
    <n v="98.06"/>
    <n v="2"/>
    <n v="3334.04"/>
    <n v="304.73125599999997"/>
    <s v="9,14%"/>
    <d v="2004-07-21T00:00:00"/>
    <x v="0"/>
    <n v="3"/>
    <x v="6"/>
    <x v="1"/>
    <x v="4"/>
    <n v="86"/>
    <s v="S18_3029"/>
    <x v="72"/>
    <s v="(02) 5554 67"/>
    <s v="Rue Joseph-Bens 532"/>
    <s v="N/A"/>
    <s v="Bruxelles"/>
    <s v="N/A"/>
    <s v="B-1180"/>
    <x v="10"/>
    <x v="1"/>
    <s v="Dewey"/>
    <s v="Catherine"/>
    <s v="Medium"/>
  </r>
  <r>
    <n v="10273"/>
    <n v="40"/>
    <n v="100"/>
    <n v="13"/>
    <n v="5026.3999999999996"/>
    <n v="371.45095999999995"/>
    <s v="7,39%"/>
    <d v="2004-07-21T00:00:00"/>
    <x v="0"/>
    <n v="3"/>
    <x v="6"/>
    <x v="1"/>
    <x v="0"/>
    <n v="136"/>
    <s v="S18_3140"/>
    <x v="72"/>
    <s v="(02) 5554 67"/>
    <s v="Rue Joseph-Bens 532"/>
    <s v="N/A"/>
    <s v="Bruxelles"/>
    <s v="N/A"/>
    <s v="B-1180"/>
    <x v="10"/>
    <x v="1"/>
    <s v="Dewey"/>
    <s v="Catherine"/>
    <s v="Medium"/>
  </r>
  <r>
    <n v="10273"/>
    <n v="47"/>
    <n v="100"/>
    <n v="15"/>
    <n v="5450.59"/>
    <n v="277.43503100000004"/>
    <s v="5,09%"/>
    <d v="2004-07-21T00:00:00"/>
    <x v="0"/>
    <n v="3"/>
    <x v="6"/>
    <x v="1"/>
    <x v="3"/>
    <n v="100"/>
    <s v="S18_3259"/>
    <x v="72"/>
    <s v="(02) 5554 67"/>
    <s v="Rue Joseph-Bens 532"/>
    <s v="N/A"/>
    <s v="Bruxelles"/>
    <s v="N/A"/>
    <s v="B-1180"/>
    <x v="10"/>
    <x v="1"/>
    <s v="Dewey"/>
    <s v="Catherine"/>
    <s v="Medium"/>
  </r>
  <r>
    <n v="10273"/>
    <n v="50"/>
    <n v="85.75"/>
    <n v="1"/>
    <n v="4287.5"/>
    <n v="316.84625"/>
    <s v="7,39%"/>
    <d v="2004-07-21T00:00:00"/>
    <x v="0"/>
    <n v="3"/>
    <x v="6"/>
    <x v="1"/>
    <x v="0"/>
    <n v="105"/>
    <s v="S18_3856"/>
    <x v="72"/>
    <s v="(02) 5554 67"/>
    <s v="Rue Joseph-Bens 532"/>
    <s v="N/A"/>
    <s v="Bruxelles"/>
    <s v="N/A"/>
    <s v="B-1180"/>
    <x v="10"/>
    <x v="1"/>
    <s v="Dewey"/>
    <s v="Catherine"/>
    <s v="Medium"/>
  </r>
  <r>
    <n v="10273"/>
    <n v="33"/>
    <n v="71.09"/>
    <n v="12"/>
    <n v="2345.9699999999998"/>
    <n v="173.36718299999998"/>
    <s v="7,39%"/>
    <d v="2004-07-21T00:00:00"/>
    <x v="0"/>
    <n v="3"/>
    <x v="6"/>
    <x v="1"/>
    <x v="0"/>
    <n v="87"/>
    <s v="S18_4522"/>
    <x v="72"/>
    <s v="(02) 5554 67"/>
    <s v="Rue Joseph-Bens 532"/>
    <s v="N/A"/>
    <s v="Bruxelles"/>
    <s v="N/A"/>
    <s v="B-1180"/>
    <x v="10"/>
    <x v="1"/>
    <s v="Dewey"/>
    <s v="Catherine"/>
    <s v="Small"/>
  </r>
  <r>
    <n v="10273"/>
    <n v="22"/>
    <n v="100"/>
    <n v="11"/>
    <n v="2784.76"/>
    <n v="254.527064"/>
    <s v="9,14%"/>
    <d v="2004-07-21T00:00:00"/>
    <x v="0"/>
    <n v="3"/>
    <x v="6"/>
    <x v="1"/>
    <x v="4"/>
    <n v="122"/>
    <s v="S24_2011"/>
    <x v="72"/>
    <s v="(02) 5554 67"/>
    <s v="Rue Joseph-Bens 532"/>
    <s v="N/A"/>
    <s v="Bruxelles"/>
    <s v="N/A"/>
    <s v="B-1180"/>
    <x v="10"/>
    <x v="1"/>
    <s v="Dewey"/>
    <s v="Catherine"/>
    <s v="Small"/>
  </r>
  <r>
    <n v="10273"/>
    <n v="27"/>
    <n v="100"/>
    <n v="6"/>
    <n v="2796.12"/>
    <n v="206.63326799999999"/>
    <s v="7,39%"/>
    <d v="2004-07-21T00:00:00"/>
    <x v="0"/>
    <n v="3"/>
    <x v="6"/>
    <x v="1"/>
    <x v="0"/>
    <n v="88"/>
    <s v="S24_3151"/>
    <x v="72"/>
    <s v="(02) 5554 67"/>
    <s v="Rue Joseph-Bens 532"/>
    <s v="N/A"/>
    <s v="Bruxelles"/>
    <s v="N/A"/>
    <s v="B-1180"/>
    <x v="10"/>
    <x v="1"/>
    <s v="Dewey"/>
    <s v="Catherine"/>
    <s v="Small"/>
  </r>
  <r>
    <n v="10273"/>
    <n v="48"/>
    <n v="83.02"/>
    <n v="3"/>
    <n v="3984.96"/>
    <n v="294.48854399999999"/>
    <s v="7,39%"/>
    <d v="2004-07-21T00:00:00"/>
    <x v="0"/>
    <n v="3"/>
    <x v="6"/>
    <x v="1"/>
    <x v="0"/>
    <n v="83"/>
    <s v="S24_3816"/>
    <x v="72"/>
    <s v="(02) 5554 67"/>
    <s v="Rue Joseph-Bens 532"/>
    <s v="N/A"/>
    <s v="Bruxelles"/>
    <s v="N/A"/>
    <s v="B-1180"/>
    <x v="10"/>
    <x v="1"/>
    <s v="Dewey"/>
    <s v="Catherine"/>
    <s v="Medium"/>
  </r>
  <r>
    <n v="10273"/>
    <n v="21"/>
    <n v="65.34"/>
    <n v="7"/>
    <n v="1372.14"/>
    <n v="125.413596"/>
    <s v="9,14%"/>
    <d v="2004-07-21T00:00:00"/>
    <x v="0"/>
    <n v="3"/>
    <x v="6"/>
    <x v="1"/>
    <x v="4"/>
    <n v="66"/>
    <s v="S700_1138"/>
    <x v="72"/>
    <s v="(02) 5554 67"/>
    <s v="Rue Joseph-Bens 532"/>
    <s v="N/A"/>
    <s v="Bruxelles"/>
    <s v="N/A"/>
    <s v="B-1180"/>
    <x v="10"/>
    <x v="1"/>
    <s v="Dewey"/>
    <s v="Catherine"/>
    <s v="Small"/>
  </r>
  <r>
    <n v="10273"/>
    <n v="21"/>
    <n v="100"/>
    <n v="14"/>
    <n v="2146.1999999999998"/>
    <n v="196.16267999999997"/>
    <s v="9,14%"/>
    <d v="2004-07-21T00:00:00"/>
    <x v="0"/>
    <n v="3"/>
    <x v="6"/>
    <x v="1"/>
    <x v="4"/>
    <n v="86"/>
    <s v="S700_1938"/>
    <x v="72"/>
    <s v="(02) 5554 67"/>
    <s v="Rue Joseph-Bens 532"/>
    <s v="N/A"/>
    <s v="Bruxelles"/>
    <s v="N/A"/>
    <s v="B-1180"/>
    <x v="10"/>
    <x v="1"/>
    <s v="Dewey"/>
    <s v="Catherine"/>
    <s v="Small"/>
  </r>
  <r>
    <n v="10273"/>
    <n v="42"/>
    <n v="62.16"/>
    <n v="5"/>
    <n v="2610.7199999999998"/>
    <n v="238.61980799999998"/>
    <s v="9,14%"/>
    <d v="2004-07-21T00:00:00"/>
    <x v="0"/>
    <n v="3"/>
    <x v="6"/>
    <x v="1"/>
    <x v="4"/>
    <n v="72"/>
    <s v="S700_2610"/>
    <x v="72"/>
    <s v="(02) 5554 67"/>
    <s v="Rue Joseph-Bens 532"/>
    <s v="N/A"/>
    <s v="Bruxelles"/>
    <s v="N/A"/>
    <s v="B-1180"/>
    <x v="10"/>
    <x v="1"/>
    <s v="Dewey"/>
    <s v="Catherine"/>
    <s v="Small"/>
  </r>
  <r>
    <n v="10273"/>
    <n v="40"/>
    <n v="86.15"/>
    <n v="8"/>
    <n v="3446"/>
    <n v="314.96439999999996"/>
    <s v="9,14%"/>
    <d v="2004-07-21T00:00:00"/>
    <x v="0"/>
    <n v="3"/>
    <x v="6"/>
    <x v="1"/>
    <x v="4"/>
    <n v="100"/>
    <s v="S700_3505"/>
    <x v="72"/>
    <s v="(02) 5554 67"/>
    <s v="Rue Joseph-Bens 532"/>
    <s v="N/A"/>
    <s v="Bruxelles"/>
    <s v="N/A"/>
    <s v="B-1180"/>
    <x v="10"/>
    <x v="1"/>
    <s v="Dewey"/>
    <s v="Catherine"/>
    <s v="Medium"/>
  </r>
  <r>
    <n v="10273"/>
    <n v="26"/>
    <n v="100"/>
    <n v="9"/>
    <n v="2969.46"/>
    <n v="271.40864399999998"/>
    <s v="9,14%"/>
    <d v="2004-07-21T00:00:00"/>
    <x v="0"/>
    <n v="3"/>
    <x v="6"/>
    <x v="1"/>
    <x v="4"/>
    <n v="99"/>
    <s v="S700_3962"/>
    <x v="72"/>
    <s v="(02) 5554 67"/>
    <s v="Rue Joseph-Bens 532"/>
    <s v="N/A"/>
    <s v="Bruxelles"/>
    <s v="N/A"/>
    <s v="B-1180"/>
    <x v="10"/>
    <x v="1"/>
    <s v="Dewey"/>
    <s v="Catherine"/>
    <s v="Small"/>
  </r>
  <r>
    <n v="10273"/>
    <n v="37"/>
    <n v="45.86"/>
    <n v="10"/>
    <n v="1696.82"/>
    <n v="155.08934799999997"/>
    <s v="9,14%"/>
    <d v="2004-07-21T00:00:00"/>
    <x v="0"/>
    <n v="3"/>
    <x v="6"/>
    <x v="1"/>
    <x v="4"/>
    <n v="54"/>
    <s v="S72_3212"/>
    <x v="72"/>
    <s v="(02) 5554 67"/>
    <s v="Rue Joseph-Bens 532"/>
    <s v="N/A"/>
    <s v="Bruxelles"/>
    <s v="N/A"/>
    <s v="B-1180"/>
    <x v="10"/>
    <x v="1"/>
    <s v="Dewey"/>
    <s v="Catherine"/>
    <s v="Small"/>
  </r>
  <r>
    <n v="10274"/>
    <n v="41"/>
    <n v="100"/>
    <n v="1"/>
    <n v="6724"/>
    <n v="491.52440000000001"/>
    <s v="7,31%"/>
    <d v="2004-07-21T00:00:00"/>
    <x v="0"/>
    <n v="3"/>
    <x v="6"/>
    <x v="1"/>
    <x v="5"/>
    <n v="157"/>
    <s v="S18_1662"/>
    <x v="37"/>
    <s v="6175558555"/>
    <s v="7825 Douglas Av."/>
    <s v="N/A"/>
    <s v="Brickhaven"/>
    <s v="MA"/>
    <s v="58339"/>
    <x v="0"/>
    <x v="0"/>
    <s v="Nelson"/>
    <s v="Allen"/>
    <s v="Medium"/>
  </r>
  <r>
    <n v="10274"/>
    <n v="40"/>
    <n v="65.08"/>
    <n v="2"/>
    <n v="2603.1999999999998"/>
    <n v="190.29391999999999"/>
    <s v="7,31%"/>
    <d v="2004-07-21T00:00:00"/>
    <x v="0"/>
    <n v="3"/>
    <x v="6"/>
    <x v="1"/>
    <x v="5"/>
    <n v="68"/>
    <s v="S24_2841"/>
    <x v="37"/>
    <s v="6175558555"/>
    <s v="7825 Douglas Av."/>
    <s v="N/A"/>
    <s v="Brickhaven"/>
    <s v="MA"/>
    <s v="58339"/>
    <x v="0"/>
    <x v="0"/>
    <s v="Nelson"/>
    <s v="Allen"/>
    <s v="Small"/>
  </r>
  <r>
    <n v="10274"/>
    <n v="24"/>
    <n v="72.33"/>
    <n v="3"/>
    <n v="1735.92"/>
    <n v="128.28448799999998"/>
    <s v="7,39%"/>
    <d v="2004-07-21T00:00:00"/>
    <x v="0"/>
    <n v="3"/>
    <x v="6"/>
    <x v="1"/>
    <x v="0"/>
    <n v="65"/>
    <s v="S24_3420"/>
    <x v="37"/>
    <s v="6175558555"/>
    <s v="7825 Douglas Av."/>
    <s v="N/A"/>
    <s v="Brickhaven"/>
    <s v="MA"/>
    <s v="58339"/>
    <x v="0"/>
    <x v="0"/>
    <s v="Nelson"/>
    <s v="Allen"/>
    <s v="Small"/>
  </r>
  <r>
    <n v="10274"/>
    <n v="24"/>
    <n v="90.52"/>
    <n v="5"/>
    <n v="2172.48"/>
    <n v="198.564672"/>
    <s v="9,14%"/>
    <d v="2004-07-21T00:00:00"/>
    <x v="0"/>
    <n v="3"/>
    <x v="6"/>
    <x v="1"/>
    <x v="4"/>
    <n v="90"/>
    <s v="S700_2047"/>
    <x v="37"/>
    <s v="6175558555"/>
    <s v="7825 Douglas Av."/>
    <s v="N/A"/>
    <s v="Brickhaven"/>
    <s v="MA"/>
    <s v="58339"/>
    <x v="0"/>
    <x v="0"/>
    <s v="Nelson"/>
    <s v="Allen"/>
    <s v="Small"/>
  </r>
  <r>
    <n v="10274"/>
    <n v="32"/>
    <n v="58.6"/>
    <n v="4"/>
    <n v="1875.2"/>
    <n v="137.07712000000001"/>
    <s v="7,31%"/>
    <d v="2004-07-21T00:00:00"/>
    <x v="0"/>
    <n v="3"/>
    <x v="6"/>
    <x v="1"/>
    <x v="5"/>
    <n v="49"/>
    <s v="S72_1253"/>
    <x v="37"/>
    <s v="6175558555"/>
    <s v="7825 Douglas Av."/>
    <s v="N/A"/>
    <s v="Brickhaven"/>
    <s v="MA"/>
    <s v="58339"/>
    <x v="0"/>
    <x v="0"/>
    <s v="Nelson"/>
    <s v="Allen"/>
    <s v="Small"/>
  </r>
  <r>
    <n v="10275"/>
    <n v="45"/>
    <n v="92.83"/>
    <n v="1"/>
    <n v="4177.3500000000004"/>
    <n v="530.52345000000003"/>
    <s v="12,70%"/>
    <d v="2004-07-23T00:00:00"/>
    <x v="0"/>
    <n v="3"/>
    <x v="6"/>
    <x v="1"/>
    <x v="6"/>
    <n v="95"/>
    <s v="S10_1678"/>
    <x v="86"/>
    <s v="40.67.8555"/>
    <s v="67, rue des Cinquante Otages"/>
    <s v="N/A"/>
    <s v="Nantes"/>
    <s v="N/A"/>
    <s v="44000"/>
    <x v="9"/>
    <x v="1"/>
    <s v="Labrune"/>
    <s v="Janine"/>
    <s v="Medium"/>
  </r>
  <r>
    <n v="10275"/>
    <n v="22"/>
    <n v="100"/>
    <n v="4"/>
    <n v="2904.44"/>
    <n v="368.86387999999999"/>
    <s v="12,70%"/>
    <d v="2004-07-23T00:00:00"/>
    <x v="0"/>
    <n v="3"/>
    <x v="6"/>
    <x v="1"/>
    <x v="6"/>
    <n v="118"/>
    <s v="S10_2016"/>
    <x v="86"/>
    <s v="40.67.8555"/>
    <s v="67, rue des Cinquante Otages"/>
    <s v="N/A"/>
    <s v="Nantes"/>
    <s v="N/A"/>
    <s v="44000"/>
    <x v="9"/>
    <x v="1"/>
    <s v="Labrune"/>
    <s v="Janine"/>
    <s v="Small"/>
  </r>
  <r>
    <n v="10275"/>
    <n v="36"/>
    <n v="100"/>
    <n v="3"/>
    <n v="6901.92"/>
    <n v="876.54384000000005"/>
    <s v="12,70%"/>
    <d v="2004-07-23T00:00:00"/>
    <x v="0"/>
    <n v="3"/>
    <x v="6"/>
    <x v="1"/>
    <x v="6"/>
    <n v="193"/>
    <s v="S10_4698"/>
    <x v="86"/>
    <s v="40.67.8555"/>
    <s v="67, rue des Cinquante Otages"/>
    <s v="N/A"/>
    <s v="Nantes"/>
    <s v="N/A"/>
    <s v="44000"/>
    <x v="9"/>
    <x v="1"/>
    <s v="Labrune"/>
    <s v="Janine"/>
    <s v="Medium"/>
  </r>
  <r>
    <n v="10275"/>
    <n v="35"/>
    <n v="90.39"/>
    <n v="9"/>
    <n v="3163.65"/>
    <n v="231.26281499999999"/>
    <s v="7,31%"/>
    <d v="2004-07-23T00:00:00"/>
    <x v="0"/>
    <n v="3"/>
    <x v="6"/>
    <x v="1"/>
    <x v="5"/>
    <n v="84"/>
    <s v="S18_2581"/>
    <x v="86"/>
    <s v="40.67.8555"/>
    <s v="67, rue des Cinquante Otages"/>
    <s v="N/A"/>
    <s v="Nantes"/>
    <s v="N/A"/>
    <s v="44000"/>
    <x v="9"/>
    <x v="1"/>
    <s v="Labrune"/>
    <s v="Janine"/>
    <s v="Medium"/>
  </r>
  <r>
    <n v="10275"/>
    <n v="37"/>
    <n v="63.6"/>
    <n v="5"/>
    <n v="2353.1999999999998"/>
    <n v="298.85640000000001"/>
    <n v="0.127"/>
    <d v="2004-07-23T00:00:00"/>
    <x v="0"/>
    <n v="3"/>
    <x v="6"/>
    <x v="1"/>
    <x v="6"/>
    <n v="60"/>
    <s v="S18_2625"/>
    <x v="86"/>
    <s v="40.67.8555"/>
    <s v="67, rue des Cinquante Otages"/>
    <s v="N/A"/>
    <s v="Nantes"/>
    <s v="N/A"/>
    <s v="44000"/>
    <x v="9"/>
    <x v="1"/>
    <s v="Labrune"/>
    <s v="Janine"/>
    <s v="Small"/>
  </r>
  <r>
    <n v="10275"/>
    <n v="21"/>
    <n v="100"/>
    <n v="2"/>
    <n v="2153.7600000000002"/>
    <n v="273.52752000000004"/>
    <n v="0.127"/>
    <d v="2004-07-23T00:00:00"/>
    <x v="0"/>
    <n v="3"/>
    <x v="6"/>
    <x v="1"/>
    <x v="6"/>
    <n v="112"/>
    <s v="S24_1578"/>
    <x v="86"/>
    <s v="40.67.8555"/>
    <s v="67, rue des Cinquante Otages"/>
    <s v="N/A"/>
    <s v="Nantes"/>
    <s v="N/A"/>
    <s v="44000"/>
    <x v="9"/>
    <x v="1"/>
    <s v="Labrune"/>
    <s v="Janine"/>
    <s v="Small"/>
  </r>
  <r>
    <n v="10275"/>
    <n v="25"/>
    <n v="95.2"/>
    <n v="11"/>
    <n v="2380"/>
    <n v="173.97800000000001"/>
    <s v="7,31%"/>
    <d v="2004-07-23T00:00:00"/>
    <x v="0"/>
    <n v="3"/>
    <x v="6"/>
    <x v="1"/>
    <x v="5"/>
    <n v="109"/>
    <s v="S24_1785"/>
    <x v="86"/>
    <s v="40.67.8555"/>
    <s v="67, rue des Cinquante Otages"/>
    <s v="N/A"/>
    <s v="Nantes"/>
    <s v="N/A"/>
    <s v="44000"/>
    <x v="9"/>
    <x v="1"/>
    <s v="Labrune"/>
    <s v="Janine"/>
    <s v="Small"/>
  </r>
  <r>
    <n v="10275"/>
    <n v="30"/>
    <n v="79.98"/>
    <n v="6"/>
    <n v="2399.4"/>
    <n v="304.72380000000004"/>
    <n v="0.127"/>
    <d v="2004-07-23T00:00:00"/>
    <x v="0"/>
    <n v="3"/>
    <x v="6"/>
    <x v="1"/>
    <x v="6"/>
    <n v="76"/>
    <s v="S24_2000"/>
    <x v="86"/>
    <s v="40.67.8555"/>
    <s v="67, rue des Cinquante Otages"/>
    <s v="N/A"/>
    <s v="Nantes"/>
    <s v="N/A"/>
    <s v="44000"/>
    <x v="9"/>
    <x v="1"/>
    <s v="Labrune"/>
    <s v="Janine"/>
    <s v="Small"/>
  </r>
  <r>
    <n v="10275"/>
    <n v="41"/>
    <n v="81.89"/>
    <n v="18"/>
    <n v="3357.49"/>
    <n v="245.43251899999998"/>
    <s v="7,31%"/>
    <d v="2004-07-23T00:00:00"/>
    <x v="0"/>
    <n v="3"/>
    <x v="6"/>
    <x v="1"/>
    <x v="5"/>
    <n v="68"/>
    <s v="S24_3949"/>
    <x v="86"/>
    <s v="40.67.8555"/>
    <s v="67, rue des Cinquante Otages"/>
    <s v="N/A"/>
    <s v="Nantes"/>
    <s v="N/A"/>
    <s v="44000"/>
    <x v="9"/>
    <x v="1"/>
    <s v="Labrune"/>
    <s v="Janine"/>
    <s v="Medium"/>
  </r>
  <r>
    <n v="10275"/>
    <n v="27"/>
    <n v="62.31"/>
    <n v="10"/>
    <n v="1682.37"/>
    <n v="122.981247"/>
    <s v="7,31%"/>
    <d v="2004-07-23T00:00:00"/>
    <x v="0"/>
    <n v="3"/>
    <x v="6"/>
    <x v="1"/>
    <x v="5"/>
    <n v="72"/>
    <s v="S24_4278"/>
    <x v="86"/>
    <s v="40.67.8555"/>
    <s v="67, rue des Cinquante Otages"/>
    <s v="N/A"/>
    <s v="Nantes"/>
    <s v="N/A"/>
    <s v="44000"/>
    <x v="9"/>
    <x v="1"/>
    <s v="Labrune"/>
    <s v="Janine"/>
    <s v="Small"/>
  </r>
  <r>
    <n v="10275"/>
    <n v="23"/>
    <n v="81.91"/>
    <n v="7"/>
    <n v="1883.93"/>
    <n v="239.25911000000002"/>
    <n v="0.127"/>
    <d v="2004-07-23T00:00:00"/>
    <x v="0"/>
    <n v="3"/>
    <x v="6"/>
    <x v="1"/>
    <x v="6"/>
    <n v="99"/>
    <s v="S32_1374"/>
    <x v="86"/>
    <s v="40.67.8555"/>
    <s v="67, rue des Cinquante Otages"/>
    <s v="N/A"/>
    <s v="Nantes"/>
    <s v="N/A"/>
    <s v="44000"/>
    <x v="9"/>
    <x v="1"/>
    <s v="Labrune"/>
    <s v="Janine"/>
    <s v="Small"/>
  </r>
  <r>
    <n v="10275"/>
    <n v="28"/>
    <n v="63.97"/>
    <n v="12"/>
    <n v="1791.16"/>
    <n v="132.366724"/>
    <s v="7,39%"/>
    <d v="2004-07-23T00:00:00"/>
    <x v="0"/>
    <n v="3"/>
    <x v="6"/>
    <x v="1"/>
    <x v="0"/>
    <n v="68"/>
    <s v="S32_4289"/>
    <x v="86"/>
    <s v="40.67.8555"/>
    <s v="67, rue des Cinquante Otages"/>
    <s v="N/A"/>
    <s v="Nantes"/>
    <s v="N/A"/>
    <s v="44000"/>
    <x v="9"/>
    <x v="1"/>
    <s v="Labrune"/>
    <s v="Janine"/>
    <s v="Small"/>
  </r>
  <r>
    <n v="10275"/>
    <n v="38"/>
    <n v="45.39"/>
    <n v="13"/>
    <n v="1724.82"/>
    <n v="127.46419799999998"/>
    <s v="7,39%"/>
    <d v="2004-07-23T00:00:00"/>
    <x v="0"/>
    <n v="3"/>
    <x v="6"/>
    <x v="1"/>
    <x v="0"/>
    <n v="43"/>
    <s v="S50_1341"/>
    <x v="86"/>
    <s v="40.67.8555"/>
    <s v="67, rue des Cinquante Otages"/>
    <s v="N/A"/>
    <s v="Nantes"/>
    <s v="N/A"/>
    <s v="44000"/>
    <x v="9"/>
    <x v="1"/>
    <s v="Labrune"/>
    <s v="Janine"/>
    <s v="Small"/>
  </r>
  <r>
    <n v="10275"/>
    <n v="32"/>
    <n v="89.51"/>
    <n v="14"/>
    <n v="2864.32"/>
    <n v="209.38179200000002"/>
    <s v="7,31%"/>
    <d v="2004-07-23T00:00:00"/>
    <x v="0"/>
    <n v="3"/>
    <x v="6"/>
    <x v="1"/>
    <x v="5"/>
    <n v="91"/>
    <s v="S700_1691"/>
    <x v="86"/>
    <s v="40.67.8555"/>
    <s v="67, rue des Cinquante Otages"/>
    <s v="N/A"/>
    <s v="Nantes"/>
    <s v="N/A"/>
    <s v="44000"/>
    <x v="9"/>
    <x v="1"/>
    <s v="Labrune"/>
    <s v="Janine"/>
    <s v="Small"/>
  </r>
  <r>
    <n v="10275"/>
    <n v="39"/>
    <n v="100"/>
    <n v="16"/>
    <n v="4472.5200000000004"/>
    <n v="326.94121200000001"/>
    <s v="7,31%"/>
    <d v="2004-07-23T00:00:00"/>
    <x v="0"/>
    <n v="3"/>
    <x v="6"/>
    <x v="1"/>
    <x v="5"/>
    <n v="99"/>
    <s v="S700_2466"/>
    <x v="86"/>
    <s v="40.67.8555"/>
    <s v="67, rue des Cinquante Otages"/>
    <s v="N/A"/>
    <s v="Nantes"/>
    <s v="N/A"/>
    <s v="44000"/>
    <x v="9"/>
    <x v="1"/>
    <s v="Labrune"/>
    <s v="Janine"/>
    <s v="Medium"/>
  </r>
  <r>
    <n v="10275"/>
    <n v="48"/>
    <n v="100"/>
    <n v="8"/>
    <n v="6378.72"/>
    <n v="466.28443199999998"/>
    <s v="7,31%"/>
    <d v="2004-07-23T00:00:00"/>
    <x v="0"/>
    <n v="3"/>
    <x v="6"/>
    <x v="1"/>
    <x v="5"/>
    <n v="118"/>
    <s v="S700_2834"/>
    <x v="86"/>
    <s v="40.67.8555"/>
    <s v="67, rue des Cinquante Otages"/>
    <s v="N/A"/>
    <s v="Nantes"/>
    <s v="N/A"/>
    <s v="44000"/>
    <x v="9"/>
    <x v="1"/>
    <s v="Labrune"/>
    <s v="Janine"/>
    <s v="Medium"/>
  </r>
  <r>
    <n v="10275"/>
    <n v="43"/>
    <n v="73.599999999999994"/>
    <n v="15"/>
    <n v="3164.8"/>
    <n v="231.34688"/>
    <s v="7,31%"/>
    <d v="2004-07-23T00:00:00"/>
    <x v="0"/>
    <n v="3"/>
    <x v="6"/>
    <x v="1"/>
    <x v="5"/>
    <n v="80"/>
    <s v="S700_3167"/>
    <x v="86"/>
    <s v="40.67.8555"/>
    <s v="67, rue des Cinquante Otages"/>
    <s v="N/A"/>
    <s v="Nantes"/>
    <s v="N/A"/>
    <s v="44000"/>
    <x v="9"/>
    <x v="1"/>
    <s v="Labrune"/>
    <s v="Janine"/>
    <s v="Medium"/>
  </r>
  <r>
    <n v="10275"/>
    <n v="31"/>
    <n v="72.55"/>
    <n v="17"/>
    <n v="2249.0500000000002"/>
    <n v="164.40555500000002"/>
    <s v="7,31%"/>
    <d v="2004-07-23T00:00:00"/>
    <x v="0"/>
    <n v="3"/>
    <x v="6"/>
    <x v="1"/>
    <x v="5"/>
    <n v="74"/>
    <s v="S700_4002"/>
    <x v="86"/>
    <s v="40.67.8555"/>
    <s v="67, rue des Cinquante Otages"/>
    <s v="N/A"/>
    <s v="Nantes"/>
    <s v="N/A"/>
    <s v="44000"/>
    <x v="9"/>
    <x v="1"/>
    <s v="Labrune"/>
    <s v="Janine"/>
    <s v="Small"/>
  </r>
  <r>
    <n v="10276"/>
    <n v="50"/>
    <n v="100"/>
    <n v="3"/>
    <n v="9631"/>
    <n v="2397.1559000000002"/>
    <s v="24,89%"/>
    <d v="2004-08-02T00:00:00"/>
    <x v="0"/>
    <n v="3"/>
    <x v="7"/>
    <x v="1"/>
    <x v="1"/>
    <n v="194"/>
    <s v="S12_1099"/>
    <x v="87"/>
    <s v="6175557555"/>
    <s v="7635 Spinnaker Dr."/>
    <s v="N/A"/>
    <s v="Brickhaven"/>
    <s v="MA"/>
    <s v="58339"/>
    <x v="0"/>
    <x v="0"/>
    <s v="Barajas"/>
    <s v="Miguel"/>
    <s v="Large"/>
  </r>
  <r>
    <n v="10276"/>
    <n v="43"/>
    <n v="100"/>
    <n v="14"/>
    <n v="5181.5"/>
    <n v="658.05050000000006"/>
    <n v="0.127"/>
    <d v="2004-08-02T00:00:00"/>
    <x v="0"/>
    <n v="3"/>
    <x v="7"/>
    <x v="1"/>
    <x v="6"/>
    <n v="150"/>
    <s v="S12_2823"/>
    <x v="87"/>
    <s v="6175557555"/>
    <s v="7635 Spinnaker Dr."/>
    <s v="N/A"/>
    <s v="Brickhaven"/>
    <s v="MA"/>
    <s v="58339"/>
    <x v="0"/>
    <x v="0"/>
    <s v="Barajas"/>
    <s v="Miguel"/>
    <s v="Medium"/>
  </r>
  <r>
    <n v="10276"/>
    <n v="47"/>
    <n v="100"/>
    <n v="1"/>
    <n v="5464.69"/>
    <n v="1360.161341"/>
    <s v="24,89%"/>
    <d v="2004-08-02T00:00:00"/>
    <x v="0"/>
    <n v="3"/>
    <x v="7"/>
    <x v="1"/>
    <x v="1"/>
    <n v="117"/>
    <s v="S12_3380"/>
    <x v="87"/>
    <s v="6175557555"/>
    <s v="7635 Spinnaker Dr."/>
    <s v="N/A"/>
    <s v="Brickhaven"/>
    <s v="MA"/>
    <s v="58339"/>
    <x v="0"/>
    <x v="0"/>
    <s v="Barajas"/>
    <s v="Miguel"/>
    <s v="Medium"/>
  </r>
  <r>
    <n v="10276"/>
    <n v="38"/>
    <n v="83.79"/>
    <n v="4"/>
    <n v="3184.02"/>
    <n v="792.50257799999997"/>
    <s v="24,89%"/>
    <d v="2004-08-02T00:00:00"/>
    <x v="0"/>
    <n v="3"/>
    <x v="7"/>
    <x v="1"/>
    <x v="1"/>
    <n v="79"/>
    <s v="S12_3990"/>
    <x v="87"/>
    <s v="6175557555"/>
    <s v="7635 Spinnaker Dr."/>
    <s v="N/A"/>
    <s v="Brickhaven"/>
    <s v="MA"/>
    <s v="58339"/>
    <x v="0"/>
    <x v="0"/>
    <s v="Barajas"/>
    <s v="Miguel"/>
    <s v="Medium"/>
  </r>
  <r>
    <n v="10276"/>
    <n v="38"/>
    <n v="69.959999999999994"/>
    <n v="6"/>
    <n v="2658.48"/>
    <n v="661.69567200000006"/>
    <s v="24,89%"/>
    <d v="2004-08-02T00:00:00"/>
    <x v="0"/>
    <n v="3"/>
    <x v="7"/>
    <x v="1"/>
    <x v="1"/>
    <n v="80"/>
    <s v="S18_3278"/>
    <x v="87"/>
    <s v="6175557555"/>
    <s v="7635 Spinnaker Dr."/>
    <s v="N/A"/>
    <s v="Brickhaven"/>
    <s v="MA"/>
    <s v="58339"/>
    <x v="0"/>
    <x v="0"/>
    <s v="Barajas"/>
    <s v="Miguel"/>
    <s v="Small"/>
  </r>
  <r>
    <n v="10276"/>
    <n v="30"/>
    <n v="100"/>
    <n v="5"/>
    <n v="3924.6"/>
    <n v="976.83294000000001"/>
    <s v="24,89%"/>
    <d v="2004-08-02T00:00:00"/>
    <x v="0"/>
    <n v="3"/>
    <x v="7"/>
    <x v="1"/>
    <x v="1"/>
    <n v="146"/>
    <s v="S18_3482"/>
    <x v="87"/>
    <s v="6175557555"/>
    <s v="7635 Spinnaker Dr."/>
    <s v="N/A"/>
    <s v="Brickhaven"/>
    <s v="MA"/>
    <s v="58339"/>
    <x v="0"/>
    <x v="0"/>
    <s v="Barajas"/>
    <s v="Miguel"/>
    <s v="Medium"/>
  </r>
  <r>
    <n v="10276"/>
    <n v="33"/>
    <n v="50.36"/>
    <n v="9"/>
    <n v="1661.88"/>
    <n v="211.05876000000001"/>
    <n v="0.127"/>
    <d v="2004-08-02T00:00:00"/>
    <x v="0"/>
    <n v="3"/>
    <x v="7"/>
    <x v="1"/>
    <x v="6"/>
    <n v="62"/>
    <s v="S18_3782"/>
    <x v="87"/>
    <s v="6175557555"/>
    <s v="7635 Spinnaker Dr."/>
    <s v="N/A"/>
    <s v="Brickhaven"/>
    <s v="MA"/>
    <s v="58339"/>
    <x v="0"/>
    <x v="0"/>
    <s v="Barajas"/>
    <s v="Miguel"/>
    <s v="Small"/>
  </r>
  <r>
    <n v="10276"/>
    <n v="48"/>
    <n v="100"/>
    <n v="8"/>
    <n v="5713.92"/>
    <n v="1422.194688"/>
    <s v="24,89%"/>
    <d v="2004-08-02T00:00:00"/>
    <x v="0"/>
    <n v="3"/>
    <x v="7"/>
    <x v="1"/>
    <x v="1"/>
    <n v="148"/>
    <s v="S18_4721"/>
    <x v="87"/>
    <s v="6175557555"/>
    <s v="7635 Spinnaker Dr."/>
    <s v="N/A"/>
    <s v="Brickhaven"/>
    <s v="MA"/>
    <s v="58339"/>
    <x v="0"/>
    <x v="0"/>
    <s v="Barajas"/>
    <s v="Miguel"/>
    <s v="Medium"/>
  </r>
  <r>
    <n v="10276"/>
    <n v="46"/>
    <n v="75.489999999999995"/>
    <n v="12"/>
    <n v="3472.54"/>
    <n v="441.01258000000001"/>
    <n v="0.127"/>
    <d v="2004-08-02T00:00:00"/>
    <x v="0"/>
    <n v="3"/>
    <x v="7"/>
    <x v="1"/>
    <x v="6"/>
    <n v="69"/>
    <s v="S24_2360"/>
    <x v="87"/>
    <s v="6175557555"/>
    <s v="7635 Spinnaker Dr."/>
    <s v="N/A"/>
    <s v="Brickhaven"/>
    <s v="MA"/>
    <s v="58339"/>
    <x v="0"/>
    <x v="0"/>
    <s v="Barajas"/>
    <s v="Miguel"/>
    <s v="Medium"/>
  </r>
  <r>
    <n v="10276"/>
    <n v="20"/>
    <n v="61.23"/>
    <n v="2"/>
    <n v="1224.5999999999999"/>
    <n v="304.80293999999998"/>
    <s v="24,89%"/>
    <d v="2004-08-02T00:00:00"/>
    <x v="0"/>
    <n v="3"/>
    <x v="7"/>
    <x v="1"/>
    <x v="1"/>
    <n v="61"/>
    <s v="S24_3371"/>
    <x v="87"/>
    <s v="6175557555"/>
    <s v="7635 Spinnaker Dr."/>
    <s v="N/A"/>
    <s v="Brickhaven"/>
    <s v="MA"/>
    <s v="58339"/>
    <x v="0"/>
    <x v="0"/>
    <s v="Barajas"/>
    <s v="Miguel"/>
    <s v="Small"/>
  </r>
  <r>
    <n v="10276"/>
    <n v="48"/>
    <n v="75.180000000000007"/>
    <n v="7"/>
    <n v="3608.64"/>
    <n v="898.19049600000005"/>
    <s v="24,89%"/>
    <d v="2004-08-02T00:00:00"/>
    <x v="0"/>
    <n v="3"/>
    <x v="7"/>
    <x v="1"/>
    <x v="1"/>
    <n v="80"/>
    <s v="S24_4620"/>
    <x v="87"/>
    <s v="6175557555"/>
    <s v="7635 Spinnaker Dr."/>
    <s v="N/A"/>
    <s v="Brickhaven"/>
    <s v="MA"/>
    <s v="58339"/>
    <x v="0"/>
    <x v="0"/>
    <s v="Barajas"/>
    <s v="Miguel"/>
    <s v="Medium"/>
  </r>
  <r>
    <n v="10276"/>
    <n v="27"/>
    <n v="36.61"/>
    <n v="10"/>
    <n v="988.47"/>
    <n v="125.53569"/>
    <n v="0.127"/>
    <d v="2004-08-02T00:00:00"/>
    <x v="0"/>
    <n v="3"/>
    <x v="7"/>
    <x v="1"/>
    <x v="6"/>
    <n v="40"/>
    <s v="S32_2206"/>
    <x v="87"/>
    <s v="6175557555"/>
    <s v="7635 Spinnaker Dr."/>
    <s v="N/A"/>
    <s v="Brickhaven"/>
    <s v="MA"/>
    <s v="58339"/>
    <x v="0"/>
    <x v="0"/>
    <s v="Barajas"/>
    <s v="Miguel"/>
    <s v="Small"/>
  </r>
  <r>
    <n v="10276"/>
    <n v="38"/>
    <n v="100"/>
    <n v="13"/>
    <n v="4304.6400000000003"/>
    <n v="546.68928000000005"/>
    <n v="0.127"/>
    <d v="2004-08-02T00:00:00"/>
    <x v="0"/>
    <n v="3"/>
    <x v="7"/>
    <x v="1"/>
    <x v="6"/>
    <n v="102"/>
    <s v="S32_4485"/>
    <x v="87"/>
    <s v="6175557555"/>
    <s v="7635 Spinnaker Dr."/>
    <s v="N/A"/>
    <s v="Brickhaven"/>
    <s v="MA"/>
    <s v="58339"/>
    <x v="0"/>
    <x v="0"/>
    <s v="Barajas"/>
    <s v="Miguel"/>
    <s v="Medium"/>
  </r>
  <r>
    <n v="10276"/>
    <n v="21"/>
    <n v="70.78"/>
    <n v="11"/>
    <n v="1486.38"/>
    <n v="188.77026000000001"/>
    <n v="0.127"/>
    <d v="2004-08-02T00:00:00"/>
    <x v="0"/>
    <n v="3"/>
    <x v="7"/>
    <x v="1"/>
    <x v="6"/>
    <n v="81"/>
    <s v="S50_4713"/>
    <x v="87"/>
    <s v="6175557555"/>
    <s v="7635 Spinnaker Dr."/>
    <s v="N/A"/>
    <s v="Brickhaven"/>
    <s v="MA"/>
    <s v="58339"/>
    <x v="0"/>
    <x v="0"/>
    <s v="Barajas"/>
    <s v="Miguel"/>
    <s v="Small"/>
  </r>
  <r>
    <n v="10277"/>
    <n v="28"/>
    <n v="100"/>
    <n v="1"/>
    <n v="3127.88"/>
    <n v="778.52933200000007"/>
    <s v="24,89%"/>
    <d v="2004-08-04T00:00:00"/>
    <x v="0"/>
    <n v="3"/>
    <x v="7"/>
    <x v="1"/>
    <x v="1"/>
    <n v="115"/>
    <s v="S12_4675"/>
    <x v="17"/>
    <s v="+65 221 7555"/>
    <s v="Bronz Sok., Bronz Apt. 3/6 Tesvikiye"/>
    <s v="N/A"/>
    <s v="Singapore"/>
    <s v="N/A"/>
    <s v="79903"/>
    <x v="11"/>
    <x v="2"/>
    <s v="Natividad"/>
    <s v="Eric"/>
    <s v="Medium"/>
  </r>
  <r>
    <n v="10278"/>
    <n v="34"/>
    <n v="100"/>
    <n v="6"/>
    <n v="4667.8599999999997"/>
    <n v="1161.8303539999999"/>
    <s v="24,89%"/>
    <d v="2004-08-06T00:00:00"/>
    <x v="0"/>
    <n v="3"/>
    <x v="7"/>
    <x v="1"/>
    <x v="1"/>
    <n v="141"/>
    <s v="S18_1129"/>
    <x v="24"/>
    <s v="7025551838"/>
    <s v="8489 Strong St."/>
    <s v="N/A"/>
    <s v="Las Vegas"/>
    <s v="NV"/>
    <s v="83030"/>
    <x v="0"/>
    <x v="0"/>
    <s v="King"/>
    <s v="Sue"/>
    <s v="Medium"/>
  </r>
  <r>
    <n v="10278"/>
    <n v="23"/>
    <n v="100"/>
    <n v="2"/>
    <n v="2604.52"/>
    <n v="648.26502800000003"/>
    <s v="24,89%"/>
    <d v="2004-08-06T00:00:00"/>
    <x v="0"/>
    <n v="3"/>
    <x v="7"/>
    <x v="1"/>
    <x v="1"/>
    <n v="124"/>
    <s v="S18_1589"/>
    <x v="24"/>
    <s v="7025551838"/>
    <s v="8489 Strong St."/>
    <s v="N/A"/>
    <s v="Las Vegas"/>
    <s v="NV"/>
    <s v="83030"/>
    <x v="0"/>
    <x v="0"/>
    <s v="King"/>
    <s v="Sue"/>
    <s v="Small"/>
  </r>
  <r>
    <n v="10278"/>
    <n v="29"/>
    <n v="90.86"/>
    <n v="10"/>
    <n v="2634.94"/>
    <n v="655.83656600000006"/>
    <s v="24,89%"/>
    <d v="2004-08-06T00:00:00"/>
    <x v="0"/>
    <n v="3"/>
    <x v="7"/>
    <x v="1"/>
    <x v="1"/>
    <n v="77"/>
    <s v="S18_1889"/>
    <x v="24"/>
    <s v="7025551838"/>
    <s v="8489 Strong St."/>
    <s v="N/A"/>
    <s v="Las Vegas"/>
    <s v="NV"/>
    <s v="83030"/>
    <x v="0"/>
    <x v="0"/>
    <s v="King"/>
    <s v="Sue"/>
    <s v="Small"/>
  </r>
  <r>
    <n v="10278"/>
    <n v="29"/>
    <n v="100"/>
    <n v="5"/>
    <n v="3754.05"/>
    <n v="934.38304500000004"/>
    <s v="24,89%"/>
    <d v="2004-08-06T00:00:00"/>
    <x v="0"/>
    <n v="3"/>
    <x v="7"/>
    <x v="1"/>
    <x v="1"/>
    <n v="142"/>
    <s v="S18_1984"/>
    <x v="24"/>
    <s v="7025551838"/>
    <s v="8489 Strong St."/>
    <s v="N/A"/>
    <s v="Las Vegas"/>
    <s v="NV"/>
    <s v="83030"/>
    <x v="0"/>
    <x v="0"/>
    <s v="King"/>
    <s v="Sue"/>
    <s v="Medium"/>
  </r>
  <r>
    <n v="10278"/>
    <n v="39"/>
    <n v="100"/>
    <n v="3"/>
    <n v="4324.32"/>
    <n v="1076.3232479999999"/>
    <s v="24,89%"/>
    <d v="2004-08-06T00:00:00"/>
    <x v="0"/>
    <n v="3"/>
    <x v="7"/>
    <x v="1"/>
    <x v="1"/>
    <n v="132"/>
    <s v="S18_2870"/>
    <x v="24"/>
    <s v="7025551838"/>
    <s v="8489 Strong St."/>
    <s v="N/A"/>
    <s v="Las Vegas"/>
    <s v="NV"/>
    <s v="83030"/>
    <x v="0"/>
    <x v="0"/>
    <s v="King"/>
    <s v="Sue"/>
    <s v="Medium"/>
  </r>
  <r>
    <n v="10278"/>
    <n v="42"/>
    <n v="100"/>
    <n v="7"/>
    <n v="6401.22"/>
    <n v="1593.2636580000001"/>
    <s v="24,89%"/>
    <d v="2004-08-06T00:00:00"/>
    <x v="0"/>
    <n v="3"/>
    <x v="7"/>
    <x v="1"/>
    <x v="1"/>
    <n v="169"/>
    <s v="S18_3232"/>
    <x v="24"/>
    <s v="7025551838"/>
    <s v="8489 Strong St."/>
    <s v="N/A"/>
    <s v="Las Vegas"/>
    <s v="NV"/>
    <s v="83030"/>
    <x v="0"/>
    <x v="0"/>
    <s v="King"/>
    <s v="Sue"/>
    <s v="Medium"/>
  </r>
  <r>
    <n v="10278"/>
    <n v="31"/>
    <n v="100"/>
    <n v="4"/>
    <n v="4116.8"/>
    <n v="1024.6715200000001"/>
    <s v="24,89%"/>
    <d v="2004-08-06T00:00:00"/>
    <x v="0"/>
    <n v="3"/>
    <x v="7"/>
    <x v="1"/>
    <x v="1"/>
    <n v="141"/>
    <s v="S18_3685"/>
    <x v="24"/>
    <s v="7025551838"/>
    <s v="8489 Strong St."/>
    <s v="N/A"/>
    <s v="Las Vegas"/>
    <s v="NV"/>
    <s v="83030"/>
    <x v="0"/>
    <x v="0"/>
    <s v="King"/>
    <s v="Sue"/>
    <s v="Medium"/>
  </r>
  <r>
    <n v="10278"/>
    <n v="35"/>
    <n v="45.28"/>
    <n v="1"/>
    <n v="1584.8"/>
    <n v="394.45672000000002"/>
    <s v="24,89%"/>
    <d v="2004-08-06T00:00:00"/>
    <x v="0"/>
    <n v="3"/>
    <x v="7"/>
    <x v="1"/>
    <x v="1"/>
    <n v="50"/>
    <s v="S24_1628"/>
    <x v="24"/>
    <s v="7025551838"/>
    <s v="8489 Strong St."/>
    <s v="N/A"/>
    <s v="Las Vegas"/>
    <s v="NV"/>
    <s v="83030"/>
    <x v="0"/>
    <x v="0"/>
    <s v="King"/>
    <s v="Sue"/>
    <s v="Small"/>
  </r>
  <r>
    <n v="10278"/>
    <n v="31"/>
    <n v="38.89"/>
    <n v="8"/>
    <n v="1205.5899999999999"/>
    <n v="300.07135099999999"/>
    <s v="24,89%"/>
    <d v="2004-08-06T00:00:00"/>
    <x v="0"/>
    <n v="3"/>
    <x v="7"/>
    <x v="1"/>
    <x v="1"/>
    <n v="37"/>
    <s v="S24_2972"/>
    <x v="24"/>
    <s v="7025551838"/>
    <s v="8489 Strong St."/>
    <s v="N/A"/>
    <s v="Las Vegas"/>
    <s v="NV"/>
    <s v="83030"/>
    <x v="0"/>
    <x v="0"/>
    <s v="King"/>
    <s v="Sue"/>
    <s v="Small"/>
  </r>
  <r>
    <n v="10278"/>
    <n v="25"/>
    <n v="100"/>
    <n v="9"/>
    <n v="3159.75"/>
    <n v="786.46177499999999"/>
    <s v="24,89%"/>
    <d v="2004-08-06T00:00:00"/>
    <x v="0"/>
    <n v="3"/>
    <x v="7"/>
    <x v="1"/>
    <x v="1"/>
    <n v="140"/>
    <s v="S24_3856"/>
    <x v="24"/>
    <s v="7025551838"/>
    <s v="8489 Strong St."/>
    <s v="N/A"/>
    <s v="Las Vegas"/>
    <s v="NV"/>
    <s v="83030"/>
    <x v="0"/>
    <x v="0"/>
    <s v="King"/>
    <s v="Sue"/>
    <s v="Medium"/>
  </r>
  <r>
    <n v="10279"/>
    <n v="26"/>
    <n v="60.58"/>
    <n v="1"/>
    <n v="1575.08"/>
    <n v="392.03741200000002"/>
    <s v="24,89%"/>
    <d v="2004-08-09T00:00:00"/>
    <x v="0"/>
    <n v="3"/>
    <x v="7"/>
    <x v="1"/>
    <x v="1"/>
    <n v="71"/>
    <s v="S18_4933"/>
    <x v="4"/>
    <s v="(91) 555 94 44"/>
    <s v="C/ Moralzarzal, 86"/>
    <s v="N/A"/>
    <s v="Madrid"/>
    <s v="N/A"/>
    <s v="28034"/>
    <x v="3"/>
    <x v="1"/>
    <s v="Freyre"/>
    <s v="Diego"/>
    <s v="Small"/>
  </r>
  <r>
    <n v="10279"/>
    <n v="32"/>
    <n v="74.959999999999994"/>
    <n v="5"/>
    <n v="2398.7199999999998"/>
    <n v="597.04140799999993"/>
    <s v="24,89%"/>
    <d v="2004-08-09T00:00:00"/>
    <x v="0"/>
    <n v="3"/>
    <x v="7"/>
    <x v="1"/>
    <x v="1"/>
    <n v="73"/>
    <s v="S24_1046"/>
    <x v="4"/>
    <s v="(91) 555 94 44"/>
    <s v="C/ Moralzarzal, 86"/>
    <s v="N/A"/>
    <s v="Madrid"/>
    <s v="N/A"/>
    <s v="28034"/>
    <x v="3"/>
    <x v="1"/>
    <s v="Freyre"/>
    <s v="Diego"/>
    <s v="Small"/>
  </r>
  <r>
    <n v="10279"/>
    <n v="49"/>
    <n v="79.97"/>
    <n v="3"/>
    <n v="3918.53"/>
    <n v="975.32211700000005"/>
    <s v="24,89%"/>
    <d v="2004-08-09T00:00:00"/>
    <x v="0"/>
    <n v="3"/>
    <x v="7"/>
    <x v="1"/>
    <x v="1"/>
    <n v="90"/>
    <s v="S24_2766"/>
    <x v="4"/>
    <s v="(91) 555 94 44"/>
    <s v="C/ Moralzarzal, 86"/>
    <s v="N/A"/>
    <s v="Madrid"/>
    <s v="N/A"/>
    <s v="28034"/>
    <x v="3"/>
    <x v="1"/>
    <s v="Freyre"/>
    <s v="Diego"/>
    <s v="Medium"/>
  </r>
  <r>
    <n v="10279"/>
    <n v="48"/>
    <n v="100"/>
    <n v="2"/>
    <n v="5580.96"/>
    <n v="1389.100944"/>
    <s v="24,89%"/>
    <d v="2004-08-09T00:00:00"/>
    <x v="0"/>
    <n v="3"/>
    <x v="7"/>
    <x v="1"/>
    <x v="1"/>
    <n v="117"/>
    <s v="S24_2887"/>
    <x v="4"/>
    <s v="(91) 555 94 44"/>
    <s v="C/ Moralzarzal, 86"/>
    <s v="N/A"/>
    <s v="Madrid"/>
    <s v="N/A"/>
    <s v="28034"/>
    <x v="3"/>
    <x v="1"/>
    <s v="Freyre"/>
    <s v="Diego"/>
    <s v="Medium"/>
  </r>
  <r>
    <n v="10279"/>
    <n v="33"/>
    <n v="71.06"/>
    <n v="4"/>
    <n v="2344.98"/>
    <n v="583.66552200000001"/>
    <s v="24,89%"/>
    <d v="2004-08-09T00:00:00"/>
    <x v="0"/>
    <n v="3"/>
    <x v="7"/>
    <x v="1"/>
    <x v="1"/>
    <n v="85"/>
    <s v="S24_3191"/>
    <x v="4"/>
    <s v="(91) 555 94 44"/>
    <s v="C/ Moralzarzal, 86"/>
    <s v="N/A"/>
    <s v="Madrid"/>
    <s v="N/A"/>
    <s v="28034"/>
    <x v="3"/>
    <x v="1"/>
    <s v="Freyre"/>
    <s v="Diego"/>
    <s v="Small"/>
  </r>
  <r>
    <n v="10279"/>
    <n v="48"/>
    <n v="100"/>
    <n v="6"/>
    <n v="6168"/>
    <n v="1535.2152000000001"/>
    <s v="24,89%"/>
    <d v="2004-08-09T00:00:00"/>
    <x v="0"/>
    <n v="3"/>
    <x v="7"/>
    <x v="1"/>
    <x v="1"/>
    <n v="107"/>
    <s v="S24_3432"/>
    <x v="4"/>
    <s v="(91) 555 94 44"/>
    <s v="C/ Moralzarzal, 86"/>
    <s v="N/A"/>
    <s v="Madrid"/>
    <s v="N/A"/>
    <s v="28034"/>
    <x v="3"/>
    <x v="1"/>
    <s v="Freyre"/>
    <s v="Diego"/>
    <s v="Medium"/>
  </r>
  <r>
    <n v="10280"/>
    <n v="34"/>
    <n v="100"/>
    <n v="2"/>
    <n v="8014.82"/>
    <n v="1994.888698"/>
    <s v="24,89%"/>
    <d v="2004-08-17T00:00:00"/>
    <x v="0"/>
    <n v="3"/>
    <x v="7"/>
    <x v="1"/>
    <x v="1"/>
    <n v="214"/>
    <s v="S10_1949"/>
    <x v="88"/>
    <s v="011-4988555"/>
    <s v="Via Monte Bianco 34"/>
    <s v="N/A"/>
    <s v="Torino"/>
    <s v="N/A"/>
    <s v="10100"/>
    <x v="5"/>
    <x v="1"/>
    <s v="Accorti"/>
    <s v="Paolo"/>
    <s v="Large"/>
  </r>
  <r>
    <n v="10280"/>
    <n v="24"/>
    <n v="100"/>
    <n v="1"/>
    <n v="2800.08"/>
    <n v="127.40364"/>
    <s v="4,55%"/>
    <d v="2004-08-17T00:00:00"/>
    <x v="0"/>
    <n v="3"/>
    <x v="7"/>
    <x v="1"/>
    <x v="2"/>
    <n v="116"/>
    <s v="S18_1097"/>
    <x v="88"/>
    <s v="011-4988555"/>
    <s v="Via Monte Bianco 34"/>
    <s v="N/A"/>
    <s v="Torino"/>
    <s v="N/A"/>
    <s v="10100"/>
    <x v="5"/>
    <x v="1"/>
    <s v="Accorti"/>
    <s v="Paolo"/>
    <s v="Small"/>
  </r>
  <r>
    <n v="10280"/>
    <n v="50"/>
    <n v="100"/>
    <n v="9"/>
    <n v="5239.5"/>
    <n v="387.19904999999994"/>
    <s v="7,39%"/>
    <d v="2004-08-17T00:00:00"/>
    <x v="0"/>
    <n v="3"/>
    <x v="7"/>
    <x v="1"/>
    <x v="0"/>
    <n v="102"/>
    <s v="S18_1342"/>
    <x v="88"/>
    <s v="011-4988555"/>
    <s v="Via Monte Bianco 34"/>
    <s v="N/A"/>
    <s v="Torino"/>
    <s v="N/A"/>
    <s v="10100"/>
    <x v="5"/>
    <x v="1"/>
    <s v="Accorti"/>
    <s v="Paolo"/>
    <s v="Medium"/>
  </r>
  <r>
    <n v="10280"/>
    <n v="27"/>
    <n v="57.68"/>
    <n v="8"/>
    <n v="1557.36"/>
    <n v="115.08890399999999"/>
    <s v="7,39%"/>
    <d v="2004-08-17T00:00:00"/>
    <x v="0"/>
    <n v="3"/>
    <x v="7"/>
    <x v="1"/>
    <x v="0"/>
    <n v="53"/>
    <s v="S18_1367"/>
    <x v="88"/>
    <s v="011-4988555"/>
    <s v="Via Monte Bianco 34"/>
    <s v="N/A"/>
    <s v="Torino"/>
    <s v="N/A"/>
    <s v="10100"/>
    <x v="5"/>
    <x v="1"/>
    <s v="Accorti"/>
    <s v="Paolo"/>
    <s v="Small"/>
  </r>
  <r>
    <n v="10280"/>
    <n v="26"/>
    <n v="100"/>
    <n v="16"/>
    <n v="3668.6"/>
    <n v="271.10953999999998"/>
    <s v="7,39%"/>
    <d v="2004-08-17T00:00:00"/>
    <x v="0"/>
    <n v="3"/>
    <x v="7"/>
    <x v="1"/>
    <x v="0"/>
    <n v="170"/>
    <s v="S18_1749"/>
    <x v="88"/>
    <s v="011-4988555"/>
    <s v="Via Monte Bianco 34"/>
    <s v="N/A"/>
    <s v="Torino"/>
    <s v="N/A"/>
    <s v="10100"/>
    <x v="5"/>
    <x v="1"/>
    <s v="Accorti"/>
    <s v="Paolo"/>
    <s v="Medium"/>
  </r>
  <r>
    <n v="10280"/>
    <n v="25"/>
    <n v="62.96"/>
    <n v="15"/>
    <n v="1574"/>
    <n v="116.31859999999999"/>
    <s v="7,39%"/>
    <d v="2004-08-17T00:00:00"/>
    <x v="0"/>
    <n v="3"/>
    <x v="7"/>
    <x v="1"/>
    <x v="0"/>
    <n v="60"/>
    <s v="S18_2248"/>
    <x v="88"/>
    <s v="011-4988555"/>
    <s v="Via Monte Bianco 34"/>
    <s v="N/A"/>
    <s v="Torino"/>
    <s v="N/A"/>
    <s v="10100"/>
    <x v="5"/>
    <x v="1"/>
    <s v="Accorti"/>
    <s v="Paolo"/>
    <s v="Small"/>
  </r>
  <r>
    <n v="10280"/>
    <n v="37"/>
    <n v="100"/>
    <n v="13"/>
    <n v="4750.8"/>
    <n v="351.08411999999998"/>
    <s v="7,39%"/>
    <d v="2004-08-17T00:00:00"/>
    <x v="0"/>
    <n v="3"/>
    <x v="7"/>
    <x v="1"/>
    <x v="0"/>
    <n v="127"/>
    <s v="S18_2325"/>
    <x v="88"/>
    <s v="011-4988555"/>
    <s v="Via Monte Bianco 34"/>
    <s v="N/A"/>
    <s v="Torino"/>
    <s v="N/A"/>
    <s v="10100"/>
    <x v="5"/>
    <x v="1"/>
    <s v="Accorti"/>
    <s v="Paolo"/>
    <s v="Medium"/>
  </r>
  <r>
    <n v="10280"/>
    <n v="22"/>
    <n v="100"/>
    <n v="10"/>
    <n v="4455"/>
    <n v="329.22449999999998"/>
    <s v="7,39%"/>
    <d v="2004-08-17T00:00:00"/>
    <x v="0"/>
    <n v="3"/>
    <x v="7"/>
    <x v="1"/>
    <x v="0"/>
    <n v="168"/>
    <s v="S18_2795"/>
    <x v="88"/>
    <s v="011-4988555"/>
    <s v="Via Monte Bianco 34"/>
    <s v="N/A"/>
    <s v="Torino"/>
    <s v="N/A"/>
    <s v="10100"/>
    <x v="5"/>
    <x v="1"/>
    <s v="Accorti"/>
    <s v="Paolo"/>
    <s v="Medium"/>
  </r>
  <r>
    <n v="10280"/>
    <n v="46"/>
    <n v="100"/>
    <n v="3"/>
    <n v="5126.24"/>
    <n v="378.82913599999995"/>
    <s v="7,39%"/>
    <d v="2004-08-17T00:00:00"/>
    <x v="0"/>
    <n v="3"/>
    <x v="7"/>
    <x v="1"/>
    <x v="0"/>
    <n v="101"/>
    <s v="S18_2949"/>
    <x v="88"/>
    <s v="011-4988555"/>
    <s v="Via Monte Bianco 34"/>
    <s v="N/A"/>
    <s v="Torino"/>
    <s v="N/A"/>
    <s v="10100"/>
    <x v="5"/>
    <x v="1"/>
    <s v="Accorti"/>
    <s v="Paolo"/>
    <s v="Medium"/>
  </r>
  <r>
    <n v="10280"/>
    <n v="43"/>
    <n v="68.709999999999994"/>
    <n v="5"/>
    <n v="2954.53"/>
    <n v="218.33976699999999"/>
    <s v="7,39%"/>
    <d v="2004-08-17T00:00:00"/>
    <x v="0"/>
    <n v="3"/>
    <x v="7"/>
    <x v="1"/>
    <x v="0"/>
    <n v="62"/>
    <s v="S18_2957"/>
    <x v="88"/>
    <s v="011-4988555"/>
    <s v="Via Monte Bianco 34"/>
    <s v="N/A"/>
    <s v="Torino"/>
    <s v="N/A"/>
    <s v="10100"/>
    <x v="5"/>
    <x v="1"/>
    <s v="Accorti"/>
    <s v="Paolo"/>
    <s v="Small"/>
  </r>
  <r>
    <n v="10280"/>
    <n v="29"/>
    <n v="100"/>
    <n v="4"/>
    <n v="3006.43"/>
    <n v="222.17517699999996"/>
    <s v="7,39%"/>
    <d v="2004-08-17T00:00:00"/>
    <x v="0"/>
    <n v="3"/>
    <x v="7"/>
    <x v="1"/>
    <x v="0"/>
    <n v="104"/>
    <s v="S18_3136"/>
    <x v="88"/>
    <s v="011-4988555"/>
    <s v="Via Monte Bianco 34"/>
    <s v="N/A"/>
    <s v="Torino"/>
    <s v="N/A"/>
    <s v="10100"/>
    <x v="5"/>
    <x v="1"/>
    <s v="Accorti"/>
    <s v="Paolo"/>
    <s v="Medium"/>
  </r>
  <r>
    <n v="10280"/>
    <n v="34"/>
    <n v="100"/>
    <n v="7"/>
    <n v="3474.46"/>
    <n v="256.76259399999998"/>
    <s v="7,39%"/>
    <d v="2004-08-17T00:00:00"/>
    <x v="0"/>
    <n v="3"/>
    <x v="7"/>
    <x v="1"/>
    <x v="0"/>
    <n v="99"/>
    <s v="S18_3320"/>
    <x v="88"/>
    <s v="011-4988555"/>
    <s v="Via Monte Bianco 34"/>
    <s v="N/A"/>
    <s v="Torino"/>
    <s v="N/A"/>
    <s v="10100"/>
    <x v="5"/>
    <x v="1"/>
    <s v="Accorti"/>
    <s v="Paolo"/>
    <s v="Medium"/>
  </r>
  <r>
    <n v="10280"/>
    <n v="35"/>
    <n v="100"/>
    <n v="17"/>
    <n v="3704.05"/>
    <n v="273.72929499999998"/>
    <s v="7,39%"/>
    <d v="2004-08-17T00:00:00"/>
    <x v="0"/>
    <n v="3"/>
    <x v="7"/>
    <x v="1"/>
    <x v="0"/>
    <n v="92"/>
    <s v="S18_4409"/>
    <x v="88"/>
    <s v="011-4988555"/>
    <s v="Via Monte Bianco 34"/>
    <s v="N/A"/>
    <s v="Torino"/>
    <s v="N/A"/>
    <s v="10100"/>
    <x v="5"/>
    <x v="1"/>
    <s v="Accorti"/>
    <s v="Paolo"/>
    <s v="Medium"/>
  </r>
  <r>
    <n v="10280"/>
    <n v="20"/>
    <n v="28.88"/>
    <n v="12"/>
    <n v="577.6"/>
    <n v="42.684639999999995"/>
    <s v="7,39%"/>
    <d v="2004-08-17T00:00:00"/>
    <x v="0"/>
    <n v="3"/>
    <x v="7"/>
    <x v="1"/>
    <x v="0"/>
    <n v="33"/>
    <s v="S24_1937"/>
    <x v="88"/>
    <s v="011-4988555"/>
    <s v="Via Monte Bianco 34"/>
    <s v="N/A"/>
    <s v="Torino"/>
    <s v="N/A"/>
    <s v="10100"/>
    <x v="5"/>
    <x v="1"/>
    <s v="Accorti"/>
    <s v="Paolo"/>
    <s v="Small"/>
  </r>
  <r>
    <n v="10280"/>
    <n v="45"/>
    <n v="47.49"/>
    <n v="11"/>
    <n v="2137.0500000000002"/>
    <n v="157.92799500000001"/>
    <s v="7,39%"/>
    <d v="2004-08-17T00:00:00"/>
    <x v="0"/>
    <n v="3"/>
    <x v="7"/>
    <x v="1"/>
    <x v="0"/>
    <n v="44"/>
    <s v="S24_2022"/>
    <x v="88"/>
    <s v="011-4988555"/>
    <s v="Via Monte Bianco 34"/>
    <s v="N/A"/>
    <s v="Torino"/>
    <s v="N/A"/>
    <s v="10100"/>
    <x v="5"/>
    <x v="1"/>
    <s v="Accorti"/>
    <s v="Paolo"/>
    <s v="Small"/>
  </r>
  <r>
    <n v="10280"/>
    <n v="33"/>
    <n v="41.85"/>
    <n v="14"/>
    <n v="1381.05"/>
    <n v="102.05959499999999"/>
    <s v="7,39%"/>
    <d v="2004-08-17T00:00:00"/>
    <x v="0"/>
    <n v="3"/>
    <x v="7"/>
    <x v="1"/>
    <x v="0"/>
    <n v="41"/>
    <s v="S24_3969"/>
    <x v="88"/>
    <s v="011-4988555"/>
    <s v="Via Monte Bianco 34"/>
    <s v="N/A"/>
    <s v="Torino"/>
    <s v="N/A"/>
    <s v="10100"/>
    <x v="5"/>
    <x v="1"/>
    <s v="Accorti"/>
    <s v="Paolo"/>
    <s v="Small"/>
  </r>
  <r>
    <n v="10280"/>
    <n v="21"/>
    <n v="78.89"/>
    <n v="6"/>
    <n v="1656.69"/>
    <n v="122.429391"/>
    <s v="7,39%"/>
    <d v="2004-08-17T00:00:00"/>
    <x v="0"/>
    <n v="3"/>
    <x v="7"/>
    <x v="1"/>
    <x v="0"/>
    <n v="97"/>
    <s v="S24_4258"/>
    <x v="88"/>
    <s v="011-4988555"/>
    <s v="Via Monte Bianco 34"/>
    <s v="N/A"/>
    <s v="Torino"/>
    <s v="N/A"/>
    <s v="10100"/>
    <x v="5"/>
    <x v="1"/>
    <s v="Accorti"/>
    <s v="Paolo"/>
    <s v="Small"/>
  </r>
  <r>
    <n v="10281"/>
    <n v="44"/>
    <n v="100"/>
    <n v="9"/>
    <n v="7020.64"/>
    <n v="1747.4372960000001"/>
    <s v="24,89%"/>
    <d v="2004-08-19T00:00:00"/>
    <x v="0"/>
    <n v="3"/>
    <x v="7"/>
    <x v="1"/>
    <x v="1"/>
    <n v="147"/>
    <s v="S10_4962"/>
    <x v="85"/>
    <s v="2155551555"/>
    <s v="7586 Pompton St."/>
    <s v="N/A"/>
    <s v="Allentown"/>
    <s v="PA"/>
    <s v="70267"/>
    <x v="0"/>
    <x v="0"/>
    <s v="Yu"/>
    <s v="Kyung"/>
    <s v="Large"/>
  </r>
  <r>
    <n v="10281"/>
    <n v="25"/>
    <n v="100"/>
    <n v="13"/>
    <n v="2938.5"/>
    <n v="133.70175"/>
    <s v="4,55%"/>
    <d v="2004-08-19T00:00:00"/>
    <x v="0"/>
    <n v="3"/>
    <x v="7"/>
    <x v="1"/>
    <x v="2"/>
    <n v="136"/>
    <s v="S12_1666"/>
    <x v="85"/>
    <s v="2155551555"/>
    <s v="7586 Pompton St."/>
    <s v="N/A"/>
    <s v="Allentown"/>
    <s v="PA"/>
    <s v="70267"/>
    <x v="0"/>
    <x v="0"/>
    <s v="Yu"/>
    <s v="Kyung"/>
    <s v="Small"/>
  </r>
  <r>
    <n v="10281"/>
    <n v="41"/>
    <n v="100"/>
    <n v="1"/>
    <n v="5247.18"/>
    <n v="238.74669"/>
    <s v="4,55%"/>
    <d v="2004-08-19T00:00:00"/>
    <x v="0"/>
    <n v="3"/>
    <x v="7"/>
    <x v="1"/>
    <x v="2"/>
    <n v="118"/>
    <s v="S12_4473"/>
    <x v="85"/>
    <s v="2155551555"/>
    <s v="7586 Pompton St."/>
    <s v="N/A"/>
    <s v="Allentown"/>
    <s v="PA"/>
    <s v="70267"/>
    <x v="0"/>
    <x v="0"/>
    <s v="Yu"/>
    <s v="Kyung"/>
    <s v="Medium"/>
  </r>
  <r>
    <n v="10281"/>
    <n v="48"/>
    <n v="100"/>
    <n v="4"/>
    <n v="5773.44"/>
    <n v="262.69151999999997"/>
    <s v="4,55%"/>
    <d v="2004-08-19T00:00:00"/>
    <x v="0"/>
    <n v="3"/>
    <x v="7"/>
    <x v="1"/>
    <x v="2"/>
    <n v="122"/>
    <s v="S18_2319"/>
    <x v="85"/>
    <s v="2155551555"/>
    <s v="7586 Pompton St."/>
    <s v="N/A"/>
    <s v="Allentown"/>
    <s v="PA"/>
    <s v="70267"/>
    <x v="0"/>
    <x v="0"/>
    <s v="Yu"/>
    <s v="Kyung"/>
    <s v="Medium"/>
  </r>
  <r>
    <n v="10281"/>
    <n v="29"/>
    <n v="57.73"/>
    <n v="7"/>
    <n v="1674.17"/>
    <n v="76.174734999999998"/>
    <s v="4,55%"/>
    <d v="2004-08-19T00:00:00"/>
    <x v="0"/>
    <n v="3"/>
    <x v="7"/>
    <x v="1"/>
    <x v="2"/>
    <n v="60"/>
    <s v="S18_2432"/>
    <x v="85"/>
    <s v="2155551555"/>
    <s v="7586 Pompton St."/>
    <s v="N/A"/>
    <s v="Allentown"/>
    <s v="PA"/>
    <s v="70267"/>
    <x v="0"/>
    <x v="0"/>
    <s v="Yu"/>
    <s v="Kyung"/>
    <s v="Small"/>
  </r>
  <r>
    <n v="10281"/>
    <n v="25"/>
    <n v="100"/>
    <n v="5"/>
    <n v="4191.25"/>
    <n v="1043.202125"/>
    <s v="24,89%"/>
    <d v="2004-08-19T00:00:00"/>
    <x v="0"/>
    <n v="3"/>
    <x v="7"/>
    <x v="1"/>
    <x v="1"/>
    <n v="169"/>
    <s v="S18_3232"/>
    <x v="85"/>
    <s v="2155551555"/>
    <s v="7586 Pompton St."/>
    <s v="N/A"/>
    <s v="Allentown"/>
    <s v="PA"/>
    <s v="70267"/>
    <x v="0"/>
    <x v="0"/>
    <s v="Yu"/>
    <s v="Kyung"/>
    <s v="Medium"/>
  </r>
  <r>
    <n v="10281"/>
    <n v="25"/>
    <n v="99.29"/>
    <n v="10"/>
    <n v="2482.25"/>
    <n v="112.942375"/>
    <s v="4,55%"/>
    <d v="2004-08-19T00:00:00"/>
    <x v="0"/>
    <n v="3"/>
    <x v="7"/>
    <x v="1"/>
    <x v="2"/>
    <n v="121"/>
    <s v="S18_4600"/>
    <x v="85"/>
    <s v="2155551555"/>
    <s v="7586 Pompton St."/>
    <s v="N/A"/>
    <s v="Allentown"/>
    <s v="PA"/>
    <s v="70267"/>
    <x v="0"/>
    <x v="0"/>
    <s v="Yu"/>
    <s v="Kyung"/>
    <s v="Small"/>
  </r>
  <r>
    <n v="10281"/>
    <n v="44"/>
    <n v="59.87"/>
    <n v="14"/>
    <n v="2634.28"/>
    <n v="194.673292"/>
    <s v="7,39%"/>
    <d v="2004-08-19T00:00:00"/>
    <x v="0"/>
    <n v="3"/>
    <x v="7"/>
    <x v="1"/>
    <x v="0"/>
    <n v="50"/>
    <s v="S18_4668"/>
    <x v="85"/>
    <s v="2155551555"/>
    <s v="7586 Pompton St."/>
    <s v="N/A"/>
    <s v="Allentown"/>
    <s v="PA"/>
    <s v="70267"/>
    <x v="0"/>
    <x v="0"/>
    <s v="Yu"/>
    <s v="Kyung"/>
    <s v="Small"/>
  </r>
  <r>
    <n v="10281"/>
    <n v="25"/>
    <n v="100"/>
    <n v="6"/>
    <n v="2779.5"/>
    <n v="126.46724999999999"/>
    <s v="4,55%"/>
    <d v="2004-08-19T00:00:00"/>
    <x v="0"/>
    <n v="3"/>
    <x v="7"/>
    <x v="1"/>
    <x v="2"/>
    <n v="127"/>
    <s v="S24_2300"/>
    <x v="85"/>
    <s v="2155551555"/>
    <s v="7586 Pompton St."/>
    <s v="N/A"/>
    <s v="Allentown"/>
    <s v="PA"/>
    <s v="70267"/>
    <x v="0"/>
    <x v="0"/>
    <s v="Yu"/>
    <s v="Kyung"/>
    <s v="Small"/>
  </r>
  <r>
    <n v="10281"/>
    <n v="20"/>
    <n v="40.659999999999997"/>
    <n v="2"/>
    <n v="813.2"/>
    <n v="202.40548000000001"/>
    <s v="24,89%"/>
    <d v="2004-08-19T00:00:00"/>
    <x v="0"/>
    <n v="3"/>
    <x v="7"/>
    <x v="1"/>
    <x v="1"/>
    <n v="35"/>
    <s v="S24_2840"/>
    <x v="85"/>
    <s v="2155551555"/>
    <s v="7586 Pompton St."/>
    <s v="N/A"/>
    <s v="Allentown"/>
    <s v="PA"/>
    <s v="70267"/>
    <x v="0"/>
    <x v="0"/>
    <s v="Yu"/>
    <s v="Kyung"/>
    <s v="Small"/>
  </r>
  <r>
    <n v="10281"/>
    <n v="29"/>
    <n v="82.83"/>
    <n v="8"/>
    <n v="2402.0700000000002"/>
    <n v="109.294185"/>
    <s v="4,55%"/>
    <d v="2004-08-19T00:00:00"/>
    <x v="0"/>
    <n v="3"/>
    <x v="7"/>
    <x v="1"/>
    <x v="2"/>
    <n v="96"/>
    <s v="S32_1268"/>
    <x v="85"/>
    <s v="2155551555"/>
    <s v="7586 Pompton St."/>
    <s v="N/A"/>
    <s v="Allentown"/>
    <s v="PA"/>
    <s v="70267"/>
    <x v="0"/>
    <x v="0"/>
    <s v="Yu"/>
    <s v="Kyung"/>
    <s v="Small"/>
  </r>
  <r>
    <n v="10281"/>
    <n v="31"/>
    <n v="55.19"/>
    <n v="3"/>
    <n v="1710.89"/>
    <n v="77.845495"/>
    <s v="4,55%"/>
    <d v="2004-08-19T00:00:00"/>
    <x v="0"/>
    <n v="3"/>
    <x v="7"/>
    <x v="1"/>
    <x v="2"/>
    <n v="54"/>
    <s v="S32_2509"/>
    <x v="85"/>
    <s v="2155551555"/>
    <s v="7586 Pompton St."/>
    <s v="N/A"/>
    <s v="Allentown"/>
    <s v="PA"/>
    <s v="70267"/>
    <x v="0"/>
    <x v="0"/>
    <s v="Yu"/>
    <s v="Kyung"/>
    <s v="Small"/>
  </r>
  <r>
    <n v="10281"/>
    <n v="36"/>
    <n v="77.569999999999993"/>
    <n v="12"/>
    <n v="2792.52"/>
    <n v="127.05965999999999"/>
    <s v="4,55%"/>
    <d v="2004-08-19T00:00:00"/>
    <x v="0"/>
    <n v="3"/>
    <x v="7"/>
    <x v="1"/>
    <x v="2"/>
    <n v="64"/>
    <s v="S32_3522"/>
    <x v="85"/>
    <s v="2155551555"/>
    <s v="7586 Pompton St."/>
    <s v="N/A"/>
    <s v="Allentown"/>
    <s v="PA"/>
    <s v="70267"/>
    <x v="0"/>
    <x v="0"/>
    <s v="Yu"/>
    <s v="Kyung"/>
    <s v="Small"/>
  </r>
  <r>
    <n v="10281"/>
    <n v="27"/>
    <n v="85.98"/>
    <n v="11"/>
    <n v="2321.46"/>
    <n v="577.81139400000006"/>
    <s v="24,89%"/>
    <d v="2004-08-19T00:00:00"/>
    <x v="0"/>
    <n v="3"/>
    <x v="7"/>
    <x v="1"/>
    <x v="1"/>
    <n v="101"/>
    <s v="S700_2824"/>
    <x v="85"/>
    <s v="2155551555"/>
    <s v="7586 Pompton St."/>
    <s v="N/A"/>
    <s v="Allentown"/>
    <s v="PA"/>
    <s v="70267"/>
    <x v="0"/>
    <x v="0"/>
    <s v="Yu"/>
    <s v="Kyung"/>
    <s v="Small"/>
  </r>
  <r>
    <n v="10282"/>
    <n v="41"/>
    <n v="100"/>
    <n v="5"/>
    <n v="7071.27"/>
    <n v="1760.0391030000001"/>
    <s v="24,89%"/>
    <d v="2004-08-20T00:00:00"/>
    <x v="0"/>
    <n v="3"/>
    <x v="7"/>
    <x v="1"/>
    <x v="1"/>
    <n v="207"/>
    <s v="S12_1108"/>
    <x v="13"/>
    <s v="4155551450"/>
    <s v="5677 Strong St."/>
    <s v="N/A"/>
    <s v="San Rafael"/>
    <s v="CA"/>
    <s v="97562"/>
    <x v="0"/>
    <x v="0"/>
    <s v="Nelson"/>
    <s v="Valarie"/>
    <s v="Large"/>
  </r>
  <r>
    <n v="10282"/>
    <n v="27"/>
    <n v="100"/>
    <n v="6"/>
    <n v="4364.82"/>
    <n v="1086.4036980000001"/>
    <s v="24,89%"/>
    <d v="2004-08-20T00:00:00"/>
    <x v="0"/>
    <n v="3"/>
    <x v="7"/>
    <x v="1"/>
    <x v="1"/>
    <n v="151"/>
    <s v="S12_3148"/>
    <x v="13"/>
    <s v="4155551450"/>
    <s v="5677 Strong St."/>
    <s v="N/A"/>
    <s v="San Rafael"/>
    <s v="CA"/>
    <s v="97562"/>
    <x v="0"/>
    <x v="0"/>
    <s v="Nelson"/>
    <s v="Valarie"/>
    <s v="Medium"/>
  </r>
  <r>
    <n v="10282"/>
    <n v="24"/>
    <n v="100"/>
    <n v="4"/>
    <n v="3778.8"/>
    <n v="940.54332000000011"/>
    <s v="24,89%"/>
    <d v="2004-08-20T00:00:00"/>
    <x v="0"/>
    <n v="3"/>
    <x v="7"/>
    <x v="1"/>
    <x v="1"/>
    <n v="173"/>
    <s v="S12_3891"/>
    <x v="13"/>
    <s v="4155551450"/>
    <s v="5677 Strong St."/>
    <s v="N/A"/>
    <s v="San Rafael"/>
    <s v="CA"/>
    <s v="97562"/>
    <x v="0"/>
    <x v="0"/>
    <s v="Nelson"/>
    <s v="Valarie"/>
    <s v="Medium"/>
  </r>
  <r>
    <n v="10282"/>
    <n v="23"/>
    <n v="100"/>
    <n v="13"/>
    <n v="3238.63"/>
    <n v="806.09500700000001"/>
    <s v="24,89%"/>
    <d v="2004-08-20T00:00:00"/>
    <x v="0"/>
    <n v="3"/>
    <x v="7"/>
    <x v="1"/>
    <x v="1"/>
    <n v="163"/>
    <s v="S18_2238"/>
    <x v="13"/>
    <s v="4155551450"/>
    <s v="5677 Strong St."/>
    <s v="N/A"/>
    <s v="San Rafael"/>
    <s v="CA"/>
    <s v="97562"/>
    <x v="0"/>
    <x v="0"/>
    <s v="Nelson"/>
    <s v="Valarie"/>
    <s v="Medium"/>
  </r>
  <r>
    <n v="10282"/>
    <n v="43"/>
    <n v="100"/>
    <n v="1"/>
    <n v="6695.53"/>
    <n v="494.79966699999994"/>
    <s v="7,39%"/>
    <d v="2004-08-20T00:00:00"/>
    <x v="0"/>
    <n v="3"/>
    <x v="7"/>
    <x v="1"/>
    <x v="0"/>
    <n v="136"/>
    <s v="S18_3140"/>
    <x v="13"/>
    <s v="4155551450"/>
    <s v="5677 Strong St."/>
    <s v="N/A"/>
    <s v="San Rafael"/>
    <s v="CA"/>
    <s v="97562"/>
    <x v="0"/>
    <x v="0"/>
    <s v="Nelson"/>
    <s v="Valarie"/>
    <s v="Medium"/>
  </r>
  <r>
    <n v="10282"/>
    <n v="36"/>
    <n v="100"/>
    <n v="3"/>
    <n v="4174.92"/>
    <n v="212.50342800000001"/>
    <s v="5,09%"/>
    <d v="2004-08-20T00:00:00"/>
    <x v="0"/>
    <n v="3"/>
    <x v="7"/>
    <x v="1"/>
    <x v="3"/>
    <n v="100"/>
    <s v="S18_3259"/>
    <x v="13"/>
    <s v="4155551450"/>
    <s v="5677 Strong St."/>
    <s v="N/A"/>
    <s v="San Rafael"/>
    <s v="CA"/>
    <s v="97562"/>
    <x v="0"/>
    <x v="0"/>
    <s v="Nelson"/>
    <s v="Valarie"/>
    <s v="Medium"/>
  </r>
  <r>
    <n v="10282"/>
    <n v="31"/>
    <n v="100"/>
    <n v="8"/>
    <n v="4674.8"/>
    <n v="1163.55772"/>
    <s v="24,89%"/>
    <d v="2004-08-20T00:00:00"/>
    <x v="0"/>
    <n v="3"/>
    <x v="7"/>
    <x v="1"/>
    <x v="1"/>
    <n v="143"/>
    <s v="S18_4027"/>
    <x v="13"/>
    <s v="4155551450"/>
    <s v="5677 Strong St."/>
    <s v="N/A"/>
    <s v="San Rafael"/>
    <s v="CA"/>
    <s v="97562"/>
    <x v="0"/>
    <x v="0"/>
    <s v="Nelson"/>
    <s v="Valarie"/>
    <s v="Medium"/>
  </r>
  <r>
    <n v="10282"/>
    <n v="29"/>
    <n v="46.82"/>
    <n v="11"/>
    <n v="1357.78"/>
    <n v="337.95144199999999"/>
    <s v="24,89%"/>
    <d v="2004-08-20T00:00:00"/>
    <x v="0"/>
    <n v="3"/>
    <x v="7"/>
    <x v="1"/>
    <x v="1"/>
    <n v="57"/>
    <s v="S24_1444"/>
    <x v="13"/>
    <s v="4155551450"/>
    <s v="5677 Strong St."/>
    <s v="N/A"/>
    <s v="San Rafael"/>
    <s v="CA"/>
    <s v="97562"/>
    <x v="0"/>
    <x v="0"/>
    <s v="Nelson"/>
    <s v="Valarie"/>
    <s v="Small"/>
  </r>
  <r>
    <n v="10282"/>
    <n v="39"/>
    <n v="100"/>
    <n v="10"/>
    <n v="4797.3900000000003"/>
    <n v="1194.070371"/>
    <s v="24,89%"/>
    <d v="2004-08-20T00:00:00"/>
    <x v="0"/>
    <n v="3"/>
    <x v="7"/>
    <x v="1"/>
    <x v="1"/>
    <n v="118"/>
    <s v="S24_4048"/>
    <x v="13"/>
    <s v="4155551450"/>
    <s v="5677 Strong St."/>
    <s v="N/A"/>
    <s v="San Rafael"/>
    <s v="CA"/>
    <s v="97562"/>
    <x v="0"/>
    <x v="0"/>
    <s v="Nelson"/>
    <s v="Valarie"/>
    <s v="Medium"/>
  </r>
  <r>
    <n v="10282"/>
    <n v="36"/>
    <n v="59.65"/>
    <n v="9"/>
    <n v="2147.4"/>
    <n v="109.30266"/>
    <s v="5,09%"/>
    <d v="2004-08-20T00:00:00"/>
    <x v="0"/>
    <n v="3"/>
    <x v="7"/>
    <x v="1"/>
    <x v="3"/>
    <n v="62"/>
    <s v="S32_3207"/>
    <x v="13"/>
    <s v="4155551450"/>
    <s v="5677 Strong St."/>
    <s v="N/A"/>
    <s v="San Rafael"/>
    <s v="CA"/>
    <s v="97562"/>
    <x v="0"/>
    <x v="0"/>
    <s v="Nelson"/>
    <s v="Valarie"/>
    <s v="Small"/>
  </r>
  <r>
    <n v="10282"/>
    <n v="38"/>
    <n v="100"/>
    <n v="12"/>
    <n v="4310.72"/>
    <n v="196.13776000000001"/>
    <s v="4,55%"/>
    <d v="2004-08-20T00:00:00"/>
    <x v="0"/>
    <n v="3"/>
    <x v="7"/>
    <x v="1"/>
    <x v="2"/>
    <n v="115"/>
    <s v="S50_1392"/>
    <x v="13"/>
    <s v="4155551450"/>
    <s v="5677 Strong St."/>
    <s v="N/A"/>
    <s v="San Rafael"/>
    <s v="CA"/>
    <s v="97562"/>
    <x v="0"/>
    <x v="0"/>
    <s v="Nelson"/>
    <s v="Valarie"/>
    <s v="Medium"/>
  </r>
  <r>
    <n v="10282"/>
    <n v="37"/>
    <n v="66.78"/>
    <n v="7"/>
    <n v="2470.86"/>
    <n v="125.76677400000001"/>
    <s v="5,09%"/>
    <d v="2004-08-20T00:00:00"/>
    <x v="0"/>
    <n v="3"/>
    <x v="7"/>
    <x v="1"/>
    <x v="3"/>
    <n v="58"/>
    <s v="S50_1514"/>
    <x v="13"/>
    <s v="4155551450"/>
    <s v="5677 Strong St."/>
    <s v="N/A"/>
    <s v="San Rafael"/>
    <s v="CA"/>
    <s v="97562"/>
    <x v="0"/>
    <x v="0"/>
    <s v="Nelson"/>
    <s v="Valarie"/>
    <s v="Small"/>
  </r>
  <r>
    <n v="10282"/>
    <n v="43"/>
    <n v="86.61"/>
    <n v="2"/>
    <n v="3724.23"/>
    <n v="340.39462199999997"/>
    <s v="9,14%"/>
    <d v="2004-08-20T00:00:00"/>
    <x v="0"/>
    <n v="3"/>
    <x v="7"/>
    <x v="1"/>
    <x v="4"/>
    <n v="86"/>
    <s v="S700_1938"/>
    <x v="13"/>
    <s v="4155551450"/>
    <s v="5677 Strong St."/>
    <s v="N/A"/>
    <s v="San Rafael"/>
    <s v="CA"/>
    <s v="97562"/>
    <x v="0"/>
    <x v="0"/>
    <s v="Nelson"/>
    <s v="Valarie"/>
    <s v="Medium"/>
  </r>
  <r>
    <n v="10283"/>
    <n v="25"/>
    <n v="100"/>
    <n v="6"/>
    <n v="2992"/>
    <n v="744.7088"/>
    <s v="24,89%"/>
    <d v="2004-08-20T00:00:00"/>
    <x v="0"/>
    <n v="3"/>
    <x v="7"/>
    <x v="1"/>
    <x v="1"/>
    <n v="136"/>
    <s v="S10_4757"/>
    <x v="78"/>
    <s v="(604) 555-4555"/>
    <s v="23 Tsawassen Blvd."/>
    <s v="N/A"/>
    <s v="Tsawassen"/>
    <s v="BC"/>
    <s v="T2F 8M4"/>
    <x v="15"/>
    <x v="0"/>
    <s v="Lincoln"/>
    <s v="Elizabeth"/>
    <s v="Small"/>
  </r>
  <r>
    <n v="10283"/>
    <n v="21"/>
    <n v="98.06"/>
    <n v="4"/>
    <n v="2059.2600000000002"/>
    <n v="188.216364"/>
    <s v="9,14%"/>
    <d v="2004-08-20T00:00:00"/>
    <x v="0"/>
    <n v="3"/>
    <x v="7"/>
    <x v="1"/>
    <x v="4"/>
    <n v="86"/>
    <s v="S18_3029"/>
    <x v="78"/>
    <s v="(604) 555-4555"/>
    <s v="23 Tsawassen Blvd."/>
    <s v="N/A"/>
    <s v="Tsawassen"/>
    <s v="BC"/>
    <s v="T2F 8M4"/>
    <x v="15"/>
    <x v="0"/>
    <s v="Lincoln"/>
    <s v="Elizabeth"/>
    <s v="Small"/>
  </r>
  <r>
    <n v="10283"/>
    <n v="46"/>
    <n v="100"/>
    <n v="3"/>
    <n v="5795.54"/>
    <n v="428.29040599999996"/>
    <s v="7,39%"/>
    <d v="2004-08-20T00:00:00"/>
    <x v="0"/>
    <n v="3"/>
    <x v="7"/>
    <x v="1"/>
    <x v="0"/>
    <n v="105"/>
    <s v="S18_3856"/>
    <x v="78"/>
    <s v="(604) 555-4555"/>
    <s v="23 Tsawassen Blvd."/>
    <s v="N/A"/>
    <s v="Tsawassen"/>
    <s v="BC"/>
    <s v="T2F 8M4"/>
    <x v="15"/>
    <x v="0"/>
    <s v="Lincoln"/>
    <s v="Elizabeth"/>
    <s v="Medium"/>
  </r>
  <r>
    <n v="10283"/>
    <n v="34"/>
    <n v="100"/>
    <n v="14"/>
    <n v="3580.88"/>
    <n v="264.62703199999999"/>
    <s v="7,39%"/>
    <d v="2004-08-20T00:00:00"/>
    <x v="0"/>
    <n v="3"/>
    <x v="7"/>
    <x v="1"/>
    <x v="0"/>
    <n v="87"/>
    <s v="S18_4522"/>
    <x v="78"/>
    <s v="(604) 555-4555"/>
    <s v="23 Tsawassen Blvd."/>
    <s v="N/A"/>
    <s v="Tsawassen"/>
    <s v="BC"/>
    <s v="T2F 8M4"/>
    <x v="15"/>
    <x v="0"/>
    <s v="Lincoln"/>
    <s v="Elizabeth"/>
    <s v="Medium"/>
  </r>
  <r>
    <n v="10283"/>
    <n v="42"/>
    <n v="100"/>
    <n v="13"/>
    <n v="5316.36"/>
    <n v="485.91530399999994"/>
    <s v="9,14%"/>
    <d v="2004-08-20T00:00:00"/>
    <x v="0"/>
    <n v="3"/>
    <x v="7"/>
    <x v="1"/>
    <x v="4"/>
    <n v="122"/>
    <s v="S24_2011"/>
    <x v="78"/>
    <s v="(604) 555-4555"/>
    <s v="23 Tsawassen Blvd."/>
    <s v="N/A"/>
    <s v="Tsawassen"/>
    <s v="BC"/>
    <s v="T2F 8M4"/>
    <x v="15"/>
    <x v="0"/>
    <s v="Lincoln"/>
    <s v="Elizabeth"/>
    <s v="Medium"/>
  </r>
  <r>
    <n v="10283"/>
    <n v="34"/>
    <n v="92.94"/>
    <n v="8"/>
    <n v="3159.96"/>
    <n v="233.52104399999999"/>
    <s v="7,39%"/>
    <d v="2004-08-20T00:00:00"/>
    <x v="0"/>
    <n v="3"/>
    <x v="7"/>
    <x v="1"/>
    <x v="0"/>
    <n v="88"/>
    <s v="S24_3151"/>
    <x v="78"/>
    <s v="(604) 555-4555"/>
    <s v="23 Tsawassen Blvd."/>
    <s v="N/A"/>
    <s v="Tsawassen"/>
    <s v="BC"/>
    <s v="T2F 8M4"/>
    <x v="15"/>
    <x v="0"/>
    <s v="Lincoln"/>
    <s v="Elizabeth"/>
    <s v="Medium"/>
  </r>
  <r>
    <n v="10283"/>
    <n v="33"/>
    <n v="72.959999999999994"/>
    <n v="5"/>
    <n v="2407.6799999999998"/>
    <n v="177.92755199999996"/>
    <s v="7,39%"/>
    <d v="2004-08-20T00:00:00"/>
    <x v="0"/>
    <n v="3"/>
    <x v="7"/>
    <x v="1"/>
    <x v="0"/>
    <n v="83"/>
    <s v="S24_3816"/>
    <x v="78"/>
    <s v="(604) 555-4555"/>
    <s v="23 Tsawassen Blvd."/>
    <s v="N/A"/>
    <s v="Tsawassen"/>
    <s v="BC"/>
    <s v="T2F 8M4"/>
    <x v="15"/>
    <x v="0"/>
    <s v="Lincoln"/>
    <s v="Elizabeth"/>
    <s v="Small"/>
  </r>
  <r>
    <n v="10283"/>
    <n v="45"/>
    <n v="78.67"/>
    <n v="9"/>
    <n v="3540.15"/>
    <n v="323.56970999999999"/>
    <s v="9,14%"/>
    <d v="2004-08-20T00:00:00"/>
    <x v="0"/>
    <n v="3"/>
    <x v="7"/>
    <x v="1"/>
    <x v="4"/>
    <n v="66"/>
    <s v="S700_1138"/>
    <x v="78"/>
    <s v="(604) 555-4555"/>
    <s v="23 Tsawassen Blvd."/>
    <s v="N/A"/>
    <s v="Tsawassen"/>
    <s v="BC"/>
    <s v="T2F 8M4"/>
    <x v="15"/>
    <x v="0"/>
    <s v="Lincoln"/>
    <s v="Elizabeth"/>
    <s v="Medium"/>
  </r>
  <r>
    <n v="10283"/>
    <n v="20"/>
    <n v="94.14"/>
    <n v="2"/>
    <n v="1882.8"/>
    <n v="172.08792"/>
    <s v="9,14%"/>
    <d v="2004-08-20T00:00:00"/>
    <x v="0"/>
    <n v="3"/>
    <x v="7"/>
    <x v="1"/>
    <x v="4"/>
    <n v="90"/>
    <s v="S700_2047"/>
    <x v="78"/>
    <s v="(604) 555-4555"/>
    <s v="23 Tsawassen Blvd."/>
    <s v="N/A"/>
    <s v="Tsawassen"/>
    <s v="BC"/>
    <s v="T2F 8M4"/>
    <x v="15"/>
    <x v="0"/>
    <s v="Lincoln"/>
    <s v="Elizabeth"/>
    <s v="Small"/>
  </r>
  <r>
    <n v="10283"/>
    <n v="47"/>
    <n v="65.77"/>
    <n v="7"/>
    <n v="3091.19"/>
    <n v="282.53476599999999"/>
    <s v="9,14%"/>
    <d v="2004-08-20T00:00:00"/>
    <x v="0"/>
    <n v="3"/>
    <x v="7"/>
    <x v="1"/>
    <x v="4"/>
    <n v="72"/>
    <s v="S700_2610"/>
    <x v="78"/>
    <s v="(604) 555-4555"/>
    <s v="23 Tsawassen Blvd."/>
    <s v="N/A"/>
    <s v="Tsawassen"/>
    <s v="BC"/>
    <s v="T2F 8M4"/>
    <x v="15"/>
    <x v="0"/>
    <s v="Lincoln"/>
    <s v="Elizabeth"/>
    <s v="Medium"/>
  </r>
  <r>
    <n v="10283"/>
    <n v="22"/>
    <n v="88.15"/>
    <n v="10"/>
    <n v="1939.3"/>
    <n v="177.25201999999999"/>
    <s v="9,14%"/>
    <d v="2004-08-20T00:00:00"/>
    <x v="0"/>
    <n v="3"/>
    <x v="7"/>
    <x v="1"/>
    <x v="4"/>
    <n v="100"/>
    <s v="S700_3505"/>
    <x v="78"/>
    <s v="(604) 555-4555"/>
    <s v="23 Tsawassen Blvd."/>
    <s v="N/A"/>
    <s v="Tsawassen"/>
    <s v="BC"/>
    <s v="T2F 8M4"/>
    <x v="15"/>
    <x v="0"/>
    <s v="Lincoln"/>
    <s v="Elizabeth"/>
    <s v="Small"/>
  </r>
  <r>
    <n v="10283"/>
    <n v="38"/>
    <n v="89.38"/>
    <n v="11"/>
    <n v="3396.44"/>
    <n v="310.43461600000001"/>
    <s v="9,14%"/>
    <d v="2004-08-20T00:00:00"/>
    <x v="0"/>
    <n v="3"/>
    <x v="7"/>
    <x v="1"/>
    <x v="4"/>
    <n v="99"/>
    <s v="S700_3962"/>
    <x v="78"/>
    <s v="(604) 555-4555"/>
    <s v="23 Tsawassen Blvd."/>
    <s v="N/A"/>
    <s v="Tsawassen"/>
    <s v="BC"/>
    <s v="T2F 8M4"/>
    <x v="15"/>
    <x v="0"/>
    <s v="Lincoln"/>
    <s v="Elizabeth"/>
    <s v="Medium"/>
  </r>
  <r>
    <n v="10283"/>
    <n v="43"/>
    <n v="57.61"/>
    <n v="1"/>
    <n v="2477.23"/>
    <n v="181.08551299999999"/>
    <s v="7,31%"/>
    <d v="2004-08-20T00:00:00"/>
    <x v="0"/>
    <n v="3"/>
    <x v="7"/>
    <x v="1"/>
    <x v="5"/>
    <n v="49"/>
    <s v="S72_1253"/>
    <x v="78"/>
    <s v="(604) 555-4555"/>
    <s v="23 Tsawassen Blvd."/>
    <s v="N/A"/>
    <s v="Tsawassen"/>
    <s v="BC"/>
    <s v="T2F 8M4"/>
    <x v="15"/>
    <x v="0"/>
    <s v="Lincoln"/>
    <s v="Elizabeth"/>
    <s v="Small"/>
  </r>
  <r>
    <n v="10283"/>
    <n v="33"/>
    <n v="51.32"/>
    <n v="12"/>
    <n v="1693.56"/>
    <n v="154.79138399999999"/>
    <s v="9,14%"/>
    <d v="2004-08-20T00:00:00"/>
    <x v="0"/>
    <n v="3"/>
    <x v="7"/>
    <x v="1"/>
    <x v="4"/>
    <n v="54"/>
    <s v="S72_3212"/>
    <x v="78"/>
    <s v="(604) 555-4555"/>
    <s v="23 Tsawassen Blvd."/>
    <s v="N/A"/>
    <s v="Tsawassen"/>
    <s v="BC"/>
    <s v="T2F 8M4"/>
    <x v="15"/>
    <x v="0"/>
    <s v="Lincoln"/>
    <s v="Elizabeth"/>
    <s v="Small"/>
  </r>
  <r>
    <n v="10284"/>
    <n v="45"/>
    <n v="100"/>
    <n v="11"/>
    <n v="5747.85"/>
    <n v="420.16783500000003"/>
    <s v="7,31%"/>
    <d v="2004-08-21T00:00:00"/>
    <x v="0"/>
    <n v="3"/>
    <x v="7"/>
    <x v="1"/>
    <x v="5"/>
    <n v="157"/>
    <s v="S18_1662"/>
    <x v="89"/>
    <s v="+47 2212 1555"/>
    <s v="Drammensveien 126 A, PB 744 Sentrum"/>
    <s v="N/A"/>
    <s v="Oslo"/>
    <s v="N/A"/>
    <s v="N 0106"/>
    <x v="2"/>
    <x v="1"/>
    <s v="Klaeboe"/>
    <s v="Jan"/>
    <s v="Medium"/>
  </r>
  <r>
    <n v="10284"/>
    <n v="31"/>
    <n v="71.81"/>
    <n v="1"/>
    <n v="2226.11"/>
    <n v="162.72864100000001"/>
    <s v="7,31%"/>
    <d v="2004-08-21T00:00:00"/>
    <x v="0"/>
    <n v="3"/>
    <x v="7"/>
    <x v="1"/>
    <x v="5"/>
    <n v="84"/>
    <s v="S18_2581"/>
    <x v="89"/>
    <s v="+47 2212 1555"/>
    <s v="Drammensveien 126 A, PB 744 Sentrum"/>
    <s v="N/A"/>
    <s v="Oslo"/>
    <s v="N/A"/>
    <s v="N 0106"/>
    <x v="2"/>
    <x v="1"/>
    <s v="Klaeboe"/>
    <s v="Jan"/>
    <s v="Small"/>
  </r>
  <r>
    <n v="10284"/>
    <n v="22"/>
    <n v="100"/>
    <n v="3"/>
    <n v="2310.88"/>
    <n v="168.92532800000001"/>
    <s v="7,31%"/>
    <d v="2004-08-21T00:00:00"/>
    <x v="0"/>
    <n v="3"/>
    <x v="7"/>
    <x v="1"/>
    <x v="5"/>
    <n v="109"/>
    <s v="S24_1785"/>
    <x v="89"/>
    <s v="+47 2212 1555"/>
    <s v="Drammensveien 126 A, PB 744 Sentrum"/>
    <s v="N/A"/>
    <s v="Oslo"/>
    <s v="N/A"/>
    <s v="N 0106"/>
    <x v="2"/>
    <x v="1"/>
    <s v="Klaeboe"/>
    <s v="Jan"/>
    <s v="Small"/>
  </r>
  <r>
    <n v="10284"/>
    <n v="30"/>
    <n v="73.989999999999995"/>
    <n v="12"/>
    <n v="2219.6999999999998"/>
    <n v="162.26006999999998"/>
    <s v="7,31%"/>
    <d v="2004-08-21T00:00:00"/>
    <x v="0"/>
    <n v="3"/>
    <x v="7"/>
    <x v="1"/>
    <x v="5"/>
    <n v="68"/>
    <s v="S24_2841"/>
    <x v="89"/>
    <s v="+47 2212 1555"/>
    <s v="Drammensveien 126 A, PB 744 Sentrum"/>
    <s v="N/A"/>
    <s v="Oslo"/>
    <s v="N/A"/>
    <s v="N 0106"/>
    <x v="2"/>
    <x v="1"/>
    <s v="Klaeboe"/>
    <s v="Jan"/>
    <s v="Small"/>
  </r>
  <r>
    <n v="10284"/>
    <n v="39"/>
    <n v="71.67"/>
    <n v="13"/>
    <n v="2795.13"/>
    <n v="206.56010699999999"/>
    <s v="7,39%"/>
    <d v="2004-08-21T00:00:00"/>
    <x v="0"/>
    <n v="3"/>
    <x v="7"/>
    <x v="1"/>
    <x v="0"/>
    <n v="65"/>
    <s v="S24_3420"/>
    <x v="89"/>
    <s v="+47 2212 1555"/>
    <s v="Drammensveien 126 A, PB 744 Sentrum"/>
    <s v="N/A"/>
    <s v="Oslo"/>
    <s v="N/A"/>
    <s v="N 0106"/>
    <x v="2"/>
    <x v="1"/>
    <s v="Klaeboe"/>
    <s v="Jan"/>
    <s v="Small"/>
  </r>
  <r>
    <n v="10284"/>
    <n v="21"/>
    <n v="55.96"/>
    <n v="10"/>
    <n v="1175.1600000000001"/>
    <n v="85.904195999999999"/>
    <s v="7,31%"/>
    <d v="2004-08-21T00:00:00"/>
    <x v="0"/>
    <n v="3"/>
    <x v="7"/>
    <x v="1"/>
    <x v="5"/>
    <n v="68"/>
    <s v="S24_3949"/>
    <x v="89"/>
    <s v="+47 2212 1555"/>
    <s v="Drammensveien 126 A, PB 744 Sentrum"/>
    <s v="N/A"/>
    <s v="Oslo"/>
    <s v="N/A"/>
    <s v="N 0106"/>
    <x v="2"/>
    <x v="1"/>
    <s v="Klaeboe"/>
    <s v="Jan"/>
    <s v="Small"/>
  </r>
  <r>
    <n v="10284"/>
    <n v="21"/>
    <n v="71"/>
    <n v="2"/>
    <n v="1491"/>
    <n v="108.99209999999999"/>
    <s v="7,31%"/>
    <d v="2004-08-21T00:00:00"/>
    <x v="0"/>
    <n v="3"/>
    <x v="7"/>
    <x v="1"/>
    <x v="5"/>
    <n v="72"/>
    <s v="S24_4278"/>
    <x v="89"/>
    <s v="+47 2212 1555"/>
    <s v="Drammensveien 126 A, PB 744 Sentrum"/>
    <s v="N/A"/>
    <s v="Oslo"/>
    <s v="N/A"/>
    <s v="N 0106"/>
    <x v="2"/>
    <x v="1"/>
    <s v="Klaeboe"/>
    <s v="Jan"/>
    <s v="Small"/>
  </r>
  <r>
    <n v="10284"/>
    <n v="50"/>
    <n v="81.86"/>
    <n v="4"/>
    <n v="4093"/>
    <n v="302.47269999999997"/>
    <s v="7,39%"/>
    <d v="2004-08-21T00:00:00"/>
    <x v="0"/>
    <n v="3"/>
    <x v="7"/>
    <x v="1"/>
    <x v="0"/>
    <n v="68"/>
    <s v="S32_4289"/>
    <x v="89"/>
    <s v="+47 2212 1555"/>
    <s v="Drammensveien 126 A, PB 744 Sentrum"/>
    <s v="N/A"/>
    <s v="Oslo"/>
    <s v="N/A"/>
    <s v="N 0106"/>
    <x v="2"/>
    <x v="1"/>
    <s v="Klaeboe"/>
    <s v="Jan"/>
    <s v="Medium"/>
  </r>
  <r>
    <n v="10284"/>
    <n v="33"/>
    <n v="51.93"/>
    <n v="5"/>
    <n v="1713.69"/>
    <n v="126.64169099999999"/>
    <s v="7,39%"/>
    <d v="2004-08-21T00:00:00"/>
    <x v="0"/>
    <n v="3"/>
    <x v="7"/>
    <x v="1"/>
    <x v="0"/>
    <n v="43"/>
    <s v="S50_1341"/>
    <x v="89"/>
    <s v="+47 2212 1555"/>
    <s v="Drammensveien 126 A, PB 744 Sentrum"/>
    <s v="N/A"/>
    <s v="Oslo"/>
    <s v="N/A"/>
    <s v="N 0106"/>
    <x v="2"/>
    <x v="1"/>
    <s v="Klaeboe"/>
    <s v="Jan"/>
    <s v="Small"/>
  </r>
  <r>
    <n v="10284"/>
    <n v="24"/>
    <n v="83.12"/>
    <n v="6"/>
    <n v="1994.88"/>
    <n v="145.825728"/>
    <s v="7,31%"/>
    <d v="2004-08-21T00:00:00"/>
    <x v="0"/>
    <n v="3"/>
    <x v="7"/>
    <x v="1"/>
    <x v="5"/>
    <n v="91"/>
    <s v="S700_1691"/>
    <x v="89"/>
    <s v="+47 2212 1555"/>
    <s v="Drammensveien 126 A, PB 744 Sentrum"/>
    <s v="N/A"/>
    <s v="Oslo"/>
    <s v="N/A"/>
    <s v="N 0106"/>
    <x v="2"/>
    <x v="1"/>
    <s v="Klaeboe"/>
    <s v="Jan"/>
    <s v="Small"/>
  </r>
  <r>
    <n v="10284"/>
    <n v="45"/>
    <n v="100"/>
    <n v="8"/>
    <n v="4576.95"/>
    <n v="334.57504499999999"/>
    <s v="7,31%"/>
    <d v="2004-08-21T00:00:00"/>
    <x v="0"/>
    <n v="3"/>
    <x v="7"/>
    <x v="1"/>
    <x v="5"/>
    <n v="99"/>
    <s v="S700_2466"/>
    <x v="89"/>
    <s v="+47 2212 1555"/>
    <s v="Drammensveien 126 A, PB 744 Sentrum"/>
    <s v="N/A"/>
    <s v="Oslo"/>
    <s v="N/A"/>
    <s v="N 0106"/>
    <x v="2"/>
    <x v="1"/>
    <s v="Klaeboe"/>
    <s v="Jan"/>
    <s v="Medium"/>
  </r>
  <r>
    <n v="10284"/>
    <n v="25"/>
    <n v="69.599999999999994"/>
    <n v="7"/>
    <n v="1740"/>
    <n v="127.194"/>
    <s v="7,31%"/>
    <d v="2004-08-21T00:00:00"/>
    <x v="0"/>
    <n v="3"/>
    <x v="7"/>
    <x v="1"/>
    <x v="5"/>
    <n v="80"/>
    <s v="S700_3167"/>
    <x v="89"/>
    <s v="+47 2212 1555"/>
    <s v="Drammensveien 126 A, PB 744 Sentrum"/>
    <s v="N/A"/>
    <s v="Oslo"/>
    <s v="N/A"/>
    <s v="N 0106"/>
    <x v="2"/>
    <x v="1"/>
    <s v="Klaeboe"/>
    <s v="Jan"/>
    <s v="Small"/>
  </r>
  <r>
    <n v="10284"/>
    <n v="32"/>
    <n v="64.41"/>
    <n v="9"/>
    <n v="2061.12"/>
    <n v="150.66787199999999"/>
    <s v="7,31%"/>
    <d v="2004-08-21T00:00:00"/>
    <x v="0"/>
    <n v="3"/>
    <x v="7"/>
    <x v="1"/>
    <x v="5"/>
    <n v="74"/>
    <s v="S700_4002"/>
    <x v="89"/>
    <s v="+47 2212 1555"/>
    <s v="Drammensveien 126 A, PB 744 Sentrum"/>
    <s v="N/A"/>
    <s v="Oslo"/>
    <s v="N/A"/>
    <s v="N 0106"/>
    <x v="2"/>
    <x v="1"/>
    <s v="Klaeboe"/>
    <s v="Jan"/>
    <s v="Small"/>
  </r>
  <r>
    <n v="10285"/>
    <n v="36"/>
    <n v="100"/>
    <n v="6"/>
    <n v="4099.68"/>
    <n v="520.65935999999999"/>
    <s v="12,70%"/>
    <d v="2004-08-27T00:00:00"/>
    <x v="0"/>
    <n v="3"/>
    <x v="7"/>
    <x v="1"/>
    <x v="6"/>
    <n v="95"/>
    <s v="S10_1678"/>
    <x v="90"/>
    <s v="6175558555"/>
    <s v="39323 Spinnaker Dr."/>
    <s v="N/A"/>
    <s v="Cambridge"/>
    <s v="MA"/>
    <s v="51247"/>
    <x v="0"/>
    <x v="0"/>
    <s v="Hernandez"/>
    <s v="Marta"/>
    <s v="Medium"/>
  </r>
  <r>
    <n v="10285"/>
    <n v="47"/>
    <n v="100"/>
    <n v="9"/>
    <n v="6484.59"/>
    <n v="823.54293000000007"/>
    <s v="12,70%"/>
    <d v="2004-08-27T00:00:00"/>
    <x v="0"/>
    <n v="3"/>
    <x v="7"/>
    <x v="1"/>
    <x v="6"/>
    <n v="118"/>
    <s v="S10_2016"/>
    <x v="90"/>
    <s v="6175558555"/>
    <s v="39323 Spinnaker Dr."/>
    <s v="N/A"/>
    <s v="Cambridge"/>
    <s v="MA"/>
    <s v="51247"/>
    <x v="0"/>
    <x v="0"/>
    <s v="Hernandez"/>
    <s v="Marta"/>
    <s v="Medium"/>
  </r>
  <r>
    <n v="10285"/>
    <n v="27"/>
    <n v="100"/>
    <n v="8"/>
    <n v="5438.07"/>
    <n v="690.63488999999993"/>
    <s v="12,70%"/>
    <d v="2004-08-27T00:00:00"/>
    <x v="0"/>
    <n v="3"/>
    <x v="7"/>
    <x v="1"/>
    <x v="6"/>
    <n v="193"/>
    <s v="S10_4698"/>
    <x v="90"/>
    <s v="6175558555"/>
    <s v="39323 Spinnaker Dr."/>
    <s v="N/A"/>
    <s v="Cambridge"/>
    <s v="MA"/>
    <s v="51247"/>
    <x v="0"/>
    <x v="0"/>
    <s v="Hernandez"/>
    <s v="Marta"/>
    <s v="Medium"/>
  </r>
  <r>
    <n v="10285"/>
    <n v="49"/>
    <n v="100"/>
    <n v="5"/>
    <n v="6863.92"/>
    <n v="871.71784000000002"/>
    <n v="0.127"/>
    <d v="2004-08-27T00:00:00"/>
    <x v="0"/>
    <n v="3"/>
    <x v="7"/>
    <x v="1"/>
    <x v="6"/>
    <n v="150"/>
    <s v="S12_2823"/>
    <x v="90"/>
    <s v="6175558555"/>
    <s v="39323 Spinnaker Dr."/>
    <s v="N/A"/>
    <s v="Cambridge"/>
    <s v="MA"/>
    <s v="51247"/>
    <x v="0"/>
    <x v="0"/>
    <s v="Hernandez"/>
    <s v="Marta"/>
    <s v="Medium"/>
  </r>
  <r>
    <n v="10285"/>
    <n v="20"/>
    <n v="49.06"/>
    <n v="10"/>
    <n v="981.2"/>
    <n v="124.61240000000001"/>
    <n v="0.127"/>
    <d v="2004-08-27T00:00:00"/>
    <x v="0"/>
    <n v="3"/>
    <x v="7"/>
    <x v="1"/>
    <x v="6"/>
    <n v="60"/>
    <s v="S18_2625"/>
    <x v="90"/>
    <s v="6175558555"/>
    <s v="39323 Spinnaker Dr."/>
    <s v="N/A"/>
    <s v="Cambridge"/>
    <s v="MA"/>
    <s v="51247"/>
    <x v="0"/>
    <x v="0"/>
    <s v="Hernandez"/>
    <s v="Marta"/>
    <s v="Small"/>
  </r>
  <r>
    <n v="10285"/>
    <n v="34"/>
    <n v="100"/>
    <n v="7"/>
    <n v="3716.88"/>
    <n v="472.04376000000002"/>
    <n v="0.127"/>
    <d v="2004-08-27T00:00:00"/>
    <x v="0"/>
    <n v="3"/>
    <x v="7"/>
    <x v="1"/>
    <x v="6"/>
    <n v="112"/>
    <s v="S24_1578"/>
    <x v="90"/>
    <s v="6175558555"/>
    <s v="39323 Spinnaker Dr."/>
    <s v="N/A"/>
    <s v="Cambridge"/>
    <s v="MA"/>
    <s v="51247"/>
    <x v="0"/>
    <x v="0"/>
    <s v="Hernandez"/>
    <s v="Marta"/>
    <s v="Medium"/>
  </r>
  <r>
    <n v="10285"/>
    <n v="39"/>
    <n v="70.08"/>
    <n v="11"/>
    <n v="2733.12"/>
    <n v="347.10624000000001"/>
    <n v="0.127"/>
    <d v="2004-08-27T00:00:00"/>
    <x v="0"/>
    <n v="3"/>
    <x v="7"/>
    <x v="1"/>
    <x v="6"/>
    <n v="76"/>
    <s v="S24_2000"/>
    <x v="90"/>
    <s v="6175558555"/>
    <s v="39323 Spinnaker Dr."/>
    <s v="N/A"/>
    <s v="Cambridge"/>
    <s v="MA"/>
    <s v="51247"/>
    <x v="0"/>
    <x v="0"/>
    <s v="Hernandez"/>
    <s v="Marta"/>
    <s v="Small"/>
  </r>
  <r>
    <n v="10285"/>
    <n v="38"/>
    <n v="59.56"/>
    <n v="3"/>
    <n v="2263.2800000000002"/>
    <n v="287.43656000000004"/>
    <n v="0.127"/>
    <d v="2004-08-27T00:00:00"/>
    <x v="0"/>
    <n v="3"/>
    <x v="7"/>
    <x v="1"/>
    <x v="6"/>
    <n v="69"/>
    <s v="S24_2360"/>
    <x v="90"/>
    <s v="6175558555"/>
    <s v="39323 Spinnaker Dr."/>
    <s v="N/A"/>
    <s v="Cambridge"/>
    <s v="MA"/>
    <s v="51247"/>
    <x v="0"/>
    <x v="0"/>
    <s v="Hernandez"/>
    <s v="Marta"/>
    <s v="Small"/>
  </r>
  <r>
    <n v="10285"/>
    <n v="37"/>
    <n v="98.89"/>
    <n v="12"/>
    <n v="3658.93"/>
    <n v="464.68410999999998"/>
    <n v="0.127"/>
    <d v="2004-08-27T00:00:00"/>
    <x v="0"/>
    <n v="3"/>
    <x v="7"/>
    <x v="1"/>
    <x v="6"/>
    <n v="99"/>
    <s v="S32_1374"/>
    <x v="90"/>
    <s v="6175558555"/>
    <s v="39323 Spinnaker Dr."/>
    <s v="N/A"/>
    <s v="Cambridge"/>
    <s v="MA"/>
    <s v="51247"/>
    <x v="0"/>
    <x v="0"/>
    <s v="Hernandez"/>
    <s v="Marta"/>
    <s v="Medium"/>
  </r>
  <r>
    <n v="10285"/>
    <n v="37"/>
    <n v="41.03"/>
    <n v="1"/>
    <n v="1518.11"/>
    <n v="192.79997"/>
    <n v="0.127"/>
    <d v="2004-08-27T00:00:00"/>
    <x v="0"/>
    <n v="3"/>
    <x v="7"/>
    <x v="1"/>
    <x v="6"/>
    <n v="40"/>
    <s v="S32_2206"/>
    <x v="90"/>
    <s v="6175558555"/>
    <s v="39323 Spinnaker Dr."/>
    <s v="N/A"/>
    <s v="Cambridge"/>
    <s v="MA"/>
    <s v="51247"/>
    <x v="0"/>
    <x v="0"/>
    <s v="Hernandez"/>
    <s v="Marta"/>
    <s v="Small"/>
  </r>
  <r>
    <n v="10285"/>
    <n v="26"/>
    <n v="100"/>
    <n v="4"/>
    <n v="2600.2600000000002"/>
    <n v="330.23302000000001"/>
    <n v="0.127"/>
    <d v="2004-08-27T00:00:00"/>
    <x v="0"/>
    <n v="3"/>
    <x v="7"/>
    <x v="1"/>
    <x v="6"/>
    <n v="102"/>
    <s v="S32_4485"/>
    <x v="90"/>
    <s v="6175558555"/>
    <s v="39323 Spinnaker Dr."/>
    <s v="N/A"/>
    <s v="Cambridge"/>
    <s v="MA"/>
    <s v="51247"/>
    <x v="0"/>
    <x v="0"/>
    <s v="Hernandez"/>
    <s v="Marta"/>
    <s v="Small"/>
  </r>
  <r>
    <n v="10285"/>
    <n v="39"/>
    <n v="78.92"/>
    <n v="2"/>
    <n v="3077.88"/>
    <n v="390.89076"/>
    <n v="0.127"/>
    <d v="2004-08-27T00:00:00"/>
    <x v="0"/>
    <n v="3"/>
    <x v="7"/>
    <x v="1"/>
    <x v="6"/>
    <n v="81"/>
    <s v="S50_4713"/>
    <x v="90"/>
    <s v="6175558555"/>
    <s v="39323 Spinnaker Dr."/>
    <s v="N/A"/>
    <s v="Cambridge"/>
    <s v="MA"/>
    <s v="51247"/>
    <x v="0"/>
    <x v="0"/>
    <s v="Hernandez"/>
    <s v="Marta"/>
    <s v="Medium"/>
  </r>
  <r>
    <n v="10285"/>
    <n v="45"/>
    <n v="100"/>
    <n v="13"/>
    <n v="5392.8"/>
    <n v="394.21368000000001"/>
    <s v="7,31%"/>
    <d v="2004-08-27T00:00:00"/>
    <x v="0"/>
    <n v="3"/>
    <x v="7"/>
    <x v="1"/>
    <x v="5"/>
    <n v="118"/>
    <s v="S700_2834"/>
    <x v="90"/>
    <s v="6175558555"/>
    <s v="39323 Spinnaker Dr."/>
    <s v="N/A"/>
    <s v="Cambridge"/>
    <s v="MA"/>
    <s v="51247"/>
    <x v="0"/>
    <x v="0"/>
    <s v="Hernandez"/>
    <s v="Marta"/>
    <s v="Medium"/>
  </r>
  <r>
    <n v="10286"/>
    <n v="38"/>
    <n v="57.2"/>
    <n v="1"/>
    <n v="2173.6"/>
    <n v="276.04719999999998"/>
    <n v="0.127"/>
    <d v="2004-08-28T00:00:00"/>
    <x v="0"/>
    <n v="3"/>
    <x v="7"/>
    <x v="1"/>
    <x v="6"/>
    <n v="62"/>
    <s v="S18_3782"/>
    <x v="14"/>
    <s v="(1) 42.34.2555"/>
    <s v="265, boulevard Charonne"/>
    <s v="N/A"/>
    <s v="Paris"/>
    <s v="N/A"/>
    <s v="75012"/>
    <x v="9"/>
    <x v="1"/>
    <s v="Bertrand"/>
    <s v="Marie"/>
    <s v="Small"/>
  </r>
  <r>
    <n v="10287"/>
    <n v="21"/>
    <n v="100"/>
    <n v="12"/>
    <n v="3432.24"/>
    <n v="854.284536"/>
    <s v="24,89%"/>
    <d v="2004-08-30T00:00:00"/>
    <x v="0"/>
    <n v="3"/>
    <x v="7"/>
    <x v="1"/>
    <x v="1"/>
    <n v="194"/>
    <s v="S12_1099"/>
    <x v="74"/>
    <s v="0897-034555"/>
    <s v="Grenzacherweg 237"/>
    <s v="N/A"/>
    <s v="Gensve"/>
    <s v="N/A"/>
    <s v="1203"/>
    <x v="18"/>
    <x v="1"/>
    <s v="Holz"/>
    <s v="Michael"/>
    <s v="Medium"/>
  </r>
  <r>
    <n v="10287"/>
    <n v="45"/>
    <n v="100"/>
    <n v="10"/>
    <n v="4756.5"/>
    <n v="1183.89285"/>
    <s v="24,89%"/>
    <d v="2004-08-30T00:00:00"/>
    <x v="0"/>
    <n v="3"/>
    <x v="7"/>
    <x v="1"/>
    <x v="1"/>
    <n v="117"/>
    <s v="S12_3380"/>
    <x v="74"/>
    <s v="0897-034555"/>
    <s v="Grenzacherweg 237"/>
    <s v="N/A"/>
    <s v="Gensve"/>
    <s v="N/A"/>
    <s v="1203"/>
    <x v="18"/>
    <x v="1"/>
    <s v="Holz"/>
    <s v="Michael"/>
    <s v="Medium"/>
  </r>
  <r>
    <n v="10287"/>
    <n v="41"/>
    <n v="69.430000000000007"/>
    <n v="13"/>
    <n v="2846.63"/>
    <n v="708.526207"/>
    <s v="24,89%"/>
    <d v="2004-08-30T00:00:00"/>
    <x v="0"/>
    <n v="3"/>
    <x v="7"/>
    <x v="1"/>
    <x v="1"/>
    <n v="79"/>
    <s v="S12_3990"/>
    <x v="74"/>
    <s v="0897-034555"/>
    <s v="Grenzacherweg 237"/>
    <s v="N/A"/>
    <s v="Gensve"/>
    <s v="N/A"/>
    <s v="1203"/>
    <x v="18"/>
    <x v="1"/>
    <s v="Holz"/>
    <s v="Michael"/>
    <s v="Small"/>
  </r>
  <r>
    <n v="10287"/>
    <n v="23"/>
    <n v="100"/>
    <n v="9"/>
    <n v="2675.13"/>
    <n v="665.83985700000005"/>
    <s v="24,89%"/>
    <d v="2004-08-30T00:00:00"/>
    <x v="0"/>
    <n v="3"/>
    <x v="7"/>
    <x v="1"/>
    <x v="1"/>
    <n v="115"/>
    <s v="S12_4675"/>
    <x v="74"/>
    <s v="0897-034555"/>
    <s v="Grenzacherweg 237"/>
    <s v="N/A"/>
    <s v="Gensve"/>
    <s v="N/A"/>
    <s v="1203"/>
    <x v="18"/>
    <x v="1"/>
    <s v="Holz"/>
    <s v="Michael"/>
    <s v="Small"/>
  </r>
  <r>
    <n v="10287"/>
    <n v="41"/>
    <n v="100"/>
    <n v="4"/>
    <n v="6499.32"/>
    <n v="1617.680748"/>
    <s v="24,89%"/>
    <d v="2004-08-30T00:00:00"/>
    <x v="0"/>
    <n v="3"/>
    <x v="7"/>
    <x v="1"/>
    <x v="1"/>
    <n v="141"/>
    <s v="S18_1129"/>
    <x v="74"/>
    <s v="0897-034555"/>
    <s v="Grenzacherweg 237"/>
    <s v="N/A"/>
    <s v="Gensve"/>
    <s v="N/A"/>
    <s v="1203"/>
    <x v="18"/>
    <x v="1"/>
    <s v="Holz"/>
    <s v="Michael"/>
    <s v="Medium"/>
  </r>
  <r>
    <n v="10287"/>
    <n v="44"/>
    <n v="82.39"/>
    <n v="8"/>
    <n v="3625.16"/>
    <n v="902.302324"/>
    <s v="24,89%"/>
    <d v="2004-08-30T00:00:00"/>
    <x v="0"/>
    <n v="3"/>
    <x v="7"/>
    <x v="1"/>
    <x v="1"/>
    <n v="77"/>
    <s v="S18_1889"/>
    <x v="74"/>
    <s v="0897-034555"/>
    <s v="Grenzacherweg 237"/>
    <s v="N/A"/>
    <s v="Gensve"/>
    <s v="N/A"/>
    <s v="1203"/>
    <x v="18"/>
    <x v="1"/>
    <s v="Holz"/>
    <s v="Michael"/>
    <s v="Medium"/>
  </r>
  <r>
    <n v="10287"/>
    <n v="24"/>
    <n v="100"/>
    <n v="3"/>
    <n v="3516.48"/>
    <n v="875.25187200000005"/>
    <s v="24,89%"/>
    <d v="2004-08-30T00:00:00"/>
    <x v="0"/>
    <n v="3"/>
    <x v="7"/>
    <x v="1"/>
    <x v="1"/>
    <n v="142"/>
    <s v="S18_1984"/>
    <x v="74"/>
    <s v="0897-034555"/>
    <s v="Grenzacherweg 237"/>
    <s v="N/A"/>
    <s v="Gensve"/>
    <s v="N/A"/>
    <s v="1203"/>
    <x v="18"/>
    <x v="1"/>
    <s v="Holz"/>
    <s v="Michael"/>
    <s v="Medium"/>
  </r>
  <r>
    <n v="10287"/>
    <n v="44"/>
    <n v="100"/>
    <n v="1"/>
    <n v="5052.96"/>
    <n v="1257.681744"/>
    <s v="24,89%"/>
    <d v="2004-08-30T00:00:00"/>
    <x v="0"/>
    <n v="3"/>
    <x v="7"/>
    <x v="1"/>
    <x v="1"/>
    <n v="132"/>
    <s v="S18_2870"/>
    <x v="74"/>
    <s v="0897-034555"/>
    <s v="Grenzacherweg 237"/>
    <s v="N/A"/>
    <s v="Gensve"/>
    <s v="N/A"/>
    <s v="1203"/>
    <x v="18"/>
    <x v="1"/>
    <s v="Holz"/>
    <s v="Michael"/>
    <s v="Medium"/>
  </r>
  <r>
    <n v="10287"/>
    <n v="36"/>
    <n v="100"/>
    <n v="5"/>
    <n v="5852.52"/>
    <n v="1456.6922280000001"/>
    <s v="24,89%"/>
    <d v="2004-08-30T00:00:00"/>
    <x v="0"/>
    <n v="3"/>
    <x v="7"/>
    <x v="1"/>
    <x v="1"/>
    <n v="169"/>
    <s v="S18_3232"/>
    <x v="74"/>
    <s v="0897-034555"/>
    <s v="Grenzacherweg 237"/>
    <s v="N/A"/>
    <s v="Gensve"/>
    <s v="N/A"/>
    <s v="1203"/>
    <x v="18"/>
    <x v="1"/>
    <s v="Holz"/>
    <s v="Michael"/>
    <s v="Medium"/>
  </r>
  <r>
    <n v="10287"/>
    <n v="43"/>
    <n v="70.760000000000005"/>
    <n v="15"/>
    <n v="3042.68"/>
    <n v="757.32305199999996"/>
    <s v="24,89%"/>
    <d v="2004-08-30T00:00:00"/>
    <x v="0"/>
    <n v="3"/>
    <x v="7"/>
    <x v="1"/>
    <x v="1"/>
    <n v="80"/>
    <s v="S18_3278"/>
    <x v="74"/>
    <s v="0897-034555"/>
    <s v="Grenzacherweg 237"/>
    <s v="N/A"/>
    <s v="Gensve"/>
    <s v="N/A"/>
    <s v="1203"/>
    <x v="18"/>
    <x v="1"/>
    <s v="Holz"/>
    <s v="Michael"/>
    <s v="Medium"/>
  </r>
  <r>
    <n v="10287"/>
    <n v="40"/>
    <n v="100"/>
    <n v="14"/>
    <n v="6761.6"/>
    <n v="1682.9622400000001"/>
    <s v="24,89%"/>
    <d v="2004-08-30T00:00:00"/>
    <x v="0"/>
    <n v="3"/>
    <x v="7"/>
    <x v="1"/>
    <x v="1"/>
    <n v="146"/>
    <s v="S18_3482"/>
    <x v="74"/>
    <s v="0897-034555"/>
    <s v="Grenzacherweg 237"/>
    <s v="N/A"/>
    <s v="Gensve"/>
    <s v="N/A"/>
    <s v="1203"/>
    <x v="18"/>
    <x v="1"/>
    <s v="Holz"/>
    <s v="Michael"/>
    <s v="Medium"/>
  </r>
  <r>
    <n v="10287"/>
    <n v="27"/>
    <n v="100"/>
    <n v="2"/>
    <n v="4310.55"/>
    <n v="1072.8958950000001"/>
    <s v="24,89%"/>
    <d v="2004-08-30T00:00:00"/>
    <x v="0"/>
    <n v="3"/>
    <x v="7"/>
    <x v="1"/>
    <x v="1"/>
    <n v="141"/>
    <s v="S18_3685"/>
    <x v="74"/>
    <s v="0897-034555"/>
    <s v="Grenzacherweg 237"/>
    <s v="N/A"/>
    <s v="Gensve"/>
    <s v="N/A"/>
    <s v="1203"/>
    <x v="18"/>
    <x v="1"/>
    <s v="Holz"/>
    <s v="Michael"/>
    <s v="Medium"/>
  </r>
  <r>
    <n v="10287"/>
    <n v="34"/>
    <n v="100"/>
    <n v="17"/>
    <n v="4300.32"/>
    <n v="1070.3496479999999"/>
    <s v="24,89%"/>
    <d v="2004-08-30T00:00:00"/>
    <x v="0"/>
    <n v="3"/>
    <x v="7"/>
    <x v="1"/>
    <x v="1"/>
    <n v="148"/>
    <s v="S18_4721"/>
    <x v="74"/>
    <s v="0897-034555"/>
    <s v="Grenzacherweg 237"/>
    <s v="N/A"/>
    <s v="Gensve"/>
    <s v="N/A"/>
    <s v="1203"/>
    <x v="18"/>
    <x v="1"/>
    <s v="Holz"/>
    <s v="Michael"/>
    <s v="Medium"/>
  </r>
  <r>
    <n v="10287"/>
    <n v="36"/>
    <n v="39.65"/>
    <n v="6"/>
    <n v="1427.4"/>
    <n v="355.27986000000004"/>
    <s v="24,89%"/>
    <d v="2004-08-30T00:00:00"/>
    <x v="0"/>
    <n v="3"/>
    <x v="7"/>
    <x v="1"/>
    <x v="1"/>
    <n v="37"/>
    <s v="S24_2972"/>
    <x v="74"/>
    <s v="0897-034555"/>
    <s v="Grenzacherweg 237"/>
    <s v="N/A"/>
    <s v="Gensve"/>
    <s v="N/A"/>
    <s v="1203"/>
    <x v="18"/>
    <x v="1"/>
    <s v="Holz"/>
    <s v="Michael"/>
    <s v="Small"/>
  </r>
  <r>
    <n v="10287"/>
    <n v="20"/>
    <n v="67.97"/>
    <n v="11"/>
    <n v="1359.4"/>
    <n v="338.35466000000002"/>
    <s v="24,89%"/>
    <d v="2004-08-30T00:00:00"/>
    <x v="0"/>
    <n v="3"/>
    <x v="7"/>
    <x v="1"/>
    <x v="1"/>
    <n v="61"/>
    <s v="S24_3371"/>
    <x v="74"/>
    <s v="0897-034555"/>
    <s v="Grenzacherweg 237"/>
    <s v="N/A"/>
    <s v="Gensve"/>
    <s v="N/A"/>
    <s v="1203"/>
    <x v="18"/>
    <x v="1"/>
    <s v="Holz"/>
    <s v="Michael"/>
    <s v="Small"/>
  </r>
  <r>
    <n v="10287"/>
    <n v="36"/>
    <n v="100"/>
    <n v="7"/>
    <n v="4297.32"/>
    <n v="1069.602948"/>
    <s v="24,89%"/>
    <d v="2004-08-30T00:00:00"/>
    <x v="0"/>
    <n v="3"/>
    <x v="7"/>
    <x v="1"/>
    <x v="1"/>
    <n v="140"/>
    <s v="S24_3856"/>
    <x v="74"/>
    <s v="0897-034555"/>
    <s v="Grenzacherweg 237"/>
    <s v="N/A"/>
    <s v="Gensve"/>
    <s v="N/A"/>
    <s v="1203"/>
    <x v="18"/>
    <x v="1"/>
    <s v="Holz"/>
    <s v="Michael"/>
    <s v="Medium"/>
  </r>
  <r>
    <n v="10287"/>
    <n v="40"/>
    <n v="88.12"/>
    <n v="16"/>
    <n v="3524.8"/>
    <n v="877.32272000000012"/>
    <s v="24,89%"/>
    <d v="2004-08-30T00:00:00"/>
    <x v="0"/>
    <n v="3"/>
    <x v="7"/>
    <x v="1"/>
    <x v="1"/>
    <n v="80"/>
    <s v="S24_4620"/>
    <x v="74"/>
    <s v="0897-034555"/>
    <s v="Grenzacherweg 237"/>
    <s v="N/A"/>
    <s v="Gensve"/>
    <s v="N/A"/>
    <s v="1203"/>
    <x v="18"/>
    <x v="1"/>
    <s v="Holz"/>
    <s v="Michael"/>
    <s v="Medium"/>
  </r>
  <r>
    <n v="10288"/>
    <n v="20"/>
    <n v="100"/>
    <n v="14"/>
    <n v="2936.8"/>
    <n v="730.9695200000001"/>
    <s v="24,89%"/>
    <d v="2004-09-01T00:00:00"/>
    <x v="0"/>
    <n v="3"/>
    <x v="8"/>
    <x v="1"/>
    <x v="1"/>
    <n v="124"/>
    <s v="S18_1589"/>
    <x v="70"/>
    <s v="+65 224 1555"/>
    <s v="Village Close - 106 Linden Road Sandown"/>
    <s v="2nd Floor"/>
    <s v="Singapore"/>
    <s v="N/A"/>
    <s v="69045"/>
    <x v="11"/>
    <x v="3"/>
    <s v="Victorino"/>
    <s v="Wendy"/>
    <s v="Small"/>
  </r>
  <r>
    <n v="10288"/>
    <n v="32"/>
    <n v="100"/>
    <n v="5"/>
    <n v="5875.2"/>
    <n v="434.17727999999994"/>
    <s v="7,39%"/>
    <d v="2004-09-01T00:00:00"/>
    <x v="0"/>
    <n v="3"/>
    <x v="8"/>
    <x v="1"/>
    <x v="0"/>
    <n v="170"/>
    <s v="S18_1749"/>
    <x v="70"/>
    <s v="+65 224 1555"/>
    <s v="Village Close - 106 Linden Road Sandown"/>
    <s v="2nd Floor"/>
    <s v="Singapore"/>
    <s v="N/A"/>
    <s v="69045"/>
    <x v="11"/>
    <x v="3"/>
    <s v="Victorino"/>
    <s v="Wendy"/>
    <s v="Medium"/>
  </r>
  <r>
    <n v="10288"/>
    <n v="28"/>
    <n v="61.75"/>
    <n v="4"/>
    <n v="1729"/>
    <n v="127.77309999999999"/>
    <s v="7,39%"/>
    <d v="2004-09-01T00:00:00"/>
    <x v="0"/>
    <n v="3"/>
    <x v="8"/>
    <x v="1"/>
    <x v="0"/>
    <n v="60"/>
    <s v="S18_2248"/>
    <x v="70"/>
    <s v="+65 224 1555"/>
    <s v="Village Close - 106 Linden Road Sandown"/>
    <s v="2nd Floor"/>
    <s v="Singapore"/>
    <s v="N/A"/>
    <s v="69045"/>
    <x v="11"/>
    <x v="3"/>
    <s v="Victorino"/>
    <s v="Wendy"/>
    <s v="Small"/>
  </r>
  <r>
    <n v="10288"/>
    <n v="31"/>
    <n v="100"/>
    <n v="2"/>
    <n v="3822.92"/>
    <n v="282.51378799999998"/>
    <s v="7,39%"/>
    <d v="2004-09-01T00:00:00"/>
    <x v="0"/>
    <n v="3"/>
    <x v="8"/>
    <x v="1"/>
    <x v="0"/>
    <n v="127"/>
    <s v="S18_2325"/>
    <x v="70"/>
    <s v="+65 224 1555"/>
    <s v="Village Close - 106 Linden Road Sandown"/>
    <s v="2nd Floor"/>
    <s v="Singapore"/>
    <s v="N/A"/>
    <s v="69045"/>
    <x v="11"/>
    <x v="3"/>
    <s v="Victorino"/>
    <s v="Wendy"/>
    <s v="Medium"/>
  </r>
  <r>
    <n v="10288"/>
    <n v="35"/>
    <n v="80.989999999999995"/>
    <n v="6"/>
    <n v="2834.65"/>
    <n v="209.48063499999998"/>
    <s v="7,39%"/>
    <d v="2004-09-01T00:00:00"/>
    <x v="0"/>
    <n v="3"/>
    <x v="8"/>
    <x v="1"/>
    <x v="0"/>
    <n v="92"/>
    <s v="S18_4409"/>
    <x v="70"/>
    <s v="+65 224 1555"/>
    <s v="Village Close - 106 Linden Road Sandown"/>
    <s v="2nd Floor"/>
    <s v="Singapore"/>
    <s v="N/A"/>
    <s v="69045"/>
    <x v="11"/>
    <x v="3"/>
    <s v="Victorino"/>
    <s v="Wendy"/>
    <s v="Small"/>
  </r>
  <r>
    <n v="10288"/>
    <n v="23"/>
    <n v="73.41"/>
    <n v="7"/>
    <n v="1688.43"/>
    <n v="420.25022700000005"/>
    <s v="24,89%"/>
    <d v="2004-09-01T00:00:00"/>
    <x v="0"/>
    <n v="3"/>
    <x v="8"/>
    <x v="1"/>
    <x v="1"/>
    <n v="71"/>
    <s v="S18_4933"/>
    <x v="70"/>
    <s v="+65 224 1555"/>
    <s v="Village Close - 106 Linden Road Sandown"/>
    <s v="2nd Floor"/>
    <s v="Singapore"/>
    <s v="N/A"/>
    <s v="69045"/>
    <x v="11"/>
    <x v="3"/>
    <s v="Victorino"/>
    <s v="Wendy"/>
    <s v="Small"/>
  </r>
  <r>
    <n v="10288"/>
    <n v="36"/>
    <n v="66.14"/>
    <n v="11"/>
    <n v="2381.04"/>
    <n v="592.64085599999999"/>
    <s v="24,89%"/>
    <d v="2004-09-01T00:00:00"/>
    <x v="0"/>
    <n v="3"/>
    <x v="8"/>
    <x v="1"/>
    <x v="1"/>
    <n v="73"/>
    <s v="S24_1046"/>
    <x v="70"/>
    <s v="+65 224 1555"/>
    <s v="Village Close - 106 Linden Road Sandown"/>
    <s v="2nd Floor"/>
    <s v="Singapore"/>
    <s v="N/A"/>
    <s v="69045"/>
    <x v="11"/>
    <x v="3"/>
    <s v="Victorino"/>
    <s v="Wendy"/>
    <s v="Small"/>
  </r>
  <r>
    <n v="10288"/>
    <n v="50"/>
    <n v="52.32"/>
    <n v="13"/>
    <n v="2616"/>
    <n v="651.12239999999997"/>
    <s v="24,89%"/>
    <d v="2004-09-01T00:00:00"/>
    <x v="0"/>
    <n v="3"/>
    <x v="8"/>
    <x v="1"/>
    <x v="1"/>
    <n v="50"/>
    <s v="S24_1628"/>
    <x v="70"/>
    <s v="+65 224 1555"/>
    <s v="Village Close - 106 Linden Road Sandown"/>
    <s v="2nd Floor"/>
    <s v="Singapore"/>
    <s v="N/A"/>
    <s v="69045"/>
    <x v="11"/>
    <x v="3"/>
    <s v="Victorino"/>
    <s v="Wendy"/>
    <s v="Small"/>
  </r>
  <r>
    <n v="10288"/>
    <n v="29"/>
    <n v="38.17"/>
    <n v="1"/>
    <n v="1106.93"/>
    <n v="81.802126999999999"/>
    <s v="7,39%"/>
    <d v="2004-09-01T00:00:00"/>
    <x v="0"/>
    <n v="3"/>
    <x v="8"/>
    <x v="1"/>
    <x v="0"/>
    <n v="33"/>
    <s v="S24_1937"/>
    <x v="70"/>
    <s v="+65 224 1555"/>
    <s v="Village Close - 106 Linden Road Sandown"/>
    <s v="2nd Floor"/>
    <s v="Singapore"/>
    <s v="N/A"/>
    <s v="69045"/>
    <x v="11"/>
    <x v="3"/>
    <s v="Victorino"/>
    <s v="Wendy"/>
    <s v="Small"/>
  </r>
  <r>
    <n v="10288"/>
    <n v="35"/>
    <n v="80.87"/>
    <n v="9"/>
    <n v="2830.45"/>
    <n v="704.49900500000001"/>
    <s v="24,89%"/>
    <d v="2004-09-01T00:00:00"/>
    <x v="0"/>
    <n v="3"/>
    <x v="8"/>
    <x v="1"/>
    <x v="1"/>
    <n v="90"/>
    <s v="S24_2766"/>
    <x v="70"/>
    <s v="+65 224 1555"/>
    <s v="Village Close - 106 Linden Road Sandown"/>
    <s v="2nd Floor"/>
    <s v="Singapore"/>
    <s v="N/A"/>
    <s v="69045"/>
    <x v="11"/>
    <x v="3"/>
    <s v="Victorino"/>
    <s v="Wendy"/>
    <s v="Small"/>
  </r>
  <r>
    <n v="10288"/>
    <n v="48"/>
    <n v="100"/>
    <n v="8"/>
    <n v="6539.04"/>
    <n v="1627.5670560000001"/>
    <s v="24,89%"/>
    <d v="2004-09-01T00:00:00"/>
    <x v="0"/>
    <n v="3"/>
    <x v="8"/>
    <x v="1"/>
    <x v="1"/>
    <n v="117"/>
    <s v="S24_2887"/>
    <x v="70"/>
    <s v="+65 224 1555"/>
    <s v="Village Close - 106 Linden Road Sandown"/>
    <s v="2nd Floor"/>
    <s v="Singapore"/>
    <s v="N/A"/>
    <s v="69045"/>
    <x v="11"/>
    <x v="3"/>
    <s v="Victorino"/>
    <s v="Wendy"/>
    <s v="Medium"/>
  </r>
  <r>
    <n v="10288"/>
    <n v="34"/>
    <n v="68.489999999999995"/>
    <n v="10"/>
    <n v="2328.66"/>
    <n v="579.60347400000001"/>
    <s v="24,89%"/>
    <d v="2004-09-01T00:00:00"/>
    <x v="0"/>
    <n v="3"/>
    <x v="8"/>
    <x v="1"/>
    <x v="1"/>
    <n v="85"/>
    <s v="S24_3191"/>
    <x v="70"/>
    <s v="+65 224 1555"/>
    <s v="Village Close - 106 Linden Road Sandown"/>
    <s v="2nd Floor"/>
    <s v="Singapore"/>
    <s v="N/A"/>
    <s v="69045"/>
    <x v="11"/>
    <x v="3"/>
    <s v="Victorino"/>
    <s v="Wendy"/>
    <s v="Small"/>
  </r>
  <r>
    <n v="10288"/>
    <n v="41"/>
    <n v="100"/>
    <n v="12"/>
    <n v="4873.26"/>
    <n v="1212.954414"/>
    <s v="24,89%"/>
    <d v="2004-09-01T00:00:00"/>
    <x v="0"/>
    <n v="3"/>
    <x v="8"/>
    <x v="1"/>
    <x v="1"/>
    <n v="107"/>
    <s v="S24_3432"/>
    <x v="70"/>
    <s v="+65 224 1555"/>
    <s v="Village Close - 106 Linden Road Sandown"/>
    <s v="2nd Floor"/>
    <s v="Singapore"/>
    <s v="N/A"/>
    <s v="69045"/>
    <x v="11"/>
    <x v="3"/>
    <s v="Victorino"/>
    <s v="Wendy"/>
    <s v="Medium"/>
  </r>
  <r>
    <n v="10288"/>
    <n v="33"/>
    <n v="40.619999999999997"/>
    <n v="3"/>
    <n v="1340.46"/>
    <n v="99.059993999999989"/>
    <s v="7,39%"/>
    <d v="2004-09-01T00:00:00"/>
    <x v="0"/>
    <n v="3"/>
    <x v="8"/>
    <x v="1"/>
    <x v="0"/>
    <n v="41"/>
    <s v="S24_3969"/>
    <x v="70"/>
    <s v="+65 224 1555"/>
    <s v="Village Close - 106 Linden Road Sandown"/>
    <s v="2nd Floor"/>
    <s v="Singapore"/>
    <s v="N/A"/>
    <s v="69045"/>
    <x v="11"/>
    <x v="3"/>
    <s v="Victorino"/>
    <s v="Wendy"/>
    <s v="Small"/>
  </r>
  <r>
    <n v="10289"/>
    <n v="38"/>
    <n v="100"/>
    <n v="2"/>
    <n v="4567.9799999999996"/>
    <n v="337.57372199999992"/>
    <s v="7,39%"/>
    <d v="2004-09-03T00:00:00"/>
    <x v="0"/>
    <n v="3"/>
    <x v="8"/>
    <x v="1"/>
    <x v="0"/>
    <n v="102"/>
    <s v="S18_1342"/>
    <x v="55"/>
    <s v="+47 2267 3215"/>
    <s v="Drammen 121, PR 744 Sentrum"/>
    <s v="N/A"/>
    <s v="Bergen"/>
    <s v="N/A"/>
    <s v="N 5804"/>
    <x v="2"/>
    <x v="1"/>
    <s v="Oeztan"/>
    <s v="Veysel"/>
    <s v="Medium"/>
  </r>
  <r>
    <n v="10289"/>
    <n v="24"/>
    <n v="56.07"/>
    <n v="1"/>
    <n v="1345.68"/>
    <n v="99.445751999999999"/>
    <s v="7,39%"/>
    <d v="2004-09-03T00:00:00"/>
    <x v="0"/>
    <n v="3"/>
    <x v="8"/>
    <x v="1"/>
    <x v="0"/>
    <n v="53"/>
    <s v="S18_1367"/>
    <x v="55"/>
    <s v="+47 2267 3215"/>
    <s v="Drammen 121, PR 744 Sentrum"/>
    <s v="N/A"/>
    <s v="Bergen"/>
    <s v="N/A"/>
    <s v="N 5804"/>
    <x v="2"/>
    <x v="1"/>
    <s v="Oeztan"/>
    <s v="Veysel"/>
    <s v="Small"/>
  </r>
  <r>
    <n v="10289"/>
    <n v="43"/>
    <n v="100"/>
    <n v="3"/>
    <n v="8272.34"/>
    <n v="611.32592599999998"/>
    <s v="7,39%"/>
    <d v="2004-09-03T00:00:00"/>
    <x v="0"/>
    <n v="3"/>
    <x v="8"/>
    <x v="1"/>
    <x v="0"/>
    <n v="168"/>
    <s v="S18_2795"/>
    <x v="55"/>
    <s v="+47 2267 3215"/>
    <s v="Drammen 121, PR 744 Sentrum"/>
    <s v="N/A"/>
    <s v="Bergen"/>
    <s v="N/A"/>
    <s v="N 5804"/>
    <x v="2"/>
    <x v="1"/>
    <s v="Oeztan"/>
    <s v="Veysel"/>
    <s v="Large"/>
  </r>
  <r>
    <n v="10289"/>
    <n v="45"/>
    <n v="48.38"/>
    <n v="4"/>
    <n v="2177.1"/>
    <n v="160.88768999999999"/>
    <s v="7,39%"/>
    <d v="2004-09-03T00:00:00"/>
    <x v="0"/>
    <n v="3"/>
    <x v="8"/>
    <x v="1"/>
    <x v="0"/>
    <n v="44"/>
    <s v="S24_2022"/>
    <x v="55"/>
    <s v="+47 2267 3215"/>
    <s v="Drammen 121, PR 744 Sentrum"/>
    <s v="N/A"/>
    <s v="Bergen"/>
    <s v="N/A"/>
    <s v="N 5804"/>
    <x v="2"/>
    <x v="1"/>
    <s v="Oeztan"/>
    <s v="Veysel"/>
    <s v="Small"/>
  </r>
  <r>
    <n v="10290"/>
    <n v="26"/>
    <n v="96.23"/>
    <n v="2"/>
    <n v="2501.98"/>
    <n v="184.896322"/>
    <s v="7,39%"/>
    <d v="2004-09-07T00:00:00"/>
    <x v="0"/>
    <n v="3"/>
    <x v="8"/>
    <x v="1"/>
    <x v="0"/>
    <n v="99"/>
    <s v="S18_3320"/>
    <x v="28"/>
    <s v="6175558428"/>
    <s v="16780 Pompton St."/>
    <s v="N/A"/>
    <s v="Brickhaven"/>
    <s v="MA"/>
    <s v="58339"/>
    <x v="0"/>
    <x v="0"/>
    <s v="Taylor"/>
    <s v="Leslie"/>
    <s v="Small"/>
  </r>
  <r>
    <n v="10290"/>
    <n v="45"/>
    <n v="100"/>
    <n v="1"/>
    <n v="5171.3999999999996"/>
    <n v="382.16645999999992"/>
    <s v="7,39%"/>
    <d v="2004-09-07T00:00:00"/>
    <x v="0"/>
    <n v="3"/>
    <x v="8"/>
    <x v="1"/>
    <x v="0"/>
    <n v="97"/>
    <s v="S24_4258"/>
    <x v="28"/>
    <s v="6175558428"/>
    <s v="16780 Pompton St."/>
    <s v="N/A"/>
    <s v="Brickhaven"/>
    <s v="MA"/>
    <s v="58339"/>
    <x v="0"/>
    <x v="0"/>
    <s v="Taylor"/>
    <s v="Leslie"/>
    <s v="Medium"/>
  </r>
  <r>
    <n v="10291"/>
    <n v="37"/>
    <n v="100"/>
    <n v="11"/>
    <n v="7136.19"/>
    <n v="1776.1976910000001"/>
    <s v="24,89%"/>
    <d v="2004-09-08T00:00:00"/>
    <x v="0"/>
    <n v="3"/>
    <x v="8"/>
    <x v="1"/>
    <x v="1"/>
    <n v="214"/>
    <s v="S10_1949"/>
    <x v="49"/>
    <s v="0695-34 6555"/>
    <s v="?kergatan 24"/>
    <s v="N/A"/>
    <s v="Boras"/>
    <s v="N/A"/>
    <s v="S-844 67"/>
    <x v="8"/>
    <x v="1"/>
    <s v="Larsson"/>
    <s v="Maria"/>
    <s v="Large"/>
  </r>
  <r>
    <n v="10291"/>
    <n v="30"/>
    <n v="100"/>
    <n v="4"/>
    <n v="3855.9"/>
    <n v="959.73351000000002"/>
    <s v="24,89%"/>
    <d v="2004-09-08T00:00:00"/>
    <x v="0"/>
    <n v="3"/>
    <x v="8"/>
    <x v="1"/>
    <x v="1"/>
    <n v="147"/>
    <s v="S10_4962"/>
    <x v="49"/>
    <s v="0695-34 6555"/>
    <s v="?kergatan 24"/>
    <s v="N/A"/>
    <s v="Boras"/>
    <s v="N/A"/>
    <s v="S-844 67"/>
    <x v="8"/>
    <x v="1"/>
    <s v="Larsson"/>
    <s v="Maria"/>
    <s v="Medium"/>
  </r>
  <r>
    <n v="10291"/>
    <n v="41"/>
    <n v="100"/>
    <n v="8"/>
    <n v="6387.8"/>
    <n v="290.64490000000001"/>
    <s v="4,55%"/>
    <d v="2004-09-08T00:00:00"/>
    <x v="0"/>
    <n v="3"/>
    <x v="8"/>
    <x v="1"/>
    <x v="2"/>
    <n v="136"/>
    <s v="S12_1666"/>
    <x v="49"/>
    <s v="0695-34 6555"/>
    <s v="?kergatan 24"/>
    <s v="N/A"/>
    <s v="Boras"/>
    <s v="N/A"/>
    <s v="S-844 67"/>
    <x v="8"/>
    <x v="1"/>
    <s v="Larsson"/>
    <s v="Maria"/>
    <s v="Medium"/>
  </r>
  <r>
    <n v="10291"/>
    <n v="41"/>
    <n v="100"/>
    <n v="10"/>
    <n v="4687.9399999999996"/>
    <n v="213.30126999999999"/>
    <s v="4,55%"/>
    <d v="2004-09-08T00:00:00"/>
    <x v="0"/>
    <n v="3"/>
    <x v="8"/>
    <x v="1"/>
    <x v="2"/>
    <n v="116"/>
    <s v="S18_1097"/>
    <x v="49"/>
    <s v="0695-34 6555"/>
    <s v="?kergatan 24"/>
    <s v="N/A"/>
    <s v="Boras"/>
    <s v="N/A"/>
    <s v="S-844 67"/>
    <x v="8"/>
    <x v="1"/>
    <s v="Larsson"/>
    <s v="Maria"/>
    <s v="Medium"/>
  </r>
  <r>
    <n v="10291"/>
    <n v="26"/>
    <n v="57.73"/>
    <n v="2"/>
    <n v="1500.98"/>
    <n v="68.294589999999999"/>
    <s v="4,55%"/>
    <d v="2004-09-08T00:00:00"/>
    <x v="0"/>
    <n v="3"/>
    <x v="8"/>
    <x v="1"/>
    <x v="2"/>
    <n v="60"/>
    <s v="S18_2432"/>
    <x v="49"/>
    <s v="0695-34 6555"/>
    <s v="?kergatan 24"/>
    <s v="N/A"/>
    <s v="Boras"/>
    <s v="N/A"/>
    <s v="S-844 67"/>
    <x v="8"/>
    <x v="1"/>
    <s v="Larsson"/>
    <s v="Maria"/>
    <s v="Small"/>
  </r>
  <r>
    <n v="10291"/>
    <n v="47"/>
    <n v="100"/>
    <n v="12"/>
    <n v="5713.79"/>
    <n v="422.24908099999993"/>
    <s v="7,39%"/>
    <d v="2004-09-08T00:00:00"/>
    <x v="0"/>
    <n v="3"/>
    <x v="8"/>
    <x v="1"/>
    <x v="0"/>
    <n v="101"/>
    <s v="S18_2949"/>
    <x v="49"/>
    <s v="0695-34 6555"/>
    <s v="?kergatan 24"/>
    <s v="N/A"/>
    <s v="Boras"/>
    <s v="N/A"/>
    <s v="S-844 67"/>
    <x v="8"/>
    <x v="1"/>
    <s v="Larsson"/>
    <s v="Maria"/>
    <s v="Medium"/>
  </r>
  <r>
    <n v="10291"/>
    <n v="37"/>
    <n v="50.59"/>
    <n v="14"/>
    <n v="1871.83"/>
    <n v="138.32823699999997"/>
    <s v="7,39%"/>
    <d v="2004-09-08T00:00:00"/>
    <x v="0"/>
    <n v="3"/>
    <x v="8"/>
    <x v="1"/>
    <x v="0"/>
    <n v="62"/>
    <s v="S18_2957"/>
    <x v="49"/>
    <s v="0695-34 6555"/>
    <s v="?kergatan 24"/>
    <s v="N/A"/>
    <s v="Boras"/>
    <s v="N/A"/>
    <s v="S-844 67"/>
    <x v="8"/>
    <x v="1"/>
    <s v="Larsson"/>
    <s v="Maria"/>
    <s v="Small"/>
  </r>
  <r>
    <n v="10291"/>
    <n v="23"/>
    <n v="100"/>
    <n v="13"/>
    <n v="2866.26"/>
    <n v="211.81661399999999"/>
    <s v="7,39%"/>
    <d v="2004-09-08T00:00:00"/>
    <x v="0"/>
    <n v="3"/>
    <x v="8"/>
    <x v="1"/>
    <x v="0"/>
    <n v="104"/>
    <s v="S18_3136"/>
    <x v="49"/>
    <s v="0695-34 6555"/>
    <s v="?kergatan 24"/>
    <s v="N/A"/>
    <s v="Boras"/>
    <s v="N/A"/>
    <s v="S-844 67"/>
    <x v="8"/>
    <x v="1"/>
    <s v="Larsson"/>
    <s v="Maria"/>
    <s v="Small"/>
  </r>
  <r>
    <n v="10291"/>
    <n v="48"/>
    <n v="100"/>
    <n v="5"/>
    <n v="5288.64"/>
    <n v="240.63312000000002"/>
    <s v="4,55%"/>
    <d v="2004-09-08T00:00:00"/>
    <x v="0"/>
    <n v="3"/>
    <x v="8"/>
    <x v="1"/>
    <x v="2"/>
    <n v="121"/>
    <s v="S18_4600"/>
    <x v="49"/>
    <s v="0695-34 6555"/>
    <s v="?kergatan 24"/>
    <s v="N/A"/>
    <s v="Boras"/>
    <s v="N/A"/>
    <s v="S-844 67"/>
    <x v="8"/>
    <x v="1"/>
    <s v="Larsson"/>
    <s v="Maria"/>
    <s v="Medium"/>
  </r>
  <r>
    <n v="10291"/>
    <n v="29"/>
    <n v="51.82"/>
    <n v="9"/>
    <n v="1502.78"/>
    <n v="111.05544199999999"/>
    <s v="7,39%"/>
    <d v="2004-09-08T00:00:00"/>
    <x v="0"/>
    <n v="3"/>
    <x v="8"/>
    <x v="1"/>
    <x v="0"/>
    <n v="50"/>
    <s v="S18_4668"/>
    <x v="49"/>
    <s v="0695-34 6555"/>
    <s v="?kergatan 24"/>
    <s v="N/A"/>
    <s v="Boras"/>
    <s v="N/A"/>
    <s v="S-844 67"/>
    <x v="8"/>
    <x v="1"/>
    <s v="Larsson"/>
    <s v="Maria"/>
    <s v="Small"/>
  </r>
  <r>
    <n v="10291"/>
    <n v="48"/>
    <n v="100"/>
    <n v="1"/>
    <n v="5398.08"/>
    <n v="245.61264"/>
    <s v="4,55%"/>
    <d v="2004-09-08T00:00:00"/>
    <x v="0"/>
    <n v="3"/>
    <x v="8"/>
    <x v="1"/>
    <x v="2"/>
    <n v="127"/>
    <s v="S24_2300"/>
    <x v="49"/>
    <s v="0695-34 6555"/>
    <s v="?kergatan 24"/>
    <s v="N/A"/>
    <s v="Boras"/>
    <s v="N/A"/>
    <s v="S-844 67"/>
    <x v="8"/>
    <x v="1"/>
    <s v="Larsson"/>
    <s v="Maria"/>
    <s v="Medium"/>
  </r>
  <r>
    <n v="10291"/>
    <n v="26"/>
    <n v="83.79"/>
    <n v="3"/>
    <n v="2178.54"/>
    <n v="99.123570000000001"/>
    <s v="4,55%"/>
    <d v="2004-09-08T00:00:00"/>
    <x v="0"/>
    <n v="3"/>
    <x v="8"/>
    <x v="1"/>
    <x v="2"/>
    <n v="96"/>
    <s v="S32_1268"/>
    <x v="49"/>
    <s v="0695-34 6555"/>
    <s v="?kergatan 24"/>
    <s v="N/A"/>
    <s v="Boras"/>
    <s v="N/A"/>
    <s v="S-844 67"/>
    <x v="8"/>
    <x v="1"/>
    <s v="Larsson"/>
    <s v="Maria"/>
    <s v="Small"/>
  </r>
  <r>
    <n v="10291"/>
    <n v="32"/>
    <n v="71.75"/>
    <n v="7"/>
    <n v="2296"/>
    <n v="104.468"/>
    <s v="4,55%"/>
    <d v="2004-09-08T00:00:00"/>
    <x v="0"/>
    <n v="3"/>
    <x v="8"/>
    <x v="1"/>
    <x v="2"/>
    <n v="64"/>
    <s v="S32_3522"/>
    <x v="49"/>
    <s v="0695-34 6555"/>
    <s v="?kergatan 24"/>
    <s v="N/A"/>
    <s v="Boras"/>
    <s v="N/A"/>
    <s v="S-844 67"/>
    <x v="8"/>
    <x v="1"/>
    <s v="Larsson"/>
    <s v="Maria"/>
    <s v="Small"/>
  </r>
  <r>
    <n v="10291"/>
    <n v="28"/>
    <n v="100"/>
    <n v="6"/>
    <n v="3256.96"/>
    <n v="810.65734400000008"/>
    <s v="24,89%"/>
    <d v="2004-09-08T00:00:00"/>
    <x v="0"/>
    <n v="3"/>
    <x v="8"/>
    <x v="1"/>
    <x v="1"/>
    <n v="101"/>
    <s v="S700_2824"/>
    <x v="49"/>
    <s v="0695-34 6555"/>
    <s v="?kergatan 24"/>
    <s v="N/A"/>
    <s v="Boras"/>
    <s v="N/A"/>
    <s v="S-844 67"/>
    <x v="8"/>
    <x v="1"/>
    <s v="Larsson"/>
    <s v="Maria"/>
    <s v="Medium"/>
  </r>
  <r>
    <n v="10292"/>
    <n v="21"/>
    <n v="100"/>
    <n v="8"/>
    <n v="2214.87"/>
    <n v="100.776585"/>
    <s v="4,55%"/>
    <d v="2004-09-08T00:00:00"/>
    <x v="0"/>
    <n v="3"/>
    <x v="8"/>
    <x v="1"/>
    <x v="2"/>
    <n v="118"/>
    <s v="S12_4473"/>
    <x v="7"/>
    <s v="2125557818"/>
    <s v="897 Long Airport Avenue"/>
    <s v="N/A"/>
    <s v="NYC"/>
    <s v="NY"/>
    <s v="10022"/>
    <x v="0"/>
    <x v="0"/>
    <s v="Yu"/>
    <s v="Kwai"/>
    <s v="Small"/>
  </r>
  <r>
    <n v="10292"/>
    <n v="26"/>
    <n v="100"/>
    <n v="7"/>
    <n v="4554.9399999999996"/>
    <n v="1133.7245659999999"/>
    <s v="24,89%"/>
    <d v="2004-09-08T00:00:00"/>
    <x v="0"/>
    <n v="3"/>
    <x v="8"/>
    <x v="1"/>
    <x v="1"/>
    <n v="163"/>
    <s v="S18_2238"/>
    <x v="7"/>
    <s v="2125557818"/>
    <s v="897 Long Airport Avenue"/>
    <s v="N/A"/>
    <s v="NYC"/>
    <s v="NY"/>
    <s v="10022"/>
    <x v="0"/>
    <x v="0"/>
    <s v="Yu"/>
    <s v="Kwai"/>
    <s v="Medium"/>
  </r>
  <r>
    <n v="10292"/>
    <n v="41"/>
    <n v="100"/>
    <n v="11"/>
    <n v="4528.8599999999997"/>
    <n v="206.06312999999997"/>
    <s v="4,55%"/>
    <d v="2004-09-08T00:00:00"/>
    <x v="0"/>
    <n v="3"/>
    <x v="8"/>
    <x v="1"/>
    <x v="2"/>
    <n v="122"/>
    <s v="S18_2319"/>
    <x v="7"/>
    <s v="2125557818"/>
    <s v="897 Long Airport Avenue"/>
    <s v="N/A"/>
    <s v="NYC"/>
    <s v="NY"/>
    <s v="10022"/>
    <x v="0"/>
    <x v="0"/>
    <s v="Yu"/>
    <s v="Kwai"/>
    <s v="Medium"/>
  </r>
  <r>
    <n v="10292"/>
    <n v="21"/>
    <n v="100"/>
    <n v="12"/>
    <n v="2844.87"/>
    <n v="708.08814299999995"/>
    <s v="24,89%"/>
    <d v="2004-09-08T00:00:00"/>
    <x v="0"/>
    <n v="3"/>
    <x v="8"/>
    <x v="1"/>
    <x v="1"/>
    <n v="169"/>
    <s v="S18_3232"/>
    <x v="7"/>
    <s v="2125557818"/>
    <s v="897 Long Airport Avenue"/>
    <s v="N/A"/>
    <s v="NYC"/>
    <s v="NY"/>
    <s v="10022"/>
    <x v="0"/>
    <x v="0"/>
    <s v="Yu"/>
    <s v="Kwai"/>
    <s v="Small"/>
  </r>
  <r>
    <n v="10292"/>
    <n v="44"/>
    <n v="100"/>
    <n v="2"/>
    <n v="7140.76"/>
    <n v="1777.3351640000001"/>
    <s v="24,89%"/>
    <d v="2004-09-08T00:00:00"/>
    <x v="0"/>
    <n v="3"/>
    <x v="8"/>
    <x v="1"/>
    <x v="1"/>
    <n v="143"/>
    <s v="S18_4027"/>
    <x v="7"/>
    <s v="2125557818"/>
    <s v="897 Long Airport Avenue"/>
    <s v="N/A"/>
    <s v="NYC"/>
    <s v="NY"/>
    <s v="10022"/>
    <x v="0"/>
    <x v="0"/>
    <s v="Yu"/>
    <s v="Kwai"/>
    <s v="Large"/>
  </r>
  <r>
    <n v="10292"/>
    <n v="40"/>
    <n v="53.75"/>
    <n v="5"/>
    <n v="2150"/>
    <n v="535.13499999999999"/>
    <s v="24,89%"/>
    <d v="2004-09-08T00:00:00"/>
    <x v="0"/>
    <n v="3"/>
    <x v="8"/>
    <x v="1"/>
    <x v="1"/>
    <n v="57"/>
    <s v="S24_1444"/>
    <x v="7"/>
    <s v="2125557818"/>
    <s v="897 Long Airport Avenue"/>
    <s v="N/A"/>
    <s v="NYC"/>
    <s v="NY"/>
    <s v="10022"/>
    <x v="0"/>
    <x v="0"/>
    <s v="Yu"/>
    <s v="Kwai"/>
    <s v="Small"/>
  </r>
  <r>
    <n v="10292"/>
    <n v="39"/>
    <n v="45473"/>
    <n v="9"/>
    <n v="1172.3399999999999"/>
    <n v="291.79542599999996"/>
    <s v="24,89%"/>
    <d v="2004-09-08T00:00:00"/>
    <x v="0"/>
    <n v="3"/>
    <x v="8"/>
    <x v="1"/>
    <x v="1"/>
    <n v="35"/>
    <s v="S24_2840"/>
    <x v="7"/>
    <s v="2125557818"/>
    <s v="897 Long Airport Avenue"/>
    <s v="N/A"/>
    <s v="NYC"/>
    <s v="NY"/>
    <s v="10022"/>
    <x v="0"/>
    <x v="0"/>
    <s v="Yu"/>
    <s v="Kwai"/>
    <s v="Small"/>
  </r>
  <r>
    <n v="10292"/>
    <n v="27"/>
    <n v="100"/>
    <n v="4"/>
    <n v="3832.38"/>
    <n v="953.87938200000008"/>
    <s v="24,89%"/>
    <d v="2004-09-08T00:00:00"/>
    <x v="0"/>
    <n v="3"/>
    <x v="8"/>
    <x v="1"/>
    <x v="1"/>
    <n v="118"/>
    <s v="S24_4048"/>
    <x v="7"/>
    <s v="2125557818"/>
    <s v="897 Long Airport Avenue"/>
    <s v="N/A"/>
    <s v="NYC"/>
    <s v="NY"/>
    <s v="10022"/>
    <x v="0"/>
    <x v="0"/>
    <s v="Yu"/>
    <s v="Kwai"/>
    <s v="Medium"/>
  </r>
  <r>
    <n v="10292"/>
    <n v="50"/>
    <n v="46.53"/>
    <n v="10"/>
    <n v="2326.5"/>
    <n v="105.85575"/>
    <s v="4,55%"/>
    <d v="2004-09-08T00:00:00"/>
    <x v="0"/>
    <n v="3"/>
    <x v="8"/>
    <x v="1"/>
    <x v="2"/>
    <n v="54"/>
    <s v="S32_2509"/>
    <x v="7"/>
    <s v="2125557818"/>
    <s v="897 Long Airport Avenue"/>
    <s v="N/A"/>
    <s v="NYC"/>
    <s v="NY"/>
    <s v="10022"/>
    <x v="0"/>
    <x v="0"/>
    <s v="Yu"/>
    <s v="Kwai"/>
    <s v="Small"/>
  </r>
  <r>
    <n v="10292"/>
    <n v="31"/>
    <n v="67.73"/>
    <n v="3"/>
    <n v="2099.63"/>
    <n v="106.87116700000001"/>
    <s v="5,09%"/>
    <d v="2004-09-08T00:00:00"/>
    <x v="0"/>
    <n v="3"/>
    <x v="8"/>
    <x v="1"/>
    <x v="3"/>
    <n v="62"/>
    <s v="S32_3207"/>
    <x v="7"/>
    <s v="2125557818"/>
    <s v="897 Long Airport Avenue"/>
    <s v="N/A"/>
    <s v="NYC"/>
    <s v="NY"/>
    <s v="10022"/>
    <x v="0"/>
    <x v="0"/>
    <s v="Yu"/>
    <s v="Kwai"/>
    <s v="Small"/>
  </r>
  <r>
    <n v="10292"/>
    <n v="41"/>
    <n v="100"/>
    <n v="6"/>
    <n v="4983.1400000000003"/>
    <n v="226.73287000000002"/>
    <s v="4,55%"/>
    <d v="2004-09-08T00:00:00"/>
    <x v="0"/>
    <n v="3"/>
    <x v="8"/>
    <x v="1"/>
    <x v="2"/>
    <n v="115"/>
    <s v="S50_1392"/>
    <x v="7"/>
    <s v="2125557818"/>
    <s v="897 Long Airport Avenue"/>
    <s v="N/A"/>
    <s v="NYC"/>
    <s v="NY"/>
    <s v="10022"/>
    <x v="0"/>
    <x v="0"/>
    <s v="Yu"/>
    <s v="Kwai"/>
    <s v="Medium"/>
  </r>
  <r>
    <n v="10292"/>
    <n v="35"/>
    <n v="55.07"/>
    <n v="1"/>
    <n v="1927.45"/>
    <n v="98.107205000000008"/>
    <s v="5,09%"/>
    <d v="2004-09-08T00:00:00"/>
    <x v="0"/>
    <n v="3"/>
    <x v="8"/>
    <x v="1"/>
    <x v="3"/>
    <n v="58"/>
    <s v="S50_1514"/>
    <x v="7"/>
    <s v="2125557818"/>
    <s v="897 Long Airport Avenue"/>
    <s v="N/A"/>
    <s v="NYC"/>
    <s v="NY"/>
    <s v="10022"/>
    <x v="0"/>
    <x v="0"/>
    <s v="Yu"/>
    <s v="Kwai"/>
    <s v="Small"/>
  </r>
  <r>
    <n v="10293"/>
    <n v="46"/>
    <n v="100"/>
    <n v="8"/>
    <n v="8411.56"/>
    <n v="2093.6372839999999"/>
    <s v="24,89%"/>
    <d v="2004-09-09T00:00:00"/>
    <x v="0"/>
    <n v="3"/>
    <x v="8"/>
    <x v="1"/>
    <x v="1"/>
    <n v="207"/>
    <s v="S12_1108"/>
    <x v="88"/>
    <s v="011-4988555"/>
    <s v="Via Monte Bianco 34"/>
    <s v="N/A"/>
    <s v="Torino"/>
    <s v="N/A"/>
    <s v="10100"/>
    <x v="5"/>
    <x v="1"/>
    <s v="Accorti"/>
    <s v="Paolo"/>
    <s v="Large"/>
  </r>
  <r>
    <n v="10293"/>
    <n v="24"/>
    <n v="100"/>
    <n v="9"/>
    <n v="4242.24"/>
    <n v="1055.893536"/>
    <s v="24,89%"/>
    <d v="2004-09-09T00:00:00"/>
    <x v="0"/>
    <n v="3"/>
    <x v="8"/>
    <x v="1"/>
    <x v="1"/>
    <n v="151"/>
    <s v="S12_3148"/>
    <x v="88"/>
    <s v="011-4988555"/>
    <s v="Via Monte Bianco 34"/>
    <s v="N/A"/>
    <s v="Torino"/>
    <s v="N/A"/>
    <s v="10100"/>
    <x v="5"/>
    <x v="1"/>
    <s v="Accorti"/>
    <s v="Paolo"/>
    <s v="Medium"/>
  </r>
  <r>
    <n v="10293"/>
    <n v="45"/>
    <n v="100"/>
    <n v="7"/>
    <n v="8253"/>
    <n v="2054.1716999999999"/>
    <s v="24,89%"/>
    <d v="2004-09-09T00:00:00"/>
    <x v="0"/>
    <n v="3"/>
    <x v="8"/>
    <x v="1"/>
    <x v="1"/>
    <n v="173"/>
    <s v="S12_3891"/>
    <x v="88"/>
    <s v="011-4988555"/>
    <s v="Via Monte Bianco 34"/>
    <s v="N/A"/>
    <s v="Torino"/>
    <s v="N/A"/>
    <s v="10100"/>
    <x v="5"/>
    <x v="1"/>
    <s v="Accorti"/>
    <s v="Paolo"/>
    <s v="Large"/>
  </r>
  <r>
    <n v="10293"/>
    <n v="24"/>
    <n v="100"/>
    <n v="4"/>
    <n v="2819.28"/>
    <n v="208.34479199999998"/>
    <s v="7,39%"/>
    <d v="2004-09-09T00:00:00"/>
    <x v="0"/>
    <n v="3"/>
    <x v="8"/>
    <x v="1"/>
    <x v="0"/>
    <n v="136"/>
    <s v="S18_3140"/>
    <x v="88"/>
    <s v="011-4988555"/>
    <s v="Via Monte Bianco 34"/>
    <s v="N/A"/>
    <s v="Torino"/>
    <s v="N/A"/>
    <s v="10100"/>
    <x v="5"/>
    <x v="1"/>
    <s v="Accorti"/>
    <s v="Paolo"/>
    <s v="Small"/>
  </r>
  <r>
    <n v="10293"/>
    <n v="22"/>
    <n v="100"/>
    <n v="6"/>
    <n v="2418.2399999999998"/>
    <n v="123.088416"/>
    <s v="5,09%"/>
    <d v="2004-09-09T00:00:00"/>
    <x v="0"/>
    <n v="3"/>
    <x v="8"/>
    <x v="1"/>
    <x v="3"/>
    <n v="100"/>
    <s v="S18_3259"/>
    <x v="88"/>
    <s v="011-4988555"/>
    <s v="Via Monte Bianco 34"/>
    <s v="N/A"/>
    <s v="Torino"/>
    <s v="N/A"/>
    <s v="10100"/>
    <x v="5"/>
    <x v="1"/>
    <s v="Accorti"/>
    <s v="Paolo"/>
    <s v="Small"/>
  </r>
  <r>
    <n v="10293"/>
    <n v="49"/>
    <n v="100"/>
    <n v="3"/>
    <n v="4946.0600000000004"/>
    <n v="365.51383399999997"/>
    <s v="7,39%"/>
    <d v="2004-09-09T00:00:00"/>
    <x v="0"/>
    <n v="3"/>
    <x v="8"/>
    <x v="1"/>
    <x v="0"/>
    <n v="87"/>
    <s v="S18_4522"/>
    <x v="88"/>
    <s v="011-4988555"/>
    <s v="Via Monte Bianco 34"/>
    <s v="N/A"/>
    <s v="Torino"/>
    <s v="N/A"/>
    <s v="10100"/>
    <x v="5"/>
    <x v="1"/>
    <s v="Accorti"/>
    <s v="Paolo"/>
    <s v="Medium"/>
  </r>
  <r>
    <n v="10293"/>
    <n v="21"/>
    <n v="100"/>
    <n v="2"/>
    <n v="2941.89"/>
    <n v="268.88874599999997"/>
    <s v="9,14%"/>
    <d v="2004-09-09T00:00:00"/>
    <x v="0"/>
    <n v="3"/>
    <x v="8"/>
    <x v="1"/>
    <x v="4"/>
    <n v="122"/>
    <s v="S24_2011"/>
    <x v="88"/>
    <s v="011-4988555"/>
    <s v="Via Monte Bianco 34"/>
    <s v="N/A"/>
    <s v="Torino"/>
    <s v="N/A"/>
    <s v="10100"/>
    <x v="5"/>
    <x v="1"/>
    <s v="Accorti"/>
    <s v="Paolo"/>
    <s v="Small"/>
  </r>
  <r>
    <n v="10293"/>
    <n v="29"/>
    <n v="71.89"/>
    <n v="5"/>
    <n v="2084.81"/>
    <n v="190.55163399999998"/>
    <s v="9,14%"/>
    <d v="2004-09-09T00:00:00"/>
    <x v="0"/>
    <n v="3"/>
    <x v="8"/>
    <x v="1"/>
    <x v="4"/>
    <n v="86"/>
    <s v="S700_1938"/>
    <x v="88"/>
    <s v="011-4988555"/>
    <s v="Via Monte Bianco 34"/>
    <s v="N/A"/>
    <s v="Torino"/>
    <s v="N/A"/>
    <s v="10100"/>
    <x v="5"/>
    <x v="1"/>
    <s v="Accorti"/>
    <s v="Paolo"/>
    <s v="Small"/>
  </r>
  <r>
    <n v="10293"/>
    <n v="32"/>
    <n v="60.06"/>
    <n v="1"/>
    <n v="1921.92"/>
    <n v="175.663488"/>
    <s v="9,14%"/>
    <d v="2004-09-09T00:00:00"/>
    <x v="0"/>
    <n v="3"/>
    <x v="8"/>
    <x v="1"/>
    <x v="4"/>
    <n v="54"/>
    <s v="S72_3212"/>
    <x v="88"/>
    <s v="011-4988555"/>
    <s v="Via Monte Bianco 34"/>
    <s v="N/A"/>
    <s v="Torino"/>
    <s v="N/A"/>
    <s v="10100"/>
    <x v="5"/>
    <x v="1"/>
    <s v="Accorti"/>
    <s v="Paolo"/>
    <s v="Small"/>
  </r>
  <r>
    <n v="10294"/>
    <n v="45"/>
    <n v="100"/>
    <n v="1"/>
    <n v="4692.6000000000004"/>
    <n v="428.90364"/>
    <s v="9,14%"/>
    <d v="2004-09-10T00:00:00"/>
    <x v="0"/>
    <n v="3"/>
    <x v="8"/>
    <x v="1"/>
    <x v="4"/>
    <n v="99"/>
    <s v="S700_3962"/>
    <x v="87"/>
    <s v="6175557555"/>
    <s v="7635 Spinnaker Dr."/>
    <s v="N/A"/>
    <s v="Brickhaven"/>
    <s v="MA"/>
    <s v="58339"/>
    <x v="0"/>
    <x v="0"/>
    <s v="Barajas"/>
    <s v="Miguel"/>
    <s v="Medium"/>
  </r>
  <r>
    <n v="10295"/>
    <n v="24"/>
    <n v="100"/>
    <n v="1"/>
    <n v="3427.2"/>
    <n v="853.03008"/>
    <s v="24,89%"/>
    <d v="2004-09-10T00:00:00"/>
    <x v="0"/>
    <n v="3"/>
    <x v="8"/>
    <x v="1"/>
    <x v="1"/>
    <n v="136"/>
    <s v="S10_4757"/>
    <x v="84"/>
    <s v="6175559555"/>
    <s v="8616 Spinnaker Dr."/>
    <s v="N/A"/>
    <s v="Boston"/>
    <s v="MA"/>
    <s v="51003"/>
    <x v="0"/>
    <x v="0"/>
    <s v="Yoshido"/>
    <s v="Juri"/>
    <s v="Medium"/>
  </r>
  <r>
    <n v="10295"/>
    <n v="46"/>
    <n v="84.97"/>
    <n v="3"/>
    <n v="3908.62"/>
    <n v="288.84701799999999"/>
    <s v="7,39%"/>
    <d v="2004-09-10T00:00:00"/>
    <x v="0"/>
    <n v="3"/>
    <x v="8"/>
    <x v="1"/>
    <x v="0"/>
    <n v="88"/>
    <s v="S24_3151"/>
    <x v="84"/>
    <s v="6175559555"/>
    <s v="8616 Spinnaker Dr."/>
    <s v="N/A"/>
    <s v="Boston"/>
    <s v="MA"/>
    <s v="51003"/>
    <x v="0"/>
    <x v="0"/>
    <s v="Yoshido"/>
    <s v="Juri"/>
    <s v="Medium"/>
  </r>
  <r>
    <n v="10295"/>
    <n v="26"/>
    <n v="75.34"/>
    <n v="4"/>
    <n v="1958.84"/>
    <n v="179.03797599999999"/>
    <s v="9,14%"/>
    <d v="2004-09-10T00:00:00"/>
    <x v="0"/>
    <n v="3"/>
    <x v="8"/>
    <x v="1"/>
    <x v="4"/>
    <n v="66"/>
    <s v="S700_1138"/>
    <x v="84"/>
    <s v="6175559555"/>
    <s v="8616 Spinnaker Dr."/>
    <s v="N/A"/>
    <s v="Boston"/>
    <s v="MA"/>
    <s v="51003"/>
    <x v="0"/>
    <x v="0"/>
    <s v="Yoshido"/>
    <s v="Juri"/>
    <s v="Small"/>
  </r>
  <r>
    <n v="10295"/>
    <n v="44"/>
    <n v="58.55"/>
    <n v="2"/>
    <n v="2576.1999999999998"/>
    <n v="235.46467999999996"/>
    <s v="9,14%"/>
    <d v="2004-09-10T00:00:00"/>
    <x v="0"/>
    <n v="3"/>
    <x v="8"/>
    <x v="1"/>
    <x v="4"/>
    <n v="72"/>
    <s v="S700_2610"/>
    <x v="84"/>
    <s v="6175559555"/>
    <s v="8616 Spinnaker Dr."/>
    <s v="N/A"/>
    <s v="Boston"/>
    <s v="MA"/>
    <s v="51003"/>
    <x v="0"/>
    <x v="0"/>
    <s v="Yoshido"/>
    <s v="Juri"/>
    <s v="Small"/>
  </r>
  <r>
    <n v="10295"/>
    <n v="34"/>
    <n v="100"/>
    <n v="5"/>
    <n v="3473.78"/>
    <n v="317.50349199999999"/>
    <s v="9,14%"/>
    <d v="2004-09-10T00:00:00"/>
    <x v="0"/>
    <n v="3"/>
    <x v="8"/>
    <x v="1"/>
    <x v="4"/>
    <n v="100"/>
    <s v="S700_3505"/>
    <x v="84"/>
    <s v="6175559555"/>
    <s v="8616 Spinnaker Dr."/>
    <s v="N/A"/>
    <s v="Boston"/>
    <s v="MA"/>
    <s v="51003"/>
    <x v="0"/>
    <x v="0"/>
    <s v="Yoshido"/>
    <s v="Juri"/>
    <s v="Medium"/>
  </r>
  <r>
    <n v="10296"/>
    <n v="36"/>
    <n v="100"/>
    <n v="7"/>
    <n v="5676.84"/>
    <n v="414.97700400000002"/>
    <s v="7,31%"/>
    <d v="2004-09-15T00:00:00"/>
    <x v="0"/>
    <n v="3"/>
    <x v="8"/>
    <x v="1"/>
    <x v="5"/>
    <n v="157"/>
    <s v="S18_1662"/>
    <x v="91"/>
    <s v="+49 89 61 08 9555"/>
    <s v="Hansastr. 15"/>
    <s v="N/A"/>
    <s v="Munich"/>
    <s v="N/A"/>
    <s v="80686"/>
    <x v="1"/>
    <x v="1"/>
    <s v="Donnermeyer"/>
    <s v="Michael"/>
    <s v="Medium"/>
  </r>
  <r>
    <n v="10296"/>
    <n v="21"/>
    <n v="96.34"/>
    <n v="13"/>
    <n v="2023.14"/>
    <n v="184.914996"/>
    <s v="9,14%"/>
    <d v="2004-09-15T00:00:00"/>
    <x v="0"/>
    <n v="3"/>
    <x v="8"/>
    <x v="1"/>
    <x v="4"/>
    <n v="86"/>
    <s v="S18_3029"/>
    <x v="91"/>
    <s v="+49 89 61 08 9555"/>
    <s v="Hansastr. 15"/>
    <s v="N/A"/>
    <s v="Munich"/>
    <s v="N/A"/>
    <s v="80686"/>
    <x v="1"/>
    <x v="1"/>
    <s v="Donnermeyer"/>
    <s v="Michael"/>
    <s v="Small"/>
  </r>
  <r>
    <n v="10296"/>
    <n v="22"/>
    <n v="84.7"/>
    <n v="12"/>
    <n v="1863.4"/>
    <n v="137.70525999999998"/>
    <s v="7,39%"/>
    <d v="2004-09-15T00:00:00"/>
    <x v="0"/>
    <n v="3"/>
    <x v="8"/>
    <x v="1"/>
    <x v="0"/>
    <n v="105"/>
    <s v="S18_3856"/>
    <x v="91"/>
    <s v="+49 89 61 08 9555"/>
    <s v="Hansastr. 15"/>
    <s v="N/A"/>
    <s v="Munich"/>
    <s v="N/A"/>
    <s v="80686"/>
    <x v="1"/>
    <x v="1"/>
    <s v="Donnermeyer"/>
    <s v="Michael"/>
    <s v="Small"/>
  </r>
  <r>
    <n v="10296"/>
    <n v="21"/>
    <n v="71.25"/>
    <n v="8"/>
    <n v="1496.25"/>
    <n v="109.37587499999999"/>
    <s v="7,31%"/>
    <d v="2004-09-15T00:00:00"/>
    <x v="0"/>
    <n v="3"/>
    <x v="8"/>
    <x v="1"/>
    <x v="5"/>
    <n v="68"/>
    <s v="S24_2841"/>
    <x v="91"/>
    <s v="+49 89 61 08 9555"/>
    <s v="Hansastr. 15"/>
    <s v="N/A"/>
    <s v="Munich"/>
    <s v="N/A"/>
    <s v="80686"/>
    <x v="1"/>
    <x v="1"/>
    <s v="Donnermeyer"/>
    <s v="Michael"/>
    <s v="Small"/>
  </r>
  <r>
    <n v="10296"/>
    <n v="31"/>
    <n v="53.92"/>
    <n v="9"/>
    <n v="1671.52"/>
    <n v="123.52532799999999"/>
    <s v="7,39%"/>
    <d v="2004-09-15T00:00:00"/>
    <x v="0"/>
    <n v="3"/>
    <x v="8"/>
    <x v="1"/>
    <x v="0"/>
    <n v="65"/>
    <s v="S24_3420"/>
    <x v="91"/>
    <s v="+49 89 61 08 9555"/>
    <s v="Hansastr. 15"/>
    <s v="N/A"/>
    <s v="Munich"/>
    <s v="N/A"/>
    <s v="80686"/>
    <x v="1"/>
    <x v="1"/>
    <s v="Donnermeyer"/>
    <s v="Michael"/>
    <s v="Small"/>
  </r>
  <r>
    <n v="10296"/>
    <n v="22"/>
    <n v="77.150000000000006"/>
    <n v="14"/>
    <n v="1697.3"/>
    <n v="125.43046999999999"/>
    <s v="7,39%"/>
    <d v="2004-09-15T00:00:00"/>
    <x v="0"/>
    <n v="3"/>
    <x v="8"/>
    <x v="1"/>
    <x v="0"/>
    <n v="83"/>
    <s v="S24_3816"/>
    <x v="91"/>
    <s v="+49 89 61 08 9555"/>
    <s v="Hansastr. 15"/>
    <s v="N/A"/>
    <s v="Munich"/>
    <s v="N/A"/>
    <s v="80686"/>
    <x v="1"/>
    <x v="1"/>
    <s v="Donnermeyer"/>
    <s v="Michael"/>
    <s v="Small"/>
  </r>
  <r>
    <n v="10296"/>
    <n v="32"/>
    <n v="71.650000000000006"/>
    <n v="6"/>
    <n v="2292.8000000000002"/>
    <n v="167.60368"/>
    <s v="7,31%"/>
    <d v="2004-09-15T00:00:00"/>
    <x v="0"/>
    <n v="3"/>
    <x v="8"/>
    <x v="1"/>
    <x v="5"/>
    <n v="68"/>
    <s v="S24_3949"/>
    <x v="91"/>
    <s v="+49 89 61 08 9555"/>
    <s v="Hansastr. 15"/>
    <s v="N/A"/>
    <s v="Munich"/>
    <s v="N/A"/>
    <s v="80686"/>
    <x v="1"/>
    <x v="1"/>
    <s v="Donnermeyer"/>
    <s v="Michael"/>
    <s v="Small"/>
  </r>
  <r>
    <n v="10296"/>
    <n v="26"/>
    <n v="48.44"/>
    <n v="1"/>
    <n v="1259.44"/>
    <n v="93.072615999999996"/>
    <s v="7,39%"/>
    <d v="2004-09-15T00:00:00"/>
    <x v="0"/>
    <n v="3"/>
    <x v="8"/>
    <x v="1"/>
    <x v="0"/>
    <n v="43"/>
    <s v="S50_1341"/>
    <x v="91"/>
    <s v="+49 89 61 08 9555"/>
    <s v="Hansastr. 15"/>
    <s v="N/A"/>
    <s v="Munich"/>
    <s v="N/A"/>
    <s v="80686"/>
    <x v="1"/>
    <x v="1"/>
    <s v="Donnermeyer"/>
    <s v="Michael"/>
    <s v="Small"/>
  </r>
  <r>
    <n v="10296"/>
    <n v="42"/>
    <n v="100"/>
    <n v="2"/>
    <n v="4296.6000000000004"/>
    <n v="314.08145999999999"/>
    <s v="7,31%"/>
    <d v="2004-09-15T00:00:00"/>
    <x v="0"/>
    <n v="3"/>
    <x v="8"/>
    <x v="1"/>
    <x v="5"/>
    <n v="91"/>
    <s v="S700_1691"/>
    <x v="91"/>
    <s v="+49 89 61 08 9555"/>
    <s v="Hansastr. 15"/>
    <s v="N/A"/>
    <s v="Munich"/>
    <s v="N/A"/>
    <s v="80686"/>
    <x v="1"/>
    <x v="1"/>
    <s v="Donnermeyer"/>
    <s v="Michael"/>
    <s v="Medium"/>
  </r>
  <r>
    <n v="10296"/>
    <n v="34"/>
    <n v="100"/>
    <n v="11"/>
    <n v="3477.86"/>
    <n v="317.87640399999998"/>
    <s v="9,14%"/>
    <d v="2004-09-15T00:00:00"/>
    <x v="0"/>
    <n v="3"/>
    <x v="8"/>
    <x v="1"/>
    <x v="4"/>
    <n v="90"/>
    <s v="S700_2047"/>
    <x v="91"/>
    <s v="+49 89 61 08 9555"/>
    <s v="Hansastr. 15"/>
    <s v="N/A"/>
    <s v="Munich"/>
    <s v="N/A"/>
    <s v="80686"/>
    <x v="1"/>
    <x v="1"/>
    <s v="Donnermeyer"/>
    <s v="Michael"/>
    <s v="Medium"/>
  </r>
  <r>
    <n v="10296"/>
    <n v="24"/>
    <n v="100"/>
    <n v="4"/>
    <n v="2441.04"/>
    <n v="178.44002399999999"/>
    <s v="7,31%"/>
    <d v="2004-09-15T00:00:00"/>
    <x v="0"/>
    <n v="3"/>
    <x v="8"/>
    <x v="1"/>
    <x v="5"/>
    <n v="99"/>
    <s v="S700_2466"/>
    <x v="91"/>
    <s v="+49 89 61 08 9555"/>
    <s v="Hansastr. 15"/>
    <s v="N/A"/>
    <s v="Munich"/>
    <s v="N/A"/>
    <s v="80686"/>
    <x v="1"/>
    <x v="1"/>
    <s v="Donnermeyer"/>
    <s v="Michael"/>
    <s v="Small"/>
  </r>
  <r>
    <n v="10296"/>
    <n v="22"/>
    <n v="80.8"/>
    <n v="3"/>
    <n v="1777.6"/>
    <n v="129.94255999999999"/>
    <s v="7,31%"/>
    <d v="2004-09-15T00:00:00"/>
    <x v="0"/>
    <n v="3"/>
    <x v="8"/>
    <x v="1"/>
    <x v="5"/>
    <n v="80"/>
    <s v="S700_3167"/>
    <x v="91"/>
    <s v="+49 89 61 08 9555"/>
    <s v="Hansastr. 15"/>
    <s v="N/A"/>
    <s v="Munich"/>
    <s v="N/A"/>
    <s v="80686"/>
    <x v="1"/>
    <x v="1"/>
    <s v="Donnermeyer"/>
    <s v="Michael"/>
    <s v="Small"/>
  </r>
  <r>
    <n v="10296"/>
    <n v="47"/>
    <n v="86.62"/>
    <n v="5"/>
    <n v="4071.14"/>
    <n v="297.60033399999998"/>
    <s v="7,31%"/>
    <d v="2004-09-15T00:00:00"/>
    <x v="0"/>
    <n v="3"/>
    <x v="8"/>
    <x v="1"/>
    <x v="5"/>
    <n v="74"/>
    <s v="S700_4002"/>
    <x v="91"/>
    <s v="+49 89 61 08 9555"/>
    <s v="Hansastr. 15"/>
    <s v="N/A"/>
    <s v="Munich"/>
    <s v="N/A"/>
    <s v="80686"/>
    <x v="1"/>
    <x v="1"/>
    <s v="Donnermeyer"/>
    <s v="Michael"/>
    <s v="Medium"/>
  </r>
  <r>
    <n v="10296"/>
    <n v="21"/>
    <n v="45.19"/>
    <n v="10"/>
    <n v="948.99"/>
    <n v="69.371168999999995"/>
    <s v="7,31%"/>
    <d v="2004-09-15T00:00:00"/>
    <x v="0"/>
    <n v="3"/>
    <x v="8"/>
    <x v="1"/>
    <x v="5"/>
    <n v="49"/>
    <s v="S72_1253"/>
    <x v="91"/>
    <s v="+49 89 61 08 9555"/>
    <s v="Hansastr. 15"/>
    <s v="N/A"/>
    <s v="Munich"/>
    <s v="N/A"/>
    <s v="80686"/>
    <x v="1"/>
    <x v="1"/>
    <s v="Donnermeyer"/>
    <s v="Michael"/>
    <s v="Small"/>
  </r>
  <r>
    <n v="10297"/>
    <n v="25"/>
    <n v="82.79"/>
    <n v="4"/>
    <n v="2069.75"/>
    <n v="151.29872499999999"/>
    <s v="7,31%"/>
    <d v="2004-09-16T00:00:00"/>
    <x v="0"/>
    <n v="3"/>
    <x v="8"/>
    <x v="1"/>
    <x v="5"/>
    <n v="84"/>
    <s v="S18_2581"/>
    <x v="71"/>
    <s v="+353 1862 1555"/>
    <s v="25 Maiden Lane"/>
    <s v="Floor No. 4"/>
    <s v="Dublin"/>
    <s v="N/A"/>
    <s v="2"/>
    <x v="17"/>
    <x v="1"/>
    <s v="Cassidy"/>
    <s v="Dean"/>
    <s v="Small"/>
  </r>
  <r>
    <n v="10297"/>
    <n v="32"/>
    <n v="100"/>
    <n v="6"/>
    <n v="4061.76"/>
    <n v="296.91465600000004"/>
    <s v="7,31%"/>
    <d v="2004-09-16T00:00:00"/>
    <x v="0"/>
    <n v="3"/>
    <x v="8"/>
    <x v="1"/>
    <x v="5"/>
    <n v="109"/>
    <s v="S24_1785"/>
    <x v="71"/>
    <s v="+353 1862 1555"/>
    <s v="25 Maiden Lane"/>
    <s v="Floor No. 4"/>
    <s v="Dublin"/>
    <s v="N/A"/>
    <s v="2"/>
    <x v="17"/>
    <x v="1"/>
    <s v="Cassidy"/>
    <s v="Dean"/>
    <s v="Medium"/>
  </r>
  <r>
    <n v="10297"/>
    <n v="32"/>
    <n v="65.510000000000005"/>
    <n v="1"/>
    <n v="2096.3200000000002"/>
    <n v="266.23264"/>
    <n v="0.127"/>
    <d v="2004-09-16T00:00:00"/>
    <x v="0"/>
    <n v="3"/>
    <x v="8"/>
    <x v="1"/>
    <x v="6"/>
    <n v="76"/>
    <s v="S24_2000"/>
    <x v="71"/>
    <s v="+353 1862 1555"/>
    <s v="25 Maiden Lane"/>
    <s v="Floor No. 4"/>
    <s v="Dublin"/>
    <s v="N/A"/>
    <s v="2"/>
    <x v="17"/>
    <x v="1"/>
    <s v="Cassidy"/>
    <s v="Dean"/>
    <s v="Small"/>
  </r>
  <r>
    <n v="10297"/>
    <n v="23"/>
    <n v="72.45"/>
    <n v="5"/>
    <n v="1666.35"/>
    <n v="121.81018499999999"/>
    <s v="7,31%"/>
    <d v="2004-09-16T00:00:00"/>
    <x v="0"/>
    <n v="3"/>
    <x v="8"/>
    <x v="1"/>
    <x v="5"/>
    <n v="72"/>
    <s v="S24_4278"/>
    <x v="71"/>
    <s v="+353 1862 1555"/>
    <s v="25 Maiden Lane"/>
    <s v="Floor No. 4"/>
    <s v="Dublin"/>
    <s v="N/A"/>
    <s v="2"/>
    <x v="17"/>
    <x v="1"/>
    <s v="Cassidy"/>
    <s v="Dean"/>
    <s v="Small"/>
  </r>
  <r>
    <n v="10297"/>
    <n v="26"/>
    <n v="100"/>
    <n v="2"/>
    <n v="2856.88"/>
    <n v="362.82375999999999"/>
    <n v="0.127"/>
    <d v="2004-09-16T00:00:00"/>
    <x v="0"/>
    <n v="3"/>
    <x v="8"/>
    <x v="1"/>
    <x v="6"/>
    <n v="99"/>
    <s v="S32_1374"/>
    <x v="71"/>
    <s v="+353 1862 1555"/>
    <s v="25 Maiden Lane"/>
    <s v="Floor No. 4"/>
    <s v="Dublin"/>
    <s v="N/A"/>
    <s v="2"/>
    <x v="17"/>
    <x v="1"/>
    <s v="Cassidy"/>
    <s v="Dean"/>
    <s v="Small"/>
  </r>
  <r>
    <n v="10297"/>
    <n v="28"/>
    <n v="79.8"/>
    <n v="7"/>
    <n v="2234.4"/>
    <n v="165.12215999999998"/>
    <s v="7,39%"/>
    <d v="2004-09-16T00:00:00"/>
    <x v="0"/>
    <n v="3"/>
    <x v="8"/>
    <x v="1"/>
    <x v="0"/>
    <n v="68"/>
    <s v="S32_4289"/>
    <x v="71"/>
    <s v="+353 1862 1555"/>
    <s v="25 Maiden Lane"/>
    <s v="Floor No. 4"/>
    <s v="Dublin"/>
    <s v="N/A"/>
    <s v="2"/>
    <x v="17"/>
    <x v="1"/>
    <s v="Cassidy"/>
    <s v="Dean"/>
    <s v="Small"/>
  </r>
  <r>
    <n v="10297"/>
    <n v="35"/>
    <n v="100"/>
    <n v="3"/>
    <n v="3986.5"/>
    <n v="291.41314999999997"/>
    <s v="7,31%"/>
    <d v="2004-09-16T00:00:00"/>
    <x v="0"/>
    <n v="3"/>
    <x v="8"/>
    <x v="1"/>
    <x v="5"/>
    <n v="118"/>
    <s v="S700_2834"/>
    <x v="71"/>
    <s v="+353 1862 1555"/>
    <s v="25 Maiden Lane"/>
    <s v="Floor No. 4"/>
    <s v="Dublin"/>
    <s v="N/A"/>
    <s v="2"/>
    <x v="17"/>
    <x v="1"/>
    <s v="Cassidy"/>
    <s v="Dean"/>
    <s v="Medium"/>
  </r>
  <r>
    <n v="10298"/>
    <n v="39"/>
    <n v="96.34"/>
    <n v="1"/>
    <n v="3757.26"/>
    <n v="477.17202000000003"/>
    <s v="12,70%"/>
    <d v="2004-09-27T00:00:00"/>
    <x v="0"/>
    <n v="3"/>
    <x v="8"/>
    <x v="1"/>
    <x v="6"/>
    <n v="118"/>
    <s v="S10_2016"/>
    <x v="23"/>
    <s v="40.32.2555"/>
    <s v="54, rue Royale"/>
    <s v="N/A"/>
    <s v="Nantes"/>
    <s v="N/A"/>
    <s v="44000"/>
    <x v="9"/>
    <x v="1"/>
    <s v="Schmitt"/>
    <s v="Carine"/>
    <s v="Medium"/>
  </r>
  <r>
    <n v="10298"/>
    <n v="32"/>
    <n v="48.46"/>
    <n v="2"/>
    <n v="1550.72"/>
    <n v="196.94144"/>
    <n v="0.127"/>
    <d v="2004-09-27T00:00:00"/>
    <x v="0"/>
    <n v="3"/>
    <x v="8"/>
    <x v="1"/>
    <x v="6"/>
    <n v="60"/>
    <s v="S18_2625"/>
    <x v="23"/>
    <s v="40.32.2555"/>
    <s v="54, rue Royale"/>
    <s v="N/A"/>
    <s v="Nantes"/>
    <s v="N/A"/>
    <s v="44000"/>
    <x v="9"/>
    <x v="1"/>
    <s v="Schmitt"/>
    <s v="Carine"/>
    <s v="Small"/>
  </r>
  <r>
    <n v="10299"/>
    <n v="23"/>
    <n v="100"/>
    <n v="9"/>
    <n v="2597.39"/>
    <n v="329.86852999999996"/>
    <s v="12,70%"/>
    <d v="2004-09-30T00:00:00"/>
    <x v="0"/>
    <n v="3"/>
    <x v="8"/>
    <x v="1"/>
    <x v="6"/>
    <n v="95"/>
    <s v="S10_1678"/>
    <x v="43"/>
    <s v="90-224 8555"/>
    <s v="Keskuskatu 45"/>
    <s v="N/A"/>
    <s v="Helsinki"/>
    <s v="N/A"/>
    <s v="21240"/>
    <x v="14"/>
    <x v="1"/>
    <s v="Karttunen"/>
    <s v="Matti"/>
    <s v="Small"/>
  </r>
  <r>
    <n v="10299"/>
    <n v="29"/>
    <n v="100"/>
    <n v="11"/>
    <n v="6683.34"/>
    <n v="848.78417999999999"/>
    <s v="12,70%"/>
    <d v="2004-09-30T00:00:00"/>
    <x v="0"/>
    <n v="3"/>
    <x v="8"/>
    <x v="1"/>
    <x v="6"/>
    <n v="193"/>
    <s v="S10_4698"/>
    <x v="43"/>
    <s v="90-224 8555"/>
    <s v="Keskuskatu 45"/>
    <s v="N/A"/>
    <s v="Helsinki"/>
    <s v="N/A"/>
    <s v="21240"/>
    <x v="14"/>
    <x v="1"/>
    <s v="Karttunen"/>
    <s v="Matti"/>
    <s v="Medium"/>
  </r>
  <r>
    <n v="10299"/>
    <n v="24"/>
    <n v="100"/>
    <n v="8"/>
    <n v="4157.04"/>
    <n v="527.94407999999999"/>
    <n v="0.127"/>
    <d v="2004-09-30T00:00:00"/>
    <x v="0"/>
    <n v="3"/>
    <x v="8"/>
    <x v="1"/>
    <x v="6"/>
    <n v="150"/>
    <s v="S12_2823"/>
    <x v="43"/>
    <s v="90-224 8555"/>
    <s v="Keskuskatu 45"/>
    <s v="N/A"/>
    <s v="Helsinki"/>
    <s v="N/A"/>
    <s v="21240"/>
    <x v="14"/>
    <x v="1"/>
    <s v="Karttunen"/>
    <s v="Matti"/>
    <s v="Medium"/>
  </r>
  <r>
    <n v="10299"/>
    <n v="39"/>
    <n v="55.95"/>
    <n v="3"/>
    <n v="2182.0500000000002"/>
    <n v="277.12035000000003"/>
    <n v="0.127"/>
    <d v="2004-09-30T00:00:00"/>
    <x v="0"/>
    <n v="3"/>
    <x v="8"/>
    <x v="1"/>
    <x v="6"/>
    <n v="62"/>
    <s v="S18_3782"/>
    <x v="43"/>
    <s v="90-224 8555"/>
    <s v="Keskuskatu 45"/>
    <s v="N/A"/>
    <s v="Helsinki"/>
    <s v="N/A"/>
    <s v="21240"/>
    <x v="14"/>
    <x v="1"/>
    <s v="Karttunen"/>
    <s v="Matti"/>
    <s v="Small"/>
  </r>
  <r>
    <n v="10299"/>
    <n v="49"/>
    <n v="100"/>
    <n v="2"/>
    <n v="7947.31"/>
    <n v="1978.0854590000001"/>
    <s v="24,89%"/>
    <d v="2004-09-30T00:00:00"/>
    <x v="0"/>
    <n v="3"/>
    <x v="8"/>
    <x v="1"/>
    <x v="1"/>
    <n v="148"/>
    <s v="S18_4721"/>
    <x v="43"/>
    <s v="90-224 8555"/>
    <s v="Keskuskatu 45"/>
    <s v="N/A"/>
    <s v="Helsinki"/>
    <s v="N/A"/>
    <s v="21240"/>
    <x v="14"/>
    <x v="1"/>
    <s v="Karttunen"/>
    <s v="Matti"/>
    <s v="Large"/>
  </r>
  <r>
    <n v="10299"/>
    <n v="47"/>
    <n v="100"/>
    <n v="10"/>
    <n v="5455.76"/>
    <n v="692.88152000000002"/>
    <n v="0.127"/>
    <d v="2004-09-30T00:00:00"/>
    <x v="0"/>
    <n v="3"/>
    <x v="8"/>
    <x v="1"/>
    <x v="6"/>
    <n v="112"/>
    <s v="S24_1578"/>
    <x v="43"/>
    <s v="90-224 8555"/>
    <s v="Keskuskatu 45"/>
    <s v="N/A"/>
    <s v="Helsinki"/>
    <s v="N/A"/>
    <s v="21240"/>
    <x v="14"/>
    <x v="1"/>
    <s v="Karttunen"/>
    <s v="Matti"/>
    <s v="Medium"/>
  </r>
  <r>
    <n v="10299"/>
    <n v="33"/>
    <n v="66.489999999999995"/>
    <n v="6"/>
    <n v="2194.17"/>
    <n v="278.65959000000004"/>
    <n v="0.127"/>
    <d v="2004-09-30T00:00:00"/>
    <x v="0"/>
    <n v="3"/>
    <x v="8"/>
    <x v="1"/>
    <x v="6"/>
    <n v="69"/>
    <s v="S24_2360"/>
    <x v="43"/>
    <s v="90-224 8555"/>
    <s v="Keskuskatu 45"/>
    <s v="N/A"/>
    <s v="Helsinki"/>
    <s v="N/A"/>
    <s v="21240"/>
    <x v="14"/>
    <x v="1"/>
    <s v="Karttunen"/>
    <s v="Matti"/>
    <s v="Small"/>
  </r>
  <r>
    <n v="10299"/>
    <n v="32"/>
    <n v="80.84"/>
    <n v="1"/>
    <n v="2586.88"/>
    <n v="643.87443200000007"/>
    <s v="24,89%"/>
    <d v="2004-09-30T00:00:00"/>
    <x v="0"/>
    <n v="3"/>
    <x v="8"/>
    <x v="1"/>
    <x v="1"/>
    <n v="80"/>
    <s v="S24_4620"/>
    <x v="43"/>
    <s v="90-224 8555"/>
    <s v="Keskuskatu 45"/>
    <s v="N/A"/>
    <s v="Helsinki"/>
    <s v="N/A"/>
    <s v="21240"/>
    <x v="14"/>
    <x v="1"/>
    <s v="Karttunen"/>
    <s v="Matti"/>
    <s v="Small"/>
  </r>
  <r>
    <n v="10299"/>
    <n v="24"/>
    <n v="42.24"/>
    <n v="4"/>
    <n v="1013.76"/>
    <n v="128.74752000000001"/>
    <n v="0.127"/>
    <d v="2004-09-30T00:00:00"/>
    <x v="0"/>
    <n v="3"/>
    <x v="8"/>
    <x v="1"/>
    <x v="6"/>
    <n v="40"/>
    <s v="S32_2206"/>
    <x v="43"/>
    <s v="90-224 8555"/>
    <s v="Keskuskatu 45"/>
    <s v="N/A"/>
    <s v="Helsinki"/>
    <s v="N/A"/>
    <s v="21240"/>
    <x v="14"/>
    <x v="1"/>
    <s v="Karttunen"/>
    <s v="Matti"/>
    <s v="Small"/>
  </r>
  <r>
    <n v="10299"/>
    <n v="38"/>
    <n v="100"/>
    <n v="7"/>
    <n v="4382.16"/>
    <n v="556.53431999999998"/>
    <n v="0.127"/>
    <d v="2004-09-30T00:00:00"/>
    <x v="0"/>
    <n v="3"/>
    <x v="8"/>
    <x v="1"/>
    <x v="6"/>
    <n v="102"/>
    <s v="S32_4485"/>
    <x v="43"/>
    <s v="90-224 8555"/>
    <s v="Keskuskatu 45"/>
    <s v="N/A"/>
    <s v="Helsinki"/>
    <s v="N/A"/>
    <s v="21240"/>
    <x v="14"/>
    <x v="1"/>
    <s v="Karttunen"/>
    <s v="Matti"/>
    <s v="Medium"/>
  </r>
  <r>
    <n v="10299"/>
    <n v="44"/>
    <n v="80.55"/>
    <n v="5"/>
    <n v="3544.2"/>
    <n v="450.11339999999996"/>
    <n v="0.127"/>
    <d v="2004-09-30T00:00:00"/>
    <x v="0"/>
    <n v="3"/>
    <x v="8"/>
    <x v="1"/>
    <x v="6"/>
    <n v="81"/>
    <s v="S50_4713"/>
    <x v="43"/>
    <s v="90-224 8555"/>
    <s v="Keskuskatu 45"/>
    <s v="N/A"/>
    <s v="Helsinki"/>
    <s v="N/A"/>
    <s v="21240"/>
    <x v="14"/>
    <x v="1"/>
    <s v="Karttunen"/>
    <s v="Matti"/>
    <s v="Medium"/>
  </r>
  <r>
    <n v="10300"/>
    <n v="33"/>
    <n v="100"/>
    <n v="5"/>
    <n v="5521.89"/>
    <n v="1374.3984210000001"/>
    <s v="24,89%"/>
    <d v="2003-10-04T00:00:00"/>
    <x v="0"/>
    <n v="4"/>
    <x v="9"/>
    <x v="0"/>
    <x v="1"/>
    <n v="194"/>
    <s v="S12_1099"/>
    <x v="1"/>
    <s v="+49 69 66 90 2555"/>
    <s v="Lyonerstr. 34"/>
    <s v="N/A"/>
    <s v="Frankfurt"/>
    <s v="N/A"/>
    <s v="60528"/>
    <x v="1"/>
    <x v="1"/>
    <s v="Keitel"/>
    <s v="Roland"/>
    <s v="Medium"/>
  </r>
  <r>
    <n v="10300"/>
    <n v="29"/>
    <n v="100"/>
    <n v="3"/>
    <n v="3984.6"/>
    <n v="991.76693999999998"/>
    <s v="24,89%"/>
    <d v="2003-10-04T00:00:00"/>
    <x v="0"/>
    <n v="4"/>
    <x v="9"/>
    <x v="0"/>
    <x v="1"/>
    <n v="117"/>
    <s v="S12_3380"/>
    <x v="1"/>
    <s v="+49 69 66 90 2555"/>
    <s v="Lyonerstr. 34"/>
    <s v="N/A"/>
    <s v="Frankfurt"/>
    <s v="N/A"/>
    <s v="60528"/>
    <x v="1"/>
    <x v="1"/>
    <s v="Keitel"/>
    <s v="Roland"/>
    <s v="Medium"/>
  </r>
  <r>
    <n v="10300"/>
    <n v="22"/>
    <n v="76.61"/>
    <n v="6"/>
    <n v="1685.42"/>
    <n v="419.50103800000005"/>
    <s v="24,89%"/>
    <d v="2003-10-04T00:00:00"/>
    <x v="0"/>
    <n v="4"/>
    <x v="9"/>
    <x v="0"/>
    <x v="1"/>
    <n v="79"/>
    <s v="S12_3990"/>
    <x v="1"/>
    <s v="+49 69 66 90 2555"/>
    <s v="Lyonerstr. 34"/>
    <s v="N/A"/>
    <s v="Frankfurt"/>
    <s v="N/A"/>
    <s v="60528"/>
    <x v="1"/>
    <x v="1"/>
    <s v="Keitel"/>
    <s v="Roland"/>
    <s v="Small"/>
  </r>
  <r>
    <n v="10300"/>
    <n v="23"/>
    <n v="100"/>
    <n v="2"/>
    <n v="2807.61"/>
    <n v="698.81412900000009"/>
    <s v="24,89%"/>
    <d v="2003-10-04T00:00:00"/>
    <x v="0"/>
    <n v="4"/>
    <x v="9"/>
    <x v="0"/>
    <x v="1"/>
    <n v="115"/>
    <s v="S12_4675"/>
    <x v="1"/>
    <s v="+49 69 66 90 2555"/>
    <s v="Lyonerstr. 34"/>
    <s v="N/A"/>
    <s v="Frankfurt"/>
    <s v="N/A"/>
    <s v="60528"/>
    <x v="1"/>
    <x v="1"/>
    <s v="Keitel"/>
    <s v="Roland"/>
    <s v="Small"/>
  </r>
  <r>
    <n v="10300"/>
    <n v="41"/>
    <n v="92.4"/>
    <n v="1"/>
    <n v="3788.4"/>
    <n v="942.93276000000003"/>
    <s v="24,89%"/>
    <d v="2003-10-04T00:00:00"/>
    <x v="0"/>
    <n v="4"/>
    <x v="9"/>
    <x v="0"/>
    <x v="1"/>
    <n v="77"/>
    <s v="S18_1889"/>
    <x v="1"/>
    <s v="+49 69 66 90 2555"/>
    <s v="Lyonerstr. 34"/>
    <s v="N/A"/>
    <s v="Frankfurt"/>
    <s v="N/A"/>
    <s v="60528"/>
    <x v="1"/>
    <x v="1"/>
    <s v="Keitel"/>
    <s v="Roland"/>
    <s v="Medium"/>
  </r>
  <r>
    <n v="10300"/>
    <n v="49"/>
    <n v="78.8"/>
    <n v="8"/>
    <n v="3861.2"/>
    <n v="961.05268000000001"/>
    <s v="24,89%"/>
    <d v="2003-10-04T00:00:00"/>
    <x v="0"/>
    <n v="4"/>
    <x v="9"/>
    <x v="0"/>
    <x v="1"/>
    <n v="80"/>
    <s v="S18_3278"/>
    <x v="1"/>
    <s v="+49 69 66 90 2555"/>
    <s v="Lyonerstr. 34"/>
    <s v="N/A"/>
    <s v="Frankfurt"/>
    <s v="N/A"/>
    <s v="60528"/>
    <x v="1"/>
    <x v="1"/>
    <s v="Keitel"/>
    <s v="Roland"/>
    <s v="Medium"/>
  </r>
  <r>
    <n v="10300"/>
    <n v="23"/>
    <n v="100"/>
    <n v="7"/>
    <n v="3786.49"/>
    <n v="942.45736099999999"/>
    <s v="24,89%"/>
    <d v="2003-10-04T00:00:00"/>
    <x v="0"/>
    <n v="4"/>
    <x v="9"/>
    <x v="0"/>
    <x v="1"/>
    <n v="146"/>
    <s v="S18_3482"/>
    <x v="1"/>
    <s v="+49 69 66 90 2555"/>
    <s v="Lyonerstr. 34"/>
    <s v="N/A"/>
    <s v="Frankfurt"/>
    <s v="N/A"/>
    <s v="60528"/>
    <x v="1"/>
    <x v="1"/>
    <s v="Keitel"/>
    <s v="Roland"/>
    <s v="Medium"/>
  </r>
  <r>
    <n v="10300"/>
    <n v="31"/>
    <n v="58.78"/>
    <n v="4"/>
    <n v="1822.18"/>
    <n v="453.54060200000004"/>
    <s v="24,89%"/>
    <d v="2003-10-04T00:00:00"/>
    <x v="0"/>
    <n v="4"/>
    <x v="9"/>
    <x v="0"/>
    <x v="1"/>
    <n v="61"/>
    <s v="S24_3371"/>
    <x v="1"/>
    <s v="+49 69 66 90 2555"/>
    <s v="Lyonerstr. 34"/>
    <s v="N/A"/>
    <s v="Frankfurt"/>
    <s v="N/A"/>
    <s v="60528"/>
    <x v="1"/>
    <x v="1"/>
    <s v="Keitel"/>
    <s v="Roland"/>
    <s v="Small"/>
  </r>
  <r>
    <n v="10301"/>
    <n v="37"/>
    <n v="100"/>
    <n v="8"/>
    <n v="5917.78"/>
    <n v="1472.935442"/>
    <s v="24,89%"/>
    <d v="2003-10-05T00:00:00"/>
    <x v="0"/>
    <n v="4"/>
    <x v="9"/>
    <x v="0"/>
    <x v="1"/>
    <n v="141"/>
    <s v="S18_1129"/>
    <x v="89"/>
    <s v="+47 2212 1555"/>
    <s v="Drammensveien 126 A, PB 744 Sentrum"/>
    <s v="N/A"/>
    <s v="Oslo"/>
    <s v="N/A"/>
    <s v="N 0106"/>
    <x v="2"/>
    <x v="1"/>
    <s v="Klaeboe"/>
    <s v="Jan"/>
    <s v="Medium"/>
  </r>
  <r>
    <n v="10301"/>
    <n v="32"/>
    <n v="100"/>
    <n v="4"/>
    <n v="3424.64"/>
    <n v="852.39289599999995"/>
    <s v="24,89%"/>
    <d v="2003-10-05T00:00:00"/>
    <x v="0"/>
    <n v="4"/>
    <x v="9"/>
    <x v="0"/>
    <x v="1"/>
    <n v="124"/>
    <s v="S18_1589"/>
    <x v="89"/>
    <s v="+47 2212 1555"/>
    <s v="Drammensveien 126 A, PB 744 Sentrum"/>
    <s v="N/A"/>
    <s v="Oslo"/>
    <s v="N/A"/>
    <s v="N 0106"/>
    <x v="2"/>
    <x v="1"/>
    <s v="Klaeboe"/>
    <s v="Jan"/>
    <s v="Medium"/>
  </r>
  <r>
    <n v="10301"/>
    <n v="47"/>
    <n v="100"/>
    <n v="7"/>
    <n v="7488.04"/>
    <n v="1863.773156"/>
    <s v="24,89%"/>
    <d v="2003-10-05T00:00:00"/>
    <x v="0"/>
    <n v="4"/>
    <x v="9"/>
    <x v="0"/>
    <x v="1"/>
    <n v="142"/>
    <s v="S18_1984"/>
    <x v="89"/>
    <s v="+47 2212 1555"/>
    <s v="Drammensveien 126 A, PB 744 Sentrum"/>
    <s v="N/A"/>
    <s v="Oslo"/>
    <s v="N/A"/>
    <s v="N 0106"/>
    <x v="2"/>
    <x v="1"/>
    <s v="Klaeboe"/>
    <s v="Jan"/>
    <s v="Large"/>
  </r>
  <r>
    <n v="10301"/>
    <n v="22"/>
    <n v="100"/>
    <n v="5"/>
    <n v="3223.44"/>
    <n v="802.3142160000001"/>
    <s v="24,89%"/>
    <d v="2003-10-05T00:00:00"/>
    <x v="0"/>
    <n v="4"/>
    <x v="9"/>
    <x v="0"/>
    <x v="1"/>
    <n v="132"/>
    <s v="S18_2870"/>
    <x v="89"/>
    <s v="+47 2212 1555"/>
    <s v="Drammensveien 126 A, PB 744 Sentrum"/>
    <s v="N/A"/>
    <s v="Oslo"/>
    <s v="N/A"/>
    <s v="N 0106"/>
    <x v="2"/>
    <x v="1"/>
    <s v="Klaeboe"/>
    <s v="Jan"/>
    <s v="Medium"/>
  </r>
  <r>
    <n v="10301"/>
    <n v="23"/>
    <n v="100"/>
    <n v="9"/>
    <n v="4011.66"/>
    <n v="998.50217399999997"/>
    <s v="24,89%"/>
    <d v="2003-10-05T00:00:00"/>
    <x v="0"/>
    <n v="4"/>
    <x v="9"/>
    <x v="0"/>
    <x v="1"/>
    <n v="169"/>
    <s v="S18_3232"/>
    <x v="89"/>
    <s v="+47 2212 1555"/>
    <s v="Drammensveien 126 A, PB 744 Sentrum"/>
    <s v="N/A"/>
    <s v="Oslo"/>
    <s v="N/A"/>
    <s v="N 0106"/>
    <x v="2"/>
    <x v="1"/>
    <s v="Klaeboe"/>
    <s v="Jan"/>
    <s v="Medium"/>
  </r>
  <r>
    <n v="10301"/>
    <n v="39"/>
    <n v="100"/>
    <n v="6"/>
    <n v="6446.7"/>
    <n v="1604.5836300000001"/>
    <s v="24,89%"/>
    <d v="2003-10-05T00:00:00"/>
    <x v="0"/>
    <n v="4"/>
    <x v="9"/>
    <x v="0"/>
    <x v="1"/>
    <n v="141"/>
    <s v="S18_3685"/>
    <x v="89"/>
    <s v="+47 2212 1555"/>
    <s v="Drammensveien 126 A, PB 744 Sentrum"/>
    <s v="N/A"/>
    <s v="Oslo"/>
    <s v="N/A"/>
    <s v="N 0106"/>
    <x v="2"/>
    <x v="1"/>
    <s v="Klaeboe"/>
    <s v="Jan"/>
    <s v="Medium"/>
  </r>
  <r>
    <n v="10301"/>
    <n v="27"/>
    <n v="72.02"/>
    <n v="1"/>
    <n v="1944.54"/>
    <n v="483.99600600000002"/>
    <s v="24,89%"/>
    <d v="2003-10-05T00:00:00"/>
    <x v="0"/>
    <n v="4"/>
    <x v="9"/>
    <x v="0"/>
    <x v="1"/>
    <n v="73"/>
    <s v="S24_1046"/>
    <x v="89"/>
    <s v="+47 2212 1555"/>
    <s v="Drammensveien 126 A, PB 744 Sentrum"/>
    <s v="N/A"/>
    <s v="Oslo"/>
    <s v="N/A"/>
    <s v="N 0106"/>
    <x v="2"/>
    <x v="1"/>
    <s v="Klaeboe"/>
    <s v="Jan"/>
    <s v="Small"/>
  </r>
  <r>
    <n v="10301"/>
    <n v="22"/>
    <n v="51.32"/>
    <n v="3"/>
    <n v="1129.04"/>
    <n v="281.018056"/>
    <s v="24,89%"/>
    <d v="2003-10-05T00:00:00"/>
    <x v="0"/>
    <n v="4"/>
    <x v="9"/>
    <x v="0"/>
    <x v="1"/>
    <n v="50"/>
    <s v="S24_1628"/>
    <x v="89"/>
    <s v="+47 2212 1555"/>
    <s v="Drammensveien 126 A, PB 744 Sentrum"/>
    <s v="N/A"/>
    <s v="Oslo"/>
    <s v="N/A"/>
    <s v="N 0106"/>
    <x v="2"/>
    <x v="1"/>
    <s v="Klaeboe"/>
    <s v="Jan"/>
    <s v="Small"/>
  </r>
  <r>
    <n v="10301"/>
    <n v="48"/>
    <n v="34.36"/>
    <n v="10"/>
    <n v="1649.28"/>
    <n v="410.50579199999999"/>
    <s v="24,89%"/>
    <d v="2003-10-05T00:00:00"/>
    <x v="0"/>
    <n v="4"/>
    <x v="9"/>
    <x v="0"/>
    <x v="1"/>
    <n v="37"/>
    <s v="S24_2972"/>
    <x v="89"/>
    <s v="+47 2212 1555"/>
    <s v="Drammensveien 126 A, PB 744 Sentrum"/>
    <s v="N/A"/>
    <s v="Oslo"/>
    <s v="N/A"/>
    <s v="N 0106"/>
    <x v="2"/>
    <x v="1"/>
    <s v="Klaeboe"/>
    <s v="Jan"/>
    <s v="Small"/>
  </r>
  <r>
    <n v="10301"/>
    <n v="22"/>
    <n v="96.37"/>
    <n v="2"/>
    <n v="2120.14"/>
    <n v="527.70284600000002"/>
    <s v="24,89%"/>
    <d v="2003-10-05T00:00:00"/>
    <x v="0"/>
    <n v="4"/>
    <x v="9"/>
    <x v="0"/>
    <x v="1"/>
    <n v="107"/>
    <s v="S24_3432"/>
    <x v="89"/>
    <s v="+47 2212 1555"/>
    <s v="Drammensveien 126 A, PB 744 Sentrum"/>
    <s v="N/A"/>
    <s v="Oslo"/>
    <s v="N/A"/>
    <s v="N 0106"/>
    <x v="2"/>
    <x v="1"/>
    <s v="Klaeboe"/>
    <s v="Jan"/>
    <s v="Small"/>
  </r>
  <r>
    <n v="10301"/>
    <n v="50"/>
    <n v="100"/>
    <n v="11"/>
    <n v="7723.5"/>
    <n v="1922.37915"/>
    <s v="24,89%"/>
    <d v="2003-10-05T00:00:00"/>
    <x v="0"/>
    <n v="4"/>
    <x v="9"/>
    <x v="0"/>
    <x v="1"/>
    <n v="140"/>
    <s v="S24_3856"/>
    <x v="89"/>
    <s v="+47 2212 1555"/>
    <s v="Drammensveien 126 A, PB 744 Sentrum"/>
    <s v="N/A"/>
    <s v="Oslo"/>
    <s v="N/A"/>
    <s v="N 0106"/>
    <x v="2"/>
    <x v="1"/>
    <s v="Klaeboe"/>
    <s v="Jan"/>
    <s v="Large"/>
  </r>
  <r>
    <n v="10302"/>
    <n v="43"/>
    <n v="100"/>
    <n v="1"/>
    <n v="7310"/>
    <n v="540.20899999999995"/>
    <s v="7,39%"/>
    <d v="2003-10-06T00:00:00"/>
    <x v="0"/>
    <n v="4"/>
    <x v="9"/>
    <x v="0"/>
    <x v="0"/>
    <n v="170"/>
    <s v="S18_1749"/>
    <x v="82"/>
    <s v="(171) 555-2282"/>
    <s v="Berkeley Gardens 12  Brewery"/>
    <s v="N/A"/>
    <s v="Liverpool"/>
    <s v="N/A"/>
    <s v="WX1 6LT"/>
    <x v="7"/>
    <x v="1"/>
    <s v="Devon"/>
    <s v="Elizabeth"/>
    <s v="Large"/>
  </r>
  <r>
    <n v="10302"/>
    <n v="38"/>
    <n v="89.27"/>
    <n v="2"/>
    <n v="3392.26"/>
    <n v="250.68801399999998"/>
    <s v="7,39%"/>
    <d v="2003-10-06T00:00:00"/>
    <x v="0"/>
    <n v="4"/>
    <x v="9"/>
    <x v="0"/>
    <x v="0"/>
    <n v="92"/>
    <s v="S18_4409"/>
    <x v="82"/>
    <s v="(171) 555-2282"/>
    <s v="Berkeley Gardens 12  Brewery"/>
    <s v="N/A"/>
    <s v="Liverpool"/>
    <s v="N/A"/>
    <s v="WX1 6LT"/>
    <x v="7"/>
    <x v="1"/>
    <s v="Devon"/>
    <s v="Elizabeth"/>
    <s v="Medium"/>
  </r>
  <r>
    <n v="10302"/>
    <n v="23"/>
    <n v="72.7"/>
    <n v="3"/>
    <n v="1672.1"/>
    <n v="416.18569000000002"/>
    <s v="24,89%"/>
    <d v="2003-10-06T00:00:00"/>
    <x v="0"/>
    <n v="4"/>
    <x v="9"/>
    <x v="0"/>
    <x v="1"/>
    <n v="71"/>
    <s v="S18_4933"/>
    <x v="82"/>
    <s v="(171) 555-2282"/>
    <s v="Berkeley Gardens 12  Brewery"/>
    <s v="N/A"/>
    <s v="Liverpool"/>
    <s v="N/A"/>
    <s v="WX1 6LT"/>
    <x v="7"/>
    <x v="1"/>
    <s v="Devon"/>
    <s v="Elizabeth"/>
    <s v="Small"/>
  </r>
  <r>
    <n v="10302"/>
    <n v="49"/>
    <n v="100"/>
    <n v="5"/>
    <n v="5298.86"/>
    <n v="1318.886254"/>
    <s v="24,89%"/>
    <d v="2003-10-06T00:00:00"/>
    <x v="0"/>
    <n v="4"/>
    <x v="9"/>
    <x v="0"/>
    <x v="1"/>
    <n v="90"/>
    <s v="S24_2766"/>
    <x v="82"/>
    <s v="(171) 555-2282"/>
    <s v="Berkeley Gardens 12  Brewery"/>
    <s v="N/A"/>
    <s v="Liverpool"/>
    <s v="N/A"/>
    <s v="WX1 6LT"/>
    <x v="7"/>
    <x v="1"/>
    <s v="Devon"/>
    <s v="Elizabeth"/>
    <s v="Medium"/>
  </r>
  <r>
    <n v="10302"/>
    <n v="45"/>
    <n v="100"/>
    <n v="4"/>
    <n v="5548.95"/>
    <n v="1381.1336550000001"/>
    <s v="24,89%"/>
    <d v="2003-10-06T00:00:00"/>
    <x v="0"/>
    <n v="4"/>
    <x v="9"/>
    <x v="0"/>
    <x v="1"/>
    <n v="117"/>
    <s v="S24_2887"/>
    <x v="82"/>
    <s v="(171) 555-2282"/>
    <s v="Berkeley Gardens 12  Brewery"/>
    <s v="N/A"/>
    <s v="Liverpool"/>
    <s v="N/A"/>
    <s v="WX1 6LT"/>
    <x v="7"/>
    <x v="1"/>
    <s v="Devon"/>
    <s v="Elizabeth"/>
    <s v="Medium"/>
  </r>
  <r>
    <n v="10302"/>
    <n v="48"/>
    <n v="74.48"/>
    <n v="6"/>
    <n v="3575.04"/>
    <n v="889.82745599999998"/>
    <s v="24,89%"/>
    <d v="2003-10-06T00:00:00"/>
    <x v="0"/>
    <n v="4"/>
    <x v="9"/>
    <x v="0"/>
    <x v="1"/>
    <n v="85"/>
    <s v="S24_3191"/>
    <x v="82"/>
    <s v="(171) 555-2282"/>
    <s v="Berkeley Gardens 12  Brewery"/>
    <s v="N/A"/>
    <s v="Liverpool"/>
    <s v="N/A"/>
    <s v="WX1 6LT"/>
    <x v="7"/>
    <x v="1"/>
    <s v="Devon"/>
    <s v="Elizabeth"/>
    <s v="Medium"/>
  </r>
  <r>
    <n v="10303"/>
    <n v="46"/>
    <n v="49.04"/>
    <n v="2"/>
    <n v="2255.84"/>
    <n v="166.70657599999998"/>
    <s v="7,39%"/>
    <d v="2004-10-06T00:00:00"/>
    <x v="0"/>
    <n v="4"/>
    <x v="9"/>
    <x v="1"/>
    <x v="0"/>
    <n v="60"/>
    <s v="S18_2248"/>
    <x v="57"/>
    <s v="(95) 555 82 82"/>
    <s v="C/ Romero, 33"/>
    <s v="N/A"/>
    <s v="Sevilla"/>
    <s v="N/A"/>
    <s v="41101"/>
    <x v="3"/>
    <x v="1"/>
    <s v="Roel"/>
    <s v="Jose Pedro"/>
    <s v="Small"/>
  </r>
  <r>
    <n v="10303"/>
    <n v="24"/>
    <n v="40.21"/>
    <n v="1"/>
    <n v="965.04"/>
    <n v="71.316455999999988"/>
    <s v="7,39%"/>
    <d v="2004-10-06T00:00:00"/>
    <x v="0"/>
    <n v="4"/>
    <x v="9"/>
    <x v="1"/>
    <x v="0"/>
    <n v="41"/>
    <s v="S24_3969"/>
    <x v="57"/>
    <s v="(95) 555 82 82"/>
    <s v="C/ Romero, 33"/>
    <s v="N/A"/>
    <s v="Sevilla"/>
    <s v="N/A"/>
    <s v="41101"/>
    <x v="3"/>
    <x v="1"/>
    <s v="Roel"/>
    <s v="Jose Pedro"/>
    <s v="Small"/>
  </r>
  <r>
    <n v="10304"/>
    <n v="47"/>
    <n v="100"/>
    <n v="6"/>
    <n v="10172.700000000001"/>
    <n v="2531.9850300000003"/>
    <s v="24,89%"/>
    <d v="2004-10-11T00:00:00"/>
    <x v="0"/>
    <n v="4"/>
    <x v="9"/>
    <x v="1"/>
    <x v="1"/>
    <n v="214"/>
    <s v="S10_1949"/>
    <x v="69"/>
    <s v="30.59.8555"/>
    <s v="67, avenue de l'Europe"/>
    <s v="N/A"/>
    <s v="Versailles"/>
    <s v="N/A"/>
    <s v="78000"/>
    <x v="9"/>
    <x v="1"/>
    <s v="Tonini"/>
    <s v="Daniel"/>
    <s v="Large"/>
  </r>
  <r>
    <n v="10304"/>
    <n v="39"/>
    <n v="100"/>
    <n v="3"/>
    <n v="6396"/>
    <n v="291.01799999999997"/>
    <s v="4,55%"/>
    <d v="2004-10-11T00:00:00"/>
    <x v="0"/>
    <n v="4"/>
    <x v="9"/>
    <x v="1"/>
    <x v="2"/>
    <n v="136"/>
    <s v="S12_1666"/>
    <x v="69"/>
    <s v="30.59.8555"/>
    <s v="67, avenue de l'Europe"/>
    <s v="N/A"/>
    <s v="Versailles"/>
    <s v="N/A"/>
    <s v="78000"/>
    <x v="9"/>
    <x v="1"/>
    <s v="Tonini"/>
    <s v="Daniel"/>
    <s v="Medium"/>
  </r>
  <r>
    <n v="10304"/>
    <n v="46"/>
    <n v="98"/>
    <n v="5"/>
    <n v="4508"/>
    <n v="205.114"/>
    <s v="4,55%"/>
    <d v="2004-10-11T00:00:00"/>
    <x v="0"/>
    <n v="4"/>
    <x v="9"/>
    <x v="1"/>
    <x v="2"/>
    <n v="116"/>
    <s v="S18_1097"/>
    <x v="69"/>
    <s v="30.59.8555"/>
    <s v="67, avenue de l'Europe"/>
    <s v="N/A"/>
    <s v="Versailles"/>
    <s v="N/A"/>
    <s v="78000"/>
    <x v="9"/>
    <x v="1"/>
    <s v="Tonini"/>
    <s v="Daniel"/>
    <s v="Medium"/>
  </r>
  <r>
    <n v="10304"/>
    <n v="37"/>
    <n v="95.55"/>
    <n v="13"/>
    <n v="3535.35"/>
    <n v="261.26236499999999"/>
    <s v="7,39%"/>
    <d v="2004-10-11T00:00:00"/>
    <x v="0"/>
    <n v="4"/>
    <x v="9"/>
    <x v="1"/>
    <x v="0"/>
    <n v="102"/>
    <s v="S18_1342"/>
    <x v="69"/>
    <s v="30.59.8555"/>
    <s v="67, avenue de l'Europe"/>
    <s v="N/A"/>
    <s v="Versailles"/>
    <s v="N/A"/>
    <s v="78000"/>
    <x v="9"/>
    <x v="1"/>
    <s v="Tonini"/>
    <s v="Daniel"/>
    <s v="Medium"/>
  </r>
  <r>
    <n v="10304"/>
    <n v="37"/>
    <n v="48.52"/>
    <n v="12"/>
    <n v="1795.24"/>
    <n v="132.66823599999998"/>
    <s v="7,39%"/>
    <d v="2004-10-11T00:00:00"/>
    <x v="0"/>
    <n v="4"/>
    <x v="9"/>
    <x v="1"/>
    <x v="0"/>
    <n v="53"/>
    <s v="S18_1367"/>
    <x v="69"/>
    <s v="30.59.8555"/>
    <s v="67, avenue de l'Europe"/>
    <s v="N/A"/>
    <s v="Versailles"/>
    <s v="N/A"/>
    <s v="78000"/>
    <x v="9"/>
    <x v="1"/>
    <s v="Tonini"/>
    <s v="Daniel"/>
    <s v="Small"/>
  </r>
  <r>
    <n v="10304"/>
    <n v="24"/>
    <n v="100"/>
    <n v="17"/>
    <n v="2440.8000000000002"/>
    <n v="180.37512000000001"/>
    <s v="7,39%"/>
    <d v="2004-10-11T00:00:00"/>
    <x v="0"/>
    <n v="4"/>
    <x v="9"/>
    <x v="1"/>
    <x v="0"/>
    <n v="127"/>
    <s v="S18_2325"/>
    <x v="69"/>
    <s v="30.59.8555"/>
    <s v="67, avenue de l'Europe"/>
    <s v="N/A"/>
    <s v="Versailles"/>
    <s v="N/A"/>
    <s v="78000"/>
    <x v="9"/>
    <x v="1"/>
    <s v="Tonini"/>
    <s v="Daniel"/>
    <s v="Small"/>
  </r>
  <r>
    <n v="10304"/>
    <n v="20"/>
    <n v="100"/>
    <n v="14"/>
    <n v="3577.6"/>
    <n v="264.38463999999999"/>
    <s v="7,39%"/>
    <d v="2004-10-11T00:00:00"/>
    <x v="0"/>
    <n v="4"/>
    <x v="9"/>
    <x v="1"/>
    <x v="0"/>
    <n v="168"/>
    <s v="S18_2795"/>
    <x v="69"/>
    <s v="30.59.8555"/>
    <s v="67, avenue de l'Europe"/>
    <s v="N/A"/>
    <s v="Versailles"/>
    <s v="N/A"/>
    <s v="78000"/>
    <x v="9"/>
    <x v="1"/>
    <s v="Tonini"/>
    <s v="Daniel"/>
    <s v="Medium"/>
  </r>
  <r>
    <n v="10304"/>
    <n v="46"/>
    <n v="100"/>
    <n v="7"/>
    <n v="4613.8"/>
    <n v="340.95981999999998"/>
    <s v="7,39%"/>
    <d v="2004-10-11T00:00:00"/>
    <x v="0"/>
    <n v="4"/>
    <x v="9"/>
    <x v="1"/>
    <x v="0"/>
    <n v="101"/>
    <s v="S18_2949"/>
    <x v="69"/>
    <s v="30.59.8555"/>
    <s v="67, avenue de l'Europe"/>
    <s v="N/A"/>
    <s v="Versailles"/>
    <s v="N/A"/>
    <s v="78000"/>
    <x v="9"/>
    <x v="1"/>
    <s v="Tonini"/>
    <s v="Daniel"/>
    <s v="Medium"/>
  </r>
  <r>
    <n v="10304"/>
    <n v="24"/>
    <n v="64.959999999999994"/>
    <n v="9"/>
    <n v="1559.04"/>
    <n v="115.21305599999998"/>
    <s v="7,39%"/>
    <d v="2004-10-11T00:00:00"/>
    <x v="0"/>
    <n v="4"/>
    <x v="9"/>
    <x v="1"/>
    <x v="0"/>
    <n v="62"/>
    <s v="S18_2957"/>
    <x v="69"/>
    <s v="30.59.8555"/>
    <s v="67, avenue de l'Europe"/>
    <s v="N/A"/>
    <s v="Versailles"/>
    <s v="N/A"/>
    <s v="78000"/>
    <x v="9"/>
    <x v="1"/>
    <s v="Tonini"/>
    <s v="Daniel"/>
    <s v="Small"/>
  </r>
  <r>
    <n v="10304"/>
    <n v="26"/>
    <n v="85.87"/>
    <n v="8"/>
    <n v="2232.62"/>
    <n v="164.99061799999998"/>
    <s v="7,39%"/>
    <d v="2004-10-11T00:00:00"/>
    <x v="0"/>
    <n v="4"/>
    <x v="9"/>
    <x v="1"/>
    <x v="0"/>
    <n v="104"/>
    <s v="S18_3136"/>
    <x v="69"/>
    <s v="30.59.8555"/>
    <s v="67, avenue de l'Europe"/>
    <s v="N/A"/>
    <s v="Versailles"/>
    <s v="N/A"/>
    <s v="78000"/>
    <x v="9"/>
    <x v="1"/>
    <s v="Tonini"/>
    <s v="Daniel"/>
    <s v="Small"/>
  </r>
  <r>
    <n v="10304"/>
    <n v="38"/>
    <n v="100"/>
    <n v="11"/>
    <n v="3958.46"/>
    <n v="292.53019399999999"/>
    <s v="7,39%"/>
    <d v="2004-10-11T00:00:00"/>
    <x v="0"/>
    <n v="4"/>
    <x v="9"/>
    <x v="1"/>
    <x v="0"/>
    <n v="99"/>
    <s v="S18_3320"/>
    <x v="69"/>
    <s v="30.59.8555"/>
    <s v="67, avenue de l'Europe"/>
    <s v="N/A"/>
    <s v="Versailles"/>
    <s v="N/A"/>
    <s v="78000"/>
    <x v="9"/>
    <x v="1"/>
    <s v="Tonini"/>
    <s v="Daniel"/>
    <s v="Medium"/>
  </r>
  <r>
    <n v="10304"/>
    <n v="34"/>
    <n v="49.3"/>
    <n v="4"/>
    <n v="1676.2"/>
    <n v="123.87118"/>
    <s v="7,39%"/>
    <d v="2004-10-11T00:00:00"/>
    <x v="0"/>
    <n v="4"/>
    <x v="9"/>
    <x v="1"/>
    <x v="0"/>
    <n v="50"/>
    <s v="S18_4668"/>
    <x v="69"/>
    <s v="30.59.8555"/>
    <s v="67, avenue de l'Europe"/>
    <s v="N/A"/>
    <s v="Versailles"/>
    <s v="N/A"/>
    <s v="78000"/>
    <x v="9"/>
    <x v="1"/>
    <s v="Tonini"/>
    <s v="Daniel"/>
    <s v="Small"/>
  </r>
  <r>
    <n v="10304"/>
    <n v="23"/>
    <n v="30.2"/>
    <n v="16"/>
    <n v="694.6"/>
    <n v="51.330939999999998"/>
    <s v="7,39%"/>
    <d v="2004-10-11T00:00:00"/>
    <x v="0"/>
    <n v="4"/>
    <x v="9"/>
    <x v="1"/>
    <x v="0"/>
    <n v="33"/>
    <s v="S24_1937"/>
    <x v="69"/>
    <s v="30.59.8555"/>
    <s v="67, avenue de l'Europe"/>
    <s v="N/A"/>
    <s v="Versailles"/>
    <s v="N/A"/>
    <s v="78000"/>
    <x v="9"/>
    <x v="1"/>
    <s v="Tonini"/>
    <s v="Daniel"/>
    <s v="Small"/>
  </r>
  <r>
    <n v="10304"/>
    <n v="44"/>
    <n v="39.42"/>
    <n v="15"/>
    <n v="1734.48"/>
    <n v="128.17807199999999"/>
    <s v="7,39%"/>
    <d v="2004-10-11T00:00:00"/>
    <x v="0"/>
    <n v="4"/>
    <x v="9"/>
    <x v="1"/>
    <x v="0"/>
    <n v="44"/>
    <s v="S24_2022"/>
    <x v="69"/>
    <s v="30.59.8555"/>
    <s v="67, avenue de l'Europe"/>
    <s v="N/A"/>
    <s v="Versailles"/>
    <s v="N/A"/>
    <s v="78000"/>
    <x v="9"/>
    <x v="1"/>
    <s v="Tonini"/>
    <s v="Daniel"/>
    <s v="Small"/>
  </r>
  <r>
    <n v="10304"/>
    <n v="33"/>
    <n v="100"/>
    <n v="10"/>
    <n v="3342.57"/>
    <n v="247.01592299999999"/>
    <s v="7,39%"/>
    <d v="2004-10-11T00:00:00"/>
    <x v="0"/>
    <n v="4"/>
    <x v="9"/>
    <x v="1"/>
    <x v="0"/>
    <n v="97"/>
    <s v="S24_4258"/>
    <x v="69"/>
    <s v="30.59.8555"/>
    <s v="67, avenue de l'Europe"/>
    <s v="N/A"/>
    <s v="Versailles"/>
    <s v="N/A"/>
    <s v="78000"/>
    <x v="9"/>
    <x v="1"/>
    <s v="Tonini"/>
    <s v="Daniel"/>
    <s v="Medium"/>
  </r>
  <r>
    <n v="10304"/>
    <n v="36"/>
    <n v="73.040000000000006"/>
    <n v="2"/>
    <n v="2629.44"/>
    <n v="119.63952"/>
    <s v="4,55%"/>
    <d v="2004-10-11T00:00:00"/>
    <x v="0"/>
    <n v="4"/>
    <x v="9"/>
    <x v="1"/>
    <x v="2"/>
    <n v="64"/>
    <s v="S32_3522"/>
    <x v="69"/>
    <s v="30.59.8555"/>
    <s v="67, avenue de l'Europe"/>
    <s v="N/A"/>
    <s v="Versailles"/>
    <s v="N/A"/>
    <s v="78000"/>
    <x v="9"/>
    <x v="1"/>
    <s v="Tonini"/>
    <s v="Daniel"/>
    <s v="Small"/>
  </r>
  <r>
    <n v="10304"/>
    <n v="40"/>
    <n v="100"/>
    <n v="1"/>
    <n v="4208"/>
    <n v="1047.3712"/>
    <s v="24,89%"/>
    <d v="2004-10-11T00:00:00"/>
    <x v="0"/>
    <n v="4"/>
    <x v="9"/>
    <x v="1"/>
    <x v="1"/>
    <n v="101"/>
    <s v="S700_2824"/>
    <x v="69"/>
    <s v="30.59.8555"/>
    <s v="67, avenue de l'Europe"/>
    <s v="N/A"/>
    <s v="Versailles"/>
    <s v="N/A"/>
    <s v="78000"/>
    <x v="9"/>
    <x v="1"/>
    <s v="Tonini"/>
    <s v="Daniel"/>
    <s v="Medium"/>
  </r>
  <r>
    <n v="10305"/>
    <n v="38"/>
    <n v="100"/>
    <n v="13"/>
    <n v="6680.78"/>
    <n v="1662.8461420000001"/>
    <s v="24,89%"/>
    <d v="2004-10-13T00:00:00"/>
    <x v="0"/>
    <n v="4"/>
    <x v="9"/>
    <x v="1"/>
    <x v="1"/>
    <n v="147"/>
    <s v="S10_4962"/>
    <x v="90"/>
    <s v="6175558555"/>
    <s v="39323 Spinnaker Dr."/>
    <s v="N/A"/>
    <s v="Cambridge"/>
    <s v="MA"/>
    <s v="51247"/>
    <x v="0"/>
    <x v="0"/>
    <s v="Hernandez"/>
    <s v="Marta"/>
    <s v="Medium"/>
  </r>
  <r>
    <n v="10305"/>
    <n v="38"/>
    <n v="100"/>
    <n v="5"/>
    <n v="4773.18"/>
    <n v="217.17968999999999"/>
    <s v="4,55%"/>
    <d v="2004-10-13T00:00:00"/>
    <x v="0"/>
    <n v="4"/>
    <x v="9"/>
    <x v="1"/>
    <x v="2"/>
    <n v="118"/>
    <s v="S12_4473"/>
    <x v="90"/>
    <s v="6175558555"/>
    <s v="39323 Spinnaker Dr."/>
    <s v="N/A"/>
    <s v="Cambridge"/>
    <s v="MA"/>
    <s v="51247"/>
    <x v="0"/>
    <x v="0"/>
    <s v="Hernandez"/>
    <s v="Marta"/>
    <s v="Medium"/>
  </r>
  <r>
    <n v="10305"/>
    <n v="27"/>
    <n v="100"/>
    <n v="4"/>
    <n v="3934.44"/>
    <n v="979.28211600000009"/>
    <s v="24,89%"/>
    <d v="2004-10-13T00:00:00"/>
    <x v="0"/>
    <n v="4"/>
    <x v="9"/>
    <x v="1"/>
    <x v="1"/>
    <n v="163"/>
    <s v="S18_2238"/>
    <x v="90"/>
    <s v="6175558555"/>
    <s v="39323 Spinnaker Dr."/>
    <s v="N/A"/>
    <s v="Cambridge"/>
    <s v="MA"/>
    <s v="51247"/>
    <x v="0"/>
    <x v="0"/>
    <s v="Hernandez"/>
    <s v="Marta"/>
    <s v="Medium"/>
  </r>
  <r>
    <n v="10305"/>
    <n v="36"/>
    <n v="100"/>
    <n v="8"/>
    <n v="4816.08"/>
    <n v="219.13164"/>
    <s v="4,55%"/>
    <d v="2004-10-13T00:00:00"/>
    <x v="0"/>
    <n v="4"/>
    <x v="9"/>
    <x v="1"/>
    <x v="2"/>
    <n v="122"/>
    <s v="S18_2319"/>
    <x v="90"/>
    <s v="6175558555"/>
    <s v="39323 Spinnaker Dr."/>
    <s v="N/A"/>
    <s v="Cambridge"/>
    <s v="MA"/>
    <s v="51247"/>
    <x v="0"/>
    <x v="0"/>
    <s v="Hernandez"/>
    <s v="Marta"/>
    <s v="Medium"/>
  </r>
  <r>
    <n v="10305"/>
    <n v="41"/>
    <n v="53.48"/>
    <n v="11"/>
    <n v="2192.6799999999998"/>
    <n v="99.766939999999991"/>
    <s v="4,55%"/>
    <d v="2004-10-13T00:00:00"/>
    <x v="0"/>
    <n v="4"/>
    <x v="9"/>
    <x v="1"/>
    <x v="2"/>
    <n v="60"/>
    <s v="S18_2432"/>
    <x v="90"/>
    <s v="6175558555"/>
    <s v="39323 Spinnaker Dr."/>
    <s v="N/A"/>
    <s v="Cambridge"/>
    <s v="MA"/>
    <s v="51247"/>
    <x v="0"/>
    <x v="0"/>
    <s v="Hernandez"/>
    <s v="Marta"/>
    <s v="Small"/>
  </r>
  <r>
    <n v="10305"/>
    <n v="37"/>
    <n v="100"/>
    <n v="9"/>
    <n v="7455.87"/>
    <n v="1855.7660430000001"/>
    <s v="24,89%"/>
    <d v="2004-10-13T00:00:00"/>
    <x v="0"/>
    <n v="4"/>
    <x v="9"/>
    <x v="1"/>
    <x v="1"/>
    <n v="169"/>
    <s v="S18_3232"/>
    <x v="90"/>
    <s v="6175558555"/>
    <s v="39323 Spinnaker Dr."/>
    <s v="N/A"/>
    <s v="Cambridge"/>
    <s v="MA"/>
    <s v="51247"/>
    <x v="0"/>
    <x v="0"/>
    <s v="Hernandez"/>
    <s v="Marta"/>
    <s v="Large"/>
  </r>
  <r>
    <n v="10305"/>
    <n v="22"/>
    <n v="99.29"/>
    <n v="14"/>
    <n v="2184.38"/>
    <n v="99.389290000000003"/>
    <s v="4,55%"/>
    <d v="2004-10-13T00:00:00"/>
    <x v="0"/>
    <n v="4"/>
    <x v="9"/>
    <x v="1"/>
    <x v="2"/>
    <n v="121"/>
    <s v="S18_4600"/>
    <x v="90"/>
    <s v="6175558555"/>
    <s v="39323 Spinnaker Dr."/>
    <s v="N/A"/>
    <s v="Cambridge"/>
    <s v="MA"/>
    <s v="51247"/>
    <x v="0"/>
    <x v="0"/>
    <s v="Hernandez"/>
    <s v="Marta"/>
    <s v="Small"/>
  </r>
  <r>
    <n v="10305"/>
    <n v="45"/>
    <n v="61.85"/>
    <n v="2"/>
    <n v="2783.25"/>
    <n v="692.75092500000005"/>
    <s v="24,89%"/>
    <d v="2004-10-13T00:00:00"/>
    <x v="0"/>
    <n v="4"/>
    <x v="9"/>
    <x v="1"/>
    <x v="1"/>
    <n v="57"/>
    <s v="S24_1444"/>
    <x v="90"/>
    <s v="6175558555"/>
    <s v="39323 Spinnaker Dr."/>
    <s v="N/A"/>
    <s v="Cambridge"/>
    <s v="MA"/>
    <s v="51247"/>
    <x v="0"/>
    <x v="0"/>
    <s v="Hernandez"/>
    <s v="Marta"/>
    <s v="Small"/>
  </r>
  <r>
    <n v="10305"/>
    <n v="24"/>
    <n v="100"/>
    <n v="10"/>
    <n v="3189.6"/>
    <n v="145.1268"/>
    <s v="4,55%"/>
    <d v="2004-10-13T00:00:00"/>
    <x v="0"/>
    <n v="4"/>
    <x v="9"/>
    <x v="1"/>
    <x v="2"/>
    <n v="127"/>
    <s v="S24_2300"/>
    <x v="90"/>
    <s v="6175558555"/>
    <s v="39323 Spinnaker Dr."/>
    <s v="N/A"/>
    <s v="Cambridge"/>
    <s v="MA"/>
    <s v="51247"/>
    <x v="0"/>
    <x v="0"/>
    <s v="Hernandez"/>
    <s v="Marta"/>
    <s v="Medium"/>
  </r>
  <r>
    <n v="10305"/>
    <n v="48"/>
    <n v="31.47"/>
    <n v="6"/>
    <n v="1510.56"/>
    <n v="375.97838400000001"/>
    <s v="24,89%"/>
    <d v="2004-10-13T00:00:00"/>
    <x v="0"/>
    <n v="4"/>
    <x v="9"/>
    <x v="1"/>
    <x v="1"/>
    <n v="35"/>
    <s v="S24_2840"/>
    <x v="90"/>
    <s v="6175558555"/>
    <s v="39323 Spinnaker Dr."/>
    <s v="N/A"/>
    <s v="Cambridge"/>
    <s v="MA"/>
    <s v="51247"/>
    <x v="0"/>
    <x v="0"/>
    <s v="Hernandez"/>
    <s v="Marta"/>
    <s v="Small"/>
  </r>
  <r>
    <n v="10305"/>
    <n v="36"/>
    <n v="100"/>
    <n v="1"/>
    <n v="4641.4799999999996"/>
    <n v="1155.2643719999999"/>
    <s v="24,89%"/>
    <d v="2004-10-13T00:00:00"/>
    <x v="0"/>
    <n v="4"/>
    <x v="9"/>
    <x v="1"/>
    <x v="1"/>
    <n v="118"/>
    <s v="S24_4048"/>
    <x v="90"/>
    <s v="6175558555"/>
    <s v="39323 Spinnaker Dr."/>
    <s v="N/A"/>
    <s v="Cambridge"/>
    <s v="MA"/>
    <s v="51247"/>
    <x v="0"/>
    <x v="0"/>
    <s v="Hernandez"/>
    <s v="Marta"/>
    <s v="Medium"/>
  </r>
  <r>
    <n v="10305"/>
    <n v="28"/>
    <n v="100"/>
    <n v="12"/>
    <n v="3155.04"/>
    <n v="143.55431999999999"/>
    <s v="4,55%"/>
    <d v="2004-10-13T00:00:00"/>
    <x v="0"/>
    <n v="4"/>
    <x v="9"/>
    <x v="1"/>
    <x v="2"/>
    <n v="96"/>
    <s v="S32_1268"/>
    <x v="90"/>
    <s v="6175558555"/>
    <s v="39323 Spinnaker Dr."/>
    <s v="N/A"/>
    <s v="Cambridge"/>
    <s v="MA"/>
    <s v="51247"/>
    <x v="0"/>
    <x v="0"/>
    <s v="Hernandez"/>
    <s v="Marta"/>
    <s v="Medium"/>
  </r>
  <r>
    <n v="10305"/>
    <n v="40"/>
    <n v="57.9"/>
    <n v="7"/>
    <n v="2316"/>
    <n v="105.378"/>
    <s v="4,55%"/>
    <d v="2004-10-13T00:00:00"/>
    <x v="0"/>
    <n v="4"/>
    <x v="9"/>
    <x v="1"/>
    <x v="2"/>
    <n v="54"/>
    <s v="S32_2509"/>
    <x v="90"/>
    <s v="6175558555"/>
    <s v="39323 Spinnaker Dr."/>
    <s v="N/A"/>
    <s v="Cambridge"/>
    <s v="MA"/>
    <s v="51247"/>
    <x v="0"/>
    <x v="0"/>
    <s v="Hernandez"/>
    <s v="Marta"/>
    <s v="Small"/>
  </r>
  <r>
    <n v="10305"/>
    <n v="42"/>
    <n v="100"/>
    <n v="3"/>
    <n v="4618.32"/>
    <n v="210.13355999999999"/>
    <s v="4,55%"/>
    <d v="2004-10-13T00:00:00"/>
    <x v="0"/>
    <n v="4"/>
    <x v="9"/>
    <x v="1"/>
    <x v="2"/>
    <n v="115"/>
    <s v="S50_1392"/>
    <x v="90"/>
    <s v="6175558555"/>
    <s v="39323 Spinnaker Dr."/>
    <s v="N/A"/>
    <s v="Cambridge"/>
    <s v="MA"/>
    <s v="51247"/>
    <x v="0"/>
    <x v="0"/>
    <s v="Hernandez"/>
    <s v="Marta"/>
    <s v="Medium"/>
  </r>
  <r>
    <n v="10306"/>
    <n v="31"/>
    <n v="100"/>
    <n v="13"/>
    <n v="6570.76"/>
    <n v="1635.462164"/>
    <s v="24,89%"/>
    <d v="2004-10-14T00:00:00"/>
    <x v="0"/>
    <n v="4"/>
    <x v="9"/>
    <x v="1"/>
    <x v="1"/>
    <n v="207"/>
    <s v="S12_1108"/>
    <x v="10"/>
    <s v="(171) 555-1555"/>
    <s v="Fauntleroy Circus"/>
    <s v="N/A"/>
    <s v="Manchester"/>
    <s v="N/A"/>
    <s v="EC2 5NT"/>
    <x v="7"/>
    <x v="1"/>
    <s v="Ashworth"/>
    <s v="Victoria"/>
    <s v="Medium"/>
  </r>
  <r>
    <n v="10306"/>
    <n v="34"/>
    <n v="100"/>
    <n v="14"/>
    <n v="4982.7"/>
    <n v="1240.1940300000001"/>
    <s v="24,89%"/>
    <d v="2004-10-14T00:00:00"/>
    <x v="0"/>
    <n v="4"/>
    <x v="9"/>
    <x v="1"/>
    <x v="1"/>
    <n v="151"/>
    <s v="S12_3148"/>
    <x v="10"/>
    <s v="(171) 555-1555"/>
    <s v="Fauntleroy Circus"/>
    <s v="N/A"/>
    <s v="Manchester"/>
    <s v="N/A"/>
    <s v="EC2 5NT"/>
    <x v="7"/>
    <x v="1"/>
    <s v="Ashworth"/>
    <s v="Victoria"/>
    <s v="Medium"/>
  </r>
  <r>
    <n v="10306"/>
    <n v="20"/>
    <n v="100"/>
    <n v="12"/>
    <n v="3633.4"/>
    <n v="904.35326000000009"/>
    <s v="24,89%"/>
    <d v="2004-10-14T00:00:00"/>
    <x v="0"/>
    <n v="4"/>
    <x v="9"/>
    <x v="1"/>
    <x v="1"/>
    <n v="173"/>
    <s v="S12_3891"/>
    <x v="10"/>
    <s v="(171) 555-1555"/>
    <s v="Fauntleroy Circus"/>
    <s v="N/A"/>
    <s v="Manchester"/>
    <s v="N/A"/>
    <s v="EC2 5NT"/>
    <x v="7"/>
    <x v="1"/>
    <s v="Ashworth"/>
    <s v="Victoria"/>
    <s v="Medium"/>
  </r>
  <r>
    <n v="10306"/>
    <n v="32"/>
    <n v="100"/>
    <n v="9"/>
    <n v="3759.04"/>
    <n v="277.79305599999998"/>
    <s v="7,39%"/>
    <d v="2004-10-14T00:00:00"/>
    <x v="0"/>
    <n v="4"/>
    <x v="9"/>
    <x v="1"/>
    <x v="0"/>
    <n v="136"/>
    <s v="S18_3140"/>
    <x v="10"/>
    <s v="(171) 555-1555"/>
    <s v="Fauntleroy Circus"/>
    <s v="N/A"/>
    <s v="Manchester"/>
    <s v="N/A"/>
    <s v="EC2 5NT"/>
    <x v="7"/>
    <x v="1"/>
    <s v="Ashworth"/>
    <s v="Victoria"/>
    <s v="Medium"/>
  </r>
  <r>
    <n v="10306"/>
    <n v="40"/>
    <n v="91.76"/>
    <n v="11"/>
    <n v="3670.4"/>
    <n v="186.82336000000001"/>
    <s v="5,09%"/>
    <d v="2004-10-14T00:00:00"/>
    <x v="0"/>
    <n v="4"/>
    <x v="9"/>
    <x v="1"/>
    <x v="3"/>
    <n v="100"/>
    <s v="S18_3259"/>
    <x v="10"/>
    <s v="(171) 555-1555"/>
    <s v="Fauntleroy Circus"/>
    <s v="N/A"/>
    <s v="Manchester"/>
    <s v="N/A"/>
    <s v="EC2 5NT"/>
    <x v="7"/>
    <x v="1"/>
    <s v="Ashworth"/>
    <s v="Victoria"/>
    <s v="Medium"/>
  </r>
  <r>
    <n v="10306"/>
    <n v="23"/>
    <n v="100"/>
    <n v="16"/>
    <n v="3600.65"/>
    <n v="896.20178500000009"/>
    <s v="24,89%"/>
    <d v="2004-10-14T00:00:00"/>
    <x v="0"/>
    <n v="4"/>
    <x v="9"/>
    <x v="1"/>
    <x v="1"/>
    <n v="143"/>
    <s v="S18_4027"/>
    <x v="10"/>
    <s v="(171) 555-1555"/>
    <s v="Fauntleroy Circus"/>
    <s v="N/A"/>
    <s v="Manchester"/>
    <s v="N/A"/>
    <s v="EC2 5NT"/>
    <x v="7"/>
    <x v="1"/>
    <s v="Ashworth"/>
    <s v="Victoria"/>
    <s v="Medium"/>
  </r>
  <r>
    <n v="10306"/>
    <n v="39"/>
    <n v="90.4"/>
    <n v="8"/>
    <n v="3525.6"/>
    <n v="260.54183999999998"/>
    <s v="7,39%"/>
    <d v="2004-10-14T00:00:00"/>
    <x v="0"/>
    <n v="4"/>
    <x v="9"/>
    <x v="1"/>
    <x v="0"/>
    <n v="87"/>
    <s v="S18_4522"/>
    <x v="10"/>
    <s v="(171) 555-1555"/>
    <s v="Fauntleroy Circus"/>
    <s v="N/A"/>
    <s v="Manchester"/>
    <s v="N/A"/>
    <s v="EC2 5NT"/>
    <x v="7"/>
    <x v="1"/>
    <s v="Ashworth"/>
    <s v="Victoria"/>
    <s v="Medium"/>
  </r>
  <r>
    <n v="10306"/>
    <n v="29"/>
    <n v="100"/>
    <n v="7"/>
    <n v="3207.4"/>
    <n v="293.15636000000001"/>
    <s v="9,14%"/>
    <d v="2004-10-14T00:00:00"/>
    <x v="0"/>
    <n v="4"/>
    <x v="9"/>
    <x v="1"/>
    <x v="4"/>
    <n v="122"/>
    <s v="S24_2011"/>
    <x v="10"/>
    <s v="(171) 555-1555"/>
    <s v="Fauntleroy Circus"/>
    <s v="N/A"/>
    <s v="Manchester"/>
    <s v="N/A"/>
    <s v="EC2 5NT"/>
    <x v="7"/>
    <x v="1"/>
    <s v="Ashworth"/>
    <s v="Victoria"/>
    <s v="Medium"/>
  </r>
  <r>
    <n v="10306"/>
    <n v="31"/>
    <n v="84.08"/>
    <n v="2"/>
    <n v="2606.48"/>
    <n v="192.61887199999998"/>
    <s v="7,39%"/>
    <d v="2004-10-14T00:00:00"/>
    <x v="0"/>
    <n v="4"/>
    <x v="9"/>
    <x v="1"/>
    <x v="0"/>
    <n v="88"/>
    <s v="S24_3151"/>
    <x v="10"/>
    <s v="(171) 555-1555"/>
    <s v="Fauntleroy Circus"/>
    <s v="N/A"/>
    <s v="Manchester"/>
    <s v="N/A"/>
    <s v="EC2 5NT"/>
    <x v="7"/>
    <x v="1"/>
    <s v="Ashworth"/>
    <s v="Victoria"/>
    <s v="Small"/>
  </r>
  <r>
    <n v="10306"/>
    <n v="46"/>
    <n v="50.33"/>
    <n v="17"/>
    <n v="2315.1799999999998"/>
    <n v="117.84266199999999"/>
    <s v="5,09%"/>
    <d v="2004-10-14T00:00:00"/>
    <x v="0"/>
    <n v="4"/>
    <x v="9"/>
    <x v="1"/>
    <x v="3"/>
    <n v="62"/>
    <s v="S32_3207"/>
    <x v="10"/>
    <s v="(171) 555-1555"/>
    <s v="Fauntleroy Circus"/>
    <s v="N/A"/>
    <s v="Manchester"/>
    <s v="N/A"/>
    <s v="EC2 5NT"/>
    <x v="7"/>
    <x v="1"/>
    <s v="Ashworth"/>
    <s v="Victoria"/>
    <s v="Small"/>
  </r>
  <r>
    <n v="10306"/>
    <n v="34"/>
    <n v="60.34"/>
    <n v="15"/>
    <n v="2051.56"/>
    <n v="104.424404"/>
    <s v="5,09%"/>
    <d v="2004-10-14T00:00:00"/>
    <x v="0"/>
    <n v="4"/>
    <x v="9"/>
    <x v="1"/>
    <x v="3"/>
    <n v="58"/>
    <s v="S50_1514"/>
    <x v="10"/>
    <s v="(171) 555-1555"/>
    <s v="Fauntleroy Circus"/>
    <s v="N/A"/>
    <s v="Manchester"/>
    <s v="N/A"/>
    <s v="EC2 5NT"/>
    <x v="7"/>
    <x v="1"/>
    <s v="Ashworth"/>
    <s v="Victoria"/>
    <s v="Small"/>
  </r>
  <r>
    <n v="10306"/>
    <n v="50"/>
    <n v="54"/>
    <n v="3"/>
    <n v="2700"/>
    <n v="246.77999999999997"/>
    <s v="9,14%"/>
    <d v="2004-10-14T00:00:00"/>
    <x v="0"/>
    <n v="4"/>
    <x v="9"/>
    <x v="1"/>
    <x v="4"/>
    <n v="66"/>
    <s v="S700_1138"/>
    <x v="10"/>
    <s v="(171) 555-1555"/>
    <s v="Fauntleroy Circus"/>
    <s v="N/A"/>
    <s v="Manchester"/>
    <s v="N/A"/>
    <s v="EC2 5NT"/>
    <x v="7"/>
    <x v="1"/>
    <s v="Ashworth"/>
    <s v="Victoria"/>
    <s v="Small"/>
  </r>
  <r>
    <n v="10306"/>
    <n v="38"/>
    <n v="91.81"/>
    <n v="10"/>
    <n v="3488.78"/>
    <n v="318.87449199999998"/>
    <s v="9,14%"/>
    <d v="2004-10-14T00:00:00"/>
    <x v="0"/>
    <n v="4"/>
    <x v="9"/>
    <x v="1"/>
    <x v="4"/>
    <n v="86"/>
    <s v="S700_1938"/>
    <x v="10"/>
    <s v="(171) 555-1555"/>
    <s v="Fauntleroy Circus"/>
    <s v="N/A"/>
    <s v="Manchester"/>
    <s v="N/A"/>
    <s v="EC2 5NT"/>
    <x v="7"/>
    <x v="1"/>
    <s v="Ashworth"/>
    <s v="Victoria"/>
    <s v="Medium"/>
  </r>
  <r>
    <n v="10306"/>
    <n v="43"/>
    <n v="75.17"/>
    <n v="1"/>
    <n v="3232.31"/>
    <n v="295.433134"/>
    <s v="9,14%"/>
    <d v="2004-10-14T00:00:00"/>
    <x v="0"/>
    <n v="4"/>
    <x v="9"/>
    <x v="1"/>
    <x v="4"/>
    <n v="72"/>
    <s v="S700_2610"/>
    <x v="10"/>
    <s v="(171) 555-1555"/>
    <s v="Fauntleroy Circus"/>
    <s v="N/A"/>
    <s v="Manchester"/>
    <s v="N/A"/>
    <s v="EC2 5NT"/>
    <x v="7"/>
    <x v="1"/>
    <s v="Ashworth"/>
    <s v="Victoria"/>
    <s v="Medium"/>
  </r>
  <r>
    <n v="10306"/>
    <n v="32"/>
    <n v="90.15"/>
    <n v="4"/>
    <n v="2884.8"/>
    <n v="263.67072000000002"/>
    <s v="9,14%"/>
    <d v="2004-10-14T00:00:00"/>
    <x v="0"/>
    <n v="4"/>
    <x v="9"/>
    <x v="1"/>
    <x v="4"/>
    <n v="100"/>
    <s v="S700_3505"/>
    <x v="10"/>
    <s v="(171) 555-1555"/>
    <s v="Fauntleroy Circus"/>
    <s v="N/A"/>
    <s v="Manchester"/>
    <s v="N/A"/>
    <s v="EC2 5NT"/>
    <x v="7"/>
    <x v="1"/>
    <s v="Ashworth"/>
    <s v="Victoria"/>
    <s v="Small"/>
  </r>
  <r>
    <n v="10306"/>
    <n v="30"/>
    <n v="100"/>
    <n v="5"/>
    <n v="3515.7"/>
    <n v="321.33497999999997"/>
    <s v="9,14%"/>
    <d v="2004-10-14T00:00:00"/>
    <x v="0"/>
    <n v="4"/>
    <x v="9"/>
    <x v="1"/>
    <x v="4"/>
    <n v="99"/>
    <s v="S700_3962"/>
    <x v="10"/>
    <s v="(171) 555-1555"/>
    <s v="Fauntleroy Circus"/>
    <s v="N/A"/>
    <s v="Manchester"/>
    <s v="N/A"/>
    <s v="EC2 5NT"/>
    <x v="7"/>
    <x v="1"/>
    <s v="Ashworth"/>
    <s v="Victoria"/>
    <s v="Medium"/>
  </r>
  <r>
    <n v="10306"/>
    <n v="35"/>
    <n v="59.51"/>
    <n v="6"/>
    <n v="2082.85"/>
    <n v="190.37248999999997"/>
    <s v="9,14%"/>
    <d v="2004-10-14T00:00:00"/>
    <x v="0"/>
    <n v="4"/>
    <x v="9"/>
    <x v="1"/>
    <x v="4"/>
    <n v="54"/>
    <s v="S72_3212"/>
    <x v="10"/>
    <s v="(171) 555-1555"/>
    <s v="Fauntleroy Circus"/>
    <s v="N/A"/>
    <s v="Manchester"/>
    <s v="N/A"/>
    <s v="EC2 5NT"/>
    <x v="7"/>
    <x v="1"/>
    <s v="Ashworth"/>
    <s v="Victoria"/>
    <s v="Small"/>
  </r>
  <r>
    <n v="10307"/>
    <n v="22"/>
    <n v="100"/>
    <n v="9"/>
    <n v="2692.8"/>
    <n v="670.23792000000003"/>
    <s v="24,89%"/>
    <d v="2004-10-14T00:00:00"/>
    <x v="0"/>
    <n v="4"/>
    <x v="9"/>
    <x v="1"/>
    <x v="1"/>
    <n v="136"/>
    <s v="S10_4757"/>
    <x v="56"/>
    <s v="2155554695"/>
    <s v="782 First Street"/>
    <s v="N/A"/>
    <s v="Philadelphia"/>
    <s v="PA"/>
    <s v="71270"/>
    <x v="0"/>
    <x v="0"/>
    <s v="Cervantes"/>
    <s v="Francisca"/>
    <s v="Small"/>
  </r>
  <r>
    <n v="10307"/>
    <n v="39"/>
    <n v="100"/>
    <n v="1"/>
    <n v="7379.97"/>
    <n v="539.47580700000003"/>
    <s v="7,31%"/>
    <d v="2004-10-14T00:00:00"/>
    <x v="0"/>
    <n v="4"/>
    <x v="9"/>
    <x v="1"/>
    <x v="5"/>
    <n v="157"/>
    <s v="S18_1662"/>
    <x v="56"/>
    <s v="2155554695"/>
    <s v="782 First Street"/>
    <s v="N/A"/>
    <s v="Philadelphia"/>
    <s v="PA"/>
    <s v="71270"/>
    <x v="0"/>
    <x v="0"/>
    <s v="Cervantes"/>
    <s v="Francisca"/>
    <s v="Large"/>
  </r>
  <r>
    <n v="10307"/>
    <n v="31"/>
    <n v="83.44"/>
    <n v="7"/>
    <n v="2586.64"/>
    <n v="236.41889599999999"/>
    <s v="9,14%"/>
    <d v="2004-10-14T00:00:00"/>
    <x v="0"/>
    <n v="4"/>
    <x v="9"/>
    <x v="1"/>
    <x v="4"/>
    <n v="86"/>
    <s v="S18_3029"/>
    <x v="56"/>
    <s v="2155554695"/>
    <s v="782 First Street"/>
    <s v="N/A"/>
    <s v="Philadelphia"/>
    <s v="PA"/>
    <s v="71270"/>
    <x v="0"/>
    <x v="0"/>
    <s v="Cervantes"/>
    <s v="Francisca"/>
    <s v="Small"/>
  </r>
  <r>
    <n v="10307"/>
    <n v="48"/>
    <n v="86.81"/>
    <n v="6"/>
    <n v="4166.88"/>
    <n v="307.93243200000001"/>
    <s v="7,39%"/>
    <d v="2004-10-14T00:00:00"/>
    <x v="0"/>
    <n v="4"/>
    <x v="9"/>
    <x v="1"/>
    <x v="0"/>
    <n v="105"/>
    <s v="S18_3856"/>
    <x v="56"/>
    <s v="2155554695"/>
    <s v="782 First Street"/>
    <s v="N/A"/>
    <s v="Philadelphia"/>
    <s v="PA"/>
    <s v="71270"/>
    <x v="0"/>
    <x v="0"/>
    <s v="Cervantes"/>
    <s v="Francisca"/>
    <s v="Medium"/>
  </r>
  <r>
    <n v="10307"/>
    <n v="25"/>
    <n v="75.36"/>
    <n v="2"/>
    <n v="1884"/>
    <n v="137.72039999999998"/>
    <s v="7,31%"/>
    <d v="2004-10-14T00:00:00"/>
    <x v="0"/>
    <n v="4"/>
    <x v="9"/>
    <x v="1"/>
    <x v="5"/>
    <n v="68"/>
    <s v="S24_2841"/>
    <x v="56"/>
    <s v="2155554695"/>
    <s v="782 First Street"/>
    <s v="N/A"/>
    <s v="Philadelphia"/>
    <s v="PA"/>
    <s v="71270"/>
    <x v="0"/>
    <x v="0"/>
    <s v="Cervantes"/>
    <s v="Francisca"/>
    <s v="Small"/>
  </r>
  <r>
    <n v="10307"/>
    <n v="22"/>
    <n v="71.67"/>
    <n v="3"/>
    <n v="1576.74"/>
    <n v="116.521086"/>
    <s v="7,39%"/>
    <d v="2004-10-14T00:00:00"/>
    <x v="0"/>
    <n v="4"/>
    <x v="9"/>
    <x v="1"/>
    <x v="0"/>
    <n v="65"/>
    <s v="S24_3420"/>
    <x v="56"/>
    <s v="2155554695"/>
    <s v="782 First Street"/>
    <s v="N/A"/>
    <s v="Philadelphia"/>
    <s v="PA"/>
    <s v="71270"/>
    <x v="0"/>
    <x v="0"/>
    <s v="Cervantes"/>
    <s v="Francisca"/>
    <s v="Small"/>
  </r>
  <r>
    <n v="10307"/>
    <n v="22"/>
    <n v="91.41"/>
    <n v="8"/>
    <n v="2011.02"/>
    <n v="148.61437799999999"/>
    <s v="7,39%"/>
    <d v="2004-10-14T00:00:00"/>
    <x v="0"/>
    <n v="4"/>
    <x v="9"/>
    <x v="1"/>
    <x v="0"/>
    <n v="83"/>
    <s v="S24_3816"/>
    <x v="56"/>
    <s v="2155554695"/>
    <s v="782 First Street"/>
    <s v="N/A"/>
    <s v="Philadelphia"/>
    <s v="PA"/>
    <s v="71270"/>
    <x v="0"/>
    <x v="0"/>
    <s v="Cervantes"/>
    <s v="Francisca"/>
    <s v="Small"/>
  </r>
  <r>
    <n v="10307"/>
    <n v="34"/>
    <n v="97.76"/>
    <n v="5"/>
    <n v="3323.84"/>
    <n v="303.79897599999998"/>
    <s v="9,14%"/>
    <d v="2004-10-14T00:00:00"/>
    <x v="0"/>
    <n v="4"/>
    <x v="9"/>
    <x v="1"/>
    <x v="4"/>
    <n v="90"/>
    <s v="S700_2047"/>
    <x v="56"/>
    <s v="2155554695"/>
    <s v="782 First Street"/>
    <s v="N/A"/>
    <s v="Philadelphia"/>
    <s v="PA"/>
    <s v="71270"/>
    <x v="0"/>
    <x v="0"/>
    <s v="Cervantes"/>
    <s v="Francisca"/>
    <s v="Medium"/>
  </r>
  <r>
    <n v="10307"/>
    <n v="34"/>
    <n v="53.63"/>
    <n v="4"/>
    <n v="1823.42"/>
    <n v="133.292002"/>
    <s v="7,31%"/>
    <d v="2004-10-14T00:00:00"/>
    <x v="0"/>
    <n v="4"/>
    <x v="9"/>
    <x v="1"/>
    <x v="5"/>
    <n v="49"/>
    <s v="S72_1253"/>
    <x v="56"/>
    <s v="2155554695"/>
    <s v="782 First Street"/>
    <s v="N/A"/>
    <s v="Philadelphia"/>
    <s v="PA"/>
    <s v="71270"/>
    <x v="0"/>
    <x v="0"/>
    <s v="Cervantes"/>
    <s v="Francisca"/>
    <s v="Small"/>
  </r>
  <r>
    <n v="10308"/>
    <n v="34"/>
    <n v="100"/>
    <n v="2"/>
    <n v="4043.96"/>
    <n v="513.58292000000006"/>
    <s v="12,70%"/>
    <d v="2004-10-15T00:00:00"/>
    <x v="0"/>
    <n v="4"/>
    <x v="9"/>
    <x v="1"/>
    <x v="6"/>
    <n v="118"/>
    <s v="S10_2016"/>
    <x v="62"/>
    <s v="9145554562"/>
    <s v="3758 North Pendale Street"/>
    <s v="N/A"/>
    <s v="White Plains"/>
    <s v="NY"/>
    <s v="24067"/>
    <x v="0"/>
    <x v="0"/>
    <s v="Frick"/>
    <s v="Steve"/>
    <s v="Medium"/>
  </r>
  <r>
    <n v="10308"/>
    <n v="20"/>
    <n v="100"/>
    <n v="1"/>
    <n v="4570.3999999999996"/>
    <n v="580.44079999999997"/>
    <s v="12,70%"/>
    <d v="2004-10-15T00:00:00"/>
    <x v="0"/>
    <n v="4"/>
    <x v="9"/>
    <x v="1"/>
    <x v="6"/>
    <n v="193"/>
    <s v="S10_4698"/>
    <x v="62"/>
    <s v="9145554562"/>
    <s v="3758 North Pendale Street"/>
    <s v="N/A"/>
    <s v="White Plains"/>
    <s v="NY"/>
    <s v="24067"/>
    <x v="0"/>
    <x v="0"/>
    <s v="Frick"/>
    <s v="Steve"/>
    <s v="Medium"/>
  </r>
  <r>
    <n v="10308"/>
    <n v="27"/>
    <n v="82.79"/>
    <n v="7"/>
    <n v="2235.33"/>
    <n v="163.40262299999998"/>
    <s v="7,31%"/>
    <d v="2004-10-15T00:00:00"/>
    <x v="0"/>
    <n v="4"/>
    <x v="9"/>
    <x v="1"/>
    <x v="5"/>
    <n v="84"/>
    <s v="S18_2581"/>
    <x v="62"/>
    <s v="9145554562"/>
    <s v="3758 North Pendale Street"/>
    <s v="N/A"/>
    <s v="White Plains"/>
    <s v="NY"/>
    <s v="24067"/>
    <x v="0"/>
    <x v="0"/>
    <s v="Frick"/>
    <s v="Steve"/>
    <s v="Small"/>
  </r>
  <r>
    <n v="10308"/>
    <n v="34"/>
    <n v="52.09"/>
    <n v="3"/>
    <n v="1771.06"/>
    <n v="224.92462"/>
    <n v="0.127"/>
    <d v="2004-10-15T00:00:00"/>
    <x v="0"/>
    <n v="4"/>
    <x v="9"/>
    <x v="1"/>
    <x v="6"/>
    <n v="60"/>
    <s v="S18_2625"/>
    <x v="62"/>
    <s v="9145554562"/>
    <s v="3758 North Pendale Street"/>
    <s v="N/A"/>
    <s v="White Plains"/>
    <s v="NY"/>
    <s v="24067"/>
    <x v="0"/>
    <x v="0"/>
    <s v="Frick"/>
    <s v="Steve"/>
    <s v="Small"/>
  </r>
  <r>
    <n v="10308"/>
    <n v="31"/>
    <n v="100"/>
    <n v="9"/>
    <n v="3493.7"/>
    <n v="255.38946999999999"/>
    <s v="7,31%"/>
    <d v="2004-10-15T00:00:00"/>
    <x v="0"/>
    <n v="4"/>
    <x v="9"/>
    <x v="1"/>
    <x v="5"/>
    <n v="109"/>
    <s v="S24_1785"/>
    <x v="62"/>
    <s v="9145554562"/>
    <s v="3758 North Pendale Street"/>
    <s v="N/A"/>
    <s v="White Plains"/>
    <s v="NY"/>
    <s v="24067"/>
    <x v="0"/>
    <x v="0"/>
    <s v="Frick"/>
    <s v="Steve"/>
    <s v="Medium"/>
  </r>
  <r>
    <n v="10308"/>
    <n v="47"/>
    <n v="63.22"/>
    <n v="4"/>
    <n v="2971.34"/>
    <n v="377.36018000000001"/>
    <n v="0.127"/>
    <d v="2004-10-15T00:00:00"/>
    <x v="0"/>
    <n v="4"/>
    <x v="9"/>
    <x v="1"/>
    <x v="6"/>
    <n v="76"/>
    <s v="S24_2000"/>
    <x v="62"/>
    <s v="9145554562"/>
    <s v="3758 North Pendale Street"/>
    <s v="N/A"/>
    <s v="White Plains"/>
    <s v="NY"/>
    <s v="24067"/>
    <x v="0"/>
    <x v="0"/>
    <s v="Frick"/>
    <s v="Steve"/>
    <s v="Small"/>
  </r>
  <r>
    <n v="10308"/>
    <n v="43"/>
    <n v="76.430000000000007"/>
    <n v="16"/>
    <n v="3286.49"/>
    <n v="240.24241899999998"/>
    <s v="7,31%"/>
    <d v="2004-10-15T00:00:00"/>
    <x v="0"/>
    <n v="4"/>
    <x v="9"/>
    <x v="1"/>
    <x v="5"/>
    <n v="68"/>
    <s v="S24_3949"/>
    <x v="62"/>
    <s v="9145554562"/>
    <s v="3758 North Pendale Street"/>
    <s v="N/A"/>
    <s v="White Plains"/>
    <s v="NY"/>
    <s v="24067"/>
    <x v="0"/>
    <x v="0"/>
    <s v="Frick"/>
    <s v="Steve"/>
    <s v="Medium"/>
  </r>
  <r>
    <n v="10308"/>
    <n v="44"/>
    <n v="83.32"/>
    <n v="8"/>
    <n v="3666.08"/>
    <n v="267.99044800000001"/>
    <s v="7,31%"/>
    <d v="2004-10-15T00:00:00"/>
    <x v="0"/>
    <n v="4"/>
    <x v="9"/>
    <x v="1"/>
    <x v="5"/>
    <n v="72"/>
    <s v="S24_4278"/>
    <x v="62"/>
    <s v="9145554562"/>
    <s v="3758 North Pendale Street"/>
    <s v="N/A"/>
    <s v="White Plains"/>
    <s v="NY"/>
    <s v="24067"/>
    <x v="0"/>
    <x v="0"/>
    <s v="Frick"/>
    <s v="Steve"/>
    <s v="Medium"/>
  </r>
  <r>
    <n v="10308"/>
    <n v="24"/>
    <n v="79.91"/>
    <n v="5"/>
    <n v="1917.84"/>
    <n v="243.56567999999999"/>
    <n v="0.127"/>
    <d v="2004-10-15T00:00:00"/>
    <x v="0"/>
    <n v="4"/>
    <x v="9"/>
    <x v="1"/>
    <x v="6"/>
    <n v="99"/>
    <s v="S32_1374"/>
    <x v="62"/>
    <s v="9145554562"/>
    <s v="3758 North Pendale Street"/>
    <s v="N/A"/>
    <s v="White Plains"/>
    <s v="NY"/>
    <s v="24067"/>
    <x v="0"/>
    <x v="0"/>
    <s v="Frick"/>
    <s v="Steve"/>
    <s v="Small"/>
  </r>
  <r>
    <n v="10308"/>
    <n v="46"/>
    <n v="66.040000000000006"/>
    <n v="10"/>
    <n v="3037.84"/>
    <n v="224.496376"/>
    <s v="7,39%"/>
    <d v="2004-10-15T00:00:00"/>
    <x v="0"/>
    <n v="4"/>
    <x v="9"/>
    <x v="1"/>
    <x v="0"/>
    <n v="68"/>
    <s v="S32_4289"/>
    <x v="62"/>
    <s v="9145554562"/>
    <s v="3758 North Pendale Street"/>
    <s v="N/A"/>
    <s v="White Plains"/>
    <s v="NY"/>
    <s v="24067"/>
    <x v="0"/>
    <x v="0"/>
    <s v="Frick"/>
    <s v="Steve"/>
    <s v="Medium"/>
  </r>
  <r>
    <n v="10308"/>
    <n v="47"/>
    <n v="43.64"/>
    <n v="11"/>
    <n v="2051.08"/>
    <n v="151.57481199999998"/>
    <s v="7,39%"/>
    <d v="2004-10-15T00:00:00"/>
    <x v="0"/>
    <n v="4"/>
    <x v="9"/>
    <x v="1"/>
    <x v="0"/>
    <n v="43"/>
    <s v="S50_1341"/>
    <x v="62"/>
    <s v="9145554562"/>
    <s v="3758 North Pendale Street"/>
    <s v="N/A"/>
    <s v="White Plains"/>
    <s v="NY"/>
    <s v="24067"/>
    <x v="0"/>
    <x v="0"/>
    <s v="Frick"/>
    <s v="Steve"/>
    <s v="Small"/>
  </r>
  <r>
    <n v="10308"/>
    <n v="21"/>
    <n v="100"/>
    <n v="12"/>
    <n v="2224.9499999999998"/>
    <n v="162.64384499999997"/>
    <s v="7,31%"/>
    <d v="2004-10-15T00:00:00"/>
    <x v="0"/>
    <n v="4"/>
    <x v="9"/>
    <x v="1"/>
    <x v="5"/>
    <n v="91"/>
    <s v="S700_1691"/>
    <x v="62"/>
    <s v="9145554562"/>
    <s v="3758 North Pendale Street"/>
    <s v="N/A"/>
    <s v="White Plains"/>
    <s v="NY"/>
    <s v="24067"/>
    <x v="0"/>
    <x v="0"/>
    <s v="Frick"/>
    <s v="Steve"/>
    <s v="Small"/>
  </r>
  <r>
    <n v="10308"/>
    <n v="35"/>
    <n v="88.75"/>
    <n v="14"/>
    <n v="3106.25"/>
    <n v="227.06687499999998"/>
    <s v="7,31%"/>
    <d v="2004-10-15T00:00:00"/>
    <x v="0"/>
    <n v="4"/>
    <x v="9"/>
    <x v="1"/>
    <x v="5"/>
    <n v="99"/>
    <s v="S700_2466"/>
    <x v="62"/>
    <s v="9145554562"/>
    <s v="3758 North Pendale Street"/>
    <s v="N/A"/>
    <s v="White Plains"/>
    <s v="NY"/>
    <s v="24067"/>
    <x v="0"/>
    <x v="0"/>
    <s v="Frick"/>
    <s v="Steve"/>
    <s v="Medium"/>
  </r>
  <r>
    <n v="10308"/>
    <n v="31"/>
    <n v="100"/>
    <n v="6"/>
    <n v="4009.23"/>
    <n v="293.07471299999997"/>
    <s v="7,31%"/>
    <d v="2004-10-15T00:00:00"/>
    <x v="0"/>
    <n v="4"/>
    <x v="9"/>
    <x v="1"/>
    <x v="5"/>
    <n v="118"/>
    <s v="S700_2834"/>
    <x v="62"/>
    <s v="9145554562"/>
    <s v="3758 North Pendale Street"/>
    <s v="N/A"/>
    <s v="White Plains"/>
    <s v="NY"/>
    <s v="24067"/>
    <x v="0"/>
    <x v="0"/>
    <s v="Frick"/>
    <s v="Steve"/>
    <s v="Medium"/>
  </r>
  <r>
    <n v="10308"/>
    <n v="21"/>
    <n v="87.2"/>
    <n v="13"/>
    <n v="1831.2"/>
    <n v="133.86071999999999"/>
    <s v="7,31%"/>
    <d v="2004-10-15T00:00:00"/>
    <x v="0"/>
    <n v="4"/>
    <x v="9"/>
    <x v="1"/>
    <x v="5"/>
    <n v="80"/>
    <s v="S700_3167"/>
    <x v="62"/>
    <s v="9145554562"/>
    <s v="3758 North Pendale Street"/>
    <s v="N/A"/>
    <s v="White Plains"/>
    <s v="NY"/>
    <s v="24067"/>
    <x v="0"/>
    <x v="0"/>
    <s v="Frick"/>
    <s v="Steve"/>
    <s v="Small"/>
  </r>
  <r>
    <n v="10308"/>
    <n v="39"/>
    <n v="68.11"/>
    <n v="15"/>
    <n v="2656.29"/>
    <n v="194.17479899999998"/>
    <s v="7,31%"/>
    <d v="2004-10-15T00:00:00"/>
    <x v="0"/>
    <n v="4"/>
    <x v="9"/>
    <x v="1"/>
    <x v="5"/>
    <n v="74"/>
    <s v="S700_4002"/>
    <x v="62"/>
    <s v="9145554562"/>
    <s v="3758 North Pendale Street"/>
    <s v="N/A"/>
    <s v="White Plains"/>
    <s v="NY"/>
    <s v="24067"/>
    <x v="0"/>
    <x v="0"/>
    <s v="Frick"/>
    <s v="Steve"/>
    <s v="Small"/>
  </r>
  <r>
    <n v="10309"/>
    <n v="41"/>
    <n v="100"/>
    <n v="5"/>
    <n v="4394.38"/>
    <n v="558.08626000000004"/>
    <s v="12,70%"/>
    <d v="2004-10-15T00:00:00"/>
    <x v="0"/>
    <n v="4"/>
    <x v="9"/>
    <x v="1"/>
    <x v="6"/>
    <n v="95"/>
    <s v="S10_1678"/>
    <x v="3"/>
    <s v="07-98 9555"/>
    <s v="Erling Skakkes gate 78"/>
    <s v="N/A"/>
    <s v="Stavern"/>
    <s v="N/A"/>
    <s v="4110"/>
    <x v="2"/>
    <x v="1"/>
    <s v="Bergulfsen"/>
    <s v="Jonas"/>
    <s v="Medium"/>
  </r>
  <r>
    <n v="10309"/>
    <n v="26"/>
    <n v="100"/>
    <n v="4"/>
    <n v="4660.24"/>
    <n v="591.85047999999995"/>
    <n v="0.127"/>
    <d v="2004-10-15T00:00:00"/>
    <x v="0"/>
    <n v="4"/>
    <x v="9"/>
    <x v="1"/>
    <x v="6"/>
    <n v="150"/>
    <s v="S12_2823"/>
    <x v="3"/>
    <s v="07-98 9555"/>
    <s v="Erling Skakkes gate 78"/>
    <s v="N/A"/>
    <s v="Stavern"/>
    <s v="N/A"/>
    <s v="4110"/>
    <x v="2"/>
    <x v="1"/>
    <s v="Bergulfsen"/>
    <s v="Jonas"/>
    <s v="Medium"/>
  </r>
  <r>
    <n v="10309"/>
    <n v="21"/>
    <n v="100"/>
    <n v="6"/>
    <n v="2650.62"/>
    <n v="336.62873999999999"/>
    <n v="0.127"/>
    <d v="2004-10-15T00:00:00"/>
    <x v="0"/>
    <n v="4"/>
    <x v="9"/>
    <x v="1"/>
    <x v="6"/>
    <n v="112"/>
    <s v="S24_1578"/>
    <x v="3"/>
    <s v="07-98 9555"/>
    <s v="Erling Skakkes gate 78"/>
    <s v="N/A"/>
    <s v="Stavern"/>
    <s v="N/A"/>
    <s v="4110"/>
    <x v="2"/>
    <x v="1"/>
    <s v="Bergulfsen"/>
    <s v="Jonas"/>
    <s v="Small"/>
  </r>
  <r>
    <n v="10309"/>
    <n v="24"/>
    <n v="56.1"/>
    <n v="2"/>
    <n v="1346.4"/>
    <n v="170.99280000000002"/>
    <n v="0.127"/>
    <d v="2004-10-15T00:00:00"/>
    <x v="0"/>
    <n v="4"/>
    <x v="9"/>
    <x v="1"/>
    <x v="6"/>
    <n v="69"/>
    <s v="S24_2360"/>
    <x v="3"/>
    <s v="07-98 9555"/>
    <s v="Erling Skakkes gate 78"/>
    <s v="N/A"/>
    <s v="Stavern"/>
    <s v="N/A"/>
    <s v="4110"/>
    <x v="2"/>
    <x v="1"/>
    <s v="Bergulfsen"/>
    <s v="Jonas"/>
    <s v="Small"/>
  </r>
  <r>
    <n v="10309"/>
    <n v="50"/>
    <n v="84.7"/>
    <n v="3"/>
    <n v="4235"/>
    <n v="537.84500000000003"/>
    <n v="0.127"/>
    <d v="2004-10-15T00:00:00"/>
    <x v="0"/>
    <n v="4"/>
    <x v="9"/>
    <x v="1"/>
    <x v="6"/>
    <n v="102"/>
    <s v="S32_4485"/>
    <x v="3"/>
    <s v="07-98 9555"/>
    <s v="Erling Skakkes gate 78"/>
    <s v="N/A"/>
    <s v="Stavern"/>
    <s v="N/A"/>
    <s v="4110"/>
    <x v="2"/>
    <x v="1"/>
    <s v="Bergulfsen"/>
    <s v="Jonas"/>
    <s v="Medium"/>
  </r>
  <r>
    <n v="10309"/>
    <n v="28"/>
    <n v="88.68"/>
    <n v="1"/>
    <n v="2483.04"/>
    <n v="315.34607999999997"/>
    <n v="0.127"/>
    <d v="2004-10-15T00:00:00"/>
    <x v="0"/>
    <n v="4"/>
    <x v="9"/>
    <x v="1"/>
    <x v="6"/>
    <n v="81"/>
    <s v="S50_4713"/>
    <x v="3"/>
    <s v="07-98 9555"/>
    <s v="Erling Skakkes gate 78"/>
    <s v="N/A"/>
    <s v="Stavern"/>
    <s v="N/A"/>
    <s v="4110"/>
    <x v="2"/>
    <x v="1"/>
    <s v="Bergulfsen"/>
    <s v="Jonas"/>
    <s v="Small"/>
  </r>
  <r>
    <n v="10310"/>
    <n v="33"/>
    <n v="100"/>
    <n v="10"/>
    <n v="6934.62"/>
    <n v="1726.026918"/>
    <s v="24,89%"/>
    <d v="2004-10-16T00:00:00"/>
    <x v="0"/>
    <n v="4"/>
    <x v="9"/>
    <x v="1"/>
    <x v="1"/>
    <n v="194"/>
    <s v="S12_1099"/>
    <x v="59"/>
    <s v="0221-5554327"/>
    <s v="Mehrheimerstr. 369"/>
    <s v="N/A"/>
    <s v="Koln"/>
    <s v="N/A"/>
    <s v="50739"/>
    <x v="1"/>
    <x v="1"/>
    <s v="Pfalzheim"/>
    <s v="Henriette"/>
    <s v="Medium"/>
  </r>
  <r>
    <n v="10310"/>
    <n v="24"/>
    <n v="100"/>
    <n v="8"/>
    <n v="3100.32"/>
    <n v="771.66964800000005"/>
    <s v="24,89%"/>
    <d v="2004-10-16T00:00:00"/>
    <x v="0"/>
    <n v="4"/>
    <x v="9"/>
    <x v="1"/>
    <x v="1"/>
    <n v="117"/>
    <s v="S12_3380"/>
    <x v="59"/>
    <s v="0221-5554327"/>
    <s v="Mehrheimerstr. 369"/>
    <s v="N/A"/>
    <s v="Koln"/>
    <s v="N/A"/>
    <s v="50739"/>
    <x v="1"/>
    <x v="1"/>
    <s v="Pfalzheim"/>
    <s v="Henriette"/>
    <s v="Medium"/>
  </r>
  <r>
    <n v="10310"/>
    <n v="49"/>
    <n v="81.400000000000006"/>
    <n v="11"/>
    <n v="3988.6"/>
    <n v="992.76254000000006"/>
    <s v="24,89%"/>
    <d v="2004-10-16T00:00:00"/>
    <x v="0"/>
    <n v="4"/>
    <x v="9"/>
    <x v="1"/>
    <x v="1"/>
    <n v="79"/>
    <s v="S12_3990"/>
    <x v="59"/>
    <s v="0221-5554327"/>
    <s v="Mehrheimerstr. 369"/>
    <s v="N/A"/>
    <s v="Koln"/>
    <s v="N/A"/>
    <s v="50739"/>
    <x v="1"/>
    <x v="1"/>
    <s v="Pfalzheim"/>
    <s v="Henriette"/>
    <s v="Medium"/>
  </r>
  <r>
    <n v="10310"/>
    <n v="25"/>
    <n v="100"/>
    <n v="7"/>
    <n v="2504.75"/>
    <n v="623.432275"/>
    <s v="24,89%"/>
    <d v="2004-10-16T00:00:00"/>
    <x v="0"/>
    <n v="4"/>
    <x v="9"/>
    <x v="1"/>
    <x v="1"/>
    <n v="115"/>
    <s v="S12_4675"/>
    <x v="59"/>
    <s v="0221-5554327"/>
    <s v="Mehrheimerstr. 369"/>
    <s v="N/A"/>
    <s v="Koln"/>
    <s v="N/A"/>
    <s v="50739"/>
    <x v="1"/>
    <x v="1"/>
    <s v="Pfalzheim"/>
    <s v="Henriette"/>
    <s v="Small"/>
  </r>
  <r>
    <n v="10310"/>
    <n v="37"/>
    <n v="100"/>
    <n v="2"/>
    <n v="6231.91"/>
    <n v="1551.1223990000001"/>
    <s v="24,89%"/>
    <d v="2004-10-16T00:00:00"/>
    <x v="0"/>
    <n v="4"/>
    <x v="9"/>
    <x v="1"/>
    <x v="1"/>
    <n v="141"/>
    <s v="S18_1129"/>
    <x v="59"/>
    <s v="0221-5554327"/>
    <s v="Mehrheimerstr. 369"/>
    <s v="N/A"/>
    <s v="Koln"/>
    <s v="N/A"/>
    <s v="50739"/>
    <x v="1"/>
    <x v="1"/>
    <s v="Pfalzheim"/>
    <s v="Henriette"/>
    <s v="Medium"/>
  </r>
  <r>
    <n v="10310"/>
    <n v="20"/>
    <n v="91.63"/>
    <n v="6"/>
    <n v="1832.6"/>
    <n v="456.13414"/>
    <s v="24,89%"/>
    <d v="2004-10-16T00:00:00"/>
    <x v="0"/>
    <n v="4"/>
    <x v="9"/>
    <x v="1"/>
    <x v="1"/>
    <n v="77"/>
    <s v="S18_1889"/>
    <x v="59"/>
    <s v="0221-5554327"/>
    <s v="Mehrheimerstr. 369"/>
    <s v="N/A"/>
    <s v="Koln"/>
    <s v="N/A"/>
    <s v="50739"/>
    <x v="1"/>
    <x v="1"/>
    <s v="Pfalzheim"/>
    <s v="Henriette"/>
    <s v="Small"/>
  </r>
  <r>
    <n v="10310"/>
    <n v="24"/>
    <n v="100"/>
    <n v="1"/>
    <n v="3448.08"/>
    <n v="858.22711200000003"/>
    <s v="24,89%"/>
    <d v="2004-10-16T00:00:00"/>
    <x v="0"/>
    <n v="4"/>
    <x v="9"/>
    <x v="1"/>
    <x v="1"/>
    <n v="142"/>
    <s v="S18_1984"/>
    <x v="59"/>
    <s v="0221-5554327"/>
    <s v="Mehrheimerstr. 369"/>
    <s v="N/A"/>
    <s v="Koln"/>
    <s v="N/A"/>
    <s v="50739"/>
    <x v="1"/>
    <x v="1"/>
    <s v="Pfalzheim"/>
    <s v="Henriette"/>
    <s v="Medium"/>
  </r>
  <r>
    <n v="10310"/>
    <n v="48"/>
    <n v="100"/>
    <n v="3"/>
    <n v="8940.9599999999991"/>
    <n v="2225.4049439999999"/>
    <s v="24,89%"/>
    <d v="2004-10-16T00:00:00"/>
    <x v="0"/>
    <n v="4"/>
    <x v="9"/>
    <x v="1"/>
    <x v="1"/>
    <n v="169"/>
    <s v="S18_3232"/>
    <x v="59"/>
    <s v="0221-5554327"/>
    <s v="Mehrheimerstr. 369"/>
    <s v="N/A"/>
    <s v="Koln"/>
    <s v="N/A"/>
    <s v="50739"/>
    <x v="1"/>
    <x v="1"/>
    <s v="Pfalzheim"/>
    <s v="Henriette"/>
    <s v="Large"/>
  </r>
  <r>
    <n v="10310"/>
    <n v="27"/>
    <n v="80.41"/>
    <n v="13"/>
    <n v="2171.0700000000002"/>
    <n v="540.37932300000011"/>
    <s v="24,89%"/>
    <d v="2004-10-16T00:00:00"/>
    <x v="0"/>
    <n v="4"/>
    <x v="9"/>
    <x v="1"/>
    <x v="1"/>
    <n v="80"/>
    <s v="S18_3278"/>
    <x v="59"/>
    <s v="0221-5554327"/>
    <s v="Mehrheimerstr. 369"/>
    <s v="N/A"/>
    <s v="Koln"/>
    <s v="N/A"/>
    <s v="50739"/>
    <x v="1"/>
    <x v="1"/>
    <s v="Pfalzheim"/>
    <s v="Henriette"/>
    <s v="Small"/>
  </r>
  <r>
    <n v="10310"/>
    <n v="49"/>
    <n v="100"/>
    <n v="12"/>
    <n v="6266.12"/>
    <n v="1559.6372679999999"/>
    <s v="24,89%"/>
    <d v="2004-10-16T00:00:00"/>
    <x v="0"/>
    <n v="4"/>
    <x v="9"/>
    <x v="1"/>
    <x v="1"/>
    <n v="146"/>
    <s v="S18_3482"/>
    <x v="59"/>
    <s v="0221-5554327"/>
    <s v="Mehrheimerstr. 369"/>
    <s v="N/A"/>
    <s v="Koln"/>
    <s v="N/A"/>
    <s v="50739"/>
    <x v="1"/>
    <x v="1"/>
    <s v="Pfalzheim"/>
    <s v="Henriette"/>
    <s v="Medium"/>
  </r>
  <r>
    <n v="10310"/>
    <n v="42"/>
    <n v="67.14"/>
    <n v="16"/>
    <n v="2819.88"/>
    <n v="358.12476000000004"/>
    <n v="0.127"/>
    <d v="2004-10-16T00:00:00"/>
    <x v="0"/>
    <n v="4"/>
    <x v="9"/>
    <x v="1"/>
    <x v="6"/>
    <n v="62"/>
    <s v="S18_3782"/>
    <x v="59"/>
    <s v="0221-5554327"/>
    <s v="Mehrheimerstr. 369"/>
    <s v="N/A"/>
    <s v="Koln"/>
    <s v="N/A"/>
    <s v="50739"/>
    <x v="1"/>
    <x v="1"/>
    <s v="Pfalzheim"/>
    <s v="Henriette"/>
    <s v="Small"/>
  </r>
  <r>
    <n v="10310"/>
    <n v="40"/>
    <n v="100"/>
    <n v="15"/>
    <n v="5356.8"/>
    <n v="1333.3075200000001"/>
    <s v="24,89%"/>
    <d v="2004-10-16T00:00:00"/>
    <x v="0"/>
    <n v="4"/>
    <x v="9"/>
    <x v="1"/>
    <x v="1"/>
    <n v="148"/>
    <s v="S18_4721"/>
    <x v="59"/>
    <s v="0221-5554327"/>
    <s v="Mehrheimerstr. 369"/>
    <s v="N/A"/>
    <s v="Koln"/>
    <s v="N/A"/>
    <s v="50739"/>
    <x v="1"/>
    <x v="1"/>
    <s v="Pfalzheim"/>
    <s v="Henriette"/>
    <s v="Medium"/>
  </r>
  <r>
    <n v="10310"/>
    <n v="33"/>
    <n v="41.91"/>
    <n v="4"/>
    <n v="1383.03"/>
    <n v="344.23616700000002"/>
    <s v="24,89%"/>
    <d v="2004-10-16T00:00:00"/>
    <x v="0"/>
    <n v="4"/>
    <x v="9"/>
    <x v="1"/>
    <x v="1"/>
    <n v="37"/>
    <s v="S24_2972"/>
    <x v="59"/>
    <s v="0221-5554327"/>
    <s v="Mehrheimerstr. 369"/>
    <s v="N/A"/>
    <s v="Koln"/>
    <s v="N/A"/>
    <s v="50739"/>
    <x v="1"/>
    <x v="1"/>
    <s v="Pfalzheim"/>
    <s v="Henriette"/>
    <s v="Small"/>
  </r>
  <r>
    <n v="10310"/>
    <n v="38"/>
    <n v="56.94"/>
    <n v="9"/>
    <n v="2163.7199999999998"/>
    <n v="538.54990799999996"/>
    <s v="24,89%"/>
    <d v="2004-10-16T00:00:00"/>
    <x v="0"/>
    <n v="4"/>
    <x v="9"/>
    <x v="1"/>
    <x v="1"/>
    <n v="61"/>
    <s v="S24_3371"/>
    <x v="59"/>
    <s v="0221-5554327"/>
    <s v="Mehrheimerstr. 369"/>
    <s v="N/A"/>
    <s v="Koln"/>
    <s v="N/A"/>
    <s v="50739"/>
    <x v="1"/>
    <x v="1"/>
    <s v="Pfalzheim"/>
    <s v="Henriette"/>
    <s v="Small"/>
  </r>
  <r>
    <n v="10310"/>
    <n v="45"/>
    <n v="100"/>
    <n v="5"/>
    <n v="5497.65"/>
    <n v="1368.3650849999999"/>
    <s v="24,89%"/>
    <d v="2004-10-16T00:00:00"/>
    <x v="0"/>
    <n v="4"/>
    <x v="9"/>
    <x v="1"/>
    <x v="1"/>
    <n v="140"/>
    <s v="S24_3856"/>
    <x v="59"/>
    <s v="0221-5554327"/>
    <s v="Mehrheimerstr. 369"/>
    <s v="N/A"/>
    <s v="Koln"/>
    <s v="N/A"/>
    <s v="50739"/>
    <x v="1"/>
    <x v="1"/>
    <s v="Pfalzheim"/>
    <s v="Henriette"/>
    <s v="Medium"/>
  </r>
  <r>
    <n v="10310"/>
    <n v="49"/>
    <n v="97.01"/>
    <n v="14"/>
    <n v="4753.49"/>
    <n v="1183.1436610000001"/>
    <s v="24,89%"/>
    <d v="2004-10-16T00:00:00"/>
    <x v="0"/>
    <n v="4"/>
    <x v="9"/>
    <x v="1"/>
    <x v="1"/>
    <n v="80"/>
    <s v="S24_4620"/>
    <x v="59"/>
    <s v="0221-5554327"/>
    <s v="Mehrheimerstr. 369"/>
    <s v="N/A"/>
    <s v="Koln"/>
    <s v="N/A"/>
    <s v="50739"/>
    <x v="1"/>
    <x v="1"/>
    <s v="Pfalzheim"/>
    <s v="Henriette"/>
    <s v="Medium"/>
  </r>
  <r>
    <n v="10310"/>
    <n v="36"/>
    <n v="43.05"/>
    <n v="17"/>
    <n v="1549.8"/>
    <n v="196.8246"/>
    <n v="0.127"/>
    <d v="2004-10-16T00:00:00"/>
    <x v="0"/>
    <n v="4"/>
    <x v="9"/>
    <x v="1"/>
    <x v="6"/>
    <n v="40"/>
    <s v="S32_2206"/>
    <x v="59"/>
    <s v="0221-5554327"/>
    <s v="Mehrheimerstr. 369"/>
    <s v="N/A"/>
    <s v="Koln"/>
    <s v="N/A"/>
    <s v="50739"/>
    <x v="1"/>
    <x v="1"/>
    <s v="Pfalzheim"/>
    <s v="Henriette"/>
    <s v="Small"/>
  </r>
  <r>
    <n v="10311"/>
    <n v="29"/>
    <n v="100"/>
    <n v="9"/>
    <n v="2923.2"/>
    <n v="727.58447999999999"/>
    <s v="24,89%"/>
    <d v="2004-10-16T00:00:00"/>
    <x v="0"/>
    <n v="4"/>
    <x v="9"/>
    <x v="1"/>
    <x v="1"/>
    <n v="124"/>
    <s v="S18_1589"/>
    <x v="4"/>
    <s v="(91) 555 94 44"/>
    <s v="C/ Moralzarzal, 86"/>
    <s v="N/A"/>
    <s v="Madrid"/>
    <s v="N/A"/>
    <s v="28034"/>
    <x v="3"/>
    <x v="1"/>
    <s v="Freyre"/>
    <s v="Diego"/>
    <s v="Small"/>
  </r>
  <r>
    <n v="10311"/>
    <n v="43"/>
    <n v="100"/>
    <n v="10"/>
    <n v="5278.68"/>
    <n v="1313.8634520000001"/>
    <s v="24,89%"/>
    <d v="2004-10-16T00:00:00"/>
    <x v="0"/>
    <n v="4"/>
    <x v="9"/>
    <x v="1"/>
    <x v="1"/>
    <n v="132"/>
    <s v="S18_2870"/>
    <x v="4"/>
    <s v="(91) 555 94 44"/>
    <s v="C/ Moralzarzal, 86"/>
    <s v="N/A"/>
    <s v="Madrid"/>
    <s v="N/A"/>
    <s v="28034"/>
    <x v="3"/>
    <x v="1"/>
    <s v="Freyre"/>
    <s v="Diego"/>
    <s v="Medium"/>
  </r>
  <r>
    <n v="10311"/>
    <n v="32"/>
    <n v="100"/>
    <n v="11"/>
    <n v="3616.64"/>
    <n v="900.18169599999999"/>
    <s v="24,89%"/>
    <d v="2004-10-16T00:00:00"/>
    <x v="0"/>
    <n v="4"/>
    <x v="9"/>
    <x v="1"/>
    <x v="1"/>
    <n v="141"/>
    <s v="S18_3685"/>
    <x v="4"/>
    <s v="(91) 555 94 44"/>
    <s v="C/ Moralzarzal, 86"/>
    <s v="N/A"/>
    <s v="Madrid"/>
    <s v="N/A"/>
    <s v="28034"/>
    <x v="3"/>
    <x v="1"/>
    <s v="Freyre"/>
    <s v="Diego"/>
    <s v="Medium"/>
  </r>
  <r>
    <n v="10311"/>
    <n v="41"/>
    <n v="81.91"/>
    <n v="1"/>
    <n v="3358.31"/>
    <n v="248.17910899999998"/>
    <s v="7,39%"/>
    <d v="2004-10-16T00:00:00"/>
    <x v="0"/>
    <n v="4"/>
    <x v="9"/>
    <x v="1"/>
    <x v="0"/>
    <n v="92"/>
    <s v="S18_4409"/>
    <x v="4"/>
    <s v="(91) 555 94 44"/>
    <s v="C/ Moralzarzal, 86"/>
    <s v="N/A"/>
    <s v="Madrid"/>
    <s v="N/A"/>
    <s v="28034"/>
    <x v="3"/>
    <x v="1"/>
    <s v="Freyre"/>
    <s v="Diego"/>
    <s v="Medium"/>
  </r>
  <r>
    <n v="10311"/>
    <n v="25"/>
    <n v="66.989999999999995"/>
    <n v="2"/>
    <n v="1674.75"/>
    <n v="416.84527500000002"/>
    <s v="24,89%"/>
    <d v="2004-10-16T00:00:00"/>
    <x v="0"/>
    <n v="4"/>
    <x v="9"/>
    <x v="1"/>
    <x v="1"/>
    <n v="71"/>
    <s v="S18_4933"/>
    <x v="4"/>
    <s v="(91) 555 94 44"/>
    <s v="C/ Moralzarzal, 86"/>
    <s v="N/A"/>
    <s v="Madrid"/>
    <s v="N/A"/>
    <s v="28034"/>
    <x v="3"/>
    <x v="1"/>
    <s v="Freyre"/>
    <s v="Diego"/>
    <s v="Small"/>
  </r>
  <r>
    <n v="10311"/>
    <n v="26"/>
    <n v="87.45"/>
    <n v="6"/>
    <n v="2273.6999999999998"/>
    <n v="565.92392999999993"/>
    <s v="24,89%"/>
    <d v="2004-10-16T00:00:00"/>
    <x v="0"/>
    <n v="4"/>
    <x v="9"/>
    <x v="1"/>
    <x v="1"/>
    <n v="73"/>
    <s v="S24_1046"/>
    <x v="4"/>
    <s v="(91) 555 94 44"/>
    <s v="C/ Moralzarzal, 86"/>
    <s v="N/A"/>
    <s v="Madrid"/>
    <s v="N/A"/>
    <s v="28034"/>
    <x v="3"/>
    <x v="1"/>
    <s v="Freyre"/>
    <s v="Diego"/>
    <s v="Small"/>
  </r>
  <r>
    <n v="10311"/>
    <n v="45"/>
    <n v="49.3"/>
    <n v="8"/>
    <n v="2218.5"/>
    <n v="552.18465000000003"/>
    <s v="24,89%"/>
    <d v="2004-10-16T00:00:00"/>
    <x v="0"/>
    <n v="4"/>
    <x v="9"/>
    <x v="1"/>
    <x v="1"/>
    <n v="50"/>
    <s v="S24_1628"/>
    <x v="4"/>
    <s v="(91) 555 94 44"/>
    <s v="C/ Moralzarzal, 86"/>
    <s v="N/A"/>
    <s v="Madrid"/>
    <s v="N/A"/>
    <s v="28034"/>
    <x v="3"/>
    <x v="1"/>
    <s v="Freyre"/>
    <s v="Diego"/>
    <s v="Small"/>
  </r>
  <r>
    <n v="10311"/>
    <n v="28"/>
    <n v="93.6"/>
    <n v="4"/>
    <n v="2620.8000000000002"/>
    <n v="652.31712000000005"/>
    <s v="24,89%"/>
    <d v="2004-10-16T00:00:00"/>
    <x v="0"/>
    <n v="4"/>
    <x v="9"/>
    <x v="1"/>
    <x v="1"/>
    <n v="90"/>
    <s v="S24_2766"/>
    <x v="4"/>
    <s v="(91) 555 94 44"/>
    <s v="C/ Moralzarzal, 86"/>
    <s v="N/A"/>
    <s v="Madrid"/>
    <s v="N/A"/>
    <s v="28034"/>
    <x v="3"/>
    <x v="1"/>
    <s v="Freyre"/>
    <s v="Diego"/>
    <s v="Small"/>
  </r>
  <r>
    <n v="10311"/>
    <n v="43"/>
    <n v="100"/>
    <n v="3"/>
    <n v="4595.41"/>
    <n v="1143.7975490000001"/>
    <s v="24,89%"/>
    <d v="2004-10-16T00:00:00"/>
    <x v="0"/>
    <n v="4"/>
    <x v="9"/>
    <x v="1"/>
    <x v="1"/>
    <n v="117"/>
    <s v="S24_2887"/>
    <x v="4"/>
    <s v="(91) 555 94 44"/>
    <s v="C/ Moralzarzal, 86"/>
    <s v="N/A"/>
    <s v="Madrid"/>
    <s v="N/A"/>
    <s v="28034"/>
    <x v="3"/>
    <x v="1"/>
    <s v="Freyre"/>
    <s v="Diego"/>
    <s v="Medium"/>
  </r>
  <r>
    <n v="10311"/>
    <n v="25"/>
    <n v="83.04"/>
    <n v="5"/>
    <n v="2076"/>
    <n v="516.71640000000002"/>
    <s v="24,89%"/>
    <d v="2004-10-16T00:00:00"/>
    <x v="0"/>
    <n v="4"/>
    <x v="9"/>
    <x v="1"/>
    <x v="1"/>
    <n v="85"/>
    <s v="S24_3191"/>
    <x v="4"/>
    <s v="(91) 555 94 44"/>
    <s v="C/ Moralzarzal, 86"/>
    <s v="N/A"/>
    <s v="Madrid"/>
    <s v="N/A"/>
    <s v="28034"/>
    <x v="3"/>
    <x v="1"/>
    <s v="Freyre"/>
    <s v="Diego"/>
    <s v="Small"/>
  </r>
  <r>
    <n v="10311"/>
    <n v="46"/>
    <n v="92.09"/>
    <n v="7"/>
    <n v="4236.1400000000003"/>
    <n v="1054.3752460000001"/>
    <s v="24,89%"/>
    <d v="2004-10-16T00:00:00"/>
    <x v="0"/>
    <n v="4"/>
    <x v="9"/>
    <x v="1"/>
    <x v="1"/>
    <n v="107"/>
    <s v="S24_3432"/>
    <x v="4"/>
    <s v="(91) 555 94 44"/>
    <s v="C/ Moralzarzal, 86"/>
    <s v="N/A"/>
    <s v="Madrid"/>
    <s v="N/A"/>
    <s v="28034"/>
    <x v="3"/>
    <x v="1"/>
    <s v="Freyre"/>
    <s v="Diego"/>
    <s v="Medium"/>
  </r>
  <r>
    <n v="10312"/>
    <n v="48"/>
    <n v="100"/>
    <n v="3"/>
    <n v="11623.7"/>
    <n v="2893.1389300000001"/>
    <s v="24,89%"/>
    <d v="2004-10-21T00:00:00"/>
    <x v="0"/>
    <n v="4"/>
    <x v="9"/>
    <x v="1"/>
    <x v="1"/>
    <n v="214"/>
    <s v="S10_1949"/>
    <x v="13"/>
    <s v="4155551450"/>
    <s v="5677 Strong St."/>
    <s v="N/A"/>
    <s v="San Rafael"/>
    <s v="CA"/>
    <s v="97562"/>
    <x v="0"/>
    <x v="0"/>
    <s v="Nelson"/>
    <s v="Valarie"/>
    <s v="Large"/>
  </r>
  <r>
    <n v="10312"/>
    <n v="32"/>
    <n v="100"/>
    <n v="2"/>
    <n v="4181.4399999999996"/>
    <n v="190.25551999999999"/>
    <s v="4,55%"/>
    <d v="2004-10-21T00:00:00"/>
    <x v="0"/>
    <n v="4"/>
    <x v="9"/>
    <x v="1"/>
    <x v="2"/>
    <n v="116"/>
    <s v="S18_1097"/>
    <x v="13"/>
    <s v="4155551450"/>
    <s v="5677 Strong St."/>
    <s v="N/A"/>
    <s v="San Rafael"/>
    <s v="CA"/>
    <s v="97562"/>
    <x v="0"/>
    <x v="0"/>
    <s v="Nelson"/>
    <s v="Valarie"/>
    <s v="Medium"/>
  </r>
  <r>
    <n v="10312"/>
    <n v="43"/>
    <n v="89.38"/>
    <n v="10"/>
    <n v="3843.34"/>
    <n v="284.02282600000001"/>
    <s v="7,39%"/>
    <d v="2004-10-21T00:00:00"/>
    <x v="0"/>
    <n v="4"/>
    <x v="9"/>
    <x v="1"/>
    <x v="0"/>
    <n v="102"/>
    <s v="S18_1342"/>
    <x v="13"/>
    <s v="4155551450"/>
    <s v="5677 Strong St."/>
    <s v="N/A"/>
    <s v="San Rafael"/>
    <s v="CA"/>
    <s v="97562"/>
    <x v="0"/>
    <x v="0"/>
    <s v="Nelson"/>
    <s v="Valarie"/>
    <s v="Medium"/>
  </r>
  <r>
    <n v="10312"/>
    <n v="25"/>
    <n v="44.21"/>
    <n v="9"/>
    <n v="1105.25"/>
    <n v="81.677974999999989"/>
    <s v="7,39%"/>
    <d v="2004-10-21T00:00:00"/>
    <x v="0"/>
    <n v="4"/>
    <x v="9"/>
    <x v="1"/>
    <x v="0"/>
    <n v="53"/>
    <s v="S18_1367"/>
    <x v="13"/>
    <s v="4155551450"/>
    <s v="5677 Strong St."/>
    <s v="N/A"/>
    <s v="San Rafael"/>
    <s v="CA"/>
    <s v="97562"/>
    <x v="0"/>
    <x v="0"/>
    <s v="Nelson"/>
    <s v="Valarie"/>
    <s v="Small"/>
  </r>
  <r>
    <n v="10312"/>
    <n v="48"/>
    <n v="100"/>
    <n v="17"/>
    <n v="8078.4"/>
    <n v="596.99375999999995"/>
    <s v="7,39%"/>
    <d v="2004-10-21T00:00:00"/>
    <x v="0"/>
    <n v="4"/>
    <x v="9"/>
    <x v="1"/>
    <x v="0"/>
    <n v="170"/>
    <s v="S18_1749"/>
    <x v="13"/>
    <s v="4155551450"/>
    <s v="5677 Strong St."/>
    <s v="N/A"/>
    <s v="San Rafael"/>
    <s v="CA"/>
    <s v="97562"/>
    <x v="0"/>
    <x v="0"/>
    <s v="Nelson"/>
    <s v="Valarie"/>
    <s v="Large"/>
  </r>
  <r>
    <n v="10312"/>
    <n v="30"/>
    <n v="61.15"/>
    <n v="16"/>
    <n v="1834.5"/>
    <n v="135.56954999999999"/>
    <s v="7,39%"/>
    <d v="2004-10-21T00:00:00"/>
    <x v="0"/>
    <n v="4"/>
    <x v="9"/>
    <x v="1"/>
    <x v="0"/>
    <n v="60"/>
    <s v="S18_2248"/>
    <x v="13"/>
    <s v="4155551450"/>
    <s v="5677 Strong St."/>
    <s v="N/A"/>
    <s v="San Rafael"/>
    <s v="CA"/>
    <s v="97562"/>
    <x v="0"/>
    <x v="0"/>
    <s v="Nelson"/>
    <s v="Valarie"/>
    <s v="Small"/>
  </r>
  <r>
    <n v="10312"/>
    <n v="31"/>
    <n v="100"/>
    <n v="14"/>
    <n v="4729.3599999999997"/>
    <n v="349.49970399999995"/>
    <s v="7,39%"/>
    <d v="2004-10-21T00:00:00"/>
    <x v="0"/>
    <n v="4"/>
    <x v="9"/>
    <x v="1"/>
    <x v="0"/>
    <n v="127"/>
    <s v="S18_2325"/>
    <x v="13"/>
    <s v="4155551450"/>
    <s v="5677 Strong St."/>
    <s v="N/A"/>
    <s v="San Rafael"/>
    <s v="CA"/>
    <s v="97562"/>
    <x v="0"/>
    <x v="0"/>
    <s v="Nelson"/>
    <s v="Valarie"/>
    <s v="Medium"/>
  </r>
  <r>
    <n v="10312"/>
    <n v="25"/>
    <n v="100"/>
    <n v="11"/>
    <n v="3881.25"/>
    <n v="286.82437499999997"/>
    <s v="7,39%"/>
    <d v="2004-10-21T00:00:00"/>
    <x v="0"/>
    <n v="4"/>
    <x v="9"/>
    <x v="1"/>
    <x v="0"/>
    <n v="168"/>
    <s v="S18_2795"/>
    <x v="13"/>
    <s v="4155551450"/>
    <s v="5677 Strong St."/>
    <s v="N/A"/>
    <s v="San Rafael"/>
    <s v="CA"/>
    <s v="97562"/>
    <x v="0"/>
    <x v="0"/>
    <s v="Nelson"/>
    <s v="Valarie"/>
    <s v="Medium"/>
  </r>
  <r>
    <n v="10312"/>
    <n v="37"/>
    <n v="100"/>
    <n v="4"/>
    <n v="3711.1"/>
    <n v="274.25028999999995"/>
    <s v="7,39%"/>
    <d v="2004-10-21T00:00:00"/>
    <x v="0"/>
    <n v="4"/>
    <x v="9"/>
    <x v="1"/>
    <x v="0"/>
    <n v="101"/>
    <s v="S18_2949"/>
    <x v="13"/>
    <s v="4155551450"/>
    <s v="5677 Strong St."/>
    <s v="N/A"/>
    <s v="San Rafael"/>
    <s v="CA"/>
    <s v="97562"/>
    <x v="0"/>
    <x v="0"/>
    <s v="Nelson"/>
    <s v="Valarie"/>
    <s v="Medium"/>
  </r>
  <r>
    <n v="10312"/>
    <n v="35"/>
    <n v="53.72"/>
    <n v="6"/>
    <n v="1880.2"/>
    <n v="138.94677999999999"/>
    <s v="7,39%"/>
    <d v="2004-10-21T00:00:00"/>
    <x v="0"/>
    <n v="4"/>
    <x v="9"/>
    <x v="1"/>
    <x v="0"/>
    <n v="62"/>
    <s v="S18_2957"/>
    <x v="13"/>
    <s v="4155551450"/>
    <s v="5677 Strong St."/>
    <s v="N/A"/>
    <s v="San Rafael"/>
    <s v="CA"/>
    <s v="97562"/>
    <x v="0"/>
    <x v="0"/>
    <s v="Nelson"/>
    <s v="Valarie"/>
    <s v="Small"/>
  </r>
  <r>
    <n v="10312"/>
    <n v="38"/>
    <n v="100"/>
    <n v="5"/>
    <n v="4457.0200000000004"/>
    <n v="329.37377800000002"/>
    <s v="7,39%"/>
    <d v="2004-10-21T00:00:00"/>
    <x v="0"/>
    <n v="4"/>
    <x v="9"/>
    <x v="1"/>
    <x v="0"/>
    <n v="104"/>
    <s v="S18_3136"/>
    <x v="13"/>
    <s v="4155551450"/>
    <s v="5677 Strong St."/>
    <s v="N/A"/>
    <s v="San Rafael"/>
    <s v="CA"/>
    <s v="97562"/>
    <x v="0"/>
    <x v="0"/>
    <s v="Nelson"/>
    <s v="Valarie"/>
    <s v="Medium"/>
  </r>
  <r>
    <n v="10312"/>
    <n v="33"/>
    <n v="100"/>
    <n v="8"/>
    <n v="3535.95"/>
    <n v="261.30670499999997"/>
    <s v="7,39%"/>
    <d v="2004-10-21T00:00:00"/>
    <x v="0"/>
    <n v="4"/>
    <x v="9"/>
    <x v="1"/>
    <x v="0"/>
    <n v="99"/>
    <s v="S18_3320"/>
    <x v="13"/>
    <s v="4155551450"/>
    <s v="5677 Strong St."/>
    <s v="N/A"/>
    <s v="San Rafael"/>
    <s v="CA"/>
    <s v="97562"/>
    <x v="0"/>
    <x v="0"/>
    <s v="Nelson"/>
    <s v="Valarie"/>
    <s v="Medium"/>
  </r>
  <r>
    <n v="10312"/>
    <n v="39"/>
    <n v="56.85"/>
    <n v="1"/>
    <n v="2217.15"/>
    <n v="163.847385"/>
    <s v="7,39%"/>
    <d v="2004-10-21T00:00:00"/>
    <x v="0"/>
    <n v="4"/>
    <x v="9"/>
    <x v="1"/>
    <x v="0"/>
    <n v="50"/>
    <s v="S18_4668"/>
    <x v="13"/>
    <s v="4155551450"/>
    <s v="5677 Strong St."/>
    <s v="N/A"/>
    <s v="San Rafael"/>
    <s v="CA"/>
    <s v="97562"/>
    <x v="0"/>
    <x v="0"/>
    <s v="Nelson"/>
    <s v="Valarie"/>
    <s v="Small"/>
  </r>
  <r>
    <n v="10312"/>
    <n v="39"/>
    <n v="29.54"/>
    <n v="13"/>
    <n v="1152.06"/>
    <n v="85.137233999999992"/>
    <s v="7,39%"/>
    <d v="2004-10-21T00:00:00"/>
    <x v="0"/>
    <n v="4"/>
    <x v="9"/>
    <x v="1"/>
    <x v="0"/>
    <n v="33"/>
    <s v="S24_1937"/>
    <x v="13"/>
    <s v="4155551450"/>
    <s v="5677 Strong St."/>
    <s v="N/A"/>
    <s v="San Rafael"/>
    <s v="CA"/>
    <s v="97562"/>
    <x v="0"/>
    <x v="0"/>
    <s v="Nelson"/>
    <s v="Valarie"/>
    <s v="Small"/>
  </r>
  <r>
    <n v="10312"/>
    <n v="23"/>
    <n v="37.630000000000003"/>
    <n v="12"/>
    <n v="865.49"/>
    <n v="63.959710999999992"/>
    <s v="7,39%"/>
    <d v="2004-10-21T00:00:00"/>
    <x v="0"/>
    <n v="4"/>
    <x v="9"/>
    <x v="1"/>
    <x v="0"/>
    <n v="44"/>
    <s v="S24_2022"/>
    <x v="13"/>
    <s v="4155551450"/>
    <s v="5677 Strong St."/>
    <s v="N/A"/>
    <s v="San Rafael"/>
    <s v="CA"/>
    <s v="97562"/>
    <x v="0"/>
    <x v="0"/>
    <s v="Nelson"/>
    <s v="Valarie"/>
    <s v="Small"/>
  </r>
  <r>
    <n v="10312"/>
    <n v="31"/>
    <n v="35.29"/>
    <n v="15"/>
    <n v="1093.99"/>
    <n v="80.845860999999999"/>
    <s v="7,39%"/>
    <d v="2004-10-21T00:00:00"/>
    <x v="0"/>
    <n v="4"/>
    <x v="9"/>
    <x v="1"/>
    <x v="0"/>
    <n v="41"/>
    <s v="S24_3969"/>
    <x v="13"/>
    <s v="4155551450"/>
    <s v="5677 Strong St."/>
    <s v="N/A"/>
    <s v="San Rafael"/>
    <s v="CA"/>
    <s v="97562"/>
    <x v="0"/>
    <x v="0"/>
    <s v="Nelson"/>
    <s v="Valarie"/>
    <s v="Small"/>
  </r>
  <r>
    <n v="10312"/>
    <n v="44"/>
    <n v="100"/>
    <n v="7"/>
    <n v="4884.88"/>
    <n v="360.99263199999996"/>
    <s v="7,39%"/>
    <d v="2004-10-21T00:00:00"/>
    <x v="0"/>
    <n v="4"/>
    <x v="9"/>
    <x v="1"/>
    <x v="0"/>
    <n v="97"/>
    <s v="S24_4258"/>
    <x v="13"/>
    <s v="4155551450"/>
    <s v="5677 Strong St."/>
    <s v="N/A"/>
    <s v="San Rafael"/>
    <s v="CA"/>
    <s v="97562"/>
    <x v="0"/>
    <x v="0"/>
    <s v="Nelson"/>
    <s v="Valarie"/>
    <s v="Medium"/>
  </r>
  <r>
    <n v="10313"/>
    <n v="40"/>
    <n v="100"/>
    <n v="7"/>
    <n v="6678"/>
    <n v="1662.1542000000002"/>
    <s v="24,89%"/>
    <d v="2004-10-22T00:00:00"/>
    <x v="0"/>
    <n v="4"/>
    <x v="9"/>
    <x v="1"/>
    <x v="1"/>
    <n v="147"/>
    <s v="S10_4962"/>
    <x v="65"/>
    <s v="(604) 555-3392"/>
    <s v="1900 Oak St."/>
    <s v="N/A"/>
    <s v="Vancouver"/>
    <s v="BC"/>
    <s v="V3F 2K1"/>
    <x v="15"/>
    <x v="0"/>
    <s v="Tannamuri"/>
    <s v="Yoshi"/>
    <s v="Medium"/>
  </r>
  <r>
    <n v="10313"/>
    <n v="21"/>
    <n v="100"/>
    <n v="11"/>
    <n v="2669.1"/>
    <n v="121.44404999999999"/>
    <s v="4,55%"/>
    <d v="2004-10-22T00:00:00"/>
    <x v="0"/>
    <n v="4"/>
    <x v="9"/>
    <x v="1"/>
    <x v="2"/>
    <n v="136"/>
    <s v="S12_1666"/>
    <x v="65"/>
    <s v="(604) 555-3392"/>
    <s v="1900 Oak St."/>
    <s v="N/A"/>
    <s v="Vancouver"/>
    <s v="BC"/>
    <s v="V3F 2K1"/>
    <x v="15"/>
    <x v="0"/>
    <s v="Tannamuri"/>
    <s v="Yoshi"/>
    <s v="Small"/>
  </r>
  <r>
    <n v="10313"/>
    <n v="29"/>
    <n v="100"/>
    <n v="2"/>
    <n v="3416.78"/>
    <n v="155.46349000000001"/>
    <s v="4,55%"/>
    <d v="2004-10-22T00:00:00"/>
    <x v="0"/>
    <n v="4"/>
    <x v="9"/>
    <x v="1"/>
    <x v="2"/>
    <n v="122"/>
    <s v="S18_2319"/>
    <x v="65"/>
    <s v="(604) 555-3392"/>
    <s v="1900 Oak St."/>
    <s v="N/A"/>
    <s v="Vancouver"/>
    <s v="BC"/>
    <s v="V3F 2K1"/>
    <x v="15"/>
    <x v="0"/>
    <s v="Tannamuri"/>
    <s v="Yoshi"/>
    <s v="Medium"/>
  </r>
  <r>
    <n v="10313"/>
    <n v="34"/>
    <n v="52.87"/>
    <n v="5"/>
    <n v="1797.58"/>
    <n v="81.78989"/>
    <s v="4,55%"/>
    <d v="2004-10-22T00:00:00"/>
    <x v="0"/>
    <n v="4"/>
    <x v="9"/>
    <x v="1"/>
    <x v="2"/>
    <n v="60"/>
    <s v="S18_2432"/>
    <x v="65"/>
    <s v="(604) 555-3392"/>
    <s v="1900 Oak St."/>
    <s v="N/A"/>
    <s v="Vancouver"/>
    <s v="BC"/>
    <s v="V3F 2K1"/>
    <x v="15"/>
    <x v="0"/>
    <s v="Tannamuri"/>
    <s v="Yoshi"/>
    <s v="Small"/>
  </r>
  <r>
    <n v="10313"/>
    <n v="25"/>
    <n v="100"/>
    <n v="3"/>
    <n v="4572.25"/>
    <n v="1138.033025"/>
    <s v="24,89%"/>
    <d v="2004-10-22T00:00:00"/>
    <x v="0"/>
    <n v="4"/>
    <x v="9"/>
    <x v="1"/>
    <x v="1"/>
    <n v="169"/>
    <s v="S18_3232"/>
    <x v="65"/>
    <s v="(604) 555-3392"/>
    <s v="1900 Oak St."/>
    <s v="N/A"/>
    <s v="Vancouver"/>
    <s v="BC"/>
    <s v="V3F 2K1"/>
    <x v="15"/>
    <x v="0"/>
    <s v="Tannamuri"/>
    <s v="Yoshi"/>
    <s v="Medium"/>
  </r>
  <r>
    <n v="10313"/>
    <n v="28"/>
    <n v="100"/>
    <n v="8"/>
    <n v="2881.76"/>
    <n v="131.12008"/>
    <s v="4,55%"/>
    <d v="2004-10-22T00:00:00"/>
    <x v="0"/>
    <n v="4"/>
    <x v="9"/>
    <x v="1"/>
    <x v="2"/>
    <n v="121"/>
    <s v="S18_4600"/>
    <x v="65"/>
    <s v="(604) 555-3392"/>
    <s v="1900 Oak St."/>
    <s v="N/A"/>
    <s v="Vancouver"/>
    <s v="BC"/>
    <s v="V3F 2K1"/>
    <x v="15"/>
    <x v="0"/>
    <s v="Tannamuri"/>
    <s v="Yoshi"/>
    <s v="Small"/>
  </r>
  <r>
    <n v="10313"/>
    <n v="42"/>
    <n v="100"/>
    <n v="4"/>
    <n v="5581.8"/>
    <n v="253.97190000000001"/>
    <s v="4,55%"/>
    <d v="2004-10-22T00:00:00"/>
    <x v="0"/>
    <n v="4"/>
    <x v="9"/>
    <x v="1"/>
    <x v="2"/>
    <n v="127"/>
    <s v="S24_2300"/>
    <x v="65"/>
    <s v="(604) 555-3392"/>
    <s v="1900 Oak St."/>
    <s v="N/A"/>
    <s v="Vancouver"/>
    <s v="BC"/>
    <s v="V3F 2K1"/>
    <x v="15"/>
    <x v="0"/>
    <s v="Tannamuri"/>
    <s v="Yoshi"/>
    <s v="Medium"/>
  </r>
  <r>
    <n v="10313"/>
    <n v="27"/>
    <n v="87.64"/>
    <n v="6"/>
    <n v="2366.2800000000002"/>
    <n v="107.66574"/>
    <s v="4,55%"/>
    <d v="2004-10-22T00:00:00"/>
    <x v="0"/>
    <n v="4"/>
    <x v="9"/>
    <x v="1"/>
    <x v="2"/>
    <n v="96"/>
    <s v="S32_1268"/>
    <x v="65"/>
    <s v="(604) 555-3392"/>
    <s v="1900 Oak St."/>
    <s v="N/A"/>
    <s v="Vancouver"/>
    <s v="BC"/>
    <s v="V3F 2K1"/>
    <x v="15"/>
    <x v="0"/>
    <s v="Tannamuri"/>
    <s v="Yoshi"/>
    <s v="Small"/>
  </r>
  <r>
    <n v="10313"/>
    <n v="38"/>
    <n v="45.45"/>
    <n v="1"/>
    <n v="1727.1"/>
    <n v="78.58305"/>
    <s v="4,55%"/>
    <d v="2004-10-22T00:00:00"/>
    <x v="0"/>
    <n v="4"/>
    <x v="9"/>
    <x v="1"/>
    <x v="2"/>
    <n v="54"/>
    <s v="S32_2509"/>
    <x v="65"/>
    <s v="(604) 555-3392"/>
    <s v="1900 Oak St."/>
    <s v="N/A"/>
    <s v="Vancouver"/>
    <s v="BC"/>
    <s v="V3F 2K1"/>
    <x v="15"/>
    <x v="0"/>
    <s v="Tannamuri"/>
    <s v="Yoshi"/>
    <s v="Small"/>
  </r>
  <r>
    <n v="10313"/>
    <n v="34"/>
    <n v="56.24"/>
    <n v="10"/>
    <n v="1912.16"/>
    <n v="87.003280000000004"/>
    <s v="4,55%"/>
    <d v="2004-10-22T00:00:00"/>
    <x v="0"/>
    <n v="4"/>
    <x v="9"/>
    <x v="1"/>
    <x v="2"/>
    <n v="64"/>
    <s v="S32_3522"/>
    <x v="65"/>
    <s v="(604) 555-3392"/>
    <s v="1900 Oak St."/>
    <s v="N/A"/>
    <s v="Vancouver"/>
    <s v="BC"/>
    <s v="V3F 2K1"/>
    <x v="15"/>
    <x v="0"/>
    <s v="Tannamuri"/>
    <s v="Yoshi"/>
    <s v="Small"/>
  </r>
  <r>
    <n v="10313"/>
    <n v="30"/>
    <n v="99.13"/>
    <n v="9"/>
    <n v="2973.9"/>
    <n v="740.20371"/>
    <s v="24,89%"/>
    <d v="2004-10-22T00:00:00"/>
    <x v="0"/>
    <n v="4"/>
    <x v="9"/>
    <x v="1"/>
    <x v="1"/>
    <n v="101"/>
    <s v="S700_2824"/>
    <x v="65"/>
    <s v="(604) 555-3392"/>
    <s v="1900 Oak St."/>
    <s v="N/A"/>
    <s v="Vancouver"/>
    <s v="BC"/>
    <s v="V3F 2K1"/>
    <x v="15"/>
    <x v="0"/>
    <s v="Tannamuri"/>
    <s v="Yoshi"/>
    <s v="Small"/>
  </r>
  <r>
    <n v="10314"/>
    <n v="38"/>
    <n v="100"/>
    <n v="5"/>
    <n v="7975.44"/>
    <n v="1985.0870159999999"/>
    <s v="24,89%"/>
    <d v="2004-10-22T00:00:00"/>
    <x v="0"/>
    <n v="4"/>
    <x v="9"/>
    <x v="1"/>
    <x v="1"/>
    <n v="207"/>
    <s v="S12_1108"/>
    <x v="46"/>
    <s v="86 21 3555"/>
    <s v="Smagsloget 45"/>
    <s v="N/A"/>
    <s v="Aaarhus"/>
    <s v="N/A"/>
    <s v="8200"/>
    <x v="4"/>
    <x v="1"/>
    <s v="Ibsen"/>
    <s v="Palle"/>
    <s v="Large"/>
  </r>
  <r>
    <n v="10314"/>
    <n v="46"/>
    <n v="100"/>
    <n v="6"/>
    <n v="6393.54"/>
    <n v="1591.352106"/>
    <s v="24,89%"/>
    <d v="2004-10-22T00:00:00"/>
    <x v="0"/>
    <n v="4"/>
    <x v="9"/>
    <x v="1"/>
    <x v="1"/>
    <n v="151"/>
    <s v="S12_3148"/>
    <x v="46"/>
    <s v="86 21 3555"/>
    <s v="Smagsloget 45"/>
    <s v="N/A"/>
    <s v="Aaarhus"/>
    <s v="N/A"/>
    <s v="8200"/>
    <x v="4"/>
    <x v="1"/>
    <s v="Ibsen"/>
    <s v="Palle"/>
    <s v="Medium"/>
  </r>
  <r>
    <n v="10314"/>
    <n v="36"/>
    <n v="100"/>
    <n v="4"/>
    <n v="6913.8"/>
    <n v="1720.84482"/>
    <s v="24,89%"/>
    <d v="2004-10-22T00:00:00"/>
    <x v="0"/>
    <n v="4"/>
    <x v="9"/>
    <x v="1"/>
    <x v="1"/>
    <n v="173"/>
    <s v="S12_3891"/>
    <x v="46"/>
    <s v="86 21 3555"/>
    <s v="Smagsloget 45"/>
    <s v="N/A"/>
    <s v="Aaarhus"/>
    <s v="N/A"/>
    <s v="8200"/>
    <x v="4"/>
    <x v="1"/>
    <s v="Ibsen"/>
    <s v="Palle"/>
    <s v="Medium"/>
  </r>
  <r>
    <n v="10314"/>
    <n v="45"/>
    <n v="100"/>
    <n v="14"/>
    <n v="6185.7"/>
    <n v="281.44934999999998"/>
    <s v="4,55%"/>
    <d v="2004-10-22T00:00:00"/>
    <x v="0"/>
    <n v="4"/>
    <x v="9"/>
    <x v="1"/>
    <x v="2"/>
    <n v="118"/>
    <s v="S12_4473"/>
    <x v="46"/>
    <s v="86 21 3555"/>
    <s v="Smagsloget 45"/>
    <s v="N/A"/>
    <s v="Aaarhus"/>
    <s v="N/A"/>
    <s v="8200"/>
    <x v="4"/>
    <x v="1"/>
    <s v="Ibsen"/>
    <s v="Palle"/>
    <s v="Medium"/>
  </r>
  <r>
    <n v="10314"/>
    <n v="42"/>
    <n v="100"/>
    <n v="13"/>
    <n v="5776.26"/>
    <n v="1437.7111140000002"/>
    <s v="24,89%"/>
    <d v="2004-10-22T00:00:00"/>
    <x v="0"/>
    <n v="4"/>
    <x v="9"/>
    <x v="1"/>
    <x v="1"/>
    <n v="163"/>
    <s v="S18_2238"/>
    <x v="46"/>
    <s v="86 21 3555"/>
    <s v="Smagsloget 45"/>
    <s v="N/A"/>
    <s v="Aaarhus"/>
    <s v="N/A"/>
    <s v="8200"/>
    <x v="4"/>
    <x v="1"/>
    <s v="Ibsen"/>
    <s v="Palle"/>
    <s v="Medium"/>
  </r>
  <r>
    <n v="10314"/>
    <n v="20"/>
    <n v="100"/>
    <n v="1"/>
    <n v="2731.8"/>
    <n v="201.88002"/>
    <s v="7,39%"/>
    <d v="2004-10-22T00:00:00"/>
    <x v="0"/>
    <n v="4"/>
    <x v="9"/>
    <x v="1"/>
    <x v="0"/>
    <n v="136"/>
    <s v="S18_3140"/>
    <x v="46"/>
    <s v="86 21 3555"/>
    <s v="Smagsloget 45"/>
    <s v="N/A"/>
    <s v="Aaarhus"/>
    <s v="N/A"/>
    <s v="8200"/>
    <x v="4"/>
    <x v="1"/>
    <s v="Ibsen"/>
    <s v="Palle"/>
    <s v="Small"/>
  </r>
  <r>
    <n v="10314"/>
    <n v="23"/>
    <n v="100"/>
    <n v="3"/>
    <n v="2481.6999999999998"/>
    <n v="126.31853"/>
    <s v="5,09%"/>
    <d v="2004-10-22T00:00:00"/>
    <x v="0"/>
    <n v="4"/>
    <x v="9"/>
    <x v="1"/>
    <x v="3"/>
    <n v="100"/>
    <s v="S18_3259"/>
    <x v="46"/>
    <s v="86 21 3555"/>
    <s v="Smagsloget 45"/>
    <s v="N/A"/>
    <s v="Aaarhus"/>
    <s v="N/A"/>
    <s v="8200"/>
    <x v="4"/>
    <x v="1"/>
    <s v="Ibsen"/>
    <s v="Palle"/>
    <s v="Small"/>
  </r>
  <r>
    <n v="10314"/>
    <n v="29"/>
    <n v="100"/>
    <n v="8"/>
    <n v="4206.74"/>
    <n v="1047.0575859999999"/>
    <s v="24,89%"/>
    <d v="2004-10-22T00:00:00"/>
    <x v="0"/>
    <n v="4"/>
    <x v="9"/>
    <x v="1"/>
    <x v="1"/>
    <n v="143"/>
    <s v="S18_4027"/>
    <x v="46"/>
    <s v="86 21 3555"/>
    <s v="Smagsloget 45"/>
    <s v="N/A"/>
    <s v="Aaarhus"/>
    <s v="N/A"/>
    <s v="8200"/>
    <x v="4"/>
    <x v="1"/>
    <s v="Ibsen"/>
    <s v="Palle"/>
    <s v="Medium"/>
  </r>
  <r>
    <n v="10314"/>
    <n v="44"/>
    <n v="53.18"/>
    <n v="11"/>
    <n v="2339.92"/>
    <n v="582.40608800000007"/>
    <s v="24,89%"/>
    <d v="2004-10-22T00:00:00"/>
    <x v="0"/>
    <n v="4"/>
    <x v="9"/>
    <x v="1"/>
    <x v="1"/>
    <n v="57"/>
    <s v="S24_1444"/>
    <x v="46"/>
    <s v="86 21 3555"/>
    <s v="Smagsloget 45"/>
    <s v="N/A"/>
    <s v="Aaarhus"/>
    <s v="N/A"/>
    <s v="8200"/>
    <x v="4"/>
    <x v="1"/>
    <s v="Ibsen"/>
    <s v="Palle"/>
    <s v="Small"/>
  </r>
  <r>
    <n v="10314"/>
    <n v="39"/>
    <n v="37.130000000000003"/>
    <n v="15"/>
    <n v="1448.07"/>
    <n v="360.424623"/>
    <s v="24,89%"/>
    <d v="2004-10-22T00:00:00"/>
    <x v="0"/>
    <n v="4"/>
    <x v="9"/>
    <x v="1"/>
    <x v="1"/>
    <n v="35"/>
    <s v="S24_2840"/>
    <x v="46"/>
    <s v="86 21 3555"/>
    <s v="Smagsloget 45"/>
    <s v="N/A"/>
    <s v="Aaarhus"/>
    <s v="N/A"/>
    <s v="8200"/>
    <x v="4"/>
    <x v="1"/>
    <s v="Ibsen"/>
    <s v="Palle"/>
    <s v="Small"/>
  </r>
  <r>
    <n v="10314"/>
    <n v="38"/>
    <n v="100"/>
    <n v="10"/>
    <n v="4000.26"/>
    <n v="995.66471400000012"/>
    <s v="24,89%"/>
    <d v="2004-10-22T00:00:00"/>
    <x v="0"/>
    <n v="4"/>
    <x v="9"/>
    <x v="1"/>
    <x v="1"/>
    <n v="118"/>
    <s v="S24_4048"/>
    <x v="46"/>
    <s v="86 21 3555"/>
    <s v="Smagsloget 45"/>
    <s v="N/A"/>
    <s v="Aaarhus"/>
    <s v="N/A"/>
    <s v="8200"/>
    <x v="4"/>
    <x v="1"/>
    <s v="Ibsen"/>
    <s v="Palle"/>
    <s v="Medium"/>
  </r>
  <r>
    <n v="10314"/>
    <n v="35"/>
    <n v="66.489999999999995"/>
    <n v="9"/>
    <n v="2327.15"/>
    <n v="118.45193500000001"/>
    <s v="5,09%"/>
    <d v="2004-10-22T00:00:00"/>
    <x v="0"/>
    <n v="4"/>
    <x v="9"/>
    <x v="1"/>
    <x v="3"/>
    <n v="62"/>
    <s v="S32_3207"/>
    <x v="46"/>
    <s v="86 21 3555"/>
    <s v="Smagsloget 45"/>
    <s v="N/A"/>
    <s v="Aaarhus"/>
    <s v="N/A"/>
    <s v="8200"/>
    <x v="4"/>
    <x v="1"/>
    <s v="Ibsen"/>
    <s v="Palle"/>
    <s v="Small"/>
  </r>
  <r>
    <n v="10314"/>
    <n v="28"/>
    <n v="100"/>
    <n v="12"/>
    <n v="3403.12"/>
    <n v="154.84196"/>
    <s v="4,55%"/>
    <d v="2004-10-22T00:00:00"/>
    <x v="0"/>
    <n v="4"/>
    <x v="9"/>
    <x v="1"/>
    <x v="2"/>
    <n v="115"/>
    <s v="S50_1392"/>
    <x v="46"/>
    <s v="86 21 3555"/>
    <s v="Smagsloget 45"/>
    <s v="N/A"/>
    <s v="Aaarhus"/>
    <s v="N/A"/>
    <s v="8200"/>
    <x v="4"/>
    <x v="1"/>
    <s v="Ibsen"/>
    <s v="Palle"/>
    <s v="Medium"/>
  </r>
  <r>
    <n v="10314"/>
    <n v="38"/>
    <n v="61.51"/>
    <n v="7"/>
    <n v="2337.38"/>
    <n v="118.97264200000001"/>
    <s v="5,09%"/>
    <d v="2004-10-22T00:00:00"/>
    <x v="0"/>
    <n v="4"/>
    <x v="9"/>
    <x v="1"/>
    <x v="3"/>
    <n v="58"/>
    <s v="S50_1514"/>
    <x v="46"/>
    <s v="86 21 3555"/>
    <s v="Smagsloget 45"/>
    <s v="N/A"/>
    <s v="Aaarhus"/>
    <s v="N/A"/>
    <s v="8200"/>
    <x v="4"/>
    <x v="1"/>
    <s v="Ibsen"/>
    <s v="Palle"/>
    <s v="Small"/>
  </r>
  <r>
    <n v="10314"/>
    <n v="23"/>
    <n v="76.22"/>
    <n v="2"/>
    <n v="1753.06"/>
    <n v="160.22968399999999"/>
    <s v="9,14%"/>
    <d v="2004-10-22T00:00:00"/>
    <x v="0"/>
    <n v="4"/>
    <x v="9"/>
    <x v="1"/>
    <x v="4"/>
    <n v="86"/>
    <s v="S700_1938"/>
    <x v="46"/>
    <s v="86 21 3555"/>
    <s v="Smagsloget 45"/>
    <s v="N/A"/>
    <s v="Aaarhus"/>
    <s v="N/A"/>
    <s v="8200"/>
    <x v="4"/>
    <x v="1"/>
    <s v="Ibsen"/>
    <s v="Palle"/>
    <s v="Small"/>
  </r>
  <r>
    <n v="10315"/>
    <n v="36"/>
    <n v="100"/>
    <n v="7"/>
    <n v="3602.16"/>
    <n v="266.19962399999997"/>
    <s v="7,39%"/>
    <d v="2004-10-29T00:00:00"/>
    <x v="0"/>
    <n v="4"/>
    <x v="9"/>
    <x v="1"/>
    <x v="0"/>
    <n v="87"/>
    <s v="S18_4522"/>
    <x v="86"/>
    <s v="40.67.8555"/>
    <s v="67, rue des Cinquante Otages"/>
    <s v="N/A"/>
    <s v="Nantes"/>
    <s v="N/A"/>
    <s v="44000"/>
    <x v="9"/>
    <x v="1"/>
    <s v="Labrune"/>
    <s v="Janine"/>
    <s v="Medium"/>
  </r>
  <r>
    <n v="10315"/>
    <n v="35"/>
    <n v="100"/>
    <n v="6"/>
    <n v="4215.05"/>
    <n v="385.25556999999998"/>
    <s v="9,14%"/>
    <d v="2004-10-29T00:00:00"/>
    <x v="0"/>
    <n v="4"/>
    <x v="9"/>
    <x v="1"/>
    <x v="4"/>
    <n v="122"/>
    <s v="S24_2011"/>
    <x v="86"/>
    <s v="40.67.8555"/>
    <s v="67, rue des Cinquante Otages"/>
    <s v="N/A"/>
    <s v="Nantes"/>
    <s v="N/A"/>
    <s v="44000"/>
    <x v="9"/>
    <x v="1"/>
    <s v="Labrune"/>
    <s v="Janine"/>
    <s v="Medium"/>
  </r>
  <r>
    <n v="10315"/>
    <n v="24"/>
    <n v="86.74"/>
    <n v="1"/>
    <n v="2081.7600000000002"/>
    <n v="153.84206399999999"/>
    <s v="7,39%"/>
    <d v="2004-10-29T00:00:00"/>
    <x v="0"/>
    <n v="4"/>
    <x v="9"/>
    <x v="1"/>
    <x v="0"/>
    <n v="88"/>
    <s v="S24_3151"/>
    <x v="86"/>
    <s v="40.67.8555"/>
    <s v="67, rue des Cinquante Otages"/>
    <s v="N/A"/>
    <s v="Nantes"/>
    <s v="N/A"/>
    <s v="44000"/>
    <x v="9"/>
    <x v="1"/>
    <s v="Labrune"/>
    <s v="Janine"/>
    <s v="Small"/>
  </r>
  <r>
    <n v="10315"/>
    <n v="41"/>
    <n v="62"/>
    <n v="2"/>
    <n v="2542"/>
    <n v="232.33879999999999"/>
    <s v="9,14%"/>
    <d v="2004-10-29T00:00:00"/>
    <x v="0"/>
    <n v="4"/>
    <x v="9"/>
    <x v="1"/>
    <x v="4"/>
    <n v="66"/>
    <s v="S700_1138"/>
    <x v="86"/>
    <s v="40.67.8555"/>
    <s v="67, rue des Cinquante Otages"/>
    <s v="N/A"/>
    <s v="Nantes"/>
    <s v="N/A"/>
    <s v="44000"/>
    <x v="9"/>
    <x v="1"/>
    <s v="Labrune"/>
    <s v="Janine"/>
    <s v="Small"/>
  </r>
  <r>
    <n v="10315"/>
    <n v="31"/>
    <n v="86.15"/>
    <n v="3"/>
    <n v="2670.65"/>
    <n v="244.09741"/>
    <s v="9,14%"/>
    <d v="2004-10-29T00:00:00"/>
    <x v="0"/>
    <n v="4"/>
    <x v="9"/>
    <x v="1"/>
    <x v="4"/>
    <n v="100"/>
    <s v="S700_3505"/>
    <x v="86"/>
    <s v="40.67.8555"/>
    <s v="67, rue des Cinquante Otages"/>
    <s v="N/A"/>
    <s v="Nantes"/>
    <s v="N/A"/>
    <s v="44000"/>
    <x v="9"/>
    <x v="1"/>
    <s v="Labrune"/>
    <s v="Janine"/>
    <s v="Small"/>
  </r>
  <r>
    <n v="10315"/>
    <n v="37"/>
    <n v="91.37"/>
    <n v="4"/>
    <n v="3380.69"/>
    <n v="308.99506600000001"/>
    <s v="9,14%"/>
    <d v="2004-10-29T00:00:00"/>
    <x v="0"/>
    <n v="4"/>
    <x v="9"/>
    <x v="1"/>
    <x v="4"/>
    <n v="99"/>
    <s v="S700_3962"/>
    <x v="86"/>
    <s v="40.67.8555"/>
    <s v="67, rue des Cinquante Otages"/>
    <s v="N/A"/>
    <s v="Nantes"/>
    <s v="N/A"/>
    <s v="44000"/>
    <x v="9"/>
    <x v="1"/>
    <s v="Labrune"/>
    <s v="Janine"/>
    <s v="Medium"/>
  </r>
  <r>
    <n v="10315"/>
    <n v="40"/>
    <n v="55.69"/>
    <n v="5"/>
    <n v="2227.6"/>
    <n v="203.60263999999998"/>
    <s v="9,14%"/>
    <d v="2004-10-29T00:00:00"/>
    <x v="0"/>
    <n v="4"/>
    <x v="9"/>
    <x v="1"/>
    <x v="4"/>
    <n v="54"/>
    <s v="S72_3212"/>
    <x v="86"/>
    <s v="40.67.8555"/>
    <s v="67, rue des Cinquante Otages"/>
    <s v="N/A"/>
    <s v="Nantes"/>
    <s v="N/A"/>
    <s v="44000"/>
    <x v="9"/>
    <x v="1"/>
    <s v="Labrune"/>
    <s v="Janine"/>
    <s v="Small"/>
  </r>
  <r>
    <n v="10316"/>
    <n v="33"/>
    <n v="100"/>
    <n v="17"/>
    <n v="4128.96"/>
    <n v="1027.698144"/>
    <s v="24,89%"/>
    <d v="2004-11-01T00:00:00"/>
    <x v="0"/>
    <n v="4"/>
    <x v="10"/>
    <x v="1"/>
    <x v="1"/>
    <n v="136"/>
    <s v="S10_4757"/>
    <x v="76"/>
    <s v="(198) 555-8888"/>
    <s v="Garden House Crowther Way"/>
    <s v="N/A"/>
    <s v="Cowes"/>
    <s v="Isle of Wight"/>
    <s v="PO31 7PJ"/>
    <x v="7"/>
    <x v="1"/>
    <s v="Bennett"/>
    <s v="Helen"/>
    <s v="Medium"/>
  </r>
  <r>
    <n v="10316"/>
    <n v="27"/>
    <n v="100"/>
    <n v="9"/>
    <n v="3704.13"/>
    <n v="270.77190300000001"/>
    <s v="7,31%"/>
    <d v="2004-11-01T00:00:00"/>
    <x v="0"/>
    <n v="4"/>
    <x v="10"/>
    <x v="1"/>
    <x v="5"/>
    <n v="157"/>
    <s v="S18_1662"/>
    <x v="76"/>
    <s v="(198) 555-8888"/>
    <s v="Garden House Crowther Way"/>
    <s v="N/A"/>
    <s v="Cowes"/>
    <s v="Isle of Wight"/>
    <s v="PO31 7PJ"/>
    <x v="7"/>
    <x v="1"/>
    <s v="Bennett"/>
    <s v="Helen"/>
    <s v="Medium"/>
  </r>
  <r>
    <n v="10316"/>
    <n v="21"/>
    <n v="94.62"/>
    <n v="15"/>
    <n v="1987.02"/>
    <n v="181.61362799999998"/>
    <s v="9,14%"/>
    <d v="2004-11-01T00:00:00"/>
    <x v="0"/>
    <n v="4"/>
    <x v="10"/>
    <x v="1"/>
    <x v="4"/>
    <n v="86"/>
    <s v="S18_3029"/>
    <x v="76"/>
    <s v="(198) 555-8888"/>
    <s v="Garden House Crowther Way"/>
    <s v="N/A"/>
    <s v="Cowes"/>
    <s v="Isle of Wight"/>
    <s v="PO31 7PJ"/>
    <x v="7"/>
    <x v="1"/>
    <s v="Bennett"/>
    <s v="Helen"/>
    <s v="Small"/>
  </r>
  <r>
    <n v="10316"/>
    <n v="47"/>
    <n v="86.81"/>
    <n v="14"/>
    <n v="4080.07"/>
    <n v="301.51717299999996"/>
    <s v="7,39%"/>
    <d v="2004-11-01T00:00:00"/>
    <x v="0"/>
    <n v="4"/>
    <x v="10"/>
    <x v="1"/>
    <x v="0"/>
    <n v="105"/>
    <s v="S18_3856"/>
    <x v="76"/>
    <s v="(198) 555-8888"/>
    <s v="Garden House Crowther Way"/>
    <s v="N/A"/>
    <s v="Cowes"/>
    <s v="Isle of Wight"/>
    <s v="PO31 7PJ"/>
    <x v="7"/>
    <x v="1"/>
    <s v="Bennett"/>
    <s v="Helen"/>
    <s v="Medium"/>
  </r>
  <r>
    <n v="10316"/>
    <n v="25"/>
    <n v="100"/>
    <n v="1"/>
    <n v="2872.25"/>
    <n v="209.96147500000001"/>
    <s v="7,31%"/>
    <d v="2004-11-01T00:00:00"/>
    <x v="0"/>
    <n v="4"/>
    <x v="10"/>
    <x v="1"/>
    <x v="5"/>
    <n v="109"/>
    <s v="S24_1785"/>
    <x v="76"/>
    <s v="(198) 555-8888"/>
    <s v="Garden House Crowther Way"/>
    <s v="N/A"/>
    <s v="Cowes"/>
    <s v="Isle of Wight"/>
    <s v="PO31 7PJ"/>
    <x v="7"/>
    <x v="1"/>
    <s v="Bennett"/>
    <s v="Helen"/>
    <s v="Small"/>
  </r>
  <r>
    <n v="10316"/>
    <n v="34"/>
    <n v="63.71"/>
    <n v="10"/>
    <n v="2166.14"/>
    <n v="158.34483399999999"/>
    <s v="7,31%"/>
    <d v="2004-11-01T00:00:00"/>
    <x v="0"/>
    <n v="4"/>
    <x v="10"/>
    <x v="1"/>
    <x v="5"/>
    <n v="68"/>
    <s v="S24_2841"/>
    <x v="76"/>
    <s v="(198) 555-8888"/>
    <s v="Garden House Crowther Way"/>
    <s v="N/A"/>
    <s v="Cowes"/>
    <s v="Isle of Wight"/>
    <s v="PO31 7PJ"/>
    <x v="7"/>
    <x v="1"/>
    <s v="Bennett"/>
    <s v="Helen"/>
    <s v="Small"/>
  </r>
  <r>
    <n v="10316"/>
    <n v="47"/>
    <n v="76.930000000000007"/>
    <n v="11"/>
    <n v="3615.71"/>
    <n v="267.20096899999999"/>
    <s v="7,39%"/>
    <d v="2004-11-01T00:00:00"/>
    <x v="0"/>
    <n v="4"/>
    <x v="10"/>
    <x v="1"/>
    <x v="0"/>
    <n v="65"/>
    <s v="S24_3420"/>
    <x v="76"/>
    <s v="(198) 555-8888"/>
    <s v="Garden House Crowther Way"/>
    <s v="N/A"/>
    <s v="Cowes"/>
    <s v="Isle of Wight"/>
    <s v="PO31 7PJ"/>
    <x v="7"/>
    <x v="1"/>
    <s v="Bennett"/>
    <s v="Helen"/>
    <s v="Medium"/>
  </r>
  <r>
    <n v="10316"/>
    <n v="25"/>
    <n v="92.25"/>
    <n v="16"/>
    <n v="2306.25"/>
    <n v="170.43187499999999"/>
    <s v="7,39%"/>
    <d v="2004-11-01T00:00:00"/>
    <x v="0"/>
    <n v="4"/>
    <x v="10"/>
    <x v="1"/>
    <x v="0"/>
    <n v="83"/>
    <s v="S24_3816"/>
    <x v="76"/>
    <s v="(198) 555-8888"/>
    <s v="Garden House Crowther Way"/>
    <s v="N/A"/>
    <s v="Cowes"/>
    <s v="Isle of Wight"/>
    <s v="PO31 7PJ"/>
    <x v="7"/>
    <x v="1"/>
    <s v="Bennett"/>
    <s v="Helen"/>
    <s v="Small"/>
  </r>
  <r>
    <n v="10316"/>
    <n v="30"/>
    <n v="77.790000000000006"/>
    <n v="8"/>
    <n v="2333.6999999999998"/>
    <n v="170.59347"/>
    <s v="7,31%"/>
    <d v="2004-11-01T00:00:00"/>
    <x v="0"/>
    <n v="4"/>
    <x v="10"/>
    <x v="1"/>
    <x v="5"/>
    <n v="68"/>
    <s v="S24_3949"/>
    <x v="76"/>
    <s v="(198) 555-8888"/>
    <s v="Garden House Crowther Way"/>
    <s v="N/A"/>
    <s v="Cowes"/>
    <s v="Isle of Wight"/>
    <s v="PO31 7PJ"/>
    <x v="7"/>
    <x v="1"/>
    <s v="Bennett"/>
    <s v="Helen"/>
    <s v="Small"/>
  </r>
  <r>
    <n v="10316"/>
    <n v="24"/>
    <n v="59.16"/>
    <n v="2"/>
    <n v="1419.84"/>
    <n v="104.92617599999998"/>
    <s v="7,39%"/>
    <d v="2004-11-01T00:00:00"/>
    <x v="0"/>
    <n v="4"/>
    <x v="10"/>
    <x v="1"/>
    <x v="0"/>
    <n v="68"/>
    <s v="S32_4289"/>
    <x v="76"/>
    <s v="(198) 555-8888"/>
    <s v="Garden House Crowther Way"/>
    <s v="N/A"/>
    <s v="Cowes"/>
    <s v="Isle of Wight"/>
    <s v="PO31 7PJ"/>
    <x v="7"/>
    <x v="1"/>
    <s v="Bennett"/>
    <s v="Helen"/>
    <s v="Small"/>
  </r>
  <r>
    <n v="10316"/>
    <n v="34"/>
    <n v="47.57"/>
    <n v="3"/>
    <n v="1617.38"/>
    <n v="119.524382"/>
    <s v="7,39%"/>
    <d v="2004-11-01T00:00:00"/>
    <x v="0"/>
    <n v="4"/>
    <x v="10"/>
    <x v="1"/>
    <x v="0"/>
    <n v="43"/>
    <s v="S50_1341"/>
    <x v="76"/>
    <s v="(198) 555-8888"/>
    <s v="Garden House Crowther Way"/>
    <s v="N/A"/>
    <s v="Cowes"/>
    <s v="Isle of Wight"/>
    <s v="PO31 7PJ"/>
    <x v="7"/>
    <x v="1"/>
    <s v="Bennett"/>
    <s v="Helen"/>
    <s v="Small"/>
  </r>
  <r>
    <n v="10316"/>
    <n v="34"/>
    <n v="82.21"/>
    <n v="4"/>
    <n v="2795.14"/>
    <n v="204.32473399999998"/>
    <s v="7,31%"/>
    <d v="2004-11-01T00:00:00"/>
    <x v="0"/>
    <n v="4"/>
    <x v="10"/>
    <x v="1"/>
    <x v="5"/>
    <n v="91"/>
    <s v="S700_1691"/>
    <x v="76"/>
    <s v="(198) 555-8888"/>
    <s v="Garden House Crowther Way"/>
    <s v="N/A"/>
    <s v="Cowes"/>
    <s v="Isle of Wight"/>
    <s v="PO31 7PJ"/>
    <x v="7"/>
    <x v="1"/>
    <s v="Bennett"/>
    <s v="Helen"/>
    <s v="Small"/>
  </r>
  <r>
    <n v="10316"/>
    <n v="45"/>
    <n v="93.24"/>
    <n v="13"/>
    <n v="4195.8"/>
    <n v="383.49612000000002"/>
    <s v="9,14%"/>
    <d v="2004-11-01T00:00:00"/>
    <x v="0"/>
    <n v="4"/>
    <x v="10"/>
    <x v="1"/>
    <x v="4"/>
    <n v="90"/>
    <s v="S700_2047"/>
    <x v="76"/>
    <s v="(198) 555-8888"/>
    <s v="Garden House Crowther Way"/>
    <s v="N/A"/>
    <s v="Cowes"/>
    <s v="Isle of Wight"/>
    <s v="PO31 7PJ"/>
    <x v="7"/>
    <x v="1"/>
    <s v="Bennett"/>
    <s v="Helen"/>
    <s v="Medium"/>
  </r>
  <r>
    <n v="10316"/>
    <n v="23"/>
    <n v="100"/>
    <n v="6"/>
    <n v="2706.41"/>
    <n v="197.83857099999997"/>
    <s v="7,31%"/>
    <d v="2004-11-01T00:00:00"/>
    <x v="0"/>
    <n v="4"/>
    <x v="10"/>
    <x v="1"/>
    <x v="5"/>
    <n v="99"/>
    <s v="S700_2466"/>
    <x v="76"/>
    <s v="(198) 555-8888"/>
    <s v="Garden House Crowther Way"/>
    <s v="N/A"/>
    <s v="Cowes"/>
    <s v="Isle of Wight"/>
    <s v="PO31 7PJ"/>
    <x v="7"/>
    <x v="1"/>
    <s v="Bennett"/>
    <s v="Helen"/>
    <s v="Small"/>
  </r>
  <r>
    <n v="10316"/>
    <n v="48"/>
    <n v="74.45"/>
    <n v="18"/>
    <n v="3573.6"/>
    <n v="326.62703999999997"/>
    <s v="9,14%"/>
    <d v="2004-11-01T00:00:00"/>
    <x v="0"/>
    <n v="4"/>
    <x v="10"/>
    <x v="1"/>
    <x v="4"/>
    <n v="72"/>
    <s v="S700_2610"/>
    <x v="76"/>
    <s v="(198) 555-8888"/>
    <s v="Garden House Crowther Way"/>
    <s v="N/A"/>
    <s v="Cowes"/>
    <s v="Isle of Wight"/>
    <s v="PO31 7PJ"/>
    <x v="7"/>
    <x v="1"/>
    <s v="Bennett"/>
    <s v="Helen"/>
    <s v="Medium"/>
  </r>
  <r>
    <n v="10316"/>
    <n v="48"/>
    <n v="75.2"/>
    <n v="5"/>
    <n v="3609.6"/>
    <n v="263.86176"/>
    <s v="7,31%"/>
    <d v="2004-11-01T00:00:00"/>
    <x v="0"/>
    <n v="4"/>
    <x v="10"/>
    <x v="1"/>
    <x v="5"/>
    <n v="80"/>
    <s v="S700_3167"/>
    <x v="76"/>
    <s v="(198) 555-8888"/>
    <s v="Garden House Crowther Way"/>
    <s v="N/A"/>
    <s v="Cowes"/>
    <s v="Isle of Wight"/>
    <s v="PO31 7PJ"/>
    <x v="7"/>
    <x v="1"/>
    <s v="Bennett"/>
    <s v="Helen"/>
    <s v="Medium"/>
  </r>
  <r>
    <n v="10316"/>
    <n v="44"/>
    <n v="62.19"/>
    <n v="7"/>
    <n v="2736.36"/>
    <n v="200.027916"/>
    <s v="7,31%"/>
    <d v="2004-11-01T00:00:00"/>
    <x v="0"/>
    <n v="4"/>
    <x v="10"/>
    <x v="1"/>
    <x v="5"/>
    <n v="74"/>
    <s v="S700_4002"/>
    <x v="76"/>
    <s v="(198) 555-8888"/>
    <s v="Garden House Crowther Way"/>
    <s v="N/A"/>
    <s v="Cowes"/>
    <s v="Isle of Wight"/>
    <s v="PO31 7PJ"/>
    <x v="7"/>
    <x v="1"/>
    <s v="Bennett"/>
    <s v="Helen"/>
    <s v="Small"/>
  </r>
  <r>
    <n v="10316"/>
    <n v="34"/>
    <n v="43.7"/>
    <n v="12"/>
    <n v="1485.8"/>
    <n v="108.61197999999999"/>
    <s v="7,31%"/>
    <d v="2004-11-01T00:00:00"/>
    <x v="0"/>
    <n v="4"/>
    <x v="10"/>
    <x v="1"/>
    <x v="5"/>
    <n v="49"/>
    <s v="S72_1253"/>
    <x v="76"/>
    <s v="(198) 555-8888"/>
    <s v="Garden House Crowther Way"/>
    <s v="N/A"/>
    <s v="Cowes"/>
    <s v="Isle of Wight"/>
    <s v="PO31 7PJ"/>
    <x v="7"/>
    <x v="1"/>
    <s v="Bennett"/>
    <s v="Helen"/>
    <s v="Small"/>
  </r>
  <r>
    <n v="10317"/>
    <n v="35"/>
    <n v="83.32"/>
    <n v="1"/>
    <n v="2916.2"/>
    <n v="213.17421999999999"/>
    <s v="7,31%"/>
    <d v="2004-11-02T00:00:00"/>
    <x v="0"/>
    <n v="4"/>
    <x v="10"/>
    <x v="1"/>
    <x v="5"/>
    <n v="72"/>
    <s v="S24_4278"/>
    <x v="33"/>
    <s v="6505556809"/>
    <s v="9408 Furth Circle"/>
    <s v="N/A"/>
    <s v="Burlingame"/>
    <s v="CA"/>
    <s v="94217"/>
    <x v="0"/>
    <x v="0"/>
    <s v="Hirano"/>
    <s v="Juri"/>
    <s v="Small"/>
  </r>
  <r>
    <n v="10318"/>
    <n v="46"/>
    <n v="94.74"/>
    <n v="1"/>
    <n v="4358.04"/>
    <n v="553.47108000000003"/>
    <s v="12,70%"/>
    <d v="2004-11-02T00:00:00"/>
    <x v="0"/>
    <n v="4"/>
    <x v="10"/>
    <x v="1"/>
    <x v="6"/>
    <n v="95"/>
    <s v="S10_1678"/>
    <x v="85"/>
    <s v="2155551555"/>
    <s v="7586 Pompton St."/>
    <s v="N/A"/>
    <s v="Allentown"/>
    <s v="PA"/>
    <s v="70267"/>
    <x v="0"/>
    <x v="0"/>
    <s v="Yu"/>
    <s v="Kyung"/>
    <s v="Medium"/>
  </r>
  <r>
    <n v="10318"/>
    <n v="45"/>
    <n v="100"/>
    <n v="4"/>
    <n v="5566.5"/>
    <n v="706.94550000000004"/>
    <s v="12,70%"/>
    <d v="2004-11-02T00:00:00"/>
    <x v="0"/>
    <n v="4"/>
    <x v="10"/>
    <x v="1"/>
    <x v="6"/>
    <n v="118"/>
    <s v="S10_2016"/>
    <x v="85"/>
    <s v="2155551555"/>
    <s v="7586 Pompton St."/>
    <s v="N/A"/>
    <s v="Allentown"/>
    <s v="PA"/>
    <s v="70267"/>
    <x v="0"/>
    <x v="0"/>
    <s v="Yu"/>
    <s v="Kyung"/>
    <s v="Medium"/>
  </r>
  <r>
    <n v="10318"/>
    <n v="37"/>
    <n v="100"/>
    <n v="3"/>
    <n v="7667.14"/>
    <n v="973.72678000000008"/>
    <s v="12,70%"/>
    <d v="2004-11-02T00:00:00"/>
    <x v="0"/>
    <n v="4"/>
    <x v="10"/>
    <x v="1"/>
    <x v="6"/>
    <n v="193"/>
    <s v="S10_4698"/>
    <x v="85"/>
    <s v="2155551555"/>
    <s v="7586 Pompton St."/>
    <s v="N/A"/>
    <s v="Allentown"/>
    <s v="PA"/>
    <s v="70267"/>
    <x v="0"/>
    <x v="0"/>
    <s v="Yu"/>
    <s v="Kyung"/>
    <s v="Large"/>
  </r>
  <r>
    <n v="10318"/>
    <n v="31"/>
    <n v="100"/>
    <n v="9"/>
    <n v="3116.43"/>
    <n v="227.81103299999998"/>
    <s v="7,31%"/>
    <d v="2004-11-02T00:00:00"/>
    <x v="0"/>
    <n v="4"/>
    <x v="10"/>
    <x v="1"/>
    <x v="5"/>
    <n v="84"/>
    <s v="S18_2581"/>
    <x v="85"/>
    <s v="2155551555"/>
    <s v="7586 Pompton St."/>
    <s v="N/A"/>
    <s v="Allentown"/>
    <s v="PA"/>
    <s v="70267"/>
    <x v="0"/>
    <x v="0"/>
    <s v="Yu"/>
    <s v="Kyung"/>
    <s v="Medium"/>
  </r>
  <r>
    <n v="10318"/>
    <n v="42"/>
    <n v="52.7"/>
    <n v="5"/>
    <n v="2213.4"/>
    <n v="281.10180000000003"/>
    <n v="0.127"/>
    <d v="2004-11-02T00:00:00"/>
    <x v="0"/>
    <n v="4"/>
    <x v="10"/>
    <x v="1"/>
    <x v="6"/>
    <n v="60"/>
    <s v="S18_2625"/>
    <x v="85"/>
    <s v="2155551555"/>
    <s v="7586 Pompton St."/>
    <s v="N/A"/>
    <s v="Allentown"/>
    <s v="PA"/>
    <s v="70267"/>
    <x v="0"/>
    <x v="0"/>
    <s v="Yu"/>
    <s v="Kyung"/>
    <s v="Small"/>
  </r>
  <r>
    <n v="10318"/>
    <n v="48"/>
    <n v="100"/>
    <n v="2"/>
    <n v="6437.28"/>
    <n v="817.53455999999994"/>
    <n v="0.127"/>
    <d v="2004-11-02T00:00:00"/>
    <x v="0"/>
    <n v="4"/>
    <x v="10"/>
    <x v="1"/>
    <x v="6"/>
    <n v="112"/>
    <s v="S24_1578"/>
    <x v="85"/>
    <s v="2155551555"/>
    <s v="7586 Pompton St."/>
    <s v="N/A"/>
    <s v="Allentown"/>
    <s v="PA"/>
    <s v="70267"/>
    <x v="0"/>
    <x v="0"/>
    <s v="Yu"/>
    <s v="Kyung"/>
    <s v="Medium"/>
  </r>
  <r>
    <n v="10318"/>
    <n v="26"/>
    <n v="86.83"/>
    <n v="6"/>
    <n v="2257.58"/>
    <n v="286.71265999999997"/>
    <n v="0.127"/>
    <d v="2004-11-02T00:00:00"/>
    <x v="0"/>
    <n v="4"/>
    <x v="10"/>
    <x v="1"/>
    <x v="6"/>
    <n v="76"/>
    <s v="S24_2000"/>
    <x v="85"/>
    <s v="2155551555"/>
    <s v="7586 Pompton St."/>
    <s v="N/A"/>
    <s v="Allentown"/>
    <s v="PA"/>
    <s v="70267"/>
    <x v="0"/>
    <x v="0"/>
    <s v="Yu"/>
    <s v="Kyung"/>
    <s v="Small"/>
  </r>
  <r>
    <n v="10318"/>
    <n v="47"/>
    <n v="100"/>
    <n v="7"/>
    <n v="5305.36"/>
    <n v="673.78071999999997"/>
    <n v="0.127"/>
    <d v="2004-11-02T00:00:00"/>
    <x v="0"/>
    <n v="4"/>
    <x v="10"/>
    <x v="1"/>
    <x v="6"/>
    <n v="99"/>
    <s v="S32_1374"/>
    <x v="85"/>
    <s v="2155551555"/>
    <s v="7586 Pompton St."/>
    <s v="N/A"/>
    <s v="Allentown"/>
    <s v="PA"/>
    <s v="70267"/>
    <x v="0"/>
    <x v="0"/>
    <s v="Yu"/>
    <s v="Kyung"/>
    <s v="Medium"/>
  </r>
  <r>
    <n v="10318"/>
    <n v="50"/>
    <n v="100"/>
    <n v="8"/>
    <n v="7119"/>
    <n v="520.39890000000003"/>
    <s v="7,31%"/>
    <d v="2004-11-02T00:00:00"/>
    <x v="0"/>
    <n v="4"/>
    <x v="10"/>
    <x v="1"/>
    <x v="5"/>
    <n v="118"/>
    <s v="S700_2834"/>
    <x v="85"/>
    <s v="2155551555"/>
    <s v="7586 Pompton St."/>
    <s v="N/A"/>
    <s v="Allentown"/>
    <s v="PA"/>
    <s v="70267"/>
    <x v="0"/>
    <x v="0"/>
    <s v="Yu"/>
    <s v="Kyung"/>
    <s v="Large"/>
  </r>
  <r>
    <n v="10319"/>
    <n v="30"/>
    <n v="100"/>
    <n v="9"/>
    <n v="4111.8"/>
    <n v="522.19860000000006"/>
    <n v="0.127"/>
    <d v="2004-11-03T00:00:00"/>
    <x v="0"/>
    <n v="4"/>
    <x v="10"/>
    <x v="1"/>
    <x v="6"/>
    <n v="150"/>
    <s v="S12_2823"/>
    <x v="80"/>
    <s v="2125551957"/>
    <s v="5290 North Pendale Street"/>
    <s v="Suite 200"/>
    <s v="NYC"/>
    <s v="NY"/>
    <s v="10022"/>
    <x v="0"/>
    <x v="0"/>
    <s v="Kuo"/>
    <s v="Kee"/>
    <s v="Medium"/>
  </r>
  <r>
    <n v="10319"/>
    <n v="46"/>
    <n v="73.98"/>
    <n v="1"/>
    <n v="3403.08"/>
    <n v="847.026612"/>
    <s v="24,89%"/>
    <d v="2004-11-03T00:00:00"/>
    <x v="0"/>
    <n v="4"/>
    <x v="10"/>
    <x v="1"/>
    <x v="1"/>
    <n v="80"/>
    <s v="S18_3278"/>
    <x v="80"/>
    <s v="2125551957"/>
    <s v="5290 North Pendale Street"/>
    <s v="Suite 200"/>
    <s v="NYC"/>
    <s v="NY"/>
    <s v="10022"/>
    <x v="0"/>
    <x v="0"/>
    <s v="Kuo"/>
    <s v="Kee"/>
    <s v="Medium"/>
  </r>
  <r>
    <n v="10319"/>
    <n v="44"/>
    <n v="59.06"/>
    <n v="4"/>
    <n v="2598.64"/>
    <n v="330.02727999999996"/>
    <n v="0.127"/>
    <d v="2004-11-03T00:00:00"/>
    <x v="0"/>
    <n v="4"/>
    <x v="10"/>
    <x v="1"/>
    <x v="6"/>
    <n v="62"/>
    <s v="S18_3782"/>
    <x v="80"/>
    <s v="2125551957"/>
    <s v="5290 North Pendale Street"/>
    <s v="Suite 200"/>
    <s v="NYC"/>
    <s v="NY"/>
    <s v="10022"/>
    <x v="0"/>
    <x v="0"/>
    <s v="Kuo"/>
    <s v="Kee"/>
    <s v="Small"/>
  </r>
  <r>
    <n v="10319"/>
    <n v="45"/>
    <n v="100"/>
    <n v="3"/>
    <n v="7901.1"/>
    <n v="1966.5837900000001"/>
    <s v="24,89%"/>
    <d v="2004-11-03T00:00:00"/>
    <x v="0"/>
    <n v="4"/>
    <x v="10"/>
    <x v="1"/>
    <x v="1"/>
    <n v="148"/>
    <s v="S18_4721"/>
    <x v="80"/>
    <s v="2125551957"/>
    <s v="5290 North Pendale Street"/>
    <s v="Suite 200"/>
    <s v="NYC"/>
    <s v="NY"/>
    <s v="10022"/>
    <x v="0"/>
    <x v="0"/>
    <s v="Kuo"/>
    <s v="Kee"/>
    <s v="Large"/>
  </r>
  <r>
    <n v="10319"/>
    <n v="31"/>
    <n v="81.73"/>
    <n v="7"/>
    <n v="2533.63"/>
    <n v="321.77101000000005"/>
    <n v="0.127"/>
    <d v="2004-11-03T00:00:00"/>
    <x v="0"/>
    <n v="4"/>
    <x v="10"/>
    <x v="1"/>
    <x v="6"/>
    <n v="69"/>
    <s v="S24_2360"/>
    <x v="80"/>
    <s v="2125551957"/>
    <s v="5290 North Pendale Street"/>
    <s v="Suite 200"/>
    <s v="NYC"/>
    <s v="NY"/>
    <s v="10022"/>
    <x v="0"/>
    <x v="0"/>
    <s v="Kuo"/>
    <s v="Kee"/>
    <s v="Small"/>
  </r>
  <r>
    <n v="10319"/>
    <n v="43"/>
    <n v="85.69"/>
    <n v="2"/>
    <n v="3684.67"/>
    <n v="917.11436300000003"/>
    <s v="24,89%"/>
    <d v="2004-11-03T00:00:00"/>
    <x v="0"/>
    <n v="4"/>
    <x v="10"/>
    <x v="1"/>
    <x v="1"/>
    <n v="80"/>
    <s v="S24_4620"/>
    <x v="80"/>
    <s v="2125551957"/>
    <s v="5290 North Pendale Street"/>
    <s v="Suite 200"/>
    <s v="NYC"/>
    <s v="NY"/>
    <s v="10022"/>
    <x v="0"/>
    <x v="0"/>
    <s v="Kuo"/>
    <s v="Kee"/>
    <s v="Medium"/>
  </r>
  <r>
    <n v="10319"/>
    <n v="29"/>
    <n v="38.22"/>
    <n v="5"/>
    <n v="1108.3800000000001"/>
    <n v="140.76426000000001"/>
    <n v="0.127"/>
    <d v="2004-11-03T00:00:00"/>
    <x v="0"/>
    <n v="4"/>
    <x v="10"/>
    <x v="1"/>
    <x v="6"/>
    <n v="40"/>
    <s v="S32_2206"/>
    <x v="80"/>
    <s v="2125551957"/>
    <s v="5290 North Pendale Street"/>
    <s v="Suite 200"/>
    <s v="NYC"/>
    <s v="NY"/>
    <s v="10022"/>
    <x v="0"/>
    <x v="0"/>
    <s v="Kuo"/>
    <s v="Kee"/>
    <s v="Small"/>
  </r>
  <r>
    <n v="10319"/>
    <n v="22"/>
    <n v="100"/>
    <n v="8"/>
    <n v="2626.8"/>
    <n v="333.60360000000003"/>
    <n v="0.127"/>
    <d v="2004-11-03T00:00:00"/>
    <x v="0"/>
    <n v="4"/>
    <x v="10"/>
    <x v="1"/>
    <x v="6"/>
    <n v="102"/>
    <s v="S32_4485"/>
    <x v="80"/>
    <s v="2125551957"/>
    <s v="5290 North Pendale Street"/>
    <s v="Suite 200"/>
    <s v="NYC"/>
    <s v="NY"/>
    <s v="10022"/>
    <x v="0"/>
    <x v="0"/>
    <s v="Kuo"/>
    <s v="Kee"/>
    <s v="Small"/>
  </r>
  <r>
    <n v="10319"/>
    <n v="45"/>
    <n v="77.290000000000006"/>
    <n v="6"/>
    <n v="3478.05"/>
    <n v="441.71235000000001"/>
    <n v="0.127"/>
    <d v="2004-11-03T00:00:00"/>
    <x v="0"/>
    <n v="4"/>
    <x v="10"/>
    <x v="1"/>
    <x v="6"/>
    <n v="81"/>
    <s v="S50_4713"/>
    <x v="80"/>
    <s v="2125551957"/>
    <s v="5290 North Pendale Street"/>
    <s v="Suite 200"/>
    <s v="NYC"/>
    <s v="NY"/>
    <s v="10022"/>
    <x v="0"/>
    <x v="0"/>
    <s v="Kuo"/>
    <s v="Kee"/>
    <s v="Medium"/>
  </r>
  <r>
    <n v="10320"/>
    <n v="31"/>
    <n v="100"/>
    <n v="3"/>
    <n v="6876.11"/>
    <n v="1711.4637789999999"/>
    <s v="24,89%"/>
    <d v="2004-11-03T00:00:00"/>
    <x v="0"/>
    <n v="4"/>
    <x v="10"/>
    <x v="1"/>
    <x v="1"/>
    <n v="194"/>
    <s v="S12_1099"/>
    <x v="12"/>
    <s v="0921-12 3555"/>
    <s v="Berguvsv„gen  8"/>
    <s v="N/A"/>
    <s v="Lule"/>
    <s v="N/A"/>
    <s v="S-958 22"/>
    <x v="8"/>
    <x v="1"/>
    <s v="Berglund"/>
    <s v="Christina"/>
    <s v="Medium"/>
  </r>
  <r>
    <n v="10320"/>
    <n v="35"/>
    <n v="100"/>
    <n v="1"/>
    <n v="4850.3"/>
    <n v="1207.2396700000002"/>
    <s v="24,89%"/>
    <d v="2004-11-03T00:00:00"/>
    <x v="0"/>
    <n v="4"/>
    <x v="10"/>
    <x v="1"/>
    <x v="1"/>
    <n v="117"/>
    <s v="S12_3380"/>
    <x v="12"/>
    <s v="0921-12 3555"/>
    <s v="Berguvsv„gen  8"/>
    <s v="N/A"/>
    <s v="Lule"/>
    <s v="N/A"/>
    <s v="S-958 22"/>
    <x v="8"/>
    <x v="1"/>
    <s v="Berglund"/>
    <s v="Christina"/>
    <s v="Medium"/>
  </r>
  <r>
    <n v="10320"/>
    <n v="38"/>
    <n v="73.42"/>
    <n v="4"/>
    <n v="2789.96"/>
    <n v="694.42104400000005"/>
    <s v="24,89%"/>
    <d v="2004-11-03T00:00:00"/>
    <x v="0"/>
    <n v="4"/>
    <x v="10"/>
    <x v="1"/>
    <x v="1"/>
    <n v="79"/>
    <s v="S12_3990"/>
    <x v="12"/>
    <s v="0921-12 3555"/>
    <s v="Berguvsv„gen  8"/>
    <s v="N/A"/>
    <s v="Lule"/>
    <s v="N/A"/>
    <s v="S-958 22"/>
    <x v="8"/>
    <x v="1"/>
    <s v="Berglund"/>
    <s v="Christina"/>
    <s v="Small"/>
  </r>
  <r>
    <n v="10320"/>
    <n v="25"/>
    <n v="100"/>
    <n v="5"/>
    <n v="3491"/>
    <n v="868.90989999999999"/>
    <s v="24,89%"/>
    <d v="2004-11-03T00:00:00"/>
    <x v="0"/>
    <n v="4"/>
    <x v="10"/>
    <x v="1"/>
    <x v="1"/>
    <n v="146"/>
    <s v="S18_3482"/>
    <x v="12"/>
    <s v="0921-12 3555"/>
    <s v="Berguvsv„gen  8"/>
    <s v="N/A"/>
    <s v="Lule"/>
    <s v="N/A"/>
    <s v="S-958 22"/>
    <x v="8"/>
    <x v="1"/>
    <s v="Berglund"/>
    <s v="Christina"/>
    <s v="Medium"/>
  </r>
  <r>
    <n v="10320"/>
    <n v="26"/>
    <n v="61.23"/>
    <n v="2"/>
    <n v="1591.98"/>
    <n v="396.24382200000002"/>
    <s v="24,89%"/>
    <d v="2004-11-03T00:00:00"/>
    <x v="0"/>
    <n v="4"/>
    <x v="10"/>
    <x v="1"/>
    <x v="1"/>
    <n v="61"/>
    <s v="S24_3371"/>
    <x v="12"/>
    <s v="0921-12 3555"/>
    <s v="Berguvsv„gen  8"/>
    <s v="N/A"/>
    <s v="Lule"/>
    <s v="N/A"/>
    <s v="S-958 22"/>
    <x v="8"/>
    <x v="1"/>
    <s v="Berglund"/>
    <s v="Christina"/>
    <s v="Small"/>
  </r>
  <r>
    <n v="10321"/>
    <n v="24"/>
    <n v="100"/>
    <n v="15"/>
    <n v="2984.88"/>
    <n v="742.93663200000003"/>
    <s v="24,89%"/>
    <d v="2004-11-04T00:00:00"/>
    <x v="0"/>
    <n v="4"/>
    <x v="10"/>
    <x v="1"/>
    <x v="1"/>
    <n v="115"/>
    <s v="S12_4675"/>
    <x v="48"/>
    <s v="5085552555"/>
    <s v="1785 First Street"/>
    <s v="N/A"/>
    <s v="New Bedford"/>
    <s v="MA"/>
    <s v="50553"/>
    <x v="0"/>
    <x v="0"/>
    <s v="Benitez"/>
    <s v="Violeta"/>
    <s v="Small"/>
  </r>
  <r>
    <n v="10321"/>
    <n v="41"/>
    <n v="100"/>
    <n v="10"/>
    <n v="5803.14"/>
    <n v="1444.4015460000001"/>
    <s v="24,89%"/>
    <d v="2004-11-04T00:00:00"/>
    <x v="0"/>
    <n v="4"/>
    <x v="10"/>
    <x v="1"/>
    <x v="1"/>
    <n v="141"/>
    <s v="S18_1129"/>
    <x v="48"/>
    <s v="5085552555"/>
    <s v="1785 First Street"/>
    <s v="N/A"/>
    <s v="New Bedford"/>
    <s v="MA"/>
    <s v="50553"/>
    <x v="0"/>
    <x v="0"/>
    <s v="Benitez"/>
    <s v="Violeta"/>
    <s v="Medium"/>
  </r>
  <r>
    <n v="10321"/>
    <n v="44"/>
    <n v="100"/>
    <n v="6"/>
    <n v="4489.76"/>
    <n v="1117.501264"/>
    <s v="24,89%"/>
    <d v="2004-11-04T00:00:00"/>
    <x v="0"/>
    <n v="4"/>
    <x v="10"/>
    <x v="1"/>
    <x v="1"/>
    <n v="124"/>
    <s v="S18_1589"/>
    <x v="48"/>
    <s v="5085552555"/>
    <s v="1785 First Street"/>
    <s v="N/A"/>
    <s v="New Bedford"/>
    <s v="MA"/>
    <s v="50553"/>
    <x v="0"/>
    <x v="0"/>
    <s v="Benitez"/>
    <s v="Violeta"/>
    <s v="Medium"/>
  </r>
  <r>
    <n v="10321"/>
    <n v="37"/>
    <n v="78.540000000000006"/>
    <n v="14"/>
    <n v="2905.98"/>
    <n v="723.29842200000007"/>
    <s v="24,89%"/>
    <d v="2004-11-04T00:00:00"/>
    <x v="0"/>
    <n v="4"/>
    <x v="10"/>
    <x v="1"/>
    <x v="1"/>
    <n v="77"/>
    <s v="S18_1889"/>
    <x v="48"/>
    <s v="5085552555"/>
    <s v="1785 First Street"/>
    <s v="N/A"/>
    <s v="New Bedford"/>
    <s v="MA"/>
    <s v="50553"/>
    <x v="0"/>
    <x v="0"/>
    <s v="Benitez"/>
    <s v="Violeta"/>
    <s v="Small"/>
  </r>
  <r>
    <n v="10321"/>
    <n v="25"/>
    <n v="100"/>
    <n v="9"/>
    <n v="3734"/>
    <n v="929.39260000000002"/>
    <s v="24,89%"/>
    <d v="2004-11-04T00:00:00"/>
    <x v="0"/>
    <n v="4"/>
    <x v="10"/>
    <x v="1"/>
    <x v="1"/>
    <n v="142"/>
    <s v="S18_1984"/>
    <x v="48"/>
    <s v="5085552555"/>
    <s v="1785 First Street"/>
    <s v="N/A"/>
    <s v="New Bedford"/>
    <s v="MA"/>
    <s v="50553"/>
    <x v="0"/>
    <x v="0"/>
    <s v="Benitez"/>
    <s v="Violeta"/>
    <s v="Medium"/>
  </r>
  <r>
    <n v="10321"/>
    <n v="27"/>
    <n v="100"/>
    <n v="7"/>
    <n v="2851.2"/>
    <n v="709.66368"/>
    <s v="24,89%"/>
    <d v="2004-11-04T00:00:00"/>
    <x v="0"/>
    <n v="4"/>
    <x v="10"/>
    <x v="1"/>
    <x v="1"/>
    <n v="132"/>
    <s v="S18_2870"/>
    <x v="48"/>
    <s v="5085552555"/>
    <s v="1785 First Street"/>
    <s v="N/A"/>
    <s v="New Bedford"/>
    <s v="MA"/>
    <s v="50553"/>
    <x v="0"/>
    <x v="0"/>
    <s v="Benitez"/>
    <s v="Violeta"/>
    <s v="Small"/>
  </r>
  <r>
    <n v="10321"/>
    <n v="33"/>
    <n v="100"/>
    <n v="11"/>
    <n v="5700.09"/>
    <n v="1418.7524010000002"/>
    <s v="24,89%"/>
    <d v="2004-11-04T00:00:00"/>
    <x v="0"/>
    <n v="4"/>
    <x v="10"/>
    <x v="1"/>
    <x v="1"/>
    <n v="169"/>
    <s v="S18_3232"/>
    <x v="48"/>
    <s v="5085552555"/>
    <s v="1785 First Street"/>
    <s v="N/A"/>
    <s v="New Bedford"/>
    <s v="MA"/>
    <s v="50553"/>
    <x v="0"/>
    <x v="0"/>
    <s v="Benitez"/>
    <s v="Violeta"/>
    <s v="Medium"/>
  </r>
  <r>
    <n v="10321"/>
    <n v="28"/>
    <n v="100"/>
    <n v="8"/>
    <n v="4232.76"/>
    <n v="1053.5339640000002"/>
    <s v="24,89%"/>
    <d v="2004-11-04T00:00:00"/>
    <x v="0"/>
    <n v="4"/>
    <x v="10"/>
    <x v="1"/>
    <x v="1"/>
    <n v="141"/>
    <s v="S18_3685"/>
    <x v="48"/>
    <s v="5085552555"/>
    <s v="1785 First Street"/>
    <s v="N/A"/>
    <s v="New Bedford"/>
    <s v="MA"/>
    <s v="50553"/>
    <x v="0"/>
    <x v="0"/>
    <s v="Benitez"/>
    <s v="Violeta"/>
    <s v="Medium"/>
  </r>
  <r>
    <n v="10321"/>
    <n v="30"/>
    <n v="70.55"/>
    <n v="3"/>
    <n v="2116.5"/>
    <n v="526.79685000000006"/>
    <s v="24,89%"/>
    <d v="2004-11-04T00:00:00"/>
    <x v="0"/>
    <n v="4"/>
    <x v="10"/>
    <x v="1"/>
    <x v="1"/>
    <n v="73"/>
    <s v="S24_1046"/>
    <x v="48"/>
    <s v="5085552555"/>
    <s v="1785 First Street"/>
    <s v="N/A"/>
    <s v="New Bedford"/>
    <s v="MA"/>
    <s v="50553"/>
    <x v="0"/>
    <x v="0"/>
    <s v="Benitez"/>
    <s v="Violeta"/>
    <s v="Small"/>
  </r>
  <r>
    <n v="10321"/>
    <n v="48"/>
    <n v="42.26"/>
    <n v="5"/>
    <n v="2028.48"/>
    <n v="504.88867200000004"/>
    <s v="24,89%"/>
    <d v="2004-11-04T00:00:00"/>
    <x v="0"/>
    <n v="4"/>
    <x v="10"/>
    <x v="1"/>
    <x v="1"/>
    <n v="50"/>
    <s v="S24_1628"/>
    <x v="48"/>
    <s v="5085552555"/>
    <s v="1785 First Street"/>
    <s v="N/A"/>
    <s v="New Bedford"/>
    <s v="MA"/>
    <s v="50553"/>
    <x v="0"/>
    <x v="0"/>
    <s v="Benitez"/>
    <s v="Violeta"/>
    <s v="Small"/>
  </r>
  <r>
    <n v="10321"/>
    <n v="30"/>
    <n v="72.7"/>
    <n v="1"/>
    <n v="2181"/>
    <n v="542.85090000000002"/>
    <s v="24,89%"/>
    <d v="2004-11-04T00:00:00"/>
    <x v="0"/>
    <n v="4"/>
    <x v="10"/>
    <x v="1"/>
    <x v="1"/>
    <n v="90"/>
    <s v="S24_2766"/>
    <x v="48"/>
    <s v="5085552555"/>
    <s v="1785 First Street"/>
    <s v="N/A"/>
    <s v="New Bedford"/>
    <s v="MA"/>
    <s v="50553"/>
    <x v="0"/>
    <x v="0"/>
    <s v="Benitez"/>
    <s v="Violeta"/>
    <s v="Small"/>
  </r>
  <r>
    <n v="10321"/>
    <n v="37"/>
    <n v="33.229999999999997"/>
    <n v="12"/>
    <n v="1229.51"/>
    <n v="306.02503899999999"/>
    <s v="24,89%"/>
    <d v="2004-11-04T00:00:00"/>
    <x v="0"/>
    <n v="4"/>
    <x v="10"/>
    <x v="1"/>
    <x v="1"/>
    <n v="37"/>
    <s v="S24_2972"/>
    <x v="48"/>
    <s v="5085552555"/>
    <s v="1785 First Street"/>
    <s v="N/A"/>
    <s v="New Bedford"/>
    <s v="MA"/>
    <s v="50553"/>
    <x v="0"/>
    <x v="0"/>
    <s v="Benitez"/>
    <s v="Violeta"/>
    <s v="Small"/>
  </r>
  <r>
    <n v="10321"/>
    <n v="39"/>
    <n v="84.75"/>
    <n v="2"/>
    <n v="3305.25"/>
    <n v="822.67672500000003"/>
    <s v="24,89%"/>
    <d v="2004-11-04T00:00:00"/>
    <x v="0"/>
    <n v="4"/>
    <x v="10"/>
    <x v="1"/>
    <x v="1"/>
    <n v="85"/>
    <s v="S24_3191"/>
    <x v="48"/>
    <s v="5085552555"/>
    <s v="1785 First Street"/>
    <s v="N/A"/>
    <s v="New Bedford"/>
    <s v="MA"/>
    <s v="50553"/>
    <x v="0"/>
    <x v="0"/>
    <s v="Benitez"/>
    <s v="Violeta"/>
    <s v="Medium"/>
  </r>
  <r>
    <n v="10321"/>
    <n v="21"/>
    <n v="89.95"/>
    <n v="4"/>
    <n v="1888.95"/>
    <n v="470.15965500000004"/>
    <s v="24,89%"/>
    <d v="2004-11-04T00:00:00"/>
    <x v="0"/>
    <n v="4"/>
    <x v="10"/>
    <x v="1"/>
    <x v="1"/>
    <n v="107"/>
    <s v="S24_3432"/>
    <x v="48"/>
    <s v="5085552555"/>
    <s v="1785 First Street"/>
    <s v="N/A"/>
    <s v="New Bedford"/>
    <s v="MA"/>
    <s v="50553"/>
    <x v="0"/>
    <x v="0"/>
    <s v="Benitez"/>
    <s v="Violeta"/>
    <s v="Small"/>
  </r>
  <r>
    <n v="10321"/>
    <n v="26"/>
    <n v="100"/>
    <n v="13"/>
    <n v="4052.88"/>
    <n v="1008.761832"/>
    <s v="24,89%"/>
    <d v="2004-11-04T00:00:00"/>
    <x v="0"/>
    <n v="4"/>
    <x v="10"/>
    <x v="1"/>
    <x v="1"/>
    <n v="140"/>
    <s v="S24_3856"/>
    <x v="48"/>
    <s v="5085552555"/>
    <s v="1785 First Street"/>
    <s v="N/A"/>
    <s v="New Bedford"/>
    <s v="MA"/>
    <s v="50553"/>
    <x v="0"/>
    <x v="0"/>
    <s v="Benitez"/>
    <s v="Violeta"/>
    <s v="Medium"/>
  </r>
  <r>
    <n v="10322"/>
    <n v="40"/>
    <n v="100"/>
    <n v="1"/>
    <n v="6000.4"/>
    <n v="1493.49956"/>
    <s v="24,89%"/>
    <d v="2004-11-04T00:00:00"/>
    <x v="0"/>
    <n v="4"/>
    <x v="10"/>
    <x v="1"/>
    <x v="1"/>
    <n v="214"/>
    <s v="S10_1949"/>
    <x v="0"/>
    <s v="6035558647"/>
    <s v="2304 Long Airport Avenue"/>
    <s v="N/A"/>
    <s v="Nashua"/>
    <s v="NH"/>
    <s v="62005"/>
    <x v="0"/>
    <x v="0"/>
    <s v="Young"/>
    <s v="Valarie"/>
    <s v="Medium"/>
  </r>
  <r>
    <n v="10322"/>
    <n v="46"/>
    <n v="61.99"/>
    <n v="8"/>
    <n v="2851.54"/>
    <n v="709.74830600000007"/>
    <s v="24,89%"/>
    <d v="2004-11-04T00:00:00"/>
    <x v="0"/>
    <n v="4"/>
    <x v="10"/>
    <x v="1"/>
    <x v="1"/>
    <n v="147"/>
    <s v="S10_4962"/>
    <x v="0"/>
    <s v="6035558647"/>
    <s v="2304 Long Airport Avenue"/>
    <s v="N/A"/>
    <s v="Nashua"/>
    <s v="NH"/>
    <s v="62005"/>
    <x v="0"/>
    <x v="0"/>
    <s v="Young"/>
    <s v="Valarie"/>
    <s v="Small"/>
  </r>
  <r>
    <n v="10322"/>
    <n v="27"/>
    <n v="100"/>
    <n v="9"/>
    <n v="4784.13"/>
    <n v="217.67791500000001"/>
    <s v="4,55%"/>
    <d v="2004-11-04T00:00:00"/>
    <x v="0"/>
    <n v="4"/>
    <x v="10"/>
    <x v="1"/>
    <x v="2"/>
    <n v="136"/>
    <s v="S12_1666"/>
    <x v="0"/>
    <s v="6035558647"/>
    <s v="2304 Long Airport Avenue"/>
    <s v="N/A"/>
    <s v="Nashua"/>
    <s v="NH"/>
    <s v="62005"/>
    <x v="0"/>
    <x v="0"/>
    <s v="Young"/>
    <s v="Valarie"/>
    <s v="Medium"/>
  </r>
  <r>
    <n v="10322"/>
    <n v="22"/>
    <n v="100"/>
    <n v="10"/>
    <n v="2251.04"/>
    <n v="102.42232"/>
    <s v="4,55%"/>
    <d v="2004-11-04T00:00:00"/>
    <x v="0"/>
    <n v="4"/>
    <x v="10"/>
    <x v="1"/>
    <x v="2"/>
    <n v="116"/>
    <s v="S18_1097"/>
    <x v="0"/>
    <s v="6035558647"/>
    <s v="2304 Long Airport Avenue"/>
    <s v="N/A"/>
    <s v="Nashua"/>
    <s v="NH"/>
    <s v="62005"/>
    <x v="0"/>
    <x v="0"/>
    <s v="Young"/>
    <s v="Valarie"/>
    <s v="Small"/>
  </r>
  <r>
    <n v="10322"/>
    <n v="43"/>
    <n v="86.3"/>
    <n v="14"/>
    <n v="3710.9"/>
    <n v="274.23550999999998"/>
    <s v="7,39%"/>
    <d v="2004-11-04T00:00:00"/>
    <x v="0"/>
    <n v="4"/>
    <x v="10"/>
    <x v="1"/>
    <x v="0"/>
    <n v="102"/>
    <s v="S18_1342"/>
    <x v="0"/>
    <s v="6035558647"/>
    <s v="2304 Long Airport Avenue"/>
    <s v="N/A"/>
    <s v="Nashua"/>
    <s v="NH"/>
    <s v="62005"/>
    <x v="0"/>
    <x v="0"/>
    <s v="Young"/>
    <s v="Valarie"/>
    <s v="Medium"/>
  </r>
  <r>
    <n v="10322"/>
    <n v="41"/>
    <n v="57.68"/>
    <n v="5"/>
    <n v="2364.88"/>
    <n v="174.76463200000001"/>
    <s v="7,39%"/>
    <d v="2004-11-04T00:00:00"/>
    <x v="0"/>
    <n v="4"/>
    <x v="10"/>
    <x v="1"/>
    <x v="0"/>
    <n v="53"/>
    <s v="S18_1367"/>
    <x v="0"/>
    <s v="6035558647"/>
    <s v="2304 Long Airport Avenue"/>
    <s v="N/A"/>
    <s v="Nashua"/>
    <s v="NH"/>
    <s v="62005"/>
    <x v="0"/>
    <x v="0"/>
    <s v="Young"/>
    <s v="Valarie"/>
    <s v="Small"/>
  </r>
  <r>
    <n v="10322"/>
    <n v="50"/>
    <n v="100"/>
    <n v="6"/>
    <n v="12536.5"/>
    <n v="926.44734999999991"/>
    <s v="7,39%"/>
    <d v="2004-11-04T00:00:00"/>
    <x v="0"/>
    <n v="4"/>
    <x v="10"/>
    <x v="1"/>
    <x v="0"/>
    <n v="127"/>
    <s v="S18_2325"/>
    <x v="0"/>
    <s v="6035558647"/>
    <s v="2304 Long Airport Avenue"/>
    <s v="N/A"/>
    <s v="Nashua"/>
    <s v="NH"/>
    <s v="62005"/>
    <x v="0"/>
    <x v="0"/>
    <s v="Young"/>
    <s v="Valarie"/>
    <s v="Large"/>
  </r>
  <r>
    <n v="10322"/>
    <n v="35"/>
    <n v="61.21"/>
    <n v="11"/>
    <n v="2142.35"/>
    <n v="97.476924999999994"/>
    <s v="4,55%"/>
    <d v="2004-11-04T00:00:00"/>
    <x v="0"/>
    <n v="4"/>
    <x v="10"/>
    <x v="1"/>
    <x v="2"/>
    <n v="60"/>
    <s v="S18_2432"/>
    <x v="0"/>
    <s v="6035558647"/>
    <s v="2304 Long Airport Avenue"/>
    <s v="N/A"/>
    <s v="Nashua"/>
    <s v="NH"/>
    <s v="62005"/>
    <x v="0"/>
    <x v="0"/>
    <s v="Young"/>
    <s v="Valarie"/>
    <s v="Small"/>
  </r>
  <r>
    <n v="10322"/>
    <n v="36"/>
    <n v="100"/>
    <n v="2"/>
    <n v="5797.44"/>
    <n v="428.43081599999994"/>
    <s v="7,39%"/>
    <d v="2004-11-04T00:00:00"/>
    <x v="0"/>
    <n v="4"/>
    <x v="10"/>
    <x v="1"/>
    <x v="0"/>
    <n v="168"/>
    <s v="S18_2795"/>
    <x v="0"/>
    <s v="6035558647"/>
    <s v="2304 Long Airport Avenue"/>
    <s v="N/A"/>
    <s v="Nashua"/>
    <s v="NH"/>
    <s v="62005"/>
    <x v="0"/>
    <x v="0"/>
    <s v="Young"/>
    <s v="Valarie"/>
    <s v="Medium"/>
  </r>
  <r>
    <n v="10322"/>
    <n v="33"/>
    <n v="100"/>
    <n v="12"/>
    <n v="3524.73"/>
    <n v="260.47754699999996"/>
    <s v="7,39%"/>
    <d v="2004-11-04T00:00:00"/>
    <x v="0"/>
    <n v="4"/>
    <x v="10"/>
    <x v="1"/>
    <x v="0"/>
    <n v="101"/>
    <s v="S18_2949"/>
    <x v="0"/>
    <s v="6035558647"/>
    <s v="2304 Long Airport Avenue"/>
    <s v="N/A"/>
    <s v="Nashua"/>
    <s v="NH"/>
    <s v="62005"/>
    <x v="0"/>
    <x v="0"/>
    <s v="Young"/>
    <s v="Valarie"/>
    <s v="Medium"/>
  </r>
  <r>
    <n v="10322"/>
    <n v="41"/>
    <n v="29.87"/>
    <n v="13"/>
    <n v="1224.67"/>
    <n v="90.503112999999999"/>
    <s v="7,39%"/>
    <d v="2004-11-04T00:00:00"/>
    <x v="0"/>
    <n v="4"/>
    <x v="10"/>
    <x v="1"/>
    <x v="0"/>
    <n v="62"/>
    <s v="S18_2957"/>
    <x v="0"/>
    <s v="6035558647"/>
    <s v="2304 Long Airport Avenue"/>
    <s v="N/A"/>
    <s v="Nashua"/>
    <s v="NH"/>
    <s v="62005"/>
    <x v="0"/>
    <x v="0"/>
    <s v="Young"/>
    <s v="Valarie"/>
    <s v="Small"/>
  </r>
  <r>
    <n v="10322"/>
    <n v="48"/>
    <n v="47.04"/>
    <n v="7"/>
    <n v="2257.92"/>
    <n v="166.860288"/>
    <s v="7,39%"/>
    <d v="2004-11-04T00:00:00"/>
    <x v="0"/>
    <n v="4"/>
    <x v="10"/>
    <x v="1"/>
    <x v="0"/>
    <n v="104"/>
    <s v="S18_3136"/>
    <x v="0"/>
    <s v="6035558647"/>
    <s v="2304 Long Airport Avenue"/>
    <s v="N/A"/>
    <s v="Nashua"/>
    <s v="NH"/>
    <s v="62005"/>
    <x v="0"/>
    <x v="0"/>
    <s v="Young"/>
    <s v="Valarie"/>
    <s v="Small"/>
  </r>
  <r>
    <n v="10322"/>
    <n v="20"/>
    <n v="100"/>
    <n v="3"/>
    <n v="2624"/>
    <n v="193.91359999999997"/>
    <s v="7,39%"/>
    <d v="2004-11-04T00:00:00"/>
    <x v="0"/>
    <n v="4"/>
    <x v="10"/>
    <x v="1"/>
    <x v="0"/>
    <n v="33"/>
    <s v="S24_1937"/>
    <x v="0"/>
    <s v="6035558647"/>
    <s v="2304 Long Airport Avenue"/>
    <s v="N/A"/>
    <s v="Nashua"/>
    <s v="NH"/>
    <s v="62005"/>
    <x v="0"/>
    <x v="0"/>
    <s v="Young"/>
    <s v="Valarie"/>
    <s v="Small"/>
  </r>
  <r>
    <n v="10322"/>
    <n v="30"/>
    <n v="100"/>
    <n v="4"/>
    <n v="3500.1"/>
    <n v="258.65738999999996"/>
    <s v="7,39%"/>
    <d v="2004-11-04T00:00:00"/>
    <x v="0"/>
    <n v="4"/>
    <x v="10"/>
    <x v="1"/>
    <x v="0"/>
    <n v="44"/>
    <s v="S24_2022"/>
    <x v="0"/>
    <s v="6035558647"/>
    <s v="2304 Long Airport Avenue"/>
    <s v="N/A"/>
    <s v="Nashua"/>
    <s v="NH"/>
    <s v="62005"/>
    <x v="0"/>
    <x v="0"/>
    <s v="Young"/>
    <s v="Valarie"/>
    <s v="Medium"/>
  </r>
  <r>
    <n v="10323"/>
    <n v="33"/>
    <n v="91.27"/>
    <n v="2"/>
    <n v="3011.91"/>
    <n v="222.58014899999998"/>
    <s v="7,39%"/>
    <d v="2004-11-05T00:00:00"/>
    <x v="0"/>
    <n v="4"/>
    <x v="10"/>
    <x v="1"/>
    <x v="0"/>
    <n v="99"/>
    <s v="S18_3320"/>
    <x v="1"/>
    <s v="+49 69 66 90 2555"/>
    <s v="Lyonerstr. 34"/>
    <s v="N/A"/>
    <s v="Frankfurt"/>
    <s v="N/A"/>
    <s v="60528"/>
    <x v="1"/>
    <x v="1"/>
    <s v="Keitel"/>
    <s v="Roland"/>
    <s v="Medium"/>
  </r>
  <r>
    <n v="10323"/>
    <n v="47"/>
    <n v="100"/>
    <n v="1"/>
    <n v="6203.06"/>
    <n v="282.23923000000002"/>
    <s v="4,55%"/>
    <d v="2004-11-05T00:00:00"/>
    <x v="0"/>
    <n v="4"/>
    <x v="10"/>
    <x v="1"/>
    <x v="2"/>
    <n v="121"/>
    <s v="S18_4600"/>
    <x v="1"/>
    <s v="+49 69 66 90 2555"/>
    <s v="Lyonerstr. 34"/>
    <s v="N/A"/>
    <s v="Frankfurt"/>
    <s v="N/A"/>
    <s v="60528"/>
    <x v="1"/>
    <x v="1"/>
    <s v="Keitel"/>
    <s v="Roland"/>
    <s v="Medium"/>
  </r>
  <r>
    <n v="10324"/>
    <n v="27"/>
    <n v="54.33"/>
    <n v="1"/>
    <n v="1466.91"/>
    <n v="365.11389900000006"/>
    <s v="24,89%"/>
    <d v="2004-11-05T00:00:00"/>
    <x v="0"/>
    <n v="4"/>
    <x v="10"/>
    <x v="1"/>
    <x v="1"/>
    <n v="151"/>
    <s v="S12_3148"/>
    <x v="2"/>
    <s v="2125551500"/>
    <s v="2678 Kingston Rd."/>
    <s v="Suite 101"/>
    <s v="NYC"/>
    <s v="NY"/>
    <s v="10022"/>
    <x v="0"/>
    <x v="0"/>
    <s v="Frick"/>
    <s v="Michael"/>
    <s v="Small"/>
  </r>
  <r>
    <n v="10324"/>
    <n v="26"/>
    <n v="58.38"/>
    <n v="7"/>
    <n v="1517.88"/>
    <n v="69.063540000000003"/>
    <s v="4,55%"/>
    <d v="2004-11-05T00:00:00"/>
    <x v="0"/>
    <n v="4"/>
    <x v="10"/>
    <x v="1"/>
    <x v="2"/>
    <n v="118"/>
    <s v="S12_4473"/>
    <x v="2"/>
    <s v="2125551500"/>
    <s v="2678 Kingston Rd."/>
    <s v="Suite 101"/>
    <s v="NYC"/>
    <s v="NY"/>
    <s v="10022"/>
    <x v="0"/>
    <x v="0"/>
    <s v="Frick"/>
    <s v="Michael"/>
    <s v="Small"/>
  </r>
  <r>
    <n v="10324"/>
    <n v="47"/>
    <n v="100"/>
    <n v="8"/>
    <n v="7207.45"/>
    <n v="1793.934305"/>
    <s v="24,89%"/>
    <d v="2004-11-05T00:00:00"/>
    <x v="0"/>
    <n v="4"/>
    <x v="10"/>
    <x v="1"/>
    <x v="1"/>
    <n v="163"/>
    <s v="S18_2238"/>
    <x v="2"/>
    <s v="2125551500"/>
    <s v="2678 Kingston Rd."/>
    <s v="Suite 101"/>
    <s v="NYC"/>
    <s v="NY"/>
    <s v="10022"/>
    <x v="0"/>
    <x v="0"/>
    <s v="Frick"/>
    <s v="Michael"/>
    <s v="Large"/>
  </r>
  <r>
    <n v="10324"/>
    <n v="33"/>
    <n v="37.479999999999997"/>
    <n v="10"/>
    <n v="1236.8399999999999"/>
    <n v="56.276219999999995"/>
    <s v="4,55%"/>
    <d v="2004-11-05T00:00:00"/>
    <x v="0"/>
    <n v="4"/>
    <x v="10"/>
    <x v="1"/>
    <x v="2"/>
    <n v="122"/>
    <s v="S18_2319"/>
    <x v="2"/>
    <s v="2125551500"/>
    <s v="2678 Kingston Rd."/>
    <s v="Suite 101"/>
    <s v="NYC"/>
    <s v="NY"/>
    <s v="10022"/>
    <x v="0"/>
    <x v="0"/>
    <s v="Frick"/>
    <s v="Michael"/>
    <s v="Small"/>
  </r>
  <r>
    <n v="10324"/>
    <n v="27"/>
    <n v="100"/>
    <n v="12"/>
    <n v="3155.49"/>
    <n v="785.40146099999993"/>
    <s v="24,89%"/>
    <d v="2004-11-05T00:00:00"/>
    <x v="0"/>
    <n v="4"/>
    <x v="10"/>
    <x v="1"/>
    <x v="1"/>
    <n v="169"/>
    <s v="S18_3232"/>
    <x v="2"/>
    <s v="2125551500"/>
    <s v="2678 Kingston Rd."/>
    <s v="Suite 101"/>
    <s v="NYC"/>
    <s v="NY"/>
    <s v="10022"/>
    <x v="0"/>
    <x v="0"/>
    <s v="Frick"/>
    <s v="Michael"/>
    <s v="Medium"/>
  </r>
  <r>
    <n v="10324"/>
    <n v="49"/>
    <n v="100"/>
    <n v="13"/>
    <n v="5379.71"/>
    <n v="1339.0098190000001"/>
    <s v="24,89%"/>
    <d v="2004-11-05T00:00:00"/>
    <x v="0"/>
    <n v="4"/>
    <x v="10"/>
    <x v="1"/>
    <x v="1"/>
    <n v="143"/>
    <s v="S18_4027"/>
    <x v="2"/>
    <s v="2125551500"/>
    <s v="2678 Kingston Rd."/>
    <s v="Suite 101"/>
    <s v="NYC"/>
    <s v="NY"/>
    <s v="10022"/>
    <x v="0"/>
    <x v="0"/>
    <s v="Frick"/>
    <s v="Michael"/>
    <s v="Medium"/>
  </r>
  <r>
    <n v="10324"/>
    <n v="38"/>
    <n v="100"/>
    <n v="6"/>
    <n v="6832.02"/>
    <n v="504.886278"/>
    <s v="7,39%"/>
    <d v="2004-11-05T00:00:00"/>
    <x v="0"/>
    <n v="4"/>
    <x v="10"/>
    <x v="1"/>
    <x v="0"/>
    <n v="50"/>
    <s v="S18_4668"/>
    <x v="2"/>
    <s v="2125551500"/>
    <s v="2678 Kingston Rd."/>
    <s v="Suite 101"/>
    <s v="NYC"/>
    <s v="NY"/>
    <s v="10022"/>
    <x v="0"/>
    <x v="0"/>
    <s v="Frick"/>
    <s v="Michael"/>
    <s v="Medium"/>
  </r>
  <r>
    <n v="10324"/>
    <n v="25"/>
    <n v="69.16"/>
    <n v="14"/>
    <n v="1729"/>
    <n v="430.34810000000004"/>
    <s v="24,89%"/>
    <d v="2004-11-05T00:00:00"/>
    <x v="0"/>
    <n v="4"/>
    <x v="10"/>
    <x v="1"/>
    <x v="1"/>
    <n v="57"/>
    <s v="S24_1444"/>
    <x v="2"/>
    <s v="2125551500"/>
    <s v="2678 Kingston Rd."/>
    <s v="Suite 101"/>
    <s v="NYC"/>
    <s v="NY"/>
    <s v="10022"/>
    <x v="0"/>
    <x v="0"/>
    <s v="Frick"/>
    <s v="Michael"/>
    <s v="Small"/>
  </r>
  <r>
    <n v="10324"/>
    <n v="31"/>
    <n v="100"/>
    <n v="2"/>
    <n v="3820.44"/>
    <n v="173.83001999999999"/>
    <s v="4,55%"/>
    <d v="2004-11-05T00:00:00"/>
    <x v="0"/>
    <n v="4"/>
    <x v="10"/>
    <x v="1"/>
    <x v="2"/>
    <n v="127"/>
    <s v="S24_2300"/>
    <x v="2"/>
    <s v="2125551500"/>
    <s v="2678 Kingston Rd."/>
    <s v="Suite 101"/>
    <s v="NYC"/>
    <s v="NY"/>
    <s v="10022"/>
    <x v="0"/>
    <x v="0"/>
    <s v="Frick"/>
    <s v="Michael"/>
    <s v="Medium"/>
  </r>
  <r>
    <n v="10324"/>
    <n v="30"/>
    <n v="100"/>
    <n v="9"/>
    <n v="3338.1"/>
    <n v="830.85309000000007"/>
    <s v="24,89%"/>
    <d v="2004-11-05T00:00:00"/>
    <x v="0"/>
    <n v="4"/>
    <x v="10"/>
    <x v="1"/>
    <x v="1"/>
    <n v="35"/>
    <s v="S24_2840"/>
    <x v="2"/>
    <s v="2125551500"/>
    <s v="2678 Kingston Rd."/>
    <s v="Suite 101"/>
    <s v="NYC"/>
    <s v="NY"/>
    <s v="10022"/>
    <x v="0"/>
    <x v="0"/>
    <s v="Frick"/>
    <s v="Michael"/>
    <s v="Medium"/>
  </r>
  <r>
    <n v="10324"/>
    <n v="33"/>
    <n v="100"/>
    <n v="3"/>
    <n v="6267.69"/>
    <n v="463.18229099999991"/>
    <s v="7,39%"/>
    <d v="2004-11-05T00:00:00"/>
    <x v="0"/>
    <n v="4"/>
    <x v="10"/>
    <x v="1"/>
    <x v="0"/>
    <n v="97"/>
    <s v="S24_4258"/>
    <x v="2"/>
    <s v="2125551500"/>
    <s v="2678 Kingston Rd."/>
    <s v="Suite 101"/>
    <s v="NYC"/>
    <s v="NY"/>
    <s v="10022"/>
    <x v="0"/>
    <x v="0"/>
    <s v="Frick"/>
    <s v="Michael"/>
    <s v="Medium"/>
  </r>
  <r>
    <n v="10324"/>
    <n v="20"/>
    <n v="98.18"/>
    <n v="11"/>
    <n v="1963.6"/>
    <n v="89.343799999999987"/>
    <s v="4,55%"/>
    <d v="2004-11-05T00:00:00"/>
    <x v="0"/>
    <n v="4"/>
    <x v="10"/>
    <x v="1"/>
    <x v="2"/>
    <n v="96"/>
    <s v="S32_1268"/>
    <x v="2"/>
    <s v="2125551500"/>
    <s v="2678 Kingston Rd."/>
    <s v="Suite 101"/>
    <s v="NYC"/>
    <s v="NY"/>
    <s v="10022"/>
    <x v="0"/>
    <x v="0"/>
    <s v="Frick"/>
    <s v="Michael"/>
    <s v="Small"/>
  </r>
  <r>
    <n v="10324"/>
    <n v="48"/>
    <n v="100"/>
    <n v="4"/>
    <n v="8209.44"/>
    <n v="373.52951999999999"/>
    <s v="4,55%"/>
    <d v="2004-11-05T00:00:00"/>
    <x v="0"/>
    <n v="4"/>
    <x v="10"/>
    <x v="1"/>
    <x v="2"/>
    <n v="64"/>
    <s v="S32_3522"/>
    <x v="2"/>
    <s v="2125551500"/>
    <s v="2678 Kingston Rd."/>
    <s v="Suite 101"/>
    <s v="NYC"/>
    <s v="NY"/>
    <s v="10022"/>
    <x v="0"/>
    <x v="0"/>
    <s v="Frick"/>
    <s v="Michael"/>
    <s v="Large"/>
  </r>
  <r>
    <n v="10324"/>
    <n v="34"/>
    <n v="100"/>
    <n v="5"/>
    <n v="4248.3"/>
    <n v="1057.4018700000001"/>
    <s v="24,89%"/>
    <d v="2004-11-05T00:00:00"/>
    <x v="0"/>
    <n v="4"/>
    <x v="10"/>
    <x v="1"/>
    <x v="1"/>
    <n v="101"/>
    <s v="S700_2824"/>
    <x v="2"/>
    <s v="2125551500"/>
    <s v="2678 Kingston Rd."/>
    <s v="Suite 101"/>
    <s v="NYC"/>
    <s v="NY"/>
    <s v="10022"/>
    <x v="0"/>
    <x v="0"/>
    <s v="Frick"/>
    <s v="Michael"/>
    <s v="Medium"/>
  </r>
  <r>
    <n v="10325"/>
    <n v="47"/>
    <n v="64.930000000000007"/>
    <n v="6"/>
    <n v="3051.71"/>
    <n v="759.57061900000008"/>
    <s v="24,89%"/>
    <d v="2004-11-05T00:00:00"/>
    <x v="0"/>
    <n v="4"/>
    <x v="10"/>
    <x v="1"/>
    <x v="1"/>
    <n v="136"/>
    <s v="S10_4757"/>
    <x v="3"/>
    <s v="07-98 9555"/>
    <s v="Erling Skakkes gate 78"/>
    <s v="N/A"/>
    <s v="Stavern"/>
    <s v="N/A"/>
    <s v="4110"/>
    <x v="2"/>
    <x v="1"/>
    <s v="Bergulfsen"/>
    <s v="Jonas"/>
    <s v="Medium"/>
  </r>
  <r>
    <n v="10325"/>
    <n v="42"/>
    <n v="64"/>
    <n v="8"/>
    <n v="2688"/>
    <n v="669.04320000000007"/>
    <s v="24,89%"/>
    <d v="2004-11-05T00:00:00"/>
    <x v="0"/>
    <n v="4"/>
    <x v="10"/>
    <x v="1"/>
    <x v="1"/>
    <n v="207"/>
    <s v="S12_1108"/>
    <x v="3"/>
    <s v="07-98 9555"/>
    <s v="Erling Skakkes gate 78"/>
    <s v="N/A"/>
    <s v="Stavern"/>
    <s v="N/A"/>
    <s v="4110"/>
    <x v="2"/>
    <x v="1"/>
    <s v="Bergulfsen"/>
    <s v="Jonas"/>
    <s v="Small"/>
  </r>
  <r>
    <n v="10325"/>
    <n v="24"/>
    <n v="100"/>
    <n v="1"/>
    <n v="2583.6"/>
    <n v="643.05804000000001"/>
    <s v="24,89%"/>
    <d v="2004-11-05T00:00:00"/>
    <x v="0"/>
    <n v="4"/>
    <x v="10"/>
    <x v="1"/>
    <x v="1"/>
    <n v="173"/>
    <s v="S12_3891"/>
    <x v="3"/>
    <s v="07-98 9555"/>
    <s v="Erling Skakkes gate 78"/>
    <s v="N/A"/>
    <s v="Stavern"/>
    <s v="N/A"/>
    <s v="4110"/>
    <x v="2"/>
    <x v="1"/>
    <s v="Bergulfsen"/>
    <s v="Jonas"/>
    <s v="Small"/>
  </r>
  <r>
    <n v="10325"/>
    <n v="24"/>
    <n v="69.12"/>
    <n v="9"/>
    <n v="1658.88"/>
    <n v="122.59123199999999"/>
    <s v="7,39%"/>
    <d v="2004-11-05T00:00:00"/>
    <x v="0"/>
    <n v="4"/>
    <x v="10"/>
    <x v="1"/>
    <x v="0"/>
    <n v="136"/>
    <s v="S18_3140"/>
    <x v="3"/>
    <s v="07-98 9555"/>
    <s v="Erling Skakkes gate 78"/>
    <s v="N/A"/>
    <s v="Stavern"/>
    <s v="N/A"/>
    <s v="4110"/>
    <x v="2"/>
    <x v="1"/>
    <s v="Bergulfsen"/>
    <s v="Jonas"/>
    <s v="Small"/>
  </r>
  <r>
    <n v="10325"/>
    <n v="44"/>
    <n v="100"/>
    <n v="5"/>
    <n v="5325.76"/>
    <n v="1325.581664"/>
    <s v="24,89%"/>
    <d v="2004-11-05T00:00:00"/>
    <x v="0"/>
    <n v="4"/>
    <x v="10"/>
    <x v="1"/>
    <x v="1"/>
    <n v="118"/>
    <s v="S24_4048"/>
    <x v="3"/>
    <s v="07-98 9555"/>
    <s v="Erling Skakkes gate 78"/>
    <s v="N/A"/>
    <s v="Stavern"/>
    <s v="N/A"/>
    <s v="4110"/>
    <x v="2"/>
    <x v="1"/>
    <s v="Bergulfsen"/>
    <s v="Jonas"/>
    <s v="Medium"/>
  </r>
  <r>
    <n v="10325"/>
    <n v="38"/>
    <n v="100"/>
    <n v="3"/>
    <n v="8844.1200000000008"/>
    <n v="402.40746000000001"/>
    <s v="4,55%"/>
    <d v="2004-11-05T00:00:00"/>
    <x v="0"/>
    <n v="4"/>
    <x v="10"/>
    <x v="1"/>
    <x v="2"/>
    <n v="54"/>
    <s v="S32_2509"/>
    <x v="3"/>
    <s v="07-98 9555"/>
    <s v="Erling Skakkes gate 78"/>
    <s v="N/A"/>
    <s v="Stavern"/>
    <s v="N/A"/>
    <s v="4110"/>
    <x v="2"/>
    <x v="1"/>
    <s v="Bergulfsen"/>
    <s v="Jonas"/>
    <s v="Large"/>
  </r>
  <r>
    <n v="10325"/>
    <n v="28"/>
    <n v="100"/>
    <n v="2"/>
    <n v="5377.4"/>
    <n v="273.70965999999999"/>
    <s v="5,09%"/>
    <d v="2004-11-05T00:00:00"/>
    <x v="0"/>
    <n v="4"/>
    <x v="10"/>
    <x v="1"/>
    <x v="3"/>
    <n v="62"/>
    <s v="S32_3207"/>
    <x v="3"/>
    <s v="07-98 9555"/>
    <s v="Erling Skakkes gate 78"/>
    <s v="N/A"/>
    <s v="Stavern"/>
    <s v="N/A"/>
    <s v="4110"/>
    <x v="2"/>
    <x v="1"/>
    <s v="Bergulfsen"/>
    <s v="Jonas"/>
    <s v="Medium"/>
  </r>
  <r>
    <n v="10325"/>
    <n v="38"/>
    <n v="100"/>
    <n v="4"/>
    <n v="5190.42"/>
    <n v="236.16410999999999"/>
    <s v="4,55%"/>
    <d v="2004-11-05T00:00:00"/>
    <x v="0"/>
    <n v="4"/>
    <x v="10"/>
    <x v="1"/>
    <x v="2"/>
    <n v="115"/>
    <s v="S50_1392"/>
    <x v="3"/>
    <s v="07-98 9555"/>
    <s v="Erling Skakkes gate 78"/>
    <s v="N/A"/>
    <s v="Stavern"/>
    <s v="N/A"/>
    <s v="4110"/>
    <x v="2"/>
    <x v="1"/>
    <s v="Bergulfsen"/>
    <s v="Jonas"/>
    <s v="Medium"/>
  </r>
  <r>
    <n v="10325"/>
    <n v="44"/>
    <n v="100"/>
    <n v="7"/>
    <n v="5932.96"/>
    <n v="301.987664"/>
    <s v="5,09%"/>
    <d v="2004-11-05T00:00:00"/>
    <x v="0"/>
    <n v="4"/>
    <x v="10"/>
    <x v="1"/>
    <x v="3"/>
    <n v="58"/>
    <s v="S50_1514"/>
    <x v="3"/>
    <s v="07-98 9555"/>
    <s v="Erling Skakkes gate 78"/>
    <s v="N/A"/>
    <s v="Stavern"/>
    <s v="N/A"/>
    <s v="4110"/>
    <x v="2"/>
    <x v="1"/>
    <s v="Bergulfsen"/>
    <s v="Jonas"/>
    <s v="Medium"/>
  </r>
  <r>
    <n v="10326"/>
    <n v="32"/>
    <n v="100"/>
    <n v="6"/>
    <n v="3807.68"/>
    <n v="193.810912"/>
    <s v="5,09%"/>
    <d v="2004-11-09T00:00:00"/>
    <x v="0"/>
    <n v="4"/>
    <x v="10"/>
    <x v="1"/>
    <x v="3"/>
    <n v="100"/>
    <s v="S18_3259"/>
    <x v="12"/>
    <s v="0921-12 3555"/>
    <s v="Berguvsv„gen  8"/>
    <s v="N/A"/>
    <s v="Lule"/>
    <s v="N/A"/>
    <s v="S-958 22"/>
    <x v="8"/>
    <x v="1"/>
    <s v="Berglund"/>
    <s v="Christina"/>
    <s v="Medium"/>
  </r>
  <r>
    <n v="10326"/>
    <n v="50"/>
    <n v="86.01"/>
    <n v="5"/>
    <n v="4300.5"/>
    <n v="317.80694999999997"/>
    <s v="7,39%"/>
    <d v="2004-11-09T00:00:00"/>
    <x v="0"/>
    <n v="4"/>
    <x v="10"/>
    <x v="1"/>
    <x v="0"/>
    <n v="87"/>
    <s v="S18_4522"/>
    <x v="12"/>
    <s v="0921-12 3555"/>
    <s v="Berguvsv„gen  8"/>
    <s v="N/A"/>
    <s v="Lule"/>
    <s v="N/A"/>
    <s v="S-958 22"/>
    <x v="8"/>
    <x v="1"/>
    <s v="Berglund"/>
    <s v="Christina"/>
    <s v="Medium"/>
  </r>
  <r>
    <n v="10326"/>
    <n v="41"/>
    <n v="100"/>
    <n v="4"/>
    <n v="4333.29"/>
    <n v="396.06270599999999"/>
    <s v="9,14%"/>
    <d v="2004-11-09T00:00:00"/>
    <x v="0"/>
    <n v="4"/>
    <x v="10"/>
    <x v="1"/>
    <x v="4"/>
    <n v="122"/>
    <s v="S24_2011"/>
    <x v="12"/>
    <s v="0921-12 3555"/>
    <s v="Berguvsv„gen  8"/>
    <s v="N/A"/>
    <s v="Lule"/>
    <s v="N/A"/>
    <s v="S-958 22"/>
    <x v="8"/>
    <x v="1"/>
    <s v="Berglund"/>
    <s v="Christina"/>
    <s v="Medium"/>
  </r>
  <r>
    <n v="10326"/>
    <n v="41"/>
    <n v="85.85"/>
    <n v="3"/>
    <n v="3519.85"/>
    <n v="260.11691499999995"/>
    <s v="7,39%"/>
    <d v="2004-11-09T00:00:00"/>
    <x v="0"/>
    <n v="4"/>
    <x v="10"/>
    <x v="1"/>
    <x v="0"/>
    <n v="88"/>
    <s v="S24_3151"/>
    <x v="12"/>
    <s v="0921-12 3555"/>
    <s v="Berguvsv„gen  8"/>
    <s v="N/A"/>
    <s v="Lule"/>
    <s v="N/A"/>
    <s v="S-958 22"/>
    <x v="8"/>
    <x v="1"/>
    <s v="Berglund"/>
    <s v="Christina"/>
    <s v="Medium"/>
  </r>
  <r>
    <n v="10326"/>
    <n v="20"/>
    <n v="92.25"/>
    <n v="2"/>
    <n v="1845"/>
    <n v="136.34549999999999"/>
    <s v="7,39%"/>
    <d v="2004-11-09T00:00:00"/>
    <x v="0"/>
    <n v="4"/>
    <x v="10"/>
    <x v="1"/>
    <x v="0"/>
    <n v="83"/>
    <s v="S24_3816"/>
    <x v="12"/>
    <s v="0921-12 3555"/>
    <s v="Berguvsv„gen  8"/>
    <s v="N/A"/>
    <s v="Lule"/>
    <s v="N/A"/>
    <s v="S-958 22"/>
    <x v="8"/>
    <x v="1"/>
    <s v="Berglund"/>
    <s v="Christina"/>
    <s v="Small"/>
  </r>
  <r>
    <n v="10326"/>
    <n v="39"/>
    <n v="60"/>
    <n v="1"/>
    <n v="2340"/>
    <n v="213.87599999999998"/>
    <s v="9,14%"/>
    <d v="2004-11-09T00:00:00"/>
    <x v="0"/>
    <n v="4"/>
    <x v="10"/>
    <x v="1"/>
    <x v="4"/>
    <n v="66"/>
    <s v="S700_1138"/>
    <x v="12"/>
    <s v="0921-12 3555"/>
    <s v="Berguvsv„gen  8"/>
    <s v="N/A"/>
    <s v="Lule"/>
    <s v="N/A"/>
    <s v="S-958 22"/>
    <x v="8"/>
    <x v="1"/>
    <s v="Berglund"/>
    <s v="Christina"/>
    <s v="Small"/>
  </r>
  <r>
    <n v="10327"/>
    <n v="25"/>
    <n v="100"/>
    <n v="6"/>
    <n v="2804.75"/>
    <n v="205.02722499999999"/>
    <s v="7,31%"/>
    <d v="2004-11-10T00:00:00"/>
    <x v="1"/>
    <n v="4"/>
    <x v="10"/>
    <x v="1"/>
    <x v="5"/>
    <n v="157"/>
    <s v="S18_1662"/>
    <x v="5"/>
    <s v="31 12 3555"/>
    <s v="Vinb'ltet 34"/>
    <s v="N/A"/>
    <s v="Kobenhavn"/>
    <s v="N/A"/>
    <s v="1734"/>
    <x v="4"/>
    <x v="1"/>
    <s v="Petersen"/>
    <s v="Jytte"/>
    <s v="Small"/>
  </r>
  <r>
    <n v="10327"/>
    <n v="45"/>
    <n v="100"/>
    <n v="8"/>
    <n v="4781.7"/>
    <n v="349.54226999999997"/>
    <s v="7,31%"/>
    <d v="2004-11-10T00:00:00"/>
    <x v="1"/>
    <n v="4"/>
    <x v="10"/>
    <x v="1"/>
    <x v="5"/>
    <n v="84"/>
    <s v="S18_2581"/>
    <x v="5"/>
    <s v="31 12 3555"/>
    <s v="Vinb'ltet 34"/>
    <s v="N/A"/>
    <s v="Kobenhavn"/>
    <s v="N/A"/>
    <s v="1734"/>
    <x v="4"/>
    <x v="1"/>
    <s v="Petersen"/>
    <s v="Jytte"/>
    <s v="Medium"/>
  </r>
  <r>
    <n v="10327"/>
    <n v="25"/>
    <n v="45.86"/>
    <n v="5"/>
    <n v="1146.5"/>
    <n v="104.7901"/>
    <s v="9,14%"/>
    <d v="2004-11-10T00:00:00"/>
    <x v="1"/>
    <n v="4"/>
    <x v="10"/>
    <x v="1"/>
    <x v="4"/>
    <n v="86"/>
    <s v="S18_3029"/>
    <x v="5"/>
    <s v="31 12 3555"/>
    <s v="Vinb'ltet 34"/>
    <s v="N/A"/>
    <s v="Kobenhavn"/>
    <s v="N/A"/>
    <s v="1734"/>
    <x v="4"/>
    <x v="1"/>
    <s v="Petersen"/>
    <s v="Jytte"/>
    <s v="Small"/>
  </r>
  <r>
    <n v="10327"/>
    <n v="20"/>
    <n v="100"/>
    <n v="7"/>
    <n v="3469.2"/>
    <n v="317.08487999999994"/>
    <s v="9,14%"/>
    <d v="2004-11-10T00:00:00"/>
    <x v="1"/>
    <n v="4"/>
    <x v="10"/>
    <x v="1"/>
    <x v="4"/>
    <n v="86"/>
    <s v="S700_1938"/>
    <x v="5"/>
    <s v="31 12 3555"/>
    <s v="Vinb'ltet 34"/>
    <s v="N/A"/>
    <s v="Kobenhavn"/>
    <s v="N/A"/>
    <s v="1734"/>
    <x v="4"/>
    <x v="1"/>
    <s v="Petersen"/>
    <s v="Jytte"/>
    <s v="Medium"/>
  </r>
  <r>
    <n v="10327"/>
    <n v="21"/>
    <n v="96.31"/>
    <n v="1"/>
    <n v="2022.51"/>
    <n v="184.85741399999998"/>
    <s v="9,14%"/>
    <d v="2004-11-10T00:00:00"/>
    <x v="1"/>
    <n v="4"/>
    <x v="10"/>
    <x v="1"/>
    <x v="4"/>
    <n v="72"/>
    <s v="S700_2610"/>
    <x v="5"/>
    <s v="31 12 3555"/>
    <s v="Vinb'ltet 34"/>
    <s v="N/A"/>
    <s v="Kobenhavn"/>
    <s v="N/A"/>
    <s v="1734"/>
    <x v="4"/>
    <x v="1"/>
    <s v="Petersen"/>
    <s v="Jytte"/>
    <s v="Small"/>
  </r>
  <r>
    <n v="10327"/>
    <n v="43"/>
    <n v="80"/>
    <n v="2"/>
    <n v="3440"/>
    <n v="314.416"/>
    <s v="9,14%"/>
    <d v="2004-11-10T00:00:00"/>
    <x v="1"/>
    <n v="4"/>
    <x v="10"/>
    <x v="1"/>
    <x v="4"/>
    <n v="100"/>
    <s v="S700_3505"/>
    <x v="5"/>
    <s v="31 12 3555"/>
    <s v="Vinb'ltet 34"/>
    <s v="N/A"/>
    <s v="Kobenhavn"/>
    <s v="N/A"/>
    <s v="1734"/>
    <x v="4"/>
    <x v="1"/>
    <s v="Petersen"/>
    <s v="Jytte"/>
    <s v="Medium"/>
  </r>
  <r>
    <n v="10327"/>
    <n v="37"/>
    <n v="86.61"/>
    <n v="3"/>
    <n v="3204.57"/>
    <n v="292.89769799999999"/>
    <s v="9,14%"/>
    <d v="2004-11-10T00:00:00"/>
    <x v="1"/>
    <n v="4"/>
    <x v="10"/>
    <x v="1"/>
    <x v="4"/>
    <n v="99"/>
    <s v="S700_3962"/>
    <x v="5"/>
    <s v="31 12 3555"/>
    <s v="Vinb'ltet 34"/>
    <s v="N/A"/>
    <s v="Kobenhavn"/>
    <s v="N/A"/>
    <s v="1734"/>
    <x v="4"/>
    <x v="1"/>
    <s v="Petersen"/>
    <s v="Jytte"/>
    <s v="Medium"/>
  </r>
  <r>
    <n v="10327"/>
    <n v="37"/>
    <n v="86.74"/>
    <n v="4"/>
    <n v="3209.38"/>
    <n v="293.337332"/>
    <s v="9,14%"/>
    <d v="2004-11-10T00:00:00"/>
    <x v="1"/>
    <n v="4"/>
    <x v="10"/>
    <x v="1"/>
    <x v="4"/>
    <n v="54"/>
    <s v="S72_3212"/>
    <x v="5"/>
    <s v="31 12 3555"/>
    <s v="Vinb'ltet 34"/>
    <s v="N/A"/>
    <s v="Kobenhavn"/>
    <s v="N/A"/>
    <s v="1734"/>
    <x v="4"/>
    <x v="1"/>
    <s v="Petersen"/>
    <s v="Jytte"/>
    <s v="Medium"/>
  </r>
  <r>
    <n v="10328"/>
    <n v="34"/>
    <n v="100"/>
    <n v="6"/>
    <n v="3815.48"/>
    <n v="281.96397199999996"/>
    <s v="7,39%"/>
    <d v="2004-11-12T00:00:00"/>
    <x v="0"/>
    <n v="4"/>
    <x v="10"/>
    <x v="1"/>
    <x v="0"/>
    <n v="105"/>
    <s v="S18_3856"/>
    <x v="6"/>
    <s v="035-640555"/>
    <s v="Via Ludovico il Moro 22"/>
    <s v="N/A"/>
    <s v="Bergamo"/>
    <s v="N/A"/>
    <s v="24100"/>
    <x v="5"/>
    <x v="1"/>
    <s v="Rovelli"/>
    <s v="Giovanni"/>
    <s v="Medium"/>
  </r>
  <r>
    <n v="10328"/>
    <n v="47"/>
    <n v="87.54"/>
    <n v="14"/>
    <n v="4114.38"/>
    <n v="300.76117800000003"/>
    <s v="7,31%"/>
    <d v="2004-11-12T00:00:00"/>
    <x v="0"/>
    <n v="4"/>
    <x v="10"/>
    <x v="1"/>
    <x v="5"/>
    <n v="109"/>
    <s v="S24_1785"/>
    <x v="6"/>
    <s v="035-640555"/>
    <s v="Via Ludovico il Moro 22"/>
    <s v="N/A"/>
    <s v="Bergamo"/>
    <s v="N/A"/>
    <s v="24100"/>
    <x v="5"/>
    <x v="1"/>
    <s v="Rovelli"/>
    <s v="Giovanni"/>
    <s v="Medium"/>
  </r>
  <r>
    <n v="10328"/>
    <n v="48"/>
    <n v="58.92"/>
    <n v="1"/>
    <n v="2828.16"/>
    <n v="206.738496"/>
    <s v="7,31%"/>
    <d v="2004-11-12T00:00:00"/>
    <x v="0"/>
    <n v="4"/>
    <x v="10"/>
    <x v="1"/>
    <x v="5"/>
    <n v="68"/>
    <s v="S24_2841"/>
    <x v="6"/>
    <s v="035-640555"/>
    <s v="Via Ludovico il Moro 22"/>
    <s v="N/A"/>
    <s v="Bergamo"/>
    <s v="N/A"/>
    <s v="24100"/>
    <x v="5"/>
    <x v="1"/>
    <s v="Rovelli"/>
    <s v="Giovanni"/>
    <s v="Small"/>
  </r>
  <r>
    <n v="10328"/>
    <n v="20"/>
    <n v="72.98"/>
    <n v="2"/>
    <n v="1459.6"/>
    <n v="107.86443999999999"/>
    <s v="7,39%"/>
    <d v="2004-11-12T00:00:00"/>
    <x v="0"/>
    <n v="4"/>
    <x v="10"/>
    <x v="1"/>
    <x v="0"/>
    <n v="65"/>
    <s v="S24_3420"/>
    <x v="6"/>
    <s v="035-640555"/>
    <s v="Via Ludovico il Moro 22"/>
    <s v="N/A"/>
    <s v="Bergamo"/>
    <s v="N/A"/>
    <s v="24100"/>
    <x v="5"/>
    <x v="1"/>
    <s v="Rovelli"/>
    <s v="Giovanni"/>
    <s v="Small"/>
  </r>
  <r>
    <n v="10328"/>
    <n v="35"/>
    <n v="76.430000000000007"/>
    <n v="3"/>
    <n v="2675.05"/>
    <n v="195.546155"/>
    <s v="7,31%"/>
    <d v="2004-11-12T00:00:00"/>
    <x v="0"/>
    <n v="4"/>
    <x v="10"/>
    <x v="1"/>
    <x v="5"/>
    <n v="68"/>
    <s v="S24_3949"/>
    <x v="6"/>
    <s v="035-640555"/>
    <s v="Via Ludovico il Moro 22"/>
    <s v="N/A"/>
    <s v="Bergamo"/>
    <s v="N/A"/>
    <s v="24100"/>
    <x v="5"/>
    <x v="1"/>
    <s v="Rovelli"/>
    <s v="Giovanni"/>
    <s v="Small"/>
  </r>
  <r>
    <n v="10328"/>
    <n v="43"/>
    <n v="60.86"/>
    <n v="4"/>
    <n v="2616.98"/>
    <n v="191.30123799999998"/>
    <s v="7,31%"/>
    <d v="2004-11-12T00:00:00"/>
    <x v="0"/>
    <n v="4"/>
    <x v="10"/>
    <x v="1"/>
    <x v="5"/>
    <n v="72"/>
    <s v="S24_4278"/>
    <x v="6"/>
    <s v="035-640555"/>
    <s v="Via Ludovico il Moro 22"/>
    <s v="N/A"/>
    <s v="Bergamo"/>
    <s v="N/A"/>
    <s v="24100"/>
    <x v="5"/>
    <x v="1"/>
    <s v="Rovelli"/>
    <s v="Giovanni"/>
    <s v="Small"/>
  </r>
  <r>
    <n v="10328"/>
    <n v="24"/>
    <n v="81.17"/>
    <n v="5"/>
    <n v="1948.08"/>
    <n v="143.963112"/>
    <s v="7,39%"/>
    <d v="2004-11-12T00:00:00"/>
    <x v="0"/>
    <n v="4"/>
    <x v="10"/>
    <x v="1"/>
    <x v="0"/>
    <n v="68"/>
    <s v="S32_4289"/>
    <x v="6"/>
    <s v="035-640555"/>
    <s v="Via Ludovico il Moro 22"/>
    <s v="N/A"/>
    <s v="Bergamo"/>
    <s v="N/A"/>
    <s v="24100"/>
    <x v="5"/>
    <x v="1"/>
    <s v="Rovelli"/>
    <s v="Giovanni"/>
    <s v="Small"/>
  </r>
  <r>
    <n v="10328"/>
    <n v="34"/>
    <n v="51.93"/>
    <n v="7"/>
    <n v="1765.62"/>
    <n v="130.47931799999998"/>
    <s v="7,39%"/>
    <d v="2004-11-12T00:00:00"/>
    <x v="0"/>
    <n v="4"/>
    <x v="10"/>
    <x v="1"/>
    <x v="0"/>
    <n v="43"/>
    <s v="S50_1341"/>
    <x v="6"/>
    <s v="035-640555"/>
    <s v="Via Ludovico il Moro 22"/>
    <s v="N/A"/>
    <s v="Bergamo"/>
    <s v="N/A"/>
    <s v="24100"/>
    <x v="5"/>
    <x v="1"/>
    <s v="Rovelli"/>
    <s v="Giovanni"/>
    <s v="Small"/>
  </r>
  <r>
    <n v="10328"/>
    <n v="27"/>
    <n v="100"/>
    <n v="8"/>
    <n v="2762.1"/>
    <n v="201.90950999999998"/>
    <s v="7,31%"/>
    <d v="2004-11-12T00:00:00"/>
    <x v="0"/>
    <n v="4"/>
    <x v="10"/>
    <x v="1"/>
    <x v="5"/>
    <n v="91"/>
    <s v="S700_1691"/>
    <x v="6"/>
    <s v="035-640555"/>
    <s v="Via Ludovico il Moro 22"/>
    <s v="N/A"/>
    <s v="Bergamo"/>
    <s v="N/A"/>
    <s v="24100"/>
    <x v="5"/>
    <x v="1"/>
    <s v="Rovelli"/>
    <s v="Giovanni"/>
    <s v="Small"/>
  </r>
  <r>
    <n v="10328"/>
    <n v="41"/>
    <n v="100"/>
    <n v="9"/>
    <n v="4156.58"/>
    <n v="379.91141199999998"/>
    <s v="9,14%"/>
    <d v="2004-11-12T00:00:00"/>
    <x v="0"/>
    <n v="4"/>
    <x v="10"/>
    <x v="1"/>
    <x v="4"/>
    <n v="90"/>
    <s v="S700_2047"/>
    <x v="6"/>
    <s v="035-640555"/>
    <s v="Via Ludovico il Moro 22"/>
    <s v="N/A"/>
    <s v="Bergamo"/>
    <s v="N/A"/>
    <s v="24100"/>
    <x v="5"/>
    <x v="1"/>
    <s v="Rovelli"/>
    <s v="Giovanni"/>
    <s v="Medium"/>
  </r>
  <r>
    <n v="10328"/>
    <n v="37"/>
    <n v="100"/>
    <n v="10"/>
    <n v="4021.53"/>
    <n v="293.97384299999999"/>
    <s v="7,31%"/>
    <d v="2004-11-12T00:00:00"/>
    <x v="0"/>
    <n v="4"/>
    <x v="10"/>
    <x v="1"/>
    <x v="5"/>
    <n v="99"/>
    <s v="S700_2466"/>
    <x v="6"/>
    <s v="035-640555"/>
    <s v="Via Ludovico il Moro 22"/>
    <s v="N/A"/>
    <s v="Bergamo"/>
    <s v="N/A"/>
    <s v="24100"/>
    <x v="5"/>
    <x v="1"/>
    <s v="Rovelli"/>
    <s v="Giovanni"/>
    <s v="Medium"/>
  </r>
  <r>
    <n v="10328"/>
    <n v="33"/>
    <n v="100"/>
    <n v="11"/>
    <n v="4072.2"/>
    <n v="297.67782"/>
    <s v="7,31%"/>
    <d v="2004-11-12T00:00:00"/>
    <x v="0"/>
    <n v="4"/>
    <x v="10"/>
    <x v="1"/>
    <x v="5"/>
    <n v="118"/>
    <s v="S700_2834"/>
    <x v="6"/>
    <s v="035-640555"/>
    <s v="Via Ludovico il Moro 22"/>
    <s v="N/A"/>
    <s v="Bergamo"/>
    <s v="N/A"/>
    <s v="24100"/>
    <x v="5"/>
    <x v="1"/>
    <s v="Rovelli"/>
    <s v="Giovanni"/>
    <s v="Medium"/>
  </r>
  <r>
    <n v="10328"/>
    <n v="33"/>
    <n v="64"/>
    <n v="13"/>
    <n v="2112"/>
    <n v="154.38720000000001"/>
    <s v="7,31%"/>
    <d v="2004-11-12T00:00:00"/>
    <x v="0"/>
    <n v="4"/>
    <x v="10"/>
    <x v="1"/>
    <x v="5"/>
    <n v="80"/>
    <s v="S700_3167"/>
    <x v="6"/>
    <s v="035-640555"/>
    <s v="Via Ludovico il Moro 22"/>
    <s v="N/A"/>
    <s v="Bergamo"/>
    <s v="N/A"/>
    <s v="24100"/>
    <x v="5"/>
    <x v="1"/>
    <s v="Rovelli"/>
    <s v="Giovanni"/>
    <s v="Small"/>
  </r>
  <r>
    <n v="10328"/>
    <n v="39"/>
    <n v="85.87"/>
    <n v="12"/>
    <n v="3348.93"/>
    <n v="244.806783"/>
    <s v="7,31%"/>
    <d v="2004-11-12T00:00:00"/>
    <x v="0"/>
    <n v="4"/>
    <x v="10"/>
    <x v="1"/>
    <x v="5"/>
    <n v="74"/>
    <s v="S700_4002"/>
    <x v="6"/>
    <s v="035-640555"/>
    <s v="Via Ludovico il Moro 22"/>
    <s v="N/A"/>
    <s v="Bergamo"/>
    <s v="N/A"/>
    <s v="24100"/>
    <x v="5"/>
    <x v="1"/>
    <s v="Rovelli"/>
    <s v="Giovanni"/>
    <s v="Medium"/>
  </r>
  <r>
    <n v="10329"/>
    <n v="42"/>
    <n v="100"/>
    <n v="1"/>
    <n v="4396.1400000000003"/>
    <n v="558.30978000000005"/>
    <s v="12,70%"/>
    <d v="2004-11-15T00:00:00"/>
    <x v="0"/>
    <n v="4"/>
    <x v="10"/>
    <x v="1"/>
    <x v="6"/>
    <n v="95"/>
    <s v="S10_1678"/>
    <x v="7"/>
    <s v="2125557818"/>
    <s v="897 Long Airport Avenue"/>
    <s v="N/A"/>
    <s v="NYC"/>
    <s v="NY"/>
    <s v="10022"/>
    <x v="0"/>
    <x v="0"/>
    <s v="Yu"/>
    <s v="Kwai"/>
    <s v="Medium"/>
  </r>
  <r>
    <n v="10329"/>
    <n v="20"/>
    <n v="100"/>
    <n v="2"/>
    <n v="3176"/>
    <n v="403.35200000000003"/>
    <s v="12,70%"/>
    <d v="2004-11-15T00:00:00"/>
    <x v="0"/>
    <n v="4"/>
    <x v="10"/>
    <x v="1"/>
    <x v="6"/>
    <n v="118"/>
    <s v="S10_2016"/>
    <x v="7"/>
    <s v="2125557818"/>
    <s v="897 Long Airport Avenue"/>
    <s v="N/A"/>
    <s v="NYC"/>
    <s v="NY"/>
    <s v="10022"/>
    <x v="0"/>
    <x v="0"/>
    <s v="Yu"/>
    <s v="Kwai"/>
    <s v="Medium"/>
  </r>
  <r>
    <n v="10329"/>
    <n v="26"/>
    <n v="100"/>
    <n v="3"/>
    <n v="5868.2"/>
    <n v="745.26139999999998"/>
    <s v="12,70%"/>
    <d v="2004-11-15T00:00:00"/>
    <x v="0"/>
    <n v="4"/>
    <x v="10"/>
    <x v="1"/>
    <x v="6"/>
    <n v="193"/>
    <s v="S10_4698"/>
    <x v="7"/>
    <s v="2125557818"/>
    <s v="897 Long Airport Avenue"/>
    <s v="N/A"/>
    <s v="NYC"/>
    <s v="NY"/>
    <s v="10022"/>
    <x v="0"/>
    <x v="0"/>
    <s v="Yu"/>
    <s v="Kwai"/>
    <s v="Medium"/>
  </r>
  <r>
    <n v="10329"/>
    <n v="41"/>
    <n v="71.47"/>
    <n v="5"/>
    <n v="2930.27"/>
    <n v="729.34420299999999"/>
    <s v="24,89%"/>
    <d v="2004-11-15T00:00:00"/>
    <x v="0"/>
    <n v="4"/>
    <x v="10"/>
    <x v="1"/>
    <x v="1"/>
    <n v="194"/>
    <s v="S12_1099"/>
    <x v="7"/>
    <s v="2125557818"/>
    <s v="897 Long Airport Avenue"/>
    <s v="N/A"/>
    <s v="NYC"/>
    <s v="NY"/>
    <s v="10022"/>
    <x v="0"/>
    <x v="0"/>
    <s v="Yu"/>
    <s v="Kwai"/>
    <s v="Small"/>
  </r>
  <r>
    <n v="10329"/>
    <n v="24"/>
    <n v="100"/>
    <n v="6"/>
    <n v="3542.64"/>
    <n v="449.91528"/>
    <n v="0.127"/>
    <d v="2004-11-15T00:00:00"/>
    <x v="0"/>
    <n v="4"/>
    <x v="10"/>
    <x v="1"/>
    <x v="6"/>
    <n v="150"/>
    <s v="S12_2823"/>
    <x v="7"/>
    <s v="2125557818"/>
    <s v="897 Long Airport Avenue"/>
    <s v="N/A"/>
    <s v="NYC"/>
    <s v="NY"/>
    <s v="10022"/>
    <x v="0"/>
    <x v="0"/>
    <s v="Yu"/>
    <s v="Kwai"/>
    <s v="Medium"/>
  </r>
  <r>
    <n v="10329"/>
    <n v="46"/>
    <n v="83.63"/>
    <n v="13"/>
    <n v="3846.98"/>
    <n v="957.51332200000002"/>
    <s v="24,89%"/>
    <d v="2004-11-15T00:00:00"/>
    <x v="0"/>
    <n v="4"/>
    <x v="10"/>
    <x v="1"/>
    <x v="1"/>
    <n v="117"/>
    <s v="S12_3380"/>
    <x v="7"/>
    <s v="2125557818"/>
    <s v="897 Long Airport Avenue"/>
    <s v="N/A"/>
    <s v="NYC"/>
    <s v="NY"/>
    <s v="10022"/>
    <x v="0"/>
    <x v="0"/>
    <s v="Yu"/>
    <s v="Kwai"/>
    <s v="Medium"/>
  </r>
  <r>
    <n v="10329"/>
    <n v="33"/>
    <n v="100"/>
    <n v="14"/>
    <n v="3607.56"/>
    <n v="897.92168400000003"/>
    <s v="24,89%"/>
    <d v="2004-11-15T00:00:00"/>
    <x v="0"/>
    <n v="4"/>
    <x v="10"/>
    <x v="1"/>
    <x v="1"/>
    <n v="79"/>
    <s v="S12_3990"/>
    <x v="7"/>
    <s v="2125557818"/>
    <s v="897 Long Airport Avenue"/>
    <s v="N/A"/>
    <s v="NYC"/>
    <s v="NY"/>
    <s v="10022"/>
    <x v="0"/>
    <x v="0"/>
    <s v="Yu"/>
    <s v="Kwai"/>
    <s v="Medium"/>
  </r>
  <r>
    <n v="10329"/>
    <n v="39"/>
    <n v="64.739999999999995"/>
    <n v="15"/>
    <n v="2524.86"/>
    <n v="628.43765400000007"/>
    <s v="24,89%"/>
    <d v="2004-11-15T00:00:00"/>
    <x v="0"/>
    <n v="4"/>
    <x v="10"/>
    <x v="1"/>
    <x v="1"/>
    <n v="115"/>
    <s v="S12_4675"/>
    <x v="7"/>
    <s v="2125557818"/>
    <s v="897 Long Airport Avenue"/>
    <s v="N/A"/>
    <s v="NYC"/>
    <s v="NY"/>
    <s v="10022"/>
    <x v="0"/>
    <x v="0"/>
    <s v="Yu"/>
    <s v="Kwai"/>
    <s v="Small"/>
  </r>
  <r>
    <n v="10329"/>
    <n v="29"/>
    <n v="100"/>
    <n v="9"/>
    <n v="2954.81"/>
    <n v="735.45220900000004"/>
    <s v="24,89%"/>
    <d v="2004-11-15T00:00:00"/>
    <x v="0"/>
    <n v="4"/>
    <x v="10"/>
    <x v="1"/>
    <x v="1"/>
    <n v="77"/>
    <s v="S18_1889"/>
    <x v="7"/>
    <s v="2125557818"/>
    <s v="897 Long Airport Avenue"/>
    <s v="N/A"/>
    <s v="NYC"/>
    <s v="NY"/>
    <s v="10022"/>
    <x v="0"/>
    <x v="0"/>
    <s v="Yu"/>
    <s v="Kwai"/>
    <s v="Small"/>
  </r>
  <r>
    <n v="10329"/>
    <n v="38"/>
    <n v="100"/>
    <n v="12"/>
    <n v="5266.04"/>
    <n v="668.78708000000006"/>
    <n v="0.127"/>
    <d v="2004-11-15T00:00:00"/>
    <x v="0"/>
    <n v="4"/>
    <x v="10"/>
    <x v="1"/>
    <x v="6"/>
    <n v="60"/>
    <s v="S18_2625"/>
    <x v="7"/>
    <s v="2125557818"/>
    <s v="897 Long Airport Avenue"/>
    <s v="N/A"/>
    <s v="NYC"/>
    <s v="NY"/>
    <s v="10022"/>
    <x v="0"/>
    <x v="0"/>
    <s v="Yu"/>
    <s v="Kwai"/>
    <s v="Medium"/>
  </r>
  <r>
    <n v="10329"/>
    <n v="38"/>
    <n v="59.1"/>
    <n v="10"/>
    <n v="2245.8000000000002"/>
    <n v="558.97962000000007"/>
    <s v="24,89%"/>
    <d v="2004-11-15T00:00:00"/>
    <x v="0"/>
    <n v="4"/>
    <x v="10"/>
    <x v="1"/>
    <x v="1"/>
    <n v="80"/>
    <s v="S18_3278"/>
    <x v="7"/>
    <s v="2125557818"/>
    <s v="897 Long Airport Avenue"/>
    <s v="N/A"/>
    <s v="NYC"/>
    <s v="NY"/>
    <s v="10022"/>
    <x v="0"/>
    <x v="0"/>
    <s v="Yu"/>
    <s v="Kwai"/>
    <s v="Small"/>
  </r>
  <r>
    <n v="10329"/>
    <n v="30"/>
    <n v="87.78"/>
    <n v="7"/>
    <n v="2633.4"/>
    <n v="334.4418"/>
    <n v="0.127"/>
    <d v="2004-11-15T00:00:00"/>
    <x v="0"/>
    <n v="4"/>
    <x v="10"/>
    <x v="1"/>
    <x v="6"/>
    <n v="112"/>
    <s v="S24_1578"/>
    <x v="7"/>
    <s v="2125557818"/>
    <s v="897 Long Airport Avenue"/>
    <s v="N/A"/>
    <s v="NYC"/>
    <s v="NY"/>
    <s v="10022"/>
    <x v="0"/>
    <x v="0"/>
    <s v="Yu"/>
    <s v="Kwai"/>
    <s v="Small"/>
  </r>
  <r>
    <n v="10329"/>
    <n v="37"/>
    <n v="94.43"/>
    <n v="4"/>
    <n v="3493.91"/>
    <n v="443.72656999999998"/>
    <n v="0.127"/>
    <d v="2004-11-15T00:00:00"/>
    <x v="0"/>
    <n v="4"/>
    <x v="10"/>
    <x v="1"/>
    <x v="6"/>
    <n v="76"/>
    <s v="S24_2000"/>
    <x v="7"/>
    <s v="2125557818"/>
    <s v="897 Long Airport Avenue"/>
    <s v="N/A"/>
    <s v="NYC"/>
    <s v="NY"/>
    <s v="10022"/>
    <x v="0"/>
    <x v="0"/>
    <s v="Yu"/>
    <s v="Kwai"/>
    <s v="Medium"/>
  </r>
  <r>
    <n v="10329"/>
    <n v="45"/>
    <n v="63.91"/>
    <n v="11"/>
    <n v="2875.95"/>
    <n v="365.24564999999996"/>
    <n v="0.127"/>
    <d v="2004-11-15T00:00:00"/>
    <x v="0"/>
    <n v="4"/>
    <x v="10"/>
    <x v="1"/>
    <x v="6"/>
    <n v="99"/>
    <s v="S32_1374"/>
    <x v="7"/>
    <s v="2125557818"/>
    <s v="897 Long Airport Avenue"/>
    <s v="N/A"/>
    <s v="NYC"/>
    <s v="NY"/>
    <s v="10022"/>
    <x v="0"/>
    <x v="0"/>
    <s v="Yu"/>
    <s v="Kwai"/>
    <s v="Small"/>
  </r>
  <r>
    <n v="10329"/>
    <n v="44"/>
    <n v="86.13"/>
    <n v="8"/>
    <n v="3789.72"/>
    <n v="277.02853199999998"/>
    <s v="7,31%"/>
    <d v="2004-11-15T00:00:00"/>
    <x v="0"/>
    <n v="4"/>
    <x v="10"/>
    <x v="1"/>
    <x v="5"/>
    <n v="49"/>
    <s v="S72_1253"/>
    <x v="7"/>
    <s v="2125557818"/>
    <s v="897 Long Airport Avenue"/>
    <s v="N/A"/>
    <s v="NYC"/>
    <s v="NY"/>
    <s v="10022"/>
    <x v="0"/>
    <x v="0"/>
    <s v="Yu"/>
    <s v="Kwai"/>
    <s v="Medium"/>
  </r>
  <r>
    <n v="10330"/>
    <n v="37"/>
    <n v="100"/>
    <n v="3"/>
    <n v="4405.22"/>
    <n v="1096.4592580000001"/>
    <s v="24,89%"/>
    <d v="2004-11-16T00:00:00"/>
    <x v="0"/>
    <n v="4"/>
    <x v="10"/>
    <x v="1"/>
    <x v="1"/>
    <n v="146"/>
    <s v="S18_3482"/>
    <x v="8"/>
    <s v="+63 2 555 3587"/>
    <s v="15 McCallum Street - NatWest Center #13-03"/>
    <s v="N/A"/>
    <s v="Makati City"/>
    <s v="N/A"/>
    <s v="1227 MM"/>
    <x v="6"/>
    <x v="2"/>
    <s v="Cruz"/>
    <s v="Arnold"/>
    <s v="Medium"/>
  </r>
  <r>
    <n v="10330"/>
    <n v="29"/>
    <n v="69.63"/>
    <n v="2"/>
    <n v="2019.27"/>
    <n v="256.44729000000001"/>
    <n v="0.127"/>
    <d v="2004-11-16T00:00:00"/>
    <x v="0"/>
    <n v="4"/>
    <x v="10"/>
    <x v="1"/>
    <x v="6"/>
    <n v="62"/>
    <s v="S18_3782"/>
    <x v="8"/>
    <s v="+63 2 555 3587"/>
    <s v="15 McCallum Street - NatWest Center #13-03"/>
    <s v="N/A"/>
    <s v="Makati City"/>
    <s v="N/A"/>
    <s v="1227 MM"/>
    <x v="6"/>
    <x v="2"/>
    <s v="Cruz"/>
    <s v="Arnold"/>
    <s v="Small"/>
  </r>
  <r>
    <n v="10330"/>
    <n v="50"/>
    <n v="100"/>
    <n v="4"/>
    <n v="6101"/>
    <n v="1518.5389"/>
    <s v="24,89%"/>
    <d v="2004-11-16T00:00:00"/>
    <x v="0"/>
    <n v="4"/>
    <x v="10"/>
    <x v="1"/>
    <x v="1"/>
    <n v="148"/>
    <s v="S18_4721"/>
    <x v="8"/>
    <s v="+63 2 555 3587"/>
    <s v="15 McCallum Street - NatWest Center #13-03"/>
    <s v="N/A"/>
    <s v="Makati City"/>
    <s v="N/A"/>
    <s v="1227 MM"/>
    <x v="6"/>
    <x v="2"/>
    <s v="Cruz"/>
    <s v="Arnold"/>
    <s v="Medium"/>
  </r>
  <r>
    <n v="10330"/>
    <n v="42"/>
    <n v="81.03"/>
    <n v="1"/>
    <n v="3403.26"/>
    <n v="432.21402000000006"/>
    <n v="0.127"/>
    <d v="2004-11-16T00:00:00"/>
    <x v="0"/>
    <n v="4"/>
    <x v="10"/>
    <x v="1"/>
    <x v="6"/>
    <n v="69"/>
    <s v="S24_2360"/>
    <x v="8"/>
    <s v="+63 2 555 3587"/>
    <s v="15 McCallum Street - NatWest Center #13-03"/>
    <s v="N/A"/>
    <s v="Makati City"/>
    <s v="N/A"/>
    <s v="1227 MM"/>
    <x v="6"/>
    <x v="2"/>
    <s v="Cruz"/>
    <s v="Arnold"/>
    <s v="Medium"/>
  </r>
  <r>
    <n v="10331"/>
    <n v="46"/>
    <n v="100"/>
    <n v="6"/>
    <n v="6434.02"/>
    <n v="1601.4275780000003"/>
    <s v="24,89%"/>
    <d v="2004-11-17T00:00:00"/>
    <x v="0"/>
    <n v="4"/>
    <x v="10"/>
    <x v="1"/>
    <x v="1"/>
    <n v="141"/>
    <s v="S18_1129"/>
    <x v="9"/>
    <s v="2155559857"/>
    <s v="11328 Douglas Av."/>
    <s v="N/A"/>
    <s v="Philadelphia"/>
    <s v="PA"/>
    <s v="71270"/>
    <x v="0"/>
    <x v="0"/>
    <s v="Hernandez"/>
    <s v="Rosa"/>
    <s v="Medium"/>
  </r>
  <r>
    <n v="10331"/>
    <n v="44"/>
    <n v="100"/>
    <n v="14"/>
    <n v="4849.24"/>
    <n v="1206.9758360000001"/>
    <s v="24,89%"/>
    <d v="2004-11-17T00:00:00"/>
    <x v="0"/>
    <n v="4"/>
    <x v="10"/>
    <x v="1"/>
    <x v="1"/>
    <n v="124"/>
    <s v="S18_1589"/>
    <x v="9"/>
    <s v="2155559857"/>
    <s v="11328 Douglas Av."/>
    <s v="N/A"/>
    <s v="Philadelphia"/>
    <s v="PA"/>
    <s v="71270"/>
    <x v="0"/>
    <x v="0"/>
    <s v="Hernandez"/>
    <s v="Rosa"/>
    <s v="Medium"/>
  </r>
  <r>
    <n v="10331"/>
    <n v="44"/>
    <n v="74.040000000000006"/>
    <n v="7"/>
    <n v="3257.76"/>
    <n v="240.74846399999998"/>
    <s v="7,39%"/>
    <d v="2004-11-17T00:00:00"/>
    <x v="0"/>
    <n v="4"/>
    <x v="10"/>
    <x v="1"/>
    <x v="0"/>
    <n v="170"/>
    <s v="S18_1749"/>
    <x v="9"/>
    <s v="2155559857"/>
    <s v="11328 Douglas Av."/>
    <s v="N/A"/>
    <s v="Philadelphia"/>
    <s v="PA"/>
    <s v="71270"/>
    <x v="0"/>
    <x v="0"/>
    <s v="Hernandez"/>
    <s v="Rosa"/>
    <s v="Medium"/>
  </r>
  <r>
    <n v="10331"/>
    <n v="30"/>
    <n v="32.47"/>
    <n v="8"/>
    <n v="974.1"/>
    <n v="242.45349000000002"/>
    <s v="24,89%"/>
    <d v="2004-11-17T00:00:00"/>
    <x v="0"/>
    <n v="4"/>
    <x v="10"/>
    <x v="1"/>
    <x v="1"/>
    <n v="142"/>
    <s v="S18_1984"/>
    <x v="9"/>
    <s v="2155559857"/>
    <s v="11328 Douglas Av."/>
    <s v="N/A"/>
    <s v="Philadelphia"/>
    <s v="PA"/>
    <s v="71270"/>
    <x v="0"/>
    <x v="0"/>
    <s v="Hernandez"/>
    <s v="Rosa"/>
    <s v="Small"/>
  </r>
  <r>
    <n v="10331"/>
    <n v="26"/>
    <n v="64.900000000000006"/>
    <n v="10"/>
    <n v="1687.4"/>
    <n v="419.99386000000004"/>
    <s v="24,89%"/>
    <d v="2004-11-17T00:00:00"/>
    <x v="0"/>
    <n v="4"/>
    <x v="10"/>
    <x v="1"/>
    <x v="1"/>
    <n v="132"/>
    <s v="S18_2870"/>
    <x v="9"/>
    <s v="2155559857"/>
    <s v="11328 Douglas Av."/>
    <s v="N/A"/>
    <s v="Philadelphia"/>
    <s v="PA"/>
    <s v="71270"/>
    <x v="0"/>
    <x v="0"/>
    <s v="Hernandez"/>
    <s v="Rosa"/>
    <s v="Small"/>
  </r>
  <r>
    <n v="10331"/>
    <n v="27"/>
    <n v="100"/>
    <n v="11"/>
    <n v="4170.6899999999996"/>
    <n v="1038.0847409999999"/>
    <s v="24,89%"/>
    <d v="2004-11-17T00:00:00"/>
    <x v="0"/>
    <n v="4"/>
    <x v="10"/>
    <x v="1"/>
    <x v="1"/>
    <n v="169"/>
    <s v="S18_3232"/>
    <x v="9"/>
    <s v="2155559857"/>
    <s v="11328 Douglas Av."/>
    <s v="N/A"/>
    <s v="Philadelphia"/>
    <s v="PA"/>
    <s v="71270"/>
    <x v="0"/>
    <x v="0"/>
    <s v="Hernandez"/>
    <s v="Rosa"/>
    <s v="Medium"/>
  </r>
  <r>
    <n v="10331"/>
    <n v="26"/>
    <n v="67.91"/>
    <n v="12"/>
    <n v="1765.66"/>
    <n v="439.47277400000002"/>
    <s v="24,89%"/>
    <d v="2004-11-17T00:00:00"/>
    <x v="0"/>
    <n v="4"/>
    <x v="10"/>
    <x v="1"/>
    <x v="1"/>
    <n v="141"/>
    <s v="S18_3685"/>
    <x v="9"/>
    <s v="2155559857"/>
    <s v="11328 Douglas Av."/>
    <s v="N/A"/>
    <s v="Philadelphia"/>
    <s v="PA"/>
    <s v="71270"/>
    <x v="0"/>
    <x v="0"/>
    <s v="Hernandez"/>
    <s v="Rosa"/>
    <s v="Small"/>
  </r>
  <r>
    <n v="10331"/>
    <n v="27"/>
    <n v="42.24"/>
    <n v="13"/>
    <n v="1140.48"/>
    <n v="283.86547200000001"/>
    <s v="24,89%"/>
    <d v="2004-11-17T00:00:00"/>
    <x v="0"/>
    <n v="4"/>
    <x v="10"/>
    <x v="1"/>
    <x v="1"/>
    <n v="37"/>
    <s v="S24_2972"/>
    <x v="9"/>
    <s v="2155559857"/>
    <s v="11328 Douglas Av."/>
    <s v="N/A"/>
    <s v="Philadelphia"/>
    <s v="PA"/>
    <s v="71270"/>
    <x v="0"/>
    <x v="0"/>
    <s v="Hernandez"/>
    <s v="Rosa"/>
    <s v="Small"/>
  </r>
  <r>
    <n v="10331"/>
    <n v="25"/>
    <n v="100"/>
    <n v="9"/>
    <n v="3078.5"/>
    <n v="766.23865000000001"/>
    <s v="24,89%"/>
    <d v="2004-11-17T00:00:00"/>
    <x v="0"/>
    <n v="4"/>
    <x v="10"/>
    <x v="1"/>
    <x v="1"/>
    <n v="61"/>
    <s v="S24_3371"/>
    <x v="9"/>
    <s v="2155559857"/>
    <s v="11328 Douglas Av."/>
    <s v="N/A"/>
    <s v="Philadelphia"/>
    <s v="PA"/>
    <s v="71270"/>
    <x v="0"/>
    <x v="0"/>
    <s v="Hernandez"/>
    <s v="Rosa"/>
    <s v="Medium"/>
  </r>
  <r>
    <n v="10331"/>
    <n v="21"/>
    <n v="100"/>
    <n v="1"/>
    <n v="3135.93"/>
    <n v="780.53297699999996"/>
    <s v="24,89%"/>
    <d v="2004-11-17T00:00:00"/>
    <x v="0"/>
    <n v="4"/>
    <x v="10"/>
    <x v="1"/>
    <x v="1"/>
    <n v="140"/>
    <s v="S24_3856"/>
    <x v="9"/>
    <s v="2155559857"/>
    <s v="11328 Douglas Av."/>
    <s v="N/A"/>
    <s v="Philadelphia"/>
    <s v="PA"/>
    <s v="71270"/>
    <x v="0"/>
    <x v="0"/>
    <s v="Hernandez"/>
    <s v="Rosa"/>
    <s v="Medium"/>
  </r>
  <r>
    <n v="10331"/>
    <n v="41"/>
    <n v="100"/>
    <n v="2"/>
    <n v="5715.4"/>
    <n v="1422.56306"/>
    <s v="24,89%"/>
    <d v="2004-11-17T00:00:00"/>
    <x v="0"/>
    <n v="4"/>
    <x v="10"/>
    <x v="1"/>
    <x v="1"/>
    <n v="80"/>
    <s v="S24_4620"/>
    <x v="9"/>
    <s v="2155559857"/>
    <s v="11328 Douglas Av."/>
    <s v="N/A"/>
    <s v="Philadelphia"/>
    <s v="PA"/>
    <s v="71270"/>
    <x v="0"/>
    <x v="0"/>
    <s v="Hernandez"/>
    <s v="Rosa"/>
    <s v="Medium"/>
  </r>
  <r>
    <n v="10331"/>
    <n v="28"/>
    <n v="100"/>
    <n v="3"/>
    <n v="4102.5600000000004"/>
    <n v="521.02512000000002"/>
    <n v="0.127"/>
    <d v="2004-11-17T00:00:00"/>
    <x v="0"/>
    <n v="4"/>
    <x v="10"/>
    <x v="1"/>
    <x v="6"/>
    <n v="40"/>
    <s v="S32_2206"/>
    <x v="9"/>
    <s v="2155559857"/>
    <s v="11328 Douglas Av."/>
    <s v="N/A"/>
    <s v="Philadelphia"/>
    <s v="PA"/>
    <s v="71270"/>
    <x v="0"/>
    <x v="0"/>
    <s v="Hernandez"/>
    <s v="Rosa"/>
    <s v="Medium"/>
  </r>
  <r>
    <n v="10331"/>
    <n v="32"/>
    <n v="100"/>
    <n v="4"/>
    <n v="5026.5600000000004"/>
    <n v="638.37312000000009"/>
    <n v="0.127"/>
    <d v="2004-11-17T00:00:00"/>
    <x v="0"/>
    <n v="4"/>
    <x v="10"/>
    <x v="1"/>
    <x v="6"/>
    <n v="102"/>
    <s v="S32_4485"/>
    <x v="9"/>
    <s v="2155559857"/>
    <s v="11328 Douglas Av."/>
    <s v="N/A"/>
    <s v="Philadelphia"/>
    <s v="PA"/>
    <s v="71270"/>
    <x v="0"/>
    <x v="0"/>
    <s v="Hernandez"/>
    <s v="Rosa"/>
    <s v="Medium"/>
  </r>
  <r>
    <n v="10331"/>
    <n v="20"/>
    <n v="100"/>
    <n v="5"/>
    <n v="3657.8"/>
    <n v="464.54060000000004"/>
    <n v="0.127"/>
    <d v="2004-11-17T00:00:00"/>
    <x v="0"/>
    <n v="4"/>
    <x v="10"/>
    <x v="1"/>
    <x v="6"/>
    <n v="81"/>
    <s v="S50_4713"/>
    <x v="9"/>
    <s v="2155559857"/>
    <s v="11328 Douglas Av."/>
    <s v="N/A"/>
    <s v="Philadelphia"/>
    <s v="PA"/>
    <s v="71270"/>
    <x v="0"/>
    <x v="0"/>
    <s v="Hernandez"/>
    <s v="Rosa"/>
    <s v="Medium"/>
  </r>
  <r>
    <n v="10332"/>
    <n v="46"/>
    <n v="95.13"/>
    <n v="15"/>
    <n v="4375.9799999999996"/>
    <n v="323.38492199999996"/>
    <s v="7,39%"/>
    <d v="2004-11-17T00:00:00"/>
    <x v="0"/>
    <n v="4"/>
    <x v="10"/>
    <x v="1"/>
    <x v="0"/>
    <n v="102"/>
    <s v="S18_1342"/>
    <x v="10"/>
    <s v="(171) 555-1555"/>
    <s v="Fauntleroy Circus"/>
    <s v="N/A"/>
    <s v="Manchester"/>
    <s v="N/A"/>
    <s v="EC2 5NT"/>
    <x v="7"/>
    <x v="1"/>
    <s v="Ashworth"/>
    <s v="Victoria"/>
    <s v="Medium"/>
  </r>
  <r>
    <n v="10332"/>
    <n v="27"/>
    <n v="89.89"/>
    <n v="16"/>
    <n v="2427.0300000000002"/>
    <n v="179.357517"/>
    <s v="7,39%"/>
    <d v="2004-11-17T00:00:00"/>
    <x v="0"/>
    <n v="4"/>
    <x v="10"/>
    <x v="1"/>
    <x v="0"/>
    <n v="53"/>
    <s v="S18_1367"/>
    <x v="10"/>
    <s v="(171) 555-1555"/>
    <s v="Fauntleroy Circus"/>
    <s v="N/A"/>
    <s v="Manchester"/>
    <s v="N/A"/>
    <s v="EC2 5NT"/>
    <x v="7"/>
    <x v="1"/>
    <s v="Ashworth"/>
    <s v="Victoria"/>
    <s v="Small"/>
  </r>
  <r>
    <n v="10332"/>
    <n v="38"/>
    <n v="84.25"/>
    <n v="9"/>
    <n v="3201.5"/>
    <n v="236.59084999999999"/>
    <s v="7,39%"/>
    <d v="2004-11-17T00:00:00"/>
    <x v="0"/>
    <n v="4"/>
    <x v="10"/>
    <x v="1"/>
    <x v="0"/>
    <n v="60"/>
    <s v="S18_2248"/>
    <x v="10"/>
    <s v="(171) 555-1555"/>
    <s v="Fauntleroy Circus"/>
    <s v="N/A"/>
    <s v="Manchester"/>
    <s v="N/A"/>
    <s v="EC2 5NT"/>
    <x v="7"/>
    <x v="1"/>
    <s v="Ashworth"/>
    <s v="Victoria"/>
    <s v="Medium"/>
  </r>
  <r>
    <n v="10332"/>
    <n v="35"/>
    <n v="64.69"/>
    <n v="8"/>
    <n v="2264.15"/>
    <n v="167.320685"/>
    <s v="7,39%"/>
    <d v="2004-11-17T00:00:00"/>
    <x v="0"/>
    <n v="4"/>
    <x v="10"/>
    <x v="1"/>
    <x v="0"/>
    <n v="127"/>
    <s v="S18_2325"/>
    <x v="10"/>
    <s v="(171) 555-1555"/>
    <s v="Fauntleroy Circus"/>
    <s v="N/A"/>
    <s v="Manchester"/>
    <s v="N/A"/>
    <s v="EC2 5NT"/>
    <x v="7"/>
    <x v="1"/>
    <s v="Ashworth"/>
    <s v="Victoria"/>
    <s v="Small"/>
  </r>
  <r>
    <n v="10332"/>
    <n v="24"/>
    <n v="52.67"/>
    <n v="1"/>
    <n v="1264.08"/>
    <n v="93.415511999999993"/>
    <s v="7,39%"/>
    <d v="2004-11-17T00:00:00"/>
    <x v="0"/>
    <n v="4"/>
    <x v="10"/>
    <x v="1"/>
    <x v="0"/>
    <n v="168"/>
    <s v="S18_2795"/>
    <x v="10"/>
    <s v="(171) 555-1555"/>
    <s v="Fauntleroy Circus"/>
    <s v="N/A"/>
    <s v="Manchester"/>
    <s v="N/A"/>
    <s v="EC2 5NT"/>
    <x v="7"/>
    <x v="1"/>
    <s v="Ashworth"/>
    <s v="Victoria"/>
    <s v="Small"/>
  </r>
  <r>
    <n v="10332"/>
    <n v="26"/>
    <n v="100"/>
    <n v="17"/>
    <n v="2979.08"/>
    <n v="220.15401199999997"/>
    <s v="7,39%"/>
    <d v="2004-11-17T00:00:00"/>
    <x v="0"/>
    <n v="4"/>
    <x v="10"/>
    <x v="1"/>
    <x v="0"/>
    <n v="62"/>
    <s v="S18_2957"/>
    <x v="10"/>
    <s v="(171) 555-1555"/>
    <s v="Fauntleroy Circus"/>
    <s v="N/A"/>
    <s v="Manchester"/>
    <s v="N/A"/>
    <s v="EC2 5NT"/>
    <x v="7"/>
    <x v="1"/>
    <s v="Ashworth"/>
    <s v="Victoria"/>
    <s v="Small"/>
  </r>
  <r>
    <n v="10332"/>
    <n v="40"/>
    <n v="39.799999999999997"/>
    <n v="18"/>
    <n v="1592"/>
    <n v="117.64879999999999"/>
    <s v="7,39%"/>
    <d v="2004-11-17T00:00:00"/>
    <x v="0"/>
    <n v="4"/>
    <x v="10"/>
    <x v="1"/>
    <x v="0"/>
    <n v="104"/>
    <s v="S18_3136"/>
    <x v="10"/>
    <s v="(171) 555-1555"/>
    <s v="Fauntleroy Circus"/>
    <s v="N/A"/>
    <s v="Manchester"/>
    <s v="N/A"/>
    <s v="EC2 5NT"/>
    <x v="7"/>
    <x v="1"/>
    <s v="Ashworth"/>
    <s v="Victoria"/>
    <s v="Small"/>
  </r>
  <r>
    <n v="10332"/>
    <n v="50"/>
    <n v="100"/>
    <n v="2"/>
    <n v="7310"/>
    <n v="540.20899999999995"/>
    <s v="7,39%"/>
    <d v="2004-11-17T00:00:00"/>
    <x v="0"/>
    <n v="4"/>
    <x v="10"/>
    <x v="1"/>
    <x v="0"/>
    <n v="92"/>
    <s v="S18_4409"/>
    <x v="10"/>
    <s v="(171) 555-1555"/>
    <s v="Fauntleroy Circus"/>
    <s v="N/A"/>
    <s v="Manchester"/>
    <s v="N/A"/>
    <s v="EC2 5NT"/>
    <x v="7"/>
    <x v="1"/>
    <s v="Ashworth"/>
    <s v="Victoria"/>
    <s v="Large"/>
  </r>
  <r>
    <n v="10332"/>
    <n v="21"/>
    <n v="100"/>
    <n v="3"/>
    <n v="3472.98"/>
    <n v="864.42472200000009"/>
    <s v="24,89%"/>
    <d v="2004-11-17T00:00:00"/>
    <x v="0"/>
    <n v="4"/>
    <x v="10"/>
    <x v="1"/>
    <x v="1"/>
    <n v="71"/>
    <s v="S18_4933"/>
    <x v="10"/>
    <s v="(171) 555-1555"/>
    <s v="Fauntleroy Circus"/>
    <s v="N/A"/>
    <s v="Manchester"/>
    <s v="N/A"/>
    <s v="EC2 5NT"/>
    <x v="7"/>
    <x v="1"/>
    <s v="Ashworth"/>
    <s v="Victoria"/>
    <s v="Medium"/>
  </r>
  <r>
    <n v="10332"/>
    <n v="23"/>
    <n v="56.84"/>
    <n v="4"/>
    <n v="1307.32"/>
    <n v="325.39194800000001"/>
    <s v="24,89%"/>
    <d v="2004-11-17T00:00:00"/>
    <x v="0"/>
    <n v="4"/>
    <x v="10"/>
    <x v="1"/>
    <x v="1"/>
    <n v="73"/>
    <s v="S24_1046"/>
    <x v="10"/>
    <s v="(171) 555-1555"/>
    <s v="Fauntleroy Circus"/>
    <s v="N/A"/>
    <s v="Manchester"/>
    <s v="N/A"/>
    <s v="EC2 5NT"/>
    <x v="7"/>
    <x v="1"/>
    <s v="Ashworth"/>
    <s v="Victoria"/>
    <s v="Small"/>
  </r>
  <r>
    <n v="10332"/>
    <n v="20"/>
    <n v="87.96"/>
    <n v="5"/>
    <n v="1759.2"/>
    <n v="437.86488000000003"/>
    <s v="24,89%"/>
    <d v="2004-11-17T00:00:00"/>
    <x v="0"/>
    <n v="4"/>
    <x v="10"/>
    <x v="1"/>
    <x v="1"/>
    <n v="50"/>
    <s v="S24_1628"/>
    <x v="10"/>
    <s v="(171) 555-1555"/>
    <s v="Fauntleroy Circus"/>
    <s v="N/A"/>
    <s v="Manchester"/>
    <s v="N/A"/>
    <s v="EC2 5NT"/>
    <x v="7"/>
    <x v="1"/>
    <s v="Ashworth"/>
    <s v="Victoria"/>
    <s v="Small"/>
  </r>
  <r>
    <n v="10332"/>
    <n v="45"/>
    <n v="81.91"/>
    <n v="6"/>
    <n v="3685.95"/>
    <n v="272.39170499999994"/>
    <s v="7,39%"/>
    <d v="2004-11-17T00:00:00"/>
    <x v="0"/>
    <n v="4"/>
    <x v="10"/>
    <x v="1"/>
    <x v="0"/>
    <n v="33"/>
    <s v="S24_1937"/>
    <x v="10"/>
    <s v="(171) 555-1555"/>
    <s v="Fauntleroy Circus"/>
    <s v="N/A"/>
    <s v="Manchester"/>
    <s v="N/A"/>
    <s v="EC2 5NT"/>
    <x v="7"/>
    <x v="1"/>
    <s v="Ashworth"/>
    <s v="Victoria"/>
    <s v="Medium"/>
  </r>
  <r>
    <n v="10332"/>
    <n v="26"/>
    <n v="85.52"/>
    <n v="10"/>
    <n v="2223.52"/>
    <n v="164.31812799999997"/>
    <s v="7,39%"/>
    <d v="2004-11-17T00:00:00"/>
    <x v="0"/>
    <n v="4"/>
    <x v="10"/>
    <x v="1"/>
    <x v="0"/>
    <n v="44"/>
    <s v="S24_2022"/>
    <x v="10"/>
    <s v="(171) 555-1555"/>
    <s v="Fauntleroy Circus"/>
    <s v="N/A"/>
    <s v="Manchester"/>
    <s v="N/A"/>
    <s v="EC2 5NT"/>
    <x v="7"/>
    <x v="1"/>
    <s v="Ashworth"/>
    <s v="Victoria"/>
    <s v="Small"/>
  </r>
  <r>
    <n v="10332"/>
    <n v="39"/>
    <n v="86.72"/>
    <n v="7"/>
    <n v="3382.08"/>
    <n v="841.799712"/>
    <s v="24,89%"/>
    <d v="2004-11-17T00:00:00"/>
    <x v="0"/>
    <n v="4"/>
    <x v="10"/>
    <x v="1"/>
    <x v="1"/>
    <n v="90"/>
    <s v="S24_2766"/>
    <x v="10"/>
    <s v="(171) 555-1555"/>
    <s v="Fauntleroy Circus"/>
    <s v="N/A"/>
    <s v="Manchester"/>
    <s v="N/A"/>
    <s v="EC2 5NT"/>
    <x v="7"/>
    <x v="1"/>
    <s v="Ashworth"/>
    <s v="Victoria"/>
    <s v="Medium"/>
  </r>
  <r>
    <n v="10332"/>
    <n v="44"/>
    <n v="42.26"/>
    <n v="11"/>
    <n v="1859.44"/>
    <n v="462.81461600000006"/>
    <s v="24,89%"/>
    <d v="2004-11-17T00:00:00"/>
    <x v="0"/>
    <n v="4"/>
    <x v="10"/>
    <x v="1"/>
    <x v="1"/>
    <n v="117"/>
    <s v="S24_2887"/>
    <x v="10"/>
    <s v="(171) 555-1555"/>
    <s v="Fauntleroy Circus"/>
    <s v="N/A"/>
    <s v="Manchester"/>
    <s v="N/A"/>
    <s v="EC2 5NT"/>
    <x v="7"/>
    <x v="1"/>
    <s v="Ashworth"/>
    <s v="Victoria"/>
    <s v="Small"/>
  </r>
  <r>
    <n v="10332"/>
    <n v="45"/>
    <n v="34.19"/>
    <n v="12"/>
    <n v="1538.55"/>
    <n v="382.94509499999998"/>
    <s v="24,89%"/>
    <d v="2004-11-17T00:00:00"/>
    <x v="0"/>
    <n v="4"/>
    <x v="10"/>
    <x v="1"/>
    <x v="1"/>
    <n v="85"/>
    <s v="S24_3191"/>
    <x v="10"/>
    <s v="(171) 555-1555"/>
    <s v="Fauntleroy Circus"/>
    <s v="N/A"/>
    <s v="Manchester"/>
    <s v="N/A"/>
    <s v="EC2 5NT"/>
    <x v="7"/>
    <x v="1"/>
    <s v="Ashworth"/>
    <s v="Victoria"/>
    <s v="Small"/>
  </r>
  <r>
    <n v="10332"/>
    <n v="31"/>
    <n v="37.18"/>
    <n v="13"/>
    <n v="1152.58"/>
    <n v="286.877162"/>
    <s v="24,89%"/>
    <d v="2004-11-17T00:00:00"/>
    <x v="0"/>
    <n v="4"/>
    <x v="10"/>
    <x v="1"/>
    <x v="1"/>
    <n v="107"/>
    <s v="S24_3432"/>
    <x v="10"/>
    <s v="(171) 555-1555"/>
    <s v="Fauntleroy Circus"/>
    <s v="N/A"/>
    <s v="Manchester"/>
    <s v="N/A"/>
    <s v="EC2 5NT"/>
    <x v="7"/>
    <x v="1"/>
    <s v="Ashworth"/>
    <s v="Victoria"/>
    <s v="Small"/>
  </r>
  <r>
    <n v="10332"/>
    <n v="41"/>
    <n v="77.239999999999995"/>
    <n v="14"/>
    <n v="3166.84"/>
    <n v="234.02947599999999"/>
    <s v="7,39%"/>
    <d v="2004-11-17T00:00:00"/>
    <x v="0"/>
    <n v="4"/>
    <x v="10"/>
    <x v="1"/>
    <x v="0"/>
    <n v="41"/>
    <s v="S24_3969"/>
    <x v="10"/>
    <s v="(171) 555-1555"/>
    <s v="Fauntleroy Circus"/>
    <s v="N/A"/>
    <s v="Manchester"/>
    <s v="N/A"/>
    <s v="EC2 5NT"/>
    <x v="7"/>
    <x v="1"/>
    <s v="Ashworth"/>
    <s v="Victoria"/>
    <s v="Medium"/>
  </r>
  <r>
    <n v="10333"/>
    <n v="26"/>
    <n v="100"/>
    <n v="3"/>
    <n v="3003"/>
    <n v="747.44670000000008"/>
    <s v="24,89%"/>
    <d v="2004-11-18T00:00:00"/>
    <x v="0"/>
    <n v="4"/>
    <x v="10"/>
    <x v="1"/>
    <x v="1"/>
    <n v="214"/>
    <s v="S10_1949"/>
    <x v="11"/>
    <s v="6505555787"/>
    <s v="5557 North Pendale Street"/>
    <s v="N/A"/>
    <s v="San Francisco"/>
    <s v="CA"/>
    <s v="N/A"/>
    <x v="0"/>
    <x v="0"/>
    <s v="Murphy"/>
    <s v="Julie"/>
    <s v="Medium"/>
  </r>
  <r>
    <n v="10333"/>
    <n v="33"/>
    <n v="99.21"/>
    <n v="6"/>
    <n v="3273.93"/>
    <n v="148.96381499999998"/>
    <s v="4,55%"/>
    <d v="2004-11-18T00:00:00"/>
    <x v="0"/>
    <n v="4"/>
    <x v="10"/>
    <x v="1"/>
    <x v="2"/>
    <n v="136"/>
    <s v="S12_1666"/>
    <x v="11"/>
    <s v="6505555787"/>
    <s v="5557 North Pendale Street"/>
    <s v="N/A"/>
    <s v="San Francisco"/>
    <s v="CA"/>
    <s v="N/A"/>
    <x v="0"/>
    <x v="0"/>
    <s v="Murphy"/>
    <s v="Julie"/>
    <s v="Medium"/>
  </r>
  <r>
    <n v="10333"/>
    <n v="29"/>
    <n v="40.25"/>
    <n v="7"/>
    <n v="1167.25"/>
    <n v="53.109874999999995"/>
    <s v="4,55%"/>
    <d v="2004-11-18T00:00:00"/>
    <x v="0"/>
    <n v="4"/>
    <x v="10"/>
    <x v="1"/>
    <x v="2"/>
    <n v="116"/>
    <s v="S18_1097"/>
    <x v="11"/>
    <s v="6505555787"/>
    <s v="5557 North Pendale Street"/>
    <s v="N/A"/>
    <s v="San Francisco"/>
    <s v="CA"/>
    <s v="N/A"/>
    <x v="0"/>
    <x v="0"/>
    <s v="Murphy"/>
    <s v="Julie"/>
    <s v="Small"/>
  </r>
  <r>
    <n v="10333"/>
    <n v="31"/>
    <n v="90.17"/>
    <n v="5"/>
    <n v="2795.27"/>
    <n v="206.57045299999999"/>
    <s v="7,39%"/>
    <d v="2004-11-18T00:00:00"/>
    <x v="0"/>
    <n v="4"/>
    <x v="10"/>
    <x v="1"/>
    <x v="0"/>
    <n v="101"/>
    <s v="S18_2949"/>
    <x v="11"/>
    <s v="6505555787"/>
    <s v="5557 North Pendale Street"/>
    <s v="N/A"/>
    <s v="San Francisco"/>
    <s v="CA"/>
    <s v="N/A"/>
    <x v="0"/>
    <x v="0"/>
    <s v="Murphy"/>
    <s v="Julie"/>
    <s v="Small"/>
  </r>
  <r>
    <n v="10333"/>
    <n v="46"/>
    <n v="100"/>
    <n v="2"/>
    <n v="11336.7"/>
    <n v="837.78212999999994"/>
    <s v="7,39%"/>
    <d v="2004-11-18T00:00:00"/>
    <x v="0"/>
    <n v="4"/>
    <x v="10"/>
    <x v="1"/>
    <x v="0"/>
    <n v="99"/>
    <s v="S18_3320"/>
    <x v="11"/>
    <s v="6505555787"/>
    <s v="5557 North Pendale Street"/>
    <s v="N/A"/>
    <s v="San Francisco"/>
    <s v="CA"/>
    <s v="N/A"/>
    <x v="0"/>
    <x v="0"/>
    <s v="Murphy"/>
    <s v="Julie"/>
    <s v="Large"/>
  </r>
  <r>
    <n v="10333"/>
    <n v="24"/>
    <n v="79.86"/>
    <n v="8"/>
    <n v="1916.64"/>
    <n v="141.63969599999999"/>
    <s v="7,39%"/>
    <d v="2004-11-18T00:00:00"/>
    <x v="0"/>
    <n v="4"/>
    <x v="10"/>
    <x v="1"/>
    <x v="0"/>
    <n v="50"/>
    <s v="S18_4668"/>
    <x v="11"/>
    <s v="6505555787"/>
    <s v="5557 North Pendale Street"/>
    <s v="N/A"/>
    <s v="San Francisco"/>
    <s v="CA"/>
    <s v="N/A"/>
    <x v="0"/>
    <x v="0"/>
    <s v="Murphy"/>
    <s v="Julie"/>
    <s v="Small"/>
  </r>
  <r>
    <n v="10333"/>
    <n v="39"/>
    <n v="100"/>
    <n v="1"/>
    <n v="4424.16"/>
    <n v="326.94542399999995"/>
    <s v="7,39%"/>
    <d v="2004-11-18T00:00:00"/>
    <x v="0"/>
    <n v="4"/>
    <x v="10"/>
    <x v="1"/>
    <x v="0"/>
    <n v="97"/>
    <s v="S24_4258"/>
    <x v="11"/>
    <s v="6505555787"/>
    <s v="5557 North Pendale Street"/>
    <s v="N/A"/>
    <s v="San Francisco"/>
    <s v="CA"/>
    <s v="N/A"/>
    <x v="0"/>
    <x v="0"/>
    <s v="Murphy"/>
    <s v="Julie"/>
    <s v="Medium"/>
  </r>
  <r>
    <n v="10333"/>
    <n v="33"/>
    <n v="73.69"/>
    <n v="4"/>
    <n v="2431.77"/>
    <n v="110.645535"/>
    <s v="4,55%"/>
    <d v="2004-11-18T00:00:00"/>
    <x v="0"/>
    <n v="4"/>
    <x v="10"/>
    <x v="1"/>
    <x v="2"/>
    <n v="64"/>
    <s v="S32_3522"/>
    <x v="11"/>
    <s v="6505555787"/>
    <s v="5557 North Pendale Street"/>
    <s v="N/A"/>
    <s v="San Francisco"/>
    <s v="CA"/>
    <s v="N/A"/>
    <x v="0"/>
    <x v="0"/>
    <s v="Murphy"/>
    <s v="Julie"/>
    <s v="Small"/>
  </r>
  <r>
    <n v="10334"/>
    <n v="26"/>
    <n v="100"/>
    <n v="2"/>
    <n v="3188.12"/>
    <n v="793.52306799999997"/>
    <s v="24,89%"/>
    <d v="2004-11-19T00:00:00"/>
    <x v="3"/>
    <n v="4"/>
    <x v="10"/>
    <x v="1"/>
    <x v="1"/>
    <n v="147"/>
    <s v="S10_4962"/>
    <x v="12"/>
    <s v="0921-12 3555"/>
    <s v="Berguvsv„gen  8"/>
    <s v="N/A"/>
    <s v="Lule"/>
    <s v="N/A"/>
    <s v="S-958 22"/>
    <x v="8"/>
    <x v="1"/>
    <s v="Berglund"/>
    <s v="Christina"/>
    <s v="Medium"/>
  </r>
  <r>
    <n v="10334"/>
    <n v="46"/>
    <n v="100"/>
    <n v="6"/>
    <n v="5814.86"/>
    <n v="264.57612999999998"/>
    <s v="4,55%"/>
    <d v="2004-11-19T00:00:00"/>
    <x v="3"/>
    <n v="4"/>
    <x v="10"/>
    <x v="1"/>
    <x v="2"/>
    <n v="122"/>
    <s v="S18_2319"/>
    <x v="12"/>
    <s v="0921-12 3555"/>
    <s v="Berguvsv„gen  8"/>
    <s v="N/A"/>
    <s v="Lule"/>
    <s v="N/A"/>
    <s v="S-958 22"/>
    <x v="8"/>
    <x v="1"/>
    <s v="Berglund"/>
    <s v="Christina"/>
    <s v="Medium"/>
  </r>
  <r>
    <n v="10334"/>
    <n v="34"/>
    <n v="61.38"/>
    <n v="1"/>
    <n v="2086.92"/>
    <n v="94.954859999999996"/>
    <s v="4,55%"/>
    <d v="2004-11-19T00:00:00"/>
    <x v="3"/>
    <n v="4"/>
    <x v="10"/>
    <x v="1"/>
    <x v="2"/>
    <n v="60"/>
    <s v="S18_2432"/>
    <x v="12"/>
    <s v="0921-12 3555"/>
    <s v="Berguvsv„gen  8"/>
    <s v="N/A"/>
    <s v="Lule"/>
    <s v="N/A"/>
    <s v="S-958 22"/>
    <x v="8"/>
    <x v="1"/>
    <s v="Berglund"/>
    <s v="Christina"/>
    <s v="Small"/>
  </r>
  <r>
    <n v="10334"/>
    <n v="20"/>
    <n v="100"/>
    <n v="3"/>
    <n v="2878.8"/>
    <n v="716.53332000000012"/>
    <s v="24,89%"/>
    <d v="2004-11-19T00:00:00"/>
    <x v="3"/>
    <n v="4"/>
    <x v="10"/>
    <x v="1"/>
    <x v="1"/>
    <n v="169"/>
    <s v="S18_3232"/>
    <x v="12"/>
    <s v="0921-12 3555"/>
    <s v="Berguvsv„gen  8"/>
    <s v="N/A"/>
    <s v="Lule"/>
    <s v="N/A"/>
    <s v="S-958 22"/>
    <x v="8"/>
    <x v="1"/>
    <s v="Berglund"/>
    <s v="Christina"/>
    <s v="Small"/>
  </r>
  <r>
    <n v="10334"/>
    <n v="49"/>
    <n v="100"/>
    <n v="4"/>
    <n v="6763.47"/>
    <n v="307.73788500000001"/>
    <s v="4,55%"/>
    <d v="2004-11-19T00:00:00"/>
    <x v="3"/>
    <n v="4"/>
    <x v="10"/>
    <x v="1"/>
    <x v="2"/>
    <n v="121"/>
    <s v="S18_4600"/>
    <x v="12"/>
    <s v="0921-12 3555"/>
    <s v="Berguvsv„gen  8"/>
    <s v="N/A"/>
    <s v="Lule"/>
    <s v="N/A"/>
    <s v="S-958 22"/>
    <x v="8"/>
    <x v="1"/>
    <s v="Berglund"/>
    <s v="Christina"/>
    <s v="Medium"/>
  </r>
  <r>
    <n v="10334"/>
    <n v="42"/>
    <n v="100"/>
    <n v="5"/>
    <n v="5528.04"/>
    <n v="251.52581999999998"/>
    <s v="4,55%"/>
    <d v="2004-11-19T00:00:00"/>
    <x v="3"/>
    <n v="4"/>
    <x v="10"/>
    <x v="1"/>
    <x v="2"/>
    <n v="127"/>
    <s v="S24_2300"/>
    <x v="12"/>
    <s v="0921-12 3555"/>
    <s v="Berguvsv„gen  8"/>
    <s v="N/A"/>
    <s v="Lule"/>
    <s v="N/A"/>
    <s v="S-958 22"/>
    <x v="8"/>
    <x v="1"/>
    <s v="Berglund"/>
    <s v="Christina"/>
    <s v="Medium"/>
  </r>
  <r>
    <n v="10335"/>
    <n v="33"/>
    <n v="37.130000000000003"/>
    <n v="2"/>
    <n v="1225.29"/>
    <n v="304.97468099999998"/>
    <s v="24,89%"/>
    <d v="2004-11-19T00:00:00"/>
    <x v="0"/>
    <n v="4"/>
    <x v="10"/>
    <x v="1"/>
    <x v="1"/>
    <n v="35"/>
    <s v="S24_2840"/>
    <x v="13"/>
    <s v="4155551450"/>
    <s v="5677 Strong St."/>
    <s v="N/A"/>
    <s v="San Rafael"/>
    <s v="CA"/>
    <s v="97562"/>
    <x v="0"/>
    <x v="0"/>
    <s v="Nelson"/>
    <s v="Valarie"/>
    <s v="Small"/>
  </r>
  <r>
    <n v="10335"/>
    <n v="44"/>
    <n v="100"/>
    <n v="1"/>
    <n v="4746.28"/>
    <n v="215.95573999999999"/>
    <s v="4,55%"/>
    <d v="2004-11-19T00:00:00"/>
    <x v="0"/>
    <n v="4"/>
    <x v="10"/>
    <x v="1"/>
    <x v="2"/>
    <n v="96"/>
    <s v="S32_1268"/>
    <x v="13"/>
    <s v="4155551450"/>
    <s v="5677 Strong St."/>
    <s v="N/A"/>
    <s v="San Rafael"/>
    <s v="CA"/>
    <s v="97562"/>
    <x v="0"/>
    <x v="0"/>
    <s v="Nelson"/>
    <s v="Valarie"/>
    <s v="Medium"/>
  </r>
  <r>
    <n v="10335"/>
    <n v="40"/>
    <n v="60.6"/>
    <n v="3"/>
    <n v="2424"/>
    <n v="110.292"/>
    <s v="4,55%"/>
    <d v="2004-11-19T00:00:00"/>
    <x v="0"/>
    <n v="4"/>
    <x v="10"/>
    <x v="1"/>
    <x v="2"/>
    <n v="54"/>
    <s v="S32_2509"/>
    <x v="13"/>
    <s v="4155551450"/>
    <s v="5677 Strong St."/>
    <s v="N/A"/>
    <s v="San Rafael"/>
    <s v="CA"/>
    <s v="97562"/>
    <x v="0"/>
    <x v="0"/>
    <s v="Nelson"/>
    <s v="Valarie"/>
    <s v="Small"/>
  </r>
  <r>
    <n v="10336"/>
    <n v="33"/>
    <n v="57.22"/>
    <n v="10"/>
    <n v="1888.26"/>
    <n v="469.98791399999999"/>
    <s v="24,89%"/>
    <d v="2004-11-20T00:00:00"/>
    <x v="0"/>
    <n v="4"/>
    <x v="10"/>
    <x v="1"/>
    <x v="1"/>
    <n v="207"/>
    <s v="S12_1108"/>
    <x v="14"/>
    <s v="(1) 42.34.2555"/>
    <s v="265, boulevard Charonne"/>
    <s v="N/A"/>
    <s v="Paris"/>
    <s v="N/A"/>
    <s v="75012"/>
    <x v="9"/>
    <x v="1"/>
    <s v="Bertrand"/>
    <s v="Marie"/>
    <s v="Small"/>
  </r>
  <r>
    <n v="10336"/>
    <n v="33"/>
    <n v="100"/>
    <n v="11"/>
    <n v="4059.33"/>
    <n v="1010.367237"/>
    <s v="24,89%"/>
    <d v="2004-11-20T00:00:00"/>
    <x v="0"/>
    <n v="4"/>
    <x v="10"/>
    <x v="1"/>
    <x v="1"/>
    <n v="151"/>
    <s v="S12_3148"/>
    <x v="14"/>
    <s v="(1) 42.34.2555"/>
    <s v="265, boulevard Charonne"/>
    <s v="N/A"/>
    <s v="Paris"/>
    <s v="N/A"/>
    <s v="75012"/>
    <x v="9"/>
    <x v="1"/>
    <s v="Bertrand"/>
    <s v="Marie"/>
    <s v="Medium"/>
  </r>
  <r>
    <n v="10336"/>
    <n v="49"/>
    <n v="63.38"/>
    <n v="1"/>
    <n v="3105.62"/>
    <n v="772.98881800000004"/>
    <s v="24,89%"/>
    <d v="2004-11-20T00:00:00"/>
    <x v="0"/>
    <n v="4"/>
    <x v="10"/>
    <x v="1"/>
    <x v="1"/>
    <n v="173"/>
    <s v="S12_3891"/>
    <x v="14"/>
    <s v="(1) 42.34.2555"/>
    <s v="265, boulevard Charonne"/>
    <s v="N/A"/>
    <s v="Paris"/>
    <s v="N/A"/>
    <s v="75012"/>
    <x v="9"/>
    <x v="1"/>
    <s v="Bertrand"/>
    <s v="Marie"/>
    <s v="Medium"/>
  </r>
  <r>
    <n v="10336"/>
    <n v="38"/>
    <n v="100"/>
    <n v="3"/>
    <n v="6372.6"/>
    <n v="289.95330000000001"/>
    <s v="4,55%"/>
    <d v="2004-11-20T00:00:00"/>
    <x v="0"/>
    <n v="4"/>
    <x v="10"/>
    <x v="1"/>
    <x v="2"/>
    <n v="118"/>
    <s v="S12_4473"/>
    <x v="14"/>
    <s v="(1) 42.34.2555"/>
    <s v="265, boulevard Charonne"/>
    <s v="N/A"/>
    <s v="Paris"/>
    <s v="N/A"/>
    <s v="75012"/>
    <x v="9"/>
    <x v="1"/>
    <s v="Bertrand"/>
    <s v="Marie"/>
    <s v="Medium"/>
  </r>
  <r>
    <n v="10336"/>
    <n v="49"/>
    <n v="100"/>
    <n v="6"/>
    <n v="7460.74"/>
    <n v="1856.9781860000001"/>
    <s v="24,89%"/>
    <d v="2004-11-20T00:00:00"/>
    <x v="0"/>
    <n v="4"/>
    <x v="10"/>
    <x v="1"/>
    <x v="1"/>
    <n v="163"/>
    <s v="S18_2238"/>
    <x v="14"/>
    <s v="(1) 42.34.2555"/>
    <s v="265, boulevard Charonne"/>
    <s v="N/A"/>
    <s v="Paris"/>
    <s v="N/A"/>
    <s v="75012"/>
    <x v="9"/>
    <x v="1"/>
    <s v="Bertrand"/>
    <s v="Marie"/>
    <s v="Large"/>
  </r>
  <r>
    <n v="10336"/>
    <n v="48"/>
    <n v="100"/>
    <n v="12"/>
    <n v="5778.24"/>
    <n v="427.01193599999993"/>
    <s v="7,39%"/>
    <d v="2004-11-20T00:00:00"/>
    <x v="0"/>
    <n v="4"/>
    <x v="10"/>
    <x v="1"/>
    <x v="0"/>
    <n v="136"/>
    <s v="S18_3140"/>
    <x v="14"/>
    <s v="(1) 42.34.2555"/>
    <s v="265, boulevard Charonne"/>
    <s v="N/A"/>
    <s v="Paris"/>
    <s v="N/A"/>
    <s v="75012"/>
    <x v="9"/>
    <x v="1"/>
    <s v="Bertrand"/>
    <s v="Marie"/>
    <s v="Medium"/>
  </r>
  <r>
    <n v="10336"/>
    <n v="21"/>
    <n v="100"/>
    <n v="7"/>
    <n v="2230.41"/>
    <n v="113.527869"/>
    <s v="5,09%"/>
    <d v="2004-11-20T00:00:00"/>
    <x v="0"/>
    <n v="4"/>
    <x v="10"/>
    <x v="1"/>
    <x v="3"/>
    <n v="100"/>
    <s v="S18_3259"/>
    <x v="14"/>
    <s v="(1) 42.34.2555"/>
    <s v="265, boulevard Charonne"/>
    <s v="N/A"/>
    <s v="Paris"/>
    <s v="N/A"/>
    <s v="75012"/>
    <x v="9"/>
    <x v="1"/>
    <s v="Bertrand"/>
    <s v="Marie"/>
    <s v="Small"/>
  </r>
  <r>
    <n v="10336"/>
    <n v="45"/>
    <n v="100"/>
    <n v="4"/>
    <n v="5972.4"/>
    <n v="1486.53036"/>
    <s v="24,89%"/>
    <d v="2004-11-20T00:00:00"/>
    <x v="0"/>
    <n v="4"/>
    <x v="10"/>
    <x v="1"/>
    <x v="1"/>
    <n v="57"/>
    <s v="S24_1444"/>
    <x v="14"/>
    <s v="(1) 42.34.2555"/>
    <s v="265, boulevard Charonne"/>
    <s v="N/A"/>
    <s v="Paris"/>
    <s v="N/A"/>
    <s v="75012"/>
    <x v="9"/>
    <x v="1"/>
    <s v="Bertrand"/>
    <s v="Marie"/>
    <s v="Medium"/>
  </r>
  <r>
    <n v="10336"/>
    <n v="31"/>
    <n v="100"/>
    <n v="5"/>
    <n v="4618.6899999999996"/>
    <n v="1149.5919409999999"/>
    <s v="24,89%"/>
    <d v="2004-11-20T00:00:00"/>
    <x v="0"/>
    <n v="4"/>
    <x v="10"/>
    <x v="1"/>
    <x v="1"/>
    <n v="118"/>
    <s v="S24_4048"/>
    <x v="14"/>
    <s v="(1) 42.34.2555"/>
    <s v="265, boulevard Charonne"/>
    <s v="N/A"/>
    <s v="Paris"/>
    <s v="N/A"/>
    <s v="75012"/>
    <x v="9"/>
    <x v="1"/>
    <s v="Bertrand"/>
    <s v="Marie"/>
    <s v="Medium"/>
  </r>
  <r>
    <n v="10336"/>
    <n v="31"/>
    <n v="84.71"/>
    <n v="9"/>
    <n v="2626.01"/>
    <n v="133.66390900000002"/>
    <s v="5,09%"/>
    <d v="2004-11-20T00:00:00"/>
    <x v="0"/>
    <n v="4"/>
    <x v="10"/>
    <x v="1"/>
    <x v="3"/>
    <n v="62"/>
    <s v="S32_3207"/>
    <x v="14"/>
    <s v="(1) 42.34.2555"/>
    <s v="265, boulevard Charonne"/>
    <s v="N/A"/>
    <s v="Paris"/>
    <s v="N/A"/>
    <s v="75012"/>
    <x v="9"/>
    <x v="1"/>
    <s v="Bertrand"/>
    <s v="Marie"/>
    <s v="Small"/>
  </r>
  <r>
    <n v="10336"/>
    <n v="23"/>
    <n v="100"/>
    <n v="8"/>
    <n v="3141.57"/>
    <n v="142.94143500000001"/>
    <s v="4,55%"/>
    <d v="2004-11-20T00:00:00"/>
    <x v="0"/>
    <n v="4"/>
    <x v="10"/>
    <x v="1"/>
    <x v="2"/>
    <n v="115"/>
    <s v="S50_1392"/>
    <x v="14"/>
    <s v="(1) 42.34.2555"/>
    <s v="265, boulevard Charonne"/>
    <s v="N/A"/>
    <s v="Paris"/>
    <s v="N/A"/>
    <s v="75012"/>
    <x v="9"/>
    <x v="1"/>
    <s v="Bertrand"/>
    <s v="Marie"/>
    <s v="Medium"/>
  </r>
  <r>
    <n v="10336"/>
    <n v="46"/>
    <n v="100"/>
    <n v="2"/>
    <n v="9558.7999999999993"/>
    <n v="2379.18532"/>
    <s v="24,89%"/>
    <d v="2004-11-20T00:00:00"/>
    <x v="0"/>
    <n v="4"/>
    <x v="10"/>
    <x v="1"/>
    <x v="1"/>
    <n v="101"/>
    <s v="S700_2824"/>
    <x v="14"/>
    <s v="(1) 42.34.2555"/>
    <s v="265, boulevard Charonne"/>
    <s v="N/A"/>
    <s v="Paris"/>
    <s v="N/A"/>
    <s v="75012"/>
    <x v="9"/>
    <x v="1"/>
    <s v="Bertrand"/>
    <s v="Marie"/>
    <s v="Large"/>
  </r>
  <r>
    <n v="10337"/>
    <n v="25"/>
    <n v="48.05"/>
    <n v="8"/>
    <n v="1201.25"/>
    <n v="298.99112500000001"/>
    <s v="24,89%"/>
    <d v="2004-11-21T00:00:00"/>
    <x v="0"/>
    <n v="4"/>
    <x v="10"/>
    <x v="1"/>
    <x v="1"/>
    <n v="136"/>
    <s v="S10_4757"/>
    <x v="15"/>
    <s v="2125558493"/>
    <s v="5905 Pompton St."/>
    <s v="Suite 750"/>
    <s v="NYC"/>
    <s v="NY"/>
    <s v="10022"/>
    <x v="0"/>
    <x v="0"/>
    <s v="Hernandez"/>
    <s v="Maria"/>
    <s v="Small"/>
  </r>
  <r>
    <n v="10337"/>
    <n v="36"/>
    <n v="100"/>
    <n v="3"/>
    <n v="5679.36"/>
    <n v="1413.5927039999999"/>
    <s v="24,89%"/>
    <d v="2004-11-21T00:00:00"/>
    <x v="0"/>
    <n v="4"/>
    <x v="10"/>
    <x v="1"/>
    <x v="1"/>
    <n v="143"/>
    <s v="S18_4027"/>
    <x v="15"/>
    <s v="2125558493"/>
    <s v="5905 Pompton St."/>
    <s v="Suite 750"/>
    <s v="NYC"/>
    <s v="NY"/>
    <s v="10022"/>
    <x v="0"/>
    <x v="0"/>
    <s v="Hernandez"/>
    <s v="Maria"/>
    <s v="Medium"/>
  </r>
  <r>
    <n v="10337"/>
    <n v="29"/>
    <n v="100"/>
    <n v="2"/>
    <n v="4498.1899999999996"/>
    <n v="332.41624099999996"/>
    <s v="7,39%"/>
    <d v="2004-11-21T00:00:00"/>
    <x v="0"/>
    <n v="4"/>
    <x v="10"/>
    <x v="1"/>
    <x v="0"/>
    <n v="87"/>
    <s v="S18_4522"/>
    <x v="15"/>
    <s v="2125558493"/>
    <s v="5905 Pompton St."/>
    <s v="Suite 750"/>
    <s v="NYC"/>
    <s v="NY"/>
    <s v="10022"/>
    <x v="0"/>
    <x v="0"/>
    <s v="Hernandez"/>
    <s v="Maria"/>
    <s v="Medium"/>
  </r>
  <r>
    <n v="10337"/>
    <n v="29"/>
    <n v="71.97"/>
    <n v="4"/>
    <n v="2087.13"/>
    <n v="190.76368199999999"/>
    <s v="9,14%"/>
    <d v="2004-11-21T00:00:00"/>
    <x v="0"/>
    <n v="4"/>
    <x v="10"/>
    <x v="1"/>
    <x v="4"/>
    <n v="122"/>
    <s v="S24_2011"/>
    <x v="15"/>
    <s v="2125558493"/>
    <s v="5905 Pompton St."/>
    <s v="Suite 750"/>
    <s v="NYC"/>
    <s v="NY"/>
    <s v="10022"/>
    <x v="0"/>
    <x v="0"/>
    <s v="Hernandez"/>
    <s v="Maria"/>
    <s v="Small"/>
  </r>
  <r>
    <n v="10337"/>
    <n v="21"/>
    <n v="100"/>
    <n v="6"/>
    <n v="2296.77"/>
    <n v="116.905593"/>
    <s v="5,09%"/>
    <d v="2004-11-21T00:00:00"/>
    <x v="0"/>
    <n v="4"/>
    <x v="10"/>
    <x v="1"/>
    <x v="3"/>
    <n v="58"/>
    <s v="S50_1514"/>
    <x v="15"/>
    <s v="2125558493"/>
    <s v="5905 Pompton St."/>
    <s v="Suite 750"/>
    <s v="NYC"/>
    <s v="NY"/>
    <s v="10022"/>
    <x v="0"/>
    <x v="0"/>
    <s v="Hernandez"/>
    <s v="Maria"/>
    <s v="Small"/>
  </r>
  <r>
    <n v="10337"/>
    <n v="36"/>
    <n v="70.3"/>
    <n v="9"/>
    <n v="2530.8000000000002"/>
    <n v="231.31512000000001"/>
    <s v="9,14%"/>
    <d v="2004-11-21T00:00:00"/>
    <x v="0"/>
    <n v="4"/>
    <x v="10"/>
    <x v="1"/>
    <x v="4"/>
    <n v="86"/>
    <s v="S700_1938"/>
    <x v="15"/>
    <s v="2125558493"/>
    <s v="5905 Pompton St."/>
    <s v="Suite 750"/>
    <s v="NYC"/>
    <s v="NY"/>
    <s v="10022"/>
    <x v="0"/>
    <x v="0"/>
    <s v="Hernandez"/>
    <s v="Maria"/>
    <s v="Small"/>
  </r>
  <r>
    <n v="10337"/>
    <n v="31"/>
    <n v="89.38"/>
    <n v="1"/>
    <n v="2770.78"/>
    <n v="253.249292"/>
    <s v="9,14%"/>
    <d v="2004-11-21T00:00:00"/>
    <x v="0"/>
    <n v="4"/>
    <x v="10"/>
    <x v="1"/>
    <x v="4"/>
    <n v="100"/>
    <s v="S700_3505"/>
    <x v="15"/>
    <s v="2125558493"/>
    <s v="5905 Pompton St."/>
    <s v="Suite 750"/>
    <s v="NYC"/>
    <s v="NY"/>
    <s v="10022"/>
    <x v="0"/>
    <x v="0"/>
    <s v="Hernandez"/>
    <s v="Maria"/>
    <s v="Small"/>
  </r>
  <r>
    <n v="10337"/>
    <n v="36"/>
    <n v="71.89"/>
    <n v="7"/>
    <n v="2588.04"/>
    <n v="236.54685599999999"/>
    <s v="9,14%"/>
    <d v="2004-11-21T00:00:00"/>
    <x v="0"/>
    <n v="4"/>
    <x v="10"/>
    <x v="1"/>
    <x v="4"/>
    <n v="99"/>
    <s v="S700_3962"/>
    <x v="15"/>
    <s v="2125558493"/>
    <s v="5905 Pompton St."/>
    <s v="Suite 750"/>
    <s v="NYC"/>
    <s v="NY"/>
    <s v="10022"/>
    <x v="0"/>
    <x v="0"/>
    <s v="Hernandez"/>
    <s v="Maria"/>
    <s v="Small"/>
  </r>
  <r>
    <n v="10337"/>
    <n v="42"/>
    <n v="97.16"/>
    <n v="5"/>
    <n v="4080.72"/>
    <n v="372.97780799999998"/>
    <s v="9,14%"/>
    <d v="2004-11-21T00:00:00"/>
    <x v="0"/>
    <n v="4"/>
    <x v="10"/>
    <x v="1"/>
    <x v="4"/>
    <n v="54"/>
    <s v="S72_3212"/>
    <x v="15"/>
    <s v="2125558493"/>
    <s v="5905 Pompton St."/>
    <s v="Suite 750"/>
    <s v="NYC"/>
    <s v="NY"/>
    <s v="10022"/>
    <x v="0"/>
    <x v="0"/>
    <s v="Hernandez"/>
    <s v="Maria"/>
    <s v="Medium"/>
  </r>
  <r>
    <n v="10338"/>
    <n v="41"/>
    <n v="100"/>
    <n v="1"/>
    <n v="5624.79"/>
    <n v="411.17214899999999"/>
    <s v="7,31%"/>
    <d v="2004-11-22T00:00:00"/>
    <x v="0"/>
    <n v="4"/>
    <x v="10"/>
    <x v="1"/>
    <x v="5"/>
    <n v="157"/>
    <s v="S18_1662"/>
    <x v="16"/>
    <s v="(071) 23 67 2555"/>
    <s v="Boulevard Tirou, 255"/>
    <s v="N/A"/>
    <s v="Charleroi"/>
    <s v="N/A"/>
    <s v="B-6000"/>
    <x v="10"/>
    <x v="1"/>
    <s v="Cartrain"/>
    <s v="Pascale"/>
    <s v="Medium"/>
  </r>
  <r>
    <n v="10338"/>
    <n v="28"/>
    <n v="82.58"/>
    <n v="3"/>
    <n v="2312.2399999999998"/>
    <n v="211.33873599999995"/>
    <s v="9,14%"/>
    <d v="2004-11-22T00:00:00"/>
    <x v="0"/>
    <n v="4"/>
    <x v="10"/>
    <x v="1"/>
    <x v="4"/>
    <n v="86"/>
    <s v="S18_3029"/>
    <x v="16"/>
    <s v="(071) 23 67 2555"/>
    <s v="Boulevard Tirou, 255"/>
    <s v="N/A"/>
    <s v="Charleroi"/>
    <s v="N/A"/>
    <s v="B-6000"/>
    <x v="10"/>
    <x v="1"/>
    <s v="Cartrain"/>
    <s v="Pascale"/>
    <s v="Small"/>
  </r>
  <r>
    <n v="10338"/>
    <n v="45"/>
    <n v="100"/>
    <n v="2"/>
    <n v="5526.45"/>
    <n v="408.40465499999993"/>
    <s v="7,39%"/>
    <d v="2004-11-22T00:00:00"/>
    <x v="0"/>
    <n v="4"/>
    <x v="10"/>
    <x v="1"/>
    <x v="0"/>
    <n v="105"/>
    <s v="S18_3856"/>
    <x v="16"/>
    <s v="(071) 23 67 2555"/>
    <s v="Boulevard Tirou, 255"/>
    <s v="N/A"/>
    <s v="Charleroi"/>
    <s v="N/A"/>
    <s v="B-6000"/>
    <x v="10"/>
    <x v="1"/>
    <s v="Cartrain"/>
    <s v="Pascale"/>
    <s v="Medium"/>
  </r>
  <r>
    <n v="10339"/>
    <n v="40"/>
    <n v="68.92"/>
    <n v="4"/>
    <n v="2756.8"/>
    <n v="350.11360000000002"/>
    <s v="12,70%"/>
    <d v="2004-11-23T00:00:00"/>
    <x v="0"/>
    <n v="4"/>
    <x v="10"/>
    <x v="1"/>
    <x v="6"/>
    <n v="118"/>
    <s v="S10_2016"/>
    <x v="83"/>
    <s v="+81 3 3584 0555"/>
    <s v="2-2-8 Roppongi"/>
    <s v="N/A"/>
    <s v="Minato-ku"/>
    <s v="Tokyo"/>
    <s v="106-0032"/>
    <x v="16"/>
    <x v="2"/>
    <s v="Shimamura"/>
    <s v="Akiko"/>
    <s v="Small"/>
  </r>
  <r>
    <n v="10339"/>
    <n v="39"/>
    <n v="76.67"/>
    <n v="3"/>
    <n v="2990.13"/>
    <n v="379.74651"/>
    <s v="12,70%"/>
    <d v="2004-11-23T00:00:00"/>
    <x v="0"/>
    <n v="4"/>
    <x v="10"/>
    <x v="1"/>
    <x v="6"/>
    <n v="193"/>
    <s v="S10_4698"/>
    <x v="83"/>
    <s v="+81 3 3584 0555"/>
    <s v="2-2-8 Roppongi"/>
    <s v="N/A"/>
    <s v="Minato-ku"/>
    <s v="Tokyo"/>
    <s v="106-0032"/>
    <x v="16"/>
    <x v="2"/>
    <s v="Shimamura"/>
    <s v="Akiko"/>
    <s v="Small"/>
  </r>
  <r>
    <n v="10339"/>
    <n v="27"/>
    <n v="100"/>
    <n v="2"/>
    <n v="2810.7"/>
    <n v="205.46216999999999"/>
    <s v="7,31%"/>
    <d v="2004-11-23T00:00:00"/>
    <x v="0"/>
    <n v="4"/>
    <x v="10"/>
    <x v="1"/>
    <x v="5"/>
    <n v="84"/>
    <s v="S18_2581"/>
    <x v="83"/>
    <s v="+81 3 3584 0555"/>
    <s v="2-2-8 Roppongi"/>
    <s v="N/A"/>
    <s v="Minato-ku"/>
    <s v="Tokyo"/>
    <s v="106-0032"/>
    <x v="16"/>
    <x v="2"/>
    <s v="Shimamura"/>
    <s v="Akiko"/>
    <s v="Small"/>
  </r>
  <r>
    <n v="10339"/>
    <n v="30"/>
    <n v="62.16"/>
    <n v="1"/>
    <n v="1864.8"/>
    <n v="236.8296"/>
    <n v="0.127"/>
    <d v="2004-11-23T00:00:00"/>
    <x v="0"/>
    <n v="4"/>
    <x v="10"/>
    <x v="1"/>
    <x v="6"/>
    <n v="60"/>
    <s v="S18_2625"/>
    <x v="83"/>
    <s v="+81 3 3584 0555"/>
    <s v="2-2-8 Roppongi"/>
    <s v="N/A"/>
    <s v="Minato-ku"/>
    <s v="Tokyo"/>
    <s v="106-0032"/>
    <x v="16"/>
    <x v="2"/>
    <s v="Shimamura"/>
    <s v="Akiko"/>
    <s v="Small"/>
  </r>
  <r>
    <n v="10339"/>
    <n v="27"/>
    <n v="84.39"/>
    <n v="10"/>
    <n v="2278.5300000000002"/>
    <n v="289.37331"/>
    <n v="0.127"/>
    <d v="2004-11-23T00:00:00"/>
    <x v="0"/>
    <n v="4"/>
    <x v="10"/>
    <x v="1"/>
    <x v="6"/>
    <n v="112"/>
    <s v="S24_1578"/>
    <x v="83"/>
    <s v="+81 3 3584 0555"/>
    <s v="2-2-8 Roppongi"/>
    <s v="N/A"/>
    <s v="Minato-ku"/>
    <s v="Tokyo"/>
    <s v="106-0032"/>
    <x v="16"/>
    <x v="2"/>
    <s v="Shimamura"/>
    <s v="Akiko"/>
    <s v="Small"/>
  </r>
  <r>
    <n v="10339"/>
    <n v="21"/>
    <n v="50.65"/>
    <n v="7"/>
    <n v="1063.6500000000001"/>
    <n v="77.752814999999998"/>
    <s v="7,31%"/>
    <d v="2004-11-23T00:00:00"/>
    <x v="0"/>
    <n v="4"/>
    <x v="10"/>
    <x v="1"/>
    <x v="5"/>
    <n v="109"/>
    <s v="S24_1785"/>
    <x v="83"/>
    <s v="+81 3 3584 0555"/>
    <s v="2-2-8 Roppongi"/>
    <s v="N/A"/>
    <s v="Minato-ku"/>
    <s v="Tokyo"/>
    <s v="106-0032"/>
    <x v="16"/>
    <x v="2"/>
    <s v="Shimamura"/>
    <s v="Akiko"/>
    <s v="Small"/>
  </r>
  <r>
    <n v="10339"/>
    <n v="55"/>
    <n v="100"/>
    <n v="12"/>
    <n v="6214.45"/>
    <n v="454.276295"/>
    <s v="7,31%"/>
    <d v="2004-11-23T00:00:00"/>
    <x v="0"/>
    <n v="4"/>
    <x v="10"/>
    <x v="1"/>
    <x v="5"/>
    <n v="68"/>
    <s v="S24_2841"/>
    <x v="83"/>
    <s v="+81 3 3584 0555"/>
    <s v="2-2-8 Roppongi"/>
    <s v="N/A"/>
    <s v="Minato-ku"/>
    <s v="Tokyo"/>
    <s v="106-0032"/>
    <x v="16"/>
    <x v="2"/>
    <s v="Shimamura"/>
    <s v="Akiko"/>
    <s v="Medium"/>
  </r>
  <r>
    <n v="10339"/>
    <n v="55"/>
    <n v="100"/>
    <n v="13"/>
    <n v="10758"/>
    <n v="795.01619999999991"/>
    <s v="7,39%"/>
    <d v="2004-11-23T00:00:00"/>
    <x v="0"/>
    <n v="4"/>
    <x v="10"/>
    <x v="1"/>
    <x v="0"/>
    <n v="88"/>
    <s v="S24_3151"/>
    <x v="83"/>
    <s v="+81 3 3584 0555"/>
    <s v="2-2-8 Roppongi"/>
    <s v="N/A"/>
    <s v="Minato-ku"/>
    <s v="Tokyo"/>
    <s v="106-0032"/>
    <x v="16"/>
    <x v="2"/>
    <s v="Shimamura"/>
    <s v="Akiko"/>
    <s v="Large"/>
  </r>
  <r>
    <n v="10339"/>
    <n v="29"/>
    <n v="99.69"/>
    <n v="14"/>
    <n v="2891.01"/>
    <n v="213.64563899999999"/>
    <s v="7,39%"/>
    <d v="2004-11-23T00:00:00"/>
    <x v="0"/>
    <n v="4"/>
    <x v="10"/>
    <x v="1"/>
    <x v="0"/>
    <n v="65"/>
    <s v="S24_3420"/>
    <x v="83"/>
    <s v="+81 3 3584 0555"/>
    <s v="2-2-8 Roppongi"/>
    <s v="N/A"/>
    <s v="Minato-ku"/>
    <s v="Tokyo"/>
    <s v="106-0032"/>
    <x v="16"/>
    <x v="2"/>
    <s v="Shimamura"/>
    <s v="Akiko"/>
    <s v="Small"/>
  </r>
  <r>
    <n v="10339"/>
    <n v="42"/>
    <n v="59.36"/>
    <n v="16"/>
    <n v="2493.12"/>
    <n v="184.24156799999997"/>
    <s v="7,39%"/>
    <d v="2004-11-23T00:00:00"/>
    <x v="0"/>
    <n v="4"/>
    <x v="10"/>
    <x v="1"/>
    <x v="0"/>
    <n v="83"/>
    <s v="S24_3816"/>
    <x v="83"/>
    <s v="+81 3 3584 0555"/>
    <s v="2-2-8 Roppongi"/>
    <s v="N/A"/>
    <s v="Minato-ku"/>
    <s v="Tokyo"/>
    <s v="106-0032"/>
    <x v="16"/>
    <x v="2"/>
    <s v="Shimamura"/>
    <s v="Akiko"/>
    <s v="Small"/>
  </r>
  <r>
    <n v="10339"/>
    <n v="45"/>
    <n v="96.92"/>
    <n v="11"/>
    <n v="4361.3999999999996"/>
    <n v="318.81833999999998"/>
    <s v="7,31%"/>
    <d v="2004-11-23T00:00:00"/>
    <x v="0"/>
    <n v="4"/>
    <x v="10"/>
    <x v="1"/>
    <x v="5"/>
    <n v="68"/>
    <s v="S24_3949"/>
    <x v="83"/>
    <s v="+81 3 3584 0555"/>
    <s v="2-2-8 Roppongi"/>
    <s v="N/A"/>
    <s v="Minato-ku"/>
    <s v="Tokyo"/>
    <s v="106-0032"/>
    <x v="16"/>
    <x v="2"/>
    <s v="Shimamura"/>
    <s v="Akiko"/>
    <s v="Medium"/>
  </r>
  <r>
    <n v="10339"/>
    <n v="22"/>
    <n v="100"/>
    <n v="5"/>
    <n v="2816.44"/>
    <n v="257.422616"/>
    <s v="9,14%"/>
    <d v="2004-11-23T00:00:00"/>
    <x v="0"/>
    <n v="4"/>
    <x v="10"/>
    <x v="1"/>
    <x v="4"/>
    <n v="66"/>
    <s v="S700_1138"/>
    <x v="83"/>
    <s v="+81 3 3584 0555"/>
    <s v="2-2-8 Roppongi"/>
    <s v="N/A"/>
    <s v="Minato-ku"/>
    <s v="Tokyo"/>
    <s v="106-0032"/>
    <x v="16"/>
    <x v="2"/>
    <s v="Shimamura"/>
    <s v="Akiko"/>
    <s v="Small"/>
  </r>
  <r>
    <n v="10339"/>
    <n v="55"/>
    <n v="71.25"/>
    <n v="15"/>
    <n v="3918.75"/>
    <n v="358.17374999999998"/>
    <s v="9,14%"/>
    <d v="2004-11-23T00:00:00"/>
    <x v="0"/>
    <n v="4"/>
    <x v="10"/>
    <x v="1"/>
    <x v="4"/>
    <n v="90"/>
    <s v="S700_2047"/>
    <x v="83"/>
    <s v="+81 3 3584 0555"/>
    <s v="2-2-8 Roppongi"/>
    <s v="N/A"/>
    <s v="Minato-ku"/>
    <s v="Tokyo"/>
    <s v="106-0032"/>
    <x v="16"/>
    <x v="2"/>
    <s v="Shimamura"/>
    <s v="Akiko"/>
    <s v="Medium"/>
  </r>
  <r>
    <n v="10339"/>
    <n v="50"/>
    <n v="74.349999999999994"/>
    <n v="9"/>
    <n v="3717.5"/>
    <n v="339.77949999999998"/>
    <s v="9,14%"/>
    <d v="2004-11-23T00:00:00"/>
    <x v="0"/>
    <n v="4"/>
    <x v="10"/>
    <x v="1"/>
    <x v="4"/>
    <n v="72"/>
    <s v="S700_2610"/>
    <x v="83"/>
    <s v="+81 3 3584 0555"/>
    <s v="2-2-8 Roppongi"/>
    <s v="N/A"/>
    <s v="Minato-ku"/>
    <s v="Tokyo"/>
    <s v="106-0032"/>
    <x v="16"/>
    <x v="2"/>
    <s v="Shimamura"/>
    <s v="Akiko"/>
    <s v="Medium"/>
  </r>
  <r>
    <n v="10339"/>
    <n v="50"/>
    <n v="57.86"/>
    <n v="8"/>
    <n v="2893"/>
    <n v="211.47829999999999"/>
    <s v="7,31%"/>
    <d v="2004-11-23T00:00:00"/>
    <x v="0"/>
    <n v="4"/>
    <x v="10"/>
    <x v="1"/>
    <x v="5"/>
    <n v="74"/>
    <s v="S700_4002"/>
    <x v="83"/>
    <s v="+81 3 3584 0555"/>
    <s v="2-2-8 Roppongi"/>
    <s v="N/A"/>
    <s v="Minato-ku"/>
    <s v="Tokyo"/>
    <s v="106-0032"/>
    <x v="16"/>
    <x v="2"/>
    <s v="Shimamura"/>
    <s v="Akiko"/>
    <s v="Small"/>
  </r>
  <r>
    <n v="10339"/>
    <n v="27"/>
    <n v="76.31"/>
    <n v="6"/>
    <n v="2060.37"/>
    <n v="150.61304699999999"/>
    <s v="7,31%"/>
    <d v="2004-11-23T00:00:00"/>
    <x v="0"/>
    <n v="4"/>
    <x v="10"/>
    <x v="1"/>
    <x v="5"/>
    <n v="49"/>
    <s v="S72_1253"/>
    <x v="83"/>
    <s v="+81 3 3584 0555"/>
    <s v="2-2-8 Roppongi"/>
    <s v="N/A"/>
    <s v="Minato-ku"/>
    <s v="Tokyo"/>
    <s v="106-0032"/>
    <x v="16"/>
    <x v="2"/>
    <s v="Shimamura"/>
    <s v="Akiko"/>
    <s v="Small"/>
  </r>
  <r>
    <n v="10340"/>
    <n v="55"/>
    <n v="79.98"/>
    <n v="8"/>
    <n v="4398.8999999999996"/>
    <n v="558.66030000000001"/>
    <n v="0.127"/>
    <d v="2004-11-24T00:00:00"/>
    <x v="0"/>
    <n v="4"/>
    <x v="10"/>
    <x v="1"/>
    <x v="6"/>
    <n v="76"/>
    <s v="S24_2000"/>
    <x v="18"/>
    <s v="(93) 203 4555"/>
    <s v="Rambla de Catalu¤a, 23"/>
    <s v="N/A"/>
    <s v="Barcelona"/>
    <s v="N/A"/>
    <s v="8022"/>
    <x v="3"/>
    <x v="1"/>
    <s v="Saavedra"/>
    <s v="Eduardo"/>
    <s v="Medium"/>
  </r>
  <r>
    <n v="10340"/>
    <n v="40"/>
    <n v="84.77"/>
    <n v="1"/>
    <n v="3390.8"/>
    <n v="247.86748"/>
    <s v="7,31%"/>
    <d v="2004-11-24T00:00:00"/>
    <x v="0"/>
    <n v="4"/>
    <x v="10"/>
    <x v="1"/>
    <x v="5"/>
    <n v="72"/>
    <s v="S24_4278"/>
    <x v="18"/>
    <s v="(93) 203 4555"/>
    <s v="Rambla de Catalu¤a, 23"/>
    <s v="N/A"/>
    <s v="Barcelona"/>
    <s v="N/A"/>
    <s v="8022"/>
    <x v="3"/>
    <x v="1"/>
    <s v="Saavedra"/>
    <s v="Eduardo"/>
    <s v="Medium"/>
  </r>
  <r>
    <n v="10340"/>
    <n v="55"/>
    <n v="100"/>
    <n v="2"/>
    <n v="6482.85"/>
    <n v="823.32195000000002"/>
    <n v="0.127"/>
    <d v="2004-11-24T00:00:00"/>
    <x v="0"/>
    <n v="4"/>
    <x v="10"/>
    <x v="1"/>
    <x v="6"/>
    <n v="99"/>
    <s v="S32_1374"/>
    <x v="18"/>
    <s v="(93) 203 4555"/>
    <s v="Rambla de Catalu¤a, 23"/>
    <s v="N/A"/>
    <s v="Barcelona"/>
    <s v="N/A"/>
    <s v="8022"/>
    <x v="3"/>
    <x v="1"/>
    <s v="Saavedra"/>
    <s v="Eduardo"/>
    <s v="Medium"/>
  </r>
  <r>
    <n v="10340"/>
    <n v="39"/>
    <n v="59.16"/>
    <n v="3"/>
    <n v="2307.2399999999998"/>
    <n v="170.50503599999996"/>
    <s v="7,39%"/>
    <d v="2004-11-24T00:00:00"/>
    <x v="0"/>
    <n v="4"/>
    <x v="10"/>
    <x v="1"/>
    <x v="0"/>
    <n v="68"/>
    <s v="S32_4289"/>
    <x v="18"/>
    <s v="(93) 203 4555"/>
    <s v="Rambla de Catalu¤a, 23"/>
    <s v="N/A"/>
    <s v="Barcelona"/>
    <s v="N/A"/>
    <s v="8022"/>
    <x v="3"/>
    <x v="1"/>
    <s v="Saavedra"/>
    <s v="Eduardo"/>
    <s v="Small"/>
  </r>
  <r>
    <n v="10340"/>
    <n v="40"/>
    <n v="50.62"/>
    <n v="4"/>
    <n v="2024.8"/>
    <n v="149.63271999999998"/>
    <s v="7,39%"/>
    <d v="2004-11-24T00:00:00"/>
    <x v="0"/>
    <n v="4"/>
    <x v="10"/>
    <x v="1"/>
    <x v="0"/>
    <n v="43"/>
    <s v="S50_1341"/>
    <x v="18"/>
    <s v="(93) 203 4555"/>
    <s v="Rambla de Catalu¤a, 23"/>
    <s v="N/A"/>
    <s v="Barcelona"/>
    <s v="N/A"/>
    <s v="8022"/>
    <x v="3"/>
    <x v="1"/>
    <s v="Saavedra"/>
    <s v="Eduardo"/>
    <s v="Small"/>
  </r>
  <r>
    <n v="10340"/>
    <n v="30"/>
    <n v="88.6"/>
    <n v="5"/>
    <n v="2658"/>
    <n v="194.2998"/>
    <s v="7,31%"/>
    <d v="2004-11-24T00:00:00"/>
    <x v="0"/>
    <n v="4"/>
    <x v="10"/>
    <x v="1"/>
    <x v="5"/>
    <n v="91"/>
    <s v="S700_1691"/>
    <x v="18"/>
    <s v="(93) 203 4555"/>
    <s v="Rambla de Catalu¤a, 23"/>
    <s v="N/A"/>
    <s v="Barcelona"/>
    <s v="N/A"/>
    <s v="8022"/>
    <x v="3"/>
    <x v="1"/>
    <s v="Saavedra"/>
    <s v="Eduardo"/>
    <s v="Small"/>
  </r>
  <r>
    <n v="10340"/>
    <n v="55"/>
    <n v="87.75"/>
    <n v="7"/>
    <n v="4826.25"/>
    <n v="352.79887500000001"/>
    <s v="7,31%"/>
    <d v="2004-11-24T00:00:00"/>
    <x v="0"/>
    <n v="4"/>
    <x v="10"/>
    <x v="1"/>
    <x v="5"/>
    <n v="99"/>
    <s v="S700_2466"/>
    <x v="18"/>
    <s v="(93) 203 4555"/>
    <s v="Rambla de Catalu¤a, 23"/>
    <s v="N/A"/>
    <s v="Barcelona"/>
    <s v="N/A"/>
    <s v="8022"/>
    <x v="3"/>
    <x v="1"/>
    <s v="Saavedra"/>
    <s v="Eduardo"/>
    <s v="Medium"/>
  </r>
  <r>
    <n v="10340"/>
    <n v="29"/>
    <n v="100"/>
    <n v="6"/>
    <n v="4094.51"/>
    <n v="299.30868100000004"/>
    <s v="7,31%"/>
    <d v="2004-11-24T00:00:00"/>
    <x v="0"/>
    <n v="4"/>
    <x v="10"/>
    <x v="1"/>
    <x v="5"/>
    <n v="118"/>
    <s v="S700_2834"/>
    <x v="18"/>
    <s v="(93) 203 4555"/>
    <s v="Rambla de Catalu¤a, 23"/>
    <s v="N/A"/>
    <s v="Barcelona"/>
    <s v="N/A"/>
    <s v="8022"/>
    <x v="3"/>
    <x v="1"/>
    <s v="Saavedra"/>
    <s v="Eduardo"/>
    <s v="Medium"/>
  </r>
  <r>
    <n v="10341"/>
    <n v="41"/>
    <n v="100"/>
    <n v="9"/>
    <n v="7737.93"/>
    <n v="982.71711000000005"/>
    <s v="12,70%"/>
    <d v="2004-11-24T00:00:00"/>
    <x v="0"/>
    <n v="4"/>
    <x v="10"/>
    <x v="1"/>
    <x v="6"/>
    <n v="95"/>
    <s v="S10_1678"/>
    <x v="19"/>
    <s v="6562-9555"/>
    <s v="Geislweg 14"/>
    <s v="N/A"/>
    <s v="Salzburg"/>
    <s v="N/A"/>
    <s v="5020"/>
    <x v="12"/>
    <x v="1"/>
    <s v="Pipps"/>
    <s v="Georg"/>
    <s v="Large"/>
  </r>
  <r>
    <n v="10341"/>
    <n v="45"/>
    <n v="79.650000000000006"/>
    <n v="2"/>
    <n v="3584.25"/>
    <n v="892.11982499999999"/>
    <s v="24,89%"/>
    <d v="2004-11-24T00:00:00"/>
    <x v="0"/>
    <n v="4"/>
    <x v="10"/>
    <x v="1"/>
    <x v="1"/>
    <n v="194"/>
    <s v="S12_1099"/>
    <x v="19"/>
    <s v="6562-9555"/>
    <s v="Geislweg 14"/>
    <s v="N/A"/>
    <s v="Salzburg"/>
    <s v="N/A"/>
    <s v="5020"/>
    <x v="12"/>
    <x v="1"/>
    <s v="Pipps"/>
    <s v="Georg"/>
    <s v="Medium"/>
  </r>
  <r>
    <n v="10341"/>
    <n v="55"/>
    <n v="100"/>
    <n v="8"/>
    <n v="8118.55"/>
    <n v="1031.05585"/>
    <n v="0.127"/>
    <d v="2004-11-24T00:00:00"/>
    <x v="0"/>
    <n v="4"/>
    <x v="10"/>
    <x v="1"/>
    <x v="6"/>
    <n v="150"/>
    <s v="S12_2823"/>
    <x v="19"/>
    <s v="6562-9555"/>
    <s v="Geislweg 14"/>
    <s v="N/A"/>
    <s v="Salzburg"/>
    <s v="N/A"/>
    <s v="5020"/>
    <x v="12"/>
    <x v="1"/>
    <s v="Pipps"/>
    <s v="Georg"/>
    <s v="Large"/>
  </r>
  <r>
    <n v="10341"/>
    <n v="44"/>
    <n v="95.93"/>
    <n v="1"/>
    <n v="4220.92"/>
    <n v="1050.586988"/>
    <s v="24,89%"/>
    <d v="2004-11-24T00:00:00"/>
    <x v="0"/>
    <n v="4"/>
    <x v="10"/>
    <x v="1"/>
    <x v="1"/>
    <n v="117"/>
    <s v="S12_3380"/>
    <x v="19"/>
    <s v="6562-9555"/>
    <s v="Geislweg 14"/>
    <s v="N/A"/>
    <s v="Salzburg"/>
    <s v="N/A"/>
    <s v="5020"/>
    <x v="12"/>
    <x v="1"/>
    <s v="Pipps"/>
    <s v="Georg"/>
    <s v="Medium"/>
  </r>
  <r>
    <n v="10341"/>
    <n v="36"/>
    <n v="93.56"/>
    <n v="10"/>
    <n v="3368.16"/>
    <n v="838.33502399999998"/>
    <s v="24,89%"/>
    <d v="2004-11-24T00:00:00"/>
    <x v="0"/>
    <n v="4"/>
    <x v="10"/>
    <x v="1"/>
    <x v="1"/>
    <n v="79"/>
    <s v="S12_3990"/>
    <x v="19"/>
    <s v="6562-9555"/>
    <s v="Geislweg 14"/>
    <s v="N/A"/>
    <s v="Salzburg"/>
    <s v="N/A"/>
    <s v="5020"/>
    <x v="12"/>
    <x v="1"/>
    <s v="Pipps"/>
    <s v="Georg"/>
    <s v="Medium"/>
  </r>
  <r>
    <n v="10341"/>
    <n v="55"/>
    <n v="75.2"/>
    <n v="7"/>
    <n v="4136"/>
    <n v="1029.4503999999999"/>
    <s v="24,89%"/>
    <d v="2004-11-24T00:00:00"/>
    <x v="0"/>
    <n v="4"/>
    <x v="10"/>
    <x v="1"/>
    <x v="1"/>
    <n v="115"/>
    <s v="S12_4675"/>
    <x v="19"/>
    <s v="6562-9555"/>
    <s v="Geislweg 14"/>
    <s v="N/A"/>
    <s v="Salzburg"/>
    <s v="N/A"/>
    <s v="5020"/>
    <x v="12"/>
    <x v="1"/>
    <s v="Pipps"/>
    <s v="Georg"/>
    <s v="Medium"/>
  </r>
  <r>
    <n v="10341"/>
    <n v="32"/>
    <n v="100"/>
    <n v="6"/>
    <n v="3307.2"/>
    <n v="420.01439999999997"/>
    <n v="0.127"/>
    <d v="2004-11-24T00:00:00"/>
    <x v="0"/>
    <n v="4"/>
    <x v="10"/>
    <x v="1"/>
    <x v="6"/>
    <n v="69"/>
    <s v="S24_2360"/>
    <x v="19"/>
    <s v="6562-9555"/>
    <s v="Geislweg 14"/>
    <s v="N/A"/>
    <s v="Salzburg"/>
    <s v="N/A"/>
    <s v="5020"/>
    <x v="12"/>
    <x v="1"/>
    <s v="Pipps"/>
    <s v="Georg"/>
    <s v="Medium"/>
  </r>
  <r>
    <n v="10341"/>
    <n v="31"/>
    <n v="71.02"/>
    <n v="4"/>
    <n v="2201.62"/>
    <n v="279.60573999999997"/>
    <n v="0.127"/>
    <d v="2004-11-24T00:00:00"/>
    <x v="0"/>
    <n v="4"/>
    <x v="10"/>
    <x v="1"/>
    <x v="6"/>
    <n v="102"/>
    <s v="S32_4485"/>
    <x v="19"/>
    <s v="6562-9555"/>
    <s v="Geislweg 14"/>
    <s v="N/A"/>
    <s v="Salzburg"/>
    <s v="N/A"/>
    <s v="5020"/>
    <x v="12"/>
    <x v="1"/>
    <s v="Pipps"/>
    <s v="Georg"/>
    <s v="Small"/>
  </r>
  <r>
    <n v="10341"/>
    <n v="38"/>
    <n v="100"/>
    <n v="3"/>
    <n v="4682.3599999999997"/>
    <n v="594.65971999999999"/>
    <n v="0.127"/>
    <d v="2004-11-24T00:00:00"/>
    <x v="0"/>
    <n v="4"/>
    <x v="10"/>
    <x v="1"/>
    <x v="6"/>
    <n v="81"/>
    <s v="S50_4713"/>
    <x v="19"/>
    <s v="6562-9555"/>
    <s v="Geislweg 14"/>
    <s v="N/A"/>
    <s v="Salzburg"/>
    <s v="N/A"/>
    <s v="5020"/>
    <x v="12"/>
    <x v="1"/>
    <s v="Pipps"/>
    <s v="Georg"/>
    <s v="Medium"/>
  </r>
  <r>
    <n v="10341"/>
    <n v="34"/>
    <n v="100"/>
    <n v="5"/>
    <n v="3644.12"/>
    <n v="266.38517200000001"/>
    <s v="7,31%"/>
    <d v="2004-11-24T00:00:00"/>
    <x v="0"/>
    <n v="4"/>
    <x v="10"/>
    <x v="1"/>
    <x v="5"/>
    <n v="80"/>
    <s v="S700_3167"/>
    <x v="19"/>
    <s v="6562-9555"/>
    <s v="Geislweg 14"/>
    <s v="N/A"/>
    <s v="Salzburg"/>
    <s v="N/A"/>
    <s v="5020"/>
    <x v="12"/>
    <x v="1"/>
    <s v="Pipps"/>
    <s v="Georg"/>
    <s v="Medium"/>
  </r>
  <r>
    <n v="10342"/>
    <n v="40"/>
    <n v="100"/>
    <n v="2"/>
    <n v="6454.4"/>
    <n v="1606.5001600000001"/>
    <s v="24,89%"/>
    <d v="2004-11-24T00:00:00"/>
    <x v="0"/>
    <n v="4"/>
    <x v="10"/>
    <x v="1"/>
    <x v="1"/>
    <n v="141"/>
    <s v="S18_1129"/>
    <x v="20"/>
    <s v="03 9520 4555"/>
    <s v="636 St Kilda Road"/>
    <s v="Level 3"/>
    <s v="Melbourne"/>
    <s v="Victoria"/>
    <s v="3004"/>
    <x v="13"/>
    <x v="3"/>
    <s v="Ferguson"/>
    <s v="Peter"/>
    <s v="Medium"/>
  </r>
  <r>
    <n v="10342"/>
    <n v="55"/>
    <n v="65.45"/>
    <n v="1"/>
    <n v="3599.75"/>
    <n v="895.97777500000007"/>
    <s v="24,89%"/>
    <d v="2004-11-24T00:00:00"/>
    <x v="0"/>
    <n v="4"/>
    <x v="10"/>
    <x v="1"/>
    <x v="1"/>
    <n v="77"/>
    <s v="S18_1889"/>
    <x v="20"/>
    <s v="03 9520 4555"/>
    <s v="636 St Kilda Road"/>
    <s v="Level 3"/>
    <s v="Melbourne"/>
    <s v="Victoria"/>
    <s v="3004"/>
    <x v="13"/>
    <x v="3"/>
    <s v="Ferguson"/>
    <s v="Peter"/>
    <s v="Medium"/>
  </r>
  <r>
    <n v="10342"/>
    <n v="22"/>
    <n v="100"/>
    <n v="3"/>
    <n v="3160.74"/>
    <n v="786.70818599999996"/>
    <s v="24,89%"/>
    <d v="2004-11-24T00:00:00"/>
    <x v="0"/>
    <n v="4"/>
    <x v="10"/>
    <x v="1"/>
    <x v="1"/>
    <n v="142"/>
    <s v="S18_1984"/>
    <x v="20"/>
    <s v="03 9520 4555"/>
    <s v="636 St Kilda Road"/>
    <s v="Level 3"/>
    <s v="Melbourne"/>
    <s v="Victoria"/>
    <s v="3004"/>
    <x v="13"/>
    <x v="3"/>
    <s v="Ferguson"/>
    <s v="Peter"/>
    <s v="Medium"/>
  </r>
  <r>
    <n v="10342"/>
    <n v="30"/>
    <n v="100"/>
    <n v="4"/>
    <n v="5029.5"/>
    <n v="1251.8425500000001"/>
    <s v="24,89%"/>
    <d v="2004-11-24T00:00:00"/>
    <x v="0"/>
    <n v="4"/>
    <x v="10"/>
    <x v="1"/>
    <x v="1"/>
    <n v="169"/>
    <s v="S18_3232"/>
    <x v="20"/>
    <s v="03 9520 4555"/>
    <s v="636 St Kilda Road"/>
    <s v="Level 3"/>
    <s v="Melbourne"/>
    <s v="Victoria"/>
    <s v="3004"/>
    <x v="13"/>
    <x v="3"/>
    <s v="Ferguson"/>
    <s v="Peter"/>
    <s v="Medium"/>
  </r>
  <r>
    <n v="10342"/>
    <n v="25"/>
    <n v="66.739999999999995"/>
    <n v="5"/>
    <n v="1668.5"/>
    <n v="415.28964999999999"/>
    <s v="24,89%"/>
    <d v="2004-11-24T00:00:00"/>
    <x v="0"/>
    <n v="4"/>
    <x v="10"/>
    <x v="1"/>
    <x v="1"/>
    <n v="80"/>
    <s v="S18_3278"/>
    <x v="20"/>
    <s v="03 9520 4555"/>
    <s v="636 St Kilda Road"/>
    <s v="Level 3"/>
    <s v="Melbourne"/>
    <s v="Victoria"/>
    <s v="3004"/>
    <x v="13"/>
    <x v="3"/>
    <s v="Ferguson"/>
    <s v="Peter"/>
    <s v="Small"/>
  </r>
  <r>
    <n v="10342"/>
    <n v="55"/>
    <n v="100"/>
    <n v="7"/>
    <n v="6548.3"/>
    <n v="1629.8718700000002"/>
    <s v="24,89%"/>
    <d v="2004-11-24T00:00:00"/>
    <x v="0"/>
    <n v="4"/>
    <x v="10"/>
    <x v="1"/>
    <x v="1"/>
    <n v="146"/>
    <s v="S18_3482"/>
    <x v="20"/>
    <s v="03 9520 4555"/>
    <s v="636 St Kilda Road"/>
    <s v="Level 3"/>
    <s v="Melbourne"/>
    <s v="Victoria"/>
    <s v="3004"/>
    <x v="13"/>
    <x v="3"/>
    <s v="Ferguson"/>
    <s v="Peter"/>
    <s v="Medium"/>
  </r>
  <r>
    <n v="10342"/>
    <n v="26"/>
    <n v="55.95"/>
    <n v="8"/>
    <n v="1454.7"/>
    <n v="184.74690000000001"/>
    <n v="0.127"/>
    <d v="2004-11-24T00:00:00"/>
    <x v="0"/>
    <n v="4"/>
    <x v="10"/>
    <x v="1"/>
    <x v="6"/>
    <n v="62"/>
    <s v="S18_3782"/>
    <x v="20"/>
    <s v="03 9520 4555"/>
    <s v="636 St Kilda Road"/>
    <s v="Level 3"/>
    <s v="Melbourne"/>
    <s v="Victoria"/>
    <s v="3004"/>
    <x v="13"/>
    <x v="3"/>
    <s v="Ferguson"/>
    <s v="Peter"/>
    <s v="Small"/>
  </r>
  <r>
    <n v="10342"/>
    <n v="38"/>
    <n v="100"/>
    <n v="11"/>
    <n v="6276.46"/>
    <n v="1562.2108940000001"/>
    <s v="24,89%"/>
    <d v="2004-11-24T00:00:00"/>
    <x v="0"/>
    <n v="4"/>
    <x v="10"/>
    <x v="1"/>
    <x v="1"/>
    <n v="148"/>
    <s v="S18_4721"/>
    <x v="20"/>
    <s v="03 9520 4555"/>
    <s v="636 St Kilda Road"/>
    <s v="Level 3"/>
    <s v="Melbourne"/>
    <s v="Victoria"/>
    <s v="3004"/>
    <x v="13"/>
    <x v="3"/>
    <s v="Ferguson"/>
    <s v="Peter"/>
    <s v="Medium"/>
  </r>
  <r>
    <n v="10342"/>
    <n v="39"/>
    <n v="40.4"/>
    <n v="9"/>
    <n v="1575.6"/>
    <n v="392.16683999999998"/>
    <s v="24,89%"/>
    <d v="2004-11-24T00:00:00"/>
    <x v="0"/>
    <n v="4"/>
    <x v="10"/>
    <x v="1"/>
    <x v="1"/>
    <n v="37"/>
    <s v="S24_2972"/>
    <x v="20"/>
    <s v="03 9520 4555"/>
    <s v="636 St Kilda Road"/>
    <s v="Level 3"/>
    <s v="Melbourne"/>
    <s v="Victoria"/>
    <s v="3004"/>
    <x v="13"/>
    <x v="3"/>
    <s v="Ferguson"/>
    <s v="Peter"/>
    <s v="Small"/>
  </r>
  <r>
    <n v="10342"/>
    <n v="48"/>
    <n v="62.45"/>
    <n v="10"/>
    <n v="2997.6"/>
    <n v="746.10263999999995"/>
    <s v="24,89%"/>
    <d v="2004-11-24T00:00:00"/>
    <x v="0"/>
    <n v="4"/>
    <x v="10"/>
    <x v="1"/>
    <x v="1"/>
    <n v="61"/>
    <s v="S24_3371"/>
    <x v="20"/>
    <s v="03 9520 4555"/>
    <s v="636 St Kilda Road"/>
    <s v="Level 3"/>
    <s v="Melbourne"/>
    <s v="Victoria"/>
    <s v="3004"/>
    <x v="13"/>
    <x v="3"/>
    <s v="Ferguson"/>
    <s v="Peter"/>
    <s v="Small"/>
  </r>
  <r>
    <n v="10342"/>
    <n v="42"/>
    <n v="100"/>
    <n v="6"/>
    <n v="5013.54"/>
    <n v="1247.8701060000001"/>
    <s v="24,89%"/>
    <d v="2004-11-24T00:00:00"/>
    <x v="0"/>
    <n v="4"/>
    <x v="10"/>
    <x v="1"/>
    <x v="1"/>
    <n v="140"/>
    <s v="S24_3856"/>
    <x v="20"/>
    <s v="03 9520 4555"/>
    <s v="636 St Kilda Road"/>
    <s v="Level 3"/>
    <s v="Melbourne"/>
    <s v="Victoria"/>
    <s v="3004"/>
    <x v="13"/>
    <x v="3"/>
    <s v="Ferguson"/>
    <s v="Peter"/>
    <s v="Medium"/>
  </r>
  <r>
    <n v="10343"/>
    <n v="36"/>
    <n v="100"/>
    <n v="4"/>
    <n v="5848.92"/>
    <n v="1455.796188"/>
    <s v="24,89%"/>
    <d v="2004-11-24T00:00:00"/>
    <x v="0"/>
    <n v="4"/>
    <x v="10"/>
    <x v="1"/>
    <x v="1"/>
    <n v="124"/>
    <s v="S18_1589"/>
    <x v="21"/>
    <s v="26.47.1555"/>
    <s v="59 rue de l'Abbaye"/>
    <s v="N/A"/>
    <s v="Reims"/>
    <s v="N/A"/>
    <s v="51100"/>
    <x v="9"/>
    <x v="1"/>
    <s v="Henriot"/>
    <s v="Paul"/>
    <s v="Medium"/>
  </r>
  <r>
    <n v="10343"/>
    <n v="25"/>
    <n v="52.32"/>
    <n v="3"/>
    <n v="1308"/>
    <n v="325.56119999999999"/>
    <s v="24,89%"/>
    <d v="2004-11-24T00:00:00"/>
    <x v="0"/>
    <n v="4"/>
    <x v="10"/>
    <x v="1"/>
    <x v="1"/>
    <n v="132"/>
    <s v="S18_2870"/>
    <x v="21"/>
    <s v="26.47.1555"/>
    <s v="59 rue de l'Abbaye"/>
    <s v="N/A"/>
    <s v="Reims"/>
    <s v="N/A"/>
    <s v="51100"/>
    <x v="9"/>
    <x v="1"/>
    <s v="Henriot"/>
    <s v="Paul"/>
    <s v="Small"/>
  </r>
  <r>
    <n v="10343"/>
    <n v="44"/>
    <n v="84.88"/>
    <n v="2"/>
    <n v="3734.72"/>
    <n v="929.57180800000003"/>
    <s v="24,89%"/>
    <d v="2004-11-24T00:00:00"/>
    <x v="0"/>
    <n v="4"/>
    <x v="10"/>
    <x v="1"/>
    <x v="1"/>
    <n v="141"/>
    <s v="S18_3685"/>
    <x v="21"/>
    <s v="26.47.1555"/>
    <s v="59 rue de l'Abbaye"/>
    <s v="N/A"/>
    <s v="Reims"/>
    <s v="N/A"/>
    <s v="51100"/>
    <x v="9"/>
    <x v="1"/>
    <s v="Henriot"/>
    <s v="Paul"/>
    <s v="Medium"/>
  </r>
  <r>
    <n v="10343"/>
    <n v="27"/>
    <n v="36.21"/>
    <n v="6"/>
    <n v="977.67"/>
    <n v="243.342063"/>
    <s v="24,89%"/>
    <d v="2004-11-24T00:00:00"/>
    <x v="0"/>
    <n v="4"/>
    <x v="10"/>
    <x v="1"/>
    <x v="1"/>
    <n v="50"/>
    <s v="S24_1628"/>
    <x v="21"/>
    <s v="26.47.1555"/>
    <s v="59 rue de l'Abbaye"/>
    <s v="N/A"/>
    <s v="Reims"/>
    <s v="N/A"/>
    <s v="51100"/>
    <x v="9"/>
    <x v="1"/>
    <s v="Henriot"/>
    <s v="Paul"/>
    <s v="Small"/>
  </r>
  <r>
    <n v="10343"/>
    <n v="30"/>
    <n v="100"/>
    <n v="1"/>
    <n v="3098.7"/>
    <n v="771.26643000000001"/>
    <s v="24,89%"/>
    <d v="2004-11-24T00:00:00"/>
    <x v="0"/>
    <n v="4"/>
    <x v="10"/>
    <x v="1"/>
    <x v="1"/>
    <n v="80"/>
    <s v="S24_4620"/>
    <x v="21"/>
    <s v="26.47.1555"/>
    <s v="59 rue de l'Abbaye"/>
    <s v="N/A"/>
    <s v="Reims"/>
    <s v="N/A"/>
    <s v="51100"/>
    <x v="9"/>
    <x v="1"/>
    <s v="Henriot"/>
    <s v="Paul"/>
    <s v="Medium"/>
  </r>
  <r>
    <n v="10343"/>
    <n v="29"/>
    <n v="100"/>
    <n v="5"/>
    <n v="3713.16"/>
    <n v="471.57132000000001"/>
    <n v="0.127"/>
    <d v="2004-11-24T00:00:00"/>
    <x v="0"/>
    <n v="4"/>
    <x v="10"/>
    <x v="1"/>
    <x v="6"/>
    <n v="40"/>
    <s v="S32_2206"/>
    <x v="21"/>
    <s v="26.47.1555"/>
    <s v="59 rue de l'Abbaye"/>
    <s v="N/A"/>
    <s v="Reims"/>
    <s v="N/A"/>
    <s v="51100"/>
    <x v="9"/>
    <x v="1"/>
    <s v="Henriot"/>
    <s v="Paul"/>
    <s v="Medium"/>
  </r>
  <r>
    <n v="10344"/>
    <n v="45"/>
    <n v="100"/>
    <n v="1"/>
    <n v="7650"/>
    <n v="565.33499999999992"/>
    <s v="7,39%"/>
    <d v="2004-11-25T00:00:00"/>
    <x v="0"/>
    <n v="4"/>
    <x v="10"/>
    <x v="1"/>
    <x v="0"/>
    <n v="170"/>
    <s v="S18_1749"/>
    <x v="22"/>
    <s v="91.24.4555"/>
    <s v="12, rue des Bouchers"/>
    <s v="N/A"/>
    <s v="Marseille"/>
    <s v="N/A"/>
    <s v="13008"/>
    <x v="9"/>
    <x v="1"/>
    <s v="Lebihan"/>
    <s v="Laurence"/>
    <s v="Large"/>
  </r>
  <r>
    <n v="10344"/>
    <n v="40"/>
    <n v="56.91"/>
    <n v="2"/>
    <n v="2276.4"/>
    <n v="168.22595999999999"/>
    <s v="7,39%"/>
    <d v="2004-11-25T00:00:00"/>
    <x v="0"/>
    <n v="4"/>
    <x v="10"/>
    <x v="1"/>
    <x v="0"/>
    <n v="60"/>
    <s v="S18_2248"/>
    <x v="22"/>
    <s v="91.24.4555"/>
    <s v="12, rue des Bouchers"/>
    <s v="N/A"/>
    <s v="Marseille"/>
    <s v="N/A"/>
    <s v="13008"/>
    <x v="9"/>
    <x v="1"/>
    <s v="Lebihan"/>
    <s v="Laurence"/>
    <s v="Small"/>
  </r>
  <r>
    <n v="10344"/>
    <n v="30"/>
    <n v="100"/>
    <n v="3"/>
    <n v="3928.2"/>
    <n v="290.29397999999998"/>
    <s v="7,39%"/>
    <d v="2004-11-25T00:00:00"/>
    <x v="0"/>
    <n v="4"/>
    <x v="10"/>
    <x v="1"/>
    <x v="0"/>
    <n v="127"/>
    <s v="S18_2325"/>
    <x v="22"/>
    <s v="91.24.4555"/>
    <s v="12, rue des Bouchers"/>
    <s v="N/A"/>
    <s v="Marseille"/>
    <s v="N/A"/>
    <s v="13008"/>
    <x v="9"/>
    <x v="1"/>
    <s v="Lebihan"/>
    <s v="Laurence"/>
    <s v="Medium"/>
  </r>
  <r>
    <n v="10344"/>
    <n v="21"/>
    <n v="100"/>
    <n v="4"/>
    <n v="2203.11"/>
    <n v="162.80982900000001"/>
    <s v="7,39%"/>
    <d v="2004-11-25T00:00:00"/>
    <x v="0"/>
    <n v="4"/>
    <x v="10"/>
    <x v="1"/>
    <x v="0"/>
    <n v="92"/>
    <s v="S18_4409"/>
    <x v="22"/>
    <s v="91.24.4555"/>
    <s v="12, rue des Bouchers"/>
    <s v="N/A"/>
    <s v="Marseille"/>
    <s v="N/A"/>
    <s v="13008"/>
    <x v="9"/>
    <x v="1"/>
    <s v="Lebihan"/>
    <s v="Laurence"/>
    <s v="Small"/>
  </r>
  <r>
    <n v="10344"/>
    <n v="26"/>
    <n v="63.43"/>
    <n v="5"/>
    <n v="1649.18"/>
    <n v="410.48090200000001"/>
    <s v="24,89%"/>
    <d v="2004-11-25T00:00:00"/>
    <x v="0"/>
    <n v="4"/>
    <x v="10"/>
    <x v="1"/>
    <x v="1"/>
    <n v="71"/>
    <s v="S18_4933"/>
    <x v="22"/>
    <s v="91.24.4555"/>
    <s v="12, rue des Bouchers"/>
    <s v="N/A"/>
    <s v="Marseille"/>
    <s v="N/A"/>
    <s v="13008"/>
    <x v="9"/>
    <x v="1"/>
    <s v="Lebihan"/>
    <s v="Laurence"/>
    <s v="Small"/>
  </r>
  <r>
    <n v="10344"/>
    <n v="29"/>
    <n v="59.53"/>
    <n v="7"/>
    <n v="1726.37"/>
    <n v="429.69349299999999"/>
    <s v="24,89%"/>
    <d v="2004-11-25T00:00:00"/>
    <x v="0"/>
    <n v="4"/>
    <x v="10"/>
    <x v="1"/>
    <x v="1"/>
    <n v="73"/>
    <s v="S24_1046"/>
    <x v="22"/>
    <s v="91.24.4555"/>
    <s v="12, rue des Bouchers"/>
    <s v="N/A"/>
    <s v="Marseille"/>
    <s v="N/A"/>
    <s v="13008"/>
    <x v="9"/>
    <x v="1"/>
    <s v="Lebihan"/>
    <s v="Laurence"/>
    <s v="Small"/>
  </r>
  <r>
    <n v="10344"/>
    <n v="20"/>
    <n v="35.18"/>
    <n v="6"/>
    <n v="703.6"/>
    <n v="51.996039999999994"/>
    <s v="7,39%"/>
    <d v="2004-11-25T00:00:00"/>
    <x v="0"/>
    <n v="4"/>
    <x v="10"/>
    <x v="1"/>
    <x v="0"/>
    <n v="33"/>
    <s v="S24_1937"/>
    <x v="22"/>
    <s v="91.24.4555"/>
    <s v="12, rue des Bouchers"/>
    <s v="N/A"/>
    <s v="Marseille"/>
    <s v="N/A"/>
    <s v="13008"/>
    <x v="9"/>
    <x v="1"/>
    <s v="Lebihan"/>
    <s v="Laurence"/>
    <s v="Small"/>
  </r>
  <r>
    <n v="10345"/>
    <n v="43"/>
    <n v="53.76"/>
    <n v="1"/>
    <n v="2311.6799999999998"/>
    <n v="170.83315199999998"/>
    <s v="7,39%"/>
    <d v="2004-11-25T00:00:00"/>
    <x v="0"/>
    <n v="4"/>
    <x v="10"/>
    <x v="1"/>
    <x v="0"/>
    <n v="44"/>
    <s v="S24_2022"/>
    <x v="23"/>
    <s v="40.32.2555"/>
    <s v="54, rue Royale"/>
    <s v="N/A"/>
    <s v="Nantes"/>
    <s v="N/A"/>
    <s v="44000"/>
    <x v="9"/>
    <x v="1"/>
    <s v="Schmitt"/>
    <s v="Carine"/>
    <s v="Small"/>
  </r>
  <r>
    <n v="10346"/>
    <n v="42"/>
    <n v="36.11"/>
    <n v="3"/>
    <n v="1516.62"/>
    <n v="112.07821799999998"/>
    <s v="7,39%"/>
    <d v="2004-11-29T00:00:00"/>
    <x v="0"/>
    <n v="4"/>
    <x v="10"/>
    <x v="1"/>
    <x v="0"/>
    <n v="102"/>
    <s v="S18_1342"/>
    <x v="24"/>
    <s v="7025551838"/>
    <s v="8489 Strong St."/>
    <s v="N/A"/>
    <s v="Las Vegas"/>
    <s v="NV"/>
    <s v="83030"/>
    <x v="0"/>
    <x v="0"/>
    <s v="King"/>
    <s v="Sue"/>
    <s v="Small"/>
  </r>
  <r>
    <n v="10346"/>
    <n v="25"/>
    <n v="100"/>
    <n v="1"/>
    <n v="2876.75"/>
    <n v="716.02307500000006"/>
    <s v="24,89%"/>
    <d v="2004-11-29T00:00:00"/>
    <x v="0"/>
    <n v="4"/>
    <x v="10"/>
    <x v="1"/>
    <x v="1"/>
    <n v="90"/>
    <s v="S24_2766"/>
    <x v="24"/>
    <s v="7025551838"/>
    <s v="8489 Strong St."/>
    <s v="N/A"/>
    <s v="Las Vegas"/>
    <s v="NV"/>
    <s v="83030"/>
    <x v="0"/>
    <x v="0"/>
    <s v="King"/>
    <s v="Sue"/>
    <s v="Small"/>
  </r>
  <r>
    <n v="10346"/>
    <n v="24"/>
    <n v="87.24"/>
    <n v="5"/>
    <n v="2093.7600000000002"/>
    <n v="521.13686400000006"/>
    <s v="24,89%"/>
    <d v="2004-11-29T00:00:00"/>
    <x v="0"/>
    <n v="4"/>
    <x v="10"/>
    <x v="1"/>
    <x v="1"/>
    <n v="117"/>
    <s v="S24_2887"/>
    <x v="24"/>
    <s v="7025551838"/>
    <s v="8489 Strong St."/>
    <s v="N/A"/>
    <s v="Las Vegas"/>
    <s v="NV"/>
    <s v="83030"/>
    <x v="0"/>
    <x v="0"/>
    <s v="King"/>
    <s v="Sue"/>
    <s v="Small"/>
  </r>
  <r>
    <n v="10346"/>
    <n v="24"/>
    <n v="100"/>
    <n v="2"/>
    <n v="3325.92"/>
    <n v="827.82148800000004"/>
    <s v="24,89%"/>
    <d v="2004-11-29T00:00:00"/>
    <x v="0"/>
    <n v="4"/>
    <x v="10"/>
    <x v="1"/>
    <x v="1"/>
    <n v="85"/>
    <s v="S24_3191"/>
    <x v="24"/>
    <s v="7025551838"/>
    <s v="8489 Strong St."/>
    <s v="N/A"/>
    <s v="Las Vegas"/>
    <s v="NV"/>
    <s v="83030"/>
    <x v="0"/>
    <x v="0"/>
    <s v="King"/>
    <s v="Sue"/>
    <s v="Medium"/>
  </r>
  <r>
    <n v="10346"/>
    <n v="26"/>
    <n v="95.88"/>
    <n v="6"/>
    <n v="2492.88"/>
    <n v="620.47783200000003"/>
    <s v="24,89%"/>
    <d v="2004-11-29T00:00:00"/>
    <x v="0"/>
    <n v="4"/>
    <x v="10"/>
    <x v="1"/>
    <x v="1"/>
    <n v="107"/>
    <s v="S24_3432"/>
    <x v="24"/>
    <s v="7025551838"/>
    <s v="8489 Strong St."/>
    <s v="N/A"/>
    <s v="Las Vegas"/>
    <s v="NV"/>
    <s v="83030"/>
    <x v="0"/>
    <x v="0"/>
    <s v="King"/>
    <s v="Sue"/>
    <s v="Small"/>
  </r>
  <r>
    <n v="10346"/>
    <n v="22"/>
    <n v="97.44"/>
    <n v="4"/>
    <n v="2143.6799999999998"/>
    <n v="158.41795199999999"/>
    <s v="7,39%"/>
    <d v="2004-11-29T00:00:00"/>
    <x v="0"/>
    <n v="4"/>
    <x v="10"/>
    <x v="1"/>
    <x v="0"/>
    <n v="41"/>
    <s v="S24_3969"/>
    <x v="24"/>
    <s v="7025551838"/>
    <s v="8489 Strong St."/>
    <s v="N/A"/>
    <s v="Las Vegas"/>
    <s v="NV"/>
    <s v="83030"/>
    <x v="0"/>
    <x v="0"/>
    <s v="King"/>
    <s v="Sue"/>
    <s v="Small"/>
  </r>
  <r>
    <n v="10347"/>
    <n v="30"/>
    <n v="100"/>
    <n v="1"/>
    <n v="3944.7"/>
    <n v="981.83582999999999"/>
    <s v="24,89%"/>
    <d v="2004-11-29T00:00:00"/>
    <x v="0"/>
    <n v="4"/>
    <x v="10"/>
    <x v="1"/>
    <x v="1"/>
    <n v="214"/>
    <s v="S10_1949"/>
    <x v="20"/>
    <s v="03 9520 4555"/>
    <s v="636 St Kilda Road"/>
    <s v="Level 3"/>
    <s v="Melbourne"/>
    <s v="Victoria"/>
    <s v="3004"/>
    <x v="13"/>
    <x v="3"/>
    <s v="Ferguson"/>
    <s v="Peter"/>
    <s v="Medium"/>
  </r>
  <r>
    <n v="10347"/>
    <n v="27"/>
    <n v="100"/>
    <n v="2"/>
    <n v="4428"/>
    <n v="1102.1292000000001"/>
    <s v="24,89%"/>
    <d v="2004-11-29T00:00:00"/>
    <x v="0"/>
    <n v="4"/>
    <x v="10"/>
    <x v="1"/>
    <x v="1"/>
    <n v="147"/>
    <s v="S10_4962"/>
    <x v="20"/>
    <s v="03 9520 4555"/>
    <s v="636 St Kilda Road"/>
    <s v="Level 3"/>
    <s v="Melbourne"/>
    <s v="Victoria"/>
    <s v="3004"/>
    <x v="13"/>
    <x v="3"/>
    <s v="Ferguson"/>
    <s v="Peter"/>
    <s v="Medium"/>
  </r>
  <r>
    <n v="10347"/>
    <n v="29"/>
    <n v="100"/>
    <n v="3"/>
    <n v="3586.43"/>
    <n v="163.18256499999998"/>
    <s v="4,55%"/>
    <d v="2004-11-29T00:00:00"/>
    <x v="0"/>
    <n v="4"/>
    <x v="10"/>
    <x v="1"/>
    <x v="2"/>
    <n v="136"/>
    <s v="S12_1666"/>
    <x v="20"/>
    <s v="03 9520 4555"/>
    <s v="636 St Kilda Road"/>
    <s v="Level 3"/>
    <s v="Melbourne"/>
    <s v="Victoria"/>
    <s v="3004"/>
    <x v="13"/>
    <x v="3"/>
    <s v="Ferguson"/>
    <s v="Peter"/>
    <s v="Medium"/>
  </r>
  <r>
    <n v="10347"/>
    <n v="42"/>
    <n v="49.6"/>
    <n v="5"/>
    <n v="2083.1999999999998"/>
    <n v="94.785599999999988"/>
    <s v="4,55%"/>
    <d v="2004-11-29T00:00:00"/>
    <x v="0"/>
    <n v="4"/>
    <x v="10"/>
    <x v="1"/>
    <x v="2"/>
    <n v="116"/>
    <s v="S18_1097"/>
    <x v="20"/>
    <s v="03 9520 4555"/>
    <s v="636 St Kilda Road"/>
    <s v="Level 3"/>
    <s v="Melbourne"/>
    <s v="Victoria"/>
    <s v="3004"/>
    <x v="13"/>
    <x v="3"/>
    <s v="Ferguson"/>
    <s v="Peter"/>
    <s v="Small"/>
  </r>
  <r>
    <n v="10347"/>
    <n v="21"/>
    <n v="58.95"/>
    <n v="7"/>
    <n v="1237.95"/>
    <n v="91.484504999999999"/>
    <s v="7,39%"/>
    <d v="2004-11-29T00:00:00"/>
    <x v="0"/>
    <n v="4"/>
    <x v="10"/>
    <x v="1"/>
    <x v="0"/>
    <n v="53"/>
    <s v="S18_1367"/>
    <x v="20"/>
    <s v="03 9520 4555"/>
    <s v="636 St Kilda Road"/>
    <s v="Level 3"/>
    <s v="Melbourne"/>
    <s v="Victoria"/>
    <s v="3004"/>
    <x v="13"/>
    <x v="3"/>
    <s v="Ferguson"/>
    <s v="Peter"/>
    <s v="Small"/>
  </r>
  <r>
    <n v="10347"/>
    <n v="50"/>
    <n v="100"/>
    <n v="8"/>
    <n v="6834.5"/>
    <n v="310.96974999999998"/>
    <s v="4,55%"/>
    <d v="2004-11-29T00:00:00"/>
    <x v="0"/>
    <n v="4"/>
    <x v="10"/>
    <x v="1"/>
    <x v="2"/>
    <n v="60"/>
    <s v="S18_2432"/>
    <x v="20"/>
    <s v="03 9520 4555"/>
    <s v="636 St Kilda Road"/>
    <s v="Level 3"/>
    <s v="Melbourne"/>
    <s v="Victoria"/>
    <s v="3004"/>
    <x v="13"/>
    <x v="3"/>
    <s v="Ferguson"/>
    <s v="Peter"/>
    <s v="Medium"/>
  </r>
  <r>
    <n v="10347"/>
    <n v="21"/>
    <n v="100"/>
    <n v="6"/>
    <n v="4815.3"/>
    <n v="355.85066999999998"/>
    <s v="7,39%"/>
    <d v="2004-11-29T00:00:00"/>
    <x v="0"/>
    <n v="4"/>
    <x v="10"/>
    <x v="1"/>
    <x v="0"/>
    <n v="168"/>
    <s v="S18_2795"/>
    <x v="20"/>
    <s v="03 9520 4555"/>
    <s v="636 St Kilda Road"/>
    <s v="Level 3"/>
    <s v="Melbourne"/>
    <s v="Victoria"/>
    <s v="3004"/>
    <x v="13"/>
    <x v="3"/>
    <s v="Ferguson"/>
    <s v="Peter"/>
    <s v="Medium"/>
  </r>
  <r>
    <n v="10347"/>
    <n v="48"/>
    <n v="100"/>
    <n v="9"/>
    <n v="4814.3999999999996"/>
    <n v="355.78415999999993"/>
    <s v="7,39%"/>
    <d v="2004-11-29T00:00:00"/>
    <x v="0"/>
    <n v="4"/>
    <x v="10"/>
    <x v="1"/>
    <x v="0"/>
    <n v="101"/>
    <s v="S18_2949"/>
    <x v="20"/>
    <s v="03 9520 4555"/>
    <s v="636 St Kilda Road"/>
    <s v="Level 3"/>
    <s v="Melbourne"/>
    <s v="Victoria"/>
    <s v="3004"/>
    <x v="13"/>
    <x v="3"/>
    <s v="Ferguson"/>
    <s v="Peter"/>
    <s v="Medium"/>
  </r>
  <r>
    <n v="10347"/>
    <n v="34"/>
    <n v="64.959999999999994"/>
    <n v="10"/>
    <n v="2208.64"/>
    <n v="163.21849599999999"/>
    <s v="7,39%"/>
    <d v="2004-11-29T00:00:00"/>
    <x v="0"/>
    <n v="4"/>
    <x v="10"/>
    <x v="1"/>
    <x v="0"/>
    <n v="62"/>
    <s v="S18_2957"/>
    <x v="20"/>
    <s v="03 9520 4555"/>
    <s v="636 St Kilda Road"/>
    <s v="Level 3"/>
    <s v="Melbourne"/>
    <s v="Victoria"/>
    <s v="3004"/>
    <x v="13"/>
    <x v="3"/>
    <s v="Ferguson"/>
    <s v="Peter"/>
    <s v="Small"/>
  </r>
  <r>
    <n v="10347"/>
    <n v="45"/>
    <n v="100"/>
    <n v="11"/>
    <n v="4948.2"/>
    <n v="365.67197999999996"/>
    <s v="7,39%"/>
    <d v="2004-11-29T00:00:00"/>
    <x v="0"/>
    <n v="4"/>
    <x v="10"/>
    <x v="1"/>
    <x v="0"/>
    <n v="104"/>
    <s v="S18_3136"/>
    <x v="20"/>
    <s v="03 9520 4555"/>
    <s v="636 St Kilda Road"/>
    <s v="Level 3"/>
    <s v="Melbourne"/>
    <s v="Victoria"/>
    <s v="3004"/>
    <x v="13"/>
    <x v="3"/>
    <s v="Ferguson"/>
    <s v="Peter"/>
    <s v="Medium"/>
  </r>
  <r>
    <n v="10347"/>
    <n v="26"/>
    <n v="100"/>
    <n v="12"/>
    <n v="2656.94"/>
    <n v="196.34786599999998"/>
    <s v="7,39%"/>
    <d v="2004-11-29T00:00:00"/>
    <x v="0"/>
    <n v="4"/>
    <x v="10"/>
    <x v="1"/>
    <x v="0"/>
    <n v="99"/>
    <s v="S18_3320"/>
    <x v="20"/>
    <s v="03 9520 4555"/>
    <s v="636 St Kilda Road"/>
    <s v="Level 3"/>
    <s v="Melbourne"/>
    <s v="Victoria"/>
    <s v="3004"/>
    <x v="13"/>
    <x v="3"/>
    <s v="Ferguson"/>
    <s v="Peter"/>
    <s v="Small"/>
  </r>
  <r>
    <n v="10347"/>
    <n v="45"/>
    <n v="100"/>
    <n v="4"/>
    <n v="5884.65"/>
    <n v="267.751575"/>
    <s v="4,55%"/>
    <d v="2004-11-29T00:00:00"/>
    <x v="0"/>
    <n v="4"/>
    <x v="10"/>
    <x v="1"/>
    <x v="2"/>
    <n v="121"/>
    <s v="S18_4600"/>
    <x v="20"/>
    <s v="03 9520 4555"/>
    <s v="636 St Kilda Road"/>
    <s v="Level 3"/>
    <s v="Melbourne"/>
    <s v="Victoria"/>
    <s v="3004"/>
    <x v="13"/>
    <x v="3"/>
    <s v="Ferguson"/>
    <s v="Peter"/>
    <s v="Medium"/>
  </r>
  <r>
    <n v="10348"/>
    <n v="48"/>
    <n v="52.36"/>
    <n v="8"/>
    <n v="2513.2800000000002"/>
    <n v="625.5553920000001"/>
    <s v="24,89%"/>
    <d v="2004-11-01T00:00:00"/>
    <x v="0"/>
    <n v="4"/>
    <x v="10"/>
    <x v="1"/>
    <x v="1"/>
    <n v="207"/>
    <s v="S12_1108"/>
    <x v="25"/>
    <s v="(91) 555 22 82"/>
    <s v="C/ Araquil, 67"/>
    <s v="N/A"/>
    <s v="Madrid"/>
    <s v="N/A"/>
    <s v="28023"/>
    <x v="3"/>
    <x v="1"/>
    <s v="Sommer"/>
    <s v="MartЎn"/>
    <s v="Small"/>
  </r>
  <r>
    <n v="10348"/>
    <n v="47"/>
    <n v="100"/>
    <n v="4"/>
    <n v="4801.5200000000004"/>
    <n v="1195.0983280000003"/>
    <s v="24,89%"/>
    <d v="2004-11-01T00:00:00"/>
    <x v="0"/>
    <n v="4"/>
    <x v="10"/>
    <x v="1"/>
    <x v="1"/>
    <n v="151"/>
    <s v="S12_3148"/>
    <x v="25"/>
    <s v="(91) 555 22 82"/>
    <s v="C/ Araquil, 67"/>
    <s v="N/A"/>
    <s v="Madrid"/>
    <s v="N/A"/>
    <s v="28023"/>
    <x v="3"/>
    <x v="1"/>
    <s v="Sommer"/>
    <s v="MartЎn"/>
    <s v="Medium"/>
  </r>
  <r>
    <n v="10348"/>
    <n v="29"/>
    <n v="100"/>
    <n v="6"/>
    <n v="7110.8"/>
    <n v="525.48811999999998"/>
    <s v="7,39%"/>
    <d v="2004-11-01T00:00:00"/>
    <x v="0"/>
    <n v="4"/>
    <x v="10"/>
    <x v="1"/>
    <x v="0"/>
    <n v="50"/>
    <s v="S18_4668"/>
    <x v="25"/>
    <s v="(91) 555 22 82"/>
    <s v="C/ Araquil, 67"/>
    <s v="N/A"/>
    <s v="Madrid"/>
    <s v="N/A"/>
    <s v="28023"/>
    <x v="3"/>
    <x v="1"/>
    <s v="Sommer"/>
    <s v="MartЎn"/>
    <s v="Large"/>
  </r>
  <r>
    <n v="10348"/>
    <n v="37"/>
    <n v="100"/>
    <n v="1"/>
    <n v="5981.42"/>
    <n v="272.15460999999999"/>
    <s v="4,55%"/>
    <d v="2004-11-01T00:00:00"/>
    <x v="0"/>
    <n v="4"/>
    <x v="10"/>
    <x v="1"/>
    <x v="2"/>
    <n v="127"/>
    <s v="S24_2300"/>
    <x v="25"/>
    <s v="(91) 555 22 82"/>
    <s v="C/ Araquil, 67"/>
    <s v="N/A"/>
    <s v="Madrid"/>
    <s v="N/A"/>
    <s v="28023"/>
    <x v="3"/>
    <x v="1"/>
    <s v="Sommer"/>
    <s v="MartЎn"/>
    <s v="Medium"/>
  </r>
  <r>
    <n v="10348"/>
    <n v="39"/>
    <n v="50.31"/>
    <n v="2"/>
    <n v="1962.09"/>
    <n v="144.99845099999999"/>
    <s v="7,39%"/>
    <d v="2004-11-01T00:00:00"/>
    <x v="0"/>
    <n v="4"/>
    <x v="10"/>
    <x v="1"/>
    <x v="0"/>
    <n v="97"/>
    <s v="S24_4258"/>
    <x v="25"/>
    <s v="(91) 555 22 82"/>
    <s v="C/ Araquil, 67"/>
    <s v="N/A"/>
    <s v="Madrid"/>
    <s v="N/A"/>
    <s v="28023"/>
    <x v="3"/>
    <x v="1"/>
    <s v="Sommer"/>
    <s v="MartЎn"/>
    <s v="Small"/>
  </r>
  <r>
    <n v="10348"/>
    <n v="42"/>
    <n v="100"/>
    <n v="3"/>
    <n v="6386.94"/>
    <n v="290.60576999999995"/>
    <s v="4,55%"/>
    <d v="2004-11-01T00:00:00"/>
    <x v="0"/>
    <n v="4"/>
    <x v="10"/>
    <x v="1"/>
    <x v="2"/>
    <n v="96"/>
    <s v="S32_1268"/>
    <x v="25"/>
    <s v="(91) 555 22 82"/>
    <s v="C/ Araquil, 67"/>
    <s v="N/A"/>
    <s v="Madrid"/>
    <s v="N/A"/>
    <s v="28023"/>
    <x v="3"/>
    <x v="1"/>
    <s v="Sommer"/>
    <s v="MartЎn"/>
    <s v="Medium"/>
  </r>
  <r>
    <n v="10348"/>
    <n v="31"/>
    <n v="100"/>
    <n v="5"/>
    <n v="3139.99"/>
    <n v="142.86954499999999"/>
    <s v="4,55%"/>
    <d v="2004-11-01T00:00:00"/>
    <x v="0"/>
    <n v="4"/>
    <x v="10"/>
    <x v="1"/>
    <x v="2"/>
    <n v="64"/>
    <s v="S32_3522"/>
    <x v="25"/>
    <s v="(91) 555 22 82"/>
    <s v="C/ Araquil, 67"/>
    <s v="N/A"/>
    <s v="Madrid"/>
    <s v="N/A"/>
    <s v="28023"/>
    <x v="3"/>
    <x v="1"/>
    <s v="Sommer"/>
    <s v="MartЎn"/>
    <s v="Medium"/>
  </r>
  <r>
    <n v="10348"/>
    <n v="32"/>
    <n v="82.83"/>
    <n v="7"/>
    <n v="2650.56"/>
    <n v="659.72438399999999"/>
    <s v="24,89%"/>
    <d v="2004-11-01T00:00:00"/>
    <x v="0"/>
    <n v="4"/>
    <x v="10"/>
    <x v="1"/>
    <x v="1"/>
    <n v="101"/>
    <s v="S700_2824"/>
    <x v="25"/>
    <s v="(91) 555 22 82"/>
    <s v="C/ Araquil, 67"/>
    <s v="N/A"/>
    <s v="Madrid"/>
    <s v="N/A"/>
    <s v="28023"/>
    <x v="3"/>
    <x v="1"/>
    <s v="Sommer"/>
    <s v="MartЎn"/>
    <s v="Small"/>
  </r>
  <r>
    <n v="10349"/>
    <n v="26"/>
    <n v="100"/>
    <n v="10"/>
    <n v="4408.5600000000004"/>
    <n v="1097.2905840000001"/>
    <s v="24,89%"/>
    <d v="2004-12-01T00:00:00"/>
    <x v="0"/>
    <n v="4"/>
    <x v="11"/>
    <x v="1"/>
    <x v="1"/>
    <n v="173"/>
    <s v="S12_3891"/>
    <x v="26"/>
    <s v="2125557413"/>
    <s v="4092 Furth Circle"/>
    <s v="Suite 400"/>
    <s v="NYC"/>
    <s v="NY"/>
    <s v="10022"/>
    <x v="0"/>
    <x v="0"/>
    <s v="Young"/>
    <s v="Jeff"/>
    <s v="Medium"/>
  </r>
  <r>
    <n v="10349"/>
    <n v="48"/>
    <n v="100"/>
    <n v="9"/>
    <n v="5232.96"/>
    <n v="238.09968000000001"/>
    <s v="4,55%"/>
    <d v="2004-12-01T00:00:00"/>
    <x v="0"/>
    <n v="4"/>
    <x v="11"/>
    <x v="1"/>
    <x v="2"/>
    <n v="118"/>
    <s v="S12_4473"/>
    <x v="26"/>
    <s v="2125557413"/>
    <s v="4092 Furth Circle"/>
    <s v="Suite 400"/>
    <s v="NYC"/>
    <s v="NY"/>
    <s v="10022"/>
    <x v="0"/>
    <x v="0"/>
    <s v="Young"/>
    <s v="Jeff"/>
    <s v="Medium"/>
  </r>
  <r>
    <n v="10349"/>
    <n v="38"/>
    <n v="100"/>
    <n v="8"/>
    <n v="6719.54"/>
    <n v="1672.493506"/>
    <s v="24,89%"/>
    <d v="2004-12-01T00:00:00"/>
    <x v="0"/>
    <n v="4"/>
    <x v="11"/>
    <x v="1"/>
    <x v="1"/>
    <n v="163"/>
    <s v="S18_2238"/>
    <x v="26"/>
    <s v="2125557413"/>
    <s v="4092 Furth Circle"/>
    <s v="Suite 400"/>
    <s v="NYC"/>
    <s v="NY"/>
    <s v="10022"/>
    <x v="0"/>
    <x v="0"/>
    <s v="Young"/>
    <s v="Jeff"/>
    <s v="Medium"/>
  </r>
  <r>
    <n v="10349"/>
    <n v="38"/>
    <n v="100"/>
    <n v="7"/>
    <n v="5223.4799999999996"/>
    <n v="237.66833999999997"/>
    <s v="4,55%"/>
    <d v="2004-12-01T00:00:00"/>
    <x v="0"/>
    <n v="4"/>
    <x v="11"/>
    <x v="1"/>
    <x v="2"/>
    <n v="122"/>
    <s v="S18_2319"/>
    <x v="26"/>
    <s v="2125557413"/>
    <s v="4092 Furth Circle"/>
    <s v="Suite 400"/>
    <s v="NYC"/>
    <s v="NY"/>
    <s v="10022"/>
    <x v="0"/>
    <x v="0"/>
    <s v="Young"/>
    <s v="Jeff"/>
    <s v="Medium"/>
  </r>
  <r>
    <n v="10349"/>
    <n v="48"/>
    <n v="100"/>
    <n v="6"/>
    <n v="7396.8"/>
    <n v="1841.0635200000002"/>
    <s v="24,89%"/>
    <d v="2004-12-01T00:00:00"/>
    <x v="0"/>
    <n v="4"/>
    <x v="11"/>
    <x v="1"/>
    <x v="1"/>
    <n v="169"/>
    <s v="S18_3232"/>
    <x v="26"/>
    <s v="2125557413"/>
    <s v="4092 Furth Circle"/>
    <s v="Suite 400"/>
    <s v="NYC"/>
    <s v="NY"/>
    <s v="10022"/>
    <x v="0"/>
    <x v="0"/>
    <s v="Young"/>
    <s v="Jeff"/>
    <s v="Large"/>
  </r>
  <r>
    <n v="10349"/>
    <n v="34"/>
    <n v="100"/>
    <n v="5"/>
    <n v="4394.84"/>
    <n v="1093.8756760000001"/>
    <s v="24,89%"/>
    <d v="2004-12-01T00:00:00"/>
    <x v="0"/>
    <n v="4"/>
    <x v="11"/>
    <x v="1"/>
    <x v="1"/>
    <n v="143"/>
    <s v="S18_4027"/>
    <x v="26"/>
    <s v="2125557413"/>
    <s v="4092 Furth Circle"/>
    <s v="Suite 400"/>
    <s v="NYC"/>
    <s v="NY"/>
    <s v="10022"/>
    <x v="0"/>
    <x v="0"/>
    <s v="Young"/>
    <s v="Jeff"/>
    <s v="Medium"/>
  </r>
  <r>
    <n v="10349"/>
    <n v="48"/>
    <n v="47.4"/>
    <n v="4"/>
    <n v="2275.1999999999998"/>
    <n v="566.29728"/>
    <s v="24,89%"/>
    <d v="2004-12-01T00:00:00"/>
    <x v="0"/>
    <n v="4"/>
    <x v="11"/>
    <x v="1"/>
    <x v="1"/>
    <n v="57"/>
    <s v="S24_1444"/>
    <x v="26"/>
    <s v="2125557413"/>
    <s v="4092 Furth Circle"/>
    <s v="Suite 400"/>
    <s v="NYC"/>
    <s v="NY"/>
    <s v="10022"/>
    <x v="0"/>
    <x v="0"/>
    <s v="Young"/>
    <s v="Jeff"/>
    <s v="Small"/>
  </r>
  <r>
    <n v="10349"/>
    <n v="36"/>
    <n v="37.130000000000003"/>
    <n v="3"/>
    <n v="1336.68"/>
    <n v="332.69965200000001"/>
    <s v="24,89%"/>
    <d v="2004-12-01T00:00:00"/>
    <x v="0"/>
    <n v="4"/>
    <x v="11"/>
    <x v="1"/>
    <x v="1"/>
    <n v="35"/>
    <s v="S24_2840"/>
    <x v="26"/>
    <s v="2125557413"/>
    <s v="4092 Furth Circle"/>
    <s v="Suite 400"/>
    <s v="NYC"/>
    <s v="NY"/>
    <s v="10022"/>
    <x v="0"/>
    <x v="0"/>
    <s v="Young"/>
    <s v="Jeff"/>
    <s v="Small"/>
  </r>
  <r>
    <n v="10349"/>
    <n v="23"/>
    <n v="100"/>
    <n v="2"/>
    <n v="3182.97"/>
    <n v="792.24123299999997"/>
    <s v="24,89%"/>
    <d v="2004-12-01T00:00:00"/>
    <x v="0"/>
    <n v="4"/>
    <x v="11"/>
    <x v="1"/>
    <x v="1"/>
    <n v="118"/>
    <s v="S24_4048"/>
    <x v="26"/>
    <s v="2125557413"/>
    <s v="4092 Furth Circle"/>
    <s v="Suite 400"/>
    <s v="NYC"/>
    <s v="NY"/>
    <s v="10022"/>
    <x v="0"/>
    <x v="0"/>
    <s v="Young"/>
    <s v="Jeff"/>
    <s v="Medium"/>
  </r>
  <r>
    <n v="10349"/>
    <n v="33"/>
    <n v="46.53"/>
    <n v="1"/>
    <n v="1535.49"/>
    <n v="69.864795000000001"/>
    <s v="4,55%"/>
    <d v="2004-12-01T00:00:00"/>
    <x v="0"/>
    <n v="4"/>
    <x v="11"/>
    <x v="1"/>
    <x v="2"/>
    <n v="54"/>
    <s v="S32_2509"/>
    <x v="26"/>
    <s v="2125557413"/>
    <s v="4092 Furth Circle"/>
    <s v="Suite 400"/>
    <s v="NYC"/>
    <s v="NY"/>
    <s v="10022"/>
    <x v="0"/>
    <x v="0"/>
    <s v="Young"/>
    <s v="Jeff"/>
    <s v="Small"/>
  </r>
  <r>
    <n v="10350"/>
    <n v="26"/>
    <n v="75.47"/>
    <n v="5"/>
    <n v="1962.22"/>
    <n v="488.39655800000003"/>
    <s v="24,89%"/>
    <d v="2004-12-02T00:00:00"/>
    <x v="0"/>
    <n v="4"/>
    <x v="11"/>
    <x v="1"/>
    <x v="1"/>
    <n v="136"/>
    <s v="S10_4757"/>
    <x v="4"/>
    <s v="(91) 555 94 44"/>
    <s v="C/ Moralzarzal, 86"/>
    <s v="N/A"/>
    <s v="Madrid"/>
    <s v="N/A"/>
    <s v="28034"/>
    <x v="3"/>
    <x v="1"/>
    <s v="Freyre"/>
    <s v="Diego"/>
    <s v="Small"/>
  </r>
  <r>
    <n v="10350"/>
    <n v="43"/>
    <n v="64.97"/>
    <n v="6"/>
    <n v="2793.71"/>
    <n v="255.34509399999999"/>
    <s v="9,14%"/>
    <d v="2004-12-02T00:00:00"/>
    <x v="0"/>
    <n v="4"/>
    <x v="11"/>
    <x v="1"/>
    <x v="4"/>
    <n v="86"/>
    <s v="S18_3029"/>
    <x v="4"/>
    <s v="(91) 555 94 44"/>
    <s v="C/ Moralzarzal, 86"/>
    <s v="N/A"/>
    <s v="Madrid"/>
    <s v="N/A"/>
    <s v="28034"/>
    <x v="3"/>
    <x v="1"/>
    <s v="Freyre"/>
    <s v="Diego"/>
    <s v="Small"/>
  </r>
  <r>
    <n v="10350"/>
    <n v="44"/>
    <n v="100"/>
    <n v="1"/>
    <n v="5191.12"/>
    <n v="383.62376799999998"/>
    <s v="7,39%"/>
    <d v="2004-12-02T00:00:00"/>
    <x v="0"/>
    <n v="4"/>
    <x v="11"/>
    <x v="1"/>
    <x v="0"/>
    <n v="136"/>
    <s v="S18_3140"/>
    <x v="4"/>
    <s v="(91) 555 94 44"/>
    <s v="C/ Moralzarzal, 86"/>
    <s v="N/A"/>
    <s v="Madrid"/>
    <s v="N/A"/>
    <s v="28034"/>
    <x v="3"/>
    <x v="1"/>
    <s v="Freyre"/>
    <s v="Diego"/>
    <s v="Medium"/>
  </r>
  <r>
    <n v="10350"/>
    <n v="41"/>
    <n v="93.04"/>
    <n v="2"/>
    <n v="3814.64"/>
    <n v="194.165176"/>
    <s v="5,09%"/>
    <d v="2004-12-02T00:00:00"/>
    <x v="0"/>
    <n v="4"/>
    <x v="11"/>
    <x v="1"/>
    <x v="3"/>
    <n v="100"/>
    <s v="S18_3259"/>
    <x v="4"/>
    <s v="(91) 555 94 44"/>
    <s v="C/ Moralzarzal, 86"/>
    <s v="N/A"/>
    <s v="Madrid"/>
    <s v="N/A"/>
    <s v="28034"/>
    <x v="3"/>
    <x v="1"/>
    <s v="Freyre"/>
    <s v="Diego"/>
    <s v="Medium"/>
  </r>
  <r>
    <n v="10350"/>
    <n v="30"/>
    <n v="100"/>
    <n v="3"/>
    <n v="3023.1"/>
    <n v="223.40708999999998"/>
    <s v="7,39%"/>
    <d v="2004-12-02T00:00:00"/>
    <x v="0"/>
    <n v="4"/>
    <x v="11"/>
    <x v="1"/>
    <x v="0"/>
    <n v="87"/>
    <s v="S18_4522"/>
    <x v="4"/>
    <s v="(91) 555 94 44"/>
    <s v="C/ Moralzarzal, 86"/>
    <s v="N/A"/>
    <s v="Madrid"/>
    <s v="N/A"/>
    <s v="28034"/>
    <x v="3"/>
    <x v="1"/>
    <s v="Freyre"/>
    <s v="Diego"/>
    <s v="Medium"/>
  </r>
  <r>
    <n v="10350"/>
    <n v="34"/>
    <n v="50.33"/>
    <n v="7"/>
    <n v="1711.22"/>
    <n v="156.405508"/>
    <s v="9,14%"/>
    <d v="2004-12-02T00:00:00"/>
    <x v="0"/>
    <n v="4"/>
    <x v="11"/>
    <x v="1"/>
    <x v="4"/>
    <n v="122"/>
    <s v="S24_2011"/>
    <x v="4"/>
    <s v="(91) 555 94 44"/>
    <s v="C/ Moralzarzal, 86"/>
    <s v="N/A"/>
    <s v="Madrid"/>
    <s v="N/A"/>
    <s v="28034"/>
    <x v="3"/>
    <x v="1"/>
    <s v="Freyre"/>
    <s v="Diego"/>
    <s v="Small"/>
  </r>
  <r>
    <n v="10350"/>
    <n v="30"/>
    <n v="100"/>
    <n v="9"/>
    <n v="3021"/>
    <n v="223.25189999999998"/>
    <s v="7,39%"/>
    <d v="2004-12-02T00:00:00"/>
    <x v="0"/>
    <n v="4"/>
    <x v="11"/>
    <x v="1"/>
    <x v="0"/>
    <n v="88"/>
    <s v="S24_3151"/>
    <x v="4"/>
    <s v="(91) 555 94 44"/>
    <s v="C/ Moralzarzal, 86"/>
    <s v="N/A"/>
    <s v="Madrid"/>
    <s v="N/A"/>
    <s v="28034"/>
    <x v="3"/>
    <x v="1"/>
    <s v="Freyre"/>
    <s v="Diego"/>
    <s v="Medium"/>
  </r>
  <r>
    <n v="10350"/>
    <n v="25"/>
    <n v="60.34"/>
    <n v="10"/>
    <n v="1508.5"/>
    <n v="111.47814999999999"/>
    <s v="7,39%"/>
    <d v="2004-12-02T00:00:00"/>
    <x v="0"/>
    <n v="4"/>
    <x v="11"/>
    <x v="1"/>
    <x v="0"/>
    <n v="83"/>
    <s v="S24_3816"/>
    <x v="4"/>
    <s v="(91) 555 94 44"/>
    <s v="C/ Moralzarzal, 86"/>
    <s v="N/A"/>
    <s v="Madrid"/>
    <s v="N/A"/>
    <s v="28034"/>
    <x v="3"/>
    <x v="1"/>
    <s v="Freyre"/>
    <s v="Diego"/>
    <s v="Small"/>
  </r>
  <r>
    <n v="10350"/>
    <n v="27"/>
    <n v="100"/>
    <n v="14"/>
    <n v="4406.3999999999996"/>
    <n v="224.28575999999998"/>
    <s v="5,09%"/>
    <d v="2004-12-02T00:00:00"/>
    <x v="0"/>
    <n v="4"/>
    <x v="11"/>
    <x v="1"/>
    <x v="3"/>
    <n v="62"/>
    <s v="S32_3207"/>
    <x v="4"/>
    <s v="(91) 555 94 44"/>
    <s v="C/ Moralzarzal, 86"/>
    <s v="N/A"/>
    <s v="Madrid"/>
    <s v="N/A"/>
    <s v="28034"/>
    <x v="3"/>
    <x v="1"/>
    <s v="Freyre"/>
    <s v="Diego"/>
    <s v="Medium"/>
  </r>
  <r>
    <n v="10350"/>
    <n v="31"/>
    <n v="71.400000000000006"/>
    <n v="8"/>
    <n v="2213.4"/>
    <n v="100.7097"/>
    <s v="4,55%"/>
    <d v="2004-12-02T00:00:00"/>
    <x v="0"/>
    <n v="4"/>
    <x v="11"/>
    <x v="1"/>
    <x v="2"/>
    <n v="115"/>
    <s v="S50_1392"/>
    <x v="4"/>
    <s v="(91) 555 94 44"/>
    <s v="C/ Moralzarzal, 86"/>
    <s v="N/A"/>
    <s v="Madrid"/>
    <s v="N/A"/>
    <s v="28034"/>
    <x v="3"/>
    <x v="1"/>
    <s v="Freyre"/>
    <s v="Diego"/>
    <s v="Small"/>
  </r>
  <r>
    <n v="10350"/>
    <n v="44"/>
    <n v="100"/>
    <n v="17"/>
    <n v="6490.88"/>
    <n v="330.38579200000004"/>
    <s v="5,09%"/>
    <d v="2004-12-02T00:00:00"/>
    <x v="0"/>
    <n v="4"/>
    <x v="11"/>
    <x v="1"/>
    <x v="3"/>
    <n v="58"/>
    <s v="S50_1514"/>
    <x v="4"/>
    <s v="(91) 555 94 44"/>
    <s v="C/ Moralzarzal, 86"/>
    <s v="N/A"/>
    <s v="Madrid"/>
    <s v="N/A"/>
    <s v="28034"/>
    <x v="3"/>
    <x v="1"/>
    <s v="Freyre"/>
    <s v="Diego"/>
    <s v="Medium"/>
  </r>
  <r>
    <n v="10350"/>
    <n v="46"/>
    <n v="76.67"/>
    <n v="11"/>
    <n v="3526.82"/>
    <n v="322.35134799999997"/>
    <s v="9,14%"/>
    <d v="2004-12-02T00:00:00"/>
    <x v="0"/>
    <n v="4"/>
    <x v="11"/>
    <x v="1"/>
    <x v="4"/>
    <n v="66"/>
    <s v="S700_1138"/>
    <x v="4"/>
    <s v="(91) 555 94 44"/>
    <s v="C/ Moralzarzal, 86"/>
    <s v="N/A"/>
    <s v="Madrid"/>
    <s v="N/A"/>
    <s v="28034"/>
    <x v="3"/>
    <x v="1"/>
    <s v="Freyre"/>
    <s v="Diego"/>
    <s v="Medium"/>
  </r>
  <r>
    <n v="10350"/>
    <n v="28"/>
    <n v="100"/>
    <n v="4"/>
    <n v="2924.32"/>
    <n v="267.282848"/>
    <s v="9,14%"/>
    <d v="2004-12-02T00:00:00"/>
    <x v="0"/>
    <n v="4"/>
    <x v="11"/>
    <x v="1"/>
    <x v="4"/>
    <n v="86"/>
    <s v="S700_1938"/>
    <x v="4"/>
    <s v="(91) 555 94 44"/>
    <s v="C/ Moralzarzal, 86"/>
    <s v="N/A"/>
    <s v="Madrid"/>
    <s v="N/A"/>
    <s v="28034"/>
    <x v="3"/>
    <x v="1"/>
    <s v="Freyre"/>
    <s v="Diego"/>
    <s v="Small"/>
  </r>
  <r>
    <n v="10350"/>
    <n v="29"/>
    <n v="75.349999999999994"/>
    <n v="12"/>
    <n v="2185.15"/>
    <n v="199.72271000000001"/>
    <s v="9,14%"/>
    <d v="2004-12-02T00:00:00"/>
    <x v="0"/>
    <n v="4"/>
    <x v="11"/>
    <x v="1"/>
    <x v="4"/>
    <n v="72"/>
    <s v="S700_2610"/>
    <x v="4"/>
    <s v="(91) 555 94 44"/>
    <s v="C/ Moralzarzal, 86"/>
    <s v="N/A"/>
    <s v="Madrid"/>
    <s v="N/A"/>
    <s v="28034"/>
    <x v="3"/>
    <x v="1"/>
    <s v="Freyre"/>
    <s v="Diego"/>
    <s v="Small"/>
  </r>
  <r>
    <n v="10350"/>
    <n v="31"/>
    <n v="77.34"/>
    <n v="13"/>
    <n v="2397.54"/>
    <n v="219.13515599999999"/>
    <s v="9,14%"/>
    <d v="2004-12-02T00:00:00"/>
    <x v="0"/>
    <n v="4"/>
    <x v="11"/>
    <x v="1"/>
    <x v="4"/>
    <n v="100"/>
    <s v="S700_3505"/>
    <x v="4"/>
    <s v="(91) 555 94 44"/>
    <s v="C/ Moralzarzal, 86"/>
    <s v="N/A"/>
    <s v="Madrid"/>
    <s v="N/A"/>
    <s v="28034"/>
    <x v="3"/>
    <x v="1"/>
    <s v="Freyre"/>
    <s v="Diego"/>
    <s v="Small"/>
  </r>
  <r>
    <n v="10350"/>
    <n v="25"/>
    <n v="100"/>
    <n v="16"/>
    <n v="2854.75"/>
    <n v="260.92415"/>
    <s v="9,14%"/>
    <d v="2004-12-02T00:00:00"/>
    <x v="0"/>
    <n v="4"/>
    <x v="11"/>
    <x v="1"/>
    <x v="4"/>
    <n v="99"/>
    <s v="S700_3962"/>
    <x v="4"/>
    <s v="(91) 555 94 44"/>
    <s v="C/ Moralzarzal, 86"/>
    <s v="N/A"/>
    <s v="Madrid"/>
    <s v="N/A"/>
    <s v="28034"/>
    <x v="3"/>
    <x v="1"/>
    <s v="Freyre"/>
    <s v="Diego"/>
    <s v="Small"/>
  </r>
  <r>
    <n v="10350"/>
    <n v="20"/>
    <n v="100"/>
    <n v="15"/>
    <n v="2244.4"/>
    <n v="205.13816"/>
    <s v="9,14%"/>
    <d v="2004-12-02T00:00:00"/>
    <x v="0"/>
    <n v="4"/>
    <x v="11"/>
    <x v="1"/>
    <x v="4"/>
    <n v="54"/>
    <s v="S72_3212"/>
    <x v="4"/>
    <s v="(91) 555 94 44"/>
    <s v="C/ Moralzarzal, 86"/>
    <s v="N/A"/>
    <s v="Madrid"/>
    <s v="N/A"/>
    <s v="28034"/>
    <x v="3"/>
    <x v="1"/>
    <s v="Freyre"/>
    <s v="Diego"/>
    <s v="Small"/>
  </r>
  <r>
    <n v="10351"/>
    <n v="39"/>
    <n v="99.52"/>
    <n v="1"/>
    <n v="3881.28"/>
    <n v="283.72156799999999"/>
    <s v="7,31%"/>
    <d v="2004-12-03T00:00:00"/>
    <x v="0"/>
    <n v="4"/>
    <x v="11"/>
    <x v="1"/>
    <x v="5"/>
    <n v="157"/>
    <s v="S18_1662"/>
    <x v="27"/>
    <s v="(171) 555-0297"/>
    <s v="35 King George"/>
    <s v="N/A"/>
    <s v="London"/>
    <s v="N/A"/>
    <s v="WX3 6FW"/>
    <x v="7"/>
    <x v="1"/>
    <s v="Brown"/>
    <s v="Ann"/>
    <s v="Medium"/>
  </r>
  <r>
    <n v="10351"/>
    <n v="20"/>
    <n v="100"/>
    <n v="2"/>
    <n v="3374.6"/>
    <n v="249.38293999999996"/>
    <s v="7,39%"/>
    <d v="2004-12-03T00:00:00"/>
    <x v="0"/>
    <n v="4"/>
    <x v="11"/>
    <x v="1"/>
    <x v="0"/>
    <n v="105"/>
    <s v="S18_3856"/>
    <x v="27"/>
    <s v="(171) 555-0297"/>
    <s v="35 King George"/>
    <s v="N/A"/>
    <s v="London"/>
    <s v="N/A"/>
    <s v="WX3 6FW"/>
    <x v="7"/>
    <x v="1"/>
    <s v="Brown"/>
    <s v="Ann"/>
    <s v="Medium"/>
  </r>
  <r>
    <n v="10351"/>
    <n v="25"/>
    <n v="74.680000000000007"/>
    <n v="5"/>
    <n v="1867"/>
    <n v="136.4777"/>
    <s v="7,31%"/>
    <d v="2004-12-03T00:00:00"/>
    <x v="0"/>
    <n v="4"/>
    <x v="11"/>
    <x v="1"/>
    <x v="5"/>
    <n v="68"/>
    <s v="S24_2841"/>
    <x v="27"/>
    <s v="(171) 555-0297"/>
    <s v="35 King George"/>
    <s v="N/A"/>
    <s v="London"/>
    <s v="N/A"/>
    <s v="WX3 6FW"/>
    <x v="7"/>
    <x v="1"/>
    <s v="Brown"/>
    <s v="Ann"/>
    <s v="Small"/>
  </r>
  <r>
    <n v="10351"/>
    <n v="38"/>
    <n v="68.38"/>
    <n v="4"/>
    <n v="2598.44"/>
    <n v="192.02471599999998"/>
    <s v="7,39%"/>
    <d v="2004-12-03T00:00:00"/>
    <x v="0"/>
    <n v="4"/>
    <x v="11"/>
    <x v="1"/>
    <x v="0"/>
    <n v="65"/>
    <s v="S24_3420"/>
    <x v="27"/>
    <s v="(171) 555-0297"/>
    <s v="35 King George"/>
    <s v="N/A"/>
    <s v="London"/>
    <s v="N/A"/>
    <s v="WX3 6FW"/>
    <x v="7"/>
    <x v="1"/>
    <s v="Brown"/>
    <s v="Ann"/>
    <s v="Small"/>
  </r>
  <r>
    <n v="10351"/>
    <n v="34"/>
    <n v="59.37"/>
    <n v="3"/>
    <n v="2018.58"/>
    <n v="147.558198"/>
    <s v="7,31%"/>
    <d v="2004-12-03T00:00:00"/>
    <x v="0"/>
    <n v="4"/>
    <x v="11"/>
    <x v="1"/>
    <x v="5"/>
    <n v="68"/>
    <s v="S24_3949"/>
    <x v="27"/>
    <s v="(171) 555-0297"/>
    <s v="35 King George"/>
    <s v="N/A"/>
    <s v="London"/>
    <s v="N/A"/>
    <s v="WX3 6FW"/>
    <x v="7"/>
    <x v="1"/>
    <s v="Brown"/>
    <s v="Ann"/>
    <s v="Small"/>
  </r>
  <r>
    <n v="10352"/>
    <n v="23"/>
    <n v="100"/>
    <n v="3"/>
    <n v="2352.67"/>
    <n v="215.03403799999998"/>
    <s v="9,14%"/>
    <d v="2004-12-03T00:00:00"/>
    <x v="0"/>
    <n v="4"/>
    <x v="11"/>
    <x v="1"/>
    <x v="4"/>
    <n v="90"/>
    <s v="S700_2047"/>
    <x v="28"/>
    <s v="6175558428"/>
    <s v="16780 Pompton St."/>
    <s v="N/A"/>
    <s v="Brickhaven"/>
    <s v="MA"/>
    <s v="58339"/>
    <x v="0"/>
    <x v="0"/>
    <s v="Taylor"/>
    <s v="Leslie"/>
    <s v="Small"/>
  </r>
  <r>
    <n v="10352"/>
    <n v="49"/>
    <n v="100"/>
    <n v="2"/>
    <n v="4935.28"/>
    <n v="360.76896799999997"/>
    <s v="7,31%"/>
    <d v="2004-12-03T00:00:00"/>
    <x v="0"/>
    <n v="4"/>
    <x v="11"/>
    <x v="1"/>
    <x v="5"/>
    <n v="99"/>
    <s v="S700_2466"/>
    <x v="28"/>
    <s v="6175558428"/>
    <s v="16780 Pompton St."/>
    <s v="N/A"/>
    <s v="Brickhaven"/>
    <s v="MA"/>
    <s v="58339"/>
    <x v="0"/>
    <x v="0"/>
    <s v="Taylor"/>
    <s v="Leslie"/>
    <s v="Medium"/>
  </r>
  <r>
    <n v="10352"/>
    <n v="22"/>
    <n v="75.510000000000005"/>
    <n v="1"/>
    <n v="1661.22"/>
    <n v="121.435182"/>
    <s v="7,31%"/>
    <d v="2004-12-03T00:00:00"/>
    <x v="0"/>
    <n v="4"/>
    <x v="11"/>
    <x v="1"/>
    <x v="5"/>
    <n v="74"/>
    <s v="S700_4002"/>
    <x v="28"/>
    <s v="6175558428"/>
    <s v="16780 Pompton St."/>
    <s v="N/A"/>
    <s v="Brickhaven"/>
    <s v="MA"/>
    <s v="58339"/>
    <x v="0"/>
    <x v="0"/>
    <s v="Taylor"/>
    <s v="Leslie"/>
    <s v="Small"/>
  </r>
  <r>
    <n v="10352"/>
    <n v="49"/>
    <n v="52.64"/>
    <n v="4"/>
    <n v="2579.36"/>
    <n v="188.55121600000001"/>
    <s v="7,31%"/>
    <d v="2004-12-03T00:00:00"/>
    <x v="0"/>
    <n v="4"/>
    <x v="11"/>
    <x v="1"/>
    <x v="5"/>
    <n v="49"/>
    <s v="S72_1253"/>
    <x v="28"/>
    <s v="6175558428"/>
    <s v="16780 Pompton St."/>
    <s v="N/A"/>
    <s v="Brickhaven"/>
    <s v="MA"/>
    <s v="58339"/>
    <x v="0"/>
    <x v="0"/>
    <s v="Taylor"/>
    <s v="Leslie"/>
    <s v="Small"/>
  </r>
  <r>
    <n v="10353"/>
    <n v="27"/>
    <n v="100"/>
    <n v="1"/>
    <n v="3515.67"/>
    <n v="256.99547699999999"/>
    <s v="7,31%"/>
    <d v="2004-12-04T00:00:00"/>
    <x v="0"/>
    <n v="4"/>
    <x v="11"/>
    <x v="1"/>
    <x v="5"/>
    <n v="84"/>
    <s v="S18_2581"/>
    <x v="29"/>
    <s v="2035554407"/>
    <s v="2440 Pompton St."/>
    <s v="N/A"/>
    <s v="Glendale"/>
    <s v="CT"/>
    <s v="97561"/>
    <x v="0"/>
    <x v="0"/>
    <s v="Lewis"/>
    <s v="Dan"/>
    <s v="Medium"/>
  </r>
  <r>
    <n v="10353"/>
    <n v="28"/>
    <n v="71.73"/>
    <n v="2"/>
    <n v="2008.44"/>
    <n v="146.81696400000001"/>
    <s v="7,31%"/>
    <d v="2004-12-04T00:00:00"/>
    <x v="0"/>
    <n v="4"/>
    <x v="11"/>
    <x v="1"/>
    <x v="5"/>
    <n v="109"/>
    <s v="S24_1785"/>
    <x v="29"/>
    <s v="2035554407"/>
    <s v="2440 Pompton St."/>
    <s v="N/A"/>
    <s v="Glendale"/>
    <s v="CT"/>
    <s v="97561"/>
    <x v="0"/>
    <x v="0"/>
    <s v="Lewis"/>
    <s v="Dan"/>
    <s v="Small"/>
  </r>
  <r>
    <n v="10353"/>
    <n v="35"/>
    <n v="89.9"/>
    <n v="3"/>
    <n v="3146.5"/>
    <n v="230.00915000000001"/>
    <s v="7,31%"/>
    <d v="2004-12-04T00:00:00"/>
    <x v="0"/>
    <n v="4"/>
    <x v="11"/>
    <x v="1"/>
    <x v="5"/>
    <n v="72"/>
    <s v="S24_4278"/>
    <x v="29"/>
    <s v="2035554407"/>
    <s v="2440 Pompton St."/>
    <s v="N/A"/>
    <s v="Glendale"/>
    <s v="CT"/>
    <s v="97561"/>
    <x v="0"/>
    <x v="0"/>
    <s v="Lewis"/>
    <s v="Dan"/>
    <s v="Medium"/>
  </r>
  <r>
    <n v="10353"/>
    <n v="46"/>
    <n v="81.17"/>
    <n v="5"/>
    <n v="3733.82"/>
    <n v="474.19514000000004"/>
    <n v="0.127"/>
    <d v="2004-12-04T00:00:00"/>
    <x v="0"/>
    <n v="4"/>
    <x v="11"/>
    <x v="1"/>
    <x v="6"/>
    <n v="99"/>
    <s v="S32_1374"/>
    <x v="29"/>
    <s v="2035554407"/>
    <s v="2440 Pompton St."/>
    <s v="N/A"/>
    <s v="Glendale"/>
    <s v="CT"/>
    <s v="97561"/>
    <x v="0"/>
    <x v="0"/>
    <s v="Lewis"/>
    <s v="Dan"/>
    <s v="Medium"/>
  </r>
  <r>
    <n v="10353"/>
    <n v="40"/>
    <n v="44.51"/>
    <n v="7"/>
    <n v="1780.4"/>
    <n v="131.57156000000001"/>
    <s v="7,39%"/>
    <d v="2004-12-04T00:00:00"/>
    <x v="0"/>
    <n v="4"/>
    <x v="11"/>
    <x v="1"/>
    <x v="0"/>
    <n v="68"/>
    <s v="S32_4289"/>
    <x v="29"/>
    <s v="2035554407"/>
    <s v="2440 Pompton St."/>
    <s v="N/A"/>
    <s v="Glendale"/>
    <s v="CT"/>
    <s v="97561"/>
    <x v="0"/>
    <x v="0"/>
    <s v="Lewis"/>
    <s v="Dan"/>
    <s v="Small"/>
  </r>
  <r>
    <n v="10353"/>
    <n v="40"/>
    <n v="82.21"/>
    <n v="8"/>
    <n v="3288.4"/>
    <n v="243.01275999999999"/>
    <s v="7,39%"/>
    <d v="2004-12-04T00:00:00"/>
    <x v="0"/>
    <n v="4"/>
    <x v="11"/>
    <x v="1"/>
    <x v="0"/>
    <n v="43"/>
    <s v="S50_1341"/>
    <x v="29"/>
    <s v="2035554407"/>
    <s v="2440 Pompton St."/>
    <s v="N/A"/>
    <s v="Glendale"/>
    <s v="CT"/>
    <s v="97561"/>
    <x v="0"/>
    <x v="0"/>
    <s v="Lewis"/>
    <s v="Dan"/>
    <s v="Medium"/>
  </r>
  <r>
    <n v="10353"/>
    <n v="39"/>
    <n v="100"/>
    <n v="9"/>
    <n v="5043.87"/>
    <n v="368.70689699999997"/>
    <s v="7,31%"/>
    <d v="2004-12-04T00:00:00"/>
    <x v="0"/>
    <n v="4"/>
    <x v="11"/>
    <x v="1"/>
    <x v="5"/>
    <n v="91"/>
    <s v="S700_1691"/>
    <x v="29"/>
    <s v="2035554407"/>
    <s v="2440 Pompton St."/>
    <s v="N/A"/>
    <s v="Glendale"/>
    <s v="CT"/>
    <s v="97561"/>
    <x v="0"/>
    <x v="0"/>
    <s v="Lewis"/>
    <s v="Dan"/>
    <s v="Medium"/>
  </r>
  <r>
    <n v="10353"/>
    <n v="48"/>
    <n v="68.8"/>
    <n v="4"/>
    <n v="3302.4"/>
    <n v="241.40544"/>
    <s v="7,31%"/>
    <d v="2004-12-04T00:00:00"/>
    <x v="0"/>
    <n v="4"/>
    <x v="11"/>
    <x v="1"/>
    <x v="5"/>
    <n v="118"/>
    <s v="S700_2834"/>
    <x v="29"/>
    <s v="2035554407"/>
    <s v="2440 Pompton St."/>
    <s v="N/A"/>
    <s v="Glendale"/>
    <s v="CT"/>
    <s v="97561"/>
    <x v="0"/>
    <x v="0"/>
    <s v="Lewis"/>
    <s v="Dan"/>
    <s v="Medium"/>
  </r>
  <r>
    <n v="10353"/>
    <n v="43"/>
    <n v="81.95"/>
    <n v="6"/>
    <n v="3523.85"/>
    <n v="257.593435"/>
    <s v="7,31%"/>
    <d v="2004-12-04T00:00:00"/>
    <x v="0"/>
    <n v="4"/>
    <x v="11"/>
    <x v="1"/>
    <x v="5"/>
    <n v="80"/>
    <s v="S700_3167"/>
    <x v="29"/>
    <s v="2035554407"/>
    <s v="2440 Pompton St."/>
    <s v="N/A"/>
    <s v="Glendale"/>
    <s v="CT"/>
    <s v="97561"/>
    <x v="0"/>
    <x v="0"/>
    <s v="Lewis"/>
    <s v="Dan"/>
    <s v="Medium"/>
  </r>
  <r>
    <n v="10355"/>
    <n v="23"/>
    <n v="100"/>
    <n v="7"/>
    <n v="3177.91"/>
    <n v="790.98179900000002"/>
    <s v="24,89%"/>
    <d v="2004-12-07T00:00:00"/>
    <x v="0"/>
    <n v="4"/>
    <x v="11"/>
    <x v="1"/>
    <x v="1"/>
    <n v="146"/>
    <s v="S18_3482"/>
    <x v="4"/>
    <s v="(91) 555 94 44"/>
    <s v="C/ Moralzarzal, 86"/>
    <s v="N/A"/>
    <s v="Madrid"/>
    <s v="N/A"/>
    <s v="28034"/>
    <x v="3"/>
    <x v="1"/>
    <s v="Freyre"/>
    <s v="Diego"/>
    <s v="Medium"/>
  </r>
  <r>
    <n v="10355"/>
    <n v="31"/>
    <n v="53.47"/>
    <n v="1"/>
    <n v="1657.57"/>
    <n v="210.51139000000001"/>
    <n v="0.127"/>
    <d v="2004-12-07T00:00:00"/>
    <x v="0"/>
    <n v="4"/>
    <x v="11"/>
    <x v="1"/>
    <x v="6"/>
    <n v="62"/>
    <s v="S18_3782"/>
    <x v="4"/>
    <s v="(91) 555 94 44"/>
    <s v="C/ Moralzarzal, 86"/>
    <s v="N/A"/>
    <s v="Madrid"/>
    <s v="N/A"/>
    <s v="28034"/>
    <x v="3"/>
    <x v="1"/>
    <s v="Freyre"/>
    <s v="Diego"/>
    <s v="Small"/>
  </r>
  <r>
    <n v="10355"/>
    <n v="25"/>
    <n v="100"/>
    <n v="2"/>
    <n v="4203.5"/>
    <n v="1046.2511500000001"/>
    <s v="24,89%"/>
    <d v="2004-12-07T00:00:00"/>
    <x v="0"/>
    <n v="4"/>
    <x v="11"/>
    <x v="1"/>
    <x v="1"/>
    <n v="148"/>
    <s v="S18_4721"/>
    <x v="4"/>
    <s v="(91) 555 94 44"/>
    <s v="C/ Moralzarzal, 86"/>
    <s v="N/A"/>
    <s v="Madrid"/>
    <s v="N/A"/>
    <s v="28034"/>
    <x v="3"/>
    <x v="1"/>
    <s v="Freyre"/>
    <s v="Diego"/>
    <s v="Medium"/>
  </r>
  <r>
    <n v="10355"/>
    <n v="41"/>
    <n v="70.650000000000006"/>
    <n v="3"/>
    <n v="2896.65"/>
    <n v="367.87455"/>
    <n v="0.127"/>
    <d v="2004-12-07T00:00:00"/>
    <x v="0"/>
    <n v="4"/>
    <x v="11"/>
    <x v="1"/>
    <x v="6"/>
    <n v="69"/>
    <s v="S24_2360"/>
    <x v="4"/>
    <s v="(91) 555 94 44"/>
    <s v="C/ Moralzarzal, 86"/>
    <s v="N/A"/>
    <s v="Madrid"/>
    <s v="N/A"/>
    <s v="28034"/>
    <x v="3"/>
    <x v="1"/>
    <s v="Freyre"/>
    <s v="Diego"/>
    <s v="Small"/>
  </r>
  <r>
    <n v="10355"/>
    <n v="36"/>
    <n v="38.520000000000003"/>
    <n v="4"/>
    <n v="1386.72"/>
    <n v="345.154608"/>
    <s v="24,89%"/>
    <d v="2004-12-07T00:00:00"/>
    <x v="0"/>
    <n v="4"/>
    <x v="11"/>
    <x v="1"/>
    <x v="1"/>
    <n v="37"/>
    <s v="S24_2972"/>
    <x v="4"/>
    <s v="(91) 555 94 44"/>
    <s v="C/ Moralzarzal, 86"/>
    <s v="N/A"/>
    <s v="Madrid"/>
    <s v="N/A"/>
    <s v="28034"/>
    <x v="3"/>
    <x v="1"/>
    <s v="Freyre"/>
    <s v="Diego"/>
    <s v="Small"/>
  </r>
  <r>
    <n v="10355"/>
    <n v="44"/>
    <n v="62.45"/>
    <n v="6"/>
    <n v="2747.8"/>
    <n v="683.9274200000001"/>
    <s v="24,89%"/>
    <d v="2004-12-07T00:00:00"/>
    <x v="0"/>
    <n v="4"/>
    <x v="11"/>
    <x v="1"/>
    <x v="1"/>
    <n v="61"/>
    <s v="S24_3371"/>
    <x v="4"/>
    <s v="(91) 555 94 44"/>
    <s v="C/ Moralzarzal, 86"/>
    <s v="N/A"/>
    <s v="Madrid"/>
    <s v="N/A"/>
    <s v="28034"/>
    <x v="3"/>
    <x v="1"/>
    <s v="Freyre"/>
    <s v="Diego"/>
    <s v="Small"/>
  </r>
  <r>
    <n v="10355"/>
    <n v="32"/>
    <n v="100"/>
    <n v="8"/>
    <n v="5302.72"/>
    <n v="1319.8470080000002"/>
    <s v="24,89%"/>
    <d v="2004-12-07T00:00:00"/>
    <x v="0"/>
    <n v="4"/>
    <x v="11"/>
    <x v="1"/>
    <x v="1"/>
    <n v="140"/>
    <s v="S24_3856"/>
    <x v="4"/>
    <s v="(91) 555 94 44"/>
    <s v="C/ Moralzarzal, 86"/>
    <s v="N/A"/>
    <s v="Madrid"/>
    <s v="N/A"/>
    <s v="28034"/>
    <x v="3"/>
    <x v="1"/>
    <s v="Freyre"/>
    <s v="Diego"/>
    <s v="Medium"/>
  </r>
  <r>
    <n v="10355"/>
    <n v="28"/>
    <n v="95.39"/>
    <n v="9"/>
    <n v="2670.92"/>
    <n v="664.79198800000006"/>
    <s v="24,89%"/>
    <d v="2004-12-07T00:00:00"/>
    <x v="0"/>
    <n v="4"/>
    <x v="11"/>
    <x v="1"/>
    <x v="1"/>
    <n v="80"/>
    <s v="S24_4620"/>
    <x v="4"/>
    <s v="(91) 555 94 44"/>
    <s v="C/ Moralzarzal, 86"/>
    <s v="N/A"/>
    <s v="Madrid"/>
    <s v="N/A"/>
    <s v="28034"/>
    <x v="3"/>
    <x v="1"/>
    <s v="Freyre"/>
    <s v="Diego"/>
    <s v="Small"/>
  </r>
  <r>
    <n v="10355"/>
    <n v="38"/>
    <n v="39.83"/>
    <n v="10"/>
    <n v="1513.54"/>
    <n v="192.21958000000001"/>
    <n v="0.127"/>
    <d v="2004-12-07T00:00:00"/>
    <x v="0"/>
    <n v="4"/>
    <x v="11"/>
    <x v="1"/>
    <x v="6"/>
    <n v="40"/>
    <s v="S32_2206"/>
    <x v="4"/>
    <s v="(91) 555 94 44"/>
    <s v="C/ Moralzarzal, 86"/>
    <s v="N/A"/>
    <s v="Madrid"/>
    <s v="N/A"/>
    <s v="28034"/>
    <x v="3"/>
    <x v="1"/>
    <s v="Freyre"/>
    <s v="Diego"/>
    <s v="Small"/>
  </r>
  <r>
    <n v="10355"/>
    <n v="40"/>
    <n v="100"/>
    <n v="5"/>
    <n v="4326.8"/>
    <n v="549.50360000000001"/>
    <n v="0.127"/>
    <d v="2004-12-07T00:00:00"/>
    <x v="0"/>
    <n v="4"/>
    <x v="11"/>
    <x v="1"/>
    <x v="6"/>
    <n v="102"/>
    <s v="S32_4485"/>
    <x v="4"/>
    <s v="(91) 555 94 44"/>
    <s v="C/ Moralzarzal, 86"/>
    <s v="N/A"/>
    <s v="Madrid"/>
    <s v="N/A"/>
    <s v="28034"/>
    <x v="3"/>
    <x v="1"/>
    <s v="Freyre"/>
    <s v="Diego"/>
    <s v="Medium"/>
  </r>
  <r>
    <n v="10356"/>
    <n v="43"/>
    <n v="97.6"/>
    <n v="8"/>
    <n v="4196.8"/>
    <n v="1044.5835200000001"/>
    <s v="24,89%"/>
    <d v="2004-12-09T00:00:00"/>
    <x v="0"/>
    <n v="4"/>
    <x v="11"/>
    <x v="1"/>
    <x v="1"/>
    <n v="141"/>
    <s v="S18_1129"/>
    <x v="30"/>
    <s v="+33 1 46 62 7555"/>
    <s v="27 rue du Colonel Pierre Avia"/>
    <s v="N/A"/>
    <s v="Paris"/>
    <s v="N/A"/>
    <s v="75508"/>
    <x v="9"/>
    <x v="1"/>
    <s v="Da Cunha"/>
    <s v="Daniel"/>
    <s v="Medium"/>
  </r>
  <r>
    <n v="10356"/>
    <n v="50"/>
    <n v="50.18"/>
    <n v="9"/>
    <n v="2509"/>
    <n v="185.4151"/>
    <s v="7,39%"/>
    <d v="2004-12-09T00:00:00"/>
    <x v="0"/>
    <n v="4"/>
    <x v="11"/>
    <x v="1"/>
    <x v="0"/>
    <n v="102"/>
    <s v="S18_1342"/>
    <x v="30"/>
    <s v="+33 1 46 62 7555"/>
    <s v="27 rue du Colonel Pierre Avia"/>
    <s v="N/A"/>
    <s v="Paris"/>
    <s v="N/A"/>
    <s v="75508"/>
    <x v="9"/>
    <x v="1"/>
    <s v="Da Cunha"/>
    <s v="Daniel"/>
    <s v="Small"/>
  </r>
  <r>
    <n v="10356"/>
    <n v="22"/>
    <n v="72.41"/>
    <n v="6"/>
    <n v="1593.02"/>
    <n v="117.72417799999999"/>
    <s v="7,39%"/>
    <d v="2004-12-09T00:00:00"/>
    <x v="0"/>
    <n v="4"/>
    <x v="11"/>
    <x v="1"/>
    <x v="0"/>
    <n v="53"/>
    <s v="S18_1367"/>
    <x v="30"/>
    <s v="+33 1 46 62 7555"/>
    <s v="27 rue du Colonel Pierre Avia"/>
    <s v="N/A"/>
    <s v="Paris"/>
    <s v="N/A"/>
    <s v="75508"/>
    <x v="9"/>
    <x v="1"/>
    <s v="Da Cunha"/>
    <s v="Daniel"/>
    <s v="Small"/>
  </r>
  <r>
    <n v="10356"/>
    <n v="27"/>
    <n v="64.69"/>
    <n v="2"/>
    <n v="1746.63"/>
    <n v="434.73620700000004"/>
    <s v="24,89%"/>
    <d v="2004-12-09T00:00:00"/>
    <x v="0"/>
    <n v="4"/>
    <x v="11"/>
    <x v="1"/>
    <x v="1"/>
    <n v="142"/>
    <s v="S18_1984"/>
    <x v="30"/>
    <s v="+33 1 46 62 7555"/>
    <s v="27 rue du Colonel Pierre Avia"/>
    <s v="N/A"/>
    <s v="Paris"/>
    <s v="N/A"/>
    <s v="75508"/>
    <x v="9"/>
    <x v="1"/>
    <s v="Da Cunha"/>
    <s v="Daniel"/>
    <s v="Small"/>
  </r>
  <r>
    <n v="10356"/>
    <n v="29"/>
    <n v="100"/>
    <n v="3"/>
    <n v="3630.22"/>
    <n v="268.27325799999994"/>
    <s v="7,39%"/>
    <d v="2004-12-09T00:00:00"/>
    <x v="0"/>
    <n v="4"/>
    <x v="11"/>
    <x v="1"/>
    <x v="0"/>
    <n v="127"/>
    <s v="S18_2325"/>
    <x v="30"/>
    <s v="+33 1 46 62 7555"/>
    <s v="27 rue du Colonel Pierre Avia"/>
    <s v="N/A"/>
    <s v="Paris"/>
    <s v="N/A"/>
    <s v="75508"/>
    <x v="9"/>
    <x v="1"/>
    <s v="Da Cunha"/>
    <s v="Daniel"/>
    <s v="Medium"/>
  </r>
  <r>
    <n v="10356"/>
    <n v="30"/>
    <n v="100"/>
    <n v="1"/>
    <n v="4462.2"/>
    <n v="329.75657999999999"/>
    <s v="7,39%"/>
    <d v="2004-12-09T00:00:00"/>
    <x v="0"/>
    <n v="4"/>
    <x v="11"/>
    <x v="1"/>
    <x v="0"/>
    <n v="168"/>
    <s v="S18_2795"/>
    <x v="30"/>
    <s v="+33 1 46 62 7555"/>
    <s v="27 rue du Colonel Pierre Avia"/>
    <s v="N/A"/>
    <s v="Paris"/>
    <s v="N/A"/>
    <s v="75508"/>
    <x v="9"/>
    <x v="1"/>
    <s v="Da Cunha"/>
    <s v="Daniel"/>
    <s v="Medium"/>
  </r>
  <r>
    <n v="10356"/>
    <n v="48"/>
    <n v="100"/>
    <n v="5"/>
    <n v="9720"/>
    <n v="718.30799999999999"/>
    <s v="7,39%"/>
    <d v="2004-12-09T00:00:00"/>
    <x v="0"/>
    <n v="4"/>
    <x v="11"/>
    <x v="1"/>
    <x v="0"/>
    <n v="33"/>
    <s v="S24_1937"/>
    <x v="30"/>
    <s v="+33 1 46 62 7555"/>
    <s v="27 rue du Colonel Pierre Avia"/>
    <s v="N/A"/>
    <s v="Paris"/>
    <s v="N/A"/>
    <s v="75508"/>
    <x v="9"/>
    <x v="1"/>
    <s v="Da Cunha"/>
    <s v="Daniel"/>
    <s v="Large"/>
  </r>
  <r>
    <n v="10356"/>
    <n v="26"/>
    <n v="31.86"/>
    <n v="7"/>
    <n v="828.36"/>
    <n v="61.215803999999999"/>
    <s v="7,39%"/>
    <d v="2004-12-09T00:00:00"/>
    <x v="0"/>
    <n v="4"/>
    <x v="11"/>
    <x v="1"/>
    <x v="0"/>
    <n v="44"/>
    <s v="S24_2022"/>
    <x v="30"/>
    <s v="+33 1 46 62 7555"/>
    <s v="27 rue du Colonel Pierre Avia"/>
    <s v="N/A"/>
    <s v="Paris"/>
    <s v="N/A"/>
    <s v="75508"/>
    <x v="9"/>
    <x v="1"/>
    <s v="Da Cunha"/>
    <s v="Daniel"/>
    <s v="Small"/>
  </r>
  <r>
    <n v="10356"/>
    <n v="26"/>
    <n v="100"/>
    <n v="4"/>
    <n v="3937.7"/>
    <n v="500.08789999999999"/>
    <n v="0.127"/>
    <d v="2004-12-09T00:00:00"/>
    <x v="0"/>
    <n v="4"/>
    <x v="11"/>
    <x v="1"/>
    <x v="6"/>
    <n v="81"/>
    <s v="S50_4713"/>
    <x v="30"/>
    <s v="+33 1 46 62 7555"/>
    <s v="27 rue du Colonel Pierre Avia"/>
    <s v="N/A"/>
    <s v="Paris"/>
    <s v="N/A"/>
    <s v="75508"/>
    <x v="9"/>
    <x v="1"/>
    <s v="Da Cunha"/>
    <s v="Daniel"/>
    <s v="Medium"/>
  </r>
  <r>
    <n v="10357"/>
    <n v="32"/>
    <n v="100"/>
    <n v="10"/>
    <n v="5691.84"/>
    <n v="1416.6989760000001"/>
    <s v="24,89%"/>
    <d v="2004-12-10T00:00:00"/>
    <x v="0"/>
    <n v="4"/>
    <x v="11"/>
    <x v="1"/>
    <x v="1"/>
    <n v="214"/>
    <s v="S10_1949"/>
    <x v="13"/>
    <s v="4155551450"/>
    <s v="5677 Strong St."/>
    <s v="N/A"/>
    <s v="San Rafael"/>
    <s v="CA"/>
    <s v="97562"/>
    <x v="0"/>
    <x v="0"/>
    <s v="Nelson"/>
    <s v="Valarie"/>
    <s v="Medium"/>
  </r>
  <r>
    <n v="10357"/>
    <n v="43"/>
    <n v="100"/>
    <n v="9"/>
    <n v="5780.92"/>
    <n v="1438.8709880000001"/>
    <s v="24,89%"/>
    <d v="2004-12-10T00:00:00"/>
    <x v="0"/>
    <n v="4"/>
    <x v="11"/>
    <x v="1"/>
    <x v="1"/>
    <n v="147"/>
    <s v="S10_4962"/>
    <x v="13"/>
    <s v="4155551450"/>
    <s v="5677 Strong St."/>
    <s v="N/A"/>
    <s v="San Rafael"/>
    <s v="CA"/>
    <s v="97562"/>
    <x v="0"/>
    <x v="0"/>
    <s v="Nelson"/>
    <s v="Valarie"/>
    <s v="Medium"/>
  </r>
  <r>
    <n v="10357"/>
    <n v="49"/>
    <n v="100"/>
    <n v="8"/>
    <n v="5960.36"/>
    <n v="271.19637999999998"/>
    <s v="4,55%"/>
    <d v="2004-12-10T00:00:00"/>
    <x v="0"/>
    <n v="4"/>
    <x v="11"/>
    <x v="1"/>
    <x v="2"/>
    <n v="136"/>
    <s v="S12_1666"/>
    <x v="13"/>
    <s v="4155551450"/>
    <s v="5677 Strong St."/>
    <s v="N/A"/>
    <s v="San Rafael"/>
    <s v="CA"/>
    <s v="97562"/>
    <x v="0"/>
    <x v="0"/>
    <s v="Nelson"/>
    <s v="Valarie"/>
    <s v="Medium"/>
  </r>
  <r>
    <n v="10357"/>
    <n v="39"/>
    <n v="98"/>
    <n v="1"/>
    <n v="3822"/>
    <n v="173.90099999999998"/>
    <s v="4,55%"/>
    <d v="2004-12-10T00:00:00"/>
    <x v="0"/>
    <n v="4"/>
    <x v="11"/>
    <x v="1"/>
    <x v="2"/>
    <n v="116"/>
    <s v="S18_1097"/>
    <x v="13"/>
    <s v="4155551450"/>
    <s v="5677 Strong St."/>
    <s v="N/A"/>
    <s v="San Rafael"/>
    <s v="CA"/>
    <s v="97562"/>
    <x v="0"/>
    <x v="0"/>
    <s v="Nelson"/>
    <s v="Valarie"/>
    <s v="Medium"/>
  </r>
  <r>
    <n v="10357"/>
    <n v="41"/>
    <n v="61.99"/>
    <n v="7"/>
    <n v="2541.59"/>
    <n v="115.64234500000001"/>
    <s v="4,55%"/>
    <d v="2004-12-10T00:00:00"/>
    <x v="0"/>
    <n v="4"/>
    <x v="11"/>
    <x v="1"/>
    <x v="2"/>
    <n v="60"/>
    <s v="S18_2432"/>
    <x v="13"/>
    <s v="4155551450"/>
    <s v="5677 Strong St."/>
    <s v="N/A"/>
    <s v="San Rafael"/>
    <s v="CA"/>
    <s v="97562"/>
    <x v="0"/>
    <x v="0"/>
    <s v="Nelson"/>
    <s v="Valarie"/>
    <s v="Small"/>
  </r>
  <r>
    <n v="10357"/>
    <n v="41"/>
    <n v="87.13"/>
    <n v="6"/>
    <n v="3572.33"/>
    <n v="263.99518699999999"/>
    <s v="7,39%"/>
    <d v="2004-12-10T00:00:00"/>
    <x v="0"/>
    <n v="4"/>
    <x v="11"/>
    <x v="1"/>
    <x v="0"/>
    <n v="101"/>
    <s v="S18_2949"/>
    <x v="13"/>
    <s v="4155551450"/>
    <s v="5677 Strong St."/>
    <s v="N/A"/>
    <s v="San Rafael"/>
    <s v="CA"/>
    <s v="97562"/>
    <x v="0"/>
    <x v="0"/>
    <s v="Nelson"/>
    <s v="Valarie"/>
    <s v="Medium"/>
  </r>
  <r>
    <n v="10357"/>
    <n v="49"/>
    <n v="70.58"/>
    <n v="5"/>
    <n v="3458.42"/>
    <n v="255.57723799999999"/>
    <s v="7,39%"/>
    <d v="2004-12-10T00:00:00"/>
    <x v="0"/>
    <n v="4"/>
    <x v="11"/>
    <x v="1"/>
    <x v="0"/>
    <n v="62"/>
    <s v="S18_2957"/>
    <x v="13"/>
    <s v="4155551450"/>
    <s v="5677 Strong St."/>
    <s v="N/A"/>
    <s v="San Rafael"/>
    <s v="CA"/>
    <s v="97562"/>
    <x v="0"/>
    <x v="0"/>
    <s v="Nelson"/>
    <s v="Valarie"/>
    <s v="Medium"/>
  </r>
  <r>
    <n v="10357"/>
    <n v="44"/>
    <n v="100"/>
    <n v="4"/>
    <n v="5160.76"/>
    <n v="381.38016399999998"/>
    <s v="7,39%"/>
    <d v="2004-12-10T00:00:00"/>
    <x v="0"/>
    <n v="4"/>
    <x v="11"/>
    <x v="1"/>
    <x v="0"/>
    <n v="104"/>
    <s v="S18_3136"/>
    <x v="13"/>
    <s v="4155551450"/>
    <s v="5677 Strong St."/>
    <s v="N/A"/>
    <s v="San Rafael"/>
    <s v="CA"/>
    <s v="97562"/>
    <x v="0"/>
    <x v="0"/>
    <s v="Nelson"/>
    <s v="Valarie"/>
    <s v="Medium"/>
  </r>
  <r>
    <n v="10357"/>
    <n v="25"/>
    <n v="100"/>
    <n v="3"/>
    <n v="2604.25"/>
    <n v="192.45407499999999"/>
    <s v="7,39%"/>
    <d v="2004-12-10T00:00:00"/>
    <x v="0"/>
    <n v="4"/>
    <x v="11"/>
    <x v="1"/>
    <x v="0"/>
    <n v="99"/>
    <s v="S18_3320"/>
    <x v="13"/>
    <s v="4155551450"/>
    <s v="5677 Strong St."/>
    <s v="N/A"/>
    <s v="San Rafael"/>
    <s v="CA"/>
    <s v="97562"/>
    <x v="0"/>
    <x v="0"/>
    <s v="Nelson"/>
    <s v="Valarie"/>
    <s v="Small"/>
  </r>
  <r>
    <n v="10357"/>
    <n v="28"/>
    <n v="100"/>
    <n v="2"/>
    <n v="3559.64"/>
    <n v="161.96361999999999"/>
    <s v="4,55%"/>
    <d v="2004-12-10T00:00:00"/>
    <x v="0"/>
    <n v="4"/>
    <x v="11"/>
    <x v="1"/>
    <x v="2"/>
    <n v="121"/>
    <s v="S18_4600"/>
    <x v="13"/>
    <s v="4155551450"/>
    <s v="5677 Strong St."/>
    <s v="N/A"/>
    <s v="San Rafael"/>
    <s v="CA"/>
    <s v="97562"/>
    <x v="0"/>
    <x v="0"/>
    <s v="Nelson"/>
    <s v="Valarie"/>
    <s v="Medium"/>
  </r>
  <r>
    <n v="10358"/>
    <n v="49"/>
    <n v="55.34"/>
    <n v="5"/>
    <n v="2711.66"/>
    <n v="674.93217400000003"/>
    <s v="24,89%"/>
    <d v="2004-12-10T00:00:00"/>
    <x v="0"/>
    <n v="4"/>
    <x v="11"/>
    <x v="1"/>
    <x v="1"/>
    <n v="151"/>
    <s v="S12_3148"/>
    <x v="4"/>
    <s v="(91) 555 94 44"/>
    <s v="C/ Moralzarzal, 86"/>
    <s v="N/A"/>
    <s v="Madrid"/>
    <s v="N/A"/>
    <s v="28034"/>
    <x v="3"/>
    <x v="1"/>
    <s v="Freyre"/>
    <s v="Diego"/>
    <s v="Small"/>
  </r>
  <r>
    <n v="10358"/>
    <n v="42"/>
    <n v="64.16"/>
    <n v="9"/>
    <n v="2694.72"/>
    <n v="122.60975999999999"/>
    <s v="4,55%"/>
    <d v="2004-12-10T00:00:00"/>
    <x v="0"/>
    <n v="4"/>
    <x v="11"/>
    <x v="1"/>
    <x v="2"/>
    <n v="118"/>
    <s v="S12_4473"/>
    <x v="4"/>
    <s v="(91) 555 94 44"/>
    <s v="C/ Moralzarzal, 86"/>
    <s v="N/A"/>
    <s v="Madrid"/>
    <s v="N/A"/>
    <s v="28034"/>
    <x v="3"/>
    <x v="1"/>
    <s v="Freyre"/>
    <s v="Diego"/>
    <s v="Small"/>
  </r>
  <r>
    <n v="10358"/>
    <n v="20"/>
    <n v="100"/>
    <n v="10"/>
    <n v="2428"/>
    <n v="604.32920000000001"/>
    <s v="24,89%"/>
    <d v="2004-12-10T00:00:00"/>
    <x v="0"/>
    <n v="4"/>
    <x v="11"/>
    <x v="1"/>
    <x v="1"/>
    <n v="163"/>
    <s v="S18_2238"/>
    <x v="4"/>
    <s v="(91) 555 94 44"/>
    <s v="C/ Moralzarzal, 86"/>
    <s v="N/A"/>
    <s v="Madrid"/>
    <s v="N/A"/>
    <s v="28034"/>
    <x v="3"/>
    <x v="1"/>
    <s v="Freyre"/>
    <s v="Diego"/>
    <s v="Small"/>
  </r>
  <r>
    <n v="10358"/>
    <n v="20"/>
    <n v="36.42"/>
    <n v="11"/>
    <n v="728.4"/>
    <n v="33.142199999999995"/>
    <s v="4,55%"/>
    <d v="2004-12-10T00:00:00"/>
    <x v="0"/>
    <n v="4"/>
    <x v="11"/>
    <x v="1"/>
    <x v="2"/>
    <n v="122"/>
    <s v="S18_2319"/>
    <x v="4"/>
    <s v="(91) 555 94 44"/>
    <s v="C/ Moralzarzal, 86"/>
    <s v="N/A"/>
    <s v="Madrid"/>
    <s v="N/A"/>
    <s v="28034"/>
    <x v="3"/>
    <x v="1"/>
    <s v="Freyre"/>
    <s v="Diego"/>
    <s v="Small"/>
  </r>
  <r>
    <n v="10358"/>
    <n v="32"/>
    <n v="93.49"/>
    <n v="12"/>
    <n v="2991.68"/>
    <n v="744.62915199999998"/>
    <s v="24,89%"/>
    <d v="2004-12-10T00:00:00"/>
    <x v="0"/>
    <n v="4"/>
    <x v="11"/>
    <x v="1"/>
    <x v="1"/>
    <n v="169"/>
    <s v="S18_3232"/>
    <x v="4"/>
    <s v="(91) 555 94 44"/>
    <s v="C/ Moralzarzal, 86"/>
    <s v="N/A"/>
    <s v="Madrid"/>
    <s v="N/A"/>
    <s v="28034"/>
    <x v="3"/>
    <x v="1"/>
    <s v="Freyre"/>
    <s v="Diego"/>
    <s v="Small"/>
  </r>
  <r>
    <n v="10358"/>
    <n v="25"/>
    <n v="100"/>
    <n v="13"/>
    <n v="2528.25"/>
    <n v="629.28142500000001"/>
    <s v="24,89%"/>
    <d v="2004-12-10T00:00:00"/>
    <x v="0"/>
    <n v="4"/>
    <x v="11"/>
    <x v="1"/>
    <x v="1"/>
    <n v="143"/>
    <s v="S18_4027"/>
    <x v="4"/>
    <s v="(91) 555 94 44"/>
    <s v="C/ Moralzarzal, 86"/>
    <s v="N/A"/>
    <s v="Madrid"/>
    <s v="N/A"/>
    <s v="28034"/>
    <x v="3"/>
    <x v="1"/>
    <s v="Freyre"/>
    <s v="Diego"/>
    <s v="Small"/>
  </r>
  <r>
    <n v="10358"/>
    <n v="30"/>
    <n v="100"/>
    <n v="8"/>
    <n v="5302.8"/>
    <n v="391.87691999999998"/>
    <s v="7,39%"/>
    <d v="2004-12-10T00:00:00"/>
    <x v="0"/>
    <n v="4"/>
    <x v="11"/>
    <x v="1"/>
    <x v="0"/>
    <n v="50"/>
    <s v="S18_4668"/>
    <x v="4"/>
    <s v="(91) 555 94 44"/>
    <s v="C/ Moralzarzal, 86"/>
    <s v="N/A"/>
    <s v="Madrid"/>
    <s v="N/A"/>
    <s v="28034"/>
    <x v="3"/>
    <x v="1"/>
    <s v="Freyre"/>
    <s v="Diego"/>
    <s v="Medium"/>
  </r>
  <r>
    <n v="10358"/>
    <n v="44"/>
    <n v="60.76"/>
    <n v="14"/>
    <n v="2673.44"/>
    <n v="665.41921600000001"/>
    <s v="24,89%"/>
    <d v="2004-12-10T00:00:00"/>
    <x v="0"/>
    <n v="4"/>
    <x v="11"/>
    <x v="1"/>
    <x v="1"/>
    <n v="57"/>
    <s v="S24_1444"/>
    <x v="4"/>
    <s v="(91) 555 94 44"/>
    <s v="C/ Moralzarzal, 86"/>
    <s v="N/A"/>
    <s v="Madrid"/>
    <s v="N/A"/>
    <s v="28034"/>
    <x v="3"/>
    <x v="1"/>
    <s v="Freyre"/>
    <s v="Diego"/>
    <s v="Small"/>
  </r>
  <r>
    <n v="10358"/>
    <n v="41"/>
    <n v="100"/>
    <n v="7"/>
    <n v="5684.65"/>
    <n v="258.65157499999998"/>
    <s v="4,55%"/>
    <d v="2004-12-10T00:00:00"/>
    <x v="0"/>
    <n v="4"/>
    <x v="11"/>
    <x v="1"/>
    <x v="2"/>
    <n v="127"/>
    <s v="S24_2300"/>
    <x v="4"/>
    <s v="(91) 555 94 44"/>
    <s v="C/ Moralzarzal, 86"/>
    <s v="N/A"/>
    <s v="Madrid"/>
    <s v="N/A"/>
    <s v="28034"/>
    <x v="3"/>
    <x v="1"/>
    <s v="Freyre"/>
    <s v="Diego"/>
    <s v="Medium"/>
  </r>
  <r>
    <n v="10358"/>
    <n v="36"/>
    <n v="82.94"/>
    <n v="4"/>
    <n v="2985.84"/>
    <n v="743.17557600000009"/>
    <s v="24,89%"/>
    <d v="2004-12-10T00:00:00"/>
    <x v="0"/>
    <n v="4"/>
    <x v="11"/>
    <x v="1"/>
    <x v="1"/>
    <n v="35"/>
    <s v="S24_2840"/>
    <x v="4"/>
    <s v="(91) 555 94 44"/>
    <s v="C/ Moralzarzal, 86"/>
    <s v="N/A"/>
    <s v="Madrid"/>
    <s v="N/A"/>
    <s v="28034"/>
    <x v="3"/>
    <x v="1"/>
    <s v="Freyre"/>
    <s v="Diego"/>
    <s v="Small"/>
  </r>
  <r>
    <n v="10358"/>
    <n v="41"/>
    <n v="100"/>
    <n v="6"/>
    <n v="6847"/>
    <n v="505.99329999999998"/>
    <s v="7,39%"/>
    <d v="2004-12-10T00:00:00"/>
    <x v="0"/>
    <n v="4"/>
    <x v="11"/>
    <x v="1"/>
    <x v="0"/>
    <n v="97"/>
    <s v="S24_4258"/>
    <x v="4"/>
    <s v="(91) 555 94 44"/>
    <s v="C/ Moralzarzal, 86"/>
    <s v="N/A"/>
    <s v="Madrid"/>
    <s v="N/A"/>
    <s v="28034"/>
    <x v="3"/>
    <x v="1"/>
    <s v="Freyre"/>
    <s v="Diego"/>
    <s v="Medium"/>
  </r>
  <r>
    <n v="10358"/>
    <n v="41"/>
    <n v="100"/>
    <n v="1"/>
    <n v="4428"/>
    <n v="201.47399999999999"/>
    <s v="4,55%"/>
    <d v="2004-12-10T00:00:00"/>
    <x v="0"/>
    <n v="4"/>
    <x v="11"/>
    <x v="1"/>
    <x v="2"/>
    <n v="96"/>
    <s v="S32_1268"/>
    <x v="4"/>
    <s v="(91) 555 94 44"/>
    <s v="C/ Moralzarzal, 86"/>
    <s v="N/A"/>
    <s v="Madrid"/>
    <s v="N/A"/>
    <s v="28034"/>
    <x v="3"/>
    <x v="1"/>
    <s v="Freyre"/>
    <s v="Diego"/>
    <s v="Medium"/>
  </r>
  <r>
    <n v="10358"/>
    <n v="36"/>
    <n v="100"/>
    <n v="2"/>
    <n v="5669.64"/>
    <n v="257.96861999999999"/>
    <s v="4,55%"/>
    <d v="2004-12-10T00:00:00"/>
    <x v="0"/>
    <n v="4"/>
    <x v="11"/>
    <x v="1"/>
    <x v="2"/>
    <n v="64"/>
    <s v="S32_3522"/>
    <x v="4"/>
    <s v="(91) 555 94 44"/>
    <s v="C/ Moralzarzal, 86"/>
    <s v="N/A"/>
    <s v="Madrid"/>
    <s v="N/A"/>
    <s v="28034"/>
    <x v="3"/>
    <x v="1"/>
    <s v="Freyre"/>
    <s v="Diego"/>
    <s v="Medium"/>
  </r>
  <r>
    <n v="10358"/>
    <n v="27"/>
    <n v="100"/>
    <n v="3"/>
    <n v="3761.37"/>
    <n v="936.20499300000006"/>
    <s v="24,89%"/>
    <d v="2004-12-10T00:00:00"/>
    <x v="0"/>
    <n v="4"/>
    <x v="11"/>
    <x v="1"/>
    <x v="1"/>
    <n v="101"/>
    <s v="S700_2824"/>
    <x v="4"/>
    <s v="(91) 555 94 44"/>
    <s v="C/ Moralzarzal, 86"/>
    <s v="N/A"/>
    <s v="Madrid"/>
    <s v="N/A"/>
    <s v="28034"/>
    <x v="3"/>
    <x v="1"/>
    <s v="Freyre"/>
    <s v="Diego"/>
    <s v="Medium"/>
  </r>
  <r>
    <n v="10359"/>
    <n v="48"/>
    <n v="54.68"/>
    <n v="6"/>
    <n v="2624.64"/>
    <n v="653.27289599999995"/>
    <s v="24,89%"/>
    <d v="2004-12-15T00:00:00"/>
    <x v="0"/>
    <n v="4"/>
    <x v="11"/>
    <x v="1"/>
    <x v="1"/>
    <n v="136"/>
    <s v="S10_4757"/>
    <x v="21"/>
    <s v="26.47.1555"/>
    <s v="59 rue de l'Abbaye"/>
    <s v="N/A"/>
    <s v="Reims"/>
    <s v="N/A"/>
    <s v="51100"/>
    <x v="9"/>
    <x v="1"/>
    <s v="Henriot"/>
    <s v="Paul"/>
    <s v="Small"/>
  </r>
  <r>
    <n v="10359"/>
    <n v="42"/>
    <n v="100"/>
    <n v="8"/>
    <n v="4764.4799999999996"/>
    <n v="1185.879072"/>
    <s v="24,89%"/>
    <d v="2004-12-15T00:00:00"/>
    <x v="0"/>
    <n v="4"/>
    <x v="11"/>
    <x v="1"/>
    <x v="1"/>
    <n v="207"/>
    <s v="S12_1108"/>
    <x v="21"/>
    <s v="26.47.1555"/>
    <s v="59 rue de l'Abbaye"/>
    <s v="N/A"/>
    <s v="Reims"/>
    <s v="N/A"/>
    <s v="51100"/>
    <x v="9"/>
    <x v="1"/>
    <s v="Henriot"/>
    <s v="Paul"/>
    <s v="Medium"/>
  </r>
  <r>
    <n v="10359"/>
    <n v="49"/>
    <n v="62.09"/>
    <n v="5"/>
    <n v="3042.41"/>
    <n v="757.25584900000001"/>
    <s v="24,89%"/>
    <d v="2004-12-15T00:00:00"/>
    <x v="0"/>
    <n v="4"/>
    <x v="11"/>
    <x v="1"/>
    <x v="1"/>
    <n v="173"/>
    <s v="S12_3891"/>
    <x v="21"/>
    <s v="26.47.1555"/>
    <s v="59 rue de l'Abbaye"/>
    <s v="N/A"/>
    <s v="Reims"/>
    <s v="N/A"/>
    <s v="51100"/>
    <x v="9"/>
    <x v="1"/>
    <s v="Henriot"/>
    <s v="Paul"/>
    <s v="Medium"/>
  </r>
  <r>
    <n v="10359"/>
    <n v="22"/>
    <n v="100"/>
    <n v="7"/>
    <n v="2603.04"/>
    <n v="647.89665600000001"/>
    <s v="24,89%"/>
    <d v="2004-12-15T00:00:00"/>
    <x v="0"/>
    <n v="4"/>
    <x v="11"/>
    <x v="1"/>
    <x v="1"/>
    <n v="118"/>
    <s v="S24_4048"/>
    <x v="21"/>
    <s v="26.47.1555"/>
    <s v="59 rue de l'Abbaye"/>
    <s v="N/A"/>
    <s v="Reims"/>
    <s v="N/A"/>
    <s v="51100"/>
    <x v="9"/>
    <x v="1"/>
    <s v="Henriot"/>
    <s v="Paul"/>
    <s v="Small"/>
  </r>
  <r>
    <n v="10359"/>
    <n v="36"/>
    <n v="100"/>
    <n v="3"/>
    <n v="6358.68"/>
    <n v="289.31994000000003"/>
    <s v="4,55%"/>
    <d v="2004-12-15T00:00:00"/>
    <x v="0"/>
    <n v="4"/>
    <x v="11"/>
    <x v="1"/>
    <x v="2"/>
    <n v="54"/>
    <s v="S32_2509"/>
    <x v="21"/>
    <s v="26.47.1555"/>
    <s v="59 rue de l'Abbaye"/>
    <s v="N/A"/>
    <s v="Reims"/>
    <s v="N/A"/>
    <s v="51100"/>
    <x v="9"/>
    <x v="1"/>
    <s v="Henriot"/>
    <s v="Paul"/>
    <s v="Medium"/>
  </r>
  <r>
    <n v="10359"/>
    <n v="22"/>
    <n v="100"/>
    <n v="1"/>
    <n v="4301.22"/>
    <n v="218.93209800000002"/>
    <s v="5,09%"/>
    <d v="2004-12-15T00:00:00"/>
    <x v="0"/>
    <n v="4"/>
    <x v="11"/>
    <x v="1"/>
    <x v="3"/>
    <n v="62"/>
    <s v="S32_3207"/>
    <x v="21"/>
    <s v="26.47.1555"/>
    <s v="59 rue de l'Abbaye"/>
    <s v="N/A"/>
    <s v="Reims"/>
    <s v="N/A"/>
    <s v="51100"/>
    <x v="9"/>
    <x v="1"/>
    <s v="Henriot"/>
    <s v="Paul"/>
    <s v="Medium"/>
  </r>
  <r>
    <n v="10359"/>
    <n v="46"/>
    <n v="100"/>
    <n v="2"/>
    <n v="4896.7"/>
    <n v="222.79984999999999"/>
    <s v="4,55%"/>
    <d v="2004-12-15T00:00:00"/>
    <x v="0"/>
    <n v="4"/>
    <x v="11"/>
    <x v="1"/>
    <x v="2"/>
    <n v="115"/>
    <s v="S50_1392"/>
    <x v="21"/>
    <s v="26.47.1555"/>
    <s v="59 rue de l'Abbaye"/>
    <s v="N/A"/>
    <s v="Reims"/>
    <s v="N/A"/>
    <s v="51100"/>
    <x v="9"/>
    <x v="1"/>
    <s v="Henriot"/>
    <s v="Paul"/>
    <s v="Medium"/>
  </r>
  <r>
    <n v="10359"/>
    <n v="25"/>
    <n v="64.930000000000007"/>
    <n v="4"/>
    <n v="1623.25"/>
    <n v="82.623424999999997"/>
    <s v="5,09%"/>
    <d v="2004-12-15T00:00:00"/>
    <x v="0"/>
    <n v="4"/>
    <x v="11"/>
    <x v="1"/>
    <x v="3"/>
    <n v="58"/>
    <s v="S50_1514"/>
    <x v="21"/>
    <s v="26.47.1555"/>
    <s v="59 rue de l'Abbaye"/>
    <s v="N/A"/>
    <s v="Reims"/>
    <s v="N/A"/>
    <s v="51100"/>
    <x v="9"/>
    <x v="1"/>
    <s v="Henriot"/>
    <s v="Paul"/>
    <s v="Small"/>
  </r>
  <r>
    <n v="10361"/>
    <n v="20"/>
    <n v="72.55"/>
    <n v="13"/>
    <n v="1451"/>
    <n v="184.27700000000002"/>
    <s v="12,70%"/>
    <d v="2004-12-17T00:00:00"/>
    <x v="0"/>
    <n v="4"/>
    <x v="11"/>
    <x v="1"/>
    <x v="6"/>
    <n v="95"/>
    <s v="S10_1678"/>
    <x v="32"/>
    <s v="+61 2 9495 8555"/>
    <s v="Monitor Money Building, 815 Pacific Hwy"/>
    <s v="Level 6"/>
    <s v="Chatswood"/>
    <s v="NSW"/>
    <s v="2067"/>
    <x v="13"/>
    <x v="3"/>
    <s v="Huxley"/>
    <s v="Adrian"/>
    <s v="Small"/>
  </r>
  <r>
    <n v="10361"/>
    <n v="26"/>
    <n v="51.15"/>
    <n v="8"/>
    <n v="1329.9"/>
    <n v="168.8973"/>
    <s v="12,70%"/>
    <d v="2004-12-17T00:00:00"/>
    <x v="0"/>
    <n v="4"/>
    <x v="11"/>
    <x v="1"/>
    <x v="6"/>
    <n v="118"/>
    <s v="S10_2016"/>
    <x v="32"/>
    <s v="+61 2 9495 8555"/>
    <s v="Monitor Money Building, 815 Pacific Hwy"/>
    <s v="Level 6"/>
    <s v="Chatswood"/>
    <s v="NSW"/>
    <s v="2067"/>
    <x v="13"/>
    <x v="3"/>
    <s v="Huxley"/>
    <s v="Adrian"/>
    <s v="Small"/>
  </r>
  <r>
    <n v="10361"/>
    <n v="34"/>
    <n v="100"/>
    <n v="6"/>
    <n v="3871.92"/>
    <n v="286.13488799999999"/>
    <s v="7,39%"/>
    <d v="2004-12-17T00:00:00"/>
    <x v="0"/>
    <n v="4"/>
    <x v="11"/>
    <x v="1"/>
    <x v="0"/>
    <n v="65"/>
    <s v="S24_3420"/>
    <x v="32"/>
    <s v="+61 2 9495 8555"/>
    <s v="Monitor Money Building, 815 Pacific Hwy"/>
    <s v="Level 6"/>
    <s v="Chatswood"/>
    <s v="NSW"/>
    <s v="2067"/>
    <x v="13"/>
    <x v="3"/>
    <s v="Huxley"/>
    <s v="Adrian"/>
    <s v="Medium"/>
  </r>
  <r>
    <n v="10361"/>
    <n v="26"/>
    <n v="100"/>
    <n v="7"/>
    <n v="3710.98"/>
    <n v="271.27263799999997"/>
    <s v="7,31%"/>
    <d v="2004-12-17T00:00:00"/>
    <x v="0"/>
    <n v="4"/>
    <x v="11"/>
    <x v="1"/>
    <x v="5"/>
    <n v="68"/>
    <s v="S24_3949"/>
    <x v="32"/>
    <s v="+61 2 9495 8555"/>
    <s v="Monitor Money Building, 815 Pacific Hwy"/>
    <s v="Level 6"/>
    <s v="Chatswood"/>
    <s v="NSW"/>
    <s v="2067"/>
    <x v="13"/>
    <x v="3"/>
    <s v="Huxley"/>
    <s v="Adrian"/>
    <s v="Medium"/>
  </r>
  <r>
    <n v="10361"/>
    <n v="25"/>
    <n v="62.46"/>
    <n v="1"/>
    <n v="1561.5"/>
    <n v="114.14565"/>
    <s v="7,31%"/>
    <d v="2004-12-17T00:00:00"/>
    <x v="0"/>
    <n v="4"/>
    <x v="11"/>
    <x v="1"/>
    <x v="5"/>
    <n v="72"/>
    <s v="S24_4278"/>
    <x v="32"/>
    <s v="+61 2 9495 8555"/>
    <s v="Monitor Money Building, 815 Pacific Hwy"/>
    <s v="Level 6"/>
    <s v="Chatswood"/>
    <s v="NSW"/>
    <s v="2067"/>
    <x v="13"/>
    <x v="3"/>
    <s v="Huxley"/>
    <s v="Adrian"/>
    <s v="Small"/>
  </r>
  <r>
    <n v="10361"/>
    <n v="49"/>
    <n v="72.33"/>
    <n v="2"/>
    <n v="3544.17"/>
    <n v="261.91416299999997"/>
    <s v="7,39%"/>
    <d v="2004-12-17T00:00:00"/>
    <x v="0"/>
    <n v="4"/>
    <x v="11"/>
    <x v="1"/>
    <x v="0"/>
    <n v="68"/>
    <s v="S32_4289"/>
    <x v="32"/>
    <s v="+61 2 9495 8555"/>
    <s v="Monitor Money Building, 815 Pacific Hwy"/>
    <s v="Level 6"/>
    <s v="Chatswood"/>
    <s v="NSW"/>
    <s v="2067"/>
    <x v="13"/>
    <x v="3"/>
    <s v="Huxley"/>
    <s v="Adrian"/>
    <s v="Medium"/>
  </r>
  <r>
    <n v="10361"/>
    <n v="33"/>
    <n v="82.59"/>
    <n v="3"/>
    <n v="2725.47"/>
    <n v="201.41223299999996"/>
    <s v="7,39%"/>
    <d v="2004-12-17T00:00:00"/>
    <x v="0"/>
    <n v="4"/>
    <x v="11"/>
    <x v="1"/>
    <x v="0"/>
    <n v="43"/>
    <s v="S50_1341"/>
    <x v="32"/>
    <s v="+61 2 9495 8555"/>
    <s v="Monitor Money Building, 815 Pacific Hwy"/>
    <s v="Level 6"/>
    <s v="Chatswood"/>
    <s v="NSW"/>
    <s v="2067"/>
    <x v="13"/>
    <x v="3"/>
    <s v="Huxley"/>
    <s v="Adrian"/>
    <s v="Small"/>
  </r>
  <r>
    <n v="10361"/>
    <n v="20"/>
    <n v="60.54"/>
    <n v="4"/>
    <n v="1210.8"/>
    <n v="88.509479999999996"/>
    <s v="7,31%"/>
    <d v="2004-12-17T00:00:00"/>
    <x v="0"/>
    <n v="4"/>
    <x v="11"/>
    <x v="1"/>
    <x v="5"/>
    <n v="91"/>
    <s v="S700_1691"/>
    <x v="32"/>
    <s v="+61 2 9495 8555"/>
    <s v="Monitor Money Building, 815 Pacific Hwy"/>
    <s v="Level 6"/>
    <s v="Chatswood"/>
    <s v="NSW"/>
    <s v="2067"/>
    <x v="13"/>
    <x v="3"/>
    <s v="Huxley"/>
    <s v="Adrian"/>
    <s v="Small"/>
  </r>
  <r>
    <n v="10361"/>
    <n v="24"/>
    <n v="45.39"/>
    <n v="14"/>
    <n v="1089.3599999999999"/>
    <n v="99.567503999999985"/>
    <s v="9,14%"/>
    <d v="2004-12-17T00:00:00"/>
    <x v="0"/>
    <n v="4"/>
    <x v="11"/>
    <x v="1"/>
    <x v="4"/>
    <n v="90"/>
    <s v="S700_2047"/>
    <x v="32"/>
    <s v="+61 2 9495 8555"/>
    <s v="Monitor Money Building, 815 Pacific Hwy"/>
    <s v="Level 6"/>
    <s v="Chatswood"/>
    <s v="NSW"/>
    <s v="2067"/>
    <x v="13"/>
    <x v="3"/>
    <s v="Huxley"/>
    <s v="Adrian"/>
    <s v="Small"/>
  </r>
  <r>
    <n v="10361"/>
    <n v="26"/>
    <n v="100"/>
    <n v="9"/>
    <n v="2754.7"/>
    <n v="201.36856999999998"/>
    <s v="7,31%"/>
    <d v="2004-12-17T00:00:00"/>
    <x v="0"/>
    <n v="4"/>
    <x v="11"/>
    <x v="1"/>
    <x v="5"/>
    <n v="99"/>
    <s v="S700_2466"/>
    <x v="32"/>
    <s v="+61 2 9495 8555"/>
    <s v="Monitor Money Building, 815 Pacific Hwy"/>
    <s v="Level 6"/>
    <s v="Chatswood"/>
    <s v="NSW"/>
    <s v="2067"/>
    <x v="13"/>
    <x v="3"/>
    <s v="Huxley"/>
    <s v="Adrian"/>
    <s v="Small"/>
  </r>
  <r>
    <n v="10361"/>
    <n v="44"/>
    <n v="72.42"/>
    <n v="5"/>
    <n v="3186.48"/>
    <n v="232.93168800000001"/>
    <s v="7,31%"/>
    <d v="2004-12-17T00:00:00"/>
    <x v="0"/>
    <n v="4"/>
    <x v="11"/>
    <x v="1"/>
    <x v="5"/>
    <n v="118"/>
    <s v="S700_2834"/>
    <x v="32"/>
    <s v="+61 2 9495 8555"/>
    <s v="Monitor Money Building, 815 Pacific Hwy"/>
    <s v="Level 6"/>
    <s v="Chatswood"/>
    <s v="NSW"/>
    <s v="2067"/>
    <x v="13"/>
    <x v="3"/>
    <s v="Huxley"/>
    <s v="Adrian"/>
    <s v="Medium"/>
  </r>
  <r>
    <n v="10361"/>
    <n v="44"/>
    <n v="100"/>
    <n v="10"/>
    <n v="5001.92"/>
    <n v="365.64035200000001"/>
    <s v="7,31%"/>
    <d v="2004-12-17T00:00:00"/>
    <x v="0"/>
    <n v="4"/>
    <x v="11"/>
    <x v="1"/>
    <x v="5"/>
    <n v="80"/>
    <s v="S700_3167"/>
    <x v="32"/>
    <s v="+61 2 9495 8555"/>
    <s v="Monitor Money Building, 815 Pacific Hwy"/>
    <s v="Level 6"/>
    <s v="Chatswood"/>
    <s v="NSW"/>
    <s v="2067"/>
    <x v="13"/>
    <x v="3"/>
    <s v="Huxley"/>
    <s v="Adrian"/>
    <s v="Medium"/>
  </r>
  <r>
    <n v="10361"/>
    <n v="35"/>
    <n v="100"/>
    <n v="11"/>
    <n v="4277.3500000000004"/>
    <n v="312.674285"/>
    <s v="7,31%"/>
    <d v="2004-12-17T00:00:00"/>
    <x v="0"/>
    <n v="4"/>
    <x v="11"/>
    <x v="1"/>
    <x v="5"/>
    <n v="74"/>
    <s v="S700_4002"/>
    <x v="32"/>
    <s v="+61 2 9495 8555"/>
    <s v="Monitor Money Building, 815 Pacific Hwy"/>
    <s v="Level 6"/>
    <s v="Chatswood"/>
    <s v="NSW"/>
    <s v="2067"/>
    <x v="13"/>
    <x v="3"/>
    <s v="Huxley"/>
    <s v="Adrian"/>
    <s v="Medium"/>
  </r>
  <r>
    <n v="10361"/>
    <n v="23"/>
    <n v="95.2"/>
    <n v="12"/>
    <n v="2189.6"/>
    <n v="160.05975999999998"/>
    <s v="7,31%"/>
    <d v="2004-12-17T00:00:00"/>
    <x v="0"/>
    <n v="4"/>
    <x v="11"/>
    <x v="1"/>
    <x v="5"/>
    <n v="49"/>
    <s v="S72_1253"/>
    <x v="32"/>
    <s v="+61 2 9495 8555"/>
    <s v="Monitor Money Building, 815 Pacific Hwy"/>
    <s v="Level 6"/>
    <s v="Chatswood"/>
    <s v="NSW"/>
    <s v="2067"/>
    <x v="13"/>
    <x v="3"/>
    <s v="Huxley"/>
    <s v="Adrian"/>
    <s v="Smal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B3963A-AED1-4CB1-9560-36972577251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6:C44" firstHeaderRow="0" firstDataRow="1" firstDataCol="1"/>
  <pivotFields count="27">
    <pivotField numFmtId="1" showAll="0"/>
    <pivotField numFmtId="1" showAll="0"/>
    <pivotField numFmtId="165" showAll="0"/>
    <pivotField numFmtId="1" showAll="0"/>
    <pivotField dataField="1" numFmtId="165" showAll="0"/>
    <pivotField dataField="1" numFmtId="165" showAll="0"/>
    <pivotField showAll="0"/>
    <pivotField numFmtId="164" showAll="0"/>
    <pivotField showAll="0"/>
    <pivotField showAll="0"/>
    <pivotField showAll="0"/>
    <pivotField showAll="0"/>
    <pivotField axis="axisRow" showAll="0" sortType="descending">
      <items count="8">
        <item x="1"/>
        <item x="6"/>
        <item x="5"/>
        <item x="4"/>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8">
    <i>
      <x/>
    </i>
    <i>
      <x v="6"/>
    </i>
    <i>
      <x v="5"/>
    </i>
    <i>
      <x v="1"/>
    </i>
    <i>
      <x v="2"/>
    </i>
    <i>
      <x v="3"/>
    </i>
    <i>
      <x v="4"/>
    </i>
    <i t="grand">
      <x/>
    </i>
  </rowItems>
  <colFields count="1">
    <field x="-2"/>
  </colFields>
  <colItems count="2">
    <i>
      <x/>
    </i>
    <i i="1">
      <x v="1"/>
    </i>
  </colItems>
  <dataFields count="2">
    <dataField name="Sum of SALES" fld="4" baseField="0" baseItem="0" numFmtId="165"/>
    <dataField name="Sum of PROFIT" fld="5" baseField="0" baseItem="0" numFmtId="165"/>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7CB2C0-E8E1-4C03-9CCC-991A52B4040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86:B189" firstHeaderRow="1" firstDataRow="1" firstDataCol="1"/>
  <pivotFields count="27">
    <pivotField numFmtId="1" showAll="0"/>
    <pivotField numFmtId="1" showAll="0"/>
    <pivotField numFmtId="165" showAll="0"/>
    <pivotField numFmtId="1" showAll="0"/>
    <pivotField numFmtId="165" showAll="0"/>
    <pivotField numFmtId="165" showAll="0"/>
    <pivotField showAll="0"/>
    <pivotField numFmtId="164" showAll="0"/>
    <pivotField showAll="0"/>
    <pivotField showAll="0"/>
    <pivotField showAll="0"/>
    <pivotField axis="axisRow" showAll="0">
      <items count="4">
        <item x="0"/>
        <item x="1"/>
        <item h="1" m="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CUSTOMER NAME" fld="15"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1" count="1" selected="0">
            <x v="0"/>
          </reference>
        </references>
      </pivotArea>
    </chartFormat>
    <chartFormat chart="3" format="2">
      <pivotArea type="data" outline="0" fieldPosition="0">
        <references count="2">
          <reference field="4294967294" count="1" selected="0">
            <x v="0"/>
          </reference>
          <reference field="11"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1" count="1" selected="0">
            <x v="0"/>
          </reference>
        </references>
      </pivotArea>
    </chartFormat>
    <chartFormat chart="6"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6FECD0-A673-4B2B-AC39-1A7A91C1CDA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6" firstHeaderRow="0" firstDataRow="1" firstDataCol="1"/>
  <pivotFields count="27">
    <pivotField numFmtId="1" showAll="0"/>
    <pivotField numFmtId="1" showAll="0"/>
    <pivotField numFmtId="165" showAll="0"/>
    <pivotField numFmtId="1" showAll="0"/>
    <pivotField dataField="1" numFmtId="165" showAll="0"/>
    <pivotField dataField="1" numFmtId="165"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13"/>
        <item x="12"/>
        <item x="10"/>
        <item x="15"/>
        <item x="4"/>
        <item x="14"/>
        <item x="9"/>
        <item x="1"/>
        <item x="17"/>
        <item x="5"/>
        <item x="16"/>
        <item x="2"/>
        <item x="6"/>
        <item x="11"/>
        <item x="3"/>
        <item x="8"/>
        <item x="18"/>
        <item x="7"/>
        <item x="0"/>
        <item t="default"/>
      </items>
    </pivotField>
    <pivotField axis="axisRow" showAll="0">
      <items count="5">
        <item x="3"/>
        <item x="1"/>
        <item x="2"/>
        <item x="0"/>
        <item t="default"/>
      </items>
    </pivotField>
    <pivotField showAll="0"/>
    <pivotField showAll="0"/>
    <pivotField showAll="0"/>
  </pivotFields>
  <rowFields count="2">
    <field x="23"/>
    <field x="22"/>
  </rowFields>
  <rowItems count="25">
    <i>
      <x/>
    </i>
    <i r="1">
      <x/>
    </i>
    <i r="1">
      <x v="13"/>
    </i>
    <i>
      <x v="1"/>
    </i>
    <i r="1">
      <x v="1"/>
    </i>
    <i r="1">
      <x v="2"/>
    </i>
    <i r="1">
      <x v="4"/>
    </i>
    <i r="1">
      <x v="5"/>
    </i>
    <i r="1">
      <x v="6"/>
    </i>
    <i r="1">
      <x v="7"/>
    </i>
    <i r="1">
      <x v="8"/>
    </i>
    <i r="1">
      <x v="9"/>
    </i>
    <i r="1">
      <x v="11"/>
    </i>
    <i r="1">
      <x v="14"/>
    </i>
    <i r="1">
      <x v="15"/>
    </i>
    <i r="1">
      <x v="16"/>
    </i>
    <i r="1">
      <x v="17"/>
    </i>
    <i>
      <x v="2"/>
    </i>
    <i r="1">
      <x v="10"/>
    </i>
    <i r="1">
      <x v="12"/>
    </i>
    <i r="1">
      <x v="13"/>
    </i>
    <i>
      <x v="3"/>
    </i>
    <i r="1">
      <x v="3"/>
    </i>
    <i r="1">
      <x v="18"/>
    </i>
    <i t="grand">
      <x/>
    </i>
  </rowItems>
  <colFields count="1">
    <field x="-2"/>
  </colFields>
  <colItems count="2">
    <i>
      <x/>
    </i>
    <i i="1">
      <x v="1"/>
    </i>
  </colItems>
  <dataFields count="2">
    <dataField name="Sum of SALES" fld="4" baseField="0" baseItem="0" numFmtId="165"/>
    <dataField name="Sum of PROFIT" fld="5"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570255-1637-46EA-BC2E-06D78F1795D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9:B114" firstHeaderRow="1" firstDataRow="1" firstDataCol="1"/>
  <pivotFields count="27">
    <pivotField dataField="1" numFmtId="1" showAll="0"/>
    <pivotField numFmtId="1" showAll="0"/>
    <pivotField numFmtId="165" showAll="0"/>
    <pivotField numFmtId="1" showAll="0"/>
    <pivotField numFmtId="165" showAll="0"/>
    <pivotField numFmtId="165" showAll="0"/>
    <pivotField showAll="0"/>
    <pivotField numFmtId="164" showAll="0"/>
    <pivotField axis="axisRow" showAll="0">
      <items count="7">
        <item x="2"/>
        <item m="1" x="4"/>
        <item m="1" x="5"/>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3"/>
    </i>
    <i>
      <x v="4"/>
    </i>
    <i>
      <x v="5"/>
    </i>
    <i t="grand">
      <x/>
    </i>
  </rowItems>
  <colItems count="1">
    <i/>
  </colItems>
  <dataFields count="1">
    <dataField name="Count of ORDER NUMBER" fld="0" subtotal="count" baseField="8" baseItem="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3"/>
          </reference>
        </references>
      </pivotArea>
    </chartFormat>
    <chartFormat chart="2" format="3">
      <pivotArea type="data" outline="0" fieldPosition="0">
        <references count="2">
          <reference field="4294967294" count="1" selected="0">
            <x v="0"/>
          </reference>
          <reference field="8" count="1" selected="0">
            <x v="4"/>
          </reference>
        </references>
      </pivotArea>
    </chartFormat>
    <chartFormat chart="2" format="4">
      <pivotArea type="data" outline="0" fieldPosition="0">
        <references count="2">
          <reference field="4294967294" count="1" selected="0">
            <x v="0"/>
          </reference>
          <reference field="8" count="1" selected="0">
            <x v="5"/>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3"/>
          </reference>
        </references>
      </pivotArea>
    </chartFormat>
    <chartFormat chart="5" format="13">
      <pivotArea type="data" outline="0" fieldPosition="0">
        <references count="2">
          <reference field="4294967294" count="1" selected="0">
            <x v="0"/>
          </reference>
          <reference field="8" count="1" selected="0">
            <x v="4"/>
          </reference>
        </references>
      </pivotArea>
    </chartFormat>
    <chartFormat chart="5" format="14">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BCF642-DD39-4FA6-869A-6912497CAF4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74:D88" firstHeaderRow="1" firstDataRow="2" firstDataCol="1"/>
  <pivotFields count="27">
    <pivotField numFmtId="1" showAll="0"/>
    <pivotField numFmtId="1" showAll="0"/>
    <pivotField numFmtId="165" showAll="0"/>
    <pivotField numFmtId="1" showAll="0"/>
    <pivotField dataField="1" numFmtId="165" showAll="0"/>
    <pivotField numFmtId="165" showAll="0"/>
    <pivotField showAll="0"/>
    <pivotField numFmtId="164" showAll="0"/>
    <pivotField showAll="0"/>
    <pivotField showAll="0"/>
    <pivotField axis="axisRow" showAll="0">
      <items count="25">
        <item m="1" x="19"/>
        <item m="1" x="12"/>
        <item m="1" x="23"/>
        <item m="1" x="20"/>
        <item m="1" x="13"/>
        <item m="1" x="21"/>
        <item m="1" x="14"/>
        <item m="1" x="15"/>
        <item m="1" x="22"/>
        <item m="1" x="16"/>
        <item m="1" x="17"/>
        <item m="1" x="18"/>
        <item x="0"/>
        <item x="1"/>
        <item x="2"/>
        <item x="3"/>
        <item x="4"/>
        <item x="5"/>
        <item x="6"/>
        <item x="7"/>
        <item x="8"/>
        <item x="9"/>
        <item x="10"/>
        <item x="11"/>
        <item t="default"/>
      </items>
    </pivotField>
    <pivotField axis="axisCol" showAll="0">
      <items count="4">
        <item x="0"/>
        <item x="1"/>
        <item h="1"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3">
    <i>
      <x v="12"/>
    </i>
    <i>
      <x v="13"/>
    </i>
    <i>
      <x v="14"/>
    </i>
    <i>
      <x v="15"/>
    </i>
    <i>
      <x v="16"/>
    </i>
    <i>
      <x v="17"/>
    </i>
    <i>
      <x v="18"/>
    </i>
    <i>
      <x v="19"/>
    </i>
    <i>
      <x v="20"/>
    </i>
    <i>
      <x v="21"/>
    </i>
    <i>
      <x v="22"/>
    </i>
    <i>
      <x v="23"/>
    </i>
    <i t="grand">
      <x/>
    </i>
  </rowItems>
  <colFields count="1">
    <field x="11"/>
  </colFields>
  <colItems count="3">
    <i>
      <x/>
    </i>
    <i>
      <x v="1"/>
    </i>
    <i t="grand">
      <x/>
    </i>
  </colItems>
  <dataFields count="1">
    <dataField name="Sum of SALES" fld="4" baseField="0" baseItem="0" numFmtId="165"/>
  </dataFields>
  <chartFormats count="15">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4" format="3" series="1">
      <pivotArea type="data" outline="0" fieldPosition="0">
        <references count="2">
          <reference field="4294967294" count="1" selected="0">
            <x v="0"/>
          </reference>
          <reference field="11" count="1" selected="0">
            <x v="0"/>
          </reference>
        </references>
      </pivotArea>
    </chartFormat>
    <chartFormat chart="4" format="4" series="1">
      <pivotArea type="data" outline="0" fieldPosition="0">
        <references count="2">
          <reference field="4294967294" count="1" selected="0">
            <x v="0"/>
          </reference>
          <reference field="11" count="1" selected="0">
            <x v="1"/>
          </reference>
        </references>
      </pivotArea>
    </chartFormat>
    <chartFormat chart="5" format="5" series="1">
      <pivotArea type="data" outline="0" fieldPosition="0">
        <references count="2">
          <reference field="4294967294" count="1" selected="0">
            <x v="0"/>
          </reference>
          <reference field="11" count="1" selected="0">
            <x v="0"/>
          </reference>
        </references>
      </pivotArea>
    </chartFormat>
    <chartFormat chart="5" format="6" series="1">
      <pivotArea type="data" outline="0" fieldPosition="0">
        <references count="2">
          <reference field="4294967294" count="1" selected="0">
            <x v="0"/>
          </reference>
          <reference field="11" count="1" selected="0">
            <x v="1"/>
          </reference>
        </references>
      </pivotArea>
    </chartFormat>
    <chartFormat chart="7" format="7" series="1">
      <pivotArea type="data" outline="0" fieldPosition="0">
        <references count="2">
          <reference field="4294967294" count="1" selected="0">
            <x v="0"/>
          </reference>
          <reference field="11" count="1" selected="0">
            <x v="0"/>
          </reference>
        </references>
      </pivotArea>
    </chartFormat>
    <chartFormat chart="7" format="8" series="1">
      <pivotArea type="data" outline="0" fieldPosition="0">
        <references count="2">
          <reference field="4294967294" count="1" selected="0">
            <x v="0"/>
          </reference>
          <reference field="11" count="1" selected="0">
            <x v="1"/>
          </reference>
        </references>
      </pivotArea>
    </chartFormat>
    <chartFormat chart="17" format="15" series="1">
      <pivotArea type="data" outline="0" fieldPosition="0">
        <references count="2">
          <reference field="4294967294" count="1" selected="0">
            <x v="0"/>
          </reference>
          <reference field="11" count="1" selected="0">
            <x v="0"/>
          </reference>
        </references>
      </pivotArea>
    </chartFormat>
    <chartFormat chart="17" format="16" series="1">
      <pivotArea type="data" outline="0" fieldPosition="0">
        <references count="2">
          <reference field="4294967294" count="1" selected="0">
            <x v="0"/>
          </reference>
          <reference field="11" count="1" selected="0">
            <x v="1"/>
          </reference>
        </references>
      </pivotArea>
    </chartFormat>
    <chartFormat chart="17" format="17">
      <pivotArea type="data" outline="0" fieldPosition="0">
        <references count="3">
          <reference field="4294967294" count="1" selected="0">
            <x v="0"/>
          </reference>
          <reference field="10" count="1" selected="0">
            <x v="19"/>
          </reference>
          <reference field="11" count="1" selected="0">
            <x v="1"/>
          </reference>
        </references>
      </pivotArea>
    </chartFormat>
    <chartFormat chart="17" format="18">
      <pivotArea type="data" outline="0" fieldPosition="0">
        <references count="3">
          <reference field="4294967294" count="1" selected="0">
            <x v="0"/>
          </reference>
          <reference field="10" count="1" selected="0">
            <x v="18"/>
          </reference>
          <reference field="11" count="1" selected="0">
            <x v="0"/>
          </reference>
        </references>
      </pivotArea>
    </chartFormat>
    <chartFormat chart="17" format="19">
      <pivotArea type="data" outline="0" fieldPosition="0">
        <references count="3">
          <reference field="4294967294" count="1" selected="0">
            <x v="0"/>
          </reference>
          <reference field="10" count="1" selected="0">
            <x v="20"/>
          </reference>
          <reference field="11" count="1" selected="0">
            <x v="0"/>
          </reference>
        </references>
      </pivotArea>
    </chartFormat>
    <chartFormat chart="17" format="20">
      <pivotArea type="data" outline="0" fieldPosition="0">
        <references count="3">
          <reference field="4294967294" count="1" selected="0">
            <x v="0"/>
          </reference>
          <reference field="10" count="1" selected="0">
            <x v="19"/>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21692D-73FD-4DD9-AE71-85299A59ABC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3:C64" firstHeaderRow="0" firstDataRow="1" firstDataCol="1"/>
  <pivotFields count="27">
    <pivotField numFmtId="1" showAll="0"/>
    <pivotField numFmtId="1" showAll="0"/>
    <pivotField numFmtId="165" showAll="0"/>
    <pivotField numFmtId="1" showAll="0"/>
    <pivotField dataField="1" numFmtId="165" showAll="0"/>
    <pivotField dataField="1" numFmtId="165" showAll="0"/>
    <pivotField showAll="0"/>
    <pivotField numFmtId="164" showAll="0"/>
    <pivotField showAll="0"/>
    <pivotField showAll="0"/>
    <pivotField showAll="0"/>
    <pivotField showAll="0"/>
    <pivotField showAll="0"/>
    <pivotField showAll="0"/>
    <pivotField showAll="0"/>
    <pivotField axis="axisRow" showAll="0" measureFilter="1" sortType="descending">
      <items count="93">
        <item x="31"/>
        <item x="88"/>
        <item x="38"/>
        <item x="23"/>
        <item x="60"/>
        <item x="20"/>
        <item x="41"/>
        <item x="69"/>
        <item x="68"/>
        <item x="28"/>
        <item x="10"/>
        <item x="3"/>
        <item x="91"/>
        <item x="1"/>
        <item x="42"/>
        <item x="53"/>
        <item x="75"/>
        <item x="65"/>
        <item x="56"/>
        <item x="15"/>
        <item x="71"/>
        <item x="73"/>
        <item x="37"/>
        <item x="44"/>
        <item x="25"/>
        <item x="8"/>
        <item x="54"/>
        <item x="5"/>
        <item x="85"/>
        <item x="66"/>
        <item x="58"/>
        <item x="17"/>
        <item x="18"/>
        <item x="4"/>
        <item x="48"/>
        <item x="51"/>
        <item x="29"/>
        <item x="84"/>
        <item x="76"/>
        <item x="70"/>
        <item x="46"/>
        <item x="55"/>
        <item x="57"/>
        <item x="14"/>
        <item x="86"/>
        <item x="7"/>
        <item x="52"/>
        <item x="30"/>
        <item x="22"/>
        <item x="90"/>
        <item x="45"/>
        <item x="80"/>
        <item x="47"/>
        <item x="79"/>
        <item x="62"/>
        <item x="35"/>
        <item x="13"/>
        <item x="11"/>
        <item x="9"/>
        <item x="26"/>
        <item x="89"/>
        <item x="0"/>
        <item x="87"/>
        <item x="67"/>
        <item x="40"/>
        <item x="72"/>
        <item x="50"/>
        <item x="21"/>
        <item x="6"/>
        <item x="78"/>
        <item x="16"/>
        <item x="19"/>
        <item x="61"/>
        <item x="49"/>
        <item x="39"/>
        <item x="24"/>
        <item x="32"/>
        <item x="27"/>
        <item x="34"/>
        <item x="63"/>
        <item x="33"/>
        <item x="77"/>
        <item x="81"/>
        <item x="83"/>
        <item x="59"/>
        <item x="43"/>
        <item x="36"/>
        <item x="82"/>
        <item x="74"/>
        <item x="2"/>
        <item x="12"/>
        <item x="6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11">
    <i>
      <x v="33"/>
    </i>
    <i>
      <x v="56"/>
    </i>
    <i>
      <x v="5"/>
    </i>
    <i>
      <x v="59"/>
    </i>
    <i>
      <x v="31"/>
    </i>
    <i>
      <x v="45"/>
    </i>
    <i>
      <x v="10"/>
    </i>
    <i>
      <x v="72"/>
    </i>
    <i>
      <x v="68"/>
    </i>
    <i>
      <x v="61"/>
    </i>
    <i t="grand">
      <x/>
    </i>
  </rowItems>
  <colFields count="1">
    <field x="-2"/>
  </colFields>
  <colItems count="2">
    <i>
      <x/>
    </i>
    <i i="1">
      <x v="1"/>
    </i>
  </colItems>
  <dataFields count="2">
    <dataField name="Sum of SALES" fld="4" baseField="0" baseItem="0" numFmtId="165"/>
    <dataField name="Sum of PROFIT" fld="5"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6D8F7A-93EE-4B82-B7F3-D0D83B56FCA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62:B165" firstHeaderRow="1" firstDataRow="1" firstDataCol="1"/>
  <pivotFields count="27">
    <pivotField numFmtId="1" showAll="0"/>
    <pivotField numFmtId="1" showAll="0"/>
    <pivotField numFmtId="165" showAll="0"/>
    <pivotField numFmtId="1" showAll="0"/>
    <pivotField numFmtId="165" showAll="0"/>
    <pivotField dataField="1" numFmtId="165" showAll="0"/>
    <pivotField showAll="0"/>
    <pivotField numFmtId="164" showAll="0"/>
    <pivotField showAll="0"/>
    <pivotField showAll="0"/>
    <pivotField showAll="0"/>
    <pivotField axis="axisRow" showAll="0">
      <items count="4">
        <item x="0"/>
        <item x="1"/>
        <item h="1"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Sum of PROFIT" fld="5" baseField="0" baseItem="0" numFmtId="165"/>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1" count="1" selected="0">
            <x v="0"/>
          </reference>
        </references>
      </pivotArea>
    </chartFormat>
    <chartFormat chart="2" format="2">
      <pivotArea type="data" outline="0" fieldPosition="0">
        <references count="2">
          <reference field="4294967294" count="1" selected="0">
            <x v="0"/>
          </reference>
          <reference field="11"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1" count="1" selected="0">
            <x v="0"/>
          </reference>
        </references>
      </pivotArea>
    </chartFormat>
    <chartFormat chart="5"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95A4D3-95F1-42E3-9E42-437E7B29B9CA}" autoFormatId="16" applyNumberFormats="0" applyBorderFormats="0" applyFontFormats="0" applyPatternFormats="0" applyAlignmentFormats="0" applyWidthHeightFormats="0">
  <queryTableRefresh nextId="26">
    <queryTableFields count="25">
      <queryTableField id="1" name="ORDERNUMBER" tableColumnId="1"/>
      <queryTableField id="2" name="QUANTITYORDERED" tableColumnId="2"/>
      <queryTableField id="3" name="PRICEEACH" tableColumnId="3"/>
      <queryTableField id="4" name="ORDERLINENUMBER" tableColumnId="4"/>
      <queryTableField id="5" name="SALES" tableColumnId="5"/>
      <queryTableField id="6" name="ORDERDATE" tableColumnId="6"/>
      <queryTableField id="7" name="STATUS" tableColumnId="7"/>
      <queryTableField id="8" name="QTR_ID" tableColumnId="8"/>
      <queryTableField id="9" name="MONTH_ID" tableColumnId="9"/>
      <queryTableField id="10" name="YEAR_ID" tableColumnId="10"/>
      <queryTableField id="11" name="PRODUCTLINE" tableColumnId="11"/>
      <queryTableField id="12" name="MSRP" tableColumnId="12"/>
      <queryTableField id="13" name="PRODUCTCODE" tableColumnId="13"/>
      <queryTableField id="14" name="CUSTOMERNAME" tableColumnId="14"/>
      <queryTableField id="15" name="PHONE" tableColumnId="15"/>
      <queryTableField id="16" name="ADDRESSLINE1" tableColumnId="16"/>
      <queryTableField id="17" name="ADDRESSLINE2" tableColumnId="17"/>
      <queryTableField id="18" name="CITY" tableColumnId="18"/>
      <queryTableField id="19" name="STATE" tableColumnId="19"/>
      <queryTableField id="20" name="POSTALCODE" tableColumnId="20"/>
      <queryTableField id="21" name="COUNTRY" tableColumnId="21"/>
      <queryTableField id="22" name="TERRITORY" tableColumnId="22"/>
      <queryTableField id="23" name="CONTACTLASTNAME" tableColumnId="23"/>
      <queryTableField id="24" name="CONTACTFIRSTNAME" tableColumnId="24"/>
      <queryTableField id="25" name="DEALSIZE"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2AA5AFB-ECB3-4AAD-9BF5-67F0FD41F230}" autoFormatId="16" applyNumberFormats="0" applyBorderFormats="0" applyFontFormats="0" applyPatternFormats="0" applyAlignmentFormats="0" applyWidthHeightFormats="0">
  <queryTableRefresh nextId="43">
    <queryTableFields count="27">
      <queryTableField id="1" name="ORDERNUMBER" tableColumnId="1"/>
      <queryTableField id="2" name="QUANTITYORDERED" tableColumnId="2"/>
      <queryTableField id="33" dataBound="0" tableColumnId="27"/>
      <queryTableField id="4" name="ORDERLINENUMBER" tableColumnId="4"/>
      <queryTableField id="35" dataBound="0" tableColumnId="29"/>
      <queryTableField id="41" dataBound="0" tableColumnId="26"/>
      <queryTableField id="42" dataBound="0" tableColumnId="28"/>
      <queryTableField id="6" name="ORDERDATE" tableColumnId="6"/>
      <queryTableField id="7" name="STATUS" tableColumnId="7"/>
      <queryTableField id="8" name="QTR_ID" tableColumnId="8"/>
      <queryTableField id="9" name="MONTH_ID" tableColumnId="9"/>
      <queryTableField id="10" name="YEAR_ID" tableColumnId="10"/>
      <queryTableField id="11" name="PRODUCTLINE" tableColumnId="11"/>
      <queryTableField id="12" name="MSRP" tableColumnId="12"/>
      <queryTableField id="13" name="PRODUCTCODE" tableColumnId="13"/>
      <queryTableField id="14" name="CUSTOMERNAME" tableColumnId="14"/>
      <queryTableField id="15" name="PHONE" tableColumnId="15"/>
      <queryTableField id="16" name="ADDRESSLINE1" tableColumnId="16"/>
      <queryTableField id="17" name="ADDRESSLINE2" tableColumnId="17"/>
      <queryTableField id="18" name="CITY" tableColumnId="18"/>
      <queryTableField id="19" name="STATE" tableColumnId="19"/>
      <queryTableField id="20" name="POSTALCODE" tableColumnId="20"/>
      <queryTableField id="21" name="COUNTRY" tableColumnId="21"/>
      <queryTableField id="22" name="TERRITORY" tableColumnId="22"/>
      <queryTableField id="23" name="CONTACTLASTNAME" tableColumnId="23"/>
      <queryTableField id="24" name="CONTACTFIRSTNAME" tableColumnId="24"/>
      <queryTableField id="25" name="DEALSIZE" tableColumnId="25"/>
    </queryTableFields>
    <queryTableDeletedFields count="2">
      <deletedField name="PRICEEACH"/>
      <deletedField name="SALE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C4F5DC-825E-419A-B0EB-86B1E06305A8}" name="sales_data_sample" displayName="sales_data_sample" ref="A1:Y2824" tableType="queryTable" totalsRowShown="0">
  <autoFilter ref="A1:Y2824" xr:uid="{D8C4F5DC-825E-419A-B0EB-86B1E06305A8}"/>
  <tableColumns count="25">
    <tableColumn id="1" xr3:uid="{5F13FD7D-4C41-4071-A077-E94880B2C00E}" uniqueName="1" name="ORDERNUMBER" queryTableFieldId="1"/>
    <tableColumn id="2" xr3:uid="{4B43DBAF-B4A6-430C-9A6F-68F594F4BA1E}" uniqueName="2" name="QUANTITYORDERED" queryTableFieldId="2"/>
    <tableColumn id="3" xr3:uid="{29289E7E-152C-4E47-97AA-80031D419318}" uniqueName="3" name="PRICEEACH" queryTableFieldId="3" dataDxfId="64"/>
    <tableColumn id="4" xr3:uid="{988E65A5-E212-4BDD-89EE-1D62F3053FD6}" uniqueName="4" name="ORDERLINENUMBER" queryTableFieldId="4"/>
    <tableColumn id="5" xr3:uid="{97C7D7D0-4908-4572-B298-EA616E3E6162}" uniqueName="5" name="SALES" queryTableFieldId="5" dataDxfId="63"/>
    <tableColumn id="6" xr3:uid="{D58E7610-6BDF-4F05-AFA4-4D46C8933967}" uniqueName="6" name="ORDERDATE" queryTableFieldId="6" dataDxfId="62"/>
    <tableColumn id="7" xr3:uid="{B3E5C4CF-0B03-4BED-9903-BB1A8F5098FA}" uniqueName="7" name="STATUS" queryTableFieldId="7" dataDxfId="61"/>
    <tableColumn id="8" xr3:uid="{E2C19DB4-9A59-4E29-A86E-6FBF63CBB6FF}" uniqueName="8" name="QTR_ID" queryTableFieldId="8"/>
    <tableColumn id="9" xr3:uid="{B48CB9E8-2E8E-478D-A877-C0B780AD1623}" uniqueName="9" name="MONTH_ID" queryTableFieldId="9"/>
    <tableColumn id="10" xr3:uid="{FC787CA9-F87C-49D0-ACDE-7070B46C76CF}" uniqueName="10" name="YEAR_ID" queryTableFieldId="10"/>
    <tableColumn id="11" xr3:uid="{7C0490A7-8EF3-4222-AFB7-BB0714560BC0}" uniqueName="11" name="PRODUCTLINE" queryTableFieldId="11" dataDxfId="60"/>
    <tableColumn id="12" xr3:uid="{FF67B504-8C9E-46D0-B886-77CF09C5CB11}" uniqueName="12" name="MSRP" queryTableFieldId="12"/>
    <tableColumn id="13" xr3:uid="{825A7FFF-9F74-44E3-8786-96DF241E2DB1}" uniqueName="13" name="PRODUCTCODE" queryTableFieldId="13" dataDxfId="59"/>
    <tableColumn id="14" xr3:uid="{33EC67C8-948D-4D0E-91C6-8D910CA90454}" uniqueName="14" name="CUSTOMERNAME" queryTableFieldId="14" dataDxfId="58"/>
    <tableColumn id="15" xr3:uid="{64A8A9D1-2A44-45E2-89A9-AC9D27A83381}" uniqueName="15" name="PHONE" queryTableFieldId="15" dataDxfId="57"/>
    <tableColumn id="16" xr3:uid="{FDEC8A3A-317C-47AA-B712-D352C34054D4}" uniqueName="16" name="ADDRESSLINE1" queryTableFieldId="16" dataDxfId="56"/>
    <tableColumn id="17" xr3:uid="{79570EC5-6672-4178-8516-0AF50C100066}" uniqueName="17" name="ADDRESSLINE2" queryTableFieldId="17" dataDxfId="55"/>
    <tableColumn id="18" xr3:uid="{7E9A8008-EDE3-4A06-94AC-5E2EBB13C30F}" uniqueName="18" name="CITY" queryTableFieldId="18" dataDxfId="54"/>
    <tableColumn id="19" xr3:uid="{48944CE6-2A15-4F47-95C7-A72F20C97653}" uniqueName="19" name="STATE" queryTableFieldId="19" dataDxfId="53"/>
    <tableColumn id="20" xr3:uid="{A4BE54CE-BF11-43A4-ABB6-B17AD215B078}" uniqueName="20" name="POSTALCODE" queryTableFieldId="20" dataDxfId="52"/>
    <tableColumn id="21" xr3:uid="{6BFE8AC4-E73C-48B7-AABB-91CD9AECD485}" uniqueName="21" name="COUNTRY" queryTableFieldId="21" dataDxfId="51"/>
    <tableColumn id="22" xr3:uid="{978AB6AE-1E31-4C26-AF76-6B6E0AF63E34}" uniqueName="22" name="TERRITORY" queryTableFieldId="22" dataDxfId="50"/>
    <tableColumn id="23" xr3:uid="{FDEBC67F-A893-4025-9A0D-909F760B5379}" uniqueName="23" name="CONTACTLASTNAME" queryTableFieldId="23" dataDxfId="49"/>
    <tableColumn id="24" xr3:uid="{0C0CCD23-6681-4968-9112-B5D06BB69522}" uniqueName="24" name="CONTACTFIRSTNAME" queryTableFieldId="24" dataDxfId="48"/>
    <tableColumn id="25" xr3:uid="{84515119-6CAF-4F61-8876-0E900C7DE283}" uniqueName="25" name="DEALSIZE" queryTableFieldId="25" dataDxfId="4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DC1CB7-CE9F-4061-9FD0-9B7E0AD8F056}" name="sales_data_sample3" displayName="sales_data_sample3" ref="A1:AA2346" tableType="queryTable" totalsRowShown="0" headerRowDxfId="46">
  <autoFilter ref="A1:AA2346" xr:uid="{D8C4F5DC-825E-419A-B0EB-86B1E06305A8}"/>
  <sortState xmlns:xlrd2="http://schemas.microsoft.com/office/spreadsheetml/2017/richdata2" ref="A2:AA2346">
    <sortCondition ref="A1:A2346"/>
  </sortState>
  <tableColumns count="27">
    <tableColumn id="1" xr3:uid="{C11D2DA0-A257-4D9E-8FED-7E8D71A5B3C6}" uniqueName="1" name="ORDER NUMBER" queryTableFieldId="1" dataDxfId="45" totalsRowDxfId="44"/>
    <tableColumn id="2" xr3:uid="{2C2EDE8D-A364-4DD8-BE08-9380CEBD15D7}" uniqueName="2" name="QUANTITY ORDERED" queryTableFieldId="2" dataDxfId="43" totalsRowDxfId="42"/>
    <tableColumn id="27" xr3:uid="{40F77108-B4A7-4039-B5ED-02EA6DB2A745}" uniqueName="27" name="PRICE EACH" queryTableFieldId="33" dataDxfId="41" totalsRowDxfId="40" dataCellStyle="Currency" totalsRowCellStyle="Currency"/>
    <tableColumn id="4" xr3:uid="{5F454300-2D78-4D97-8C93-A4FD3023938B}" uniqueName="4" name="ORDER LINE NUMBER" queryTableFieldId="4" dataDxfId="39" totalsRowDxfId="38"/>
    <tableColumn id="29" xr3:uid="{451B4F32-AF59-4907-AC0F-88A9A777FD21}" uniqueName="29" name="SALES" queryTableFieldId="35" dataDxfId="37" totalsRowDxfId="36"/>
    <tableColumn id="26" xr3:uid="{0A99F4B1-8862-47D7-853D-54EFD9B9C886}" uniqueName="26" name="PROFIT" queryTableFieldId="41" dataDxfId="35" totalsRowDxfId="34">
      <calculatedColumnFormula>sales_data_sample3[[#This Row],[SALES]]*sales_data_sample3[[#This Row],[PROFIT MARGIN]]</calculatedColumnFormula>
    </tableColumn>
    <tableColumn id="28" xr3:uid="{E2676592-AF46-41AA-8E92-8ADA196A57F8}" uniqueName="28" name="PROFIT MARGIN" queryTableFieldId="42" dataDxfId="33" totalsRowDxfId="32" dataCellStyle="Percent" totalsRowCellStyle="Percent"/>
    <tableColumn id="6" xr3:uid="{93FCB5DA-36B3-4595-A46F-C57D97E8DC7E}" uniqueName="6" name="ORDER DATE" queryTableFieldId="6" dataDxfId="31" totalsRowDxfId="30"/>
    <tableColumn id="7" xr3:uid="{3C7B424C-F811-4CF9-9297-892DB4C6ABBE}" uniqueName="7" name="STATUS" queryTableFieldId="7" dataDxfId="29" totalsRowDxfId="28"/>
    <tableColumn id="8" xr3:uid="{01395874-026F-4A0B-A21A-0EAEA44E868A}" uniqueName="8" name="QTR_ID" queryTableFieldId="8"/>
    <tableColumn id="9" xr3:uid="{126477F4-0385-4658-81BE-38FF120AB4A0}" uniqueName="9" name="MONTH_ID" queryTableFieldId="9"/>
    <tableColumn id="10" xr3:uid="{BB1A70A7-2D28-4DEF-A061-990EDECF559C}" uniqueName="10" name="YEAR_ID" queryTableFieldId="10"/>
    <tableColumn id="11" xr3:uid="{A5D5A8C7-5387-4470-8ACB-70552AE696D4}" uniqueName="11" name="PRODUCT LINE" queryTableFieldId="11" dataDxfId="27" totalsRowDxfId="26"/>
    <tableColumn id="12" xr3:uid="{B4E40051-883E-40E5-BA7C-70C7381AB9CB}" uniqueName="12" name="MSRP" queryTableFieldId="12"/>
    <tableColumn id="13" xr3:uid="{8D1AC6F9-0F01-495B-8880-7068BF05B53B}" uniqueName="13" name="PRODUCT CODE" queryTableFieldId="13" dataDxfId="25" totalsRowDxfId="24"/>
    <tableColumn id="14" xr3:uid="{3BEB43FB-390D-493F-96D6-C53A29914BA4}" uniqueName="14" name="CUSTOMER NAME" queryTableFieldId="14" dataDxfId="23" totalsRowDxfId="22"/>
    <tableColumn id="15" xr3:uid="{CB74F69E-6BF1-4727-929D-F46F27EF0F21}" uniqueName="15" name="PHONE" queryTableFieldId="15" dataDxfId="21" totalsRowDxfId="20"/>
    <tableColumn id="16" xr3:uid="{FB28E781-EC12-412E-BC5C-BBF66F2A625F}" uniqueName="16" name="ADDRESS LINE 1" queryTableFieldId="16" dataDxfId="19" totalsRowDxfId="18"/>
    <tableColumn id="17" xr3:uid="{64838D4F-EE32-4982-AB97-E9ADCCB4D337}" uniqueName="17" name="ADDRESSLINE2" queryTableFieldId="17" dataDxfId="17" totalsRowDxfId="16"/>
    <tableColumn id="18" xr3:uid="{906C85C5-8213-46EE-B09C-6A46DFA282D8}" uniqueName="18" name="CITY" queryTableFieldId="18" dataDxfId="15" totalsRowDxfId="14"/>
    <tableColumn id="19" xr3:uid="{183FADC3-105E-41B1-9A8E-BD4A121C410B}" uniqueName="19" name="STATE" queryTableFieldId="19" dataDxfId="13" totalsRowDxfId="12"/>
    <tableColumn id="20" xr3:uid="{599F777F-BBF8-46BE-A6BF-D28D804F5EE4}" uniqueName="20" name="POSTALCODE" queryTableFieldId="20" dataDxfId="11" totalsRowDxfId="10"/>
    <tableColumn id="21" xr3:uid="{C20E6AA2-F6CD-4E8C-93C1-A49330DB0373}" uniqueName="21" name="COUNTRY" queryTableFieldId="21" dataDxfId="9" totalsRowDxfId="8"/>
    <tableColumn id="22" xr3:uid="{8389EED5-888D-4A36-9B1F-8EE5F663BA76}" uniqueName="22" name="TERRITORY" queryTableFieldId="22" dataDxfId="7" totalsRowDxfId="6"/>
    <tableColumn id="23" xr3:uid="{2C501AB9-7AFC-4EC4-9059-95CDC8E37943}" uniqueName="23" name="CONTACT LAST NAME" queryTableFieldId="23" dataDxfId="5" totalsRowDxfId="4"/>
    <tableColumn id="24" xr3:uid="{81D570CD-F777-4326-AACC-958FDA7A4011}" uniqueName="24" name="CONTACT FIRST NAME" queryTableFieldId="24" dataDxfId="3" totalsRowDxfId="2"/>
    <tableColumn id="25" xr3:uid="{CAE27E1A-0D8B-40D5-847E-0B60E7C59CA5}" uniqueName="25" name="DEALSIZE" queryTableFieldId="25" dataDxfId="1" totalsRow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DB9CB-8C34-460F-83F9-DB474747221E}">
  <sheetPr>
    <pageSetUpPr fitToPage="1"/>
  </sheetPr>
  <dimension ref="A1:AI32"/>
  <sheetViews>
    <sheetView showGridLines="0" tabSelected="1" zoomScale="40" zoomScaleNormal="40" workbookViewId="0">
      <selection activeCell="BU55" sqref="BU55"/>
    </sheetView>
  </sheetViews>
  <sheetFormatPr defaultRowHeight="15" x14ac:dyDescent="0.25"/>
  <cols>
    <col min="1" max="1" width="9.140625" style="20"/>
    <col min="2" max="2" width="12.5703125" style="20" customWidth="1"/>
    <col min="3" max="16384" width="9.140625" style="20"/>
  </cols>
  <sheetData>
    <row r="1" spans="1:35" ht="15" customHeight="1" x14ac:dyDescent="0.25">
      <c r="A1" s="19"/>
      <c r="B1" s="19"/>
      <c r="C1" s="25" t="s">
        <v>4828</v>
      </c>
      <c r="D1" s="26"/>
      <c r="E1" s="26"/>
      <c r="F1" s="26"/>
      <c r="G1" s="26"/>
      <c r="H1" s="26"/>
      <c r="I1" s="26"/>
      <c r="J1" s="26"/>
      <c r="K1" s="26"/>
      <c r="L1" s="26"/>
      <c r="M1" s="26"/>
      <c r="N1" s="26"/>
      <c r="O1" s="19"/>
      <c r="P1" s="19"/>
      <c r="Q1" s="19"/>
      <c r="R1" s="19"/>
      <c r="S1" s="19"/>
      <c r="T1" s="19"/>
      <c r="U1" s="19"/>
      <c r="V1" s="19"/>
      <c r="W1" s="19"/>
      <c r="X1" s="19"/>
      <c r="Y1" s="19"/>
      <c r="Z1" s="19"/>
      <c r="AA1" s="19"/>
      <c r="AB1" s="19"/>
      <c r="AC1" s="19"/>
      <c r="AD1" s="19"/>
      <c r="AE1" s="19"/>
      <c r="AF1" s="19"/>
      <c r="AG1" s="19"/>
      <c r="AH1" s="19"/>
      <c r="AI1" s="19"/>
    </row>
    <row r="2" spans="1:35" x14ac:dyDescent="0.25">
      <c r="A2" s="19"/>
      <c r="B2" s="19"/>
      <c r="C2" s="27"/>
      <c r="D2" s="26"/>
      <c r="E2" s="26"/>
      <c r="F2" s="26"/>
      <c r="G2" s="26"/>
      <c r="H2" s="26"/>
      <c r="I2" s="26"/>
      <c r="J2" s="26"/>
      <c r="K2" s="26"/>
      <c r="L2" s="26"/>
      <c r="M2" s="26"/>
      <c r="N2" s="26"/>
      <c r="O2" s="19"/>
      <c r="P2" s="19"/>
      <c r="Q2" s="19"/>
      <c r="R2" s="19"/>
      <c r="S2" s="19"/>
      <c r="T2" s="19"/>
      <c r="U2" s="19"/>
      <c r="V2" s="19"/>
      <c r="W2" s="19"/>
      <c r="X2" s="19"/>
      <c r="Y2" s="19"/>
      <c r="Z2" s="19"/>
      <c r="AA2" s="19"/>
      <c r="AB2" s="19"/>
      <c r="AC2" s="19"/>
      <c r="AD2" s="19"/>
      <c r="AE2" s="19"/>
      <c r="AF2" s="19"/>
      <c r="AG2" s="19"/>
      <c r="AH2" s="19"/>
      <c r="AI2" s="19"/>
    </row>
    <row r="3" spans="1:35" x14ac:dyDescent="0.25">
      <c r="A3" s="19"/>
      <c r="B3" s="19"/>
      <c r="C3" s="27"/>
      <c r="D3" s="26"/>
      <c r="E3" s="26"/>
      <c r="F3" s="26"/>
      <c r="G3" s="26"/>
      <c r="H3" s="26"/>
      <c r="I3" s="26"/>
      <c r="J3" s="26"/>
      <c r="K3" s="26"/>
      <c r="L3" s="26"/>
      <c r="M3" s="26"/>
      <c r="N3" s="26"/>
      <c r="O3" s="19"/>
      <c r="P3" s="19"/>
      <c r="Q3" s="19"/>
      <c r="R3" s="19"/>
      <c r="S3" s="19"/>
      <c r="T3" s="19"/>
      <c r="U3" s="19"/>
      <c r="V3" s="19"/>
      <c r="W3" s="19"/>
      <c r="X3" s="19"/>
      <c r="Y3" s="19"/>
      <c r="Z3" s="19"/>
      <c r="AA3" s="19"/>
      <c r="AB3" s="19"/>
      <c r="AC3" s="19"/>
      <c r="AD3" s="19"/>
      <c r="AE3" s="19"/>
      <c r="AF3" s="19"/>
      <c r="AG3" s="19"/>
      <c r="AH3" s="19"/>
      <c r="AI3" s="19"/>
    </row>
    <row r="4" spans="1:35" x14ac:dyDescent="0.25">
      <c r="A4" s="19"/>
      <c r="B4" s="19"/>
      <c r="C4" s="27"/>
      <c r="D4" s="26"/>
      <c r="E4" s="26"/>
      <c r="F4" s="26"/>
      <c r="G4" s="26"/>
      <c r="H4" s="26"/>
      <c r="I4" s="26"/>
      <c r="J4" s="26"/>
      <c r="K4" s="26"/>
      <c r="L4" s="26"/>
      <c r="M4" s="26"/>
      <c r="N4" s="26"/>
      <c r="O4" s="19"/>
      <c r="P4" s="19"/>
      <c r="Q4" s="19"/>
      <c r="R4" s="19"/>
      <c r="S4" s="19"/>
      <c r="T4" s="19"/>
      <c r="U4" s="19"/>
      <c r="V4" s="19"/>
      <c r="W4" s="19"/>
      <c r="X4" s="19"/>
      <c r="Y4" s="19"/>
      <c r="Z4" s="19"/>
      <c r="AA4" s="19"/>
      <c r="AB4" s="19"/>
      <c r="AC4" s="19"/>
      <c r="AD4" s="19"/>
      <c r="AE4" s="19"/>
      <c r="AF4" s="19"/>
      <c r="AG4" s="19"/>
      <c r="AH4" s="19"/>
      <c r="AI4" s="19"/>
    </row>
    <row r="5" spans="1:35" x14ac:dyDescent="0.25">
      <c r="A5" s="19"/>
      <c r="B5" s="19"/>
      <c r="C5" s="27"/>
      <c r="D5" s="26"/>
      <c r="E5" s="26"/>
      <c r="F5" s="26"/>
      <c r="G5" s="26"/>
      <c r="H5" s="26"/>
      <c r="I5" s="26"/>
      <c r="J5" s="26"/>
      <c r="K5" s="26"/>
      <c r="L5" s="26"/>
      <c r="M5" s="26"/>
      <c r="N5" s="26"/>
      <c r="O5" s="19"/>
      <c r="P5" s="19"/>
      <c r="Q5" s="19"/>
      <c r="R5" s="19"/>
      <c r="S5" s="19"/>
      <c r="T5" s="19"/>
      <c r="U5" s="19"/>
      <c r="V5" s="19"/>
      <c r="W5" s="19"/>
      <c r="X5" s="19"/>
      <c r="Y5" s="19"/>
      <c r="Z5" s="19"/>
      <c r="AA5" s="19"/>
      <c r="AB5" s="19"/>
      <c r="AC5" s="19"/>
      <c r="AD5" s="19"/>
      <c r="AE5" s="19"/>
      <c r="AF5" s="19"/>
      <c r="AG5" s="19"/>
      <c r="AH5" s="19"/>
      <c r="AI5" s="19"/>
    </row>
    <row r="6" spans="1:35" x14ac:dyDescent="0.25">
      <c r="A6" s="19"/>
      <c r="B6" s="19"/>
      <c r="C6" s="27"/>
      <c r="D6" s="26"/>
      <c r="E6" s="26"/>
      <c r="F6" s="26"/>
      <c r="G6" s="26"/>
      <c r="H6" s="26"/>
      <c r="I6" s="26"/>
      <c r="J6" s="26"/>
      <c r="K6" s="26"/>
      <c r="L6" s="26"/>
      <c r="M6" s="26"/>
      <c r="N6" s="26"/>
      <c r="O6" s="19"/>
      <c r="P6" s="19"/>
      <c r="Q6" s="19"/>
      <c r="R6" s="19"/>
      <c r="S6" s="19"/>
      <c r="T6" s="19"/>
      <c r="U6" s="19"/>
      <c r="V6" s="19"/>
      <c r="W6" s="19"/>
      <c r="X6" s="19"/>
      <c r="Y6" s="19"/>
      <c r="Z6" s="19"/>
      <c r="AA6" s="19"/>
      <c r="AB6" s="19"/>
      <c r="AC6" s="19"/>
      <c r="AD6" s="19"/>
      <c r="AE6" s="19"/>
      <c r="AF6" s="19"/>
      <c r="AG6" s="19"/>
      <c r="AH6" s="19"/>
      <c r="AI6" s="19"/>
    </row>
    <row r="7" spans="1:35" x14ac:dyDescent="0.25">
      <c r="A7" s="19"/>
      <c r="B7" s="19"/>
      <c r="C7" s="27"/>
      <c r="D7" s="26"/>
      <c r="E7" s="26"/>
      <c r="F7" s="26"/>
      <c r="G7" s="26"/>
      <c r="H7" s="26"/>
      <c r="I7" s="26"/>
      <c r="J7" s="26"/>
      <c r="K7" s="26"/>
      <c r="L7" s="26"/>
      <c r="M7" s="26"/>
      <c r="N7" s="26"/>
      <c r="O7" s="19"/>
      <c r="P7" s="19"/>
      <c r="Q7" s="19"/>
      <c r="R7" s="19"/>
      <c r="S7" s="19"/>
      <c r="T7" s="19"/>
      <c r="U7" s="19"/>
      <c r="V7" s="19"/>
      <c r="W7" s="19"/>
      <c r="X7" s="19"/>
      <c r="Y7" s="19"/>
      <c r="Z7" s="19"/>
      <c r="AA7" s="19"/>
      <c r="AB7" s="19"/>
      <c r="AC7" s="19"/>
      <c r="AD7" s="19"/>
      <c r="AE7" s="19"/>
      <c r="AF7" s="19"/>
      <c r="AG7" s="19"/>
      <c r="AH7" s="19"/>
      <c r="AI7" s="19"/>
    </row>
    <row r="8" spans="1:35" x14ac:dyDescent="0.25">
      <c r="A8" s="19"/>
      <c r="B8" s="19"/>
      <c r="C8" s="27"/>
      <c r="D8" s="26"/>
      <c r="E8" s="26"/>
      <c r="F8" s="26"/>
      <c r="G8" s="26"/>
      <c r="H8" s="26"/>
      <c r="I8" s="26"/>
      <c r="J8" s="26"/>
      <c r="K8" s="26"/>
      <c r="L8" s="26"/>
      <c r="M8" s="26"/>
      <c r="N8" s="26"/>
      <c r="O8" s="19"/>
      <c r="P8" s="19"/>
      <c r="Q8" s="19"/>
      <c r="R8" s="19"/>
      <c r="S8" s="19"/>
      <c r="T8" s="19"/>
      <c r="U8" s="19"/>
      <c r="V8" s="19"/>
      <c r="W8" s="19"/>
      <c r="X8" s="19"/>
      <c r="Y8" s="19"/>
      <c r="Z8" s="19"/>
      <c r="AA8" s="19"/>
      <c r="AB8" s="19"/>
      <c r="AC8" s="19"/>
      <c r="AD8" s="19"/>
      <c r="AE8" s="19"/>
      <c r="AF8" s="19"/>
      <c r="AG8" s="19"/>
      <c r="AH8" s="19"/>
      <c r="AI8" s="19"/>
    </row>
    <row r="9" spans="1:35" x14ac:dyDescent="0.25">
      <c r="A9" s="19"/>
      <c r="B9" s="19"/>
      <c r="C9" s="27"/>
      <c r="D9" s="26"/>
      <c r="E9" s="26"/>
      <c r="F9" s="26"/>
      <c r="G9" s="26"/>
      <c r="H9" s="26"/>
      <c r="I9" s="26"/>
      <c r="J9" s="26"/>
      <c r="K9" s="26"/>
      <c r="L9" s="26"/>
      <c r="M9" s="26"/>
      <c r="N9" s="26"/>
      <c r="O9" s="19"/>
      <c r="P9" s="19"/>
      <c r="Q9" s="19"/>
      <c r="R9" s="19"/>
      <c r="S9" s="19"/>
      <c r="T9" s="19"/>
      <c r="U9" s="19"/>
      <c r="V9" s="19"/>
      <c r="W9" s="19"/>
      <c r="X9" s="19"/>
      <c r="Y9" s="19"/>
      <c r="Z9" s="19"/>
      <c r="AA9" s="19"/>
      <c r="AB9" s="19"/>
      <c r="AC9" s="19"/>
      <c r="AD9" s="19"/>
      <c r="AE9" s="19"/>
      <c r="AF9" s="19"/>
      <c r="AG9" s="19"/>
      <c r="AH9" s="19"/>
      <c r="AI9" s="19"/>
    </row>
    <row r="10" spans="1:35" x14ac:dyDescent="0.25">
      <c r="A10" s="19"/>
      <c r="B10" s="19"/>
      <c r="C10" s="27"/>
      <c r="D10" s="26"/>
      <c r="E10" s="26"/>
      <c r="F10" s="26"/>
      <c r="G10" s="26"/>
      <c r="H10" s="26"/>
      <c r="I10" s="26"/>
      <c r="J10" s="26"/>
      <c r="K10" s="26"/>
      <c r="L10" s="26"/>
      <c r="M10" s="26"/>
      <c r="N10" s="26"/>
      <c r="O10" s="19"/>
      <c r="P10" s="19"/>
      <c r="Q10" s="19"/>
      <c r="R10" s="19"/>
      <c r="S10" s="19"/>
      <c r="T10" s="19"/>
      <c r="U10" s="19"/>
      <c r="V10" s="19"/>
      <c r="W10" s="19"/>
      <c r="X10" s="19"/>
      <c r="Y10" s="19"/>
      <c r="Z10" s="19"/>
      <c r="AA10" s="19"/>
      <c r="AB10" s="19"/>
      <c r="AC10" s="19"/>
      <c r="AD10" s="19"/>
      <c r="AE10" s="19"/>
      <c r="AF10" s="19"/>
      <c r="AG10" s="19"/>
      <c r="AH10" s="19"/>
      <c r="AI10" s="19"/>
    </row>
    <row r="11" spans="1:35" x14ac:dyDescent="0.25">
      <c r="A11" s="19"/>
      <c r="B11" s="19"/>
      <c r="C11" s="27"/>
      <c r="D11" s="26"/>
      <c r="E11" s="26"/>
      <c r="F11" s="26"/>
      <c r="G11" s="26"/>
      <c r="H11" s="26"/>
      <c r="I11" s="26"/>
      <c r="J11" s="26"/>
      <c r="K11" s="26"/>
      <c r="L11" s="26"/>
      <c r="M11" s="26"/>
      <c r="N11" s="26"/>
      <c r="O11" s="19"/>
      <c r="P11" s="19"/>
      <c r="Q11" s="19"/>
      <c r="R11" s="19"/>
      <c r="S11" s="19"/>
      <c r="T11" s="19"/>
      <c r="U11" s="19"/>
      <c r="V11" s="19"/>
      <c r="W11" s="19"/>
      <c r="X11" s="19"/>
      <c r="Y11" s="19"/>
      <c r="Z11" s="19"/>
      <c r="AA11" s="19"/>
      <c r="AB11" s="19"/>
      <c r="AC11" s="19"/>
      <c r="AD11" s="19"/>
      <c r="AE11" s="19"/>
      <c r="AF11" s="19"/>
      <c r="AG11" s="19"/>
      <c r="AH11" s="19"/>
      <c r="AI11" s="19"/>
    </row>
    <row r="12" spans="1:35" x14ac:dyDescent="0.25">
      <c r="A12" s="19"/>
      <c r="B12" s="19"/>
      <c r="C12" s="27"/>
      <c r="D12" s="26"/>
      <c r="E12" s="26"/>
      <c r="F12" s="26"/>
      <c r="G12" s="26"/>
      <c r="H12" s="26"/>
      <c r="I12" s="26"/>
      <c r="J12" s="26"/>
      <c r="K12" s="26"/>
      <c r="L12" s="26"/>
      <c r="M12" s="26"/>
      <c r="N12" s="26"/>
      <c r="O12" s="19"/>
      <c r="P12" s="19"/>
      <c r="Q12" s="19"/>
      <c r="R12" s="19"/>
      <c r="S12" s="19"/>
      <c r="T12" s="19"/>
      <c r="U12" s="19"/>
      <c r="V12" s="19"/>
      <c r="W12" s="19"/>
      <c r="X12" s="19"/>
      <c r="Y12" s="19"/>
      <c r="Z12" s="19"/>
      <c r="AA12" s="19"/>
      <c r="AB12" s="19"/>
      <c r="AC12" s="19"/>
      <c r="AD12" s="19"/>
      <c r="AE12" s="19"/>
      <c r="AF12" s="19"/>
      <c r="AG12" s="19"/>
      <c r="AH12" s="19"/>
      <c r="AI12" s="19"/>
    </row>
    <row r="13" spans="1:35" x14ac:dyDescent="0.25">
      <c r="A13" s="19"/>
      <c r="B13" s="19"/>
      <c r="C13" s="27"/>
      <c r="D13" s="26"/>
      <c r="E13" s="26"/>
      <c r="F13" s="26"/>
      <c r="G13" s="26"/>
      <c r="H13" s="26"/>
      <c r="I13" s="26"/>
      <c r="J13" s="26"/>
      <c r="K13" s="26"/>
      <c r="L13" s="26"/>
      <c r="M13" s="26"/>
      <c r="N13" s="26"/>
      <c r="O13" s="19"/>
      <c r="P13" s="19"/>
      <c r="Q13" s="19"/>
      <c r="R13" s="19"/>
      <c r="S13" s="19"/>
      <c r="T13" s="19"/>
      <c r="U13" s="19"/>
      <c r="V13" s="19"/>
      <c r="W13" s="19"/>
      <c r="X13" s="19"/>
      <c r="Y13" s="19"/>
      <c r="Z13" s="19"/>
      <c r="AA13" s="19"/>
      <c r="AB13" s="19"/>
      <c r="AC13" s="19"/>
      <c r="AD13" s="19"/>
      <c r="AE13" s="19"/>
      <c r="AF13" s="19"/>
      <c r="AG13" s="19"/>
      <c r="AH13" s="19"/>
      <c r="AI13" s="19"/>
    </row>
    <row r="14" spans="1:35" x14ac:dyDescent="0.25">
      <c r="A14" s="19"/>
      <c r="B14" s="19"/>
      <c r="C14" s="27"/>
      <c r="D14" s="26"/>
      <c r="E14" s="26"/>
      <c r="F14" s="26"/>
      <c r="G14" s="26"/>
      <c r="H14" s="26"/>
      <c r="I14" s="26"/>
      <c r="J14" s="26"/>
      <c r="K14" s="26"/>
      <c r="L14" s="26"/>
      <c r="M14" s="26"/>
      <c r="N14" s="26"/>
      <c r="O14" s="19"/>
      <c r="P14" s="19"/>
      <c r="Q14" s="19"/>
      <c r="R14" s="19"/>
      <c r="S14" s="19"/>
      <c r="T14" s="19"/>
      <c r="U14" s="19"/>
      <c r="V14" s="19"/>
      <c r="W14" s="19"/>
      <c r="X14" s="19"/>
      <c r="Y14" s="19"/>
      <c r="Z14" s="19"/>
      <c r="AA14" s="19"/>
      <c r="AB14" s="19"/>
      <c r="AC14" s="19"/>
      <c r="AD14" s="19"/>
      <c r="AE14" s="19"/>
      <c r="AF14" s="19"/>
      <c r="AG14" s="19"/>
      <c r="AH14" s="19"/>
      <c r="AI14" s="19"/>
    </row>
    <row r="15" spans="1:35" x14ac:dyDescent="0.25">
      <c r="A15" s="19"/>
      <c r="B15" s="19"/>
      <c r="C15" s="27"/>
      <c r="D15" s="26"/>
      <c r="E15" s="26"/>
      <c r="F15" s="26"/>
      <c r="G15" s="26"/>
      <c r="H15" s="26"/>
      <c r="I15" s="26"/>
      <c r="J15" s="26"/>
      <c r="K15" s="26"/>
      <c r="L15" s="26"/>
      <c r="M15" s="26"/>
      <c r="N15" s="26"/>
      <c r="O15" s="19"/>
      <c r="P15" s="19"/>
      <c r="Q15" s="19"/>
      <c r="R15" s="19"/>
      <c r="S15" s="19"/>
      <c r="T15" s="19"/>
      <c r="U15" s="19"/>
      <c r="V15" s="19"/>
      <c r="W15" s="19"/>
      <c r="X15" s="19"/>
      <c r="Y15" s="19"/>
      <c r="Z15" s="19"/>
      <c r="AA15" s="19"/>
      <c r="AB15" s="19"/>
      <c r="AC15" s="19"/>
      <c r="AD15" s="19"/>
      <c r="AE15" s="19"/>
      <c r="AF15" s="19"/>
      <c r="AG15" s="19"/>
      <c r="AH15" s="19"/>
      <c r="AI15" s="19"/>
    </row>
    <row r="16" spans="1:35" x14ac:dyDescent="0.25">
      <c r="A16" s="19"/>
      <c r="B16" s="19"/>
      <c r="C16" s="27"/>
      <c r="D16" s="26"/>
      <c r="E16" s="26"/>
      <c r="F16" s="26"/>
      <c r="G16" s="26"/>
      <c r="H16" s="26"/>
      <c r="I16" s="26"/>
      <c r="J16" s="26"/>
      <c r="K16" s="26"/>
      <c r="L16" s="26"/>
      <c r="M16" s="26"/>
      <c r="N16" s="26"/>
      <c r="O16" s="19"/>
      <c r="P16" s="19"/>
      <c r="Q16" s="19"/>
      <c r="R16" s="19"/>
      <c r="S16" s="19"/>
      <c r="T16" s="19"/>
      <c r="U16" s="19"/>
      <c r="V16" s="19"/>
      <c r="W16" s="19"/>
      <c r="X16" s="19"/>
      <c r="Y16" s="19"/>
      <c r="Z16" s="19"/>
      <c r="AA16" s="19"/>
      <c r="AB16" s="19"/>
      <c r="AC16" s="19"/>
      <c r="AD16" s="19"/>
      <c r="AE16" s="19"/>
      <c r="AF16" s="19"/>
      <c r="AG16" s="19"/>
      <c r="AH16" s="19"/>
      <c r="AI16" s="19"/>
    </row>
    <row r="17" spans="1:35" x14ac:dyDescent="0.25">
      <c r="A17" s="19"/>
      <c r="B17" s="19"/>
      <c r="C17" s="27"/>
      <c r="D17" s="26"/>
      <c r="E17" s="26"/>
      <c r="F17" s="26"/>
      <c r="G17" s="26"/>
      <c r="H17" s="26"/>
      <c r="I17" s="26"/>
      <c r="J17" s="26"/>
      <c r="K17" s="26"/>
      <c r="L17" s="26"/>
      <c r="M17" s="26"/>
      <c r="N17" s="26"/>
      <c r="O17" s="19"/>
      <c r="P17" s="19"/>
      <c r="Q17" s="19"/>
      <c r="R17" s="19"/>
      <c r="S17" s="19"/>
      <c r="T17" s="19"/>
      <c r="U17" s="19"/>
      <c r="V17" s="19"/>
      <c r="W17" s="19"/>
      <c r="X17" s="19"/>
      <c r="Y17" s="19"/>
      <c r="Z17" s="19"/>
      <c r="AA17" s="19"/>
      <c r="AB17" s="19"/>
      <c r="AC17" s="19"/>
      <c r="AD17" s="19"/>
      <c r="AE17" s="19"/>
      <c r="AF17" s="19"/>
      <c r="AG17" s="19"/>
      <c r="AH17" s="19"/>
      <c r="AI17" s="19"/>
    </row>
    <row r="18" spans="1:35" x14ac:dyDescent="0.25">
      <c r="A18" s="19"/>
      <c r="B18" s="19"/>
      <c r="C18" s="27"/>
      <c r="D18" s="26"/>
      <c r="E18" s="26"/>
      <c r="F18" s="26"/>
      <c r="G18" s="26"/>
      <c r="H18" s="26"/>
      <c r="I18" s="26"/>
      <c r="J18" s="26"/>
      <c r="K18" s="26"/>
      <c r="L18" s="26"/>
      <c r="M18" s="26"/>
      <c r="N18" s="26"/>
      <c r="O18" s="19"/>
      <c r="P18" s="19"/>
      <c r="Q18" s="19"/>
      <c r="R18" s="19"/>
      <c r="S18" s="19"/>
      <c r="T18" s="19"/>
      <c r="U18" s="19"/>
      <c r="V18" s="19"/>
      <c r="W18" s="19"/>
      <c r="X18" s="19"/>
      <c r="Y18" s="19"/>
      <c r="Z18" s="19"/>
      <c r="AA18" s="19"/>
      <c r="AB18" s="19"/>
      <c r="AC18" s="19"/>
      <c r="AD18" s="19"/>
      <c r="AE18" s="19"/>
      <c r="AF18" s="19"/>
      <c r="AG18" s="19"/>
      <c r="AH18" s="19"/>
      <c r="AI18" s="19"/>
    </row>
    <row r="19" spans="1:35" x14ac:dyDescent="0.25">
      <c r="A19" s="19"/>
      <c r="B19" s="19"/>
      <c r="C19" s="27"/>
      <c r="D19" s="26"/>
      <c r="E19" s="26"/>
      <c r="F19" s="26"/>
      <c r="G19" s="26"/>
      <c r="H19" s="26"/>
      <c r="I19" s="26"/>
      <c r="J19" s="26"/>
      <c r="K19" s="26"/>
      <c r="L19" s="26"/>
      <c r="M19" s="26"/>
      <c r="N19" s="26"/>
      <c r="O19" s="19"/>
      <c r="P19" s="19"/>
      <c r="Q19" s="19"/>
      <c r="R19" s="19"/>
      <c r="S19" s="19"/>
      <c r="T19" s="19"/>
      <c r="U19" s="19"/>
      <c r="V19" s="19"/>
      <c r="W19" s="19"/>
      <c r="X19" s="19"/>
      <c r="Y19" s="19"/>
      <c r="Z19" s="19"/>
      <c r="AA19" s="19"/>
      <c r="AB19" s="19"/>
      <c r="AC19" s="19"/>
      <c r="AD19" s="19"/>
      <c r="AE19" s="19"/>
      <c r="AF19" s="19"/>
      <c r="AG19" s="19"/>
      <c r="AH19" s="19"/>
      <c r="AI19" s="19"/>
    </row>
    <row r="20" spans="1:35" x14ac:dyDescent="0.25">
      <c r="A20" s="19"/>
      <c r="B20" s="19"/>
      <c r="C20" s="27"/>
      <c r="D20" s="26"/>
      <c r="E20" s="26"/>
      <c r="F20" s="26"/>
      <c r="G20" s="26"/>
      <c r="H20" s="26"/>
      <c r="I20" s="26"/>
      <c r="J20" s="26"/>
      <c r="K20" s="26"/>
      <c r="L20" s="26"/>
      <c r="M20" s="26"/>
      <c r="N20" s="26"/>
      <c r="O20" s="19"/>
      <c r="P20" s="19"/>
      <c r="Q20" s="19"/>
      <c r="R20" s="19"/>
      <c r="S20" s="19"/>
      <c r="T20" s="19"/>
      <c r="U20" s="19"/>
      <c r="V20" s="19"/>
      <c r="W20" s="19"/>
      <c r="X20" s="19"/>
      <c r="Y20" s="19"/>
      <c r="Z20" s="19"/>
      <c r="AA20" s="19"/>
      <c r="AB20" s="19"/>
      <c r="AC20" s="19"/>
      <c r="AD20" s="19"/>
      <c r="AE20" s="19"/>
      <c r="AF20" s="19"/>
      <c r="AG20" s="19"/>
      <c r="AH20" s="19"/>
      <c r="AI20" s="19"/>
    </row>
    <row r="21" spans="1:35" x14ac:dyDescent="0.25">
      <c r="A21" s="19"/>
      <c r="B21" s="19"/>
      <c r="C21" s="27"/>
      <c r="D21" s="26"/>
      <c r="E21" s="26"/>
      <c r="F21" s="26"/>
      <c r="G21" s="26"/>
      <c r="H21" s="26"/>
      <c r="I21" s="26"/>
      <c r="J21" s="26"/>
      <c r="K21" s="26"/>
      <c r="L21" s="26"/>
      <c r="M21" s="26"/>
      <c r="N21" s="26"/>
      <c r="O21" s="19"/>
      <c r="P21" s="19"/>
      <c r="Q21" s="19"/>
      <c r="R21" s="19"/>
      <c r="S21" s="19"/>
      <c r="T21" s="19"/>
      <c r="U21" s="19"/>
      <c r="V21" s="19"/>
      <c r="W21" s="19"/>
      <c r="X21" s="19"/>
      <c r="Y21" s="19"/>
      <c r="Z21" s="19"/>
      <c r="AA21" s="19"/>
      <c r="AB21" s="19"/>
      <c r="AC21" s="19"/>
      <c r="AD21" s="19"/>
      <c r="AE21" s="19"/>
      <c r="AF21" s="19"/>
      <c r="AG21" s="19"/>
      <c r="AH21" s="19"/>
      <c r="AI21" s="19"/>
    </row>
    <row r="22" spans="1:35" x14ac:dyDescent="0.25">
      <c r="A22" s="19"/>
      <c r="B22" s="19"/>
      <c r="C22" s="27"/>
      <c r="D22" s="26"/>
      <c r="E22" s="26"/>
      <c r="F22" s="26"/>
      <c r="G22" s="26"/>
      <c r="H22" s="26"/>
      <c r="I22" s="26"/>
      <c r="J22" s="26"/>
      <c r="K22" s="26"/>
      <c r="L22" s="26"/>
      <c r="M22" s="26"/>
      <c r="N22" s="26"/>
      <c r="O22" s="19"/>
      <c r="P22" s="19"/>
      <c r="Q22" s="19"/>
      <c r="R22" s="19"/>
      <c r="S22" s="19"/>
      <c r="T22" s="19"/>
      <c r="U22" s="19"/>
      <c r="V22" s="19"/>
      <c r="W22" s="19"/>
      <c r="X22" s="19"/>
      <c r="Y22" s="19"/>
      <c r="Z22" s="19"/>
      <c r="AA22" s="19"/>
      <c r="AB22" s="19"/>
      <c r="AC22" s="19"/>
      <c r="AD22" s="19"/>
      <c r="AE22" s="19"/>
      <c r="AF22" s="19"/>
      <c r="AG22" s="19"/>
      <c r="AH22" s="19"/>
      <c r="AI22" s="19"/>
    </row>
    <row r="23" spans="1:35" x14ac:dyDescent="0.25">
      <c r="A23" s="19"/>
      <c r="B23" s="19"/>
      <c r="C23" s="27"/>
      <c r="D23" s="26"/>
      <c r="E23" s="26"/>
      <c r="F23" s="26"/>
      <c r="G23" s="26"/>
      <c r="H23" s="26"/>
      <c r="I23" s="26"/>
      <c r="J23" s="26"/>
      <c r="K23" s="26"/>
      <c r="L23" s="26"/>
      <c r="M23" s="26"/>
      <c r="N23" s="26"/>
      <c r="O23" s="19"/>
      <c r="P23" s="19"/>
      <c r="Q23" s="19"/>
      <c r="R23" s="19"/>
      <c r="S23" s="19"/>
      <c r="T23" s="19"/>
      <c r="U23" s="19"/>
      <c r="V23" s="19"/>
      <c r="W23" s="19"/>
      <c r="X23" s="19"/>
      <c r="Y23" s="19"/>
      <c r="Z23" s="19"/>
      <c r="AA23" s="19"/>
      <c r="AB23" s="19"/>
      <c r="AC23" s="19"/>
      <c r="AD23" s="19"/>
      <c r="AE23" s="19"/>
      <c r="AF23" s="19"/>
      <c r="AG23" s="19"/>
      <c r="AH23" s="19"/>
      <c r="AI23" s="19"/>
    </row>
    <row r="24" spans="1:35" x14ac:dyDescent="0.25">
      <c r="A24" s="21"/>
      <c r="B24" s="21"/>
      <c r="C24" s="23"/>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row>
    <row r="25" spans="1:35" x14ac:dyDescent="0.25">
      <c r="A25" s="21"/>
      <c r="B25" s="21"/>
      <c r="C25" s="23"/>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row>
    <row r="26" spans="1:35" x14ac:dyDescent="0.25">
      <c r="A26" s="21"/>
      <c r="B26" s="21"/>
      <c r="C26" s="23"/>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row>
    <row r="27" spans="1:35" x14ac:dyDescent="0.25">
      <c r="A27" s="21"/>
      <c r="B27" s="21"/>
      <c r="C27" s="23"/>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row>
    <row r="28" spans="1:35" x14ac:dyDescent="0.25">
      <c r="A28" s="21"/>
      <c r="B28" s="21"/>
      <c r="C28" s="23"/>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row>
    <row r="29" spans="1:35" x14ac:dyDescent="0.25">
      <c r="A29" s="21"/>
      <c r="B29" s="21"/>
      <c r="C29" s="23"/>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row>
    <row r="30" spans="1:35" x14ac:dyDescent="0.25">
      <c r="A30" s="22"/>
      <c r="B30" s="22"/>
      <c r="C30" s="24"/>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row>
    <row r="31" spans="1:35" x14ac:dyDescent="0.25">
      <c r="A31" s="22"/>
      <c r="B31" s="22"/>
      <c r="C31" s="24"/>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row>
    <row r="32" spans="1:35" x14ac:dyDescent="0.25">
      <c r="A32" s="22"/>
      <c r="B32" s="22"/>
      <c r="C32" s="24"/>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row>
  </sheetData>
  <mergeCells count="1">
    <mergeCell ref="C1:N23"/>
  </mergeCells>
  <pageMargins left="0.70866141732283472" right="0.70866141732283472" top="0.74803149606299213" bottom="0.74803149606299213" header="0.31496062992125984" footer="0.31496062992125984"/>
  <pageSetup paperSize="123" scale="8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B8A1F-E7FB-4CA4-B947-F2D08CE550DE}">
  <dimension ref="A1:Y2824"/>
  <sheetViews>
    <sheetView workbookViewId="0">
      <selection activeCell="D5" sqref="D5"/>
    </sheetView>
  </sheetViews>
  <sheetFormatPr defaultRowHeight="15" x14ac:dyDescent="0.25"/>
  <cols>
    <col min="1" max="1" width="17.85546875" bestFit="1" customWidth="1"/>
    <col min="2" max="2" width="21.7109375" bestFit="1" customWidth="1"/>
    <col min="3" max="3" width="14" bestFit="1" customWidth="1"/>
    <col min="4" max="4" width="22.140625" bestFit="1" customWidth="1"/>
    <col min="5" max="5" width="8.85546875" bestFit="1" customWidth="1"/>
    <col min="6" max="6" width="14.5703125" bestFit="1" customWidth="1"/>
    <col min="7" max="7" width="10.140625" bestFit="1" customWidth="1"/>
    <col min="8" max="8" width="9.85546875" bestFit="1" customWidth="1"/>
    <col min="9" max="9" width="13" bestFit="1" customWidth="1"/>
    <col min="10" max="10" width="10.85546875" bestFit="1" customWidth="1"/>
    <col min="11" max="11" width="16.5703125" bestFit="1" customWidth="1"/>
    <col min="12" max="12" width="8.42578125" bestFit="1" customWidth="1"/>
    <col min="13" max="13" width="17.85546875" bestFit="1" customWidth="1"/>
    <col min="14" max="14" width="32" bestFit="1" customWidth="1"/>
    <col min="15" max="15" width="15.85546875" bestFit="1" customWidth="1"/>
    <col min="16" max="16" width="39.7109375" bestFit="1" customWidth="1"/>
    <col min="17" max="17" width="17.28515625" bestFit="1" customWidth="1"/>
    <col min="18" max="18" width="14.42578125" bestFit="1" customWidth="1"/>
    <col min="19" max="19" width="11.7109375" bestFit="1" customWidth="1"/>
    <col min="20" max="20" width="15.7109375" bestFit="1" customWidth="1"/>
    <col min="21" max="21" width="12.28515625" bestFit="1" customWidth="1"/>
    <col min="22" max="22" width="13.42578125" bestFit="1" customWidth="1"/>
    <col min="23" max="23" width="22" bestFit="1" customWidth="1"/>
    <col min="24" max="24" width="22.7109375" bestFit="1" customWidth="1"/>
    <col min="25" max="25" width="11.8554687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v>10107</v>
      </c>
      <c r="B2">
        <v>30</v>
      </c>
      <c r="C2" t="s">
        <v>25</v>
      </c>
      <c r="D2">
        <v>2</v>
      </c>
      <c r="E2" t="s">
        <v>26</v>
      </c>
      <c r="F2" t="s">
        <v>27</v>
      </c>
      <c r="G2" t="s">
        <v>28</v>
      </c>
      <c r="H2">
        <v>1</v>
      </c>
      <c r="I2">
        <v>2</v>
      </c>
      <c r="J2">
        <v>2003</v>
      </c>
      <c r="K2" t="s">
        <v>29</v>
      </c>
      <c r="L2">
        <v>95</v>
      </c>
      <c r="M2" t="s">
        <v>30</v>
      </c>
      <c r="N2" t="s">
        <v>31</v>
      </c>
      <c r="O2" t="s">
        <v>32</v>
      </c>
      <c r="P2" t="s">
        <v>33</v>
      </c>
      <c r="Q2" t="s">
        <v>34</v>
      </c>
      <c r="R2" t="s">
        <v>35</v>
      </c>
      <c r="S2" t="s">
        <v>36</v>
      </c>
      <c r="T2" t="s">
        <v>37</v>
      </c>
      <c r="U2" t="s">
        <v>38</v>
      </c>
      <c r="V2" t="s">
        <v>39</v>
      </c>
      <c r="W2" t="s">
        <v>40</v>
      </c>
      <c r="X2" t="s">
        <v>41</v>
      </c>
      <c r="Y2" t="s">
        <v>42</v>
      </c>
    </row>
    <row r="3" spans="1:25" x14ac:dyDescent="0.25">
      <c r="A3">
        <v>10121</v>
      </c>
      <c r="B3">
        <v>34</v>
      </c>
      <c r="C3" t="s">
        <v>43</v>
      </c>
      <c r="D3">
        <v>5</v>
      </c>
      <c r="E3" t="s">
        <v>44</v>
      </c>
      <c r="F3" t="s">
        <v>45</v>
      </c>
      <c r="G3" t="s">
        <v>28</v>
      </c>
      <c r="H3">
        <v>2</v>
      </c>
      <c r="I3">
        <v>5</v>
      </c>
      <c r="J3">
        <v>2003</v>
      </c>
      <c r="K3" t="s">
        <v>29</v>
      </c>
      <c r="L3">
        <v>95</v>
      </c>
      <c r="M3" t="s">
        <v>30</v>
      </c>
      <c r="N3" t="s">
        <v>46</v>
      </c>
      <c r="O3" t="s">
        <v>47</v>
      </c>
      <c r="P3" t="s">
        <v>48</v>
      </c>
      <c r="Q3" t="s">
        <v>34</v>
      </c>
      <c r="R3" t="s">
        <v>49</v>
      </c>
      <c r="S3" t="s">
        <v>34</v>
      </c>
      <c r="T3" t="s">
        <v>50</v>
      </c>
      <c r="U3" t="s">
        <v>51</v>
      </c>
      <c r="V3" t="s">
        <v>52</v>
      </c>
      <c r="W3" t="s">
        <v>53</v>
      </c>
      <c r="X3" t="s">
        <v>54</v>
      </c>
      <c r="Y3" t="s">
        <v>42</v>
      </c>
    </row>
    <row r="4" spans="1:25" x14ac:dyDescent="0.25">
      <c r="A4">
        <v>10134</v>
      </c>
      <c r="B4">
        <v>41</v>
      </c>
      <c r="C4" t="s">
        <v>55</v>
      </c>
      <c r="D4">
        <v>2</v>
      </c>
      <c r="E4" t="s">
        <v>56</v>
      </c>
      <c r="F4" t="s">
        <v>57</v>
      </c>
      <c r="G4" t="s">
        <v>28</v>
      </c>
      <c r="H4">
        <v>3</v>
      </c>
      <c r="I4">
        <v>7</v>
      </c>
      <c r="J4">
        <v>2003</v>
      </c>
      <c r="K4" t="s">
        <v>29</v>
      </c>
      <c r="L4">
        <v>95</v>
      </c>
      <c r="M4" t="s">
        <v>30</v>
      </c>
      <c r="N4" t="s">
        <v>58</v>
      </c>
      <c r="O4" t="s">
        <v>59</v>
      </c>
      <c r="P4" t="s">
        <v>60</v>
      </c>
      <c r="Q4" t="s">
        <v>34</v>
      </c>
      <c r="R4" t="s">
        <v>61</v>
      </c>
      <c r="S4" t="s">
        <v>34</v>
      </c>
      <c r="T4" t="s">
        <v>62</v>
      </c>
      <c r="U4" t="s">
        <v>51</v>
      </c>
      <c r="V4" t="s">
        <v>52</v>
      </c>
      <c r="W4" t="s">
        <v>63</v>
      </c>
      <c r="X4" t="s">
        <v>64</v>
      </c>
      <c r="Y4" t="s">
        <v>65</v>
      </c>
    </row>
    <row r="5" spans="1:25" x14ac:dyDescent="0.25">
      <c r="A5">
        <v>10145</v>
      </c>
      <c r="B5">
        <v>45</v>
      </c>
      <c r="C5" t="s">
        <v>66</v>
      </c>
      <c r="D5">
        <v>6</v>
      </c>
      <c r="E5" t="s">
        <v>67</v>
      </c>
      <c r="F5" t="s">
        <v>68</v>
      </c>
      <c r="G5" t="s">
        <v>28</v>
      </c>
      <c r="H5">
        <v>3</v>
      </c>
      <c r="I5">
        <v>8</v>
      </c>
      <c r="J5">
        <v>2003</v>
      </c>
      <c r="K5" t="s">
        <v>29</v>
      </c>
      <c r="L5">
        <v>95</v>
      </c>
      <c r="M5" t="s">
        <v>30</v>
      </c>
      <c r="N5" t="s">
        <v>69</v>
      </c>
      <c r="O5" t="s">
        <v>70</v>
      </c>
      <c r="P5" t="s">
        <v>71</v>
      </c>
      <c r="Q5" t="s">
        <v>34</v>
      </c>
      <c r="R5" t="s">
        <v>72</v>
      </c>
      <c r="S5" t="s">
        <v>73</v>
      </c>
      <c r="T5" t="s">
        <v>74</v>
      </c>
      <c r="U5" t="s">
        <v>38</v>
      </c>
      <c r="V5" t="s">
        <v>39</v>
      </c>
      <c r="W5" t="s">
        <v>75</v>
      </c>
      <c r="X5" t="s">
        <v>76</v>
      </c>
      <c r="Y5" t="s">
        <v>65</v>
      </c>
    </row>
    <row r="6" spans="1:25" x14ac:dyDescent="0.25">
      <c r="A6">
        <v>10159</v>
      </c>
      <c r="B6">
        <v>49</v>
      </c>
      <c r="C6" t="s">
        <v>77</v>
      </c>
      <c r="D6">
        <v>14</v>
      </c>
      <c r="E6" t="s">
        <v>78</v>
      </c>
      <c r="F6" t="s">
        <v>79</v>
      </c>
      <c r="G6" t="s">
        <v>28</v>
      </c>
      <c r="H6">
        <v>4</v>
      </c>
      <c r="I6">
        <v>10</v>
      </c>
      <c r="J6">
        <v>2003</v>
      </c>
      <c r="K6" t="s">
        <v>29</v>
      </c>
      <c r="L6">
        <v>95</v>
      </c>
      <c r="M6" t="s">
        <v>30</v>
      </c>
      <c r="N6" t="s">
        <v>80</v>
      </c>
      <c r="O6" t="s">
        <v>81</v>
      </c>
      <c r="P6" t="s">
        <v>82</v>
      </c>
      <c r="Q6" t="s">
        <v>34</v>
      </c>
      <c r="R6" t="s">
        <v>83</v>
      </c>
      <c r="S6" t="s">
        <v>73</v>
      </c>
      <c r="T6" t="s">
        <v>34</v>
      </c>
      <c r="U6" t="s">
        <v>38</v>
      </c>
      <c r="V6" t="s">
        <v>39</v>
      </c>
      <c r="W6" t="s">
        <v>84</v>
      </c>
      <c r="X6" t="s">
        <v>76</v>
      </c>
      <c r="Y6" t="s">
        <v>65</v>
      </c>
    </row>
    <row r="7" spans="1:25" x14ac:dyDescent="0.25">
      <c r="A7">
        <v>10168</v>
      </c>
      <c r="B7">
        <v>36</v>
      </c>
      <c r="C7" t="s">
        <v>85</v>
      </c>
      <c r="D7">
        <v>1</v>
      </c>
      <c r="E7" t="s">
        <v>86</v>
      </c>
      <c r="F7" t="s">
        <v>87</v>
      </c>
      <c r="G7" t="s">
        <v>28</v>
      </c>
      <c r="H7">
        <v>4</v>
      </c>
      <c r="I7">
        <v>10</v>
      </c>
      <c r="J7">
        <v>2003</v>
      </c>
      <c r="K7" t="s">
        <v>29</v>
      </c>
      <c r="L7">
        <v>95</v>
      </c>
      <c r="M7" t="s">
        <v>30</v>
      </c>
      <c r="N7" t="s">
        <v>88</v>
      </c>
      <c r="O7" t="s">
        <v>89</v>
      </c>
      <c r="P7" t="s">
        <v>90</v>
      </c>
      <c r="Q7" t="s">
        <v>34</v>
      </c>
      <c r="R7" t="s">
        <v>91</v>
      </c>
      <c r="S7" t="s">
        <v>73</v>
      </c>
      <c r="T7" t="s">
        <v>92</v>
      </c>
      <c r="U7" t="s">
        <v>38</v>
      </c>
      <c r="V7" t="s">
        <v>39</v>
      </c>
      <c r="W7" t="s">
        <v>93</v>
      </c>
      <c r="X7" t="s">
        <v>94</v>
      </c>
      <c r="Y7" t="s">
        <v>65</v>
      </c>
    </row>
    <row r="8" spans="1:25" x14ac:dyDescent="0.25">
      <c r="A8">
        <v>10180</v>
      </c>
      <c r="B8">
        <v>29</v>
      </c>
      <c r="C8" t="s">
        <v>95</v>
      </c>
      <c r="D8">
        <v>9</v>
      </c>
      <c r="E8" t="s">
        <v>96</v>
      </c>
      <c r="F8" t="s">
        <v>97</v>
      </c>
      <c r="G8" t="s">
        <v>28</v>
      </c>
      <c r="H8">
        <v>4</v>
      </c>
      <c r="I8">
        <v>11</v>
      </c>
      <c r="J8">
        <v>2003</v>
      </c>
      <c r="K8" t="s">
        <v>29</v>
      </c>
      <c r="L8">
        <v>95</v>
      </c>
      <c r="M8" t="s">
        <v>30</v>
      </c>
      <c r="N8" t="s">
        <v>98</v>
      </c>
      <c r="O8" t="s">
        <v>99</v>
      </c>
      <c r="P8" t="s">
        <v>100</v>
      </c>
      <c r="Q8" t="s">
        <v>34</v>
      </c>
      <c r="R8" t="s">
        <v>101</v>
      </c>
      <c r="S8" t="s">
        <v>34</v>
      </c>
      <c r="T8" t="s">
        <v>102</v>
      </c>
      <c r="U8" t="s">
        <v>51</v>
      </c>
      <c r="V8" t="s">
        <v>52</v>
      </c>
      <c r="W8" t="s">
        <v>103</v>
      </c>
      <c r="X8" t="s">
        <v>104</v>
      </c>
      <c r="Y8" t="s">
        <v>42</v>
      </c>
    </row>
    <row r="9" spans="1:25" x14ac:dyDescent="0.25">
      <c r="A9">
        <v>10188</v>
      </c>
      <c r="B9">
        <v>48</v>
      </c>
      <c r="C9" t="s">
        <v>77</v>
      </c>
      <c r="D9">
        <v>1</v>
      </c>
      <c r="E9" t="s">
        <v>105</v>
      </c>
      <c r="F9" t="s">
        <v>106</v>
      </c>
      <c r="G9" t="s">
        <v>28</v>
      </c>
      <c r="H9">
        <v>4</v>
      </c>
      <c r="I9">
        <v>11</v>
      </c>
      <c r="J9">
        <v>2003</v>
      </c>
      <c r="K9" t="s">
        <v>29</v>
      </c>
      <c r="L9">
        <v>95</v>
      </c>
      <c r="M9" t="s">
        <v>30</v>
      </c>
      <c r="N9" t="s">
        <v>107</v>
      </c>
      <c r="O9" t="s">
        <v>108</v>
      </c>
      <c r="P9" t="s">
        <v>109</v>
      </c>
      <c r="Q9" t="s">
        <v>34</v>
      </c>
      <c r="R9" t="s">
        <v>110</v>
      </c>
      <c r="S9" t="s">
        <v>34</v>
      </c>
      <c r="T9" t="s">
        <v>111</v>
      </c>
      <c r="U9" t="s">
        <v>112</v>
      </c>
      <c r="V9" t="s">
        <v>52</v>
      </c>
      <c r="W9" t="s">
        <v>113</v>
      </c>
      <c r="X9" t="s">
        <v>114</v>
      </c>
      <c r="Y9" t="s">
        <v>65</v>
      </c>
    </row>
    <row r="10" spans="1:25" x14ac:dyDescent="0.25">
      <c r="A10">
        <v>10201</v>
      </c>
      <c r="B10">
        <v>22</v>
      </c>
      <c r="C10" t="s">
        <v>115</v>
      </c>
      <c r="D10">
        <v>2</v>
      </c>
      <c r="E10" t="s">
        <v>116</v>
      </c>
      <c r="F10" t="s">
        <v>117</v>
      </c>
      <c r="G10" t="s">
        <v>28</v>
      </c>
      <c r="H10">
        <v>4</v>
      </c>
      <c r="I10">
        <v>12</v>
      </c>
      <c r="J10">
        <v>2003</v>
      </c>
      <c r="K10" t="s">
        <v>29</v>
      </c>
      <c r="L10">
        <v>95</v>
      </c>
      <c r="M10" t="s">
        <v>30</v>
      </c>
      <c r="N10" t="s">
        <v>118</v>
      </c>
      <c r="O10" t="s">
        <v>119</v>
      </c>
      <c r="P10" t="s">
        <v>120</v>
      </c>
      <c r="Q10" t="s">
        <v>34</v>
      </c>
      <c r="R10" t="s">
        <v>83</v>
      </c>
      <c r="S10" t="s">
        <v>73</v>
      </c>
      <c r="T10" t="s">
        <v>34</v>
      </c>
      <c r="U10" t="s">
        <v>38</v>
      </c>
      <c r="V10" t="s">
        <v>39</v>
      </c>
      <c r="W10" t="s">
        <v>121</v>
      </c>
      <c r="X10" t="s">
        <v>76</v>
      </c>
      <c r="Y10" t="s">
        <v>42</v>
      </c>
    </row>
    <row r="11" spans="1:25" x14ac:dyDescent="0.25">
      <c r="A11">
        <v>10211</v>
      </c>
      <c r="B11">
        <v>41</v>
      </c>
      <c r="C11" t="s">
        <v>77</v>
      </c>
      <c r="D11">
        <v>14</v>
      </c>
      <c r="E11" t="s">
        <v>122</v>
      </c>
      <c r="F11" t="s">
        <v>123</v>
      </c>
      <c r="G11" t="s">
        <v>28</v>
      </c>
      <c r="H11">
        <v>1</v>
      </c>
      <c r="I11">
        <v>1</v>
      </c>
      <c r="J11">
        <v>2004</v>
      </c>
      <c r="K11" t="s">
        <v>29</v>
      </c>
      <c r="L11">
        <v>95</v>
      </c>
      <c r="M11" t="s">
        <v>30</v>
      </c>
      <c r="N11" t="s">
        <v>124</v>
      </c>
      <c r="O11" t="s">
        <v>125</v>
      </c>
      <c r="P11" t="s">
        <v>126</v>
      </c>
      <c r="Q11" t="s">
        <v>34</v>
      </c>
      <c r="R11" t="s">
        <v>61</v>
      </c>
      <c r="S11" t="s">
        <v>34</v>
      </c>
      <c r="T11" t="s">
        <v>127</v>
      </c>
      <c r="U11" t="s">
        <v>51</v>
      </c>
      <c r="V11" t="s">
        <v>52</v>
      </c>
      <c r="W11" t="s">
        <v>128</v>
      </c>
      <c r="X11" t="s">
        <v>129</v>
      </c>
      <c r="Y11" t="s">
        <v>65</v>
      </c>
    </row>
    <row r="12" spans="1:25" x14ac:dyDescent="0.25">
      <c r="A12">
        <v>10223</v>
      </c>
      <c r="B12">
        <v>37</v>
      </c>
      <c r="C12" t="s">
        <v>77</v>
      </c>
      <c r="D12">
        <v>1</v>
      </c>
      <c r="E12" t="s">
        <v>130</v>
      </c>
      <c r="F12" t="s">
        <v>131</v>
      </c>
      <c r="G12" t="s">
        <v>28</v>
      </c>
      <c r="H12">
        <v>1</v>
      </c>
      <c r="I12">
        <v>2</v>
      </c>
      <c r="J12">
        <v>2004</v>
      </c>
      <c r="K12" t="s">
        <v>29</v>
      </c>
      <c r="L12">
        <v>95</v>
      </c>
      <c r="M12" t="s">
        <v>30</v>
      </c>
      <c r="N12" t="s">
        <v>132</v>
      </c>
      <c r="O12" t="s">
        <v>133</v>
      </c>
      <c r="P12" t="s">
        <v>134</v>
      </c>
      <c r="Q12" t="s">
        <v>135</v>
      </c>
      <c r="R12" t="s">
        <v>136</v>
      </c>
      <c r="S12" t="s">
        <v>137</v>
      </c>
      <c r="T12" t="s">
        <v>138</v>
      </c>
      <c r="U12" t="s">
        <v>139</v>
      </c>
      <c r="V12" t="s">
        <v>140</v>
      </c>
      <c r="W12" t="s">
        <v>141</v>
      </c>
      <c r="X12" t="s">
        <v>142</v>
      </c>
      <c r="Y12" t="s">
        <v>65</v>
      </c>
    </row>
    <row r="13" spans="1:25" x14ac:dyDescent="0.25">
      <c r="A13">
        <v>10237</v>
      </c>
      <c r="B13">
        <v>23</v>
      </c>
      <c r="C13" t="s">
        <v>77</v>
      </c>
      <c r="D13">
        <v>7</v>
      </c>
      <c r="E13" t="s">
        <v>143</v>
      </c>
      <c r="F13" t="s">
        <v>144</v>
      </c>
      <c r="G13" t="s">
        <v>28</v>
      </c>
      <c r="H13">
        <v>2</v>
      </c>
      <c r="I13">
        <v>4</v>
      </c>
      <c r="J13">
        <v>2004</v>
      </c>
      <c r="K13" t="s">
        <v>29</v>
      </c>
      <c r="L13">
        <v>95</v>
      </c>
      <c r="M13" t="s">
        <v>30</v>
      </c>
      <c r="N13" t="s">
        <v>145</v>
      </c>
      <c r="O13" t="s">
        <v>146</v>
      </c>
      <c r="P13" t="s">
        <v>147</v>
      </c>
      <c r="Q13" t="s">
        <v>148</v>
      </c>
      <c r="R13" t="s">
        <v>35</v>
      </c>
      <c r="S13" t="s">
        <v>36</v>
      </c>
      <c r="T13" t="s">
        <v>37</v>
      </c>
      <c r="U13" t="s">
        <v>38</v>
      </c>
      <c r="V13" t="s">
        <v>39</v>
      </c>
      <c r="W13" t="s">
        <v>149</v>
      </c>
      <c r="X13" t="s">
        <v>150</v>
      </c>
      <c r="Y13" t="s">
        <v>42</v>
      </c>
    </row>
    <row r="14" spans="1:25" x14ac:dyDescent="0.25">
      <c r="A14">
        <v>10251</v>
      </c>
      <c r="B14">
        <v>28</v>
      </c>
      <c r="C14" t="s">
        <v>77</v>
      </c>
      <c r="D14">
        <v>2</v>
      </c>
      <c r="E14" t="s">
        <v>151</v>
      </c>
      <c r="F14" t="s">
        <v>152</v>
      </c>
      <c r="G14" t="s">
        <v>28</v>
      </c>
      <c r="H14">
        <v>2</v>
      </c>
      <c r="I14">
        <v>5</v>
      </c>
      <c r="J14">
        <v>2004</v>
      </c>
      <c r="K14" t="s">
        <v>29</v>
      </c>
      <c r="L14">
        <v>95</v>
      </c>
      <c r="M14" t="s">
        <v>30</v>
      </c>
      <c r="N14" t="s">
        <v>153</v>
      </c>
      <c r="O14" t="s">
        <v>154</v>
      </c>
      <c r="P14" t="s">
        <v>155</v>
      </c>
      <c r="Q14" t="s">
        <v>34</v>
      </c>
      <c r="R14" t="s">
        <v>156</v>
      </c>
      <c r="S14" t="s">
        <v>157</v>
      </c>
      <c r="T14" t="s">
        <v>158</v>
      </c>
      <c r="U14" t="s">
        <v>38</v>
      </c>
      <c r="V14" t="s">
        <v>39</v>
      </c>
      <c r="W14" t="s">
        <v>84</v>
      </c>
      <c r="X14" t="s">
        <v>159</v>
      </c>
      <c r="Y14" t="s">
        <v>65</v>
      </c>
    </row>
    <row r="15" spans="1:25" x14ac:dyDescent="0.25">
      <c r="A15">
        <v>10263</v>
      </c>
      <c r="B15">
        <v>34</v>
      </c>
      <c r="C15" t="s">
        <v>77</v>
      </c>
      <c r="D15">
        <v>2</v>
      </c>
      <c r="E15" t="s">
        <v>160</v>
      </c>
      <c r="F15" t="s">
        <v>161</v>
      </c>
      <c r="G15" t="s">
        <v>28</v>
      </c>
      <c r="H15">
        <v>2</v>
      </c>
      <c r="I15">
        <v>6</v>
      </c>
      <c r="J15">
        <v>2004</v>
      </c>
      <c r="K15" t="s">
        <v>29</v>
      </c>
      <c r="L15">
        <v>95</v>
      </c>
      <c r="M15" t="s">
        <v>30</v>
      </c>
      <c r="N15" t="s">
        <v>162</v>
      </c>
      <c r="O15" t="s">
        <v>163</v>
      </c>
      <c r="P15" t="s">
        <v>164</v>
      </c>
      <c r="Q15" t="s">
        <v>34</v>
      </c>
      <c r="R15" t="s">
        <v>165</v>
      </c>
      <c r="S15" t="s">
        <v>166</v>
      </c>
      <c r="T15" t="s">
        <v>167</v>
      </c>
      <c r="U15" t="s">
        <v>38</v>
      </c>
      <c r="V15" t="s">
        <v>39</v>
      </c>
      <c r="W15" t="s">
        <v>168</v>
      </c>
      <c r="X15" t="s">
        <v>76</v>
      </c>
      <c r="Y15" t="s">
        <v>65</v>
      </c>
    </row>
    <row r="16" spans="1:25" x14ac:dyDescent="0.25">
      <c r="A16">
        <v>10275</v>
      </c>
      <c r="B16">
        <v>45</v>
      </c>
      <c r="C16" t="s">
        <v>169</v>
      </c>
      <c r="D16">
        <v>1</v>
      </c>
      <c r="E16" t="s">
        <v>170</v>
      </c>
      <c r="F16" t="s">
        <v>171</v>
      </c>
      <c r="G16" t="s">
        <v>28</v>
      </c>
      <c r="H16">
        <v>3</v>
      </c>
      <c r="I16">
        <v>7</v>
      </c>
      <c r="J16">
        <v>2004</v>
      </c>
      <c r="K16" t="s">
        <v>29</v>
      </c>
      <c r="L16">
        <v>95</v>
      </c>
      <c r="M16" t="s">
        <v>30</v>
      </c>
      <c r="N16" t="s">
        <v>172</v>
      </c>
      <c r="O16" t="s">
        <v>173</v>
      </c>
      <c r="P16" t="s">
        <v>174</v>
      </c>
      <c r="Q16" t="s">
        <v>34</v>
      </c>
      <c r="R16" t="s">
        <v>175</v>
      </c>
      <c r="S16" t="s">
        <v>34</v>
      </c>
      <c r="T16" t="s">
        <v>176</v>
      </c>
      <c r="U16" t="s">
        <v>51</v>
      </c>
      <c r="V16" t="s">
        <v>52</v>
      </c>
      <c r="W16" t="s">
        <v>177</v>
      </c>
      <c r="X16" t="s">
        <v>178</v>
      </c>
      <c r="Y16" t="s">
        <v>65</v>
      </c>
    </row>
    <row r="17" spans="1:25" x14ac:dyDescent="0.25">
      <c r="A17">
        <v>10285</v>
      </c>
      <c r="B17">
        <v>36</v>
      </c>
      <c r="C17" t="s">
        <v>77</v>
      </c>
      <c r="D17">
        <v>6</v>
      </c>
      <c r="E17" t="s">
        <v>179</v>
      </c>
      <c r="F17" t="s">
        <v>180</v>
      </c>
      <c r="G17" t="s">
        <v>28</v>
      </c>
      <c r="H17">
        <v>3</v>
      </c>
      <c r="I17">
        <v>8</v>
      </c>
      <c r="J17">
        <v>2004</v>
      </c>
      <c r="K17" t="s">
        <v>29</v>
      </c>
      <c r="L17">
        <v>95</v>
      </c>
      <c r="M17" t="s">
        <v>30</v>
      </c>
      <c r="N17" t="s">
        <v>181</v>
      </c>
      <c r="O17" t="s">
        <v>182</v>
      </c>
      <c r="P17" t="s">
        <v>183</v>
      </c>
      <c r="Q17" t="s">
        <v>34</v>
      </c>
      <c r="R17" t="s">
        <v>184</v>
      </c>
      <c r="S17" t="s">
        <v>185</v>
      </c>
      <c r="T17" t="s">
        <v>186</v>
      </c>
      <c r="U17" t="s">
        <v>38</v>
      </c>
      <c r="V17" t="s">
        <v>39</v>
      </c>
      <c r="W17" t="s">
        <v>187</v>
      </c>
      <c r="X17" t="s">
        <v>188</v>
      </c>
      <c r="Y17" t="s">
        <v>65</v>
      </c>
    </row>
    <row r="18" spans="1:25" x14ac:dyDescent="0.25">
      <c r="A18">
        <v>10299</v>
      </c>
      <c r="B18">
        <v>23</v>
      </c>
      <c r="C18" t="s">
        <v>77</v>
      </c>
      <c r="D18">
        <v>9</v>
      </c>
      <c r="E18" t="s">
        <v>189</v>
      </c>
      <c r="F18" t="s">
        <v>190</v>
      </c>
      <c r="G18" t="s">
        <v>28</v>
      </c>
      <c r="H18">
        <v>3</v>
      </c>
      <c r="I18">
        <v>9</v>
      </c>
      <c r="J18">
        <v>2004</v>
      </c>
      <c r="K18" t="s">
        <v>29</v>
      </c>
      <c r="L18">
        <v>95</v>
      </c>
      <c r="M18" t="s">
        <v>30</v>
      </c>
      <c r="N18" t="s">
        <v>191</v>
      </c>
      <c r="O18" t="s">
        <v>192</v>
      </c>
      <c r="P18" t="s">
        <v>193</v>
      </c>
      <c r="Q18" t="s">
        <v>34</v>
      </c>
      <c r="R18" t="s">
        <v>194</v>
      </c>
      <c r="S18" t="s">
        <v>34</v>
      </c>
      <c r="T18" t="s">
        <v>195</v>
      </c>
      <c r="U18" t="s">
        <v>196</v>
      </c>
      <c r="V18" t="s">
        <v>52</v>
      </c>
      <c r="W18" t="s">
        <v>197</v>
      </c>
      <c r="X18" t="s">
        <v>198</v>
      </c>
      <c r="Y18" t="s">
        <v>42</v>
      </c>
    </row>
    <row r="19" spans="1:25" x14ac:dyDescent="0.25">
      <c r="A19">
        <v>10309</v>
      </c>
      <c r="B19">
        <v>41</v>
      </c>
      <c r="C19" t="s">
        <v>77</v>
      </c>
      <c r="D19">
        <v>5</v>
      </c>
      <c r="E19" t="s">
        <v>199</v>
      </c>
      <c r="F19" t="s">
        <v>200</v>
      </c>
      <c r="G19" t="s">
        <v>28</v>
      </c>
      <c r="H19">
        <v>4</v>
      </c>
      <c r="I19">
        <v>10</v>
      </c>
      <c r="J19">
        <v>2004</v>
      </c>
      <c r="K19" t="s">
        <v>29</v>
      </c>
      <c r="L19">
        <v>95</v>
      </c>
      <c r="M19" t="s">
        <v>30</v>
      </c>
      <c r="N19" t="s">
        <v>201</v>
      </c>
      <c r="O19" t="s">
        <v>202</v>
      </c>
      <c r="P19" t="s">
        <v>203</v>
      </c>
      <c r="Q19" t="s">
        <v>34</v>
      </c>
      <c r="R19" t="s">
        <v>204</v>
      </c>
      <c r="S19" t="s">
        <v>34</v>
      </c>
      <c r="T19" t="s">
        <v>205</v>
      </c>
      <c r="U19" t="s">
        <v>112</v>
      </c>
      <c r="V19" t="s">
        <v>52</v>
      </c>
      <c r="W19" t="s">
        <v>206</v>
      </c>
      <c r="X19" t="s">
        <v>207</v>
      </c>
      <c r="Y19" t="s">
        <v>65</v>
      </c>
    </row>
    <row r="20" spans="1:25" x14ac:dyDescent="0.25">
      <c r="A20">
        <v>10318</v>
      </c>
      <c r="B20">
        <v>46</v>
      </c>
      <c r="C20" t="s">
        <v>55</v>
      </c>
      <c r="D20">
        <v>1</v>
      </c>
      <c r="E20" t="s">
        <v>208</v>
      </c>
      <c r="F20" t="s">
        <v>209</v>
      </c>
      <c r="G20" t="s">
        <v>28</v>
      </c>
      <c r="H20">
        <v>4</v>
      </c>
      <c r="I20">
        <v>11</v>
      </c>
      <c r="J20">
        <v>2004</v>
      </c>
      <c r="K20" t="s">
        <v>29</v>
      </c>
      <c r="L20">
        <v>95</v>
      </c>
      <c r="M20" t="s">
        <v>30</v>
      </c>
      <c r="N20" t="s">
        <v>210</v>
      </c>
      <c r="O20" t="s">
        <v>211</v>
      </c>
      <c r="P20" t="s">
        <v>212</v>
      </c>
      <c r="Q20" t="s">
        <v>34</v>
      </c>
      <c r="R20" t="s">
        <v>213</v>
      </c>
      <c r="S20" t="s">
        <v>214</v>
      </c>
      <c r="T20" t="s">
        <v>215</v>
      </c>
      <c r="U20" t="s">
        <v>38</v>
      </c>
      <c r="V20" t="s">
        <v>39</v>
      </c>
      <c r="W20" t="s">
        <v>40</v>
      </c>
      <c r="X20" t="s">
        <v>216</v>
      </c>
      <c r="Y20" t="s">
        <v>65</v>
      </c>
    </row>
    <row r="21" spans="1:25" x14ac:dyDescent="0.25">
      <c r="A21">
        <v>10329</v>
      </c>
      <c r="B21">
        <v>42</v>
      </c>
      <c r="C21" t="s">
        <v>77</v>
      </c>
      <c r="D21">
        <v>1</v>
      </c>
      <c r="E21" t="s">
        <v>217</v>
      </c>
      <c r="F21" t="s">
        <v>218</v>
      </c>
      <c r="G21" t="s">
        <v>28</v>
      </c>
      <c r="H21">
        <v>4</v>
      </c>
      <c r="I21">
        <v>11</v>
      </c>
      <c r="J21">
        <v>2004</v>
      </c>
      <c r="K21" t="s">
        <v>29</v>
      </c>
      <c r="L21">
        <v>95</v>
      </c>
      <c r="M21" t="s">
        <v>30</v>
      </c>
      <c r="N21" t="s">
        <v>31</v>
      </c>
      <c r="O21" t="s">
        <v>32</v>
      </c>
      <c r="P21" t="s">
        <v>33</v>
      </c>
      <c r="Q21" t="s">
        <v>34</v>
      </c>
      <c r="R21" t="s">
        <v>35</v>
      </c>
      <c r="S21" t="s">
        <v>36</v>
      </c>
      <c r="T21" t="s">
        <v>37</v>
      </c>
      <c r="U21" t="s">
        <v>38</v>
      </c>
      <c r="V21" t="s">
        <v>39</v>
      </c>
      <c r="W21" t="s">
        <v>40</v>
      </c>
      <c r="X21" t="s">
        <v>41</v>
      </c>
      <c r="Y21" t="s">
        <v>65</v>
      </c>
    </row>
    <row r="22" spans="1:25" x14ac:dyDescent="0.25">
      <c r="A22">
        <v>10341</v>
      </c>
      <c r="B22">
        <v>41</v>
      </c>
      <c r="C22" t="s">
        <v>77</v>
      </c>
      <c r="D22">
        <v>9</v>
      </c>
      <c r="E22" t="s">
        <v>219</v>
      </c>
      <c r="F22" t="s">
        <v>220</v>
      </c>
      <c r="G22" t="s">
        <v>28</v>
      </c>
      <c r="H22">
        <v>4</v>
      </c>
      <c r="I22">
        <v>11</v>
      </c>
      <c r="J22">
        <v>2004</v>
      </c>
      <c r="K22" t="s">
        <v>29</v>
      </c>
      <c r="L22">
        <v>95</v>
      </c>
      <c r="M22" t="s">
        <v>30</v>
      </c>
      <c r="N22" t="s">
        <v>221</v>
      </c>
      <c r="O22" t="s">
        <v>222</v>
      </c>
      <c r="P22" t="s">
        <v>223</v>
      </c>
      <c r="Q22" t="s">
        <v>34</v>
      </c>
      <c r="R22" t="s">
        <v>224</v>
      </c>
      <c r="S22" t="s">
        <v>34</v>
      </c>
      <c r="T22" t="s">
        <v>225</v>
      </c>
      <c r="U22" t="s">
        <v>226</v>
      </c>
      <c r="V22" t="s">
        <v>52</v>
      </c>
      <c r="W22" t="s">
        <v>227</v>
      </c>
      <c r="X22" t="s">
        <v>228</v>
      </c>
      <c r="Y22" t="s">
        <v>229</v>
      </c>
    </row>
    <row r="23" spans="1:25" x14ac:dyDescent="0.25">
      <c r="A23">
        <v>10361</v>
      </c>
      <c r="B23">
        <v>20</v>
      </c>
      <c r="C23" t="s">
        <v>230</v>
      </c>
      <c r="D23">
        <v>13</v>
      </c>
      <c r="E23" t="s">
        <v>231</v>
      </c>
      <c r="F23" t="s">
        <v>232</v>
      </c>
      <c r="G23" t="s">
        <v>28</v>
      </c>
      <c r="H23">
        <v>4</v>
      </c>
      <c r="I23">
        <v>12</v>
      </c>
      <c r="J23">
        <v>2004</v>
      </c>
      <c r="K23" t="s">
        <v>29</v>
      </c>
      <c r="L23">
        <v>95</v>
      </c>
      <c r="M23" t="s">
        <v>30</v>
      </c>
      <c r="N23" t="s">
        <v>233</v>
      </c>
      <c r="O23" t="s">
        <v>234</v>
      </c>
      <c r="P23" t="s">
        <v>235</v>
      </c>
      <c r="Q23" t="s">
        <v>236</v>
      </c>
      <c r="R23" t="s">
        <v>237</v>
      </c>
      <c r="S23" t="s">
        <v>238</v>
      </c>
      <c r="T23" t="s">
        <v>239</v>
      </c>
      <c r="U23" t="s">
        <v>139</v>
      </c>
      <c r="V23" t="s">
        <v>140</v>
      </c>
      <c r="W23" t="s">
        <v>240</v>
      </c>
      <c r="X23" t="s">
        <v>241</v>
      </c>
      <c r="Y23" t="s">
        <v>42</v>
      </c>
    </row>
    <row r="24" spans="1:25" x14ac:dyDescent="0.25">
      <c r="A24">
        <v>10375</v>
      </c>
      <c r="B24">
        <v>21</v>
      </c>
      <c r="C24" t="s">
        <v>242</v>
      </c>
      <c r="D24">
        <v>12</v>
      </c>
      <c r="E24" t="s">
        <v>243</v>
      </c>
      <c r="F24" t="s">
        <v>244</v>
      </c>
      <c r="G24" t="s">
        <v>28</v>
      </c>
      <c r="H24">
        <v>1</v>
      </c>
      <c r="I24">
        <v>2</v>
      </c>
      <c r="J24">
        <v>2005</v>
      </c>
      <c r="K24" t="s">
        <v>29</v>
      </c>
      <c r="L24">
        <v>95</v>
      </c>
      <c r="M24" t="s">
        <v>30</v>
      </c>
      <c r="N24" t="s">
        <v>172</v>
      </c>
      <c r="O24" t="s">
        <v>173</v>
      </c>
      <c r="P24" t="s">
        <v>174</v>
      </c>
      <c r="Q24" t="s">
        <v>34</v>
      </c>
      <c r="R24" t="s">
        <v>175</v>
      </c>
      <c r="S24" t="s">
        <v>34</v>
      </c>
      <c r="T24" t="s">
        <v>176</v>
      </c>
      <c r="U24" t="s">
        <v>51</v>
      </c>
      <c r="V24" t="s">
        <v>52</v>
      </c>
      <c r="W24" t="s">
        <v>177</v>
      </c>
      <c r="X24" t="s">
        <v>178</v>
      </c>
      <c r="Y24" t="s">
        <v>42</v>
      </c>
    </row>
    <row r="25" spans="1:25" x14ac:dyDescent="0.25">
      <c r="A25">
        <v>10388</v>
      </c>
      <c r="B25">
        <v>42</v>
      </c>
      <c r="C25" t="s">
        <v>245</v>
      </c>
      <c r="D25">
        <v>4</v>
      </c>
      <c r="E25" t="s">
        <v>246</v>
      </c>
      <c r="F25" t="s">
        <v>247</v>
      </c>
      <c r="G25" t="s">
        <v>28</v>
      </c>
      <c r="H25">
        <v>1</v>
      </c>
      <c r="I25">
        <v>3</v>
      </c>
      <c r="J25">
        <v>2005</v>
      </c>
      <c r="K25" t="s">
        <v>29</v>
      </c>
      <c r="L25">
        <v>95</v>
      </c>
      <c r="M25" t="s">
        <v>30</v>
      </c>
      <c r="N25" t="s">
        <v>248</v>
      </c>
      <c r="O25" t="s">
        <v>249</v>
      </c>
      <c r="P25" t="s">
        <v>250</v>
      </c>
      <c r="Q25" t="s">
        <v>34</v>
      </c>
      <c r="R25" t="s">
        <v>251</v>
      </c>
      <c r="S25" t="s">
        <v>185</v>
      </c>
      <c r="T25" t="s">
        <v>252</v>
      </c>
      <c r="U25" t="s">
        <v>38</v>
      </c>
      <c r="V25" t="s">
        <v>39</v>
      </c>
      <c r="W25" t="s">
        <v>253</v>
      </c>
      <c r="X25" t="s">
        <v>254</v>
      </c>
      <c r="Y25" t="s">
        <v>65</v>
      </c>
    </row>
    <row r="26" spans="1:25" x14ac:dyDescent="0.25">
      <c r="A26">
        <v>10403</v>
      </c>
      <c r="B26">
        <v>24</v>
      </c>
      <c r="C26" t="s">
        <v>77</v>
      </c>
      <c r="D26">
        <v>7</v>
      </c>
      <c r="E26" t="s">
        <v>255</v>
      </c>
      <c r="F26" t="s">
        <v>256</v>
      </c>
      <c r="G26" t="s">
        <v>28</v>
      </c>
      <c r="H26">
        <v>2</v>
      </c>
      <c r="I26">
        <v>4</v>
      </c>
      <c r="J26">
        <v>2005</v>
      </c>
      <c r="K26" t="s">
        <v>29</v>
      </c>
      <c r="L26">
        <v>95</v>
      </c>
      <c r="M26" t="s">
        <v>30</v>
      </c>
      <c r="N26" t="s">
        <v>257</v>
      </c>
      <c r="O26" t="s">
        <v>258</v>
      </c>
      <c r="P26" t="s">
        <v>259</v>
      </c>
      <c r="Q26" t="s">
        <v>34</v>
      </c>
      <c r="R26" t="s">
        <v>260</v>
      </c>
      <c r="S26" t="s">
        <v>34</v>
      </c>
      <c r="T26" t="s">
        <v>261</v>
      </c>
      <c r="U26" t="s">
        <v>262</v>
      </c>
      <c r="V26" t="s">
        <v>52</v>
      </c>
      <c r="W26" t="s">
        <v>263</v>
      </c>
      <c r="X26" t="s">
        <v>264</v>
      </c>
      <c r="Y26" t="s">
        <v>42</v>
      </c>
    </row>
    <row r="27" spans="1:25" x14ac:dyDescent="0.25">
      <c r="A27">
        <v>10417</v>
      </c>
      <c r="B27">
        <v>66</v>
      </c>
      <c r="C27" t="s">
        <v>77</v>
      </c>
      <c r="D27">
        <v>2</v>
      </c>
      <c r="E27" t="s">
        <v>265</v>
      </c>
      <c r="F27" t="s">
        <v>266</v>
      </c>
      <c r="G27" t="s">
        <v>267</v>
      </c>
      <c r="H27">
        <v>2</v>
      </c>
      <c r="I27">
        <v>5</v>
      </c>
      <c r="J27">
        <v>2005</v>
      </c>
      <c r="K27" t="s">
        <v>29</v>
      </c>
      <c r="L27">
        <v>95</v>
      </c>
      <c r="M27" t="s">
        <v>30</v>
      </c>
      <c r="N27" t="s">
        <v>268</v>
      </c>
      <c r="O27" t="s">
        <v>269</v>
      </c>
      <c r="P27" t="s">
        <v>270</v>
      </c>
      <c r="Q27" t="s">
        <v>34</v>
      </c>
      <c r="R27" t="s">
        <v>271</v>
      </c>
      <c r="S27" t="s">
        <v>34</v>
      </c>
      <c r="T27" t="s">
        <v>272</v>
      </c>
      <c r="U27" t="s">
        <v>273</v>
      </c>
      <c r="V27" t="s">
        <v>52</v>
      </c>
      <c r="W27" t="s">
        <v>274</v>
      </c>
      <c r="X27" t="s">
        <v>275</v>
      </c>
      <c r="Y27" t="s">
        <v>229</v>
      </c>
    </row>
    <row r="28" spans="1:25" x14ac:dyDescent="0.25">
      <c r="A28">
        <v>10103</v>
      </c>
      <c r="B28">
        <v>26</v>
      </c>
      <c r="C28" t="s">
        <v>77</v>
      </c>
      <c r="D28">
        <v>11</v>
      </c>
      <c r="E28" t="s">
        <v>276</v>
      </c>
      <c r="F28" t="s">
        <v>277</v>
      </c>
      <c r="G28" t="s">
        <v>28</v>
      </c>
      <c r="H28">
        <v>1</v>
      </c>
      <c r="I28">
        <v>1</v>
      </c>
      <c r="J28">
        <v>2003</v>
      </c>
      <c r="K28" t="s">
        <v>278</v>
      </c>
      <c r="L28">
        <v>214</v>
      </c>
      <c r="M28" t="s">
        <v>279</v>
      </c>
      <c r="N28" t="s">
        <v>201</v>
      </c>
      <c r="O28" t="s">
        <v>202</v>
      </c>
      <c r="P28" t="s">
        <v>203</v>
      </c>
      <c r="Q28" t="s">
        <v>34</v>
      </c>
      <c r="R28" t="s">
        <v>204</v>
      </c>
      <c r="S28" t="s">
        <v>34</v>
      </c>
      <c r="T28" t="s">
        <v>205</v>
      </c>
      <c r="U28" t="s">
        <v>112</v>
      </c>
      <c r="V28" t="s">
        <v>52</v>
      </c>
      <c r="W28" t="s">
        <v>206</v>
      </c>
      <c r="X28" t="s">
        <v>207</v>
      </c>
      <c r="Y28" t="s">
        <v>65</v>
      </c>
    </row>
    <row r="29" spans="1:25" x14ac:dyDescent="0.25">
      <c r="A29">
        <v>10112</v>
      </c>
      <c r="B29">
        <v>29</v>
      </c>
      <c r="C29" t="s">
        <v>77</v>
      </c>
      <c r="D29">
        <v>1</v>
      </c>
      <c r="E29" t="s">
        <v>280</v>
      </c>
      <c r="F29" t="s">
        <v>281</v>
      </c>
      <c r="G29" t="s">
        <v>28</v>
      </c>
      <c r="H29">
        <v>1</v>
      </c>
      <c r="I29">
        <v>3</v>
      </c>
      <c r="J29">
        <v>2003</v>
      </c>
      <c r="K29" t="s">
        <v>278</v>
      </c>
      <c r="L29">
        <v>214</v>
      </c>
      <c r="M29" t="s">
        <v>279</v>
      </c>
      <c r="N29" t="s">
        <v>282</v>
      </c>
      <c r="O29" t="s">
        <v>283</v>
      </c>
      <c r="P29" t="s">
        <v>284</v>
      </c>
      <c r="Q29" t="s">
        <v>34</v>
      </c>
      <c r="R29" t="s">
        <v>285</v>
      </c>
      <c r="S29" t="s">
        <v>34</v>
      </c>
      <c r="T29" t="s">
        <v>286</v>
      </c>
      <c r="U29" t="s">
        <v>287</v>
      </c>
      <c r="V29" t="s">
        <v>52</v>
      </c>
      <c r="W29" t="s">
        <v>288</v>
      </c>
      <c r="X29" t="s">
        <v>289</v>
      </c>
      <c r="Y29" t="s">
        <v>229</v>
      </c>
    </row>
    <row r="30" spans="1:25" x14ac:dyDescent="0.25">
      <c r="A30">
        <v>10126</v>
      </c>
      <c r="B30">
        <v>38</v>
      </c>
      <c r="C30" t="s">
        <v>77</v>
      </c>
      <c r="D30">
        <v>11</v>
      </c>
      <c r="E30" t="s">
        <v>290</v>
      </c>
      <c r="F30" t="s">
        <v>291</v>
      </c>
      <c r="G30" t="s">
        <v>28</v>
      </c>
      <c r="H30">
        <v>2</v>
      </c>
      <c r="I30">
        <v>5</v>
      </c>
      <c r="J30">
        <v>2003</v>
      </c>
      <c r="K30" t="s">
        <v>278</v>
      </c>
      <c r="L30">
        <v>214</v>
      </c>
      <c r="M30" t="s">
        <v>279</v>
      </c>
      <c r="N30" t="s">
        <v>292</v>
      </c>
      <c r="O30" t="s">
        <v>293</v>
      </c>
      <c r="P30" t="s">
        <v>294</v>
      </c>
      <c r="Q30" t="s">
        <v>34</v>
      </c>
      <c r="R30" t="s">
        <v>271</v>
      </c>
      <c r="S30" t="s">
        <v>34</v>
      </c>
      <c r="T30" t="s">
        <v>295</v>
      </c>
      <c r="U30" t="s">
        <v>273</v>
      </c>
      <c r="V30" t="s">
        <v>52</v>
      </c>
      <c r="W30" t="s">
        <v>296</v>
      </c>
      <c r="X30" t="s">
        <v>297</v>
      </c>
      <c r="Y30" t="s">
        <v>229</v>
      </c>
    </row>
    <row r="31" spans="1:25" x14ac:dyDescent="0.25">
      <c r="A31">
        <v>10140</v>
      </c>
      <c r="B31">
        <v>37</v>
      </c>
      <c r="C31" t="s">
        <v>77</v>
      </c>
      <c r="D31">
        <v>11</v>
      </c>
      <c r="E31" t="s">
        <v>298</v>
      </c>
      <c r="F31" t="s">
        <v>299</v>
      </c>
      <c r="G31" t="s">
        <v>28</v>
      </c>
      <c r="H31">
        <v>3</v>
      </c>
      <c r="I31">
        <v>7</v>
      </c>
      <c r="J31">
        <v>2003</v>
      </c>
      <c r="K31" t="s">
        <v>278</v>
      </c>
      <c r="L31">
        <v>214</v>
      </c>
      <c r="M31" t="s">
        <v>279</v>
      </c>
      <c r="N31" t="s">
        <v>88</v>
      </c>
      <c r="O31" t="s">
        <v>89</v>
      </c>
      <c r="P31" t="s">
        <v>90</v>
      </c>
      <c r="Q31" t="s">
        <v>34</v>
      </c>
      <c r="R31" t="s">
        <v>91</v>
      </c>
      <c r="S31" t="s">
        <v>73</v>
      </c>
      <c r="T31" t="s">
        <v>92</v>
      </c>
      <c r="U31" t="s">
        <v>38</v>
      </c>
      <c r="V31" t="s">
        <v>39</v>
      </c>
      <c r="W31" t="s">
        <v>93</v>
      </c>
      <c r="X31" t="s">
        <v>94</v>
      </c>
      <c r="Y31" t="s">
        <v>229</v>
      </c>
    </row>
    <row r="32" spans="1:25" x14ac:dyDescent="0.25">
      <c r="A32">
        <v>10150</v>
      </c>
      <c r="B32">
        <v>45</v>
      </c>
      <c r="C32" t="s">
        <v>77</v>
      </c>
      <c r="D32">
        <v>8</v>
      </c>
      <c r="E32" t="s">
        <v>300</v>
      </c>
      <c r="F32" t="s">
        <v>301</v>
      </c>
      <c r="G32" t="s">
        <v>28</v>
      </c>
      <c r="H32">
        <v>3</v>
      </c>
      <c r="I32">
        <v>9</v>
      </c>
      <c r="J32">
        <v>2003</v>
      </c>
      <c r="K32" t="s">
        <v>278</v>
      </c>
      <c r="L32">
        <v>214</v>
      </c>
      <c r="M32" t="s">
        <v>279</v>
      </c>
      <c r="N32" t="s">
        <v>302</v>
      </c>
      <c r="O32" t="s">
        <v>303</v>
      </c>
      <c r="P32" t="s">
        <v>304</v>
      </c>
      <c r="Q32" t="s">
        <v>34</v>
      </c>
      <c r="R32" t="s">
        <v>305</v>
      </c>
      <c r="S32" t="s">
        <v>34</v>
      </c>
      <c r="T32" t="s">
        <v>306</v>
      </c>
      <c r="U32" t="s">
        <v>305</v>
      </c>
      <c r="V32" t="s">
        <v>307</v>
      </c>
      <c r="W32" t="s">
        <v>308</v>
      </c>
      <c r="X32" t="s">
        <v>309</v>
      </c>
      <c r="Y32" t="s">
        <v>229</v>
      </c>
    </row>
    <row r="33" spans="1:25" x14ac:dyDescent="0.25">
      <c r="A33">
        <v>10163</v>
      </c>
      <c r="B33">
        <v>21</v>
      </c>
      <c r="C33" t="s">
        <v>77</v>
      </c>
      <c r="D33">
        <v>1</v>
      </c>
      <c r="E33" t="s">
        <v>310</v>
      </c>
      <c r="F33" t="s">
        <v>311</v>
      </c>
      <c r="G33" t="s">
        <v>28</v>
      </c>
      <c r="H33">
        <v>4</v>
      </c>
      <c r="I33">
        <v>10</v>
      </c>
      <c r="J33">
        <v>2003</v>
      </c>
      <c r="K33" t="s">
        <v>278</v>
      </c>
      <c r="L33">
        <v>214</v>
      </c>
      <c r="M33" t="s">
        <v>279</v>
      </c>
      <c r="N33" t="s">
        <v>312</v>
      </c>
      <c r="O33" t="s">
        <v>313</v>
      </c>
      <c r="P33" t="s">
        <v>314</v>
      </c>
      <c r="Q33" t="s">
        <v>315</v>
      </c>
      <c r="R33" t="s">
        <v>35</v>
      </c>
      <c r="S33" t="s">
        <v>36</v>
      </c>
      <c r="T33" t="s">
        <v>37</v>
      </c>
      <c r="U33" t="s">
        <v>38</v>
      </c>
      <c r="V33" t="s">
        <v>39</v>
      </c>
      <c r="W33" t="s">
        <v>187</v>
      </c>
      <c r="X33" t="s">
        <v>316</v>
      </c>
      <c r="Y33" t="s">
        <v>65</v>
      </c>
    </row>
    <row r="34" spans="1:25" x14ac:dyDescent="0.25">
      <c r="A34">
        <v>10174</v>
      </c>
      <c r="B34">
        <v>34</v>
      </c>
      <c r="C34" t="s">
        <v>77</v>
      </c>
      <c r="D34">
        <v>4</v>
      </c>
      <c r="E34" t="s">
        <v>317</v>
      </c>
      <c r="F34" t="s">
        <v>318</v>
      </c>
      <c r="G34" t="s">
        <v>28</v>
      </c>
      <c r="H34">
        <v>4</v>
      </c>
      <c r="I34">
        <v>11</v>
      </c>
      <c r="J34">
        <v>2003</v>
      </c>
      <c r="K34" t="s">
        <v>278</v>
      </c>
      <c r="L34">
        <v>214</v>
      </c>
      <c r="M34" t="s">
        <v>279</v>
      </c>
      <c r="N34" t="s">
        <v>319</v>
      </c>
      <c r="O34" t="s">
        <v>320</v>
      </c>
      <c r="P34" t="s">
        <v>321</v>
      </c>
      <c r="Q34" t="s">
        <v>34</v>
      </c>
      <c r="R34" t="s">
        <v>322</v>
      </c>
      <c r="S34" t="s">
        <v>323</v>
      </c>
      <c r="T34" t="s">
        <v>324</v>
      </c>
      <c r="U34" t="s">
        <v>139</v>
      </c>
      <c r="V34" t="s">
        <v>140</v>
      </c>
      <c r="W34" t="s">
        <v>325</v>
      </c>
      <c r="X34" t="s">
        <v>326</v>
      </c>
      <c r="Y34" t="s">
        <v>229</v>
      </c>
    </row>
    <row r="35" spans="1:25" x14ac:dyDescent="0.25">
      <c r="A35">
        <v>10183</v>
      </c>
      <c r="B35">
        <v>23</v>
      </c>
      <c r="C35" t="s">
        <v>77</v>
      </c>
      <c r="D35">
        <v>8</v>
      </c>
      <c r="E35" t="s">
        <v>327</v>
      </c>
      <c r="F35" t="s">
        <v>328</v>
      </c>
      <c r="G35" t="s">
        <v>28</v>
      </c>
      <c r="H35">
        <v>4</v>
      </c>
      <c r="I35">
        <v>11</v>
      </c>
      <c r="J35">
        <v>2003</v>
      </c>
      <c r="K35" t="s">
        <v>278</v>
      </c>
      <c r="L35">
        <v>214</v>
      </c>
      <c r="M35" t="s">
        <v>279</v>
      </c>
      <c r="N35" t="s">
        <v>329</v>
      </c>
      <c r="O35" t="s">
        <v>330</v>
      </c>
      <c r="P35" t="s">
        <v>331</v>
      </c>
      <c r="Q35" t="s">
        <v>34</v>
      </c>
      <c r="R35" t="s">
        <v>332</v>
      </c>
      <c r="S35" t="s">
        <v>214</v>
      </c>
      <c r="T35" t="s">
        <v>333</v>
      </c>
      <c r="U35" t="s">
        <v>38</v>
      </c>
      <c r="V35" t="s">
        <v>39</v>
      </c>
      <c r="W35" t="s">
        <v>334</v>
      </c>
      <c r="X35" t="s">
        <v>335</v>
      </c>
      <c r="Y35" t="s">
        <v>65</v>
      </c>
    </row>
    <row r="36" spans="1:25" x14ac:dyDescent="0.25">
      <c r="A36">
        <v>10194</v>
      </c>
      <c r="B36">
        <v>42</v>
      </c>
      <c r="C36" t="s">
        <v>77</v>
      </c>
      <c r="D36">
        <v>11</v>
      </c>
      <c r="E36" t="s">
        <v>336</v>
      </c>
      <c r="F36" t="s">
        <v>337</v>
      </c>
      <c r="G36" t="s">
        <v>28</v>
      </c>
      <c r="H36">
        <v>4</v>
      </c>
      <c r="I36">
        <v>11</v>
      </c>
      <c r="J36">
        <v>2003</v>
      </c>
      <c r="K36" t="s">
        <v>278</v>
      </c>
      <c r="L36">
        <v>214</v>
      </c>
      <c r="M36" t="s">
        <v>279</v>
      </c>
      <c r="N36" t="s">
        <v>338</v>
      </c>
      <c r="O36" t="s">
        <v>339</v>
      </c>
      <c r="P36" t="s">
        <v>340</v>
      </c>
      <c r="Q36" t="s">
        <v>34</v>
      </c>
      <c r="R36" t="s">
        <v>341</v>
      </c>
      <c r="S36" t="s">
        <v>34</v>
      </c>
      <c r="T36" t="s">
        <v>342</v>
      </c>
      <c r="U36" t="s">
        <v>51</v>
      </c>
      <c r="V36" t="s">
        <v>52</v>
      </c>
      <c r="W36" t="s">
        <v>343</v>
      </c>
      <c r="X36" t="s">
        <v>344</v>
      </c>
      <c r="Y36" t="s">
        <v>229</v>
      </c>
    </row>
    <row r="37" spans="1:25" x14ac:dyDescent="0.25">
      <c r="A37">
        <v>10206</v>
      </c>
      <c r="B37">
        <v>47</v>
      </c>
      <c r="C37" t="s">
        <v>77</v>
      </c>
      <c r="D37">
        <v>6</v>
      </c>
      <c r="E37" t="s">
        <v>345</v>
      </c>
      <c r="F37" t="s">
        <v>346</v>
      </c>
      <c r="G37" t="s">
        <v>28</v>
      </c>
      <c r="H37">
        <v>4</v>
      </c>
      <c r="I37">
        <v>12</v>
      </c>
      <c r="J37">
        <v>2003</v>
      </c>
      <c r="K37" t="s">
        <v>278</v>
      </c>
      <c r="L37">
        <v>214</v>
      </c>
      <c r="M37" t="s">
        <v>279</v>
      </c>
      <c r="N37" t="s">
        <v>347</v>
      </c>
      <c r="O37" t="s">
        <v>348</v>
      </c>
      <c r="P37" t="s">
        <v>349</v>
      </c>
      <c r="Q37" t="s">
        <v>34</v>
      </c>
      <c r="R37" t="s">
        <v>350</v>
      </c>
      <c r="S37" t="s">
        <v>351</v>
      </c>
      <c r="T37" t="s">
        <v>352</v>
      </c>
      <c r="U37" t="s">
        <v>353</v>
      </c>
      <c r="V37" t="s">
        <v>39</v>
      </c>
      <c r="W37" t="s">
        <v>354</v>
      </c>
      <c r="X37" t="s">
        <v>355</v>
      </c>
      <c r="Y37" t="s">
        <v>229</v>
      </c>
    </row>
    <row r="38" spans="1:25" x14ac:dyDescent="0.25">
      <c r="A38">
        <v>10215</v>
      </c>
      <c r="B38">
        <v>35</v>
      </c>
      <c r="C38" t="s">
        <v>77</v>
      </c>
      <c r="D38">
        <v>3</v>
      </c>
      <c r="E38" t="s">
        <v>356</v>
      </c>
      <c r="F38" t="s">
        <v>357</v>
      </c>
      <c r="G38" t="s">
        <v>28</v>
      </c>
      <c r="H38">
        <v>1</v>
      </c>
      <c r="I38">
        <v>1</v>
      </c>
      <c r="J38">
        <v>2004</v>
      </c>
      <c r="K38" t="s">
        <v>278</v>
      </c>
      <c r="L38">
        <v>214</v>
      </c>
      <c r="M38" t="s">
        <v>279</v>
      </c>
      <c r="N38" t="s">
        <v>358</v>
      </c>
      <c r="O38" t="s">
        <v>359</v>
      </c>
      <c r="P38" t="s">
        <v>360</v>
      </c>
      <c r="Q38" t="s">
        <v>34</v>
      </c>
      <c r="R38" t="s">
        <v>361</v>
      </c>
      <c r="S38" t="s">
        <v>73</v>
      </c>
      <c r="T38" t="s">
        <v>158</v>
      </c>
      <c r="U38" t="s">
        <v>38</v>
      </c>
      <c r="V38" t="s">
        <v>39</v>
      </c>
      <c r="W38" t="s">
        <v>362</v>
      </c>
      <c r="X38" t="s">
        <v>363</v>
      </c>
      <c r="Y38" t="s">
        <v>65</v>
      </c>
    </row>
    <row r="39" spans="1:25" x14ac:dyDescent="0.25">
      <c r="A39">
        <v>10228</v>
      </c>
      <c r="B39">
        <v>29</v>
      </c>
      <c r="C39" t="s">
        <v>77</v>
      </c>
      <c r="D39">
        <v>2</v>
      </c>
      <c r="E39" t="s">
        <v>364</v>
      </c>
      <c r="F39" t="s">
        <v>365</v>
      </c>
      <c r="G39" t="s">
        <v>28</v>
      </c>
      <c r="H39">
        <v>1</v>
      </c>
      <c r="I39">
        <v>3</v>
      </c>
      <c r="J39">
        <v>2004</v>
      </c>
      <c r="K39" t="s">
        <v>278</v>
      </c>
      <c r="L39">
        <v>214</v>
      </c>
      <c r="M39" t="s">
        <v>279</v>
      </c>
      <c r="N39" t="s">
        <v>366</v>
      </c>
      <c r="O39" t="s">
        <v>367</v>
      </c>
      <c r="P39" t="s">
        <v>368</v>
      </c>
      <c r="Q39" t="s">
        <v>34</v>
      </c>
      <c r="R39" t="s">
        <v>184</v>
      </c>
      <c r="S39" t="s">
        <v>185</v>
      </c>
      <c r="T39" t="s">
        <v>186</v>
      </c>
      <c r="U39" t="s">
        <v>38</v>
      </c>
      <c r="V39" t="s">
        <v>39</v>
      </c>
      <c r="W39" t="s">
        <v>369</v>
      </c>
      <c r="X39" t="s">
        <v>216</v>
      </c>
      <c r="Y39" t="s">
        <v>65</v>
      </c>
    </row>
    <row r="40" spans="1:25" x14ac:dyDescent="0.25">
      <c r="A40">
        <v>10245</v>
      </c>
      <c r="B40">
        <v>34</v>
      </c>
      <c r="C40" t="s">
        <v>77</v>
      </c>
      <c r="D40">
        <v>9</v>
      </c>
      <c r="E40" t="s">
        <v>370</v>
      </c>
      <c r="F40" t="s">
        <v>371</v>
      </c>
      <c r="G40" t="s">
        <v>28</v>
      </c>
      <c r="H40">
        <v>2</v>
      </c>
      <c r="I40">
        <v>5</v>
      </c>
      <c r="J40">
        <v>2004</v>
      </c>
      <c r="K40" t="s">
        <v>278</v>
      </c>
      <c r="L40">
        <v>214</v>
      </c>
      <c r="M40" t="s">
        <v>279</v>
      </c>
      <c r="N40" t="s">
        <v>372</v>
      </c>
      <c r="O40" t="s">
        <v>373</v>
      </c>
      <c r="P40" t="s">
        <v>374</v>
      </c>
      <c r="Q40" t="s">
        <v>34</v>
      </c>
      <c r="R40" t="s">
        <v>375</v>
      </c>
      <c r="S40" t="s">
        <v>166</v>
      </c>
      <c r="T40" t="s">
        <v>376</v>
      </c>
      <c r="U40" t="s">
        <v>38</v>
      </c>
      <c r="V40" t="s">
        <v>39</v>
      </c>
      <c r="W40" t="s">
        <v>121</v>
      </c>
      <c r="X40" t="s">
        <v>377</v>
      </c>
      <c r="Y40" t="s">
        <v>65</v>
      </c>
    </row>
    <row r="41" spans="1:25" x14ac:dyDescent="0.25">
      <c r="A41">
        <v>10258</v>
      </c>
      <c r="B41">
        <v>32</v>
      </c>
      <c r="C41" t="s">
        <v>77</v>
      </c>
      <c r="D41">
        <v>6</v>
      </c>
      <c r="E41" t="s">
        <v>378</v>
      </c>
      <c r="F41" t="s">
        <v>379</v>
      </c>
      <c r="G41" t="s">
        <v>28</v>
      </c>
      <c r="H41">
        <v>2</v>
      </c>
      <c r="I41">
        <v>6</v>
      </c>
      <c r="J41">
        <v>2004</v>
      </c>
      <c r="K41" t="s">
        <v>278</v>
      </c>
      <c r="L41">
        <v>214</v>
      </c>
      <c r="M41" t="s">
        <v>279</v>
      </c>
      <c r="N41" t="s">
        <v>380</v>
      </c>
      <c r="O41" t="s">
        <v>381</v>
      </c>
      <c r="P41" t="s">
        <v>382</v>
      </c>
      <c r="Q41" t="s">
        <v>34</v>
      </c>
      <c r="R41" t="s">
        <v>383</v>
      </c>
      <c r="S41" t="s">
        <v>384</v>
      </c>
      <c r="T41" t="s">
        <v>385</v>
      </c>
      <c r="U41" t="s">
        <v>307</v>
      </c>
      <c r="V41" t="s">
        <v>307</v>
      </c>
      <c r="W41" t="s">
        <v>386</v>
      </c>
      <c r="X41" t="s">
        <v>387</v>
      </c>
      <c r="Y41" t="s">
        <v>229</v>
      </c>
    </row>
    <row r="42" spans="1:25" x14ac:dyDescent="0.25">
      <c r="A42">
        <v>10270</v>
      </c>
      <c r="B42">
        <v>21</v>
      </c>
      <c r="C42" t="s">
        <v>77</v>
      </c>
      <c r="D42">
        <v>9</v>
      </c>
      <c r="E42" t="s">
        <v>388</v>
      </c>
      <c r="F42" t="s">
        <v>389</v>
      </c>
      <c r="G42" t="s">
        <v>28</v>
      </c>
      <c r="H42">
        <v>3</v>
      </c>
      <c r="I42">
        <v>7</v>
      </c>
      <c r="J42">
        <v>2004</v>
      </c>
      <c r="K42" t="s">
        <v>278</v>
      </c>
      <c r="L42">
        <v>214</v>
      </c>
      <c r="M42" t="s">
        <v>279</v>
      </c>
      <c r="N42" t="s">
        <v>233</v>
      </c>
      <c r="O42" t="s">
        <v>234</v>
      </c>
      <c r="P42" t="s">
        <v>235</v>
      </c>
      <c r="Q42" t="s">
        <v>236</v>
      </c>
      <c r="R42" t="s">
        <v>237</v>
      </c>
      <c r="S42" t="s">
        <v>238</v>
      </c>
      <c r="T42" t="s">
        <v>239</v>
      </c>
      <c r="U42" t="s">
        <v>139</v>
      </c>
      <c r="V42" t="s">
        <v>140</v>
      </c>
      <c r="W42" t="s">
        <v>240</v>
      </c>
      <c r="X42" t="s">
        <v>241</v>
      </c>
      <c r="Y42" t="s">
        <v>65</v>
      </c>
    </row>
    <row r="43" spans="1:25" x14ac:dyDescent="0.25">
      <c r="A43">
        <v>10280</v>
      </c>
      <c r="B43">
        <v>34</v>
      </c>
      <c r="C43" t="s">
        <v>77</v>
      </c>
      <c r="D43">
        <v>2</v>
      </c>
      <c r="E43" t="s">
        <v>317</v>
      </c>
      <c r="F43" t="s">
        <v>390</v>
      </c>
      <c r="G43" t="s">
        <v>28</v>
      </c>
      <c r="H43">
        <v>3</v>
      </c>
      <c r="I43">
        <v>8</v>
      </c>
      <c r="J43">
        <v>2004</v>
      </c>
      <c r="K43" t="s">
        <v>278</v>
      </c>
      <c r="L43">
        <v>214</v>
      </c>
      <c r="M43" t="s">
        <v>279</v>
      </c>
      <c r="N43" t="s">
        <v>391</v>
      </c>
      <c r="O43" t="s">
        <v>392</v>
      </c>
      <c r="P43" t="s">
        <v>393</v>
      </c>
      <c r="Q43" t="s">
        <v>34</v>
      </c>
      <c r="R43" t="s">
        <v>394</v>
      </c>
      <c r="S43" t="s">
        <v>34</v>
      </c>
      <c r="T43" t="s">
        <v>395</v>
      </c>
      <c r="U43" t="s">
        <v>396</v>
      </c>
      <c r="V43" t="s">
        <v>52</v>
      </c>
      <c r="W43" t="s">
        <v>397</v>
      </c>
      <c r="X43" t="s">
        <v>398</v>
      </c>
      <c r="Y43" t="s">
        <v>229</v>
      </c>
    </row>
    <row r="44" spans="1:25" x14ac:dyDescent="0.25">
      <c r="A44">
        <v>10291</v>
      </c>
      <c r="B44">
        <v>37</v>
      </c>
      <c r="C44" t="s">
        <v>77</v>
      </c>
      <c r="D44">
        <v>11</v>
      </c>
      <c r="E44" t="s">
        <v>399</v>
      </c>
      <c r="F44" t="s">
        <v>400</v>
      </c>
      <c r="G44" t="s">
        <v>28</v>
      </c>
      <c r="H44">
        <v>3</v>
      </c>
      <c r="I44">
        <v>9</v>
      </c>
      <c r="J44">
        <v>2004</v>
      </c>
      <c r="K44" t="s">
        <v>278</v>
      </c>
      <c r="L44">
        <v>214</v>
      </c>
      <c r="M44" t="s">
        <v>279</v>
      </c>
      <c r="N44" t="s">
        <v>401</v>
      </c>
      <c r="O44" t="s">
        <v>402</v>
      </c>
      <c r="P44" t="s">
        <v>403</v>
      </c>
      <c r="Q44" t="s">
        <v>34</v>
      </c>
      <c r="R44" t="s">
        <v>404</v>
      </c>
      <c r="S44" t="s">
        <v>34</v>
      </c>
      <c r="T44" t="s">
        <v>405</v>
      </c>
      <c r="U44" t="s">
        <v>287</v>
      </c>
      <c r="V44" t="s">
        <v>52</v>
      </c>
      <c r="W44" t="s">
        <v>406</v>
      </c>
      <c r="X44" t="s">
        <v>316</v>
      </c>
      <c r="Y44" t="s">
        <v>229</v>
      </c>
    </row>
    <row r="45" spans="1:25" x14ac:dyDescent="0.25">
      <c r="A45">
        <v>10304</v>
      </c>
      <c r="B45">
        <v>47</v>
      </c>
      <c r="C45" t="s">
        <v>77</v>
      </c>
      <c r="D45">
        <v>6</v>
      </c>
      <c r="E45" t="s">
        <v>407</v>
      </c>
      <c r="F45" t="s">
        <v>408</v>
      </c>
      <c r="G45" t="s">
        <v>28</v>
      </c>
      <c r="H45">
        <v>4</v>
      </c>
      <c r="I45">
        <v>10</v>
      </c>
      <c r="J45">
        <v>2004</v>
      </c>
      <c r="K45" t="s">
        <v>278</v>
      </c>
      <c r="L45">
        <v>214</v>
      </c>
      <c r="M45" t="s">
        <v>279</v>
      </c>
      <c r="N45" t="s">
        <v>409</v>
      </c>
      <c r="O45" t="s">
        <v>410</v>
      </c>
      <c r="P45" t="s">
        <v>411</v>
      </c>
      <c r="Q45" t="s">
        <v>34</v>
      </c>
      <c r="R45" t="s">
        <v>412</v>
      </c>
      <c r="S45" t="s">
        <v>34</v>
      </c>
      <c r="T45" t="s">
        <v>413</v>
      </c>
      <c r="U45" t="s">
        <v>51</v>
      </c>
      <c r="V45" t="s">
        <v>52</v>
      </c>
      <c r="W45" t="s">
        <v>414</v>
      </c>
      <c r="X45" t="s">
        <v>64</v>
      </c>
      <c r="Y45" t="s">
        <v>229</v>
      </c>
    </row>
    <row r="46" spans="1:25" x14ac:dyDescent="0.25">
      <c r="A46">
        <v>10312</v>
      </c>
      <c r="B46">
        <v>48</v>
      </c>
      <c r="C46" t="s">
        <v>77</v>
      </c>
      <c r="D46">
        <v>3</v>
      </c>
      <c r="E46" t="s">
        <v>415</v>
      </c>
      <c r="F46" t="s">
        <v>416</v>
      </c>
      <c r="G46" t="s">
        <v>28</v>
      </c>
      <c r="H46">
        <v>4</v>
      </c>
      <c r="I46">
        <v>10</v>
      </c>
      <c r="J46">
        <v>2004</v>
      </c>
      <c r="K46" t="s">
        <v>278</v>
      </c>
      <c r="L46">
        <v>214</v>
      </c>
      <c r="M46" t="s">
        <v>279</v>
      </c>
      <c r="N46" t="s">
        <v>417</v>
      </c>
      <c r="O46" t="s">
        <v>418</v>
      </c>
      <c r="P46" t="s">
        <v>419</v>
      </c>
      <c r="Q46" t="s">
        <v>34</v>
      </c>
      <c r="R46" t="s">
        <v>420</v>
      </c>
      <c r="S46" t="s">
        <v>73</v>
      </c>
      <c r="T46" t="s">
        <v>167</v>
      </c>
      <c r="U46" t="s">
        <v>38</v>
      </c>
      <c r="V46" t="s">
        <v>39</v>
      </c>
      <c r="W46" t="s">
        <v>421</v>
      </c>
      <c r="X46" t="s">
        <v>422</v>
      </c>
      <c r="Y46" t="s">
        <v>229</v>
      </c>
    </row>
    <row r="47" spans="1:25" x14ac:dyDescent="0.25">
      <c r="A47">
        <v>10322</v>
      </c>
      <c r="B47">
        <v>40</v>
      </c>
      <c r="C47" t="s">
        <v>77</v>
      </c>
      <c r="D47">
        <v>1</v>
      </c>
      <c r="E47" t="s">
        <v>423</v>
      </c>
      <c r="F47" t="s">
        <v>424</v>
      </c>
      <c r="G47" t="s">
        <v>28</v>
      </c>
      <c r="H47">
        <v>4</v>
      </c>
      <c r="I47">
        <v>11</v>
      </c>
      <c r="J47">
        <v>2004</v>
      </c>
      <c r="K47" t="s">
        <v>278</v>
      </c>
      <c r="L47">
        <v>214</v>
      </c>
      <c r="M47" t="s">
        <v>279</v>
      </c>
      <c r="N47" t="s">
        <v>425</v>
      </c>
      <c r="O47" t="s">
        <v>426</v>
      </c>
      <c r="P47" t="s">
        <v>427</v>
      </c>
      <c r="Q47" t="s">
        <v>34</v>
      </c>
      <c r="R47" t="s">
        <v>428</v>
      </c>
      <c r="S47" t="s">
        <v>429</v>
      </c>
      <c r="T47" t="s">
        <v>430</v>
      </c>
      <c r="U47" t="s">
        <v>38</v>
      </c>
      <c r="V47" t="s">
        <v>39</v>
      </c>
      <c r="W47" t="s">
        <v>75</v>
      </c>
      <c r="X47" t="s">
        <v>422</v>
      </c>
      <c r="Y47" t="s">
        <v>65</v>
      </c>
    </row>
    <row r="48" spans="1:25" x14ac:dyDescent="0.25">
      <c r="A48">
        <v>10333</v>
      </c>
      <c r="B48">
        <v>26</v>
      </c>
      <c r="C48" t="s">
        <v>77</v>
      </c>
      <c r="D48">
        <v>3</v>
      </c>
      <c r="E48" t="s">
        <v>431</v>
      </c>
      <c r="F48" t="s">
        <v>432</v>
      </c>
      <c r="G48" t="s">
        <v>28</v>
      </c>
      <c r="H48">
        <v>4</v>
      </c>
      <c r="I48">
        <v>11</v>
      </c>
      <c r="J48">
        <v>2004</v>
      </c>
      <c r="K48" t="s">
        <v>278</v>
      </c>
      <c r="L48">
        <v>214</v>
      </c>
      <c r="M48" t="s">
        <v>279</v>
      </c>
      <c r="N48" t="s">
        <v>118</v>
      </c>
      <c r="O48" t="s">
        <v>119</v>
      </c>
      <c r="P48" t="s">
        <v>120</v>
      </c>
      <c r="Q48" t="s">
        <v>34</v>
      </c>
      <c r="R48" t="s">
        <v>83</v>
      </c>
      <c r="S48" t="s">
        <v>73</v>
      </c>
      <c r="T48" t="s">
        <v>34</v>
      </c>
      <c r="U48" t="s">
        <v>38</v>
      </c>
      <c r="V48" t="s">
        <v>39</v>
      </c>
      <c r="W48" t="s">
        <v>121</v>
      </c>
      <c r="X48" t="s">
        <v>76</v>
      </c>
      <c r="Y48" t="s">
        <v>65</v>
      </c>
    </row>
    <row r="49" spans="1:25" x14ac:dyDescent="0.25">
      <c r="A49">
        <v>10347</v>
      </c>
      <c r="B49">
        <v>30</v>
      </c>
      <c r="C49" t="s">
        <v>77</v>
      </c>
      <c r="D49">
        <v>1</v>
      </c>
      <c r="E49" t="s">
        <v>433</v>
      </c>
      <c r="F49" t="s">
        <v>434</v>
      </c>
      <c r="G49" t="s">
        <v>28</v>
      </c>
      <c r="H49">
        <v>4</v>
      </c>
      <c r="I49">
        <v>11</v>
      </c>
      <c r="J49">
        <v>2004</v>
      </c>
      <c r="K49" t="s">
        <v>278</v>
      </c>
      <c r="L49">
        <v>214</v>
      </c>
      <c r="M49" t="s">
        <v>279</v>
      </c>
      <c r="N49" t="s">
        <v>132</v>
      </c>
      <c r="O49" t="s">
        <v>133</v>
      </c>
      <c r="P49" t="s">
        <v>134</v>
      </c>
      <c r="Q49" t="s">
        <v>135</v>
      </c>
      <c r="R49" t="s">
        <v>136</v>
      </c>
      <c r="S49" t="s">
        <v>137</v>
      </c>
      <c r="T49" t="s">
        <v>138</v>
      </c>
      <c r="U49" t="s">
        <v>139</v>
      </c>
      <c r="V49" t="s">
        <v>140</v>
      </c>
      <c r="W49" t="s">
        <v>141</v>
      </c>
      <c r="X49" t="s">
        <v>142</v>
      </c>
      <c r="Y49" t="s">
        <v>65</v>
      </c>
    </row>
    <row r="50" spans="1:25" x14ac:dyDescent="0.25">
      <c r="A50">
        <v>10357</v>
      </c>
      <c r="B50">
        <v>32</v>
      </c>
      <c r="C50" t="s">
        <v>77</v>
      </c>
      <c r="D50">
        <v>10</v>
      </c>
      <c r="E50" t="s">
        <v>435</v>
      </c>
      <c r="F50" t="s">
        <v>436</v>
      </c>
      <c r="G50" t="s">
        <v>28</v>
      </c>
      <c r="H50">
        <v>4</v>
      </c>
      <c r="I50">
        <v>12</v>
      </c>
      <c r="J50">
        <v>2004</v>
      </c>
      <c r="K50" t="s">
        <v>278</v>
      </c>
      <c r="L50">
        <v>214</v>
      </c>
      <c r="M50" t="s">
        <v>279</v>
      </c>
      <c r="N50" t="s">
        <v>417</v>
      </c>
      <c r="O50" t="s">
        <v>418</v>
      </c>
      <c r="P50" t="s">
        <v>419</v>
      </c>
      <c r="Q50" t="s">
        <v>34</v>
      </c>
      <c r="R50" t="s">
        <v>420</v>
      </c>
      <c r="S50" t="s">
        <v>73</v>
      </c>
      <c r="T50" t="s">
        <v>167</v>
      </c>
      <c r="U50" t="s">
        <v>38</v>
      </c>
      <c r="V50" t="s">
        <v>39</v>
      </c>
      <c r="W50" t="s">
        <v>421</v>
      </c>
      <c r="X50" t="s">
        <v>422</v>
      </c>
      <c r="Y50" t="s">
        <v>65</v>
      </c>
    </row>
    <row r="51" spans="1:25" x14ac:dyDescent="0.25">
      <c r="A51">
        <v>10369</v>
      </c>
      <c r="B51">
        <v>41</v>
      </c>
      <c r="C51" t="s">
        <v>77</v>
      </c>
      <c r="D51">
        <v>2</v>
      </c>
      <c r="E51" t="s">
        <v>437</v>
      </c>
      <c r="F51" t="s">
        <v>438</v>
      </c>
      <c r="G51" t="s">
        <v>28</v>
      </c>
      <c r="H51">
        <v>1</v>
      </c>
      <c r="I51">
        <v>1</v>
      </c>
      <c r="J51">
        <v>2005</v>
      </c>
      <c r="K51" t="s">
        <v>278</v>
      </c>
      <c r="L51">
        <v>214</v>
      </c>
      <c r="M51" t="s">
        <v>279</v>
      </c>
      <c r="N51" t="s">
        <v>439</v>
      </c>
      <c r="O51" t="s">
        <v>182</v>
      </c>
      <c r="P51" t="s">
        <v>440</v>
      </c>
      <c r="Q51" t="s">
        <v>34</v>
      </c>
      <c r="R51" t="s">
        <v>441</v>
      </c>
      <c r="S51" t="s">
        <v>185</v>
      </c>
      <c r="T51" t="s">
        <v>442</v>
      </c>
      <c r="U51" t="s">
        <v>38</v>
      </c>
      <c r="V51" t="s">
        <v>39</v>
      </c>
      <c r="W51" t="s">
        <v>421</v>
      </c>
      <c r="X51" t="s">
        <v>443</v>
      </c>
      <c r="Y51" t="s">
        <v>65</v>
      </c>
    </row>
    <row r="52" spans="1:25" x14ac:dyDescent="0.25">
      <c r="A52">
        <v>10381</v>
      </c>
      <c r="B52">
        <v>36</v>
      </c>
      <c r="C52" t="s">
        <v>77</v>
      </c>
      <c r="D52">
        <v>3</v>
      </c>
      <c r="E52" t="s">
        <v>444</v>
      </c>
      <c r="F52" t="s">
        <v>445</v>
      </c>
      <c r="G52" t="s">
        <v>28</v>
      </c>
      <c r="H52">
        <v>1</v>
      </c>
      <c r="I52">
        <v>2</v>
      </c>
      <c r="J52">
        <v>2005</v>
      </c>
      <c r="K52" t="s">
        <v>278</v>
      </c>
      <c r="L52">
        <v>214</v>
      </c>
      <c r="M52" t="s">
        <v>279</v>
      </c>
      <c r="N52" t="s">
        <v>80</v>
      </c>
      <c r="O52" t="s">
        <v>81</v>
      </c>
      <c r="P52" t="s">
        <v>82</v>
      </c>
      <c r="Q52" t="s">
        <v>34</v>
      </c>
      <c r="R52" t="s">
        <v>83</v>
      </c>
      <c r="S52" t="s">
        <v>73</v>
      </c>
      <c r="T52" t="s">
        <v>34</v>
      </c>
      <c r="U52" t="s">
        <v>38</v>
      </c>
      <c r="V52" t="s">
        <v>39</v>
      </c>
      <c r="W52" t="s">
        <v>84</v>
      </c>
      <c r="X52" t="s">
        <v>76</v>
      </c>
      <c r="Y52" t="s">
        <v>229</v>
      </c>
    </row>
    <row r="53" spans="1:25" x14ac:dyDescent="0.25">
      <c r="A53">
        <v>10391</v>
      </c>
      <c r="B53">
        <v>24</v>
      </c>
      <c r="C53" t="s">
        <v>77</v>
      </c>
      <c r="D53">
        <v>4</v>
      </c>
      <c r="E53" t="s">
        <v>446</v>
      </c>
      <c r="F53" t="s">
        <v>447</v>
      </c>
      <c r="G53" t="s">
        <v>28</v>
      </c>
      <c r="H53">
        <v>1</v>
      </c>
      <c r="I53">
        <v>3</v>
      </c>
      <c r="J53">
        <v>2005</v>
      </c>
      <c r="K53" t="s">
        <v>278</v>
      </c>
      <c r="L53">
        <v>214</v>
      </c>
      <c r="M53" t="s">
        <v>279</v>
      </c>
      <c r="N53" t="s">
        <v>448</v>
      </c>
      <c r="O53" t="s">
        <v>449</v>
      </c>
      <c r="P53" t="s">
        <v>450</v>
      </c>
      <c r="Q53" t="s">
        <v>451</v>
      </c>
      <c r="R53" t="s">
        <v>452</v>
      </c>
      <c r="S53" t="s">
        <v>238</v>
      </c>
      <c r="T53" t="s">
        <v>453</v>
      </c>
      <c r="U53" t="s">
        <v>139</v>
      </c>
      <c r="V53" t="s">
        <v>140</v>
      </c>
      <c r="W53" t="s">
        <v>454</v>
      </c>
      <c r="X53" t="s">
        <v>455</v>
      </c>
      <c r="Y53" t="s">
        <v>42</v>
      </c>
    </row>
    <row r="54" spans="1:25" x14ac:dyDescent="0.25">
      <c r="A54">
        <v>10411</v>
      </c>
      <c r="B54">
        <v>23</v>
      </c>
      <c r="C54" t="s">
        <v>77</v>
      </c>
      <c r="D54">
        <v>9</v>
      </c>
      <c r="E54" t="s">
        <v>456</v>
      </c>
      <c r="F54" t="s">
        <v>457</v>
      </c>
      <c r="G54" t="s">
        <v>28</v>
      </c>
      <c r="H54">
        <v>2</v>
      </c>
      <c r="I54">
        <v>5</v>
      </c>
      <c r="J54">
        <v>2005</v>
      </c>
      <c r="K54" t="s">
        <v>278</v>
      </c>
      <c r="L54">
        <v>214</v>
      </c>
      <c r="M54" t="s">
        <v>279</v>
      </c>
      <c r="N54" t="s">
        <v>458</v>
      </c>
      <c r="O54" t="s">
        <v>459</v>
      </c>
      <c r="P54" t="s">
        <v>460</v>
      </c>
      <c r="Q54" t="s">
        <v>34</v>
      </c>
      <c r="R54" t="s">
        <v>461</v>
      </c>
      <c r="S54" t="s">
        <v>462</v>
      </c>
      <c r="T54" t="s">
        <v>463</v>
      </c>
      <c r="U54" t="s">
        <v>353</v>
      </c>
      <c r="V54" t="s">
        <v>39</v>
      </c>
      <c r="W54" t="s">
        <v>464</v>
      </c>
      <c r="X54" t="s">
        <v>465</v>
      </c>
      <c r="Y54" t="s">
        <v>65</v>
      </c>
    </row>
    <row r="55" spans="1:25" x14ac:dyDescent="0.25">
      <c r="A55">
        <v>10424</v>
      </c>
      <c r="B55">
        <v>50</v>
      </c>
      <c r="C55" t="s">
        <v>77</v>
      </c>
      <c r="D55">
        <v>6</v>
      </c>
      <c r="E55" t="s">
        <v>466</v>
      </c>
      <c r="F55" t="s">
        <v>467</v>
      </c>
      <c r="G55" t="s">
        <v>468</v>
      </c>
      <c r="H55">
        <v>2</v>
      </c>
      <c r="I55">
        <v>5</v>
      </c>
      <c r="J55">
        <v>2005</v>
      </c>
      <c r="K55" t="s">
        <v>278</v>
      </c>
      <c r="L55">
        <v>214</v>
      </c>
      <c r="M55" t="s">
        <v>279</v>
      </c>
      <c r="N55" t="s">
        <v>268</v>
      </c>
      <c r="O55" t="s">
        <v>269</v>
      </c>
      <c r="P55" t="s">
        <v>270</v>
      </c>
      <c r="Q55" t="s">
        <v>34</v>
      </c>
      <c r="R55" t="s">
        <v>271</v>
      </c>
      <c r="S55" t="s">
        <v>34</v>
      </c>
      <c r="T55" t="s">
        <v>272</v>
      </c>
      <c r="U55" t="s">
        <v>273</v>
      </c>
      <c r="V55" t="s">
        <v>52</v>
      </c>
      <c r="W55" t="s">
        <v>274</v>
      </c>
      <c r="X55" t="s">
        <v>275</v>
      </c>
      <c r="Y55" t="s">
        <v>229</v>
      </c>
    </row>
    <row r="56" spans="1:25" x14ac:dyDescent="0.25">
      <c r="A56">
        <v>10107</v>
      </c>
      <c r="B56">
        <v>39</v>
      </c>
      <c r="C56" t="s">
        <v>469</v>
      </c>
      <c r="D56">
        <v>5</v>
      </c>
      <c r="E56" t="s">
        <v>470</v>
      </c>
      <c r="F56" t="s">
        <v>27</v>
      </c>
      <c r="G56" t="s">
        <v>28</v>
      </c>
      <c r="H56">
        <v>1</v>
      </c>
      <c r="I56">
        <v>2</v>
      </c>
      <c r="J56">
        <v>2003</v>
      </c>
      <c r="K56" t="s">
        <v>29</v>
      </c>
      <c r="L56">
        <v>118</v>
      </c>
      <c r="M56" t="s">
        <v>471</v>
      </c>
      <c r="N56" t="s">
        <v>31</v>
      </c>
      <c r="O56" t="s">
        <v>32</v>
      </c>
      <c r="P56" t="s">
        <v>33</v>
      </c>
      <c r="Q56" t="s">
        <v>34</v>
      </c>
      <c r="R56" t="s">
        <v>35</v>
      </c>
      <c r="S56" t="s">
        <v>36</v>
      </c>
      <c r="T56" t="s">
        <v>37</v>
      </c>
      <c r="U56" t="s">
        <v>38</v>
      </c>
      <c r="V56" t="s">
        <v>39</v>
      </c>
      <c r="W56" t="s">
        <v>40</v>
      </c>
      <c r="X56" t="s">
        <v>41</v>
      </c>
      <c r="Y56" t="s">
        <v>65</v>
      </c>
    </row>
    <row r="57" spans="1:25" x14ac:dyDescent="0.25">
      <c r="A57">
        <v>10120</v>
      </c>
      <c r="B57">
        <v>29</v>
      </c>
      <c r="C57" t="s">
        <v>472</v>
      </c>
      <c r="D57">
        <v>3</v>
      </c>
      <c r="E57" t="s">
        <v>473</v>
      </c>
      <c r="F57" t="s">
        <v>474</v>
      </c>
      <c r="G57" t="s">
        <v>28</v>
      </c>
      <c r="H57">
        <v>2</v>
      </c>
      <c r="I57">
        <v>4</v>
      </c>
      <c r="J57">
        <v>2003</v>
      </c>
      <c r="K57" t="s">
        <v>29</v>
      </c>
      <c r="L57">
        <v>118</v>
      </c>
      <c r="M57" t="s">
        <v>471</v>
      </c>
      <c r="N57" t="s">
        <v>132</v>
      </c>
      <c r="O57" t="s">
        <v>133</v>
      </c>
      <c r="P57" t="s">
        <v>134</v>
      </c>
      <c r="Q57" t="s">
        <v>135</v>
      </c>
      <c r="R57" t="s">
        <v>136</v>
      </c>
      <c r="S57" t="s">
        <v>137</v>
      </c>
      <c r="T57" t="s">
        <v>138</v>
      </c>
      <c r="U57" t="s">
        <v>139</v>
      </c>
      <c r="V57" t="s">
        <v>140</v>
      </c>
      <c r="W57" t="s">
        <v>141</v>
      </c>
      <c r="X57" t="s">
        <v>142</v>
      </c>
      <c r="Y57" t="s">
        <v>42</v>
      </c>
    </row>
    <row r="58" spans="1:25" x14ac:dyDescent="0.25">
      <c r="A58">
        <v>10134</v>
      </c>
      <c r="B58">
        <v>27</v>
      </c>
      <c r="C58" t="s">
        <v>77</v>
      </c>
      <c r="D58">
        <v>5</v>
      </c>
      <c r="E58" t="s">
        <v>475</v>
      </c>
      <c r="F58" t="s">
        <v>57</v>
      </c>
      <c r="G58" t="s">
        <v>28</v>
      </c>
      <c r="H58">
        <v>3</v>
      </c>
      <c r="I58">
        <v>7</v>
      </c>
      <c r="J58">
        <v>2003</v>
      </c>
      <c r="K58" t="s">
        <v>29</v>
      </c>
      <c r="L58">
        <v>118</v>
      </c>
      <c r="M58" t="s">
        <v>471</v>
      </c>
      <c r="N58" t="s">
        <v>58</v>
      </c>
      <c r="O58" t="s">
        <v>59</v>
      </c>
      <c r="P58" t="s">
        <v>60</v>
      </c>
      <c r="Q58" t="s">
        <v>34</v>
      </c>
      <c r="R58" t="s">
        <v>61</v>
      </c>
      <c r="S58" t="s">
        <v>34</v>
      </c>
      <c r="T58" t="s">
        <v>62</v>
      </c>
      <c r="U58" t="s">
        <v>51</v>
      </c>
      <c r="V58" t="s">
        <v>52</v>
      </c>
      <c r="W58" t="s">
        <v>63</v>
      </c>
      <c r="X58" t="s">
        <v>64</v>
      </c>
      <c r="Y58" t="s">
        <v>65</v>
      </c>
    </row>
    <row r="59" spans="1:25" x14ac:dyDescent="0.25">
      <c r="A59">
        <v>10145</v>
      </c>
      <c r="B59">
        <v>37</v>
      </c>
      <c r="C59" t="s">
        <v>77</v>
      </c>
      <c r="D59">
        <v>9</v>
      </c>
      <c r="E59" t="s">
        <v>476</v>
      </c>
      <c r="F59" t="s">
        <v>68</v>
      </c>
      <c r="G59" t="s">
        <v>28</v>
      </c>
      <c r="H59">
        <v>3</v>
      </c>
      <c r="I59">
        <v>8</v>
      </c>
      <c r="J59">
        <v>2003</v>
      </c>
      <c r="K59" t="s">
        <v>29</v>
      </c>
      <c r="L59">
        <v>118</v>
      </c>
      <c r="M59" t="s">
        <v>471</v>
      </c>
      <c r="N59" t="s">
        <v>69</v>
      </c>
      <c r="O59" t="s">
        <v>70</v>
      </c>
      <c r="P59" t="s">
        <v>71</v>
      </c>
      <c r="Q59" t="s">
        <v>34</v>
      </c>
      <c r="R59" t="s">
        <v>72</v>
      </c>
      <c r="S59" t="s">
        <v>73</v>
      </c>
      <c r="T59" t="s">
        <v>74</v>
      </c>
      <c r="U59" t="s">
        <v>38</v>
      </c>
      <c r="V59" t="s">
        <v>39</v>
      </c>
      <c r="W59" t="s">
        <v>75</v>
      </c>
      <c r="X59" t="s">
        <v>76</v>
      </c>
      <c r="Y59" t="s">
        <v>65</v>
      </c>
    </row>
    <row r="60" spans="1:25" x14ac:dyDescent="0.25">
      <c r="A60">
        <v>10159</v>
      </c>
      <c r="B60">
        <v>37</v>
      </c>
      <c r="C60" t="s">
        <v>77</v>
      </c>
      <c r="D60">
        <v>17</v>
      </c>
      <c r="E60" t="s">
        <v>477</v>
      </c>
      <c r="F60" t="s">
        <v>79</v>
      </c>
      <c r="G60" t="s">
        <v>28</v>
      </c>
      <c r="H60">
        <v>4</v>
      </c>
      <c r="I60">
        <v>10</v>
      </c>
      <c r="J60">
        <v>2003</v>
      </c>
      <c r="K60" t="s">
        <v>29</v>
      </c>
      <c r="L60">
        <v>118</v>
      </c>
      <c r="M60" t="s">
        <v>471</v>
      </c>
      <c r="N60" t="s">
        <v>80</v>
      </c>
      <c r="O60" t="s">
        <v>81</v>
      </c>
      <c r="P60" t="s">
        <v>82</v>
      </c>
      <c r="Q60" t="s">
        <v>34</v>
      </c>
      <c r="R60" t="s">
        <v>83</v>
      </c>
      <c r="S60" t="s">
        <v>73</v>
      </c>
      <c r="T60" t="s">
        <v>34</v>
      </c>
      <c r="U60" t="s">
        <v>38</v>
      </c>
      <c r="V60" t="s">
        <v>39</v>
      </c>
      <c r="W60" t="s">
        <v>84</v>
      </c>
      <c r="X60" t="s">
        <v>76</v>
      </c>
      <c r="Y60" t="s">
        <v>65</v>
      </c>
    </row>
    <row r="61" spans="1:25" x14ac:dyDescent="0.25">
      <c r="A61">
        <v>10168</v>
      </c>
      <c r="B61">
        <v>27</v>
      </c>
      <c r="C61" t="s">
        <v>77</v>
      </c>
      <c r="D61">
        <v>4</v>
      </c>
      <c r="E61" t="s">
        <v>478</v>
      </c>
      <c r="F61" t="s">
        <v>87</v>
      </c>
      <c r="G61" t="s">
        <v>28</v>
      </c>
      <c r="H61">
        <v>4</v>
      </c>
      <c r="I61">
        <v>10</v>
      </c>
      <c r="J61">
        <v>2003</v>
      </c>
      <c r="K61" t="s">
        <v>29</v>
      </c>
      <c r="L61">
        <v>118</v>
      </c>
      <c r="M61" t="s">
        <v>471</v>
      </c>
      <c r="N61" t="s">
        <v>88</v>
      </c>
      <c r="O61" t="s">
        <v>89</v>
      </c>
      <c r="P61" t="s">
        <v>90</v>
      </c>
      <c r="Q61" t="s">
        <v>34</v>
      </c>
      <c r="R61" t="s">
        <v>91</v>
      </c>
      <c r="S61" t="s">
        <v>73</v>
      </c>
      <c r="T61" t="s">
        <v>92</v>
      </c>
      <c r="U61" t="s">
        <v>38</v>
      </c>
      <c r="V61" t="s">
        <v>39</v>
      </c>
      <c r="W61" t="s">
        <v>93</v>
      </c>
      <c r="X61" t="s">
        <v>94</v>
      </c>
      <c r="Y61" t="s">
        <v>65</v>
      </c>
    </row>
    <row r="62" spans="1:25" x14ac:dyDescent="0.25">
      <c r="A62">
        <v>10180</v>
      </c>
      <c r="B62">
        <v>42</v>
      </c>
      <c r="C62" t="s">
        <v>77</v>
      </c>
      <c r="D62">
        <v>12</v>
      </c>
      <c r="E62" t="s">
        <v>479</v>
      </c>
      <c r="F62" t="s">
        <v>97</v>
      </c>
      <c r="G62" t="s">
        <v>28</v>
      </c>
      <c r="H62">
        <v>4</v>
      </c>
      <c r="I62">
        <v>11</v>
      </c>
      <c r="J62">
        <v>2003</v>
      </c>
      <c r="K62" t="s">
        <v>29</v>
      </c>
      <c r="L62">
        <v>118</v>
      </c>
      <c r="M62" t="s">
        <v>471</v>
      </c>
      <c r="N62" t="s">
        <v>98</v>
      </c>
      <c r="O62" t="s">
        <v>99</v>
      </c>
      <c r="P62" t="s">
        <v>100</v>
      </c>
      <c r="Q62" t="s">
        <v>34</v>
      </c>
      <c r="R62" t="s">
        <v>101</v>
      </c>
      <c r="S62" t="s">
        <v>34</v>
      </c>
      <c r="T62" t="s">
        <v>102</v>
      </c>
      <c r="U62" t="s">
        <v>51</v>
      </c>
      <c r="V62" t="s">
        <v>52</v>
      </c>
      <c r="W62" t="s">
        <v>103</v>
      </c>
      <c r="X62" t="s">
        <v>104</v>
      </c>
      <c r="Y62" t="s">
        <v>65</v>
      </c>
    </row>
    <row r="63" spans="1:25" x14ac:dyDescent="0.25">
      <c r="A63">
        <v>10188</v>
      </c>
      <c r="B63">
        <v>38</v>
      </c>
      <c r="C63" t="s">
        <v>472</v>
      </c>
      <c r="D63">
        <v>4</v>
      </c>
      <c r="E63" t="s">
        <v>480</v>
      </c>
      <c r="F63" t="s">
        <v>106</v>
      </c>
      <c r="G63" t="s">
        <v>28</v>
      </c>
      <c r="H63">
        <v>4</v>
      </c>
      <c r="I63">
        <v>11</v>
      </c>
      <c r="J63">
        <v>2003</v>
      </c>
      <c r="K63" t="s">
        <v>29</v>
      </c>
      <c r="L63">
        <v>118</v>
      </c>
      <c r="M63" t="s">
        <v>471</v>
      </c>
      <c r="N63" t="s">
        <v>107</v>
      </c>
      <c r="O63" t="s">
        <v>108</v>
      </c>
      <c r="P63" t="s">
        <v>109</v>
      </c>
      <c r="Q63" t="s">
        <v>34</v>
      </c>
      <c r="R63" t="s">
        <v>110</v>
      </c>
      <c r="S63" t="s">
        <v>34</v>
      </c>
      <c r="T63" t="s">
        <v>111</v>
      </c>
      <c r="U63" t="s">
        <v>112</v>
      </c>
      <c r="V63" t="s">
        <v>52</v>
      </c>
      <c r="W63" t="s">
        <v>113</v>
      </c>
      <c r="X63" t="s">
        <v>114</v>
      </c>
      <c r="Y63" t="s">
        <v>65</v>
      </c>
    </row>
    <row r="64" spans="1:25" x14ac:dyDescent="0.25">
      <c r="A64">
        <v>10201</v>
      </c>
      <c r="B64">
        <v>24</v>
      </c>
      <c r="C64" t="s">
        <v>77</v>
      </c>
      <c r="D64">
        <v>5</v>
      </c>
      <c r="E64" t="s">
        <v>481</v>
      </c>
      <c r="F64" t="s">
        <v>117</v>
      </c>
      <c r="G64" t="s">
        <v>28</v>
      </c>
      <c r="H64">
        <v>4</v>
      </c>
      <c r="I64">
        <v>12</v>
      </c>
      <c r="J64">
        <v>2003</v>
      </c>
      <c r="K64" t="s">
        <v>29</v>
      </c>
      <c r="L64">
        <v>118</v>
      </c>
      <c r="M64" t="s">
        <v>471</v>
      </c>
      <c r="N64" t="s">
        <v>118</v>
      </c>
      <c r="O64" t="s">
        <v>119</v>
      </c>
      <c r="P64" t="s">
        <v>120</v>
      </c>
      <c r="Q64" t="s">
        <v>34</v>
      </c>
      <c r="R64" t="s">
        <v>83</v>
      </c>
      <c r="S64" t="s">
        <v>73</v>
      </c>
      <c r="T64" t="s">
        <v>34</v>
      </c>
      <c r="U64" t="s">
        <v>38</v>
      </c>
      <c r="V64" t="s">
        <v>39</v>
      </c>
      <c r="W64" t="s">
        <v>121</v>
      </c>
      <c r="X64" t="s">
        <v>76</v>
      </c>
      <c r="Y64" t="s">
        <v>65</v>
      </c>
    </row>
    <row r="65" spans="1:25" x14ac:dyDescent="0.25">
      <c r="A65">
        <v>10210</v>
      </c>
      <c r="B65">
        <v>23</v>
      </c>
      <c r="C65" t="s">
        <v>77</v>
      </c>
      <c r="D65">
        <v>2</v>
      </c>
      <c r="E65" t="s">
        <v>482</v>
      </c>
      <c r="F65" t="s">
        <v>483</v>
      </c>
      <c r="G65" t="s">
        <v>28</v>
      </c>
      <c r="H65">
        <v>1</v>
      </c>
      <c r="I65">
        <v>1</v>
      </c>
      <c r="J65">
        <v>2004</v>
      </c>
      <c r="K65" t="s">
        <v>29</v>
      </c>
      <c r="L65">
        <v>118</v>
      </c>
      <c r="M65" t="s">
        <v>471</v>
      </c>
      <c r="N65" t="s">
        <v>484</v>
      </c>
      <c r="O65" t="s">
        <v>485</v>
      </c>
      <c r="P65" t="s">
        <v>486</v>
      </c>
      <c r="Q65" t="s">
        <v>34</v>
      </c>
      <c r="R65" t="s">
        <v>487</v>
      </c>
      <c r="S65" t="s">
        <v>487</v>
      </c>
      <c r="T65" t="s">
        <v>488</v>
      </c>
      <c r="U65" t="s">
        <v>307</v>
      </c>
      <c r="V65" t="s">
        <v>307</v>
      </c>
      <c r="W65" t="s">
        <v>489</v>
      </c>
      <c r="X65" t="s">
        <v>490</v>
      </c>
      <c r="Y65" t="s">
        <v>65</v>
      </c>
    </row>
    <row r="66" spans="1:25" x14ac:dyDescent="0.25">
      <c r="A66">
        <v>10223</v>
      </c>
      <c r="B66">
        <v>47</v>
      </c>
      <c r="C66" t="s">
        <v>77</v>
      </c>
      <c r="D66">
        <v>4</v>
      </c>
      <c r="E66" t="s">
        <v>491</v>
      </c>
      <c r="F66" t="s">
        <v>131</v>
      </c>
      <c r="G66" t="s">
        <v>28</v>
      </c>
      <c r="H66">
        <v>1</v>
      </c>
      <c r="I66">
        <v>2</v>
      </c>
      <c r="J66">
        <v>2004</v>
      </c>
      <c r="K66" t="s">
        <v>29</v>
      </c>
      <c r="L66">
        <v>118</v>
      </c>
      <c r="M66" t="s">
        <v>471</v>
      </c>
      <c r="N66" t="s">
        <v>132</v>
      </c>
      <c r="O66" t="s">
        <v>133</v>
      </c>
      <c r="P66" t="s">
        <v>134</v>
      </c>
      <c r="Q66" t="s">
        <v>135</v>
      </c>
      <c r="R66" t="s">
        <v>136</v>
      </c>
      <c r="S66" t="s">
        <v>137</v>
      </c>
      <c r="T66" t="s">
        <v>138</v>
      </c>
      <c r="U66" t="s">
        <v>139</v>
      </c>
      <c r="V66" t="s">
        <v>140</v>
      </c>
      <c r="W66" t="s">
        <v>141</v>
      </c>
      <c r="X66" t="s">
        <v>142</v>
      </c>
      <c r="Y66" t="s">
        <v>65</v>
      </c>
    </row>
    <row r="67" spans="1:25" x14ac:dyDescent="0.25">
      <c r="A67">
        <v>10236</v>
      </c>
      <c r="B67">
        <v>22</v>
      </c>
      <c r="C67" t="s">
        <v>77</v>
      </c>
      <c r="D67">
        <v>1</v>
      </c>
      <c r="E67" t="s">
        <v>492</v>
      </c>
      <c r="F67" t="s">
        <v>493</v>
      </c>
      <c r="G67" t="s">
        <v>28</v>
      </c>
      <c r="H67">
        <v>2</v>
      </c>
      <c r="I67">
        <v>4</v>
      </c>
      <c r="J67">
        <v>2004</v>
      </c>
      <c r="K67" t="s">
        <v>29</v>
      </c>
      <c r="L67">
        <v>118</v>
      </c>
      <c r="M67" t="s">
        <v>471</v>
      </c>
      <c r="N67" t="s">
        <v>494</v>
      </c>
      <c r="O67" t="s">
        <v>495</v>
      </c>
      <c r="P67" t="s">
        <v>496</v>
      </c>
      <c r="Q67" t="s">
        <v>34</v>
      </c>
      <c r="R67" t="s">
        <v>332</v>
      </c>
      <c r="S67" t="s">
        <v>214</v>
      </c>
      <c r="T67" t="s">
        <v>333</v>
      </c>
      <c r="U67" t="s">
        <v>38</v>
      </c>
      <c r="V67" t="s">
        <v>39</v>
      </c>
      <c r="W67" t="s">
        <v>187</v>
      </c>
      <c r="X67" t="s">
        <v>497</v>
      </c>
      <c r="Y67" t="s">
        <v>42</v>
      </c>
    </row>
    <row r="68" spans="1:25" x14ac:dyDescent="0.25">
      <c r="A68">
        <v>10251</v>
      </c>
      <c r="B68">
        <v>44</v>
      </c>
      <c r="C68" t="s">
        <v>77</v>
      </c>
      <c r="D68">
        <v>5</v>
      </c>
      <c r="E68" t="s">
        <v>498</v>
      </c>
      <c r="F68" t="s">
        <v>152</v>
      </c>
      <c r="G68" t="s">
        <v>28</v>
      </c>
      <c r="H68">
        <v>2</v>
      </c>
      <c r="I68">
        <v>5</v>
      </c>
      <c r="J68">
        <v>2004</v>
      </c>
      <c r="K68" t="s">
        <v>29</v>
      </c>
      <c r="L68">
        <v>118</v>
      </c>
      <c r="M68" t="s">
        <v>471</v>
      </c>
      <c r="N68" t="s">
        <v>153</v>
      </c>
      <c r="O68" t="s">
        <v>154</v>
      </c>
      <c r="P68" t="s">
        <v>155</v>
      </c>
      <c r="Q68" t="s">
        <v>34</v>
      </c>
      <c r="R68" t="s">
        <v>156</v>
      </c>
      <c r="S68" t="s">
        <v>157</v>
      </c>
      <c r="T68" t="s">
        <v>158</v>
      </c>
      <c r="U68" t="s">
        <v>38</v>
      </c>
      <c r="V68" t="s">
        <v>39</v>
      </c>
      <c r="W68" t="s">
        <v>84</v>
      </c>
      <c r="X68" t="s">
        <v>159</v>
      </c>
      <c r="Y68" t="s">
        <v>65</v>
      </c>
    </row>
    <row r="69" spans="1:25" x14ac:dyDescent="0.25">
      <c r="A69">
        <v>10263</v>
      </c>
      <c r="B69">
        <v>40</v>
      </c>
      <c r="C69" t="s">
        <v>77</v>
      </c>
      <c r="D69">
        <v>5</v>
      </c>
      <c r="E69" t="s">
        <v>499</v>
      </c>
      <c r="F69" t="s">
        <v>161</v>
      </c>
      <c r="G69" t="s">
        <v>28</v>
      </c>
      <c r="H69">
        <v>2</v>
      </c>
      <c r="I69">
        <v>6</v>
      </c>
      <c r="J69">
        <v>2004</v>
      </c>
      <c r="K69" t="s">
        <v>29</v>
      </c>
      <c r="L69">
        <v>118</v>
      </c>
      <c r="M69" t="s">
        <v>471</v>
      </c>
      <c r="N69" t="s">
        <v>162</v>
      </c>
      <c r="O69" t="s">
        <v>163</v>
      </c>
      <c r="P69" t="s">
        <v>164</v>
      </c>
      <c r="Q69" t="s">
        <v>34</v>
      </c>
      <c r="R69" t="s">
        <v>165</v>
      </c>
      <c r="S69" t="s">
        <v>166</v>
      </c>
      <c r="T69" t="s">
        <v>167</v>
      </c>
      <c r="U69" t="s">
        <v>38</v>
      </c>
      <c r="V69" t="s">
        <v>39</v>
      </c>
      <c r="W69" t="s">
        <v>168</v>
      </c>
      <c r="X69" t="s">
        <v>76</v>
      </c>
      <c r="Y69" t="s">
        <v>65</v>
      </c>
    </row>
    <row r="70" spans="1:25" x14ac:dyDescent="0.25">
      <c r="A70">
        <v>10275</v>
      </c>
      <c r="B70">
        <v>22</v>
      </c>
      <c r="C70" t="s">
        <v>77</v>
      </c>
      <c r="D70">
        <v>4</v>
      </c>
      <c r="E70" t="s">
        <v>500</v>
      </c>
      <c r="F70" t="s">
        <v>171</v>
      </c>
      <c r="G70" t="s">
        <v>28</v>
      </c>
      <c r="H70">
        <v>3</v>
      </c>
      <c r="I70">
        <v>7</v>
      </c>
      <c r="J70">
        <v>2004</v>
      </c>
      <c r="K70" t="s">
        <v>29</v>
      </c>
      <c r="L70">
        <v>118</v>
      </c>
      <c r="M70" t="s">
        <v>471</v>
      </c>
      <c r="N70" t="s">
        <v>172</v>
      </c>
      <c r="O70" t="s">
        <v>173</v>
      </c>
      <c r="P70" t="s">
        <v>174</v>
      </c>
      <c r="Q70" t="s">
        <v>34</v>
      </c>
      <c r="R70" t="s">
        <v>175</v>
      </c>
      <c r="S70" t="s">
        <v>34</v>
      </c>
      <c r="T70" t="s">
        <v>176</v>
      </c>
      <c r="U70" t="s">
        <v>51</v>
      </c>
      <c r="V70" t="s">
        <v>52</v>
      </c>
      <c r="W70" t="s">
        <v>177</v>
      </c>
      <c r="X70" t="s">
        <v>178</v>
      </c>
      <c r="Y70" t="s">
        <v>42</v>
      </c>
    </row>
    <row r="71" spans="1:25" x14ac:dyDescent="0.25">
      <c r="A71">
        <v>10285</v>
      </c>
      <c r="B71">
        <v>47</v>
      </c>
      <c r="C71" t="s">
        <v>77</v>
      </c>
      <c r="D71">
        <v>9</v>
      </c>
      <c r="E71" t="s">
        <v>501</v>
      </c>
      <c r="F71" t="s">
        <v>180</v>
      </c>
      <c r="G71" t="s">
        <v>28</v>
      </c>
      <c r="H71">
        <v>3</v>
      </c>
      <c r="I71">
        <v>8</v>
      </c>
      <c r="J71">
        <v>2004</v>
      </c>
      <c r="K71" t="s">
        <v>29</v>
      </c>
      <c r="L71">
        <v>118</v>
      </c>
      <c r="M71" t="s">
        <v>471</v>
      </c>
      <c r="N71" t="s">
        <v>181</v>
      </c>
      <c r="O71" t="s">
        <v>182</v>
      </c>
      <c r="P71" t="s">
        <v>183</v>
      </c>
      <c r="Q71" t="s">
        <v>34</v>
      </c>
      <c r="R71" t="s">
        <v>184</v>
      </c>
      <c r="S71" t="s">
        <v>185</v>
      </c>
      <c r="T71" t="s">
        <v>186</v>
      </c>
      <c r="U71" t="s">
        <v>38</v>
      </c>
      <c r="V71" t="s">
        <v>39</v>
      </c>
      <c r="W71" t="s">
        <v>187</v>
      </c>
      <c r="X71" t="s">
        <v>188</v>
      </c>
      <c r="Y71" t="s">
        <v>65</v>
      </c>
    </row>
    <row r="72" spans="1:25" x14ac:dyDescent="0.25">
      <c r="A72">
        <v>10298</v>
      </c>
      <c r="B72">
        <v>39</v>
      </c>
      <c r="C72" t="s">
        <v>472</v>
      </c>
      <c r="D72">
        <v>1</v>
      </c>
      <c r="E72" t="s">
        <v>502</v>
      </c>
      <c r="F72" t="s">
        <v>503</v>
      </c>
      <c r="G72" t="s">
        <v>28</v>
      </c>
      <c r="H72">
        <v>3</v>
      </c>
      <c r="I72">
        <v>9</v>
      </c>
      <c r="J72">
        <v>2004</v>
      </c>
      <c r="K72" t="s">
        <v>29</v>
      </c>
      <c r="L72">
        <v>118</v>
      </c>
      <c r="M72" t="s">
        <v>471</v>
      </c>
      <c r="N72" t="s">
        <v>504</v>
      </c>
      <c r="O72" t="s">
        <v>505</v>
      </c>
      <c r="P72" t="s">
        <v>506</v>
      </c>
      <c r="Q72" t="s">
        <v>34</v>
      </c>
      <c r="R72" t="s">
        <v>175</v>
      </c>
      <c r="S72" t="s">
        <v>34</v>
      </c>
      <c r="T72" t="s">
        <v>176</v>
      </c>
      <c r="U72" t="s">
        <v>51</v>
      </c>
      <c r="V72" t="s">
        <v>52</v>
      </c>
      <c r="W72" t="s">
        <v>507</v>
      </c>
      <c r="X72" t="s">
        <v>508</v>
      </c>
      <c r="Y72" t="s">
        <v>65</v>
      </c>
    </row>
    <row r="73" spans="1:25" x14ac:dyDescent="0.25">
      <c r="A73">
        <v>10308</v>
      </c>
      <c r="B73">
        <v>34</v>
      </c>
      <c r="C73" t="s">
        <v>77</v>
      </c>
      <c r="D73">
        <v>2</v>
      </c>
      <c r="E73" t="s">
        <v>509</v>
      </c>
      <c r="F73" t="s">
        <v>200</v>
      </c>
      <c r="G73" t="s">
        <v>28</v>
      </c>
      <c r="H73">
        <v>4</v>
      </c>
      <c r="I73">
        <v>10</v>
      </c>
      <c r="J73">
        <v>2004</v>
      </c>
      <c r="K73" t="s">
        <v>29</v>
      </c>
      <c r="L73">
        <v>118</v>
      </c>
      <c r="M73" t="s">
        <v>471</v>
      </c>
      <c r="N73" t="s">
        <v>510</v>
      </c>
      <c r="O73" t="s">
        <v>511</v>
      </c>
      <c r="P73" t="s">
        <v>512</v>
      </c>
      <c r="Q73" t="s">
        <v>34</v>
      </c>
      <c r="R73" t="s">
        <v>513</v>
      </c>
      <c r="S73" t="s">
        <v>36</v>
      </c>
      <c r="T73" t="s">
        <v>514</v>
      </c>
      <c r="U73" t="s">
        <v>38</v>
      </c>
      <c r="V73" t="s">
        <v>39</v>
      </c>
      <c r="W73" t="s">
        <v>149</v>
      </c>
      <c r="X73" t="s">
        <v>363</v>
      </c>
      <c r="Y73" t="s">
        <v>65</v>
      </c>
    </row>
    <row r="74" spans="1:25" x14ac:dyDescent="0.25">
      <c r="A74">
        <v>10318</v>
      </c>
      <c r="B74">
        <v>45</v>
      </c>
      <c r="C74" t="s">
        <v>77</v>
      </c>
      <c r="D74">
        <v>4</v>
      </c>
      <c r="E74" t="s">
        <v>515</v>
      </c>
      <c r="F74" t="s">
        <v>209</v>
      </c>
      <c r="G74" t="s">
        <v>28</v>
      </c>
      <c r="H74">
        <v>4</v>
      </c>
      <c r="I74">
        <v>11</v>
      </c>
      <c r="J74">
        <v>2004</v>
      </c>
      <c r="K74" t="s">
        <v>29</v>
      </c>
      <c r="L74">
        <v>118</v>
      </c>
      <c r="M74" t="s">
        <v>471</v>
      </c>
      <c r="N74" t="s">
        <v>210</v>
      </c>
      <c r="O74" t="s">
        <v>211</v>
      </c>
      <c r="P74" t="s">
        <v>212</v>
      </c>
      <c r="Q74" t="s">
        <v>34</v>
      </c>
      <c r="R74" t="s">
        <v>213</v>
      </c>
      <c r="S74" t="s">
        <v>214</v>
      </c>
      <c r="T74" t="s">
        <v>215</v>
      </c>
      <c r="U74" t="s">
        <v>38</v>
      </c>
      <c r="V74" t="s">
        <v>39</v>
      </c>
      <c r="W74" t="s">
        <v>40</v>
      </c>
      <c r="X74" t="s">
        <v>216</v>
      </c>
      <c r="Y74" t="s">
        <v>65</v>
      </c>
    </row>
    <row r="75" spans="1:25" x14ac:dyDescent="0.25">
      <c r="A75">
        <v>10329</v>
      </c>
      <c r="B75">
        <v>20</v>
      </c>
      <c r="C75" t="s">
        <v>77</v>
      </c>
      <c r="D75">
        <v>2</v>
      </c>
      <c r="E75" t="s">
        <v>516</v>
      </c>
      <c r="F75" t="s">
        <v>218</v>
      </c>
      <c r="G75" t="s">
        <v>28</v>
      </c>
      <c r="H75">
        <v>4</v>
      </c>
      <c r="I75">
        <v>11</v>
      </c>
      <c r="J75">
        <v>2004</v>
      </c>
      <c r="K75" t="s">
        <v>29</v>
      </c>
      <c r="L75">
        <v>118</v>
      </c>
      <c r="M75" t="s">
        <v>471</v>
      </c>
      <c r="N75" t="s">
        <v>31</v>
      </c>
      <c r="O75" t="s">
        <v>32</v>
      </c>
      <c r="P75" t="s">
        <v>33</v>
      </c>
      <c r="Q75" t="s">
        <v>34</v>
      </c>
      <c r="R75" t="s">
        <v>35</v>
      </c>
      <c r="S75" t="s">
        <v>36</v>
      </c>
      <c r="T75" t="s">
        <v>37</v>
      </c>
      <c r="U75" t="s">
        <v>38</v>
      </c>
      <c r="V75" t="s">
        <v>39</v>
      </c>
      <c r="W75" t="s">
        <v>40</v>
      </c>
      <c r="X75" t="s">
        <v>41</v>
      </c>
      <c r="Y75" t="s">
        <v>65</v>
      </c>
    </row>
    <row r="76" spans="1:25" x14ac:dyDescent="0.25">
      <c r="A76">
        <v>10339</v>
      </c>
      <c r="B76">
        <v>40</v>
      </c>
      <c r="C76" t="s">
        <v>517</v>
      </c>
      <c r="D76">
        <v>4</v>
      </c>
      <c r="E76" t="s">
        <v>518</v>
      </c>
      <c r="F76" t="s">
        <v>519</v>
      </c>
      <c r="G76" t="s">
        <v>28</v>
      </c>
      <c r="H76">
        <v>4</v>
      </c>
      <c r="I76">
        <v>11</v>
      </c>
      <c r="J76">
        <v>2004</v>
      </c>
      <c r="K76" t="s">
        <v>29</v>
      </c>
      <c r="L76">
        <v>118</v>
      </c>
      <c r="M76" t="s">
        <v>471</v>
      </c>
      <c r="N76" t="s">
        <v>380</v>
      </c>
      <c r="O76" t="s">
        <v>381</v>
      </c>
      <c r="P76" t="s">
        <v>382</v>
      </c>
      <c r="Q76" t="s">
        <v>34</v>
      </c>
      <c r="R76" t="s">
        <v>383</v>
      </c>
      <c r="S76" t="s">
        <v>384</v>
      </c>
      <c r="T76" t="s">
        <v>385</v>
      </c>
      <c r="U76" t="s">
        <v>307</v>
      </c>
      <c r="V76" t="s">
        <v>307</v>
      </c>
      <c r="W76" t="s">
        <v>386</v>
      </c>
      <c r="X76" t="s">
        <v>387</v>
      </c>
      <c r="Y76" t="s">
        <v>42</v>
      </c>
    </row>
    <row r="77" spans="1:25" x14ac:dyDescent="0.25">
      <c r="A77">
        <v>10361</v>
      </c>
      <c r="B77">
        <v>26</v>
      </c>
      <c r="C77" t="s">
        <v>520</v>
      </c>
      <c r="D77">
        <v>8</v>
      </c>
      <c r="E77" t="s">
        <v>521</v>
      </c>
      <c r="F77" t="s">
        <v>232</v>
      </c>
      <c r="G77" t="s">
        <v>28</v>
      </c>
      <c r="H77">
        <v>4</v>
      </c>
      <c r="I77">
        <v>12</v>
      </c>
      <c r="J77">
        <v>2004</v>
      </c>
      <c r="K77" t="s">
        <v>29</v>
      </c>
      <c r="L77">
        <v>118</v>
      </c>
      <c r="M77" t="s">
        <v>471</v>
      </c>
      <c r="N77" t="s">
        <v>233</v>
      </c>
      <c r="O77" t="s">
        <v>234</v>
      </c>
      <c r="P77" t="s">
        <v>235</v>
      </c>
      <c r="Q77" t="s">
        <v>236</v>
      </c>
      <c r="R77" t="s">
        <v>237</v>
      </c>
      <c r="S77" t="s">
        <v>238</v>
      </c>
      <c r="T77" t="s">
        <v>239</v>
      </c>
      <c r="U77" t="s">
        <v>139</v>
      </c>
      <c r="V77" t="s">
        <v>140</v>
      </c>
      <c r="W77" t="s">
        <v>240</v>
      </c>
      <c r="X77" t="s">
        <v>241</v>
      </c>
      <c r="Y77" t="s">
        <v>42</v>
      </c>
    </row>
    <row r="78" spans="1:25" x14ac:dyDescent="0.25">
      <c r="A78">
        <v>10374</v>
      </c>
      <c r="B78">
        <v>39</v>
      </c>
      <c r="C78" t="s">
        <v>77</v>
      </c>
      <c r="D78">
        <v>5</v>
      </c>
      <c r="E78" t="s">
        <v>522</v>
      </c>
      <c r="F78" t="s">
        <v>523</v>
      </c>
      <c r="G78" t="s">
        <v>28</v>
      </c>
      <c r="H78">
        <v>1</v>
      </c>
      <c r="I78">
        <v>2</v>
      </c>
      <c r="J78">
        <v>2005</v>
      </c>
      <c r="K78" t="s">
        <v>29</v>
      </c>
      <c r="L78">
        <v>118</v>
      </c>
      <c r="M78" t="s">
        <v>471</v>
      </c>
      <c r="N78" t="s">
        <v>319</v>
      </c>
      <c r="O78" t="s">
        <v>320</v>
      </c>
      <c r="P78" t="s">
        <v>321</v>
      </c>
      <c r="Q78" t="s">
        <v>34</v>
      </c>
      <c r="R78" t="s">
        <v>322</v>
      </c>
      <c r="S78" t="s">
        <v>323</v>
      </c>
      <c r="T78" t="s">
        <v>324</v>
      </c>
      <c r="U78" t="s">
        <v>139</v>
      </c>
      <c r="V78" t="s">
        <v>140</v>
      </c>
      <c r="W78" t="s">
        <v>325</v>
      </c>
      <c r="X78" t="s">
        <v>326</v>
      </c>
      <c r="Y78" t="s">
        <v>65</v>
      </c>
    </row>
    <row r="79" spans="1:25" x14ac:dyDescent="0.25">
      <c r="A79">
        <v>10388</v>
      </c>
      <c r="B79">
        <v>50</v>
      </c>
      <c r="C79" t="s">
        <v>524</v>
      </c>
      <c r="D79">
        <v>5</v>
      </c>
      <c r="E79" t="s">
        <v>525</v>
      </c>
      <c r="F79" t="s">
        <v>247</v>
      </c>
      <c r="G79" t="s">
        <v>28</v>
      </c>
      <c r="H79">
        <v>1</v>
      </c>
      <c r="I79">
        <v>3</v>
      </c>
      <c r="J79">
        <v>2005</v>
      </c>
      <c r="K79" t="s">
        <v>29</v>
      </c>
      <c r="L79">
        <v>118</v>
      </c>
      <c r="M79" t="s">
        <v>471</v>
      </c>
      <c r="N79" t="s">
        <v>248</v>
      </c>
      <c r="O79" t="s">
        <v>249</v>
      </c>
      <c r="P79" t="s">
        <v>250</v>
      </c>
      <c r="Q79" t="s">
        <v>34</v>
      </c>
      <c r="R79" t="s">
        <v>251</v>
      </c>
      <c r="S79" t="s">
        <v>185</v>
      </c>
      <c r="T79" t="s">
        <v>252</v>
      </c>
      <c r="U79" t="s">
        <v>38</v>
      </c>
      <c r="V79" t="s">
        <v>39</v>
      </c>
      <c r="W79" t="s">
        <v>253</v>
      </c>
      <c r="X79" t="s">
        <v>254</v>
      </c>
      <c r="Y79" t="s">
        <v>42</v>
      </c>
    </row>
    <row r="80" spans="1:25" x14ac:dyDescent="0.25">
      <c r="A80">
        <v>10402</v>
      </c>
      <c r="B80">
        <v>45</v>
      </c>
      <c r="C80" t="s">
        <v>77</v>
      </c>
      <c r="D80">
        <v>1</v>
      </c>
      <c r="E80" t="s">
        <v>526</v>
      </c>
      <c r="F80" t="s">
        <v>527</v>
      </c>
      <c r="G80" t="s">
        <v>28</v>
      </c>
      <c r="H80">
        <v>2</v>
      </c>
      <c r="I80">
        <v>4</v>
      </c>
      <c r="J80">
        <v>2005</v>
      </c>
      <c r="K80" t="s">
        <v>29</v>
      </c>
      <c r="L80">
        <v>118</v>
      </c>
      <c r="M80" t="s">
        <v>471</v>
      </c>
      <c r="N80" t="s">
        <v>124</v>
      </c>
      <c r="O80" t="s">
        <v>125</v>
      </c>
      <c r="P80" t="s">
        <v>126</v>
      </c>
      <c r="Q80" t="s">
        <v>34</v>
      </c>
      <c r="R80" t="s">
        <v>61</v>
      </c>
      <c r="S80" t="s">
        <v>34</v>
      </c>
      <c r="T80" t="s">
        <v>127</v>
      </c>
      <c r="U80" t="s">
        <v>51</v>
      </c>
      <c r="V80" t="s">
        <v>52</v>
      </c>
      <c r="W80" t="s">
        <v>128</v>
      </c>
      <c r="X80" t="s">
        <v>129</v>
      </c>
      <c r="Y80" t="s">
        <v>65</v>
      </c>
    </row>
    <row r="81" spans="1:25" x14ac:dyDescent="0.25">
      <c r="A81">
        <v>10417</v>
      </c>
      <c r="B81">
        <v>45</v>
      </c>
      <c r="C81" t="s">
        <v>77</v>
      </c>
      <c r="D81">
        <v>5</v>
      </c>
      <c r="E81" t="s">
        <v>528</v>
      </c>
      <c r="F81" t="s">
        <v>266</v>
      </c>
      <c r="G81" t="s">
        <v>267</v>
      </c>
      <c r="H81">
        <v>2</v>
      </c>
      <c r="I81">
        <v>5</v>
      </c>
      <c r="J81">
        <v>2005</v>
      </c>
      <c r="K81" t="s">
        <v>29</v>
      </c>
      <c r="L81">
        <v>118</v>
      </c>
      <c r="M81" t="s">
        <v>471</v>
      </c>
      <c r="N81" t="s">
        <v>268</v>
      </c>
      <c r="O81" t="s">
        <v>269</v>
      </c>
      <c r="P81" t="s">
        <v>270</v>
      </c>
      <c r="Q81" t="s">
        <v>34</v>
      </c>
      <c r="R81" t="s">
        <v>271</v>
      </c>
      <c r="S81" t="s">
        <v>34</v>
      </c>
      <c r="T81" t="s">
        <v>272</v>
      </c>
      <c r="U81" t="s">
        <v>273</v>
      </c>
      <c r="V81" t="s">
        <v>52</v>
      </c>
      <c r="W81" t="s">
        <v>274</v>
      </c>
      <c r="X81" t="s">
        <v>275</v>
      </c>
      <c r="Y81" t="s">
        <v>65</v>
      </c>
    </row>
    <row r="82" spans="1:25" x14ac:dyDescent="0.25">
      <c r="A82">
        <v>10107</v>
      </c>
      <c r="B82">
        <v>27</v>
      </c>
      <c r="C82" t="s">
        <v>77</v>
      </c>
      <c r="D82">
        <v>4</v>
      </c>
      <c r="E82" t="s">
        <v>529</v>
      </c>
      <c r="F82" t="s">
        <v>27</v>
      </c>
      <c r="G82" t="s">
        <v>28</v>
      </c>
      <c r="H82">
        <v>1</v>
      </c>
      <c r="I82">
        <v>2</v>
      </c>
      <c r="J82">
        <v>2003</v>
      </c>
      <c r="K82" t="s">
        <v>29</v>
      </c>
      <c r="L82">
        <v>193</v>
      </c>
      <c r="M82" t="s">
        <v>530</v>
      </c>
      <c r="N82" t="s">
        <v>31</v>
      </c>
      <c r="O82" t="s">
        <v>32</v>
      </c>
      <c r="P82" t="s">
        <v>33</v>
      </c>
      <c r="Q82" t="s">
        <v>34</v>
      </c>
      <c r="R82" t="s">
        <v>35</v>
      </c>
      <c r="S82" t="s">
        <v>36</v>
      </c>
      <c r="T82" t="s">
        <v>37</v>
      </c>
      <c r="U82" t="s">
        <v>38</v>
      </c>
      <c r="V82" t="s">
        <v>39</v>
      </c>
      <c r="W82" t="s">
        <v>40</v>
      </c>
      <c r="X82" t="s">
        <v>41</v>
      </c>
      <c r="Y82" t="s">
        <v>65</v>
      </c>
    </row>
    <row r="83" spans="1:25" x14ac:dyDescent="0.25">
      <c r="A83">
        <v>10120</v>
      </c>
      <c r="B83">
        <v>46</v>
      </c>
      <c r="C83" t="s">
        <v>77</v>
      </c>
      <c r="D83">
        <v>2</v>
      </c>
      <c r="E83" t="s">
        <v>531</v>
      </c>
      <c r="F83" t="s">
        <v>474</v>
      </c>
      <c r="G83" t="s">
        <v>28</v>
      </c>
      <c r="H83">
        <v>2</v>
      </c>
      <c r="I83">
        <v>4</v>
      </c>
      <c r="J83">
        <v>2003</v>
      </c>
      <c r="K83" t="s">
        <v>29</v>
      </c>
      <c r="L83">
        <v>193</v>
      </c>
      <c r="M83" t="s">
        <v>530</v>
      </c>
      <c r="N83" t="s">
        <v>132</v>
      </c>
      <c r="O83" t="s">
        <v>133</v>
      </c>
      <c r="P83" t="s">
        <v>134</v>
      </c>
      <c r="Q83" t="s">
        <v>135</v>
      </c>
      <c r="R83" t="s">
        <v>136</v>
      </c>
      <c r="S83" t="s">
        <v>137</v>
      </c>
      <c r="T83" t="s">
        <v>138</v>
      </c>
      <c r="U83" t="s">
        <v>139</v>
      </c>
      <c r="V83" t="s">
        <v>140</v>
      </c>
      <c r="W83" t="s">
        <v>141</v>
      </c>
      <c r="X83" t="s">
        <v>142</v>
      </c>
      <c r="Y83" t="s">
        <v>229</v>
      </c>
    </row>
    <row r="84" spans="1:25" x14ac:dyDescent="0.25">
      <c r="A84">
        <v>10134</v>
      </c>
      <c r="B84">
        <v>31</v>
      </c>
      <c r="C84" t="s">
        <v>77</v>
      </c>
      <c r="D84">
        <v>4</v>
      </c>
      <c r="E84" t="s">
        <v>532</v>
      </c>
      <c r="F84" t="s">
        <v>57</v>
      </c>
      <c r="G84" t="s">
        <v>28</v>
      </c>
      <c r="H84">
        <v>3</v>
      </c>
      <c r="I84">
        <v>7</v>
      </c>
      <c r="J84">
        <v>2003</v>
      </c>
      <c r="K84" t="s">
        <v>29</v>
      </c>
      <c r="L84">
        <v>193</v>
      </c>
      <c r="M84" t="s">
        <v>530</v>
      </c>
      <c r="N84" t="s">
        <v>58</v>
      </c>
      <c r="O84" t="s">
        <v>59</v>
      </c>
      <c r="P84" t="s">
        <v>60</v>
      </c>
      <c r="Q84" t="s">
        <v>34</v>
      </c>
      <c r="R84" t="s">
        <v>61</v>
      </c>
      <c r="S84" t="s">
        <v>34</v>
      </c>
      <c r="T84" t="s">
        <v>62</v>
      </c>
      <c r="U84" t="s">
        <v>51</v>
      </c>
      <c r="V84" t="s">
        <v>52</v>
      </c>
      <c r="W84" t="s">
        <v>63</v>
      </c>
      <c r="X84" t="s">
        <v>64</v>
      </c>
      <c r="Y84" t="s">
        <v>229</v>
      </c>
    </row>
    <row r="85" spans="1:25" x14ac:dyDescent="0.25">
      <c r="A85">
        <v>10145</v>
      </c>
      <c r="B85">
        <v>33</v>
      </c>
      <c r="C85" t="s">
        <v>77</v>
      </c>
      <c r="D85">
        <v>8</v>
      </c>
      <c r="E85" t="s">
        <v>533</v>
      </c>
      <c r="F85" t="s">
        <v>68</v>
      </c>
      <c r="G85" t="s">
        <v>28</v>
      </c>
      <c r="H85">
        <v>3</v>
      </c>
      <c r="I85">
        <v>8</v>
      </c>
      <c r="J85">
        <v>2003</v>
      </c>
      <c r="K85" t="s">
        <v>29</v>
      </c>
      <c r="L85">
        <v>193</v>
      </c>
      <c r="M85" t="s">
        <v>530</v>
      </c>
      <c r="N85" t="s">
        <v>69</v>
      </c>
      <c r="O85" t="s">
        <v>70</v>
      </c>
      <c r="P85" t="s">
        <v>71</v>
      </c>
      <c r="Q85" t="s">
        <v>34</v>
      </c>
      <c r="R85" t="s">
        <v>72</v>
      </c>
      <c r="S85" t="s">
        <v>73</v>
      </c>
      <c r="T85" t="s">
        <v>74</v>
      </c>
      <c r="U85" t="s">
        <v>38</v>
      </c>
      <c r="V85" t="s">
        <v>39</v>
      </c>
      <c r="W85" t="s">
        <v>75</v>
      </c>
      <c r="X85" t="s">
        <v>76</v>
      </c>
      <c r="Y85" t="s">
        <v>65</v>
      </c>
    </row>
    <row r="86" spans="1:25" x14ac:dyDescent="0.25">
      <c r="A86">
        <v>10159</v>
      </c>
      <c r="B86">
        <v>22</v>
      </c>
      <c r="C86" t="s">
        <v>77</v>
      </c>
      <c r="D86">
        <v>16</v>
      </c>
      <c r="E86" t="s">
        <v>534</v>
      </c>
      <c r="F86" t="s">
        <v>79</v>
      </c>
      <c r="G86" t="s">
        <v>28</v>
      </c>
      <c r="H86">
        <v>4</v>
      </c>
      <c r="I86">
        <v>10</v>
      </c>
      <c r="J86">
        <v>2003</v>
      </c>
      <c r="K86" t="s">
        <v>29</v>
      </c>
      <c r="L86">
        <v>193</v>
      </c>
      <c r="M86" t="s">
        <v>530</v>
      </c>
      <c r="N86" t="s">
        <v>80</v>
      </c>
      <c r="O86" t="s">
        <v>81</v>
      </c>
      <c r="P86" t="s">
        <v>82</v>
      </c>
      <c r="Q86" t="s">
        <v>34</v>
      </c>
      <c r="R86" t="s">
        <v>83</v>
      </c>
      <c r="S86" t="s">
        <v>73</v>
      </c>
      <c r="T86" t="s">
        <v>34</v>
      </c>
      <c r="U86" t="s">
        <v>38</v>
      </c>
      <c r="V86" t="s">
        <v>39</v>
      </c>
      <c r="W86" t="s">
        <v>84</v>
      </c>
      <c r="X86" t="s">
        <v>76</v>
      </c>
      <c r="Y86" t="s">
        <v>65</v>
      </c>
    </row>
    <row r="87" spans="1:25" x14ac:dyDescent="0.25">
      <c r="A87">
        <v>10168</v>
      </c>
      <c r="B87">
        <v>20</v>
      </c>
      <c r="C87" t="s">
        <v>77</v>
      </c>
      <c r="D87">
        <v>3</v>
      </c>
      <c r="E87" t="s">
        <v>535</v>
      </c>
      <c r="F87" t="s">
        <v>87</v>
      </c>
      <c r="G87" t="s">
        <v>28</v>
      </c>
      <c r="H87">
        <v>4</v>
      </c>
      <c r="I87">
        <v>10</v>
      </c>
      <c r="J87">
        <v>2003</v>
      </c>
      <c r="K87" t="s">
        <v>29</v>
      </c>
      <c r="L87">
        <v>193</v>
      </c>
      <c r="M87" t="s">
        <v>530</v>
      </c>
      <c r="N87" t="s">
        <v>88</v>
      </c>
      <c r="O87" t="s">
        <v>89</v>
      </c>
      <c r="P87" t="s">
        <v>90</v>
      </c>
      <c r="Q87" t="s">
        <v>34</v>
      </c>
      <c r="R87" t="s">
        <v>91</v>
      </c>
      <c r="S87" t="s">
        <v>73</v>
      </c>
      <c r="T87" t="s">
        <v>92</v>
      </c>
      <c r="U87" t="s">
        <v>38</v>
      </c>
      <c r="V87" t="s">
        <v>39</v>
      </c>
      <c r="W87" t="s">
        <v>93</v>
      </c>
      <c r="X87" t="s">
        <v>94</v>
      </c>
      <c r="Y87" t="s">
        <v>65</v>
      </c>
    </row>
    <row r="88" spans="1:25" x14ac:dyDescent="0.25">
      <c r="A88">
        <v>10180</v>
      </c>
      <c r="B88">
        <v>41</v>
      </c>
      <c r="C88" t="s">
        <v>77</v>
      </c>
      <c r="D88">
        <v>11</v>
      </c>
      <c r="E88" t="s">
        <v>536</v>
      </c>
      <c r="F88" t="s">
        <v>97</v>
      </c>
      <c r="G88" t="s">
        <v>28</v>
      </c>
      <c r="H88">
        <v>4</v>
      </c>
      <c r="I88">
        <v>11</v>
      </c>
      <c r="J88">
        <v>2003</v>
      </c>
      <c r="K88" t="s">
        <v>29</v>
      </c>
      <c r="L88">
        <v>193</v>
      </c>
      <c r="M88" t="s">
        <v>530</v>
      </c>
      <c r="N88" t="s">
        <v>98</v>
      </c>
      <c r="O88" t="s">
        <v>99</v>
      </c>
      <c r="P88" t="s">
        <v>100</v>
      </c>
      <c r="Q88" t="s">
        <v>34</v>
      </c>
      <c r="R88" t="s">
        <v>101</v>
      </c>
      <c r="S88" t="s">
        <v>34</v>
      </c>
      <c r="T88" t="s">
        <v>102</v>
      </c>
      <c r="U88" t="s">
        <v>51</v>
      </c>
      <c r="V88" t="s">
        <v>52</v>
      </c>
      <c r="W88" t="s">
        <v>103</v>
      </c>
      <c r="X88" t="s">
        <v>104</v>
      </c>
      <c r="Y88" t="s">
        <v>229</v>
      </c>
    </row>
    <row r="89" spans="1:25" x14ac:dyDescent="0.25">
      <c r="A89">
        <v>10188</v>
      </c>
      <c r="B89">
        <v>45</v>
      </c>
      <c r="C89" t="s">
        <v>77</v>
      </c>
      <c r="D89">
        <v>3</v>
      </c>
      <c r="E89" t="s">
        <v>537</v>
      </c>
      <c r="F89" t="s">
        <v>106</v>
      </c>
      <c r="G89" t="s">
        <v>28</v>
      </c>
      <c r="H89">
        <v>4</v>
      </c>
      <c r="I89">
        <v>11</v>
      </c>
      <c r="J89">
        <v>2003</v>
      </c>
      <c r="K89" t="s">
        <v>29</v>
      </c>
      <c r="L89">
        <v>193</v>
      </c>
      <c r="M89" t="s">
        <v>530</v>
      </c>
      <c r="N89" t="s">
        <v>107</v>
      </c>
      <c r="O89" t="s">
        <v>108</v>
      </c>
      <c r="P89" t="s">
        <v>109</v>
      </c>
      <c r="Q89" t="s">
        <v>34</v>
      </c>
      <c r="R89" t="s">
        <v>110</v>
      </c>
      <c r="S89" t="s">
        <v>34</v>
      </c>
      <c r="T89" t="s">
        <v>111</v>
      </c>
      <c r="U89" t="s">
        <v>112</v>
      </c>
      <c r="V89" t="s">
        <v>52</v>
      </c>
      <c r="W89" t="s">
        <v>113</v>
      </c>
      <c r="X89" t="s">
        <v>114</v>
      </c>
      <c r="Y89" t="s">
        <v>229</v>
      </c>
    </row>
    <row r="90" spans="1:25" x14ac:dyDescent="0.25">
      <c r="A90">
        <v>10201</v>
      </c>
      <c r="B90">
        <v>49</v>
      </c>
      <c r="C90" t="s">
        <v>77</v>
      </c>
      <c r="D90">
        <v>4</v>
      </c>
      <c r="E90" t="s">
        <v>538</v>
      </c>
      <c r="F90" t="s">
        <v>117</v>
      </c>
      <c r="G90" t="s">
        <v>28</v>
      </c>
      <c r="H90">
        <v>4</v>
      </c>
      <c r="I90">
        <v>12</v>
      </c>
      <c r="J90">
        <v>2003</v>
      </c>
      <c r="K90" t="s">
        <v>29</v>
      </c>
      <c r="L90">
        <v>193</v>
      </c>
      <c r="M90" t="s">
        <v>530</v>
      </c>
      <c r="N90" t="s">
        <v>118</v>
      </c>
      <c r="O90" t="s">
        <v>119</v>
      </c>
      <c r="P90" t="s">
        <v>120</v>
      </c>
      <c r="Q90" t="s">
        <v>34</v>
      </c>
      <c r="R90" t="s">
        <v>83</v>
      </c>
      <c r="S90" t="s">
        <v>73</v>
      </c>
      <c r="T90" t="s">
        <v>34</v>
      </c>
      <c r="U90" t="s">
        <v>38</v>
      </c>
      <c r="V90" t="s">
        <v>39</v>
      </c>
      <c r="W90" t="s">
        <v>121</v>
      </c>
      <c r="X90" t="s">
        <v>76</v>
      </c>
      <c r="Y90" t="s">
        <v>229</v>
      </c>
    </row>
    <row r="91" spans="1:25" x14ac:dyDescent="0.25">
      <c r="A91">
        <v>10210</v>
      </c>
      <c r="B91">
        <v>34</v>
      </c>
      <c r="C91" t="s">
        <v>77</v>
      </c>
      <c r="D91">
        <v>1</v>
      </c>
      <c r="E91" t="s">
        <v>539</v>
      </c>
      <c r="F91" t="s">
        <v>483</v>
      </c>
      <c r="G91" t="s">
        <v>28</v>
      </c>
      <c r="H91">
        <v>1</v>
      </c>
      <c r="I91">
        <v>1</v>
      </c>
      <c r="J91">
        <v>2004</v>
      </c>
      <c r="K91" t="s">
        <v>29</v>
      </c>
      <c r="L91">
        <v>193</v>
      </c>
      <c r="M91" t="s">
        <v>530</v>
      </c>
      <c r="N91" t="s">
        <v>484</v>
      </c>
      <c r="O91" t="s">
        <v>485</v>
      </c>
      <c r="P91" t="s">
        <v>486</v>
      </c>
      <c r="Q91" t="s">
        <v>34</v>
      </c>
      <c r="R91" t="s">
        <v>487</v>
      </c>
      <c r="S91" t="s">
        <v>487</v>
      </c>
      <c r="T91" t="s">
        <v>488</v>
      </c>
      <c r="U91" t="s">
        <v>307</v>
      </c>
      <c r="V91" t="s">
        <v>307</v>
      </c>
      <c r="W91" t="s">
        <v>489</v>
      </c>
      <c r="X91" t="s">
        <v>490</v>
      </c>
      <c r="Y91" t="s">
        <v>65</v>
      </c>
    </row>
    <row r="92" spans="1:25" x14ac:dyDescent="0.25">
      <c r="A92">
        <v>10223</v>
      </c>
      <c r="B92">
        <v>49</v>
      </c>
      <c r="C92" t="s">
        <v>77</v>
      </c>
      <c r="D92">
        <v>3</v>
      </c>
      <c r="E92" t="s">
        <v>540</v>
      </c>
      <c r="F92" t="s">
        <v>131</v>
      </c>
      <c r="G92" t="s">
        <v>28</v>
      </c>
      <c r="H92">
        <v>1</v>
      </c>
      <c r="I92">
        <v>2</v>
      </c>
      <c r="J92">
        <v>2004</v>
      </c>
      <c r="K92" t="s">
        <v>29</v>
      </c>
      <c r="L92">
        <v>193</v>
      </c>
      <c r="M92" t="s">
        <v>530</v>
      </c>
      <c r="N92" t="s">
        <v>132</v>
      </c>
      <c r="O92" t="s">
        <v>133</v>
      </c>
      <c r="P92" t="s">
        <v>134</v>
      </c>
      <c r="Q92" t="s">
        <v>135</v>
      </c>
      <c r="R92" t="s">
        <v>136</v>
      </c>
      <c r="S92" t="s">
        <v>137</v>
      </c>
      <c r="T92" t="s">
        <v>138</v>
      </c>
      <c r="U92" t="s">
        <v>139</v>
      </c>
      <c r="V92" t="s">
        <v>140</v>
      </c>
      <c r="W92" t="s">
        <v>141</v>
      </c>
      <c r="X92" t="s">
        <v>142</v>
      </c>
      <c r="Y92" t="s">
        <v>229</v>
      </c>
    </row>
    <row r="93" spans="1:25" x14ac:dyDescent="0.25">
      <c r="A93">
        <v>10237</v>
      </c>
      <c r="B93">
        <v>39</v>
      </c>
      <c r="C93" t="s">
        <v>77</v>
      </c>
      <c r="D93">
        <v>9</v>
      </c>
      <c r="E93" t="s">
        <v>541</v>
      </c>
      <c r="F93" t="s">
        <v>144</v>
      </c>
      <c r="G93" t="s">
        <v>28</v>
      </c>
      <c r="H93">
        <v>2</v>
      </c>
      <c r="I93">
        <v>4</v>
      </c>
      <c r="J93">
        <v>2004</v>
      </c>
      <c r="K93" t="s">
        <v>29</v>
      </c>
      <c r="L93">
        <v>193</v>
      </c>
      <c r="M93" t="s">
        <v>530</v>
      </c>
      <c r="N93" t="s">
        <v>145</v>
      </c>
      <c r="O93" t="s">
        <v>146</v>
      </c>
      <c r="P93" t="s">
        <v>147</v>
      </c>
      <c r="Q93" t="s">
        <v>148</v>
      </c>
      <c r="R93" t="s">
        <v>35</v>
      </c>
      <c r="S93" t="s">
        <v>36</v>
      </c>
      <c r="T93" t="s">
        <v>37</v>
      </c>
      <c r="U93" t="s">
        <v>38</v>
      </c>
      <c r="V93" t="s">
        <v>39</v>
      </c>
      <c r="W93" t="s">
        <v>149</v>
      </c>
      <c r="X93" t="s">
        <v>150</v>
      </c>
      <c r="Y93" t="s">
        <v>229</v>
      </c>
    </row>
    <row r="94" spans="1:25" x14ac:dyDescent="0.25">
      <c r="A94">
        <v>10251</v>
      </c>
      <c r="B94">
        <v>43</v>
      </c>
      <c r="C94" t="s">
        <v>77</v>
      </c>
      <c r="D94">
        <v>4</v>
      </c>
      <c r="E94" t="s">
        <v>542</v>
      </c>
      <c r="F94" t="s">
        <v>152</v>
      </c>
      <c r="G94" t="s">
        <v>28</v>
      </c>
      <c r="H94">
        <v>2</v>
      </c>
      <c r="I94">
        <v>5</v>
      </c>
      <c r="J94">
        <v>2004</v>
      </c>
      <c r="K94" t="s">
        <v>29</v>
      </c>
      <c r="L94">
        <v>193</v>
      </c>
      <c r="M94" t="s">
        <v>530</v>
      </c>
      <c r="N94" t="s">
        <v>153</v>
      </c>
      <c r="O94" t="s">
        <v>154</v>
      </c>
      <c r="P94" t="s">
        <v>155</v>
      </c>
      <c r="Q94" t="s">
        <v>34</v>
      </c>
      <c r="R94" t="s">
        <v>156</v>
      </c>
      <c r="S94" t="s">
        <v>157</v>
      </c>
      <c r="T94" t="s">
        <v>158</v>
      </c>
      <c r="U94" t="s">
        <v>38</v>
      </c>
      <c r="V94" t="s">
        <v>39</v>
      </c>
      <c r="W94" t="s">
        <v>84</v>
      </c>
      <c r="X94" t="s">
        <v>159</v>
      </c>
      <c r="Y94" t="s">
        <v>229</v>
      </c>
    </row>
    <row r="95" spans="1:25" x14ac:dyDescent="0.25">
      <c r="A95">
        <v>10263</v>
      </c>
      <c r="B95">
        <v>41</v>
      </c>
      <c r="C95" t="s">
        <v>77</v>
      </c>
      <c r="D95">
        <v>4</v>
      </c>
      <c r="E95" t="s">
        <v>543</v>
      </c>
      <c r="F95" t="s">
        <v>161</v>
      </c>
      <c r="G95" t="s">
        <v>28</v>
      </c>
      <c r="H95">
        <v>2</v>
      </c>
      <c r="I95">
        <v>6</v>
      </c>
      <c r="J95">
        <v>2004</v>
      </c>
      <c r="K95" t="s">
        <v>29</v>
      </c>
      <c r="L95">
        <v>193</v>
      </c>
      <c r="M95" t="s">
        <v>530</v>
      </c>
      <c r="N95" t="s">
        <v>162</v>
      </c>
      <c r="O95" t="s">
        <v>163</v>
      </c>
      <c r="P95" t="s">
        <v>164</v>
      </c>
      <c r="Q95" t="s">
        <v>34</v>
      </c>
      <c r="R95" t="s">
        <v>165</v>
      </c>
      <c r="S95" t="s">
        <v>166</v>
      </c>
      <c r="T95" t="s">
        <v>167</v>
      </c>
      <c r="U95" t="s">
        <v>38</v>
      </c>
      <c r="V95" t="s">
        <v>39</v>
      </c>
      <c r="W95" t="s">
        <v>168</v>
      </c>
      <c r="X95" t="s">
        <v>76</v>
      </c>
      <c r="Y95" t="s">
        <v>229</v>
      </c>
    </row>
    <row r="96" spans="1:25" x14ac:dyDescent="0.25">
      <c r="A96">
        <v>10275</v>
      </c>
      <c r="B96">
        <v>36</v>
      </c>
      <c r="C96" t="s">
        <v>77</v>
      </c>
      <c r="D96">
        <v>3</v>
      </c>
      <c r="E96" t="s">
        <v>544</v>
      </c>
      <c r="F96" t="s">
        <v>171</v>
      </c>
      <c r="G96" t="s">
        <v>28</v>
      </c>
      <c r="H96">
        <v>3</v>
      </c>
      <c r="I96">
        <v>7</v>
      </c>
      <c r="J96">
        <v>2004</v>
      </c>
      <c r="K96" t="s">
        <v>29</v>
      </c>
      <c r="L96">
        <v>193</v>
      </c>
      <c r="M96" t="s">
        <v>530</v>
      </c>
      <c r="N96" t="s">
        <v>172</v>
      </c>
      <c r="O96" t="s">
        <v>173</v>
      </c>
      <c r="P96" t="s">
        <v>174</v>
      </c>
      <c r="Q96" t="s">
        <v>34</v>
      </c>
      <c r="R96" t="s">
        <v>175</v>
      </c>
      <c r="S96" t="s">
        <v>34</v>
      </c>
      <c r="T96" t="s">
        <v>176</v>
      </c>
      <c r="U96" t="s">
        <v>51</v>
      </c>
      <c r="V96" t="s">
        <v>52</v>
      </c>
      <c r="W96" t="s">
        <v>177</v>
      </c>
      <c r="X96" t="s">
        <v>178</v>
      </c>
      <c r="Y96" t="s">
        <v>65</v>
      </c>
    </row>
    <row r="97" spans="1:25" x14ac:dyDescent="0.25">
      <c r="A97">
        <v>10285</v>
      </c>
      <c r="B97">
        <v>27</v>
      </c>
      <c r="C97" t="s">
        <v>77</v>
      </c>
      <c r="D97">
        <v>8</v>
      </c>
      <c r="E97" t="s">
        <v>545</v>
      </c>
      <c r="F97" t="s">
        <v>180</v>
      </c>
      <c r="G97" t="s">
        <v>28</v>
      </c>
      <c r="H97">
        <v>3</v>
      </c>
      <c r="I97">
        <v>8</v>
      </c>
      <c r="J97">
        <v>2004</v>
      </c>
      <c r="K97" t="s">
        <v>29</v>
      </c>
      <c r="L97">
        <v>193</v>
      </c>
      <c r="M97" t="s">
        <v>530</v>
      </c>
      <c r="N97" t="s">
        <v>181</v>
      </c>
      <c r="O97" t="s">
        <v>182</v>
      </c>
      <c r="P97" t="s">
        <v>183</v>
      </c>
      <c r="Q97" t="s">
        <v>34</v>
      </c>
      <c r="R97" t="s">
        <v>184</v>
      </c>
      <c r="S97" t="s">
        <v>185</v>
      </c>
      <c r="T97" t="s">
        <v>186</v>
      </c>
      <c r="U97" t="s">
        <v>38</v>
      </c>
      <c r="V97" t="s">
        <v>39</v>
      </c>
      <c r="W97" t="s">
        <v>187</v>
      </c>
      <c r="X97" t="s">
        <v>188</v>
      </c>
      <c r="Y97" t="s">
        <v>65</v>
      </c>
    </row>
    <row r="98" spans="1:25" x14ac:dyDescent="0.25">
      <c r="A98">
        <v>10299</v>
      </c>
      <c r="B98">
        <v>29</v>
      </c>
      <c r="C98" t="s">
        <v>77</v>
      </c>
      <c r="D98">
        <v>11</v>
      </c>
      <c r="E98" t="s">
        <v>546</v>
      </c>
      <c r="F98" t="s">
        <v>190</v>
      </c>
      <c r="G98" t="s">
        <v>28</v>
      </c>
      <c r="H98">
        <v>3</v>
      </c>
      <c r="I98">
        <v>9</v>
      </c>
      <c r="J98">
        <v>2004</v>
      </c>
      <c r="K98" t="s">
        <v>29</v>
      </c>
      <c r="L98">
        <v>193</v>
      </c>
      <c r="M98" t="s">
        <v>530</v>
      </c>
      <c r="N98" t="s">
        <v>191</v>
      </c>
      <c r="O98" t="s">
        <v>192</v>
      </c>
      <c r="P98" t="s">
        <v>193</v>
      </c>
      <c r="Q98" t="s">
        <v>34</v>
      </c>
      <c r="R98" t="s">
        <v>194</v>
      </c>
      <c r="S98" t="s">
        <v>34</v>
      </c>
      <c r="T98" t="s">
        <v>195</v>
      </c>
      <c r="U98" t="s">
        <v>196</v>
      </c>
      <c r="V98" t="s">
        <v>52</v>
      </c>
      <c r="W98" t="s">
        <v>197</v>
      </c>
      <c r="X98" t="s">
        <v>198</v>
      </c>
      <c r="Y98" t="s">
        <v>65</v>
      </c>
    </row>
    <row r="99" spans="1:25" x14ac:dyDescent="0.25">
      <c r="A99">
        <v>10308</v>
      </c>
      <c r="B99">
        <v>20</v>
      </c>
      <c r="C99" t="s">
        <v>77</v>
      </c>
      <c r="D99">
        <v>1</v>
      </c>
      <c r="E99" t="s">
        <v>547</v>
      </c>
      <c r="F99" t="s">
        <v>200</v>
      </c>
      <c r="G99" t="s">
        <v>28</v>
      </c>
      <c r="H99">
        <v>4</v>
      </c>
      <c r="I99">
        <v>10</v>
      </c>
      <c r="J99">
        <v>2004</v>
      </c>
      <c r="K99" t="s">
        <v>29</v>
      </c>
      <c r="L99">
        <v>193</v>
      </c>
      <c r="M99" t="s">
        <v>530</v>
      </c>
      <c r="N99" t="s">
        <v>510</v>
      </c>
      <c r="O99" t="s">
        <v>511</v>
      </c>
      <c r="P99" t="s">
        <v>512</v>
      </c>
      <c r="Q99" t="s">
        <v>34</v>
      </c>
      <c r="R99" t="s">
        <v>513</v>
      </c>
      <c r="S99" t="s">
        <v>36</v>
      </c>
      <c r="T99" t="s">
        <v>514</v>
      </c>
      <c r="U99" t="s">
        <v>38</v>
      </c>
      <c r="V99" t="s">
        <v>39</v>
      </c>
      <c r="W99" t="s">
        <v>149</v>
      </c>
      <c r="X99" t="s">
        <v>363</v>
      </c>
      <c r="Y99" t="s">
        <v>65</v>
      </c>
    </row>
    <row r="100" spans="1:25" x14ac:dyDescent="0.25">
      <c r="A100">
        <v>10318</v>
      </c>
      <c r="B100">
        <v>37</v>
      </c>
      <c r="C100" t="s">
        <v>77</v>
      </c>
      <c r="D100">
        <v>3</v>
      </c>
      <c r="E100" t="s">
        <v>548</v>
      </c>
      <c r="F100" t="s">
        <v>209</v>
      </c>
      <c r="G100" t="s">
        <v>28</v>
      </c>
      <c r="H100">
        <v>4</v>
      </c>
      <c r="I100">
        <v>11</v>
      </c>
      <c r="J100">
        <v>2004</v>
      </c>
      <c r="K100" t="s">
        <v>29</v>
      </c>
      <c r="L100">
        <v>193</v>
      </c>
      <c r="M100" t="s">
        <v>530</v>
      </c>
      <c r="N100" t="s">
        <v>210</v>
      </c>
      <c r="O100" t="s">
        <v>211</v>
      </c>
      <c r="P100" t="s">
        <v>212</v>
      </c>
      <c r="Q100" t="s">
        <v>34</v>
      </c>
      <c r="R100" t="s">
        <v>213</v>
      </c>
      <c r="S100" t="s">
        <v>214</v>
      </c>
      <c r="T100" t="s">
        <v>215</v>
      </c>
      <c r="U100" t="s">
        <v>38</v>
      </c>
      <c r="V100" t="s">
        <v>39</v>
      </c>
      <c r="W100" t="s">
        <v>40</v>
      </c>
      <c r="X100" t="s">
        <v>216</v>
      </c>
      <c r="Y100" t="s">
        <v>229</v>
      </c>
    </row>
    <row r="101" spans="1:25" x14ac:dyDescent="0.25">
      <c r="A101">
        <v>10329</v>
      </c>
      <c r="B101">
        <v>26</v>
      </c>
      <c r="C101" t="s">
        <v>77</v>
      </c>
      <c r="D101">
        <v>3</v>
      </c>
      <c r="E101" t="s">
        <v>549</v>
      </c>
      <c r="F101" t="s">
        <v>218</v>
      </c>
      <c r="G101" t="s">
        <v>28</v>
      </c>
      <c r="H101">
        <v>4</v>
      </c>
      <c r="I101">
        <v>11</v>
      </c>
      <c r="J101">
        <v>2004</v>
      </c>
      <c r="K101" t="s">
        <v>29</v>
      </c>
      <c r="L101">
        <v>193</v>
      </c>
      <c r="M101" t="s">
        <v>530</v>
      </c>
      <c r="N101" t="s">
        <v>31</v>
      </c>
      <c r="O101" t="s">
        <v>32</v>
      </c>
      <c r="P101" t="s">
        <v>33</v>
      </c>
      <c r="Q101" t="s">
        <v>34</v>
      </c>
      <c r="R101" t="s">
        <v>35</v>
      </c>
      <c r="S101" t="s">
        <v>36</v>
      </c>
      <c r="T101" t="s">
        <v>37</v>
      </c>
      <c r="U101" t="s">
        <v>38</v>
      </c>
      <c r="V101" t="s">
        <v>39</v>
      </c>
      <c r="W101" t="s">
        <v>40</v>
      </c>
      <c r="X101" t="s">
        <v>41</v>
      </c>
      <c r="Y101" t="s">
        <v>65</v>
      </c>
    </row>
    <row r="102" spans="1:25" x14ac:dyDescent="0.25">
      <c r="A102">
        <v>10339</v>
      </c>
      <c r="B102">
        <v>39</v>
      </c>
      <c r="C102" t="s">
        <v>550</v>
      </c>
      <c r="D102">
        <v>3</v>
      </c>
      <c r="E102" t="s">
        <v>551</v>
      </c>
      <c r="F102" t="s">
        <v>519</v>
      </c>
      <c r="G102" t="s">
        <v>28</v>
      </c>
      <c r="H102">
        <v>4</v>
      </c>
      <c r="I102">
        <v>11</v>
      </c>
      <c r="J102">
        <v>2004</v>
      </c>
      <c r="K102" t="s">
        <v>29</v>
      </c>
      <c r="L102">
        <v>193</v>
      </c>
      <c r="M102" t="s">
        <v>530</v>
      </c>
      <c r="N102" t="s">
        <v>380</v>
      </c>
      <c r="O102" t="s">
        <v>381</v>
      </c>
      <c r="P102" t="s">
        <v>382</v>
      </c>
      <c r="Q102" t="s">
        <v>34</v>
      </c>
      <c r="R102" t="s">
        <v>383</v>
      </c>
      <c r="S102" t="s">
        <v>384</v>
      </c>
      <c r="T102" t="s">
        <v>385</v>
      </c>
      <c r="U102" t="s">
        <v>307</v>
      </c>
      <c r="V102" t="s">
        <v>307</v>
      </c>
      <c r="W102" t="s">
        <v>386</v>
      </c>
      <c r="X102" t="s">
        <v>387</v>
      </c>
      <c r="Y102" t="s">
        <v>42</v>
      </c>
    </row>
    <row r="103" spans="1:25" x14ac:dyDescent="0.25">
      <c r="A103">
        <v>10362</v>
      </c>
      <c r="B103">
        <v>22</v>
      </c>
      <c r="C103" t="s">
        <v>77</v>
      </c>
      <c r="D103">
        <v>4</v>
      </c>
      <c r="E103" t="s">
        <v>552</v>
      </c>
      <c r="F103" t="s">
        <v>553</v>
      </c>
      <c r="G103" t="s">
        <v>28</v>
      </c>
      <c r="H103">
        <v>1</v>
      </c>
      <c r="I103">
        <v>1</v>
      </c>
      <c r="J103">
        <v>2005</v>
      </c>
      <c r="K103" t="s">
        <v>29</v>
      </c>
      <c r="L103">
        <v>193</v>
      </c>
      <c r="M103" t="s">
        <v>530</v>
      </c>
      <c r="N103" t="s">
        <v>88</v>
      </c>
      <c r="O103" t="s">
        <v>89</v>
      </c>
      <c r="P103" t="s">
        <v>90</v>
      </c>
      <c r="Q103" t="s">
        <v>34</v>
      </c>
      <c r="R103" t="s">
        <v>91</v>
      </c>
      <c r="S103" t="s">
        <v>73</v>
      </c>
      <c r="T103" t="s">
        <v>92</v>
      </c>
      <c r="U103" t="s">
        <v>38</v>
      </c>
      <c r="V103" t="s">
        <v>39</v>
      </c>
      <c r="W103" t="s">
        <v>93</v>
      </c>
      <c r="X103" t="s">
        <v>94</v>
      </c>
      <c r="Y103" t="s">
        <v>65</v>
      </c>
    </row>
    <row r="104" spans="1:25" x14ac:dyDescent="0.25">
      <c r="A104">
        <v>10374</v>
      </c>
      <c r="B104">
        <v>22</v>
      </c>
      <c r="C104" t="s">
        <v>77</v>
      </c>
      <c r="D104">
        <v>1</v>
      </c>
      <c r="E104" t="s">
        <v>554</v>
      </c>
      <c r="F104" t="s">
        <v>523</v>
      </c>
      <c r="G104" t="s">
        <v>28</v>
      </c>
      <c r="H104">
        <v>1</v>
      </c>
      <c r="I104">
        <v>2</v>
      </c>
      <c r="J104">
        <v>2005</v>
      </c>
      <c r="K104" t="s">
        <v>29</v>
      </c>
      <c r="L104">
        <v>193</v>
      </c>
      <c r="M104" t="s">
        <v>530</v>
      </c>
      <c r="N104" t="s">
        <v>319</v>
      </c>
      <c r="O104" t="s">
        <v>320</v>
      </c>
      <c r="P104" t="s">
        <v>321</v>
      </c>
      <c r="Q104" t="s">
        <v>34</v>
      </c>
      <c r="R104" t="s">
        <v>322</v>
      </c>
      <c r="S104" t="s">
        <v>323</v>
      </c>
      <c r="T104" t="s">
        <v>324</v>
      </c>
      <c r="U104" t="s">
        <v>139</v>
      </c>
      <c r="V104" t="s">
        <v>140</v>
      </c>
      <c r="W104" t="s">
        <v>325</v>
      </c>
      <c r="X104" t="s">
        <v>326</v>
      </c>
      <c r="Y104" t="s">
        <v>65</v>
      </c>
    </row>
    <row r="105" spans="1:25" x14ac:dyDescent="0.25">
      <c r="A105">
        <v>10388</v>
      </c>
      <c r="B105">
        <v>21</v>
      </c>
      <c r="C105" t="s">
        <v>555</v>
      </c>
      <c r="D105">
        <v>7</v>
      </c>
      <c r="E105" t="s">
        <v>556</v>
      </c>
      <c r="F105" t="s">
        <v>247</v>
      </c>
      <c r="G105" t="s">
        <v>28</v>
      </c>
      <c r="H105">
        <v>1</v>
      </c>
      <c r="I105">
        <v>3</v>
      </c>
      <c r="J105">
        <v>2005</v>
      </c>
      <c r="K105" t="s">
        <v>29</v>
      </c>
      <c r="L105">
        <v>193</v>
      </c>
      <c r="M105" t="s">
        <v>530</v>
      </c>
      <c r="N105" t="s">
        <v>248</v>
      </c>
      <c r="O105" t="s">
        <v>249</v>
      </c>
      <c r="P105" t="s">
        <v>250</v>
      </c>
      <c r="Q105" t="s">
        <v>34</v>
      </c>
      <c r="R105" t="s">
        <v>251</v>
      </c>
      <c r="S105" t="s">
        <v>185</v>
      </c>
      <c r="T105" t="s">
        <v>252</v>
      </c>
      <c r="U105" t="s">
        <v>38</v>
      </c>
      <c r="V105" t="s">
        <v>39</v>
      </c>
      <c r="W105" t="s">
        <v>253</v>
      </c>
      <c r="X105" t="s">
        <v>254</v>
      </c>
      <c r="Y105" t="s">
        <v>42</v>
      </c>
    </row>
    <row r="106" spans="1:25" x14ac:dyDescent="0.25">
      <c r="A106">
        <v>10403</v>
      </c>
      <c r="B106">
        <v>66</v>
      </c>
      <c r="C106" t="s">
        <v>77</v>
      </c>
      <c r="D106">
        <v>9</v>
      </c>
      <c r="E106" t="s">
        <v>557</v>
      </c>
      <c r="F106" t="s">
        <v>256</v>
      </c>
      <c r="G106" t="s">
        <v>28</v>
      </c>
      <c r="H106">
        <v>2</v>
      </c>
      <c r="I106">
        <v>4</v>
      </c>
      <c r="J106">
        <v>2005</v>
      </c>
      <c r="K106" t="s">
        <v>29</v>
      </c>
      <c r="L106">
        <v>193</v>
      </c>
      <c r="M106" t="s">
        <v>530</v>
      </c>
      <c r="N106" t="s">
        <v>257</v>
      </c>
      <c r="O106" t="s">
        <v>258</v>
      </c>
      <c r="P106" t="s">
        <v>259</v>
      </c>
      <c r="Q106" t="s">
        <v>34</v>
      </c>
      <c r="R106" t="s">
        <v>260</v>
      </c>
      <c r="S106" t="s">
        <v>34</v>
      </c>
      <c r="T106" t="s">
        <v>261</v>
      </c>
      <c r="U106" t="s">
        <v>262</v>
      </c>
      <c r="V106" t="s">
        <v>52</v>
      </c>
      <c r="W106" t="s">
        <v>263</v>
      </c>
      <c r="X106" t="s">
        <v>264</v>
      </c>
      <c r="Y106" t="s">
        <v>229</v>
      </c>
    </row>
    <row r="107" spans="1:25" x14ac:dyDescent="0.25">
      <c r="A107">
        <v>10417</v>
      </c>
      <c r="B107">
        <v>56</v>
      </c>
      <c r="C107" t="s">
        <v>77</v>
      </c>
      <c r="D107">
        <v>4</v>
      </c>
      <c r="E107" t="s">
        <v>558</v>
      </c>
      <c r="F107" t="s">
        <v>266</v>
      </c>
      <c r="G107" t="s">
        <v>267</v>
      </c>
      <c r="H107">
        <v>2</v>
      </c>
      <c r="I107">
        <v>5</v>
      </c>
      <c r="J107">
        <v>2005</v>
      </c>
      <c r="K107" t="s">
        <v>29</v>
      </c>
      <c r="L107">
        <v>193</v>
      </c>
      <c r="M107" t="s">
        <v>530</v>
      </c>
      <c r="N107" t="s">
        <v>268</v>
      </c>
      <c r="O107" t="s">
        <v>269</v>
      </c>
      <c r="P107" t="s">
        <v>270</v>
      </c>
      <c r="Q107" t="s">
        <v>34</v>
      </c>
      <c r="R107" t="s">
        <v>271</v>
      </c>
      <c r="S107" t="s">
        <v>34</v>
      </c>
      <c r="T107" t="s">
        <v>272</v>
      </c>
      <c r="U107" t="s">
        <v>273</v>
      </c>
      <c r="V107" t="s">
        <v>52</v>
      </c>
      <c r="W107" t="s">
        <v>274</v>
      </c>
      <c r="X107" t="s">
        <v>275</v>
      </c>
      <c r="Y107" t="s">
        <v>229</v>
      </c>
    </row>
    <row r="108" spans="1:25" x14ac:dyDescent="0.25">
      <c r="A108">
        <v>10105</v>
      </c>
      <c r="B108">
        <v>50</v>
      </c>
      <c r="C108" t="s">
        <v>77</v>
      </c>
      <c r="D108">
        <v>2</v>
      </c>
      <c r="E108" t="s">
        <v>559</v>
      </c>
      <c r="F108" t="s">
        <v>560</v>
      </c>
      <c r="G108" t="s">
        <v>28</v>
      </c>
      <c r="H108">
        <v>1</v>
      </c>
      <c r="I108">
        <v>2</v>
      </c>
      <c r="J108">
        <v>2003</v>
      </c>
      <c r="K108" t="s">
        <v>278</v>
      </c>
      <c r="L108">
        <v>136</v>
      </c>
      <c r="M108" t="s">
        <v>561</v>
      </c>
      <c r="N108" t="s">
        <v>562</v>
      </c>
      <c r="O108" t="s">
        <v>563</v>
      </c>
      <c r="P108" t="s">
        <v>564</v>
      </c>
      <c r="Q108" t="s">
        <v>34</v>
      </c>
      <c r="R108" t="s">
        <v>565</v>
      </c>
      <c r="S108" t="s">
        <v>34</v>
      </c>
      <c r="T108" t="s">
        <v>566</v>
      </c>
      <c r="U108" t="s">
        <v>567</v>
      </c>
      <c r="V108" t="s">
        <v>52</v>
      </c>
      <c r="W108" t="s">
        <v>568</v>
      </c>
      <c r="X108" t="s">
        <v>569</v>
      </c>
      <c r="Y108" t="s">
        <v>229</v>
      </c>
    </row>
    <row r="109" spans="1:25" x14ac:dyDescent="0.25">
      <c r="A109">
        <v>10119</v>
      </c>
      <c r="B109">
        <v>46</v>
      </c>
      <c r="C109" t="s">
        <v>77</v>
      </c>
      <c r="D109">
        <v>11</v>
      </c>
      <c r="E109" t="s">
        <v>570</v>
      </c>
      <c r="F109" t="s">
        <v>571</v>
      </c>
      <c r="G109" t="s">
        <v>28</v>
      </c>
      <c r="H109">
        <v>2</v>
      </c>
      <c r="I109">
        <v>4</v>
      </c>
      <c r="J109">
        <v>2003</v>
      </c>
      <c r="K109" t="s">
        <v>278</v>
      </c>
      <c r="L109">
        <v>136</v>
      </c>
      <c r="M109" t="s">
        <v>561</v>
      </c>
      <c r="N109" t="s">
        <v>221</v>
      </c>
      <c r="O109" t="s">
        <v>222</v>
      </c>
      <c r="P109" t="s">
        <v>223</v>
      </c>
      <c r="Q109" t="s">
        <v>34</v>
      </c>
      <c r="R109" t="s">
        <v>224</v>
      </c>
      <c r="S109" t="s">
        <v>34</v>
      </c>
      <c r="T109" t="s">
        <v>225</v>
      </c>
      <c r="U109" t="s">
        <v>226</v>
      </c>
      <c r="V109" t="s">
        <v>52</v>
      </c>
      <c r="W109" t="s">
        <v>227</v>
      </c>
      <c r="X109" t="s">
        <v>228</v>
      </c>
      <c r="Y109" t="s">
        <v>65</v>
      </c>
    </row>
    <row r="110" spans="1:25" x14ac:dyDescent="0.25">
      <c r="A110">
        <v>10129</v>
      </c>
      <c r="B110">
        <v>33</v>
      </c>
      <c r="C110" t="s">
        <v>77</v>
      </c>
      <c r="D110">
        <v>2</v>
      </c>
      <c r="E110" t="s">
        <v>572</v>
      </c>
      <c r="F110" t="s">
        <v>573</v>
      </c>
      <c r="G110" t="s">
        <v>28</v>
      </c>
      <c r="H110">
        <v>2</v>
      </c>
      <c r="I110">
        <v>6</v>
      </c>
      <c r="J110">
        <v>2003</v>
      </c>
      <c r="K110" t="s">
        <v>278</v>
      </c>
      <c r="L110">
        <v>136</v>
      </c>
      <c r="M110" t="s">
        <v>561</v>
      </c>
      <c r="N110" t="s">
        <v>574</v>
      </c>
      <c r="O110" t="s">
        <v>575</v>
      </c>
      <c r="P110" t="s">
        <v>576</v>
      </c>
      <c r="Q110" t="s">
        <v>34</v>
      </c>
      <c r="R110" t="s">
        <v>577</v>
      </c>
      <c r="S110" t="s">
        <v>34</v>
      </c>
      <c r="T110" t="s">
        <v>578</v>
      </c>
      <c r="U110" t="s">
        <v>262</v>
      </c>
      <c r="V110" t="s">
        <v>52</v>
      </c>
      <c r="W110" t="s">
        <v>84</v>
      </c>
      <c r="X110" t="s">
        <v>579</v>
      </c>
      <c r="Y110" t="s">
        <v>65</v>
      </c>
    </row>
    <row r="111" spans="1:25" x14ac:dyDescent="0.25">
      <c r="A111">
        <v>10143</v>
      </c>
      <c r="B111">
        <v>49</v>
      </c>
      <c r="C111" t="s">
        <v>77</v>
      </c>
      <c r="D111">
        <v>15</v>
      </c>
      <c r="E111" t="s">
        <v>580</v>
      </c>
      <c r="F111" t="s">
        <v>581</v>
      </c>
      <c r="G111" t="s">
        <v>28</v>
      </c>
      <c r="H111">
        <v>3</v>
      </c>
      <c r="I111">
        <v>8</v>
      </c>
      <c r="J111">
        <v>2003</v>
      </c>
      <c r="K111" t="s">
        <v>278</v>
      </c>
      <c r="L111">
        <v>136</v>
      </c>
      <c r="M111" t="s">
        <v>561</v>
      </c>
      <c r="N111" t="s">
        <v>582</v>
      </c>
      <c r="O111" t="s">
        <v>583</v>
      </c>
      <c r="P111" t="s">
        <v>584</v>
      </c>
      <c r="Q111" t="s">
        <v>34</v>
      </c>
      <c r="R111" t="s">
        <v>251</v>
      </c>
      <c r="S111" t="s">
        <v>185</v>
      </c>
      <c r="T111" t="s">
        <v>252</v>
      </c>
      <c r="U111" t="s">
        <v>38</v>
      </c>
      <c r="V111" t="s">
        <v>39</v>
      </c>
      <c r="W111" t="s">
        <v>585</v>
      </c>
      <c r="X111" t="s">
        <v>586</v>
      </c>
      <c r="Y111" t="s">
        <v>65</v>
      </c>
    </row>
    <row r="112" spans="1:25" x14ac:dyDescent="0.25">
      <c r="A112">
        <v>10155</v>
      </c>
      <c r="B112">
        <v>32</v>
      </c>
      <c r="C112" t="s">
        <v>77</v>
      </c>
      <c r="D112">
        <v>13</v>
      </c>
      <c r="E112" t="s">
        <v>587</v>
      </c>
      <c r="F112" t="s">
        <v>588</v>
      </c>
      <c r="G112" t="s">
        <v>28</v>
      </c>
      <c r="H112">
        <v>4</v>
      </c>
      <c r="I112">
        <v>10</v>
      </c>
      <c r="J112">
        <v>2003</v>
      </c>
      <c r="K112" t="s">
        <v>278</v>
      </c>
      <c r="L112">
        <v>136</v>
      </c>
      <c r="M112" t="s">
        <v>561</v>
      </c>
      <c r="N112" t="s">
        <v>191</v>
      </c>
      <c r="O112" t="s">
        <v>192</v>
      </c>
      <c r="P112" t="s">
        <v>193</v>
      </c>
      <c r="Q112" t="s">
        <v>34</v>
      </c>
      <c r="R112" t="s">
        <v>194</v>
      </c>
      <c r="S112" t="s">
        <v>34</v>
      </c>
      <c r="T112" t="s">
        <v>195</v>
      </c>
      <c r="U112" t="s">
        <v>196</v>
      </c>
      <c r="V112" t="s">
        <v>52</v>
      </c>
      <c r="W112" t="s">
        <v>197</v>
      </c>
      <c r="X112" t="s">
        <v>198</v>
      </c>
      <c r="Y112" t="s">
        <v>65</v>
      </c>
    </row>
    <row r="113" spans="1:25" x14ac:dyDescent="0.25">
      <c r="A113">
        <v>10167</v>
      </c>
      <c r="B113">
        <v>44</v>
      </c>
      <c r="C113" t="s">
        <v>77</v>
      </c>
      <c r="D113">
        <v>9</v>
      </c>
      <c r="E113" t="s">
        <v>589</v>
      </c>
      <c r="F113" t="s">
        <v>590</v>
      </c>
      <c r="G113" t="s">
        <v>591</v>
      </c>
      <c r="H113">
        <v>4</v>
      </c>
      <c r="I113">
        <v>10</v>
      </c>
      <c r="J113">
        <v>2003</v>
      </c>
      <c r="K113" t="s">
        <v>278</v>
      </c>
      <c r="L113">
        <v>136</v>
      </c>
      <c r="M113" t="s">
        <v>561</v>
      </c>
      <c r="N113" t="s">
        <v>401</v>
      </c>
      <c r="O113" t="s">
        <v>402</v>
      </c>
      <c r="P113" t="s">
        <v>403</v>
      </c>
      <c r="Q113" t="s">
        <v>34</v>
      </c>
      <c r="R113" t="s">
        <v>404</v>
      </c>
      <c r="S113" t="s">
        <v>34</v>
      </c>
      <c r="T113" t="s">
        <v>405</v>
      </c>
      <c r="U113" t="s">
        <v>287</v>
      </c>
      <c r="V113" t="s">
        <v>52</v>
      </c>
      <c r="W113" t="s">
        <v>406</v>
      </c>
      <c r="X113" t="s">
        <v>316</v>
      </c>
      <c r="Y113" t="s">
        <v>65</v>
      </c>
    </row>
    <row r="114" spans="1:25" x14ac:dyDescent="0.25">
      <c r="A114">
        <v>10178</v>
      </c>
      <c r="B114">
        <v>24</v>
      </c>
      <c r="C114" t="s">
        <v>77</v>
      </c>
      <c r="D114">
        <v>12</v>
      </c>
      <c r="E114" t="s">
        <v>592</v>
      </c>
      <c r="F114" t="s">
        <v>593</v>
      </c>
      <c r="G114" t="s">
        <v>28</v>
      </c>
      <c r="H114">
        <v>4</v>
      </c>
      <c r="I114">
        <v>11</v>
      </c>
      <c r="J114">
        <v>2003</v>
      </c>
      <c r="K114" t="s">
        <v>278</v>
      </c>
      <c r="L114">
        <v>136</v>
      </c>
      <c r="M114" t="s">
        <v>561</v>
      </c>
      <c r="N114" t="s">
        <v>594</v>
      </c>
      <c r="O114" t="s">
        <v>595</v>
      </c>
      <c r="P114" t="s">
        <v>596</v>
      </c>
      <c r="Q114" t="s">
        <v>34</v>
      </c>
      <c r="R114" t="s">
        <v>597</v>
      </c>
      <c r="S114" t="s">
        <v>34</v>
      </c>
      <c r="T114" t="s">
        <v>598</v>
      </c>
      <c r="U114" t="s">
        <v>51</v>
      </c>
      <c r="V114" t="s">
        <v>52</v>
      </c>
      <c r="W114" t="s">
        <v>599</v>
      </c>
      <c r="X114" t="s">
        <v>600</v>
      </c>
      <c r="Y114" t="s">
        <v>65</v>
      </c>
    </row>
    <row r="115" spans="1:25" x14ac:dyDescent="0.25">
      <c r="A115">
        <v>10186</v>
      </c>
      <c r="B115">
        <v>26</v>
      </c>
      <c r="C115" t="s">
        <v>77</v>
      </c>
      <c r="D115">
        <v>9</v>
      </c>
      <c r="E115" t="s">
        <v>601</v>
      </c>
      <c r="F115" t="s">
        <v>602</v>
      </c>
      <c r="G115" t="s">
        <v>28</v>
      </c>
      <c r="H115">
        <v>4</v>
      </c>
      <c r="I115">
        <v>11</v>
      </c>
      <c r="J115">
        <v>2003</v>
      </c>
      <c r="K115" t="s">
        <v>278</v>
      </c>
      <c r="L115">
        <v>136</v>
      </c>
      <c r="M115" t="s">
        <v>561</v>
      </c>
      <c r="N115" t="s">
        <v>603</v>
      </c>
      <c r="O115" t="s">
        <v>604</v>
      </c>
      <c r="P115" t="s">
        <v>605</v>
      </c>
      <c r="Q115" t="s">
        <v>34</v>
      </c>
      <c r="R115" t="s">
        <v>577</v>
      </c>
      <c r="S115" t="s">
        <v>34</v>
      </c>
      <c r="T115" t="s">
        <v>606</v>
      </c>
      <c r="U115" t="s">
        <v>262</v>
      </c>
      <c r="V115" t="s">
        <v>52</v>
      </c>
      <c r="W115" t="s">
        <v>607</v>
      </c>
      <c r="X115" t="s">
        <v>608</v>
      </c>
      <c r="Y115" t="s">
        <v>65</v>
      </c>
    </row>
    <row r="116" spans="1:25" x14ac:dyDescent="0.25">
      <c r="A116">
        <v>10197</v>
      </c>
      <c r="B116">
        <v>45</v>
      </c>
      <c r="C116" t="s">
        <v>77</v>
      </c>
      <c r="D116">
        <v>6</v>
      </c>
      <c r="E116" t="s">
        <v>609</v>
      </c>
      <c r="F116" t="s">
        <v>610</v>
      </c>
      <c r="G116" t="s">
        <v>28</v>
      </c>
      <c r="H116">
        <v>4</v>
      </c>
      <c r="I116">
        <v>11</v>
      </c>
      <c r="J116">
        <v>2003</v>
      </c>
      <c r="K116" t="s">
        <v>278</v>
      </c>
      <c r="L116">
        <v>136</v>
      </c>
      <c r="M116" t="s">
        <v>561</v>
      </c>
      <c r="N116" t="s">
        <v>611</v>
      </c>
      <c r="O116" t="s">
        <v>612</v>
      </c>
      <c r="P116" t="s">
        <v>613</v>
      </c>
      <c r="Q116" t="s">
        <v>34</v>
      </c>
      <c r="R116" t="s">
        <v>614</v>
      </c>
      <c r="S116" t="s">
        <v>34</v>
      </c>
      <c r="T116" t="s">
        <v>615</v>
      </c>
      <c r="U116" t="s">
        <v>273</v>
      </c>
      <c r="V116" t="s">
        <v>52</v>
      </c>
      <c r="W116" t="s">
        <v>616</v>
      </c>
      <c r="X116" t="s">
        <v>617</v>
      </c>
      <c r="Y116" t="s">
        <v>65</v>
      </c>
    </row>
    <row r="117" spans="1:25" x14ac:dyDescent="0.25">
      <c r="A117">
        <v>10209</v>
      </c>
      <c r="B117">
        <v>39</v>
      </c>
      <c r="C117" t="s">
        <v>77</v>
      </c>
      <c r="D117">
        <v>8</v>
      </c>
      <c r="E117" t="s">
        <v>618</v>
      </c>
      <c r="F117" t="s">
        <v>619</v>
      </c>
      <c r="G117" t="s">
        <v>28</v>
      </c>
      <c r="H117">
        <v>1</v>
      </c>
      <c r="I117">
        <v>1</v>
      </c>
      <c r="J117">
        <v>2004</v>
      </c>
      <c r="K117" t="s">
        <v>278</v>
      </c>
      <c r="L117">
        <v>136</v>
      </c>
      <c r="M117" t="s">
        <v>561</v>
      </c>
      <c r="N117" t="s">
        <v>620</v>
      </c>
      <c r="O117" t="s">
        <v>621</v>
      </c>
      <c r="P117" t="s">
        <v>622</v>
      </c>
      <c r="Q117" t="s">
        <v>34</v>
      </c>
      <c r="R117" t="s">
        <v>623</v>
      </c>
      <c r="S117" t="s">
        <v>73</v>
      </c>
      <c r="T117" t="s">
        <v>34</v>
      </c>
      <c r="U117" t="s">
        <v>38</v>
      </c>
      <c r="V117" t="s">
        <v>39</v>
      </c>
      <c r="W117" t="s">
        <v>624</v>
      </c>
      <c r="X117" t="s">
        <v>150</v>
      </c>
      <c r="Y117" t="s">
        <v>65</v>
      </c>
    </row>
    <row r="118" spans="1:25" x14ac:dyDescent="0.25">
      <c r="A118">
        <v>10222</v>
      </c>
      <c r="B118">
        <v>49</v>
      </c>
      <c r="C118" t="s">
        <v>77</v>
      </c>
      <c r="D118">
        <v>12</v>
      </c>
      <c r="E118" t="s">
        <v>625</v>
      </c>
      <c r="F118" t="s">
        <v>626</v>
      </c>
      <c r="G118" t="s">
        <v>28</v>
      </c>
      <c r="H118">
        <v>1</v>
      </c>
      <c r="I118">
        <v>2</v>
      </c>
      <c r="J118">
        <v>2004</v>
      </c>
      <c r="K118" t="s">
        <v>278</v>
      </c>
      <c r="L118">
        <v>136</v>
      </c>
      <c r="M118" t="s">
        <v>561</v>
      </c>
      <c r="N118" t="s">
        <v>627</v>
      </c>
      <c r="O118" t="s">
        <v>628</v>
      </c>
      <c r="P118" t="s">
        <v>629</v>
      </c>
      <c r="Q118" t="s">
        <v>34</v>
      </c>
      <c r="R118" t="s">
        <v>630</v>
      </c>
      <c r="S118" t="s">
        <v>73</v>
      </c>
      <c r="T118" t="s">
        <v>631</v>
      </c>
      <c r="U118" t="s">
        <v>38</v>
      </c>
      <c r="V118" t="s">
        <v>39</v>
      </c>
      <c r="W118" t="s">
        <v>362</v>
      </c>
      <c r="X118" t="s">
        <v>422</v>
      </c>
      <c r="Y118" t="s">
        <v>65</v>
      </c>
    </row>
    <row r="119" spans="1:25" x14ac:dyDescent="0.25">
      <c r="A119">
        <v>10248</v>
      </c>
      <c r="B119">
        <v>20</v>
      </c>
      <c r="C119" t="s">
        <v>77</v>
      </c>
      <c r="D119">
        <v>3</v>
      </c>
      <c r="E119" t="s">
        <v>632</v>
      </c>
      <c r="F119" t="s">
        <v>633</v>
      </c>
      <c r="G119" t="s">
        <v>591</v>
      </c>
      <c r="H119">
        <v>2</v>
      </c>
      <c r="I119">
        <v>5</v>
      </c>
      <c r="J119">
        <v>2004</v>
      </c>
      <c r="K119" t="s">
        <v>278</v>
      </c>
      <c r="L119">
        <v>136</v>
      </c>
      <c r="M119" t="s">
        <v>561</v>
      </c>
      <c r="N119" t="s">
        <v>31</v>
      </c>
      <c r="O119" t="s">
        <v>32</v>
      </c>
      <c r="P119" t="s">
        <v>33</v>
      </c>
      <c r="Q119" t="s">
        <v>34</v>
      </c>
      <c r="R119" t="s">
        <v>35</v>
      </c>
      <c r="S119" t="s">
        <v>36</v>
      </c>
      <c r="T119" t="s">
        <v>37</v>
      </c>
      <c r="U119" t="s">
        <v>38</v>
      </c>
      <c r="V119" t="s">
        <v>39</v>
      </c>
      <c r="W119" t="s">
        <v>40</v>
      </c>
      <c r="X119" t="s">
        <v>41</v>
      </c>
      <c r="Y119" t="s">
        <v>42</v>
      </c>
    </row>
    <row r="120" spans="1:25" x14ac:dyDescent="0.25">
      <c r="A120">
        <v>10261</v>
      </c>
      <c r="B120">
        <v>27</v>
      </c>
      <c r="C120" t="s">
        <v>77</v>
      </c>
      <c r="D120">
        <v>1</v>
      </c>
      <c r="E120" t="s">
        <v>634</v>
      </c>
      <c r="F120" t="s">
        <v>635</v>
      </c>
      <c r="G120" t="s">
        <v>28</v>
      </c>
      <c r="H120">
        <v>2</v>
      </c>
      <c r="I120">
        <v>6</v>
      </c>
      <c r="J120">
        <v>2004</v>
      </c>
      <c r="K120" t="s">
        <v>278</v>
      </c>
      <c r="L120">
        <v>136</v>
      </c>
      <c r="M120" t="s">
        <v>561</v>
      </c>
      <c r="N120" t="s">
        <v>458</v>
      </c>
      <c r="O120" t="s">
        <v>459</v>
      </c>
      <c r="P120" t="s">
        <v>460</v>
      </c>
      <c r="Q120" t="s">
        <v>34</v>
      </c>
      <c r="R120" t="s">
        <v>461</v>
      </c>
      <c r="S120" t="s">
        <v>462</v>
      </c>
      <c r="T120" t="s">
        <v>463</v>
      </c>
      <c r="U120" t="s">
        <v>353</v>
      </c>
      <c r="V120" t="s">
        <v>39</v>
      </c>
      <c r="W120" t="s">
        <v>464</v>
      </c>
      <c r="X120" t="s">
        <v>465</v>
      </c>
      <c r="Y120" t="s">
        <v>65</v>
      </c>
    </row>
    <row r="121" spans="1:25" x14ac:dyDescent="0.25">
      <c r="A121">
        <v>10273</v>
      </c>
      <c r="B121">
        <v>30</v>
      </c>
      <c r="C121" t="s">
        <v>77</v>
      </c>
      <c r="D121">
        <v>4</v>
      </c>
      <c r="E121" t="s">
        <v>636</v>
      </c>
      <c r="F121" t="s">
        <v>637</v>
      </c>
      <c r="G121" t="s">
        <v>28</v>
      </c>
      <c r="H121">
        <v>3</v>
      </c>
      <c r="I121">
        <v>7</v>
      </c>
      <c r="J121">
        <v>2004</v>
      </c>
      <c r="K121" t="s">
        <v>278</v>
      </c>
      <c r="L121">
        <v>136</v>
      </c>
      <c r="M121" t="s">
        <v>561</v>
      </c>
      <c r="N121" t="s">
        <v>638</v>
      </c>
      <c r="O121" t="s">
        <v>639</v>
      </c>
      <c r="P121" t="s">
        <v>640</v>
      </c>
      <c r="Q121" t="s">
        <v>34</v>
      </c>
      <c r="R121" t="s">
        <v>641</v>
      </c>
      <c r="S121" t="s">
        <v>34</v>
      </c>
      <c r="T121" t="s">
        <v>642</v>
      </c>
      <c r="U121" t="s">
        <v>643</v>
      </c>
      <c r="V121" t="s">
        <v>52</v>
      </c>
      <c r="W121" t="s">
        <v>644</v>
      </c>
      <c r="X121" t="s">
        <v>645</v>
      </c>
      <c r="Y121" t="s">
        <v>65</v>
      </c>
    </row>
    <row r="122" spans="1:25" x14ac:dyDescent="0.25">
      <c r="A122">
        <v>10283</v>
      </c>
      <c r="B122">
        <v>25</v>
      </c>
      <c r="C122" t="s">
        <v>77</v>
      </c>
      <c r="D122">
        <v>6</v>
      </c>
      <c r="E122" t="s">
        <v>646</v>
      </c>
      <c r="F122" t="s">
        <v>647</v>
      </c>
      <c r="G122" t="s">
        <v>28</v>
      </c>
      <c r="H122">
        <v>3</v>
      </c>
      <c r="I122">
        <v>8</v>
      </c>
      <c r="J122">
        <v>2004</v>
      </c>
      <c r="K122" t="s">
        <v>278</v>
      </c>
      <c r="L122">
        <v>136</v>
      </c>
      <c r="M122" t="s">
        <v>561</v>
      </c>
      <c r="N122" t="s">
        <v>648</v>
      </c>
      <c r="O122" t="s">
        <v>649</v>
      </c>
      <c r="P122" t="s">
        <v>650</v>
      </c>
      <c r="Q122" t="s">
        <v>34</v>
      </c>
      <c r="R122" t="s">
        <v>651</v>
      </c>
      <c r="S122" t="s">
        <v>351</v>
      </c>
      <c r="T122" t="s">
        <v>652</v>
      </c>
      <c r="U122" t="s">
        <v>353</v>
      </c>
      <c r="V122" t="s">
        <v>39</v>
      </c>
      <c r="W122" t="s">
        <v>653</v>
      </c>
      <c r="X122" t="s">
        <v>264</v>
      </c>
      <c r="Y122" t="s">
        <v>42</v>
      </c>
    </row>
    <row r="123" spans="1:25" x14ac:dyDescent="0.25">
      <c r="A123">
        <v>10295</v>
      </c>
      <c r="B123">
        <v>24</v>
      </c>
      <c r="C123" t="s">
        <v>77</v>
      </c>
      <c r="D123">
        <v>1</v>
      </c>
      <c r="E123" t="s">
        <v>654</v>
      </c>
      <c r="F123" t="s">
        <v>655</v>
      </c>
      <c r="G123" t="s">
        <v>28</v>
      </c>
      <c r="H123">
        <v>3</v>
      </c>
      <c r="I123">
        <v>9</v>
      </c>
      <c r="J123">
        <v>2004</v>
      </c>
      <c r="K123" t="s">
        <v>278</v>
      </c>
      <c r="L123">
        <v>136</v>
      </c>
      <c r="M123" t="s">
        <v>561</v>
      </c>
      <c r="N123" t="s">
        <v>656</v>
      </c>
      <c r="O123" t="s">
        <v>657</v>
      </c>
      <c r="P123" t="s">
        <v>658</v>
      </c>
      <c r="Q123" t="s">
        <v>34</v>
      </c>
      <c r="R123" t="s">
        <v>659</v>
      </c>
      <c r="S123" t="s">
        <v>185</v>
      </c>
      <c r="T123" t="s">
        <v>660</v>
      </c>
      <c r="U123" t="s">
        <v>38</v>
      </c>
      <c r="V123" t="s">
        <v>39</v>
      </c>
      <c r="W123" t="s">
        <v>661</v>
      </c>
      <c r="X123" t="s">
        <v>94</v>
      </c>
      <c r="Y123" t="s">
        <v>65</v>
      </c>
    </row>
    <row r="124" spans="1:25" x14ac:dyDescent="0.25">
      <c r="A124">
        <v>10307</v>
      </c>
      <c r="B124">
        <v>22</v>
      </c>
      <c r="C124" t="s">
        <v>77</v>
      </c>
      <c r="D124">
        <v>9</v>
      </c>
      <c r="E124" t="s">
        <v>662</v>
      </c>
      <c r="F124" t="s">
        <v>663</v>
      </c>
      <c r="G124" t="s">
        <v>28</v>
      </c>
      <c r="H124">
        <v>4</v>
      </c>
      <c r="I124">
        <v>10</v>
      </c>
      <c r="J124">
        <v>2004</v>
      </c>
      <c r="K124" t="s">
        <v>278</v>
      </c>
      <c r="L124">
        <v>136</v>
      </c>
      <c r="M124" t="s">
        <v>561</v>
      </c>
      <c r="N124" t="s">
        <v>329</v>
      </c>
      <c r="O124" t="s">
        <v>330</v>
      </c>
      <c r="P124" t="s">
        <v>331</v>
      </c>
      <c r="Q124" t="s">
        <v>34</v>
      </c>
      <c r="R124" t="s">
        <v>332</v>
      </c>
      <c r="S124" t="s">
        <v>214</v>
      </c>
      <c r="T124" t="s">
        <v>333</v>
      </c>
      <c r="U124" t="s">
        <v>38</v>
      </c>
      <c r="V124" t="s">
        <v>39</v>
      </c>
      <c r="W124" t="s">
        <v>334</v>
      </c>
      <c r="X124" t="s">
        <v>335</v>
      </c>
      <c r="Y124" t="s">
        <v>42</v>
      </c>
    </row>
    <row r="125" spans="1:25" x14ac:dyDescent="0.25">
      <c r="A125">
        <v>10316</v>
      </c>
      <c r="B125">
        <v>33</v>
      </c>
      <c r="C125" t="s">
        <v>77</v>
      </c>
      <c r="D125">
        <v>17</v>
      </c>
      <c r="E125" t="s">
        <v>664</v>
      </c>
      <c r="F125" t="s">
        <v>665</v>
      </c>
      <c r="G125" t="s">
        <v>28</v>
      </c>
      <c r="H125">
        <v>4</v>
      </c>
      <c r="I125">
        <v>11</v>
      </c>
      <c r="J125">
        <v>2004</v>
      </c>
      <c r="K125" t="s">
        <v>278</v>
      </c>
      <c r="L125">
        <v>136</v>
      </c>
      <c r="M125" t="s">
        <v>561</v>
      </c>
      <c r="N125" t="s">
        <v>666</v>
      </c>
      <c r="O125" t="s">
        <v>667</v>
      </c>
      <c r="P125" t="s">
        <v>668</v>
      </c>
      <c r="Q125" t="s">
        <v>34</v>
      </c>
      <c r="R125" t="s">
        <v>669</v>
      </c>
      <c r="S125" t="s">
        <v>670</v>
      </c>
      <c r="T125" t="s">
        <v>671</v>
      </c>
      <c r="U125" t="s">
        <v>262</v>
      </c>
      <c r="V125" t="s">
        <v>52</v>
      </c>
      <c r="W125" t="s">
        <v>672</v>
      </c>
      <c r="X125" t="s">
        <v>673</v>
      </c>
      <c r="Y125" t="s">
        <v>65</v>
      </c>
    </row>
    <row r="126" spans="1:25" x14ac:dyDescent="0.25">
      <c r="A126">
        <v>10325</v>
      </c>
      <c r="B126">
        <v>47</v>
      </c>
      <c r="C126" t="s">
        <v>674</v>
      </c>
      <c r="D126">
        <v>6</v>
      </c>
      <c r="E126" t="s">
        <v>675</v>
      </c>
      <c r="F126" t="s">
        <v>676</v>
      </c>
      <c r="G126" t="s">
        <v>28</v>
      </c>
      <c r="H126">
        <v>4</v>
      </c>
      <c r="I126">
        <v>11</v>
      </c>
      <c r="J126">
        <v>2004</v>
      </c>
      <c r="K126" t="s">
        <v>278</v>
      </c>
      <c r="L126">
        <v>136</v>
      </c>
      <c r="M126" t="s">
        <v>561</v>
      </c>
      <c r="N126" t="s">
        <v>201</v>
      </c>
      <c r="O126" t="s">
        <v>202</v>
      </c>
      <c r="P126" t="s">
        <v>203</v>
      </c>
      <c r="Q126" t="s">
        <v>34</v>
      </c>
      <c r="R126" t="s">
        <v>204</v>
      </c>
      <c r="S126" t="s">
        <v>34</v>
      </c>
      <c r="T126" t="s">
        <v>205</v>
      </c>
      <c r="U126" t="s">
        <v>112</v>
      </c>
      <c r="V126" t="s">
        <v>52</v>
      </c>
      <c r="W126" t="s">
        <v>206</v>
      </c>
      <c r="X126" t="s">
        <v>207</v>
      </c>
      <c r="Y126" t="s">
        <v>65</v>
      </c>
    </row>
    <row r="127" spans="1:25" x14ac:dyDescent="0.25">
      <c r="A127">
        <v>10337</v>
      </c>
      <c r="B127">
        <v>25</v>
      </c>
      <c r="C127" t="s">
        <v>677</v>
      </c>
      <c r="D127">
        <v>8</v>
      </c>
      <c r="E127" t="s">
        <v>678</v>
      </c>
      <c r="F127" t="s">
        <v>679</v>
      </c>
      <c r="G127" t="s">
        <v>28</v>
      </c>
      <c r="H127">
        <v>4</v>
      </c>
      <c r="I127">
        <v>11</v>
      </c>
      <c r="J127">
        <v>2004</v>
      </c>
      <c r="K127" t="s">
        <v>278</v>
      </c>
      <c r="L127">
        <v>136</v>
      </c>
      <c r="M127" t="s">
        <v>561</v>
      </c>
      <c r="N127" t="s">
        <v>312</v>
      </c>
      <c r="O127" t="s">
        <v>313</v>
      </c>
      <c r="P127" t="s">
        <v>314</v>
      </c>
      <c r="Q127" t="s">
        <v>315</v>
      </c>
      <c r="R127" t="s">
        <v>35</v>
      </c>
      <c r="S127" t="s">
        <v>36</v>
      </c>
      <c r="T127" t="s">
        <v>37</v>
      </c>
      <c r="U127" t="s">
        <v>38</v>
      </c>
      <c r="V127" t="s">
        <v>39</v>
      </c>
      <c r="W127" t="s">
        <v>187</v>
      </c>
      <c r="X127" t="s">
        <v>316</v>
      </c>
      <c r="Y127" t="s">
        <v>42</v>
      </c>
    </row>
    <row r="128" spans="1:25" x14ac:dyDescent="0.25">
      <c r="A128">
        <v>10350</v>
      </c>
      <c r="B128">
        <v>26</v>
      </c>
      <c r="C128" t="s">
        <v>680</v>
      </c>
      <c r="D128">
        <v>5</v>
      </c>
      <c r="E128" t="s">
        <v>681</v>
      </c>
      <c r="F128" t="s">
        <v>682</v>
      </c>
      <c r="G128" t="s">
        <v>28</v>
      </c>
      <c r="H128">
        <v>4</v>
      </c>
      <c r="I128">
        <v>12</v>
      </c>
      <c r="J128">
        <v>2004</v>
      </c>
      <c r="K128" t="s">
        <v>278</v>
      </c>
      <c r="L128">
        <v>136</v>
      </c>
      <c r="M128" t="s">
        <v>561</v>
      </c>
      <c r="N128" t="s">
        <v>268</v>
      </c>
      <c r="O128" t="s">
        <v>269</v>
      </c>
      <c r="P128" t="s">
        <v>270</v>
      </c>
      <c r="Q128" t="s">
        <v>34</v>
      </c>
      <c r="R128" t="s">
        <v>271</v>
      </c>
      <c r="S128" t="s">
        <v>34</v>
      </c>
      <c r="T128" t="s">
        <v>272</v>
      </c>
      <c r="U128" t="s">
        <v>273</v>
      </c>
      <c r="V128" t="s">
        <v>52</v>
      </c>
      <c r="W128" t="s">
        <v>274</v>
      </c>
      <c r="X128" t="s">
        <v>275</v>
      </c>
      <c r="Y128" t="s">
        <v>42</v>
      </c>
    </row>
    <row r="129" spans="1:25" x14ac:dyDescent="0.25">
      <c r="A129">
        <v>10359</v>
      </c>
      <c r="B129">
        <v>48</v>
      </c>
      <c r="C129" t="s">
        <v>683</v>
      </c>
      <c r="D129">
        <v>6</v>
      </c>
      <c r="E129" t="s">
        <v>684</v>
      </c>
      <c r="F129" t="s">
        <v>685</v>
      </c>
      <c r="G129" t="s">
        <v>28</v>
      </c>
      <c r="H129">
        <v>4</v>
      </c>
      <c r="I129">
        <v>12</v>
      </c>
      <c r="J129">
        <v>2004</v>
      </c>
      <c r="K129" t="s">
        <v>278</v>
      </c>
      <c r="L129">
        <v>136</v>
      </c>
      <c r="M129" t="s">
        <v>561</v>
      </c>
      <c r="N129" t="s">
        <v>46</v>
      </c>
      <c r="O129" t="s">
        <v>47</v>
      </c>
      <c r="P129" t="s">
        <v>48</v>
      </c>
      <c r="Q129" t="s">
        <v>34</v>
      </c>
      <c r="R129" t="s">
        <v>49</v>
      </c>
      <c r="S129" t="s">
        <v>34</v>
      </c>
      <c r="T129" t="s">
        <v>50</v>
      </c>
      <c r="U129" t="s">
        <v>51</v>
      </c>
      <c r="V129" t="s">
        <v>52</v>
      </c>
      <c r="W129" t="s">
        <v>53</v>
      </c>
      <c r="X129" t="s">
        <v>54</v>
      </c>
      <c r="Y129" t="s">
        <v>42</v>
      </c>
    </row>
    <row r="130" spans="1:25" x14ac:dyDescent="0.25">
      <c r="A130">
        <v>10373</v>
      </c>
      <c r="B130">
        <v>39</v>
      </c>
      <c r="C130" t="s">
        <v>77</v>
      </c>
      <c r="D130">
        <v>3</v>
      </c>
      <c r="E130" t="s">
        <v>686</v>
      </c>
      <c r="F130" t="s">
        <v>687</v>
      </c>
      <c r="G130" t="s">
        <v>28</v>
      </c>
      <c r="H130">
        <v>1</v>
      </c>
      <c r="I130">
        <v>1</v>
      </c>
      <c r="J130">
        <v>2005</v>
      </c>
      <c r="K130" t="s">
        <v>278</v>
      </c>
      <c r="L130">
        <v>136</v>
      </c>
      <c r="M130" t="s">
        <v>561</v>
      </c>
      <c r="N130" t="s">
        <v>688</v>
      </c>
      <c r="O130" t="s">
        <v>689</v>
      </c>
      <c r="P130" t="s">
        <v>690</v>
      </c>
      <c r="Q130" t="s">
        <v>34</v>
      </c>
      <c r="R130" t="s">
        <v>691</v>
      </c>
      <c r="S130" t="s">
        <v>34</v>
      </c>
      <c r="T130" t="s">
        <v>692</v>
      </c>
      <c r="U130" t="s">
        <v>196</v>
      </c>
      <c r="V130" t="s">
        <v>52</v>
      </c>
      <c r="W130" t="s">
        <v>693</v>
      </c>
      <c r="X130" t="s">
        <v>694</v>
      </c>
      <c r="Y130" t="s">
        <v>65</v>
      </c>
    </row>
    <row r="131" spans="1:25" x14ac:dyDescent="0.25">
      <c r="A131">
        <v>10384</v>
      </c>
      <c r="B131">
        <v>34</v>
      </c>
      <c r="C131" t="s">
        <v>77</v>
      </c>
      <c r="D131">
        <v>4</v>
      </c>
      <c r="E131" t="s">
        <v>695</v>
      </c>
      <c r="F131" t="s">
        <v>696</v>
      </c>
      <c r="G131" t="s">
        <v>28</v>
      </c>
      <c r="H131">
        <v>1</v>
      </c>
      <c r="I131">
        <v>2</v>
      </c>
      <c r="J131">
        <v>2005</v>
      </c>
      <c r="K131" t="s">
        <v>278</v>
      </c>
      <c r="L131">
        <v>136</v>
      </c>
      <c r="M131" t="s">
        <v>561</v>
      </c>
      <c r="N131" t="s">
        <v>80</v>
      </c>
      <c r="O131" t="s">
        <v>81</v>
      </c>
      <c r="P131" t="s">
        <v>82</v>
      </c>
      <c r="Q131" t="s">
        <v>34</v>
      </c>
      <c r="R131" t="s">
        <v>83</v>
      </c>
      <c r="S131" t="s">
        <v>73</v>
      </c>
      <c r="T131" t="s">
        <v>34</v>
      </c>
      <c r="U131" t="s">
        <v>38</v>
      </c>
      <c r="V131" t="s">
        <v>39</v>
      </c>
      <c r="W131" t="s">
        <v>84</v>
      </c>
      <c r="X131" t="s">
        <v>76</v>
      </c>
      <c r="Y131" t="s">
        <v>65</v>
      </c>
    </row>
    <row r="132" spans="1:25" x14ac:dyDescent="0.25">
      <c r="A132">
        <v>10395</v>
      </c>
      <c r="B132">
        <v>32</v>
      </c>
      <c r="C132" t="s">
        <v>77</v>
      </c>
      <c r="D132">
        <v>2</v>
      </c>
      <c r="E132" t="s">
        <v>697</v>
      </c>
      <c r="F132" t="s">
        <v>698</v>
      </c>
      <c r="G132" t="s">
        <v>28</v>
      </c>
      <c r="H132">
        <v>1</v>
      </c>
      <c r="I132">
        <v>3</v>
      </c>
      <c r="J132">
        <v>2005</v>
      </c>
      <c r="K132" t="s">
        <v>278</v>
      </c>
      <c r="L132">
        <v>136</v>
      </c>
      <c r="M132" t="s">
        <v>561</v>
      </c>
      <c r="N132" t="s">
        <v>58</v>
      </c>
      <c r="O132" t="s">
        <v>59</v>
      </c>
      <c r="P132" t="s">
        <v>60</v>
      </c>
      <c r="Q132" t="s">
        <v>34</v>
      </c>
      <c r="R132" t="s">
        <v>61</v>
      </c>
      <c r="S132" t="s">
        <v>34</v>
      </c>
      <c r="T132" t="s">
        <v>62</v>
      </c>
      <c r="U132" t="s">
        <v>51</v>
      </c>
      <c r="V132" t="s">
        <v>52</v>
      </c>
      <c r="W132" t="s">
        <v>63</v>
      </c>
      <c r="X132" t="s">
        <v>64</v>
      </c>
      <c r="Y132" t="s">
        <v>65</v>
      </c>
    </row>
    <row r="133" spans="1:25" x14ac:dyDescent="0.25">
      <c r="A133">
        <v>10400</v>
      </c>
      <c r="B133">
        <v>64</v>
      </c>
      <c r="C133" t="s">
        <v>77</v>
      </c>
      <c r="D133">
        <v>9</v>
      </c>
      <c r="E133" t="s">
        <v>699</v>
      </c>
      <c r="F133" t="s">
        <v>700</v>
      </c>
      <c r="G133" t="s">
        <v>28</v>
      </c>
      <c r="H133">
        <v>2</v>
      </c>
      <c r="I133">
        <v>4</v>
      </c>
      <c r="J133">
        <v>2005</v>
      </c>
      <c r="K133" t="s">
        <v>278</v>
      </c>
      <c r="L133">
        <v>136</v>
      </c>
      <c r="M133" t="s">
        <v>561</v>
      </c>
      <c r="N133" t="s">
        <v>701</v>
      </c>
      <c r="O133" t="s">
        <v>702</v>
      </c>
      <c r="P133" t="s">
        <v>703</v>
      </c>
      <c r="Q133" t="s">
        <v>34</v>
      </c>
      <c r="R133" t="s">
        <v>704</v>
      </c>
      <c r="S133" t="s">
        <v>73</v>
      </c>
      <c r="T133" t="s">
        <v>92</v>
      </c>
      <c r="U133" t="s">
        <v>38</v>
      </c>
      <c r="V133" t="s">
        <v>39</v>
      </c>
      <c r="W133" t="s">
        <v>149</v>
      </c>
      <c r="X133" t="s">
        <v>705</v>
      </c>
      <c r="Y133" t="s">
        <v>229</v>
      </c>
    </row>
    <row r="134" spans="1:25" x14ac:dyDescent="0.25">
      <c r="A134">
        <v>10414</v>
      </c>
      <c r="B134">
        <v>19</v>
      </c>
      <c r="C134" t="s">
        <v>77</v>
      </c>
      <c r="D134">
        <v>3</v>
      </c>
      <c r="E134" t="s">
        <v>706</v>
      </c>
      <c r="F134" t="s">
        <v>707</v>
      </c>
      <c r="G134" t="s">
        <v>708</v>
      </c>
      <c r="H134">
        <v>2</v>
      </c>
      <c r="I134">
        <v>5</v>
      </c>
      <c r="J134">
        <v>2005</v>
      </c>
      <c r="K134" t="s">
        <v>278</v>
      </c>
      <c r="L134">
        <v>136</v>
      </c>
      <c r="M134" t="s">
        <v>561</v>
      </c>
      <c r="N134" t="s">
        <v>656</v>
      </c>
      <c r="O134" t="s">
        <v>657</v>
      </c>
      <c r="P134" t="s">
        <v>658</v>
      </c>
      <c r="Q134" t="s">
        <v>34</v>
      </c>
      <c r="R134" t="s">
        <v>659</v>
      </c>
      <c r="S134" t="s">
        <v>185</v>
      </c>
      <c r="T134" t="s">
        <v>660</v>
      </c>
      <c r="U134" t="s">
        <v>38</v>
      </c>
      <c r="V134" t="s">
        <v>39</v>
      </c>
      <c r="W134" t="s">
        <v>661</v>
      </c>
      <c r="X134" t="s">
        <v>94</v>
      </c>
      <c r="Y134" t="s">
        <v>42</v>
      </c>
    </row>
    <row r="135" spans="1:25" x14ac:dyDescent="0.25">
      <c r="A135">
        <v>10103</v>
      </c>
      <c r="B135">
        <v>42</v>
      </c>
      <c r="C135" t="s">
        <v>77</v>
      </c>
      <c r="D135">
        <v>4</v>
      </c>
      <c r="E135" t="s">
        <v>709</v>
      </c>
      <c r="F135" t="s">
        <v>277</v>
      </c>
      <c r="G135" t="s">
        <v>28</v>
      </c>
      <c r="H135">
        <v>1</v>
      </c>
      <c r="I135">
        <v>1</v>
      </c>
      <c r="J135">
        <v>2003</v>
      </c>
      <c r="K135" t="s">
        <v>278</v>
      </c>
      <c r="L135">
        <v>147</v>
      </c>
      <c r="M135" t="s">
        <v>710</v>
      </c>
      <c r="N135" t="s">
        <v>201</v>
      </c>
      <c r="O135" t="s">
        <v>202</v>
      </c>
      <c r="P135" t="s">
        <v>203</v>
      </c>
      <c r="Q135" t="s">
        <v>34</v>
      </c>
      <c r="R135" t="s">
        <v>204</v>
      </c>
      <c r="S135" t="s">
        <v>34</v>
      </c>
      <c r="T135" t="s">
        <v>205</v>
      </c>
      <c r="U135" t="s">
        <v>112</v>
      </c>
      <c r="V135" t="s">
        <v>52</v>
      </c>
      <c r="W135" t="s">
        <v>206</v>
      </c>
      <c r="X135" t="s">
        <v>207</v>
      </c>
      <c r="Y135" t="s">
        <v>65</v>
      </c>
    </row>
    <row r="136" spans="1:25" x14ac:dyDescent="0.25">
      <c r="A136">
        <v>10114</v>
      </c>
      <c r="B136">
        <v>31</v>
      </c>
      <c r="C136" t="s">
        <v>77</v>
      </c>
      <c r="D136">
        <v>8</v>
      </c>
      <c r="E136" t="s">
        <v>711</v>
      </c>
      <c r="F136" t="s">
        <v>712</v>
      </c>
      <c r="G136" t="s">
        <v>28</v>
      </c>
      <c r="H136">
        <v>2</v>
      </c>
      <c r="I136">
        <v>4</v>
      </c>
      <c r="J136">
        <v>2003</v>
      </c>
      <c r="K136" t="s">
        <v>278</v>
      </c>
      <c r="L136">
        <v>147</v>
      </c>
      <c r="M136" t="s">
        <v>710</v>
      </c>
      <c r="N136" t="s">
        <v>713</v>
      </c>
      <c r="O136" t="s">
        <v>714</v>
      </c>
      <c r="P136" t="s">
        <v>715</v>
      </c>
      <c r="Q136" t="s">
        <v>34</v>
      </c>
      <c r="R136" t="s">
        <v>61</v>
      </c>
      <c r="S136" t="s">
        <v>34</v>
      </c>
      <c r="T136" t="s">
        <v>716</v>
      </c>
      <c r="U136" t="s">
        <v>51</v>
      </c>
      <c r="V136" t="s">
        <v>52</v>
      </c>
      <c r="W136" t="s">
        <v>717</v>
      </c>
      <c r="X136" t="s">
        <v>718</v>
      </c>
      <c r="Y136" t="s">
        <v>65</v>
      </c>
    </row>
    <row r="137" spans="1:25" x14ac:dyDescent="0.25">
      <c r="A137">
        <v>10126</v>
      </c>
      <c r="B137">
        <v>22</v>
      </c>
      <c r="C137" t="s">
        <v>77</v>
      </c>
      <c r="D137">
        <v>4</v>
      </c>
      <c r="E137" t="s">
        <v>719</v>
      </c>
      <c r="F137" t="s">
        <v>291</v>
      </c>
      <c r="G137" t="s">
        <v>28</v>
      </c>
      <c r="H137">
        <v>2</v>
      </c>
      <c r="I137">
        <v>5</v>
      </c>
      <c r="J137">
        <v>2003</v>
      </c>
      <c r="K137" t="s">
        <v>278</v>
      </c>
      <c r="L137">
        <v>147</v>
      </c>
      <c r="M137" t="s">
        <v>710</v>
      </c>
      <c r="N137" t="s">
        <v>292</v>
      </c>
      <c r="O137" t="s">
        <v>293</v>
      </c>
      <c r="P137" t="s">
        <v>294</v>
      </c>
      <c r="Q137" t="s">
        <v>34</v>
      </c>
      <c r="R137" t="s">
        <v>271</v>
      </c>
      <c r="S137" t="s">
        <v>34</v>
      </c>
      <c r="T137" t="s">
        <v>295</v>
      </c>
      <c r="U137" t="s">
        <v>273</v>
      </c>
      <c r="V137" t="s">
        <v>52</v>
      </c>
      <c r="W137" t="s">
        <v>296</v>
      </c>
      <c r="X137" t="s">
        <v>297</v>
      </c>
      <c r="Y137" t="s">
        <v>65</v>
      </c>
    </row>
    <row r="138" spans="1:25" x14ac:dyDescent="0.25">
      <c r="A138">
        <v>10140</v>
      </c>
      <c r="B138">
        <v>26</v>
      </c>
      <c r="C138" t="s">
        <v>77</v>
      </c>
      <c r="D138">
        <v>4</v>
      </c>
      <c r="E138" t="s">
        <v>720</v>
      </c>
      <c r="F138" t="s">
        <v>299</v>
      </c>
      <c r="G138" t="s">
        <v>28</v>
      </c>
      <c r="H138">
        <v>3</v>
      </c>
      <c r="I138">
        <v>7</v>
      </c>
      <c r="J138">
        <v>2003</v>
      </c>
      <c r="K138" t="s">
        <v>278</v>
      </c>
      <c r="L138">
        <v>147</v>
      </c>
      <c r="M138" t="s">
        <v>710</v>
      </c>
      <c r="N138" t="s">
        <v>88</v>
      </c>
      <c r="O138" t="s">
        <v>89</v>
      </c>
      <c r="P138" t="s">
        <v>90</v>
      </c>
      <c r="Q138" t="s">
        <v>34</v>
      </c>
      <c r="R138" t="s">
        <v>91</v>
      </c>
      <c r="S138" t="s">
        <v>73</v>
      </c>
      <c r="T138" t="s">
        <v>92</v>
      </c>
      <c r="U138" t="s">
        <v>38</v>
      </c>
      <c r="V138" t="s">
        <v>39</v>
      </c>
      <c r="W138" t="s">
        <v>93</v>
      </c>
      <c r="X138" t="s">
        <v>94</v>
      </c>
      <c r="Y138" t="s">
        <v>65</v>
      </c>
    </row>
    <row r="139" spans="1:25" x14ac:dyDescent="0.25">
      <c r="A139">
        <v>10150</v>
      </c>
      <c r="B139">
        <v>20</v>
      </c>
      <c r="C139" t="s">
        <v>77</v>
      </c>
      <c r="D139">
        <v>1</v>
      </c>
      <c r="E139" t="s">
        <v>721</v>
      </c>
      <c r="F139" t="s">
        <v>301</v>
      </c>
      <c r="G139" t="s">
        <v>28</v>
      </c>
      <c r="H139">
        <v>3</v>
      </c>
      <c r="I139">
        <v>9</v>
      </c>
      <c r="J139">
        <v>2003</v>
      </c>
      <c r="K139" t="s">
        <v>278</v>
      </c>
      <c r="L139">
        <v>147</v>
      </c>
      <c r="M139" t="s">
        <v>710</v>
      </c>
      <c r="N139" t="s">
        <v>302</v>
      </c>
      <c r="O139" t="s">
        <v>303</v>
      </c>
      <c r="P139" t="s">
        <v>304</v>
      </c>
      <c r="Q139" t="s">
        <v>34</v>
      </c>
      <c r="R139" t="s">
        <v>305</v>
      </c>
      <c r="S139" t="s">
        <v>34</v>
      </c>
      <c r="T139" t="s">
        <v>306</v>
      </c>
      <c r="U139" t="s">
        <v>305</v>
      </c>
      <c r="V139" t="s">
        <v>307</v>
      </c>
      <c r="W139" t="s">
        <v>308</v>
      </c>
      <c r="X139" t="s">
        <v>309</v>
      </c>
      <c r="Y139" t="s">
        <v>65</v>
      </c>
    </row>
    <row r="140" spans="1:25" x14ac:dyDescent="0.25">
      <c r="A140">
        <v>10164</v>
      </c>
      <c r="B140">
        <v>21</v>
      </c>
      <c r="C140" t="s">
        <v>77</v>
      </c>
      <c r="D140">
        <v>2</v>
      </c>
      <c r="E140" t="s">
        <v>722</v>
      </c>
      <c r="F140" t="s">
        <v>723</v>
      </c>
      <c r="G140" t="s">
        <v>724</v>
      </c>
      <c r="H140">
        <v>4</v>
      </c>
      <c r="I140">
        <v>10</v>
      </c>
      <c r="J140">
        <v>2003</v>
      </c>
      <c r="K140" t="s">
        <v>278</v>
      </c>
      <c r="L140">
        <v>147</v>
      </c>
      <c r="M140" t="s">
        <v>710</v>
      </c>
      <c r="N140" t="s">
        <v>725</v>
      </c>
      <c r="O140" t="s">
        <v>726</v>
      </c>
      <c r="P140" t="s">
        <v>727</v>
      </c>
      <c r="Q140" t="s">
        <v>34</v>
      </c>
      <c r="R140" t="s">
        <v>728</v>
      </c>
      <c r="S140" t="s">
        <v>34</v>
      </c>
      <c r="T140" t="s">
        <v>729</v>
      </c>
      <c r="U140" t="s">
        <v>226</v>
      </c>
      <c r="V140" t="s">
        <v>52</v>
      </c>
      <c r="W140" t="s">
        <v>730</v>
      </c>
      <c r="X140" t="s">
        <v>731</v>
      </c>
      <c r="Y140" t="s">
        <v>65</v>
      </c>
    </row>
    <row r="141" spans="1:25" x14ac:dyDescent="0.25">
      <c r="A141">
        <v>10175</v>
      </c>
      <c r="B141">
        <v>33</v>
      </c>
      <c r="C141" t="s">
        <v>77</v>
      </c>
      <c r="D141">
        <v>9</v>
      </c>
      <c r="E141" t="s">
        <v>732</v>
      </c>
      <c r="F141" t="s">
        <v>318</v>
      </c>
      <c r="G141" t="s">
        <v>28</v>
      </c>
      <c r="H141">
        <v>4</v>
      </c>
      <c r="I141">
        <v>11</v>
      </c>
      <c r="J141">
        <v>2003</v>
      </c>
      <c r="K141" t="s">
        <v>278</v>
      </c>
      <c r="L141">
        <v>147</v>
      </c>
      <c r="M141" t="s">
        <v>710</v>
      </c>
      <c r="N141" t="s">
        <v>574</v>
      </c>
      <c r="O141" t="s">
        <v>575</v>
      </c>
      <c r="P141" t="s">
        <v>576</v>
      </c>
      <c r="Q141" t="s">
        <v>34</v>
      </c>
      <c r="R141" t="s">
        <v>577</v>
      </c>
      <c r="S141" t="s">
        <v>34</v>
      </c>
      <c r="T141" t="s">
        <v>578</v>
      </c>
      <c r="U141" t="s">
        <v>262</v>
      </c>
      <c r="V141" t="s">
        <v>52</v>
      </c>
      <c r="W141" t="s">
        <v>84</v>
      </c>
      <c r="X141" t="s">
        <v>579</v>
      </c>
      <c r="Y141" t="s">
        <v>65</v>
      </c>
    </row>
    <row r="142" spans="1:25" x14ac:dyDescent="0.25">
      <c r="A142">
        <v>10183</v>
      </c>
      <c r="B142">
        <v>28</v>
      </c>
      <c r="C142" t="s">
        <v>77</v>
      </c>
      <c r="D142">
        <v>1</v>
      </c>
      <c r="E142" t="s">
        <v>733</v>
      </c>
      <c r="F142" t="s">
        <v>328</v>
      </c>
      <c r="G142" t="s">
        <v>28</v>
      </c>
      <c r="H142">
        <v>4</v>
      </c>
      <c r="I142">
        <v>11</v>
      </c>
      <c r="J142">
        <v>2003</v>
      </c>
      <c r="K142" t="s">
        <v>278</v>
      </c>
      <c r="L142">
        <v>147</v>
      </c>
      <c r="M142" t="s">
        <v>710</v>
      </c>
      <c r="N142" t="s">
        <v>329</v>
      </c>
      <c r="O142" t="s">
        <v>330</v>
      </c>
      <c r="P142" t="s">
        <v>331</v>
      </c>
      <c r="Q142" t="s">
        <v>34</v>
      </c>
      <c r="R142" t="s">
        <v>332</v>
      </c>
      <c r="S142" t="s">
        <v>214</v>
      </c>
      <c r="T142" t="s">
        <v>333</v>
      </c>
      <c r="U142" t="s">
        <v>38</v>
      </c>
      <c r="V142" t="s">
        <v>39</v>
      </c>
      <c r="W142" t="s">
        <v>334</v>
      </c>
      <c r="X142" t="s">
        <v>335</v>
      </c>
      <c r="Y142" t="s">
        <v>65</v>
      </c>
    </row>
    <row r="143" spans="1:25" x14ac:dyDescent="0.25">
      <c r="A143">
        <v>10194</v>
      </c>
      <c r="B143">
        <v>26</v>
      </c>
      <c r="C143" t="s">
        <v>77</v>
      </c>
      <c r="D143">
        <v>4</v>
      </c>
      <c r="E143" t="s">
        <v>734</v>
      </c>
      <c r="F143" t="s">
        <v>337</v>
      </c>
      <c r="G143" t="s">
        <v>28</v>
      </c>
      <c r="H143">
        <v>4</v>
      </c>
      <c r="I143">
        <v>11</v>
      </c>
      <c r="J143">
        <v>2003</v>
      </c>
      <c r="K143" t="s">
        <v>278</v>
      </c>
      <c r="L143">
        <v>147</v>
      </c>
      <c r="M143" t="s">
        <v>710</v>
      </c>
      <c r="N143" t="s">
        <v>338</v>
      </c>
      <c r="O143" t="s">
        <v>339</v>
      </c>
      <c r="P143" t="s">
        <v>340</v>
      </c>
      <c r="Q143" t="s">
        <v>34</v>
      </c>
      <c r="R143" t="s">
        <v>341</v>
      </c>
      <c r="S143" t="s">
        <v>34</v>
      </c>
      <c r="T143" t="s">
        <v>342</v>
      </c>
      <c r="U143" t="s">
        <v>51</v>
      </c>
      <c r="V143" t="s">
        <v>52</v>
      </c>
      <c r="W143" t="s">
        <v>343</v>
      </c>
      <c r="X143" t="s">
        <v>344</v>
      </c>
      <c r="Y143" t="s">
        <v>65</v>
      </c>
    </row>
    <row r="144" spans="1:25" x14ac:dyDescent="0.25">
      <c r="A144">
        <v>10207</v>
      </c>
      <c r="B144">
        <v>31</v>
      </c>
      <c r="C144" t="s">
        <v>77</v>
      </c>
      <c r="D144">
        <v>15</v>
      </c>
      <c r="E144" t="s">
        <v>735</v>
      </c>
      <c r="F144" t="s">
        <v>736</v>
      </c>
      <c r="G144" t="s">
        <v>28</v>
      </c>
      <c r="H144">
        <v>4</v>
      </c>
      <c r="I144">
        <v>12</v>
      </c>
      <c r="J144">
        <v>2003</v>
      </c>
      <c r="K144" t="s">
        <v>278</v>
      </c>
      <c r="L144">
        <v>147</v>
      </c>
      <c r="M144" t="s">
        <v>710</v>
      </c>
      <c r="N144" t="s">
        <v>737</v>
      </c>
      <c r="O144" t="s">
        <v>738</v>
      </c>
      <c r="P144" t="s">
        <v>739</v>
      </c>
      <c r="Q144" t="s">
        <v>34</v>
      </c>
      <c r="R144" t="s">
        <v>659</v>
      </c>
      <c r="S144" t="s">
        <v>185</v>
      </c>
      <c r="T144" t="s">
        <v>660</v>
      </c>
      <c r="U144" t="s">
        <v>38</v>
      </c>
      <c r="V144" t="s">
        <v>39</v>
      </c>
      <c r="W144" t="s">
        <v>740</v>
      </c>
      <c r="X144" t="s">
        <v>422</v>
      </c>
      <c r="Y144" t="s">
        <v>65</v>
      </c>
    </row>
    <row r="145" spans="1:25" x14ac:dyDescent="0.25">
      <c r="A145">
        <v>10217</v>
      </c>
      <c r="B145">
        <v>48</v>
      </c>
      <c r="C145" t="s">
        <v>77</v>
      </c>
      <c r="D145">
        <v>4</v>
      </c>
      <c r="E145" t="s">
        <v>741</v>
      </c>
      <c r="F145" t="s">
        <v>742</v>
      </c>
      <c r="G145" t="s">
        <v>28</v>
      </c>
      <c r="H145">
        <v>1</v>
      </c>
      <c r="I145">
        <v>2</v>
      </c>
      <c r="J145">
        <v>2004</v>
      </c>
      <c r="K145" t="s">
        <v>278</v>
      </c>
      <c r="L145">
        <v>147</v>
      </c>
      <c r="M145" t="s">
        <v>710</v>
      </c>
      <c r="N145" t="s">
        <v>743</v>
      </c>
      <c r="O145" t="s">
        <v>744</v>
      </c>
      <c r="P145" t="s">
        <v>745</v>
      </c>
      <c r="Q145" t="s">
        <v>746</v>
      </c>
      <c r="R145" t="s">
        <v>305</v>
      </c>
      <c r="S145" t="s">
        <v>34</v>
      </c>
      <c r="T145" t="s">
        <v>747</v>
      </c>
      <c r="U145" t="s">
        <v>305</v>
      </c>
      <c r="V145" t="s">
        <v>140</v>
      </c>
      <c r="W145" t="s">
        <v>748</v>
      </c>
      <c r="X145" t="s">
        <v>749</v>
      </c>
      <c r="Y145" t="s">
        <v>229</v>
      </c>
    </row>
    <row r="146" spans="1:25" x14ac:dyDescent="0.25">
      <c r="A146">
        <v>10229</v>
      </c>
      <c r="B146">
        <v>50</v>
      </c>
      <c r="C146" t="s">
        <v>77</v>
      </c>
      <c r="D146">
        <v>9</v>
      </c>
      <c r="E146" t="s">
        <v>750</v>
      </c>
      <c r="F146" t="s">
        <v>751</v>
      </c>
      <c r="G146" t="s">
        <v>28</v>
      </c>
      <c r="H146">
        <v>1</v>
      </c>
      <c r="I146">
        <v>3</v>
      </c>
      <c r="J146">
        <v>2004</v>
      </c>
      <c r="K146" t="s">
        <v>278</v>
      </c>
      <c r="L146">
        <v>147</v>
      </c>
      <c r="M146" t="s">
        <v>710</v>
      </c>
      <c r="N146" t="s">
        <v>417</v>
      </c>
      <c r="O146" t="s">
        <v>418</v>
      </c>
      <c r="P146" t="s">
        <v>419</v>
      </c>
      <c r="Q146" t="s">
        <v>34</v>
      </c>
      <c r="R146" t="s">
        <v>420</v>
      </c>
      <c r="S146" t="s">
        <v>73</v>
      </c>
      <c r="T146" t="s">
        <v>167</v>
      </c>
      <c r="U146" t="s">
        <v>38</v>
      </c>
      <c r="V146" t="s">
        <v>39</v>
      </c>
      <c r="W146" t="s">
        <v>421</v>
      </c>
      <c r="X146" t="s">
        <v>422</v>
      </c>
      <c r="Y146" t="s">
        <v>65</v>
      </c>
    </row>
    <row r="147" spans="1:25" x14ac:dyDescent="0.25">
      <c r="A147">
        <v>10245</v>
      </c>
      <c r="B147">
        <v>28</v>
      </c>
      <c r="C147" t="s">
        <v>77</v>
      </c>
      <c r="D147">
        <v>2</v>
      </c>
      <c r="E147" t="s">
        <v>752</v>
      </c>
      <c r="F147" t="s">
        <v>371</v>
      </c>
      <c r="G147" t="s">
        <v>28</v>
      </c>
      <c r="H147">
        <v>2</v>
      </c>
      <c r="I147">
        <v>5</v>
      </c>
      <c r="J147">
        <v>2004</v>
      </c>
      <c r="K147" t="s">
        <v>278</v>
      </c>
      <c r="L147">
        <v>147</v>
      </c>
      <c r="M147" t="s">
        <v>710</v>
      </c>
      <c r="N147" t="s">
        <v>372</v>
      </c>
      <c r="O147" t="s">
        <v>373</v>
      </c>
      <c r="P147" t="s">
        <v>374</v>
      </c>
      <c r="Q147" t="s">
        <v>34</v>
      </c>
      <c r="R147" t="s">
        <v>375</v>
      </c>
      <c r="S147" t="s">
        <v>166</v>
      </c>
      <c r="T147" t="s">
        <v>376</v>
      </c>
      <c r="U147" t="s">
        <v>38</v>
      </c>
      <c r="V147" t="s">
        <v>39</v>
      </c>
      <c r="W147" t="s">
        <v>121</v>
      </c>
      <c r="X147" t="s">
        <v>377</v>
      </c>
      <c r="Y147" t="s">
        <v>65</v>
      </c>
    </row>
    <row r="148" spans="1:25" x14ac:dyDescent="0.25">
      <c r="A148">
        <v>10259</v>
      </c>
      <c r="B148">
        <v>26</v>
      </c>
      <c r="C148" t="s">
        <v>77</v>
      </c>
      <c r="D148">
        <v>12</v>
      </c>
      <c r="E148" t="s">
        <v>753</v>
      </c>
      <c r="F148" t="s">
        <v>379</v>
      </c>
      <c r="G148" t="s">
        <v>28</v>
      </c>
      <c r="H148">
        <v>2</v>
      </c>
      <c r="I148">
        <v>6</v>
      </c>
      <c r="J148">
        <v>2004</v>
      </c>
      <c r="K148" t="s">
        <v>278</v>
      </c>
      <c r="L148">
        <v>147</v>
      </c>
      <c r="M148" t="s">
        <v>710</v>
      </c>
      <c r="N148" t="s">
        <v>743</v>
      </c>
      <c r="O148" t="s">
        <v>744</v>
      </c>
      <c r="P148" t="s">
        <v>745</v>
      </c>
      <c r="Q148" t="s">
        <v>746</v>
      </c>
      <c r="R148" t="s">
        <v>305</v>
      </c>
      <c r="S148" t="s">
        <v>34</v>
      </c>
      <c r="T148" t="s">
        <v>747</v>
      </c>
      <c r="U148" t="s">
        <v>305</v>
      </c>
      <c r="V148" t="s">
        <v>140</v>
      </c>
      <c r="W148" t="s">
        <v>748</v>
      </c>
      <c r="X148" t="s">
        <v>749</v>
      </c>
      <c r="Y148" t="s">
        <v>65</v>
      </c>
    </row>
    <row r="149" spans="1:25" x14ac:dyDescent="0.25">
      <c r="A149">
        <v>10270</v>
      </c>
      <c r="B149">
        <v>32</v>
      </c>
      <c r="C149" t="s">
        <v>77</v>
      </c>
      <c r="D149">
        <v>2</v>
      </c>
      <c r="E149" t="s">
        <v>754</v>
      </c>
      <c r="F149" t="s">
        <v>389</v>
      </c>
      <c r="G149" t="s">
        <v>28</v>
      </c>
      <c r="H149">
        <v>3</v>
      </c>
      <c r="I149">
        <v>7</v>
      </c>
      <c r="J149">
        <v>2004</v>
      </c>
      <c r="K149" t="s">
        <v>278</v>
      </c>
      <c r="L149">
        <v>147</v>
      </c>
      <c r="M149" t="s">
        <v>710</v>
      </c>
      <c r="N149" t="s">
        <v>233</v>
      </c>
      <c r="O149" t="s">
        <v>234</v>
      </c>
      <c r="P149" t="s">
        <v>235</v>
      </c>
      <c r="Q149" t="s">
        <v>236</v>
      </c>
      <c r="R149" t="s">
        <v>237</v>
      </c>
      <c r="S149" t="s">
        <v>238</v>
      </c>
      <c r="T149" t="s">
        <v>239</v>
      </c>
      <c r="U149" t="s">
        <v>139</v>
      </c>
      <c r="V149" t="s">
        <v>140</v>
      </c>
      <c r="W149" t="s">
        <v>240</v>
      </c>
      <c r="X149" t="s">
        <v>241</v>
      </c>
      <c r="Y149" t="s">
        <v>65</v>
      </c>
    </row>
    <row r="150" spans="1:25" x14ac:dyDescent="0.25">
      <c r="A150">
        <v>10281</v>
      </c>
      <c r="B150">
        <v>44</v>
      </c>
      <c r="C150" t="s">
        <v>77</v>
      </c>
      <c r="D150">
        <v>9</v>
      </c>
      <c r="E150" t="s">
        <v>755</v>
      </c>
      <c r="F150" t="s">
        <v>756</v>
      </c>
      <c r="G150" t="s">
        <v>28</v>
      </c>
      <c r="H150">
        <v>3</v>
      </c>
      <c r="I150">
        <v>8</v>
      </c>
      <c r="J150">
        <v>2004</v>
      </c>
      <c r="K150" t="s">
        <v>278</v>
      </c>
      <c r="L150">
        <v>147</v>
      </c>
      <c r="M150" t="s">
        <v>710</v>
      </c>
      <c r="N150" t="s">
        <v>210</v>
      </c>
      <c r="O150" t="s">
        <v>211</v>
      </c>
      <c r="P150" t="s">
        <v>212</v>
      </c>
      <c r="Q150" t="s">
        <v>34</v>
      </c>
      <c r="R150" t="s">
        <v>213</v>
      </c>
      <c r="S150" t="s">
        <v>214</v>
      </c>
      <c r="T150" t="s">
        <v>215</v>
      </c>
      <c r="U150" t="s">
        <v>38</v>
      </c>
      <c r="V150" t="s">
        <v>39</v>
      </c>
      <c r="W150" t="s">
        <v>40</v>
      </c>
      <c r="X150" t="s">
        <v>216</v>
      </c>
      <c r="Y150" t="s">
        <v>229</v>
      </c>
    </row>
    <row r="151" spans="1:25" x14ac:dyDescent="0.25">
      <c r="A151">
        <v>10291</v>
      </c>
      <c r="B151">
        <v>30</v>
      </c>
      <c r="C151" t="s">
        <v>77</v>
      </c>
      <c r="D151">
        <v>4</v>
      </c>
      <c r="E151" t="s">
        <v>757</v>
      </c>
      <c r="F151" t="s">
        <v>400</v>
      </c>
      <c r="G151" t="s">
        <v>28</v>
      </c>
      <c r="H151">
        <v>3</v>
      </c>
      <c r="I151">
        <v>9</v>
      </c>
      <c r="J151">
        <v>2004</v>
      </c>
      <c r="K151" t="s">
        <v>278</v>
      </c>
      <c r="L151">
        <v>147</v>
      </c>
      <c r="M151" t="s">
        <v>710</v>
      </c>
      <c r="N151" t="s">
        <v>401</v>
      </c>
      <c r="O151" t="s">
        <v>402</v>
      </c>
      <c r="P151" t="s">
        <v>403</v>
      </c>
      <c r="Q151" t="s">
        <v>34</v>
      </c>
      <c r="R151" t="s">
        <v>404</v>
      </c>
      <c r="S151" t="s">
        <v>34</v>
      </c>
      <c r="T151" t="s">
        <v>405</v>
      </c>
      <c r="U151" t="s">
        <v>287</v>
      </c>
      <c r="V151" t="s">
        <v>52</v>
      </c>
      <c r="W151" t="s">
        <v>406</v>
      </c>
      <c r="X151" t="s">
        <v>316</v>
      </c>
      <c r="Y151" t="s">
        <v>65</v>
      </c>
    </row>
    <row r="152" spans="1:25" x14ac:dyDescent="0.25">
      <c r="A152">
        <v>10305</v>
      </c>
      <c r="B152">
        <v>38</v>
      </c>
      <c r="C152" t="s">
        <v>77</v>
      </c>
      <c r="D152">
        <v>13</v>
      </c>
      <c r="E152" t="s">
        <v>758</v>
      </c>
      <c r="F152" t="s">
        <v>759</v>
      </c>
      <c r="G152" t="s">
        <v>28</v>
      </c>
      <c r="H152">
        <v>4</v>
      </c>
      <c r="I152">
        <v>10</v>
      </c>
      <c r="J152">
        <v>2004</v>
      </c>
      <c r="K152" t="s">
        <v>278</v>
      </c>
      <c r="L152">
        <v>147</v>
      </c>
      <c r="M152" t="s">
        <v>710</v>
      </c>
      <c r="N152" t="s">
        <v>181</v>
      </c>
      <c r="O152" t="s">
        <v>182</v>
      </c>
      <c r="P152" t="s">
        <v>183</v>
      </c>
      <c r="Q152" t="s">
        <v>34</v>
      </c>
      <c r="R152" t="s">
        <v>184</v>
      </c>
      <c r="S152" t="s">
        <v>185</v>
      </c>
      <c r="T152" t="s">
        <v>186</v>
      </c>
      <c r="U152" t="s">
        <v>38</v>
      </c>
      <c r="V152" t="s">
        <v>39</v>
      </c>
      <c r="W152" t="s">
        <v>187</v>
      </c>
      <c r="X152" t="s">
        <v>188</v>
      </c>
      <c r="Y152" t="s">
        <v>65</v>
      </c>
    </row>
    <row r="153" spans="1:25" x14ac:dyDescent="0.25">
      <c r="A153">
        <v>10313</v>
      </c>
      <c r="B153">
        <v>40</v>
      </c>
      <c r="C153" t="s">
        <v>77</v>
      </c>
      <c r="D153">
        <v>7</v>
      </c>
      <c r="E153" t="s">
        <v>760</v>
      </c>
      <c r="F153" t="s">
        <v>761</v>
      </c>
      <c r="G153" t="s">
        <v>28</v>
      </c>
      <c r="H153">
        <v>4</v>
      </c>
      <c r="I153">
        <v>10</v>
      </c>
      <c r="J153">
        <v>2004</v>
      </c>
      <c r="K153" t="s">
        <v>278</v>
      </c>
      <c r="L153">
        <v>147</v>
      </c>
      <c r="M153" t="s">
        <v>710</v>
      </c>
      <c r="N153" t="s">
        <v>347</v>
      </c>
      <c r="O153" t="s">
        <v>348</v>
      </c>
      <c r="P153" t="s">
        <v>349</v>
      </c>
      <c r="Q153" t="s">
        <v>34</v>
      </c>
      <c r="R153" t="s">
        <v>350</v>
      </c>
      <c r="S153" t="s">
        <v>351</v>
      </c>
      <c r="T153" t="s">
        <v>352</v>
      </c>
      <c r="U153" t="s">
        <v>353</v>
      </c>
      <c r="V153" t="s">
        <v>39</v>
      </c>
      <c r="W153" t="s">
        <v>354</v>
      </c>
      <c r="X153" t="s">
        <v>355</v>
      </c>
      <c r="Y153" t="s">
        <v>65</v>
      </c>
    </row>
    <row r="154" spans="1:25" x14ac:dyDescent="0.25">
      <c r="A154">
        <v>10322</v>
      </c>
      <c r="B154">
        <v>46</v>
      </c>
      <c r="C154" t="s">
        <v>762</v>
      </c>
      <c r="D154">
        <v>8</v>
      </c>
      <c r="E154" t="s">
        <v>763</v>
      </c>
      <c r="F154" t="s">
        <v>424</v>
      </c>
      <c r="G154" t="s">
        <v>28</v>
      </c>
      <c r="H154">
        <v>4</v>
      </c>
      <c r="I154">
        <v>11</v>
      </c>
      <c r="J154">
        <v>2004</v>
      </c>
      <c r="K154" t="s">
        <v>278</v>
      </c>
      <c r="L154">
        <v>147</v>
      </c>
      <c r="M154" t="s">
        <v>710</v>
      </c>
      <c r="N154" t="s">
        <v>425</v>
      </c>
      <c r="O154" t="s">
        <v>426</v>
      </c>
      <c r="P154" t="s">
        <v>427</v>
      </c>
      <c r="Q154" t="s">
        <v>34</v>
      </c>
      <c r="R154" t="s">
        <v>428</v>
      </c>
      <c r="S154" t="s">
        <v>429</v>
      </c>
      <c r="T154" t="s">
        <v>430</v>
      </c>
      <c r="U154" t="s">
        <v>38</v>
      </c>
      <c r="V154" t="s">
        <v>39</v>
      </c>
      <c r="W154" t="s">
        <v>75</v>
      </c>
      <c r="X154" t="s">
        <v>422</v>
      </c>
      <c r="Y154" t="s">
        <v>42</v>
      </c>
    </row>
    <row r="155" spans="1:25" x14ac:dyDescent="0.25">
      <c r="A155">
        <v>10334</v>
      </c>
      <c r="B155">
        <v>26</v>
      </c>
      <c r="C155" t="s">
        <v>77</v>
      </c>
      <c r="D155">
        <v>2</v>
      </c>
      <c r="E155" t="s">
        <v>720</v>
      </c>
      <c r="F155" t="s">
        <v>764</v>
      </c>
      <c r="G155" t="s">
        <v>708</v>
      </c>
      <c r="H155">
        <v>4</v>
      </c>
      <c r="I155">
        <v>11</v>
      </c>
      <c r="J155">
        <v>2004</v>
      </c>
      <c r="K155" t="s">
        <v>278</v>
      </c>
      <c r="L155">
        <v>147</v>
      </c>
      <c r="M155" t="s">
        <v>710</v>
      </c>
      <c r="N155" t="s">
        <v>282</v>
      </c>
      <c r="O155" t="s">
        <v>283</v>
      </c>
      <c r="P155" t="s">
        <v>284</v>
      </c>
      <c r="Q155" t="s">
        <v>34</v>
      </c>
      <c r="R155" t="s">
        <v>285</v>
      </c>
      <c r="S155" t="s">
        <v>34</v>
      </c>
      <c r="T155" t="s">
        <v>286</v>
      </c>
      <c r="U155" t="s">
        <v>287</v>
      </c>
      <c r="V155" t="s">
        <v>52</v>
      </c>
      <c r="W155" t="s">
        <v>288</v>
      </c>
      <c r="X155" t="s">
        <v>289</v>
      </c>
      <c r="Y155" t="s">
        <v>65</v>
      </c>
    </row>
    <row r="156" spans="1:25" x14ac:dyDescent="0.25">
      <c r="A156">
        <v>10347</v>
      </c>
      <c r="B156">
        <v>27</v>
      </c>
      <c r="C156" t="s">
        <v>77</v>
      </c>
      <c r="D156">
        <v>2</v>
      </c>
      <c r="E156" t="s">
        <v>765</v>
      </c>
      <c r="F156" t="s">
        <v>434</v>
      </c>
      <c r="G156" t="s">
        <v>28</v>
      </c>
      <c r="H156">
        <v>4</v>
      </c>
      <c r="I156">
        <v>11</v>
      </c>
      <c r="J156">
        <v>2004</v>
      </c>
      <c r="K156" t="s">
        <v>278</v>
      </c>
      <c r="L156">
        <v>147</v>
      </c>
      <c r="M156" t="s">
        <v>710</v>
      </c>
      <c r="N156" t="s">
        <v>132</v>
      </c>
      <c r="O156" t="s">
        <v>133</v>
      </c>
      <c r="P156" t="s">
        <v>134</v>
      </c>
      <c r="Q156" t="s">
        <v>135</v>
      </c>
      <c r="R156" t="s">
        <v>136</v>
      </c>
      <c r="S156" t="s">
        <v>137</v>
      </c>
      <c r="T156" t="s">
        <v>138</v>
      </c>
      <c r="U156" t="s">
        <v>139</v>
      </c>
      <c r="V156" t="s">
        <v>140</v>
      </c>
      <c r="W156" t="s">
        <v>141</v>
      </c>
      <c r="X156" t="s">
        <v>142</v>
      </c>
      <c r="Y156" t="s">
        <v>65</v>
      </c>
    </row>
    <row r="157" spans="1:25" x14ac:dyDescent="0.25">
      <c r="A157">
        <v>10357</v>
      </c>
      <c r="B157">
        <v>43</v>
      </c>
      <c r="C157" t="s">
        <v>77</v>
      </c>
      <c r="D157">
        <v>9</v>
      </c>
      <c r="E157" t="s">
        <v>766</v>
      </c>
      <c r="F157" t="s">
        <v>436</v>
      </c>
      <c r="G157" t="s">
        <v>28</v>
      </c>
      <c r="H157">
        <v>4</v>
      </c>
      <c r="I157">
        <v>12</v>
      </c>
      <c r="J157">
        <v>2004</v>
      </c>
      <c r="K157" t="s">
        <v>278</v>
      </c>
      <c r="L157">
        <v>147</v>
      </c>
      <c r="M157" t="s">
        <v>710</v>
      </c>
      <c r="N157" t="s">
        <v>417</v>
      </c>
      <c r="O157" t="s">
        <v>418</v>
      </c>
      <c r="P157" t="s">
        <v>419</v>
      </c>
      <c r="Q157" t="s">
        <v>34</v>
      </c>
      <c r="R157" t="s">
        <v>420</v>
      </c>
      <c r="S157" t="s">
        <v>73</v>
      </c>
      <c r="T157" t="s">
        <v>167</v>
      </c>
      <c r="U157" t="s">
        <v>38</v>
      </c>
      <c r="V157" t="s">
        <v>39</v>
      </c>
      <c r="W157" t="s">
        <v>421</v>
      </c>
      <c r="X157" t="s">
        <v>422</v>
      </c>
      <c r="Y157" t="s">
        <v>65</v>
      </c>
    </row>
    <row r="158" spans="1:25" x14ac:dyDescent="0.25">
      <c r="A158">
        <v>10370</v>
      </c>
      <c r="B158">
        <v>35</v>
      </c>
      <c r="C158" t="s">
        <v>767</v>
      </c>
      <c r="D158">
        <v>4</v>
      </c>
      <c r="E158" t="s">
        <v>768</v>
      </c>
      <c r="F158" t="s">
        <v>438</v>
      </c>
      <c r="G158" t="s">
        <v>28</v>
      </c>
      <c r="H158">
        <v>1</v>
      </c>
      <c r="I158">
        <v>1</v>
      </c>
      <c r="J158">
        <v>2005</v>
      </c>
      <c r="K158" t="s">
        <v>278</v>
      </c>
      <c r="L158">
        <v>147</v>
      </c>
      <c r="M158" t="s">
        <v>710</v>
      </c>
      <c r="N158" t="s">
        <v>448</v>
      </c>
      <c r="O158" t="s">
        <v>449</v>
      </c>
      <c r="P158" t="s">
        <v>450</v>
      </c>
      <c r="Q158" t="s">
        <v>451</v>
      </c>
      <c r="R158" t="s">
        <v>452</v>
      </c>
      <c r="S158" t="s">
        <v>238</v>
      </c>
      <c r="T158" t="s">
        <v>453</v>
      </c>
      <c r="U158" t="s">
        <v>139</v>
      </c>
      <c r="V158" t="s">
        <v>140</v>
      </c>
      <c r="W158" t="s">
        <v>454</v>
      </c>
      <c r="X158" t="s">
        <v>455</v>
      </c>
      <c r="Y158" t="s">
        <v>42</v>
      </c>
    </row>
    <row r="159" spans="1:25" x14ac:dyDescent="0.25">
      <c r="A159">
        <v>10381</v>
      </c>
      <c r="B159">
        <v>37</v>
      </c>
      <c r="C159" t="s">
        <v>77</v>
      </c>
      <c r="D159">
        <v>6</v>
      </c>
      <c r="E159" t="s">
        <v>769</v>
      </c>
      <c r="F159" t="s">
        <v>445</v>
      </c>
      <c r="G159" t="s">
        <v>28</v>
      </c>
      <c r="H159">
        <v>1</v>
      </c>
      <c r="I159">
        <v>2</v>
      </c>
      <c r="J159">
        <v>2005</v>
      </c>
      <c r="K159" t="s">
        <v>278</v>
      </c>
      <c r="L159">
        <v>147</v>
      </c>
      <c r="M159" t="s">
        <v>710</v>
      </c>
      <c r="N159" t="s">
        <v>80</v>
      </c>
      <c r="O159" t="s">
        <v>81</v>
      </c>
      <c r="P159" t="s">
        <v>82</v>
      </c>
      <c r="Q159" t="s">
        <v>34</v>
      </c>
      <c r="R159" t="s">
        <v>83</v>
      </c>
      <c r="S159" t="s">
        <v>73</v>
      </c>
      <c r="T159" t="s">
        <v>34</v>
      </c>
      <c r="U159" t="s">
        <v>38</v>
      </c>
      <c r="V159" t="s">
        <v>39</v>
      </c>
      <c r="W159" t="s">
        <v>84</v>
      </c>
      <c r="X159" t="s">
        <v>76</v>
      </c>
      <c r="Y159" t="s">
        <v>65</v>
      </c>
    </row>
    <row r="160" spans="1:25" x14ac:dyDescent="0.25">
      <c r="A160">
        <v>10391</v>
      </c>
      <c r="B160">
        <v>37</v>
      </c>
      <c r="C160" t="s">
        <v>770</v>
      </c>
      <c r="D160">
        <v>7</v>
      </c>
      <c r="E160" t="s">
        <v>771</v>
      </c>
      <c r="F160" t="s">
        <v>447</v>
      </c>
      <c r="G160" t="s">
        <v>28</v>
      </c>
      <c r="H160">
        <v>1</v>
      </c>
      <c r="I160">
        <v>3</v>
      </c>
      <c r="J160">
        <v>2005</v>
      </c>
      <c r="K160" t="s">
        <v>278</v>
      </c>
      <c r="L160">
        <v>147</v>
      </c>
      <c r="M160" t="s">
        <v>710</v>
      </c>
      <c r="N160" t="s">
        <v>448</v>
      </c>
      <c r="O160" t="s">
        <v>449</v>
      </c>
      <c r="P160" t="s">
        <v>450</v>
      </c>
      <c r="Q160" t="s">
        <v>451</v>
      </c>
      <c r="R160" t="s">
        <v>452</v>
      </c>
      <c r="S160" t="s">
        <v>238</v>
      </c>
      <c r="T160" t="s">
        <v>453</v>
      </c>
      <c r="U160" t="s">
        <v>139</v>
      </c>
      <c r="V160" t="s">
        <v>140</v>
      </c>
      <c r="W160" t="s">
        <v>454</v>
      </c>
      <c r="X160" t="s">
        <v>455</v>
      </c>
      <c r="Y160" t="s">
        <v>42</v>
      </c>
    </row>
    <row r="161" spans="1:25" x14ac:dyDescent="0.25">
      <c r="A161">
        <v>10411</v>
      </c>
      <c r="B161">
        <v>27</v>
      </c>
      <c r="C161" t="s">
        <v>77</v>
      </c>
      <c r="D161">
        <v>2</v>
      </c>
      <c r="E161" t="s">
        <v>772</v>
      </c>
      <c r="F161" t="s">
        <v>457</v>
      </c>
      <c r="G161" t="s">
        <v>28</v>
      </c>
      <c r="H161">
        <v>2</v>
      </c>
      <c r="I161">
        <v>5</v>
      </c>
      <c r="J161">
        <v>2005</v>
      </c>
      <c r="K161" t="s">
        <v>278</v>
      </c>
      <c r="L161">
        <v>147</v>
      </c>
      <c r="M161" t="s">
        <v>710</v>
      </c>
      <c r="N161" t="s">
        <v>458</v>
      </c>
      <c r="O161" t="s">
        <v>459</v>
      </c>
      <c r="P161" t="s">
        <v>460</v>
      </c>
      <c r="Q161" t="s">
        <v>34</v>
      </c>
      <c r="R161" t="s">
        <v>461</v>
      </c>
      <c r="S161" t="s">
        <v>462</v>
      </c>
      <c r="T161" t="s">
        <v>463</v>
      </c>
      <c r="U161" t="s">
        <v>353</v>
      </c>
      <c r="V161" t="s">
        <v>39</v>
      </c>
      <c r="W161" t="s">
        <v>464</v>
      </c>
      <c r="X161" t="s">
        <v>465</v>
      </c>
      <c r="Y161" t="s">
        <v>65</v>
      </c>
    </row>
    <row r="162" spans="1:25" x14ac:dyDescent="0.25">
      <c r="A162">
        <v>10425</v>
      </c>
      <c r="B162">
        <v>38</v>
      </c>
      <c r="C162" t="s">
        <v>77</v>
      </c>
      <c r="D162">
        <v>12</v>
      </c>
      <c r="E162" t="s">
        <v>773</v>
      </c>
      <c r="F162" t="s">
        <v>467</v>
      </c>
      <c r="G162" t="s">
        <v>468</v>
      </c>
      <c r="H162">
        <v>2</v>
      </c>
      <c r="I162">
        <v>5</v>
      </c>
      <c r="J162">
        <v>2005</v>
      </c>
      <c r="K162" t="s">
        <v>278</v>
      </c>
      <c r="L162">
        <v>147</v>
      </c>
      <c r="M162" t="s">
        <v>710</v>
      </c>
      <c r="N162" t="s">
        <v>172</v>
      </c>
      <c r="O162" t="s">
        <v>173</v>
      </c>
      <c r="P162" t="s">
        <v>174</v>
      </c>
      <c r="Q162" t="s">
        <v>34</v>
      </c>
      <c r="R162" t="s">
        <v>175</v>
      </c>
      <c r="S162" t="s">
        <v>34</v>
      </c>
      <c r="T162" t="s">
        <v>176</v>
      </c>
      <c r="U162" t="s">
        <v>51</v>
      </c>
      <c r="V162" t="s">
        <v>52</v>
      </c>
      <c r="W162" t="s">
        <v>177</v>
      </c>
      <c r="X162" t="s">
        <v>178</v>
      </c>
      <c r="Y162" t="s">
        <v>65</v>
      </c>
    </row>
    <row r="163" spans="1:25" x14ac:dyDescent="0.25">
      <c r="A163">
        <v>10108</v>
      </c>
      <c r="B163">
        <v>33</v>
      </c>
      <c r="C163" t="s">
        <v>77</v>
      </c>
      <c r="D163">
        <v>6</v>
      </c>
      <c r="E163" t="s">
        <v>774</v>
      </c>
      <c r="F163" t="s">
        <v>775</v>
      </c>
      <c r="G163" t="s">
        <v>28</v>
      </c>
      <c r="H163">
        <v>1</v>
      </c>
      <c r="I163">
        <v>3</v>
      </c>
      <c r="J163">
        <v>2003</v>
      </c>
      <c r="K163" t="s">
        <v>278</v>
      </c>
      <c r="L163">
        <v>194</v>
      </c>
      <c r="M163" t="s">
        <v>776</v>
      </c>
      <c r="N163" t="s">
        <v>777</v>
      </c>
      <c r="O163" t="s">
        <v>778</v>
      </c>
      <c r="P163" t="s">
        <v>779</v>
      </c>
      <c r="Q163" t="s">
        <v>34</v>
      </c>
      <c r="R163" t="s">
        <v>780</v>
      </c>
      <c r="S163" t="s">
        <v>34</v>
      </c>
      <c r="T163" t="s">
        <v>781</v>
      </c>
      <c r="U163" t="s">
        <v>782</v>
      </c>
      <c r="V163" t="s">
        <v>307</v>
      </c>
      <c r="W163" t="s">
        <v>783</v>
      </c>
      <c r="X163" t="s">
        <v>784</v>
      </c>
      <c r="Y163" t="s">
        <v>65</v>
      </c>
    </row>
    <row r="164" spans="1:25" x14ac:dyDescent="0.25">
      <c r="A164">
        <v>10122</v>
      </c>
      <c r="B164">
        <v>42</v>
      </c>
      <c r="C164" t="s">
        <v>77</v>
      </c>
      <c r="D164">
        <v>10</v>
      </c>
      <c r="E164" t="s">
        <v>785</v>
      </c>
      <c r="F164" t="s">
        <v>786</v>
      </c>
      <c r="G164" t="s">
        <v>28</v>
      </c>
      <c r="H164">
        <v>2</v>
      </c>
      <c r="I164">
        <v>5</v>
      </c>
      <c r="J164">
        <v>2003</v>
      </c>
      <c r="K164" t="s">
        <v>278</v>
      </c>
      <c r="L164">
        <v>194</v>
      </c>
      <c r="M164" t="s">
        <v>776</v>
      </c>
      <c r="N164" t="s">
        <v>787</v>
      </c>
      <c r="O164" t="s">
        <v>788</v>
      </c>
      <c r="P164" t="s">
        <v>789</v>
      </c>
      <c r="Q164" t="s">
        <v>34</v>
      </c>
      <c r="R164" t="s">
        <v>790</v>
      </c>
      <c r="S164" t="s">
        <v>34</v>
      </c>
      <c r="T164" t="s">
        <v>791</v>
      </c>
      <c r="U164" t="s">
        <v>51</v>
      </c>
      <c r="V164" t="s">
        <v>52</v>
      </c>
      <c r="W164" t="s">
        <v>792</v>
      </c>
      <c r="X164" t="s">
        <v>793</v>
      </c>
      <c r="Y164" t="s">
        <v>229</v>
      </c>
    </row>
    <row r="165" spans="1:25" x14ac:dyDescent="0.25">
      <c r="A165">
        <v>10135</v>
      </c>
      <c r="B165">
        <v>42</v>
      </c>
      <c r="C165" t="s">
        <v>77</v>
      </c>
      <c r="D165">
        <v>7</v>
      </c>
      <c r="E165" t="s">
        <v>794</v>
      </c>
      <c r="F165" t="s">
        <v>795</v>
      </c>
      <c r="G165" t="s">
        <v>28</v>
      </c>
      <c r="H165">
        <v>3</v>
      </c>
      <c r="I165">
        <v>7</v>
      </c>
      <c r="J165">
        <v>2003</v>
      </c>
      <c r="K165" t="s">
        <v>278</v>
      </c>
      <c r="L165">
        <v>194</v>
      </c>
      <c r="M165" t="s">
        <v>776</v>
      </c>
      <c r="N165" t="s">
        <v>417</v>
      </c>
      <c r="O165" t="s">
        <v>418</v>
      </c>
      <c r="P165" t="s">
        <v>419</v>
      </c>
      <c r="Q165" t="s">
        <v>34</v>
      </c>
      <c r="R165" t="s">
        <v>420</v>
      </c>
      <c r="S165" t="s">
        <v>73</v>
      </c>
      <c r="T165" t="s">
        <v>167</v>
      </c>
      <c r="U165" t="s">
        <v>38</v>
      </c>
      <c r="V165" t="s">
        <v>39</v>
      </c>
      <c r="W165" t="s">
        <v>421</v>
      </c>
      <c r="X165" t="s">
        <v>422</v>
      </c>
      <c r="Y165" t="s">
        <v>229</v>
      </c>
    </row>
    <row r="166" spans="1:25" x14ac:dyDescent="0.25">
      <c r="A166">
        <v>10147</v>
      </c>
      <c r="B166">
        <v>48</v>
      </c>
      <c r="C166" t="s">
        <v>77</v>
      </c>
      <c r="D166">
        <v>7</v>
      </c>
      <c r="E166" t="s">
        <v>796</v>
      </c>
      <c r="F166" t="s">
        <v>797</v>
      </c>
      <c r="G166" t="s">
        <v>28</v>
      </c>
      <c r="H166">
        <v>3</v>
      </c>
      <c r="I166">
        <v>9</v>
      </c>
      <c r="J166">
        <v>2003</v>
      </c>
      <c r="K166" t="s">
        <v>278</v>
      </c>
      <c r="L166">
        <v>194</v>
      </c>
      <c r="M166" t="s">
        <v>776</v>
      </c>
      <c r="N166" t="s">
        <v>439</v>
      </c>
      <c r="O166" t="s">
        <v>182</v>
      </c>
      <c r="P166" t="s">
        <v>440</v>
      </c>
      <c r="Q166" t="s">
        <v>34</v>
      </c>
      <c r="R166" t="s">
        <v>441</v>
      </c>
      <c r="S166" t="s">
        <v>185</v>
      </c>
      <c r="T166" t="s">
        <v>442</v>
      </c>
      <c r="U166" t="s">
        <v>38</v>
      </c>
      <c r="V166" t="s">
        <v>39</v>
      </c>
      <c r="W166" t="s">
        <v>421</v>
      </c>
      <c r="X166" t="s">
        <v>443</v>
      </c>
      <c r="Y166" t="s">
        <v>229</v>
      </c>
    </row>
    <row r="167" spans="1:25" x14ac:dyDescent="0.25">
      <c r="A167">
        <v>10159</v>
      </c>
      <c r="B167">
        <v>41</v>
      </c>
      <c r="C167" t="s">
        <v>77</v>
      </c>
      <c r="D167">
        <v>2</v>
      </c>
      <c r="E167" t="s">
        <v>798</v>
      </c>
      <c r="F167" t="s">
        <v>79</v>
      </c>
      <c r="G167" t="s">
        <v>28</v>
      </c>
      <c r="H167">
        <v>4</v>
      </c>
      <c r="I167">
        <v>10</v>
      </c>
      <c r="J167">
        <v>2003</v>
      </c>
      <c r="K167" t="s">
        <v>278</v>
      </c>
      <c r="L167">
        <v>194</v>
      </c>
      <c r="M167" t="s">
        <v>776</v>
      </c>
      <c r="N167" t="s">
        <v>80</v>
      </c>
      <c r="O167" t="s">
        <v>81</v>
      </c>
      <c r="P167" t="s">
        <v>82</v>
      </c>
      <c r="Q167" t="s">
        <v>34</v>
      </c>
      <c r="R167" t="s">
        <v>83</v>
      </c>
      <c r="S167" t="s">
        <v>73</v>
      </c>
      <c r="T167" t="s">
        <v>34</v>
      </c>
      <c r="U167" t="s">
        <v>38</v>
      </c>
      <c r="V167" t="s">
        <v>39</v>
      </c>
      <c r="W167" t="s">
        <v>84</v>
      </c>
      <c r="X167" t="s">
        <v>76</v>
      </c>
      <c r="Y167" t="s">
        <v>229</v>
      </c>
    </row>
    <row r="168" spans="1:25" x14ac:dyDescent="0.25">
      <c r="A168">
        <v>10169</v>
      </c>
      <c r="B168">
        <v>30</v>
      </c>
      <c r="C168" t="s">
        <v>77</v>
      </c>
      <c r="D168">
        <v>2</v>
      </c>
      <c r="E168" t="s">
        <v>799</v>
      </c>
      <c r="F168" t="s">
        <v>800</v>
      </c>
      <c r="G168" t="s">
        <v>28</v>
      </c>
      <c r="H168">
        <v>4</v>
      </c>
      <c r="I168">
        <v>11</v>
      </c>
      <c r="J168">
        <v>2003</v>
      </c>
      <c r="K168" t="s">
        <v>278</v>
      </c>
      <c r="L168">
        <v>194</v>
      </c>
      <c r="M168" t="s">
        <v>776</v>
      </c>
      <c r="N168" t="s">
        <v>448</v>
      </c>
      <c r="O168" t="s">
        <v>449</v>
      </c>
      <c r="P168" t="s">
        <v>450</v>
      </c>
      <c r="Q168" t="s">
        <v>451</v>
      </c>
      <c r="R168" t="s">
        <v>452</v>
      </c>
      <c r="S168" t="s">
        <v>238</v>
      </c>
      <c r="T168" t="s">
        <v>453</v>
      </c>
      <c r="U168" t="s">
        <v>139</v>
      </c>
      <c r="V168" t="s">
        <v>140</v>
      </c>
      <c r="W168" t="s">
        <v>454</v>
      </c>
      <c r="X168" t="s">
        <v>455</v>
      </c>
      <c r="Y168" t="s">
        <v>65</v>
      </c>
    </row>
    <row r="169" spans="1:25" x14ac:dyDescent="0.25">
      <c r="A169">
        <v>10181</v>
      </c>
      <c r="B169">
        <v>27</v>
      </c>
      <c r="C169" t="s">
        <v>77</v>
      </c>
      <c r="D169">
        <v>14</v>
      </c>
      <c r="E169" t="s">
        <v>801</v>
      </c>
      <c r="F169" t="s">
        <v>802</v>
      </c>
      <c r="G169" t="s">
        <v>28</v>
      </c>
      <c r="H169">
        <v>4</v>
      </c>
      <c r="I169">
        <v>11</v>
      </c>
      <c r="J169">
        <v>2003</v>
      </c>
      <c r="K169" t="s">
        <v>278</v>
      </c>
      <c r="L169">
        <v>194</v>
      </c>
      <c r="M169" t="s">
        <v>776</v>
      </c>
      <c r="N169" t="s">
        <v>107</v>
      </c>
      <c r="O169" t="s">
        <v>108</v>
      </c>
      <c r="P169" t="s">
        <v>109</v>
      </c>
      <c r="Q169" t="s">
        <v>34</v>
      </c>
      <c r="R169" t="s">
        <v>110</v>
      </c>
      <c r="S169" t="s">
        <v>34</v>
      </c>
      <c r="T169" t="s">
        <v>111</v>
      </c>
      <c r="U169" t="s">
        <v>112</v>
      </c>
      <c r="V169" t="s">
        <v>52</v>
      </c>
      <c r="W169" t="s">
        <v>113</v>
      </c>
      <c r="X169" t="s">
        <v>114</v>
      </c>
      <c r="Y169" t="s">
        <v>65</v>
      </c>
    </row>
    <row r="170" spans="1:25" x14ac:dyDescent="0.25">
      <c r="A170">
        <v>10191</v>
      </c>
      <c r="B170">
        <v>21</v>
      </c>
      <c r="C170" t="s">
        <v>77</v>
      </c>
      <c r="D170">
        <v>3</v>
      </c>
      <c r="E170" t="s">
        <v>803</v>
      </c>
      <c r="F170" t="s">
        <v>804</v>
      </c>
      <c r="G170" t="s">
        <v>28</v>
      </c>
      <c r="H170">
        <v>4</v>
      </c>
      <c r="I170">
        <v>11</v>
      </c>
      <c r="J170">
        <v>2003</v>
      </c>
      <c r="K170" t="s">
        <v>278</v>
      </c>
      <c r="L170">
        <v>194</v>
      </c>
      <c r="M170" t="s">
        <v>776</v>
      </c>
      <c r="N170" t="s">
        <v>805</v>
      </c>
      <c r="O170" t="s">
        <v>806</v>
      </c>
      <c r="P170" t="s">
        <v>807</v>
      </c>
      <c r="Q170" t="s">
        <v>34</v>
      </c>
      <c r="R170" t="s">
        <v>808</v>
      </c>
      <c r="S170" t="s">
        <v>34</v>
      </c>
      <c r="T170" t="s">
        <v>809</v>
      </c>
      <c r="U170" t="s">
        <v>810</v>
      </c>
      <c r="V170" t="s">
        <v>52</v>
      </c>
      <c r="W170" t="s">
        <v>811</v>
      </c>
      <c r="X170" t="s">
        <v>812</v>
      </c>
      <c r="Y170" t="s">
        <v>65</v>
      </c>
    </row>
    <row r="171" spans="1:25" x14ac:dyDescent="0.25">
      <c r="A171">
        <v>10203</v>
      </c>
      <c r="B171">
        <v>20</v>
      </c>
      <c r="C171" t="s">
        <v>77</v>
      </c>
      <c r="D171">
        <v>8</v>
      </c>
      <c r="E171" t="s">
        <v>813</v>
      </c>
      <c r="F171" t="s">
        <v>814</v>
      </c>
      <c r="G171" t="s">
        <v>28</v>
      </c>
      <c r="H171">
        <v>4</v>
      </c>
      <c r="I171">
        <v>12</v>
      </c>
      <c r="J171">
        <v>2003</v>
      </c>
      <c r="K171" t="s">
        <v>278</v>
      </c>
      <c r="L171">
        <v>194</v>
      </c>
      <c r="M171" t="s">
        <v>776</v>
      </c>
      <c r="N171" t="s">
        <v>268</v>
      </c>
      <c r="O171" t="s">
        <v>269</v>
      </c>
      <c r="P171" t="s">
        <v>270</v>
      </c>
      <c r="Q171" t="s">
        <v>34</v>
      </c>
      <c r="R171" t="s">
        <v>271</v>
      </c>
      <c r="S171" t="s">
        <v>34</v>
      </c>
      <c r="T171" t="s">
        <v>272</v>
      </c>
      <c r="U171" t="s">
        <v>273</v>
      </c>
      <c r="V171" t="s">
        <v>52</v>
      </c>
      <c r="W171" t="s">
        <v>274</v>
      </c>
      <c r="X171" t="s">
        <v>275</v>
      </c>
      <c r="Y171" t="s">
        <v>65</v>
      </c>
    </row>
    <row r="172" spans="1:25" x14ac:dyDescent="0.25">
      <c r="A172">
        <v>10211</v>
      </c>
      <c r="B172">
        <v>41</v>
      </c>
      <c r="C172" t="s">
        <v>77</v>
      </c>
      <c r="D172">
        <v>2</v>
      </c>
      <c r="E172" t="s">
        <v>815</v>
      </c>
      <c r="F172" t="s">
        <v>123</v>
      </c>
      <c r="G172" t="s">
        <v>28</v>
      </c>
      <c r="H172">
        <v>1</v>
      </c>
      <c r="I172">
        <v>1</v>
      </c>
      <c r="J172">
        <v>2004</v>
      </c>
      <c r="K172" t="s">
        <v>278</v>
      </c>
      <c r="L172">
        <v>194</v>
      </c>
      <c r="M172" t="s">
        <v>776</v>
      </c>
      <c r="N172" t="s">
        <v>124</v>
      </c>
      <c r="O172" t="s">
        <v>125</v>
      </c>
      <c r="P172" t="s">
        <v>126</v>
      </c>
      <c r="Q172" t="s">
        <v>34</v>
      </c>
      <c r="R172" t="s">
        <v>61</v>
      </c>
      <c r="S172" t="s">
        <v>34</v>
      </c>
      <c r="T172" t="s">
        <v>127</v>
      </c>
      <c r="U172" t="s">
        <v>51</v>
      </c>
      <c r="V172" t="s">
        <v>52</v>
      </c>
      <c r="W172" t="s">
        <v>128</v>
      </c>
      <c r="X172" t="s">
        <v>129</v>
      </c>
      <c r="Y172" t="s">
        <v>229</v>
      </c>
    </row>
    <row r="173" spans="1:25" x14ac:dyDescent="0.25">
      <c r="A173">
        <v>10225</v>
      </c>
      <c r="B173">
        <v>27</v>
      </c>
      <c r="C173" t="s">
        <v>77</v>
      </c>
      <c r="D173">
        <v>9</v>
      </c>
      <c r="E173" t="s">
        <v>816</v>
      </c>
      <c r="F173" t="s">
        <v>817</v>
      </c>
      <c r="G173" t="s">
        <v>28</v>
      </c>
      <c r="H173">
        <v>1</v>
      </c>
      <c r="I173">
        <v>2</v>
      </c>
      <c r="J173">
        <v>2004</v>
      </c>
      <c r="K173" t="s">
        <v>278</v>
      </c>
      <c r="L173">
        <v>194</v>
      </c>
      <c r="M173" t="s">
        <v>776</v>
      </c>
      <c r="N173" t="s">
        <v>818</v>
      </c>
      <c r="O173" t="s">
        <v>819</v>
      </c>
      <c r="P173" t="s">
        <v>820</v>
      </c>
      <c r="Q173" t="s">
        <v>34</v>
      </c>
      <c r="R173" t="s">
        <v>821</v>
      </c>
      <c r="S173" t="s">
        <v>34</v>
      </c>
      <c r="T173" t="s">
        <v>822</v>
      </c>
      <c r="U173" t="s">
        <v>823</v>
      </c>
      <c r="V173" t="s">
        <v>52</v>
      </c>
      <c r="W173" t="s">
        <v>824</v>
      </c>
      <c r="X173" t="s">
        <v>150</v>
      </c>
      <c r="Y173" t="s">
        <v>65</v>
      </c>
    </row>
    <row r="174" spans="1:25" x14ac:dyDescent="0.25">
      <c r="A174">
        <v>10238</v>
      </c>
      <c r="B174">
        <v>28</v>
      </c>
      <c r="C174" t="s">
        <v>77</v>
      </c>
      <c r="D174">
        <v>3</v>
      </c>
      <c r="E174" t="s">
        <v>825</v>
      </c>
      <c r="F174" t="s">
        <v>826</v>
      </c>
      <c r="G174" t="s">
        <v>28</v>
      </c>
      <c r="H174">
        <v>2</v>
      </c>
      <c r="I174">
        <v>4</v>
      </c>
      <c r="J174">
        <v>2004</v>
      </c>
      <c r="K174" t="s">
        <v>278</v>
      </c>
      <c r="L174">
        <v>194</v>
      </c>
      <c r="M174" t="s">
        <v>776</v>
      </c>
      <c r="N174" t="s">
        <v>562</v>
      </c>
      <c r="O174" t="s">
        <v>563</v>
      </c>
      <c r="P174" t="s">
        <v>564</v>
      </c>
      <c r="Q174" t="s">
        <v>34</v>
      </c>
      <c r="R174" t="s">
        <v>565</v>
      </c>
      <c r="S174" t="s">
        <v>34</v>
      </c>
      <c r="T174" t="s">
        <v>566</v>
      </c>
      <c r="U174" t="s">
        <v>567</v>
      </c>
      <c r="V174" t="s">
        <v>52</v>
      </c>
      <c r="W174" t="s">
        <v>568</v>
      </c>
      <c r="X174" t="s">
        <v>569</v>
      </c>
      <c r="Y174" t="s">
        <v>65</v>
      </c>
    </row>
    <row r="175" spans="1:25" x14ac:dyDescent="0.25">
      <c r="A175">
        <v>10253</v>
      </c>
      <c r="B175">
        <v>24</v>
      </c>
      <c r="C175" t="s">
        <v>77</v>
      </c>
      <c r="D175">
        <v>13</v>
      </c>
      <c r="E175" t="s">
        <v>827</v>
      </c>
      <c r="F175" t="s">
        <v>828</v>
      </c>
      <c r="G175" t="s">
        <v>591</v>
      </c>
      <c r="H175">
        <v>2</v>
      </c>
      <c r="I175">
        <v>6</v>
      </c>
      <c r="J175">
        <v>2004</v>
      </c>
      <c r="K175" t="s">
        <v>278</v>
      </c>
      <c r="L175">
        <v>194</v>
      </c>
      <c r="M175" t="s">
        <v>776</v>
      </c>
      <c r="N175" t="s">
        <v>257</v>
      </c>
      <c r="O175" t="s">
        <v>258</v>
      </c>
      <c r="P175" t="s">
        <v>259</v>
      </c>
      <c r="Q175" t="s">
        <v>34</v>
      </c>
      <c r="R175" t="s">
        <v>260</v>
      </c>
      <c r="S175" t="s">
        <v>34</v>
      </c>
      <c r="T175" t="s">
        <v>261</v>
      </c>
      <c r="U175" t="s">
        <v>262</v>
      </c>
      <c r="V175" t="s">
        <v>52</v>
      </c>
      <c r="W175" t="s">
        <v>263</v>
      </c>
      <c r="X175" t="s">
        <v>264</v>
      </c>
      <c r="Y175" t="s">
        <v>65</v>
      </c>
    </row>
    <row r="176" spans="1:25" x14ac:dyDescent="0.25">
      <c r="A176">
        <v>10266</v>
      </c>
      <c r="B176">
        <v>44</v>
      </c>
      <c r="C176" t="s">
        <v>77</v>
      </c>
      <c r="D176">
        <v>14</v>
      </c>
      <c r="E176" t="s">
        <v>829</v>
      </c>
      <c r="F176" t="s">
        <v>830</v>
      </c>
      <c r="G176" t="s">
        <v>28</v>
      </c>
      <c r="H176">
        <v>3</v>
      </c>
      <c r="I176">
        <v>7</v>
      </c>
      <c r="J176">
        <v>2004</v>
      </c>
      <c r="K176" t="s">
        <v>278</v>
      </c>
      <c r="L176">
        <v>194</v>
      </c>
      <c r="M176" t="s">
        <v>776</v>
      </c>
      <c r="N176" t="s">
        <v>831</v>
      </c>
      <c r="O176" t="s">
        <v>832</v>
      </c>
      <c r="P176" t="s">
        <v>833</v>
      </c>
      <c r="Q176" t="s">
        <v>34</v>
      </c>
      <c r="R176" t="s">
        <v>834</v>
      </c>
      <c r="S176" t="s">
        <v>34</v>
      </c>
      <c r="T176" t="s">
        <v>835</v>
      </c>
      <c r="U176" t="s">
        <v>396</v>
      </c>
      <c r="V176" t="s">
        <v>52</v>
      </c>
      <c r="W176" t="s">
        <v>836</v>
      </c>
      <c r="X176" t="s">
        <v>837</v>
      </c>
      <c r="Y176" t="s">
        <v>229</v>
      </c>
    </row>
    <row r="177" spans="1:25" x14ac:dyDescent="0.25">
      <c r="A177">
        <v>10276</v>
      </c>
      <c r="B177">
        <v>50</v>
      </c>
      <c r="C177" t="s">
        <v>77</v>
      </c>
      <c r="D177">
        <v>3</v>
      </c>
      <c r="E177" t="s">
        <v>838</v>
      </c>
      <c r="F177" t="s">
        <v>839</v>
      </c>
      <c r="G177" t="s">
        <v>28</v>
      </c>
      <c r="H177">
        <v>3</v>
      </c>
      <c r="I177">
        <v>8</v>
      </c>
      <c r="J177">
        <v>2004</v>
      </c>
      <c r="K177" t="s">
        <v>278</v>
      </c>
      <c r="L177">
        <v>194</v>
      </c>
      <c r="M177" t="s">
        <v>776</v>
      </c>
      <c r="N177" t="s">
        <v>840</v>
      </c>
      <c r="O177" t="s">
        <v>841</v>
      </c>
      <c r="P177" t="s">
        <v>842</v>
      </c>
      <c r="Q177" t="s">
        <v>34</v>
      </c>
      <c r="R177" t="s">
        <v>441</v>
      </c>
      <c r="S177" t="s">
        <v>185</v>
      </c>
      <c r="T177" t="s">
        <v>442</v>
      </c>
      <c r="U177" t="s">
        <v>38</v>
      </c>
      <c r="V177" t="s">
        <v>39</v>
      </c>
      <c r="W177" t="s">
        <v>843</v>
      </c>
      <c r="X177" t="s">
        <v>844</v>
      </c>
      <c r="Y177" t="s">
        <v>229</v>
      </c>
    </row>
    <row r="178" spans="1:25" x14ac:dyDescent="0.25">
      <c r="A178">
        <v>10287</v>
      </c>
      <c r="B178">
        <v>21</v>
      </c>
      <c r="C178" t="s">
        <v>77</v>
      </c>
      <c r="D178">
        <v>12</v>
      </c>
      <c r="E178" t="s">
        <v>845</v>
      </c>
      <c r="F178" t="s">
        <v>846</v>
      </c>
      <c r="G178" t="s">
        <v>28</v>
      </c>
      <c r="H178">
        <v>3</v>
      </c>
      <c r="I178">
        <v>8</v>
      </c>
      <c r="J178">
        <v>2004</v>
      </c>
      <c r="K178" t="s">
        <v>278</v>
      </c>
      <c r="L178">
        <v>194</v>
      </c>
      <c r="M178" t="s">
        <v>776</v>
      </c>
      <c r="N178" t="s">
        <v>818</v>
      </c>
      <c r="O178" t="s">
        <v>819</v>
      </c>
      <c r="P178" t="s">
        <v>820</v>
      </c>
      <c r="Q178" t="s">
        <v>34</v>
      </c>
      <c r="R178" t="s">
        <v>821</v>
      </c>
      <c r="S178" t="s">
        <v>34</v>
      </c>
      <c r="T178" t="s">
        <v>822</v>
      </c>
      <c r="U178" t="s">
        <v>823</v>
      </c>
      <c r="V178" t="s">
        <v>52</v>
      </c>
      <c r="W178" t="s">
        <v>824</v>
      </c>
      <c r="X178" t="s">
        <v>150</v>
      </c>
      <c r="Y178" t="s">
        <v>65</v>
      </c>
    </row>
    <row r="179" spans="1:25" x14ac:dyDescent="0.25">
      <c r="A179">
        <v>10300</v>
      </c>
      <c r="B179">
        <v>33</v>
      </c>
      <c r="C179" t="s">
        <v>77</v>
      </c>
      <c r="D179">
        <v>5</v>
      </c>
      <c r="E179" t="s">
        <v>847</v>
      </c>
      <c r="F179" t="s">
        <v>848</v>
      </c>
      <c r="G179" t="s">
        <v>28</v>
      </c>
      <c r="H179">
        <v>4</v>
      </c>
      <c r="I179">
        <v>10</v>
      </c>
      <c r="J179">
        <v>2003</v>
      </c>
      <c r="K179" t="s">
        <v>278</v>
      </c>
      <c r="L179">
        <v>194</v>
      </c>
      <c r="M179" t="s">
        <v>776</v>
      </c>
      <c r="N179" t="s">
        <v>849</v>
      </c>
      <c r="O179" t="s">
        <v>850</v>
      </c>
      <c r="P179" t="s">
        <v>851</v>
      </c>
      <c r="Q179" t="s">
        <v>34</v>
      </c>
      <c r="R179" t="s">
        <v>852</v>
      </c>
      <c r="S179" t="s">
        <v>34</v>
      </c>
      <c r="T179" t="s">
        <v>853</v>
      </c>
      <c r="U179" t="s">
        <v>810</v>
      </c>
      <c r="V179" t="s">
        <v>52</v>
      </c>
      <c r="W179" t="s">
        <v>854</v>
      </c>
      <c r="X179" t="s">
        <v>731</v>
      </c>
      <c r="Y179" t="s">
        <v>65</v>
      </c>
    </row>
    <row r="180" spans="1:25" x14ac:dyDescent="0.25">
      <c r="A180">
        <v>10310</v>
      </c>
      <c r="B180">
        <v>33</v>
      </c>
      <c r="C180" t="s">
        <v>77</v>
      </c>
      <c r="D180">
        <v>10</v>
      </c>
      <c r="E180" t="s">
        <v>855</v>
      </c>
      <c r="F180" t="s">
        <v>856</v>
      </c>
      <c r="G180" t="s">
        <v>28</v>
      </c>
      <c r="H180">
        <v>4</v>
      </c>
      <c r="I180">
        <v>10</v>
      </c>
      <c r="J180">
        <v>2004</v>
      </c>
      <c r="K180" t="s">
        <v>278</v>
      </c>
      <c r="L180">
        <v>194</v>
      </c>
      <c r="M180" t="s">
        <v>776</v>
      </c>
      <c r="N180" t="s">
        <v>805</v>
      </c>
      <c r="O180" t="s">
        <v>806</v>
      </c>
      <c r="P180" t="s">
        <v>807</v>
      </c>
      <c r="Q180" t="s">
        <v>34</v>
      </c>
      <c r="R180" t="s">
        <v>808</v>
      </c>
      <c r="S180" t="s">
        <v>34</v>
      </c>
      <c r="T180" t="s">
        <v>809</v>
      </c>
      <c r="U180" t="s">
        <v>810</v>
      </c>
      <c r="V180" t="s">
        <v>52</v>
      </c>
      <c r="W180" t="s">
        <v>811</v>
      </c>
      <c r="X180" t="s">
        <v>812</v>
      </c>
      <c r="Y180" t="s">
        <v>65</v>
      </c>
    </row>
    <row r="181" spans="1:25" x14ac:dyDescent="0.25">
      <c r="A181">
        <v>10320</v>
      </c>
      <c r="B181">
        <v>31</v>
      </c>
      <c r="C181" t="s">
        <v>77</v>
      </c>
      <c r="D181">
        <v>3</v>
      </c>
      <c r="E181" t="s">
        <v>857</v>
      </c>
      <c r="F181" t="s">
        <v>858</v>
      </c>
      <c r="G181" t="s">
        <v>28</v>
      </c>
      <c r="H181">
        <v>4</v>
      </c>
      <c r="I181">
        <v>11</v>
      </c>
      <c r="J181">
        <v>2004</v>
      </c>
      <c r="K181" t="s">
        <v>278</v>
      </c>
      <c r="L181">
        <v>194</v>
      </c>
      <c r="M181" t="s">
        <v>776</v>
      </c>
      <c r="N181" t="s">
        <v>282</v>
      </c>
      <c r="O181" t="s">
        <v>283</v>
      </c>
      <c r="P181" t="s">
        <v>284</v>
      </c>
      <c r="Q181" t="s">
        <v>34</v>
      </c>
      <c r="R181" t="s">
        <v>285</v>
      </c>
      <c r="S181" t="s">
        <v>34</v>
      </c>
      <c r="T181" t="s">
        <v>286</v>
      </c>
      <c r="U181" t="s">
        <v>287</v>
      </c>
      <c r="V181" t="s">
        <v>52</v>
      </c>
      <c r="W181" t="s">
        <v>288</v>
      </c>
      <c r="X181" t="s">
        <v>289</v>
      </c>
      <c r="Y181" t="s">
        <v>65</v>
      </c>
    </row>
    <row r="182" spans="1:25" x14ac:dyDescent="0.25">
      <c r="A182">
        <v>10329</v>
      </c>
      <c r="B182">
        <v>41</v>
      </c>
      <c r="C182" t="s">
        <v>859</v>
      </c>
      <c r="D182">
        <v>5</v>
      </c>
      <c r="E182" t="s">
        <v>860</v>
      </c>
      <c r="F182" t="s">
        <v>218</v>
      </c>
      <c r="G182" t="s">
        <v>28</v>
      </c>
      <c r="H182">
        <v>4</v>
      </c>
      <c r="I182">
        <v>11</v>
      </c>
      <c r="J182">
        <v>2004</v>
      </c>
      <c r="K182" t="s">
        <v>278</v>
      </c>
      <c r="L182">
        <v>194</v>
      </c>
      <c r="M182" t="s">
        <v>776</v>
      </c>
      <c r="N182" t="s">
        <v>31</v>
      </c>
      <c r="O182" t="s">
        <v>32</v>
      </c>
      <c r="P182" t="s">
        <v>33</v>
      </c>
      <c r="Q182" t="s">
        <v>34</v>
      </c>
      <c r="R182" t="s">
        <v>35</v>
      </c>
      <c r="S182" t="s">
        <v>36</v>
      </c>
      <c r="T182" t="s">
        <v>37</v>
      </c>
      <c r="U182" t="s">
        <v>38</v>
      </c>
      <c r="V182" t="s">
        <v>39</v>
      </c>
      <c r="W182" t="s">
        <v>40</v>
      </c>
      <c r="X182" t="s">
        <v>41</v>
      </c>
      <c r="Y182" t="s">
        <v>42</v>
      </c>
    </row>
    <row r="183" spans="1:25" x14ac:dyDescent="0.25">
      <c r="A183">
        <v>10341</v>
      </c>
      <c r="B183">
        <v>45</v>
      </c>
      <c r="C183" t="s">
        <v>861</v>
      </c>
      <c r="D183">
        <v>2</v>
      </c>
      <c r="E183" t="s">
        <v>862</v>
      </c>
      <c r="F183" t="s">
        <v>220</v>
      </c>
      <c r="G183" t="s">
        <v>28</v>
      </c>
      <c r="H183">
        <v>4</v>
      </c>
      <c r="I183">
        <v>11</v>
      </c>
      <c r="J183">
        <v>2004</v>
      </c>
      <c r="K183" t="s">
        <v>278</v>
      </c>
      <c r="L183">
        <v>194</v>
      </c>
      <c r="M183" t="s">
        <v>776</v>
      </c>
      <c r="N183" t="s">
        <v>221</v>
      </c>
      <c r="O183" t="s">
        <v>222</v>
      </c>
      <c r="P183" t="s">
        <v>223</v>
      </c>
      <c r="Q183" t="s">
        <v>34</v>
      </c>
      <c r="R183" t="s">
        <v>224</v>
      </c>
      <c r="S183" t="s">
        <v>34</v>
      </c>
      <c r="T183" t="s">
        <v>225</v>
      </c>
      <c r="U183" t="s">
        <v>226</v>
      </c>
      <c r="V183" t="s">
        <v>52</v>
      </c>
      <c r="W183" t="s">
        <v>227</v>
      </c>
      <c r="X183" t="s">
        <v>228</v>
      </c>
      <c r="Y183" t="s">
        <v>65</v>
      </c>
    </row>
    <row r="184" spans="1:25" x14ac:dyDescent="0.25">
      <c r="A184">
        <v>10363</v>
      </c>
      <c r="B184">
        <v>33</v>
      </c>
      <c r="C184" t="s">
        <v>863</v>
      </c>
      <c r="D184">
        <v>3</v>
      </c>
      <c r="E184" t="s">
        <v>864</v>
      </c>
      <c r="F184" t="s">
        <v>865</v>
      </c>
      <c r="G184" t="s">
        <v>28</v>
      </c>
      <c r="H184">
        <v>1</v>
      </c>
      <c r="I184">
        <v>1</v>
      </c>
      <c r="J184">
        <v>2005</v>
      </c>
      <c r="K184" t="s">
        <v>278</v>
      </c>
      <c r="L184">
        <v>194</v>
      </c>
      <c r="M184" t="s">
        <v>776</v>
      </c>
      <c r="N184" t="s">
        <v>866</v>
      </c>
      <c r="O184" t="s">
        <v>867</v>
      </c>
      <c r="P184" t="s">
        <v>868</v>
      </c>
      <c r="Q184" t="s">
        <v>34</v>
      </c>
      <c r="R184" t="s">
        <v>869</v>
      </c>
      <c r="S184" t="s">
        <v>34</v>
      </c>
      <c r="T184" t="s">
        <v>870</v>
      </c>
      <c r="U184" t="s">
        <v>196</v>
      </c>
      <c r="V184" t="s">
        <v>52</v>
      </c>
      <c r="W184" t="s">
        <v>871</v>
      </c>
      <c r="X184" t="s">
        <v>872</v>
      </c>
      <c r="Y184" t="s">
        <v>42</v>
      </c>
    </row>
    <row r="185" spans="1:25" x14ac:dyDescent="0.25">
      <c r="A185">
        <v>10375</v>
      </c>
      <c r="B185">
        <v>45</v>
      </c>
      <c r="C185" t="s">
        <v>873</v>
      </c>
      <c r="D185">
        <v>7</v>
      </c>
      <c r="E185" t="s">
        <v>874</v>
      </c>
      <c r="F185" t="s">
        <v>244</v>
      </c>
      <c r="G185" t="s">
        <v>28</v>
      </c>
      <c r="H185">
        <v>1</v>
      </c>
      <c r="I185">
        <v>2</v>
      </c>
      <c r="J185">
        <v>2005</v>
      </c>
      <c r="K185" t="s">
        <v>278</v>
      </c>
      <c r="L185">
        <v>194</v>
      </c>
      <c r="M185" t="s">
        <v>776</v>
      </c>
      <c r="N185" t="s">
        <v>172</v>
      </c>
      <c r="O185" t="s">
        <v>173</v>
      </c>
      <c r="P185" t="s">
        <v>174</v>
      </c>
      <c r="Q185" t="s">
        <v>34</v>
      </c>
      <c r="R185" t="s">
        <v>175</v>
      </c>
      <c r="S185" t="s">
        <v>34</v>
      </c>
      <c r="T185" t="s">
        <v>176</v>
      </c>
      <c r="U185" t="s">
        <v>51</v>
      </c>
      <c r="V185" t="s">
        <v>52</v>
      </c>
      <c r="W185" t="s">
        <v>177</v>
      </c>
      <c r="X185" t="s">
        <v>178</v>
      </c>
      <c r="Y185" t="s">
        <v>65</v>
      </c>
    </row>
    <row r="186" spans="1:25" x14ac:dyDescent="0.25">
      <c r="A186">
        <v>10389</v>
      </c>
      <c r="B186">
        <v>26</v>
      </c>
      <c r="C186" t="s">
        <v>875</v>
      </c>
      <c r="D186">
        <v>4</v>
      </c>
      <c r="E186" t="s">
        <v>876</v>
      </c>
      <c r="F186" t="s">
        <v>247</v>
      </c>
      <c r="G186" t="s">
        <v>28</v>
      </c>
      <c r="H186">
        <v>1</v>
      </c>
      <c r="I186">
        <v>3</v>
      </c>
      <c r="J186">
        <v>2005</v>
      </c>
      <c r="K186" t="s">
        <v>278</v>
      </c>
      <c r="L186">
        <v>194</v>
      </c>
      <c r="M186" t="s">
        <v>776</v>
      </c>
      <c r="N186" t="s">
        <v>401</v>
      </c>
      <c r="O186" t="s">
        <v>402</v>
      </c>
      <c r="P186" t="s">
        <v>403</v>
      </c>
      <c r="Q186" t="s">
        <v>34</v>
      </c>
      <c r="R186" t="s">
        <v>404</v>
      </c>
      <c r="S186" t="s">
        <v>34</v>
      </c>
      <c r="T186" t="s">
        <v>405</v>
      </c>
      <c r="U186" t="s">
        <v>287</v>
      </c>
      <c r="V186" t="s">
        <v>52</v>
      </c>
      <c r="W186" t="s">
        <v>406</v>
      </c>
      <c r="X186" t="s">
        <v>316</v>
      </c>
      <c r="Y186" t="s">
        <v>42</v>
      </c>
    </row>
    <row r="187" spans="1:25" x14ac:dyDescent="0.25">
      <c r="A187">
        <v>10419</v>
      </c>
      <c r="B187">
        <v>12</v>
      </c>
      <c r="C187" t="s">
        <v>77</v>
      </c>
      <c r="D187">
        <v>13</v>
      </c>
      <c r="E187" t="s">
        <v>877</v>
      </c>
      <c r="F187" t="s">
        <v>878</v>
      </c>
      <c r="G187" t="s">
        <v>28</v>
      </c>
      <c r="H187">
        <v>2</v>
      </c>
      <c r="I187">
        <v>5</v>
      </c>
      <c r="J187">
        <v>2005</v>
      </c>
      <c r="K187" t="s">
        <v>278</v>
      </c>
      <c r="L187">
        <v>194</v>
      </c>
      <c r="M187" t="s">
        <v>776</v>
      </c>
      <c r="N187" t="s">
        <v>221</v>
      </c>
      <c r="O187" t="s">
        <v>222</v>
      </c>
      <c r="P187" t="s">
        <v>223</v>
      </c>
      <c r="Q187" t="s">
        <v>34</v>
      </c>
      <c r="R187" t="s">
        <v>224</v>
      </c>
      <c r="S187" t="s">
        <v>34</v>
      </c>
      <c r="T187" t="s">
        <v>225</v>
      </c>
      <c r="U187" t="s">
        <v>226</v>
      </c>
      <c r="V187" t="s">
        <v>52</v>
      </c>
      <c r="W187" t="s">
        <v>227</v>
      </c>
      <c r="X187" t="s">
        <v>228</v>
      </c>
      <c r="Y187" t="s">
        <v>42</v>
      </c>
    </row>
    <row r="188" spans="1:25" x14ac:dyDescent="0.25">
      <c r="A188">
        <v>10105</v>
      </c>
      <c r="B188">
        <v>41</v>
      </c>
      <c r="C188" t="s">
        <v>77</v>
      </c>
      <c r="D188">
        <v>15</v>
      </c>
      <c r="E188" t="s">
        <v>879</v>
      </c>
      <c r="F188" t="s">
        <v>560</v>
      </c>
      <c r="G188" t="s">
        <v>28</v>
      </c>
      <c r="H188">
        <v>1</v>
      </c>
      <c r="I188">
        <v>2</v>
      </c>
      <c r="J188">
        <v>2003</v>
      </c>
      <c r="K188" t="s">
        <v>278</v>
      </c>
      <c r="L188">
        <v>207</v>
      </c>
      <c r="M188" t="s">
        <v>880</v>
      </c>
      <c r="N188" t="s">
        <v>562</v>
      </c>
      <c r="O188" t="s">
        <v>563</v>
      </c>
      <c r="P188" t="s">
        <v>564</v>
      </c>
      <c r="Q188" t="s">
        <v>34</v>
      </c>
      <c r="R188" t="s">
        <v>565</v>
      </c>
      <c r="S188" t="s">
        <v>34</v>
      </c>
      <c r="T188" t="s">
        <v>566</v>
      </c>
      <c r="U188" t="s">
        <v>567</v>
      </c>
      <c r="V188" t="s">
        <v>52</v>
      </c>
      <c r="W188" t="s">
        <v>568</v>
      </c>
      <c r="X188" t="s">
        <v>569</v>
      </c>
      <c r="Y188" t="s">
        <v>229</v>
      </c>
    </row>
    <row r="189" spans="1:25" x14ac:dyDescent="0.25">
      <c r="A189">
        <v>10117</v>
      </c>
      <c r="B189">
        <v>33</v>
      </c>
      <c r="C189" t="s">
        <v>77</v>
      </c>
      <c r="D189">
        <v>9</v>
      </c>
      <c r="E189" t="s">
        <v>881</v>
      </c>
      <c r="F189" t="s">
        <v>882</v>
      </c>
      <c r="G189" t="s">
        <v>28</v>
      </c>
      <c r="H189">
        <v>2</v>
      </c>
      <c r="I189">
        <v>4</v>
      </c>
      <c r="J189">
        <v>2003</v>
      </c>
      <c r="K189" t="s">
        <v>278</v>
      </c>
      <c r="L189">
        <v>207</v>
      </c>
      <c r="M189" t="s">
        <v>880</v>
      </c>
      <c r="N189" t="s">
        <v>302</v>
      </c>
      <c r="O189" t="s">
        <v>303</v>
      </c>
      <c r="P189" t="s">
        <v>304</v>
      </c>
      <c r="Q189" t="s">
        <v>34</v>
      </c>
      <c r="R189" t="s">
        <v>305</v>
      </c>
      <c r="S189" t="s">
        <v>34</v>
      </c>
      <c r="T189" t="s">
        <v>306</v>
      </c>
      <c r="U189" t="s">
        <v>305</v>
      </c>
      <c r="V189" t="s">
        <v>307</v>
      </c>
      <c r="W189" t="s">
        <v>308</v>
      </c>
      <c r="X189" t="s">
        <v>309</v>
      </c>
      <c r="Y189" t="s">
        <v>65</v>
      </c>
    </row>
    <row r="190" spans="1:25" x14ac:dyDescent="0.25">
      <c r="A190">
        <v>10127</v>
      </c>
      <c r="B190">
        <v>46</v>
      </c>
      <c r="C190" t="s">
        <v>77</v>
      </c>
      <c r="D190">
        <v>2</v>
      </c>
      <c r="E190" t="s">
        <v>883</v>
      </c>
      <c r="F190" t="s">
        <v>884</v>
      </c>
      <c r="G190" t="s">
        <v>28</v>
      </c>
      <c r="H190">
        <v>2</v>
      </c>
      <c r="I190">
        <v>6</v>
      </c>
      <c r="J190">
        <v>2003</v>
      </c>
      <c r="K190" t="s">
        <v>278</v>
      </c>
      <c r="L190">
        <v>207</v>
      </c>
      <c r="M190" t="s">
        <v>880</v>
      </c>
      <c r="N190" t="s">
        <v>885</v>
      </c>
      <c r="O190" t="s">
        <v>886</v>
      </c>
      <c r="P190" t="s">
        <v>887</v>
      </c>
      <c r="Q190" t="s">
        <v>888</v>
      </c>
      <c r="R190" t="s">
        <v>35</v>
      </c>
      <c r="S190" t="s">
        <v>36</v>
      </c>
      <c r="T190" t="s">
        <v>37</v>
      </c>
      <c r="U190" t="s">
        <v>38</v>
      </c>
      <c r="V190" t="s">
        <v>39</v>
      </c>
      <c r="W190" t="s">
        <v>75</v>
      </c>
      <c r="X190" t="s">
        <v>889</v>
      </c>
      <c r="Y190" t="s">
        <v>229</v>
      </c>
    </row>
    <row r="191" spans="1:25" x14ac:dyDescent="0.25">
      <c r="A191">
        <v>10142</v>
      </c>
      <c r="B191">
        <v>33</v>
      </c>
      <c r="C191" t="s">
        <v>77</v>
      </c>
      <c r="D191">
        <v>12</v>
      </c>
      <c r="E191" t="s">
        <v>890</v>
      </c>
      <c r="F191" t="s">
        <v>891</v>
      </c>
      <c r="G191" t="s">
        <v>28</v>
      </c>
      <c r="H191">
        <v>3</v>
      </c>
      <c r="I191">
        <v>8</v>
      </c>
      <c r="J191">
        <v>2003</v>
      </c>
      <c r="K191" t="s">
        <v>278</v>
      </c>
      <c r="L191">
        <v>207</v>
      </c>
      <c r="M191" t="s">
        <v>880</v>
      </c>
      <c r="N191" t="s">
        <v>417</v>
      </c>
      <c r="O191" t="s">
        <v>418</v>
      </c>
      <c r="P191" t="s">
        <v>419</v>
      </c>
      <c r="Q191" t="s">
        <v>34</v>
      </c>
      <c r="R191" t="s">
        <v>420</v>
      </c>
      <c r="S191" t="s">
        <v>73</v>
      </c>
      <c r="T191" t="s">
        <v>167</v>
      </c>
      <c r="U191" t="s">
        <v>38</v>
      </c>
      <c r="V191" t="s">
        <v>39</v>
      </c>
      <c r="W191" t="s">
        <v>421</v>
      </c>
      <c r="X191" t="s">
        <v>422</v>
      </c>
      <c r="Y191" t="s">
        <v>229</v>
      </c>
    </row>
    <row r="192" spans="1:25" x14ac:dyDescent="0.25">
      <c r="A192">
        <v>10153</v>
      </c>
      <c r="B192">
        <v>20</v>
      </c>
      <c r="C192" t="s">
        <v>77</v>
      </c>
      <c r="D192">
        <v>11</v>
      </c>
      <c r="E192" t="s">
        <v>892</v>
      </c>
      <c r="F192" t="s">
        <v>893</v>
      </c>
      <c r="G192" t="s">
        <v>28</v>
      </c>
      <c r="H192">
        <v>3</v>
      </c>
      <c r="I192">
        <v>9</v>
      </c>
      <c r="J192">
        <v>2003</v>
      </c>
      <c r="K192" t="s">
        <v>278</v>
      </c>
      <c r="L192">
        <v>207</v>
      </c>
      <c r="M192" t="s">
        <v>880</v>
      </c>
      <c r="N192" t="s">
        <v>268</v>
      </c>
      <c r="O192" t="s">
        <v>269</v>
      </c>
      <c r="P192" t="s">
        <v>270</v>
      </c>
      <c r="Q192" t="s">
        <v>34</v>
      </c>
      <c r="R192" t="s">
        <v>271</v>
      </c>
      <c r="S192" t="s">
        <v>34</v>
      </c>
      <c r="T192" t="s">
        <v>272</v>
      </c>
      <c r="U192" t="s">
        <v>273</v>
      </c>
      <c r="V192" t="s">
        <v>52</v>
      </c>
      <c r="W192" t="s">
        <v>274</v>
      </c>
      <c r="X192" t="s">
        <v>275</v>
      </c>
      <c r="Y192" t="s">
        <v>65</v>
      </c>
    </row>
    <row r="193" spans="1:25" x14ac:dyDescent="0.25">
      <c r="A193">
        <v>10165</v>
      </c>
      <c r="B193">
        <v>44</v>
      </c>
      <c r="C193" t="s">
        <v>77</v>
      </c>
      <c r="D193">
        <v>3</v>
      </c>
      <c r="E193" t="s">
        <v>894</v>
      </c>
      <c r="F193" t="s">
        <v>895</v>
      </c>
      <c r="G193" t="s">
        <v>28</v>
      </c>
      <c r="H193">
        <v>4</v>
      </c>
      <c r="I193">
        <v>10</v>
      </c>
      <c r="J193">
        <v>2003</v>
      </c>
      <c r="K193" t="s">
        <v>278</v>
      </c>
      <c r="L193">
        <v>207</v>
      </c>
      <c r="M193" t="s">
        <v>880</v>
      </c>
      <c r="N193" t="s">
        <v>302</v>
      </c>
      <c r="O193" t="s">
        <v>303</v>
      </c>
      <c r="P193" t="s">
        <v>304</v>
      </c>
      <c r="Q193" t="s">
        <v>34</v>
      </c>
      <c r="R193" t="s">
        <v>305</v>
      </c>
      <c r="S193" t="s">
        <v>34</v>
      </c>
      <c r="T193" t="s">
        <v>306</v>
      </c>
      <c r="U193" t="s">
        <v>305</v>
      </c>
      <c r="V193" t="s">
        <v>307</v>
      </c>
      <c r="W193" t="s">
        <v>308</v>
      </c>
      <c r="X193" t="s">
        <v>309</v>
      </c>
      <c r="Y193" t="s">
        <v>229</v>
      </c>
    </row>
    <row r="194" spans="1:25" x14ac:dyDescent="0.25">
      <c r="A194">
        <v>10176</v>
      </c>
      <c r="B194">
        <v>33</v>
      </c>
      <c r="C194" t="s">
        <v>77</v>
      </c>
      <c r="D194">
        <v>2</v>
      </c>
      <c r="E194" t="s">
        <v>896</v>
      </c>
      <c r="F194" t="s">
        <v>318</v>
      </c>
      <c r="G194" t="s">
        <v>28</v>
      </c>
      <c r="H194">
        <v>4</v>
      </c>
      <c r="I194">
        <v>11</v>
      </c>
      <c r="J194">
        <v>2003</v>
      </c>
      <c r="K194" t="s">
        <v>278</v>
      </c>
      <c r="L194">
        <v>207</v>
      </c>
      <c r="M194" t="s">
        <v>880</v>
      </c>
      <c r="N194" t="s">
        <v>831</v>
      </c>
      <c r="O194" t="s">
        <v>832</v>
      </c>
      <c r="P194" t="s">
        <v>833</v>
      </c>
      <c r="Q194" t="s">
        <v>34</v>
      </c>
      <c r="R194" t="s">
        <v>834</v>
      </c>
      <c r="S194" t="s">
        <v>34</v>
      </c>
      <c r="T194" t="s">
        <v>835</v>
      </c>
      <c r="U194" t="s">
        <v>396</v>
      </c>
      <c r="V194" t="s">
        <v>52</v>
      </c>
      <c r="W194" t="s">
        <v>836</v>
      </c>
      <c r="X194" t="s">
        <v>837</v>
      </c>
      <c r="Y194" t="s">
        <v>229</v>
      </c>
    </row>
    <row r="195" spans="1:25" x14ac:dyDescent="0.25">
      <c r="A195">
        <v>10185</v>
      </c>
      <c r="B195">
        <v>21</v>
      </c>
      <c r="C195" t="s">
        <v>77</v>
      </c>
      <c r="D195">
        <v>13</v>
      </c>
      <c r="E195" t="s">
        <v>897</v>
      </c>
      <c r="F195" t="s">
        <v>602</v>
      </c>
      <c r="G195" t="s">
        <v>28</v>
      </c>
      <c r="H195">
        <v>4</v>
      </c>
      <c r="I195">
        <v>11</v>
      </c>
      <c r="J195">
        <v>2003</v>
      </c>
      <c r="K195" t="s">
        <v>278</v>
      </c>
      <c r="L195">
        <v>207</v>
      </c>
      <c r="M195" t="s">
        <v>880</v>
      </c>
      <c r="N195" t="s">
        <v>582</v>
      </c>
      <c r="O195" t="s">
        <v>583</v>
      </c>
      <c r="P195" t="s">
        <v>584</v>
      </c>
      <c r="Q195" t="s">
        <v>34</v>
      </c>
      <c r="R195" t="s">
        <v>251</v>
      </c>
      <c r="S195" t="s">
        <v>185</v>
      </c>
      <c r="T195" t="s">
        <v>252</v>
      </c>
      <c r="U195" t="s">
        <v>38</v>
      </c>
      <c r="V195" t="s">
        <v>39</v>
      </c>
      <c r="W195" t="s">
        <v>585</v>
      </c>
      <c r="X195" t="s">
        <v>586</v>
      </c>
      <c r="Y195" t="s">
        <v>65</v>
      </c>
    </row>
    <row r="196" spans="1:25" x14ac:dyDescent="0.25">
      <c r="A196">
        <v>10196</v>
      </c>
      <c r="B196">
        <v>47</v>
      </c>
      <c r="C196" t="s">
        <v>77</v>
      </c>
      <c r="D196">
        <v>5</v>
      </c>
      <c r="E196" t="s">
        <v>898</v>
      </c>
      <c r="F196" t="s">
        <v>610</v>
      </c>
      <c r="G196" t="s">
        <v>28</v>
      </c>
      <c r="H196">
        <v>4</v>
      </c>
      <c r="I196">
        <v>11</v>
      </c>
      <c r="J196">
        <v>2003</v>
      </c>
      <c r="K196" t="s">
        <v>278</v>
      </c>
      <c r="L196">
        <v>207</v>
      </c>
      <c r="M196" t="s">
        <v>880</v>
      </c>
      <c r="N196" t="s">
        <v>372</v>
      </c>
      <c r="O196" t="s">
        <v>373</v>
      </c>
      <c r="P196" t="s">
        <v>374</v>
      </c>
      <c r="Q196" t="s">
        <v>34</v>
      </c>
      <c r="R196" t="s">
        <v>375</v>
      </c>
      <c r="S196" t="s">
        <v>166</v>
      </c>
      <c r="T196" t="s">
        <v>376</v>
      </c>
      <c r="U196" t="s">
        <v>38</v>
      </c>
      <c r="V196" t="s">
        <v>39</v>
      </c>
      <c r="W196" t="s">
        <v>121</v>
      </c>
      <c r="X196" t="s">
        <v>377</v>
      </c>
      <c r="Y196" t="s">
        <v>229</v>
      </c>
    </row>
    <row r="197" spans="1:25" x14ac:dyDescent="0.25">
      <c r="A197">
        <v>10208</v>
      </c>
      <c r="B197">
        <v>46</v>
      </c>
      <c r="C197" t="s">
        <v>77</v>
      </c>
      <c r="D197">
        <v>13</v>
      </c>
      <c r="E197" t="s">
        <v>899</v>
      </c>
      <c r="F197" t="s">
        <v>900</v>
      </c>
      <c r="G197" t="s">
        <v>28</v>
      </c>
      <c r="H197">
        <v>1</v>
      </c>
      <c r="I197">
        <v>1</v>
      </c>
      <c r="J197">
        <v>2004</v>
      </c>
      <c r="K197" t="s">
        <v>278</v>
      </c>
      <c r="L197">
        <v>207</v>
      </c>
      <c r="M197" t="s">
        <v>880</v>
      </c>
      <c r="N197" t="s">
        <v>338</v>
      </c>
      <c r="O197" t="s">
        <v>339</v>
      </c>
      <c r="P197" t="s">
        <v>340</v>
      </c>
      <c r="Q197" t="s">
        <v>34</v>
      </c>
      <c r="R197" t="s">
        <v>341</v>
      </c>
      <c r="S197" t="s">
        <v>34</v>
      </c>
      <c r="T197" t="s">
        <v>342</v>
      </c>
      <c r="U197" t="s">
        <v>51</v>
      </c>
      <c r="V197" t="s">
        <v>52</v>
      </c>
      <c r="W197" t="s">
        <v>343</v>
      </c>
      <c r="X197" t="s">
        <v>344</v>
      </c>
      <c r="Y197" t="s">
        <v>229</v>
      </c>
    </row>
    <row r="198" spans="1:25" x14ac:dyDescent="0.25">
      <c r="A198">
        <v>10220</v>
      </c>
      <c r="B198">
        <v>32</v>
      </c>
      <c r="C198" t="s">
        <v>77</v>
      </c>
      <c r="D198">
        <v>2</v>
      </c>
      <c r="E198" t="s">
        <v>901</v>
      </c>
      <c r="F198" t="s">
        <v>902</v>
      </c>
      <c r="G198" t="s">
        <v>28</v>
      </c>
      <c r="H198">
        <v>1</v>
      </c>
      <c r="I198">
        <v>2</v>
      </c>
      <c r="J198">
        <v>2004</v>
      </c>
      <c r="K198" t="s">
        <v>278</v>
      </c>
      <c r="L198">
        <v>207</v>
      </c>
      <c r="M198" t="s">
        <v>880</v>
      </c>
      <c r="N198" t="s">
        <v>903</v>
      </c>
      <c r="O198" t="s">
        <v>904</v>
      </c>
      <c r="P198" t="s">
        <v>905</v>
      </c>
      <c r="Q198" t="s">
        <v>906</v>
      </c>
      <c r="R198" t="s">
        <v>907</v>
      </c>
      <c r="S198" t="s">
        <v>34</v>
      </c>
      <c r="T198" t="s">
        <v>908</v>
      </c>
      <c r="U198" t="s">
        <v>909</v>
      </c>
      <c r="V198" t="s">
        <v>52</v>
      </c>
      <c r="W198" t="s">
        <v>910</v>
      </c>
      <c r="X198" t="s">
        <v>911</v>
      </c>
      <c r="Y198" t="s">
        <v>229</v>
      </c>
    </row>
    <row r="199" spans="1:25" x14ac:dyDescent="0.25">
      <c r="A199">
        <v>10231</v>
      </c>
      <c r="B199">
        <v>42</v>
      </c>
      <c r="C199" t="s">
        <v>77</v>
      </c>
      <c r="D199">
        <v>2</v>
      </c>
      <c r="E199" t="s">
        <v>912</v>
      </c>
      <c r="F199" t="s">
        <v>913</v>
      </c>
      <c r="G199" t="s">
        <v>28</v>
      </c>
      <c r="H199">
        <v>1</v>
      </c>
      <c r="I199">
        <v>3</v>
      </c>
      <c r="J199">
        <v>2004</v>
      </c>
      <c r="K199" t="s">
        <v>278</v>
      </c>
      <c r="L199">
        <v>207</v>
      </c>
      <c r="M199" t="s">
        <v>880</v>
      </c>
      <c r="N199" t="s">
        <v>914</v>
      </c>
      <c r="O199" t="s">
        <v>915</v>
      </c>
      <c r="P199" t="s">
        <v>916</v>
      </c>
      <c r="Q199" t="s">
        <v>34</v>
      </c>
      <c r="R199" t="s">
        <v>271</v>
      </c>
      <c r="S199" t="s">
        <v>34</v>
      </c>
      <c r="T199" t="s">
        <v>295</v>
      </c>
      <c r="U199" t="s">
        <v>273</v>
      </c>
      <c r="V199" t="s">
        <v>52</v>
      </c>
      <c r="W199" t="s">
        <v>917</v>
      </c>
      <c r="X199" t="s">
        <v>918</v>
      </c>
      <c r="Y199" t="s">
        <v>229</v>
      </c>
    </row>
    <row r="200" spans="1:25" x14ac:dyDescent="0.25">
      <c r="A200">
        <v>10247</v>
      </c>
      <c r="B200">
        <v>44</v>
      </c>
      <c r="C200" t="s">
        <v>77</v>
      </c>
      <c r="D200">
        <v>2</v>
      </c>
      <c r="E200" t="s">
        <v>919</v>
      </c>
      <c r="F200" t="s">
        <v>920</v>
      </c>
      <c r="G200" t="s">
        <v>28</v>
      </c>
      <c r="H200">
        <v>2</v>
      </c>
      <c r="I200">
        <v>5</v>
      </c>
      <c r="J200">
        <v>2004</v>
      </c>
      <c r="K200" t="s">
        <v>278</v>
      </c>
      <c r="L200">
        <v>207</v>
      </c>
      <c r="M200" t="s">
        <v>880</v>
      </c>
      <c r="N200" t="s">
        <v>866</v>
      </c>
      <c r="O200" t="s">
        <v>867</v>
      </c>
      <c r="P200" t="s">
        <v>868</v>
      </c>
      <c r="Q200" t="s">
        <v>34</v>
      </c>
      <c r="R200" t="s">
        <v>869</v>
      </c>
      <c r="S200" t="s">
        <v>34</v>
      </c>
      <c r="T200" t="s">
        <v>870</v>
      </c>
      <c r="U200" t="s">
        <v>196</v>
      </c>
      <c r="V200" t="s">
        <v>52</v>
      </c>
      <c r="W200" t="s">
        <v>871</v>
      </c>
      <c r="X200" t="s">
        <v>872</v>
      </c>
      <c r="Y200" t="s">
        <v>229</v>
      </c>
    </row>
    <row r="201" spans="1:25" x14ac:dyDescent="0.25">
      <c r="A201">
        <v>10272</v>
      </c>
      <c r="B201">
        <v>35</v>
      </c>
      <c r="C201" t="s">
        <v>77</v>
      </c>
      <c r="D201">
        <v>2</v>
      </c>
      <c r="E201" t="s">
        <v>921</v>
      </c>
      <c r="F201" t="s">
        <v>922</v>
      </c>
      <c r="G201" t="s">
        <v>28</v>
      </c>
      <c r="H201">
        <v>3</v>
      </c>
      <c r="I201">
        <v>7</v>
      </c>
      <c r="J201">
        <v>2004</v>
      </c>
      <c r="K201" t="s">
        <v>278</v>
      </c>
      <c r="L201">
        <v>207</v>
      </c>
      <c r="M201" t="s">
        <v>880</v>
      </c>
      <c r="N201" t="s">
        <v>210</v>
      </c>
      <c r="O201" t="s">
        <v>211</v>
      </c>
      <c r="P201" t="s">
        <v>212</v>
      </c>
      <c r="Q201" t="s">
        <v>34</v>
      </c>
      <c r="R201" t="s">
        <v>213</v>
      </c>
      <c r="S201" t="s">
        <v>214</v>
      </c>
      <c r="T201" t="s">
        <v>215</v>
      </c>
      <c r="U201" t="s">
        <v>38</v>
      </c>
      <c r="V201" t="s">
        <v>39</v>
      </c>
      <c r="W201" t="s">
        <v>40</v>
      </c>
      <c r="X201" t="s">
        <v>216</v>
      </c>
      <c r="Y201" t="s">
        <v>65</v>
      </c>
    </row>
    <row r="202" spans="1:25" x14ac:dyDescent="0.25">
      <c r="A202">
        <v>10282</v>
      </c>
      <c r="B202">
        <v>41</v>
      </c>
      <c r="C202" t="s">
        <v>77</v>
      </c>
      <c r="D202">
        <v>5</v>
      </c>
      <c r="E202" t="s">
        <v>923</v>
      </c>
      <c r="F202" t="s">
        <v>647</v>
      </c>
      <c r="G202" t="s">
        <v>28</v>
      </c>
      <c r="H202">
        <v>3</v>
      </c>
      <c r="I202">
        <v>8</v>
      </c>
      <c r="J202">
        <v>2004</v>
      </c>
      <c r="K202" t="s">
        <v>278</v>
      </c>
      <c r="L202">
        <v>207</v>
      </c>
      <c r="M202" t="s">
        <v>880</v>
      </c>
      <c r="N202" t="s">
        <v>417</v>
      </c>
      <c r="O202" t="s">
        <v>418</v>
      </c>
      <c r="P202" t="s">
        <v>419</v>
      </c>
      <c r="Q202" t="s">
        <v>34</v>
      </c>
      <c r="R202" t="s">
        <v>420</v>
      </c>
      <c r="S202" t="s">
        <v>73</v>
      </c>
      <c r="T202" t="s">
        <v>167</v>
      </c>
      <c r="U202" t="s">
        <v>38</v>
      </c>
      <c r="V202" t="s">
        <v>39</v>
      </c>
      <c r="W202" t="s">
        <v>421</v>
      </c>
      <c r="X202" t="s">
        <v>422</v>
      </c>
      <c r="Y202" t="s">
        <v>229</v>
      </c>
    </row>
    <row r="203" spans="1:25" x14ac:dyDescent="0.25">
      <c r="A203">
        <v>10293</v>
      </c>
      <c r="B203">
        <v>46</v>
      </c>
      <c r="C203" t="s">
        <v>77</v>
      </c>
      <c r="D203">
        <v>8</v>
      </c>
      <c r="E203" t="s">
        <v>924</v>
      </c>
      <c r="F203" t="s">
        <v>925</v>
      </c>
      <c r="G203" t="s">
        <v>28</v>
      </c>
      <c r="H203">
        <v>3</v>
      </c>
      <c r="I203">
        <v>9</v>
      </c>
      <c r="J203">
        <v>2004</v>
      </c>
      <c r="K203" t="s">
        <v>278</v>
      </c>
      <c r="L203">
        <v>207</v>
      </c>
      <c r="M203" t="s">
        <v>880</v>
      </c>
      <c r="N203" t="s">
        <v>391</v>
      </c>
      <c r="O203" t="s">
        <v>392</v>
      </c>
      <c r="P203" t="s">
        <v>393</v>
      </c>
      <c r="Q203" t="s">
        <v>34</v>
      </c>
      <c r="R203" t="s">
        <v>394</v>
      </c>
      <c r="S203" t="s">
        <v>34</v>
      </c>
      <c r="T203" t="s">
        <v>395</v>
      </c>
      <c r="U203" t="s">
        <v>396</v>
      </c>
      <c r="V203" t="s">
        <v>52</v>
      </c>
      <c r="W203" t="s">
        <v>397</v>
      </c>
      <c r="X203" t="s">
        <v>398</v>
      </c>
      <c r="Y203" t="s">
        <v>229</v>
      </c>
    </row>
    <row r="204" spans="1:25" x14ac:dyDescent="0.25">
      <c r="A204">
        <v>10306</v>
      </c>
      <c r="B204">
        <v>31</v>
      </c>
      <c r="C204" t="s">
        <v>77</v>
      </c>
      <c r="D204">
        <v>13</v>
      </c>
      <c r="E204" t="s">
        <v>926</v>
      </c>
      <c r="F204" t="s">
        <v>663</v>
      </c>
      <c r="G204" t="s">
        <v>28</v>
      </c>
      <c r="H204">
        <v>4</v>
      </c>
      <c r="I204">
        <v>10</v>
      </c>
      <c r="J204">
        <v>2004</v>
      </c>
      <c r="K204" t="s">
        <v>278</v>
      </c>
      <c r="L204">
        <v>207</v>
      </c>
      <c r="M204" t="s">
        <v>880</v>
      </c>
      <c r="N204" t="s">
        <v>927</v>
      </c>
      <c r="O204" t="s">
        <v>928</v>
      </c>
      <c r="P204" t="s">
        <v>929</v>
      </c>
      <c r="Q204" t="s">
        <v>34</v>
      </c>
      <c r="R204" t="s">
        <v>930</v>
      </c>
      <c r="S204" t="s">
        <v>34</v>
      </c>
      <c r="T204" t="s">
        <v>931</v>
      </c>
      <c r="U204" t="s">
        <v>262</v>
      </c>
      <c r="V204" t="s">
        <v>52</v>
      </c>
      <c r="W204" t="s">
        <v>932</v>
      </c>
      <c r="X204" t="s">
        <v>137</v>
      </c>
      <c r="Y204" t="s">
        <v>65</v>
      </c>
    </row>
    <row r="205" spans="1:25" x14ac:dyDescent="0.25">
      <c r="A205">
        <v>10314</v>
      </c>
      <c r="B205">
        <v>38</v>
      </c>
      <c r="C205" t="s">
        <v>77</v>
      </c>
      <c r="D205">
        <v>5</v>
      </c>
      <c r="E205" t="s">
        <v>933</v>
      </c>
      <c r="F205" t="s">
        <v>761</v>
      </c>
      <c r="G205" t="s">
        <v>28</v>
      </c>
      <c r="H205">
        <v>4</v>
      </c>
      <c r="I205">
        <v>10</v>
      </c>
      <c r="J205">
        <v>2004</v>
      </c>
      <c r="K205" t="s">
        <v>278</v>
      </c>
      <c r="L205">
        <v>207</v>
      </c>
      <c r="M205" t="s">
        <v>880</v>
      </c>
      <c r="N205" t="s">
        <v>934</v>
      </c>
      <c r="O205" t="s">
        <v>935</v>
      </c>
      <c r="P205" t="s">
        <v>936</v>
      </c>
      <c r="Q205" t="s">
        <v>34</v>
      </c>
      <c r="R205" t="s">
        <v>937</v>
      </c>
      <c r="S205" t="s">
        <v>34</v>
      </c>
      <c r="T205" t="s">
        <v>938</v>
      </c>
      <c r="U205" t="s">
        <v>567</v>
      </c>
      <c r="V205" t="s">
        <v>52</v>
      </c>
      <c r="W205" t="s">
        <v>939</v>
      </c>
      <c r="X205" t="s">
        <v>940</v>
      </c>
      <c r="Y205" t="s">
        <v>229</v>
      </c>
    </row>
    <row r="206" spans="1:25" x14ac:dyDescent="0.25">
      <c r="A206">
        <v>10325</v>
      </c>
      <c r="B206">
        <v>42</v>
      </c>
      <c r="C206" t="s">
        <v>941</v>
      </c>
      <c r="D206">
        <v>8</v>
      </c>
      <c r="E206" t="s">
        <v>942</v>
      </c>
      <c r="F206" t="s">
        <v>676</v>
      </c>
      <c r="G206" t="s">
        <v>28</v>
      </c>
      <c r="H206">
        <v>4</v>
      </c>
      <c r="I206">
        <v>11</v>
      </c>
      <c r="J206">
        <v>2004</v>
      </c>
      <c r="K206" t="s">
        <v>278</v>
      </c>
      <c r="L206">
        <v>207</v>
      </c>
      <c r="M206" t="s">
        <v>880</v>
      </c>
      <c r="N206" t="s">
        <v>201</v>
      </c>
      <c r="O206" t="s">
        <v>202</v>
      </c>
      <c r="P206" t="s">
        <v>203</v>
      </c>
      <c r="Q206" t="s">
        <v>34</v>
      </c>
      <c r="R206" t="s">
        <v>204</v>
      </c>
      <c r="S206" t="s">
        <v>34</v>
      </c>
      <c r="T206" t="s">
        <v>205</v>
      </c>
      <c r="U206" t="s">
        <v>112</v>
      </c>
      <c r="V206" t="s">
        <v>52</v>
      </c>
      <c r="W206" t="s">
        <v>206</v>
      </c>
      <c r="X206" t="s">
        <v>207</v>
      </c>
      <c r="Y206" t="s">
        <v>42</v>
      </c>
    </row>
    <row r="207" spans="1:25" x14ac:dyDescent="0.25">
      <c r="A207">
        <v>10336</v>
      </c>
      <c r="B207">
        <v>33</v>
      </c>
      <c r="C207" t="s">
        <v>943</v>
      </c>
      <c r="D207">
        <v>10</v>
      </c>
      <c r="E207" t="s">
        <v>944</v>
      </c>
      <c r="F207" t="s">
        <v>945</v>
      </c>
      <c r="G207" t="s">
        <v>28</v>
      </c>
      <c r="H207">
        <v>4</v>
      </c>
      <c r="I207">
        <v>11</v>
      </c>
      <c r="J207">
        <v>2004</v>
      </c>
      <c r="K207" t="s">
        <v>278</v>
      </c>
      <c r="L207">
        <v>207</v>
      </c>
      <c r="M207" t="s">
        <v>880</v>
      </c>
      <c r="N207" t="s">
        <v>713</v>
      </c>
      <c r="O207" t="s">
        <v>714</v>
      </c>
      <c r="P207" t="s">
        <v>715</v>
      </c>
      <c r="Q207" t="s">
        <v>34</v>
      </c>
      <c r="R207" t="s">
        <v>61</v>
      </c>
      <c r="S207" t="s">
        <v>34</v>
      </c>
      <c r="T207" t="s">
        <v>716</v>
      </c>
      <c r="U207" t="s">
        <v>51</v>
      </c>
      <c r="V207" t="s">
        <v>52</v>
      </c>
      <c r="W207" t="s">
        <v>717</v>
      </c>
      <c r="X207" t="s">
        <v>718</v>
      </c>
      <c r="Y207" t="s">
        <v>42</v>
      </c>
    </row>
    <row r="208" spans="1:25" x14ac:dyDescent="0.25">
      <c r="A208">
        <v>10348</v>
      </c>
      <c r="B208">
        <v>48</v>
      </c>
      <c r="C208" t="s">
        <v>946</v>
      </c>
      <c r="D208">
        <v>8</v>
      </c>
      <c r="E208" t="s">
        <v>947</v>
      </c>
      <c r="F208" t="s">
        <v>665</v>
      </c>
      <c r="G208" t="s">
        <v>28</v>
      </c>
      <c r="H208">
        <v>4</v>
      </c>
      <c r="I208">
        <v>11</v>
      </c>
      <c r="J208">
        <v>2004</v>
      </c>
      <c r="K208" t="s">
        <v>278</v>
      </c>
      <c r="L208">
        <v>207</v>
      </c>
      <c r="M208" t="s">
        <v>880</v>
      </c>
      <c r="N208" t="s">
        <v>292</v>
      </c>
      <c r="O208" t="s">
        <v>293</v>
      </c>
      <c r="P208" t="s">
        <v>294</v>
      </c>
      <c r="Q208" t="s">
        <v>34</v>
      </c>
      <c r="R208" t="s">
        <v>271</v>
      </c>
      <c r="S208" t="s">
        <v>34</v>
      </c>
      <c r="T208" t="s">
        <v>295</v>
      </c>
      <c r="U208" t="s">
        <v>273</v>
      </c>
      <c r="V208" t="s">
        <v>52</v>
      </c>
      <c r="W208" t="s">
        <v>296</v>
      </c>
      <c r="X208" t="s">
        <v>297</v>
      </c>
      <c r="Y208" t="s">
        <v>42</v>
      </c>
    </row>
    <row r="209" spans="1:25" x14ac:dyDescent="0.25">
      <c r="A209">
        <v>10359</v>
      </c>
      <c r="B209">
        <v>42</v>
      </c>
      <c r="C209" t="s">
        <v>77</v>
      </c>
      <c r="D209">
        <v>8</v>
      </c>
      <c r="E209" t="s">
        <v>948</v>
      </c>
      <c r="F209" t="s">
        <v>685</v>
      </c>
      <c r="G209" t="s">
        <v>28</v>
      </c>
      <c r="H209">
        <v>4</v>
      </c>
      <c r="I209">
        <v>12</v>
      </c>
      <c r="J209">
        <v>2004</v>
      </c>
      <c r="K209" t="s">
        <v>278</v>
      </c>
      <c r="L209">
        <v>207</v>
      </c>
      <c r="M209" t="s">
        <v>880</v>
      </c>
      <c r="N209" t="s">
        <v>46</v>
      </c>
      <c r="O209" t="s">
        <v>47</v>
      </c>
      <c r="P209" t="s">
        <v>48</v>
      </c>
      <c r="Q209" t="s">
        <v>34</v>
      </c>
      <c r="R209" t="s">
        <v>49</v>
      </c>
      <c r="S209" t="s">
        <v>34</v>
      </c>
      <c r="T209" t="s">
        <v>50</v>
      </c>
      <c r="U209" t="s">
        <v>51</v>
      </c>
      <c r="V209" t="s">
        <v>52</v>
      </c>
      <c r="W209" t="s">
        <v>53</v>
      </c>
      <c r="X209" t="s">
        <v>54</v>
      </c>
      <c r="Y209" t="s">
        <v>65</v>
      </c>
    </row>
    <row r="210" spans="1:25" x14ac:dyDescent="0.25">
      <c r="A210">
        <v>10371</v>
      </c>
      <c r="B210">
        <v>32</v>
      </c>
      <c r="C210" t="s">
        <v>77</v>
      </c>
      <c r="D210">
        <v>6</v>
      </c>
      <c r="E210" t="s">
        <v>949</v>
      </c>
      <c r="F210" t="s">
        <v>950</v>
      </c>
      <c r="G210" t="s">
        <v>28</v>
      </c>
      <c r="H210">
        <v>1</v>
      </c>
      <c r="I210">
        <v>1</v>
      </c>
      <c r="J210">
        <v>2005</v>
      </c>
      <c r="K210" t="s">
        <v>278</v>
      </c>
      <c r="L210">
        <v>207</v>
      </c>
      <c r="M210" t="s">
        <v>880</v>
      </c>
      <c r="N210" t="s">
        <v>417</v>
      </c>
      <c r="O210" t="s">
        <v>418</v>
      </c>
      <c r="P210" t="s">
        <v>419</v>
      </c>
      <c r="Q210" t="s">
        <v>34</v>
      </c>
      <c r="R210" t="s">
        <v>420</v>
      </c>
      <c r="S210" t="s">
        <v>73</v>
      </c>
      <c r="T210" t="s">
        <v>167</v>
      </c>
      <c r="U210" t="s">
        <v>38</v>
      </c>
      <c r="V210" t="s">
        <v>39</v>
      </c>
      <c r="W210" t="s">
        <v>421</v>
      </c>
      <c r="X210" t="s">
        <v>422</v>
      </c>
      <c r="Y210" t="s">
        <v>65</v>
      </c>
    </row>
    <row r="211" spans="1:25" x14ac:dyDescent="0.25">
      <c r="A211">
        <v>10382</v>
      </c>
      <c r="B211">
        <v>34</v>
      </c>
      <c r="C211" t="s">
        <v>77</v>
      </c>
      <c r="D211">
        <v>10</v>
      </c>
      <c r="E211" t="s">
        <v>951</v>
      </c>
      <c r="F211" t="s">
        <v>445</v>
      </c>
      <c r="G211" t="s">
        <v>28</v>
      </c>
      <c r="H211">
        <v>1</v>
      </c>
      <c r="I211">
        <v>2</v>
      </c>
      <c r="J211">
        <v>2005</v>
      </c>
      <c r="K211" t="s">
        <v>278</v>
      </c>
      <c r="L211">
        <v>207</v>
      </c>
      <c r="M211" t="s">
        <v>880</v>
      </c>
      <c r="N211" t="s">
        <v>417</v>
      </c>
      <c r="O211" t="s">
        <v>418</v>
      </c>
      <c r="P211" t="s">
        <v>419</v>
      </c>
      <c r="Q211" t="s">
        <v>34</v>
      </c>
      <c r="R211" t="s">
        <v>420</v>
      </c>
      <c r="S211" t="s">
        <v>73</v>
      </c>
      <c r="T211" t="s">
        <v>167</v>
      </c>
      <c r="U211" t="s">
        <v>38</v>
      </c>
      <c r="V211" t="s">
        <v>39</v>
      </c>
      <c r="W211" t="s">
        <v>421</v>
      </c>
      <c r="X211" t="s">
        <v>422</v>
      </c>
      <c r="Y211" t="s">
        <v>65</v>
      </c>
    </row>
    <row r="212" spans="1:25" x14ac:dyDescent="0.25">
      <c r="A212">
        <v>10395</v>
      </c>
      <c r="B212">
        <v>33</v>
      </c>
      <c r="C212" t="s">
        <v>952</v>
      </c>
      <c r="D212">
        <v>1</v>
      </c>
      <c r="E212" t="s">
        <v>953</v>
      </c>
      <c r="F212" t="s">
        <v>698</v>
      </c>
      <c r="G212" t="s">
        <v>28</v>
      </c>
      <c r="H212">
        <v>1</v>
      </c>
      <c r="I212">
        <v>3</v>
      </c>
      <c r="J212">
        <v>2005</v>
      </c>
      <c r="K212" t="s">
        <v>278</v>
      </c>
      <c r="L212">
        <v>207</v>
      </c>
      <c r="M212" t="s">
        <v>880</v>
      </c>
      <c r="N212" t="s">
        <v>58</v>
      </c>
      <c r="O212" t="s">
        <v>59</v>
      </c>
      <c r="P212" t="s">
        <v>60</v>
      </c>
      <c r="Q212" t="s">
        <v>34</v>
      </c>
      <c r="R212" t="s">
        <v>61</v>
      </c>
      <c r="S212" t="s">
        <v>34</v>
      </c>
      <c r="T212" t="s">
        <v>62</v>
      </c>
      <c r="U212" t="s">
        <v>51</v>
      </c>
      <c r="V212" t="s">
        <v>52</v>
      </c>
      <c r="W212" t="s">
        <v>63</v>
      </c>
      <c r="X212" t="s">
        <v>64</v>
      </c>
      <c r="Y212" t="s">
        <v>42</v>
      </c>
    </row>
    <row r="213" spans="1:25" x14ac:dyDescent="0.25">
      <c r="A213">
        <v>10413</v>
      </c>
      <c r="B213">
        <v>36</v>
      </c>
      <c r="C213" t="s">
        <v>77</v>
      </c>
      <c r="D213">
        <v>2</v>
      </c>
      <c r="E213" t="s">
        <v>954</v>
      </c>
      <c r="F213" t="s">
        <v>955</v>
      </c>
      <c r="G213" t="s">
        <v>28</v>
      </c>
      <c r="H213">
        <v>2</v>
      </c>
      <c r="I213">
        <v>5</v>
      </c>
      <c r="J213">
        <v>2005</v>
      </c>
      <c r="K213" t="s">
        <v>278</v>
      </c>
      <c r="L213">
        <v>207</v>
      </c>
      <c r="M213" t="s">
        <v>880</v>
      </c>
      <c r="N213" t="s">
        <v>162</v>
      </c>
      <c r="O213" t="s">
        <v>163</v>
      </c>
      <c r="P213" t="s">
        <v>164</v>
      </c>
      <c r="Q213" t="s">
        <v>34</v>
      </c>
      <c r="R213" t="s">
        <v>165</v>
      </c>
      <c r="S213" t="s">
        <v>166</v>
      </c>
      <c r="T213" t="s">
        <v>167</v>
      </c>
      <c r="U213" t="s">
        <v>38</v>
      </c>
      <c r="V213" t="s">
        <v>39</v>
      </c>
      <c r="W213" t="s">
        <v>168</v>
      </c>
      <c r="X213" t="s">
        <v>76</v>
      </c>
      <c r="Y213" t="s">
        <v>229</v>
      </c>
    </row>
    <row r="214" spans="1:25" x14ac:dyDescent="0.25">
      <c r="A214">
        <v>10103</v>
      </c>
      <c r="B214">
        <v>27</v>
      </c>
      <c r="C214" t="s">
        <v>77</v>
      </c>
      <c r="D214">
        <v>8</v>
      </c>
      <c r="E214" t="s">
        <v>956</v>
      </c>
      <c r="F214" t="s">
        <v>277</v>
      </c>
      <c r="G214" t="s">
        <v>28</v>
      </c>
      <c r="H214">
        <v>1</v>
      </c>
      <c r="I214">
        <v>1</v>
      </c>
      <c r="J214">
        <v>2003</v>
      </c>
      <c r="K214" t="s">
        <v>957</v>
      </c>
      <c r="L214">
        <v>136</v>
      </c>
      <c r="M214" t="s">
        <v>958</v>
      </c>
      <c r="N214" t="s">
        <v>201</v>
      </c>
      <c r="O214" t="s">
        <v>202</v>
      </c>
      <c r="P214" t="s">
        <v>203</v>
      </c>
      <c r="Q214" t="s">
        <v>34</v>
      </c>
      <c r="R214" t="s">
        <v>204</v>
      </c>
      <c r="S214" t="s">
        <v>34</v>
      </c>
      <c r="T214" t="s">
        <v>205</v>
      </c>
      <c r="U214" t="s">
        <v>112</v>
      </c>
      <c r="V214" t="s">
        <v>52</v>
      </c>
      <c r="W214" t="s">
        <v>206</v>
      </c>
      <c r="X214" t="s">
        <v>207</v>
      </c>
      <c r="Y214" t="s">
        <v>65</v>
      </c>
    </row>
    <row r="215" spans="1:25" x14ac:dyDescent="0.25">
      <c r="A215">
        <v>10113</v>
      </c>
      <c r="B215">
        <v>21</v>
      </c>
      <c r="C215" t="s">
        <v>77</v>
      </c>
      <c r="D215">
        <v>2</v>
      </c>
      <c r="E215" t="s">
        <v>959</v>
      </c>
      <c r="F215" t="s">
        <v>960</v>
      </c>
      <c r="G215" t="s">
        <v>28</v>
      </c>
      <c r="H215">
        <v>1</v>
      </c>
      <c r="I215">
        <v>3</v>
      </c>
      <c r="J215">
        <v>2003</v>
      </c>
      <c r="K215" t="s">
        <v>957</v>
      </c>
      <c r="L215">
        <v>136</v>
      </c>
      <c r="M215" t="s">
        <v>958</v>
      </c>
      <c r="N215" t="s">
        <v>417</v>
      </c>
      <c r="O215" t="s">
        <v>418</v>
      </c>
      <c r="P215" t="s">
        <v>419</v>
      </c>
      <c r="Q215" t="s">
        <v>34</v>
      </c>
      <c r="R215" t="s">
        <v>420</v>
      </c>
      <c r="S215" t="s">
        <v>73</v>
      </c>
      <c r="T215" t="s">
        <v>167</v>
      </c>
      <c r="U215" t="s">
        <v>38</v>
      </c>
      <c r="V215" t="s">
        <v>39</v>
      </c>
      <c r="W215" t="s">
        <v>421</v>
      </c>
      <c r="X215" t="s">
        <v>422</v>
      </c>
      <c r="Y215" t="s">
        <v>65</v>
      </c>
    </row>
    <row r="216" spans="1:25" x14ac:dyDescent="0.25">
      <c r="A216">
        <v>10126</v>
      </c>
      <c r="B216">
        <v>21</v>
      </c>
      <c r="C216" t="s">
        <v>77</v>
      </c>
      <c r="D216">
        <v>8</v>
      </c>
      <c r="E216" t="s">
        <v>961</v>
      </c>
      <c r="F216" t="s">
        <v>291</v>
      </c>
      <c r="G216" t="s">
        <v>28</v>
      </c>
      <c r="H216">
        <v>2</v>
      </c>
      <c r="I216">
        <v>5</v>
      </c>
      <c r="J216">
        <v>2003</v>
      </c>
      <c r="K216" t="s">
        <v>957</v>
      </c>
      <c r="L216">
        <v>136</v>
      </c>
      <c r="M216" t="s">
        <v>958</v>
      </c>
      <c r="N216" t="s">
        <v>292</v>
      </c>
      <c r="O216" t="s">
        <v>293</v>
      </c>
      <c r="P216" t="s">
        <v>294</v>
      </c>
      <c r="Q216" t="s">
        <v>34</v>
      </c>
      <c r="R216" t="s">
        <v>271</v>
      </c>
      <c r="S216" t="s">
        <v>34</v>
      </c>
      <c r="T216" t="s">
        <v>295</v>
      </c>
      <c r="U216" t="s">
        <v>273</v>
      </c>
      <c r="V216" t="s">
        <v>52</v>
      </c>
      <c r="W216" t="s">
        <v>296</v>
      </c>
      <c r="X216" t="s">
        <v>297</v>
      </c>
      <c r="Y216" t="s">
        <v>42</v>
      </c>
    </row>
    <row r="217" spans="1:25" x14ac:dyDescent="0.25">
      <c r="A217">
        <v>10140</v>
      </c>
      <c r="B217">
        <v>38</v>
      </c>
      <c r="C217" t="s">
        <v>77</v>
      </c>
      <c r="D217">
        <v>8</v>
      </c>
      <c r="E217" t="s">
        <v>962</v>
      </c>
      <c r="F217" t="s">
        <v>299</v>
      </c>
      <c r="G217" t="s">
        <v>28</v>
      </c>
      <c r="H217">
        <v>3</v>
      </c>
      <c r="I217">
        <v>7</v>
      </c>
      <c r="J217">
        <v>2003</v>
      </c>
      <c r="K217" t="s">
        <v>957</v>
      </c>
      <c r="L217">
        <v>136</v>
      </c>
      <c r="M217" t="s">
        <v>958</v>
      </c>
      <c r="N217" t="s">
        <v>88</v>
      </c>
      <c r="O217" t="s">
        <v>89</v>
      </c>
      <c r="P217" t="s">
        <v>90</v>
      </c>
      <c r="Q217" t="s">
        <v>34</v>
      </c>
      <c r="R217" t="s">
        <v>91</v>
      </c>
      <c r="S217" t="s">
        <v>73</v>
      </c>
      <c r="T217" t="s">
        <v>92</v>
      </c>
      <c r="U217" t="s">
        <v>38</v>
      </c>
      <c r="V217" t="s">
        <v>39</v>
      </c>
      <c r="W217" t="s">
        <v>93</v>
      </c>
      <c r="X217" t="s">
        <v>94</v>
      </c>
      <c r="Y217" t="s">
        <v>65</v>
      </c>
    </row>
    <row r="218" spans="1:25" x14ac:dyDescent="0.25">
      <c r="A218">
        <v>10150</v>
      </c>
      <c r="B218">
        <v>30</v>
      </c>
      <c r="C218" t="s">
        <v>77</v>
      </c>
      <c r="D218">
        <v>5</v>
      </c>
      <c r="E218" t="s">
        <v>963</v>
      </c>
      <c r="F218" t="s">
        <v>301</v>
      </c>
      <c r="G218" t="s">
        <v>28</v>
      </c>
      <c r="H218">
        <v>3</v>
      </c>
      <c r="I218">
        <v>9</v>
      </c>
      <c r="J218">
        <v>2003</v>
      </c>
      <c r="K218" t="s">
        <v>957</v>
      </c>
      <c r="L218">
        <v>136</v>
      </c>
      <c r="M218" t="s">
        <v>958</v>
      </c>
      <c r="N218" t="s">
        <v>302</v>
      </c>
      <c r="O218" t="s">
        <v>303</v>
      </c>
      <c r="P218" t="s">
        <v>304</v>
      </c>
      <c r="Q218" t="s">
        <v>34</v>
      </c>
      <c r="R218" t="s">
        <v>305</v>
      </c>
      <c r="S218" t="s">
        <v>34</v>
      </c>
      <c r="T218" t="s">
        <v>306</v>
      </c>
      <c r="U218" t="s">
        <v>305</v>
      </c>
      <c r="V218" t="s">
        <v>307</v>
      </c>
      <c r="W218" t="s">
        <v>308</v>
      </c>
      <c r="X218" t="s">
        <v>309</v>
      </c>
      <c r="Y218" t="s">
        <v>65</v>
      </c>
    </row>
    <row r="219" spans="1:25" x14ac:dyDescent="0.25">
      <c r="A219">
        <v>10164</v>
      </c>
      <c r="B219">
        <v>49</v>
      </c>
      <c r="C219" t="s">
        <v>77</v>
      </c>
      <c r="D219">
        <v>6</v>
      </c>
      <c r="E219" t="s">
        <v>964</v>
      </c>
      <c r="F219" t="s">
        <v>723</v>
      </c>
      <c r="G219" t="s">
        <v>724</v>
      </c>
      <c r="H219">
        <v>4</v>
      </c>
      <c r="I219">
        <v>10</v>
      </c>
      <c r="J219">
        <v>2003</v>
      </c>
      <c r="K219" t="s">
        <v>957</v>
      </c>
      <c r="L219">
        <v>136</v>
      </c>
      <c r="M219" t="s">
        <v>958</v>
      </c>
      <c r="N219" t="s">
        <v>725</v>
      </c>
      <c r="O219" t="s">
        <v>726</v>
      </c>
      <c r="P219" t="s">
        <v>727</v>
      </c>
      <c r="Q219" t="s">
        <v>34</v>
      </c>
      <c r="R219" t="s">
        <v>728</v>
      </c>
      <c r="S219" t="s">
        <v>34</v>
      </c>
      <c r="T219" t="s">
        <v>729</v>
      </c>
      <c r="U219" t="s">
        <v>226</v>
      </c>
      <c r="V219" t="s">
        <v>52</v>
      </c>
      <c r="W219" t="s">
        <v>730</v>
      </c>
      <c r="X219" t="s">
        <v>731</v>
      </c>
      <c r="Y219" t="s">
        <v>65</v>
      </c>
    </row>
    <row r="220" spans="1:25" x14ac:dyDescent="0.25">
      <c r="A220">
        <v>10174</v>
      </c>
      <c r="B220">
        <v>43</v>
      </c>
      <c r="C220" t="s">
        <v>77</v>
      </c>
      <c r="D220">
        <v>1</v>
      </c>
      <c r="E220" t="s">
        <v>965</v>
      </c>
      <c r="F220" t="s">
        <v>318</v>
      </c>
      <c r="G220" t="s">
        <v>28</v>
      </c>
      <c r="H220">
        <v>4</v>
      </c>
      <c r="I220">
        <v>11</v>
      </c>
      <c r="J220">
        <v>2003</v>
      </c>
      <c r="K220" t="s">
        <v>957</v>
      </c>
      <c r="L220">
        <v>136</v>
      </c>
      <c r="M220" t="s">
        <v>958</v>
      </c>
      <c r="N220" t="s">
        <v>319</v>
      </c>
      <c r="O220" t="s">
        <v>320</v>
      </c>
      <c r="P220" t="s">
        <v>321</v>
      </c>
      <c r="Q220" t="s">
        <v>34</v>
      </c>
      <c r="R220" t="s">
        <v>322</v>
      </c>
      <c r="S220" t="s">
        <v>323</v>
      </c>
      <c r="T220" t="s">
        <v>324</v>
      </c>
      <c r="U220" t="s">
        <v>139</v>
      </c>
      <c r="V220" t="s">
        <v>140</v>
      </c>
      <c r="W220" t="s">
        <v>325</v>
      </c>
      <c r="X220" t="s">
        <v>326</v>
      </c>
      <c r="Y220" t="s">
        <v>65</v>
      </c>
    </row>
    <row r="221" spans="1:25" x14ac:dyDescent="0.25">
      <c r="A221">
        <v>10183</v>
      </c>
      <c r="B221">
        <v>41</v>
      </c>
      <c r="C221" t="s">
        <v>77</v>
      </c>
      <c r="D221">
        <v>5</v>
      </c>
      <c r="E221" t="s">
        <v>966</v>
      </c>
      <c r="F221" t="s">
        <v>328</v>
      </c>
      <c r="G221" t="s">
        <v>28</v>
      </c>
      <c r="H221">
        <v>4</v>
      </c>
      <c r="I221">
        <v>11</v>
      </c>
      <c r="J221">
        <v>2003</v>
      </c>
      <c r="K221" t="s">
        <v>957</v>
      </c>
      <c r="L221">
        <v>136</v>
      </c>
      <c r="M221" t="s">
        <v>958</v>
      </c>
      <c r="N221" t="s">
        <v>329</v>
      </c>
      <c r="O221" t="s">
        <v>330</v>
      </c>
      <c r="P221" t="s">
        <v>331</v>
      </c>
      <c r="Q221" t="s">
        <v>34</v>
      </c>
      <c r="R221" t="s">
        <v>332</v>
      </c>
      <c r="S221" t="s">
        <v>214</v>
      </c>
      <c r="T221" t="s">
        <v>333</v>
      </c>
      <c r="U221" t="s">
        <v>38</v>
      </c>
      <c r="V221" t="s">
        <v>39</v>
      </c>
      <c r="W221" t="s">
        <v>334</v>
      </c>
      <c r="X221" t="s">
        <v>335</v>
      </c>
      <c r="Y221" t="s">
        <v>65</v>
      </c>
    </row>
    <row r="222" spans="1:25" x14ac:dyDescent="0.25">
      <c r="A222">
        <v>10194</v>
      </c>
      <c r="B222">
        <v>38</v>
      </c>
      <c r="C222" t="s">
        <v>77</v>
      </c>
      <c r="D222">
        <v>8</v>
      </c>
      <c r="E222" t="s">
        <v>967</v>
      </c>
      <c r="F222" t="s">
        <v>337</v>
      </c>
      <c r="G222" t="s">
        <v>28</v>
      </c>
      <c r="H222">
        <v>4</v>
      </c>
      <c r="I222">
        <v>11</v>
      </c>
      <c r="J222">
        <v>2003</v>
      </c>
      <c r="K222" t="s">
        <v>957</v>
      </c>
      <c r="L222">
        <v>136</v>
      </c>
      <c r="M222" t="s">
        <v>958</v>
      </c>
      <c r="N222" t="s">
        <v>338</v>
      </c>
      <c r="O222" t="s">
        <v>339</v>
      </c>
      <c r="P222" t="s">
        <v>340</v>
      </c>
      <c r="Q222" t="s">
        <v>34</v>
      </c>
      <c r="R222" t="s">
        <v>341</v>
      </c>
      <c r="S222" t="s">
        <v>34</v>
      </c>
      <c r="T222" t="s">
        <v>342</v>
      </c>
      <c r="U222" t="s">
        <v>51</v>
      </c>
      <c r="V222" t="s">
        <v>52</v>
      </c>
      <c r="W222" t="s">
        <v>343</v>
      </c>
      <c r="X222" t="s">
        <v>344</v>
      </c>
      <c r="Y222" t="s">
        <v>65</v>
      </c>
    </row>
    <row r="223" spans="1:25" x14ac:dyDescent="0.25">
      <c r="A223">
        <v>10206</v>
      </c>
      <c r="B223">
        <v>28</v>
      </c>
      <c r="C223" t="s">
        <v>77</v>
      </c>
      <c r="D223">
        <v>3</v>
      </c>
      <c r="E223" t="s">
        <v>968</v>
      </c>
      <c r="F223" t="s">
        <v>346</v>
      </c>
      <c r="G223" t="s">
        <v>28</v>
      </c>
      <c r="H223">
        <v>4</v>
      </c>
      <c r="I223">
        <v>12</v>
      </c>
      <c r="J223">
        <v>2003</v>
      </c>
      <c r="K223" t="s">
        <v>957</v>
      </c>
      <c r="L223">
        <v>136</v>
      </c>
      <c r="M223" t="s">
        <v>958</v>
      </c>
      <c r="N223" t="s">
        <v>347</v>
      </c>
      <c r="O223" t="s">
        <v>348</v>
      </c>
      <c r="P223" t="s">
        <v>349</v>
      </c>
      <c r="Q223" t="s">
        <v>34</v>
      </c>
      <c r="R223" t="s">
        <v>350</v>
      </c>
      <c r="S223" t="s">
        <v>351</v>
      </c>
      <c r="T223" t="s">
        <v>352</v>
      </c>
      <c r="U223" t="s">
        <v>353</v>
      </c>
      <c r="V223" t="s">
        <v>39</v>
      </c>
      <c r="W223" t="s">
        <v>354</v>
      </c>
      <c r="X223" t="s">
        <v>355</v>
      </c>
      <c r="Y223" t="s">
        <v>65</v>
      </c>
    </row>
    <row r="224" spans="1:25" x14ac:dyDescent="0.25">
      <c r="A224">
        <v>10216</v>
      </c>
      <c r="B224">
        <v>43</v>
      </c>
      <c r="C224" t="s">
        <v>77</v>
      </c>
      <c r="D224">
        <v>1</v>
      </c>
      <c r="E224" t="s">
        <v>969</v>
      </c>
      <c r="F224" t="s">
        <v>970</v>
      </c>
      <c r="G224" t="s">
        <v>28</v>
      </c>
      <c r="H224">
        <v>1</v>
      </c>
      <c r="I224">
        <v>2</v>
      </c>
      <c r="J224">
        <v>2004</v>
      </c>
      <c r="K224" t="s">
        <v>957</v>
      </c>
      <c r="L224">
        <v>136</v>
      </c>
      <c r="M224" t="s">
        <v>958</v>
      </c>
      <c r="N224" t="s">
        <v>409</v>
      </c>
      <c r="O224" t="s">
        <v>410</v>
      </c>
      <c r="P224" t="s">
        <v>411</v>
      </c>
      <c r="Q224" t="s">
        <v>34</v>
      </c>
      <c r="R224" t="s">
        <v>412</v>
      </c>
      <c r="S224" t="s">
        <v>34</v>
      </c>
      <c r="T224" t="s">
        <v>413</v>
      </c>
      <c r="U224" t="s">
        <v>51</v>
      </c>
      <c r="V224" t="s">
        <v>52</v>
      </c>
      <c r="W224" t="s">
        <v>414</v>
      </c>
      <c r="X224" t="s">
        <v>64</v>
      </c>
      <c r="Y224" t="s">
        <v>65</v>
      </c>
    </row>
    <row r="225" spans="1:25" x14ac:dyDescent="0.25">
      <c r="A225">
        <v>10229</v>
      </c>
      <c r="B225">
        <v>25</v>
      </c>
      <c r="C225" t="s">
        <v>77</v>
      </c>
      <c r="D225">
        <v>13</v>
      </c>
      <c r="E225" t="s">
        <v>971</v>
      </c>
      <c r="F225" t="s">
        <v>751</v>
      </c>
      <c r="G225" t="s">
        <v>28</v>
      </c>
      <c r="H225">
        <v>1</v>
      </c>
      <c r="I225">
        <v>3</v>
      </c>
      <c r="J225">
        <v>2004</v>
      </c>
      <c r="K225" t="s">
        <v>957</v>
      </c>
      <c r="L225">
        <v>136</v>
      </c>
      <c r="M225" t="s">
        <v>958</v>
      </c>
      <c r="N225" t="s">
        <v>417</v>
      </c>
      <c r="O225" t="s">
        <v>418</v>
      </c>
      <c r="P225" t="s">
        <v>419</v>
      </c>
      <c r="Q225" t="s">
        <v>34</v>
      </c>
      <c r="R225" t="s">
        <v>420</v>
      </c>
      <c r="S225" t="s">
        <v>73</v>
      </c>
      <c r="T225" t="s">
        <v>167</v>
      </c>
      <c r="U225" t="s">
        <v>38</v>
      </c>
      <c r="V225" t="s">
        <v>39</v>
      </c>
      <c r="W225" t="s">
        <v>421</v>
      </c>
      <c r="X225" t="s">
        <v>422</v>
      </c>
      <c r="Y225" t="s">
        <v>65</v>
      </c>
    </row>
    <row r="226" spans="1:25" x14ac:dyDescent="0.25">
      <c r="A226">
        <v>10245</v>
      </c>
      <c r="B226">
        <v>38</v>
      </c>
      <c r="C226" t="s">
        <v>77</v>
      </c>
      <c r="D226">
        <v>6</v>
      </c>
      <c r="E226" t="s">
        <v>972</v>
      </c>
      <c r="F226" t="s">
        <v>371</v>
      </c>
      <c r="G226" t="s">
        <v>28</v>
      </c>
      <c r="H226">
        <v>2</v>
      </c>
      <c r="I226">
        <v>5</v>
      </c>
      <c r="J226">
        <v>2004</v>
      </c>
      <c r="K226" t="s">
        <v>957</v>
      </c>
      <c r="L226">
        <v>136</v>
      </c>
      <c r="M226" t="s">
        <v>958</v>
      </c>
      <c r="N226" t="s">
        <v>372</v>
      </c>
      <c r="O226" t="s">
        <v>373</v>
      </c>
      <c r="P226" t="s">
        <v>374</v>
      </c>
      <c r="Q226" t="s">
        <v>34</v>
      </c>
      <c r="R226" t="s">
        <v>375</v>
      </c>
      <c r="S226" t="s">
        <v>166</v>
      </c>
      <c r="T226" t="s">
        <v>376</v>
      </c>
      <c r="U226" t="s">
        <v>38</v>
      </c>
      <c r="V226" t="s">
        <v>39</v>
      </c>
      <c r="W226" t="s">
        <v>121</v>
      </c>
      <c r="X226" t="s">
        <v>377</v>
      </c>
      <c r="Y226" t="s">
        <v>65</v>
      </c>
    </row>
    <row r="227" spans="1:25" x14ac:dyDescent="0.25">
      <c r="A227">
        <v>10258</v>
      </c>
      <c r="B227">
        <v>41</v>
      </c>
      <c r="C227" t="s">
        <v>77</v>
      </c>
      <c r="D227">
        <v>3</v>
      </c>
      <c r="E227" t="s">
        <v>973</v>
      </c>
      <c r="F227" t="s">
        <v>379</v>
      </c>
      <c r="G227" t="s">
        <v>28</v>
      </c>
      <c r="H227">
        <v>2</v>
      </c>
      <c r="I227">
        <v>6</v>
      </c>
      <c r="J227">
        <v>2004</v>
      </c>
      <c r="K227" t="s">
        <v>957</v>
      </c>
      <c r="L227">
        <v>136</v>
      </c>
      <c r="M227" t="s">
        <v>958</v>
      </c>
      <c r="N227" t="s">
        <v>380</v>
      </c>
      <c r="O227" t="s">
        <v>381</v>
      </c>
      <c r="P227" t="s">
        <v>382</v>
      </c>
      <c r="Q227" t="s">
        <v>34</v>
      </c>
      <c r="R227" t="s">
        <v>383</v>
      </c>
      <c r="S227" t="s">
        <v>384</v>
      </c>
      <c r="T227" t="s">
        <v>385</v>
      </c>
      <c r="U227" t="s">
        <v>307</v>
      </c>
      <c r="V227" t="s">
        <v>307</v>
      </c>
      <c r="W227" t="s">
        <v>386</v>
      </c>
      <c r="X227" t="s">
        <v>387</v>
      </c>
      <c r="Y227" t="s">
        <v>65</v>
      </c>
    </row>
    <row r="228" spans="1:25" x14ac:dyDescent="0.25">
      <c r="A228">
        <v>10270</v>
      </c>
      <c r="B228">
        <v>28</v>
      </c>
      <c r="C228" t="s">
        <v>77</v>
      </c>
      <c r="D228">
        <v>6</v>
      </c>
      <c r="E228" t="s">
        <v>974</v>
      </c>
      <c r="F228" t="s">
        <v>389</v>
      </c>
      <c r="G228" t="s">
        <v>28</v>
      </c>
      <c r="H228">
        <v>3</v>
      </c>
      <c r="I228">
        <v>7</v>
      </c>
      <c r="J228">
        <v>2004</v>
      </c>
      <c r="K228" t="s">
        <v>957</v>
      </c>
      <c r="L228">
        <v>136</v>
      </c>
      <c r="M228" t="s">
        <v>958</v>
      </c>
      <c r="N228" t="s">
        <v>233</v>
      </c>
      <c r="O228" t="s">
        <v>234</v>
      </c>
      <c r="P228" t="s">
        <v>235</v>
      </c>
      <c r="Q228" t="s">
        <v>236</v>
      </c>
      <c r="R228" t="s">
        <v>237</v>
      </c>
      <c r="S228" t="s">
        <v>238</v>
      </c>
      <c r="T228" t="s">
        <v>239</v>
      </c>
      <c r="U228" t="s">
        <v>139</v>
      </c>
      <c r="V228" t="s">
        <v>140</v>
      </c>
      <c r="W228" t="s">
        <v>240</v>
      </c>
      <c r="X228" t="s">
        <v>241</v>
      </c>
      <c r="Y228" t="s">
        <v>65</v>
      </c>
    </row>
    <row r="229" spans="1:25" x14ac:dyDescent="0.25">
      <c r="A229">
        <v>10281</v>
      </c>
      <c r="B229">
        <v>25</v>
      </c>
      <c r="C229" t="s">
        <v>77</v>
      </c>
      <c r="D229">
        <v>13</v>
      </c>
      <c r="E229" t="s">
        <v>975</v>
      </c>
      <c r="F229" t="s">
        <v>756</v>
      </c>
      <c r="G229" t="s">
        <v>28</v>
      </c>
      <c r="H229">
        <v>3</v>
      </c>
      <c r="I229">
        <v>8</v>
      </c>
      <c r="J229">
        <v>2004</v>
      </c>
      <c r="K229" t="s">
        <v>957</v>
      </c>
      <c r="L229">
        <v>136</v>
      </c>
      <c r="M229" t="s">
        <v>958</v>
      </c>
      <c r="N229" t="s">
        <v>210</v>
      </c>
      <c r="O229" t="s">
        <v>211</v>
      </c>
      <c r="P229" t="s">
        <v>212</v>
      </c>
      <c r="Q229" t="s">
        <v>34</v>
      </c>
      <c r="R229" t="s">
        <v>213</v>
      </c>
      <c r="S229" t="s">
        <v>214</v>
      </c>
      <c r="T229" t="s">
        <v>215</v>
      </c>
      <c r="U229" t="s">
        <v>38</v>
      </c>
      <c r="V229" t="s">
        <v>39</v>
      </c>
      <c r="W229" t="s">
        <v>40</v>
      </c>
      <c r="X229" t="s">
        <v>216</v>
      </c>
      <c r="Y229" t="s">
        <v>42</v>
      </c>
    </row>
    <row r="230" spans="1:25" x14ac:dyDescent="0.25">
      <c r="A230">
        <v>10291</v>
      </c>
      <c r="B230">
        <v>41</v>
      </c>
      <c r="C230" t="s">
        <v>77</v>
      </c>
      <c r="D230">
        <v>8</v>
      </c>
      <c r="E230" t="s">
        <v>976</v>
      </c>
      <c r="F230" t="s">
        <v>400</v>
      </c>
      <c r="G230" t="s">
        <v>28</v>
      </c>
      <c r="H230">
        <v>3</v>
      </c>
      <c r="I230">
        <v>9</v>
      </c>
      <c r="J230">
        <v>2004</v>
      </c>
      <c r="K230" t="s">
        <v>957</v>
      </c>
      <c r="L230">
        <v>136</v>
      </c>
      <c r="M230" t="s">
        <v>958</v>
      </c>
      <c r="N230" t="s">
        <v>401</v>
      </c>
      <c r="O230" t="s">
        <v>402</v>
      </c>
      <c r="P230" t="s">
        <v>403</v>
      </c>
      <c r="Q230" t="s">
        <v>34</v>
      </c>
      <c r="R230" t="s">
        <v>404</v>
      </c>
      <c r="S230" t="s">
        <v>34</v>
      </c>
      <c r="T230" t="s">
        <v>405</v>
      </c>
      <c r="U230" t="s">
        <v>287</v>
      </c>
      <c r="V230" t="s">
        <v>52</v>
      </c>
      <c r="W230" t="s">
        <v>406</v>
      </c>
      <c r="X230" t="s">
        <v>316</v>
      </c>
      <c r="Y230" t="s">
        <v>65</v>
      </c>
    </row>
    <row r="231" spans="1:25" x14ac:dyDescent="0.25">
      <c r="A231">
        <v>10304</v>
      </c>
      <c r="B231">
        <v>39</v>
      </c>
      <c r="C231" t="s">
        <v>77</v>
      </c>
      <c r="D231">
        <v>3</v>
      </c>
      <c r="E231" t="s">
        <v>977</v>
      </c>
      <c r="F231" t="s">
        <v>408</v>
      </c>
      <c r="G231" t="s">
        <v>28</v>
      </c>
      <c r="H231">
        <v>4</v>
      </c>
      <c r="I231">
        <v>10</v>
      </c>
      <c r="J231">
        <v>2004</v>
      </c>
      <c r="K231" t="s">
        <v>957</v>
      </c>
      <c r="L231">
        <v>136</v>
      </c>
      <c r="M231" t="s">
        <v>958</v>
      </c>
      <c r="N231" t="s">
        <v>409</v>
      </c>
      <c r="O231" t="s">
        <v>410</v>
      </c>
      <c r="P231" t="s">
        <v>411</v>
      </c>
      <c r="Q231" t="s">
        <v>34</v>
      </c>
      <c r="R231" t="s">
        <v>412</v>
      </c>
      <c r="S231" t="s">
        <v>34</v>
      </c>
      <c r="T231" t="s">
        <v>413</v>
      </c>
      <c r="U231" t="s">
        <v>51</v>
      </c>
      <c r="V231" t="s">
        <v>52</v>
      </c>
      <c r="W231" t="s">
        <v>414</v>
      </c>
      <c r="X231" t="s">
        <v>64</v>
      </c>
      <c r="Y231" t="s">
        <v>65</v>
      </c>
    </row>
    <row r="232" spans="1:25" x14ac:dyDescent="0.25">
      <c r="A232">
        <v>10313</v>
      </c>
      <c r="B232">
        <v>21</v>
      </c>
      <c r="C232" t="s">
        <v>77</v>
      </c>
      <c r="D232">
        <v>11</v>
      </c>
      <c r="E232" t="s">
        <v>978</v>
      </c>
      <c r="F232" t="s">
        <v>761</v>
      </c>
      <c r="G232" t="s">
        <v>28</v>
      </c>
      <c r="H232">
        <v>4</v>
      </c>
      <c r="I232">
        <v>10</v>
      </c>
      <c r="J232">
        <v>2004</v>
      </c>
      <c r="K232" t="s">
        <v>957</v>
      </c>
      <c r="L232">
        <v>136</v>
      </c>
      <c r="M232" t="s">
        <v>958</v>
      </c>
      <c r="N232" t="s">
        <v>347</v>
      </c>
      <c r="O232" t="s">
        <v>348</v>
      </c>
      <c r="P232" t="s">
        <v>349</v>
      </c>
      <c r="Q232" t="s">
        <v>34</v>
      </c>
      <c r="R232" t="s">
        <v>350</v>
      </c>
      <c r="S232" t="s">
        <v>351</v>
      </c>
      <c r="T232" t="s">
        <v>352</v>
      </c>
      <c r="U232" t="s">
        <v>353</v>
      </c>
      <c r="V232" t="s">
        <v>39</v>
      </c>
      <c r="W232" t="s">
        <v>354</v>
      </c>
      <c r="X232" t="s">
        <v>355</v>
      </c>
      <c r="Y232" t="s">
        <v>42</v>
      </c>
    </row>
    <row r="233" spans="1:25" x14ac:dyDescent="0.25">
      <c r="A233">
        <v>10322</v>
      </c>
      <c r="B233">
        <v>27</v>
      </c>
      <c r="C233" t="s">
        <v>77</v>
      </c>
      <c r="D233">
        <v>9</v>
      </c>
      <c r="E233" t="s">
        <v>979</v>
      </c>
      <c r="F233" t="s">
        <v>424</v>
      </c>
      <c r="G233" t="s">
        <v>28</v>
      </c>
      <c r="H233">
        <v>4</v>
      </c>
      <c r="I233">
        <v>11</v>
      </c>
      <c r="J233">
        <v>2004</v>
      </c>
      <c r="K233" t="s">
        <v>957</v>
      </c>
      <c r="L233">
        <v>136</v>
      </c>
      <c r="M233" t="s">
        <v>958</v>
      </c>
      <c r="N233" t="s">
        <v>425</v>
      </c>
      <c r="O233" t="s">
        <v>426</v>
      </c>
      <c r="P233" t="s">
        <v>427</v>
      </c>
      <c r="Q233" t="s">
        <v>34</v>
      </c>
      <c r="R233" t="s">
        <v>428</v>
      </c>
      <c r="S233" t="s">
        <v>429</v>
      </c>
      <c r="T233" t="s">
        <v>430</v>
      </c>
      <c r="U233" t="s">
        <v>38</v>
      </c>
      <c r="V233" t="s">
        <v>39</v>
      </c>
      <c r="W233" t="s">
        <v>75</v>
      </c>
      <c r="X233" t="s">
        <v>422</v>
      </c>
      <c r="Y233" t="s">
        <v>65</v>
      </c>
    </row>
    <row r="234" spans="1:25" x14ac:dyDescent="0.25">
      <c r="A234">
        <v>10333</v>
      </c>
      <c r="B234">
        <v>33</v>
      </c>
      <c r="C234" t="s">
        <v>980</v>
      </c>
      <c r="D234">
        <v>6</v>
      </c>
      <c r="E234" t="s">
        <v>981</v>
      </c>
      <c r="F234" t="s">
        <v>432</v>
      </c>
      <c r="G234" t="s">
        <v>28</v>
      </c>
      <c r="H234">
        <v>4</v>
      </c>
      <c r="I234">
        <v>11</v>
      </c>
      <c r="J234">
        <v>2004</v>
      </c>
      <c r="K234" t="s">
        <v>957</v>
      </c>
      <c r="L234">
        <v>136</v>
      </c>
      <c r="M234" t="s">
        <v>958</v>
      </c>
      <c r="N234" t="s">
        <v>118</v>
      </c>
      <c r="O234" t="s">
        <v>119</v>
      </c>
      <c r="P234" t="s">
        <v>120</v>
      </c>
      <c r="Q234" t="s">
        <v>34</v>
      </c>
      <c r="R234" t="s">
        <v>83</v>
      </c>
      <c r="S234" t="s">
        <v>73</v>
      </c>
      <c r="T234" t="s">
        <v>34</v>
      </c>
      <c r="U234" t="s">
        <v>38</v>
      </c>
      <c r="V234" t="s">
        <v>39</v>
      </c>
      <c r="W234" t="s">
        <v>121</v>
      </c>
      <c r="X234" t="s">
        <v>76</v>
      </c>
      <c r="Y234" t="s">
        <v>65</v>
      </c>
    </row>
    <row r="235" spans="1:25" x14ac:dyDescent="0.25">
      <c r="A235">
        <v>10347</v>
      </c>
      <c r="B235">
        <v>29</v>
      </c>
      <c r="C235" t="s">
        <v>77</v>
      </c>
      <c r="D235">
        <v>3</v>
      </c>
      <c r="E235" t="s">
        <v>982</v>
      </c>
      <c r="F235" t="s">
        <v>434</v>
      </c>
      <c r="G235" t="s">
        <v>28</v>
      </c>
      <c r="H235">
        <v>4</v>
      </c>
      <c r="I235">
        <v>11</v>
      </c>
      <c r="J235">
        <v>2004</v>
      </c>
      <c r="K235" t="s">
        <v>957</v>
      </c>
      <c r="L235">
        <v>136</v>
      </c>
      <c r="M235" t="s">
        <v>958</v>
      </c>
      <c r="N235" t="s">
        <v>132</v>
      </c>
      <c r="O235" t="s">
        <v>133</v>
      </c>
      <c r="P235" t="s">
        <v>134</v>
      </c>
      <c r="Q235" t="s">
        <v>135</v>
      </c>
      <c r="R235" t="s">
        <v>136</v>
      </c>
      <c r="S235" t="s">
        <v>137</v>
      </c>
      <c r="T235" t="s">
        <v>138</v>
      </c>
      <c r="U235" t="s">
        <v>139</v>
      </c>
      <c r="V235" t="s">
        <v>140</v>
      </c>
      <c r="W235" t="s">
        <v>141</v>
      </c>
      <c r="X235" t="s">
        <v>142</v>
      </c>
      <c r="Y235" t="s">
        <v>65</v>
      </c>
    </row>
    <row r="236" spans="1:25" x14ac:dyDescent="0.25">
      <c r="A236">
        <v>10357</v>
      </c>
      <c r="B236">
        <v>49</v>
      </c>
      <c r="C236" t="s">
        <v>77</v>
      </c>
      <c r="D236">
        <v>8</v>
      </c>
      <c r="E236" t="s">
        <v>983</v>
      </c>
      <c r="F236" t="s">
        <v>436</v>
      </c>
      <c r="G236" t="s">
        <v>28</v>
      </c>
      <c r="H236">
        <v>4</v>
      </c>
      <c r="I236">
        <v>12</v>
      </c>
      <c r="J236">
        <v>2004</v>
      </c>
      <c r="K236" t="s">
        <v>957</v>
      </c>
      <c r="L236">
        <v>136</v>
      </c>
      <c r="M236" t="s">
        <v>958</v>
      </c>
      <c r="N236" t="s">
        <v>417</v>
      </c>
      <c r="O236" t="s">
        <v>418</v>
      </c>
      <c r="P236" t="s">
        <v>419</v>
      </c>
      <c r="Q236" t="s">
        <v>34</v>
      </c>
      <c r="R236" t="s">
        <v>420</v>
      </c>
      <c r="S236" t="s">
        <v>73</v>
      </c>
      <c r="T236" t="s">
        <v>167</v>
      </c>
      <c r="U236" t="s">
        <v>38</v>
      </c>
      <c r="V236" t="s">
        <v>39</v>
      </c>
      <c r="W236" t="s">
        <v>421</v>
      </c>
      <c r="X236" t="s">
        <v>422</v>
      </c>
      <c r="Y236" t="s">
        <v>65</v>
      </c>
    </row>
    <row r="237" spans="1:25" x14ac:dyDescent="0.25">
      <c r="A237">
        <v>10370</v>
      </c>
      <c r="B237">
        <v>49</v>
      </c>
      <c r="C237" t="s">
        <v>77</v>
      </c>
      <c r="D237">
        <v>8</v>
      </c>
      <c r="E237" t="s">
        <v>984</v>
      </c>
      <c r="F237" t="s">
        <v>438</v>
      </c>
      <c r="G237" t="s">
        <v>28</v>
      </c>
      <c r="H237">
        <v>1</v>
      </c>
      <c r="I237">
        <v>1</v>
      </c>
      <c r="J237">
        <v>2005</v>
      </c>
      <c r="K237" t="s">
        <v>957</v>
      </c>
      <c r="L237">
        <v>136</v>
      </c>
      <c r="M237" t="s">
        <v>958</v>
      </c>
      <c r="N237" t="s">
        <v>448</v>
      </c>
      <c r="O237" t="s">
        <v>449</v>
      </c>
      <c r="P237" t="s">
        <v>450</v>
      </c>
      <c r="Q237" t="s">
        <v>451</v>
      </c>
      <c r="R237" t="s">
        <v>452</v>
      </c>
      <c r="S237" t="s">
        <v>238</v>
      </c>
      <c r="T237" t="s">
        <v>453</v>
      </c>
      <c r="U237" t="s">
        <v>139</v>
      </c>
      <c r="V237" t="s">
        <v>140</v>
      </c>
      <c r="W237" t="s">
        <v>454</v>
      </c>
      <c r="X237" t="s">
        <v>455</v>
      </c>
      <c r="Y237" t="s">
        <v>229</v>
      </c>
    </row>
    <row r="238" spans="1:25" x14ac:dyDescent="0.25">
      <c r="A238">
        <v>10381</v>
      </c>
      <c r="B238">
        <v>20</v>
      </c>
      <c r="C238" t="s">
        <v>77</v>
      </c>
      <c r="D238">
        <v>1</v>
      </c>
      <c r="E238" t="s">
        <v>985</v>
      </c>
      <c r="F238" t="s">
        <v>445</v>
      </c>
      <c r="G238" t="s">
        <v>28</v>
      </c>
      <c r="H238">
        <v>1</v>
      </c>
      <c r="I238">
        <v>2</v>
      </c>
      <c r="J238">
        <v>2005</v>
      </c>
      <c r="K238" t="s">
        <v>957</v>
      </c>
      <c r="L238">
        <v>136</v>
      </c>
      <c r="M238" t="s">
        <v>958</v>
      </c>
      <c r="N238" t="s">
        <v>80</v>
      </c>
      <c r="O238" t="s">
        <v>81</v>
      </c>
      <c r="P238" t="s">
        <v>82</v>
      </c>
      <c r="Q238" t="s">
        <v>34</v>
      </c>
      <c r="R238" t="s">
        <v>83</v>
      </c>
      <c r="S238" t="s">
        <v>73</v>
      </c>
      <c r="T238" t="s">
        <v>34</v>
      </c>
      <c r="U238" t="s">
        <v>38</v>
      </c>
      <c r="V238" t="s">
        <v>39</v>
      </c>
      <c r="W238" t="s">
        <v>84</v>
      </c>
      <c r="X238" t="s">
        <v>76</v>
      </c>
      <c r="Y238" t="s">
        <v>42</v>
      </c>
    </row>
    <row r="239" spans="1:25" x14ac:dyDescent="0.25">
      <c r="A239">
        <v>10391</v>
      </c>
      <c r="B239">
        <v>39</v>
      </c>
      <c r="C239" t="s">
        <v>986</v>
      </c>
      <c r="D239">
        <v>9</v>
      </c>
      <c r="E239" t="s">
        <v>987</v>
      </c>
      <c r="F239" t="s">
        <v>447</v>
      </c>
      <c r="G239" t="s">
        <v>28</v>
      </c>
      <c r="H239">
        <v>1</v>
      </c>
      <c r="I239">
        <v>3</v>
      </c>
      <c r="J239">
        <v>2005</v>
      </c>
      <c r="K239" t="s">
        <v>957</v>
      </c>
      <c r="L239">
        <v>136</v>
      </c>
      <c r="M239" t="s">
        <v>958</v>
      </c>
      <c r="N239" t="s">
        <v>448</v>
      </c>
      <c r="O239" t="s">
        <v>449</v>
      </c>
      <c r="P239" t="s">
        <v>450</v>
      </c>
      <c r="Q239" t="s">
        <v>451</v>
      </c>
      <c r="R239" t="s">
        <v>452</v>
      </c>
      <c r="S239" t="s">
        <v>238</v>
      </c>
      <c r="T239" t="s">
        <v>453</v>
      </c>
      <c r="U239" t="s">
        <v>139</v>
      </c>
      <c r="V239" t="s">
        <v>140</v>
      </c>
      <c r="W239" t="s">
        <v>454</v>
      </c>
      <c r="X239" t="s">
        <v>455</v>
      </c>
      <c r="Y239" t="s">
        <v>42</v>
      </c>
    </row>
    <row r="240" spans="1:25" x14ac:dyDescent="0.25">
      <c r="A240">
        <v>10411</v>
      </c>
      <c r="B240">
        <v>40</v>
      </c>
      <c r="C240" t="s">
        <v>77</v>
      </c>
      <c r="D240">
        <v>6</v>
      </c>
      <c r="E240" t="s">
        <v>988</v>
      </c>
      <c r="F240" t="s">
        <v>457</v>
      </c>
      <c r="G240" t="s">
        <v>28</v>
      </c>
      <c r="H240">
        <v>2</v>
      </c>
      <c r="I240">
        <v>5</v>
      </c>
      <c r="J240">
        <v>2005</v>
      </c>
      <c r="K240" t="s">
        <v>957</v>
      </c>
      <c r="L240">
        <v>136</v>
      </c>
      <c r="M240" t="s">
        <v>958</v>
      </c>
      <c r="N240" t="s">
        <v>458</v>
      </c>
      <c r="O240" t="s">
        <v>459</v>
      </c>
      <c r="P240" t="s">
        <v>460</v>
      </c>
      <c r="Q240" t="s">
        <v>34</v>
      </c>
      <c r="R240" t="s">
        <v>461</v>
      </c>
      <c r="S240" t="s">
        <v>462</v>
      </c>
      <c r="T240" t="s">
        <v>463</v>
      </c>
      <c r="U240" t="s">
        <v>353</v>
      </c>
      <c r="V240" t="s">
        <v>39</v>
      </c>
      <c r="W240" t="s">
        <v>464</v>
      </c>
      <c r="X240" t="s">
        <v>465</v>
      </c>
      <c r="Y240" t="s">
        <v>65</v>
      </c>
    </row>
    <row r="241" spans="1:25" x14ac:dyDescent="0.25">
      <c r="A241">
        <v>10424</v>
      </c>
      <c r="B241">
        <v>49</v>
      </c>
      <c r="C241" t="s">
        <v>77</v>
      </c>
      <c r="D241">
        <v>3</v>
      </c>
      <c r="E241" t="s">
        <v>989</v>
      </c>
      <c r="F241" t="s">
        <v>467</v>
      </c>
      <c r="G241" t="s">
        <v>468</v>
      </c>
      <c r="H241">
        <v>2</v>
      </c>
      <c r="I241">
        <v>5</v>
      </c>
      <c r="J241">
        <v>2005</v>
      </c>
      <c r="K241" t="s">
        <v>957</v>
      </c>
      <c r="L241">
        <v>136</v>
      </c>
      <c r="M241" t="s">
        <v>958</v>
      </c>
      <c r="N241" t="s">
        <v>268</v>
      </c>
      <c r="O241" t="s">
        <v>269</v>
      </c>
      <c r="P241" t="s">
        <v>270</v>
      </c>
      <c r="Q241" t="s">
        <v>34</v>
      </c>
      <c r="R241" t="s">
        <v>271</v>
      </c>
      <c r="S241" t="s">
        <v>34</v>
      </c>
      <c r="T241" t="s">
        <v>272</v>
      </c>
      <c r="U241" t="s">
        <v>273</v>
      </c>
      <c r="V241" t="s">
        <v>52</v>
      </c>
      <c r="W241" t="s">
        <v>274</v>
      </c>
      <c r="X241" t="s">
        <v>275</v>
      </c>
      <c r="Y241" t="s">
        <v>229</v>
      </c>
    </row>
    <row r="242" spans="1:25" x14ac:dyDescent="0.25">
      <c r="A242">
        <v>10107</v>
      </c>
      <c r="B242">
        <v>21</v>
      </c>
      <c r="C242" t="s">
        <v>77</v>
      </c>
      <c r="D242">
        <v>1</v>
      </c>
      <c r="E242" t="s">
        <v>990</v>
      </c>
      <c r="F242" t="s">
        <v>27</v>
      </c>
      <c r="G242" t="s">
        <v>28</v>
      </c>
      <c r="H242">
        <v>1</v>
      </c>
      <c r="I242">
        <v>2</v>
      </c>
      <c r="J242">
        <v>2003</v>
      </c>
      <c r="K242" t="s">
        <v>29</v>
      </c>
      <c r="L242">
        <v>150</v>
      </c>
      <c r="M242" t="s">
        <v>991</v>
      </c>
      <c r="N242" t="s">
        <v>31</v>
      </c>
      <c r="O242" t="s">
        <v>32</v>
      </c>
      <c r="P242" t="s">
        <v>33</v>
      </c>
      <c r="Q242" t="s">
        <v>34</v>
      </c>
      <c r="R242" t="s">
        <v>35</v>
      </c>
      <c r="S242" t="s">
        <v>36</v>
      </c>
      <c r="T242" t="s">
        <v>37</v>
      </c>
      <c r="U242" t="s">
        <v>38</v>
      </c>
      <c r="V242" t="s">
        <v>39</v>
      </c>
      <c r="W242" t="s">
        <v>40</v>
      </c>
      <c r="X242" t="s">
        <v>41</v>
      </c>
      <c r="Y242" t="s">
        <v>65</v>
      </c>
    </row>
    <row r="243" spans="1:25" x14ac:dyDescent="0.25">
      <c r="A243">
        <v>10121</v>
      </c>
      <c r="B243">
        <v>50</v>
      </c>
      <c r="C243" t="s">
        <v>77</v>
      </c>
      <c r="D243">
        <v>4</v>
      </c>
      <c r="E243" t="s">
        <v>992</v>
      </c>
      <c r="F243" t="s">
        <v>45</v>
      </c>
      <c r="G243" t="s">
        <v>28</v>
      </c>
      <c r="H243">
        <v>2</v>
      </c>
      <c r="I243">
        <v>5</v>
      </c>
      <c r="J243">
        <v>2003</v>
      </c>
      <c r="K243" t="s">
        <v>29</v>
      </c>
      <c r="L243">
        <v>150</v>
      </c>
      <c r="M243" t="s">
        <v>991</v>
      </c>
      <c r="N243" t="s">
        <v>46</v>
      </c>
      <c r="O243" t="s">
        <v>47</v>
      </c>
      <c r="P243" t="s">
        <v>48</v>
      </c>
      <c r="Q243" t="s">
        <v>34</v>
      </c>
      <c r="R243" t="s">
        <v>49</v>
      </c>
      <c r="S243" t="s">
        <v>34</v>
      </c>
      <c r="T243" t="s">
        <v>50</v>
      </c>
      <c r="U243" t="s">
        <v>51</v>
      </c>
      <c r="V243" t="s">
        <v>52</v>
      </c>
      <c r="W243" t="s">
        <v>53</v>
      </c>
      <c r="X243" t="s">
        <v>54</v>
      </c>
      <c r="Y243" t="s">
        <v>229</v>
      </c>
    </row>
    <row r="244" spans="1:25" x14ac:dyDescent="0.25">
      <c r="A244">
        <v>10134</v>
      </c>
      <c r="B244">
        <v>20</v>
      </c>
      <c r="C244" t="s">
        <v>77</v>
      </c>
      <c r="D244">
        <v>1</v>
      </c>
      <c r="E244" t="s">
        <v>993</v>
      </c>
      <c r="F244" t="s">
        <v>57</v>
      </c>
      <c r="G244" t="s">
        <v>28</v>
      </c>
      <c r="H244">
        <v>3</v>
      </c>
      <c r="I244">
        <v>7</v>
      </c>
      <c r="J244">
        <v>2003</v>
      </c>
      <c r="K244" t="s">
        <v>29</v>
      </c>
      <c r="L244">
        <v>150</v>
      </c>
      <c r="M244" t="s">
        <v>991</v>
      </c>
      <c r="N244" t="s">
        <v>58</v>
      </c>
      <c r="O244" t="s">
        <v>59</v>
      </c>
      <c r="P244" t="s">
        <v>60</v>
      </c>
      <c r="Q244" t="s">
        <v>34</v>
      </c>
      <c r="R244" t="s">
        <v>61</v>
      </c>
      <c r="S244" t="s">
        <v>34</v>
      </c>
      <c r="T244" t="s">
        <v>62</v>
      </c>
      <c r="U244" t="s">
        <v>51</v>
      </c>
      <c r="V244" t="s">
        <v>52</v>
      </c>
      <c r="W244" t="s">
        <v>63</v>
      </c>
      <c r="X244" t="s">
        <v>64</v>
      </c>
      <c r="Y244" t="s">
        <v>42</v>
      </c>
    </row>
    <row r="245" spans="1:25" x14ac:dyDescent="0.25">
      <c r="A245">
        <v>10145</v>
      </c>
      <c r="B245">
        <v>49</v>
      </c>
      <c r="C245" t="s">
        <v>77</v>
      </c>
      <c r="D245">
        <v>5</v>
      </c>
      <c r="E245" t="s">
        <v>994</v>
      </c>
      <c r="F245" t="s">
        <v>68</v>
      </c>
      <c r="G245" t="s">
        <v>28</v>
      </c>
      <c r="H245">
        <v>3</v>
      </c>
      <c r="I245">
        <v>8</v>
      </c>
      <c r="J245">
        <v>2003</v>
      </c>
      <c r="K245" t="s">
        <v>29</v>
      </c>
      <c r="L245">
        <v>150</v>
      </c>
      <c r="M245" t="s">
        <v>991</v>
      </c>
      <c r="N245" t="s">
        <v>69</v>
      </c>
      <c r="O245" t="s">
        <v>70</v>
      </c>
      <c r="P245" t="s">
        <v>71</v>
      </c>
      <c r="Q245" t="s">
        <v>34</v>
      </c>
      <c r="R245" t="s">
        <v>72</v>
      </c>
      <c r="S245" t="s">
        <v>73</v>
      </c>
      <c r="T245" t="s">
        <v>74</v>
      </c>
      <c r="U245" t="s">
        <v>38</v>
      </c>
      <c r="V245" t="s">
        <v>39</v>
      </c>
      <c r="W245" t="s">
        <v>75</v>
      </c>
      <c r="X245" t="s">
        <v>76</v>
      </c>
      <c r="Y245" t="s">
        <v>229</v>
      </c>
    </row>
    <row r="246" spans="1:25" x14ac:dyDescent="0.25">
      <c r="A246">
        <v>10159</v>
      </c>
      <c r="B246">
        <v>38</v>
      </c>
      <c r="C246" t="s">
        <v>77</v>
      </c>
      <c r="D246">
        <v>13</v>
      </c>
      <c r="E246" t="s">
        <v>995</v>
      </c>
      <c r="F246" t="s">
        <v>79</v>
      </c>
      <c r="G246" t="s">
        <v>28</v>
      </c>
      <c r="H246">
        <v>4</v>
      </c>
      <c r="I246">
        <v>10</v>
      </c>
      <c r="J246">
        <v>2003</v>
      </c>
      <c r="K246" t="s">
        <v>29</v>
      </c>
      <c r="L246">
        <v>150</v>
      </c>
      <c r="M246" t="s">
        <v>991</v>
      </c>
      <c r="N246" t="s">
        <v>80</v>
      </c>
      <c r="O246" t="s">
        <v>81</v>
      </c>
      <c r="P246" t="s">
        <v>82</v>
      </c>
      <c r="Q246" t="s">
        <v>34</v>
      </c>
      <c r="R246" t="s">
        <v>83</v>
      </c>
      <c r="S246" t="s">
        <v>73</v>
      </c>
      <c r="T246" t="s">
        <v>34</v>
      </c>
      <c r="U246" t="s">
        <v>38</v>
      </c>
      <c r="V246" t="s">
        <v>39</v>
      </c>
      <c r="W246" t="s">
        <v>84</v>
      </c>
      <c r="X246" t="s">
        <v>76</v>
      </c>
      <c r="Y246" t="s">
        <v>65</v>
      </c>
    </row>
    <row r="247" spans="1:25" x14ac:dyDescent="0.25">
      <c r="A247">
        <v>10169</v>
      </c>
      <c r="B247">
        <v>35</v>
      </c>
      <c r="C247" t="s">
        <v>77</v>
      </c>
      <c r="D247">
        <v>13</v>
      </c>
      <c r="E247" t="s">
        <v>996</v>
      </c>
      <c r="F247" t="s">
        <v>800</v>
      </c>
      <c r="G247" t="s">
        <v>28</v>
      </c>
      <c r="H247">
        <v>4</v>
      </c>
      <c r="I247">
        <v>11</v>
      </c>
      <c r="J247">
        <v>2003</v>
      </c>
      <c r="K247" t="s">
        <v>29</v>
      </c>
      <c r="L247">
        <v>150</v>
      </c>
      <c r="M247" t="s">
        <v>991</v>
      </c>
      <c r="N247" t="s">
        <v>448</v>
      </c>
      <c r="O247" t="s">
        <v>449</v>
      </c>
      <c r="P247" t="s">
        <v>450</v>
      </c>
      <c r="Q247" t="s">
        <v>451</v>
      </c>
      <c r="R247" t="s">
        <v>452</v>
      </c>
      <c r="S247" t="s">
        <v>238</v>
      </c>
      <c r="T247" t="s">
        <v>453</v>
      </c>
      <c r="U247" t="s">
        <v>139</v>
      </c>
      <c r="V247" t="s">
        <v>140</v>
      </c>
      <c r="W247" t="s">
        <v>454</v>
      </c>
      <c r="X247" t="s">
        <v>455</v>
      </c>
      <c r="Y247" t="s">
        <v>65</v>
      </c>
    </row>
    <row r="248" spans="1:25" x14ac:dyDescent="0.25">
      <c r="A248">
        <v>10180</v>
      </c>
      <c r="B248">
        <v>40</v>
      </c>
      <c r="C248" t="s">
        <v>77</v>
      </c>
      <c r="D248">
        <v>8</v>
      </c>
      <c r="E248" t="s">
        <v>997</v>
      </c>
      <c r="F248" t="s">
        <v>97</v>
      </c>
      <c r="G248" t="s">
        <v>28</v>
      </c>
      <c r="H248">
        <v>4</v>
      </c>
      <c r="I248">
        <v>11</v>
      </c>
      <c r="J248">
        <v>2003</v>
      </c>
      <c r="K248" t="s">
        <v>29</v>
      </c>
      <c r="L248">
        <v>150</v>
      </c>
      <c r="M248" t="s">
        <v>991</v>
      </c>
      <c r="N248" t="s">
        <v>98</v>
      </c>
      <c r="O248" t="s">
        <v>99</v>
      </c>
      <c r="P248" t="s">
        <v>100</v>
      </c>
      <c r="Q248" t="s">
        <v>34</v>
      </c>
      <c r="R248" t="s">
        <v>101</v>
      </c>
      <c r="S248" t="s">
        <v>34</v>
      </c>
      <c r="T248" t="s">
        <v>102</v>
      </c>
      <c r="U248" t="s">
        <v>51</v>
      </c>
      <c r="V248" t="s">
        <v>52</v>
      </c>
      <c r="W248" t="s">
        <v>103</v>
      </c>
      <c r="X248" t="s">
        <v>104</v>
      </c>
      <c r="Y248" t="s">
        <v>65</v>
      </c>
    </row>
    <row r="249" spans="1:25" x14ac:dyDescent="0.25">
      <c r="A249">
        <v>10189</v>
      </c>
      <c r="B249">
        <v>28</v>
      </c>
      <c r="C249" t="s">
        <v>77</v>
      </c>
      <c r="D249">
        <v>1</v>
      </c>
      <c r="E249" t="s">
        <v>998</v>
      </c>
      <c r="F249" t="s">
        <v>106</v>
      </c>
      <c r="G249" t="s">
        <v>28</v>
      </c>
      <c r="H249">
        <v>4</v>
      </c>
      <c r="I249">
        <v>11</v>
      </c>
      <c r="J249">
        <v>2003</v>
      </c>
      <c r="K249" t="s">
        <v>29</v>
      </c>
      <c r="L249">
        <v>150</v>
      </c>
      <c r="M249" t="s">
        <v>991</v>
      </c>
      <c r="N249" t="s">
        <v>69</v>
      </c>
      <c r="O249" t="s">
        <v>70</v>
      </c>
      <c r="P249" t="s">
        <v>71</v>
      </c>
      <c r="Q249" t="s">
        <v>34</v>
      </c>
      <c r="R249" t="s">
        <v>72</v>
      </c>
      <c r="S249" t="s">
        <v>73</v>
      </c>
      <c r="T249" t="s">
        <v>74</v>
      </c>
      <c r="U249" t="s">
        <v>38</v>
      </c>
      <c r="V249" t="s">
        <v>39</v>
      </c>
      <c r="W249" t="s">
        <v>75</v>
      </c>
      <c r="X249" t="s">
        <v>76</v>
      </c>
      <c r="Y249" t="s">
        <v>65</v>
      </c>
    </row>
    <row r="250" spans="1:25" x14ac:dyDescent="0.25">
      <c r="A250">
        <v>10201</v>
      </c>
      <c r="B250">
        <v>25</v>
      </c>
      <c r="C250" t="s">
        <v>77</v>
      </c>
      <c r="D250">
        <v>1</v>
      </c>
      <c r="E250" t="s">
        <v>999</v>
      </c>
      <c r="F250" t="s">
        <v>117</v>
      </c>
      <c r="G250" t="s">
        <v>28</v>
      </c>
      <c r="H250">
        <v>4</v>
      </c>
      <c r="I250">
        <v>12</v>
      </c>
      <c r="J250">
        <v>2003</v>
      </c>
      <c r="K250" t="s">
        <v>29</v>
      </c>
      <c r="L250">
        <v>150</v>
      </c>
      <c r="M250" t="s">
        <v>991</v>
      </c>
      <c r="N250" t="s">
        <v>118</v>
      </c>
      <c r="O250" t="s">
        <v>119</v>
      </c>
      <c r="P250" t="s">
        <v>120</v>
      </c>
      <c r="Q250" t="s">
        <v>34</v>
      </c>
      <c r="R250" t="s">
        <v>83</v>
      </c>
      <c r="S250" t="s">
        <v>73</v>
      </c>
      <c r="T250" t="s">
        <v>34</v>
      </c>
      <c r="U250" t="s">
        <v>38</v>
      </c>
      <c r="V250" t="s">
        <v>39</v>
      </c>
      <c r="W250" t="s">
        <v>121</v>
      </c>
      <c r="X250" t="s">
        <v>76</v>
      </c>
      <c r="Y250" t="s">
        <v>65</v>
      </c>
    </row>
    <row r="251" spans="1:25" x14ac:dyDescent="0.25">
      <c r="A251">
        <v>10211</v>
      </c>
      <c r="B251">
        <v>36</v>
      </c>
      <c r="C251" t="s">
        <v>77</v>
      </c>
      <c r="D251">
        <v>13</v>
      </c>
      <c r="E251" t="s">
        <v>1000</v>
      </c>
      <c r="F251" t="s">
        <v>123</v>
      </c>
      <c r="G251" t="s">
        <v>28</v>
      </c>
      <c r="H251">
        <v>1</v>
      </c>
      <c r="I251">
        <v>1</v>
      </c>
      <c r="J251">
        <v>2004</v>
      </c>
      <c r="K251" t="s">
        <v>29</v>
      </c>
      <c r="L251">
        <v>150</v>
      </c>
      <c r="M251" t="s">
        <v>991</v>
      </c>
      <c r="N251" t="s">
        <v>124</v>
      </c>
      <c r="O251" t="s">
        <v>125</v>
      </c>
      <c r="P251" t="s">
        <v>126</v>
      </c>
      <c r="Q251" t="s">
        <v>34</v>
      </c>
      <c r="R251" t="s">
        <v>61</v>
      </c>
      <c r="S251" t="s">
        <v>34</v>
      </c>
      <c r="T251" t="s">
        <v>127</v>
      </c>
      <c r="U251" t="s">
        <v>51</v>
      </c>
      <c r="V251" t="s">
        <v>52</v>
      </c>
      <c r="W251" t="s">
        <v>128</v>
      </c>
      <c r="X251" t="s">
        <v>129</v>
      </c>
      <c r="Y251" t="s">
        <v>65</v>
      </c>
    </row>
    <row r="252" spans="1:25" x14ac:dyDescent="0.25">
      <c r="A252">
        <v>10224</v>
      </c>
      <c r="B252">
        <v>43</v>
      </c>
      <c r="C252" t="s">
        <v>77</v>
      </c>
      <c r="D252">
        <v>6</v>
      </c>
      <c r="E252" t="s">
        <v>1001</v>
      </c>
      <c r="F252" t="s">
        <v>1002</v>
      </c>
      <c r="G252" t="s">
        <v>28</v>
      </c>
      <c r="H252">
        <v>1</v>
      </c>
      <c r="I252">
        <v>2</v>
      </c>
      <c r="J252">
        <v>2004</v>
      </c>
      <c r="K252" t="s">
        <v>29</v>
      </c>
      <c r="L252">
        <v>150</v>
      </c>
      <c r="M252" t="s">
        <v>991</v>
      </c>
      <c r="N252" t="s">
        <v>98</v>
      </c>
      <c r="O252" t="s">
        <v>99</v>
      </c>
      <c r="P252" t="s">
        <v>100</v>
      </c>
      <c r="Q252" t="s">
        <v>34</v>
      </c>
      <c r="R252" t="s">
        <v>101</v>
      </c>
      <c r="S252" t="s">
        <v>34</v>
      </c>
      <c r="T252" t="s">
        <v>102</v>
      </c>
      <c r="U252" t="s">
        <v>51</v>
      </c>
      <c r="V252" t="s">
        <v>52</v>
      </c>
      <c r="W252" t="s">
        <v>103</v>
      </c>
      <c r="X252" t="s">
        <v>104</v>
      </c>
      <c r="Y252" t="s">
        <v>65</v>
      </c>
    </row>
    <row r="253" spans="1:25" x14ac:dyDescent="0.25">
      <c r="A253">
        <v>10237</v>
      </c>
      <c r="B253">
        <v>32</v>
      </c>
      <c r="C253" t="s">
        <v>77</v>
      </c>
      <c r="D253">
        <v>6</v>
      </c>
      <c r="E253" t="s">
        <v>1003</v>
      </c>
      <c r="F253" t="s">
        <v>144</v>
      </c>
      <c r="G253" t="s">
        <v>28</v>
      </c>
      <c r="H253">
        <v>2</v>
      </c>
      <c r="I253">
        <v>4</v>
      </c>
      <c r="J253">
        <v>2004</v>
      </c>
      <c r="K253" t="s">
        <v>29</v>
      </c>
      <c r="L253">
        <v>150</v>
      </c>
      <c r="M253" t="s">
        <v>991</v>
      </c>
      <c r="N253" t="s">
        <v>145</v>
      </c>
      <c r="O253" t="s">
        <v>146</v>
      </c>
      <c r="P253" t="s">
        <v>147</v>
      </c>
      <c r="Q253" t="s">
        <v>148</v>
      </c>
      <c r="R253" t="s">
        <v>35</v>
      </c>
      <c r="S253" t="s">
        <v>36</v>
      </c>
      <c r="T253" t="s">
        <v>37</v>
      </c>
      <c r="U253" t="s">
        <v>38</v>
      </c>
      <c r="V253" t="s">
        <v>39</v>
      </c>
      <c r="W253" t="s">
        <v>149</v>
      </c>
      <c r="X253" t="s">
        <v>150</v>
      </c>
      <c r="Y253" t="s">
        <v>65</v>
      </c>
    </row>
    <row r="254" spans="1:25" x14ac:dyDescent="0.25">
      <c r="A254">
        <v>10251</v>
      </c>
      <c r="B254">
        <v>46</v>
      </c>
      <c r="C254" t="s">
        <v>77</v>
      </c>
      <c r="D254">
        <v>1</v>
      </c>
      <c r="E254" t="s">
        <v>1004</v>
      </c>
      <c r="F254" t="s">
        <v>152</v>
      </c>
      <c r="G254" t="s">
        <v>28</v>
      </c>
      <c r="H254">
        <v>2</v>
      </c>
      <c r="I254">
        <v>5</v>
      </c>
      <c r="J254">
        <v>2004</v>
      </c>
      <c r="K254" t="s">
        <v>29</v>
      </c>
      <c r="L254">
        <v>150</v>
      </c>
      <c r="M254" t="s">
        <v>991</v>
      </c>
      <c r="N254" t="s">
        <v>153</v>
      </c>
      <c r="O254" t="s">
        <v>154</v>
      </c>
      <c r="P254" t="s">
        <v>155</v>
      </c>
      <c r="Q254" t="s">
        <v>34</v>
      </c>
      <c r="R254" t="s">
        <v>156</v>
      </c>
      <c r="S254" t="s">
        <v>157</v>
      </c>
      <c r="T254" t="s">
        <v>158</v>
      </c>
      <c r="U254" t="s">
        <v>38</v>
      </c>
      <c r="V254" t="s">
        <v>39</v>
      </c>
      <c r="W254" t="s">
        <v>84</v>
      </c>
      <c r="X254" t="s">
        <v>159</v>
      </c>
      <c r="Y254" t="s">
        <v>229</v>
      </c>
    </row>
    <row r="255" spans="1:25" x14ac:dyDescent="0.25">
      <c r="A255">
        <v>10263</v>
      </c>
      <c r="B255">
        <v>48</v>
      </c>
      <c r="C255" t="s">
        <v>77</v>
      </c>
      <c r="D255">
        <v>1</v>
      </c>
      <c r="E255" t="s">
        <v>1005</v>
      </c>
      <c r="F255" t="s">
        <v>161</v>
      </c>
      <c r="G255" t="s">
        <v>28</v>
      </c>
      <c r="H255">
        <v>2</v>
      </c>
      <c r="I255">
        <v>6</v>
      </c>
      <c r="J255">
        <v>2004</v>
      </c>
      <c r="K255" t="s">
        <v>29</v>
      </c>
      <c r="L255">
        <v>150</v>
      </c>
      <c r="M255" t="s">
        <v>991</v>
      </c>
      <c r="N255" t="s">
        <v>162</v>
      </c>
      <c r="O255" t="s">
        <v>163</v>
      </c>
      <c r="P255" t="s">
        <v>164</v>
      </c>
      <c r="Q255" t="s">
        <v>34</v>
      </c>
      <c r="R255" t="s">
        <v>165</v>
      </c>
      <c r="S255" t="s">
        <v>166</v>
      </c>
      <c r="T255" t="s">
        <v>167</v>
      </c>
      <c r="U255" t="s">
        <v>38</v>
      </c>
      <c r="V255" t="s">
        <v>39</v>
      </c>
      <c r="W255" t="s">
        <v>168</v>
      </c>
      <c r="X255" t="s">
        <v>76</v>
      </c>
      <c r="Y255" t="s">
        <v>65</v>
      </c>
    </row>
    <row r="256" spans="1:25" x14ac:dyDescent="0.25">
      <c r="A256">
        <v>10276</v>
      </c>
      <c r="B256">
        <v>43</v>
      </c>
      <c r="C256" t="s">
        <v>77</v>
      </c>
      <c r="D256">
        <v>14</v>
      </c>
      <c r="E256" t="s">
        <v>1006</v>
      </c>
      <c r="F256" t="s">
        <v>839</v>
      </c>
      <c r="G256" t="s">
        <v>28</v>
      </c>
      <c r="H256">
        <v>3</v>
      </c>
      <c r="I256">
        <v>8</v>
      </c>
      <c r="J256">
        <v>2004</v>
      </c>
      <c r="K256" t="s">
        <v>29</v>
      </c>
      <c r="L256">
        <v>150</v>
      </c>
      <c r="M256" t="s">
        <v>991</v>
      </c>
      <c r="N256" t="s">
        <v>840</v>
      </c>
      <c r="O256" t="s">
        <v>841</v>
      </c>
      <c r="P256" t="s">
        <v>842</v>
      </c>
      <c r="Q256" t="s">
        <v>34</v>
      </c>
      <c r="R256" t="s">
        <v>441</v>
      </c>
      <c r="S256" t="s">
        <v>185</v>
      </c>
      <c r="T256" t="s">
        <v>442</v>
      </c>
      <c r="U256" t="s">
        <v>38</v>
      </c>
      <c r="V256" t="s">
        <v>39</v>
      </c>
      <c r="W256" t="s">
        <v>843</v>
      </c>
      <c r="X256" t="s">
        <v>844</v>
      </c>
      <c r="Y256" t="s">
        <v>65</v>
      </c>
    </row>
    <row r="257" spans="1:25" x14ac:dyDescent="0.25">
      <c r="A257">
        <v>10285</v>
      </c>
      <c r="B257">
        <v>49</v>
      </c>
      <c r="C257" t="s">
        <v>77</v>
      </c>
      <c r="D257">
        <v>5</v>
      </c>
      <c r="E257" t="s">
        <v>1007</v>
      </c>
      <c r="F257" t="s">
        <v>180</v>
      </c>
      <c r="G257" t="s">
        <v>28</v>
      </c>
      <c r="H257">
        <v>3</v>
      </c>
      <c r="I257">
        <v>8</v>
      </c>
      <c r="J257">
        <v>2004</v>
      </c>
      <c r="K257" t="s">
        <v>29</v>
      </c>
      <c r="L257">
        <v>150</v>
      </c>
      <c r="M257" t="s">
        <v>991</v>
      </c>
      <c r="N257" t="s">
        <v>181</v>
      </c>
      <c r="O257" t="s">
        <v>182</v>
      </c>
      <c r="P257" t="s">
        <v>183</v>
      </c>
      <c r="Q257" t="s">
        <v>34</v>
      </c>
      <c r="R257" t="s">
        <v>184</v>
      </c>
      <c r="S257" t="s">
        <v>185</v>
      </c>
      <c r="T257" t="s">
        <v>186</v>
      </c>
      <c r="U257" t="s">
        <v>38</v>
      </c>
      <c r="V257" t="s">
        <v>39</v>
      </c>
      <c r="W257" t="s">
        <v>187</v>
      </c>
      <c r="X257" t="s">
        <v>188</v>
      </c>
      <c r="Y257" t="s">
        <v>65</v>
      </c>
    </row>
    <row r="258" spans="1:25" x14ac:dyDescent="0.25">
      <c r="A258">
        <v>10299</v>
      </c>
      <c r="B258">
        <v>24</v>
      </c>
      <c r="C258" t="s">
        <v>77</v>
      </c>
      <c r="D258">
        <v>8</v>
      </c>
      <c r="E258" t="s">
        <v>1008</v>
      </c>
      <c r="F258" t="s">
        <v>190</v>
      </c>
      <c r="G258" t="s">
        <v>28</v>
      </c>
      <c r="H258">
        <v>3</v>
      </c>
      <c r="I258">
        <v>9</v>
      </c>
      <c r="J258">
        <v>2004</v>
      </c>
      <c r="K258" t="s">
        <v>29</v>
      </c>
      <c r="L258">
        <v>150</v>
      </c>
      <c r="M258" t="s">
        <v>991</v>
      </c>
      <c r="N258" t="s">
        <v>191</v>
      </c>
      <c r="O258" t="s">
        <v>192</v>
      </c>
      <c r="P258" t="s">
        <v>193</v>
      </c>
      <c r="Q258" t="s">
        <v>34</v>
      </c>
      <c r="R258" t="s">
        <v>194</v>
      </c>
      <c r="S258" t="s">
        <v>34</v>
      </c>
      <c r="T258" t="s">
        <v>195</v>
      </c>
      <c r="U258" t="s">
        <v>196</v>
      </c>
      <c r="V258" t="s">
        <v>52</v>
      </c>
      <c r="W258" t="s">
        <v>197</v>
      </c>
      <c r="X258" t="s">
        <v>198</v>
      </c>
      <c r="Y258" t="s">
        <v>65</v>
      </c>
    </row>
    <row r="259" spans="1:25" x14ac:dyDescent="0.25">
      <c r="A259">
        <v>10309</v>
      </c>
      <c r="B259">
        <v>26</v>
      </c>
      <c r="C259" t="s">
        <v>77</v>
      </c>
      <c r="D259">
        <v>4</v>
      </c>
      <c r="E259" t="s">
        <v>1009</v>
      </c>
      <c r="F259" t="s">
        <v>200</v>
      </c>
      <c r="G259" t="s">
        <v>28</v>
      </c>
      <c r="H259">
        <v>4</v>
      </c>
      <c r="I259">
        <v>10</v>
      </c>
      <c r="J259">
        <v>2004</v>
      </c>
      <c r="K259" t="s">
        <v>29</v>
      </c>
      <c r="L259">
        <v>150</v>
      </c>
      <c r="M259" t="s">
        <v>991</v>
      </c>
      <c r="N259" t="s">
        <v>201</v>
      </c>
      <c r="O259" t="s">
        <v>202</v>
      </c>
      <c r="P259" t="s">
        <v>203</v>
      </c>
      <c r="Q259" t="s">
        <v>34</v>
      </c>
      <c r="R259" t="s">
        <v>204</v>
      </c>
      <c r="S259" t="s">
        <v>34</v>
      </c>
      <c r="T259" t="s">
        <v>205</v>
      </c>
      <c r="U259" t="s">
        <v>112</v>
      </c>
      <c r="V259" t="s">
        <v>52</v>
      </c>
      <c r="W259" t="s">
        <v>206</v>
      </c>
      <c r="X259" t="s">
        <v>207</v>
      </c>
      <c r="Y259" t="s">
        <v>65</v>
      </c>
    </row>
    <row r="260" spans="1:25" x14ac:dyDescent="0.25">
      <c r="A260">
        <v>10319</v>
      </c>
      <c r="B260">
        <v>30</v>
      </c>
      <c r="C260" t="s">
        <v>77</v>
      </c>
      <c r="D260">
        <v>9</v>
      </c>
      <c r="E260" t="s">
        <v>1010</v>
      </c>
      <c r="F260" t="s">
        <v>858</v>
      </c>
      <c r="G260" t="s">
        <v>28</v>
      </c>
      <c r="H260">
        <v>4</v>
      </c>
      <c r="I260">
        <v>11</v>
      </c>
      <c r="J260">
        <v>2004</v>
      </c>
      <c r="K260" t="s">
        <v>29</v>
      </c>
      <c r="L260">
        <v>150</v>
      </c>
      <c r="M260" t="s">
        <v>991</v>
      </c>
      <c r="N260" t="s">
        <v>1011</v>
      </c>
      <c r="O260" t="s">
        <v>1012</v>
      </c>
      <c r="P260" t="s">
        <v>1013</v>
      </c>
      <c r="Q260" t="s">
        <v>1014</v>
      </c>
      <c r="R260" t="s">
        <v>35</v>
      </c>
      <c r="S260" t="s">
        <v>36</v>
      </c>
      <c r="T260" t="s">
        <v>37</v>
      </c>
      <c r="U260" t="s">
        <v>38</v>
      </c>
      <c r="V260" t="s">
        <v>39</v>
      </c>
      <c r="W260" t="s">
        <v>1015</v>
      </c>
      <c r="X260" t="s">
        <v>1016</v>
      </c>
      <c r="Y260" t="s">
        <v>65</v>
      </c>
    </row>
    <row r="261" spans="1:25" x14ac:dyDescent="0.25">
      <c r="A261">
        <v>10329</v>
      </c>
      <c r="B261">
        <v>24</v>
      </c>
      <c r="C261" t="s">
        <v>77</v>
      </c>
      <c r="D261">
        <v>6</v>
      </c>
      <c r="E261" t="s">
        <v>1017</v>
      </c>
      <c r="F261" t="s">
        <v>218</v>
      </c>
      <c r="G261" t="s">
        <v>28</v>
      </c>
      <c r="H261">
        <v>4</v>
      </c>
      <c r="I261">
        <v>11</v>
      </c>
      <c r="J261">
        <v>2004</v>
      </c>
      <c r="K261" t="s">
        <v>29</v>
      </c>
      <c r="L261">
        <v>150</v>
      </c>
      <c r="M261" t="s">
        <v>991</v>
      </c>
      <c r="N261" t="s">
        <v>31</v>
      </c>
      <c r="O261" t="s">
        <v>32</v>
      </c>
      <c r="P261" t="s">
        <v>33</v>
      </c>
      <c r="Q261" t="s">
        <v>34</v>
      </c>
      <c r="R261" t="s">
        <v>35</v>
      </c>
      <c r="S261" t="s">
        <v>36</v>
      </c>
      <c r="T261" t="s">
        <v>37</v>
      </c>
      <c r="U261" t="s">
        <v>38</v>
      </c>
      <c r="V261" t="s">
        <v>39</v>
      </c>
      <c r="W261" t="s">
        <v>40</v>
      </c>
      <c r="X261" t="s">
        <v>41</v>
      </c>
      <c r="Y261" t="s">
        <v>65</v>
      </c>
    </row>
    <row r="262" spans="1:25" x14ac:dyDescent="0.25">
      <c r="A262">
        <v>10341</v>
      </c>
      <c r="B262">
        <v>55</v>
      </c>
      <c r="C262" t="s">
        <v>77</v>
      </c>
      <c r="D262">
        <v>8</v>
      </c>
      <c r="E262" t="s">
        <v>1018</v>
      </c>
      <c r="F262" t="s">
        <v>220</v>
      </c>
      <c r="G262" t="s">
        <v>28</v>
      </c>
      <c r="H262">
        <v>4</v>
      </c>
      <c r="I262">
        <v>11</v>
      </c>
      <c r="J262">
        <v>2004</v>
      </c>
      <c r="K262" t="s">
        <v>29</v>
      </c>
      <c r="L262">
        <v>150</v>
      </c>
      <c r="M262" t="s">
        <v>991</v>
      </c>
      <c r="N262" t="s">
        <v>221</v>
      </c>
      <c r="O262" t="s">
        <v>222</v>
      </c>
      <c r="P262" t="s">
        <v>223</v>
      </c>
      <c r="Q262" t="s">
        <v>34</v>
      </c>
      <c r="R262" t="s">
        <v>224</v>
      </c>
      <c r="S262" t="s">
        <v>34</v>
      </c>
      <c r="T262" t="s">
        <v>225</v>
      </c>
      <c r="U262" t="s">
        <v>226</v>
      </c>
      <c r="V262" t="s">
        <v>52</v>
      </c>
      <c r="W262" t="s">
        <v>227</v>
      </c>
      <c r="X262" t="s">
        <v>228</v>
      </c>
      <c r="Y262" t="s">
        <v>229</v>
      </c>
    </row>
    <row r="263" spans="1:25" x14ac:dyDescent="0.25">
      <c r="A263">
        <v>10362</v>
      </c>
      <c r="B263">
        <v>22</v>
      </c>
      <c r="C263" t="s">
        <v>77</v>
      </c>
      <c r="D263">
        <v>1</v>
      </c>
      <c r="E263" t="s">
        <v>1019</v>
      </c>
      <c r="F263" t="s">
        <v>553</v>
      </c>
      <c r="G263" t="s">
        <v>28</v>
      </c>
      <c r="H263">
        <v>1</v>
      </c>
      <c r="I263">
        <v>1</v>
      </c>
      <c r="J263">
        <v>2005</v>
      </c>
      <c r="K263" t="s">
        <v>29</v>
      </c>
      <c r="L263">
        <v>150</v>
      </c>
      <c r="M263" t="s">
        <v>991</v>
      </c>
      <c r="N263" t="s">
        <v>88</v>
      </c>
      <c r="O263" t="s">
        <v>89</v>
      </c>
      <c r="P263" t="s">
        <v>90</v>
      </c>
      <c r="Q263" t="s">
        <v>34</v>
      </c>
      <c r="R263" t="s">
        <v>91</v>
      </c>
      <c r="S263" t="s">
        <v>73</v>
      </c>
      <c r="T263" t="s">
        <v>92</v>
      </c>
      <c r="U263" t="s">
        <v>38</v>
      </c>
      <c r="V263" t="s">
        <v>39</v>
      </c>
      <c r="W263" t="s">
        <v>93</v>
      </c>
      <c r="X263" t="s">
        <v>94</v>
      </c>
      <c r="Y263" t="s">
        <v>65</v>
      </c>
    </row>
    <row r="264" spans="1:25" x14ac:dyDescent="0.25">
      <c r="A264">
        <v>10375</v>
      </c>
      <c r="B264">
        <v>49</v>
      </c>
      <c r="C264" t="s">
        <v>1020</v>
      </c>
      <c r="D264">
        <v>13</v>
      </c>
      <c r="E264" t="s">
        <v>1021</v>
      </c>
      <c r="F264" t="s">
        <v>244</v>
      </c>
      <c r="G264" t="s">
        <v>28</v>
      </c>
      <c r="H264">
        <v>1</v>
      </c>
      <c r="I264">
        <v>2</v>
      </c>
      <c r="J264">
        <v>2005</v>
      </c>
      <c r="K264" t="s">
        <v>29</v>
      </c>
      <c r="L264">
        <v>150</v>
      </c>
      <c r="M264" t="s">
        <v>991</v>
      </c>
      <c r="N264" t="s">
        <v>172</v>
      </c>
      <c r="O264" t="s">
        <v>173</v>
      </c>
      <c r="P264" t="s">
        <v>174</v>
      </c>
      <c r="Q264" t="s">
        <v>34</v>
      </c>
      <c r="R264" t="s">
        <v>175</v>
      </c>
      <c r="S264" t="s">
        <v>34</v>
      </c>
      <c r="T264" t="s">
        <v>176</v>
      </c>
      <c r="U264" t="s">
        <v>51</v>
      </c>
      <c r="V264" t="s">
        <v>52</v>
      </c>
      <c r="W264" t="s">
        <v>177</v>
      </c>
      <c r="X264" t="s">
        <v>178</v>
      </c>
      <c r="Y264" t="s">
        <v>65</v>
      </c>
    </row>
    <row r="265" spans="1:25" x14ac:dyDescent="0.25">
      <c r="A265">
        <v>10388</v>
      </c>
      <c r="B265">
        <v>44</v>
      </c>
      <c r="C265" t="s">
        <v>77</v>
      </c>
      <c r="D265">
        <v>6</v>
      </c>
      <c r="E265" t="s">
        <v>1022</v>
      </c>
      <c r="F265" t="s">
        <v>247</v>
      </c>
      <c r="G265" t="s">
        <v>28</v>
      </c>
      <c r="H265">
        <v>1</v>
      </c>
      <c r="I265">
        <v>3</v>
      </c>
      <c r="J265">
        <v>2005</v>
      </c>
      <c r="K265" t="s">
        <v>29</v>
      </c>
      <c r="L265">
        <v>150</v>
      </c>
      <c r="M265" t="s">
        <v>991</v>
      </c>
      <c r="N265" t="s">
        <v>248</v>
      </c>
      <c r="O265" t="s">
        <v>249</v>
      </c>
      <c r="P265" t="s">
        <v>250</v>
      </c>
      <c r="Q265" t="s">
        <v>34</v>
      </c>
      <c r="R265" t="s">
        <v>251</v>
      </c>
      <c r="S265" t="s">
        <v>185</v>
      </c>
      <c r="T265" t="s">
        <v>252</v>
      </c>
      <c r="U265" t="s">
        <v>38</v>
      </c>
      <c r="V265" t="s">
        <v>39</v>
      </c>
      <c r="W265" t="s">
        <v>253</v>
      </c>
      <c r="X265" t="s">
        <v>254</v>
      </c>
      <c r="Y265" t="s">
        <v>65</v>
      </c>
    </row>
    <row r="266" spans="1:25" x14ac:dyDescent="0.25">
      <c r="A266">
        <v>10403</v>
      </c>
      <c r="B266">
        <v>66</v>
      </c>
      <c r="C266" t="s">
        <v>77</v>
      </c>
      <c r="D266">
        <v>6</v>
      </c>
      <c r="E266" t="s">
        <v>1023</v>
      </c>
      <c r="F266" t="s">
        <v>256</v>
      </c>
      <c r="G266" t="s">
        <v>28</v>
      </c>
      <c r="H266">
        <v>2</v>
      </c>
      <c r="I266">
        <v>4</v>
      </c>
      <c r="J266">
        <v>2005</v>
      </c>
      <c r="K266" t="s">
        <v>29</v>
      </c>
      <c r="L266">
        <v>150</v>
      </c>
      <c r="M266" t="s">
        <v>991</v>
      </c>
      <c r="N266" t="s">
        <v>257</v>
      </c>
      <c r="O266" t="s">
        <v>258</v>
      </c>
      <c r="P266" t="s">
        <v>259</v>
      </c>
      <c r="Q266" t="s">
        <v>34</v>
      </c>
      <c r="R266" t="s">
        <v>260</v>
      </c>
      <c r="S266" t="s">
        <v>34</v>
      </c>
      <c r="T266" t="s">
        <v>261</v>
      </c>
      <c r="U266" t="s">
        <v>262</v>
      </c>
      <c r="V266" t="s">
        <v>52</v>
      </c>
      <c r="W266" t="s">
        <v>263</v>
      </c>
      <c r="X266" t="s">
        <v>264</v>
      </c>
      <c r="Y266" t="s">
        <v>229</v>
      </c>
    </row>
    <row r="267" spans="1:25" x14ac:dyDescent="0.25">
      <c r="A267">
        <v>10417</v>
      </c>
      <c r="B267">
        <v>21</v>
      </c>
      <c r="C267" t="s">
        <v>77</v>
      </c>
      <c r="D267">
        <v>1</v>
      </c>
      <c r="E267" t="s">
        <v>1024</v>
      </c>
      <c r="F267" t="s">
        <v>266</v>
      </c>
      <c r="G267" t="s">
        <v>267</v>
      </c>
      <c r="H267">
        <v>2</v>
      </c>
      <c r="I267">
        <v>5</v>
      </c>
      <c r="J267">
        <v>2005</v>
      </c>
      <c r="K267" t="s">
        <v>29</v>
      </c>
      <c r="L267">
        <v>150</v>
      </c>
      <c r="M267" t="s">
        <v>991</v>
      </c>
      <c r="N267" t="s">
        <v>268</v>
      </c>
      <c r="O267" t="s">
        <v>269</v>
      </c>
      <c r="P267" t="s">
        <v>270</v>
      </c>
      <c r="Q267" t="s">
        <v>34</v>
      </c>
      <c r="R267" t="s">
        <v>271</v>
      </c>
      <c r="S267" t="s">
        <v>34</v>
      </c>
      <c r="T267" t="s">
        <v>272</v>
      </c>
      <c r="U267" t="s">
        <v>273</v>
      </c>
      <c r="V267" t="s">
        <v>52</v>
      </c>
      <c r="W267" t="s">
        <v>274</v>
      </c>
      <c r="X267" t="s">
        <v>275</v>
      </c>
      <c r="Y267" t="s">
        <v>65</v>
      </c>
    </row>
    <row r="268" spans="1:25" x14ac:dyDescent="0.25">
      <c r="A268">
        <v>10104</v>
      </c>
      <c r="B268">
        <v>34</v>
      </c>
      <c r="C268" t="s">
        <v>77</v>
      </c>
      <c r="D268">
        <v>1</v>
      </c>
      <c r="E268" t="s">
        <v>1025</v>
      </c>
      <c r="F268" t="s">
        <v>1026</v>
      </c>
      <c r="G268" t="s">
        <v>28</v>
      </c>
      <c r="H268">
        <v>1</v>
      </c>
      <c r="I268">
        <v>1</v>
      </c>
      <c r="J268">
        <v>2003</v>
      </c>
      <c r="K268" t="s">
        <v>278</v>
      </c>
      <c r="L268">
        <v>151</v>
      </c>
      <c r="M268" t="s">
        <v>1027</v>
      </c>
      <c r="N268" t="s">
        <v>268</v>
      </c>
      <c r="O268" t="s">
        <v>269</v>
      </c>
      <c r="P268" t="s">
        <v>270</v>
      </c>
      <c r="Q268" t="s">
        <v>34</v>
      </c>
      <c r="R268" t="s">
        <v>271</v>
      </c>
      <c r="S268" t="s">
        <v>34</v>
      </c>
      <c r="T268" t="s">
        <v>272</v>
      </c>
      <c r="U268" t="s">
        <v>273</v>
      </c>
      <c r="V268" t="s">
        <v>52</v>
      </c>
      <c r="W268" t="s">
        <v>274</v>
      </c>
      <c r="X268" t="s">
        <v>275</v>
      </c>
      <c r="Y268" t="s">
        <v>65</v>
      </c>
    </row>
    <row r="269" spans="1:25" x14ac:dyDescent="0.25">
      <c r="A269">
        <v>10117</v>
      </c>
      <c r="B269">
        <v>43</v>
      </c>
      <c r="C269" t="s">
        <v>77</v>
      </c>
      <c r="D269">
        <v>10</v>
      </c>
      <c r="E269" t="s">
        <v>1028</v>
      </c>
      <c r="F269" t="s">
        <v>882</v>
      </c>
      <c r="G269" t="s">
        <v>28</v>
      </c>
      <c r="H269">
        <v>2</v>
      </c>
      <c r="I269">
        <v>4</v>
      </c>
      <c r="J269">
        <v>2003</v>
      </c>
      <c r="K269" t="s">
        <v>278</v>
      </c>
      <c r="L269">
        <v>151</v>
      </c>
      <c r="M269" t="s">
        <v>1027</v>
      </c>
      <c r="N269" t="s">
        <v>302</v>
      </c>
      <c r="O269" t="s">
        <v>303</v>
      </c>
      <c r="P269" t="s">
        <v>304</v>
      </c>
      <c r="Q269" t="s">
        <v>34</v>
      </c>
      <c r="R269" t="s">
        <v>305</v>
      </c>
      <c r="S269" t="s">
        <v>34</v>
      </c>
      <c r="T269" t="s">
        <v>306</v>
      </c>
      <c r="U269" t="s">
        <v>305</v>
      </c>
      <c r="V269" t="s">
        <v>307</v>
      </c>
      <c r="W269" t="s">
        <v>308</v>
      </c>
      <c r="X269" t="s">
        <v>309</v>
      </c>
      <c r="Y269" t="s">
        <v>65</v>
      </c>
    </row>
    <row r="270" spans="1:25" x14ac:dyDescent="0.25">
      <c r="A270">
        <v>10127</v>
      </c>
      <c r="B270">
        <v>46</v>
      </c>
      <c r="C270" t="s">
        <v>77</v>
      </c>
      <c r="D270">
        <v>3</v>
      </c>
      <c r="E270" t="s">
        <v>1029</v>
      </c>
      <c r="F270" t="s">
        <v>884</v>
      </c>
      <c r="G270" t="s">
        <v>28</v>
      </c>
      <c r="H270">
        <v>2</v>
      </c>
      <c r="I270">
        <v>6</v>
      </c>
      <c r="J270">
        <v>2003</v>
      </c>
      <c r="K270" t="s">
        <v>278</v>
      </c>
      <c r="L270">
        <v>151</v>
      </c>
      <c r="M270" t="s">
        <v>1027</v>
      </c>
      <c r="N270" t="s">
        <v>885</v>
      </c>
      <c r="O270" t="s">
        <v>886</v>
      </c>
      <c r="P270" t="s">
        <v>887</v>
      </c>
      <c r="Q270" t="s">
        <v>888</v>
      </c>
      <c r="R270" t="s">
        <v>35</v>
      </c>
      <c r="S270" t="s">
        <v>36</v>
      </c>
      <c r="T270" t="s">
        <v>37</v>
      </c>
      <c r="U270" t="s">
        <v>38</v>
      </c>
      <c r="V270" t="s">
        <v>39</v>
      </c>
      <c r="W270" t="s">
        <v>75</v>
      </c>
      <c r="X270" t="s">
        <v>889</v>
      </c>
      <c r="Y270" t="s">
        <v>229</v>
      </c>
    </row>
    <row r="271" spans="1:25" x14ac:dyDescent="0.25">
      <c r="A271">
        <v>10142</v>
      </c>
      <c r="B271">
        <v>33</v>
      </c>
      <c r="C271" t="s">
        <v>77</v>
      </c>
      <c r="D271">
        <v>13</v>
      </c>
      <c r="E271" t="s">
        <v>1030</v>
      </c>
      <c r="F271" t="s">
        <v>891</v>
      </c>
      <c r="G271" t="s">
        <v>28</v>
      </c>
      <c r="H271">
        <v>3</v>
      </c>
      <c r="I271">
        <v>8</v>
      </c>
      <c r="J271">
        <v>2003</v>
      </c>
      <c r="K271" t="s">
        <v>278</v>
      </c>
      <c r="L271">
        <v>151</v>
      </c>
      <c r="M271" t="s">
        <v>1027</v>
      </c>
      <c r="N271" t="s">
        <v>417</v>
      </c>
      <c r="O271" t="s">
        <v>418</v>
      </c>
      <c r="P271" t="s">
        <v>419</v>
      </c>
      <c r="Q271" t="s">
        <v>34</v>
      </c>
      <c r="R271" t="s">
        <v>420</v>
      </c>
      <c r="S271" t="s">
        <v>73</v>
      </c>
      <c r="T271" t="s">
        <v>167</v>
      </c>
      <c r="U271" t="s">
        <v>38</v>
      </c>
      <c r="V271" t="s">
        <v>39</v>
      </c>
      <c r="W271" t="s">
        <v>421</v>
      </c>
      <c r="X271" t="s">
        <v>422</v>
      </c>
      <c r="Y271" t="s">
        <v>65</v>
      </c>
    </row>
    <row r="272" spans="1:25" x14ac:dyDescent="0.25">
      <c r="A272">
        <v>10153</v>
      </c>
      <c r="B272">
        <v>42</v>
      </c>
      <c r="C272" t="s">
        <v>77</v>
      </c>
      <c r="D272">
        <v>12</v>
      </c>
      <c r="E272" t="s">
        <v>1031</v>
      </c>
      <c r="F272" t="s">
        <v>893</v>
      </c>
      <c r="G272" t="s">
        <v>28</v>
      </c>
      <c r="H272">
        <v>3</v>
      </c>
      <c r="I272">
        <v>9</v>
      </c>
      <c r="J272">
        <v>2003</v>
      </c>
      <c r="K272" t="s">
        <v>278</v>
      </c>
      <c r="L272">
        <v>151</v>
      </c>
      <c r="M272" t="s">
        <v>1027</v>
      </c>
      <c r="N272" t="s">
        <v>268</v>
      </c>
      <c r="O272" t="s">
        <v>269</v>
      </c>
      <c r="P272" t="s">
        <v>270</v>
      </c>
      <c r="Q272" t="s">
        <v>34</v>
      </c>
      <c r="R272" t="s">
        <v>271</v>
      </c>
      <c r="S272" t="s">
        <v>34</v>
      </c>
      <c r="T272" t="s">
        <v>272</v>
      </c>
      <c r="U272" t="s">
        <v>273</v>
      </c>
      <c r="V272" t="s">
        <v>52</v>
      </c>
      <c r="W272" t="s">
        <v>274</v>
      </c>
      <c r="X272" t="s">
        <v>275</v>
      </c>
      <c r="Y272" t="s">
        <v>65</v>
      </c>
    </row>
    <row r="273" spans="1:25" x14ac:dyDescent="0.25">
      <c r="A273">
        <v>10165</v>
      </c>
      <c r="B273">
        <v>34</v>
      </c>
      <c r="C273" t="s">
        <v>77</v>
      </c>
      <c r="D273">
        <v>4</v>
      </c>
      <c r="E273" t="s">
        <v>1032</v>
      </c>
      <c r="F273" t="s">
        <v>895</v>
      </c>
      <c r="G273" t="s">
        <v>28</v>
      </c>
      <c r="H273">
        <v>4</v>
      </c>
      <c r="I273">
        <v>10</v>
      </c>
      <c r="J273">
        <v>2003</v>
      </c>
      <c r="K273" t="s">
        <v>278</v>
      </c>
      <c r="L273">
        <v>151</v>
      </c>
      <c r="M273" t="s">
        <v>1027</v>
      </c>
      <c r="N273" t="s">
        <v>302</v>
      </c>
      <c r="O273" t="s">
        <v>303</v>
      </c>
      <c r="P273" t="s">
        <v>304</v>
      </c>
      <c r="Q273" t="s">
        <v>34</v>
      </c>
      <c r="R273" t="s">
        <v>305</v>
      </c>
      <c r="S273" t="s">
        <v>34</v>
      </c>
      <c r="T273" t="s">
        <v>306</v>
      </c>
      <c r="U273" t="s">
        <v>305</v>
      </c>
      <c r="V273" t="s">
        <v>307</v>
      </c>
      <c r="W273" t="s">
        <v>308</v>
      </c>
      <c r="X273" t="s">
        <v>309</v>
      </c>
      <c r="Y273" t="s">
        <v>65</v>
      </c>
    </row>
    <row r="274" spans="1:25" x14ac:dyDescent="0.25">
      <c r="A274">
        <v>10176</v>
      </c>
      <c r="B274">
        <v>47</v>
      </c>
      <c r="C274" t="s">
        <v>77</v>
      </c>
      <c r="D274">
        <v>3</v>
      </c>
      <c r="E274" t="s">
        <v>1033</v>
      </c>
      <c r="F274" t="s">
        <v>318</v>
      </c>
      <c r="G274" t="s">
        <v>28</v>
      </c>
      <c r="H274">
        <v>4</v>
      </c>
      <c r="I274">
        <v>11</v>
      </c>
      <c r="J274">
        <v>2003</v>
      </c>
      <c r="K274" t="s">
        <v>278</v>
      </c>
      <c r="L274">
        <v>151</v>
      </c>
      <c r="M274" t="s">
        <v>1027</v>
      </c>
      <c r="N274" t="s">
        <v>831</v>
      </c>
      <c r="O274" t="s">
        <v>832</v>
      </c>
      <c r="P274" t="s">
        <v>833</v>
      </c>
      <c r="Q274" t="s">
        <v>34</v>
      </c>
      <c r="R274" t="s">
        <v>834</v>
      </c>
      <c r="S274" t="s">
        <v>34</v>
      </c>
      <c r="T274" t="s">
        <v>835</v>
      </c>
      <c r="U274" t="s">
        <v>396</v>
      </c>
      <c r="V274" t="s">
        <v>52</v>
      </c>
      <c r="W274" t="s">
        <v>836</v>
      </c>
      <c r="X274" t="s">
        <v>837</v>
      </c>
      <c r="Y274" t="s">
        <v>229</v>
      </c>
    </row>
    <row r="275" spans="1:25" x14ac:dyDescent="0.25">
      <c r="A275">
        <v>10185</v>
      </c>
      <c r="B275">
        <v>33</v>
      </c>
      <c r="C275" t="s">
        <v>77</v>
      </c>
      <c r="D275">
        <v>14</v>
      </c>
      <c r="E275" t="s">
        <v>1034</v>
      </c>
      <c r="F275" t="s">
        <v>602</v>
      </c>
      <c r="G275" t="s">
        <v>28</v>
      </c>
      <c r="H275">
        <v>4</v>
      </c>
      <c r="I275">
        <v>11</v>
      </c>
      <c r="J275">
        <v>2003</v>
      </c>
      <c r="K275" t="s">
        <v>278</v>
      </c>
      <c r="L275">
        <v>151</v>
      </c>
      <c r="M275" t="s">
        <v>1027</v>
      </c>
      <c r="N275" t="s">
        <v>582</v>
      </c>
      <c r="O275" t="s">
        <v>583</v>
      </c>
      <c r="P275" t="s">
        <v>584</v>
      </c>
      <c r="Q275" t="s">
        <v>34</v>
      </c>
      <c r="R275" t="s">
        <v>251</v>
      </c>
      <c r="S275" t="s">
        <v>185</v>
      </c>
      <c r="T275" t="s">
        <v>252</v>
      </c>
      <c r="U275" t="s">
        <v>38</v>
      </c>
      <c r="V275" t="s">
        <v>39</v>
      </c>
      <c r="W275" t="s">
        <v>585</v>
      </c>
      <c r="X275" t="s">
        <v>586</v>
      </c>
      <c r="Y275" t="s">
        <v>65</v>
      </c>
    </row>
    <row r="276" spans="1:25" x14ac:dyDescent="0.25">
      <c r="A276">
        <v>10196</v>
      </c>
      <c r="B276">
        <v>24</v>
      </c>
      <c r="C276" t="s">
        <v>77</v>
      </c>
      <c r="D276">
        <v>6</v>
      </c>
      <c r="E276" t="s">
        <v>1035</v>
      </c>
      <c r="F276" t="s">
        <v>610</v>
      </c>
      <c r="G276" t="s">
        <v>28</v>
      </c>
      <c r="H276">
        <v>4</v>
      </c>
      <c r="I276">
        <v>11</v>
      </c>
      <c r="J276">
        <v>2003</v>
      </c>
      <c r="K276" t="s">
        <v>278</v>
      </c>
      <c r="L276">
        <v>151</v>
      </c>
      <c r="M276" t="s">
        <v>1027</v>
      </c>
      <c r="N276" t="s">
        <v>372</v>
      </c>
      <c r="O276" t="s">
        <v>373</v>
      </c>
      <c r="P276" t="s">
        <v>374</v>
      </c>
      <c r="Q276" t="s">
        <v>34</v>
      </c>
      <c r="R276" t="s">
        <v>375</v>
      </c>
      <c r="S276" t="s">
        <v>166</v>
      </c>
      <c r="T276" t="s">
        <v>376</v>
      </c>
      <c r="U276" t="s">
        <v>38</v>
      </c>
      <c r="V276" t="s">
        <v>39</v>
      </c>
      <c r="W276" t="s">
        <v>121</v>
      </c>
      <c r="X276" t="s">
        <v>377</v>
      </c>
      <c r="Y276" t="s">
        <v>65</v>
      </c>
    </row>
    <row r="277" spans="1:25" x14ac:dyDescent="0.25">
      <c r="A277">
        <v>10208</v>
      </c>
      <c r="B277">
        <v>26</v>
      </c>
      <c r="C277" t="s">
        <v>77</v>
      </c>
      <c r="D277">
        <v>14</v>
      </c>
      <c r="E277" t="s">
        <v>1036</v>
      </c>
      <c r="F277" t="s">
        <v>900</v>
      </c>
      <c r="G277" t="s">
        <v>28</v>
      </c>
      <c r="H277">
        <v>1</v>
      </c>
      <c r="I277">
        <v>1</v>
      </c>
      <c r="J277">
        <v>2004</v>
      </c>
      <c r="K277" t="s">
        <v>278</v>
      </c>
      <c r="L277">
        <v>151</v>
      </c>
      <c r="M277" t="s">
        <v>1027</v>
      </c>
      <c r="N277" t="s">
        <v>338</v>
      </c>
      <c r="O277" t="s">
        <v>339</v>
      </c>
      <c r="P277" t="s">
        <v>340</v>
      </c>
      <c r="Q277" t="s">
        <v>34</v>
      </c>
      <c r="R277" t="s">
        <v>341</v>
      </c>
      <c r="S277" t="s">
        <v>34</v>
      </c>
      <c r="T277" t="s">
        <v>342</v>
      </c>
      <c r="U277" t="s">
        <v>51</v>
      </c>
      <c r="V277" t="s">
        <v>52</v>
      </c>
      <c r="W277" t="s">
        <v>343</v>
      </c>
      <c r="X277" t="s">
        <v>344</v>
      </c>
      <c r="Y277" t="s">
        <v>65</v>
      </c>
    </row>
    <row r="278" spans="1:25" x14ac:dyDescent="0.25">
      <c r="A278">
        <v>10220</v>
      </c>
      <c r="B278">
        <v>30</v>
      </c>
      <c r="C278" t="s">
        <v>77</v>
      </c>
      <c r="D278">
        <v>3</v>
      </c>
      <c r="E278" t="s">
        <v>1037</v>
      </c>
      <c r="F278" t="s">
        <v>902</v>
      </c>
      <c r="G278" t="s">
        <v>28</v>
      </c>
      <c r="H278">
        <v>1</v>
      </c>
      <c r="I278">
        <v>2</v>
      </c>
      <c r="J278">
        <v>2004</v>
      </c>
      <c r="K278" t="s">
        <v>278</v>
      </c>
      <c r="L278">
        <v>151</v>
      </c>
      <c r="M278" t="s">
        <v>1027</v>
      </c>
      <c r="N278" t="s">
        <v>903</v>
      </c>
      <c r="O278" t="s">
        <v>904</v>
      </c>
      <c r="P278" t="s">
        <v>905</v>
      </c>
      <c r="Q278" t="s">
        <v>906</v>
      </c>
      <c r="R278" t="s">
        <v>907</v>
      </c>
      <c r="S278" t="s">
        <v>34</v>
      </c>
      <c r="T278" t="s">
        <v>908</v>
      </c>
      <c r="U278" t="s">
        <v>909</v>
      </c>
      <c r="V278" t="s">
        <v>52</v>
      </c>
      <c r="W278" t="s">
        <v>910</v>
      </c>
      <c r="X278" t="s">
        <v>911</v>
      </c>
      <c r="Y278" t="s">
        <v>65</v>
      </c>
    </row>
    <row r="279" spans="1:25" x14ac:dyDescent="0.25">
      <c r="A279">
        <v>10230</v>
      </c>
      <c r="B279">
        <v>43</v>
      </c>
      <c r="C279" t="s">
        <v>77</v>
      </c>
      <c r="D279">
        <v>1</v>
      </c>
      <c r="E279" t="s">
        <v>1038</v>
      </c>
      <c r="F279" t="s">
        <v>1039</v>
      </c>
      <c r="G279" t="s">
        <v>28</v>
      </c>
      <c r="H279">
        <v>1</v>
      </c>
      <c r="I279">
        <v>3</v>
      </c>
      <c r="J279">
        <v>2004</v>
      </c>
      <c r="K279" t="s">
        <v>278</v>
      </c>
      <c r="L279">
        <v>151</v>
      </c>
      <c r="M279" t="s">
        <v>1027</v>
      </c>
      <c r="N279" t="s">
        <v>849</v>
      </c>
      <c r="O279" t="s">
        <v>850</v>
      </c>
      <c r="P279" t="s">
        <v>851</v>
      </c>
      <c r="Q279" t="s">
        <v>34</v>
      </c>
      <c r="R279" t="s">
        <v>852</v>
      </c>
      <c r="S279" t="s">
        <v>34</v>
      </c>
      <c r="T279" t="s">
        <v>853</v>
      </c>
      <c r="U279" t="s">
        <v>810</v>
      </c>
      <c r="V279" t="s">
        <v>52</v>
      </c>
      <c r="W279" t="s">
        <v>854</v>
      </c>
      <c r="X279" t="s">
        <v>731</v>
      </c>
      <c r="Y279" t="s">
        <v>229</v>
      </c>
    </row>
    <row r="280" spans="1:25" x14ac:dyDescent="0.25">
      <c r="A280">
        <v>10247</v>
      </c>
      <c r="B280">
        <v>25</v>
      </c>
      <c r="C280" t="s">
        <v>77</v>
      </c>
      <c r="D280">
        <v>3</v>
      </c>
      <c r="E280" t="s">
        <v>1040</v>
      </c>
      <c r="F280" t="s">
        <v>920</v>
      </c>
      <c r="G280" t="s">
        <v>28</v>
      </c>
      <c r="H280">
        <v>2</v>
      </c>
      <c r="I280">
        <v>5</v>
      </c>
      <c r="J280">
        <v>2004</v>
      </c>
      <c r="K280" t="s">
        <v>278</v>
      </c>
      <c r="L280">
        <v>151</v>
      </c>
      <c r="M280" t="s">
        <v>1027</v>
      </c>
      <c r="N280" t="s">
        <v>866</v>
      </c>
      <c r="O280" t="s">
        <v>867</v>
      </c>
      <c r="P280" t="s">
        <v>868</v>
      </c>
      <c r="Q280" t="s">
        <v>34</v>
      </c>
      <c r="R280" t="s">
        <v>869</v>
      </c>
      <c r="S280" t="s">
        <v>34</v>
      </c>
      <c r="T280" t="s">
        <v>870</v>
      </c>
      <c r="U280" t="s">
        <v>196</v>
      </c>
      <c r="V280" t="s">
        <v>52</v>
      </c>
      <c r="W280" t="s">
        <v>871</v>
      </c>
      <c r="X280" t="s">
        <v>872</v>
      </c>
      <c r="Y280" t="s">
        <v>65</v>
      </c>
    </row>
    <row r="281" spans="1:25" x14ac:dyDescent="0.25">
      <c r="A281">
        <v>10272</v>
      </c>
      <c r="B281">
        <v>27</v>
      </c>
      <c r="C281" t="s">
        <v>77</v>
      </c>
      <c r="D281">
        <v>3</v>
      </c>
      <c r="E281" t="s">
        <v>1041</v>
      </c>
      <c r="F281" t="s">
        <v>922</v>
      </c>
      <c r="G281" t="s">
        <v>28</v>
      </c>
      <c r="H281">
        <v>3</v>
      </c>
      <c r="I281">
        <v>7</v>
      </c>
      <c r="J281">
        <v>2004</v>
      </c>
      <c r="K281" t="s">
        <v>278</v>
      </c>
      <c r="L281">
        <v>151</v>
      </c>
      <c r="M281" t="s">
        <v>1027</v>
      </c>
      <c r="N281" t="s">
        <v>210</v>
      </c>
      <c r="O281" t="s">
        <v>211</v>
      </c>
      <c r="P281" t="s">
        <v>212</v>
      </c>
      <c r="Q281" t="s">
        <v>34</v>
      </c>
      <c r="R281" t="s">
        <v>213</v>
      </c>
      <c r="S281" t="s">
        <v>214</v>
      </c>
      <c r="T281" t="s">
        <v>215</v>
      </c>
      <c r="U281" t="s">
        <v>38</v>
      </c>
      <c r="V281" t="s">
        <v>39</v>
      </c>
      <c r="W281" t="s">
        <v>40</v>
      </c>
      <c r="X281" t="s">
        <v>216</v>
      </c>
      <c r="Y281" t="s">
        <v>65</v>
      </c>
    </row>
    <row r="282" spans="1:25" x14ac:dyDescent="0.25">
      <c r="A282">
        <v>10282</v>
      </c>
      <c r="B282">
        <v>27</v>
      </c>
      <c r="C282" t="s">
        <v>77</v>
      </c>
      <c r="D282">
        <v>6</v>
      </c>
      <c r="E282" t="s">
        <v>1042</v>
      </c>
      <c r="F282" t="s">
        <v>647</v>
      </c>
      <c r="G282" t="s">
        <v>28</v>
      </c>
      <c r="H282">
        <v>3</v>
      </c>
      <c r="I282">
        <v>8</v>
      </c>
      <c r="J282">
        <v>2004</v>
      </c>
      <c r="K282" t="s">
        <v>278</v>
      </c>
      <c r="L282">
        <v>151</v>
      </c>
      <c r="M282" t="s">
        <v>1027</v>
      </c>
      <c r="N282" t="s">
        <v>417</v>
      </c>
      <c r="O282" t="s">
        <v>418</v>
      </c>
      <c r="P282" t="s">
        <v>419</v>
      </c>
      <c r="Q282" t="s">
        <v>34</v>
      </c>
      <c r="R282" t="s">
        <v>420</v>
      </c>
      <c r="S282" t="s">
        <v>73</v>
      </c>
      <c r="T282" t="s">
        <v>167</v>
      </c>
      <c r="U282" t="s">
        <v>38</v>
      </c>
      <c r="V282" t="s">
        <v>39</v>
      </c>
      <c r="W282" t="s">
        <v>421</v>
      </c>
      <c r="X282" t="s">
        <v>422</v>
      </c>
      <c r="Y282" t="s">
        <v>65</v>
      </c>
    </row>
    <row r="283" spans="1:25" x14ac:dyDescent="0.25">
      <c r="A283">
        <v>10293</v>
      </c>
      <c r="B283">
        <v>24</v>
      </c>
      <c r="C283" t="s">
        <v>77</v>
      </c>
      <c r="D283">
        <v>9</v>
      </c>
      <c r="E283" t="s">
        <v>1043</v>
      </c>
      <c r="F283" t="s">
        <v>925</v>
      </c>
      <c r="G283" t="s">
        <v>28</v>
      </c>
      <c r="H283">
        <v>3</v>
      </c>
      <c r="I283">
        <v>9</v>
      </c>
      <c r="J283">
        <v>2004</v>
      </c>
      <c r="K283" t="s">
        <v>278</v>
      </c>
      <c r="L283">
        <v>151</v>
      </c>
      <c r="M283" t="s">
        <v>1027</v>
      </c>
      <c r="N283" t="s">
        <v>391</v>
      </c>
      <c r="O283" t="s">
        <v>392</v>
      </c>
      <c r="P283" t="s">
        <v>393</v>
      </c>
      <c r="Q283" t="s">
        <v>34</v>
      </c>
      <c r="R283" t="s">
        <v>394</v>
      </c>
      <c r="S283" t="s">
        <v>34</v>
      </c>
      <c r="T283" t="s">
        <v>395</v>
      </c>
      <c r="U283" t="s">
        <v>396</v>
      </c>
      <c r="V283" t="s">
        <v>52</v>
      </c>
      <c r="W283" t="s">
        <v>397</v>
      </c>
      <c r="X283" t="s">
        <v>398</v>
      </c>
      <c r="Y283" t="s">
        <v>65</v>
      </c>
    </row>
    <row r="284" spans="1:25" x14ac:dyDescent="0.25">
      <c r="A284">
        <v>10306</v>
      </c>
      <c r="B284">
        <v>34</v>
      </c>
      <c r="C284" t="s">
        <v>77</v>
      </c>
      <c r="D284">
        <v>14</v>
      </c>
      <c r="E284" t="s">
        <v>1044</v>
      </c>
      <c r="F284" t="s">
        <v>663</v>
      </c>
      <c r="G284" t="s">
        <v>28</v>
      </c>
      <c r="H284">
        <v>4</v>
      </c>
      <c r="I284">
        <v>10</v>
      </c>
      <c r="J284">
        <v>2004</v>
      </c>
      <c r="K284" t="s">
        <v>278</v>
      </c>
      <c r="L284">
        <v>151</v>
      </c>
      <c r="M284" t="s">
        <v>1027</v>
      </c>
      <c r="N284" t="s">
        <v>927</v>
      </c>
      <c r="O284" t="s">
        <v>928</v>
      </c>
      <c r="P284" t="s">
        <v>929</v>
      </c>
      <c r="Q284" t="s">
        <v>34</v>
      </c>
      <c r="R284" t="s">
        <v>930</v>
      </c>
      <c r="S284" t="s">
        <v>34</v>
      </c>
      <c r="T284" t="s">
        <v>931</v>
      </c>
      <c r="U284" t="s">
        <v>262</v>
      </c>
      <c r="V284" t="s">
        <v>52</v>
      </c>
      <c r="W284" t="s">
        <v>932</v>
      </c>
      <c r="X284" t="s">
        <v>137</v>
      </c>
      <c r="Y284" t="s">
        <v>65</v>
      </c>
    </row>
    <row r="285" spans="1:25" x14ac:dyDescent="0.25">
      <c r="A285">
        <v>10314</v>
      </c>
      <c r="B285">
        <v>46</v>
      </c>
      <c r="C285" t="s">
        <v>77</v>
      </c>
      <c r="D285">
        <v>6</v>
      </c>
      <c r="E285" t="s">
        <v>1045</v>
      </c>
      <c r="F285" t="s">
        <v>761</v>
      </c>
      <c r="G285" t="s">
        <v>28</v>
      </c>
      <c r="H285">
        <v>4</v>
      </c>
      <c r="I285">
        <v>10</v>
      </c>
      <c r="J285">
        <v>2004</v>
      </c>
      <c r="K285" t="s">
        <v>278</v>
      </c>
      <c r="L285">
        <v>151</v>
      </c>
      <c r="M285" t="s">
        <v>1027</v>
      </c>
      <c r="N285" t="s">
        <v>934</v>
      </c>
      <c r="O285" t="s">
        <v>935</v>
      </c>
      <c r="P285" t="s">
        <v>936</v>
      </c>
      <c r="Q285" t="s">
        <v>34</v>
      </c>
      <c r="R285" t="s">
        <v>937</v>
      </c>
      <c r="S285" t="s">
        <v>34</v>
      </c>
      <c r="T285" t="s">
        <v>938</v>
      </c>
      <c r="U285" t="s">
        <v>567</v>
      </c>
      <c r="V285" t="s">
        <v>52</v>
      </c>
      <c r="W285" t="s">
        <v>939</v>
      </c>
      <c r="X285" t="s">
        <v>940</v>
      </c>
      <c r="Y285" t="s">
        <v>65</v>
      </c>
    </row>
    <row r="286" spans="1:25" x14ac:dyDescent="0.25">
      <c r="A286">
        <v>10324</v>
      </c>
      <c r="B286">
        <v>27</v>
      </c>
      <c r="C286" t="s">
        <v>1046</v>
      </c>
      <c r="D286">
        <v>1</v>
      </c>
      <c r="E286" t="s">
        <v>1047</v>
      </c>
      <c r="F286" t="s">
        <v>676</v>
      </c>
      <c r="G286" t="s">
        <v>28</v>
      </c>
      <c r="H286">
        <v>4</v>
      </c>
      <c r="I286">
        <v>11</v>
      </c>
      <c r="J286">
        <v>2004</v>
      </c>
      <c r="K286" t="s">
        <v>278</v>
      </c>
      <c r="L286">
        <v>151</v>
      </c>
      <c r="M286" t="s">
        <v>1027</v>
      </c>
      <c r="N286" t="s">
        <v>145</v>
      </c>
      <c r="O286" t="s">
        <v>146</v>
      </c>
      <c r="P286" t="s">
        <v>147</v>
      </c>
      <c r="Q286" t="s">
        <v>148</v>
      </c>
      <c r="R286" t="s">
        <v>35</v>
      </c>
      <c r="S286" t="s">
        <v>36</v>
      </c>
      <c r="T286" t="s">
        <v>37</v>
      </c>
      <c r="U286" t="s">
        <v>38</v>
      </c>
      <c r="V286" t="s">
        <v>39</v>
      </c>
      <c r="W286" t="s">
        <v>149</v>
      </c>
      <c r="X286" t="s">
        <v>150</v>
      </c>
      <c r="Y286" t="s">
        <v>42</v>
      </c>
    </row>
    <row r="287" spans="1:25" x14ac:dyDescent="0.25">
      <c r="A287">
        <v>10336</v>
      </c>
      <c r="B287">
        <v>33</v>
      </c>
      <c r="C287" t="s">
        <v>77</v>
      </c>
      <c r="D287">
        <v>11</v>
      </c>
      <c r="E287" t="s">
        <v>1048</v>
      </c>
      <c r="F287" t="s">
        <v>945</v>
      </c>
      <c r="G287" t="s">
        <v>28</v>
      </c>
      <c r="H287">
        <v>4</v>
      </c>
      <c r="I287">
        <v>11</v>
      </c>
      <c r="J287">
        <v>2004</v>
      </c>
      <c r="K287" t="s">
        <v>278</v>
      </c>
      <c r="L287">
        <v>151</v>
      </c>
      <c r="M287" t="s">
        <v>1027</v>
      </c>
      <c r="N287" t="s">
        <v>713</v>
      </c>
      <c r="O287" t="s">
        <v>714</v>
      </c>
      <c r="P287" t="s">
        <v>715</v>
      </c>
      <c r="Q287" t="s">
        <v>34</v>
      </c>
      <c r="R287" t="s">
        <v>61</v>
      </c>
      <c r="S287" t="s">
        <v>34</v>
      </c>
      <c r="T287" t="s">
        <v>716</v>
      </c>
      <c r="U287" t="s">
        <v>51</v>
      </c>
      <c r="V287" t="s">
        <v>52</v>
      </c>
      <c r="W287" t="s">
        <v>717</v>
      </c>
      <c r="X287" t="s">
        <v>718</v>
      </c>
      <c r="Y287" t="s">
        <v>65</v>
      </c>
    </row>
    <row r="288" spans="1:25" x14ac:dyDescent="0.25">
      <c r="A288">
        <v>10348</v>
      </c>
      <c r="B288">
        <v>47</v>
      </c>
      <c r="C288" t="s">
        <v>77</v>
      </c>
      <c r="D288">
        <v>4</v>
      </c>
      <c r="E288" t="s">
        <v>1049</v>
      </c>
      <c r="F288" t="s">
        <v>665</v>
      </c>
      <c r="G288" t="s">
        <v>28</v>
      </c>
      <c r="H288">
        <v>4</v>
      </c>
      <c r="I288">
        <v>11</v>
      </c>
      <c r="J288">
        <v>2004</v>
      </c>
      <c r="K288" t="s">
        <v>278</v>
      </c>
      <c r="L288">
        <v>151</v>
      </c>
      <c r="M288" t="s">
        <v>1027</v>
      </c>
      <c r="N288" t="s">
        <v>292</v>
      </c>
      <c r="O288" t="s">
        <v>293</v>
      </c>
      <c r="P288" t="s">
        <v>294</v>
      </c>
      <c r="Q288" t="s">
        <v>34</v>
      </c>
      <c r="R288" t="s">
        <v>271</v>
      </c>
      <c r="S288" t="s">
        <v>34</v>
      </c>
      <c r="T288" t="s">
        <v>295</v>
      </c>
      <c r="U288" t="s">
        <v>273</v>
      </c>
      <c r="V288" t="s">
        <v>52</v>
      </c>
      <c r="W288" t="s">
        <v>296</v>
      </c>
      <c r="X288" t="s">
        <v>297</v>
      </c>
      <c r="Y288" t="s">
        <v>65</v>
      </c>
    </row>
    <row r="289" spans="1:25" x14ac:dyDescent="0.25">
      <c r="A289">
        <v>10358</v>
      </c>
      <c r="B289">
        <v>49</v>
      </c>
      <c r="C289" t="s">
        <v>1050</v>
      </c>
      <c r="D289">
        <v>5</v>
      </c>
      <c r="E289" t="s">
        <v>1051</v>
      </c>
      <c r="F289" t="s">
        <v>436</v>
      </c>
      <c r="G289" t="s">
        <v>28</v>
      </c>
      <c r="H289">
        <v>4</v>
      </c>
      <c r="I289">
        <v>12</v>
      </c>
      <c r="J289">
        <v>2004</v>
      </c>
      <c r="K289" t="s">
        <v>278</v>
      </c>
      <c r="L289">
        <v>151</v>
      </c>
      <c r="M289" t="s">
        <v>1027</v>
      </c>
      <c r="N289" t="s">
        <v>268</v>
      </c>
      <c r="O289" t="s">
        <v>269</v>
      </c>
      <c r="P289" t="s">
        <v>270</v>
      </c>
      <c r="Q289" t="s">
        <v>34</v>
      </c>
      <c r="R289" t="s">
        <v>271</v>
      </c>
      <c r="S289" t="s">
        <v>34</v>
      </c>
      <c r="T289" t="s">
        <v>272</v>
      </c>
      <c r="U289" t="s">
        <v>273</v>
      </c>
      <c r="V289" t="s">
        <v>52</v>
      </c>
      <c r="W289" t="s">
        <v>274</v>
      </c>
      <c r="X289" t="s">
        <v>275</v>
      </c>
      <c r="Y289" t="s">
        <v>42</v>
      </c>
    </row>
    <row r="290" spans="1:25" x14ac:dyDescent="0.25">
      <c r="A290">
        <v>10372</v>
      </c>
      <c r="B290">
        <v>40</v>
      </c>
      <c r="C290" t="s">
        <v>77</v>
      </c>
      <c r="D290">
        <v>4</v>
      </c>
      <c r="E290" t="s">
        <v>1052</v>
      </c>
      <c r="F290" t="s">
        <v>1053</v>
      </c>
      <c r="G290" t="s">
        <v>28</v>
      </c>
      <c r="H290">
        <v>1</v>
      </c>
      <c r="I290">
        <v>1</v>
      </c>
      <c r="J290">
        <v>2005</v>
      </c>
      <c r="K290" t="s">
        <v>278</v>
      </c>
      <c r="L290">
        <v>151</v>
      </c>
      <c r="M290" t="s">
        <v>1027</v>
      </c>
      <c r="N290" t="s">
        <v>380</v>
      </c>
      <c r="O290" t="s">
        <v>381</v>
      </c>
      <c r="P290" t="s">
        <v>382</v>
      </c>
      <c r="Q290" t="s">
        <v>34</v>
      </c>
      <c r="R290" t="s">
        <v>383</v>
      </c>
      <c r="S290" t="s">
        <v>384</v>
      </c>
      <c r="T290" t="s">
        <v>385</v>
      </c>
      <c r="U290" t="s">
        <v>307</v>
      </c>
      <c r="V290" t="s">
        <v>307</v>
      </c>
      <c r="W290" t="s">
        <v>386</v>
      </c>
      <c r="X290" t="s">
        <v>387</v>
      </c>
      <c r="Y290" t="s">
        <v>65</v>
      </c>
    </row>
    <row r="291" spans="1:25" x14ac:dyDescent="0.25">
      <c r="A291">
        <v>10382</v>
      </c>
      <c r="B291">
        <v>37</v>
      </c>
      <c r="C291" t="s">
        <v>77</v>
      </c>
      <c r="D291">
        <v>11</v>
      </c>
      <c r="E291" t="s">
        <v>1054</v>
      </c>
      <c r="F291" t="s">
        <v>445</v>
      </c>
      <c r="G291" t="s">
        <v>28</v>
      </c>
      <c r="H291">
        <v>1</v>
      </c>
      <c r="I291">
        <v>2</v>
      </c>
      <c r="J291">
        <v>2005</v>
      </c>
      <c r="K291" t="s">
        <v>278</v>
      </c>
      <c r="L291">
        <v>151</v>
      </c>
      <c r="M291" t="s">
        <v>1027</v>
      </c>
      <c r="N291" t="s">
        <v>417</v>
      </c>
      <c r="O291" t="s">
        <v>418</v>
      </c>
      <c r="P291" t="s">
        <v>419</v>
      </c>
      <c r="Q291" t="s">
        <v>34</v>
      </c>
      <c r="R291" t="s">
        <v>420</v>
      </c>
      <c r="S291" t="s">
        <v>73</v>
      </c>
      <c r="T291" t="s">
        <v>167</v>
      </c>
      <c r="U291" t="s">
        <v>38</v>
      </c>
      <c r="V291" t="s">
        <v>39</v>
      </c>
      <c r="W291" t="s">
        <v>421</v>
      </c>
      <c r="X291" t="s">
        <v>422</v>
      </c>
      <c r="Y291" t="s">
        <v>65</v>
      </c>
    </row>
    <row r="292" spans="1:25" x14ac:dyDescent="0.25">
      <c r="A292">
        <v>10413</v>
      </c>
      <c r="B292">
        <v>47</v>
      </c>
      <c r="C292" t="s">
        <v>77</v>
      </c>
      <c r="D292">
        <v>3</v>
      </c>
      <c r="E292" t="s">
        <v>1055</v>
      </c>
      <c r="F292" t="s">
        <v>955</v>
      </c>
      <c r="G292" t="s">
        <v>28</v>
      </c>
      <c r="H292">
        <v>2</v>
      </c>
      <c r="I292">
        <v>5</v>
      </c>
      <c r="J292">
        <v>2005</v>
      </c>
      <c r="K292" t="s">
        <v>278</v>
      </c>
      <c r="L292">
        <v>151</v>
      </c>
      <c r="M292" t="s">
        <v>1027</v>
      </c>
      <c r="N292" t="s">
        <v>162</v>
      </c>
      <c r="O292" t="s">
        <v>163</v>
      </c>
      <c r="P292" t="s">
        <v>164</v>
      </c>
      <c r="Q292" t="s">
        <v>34</v>
      </c>
      <c r="R292" t="s">
        <v>165</v>
      </c>
      <c r="S292" t="s">
        <v>166</v>
      </c>
      <c r="T292" t="s">
        <v>167</v>
      </c>
      <c r="U292" t="s">
        <v>38</v>
      </c>
      <c r="V292" t="s">
        <v>39</v>
      </c>
      <c r="W292" t="s">
        <v>168</v>
      </c>
      <c r="X292" t="s">
        <v>76</v>
      </c>
      <c r="Y292" t="s">
        <v>229</v>
      </c>
    </row>
    <row r="293" spans="1:25" x14ac:dyDescent="0.25">
      <c r="A293">
        <v>10108</v>
      </c>
      <c r="B293">
        <v>45</v>
      </c>
      <c r="C293" t="s">
        <v>77</v>
      </c>
      <c r="D293">
        <v>4</v>
      </c>
      <c r="E293" t="s">
        <v>1056</v>
      </c>
      <c r="F293" t="s">
        <v>775</v>
      </c>
      <c r="G293" t="s">
        <v>28</v>
      </c>
      <c r="H293">
        <v>1</v>
      </c>
      <c r="I293">
        <v>3</v>
      </c>
      <c r="J293">
        <v>2003</v>
      </c>
      <c r="K293" t="s">
        <v>278</v>
      </c>
      <c r="L293">
        <v>117</v>
      </c>
      <c r="M293" t="s">
        <v>1057</v>
      </c>
      <c r="N293" t="s">
        <v>777</v>
      </c>
      <c r="O293" t="s">
        <v>778</v>
      </c>
      <c r="P293" t="s">
        <v>779</v>
      </c>
      <c r="Q293" t="s">
        <v>34</v>
      </c>
      <c r="R293" t="s">
        <v>780</v>
      </c>
      <c r="S293" t="s">
        <v>34</v>
      </c>
      <c r="T293" t="s">
        <v>781</v>
      </c>
      <c r="U293" t="s">
        <v>782</v>
      </c>
      <c r="V293" t="s">
        <v>307</v>
      </c>
      <c r="W293" t="s">
        <v>783</v>
      </c>
      <c r="X293" t="s">
        <v>784</v>
      </c>
      <c r="Y293" t="s">
        <v>65</v>
      </c>
    </row>
    <row r="294" spans="1:25" x14ac:dyDescent="0.25">
      <c r="A294">
        <v>10122</v>
      </c>
      <c r="B294">
        <v>37</v>
      </c>
      <c r="C294" t="s">
        <v>1058</v>
      </c>
      <c r="D294">
        <v>8</v>
      </c>
      <c r="E294" t="s">
        <v>1059</v>
      </c>
      <c r="F294" t="s">
        <v>786</v>
      </c>
      <c r="G294" t="s">
        <v>28</v>
      </c>
      <c r="H294">
        <v>2</v>
      </c>
      <c r="I294">
        <v>5</v>
      </c>
      <c r="J294">
        <v>2003</v>
      </c>
      <c r="K294" t="s">
        <v>278</v>
      </c>
      <c r="L294">
        <v>117</v>
      </c>
      <c r="M294" t="s">
        <v>1057</v>
      </c>
      <c r="N294" t="s">
        <v>787</v>
      </c>
      <c r="O294" t="s">
        <v>788</v>
      </c>
      <c r="P294" t="s">
        <v>789</v>
      </c>
      <c r="Q294" t="s">
        <v>34</v>
      </c>
      <c r="R294" t="s">
        <v>790</v>
      </c>
      <c r="S294" t="s">
        <v>34</v>
      </c>
      <c r="T294" t="s">
        <v>791</v>
      </c>
      <c r="U294" t="s">
        <v>51</v>
      </c>
      <c r="V294" t="s">
        <v>52</v>
      </c>
      <c r="W294" t="s">
        <v>792</v>
      </c>
      <c r="X294" t="s">
        <v>793</v>
      </c>
      <c r="Y294" t="s">
        <v>65</v>
      </c>
    </row>
    <row r="295" spans="1:25" x14ac:dyDescent="0.25">
      <c r="A295">
        <v>10135</v>
      </c>
      <c r="B295">
        <v>48</v>
      </c>
      <c r="C295" t="s">
        <v>77</v>
      </c>
      <c r="D295">
        <v>5</v>
      </c>
      <c r="E295" t="s">
        <v>1060</v>
      </c>
      <c r="F295" t="s">
        <v>795</v>
      </c>
      <c r="G295" t="s">
        <v>28</v>
      </c>
      <c r="H295">
        <v>3</v>
      </c>
      <c r="I295">
        <v>7</v>
      </c>
      <c r="J295">
        <v>2003</v>
      </c>
      <c r="K295" t="s">
        <v>278</v>
      </c>
      <c r="L295">
        <v>117</v>
      </c>
      <c r="M295" t="s">
        <v>1057</v>
      </c>
      <c r="N295" t="s">
        <v>417</v>
      </c>
      <c r="O295" t="s">
        <v>418</v>
      </c>
      <c r="P295" t="s">
        <v>419</v>
      </c>
      <c r="Q295" t="s">
        <v>34</v>
      </c>
      <c r="R295" t="s">
        <v>420</v>
      </c>
      <c r="S295" t="s">
        <v>73</v>
      </c>
      <c r="T295" t="s">
        <v>167</v>
      </c>
      <c r="U295" t="s">
        <v>38</v>
      </c>
      <c r="V295" t="s">
        <v>39</v>
      </c>
      <c r="W295" t="s">
        <v>421</v>
      </c>
      <c r="X295" t="s">
        <v>422</v>
      </c>
      <c r="Y295" t="s">
        <v>65</v>
      </c>
    </row>
    <row r="296" spans="1:25" x14ac:dyDescent="0.25">
      <c r="A296">
        <v>10147</v>
      </c>
      <c r="B296">
        <v>31</v>
      </c>
      <c r="C296" t="s">
        <v>77</v>
      </c>
      <c r="D296">
        <v>5</v>
      </c>
      <c r="E296" t="s">
        <v>1061</v>
      </c>
      <c r="F296" t="s">
        <v>797</v>
      </c>
      <c r="G296" t="s">
        <v>28</v>
      </c>
      <c r="H296">
        <v>3</v>
      </c>
      <c r="I296">
        <v>9</v>
      </c>
      <c r="J296">
        <v>2003</v>
      </c>
      <c r="K296" t="s">
        <v>278</v>
      </c>
      <c r="L296">
        <v>117</v>
      </c>
      <c r="M296" t="s">
        <v>1057</v>
      </c>
      <c r="N296" t="s">
        <v>439</v>
      </c>
      <c r="O296" t="s">
        <v>182</v>
      </c>
      <c r="P296" t="s">
        <v>440</v>
      </c>
      <c r="Q296" t="s">
        <v>34</v>
      </c>
      <c r="R296" t="s">
        <v>441</v>
      </c>
      <c r="S296" t="s">
        <v>185</v>
      </c>
      <c r="T296" t="s">
        <v>442</v>
      </c>
      <c r="U296" t="s">
        <v>38</v>
      </c>
      <c r="V296" t="s">
        <v>39</v>
      </c>
      <c r="W296" t="s">
        <v>421</v>
      </c>
      <c r="X296" t="s">
        <v>443</v>
      </c>
      <c r="Y296" t="s">
        <v>65</v>
      </c>
    </row>
    <row r="297" spans="1:25" x14ac:dyDescent="0.25">
      <c r="A297">
        <v>10160</v>
      </c>
      <c r="B297">
        <v>46</v>
      </c>
      <c r="C297" t="s">
        <v>77</v>
      </c>
      <c r="D297">
        <v>6</v>
      </c>
      <c r="E297" t="s">
        <v>1062</v>
      </c>
      <c r="F297" t="s">
        <v>1063</v>
      </c>
      <c r="G297" t="s">
        <v>28</v>
      </c>
      <c r="H297">
        <v>4</v>
      </c>
      <c r="I297">
        <v>10</v>
      </c>
      <c r="J297">
        <v>2003</v>
      </c>
      <c r="K297" t="s">
        <v>278</v>
      </c>
      <c r="L297">
        <v>117</v>
      </c>
      <c r="M297" t="s">
        <v>1057</v>
      </c>
      <c r="N297" t="s">
        <v>620</v>
      </c>
      <c r="O297" t="s">
        <v>621</v>
      </c>
      <c r="P297" t="s">
        <v>622</v>
      </c>
      <c r="Q297" t="s">
        <v>34</v>
      </c>
      <c r="R297" t="s">
        <v>623</v>
      </c>
      <c r="S297" t="s">
        <v>73</v>
      </c>
      <c r="T297" t="s">
        <v>34</v>
      </c>
      <c r="U297" t="s">
        <v>38</v>
      </c>
      <c r="V297" t="s">
        <v>39</v>
      </c>
      <c r="W297" t="s">
        <v>624</v>
      </c>
      <c r="X297" t="s">
        <v>150</v>
      </c>
      <c r="Y297" t="s">
        <v>65</v>
      </c>
    </row>
    <row r="298" spans="1:25" x14ac:dyDescent="0.25">
      <c r="A298">
        <v>10170</v>
      </c>
      <c r="B298">
        <v>47</v>
      </c>
      <c r="C298" t="s">
        <v>77</v>
      </c>
      <c r="D298">
        <v>4</v>
      </c>
      <c r="E298" t="s">
        <v>1064</v>
      </c>
      <c r="F298" t="s">
        <v>800</v>
      </c>
      <c r="G298" t="s">
        <v>28</v>
      </c>
      <c r="H298">
        <v>4</v>
      </c>
      <c r="I298">
        <v>11</v>
      </c>
      <c r="J298">
        <v>2003</v>
      </c>
      <c r="K298" t="s">
        <v>278</v>
      </c>
      <c r="L298">
        <v>117</v>
      </c>
      <c r="M298" t="s">
        <v>1057</v>
      </c>
      <c r="N298" t="s">
        <v>725</v>
      </c>
      <c r="O298" t="s">
        <v>726</v>
      </c>
      <c r="P298" t="s">
        <v>727</v>
      </c>
      <c r="Q298" t="s">
        <v>34</v>
      </c>
      <c r="R298" t="s">
        <v>728</v>
      </c>
      <c r="S298" t="s">
        <v>34</v>
      </c>
      <c r="T298" t="s">
        <v>729</v>
      </c>
      <c r="U298" t="s">
        <v>226</v>
      </c>
      <c r="V298" t="s">
        <v>52</v>
      </c>
      <c r="W298" t="s">
        <v>730</v>
      </c>
      <c r="X298" t="s">
        <v>731</v>
      </c>
      <c r="Y298" t="s">
        <v>65</v>
      </c>
    </row>
    <row r="299" spans="1:25" x14ac:dyDescent="0.25">
      <c r="A299">
        <v>10181</v>
      </c>
      <c r="B299">
        <v>28</v>
      </c>
      <c r="C299" t="s">
        <v>77</v>
      </c>
      <c r="D299">
        <v>12</v>
      </c>
      <c r="E299" t="s">
        <v>1065</v>
      </c>
      <c r="F299" t="s">
        <v>802</v>
      </c>
      <c r="G299" t="s">
        <v>28</v>
      </c>
      <c r="H299">
        <v>4</v>
      </c>
      <c r="I299">
        <v>11</v>
      </c>
      <c r="J299">
        <v>2003</v>
      </c>
      <c r="K299" t="s">
        <v>278</v>
      </c>
      <c r="L299">
        <v>117</v>
      </c>
      <c r="M299" t="s">
        <v>1057</v>
      </c>
      <c r="N299" t="s">
        <v>107</v>
      </c>
      <c r="O299" t="s">
        <v>108</v>
      </c>
      <c r="P299" t="s">
        <v>109</v>
      </c>
      <c r="Q299" t="s">
        <v>34</v>
      </c>
      <c r="R299" t="s">
        <v>110</v>
      </c>
      <c r="S299" t="s">
        <v>34</v>
      </c>
      <c r="T299" t="s">
        <v>111</v>
      </c>
      <c r="U299" t="s">
        <v>112</v>
      </c>
      <c r="V299" t="s">
        <v>52</v>
      </c>
      <c r="W299" t="s">
        <v>113</v>
      </c>
      <c r="X299" t="s">
        <v>114</v>
      </c>
      <c r="Y299" t="s">
        <v>42</v>
      </c>
    </row>
    <row r="300" spans="1:25" x14ac:dyDescent="0.25">
      <c r="A300">
        <v>10191</v>
      </c>
      <c r="B300">
        <v>40</v>
      </c>
      <c r="C300" t="s">
        <v>77</v>
      </c>
      <c r="D300">
        <v>1</v>
      </c>
      <c r="E300" t="s">
        <v>1066</v>
      </c>
      <c r="F300" t="s">
        <v>804</v>
      </c>
      <c r="G300" t="s">
        <v>28</v>
      </c>
      <c r="H300">
        <v>4</v>
      </c>
      <c r="I300">
        <v>11</v>
      </c>
      <c r="J300">
        <v>2003</v>
      </c>
      <c r="K300" t="s">
        <v>278</v>
      </c>
      <c r="L300">
        <v>117</v>
      </c>
      <c r="M300" t="s">
        <v>1057</v>
      </c>
      <c r="N300" t="s">
        <v>805</v>
      </c>
      <c r="O300" t="s">
        <v>806</v>
      </c>
      <c r="P300" t="s">
        <v>807</v>
      </c>
      <c r="Q300" t="s">
        <v>34</v>
      </c>
      <c r="R300" t="s">
        <v>808</v>
      </c>
      <c r="S300" t="s">
        <v>34</v>
      </c>
      <c r="T300" t="s">
        <v>809</v>
      </c>
      <c r="U300" t="s">
        <v>810</v>
      </c>
      <c r="V300" t="s">
        <v>52</v>
      </c>
      <c r="W300" t="s">
        <v>811</v>
      </c>
      <c r="X300" t="s">
        <v>812</v>
      </c>
      <c r="Y300" t="s">
        <v>65</v>
      </c>
    </row>
    <row r="301" spans="1:25" x14ac:dyDescent="0.25">
      <c r="A301">
        <v>10203</v>
      </c>
      <c r="B301">
        <v>20</v>
      </c>
      <c r="C301" t="s">
        <v>77</v>
      </c>
      <c r="D301">
        <v>6</v>
      </c>
      <c r="E301" t="s">
        <v>1067</v>
      </c>
      <c r="F301" t="s">
        <v>814</v>
      </c>
      <c r="G301" t="s">
        <v>28</v>
      </c>
      <c r="H301">
        <v>4</v>
      </c>
      <c r="I301">
        <v>12</v>
      </c>
      <c r="J301">
        <v>2003</v>
      </c>
      <c r="K301" t="s">
        <v>278</v>
      </c>
      <c r="L301">
        <v>117</v>
      </c>
      <c r="M301" t="s">
        <v>1057</v>
      </c>
      <c r="N301" t="s">
        <v>268</v>
      </c>
      <c r="O301" t="s">
        <v>269</v>
      </c>
      <c r="P301" t="s">
        <v>270</v>
      </c>
      <c r="Q301" t="s">
        <v>34</v>
      </c>
      <c r="R301" t="s">
        <v>271</v>
      </c>
      <c r="S301" t="s">
        <v>34</v>
      </c>
      <c r="T301" t="s">
        <v>272</v>
      </c>
      <c r="U301" t="s">
        <v>273</v>
      </c>
      <c r="V301" t="s">
        <v>52</v>
      </c>
      <c r="W301" t="s">
        <v>274</v>
      </c>
      <c r="X301" t="s">
        <v>275</v>
      </c>
      <c r="Y301" t="s">
        <v>42</v>
      </c>
    </row>
    <row r="302" spans="1:25" x14ac:dyDescent="0.25">
      <c r="A302">
        <v>10212</v>
      </c>
      <c r="B302">
        <v>39</v>
      </c>
      <c r="C302" t="s">
        <v>77</v>
      </c>
      <c r="D302">
        <v>16</v>
      </c>
      <c r="E302" t="s">
        <v>1068</v>
      </c>
      <c r="F302" t="s">
        <v>1069</v>
      </c>
      <c r="G302" t="s">
        <v>28</v>
      </c>
      <c r="H302">
        <v>1</v>
      </c>
      <c r="I302">
        <v>1</v>
      </c>
      <c r="J302">
        <v>2004</v>
      </c>
      <c r="K302" t="s">
        <v>278</v>
      </c>
      <c r="L302">
        <v>117</v>
      </c>
      <c r="M302" t="s">
        <v>1057</v>
      </c>
      <c r="N302" t="s">
        <v>268</v>
      </c>
      <c r="O302" t="s">
        <v>269</v>
      </c>
      <c r="P302" t="s">
        <v>270</v>
      </c>
      <c r="Q302" t="s">
        <v>34</v>
      </c>
      <c r="R302" t="s">
        <v>271</v>
      </c>
      <c r="S302" t="s">
        <v>34</v>
      </c>
      <c r="T302" t="s">
        <v>272</v>
      </c>
      <c r="U302" t="s">
        <v>273</v>
      </c>
      <c r="V302" t="s">
        <v>52</v>
      </c>
      <c r="W302" t="s">
        <v>274</v>
      </c>
      <c r="X302" t="s">
        <v>275</v>
      </c>
      <c r="Y302" t="s">
        <v>65</v>
      </c>
    </row>
    <row r="303" spans="1:25" x14ac:dyDescent="0.25">
      <c r="A303">
        <v>10225</v>
      </c>
      <c r="B303">
        <v>25</v>
      </c>
      <c r="C303" t="s">
        <v>1058</v>
      </c>
      <c r="D303">
        <v>7</v>
      </c>
      <c r="E303" t="s">
        <v>1070</v>
      </c>
      <c r="F303" t="s">
        <v>817</v>
      </c>
      <c r="G303" t="s">
        <v>28</v>
      </c>
      <c r="H303">
        <v>1</v>
      </c>
      <c r="I303">
        <v>2</v>
      </c>
      <c r="J303">
        <v>2004</v>
      </c>
      <c r="K303" t="s">
        <v>278</v>
      </c>
      <c r="L303">
        <v>117</v>
      </c>
      <c r="M303" t="s">
        <v>1057</v>
      </c>
      <c r="N303" t="s">
        <v>818</v>
      </c>
      <c r="O303" t="s">
        <v>819</v>
      </c>
      <c r="P303" t="s">
        <v>820</v>
      </c>
      <c r="Q303" t="s">
        <v>34</v>
      </c>
      <c r="R303" t="s">
        <v>821</v>
      </c>
      <c r="S303" t="s">
        <v>34</v>
      </c>
      <c r="T303" t="s">
        <v>822</v>
      </c>
      <c r="U303" t="s">
        <v>823</v>
      </c>
      <c r="V303" t="s">
        <v>52</v>
      </c>
      <c r="W303" t="s">
        <v>824</v>
      </c>
      <c r="X303" t="s">
        <v>150</v>
      </c>
      <c r="Y303" t="s">
        <v>42</v>
      </c>
    </row>
    <row r="304" spans="1:25" x14ac:dyDescent="0.25">
      <c r="A304">
        <v>10238</v>
      </c>
      <c r="B304">
        <v>29</v>
      </c>
      <c r="C304" t="s">
        <v>77</v>
      </c>
      <c r="D304">
        <v>1</v>
      </c>
      <c r="E304" t="s">
        <v>1071</v>
      </c>
      <c r="F304" t="s">
        <v>826</v>
      </c>
      <c r="G304" t="s">
        <v>28</v>
      </c>
      <c r="H304">
        <v>2</v>
      </c>
      <c r="I304">
        <v>4</v>
      </c>
      <c r="J304">
        <v>2004</v>
      </c>
      <c r="K304" t="s">
        <v>278</v>
      </c>
      <c r="L304">
        <v>117</v>
      </c>
      <c r="M304" t="s">
        <v>1057</v>
      </c>
      <c r="N304" t="s">
        <v>562</v>
      </c>
      <c r="O304" t="s">
        <v>563</v>
      </c>
      <c r="P304" t="s">
        <v>564</v>
      </c>
      <c r="Q304" t="s">
        <v>34</v>
      </c>
      <c r="R304" t="s">
        <v>565</v>
      </c>
      <c r="S304" t="s">
        <v>34</v>
      </c>
      <c r="T304" t="s">
        <v>566</v>
      </c>
      <c r="U304" t="s">
        <v>567</v>
      </c>
      <c r="V304" t="s">
        <v>52</v>
      </c>
      <c r="W304" t="s">
        <v>568</v>
      </c>
      <c r="X304" t="s">
        <v>569</v>
      </c>
      <c r="Y304" t="s">
        <v>65</v>
      </c>
    </row>
    <row r="305" spans="1:25" x14ac:dyDescent="0.25">
      <c r="A305">
        <v>10253</v>
      </c>
      <c r="B305">
        <v>22</v>
      </c>
      <c r="C305" t="s">
        <v>77</v>
      </c>
      <c r="D305">
        <v>11</v>
      </c>
      <c r="E305" t="s">
        <v>1072</v>
      </c>
      <c r="F305" t="s">
        <v>828</v>
      </c>
      <c r="G305" t="s">
        <v>591</v>
      </c>
      <c r="H305">
        <v>2</v>
      </c>
      <c r="I305">
        <v>6</v>
      </c>
      <c r="J305">
        <v>2004</v>
      </c>
      <c r="K305" t="s">
        <v>278</v>
      </c>
      <c r="L305">
        <v>117</v>
      </c>
      <c r="M305" t="s">
        <v>1057</v>
      </c>
      <c r="N305" t="s">
        <v>257</v>
      </c>
      <c r="O305" t="s">
        <v>258</v>
      </c>
      <c r="P305" t="s">
        <v>259</v>
      </c>
      <c r="Q305" t="s">
        <v>34</v>
      </c>
      <c r="R305" t="s">
        <v>260</v>
      </c>
      <c r="S305" t="s">
        <v>34</v>
      </c>
      <c r="T305" t="s">
        <v>261</v>
      </c>
      <c r="U305" t="s">
        <v>262</v>
      </c>
      <c r="V305" t="s">
        <v>52</v>
      </c>
      <c r="W305" t="s">
        <v>263</v>
      </c>
      <c r="X305" t="s">
        <v>264</v>
      </c>
      <c r="Y305" t="s">
        <v>42</v>
      </c>
    </row>
    <row r="306" spans="1:25" x14ac:dyDescent="0.25">
      <c r="A306">
        <v>10266</v>
      </c>
      <c r="B306">
        <v>22</v>
      </c>
      <c r="C306" t="s">
        <v>77</v>
      </c>
      <c r="D306">
        <v>12</v>
      </c>
      <c r="E306" t="s">
        <v>1073</v>
      </c>
      <c r="F306" t="s">
        <v>830</v>
      </c>
      <c r="G306" t="s">
        <v>28</v>
      </c>
      <c r="H306">
        <v>3</v>
      </c>
      <c r="I306">
        <v>7</v>
      </c>
      <c r="J306">
        <v>2004</v>
      </c>
      <c r="K306" t="s">
        <v>278</v>
      </c>
      <c r="L306">
        <v>117</v>
      </c>
      <c r="M306" t="s">
        <v>1057</v>
      </c>
      <c r="N306" t="s">
        <v>831</v>
      </c>
      <c r="O306" t="s">
        <v>832</v>
      </c>
      <c r="P306" t="s">
        <v>833</v>
      </c>
      <c r="Q306" t="s">
        <v>34</v>
      </c>
      <c r="R306" t="s">
        <v>834</v>
      </c>
      <c r="S306" t="s">
        <v>34</v>
      </c>
      <c r="T306" t="s">
        <v>835</v>
      </c>
      <c r="U306" t="s">
        <v>396</v>
      </c>
      <c r="V306" t="s">
        <v>52</v>
      </c>
      <c r="W306" t="s">
        <v>836</v>
      </c>
      <c r="X306" t="s">
        <v>837</v>
      </c>
      <c r="Y306" t="s">
        <v>42</v>
      </c>
    </row>
    <row r="307" spans="1:25" x14ac:dyDescent="0.25">
      <c r="A307">
        <v>10276</v>
      </c>
      <c r="B307">
        <v>47</v>
      </c>
      <c r="C307" t="s">
        <v>77</v>
      </c>
      <c r="D307">
        <v>1</v>
      </c>
      <c r="E307" t="s">
        <v>1064</v>
      </c>
      <c r="F307" t="s">
        <v>839</v>
      </c>
      <c r="G307" t="s">
        <v>28</v>
      </c>
      <c r="H307">
        <v>3</v>
      </c>
      <c r="I307">
        <v>8</v>
      </c>
      <c r="J307">
        <v>2004</v>
      </c>
      <c r="K307" t="s">
        <v>278</v>
      </c>
      <c r="L307">
        <v>117</v>
      </c>
      <c r="M307" t="s">
        <v>1057</v>
      </c>
      <c r="N307" t="s">
        <v>840</v>
      </c>
      <c r="O307" t="s">
        <v>841</v>
      </c>
      <c r="P307" t="s">
        <v>842</v>
      </c>
      <c r="Q307" t="s">
        <v>34</v>
      </c>
      <c r="R307" t="s">
        <v>441</v>
      </c>
      <c r="S307" t="s">
        <v>185</v>
      </c>
      <c r="T307" t="s">
        <v>442</v>
      </c>
      <c r="U307" t="s">
        <v>38</v>
      </c>
      <c r="V307" t="s">
        <v>39</v>
      </c>
      <c r="W307" t="s">
        <v>843</v>
      </c>
      <c r="X307" t="s">
        <v>844</v>
      </c>
      <c r="Y307" t="s">
        <v>65</v>
      </c>
    </row>
    <row r="308" spans="1:25" x14ac:dyDescent="0.25">
      <c r="A308">
        <v>10287</v>
      </c>
      <c r="B308">
        <v>45</v>
      </c>
      <c r="C308" t="s">
        <v>77</v>
      </c>
      <c r="D308">
        <v>10</v>
      </c>
      <c r="E308" t="s">
        <v>1074</v>
      </c>
      <c r="F308" t="s">
        <v>846</v>
      </c>
      <c r="G308" t="s">
        <v>28</v>
      </c>
      <c r="H308">
        <v>3</v>
      </c>
      <c r="I308">
        <v>8</v>
      </c>
      <c r="J308">
        <v>2004</v>
      </c>
      <c r="K308" t="s">
        <v>278</v>
      </c>
      <c r="L308">
        <v>117</v>
      </c>
      <c r="M308" t="s">
        <v>1057</v>
      </c>
      <c r="N308" t="s">
        <v>818</v>
      </c>
      <c r="O308" t="s">
        <v>819</v>
      </c>
      <c r="P308" t="s">
        <v>820</v>
      </c>
      <c r="Q308" t="s">
        <v>34</v>
      </c>
      <c r="R308" t="s">
        <v>821</v>
      </c>
      <c r="S308" t="s">
        <v>34</v>
      </c>
      <c r="T308" t="s">
        <v>822</v>
      </c>
      <c r="U308" t="s">
        <v>823</v>
      </c>
      <c r="V308" t="s">
        <v>52</v>
      </c>
      <c r="W308" t="s">
        <v>824</v>
      </c>
      <c r="X308" t="s">
        <v>150</v>
      </c>
      <c r="Y308" t="s">
        <v>65</v>
      </c>
    </row>
    <row r="309" spans="1:25" x14ac:dyDescent="0.25">
      <c r="A309">
        <v>10300</v>
      </c>
      <c r="B309">
        <v>29</v>
      </c>
      <c r="C309" t="s">
        <v>77</v>
      </c>
      <c r="D309">
        <v>3</v>
      </c>
      <c r="E309" t="s">
        <v>1075</v>
      </c>
      <c r="F309" t="s">
        <v>848</v>
      </c>
      <c r="G309" t="s">
        <v>28</v>
      </c>
      <c r="H309">
        <v>4</v>
      </c>
      <c r="I309">
        <v>10</v>
      </c>
      <c r="J309">
        <v>2003</v>
      </c>
      <c r="K309" t="s">
        <v>278</v>
      </c>
      <c r="L309">
        <v>117</v>
      </c>
      <c r="M309" t="s">
        <v>1057</v>
      </c>
      <c r="N309" t="s">
        <v>849</v>
      </c>
      <c r="O309" t="s">
        <v>850</v>
      </c>
      <c r="P309" t="s">
        <v>851</v>
      </c>
      <c r="Q309" t="s">
        <v>34</v>
      </c>
      <c r="R309" t="s">
        <v>852</v>
      </c>
      <c r="S309" t="s">
        <v>34</v>
      </c>
      <c r="T309" t="s">
        <v>853</v>
      </c>
      <c r="U309" t="s">
        <v>810</v>
      </c>
      <c r="V309" t="s">
        <v>52</v>
      </c>
      <c r="W309" t="s">
        <v>854</v>
      </c>
      <c r="X309" t="s">
        <v>731</v>
      </c>
      <c r="Y309" t="s">
        <v>65</v>
      </c>
    </row>
    <row r="310" spans="1:25" x14ac:dyDescent="0.25">
      <c r="A310">
        <v>10310</v>
      </c>
      <c r="B310">
        <v>24</v>
      </c>
      <c r="C310" t="s">
        <v>77</v>
      </c>
      <c r="D310">
        <v>8</v>
      </c>
      <c r="E310" t="s">
        <v>1076</v>
      </c>
      <c r="F310" t="s">
        <v>856</v>
      </c>
      <c r="G310" t="s">
        <v>28</v>
      </c>
      <c r="H310">
        <v>4</v>
      </c>
      <c r="I310">
        <v>10</v>
      </c>
      <c r="J310">
        <v>2004</v>
      </c>
      <c r="K310" t="s">
        <v>278</v>
      </c>
      <c r="L310">
        <v>117</v>
      </c>
      <c r="M310" t="s">
        <v>1057</v>
      </c>
      <c r="N310" t="s">
        <v>805</v>
      </c>
      <c r="O310" t="s">
        <v>806</v>
      </c>
      <c r="P310" t="s">
        <v>807</v>
      </c>
      <c r="Q310" t="s">
        <v>34</v>
      </c>
      <c r="R310" t="s">
        <v>808</v>
      </c>
      <c r="S310" t="s">
        <v>34</v>
      </c>
      <c r="T310" t="s">
        <v>809</v>
      </c>
      <c r="U310" t="s">
        <v>810</v>
      </c>
      <c r="V310" t="s">
        <v>52</v>
      </c>
      <c r="W310" t="s">
        <v>811</v>
      </c>
      <c r="X310" t="s">
        <v>812</v>
      </c>
      <c r="Y310" t="s">
        <v>65</v>
      </c>
    </row>
    <row r="311" spans="1:25" x14ac:dyDescent="0.25">
      <c r="A311">
        <v>10320</v>
      </c>
      <c r="B311">
        <v>35</v>
      </c>
      <c r="C311" t="s">
        <v>77</v>
      </c>
      <c r="D311">
        <v>1</v>
      </c>
      <c r="E311" t="s">
        <v>1077</v>
      </c>
      <c r="F311" t="s">
        <v>858</v>
      </c>
      <c r="G311" t="s">
        <v>28</v>
      </c>
      <c r="H311">
        <v>4</v>
      </c>
      <c r="I311">
        <v>11</v>
      </c>
      <c r="J311">
        <v>2004</v>
      </c>
      <c r="K311" t="s">
        <v>278</v>
      </c>
      <c r="L311">
        <v>117</v>
      </c>
      <c r="M311" t="s">
        <v>1057</v>
      </c>
      <c r="N311" t="s">
        <v>282</v>
      </c>
      <c r="O311" t="s">
        <v>283</v>
      </c>
      <c r="P311" t="s">
        <v>284</v>
      </c>
      <c r="Q311" t="s">
        <v>34</v>
      </c>
      <c r="R311" t="s">
        <v>285</v>
      </c>
      <c r="S311" t="s">
        <v>34</v>
      </c>
      <c r="T311" t="s">
        <v>286</v>
      </c>
      <c r="U311" t="s">
        <v>287</v>
      </c>
      <c r="V311" t="s">
        <v>52</v>
      </c>
      <c r="W311" t="s">
        <v>288</v>
      </c>
      <c r="X311" t="s">
        <v>289</v>
      </c>
      <c r="Y311" t="s">
        <v>65</v>
      </c>
    </row>
    <row r="312" spans="1:25" x14ac:dyDescent="0.25">
      <c r="A312">
        <v>10329</v>
      </c>
      <c r="B312">
        <v>46</v>
      </c>
      <c r="C312" t="s">
        <v>1078</v>
      </c>
      <c r="D312">
        <v>13</v>
      </c>
      <c r="E312" t="s">
        <v>1079</v>
      </c>
      <c r="F312" t="s">
        <v>218</v>
      </c>
      <c r="G312" t="s">
        <v>28</v>
      </c>
      <c r="H312">
        <v>4</v>
      </c>
      <c r="I312">
        <v>11</v>
      </c>
      <c r="J312">
        <v>2004</v>
      </c>
      <c r="K312" t="s">
        <v>278</v>
      </c>
      <c r="L312">
        <v>117</v>
      </c>
      <c r="M312" t="s">
        <v>1057</v>
      </c>
      <c r="N312" t="s">
        <v>31</v>
      </c>
      <c r="O312" t="s">
        <v>32</v>
      </c>
      <c r="P312" t="s">
        <v>33</v>
      </c>
      <c r="Q312" t="s">
        <v>34</v>
      </c>
      <c r="R312" t="s">
        <v>35</v>
      </c>
      <c r="S312" t="s">
        <v>36</v>
      </c>
      <c r="T312" t="s">
        <v>37</v>
      </c>
      <c r="U312" t="s">
        <v>38</v>
      </c>
      <c r="V312" t="s">
        <v>39</v>
      </c>
      <c r="W312" t="s">
        <v>40</v>
      </c>
      <c r="X312" t="s">
        <v>41</v>
      </c>
      <c r="Y312" t="s">
        <v>65</v>
      </c>
    </row>
    <row r="313" spans="1:25" x14ac:dyDescent="0.25">
      <c r="A313">
        <v>10341</v>
      </c>
      <c r="B313">
        <v>44</v>
      </c>
      <c r="C313" t="s">
        <v>1080</v>
      </c>
      <c r="D313">
        <v>1</v>
      </c>
      <c r="E313" t="s">
        <v>1081</v>
      </c>
      <c r="F313" t="s">
        <v>220</v>
      </c>
      <c r="G313" t="s">
        <v>28</v>
      </c>
      <c r="H313">
        <v>4</v>
      </c>
      <c r="I313">
        <v>11</v>
      </c>
      <c r="J313">
        <v>2004</v>
      </c>
      <c r="K313" t="s">
        <v>278</v>
      </c>
      <c r="L313">
        <v>117</v>
      </c>
      <c r="M313" t="s">
        <v>1057</v>
      </c>
      <c r="N313" t="s">
        <v>221</v>
      </c>
      <c r="O313" t="s">
        <v>222</v>
      </c>
      <c r="P313" t="s">
        <v>223</v>
      </c>
      <c r="Q313" t="s">
        <v>34</v>
      </c>
      <c r="R313" t="s">
        <v>224</v>
      </c>
      <c r="S313" t="s">
        <v>34</v>
      </c>
      <c r="T313" t="s">
        <v>225</v>
      </c>
      <c r="U313" t="s">
        <v>226</v>
      </c>
      <c r="V313" t="s">
        <v>52</v>
      </c>
      <c r="W313" t="s">
        <v>227</v>
      </c>
      <c r="X313" t="s">
        <v>228</v>
      </c>
      <c r="Y313" t="s">
        <v>65</v>
      </c>
    </row>
    <row r="314" spans="1:25" x14ac:dyDescent="0.25">
      <c r="A314">
        <v>10363</v>
      </c>
      <c r="B314">
        <v>34</v>
      </c>
      <c r="C314" t="s">
        <v>1082</v>
      </c>
      <c r="D314">
        <v>4</v>
      </c>
      <c r="E314" t="s">
        <v>1083</v>
      </c>
      <c r="F314" t="s">
        <v>865</v>
      </c>
      <c r="G314" t="s">
        <v>28</v>
      </c>
      <c r="H314">
        <v>1</v>
      </c>
      <c r="I314">
        <v>1</v>
      </c>
      <c r="J314">
        <v>2005</v>
      </c>
      <c r="K314" t="s">
        <v>278</v>
      </c>
      <c r="L314">
        <v>117</v>
      </c>
      <c r="M314" t="s">
        <v>1057</v>
      </c>
      <c r="N314" t="s">
        <v>866</v>
      </c>
      <c r="O314" t="s">
        <v>867</v>
      </c>
      <c r="P314" t="s">
        <v>868</v>
      </c>
      <c r="Q314" t="s">
        <v>34</v>
      </c>
      <c r="R314" t="s">
        <v>869</v>
      </c>
      <c r="S314" t="s">
        <v>34</v>
      </c>
      <c r="T314" t="s">
        <v>870</v>
      </c>
      <c r="U314" t="s">
        <v>196</v>
      </c>
      <c r="V314" t="s">
        <v>52</v>
      </c>
      <c r="W314" t="s">
        <v>871</v>
      </c>
      <c r="X314" t="s">
        <v>872</v>
      </c>
      <c r="Y314" t="s">
        <v>65</v>
      </c>
    </row>
    <row r="315" spans="1:25" x14ac:dyDescent="0.25">
      <c r="A315">
        <v>10376</v>
      </c>
      <c r="B315">
        <v>35</v>
      </c>
      <c r="C315" t="s">
        <v>77</v>
      </c>
      <c r="D315">
        <v>1</v>
      </c>
      <c r="E315" t="s">
        <v>1084</v>
      </c>
      <c r="F315" t="s">
        <v>1085</v>
      </c>
      <c r="G315" t="s">
        <v>28</v>
      </c>
      <c r="H315">
        <v>1</v>
      </c>
      <c r="I315">
        <v>2</v>
      </c>
      <c r="J315">
        <v>2005</v>
      </c>
      <c r="K315" t="s">
        <v>278</v>
      </c>
      <c r="L315">
        <v>117</v>
      </c>
      <c r="M315" t="s">
        <v>1057</v>
      </c>
      <c r="N315" t="s">
        <v>1086</v>
      </c>
      <c r="O315" t="s">
        <v>1087</v>
      </c>
      <c r="P315" t="s">
        <v>1088</v>
      </c>
      <c r="Q315" t="s">
        <v>34</v>
      </c>
      <c r="R315" t="s">
        <v>1089</v>
      </c>
      <c r="S315" t="s">
        <v>73</v>
      </c>
      <c r="T315" t="s">
        <v>1090</v>
      </c>
      <c r="U315" t="s">
        <v>38</v>
      </c>
      <c r="V315" t="s">
        <v>39</v>
      </c>
      <c r="W315" t="s">
        <v>75</v>
      </c>
      <c r="X315" t="s">
        <v>377</v>
      </c>
      <c r="Y315" t="s">
        <v>65</v>
      </c>
    </row>
    <row r="316" spans="1:25" x14ac:dyDescent="0.25">
      <c r="A316">
        <v>10389</v>
      </c>
      <c r="B316">
        <v>25</v>
      </c>
      <c r="C316" t="s">
        <v>1091</v>
      </c>
      <c r="D316">
        <v>6</v>
      </c>
      <c r="E316" t="s">
        <v>1092</v>
      </c>
      <c r="F316" t="s">
        <v>247</v>
      </c>
      <c r="G316" t="s">
        <v>28</v>
      </c>
      <c r="H316">
        <v>1</v>
      </c>
      <c r="I316">
        <v>3</v>
      </c>
      <c r="J316">
        <v>2005</v>
      </c>
      <c r="K316" t="s">
        <v>278</v>
      </c>
      <c r="L316">
        <v>117</v>
      </c>
      <c r="M316" t="s">
        <v>1057</v>
      </c>
      <c r="N316" t="s">
        <v>401</v>
      </c>
      <c r="O316" t="s">
        <v>402</v>
      </c>
      <c r="P316" t="s">
        <v>403</v>
      </c>
      <c r="Q316" t="s">
        <v>34</v>
      </c>
      <c r="R316" t="s">
        <v>404</v>
      </c>
      <c r="S316" t="s">
        <v>34</v>
      </c>
      <c r="T316" t="s">
        <v>405</v>
      </c>
      <c r="U316" t="s">
        <v>287</v>
      </c>
      <c r="V316" t="s">
        <v>52</v>
      </c>
      <c r="W316" t="s">
        <v>406</v>
      </c>
      <c r="X316" t="s">
        <v>316</v>
      </c>
      <c r="Y316" t="s">
        <v>42</v>
      </c>
    </row>
    <row r="317" spans="1:25" x14ac:dyDescent="0.25">
      <c r="A317">
        <v>10419</v>
      </c>
      <c r="B317">
        <v>10</v>
      </c>
      <c r="C317" t="s">
        <v>77</v>
      </c>
      <c r="D317">
        <v>11</v>
      </c>
      <c r="E317" t="s">
        <v>1093</v>
      </c>
      <c r="F317" t="s">
        <v>878</v>
      </c>
      <c r="G317" t="s">
        <v>28</v>
      </c>
      <c r="H317">
        <v>2</v>
      </c>
      <c r="I317">
        <v>5</v>
      </c>
      <c r="J317">
        <v>2005</v>
      </c>
      <c r="K317" t="s">
        <v>278</v>
      </c>
      <c r="L317">
        <v>117</v>
      </c>
      <c r="M317" t="s">
        <v>1057</v>
      </c>
      <c r="N317" t="s">
        <v>221</v>
      </c>
      <c r="O317" t="s">
        <v>222</v>
      </c>
      <c r="P317" t="s">
        <v>223</v>
      </c>
      <c r="Q317" t="s">
        <v>34</v>
      </c>
      <c r="R317" t="s">
        <v>224</v>
      </c>
      <c r="S317" t="s">
        <v>34</v>
      </c>
      <c r="T317" t="s">
        <v>225</v>
      </c>
      <c r="U317" t="s">
        <v>226</v>
      </c>
      <c r="V317" t="s">
        <v>52</v>
      </c>
      <c r="W317" t="s">
        <v>227</v>
      </c>
      <c r="X317" t="s">
        <v>228</v>
      </c>
      <c r="Y317" t="s">
        <v>42</v>
      </c>
    </row>
    <row r="318" spans="1:25" x14ac:dyDescent="0.25">
      <c r="A318">
        <v>10105</v>
      </c>
      <c r="B318">
        <v>29</v>
      </c>
      <c r="C318" t="s">
        <v>77</v>
      </c>
      <c r="D318">
        <v>14</v>
      </c>
      <c r="E318" t="s">
        <v>1094</v>
      </c>
      <c r="F318" t="s">
        <v>560</v>
      </c>
      <c r="G318" t="s">
        <v>28</v>
      </c>
      <c r="H318">
        <v>1</v>
      </c>
      <c r="I318">
        <v>2</v>
      </c>
      <c r="J318">
        <v>2003</v>
      </c>
      <c r="K318" t="s">
        <v>278</v>
      </c>
      <c r="L318">
        <v>173</v>
      </c>
      <c r="M318" t="s">
        <v>1095</v>
      </c>
      <c r="N318" t="s">
        <v>562</v>
      </c>
      <c r="O318" t="s">
        <v>563</v>
      </c>
      <c r="P318" t="s">
        <v>564</v>
      </c>
      <c r="Q318" t="s">
        <v>34</v>
      </c>
      <c r="R318" t="s">
        <v>565</v>
      </c>
      <c r="S318" t="s">
        <v>34</v>
      </c>
      <c r="T318" t="s">
        <v>566</v>
      </c>
      <c r="U318" t="s">
        <v>567</v>
      </c>
      <c r="V318" t="s">
        <v>52</v>
      </c>
      <c r="W318" t="s">
        <v>568</v>
      </c>
      <c r="X318" t="s">
        <v>569</v>
      </c>
      <c r="Y318" t="s">
        <v>65</v>
      </c>
    </row>
    <row r="319" spans="1:25" x14ac:dyDescent="0.25">
      <c r="A319">
        <v>10117</v>
      </c>
      <c r="B319">
        <v>39</v>
      </c>
      <c r="C319" t="s">
        <v>77</v>
      </c>
      <c r="D319">
        <v>8</v>
      </c>
      <c r="E319" t="s">
        <v>1096</v>
      </c>
      <c r="F319" t="s">
        <v>882</v>
      </c>
      <c r="G319" t="s">
        <v>28</v>
      </c>
      <c r="H319">
        <v>2</v>
      </c>
      <c r="I319">
        <v>4</v>
      </c>
      <c r="J319">
        <v>2003</v>
      </c>
      <c r="K319" t="s">
        <v>278</v>
      </c>
      <c r="L319">
        <v>173</v>
      </c>
      <c r="M319" t="s">
        <v>1095</v>
      </c>
      <c r="N319" t="s">
        <v>302</v>
      </c>
      <c r="O319" t="s">
        <v>303</v>
      </c>
      <c r="P319" t="s">
        <v>304</v>
      </c>
      <c r="Q319" t="s">
        <v>34</v>
      </c>
      <c r="R319" t="s">
        <v>305</v>
      </c>
      <c r="S319" t="s">
        <v>34</v>
      </c>
      <c r="T319" t="s">
        <v>306</v>
      </c>
      <c r="U319" t="s">
        <v>305</v>
      </c>
      <c r="V319" t="s">
        <v>307</v>
      </c>
      <c r="W319" t="s">
        <v>308</v>
      </c>
      <c r="X319" t="s">
        <v>309</v>
      </c>
      <c r="Y319" t="s">
        <v>65</v>
      </c>
    </row>
    <row r="320" spans="1:25" x14ac:dyDescent="0.25">
      <c r="A320">
        <v>10127</v>
      </c>
      <c r="B320">
        <v>42</v>
      </c>
      <c r="C320" t="s">
        <v>77</v>
      </c>
      <c r="D320">
        <v>1</v>
      </c>
      <c r="E320" t="s">
        <v>1097</v>
      </c>
      <c r="F320" t="s">
        <v>884</v>
      </c>
      <c r="G320" t="s">
        <v>28</v>
      </c>
      <c r="H320">
        <v>2</v>
      </c>
      <c r="I320">
        <v>6</v>
      </c>
      <c r="J320">
        <v>2003</v>
      </c>
      <c r="K320" t="s">
        <v>278</v>
      </c>
      <c r="L320">
        <v>173</v>
      </c>
      <c r="M320" t="s">
        <v>1095</v>
      </c>
      <c r="N320" t="s">
        <v>885</v>
      </c>
      <c r="O320" t="s">
        <v>886</v>
      </c>
      <c r="P320" t="s">
        <v>887</v>
      </c>
      <c r="Q320" t="s">
        <v>888</v>
      </c>
      <c r="R320" t="s">
        <v>35</v>
      </c>
      <c r="S320" t="s">
        <v>36</v>
      </c>
      <c r="T320" t="s">
        <v>37</v>
      </c>
      <c r="U320" t="s">
        <v>38</v>
      </c>
      <c r="V320" t="s">
        <v>39</v>
      </c>
      <c r="W320" t="s">
        <v>75</v>
      </c>
      <c r="X320" t="s">
        <v>889</v>
      </c>
      <c r="Y320" t="s">
        <v>229</v>
      </c>
    </row>
    <row r="321" spans="1:25" x14ac:dyDescent="0.25">
      <c r="A321">
        <v>10142</v>
      </c>
      <c r="B321">
        <v>46</v>
      </c>
      <c r="C321" t="s">
        <v>77</v>
      </c>
      <c r="D321">
        <v>11</v>
      </c>
      <c r="E321" t="s">
        <v>1098</v>
      </c>
      <c r="F321" t="s">
        <v>891</v>
      </c>
      <c r="G321" t="s">
        <v>28</v>
      </c>
      <c r="H321">
        <v>3</v>
      </c>
      <c r="I321">
        <v>8</v>
      </c>
      <c r="J321">
        <v>2003</v>
      </c>
      <c r="K321" t="s">
        <v>278</v>
      </c>
      <c r="L321">
        <v>173</v>
      </c>
      <c r="M321" t="s">
        <v>1095</v>
      </c>
      <c r="N321" t="s">
        <v>417</v>
      </c>
      <c r="O321" t="s">
        <v>418</v>
      </c>
      <c r="P321" t="s">
        <v>419</v>
      </c>
      <c r="Q321" t="s">
        <v>34</v>
      </c>
      <c r="R321" t="s">
        <v>420</v>
      </c>
      <c r="S321" t="s">
        <v>73</v>
      </c>
      <c r="T321" t="s">
        <v>167</v>
      </c>
      <c r="U321" t="s">
        <v>38</v>
      </c>
      <c r="V321" t="s">
        <v>39</v>
      </c>
      <c r="W321" t="s">
        <v>421</v>
      </c>
      <c r="X321" t="s">
        <v>422</v>
      </c>
      <c r="Y321" t="s">
        <v>229</v>
      </c>
    </row>
    <row r="322" spans="1:25" x14ac:dyDescent="0.25">
      <c r="A322">
        <v>10153</v>
      </c>
      <c r="B322">
        <v>49</v>
      </c>
      <c r="C322" t="s">
        <v>77</v>
      </c>
      <c r="D322">
        <v>10</v>
      </c>
      <c r="E322" t="s">
        <v>1099</v>
      </c>
      <c r="F322" t="s">
        <v>893</v>
      </c>
      <c r="G322" t="s">
        <v>28</v>
      </c>
      <c r="H322">
        <v>3</v>
      </c>
      <c r="I322">
        <v>9</v>
      </c>
      <c r="J322">
        <v>2003</v>
      </c>
      <c r="K322" t="s">
        <v>278</v>
      </c>
      <c r="L322">
        <v>173</v>
      </c>
      <c r="M322" t="s">
        <v>1095</v>
      </c>
      <c r="N322" t="s">
        <v>268</v>
      </c>
      <c r="O322" t="s">
        <v>269</v>
      </c>
      <c r="P322" t="s">
        <v>270</v>
      </c>
      <c r="Q322" t="s">
        <v>34</v>
      </c>
      <c r="R322" t="s">
        <v>271</v>
      </c>
      <c r="S322" t="s">
        <v>34</v>
      </c>
      <c r="T322" t="s">
        <v>272</v>
      </c>
      <c r="U322" t="s">
        <v>273</v>
      </c>
      <c r="V322" t="s">
        <v>52</v>
      </c>
      <c r="W322" t="s">
        <v>274</v>
      </c>
      <c r="X322" t="s">
        <v>275</v>
      </c>
      <c r="Y322" t="s">
        <v>229</v>
      </c>
    </row>
    <row r="323" spans="1:25" x14ac:dyDescent="0.25">
      <c r="A323">
        <v>10165</v>
      </c>
      <c r="B323">
        <v>27</v>
      </c>
      <c r="C323" t="s">
        <v>77</v>
      </c>
      <c r="D323">
        <v>2</v>
      </c>
      <c r="E323" t="s">
        <v>1100</v>
      </c>
      <c r="F323" t="s">
        <v>895</v>
      </c>
      <c r="G323" t="s">
        <v>28</v>
      </c>
      <c r="H323">
        <v>4</v>
      </c>
      <c r="I323">
        <v>10</v>
      </c>
      <c r="J323">
        <v>2003</v>
      </c>
      <c r="K323" t="s">
        <v>278</v>
      </c>
      <c r="L323">
        <v>173</v>
      </c>
      <c r="M323" t="s">
        <v>1095</v>
      </c>
      <c r="N323" t="s">
        <v>302</v>
      </c>
      <c r="O323" t="s">
        <v>303</v>
      </c>
      <c r="P323" t="s">
        <v>304</v>
      </c>
      <c r="Q323" t="s">
        <v>34</v>
      </c>
      <c r="R323" t="s">
        <v>305</v>
      </c>
      <c r="S323" t="s">
        <v>34</v>
      </c>
      <c r="T323" t="s">
        <v>306</v>
      </c>
      <c r="U323" t="s">
        <v>305</v>
      </c>
      <c r="V323" t="s">
        <v>307</v>
      </c>
      <c r="W323" t="s">
        <v>308</v>
      </c>
      <c r="X323" t="s">
        <v>309</v>
      </c>
      <c r="Y323" t="s">
        <v>65</v>
      </c>
    </row>
    <row r="324" spans="1:25" x14ac:dyDescent="0.25">
      <c r="A324">
        <v>10176</v>
      </c>
      <c r="B324">
        <v>50</v>
      </c>
      <c r="C324" t="s">
        <v>77</v>
      </c>
      <c r="D324">
        <v>1</v>
      </c>
      <c r="E324" t="s">
        <v>1101</v>
      </c>
      <c r="F324" t="s">
        <v>318</v>
      </c>
      <c r="G324" t="s">
        <v>28</v>
      </c>
      <c r="H324">
        <v>4</v>
      </c>
      <c r="I324">
        <v>11</v>
      </c>
      <c r="J324">
        <v>2003</v>
      </c>
      <c r="K324" t="s">
        <v>278</v>
      </c>
      <c r="L324">
        <v>173</v>
      </c>
      <c r="M324" t="s">
        <v>1095</v>
      </c>
      <c r="N324" t="s">
        <v>831</v>
      </c>
      <c r="O324" t="s">
        <v>832</v>
      </c>
      <c r="P324" t="s">
        <v>833</v>
      </c>
      <c r="Q324" t="s">
        <v>34</v>
      </c>
      <c r="R324" t="s">
        <v>834</v>
      </c>
      <c r="S324" t="s">
        <v>34</v>
      </c>
      <c r="T324" t="s">
        <v>835</v>
      </c>
      <c r="U324" t="s">
        <v>396</v>
      </c>
      <c r="V324" t="s">
        <v>52</v>
      </c>
      <c r="W324" t="s">
        <v>836</v>
      </c>
      <c r="X324" t="s">
        <v>837</v>
      </c>
      <c r="Y324" t="s">
        <v>229</v>
      </c>
    </row>
    <row r="325" spans="1:25" x14ac:dyDescent="0.25">
      <c r="A325">
        <v>10185</v>
      </c>
      <c r="B325">
        <v>43</v>
      </c>
      <c r="C325" t="s">
        <v>77</v>
      </c>
      <c r="D325">
        <v>12</v>
      </c>
      <c r="E325" t="s">
        <v>1102</v>
      </c>
      <c r="F325" t="s">
        <v>602</v>
      </c>
      <c r="G325" t="s">
        <v>28</v>
      </c>
      <c r="H325">
        <v>4</v>
      </c>
      <c r="I325">
        <v>11</v>
      </c>
      <c r="J325">
        <v>2003</v>
      </c>
      <c r="K325" t="s">
        <v>278</v>
      </c>
      <c r="L325">
        <v>173</v>
      </c>
      <c r="M325" t="s">
        <v>1095</v>
      </c>
      <c r="N325" t="s">
        <v>582</v>
      </c>
      <c r="O325" t="s">
        <v>583</v>
      </c>
      <c r="P325" t="s">
        <v>584</v>
      </c>
      <c r="Q325" t="s">
        <v>34</v>
      </c>
      <c r="R325" t="s">
        <v>251</v>
      </c>
      <c r="S325" t="s">
        <v>185</v>
      </c>
      <c r="T325" t="s">
        <v>252</v>
      </c>
      <c r="U325" t="s">
        <v>38</v>
      </c>
      <c r="V325" t="s">
        <v>39</v>
      </c>
      <c r="W325" t="s">
        <v>585</v>
      </c>
      <c r="X325" t="s">
        <v>586</v>
      </c>
      <c r="Y325" t="s">
        <v>229</v>
      </c>
    </row>
    <row r="326" spans="1:25" x14ac:dyDescent="0.25">
      <c r="A326">
        <v>10196</v>
      </c>
      <c r="B326">
        <v>38</v>
      </c>
      <c r="C326" t="s">
        <v>77</v>
      </c>
      <c r="D326">
        <v>4</v>
      </c>
      <c r="E326" t="s">
        <v>1103</v>
      </c>
      <c r="F326" t="s">
        <v>610</v>
      </c>
      <c r="G326" t="s">
        <v>28</v>
      </c>
      <c r="H326">
        <v>4</v>
      </c>
      <c r="I326">
        <v>11</v>
      </c>
      <c r="J326">
        <v>2003</v>
      </c>
      <c r="K326" t="s">
        <v>278</v>
      </c>
      <c r="L326">
        <v>173</v>
      </c>
      <c r="M326" t="s">
        <v>1095</v>
      </c>
      <c r="N326" t="s">
        <v>372</v>
      </c>
      <c r="O326" t="s">
        <v>373</v>
      </c>
      <c r="P326" t="s">
        <v>374</v>
      </c>
      <c r="Q326" t="s">
        <v>34</v>
      </c>
      <c r="R326" t="s">
        <v>375</v>
      </c>
      <c r="S326" t="s">
        <v>166</v>
      </c>
      <c r="T326" t="s">
        <v>376</v>
      </c>
      <c r="U326" t="s">
        <v>38</v>
      </c>
      <c r="V326" t="s">
        <v>39</v>
      </c>
      <c r="W326" t="s">
        <v>121</v>
      </c>
      <c r="X326" t="s">
        <v>377</v>
      </c>
      <c r="Y326" t="s">
        <v>229</v>
      </c>
    </row>
    <row r="327" spans="1:25" x14ac:dyDescent="0.25">
      <c r="A327">
        <v>10208</v>
      </c>
      <c r="B327">
        <v>20</v>
      </c>
      <c r="C327" t="s">
        <v>77</v>
      </c>
      <c r="D327">
        <v>12</v>
      </c>
      <c r="E327" t="s">
        <v>1104</v>
      </c>
      <c r="F327" t="s">
        <v>900</v>
      </c>
      <c r="G327" t="s">
        <v>28</v>
      </c>
      <c r="H327">
        <v>1</v>
      </c>
      <c r="I327">
        <v>1</v>
      </c>
      <c r="J327">
        <v>2004</v>
      </c>
      <c r="K327" t="s">
        <v>278</v>
      </c>
      <c r="L327">
        <v>173</v>
      </c>
      <c r="M327" t="s">
        <v>1095</v>
      </c>
      <c r="N327" t="s">
        <v>338</v>
      </c>
      <c r="O327" t="s">
        <v>339</v>
      </c>
      <c r="P327" t="s">
        <v>340</v>
      </c>
      <c r="Q327" t="s">
        <v>34</v>
      </c>
      <c r="R327" t="s">
        <v>341</v>
      </c>
      <c r="S327" t="s">
        <v>34</v>
      </c>
      <c r="T327" t="s">
        <v>342</v>
      </c>
      <c r="U327" t="s">
        <v>51</v>
      </c>
      <c r="V327" t="s">
        <v>52</v>
      </c>
      <c r="W327" t="s">
        <v>343</v>
      </c>
      <c r="X327" t="s">
        <v>344</v>
      </c>
      <c r="Y327" t="s">
        <v>65</v>
      </c>
    </row>
    <row r="328" spans="1:25" x14ac:dyDescent="0.25">
      <c r="A328">
        <v>10220</v>
      </c>
      <c r="B328">
        <v>27</v>
      </c>
      <c r="C328" t="s">
        <v>77</v>
      </c>
      <c r="D328">
        <v>1</v>
      </c>
      <c r="E328" t="s">
        <v>1105</v>
      </c>
      <c r="F328" t="s">
        <v>902</v>
      </c>
      <c r="G328" t="s">
        <v>28</v>
      </c>
      <c r="H328">
        <v>1</v>
      </c>
      <c r="I328">
        <v>2</v>
      </c>
      <c r="J328">
        <v>2004</v>
      </c>
      <c r="K328" t="s">
        <v>278</v>
      </c>
      <c r="L328">
        <v>173</v>
      </c>
      <c r="M328" t="s">
        <v>1095</v>
      </c>
      <c r="N328" t="s">
        <v>903</v>
      </c>
      <c r="O328" t="s">
        <v>904</v>
      </c>
      <c r="P328" t="s">
        <v>905</v>
      </c>
      <c r="Q328" t="s">
        <v>906</v>
      </c>
      <c r="R328" t="s">
        <v>907</v>
      </c>
      <c r="S328" t="s">
        <v>34</v>
      </c>
      <c r="T328" t="s">
        <v>908</v>
      </c>
      <c r="U328" t="s">
        <v>909</v>
      </c>
      <c r="V328" t="s">
        <v>52</v>
      </c>
      <c r="W328" t="s">
        <v>910</v>
      </c>
      <c r="X328" t="s">
        <v>911</v>
      </c>
      <c r="Y328" t="s">
        <v>65</v>
      </c>
    </row>
    <row r="329" spans="1:25" x14ac:dyDescent="0.25">
      <c r="A329">
        <v>10231</v>
      </c>
      <c r="B329">
        <v>49</v>
      </c>
      <c r="C329" t="s">
        <v>77</v>
      </c>
      <c r="D329">
        <v>1</v>
      </c>
      <c r="E329" t="s">
        <v>1106</v>
      </c>
      <c r="F329" t="s">
        <v>913</v>
      </c>
      <c r="G329" t="s">
        <v>28</v>
      </c>
      <c r="H329">
        <v>1</v>
      </c>
      <c r="I329">
        <v>3</v>
      </c>
      <c r="J329">
        <v>2004</v>
      </c>
      <c r="K329" t="s">
        <v>278</v>
      </c>
      <c r="L329">
        <v>173</v>
      </c>
      <c r="M329" t="s">
        <v>1095</v>
      </c>
      <c r="N329" t="s">
        <v>914</v>
      </c>
      <c r="O329" t="s">
        <v>915</v>
      </c>
      <c r="P329" t="s">
        <v>916</v>
      </c>
      <c r="Q329" t="s">
        <v>34</v>
      </c>
      <c r="R329" t="s">
        <v>271</v>
      </c>
      <c r="S329" t="s">
        <v>34</v>
      </c>
      <c r="T329" t="s">
        <v>295</v>
      </c>
      <c r="U329" t="s">
        <v>273</v>
      </c>
      <c r="V329" t="s">
        <v>52</v>
      </c>
      <c r="W329" t="s">
        <v>917</v>
      </c>
      <c r="X329" t="s">
        <v>918</v>
      </c>
      <c r="Y329" t="s">
        <v>65</v>
      </c>
    </row>
    <row r="330" spans="1:25" x14ac:dyDescent="0.25">
      <c r="A330">
        <v>10247</v>
      </c>
      <c r="B330">
        <v>27</v>
      </c>
      <c r="C330" t="s">
        <v>77</v>
      </c>
      <c r="D330">
        <v>1</v>
      </c>
      <c r="E330" t="s">
        <v>1107</v>
      </c>
      <c r="F330" t="s">
        <v>920</v>
      </c>
      <c r="G330" t="s">
        <v>28</v>
      </c>
      <c r="H330">
        <v>2</v>
      </c>
      <c r="I330">
        <v>5</v>
      </c>
      <c r="J330">
        <v>2004</v>
      </c>
      <c r="K330" t="s">
        <v>278</v>
      </c>
      <c r="L330">
        <v>173</v>
      </c>
      <c r="M330" t="s">
        <v>1095</v>
      </c>
      <c r="N330" t="s">
        <v>866</v>
      </c>
      <c r="O330" t="s">
        <v>867</v>
      </c>
      <c r="P330" t="s">
        <v>868</v>
      </c>
      <c r="Q330" t="s">
        <v>34</v>
      </c>
      <c r="R330" t="s">
        <v>869</v>
      </c>
      <c r="S330" t="s">
        <v>34</v>
      </c>
      <c r="T330" t="s">
        <v>870</v>
      </c>
      <c r="U330" t="s">
        <v>196</v>
      </c>
      <c r="V330" t="s">
        <v>52</v>
      </c>
      <c r="W330" t="s">
        <v>871</v>
      </c>
      <c r="X330" t="s">
        <v>872</v>
      </c>
      <c r="Y330" t="s">
        <v>65</v>
      </c>
    </row>
    <row r="331" spans="1:25" x14ac:dyDescent="0.25">
      <c r="A331">
        <v>10272</v>
      </c>
      <c r="B331">
        <v>39</v>
      </c>
      <c r="C331" t="s">
        <v>77</v>
      </c>
      <c r="D331">
        <v>1</v>
      </c>
      <c r="E331" t="s">
        <v>1108</v>
      </c>
      <c r="F331" t="s">
        <v>922</v>
      </c>
      <c r="G331" t="s">
        <v>28</v>
      </c>
      <c r="H331">
        <v>3</v>
      </c>
      <c r="I331">
        <v>7</v>
      </c>
      <c r="J331">
        <v>2004</v>
      </c>
      <c r="K331" t="s">
        <v>278</v>
      </c>
      <c r="L331">
        <v>173</v>
      </c>
      <c r="M331" t="s">
        <v>1095</v>
      </c>
      <c r="N331" t="s">
        <v>210</v>
      </c>
      <c r="O331" t="s">
        <v>211</v>
      </c>
      <c r="P331" t="s">
        <v>212</v>
      </c>
      <c r="Q331" t="s">
        <v>34</v>
      </c>
      <c r="R331" t="s">
        <v>213</v>
      </c>
      <c r="S331" t="s">
        <v>214</v>
      </c>
      <c r="T331" t="s">
        <v>215</v>
      </c>
      <c r="U331" t="s">
        <v>38</v>
      </c>
      <c r="V331" t="s">
        <v>39</v>
      </c>
      <c r="W331" t="s">
        <v>40</v>
      </c>
      <c r="X331" t="s">
        <v>216</v>
      </c>
      <c r="Y331" t="s">
        <v>229</v>
      </c>
    </row>
    <row r="332" spans="1:25" x14ac:dyDescent="0.25">
      <c r="A332">
        <v>10282</v>
      </c>
      <c r="B332">
        <v>24</v>
      </c>
      <c r="C332" t="s">
        <v>77</v>
      </c>
      <c r="D332">
        <v>4</v>
      </c>
      <c r="E332" t="s">
        <v>1109</v>
      </c>
      <c r="F332" t="s">
        <v>647</v>
      </c>
      <c r="G332" t="s">
        <v>28</v>
      </c>
      <c r="H332">
        <v>3</v>
      </c>
      <c r="I332">
        <v>8</v>
      </c>
      <c r="J332">
        <v>2004</v>
      </c>
      <c r="K332" t="s">
        <v>278</v>
      </c>
      <c r="L332">
        <v>173</v>
      </c>
      <c r="M332" t="s">
        <v>1095</v>
      </c>
      <c r="N332" t="s">
        <v>417</v>
      </c>
      <c r="O332" t="s">
        <v>418</v>
      </c>
      <c r="P332" t="s">
        <v>419</v>
      </c>
      <c r="Q332" t="s">
        <v>34</v>
      </c>
      <c r="R332" t="s">
        <v>420</v>
      </c>
      <c r="S332" t="s">
        <v>73</v>
      </c>
      <c r="T332" t="s">
        <v>167</v>
      </c>
      <c r="U332" t="s">
        <v>38</v>
      </c>
      <c r="V332" t="s">
        <v>39</v>
      </c>
      <c r="W332" t="s">
        <v>421</v>
      </c>
      <c r="X332" t="s">
        <v>422</v>
      </c>
      <c r="Y332" t="s">
        <v>65</v>
      </c>
    </row>
    <row r="333" spans="1:25" x14ac:dyDescent="0.25">
      <c r="A333">
        <v>10293</v>
      </c>
      <c r="B333">
        <v>45</v>
      </c>
      <c r="C333" t="s">
        <v>77</v>
      </c>
      <c r="D333">
        <v>7</v>
      </c>
      <c r="E333" t="s">
        <v>1110</v>
      </c>
      <c r="F333" t="s">
        <v>925</v>
      </c>
      <c r="G333" t="s">
        <v>28</v>
      </c>
      <c r="H333">
        <v>3</v>
      </c>
      <c r="I333">
        <v>9</v>
      </c>
      <c r="J333">
        <v>2004</v>
      </c>
      <c r="K333" t="s">
        <v>278</v>
      </c>
      <c r="L333">
        <v>173</v>
      </c>
      <c r="M333" t="s">
        <v>1095</v>
      </c>
      <c r="N333" t="s">
        <v>391</v>
      </c>
      <c r="O333" t="s">
        <v>392</v>
      </c>
      <c r="P333" t="s">
        <v>393</v>
      </c>
      <c r="Q333" t="s">
        <v>34</v>
      </c>
      <c r="R333" t="s">
        <v>394</v>
      </c>
      <c r="S333" t="s">
        <v>34</v>
      </c>
      <c r="T333" t="s">
        <v>395</v>
      </c>
      <c r="U333" t="s">
        <v>396</v>
      </c>
      <c r="V333" t="s">
        <v>52</v>
      </c>
      <c r="W333" t="s">
        <v>397</v>
      </c>
      <c r="X333" t="s">
        <v>398</v>
      </c>
      <c r="Y333" t="s">
        <v>229</v>
      </c>
    </row>
    <row r="334" spans="1:25" x14ac:dyDescent="0.25">
      <c r="A334">
        <v>10306</v>
      </c>
      <c r="B334">
        <v>20</v>
      </c>
      <c r="C334" t="s">
        <v>77</v>
      </c>
      <c r="D334">
        <v>12</v>
      </c>
      <c r="E334" t="s">
        <v>1111</v>
      </c>
      <c r="F334" t="s">
        <v>663</v>
      </c>
      <c r="G334" t="s">
        <v>28</v>
      </c>
      <c r="H334">
        <v>4</v>
      </c>
      <c r="I334">
        <v>10</v>
      </c>
      <c r="J334">
        <v>2004</v>
      </c>
      <c r="K334" t="s">
        <v>278</v>
      </c>
      <c r="L334">
        <v>173</v>
      </c>
      <c r="M334" t="s">
        <v>1095</v>
      </c>
      <c r="N334" t="s">
        <v>927</v>
      </c>
      <c r="O334" t="s">
        <v>928</v>
      </c>
      <c r="P334" t="s">
        <v>929</v>
      </c>
      <c r="Q334" t="s">
        <v>34</v>
      </c>
      <c r="R334" t="s">
        <v>930</v>
      </c>
      <c r="S334" t="s">
        <v>34</v>
      </c>
      <c r="T334" t="s">
        <v>931</v>
      </c>
      <c r="U334" t="s">
        <v>262</v>
      </c>
      <c r="V334" t="s">
        <v>52</v>
      </c>
      <c r="W334" t="s">
        <v>932</v>
      </c>
      <c r="X334" t="s">
        <v>137</v>
      </c>
      <c r="Y334" t="s">
        <v>65</v>
      </c>
    </row>
    <row r="335" spans="1:25" x14ac:dyDescent="0.25">
      <c r="A335">
        <v>10314</v>
      </c>
      <c r="B335">
        <v>36</v>
      </c>
      <c r="C335" t="s">
        <v>77</v>
      </c>
      <c r="D335">
        <v>4</v>
      </c>
      <c r="E335" t="s">
        <v>1112</v>
      </c>
      <c r="F335" t="s">
        <v>761</v>
      </c>
      <c r="G335" t="s">
        <v>28</v>
      </c>
      <c r="H335">
        <v>4</v>
      </c>
      <c r="I335">
        <v>10</v>
      </c>
      <c r="J335">
        <v>2004</v>
      </c>
      <c r="K335" t="s">
        <v>278</v>
      </c>
      <c r="L335">
        <v>173</v>
      </c>
      <c r="M335" t="s">
        <v>1095</v>
      </c>
      <c r="N335" t="s">
        <v>934</v>
      </c>
      <c r="O335" t="s">
        <v>935</v>
      </c>
      <c r="P335" t="s">
        <v>936</v>
      </c>
      <c r="Q335" t="s">
        <v>34</v>
      </c>
      <c r="R335" t="s">
        <v>937</v>
      </c>
      <c r="S335" t="s">
        <v>34</v>
      </c>
      <c r="T335" t="s">
        <v>938</v>
      </c>
      <c r="U335" t="s">
        <v>567</v>
      </c>
      <c r="V335" t="s">
        <v>52</v>
      </c>
      <c r="W335" t="s">
        <v>939</v>
      </c>
      <c r="X335" t="s">
        <v>940</v>
      </c>
      <c r="Y335" t="s">
        <v>65</v>
      </c>
    </row>
    <row r="336" spans="1:25" x14ac:dyDescent="0.25">
      <c r="A336">
        <v>10325</v>
      </c>
      <c r="B336">
        <v>24</v>
      </c>
      <c r="C336" t="s">
        <v>77</v>
      </c>
      <c r="D336">
        <v>1</v>
      </c>
      <c r="E336" t="s">
        <v>1113</v>
      </c>
      <c r="F336" t="s">
        <v>676</v>
      </c>
      <c r="G336" t="s">
        <v>28</v>
      </c>
      <c r="H336">
        <v>4</v>
      </c>
      <c r="I336">
        <v>11</v>
      </c>
      <c r="J336">
        <v>2004</v>
      </c>
      <c r="K336" t="s">
        <v>278</v>
      </c>
      <c r="L336">
        <v>173</v>
      </c>
      <c r="M336" t="s">
        <v>1095</v>
      </c>
      <c r="N336" t="s">
        <v>201</v>
      </c>
      <c r="O336" t="s">
        <v>202</v>
      </c>
      <c r="P336" t="s">
        <v>203</v>
      </c>
      <c r="Q336" t="s">
        <v>34</v>
      </c>
      <c r="R336" t="s">
        <v>204</v>
      </c>
      <c r="S336" t="s">
        <v>34</v>
      </c>
      <c r="T336" t="s">
        <v>205</v>
      </c>
      <c r="U336" t="s">
        <v>112</v>
      </c>
      <c r="V336" t="s">
        <v>52</v>
      </c>
      <c r="W336" t="s">
        <v>206</v>
      </c>
      <c r="X336" t="s">
        <v>207</v>
      </c>
      <c r="Y336" t="s">
        <v>42</v>
      </c>
    </row>
    <row r="337" spans="1:25" x14ac:dyDescent="0.25">
      <c r="A337">
        <v>10336</v>
      </c>
      <c r="B337">
        <v>49</v>
      </c>
      <c r="C337" t="s">
        <v>1114</v>
      </c>
      <c r="D337">
        <v>1</v>
      </c>
      <c r="E337" t="s">
        <v>1115</v>
      </c>
      <c r="F337" t="s">
        <v>945</v>
      </c>
      <c r="G337" t="s">
        <v>28</v>
      </c>
      <c r="H337">
        <v>4</v>
      </c>
      <c r="I337">
        <v>11</v>
      </c>
      <c r="J337">
        <v>2004</v>
      </c>
      <c r="K337" t="s">
        <v>278</v>
      </c>
      <c r="L337">
        <v>173</v>
      </c>
      <c r="M337" t="s">
        <v>1095</v>
      </c>
      <c r="N337" t="s">
        <v>713</v>
      </c>
      <c r="O337" t="s">
        <v>714</v>
      </c>
      <c r="P337" t="s">
        <v>715</v>
      </c>
      <c r="Q337" t="s">
        <v>34</v>
      </c>
      <c r="R337" t="s">
        <v>61</v>
      </c>
      <c r="S337" t="s">
        <v>34</v>
      </c>
      <c r="T337" t="s">
        <v>716</v>
      </c>
      <c r="U337" t="s">
        <v>51</v>
      </c>
      <c r="V337" t="s">
        <v>52</v>
      </c>
      <c r="W337" t="s">
        <v>717</v>
      </c>
      <c r="X337" t="s">
        <v>718</v>
      </c>
      <c r="Y337" t="s">
        <v>65</v>
      </c>
    </row>
    <row r="338" spans="1:25" x14ac:dyDescent="0.25">
      <c r="A338">
        <v>10349</v>
      </c>
      <c r="B338">
        <v>26</v>
      </c>
      <c r="C338" t="s">
        <v>77</v>
      </c>
      <c r="D338">
        <v>10</v>
      </c>
      <c r="E338" t="s">
        <v>1116</v>
      </c>
      <c r="F338" t="s">
        <v>1117</v>
      </c>
      <c r="G338" t="s">
        <v>28</v>
      </c>
      <c r="H338">
        <v>4</v>
      </c>
      <c r="I338">
        <v>12</v>
      </c>
      <c r="J338">
        <v>2004</v>
      </c>
      <c r="K338" t="s">
        <v>278</v>
      </c>
      <c r="L338">
        <v>173</v>
      </c>
      <c r="M338" t="s">
        <v>1095</v>
      </c>
      <c r="N338" t="s">
        <v>885</v>
      </c>
      <c r="O338" t="s">
        <v>886</v>
      </c>
      <c r="P338" t="s">
        <v>887</v>
      </c>
      <c r="Q338" t="s">
        <v>888</v>
      </c>
      <c r="R338" t="s">
        <v>35</v>
      </c>
      <c r="S338" t="s">
        <v>36</v>
      </c>
      <c r="T338" t="s">
        <v>37</v>
      </c>
      <c r="U338" t="s">
        <v>38</v>
      </c>
      <c r="V338" t="s">
        <v>39</v>
      </c>
      <c r="W338" t="s">
        <v>75</v>
      </c>
      <c r="X338" t="s">
        <v>889</v>
      </c>
      <c r="Y338" t="s">
        <v>65</v>
      </c>
    </row>
    <row r="339" spans="1:25" x14ac:dyDescent="0.25">
      <c r="A339">
        <v>10359</v>
      </c>
      <c r="B339">
        <v>49</v>
      </c>
      <c r="C339" t="s">
        <v>1118</v>
      </c>
      <c r="D339">
        <v>5</v>
      </c>
      <c r="E339" t="s">
        <v>1119</v>
      </c>
      <c r="F339" t="s">
        <v>685</v>
      </c>
      <c r="G339" t="s">
        <v>28</v>
      </c>
      <c r="H339">
        <v>4</v>
      </c>
      <c r="I339">
        <v>12</v>
      </c>
      <c r="J339">
        <v>2004</v>
      </c>
      <c r="K339" t="s">
        <v>278</v>
      </c>
      <c r="L339">
        <v>173</v>
      </c>
      <c r="M339" t="s">
        <v>1095</v>
      </c>
      <c r="N339" t="s">
        <v>46</v>
      </c>
      <c r="O339" t="s">
        <v>47</v>
      </c>
      <c r="P339" t="s">
        <v>48</v>
      </c>
      <c r="Q339" t="s">
        <v>34</v>
      </c>
      <c r="R339" t="s">
        <v>49</v>
      </c>
      <c r="S339" t="s">
        <v>34</v>
      </c>
      <c r="T339" t="s">
        <v>50</v>
      </c>
      <c r="U339" t="s">
        <v>51</v>
      </c>
      <c r="V339" t="s">
        <v>52</v>
      </c>
      <c r="W339" t="s">
        <v>53</v>
      </c>
      <c r="X339" t="s">
        <v>54</v>
      </c>
      <c r="Y339" t="s">
        <v>65</v>
      </c>
    </row>
    <row r="340" spans="1:25" x14ac:dyDescent="0.25">
      <c r="A340">
        <v>10372</v>
      </c>
      <c r="B340">
        <v>34</v>
      </c>
      <c r="C340" t="s">
        <v>77</v>
      </c>
      <c r="D340">
        <v>1</v>
      </c>
      <c r="E340" t="s">
        <v>1120</v>
      </c>
      <c r="F340" t="s">
        <v>1053</v>
      </c>
      <c r="G340" t="s">
        <v>28</v>
      </c>
      <c r="H340">
        <v>1</v>
      </c>
      <c r="I340">
        <v>1</v>
      </c>
      <c r="J340">
        <v>2005</v>
      </c>
      <c r="K340" t="s">
        <v>278</v>
      </c>
      <c r="L340">
        <v>173</v>
      </c>
      <c r="M340" t="s">
        <v>1095</v>
      </c>
      <c r="N340" t="s">
        <v>380</v>
      </c>
      <c r="O340" t="s">
        <v>381</v>
      </c>
      <c r="P340" t="s">
        <v>382</v>
      </c>
      <c r="Q340" t="s">
        <v>34</v>
      </c>
      <c r="R340" t="s">
        <v>383</v>
      </c>
      <c r="S340" t="s">
        <v>384</v>
      </c>
      <c r="T340" t="s">
        <v>385</v>
      </c>
      <c r="U340" t="s">
        <v>307</v>
      </c>
      <c r="V340" t="s">
        <v>307</v>
      </c>
      <c r="W340" t="s">
        <v>386</v>
      </c>
      <c r="X340" t="s">
        <v>387</v>
      </c>
      <c r="Y340" t="s">
        <v>65</v>
      </c>
    </row>
    <row r="341" spans="1:25" x14ac:dyDescent="0.25">
      <c r="A341">
        <v>10382</v>
      </c>
      <c r="B341">
        <v>34</v>
      </c>
      <c r="C341" t="s">
        <v>1121</v>
      </c>
      <c r="D341">
        <v>12</v>
      </c>
      <c r="E341" t="s">
        <v>1122</v>
      </c>
      <c r="F341" t="s">
        <v>445</v>
      </c>
      <c r="G341" t="s">
        <v>28</v>
      </c>
      <c r="H341">
        <v>1</v>
      </c>
      <c r="I341">
        <v>2</v>
      </c>
      <c r="J341">
        <v>2005</v>
      </c>
      <c r="K341" t="s">
        <v>278</v>
      </c>
      <c r="L341">
        <v>173</v>
      </c>
      <c r="M341" t="s">
        <v>1095</v>
      </c>
      <c r="N341" t="s">
        <v>417</v>
      </c>
      <c r="O341" t="s">
        <v>418</v>
      </c>
      <c r="P341" t="s">
        <v>419</v>
      </c>
      <c r="Q341" t="s">
        <v>34</v>
      </c>
      <c r="R341" t="s">
        <v>420</v>
      </c>
      <c r="S341" t="s">
        <v>73</v>
      </c>
      <c r="T341" t="s">
        <v>167</v>
      </c>
      <c r="U341" t="s">
        <v>38</v>
      </c>
      <c r="V341" t="s">
        <v>39</v>
      </c>
      <c r="W341" t="s">
        <v>421</v>
      </c>
      <c r="X341" t="s">
        <v>422</v>
      </c>
      <c r="Y341" t="s">
        <v>65</v>
      </c>
    </row>
    <row r="342" spans="1:25" x14ac:dyDescent="0.25">
      <c r="A342">
        <v>10396</v>
      </c>
      <c r="B342">
        <v>33</v>
      </c>
      <c r="C342" t="s">
        <v>77</v>
      </c>
      <c r="D342">
        <v>3</v>
      </c>
      <c r="E342" t="s">
        <v>1123</v>
      </c>
      <c r="F342" t="s">
        <v>1124</v>
      </c>
      <c r="G342" t="s">
        <v>28</v>
      </c>
      <c r="H342">
        <v>1</v>
      </c>
      <c r="I342">
        <v>3</v>
      </c>
      <c r="J342">
        <v>2005</v>
      </c>
      <c r="K342" t="s">
        <v>278</v>
      </c>
      <c r="L342">
        <v>173</v>
      </c>
      <c r="M342" t="s">
        <v>1095</v>
      </c>
      <c r="N342" t="s">
        <v>417</v>
      </c>
      <c r="O342" t="s">
        <v>418</v>
      </c>
      <c r="P342" t="s">
        <v>419</v>
      </c>
      <c r="Q342" t="s">
        <v>34</v>
      </c>
      <c r="R342" t="s">
        <v>420</v>
      </c>
      <c r="S342" t="s">
        <v>73</v>
      </c>
      <c r="T342" t="s">
        <v>167</v>
      </c>
      <c r="U342" t="s">
        <v>38</v>
      </c>
      <c r="V342" t="s">
        <v>39</v>
      </c>
      <c r="W342" t="s">
        <v>421</v>
      </c>
      <c r="X342" t="s">
        <v>422</v>
      </c>
      <c r="Y342" t="s">
        <v>65</v>
      </c>
    </row>
    <row r="343" spans="1:25" x14ac:dyDescent="0.25">
      <c r="A343">
        <v>10413</v>
      </c>
      <c r="B343">
        <v>22</v>
      </c>
      <c r="C343" t="s">
        <v>77</v>
      </c>
      <c r="D343">
        <v>1</v>
      </c>
      <c r="E343" t="s">
        <v>1125</v>
      </c>
      <c r="F343" t="s">
        <v>955</v>
      </c>
      <c r="G343" t="s">
        <v>28</v>
      </c>
      <c r="H343">
        <v>2</v>
      </c>
      <c r="I343">
        <v>5</v>
      </c>
      <c r="J343">
        <v>2005</v>
      </c>
      <c r="K343" t="s">
        <v>278</v>
      </c>
      <c r="L343">
        <v>173</v>
      </c>
      <c r="M343" t="s">
        <v>1095</v>
      </c>
      <c r="N343" t="s">
        <v>162</v>
      </c>
      <c r="O343" t="s">
        <v>163</v>
      </c>
      <c r="P343" t="s">
        <v>164</v>
      </c>
      <c r="Q343" t="s">
        <v>34</v>
      </c>
      <c r="R343" t="s">
        <v>165</v>
      </c>
      <c r="S343" t="s">
        <v>166</v>
      </c>
      <c r="T343" t="s">
        <v>167</v>
      </c>
      <c r="U343" t="s">
        <v>38</v>
      </c>
      <c r="V343" t="s">
        <v>39</v>
      </c>
      <c r="W343" t="s">
        <v>168</v>
      </c>
      <c r="X343" t="s">
        <v>76</v>
      </c>
      <c r="Y343" t="s">
        <v>65</v>
      </c>
    </row>
    <row r="344" spans="1:25" x14ac:dyDescent="0.25">
      <c r="A344">
        <v>10108</v>
      </c>
      <c r="B344">
        <v>39</v>
      </c>
      <c r="C344" t="s">
        <v>1126</v>
      </c>
      <c r="D344">
        <v>7</v>
      </c>
      <c r="E344" t="s">
        <v>1127</v>
      </c>
      <c r="F344" t="s">
        <v>775</v>
      </c>
      <c r="G344" t="s">
        <v>28</v>
      </c>
      <c r="H344">
        <v>1</v>
      </c>
      <c r="I344">
        <v>3</v>
      </c>
      <c r="J344">
        <v>2003</v>
      </c>
      <c r="K344" t="s">
        <v>278</v>
      </c>
      <c r="L344">
        <v>79</v>
      </c>
      <c r="M344" t="s">
        <v>1128</v>
      </c>
      <c r="N344" t="s">
        <v>777</v>
      </c>
      <c r="O344" t="s">
        <v>778</v>
      </c>
      <c r="P344" t="s">
        <v>779</v>
      </c>
      <c r="Q344" t="s">
        <v>34</v>
      </c>
      <c r="R344" t="s">
        <v>780</v>
      </c>
      <c r="S344" t="s">
        <v>34</v>
      </c>
      <c r="T344" t="s">
        <v>781</v>
      </c>
      <c r="U344" t="s">
        <v>782</v>
      </c>
      <c r="V344" t="s">
        <v>307</v>
      </c>
      <c r="W344" t="s">
        <v>783</v>
      </c>
      <c r="X344" t="s">
        <v>784</v>
      </c>
      <c r="Y344" t="s">
        <v>65</v>
      </c>
    </row>
    <row r="345" spans="1:25" x14ac:dyDescent="0.25">
      <c r="A345">
        <v>10122</v>
      </c>
      <c r="B345">
        <v>32</v>
      </c>
      <c r="C345" t="s">
        <v>1129</v>
      </c>
      <c r="D345">
        <v>11</v>
      </c>
      <c r="E345" t="s">
        <v>1130</v>
      </c>
      <c r="F345" t="s">
        <v>786</v>
      </c>
      <c r="G345" t="s">
        <v>28</v>
      </c>
      <c r="H345">
        <v>2</v>
      </c>
      <c r="I345">
        <v>5</v>
      </c>
      <c r="J345">
        <v>2003</v>
      </c>
      <c r="K345" t="s">
        <v>278</v>
      </c>
      <c r="L345">
        <v>79</v>
      </c>
      <c r="M345" t="s">
        <v>1128</v>
      </c>
      <c r="N345" t="s">
        <v>787</v>
      </c>
      <c r="O345" t="s">
        <v>788</v>
      </c>
      <c r="P345" t="s">
        <v>789</v>
      </c>
      <c r="Q345" t="s">
        <v>34</v>
      </c>
      <c r="R345" t="s">
        <v>790</v>
      </c>
      <c r="S345" t="s">
        <v>34</v>
      </c>
      <c r="T345" t="s">
        <v>791</v>
      </c>
      <c r="U345" t="s">
        <v>51</v>
      </c>
      <c r="V345" t="s">
        <v>52</v>
      </c>
      <c r="W345" t="s">
        <v>792</v>
      </c>
      <c r="X345" t="s">
        <v>793</v>
      </c>
      <c r="Y345" t="s">
        <v>42</v>
      </c>
    </row>
    <row r="346" spans="1:25" x14ac:dyDescent="0.25">
      <c r="A346">
        <v>10135</v>
      </c>
      <c r="B346">
        <v>24</v>
      </c>
      <c r="C346" t="s">
        <v>1131</v>
      </c>
      <c r="D346">
        <v>8</v>
      </c>
      <c r="E346" t="s">
        <v>1132</v>
      </c>
      <c r="F346" t="s">
        <v>795</v>
      </c>
      <c r="G346" t="s">
        <v>28</v>
      </c>
      <c r="H346">
        <v>3</v>
      </c>
      <c r="I346">
        <v>7</v>
      </c>
      <c r="J346">
        <v>2003</v>
      </c>
      <c r="K346" t="s">
        <v>278</v>
      </c>
      <c r="L346">
        <v>79</v>
      </c>
      <c r="M346" t="s">
        <v>1128</v>
      </c>
      <c r="N346" t="s">
        <v>417</v>
      </c>
      <c r="O346" t="s">
        <v>418</v>
      </c>
      <c r="P346" t="s">
        <v>419</v>
      </c>
      <c r="Q346" t="s">
        <v>34</v>
      </c>
      <c r="R346" t="s">
        <v>420</v>
      </c>
      <c r="S346" t="s">
        <v>73</v>
      </c>
      <c r="T346" t="s">
        <v>167</v>
      </c>
      <c r="U346" t="s">
        <v>38</v>
      </c>
      <c r="V346" t="s">
        <v>39</v>
      </c>
      <c r="W346" t="s">
        <v>421</v>
      </c>
      <c r="X346" t="s">
        <v>422</v>
      </c>
      <c r="Y346" t="s">
        <v>42</v>
      </c>
    </row>
    <row r="347" spans="1:25" x14ac:dyDescent="0.25">
      <c r="A347">
        <v>10147</v>
      </c>
      <c r="B347">
        <v>21</v>
      </c>
      <c r="C347" t="s">
        <v>1129</v>
      </c>
      <c r="D347">
        <v>8</v>
      </c>
      <c r="E347" t="s">
        <v>1133</v>
      </c>
      <c r="F347" t="s">
        <v>797</v>
      </c>
      <c r="G347" t="s">
        <v>28</v>
      </c>
      <c r="H347">
        <v>3</v>
      </c>
      <c r="I347">
        <v>9</v>
      </c>
      <c r="J347">
        <v>2003</v>
      </c>
      <c r="K347" t="s">
        <v>278</v>
      </c>
      <c r="L347">
        <v>79</v>
      </c>
      <c r="M347" t="s">
        <v>1128</v>
      </c>
      <c r="N347" t="s">
        <v>439</v>
      </c>
      <c r="O347" t="s">
        <v>182</v>
      </c>
      <c r="P347" t="s">
        <v>440</v>
      </c>
      <c r="Q347" t="s">
        <v>34</v>
      </c>
      <c r="R347" t="s">
        <v>441</v>
      </c>
      <c r="S347" t="s">
        <v>185</v>
      </c>
      <c r="T347" t="s">
        <v>442</v>
      </c>
      <c r="U347" t="s">
        <v>38</v>
      </c>
      <c r="V347" t="s">
        <v>39</v>
      </c>
      <c r="W347" t="s">
        <v>421</v>
      </c>
      <c r="X347" t="s">
        <v>443</v>
      </c>
      <c r="Y347" t="s">
        <v>42</v>
      </c>
    </row>
    <row r="348" spans="1:25" x14ac:dyDescent="0.25">
      <c r="A348">
        <v>10159</v>
      </c>
      <c r="B348">
        <v>24</v>
      </c>
      <c r="C348" t="s">
        <v>1134</v>
      </c>
      <c r="D348">
        <v>3</v>
      </c>
      <c r="E348" t="s">
        <v>1135</v>
      </c>
      <c r="F348" t="s">
        <v>79</v>
      </c>
      <c r="G348" t="s">
        <v>28</v>
      </c>
      <c r="H348">
        <v>4</v>
      </c>
      <c r="I348">
        <v>10</v>
      </c>
      <c r="J348">
        <v>2003</v>
      </c>
      <c r="K348" t="s">
        <v>278</v>
      </c>
      <c r="L348">
        <v>79</v>
      </c>
      <c r="M348" t="s">
        <v>1128</v>
      </c>
      <c r="N348" t="s">
        <v>80</v>
      </c>
      <c r="O348" t="s">
        <v>81</v>
      </c>
      <c r="P348" t="s">
        <v>82</v>
      </c>
      <c r="Q348" t="s">
        <v>34</v>
      </c>
      <c r="R348" t="s">
        <v>83</v>
      </c>
      <c r="S348" t="s">
        <v>73</v>
      </c>
      <c r="T348" t="s">
        <v>34</v>
      </c>
      <c r="U348" t="s">
        <v>38</v>
      </c>
      <c r="V348" t="s">
        <v>39</v>
      </c>
      <c r="W348" t="s">
        <v>84</v>
      </c>
      <c r="X348" t="s">
        <v>76</v>
      </c>
      <c r="Y348" t="s">
        <v>42</v>
      </c>
    </row>
    <row r="349" spans="1:25" x14ac:dyDescent="0.25">
      <c r="A349">
        <v>10169</v>
      </c>
      <c r="B349">
        <v>36</v>
      </c>
      <c r="C349" t="s">
        <v>1129</v>
      </c>
      <c r="D349">
        <v>3</v>
      </c>
      <c r="E349" t="s">
        <v>1136</v>
      </c>
      <c r="F349" t="s">
        <v>800</v>
      </c>
      <c r="G349" t="s">
        <v>28</v>
      </c>
      <c r="H349">
        <v>4</v>
      </c>
      <c r="I349">
        <v>11</v>
      </c>
      <c r="J349">
        <v>2003</v>
      </c>
      <c r="K349" t="s">
        <v>278</v>
      </c>
      <c r="L349">
        <v>79</v>
      </c>
      <c r="M349" t="s">
        <v>1128</v>
      </c>
      <c r="N349" t="s">
        <v>448</v>
      </c>
      <c r="O349" t="s">
        <v>449</v>
      </c>
      <c r="P349" t="s">
        <v>450</v>
      </c>
      <c r="Q349" t="s">
        <v>451</v>
      </c>
      <c r="R349" t="s">
        <v>452</v>
      </c>
      <c r="S349" t="s">
        <v>238</v>
      </c>
      <c r="T349" t="s">
        <v>453</v>
      </c>
      <c r="U349" t="s">
        <v>139</v>
      </c>
      <c r="V349" t="s">
        <v>140</v>
      </c>
      <c r="W349" t="s">
        <v>454</v>
      </c>
      <c r="X349" t="s">
        <v>455</v>
      </c>
      <c r="Y349" t="s">
        <v>42</v>
      </c>
    </row>
    <row r="350" spans="1:25" x14ac:dyDescent="0.25">
      <c r="A350">
        <v>10181</v>
      </c>
      <c r="B350">
        <v>20</v>
      </c>
      <c r="C350" t="s">
        <v>1137</v>
      </c>
      <c r="D350">
        <v>15</v>
      </c>
      <c r="E350" t="s">
        <v>1138</v>
      </c>
      <c r="F350" t="s">
        <v>802</v>
      </c>
      <c r="G350" t="s">
        <v>28</v>
      </c>
      <c r="H350">
        <v>4</v>
      </c>
      <c r="I350">
        <v>11</v>
      </c>
      <c r="J350">
        <v>2003</v>
      </c>
      <c r="K350" t="s">
        <v>278</v>
      </c>
      <c r="L350">
        <v>79</v>
      </c>
      <c r="M350" t="s">
        <v>1128</v>
      </c>
      <c r="N350" t="s">
        <v>107</v>
      </c>
      <c r="O350" t="s">
        <v>108</v>
      </c>
      <c r="P350" t="s">
        <v>109</v>
      </c>
      <c r="Q350" t="s">
        <v>34</v>
      </c>
      <c r="R350" t="s">
        <v>110</v>
      </c>
      <c r="S350" t="s">
        <v>34</v>
      </c>
      <c r="T350" t="s">
        <v>111</v>
      </c>
      <c r="U350" t="s">
        <v>112</v>
      </c>
      <c r="V350" t="s">
        <v>52</v>
      </c>
      <c r="W350" t="s">
        <v>113</v>
      </c>
      <c r="X350" t="s">
        <v>114</v>
      </c>
      <c r="Y350" t="s">
        <v>42</v>
      </c>
    </row>
    <row r="351" spans="1:25" x14ac:dyDescent="0.25">
      <c r="A351">
        <v>10191</v>
      </c>
      <c r="B351">
        <v>30</v>
      </c>
      <c r="C351" t="s">
        <v>1139</v>
      </c>
      <c r="D351">
        <v>4</v>
      </c>
      <c r="E351" t="s">
        <v>1140</v>
      </c>
      <c r="F351" t="s">
        <v>804</v>
      </c>
      <c r="G351" t="s">
        <v>28</v>
      </c>
      <c r="H351">
        <v>4</v>
      </c>
      <c r="I351">
        <v>11</v>
      </c>
      <c r="J351">
        <v>2003</v>
      </c>
      <c r="K351" t="s">
        <v>278</v>
      </c>
      <c r="L351">
        <v>79</v>
      </c>
      <c r="M351" t="s">
        <v>1128</v>
      </c>
      <c r="N351" t="s">
        <v>805</v>
      </c>
      <c r="O351" t="s">
        <v>806</v>
      </c>
      <c r="P351" t="s">
        <v>807</v>
      </c>
      <c r="Q351" t="s">
        <v>34</v>
      </c>
      <c r="R351" t="s">
        <v>808</v>
      </c>
      <c r="S351" t="s">
        <v>34</v>
      </c>
      <c r="T351" t="s">
        <v>809</v>
      </c>
      <c r="U351" t="s">
        <v>810</v>
      </c>
      <c r="V351" t="s">
        <v>52</v>
      </c>
      <c r="W351" t="s">
        <v>811</v>
      </c>
      <c r="X351" t="s">
        <v>812</v>
      </c>
      <c r="Y351" t="s">
        <v>42</v>
      </c>
    </row>
    <row r="352" spans="1:25" x14ac:dyDescent="0.25">
      <c r="A352">
        <v>10203</v>
      </c>
      <c r="B352">
        <v>44</v>
      </c>
      <c r="C352" t="s">
        <v>1141</v>
      </c>
      <c r="D352">
        <v>9</v>
      </c>
      <c r="E352" t="s">
        <v>1142</v>
      </c>
      <c r="F352" t="s">
        <v>814</v>
      </c>
      <c r="G352" t="s">
        <v>28</v>
      </c>
      <c r="H352">
        <v>4</v>
      </c>
      <c r="I352">
        <v>12</v>
      </c>
      <c r="J352">
        <v>2003</v>
      </c>
      <c r="K352" t="s">
        <v>278</v>
      </c>
      <c r="L352">
        <v>79</v>
      </c>
      <c r="M352" t="s">
        <v>1128</v>
      </c>
      <c r="N352" t="s">
        <v>268</v>
      </c>
      <c r="O352" t="s">
        <v>269</v>
      </c>
      <c r="P352" t="s">
        <v>270</v>
      </c>
      <c r="Q352" t="s">
        <v>34</v>
      </c>
      <c r="R352" t="s">
        <v>271</v>
      </c>
      <c r="S352" t="s">
        <v>34</v>
      </c>
      <c r="T352" t="s">
        <v>272</v>
      </c>
      <c r="U352" t="s">
        <v>273</v>
      </c>
      <c r="V352" t="s">
        <v>52</v>
      </c>
      <c r="W352" t="s">
        <v>274</v>
      </c>
      <c r="X352" t="s">
        <v>275</v>
      </c>
      <c r="Y352" t="s">
        <v>65</v>
      </c>
    </row>
    <row r="353" spans="1:25" x14ac:dyDescent="0.25">
      <c r="A353">
        <v>10211</v>
      </c>
      <c r="B353">
        <v>28</v>
      </c>
      <c r="C353" t="s">
        <v>1143</v>
      </c>
      <c r="D353">
        <v>3</v>
      </c>
      <c r="E353" t="s">
        <v>1144</v>
      </c>
      <c r="F353" t="s">
        <v>123</v>
      </c>
      <c r="G353" t="s">
        <v>28</v>
      </c>
      <c r="H353">
        <v>1</v>
      </c>
      <c r="I353">
        <v>1</v>
      </c>
      <c r="J353">
        <v>2004</v>
      </c>
      <c r="K353" t="s">
        <v>278</v>
      </c>
      <c r="L353">
        <v>79</v>
      </c>
      <c r="M353" t="s">
        <v>1128</v>
      </c>
      <c r="N353" t="s">
        <v>124</v>
      </c>
      <c r="O353" t="s">
        <v>125</v>
      </c>
      <c r="P353" t="s">
        <v>126</v>
      </c>
      <c r="Q353" t="s">
        <v>34</v>
      </c>
      <c r="R353" t="s">
        <v>61</v>
      </c>
      <c r="S353" t="s">
        <v>34</v>
      </c>
      <c r="T353" t="s">
        <v>127</v>
      </c>
      <c r="U353" t="s">
        <v>51</v>
      </c>
      <c r="V353" t="s">
        <v>52</v>
      </c>
      <c r="W353" t="s">
        <v>128</v>
      </c>
      <c r="X353" t="s">
        <v>129</v>
      </c>
      <c r="Y353" t="s">
        <v>42</v>
      </c>
    </row>
    <row r="354" spans="1:25" x14ac:dyDescent="0.25">
      <c r="A354">
        <v>10225</v>
      </c>
      <c r="B354">
        <v>37</v>
      </c>
      <c r="C354" t="s">
        <v>1145</v>
      </c>
      <c r="D354">
        <v>10</v>
      </c>
      <c r="E354" t="s">
        <v>1146</v>
      </c>
      <c r="F354" t="s">
        <v>817</v>
      </c>
      <c r="G354" t="s">
        <v>28</v>
      </c>
      <c r="H354">
        <v>1</v>
      </c>
      <c r="I354">
        <v>2</v>
      </c>
      <c r="J354">
        <v>2004</v>
      </c>
      <c r="K354" t="s">
        <v>278</v>
      </c>
      <c r="L354">
        <v>79</v>
      </c>
      <c r="M354" t="s">
        <v>1128</v>
      </c>
      <c r="N354" t="s">
        <v>818</v>
      </c>
      <c r="O354" t="s">
        <v>819</v>
      </c>
      <c r="P354" t="s">
        <v>820</v>
      </c>
      <c r="Q354" t="s">
        <v>34</v>
      </c>
      <c r="R354" t="s">
        <v>821</v>
      </c>
      <c r="S354" t="s">
        <v>34</v>
      </c>
      <c r="T354" t="s">
        <v>822</v>
      </c>
      <c r="U354" t="s">
        <v>823</v>
      </c>
      <c r="V354" t="s">
        <v>52</v>
      </c>
      <c r="W354" t="s">
        <v>824</v>
      </c>
      <c r="X354" t="s">
        <v>150</v>
      </c>
      <c r="Y354" t="s">
        <v>42</v>
      </c>
    </row>
    <row r="355" spans="1:25" x14ac:dyDescent="0.25">
      <c r="A355">
        <v>10238</v>
      </c>
      <c r="B355">
        <v>20</v>
      </c>
      <c r="C355" t="s">
        <v>1147</v>
      </c>
      <c r="D355">
        <v>4</v>
      </c>
      <c r="E355" t="s">
        <v>1148</v>
      </c>
      <c r="F355" t="s">
        <v>826</v>
      </c>
      <c r="G355" t="s">
        <v>28</v>
      </c>
      <c r="H355">
        <v>2</v>
      </c>
      <c r="I355">
        <v>4</v>
      </c>
      <c r="J355">
        <v>2004</v>
      </c>
      <c r="K355" t="s">
        <v>278</v>
      </c>
      <c r="L355">
        <v>79</v>
      </c>
      <c r="M355" t="s">
        <v>1128</v>
      </c>
      <c r="N355" t="s">
        <v>562</v>
      </c>
      <c r="O355" t="s">
        <v>563</v>
      </c>
      <c r="P355" t="s">
        <v>564</v>
      </c>
      <c r="Q355" t="s">
        <v>34</v>
      </c>
      <c r="R355" t="s">
        <v>565</v>
      </c>
      <c r="S355" t="s">
        <v>34</v>
      </c>
      <c r="T355" t="s">
        <v>566</v>
      </c>
      <c r="U355" t="s">
        <v>567</v>
      </c>
      <c r="V355" t="s">
        <v>52</v>
      </c>
      <c r="W355" t="s">
        <v>568</v>
      </c>
      <c r="X355" t="s">
        <v>569</v>
      </c>
      <c r="Y355" t="s">
        <v>42</v>
      </c>
    </row>
    <row r="356" spans="1:25" x14ac:dyDescent="0.25">
      <c r="A356">
        <v>10253</v>
      </c>
      <c r="B356">
        <v>25</v>
      </c>
      <c r="C356" t="s">
        <v>1149</v>
      </c>
      <c r="D356">
        <v>14</v>
      </c>
      <c r="E356" t="s">
        <v>1150</v>
      </c>
      <c r="F356" t="s">
        <v>828</v>
      </c>
      <c r="G356" t="s">
        <v>591</v>
      </c>
      <c r="H356">
        <v>2</v>
      </c>
      <c r="I356">
        <v>6</v>
      </c>
      <c r="J356">
        <v>2004</v>
      </c>
      <c r="K356" t="s">
        <v>278</v>
      </c>
      <c r="L356">
        <v>79</v>
      </c>
      <c r="M356" t="s">
        <v>1128</v>
      </c>
      <c r="N356" t="s">
        <v>257</v>
      </c>
      <c r="O356" t="s">
        <v>258</v>
      </c>
      <c r="P356" t="s">
        <v>259</v>
      </c>
      <c r="Q356" t="s">
        <v>34</v>
      </c>
      <c r="R356" t="s">
        <v>260</v>
      </c>
      <c r="S356" t="s">
        <v>34</v>
      </c>
      <c r="T356" t="s">
        <v>261</v>
      </c>
      <c r="U356" t="s">
        <v>262</v>
      </c>
      <c r="V356" t="s">
        <v>52</v>
      </c>
      <c r="W356" t="s">
        <v>263</v>
      </c>
      <c r="X356" t="s">
        <v>264</v>
      </c>
      <c r="Y356" t="s">
        <v>42</v>
      </c>
    </row>
    <row r="357" spans="1:25" x14ac:dyDescent="0.25">
      <c r="A357">
        <v>10266</v>
      </c>
      <c r="B357">
        <v>35</v>
      </c>
      <c r="C357" t="s">
        <v>1151</v>
      </c>
      <c r="D357">
        <v>15</v>
      </c>
      <c r="E357" t="s">
        <v>1152</v>
      </c>
      <c r="F357" t="s">
        <v>830</v>
      </c>
      <c r="G357" t="s">
        <v>28</v>
      </c>
      <c r="H357">
        <v>3</v>
      </c>
      <c r="I357">
        <v>7</v>
      </c>
      <c r="J357">
        <v>2004</v>
      </c>
      <c r="K357" t="s">
        <v>278</v>
      </c>
      <c r="L357">
        <v>79</v>
      </c>
      <c r="M357" t="s">
        <v>1128</v>
      </c>
      <c r="N357" t="s">
        <v>831</v>
      </c>
      <c r="O357" t="s">
        <v>832</v>
      </c>
      <c r="P357" t="s">
        <v>833</v>
      </c>
      <c r="Q357" t="s">
        <v>34</v>
      </c>
      <c r="R357" t="s">
        <v>834</v>
      </c>
      <c r="S357" t="s">
        <v>34</v>
      </c>
      <c r="T357" t="s">
        <v>835</v>
      </c>
      <c r="U357" t="s">
        <v>396</v>
      </c>
      <c r="V357" t="s">
        <v>52</v>
      </c>
      <c r="W357" t="s">
        <v>836</v>
      </c>
      <c r="X357" t="s">
        <v>837</v>
      </c>
      <c r="Y357" t="s">
        <v>42</v>
      </c>
    </row>
    <row r="358" spans="1:25" x14ac:dyDescent="0.25">
      <c r="A358">
        <v>10276</v>
      </c>
      <c r="B358">
        <v>38</v>
      </c>
      <c r="C358" t="s">
        <v>1153</v>
      </c>
      <c r="D358">
        <v>4</v>
      </c>
      <c r="E358" t="s">
        <v>1154</v>
      </c>
      <c r="F358" t="s">
        <v>839</v>
      </c>
      <c r="G358" t="s">
        <v>28</v>
      </c>
      <c r="H358">
        <v>3</v>
      </c>
      <c r="I358">
        <v>8</v>
      </c>
      <c r="J358">
        <v>2004</v>
      </c>
      <c r="K358" t="s">
        <v>278</v>
      </c>
      <c r="L358">
        <v>79</v>
      </c>
      <c r="M358" t="s">
        <v>1128</v>
      </c>
      <c r="N358" t="s">
        <v>840</v>
      </c>
      <c r="O358" t="s">
        <v>841</v>
      </c>
      <c r="P358" t="s">
        <v>842</v>
      </c>
      <c r="Q358" t="s">
        <v>34</v>
      </c>
      <c r="R358" t="s">
        <v>441</v>
      </c>
      <c r="S358" t="s">
        <v>185</v>
      </c>
      <c r="T358" t="s">
        <v>442</v>
      </c>
      <c r="U358" t="s">
        <v>38</v>
      </c>
      <c r="V358" t="s">
        <v>39</v>
      </c>
      <c r="W358" t="s">
        <v>843</v>
      </c>
      <c r="X358" t="s">
        <v>844</v>
      </c>
      <c r="Y358" t="s">
        <v>65</v>
      </c>
    </row>
    <row r="359" spans="1:25" x14ac:dyDescent="0.25">
      <c r="A359">
        <v>10287</v>
      </c>
      <c r="B359">
        <v>41</v>
      </c>
      <c r="C359" t="s">
        <v>1155</v>
      </c>
      <c r="D359">
        <v>13</v>
      </c>
      <c r="E359" t="s">
        <v>1156</v>
      </c>
      <c r="F359" t="s">
        <v>846</v>
      </c>
      <c r="G359" t="s">
        <v>28</v>
      </c>
      <c r="H359">
        <v>3</v>
      </c>
      <c r="I359">
        <v>8</v>
      </c>
      <c r="J359">
        <v>2004</v>
      </c>
      <c r="K359" t="s">
        <v>278</v>
      </c>
      <c r="L359">
        <v>79</v>
      </c>
      <c r="M359" t="s">
        <v>1128</v>
      </c>
      <c r="N359" t="s">
        <v>818</v>
      </c>
      <c r="O359" t="s">
        <v>819</v>
      </c>
      <c r="P359" t="s">
        <v>820</v>
      </c>
      <c r="Q359" t="s">
        <v>34</v>
      </c>
      <c r="R359" t="s">
        <v>821</v>
      </c>
      <c r="S359" t="s">
        <v>34</v>
      </c>
      <c r="T359" t="s">
        <v>822</v>
      </c>
      <c r="U359" t="s">
        <v>823</v>
      </c>
      <c r="V359" t="s">
        <v>52</v>
      </c>
      <c r="W359" t="s">
        <v>824</v>
      </c>
      <c r="X359" t="s">
        <v>150</v>
      </c>
      <c r="Y359" t="s">
        <v>42</v>
      </c>
    </row>
    <row r="360" spans="1:25" x14ac:dyDescent="0.25">
      <c r="A360">
        <v>10300</v>
      </c>
      <c r="B360">
        <v>22</v>
      </c>
      <c r="C360" t="s">
        <v>1151</v>
      </c>
      <c r="D360">
        <v>6</v>
      </c>
      <c r="E360" t="s">
        <v>1157</v>
      </c>
      <c r="F360" t="s">
        <v>848</v>
      </c>
      <c r="G360" t="s">
        <v>28</v>
      </c>
      <c r="H360">
        <v>4</v>
      </c>
      <c r="I360">
        <v>10</v>
      </c>
      <c r="J360">
        <v>2003</v>
      </c>
      <c r="K360" t="s">
        <v>278</v>
      </c>
      <c r="L360">
        <v>79</v>
      </c>
      <c r="M360" t="s">
        <v>1128</v>
      </c>
      <c r="N360" t="s">
        <v>849</v>
      </c>
      <c r="O360" t="s">
        <v>850</v>
      </c>
      <c r="P360" t="s">
        <v>851</v>
      </c>
      <c r="Q360" t="s">
        <v>34</v>
      </c>
      <c r="R360" t="s">
        <v>852</v>
      </c>
      <c r="S360" t="s">
        <v>34</v>
      </c>
      <c r="T360" t="s">
        <v>853</v>
      </c>
      <c r="U360" t="s">
        <v>810</v>
      </c>
      <c r="V360" t="s">
        <v>52</v>
      </c>
      <c r="W360" t="s">
        <v>854</v>
      </c>
      <c r="X360" t="s">
        <v>731</v>
      </c>
      <c r="Y360" t="s">
        <v>42</v>
      </c>
    </row>
    <row r="361" spans="1:25" x14ac:dyDescent="0.25">
      <c r="A361">
        <v>10310</v>
      </c>
      <c r="B361">
        <v>49</v>
      </c>
      <c r="C361" t="s">
        <v>1137</v>
      </c>
      <c r="D361">
        <v>11</v>
      </c>
      <c r="E361" t="s">
        <v>1158</v>
      </c>
      <c r="F361" t="s">
        <v>856</v>
      </c>
      <c r="G361" t="s">
        <v>28</v>
      </c>
      <c r="H361">
        <v>4</v>
      </c>
      <c r="I361">
        <v>10</v>
      </c>
      <c r="J361">
        <v>2004</v>
      </c>
      <c r="K361" t="s">
        <v>278</v>
      </c>
      <c r="L361">
        <v>79</v>
      </c>
      <c r="M361" t="s">
        <v>1128</v>
      </c>
      <c r="N361" t="s">
        <v>805</v>
      </c>
      <c r="O361" t="s">
        <v>806</v>
      </c>
      <c r="P361" t="s">
        <v>807</v>
      </c>
      <c r="Q361" t="s">
        <v>34</v>
      </c>
      <c r="R361" t="s">
        <v>808</v>
      </c>
      <c r="S361" t="s">
        <v>34</v>
      </c>
      <c r="T361" t="s">
        <v>809</v>
      </c>
      <c r="U361" t="s">
        <v>810</v>
      </c>
      <c r="V361" t="s">
        <v>52</v>
      </c>
      <c r="W361" t="s">
        <v>811</v>
      </c>
      <c r="X361" t="s">
        <v>812</v>
      </c>
      <c r="Y361" t="s">
        <v>65</v>
      </c>
    </row>
    <row r="362" spans="1:25" x14ac:dyDescent="0.25">
      <c r="A362">
        <v>10320</v>
      </c>
      <c r="B362">
        <v>38</v>
      </c>
      <c r="C362" t="s">
        <v>1134</v>
      </c>
      <c r="D362">
        <v>4</v>
      </c>
      <c r="E362" t="s">
        <v>1159</v>
      </c>
      <c r="F362" t="s">
        <v>858</v>
      </c>
      <c r="G362" t="s">
        <v>28</v>
      </c>
      <c r="H362">
        <v>4</v>
      </c>
      <c r="I362">
        <v>11</v>
      </c>
      <c r="J362">
        <v>2004</v>
      </c>
      <c r="K362" t="s">
        <v>278</v>
      </c>
      <c r="L362">
        <v>79</v>
      </c>
      <c r="M362" t="s">
        <v>1128</v>
      </c>
      <c r="N362" t="s">
        <v>282</v>
      </c>
      <c r="O362" t="s">
        <v>283</v>
      </c>
      <c r="P362" t="s">
        <v>284</v>
      </c>
      <c r="Q362" t="s">
        <v>34</v>
      </c>
      <c r="R362" t="s">
        <v>285</v>
      </c>
      <c r="S362" t="s">
        <v>34</v>
      </c>
      <c r="T362" t="s">
        <v>286</v>
      </c>
      <c r="U362" t="s">
        <v>287</v>
      </c>
      <c r="V362" t="s">
        <v>52</v>
      </c>
      <c r="W362" t="s">
        <v>288</v>
      </c>
      <c r="X362" t="s">
        <v>289</v>
      </c>
      <c r="Y362" t="s">
        <v>42</v>
      </c>
    </row>
    <row r="363" spans="1:25" x14ac:dyDescent="0.25">
      <c r="A363">
        <v>10329</v>
      </c>
      <c r="B363">
        <v>33</v>
      </c>
      <c r="C363" t="s">
        <v>77</v>
      </c>
      <c r="D363">
        <v>14</v>
      </c>
      <c r="E363" t="s">
        <v>1160</v>
      </c>
      <c r="F363" t="s">
        <v>218</v>
      </c>
      <c r="G363" t="s">
        <v>28</v>
      </c>
      <c r="H363">
        <v>4</v>
      </c>
      <c r="I363">
        <v>11</v>
      </c>
      <c r="J363">
        <v>2004</v>
      </c>
      <c r="K363" t="s">
        <v>278</v>
      </c>
      <c r="L363">
        <v>79</v>
      </c>
      <c r="M363" t="s">
        <v>1128</v>
      </c>
      <c r="N363" t="s">
        <v>31</v>
      </c>
      <c r="O363" t="s">
        <v>32</v>
      </c>
      <c r="P363" t="s">
        <v>33</v>
      </c>
      <c r="Q363" t="s">
        <v>34</v>
      </c>
      <c r="R363" t="s">
        <v>35</v>
      </c>
      <c r="S363" t="s">
        <v>36</v>
      </c>
      <c r="T363" t="s">
        <v>37</v>
      </c>
      <c r="U363" t="s">
        <v>38</v>
      </c>
      <c r="V363" t="s">
        <v>39</v>
      </c>
      <c r="W363" t="s">
        <v>40</v>
      </c>
      <c r="X363" t="s">
        <v>41</v>
      </c>
      <c r="Y363" t="s">
        <v>65</v>
      </c>
    </row>
    <row r="364" spans="1:25" x14ac:dyDescent="0.25">
      <c r="A364">
        <v>10341</v>
      </c>
      <c r="B364">
        <v>36</v>
      </c>
      <c r="C364" t="s">
        <v>1161</v>
      </c>
      <c r="D364">
        <v>10</v>
      </c>
      <c r="E364" t="s">
        <v>1162</v>
      </c>
      <c r="F364" t="s">
        <v>220</v>
      </c>
      <c r="G364" t="s">
        <v>28</v>
      </c>
      <c r="H364">
        <v>4</v>
      </c>
      <c r="I364">
        <v>11</v>
      </c>
      <c r="J364">
        <v>2004</v>
      </c>
      <c r="K364" t="s">
        <v>278</v>
      </c>
      <c r="L364">
        <v>79</v>
      </c>
      <c r="M364" t="s">
        <v>1128</v>
      </c>
      <c r="N364" t="s">
        <v>221</v>
      </c>
      <c r="O364" t="s">
        <v>222</v>
      </c>
      <c r="P364" t="s">
        <v>223</v>
      </c>
      <c r="Q364" t="s">
        <v>34</v>
      </c>
      <c r="R364" t="s">
        <v>224</v>
      </c>
      <c r="S364" t="s">
        <v>34</v>
      </c>
      <c r="T364" t="s">
        <v>225</v>
      </c>
      <c r="U364" t="s">
        <v>226</v>
      </c>
      <c r="V364" t="s">
        <v>52</v>
      </c>
      <c r="W364" t="s">
        <v>227</v>
      </c>
      <c r="X364" t="s">
        <v>228</v>
      </c>
      <c r="Y364" t="s">
        <v>65</v>
      </c>
    </row>
    <row r="365" spans="1:25" x14ac:dyDescent="0.25">
      <c r="A365">
        <v>10363</v>
      </c>
      <c r="B365">
        <v>34</v>
      </c>
      <c r="C365" t="s">
        <v>1163</v>
      </c>
      <c r="D365">
        <v>5</v>
      </c>
      <c r="E365" t="s">
        <v>1164</v>
      </c>
      <c r="F365" t="s">
        <v>865</v>
      </c>
      <c r="G365" t="s">
        <v>28</v>
      </c>
      <c r="H365">
        <v>1</v>
      </c>
      <c r="I365">
        <v>1</v>
      </c>
      <c r="J365">
        <v>2005</v>
      </c>
      <c r="K365" t="s">
        <v>278</v>
      </c>
      <c r="L365">
        <v>79</v>
      </c>
      <c r="M365" t="s">
        <v>1128</v>
      </c>
      <c r="N365" t="s">
        <v>866</v>
      </c>
      <c r="O365" t="s">
        <v>867</v>
      </c>
      <c r="P365" t="s">
        <v>868</v>
      </c>
      <c r="Q365" t="s">
        <v>34</v>
      </c>
      <c r="R365" t="s">
        <v>869</v>
      </c>
      <c r="S365" t="s">
        <v>34</v>
      </c>
      <c r="T365" t="s">
        <v>870</v>
      </c>
      <c r="U365" t="s">
        <v>196</v>
      </c>
      <c r="V365" t="s">
        <v>52</v>
      </c>
      <c r="W365" t="s">
        <v>871</v>
      </c>
      <c r="X365" t="s">
        <v>872</v>
      </c>
      <c r="Y365" t="s">
        <v>42</v>
      </c>
    </row>
    <row r="366" spans="1:25" x14ac:dyDescent="0.25">
      <c r="A366">
        <v>10377</v>
      </c>
      <c r="B366">
        <v>24</v>
      </c>
      <c r="C366" t="s">
        <v>1165</v>
      </c>
      <c r="D366">
        <v>5</v>
      </c>
      <c r="E366" t="s">
        <v>1166</v>
      </c>
      <c r="F366" t="s">
        <v>1167</v>
      </c>
      <c r="G366" t="s">
        <v>28</v>
      </c>
      <c r="H366">
        <v>1</v>
      </c>
      <c r="I366">
        <v>2</v>
      </c>
      <c r="J366">
        <v>2005</v>
      </c>
      <c r="K366" t="s">
        <v>278</v>
      </c>
      <c r="L366">
        <v>79</v>
      </c>
      <c r="M366" t="s">
        <v>1128</v>
      </c>
      <c r="N366" t="s">
        <v>191</v>
      </c>
      <c r="O366" t="s">
        <v>192</v>
      </c>
      <c r="P366" t="s">
        <v>193</v>
      </c>
      <c r="Q366" t="s">
        <v>34</v>
      </c>
      <c r="R366" t="s">
        <v>194</v>
      </c>
      <c r="S366" t="s">
        <v>34</v>
      </c>
      <c r="T366" t="s">
        <v>195</v>
      </c>
      <c r="U366" t="s">
        <v>196</v>
      </c>
      <c r="V366" t="s">
        <v>52</v>
      </c>
      <c r="W366" t="s">
        <v>197</v>
      </c>
      <c r="X366" t="s">
        <v>198</v>
      </c>
      <c r="Y366" t="s">
        <v>42</v>
      </c>
    </row>
    <row r="367" spans="1:25" x14ac:dyDescent="0.25">
      <c r="A367">
        <v>10389</v>
      </c>
      <c r="B367">
        <v>36</v>
      </c>
      <c r="C367" t="s">
        <v>1168</v>
      </c>
      <c r="D367">
        <v>7</v>
      </c>
      <c r="E367" t="s">
        <v>1169</v>
      </c>
      <c r="F367" t="s">
        <v>247</v>
      </c>
      <c r="G367" t="s">
        <v>28</v>
      </c>
      <c r="H367">
        <v>1</v>
      </c>
      <c r="I367">
        <v>3</v>
      </c>
      <c r="J367">
        <v>2005</v>
      </c>
      <c r="K367" t="s">
        <v>278</v>
      </c>
      <c r="L367">
        <v>79</v>
      </c>
      <c r="M367" t="s">
        <v>1128</v>
      </c>
      <c r="N367" t="s">
        <v>401</v>
      </c>
      <c r="O367" t="s">
        <v>402</v>
      </c>
      <c r="P367" t="s">
        <v>403</v>
      </c>
      <c r="Q367" t="s">
        <v>34</v>
      </c>
      <c r="R367" t="s">
        <v>404</v>
      </c>
      <c r="S367" t="s">
        <v>34</v>
      </c>
      <c r="T367" t="s">
        <v>405</v>
      </c>
      <c r="U367" t="s">
        <v>287</v>
      </c>
      <c r="V367" t="s">
        <v>52</v>
      </c>
      <c r="W367" t="s">
        <v>406</v>
      </c>
      <c r="X367" t="s">
        <v>316</v>
      </c>
      <c r="Y367" t="s">
        <v>42</v>
      </c>
    </row>
    <row r="368" spans="1:25" x14ac:dyDescent="0.25">
      <c r="A368">
        <v>10419</v>
      </c>
      <c r="B368">
        <v>34</v>
      </c>
      <c r="C368" t="s">
        <v>1149</v>
      </c>
      <c r="D368">
        <v>14</v>
      </c>
      <c r="E368" t="s">
        <v>1170</v>
      </c>
      <c r="F368" t="s">
        <v>878</v>
      </c>
      <c r="G368" t="s">
        <v>28</v>
      </c>
      <c r="H368">
        <v>2</v>
      </c>
      <c r="I368">
        <v>5</v>
      </c>
      <c r="J368">
        <v>2005</v>
      </c>
      <c r="K368" t="s">
        <v>278</v>
      </c>
      <c r="L368">
        <v>79</v>
      </c>
      <c r="M368" t="s">
        <v>1128</v>
      </c>
      <c r="N368" t="s">
        <v>221</v>
      </c>
      <c r="O368" t="s">
        <v>222</v>
      </c>
      <c r="P368" t="s">
        <v>223</v>
      </c>
      <c r="Q368" t="s">
        <v>34</v>
      </c>
      <c r="R368" t="s">
        <v>224</v>
      </c>
      <c r="S368" t="s">
        <v>34</v>
      </c>
      <c r="T368" t="s">
        <v>225</v>
      </c>
      <c r="U368" t="s">
        <v>226</v>
      </c>
      <c r="V368" t="s">
        <v>52</v>
      </c>
      <c r="W368" t="s">
        <v>227</v>
      </c>
      <c r="X368" t="s">
        <v>228</v>
      </c>
      <c r="Y368" t="s">
        <v>65</v>
      </c>
    </row>
    <row r="369" spans="1:25" x14ac:dyDescent="0.25">
      <c r="A369">
        <v>10104</v>
      </c>
      <c r="B369">
        <v>41</v>
      </c>
      <c r="C369" t="s">
        <v>77</v>
      </c>
      <c r="D369">
        <v>9</v>
      </c>
      <c r="E369" t="s">
        <v>1171</v>
      </c>
      <c r="F369" t="s">
        <v>1026</v>
      </c>
      <c r="G369" t="s">
        <v>28</v>
      </c>
      <c r="H369">
        <v>1</v>
      </c>
      <c r="I369">
        <v>1</v>
      </c>
      <c r="J369">
        <v>2003</v>
      </c>
      <c r="K369" t="s">
        <v>957</v>
      </c>
      <c r="L369">
        <v>118</v>
      </c>
      <c r="M369" t="s">
        <v>1172</v>
      </c>
      <c r="N369" t="s">
        <v>268</v>
      </c>
      <c r="O369" t="s">
        <v>269</v>
      </c>
      <c r="P369" t="s">
        <v>270</v>
      </c>
      <c r="Q369" t="s">
        <v>34</v>
      </c>
      <c r="R369" t="s">
        <v>271</v>
      </c>
      <c r="S369" t="s">
        <v>34</v>
      </c>
      <c r="T369" t="s">
        <v>272</v>
      </c>
      <c r="U369" t="s">
        <v>273</v>
      </c>
      <c r="V369" t="s">
        <v>52</v>
      </c>
      <c r="W369" t="s">
        <v>274</v>
      </c>
      <c r="X369" t="s">
        <v>275</v>
      </c>
      <c r="Y369" t="s">
        <v>65</v>
      </c>
    </row>
    <row r="370" spans="1:25" x14ac:dyDescent="0.25">
      <c r="A370">
        <v>10115</v>
      </c>
      <c r="B370">
        <v>46</v>
      </c>
      <c r="C370" t="s">
        <v>77</v>
      </c>
      <c r="D370">
        <v>5</v>
      </c>
      <c r="E370" t="s">
        <v>1173</v>
      </c>
      <c r="F370" t="s">
        <v>1174</v>
      </c>
      <c r="G370" t="s">
        <v>28</v>
      </c>
      <c r="H370">
        <v>2</v>
      </c>
      <c r="I370">
        <v>4</v>
      </c>
      <c r="J370">
        <v>2003</v>
      </c>
      <c r="K370" t="s">
        <v>957</v>
      </c>
      <c r="L370">
        <v>118</v>
      </c>
      <c r="M370" t="s">
        <v>1172</v>
      </c>
      <c r="N370" t="s">
        <v>312</v>
      </c>
      <c r="O370" t="s">
        <v>313</v>
      </c>
      <c r="P370" t="s">
        <v>314</v>
      </c>
      <c r="Q370" t="s">
        <v>315</v>
      </c>
      <c r="R370" t="s">
        <v>35</v>
      </c>
      <c r="S370" t="s">
        <v>36</v>
      </c>
      <c r="T370" t="s">
        <v>37</v>
      </c>
      <c r="U370" t="s">
        <v>38</v>
      </c>
      <c r="V370" t="s">
        <v>39</v>
      </c>
      <c r="W370" t="s">
        <v>187</v>
      </c>
      <c r="X370" t="s">
        <v>316</v>
      </c>
      <c r="Y370" t="s">
        <v>65</v>
      </c>
    </row>
    <row r="371" spans="1:25" x14ac:dyDescent="0.25">
      <c r="A371">
        <v>10127</v>
      </c>
      <c r="B371">
        <v>24</v>
      </c>
      <c r="C371" t="s">
        <v>77</v>
      </c>
      <c r="D371">
        <v>11</v>
      </c>
      <c r="E371" t="s">
        <v>1175</v>
      </c>
      <c r="F371" t="s">
        <v>884</v>
      </c>
      <c r="G371" t="s">
        <v>28</v>
      </c>
      <c r="H371">
        <v>2</v>
      </c>
      <c r="I371">
        <v>6</v>
      </c>
      <c r="J371">
        <v>2003</v>
      </c>
      <c r="K371" t="s">
        <v>957</v>
      </c>
      <c r="L371">
        <v>118</v>
      </c>
      <c r="M371" t="s">
        <v>1172</v>
      </c>
      <c r="N371" t="s">
        <v>885</v>
      </c>
      <c r="O371" t="s">
        <v>886</v>
      </c>
      <c r="P371" t="s">
        <v>887</v>
      </c>
      <c r="Q371" t="s">
        <v>888</v>
      </c>
      <c r="R371" t="s">
        <v>35</v>
      </c>
      <c r="S371" t="s">
        <v>36</v>
      </c>
      <c r="T371" t="s">
        <v>37</v>
      </c>
      <c r="U371" t="s">
        <v>38</v>
      </c>
      <c r="V371" t="s">
        <v>39</v>
      </c>
      <c r="W371" t="s">
        <v>75</v>
      </c>
      <c r="X371" t="s">
        <v>889</v>
      </c>
      <c r="Y371" t="s">
        <v>42</v>
      </c>
    </row>
    <row r="372" spans="1:25" x14ac:dyDescent="0.25">
      <c r="A372">
        <v>10141</v>
      </c>
      <c r="B372">
        <v>21</v>
      </c>
      <c r="C372" t="s">
        <v>77</v>
      </c>
      <c r="D372">
        <v>5</v>
      </c>
      <c r="E372" t="s">
        <v>1176</v>
      </c>
      <c r="F372" t="s">
        <v>1177</v>
      </c>
      <c r="G372" t="s">
        <v>28</v>
      </c>
      <c r="H372">
        <v>3</v>
      </c>
      <c r="I372">
        <v>8</v>
      </c>
      <c r="J372">
        <v>2003</v>
      </c>
      <c r="K372" t="s">
        <v>957</v>
      </c>
      <c r="L372">
        <v>118</v>
      </c>
      <c r="M372" t="s">
        <v>1172</v>
      </c>
      <c r="N372" t="s">
        <v>866</v>
      </c>
      <c r="O372" t="s">
        <v>867</v>
      </c>
      <c r="P372" t="s">
        <v>868</v>
      </c>
      <c r="Q372" t="s">
        <v>34</v>
      </c>
      <c r="R372" t="s">
        <v>869</v>
      </c>
      <c r="S372" t="s">
        <v>34</v>
      </c>
      <c r="T372" t="s">
        <v>870</v>
      </c>
      <c r="U372" t="s">
        <v>196</v>
      </c>
      <c r="V372" t="s">
        <v>52</v>
      </c>
      <c r="W372" t="s">
        <v>871</v>
      </c>
      <c r="X372" t="s">
        <v>872</v>
      </c>
      <c r="Y372" t="s">
        <v>42</v>
      </c>
    </row>
    <row r="373" spans="1:25" x14ac:dyDescent="0.25">
      <c r="A373">
        <v>10151</v>
      </c>
      <c r="B373">
        <v>24</v>
      </c>
      <c r="C373" t="s">
        <v>77</v>
      </c>
      <c r="D373">
        <v>3</v>
      </c>
      <c r="E373" t="s">
        <v>1178</v>
      </c>
      <c r="F373" t="s">
        <v>1179</v>
      </c>
      <c r="G373" t="s">
        <v>28</v>
      </c>
      <c r="H373">
        <v>3</v>
      </c>
      <c r="I373">
        <v>9</v>
      </c>
      <c r="J373">
        <v>2003</v>
      </c>
      <c r="K373" t="s">
        <v>957</v>
      </c>
      <c r="L373">
        <v>118</v>
      </c>
      <c r="M373" t="s">
        <v>1172</v>
      </c>
      <c r="N373" t="s">
        <v>688</v>
      </c>
      <c r="O373" t="s">
        <v>689</v>
      </c>
      <c r="P373" t="s">
        <v>690</v>
      </c>
      <c r="Q373" t="s">
        <v>34</v>
      </c>
      <c r="R373" t="s">
        <v>691</v>
      </c>
      <c r="S373" t="s">
        <v>34</v>
      </c>
      <c r="T373" t="s">
        <v>692</v>
      </c>
      <c r="U373" t="s">
        <v>196</v>
      </c>
      <c r="V373" t="s">
        <v>52</v>
      </c>
      <c r="W373" t="s">
        <v>693</v>
      </c>
      <c r="X373" t="s">
        <v>694</v>
      </c>
      <c r="Y373" t="s">
        <v>65</v>
      </c>
    </row>
    <row r="374" spans="1:25" x14ac:dyDescent="0.25">
      <c r="A374">
        <v>10165</v>
      </c>
      <c r="B374">
        <v>48</v>
      </c>
      <c r="C374" t="s">
        <v>77</v>
      </c>
      <c r="D374">
        <v>12</v>
      </c>
      <c r="E374" t="s">
        <v>1180</v>
      </c>
      <c r="F374" t="s">
        <v>895</v>
      </c>
      <c r="G374" t="s">
        <v>28</v>
      </c>
      <c r="H374">
        <v>4</v>
      </c>
      <c r="I374">
        <v>10</v>
      </c>
      <c r="J374">
        <v>2003</v>
      </c>
      <c r="K374" t="s">
        <v>957</v>
      </c>
      <c r="L374">
        <v>118</v>
      </c>
      <c r="M374" t="s">
        <v>1172</v>
      </c>
      <c r="N374" t="s">
        <v>302</v>
      </c>
      <c r="O374" t="s">
        <v>303</v>
      </c>
      <c r="P374" t="s">
        <v>304</v>
      </c>
      <c r="Q374" t="s">
        <v>34</v>
      </c>
      <c r="R374" t="s">
        <v>305</v>
      </c>
      <c r="S374" t="s">
        <v>34</v>
      </c>
      <c r="T374" t="s">
        <v>306</v>
      </c>
      <c r="U374" t="s">
        <v>305</v>
      </c>
      <c r="V374" t="s">
        <v>307</v>
      </c>
      <c r="W374" t="s">
        <v>308</v>
      </c>
      <c r="X374" t="s">
        <v>309</v>
      </c>
      <c r="Y374" t="s">
        <v>65</v>
      </c>
    </row>
    <row r="375" spans="1:25" x14ac:dyDescent="0.25">
      <c r="A375">
        <v>10175</v>
      </c>
      <c r="B375">
        <v>26</v>
      </c>
      <c r="C375" t="s">
        <v>77</v>
      </c>
      <c r="D375">
        <v>1</v>
      </c>
      <c r="E375" t="s">
        <v>1181</v>
      </c>
      <c r="F375" t="s">
        <v>318</v>
      </c>
      <c r="G375" t="s">
        <v>28</v>
      </c>
      <c r="H375">
        <v>4</v>
      </c>
      <c r="I375">
        <v>11</v>
      </c>
      <c r="J375">
        <v>2003</v>
      </c>
      <c r="K375" t="s">
        <v>957</v>
      </c>
      <c r="L375">
        <v>118</v>
      </c>
      <c r="M375" t="s">
        <v>1172</v>
      </c>
      <c r="N375" t="s">
        <v>574</v>
      </c>
      <c r="O375" t="s">
        <v>575</v>
      </c>
      <c r="P375" t="s">
        <v>576</v>
      </c>
      <c r="Q375" t="s">
        <v>34</v>
      </c>
      <c r="R375" t="s">
        <v>577</v>
      </c>
      <c r="S375" t="s">
        <v>34</v>
      </c>
      <c r="T375" t="s">
        <v>578</v>
      </c>
      <c r="U375" t="s">
        <v>262</v>
      </c>
      <c r="V375" t="s">
        <v>52</v>
      </c>
      <c r="W375" t="s">
        <v>84</v>
      </c>
      <c r="X375" t="s">
        <v>579</v>
      </c>
      <c r="Y375" t="s">
        <v>65</v>
      </c>
    </row>
    <row r="376" spans="1:25" x14ac:dyDescent="0.25">
      <c r="A376">
        <v>10184</v>
      </c>
      <c r="B376">
        <v>37</v>
      </c>
      <c r="C376" t="s">
        <v>77</v>
      </c>
      <c r="D376">
        <v>6</v>
      </c>
      <c r="E376" t="s">
        <v>1182</v>
      </c>
      <c r="F376" t="s">
        <v>602</v>
      </c>
      <c r="G376" t="s">
        <v>28</v>
      </c>
      <c r="H376">
        <v>4</v>
      </c>
      <c r="I376">
        <v>11</v>
      </c>
      <c r="J376">
        <v>2003</v>
      </c>
      <c r="K376" t="s">
        <v>957</v>
      </c>
      <c r="L376">
        <v>118</v>
      </c>
      <c r="M376" t="s">
        <v>1172</v>
      </c>
      <c r="N376" t="s">
        <v>1183</v>
      </c>
      <c r="O376" t="s">
        <v>1184</v>
      </c>
      <c r="P376" t="s">
        <v>1185</v>
      </c>
      <c r="Q376" t="s">
        <v>34</v>
      </c>
      <c r="R376" t="s">
        <v>1186</v>
      </c>
      <c r="S376" t="s">
        <v>34</v>
      </c>
      <c r="T376" t="s">
        <v>1187</v>
      </c>
      <c r="U376" t="s">
        <v>273</v>
      </c>
      <c r="V376" t="s">
        <v>52</v>
      </c>
      <c r="W376" t="s">
        <v>1188</v>
      </c>
      <c r="X376" t="s">
        <v>1189</v>
      </c>
      <c r="Y376" t="s">
        <v>65</v>
      </c>
    </row>
    <row r="377" spans="1:25" x14ac:dyDescent="0.25">
      <c r="A377">
        <v>10195</v>
      </c>
      <c r="B377">
        <v>49</v>
      </c>
      <c r="C377" t="s">
        <v>77</v>
      </c>
      <c r="D377">
        <v>6</v>
      </c>
      <c r="E377" t="s">
        <v>1190</v>
      </c>
      <c r="F377" t="s">
        <v>337</v>
      </c>
      <c r="G377" t="s">
        <v>28</v>
      </c>
      <c r="H377">
        <v>4</v>
      </c>
      <c r="I377">
        <v>11</v>
      </c>
      <c r="J377">
        <v>2003</v>
      </c>
      <c r="K377" t="s">
        <v>957</v>
      </c>
      <c r="L377">
        <v>118</v>
      </c>
      <c r="M377" t="s">
        <v>1172</v>
      </c>
      <c r="N377" t="s">
        <v>510</v>
      </c>
      <c r="O377" t="s">
        <v>511</v>
      </c>
      <c r="P377" t="s">
        <v>512</v>
      </c>
      <c r="Q377" t="s">
        <v>34</v>
      </c>
      <c r="R377" t="s">
        <v>513</v>
      </c>
      <c r="S377" t="s">
        <v>36</v>
      </c>
      <c r="T377" t="s">
        <v>514</v>
      </c>
      <c r="U377" t="s">
        <v>38</v>
      </c>
      <c r="V377" t="s">
        <v>39</v>
      </c>
      <c r="W377" t="s">
        <v>149</v>
      </c>
      <c r="X377" t="s">
        <v>363</v>
      </c>
      <c r="Y377" t="s">
        <v>65</v>
      </c>
    </row>
    <row r="378" spans="1:25" x14ac:dyDescent="0.25">
      <c r="A378">
        <v>10207</v>
      </c>
      <c r="B378">
        <v>34</v>
      </c>
      <c r="C378" t="s">
        <v>1191</v>
      </c>
      <c r="D378">
        <v>7</v>
      </c>
      <c r="E378" t="s">
        <v>1192</v>
      </c>
      <c r="F378" t="s">
        <v>736</v>
      </c>
      <c r="G378" t="s">
        <v>28</v>
      </c>
      <c r="H378">
        <v>4</v>
      </c>
      <c r="I378">
        <v>12</v>
      </c>
      <c r="J378">
        <v>2003</v>
      </c>
      <c r="K378" t="s">
        <v>957</v>
      </c>
      <c r="L378">
        <v>118</v>
      </c>
      <c r="M378" t="s">
        <v>1172</v>
      </c>
      <c r="N378" t="s">
        <v>737</v>
      </c>
      <c r="O378" t="s">
        <v>738</v>
      </c>
      <c r="P378" t="s">
        <v>739</v>
      </c>
      <c r="Q378" t="s">
        <v>34</v>
      </c>
      <c r="R378" t="s">
        <v>659</v>
      </c>
      <c r="S378" t="s">
        <v>185</v>
      </c>
      <c r="T378" t="s">
        <v>660</v>
      </c>
      <c r="U378" t="s">
        <v>38</v>
      </c>
      <c r="V378" t="s">
        <v>39</v>
      </c>
      <c r="W378" t="s">
        <v>740</v>
      </c>
      <c r="X378" t="s">
        <v>422</v>
      </c>
      <c r="Y378" t="s">
        <v>65</v>
      </c>
    </row>
    <row r="379" spans="1:25" x14ac:dyDescent="0.25">
      <c r="A379">
        <v>10219</v>
      </c>
      <c r="B379">
        <v>48</v>
      </c>
      <c r="C379" t="s">
        <v>77</v>
      </c>
      <c r="D379">
        <v>2</v>
      </c>
      <c r="E379" t="s">
        <v>1193</v>
      </c>
      <c r="F379" t="s">
        <v>1194</v>
      </c>
      <c r="G379" t="s">
        <v>28</v>
      </c>
      <c r="H379">
        <v>1</v>
      </c>
      <c r="I379">
        <v>2</v>
      </c>
      <c r="J379">
        <v>2004</v>
      </c>
      <c r="K379" t="s">
        <v>957</v>
      </c>
      <c r="L379">
        <v>118</v>
      </c>
      <c r="M379" t="s">
        <v>1172</v>
      </c>
      <c r="N379" t="s">
        <v>1195</v>
      </c>
      <c r="O379" t="s">
        <v>1196</v>
      </c>
      <c r="P379" t="s">
        <v>1197</v>
      </c>
      <c r="Q379" t="s">
        <v>34</v>
      </c>
      <c r="R379" t="s">
        <v>1198</v>
      </c>
      <c r="S379" t="s">
        <v>73</v>
      </c>
      <c r="T379" t="s">
        <v>92</v>
      </c>
      <c r="U379" t="s">
        <v>38</v>
      </c>
      <c r="V379" t="s">
        <v>39</v>
      </c>
      <c r="W379" t="s">
        <v>1199</v>
      </c>
      <c r="X379" t="s">
        <v>705</v>
      </c>
      <c r="Y379" t="s">
        <v>65</v>
      </c>
    </row>
    <row r="380" spans="1:25" x14ac:dyDescent="0.25">
      <c r="A380">
        <v>10229</v>
      </c>
      <c r="B380">
        <v>36</v>
      </c>
      <c r="C380" t="s">
        <v>77</v>
      </c>
      <c r="D380">
        <v>1</v>
      </c>
      <c r="E380" t="s">
        <v>1200</v>
      </c>
      <c r="F380" t="s">
        <v>751</v>
      </c>
      <c r="G380" t="s">
        <v>28</v>
      </c>
      <c r="H380">
        <v>1</v>
      </c>
      <c r="I380">
        <v>3</v>
      </c>
      <c r="J380">
        <v>2004</v>
      </c>
      <c r="K380" t="s">
        <v>957</v>
      </c>
      <c r="L380">
        <v>118</v>
      </c>
      <c r="M380" t="s">
        <v>1172</v>
      </c>
      <c r="N380" t="s">
        <v>417</v>
      </c>
      <c r="O380" t="s">
        <v>418</v>
      </c>
      <c r="P380" t="s">
        <v>419</v>
      </c>
      <c r="Q380" t="s">
        <v>34</v>
      </c>
      <c r="R380" t="s">
        <v>420</v>
      </c>
      <c r="S380" t="s">
        <v>73</v>
      </c>
      <c r="T380" t="s">
        <v>167</v>
      </c>
      <c r="U380" t="s">
        <v>38</v>
      </c>
      <c r="V380" t="s">
        <v>39</v>
      </c>
      <c r="W380" t="s">
        <v>421</v>
      </c>
      <c r="X380" t="s">
        <v>422</v>
      </c>
      <c r="Y380" t="s">
        <v>65</v>
      </c>
    </row>
    <row r="381" spans="1:25" x14ac:dyDescent="0.25">
      <c r="A381">
        <v>10246</v>
      </c>
      <c r="B381">
        <v>46</v>
      </c>
      <c r="C381" t="s">
        <v>77</v>
      </c>
      <c r="D381">
        <v>5</v>
      </c>
      <c r="E381" t="s">
        <v>1201</v>
      </c>
      <c r="F381" t="s">
        <v>920</v>
      </c>
      <c r="G381" t="s">
        <v>28</v>
      </c>
      <c r="H381">
        <v>2</v>
      </c>
      <c r="I381">
        <v>5</v>
      </c>
      <c r="J381">
        <v>2004</v>
      </c>
      <c r="K381" t="s">
        <v>957</v>
      </c>
      <c r="L381">
        <v>118</v>
      </c>
      <c r="M381" t="s">
        <v>1172</v>
      </c>
      <c r="N381" t="s">
        <v>268</v>
      </c>
      <c r="O381" t="s">
        <v>269</v>
      </c>
      <c r="P381" t="s">
        <v>270</v>
      </c>
      <c r="Q381" t="s">
        <v>34</v>
      </c>
      <c r="R381" t="s">
        <v>271</v>
      </c>
      <c r="S381" t="s">
        <v>34</v>
      </c>
      <c r="T381" t="s">
        <v>272</v>
      </c>
      <c r="U381" t="s">
        <v>273</v>
      </c>
      <c r="V381" t="s">
        <v>52</v>
      </c>
      <c r="W381" t="s">
        <v>274</v>
      </c>
      <c r="X381" t="s">
        <v>275</v>
      </c>
      <c r="Y381" t="s">
        <v>65</v>
      </c>
    </row>
    <row r="382" spans="1:25" x14ac:dyDescent="0.25">
      <c r="A382">
        <v>10259</v>
      </c>
      <c r="B382">
        <v>46</v>
      </c>
      <c r="C382" t="s">
        <v>77</v>
      </c>
      <c r="D382">
        <v>4</v>
      </c>
      <c r="E382" t="s">
        <v>1202</v>
      </c>
      <c r="F382" t="s">
        <v>379</v>
      </c>
      <c r="G382" t="s">
        <v>28</v>
      </c>
      <c r="H382">
        <v>2</v>
      </c>
      <c r="I382">
        <v>6</v>
      </c>
      <c r="J382">
        <v>2004</v>
      </c>
      <c r="K382" t="s">
        <v>957</v>
      </c>
      <c r="L382">
        <v>118</v>
      </c>
      <c r="M382" t="s">
        <v>1172</v>
      </c>
      <c r="N382" t="s">
        <v>743</v>
      </c>
      <c r="O382" t="s">
        <v>744</v>
      </c>
      <c r="P382" t="s">
        <v>745</v>
      </c>
      <c r="Q382" t="s">
        <v>746</v>
      </c>
      <c r="R382" t="s">
        <v>305</v>
      </c>
      <c r="S382" t="s">
        <v>34</v>
      </c>
      <c r="T382" t="s">
        <v>747</v>
      </c>
      <c r="U382" t="s">
        <v>305</v>
      </c>
      <c r="V382" t="s">
        <v>140</v>
      </c>
      <c r="W382" t="s">
        <v>748</v>
      </c>
      <c r="X382" t="s">
        <v>749</v>
      </c>
      <c r="Y382" t="s">
        <v>65</v>
      </c>
    </row>
    <row r="383" spans="1:25" x14ac:dyDescent="0.25">
      <c r="A383">
        <v>10271</v>
      </c>
      <c r="B383">
        <v>31</v>
      </c>
      <c r="C383" t="s">
        <v>1203</v>
      </c>
      <c r="D383">
        <v>5</v>
      </c>
      <c r="E383" t="s">
        <v>1204</v>
      </c>
      <c r="F383" t="s">
        <v>922</v>
      </c>
      <c r="G383" t="s">
        <v>28</v>
      </c>
      <c r="H383">
        <v>3</v>
      </c>
      <c r="I383">
        <v>7</v>
      </c>
      <c r="J383">
        <v>2004</v>
      </c>
      <c r="K383" t="s">
        <v>957</v>
      </c>
      <c r="L383">
        <v>118</v>
      </c>
      <c r="M383" t="s">
        <v>1172</v>
      </c>
      <c r="N383" t="s">
        <v>417</v>
      </c>
      <c r="O383" t="s">
        <v>418</v>
      </c>
      <c r="P383" t="s">
        <v>419</v>
      </c>
      <c r="Q383" t="s">
        <v>34</v>
      </c>
      <c r="R383" t="s">
        <v>420</v>
      </c>
      <c r="S383" t="s">
        <v>73</v>
      </c>
      <c r="T383" t="s">
        <v>167</v>
      </c>
      <c r="U383" t="s">
        <v>38</v>
      </c>
      <c r="V383" t="s">
        <v>39</v>
      </c>
      <c r="W383" t="s">
        <v>421</v>
      </c>
      <c r="X383" t="s">
        <v>422</v>
      </c>
      <c r="Y383" t="s">
        <v>65</v>
      </c>
    </row>
    <row r="384" spans="1:25" x14ac:dyDescent="0.25">
      <c r="A384">
        <v>10281</v>
      </c>
      <c r="B384">
        <v>41</v>
      </c>
      <c r="C384" t="s">
        <v>77</v>
      </c>
      <c r="D384">
        <v>1</v>
      </c>
      <c r="E384" t="s">
        <v>1205</v>
      </c>
      <c r="F384" t="s">
        <v>756</v>
      </c>
      <c r="G384" t="s">
        <v>28</v>
      </c>
      <c r="H384">
        <v>3</v>
      </c>
      <c r="I384">
        <v>8</v>
      </c>
      <c r="J384">
        <v>2004</v>
      </c>
      <c r="K384" t="s">
        <v>957</v>
      </c>
      <c r="L384">
        <v>118</v>
      </c>
      <c r="M384" t="s">
        <v>1172</v>
      </c>
      <c r="N384" t="s">
        <v>210</v>
      </c>
      <c r="O384" t="s">
        <v>211</v>
      </c>
      <c r="P384" t="s">
        <v>212</v>
      </c>
      <c r="Q384" t="s">
        <v>34</v>
      </c>
      <c r="R384" t="s">
        <v>213</v>
      </c>
      <c r="S384" t="s">
        <v>214</v>
      </c>
      <c r="T384" t="s">
        <v>215</v>
      </c>
      <c r="U384" t="s">
        <v>38</v>
      </c>
      <c r="V384" t="s">
        <v>39</v>
      </c>
      <c r="W384" t="s">
        <v>40</v>
      </c>
      <c r="X384" t="s">
        <v>216</v>
      </c>
      <c r="Y384" t="s">
        <v>65</v>
      </c>
    </row>
    <row r="385" spans="1:25" x14ac:dyDescent="0.25">
      <c r="A385">
        <v>10292</v>
      </c>
      <c r="B385">
        <v>21</v>
      </c>
      <c r="C385" t="s">
        <v>77</v>
      </c>
      <c r="D385">
        <v>8</v>
      </c>
      <c r="E385" t="s">
        <v>1206</v>
      </c>
      <c r="F385" t="s">
        <v>400</v>
      </c>
      <c r="G385" t="s">
        <v>28</v>
      </c>
      <c r="H385">
        <v>3</v>
      </c>
      <c r="I385">
        <v>9</v>
      </c>
      <c r="J385">
        <v>2004</v>
      </c>
      <c r="K385" t="s">
        <v>957</v>
      </c>
      <c r="L385">
        <v>118</v>
      </c>
      <c r="M385" t="s">
        <v>1172</v>
      </c>
      <c r="N385" t="s">
        <v>31</v>
      </c>
      <c r="O385" t="s">
        <v>32</v>
      </c>
      <c r="P385" t="s">
        <v>33</v>
      </c>
      <c r="Q385" t="s">
        <v>34</v>
      </c>
      <c r="R385" t="s">
        <v>35</v>
      </c>
      <c r="S385" t="s">
        <v>36</v>
      </c>
      <c r="T385" t="s">
        <v>37</v>
      </c>
      <c r="U385" t="s">
        <v>38</v>
      </c>
      <c r="V385" t="s">
        <v>39</v>
      </c>
      <c r="W385" t="s">
        <v>40</v>
      </c>
      <c r="X385" t="s">
        <v>41</v>
      </c>
      <c r="Y385" t="s">
        <v>42</v>
      </c>
    </row>
    <row r="386" spans="1:25" x14ac:dyDescent="0.25">
      <c r="A386">
        <v>10305</v>
      </c>
      <c r="B386">
        <v>38</v>
      </c>
      <c r="C386" t="s">
        <v>77</v>
      </c>
      <c r="D386">
        <v>5</v>
      </c>
      <c r="E386" t="s">
        <v>1207</v>
      </c>
      <c r="F386" t="s">
        <v>759</v>
      </c>
      <c r="G386" t="s">
        <v>28</v>
      </c>
      <c r="H386">
        <v>4</v>
      </c>
      <c r="I386">
        <v>10</v>
      </c>
      <c r="J386">
        <v>2004</v>
      </c>
      <c r="K386" t="s">
        <v>957</v>
      </c>
      <c r="L386">
        <v>118</v>
      </c>
      <c r="M386" t="s">
        <v>1172</v>
      </c>
      <c r="N386" t="s">
        <v>181</v>
      </c>
      <c r="O386" t="s">
        <v>182</v>
      </c>
      <c r="P386" t="s">
        <v>183</v>
      </c>
      <c r="Q386" t="s">
        <v>34</v>
      </c>
      <c r="R386" t="s">
        <v>184</v>
      </c>
      <c r="S386" t="s">
        <v>185</v>
      </c>
      <c r="T386" t="s">
        <v>186</v>
      </c>
      <c r="U386" t="s">
        <v>38</v>
      </c>
      <c r="V386" t="s">
        <v>39</v>
      </c>
      <c r="W386" t="s">
        <v>187</v>
      </c>
      <c r="X386" t="s">
        <v>188</v>
      </c>
      <c r="Y386" t="s">
        <v>65</v>
      </c>
    </row>
    <row r="387" spans="1:25" x14ac:dyDescent="0.25">
      <c r="A387">
        <v>10314</v>
      </c>
      <c r="B387">
        <v>45</v>
      </c>
      <c r="C387" t="s">
        <v>77</v>
      </c>
      <c r="D387">
        <v>14</v>
      </c>
      <c r="E387" t="s">
        <v>1208</v>
      </c>
      <c r="F387" t="s">
        <v>761</v>
      </c>
      <c r="G387" t="s">
        <v>28</v>
      </c>
      <c r="H387">
        <v>4</v>
      </c>
      <c r="I387">
        <v>10</v>
      </c>
      <c r="J387">
        <v>2004</v>
      </c>
      <c r="K387" t="s">
        <v>957</v>
      </c>
      <c r="L387">
        <v>118</v>
      </c>
      <c r="M387" t="s">
        <v>1172</v>
      </c>
      <c r="N387" t="s">
        <v>934</v>
      </c>
      <c r="O387" t="s">
        <v>935</v>
      </c>
      <c r="P387" t="s">
        <v>936</v>
      </c>
      <c r="Q387" t="s">
        <v>34</v>
      </c>
      <c r="R387" t="s">
        <v>937</v>
      </c>
      <c r="S387" t="s">
        <v>34</v>
      </c>
      <c r="T387" t="s">
        <v>938</v>
      </c>
      <c r="U387" t="s">
        <v>567</v>
      </c>
      <c r="V387" t="s">
        <v>52</v>
      </c>
      <c r="W387" t="s">
        <v>939</v>
      </c>
      <c r="X387" t="s">
        <v>940</v>
      </c>
      <c r="Y387" t="s">
        <v>65</v>
      </c>
    </row>
    <row r="388" spans="1:25" x14ac:dyDescent="0.25">
      <c r="A388">
        <v>10324</v>
      </c>
      <c r="B388">
        <v>26</v>
      </c>
      <c r="C388" t="s">
        <v>1209</v>
      </c>
      <c r="D388">
        <v>7</v>
      </c>
      <c r="E388" t="s">
        <v>1210</v>
      </c>
      <c r="F388" t="s">
        <v>676</v>
      </c>
      <c r="G388" t="s">
        <v>28</v>
      </c>
      <c r="H388">
        <v>4</v>
      </c>
      <c r="I388">
        <v>11</v>
      </c>
      <c r="J388">
        <v>2004</v>
      </c>
      <c r="K388" t="s">
        <v>957</v>
      </c>
      <c r="L388">
        <v>118</v>
      </c>
      <c r="M388" t="s">
        <v>1172</v>
      </c>
      <c r="N388" t="s">
        <v>145</v>
      </c>
      <c r="O388" t="s">
        <v>146</v>
      </c>
      <c r="P388" t="s">
        <v>147</v>
      </c>
      <c r="Q388" t="s">
        <v>148</v>
      </c>
      <c r="R388" t="s">
        <v>35</v>
      </c>
      <c r="S388" t="s">
        <v>36</v>
      </c>
      <c r="T388" t="s">
        <v>37</v>
      </c>
      <c r="U388" t="s">
        <v>38</v>
      </c>
      <c r="V388" t="s">
        <v>39</v>
      </c>
      <c r="W388" t="s">
        <v>149</v>
      </c>
      <c r="X388" t="s">
        <v>150</v>
      </c>
      <c r="Y388" t="s">
        <v>42</v>
      </c>
    </row>
    <row r="389" spans="1:25" x14ac:dyDescent="0.25">
      <c r="A389">
        <v>10336</v>
      </c>
      <c r="B389">
        <v>38</v>
      </c>
      <c r="C389" t="s">
        <v>77</v>
      </c>
      <c r="D389">
        <v>3</v>
      </c>
      <c r="E389" t="s">
        <v>1211</v>
      </c>
      <c r="F389" t="s">
        <v>945</v>
      </c>
      <c r="G389" t="s">
        <v>28</v>
      </c>
      <c r="H389">
        <v>4</v>
      </c>
      <c r="I389">
        <v>11</v>
      </c>
      <c r="J389">
        <v>2004</v>
      </c>
      <c r="K389" t="s">
        <v>957</v>
      </c>
      <c r="L389">
        <v>118</v>
      </c>
      <c r="M389" t="s">
        <v>1172</v>
      </c>
      <c r="N389" t="s">
        <v>713</v>
      </c>
      <c r="O389" t="s">
        <v>714</v>
      </c>
      <c r="P389" t="s">
        <v>715</v>
      </c>
      <c r="Q389" t="s">
        <v>34</v>
      </c>
      <c r="R389" t="s">
        <v>61</v>
      </c>
      <c r="S389" t="s">
        <v>34</v>
      </c>
      <c r="T389" t="s">
        <v>716</v>
      </c>
      <c r="U389" t="s">
        <v>51</v>
      </c>
      <c r="V389" t="s">
        <v>52</v>
      </c>
      <c r="W389" t="s">
        <v>717</v>
      </c>
      <c r="X389" t="s">
        <v>718</v>
      </c>
      <c r="Y389" t="s">
        <v>65</v>
      </c>
    </row>
    <row r="390" spans="1:25" x14ac:dyDescent="0.25">
      <c r="A390">
        <v>10349</v>
      </c>
      <c r="B390">
        <v>48</v>
      </c>
      <c r="C390" t="s">
        <v>77</v>
      </c>
      <c r="D390">
        <v>9</v>
      </c>
      <c r="E390" t="s">
        <v>1212</v>
      </c>
      <c r="F390" t="s">
        <v>1117</v>
      </c>
      <c r="G390" t="s">
        <v>28</v>
      </c>
      <c r="H390">
        <v>4</v>
      </c>
      <c r="I390">
        <v>12</v>
      </c>
      <c r="J390">
        <v>2004</v>
      </c>
      <c r="K390" t="s">
        <v>957</v>
      </c>
      <c r="L390">
        <v>118</v>
      </c>
      <c r="M390" t="s">
        <v>1172</v>
      </c>
      <c r="N390" t="s">
        <v>885</v>
      </c>
      <c r="O390" t="s">
        <v>886</v>
      </c>
      <c r="P390" t="s">
        <v>887</v>
      </c>
      <c r="Q390" t="s">
        <v>888</v>
      </c>
      <c r="R390" t="s">
        <v>35</v>
      </c>
      <c r="S390" t="s">
        <v>36</v>
      </c>
      <c r="T390" t="s">
        <v>37</v>
      </c>
      <c r="U390" t="s">
        <v>38</v>
      </c>
      <c r="V390" t="s">
        <v>39</v>
      </c>
      <c r="W390" t="s">
        <v>75</v>
      </c>
      <c r="X390" t="s">
        <v>889</v>
      </c>
      <c r="Y390" t="s">
        <v>65</v>
      </c>
    </row>
    <row r="391" spans="1:25" x14ac:dyDescent="0.25">
      <c r="A391">
        <v>10358</v>
      </c>
      <c r="B391">
        <v>42</v>
      </c>
      <c r="C391" t="s">
        <v>1213</v>
      </c>
      <c r="D391">
        <v>9</v>
      </c>
      <c r="E391" t="s">
        <v>1214</v>
      </c>
      <c r="F391" t="s">
        <v>436</v>
      </c>
      <c r="G391" t="s">
        <v>28</v>
      </c>
      <c r="H391">
        <v>4</v>
      </c>
      <c r="I391">
        <v>12</v>
      </c>
      <c r="J391">
        <v>2004</v>
      </c>
      <c r="K391" t="s">
        <v>957</v>
      </c>
      <c r="L391">
        <v>118</v>
      </c>
      <c r="M391" t="s">
        <v>1172</v>
      </c>
      <c r="N391" t="s">
        <v>268</v>
      </c>
      <c r="O391" t="s">
        <v>269</v>
      </c>
      <c r="P391" t="s">
        <v>270</v>
      </c>
      <c r="Q391" t="s">
        <v>34</v>
      </c>
      <c r="R391" t="s">
        <v>271</v>
      </c>
      <c r="S391" t="s">
        <v>34</v>
      </c>
      <c r="T391" t="s">
        <v>272</v>
      </c>
      <c r="U391" t="s">
        <v>273</v>
      </c>
      <c r="V391" t="s">
        <v>52</v>
      </c>
      <c r="W391" t="s">
        <v>274</v>
      </c>
      <c r="X391" t="s">
        <v>275</v>
      </c>
      <c r="Y391" t="s">
        <v>42</v>
      </c>
    </row>
    <row r="392" spans="1:25" x14ac:dyDescent="0.25">
      <c r="A392">
        <v>10371</v>
      </c>
      <c r="B392">
        <v>49</v>
      </c>
      <c r="C392" t="s">
        <v>1215</v>
      </c>
      <c r="D392">
        <v>4</v>
      </c>
      <c r="E392" t="s">
        <v>1216</v>
      </c>
      <c r="F392" t="s">
        <v>950</v>
      </c>
      <c r="G392" t="s">
        <v>28</v>
      </c>
      <c r="H392">
        <v>1</v>
      </c>
      <c r="I392">
        <v>1</v>
      </c>
      <c r="J392">
        <v>2005</v>
      </c>
      <c r="K392" t="s">
        <v>957</v>
      </c>
      <c r="L392">
        <v>118</v>
      </c>
      <c r="M392" t="s">
        <v>1172</v>
      </c>
      <c r="N392" t="s">
        <v>417</v>
      </c>
      <c r="O392" t="s">
        <v>418</v>
      </c>
      <c r="P392" t="s">
        <v>419</v>
      </c>
      <c r="Q392" t="s">
        <v>34</v>
      </c>
      <c r="R392" t="s">
        <v>420</v>
      </c>
      <c r="S392" t="s">
        <v>73</v>
      </c>
      <c r="T392" t="s">
        <v>167</v>
      </c>
      <c r="U392" t="s">
        <v>38</v>
      </c>
      <c r="V392" t="s">
        <v>39</v>
      </c>
      <c r="W392" t="s">
        <v>421</v>
      </c>
      <c r="X392" t="s">
        <v>422</v>
      </c>
      <c r="Y392" t="s">
        <v>42</v>
      </c>
    </row>
    <row r="393" spans="1:25" x14ac:dyDescent="0.25">
      <c r="A393">
        <v>10382</v>
      </c>
      <c r="B393">
        <v>32</v>
      </c>
      <c r="C393" t="s">
        <v>1217</v>
      </c>
      <c r="D393">
        <v>13</v>
      </c>
      <c r="E393" t="s">
        <v>1218</v>
      </c>
      <c r="F393" t="s">
        <v>445</v>
      </c>
      <c r="G393" t="s">
        <v>28</v>
      </c>
      <c r="H393">
        <v>1</v>
      </c>
      <c r="I393">
        <v>2</v>
      </c>
      <c r="J393">
        <v>2005</v>
      </c>
      <c r="K393" t="s">
        <v>957</v>
      </c>
      <c r="L393">
        <v>118</v>
      </c>
      <c r="M393" t="s">
        <v>1172</v>
      </c>
      <c r="N393" t="s">
        <v>417</v>
      </c>
      <c r="O393" t="s">
        <v>418</v>
      </c>
      <c r="P393" t="s">
        <v>419</v>
      </c>
      <c r="Q393" t="s">
        <v>34</v>
      </c>
      <c r="R393" t="s">
        <v>420</v>
      </c>
      <c r="S393" t="s">
        <v>73</v>
      </c>
      <c r="T393" t="s">
        <v>167</v>
      </c>
      <c r="U393" t="s">
        <v>38</v>
      </c>
      <c r="V393" t="s">
        <v>39</v>
      </c>
      <c r="W393" t="s">
        <v>421</v>
      </c>
      <c r="X393" t="s">
        <v>422</v>
      </c>
      <c r="Y393" t="s">
        <v>42</v>
      </c>
    </row>
    <row r="394" spans="1:25" x14ac:dyDescent="0.25">
      <c r="A394">
        <v>10412</v>
      </c>
      <c r="B394">
        <v>54</v>
      </c>
      <c r="C394" t="s">
        <v>77</v>
      </c>
      <c r="D394">
        <v>5</v>
      </c>
      <c r="E394" t="s">
        <v>1219</v>
      </c>
      <c r="F394" t="s">
        <v>1220</v>
      </c>
      <c r="G394" t="s">
        <v>28</v>
      </c>
      <c r="H394">
        <v>2</v>
      </c>
      <c r="I394">
        <v>5</v>
      </c>
      <c r="J394">
        <v>2005</v>
      </c>
      <c r="K394" t="s">
        <v>957</v>
      </c>
      <c r="L394">
        <v>118</v>
      </c>
      <c r="M394" t="s">
        <v>1172</v>
      </c>
      <c r="N394" t="s">
        <v>268</v>
      </c>
      <c r="O394" t="s">
        <v>269</v>
      </c>
      <c r="P394" t="s">
        <v>270</v>
      </c>
      <c r="Q394" t="s">
        <v>34</v>
      </c>
      <c r="R394" t="s">
        <v>271</v>
      </c>
      <c r="S394" t="s">
        <v>34</v>
      </c>
      <c r="T394" t="s">
        <v>272</v>
      </c>
      <c r="U394" t="s">
        <v>273</v>
      </c>
      <c r="V394" t="s">
        <v>52</v>
      </c>
      <c r="W394" t="s">
        <v>274</v>
      </c>
      <c r="X394" t="s">
        <v>275</v>
      </c>
      <c r="Y394" t="s">
        <v>65</v>
      </c>
    </row>
    <row r="395" spans="1:25" x14ac:dyDescent="0.25">
      <c r="A395">
        <v>10425</v>
      </c>
      <c r="B395">
        <v>33</v>
      </c>
      <c r="C395" t="s">
        <v>77</v>
      </c>
      <c r="D395">
        <v>4</v>
      </c>
      <c r="E395" t="s">
        <v>1221</v>
      </c>
      <c r="F395" t="s">
        <v>467</v>
      </c>
      <c r="G395" t="s">
        <v>468</v>
      </c>
      <c r="H395">
        <v>2</v>
      </c>
      <c r="I395">
        <v>5</v>
      </c>
      <c r="J395">
        <v>2005</v>
      </c>
      <c r="K395" t="s">
        <v>957</v>
      </c>
      <c r="L395">
        <v>118</v>
      </c>
      <c r="M395" t="s">
        <v>1172</v>
      </c>
      <c r="N395" t="s">
        <v>172</v>
      </c>
      <c r="O395" t="s">
        <v>173</v>
      </c>
      <c r="P395" t="s">
        <v>174</v>
      </c>
      <c r="Q395" t="s">
        <v>34</v>
      </c>
      <c r="R395" t="s">
        <v>175</v>
      </c>
      <c r="S395" t="s">
        <v>34</v>
      </c>
      <c r="T395" t="s">
        <v>176</v>
      </c>
      <c r="U395" t="s">
        <v>51</v>
      </c>
      <c r="V395" t="s">
        <v>52</v>
      </c>
      <c r="W395" t="s">
        <v>177</v>
      </c>
      <c r="X395" t="s">
        <v>178</v>
      </c>
      <c r="Y395" t="s">
        <v>65</v>
      </c>
    </row>
    <row r="396" spans="1:25" x14ac:dyDescent="0.25">
      <c r="A396">
        <v>10108</v>
      </c>
      <c r="B396">
        <v>36</v>
      </c>
      <c r="C396" t="s">
        <v>77</v>
      </c>
      <c r="D396">
        <v>3</v>
      </c>
      <c r="E396" t="s">
        <v>1222</v>
      </c>
      <c r="F396" t="s">
        <v>775</v>
      </c>
      <c r="G396" t="s">
        <v>28</v>
      </c>
      <c r="H396">
        <v>1</v>
      </c>
      <c r="I396">
        <v>3</v>
      </c>
      <c r="J396">
        <v>2003</v>
      </c>
      <c r="K396" t="s">
        <v>278</v>
      </c>
      <c r="L396">
        <v>115</v>
      </c>
      <c r="M396" t="s">
        <v>1223</v>
      </c>
      <c r="N396" t="s">
        <v>777</v>
      </c>
      <c r="O396" t="s">
        <v>778</v>
      </c>
      <c r="P396" t="s">
        <v>779</v>
      </c>
      <c r="Q396" t="s">
        <v>34</v>
      </c>
      <c r="R396" t="s">
        <v>780</v>
      </c>
      <c r="S396" t="s">
        <v>34</v>
      </c>
      <c r="T396" t="s">
        <v>781</v>
      </c>
      <c r="U396" t="s">
        <v>782</v>
      </c>
      <c r="V396" t="s">
        <v>307</v>
      </c>
      <c r="W396" t="s">
        <v>783</v>
      </c>
      <c r="X396" t="s">
        <v>784</v>
      </c>
      <c r="Y396" t="s">
        <v>65</v>
      </c>
    </row>
    <row r="397" spans="1:25" x14ac:dyDescent="0.25">
      <c r="A397">
        <v>10122</v>
      </c>
      <c r="B397">
        <v>20</v>
      </c>
      <c r="C397" t="s">
        <v>77</v>
      </c>
      <c r="D397">
        <v>7</v>
      </c>
      <c r="E397" t="s">
        <v>1224</v>
      </c>
      <c r="F397" t="s">
        <v>786</v>
      </c>
      <c r="G397" t="s">
        <v>28</v>
      </c>
      <c r="H397">
        <v>2</v>
      </c>
      <c r="I397">
        <v>5</v>
      </c>
      <c r="J397">
        <v>2003</v>
      </c>
      <c r="K397" t="s">
        <v>278</v>
      </c>
      <c r="L397">
        <v>115</v>
      </c>
      <c r="M397" t="s">
        <v>1223</v>
      </c>
      <c r="N397" t="s">
        <v>787</v>
      </c>
      <c r="O397" t="s">
        <v>788</v>
      </c>
      <c r="P397" t="s">
        <v>789</v>
      </c>
      <c r="Q397" t="s">
        <v>34</v>
      </c>
      <c r="R397" t="s">
        <v>790</v>
      </c>
      <c r="S397" t="s">
        <v>34</v>
      </c>
      <c r="T397" t="s">
        <v>791</v>
      </c>
      <c r="U397" t="s">
        <v>51</v>
      </c>
      <c r="V397" t="s">
        <v>52</v>
      </c>
      <c r="W397" t="s">
        <v>792</v>
      </c>
      <c r="X397" t="s">
        <v>793</v>
      </c>
      <c r="Y397" t="s">
        <v>42</v>
      </c>
    </row>
    <row r="398" spans="1:25" x14ac:dyDescent="0.25">
      <c r="A398">
        <v>10135</v>
      </c>
      <c r="B398">
        <v>29</v>
      </c>
      <c r="C398" t="s">
        <v>1225</v>
      </c>
      <c r="D398">
        <v>4</v>
      </c>
      <c r="E398" t="s">
        <v>1226</v>
      </c>
      <c r="F398" t="s">
        <v>795</v>
      </c>
      <c r="G398" t="s">
        <v>28</v>
      </c>
      <c r="H398">
        <v>3</v>
      </c>
      <c r="I398">
        <v>7</v>
      </c>
      <c r="J398">
        <v>2003</v>
      </c>
      <c r="K398" t="s">
        <v>278</v>
      </c>
      <c r="L398">
        <v>115</v>
      </c>
      <c r="M398" t="s">
        <v>1223</v>
      </c>
      <c r="N398" t="s">
        <v>417</v>
      </c>
      <c r="O398" t="s">
        <v>418</v>
      </c>
      <c r="P398" t="s">
        <v>419</v>
      </c>
      <c r="Q398" t="s">
        <v>34</v>
      </c>
      <c r="R398" t="s">
        <v>420</v>
      </c>
      <c r="S398" t="s">
        <v>73</v>
      </c>
      <c r="T398" t="s">
        <v>167</v>
      </c>
      <c r="U398" t="s">
        <v>38</v>
      </c>
      <c r="V398" t="s">
        <v>39</v>
      </c>
      <c r="W398" t="s">
        <v>421</v>
      </c>
      <c r="X398" t="s">
        <v>422</v>
      </c>
      <c r="Y398" t="s">
        <v>42</v>
      </c>
    </row>
    <row r="399" spans="1:25" x14ac:dyDescent="0.25">
      <c r="A399">
        <v>10147</v>
      </c>
      <c r="B399">
        <v>33</v>
      </c>
      <c r="C399" t="s">
        <v>1225</v>
      </c>
      <c r="D399">
        <v>4</v>
      </c>
      <c r="E399" t="s">
        <v>1227</v>
      </c>
      <c r="F399" t="s">
        <v>797</v>
      </c>
      <c r="G399" t="s">
        <v>28</v>
      </c>
      <c r="H399">
        <v>3</v>
      </c>
      <c r="I399">
        <v>9</v>
      </c>
      <c r="J399">
        <v>2003</v>
      </c>
      <c r="K399" t="s">
        <v>278</v>
      </c>
      <c r="L399">
        <v>115</v>
      </c>
      <c r="M399" t="s">
        <v>1223</v>
      </c>
      <c r="N399" t="s">
        <v>439</v>
      </c>
      <c r="O399" t="s">
        <v>182</v>
      </c>
      <c r="P399" t="s">
        <v>440</v>
      </c>
      <c r="Q399" t="s">
        <v>34</v>
      </c>
      <c r="R399" t="s">
        <v>441</v>
      </c>
      <c r="S399" t="s">
        <v>185</v>
      </c>
      <c r="T399" t="s">
        <v>442</v>
      </c>
      <c r="U399" t="s">
        <v>38</v>
      </c>
      <c r="V399" t="s">
        <v>39</v>
      </c>
      <c r="W399" t="s">
        <v>421</v>
      </c>
      <c r="X399" t="s">
        <v>443</v>
      </c>
      <c r="Y399" t="s">
        <v>65</v>
      </c>
    </row>
    <row r="400" spans="1:25" x14ac:dyDescent="0.25">
      <c r="A400">
        <v>10160</v>
      </c>
      <c r="B400">
        <v>50</v>
      </c>
      <c r="C400" t="s">
        <v>77</v>
      </c>
      <c r="D400">
        <v>5</v>
      </c>
      <c r="E400" t="s">
        <v>1228</v>
      </c>
      <c r="F400" t="s">
        <v>1063</v>
      </c>
      <c r="G400" t="s">
        <v>28</v>
      </c>
      <c r="H400">
        <v>4</v>
      </c>
      <c r="I400">
        <v>10</v>
      </c>
      <c r="J400">
        <v>2003</v>
      </c>
      <c r="K400" t="s">
        <v>278</v>
      </c>
      <c r="L400">
        <v>115</v>
      </c>
      <c r="M400" t="s">
        <v>1223</v>
      </c>
      <c r="N400" t="s">
        <v>620</v>
      </c>
      <c r="O400" t="s">
        <v>621</v>
      </c>
      <c r="P400" t="s">
        <v>622</v>
      </c>
      <c r="Q400" t="s">
        <v>34</v>
      </c>
      <c r="R400" t="s">
        <v>623</v>
      </c>
      <c r="S400" t="s">
        <v>73</v>
      </c>
      <c r="T400" t="s">
        <v>34</v>
      </c>
      <c r="U400" t="s">
        <v>38</v>
      </c>
      <c r="V400" t="s">
        <v>39</v>
      </c>
      <c r="W400" t="s">
        <v>624</v>
      </c>
      <c r="X400" t="s">
        <v>150</v>
      </c>
      <c r="Y400" t="s">
        <v>65</v>
      </c>
    </row>
    <row r="401" spans="1:25" x14ac:dyDescent="0.25">
      <c r="A401">
        <v>10170</v>
      </c>
      <c r="B401">
        <v>41</v>
      </c>
      <c r="C401" t="s">
        <v>77</v>
      </c>
      <c r="D401">
        <v>3</v>
      </c>
      <c r="E401" t="s">
        <v>1229</v>
      </c>
      <c r="F401" t="s">
        <v>800</v>
      </c>
      <c r="G401" t="s">
        <v>28</v>
      </c>
      <c r="H401">
        <v>4</v>
      </c>
      <c r="I401">
        <v>11</v>
      </c>
      <c r="J401">
        <v>2003</v>
      </c>
      <c r="K401" t="s">
        <v>278</v>
      </c>
      <c r="L401">
        <v>115</v>
      </c>
      <c r="M401" t="s">
        <v>1223</v>
      </c>
      <c r="N401" t="s">
        <v>725</v>
      </c>
      <c r="O401" t="s">
        <v>726</v>
      </c>
      <c r="P401" t="s">
        <v>727</v>
      </c>
      <c r="Q401" t="s">
        <v>34</v>
      </c>
      <c r="R401" t="s">
        <v>728</v>
      </c>
      <c r="S401" t="s">
        <v>34</v>
      </c>
      <c r="T401" t="s">
        <v>729</v>
      </c>
      <c r="U401" t="s">
        <v>226</v>
      </c>
      <c r="V401" t="s">
        <v>52</v>
      </c>
      <c r="W401" t="s">
        <v>730</v>
      </c>
      <c r="X401" t="s">
        <v>731</v>
      </c>
      <c r="Y401" t="s">
        <v>65</v>
      </c>
    </row>
    <row r="402" spans="1:25" x14ac:dyDescent="0.25">
      <c r="A402">
        <v>10181</v>
      </c>
      <c r="B402">
        <v>36</v>
      </c>
      <c r="C402" t="s">
        <v>77</v>
      </c>
      <c r="D402">
        <v>11</v>
      </c>
      <c r="E402" t="s">
        <v>1230</v>
      </c>
      <c r="F402" t="s">
        <v>802</v>
      </c>
      <c r="G402" t="s">
        <v>28</v>
      </c>
      <c r="H402">
        <v>4</v>
      </c>
      <c r="I402">
        <v>11</v>
      </c>
      <c r="J402">
        <v>2003</v>
      </c>
      <c r="K402" t="s">
        <v>278</v>
      </c>
      <c r="L402">
        <v>115</v>
      </c>
      <c r="M402" t="s">
        <v>1223</v>
      </c>
      <c r="N402" t="s">
        <v>107</v>
      </c>
      <c r="O402" t="s">
        <v>108</v>
      </c>
      <c r="P402" t="s">
        <v>109</v>
      </c>
      <c r="Q402" t="s">
        <v>34</v>
      </c>
      <c r="R402" t="s">
        <v>110</v>
      </c>
      <c r="S402" t="s">
        <v>34</v>
      </c>
      <c r="T402" t="s">
        <v>111</v>
      </c>
      <c r="U402" t="s">
        <v>112</v>
      </c>
      <c r="V402" t="s">
        <v>52</v>
      </c>
      <c r="W402" t="s">
        <v>113</v>
      </c>
      <c r="X402" t="s">
        <v>114</v>
      </c>
      <c r="Y402" t="s">
        <v>65</v>
      </c>
    </row>
    <row r="403" spans="1:25" x14ac:dyDescent="0.25">
      <c r="A403">
        <v>10192</v>
      </c>
      <c r="B403">
        <v>27</v>
      </c>
      <c r="C403" t="s">
        <v>77</v>
      </c>
      <c r="D403">
        <v>16</v>
      </c>
      <c r="E403" t="s">
        <v>1231</v>
      </c>
      <c r="F403" t="s">
        <v>804</v>
      </c>
      <c r="G403" t="s">
        <v>28</v>
      </c>
      <c r="H403">
        <v>4</v>
      </c>
      <c r="I403">
        <v>11</v>
      </c>
      <c r="J403">
        <v>2003</v>
      </c>
      <c r="K403" t="s">
        <v>278</v>
      </c>
      <c r="L403">
        <v>115</v>
      </c>
      <c r="M403" t="s">
        <v>1223</v>
      </c>
      <c r="N403" t="s">
        <v>425</v>
      </c>
      <c r="O403" t="s">
        <v>426</v>
      </c>
      <c r="P403" t="s">
        <v>427</v>
      </c>
      <c r="Q403" t="s">
        <v>34</v>
      </c>
      <c r="R403" t="s">
        <v>428</v>
      </c>
      <c r="S403" t="s">
        <v>429</v>
      </c>
      <c r="T403" t="s">
        <v>430</v>
      </c>
      <c r="U403" t="s">
        <v>38</v>
      </c>
      <c r="V403" t="s">
        <v>39</v>
      </c>
      <c r="W403" t="s">
        <v>75</v>
      </c>
      <c r="X403" t="s">
        <v>422</v>
      </c>
      <c r="Y403" t="s">
        <v>65</v>
      </c>
    </row>
    <row r="404" spans="1:25" x14ac:dyDescent="0.25">
      <c r="A404">
        <v>10203</v>
      </c>
      <c r="B404">
        <v>47</v>
      </c>
      <c r="C404" t="s">
        <v>77</v>
      </c>
      <c r="D404">
        <v>5</v>
      </c>
      <c r="E404" t="s">
        <v>1232</v>
      </c>
      <c r="F404" t="s">
        <v>814</v>
      </c>
      <c r="G404" t="s">
        <v>28</v>
      </c>
      <c r="H404">
        <v>4</v>
      </c>
      <c r="I404">
        <v>12</v>
      </c>
      <c r="J404">
        <v>2003</v>
      </c>
      <c r="K404" t="s">
        <v>278</v>
      </c>
      <c r="L404">
        <v>115</v>
      </c>
      <c r="M404" t="s">
        <v>1223</v>
      </c>
      <c r="N404" t="s">
        <v>268</v>
      </c>
      <c r="O404" t="s">
        <v>269</v>
      </c>
      <c r="P404" t="s">
        <v>270</v>
      </c>
      <c r="Q404" t="s">
        <v>34</v>
      </c>
      <c r="R404" t="s">
        <v>271</v>
      </c>
      <c r="S404" t="s">
        <v>34</v>
      </c>
      <c r="T404" t="s">
        <v>272</v>
      </c>
      <c r="U404" t="s">
        <v>273</v>
      </c>
      <c r="V404" t="s">
        <v>52</v>
      </c>
      <c r="W404" t="s">
        <v>274</v>
      </c>
      <c r="X404" t="s">
        <v>275</v>
      </c>
      <c r="Y404" t="s">
        <v>65</v>
      </c>
    </row>
    <row r="405" spans="1:25" x14ac:dyDescent="0.25">
      <c r="A405">
        <v>10212</v>
      </c>
      <c r="B405">
        <v>33</v>
      </c>
      <c r="C405" t="s">
        <v>77</v>
      </c>
      <c r="D405">
        <v>15</v>
      </c>
      <c r="E405" t="s">
        <v>1233</v>
      </c>
      <c r="F405" t="s">
        <v>1069</v>
      </c>
      <c r="G405" t="s">
        <v>28</v>
      </c>
      <c r="H405">
        <v>1</v>
      </c>
      <c r="I405">
        <v>1</v>
      </c>
      <c r="J405">
        <v>2004</v>
      </c>
      <c r="K405" t="s">
        <v>278</v>
      </c>
      <c r="L405">
        <v>115</v>
      </c>
      <c r="M405" t="s">
        <v>1223</v>
      </c>
      <c r="N405" t="s">
        <v>268</v>
      </c>
      <c r="O405" t="s">
        <v>269</v>
      </c>
      <c r="P405" t="s">
        <v>270</v>
      </c>
      <c r="Q405" t="s">
        <v>34</v>
      </c>
      <c r="R405" t="s">
        <v>271</v>
      </c>
      <c r="S405" t="s">
        <v>34</v>
      </c>
      <c r="T405" t="s">
        <v>272</v>
      </c>
      <c r="U405" t="s">
        <v>273</v>
      </c>
      <c r="V405" t="s">
        <v>52</v>
      </c>
      <c r="W405" t="s">
        <v>274</v>
      </c>
      <c r="X405" t="s">
        <v>275</v>
      </c>
      <c r="Y405" t="s">
        <v>65</v>
      </c>
    </row>
    <row r="406" spans="1:25" x14ac:dyDescent="0.25">
      <c r="A406">
        <v>10225</v>
      </c>
      <c r="B406">
        <v>21</v>
      </c>
      <c r="C406" t="s">
        <v>77</v>
      </c>
      <c r="D406">
        <v>6</v>
      </c>
      <c r="E406" t="s">
        <v>1234</v>
      </c>
      <c r="F406" t="s">
        <v>817</v>
      </c>
      <c r="G406" t="s">
        <v>28</v>
      </c>
      <c r="H406">
        <v>1</v>
      </c>
      <c r="I406">
        <v>2</v>
      </c>
      <c r="J406">
        <v>2004</v>
      </c>
      <c r="K406" t="s">
        <v>278</v>
      </c>
      <c r="L406">
        <v>115</v>
      </c>
      <c r="M406" t="s">
        <v>1223</v>
      </c>
      <c r="N406" t="s">
        <v>818</v>
      </c>
      <c r="O406" t="s">
        <v>819</v>
      </c>
      <c r="P406" t="s">
        <v>820</v>
      </c>
      <c r="Q406" t="s">
        <v>34</v>
      </c>
      <c r="R406" t="s">
        <v>821</v>
      </c>
      <c r="S406" t="s">
        <v>34</v>
      </c>
      <c r="T406" t="s">
        <v>822</v>
      </c>
      <c r="U406" t="s">
        <v>823</v>
      </c>
      <c r="V406" t="s">
        <v>52</v>
      </c>
      <c r="W406" t="s">
        <v>824</v>
      </c>
      <c r="X406" t="s">
        <v>150</v>
      </c>
      <c r="Y406" t="s">
        <v>42</v>
      </c>
    </row>
    <row r="407" spans="1:25" x14ac:dyDescent="0.25">
      <c r="A407">
        <v>10239</v>
      </c>
      <c r="B407">
        <v>21</v>
      </c>
      <c r="C407" t="s">
        <v>1235</v>
      </c>
      <c r="D407">
        <v>5</v>
      </c>
      <c r="E407" t="s">
        <v>1236</v>
      </c>
      <c r="F407" t="s">
        <v>1237</v>
      </c>
      <c r="G407" t="s">
        <v>28</v>
      </c>
      <c r="H407">
        <v>2</v>
      </c>
      <c r="I407">
        <v>4</v>
      </c>
      <c r="J407">
        <v>2004</v>
      </c>
      <c r="K407" t="s">
        <v>278</v>
      </c>
      <c r="L407">
        <v>115</v>
      </c>
      <c r="M407" t="s">
        <v>1223</v>
      </c>
      <c r="N407" t="s">
        <v>688</v>
      </c>
      <c r="O407" t="s">
        <v>689</v>
      </c>
      <c r="P407" t="s">
        <v>690</v>
      </c>
      <c r="Q407" t="s">
        <v>34</v>
      </c>
      <c r="R407" t="s">
        <v>691</v>
      </c>
      <c r="S407" t="s">
        <v>34</v>
      </c>
      <c r="T407" t="s">
        <v>692</v>
      </c>
      <c r="U407" t="s">
        <v>196</v>
      </c>
      <c r="V407" t="s">
        <v>52</v>
      </c>
      <c r="W407" t="s">
        <v>693</v>
      </c>
      <c r="X407" t="s">
        <v>694</v>
      </c>
      <c r="Y407" t="s">
        <v>42</v>
      </c>
    </row>
    <row r="408" spans="1:25" x14ac:dyDescent="0.25">
      <c r="A408">
        <v>10253</v>
      </c>
      <c r="B408">
        <v>41</v>
      </c>
      <c r="C408" t="s">
        <v>77</v>
      </c>
      <c r="D408">
        <v>10</v>
      </c>
      <c r="E408" t="s">
        <v>1238</v>
      </c>
      <c r="F408" t="s">
        <v>828</v>
      </c>
      <c r="G408" t="s">
        <v>591</v>
      </c>
      <c r="H408">
        <v>2</v>
      </c>
      <c r="I408">
        <v>6</v>
      </c>
      <c r="J408">
        <v>2004</v>
      </c>
      <c r="K408" t="s">
        <v>278</v>
      </c>
      <c r="L408">
        <v>115</v>
      </c>
      <c r="M408" t="s">
        <v>1223</v>
      </c>
      <c r="N408" t="s">
        <v>257</v>
      </c>
      <c r="O408" t="s">
        <v>258</v>
      </c>
      <c r="P408" t="s">
        <v>259</v>
      </c>
      <c r="Q408" t="s">
        <v>34</v>
      </c>
      <c r="R408" t="s">
        <v>260</v>
      </c>
      <c r="S408" t="s">
        <v>34</v>
      </c>
      <c r="T408" t="s">
        <v>261</v>
      </c>
      <c r="U408" t="s">
        <v>262</v>
      </c>
      <c r="V408" t="s">
        <v>52</v>
      </c>
      <c r="W408" t="s">
        <v>263</v>
      </c>
      <c r="X408" t="s">
        <v>264</v>
      </c>
      <c r="Y408" t="s">
        <v>65</v>
      </c>
    </row>
    <row r="409" spans="1:25" x14ac:dyDescent="0.25">
      <c r="A409">
        <v>10266</v>
      </c>
      <c r="B409">
        <v>40</v>
      </c>
      <c r="C409" t="s">
        <v>77</v>
      </c>
      <c r="D409">
        <v>11</v>
      </c>
      <c r="E409" t="s">
        <v>1239</v>
      </c>
      <c r="F409" t="s">
        <v>830</v>
      </c>
      <c r="G409" t="s">
        <v>28</v>
      </c>
      <c r="H409">
        <v>3</v>
      </c>
      <c r="I409">
        <v>7</v>
      </c>
      <c r="J409">
        <v>2004</v>
      </c>
      <c r="K409" t="s">
        <v>278</v>
      </c>
      <c r="L409">
        <v>115</v>
      </c>
      <c r="M409" t="s">
        <v>1223</v>
      </c>
      <c r="N409" t="s">
        <v>831</v>
      </c>
      <c r="O409" t="s">
        <v>832</v>
      </c>
      <c r="P409" t="s">
        <v>833</v>
      </c>
      <c r="Q409" t="s">
        <v>34</v>
      </c>
      <c r="R409" t="s">
        <v>834</v>
      </c>
      <c r="S409" t="s">
        <v>34</v>
      </c>
      <c r="T409" t="s">
        <v>835</v>
      </c>
      <c r="U409" t="s">
        <v>396</v>
      </c>
      <c r="V409" t="s">
        <v>52</v>
      </c>
      <c r="W409" t="s">
        <v>836</v>
      </c>
      <c r="X409" t="s">
        <v>837</v>
      </c>
      <c r="Y409" t="s">
        <v>65</v>
      </c>
    </row>
    <row r="410" spans="1:25" x14ac:dyDescent="0.25">
      <c r="A410">
        <v>10277</v>
      </c>
      <c r="B410">
        <v>28</v>
      </c>
      <c r="C410" t="s">
        <v>77</v>
      </c>
      <c r="D410">
        <v>1</v>
      </c>
      <c r="E410" t="s">
        <v>1240</v>
      </c>
      <c r="F410" t="s">
        <v>1241</v>
      </c>
      <c r="G410" t="s">
        <v>28</v>
      </c>
      <c r="H410">
        <v>3</v>
      </c>
      <c r="I410">
        <v>8</v>
      </c>
      <c r="J410">
        <v>2004</v>
      </c>
      <c r="K410" t="s">
        <v>278</v>
      </c>
      <c r="L410">
        <v>115</v>
      </c>
      <c r="M410" t="s">
        <v>1223</v>
      </c>
      <c r="N410" t="s">
        <v>302</v>
      </c>
      <c r="O410" t="s">
        <v>303</v>
      </c>
      <c r="P410" t="s">
        <v>304</v>
      </c>
      <c r="Q410" t="s">
        <v>34</v>
      </c>
      <c r="R410" t="s">
        <v>305</v>
      </c>
      <c r="S410" t="s">
        <v>34</v>
      </c>
      <c r="T410" t="s">
        <v>306</v>
      </c>
      <c r="U410" t="s">
        <v>305</v>
      </c>
      <c r="V410" t="s">
        <v>307</v>
      </c>
      <c r="W410" t="s">
        <v>308</v>
      </c>
      <c r="X410" t="s">
        <v>309</v>
      </c>
      <c r="Y410" t="s">
        <v>65</v>
      </c>
    </row>
    <row r="411" spans="1:25" x14ac:dyDescent="0.25">
      <c r="A411">
        <v>10287</v>
      </c>
      <c r="B411">
        <v>23</v>
      </c>
      <c r="C411" t="s">
        <v>77</v>
      </c>
      <c r="D411">
        <v>9</v>
      </c>
      <c r="E411" t="s">
        <v>1242</v>
      </c>
      <c r="F411" t="s">
        <v>846</v>
      </c>
      <c r="G411" t="s">
        <v>28</v>
      </c>
      <c r="H411">
        <v>3</v>
      </c>
      <c r="I411">
        <v>8</v>
      </c>
      <c r="J411">
        <v>2004</v>
      </c>
      <c r="K411" t="s">
        <v>278</v>
      </c>
      <c r="L411">
        <v>115</v>
      </c>
      <c r="M411" t="s">
        <v>1223</v>
      </c>
      <c r="N411" t="s">
        <v>818</v>
      </c>
      <c r="O411" t="s">
        <v>819</v>
      </c>
      <c r="P411" t="s">
        <v>820</v>
      </c>
      <c r="Q411" t="s">
        <v>34</v>
      </c>
      <c r="R411" t="s">
        <v>821</v>
      </c>
      <c r="S411" t="s">
        <v>34</v>
      </c>
      <c r="T411" t="s">
        <v>822</v>
      </c>
      <c r="U411" t="s">
        <v>823</v>
      </c>
      <c r="V411" t="s">
        <v>52</v>
      </c>
      <c r="W411" t="s">
        <v>824</v>
      </c>
      <c r="X411" t="s">
        <v>150</v>
      </c>
      <c r="Y411" t="s">
        <v>42</v>
      </c>
    </row>
    <row r="412" spans="1:25" x14ac:dyDescent="0.25">
      <c r="A412">
        <v>10300</v>
      </c>
      <c r="B412">
        <v>23</v>
      </c>
      <c r="C412" t="s">
        <v>77</v>
      </c>
      <c r="D412">
        <v>2</v>
      </c>
      <c r="E412" t="s">
        <v>1243</v>
      </c>
      <c r="F412" t="s">
        <v>848</v>
      </c>
      <c r="G412" t="s">
        <v>28</v>
      </c>
      <c r="H412">
        <v>4</v>
      </c>
      <c r="I412">
        <v>10</v>
      </c>
      <c r="J412">
        <v>2003</v>
      </c>
      <c r="K412" t="s">
        <v>278</v>
      </c>
      <c r="L412">
        <v>115</v>
      </c>
      <c r="M412" t="s">
        <v>1223</v>
      </c>
      <c r="N412" t="s">
        <v>849</v>
      </c>
      <c r="O412" t="s">
        <v>850</v>
      </c>
      <c r="P412" t="s">
        <v>851</v>
      </c>
      <c r="Q412" t="s">
        <v>34</v>
      </c>
      <c r="R412" t="s">
        <v>852</v>
      </c>
      <c r="S412" t="s">
        <v>34</v>
      </c>
      <c r="T412" t="s">
        <v>853</v>
      </c>
      <c r="U412" t="s">
        <v>810</v>
      </c>
      <c r="V412" t="s">
        <v>52</v>
      </c>
      <c r="W412" t="s">
        <v>854</v>
      </c>
      <c r="X412" t="s">
        <v>731</v>
      </c>
      <c r="Y412" t="s">
        <v>42</v>
      </c>
    </row>
    <row r="413" spans="1:25" x14ac:dyDescent="0.25">
      <c r="A413">
        <v>10310</v>
      </c>
      <c r="B413">
        <v>25</v>
      </c>
      <c r="C413" t="s">
        <v>77</v>
      </c>
      <c r="D413">
        <v>7</v>
      </c>
      <c r="E413" t="s">
        <v>1244</v>
      </c>
      <c r="F413" t="s">
        <v>856</v>
      </c>
      <c r="G413" t="s">
        <v>28</v>
      </c>
      <c r="H413">
        <v>4</v>
      </c>
      <c r="I413">
        <v>10</v>
      </c>
      <c r="J413">
        <v>2004</v>
      </c>
      <c r="K413" t="s">
        <v>278</v>
      </c>
      <c r="L413">
        <v>115</v>
      </c>
      <c r="M413" t="s">
        <v>1223</v>
      </c>
      <c r="N413" t="s">
        <v>805</v>
      </c>
      <c r="O413" t="s">
        <v>806</v>
      </c>
      <c r="P413" t="s">
        <v>807</v>
      </c>
      <c r="Q413" t="s">
        <v>34</v>
      </c>
      <c r="R413" t="s">
        <v>808</v>
      </c>
      <c r="S413" t="s">
        <v>34</v>
      </c>
      <c r="T413" t="s">
        <v>809</v>
      </c>
      <c r="U413" t="s">
        <v>810</v>
      </c>
      <c r="V413" t="s">
        <v>52</v>
      </c>
      <c r="W413" t="s">
        <v>811</v>
      </c>
      <c r="X413" t="s">
        <v>812</v>
      </c>
      <c r="Y413" t="s">
        <v>42</v>
      </c>
    </row>
    <row r="414" spans="1:25" x14ac:dyDescent="0.25">
      <c r="A414">
        <v>10321</v>
      </c>
      <c r="B414">
        <v>24</v>
      </c>
      <c r="C414" t="s">
        <v>77</v>
      </c>
      <c r="D414">
        <v>15</v>
      </c>
      <c r="E414" t="s">
        <v>1245</v>
      </c>
      <c r="F414" t="s">
        <v>424</v>
      </c>
      <c r="G414" t="s">
        <v>28</v>
      </c>
      <c r="H414">
        <v>4</v>
      </c>
      <c r="I414">
        <v>11</v>
      </c>
      <c r="J414">
        <v>2004</v>
      </c>
      <c r="K414" t="s">
        <v>278</v>
      </c>
      <c r="L414">
        <v>115</v>
      </c>
      <c r="M414" t="s">
        <v>1223</v>
      </c>
      <c r="N414" t="s">
        <v>248</v>
      </c>
      <c r="O414" t="s">
        <v>249</v>
      </c>
      <c r="P414" t="s">
        <v>250</v>
      </c>
      <c r="Q414" t="s">
        <v>34</v>
      </c>
      <c r="R414" t="s">
        <v>251</v>
      </c>
      <c r="S414" t="s">
        <v>185</v>
      </c>
      <c r="T414" t="s">
        <v>252</v>
      </c>
      <c r="U414" t="s">
        <v>38</v>
      </c>
      <c r="V414" t="s">
        <v>39</v>
      </c>
      <c r="W414" t="s">
        <v>253</v>
      </c>
      <c r="X414" t="s">
        <v>254</v>
      </c>
      <c r="Y414" t="s">
        <v>42</v>
      </c>
    </row>
    <row r="415" spans="1:25" x14ac:dyDescent="0.25">
      <c r="A415">
        <v>10329</v>
      </c>
      <c r="B415">
        <v>39</v>
      </c>
      <c r="C415" t="s">
        <v>1246</v>
      </c>
      <c r="D415">
        <v>15</v>
      </c>
      <c r="E415" t="s">
        <v>1247</v>
      </c>
      <c r="F415" t="s">
        <v>218</v>
      </c>
      <c r="G415" t="s">
        <v>28</v>
      </c>
      <c r="H415">
        <v>4</v>
      </c>
      <c r="I415">
        <v>11</v>
      </c>
      <c r="J415">
        <v>2004</v>
      </c>
      <c r="K415" t="s">
        <v>278</v>
      </c>
      <c r="L415">
        <v>115</v>
      </c>
      <c r="M415" t="s">
        <v>1223</v>
      </c>
      <c r="N415" t="s">
        <v>31</v>
      </c>
      <c r="O415" t="s">
        <v>32</v>
      </c>
      <c r="P415" t="s">
        <v>33</v>
      </c>
      <c r="Q415" t="s">
        <v>34</v>
      </c>
      <c r="R415" t="s">
        <v>35</v>
      </c>
      <c r="S415" t="s">
        <v>36</v>
      </c>
      <c r="T415" t="s">
        <v>37</v>
      </c>
      <c r="U415" t="s">
        <v>38</v>
      </c>
      <c r="V415" t="s">
        <v>39</v>
      </c>
      <c r="W415" t="s">
        <v>40</v>
      </c>
      <c r="X415" t="s">
        <v>41</v>
      </c>
      <c r="Y415" t="s">
        <v>42</v>
      </c>
    </row>
    <row r="416" spans="1:25" x14ac:dyDescent="0.25">
      <c r="A416">
        <v>10341</v>
      </c>
      <c r="B416">
        <v>55</v>
      </c>
      <c r="C416" t="s">
        <v>1248</v>
      </c>
      <c r="D416">
        <v>7</v>
      </c>
      <c r="E416" t="s">
        <v>1249</v>
      </c>
      <c r="F416" t="s">
        <v>220</v>
      </c>
      <c r="G416" t="s">
        <v>28</v>
      </c>
      <c r="H416">
        <v>4</v>
      </c>
      <c r="I416">
        <v>11</v>
      </c>
      <c r="J416">
        <v>2004</v>
      </c>
      <c r="K416" t="s">
        <v>278</v>
      </c>
      <c r="L416">
        <v>115</v>
      </c>
      <c r="M416" t="s">
        <v>1223</v>
      </c>
      <c r="N416" t="s">
        <v>221</v>
      </c>
      <c r="O416" t="s">
        <v>222</v>
      </c>
      <c r="P416" t="s">
        <v>223</v>
      </c>
      <c r="Q416" t="s">
        <v>34</v>
      </c>
      <c r="R416" t="s">
        <v>224</v>
      </c>
      <c r="S416" t="s">
        <v>34</v>
      </c>
      <c r="T416" t="s">
        <v>225</v>
      </c>
      <c r="U416" t="s">
        <v>226</v>
      </c>
      <c r="V416" t="s">
        <v>52</v>
      </c>
      <c r="W416" t="s">
        <v>227</v>
      </c>
      <c r="X416" t="s">
        <v>228</v>
      </c>
      <c r="Y416" t="s">
        <v>65</v>
      </c>
    </row>
    <row r="417" spans="1:25" x14ac:dyDescent="0.25">
      <c r="A417">
        <v>10363</v>
      </c>
      <c r="B417">
        <v>46</v>
      </c>
      <c r="C417" t="s">
        <v>1250</v>
      </c>
      <c r="D417">
        <v>6</v>
      </c>
      <c r="E417" t="s">
        <v>1251</v>
      </c>
      <c r="F417" t="s">
        <v>865</v>
      </c>
      <c r="G417" t="s">
        <v>28</v>
      </c>
      <c r="H417">
        <v>1</v>
      </c>
      <c r="I417">
        <v>1</v>
      </c>
      <c r="J417">
        <v>2005</v>
      </c>
      <c r="K417" t="s">
        <v>278</v>
      </c>
      <c r="L417">
        <v>115</v>
      </c>
      <c r="M417" t="s">
        <v>1223</v>
      </c>
      <c r="N417" t="s">
        <v>866</v>
      </c>
      <c r="O417" t="s">
        <v>867</v>
      </c>
      <c r="P417" t="s">
        <v>868</v>
      </c>
      <c r="Q417" t="s">
        <v>34</v>
      </c>
      <c r="R417" t="s">
        <v>869</v>
      </c>
      <c r="S417" t="s">
        <v>34</v>
      </c>
      <c r="T417" t="s">
        <v>870</v>
      </c>
      <c r="U417" t="s">
        <v>196</v>
      </c>
      <c r="V417" t="s">
        <v>52</v>
      </c>
      <c r="W417" t="s">
        <v>871</v>
      </c>
      <c r="X417" t="s">
        <v>872</v>
      </c>
      <c r="Y417" t="s">
        <v>65</v>
      </c>
    </row>
    <row r="418" spans="1:25" x14ac:dyDescent="0.25">
      <c r="A418">
        <v>10377</v>
      </c>
      <c r="B418">
        <v>50</v>
      </c>
      <c r="C418" t="s">
        <v>77</v>
      </c>
      <c r="D418">
        <v>1</v>
      </c>
      <c r="E418" t="s">
        <v>1228</v>
      </c>
      <c r="F418" t="s">
        <v>1167</v>
      </c>
      <c r="G418" t="s">
        <v>28</v>
      </c>
      <c r="H418">
        <v>1</v>
      </c>
      <c r="I418">
        <v>2</v>
      </c>
      <c r="J418">
        <v>2005</v>
      </c>
      <c r="K418" t="s">
        <v>278</v>
      </c>
      <c r="L418">
        <v>115</v>
      </c>
      <c r="M418" t="s">
        <v>1223</v>
      </c>
      <c r="N418" t="s">
        <v>191</v>
      </c>
      <c r="O418" t="s">
        <v>192</v>
      </c>
      <c r="P418" t="s">
        <v>193</v>
      </c>
      <c r="Q418" t="s">
        <v>34</v>
      </c>
      <c r="R418" t="s">
        <v>194</v>
      </c>
      <c r="S418" t="s">
        <v>34</v>
      </c>
      <c r="T418" t="s">
        <v>195</v>
      </c>
      <c r="U418" t="s">
        <v>196</v>
      </c>
      <c r="V418" t="s">
        <v>52</v>
      </c>
      <c r="W418" t="s">
        <v>197</v>
      </c>
      <c r="X418" t="s">
        <v>198</v>
      </c>
      <c r="Y418" t="s">
        <v>65</v>
      </c>
    </row>
    <row r="419" spans="1:25" x14ac:dyDescent="0.25">
      <c r="A419">
        <v>10389</v>
      </c>
      <c r="B419">
        <v>47</v>
      </c>
      <c r="C419" t="s">
        <v>77</v>
      </c>
      <c r="D419">
        <v>8</v>
      </c>
      <c r="E419" t="s">
        <v>1252</v>
      </c>
      <c r="F419" t="s">
        <v>247</v>
      </c>
      <c r="G419" t="s">
        <v>28</v>
      </c>
      <c r="H419">
        <v>1</v>
      </c>
      <c r="I419">
        <v>3</v>
      </c>
      <c r="J419">
        <v>2005</v>
      </c>
      <c r="K419" t="s">
        <v>278</v>
      </c>
      <c r="L419">
        <v>115</v>
      </c>
      <c r="M419" t="s">
        <v>1223</v>
      </c>
      <c r="N419" t="s">
        <v>401</v>
      </c>
      <c r="O419" t="s">
        <v>402</v>
      </c>
      <c r="P419" t="s">
        <v>403</v>
      </c>
      <c r="Q419" t="s">
        <v>34</v>
      </c>
      <c r="R419" t="s">
        <v>404</v>
      </c>
      <c r="S419" t="s">
        <v>34</v>
      </c>
      <c r="T419" t="s">
        <v>405</v>
      </c>
      <c r="U419" t="s">
        <v>287</v>
      </c>
      <c r="V419" t="s">
        <v>52</v>
      </c>
      <c r="W419" t="s">
        <v>406</v>
      </c>
      <c r="X419" t="s">
        <v>316</v>
      </c>
      <c r="Y419" t="s">
        <v>65</v>
      </c>
    </row>
    <row r="420" spans="1:25" x14ac:dyDescent="0.25">
      <c r="A420">
        <v>10405</v>
      </c>
      <c r="B420">
        <v>97</v>
      </c>
      <c r="C420" t="s">
        <v>1235</v>
      </c>
      <c r="D420">
        <v>5</v>
      </c>
      <c r="E420" t="s">
        <v>1253</v>
      </c>
      <c r="F420" t="s">
        <v>1254</v>
      </c>
      <c r="G420" t="s">
        <v>28</v>
      </c>
      <c r="H420">
        <v>2</v>
      </c>
      <c r="I420">
        <v>4</v>
      </c>
      <c r="J420">
        <v>2005</v>
      </c>
      <c r="K420" t="s">
        <v>278</v>
      </c>
      <c r="L420">
        <v>115</v>
      </c>
      <c r="M420" t="s">
        <v>1223</v>
      </c>
      <c r="N420" t="s">
        <v>1255</v>
      </c>
      <c r="O420" t="s">
        <v>1256</v>
      </c>
      <c r="P420" t="s">
        <v>1257</v>
      </c>
      <c r="Q420" t="s">
        <v>34</v>
      </c>
      <c r="R420" t="s">
        <v>1258</v>
      </c>
      <c r="S420" t="s">
        <v>34</v>
      </c>
      <c r="T420" t="s">
        <v>1259</v>
      </c>
      <c r="U420" t="s">
        <v>51</v>
      </c>
      <c r="V420" t="s">
        <v>52</v>
      </c>
      <c r="W420" t="s">
        <v>1260</v>
      </c>
      <c r="X420" t="s">
        <v>1261</v>
      </c>
      <c r="Y420" t="s">
        <v>229</v>
      </c>
    </row>
    <row r="421" spans="1:25" x14ac:dyDescent="0.25">
      <c r="A421">
        <v>10419</v>
      </c>
      <c r="B421">
        <v>32</v>
      </c>
      <c r="C421" t="s">
        <v>77</v>
      </c>
      <c r="D421">
        <v>10</v>
      </c>
      <c r="E421" t="s">
        <v>1262</v>
      </c>
      <c r="F421" t="s">
        <v>878</v>
      </c>
      <c r="G421" t="s">
        <v>28</v>
      </c>
      <c r="H421">
        <v>2</v>
      </c>
      <c r="I421">
        <v>5</v>
      </c>
      <c r="J421">
        <v>2005</v>
      </c>
      <c r="K421" t="s">
        <v>278</v>
      </c>
      <c r="L421">
        <v>115</v>
      </c>
      <c r="M421" t="s">
        <v>1223</v>
      </c>
      <c r="N421" t="s">
        <v>221</v>
      </c>
      <c r="O421" t="s">
        <v>222</v>
      </c>
      <c r="P421" t="s">
        <v>223</v>
      </c>
      <c r="Q421" t="s">
        <v>34</v>
      </c>
      <c r="R421" t="s">
        <v>224</v>
      </c>
      <c r="S421" t="s">
        <v>34</v>
      </c>
      <c r="T421" t="s">
        <v>225</v>
      </c>
      <c r="U421" t="s">
        <v>226</v>
      </c>
      <c r="V421" t="s">
        <v>52</v>
      </c>
      <c r="W421" t="s">
        <v>227</v>
      </c>
      <c r="X421" t="s">
        <v>228</v>
      </c>
      <c r="Y421" t="s">
        <v>65</v>
      </c>
    </row>
    <row r="422" spans="1:25" x14ac:dyDescent="0.25">
      <c r="A422">
        <v>10103</v>
      </c>
      <c r="B422">
        <v>35</v>
      </c>
      <c r="C422" t="s">
        <v>77</v>
      </c>
      <c r="D422">
        <v>10</v>
      </c>
      <c r="E422" t="s">
        <v>1263</v>
      </c>
      <c r="F422" t="s">
        <v>277</v>
      </c>
      <c r="G422" t="s">
        <v>28</v>
      </c>
      <c r="H422">
        <v>1</v>
      </c>
      <c r="I422">
        <v>1</v>
      </c>
      <c r="J422">
        <v>2003</v>
      </c>
      <c r="K422" t="s">
        <v>957</v>
      </c>
      <c r="L422">
        <v>116</v>
      </c>
      <c r="M422" t="s">
        <v>1264</v>
      </c>
      <c r="N422" t="s">
        <v>201</v>
      </c>
      <c r="O422" t="s">
        <v>202</v>
      </c>
      <c r="P422" t="s">
        <v>203</v>
      </c>
      <c r="Q422" t="s">
        <v>34</v>
      </c>
      <c r="R422" t="s">
        <v>204</v>
      </c>
      <c r="S422" t="s">
        <v>34</v>
      </c>
      <c r="T422" t="s">
        <v>205</v>
      </c>
      <c r="U422" t="s">
        <v>112</v>
      </c>
      <c r="V422" t="s">
        <v>52</v>
      </c>
      <c r="W422" t="s">
        <v>206</v>
      </c>
      <c r="X422" t="s">
        <v>207</v>
      </c>
      <c r="Y422" t="s">
        <v>65</v>
      </c>
    </row>
    <row r="423" spans="1:25" x14ac:dyDescent="0.25">
      <c r="A423">
        <v>10113</v>
      </c>
      <c r="B423">
        <v>49</v>
      </c>
      <c r="C423" t="s">
        <v>77</v>
      </c>
      <c r="D423">
        <v>4</v>
      </c>
      <c r="E423" t="s">
        <v>1265</v>
      </c>
      <c r="F423" t="s">
        <v>960</v>
      </c>
      <c r="G423" t="s">
        <v>28</v>
      </c>
      <c r="H423">
        <v>1</v>
      </c>
      <c r="I423">
        <v>3</v>
      </c>
      <c r="J423">
        <v>2003</v>
      </c>
      <c r="K423" t="s">
        <v>957</v>
      </c>
      <c r="L423">
        <v>116</v>
      </c>
      <c r="M423" t="s">
        <v>1264</v>
      </c>
      <c r="N423" t="s">
        <v>417</v>
      </c>
      <c r="O423" t="s">
        <v>418</v>
      </c>
      <c r="P423" t="s">
        <v>419</v>
      </c>
      <c r="Q423" t="s">
        <v>34</v>
      </c>
      <c r="R423" t="s">
        <v>420</v>
      </c>
      <c r="S423" t="s">
        <v>73</v>
      </c>
      <c r="T423" t="s">
        <v>167</v>
      </c>
      <c r="U423" t="s">
        <v>38</v>
      </c>
      <c r="V423" t="s">
        <v>39</v>
      </c>
      <c r="W423" t="s">
        <v>421</v>
      </c>
      <c r="X423" t="s">
        <v>422</v>
      </c>
      <c r="Y423" t="s">
        <v>65</v>
      </c>
    </row>
    <row r="424" spans="1:25" x14ac:dyDescent="0.25">
      <c r="A424">
        <v>10126</v>
      </c>
      <c r="B424">
        <v>38</v>
      </c>
      <c r="C424" t="s">
        <v>77</v>
      </c>
      <c r="D424">
        <v>10</v>
      </c>
      <c r="E424" t="s">
        <v>1266</v>
      </c>
      <c r="F424" t="s">
        <v>291</v>
      </c>
      <c r="G424" t="s">
        <v>28</v>
      </c>
      <c r="H424">
        <v>2</v>
      </c>
      <c r="I424">
        <v>5</v>
      </c>
      <c r="J424">
        <v>2003</v>
      </c>
      <c r="K424" t="s">
        <v>957</v>
      </c>
      <c r="L424">
        <v>116</v>
      </c>
      <c r="M424" t="s">
        <v>1264</v>
      </c>
      <c r="N424" t="s">
        <v>292</v>
      </c>
      <c r="O424" t="s">
        <v>293</v>
      </c>
      <c r="P424" t="s">
        <v>294</v>
      </c>
      <c r="Q424" t="s">
        <v>34</v>
      </c>
      <c r="R424" t="s">
        <v>271</v>
      </c>
      <c r="S424" t="s">
        <v>34</v>
      </c>
      <c r="T424" t="s">
        <v>295</v>
      </c>
      <c r="U424" t="s">
        <v>273</v>
      </c>
      <c r="V424" t="s">
        <v>52</v>
      </c>
      <c r="W424" t="s">
        <v>296</v>
      </c>
      <c r="X424" t="s">
        <v>297</v>
      </c>
      <c r="Y424" t="s">
        <v>65</v>
      </c>
    </row>
    <row r="425" spans="1:25" x14ac:dyDescent="0.25">
      <c r="A425">
        <v>10140</v>
      </c>
      <c r="B425">
        <v>32</v>
      </c>
      <c r="C425" t="s">
        <v>77</v>
      </c>
      <c r="D425">
        <v>10</v>
      </c>
      <c r="E425" t="s">
        <v>1267</v>
      </c>
      <c r="F425" t="s">
        <v>299</v>
      </c>
      <c r="G425" t="s">
        <v>28</v>
      </c>
      <c r="H425">
        <v>3</v>
      </c>
      <c r="I425">
        <v>7</v>
      </c>
      <c r="J425">
        <v>2003</v>
      </c>
      <c r="K425" t="s">
        <v>957</v>
      </c>
      <c r="L425">
        <v>116</v>
      </c>
      <c r="M425" t="s">
        <v>1264</v>
      </c>
      <c r="N425" t="s">
        <v>88</v>
      </c>
      <c r="O425" t="s">
        <v>89</v>
      </c>
      <c r="P425" t="s">
        <v>90</v>
      </c>
      <c r="Q425" t="s">
        <v>34</v>
      </c>
      <c r="R425" t="s">
        <v>91</v>
      </c>
      <c r="S425" t="s">
        <v>73</v>
      </c>
      <c r="T425" t="s">
        <v>92</v>
      </c>
      <c r="U425" t="s">
        <v>38</v>
      </c>
      <c r="V425" t="s">
        <v>39</v>
      </c>
      <c r="W425" t="s">
        <v>93</v>
      </c>
      <c r="X425" t="s">
        <v>94</v>
      </c>
      <c r="Y425" t="s">
        <v>65</v>
      </c>
    </row>
    <row r="426" spans="1:25" x14ac:dyDescent="0.25">
      <c r="A426">
        <v>10150</v>
      </c>
      <c r="B426">
        <v>34</v>
      </c>
      <c r="C426" t="s">
        <v>77</v>
      </c>
      <c r="D426">
        <v>7</v>
      </c>
      <c r="E426" t="s">
        <v>1268</v>
      </c>
      <c r="F426" t="s">
        <v>301</v>
      </c>
      <c r="G426" t="s">
        <v>28</v>
      </c>
      <c r="H426">
        <v>3</v>
      </c>
      <c r="I426">
        <v>9</v>
      </c>
      <c r="J426">
        <v>2003</v>
      </c>
      <c r="K426" t="s">
        <v>957</v>
      </c>
      <c r="L426">
        <v>116</v>
      </c>
      <c r="M426" t="s">
        <v>1264</v>
      </c>
      <c r="N426" t="s">
        <v>302</v>
      </c>
      <c r="O426" t="s">
        <v>303</v>
      </c>
      <c r="P426" t="s">
        <v>304</v>
      </c>
      <c r="Q426" t="s">
        <v>34</v>
      </c>
      <c r="R426" t="s">
        <v>305</v>
      </c>
      <c r="S426" t="s">
        <v>34</v>
      </c>
      <c r="T426" t="s">
        <v>306</v>
      </c>
      <c r="U426" t="s">
        <v>305</v>
      </c>
      <c r="V426" t="s">
        <v>307</v>
      </c>
      <c r="W426" t="s">
        <v>308</v>
      </c>
      <c r="X426" t="s">
        <v>309</v>
      </c>
      <c r="Y426" t="s">
        <v>65</v>
      </c>
    </row>
    <row r="427" spans="1:25" x14ac:dyDescent="0.25">
      <c r="A427">
        <v>10164</v>
      </c>
      <c r="B427">
        <v>36</v>
      </c>
      <c r="C427" t="s">
        <v>1269</v>
      </c>
      <c r="D427">
        <v>8</v>
      </c>
      <c r="E427" t="s">
        <v>1270</v>
      </c>
      <c r="F427" t="s">
        <v>723</v>
      </c>
      <c r="G427" t="s">
        <v>724</v>
      </c>
      <c r="H427">
        <v>4</v>
      </c>
      <c r="I427">
        <v>10</v>
      </c>
      <c r="J427">
        <v>2003</v>
      </c>
      <c r="K427" t="s">
        <v>957</v>
      </c>
      <c r="L427">
        <v>116</v>
      </c>
      <c r="M427" t="s">
        <v>1264</v>
      </c>
      <c r="N427" t="s">
        <v>725</v>
      </c>
      <c r="O427" t="s">
        <v>726</v>
      </c>
      <c r="P427" t="s">
        <v>727</v>
      </c>
      <c r="Q427" t="s">
        <v>34</v>
      </c>
      <c r="R427" t="s">
        <v>728</v>
      </c>
      <c r="S427" t="s">
        <v>34</v>
      </c>
      <c r="T427" t="s">
        <v>729</v>
      </c>
      <c r="U427" t="s">
        <v>226</v>
      </c>
      <c r="V427" t="s">
        <v>52</v>
      </c>
      <c r="W427" t="s">
        <v>730</v>
      </c>
      <c r="X427" t="s">
        <v>731</v>
      </c>
      <c r="Y427" t="s">
        <v>65</v>
      </c>
    </row>
    <row r="428" spans="1:25" x14ac:dyDescent="0.25">
      <c r="A428">
        <v>10174</v>
      </c>
      <c r="B428">
        <v>48</v>
      </c>
      <c r="C428" t="s">
        <v>1271</v>
      </c>
      <c r="D428">
        <v>3</v>
      </c>
      <c r="E428" t="s">
        <v>1272</v>
      </c>
      <c r="F428" t="s">
        <v>318</v>
      </c>
      <c r="G428" t="s">
        <v>28</v>
      </c>
      <c r="H428">
        <v>4</v>
      </c>
      <c r="I428">
        <v>11</v>
      </c>
      <c r="J428">
        <v>2003</v>
      </c>
      <c r="K428" t="s">
        <v>957</v>
      </c>
      <c r="L428">
        <v>116</v>
      </c>
      <c r="M428" t="s">
        <v>1264</v>
      </c>
      <c r="N428" t="s">
        <v>319</v>
      </c>
      <c r="O428" t="s">
        <v>320</v>
      </c>
      <c r="P428" t="s">
        <v>321</v>
      </c>
      <c r="Q428" t="s">
        <v>34</v>
      </c>
      <c r="R428" t="s">
        <v>322</v>
      </c>
      <c r="S428" t="s">
        <v>323</v>
      </c>
      <c r="T428" t="s">
        <v>324</v>
      </c>
      <c r="U428" t="s">
        <v>139</v>
      </c>
      <c r="V428" t="s">
        <v>140</v>
      </c>
      <c r="W428" t="s">
        <v>325</v>
      </c>
      <c r="X428" t="s">
        <v>326</v>
      </c>
      <c r="Y428" t="s">
        <v>65</v>
      </c>
    </row>
    <row r="429" spans="1:25" x14ac:dyDescent="0.25">
      <c r="A429">
        <v>10183</v>
      </c>
      <c r="B429">
        <v>21</v>
      </c>
      <c r="C429" t="s">
        <v>1273</v>
      </c>
      <c r="D429">
        <v>7</v>
      </c>
      <c r="E429" t="s">
        <v>1274</v>
      </c>
      <c r="F429" t="s">
        <v>328</v>
      </c>
      <c r="G429" t="s">
        <v>28</v>
      </c>
      <c r="H429">
        <v>4</v>
      </c>
      <c r="I429">
        <v>11</v>
      </c>
      <c r="J429">
        <v>2003</v>
      </c>
      <c r="K429" t="s">
        <v>957</v>
      </c>
      <c r="L429">
        <v>116</v>
      </c>
      <c r="M429" t="s">
        <v>1264</v>
      </c>
      <c r="N429" t="s">
        <v>329</v>
      </c>
      <c r="O429" t="s">
        <v>330</v>
      </c>
      <c r="P429" t="s">
        <v>331</v>
      </c>
      <c r="Q429" t="s">
        <v>34</v>
      </c>
      <c r="R429" t="s">
        <v>332</v>
      </c>
      <c r="S429" t="s">
        <v>214</v>
      </c>
      <c r="T429" t="s">
        <v>333</v>
      </c>
      <c r="U429" t="s">
        <v>38</v>
      </c>
      <c r="V429" t="s">
        <v>39</v>
      </c>
      <c r="W429" t="s">
        <v>334</v>
      </c>
      <c r="X429" t="s">
        <v>335</v>
      </c>
      <c r="Y429" t="s">
        <v>42</v>
      </c>
    </row>
    <row r="430" spans="1:25" x14ac:dyDescent="0.25">
      <c r="A430">
        <v>10194</v>
      </c>
      <c r="B430">
        <v>21</v>
      </c>
      <c r="C430" t="s">
        <v>1271</v>
      </c>
      <c r="D430">
        <v>10</v>
      </c>
      <c r="E430" t="s">
        <v>1275</v>
      </c>
      <c r="F430" t="s">
        <v>337</v>
      </c>
      <c r="G430" t="s">
        <v>28</v>
      </c>
      <c r="H430">
        <v>4</v>
      </c>
      <c r="I430">
        <v>11</v>
      </c>
      <c r="J430">
        <v>2003</v>
      </c>
      <c r="K430" t="s">
        <v>957</v>
      </c>
      <c r="L430">
        <v>116</v>
      </c>
      <c r="M430" t="s">
        <v>1264</v>
      </c>
      <c r="N430" t="s">
        <v>338</v>
      </c>
      <c r="O430" t="s">
        <v>339</v>
      </c>
      <c r="P430" t="s">
        <v>340</v>
      </c>
      <c r="Q430" t="s">
        <v>34</v>
      </c>
      <c r="R430" t="s">
        <v>341</v>
      </c>
      <c r="S430" t="s">
        <v>34</v>
      </c>
      <c r="T430" t="s">
        <v>342</v>
      </c>
      <c r="U430" t="s">
        <v>51</v>
      </c>
      <c r="V430" t="s">
        <v>52</v>
      </c>
      <c r="W430" t="s">
        <v>343</v>
      </c>
      <c r="X430" t="s">
        <v>344</v>
      </c>
      <c r="Y430" t="s">
        <v>42</v>
      </c>
    </row>
    <row r="431" spans="1:25" x14ac:dyDescent="0.25">
      <c r="A431">
        <v>10206</v>
      </c>
      <c r="B431">
        <v>34</v>
      </c>
      <c r="C431" t="s">
        <v>77</v>
      </c>
      <c r="D431">
        <v>5</v>
      </c>
      <c r="E431" t="s">
        <v>1276</v>
      </c>
      <c r="F431" t="s">
        <v>346</v>
      </c>
      <c r="G431" t="s">
        <v>28</v>
      </c>
      <c r="H431">
        <v>4</v>
      </c>
      <c r="I431">
        <v>12</v>
      </c>
      <c r="J431">
        <v>2003</v>
      </c>
      <c r="K431" t="s">
        <v>957</v>
      </c>
      <c r="L431">
        <v>116</v>
      </c>
      <c r="M431" t="s">
        <v>1264</v>
      </c>
      <c r="N431" t="s">
        <v>347</v>
      </c>
      <c r="O431" t="s">
        <v>348</v>
      </c>
      <c r="P431" t="s">
        <v>349</v>
      </c>
      <c r="Q431" t="s">
        <v>34</v>
      </c>
      <c r="R431" t="s">
        <v>350</v>
      </c>
      <c r="S431" t="s">
        <v>351</v>
      </c>
      <c r="T431" t="s">
        <v>352</v>
      </c>
      <c r="U431" t="s">
        <v>353</v>
      </c>
      <c r="V431" t="s">
        <v>39</v>
      </c>
      <c r="W431" t="s">
        <v>354</v>
      </c>
      <c r="X431" t="s">
        <v>355</v>
      </c>
      <c r="Y431" t="s">
        <v>65</v>
      </c>
    </row>
    <row r="432" spans="1:25" x14ac:dyDescent="0.25">
      <c r="A432">
        <v>10215</v>
      </c>
      <c r="B432">
        <v>46</v>
      </c>
      <c r="C432" t="s">
        <v>77</v>
      </c>
      <c r="D432">
        <v>2</v>
      </c>
      <c r="E432" t="s">
        <v>1277</v>
      </c>
      <c r="F432" t="s">
        <v>357</v>
      </c>
      <c r="G432" t="s">
        <v>28</v>
      </c>
      <c r="H432">
        <v>1</v>
      </c>
      <c r="I432">
        <v>1</v>
      </c>
      <c r="J432">
        <v>2004</v>
      </c>
      <c r="K432" t="s">
        <v>957</v>
      </c>
      <c r="L432">
        <v>116</v>
      </c>
      <c r="M432" t="s">
        <v>1264</v>
      </c>
      <c r="N432" t="s">
        <v>358</v>
      </c>
      <c r="O432" t="s">
        <v>359</v>
      </c>
      <c r="P432" t="s">
        <v>360</v>
      </c>
      <c r="Q432" t="s">
        <v>34</v>
      </c>
      <c r="R432" t="s">
        <v>361</v>
      </c>
      <c r="S432" t="s">
        <v>73</v>
      </c>
      <c r="T432" t="s">
        <v>158</v>
      </c>
      <c r="U432" t="s">
        <v>38</v>
      </c>
      <c r="V432" t="s">
        <v>39</v>
      </c>
      <c r="W432" t="s">
        <v>362</v>
      </c>
      <c r="X432" t="s">
        <v>363</v>
      </c>
      <c r="Y432" t="s">
        <v>65</v>
      </c>
    </row>
    <row r="433" spans="1:25" x14ac:dyDescent="0.25">
      <c r="A433">
        <v>10228</v>
      </c>
      <c r="B433">
        <v>32</v>
      </c>
      <c r="C433" t="s">
        <v>77</v>
      </c>
      <c r="D433">
        <v>1</v>
      </c>
      <c r="E433" t="s">
        <v>1278</v>
      </c>
      <c r="F433" t="s">
        <v>365</v>
      </c>
      <c r="G433" t="s">
        <v>28</v>
      </c>
      <c r="H433">
        <v>1</v>
      </c>
      <c r="I433">
        <v>3</v>
      </c>
      <c r="J433">
        <v>2004</v>
      </c>
      <c r="K433" t="s">
        <v>957</v>
      </c>
      <c r="L433">
        <v>116</v>
      </c>
      <c r="M433" t="s">
        <v>1264</v>
      </c>
      <c r="N433" t="s">
        <v>366</v>
      </c>
      <c r="O433" t="s">
        <v>367</v>
      </c>
      <c r="P433" t="s">
        <v>368</v>
      </c>
      <c r="Q433" t="s">
        <v>34</v>
      </c>
      <c r="R433" t="s">
        <v>184</v>
      </c>
      <c r="S433" t="s">
        <v>185</v>
      </c>
      <c r="T433" t="s">
        <v>186</v>
      </c>
      <c r="U433" t="s">
        <v>38</v>
      </c>
      <c r="V433" t="s">
        <v>39</v>
      </c>
      <c r="W433" t="s">
        <v>369</v>
      </c>
      <c r="X433" t="s">
        <v>216</v>
      </c>
      <c r="Y433" t="s">
        <v>65</v>
      </c>
    </row>
    <row r="434" spans="1:25" x14ac:dyDescent="0.25">
      <c r="A434">
        <v>10245</v>
      </c>
      <c r="B434">
        <v>29</v>
      </c>
      <c r="C434" t="s">
        <v>77</v>
      </c>
      <c r="D434">
        <v>8</v>
      </c>
      <c r="E434" t="s">
        <v>971</v>
      </c>
      <c r="F434" t="s">
        <v>371</v>
      </c>
      <c r="G434" t="s">
        <v>28</v>
      </c>
      <c r="H434">
        <v>2</v>
      </c>
      <c r="I434">
        <v>5</v>
      </c>
      <c r="J434">
        <v>2004</v>
      </c>
      <c r="K434" t="s">
        <v>957</v>
      </c>
      <c r="L434">
        <v>116</v>
      </c>
      <c r="M434" t="s">
        <v>1264</v>
      </c>
      <c r="N434" t="s">
        <v>372</v>
      </c>
      <c r="O434" t="s">
        <v>373</v>
      </c>
      <c r="P434" t="s">
        <v>374</v>
      </c>
      <c r="Q434" t="s">
        <v>34</v>
      </c>
      <c r="R434" t="s">
        <v>375</v>
      </c>
      <c r="S434" t="s">
        <v>166</v>
      </c>
      <c r="T434" t="s">
        <v>376</v>
      </c>
      <c r="U434" t="s">
        <v>38</v>
      </c>
      <c r="V434" t="s">
        <v>39</v>
      </c>
      <c r="W434" t="s">
        <v>121</v>
      </c>
      <c r="X434" t="s">
        <v>377</v>
      </c>
      <c r="Y434" t="s">
        <v>65</v>
      </c>
    </row>
    <row r="435" spans="1:25" x14ac:dyDescent="0.25">
      <c r="A435">
        <v>10258</v>
      </c>
      <c r="B435">
        <v>41</v>
      </c>
      <c r="C435" t="s">
        <v>77</v>
      </c>
      <c r="D435">
        <v>5</v>
      </c>
      <c r="E435" t="s">
        <v>1279</v>
      </c>
      <c r="F435" t="s">
        <v>379</v>
      </c>
      <c r="G435" t="s">
        <v>28</v>
      </c>
      <c r="H435">
        <v>2</v>
      </c>
      <c r="I435">
        <v>6</v>
      </c>
      <c r="J435">
        <v>2004</v>
      </c>
      <c r="K435" t="s">
        <v>957</v>
      </c>
      <c r="L435">
        <v>116</v>
      </c>
      <c r="M435" t="s">
        <v>1264</v>
      </c>
      <c r="N435" t="s">
        <v>380</v>
      </c>
      <c r="O435" t="s">
        <v>381</v>
      </c>
      <c r="P435" t="s">
        <v>382</v>
      </c>
      <c r="Q435" t="s">
        <v>34</v>
      </c>
      <c r="R435" t="s">
        <v>383</v>
      </c>
      <c r="S435" t="s">
        <v>384</v>
      </c>
      <c r="T435" t="s">
        <v>385</v>
      </c>
      <c r="U435" t="s">
        <v>307</v>
      </c>
      <c r="V435" t="s">
        <v>307</v>
      </c>
      <c r="W435" t="s">
        <v>386</v>
      </c>
      <c r="X435" t="s">
        <v>387</v>
      </c>
      <c r="Y435" t="s">
        <v>65</v>
      </c>
    </row>
    <row r="436" spans="1:25" x14ac:dyDescent="0.25">
      <c r="A436">
        <v>10270</v>
      </c>
      <c r="B436">
        <v>43</v>
      </c>
      <c r="C436" t="s">
        <v>1273</v>
      </c>
      <c r="D436">
        <v>8</v>
      </c>
      <c r="E436" t="s">
        <v>1280</v>
      </c>
      <c r="F436" t="s">
        <v>389</v>
      </c>
      <c r="G436" t="s">
        <v>28</v>
      </c>
      <c r="H436">
        <v>3</v>
      </c>
      <c r="I436">
        <v>7</v>
      </c>
      <c r="J436">
        <v>2004</v>
      </c>
      <c r="K436" t="s">
        <v>957</v>
      </c>
      <c r="L436">
        <v>116</v>
      </c>
      <c r="M436" t="s">
        <v>1264</v>
      </c>
      <c r="N436" t="s">
        <v>233</v>
      </c>
      <c r="O436" t="s">
        <v>234</v>
      </c>
      <c r="P436" t="s">
        <v>235</v>
      </c>
      <c r="Q436" t="s">
        <v>236</v>
      </c>
      <c r="R436" t="s">
        <v>237</v>
      </c>
      <c r="S436" t="s">
        <v>238</v>
      </c>
      <c r="T436" t="s">
        <v>239</v>
      </c>
      <c r="U436" t="s">
        <v>139</v>
      </c>
      <c r="V436" t="s">
        <v>140</v>
      </c>
      <c r="W436" t="s">
        <v>240</v>
      </c>
      <c r="X436" t="s">
        <v>241</v>
      </c>
      <c r="Y436" t="s">
        <v>65</v>
      </c>
    </row>
    <row r="437" spans="1:25" x14ac:dyDescent="0.25">
      <c r="A437">
        <v>10280</v>
      </c>
      <c r="B437">
        <v>24</v>
      </c>
      <c r="C437" t="s">
        <v>77</v>
      </c>
      <c r="D437">
        <v>1</v>
      </c>
      <c r="E437" t="s">
        <v>1281</v>
      </c>
      <c r="F437" t="s">
        <v>390</v>
      </c>
      <c r="G437" t="s">
        <v>28</v>
      </c>
      <c r="H437">
        <v>3</v>
      </c>
      <c r="I437">
        <v>8</v>
      </c>
      <c r="J437">
        <v>2004</v>
      </c>
      <c r="K437" t="s">
        <v>957</v>
      </c>
      <c r="L437">
        <v>116</v>
      </c>
      <c r="M437" t="s">
        <v>1264</v>
      </c>
      <c r="N437" t="s">
        <v>391</v>
      </c>
      <c r="O437" t="s">
        <v>392</v>
      </c>
      <c r="P437" t="s">
        <v>393</v>
      </c>
      <c r="Q437" t="s">
        <v>34</v>
      </c>
      <c r="R437" t="s">
        <v>394</v>
      </c>
      <c r="S437" t="s">
        <v>34</v>
      </c>
      <c r="T437" t="s">
        <v>395</v>
      </c>
      <c r="U437" t="s">
        <v>396</v>
      </c>
      <c r="V437" t="s">
        <v>52</v>
      </c>
      <c r="W437" t="s">
        <v>397</v>
      </c>
      <c r="X437" t="s">
        <v>398</v>
      </c>
      <c r="Y437" t="s">
        <v>42</v>
      </c>
    </row>
    <row r="438" spans="1:25" x14ac:dyDescent="0.25">
      <c r="A438">
        <v>10291</v>
      </c>
      <c r="B438">
        <v>41</v>
      </c>
      <c r="C438" t="s">
        <v>77</v>
      </c>
      <c r="D438">
        <v>10</v>
      </c>
      <c r="E438" t="s">
        <v>1282</v>
      </c>
      <c r="F438" t="s">
        <v>400</v>
      </c>
      <c r="G438" t="s">
        <v>28</v>
      </c>
      <c r="H438">
        <v>3</v>
      </c>
      <c r="I438">
        <v>9</v>
      </c>
      <c r="J438">
        <v>2004</v>
      </c>
      <c r="K438" t="s">
        <v>957</v>
      </c>
      <c r="L438">
        <v>116</v>
      </c>
      <c r="M438" t="s">
        <v>1264</v>
      </c>
      <c r="N438" t="s">
        <v>401</v>
      </c>
      <c r="O438" t="s">
        <v>402</v>
      </c>
      <c r="P438" t="s">
        <v>403</v>
      </c>
      <c r="Q438" t="s">
        <v>34</v>
      </c>
      <c r="R438" t="s">
        <v>404</v>
      </c>
      <c r="S438" t="s">
        <v>34</v>
      </c>
      <c r="T438" t="s">
        <v>405</v>
      </c>
      <c r="U438" t="s">
        <v>287</v>
      </c>
      <c r="V438" t="s">
        <v>52</v>
      </c>
      <c r="W438" t="s">
        <v>406</v>
      </c>
      <c r="X438" t="s">
        <v>316</v>
      </c>
      <c r="Y438" t="s">
        <v>65</v>
      </c>
    </row>
    <row r="439" spans="1:25" x14ac:dyDescent="0.25">
      <c r="A439">
        <v>10304</v>
      </c>
      <c r="B439">
        <v>46</v>
      </c>
      <c r="C439" t="s">
        <v>1283</v>
      </c>
      <c r="D439">
        <v>5</v>
      </c>
      <c r="E439" t="s">
        <v>1284</v>
      </c>
      <c r="F439" t="s">
        <v>408</v>
      </c>
      <c r="G439" t="s">
        <v>28</v>
      </c>
      <c r="H439">
        <v>4</v>
      </c>
      <c r="I439">
        <v>10</v>
      </c>
      <c r="J439">
        <v>2004</v>
      </c>
      <c r="K439" t="s">
        <v>957</v>
      </c>
      <c r="L439">
        <v>116</v>
      </c>
      <c r="M439" t="s">
        <v>1264</v>
      </c>
      <c r="N439" t="s">
        <v>409</v>
      </c>
      <c r="O439" t="s">
        <v>410</v>
      </c>
      <c r="P439" t="s">
        <v>411</v>
      </c>
      <c r="Q439" t="s">
        <v>34</v>
      </c>
      <c r="R439" t="s">
        <v>412</v>
      </c>
      <c r="S439" t="s">
        <v>34</v>
      </c>
      <c r="T439" t="s">
        <v>413</v>
      </c>
      <c r="U439" t="s">
        <v>51</v>
      </c>
      <c r="V439" t="s">
        <v>52</v>
      </c>
      <c r="W439" t="s">
        <v>414</v>
      </c>
      <c r="X439" t="s">
        <v>64</v>
      </c>
      <c r="Y439" t="s">
        <v>65</v>
      </c>
    </row>
    <row r="440" spans="1:25" x14ac:dyDescent="0.25">
      <c r="A440">
        <v>10312</v>
      </c>
      <c r="B440">
        <v>32</v>
      </c>
      <c r="C440" t="s">
        <v>77</v>
      </c>
      <c r="D440">
        <v>2</v>
      </c>
      <c r="E440" t="s">
        <v>1267</v>
      </c>
      <c r="F440" t="s">
        <v>416</v>
      </c>
      <c r="G440" t="s">
        <v>28</v>
      </c>
      <c r="H440">
        <v>4</v>
      </c>
      <c r="I440">
        <v>10</v>
      </c>
      <c r="J440">
        <v>2004</v>
      </c>
      <c r="K440" t="s">
        <v>957</v>
      </c>
      <c r="L440">
        <v>116</v>
      </c>
      <c r="M440" t="s">
        <v>1264</v>
      </c>
      <c r="N440" t="s">
        <v>417</v>
      </c>
      <c r="O440" t="s">
        <v>418</v>
      </c>
      <c r="P440" t="s">
        <v>419</v>
      </c>
      <c r="Q440" t="s">
        <v>34</v>
      </c>
      <c r="R440" t="s">
        <v>420</v>
      </c>
      <c r="S440" t="s">
        <v>73</v>
      </c>
      <c r="T440" t="s">
        <v>167</v>
      </c>
      <c r="U440" t="s">
        <v>38</v>
      </c>
      <c r="V440" t="s">
        <v>39</v>
      </c>
      <c r="W440" t="s">
        <v>421</v>
      </c>
      <c r="X440" t="s">
        <v>422</v>
      </c>
      <c r="Y440" t="s">
        <v>65</v>
      </c>
    </row>
    <row r="441" spans="1:25" x14ac:dyDescent="0.25">
      <c r="A441">
        <v>10322</v>
      </c>
      <c r="B441">
        <v>22</v>
      </c>
      <c r="C441" t="s">
        <v>77</v>
      </c>
      <c r="D441">
        <v>10</v>
      </c>
      <c r="E441" t="s">
        <v>1285</v>
      </c>
      <c r="F441" t="s">
        <v>424</v>
      </c>
      <c r="G441" t="s">
        <v>28</v>
      </c>
      <c r="H441">
        <v>4</v>
      </c>
      <c r="I441">
        <v>11</v>
      </c>
      <c r="J441">
        <v>2004</v>
      </c>
      <c r="K441" t="s">
        <v>957</v>
      </c>
      <c r="L441">
        <v>116</v>
      </c>
      <c r="M441" t="s">
        <v>1264</v>
      </c>
      <c r="N441" t="s">
        <v>425</v>
      </c>
      <c r="O441" t="s">
        <v>426</v>
      </c>
      <c r="P441" t="s">
        <v>427</v>
      </c>
      <c r="Q441" t="s">
        <v>34</v>
      </c>
      <c r="R441" t="s">
        <v>428</v>
      </c>
      <c r="S441" t="s">
        <v>429</v>
      </c>
      <c r="T441" t="s">
        <v>430</v>
      </c>
      <c r="U441" t="s">
        <v>38</v>
      </c>
      <c r="V441" t="s">
        <v>39</v>
      </c>
      <c r="W441" t="s">
        <v>75</v>
      </c>
      <c r="X441" t="s">
        <v>422</v>
      </c>
      <c r="Y441" t="s">
        <v>42</v>
      </c>
    </row>
    <row r="442" spans="1:25" x14ac:dyDescent="0.25">
      <c r="A442">
        <v>10333</v>
      </c>
      <c r="B442">
        <v>29</v>
      </c>
      <c r="C442" t="s">
        <v>1286</v>
      </c>
      <c r="D442">
        <v>7</v>
      </c>
      <c r="E442" t="s">
        <v>1287</v>
      </c>
      <c r="F442" t="s">
        <v>432</v>
      </c>
      <c r="G442" t="s">
        <v>28</v>
      </c>
      <c r="H442">
        <v>4</v>
      </c>
      <c r="I442">
        <v>11</v>
      </c>
      <c r="J442">
        <v>2004</v>
      </c>
      <c r="K442" t="s">
        <v>957</v>
      </c>
      <c r="L442">
        <v>116</v>
      </c>
      <c r="M442" t="s">
        <v>1264</v>
      </c>
      <c r="N442" t="s">
        <v>118</v>
      </c>
      <c r="O442" t="s">
        <v>119</v>
      </c>
      <c r="P442" t="s">
        <v>120</v>
      </c>
      <c r="Q442" t="s">
        <v>34</v>
      </c>
      <c r="R442" t="s">
        <v>83</v>
      </c>
      <c r="S442" t="s">
        <v>73</v>
      </c>
      <c r="T442" t="s">
        <v>34</v>
      </c>
      <c r="U442" t="s">
        <v>38</v>
      </c>
      <c r="V442" t="s">
        <v>39</v>
      </c>
      <c r="W442" t="s">
        <v>121</v>
      </c>
      <c r="X442" t="s">
        <v>76</v>
      </c>
      <c r="Y442" t="s">
        <v>42</v>
      </c>
    </row>
    <row r="443" spans="1:25" x14ac:dyDescent="0.25">
      <c r="A443">
        <v>10347</v>
      </c>
      <c r="B443">
        <v>42</v>
      </c>
      <c r="C443" t="s">
        <v>1288</v>
      </c>
      <c r="D443">
        <v>5</v>
      </c>
      <c r="E443" t="s">
        <v>1289</v>
      </c>
      <c r="F443" t="s">
        <v>434</v>
      </c>
      <c r="G443" t="s">
        <v>28</v>
      </c>
      <c r="H443">
        <v>4</v>
      </c>
      <c r="I443">
        <v>11</v>
      </c>
      <c r="J443">
        <v>2004</v>
      </c>
      <c r="K443" t="s">
        <v>957</v>
      </c>
      <c r="L443">
        <v>116</v>
      </c>
      <c r="M443" t="s">
        <v>1264</v>
      </c>
      <c r="N443" t="s">
        <v>132</v>
      </c>
      <c r="O443" t="s">
        <v>133</v>
      </c>
      <c r="P443" t="s">
        <v>134</v>
      </c>
      <c r="Q443" t="s">
        <v>135</v>
      </c>
      <c r="R443" t="s">
        <v>136</v>
      </c>
      <c r="S443" t="s">
        <v>137</v>
      </c>
      <c r="T443" t="s">
        <v>138</v>
      </c>
      <c r="U443" t="s">
        <v>139</v>
      </c>
      <c r="V443" t="s">
        <v>140</v>
      </c>
      <c r="W443" t="s">
        <v>141</v>
      </c>
      <c r="X443" t="s">
        <v>142</v>
      </c>
      <c r="Y443" t="s">
        <v>42</v>
      </c>
    </row>
    <row r="444" spans="1:25" x14ac:dyDescent="0.25">
      <c r="A444">
        <v>10357</v>
      </c>
      <c r="B444">
        <v>39</v>
      </c>
      <c r="C444" t="s">
        <v>1283</v>
      </c>
      <c r="D444">
        <v>1</v>
      </c>
      <c r="E444" t="s">
        <v>1290</v>
      </c>
      <c r="F444" t="s">
        <v>436</v>
      </c>
      <c r="G444" t="s">
        <v>28</v>
      </c>
      <c r="H444">
        <v>4</v>
      </c>
      <c r="I444">
        <v>12</v>
      </c>
      <c r="J444">
        <v>2004</v>
      </c>
      <c r="K444" t="s">
        <v>957</v>
      </c>
      <c r="L444">
        <v>116</v>
      </c>
      <c r="M444" t="s">
        <v>1264</v>
      </c>
      <c r="N444" t="s">
        <v>417</v>
      </c>
      <c r="O444" t="s">
        <v>418</v>
      </c>
      <c r="P444" t="s">
        <v>419</v>
      </c>
      <c r="Q444" t="s">
        <v>34</v>
      </c>
      <c r="R444" t="s">
        <v>420</v>
      </c>
      <c r="S444" t="s">
        <v>73</v>
      </c>
      <c r="T444" t="s">
        <v>167</v>
      </c>
      <c r="U444" t="s">
        <v>38</v>
      </c>
      <c r="V444" t="s">
        <v>39</v>
      </c>
      <c r="W444" t="s">
        <v>421</v>
      </c>
      <c r="X444" t="s">
        <v>422</v>
      </c>
      <c r="Y444" t="s">
        <v>65</v>
      </c>
    </row>
    <row r="445" spans="1:25" x14ac:dyDescent="0.25">
      <c r="A445">
        <v>10370</v>
      </c>
      <c r="B445">
        <v>27</v>
      </c>
      <c r="C445" t="s">
        <v>77</v>
      </c>
      <c r="D445">
        <v>1</v>
      </c>
      <c r="E445" t="s">
        <v>1291</v>
      </c>
      <c r="F445" t="s">
        <v>438</v>
      </c>
      <c r="G445" t="s">
        <v>28</v>
      </c>
      <c r="H445">
        <v>1</v>
      </c>
      <c r="I445">
        <v>1</v>
      </c>
      <c r="J445">
        <v>2005</v>
      </c>
      <c r="K445" t="s">
        <v>957</v>
      </c>
      <c r="L445">
        <v>116</v>
      </c>
      <c r="M445" t="s">
        <v>1264</v>
      </c>
      <c r="N445" t="s">
        <v>448</v>
      </c>
      <c r="O445" t="s">
        <v>449</v>
      </c>
      <c r="P445" t="s">
        <v>450</v>
      </c>
      <c r="Q445" t="s">
        <v>451</v>
      </c>
      <c r="R445" t="s">
        <v>452</v>
      </c>
      <c r="S445" t="s">
        <v>238</v>
      </c>
      <c r="T445" t="s">
        <v>453</v>
      </c>
      <c r="U445" t="s">
        <v>139</v>
      </c>
      <c r="V445" t="s">
        <v>140</v>
      </c>
      <c r="W445" t="s">
        <v>454</v>
      </c>
      <c r="X445" t="s">
        <v>455</v>
      </c>
      <c r="Y445" t="s">
        <v>65</v>
      </c>
    </row>
    <row r="446" spans="1:25" x14ac:dyDescent="0.25">
      <c r="A446">
        <v>10381</v>
      </c>
      <c r="B446">
        <v>48</v>
      </c>
      <c r="C446" t="s">
        <v>1283</v>
      </c>
      <c r="D446">
        <v>2</v>
      </c>
      <c r="E446" t="s">
        <v>1292</v>
      </c>
      <c r="F446" t="s">
        <v>445</v>
      </c>
      <c r="G446" t="s">
        <v>28</v>
      </c>
      <c r="H446">
        <v>1</v>
      </c>
      <c r="I446">
        <v>2</v>
      </c>
      <c r="J446">
        <v>2005</v>
      </c>
      <c r="K446" t="s">
        <v>957</v>
      </c>
      <c r="L446">
        <v>116</v>
      </c>
      <c r="M446" t="s">
        <v>1264</v>
      </c>
      <c r="N446" t="s">
        <v>80</v>
      </c>
      <c r="O446" t="s">
        <v>81</v>
      </c>
      <c r="P446" t="s">
        <v>82</v>
      </c>
      <c r="Q446" t="s">
        <v>34</v>
      </c>
      <c r="R446" t="s">
        <v>83</v>
      </c>
      <c r="S446" t="s">
        <v>73</v>
      </c>
      <c r="T446" t="s">
        <v>34</v>
      </c>
      <c r="U446" t="s">
        <v>38</v>
      </c>
      <c r="V446" t="s">
        <v>39</v>
      </c>
      <c r="W446" t="s">
        <v>84</v>
      </c>
      <c r="X446" t="s">
        <v>76</v>
      </c>
      <c r="Y446" t="s">
        <v>65</v>
      </c>
    </row>
    <row r="447" spans="1:25" x14ac:dyDescent="0.25">
      <c r="A447">
        <v>10391</v>
      </c>
      <c r="B447">
        <v>29</v>
      </c>
      <c r="C447" t="s">
        <v>1293</v>
      </c>
      <c r="D447">
        <v>10</v>
      </c>
      <c r="E447" t="s">
        <v>1294</v>
      </c>
      <c r="F447" t="s">
        <v>447</v>
      </c>
      <c r="G447" t="s">
        <v>28</v>
      </c>
      <c r="H447">
        <v>1</v>
      </c>
      <c r="I447">
        <v>3</v>
      </c>
      <c r="J447">
        <v>2005</v>
      </c>
      <c r="K447" t="s">
        <v>957</v>
      </c>
      <c r="L447">
        <v>116</v>
      </c>
      <c r="M447" t="s">
        <v>1264</v>
      </c>
      <c r="N447" t="s">
        <v>448</v>
      </c>
      <c r="O447" t="s">
        <v>449</v>
      </c>
      <c r="P447" t="s">
        <v>450</v>
      </c>
      <c r="Q447" t="s">
        <v>451</v>
      </c>
      <c r="R447" t="s">
        <v>452</v>
      </c>
      <c r="S447" t="s">
        <v>238</v>
      </c>
      <c r="T447" t="s">
        <v>453</v>
      </c>
      <c r="U447" t="s">
        <v>139</v>
      </c>
      <c r="V447" t="s">
        <v>140</v>
      </c>
      <c r="W447" t="s">
        <v>454</v>
      </c>
      <c r="X447" t="s">
        <v>455</v>
      </c>
      <c r="Y447" t="s">
        <v>42</v>
      </c>
    </row>
    <row r="448" spans="1:25" x14ac:dyDescent="0.25">
      <c r="A448">
        <v>10411</v>
      </c>
      <c r="B448">
        <v>27</v>
      </c>
      <c r="C448" t="s">
        <v>77</v>
      </c>
      <c r="D448">
        <v>8</v>
      </c>
      <c r="E448" t="s">
        <v>1295</v>
      </c>
      <c r="F448" t="s">
        <v>457</v>
      </c>
      <c r="G448" t="s">
        <v>28</v>
      </c>
      <c r="H448">
        <v>2</v>
      </c>
      <c r="I448">
        <v>5</v>
      </c>
      <c r="J448">
        <v>2005</v>
      </c>
      <c r="K448" t="s">
        <v>957</v>
      </c>
      <c r="L448">
        <v>116</v>
      </c>
      <c r="M448" t="s">
        <v>1264</v>
      </c>
      <c r="N448" t="s">
        <v>458</v>
      </c>
      <c r="O448" t="s">
        <v>459</v>
      </c>
      <c r="P448" t="s">
        <v>460</v>
      </c>
      <c r="Q448" t="s">
        <v>34</v>
      </c>
      <c r="R448" t="s">
        <v>461</v>
      </c>
      <c r="S448" t="s">
        <v>462</v>
      </c>
      <c r="T448" t="s">
        <v>463</v>
      </c>
      <c r="U448" t="s">
        <v>353</v>
      </c>
      <c r="V448" t="s">
        <v>39</v>
      </c>
      <c r="W448" t="s">
        <v>464</v>
      </c>
      <c r="X448" t="s">
        <v>465</v>
      </c>
      <c r="Y448" t="s">
        <v>65</v>
      </c>
    </row>
    <row r="449" spans="1:25" x14ac:dyDescent="0.25">
      <c r="A449">
        <v>10424</v>
      </c>
      <c r="B449">
        <v>54</v>
      </c>
      <c r="C449" t="s">
        <v>77</v>
      </c>
      <c r="D449">
        <v>5</v>
      </c>
      <c r="E449" t="s">
        <v>1296</v>
      </c>
      <c r="F449" t="s">
        <v>467</v>
      </c>
      <c r="G449" t="s">
        <v>468</v>
      </c>
      <c r="H449">
        <v>2</v>
      </c>
      <c r="I449">
        <v>5</v>
      </c>
      <c r="J449">
        <v>2005</v>
      </c>
      <c r="K449" t="s">
        <v>957</v>
      </c>
      <c r="L449">
        <v>116</v>
      </c>
      <c r="M449" t="s">
        <v>1264</v>
      </c>
      <c r="N449" t="s">
        <v>268</v>
      </c>
      <c r="O449" t="s">
        <v>269</v>
      </c>
      <c r="P449" t="s">
        <v>270</v>
      </c>
      <c r="Q449" t="s">
        <v>34</v>
      </c>
      <c r="R449" t="s">
        <v>271</v>
      </c>
      <c r="S449" t="s">
        <v>34</v>
      </c>
      <c r="T449" t="s">
        <v>272</v>
      </c>
      <c r="U449" t="s">
        <v>273</v>
      </c>
      <c r="V449" t="s">
        <v>52</v>
      </c>
      <c r="W449" t="s">
        <v>274</v>
      </c>
      <c r="X449" t="s">
        <v>275</v>
      </c>
      <c r="Y449" t="s">
        <v>229</v>
      </c>
    </row>
    <row r="450" spans="1:25" x14ac:dyDescent="0.25">
      <c r="A450">
        <v>10109</v>
      </c>
      <c r="B450">
        <v>26</v>
      </c>
      <c r="C450" t="s">
        <v>77</v>
      </c>
      <c r="D450">
        <v>4</v>
      </c>
      <c r="E450" t="s">
        <v>1297</v>
      </c>
      <c r="F450" t="s">
        <v>1298</v>
      </c>
      <c r="G450" t="s">
        <v>28</v>
      </c>
      <c r="H450">
        <v>1</v>
      </c>
      <c r="I450">
        <v>3</v>
      </c>
      <c r="J450">
        <v>2003</v>
      </c>
      <c r="K450" t="s">
        <v>278</v>
      </c>
      <c r="L450">
        <v>141</v>
      </c>
      <c r="M450" t="s">
        <v>1299</v>
      </c>
      <c r="N450" t="s">
        <v>494</v>
      </c>
      <c r="O450" t="s">
        <v>495</v>
      </c>
      <c r="P450" t="s">
        <v>496</v>
      </c>
      <c r="Q450" t="s">
        <v>34</v>
      </c>
      <c r="R450" t="s">
        <v>332</v>
      </c>
      <c r="S450" t="s">
        <v>214</v>
      </c>
      <c r="T450" t="s">
        <v>333</v>
      </c>
      <c r="U450" t="s">
        <v>38</v>
      </c>
      <c r="V450" t="s">
        <v>39</v>
      </c>
      <c r="W450" t="s">
        <v>187</v>
      </c>
      <c r="X450" t="s">
        <v>497</v>
      </c>
      <c r="Y450" t="s">
        <v>65</v>
      </c>
    </row>
    <row r="451" spans="1:25" x14ac:dyDescent="0.25">
      <c r="A451">
        <v>10122</v>
      </c>
      <c r="B451">
        <v>34</v>
      </c>
      <c r="C451" t="s">
        <v>77</v>
      </c>
      <c r="D451">
        <v>2</v>
      </c>
      <c r="E451" t="s">
        <v>570</v>
      </c>
      <c r="F451" t="s">
        <v>786</v>
      </c>
      <c r="G451" t="s">
        <v>28</v>
      </c>
      <c r="H451">
        <v>2</v>
      </c>
      <c r="I451">
        <v>5</v>
      </c>
      <c r="J451">
        <v>2003</v>
      </c>
      <c r="K451" t="s">
        <v>278</v>
      </c>
      <c r="L451">
        <v>141</v>
      </c>
      <c r="M451" t="s">
        <v>1299</v>
      </c>
      <c r="N451" t="s">
        <v>787</v>
      </c>
      <c r="O451" t="s">
        <v>788</v>
      </c>
      <c r="P451" t="s">
        <v>789</v>
      </c>
      <c r="Q451" t="s">
        <v>34</v>
      </c>
      <c r="R451" t="s">
        <v>790</v>
      </c>
      <c r="S451" t="s">
        <v>34</v>
      </c>
      <c r="T451" t="s">
        <v>791</v>
      </c>
      <c r="U451" t="s">
        <v>51</v>
      </c>
      <c r="V451" t="s">
        <v>52</v>
      </c>
      <c r="W451" t="s">
        <v>792</v>
      </c>
      <c r="X451" t="s">
        <v>793</v>
      </c>
      <c r="Y451" t="s">
        <v>65</v>
      </c>
    </row>
    <row r="452" spans="1:25" x14ac:dyDescent="0.25">
      <c r="A452">
        <v>10136</v>
      </c>
      <c r="B452">
        <v>25</v>
      </c>
      <c r="C452" t="s">
        <v>77</v>
      </c>
      <c r="D452">
        <v>2</v>
      </c>
      <c r="E452" t="s">
        <v>1300</v>
      </c>
      <c r="F452" t="s">
        <v>1301</v>
      </c>
      <c r="G452" t="s">
        <v>28</v>
      </c>
      <c r="H452">
        <v>3</v>
      </c>
      <c r="I452">
        <v>7</v>
      </c>
      <c r="J452">
        <v>2003</v>
      </c>
      <c r="K452" t="s">
        <v>278</v>
      </c>
      <c r="L452">
        <v>141</v>
      </c>
      <c r="M452" t="s">
        <v>1299</v>
      </c>
      <c r="N452" t="s">
        <v>594</v>
      </c>
      <c r="O452" t="s">
        <v>595</v>
      </c>
      <c r="P452" t="s">
        <v>596</v>
      </c>
      <c r="Q452" t="s">
        <v>34</v>
      </c>
      <c r="R452" t="s">
        <v>597</v>
      </c>
      <c r="S452" t="s">
        <v>34</v>
      </c>
      <c r="T452" t="s">
        <v>598</v>
      </c>
      <c r="U452" t="s">
        <v>51</v>
      </c>
      <c r="V452" t="s">
        <v>52</v>
      </c>
      <c r="W452" t="s">
        <v>599</v>
      </c>
      <c r="X452" t="s">
        <v>600</v>
      </c>
      <c r="Y452" t="s">
        <v>65</v>
      </c>
    </row>
    <row r="453" spans="1:25" x14ac:dyDescent="0.25">
      <c r="A453">
        <v>10148</v>
      </c>
      <c r="B453">
        <v>23</v>
      </c>
      <c r="C453" t="s">
        <v>77</v>
      </c>
      <c r="D453">
        <v>13</v>
      </c>
      <c r="E453" t="s">
        <v>1302</v>
      </c>
      <c r="F453" t="s">
        <v>1303</v>
      </c>
      <c r="G453" t="s">
        <v>28</v>
      </c>
      <c r="H453">
        <v>3</v>
      </c>
      <c r="I453">
        <v>9</v>
      </c>
      <c r="J453">
        <v>2003</v>
      </c>
      <c r="K453" t="s">
        <v>278</v>
      </c>
      <c r="L453">
        <v>141</v>
      </c>
      <c r="M453" t="s">
        <v>1299</v>
      </c>
      <c r="N453" t="s">
        <v>448</v>
      </c>
      <c r="O453" t="s">
        <v>449</v>
      </c>
      <c r="P453" t="s">
        <v>450</v>
      </c>
      <c r="Q453" t="s">
        <v>451</v>
      </c>
      <c r="R453" t="s">
        <v>452</v>
      </c>
      <c r="S453" t="s">
        <v>238</v>
      </c>
      <c r="T453" t="s">
        <v>453</v>
      </c>
      <c r="U453" t="s">
        <v>139</v>
      </c>
      <c r="V453" t="s">
        <v>140</v>
      </c>
      <c r="W453" t="s">
        <v>454</v>
      </c>
      <c r="X453" t="s">
        <v>455</v>
      </c>
      <c r="Y453" t="s">
        <v>42</v>
      </c>
    </row>
    <row r="454" spans="1:25" x14ac:dyDescent="0.25">
      <c r="A454">
        <v>10161</v>
      </c>
      <c r="B454">
        <v>28</v>
      </c>
      <c r="C454" t="s">
        <v>77</v>
      </c>
      <c r="D454">
        <v>12</v>
      </c>
      <c r="E454" t="s">
        <v>1304</v>
      </c>
      <c r="F454" t="s">
        <v>1305</v>
      </c>
      <c r="G454" t="s">
        <v>28</v>
      </c>
      <c r="H454">
        <v>4</v>
      </c>
      <c r="I454">
        <v>10</v>
      </c>
      <c r="J454">
        <v>2003</v>
      </c>
      <c r="K454" t="s">
        <v>278</v>
      </c>
      <c r="L454">
        <v>141</v>
      </c>
      <c r="M454" t="s">
        <v>1299</v>
      </c>
      <c r="N454" t="s">
        <v>934</v>
      </c>
      <c r="O454" t="s">
        <v>935</v>
      </c>
      <c r="P454" t="s">
        <v>936</v>
      </c>
      <c r="Q454" t="s">
        <v>34</v>
      </c>
      <c r="R454" t="s">
        <v>937</v>
      </c>
      <c r="S454" t="s">
        <v>34</v>
      </c>
      <c r="T454" t="s">
        <v>938</v>
      </c>
      <c r="U454" t="s">
        <v>567</v>
      </c>
      <c r="V454" t="s">
        <v>52</v>
      </c>
      <c r="W454" t="s">
        <v>939</v>
      </c>
      <c r="X454" t="s">
        <v>940</v>
      </c>
      <c r="Y454" t="s">
        <v>65</v>
      </c>
    </row>
    <row r="455" spans="1:25" x14ac:dyDescent="0.25">
      <c r="A455">
        <v>10171</v>
      </c>
      <c r="B455">
        <v>35</v>
      </c>
      <c r="C455" t="s">
        <v>77</v>
      </c>
      <c r="D455">
        <v>2</v>
      </c>
      <c r="E455" t="s">
        <v>1284</v>
      </c>
      <c r="F455" t="s">
        <v>1306</v>
      </c>
      <c r="G455" t="s">
        <v>28</v>
      </c>
      <c r="H455">
        <v>4</v>
      </c>
      <c r="I455">
        <v>11</v>
      </c>
      <c r="J455">
        <v>2003</v>
      </c>
      <c r="K455" t="s">
        <v>278</v>
      </c>
      <c r="L455">
        <v>141</v>
      </c>
      <c r="M455" t="s">
        <v>1299</v>
      </c>
      <c r="N455" t="s">
        <v>458</v>
      </c>
      <c r="O455" t="s">
        <v>459</v>
      </c>
      <c r="P455" t="s">
        <v>460</v>
      </c>
      <c r="Q455" t="s">
        <v>34</v>
      </c>
      <c r="R455" t="s">
        <v>461</v>
      </c>
      <c r="S455" t="s">
        <v>462</v>
      </c>
      <c r="T455" t="s">
        <v>463</v>
      </c>
      <c r="U455" t="s">
        <v>353</v>
      </c>
      <c r="V455" t="s">
        <v>39</v>
      </c>
      <c r="W455" t="s">
        <v>464</v>
      </c>
      <c r="X455" t="s">
        <v>465</v>
      </c>
      <c r="Y455" t="s">
        <v>65</v>
      </c>
    </row>
    <row r="456" spans="1:25" x14ac:dyDescent="0.25">
      <c r="A456">
        <v>10181</v>
      </c>
      <c r="B456">
        <v>44</v>
      </c>
      <c r="C456" t="s">
        <v>77</v>
      </c>
      <c r="D456">
        <v>6</v>
      </c>
      <c r="E456" t="s">
        <v>1307</v>
      </c>
      <c r="F456" t="s">
        <v>802</v>
      </c>
      <c r="G456" t="s">
        <v>28</v>
      </c>
      <c r="H456">
        <v>4</v>
      </c>
      <c r="I456">
        <v>11</v>
      </c>
      <c r="J456">
        <v>2003</v>
      </c>
      <c r="K456" t="s">
        <v>278</v>
      </c>
      <c r="L456">
        <v>141</v>
      </c>
      <c r="M456" t="s">
        <v>1299</v>
      </c>
      <c r="N456" t="s">
        <v>107</v>
      </c>
      <c r="O456" t="s">
        <v>108</v>
      </c>
      <c r="P456" t="s">
        <v>109</v>
      </c>
      <c r="Q456" t="s">
        <v>34</v>
      </c>
      <c r="R456" t="s">
        <v>110</v>
      </c>
      <c r="S456" t="s">
        <v>34</v>
      </c>
      <c r="T456" t="s">
        <v>111</v>
      </c>
      <c r="U456" t="s">
        <v>112</v>
      </c>
      <c r="V456" t="s">
        <v>52</v>
      </c>
      <c r="W456" t="s">
        <v>113</v>
      </c>
      <c r="X456" t="s">
        <v>114</v>
      </c>
      <c r="Y456" t="s">
        <v>65</v>
      </c>
    </row>
    <row r="457" spans="1:25" x14ac:dyDescent="0.25">
      <c r="A457">
        <v>10192</v>
      </c>
      <c r="B457">
        <v>22</v>
      </c>
      <c r="C457" t="s">
        <v>77</v>
      </c>
      <c r="D457">
        <v>11</v>
      </c>
      <c r="E457" t="s">
        <v>1308</v>
      </c>
      <c r="F457" t="s">
        <v>804</v>
      </c>
      <c r="G457" t="s">
        <v>28</v>
      </c>
      <c r="H457">
        <v>4</v>
      </c>
      <c r="I457">
        <v>11</v>
      </c>
      <c r="J457">
        <v>2003</v>
      </c>
      <c r="K457" t="s">
        <v>278</v>
      </c>
      <c r="L457">
        <v>141</v>
      </c>
      <c r="M457" t="s">
        <v>1299</v>
      </c>
      <c r="N457" t="s">
        <v>425</v>
      </c>
      <c r="O457" t="s">
        <v>426</v>
      </c>
      <c r="P457" t="s">
        <v>427</v>
      </c>
      <c r="Q457" t="s">
        <v>34</v>
      </c>
      <c r="R457" t="s">
        <v>428</v>
      </c>
      <c r="S457" t="s">
        <v>429</v>
      </c>
      <c r="T457" t="s">
        <v>430</v>
      </c>
      <c r="U457" t="s">
        <v>38</v>
      </c>
      <c r="V457" t="s">
        <v>39</v>
      </c>
      <c r="W457" t="s">
        <v>75</v>
      </c>
      <c r="X457" t="s">
        <v>422</v>
      </c>
      <c r="Y457" t="s">
        <v>65</v>
      </c>
    </row>
    <row r="458" spans="1:25" x14ac:dyDescent="0.25">
      <c r="A458">
        <v>10204</v>
      </c>
      <c r="B458">
        <v>42</v>
      </c>
      <c r="C458" t="s">
        <v>77</v>
      </c>
      <c r="D458">
        <v>17</v>
      </c>
      <c r="E458" t="s">
        <v>1309</v>
      </c>
      <c r="F458" t="s">
        <v>814</v>
      </c>
      <c r="G458" t="s">
        <v>28</v>
      </c>
      <c r="H458">
        <v>4</v>
      </c>
      <c r="I458">
        <v>12</v>
      </c>
      <c r="J458">
        <v>2003</v>
      </c>
      <c r="K458" t="s">
        <v>278</v>
      </c>
      <c r="L458">
        <v>141</v>
      </c>
      <c r="M458" t="s">
        <v>1299</v>
      </c>
      <c r="N458" t="s">
        <v>885</v>
      </c>
      <c r="O458" t="s">
        <v>886</v>
      </c>
      <c r="P458" t="s">
        <v>887</v>
      </c>
      <c r="Q458" t="s">
        <v>888</v>
      </c>
      <c r="R458" t="s">
        <v>35</v>
      </c>
      <c r="S458" t="s">
        <v>36</v>
      </c>
      <c r="T458" t="s">
        <v>37</v>
      </c>
      <c r="U458" t="s">
        <v>38</v>
      </c>
      <c r="V458" t="s">
        <v>39</v>
      </c>
      <c r="W458" t="s">
        <v>75</v>
      </c>
      <c r="X458" t="s">
        <v>889</v>
      </c>
      <c r="Y458" t="s">
        <v>65</v>
      </c>
    </row>
    <row r="459" spans="1:25" x14ac:dyDescent="0.25">
      <c r="A459">
        <v>10212</v>
      </c>
      <c r="B459">
        <v>29</v>
      </c>
      <c r="C459" t="s">
        <v>77</v>
      </c>
      <c r="D459">
        <v>10</v>
      </c>
      <c r="E459" t="s">
        <v>1310</v>
      </c>
      <c r="F459" t="s">
        <v>1069</v>
      </c>
      <c r="G459" t="s">
        <v>28</v>
      </c>
      <c r="H459">
        <v>1</v>
      </c>
      <c r="I459">
        <v>1</v>
      </c>
      <c r="J459">
        <v>2004</v>
      </c>
      <c r="K459" t="s">
        <v>278</v>
      </c>
      <c r="L459">
        <v>141</v>
      </c>
      <c r="M459" t="s">
        <v>1299</v>
      </c>
      <c r="N459" t="s">
        <v>268</v>
      </c>
      <c r="O459" t="s">
        <v>269</v>
      </c>
      <c r="P459" t="s">
        <v>270</v>
      </c>
      <c r="Q459" t="s">
        <v>34</v>
      </c>
      <c r="R459" t="s">
        <v>271</v>
      </c>
      <c r="S459" t="s">
        <v>34</v>
      </c>
      <c r="T459" t="s">
        <v>272</v>
      </c>
      <c r="U459" t="s">
        <v>273</v>
      </c>
      <c r="V459" t="s">
        <v>52</v>
      </c>
      <c r="W459" t="s">
        <v>274</v>
      </c>
      <c r="X459" t="s">
        <v>275</v>
      </c>
      <c r="Y459" t="s">
        <v>65</v>
      </c>
    </row>
    <row r="460" spans="1:25" x14ac:dyDescent="0.25">
      <c r="A460">
        <v>10225</v>
      </c>
      <c r="B460">
        <v>32</v>
      </c>
      <c r="C460" t="s">
        <v>77</v>
      </c>
      <c r="D460">
        <v>1</v>
      </c>
      <c r="E460" t="s">
        <v>1311</v>
      </c>
      <c r="F460" t="s">
        <v>817</v>
      </c>
      <c r="G460" t="s">
        <v>28</v>
      </c>
      <c r="H460">
        <v>1</v>
      </c>
      <c r="I460">
        <v>2</v>
      </c>
      <c r="J460">
        <v>2004</v>
      </c>
      <c r="K460" t="s">
        <v>278</v>
      </c>
      <c r="L460">
        <v>141</v>
      </c>
      <c r="M460" t="s">
        <v>1299</v>
      </c>
      <c r="N460" t="s">
        <v>818</v>
      </c>
      <c r="O460" t="s">
        <v>819</v>
      </c>
      <c r="P460" t="s">
        <v>820</v>
      </c>
      <c r="Q460" t="s">
        <v>34</v>
      </c>
      <c r="R460" t="s">
        <v>821</v>
      </c>
      <c r="S460" t="s">
        <v>34</v>
      </c>
      <c r="T460" t="s">
        <v>822</v>
      </c>
      <c r="U460" t="s">
        <v>823</v>
      </c>
      <c r="V460" t="s">
        <v>52</v>
      </c>
      <c r="W460" t="s">
        <v>824</v>
      </c>
      <c r="X460" t="s">
        <v>150</v>
      </c>
      <c r="Y460" t="s">
        <v>65</v>
      </c>
    </row>
    <row r="461" spans="1:25" x14ac:dyDescent="0.25">
      <c r="A461">
        <v>10240</v>
      </c>
      <c r="B461">
        <v>41</v>
      </c>
      <c r="C461" t="s">
        <v>77</v>
      </c>
      <c r="D461">
        <v>3</v>
      </c>
      <c r="E461" t="s">
        <v>1312</v>
      </c>
      <c r="F461" t="s">
        <v>1313</v>
      </c>
      <c r="G461" t="s">
        <v>28</v>
      </c>
      <c r="H461">
        <v>2</v>
      </c>
      <c r="I461">
        <v>4</v>
      </c>
      <c r="J461">
        <v>2004</v>
      </c>
      <c r="K461" t="s">
        <v>278</v>
      </c>
      <c r="L461">
        <v>141</v>
      </c>
      <c r="M461" t="s">
        <v>1299</v>
      </c>
      <c r="N461" t="s">
        <v>484</v>
      </c>
      <c r="O461" t="s">
        <v>485</v>
      </c>
      <c r="P461" t="s">
        <v>486</v>
      </c>
      <c r="Q461" t="s">
        <v>34</v>
      </c>
      <c r="R461" t="s">
        <v>487</v>
      </c>
      <c r="S461" t="s">
        <v>487</v>
      </c>
      <c r="T461" t="s">
        <v>488</v>
      </c>
      <c r="U461" t="s">
        <v>307</v>
      </c>
      <c r="V461" t="s">
        <v>307</v>
      </c>
      <c r="W461" t="s">
        <v>489</v>
      </c>
      <c r="X461" t="s">
        <v>490</v>
      </c>
      <c r="Y461" t="s">
        <v>65</v>
      </c>
    </row>
    <row r="462" spans="1:25" x14ac:dyDescent="0.25">
      <c r="A462">
        <v>10253</v>
      </c>
      <c r="B462">
        <v>26</v>
      </c>
      <c r="C462" t="s">
        <v>77</v>
      </c>
      <c r="D462">
        <v>5</v>
      </c>
      <c r="E462" t="s">
        <v>1314</v>
      </c>
      <c r="F462" t="s">
        <v>828</v>
      </c>
      <c r="G462" t="s">
        <v>591</v>
      </c>
      <c r="H462">
        <v>2</v>
      </c>
      <c r="I462">
        <v>6</v>
      </c>
      <c r="J462">
        <v>2004</v>
      </c>
      <c r="K462" t="s">
        <v>278</v>
      </c>
      <c r="L462">
        <v>141</v>
      </c>
      <c r="M462" t="s">
        <v>1299</v>
      </c>
      <c r="N462" t="s">
        <v>257</v>
      </c>
      <c r="O462" t="s">
        <v>258</v>
      </c>
      <c r="P462" t="s">
        <v>259</v>
      </c>
      <c r="Q462" t="s">
        <v>34</v>
      </c>
      <c r="R462" t="s">
        <v>260</v>
      </c>
      <c r="S462" t="s">
        <v>34</v>
      </c>
      <c r="T462" t="s">
        <v>261</v>
      </c>
      <c r="U462" t="s">
        <v>262</v>
      </c>
      <c r="V462" t="s">
        <v>52</v>
      </c>
      <c r="W462" t="s">
        <v>263</v>
      </c>
      <c r="X462" t="s">
        <v>264</v>
      </c>
      <c r="Y462" t="s">
        <v>65</v>
      </c>
    </row>
    <row r="463" spans="1:25" x14ac:dyDescent="0.25">
      <c r="A463">
        <v>10266</v>
      </c>
      <c r="B463">
        <v>21</v>
      </c>
      <c r="C463" t="s">
        <v>77</v>
      </c>
      <c r="D463">
        <v>6</v>
      </c>
      <c r="E463" t="s">
        <v>1315</v>
      </c>
      <c r="F463" t="s">
        <v>830</v>
      </c>
      <c r="G463" t="s">
        <v>28</v>
      </c>
      <c r="H463">
        <v>3</v>
      </c>
      <c r="I463">
        <v>7</v>
      </c>
      <c r="J463">
        <v>2004</v>
      </c>
      <c r="K463" t="s">
        <v>278</v>
      </c>
      <c r="L463">
        <v>141</v>
      </c>
      <c r="M463" t="s">
        <v>1299</v>
      </c>
      <c r="N463" t="s">
        <v>831</v>
      </c>
      <c r="O463" t="s">
        <v>832</v>
      </c>
      <c r="P463" t="s">
        <v>833</v>
      </c>
      <c r="Q463" t="s">
        <v>34</v>
      </c>
      <c r="R463" t="s">
        <v>834</v>
      </c>
      <c r="S463" t="s">
        <v>34</v>
      </c>
      <c r="T463" t="s">
        <v>835</v>
      </c>
      <c r="U463" t="s">
        <v>396</v>
      </c>
      <c r="V463" t="s">
        <v>52</v>
      </c>
      <c r="W463" t="s">
        <v>836</v>
      </c>
      <c r="X463" t="s">
        <v>837</v>
      </c>
      <c r="Y463" t="s">
        <v>42</v>
      </c>
    </row>
    <row r="464" spans="1:25" x14ac:dyDescent="0.25">
      <c r="A464">
        <v>10278</v>
      </c>
      <c r="B464">
        <v>34</v>
      </c>
      <c r="C464" t="s">
        <v>77</v>
      </c>
      <c r="D464">
        <v>6</v>
      </c>
      <c r="E464" t="s">
        <v>1316</v>
      </c>
      <c r="F464" t="s">
        <v>1317</v>
      </c>
      <c r="G464" t="s">
        <v>28</v>
      </c>
      <c r="H464">
        <v>3</v>
      </c>
      <c r="I464">
        <v>8</v>
      </c>
      <c r="J464">
        <v>2004</v>
      </c>
      <c r="K464" t="s">
        <v>278</v>
      </c>
      <c r="L464">
        <v>141</v>
      </c>
      <c r="M464" t="s">
        <v>1299</v>
      </c>
      <c r="N464" t="s">
        <v>1318</v>
      </c>
      <c r="O464" t="s">
        <v>1319</v>
      </c>
      <c r="P464" t="s">
        <v>1320</v>
      </c>
      <c r="Q464" t="s">
        <v>34</v>
      </c>
      <c r="R464" t="s">
        <v>1321</v>
      </c>
      <c r="S464" t="s">
        <v>1322</v>
      </c>
      <c r="T464" t="s">
        <v>1323</v>
      </c>
      <c r="U464" t="s">
        <v>38</v>
      </c>
      <c r="V464" t="s">
        <v>39</v>
      </c>
      <c r="W464" t="s">
        <v>168</v>
      </c>
      <c r="X464" t="s">
        <v>705</v>
      </c>
      <c r="Y464" t="s">
        <v>65</v>
      </c>
    </row>
    <row r="465" spans="1:25" x14ac:dyDescent="0.25">
      <c r="A465">
        <v>10287</v>
      </c>
      <c r="B465">
        <v>41</v>
      </c>
      <c r="C465" t="s">
        <v>77</v>
      </c>
      <c r="D465">
        <v>4</v>
      </c>
      <c r="E465" t="s">
        <v>1324</v>
      </c>
      <c r="F465" t="s">
        <v>846</v>
      </c>
      <c r="G465" t="s">
        <v>28</v>
      </c>
      <c r="H465">
        <v>3</v>
      </c>
      <c r="I465">
        <v>8</v>
      </c>
      <c r="J465">
        <v>2004</v>
      </c>
      <c r="K465" t="s">
        <v>278</v>
      </c>
      <c r="L465">
        <v>141</v>
      </c>
      <c r="M465" t="s">
        <v>1299</v>
      </c>
      <c r="N465" t="s">
        <v>818</v>
      </c>
      <c r="O465" t="s">
        <v>819</v>
      </c>
      <c r="P465" t="s">
        <v>820</v>
      </c>
      <c r="Q465" t="s">
        <v>34</v>
      </c>
      <c r="R465" t="s">
        <v>821</v>
      </c>
      <c r="S465" t="s">
        <v>34</v>
      </c>
      <c r="T465" t="s">
        <v>822</v>
      </c>
      <c r="U465" t="s">
        <v>823</v>
      </c>
      <c r="V465" t="s">
        <v>52</v>
      </c>
      <c r="W465" t="s">
        <v>824</v>
      </c>
      <c r="X465" t="s">
        <v>150</v>
      </c>
      <c r="Y465" t="s">
        <v>65</v>
      </c>
    </row>
    <row r="466" spans="1:25" x14ac:dyDescent="0.25">
      <c r="A466">
        <v>10301</v>
      </c>
      <c r="B466">
        <v>37</v>
      </c>
      <c r="C466" t="s">
        <v>77</v>
      </c>
      <c r="D466">
        <v>8</v>
      </c>
      <c r="E466" t="s">
        <v>1325</v>
      </c>
      <c r="F466" t="s">
        <v>1326</v>
      </c>
      <c r="G466" t="s">
        <v>28</v>
      </c>
      <c r="H466">
        <v>4</v>
      </c>
      <c r="I466">
        <v>10</v>
      </c>
      <c r="J466">
        <v>2003</v>
      </c>
      <c r="K466" t="s">
        <v>278</v>
      </c>
      <c r="L466">
        <v>141</v>
      </c>
      <c r="M466" t="s">
        <v>1299</v>
      </c>
      <c r="N466" t="s">
        <v>1327</v>
      </c>
      <c r="O466" t="s">
        <v>1328</v>
      </c>
      <c r="P466" t="s">
        <v>1329</v>
      </c>
      <c r="Q466" t="s">
        <v>34</v>
      </c>
      <c r="R466" t="s">
        <v>1330</v>
      </c>
      <c r="S466" t="s">
        <v>34</v>
      </c>
      <c r="T466" t="s">
        <v>1331</v>
      </c>
      <c r="U466" t="s">
        <v>112</v>
      </c>
      <c r="V466" t="s">
        <v>52</v>
      </c>
      <c r="W466" t="s">
        <v>1332</v>
      </c>
      <c r="X466" t="s">
        <v>1333</v>
      </c>
      <c r="Y466" t="s">
        <v>65</v>
      </c>
    </row>
    <row r="467" spans="1:25" x14ac:dyDescent="0.25">
      <c r="A467">
        <v>10310</v>
      </c>
      <c r="B467">
        <v>37</v>
      </c>
      <c r="C467" t="s">
        <v>77</v>
      </c>
      <c r="D467">
        <v>2</v>
      </c>
      <c r="E467" t="s">
        <v>1334</v>
      </c>
      <c r="F467" t="s">
        <v>856</v>
      </c>
      <c r="G467" t="s">
        <v>28</v>
      </c>
      <c r="H467">
        <v>4</v>
      </c>
      <c r="I467">
        <v>10</v>
      </c>
      <c r="J467">
        <v>2004</v>
      </c>
      <c r="K467" t="s">
        <v>278</v>
      </c>
      <c r="L467">
        <v>141</v>
      </c>
      <c r="M467" t="s">
        <v>1299</v>
      </c>
      <c r="N467" t="s">
        <v>805</v>
      </c>
      <c r="O467" t="s">
        <v>806</v>
      </c>
      <c r="P467" t="s">
        <v>807</v>
      </c>
      <c r="Q467" t="s">
        <v>34</v>
      </c>
      <c r="R467" t="s">
        <v>808</v>
      </c>
      <c r="S467" t="s">
        <v>34</v>
      </c>
      <c r="T467" t="s">
        <v>809</v>
      </c>
      <c r="U467" t="s">
        <v>810</v>
      </c>
      <c r="V467" t="s">
        <v>52</v>
      </c>
      <c r="W467" t="s">
        <v>811</v>
      </c>
      <c r="X467" t="s">
        <v>812</v>
      </c>
      <c r="Y467" t="s">
        <v>65</v>
      </c>
    </row>
    <row r="468" spans="1:25" x14ac:dyDescent="0.25">
      <c r="A468">
        <v>10321</v>
      </c>
      <c r="B468">
        <v>41</v>
      </c>
      <c r="C468" t="s">
        <v>77</v>
      </c>
      <c r="D468">
        <v>10</v>
      </c>
      <c r="E468" t="s">
        <v>1335</v>
      </c>
      <c r="F468" t="s">
        <v>424</v>
      </c>
      <c r="G468" t="s">
        <v>28</v>
      </c>
      <c r="H468">
        <v>4</v>
      </c>
      <c r="I468">
        <v>11</v>
      </c>
      <c r="J468">
        <v>2004</v>
      </c>
      <c r="K468" t="s">
        <v>278</v>
      </c>
      <c r="L468">
        <v>141</v>
      </c>
      <c r="M468" t="s">
        <v>1299</v>
      </c>
      <c r="N468" t="s">
        <v>248</v>
      </c>
      <c r="O468" t="s">
        <v>249</v>
      </c>
      <c r="P468" t="s">
        <v>250</v>
      </c>
      <c r="Q468" t="s">
        <v>34</v>
      </c>
      <c r="R468" t="s">
        <v>251</v>
      </c>
      <c r="S468" t="s">
        <v>185</v>
      </c>
      <c r="T468" t="s">
        <v>252</v>
      </c>
      <c r="U468" t="s">
        <v>38</v>
      </c>
      <c r="V468" t="s">
        <v>39</v>
      </c>
      <c r="W468" t="s">
        <v>253</v>
      </c>
      <c r="X468" t="s">
        <v>254</v>
      </c>
      <c r="Y468" t="s">
        <v>65</v>
      </c>
    </row>
    <row r="469" spans="1:25" x14ac:dyDescent="0.25">
      <c r="A469">
        <v>10331</v>
      </c>
      <c r="B469">
        <v>46</v>
      </c>
      <c r="C469" t="s">
        <v>77</v>
      </c>
      <c r="D469">
        <v>6</v>
      </c>
      <c r="E469" t="s">
        <v>1336</v>
      </c>
      <c r="F469" t="s">
        <v>1337</v>
      </c>
      <c r="G469" t="s">
        <v>28</v>
      </c>
      <c r="H469">
        <v>4</v>
      </c>
      <c r="I469">
        <v>11</v>
      </c>
      <c r="J469">
        <v>2004</v>
      </c>
      <c r="K469" t="s">
        <v>278</v>
      </c>
      <c r="L469">
        <v>141</v>
      </c>
      <c r="M469" t="s">
        <v>1299</v>
      </c>
      <c r="N469" t="s">
        <v>494</v>
      </c>
      <c r="O469" t="s">
        <v>495</v>
      </c>
      <c r="P469" t="s">
        <v>496</v>
      </c>
      <c r="Q469" t="s">
        <v>34</v>
      </c>
      <c r="R469" t="s">
        <v>332</v>
      </c>
      <c r="S469" t="s">
        <v>214</v>
      </c>
      <c r="T469" t="s">
        <v>333</v>
      </c>
      <c r="U469" t="s">
        <v>38</v>
      </c>
      <c r="V469" t="s">
        <v>39</v>
      </c>
      <c r="W469" t="s">
        <v>187</v>
      </c>
      <c r="X469" t="s">
        <v>497</v>
      </c>
      <c r="Y469" t="s">
        <v>65</v>
      </c>
    </row>
    <row r="470" spans="1:25" x14ac:dyDescent="0.25">
      <c r="A470">
        <v>10342</v>
      </c>
      <c r="B470">
        <v>40</v>
      </c>
      <c r="C470" t="s">
        <v>77</v>
      </c>
      <c r="D470">
        <v>2</v>
      </c>
      <c r="E470" t="s">
        <v>1338</v>
      </c>
      <c r="F470" t="s">
        <v>220</v>
      </c>
      <c r="G470" t="s">
        <v>28</v>
      </c>
      <c r="H470">
        <v>4</v>
      </c>
      <c r="I470">
        <v>11</v>
      </c>
      <c r="J470">
        <v>2004</v>
      </c>
      <c r="K470" t="s">
        <v>278</v>
      </c>
      <c r="L470">
        <v>141</v>
      </c>
      <c r="M470" t="s">
        <v>1299</v>
      </c>
      <c r="N470" t="s">
        <v>132</v>
      </c>
      <c r="O470" t="s">
        <v>133</v>
      </c>
      <c r="P470" t="s">
        <v>134</v>
      </c>
      <c r="Q470" t="s">
        <v>135</v>
      </c>
      <c r="R470" t="s">
        <v>136</v>
      </c>
      <c r="S470" t="s">
        <v>137</v>
      </c>
      <c r="T470" t="s">
        <v>138</v>
      </c>
      <c r="U470" t="s">
        <v>139</v>
      </c>
      <c r="V470" t="s">
        <v>140</v>
      </c>
      <c r="W470" t="s">
        <v>141</v>
      </c>
      <c r="X470" t="s">
        <v>142</v>
      </c>
      <c r="Y470" t="s">
        <v>65</v>
      </c>
    </row>
    <row r="471" spans="1:25" x14ac:dyDescent="0.25">
      <c r="A471">
        <v>10356</v>
      </c>
      <c r="B471">
        <v>43</v>
      </c>
      <c r="C471" t="s">
        <v>1339</v>
      </c>
      <c r="D471">
        <v>8</v>
      </c>
      <c r="E471" t="s">
        <v>1340</v>
      </c>
      <c r="F471" t="s">
        <v>1341</v>
      </c>
      <c r="G471" t="s">
        <v>28</v>
      </c>
      <c r="H471">
        <v>4</v>
      </c>
      <c r="I471">
        <v>12</v>
      </c>
      <c r="J471">
        <v>2004</v>
      </c>
      <c r="K471" t="s">
        <v>278</v>
      </c>
      <c r="L471">
        <v>141</v>
      </c>
      <c r="M471" t="s">
        <v>1299</v>
      </c>
      <c r="N471" t="s">
        <v>58</v>
      </c>
      <c r="O471" t="s">
        <v>59</v>
      </c>
      <c r="P471" t="s">
        <v>60</v>
      </c>
      <c r="Q471" t="s">
        <v>34</v>
      </c>
      <c r="R471" t="s">
        <v>61</v>
      </c>
      <c r="S471" t="s">
        <v>34</v>
      </c>
      <c r="T471" t="s">
        <v>62</v>
      </c>
      <c r="U471" t="s">
        <v>51</v>
      </c>
      <c r="V471" t="s">
        <v>52</v>
      </c>
      <c r="W471" t="s">
        <v>63</v>
      </c>
      <c r="X471" t="s">
        <v>64</v>
      </c>
      <c r="Y471" t="s">
        <v>65</v>
      </c>
    </row>
    <row r="472" spans="1:25" x14ac:dyDescent="0.25">
      <c r="A472">
        <v>10365</v>
      </c>
      <c r="B472">
        <v>30</v>
      </c>
      <c r="C472" t="s">
        <v>1342</v>
      </c>
      <c r="D472">
        <v>1</v>
      </c>
      <c r="E472" t="s">
        <v>1343</v>
      </c>
      <c r="F472" t="s">
        <v>1344</v>
      </c>
      <c r="G472" t="s">
        <v>28</v>
      </c>
      <c r="H472">
        <v>1</v>
      </c>
      <c r="I472">
        <v>1</v>
      </c>
      <c r="J472">
        <v>2005</v>
      </c>
      <c r="K472" t="s">
        <v>278</v>
      </c>
      <c r="L472">
        <v>141</v>
      </c>
      <c r="M472" t="s">
        <v>1299</v>
      </c>
      <c r="N472" t="s">
        <v>582</v>
      </c>
      <c r="O472" t="s">
        <v>583</v>
      </c>
      <c r="P472" t="s">
        <v>584</v>
      </c>
      <c r="Q472" t="s">
        <v>34</v>
      </c>
      <c r="R472" t="s">
        <v>251</v>
      </c>
      <c r="S472" t="s">
        <v>185</v>
      </c>
      <c r="T472" t="s">
        <v>252</v>
      </c>
      <c r="U472" t="s">
        <v>38</v>
      </c>
      <c r="V472" t="s">
        <v>39</v>
      </c>
      <c r="W472" t="s">
        <v>585</v>
      </c>
      <c r="X472" t="s">
        <v>586</v>
      </c>
      <c r="Y472" t="s">
        <v>42</v>
      </c>
    </row>
    <row r="473" spans="1:25" x14ac:dyDescent="0.25">
      <c r="A473">
        <v>10377</v>
      </c>
      <c r="B473">
        <v>35</v>
      </c>
      <c r="C473" t="s">
        <v>77</v>
      </c>
      <c r="D473">
        <v>2</v>
      </c>
      <c r="E473" t="s">
        <v>1345</v>
      </c>
      <c r="F473" t="s">
        <v>1167</v>
      </c>
      <c r="G473" t="s">
        <v>28</v>
      </c>
      <c r="H473">
        <v>1</v>
      </c>
      <c r="I473">
        <v>2</v>
      </c>
      <c r="J473">
        <v>2005</v>
      </c>
      <c r="K473" t="s">
        <v>278</v>
      </c>
      <c r="L473">
        <v>141</v>
      </c>
      <c r="M473" t="s">
        <v>1299</v>
      </c>
      <c r="N473" t="s">
        <v>191</v>
      </c>
      <c r="O473" t="s">
        <v>192</v>
      </c>
      <c r="P473" t="s">
        <v>193</v>
      </c>
      <c r="Q473" t="s">
        <v>34</v>
      </c>
      <c r="R473" t="s">
        <v>194</v>
      </c>
      <c r="S473" t="s">
        <v>34</v>
      </c>
      <c r="T473" t="s">
        <v>195</v>
      </c>
      <c r="U473" t="s">
        <v>196</v>
      </c>
      <c r="V473" t="s">
        <v>52</v>
      </c>
      <c r="W473" t="s">
        <v>197</v>
      </c>
      <c r="X473" t="s">
        <v>198</v>
      </c>
      <c r="Y473" t="s">
        <v>65</v>
      </c>
    </row>
    <row r="474" spans="1:25" x14ac:dyDescent="0.25">
      <c r="A474">
        <v>10390</v>
      </c>
      <c r="B474">
        <v>36</v>
      </c>
      <c r="C474" t="s">
        <v>1346</v>
      </c>
      <c r="D474">
        <v>14</v>
      </c>
      <c r="E474" t="s">
        <v>1347</v>
      </c>
      <c r="F474" t="s">
        <v>1348</v>
      </c>
      <c r="G474" t="s">
        <v>28</v>
      </c>
      <c r="H474">
        <v>1</v>
      </c>
      <c r="I474">
        <v>3</v>
      </c>
      <c r="J474">
        <v>2005</v>
      </c>
      <c r="K474" t="s">
        <v>278</v>
      </c>
      <c r="L474">
        <v>141</v>
      </c>
      <c r="M474" t="s">
        <v>1299</v>
      </c>
      <c r="N474" t="s">
        <v>417</v>
      </c>
      <c r="O474" t="s">
        <v>418</v>
      </c>
      <c r="P474" t="s">
        <v>419</v>
      </c>
      <c r="Q474" t="s">
        <v>34</v>
      </c>
      <c r="R474" t="s">
        <v>420</v>
      </c>
      <c r="S474" t="s">
        <v>73</v>
      </c>
      <c r="T474" t="s">
        <v>167</v>
      </c>
      <c r="U474" t="s">
        <v>38</v>
      </c>
      <c r="V474" t="s">
        <v>39</v>
      </c>
      <c r="W474" t="s">
        <v>421</v>
      </c>
      <c r="X474" t="s">
        <v>422</v>
      </c>
      <c r="Y474" t="s">
        <v>65</v>
      </c>
    </row>
    <row r="475" spans="1:25" x14ac:dyDescent="0.25">
      <c r="A475">
        <v>10406</v>
      </c>
      <c r="B475">
        <v>61</v>
      </c>
      <c r="C475" t="s">
        <v>77</v>
      </c>
      <c r="D475">
        <v>3</v>
      </c>
      <c r="E475" t="s">
        <v>1349</v>
      </c>
      <c r="F475" t="s">
        <v>1350</v>
      </c>
      <c r="G475" t="s">
        <v>267</v>
      </c>
      <c r="H475">
        <v>2</v>
      </c>
      <c r="I475">
        <v>4</v>
      </c>
      <c r="J475">
        <v>2005</v>
      </c>
      <c r="K475" t="s">
        <v>278</v>
      </c>
      <c r="L475">
        <v>141</v>
      </c>
      <c r="M475" t="s">
        <v>1299</v>
      </c>
      <c r="N475" t="s">
        <v>562</v>
      </c>
      <c r="O475" t="s">
        <v>563</v>
      </c>
      <c r="P475" t="s">
        <v>564</v>
      </c>
      <c r="Q475" t="s">
        <v>34</v>
      </c>
      <c r="R475" t="s">
        <v>565</v>
      </c>
      <c r="S475" t="s">
        <v>34</v>
      </c>
      <c r="T475" t="s">
        <v>566</v>
      </c>
      <c r="U475" t="s">
        <v>567</v>
      </c>
      <c r="V475" t="s">
        <v>52</v>
      </c>
      <c r="W475" t="s">
        <v>568</v>
      </c>
      <c r="X475" t="s">
        <v>569</v>
      </c>
      <c r="Y475" t="s">
        <v>229</v>
      </c>
    </row>
    <row r="476" spans="1:25" x14ac:dyDescent="0.25">
      <c r="A476">
        <v>10419</v>
      </c>
      <c r="B476">
        <v>38</v>
      </c>
      <c r="C476" t="s">
        <v>77</v>
      </c>
      <c r="D476">
        <v>5</v>
      </c>
      <c r="E476" t="s">
        <v>1351</v>
      </c>
      <c r="F476" t="s">
        <v>878</v>
      </c>
      <c r="G476" t="s">
        <v>28</v>
      </c>
      <c r="H476">
        <v>2</v>
      </c>
      <c r="I476">
        <v>5</v>
      </c>
      <c r="J476">
        <v>2005</v>
      </c>
      <c r="K476" t="s">
        <v>278</v>
      </c>
      <c r="L476">
        <v>141</v>
      </c>
      <c r="M476" t="s">
        <v>1299</v>
      </c>
      <c r="N476" t="s">
        <v>221</v>
      </c>
      <c r="O476" t="s">
        <v>222</v>
      </c>
      <c r="P476" t="s">
        <v>223</v>
      </c>
      <c r="Q476" t="s">
        <v>34</v>
      </c>
      <c r="R476" t="s">
        <v>224</v>
      </c>
      <c r="S476" t="s">
        <v>34</v>
      </c>
      <c r="T476" t="s">
        <v>225</v>
      </c>
      <c r="U476" t="s">
        <v>226</v>
      </c>
      <c r="V476" t="s">
        <v>52</v>
      </c>
      <c r="W476" t="s">
        <v>227</v>
      </c>
      <c r="X476" t="s">
        <v>228</v>
      </c>
      <c r="Y476" t="s">
        <v>65</v>
      </c>
    </row>
    <row r="477" spans="1:25" x14ac:dyDescent="0.25">
      <c r="A477">
        <v>10102</v>
      </c>
      <c r="B477">
        <v>39</v>
      </c>
      <c r="C477" t="s">
        <v>77</v>
      </c>
      <c r="D477">
        <v>2</v>
      </c>
      <c r="E477" t="s">
        <v>1352</v>
      </c>
      <c r="F477" t="s">
        <v>1353</v>
      </c>
      <c r="G477" t="s">
        <v>28</v>
      </c>
      <c r="H477">
        <v>1</v>
      </c>
      <c r="I477">
        <v>1</v>
      </c>
      <c r="J477">
        <v>2003</v>
      </c>
      <c r="K477" t="s">
        <v>1354</v>
      </c>
      <c r="L477">
        <v>102</v>
      </c>
      <c r="M477" t="s">
        <v>1355</v>
      </c>
      <c r="N477" t="s">
        <v>145</v>
      </c>
      <c r="O477" t="s">
        <v>146</v>
      </c>
      <c r="P477" t="s">
        <v>147</v>
      </c>
      <c r="Q477" t="s">
        <v>148</v>
      </c>
      <c r="R477" t="s">
        <v>35</v>
      </c>
      <c r="S477" t="s">
        <v>36</v>
      </c>
      <c r="T477" t="s">
        <v>37</v>
      </c>
      <c r="U477" t="s">
        <v>38</v>
      </c>
      <c r="V477" t="s">
        <v>39</v>
      </c>
      <c r="W477" t="s">
        <v>149</v>
      </c>
      <c r="X477" t="s">
        <v>150</v>
      </c>
      <c r="Y477" t="s">
        <v>65</v>
      </c>
    </row>
    <row r="478" spans="1:25" x14ac:dyDescent="0.25">
      <c r="A478">
        <v>10111</v>
      </c>
      <c r="B478">
        <v>33</v>
      </c>
      <c r="C478" t="s">
        <v>1356</v>
      </c>
      <c r="D478">
        <v>6</v>
      </c>
      <c r="E478" t="s">
        <v>1357</v>
      </c>
      <c r="F478" t="s">
        <v>1358</v>
      </c>
      <c r="G478" t="s">
        <v>28</v>
      </c>
      <c r="H478">
        <v>1</v>
      </c>
      <c r="I478">
        <v>3</v>
      </c>
      <c r="J478">
        <v>2003</v>
      </c>
      <c r="K478" t="s">
        <v>1354</v>
      </c>
      <c r="L478">
        <v>102</v>
      </c>
      <c r="M478" t="s">
        <v>1355</v>
      </c>
      <c r="N478" t="s">
        <v>118</v>
      </c>
      <c r="O478" t="s">
        <v>119</v>
      </c>
      <c r="P478" t="s">
        <v>120</v>
      </c>
      <c r="Q478" t="s">
        <v>34</v>
      </c>
      <c r="R478" t="s">
        <v>83</v>
      </c>
      <c r="S478" t="s">
        <v>73</v>
      </c>
      <c r="T478" t="s">
        <v>34</v>
      </c>
      <c r="U478" t="s">
        <v>38</v>
      </c>
      <c r="V478" t="s">
        <v>39</v>
      </c>
      <c r="W478" t="s">
        <v>121</v>
      </c>
      <c r="X478" t="s">
        <v>76</v>
      </c>
      <c r="Y478" t="s">
        <v>65</v>
      </c>
    </row>
    <row r="479" spans="1:25" x14ac:dyDescent="0.25">
      <c r="A479">
        <v>10125</v>
      </c>
      <c r="B479">
        <v>32</v>
      </c>
      <c r="C479" t="s">
        <v>77</v>
      </c>
      <c r="D479">
        <v>1</v>
      </c>
      <c r="E479" t="s">
        <v>1359</v>
      </c>
      <c r="F479" t="s">
        <v>1360</v>
      </c>
      <c r="G479" t="s">
        <v>28</v>
      </c>
      <c r="H479">
        <v>2</v>
      </c>
      <c r="I479">
        <v>5</v>
      </c>
      <c r="J479">
        <v>2003</v>
      </c>
      <c r="K479" t="s">
        <v>1354</v>
      </c>
      <c r="L479">
        <v>102</v>
      </c>
      <c r="M479" t="s">
        <v>1355</v>
      </c>
      <c r="N479" t="s">
        <v>132</v>
      </c>
      <c r="O479" t="s">
        <v>133</v>
      </c>
      <c r="P479" t="s">
        <v>134</v>
      </c>
      <c r="Q479" t="s">
        <v>135</v>
      </c>
      <c r="R479" t="s">
        <v>136</v>
      </c>
      <c r="S479" t="s">
        <v>137</v>
      </c>
      <c r="T479" t="s">
        <v>138</v>
      </c>
      <c r="U479" t="s">
        <v>139</v>
      </c>
      <c r="V479" t="s">
        <v>140</v>
      </c>
      <c r="W479" t="s">
        <v>141</v>
      </c>
      <c r="X479" t="s">
        <v>142</v>
      </c>
      <c r="Y479" t="s">
        <v>65</v>
      </c>
    </row>
    <row r="480" spans="1:25" x14ac:dyDescent="0.25">
      <c r="A480">
        <v>10139</v>
      </c>
      <c r="B480">
        <v>31</v>
      </c>
      <c r="C480" t="s">
        <v>77</v>
      </c>
      <c r="D480">
        <v>7</v>
      </c>
      <c r="E480" t="s">
        <v>1361</v>
      </c>
      <c r="F480" t="s">
        <v>1362</v>
      </c>
      <c r="G480" t="s">
        <v>28</v>
      </c>
      <c r="H480">
        <v>3</v>
      </c>
      <c r="I480">
        <v>7</v>
      </c>
      <c r="J480">
        <v>2003</v>
      </c>
      <c r="K480" t="s">
        <v>1354</v>
      </c>
      <c r="L480">
        <v>102</v>
      </c>
      <c r="M480" t="s">
        <v>1355</v>
      </c>
      <c r="N480" t="s">
        <v>233</v>
      </c>
      <c r="O480" t="s">
        <v>234</v>
      </c>
      <c r="P480" t="s">
        <v>235</v>
      </c>
      <c r="Q480" t="s">
        <v>236</v>
      </c>
      <c r="R480" t="s">
        <v>237</v>
      </c>
      <c r="S480" t="s">
        <v>238</v>
      </c>
      <c r="T480" t="s">
        <v>239</v>
      </c>
      <c r="U480" t="s">
        <v>139</v>
      </c>
      <c r="V480" t="s">
        <v>140</v>
      </c>
      <c r="W480" t="s">
        <v>240</v>
      </c>
      <c r="X480" t="s">
        <v>241</v>
      </c>
      <c r="Y480" t="s">
        <v>65</v>
      </c>
    </row>
    <row r="481" spans="1:25" x14ac:dyDescent="0.25">
      <c r="A481">
        <v>10149</v>
      </c>
      <c r="B481">
        <v>50</v>
      </c>
      <c r="C481" t="s">
        <v>77</v>
      </c>
      <c r="D481">
        <v>4</v>
      </c>
      <c r="E481" t="s">
        <v>1363</v>
      </c>
      <c r="F481" t="s">
        <v>1364</v>
      </c>
      <c r="G481" t="s">
        <v>28</v>
      </c>
      <c r="H481">
        <v>3</v>
      </c>
      <c r="I481">
        <v>9</v>
      </c>
      <c r="J481">
        <v>2003</v>
      </c>
      <c r="K481" t="s">
        <v>1354</v>
      </c>
      <c r="L481">
        <v>102</v>
      </c>
      <c r="M481" t="s">
        <v>1355</v>
      </c>
      <c r="N481" t="s">
        <v>1195</v>
      </c>
      <c r="O481" t="s">
        <v>1196</v>
      </c>
      <c r="P481" t="s">
        <v>1197</v>
      </c>
      <c r="Q481" t="s">
        <v>34</v>
      </c>
      <c r="R481" t="s">
        <v>1198</v>
      </c>
      <c r="S481" t="s">
        <v>73</v>
      </c>
      <c r="T481" t="s">
        <v>92</v>
      </c>
      <c r="U481" t="s">
        <v>38</v>
      </c>
      <c r="V481" t="s">
        <v>39</v>
      </c>
      <c r="W481" t="s">
        <v>1199</v>
      </c>
      <c r="X481" t="s">
        <v>705</v>
      </c>
      <c r="Y481" t="s">
        <v>65</v>
      </c>
    </row>
    <row r="482" spans="1:25" x14ac:dyDescent="0.25">
      <c r="A482">
        <v>10162</v>
      </c>
      <c r="B482">
        <v>48</v>
      </c>
      <c r="C482" t="s">
        <v>1365</v>
      </c>
      <c r="D482">
        <v>2</v>
      </c>
      <c r="E482" t="s">
        <v>1366</v>
      </c>
      <c r="F482" t="s">
        <v>1367</v>
      </c>
      <c r="G482" t="s">
        <v>28</v>
      </c>
      <c r="H482">
        <v>4</v>
      </c>
      <c r="I482">
        <v>10</v>
      </c>
      <c r="J482">
        <v>2003</v>
      </c>
      <c r="K482" t="s">
        <v>1354</v>
      </c>
      <c r="L482">
        <v>102</v>
      </c>
      <c r="M482" t="s">
        <v>1355</v>
      </c>
      <c r="N482" t="s">
        <v>80</v>
      </c>
      <c r="O482" t="s">
        <v>81</v>
      </c>
      <c r="P482" t="s">
        <v>82</v>
      </c>
      <c r="Q482" t="s">
        <v>34</v>
      </c>
      <c r="R482" t="s">
        <v>83</v>
      </c>
      <c r="S482" t="s">
        <v>73</v>
      </c>
      <c r="T482" t="s">
        <v>34</v>
      </c>
      <c r="U482" t="s">
        <v>38</v>
      </c>
      <c r="V482" t="s">
        <v>39</v>
      </c>
      <c r="W482" t="s">
        <v>84</v>
      </c>
      <c r="X482" t="s">
        <v>76</v>
      </c>
      <c r="Y482" t="s">
        <v>65</v>
      </c>
    </row>
    <row r="483" spans="1:25" x14ac:dyDescent="0.25">
      <c r="A483">
        <v>10173</v>
      </c>
      <c r="B483">
        <v>43</v>
      </c>
      <c r="C483" t="s">
        <v>77</v>
      </c>
      <c r="D483">
        <v>6</v>
      </c>
      <c r="E483" t="s">
        <v>1368</v>
      </c>
      <c r="F483" t="s">
        <v>1306</v>
      </c>
      <c r="G483" t="s">
        <v>28</v>
      </c>
      <c r="H483">
        <v>4</v>
      </c>
      <c r="I483">
        <v>11</v>
      </c>
      <c r="J483">
        <v>2003</v>
      </c>
      <c r="K483" t="s">
        <v>1354</v>
      </c>
      <c r="L483">
        <v>102</v>
      </c>
      <c r="M483" t="s">
        <v>1355</v>
      </c>
      <c r="N483" t="s">
        <v>1369</v>
      </c>
      <c r="O483" t="s">
        <v>1370</v>
      </c>
      <c r="P483" t="s">
        <v>1371</v>
      </c>
      <c r="Q483" t="s">
        <v>34</v>
      </c>
      <c r="R483" t="s">
        <v>1372</v>
      </c>
      <c r="S483" t="s">
        <v>34</v>
      </c>
      <c r="T483" t="s">
        <v>1373</v>
      </c>
      <c r="U483" t="s">
        <v>396</v>
      </c>
      <c r="V483" t="s">
        <v>52</v>
      </c>
      <c r="W483" t="s">
        <v>1374</v>
      </c>
      <c r="X483" t="s">
        <v>1375</v>
      </c>
      <c r="Y483" t="s">
        <v>65</v>
      </c>
    </row>
    <row r="484" spans="1:25" x14ac:dyDescent="0.25">
      <c r="A484">
        <v>10182</v>
      </c>
      <c r="B484">
        <v>25</v>
      </c>
      <c r="C484" t="s">
        <v>1376</v>
      </c>
      <c r="D484">
        <v>3</v>
      </c>
      <c r="E484" t="s">
        <v>1377</v>
      </c>
      <c r="F484" t="s">
        <v>802</v>
      </c>
      <c r="G484" t="s">
        <v>28</v>
      </c>
      <c r="H484">
        <v>4</v>
      </c>
      <c r="I484">
        <v>11</v>
      </c>
      <c r="J484">
        <v>2003</v>
      </c>
      <c r="K484" t="s">
        <v>1354</v>
      </c>
      <c r="L484">
        <v>102</v>
      </c>
      <c r="M484" t="s">
        <v>1355</v>
      </c>
      <c r="N484" t="s">
        <v>417</v>
      </c>
      <c r="O484" t="s">
        <v>418</v>
      </c>
      <c r="P484" t="s">
        <v>419</v>
      </c>
      <c r="Q484" t="s">
        <v>34</v>
      </c>
      <c r="R484" t="s">
        <v>420</v>
      </c>
      <c r="S484" t="s">
        <v>73</v>
      </c>
      <c r="T484" t="s">
        <v>167</v>
      </c>
      <c r="U484" t="s">
        <v>38</v>
      </c>
      <c r="V484" t="s">
        <v>39</v>
      </c>
      <c r="W484" t="s">
        <v>421</v>
      </c>
      <c r="X484" t="s">
        <v>422</v>
      </c>
      <c r="Y484" t="s">
        <v>42</v>
      </c>
    </row>
    <row r="485" spans="1:25" x14ac:dyDescent="0.25">
      <c r="A485">
        <v>10193</v>
      </c>
      <c r="B485">
        <v>28</v>
      </c>
      <c r="C485" t="s">
        <v>77</v>
      </c>
      <c r="D485">
        <v>7</v>
      </c>
      <c r="E485" t="s">
        <v>1378</v>
      </c>
      <c r="F485" t="s">
        <v>1379</v>
      </c>
      <c r="G485" t="s">
        <v>28</v>
      </c>
      <c r="H485">
        <v>4</v>
      </c>
      <c r="I485">
        <v>11</v>
      </c>
      <c r="J485">
        <v>2003</v>
      </c>
      <c r="K485" t="s">
        <v>1354</v>
      </c>
      <c r="L485">
        <v>102</v>
      </c>
      <c r="M485" t="s">
        <v>1355</v>
      </c>
      <c r="N485" t="s">
        <v>1380</v>
      </c>
      <c r="O485" t="s">
        <v>1381</v>
      </c>
      <c r="P485" t="s">
        <v>1382</v>
      </c>
      <c r="Q485" t="s">
        <v>34</v>
      </c>
      <c r="R485" t="s">
        <v>1383</v>
      </c>
      <c r="S485" t="s">
        <v>137</v>
      </c>
      <c r="T485" t="s">
        <v>1384</v>
      </c>
      <c r="U485" t="s">
        <v>139</v>
      </c>
      <c r="V485" t="s">
        <v>140</v>
      </c>
      <c r="W485" t="s">
        <v>1385</v>
      </c>
      <c r="X485" t="s">
        <v>1386</v>
      </c>
      <c r="Y485" t="s">
        <v>65</v>
      </c>
    </row>
    <row r="486" spans="1:25" x14ac:dyDescent="0.25">
      <c r="A486">
        <v>10205</v>
      </c>
      <c r="B486">
        <v>36</v>
      </c>
      <c r="C486" t="s">
        <v>77</v>
      </c>
      <c r="D486">
        <v>2</v>
      </c>
      <c r="E486" t="s">
        <v>1387</v>
      </c>
      <c r="F486" t="s">
        <v>1388</v>
      </c>
      <c r="G486" t="s">
        <v>28</v>
      </c>
      <c r="H486">
        <v>4</v>
      </c>
      <c r="I486">
        <v>12</v>
      </c>
      <c r="J486">
        <v>2003</v>
      </c>
      <c r="K486" t="s">
        <v>1354</v>
      </c>
      <c r="L486">
        <v>102</v>
      </c>
      <c r="M486" t="s">
        <v>1355</v>
      </c>
      <c r="N486" t="s">
        <v>268</v>
      </c>
      <c r="O486" t="s">
        <v>269</v>
      </c>
      <c r="P486" t="s">
        <v>270</v>
      </c>
      <c r="Q486" t="s">
        <v>34</v>
      </c>
      <c r="R486" t="s">
        <v>271</v>
      </c>
      <c r="S486" t="s">
        <v>34</v>
      </c>
      <c r="T486" t="s">
        <v>272</v>
      </c>
      <c r="U486" t="s">
        <v>273</v>
      </c>
      <c r="V486" t="s">
        <v>52</v>
      </c>
      <c r="W486" t="s">
        <v>274</v>
      </c>
      <c r="X486" t="s">
        <v>275</v>
      </c>
      <c r="Y486" t="s">
        <v>65</v>
      </c>
    </row>
    <row r="487" spans="1:25" x14ac:dyDescent="0.25">
      <c r="A487">
        <v>10215</v>
      </c>
      <c r="B487">
        <v>27</v>
      </c>
      <c r="C487" t="s">
        <v>1126</v>
      </c>
      <c r="D487">
        <v>10</v>
      </c>
      <c r="E487" t="s">
        <v>1389</v>
      </c>
      <c r="F487" t="s">
        <v>357</v>
      </c>
      <c r="G487" t="s">
        <v>28</v>
      </c>
      <c r="H487">
        <v>1</v>
      </c>
      <c r="I487">
        <v>1</v>
      </c>
      <c r="J487">
        <v>2004</v>
      </c>
      <c r="K487" t="s">
        <v>1354</v>
      </c>
      <c r="L487">
        <v>102</v>
      </c>
      <c r="M487" t="s">
        <v>1355</v>
      </c>
      <c r="N487" t="s">
        <v>358</v>
      </c>
      <c r="O487" t="s">
        <v>359</v>
      </c>
      <c r="P487" t="s">
        <v>360</v>
      </c>
      <c r="Q487" t="s">
        <v>34</v>
      </c>
      <c r="R487" t="s">
        <v>361</v>
      </c>
      <c r="S487" t="s">
        <v>73</v>
      </c>
      <c r="T487" t="s">
        <v>158</v>
      </c>
      <c r="U487" t="s">
        <v>38</v>
      </c>
      <c r="V487" t="s">
        <v>39</v>
      </c>
      <c r="W487" t="s">
        <v>362</v>
      </c>
      <c r="X487" t="s">
        <v>363</v>
      </c>
      <c r="Y487" t="s">
        <v>42</v>
      </c>
    </row>
    <row r="488" spans="1:25" x14ac:dyDescent="0.25">
      <c r="A488">
        <v>10227</v>
      </c>
      <c r="B488">
        <v>25</v>
      </c>
      <c r="C488" t="s">
        <v>77</v>
      </c>
      <c r="D488">
        <v>3</v>
      </c>
      <c r="E488" t="s">
        <v>1390</v>
      </c>
      <c r="F488" t="s">
        <v>1391</v>
      </c>
      <c r="G488" t="s">
        <v>28</v>
      </c>
      <c r="H488">
        <v>1</v>
      </c>
      <c r="I488">
        <v>3</v>
      </c>
      <c r="J488">
        <v>2004</v>
      </c>
      <c r="K488" t="s">
        <v>1354</v>
      </c>
      <c r="L488">
        <v>102</v>
      </c>
      <c r="M488" t="s">
        <v>1355</v>
      </c>
      <c r="N488" t="s">
        <v>338</v>
      </c>
      <c r="O488" t="s">
        <v>339</v>
      </c>
      <c r="P488" t="s">
        <v>340</v>
      </c>
      <c r="Q488" t="s">
        <v>34</v>
      </c>
      <c r="R488" t="s">
        <v>341</v>
      </c>
      <c r="S488" t="s">
        <v>34</v>
      </c>
      <c r="T488" t="s">
        <v>342</v>
      </c>
      <c r="U488" t="s">
        <v>51</v>
      </c>
      <c r="V488" t="s">
        <v>52</v>
      </c>
      <c r="W488" t="s">
        <v>343</v>
      </c>
      <c r="X488" t="s">
        <v>344</v>
      </c>
      <c r="Y488" t="s">
        <v>42</v>
      </c>
    </row>
    <row r="489" spans="1:25" x14ac:dyDescent="0.25">
      <c r="A489">
        <v>10244</v>
      </c>
      <c r="B489">
        <v>40</v>
      </c>
      <c r="C489" t="s">
        <v>77</v>
      </c>
      <c r="D489">
        <v>7</v>
      </c>
      <c r="E489" t="s">
        <v>1392</v>
      </c>
      <c r="F489" t="s">
        <v>1393</v>
      </c>
      <c r="G489" t="s">
        <v>28</v>
      </c>
      <c r="H489">
        <v>2</v>
      </c>
      <c r="I489">
        <v>4</v>
      </c>
      <c r="J489">
        <v>2004</v>
      </c>
      <c r="K489" t="s">
        <v>1354</v>
      </c>
      <c r="L489">
        <v>102</v>
      </c>
      <c r="M489" t="s">
        <v>1355</v>
      </c>
      <c r="N489" t="s">
        <v>268</v>
      </c>
      <c r="O489" t="s">
        <v>269</v>
      </c>
      <c r="P489" t="s">
        <v>270</v>
      </c>
      <c r="Q489" t="s">
        <v>34</v>
      </c>
      <c r="R489" t="s">
        <v>271</v>
      </c>
      <c r="S489" t="s">
        <v>34</v>
      </c>
      <c r="T489" t="s">
        <v>272</v>
      </c>
      <c r="U489" t="s">
        <v>273</v>
      </c>
      <c r="V489" t="s">
        <v>52</v>
      </c>
      <c r="W489" t="s">
        <v>274</v>
      </c>
      <c r="X489" t="s">
        <v>275</v>
      </c>
      <c r="Y489" t="s">
        <v>65</v>
      </c>
    </row>
    <row r="490" spans="1:25" x14ac:dyDescent="0.25">
      <c r="A490">
        <v>10256</v>
      </c>
      <c r="B490">
        <v>34</v>
      </c>
      <c r="C490" t="s">
        <v>1394</v>
      </c>
      <c r="D490">
        <v>2</v>
      </c>
      <c r="E490" t="s">
        <v>1395</v>
      </c>
      <c r="F490" t="s">
        <v>1396</v>
      </c>
      <c r="G490" t="s">
        <v>28</v>
      </c>
      <c r="H490">
        <v>2</v>
      </c>
      <c r="I490">
        <v>6</v>
      </c>
      <c r="J490">
        <v>2004</v>
      </c>
      <c r="K490" t="s">
        <v>1354</v>
      </c>
      <c r="L490">
        <v>102</v>
      </c>
      <c r="M490" t="s">
        <v>1355</v>
      </c>
      <c r="N490" t="s">
        <v>562</v>
      </c>
      <c r="O490" t="s">
        <v>563</v>
      </c>
      <c r="P490" t="s">
        <v>564</v>
      </c>
      <c r="Q490" t="s">
        <v>34</v>
      </c>
      <c r="R490" t="s">
        <v>565</v>
      </c>
      <c r="S490" t="s">
        <v>34</v>
      </c>
      <c r="T490" t="s">
        <v>566</v>
      </c>
      <c r="U490" t="s">
        <v>567</v>
      </c>
      <c r="V490" t="s">
        <v>52</v>
      </c>
      <c r="W490" t="s">
        <v>568</v>
      </c>
      <c r="X490" t="s">
        <v>569</v>
      </c>
      <c r="Y490" t="s">
        <v>65</v>
      </c>
    </row>
    <row r="491" spans="1:25" x14ac:dyDescent="0.25">
      <c r="A491">
        <v>10280</v>
      </c>
      <c r="B491">
        <v>50</v>
      </c>
      <c r="C491" t="s">
        <v>77</v>
      </c>
      <c r="D491">
        <v>9</v>
      </c>
      <c r="E491" t="s">
        <v>1397</v>
      </c>
      <c r="F491" t="s">
        <v>390</v>
      </c>
      <c r="G491" t="s">
        <v>28</v>
      </c>
      <c r="H491">
        <v>3</v>
      </c>
      <c r="I491">
        <v>8</v>
      </c>
      <c r="J491">
        <v>2004</v>
      </c>
      <c r="K491" t="s">
        <v>1354</v>
      </c>
      <c r="L491">
        <v>102</v>
      </c>
      <c r="M491" t="s">
        <v>1355</v>
      </c>
      <c r="N491" t="s">
        <v>391</v>
      </c>
      <c r="O491" t="s">
        <v>392</v>
      </c>
      <c r="P491" t="s">
        <v>393</v>
      </c>
      <c r="Q491" t="s">
        <v>34</v>
      </c>
      <c r="R491" t="s">
        <v>394</v>
      </c>
      <c r="S491" t="s">
        <v>34</v>
      </c>
      <c r="T491" t="s">
        <v>395</v>
      </c>
      <c r="U491" t="s">
        <v>396</v>
      </c>
      <c r="V491" t="s">
        <v>52</v>
      </c>
      <c r="W491" t="s">
        <v>397</v>
      </c>
      <c r="X491" t="s">
        <v>398</v>
      </c>
      <c r="Y491" t="s">
        <v>65</v>
      </c>
    </row>
    <row r="492" spans="1:25" x14ac:dyDescent="0.25">
      <c r="A492">
        <v>10289</v>
      </c>
      <c r="B492">
        <v>38</v>
      </c>
      <c r="C492" t="s">
        <v>77</v>
      </c>
      <c r="D492">
        <v>2</v>
      </c>
      <c r="E492" t="s">
        <v>1398</v>
      </c>
      <c r="F492" t="s">
        <v>1399</v>
      </c>
      <c r="G492" t="s">
        <v>28</v>
      </c>
      <c r="H492">
        <v>3</v>
      </c>
      <c r="I492">
        <v>9</v>
      </c>
      <c r="J492">
        <v>2004</v>
      </c>
      <c r="K492" t="s">
        <v>1354</v>
      </c>
      <c r="L492">
        <v>102</v>
      </c>
      <c r="M492" t="s">
        <v>1355</v>
      </c>
      <c r="N492" t="s">
        <v>107</v>
      </c>
      <c r="O492" t="s">
        <v>108</v>
      </c>
      <c r="P492" t="s">
        <v>109</v>
      </c>
      <c r="Q492" t="s">
        <v>34</v>
      </c>
      <c r="R492" t="s">
        <v>110</v>
      </c>
      <c r="S492" t="s">
        <v>34</v>
      </c>
      <c r="T492" t="s">
        <v>111</v>
      </c>
      <c r="U492" t="s">
        <v>112</v>
      </c>
      <c r="V492" t="s">
        <v>52</v>
      </c>
      <c r="W492" t="s">
        <v>113</v>
      </c>
      <c r="X492" t="s">
        <v>114</v>
      </c>
      <c r="Y492" t="s">
        <v>65</v>
      </c>
    </row>
    <row r="493" spans="1:25" x14ac:dyDescent="0.25">
      <c r="A493">
        <v>10304</v>
      </c>
      <c r="B493">
        <v>37</v>
      </c>
      <c r="C493" t="s">
        <v>1394</v>
      </c>
      <c r="D493">
        <v>13</v>
      </c>
      <c r="E493" t="s">
        <v>1400</v>
      </c>
      <c r="F493" t="s">
        <v>408</v>
      </c>
      <c r="G493" t="s">
        <v>28</v>
      </c>
      <c r="H493">
        <v>4</v>
      </c>
      <c r="I493">
        <v>10</v>
      </c>
      <c r="J493">
        <v>2004</v>
      </c>
      <c r="K493" t="s">
        <v>1354</v>
      </c>
      <c r="L493">
        <v>102</v>
      </c>
      <c r="M493" t="s">
        <v>1355</v>
      </c>
      <c r="N493" t="s">
        <v>409</v>
      </c>
      <c r="O493" t="s">
        <v>410</v>
      </c>
      <c r="P493" t="s">
        <v>411</v>
      </c>
      <c r="Q493" t="s">
        <v>34</v>
      </c>
      <c r="R493" t="s">
        <v>412</v>
      </c>
      <c r="S493" t="s">
        <v>34</v>
      </c>
      <c r="T493" t="s">
        <v>413</v>
      </c>
      <c r="U493" t="s">
        <v>51</v>
      </c>
      <c r="V493" t="s">
        <v>52</v>
      </c>
      <c r="W493" t="s">
        <v>414</v>
      </c>
      <c r="X493" t="s">
        <v>64</v>
      </c>
      <c r="Y493" t="s">
        <v>65</v>
      </c>
    </row>
    <row r="494" spans="1:25" x14ac:dyDescent="0.25">
      <c r="A494">
        <v>10312</v>
      </c>
      <c r="B494">
        <v>43</v>
      </c>
      <c r="C494" t="s">
        <v>1126</v>
      </c>
      <c r="D494">
        <v>10</v>
      </c>
      <c r="E494" t="s">
        <v>1401</v>
      </c>
      <c r="F494" t="s">
        <v>416</v>
      </c>
      <c r="G494" t="s">
        <v>28</v>
      </c>
      <c r="H494">
        <v>4</v>
      </c>
      <c r="I494">
        <v>10</v>
      </c>
      <c r="J494">
        <v>2004</v>
      </c>
      <c r="K494" t="s">
        <v>1354</v>
      </c>
      <c r="L494">
        <v>102</v>
      </c>
      <c r="M494" t="s">
        <v>1355</v>
      </c>
      <c r="N494" t="s">
        <v>417</v>
      </c>
      <c r="O494" t="s">
        <v>418</v>
      </c>
      <c r="P494" t="s">
        <v>419</v>
      </c>
      <c r="Q494" t="s">
        <v>34</v>
      </c>
      <c r="R494" t="s">
        <v>420</v>
      </c>
      <c r="S494" t="s">
        <v>73</v>
      </c>
      <c r="T494" t="s">
        <v>167</v>
      </c>
      <c r="U494" t="s">
        <v>38</v>
      </c>
      <c r="V494" t="s">
        <v>39</v>
      </c>
      <c r="W494" t="s">
        <v>421</v>
      </c>
      <c r="X494" t="s">
        <v>422</v>
      </c>
      <c r="Y494" t="s">
        <v>65</v>
      </c>
    </row>
    <row r="495" spans="1:25" x14ac:dyDescent="0.25">
      <c r="A495">
        <v>10322</v>
      </c>
      <c r="B495">
        <v>43</v>
      </c>
      <c r="C495" t="s">
        <v>1402</v>
      </c>
      <c r="D495">
        <v>14</v>
      </c>
      <c r="E495" t="s">
        <v>1403</v>
      </c>
      <c r="F495" t="s">
        <v>424</v>
      </c>
      <c r="G495" t="s">
        <v>28</v>
      </c>
      <c r="H495">
        <v>4</v>
      </c>
      <c r="I495">
        <v>11</v>
      </c>
      <c r="J495">
        <v>2004</v>
      </c>
      <c r="K495" t="s">
        <v>1354</v>
      </c>
      <c r="L495">
        <v>102</v>
      </c>
      <c r="M495" t="s">
        <v>1355</v>
      </c>
      <c r="N495" t="s">
        <v>425</v>
      </c>
      <c r="O495" t="s">
        <v>426</v>
      </c>
      <c r="P495" t="s">
        <v>427</v>
      </c>
      <c r="Q495" t="s">
        <v>34</v>
      </c>
      <c r="R495" t="s">
        <v>428</v>
      </c>
      <c r="S495" t="s">
        <v>429</v>
      </c>
      <c r="T495" t="s">
        <v>430</v>
      </c>
      <c r="U495" t="s">
        <v>38</v>
      </c>
      <c r="V495" t="s">
        <v>39</v>
      </c>
      <c r="W495" t="s">
        <v>75</v>
      </c>
      <c r="X495" t="s">
        <v>422</v>
      </c>
      <c r="Y495" t="s">
        <v>65</v>
      </c>
    </row>
    <row r="496" spans="1:25" x14ac:dyDescent="0.25">
      <c r="A496">
        <v>10332</v>
      </c>
      <c r="B496">
        <v>46</v>
      </c>
      <c r="C496" t="s">
        <v>1404</v>
      </c>
      <c r="D496">
        <v>15</v>
      </c>
      <c r="E496" t="s">
        <v>1405</v>
      </c>
      <c r="F496" t="s">
        <v>1337</v>
      </c>
      <c r="G496" t="s">
        <v>28</v>
      </c>
      <c r="H496">
        <v>4</v>
      </c>
      <c r="I496">
        <v>11</v>
      </c>
      <c r="J496">
        <v>2004</v>
      </c>
      <c r="K496" t="s">
        <v>1354</v>
      </c>
      <c r="L496">
        <v>102</v>
      </c>
      <c r="M496" t="s">
        <v>1355</v>
      </c>
      <c r="N496" t="s">
        <v>927</v>
      </c>
      <c r="O496" t="s">
        <v>928</v>
      </c>
      <c r="P496" t="s">
        <v>929</v>
      </c>
      <c r="Q496" t="s">
        <v>34</v>
      </c>
      <c r="R496" t="s">
        <v>930</v>
      </c>
      <c r="S496" t="s">
        <v>34</v>
      </c>
      <c r="T496" t="s">
        <v>931</v>
      </c>
      <c r="U496" t="s">
        <v>262</v>
      </c>
      <c r="V496" t="s">
        <v>52</v>
      </c>
      <c r="W496" t="s">
        <v>932</v>
      </c>
      <c r="X496" t="s">
        <v>137</v>
      </c>
      <c r="Y496" t="s">
        <v>65</v>
      </c>
    </row>
    <row r="497" spans="1:25" x14ac:dyDescent="0.25">
      <c r="A497">
        <v>10346</v>
      </c>
      <c r="B497">
        <v>42</v>
      </c>
      <c r="C497" t="s">
        <v>1406</v>
      </c>
      <c r="D497">
        <v>3</v>
      </c>
      <c r="E497" t="s">
        <v>1407</v>
      </c>
      <c r="F497" t="s">
        <v>434</v>
      </c>
      <c r="G497" t="s">
        <v>28</v>
      </c>
      <c r="H497">
        <v>4</v>
      </c>
      <c r="I497">
        <v>11</v>
      </c>
      <c r="J497">
        <v>2004</v>
      </c>
      <c r="K497" t="s">
        <v>1354</v>
      </c>
      <c r="L497">
        <v>102</v>
      </c>
      <c r="M497" t="s">
        <v>1355</v>
      </c>
      <c r="N497" t="s">
        <v>1318</v>
      </c>
      <c r="O497" t="s">
        <v>1319</v>
      </c>
      <c r="P497" t="s">
        <v>1320</v>
      </c>
      <c r="Q497" t="s">
        <v>34</v>
      </c>
      <c r="R497" t="s">
        <v>1321</v>
      </c>
      <c r="S497" t="s">
        <v>1322</v>
      </c>
      <c r="T497" t="s">
        <v>1323</v>
      </c>
      <c r="U497" t="s">
        <v>38</v>
      </c>
      <c r="V497" t="s">
        <v>39</v>
      </c>
      <c r="W497" t="s">
        <v>168</v>
      </c>
      <c r="X497" t="s">
        <v>705</v>
      </c>
      <c r="Y497" t="s">
        <v>42</v>
      </c>
    </row>
    <row r="498" spans="1:25" x14ac:dyDescent="0.25">
      <c r="A498">
        <v>10356</v>
      </c>
      <c r="B498">
        <v>50</v>
      </c>
      <c r="C498" t="s">
        <v>1408</v>
      </c>
      <c r="D498">
        <v>9</v>
      </c>
      <c r="E498" t="s">
        <v>1409</v>
      </c>
      <c r="F498" t="s">
        <v>1341</v>
      </c>
      <c r="G498" t="s">
        <v>28</v>
      </c>
      <c r="H498">
        <v>4</v>
      </c>
      <c r="I498">
        <v>12</v>
      </c>
      <c r="J498">
        <v>2004</v>
      </c>
      <c r="K498" t="s">
        <v>1354</v>
      </c>
      <c r="L498">
        <v>102</v>
      </c>
      <c r="M498" t="s">
        <v>1355</v>
      </c>
      <c r="N498" t="s">
        <v>58</v>
      </c>
      <c r="O498" t="s">
        <v>59</v>
      </c>
      <c r="P498" t="s">
        <v>60</v>
      </c>
      <c r="Q498" t="s">
        <v>34</v>
      </c>
      <c r="R498" t="s">
        <v>61</v>
      </c>
      <c r="S498" t="s">
        <v>34</v>
      </c>
      <c r="T498" t="s">
        <v>62</v>
      </c>
      <c r="U498" t="s">
        <v>51</v>
      </c>
      <c r="V498" t="s">
        <v>52</v>
      </c>
      <c r="W498" t="s">
        <v>63</v>
      </c>
      <c r="X498" t="s">
        <v>64</v>
      </c>
      <c r="Y498" t="s">
        <v>42</v>
      </c>
    </row>
    <row r="499" spans="1:25" x14ac:dyDescent="0.25">
      <c r="A499">
        <v>10369</v>
      </c>
      <c r="B499">
        <v>44</v>
      </c>
      <c r="C499" t="s">
        <v>77</v>
      </c>
      <c r="D499">
        <v>8</v>
      </c>
      <c r="E499" t="s">
        <v>1410</v>
      </c>
      <c r="F499" t="s">
        <v>438</v>
      </c>
      <c r="G499" t="s">
        <v>28</v>
      </c>
      <c r="H499">
        <v>1</v>
      </c>
      <c r="I499">
        <v>1</v>
      </c>
      <c r="J499">
        <v>2005</v>
      </c>
      <c r="K499" t="s">
        <v>1354</v>
      </c>
      <c r="L499">
        <v>102</v>
      </c>
      <c r="M499" t="s">
        <v>1355</v>
      </c>
      <c r="N499" t="s">
        <v>439</v>
      </c>
      <c r="O499" t="s">
        <v>182</v>
      </c>
      <c r="P499" t="s">
        <v>440</v>
      </c>
      <c r="Q499" t="s">
        <v>34</v>
      </c>
      <c r="R499" t="s">
        <v>441</v>
      </c>
      <c r="S499" t="s">
        <v>185</v>
      </c>
      <c r="T499" t="s">
        <v>442</v>
      </c>
      <c r="U499" t="s">
        <v>38</v>
      </c>
      <c r="V499" t="s">
        <v>39</v>
      </c>
      <c r="W499" t="s">
        <v>421</v>
      </c>
      <c r="X499" t="s">
        <v>443</v>
      </c>
      <c r="Y499" t="s">
        <v>229</v>
      </c>
    </row>
    <row r="500" spans="1:25" x14ac:dyDescent="0.25">
      <c r="A500">
        <v>10380</v>
      </c>
      <c r="B500">
        <v>27</v>
      </c>
      <c r="C500" t="s">
        <v>1411</v>
      </c>
      <c r="D500">
        <v>13</v>
      </c>
      <c r="E500" t="s">
        <v>1412</v>
      </c>
      <c r="F500" t="s">
        <v>1413</v>
      </c>
      <c r="G500" t="s">
        <v>28</v>
      </c>
      <c r="H500">
        <v>1</v>
      </c>
      <c r="I500">
        <v>2</v>
      </c>
      <c r="J500">
        <v>2005</v>
      </c>
      <c r="K500" t="s">
        <v>1354</v>
      </c>
      <c r="L500">
        <v>102</v>
      </c>
      <c r="M500" t="s">
        <v>1355</v>
      </c>
      <c r="N500" t="s">
        <v>268</v>
      </c>
      <c r="O500" t="s">
        <v>269</v>
      </c>
      <c r="P500" t="s">
        <v>270</v>
      </c>
      <c r="Q500" t="s">
        <v>34</v>
      </c>
      <c r="R500" t="s">
        <v>271</v>
      </c>
      <c r="S500" t="s">
        <v>34</v>
      </c>
      <c r="T500" t="s">
        <v>272</v>
      </c>
      <c r="U500" t="s">
        <v>273</v>
      </c>
      <c r="V500" t="s">
        <v>52</v>
      </c>
      <c r="W500" t="s">
        <v>274</v>
      </c>
      <c r="X500" t="s">
        <v>275</v>
      </c>
      <c r="Y500" t="s">
        <v>42</v>
      </c>
    </row>
    <row r="501" spans="1:25" x14ac:dyDescent="0.25">
      <c r="A501">
        <v>10391</v>
      </c>
      <c r="B501">
        <v>35</v>
      </c>
      <c r="C501" t="s">
        <v>77</v>
      </c>
      <c r="D501">
        <v>2</v>
      </c>
      <c r="E501" t="s">
        <v>1414</v>
      </c>
      <c r="F501" t="s">
        <v>447</v>
      </c>
      <c r="G501" t="s">
        <v>28</v>
      </c>
      <c r="H501">
        <v>1</v>
      </c>
      <c r="I501">
        <v>3</v>
      </c>
      <c r="J501">
        <v>2005</v>
      </c>
      <c r="K501" t="s">
        <v>1354</v>
      </c>
      <c r="L501">
        <v>102</v>
      </c>
      <c r="M501" t="s">
        <v>1355</v>
      </c>
      <c r="N501" t="s">
        <v>448</v>
      </c>
      <c r="O501" t="s">
        <v>449</v>
      </c>
      <c r="P501" t="s">
        <v>450</v>
      </c>
      <c r="Q501" t="s">
        <v>451</v>
      </c>
      <c r="R501" t="s">
        <v>452</v>
      </c>
      <c r="S501" t="s">
        <v>238</v>
      </c>
      <c r="T501" t="s">
        <v>453</v>
      </c>
      <c r="U501" t="s">
        <v>139</v>
      </c>
      <c r="V501" t="s">
        <v>140</v>
      </c>
      <c r="W501" t="s">
        <v>454</v>
      </c>
      <c r="X501" t="s">
        <v>455</v>
      </c>
      <c r="Y501" t="s">
        <v>65</v>
      </c>
    </row>
    <row r="502" spans="1:25" x14ac:dyDescent="0.25">
      <c r="A502">
        <v>10422</v>
      </c>
      <c r="B502">
        <v>51</v>
      </c>
      <c r="C502" t="s">
        <v>1394</v>
      </c>
      <c r="D502">
        <v>2</v>
      </c>
      <c r="E502" t="s">
        <v>1415</v>
      </c>
      <c r="F502" t="s">
        <v>1416</v>
      </c>
      <c r="G502" t="s">
        <v>468</v>
      </c>
      <c r="H502">
        <v>2</v>
      </c>
      <c r="I502">
        <v>5</v>
      </c>
      <c r="J502">
        <v>2005</v>
      </c>
      <c r="K502" t="s">
        <v>1354</v>
      </c>
      <c r="L502">
        <v>102</v>
      </c>
      <c r="M502" t="s">
        <v>1355</v>
      </c>
      <c r="N502" t="s">
        <v>210</v>
      </c>
      <c r="O502" t="s">
        <v>211</v>
      </c>
      <c r="P502" t="s">
        <v>212</v>
      </c>
      <c r="Q502" t="s">
        <v>34</v>
      </c>
      <c r="R502" t="s">
        <v>213</v>
      </c>
      <c r="S502" t="s">
        <v>214</v>
      </c>
      <c r="T502" t="s">
        <v>215</v>
      </c>
      <c r="U502" t="s">
        <v>38</v>
      </c>
      <c r="V502" t="s">
        <v>39</v>
      </c>
      <c r="W502" t="s">
        <v>40</v>
      </c>
      <c r="X502" t="s">
        <v>216</v>
      </c>
      <c r="Y502" t="s">
        <v>65</v>
      </c>
    </row>
    <row r="503" spans="1:25" x14ac:dyDescent="0.25">
      <c r="A503">
        <v>10102</v>
      </c>
      <c r="B503">
        <v>41</v>
      </c>
      <c r="C503" t="s">
        <v>1417</v>
      </c>
      <c r="D503">
        <v>1</v>
      </c>
      <c r="E503" t="s">
        <v>1418</v>
      </c>
      <c r="F503" t="s">
        <v>1353</v>
      </c>
      <c r="G503" t="s">
        <v>28</v>
      </c>
      <c r="H503">
        <v>1</v>
      </c>
      <c r="I503">
        <v>1</v>
      </c>
      <c r="J503">
        <v>2003</v>
      </c>
      <c r="K503" t="s">
        <v>1354</v>
      </c>
      <c r="L503">
        <v>53</v>
      </c>
      <c r="M503" t="s">
        <v>1419</v>
      </c>
      <c r="N503" t="s">
        <v>145</v>
      </c>
      <c r="O503" t="s">
        <v>146</v>
      </c>
      <c r="P503" t="s">
        <v>147</v>
      </c>
      <c r="Q503" t="s">
        <v>148</v>
      </c>
      <c r="R503" t="s">
        <v>35</v>
      </c>
      <c r="S503" t="s">
        <v>36</v>
      </c>
      <c r="T503" t="s">
        <v>37</v>
      </c>
      <c r="U503" t="s">
        <v>38</v>
      </c>
      <c r="V503" t="s">
        <v>39</v>
      </c>
      <c r="W503" t="s">
        <v>149</v>
      </c>
      <c r="X503" t="s">
        <v>150</v>
      </c>
      <c r="Y503" t="s">
        <v>42</v>
      </c>
    </row>
    <row r="504" spans="1:25" x14ac:dyDescent="0.25">
      <c r="A504">
        <v>10111</v>
      </c>
      <c r="B504">
        <v>48</v>
      </c>
      <c r="C504" t="s">
        <v>1420</v>
      </c>
      <c r="D504">
        <v>5</v>
      </c>
      <c r="E504" t="s">
        <v>1421</v>
      </c>
      <c r="F504" t="s">
        <v>1358</v>
      </c>
      <c r="G504" t="s">
        <v>28</v>
      </c>
      <c r="H504">
        <v>1</v>
      </c>
      <c r="I504">
        <v>3</v>
      </c>
      <c r="J504">
        <v>2003</v>
      </c>
      <c r="K504" t="s">
        <v>1354</v>
      </c>
      <c r="L504">
        <v>53</v>
      </c>
      <c r="M504" t="s">
        <v>1419</v>
      </c>
      <c r="N504" t="s">
        <v>118</v>
      </c>
      <c r="O504" t="s">
        <v>119</v>
      </c>
      <c r="P504" t="s">
        <v>120</v>
      </c>
      <c r="Q504" t="s">
        <v>34</v>
      </c>
      <c r="R504" t="s">
        <v>83</v>
      </c>
      <c r="S504" t="s">
        <v>73</v>
      </c>
      <c r="T504" t="s">
        <v>34</v>
      </c>
      <c r="U504" t="s">
        <v>38</v>
      </c>
      <c r="V504" t="s">
        <v>39</v>
      </c>
      <c r="W504" t="s">
        <v>121</v>
      </c>
      <c r="X504" t="s">
        <v>76</v>
      </c>
      <c r="Y504" t="s">
        <v>42</v>
      </c>
    </row>
    <row r="505" spans="1:25" x14ac:dyDescent="0.25">
      <c r="A505">
        <v>10126</v>
      </c>
      <c r="B505">
        <v>42</v>
      </c>
      <c r="C505" t="s">
        <v>1422</v>
      </c>
      <c r="D505">
        <v>17</v>
      </c>
      <c r="E505" t="s">
        <v>1423</v>
      </c>
      <c r="F505" t="s">
        <v>291</v>
      </c>
      <c r="G505" t="s">
        <v>28</v>
      </c>
      <c r="H505">
        <v>2</v>
      </c>
      <c r="I505">
        <v>5</v>
      </c>
      <c r="J505">
        <v>2003</v>
      </c>
      <c r="K505" t="s">
        <v>1354</v>
      </c>
      <c r="L505">
        <v>53</v>
      </c>
      <c r="M505" t="s">
        <v>1419</v>
      </c>
      <c r="N505" t="s">
        <v>292</v>
      </c>
      <c r="O505" t="s">
        <v>293</v>
      </c>
      <c r="P505" t="s">
        <v>294</v>
      </c>
      <c r="Q505" t="s">
        <v>34</v>
      </c>
      <c r="R505" t="s">
        <v>271</v>
      </c>
      <c r="S505" t="s">
        <v>34</v>
      </c>
      <c r="T505" t="s">
        <v>295</v>
      </c>
      <c r="U505" t="s">
        <v>273</v>
      </c>
      <c r="V505" t="s">
        <v>52</v>
      </c>
      <c r="W505" t="s">
        <v>296</v>
      </c>
      <c r="X505" t="s">
        <v>297</v>
      </c>
      <c r="Y505" t="s">
        <v>42</v>
      </c>
    </row>
    <row r="506" spans="1:25" x14ac:dyDescent="0.25">
      <c r="A506">
        <v>10139</v>
      </c>
      <c r="B506">
        <v>49</v>
      </c>
      <c r="C506" t="s">
        <v>1424</v>
      </c>
      <c r="D506">
        <v>6</v>
      </c>
      <c r="E506" t="s">
        <v>1425</v>
      </c>
      <c r="F506" t="s">
        <v>1362</v>
      </c>
      <c r="G506" t="s">
        <v>28</v>
      </c>
      <c r="H506">
        <v>3</v>
      </c>
      <c r="I506">
        <v>7</v>
      </c>
      <c r="J506">
        <v>2003</v>
      </c>
      <c r="K506" t="s">
        <v>1354</v>
      </c>
      <c r="L506">
        <v>53</v>
      </c>
      <c r="M506" t="s">
        <v>1419</v>
      </c>
      <c r="N506" t="s">
        <v>233</v>
      </c>
      <c r="O506" t="s">
        <v>234</v>
      </c>
      <c r="P506" t="s">
        <v>235</v>
      </c>
      <c r="Q506" t="s">
        <v>236</v>
      </c>
      <c r="R506" t="s">
        <v>237</v>
      </c>
      <c r="S506" t="s">
        <v>238</v>
      </c>
      <c r="T506" t="s">
        <v>239</v>
      </c>
      <c r="U506" t="s">
        <v>139</v>
      </c>
      <c r="V506" t="s">
        <v>140</v>
      </c>
      <c r="W506" t="s">
        <v>240</v>
      </c>
      <c r="X506" t="s">
        <v>241</v>
      </c>
      <c r="Y506" t="s">
        <v>42</v>
      </c>
    </row>
    <row r="507" spans="1:25" x14ac:dyDescent="0.25">
      <c r="A507">
        <v>10149</v>
      </c>
      <c r="B507">
        <v>30</v>
      </c>
      <c r="C507" t="s">
        <v>1426</v>
      </c>
      <c r="D507">
        <v>3</v>
      </c>
      <c r="E507" t="s">
        <v>1427</v>
      </c>
      <c r="F507" t="s">
        <v>1364</v>
      </c>
      <c r="G507" t="s">
        <v>28</v>
      </c>
      <c r="H507">
        <v>3</v>
      </c>
      <c r="I507">
        <v>9</v>
      </c>
      <c r="J507">
        <v>2003</v>
      </c>
      <c r="K507" t="s">
        <v>1354</v>
      </c>
      <c r="L507">
        <v>53</v>
      </c>
      <c r="M507" t="s">
        <v>1419</v>
      </c>
      <c r="N507" t="s">
        <v>1195</v>
      </c>
      <c r="O507" t="s">
        <v>1196</v>
      </c>
      <c r="P507" t="s">
        <v>1197</v>
      </c>
      <c r="Q507" t="s">
        <v>34</v>
      </c>
      <c r="R507" t="s">
        <v>1198</v>
      </c>
      <c r="S507" t="s">
        <v>73</v>
      </c>
      <c r="T507" t="s">
        <v>92</v>
      </c>
      <c r="U507" t="s">
        <v>38</v>
      </c>
      <c r="V507" t="s">
        <v>39</v>
      </c>
      <c r="W507" t="s">
        <v>1199</v>
      </c>
      <c r="X507" t="s">
        <v>705</v>
      </c>
      <c r="Y507" t="s">
        <v>42</v>
      </c>
    </row>
    <row r="508" spans="1:25" x14ac:dyDescent="0.25">
      <c r="A508">
        <v>10162</v>
      </c>
      <c r="B508">
        <v>45</v>
      </c>
      <c r="C508" t="s">
        <v>1428</v>
      </c>
      <c r="D508">
        <v>1</v>
      </c>
      <c r="E508" t="s">
        <v>1429</v>
      </c>
      <c r="F508" t="s">
        <v>1367</v>
      </c>
      <c r="G508" t="s">
        <v>28</v>
      </c>
      <c r="H508">
        <v>4</v>
      </c>
      <c r="I508">
        <v>10</v>
      </c>
      <c r="J508">
        <v>2003</v>
      </c>
      <c r="K508" t="s">
        <v>1354</v>
      </c>
      <c r="L508">
        <v>53</v>
      </c>
      <c r="M508" t="s">
        <v>1419</v>
      </c>
      <c r="N508" t="s">
        <v>80</v>
      </c>
      <c r="O508" t="s">
        <v>81</v>
      </c>
      <c r="P508" t="s">
        <v>82</v>
      </c>
      <c r="Q508" t="s">
        <v>34</v>
      </c>
      <c r="R508" t="s">
        <v>83</v>
      </c>
      <c r="S508" t="s">
        <v>73</v>
      </c>
      <c r="T508" t="s">
        <v>34</v>
      </c>
      <c r="U508" t="s">
        <v>38</v>
      </c>
      <c r="V508" t="s">
        <v>39</v>
      </c>
      <c r="W508" t="s">
        <v>84</v>
      </c>
      <c r="X508" t="s">
        <v>76</v>
      </c>
      <c r="Y508" t="s">
        <v>42</v>
      </c>
    </row>
    <row r="509" spans="1:25" x14ac:dyDescent="0.25">
      <c r="A509">
        <v>10173</v>
      </c>
      <c r="B509">
        <v>48</v>
      </c>
      <c r="C509" t="s">
        <v>1430</v>
      </c>
      <c r="D509">
        <v>5</v>
      </c>
      <c r="E509" t="s">
        <v>1431</v>
      </c>
      <c r="F509" t="s">
        <v>1306</v>
      </c>
      <c r="G509" t="s">
        <v>28</v>
      </c>
      <c r="H509">
        <v>4</v>
      </c>
      <c r="I509">
        <v>11</v>
      </c>
      <c r="J509">
        <v>2003</v>
      </c>
      <c r="K509" t="s">
        <v>1354</v>
      </c>
      <c r="L509">
        <v>53</v>
      </c>
      <c r="M509" t="s">
        <v>1419</v>
      </c>
      <c r="N509" t="s">
        <v>1369</v>
      </c>
      <c r="O509" t="s">
        <v>1370</v>
      </c>
      <c r="P509" t="s">
        <v>1371</v>
      </c>
      <c r="Q509" t="s">
        <v>34</v>
      </c>
      <c r="R509" t="s">
        <v>1372</v>
      </c>
      <c r="S509" t="s">
        <v>34</v>
      </c>
      <c r="T509" t="s">
        <v>1373</v>
      </c>
      <c r="U509" t="s">
        <v>396</v>
      </c>
      <c r="V509" t="s">
        <v>52</v>
      </c>
      <c r="W509" t="s">
        <v>1374</v>
      </c>
      <c r="X509" t="s">
        <v>1375</v>
      </c>
      <c r="Y509" t="s">
        <v>42</v>
      </c>
    </row>
    <row r="510" spans="1:25" x14ac:dyDescent="0.25">
      <c r="A510">
        <v>10182</v>
      </c>
      <c r="B510">
        <v>32</v>
      </c>
      <c r="C510" t="s">
        <v>1432</v>
      </c>
      <c r="D510">
        <v>2</v>
      </c>
      <c r="E510" t="s">
        <v>1433</v>
      </c>
      <c r="F510" t="s">
        <v>802</v>
      </c>
      <c r="G510" t="s">
        <v>28</v>
      </c>
      <c r="H510">
        <v>4</v>
      </c>
      <c r="I510">
        <v>11</v>
      </c>
      <c r="J510">
        <v>2003</v>
      </c>
      <c r="K510" t="s">
        <v>1354</v>
      </c>
      <c r="L510">
        <v>53</v>
      </c>
      <c r="M510" t="s">
        <v>1419</v>
      </c>
      <c r="N510" t="s">
        <v>417</v>
      </c>
      <c r="O510" t="s">
        <v>418</v>
      </c>
      <c r="P510" t="s">
        <v>419</v>
      </c>
      <c r="Q510" t="s">
        <v>34</v>
      </c>
      <c r="R510" t="s">
        <v>420</v>
      </c>
      <c r="S510" t="s">
        <v>73</v>
      </c>
      <c r="T510" t="s">
        <v>167</v>
      </c>
      <c r="U510" t="s">
        <v>38</v>
      </c>
      <c r="V510" t="s">
        <v>39</v>
      </c>
      <c r="W510" t="s">
        <v>421</v>
      </c>
      <c r="X510" t="s">
        <v>422</v>
      </c>
      <c r="Y510" t="s">
        <v>42</v>
      </c>
    </row>
    <row r="511" spans="1:25" x14ac:dyDescent="0.25">
      <c r="A511">
        <v>10193</v>
      </c>
      <c r="B511">
        <v>46</v>
      </c>
      <c r="C511" t="s">
        <v>1434</v>
      </c>
      <c r="D511">
        <v>6</v>
      </c>
      <c r="E511" t="s">
        <v>1435</v>
      </c>
      <c r="F511" t="s">
        <v>1379</v>
      </c>
      <c r="G511" t="s">
        <v>28</v>
      </c>
      <c r="H511">
        <v>4</v>
      </c>
      <c r="I511">
        <v>11</v>
      </c>
      <c r="J511">
        <v>2003</v>
      </c>
      <c r="K511" t="s">
        <v>1354</v>
      </c>
      <c r="L511">
        <v>53</v>
      </c>
      <c r="M511" t="s">
        <v>1419</v>
      </c>
      <c r="N511" t="s">
        <v>1380</v>
      </c>
      <c r="O511" t="s">
        <v>1381</v>
      </c>
      <c r="P511" t="s">
        <v>1382</v>
      </c>
      <c r="Q511" t="s">
        <v>34</v>
      </c>
      <c r="R511" t="s">
        <v>1383</v>
      </c>
      <c r="S511" t="s">
        <v>137</v>
      </c>
      <c r="T511" t="s">
        <v>1384</v>
      </c>
      <c r="U511" t="s">
        <v>139</v>
      </c>
      <c r="V511" t="s">
        <v>140</v>
      </c>
      <c r="W511" t="s">
        <v>1385</v>
      </c>
      <c r="X511" t="s">
        <v>1386</v>
      </c>
      <c r="Y511" t="s">
        <v>42</v>
      </c>
    </row>
    <row r="512" spans="1:25" x14ac:dyDescent="0.25">
      <c r="A512">
        <v>10205</v>
      </c>
      <c r="B512">
        <v>48</v>
      </c>
      <c r="C512" t="s">
        <v>1436</v>
      </c>
      <c r="D512">
        <v>1</v>
      </c>
      <c r="E512" t="s">
        <v>1437</v>
      </c>
      <c r="F512" t="s">
        <v>1388</v>
      </c>
      <c r="G512" t="s">
        <v>28</v>
      </c>
      <c r="H512">
        <v>4</v>
      </c>
      <c r="I512">
        <v>12</v>
      </c>
      <c r="J512">
        <v>2003</v>
      </c>
      <c r="K512" t="s">
        <v>1354</v>
      </c>
      <c r="L512">
        <v>53</v>
      </c>
      <c r="M512" t="s">
        <v>1419</v>
      </c>
      <c r="N512" t="s">
        <v>268</v>
      </c>
      <c r="O512" t="s">
        <v>269</v>
      </c>
      <c r="P512" t="s">
        <v>270</v>
      </c>
      <c r="Q512" t="s">
        <v>34</v>
      </c>
      <c r="R512" t="s">
        <v>271</v>
      </c>
      <c r="S512" t="s">
        <v>34</v>
      </c>
      <c r="T512" t="s">
        <v>272</v>
      </c>
      <c r="U512" t="s">
        <v>273</v>
      </c>
      <c r="V512" t="s">
        <v>52</v>
      </c>
      <c r="W512" t="s">
        <v>274</v>
      </c>
      <c r="X512" t="s">
        <v>275</v>
      </c>
      <c r="Y512" t="s">
        <v>65</v>
      </c>
    </row>
    <row r="513" spans="1:25" x14ac:dyDescent="0.25">
      <c r="A513">
        <v>10215</v>
      </c>
      <c r="B513">
        <v>33</v>
      </c>
      <c r="C513" t="s">
        <v>1424</v>
      </c>
      <c r="D513">
        <v>9</v>
      </c>
      <c r="E513" t="s">
        <v>1438</v>
      </c>
      <c r="F513" t="s">
        <v>357</v>
      </c>
      <c r="G513" t="s">
        <v>28</v>
      </c>
      <c r="H513">
        <v>1</v>
      </c>
      <c r="I513">
        <v>1</v>
      </c>
      <c r="J513">
        <v>2004</v>
      </c>
      <c r="K513" t="s">
        <v>1354</v>
      </c>
      <c r="L513">
        <v>53</v>
      </c>
      <c r="M513" t="s">
        <v>1419</v>
      </c>
      <c r="N513" t="s">
        <v>358</v>
      </c>
      <c r="O513" t="s">
        <v>359</v>
      </c>
      <c r="P513" t="s">
        <v>360</v>
      </c>
      <c r="Q513" t="s">
        <v>34</v>
      </c>
      <c r="R513" t="s">
        <v>361</v>
      </c>
      <c r="S513" t="s">
        <v>73</v>
      </c>
      <c r="T513" t="s">
        <v>158</v>
      </c>
      <c r="U513" t="s">
        <v>38</v>
      </c>
      <c r="V513" t="s">
        <v>39</v>
      </c>
      <c r="W513" t="s">
        <v>362</v>
      </c>
      <c r="X513" t="s">
        <v>363</v>
      </c>
      <c r="Y513" t="s">
        <v>42</v>
      </c>
    </row>
    <row r="514" spans="1:25" x14ac:dyDescent="0.25">
      <c r="A514">
        <v>10227</v>
      </c>
      <c r="B514">
        <v>31</v>
      </c>
      <c r="C514" t="s">
        <v>1439</v>
      </c>
      <c r="D514">
        <v>2</v>
      </c>
      <c r="E514" t="s">
        <v>1440</v>
      </c>
      <c r="F514" t="s">
        <v>1391</v>
      </c>
      <c r="G514" t="s">
        <v>28</v>
      </c>
      <c r="H514">
        <v>1</v>
      </c>
      <c r="I514">
        <v>3</v>
      </c>
      <c r="J514">
        <v>2004</v>
      </c>
      <c r="K514" t="s">
        <v>1354</v>
      </c>
      <c r="L514">
        <v>53</v>
      </c>
      <c r="M514" t="s">
        <v>1419</v>
      </c>
      <c r="N514" t="s">
        <v>338</v>
      </c>
      <c r="O514" t="s">
        <v>339</v>
      </c>
      <c r="P514" t="s">
        <v>340</v>
      </c>
      <c r="Q514" t="s">
        <v>34</v>
      </c>
      <c r="R514" t="s">
        <v>341</v>
      </c>
      <c r="S514" t="s">
        <v>34</v>
      </c>
      <c r="T514" t="s">
        <v>342</v>
      </c>
      <c r="U514" t="s">
        <v>51</v>
      </c>
      <c r="V514" t="s">
        <v>52</v>
      </c>
      <c r="W514" t="s">
        <v>343</v>
      </c>
      <c r="X514" t="s">
        <v>344</v>
      </c>
      <c r="Y514" t="s">
        <v>42</v>
      </c>
    </row>
    <row r="515" spans="1:25" x14ac:dyDescent="0.25">
      <c r="A515">
        <v>10244</v>
      </c>
      <c r="B515">
        <v>20</v>
      </c>
      <c r="C515" t="s">
        <v>1426</v>
      </c>
      <c r="D515">
        <v>6</v>
      </c>
      <c r="E515" t="s">
        <v>1441</v>
      </c>
      <c r="F515" t="s">
        <v>1393</v>
      </c>
      <c r="G515" t="s">
        <v>28</v>
      </c>
      <c r="H515">
        <v>2</v>
      </c>
      <c r="I515">
        <v>4</v>
      </c>
      <c r="J515">
        <v>2004</v>
      </c>
      <c r="K515" t="s">
        <v>1354</v>
      </c>
      <c r="L515">
        <v>53</v>
      </c>
      <c r="M515" t="s">
        <v>1419</v>
      </c>
      <c r="N515" t="s">
        <v>268</v>
      </c>
      <c r="O515" t="s">
        <v>269</v>
      </c>
      <c r="P515" t="s">
        <v>270</v>
      </c>
      <c r="Q515" t="s">
        <v>34</v>
      </c>
      <c r="R515" t="s">
        <v>271</v>
      </c>
      <c r="S515" t="s">
        <v>34</v>
      </c>
      <c r="T515" t="s">
        <v>272</v>
      </c>
      <c r="U515" t="s">
        <v>273</v>
      </c>
      <c r="V515" t="s">
        <v>52</v>
      </c>
      <c r="W515" t="s">
        <v>274</v>
      </c>
      <c r="X515" t="s">
        <v>275</v>
      </c>
      <c r="Y515" t="s">
        <v>42</v>
      </c>
    </row>
    <row r="516" spans="1:25" x14ac:dyDescent="0.25">
      <c r="A516">
        <v>10256</v>
      </c>
      <c r="B516">
        <v>29</v>
      </c>
      <c r="C516" t="s">
        <v>1442</v>
      </c>
      <c r="D516">
        <v>1</v>
      </c>
      <c r="E516" t="s">
        <v>1443</v>
      </c>
      <c r="F516" t="s">
        <v>1396</v>
      </c>
      <c r="G516" t="s">
        <v>28</v>
      </c>
      <c r="H516">
        <v>2</v>
      </c>
      <c r="I516">
        <v>6</v>
      </c>
      <c r="J516">
        <v>2004</v>
      </c>
      <c r="K516" t="s">
        <v>1354</v>
      </c>
      <c r="L516">
        <v>53</v>
      </c>
      <c r="M516" t="s">
        <v>1419</v>
      </c>
      <c r="N516" t="s">
        <v>562</v>
      </c>
      <c r="O516" t="s">
        <v>563</v>
      </c>
      <c r="P516" t="s">
        <v>564</v>
      </c>
      <c r="Q516" t="s">
        <v>34</v>
      </c>
      <c r="R516" t="s">
        <v>565</v>
      </c>
      <c r="S516" t="s">
        <v>34</v>
      </c>
      <c r="T516" t="s">
        <v>566</v>
      </c>
      <c r="U516" t="s">
        <v>567</v>
      </c>
      <c r="V516" t="s">
        <v>52</v>
      </c>
      <c r="W516" t="s">
        <v>568</v>
      </c>
      <c r="X516" t="s">
        <v>569</v>
      </c>
      <c r="Y516" t="s">
        <v>42</v>
      </c>
    </row>
    <row r="517" spans="1:25" x14ac:dyDescent="0.25">
      <c r="A517">
        <v>10280</v>
      </c>
      <c r="B517">
        <v>27</v>
      </c>
      <c r="C517" t="s">
        <v>1444</v>
      </c>
      <c r="D517">
        <v>8</v>
      </c>
      <c r="E517" t="s">
        <v>1445</v>
      </c>
      <c r="F517" t="s">
        <v>390</v>
      </c>
      <c r="G517" t="s">
        <v>28</v>
      </c>
      <c r="H517">
        <v>3</v>
      </c>
      <c r="I517">
        <v>8</v>
      </c>
      <c r="J517">
        <v>2004</v>
      </c>
      <c r="K517" t="s">
        <v>1354</v>
      </c>
      <c r="L517">
        <v>53</v>
      </c>
      <c r="M517" t="s">
        <v>1419</v>
      </c>
      <c r="N517" t="s">
        <v>391</v>
      </c>
      <c r="O517" t="s">
        <v>392</v>
      </c>
      <c r="P517" t="s">
        <v>393</v>
      </c>
      <c r="Q517" t="s">
        <v>34</v>
      </c>
      <c r="R517" t="s">
        <v>394</v>
      </c>
      <c r="S517" t="s">
        <v>34</v>
      </c>
      <c r="T517" t="s">
        <v>395</v>
      </c>
      <c r="U517" t="s">
        <v>396</v>
      </c>
      <c r="V517" t="s">
        <v>52</v>
      </c>
      <c r="W517" t="s">
        <v>397</v>
      </c>
      <c r="X517" t="s">
        <v>398</v>
      </c>
      <c r="Y517" t="s">
        <v>42</v>
      </c>
    </row>
    <row r="518" spans="1:25" x14ac:dyDescent="0.25">
      <c r="A518">
        <v>10289</v>
      </c>
      <c r="B518">
        <v>24</v>
      </c>
      <c r="C518" t="s">
        <v>1446</v>
      </c>
      <c r="D518">
        <v>1</v>
      </c>
      <c r="E518" t="s">
        <v>1447</v>
      </c>
      <c r="F518" t="s">
        <v>1399</v>
      </c>
      <c r="G518" t="s">
        <v>28</v>
      </c>
      <c r="H518">
        <v>3</v>
      </c>
      <c r="I518">
        <v>9</v>
      </c>
      <c r="J518">
        <v>2004</v>
      </c>
      <c r="K518" t="s">
        <v>1354</v>
      </c>
      <c r="L518">
        <v>53</v>
      </c>
      <c r="M518" t="s">
        <v>1419</v>
      </c>
      <c r="N518" t="s">
        <v>107</v>
      </c>
      <c r="O518" t="s">
        <v>108</v>
      </c>
      <c r="P518" t="s">
        <v>109</v>
      </c>
      <c r="Q518" t="s">
        <v>34</v>
      </c>
      <c r="R518" t="s">
        <v>110</v>
      </c>
      <c r="S518" t="s">
        <v>34</v>
      </c>
      <c r="T518" t="s">
        <v>111</v>
      </c>
      <c r="U518" t="s">
        <v>112</v>
      </c>
      <c r="V518" t="s">
        <v>52</v>
      </c>
      <c r="W518" t="s">
        <v>113</v>
      </c>
      <c r="X518" t="s">
        <v>114</v>
      </c>
      <c r="Y518" t="s">
        <v>42</v>
      </c>
    </row>
    <row r="519" spans="1:25" x14ac:dyDescent="0.25">
      <c r="A519">
        <v>10304</v>
      </c>
      <c r="B519">
        <v>37</v>
      </c>
      <c r="C519" t="s">
        <v>1439</v>
      </c>
      <c r="D519">
        <v>12</v>
      </c>
      <c r="E519" t="s">
        <v>1448</v>
      </c>
      <c r="F519" t="s">
        <v>408</v>
      </c>
      <c r="G519" t="s">
        <v>28</v>
      </c>
      <c r="H519">
        <v>4</v>
      </c>
      <c r="I519">
        <v>10</v>
      </c>
      <c r="J519">
        <v>2004</v>
      </c>
      <c r="K519" t="s">
        <v>1354</v>
      </c>
      <c r="L519">
        <v>53</v>
      </c>
      <c r="M519" t="s">
        <v>1419</v>
      </c>
      <c r="N519" t="s">
        <v>409</v>
      </c>
      <c r="O519" t="s">
        <v>410</v>
      </c>
      <c r="P519" t="s">
        <v>411</v>
      </c>
      <c r="Q519" t="s">
        <v>34</v>
      </c>
      <c r="R519" t="s">
        <v>412</v>
      </c>
      <c r="S519" t="s">
        <v>34</v>
      </c>
      <c r="T519" t="s">
        <v>413</v>
      </c>
      <c r="U519" t="s">
        <v>51</v>
      </c>
      <c r="V519" t="s">
        <v>52</v>
      </c>
      <c r="W519" t="s">
        <v>414</v>
      </c>
      <c r="X519" t="s">
        <v>64</v>
      </c>
      <c r="Y519" t="s">
        <v>42</v>
      </c>
    </row>
    <row r="520" spans="1:25" x14ac:dyDescent="0.25">
      <c r="A520">
        <v>10312</v>
      </c>
      <c r="B520">
        <v>25</v>
      </c>
      <c r="C520" t="s">
        <v>1430</v>
      </c>
      <c r="D520">
        <v>9</v>
      </c>
      <c r="E520" t="s">
        <v>1449</v>
      </c>
      <c r="F520" t="s">
        <v>416</v>
      </c>
      <c r="G520" t="s">
        <v>28</v>
      </c>
      <c r="H520">
        <v>4</v>
      </c>
      <c r="I520">
        <v>10</v>
      </c>
      <c r="J520">
        <v>2004</v>
      </c>
      <c r="K520" t="s">
        <v>1354</v>
      </c>
      <c r="L520">
        <v>53</v>
      </c>
      <c r="M520" t="s">
        <v>1419</v>
      </c>
      <c r="N520" t="s">
        <v>417</v>
      </c>
      <c r="O520" t="s">
        <v>418</v>
      </c>
      <c r="P520" t="s">
        <v>419</v>
      </c>
      <c r="Q520" t="s">
        <v>34</v>
      </c>
      <c r="R520" t="s">
        <v>420</v>
      </c>
      <c r="S520" t="s">
        <v>73</v>
      </c>
      <c r="T520" t="s">
        <v>167</v>
      </c>
      <c r="U520" t="s">
        <v>38</v>
      </c>
      <c r="V520" t="s">
        <v>39</v>
      </c>
      <c r="W520" t="s">
        <v>421</v>
      </c>
      <c r="X520" t="s">
        <v>422</v>
      </c>
      <c r="Y520" t="s">
        <v>42</v>
      </c>
    </row>
    <row r="521" spans="1:25" x14ac:dyDescent="0.25">
      <c r="A521">
        <v>10322</v>
      </c>
      <c r="B521">
        <v>41</v>
      </c>
      <c r="C521" t="s">
        <v>1444</v>
      </c>
      <c r="D521">
        <v>5</v>
      </c>
      <c r="E521" t="s">
        <v>1450</v>
      </c>
      <c r="F521" t="s">
        <v>424</v>
      </c>
      <c r="G521" t="s">
        <v>28</v>
      </c>
      <c r="H521">
        <v>4</v>
      </c>
      <c r="I521">
        <v>11</v>
      </c>
      <c r="J521">
        <v>2004</v>
      </c>
      <c r="K521" t="s">
        <v>1354</v>
      </c>
      <c r="L521">
        <v>53</v>
      </c>
      <c r="M521" t="s">
        <v>1419</v>
      </c>
      <c r="N521" t="s">
        <v>425</v>
      </c>
      <c r="O521" t="s">
        <v>426</v>
      </c>
      <c r="P521" t="s">
        <v>427</v>
      </c>
      <c r="Q521" t="s">
        <v>34</v>
      </c>
      <c r="R521" t="s">
        <v>428</v>
      </c>
      <c r="S521" t="s">
        <v>429</v>
      </c>
      <c r="T521" t="s">
        <v>430</v>
      </c>
      <c r="U521" t="s">
        <v>38</v>
      </c>
      <c r="V521" t="s">
        <v>39</v>
      </c>
      <c r="W521" t="s">
        <v>75</v>
      </c>
      <c r="X521" t="s">
        <v>422</v>
      </c>
      <c r="Y521" t="s">
        <v>42</v>
      </c>
    </row>
    <row r="522" spans="1:25" x14ac:dyDescent="0.25">
      <c r="A522">
        <v>10332</v>
      </c>
      <c r="B522">
        <v>27</v>
      </c>
      <c r="C522" t="s">
        <v>1451</v>
      </c>
      <c r="D522">
        <v>16</v>
      </c>
      <c r="E522" t="s">
        <v>1452</v>
      </c>
      <c r="F522" t="s">
        <v>1337</v>
      </c>
      <c r="G522" t="s">
        <v>28</v>
      </c>
      <c r="H522">
        <v>4</v>
      </c>
      <c r="I522">
        <v>11</v>
      </c>
      <c r="J522">
        <v>2004</v>
      </c>
      <c r="K522" t="s">
        <v>1354</v>
      </c>
      <c r="L522">
        <v>53</v>
      </c>
      <c r="M522" t="s">
        <v>1419</v>
      </c>
      <c r="N522" t="s">
        <v>927</v>
      </c>
      <c r="O522" t="s">
        <v>928</v>
      </c>
      <c r="P522" t="s">
        <v>929</v>
      </c>
      <c r="Q522" t="s">
        <v>34</v>
      </c>
      <c r="R522" t="s">
        <v>930</v>
      </c>
      <c r="S522" t="s">
        <v>34</v>
      </c>
      <c r="T522" t="s">
        <v>931</v>
      </c>
      <c r="U522" t="s">
        <v>262</v>
      </c>
      <c r="V522" t="s">
        <v>52</v>
      </c>
      <c r="W522" t="s">
        <v>932</v>
      </c>
      <c r="X522" t="s">
        <v>137</v>
      </c>
      <c r="Y522" t="s">
        <v>42</v>
      </c>
    </row>
    <row r="523" spans="1:25" x14ac:dyDescent="0.25">
      <c r="A523">
        <v>10347</v>
      </c>
      <c r="B523">
        <v>21</v>
      </c>
      <c r="C523" t="s">
        <v>1453</v>
      </c>
      <c r="D523">
        <v>7</v>
      </c>
      <c r="E523" t="s">
        <v>1454</v>
      </c>
      <c r="F523" t="s">
        <v>434</v>
      </c>
      <c r="G523" t="s">
        <v>28</v>
      </c>
      <c r="H523">
        <v>4</v>
      </c>
      <c r="I523">
        <v>11</v>
      </c>
      <c r="J523">
        <v>2004</v>
      </c>
      <c r="K523" t="s">
        <v>1354</v>
      </c>
      <c r="L523">
        <v>53</v>
      </c>
      <c r="M523" t="s">
        <v>1419</v>
      </c>
      <c r="N523" t="s">
        <v>132</v>
      </c>
      <c r="O523" t="s">
        <v>133</v>
      </c>
      <c r="P523" t="s">
        <v>134</v>
      </c>
      <c r="Q523" t="s">
        <v>135</v>
      </c>
      <c r="R523" t="s">
        <v>136</v>
      </c>
      <c r="S523" t="s">
        <v>137</v>
      </c>
      <c r="T523" t="s">
        <v>138</v>
      </c>
      <c r="U523" t="s">
        <v>139</v>
      </c>
      <c r="V523" t="s">
        <v>140</v>
      </c>
      <c r="W523" t="s">
        <v>141</v>
      </c>
      <c r="X523" t="s">
        <v>142</v>
      </c>
      <c r="Y523" t="s">
        <v>42</v>
      </c>
    </row>
    <row r="524" spans="1:25" x14ac:dyDescent="0.25">
      <c r="A524">
        <v>10356</v>
      </c>
      <c r="B524">
        <v>22</v>
      </c>
      <c r="C524" t="s">
        <v>1455</v>
      </c>
      <c r="D524">
        <v>6</v>
      </c>
      <c r="E524" t="s">
        <v>1456</v>
      </c>
      <c r="F524" t="s">
        <v>1341</v>
      </c>
      <c r="G524" t="s">
        <v>28</v>
      </c>
      <c r="H524">
        <v>4</v>
      </c>
      <c r="I524">
        <v>12</v>
      </c>
      <c r="J524">
        <v>2004</v>
      </c>
      <c r="K524" t="s">
        <v>1354</v>
      </c>
      <c r="L524">
        <v>53</v>
      </c>
      <c r="M524" t="s">
        <v>1419</v>
      </c>
      <c r="N524" t="s">
        <v>58</v>
      </c>
      <c r="O524" t="s">
        <v>59</v>
      </c>
      <c r="P524" t="s">
        <v>60</v>
      </c>
      <c r="Q524" t="s">
        <v>34</v>
      </c>
      <c r="R524" t="s">
        <v>61</v>
      </c>
      <c r="S524" t="s">
        <v>34</v>
      </c>
      <c r="T524" t="s">
        <v>62</v>
      </c>
      <c r="U524" t="s">
        <v>51</v>
      </c>
      <c r="V524" t="s">
        <v>52</v>
      </c>
      <c r="W524" t="s">
        <v>63</v>
      </c>
      <c r="X524" t="s">
        <v>64</v>
      </c>
      <c r="Y524" t="s">
        <v>42</v>
      </c>
    </row>
    <row r="525" spans="1:25" x14ac:dyDescent="0.25">
      <c r="A525">
        <v>10369</v>
      </c>
      <c r="B525">
        <v>32</v>
      </c>
      <c r="C525" t="s">
        <v>1457</v>
      </c>
      <c r="D525">
        <v>7</v>
      </c>
      <c r="E525" t="s">
        <v>1458</v>
      </c>
      <c r="F525" t="s">
        <v>438</v>
      </c>
      <c r="G525" t="s">
        <v>28</v>
      </c>
      <c r="H525">
        <v>1</v>
      </c>
      <c r="I525">
        <v>1</v>
      </c>
      <c r="J525">
        <v>2005</v>
      </c>
      <c r="K525" t="s">
        <v>1354</v>
      </c>
      <c r="L525">
        <v>53</v>
      </c>
      <c r="M525" t="s">
        <v>1419</v>
      </c>
      <c r="N525" t="s">
        <v>439</v>
      </c>
      <c r="O525" t="s">
        <v>182</v>
      </c>
      <c r="P525" t="s">
        <v>440</v>
      </c>
      <c r="Q525" t="s">
        <v>34</v>
      </c>
      <c r="R525" t="s">
        <v>441</v>
      </c>
      <c r="S525" t="s">
        <v>185</v>
      </c>
      <c r="T525" t="s">
        <v>442</v>
      </c>
      <c r="U525" t="s">
        <v>38</v>
      </c>
      <c r="V525" t="s">
        <v>39</v>
      </c>
      <c r="W525" t="s">
        <v>421</v>
      </c>
      <c r="X525" t="s">
        <v>443</v>
      </c>
      <c r="Y525" t="s">
        <v>65</v>
      </c>
    </row>
    <row r="526" spans="1:25" x14ac:dyDescent="0.25">
      <c r="A526">
        <v>10381</v>
      </c>
      <c r="B526">
        <v>25</v>
      </c>
      <c r="C526" t="s">
        <v>1459</v>
      </c>
      <c r="D526">
        <v>9</v>
      </c>
      <c r="E526" t="s">
        <v>1460</v>
      </c>
      <c r="F526" t="s">
        <v>445</v>
      </c>
      <c r="G526" t="s">
        <v>28</v>
      </c>
      <c r="H526">
        <v>1</v>
      </c>
      <c r="I526">
        <v>2</v>
      </c>
      <c r="J526">
        <v>2005</v>
      </c>
      <c r="K526" t="s">
        <v>1354</v>
      </c>
      <c r="L526">
        <v>53</v>
      </c>
      <c r="M526" t="s">
        <v>1419</v>
      </c>
      <c r="N526" t="s">
        <v>80</v>
      </c>
      <c r="O526" t="s">
        <v>81</v>
      </c>
      <c r="P526" t="s">
        <v>82</v>
      </c>
      <c r="Q526" t="s">
        <v>34</v>
      </c>
      <c r="R526" t="s">
        <v>83</v>
      </c>
      <c r="S526" t="s">
        <v>73</v>
      </c>
      <c r="T526" t="s">
        <v>34</v>
      </c>
      <c r="U526" t="s">
        <v>38</v>
      </c>
      <c r="V526" t="s">
        <v>39</v>
      </c>
      <c r="W526" t="s">
        <v>84</v>
      </c>
      <c r="X526" t="s">
        <v>76</v>
      </c>
      <c r="Y526" t="s">
        <v>42</v>
      </c>
    </row>
    <row r="527" spans="1:25" x14ac:dyDescent="0.25">
      <c r="A527">
        <v>10391</v>
      </c>
      <c r="B527">
        <v>42</v>
      </c>
      <c r="C527" t="s">
        <v>77</v>
      </c>
      <c r="D527">
        <v>3</v>
      </c>
      <c r="E527" t="s">
        <v>1461</v>
      </c>
      <c r="F527" t="s">
        <v>447</v>
      </c>
      <c r="G527" t="s">
        <v>28</v>
      </c>
      <c r="H527">
        <v>1</v>
      </c>
      <c r="I527">
        <v>3</v>
      </c>
      <c r="J527">
        <v>2005</v>
      </c>
      <c r="K527" t="s">
        <v>1354</v>
      </c>
      <c r="L527">
        <v>53</v>
      </c>
      <c r="M527" t="s">
        <v>1419</v>
      </c>
      <c r="N527" t="s">
        <v>448</v>
      </c>
      <c r="O527" t="s">
        <v>449</v>
      </c>
      <c r="P527" t="s">
        <v>450</v>
      </c>
      <c r="Q527" t="s">
        <v>451</v>
      </c>
      <c r="R527" t="s">
        <v>452</v>
      </c>
      <c r="S527" t="s">
        <v>238</v>
      </c>
      <c r="T527" t="s">
        <v>453</v>
      </c>
      <c r="U527" t="s">
        <v>139</v>
      </c>
      <c r="V527" t="s">
        <v>140</v>
      </c>
      <c r="W527" t="s">
        <v>454</v>
      </c>
      <c r="X527" t="s">
        <v>455</v>
      </c>
      <c r="Y527" t="s">
        <v>65</v>
      </c>
    </row>
    <row r="528" spans="1:25" x14ac:dyDescent="0.25">
      <c r="A528">
        <v>10422</v>
      </c>
      <c r="B528">
        <v>25</v>
      </c>
      <c r="C528" t="s">
        <v>1442</v>
      </c>
      <c r="D528">
        <v>1</v>
      </c>
      <c r="E528" t="s">
        <v>1462</v>
      </c>
      <c r="F528" t="s">
        <v>1416</v>
      </c>
      <c r="G528" t="s">
        <v>468</v>
      </c>
      <c r="H528">
        <v>2</v>
      </c>
      <c r="I528">
        <v>5</v>
      </c>
      <c r="J528">
        <v>2005</v>
      </c>
      <c r="K528" t="s">
        <v>1354</v>
      </c>
      <c r="L528">
        <v>53</v>
      </c>
      <c r="M528" t="s">
        <v>1419</v>
      </c>
      <c r="N528" t="s">
        <v>210</v>
      </c>
      <c r="O528" t="s">
        <v>211</v>
      </c>
      <c r="P528" t="s">
        <v>212</v>
      </c>
      <c r="Q528" t="s">
        <v>34</v>
      </c>
      <c r="R528" t="s">
        <v>213</v>
      </c>
      <c r="S528" t="s">
        <v>214</v>
      </c>
      <c r="T528" t="s">
        <v>215</v>
      </c>
      <c r="U528" t="s">
        <v>38</v>
      </c>
      <c r="V528" t="s">
        <v>39</v>
      </c>
      <c r="W528" t="s">
        <v>40</v>
      </c>
      <c r="X528" t="s">
        <v>216</v>
      </c>
      <c r="Y528" t="s">
        <v>42</v>
      </c>
    </row>
    <row r="529" spans="1:25" x14ac:dyDescent="0.25">
      <c r="A529">
        <v>10110</v>
      </c>
      <c r="B529">
        <v>37</v>
      </c>
      <c r="C529" t="s">
        <v>77</v>
      </c>
      <c r="D529">
        <v>16</v>
      </c>
      <c r="E529" t="s">
        <v>1463</v>
      </c>
      <c r="F529" t="s">
        <v>1464</v>
      </c>
      <c r="G529" t="s">
        <v>28</v>
      </c>
      <c r="H529">
        <v>1</v>
      </c>
      <c r="I529">
        <v>3</v>
      </c>
      <c r="J529">
        <v>2003</v>
      </c>
      <c r="K529" t="s">
        <v>278</v>
      </c>
      <c r="L529">
        <v>124</v>
      </c>
      <c r="M529" t="s">
        <v>1465</v>
      </c>
      <c r="N529" t="s">
        <v>927</v>
      </c>
      <c r="O529" t="s">
        <v>928</v>
      </c>
      <c r="P529" t="s">
        <v>929</v>
      </c>
      <c r="Q529" t="s">
        <v>34</v>
      </c>
      <c r="R529" t="s">
        <v>930</v>
      </c>
      <c r="S529" t="s">
        <v>34</v>
      </c>
      <c r="T529" t="s">
        <v>931</v>
      </c>
      <c r="U529" t="s">
        <v>262</v>
      </c>
      <c r="V529" t="s">
        <v>52</v>
      </c>
      <c r="W529" t="s">
        <v>932</v>
      </c>
      <c r="X529" t="s">
        <v>137</v>
      </c>
      <c r="Y529" t="s">
        <v>65</v>
      </c>
    </row>
    <row r="530" spans="1:25" x14ac:dyDescent="0.25">
      <c r="A530">
        <v>10123</v>
      </c>
      <c r="B530">
        <v>26</v>
      </c>
      <c r="C530" t="s">
        <v>77</v>
      </c>
      <c r="D530">
        <v>2</v>
      </c>
      <c r="E530" t="s">
        <v>1466</v>
      </c>
      <c r="F530" t="s">
        <v>1467</v>
      </c>
      <c r="G530" t="s">
        <v>28</v>
      </c>
      <c r="H530">
        <v>2</v>
      </c>
      <c r="I530">
        <v>5</v>
      </c>
      <c r="J530">
        <v>2003</v>
      </c>
      <c r="K530" t="s">
        <v>278</v>
      </c>
      <c r="L530">
        <v>124</v>
      </c>
      <c r="M530" t="s">
        <v>1465</v>
      </c>
      <c r="N530" t="s">
        <v>504</v>
      </c>
      <c r="O530" t="s">
        <v>505</v>
      </c>
      <c r="P530" t="s">
        <v>506</v>
      </c>
      <c r="Q530" t="s">
        <v>34</v>
      </c>
      <c r="R530" t="s">
        <v>175</v>
      </c>
      <c r="S530" t="s">
        <v>34</v>
      </c>
      <c r="T530" t="s">
        <v>176</v>
      </c>
      <c r="U530" t="s">
        <v>51</v>
      </c>
      <c r="V530" t="s">
        <v>52</v>
      </c>
      <c r="W530" t="s">
        <v>507</v>
      </c>
      <c r="X530" t="s">
        <v>508</v>
      </c>
      <c r="Y530" t="s">
        <v>65</v>
      </c>
    </row>
    <row r="531" spans="1:25" x14ac:dyDescent="0.25">
      <c r="A531">
        <v>10137</v>
      </c>
      <c r="B531">
        <v>44</v>
      </c>
      <c r="C531" t="s">
        <v>1468</v>
      </c>
      <c r="D531">
        <v>2</v>
      </c>
      <c r="E531" t="s">
        <v>1469</v>
      </c>
      <c r="F531" t="s">
        <v>1470</v>
      </c>
      <c r="G531" t="s">
        <v>28</v>
      </c>
      <c r="H531">
        <v>3</v>
      </c>
      <c r="I531">
        <v>7</v>
      </c>
      <c r="J531">
        <v>2003</v>
      </c>
      <c r="K531" t="s">
        <v>278</v>
      </c>
      <c r="L531">
        <v>124</v>
      </c>
      <c r="M531" t="s">
        <v>1465</v>
      </c>
      <c r="N531" t="s">
        <v>46</v>
      </c>
      <c r="O531" t="s">
        <v>47</v>
      </c>
      <c r="P531" t="s">
        <v>48</v>
      </c>
      <c r="Q531" t="s">
        <v>34</v>
      </c>
      <c r="R531" t="s">
        <v>49</v>
      </c>
      <c r="S531" t="s">
        <v>34</v>
      </c>
      <c r="T531" t="s">
        <v>50</v>
      </c>
      <c r="U531" t="s">
        <v>51</v>
      </c>
      <c r="V531" t="s">
        <v>52</v>
      </c>
      <c r="W531" t="s">
        <v>53</v>
      </c>
      <c r="X531" t="s">
        <v>54</v>
      </c>
      <c r="Y531" t="s">
        <v>65</v>
      </c>
    </row>
    <row r="532" spans="1:25" x14ac:dyDescent="0.25">
      <c r="A532">
        <v>10148</v>
      </c>
      <c r="B532">
        <v>47</v>
      </c>
      <c r="C532" t="s">
        <v>77</v>
      </c>
      <c r="D532">
        <v>9</v>
      </c>
      <c r="E532" t="s">
        <v>1471</v>
      </c>
      <c r="F532" t="s">
        <v>1303</v>
      </c>
      <c r="G532" t="s">
        <v>28</v>
      </c>
      <c r="H532">
        <v>3</v>
      </c>
      <c r="I532">
        <v>9</v>
      </c>
      <c r="J532">
        <v>2003</v>
      </c>
      <c r="K532" t="s">
        <v>278</v>
      </c>
      <c r="L532">
        <v>124</v>
      </c>
      <c r="M532" t="s">
        <v>1465</v>
      </c>
      <c r="N532" t="s">
        <v>448</v>
      </c>
      <c r="O532" t="s">
        <v>449</v>
      </c>
      <c r="P532" t="s">
        <v>450</v>
      </c>
      <c r="Q532" t="s">
        <v>451</v>
      </c>
      <c r="R532" t="s">
        <v>452</v>
      </c>
      <c r="S532" t="s">
        <v>238</v>
      </c>
      <c r="T532" t="s">
        <v>453</v>
      </c>
      <c r="U532" t="s">
        <v>139</v>
      </c>
      <c r="V532" t="s">
        <v>140</v>
      </c>
      <c r="W532" t="s">
        <v>454</v>
      </c>
      <c r="X532" t="s">
        <v>455</v>
      </c>
      <c r="Y532" t="s">
        <v>65</v>
      </c>
    </row>
    <row r="533" spans="1:25" x14ac:dyDescent="0.25">
      <c r="A533">
        <v>10161</v>
      </c>
      <c r="B533">
        <v>43</v>
      </c>
      <c r="C533" t="s">
        <v>77</v>
      </c>
      <c r="D533">
        <v>8</v>
      </c>
      <c r="E533" t="s">
        <v>1472</v>
      </c>
      <c r="F533" t="s">
        <v>1305</v>
      </c>
      <c r="G533" t="s">
        <v>28</v>
      </c>
      <c r="H533">
        <v>4</v>
      </c>
      <c r="I533">
        <v>10</v>
      </c>
      <c r="J533">
        <v>2003</v>
      </c>
      <c r="K533" t="s">
        <v>278</v>
      </c>
      <c r="L533">
        <v>124</v>
      </c>
      <c r="M533" t="s">
        <v>1465</v>
      </c>
      <c r="N533" t="s">
        <v>934</v>
      </c>
      <c r="O533" t="s">
        <v>935</v>
      </c>
      <c r="P533" t="s">
        <v>936</v>
      </c>
      <c r="Q533" t="s">
        <v>34</v>
      </c>
      <c r="R533" t="s">
        <v>937</v>
      </c>
      <c r="S533" t="s">
        <v>34</v>
      </c>
      <c r="T533" t="s">
        <v>938</v>
      </c>
      <c r="U533" t="s">
        <v>567</v>
      </c>
      <c r="V533" t="s">
        <v>52</v>
      </c>
      <c r="W533" t="s">
        <v>939</v>
      </c>
      <c r="X533" t="s">
        <v>940</v>
      </c>
      <c r="Y533" t="s">
        <v>65</v>
      </c>
    </row>
    <row r="534" spans="1:25" x14ac:dyDescent="0.25">
      <c r="A534">
        <v>10172</v>
      </c>
      <c r="B534">
        <v>42</v>
      </c>
      <c r="C534" t="s">
        <v>77</v>
      </c>
      <c r="D534">
        <v>6</v>
      </c>
      <c r="E534" t="s">
        <v>1473</v>
      </c>
      <c r="F534" t="s">
        <v>1306</v>
      </c>
      <c r="G534" t="s">
        <v>28</v>
      </c>
      <c r="H534">
        <v>4</v>
      </c>
      <c r="I534">
        <v>11</v>
      </c>
      <c r="J534">
        <v>2003</v>
      </c>
      <c r="K534" t="s">
        <v>278</v>
      </c>
      <c r="L534">
        <v>124</v>
      </c>
      <c r="M534" t="s">
        <v>1465</v>
      </c>
      <c r="N534" t="s">
        <v>162</v>
      </c>
      <c r="O534" t="s">
        <v>163</v>
      </c>
      <c r="P534" t="s">
        <v>164</v>
      </c>
      <c r="Q534" t="s">
        <v>34</v>
      </c>
      <c r="R534" t="s">
        <v>165</v>
      </c>
      <c r="S534" t="s">
        <v>166</v>
      </c>
      <c r="T534" t="s">
        <v>167</v>
      </c>
      <c r="U534" t="s">
        <v>38</v>
      </c>
      <c r="V534" t="s">
        <v>39</v>
      </c>
      <c r="W534" t="s">
        <v>168</v>
      </c>
      <c r="X534" t="s">
        <v>76</v>
      </c>
      <c r="Y534" t="s">
        <v>65</v>
      </c>
    </row>
    <row r="535" spans="1:25" x14ac:dyDescent="0.25">
      <c r="A535">
        <v>10181</v>
      </c>
      <c r="B535">
        <v>42</v>
      </c>
      <c r="C535" t="s">
        <v>77</v>
      </c>
      <c r="D535">
        <v>2</v>
      </c>
      <c r="E535" t="s">
        <v>1474</v>
      </c>
      <c r="F535" t="s">
        <v>802</v>
      </c>
      <c r="G535" t="s">
        <v>28</v>
      </c>
      <c r="H535">
        <v>4</v>
      </c>
      <c r="I535">
        <v>11</v>
      </c>
      <c r="J535">
        <v>2003</v>
      </c>
      <c r="K535" t="s">
        <v>278</v>
      </c>
      <c r="L535">
        <v>124</v>
      </c>
      <c r="M535" t="s">
        <v>1465</v>
      </c>
      <c r="N535" t="s">
        <v>107</v>
      </c>
      <c r="O535" t="s">
        <v>108</v>
      </c>
      <c r="P535" t="s">
        <v>109</v>
      </c>
      <c r="Q535" t="s">
        <v>34</v>
      </c>
      <c r="R535" t="s">
        <v>110</v>
      </c>
      <c r="S535" t="s">
        <v>34</v>
      </c>
      <c r="T535" t="s">
        <v>111</v>
      </c>
      <c r="U535" t="s">
        <v>112</v>
      </c>
      <c r="V535" t="s">
        <v>52</v>
      </c>
      <c r="W535" t="s">
        <v>113</v>
      </c>
      <c r="X535" t="s">
        <v>114</v>
      </c>
      <c r="Y535" t="s">
        <v>65</v>
      </c>
    </row>
    <row r="536" spans="1:25" x14ac:dyDescent="0.25">
      <c r="A536">
        <v>10192</v>
      </c>
      <c r="B536">
        <v>29</v>
      </c>
      <c r="C536" t="s">
        <v>77</v>
      </c>
      <c r="D536">
        <v>7</v>
      </c>
      <c r="E536" t="s">
        <v>1475</v>
      </c>
      <c r="F536" t="s">
        <v>804</v>
      </c>
      <c r="G536" t="s">
        <v>28</v>
      </c>
      <c r="H536">
        <v>4</v>
      </c>
      <c r="I536">
        <v>11</v>
      </c>
      <c r="J536">
        <v>2003</v>
      </c>
      <c r="K536" t="s">
        <v>278</v>
      </c>
      <c r="L536">
        <v>124</v>
      </c>
      <c r="M536" t="s">
        <v>1465</v>
      </c>
      <c r="N536" t="s">
        <v>425</v>
      </c>
      <c r="O536" t="s">
        <v>426</v>
      </c>
      <c r="P536" t="s">
        <v>427</v>
      </c>
      <c r="Q536" t="s">
        <v>34</v>
      </c>
      <c r="R536" t="s">
        <v>428</v>
      </c>
      <c r="S536" t="s">
        <v>429</v>
      </c>
      <c r="T536" t="s">
        <v>430</v>
      </c>
      <c r="U536" t="s">
        <v>38</v>
      </c>
      <c r="V536" t="s">
        <v>39</v>
      </c>
      <c r="W536" t="s">
        <v>75</v>
      </c>
      <c r="X536" t="s">
        <v>422</v>
      </c>
      <c r="Y536" t="s">
        <v>65</v>
      </c>
    </row>
    <row r="537" spans="1:25" x14ac:dyDescent="0.25">
      <c r="A537">
        <v>10204</v>
      </c>
      <c r="B537">
        <v>40</v>
      </c>
      <c r="C537" t="s">
        <v>77</v>
      </c>
      <c r="D537">
        <v>13</v>
      </c>
      <c r="E537" t="s">
        <v>1476</v>
      </c>
      <c r="F537" t="s">
        <v>814</v>
      </c>
      <c r="G537" t="s">
        <v>28</v>
      </c>
      <c r="H537">
        <v>4</v>
      </c>
      <c r="I537">
        <v>12</v>
      </c>
      <c r="J537">
        <v>2003</v>
      </c>
      <c r="K537" t="s">
        <v>278</v>
      </c>
      <c r="L537">
        <v>124</v>
      </c>
      <c r="M537" t="s">
        <v>1465</v>
      </c>
      <c r="N537" t="s">
        <v>885</v>
      </c>
      <c r="O537" t="s">
        <v>886</v>
      </c>
      <c r="P537" t="s">
        <v>887</v>
      </c>
      <c r="Q537" t="s">
        <v>888</v>
      </c>
      <c r="R537" t="s">
        <v>35</v>
      </c>
      <c r="S537" t="s">
        <v>36</v>
      </c>
      <c r="T537" t="s">
        <v>37</v>
      </c>
      <c r="U537" t="s">
        <v>38</v>
      </c>
      <c r="V537" t="s">
        <v>39</v>
      </c>
      <c r="W537" t="s">
        <v>75</v>
      </c>
      <c r="X537" t="s">
        <v>889</v>
      </c>
      <c r="Y537" t="s">
        <v>65</v>
      </c>
    </row>
    <row r="538" spans="1:25" x14ac:dyDescent="0.25">
      <c r="A538">
        <v>10212</v>
      </c>
      <c r="B538">
        <v>38</v>
      </c>
      <c r="C538" t="s">
        <v>77</v>
      </c>
      <c r="D538">
        <v>6</v>
      </c>
      <c r="E538" t="s">
        <v>1477</v>
      </c>
      <c r="F538" t="s">
        <v>1069</v>
      </c>
      <c r="G538" t="s">
        <v>28</v>
      </c>
      <c r="H538">
        <v>1</v>
      </c>
      <c r="I538">
        <v>1</v>
      </c>
      <c r="J538">
        <v>2004</v>
      </c>
      <c r="K538" t="s">
        <v>278</v>
      </c>
      <c r="L538">
        <v>124</v>
      </c>
      <c r="M538" t="s">
        <v>1465</v>
      </c>
      <c r="N538" t="s">
        <v>268</v>
      </c>
      <c r="O538" t="s">
        <v>269</v>
      </c>
      <c r="P538" t="s">
        <v>270</v>
      </c>
      <c r="Q538" t="s">
        <v>34</v>
      </c>
      <c r="R538" t="s">
        <v>271</v>
      </c>
      <c r="S538" t="s">
        <v>34</v>
      </c>
      <c r="T538" t="s">
        <v>272</v>
      </c>
      <c r="U538" t="s">
        <v>273</v>
      </c>
      <c r="V538" t="s">
        <v>52</v>
      </c>
      <c r="W538" t="s">
        <v>274</v>
      </c>
      <c r="X538" t="s">
        <v>275</v>
      </c>
      <c r="Y538" t="s">
        <v>65</v>
      </c>
    </row>
    <row r="539" spans="1:25" x14ac:dyDescent="0.25">
      <c r="A539">
        <v>10226</v>
      </c>
      <c r="B539">
        <v>38</v>
      </c>
      <c r="C539" t="s">
        <v>77</v>
      </c>
      <c r="D539">
        <v>4</v>
      </c>
      <c r="E539" t="s">
        <v>1478</v>
      </c>
      <c r="F539" t="s">
        <v>1479</v>
      </c>
      <c r="G539" t="s">
        <v>28</v>
      </c>
      <c r="H539">
        <v>1</v>
      </c>
      <c r="I539">
        <v>2</v>
      </c>
      <c r="J539">
        <v>2004</v>
      </c>
      <c r="K539" t="s">
        <v>278</v>
      </c>
      <c r="L539">
        <v>124</v>
      </c>
      <c r="M539" t="s">
        <v>1465</v>
      </c>
      <c r="N539" t="s">
        <v>627</v>
      </c>
      <c r="O539" t="s">
        <v>628</v>
      </c>
      <c r="P539" t="s">
        <v>629</v>
      </c>
      <c r="Q539" t="s">
        <v>34</v>
      </c>
      <c r="R539" t="s">
        <v>630</v>
      </c>
      <c r="S539" t="s">
        <v>73</v>
      </c>
      <c r="T539" t="s">
        <v>631</v>
      </c>
      <c r="U539" t="s">
        <v>38</v>
      </c>
      <c r="V539" t="s">
        <v>39</v>
      </c>
      <c r="W539" t="s">
        <v>362</v>
      </c>
      <c r="X539" t="s">
        <v>422</v>
      </c>
      <c r="Y539" t="s">
        <v>65</v>
      </c>
    </row>
    <row r="540" spans="1:25" x14ac:dyDescent="0.25">
      <c r="A540">
        <v>10241</v>
      </c>
      <c r="B540">
        <v>21</v>
      </c>
      <c r="C540" t="s">
        <v>77</v>
      </c>
      <c r="D540">
        <v>11</v>
      </c>
      <c r="E540" t="s">
        <v>1480</v>
      </c>
      <c r="F540" t="s">
        <v>1313</v>
      </c>
      <c r="G540" t="s">
        <v>28</v>
      </c>
      <c r="H540">
        <v>2</v>
      </c>
      <c r="I540">
        <v>4</v>
      </c>
      <c r="J540">
        <v>2004</v>
      </c>
      <c r="K540" t="s">
        <v>278</v>
      </c>
      <c r="L540">
        <v>124</v>
      </c>
      <c r="M540" t="s">
        <v>1465</v>
      </c>
      <c r="N540" t="s">
        <v>1255</v>
      </c>
      <c r="O540" t="s">
        <v>1256</v>
      </c>
      <c r="P540" t="s">
        <v>1257</v>
      </c>
      <c r="Q540" t="s">
        <v>34</v>
      </c>
      <c r="R540" t="s">
        <v>1258</v>
      </c>
      <c r="S540" t="s">
        <v>34</v>
      </c>
      <c r="T540" t="s">
        <v>1259</v>
      </c>
      <c r="U540" t="s">
        <v>51</v>
      </c>
      <c r="V540" t="s">
        <v>52</v>
      </c>
      <c r="W540" t="s">
        <v>1260</v>
      </c>
      <c r="X540" t="s">
        <v>1261</v>
      </c>
      <c r="Y540" t="s">
        <v>42</v>
      </c>
    </row>
    <row r="541" spans="1:25" x14ac:dyDescent="0.25">
      <c r="A541">
        <v>10253</v>
      </c>
      <c r="B541">
        <v>24</v>
      </c>
      <c r="C541" t="s">
        <v>77</v>
      </c>
      <c r="D541">
        <v>1</v>
      </c>
      <c r="E541" t="s">
        <v>1481</v>
      </c>
      <c r="F541" t="s">
        <v>828</v>
      </c>
      <c r="G541" t="s">
        <v>591</v>
      </c>
      <c r="H541">
        <v>2</v>
      </c>
      <c r="I541">
        <v>6</v>
      </c>
      <c r="J541">
        <v>2004</v>
      </c>
      <c r="K541" t="s">
        <v>278</v>
      </c>
      <c r="L541">
        <v>124</v>
      </c>
      <c r="M541" t="s">
        <v>1465</v>
      </c>
      <c r="N541" t="s">
        <v>257</v>
      </c>
      <c r="O541" t="s">
        <v>258</v>
      </c>
      <c r="P541" t="s">
        <v>259</v>
      </c>
      <c r="Q541" t="s">
        <v>34</v>
      </c>
      <c r="R541" t="s">
        <v>260</v>
      </c>
      <c r="S541" t="s">
        <v>34</v>
      </c>
      <c r="T541" t="s">
        <v>261</v>
      </c>
      <c r="U541" t="s">
        <v>262</v>
      </c>
      <c r="V541" t="s">
        <v>52</v>
      </c>
      <c r="W541" t="s">
        <v>263</v>
      </c>
      <c r="X541" t="s">
        <v>264</v>
      </c>
      <c r="Y541" t="s">
        <v>65</v>
      </c>
    </row>
    <row r="542" spans="1:25" x14ac:dyDescent="0.25">
      <c r="A542">
        <v>10266</v>
      </c>
      <c r="B542">
        <v>36</v>
      </c>
      <c r="C542" t="s">
        <v>77</v>
      </c>
      <c r="D542">
        <v>2</v>
      </c>
      <c r="E542" t="s">
        <v>1482</v>
      </c>
      <c r="F542" t="s">
        <v>830</v>
      </c>
      <c r="G542" t="s">
        <v>28</v>
      </c>
      <c r="H542">
        <v>3</v>
      </c>
      <c r="I542">
        <v>7</v>
      </c>
      <c r="J542">
        <v>2004</v>
      </c>
      <c r="K542" t="s">
        <v>278</v>
      </c>
      <c r="L542">
        <v>124</v>
      </c>
      <c r="M542" t="s">
        <v>1465</v>
      </c>
      <c r="N542" t="s">
        <v>831</v>
      </c>
      <c r="O542" t="s">
        <v>832</v>
      </c>
      <c r="P542" t="s">
        <v>833</v>
      </c>
      <c r="Q542" t="s">
        <v>34</v>
      </c>
      <c r="R542" t="s">
        <v>834</v>
      </c>
      <c r="S542" t="s">
        <v>34</v>
      </c>
      <c r="T542" t="s">
        <v>835</v>
      </c>
      <c r="U542" t="s">
        <v>396</v>
      </c>
      <c r="V542" t="s">
        <v>52</v>
      </c>
      <c r="W542" t="s">
        <v>836</v>
      </c>
      <c r="X542" t="s">
        <v>837</v>
      </c>
      <c r="Y542" t="s">
        <v>65</v>
      </c>
    </row>
    <row r="543" spans="1:25" x14ac:dyDescent="0.25">
      <c r="A543">
        <v>10278</v>
      </c>
      <c r="B543">
        <v>23</v>
      </c>
      <c r="C543" t="s">
        <v>77</v>
      </c>
      <c r="D543">
        <v>2</v>
      </c>
      <c r="E543" t="s">
        <v>1483</v>
      </c>
      <c r="F543" t="s">
        <v>1317</v>
      </c>
      <c r="G543" t="s">
        <v>28</v>
      </c>
      <c r="H543">
        <v>3</v>
      </c>
      <c r="I543">
        <v>8</v>
      </c>
      <c r="J543">
        <v>2004</v>
      </c>
      <c r="K543" t="s">
        <v>278</v>
      </c>
      <c r="L543">
        <v>124</v>
      </c>
      <c r="M543" t="s">
        <v>1465</v>
      </c>
      <c r="N543" t="s">
        <v>1318</v>
      </c>
      <c r="O543" t="s">
        <v>1319</v>
      </c>
      <c r="P543" t="s">
        <v>1320</v>
      </c>
      <c r="Q543" t="s">
        <v>34</v>
      </c>
      <c r="R543" t="s">
        <v>1321</v>
      </c>
      <c r="S543" t="s">
        <v>1322</v>
      </c>
      <c r="T543" t="s">
        <v>1323</v>
      </c>
      <c r="U543" t="s">
        <v>38</v>
      </c>
      <c r="V543" t="s">
        <v>39</v>
      </c>
      <c r="W543" t="s">
        <v>168</v>
      </c>
      <c r="X543" t="s">
        <v>705</v>
      </c>
      <c r="Y543" t="s">
        <v>42</v>
      </c>
    </row>
    <row r="544" spans="1:25" x14ac:dyDescent="0.25">
      <c r="A544">
        <v>10288</v>
      </c>
      <c r="B544">
        <v>20</v>
      </c>
      <c r="C544" t="s">
        <v>77</v>
      </c>
      <c r="D544">
        <v>14</v>
      </c>
      <c r="E544" t="s">
        <v>1484</v>
      </c>
      <c r="F544" t="s">
        <v>1485</v>
      </c>
      <c r="G544" t="s">
        <v>28</v>
      </c>
      <c r="H544">
        <v>3</v>
      </c>
      <c r="I544">
        <v>9</v>
      </c>
      <c r="J544">
        <v>2004</v>
      </c>
      <c r="K544" t="s">
        <v>278</v>
      </c>
      <c r="L544">
        <v>124</v>
      </c>
      <c r="M544" t="s">
        <v>1465</v>
      </c>
      <c r="N544" t="s">
        <v>743</v>
      </c>
      <c r="O544" t="s">
        <v>744</v>
      </c>
      <c r="P544" t="s">
        <v>745</v>
      </c>
      <c r="Q544" t="s">
        <v>746</v>
      </c>
      <c r="R544" t="s">
        <v>305</v>
      </c>
      <c r="S544" t="s">
        <v>34</v>
      </c>
      <c r="T544" t="s">
        <v>747</v>
      </c>
      <c r="U544" t="s">
        <v>305</v>
      </c>
      <c r="V544" t="s">
        <v>140</v>
      </c>
      <c r="W544" t="s">
        <v>748</v>
      </c>
      <c r="X544" t="s">
        <v>749</v>
      </c>
      <c r="Y544" t="s">
        <v>42</v>
      </c>
    </row>
    <row r="545" spans="1:25" x14ac:dyDescent="0.25">
      <c r="A545">
        <v>10301</v>
      </c>
      <c r="B545">
        <v>32</v>
      </c>
      <c r="C545" t="s">
        <v>77</v>
      </c>
      <c r="D545">
        <v>4</v>
      </c>
      <c r="E545" t="s">
        <v>1486</v>
      </c>
      <c r="F545" t="s">
        <v>1326</v>
      </c>
      <c r="G545" t="s">
        <v>28</v>
      </c>
      <c r="H545">
        <v>4</v>
      </c>
      <c r="I545">
        <v>10</v>
      </c>
      <c r="J545">
        <v>2003</v>
      </c>
      <c r="K545" t="s">
        <v>278</v>
      </c>
      <c r="L545">
        <v>124</v>
      </c>
      <c r="M545" t="s">
        <v>1465</v>
      </c>
      <c r="N545" t="s">
        <v>1327</v>
      </c>
      <c r="O545" t="s">
        <v>1328</v>
      </c>
      <c r="P545" t="s">
        <v>1329</v>
      </c>
      <c r="Q545" t="s">
        <v>34</v>
      </c>
      <c r="R545" t="s">
        <v>1330</v>
      </c>
      <c r="S545" t="s">
        <v>34</v>
      </c>
      <c r="T545" t="s">
        <v>1331</v>
      </c>
      <c r="U545" t="s">
        <v>112</v>
      </c>
      <c r="V545" t="s">
        <v>52</v>
      </c>
      <c r="W545" t="s">
        <v>1332</v>
      </c>
      <c r="X545" t="s">
        <v>1333</v>
      </c>
      <c r="Y545" t="s">
        <v>65</v>
      </c>
    </row>
    <row r="546" spans="1:25" x14ac:dyDescent="0.25">
      <c r="A546">
        <v>10311</v>
      </c>
      <c r="B546">
        <v>29</v>
      </c>
      <c r="C546" t="s">
        <v>77</v>
      </c>
      <c r="D546">
        <v>9</v>
      </c>
      <c r="E546" t="s">
        <v>1487</v>
      </c>
      <c r="F546" t="s">
        <v>856</v>
      </c>
      <c r="G546" t="s">
        <v>28</v>
      </c>
      <c r="H546">
        <v>4</v>
      </c>
      <c r="I546">
        <v>10</v>
      </c>
      <c r="J546">
        <v>2004</v>
      </c>
      <c r="K546" t="s">
        <v>278</v>
      </c>
      <c r="L546">
        <v>124</v>
      </c>
      <c r="M546" t="s">
        <v>1465</v>
      </c>
      <c r="N546" t="s">
        <v>268</v>
      </c>
      <c r="O546" t="s">
        <v>269</v>
      </c>
      <c r="P546" t="s">
        <v>270</v>
      </c>
      <c r="Q546" t="s">
        <v>34</v>
      </c>
      <c r="R546" t="s">
        <v>271</v>
      </c>
      <c r="S546" t="s">
        <v>34</v>
      </c>
      <c r="T546" t="s">
        <v>272</v>
      </c>
      <c r="U546" t="s">
        <v>273</v>
      </c>
      <c r="V546" t="s">
        <v>52</v>
      </c>
      <c r="W546" t="s">
        <v>274</v>
      </c>
      <c r="X546" t="s">
        <v>275</v>
      </c>
      <c r="Y546" t="s">
        <v>42</v>
      </c>
    </row>
    <row r="547" spans="1:25" x14ac:dyDescent="0.25">
      <c r="A547">
        <v>10321</v>
      </c>
      <c r="B547">
        <v>44</v>
      </c>
      <c r="C547" t="s">
        <v>77</v>
      </c>
      <c r="D547">
        <v>6</v>
      </c>
      <c r="E547" t="s">
        <v>1488</v>
      </c>
      <c r="F547" t="s">
        <v>424</v>
      </c>
      <c r="G547" t="s">
        <v>28</v>
      </c>
      <c r="H547">
        <v>4</v>
      </c>
      <c r="I547">
        <v>11</v>
      </c>
      <c r="J547">
        <v>2004</v>
      </c>
      <c r="K547" t="s">
        <v>278</v>
      </c>
      <c r="L547">
        <v>124</v>
      </c>
      <c r="M547" t="s">
        <v>1465</v>
      </c>
      <c r="N547" t="s">
        <v>248</v>
      </c>
      <c r="O547" t="s">
        <v>249</v>
      </c>
      <c r="P547" t="s">
        <v>250</v>
      </c>
      <c r="Q547" t="s">
        <v>34</v>
      </c>
      <c r="R547" t="s">
        <v>251</v>
      </c>
      <c r="S547" t="s">
        <v>185</v>
      </c>
      <c r="T547" t="s">
        <v>252</v>
      </c>
      <c r="U547" t="s">
        <v>38</v>
      </c>
      <c r="V547" t="s">
        <v>39</v>
      </c>
      <c r="W547" t="s">
        <v>253</v>
      </c>
      <c r="X547" t="s">
        <v>254</v>
      </c>
      <c r="Y547" t="s">
        <v>65</v>
      </c>
    </row>
    <row r="548" spans="1:25" x14ac:dyDescent="0.25">
      <c r="A548">
        <v>10331</v>
      </c>
      <c r="B548">
        <v>44</v>
      </c>
      <c r="C548" t="s">
        <v>77</v>
      </c>
      <c r="D548">
        <v>14</v>
      </c>
      <c r="E548" t="s">
        <v>1489</v>
      </c>
      <c r="F548" t="s">
        <v>1337</v>
      </c>
      <c r="G548" t="s">
        <v>28</v>
      </c>
      <c r="H548">
        <v>4</v>
      </c>
      <c r="I548">
        <v>11</v>
      </c>
      <c r="J548">
        <v>2004</v>
      </c>
      <c r="K548" t="s">
        <v>278</v>
      </c>
      <c r="L548">
        <v>124</v>
      </c>
      <c r="M548" t="s">
        <v>1465</v>
      </c>
      <c r="N548" t="s">
        <v>494</v>
      </c>
      <c r="O548" t="s">
        <v>495</v>
      </c>
      <c r="P548" t="s">
        <v>496</v>
      </c>
      <c r="Q548" t="s">
        <v>34</v>
      </c>
      <c r="R548" t="s">
        <v>332</v>
      </c>
      <c r="S548" t="s">
        <v>214</v>
      </c>
      <c r="T548" t="s">
        <v>333</v>
      </c>
      <c r="U548" t="s">
        <v>38</v>
      </c>
      <c r="V548" t="s">
        <v>39</v>
      </c>
      <c r="W548" t="s">
        <v>187</v>
      </c>
      <c r="X548" t="s">
        <v>497</v>
      </c>
      <c r="Y548" t="s">
        <v>65</v>
      </c>
    </row>
    <row r="549" spans="1:25" x14ac:dyDescent="0.25">
      <c r="A549">
        <v>10343</v>
      </c>
      <c r="B549">
        <v>36</v>
      </c>
      <c r="C549" t="s">
        <v>77</v>
      </c>
      <c r="D549">
        <v>4</v>
      </c>
      <c r="E549" t="s">
        <v>1490</v>
      </c>
      <c r="F549" t="s">
        <v>220</v>
      </c>
      <c r="G549" t="s">
        <v>28</v>
      </c>
      <c r="H549">
        <v>4</v>
      </c>
      <c r="I549">
        <v>11</v>
      </c>
      <c r="J549">
        <v>2004</v>
      </c>
      <c r="K549" t="s">
        <v>278</v>
      </c>
      <c r="L549">
        <v>124</v>
      </c>
      <c r="M549" t="s">
        <v>1465</v>
      </c>
      <c r="N549" t="s">
        <v>46</v>
      </c>
      <c r="O549" t="s">
        <v>47</v>
      </c>
      <c r="P549" t="s">
        <v>48</v>
      </c>
      <c r="Q549" t="s">
        <v>34</v>
      </c>
      <c r="R549" t="s">
        <v>49</v>
      </c>
      <c r="S549" t="s">
        <v>34</v>
      </c>
      <c r="T549" t="s">
        <v>50</v>
      </c>
      <c r="U549" t="s">
        <v>51</v>
      </c>
      <c r="V549" t="s">
        <v>52</v>
      </c>
      <c r="W549" t="s">
        <v>53</v>
      </c>
      <c r="X549" t="s">
        <v>54</v>
      </c>
      <c r="Y549" t="s">
        <v>65</v>
      </c>
    </row>
    <row r="550" spans="1:25" x14ac:dyDescent="0.25">
      <c r="A550">
        <v>10367</v>
      </c>
      <c r="B550">
        <v>49</v>
      </c>
      <c r="C550" t="s">
        <v>1491</v>
      </c>
      <c r="D550">
        <v>1</v>
      </c>
      <c r="E550" t="s">
        <v>1492</v>
      </c>
      <c r="F550" t="s">
        <v>1493</v>
      </c>
      <c r="G550" t="s">
        <v>724</v>
      </c>
      <c r="H550">
        <v>1</v>
      </c>
      <c r="I550">
        <v>1</v>
      </c>
      <c r="J550">
        <v>2005</v>
      </c>
      <c r="K550" t="s">
        <v>278</v>
      </c>
      <c r="L550">
        <v>124</v>
      </c>
      <c r="M550" t="s">
        <v>1465</v>
      </c>
      <c r="N550" t="s">
        <v>69</v>
      </c>
      <c r="O550" t="s">
        <v>70</v>
      </c>
      <c r="P550" t="s">
        <v>71</v>
      </c>
      <c r="Q550" t="s">
        <v>34</v>
      </c>
      <c r="R550" t="s">
        <v>72</v>
      </c>
      <c r="S550" t="s">
        <v>73</v>
      </c>
      <c r="T550" t="s">
        <v>74</v>
      </c>
      <c r="U550" t="s">
        <v>38</v>
      </c>
      <c r="V550" t="s">
        <v>39</v>
      </c>
      <c r="W550" t="s">
        <v>75</v>
      </c>
      <c r="X550" t="s">
        <v>76</v>
      </c>
      <c r="Y550" t="s">
        <v>42</v>
      </c>
    </row>
    <row r="551" spans="1:25" x14ac:dyDescent="0.25">
      <c r="A551">
        <v>10378</v>
      </c>
      <c r="B551">
        <v>34</v>
      </c>
      <c r="C551" t="s">
        <v>1494</v>
      </c>
      <c r="D551">
        <v>5</v>
      </c>
      <c r="E551" t="s">
        <v>1495</v>
      </c>
      <c r="F551" t="s">
        <v>1496</v>
      </c>
      <c r="G551" t="s">
        <v>28</v>
      </c>
      <c r="H551">
        <v>1</v>
      </c>
      <c r="I551">
        <v>2</v>
      </c>
      <c r="J551">
        <v>2005</v>
      </c>
      <c r="K551" t="s">
        <v>278</v>
      </c>
      <c r="L551">
        <v>124</v>
      </c>
      <c r="M551" t="s">
        <v>1465</v>
      </c>
      <c r="N551" t="s">
        <v>268</v>
      </c>
      <c r="O551" t="s">
        <v>269</v>
      </c>
      <c r="P551" t="s">
        <v>270</v>
      </c>
      <c r="Q551" t="s">
        <v>34</v>
      </c>
      <c r="R551" t="s">
        <v>271</v>
      </c>
      <c r="S551" t="s">
        <v>34</v>
      </c>
      <c r="T551" t="s">
        <v>272</v>
      </c>
      <c r="U551" t="s">
        <v>273</v>
      </c>
      <c r="V551" t="s">
        <v>52</v>
      </c>
      <c r="W551" t="s">
        <v>274</v>
      </c>
      <c r="X551" t="s">
        <v>275</v>
      </c>
      <c r="Y551" t="s">
        <v>42</v>
      </c>
    </row>
    <row r="552" spans="1:25" x14ac:dyDescent="0.25">
      <c r="A552">
        <v>10407</v>
      </c>
      <c r="B552">
        <v>59</v>
      </c>
      <c r="C552" t="s">
        <v>77</v>
      </c>
      <c r="D552">
        <v>11</v>
      </c>
      <c r="E552" t="s">
        <v>1497</v>
      </c>
      <c r="F552" t="s">
        <v>1498</v>
      </c>
      <c r="G552" t="s">
        <v>708</v>
      </c>
      <c r="H552">
        <v>2</v>
      </c>
      <c r="I552">
        <v>4</v>
      </c>
      <c r="J552">
        <v>2005</v>
      </c>
      <c r="K552" t="s">
        <v>278</v>
      </c>
      <c r="L552">
        <v>124</v>
      </c>
      <c r="M552" t="s">
        <v>1465</v>
      </c>
      <c r="N552" t="s">
        <v>701</v>
      </c>
      <c r="O552" t="s">
        <v>702</v>
      </c>
      <c r="P552" t="s">
        <v>703</v>
      </c>
      <c r="Q552" t="s">
        <v>34</v>
      </c>
      <c r="R552" t="s">
        <v>704</v>
      </c>
      <c r="S552" t="s">
        <v>73</v>
      </c>
      <c r="T552" t="s">
        <v>92</v>
      </c>
      <c r="U552" t="s">
        <v>38</v>
      </c>
      <c r="V552" t="s">
        <v>39</v>
      </c>
      <c r="W552" t="s">
        <v>149</v>
      </c>
      <c r="X552" t="s">
        <v>705</v>
      </c>
      <c r="Y552" t="s">
        <v>229</v>
      </c>
    </row>
    <row r="553" spans="1:25" x14ac:dyDescent="0.25">
      <c r="A553">
        <v>10419</v>
      </c>
      <c r="B553">
        <v>37</v>
      </c>
      <c r="C553" t="s">
        <v>77</v>
      </c>
      <c r="D553">
        <v>1</v>
      </c>
      <c r="E553" t="s">
        <v>1499</v>
      </c>
      <c r="F553" t="s">
        <v>878</v>
      </c>
      <c r="G553" t="s">
        <v>28</v>
      </c>
      <c r="H553">
        <v>2</v>
      </c>
      <c r="I553">
        <v>5</v>
      </c>
      <c r="J553">
        <v>2005</v>
      </c>
      <c r="K553" t="s">
        <v>278</v>
      </c>
      <c r="L553">
        <v>124</v>
      </c>
      <c r="M553" t="s">
        <v>1465</v>
      </c>
      <c r="N553" t="s">
        <v>221</v>
      </c>
      <c r="O553" t="s">
        <v>222</v>
      </c>
      <c r="P553" t="s">
        <v>223</v>
      </c>
      <c r="Q553" t="s">
        <v>34</v>
      </c>
      <c r="R553" t="s">
        <v>224</v>
      </c>
      <c r="S553" t="s">
        <v>34</v>
      </c>
      <c r="T553" t="s">
        <v>225</v>
      </c>
      <c r="U553" t="s">
        <v>226</v>
      </c>
      <c r="V553" t="s">
        <v>52</v>
      </c>
      <c r="W553" t="s">
        <v>227</v>
      </c>
      <c r="X553" t="s">
        <v>228</v>
      </c>
      <c r="Y553" t="s">
        <v>65</v>
      </c>
    </row>
    <row r="554" spans="1:25" x14ac:dyDescent="0.25">
      <c r="A554">
        <v>10106</v>
      </c>
      <c r="B554">
        <v>36</v>
      </c>
      <c r="C554" t="s">
        <v>77</v>
      </c>
      <c r="D554">
        <v>12</v>
      </c>
      <c r="E554" t="s">
        <v>1500</v>
      </c>
      <c r="F554" t="s">
        <v>1501</v>
      </c>
      <c r="G554" t="s">
        <v>28</v>
      </c>
      <c r="H554">
        <v>1</v>
      </c>
      <c r="I554">
        <v>2</v>
      </c>
      <c r="J554">
        <v>2003</v>
      </c>
      <c r="K554" t="s">
        <v>1502</v>
      </c>
      <c r="L554">
        <v>157</v>
      </c>
      <c r="M554" t="s">
        <v>1503</v>
      </c>
      <c r="N554" t="s">
        <v>1369</v>
      </c>
      <c r="O554" t="s">
        <v>1370</v>
      </c>
      <c r="P554" t="s">
        <v>1371</v>
      </c>
      <c r="Q554" t="s">
        <v>34</v>
      </c>
      <c r="R554" t="s">
        <v>1372</v>
      </c>
      <c r="S554" t="s">
        <v>34</v>
      </c>
      <c r="T554" t="s">
        <v>1373</v>
      </c>
      <c r="U554" t="s">
        <v>396</v>
      </c>
      <c r="V554" t="s">
        <v>52</v>
      </c>
      <c r="W554" t="s">
        <v>1374</v>
      </c>
      <c r="X554" t="s">
        <v>1375</v>
      </c>
      <c r="Y554" t="s">
        <v>65</v>
      </c>
    </row>
    <row r="555" spans="1:25" x14ac:dyDescent="0.25">
      <c r="A555">
        <v>10119</v>
      </c>
      <c r="B555">
        <v>43</v>
      </c>
      <c r="C555" t="s">
        <v>77</v>
      </c>
      <c r="D555">
        <v>3</v>
      </c>
      <c r="E555" t="s">
        <v>1504</v>
      </c>
      <c r="F555" t="s">
        <v>571</v>
      </c>
      <c r="G555" t="s">
        <v>28</v>
      </c>
      <c r="H555">
        <v>2</v>
      </c>
      <c r="I555">
        <v>4</v>
      </c>
      <c r="J555">
        <v>2003</v>
      </c>
      <c r="K555" t="s">
        <v>1502</v>
      </c>
      <c r="L555">
        <v>157</v>
      </c>
      <c r="M555" t="s">
        <v>1503</v>
      </c>
      <c r="N555" t="s">
        <v>221</v>
      </c>
      <c r="O555" t="s">
        <v>222</v>
      </c>
      <c r="P555" t="s">
        <v>223</v>
      </c>
      <c r="Q555" t="s">
        <v>34</v>
      </c>
      <c r="R555" t="s">
        <v>224</v>
      </c>
      <c r="S555" t="s">
        <v>34</v>
      </c>
      <c r="T555" t="s">
        <v>225</v>
      </c>
      <c r="U555" t="s">
        <v>226</v>
      </c>
      <c r="V555" t="s">
        <v>52</v>
      </c>
      <c r="W555" t="s">
        <v>227</v>
      </c>
      <c r="X555" t="s">
        <v>228</v>
      </c>
      <c r="Y555" t="s">
        <v>65</v>
      </c>
    </row>
    <row r="556" spans="1:25" x14ac:dyDescent="0.25">
      <c r="A556">
        <v>10131</v>
      </c>
      <c r="B556">
        <v>21</v>
      </c>
      <c r="C556" t="s">
        <v>77</v>
      </c>
      <c r="D556">
        <v>4</v>
      </c>
      <c r="E556" t="s">
        <v>1505</v>
      </c>
      <c r="F556" t="s">
        <v>1506</v>
      </c>
      <c r="G556" t="s">
        <v>28</v>
      </c>
      <c r="H556">
        <v>2</v>
      </c>
      <c r="I556">
        <v>6</v>
      </c>
      <c r="J556">
        <v>2003</v>
      </c>
      <c r="K556" t="s">
        <v>1502</v>
      </c>
      <c r="L556">
        <v>157</v>
      </c>
      <c r="M556" t="s">
        <v>1503</v>
      </c>
      <c r="N556" t="s">
        <v>1507</v>
      </c>
      <c r="O556" t="s">
        <v>1508</v>
      </c>
      <c r="P556" t="s">
        <v>1509</v>
      </c>
      <c r="Q556" t="s">
        <v>34</v>
      </c>
      <c r="R556" t="s">
        <v>1089</v>
      </c>
      <c r="S556" t="s">
        <v>166</v>
      </c>
      <c r="T556" t="s">
        <v>1510</v>
      </c>
      <c r="U556" t="s">
        <v>38</v>
      </c>
      <c r="V556" t="s">
        <v>39</v>
      </c>
      <c r="W556" t="s">
        <v>1511</v>
      </c>
      <c r="X556" t="s">
        <v>1512</v>
      </c>
      <c r="Y556" t="s">
        <v>42</v>
      </c>
    </row>
    <row r="557" spans="1:25" x14ac:dyDescent="0.25">
      <c r="A557">
        <v>10143</v>
      </c>
      <c r="B557">
        <v>32</v>
      </c>
      <c r="C557" t="s">
        <v>77</v>
      </c>
      <c r="D557">
        <v>7</v>
      </c>
      <c r="E557" t="s">
        <v>1513</v>
      </c>
      <c r="F557" t="s">
        <v>581</v>
      </c>
      <c r="G557" t="s">
        <v>28</v>
      </c>
      <c r="H557">
        <v>3</v>
      </c>
      <c r="I557">
        <v>8</v>
      </c>
      <c r="J557">
        <v>2003</v>
      </c>
      <c r="K557" t="s">
        <v>1502</v>
      </c>
      <c r="L557">
        <v>157</v>
      </c>
      <c r="M557" t="s">
        <v>1503</v>
      </c>
      <c r="N557" t="s">
        <v>582</v>
      </c>
      <c r="O557" t="s">
        <v>583</v>
      </c>
      <c r="P557" t="s">
        <v>584</v>
      </c>
      <c r="Q557" t="s">
        <v>34</v>
      </c>
      <c r="R557" t="s">
        <v>251</v>
      </c>
      <c r="S557" t="s">
        <v>185</v>
      </c>
      <c r="T557" t="s">
        <v>252</v>
      </c>
      <c r="U557" t="s">
        <v>38</v>
      </c>
      <c r="V557" t="s">
        <v>39</v>
      </c>
      <c r="W557" t="s">
        <v>585</v>
      </c>
      <c r="X557" t="s">
        <v>586</v>
      </c>
      <c r="Y557" t="s">
        <v>65</v>
      </c>
    </row>
    <row r="558" spans="1:25" x14ac:dyDescent="0.25">
      <c r="A558">
        <v>10155</v>
      </c>
      <c r="B558">
        <v>38</v>
      </c>
      <c r="C558" t="s">
        <v>77</v>
      </c>
      <c r="D558">
        <v>5</v>
      </c>
      <c r="E558" t="s">
        <v>1514</v>
      </c>
      <c r="F558" t="s">
        <v>588</v>
      </c>
      <c r="G558" t="s">
        <v>28</v>
      </c>
      <c r="H558">
        <v>4</v>
      </c>
      <c r="I558">
        <v>10</v>
      </c>
      <c r="J558">
        <v>2003</v>
      </c>
      <c r="K558" t="s">
        <v>1502</v>
      </c>
      <c r="L558">
        <v>157</v>
      </c>
      <c r="M558" t="s">
        <v>1503</v>
      </c>
      <c r="N558" t="s">
        <v>191</v>
      </c>
      <c r="O558" t="s">
        <v>192</v>
      </c>
      <c r="P558" t="s">
        <v>193</v>
      </c>
      <c r="Q558" t="s">
        <v>34</v>
      </c>
      <c r="R558" t="s">
        <v>194</v>
      </c>
      <c r="S558" t="s">
        <v>34</v>
      </c>
      <c r="T558" t="s">
        <v>195</v>
      </c>
      <c r="U558" t="s">
        <v>196</v>
      </c>
      <c r="V558" t="s">
        <v>52</v>
      </c>
      <c r="W558" t="s">
        <v>197</v>
      </c>
      <c r="X558" t="s">
        <v>198</v>
      </c>
      <c r="Y558" t="s">
        <v>65</v>
      </c>
    </row>
    <row r="559" spans="1:25" x14ac:dyDescent="0.25">
      <c r="A559">
        <v>10167</v>
      </c>
      <c r="B559">
        <v>43</v>
      </c>
      <c r="C559" t="s">
        <v>77</v>
      </c>
      <c r="D559">
        <v>1</v>
      </c>
      <c r="E559" t="s">
        <v>1515</v>
      </c>
      <c r="F559" t="s">
        <v>590</v>
      </c>
      <c r="G559" t="s">
        <v>591</v>
      </c>
      <c r="H559">
        <v>4</v>
      </c>
      <c r="I559">
        <v>10</v>
      </c>
      <c r="J559">
        <v>2003</v>
      </c>
      <c r="K559" t="s">
        <v>1502</v>
      </c>
      <c r="L559">
        <v>157</v>
      </c>
      <c r="M559" t="s">
        <v>1503</v>
      </c>
      <c r="N559" t="s">
        <v>401</v>
      </c>
      <c r="O559" t="s">
        <v>402</v>
      </c>
      <c r="P559" t="s">
        <v>403</v>
      </c>
      <c r="Q559" t="s">
        <v>34</v>
      </c>
      <c r="R559" t="s">
        <v>404</v>
      </c>
      <c r="S559" t="s">
        <v>34</v>
      </c>
      <c r="T559" t="s">
        <v>405</v>
      </c>
      <c r="U559" t="s">
        <v>287</v>
      </c>
      <c r="V559" t="s">
        <v>52</v>
      </c>
      <c r="W559" t="s">
        <v>406</v>
      </c>
      <c r="X559" t="s">
        <v>316</v>
      </c>
      <c r="Y559" t="s">
        <v>65</v>
      </c>
    </row>
    <row r="560" spans="1:25" x14ac:dyDescent="0.25">
      <c r="A560">
        <v>10178</v>
      </c>
      <c r="B560">
        <v>42</v>
      </c>
      <c r="C560" t="s">
        <v>77</v>
      </c>
      <c r="D560">
        <v>4</v>
      </c>
      <c r="E560" t="s">
        <v>1516</v>
      </c>
      <c r="F560" t="s">
        <v>593</v>
      </c>
      <c r="G560" t="s">
        <v>28</v>
      </c>
      <c r="H560">
        <v>4</v>
      </c>
      <c r="I560">
        <v>11</v>
      </c>
      <c r="J560">
        <v>2003</v>
      </c>
      <c r="K560" t="s">
        <v>1502</v>
      </c>
      <c r="L560">
        <v>157</v>
      </c>
      <c r="M560" t="s">
        <v>1503</v>
      </c>
      <c r="N560" t="s">
        <v>594</v>
      </c>
      <c r="O560" t="s">
        <v>595</v>
      </c>
      <c r="P560" t="s">
        <v>596</v>
      </c>
      <c r="Q560" t="s">
        <v>34</v>
      </c>
      <c r="R560" t="s">
        <v>597</v>
      </c>
      <c r="S560" t="s">
        <v>34</v>
      </c>
      <c r="T560" t="s">
        <v>598</v>
      </c>
      <c r="U560" t="s">
        <v>51</v>
      </c>
      <c r="V560" t="s">
        <v>52</v>
      </c>
      <c r="W560" t="s">
        <v>599</v>
      </c>
      <c r="X560" t="s">
        <v>600</v>
      </c>
      <c r="Y560" t="s">
        <v>65</v>
      </c>
    </row>
    <row r="561" spans="1:25" x14ac:dyDescent="0.25">
      <c r="A561">
        <v>10186</v>
      </c>
      <c r="B561">
        <v>32</v>
      </c>
      <c r="C561" t="s">
        <v>77</v>
      </c>
      <c r="D561">
        <v>1</v>
      </c>
      <c r="E561" t="s">
        <v>1517</v>
      </c>
      <c r="F561" t="s">
        <v>602</v>
      </c>
      <c r="G561" t="s">
        <v>28</v>
      </c>
      <c r="H561">
        <v>4</v>
      </c>
      <c r="I561">
        <v>11</v>
      </c>
      <c r="J561">
        <v>2003</v>
      </c>
      <c r="K561" t="s">
        <v>1502</v>
      </c>
      <c r="L561">
        <v>157</v>
      </c>
      <c r="M561" t="s">
        <v>1503</v>
      </c>
      <c r="N561" t="s">
        <v>603</v>
      </c>
      <c r="O561" t="s">
        <v>604</v>
      </c>
      <c r="P561" t="s">
        <v>605</v>
      </c>
      <c r="Q561" t="s">
        <v>34</v>
      </c>
      <c r="R561" t="s">
        <v>577</v>
      </c>
      <c r="S561" t="s">
        <v>34</v>
      </c>
      <c r="T561" t="s">
        <v>606</v>
      </c>
      <c r="U561" t="s">
        <v>262</v>
      </c>
      <c r="V561" t="s">
        <v>52</v>
      </c>
      <c r="W561" t="s">
        <v>607</v>
      </c>
      <c r="X561" t="s">
        <v>608</v>
      </c>
      <c r="Y561" t="s">
        <v>65</v>
      </c>
    </row>
    <row r="562" spans="1:25" x14ac:dyDescent="0.25">
      <c r="A562">
        <v>10198</v>
      </c>
      <c r="B562">
        <v>42</v>
      </c>
      <c r="C562" t="s">
        <v>77</v>
      </c>
      <c r="D562">
        <v>4</v>
      </c>
      <c r="E562" t="s">
        <v>1518</v>
      </c>
      <c r="F562" t="s">
        <v>1519</v>
      </c>
      <c r="G562" t="s">
        <v>28</v>
      </c>
      <c r="H562">
        <v>4</v>
      </c>
      <c r="I562">
        <v>11</v>
      </c>
      <c r="J562">
        <v>2003</v>
      </c>
      <c r="K562" t="s">
        <v>1502</v>
      </c>
      <c r="L562">
        <v>157</v>
      </c>
      <c r="M562" t="s">
        <v>1503</v>
      </c>
      <c r="N562" t="s">
        <v>777</v>
      </c>
      <c r="O562" t="s">
        <v>778</v>
      </c>
      <c r="P562" t="s">
        <v>779</v>
      </c>
      <c r="Q562" t="s">
        <v>34</v>
      </c>
      <c r="R562" t="s">
        <v>780</v>
      </c>
      <c r="S562" t="s">
        <v>34</v>
      </c>
      <c r="T562" t="s">
        <v>781</v>
      </c>
      <c r="U562" t="s">
        <v>782</v>
      </c>
      <c r="V562" t="s">
        <v>307</v>
      </c>
      <c r="W562" t="s">
        <v>783</v>
      </c>
      <c r="X562" t="s">
        <v>784</v>
      </c>
      <c r="Y562" t="s">
        <v>229</v>
      </c>
    </row>
    <row r="563" spans="1:25" x14ac:dyDescent="0.25">
      <c r="A563">
        <v>10210</v>
      </c>
      <c r="B563">
        <v>31</v>
      </c>
      <c r="C563" t="s">
        <v>77</v>
      </c>
      <c r="D563">
        <v>17</v>
      </c>
      <c r="E563" t="s">
        <v>1520</v>
      </c>
      <c r="F563" t="s">
        <v>483</v>
      </c>
      <c r="G563" t="s">
        <v>28</v>
      </c>
      <c r="H563">
        <v>1</v>
      </c>
      <c r="I563">
        <v>1</v>
      </c>
      <c r="J563">
        <v>2004</v>
      </c>
      <c r="K563" t="s">
        <v>1502</v>
      </c>
      <c r="L563">
        <v>157</v>
      </c>
      <c r="M563" t="s">
        <v>1503</v>
      </c>
      <c r="N563" t="s">
        <v>484</v>
      </c>
      <c r="O563" t="s">
        <v>485</v>
      </c>
      <c r="P563" t="s">
        <v>486</v>
      </c>
      <c r="Q563" t="s">
        <v>34</v>
      </c>
      <c r="R563" t="s">
        <v>487</v>
      </c>
      <c r="S563" t="s">
        <v>487</v>
      </c>
      <c r="T563" t="s">
        <v>488</v>
      </c>
      <c r="U563" t="s">
        <v>307</v>
      </c>
      <c r="V563" t="s">
        <v>307</v>
      </c>
      <c r="W563" t="s">
        <v>489</v>
      </c>
      <c r="X563" t="s">
        <v>490</v>
      </c>
      <c r="Y563" t="s">
        <v>65</v>
      </c>
    </row>
    <row r="564" spans="1:25" x14ac:dyDescent="0.25">
      <c r="A564">
        <v>10222</v>
      </c>
      <c r="B564">
        <v>49</v>
      </c>
      <c r="C564" t="s">
        <v>77</v>
      </c>
      <c r="D564">
        <v>4</v>
      </c>
      <c r="E564" t="s">
        <v>1521</v>
      </c>
      <c r="F564" t="s">
        <v>626</v>
      </c>
      <c r="G564" t="s">
        <v>28</v>
      </c>
      <c r="H564">
        <v>1</v>
      </c>
      <c r="I564">
        <v>2</v>
      </c>
      <c r="J564">
        <v>2004</v>
      </c>
      <c r="K564" t="s">
        <v>1502</v>
      </c>
      <c r="L564">
        <v>157</v>
      </c>
      <c r="M564" t="s">
        <v>1503</v>
      </c>
      <c r="N564" t="s">
        <v>627</v>
      </c>
      <c r="O564" t="s">
        <v>628</v>
      </c>
      <c r="P564" t="s">
        <v>629</v>
      </c>
      <c r="Q564" t="s">
        <v>34</v>
      </c>
      <c r="R564" t="s">
        <v>630</v>
      </c>
      <c r="S564" t="s">
        <v>73</v>
      </c>
      <c r="T564" t="s">
        <v>631</v>
      </c>
      <c r="U564" t="s">
        <v>38</v>
      </c>
      <c r="V564" t="s">
        <v>39</v>
      </c>
      <c r="W564" t="s">
        <v>362</v>
      </c>
      <c r="X564" t="s">
        <v>422</v>
      </c>
      <c r="Y564" t="s">
        <v>65</v>
      </c>
    </row>
    <row r="565" spans="1:25" x14ac:dyDescent="0.25">
      <c r="A565">
        <v>10250</v>
      </c>
      <c r="B565">
        <v>45</v>
      </c>
      <c r="C565" t="s">
        <v>77</v>
      </c>
      <c r="D565">
        <v>14</v>
      </c>
      <c r="E565" t="s">
        <v>1522</v>
      </c>
      <c r="F565" t="s">
        <v>1523</v>
      </c>
      <c r="G565" t="s">
        <v>28</v>
      </c>
      <c r="H565">
        <v>2</v>
      </c>
      <c r="I565">
        <v>5</v>
      </c>
      <c r="J565">
        <v>2004</v>
      </c>
      <c r="K565" t="s">
        <v>1502</v>
      </c>
      <c r="L565">
        <v>157</v>
      </c>
      <c r="M565" t="s">
        <v>1503</v>
      </c>
      <c r="N565" t="s">
        <v>701</v>
      </c>
      <c r="O565" t="s">
        <v>702</v>
      </c>
      <c r="P565" t="s">
        <v>703</v>
      </c>
      <c r="Q565" t="s">
        <v>34</v>
      </c>
      <c r="R565" t="s">
        <v>704</v>
      </c>
      <c r="S565" t="s">
        <v>73</v>
      </c>
      <c r="T565" t="s">
        <v>92</v>
      </c>
      <c r="U565" t="s">
        <v>38</v>
      </c>
      <c r="V565" t="s">
        <v>39</v>
      </c>
      <c r="W565" t="s">
        <v>149</v>
      </c>
      <c r="X565" t="s">
        <v>705</v>
      </c>
      <c r="Y565" t="s">
        <v>229</v>
      </c>
    </row>
    <row r="566" spans="1:25" x14ac:dyDescent="0.25">
      <c r="A566">
        <v>10262</v>
      </c>
      <c r="B566">
        <v>49</v>
      </c>
      <c r="C566" t="s">
        <v>77</v>
      </c>
      <c r="D566">
        <v>9</v>
      </c>
      <c r="E566" t="s">
        <v>1524</v>
      </c>
      <c r="F566" t="s">
        <v>1525</v>
      </c>
      <c r="G566" t="s">
        <v>591</v>
      </c>
      <c r="H566">
        <v>2</v>
      </c>
      <c r="I566">
        <v>6</v>
      </c>
      <c r="J566">
        <v>2004</v>
      </c>
      <c r="K566" t="s">
        <v>1502</v>
      </c>
      <c r="L566">
        <v>157</v>
      </c>
      <c r="M566" t="s">
        <v>1503</v>
      </c>
      <c r="N566" t="s">
        <v>268</v>
      </c>
      <c r="O566" t="s">
        <v>269</v>
      </c>
      <c r="P566" t="s">
        <v>270</v>
      </c>
      <c r="Q566" t="s">
        <v>34</v>
      </c>
      <c r="R566" t="s">
        <v>271</v>
      </c>
      <c r="S566" t="s">
        <v>34</v>
      </c>
      <c r="T566" t="s">
        <v>272</v>
      </c>
      <c r="U566" t="s">
        <v>273</v>
      </c>
      <c r="V566" t="s">
        <v>52</v>
      </c>
      <c r="W566" t="s">
        <v>274</v>
      </c>
      <c r="X566" t="s">
        <v>275</v>
      </c>
      <c r="Y566" t="s">
        <v>65</v>
      </c>
    </row>
    <row r="567" spans="1:25" x14ac:dyDescent="0.25">
      <c r="A567">
        <v>10274</v>
      </c>
      <c r="B567">
        <v>41</v>
      </c>
      <c r="C567" t="s">
        <v>77</v>
      </c>
      <c r="D567">
        <v>1</v>
      </c>
      <c r="E567" t="s">
        <v>1526</v>
      </c>
      <c r="F567" t="s">
        <v>637</v>
      </c>
      <c r="G567" t="s">
        <v>28</v>
      </c>
      <c r="H567">
        <v>3</v>
      </c>
      <c r="I567">
        <v>7</v>
      </c>
      <c r="J567">
        <v>2004</v>
      </c>
      <c r="K567" t="s">
        <v>1502</v>
      </c>
      <c r="L567">
        <v>157</v>
      </c>
      <c r="M567" t="s">
        <v>1503</v>
      </c>
      <c r="N567" t="s">
        <v>439</v>
      </c>
      <c r="O567" t="s">
        <v>182</v>
      </c>
      <c r="P567" t="s">
        <v>440</v>
      </c>
      <c r="Q567" t="s">
        <v>34</v>
      </c>
      <c r="R567" t="s">
        <v>441</v>
      </c>
      <c r="S567" t="s">
        <v>185</v>
      </c>
      <c r="T567" t="s">
        <v>442</v>
      </c>
      <c r="U567" t="s">
        <v>38</v>
      </c>
      <c r="V567" t="s">
        <v>39</v>
      </c>
      <c r="W567" t="s">
        <v>421</v>
      </c>
      <c r="X567" t="s">
        <v>443</v>
      </c>
      <c r="Y567" t="s">
        <v>65</v>
      </c>
    </row>
    <row r="568" spans="1:25" x14ac:dyDescent="0.25">
      <c r="A568">
        <v>10284</v>
      </c>
      <c r="B568">
        <v>45</v>
      </c>
      <c r="C568" t="s">
        <v>77</v>
      </c>
      <c r="D568">
        <v>11</v>
      </c>
      <c r="E568" t="s">
        <v>1527</v>
      </c>
      <c r="F568" t="s">
        <v>1528</v>
      </c>
      <c r="G568" t="s">
        <v>28</v>
      </c>
      <c r="H568">
        <v>3</v>
      </c>
      <c r="I568">
        <v>8</v>
      </c>
      <c r="J568">
        <v>2004</v>
      </c>
      <c r="K568" t="s">
        <v>1502</v>
      </c>
      <c r="L568">
        <v>157</v>
      </c>
      <c r="M568" t="s">
        <v>1503</v>
      </c>
      <c r="N568" t="s">
        <v>1327</v>
      </c>
      <c r="O568" t="s">
        <v>1328</v>
      </c>
      <c r="P568" t="s">
        <v>1329</v>
      </c>
      <c r="Q568" t="s">
        <v>34</v>
      </c>
      <c r="R568" t="s">
        <v>1330</v>
      </c>
      <c r="S568" t="s">
        <v>34</v>
      </c>
      <c r="T568" t="s">
        <v>1331</v>
      </c>
      <c r="U568" t="s">
        <v>112</v>
      </c>
      <c r="V568" t="s">
        <v>52</v>
      </c>
      <c r="W568" t="s">
        <v>1332</v>
      </c>
      <c r="X568" t="s">
        <v>1333</v>
      </c>
      <c r="Y568" t="s">
        <v>65</v>
      </c>
    </row>
    <row r="569" spans="1:25" x14ac:dyDescent="0.25">
      <c r="A569">
        <v>10296</v>
      </c>
      <c r="B569">
        <v>36</v>
      </c>
      <c r="C569" t="s">
        <v>77</v>
      </c>
      <c r="D569">
        <v>7</v>
      </c>
      <c r="E569" t="s">
        <v>1529</v>
      </c>
      <c r="F569" t="s">
        <v>1530</v>
      </c>
      <c r="G569" t="s">
        <v>28</v>
      </c>
      <c r="H569">
        <v>3</v>
      </c>
      <c r="I569">
        <v>9</v>
      </c>
      <c r="J569">
        <v>2004</v>
      </c>
      <c r="K569" t="s">
        <v>1502</v>
      </c>
      <c r="L569">
        <v>157</v>
      </c>
      <c r="M569" t="s">
        <v>1503</v>
      </c>
      <c r="N569" t="s">
        <v>1531</v>
      </c>
      <c r="O569" t="s">
        <v>1532</v>
      </c>
      <c r="P569" t="s">
        <v>1533</v>
      </c>
      <c r="Q569" t="s">
        <v>34</v>
      </c>
      <c r="R569" t="s">
        <v>1534</v>
      </c>
      <c r="S569" t="s">
        <v>34</v>
      </c>
      <c r="T569" t="s">
        <v>1535</v>
      </c>
      <c r="U569" t="s">
        <v>810</v>
      </c>
      <c r="V569" t="s">
        <v>52</v>
      </c>
      <c r="W569" t="s">
        <v>1536</v>
      </c>
      <c r="X569" t="s">
        <v>150</v>
      </c>
      <c r="Y569" t="s">
        <v>65</v>
      </c>
    </row>
    <row r="570" spans="1:25" x14ac:dyDescent="0.25">
      <c r="A570">
        <v>10307</v>
      </c>
      <c r="B570">
        <v>39</v>
      </c>
      <c r="C570" t="s">
        <v>77</v>
      </c>
      <c r="D570">
        <v>1</v>
      </c>
      <c r="E570" t="s">
        <v>1537</v>
      </c>
      <c r="F570" t="s">
        <v>663</v>
      </c>
      <c r="G570" t="s">
        <v>28</v>
      </c>
      <c r="H570">
        <v>4</v>
      </c>
      <c r="I570">
        <v>10</v>
      </c>
      <c r="J570">
        <v>2004</v>
      </c>
      <c r="K570" t="s">
        <v>1502</v>
      </c>
      <c r="L570">
        <v>157</v>
      </c>
      <c r="M570" t="s">
        <v>1503</v>
      </c>
      <c r="N570" t="s">
        <v>329</v>
      </c>
      <c r="O570" t="s">
        <v>330</v>
      </c>
      <c r="P570" t="s">
        <v>331</v>
      </c>
      <c r="Q570" t="s">
        <v>34</v>
      </c>
      <c r="R570" t="s">
        <v>332</v>
      </c>
      <c r="S570" t="s">
        <v>214</v>
      </c>
      <c r="T570" t="s">
        <v>333</v>
      </c>
      <c r="U570" t="s">
        <v>38</v>
      </c>
      <c r="V570" t="s">
        <v>39</v>
      </c>
      <c r="W570" t="s">
        <v>334</v>
      </c>
      <c r="X570" t="s">
        <v>335</v>
      </c>
      <c r="Y570" t="s">
        <v>229</v>
      </c>
    </row>
    <row r="571" spans="1:25" x14ac:dyDescent="0.25">
      <c r="A571">
        <v>10316</v>
      </c>
      <c r="B571">
        <v>27</v>
      </c>
      <c r="C571" t="s">
        <v>77</v>
      </c>
      <c r="D571">
        <v>9</v>
      </c>
      <c r="E571" t="s">
        <v>1538</v>
      </c>
      <c r="F571" t="s">
        <v>665</v>
      </c>
      <c r="G571" t="s">
        <v>28</v>
      </c>
      <c r="H571">
        <v>4</v>
      </c>
      <c r="I571">
        <v>11</v>
      </c>
      <c r="J571">
        <v>2004</v>
      </c>
      <c r="K571" t="s">
        <v>1502</v>
      </c>
      <c r="L571">
        <v>157</v>
      </c>
      <c r="M571" t="s">
        <v>1503</v>
      </c>
      <c r="N571" t="s">
        <v>666</v>
      </c>
      <c r="O571" t="s">
        <v>667</v>
      </c>
      <c r="P571" t="s">
        <v>668</v>
      </c>
      <c r="Q571" t="s">
        <v>34</v>
      </c>
      <c r="R571" t="s">
        <v>669</v>
      </c>
      <c r="S571" t="s">
        <v>670</v>
      </c>
      <c r="T571" t="s">
        <v>671</v>
      </c>
      <c r="U571" t="s">
        <v>262</v>
      </c>
      <c r="V571" t="s">
        <v>52</v>
      </c>
      <c r="W571" t="s">
        <v>672</v>
      </c>
      <c r="X571" t="s">
        <v>673</v>
      </c>
      <c r="Y571" t="s">
        <v>65</v>
      </c>
    </row>
    <row r="572" spans="1:25" x14ac:dyDescent="0.25">
      <c r="A572">
        <v>10327</v>
      </c>
      <c r="B572">
        <v>25</v>
      </c>
      <c r="C572" t="s">
        <v>77</v>
      </c>
      <c r="D572">
        <v>6</v>
      </c>
      <c r="E572" t="s">
        <v>1539</v>
      </c>
      <c r="F572" t="s">
        <v>1540</v>
      </c>
      <c r="G572" t="s">
        <v>724</v>
      </c>
      <c r="H572">
        <v>4</v>
      </c>
      <c r="I572">
        <v>11</v>
      </c>
      <c r="J572">
        <v>2004</v>
      </c>
      <c r="K572" t="s">
        <v>1502</v>
      </c>
      <c r="L572">
        <v>157</v>
      </c>
      <c r="M572" t="s">
        <v>1503</v>
      </c>
      <c r="N572" t="s">
        <v>562</v>
      </c>
      <c r="O572" t="s">
        <v>563</v>
      </c>
      <c r="P572" t="s">
        <v>564</v>
      </c>
      <c r="Q572" t="s">
        <v>34</v>
      </c>
      <c r="R572" t="s">
        <v>565</v>
      </c>
      <c r="S572" t="s">
        <v>34</v>
      </c>
      <c r="T572" t="s">
        <v>566</v>
      </c>
      <c r="U572" t="s">
        <v>567</v>
      </c>
      <c r="V572" t="s">
        <v>52</v>
      </c>
      <c r="W572" t="s">
        <v>568</v>
      </c>
      <c r="X572" t="s">
        <v>569</v>
      </c>
      <c r="Y572" t="s">
        <v>42</v>
      </c>
    </row>
    <row r="573" spans="1:25" x14ac:dyDescent="0.25">
      <c r="A573">
        <v>10338</v>
      </c>
      <c r="B573">
        <v>41</v>
      </c>
      <c r="C573" t="s">
        <v>77</v>
      </c>
      <c r="D573">
        <v>1</v>
      </c>
      <c r="E573" t="s">
        <v>1541</v>
      </c>
      <c r="F573" t="s">
        <v>1542</v>
      </c>
      <c r="G573" t="s">
        <v>28</v>
      </c>
      <c r="H573">
        <v>4</v>
      </c>
      <c r="I573">
        <v>11</v>
      </c>
      <c r="J573">
        <v>2004</v>
      </c>
      <c r="K573" t="s">
        <v>1502</v>
      </c>
      <c r="L573">
        <v>157</v>
      </c>
      <c r="M573" t="s">
        <v>1503</v>
      </c>
      <c r="N573" t="s">
        <v>1543</v>
      </c>
      <c r="O573" t="s">
        <v>1544</v>
      </c>
      <c r="P573" t="s">
        <v>1545</v>
      </c>
      <c r="Q573" t="s">
        <v>34</v>
      </c>
      <c r="R573" t="s">
        <v>1546</v>
      </c>
      <c r="S573" t="s">
        <v>34</v>
      </c>
      <c r="T573" t="s">
        <v>1547</v>
      </c>
      <c r="U573" t="s">
        <v>643</v>
      </c>
      <c r="V573" t="s">
        <v>52</v>
      </c>
      <c r="W573" t="s">
        <v>1548</v>
      </c>
      <c r="X573" t="s">
        <v>1549</v>
      </c>
      <c r="Y573" t="s">
        <v>65</v>
      </c>
    </row>
    <row r="574" spans="1:25" x14ac:dyDescent="0.25">
      <c r="A574">
        <v>10351</v>
      </c>
      <c r="B574">
        <v>39</v>
      </c>
      <c r="C574" t="s">
        <v>1550</v>
      </c>
      <c r="D574">
        <v>1</v>
      </c>
      <c r="E574" t="s">
        <v>1551</v>
      </c>
      <c r="F574" t="s">
        <v>1552</v>
      </c>
      <c r="G574" t="s">
        <v>28</v>
      </c>
      <c r="H574">
        <v>4</v>
      </c>
      <c r="I574">
        <v>12</v>
      </c>
      <c r="J574">
        <v>2004</v>
      </c>
      <c r="K574" t="s">
        <v>1502</v>
      </c>
      <c r="L574">
        <v>157</v>
      </c>
      <c r="M574" t="s">
        <v>1503</v>
      </c>
      <c r="N574" t="s">
        <v>574</v>
      </c>
      <c r="O574" t="s">
        <v>575</v>
      </c>
      <c r="P574" t="s">
        <v>576</v>
      </c>
      <c r="Q574" t="s">
        <v>34</v>
      </c>
      <c r="R574" t="s">
        <v>577</v>
      </c>
      <c r="S574" t="s">
        <v>34</v>
      </c>
      <c r="T574" t="s">
        <v>578</v>
      </c>
      <c r="U574" t="s">
        <v>262</v>
      </c>
      <c r="V574" t="s">
        <v>52</v>
      </c>
      <c r="W574" t="s">
        <v>84</v>
      </c>
      <c r="X574" t="s">
        <v>579</v>
      </c>
      <c r="Y574" t="s">
        <v>65</v>
      </c>
    </row>
    <row r="575" spans="1:25" x14ac:dyDescent="0.25">
      <c r="A575">
        <v>10373</v>
      </c>
      <c r="B575">
        <v>28</v>
      </c>
      <c r="C575" t="s">
        <v>1553</v>
      </c>
      <c r="D575">
        <v>4</v>
      </c>
      <c r="E575" t="s">
        <v>1554</v>
      </c>
      <c r="F575" t="s">
        <v>687</v>
      </c>
      <c r="G575" t="s">
        <v>28</v>
      </c>
      <c r="H575">
        <v>1</v>
      </c>
      <c r="I575">
        <v>1</v>
      </c>
      <c r="J575">
        <v>2005</v>
      </c>
      <c r="K575" t="s">
        <v>1502</v>
      </c>
      <c r="L575">
        <v>157</v>
      </c>
      <c r="M575" t="s">
        <v>1503</v>
      </c>
      <c r="N575" t="s">
        <v>688</v>
      </c>
      <c r="O575" t="s">
        <v>689</v>
      </c>
      <c r="P575" t="s">
        <v>690</v>
      </c>
      <c r="Q575" t="s">
        <v>34</v>
      </c>
      <c r="R575" t="s">
        <v>691</v>
      </c>
      <c r="S575" t="s">
        <v>34</v>
      </c>
      <c r="T575" t="s">
        <v>692</v>
      </c>
      <c r="U575" t="s">
        <v>196</v>
      </c>
      <c r="V575" t="s">
        <v>52</v>
      </c>
      <c r="W575" t="s">
        <v>693</v>
      </c>
      <c r="X575" t="s">
        <v>694</v>
      </c>
      <c r="Y575" t="s">
        <v>42</v>
      </c>
    </row>
    <row r="576" spans="1:25" x14ac:dyDescent="0.25">
      <c r="A576">
        <v>10386</v>
      </c>
      <c r="B576">
        <v>25</v>
      </c>
      <c r="C576" t="s">
        <v>1555</v>
      </c>
      <c r="D576">
        <v>7</v>
      </c>
      <c r="E576" t="s">
        <v>1556</v>
      </c>
      <c r="F576" t="s">
        <v>1557</v>
      </c>
      <c r="G576" t="s">
        <v>724</v>
      </c>
      <c r="H576">
        <v>1</v>
      </c>
      <c r="I576">
        <v>3</v>
      </c>
      <c r="J576">
        <v>2005</v>
      </c>
      <c r="K576" t="s">
        <v>1502</v>
      </c>
      <c r="L576">
        <v>157</v>
      </c>
      <c r="M576" t="s">
        <v>1503</v>
      </c>
      <c r="N576" t="s">
        <v>268</v>
      </c>
      <c r="O576" t="s">
        <v>269</v>
      </c>
      <c r="P576" t="s">
        <v>270</v>
      </c>
      <c r="Q576" t="s">
        <v>34</v>
      </c>
      <c r="R576" t="s">
        <v>271</v>
      </c>
      <c r="S576" t="s">
        <v>34</v>
      </c>
      <c r="T576" t="s">
        <v>272</v>
      </c>
      <c r="U576" t="s">
        <v>273</v>
      </c>
      <c r="V576" t="s">
        <v>52</v>
      </c>
      <c r="W576" t="s">
        <v>274</v>
      </c>
      <c r="X576" t="s">
        <v>275</v>
      </c>
      <c r="Y576" t="s">
        <v>42</v>
      </c>
    </row>
    <row r="577" spans="1:25" x14ac:dyDescent="0.25">
      <c r="A577">
        <v>10398</v>
      </c>
      <c r="B577">
        <v>33</v>
      </c>
      <c r="C577" t="s">
        <v>77</v>
      </c>
      <c r="D577">
        <v>11</v>
      </c>
      <c r="E577" t="s">
        <v>1558</v>
      </c>
      <c r="F577" t="s">
        <v>1559</v>
      </c>
      <c r="G577" t="s">
        <v>28</v>
      </c>
      <c r="H577">
        <v>1</v>
      </c>
      <c r="I577">
        <v>3</v>
      </c>
      <c r="J577">
        <v>2005</v>
      </c>
      <c r="K577" t="s">
        <v>1502</v>
      </c>
      <c r="L577">
        <v>157</v>
      </c>
      <c r="M577" t="s">
        <v>1503</v>
      </c>
      <c r="N577" t="s">
        <v>46</v>
      </c>
      <c r="O577" t="s">
        <v>47</v>
      </c>
      <c r="P577" t="s">
        <v>48</v>
      </c>
      <c r="Q577" t="s">
        <v>34</v>
      </c>
      <c r="R577" t="s">
        <v>49</v>
      </c>
      <c r="S577" t="s">
        <v>34</v>
      </c>
      <c r="T577" t="s">
        <v>50</v>
      </c>
      <c r="U577" t="s">
        <v>51</v>
      </c>
      <c r="V577" t="s">
        <v>52</v>
      </c>
      <c r="W577" t="s">
        <v>53</v>
      </c>
      <c r="X577" t="s">
        <v>54</v>
      </c>
      <c r="Y577" t="s">
        <v>65</v>
      </c>
    </row>
    <row r="578" spans="1:25" x14ac:dyDescent="0.25">
      <c r="A578">
        <v>10400</v>
      </c>
      <c r="B578">
        <v>34</v>
      </c>
      <c r="C578" t="s">
        <v>77</v>
      </c>
      <c r="D578">
        <v>1</v>
      </c>
      <c r="E578" t="s">
        <v>1560</v>
      </c>
      <c r="F578" t="s">
        <v>700</v>
      </c>
      <c r="G578" t="s">
        <v>28</v>
      </c>
      <c r="H578">
        <v>2</v>
      </c>
      <c r="I578">
        <v>4</v>
      </c>
      <c r="J578">
        <v>2005</v>
      </c>
      <c r="K578" t="s">
        <v>1502</v>
      </c>
      <c r="L578">
        <v>157</v>
      </c>
      <c r="M578" t="s">
        <v>1503</v>
      </c>
      <c r="N578" t="s">
        <v>701</v>
      </c>
      <c r="O578" t="s">
        <v>702</v>
      </c>
      <c r="P578" t="s">
        <v>703</v>
      </c>
      <c r="Q578" t="s">
        <v>34</v>
      </c>
      <c r="R578" t="s">
        <v>704</v>
      </c>
      <c r="S578" t="s">
        <v>73</v>
      </c>
      <c r="T578" t="s">
        <v>92</v>
      </c>
      <c r="U578" t="s">
        <v>38</v>
      </c>
      <c r="V578" t="s">
        <v>39</v>
      </c>
      <c r="W578" t="s">
        <v>149</v>
      </c>
      <c r="X578" t="s">
        <v>705</v>
      </c>
      <c r="Y578" t="s">
        <v>65</v>
      </c>
    </row>
    <row r="579" spans="1:25" x14ac:dyDescent="0.25">
      <c r="A579">
        <v>10416</v>
      </c>
      <c r="B579">
        <v>24</v>
      </c>
      <c r="C579" t="s">
        <v>77</v>
      </c>
      <c r="D579">
        <v>14</v>
      </c>
      <c r="E579" t="s">
        <v>1561</v>
      </c>
      <c r="F579" t="s">
        <v>1562</v>
      </c>
      <c r="G579" t="s">
        <v>28</v>
      </c>
      <c r="H579">
        <v>2</v>
      </c>
      <c r="I579">
        <v>5</v>
      </c>
      <c r="J579">
        <v>2005</v>
      </c>
      <c r="K579" t="s">
        <v>1502</v>
      </c>
      <c r="L579">
        <v>157</v>
      </c>
      <c r="M579" t="s">
        <v>1503</v>
      </c>
      <c r="N579" t="s">
        <v>831</v>
      </c>
      <c r="O579" t="s">
        <v>832</v>
      </c>
      <c r="P579" t="s">
        <v>833</v>
      </c>
      <c r="Q579" t="s">
        <v>34</v>
      </c>
      <c r="R579" t="s">
        <v>834</v>
      </c>
      <c r="S579" t="s">
        <v>34</v>
      </c>
      <c r="T579" t="s">
        <v>835</v>
      </c>
      <c r="U579" t="s">
        <v>396</v>
      </c>
      <c r="V579" t="s">
        <v>52</v>
      </c>
      <c r="W579" t="s">
        <v>836</v>
      </c>
      <c r="X579" t="s">
        <v>837</v>
      </c>
      <c r="Y579" t="s">
        <v>65</v>
      </c>
    </row>
    <row r="580" spans="1:25" x14ac:dyDescent="0.25">
      <c r="A580">
        <v>10100</v>
      </c>
      <c r="B580">
        <v>30</v>
      </c>
      <c r="C580" t="s">
        <v>77</v>
      </c>
      <c r="D580">
        <v>3</v>
      </c>
      <c r="E580" t="s">
        <v>1563</v>
      </c>
      <c r="F580" t="s">
        <v>1564</v>
      </c>
      <c r="G580" t="s">
        <v>28</v>
      </c>
      <c r="H580">
        <v>1</v>
      </c>
      <c r="I580">
        <v>1</v>
      </c>
      <c r="J580">
        <v>2003</v>
      </c>
      <c r="K580" t="s">
        <v>1354</v>
      </c>
      <c r="L580">
        <v>170</v>
      </c>
      <c r="M580" t="s">
        <v>1565</v>
      </c>
      <c r="N580" t="s">
        <v>425</v>
      </c>
      <c r="O580" t="s">
        <v>426</v>
      </c>
      <c r="P580" t="s">
        <v>427</v>
      </c>
      <c r="Q580" t="s">
        <v>34</v>
      </c>
      <c r="R580" t="s">
        <v>428</v>
      </c>
      <c r="S580" t="s">
        <v>429</v>
      </c>
      <c r="T580" t="s">
        <v>430</v>
      </c>
      <c r="U580" t="s">
        <v>38</v>
      </c>
      <c r="V580" t="s">
        <v>39</v>
      </c>
      <c r="W580" t="s">
        <v>75</v>
      </c>
      <c r="X580" t="s">
        <v>422</v>
      </c>
      <c r="Y580" t="s">
        <v>65</v>
      </c>
    </row>
    <row r="581" spans="1:25" x14ac:dyDescent="0.25">
      <c r="A581">
        <v>10110</v>
      </c>
      <c r="B581">
        <v>42</v>
      </c>
      <c r="C581" t="s">
        <v>77</v>
      </c>
      <c r="D581">
        <v>7</v>
      </c>
      <c r="E581" t="s">
        <v>1566</v>
      </c>
      <c r="F581" t="s">
        <v>1464</v>
      </c>
      <c r="G581" t="s">
        <v>28</v>
      </c>
      <c r="H581">
        <v>1</v>
      </c>
      <c r="I581">
        <v>3</v>
      </c>
      <c r="J581">
        <v>2003</v>
      </c>
      <c r="K581" t="s">
        <v>1354</v>
      </c>
      <c r="L581">
        <v>170</v>
      </c>
      <c r="M581" t="s">
        <v>1565</v>
      </c>
      <c r="N581" t="s">
        <v>927</v>
      </c>
      <c r="O581" t="s">
        <v>928</v>
      </c>
      <c r="P581" t="s">
        <v>929</v>
      </c>
      <c r="Q581" t="s">
        <v>34</v>
      </c>
      <c r="R581" t="s">
        <v>930</v>
      </c>
      <c r="S581" t="s">
        <v>34</v>
      </c>
      <c r="T581" t="s">
        <v>931</v>
      </c>
      <c r="U581" t="s">
        <v>262</v>
      </c>
      <c r="V581" t="s">
        <v>52</v>
      </c>
      <c r="W581" t="s">
        <v>932</v>
      </c>
      <c r="X581" t="s">
        <v>137</v>
      </c>
      <c r="Y581" t="s">
        <v>65</v>
      </c>
    </row>
    <row r="582" spans="1:25" x14ac:dyDescent="0.25">
      <c r="A582">
        <v>10124</v>
      </c>
      <c r="B582">
        <v>21</v>
      </c>
      <c r="C582" t="s">
        <v>77</v>
      </c>
      <c r="D582">
        <v>6</v>
      </c>
      <c r="E582" t="s">
        <v>1567</v>
      </c>
      <c r="F582" t="s">
        <v>1360</v>
      </c>
      <c r="G582" t="s">
        <v>28</v>
      </c>
      <c r="H582">
        <v>2</v>
      </c>
      <c r="I582">
        <v>5</v>
      </c>
      <c r="J582">
        <v>2003</v>
      </c>
      <c r="K582" t="s">
        <v>1354</v>
      </c>
      <c r="L582">
        <v>170</v>
      </c>
      <c r="M582" t="s">
        <v>1565</v>
      </c>
      <c r="N582" t="s">
        <v>1318</v>
      </c>
      <c r="O582" t="s">
        <v>1319</v>
      </c>
      <c r="P582" t="s">
        <v>1320</v>
      </c>
      <c r="Q582" t="s">
        <v>34</v>
      </c>
      <c r="R582" t="s">
        <v>1321</v>
      </c>
      <c r="S582" t="s">
        <v>1322</v>
      </c>
      <c r="T582" t="s">
        <v>1323</v>
      </c>
      <c r="U582" t="s">
        <v>38</v>
      </c>
      <c r="V582" t="s">
        <v>39</v>
      </c>
      <c r="W582" t="s">
        <v>168</v>
      </c>
      <c r="X582" t="s">
        <v>705</v>
      </c>
      <c r="Y582" t="s">
        <v>42</v>
      </c>
    </row>
    <row r="583" spans="1:25" x14ac:dyDescent="0.25">
      <c r="A583">
        <v>10149</v>
      </c>
      <c r="B583">
        <v>34</v>
      </c>
      <c r="C583" t="s">
        <v>77</v>
      </c>
      <c r="D583">
        <v>11</v>
      </c>
      <c r="E583" t="s">
        <v>1568</v>
      </c>
      <c r="F583" t="s">
        <v>1364</v>
      </c>
      <c r="G583" t="s">
        <v>28</v>
      </c>
      <c r="H583">
        <v>3</v>
      </c>
      <c r="I583">
        <v>9</v>
      </c>
      <c r="J583">
        <v>2003</v>
      </c>
      <c r="K583" t="s">
        <v>1354</v>
      </c>
      <c r="L583">
        <v>170</v>
      </c>
      <c r="M583" t="s">
        <v>1565</v>
      </c>
      <c r="N583" t="s">
        <v>1195</v>
      </c>
      <c r="O583" t="s">
        <v>1196</v>
      </c>
      <c r="P583" t="s">
        <v>1197</v>
      </c>
      <c r="Q583" t="s">
        <v>34</v>
      </c>
      <c r="R583" t="s">
        <v>1198</v>
      </c>
      <c r="S583" t="s">
        <v>73</v>
      </c>
      <c r="T583" t="s">
        <v>92</v>
      </c>
      <c r="U583" t="s">
        <v>38</v>
      </c>
      <c r="V583" t="s">
        <v>39</v>
      </c>
      <c r="W583" t="s">
        <v>1199</v>
      </c>
      <c r="X583" t="s">
        <v>705</v>
      </c>
      <c r="Y583" t="s">
        <v>65</v>
      </c>
    </row>
    <row r="584" spans="1:25" x14ac:dyDescent="0.25">
      <c r="A584">
        <v>10162</v>
      </c>
      <c r="B584">
        <v>29</v>
      </c>
      <c r="C584" t="s">
        <v>77</v>
      </c>
      <c r="D584">
        <v>9</v>
      </c>
      <c r="E584" t="s">
        <v>1569</v>
      </c>
      <c r="F584" t="s">
        <v>1367</v>
      </c>
      <c r="G584" t="s">
        <v>28</v>
      </c>
      <c r="H584">
        <v>4</v>
      </c>
      <c r="I584">
        <v>10</v>
      </c>
      <c r="J584">
        <v>2003</v>
      </c>
      <c r="K584" t="s">
        <v>1354</v>
      </c>
      <c r="L584">
        <v>170</v>
      </c>
      <c r="M584" t="s">
        <v>1565</v>
      </c>
      <c r="N584" t="s">
        <v>80</v>
      </c>
      <c r="O584" t="s">
        <v>81</v>
      </c>
      <c r="P584" t="s">
        <v>82</v>
      </c>
      <c r="Q584" t="s">
        <v>34</v>
      </c>
      <c r="R584" t="s">
        <v>83</v>
      </c>
      <c r="S584" t="s">
        <v>73</v>
      </c>
      <c r="T584" t="s">
        <v>34</v>
      </c>
      <c r="U584" t="s">
        <v>38</v>
      </c>
      <c r="V584" t="s">
        <v>39</v>
      </c>
      <c r="W584" t="s">
        <v>84</v>
      </c>
      <c r="X584" t="s">
        <v>76</v>
      </c>
      <c r="Y584" t="s">
        <v>65</v>
      </c>
    </row>
    <row r="585" spans="1:25" x14ac:dyDescent="0.25">
      <c r="A585">
        <v>10173</v>
      </c>
      <c r="B585">
        <v>24</v>
      </c>
      <c r="C585" t="s">
        <v>77</v>
      </c>
      <c r="D585">
        <v>13</v>
      </c>
      <c r="E585" t="s">
        <v>636</v>
      </c>
      <c r="F585" t="s">
        <v>1306</v>
      </c>
      <c r="G585" t="s">
        <v>28</v>
      </c>
      <c r="H585">
        <v>4</v>
      </c>
      <c r="I585">
        <v>11</v>
      </c>
      <c r="J585">
        <v>2003</v>
      </c>
      <c r="K585" t="s">
        <v>1354</v>
      </c>
      <c r="L585">
        <v>170</v>
      </c>
      <c r="M585" t="s">
        <v>1565</v>
      </c>
      <c r="N585" t="s">
        <v>1369</v>
      </c>
      <c r="O585" t="s">
        <v>1370</v>
      </c>
      <c r="P585" t="s">
        <v>1371</v>
      </c>
      <c r="Q585" t="s">
        <v>34</v>
      </c>
      <c r="R585" t="s">
        <v>1372</v>
      </c>
      <c r="S585" t="s">
        <v>34</v>
      </c>
      <c r="T585" t="s">
        <v>1373</v>
      </c>
      <c r="U585" t="s">
        <v>396</v>
      </c>
      <c r="V585" t="s">
        <v>52</v>
      </c>
      <c r="W585" t="s">
        <v>1374</v>
      </c>
      <c r="X585" t="s">
        <v>1375</v>
      </c>
      <c r="Y585" t="s">
        <v>65</v>
      </c>
    </row>
    <row r="586" spans="1:25" x14ac:dyDescent="0.25">
      <c r="A586">
        <v>10182</v>
      </c>
      <c r="B586">
        <v>44</v>
      </c>
      <c r="C586" t="s">
        <v>77</v>
      </c>
      <c r="D586">
        <v>10</v>
      </c>
      <c r="E586" t="s">
        <v>1570</v>
      </c>
      <c r="F586" t="s">
        <v>802</v>
      </c>
      <c r="G586" t="s">
        <v>28</v>
      </c>
      <c r="H586">
        <v>4</v>
      </c>
      <c r="I586">
        <v>11</v>
      </c>
      <c r="J586">
        <v>2003</v>
      </c>
      <c r="K586" t="s">
        <v>1354</v>
      </c>
      <c r="L586">
        <v>170</v>
      </c>
      <c r="M586" t="s">
        <v>1565</v>
      </c>
      <c r="N586" t="s">
        <v>417</v>
      </c>
      <c r="O586" t="s">
        <v>418</v>
      </c>
      <c r="P586" t="s">
        <v>419</v>
      </c>
      <c r="Q586" t="s">
        <v>34</v>
      </c>
      <c r="R586" t="s">
        <v>420</v>
      </c>
      <c r="S586" t="s">
        <v>73</v>
      </c>
      <c r="T586" t="s">
        <v>167</v>
      </c>
      <c r="U586" t="s">
        <v>38</v>
      </c>
      <c r="V586" t="s">
        <v>39</v>
      </c>
      <c r="W586" t="s">
        <v>421</v>
      </c>
      <c r="X586" t="s">
        <v>422</v>
      </c>
      <c r="Y586" t="s">
        <v>229</v>
      </c>
    </row>
    <row r="587" spans="1:25" x14ac:dyDescent="0.25">
      <c r="A587">
        <v>10193</v>
      </c>
      <c r="B587">
        <v>21</v>
      </c>
      <c r="C587" t="s">
        <v>77</v>
      </c>
      <c r="D587">
        <v>14</v>
      </c>
      <c r="E587" t="s">
        <v>1571</v>
      </c>
      <c r="F587" t="s">
        <v>1379</v>
      </c>
      <c r="G587" t="s">
        <v>28</v>
      </c>
      <c r="H587">
        <v>4</v>
      </c>
      <c r="I587">
        <v>11</v>
      </c>
      <c r="J587">
        <v>2003</v>
      </c>
      <c r="K587" t="s">
        <v>1354</v>
      </c>
      <c r="L587">
        <v>170</v>
      </c>
      <c r="M587" t="s">
        <v>1565</v>
      </c>
      <c r="N587" t="s">
        <v>1380</v>
      </c>
      <c r="O587" t="s">
        <v>1381</v>
      </c>
      <c r="P587" t="s">
        <v>1382</v>
      </c>
      <c r="Q587" t="s">
        <v>34</v>
      </c>
      <c r="R587" t="s">
        <v>1383</v>
      </c>
      <c r="S587" t="s">
        <v>137</v>
      </c>
      <c r="T587" t="s">
        <v>1384</v>
      </c>
      <c r="U587" t="s">
        <v>139</v>
      </c>
      <c r="V587" t="s">
        <v>140</v>
      </c>
      <c r="W587" t="s">
        <v>1385</v>
      </c>
      <c r="X587" t="s">
        <v>1386</v>
      </c>
      <c r="Y587" t="s">
        <v>65</v>
      </c>
    </row>
    <row r="588" spans="1:25" x14ac:dyDescent="0.25">
      <c r="A588">
        <v>10204</v>
      </c>
      <c r="B588">
        <v>33</v>
      </c>
      <c r="C588" t="s">
        <v>77</v>
      </c>
      <c r="D588">
        <v>4</v>
      </c>
      <c r="E588" t="s">
        <v>1572</v>
      </c>
      <c r="F588" t="s">
        <v>814</v>
      </c>
      <c r="G588" t="s">
        <v>28</v>
      </c>
      <c r="H588">
        <v>4</v>
      </c>
      <c r="I588">
        <v>12</v>
      </c>
      <c r="J588">
        <v>2003</v>
      </c>
      <c r="K588" t="s">
        <v>1354</v>
      </c>
      <c r="L588">
        <v>170</v>
      </c>
      <c r="M588" t="s">
        <v>1565</v>
      </c>
      <c r="N588" t="s">
        <v>885</v>
      </c>
      <c r="O588" t="s">
        <v>886</v>
      </c>
      <c r="P588" t="s">
        <v>887</v>
      </c>
      <c r="Q588" t="s">
        <v>888</v>
      </c>
      <c r="R588" t="s">
        <v>35</v>
      </c>
      <c r="S588" t="s">
        <v>36</v>
      </c>
      <c r="T588" t="s">
        <v>37</v>
      </c>
      <c r="U588" t="s">
        <v>38</v>
      </c>
      <c r="V588" t="s">
        <v>39</v>
      </c>
      <c r="W588" t="s">
        <v>75</v>
      </c>
      <c r="X588" t="s">
        <v>889</v>
      </c>
      <c r="Y588" t="s">
        <v>65</v>
      </c>
    </row>
    <row r="589" spans="1:25" x14ac:dyDescent="0.25">
      <c r="A589">
        <v>10214</v>
      </c>
      <c r="B589">
        <v>30</v>
      </c>
      <c r="C589" t="s">
        <v>77</v>
      </c>
      <c r="D589">
        <v>7</v>
      </c>
      <c r="E589" t="s">
        <v>1573</v>
      </c>
      <c r="F589" t="s">
        <v>1574</v>
      </c>
      <c r="G589" t="s">
        <v>28</v>
      </c>
      <c r="H589">
        <v>1</v>
      </c>
      <c r="I589">
        <v>1</v>
      </c>
      <c r="J589">
        <v>2004</v>
      </c>
      <c r="K589" t="s">
        <v>1354</v>
      </c>
      <c r="L589">
        <v>170</v>
      </c>
      <c r="M589" t="s">
        <v>1565</v>
      </c>
      <c r="N589" t="s">
        <v>292</v>
      </c>
      <c r="O589" t="s">
        <v>293</v>
      </c>
      <c r="P589" t="s">
        <v>294</v>
      </c>
      <c r="Q589" t="s">
        <v>34</v>
      </c>
      <c r="R589" t="s">
        <v>271</v>
      </c>
      <c r="S589" t="s">
        <v>34</v>
      </c>
      <c r="T589" t="s">
        <v>295</v>
      </c>
      <c r="U589" t="s">
        <v>273</v>
      </c>
      <c r="V589" t="s">
        <v>52</v>
      </c>
      <c r="W589" t="s">
        <v>296</v>
      </c>
      <c r="X589" t="s">
        <v>297</v>
      </c>
      <c r="Y589" t="s">
        <v>65</v>
      </c>
    </row>
    <row r="590" spans="1:25" x14ac:dyDescent="0.25">
      <c r="A590">
        <v>10227</v>
      </c>
      <c r="B590">
        <v>26</v>
      </c>
      <c r="C590" t="s">
        <v>77</v>
      </c>
      <c r="D590">
        <v>10</v>
      </c>
      <c r="E590" t="s">
        <v>1575</v>
      </c>
      <c r="F590" t="s">
        <v>1391</v>
      </c>
      <c r="G590" t="s">
        <v>28</v>
      </c>
      <c r="H590">
        <v>1</v>
      </c>
      <c r="I590">
        <v>3</v>
      </c>
      <c r="J590">
        <v>2004</v>
      </c>
      <c r="K590" t="s">
        <v>1354</v>
      </c>
      <c r="L590">
        <v>170</v>
      </c>
      <c r="M590" t="s">
        <v>1565</v>
      </c>
      <c r="N590" t="s">
        <v>338</v>
      </c>
      <c r="O590" t="s">
        <v>339</v>
      </c>
      <c r="P590" t="s">
        <v>340</v>
      </c>
      <c r="Q590" t="s">
        <v>34</v>
      </c>
      <c r="R590" t="s">
        <v>341</v>
      </c>
      <c r="S590" t="s">
        <v>34</v>
      </c>
      <c r="T590" t="s">
        <v>342</v>
      </c>
      <c r="U590" t="s">
        <v>51</v>
      </c>
      <c r="V590" t="s">
        <v>52</v>
      </c>
      <c r="W590" t="s">
        <v>343</v>
      </c>
      <c r="X590" t="s">
        <v>344</v>
      </c>
      <c r="Y590" t="s">
        <v>65</v>
      </c>
    </row>
    <row r="591" spans="1:25" x14ac:dyDescent="0.25">
      <c r="A591">
        <v>10241</v>
      </c>
      <c r="B591">
        <v>41</v>
      </c>
      <c r="C591" t="s">
        <v>77</v>
      </c>
      <c r="D591">
        <v>2</v>
      </c>
      <c r="E591" t="s">
        <v>1576</v>
      </c>
      <c r="F591" t="s">
        <v>1313</v>
      </c>
      <c r="G591" t="s">
        <v>28</v>
      </c>
      <c r="H591">
        <v>2</v>
      </c>
      <c r="I591">
        <v>4</v>
      </c>
      <c r="J591">
        <v>2004</v>
      </c>
      <c r="K591" t="s">
        <v>1354</v>
      </c>
      <c r="L591">
        <v>170</v>
      </c>
      <c r="M591" t="s">
        <v>1565</v>
      </c>
      <c r="N591" t="s">
        <v>1255</v>
      </c>
      <c r="O591" t="s">
        <v>1256</v>
      </c>
      <c r="P591" t="s">
        <v>1257</v>
      </c>
      <c r="Q591" t="s">
        <v>34</v>
      </c>
      <c r="R591" t="s">
        <v>1258</v>
      </c>
      <c r="S591" t="s">
        <v>34</v>
      </c>
      <c r="T591" t="s">
        <v>1259</v>
      </c>
      <c r="U591" t="s">
        <v>51</v>
      </c>
      <c r="V591" t="s">
        <v>52</v>
      </c>
      <c r="W591" t="s">
        <v>1260</v>
      </c>
      <c r="X591" t="s">
        <v>1261</v>
      </c>
      <c r="Y591" t="s">
        <v>229</v>
      </c>
    </row>
    <row r="592" spans="1:25" x14ac:dyDescent="0.25">
      <c r="A592">
        <v>10280</v>
      </c>
      <c r="B592">
        <v>26</v>
      </c>
      <c r="C592" t="s">
        <v>77</v>
      </c>
      <c r="D592">
        <v>16</v>
      </c>
      <c r="E592" t="s">
        <v>1577</v>
      </c>
      <c r="F592" t="s">
        <v>390</v>
      </c>
      <c r="G592" t="s">
        <v>28</v>
      </c>
      <c r="H592">
        <v>3</v>
      </c>
      <c r="I592">
        <v>8</v>
      </c>
      <c r="J592">
        <v>2004</v>
      </c>
      <c r="K592" t="s">
        <v>1354</v>
      </c>
      <c r="L592">
        <v>170</v>
      </c>
      <c r="M592" t="s">
        <v>1565</v>
      </c>
      <c r="N592" t="s">
        <v>391</v>
      </c>
      <c r="O592" t="s">
        <v>392</v>
      </c>
      <c r="P592" t="s">
        <v>393</v>
      </c>
      <c r="Q592" t="s">
        <v>34</v>
      </c>
      <c r="R592" t="s">
        <v>394</v>
      </c>
      <c r="S592" t="s">
        <v>34</v>
      </c>
      <c r="T592" t="s">
        <v>395</v>
      </c>
      <c r="U592" t="s">
        <v>396</v>
      </c>
      <c r="V592" t="s">
        <v>52</v>
      </c>
      <c r="W592" t="s">
        <v>397</v>
      </c>
      <c r="X592" t="s">
        <v>398</v>
      </c>
      <c r="Y592" t="s">
        <v>65</v>
      </c>
    </row>
    <row r="593" spans="1:25" x14ac:dyDescent="0.25">
      <c r="A593">
        <v>10288</v>
      </c>
      <c r="B593">
        <v>32</v>
      </c>
      <c r="C593" t="s">
        <v>77</v>
      </c>
      <c r="D593">
        <v>5</v>
      </c>
      <c r="E593" t="s">
        <v>1578</v>
      </c>
      <c r="F593" t="s">
        <v>1485</v>
      </c>
      <c r="G593" t="s">
        <v>28</v>
      </c>
      <c r="H593">
        <v>3</v>
      </c>
      <c r="I593">
        <v>9</v>
      </c>
      <c r="J593">
        <v>2004</v>
      </c>
      <c r="K593" t="s">
        <v>1354</v>
      </c>
      <c r="L593">
        <v>170</v>
      </c>
      <c r="M593" t="s">
        <v>1565</v>
      </c>
      <c r="N593" t="s">
        <v>743</v>
      </c>
      <c r="O593" t="s">
        <v>744</v>
      </c>
      <c r="P593" t="s">
        <v>745</v>
      </c>
      <c r="Q593" t="s">
        <v>746</v>
      </c>
      <c r="R593" t="s">
        <v>305</v>
      </c>
      <c r="S593" t="s">
        <v>34</v>
      </c>
      <c r="T593" t="s">
        <v>747</v>
      </c>
      <c r="U593" t="s">
        <v>305</v>
      </c>
      <c r="V593" t="s">
        <v>140</v>
      </c>
      <c r="W593" t="s">
        <v>748</v>
      </c>
      <c r="X593" t="s">
        <v>749</v>
      </c>
      <c r="Y593" t="s">
        <v>65</v>
      </c>
    </row>
    <row r="594" spans="1:25" x14ac:dyDescent="0.25">
      <c r="A594">
        <v>10302</v>
      </c>
      <c r="B594">
        <v>43</v>
      </c>
      <c r="C594" t="s">
        <v>77</v>
      </c>
      <c r="D594">
        <v>1</v>
      </c>
      <c r="E594" t="s">
        <v>1579</v>
      </c>
      <c r="F594" t="s">
        <v>588</v>
      </c>
      <c r="G594" t="s">
        <v>28</v>
      </c>
      <c r="H594">
        <v>4</v>
      </c>
      <c r="I594">
        <v>10</v>
      </c>
      <c r="J594">
        <v>2003</v>
      </c>
      <c r="K594" t="s">
        <v>1354</v>
      </c>
      <c r="L594">
        <v>170</v>
      </c>
      <c r="M594" t="s">
        <v>1565</v>
      </c>
      <c r="N594" t="s">
        <v>257</v>
      </c>
      <c r="O594" t="s">
        <v>258</v>
      </c>
      <c r="P594" t="s">
        <v>259</v>
      </c>
      <c r="Q594" t="s">
        <v>34</v>
      </c>
      <c r="R594" t="s">
        <v>260</v>
      </c>
      <c r="S594" t="s">
        <v>34</v>
      </c>
      <c r="T594" t="s">
        <v>261</v>
      </c>
      <c r="U594" t="s">
        <v>262</v>
      </c>
      <c r="V594" t="s">
        <v>52</v>
      </c>
      <c r="W594" t="s">
        <v>263</v>
      </c>
      <c r="X594" t="s">
        <v>264</v>
      </c>
      <c r="Y594" t="s">
        <v>229</v>
      </c>
    </row>
    <row r="595" spans="1:25" x14ac:dyDescent="0.25">
      <c r="A595">
        <v>10312</v>
      </c>
      <c r="B595">
        <v>48</v>
      </c>
      <c r="C595" t="s">
        <v>77</v>
      </c>
      <c r="D595">
        <v>17</v>
      </c>
      <c r="E595" t="s">
        <v>1580</v>
      </c>
      <c r="F595" t="s">
        <v>416</v>
      </c>
      <c r="G595" t="s">
        <v>28</v>
      </c>
      <c r="H595">
        <v>4</v>
      </c>
      <c r="I595">
        <v>10</v>
      </c>
      <c r="J595">
        <v>2004</v>
      </c>
      <c r="K595" t="s">
        <v>1354</v>
      </c>
      <c r="L595">
        <v>170</v>
      </c>
      <c r="M595" t="s">
        <v>1565</v>
      </c>
      <c r="N595" t="s">
        <v>417</v>
      </c>
      <c r="O595" t="s">
        <v>418</v>
      </c>
      <c r="P595" t="s">
        <v>419</v>
      </c>
      <c r="Q595" t="s">
        <v>34</v>
      </c>
      <c r="R595" t="s">
        <v>420</v>
      </c>
      <c r="S595" t="s">
        <v>73</v>
      </c>
      <c r="T595" t="s">
        <v>167</v>
      </c>
      <c r="U595" t="s">
        <v>38</v>
      </c>
      <c r="V595" t="s">
        <v>39</v>
      </c>
      <c r="W595" t="s">
        <v>421</v>
      </c>
      <c r="X595" t="s">
        <v>422</v>
      </c>
      <c r="Y595" t="s">
        <v>229</v>
      </c>
    </row>
    <row r="596" spans="1:25" x14ac:dyDescent="0.25">
      <c r="A596">
        <v>10331</v>
      </c>
      <c r="B596">
        <v>44</v>
      </c>
      <c r="C596" t="s">
        <v>1581</v>
      </c>
      <c r="D596">
        <v>7</v>
      </c>
      <c r="E596" t="s">
        <v>1582</v>
      </c>
      <c r="F596" t="s">
        <v>1337</v>
      </c>
      <c r="G596" t="s">
        <v>28</v>
      </c>
      <c r="H596">
        <v>4</v>
      </c>
      <c r="I596">
        <v>11</v>
      </c>
      <c r="J596">
        <v>2004</v>
      </c>
      <c r="K596" t="s">
        <v>1354</v>
      </c>
      <c r="L596">
        <v>170</v>
      </c>
      <c r="M596" t="s">
        <v>1565</v>
      </c>
      <c r="N596" t="s">
        <v>494</v>
      </c>
      <c r="O596" t="s">
        <v>495</v>
      </c>
      <c r="P596" t="s">
        <v>496</v>
      </c>
      <c r="Q596" t="s">
        <v>34</v>
      </c>
      <c r="R596" t="s">
        <v>332</v>
      </c>
      <c r="S596" t="s">
        <v>214</v>
      </c>
      <c r="T596" t="s">
        <v>333</v>
      </c>
      <c r="U596" t="s">
        <v>38</v>
      </c>
      <c r="V596" t="s">
        <v>39</v>
      </c>
      <c r="W596" t="s">
        <v>187</v>
      </c>
      <c r="X596" t="s">
        <v>497</v>
      </c>
      <c r="Y596" t="s">
        <v>65</v>
      </c>
    </row>
    <row r="597" spans="1:25" x14ac:dyDescent="0.25">
      <c r="A597">
        <v>10344</v>
      </c>
      <c r="B597">
        <v>45</v>
      </c>
      <c r="C597" t="s">
        <v>77</v>
      </c>
      <c r="D597">
        <v>1</v>
      </c>
      <c r="E597" t="s">
        <v>1583</v>
      </c>
      <c r="F597" t="s">
        <v>1584</v>
      </c>
      <c r="G597" t="s">
        <v>28</v>
      </c>
      <c r="H597">
        <v>4</v>
      </c>
      <c r="I597">
        <v>11</v>
      </c>
      <c r="J597">
        <v>2004</v>
      </c>
      <c r="K597" t="s">
        <v>1354</v>
      </c>
      <c r="L597">
        <v>170</v>
      </c>
      <c r="M597" t="s">
        <v>1565</v>
      </c>
      <c r="N597" t="s">
        <v>787</v>
      </c>
      <c r="O597" t="s">
        <v>788</v>
      </c>
      <c r="P597" t="s">
        <v>789</v>
      </c>
      <c r="Q597" t="s">
        <v>34</v>
      </c>
      <c r="R597" t="s">
        <v>790</v>
      </c>
      <c r="S597" t="s">
        <v>34</v>
      </c>
      <c r="T597" t="s">
        <v>791</v>
      </c>
      <c r="U597" t="s">
        <v>51</v>
      </c>
      <c r="V597" t="s">
        <v>52</v>
      </c>
      <c r="W597" t="s">
        <v>792</v>
      </c>
      <c r="X597" t="s">
        <v>793</v>
      </c>
      <c r="Y597" t="s">
        <v>229</v>
      </c>
    </row>
    <row r="598" spans="1:25" x14ac:dyDescent="0.25">
      <c r="A598">
        <v>10367</v>
      </c>
      <c r="B598">
        <v>37</v>
      </c>
      <c r="C598" t="s">
        <v>77</v>
      </c>
      <c r="D598">
        <v>3</v>
      </c>
      <c r="E598" t="s">
        <v>1585</v>
      </c>
      <c r="F598" t="s">
        <v>1493</v>
      </c>
      <c r="G598" t="s">
        <v>724</v>
      </c>
      <c r="H598">
        <v>1</v>
      </c>
      <c r="I598">
        <v>1</v>
      </c>
      <c r="J598">
        <v>2005</v>
      </c>
      <c r="K598" t="s">
        <v>1354</v>
      </c>
      <c r="L598">
        <v>170</v>
      </c>
      <c r="M598" t="s">
        <v>1565</v>
      </c>
      <c r="N598" t="s">
        <v>69</v>
      </c>
      <c r="O598" t="s">
        <v>70</v>
      </c>
      <c r="P598" t="s">
        <v>71</v>
      </c>
      <c r="Q598" t="s">
        <v>34</v>
      </c>
      <c r="R598" t="s">
        <v>72</v>
      </c>
      <c r="S598" t="s">
        <v>73</v>
      </c>
      <c r="T598" t="s">
        <v>74</v>
      </c>
      <c r="U598" t="s">
        <v>38</v>
      </c>
      <c r="V598" t="s">
        <v>39</v>
      </c>
      <c r="W598" t="s">
        <v>75</v>
      </c>
      <c r="X598" t="s">
        <v>76</v>
      </c>
      <c r="Y598" t="s">
        <v>65</v>
      </c>
    </row>
    <row r="599" spans="1:25" x14ac:dyDescent="0.25">
      <c r="A599">
        <v>10379</v>
      </c>
      <c r="B599">
        <v>39</v>
      </c>
      <c r="C599" t="s">
        <v>77</v>
      </c>
      <c r="D599">
        <v>2</v>
      </c>
      <c r="E599" t="s">
        <v>1586</v>
      </c>
      <c r="F599" t="s">
        <v>1496</v>
      </c>
      <c r="G599" t="s">
        <v>28</v>
      </c>
      <c r="H599">
        <v>1</v>
      </c>
      <c r="I599">
        <v>2</v>
      </c>
      <c r="J599">
        <v>2005</v>
      </c>
      <c r="K599" t="s">
        <v>1354</v>
      </c>
      <c r="L599">
        <v>170</v>
      </c>
      <c r="M599" t="s">
        <v>1565</v>
      </c>
      <c r="N599" t="s">
        <v>268</v>
      </c>
      <c r="O599" t="s">
        <v>269</v>
      </c>
      <c r="P599" t="s">
        <v>270</v>
      </c>
      <c r="Q599" t="s">
        <v>34</v>
      </c>
      <c r="R599" t="s">
        <v>271</v>
      </c>
      <c r="S599" t="s">
        <v>34</v>
      </c>
      <c r="T599" t="s">
        <v>272</v>
      </c>
      <c r="U599" t="s">
        <v>273</v>
      </c>
      <c r="V599" t="s">
        <v>52</v>
      </c>
      <c r="W599" t="s">
        <v>274</v>
      </c>
      <c r="X599" t="s">
        <v>275</v>
      </c>
      <c r="Y599" t="s">
        <v>65</v>
      </c>
    </row>
    <row r="600" spans="1:25" x14ac:dyDescent="0.25">
      <c r="A600">
        <v>10407</v>
      </c>
      <c r="B600">
        <v>76</v>
      </c>
      <c r="C600" t="s">
        <v>77</v>
      </c>
      <c r="D600">
        <v>2</v>
      </c>
      <c r="E600" t="s">
        <v>1587</v>
      </c>
      <c r="F600" t="s">
        <v>1498</v>
      </c>
      <c r="G600" t="s">
        <v>708</v>
      </c>
      <c r="H600">
        <v>2</v>
      </c>
      <c r="I600">
        <v>4</v>
      </c>
      <c r="J600">
        <v>2005</v>
      </c>
      <c r="K600" t="s">
        <v>1354</v>
      </c>
      <c r="L600">
        <v>170</v>
      </c>
      <c r="M600" t="s">
        <v>1565</v>
      </c>
      <c r="N600" t="s">
        <v>701</v>
      </c>
      <c r="O600" t="s">
        <v>702</v>
      </c>
      <c r="P600" t="s">
        <v>703</v>
      </c>
      <c r="Q600" t="s">
        <v>34</v>
      </c>
      <c r="R600" t="s">
        <v>704</v>
      </c>
      <c r="S600" t="s">
        <v>73</v>
      </c>
      <c r="T600" t="s">
        <v>92</v>
      </c>
      <c r="U600" t="s">
        <v>38</v>
      </c>
      <c r="V600" t="s">
        <v>39</v>
      </c>
      <c r="W600" t="s">
        <v>149</v>
      </c>
      <c r="X600" t="s">
        <v>705</v>
      </c>
      <c r="Y600" t="s">
        <v>229</v>
      </c>
    </row>
    <row r="601" spans="1:25" x14ac:dyDescent="0.25">
      <c r="A601">
        <v>10420</v>
      </c>
      <c r="B601">
        <v>37</v>
      </c>
      <c r="C601" t="s">
        <v>77</v>
      </c>
      <c r="D601">
        <v>5</v>
      </c>
      <c r="E601" t="s">
        <v>1588</v>
      </c>
      <c r="F601" t="s">
        <v>1589</v>
      </c>
      <c r="G601" t="s">
        <v>468</v>
      </c>
      <c r="H601">
        <v>2</v>
      </c>
      <c r="I601">
        <v>5</v>
      </c>
      <c r="J601">
        <v>2005</v>
      </c>
      <c r="K601" t="s">
        <v>1354</v>
      </c>
      <c r="L601">
        <v>170</v>
      </c>
      <c r="M601" t="s">
        <v>1565</v>
      </c>
      <c r="N601" t="s">
        <v>233</v>
      </c>
      <c r="O601" t="s">
        <v>234</v>
      </c>
      <c r="P601" t="s">
        <v>235</v>
      </c>
      <c r="Q601" t="s">
        <v>236</v>
      </c>
      <c r="R601" t="s">
        <v>237</v>
      </c>
      <c r="S601" t="s">
        <v>238</v>
      </c>
      <c r="T601" t="s">
        <v>239</v>
      </c>
      <c r="U601" t="s">
        <v>139</v>
      </c>
      <c r="V601" t="s">
        <v>140</v>
      </c>
      <c r="W601" t="s">
        <v>240</v>
      </c>
      <c r="X601" t="s">
        <v>241</v>
      </c>
      <c r="Y601" t="s">
        <v>65</v>
      </c>
    </row>
    <row r="602" spans="1:25" x14ac:dyDescent="0.25">
      <c r="A602">
        <v>10108</v>
      </c>
      <c r="B602">
        <v>38</v>
      </c>
      <c r="C602" t="s">
        <v>1590</v>
      </c>
      <c r="D602">
        <v>2</v>
      </c>
      <c r="E602" t="s">
        <v>1591</v>
      </c>
      <c r="F602" t="s">
        <v>775</v>
      </c>
      <c r="G602" t="s">
        <v>28</v>
      </c>
      <c r="H602">
        <v>1</v>
      </c>
      <c r="I602">
        <v>3</v>
      </c>
      <c r="J602">
        <v>2003</v>
      </c>
      <c r="K602" t="s">
        <v>278</v>
      </c>
      <c r="L602">
        <v>77</v>
      </c>
      <c r="M602" t="s">
        <v>1592</v>
      </c>
      <c r="N602" t="s">
        <v>777</v>
      </c>
      <c r="O602" t="s">
        <v>778</v>
      </c>
      <c r="P602" t="s">
        <v>779</v>
      </c>
      <c r="Q602" t="s">
        <v>34</v>
      </c>
      <c r="R602" t="s">
        <v>780</v>
      </c>
      <c r="S602" t="s">
        <v>34</v>
      </c>
      <c r="T602" t="s">
        <v>781</v>
      </c>
      <c r="U602" t="s">
        <v>782</v>
      </c>
      <c r="V602" t="s">
        <v>307</v>
      </c>
      <c r="W602" t="s">
        <v>783</v>
      </c>
      <c r="X602" t="s">
        <v>784</v>
      </c>
      <c r="Y602" t="s">
        <v>65</v>
      </c>
    </row>
    <row r="603" spans="1:25" x14ac:dyDescent="0.25">
      <c r="A603">
        <v>10122</v>
      </c>
      <c r="B603">
        <v>43</v>
      </c>
      <c r="C603" t="s">
        <v>1091</v>
      </c>
      <c r="D603">
        <v>6</v>
      </c>
      <c r="E603" t="s">
        <v>1593</v>
      </c>
      <c r="F603" t="s">
        <v>786</v>
      </c>
      <c r="G603" t="s">
        <v>28</v>
      </c>
      <c r="H603">
        <v>2</v>
      </c>
      <c r="I603">
        <v>5</v>
      </c>
      <c r="J603">
        <v>2003</v>
      </c>
      <c r="K603" t="s">
        <v>278</v>
      </c>
      <c r="L603">
        <v>77</v>
      </c>
      <c r="M603" t="s">
        <v>1592</v>
      </c>
      <c r="N603" t="s">
        <v>787</v>
      </c>
      <c r="O603" t="s">
        <v>788</v>
      </c>
      <c r="P603" t="s">
        <v>789</v>
      </c>
      <c r="Q603" t="s">
        <v>34</v>
      </c>
      <c r="R603" t="s">
        <v>790</v>
      </c>
      <c r="S603" t="s">
        <v>34</v>
      </c>
      <c r="T603" t="s">
        <v>791</v>
      </c>
      <c r="U603" t="s">
        <v>51</v>
      </c>
      <c r="V603" t="s">
        <v>52</v>
      </c>
      <c r="W603" t="s">
        <v>792</v>
      </c>
      <c r="X603" t="s">
        <v>793</v>
      </c>
      <c r="Y603" t="s">
        <v>65</v>
      </c>
    </row>
    <row r="604" spans="1:25" x14ac:dyDescent="0.25">
      <c r="A604">
        <v>10135</v>
      </c>
      <c r="B604">
        <v>48</v>
      </c>
      <c r="C604" t="s">
        <v>1594</v>
      </c>
      <c r="D604">
        <v>3</v>
      </c>
      <c r="E604" t="s">
        <v>1595</v>
      </c>
      <c r="F604" t="s">
        <v>795</v>
      </c>
      <c r="G604" t="s">
        <v>28</v>
      </c>
      <c r="H604">
        <v>3</v>
      </c>
      <c r="I604">
        <v>7</v>
      </c>
      <c r="J604">
        <v>2003</v>
      </c>
      <c r="K604" t="s">
        <v>278</v>
      </c>
      <c r="L604">
        <v>77</v>
      </c>
      <c r="M604" t="s">
        <v>1592</v>
      </c>
      <c r="N604" t="s">
        <v>417</v>
      </c>
      <c r="O604" t="s">
        <v>418</v>
      </c>
      <c r="P604" t="s">
        <v>419</v>
      </c>
      <c r="Q604" t="s">
        <v>34</v>
      </c>
      <c r="R604" t="s">
        <v>420</v>
      </c>
      <c r="S604" t="s">
        <v>73</v>
      </c>
      <c r="T604" t="s">
        <v>167</v>
      </c>
      <c r="U604" t="s">
        <v>38</v>
      </c>
      <c r="V604" t="s">
        <v>39</v>
      </c>
      <c r="W604" t="s">
        <v>421</v>
      </c>
      <c r="X604" t="s">
        <v>422</v>
      </c>
      <c r="Y604" t="s">
        <v>65</v>
      </c>
    </row>
    <row r="605" spans="1:25" x14ac:dyDescent="0.25">
      <c r="A605">
        <v>10147</v>
      </c>
      <c r="B605">
        <v>26</v>
      </c>
      <c r="C605" t="s">
        <v>1590</v>
      </c>
      <c r="D605">
        <v>3</v>
      </c>
      <c r="E605" t="s">
        <v>1596</v>
      </c>
      <c r="F605" t="s">
        <v>797</v>
      </c>
      <c r="G605" t="s">
        <v>28</v>
      </c>
      <c r="H605">
        <v>3</v>
      </c>
      <c r="I605">
        <v>9</v>
      </c>
      <c r="J605">
        <v>2003</v>
      </c>
      <c r="K605" t="s">
        <v>278</v>
      </c>
      <c r="L605">
        <v>77</v>
      </c>
      <c r="M605" t="s">
        <v>1592</v>
      </c>
      <c r="N605" t="s">
        <v>439</v>
      </c>
      <c r="O605" t="s">
        <v>182</v>
      </c>
      <c r="P605" t="s">
        <v>440</v>
      </c>
      <c r="Q605" t="s">
        <v>34</v>
      </c>
      <c r="R605" t="s">
        <v>441</v>
      </c>
      <c r="S605" t="s">
        <v>185</v>
      </c>
      <c r="T605" t="s">
        <v>442</v>
      </c>
      <c r="U605" t="s">
        <v>38</v>
      </c>
      <c r="V605" t="s">
        <v>39</v>
      </c>
      <c r="W605" t="s">
        <v>421</v>
      </c>
      <c r="X605" t="s">
        <v>443</v>
      </c>
      <c r="Y605" t="s">
        <v>42</v>
      </c>
    </row>
    <row r="606" spans="1:25" x14ac:dyDescent="0.25">
      <c r="A606">
        <v>10160</v>
      </c>
      <c r="B606">
        <v>38</v>
      </c>
      <c r="C606" t="s">
        <v>1597</v>
      </c>
      <c r="D606">
        <v>4</v>
      </c>
      <c r="E606" t="s">
        <v>1598</v>
      </c>
      <c r="F606" t="s">
        <v>1063</v>
      </c>
      <c r="G606" t="s">
        <v>28</v>
      </c>
      <c r="H606">
        <v>4</v>
      </c>
      <c r="I606">
        <v>10</v>
      </c>
      <c r="J606">
        <v>2003</v>
      </c>
      <c r="K606" t="s">
        <v>278</v>
      </c>
      <c r="L606">
        <v>77</v>
      </c>
      <c r="M606" t="s">
        <v>1592</v>
      </c>
      <c r="N606" t="s">
        <v>620</v>
      </c>
      <c r="O606" t="s">
        <v>621</v>
      </c>
      <c r="P606" t="s">
        <v>622</v>
      </c>
      <c r="Q606" t="s">
        <v>34</v>
      </c>
      <c r="R606" t="s">
        <v>623</v>
      </c>
      <c r="S606" t="s">
        <v>73</v>
      </c>
      <c r="T606" t="s">
        <v>34</v>
      </c>
      <c r="U606" t="s">
        <v>38</v>
      </c>
      <c r="V606" t="s">
        <v>39</v>
      </c>
      <c r="W606" t="s">
        <v>624</v>
      </c>
      <c r="X606" t="s">
        <v>150</v>
      </c>
      <c r="Y606" t="s">
        <v>65</v>
      </c>
    </row>
    <row r="607" spans="1:25" x14ac:dyDescent="0.25">
      <c r="A607">
        <v>10170</v>
      </c>
      <c r="B607">
        <v>20</v>
      </c>
      <c r="C607" t="s">
        <v>1599</v>
      </c>
      <c r="D607">
        <v>2</v>
      </c>
      <c r="E607" t="s">
        <v>1600</v>
      </c>
      <c r="F607" t="s">
        <v>800</v>
      </c>
      <c r="G607" t="s">
        <v>28</v>
      </c>
      <c r="H607">
        <v>4</v>
      </c>
      <c r="I607">
        <v>11</v>
      </c>
      <c r="J607">
        <v>2003</v>
      </c>
      <c r="K607" t="s">
        <v>278</v>
      </c>
      <c r="L607">
        <v>77</v>
      </c>
      <c r="M607" t="s">
        <v>1592</v>
      </c>
      <c r="N607" t="s">
        <v>725</v>
      </c>
      <c r="O607" t="s">
        <v>726</v>
      </c>
      <c r="P607" t="s">
        <v>727</v>
      </c>
      <c r="Q607" t="s">
        <v>34</v>
      </c>
      <c r="R607" t="s">
        <v>728</v>
      </c>
      <c r="S607" t="s">
        <v>34</v>
      </c>
      <c r="T607" t="s">
        <v>729</v>
      </c>
      <c r="U607" t="s">
        <v>226</v>
      </c>
      <c r="V607" t="s">
        <v>52</v>
      </c>
      <c r="W607" t="s">
        <v>730</v>
      </c>
      <c r="X607" t="s">
        <v>731</v>
      </c>
      <c r="Y607" t="s">
        <v>42</v>
      </c>
    </row>
    <row r="608" spans="1:25" x14ac:dyDescent="0.25">
      <c r="A608">
        <v>10181</v>
      </c>
      <c r="B608">
        <v>22</v>
      </c>
      <c r="C608" t="s">
        <v>1601</v>
      </c>
      <c r="D608">
        <v>10</v>
      </c>
      <c r="E608" t="s">
        <v>1602</v>
      </c>
      <c r="F608" t="s">
        <v>802</v>
      </c>
      <c r="G608" t="s">
        <v>28</v>
      </c>
      <c r="H608">
        <v>4</v>
      </c>
      <c r="I608">
        <v>11</v>
      </c>
      <c r="J608">
        <v>2003</v>
      </c>
      <c r="K608" t="s">
        <v>278</v>
      </c>
      <c r="L608">
        <v>77</v>
      </c>
      <c r="M608" t="s">
        <v>1592</v>
      </c>
      <c r="N608" t="s">
        <v>107</v>
      </c>
      <c r="O608" t="s">
        <v>108</v>
      </c>
      <c r="P608" t="s">
        <v>109</v>
      </c>
      <c r="Q608" t="s">
        <v>34</v>
      </c>
      <c r="R608" t="s">
        <v>110</v>
      </c>
      <c r="S608" t="s">
        <v>34</v>
      </c>
      <c r="T608" t="s">
        <v>111</v>
      </c>
      <c r="U608" t="s">
        <v>112</v>
      </c>
      <c r="V608" t="s">
        <v>52</v>
      </c>
      <c r="W608" t="s">
        <v>113</v>
      </c>
      <c r="X608" t="s">
        <v>114</v>
      </c>
      <c r="Y608" t="s">
        <v>42</v>
      </c>
    </row>
    <row r="609" spans="1:25" x14ac:dyDescent="0.25">
      <c r="A609">
        <v>10192</v>
      </c>
      <c r="B609">
        <v>45</v>
      </c>
      <c r="C609" t="s">
        <v>1603</v>
      </c>
      <c r="D609">
        <v>15</v>
      </c>
      <c r="E609" t="s">
        <v>1604</v>
      </c>
      <c r="F609" t="s">
        <v>804</v>
      </c>
      <c r="G609" t="s">
        <v>28</v>
      </c>
      <c r="H609">
        <v>4</v>
      </c>
      <c r="I609">
        <v>11</v>
      </c>
      <c r="J609">
        <v>2003</v>
      </c>
      <c r="K609" t="s">
        <v>278</v>
      </c>
      <c r="L609">
        <v>77</v>
      </c>
      <c r="M609" t="s">
        <v>1592</v>
      </c>
      <c r="N609" t="s">
        <v>425</v>
      </c>
      <c r="O609" t="s">
        <v>426</v>
      </c>
      <c r="P609" t="s">
        <v>427</v>
      </c>
      <c r="Q609" t="s">
        <v>34</v>
      </c>
      <c r="R609" t="s">
        <v>428</v>
      </c>
      <c r="S609" t="s">
        <v>429</v>
      </c>
      <c r="T609" t="s">
        <v>430</v>
      </c>
      <c r="U609" t="s">
        <v>38</v>
      </c>
      <c r="V609" t="s">
        <v>39</v>
      </c>
      <c r="W609" t="s">
        <v>75</v>
      </c>
      <c r="X609" t="s">
        <v>422</v>
      </c>
      <c r="Y609" t="s">
        <v>65</v>
      </c>
    </row>
    <row r="610" spans="1:25" x14ac:dyDescent="0.25">
      <c r="A610">
        <v>10203</v>
      </c>
      <c r="B610">
        <v>45</v>
      </c>
      <c r="C610" t="s">
        <v>1605</v>
      </c>
      <c r="D610">
        <v>4</v>
      </c>
      <c r="E610" t="s">
        <v>1606</v>
      </c>
      <c r="F610" t="s">
        <v>814</v>
      </c>
      <c r="G610" t="s">
        <v>28</v>
      </c>
      <c r="H610">
        <v>4</v>
      </c>
      <c r="I610">
        <v>12</v>
      </c>
      <c r="J610">
        <v>2003</v>
      </c>
      <c r="K610" t="s">
        <v>278</v>
      </c>
      <c r="L610">
        <v>77</v>
      </c>
      <c r="M610" t="s">
        <v>1592</v>
      </c>
      <c r="N610" t="s">
        <v>268</v>
      </c>
      <c r="O610" t="s">
        <v>269</v>
      </c>
      <c r="P610" t="s">
        <v>270</v>
      </c>
      <c r="Q610" t="s">
        <v>34</v>
      </c>
      <c r="R610" t="s">
        <v>271</v>
      </c>
      <c r="S610" t="s">
        <v>34</v>
      </c>
      <c r="T610" t="s">
        <v>272</v>
      </c>
      <c r="U610" t="s">
        <v>273</v>
      </c>
      <c r="V610" t="s">
        <v>52</v>
      </c>
      <c r="W610" t="s">
        <v>274</v>
      </c>
      <c r="X610" t="s">
        <v>275</v>
      </c>
      <c r="Y610" t="s">
        <v>65</v>
      </c>
    </row>
    <row r="611" spans="1:25" x14ac:dyDescent="0.25">
      <c r="A611">
        <v>10212</v>
      </c>
      <c r="B611">
        <v>20</v>
      </c>
      <c r="C611" t="s">
        <v>1607</v>
      </c>
      <c r="D611">
        <v>14</v>
      </c>
      <c r="E611" t="s">
        <v>1608</v>
      </c>
      <c r="F611" t="s">
        <v>1069</v>
      </c>
      <c r="G611" t="s">
        <v>28</v>
      </c>
      <c r="H611">
        <v>1</v>
      </c>
      <c r="I611">
        <v>1</v>
      </c>
      <c r="J611">
        <v>2004</v>
      </c>
      <c r="K611" t="s">
        <v>278</v>
      </c>
      <c r="L611">
        <v>77</v>
      </c>
      <c r="M611" t="s">
        <v>1592</v>
      </c>
      <c r="N611" t="s">
        <v>268</v>
      </c>
      <c r="O611" t="s">
        <v>269</v>
      </c>
      <c r="P611" t="s">
        <v>270</v>
      </c>
      <c r="Q611" t="s">
        <v>34</v>
      </c>
      <c r="R611" t="s">
        <v>271</v>
      </c>
      <c r="S611" t="s">
        <v>34</v>
      </c>
      <c r="T611" t="s">
        <v>272</v>
      </c>
      <c r="U611" t="s">
        <v>273</v>
      </c>
      <c r="V611" t="s">
        <v>52</v>
      </c>
      <c r="W611" t="s">
        <v>274</v>
      </c>
      <c r="X611" t="s">
        <v>275</v>
      </c>
      <c r="Y611" t="s">
        <v>42</v>
      </c>
    </row>
    <row r="612" spans="1:25" x14ac:dyDescent="0.25">
      <c r="A612">
        <v>10225</v>
      </c>
      <c r="B612">
        <v>47</v>
      </c>
      <c r="C612" t="s">
        <v>1609</v>
      </c>
      <c r="D612">
        <v>5</v>
      </c>
      <c r="E612" t="s">
        <v>1610</v>
      </c>
      <c r="F612" t="s">
        <v>817</v>
      </c>
      <c r="G612" t="s">
        <v>28</v>
      </c>
      <c r="H612">
        <v>1</v>
      </c>
      <c r="I612">
        <v>2</v>
      </c>
      <c r="J612">
        <v>2004</v>
      </c>
      <c r="K612" t="s">
        <v>278</v>
      </c>
      <c r="L612">
        <v>77</v>
      </c>
      <c r="M612" t="s">
        <v>1592</v>
      </c>
      <c r="N612" t="s">
        <v>818</v>
      </c>
      <c r="O612" t="s">
        <v>819</v>
      </c>
      <c r="P612" t="s">
        <v>820</v>
      </c>
      <c r="Q612" t="s">
        <v>34</v>
      </c>
      <c r="R612" t="s">
        <v>821</v>
      </c>
      <c r="S612" t="s">
        <v>34</v>
      </c>
      <c r="T612" t="s">
        <v>822</v>
      </c>
      <c r="U612" t="s">
        <v>823</v>
      </c>
      <c r="V612" t="s">
        <v>52</v>
      </c>
      <c r="W612" t="s">
        <v>824</v>
      </c>
      <c r="X612" t="s">
        <v>150</v>
      </c>
      <c r="Y612" t="s">
        <v>65</v>
      </c>
    </row>
    <row r="613" spans="1:25" x14ac:dyDescent="0.25">
      <c r="A613">
        <v>10239</v>
      </c>
      <c r="B613">
        <v>46</v>
      </c>
      <c r="C613" t="s">
        <v>1601</v>
      </c>
      <c r="D613">
        <v>4</v>
      </c>
      <c r="E613" t="s">
        <v>1611</v>
      </c>
      <c r="F613" t="s">
        <v>1237</v>
      </c>
      <c r="G613" t="s">
        <v>28</v>
      </c>
      <c r="H613">
        <v>2</v>
      </c>
      <c r="I613">
        <v>4</v>
      </c>
      <c r="J613">
        <v>2004</v>
      </c>
      <c r="K613" t="s">
        <v>278</v>
      </c>
      <c r="L613">
        <v>77</v>
      </c>
      <c r="M613" t="s">
        <v>1592</v>
      </c>
      <c r="N613" t="s">
        <v>688</v>
      </c>
      <c r="O613" t="s">
        <v>689</v>
      </c>
      <c r="P613" t="s">
        <v>690</v>
      </c>
      <c r="Q613" t="s">
        <v>34</v>
      </c>
      <c r="R613" t="s">
        <v>691</v>
      </c>
      <c r="S613" t="s">
        <v>34</v>
      </c>
      <c r="T613" t="s">
        <v>692</v>
      </c>
      <c r="U613" t="s">
        <v>196</v>
      </c>
      <c r="V613" t="s">
        <v>52</v>
      </c>
      <c r="W613" t="s">
        <v>693</v>
      </c>
      <c r="X613" t="s">
        <v>694</v>
      </c>
      <c r="Y613" t="s">
        <v>65</v>
      </c>
    </row>
    <row r="614" spans="1:25" x14ac:dyDescent="0.25">
      <c r="A614">
        <v>10253</v>
      </c>
      <c r="B614">
        <v>23</v>
      </c>
      <c r="C614" t="s">
        <v>1612</v>
      </c>
      <c r="D614">
        <v>9</v>
      </c>
      <c r="E614" t="s">
        <v>1613</v>
      </c>
      <c r="F614" t="s">
        <v>828</v>
      </c>
      <c r="G614" t="s">
        <v>591</v>
      </c>
      <c r="H614">
        <v>2</v>
      </c>
      <c r="I614">
        <v>6</v>
      </c>
      <c r="J614">
        <v>2004</v>
      </c>
      <c r="K614" t="s">
        <v>278</v>
      </c>
      <c r="L614">
        <v>77</v>
      </c>
      <c r="M614" t="s">
        <v>1592</v>
      </c>
      <c r="N614" t="s">
        <v>257</v>
      </c>
      <c r="O614" t="s">
        <v>258</v>
      </c>
      <c r="P614" t="s">
        <v>259</v>
      </c>
      <c r="Q614" t="s">
        <v>34</v>
      </c>
      <c r="R614" t="s">
        <v>260</v>
      </c>
      <c r="S614" t="s">
        <v>34</v>
      </c>
      <c r="T614" t="s">
        <v>261</v>
      </c>
      <c r="U614" t="s">
        <v>262</v>
      </c>
      <c r="V614" t="s">
        <v>52</v>
      </c>
      <c r="W614" t="s">
        <v>263</v>
      </c>
      <c r="X614" t="s">
        <v>264</v>
      </c>
      <c r="Y614" t="s">
        <v>42</v>
      </c>
    </row>
    <row r="615" spans="1:25" x14ac:dyDescent="0.25">
      <c r="A615">
        <v>10266</v>
      </c>
      <c r="B615">
        <v>33</v>
      </c>
      <c r="C615" t="s">
        <v>1614</v>
      </c>
      <c r="D615">
        <v>10</v>
      </c>
      <c r="E615" t="s">
        <v>1615</v>
      </c>
      <c r="F615" t="s">
        <v>830</v>
      </c>
      <c r="G615" t="s">
        <v>28</v>
      </c>
      <c r="H615">
        <v>3</v>
      </c>
      <c r="I615">
        <v>7</v>
      </c>
      <c r="J615">
        <v>2004</v>
      </c>
      <c r="K615" t="s">
        <v>278</v>
      </c>
      <c r="L615">
        <v>77</v>
      </c>
      <c r="M615" t="s">
        <v>1592</v>
      </c>
      <c r="N615" t="s">
        <v>831</v>
      </c>
      <c r="O615" t="s">
        <v>832</v>
      </c>
      <c r="P615" t="s">
        <v>833</v>
      </c>
      <c r="Q615" t="s">
        <v>34</v>
      </c>
      <c r="R615" t="s">
        <v>834</v>
      </c>
      <c r="S615" t="s">
        <v>34</v>
      </c>
      <c r="T615" t="s">
        <v>835</v>
      </c>
      <c r="U615" t="s">
        <v>396</v>
      </c>
      <c r="V615" t="s">
        <v>52</v>
      </c>
      <c r="W615" t="s">
        <v>836</v>
      </c>
      <c r="X615" t="s">
        <v>837</v>
      </c>
      <c r="Y615" t="s">
        <v>42</v>
      </c>
    </row>
    <row r="616" spans="1:25" x14ac:dyDescent="0.25">
      <c r="A616">
        <v>10278</v>
      </c>
      <c r="B616">
        <v>29</v>
      </c>
      <c r="C616" t="s">
        <v>1603</v>
      </c>
      <c r="D616">
        <v>10</v>
      </c>
      <c r="E616" t="s">
        <v>1616</v>
      </c>
      <c r="F616" t="s">
        <v>1317</v>
      </c>
      <c r="G616" t="s">
        <v>28</v>
      </c>
      <c r="H616">
        <v>3</v>
      </c>
      <c r="I616">
        <v>8</v>
      </c>
      <c r="J616">
        <v>2004</v>
      </c>
      <c r="K616" t="s">
        <v>278</v>
      </c>
      <c r="L616">
        <v>77</v>
      </c>
      <c r="M616" t="s">
        <v>1592</v>
      </c>
      <c r="N616" t="s">
        <v>1318</v>
      </c>
      <c r="O616" t="s">
        <v>1319</v>
      </c>
      <c r="P616" t="s">
        <v>1320</v>
      </c>
      <c r="Q616" t="s">
        <v>34</v>
      </c>
      <c r="R616" t="s">
        <v>1321</v>
      </c>
      <c r="S616" t="s">
        <v>1322</v>
      </c>
      <c r="T616" t="s">
        <v>1323</v>
      </c>
      <c r="U616" t="s">
        <v>38</v>
      </c>
      <c r="V616" t="s">
        <v>39</v>
      </c>
      <c r="W616" t="s">
        <v>168</v>
      </c>
      <c r="X616" t="s">
        <v>705</v>
      </c>
      <c r="Y616" t="s">
        <v>42</v>
      </c>
    </row>
    <row r="617" spans="1:25" x14ac:dyDescent="0.25">
      <c r="A617">
        <v>10287</v>
      </c>
      <c r="B617">
        <v>44</v>
      </c>
      <c r="C617" t="s">
        <v>1590</v>
      </c>
      <c r="D617">
        <v>8</v>
      </c>
      <c r="E617" t="s">
        <v>1617</v>
      </c>
      <c r="F617" t="s">
        <v>846</v>
      </c>
      <c r="G617" t="s">
        <v>28</v>
      </c>
      <c r="H617">
        <v>3</v>
      </c>
      <c r="I617">
        <v>8</v>
      </c>
      <c r="J617">
        <v>2004</v>
      </c>
      <c r="K617" t="s">
        <v>278</v>
      </c>
      <c r="L617">
        <v>77</v>
      </c>
      <c r="M617" t="s">
        <v>1592</v>
      </c>
      <c r="N617" t="s">
        <v>818</v>
      </c>
      <c r="O617" t="s">
        <v>819</v>
      </c>
      <c r="P617" t="s">
        <v>820</v>
      </c>
      <c r="Q617" t="s">
        <v>34</v>
      </c>
      <c r="R617" t="s">
        <v>821</v>
      </c>
      <c r="S617" t="s">
        <v>34</v>
      </c>
      <c r="T617" t="s">
        <v>822</v>
      </c>
      <c r="U617" t="s">
        <v>823</v>
      </c>
      <c r="V617" t="s">
        <v>52</v>
      </c>
      <c r="W617" t="s">
        <v>824</v>
      </c>
      <c r="X617" t="s">
        <v>150</v>
      </c>
      <c r="Y617" t="s">
        <v>65</v>
      </c>
    </row>
    <row r="618" spans="1:25" x14ac:dyDescent="0.25">
      <c r="A618">
        <v>10300</v>
      </c>
      <c r="B618">
        <v>41</v>
      </c>
      <c r="C618" t="s">
        <v>1618</v>
      </c>
      <c r="D618">
        <v>1</v>
      </c>
      <c r="E618" t="s">
        <v>1619</v>
      </c>
      <c r="F618" t="s">
        <v>848</v>
      </c>
      <c r="G618" t="s">
        <v>28</v>
      </c>
      <c r="H618">
        <v>4</v>
      </c>
      <c r="I618">
        <v>10</v>
      </c>
      <c r="J618">
        <v>2003</v>
      </c>
      <c r="K618" t="s">
        <v>278</v>
      </c>
      <c r="L618">
        <v>77</v>
      </c>
      <c r="M618" t="s">
        <v>1592</v>
      </c>
      <c r="N618" t="s">
        <v>849</v>
      </c>
      <c r="O618" t="s">
        <v>850</v>
      </c>
      <c r="P618" t="s">
        <v>851</v>
      </c>
      <c r="Q618" t="s">
        <v>34</v>
      </c>
      <c r="R618" t="s">
        <v>852</v>
      </c>
      <c r="S618" t="s">
        <v>34</v>
      </c>
      <c r="T618" t="s">
        <v>853</v>
      </c>
      <c r="U618" t="s">
        <v>810</v>
      </c>
      <c r="V618" t="s">
        <v>52</v>
      </c>
      <c r="W618" t="s">
        <v>854</v>
      </c>
      <c r="X618" t="s">
        <v>731</v>
      </c>
      <c r="Y618" t="s">
        <v>65</v>
      </c>
    </row>
    <row r="619" spans="1:25" x14ac:dyDescent="0.25">
      <c r="A619">
        <v>10310</v>
      </c>
      <c r="B619">
        <v>20</v>
      </c>
      <c r="C619" t="s">
        <v>1620</v>
      </c>
      <c r="D619">
        <v>6</v>
      </c>
      <c r="E619" t="s">
        <v>1621</v>
      </c>
      <c r="F619" t="s">
        <v>856</v>
      </c>
      <c r="G619" t="s">
        <v>28</v>
      </c>
      <c r="H619">
        <v>4</v>
      </c>
      <c r="I619">
        <v>10</v>
      </c>
      <c r="J619">
        <v>2004</v>
      </c>
      <c r="K619" t="s">
        <v>278</v>
      </c>
      <c r="L619">
        <v>77</v>
      </c>
      <c r="M619" t="s">
        <v>1592</v>
      </c>
      <c r="N619" t="s">
        <v>805</v>
      </c>
      <c r="O619" t="s">
        <v>806</v>
      </c>
      <c r="P619" t="s">
        <v>807</v>
      </c>
      <c r="Q619" t="s">
        <v>34</v>
      </c>
      <c r="R619" t="s">
        <v>808</v>
      </c>
      <c r="S619" t="s">
        <v>34</v>
      </c>
      <c r="T619" t="s">
        <v>809</v>
      </c>
      <c r="U619" t="s">
        <v>810</v>
      </c>
      <c r="V619" t="s">
        <v>52</v>
      </c>
      <c r="W619" t="s">
        <v>811</v>
      </c>
      <c r="X619" t="s">
        <v>812</v>
      </c>
      <c r="Y619" t="s">
        <v>42</v>
      </c>
    </row>
    <row r="620" spans="1:25" x14ac:dyDescent="0.25">
      <c r="A620">
        <v>10321</v>
      </c>
      <c r="B620">
        <v>37</v>
      </c>
      <c r="C620" t="s">
        <v>1622</v>
      </c>
      <c r="D620">
        <v>14</v>
      </c>
      <c r="E620" t="s">
        <v>1623</v>
      </c>
      <c r="F620" t="s">
        <v>424</v>
      </c>
      <c r="G620" t="s">
        <v>28</v>
      </c>
      <c r="H620">
        <v>4</v>
      </c>
      <c r="I620">
        <v>11</v>
      </c>
      <c r="J620">
        <v>2004</v>
      </c>
      <c r="K620" t="s">
        <v>278</v>
      </c>
      <c r="L620">
        <v>77</v>
      </c>
      <c r="M620" t="s">
        <v>1592</v>
      </c>
      <c r="N620" t="s">
        <v>248</v>
      </c>
      <c r="O620" t="s">
        <v>249</v>
      </c>
      <c r="P620" t="s">
        <v>250</v>
      </c>
      <c r="Q620" t="s">
        <v>34</v>
      </c>
      <c r="R620" t="s">
        <v>251</v>
      </c>
      <c r="S620" t="s">
        <v>185</v>
      </c>
      <c r="T620" t="s">
        <v>252</v>
      </c>
      <c r="U620" t="s">
        <v>38</v>
      </c>
      <c r="V620" t="s">
        <v>39</v>
      </c>
      <c r="W620" t="s">
        <v>253</v>
      </c>
      <c r="X620" t="s">
        <v>254</v>
      </c>
      <c r="Y620" t="s">
        <v>42</v>
      </c>
    </row>
    <row r="621" spans="1:25" x14ac:dyDescent="0.25">
      <c r="A621">
        <v>10329</v>
      </c>
      <c r="B621">
        <v>29</v>
      </c>
      <c r="C621" t="s">
        <v>77</v>
      </c>
      <c r="D621">
        <v>9</v>
      </c>
      <c r="E621" t="s">
        <v>1624</v>
      </c>
      <c r="F621" t="s">
        <v>218</v>
      </c>
      <c r="G621" t="s">
        <v>28</v>
      </c>
      <c r="H621">
        <v>4</v>
      </c>
      <c r="I621">
        <v>11</v>
      </c>
      <c r="J621">
        <v>2004</v>
      </c>
      <c r="K621" t="s">
        <v>278</v>
      </c>
      <c r="L621">
        <v>77</v>
      </c>
      <c r="M621" t="s">
        <v>1592</v>
      </c>
      <c r="N621" t="s">
        <v>31</v>
      </c>
      <c r="O621" t="s">
        <v>32</v>
      </c>
      <c r="P621" t="s">
        <v>33</v>
      </c>
      <c r="Q621" t="s">
        <v>34</v>
      </c>
      <c r="R621" t="s">
        <v>35</v>
      </c>
      <c r="S621" t="s">
        <v>36</v>
      </c>
      <c r="T621" t="s">
        <v>37</v>
      </c>
      <c r="U621" t="s">
        <v>38</v>
      </c>
      <c r="V621" t="s">
        <v>39</v>
      </c>
      <c r="W621" t="s">
        <v>40</v>
      </c>
      <c r="X621" t="s">
        <v>41</v>
      </c>
      <c r="Y621" t="s">
        <v>42</v>
      </c>
    </row>
    <row r="622" spans="1:25" x14ac:dyDescent="0.25">
      <c r="A622">
        <v>10342</v>
      </c>
      <c r="B622">
        <v>55</v>
      </c>
      <c r="C622" t="s">
        <v>1625</v>
      </c>
      <c r="D622">
        <v>1</v>
      </c>
      <c r="E622" t="s">
        <v>1626</v>
      </c>
      <c r="F622" t="s">
        <v>220</v>
      </c>
      <c r="G622" t="s">
        <v>28</v>
      </c>
      <c r="H622">
        <v>4</v>
      </c>
      <c r="I622">
        <v>11</v>
      </c>
      <c r="J622">
        <v>2004</v>
      </c>
      <c r="K622" t="s">
        <v>278</v>
      </c>
      <c r="L622">
        <v>77</v>
      </c>
      <c r="M622" t="s">
        <v>1592</v>
      </c>
      <c r="N622" t="s">
        <v>132</v>
      </c>
      <c r="O622" t="s">
        <v>133</v>
      </c>
      <c r="P622" t="s">
        <v>134</v>
      </c>
      <c r="Q622" t="s">
        <v>135</v>
      </c>
      <c r="R622" t="s">
        <v>136</v>
      </c>
      <c r="S622" t="s">
        <v>137</v>
      </c>
      <c r="T622" t="s">
        <v>138</v>
      </c>
      <c r="U622" t="s">
        <v>139</v>
      </c>
      <c r="V622" t="s">
        <v>140</v>
      </c>
      <c r="W622" t="s">
        <v>141</v>
      </c>
      <c r="X622" t="s">
        <v>142</v>
      </c>
      <c r="Y622" t="s">
        <v>65</v>
      </c>
    </row>
    <row r="623" spans="1:25" x14ac:dyDescent="0.25">
      <c r="A623">
        <v>10363</v>
      </c>
      <c r="B623">
        <v>22</v>
      </c>
      <c r="C623" t="s">
        <v>77</v>
      </c>
      <c r="D623">
        <v>7</v>
      </c>
      <c r="E623" t="s">
        <v>1627</v>
      </c>
      <c r="F623" t="s">
        <v>865</v>
      </c>
      <c r="G623" t="s">
        <v>28</v>
      </c>
      <c r="H623">
        <v>1</v>
      </c>
      <c r="I623">
        <v>1</v>
      </c>
      <c r="J623">
        <v>2005</v>
      </c>
      <c r="K623" t="s">
        <v>278</v>
      </c>
      <c r="L623">
        <v>77</v>
      </c>
      <c r="M623" t="s">
        <v>1592</v>
      </c>
      <c r="N623" t="s">
        <v>866</v>
      </c>
      <c r="O623" t="s">
        <v>867</v>
      </c>
      <c r="P623" t="s">
        <v>868</v>
      </c>
      <c r="Q623" t="s">
        <v>34</v>
      </c>
      <c r="R623" t="s">
        <v>869</v>
      </c>
      <c r="S623" t="s">
        <v>34</v>
      </c>
      <c r="T623" t="s">
        <v>870</v>
      </c>
      <c r="U623" t="s">
        <v>196</v>
      </c>
      <c r="V623" t="s">
        <v>52</v>
      </c>
      <c r="W623" t="s">
        <v>871</v>
      </c>
      <c r="X623" t="s">
        <v>872</v>
      </c>
      <c r="Y623" t="s">
        <v>65</v>
      </c>
    </row>
    <row r="624" spans="1:25" x14ac:dyDescent="0.25">
      <c r="A624">
        <v>10377</v>
      </c>
      <c r="B624">
        <v>31</v>
      </c>
      <c r="C624" t="s">
        <v>1628</v>
      </c>
      <c r="D624">
        <v>4</v>
      </c>
      <c r="E624" t="s">
        <v>1629</v>
      </c>
      <c r="F624" t="s">
        <v>1167</v>
      </c>
      <c r="G624" t="s">
        <v>28</v>
      </c>
      <c r="H624">
        <v>1</v>
      </c>
      <c r="I624">
        <v>2</v>
      </c>
      <c r="J624">
        <v>2005</v>
      </c>
      <c r="K624" t="s">
        <v>278</v>
      </c>
      <c r="L624">
        <v>77</v>
      </c>
      <c r="M624" t="s">
        <v>1592</v>
      </c>
      <c r="N624" t="s">
        <v>191</v>
      </c>
      <c r="O624" t="s">
        <v>192</v>
      </c>
      <c r="P624" t="s">
        <v>193</v>
      </c>
      <c r="Q624" t="s">
        <v>34</v>
      </c>
      <c r="R624" t="s">
        <v>194</v>
      </c>
      <c r="S624" t="s">
        <v>34</v>
      </c>
      <c r="T624" t="s">
        <v>195</v>
      </c>
      <c r="U624" t="s">
        <v>196</v>
      </c>
      <c r="V624" t="s">
        <v>52</v>
      </c>
      <c r="W624" t="s">
        <v>197</v>
      </c>
      <c r="X624" t="s">
        <v>198</v>
      </c>
      <c r="Y624" t="s">
        <v>42</v>
      </c>
    </row>
    <row r="625" spans="1:25" x14ac:dyDescent="0.25">
      <c r="A625">
        <v>10389</v>
      </c>
      <c r="B625">
        <v>49</v>
      </c>
      <c r="C625" t="s">
        <v>1630</v>
      </c>
      <c r="D625">
        <v>3</v>
      </c>
      <c r="E625" t="s">
        <v>1631</v>
      </c>
      <c r="F625" t="s">
        <v>247</v>
      </c>
      <c r="G625" t="s">
        <v>28</v>
      </c>
      <c r="H625">
        <v>1</v>
      </c>
      <c r="I625">
        <v>3</v>
      </c>
      <c r="J625">
        <v>2005</v>
      </c>
      <c r="K625" t="s">
        <v>278</v>
      </c>
      <c r="L625">
        <v>77</v>
      </c>
      <c r="M625" t="s">
        <v>1592</v>
      </c>
      <c r="N625" t="s">
        <v>401</v>
      </c>
      <c r="O625" t="s">
        <v>402</v>
      </c>
      <c r="P625" t="s">
        <v>403</v>
      </c>
      <c r="Q625" t="s">
        <v>34</v>
      </c>
      <c r="R625" t="s">
        <v>404</v>
      </c>
      <c r="S625" t="s">
        <v>34</v>
      </c>
      <c r="T625" t="s">
        <v>405</v>
      </c>
      <c r="U625" t="s">
        <v>287</v>
      </c>
      <c r="V625" t="s">
        <v>52</v>
      </c>
      <c r="W625" t="s">
        <v>406</v>
      </c>
      <c r="X625" t="s">
        <v>316</v>
      </c>
      <c r="Y625" t="s">
        <v>65</v>
      </c>
    </row>
    <row r="626" spans="1:25" x14ac:dyDescent="0.25">
      <c r="A626">
        <v>10405</v>
      </c>
      <c r="B626">
        <v>61</v>
      </c>
      <c r="C626" t="s">
        <v>1601</v>
      </c>
      <c r="D626">
        <v>4</v>
      </c>
      <c r="E626" t="s">
        <v>1632</v>
      </c>
      <c r="F626" t="s">
        <v>1254</v>
      </c>
      <c r="G626" t="s">
        <v>28</v>
      </c>
      <c r="H626">
        <v>2</v>
      </c>
      <c r="I626">
        <v>4</v>
      </c>
      <c r="J626">
        <v>2005</v>
      </c>
      <c r="K626" t="s">
        <v>278</v>
      </c>
      <c r="L626">
        <v>77</v>
      </c>
      <c r="M626" t="s">
        <v>1592</v>
      </c>
      <c r="N626" t="s">
        <v>1255</v>
      </c>
      <c r="O626" t="s">
        <v>1256</v>
      </c>
      <c r="P626" t="s">
        <v>1257</v>
      </c>
      <c r="Q626" t="s">
        <v>34</v>
      </c>
      <c r="R626" t="s">
        <v>1258</v>
      </c>
      <c r="S626" t="s">
        <v>34</v>
      </c>
      <c r="T626" t="s">
        <v>1259</v>
      </c>
      <c r="U626" t="s">
        <v>51</v>
      </c>
      <c r="V626" t="s">
        <v>52</v>
      </c>
      <c r="W626" t="s">
        <v>1260</v>
      </c>
      <c r="X626" t="s">
        <v>1261</v>
      </c>
      <c r="Y626" t="s">
        <v>65</v>
      </c>
    </row>
    <row r="627" spans="1:25" x14ac:dyDescent="0.25">
      <c r="A627">
        <v>10419</v>
      </c>
      <c r="B627">
        <v>39</v>
      </c>
      <c r="C627" t="s">
        <v>1612</v>
      </c>
      <c r="D627">
        <v>9</v>
      </c>
      <c r="E627" t="s">
        <v>1633</v>
      </c>
      <c r="F627" t="s">
        <v>878</v>
      </c>
      <c r="G627" t="s">
        <v>28</v>
      </c>
      <c r="H627">
        <v>2</v>
      </c>
      <c r="I627">
        <v>5</v>
      </c>
      <c r="J627">
        <v>2005</v>
      </c>
      <c r="K627" t="s">
        <v>278</v>
      </c>
      <c r="L627">
        <v>77</v>
      </c>
      <c r="M627" t="s">
        <v>1592</v>
      </c>
      <c r="N627" t="s">
        <v>221</v>
      </c>
      <c r="O627" t="s">
        <v>222</v>
      </c>
      <c r="P627" t="s">
        <v>223</v>
      </c>
      <c r="Q627" t="s">
        <v>34</v>
      </c>
      <c r="R627" t="s">
        <v>224</v>
      </c>
      <c r="S627" t="s">
        <v>34</v>
      </c>
      <c r="T627" t="s">
        <v>225</v>
      </c>
      <c r="U627" t="s">
        <v>226</v>
      </c>
      <c r="V627" t="s">
        <v>52</v>
      </c>
      <c r="W627" t="s">
        <v>227</v>
      </c>
      <c r="X627" t="s">
        <v>228</v>
      </c>
      <c r="Y627" t="s">
        <v>65</v>
      </c>
    </row>
    <row r="628" spans="1:25" x14ac:dyDescent="0.25">
      <c r="A628">
        <v>10109</v>
      </c>
      <c r="B628">
        <v>38</v>
      </c>
      <c r="C628" t="s">
        <v>77</v>
      </c>
      <c r="D628">
        <v>3</v>
      </c>
      <c r="E628" t="s">
        <v>1634</v>
      </c>
      <c r="F628" t="s">
        <v>1298</v>
      </c>
      <c r="G628" t="s">
        <v>28</v>
      </c>
      <c r="H628">
        <v>1</v>
      </c>
      <c r="I628">
        <v>3</v>
      </c>
      <c r="J628">
        <v>2003</v>
      </c>
      <c r="K628" t="s">
        <v>278</v>
      </c>
      <c r="L628">
        <v>142</v>
      </c>
      <c r="M628" t="s">
        <v>1635</v>
      </c>
      <c r="N628" t="s">
        <v>494</v>
      </c>
      <c r="O628" t="s">
        <v>495</v>
      </c>
      <c r="P628" t="s">
        <v>496</v>
      </c>
      <c r="Q628" t="s">
        <v>34</v>
      </c>
      <c r="R628" t="s">
        <v>332</v>
      </c>
      <c r="S628" t="s">
        <v>214</v>
      </c>
      <c r="T628" t="s">
        <v>333</v>
      </c>
      <c r="U628" t="s">
        <v>38</v>
      </c>
      <c r="V628" t="s">
        <v>39</v>
      </c>
      <c r="W628" t="s">
        <v>187</v>
      </c>
      <c r="X628" t="s">
        <v>497</v>
      </c>
      <c r="Y628" t="s">
        <v>65</v>
      </c>
    </row>
    <row r="629" spans="1:25" x14ac:dyDescent="0.25">
      <c r="A629">
        <v>10122</v>
      </c>
      <c r="B629">
        <v>31</v>
      </c>
      <c r="C629" t="s">
        <v>77</v>
      </c>
      <c r="D629">
        <v>1</v>
      </c>
      <c r="E629" t="s">
        <v>1636</v>
      </c>
      <c r="F629" t="s">
        <v>786</v>
      </c>
      <c r="G629" t="s">
        <v>28</v>
      </c>
      <c r="H629">
        <v>2</v>
      </c>
      <c r="I629">
        <v>5</v>
      </c>
      <c r="J629">
        <v>2003</v>
      </c>
      <c r="K629" t="s">
        <v>278</v>
      </c>
      <c r="L629">
        <v>142</v>
      </c>
      <c r="M629" t="s">
        <v>1635</v>
      </c>
      <c r="N629" t="s">
        <v>787</v>
      </c>
      <c r="O629" t="s">
        <v>788</v>
      </c>
      <c r="P629" t="s">
        <v>789</v>
      </c>
      <c r="Q629" t="s">
        <v>34</v>
      </c>
      <c r="R629" t="s">
        <v>790</v>
      </c>
      <c r="S629" t="s">
        <v>34</v>
      </c>
      <c r="T629" t="s">
        <v>791</v>
      </c>
      <c r="U629" t="s">
        <v>51</v>
      </c>
      <c r="V629" t="s">
        <v>52</v>
      </c>
      <c r="W629" t="s">
        <v>792</v>
      </c>
      <c r="X629" t="s">
        <v>793</v>
      </c>
      <c r="Y629" t="s">
        <v>65</v>
      </c>
    </row>
    <row r="630" spans="1:25" x14ac:dyDescent="0.25">
      <c r="A630">
        <v>10136</v>
      </c>
      <c r="B630">
        <v>36</v>
      </c>
      <c r="C630" t="s">
        <v>77</v>
      </c>
      <c r="D630">
        <v>1</v>
      </c>
      <c r="E630" t="s">
        <v>1637</v>
      </c>
      <c r="F630" t="s">
        <v>1301</v>
      </c>
      <c r="G630" t="s">
        <v>28</v>
      </c>
      <c r="H630">
        <v>3</v>
      </c>
      <c r="I630">
        <v>7</v>
      </c>
      <c r="J630">
        <v>2003</v>
      </c>
      <c r="K630" t="s">
        <v>278</v>
      </c>
      <c r="L630">
        <v>142</v>
      </c>
      <c r="M630" t="s">
        <v>1635</v>
      </c>
      <c r="N630" t="s">
        <v>594</v>
      </c>
      <c r="O630" t="s">
        <v>595</v>
      </c>
      <c r="P630" t="s">
        <v>596</v>
      </c>
      <c r="Q630" t="s">
        <v>34</v>
      </c>
      <c r="R630" t="s">
        <v>597</v>
      </c>
      <c r="S630" t="s">
        <v>34</v>
      </c>
      <c r="T630" t="s">
        <v>598</v>
      </c>
      <c r="U630" t="s">
        <v>51</v>
      </c>
      <c r="V630" t="s">
        <v>52</v>
      </c>
      <c r="W630" t="s">
        <v>599</v>
      </c>
      <c r="X630" t="s">
        <v>600</v>
      </c>
      <c r="Y630" t="s">
        <v>65</v>
      </c>
    </row>
    <row r="631" spans="1:25" x14ac:dyDescent="0.25">
      <c r="A631">
        <v>10148</v>
      </c>
      <c r="B631">
        <v>25</v>
      </c>
      <c r="C631" t="s">
        <v>77</v>
      </c>
      <c r="D631">
        <v>12</v>
      </c>
      <c r="E631" t="s">
        <v>1638</v>
      </c>
      <c r="F631" t="s">
        <v>1303</v>
      </c>
      <c r="G631" t="s">
        <v>28</v>
      </c>
      <c r="H631">
        <v>3</v>
      </c>
      <c r="I631">
        <v>9</v>
      </c>
      <c r="J631">
        <v>2003</v>
      </c>
      <c r="K631" t="s">
        <v>278</v>
      </c>
      <c r="L631">
        <v>142</v>
      </c>
      <c r="M631" t="s">
        <v>1635</v>
      </c>
      <c r="N631" t="s">
        <v>448</v>
      </c>
      <c r="O631" t="s">
        <v>449</v>
      </c>
      <c r="P631" t="s">
        <v>450</v>
      </c>
      <c r="Q631" t="s">
        <v>451</v>
      </c>
      <c r="R631" t="s">
        <v>452</v>
      </c>
      <c r="S631" t="s">
        <v>238</v>
      </c>
      <c r="T631" t="s">
        <v>453</v>
      </c>
      <c r="U631" t="s">
        <v>139</v>
      </c>
      <c r="V631" t="s">
        <v>140</v>
      </c>
      <c r="W631" t="s">
        <v>454</v>
      </c>
      <c r="X631" t="s">
        <v>455</v>
      </c>
      <c r="Y631" t="s">
        <v>65</v>
      </c>
    </row>
    <row r="632" spans="1:25" x14ac:dyDescent="0.25">
      <c r="A632">
        <v>10161</v>
      </c>
      <c r="B632">
        <v>48</v>
      </c>
      <c r="C632" t="s">
        <v>77</v>
      </c>
      <c r="D632">
        <v>11</v>
      </c>
      <c r="E632" t="s">
        <v>1639</v>
      </c>
      <c r="F632" t="s">
        <v>1305</v>
      </c>
      <c r="G632" t="s">
        <v>28</v>
      </c>
      <c r="H632">
        <v>4</v>
      </c>
      <c r="I632">
        <v>10</v>
      </c>
      <c r="J632">
        <v>2003</v>
      </c>
      <c r="K632" t="s">
        <v>278</v>
      </c>
      <c r="L632">
        <v>142</v>
      </c>
      <c r="M632" t="s">
        <v>1635</v>
      </c>
      <c r="N632" t="s">
        <v>934</v>
      </c>
      <c r="O632" t="s">
        <v>935</v>
      </c>
      <c r="P632" t="s">
        <v>936</v>
      </c>
      <c r="Q632" t="s">
        <v>34</v>
      </c>
      <c r="R632" t="s">
        <v>937</v>
      </c>
      <c r="S632" t="s">
        <v>34</v>
      </c>
      <c r="T632" t="s">
        <v>938</v>
      </c>
      <c r="U632" t="s">
        <v>567</v>
      </c>
      <c r="V632" t="s">
        <v>52</v>
      </c>
      <c r="W632" t="s">
        <v>939</v>
      </c>
      <c r="X632" t="s">
        <v>940</v>
      </c>
      <c r="Y632" t="s">
        <v>65</v>
      </c>
    </row>
    <row r="633" spans="1:25" x14ac:dyDescent="0.25">
      <c r="A633">
        <v>10171</v>
      </c>
      <c r="B633">
        <v>35</v>
      </c>
      <c r="C633" t="s">
        <v>77</v>
      </c>
      <c r="D633">
        <v>1</v>
      </c>
      <c r="E633" t="s">
        <v>1640</v>
      </c>
      <c r="F633" t="s">
        <v>1306</v>
      </c>
      <c r="G633" t="s">
        <v>28</v>
      </c>
      <c r="H633">
        <v>4</v>
      </c>
      <c r="I633">
        <v>11</v>
      </c>
      <c r="J633">
        <v>2003</v>
      </c>
      <c r="K633" t="s">
        <v>278</v>
      </c>
      <c r="L633">
        <v>142</v>
      </c>
      <c r="M633" t="s">
        <v>1635</v>
      </c>
      <c r="N633" t="s">
        <v>458</v>
      </c>
      <c r="O633" t="s">
        <v>459</v>
      </c>
      <c r="P633" t="s">
        <v>460</v>
      </c>
      <c r="Q633" t="s">
        <v>34</v>
      </c>
      <c r="R633" t="s">
        <v>461</v>
      </c>
      <c r="S633" t="s">
        <v>462</v>
      </c>
      <c r="T633" t="s">
        <v>463</v>
      </c>
      <c r="U633" t="s">
        <v>353</v>
      </c>
      <c r="V633" t="s">
        <v>39</v>
      </c>
      <c r="W633" t="s">
        <v>464</v>
      </c>
      <c r="X633" t="s">
        <v>465</v>
      </c>
      <c r="Y633" t="s">
        <v>65</v>
      </c>
    </row>
    <row r="634" spans="1:25" x14ac:dyDescent="0.25">
      <c r="A634">
        <v>10181</v>
      </c>
      <c r="B634">
        <v>21</v>
      </c>
      <c r="C634" t="s">
        <v>77</v>
      </c>
      <c r="D634">
        <v>5</v>
      </c>
      <c r="E634" t="s">
        <v>1641</v>
      </c>
      <c r="F634" t="s">
        <v>802</v>
      </c>
      <c r="G634" t="s">
        <v>28</v>
      </c>
      <c r="H634">
        <v>4</v>
      </c>
      <c r="I634">
        <v>11</v>
      </c>
      <c r="J634">
        <v>2003</v>
      </c>
      <c r="K634" t="s">
        <v>278</v>
      </c>
      <c r="L634">
        <v>142</v>
      </c>
      <c r="M634" t="s">
        <v>1635</v>
      </c>
      <c r="N634" t="s">
        <v>107</v>
      </c>
      <c r="O634" t="s">
        <v>108</v>
      </c>
      <c r="P634" t="s">
        <v>109</v>
      </c>
      <c r="Q634" t="s">
        <v>34</v>
      </c>
      <c r="R634" t="s">
        <v>110</v>
      </c>
      <c r="S634" t="s">
        <v>34</v>
      </c>
      <c r="T634" t="s">
        <v>111</v>
      </c>
      <c r="U634" t="s">
        <v>112</v>
      </c>
      <c r="V634" t="s">
        <v>52</v>
      </c>
      <c r="W634" t="s">
        <v>113</v>
      </c>
      <c r="X634" t="s">
        <v>114</v>
      </c>
      <c r="Y634" t="s">
        <v>65</v>
      </c>
    </row>
    <row r="635" spans="1:25" x14ac:dyDescent="0.25">
      <c r="A635">
        <v>10192</v>
      </c>
      <c r="B635">
        <v>47</v>
      </c>
      <c r="C635" t="s">
        <v>77</v>
      </c>
      <c r="D635">
        <v>10</v>
      </c>
      <c r="E635" t="s">
        <v>1642</v>
      </c>
      <c r="F635" t="s">
        <v>804</v>
      </c>
      <c r="G635" t="s">
        <v>28</v>
      </c>
      <c r="H635">
        <v>4</v>
      </c>
      <c r="I635">
        <v>11</v>
      </c>
      <c r="J635">
        <v>2003</v>
      </c>
      <c r="K635" t="s">
        <v>278</v>
      </c>
      <c r="L635">
        <v>142</v>
      </c>
      <c r="M635" t="s">
        <v>1635</v>
      </c>
      <c r="N635" t="s">
        <v>425</v>
      </c>
      <c r="O635" t="s">
        <v>426</v>
      </c>
      <c r="P635" t="s">
        <v>427</v>
      </c>
      <c r="Q635" t="s">
        <v>34</v>
      </c>
      <c r="R635" t="s">
        <v>428</v>
      </c>
      <c r="S635" t="s">
        <v>429</v>
      </c>
      <c r="T635" t="s">
        <v>430</v>
      </c>
      <c r="U635" t="s">
        <v>38</v>
      </c>
      <c r="V635" t="s">
        <v>39</v>
      </c>
      <c r="W635" t="s">
        <v>75</v>
      </c>
      <c r="X635" t="s">
        <v>422</v>
      </c>
      <c r="Y635" t="s">
        <v>229</v>
      </c>
    </row>
    <row r="636" spans="1:25" x14ac:dyDescent="0.25">
      <c r="A636">
        <v>10204</v>
      </c>
      <c r="B636">
        <v>38</v>
      </c>
      <c r="C636" t="s">
        <v>77</v>
      </c>
      <c r="D636">
        <v>16</v>
      </c>
      <c r="E636" t="s">
        <v>1643</v>
      </c>
      <c r="F636" t="s">
        <v>814</v>
      </c>
      <c r="G636" t="s">
        <v>28</v>
      </c>
      <c r="H636">
        <v>4</v>
      </c>
      <c r="I636">
        <v>12</v>
      </c>
      <c r="J636">
        <v>2003</v>
      </c>
      <c r="K636" t="s">
        <v>278</v>
      </c>
      <c r="L636">
        <v>142</v>
      </c>
      <c r="M636" t="s">
        <v>1635</v>
      </c>
      <c r="N636" t="s">
        <v>885</v>
      </c>
      <c r="O636" t="s">
        <v>886</v>
      </c>
      <c r="P636" t="s">
        <v>887</v>
      </c>
      <c r="Q636" t="s">
        <v>888</v>
      </c>
      <c r="R636" t="s">
        <v>35</v>
      </c>
      <c r="S636" t="s">
        <v>36</v>
      </c>
      <c r="T636" t="s">
        <v>37</v>
      </c>
      <c r="U636" t="s">
        <v>38</v>
      </c>
      <c r="V636" t="s">
        <v>39</v>
      </c>
      <c r="W636" t="s">
        <v>75</v>
      </c>
      <c r="X636" t="s">
        <v>889</v>
      </c>
      <c r="Y636" t="s">
        <v>65</v>
      </c>
    </row>
    <row r="637" spans="1:25" x14ac:dyDescent="0.25">
      <c r="A637">
        <v>10212</v>
      </c>
      <c r="B637">
        <v>41</v>
      </c>
      <c r="C637" t="s">
        <v>77</v>
      </c>
      <c r="D637">
        <v>9</v>
      </c>
      <c r="E637" t="s">
        <v>1644</v>
      </c>
      <c r="F637" t="s">
        <v>1069</v>
      </c>
      <c r="G637" t="s">
        <v>28</v>
      </c>
      <c r="H637">
        <v>1</v>
      </c>
      <c r="I637">
        <v>1</v>
      </c>
      <c r="J637">
        <v>2004</v>
      </c>
      <c r="K637" t="s">
        <v>278</v>
      </c>
      <c r="L637">
        <v>142</v>
      </c>
      <c r="M637" t="s">
        <v>1635</v>
      </c>
      <c r="N637" t="s">
        <v>268</v>
      </c>
      <c r="O637" t="s">
        <v>269</v>
      </c>
      <c r="P637" t="s">
        <v>270</v>
      </c>
      <c r="Q637" t="s">
        <v>34</v>
      </c>
      <c r="R637" t="s">
        <v>271</v>
      </c>
      <c r="S637" t="s">
        <v>34</v>
      </c>
      <c r="T637" t="s">
        <v>272</v>
      </c>
      <c r="U637" t="s">
        <v>273</v>
      </c>
      <c r="V637" t="s">
        <v>52</v>
      </c>
      <c r="W637" t="s">
        <v>274</v>
      </c>
      <c r="X637" t="s">
        <v>275</v>
      </c>
      <c r="Y637" t="s">
        <v>65</v>
      </c>
    </row>
    <row r="638" spans="1:25" x14ac:dyDescent="0.25">
      <c r="A638">
        <v>10226</v>
      </c>
      <c r="B638">
        <v>24</v>
      </c>
      <c r="C638" t="s">
        <v>77</v>
      </c>
      <c r="D638">
        <v>7</v>
      </c>
      <c r="E638" t="s">
        <v>1645</v>
      </c>
      <c r="F638" t="s">
        <v>1479</v>
      </c>
      <c r="G638" t="s">
        <v>28</v>
      </c>
      <c r="H638">
        <v>1</v>
      </c>
      <c r="I638">
        <v>2</v>
      </c>
      <c r="J638">
        <v>2004</v>
      </c>
      <c r="K638" t="s">
        <v>278</v>
      </c>
      <c r="L638">
        <v>142</v>
      </c>
      <c r="M638" t="s">
        <v>1635</v>
      </c>
      <c r="N638" t="s">
        <v>627</v>
      </c>
      <c r="O638" t="s">
        <v>628</v>
      </c>
      <c r="P638" t="s">
        <v>629</v>
      </c>
      <c r="Q638" t="s">
        <v>34</v>
      </c>
      <c r="R638" t="s">
        <v>630</v>
      </c>
      <c r="S638" t="s">
        <v>73</v>
      </c>
      <c r="T638" t="s">
        <v>631</v>
      </c>
      <c r="U638" t="s">
        <v>38</v>
      </c>
      <c r="V638" t="s">
        <v>39</v>
      </c>
      <c r="W638" t="s">
        <v>362</v>
      </c>
      <c r="X638" t="s">
        <v>422</v>
      </c>
      <c r="Y638" t="s">
        <v>65</v>
      </c>
    </row>
    <row r="639" spans="1:25" x14ac:dyDescent="0.25">
      <c r="A639">
        <v>10240</v>
      </c>
      <c r="B639">
        <v>37</v>
      </c>
      <c r="C639" t="s">
        <v>77</v>
      </c>
      <c r="D639">
        <v>2</v>
      </c>
      <c r="E639" t="s">
        <v>1646</v>
      </c>
      <c r="F639" t="s">
        <v>1313</v>
      </c>
      <c r="G639" t="s">
        <v>28</v>
      </c>
      <c r="H639">
        <v>2</v>
      </c>
      <c r="I639">
        <v>4</v>
      </c>
      <c r="J639">
        <v>2004</v>
      </c>
      <c r="K639" t="s">
        <v>278</v>
      </c>
      <c r="L639">
        <v>142</v>
      </c>
      <c r="M639" t="s">
        <v>1635</v>
      </c>
      <c r="N639" t="s">
        <v>484</v>
      </c>
      <c r="O639" t="s">
        <v>485</v>
      </c>
      <c r="P639" t="s">
        <v>486</v>
      </c>
      <c r="Q639" t="s">
        <v>34</v>
      </c>
      <c r="R639" t="s">
        <v>487</v>
      </c>
      <c r="S639" t="s">
        <v>487</v>
      </c>
      <c r="T639" t="s">
        <v>488</v>
      </c>
      <c r="U639" t="s">
        <v>307</v>
      </c>
      <c r="V639" t="s">
        <v>307</v>
      </c>
      <c r="W639" t="s">
        <v>489</v>
      </c>
      <c r="X639" t="s">
        <v>490</v>
      </c>
      <c r="Y639" t="s">
        <v>65</v>
      </c>
    </row>
    <row r="640" spans="1:25" x14ac:dyDescent="0.25">
      <c r="A640">
        <v>10253</v>
      </c>
      <c r="B640">
        <v>33</v>
      </c>
      <c r="C640" t="s">
        <v>77</v>
      </c>
      <c r="D640">
        <v>4</v>
      </c>
      <c r="E640" t="s">
        <v>1647</v>
      </c>
      <c r="F640" t="s">
        <v>828</v>
      </c>
      <c r="G640" t="s">
        <v>591</v>
      </c>
      <c r="H640">
        <v>2</v>
      </c>
      <c r="I640">
        <v>6</v>
      </c>
      <c r="J640">
        <v>2004</v>
      </c>
      <c r="K640" t="s">
        <v>278</v>
      </c>
      <c r="L640">
        <v>142</v>
      </c>
      <c r="M640" t="s">
        <v>1635</v>
      </c>
      <c r="N640" t="s">
        <v>257</v>
      </c>
      <c r="O640" t="s">
        <v>258</v>
      </c>
      <c r="P640" t="s">
        <v>259</v>
      </c>
      <c r="Q640" t="s">
        <v>34</v>
      </c>
      <c r="R640" t="s">
        <v>260</v>
      </c>
      <c r="S640" t="s">
        <v>34</v>
      </c>
      <c r="T640" t="s">
        <v>261</v>
      </c>
      <c r="U640" t="s">
        <v>262</v>
      </c>
      <c r="V640" t="s">
        <v>52</v>
      </c>
      <c r="W640" t="s">
        <v>263</v>
      </c>
      <c r="X640" t="s">
        <v>264</v>
      </c>
      <c r="Y640" t="s">
        <v>65</v>
      </c>
    </row>
    <row r="641" spans="1:25" x14ac:dyDescent="0.25">
      <c r="A641">
        <v>10266</v>
      </c>
      <c r="B641">
        <v>49</v>
      </c>
      <c r="C641" t="s">
        <v>77</v>
      </c>
      <c r="D641">
        <v>5</v>
      </c>
      <c r="E641" t="s">
        <v>1648</v>
      </c>
      <c r="F641" t="s">
        <v>830</v>
      </c>
      <c r="G641" t="s">
        <v>28</v>
      </c>
      <c r="H641">
        <v>3</v>
      </c>
      <c r="I641">
        <v>7</v>
      </c>
      <c r="J641">
        <v>2004</v>
      </c>
      <c r="K641" t="s">
        <v>278</v>
      </c>
      <c r="L641">
        <v>142</v>
      </c>
      <c r="M641" t="s">
        <v>1635</v>
      </c>
      <c r="N641" t="s">
        <v>831</v>
      </c>
      <c r="O641" t="s">
        <v>832</v>
      </c>
      <c r="P641" t="s">
        <v>833</v>
      </c>
      <c r="Q641" t="s">
        <v>34</v>
      </c>
      <c r="R641" t="s">
        <v>834</v>
      </c>
      <c r="S641" t="s">
        <v>34</v>
      </c>
      <c r="T641" t="s">
        <v>835</v>
      </c>
      <c r="U641" t="s">
        <v>396</v>
      </c>
      <c r="V641" t="s">
        <v>52</v>
      </c>
      <c r="W641" t="s">
        <v>836</v>
      </c>
      <c r="X641" t="s">
        <v>837</v>
      </c>
      <c r="Y641" t="s">
        <v>65</v>
      </c>
    </row>
    <row r="642" spans="1:25" x14ac:dyDescent="0.25">
      <c r="A642">
        <v>10278</v>
      </c>
      <c r="B642">
        <v>29</v>
      </c>
      <c r="C642" t="s">
        <v>77</v>
      </c>
      <c r="D642">
        <v>5</v>
      </c>
      <c r="E642" t="s">
        <v>1649</v>
      </c>
      <c r="F642" t="s">
        <v>1317</v>
      </c>
      <c r="G642" t="s">
        <v>28</v>
      </c>
      <c r="H642">
        <v>3</v>
      </c>
      <c r="I642">
        <v>8</v>
      </c>
      <c r="J642">
        <v>2004</v>
      </c>
      <c r="K642" t="s">
        <v>278</v>
      </c>
      <c r="L642">
        <v>142</v>
      </c>
      <c r="M642" t="s">
        <v>1635</v>
      </c>
      <c r="N642" t="s">
        <v>1318</v>
      </c>
      <c r="O642" t="s">
        <v>1319</v>
      </c>
      <c r="P642" t="s">
        <v>1320</v>
      </c>
      <c r="Q642" t="s">
        <v>34</v>
      </c>
      <c r="R642" t="s">
        <v>1321</v>
      </c>
      <c r="S642" t="s">
        <v>1322</v>
      </c>
      <c r="T642" t="s">
        <v>1323</v>
      </c>
      <c r="U642" t="s">
        <v>38</v>
      </c>
      <c r="V642" t="s">
        <v>39</v>
      </c>
      <c r="W642" t="s">
        <v>168</v>
      </c>
      <c r="X642" t="s">
        <v>705</v>
      </c>
      <c r="Y642" t="s">
        <v>65</v>
      </c>
    </row>
    <row r="643" spans="1:25" x14ac:dyDescent="0.25">
      <c r="A643">
        <v>10287</v>
      </c>
      <c r="B643">
        <v>24</v>
      </c>
      <c r="C643" t="s">
        <v>77</v>
      </c>
      <c r="D643">
        <v>3</v>
      </c>
      <c r="E643" t="s">
        <v>1650</v>
      </c>
      <c r="F643" t="s">
        <v>846</v>
      </c>
      <c r="G643" t="s">
        <v>28</v>
      </c>
      <c r="H643">
        <v>3</v>
      </c>
      <c r="I643">
        <v>8</v>
      </c>
      <c r="J643">
        <v>2004</v>
      </c>
      <c r="K643" t="s">
        <v>278</v>
      </c>
      <c r="L643">
        <v>142</v>
      </c>
      <c r="M643" t="s">
        <v>1635</v>
      </c>
      <c r="N643" t="s">
        <v>818</v>
      </c>
      <c r="O643" t="s">
        <v>819</v>
      </c>
      <c r="P643" t="s">
        <v>820</v>
      </c>
      <c r="Q643" t="s">
        <v>34</v>
      </c>
      <c r="R643" t="s">
        <v>821</v>
      </c>
      <c r="S643" t="s">
        <v>34</v>
      </c>
      <c r="T643" t="s">
        <v>822</v>
      </c>
      <c r="U643" t="s">
        <v>823</v>
      </c>
      <c r="V643" t="s">
        <v>52</v>
      </c>
      <c r="W643" t="s">
        <v>824</v>
      </c>
      <c r="X643" t="s">
        <v>150</v>
      </c>
      <c r="Y643" t="s">
        <v>65</v>
      </c>
    </row>
    <row r="644" spans="1:25" x14ac:dyDescent="0.25">
      <c r="A644">
        <v>10301</v>
      </c>
      <c r="B644">
        <v>47</v>
      </c>
      <c r="C644" t="s">
        <v>77</v>
      </c>
      <c r="D644">
        <v>7</v>
      </c>
      <c r="E644" t="s">
        <v>1651</v>
      </c>
      <c r="F644" t="s">
        <v>1326</v>
      </c>
      <c r="G644" t="s">
        <v>28</v>
      </c>
      <c r="H644">
        <v>4</v>
      </c>
      <c r="I644">
        <v>10</v>
      </c>
      <c r="J644">
        <v>2003</v>
      </c>
      <c r="K644" t="s">
        <v>278</v>
      </c>
      <c r="L644">
        <v>142</v>
      </c>
      <c r="M644" t="s">
        <v>1635</v>
      </c>
      <c r="N644" t="s">
        <v>1327</v>
      </c>
      <c r="O644" t="s">
        <v>1328</v>
      </c>
      <c r="P644" t="s">
        <v>1329</v>
      </c>
      <c r="Q644" t="s">
        <v>34</v>
      </c>
      <c r="R644" t="s">
        <v>1330</v>
      </c>
      <c r="S644" t="s">
        <v>34</v>
      </c>
      <c r="T644" t="s">
        <v>1331</v>
      </c>
      <c r="U644" t="s">
        <v>112</v>
      </c>
      <c r="V644" t="s">
        <v>52</v>
      </c>
      <c r="W644" t="s">
        <v>1332</v>
      </c>
      <c r="X644" t="s">
        <v>1333</v>
      </c>
      <c r="Y644" t="s">
        <v>229</v>
      </c>
    </row>
    <row r="645" spans="1:25" x14ac:dyDescent="0.25">
      <c r="A645">
        <v>10310</v>
      </c>
      <c r="B645">
        <v>24</v>
      </c>
      <c r="C645" t="s">
        <v>77</v>
      </c>
      <c r="D645">
        <v>1</v>
      </c>
      <c r="E645" t="s">
        <v>1652</v>
      </c>
      <c r="F645" t="s">
        <v>856</v>
      </c>
      <c r="G645" t="s">
        <v>28</v>
      </c>
      <c r="H645">
        <v>4</v>
      </c>
      <c r="I645">
        <v>10</v>
      </c>
      <c r="J645">
        <v>2004</v>
      </c>
      <c r="K645" t="s">
        <v>278</v>
      </c>
      <c r="L645">
        <v>142</v>
      </c>
      <c r="M645" t="s">
        <v>1635</v>
      </c>
      <c r="N645" t="s">
        <v>805</v>
      </c>
      <c r="O645" t="s">
        <v>806</v>
      </c>
      <c r="P645" t="s">
        <v>807</v>
      </c>
      <c r="Q645" t="s">
        <v>34</v>
      </c>
      <c r="R645" t="s">
        <v>808</v>
      </c>
      <c r="S645" t="s">
        <v>34</v>
      </c>
      <c r="T645" t="s">
        <v>809</v>
      </c>
      <c r="U645" t="s">
        <v>810</v>
      </c>
      <c r="V645" t="s">
        <v>52</v>
      </c>
      <c r="W645" t="s">
        <v>811</v>
      </c>
      <c r="X645" t="s">
        <v>812</v>
      </c>
      <c r="Y645" t="s">
        <v>65</v>
      </c>
    </row>
    <row r="646" spans="1:25" x14ac:dyDescent="0.25">
      <c r="A646">
        <v>10321</v>
      </c>
      <c r="B646">
        <v>25</v>
      </c>
      <c r="C646" t="s">
        <v>77</v>
      </c>
      <c r="D646">
        <v>9</v>
      </c>
      <c r="E646" t="s">
        <v>1653</v>
      </c>
      <c r="F646" t="s">
        <v>424</v>
      </c>
      <c r="G646" t="s">
        <v>28</v>
      </c>
      <c r="H646">
        <v>4</v>
      </c>
      <c r="I646">
        <v>11</v>
      </c>
      <c r="J646">
        <v>2004</v>
      </c>
      <c r="K646" t="s">
        <v>278</v>
      </c>
      <c r="L646">
        <v>142</v>
      </c>
      <c r="M646" t="s">
        <v>1635</v>
      </c>
      <c r="N646" t="s">
        <v>248</v>
      </c>
      <c r="O646" t="s">
        <v>249</v>
      </c>
      <c r="P646" t="s">
        <v>250</v>
      </c>
      <c r="Q646" t="s">
        <v>34</v>
      </c>
      <c r="R646" t="s">
        <v>251</v>
      </c>
      <c r="S646" t="s">
        <v>185</v>
      </c>
      <c r="T646" t="s">
        <v>252</v>
      </c>
      <c r="U646" t="s">
        <v>38</v>
      </c>
      <c r="V646" t="s">
        <v>39</v>
      </c>
      <c r="W646" t="s">
        <v>253</v>
      </c>
      <c r="X646" t="s">
        <v>254</v>
      </c>
      <c r="Y646" t="s">
        <v>65</v>
      </c>
    </row>
    <row r="647" spans="1:25" x14ac:dyDescent="0.25">
      <c r="A647">
        <v>10331</v>
      </c>
      <c r="B647">
        <v>30</v>
      </c>
      <c r="C647" t="s">
        <v>1654</v>
      </c>
      <c r="D647">
        <v>8</v>
      </c>
      <c r="E647" t="s">
        <v>1655</v>
      </c>
      <c r="F647" t="s">
        <v>1337</v>
      </c>
      <c r="G647" t="s">
        <v>28</v>
      </c>
      <c r="H647">
        <v>4</v>
      </c>
      <c r="I647">
        <v>11</v>
      </c>
      <c r="J647">
        <v>2004</v>
      </c>
      <c r="K647" t="s">
        <v>278</v>
      </c>
      <c r="L647">
        <v>142</v>
      </c>
      <c r="M647" t="s">
        <v>1635</v>
      </c>
      <c r="N647" t="s">
        <v>494</v>
      </c>
      <c r="O647" t="s">
        <v>495</v>
      </c>
      <c r="P647" t="s">
        <v>496</v>
      </c>
      <c r="Q647" t="s">
        <v>34</v>
      </c>
      <c r="R647" t="s">
        <v>332</v>
      </c>
      <c r="S647" t="s">
        <v>214</v>
      </c>
      <c r="T647" t="s">
        <v>333</v>
      </c>
      <c r="U647" t="s">
        <v>38</v>
      </c>
      <c r="V647" t="s">
        <v>39</v>
      </c>
      <c r="W647" t="s">
        <v>187</v>
      </c>
      <c r="X647" t="s">
        <v>497</v>
      </c>
      <c r="Y647" t="s">
        <v>42</v>
      </c>
    </row>
    <row r="648" spans="1:25" x14ac:dyDescent="0.25">
      <c r="A648">
        <v>10342</v>
      </c>
      <c r="B648">
        <v>22</v>
      </c>
      <c r="C648" t="s">
        <v>77</v>
      </c>
      <c r="D648">
        <v>3</v>
      </c>
      <c r="E648" t="s">
        <v>1656</v>
      </c>
      <c r="F648" t="s">
        <v>220</v>
      </c>
      <c r="G648" t="s">
        <v>28</v>
      </c>
      <c r="H648">
        <v>4</v>
      </c>
      <c r="I648">
        <v>11</v>
      </c>
      <c r="J648">
        <v>2004</v>
      </c>
      <c r="K648" t="s">
        <v>278</v>
      </c>
      <c r="L648">
        <v>142</v>
      </c>
      <c r="M648" t="s">
        <v>1635</v>
      </c>
      <c r="N648" t="s">
        <v>132</v>
      </c>
      <c r="O648" t="s">
        <v>133</v>
      </c>
      <c r="P648" t="s">
        <v>134</v>
      </c>
      <c r="Q648" t="s">
        <v>135</v>
      </c>
      <c r="R648" t="s">
        <v>136</v>
      </c>
      <c r="S648" t="s">
        <v>137</v>
      </c>
      <c r="T648" t="s">
        <v>138</v>
      </c>
      <c r="U648" t="s">
        <v>139</v>
      </c>
      <c r="V648" t="s">
        <v>140</v>
      </c>
      <c r="W648" t="s">
        <v>141</v>
      </c>
      <c r="X648" t="s">
        <v>142</v>
      </c>
      <c r="Y648" t="s">
        <v>65</v>
      </c>
    </row>
    <row r="649" spans="1:25" x14ac:dyDescent="0.25">
      <c r="A649">
        <v>10356</v>
      </c>
      <c r="B649">
        <v>27</v>
      </c>
      <c r="C649" t="s">
        <v>1657</v>
      </c>
      <c r="D649">
        <v>2</v>
      </c>
      <c r="E649" t="s">
        <v>1658</v>
      </c>
      <c r="F649" t="s">
        <v>1341</v>
      </c>
      <c r="G649" t="s">
        <v>28</v>
      </c>
      <c r="H649">
        <v>4</v>
      </c>
      <c r="I649">
        <v>12</v>
      </c>
      <c r="J649">
        <v>2004</v>
      </c>
      <c r="K649" t="s">
        <v>278</v>
      </c>
      <c r="L649">
        <v>142</v>
      </c>
      <c r="M649" t="s">
        <v>1635</v>
      </c>
      <c r="N649" t="s">
        <v>58</v>
      </c>
      <c r="O649" t="s">
        <v>59</v>
      </c>
      <c r="P649" t="s">
        <v>60</v>
      </c>
      <c r="Q649" t="s">
        <v>34</v>
      </c>
      <c r="R649" t="s">
        <v>61</v>
      </c>
      <c r="S649" t="s">
        <v>34</v>
      </c>
      <c r="T649" t="s">
        <v>62</v>
      </c>
      <c r="U649" t="s">
        <v>51</v>
      </c>
      <c r="V649" t="s">
        <v>52</v>
      </c>
      <c r="W649" t="s">
        <v>63</v>
      </c>
      <c r="X649" t="s">
        <v>64</v>
      </c>
      <c r="Y649" t="s">
        <v>42</v>
      </c>
    </row>
    <row r="650" spans="1:25" x14ac:dyDescent="0.25">
      <c r="A650">
        <v>10366</v>
      </c>
      <c r="B650">
        <v>34</v>
      </c>
      <c r="C650" t="s">
        <v>77</v>
      </c>
      <c r="D650">
        <v>3</v>
      </c>
      <c r="E650" t="s">
        <v>1659</v>
      </c>
      <c r="F650" t="s">
        <v>1660</v>
      </c>
      <c r="G650" t="s">
        <v>28</v>
      </c>
      <c r="H650">
        <v>1</v>
      </c>
      <c r="I650">
        <v>1</v>
      </c>
      <c r="J650">
        <v>2005</v>
      </c>
      <c r="K650" t="s">
        <v>278</v>
      </c>
      <c r="L650">
        <v>142</v>
      </c>
      <c r="M650" t="s">
        <v>1635</v>
      </c>
      <c r="N650" t="s">
        <v>1543</v>
      </c>
      <c r="O650" t="s">
        <v>1544</v>
      </c>
      <c r="P650" t="s">
        <v>1545</v>
      </c>
      <c r="Q650" t="s">
        <v>34</v>
      </c>
      <c r="R650" t="s">
        <v>1546</v>
      </c>
      <c r="S650" t="s">
        <v>34</v>
      </c>
      <c r="T650" t="s">
        <v>1547</v>
      </c>
      <c r="U650" t="s">
        <v>643</v>
      </c>
      <c r="V650" t="s">
        <v>52</v>
      </c>
      <c r="W650" t="s">
        <v>1548</v>
      </c>
      <c r="X650" t="s">
        <v>1549</v>
      </c>
      <c r="Y650" t="s">
        <v>65</v>
      </c>
    </row>
    <row r="651" spans="1:25" x14ac:dyDescent="0.25">
      <c r="A651">
        <v>10377</v>
      </c>
      <c r="B651">
        <v>36</v>
      </c>
      <c r="C651" t="s">
        <v>77</v>
      </c>
      <c r="D651">
        <v>6</v>
      </c>
      <c r="E651" t="s">
        <v>1661</v>
      </c>
      <c r="F651" t="s">
        <v>1167</v>
      </c>
      <c r="G651" t="s">
        <v>28</v>
      </c>
      <c r="H651">
        <v>1</v>
      </c>
      <c r="I651">
        <v>2</v>
      </c>
      <c r="J651">
        <v>2005</v>
      </c>
      <c r="K651" t="s">
        <v>278</v>
      </c>
      <c r="L651">
        <v>142</v>
      </c>
      <c r="M651" t="s">
        <v>1635</v>
      </c>
      <c r="N651" t="s">
        <v>191</v>
      </c>
      <c r="O651" t="s">
        <v>192</v>
      </c>
      <c r="P651" t="s">
        <v>193</v>
      </c>
      <c r="Q651" t="s">
        <v>34</v>
      </c>
      <c r="R651" t="s">
        <v>194</v>
      </c>
      <c r="S651" t="s">
        <v>34</v>
      </c>
      <c r="T651" t="s">
        <v>195</v>
      </c>
      <c r="U651" t="s">
        <v>196</v>
      </c>
      <c r="V651" t="s">
        <v>52</v>
      </c>
      <c r="W651" t="s">
        <v>197</v>
      </c>
      <c r="X651" t="s">
        <v>198</v>
      </c>
      <c r="Y651" t="s">
        <v>65</v>
      </c>
    </row>
    <row r="652" spans="1:25" x14ac:dyDescent="0.25">
      <c r="A652">
        <v>10390</v>
      </c>
      <c r="B652">
        <v>34</v>
      </c>
      <c r="C652" t="s">
        <v>1662</v>
      </c>
      <c r="D652">
        <v>15</v>
      </c>
      <c r="E652" t="s">
        <v>1663</v>
      </c>
      <c r="F652" t="s">
        <v>1348</v>
      </c>
      <c r="G652" t="s">
        <v>28</v>
      </c>
      <c r="H652">
        <v>1</v>
      </c>
      <c r="I652">
        <v>3</v>
      </c>
      <c r="J652">
        <v>2005</v>
      </c>
      <c r="K652" t="s">
        <v>278</v>
      </c>
      <c r="L652">
        <v>142</v>
      </c>
      <c r="M652" t="s">
        <v>1635</v>
      </c>
      <c r="N652" t="s">
        <v>417</v>
      </c>
      <c r="O652" t="s">
        <v>418</v>
      </c>
      <c r="P652" t="s">
        <v>419</v>
      </c>
      <c r="Q652" t="s">
        <v>34</v>
      </c>
      <c r="R652" t="s">
        <v>420</v>
      </c>
      <c r="S652" t="s">
        <v>73</v>
      </c>
      <c r="T652" t="s">
        <v>167</v>
      </c>
      <c r="U652" t="s">
        <v>38</v>
      </c>
      <c r="V652" t="s">
        <v>39</v>
      </c>
      <c r="W652" t="s">
        <v>421</v>
      </c>
      <c r="X652" t="s">
        <v>422</v>
      </c>
      <c r="Y652" t="s">
        <v>42</v>
      </c>
    </row>
    <row r="653" spans="1:25" x14ac:dyDescent="0.25">
      <c r="A653">
        <v>10406</v>
      </c>
      <c r="B653">
        <v>48</v>
      </c>
      <c r="C653" t="s">
        <v>77</v>
      </c>
      <c r="D653">
        <v>2</v>
      </c>
      <c r="E653" t="s">
        <v>1664</v>
      </c>
      <c r="F653" t="s">
        <v>1350</v>
      </c>
      <c r="G653" t="s">
        <v>267</v>
      </c>
      <c r="H653">
        <v>2</v>
      </c>
      <c r="I653">
        <v>4</v>
      </c>
      <c r="J653">
        <v>2005</v>
      </c>
      <c r="K653" t="s">
        <v>278</v>
      </c>
      <c r="L653">
        <v>142</v>
      </c>
      <c r="M653" t="s">
        <v>1635</v>
      </c>
      <c r="N653" t="s">
        <v>562</v>
      </c>
      <c r="O653" t="s">
        <v>563</v>
      </c>
      <c r="P653" t="s">
        <v>564</v>
      </c>
      <c r="Q653" t="s">
        <v>34</v>
      </c>
      <c r="R653" t="s">
        <v>565</v>
      </c>
      <c r="S653" t="s">
        <v>34</v>
      </c>
      <c r="T653" t="s">
        <v>566</v>
      </c>
      <c r="U653" t="s">
        <v>567</v>
      </c>
      <c r="V653" t="s">
        <v>52</v>
      </c>
      <c r="W653" t="s">
        <v>568</v>
      </c>
      <c r="X653" t="s">
        <v>569</v>
      </c>
      <c r="Y653" t="s">
        <v>229</v>
      </c>
    </row>
    <row r="654" spans="1:25" x14ac:dyDescent="0.25">
      <c r="A654">
        <v>10419</v>
      </c>
      <c r="B654">
        <v>34</v>
      </c>
      <c r="C654" t="s">
        <v>77</v>
      </c>
      <c r="D654">
        <v>4</v>
      </c>
      <c r="E654" t="s">
        <v>1665</v>
      </c>
      <c r="F654" t="s">
        <v>878</v>
      </c>
      <c r="G654" t="s">
        <v>28</v>
      </c>
      <c r="H654">
        <v>2</v>
      </c>
      <c r="I654">
        <v>5</v>
      </c>
      <c r="J654">
        <v>2005</v>
      </c>
      <c r="K654" t="s">
        <v>278</v>
      </c>
      <c r="L654">
        <v>142</v>
      </c>
      <c r="M654" t="s">
        <v>1635</v>
      </c>
      <c r="N654" t="s">
        <v>221</v>
      </c>
      <c r="O654" t="s">
        <v>222</v>
      </c>
      <c r="P654" t="s">
        <v>223</v>
      </c>
      <c r="Q654" t="s">
        <v>34</v>
      </c>
      <c r="R654" t="s">
        <v>224</v>
      </c>
      <c r="S654" t="s">
        <v>34</v>
      </c>
      <c r="T654" t="s">
        <v>225</v>
      </c>
      <c r="U654" t="s">
        <v>226</v>
      </c>
      <c r="V654" t="s">
        <v>52</v>
      </c>
      <c r="W654" t="s">
        <v>227</v>
      </c>
      <c r="X654" t="s">
        <v>228</v>
      </c>
      <c r="Y654" t="s">
        <v>65</v>
      </c>
    </row>
    <row r="655" spans="1:25" x14ac:dyDescent="0.25">
      <c r="A655">
        <v>10104</v>
      </c>
      <c r="B655">
        <v>24</v>
      </c>
      <c r="C655" t="s">
        <v>77</v>
      </c>
      <c r="D655">
        <v>8</v>
      </c>
      <c r="E655" t="s">
        <v>1666</v>
      </c>
      <c r="F655" t="s">
        <v>1026</v>
      </c>
      <c r="G655" t="s">
        <v>28</v>
      </c>
      <c r="H655">
        <v>1</v>
      </c>
      <c r="I655">
        <v>1</v>
      </c>
      <c r="J655">
        <v>2003</v>
      </c>
      <c r="K655" t="s">
        <v>278</v>
      </c>
      <c r="L655">
        <v>163</v>
      </c>
      <c r="M655" t="s">
        <v>1667</v>
      </c>
      <c r="N655" t="s">
        <v>268</v>
      </c>
      <c r="O655" t="s">
        <v>269</v>
      </c>
      <c r="P655" t="s">
        <v>270</v>
      </c>
      <c r="Q655" t="s">
        <v>34</v>
      </c>
      <c r="R655" t="s">
        <v>271</v>
      </c>
      <c r="S655" t="s">
        <v>34</v>
      </c>
      <c r="T655" t="s">
        <v>272</v>
      </c>
      <c r="U655" t="s">
        <v>273</v>
      </c>
      <c r="V655" t="s">
        <v>52</v>
      </c>
      <c r="W655" t="s">
        <v>274</v>
      </c>
      <c r="X655" t="s">
        <v>275</v>
      </c>
      <c r="Y655" t="s">
        <v>65</v>
      </c>
    </row>
    <row r="656" spans="1:25" x14ac:dyDescent="0.25">
      <c r="A656">
        <v>10115</v>
      </c>
      <c r="B656">
        <v>46</v>
      </c>
      <c r="C656" t="s">
        <v>77</v>
      </c>
      <c r="D656">
        <v>4</v>
      </c>
      <c r="E656" t="s">
        <v>1668</v>
      </c>
      <c r="F656" t="s">
        <v>1174</v>
      </c>
      <c r="G656" t="s">
        <v>28</v>
      </c>
      <c r="H656">
        <v>2</v>
      </c>
      <c r="I656">
        <v>4</v>
      </c>
      <c r="J656">
        <v>2003</v>
      </c>
      <c r="K656" t="s">
        <v>278</v>
      </c>
      <c r="L656">
        <v>163</v>
      </c>
      <c r="M656" t="s">
        <v>1667</v>
      </c>
      <c r="N656" t="s">
        <v>312</v>
      </c>
      <c r="O656" t="s">
        <v>313</v>
      </c>
      <c r="P656" t="s">
        <v>314</v>
      </c>
      <c r="Q656" t="s">
        <v>315</v>
      </c>
      <c r="R656" t="s">
        <v>35</v>
      </c>
      <c r="S656" t="s">
        <v>36</v>
      </c>
      <c r="T656" t="s">
        <v>37</v>
      </c>
      <c r="U656" t="s">
        <v>38</v>
      </c>
      <c r="V656" t="s">
        <v>39</v>
      </c>
      <c r="W656" t="s">
        <v>187</v>
      </c>
      <c r="X656" t="s">
        <v>316</v>
      </c>
      <c r="Y656" t="s">
        <v>229</v>
      </c>
    </row>
    <row r="657" spans="1:25" x14ac:dyDescent="0.25">
      <c r="A657">
        <v>10127</v>
      </c>
      <c r="B657">
        <v>45</v>
      </c>
      <c r="C657" t="s">
        <v>77</v>
      </c>
      <c r="D657">
        <v>10</v>
      </c>
      <c r="E657" t="s">
        <v>1669</v>
      </c>
      <c r="F657" t="s">
        <v>884</v>
      </c>
      <c r="G657" t="s">
        <v>28</v>
      </c>
      <c r="H657">
        <v>2</v>
      </c>
      <c r="I657">
        <v>6</v>
      </c>
      <c r="J657">
        <v>2003</v>
      </c>
      <c r="K657" t="s">
        <v>278</v>
      </c>
      <c r="L657">
        <v>163</v>
      </c>
      <c r="M657" t="s">
        <v>1667</v>
      </c>
      <c r="N657" t="s">
        <v>885</v>
      </c>
      <c r="O657" t="s">
        <v>886</v>
      </c>
      <c r="P657" t="s">
        <v>887</v>
      </c>
      <c r="Q657" t="s">
        <v>888</v>
      </c>
      <c r="R657" t="s">
        <v>35</v>
      </c>
      <c r="S657" t="s">
        <v>36</v>
      </c>
      <c r="T657" t="s">
        <v>37</v>
      </c>
      <c r="U657" t="s">
        <v>38</v>
      </c>
      <c r="V657" t="s">
        <v>39</v>
      </c>
      <c r="W657" t="s">
        <v>75</v>
      </c>
      <c r="X657" t="s">
        <v>889</v>
      </c>
      <c r="Y657" t="s">
        <v>229</v>
      </c>
    </row>
    <row r="658" spans="1:25" x14ac:dyDescent="0.25">
      <c r="A658">
        <v>10141</v>
      </c>
      <c r="B658">
        <v>39</v>
      </c>
      <c r="C658" t="s">
        <v>77</v>
      </c>
      <c r="D658">
        <v>4</v>
      </c>
      <c r="E658" t="s">
        <v>1670</v>
      </c>
      <c r="F658" t="s">
        <v>1177</v>
      </c>
      <c r="G658" t="s">
        <v>28</v>
      </c>
      <c r="H658">
        <v>3</v>
      </c>
      <c r="I658">
        <v>8</v>
      </c>
      <c r="J658">
        <v>2003</v>
      </c>
      <c r="K658" t="s">
        <v>278</v>
      </c>
      <c r="L658">
        <v>163</v>
      </c>
      <c r="M658" t="s">
        <v>1667</v>
      </c>
      <c r="N658" t="s">
        <v>866</v>
      </c>
      <c r="O658" t="s">
        <v>867</v>
      </c>
      <c r="P658" t="s">
        <v>868</v>
      </c>
      <c r="Q658" t="s">
        <v>34</v>
      </c>
      <c r="R658" t="s">
        <v>869</v>
      </c>
      <c r="S658" t="s">
        <v>34</v>
      </c>
      <c r="T658" t="s">
        <v>870</v>
      </c>
      <c r="U658" t="s">
        <v>196</v>
      </c>
      <c r="V658" t="s">
        <v>52</v>
      </c>
      <c r="W658" t="s">
        <v>871</v>
      </c>
      <c r="X658" t="s">
        <v>872</v>
      </c>
      <c r="Y658" t="s">
        <v>65</v>
      </c>
    </row>
    <row r="659" spans="1:25" x14ac:dyDescent="0.25">
      <c r="A659">
        <v>10151</v>
      </c>
      <c r="B659">
        <v>43</v>
      </c>
      <c r="C659" t="s">
        <v>77</v>
      </c>
      <c r="D659">
        <v>2</v>
      </c>
      <c r="E659" t="s">
        <v>1671</v>
      </c>
      <c r="F659" t="s">
        <v>1179</v>
      </c>
      <c r="G659" t="s">
        <v>28</v>
      </c>
      <c r="H659">
        <v>3</v>
      </c>
      <c r="I659">
        <v>9</v>
      </c>
      <c r="J659">
        <v>2003</v>
      </c>
      <c r="K659" t="s">
        <v>278</v>
      </c>
      <c r="L659">
        <v>163</v>
      </c>
      <c r="M659" t="s">
        <v>1667</v>
      </c>
      <c r="N659" t="s">
        <v>688</v>
      </c>
      <c r="O659" t="s">
        <v>689</v>
      </c>
      <c r="P659" t="s">
        <v>690</v>
      </c>
      <c r="Q659" t="s">
        <v>34</v>
      </c>
      <c r="R659" t="s">
        <v>691</v>
      </c>
      <c r="S659" t="s">
        <v>34</v>
      </c>
      <c r="T659" t="s">
        <v>692</v>
      </c>
      <c r="U659" t="s">
        <v>196</v>
      </c>
      <c r="V659" t="s">
        <v>52</v>
      </c>
      <c r="W659" t="s">
        <v>693</v>
      </c>
      <c r="X659" t="s">
        <v>694</v>
      </c>
      <c r="Y659" t="s">
        <v>229</v>
      </c>
    </row>
    <row r="660" spans="1:25" x14ac:dyDescent="0.25">
      <c r="A660">
        <v>10165</v>
      </c>
      <c r="B660">
        <v>29</v>
      </c>
      <c r="C660" t="s">
        <v>77</v>
      </c>
      <c r="D660">
        <v>11</v>
      </c>
      <c r="E660" t="s">
        <v>1672</v>
      </c>
      <c r="F660" t="s">
        <v>895</v>
      </c>
      <c r="G660" t="s">
        <v>28</v>
      </c>
      <c r="H660">
        <v>4</v>
      </c>
      <c r="I660">
        <v>10</v>
      </c>
      <c r="J660">
        <v>2003</v>
      </c>
      <c r="K660" t="s">
        <v>278</v>
      </c>
      <c r="L660">
        <v>163</v>
      </c>
      <c r="M660" t="s">
        <v>1667</v>
      </c>
      <c r="N660" t="s">
        <v>302</v>
      </c>
      <c r="O660" t="s">
        <v>303</v>
      </c>
      <c r="P660" t="s">
        <v>304</v>
      </c>
      <c r="Q660" t="s">
        <v>34</v>
      </c>
      <c r="R660" t="s">
        <v>305</v>
      </c>
      <c r="S660" t="s">
        <v>34</v>
      </c>
      <c r="T660" t="s">
        <v>306</v>
      </c>
      <c r="U660" t="s">
        <v>305</v>
      </c>
      <c r="V660" t="s">
        <v>307</v>
      </c>
      <c r="W660" t="s">
        <v>308</v>
      </c>
      <c r="X660" t="s">
        <v>309</v>
      </c>
      <c r="Y660" t="s">
        <v>65</v>
      </c>
    </row>
    <row r="661" spans="1:25" x14ac:dyDescent="0.25">
      <c r="A661">
        <v>10176</v>
      </c>
      <c r="B661">
        <v>20</v>
      </c>
      <c r="C661" t="s">
        <v>77</v>
      </c>
      <c r="D661">
        <v>10</v>
      </c>
      <c r="E661" t="s">
        <v>1673</v>
      </c>
      <c r="F661" t="s">
        <v>318</v>
      </c>
      <c r="G661" t="s">
        <v>28</v>
      </c>
      <c r="H661">
        <v>4</v>
      </c>
      <c r="I661">
        <v>11</v>
      </c>
      <c r="J661">
        <v>2003</v>
      </c>
      <c r="K661" t="s">
        <v>278</v>
      </c>
      <c r="L661">
        <v>163</v>
      </c>
      <c r="M661" t="s">
        <v>1667</v>
      </c>
      <c r="N661" t="s">
        <v>831</v>
      </c>
      <c r="O661" t="s">
        <v>832</v>
      </c>
      <c r="P661" t="s">
        <v>833</v>
      </c>
      <c r="Q661" t="s">
        <v>34</v>
      </c>
      <c r="R661" t="s">
        <v>834</v>
      </c>
      <c r="S661" t="s">
        <v>34</v>
      </c>
      <c r="T661" t="s">
        <v>835</v>
      </c>
      <c r="U661" t="s">
        <v>396</v>
      </c>
      <c r="V661" t="s">
        <v>52</v>
      </c>
      <c r="W661" t="s">
        <v>836</v>
      </c>
      <c r="X661" t="s">
        <v>837</v>
      </c>
      <c r="Y661" t="s">
        <v>65</v>
      </c>
    </row>
    <row r="662" spans="1:25" x14ac:dyDescent="0.25">
      <c r="A662">
        <v>10184</v>
      </c>
      <c r="B662">
        <v>46</v>
      </c>
      <c r="C662" t="s">
        <v>77</v>
      </c>
      <c r="D662">
        <v>5</v>
      </c>
      <c r="E662" t="s">
        <v>1668</v>
      </c>
      <c r="F662" t="s">
        <v>602</v>
      </c>
      <c r="G662" t="s">
        <v>28</v>
      </c>
      <c r="H662">
        <v>4</v>
      </c>
      <c r="I662">
        <v>11</v>
      </c>
      <c r="J662">
        <v>2003</v>
      </c>
      <c r="K662" t="s">
        <v>278</v>
      </c>
      <c r="L662">
        <v>163</v>
      </c>
      <c r="M662" t="s">
        <v>1667</v>
      </c>
      <c r="N662" t="s">
        <v>1183</v>
      </c>
      <c r="O662" t="s">
        <v>1184</v>
      </c>
      <c r="P662" t="s">
        <v>1185</v>
      </c>
      <c r="Q662" t="s">
        <v>34</v>
      </c>
      <c r="R662" t="s">
        <v>1186</v>
      </c>
      <c r="S662" t="s">
        <v>34</v>
      </c>
      <c r="T662" t="s">
        <v>1187</v>
      </c>
      <c r="U662" t="s">
        <v>273</v>
      </c>
      <c r="V662" t="s">
        <v>52</v>
      </c>
      <c r="W662" t="s">
        <v>1188</v>
      </c>
      <c r="X662" t="s">
        <v>1189</v>
      </c>
      <c r="Y662" t="s">
        <v>229</v>
      </c>
    </row>
    <row r="663" spans="1:25" x14ac:dyDescent="0.25">
      <c r="A663">
        <v>10195</v>
      </c>
      <c r="B663">
        <v>27</v>
      </c>
      <c r="C663" t="s">
        <v>77</v>
      </c>
      <c r="D663">
        <v>5</v>
      </c>
      <c r="E663" t="s">
        <v>1674</v>
      </c>
      <c r="F663" t="s">
        <v>337</v>
      </c>
      <c r="G663" t="s">
        <v>28</v>
      </c>
      <c r="H663">
        <v>4</v>
      </c>
      <c r="I663">
        <v>11</v>
      </c>
      <c r="J663">
        <v>2003</v>
      </c>
      <c r="K663" t="s">
        <v>278</v>
      </c>
      <c r="L663">
        <v>163</v>
      </c>
      <c r="M663" t="s">
        <v>1667</v>
      </c>
      <c r="N663" t="s">
        <v>510</v>
      </c>
      <c r="O663" t="s">
        <v>511</v>
      </c>
      <c r="P663" t="s">
        <v>512</v>
      </c>
      <c r="Q663" t="s">
        <v>34</v>
      </c>
      <c r="R663" t="s">
        <v>513</v>
      </c>
      <c r="S663" t="s">
        <v>36</v>
      </c>
      <c r="T663" t="s">
        <v>514</v>
      </c>
      <c r="U663" t="s">
        <v>38</v>
      </c>
      <c r="V663" t="s">
        <v>39</v>
      </c>
      <c r="W663" t="s">
        <v>149</v>
      </c>
      <c r="X663" t="s">
        <v>363</v>
      </c>
      <c r="Y663" t="s">
        <v>65</v>
      </c>
    </row>
    <row r="664" spans="1:25" x14ac:dyDescent="0.25">
      <c r="A664">
        <v>10207</v>
      </c>
      <c r="B664">
        <v>44</v>
      </c>
      <c r="C664" t="s">
        <v>77</v>
      </c>
      <c r="D664">
        <v>6</v>
      </c>
      <c r="E664" t="s">
        <v>1675</v>
      </c>
      <c r="F664" t="s">
        <v>736</v>
      </c>
      <c r="G664" t="s">
        <v>28</v>
      </c>
      <c r="H664">
        <v>4</v>
      </c>
      <c r="I664">
        <v>12</v>
      </c>
      <c r="J664">
        <v>2003</v>
      </c>
      <c r="K664" t="s">
        <v>278</v>
      </c>
      <c r="L664">
        <v>163</v>
      </c>
      <c r="M664" t="s">
        <v>1667</v>
      </c>
      <c r="N664" t="s">
        <v>737</v>
      </c>
      <c r="O664" t="s">
        <v>738</v>
      </c>
      <c r="P664" t="s">
        <v>739</v>
      </c>
      <c r="Q664" t="s">
        <v>34</v>
      </c>
      <c r="R664" t="s">
        <v>659</v>
      </c>
      <c r="S664" t="s">
        <v>185</v>
      </c>
      <c r="T664" t="s">
        <v>660</v>
      </c>
      <c r="U664" t="s">
        <v>38</v>
      </c>
      <c r="V664" t="s">
        <v>39</v>
      </c>
      <c r="W664" t="s">
        <v>740</v>
      </c>
      <c r="X664" t="s">
        <v>422</v>
      </c>
      <c r="Y664" t="s">
        <v>229</v>
      </c>
    </row>
    <row r="665" spans="1:25" x14ac:dyDescent="0.25">
      <c r="A665">
        <v>10219</v>
      </c>
      <c r="B665">
        <v>43</v>
      </c>
      <c r="C665" t="s">
        <v>77</v>
      </c>
      <c r="D665">
        <v>1</v>
      </c>
      <c r="E665" t="s">
        <v>1676</v>
      </c>
      <c r="F665" t="s">
        <v>1194</v>
      </c>
      <c r="G665" t="s">
        <v>28</v>
      </c>
      <c r="H665">
        <v>1</v>
      </c>
      <c r="I665">
        <v>2</v>
      </c>
      <c r="J665">
        <v>2004</v>
      </c>
      <c r="K665" t="s">
        <v>278</v>
      </c>
      <c r="L665">
        <v>163</v>
      </c>
      <c r="M665" t="s">
        <v>1667</v>
      </c>
      <c r="N665" t="s">
        <v>1195</v>
      </c>
      <c r="O665" t="s">
        <v>1196</v>
      </c>
      <c r="P665" t="s">
        <v>1197</v>
      </c>
      <c r="Q665" t="s">
        <v>34</v>
      </c>
      <c r="R665" t="s">
        <v>1198</v>
      </c>
      <c r="S665" t="s">
        <v>73</v>
      </c>
      <c r="T665" t="s">
        <v>92</v>
      </c>
      <c r="U665" t="s">
        <v>38</v>
      </c>
      <c r="V665" t="s">
        <v>39</v>
      </c>
      <c r="W665" t="s">
        <v>1199</v>
      </c>
      <c r="X665" t="s">
        <v>705</v>
      </c>
      <c r="Y665" t="s">
        <v>229</v>
      </c>
    </row>
    <row r="666" spans="1:25" x14ac:dyDescent="0.25">
      <c r="A666">
        <v>10230</v>
      </c>
      <c r="B666">
        <v>49</v>
      </c>
      <c r="C666" t="s">
        <v>77</v>
      </c>
      <c r="D666">
        <v>8</v>
      </c>
      <c r="E666" t="s">
        <v>1677</v>
      </c>
      <c r="F666" t="s">
        <v>1039</v>
      </c>
      <c r="G666" t="s">
        <v>28</v>
      </c>
      <c r="H666">
        <v>1</v>
      </c>
      <c r="I666">
        <v>3</v>
      </c>
      <c r="J666">
        <v>2004</v>
      </c>
      <c r="K666" t="s">
        <v>278</v>
      </c>
      <c r="L666">
        <v>163</v>
      </c>
      <c r="M666" t="s">
        <v>1667</v>
      </c>
      <c r="N666" t="s">
        <v>849</v>
      </c>
      <c r="O666" t="s">
        <v>850</v>
      </c>
      <c r="P666" t="s">
        <v>851</v>
      </c>
      <c r="Q666" t="s">
        <v>34</v>
      </c>
      <c r="R666" t="s">
        <v>852</v>
      </c>
      <c r="S666" t="s">
        <v>34</v>
      </c>
      <c r="T666" t="s">
        <v>853</v>
      </c>
      <c r="U666" t="s">
        <v>810</v>
      </c>
      <c r="V666" t="s">
        <v>52</v>
      </c>
      <c r="W666" t="s">
        <v>854</v>
      </c>
      <c r="X666" t="s">
        <v>731</v>
      </c>
      <c r="Y666" t="s">
        <v>229</v>
      </c>
    </row>
    <row r="667" spans="1:25" x14ac:dyDescent="0.25">
      <c r="A667">
        <v>10246</v>
      </c>
      <c r="B667">
        <v>40</v>
      </c>
      <c r="C667" t="s">
        <v>77</v>
      </c>
      <c r="D667">
        <v>4</v>
      </c>
      <c r="E667" t="s">
        <v>1678</v>
      </c>
      <c r="F667" t="s">
        <v>920</v>
      </c>
      <c r="G667" t="s">
        <v>28</v>
      </c>
      <c r="H667">
        <v>2</v>
      </c>
      <c r="I667">
        <v>5</v>
      </c>
      <c r="J667">
        <v>2004</v>
      </c>
      <c r="K667" t="s">
        <v>278</v>
      </c>
      <c r="L667">
        <v>163</v>
      </c>
      <c r="M667" t="s">
        <v>1667</v>
      </c>
      <c r="N667" t="s">
        <v>268</v>
      </c>
      <c r="O667" t="s">
        <v>269</v>
      </c>
      <c r="P667" t="s">
        <v>270</v>
      </c>
      <c r="Q667" t="s">
        <v>34</v>
      </c>
      <c r="R667" t="s">
        <v>271</v>
      </c>
      <c r="S667" t="s">
        <v>34</v>
      </c>
      <c r="T667" t="s">
        <v>272</v>
      </c>
      <c r="U667" t="s">
        <v>273</v>
      </c>
      <c r="V667" t="s">
        <v>52</v>
      </c>
      <c r="W667" t="s">
        <v>274</v>
      </c>
      <c r="X667" t="s">
        <v>275</v>
      </c>
      <c r="Y667" t="s">
        <v>65</v>
      </c>
    </row>
    <row r="668" spans="1:25" x14ac:dyDescent="0.25">
      <c r="A668">
        <v>10259</v>
      </c>
      <c r="B668">
        <v>30</v>
      </c>
      <c r="C668" t="s">
        <v>77</v>
      </c>
      <c r="D668">
        <v>3</v>
      </c>
      <c r="E668" t="s">
        <v>1679</v>
      </c>
      <c r="F668" t="s">
        <v>379</v>
      </c>
      <c r="G668" t="s">
        <v>28</v>
      </c>
      <c r="H668">
        <v>2</v>
      </c>
      <c r="I668">
        <v>6</v>
      </c>
      <c r="J668">
        <v>2004</v>
      </c>
      <c r="K668" t="s">
        <v>278</v>
      </c>
      <c r="L668">
        <v>163</v>
      </c>
      <c r="M668" t="s">
        <v>1667</v>
      </c>
      <c r="N668" t="s">
        <v>743</v>
      </c>
      <c r="O668" t="s">
        <v>744</v>
      </c>
      <c r="P668" t="s">
        <v>745</v>
      </c>
      <c r="Q668" t="s">
        <v>746</v>
      </c>
      <c r="R668" t="s">
        <v>305</v>
      </c>
      <c r="S668" t="s">
        <v>34</v>
      </c>
      <c r="T668" t="s">
        <v>747</v>
      </c>
      <c r="U668" t="s">
        <v>305</v>
      </c>
      <c r="V668" t="s">
        <v>140</v>
      </c>
      <c r="W668" t="s">
        <v>748</v>
      </c>
      <c r="X668" t="s">
        <v>749</v>
      </c>
      <c r="Y668" t="s">
        <v>65</v>
      </c>
    </row>
    <row r="669" spans="1:25" x14ac:dyDescent="0.25">
      <c r="A669">
        <v>10271</v>
      </c>
      <c r="B669">
        <v>50</v>
      </c>
      <c r="C669" t="s">
        <v>77</v>
      </c>
      <c r="D669">
        <v>4</v>
      </c>
      <c r="E669" t="s">
        <v>1680</v>
      </c>
      <c r="F669" t="s">
        <v>922</v>
      </c>
      <c r="G669" t="s">
        <v>28</v>
      </c>
      <c r="H669">
        <v>3</v>
      </c>
      <c r="I669">
        <v>7</v>
      </c>
      <c r="J669">
        <v>2004</v>
      </c>
      <c r="K669" t="s">
        <v>278</v>
      </c>
      <c r="L669">
        <v>163</v>
      </c>
      <c r="M669" t="s">
        <v>1667</v>
      </c>
      <c r="N669" t="s">
        <v>417</v>
      </c>
      <c r="O669" t="s">
        <v>418</v>
      </c>
      <c r="P669" t="s">
        <v>419</v>
      </c>
      <c r="Q669" t="s">
        <v>34</v>
      </c>
      <c r="R669" t="s">
        <v>420</v>
      </c>
      <c r="S669" t="s">
        <v>73</v>
      </c>
      <c r="T669" t="s">
        <v>167</v>
      </c>
      <c r="U669" t="s">
        <v>38</v>
      </c>
      <c r="V669" t="s">
        <v>39</v>
      </c>
      <c r="W669" t="s">
        <v>421</v>
      </c>
      <c r="X669" t="s">
        <v>422</v>
      </c>
      <c r="Y669" t="s">
        <v>229</v>
      </c>
    </row>
    <row r="670" spans="1:25" x14ac:dyDescent="0.25">
      <c r="A670">
        <v>10282</v>
      </c>
      <c r="B670">
        <v>23</v>
      </c>
      <c r="C670" t="s">
        <v>77</v>
      </c>
      <c r="D670">
        <v>13</v>
      </c>
      <c r="E670" t="s">
        <v>1681</v>
      </c>
      <c r="F670" t="s">
        <v>647</v>
      </c>
      <c r="G670" t="s">
        <v>28</v>
      </c>
      <c r="H670">
        <v>3</v>
      </c>
      <c r="I670">
        <v>8</v>
      </c>
      <c r="J670">
        <v>2004</v>
      </c>
      <c r="K670" t="s">
        <v>278</v>
      </c>
      <c r="L670">
        <v>163</v>
      </c>
      <c r="M670" t="s">
        <v>1667</v>
      </c>
      <c r="N670" t="s">
        <v>417</v>
      </c>
      <c r="O670" t="s">
        <v>418</v>
      </c>
      <c r="P670" t="s">
        <v>419</v>
      </c>
      <c r="Q670" t="s">
        <v>34</v>
      </c>
      <c r="R670" t="s">
        <v>420</v>
      </c>
      <c r="S670" t="s">
        <v>73</v>
      </c>
      <c r="T670" t="s">
        <v>167</v>
      </c>
      <c r="U670" t="s">
        <v>38</v>
      </c>
      <c r="V670" t="s">
        <v>39</v>
      </c>
      <c r="W670" t="s">
        <v>421</v>
      </c>
      <c r="X670" t="s">
        <v>422</v>
      </c>
      <c r="Y670" t="s">
        <v>65</v>
      </c>
    </row>
    <row r="671" spans="1:25" x14ac:dyDescent="0.25">
      <c r="A671">
        <v>10292</v>
      </c>
      <c r="B671">
        <v>26</v>
      </c>
      <c r="C671" t="s">
        <v>77</v>
      </c>
      <c r="D671">
        <v>7</v>
      </c>
      <c r="E671" t="s">
        <v>1682</v>
      </c>
      <c r="F671" t="s">
        <v>400</v>
      </c>
      <c r="G671" t="s">
        <v>28</v>
      </c>
      <c r="H671">
        <v>3</v>
      </c>
      <c r="I671">
        <v>9</v>
      </c>
      <c r="J671">
        <v>2004</v>
      </c>
      <c r="K671" t="s">
        <v>278</v>
      </c>
      <c r="L671">
        <v>163</v>
      </c>
      <c r="M671" t="s">
        <v>1667</v>
      </c>
      <c r="N671" t="s">
        <v>31</v>
      </c>
      <c r="O671" t="s">
        <v>32</v>
      </c>
      <c r="P671" t="s">
        <v>33</v>
      </c>
      <c r="Q671" t="s">
        <v>34</v>
      </c>
      <c r="R671" t="s">
        <v>35</v>
      </c>
      <c r="S671" t="s">
        <v>36</v>
      </c>
      <c r="T671" t="s">
        <v>37</v>
      </c>
      <c r="U671" t="s">
        <v>38</v>
      </c>
      <c r="V671" t="s">
        <v>39</v>
      </c>
      <c r="W671" t="s">
        <v>40</v>
      </c>
      <c r="X671" t="s">
        <v>41</v>
      </c>
      <c r="Y671" t="s">
        <v>65</v>
      </c>
    </row>
    <row r="672" spans="1:25" x14ac:dyDescent="0.25">
      <c r="A672">
        <v>10305</v>
      </c>
      <c r="B672">
        <v>27</v>
      </c>
      <c r="C672" t="s">
        <v>77</v>
      </c>
      <c r="D672">
        <v>4</v>
      </c>
      <c r="E672" t="s">
        <v>1683</v>
      </c>
      <c r="F672" t="s">
        <v>759</v>
      </c>
      <c r="G672" t="s">
        <v>28</v>
      </c>
      <c r="H672">
        <v>4</v>
      </c>
      <c r="I672">
        <v>10</v>
      </c>
      <c r="J672">
        <v>2004</v>
      </c>
      <c r="K672" t="s">
        <v>278</v>
      </c>
      <c r="L672">
        <v>163</v>
      </c>
      <c r="M672" t="s">
        <v>1667</v>
      </c>
      <c r="N672" t="s">
        <v>181</v>
      </c>
      <c r="O672" t="s">
        <v>182</v>
      </c>
      <c r="P672" t="s">
        <v>183</v>
      </c>
      <c r="Q672" t="s">
        <v>34</v>
      </c>
      <c r="R672" t="s">
        <v>184</v>
      </c>
      <c r="S672" t="s">
        <v>185</v>
      </c>
      <c r="T672" t="s">
        <v>186</v>
      </c>
      <c r="U672" t="s">
        <v>38</v>
      </c>
      <c r="V672" t="s">
        <v>39</v>
      </c>
      <c r="W672" t="s">
        <v>187</v>
      </c>
      <c r="X672" t="s">
        <v>188</v>
      </c>
      <c r="Y672" t="s">
        <v>65</v>
      </c>
    </row>
    <row r="673" spans="1:25" x14ac:dyDescent="0.25">
      <c r="A673">
        <v>10314</v>
      </c>
      <c r="B673">
        <v>42</v>
      </c>
      <c r="C673" t="s">
        <v>77</v>
      </c>
      <c r="D673">
        <v>13</v>
      </c>
      <c r="E673" t="s">
        <v>1684</v>
      </c>
      <c r="F673" t="s">
        <v>761</v>
      </c>
      <c r="G673" t="s">
        <v>28</v>
      </c>
      <c r="H673">
        <v>4</v>
      </c>
      <c r="I673">
        <v>10</v>
      </c>
      <c r="J673">
        <v>2004</v>
      </c>
      <c r="K673" t="s">
        <v>278</v>
      </c>
      <c r="L673">
        <v>163</v>
      </c>
      <c r="M673" t="s">
        <v>1667</v>
      </c>
      <c r="N673" t="s">
        <v>934</v>
      </c>
      <c r="O673" t="s">
        <v>935</v>
      </c>
      <c r="P673" t="s">
        <v>936</v>
      </c>
      <c r="Q673" t="s">
        <v>34</v>
      </c>
      <c r="R673" t="s">
        <v>937</v>
      </c>
      <c r="S673" t="s">
        <v>34</v>
      </c>
      <c r="T673" t="s">
        <v>938</v>
      </c>
      <c r="U673" t="s">
        <v>567</v>
      </c>
      <c r="V673" t="s">
        <v>52</v>
      </c>
      <c r="W673" t="s">
        <v>939</v>
      </c>
      <c r="X673" t="s">
        <v>940</v>
      </c>
      <c r="Y673" t="s">
        <v>65</v>
      </c>
    </row>
    <row r="674" spans="1:25" x14ac:dyDescent="0.25">
      <c r="A674">
        <v>10324</v>
      </c>
      <c r="B674">
        <v>47</v>
      </c>
      <c r="C674" t="s">
        <v>77</v>
      </c>
      <c r="D674">
        <v>8</v>
      </c>
      <c r="E674" t="s">
        <v>1685</v>
      </c>
      <c r="F674" t="s">
        <v>676</v>
      </c>
      <c r="G674" t="s">
        <v>28</v>
      </c>
      <c r="H674">
        <v>4</v>
      </c>
      <c r="I674">
        <v>11</v>
      </c>
      <c r="J674">
        <v>2004</v>
      </c>
      <c r="K674" t="s">
        <v>278</v>
      </c>
      <c r="L674">
        <v>163</v>
      </c>
      <c r="M674" t="s">
        <v>1667</v>
      </c>
      <c r="N674" t="s">
        <v>145</v>
      </c>
      <c r="O674" t="s">
        <v>146</v>
      </c>
      <c r="P674" t="s">
        <v>147</v>
      </c>
      <c r="Q674" t="s">
        <v>148</v>
      </c>
      <c r="R674" t="s">
        <v>35</v>
      </c>
      <c r="S674" t="s">
        <v>36</v>
      </c>
      <c r="T674" t="s">
        <v>37</v>
      </c>
      <c r="U674" t="s">
        <v>38</v>
      </c>
      <c r="V674" t="s">
        <v>39</v>
      </c>
      <c r="W674" t="s">
        <v>149</v>
      </c>
      <c r="X674" t="s">
        <v>150</v>
      </c>
      <c r="Y674" t="s">
        <v>229</v>
      </c>
    </row>
    <row r="675" spans="1:25" x14ac:dyDescent="0.25">
      <c r="A675">
        <v>10336</v>
      </c>
      <c r="B675">
        <v>49</v>
      </c>
      <c r="C675" t="s">
        <v>77</v>
      </c>
      <c r="D675">
        <v>6</v>
      </c>
      <c r="E675" t="s">
        <v>1686</v>
      </c>
      <c r="F675" t="s">
        <v>945</v>
      </c>
      <c r="G675" t="s">
        <v>28</v>
      </c>
      <c r="H675">
        <v>4</v>
      </c>
      <c r="I675">
        <v>11</v>
      </c>
      <c r="J675">
        <v>2004</v>
      </c>
      <c r="K675" t="s">
        <v>278</v>
      </c>
      <c r="L675">
        <v>163</v>
      </c>
      <c r="M675" t="s">
        <v>1667</v>
      </c>
      <c r="N675" t="s">
        <v>713</v>
      </c>
      <c r="O675" t="s">
        <v>714</v>
      </c>
      <c r="P675" t="s">
        <v>715</v>
      </c>
      <c r="Q675" t="s">
        <v>34</v>
      </c>
      <c r="R675" t="s">
        <v>61</v>
      </c>
      <c r="S675" t="s">
        <v>34</v>
      </c>
      <c r="T675" t="s">
        <v>716</v>
      </c>
      <c r="U675" t="s">
        <v>51</v>
      </c>
      <c r="V675" t="s">
        <v>52</v>
      </c>
      <c r="W675" t="s">
        <v>717</v>
      </c>
      <c r="X675" t="s">
        <v>718</v>
      </c>
      <c r="Y675" t="s">
        <v>229</v>
      </c>
    </row>
    <row r="676" spans="1:25" x14ac:dyDescent="0.25">
      <c r="A676">
        <v>10349</v>
      </c>
      <c r="B676">
        <v>38</v>
      </c>
      <c r="C676" t="s">
        <v>77</v>
      </c>
      <c r="D676">
        <v>8</v>
      </c>
      <c r="E676" t="s">
        <v>1687</v>
      </c>
      <c r="F676" t="s">
        <v>1117</v>
      </c>
      <c r="G676" t="s">
        <v>28</v>
      </c>
      <c r="H676">
        <v>4</v>
      </c>
      <c r="I676">
        <v>12</v>
      </c>
      <c r="J676">
        <v>2004</v>
      </c>
      <c r="K676" t="s">
        <v>278</v>
      </c>
      <c r="L676">
        <v>163</v>
      </c>
      <c r="M676" t="s">
        <v>1667</v>
      </c>
      <c r="N676" t="s">
        <v>885</v>
      </c>
      <c r="O676" t="s">
        <v>886</v>
      </c>
      <c r="P676" t="s">
        <v>887</v>
      </c>
      <c r="Q676" t="s">
        <v>888</v>
      </c>
      <c r="R676" t="s">
        <v>35</v>
      </c>
      <c r="S676" t="s">
        <v>36</v>
      </c>
      <c r="T676" t="s">
        <v>37</v>
      </c>
      <c r="U676" t="s">
        <v>38</v>
      </c>
      <c r="V676" t="s">
        <v>39</v>
      </c>
      <c r="W676" t="s">
        <v>75</v>
      </c>
      <c r="X676" t="s">
        <v>889</v>
      </c>
      <c r="Y676" t="s">
        <v>65</v>
      </c>
    </row>
    <row r="677" spans="1:25" x14ac:dyDescent="0.25">
      <c r="A677">
        <v>10358</v>
      </c>
      <c r="B677">
        <v>20</v>
      </c>
      <c r="C677" t="s">
        <v>77</v>
      </c>
      <c r="D677">
        <v>10</v>
      </c>
      <c r="E677" t="s">
        <v>1688</v>
      </c>
      <c r="F677" t="s">
        <v>436</v>
      </c>
      <c r="G677" t="s">
        <v>28</v>
      </c>
      <c r="H677">
        <v>4</v>
      </c>
      <c r="I677">
        <v>12</v>
      </c>
      <c r="J677">
        <v>2004</v>
      </c>
      <c r="K677" t="s">
        <v>278</v>
      </c>
      <c r="L677">
        <v>163</v>
      </c>
      <c r="M677" t="s">
        <v>1667</v>
      </c>
      <c r="N677" t="s">
        <v>268</v>
      </c>
      <c r="O677" t="s">
        <v>269</v>
      </c>
      <c r="P677" t="s">
        <v>270</v>
      </c>
      <c r="Q677" t="s">
        <v>34</v>
      </c>
      <c r="R677" t="s">
        <v>271</v>
      </c>
      <c r="S677" t="s">
        <v>34</v>
      </c>
      <c r="T677" t="s">
        <v>272</v>
      </c>
      <c r="U677" t="s">
        <v>273</v>
      </c>
      <c r="V677" t="s">
        <v>52</v>
      </c>
      <c r="W677" t="s">
        <v>274</v>
      </c>
      <c r="X677" t="s">
        <v>275</v>
      </c>
      <c r="Y677" t="s">
        <v>42</v>
      </c>
    </row>
    <row r="678" spans="1:25" x14ac:dyDescent="0.25">
      <c r="A678">
        <v>10371</v>
      </c>
      <c r="B678">
        <v>25</v>
      </c>
      <c r="C678" t="s">
        <v>77</v>
      </c>
      <c r="D678">
        <v>7</v>
      </c>
      <c r="E678" t="s">
        <v>1689</v>
      </c>
      <c r="F678" t="s">
        <v>950</v>
      </c>
      <c r="G678" t="s">
        <v>28</v>
      </c>
      <c r="H678">
        <v>1</v>
      </c>
      <c r="I678">
        <v>1</v>
      </c>
      <c r="J678">
        <v>2005</v>
      </c>
      <c r="K678" t="s">
        <v>278</v>
      </c>
      <c r="L678">
        <v>163</v>
      </c>
      <c r="M678" t="s">
        <v>1667</v>
      </c>
      <c r="N678" t="s">
        <v>417</v>
      </c>
      <c r="O678" t="s">
        <v>418</v>
      </c>
      <c r="P678" t="s">
        <v>419</v>
      </c>
      <c r="Q678" t="s">
        <v>34</v>
      </c>
      <c r="R678" t="s">
        <v>420</v>
      </c>
      <c r="S678" t="s">
        <v>73</v>
      </c>
      <c r="T678" t="s">
        <v>167</v>
      </c>
      <c r="U678" t="s">
        <v>38</v>
      </c>
      <c r="V678" t="s">
        <v>39</v>
      </c>
      <c r="W678" t="s">
        <v>421</v>
      </c>
      <c r="X678" t="s">
        <v>422</v>
      </c>
      <c r="Y678" t="s">
        <v>42</v>
      </c>
    </row>
    <row r="679" spans="1:25" x14ac:dyDescent="0.25">
      <c r="A679">
        <v>10382</v>
      </c>
      <c r="B679">
        <v>25</v>
      </c>
      <c r="C679" t="s">
        <v>1690</v>
      </c>
      <c r="D679">
        <v>5</v>
      </c>
      <c r="E679" t="s">
        <v>1691</v>
      </c>
      <c r="F679" t="s">
        <v>445</v>
      </c>
      <c r="G679" t="s">
        <v>28</v>
      </c>
      <c r="H679">
        <v>1</v>
      </c>
      <c r="I679">
        <v>2</v>
      </c>
      <c r="J679">
        <v>2005</v>
      </c>
      <c r="K679" t="s">
        <v>278</v>
      </c>
      <c r="L679">
        <v>163</v>
      </c>
      <c r="M679" t="s">
        <v>1667</v>
      </c>
      <c r="N679" t="s">
        <v>417</v>
      </c>
      <c r="O679" t="s">
        <v>418</v>
      </c>
      <c r="P679" t="s">
        <v>419</v>
      </c>
      <c r="Q679" t="s">
        <v>34</v>
      </c>
      <c r="R679" t="s">
        <v>420</v>
      </c>
      <c r="S679" t="s">
        <v>73</v>
      </c>
      <c r="T679" t="s">
        <v>167</v>
      </c>
      <c r="U679" t="s">
        <v>38</v>
      </c>
      <c r="V679" t="s">
        <v>39</v>
      </c>
      <c r="W679" t="s">
        <v>421</v>
      </c>
      <c r="X679" t="s">
        <v>422</v>
      </c>
      <c r="Y679" t="s">
        <v>42</v>
      </c>
    </row>
    <row r="680" spans="1:25" x14ac:dyDescent="0.25">
      <c r="A680">
        <v>10412</v>
      </c>
      <c r="B680">
        <v>41</v>
      </c>
      <c r="C680" t="s">
        <v>77</v>
      </c>
      <c r="D680">
        <v>4</v>
      </c>
      <c r="E680" t="s">
        <v>1692</v>
      </c>
      <c r="F680" t="s">
        <v>1220</v>
      </c>
      <c r="G680" t="s">
        <v>28</v>
      </c>
      <c r="H680">
        <v>2</v>
      </c>
      <c r="I680">
        <v>5</v>
      </c>
      <c r="J680">
        <v>2005</v>
      </c>
      <c r="K680" t="s">
        <v>278</v>
      </c>
      <c r="L680">
        <v>163</v>
      </c>
      <c r="M680" t="s">
        <v>1667</v>
      </c>
      <c r="N680" t="s">
        <v>268</v>
      </c>
      <c r="O680" t="s">
        <v>269</v>
      </c>
      <c r="P680" t="s">
        <v>270</v>
      </c>
      <c r="Q680" t="s">
        <v>34</v>
      </c>
      <c r="R680" t="s">
        <v>271</v>
      </c>
      <c r="S680" t="s">
        <v>34</v>
      </c>
      <c r="T680" t="s">
        <v>272</v>
      </c>
      <c r="U680" t="s">
        <v>273</v>
      </c>
      <c r="V680" t="s">
        <v>52</v>
      </c>
      <c r="W680" t="s">
        <v>274</v>
      </c>
      <c r="X680" t="s">
        <v>275</v>
      </c>
      <c r="Y680" t="s">
        <v>65</v>
      </c>
    </row>
    <row r="681" spans="1:25" x14ac:dyDescent="0.25">
      <c r="A681">
        <v>10425</v>
      </c>
      <c r="B681">
        <v>28</v>
      </c>
      <c r="C681" t="s">
        <v>77</v>
      </c>
      <c r="D681">
        <v>3</v>
      </c>
      <c r="E681" t="s">
        <v>1693</v>
      </c>
      <c r="F681" t="s">
        <v>467</v>
      </c>
      <c r="G681" t="s">
        <v>468</v>
      </c>
      <c r="H681">
        <v>2</v>
      </c>
      <c r="I681">
        <v>5</v>
      </c>
      <c r="J681">
        <v>2005</v>
      </c>
      <c r="K681" t="s">
        <v>278</v>
      </c>
      <c r="L681">
        <v>163</v>
      </c>
      <c r="M681" t="s">
        <v>1667</v>
      </c>
      <c r="N681" t="s">
        <v>172</v>
      </c>
      <c r="O681" t="s">
        <v>173</v>
      </c>
      <c r="P681" t="s">
        <v>174</v>
      </c>
      <c r="Q681" t="s">
        <v>34</v>
      </c>
      <c r="R681" t="s">
        <v>175</v>
      </c>
      <c r="S681" t="s">
        <v>34</v>
      </c>
      <c r="T681" t="s">
        <v>176</v>
      </c>
      <c r="U681" t="s">
        <v>51</v>
      </c>
      <c r="V681" t="s">
        <v>52</v>
      </c>
      <c r="W681" t="s">
        <v>177</v>
      </c>
      <c r="X681" t="s">
        <v>178</v>
      </c>
      <c r="Y681" t="s">
        <v>65</v>
      </c>
    </row>
    <row r="682" spans="1:25" x14ac:dyDescent="0.25">
      <c r="A682">
        <v>10100</v>
      </c>
      <c r="B682">
        <v>50</v>
      </c>
      <c r="C682" t="s">
        <v>1694</v>
      </c>
      <c r="D682">
        <v>2</v>
      </c>
      <c r="E682" t="s">
        <v>1695</v>
      </c>
      <c r="F682" t="s">
        <v>1564</v>
      </c>
      <c r="G682" t="s">
        <v>28</v>
      </c>
      <c r="H682">
        <v>1</v>
      </c>
      <c r="I682">
        <v>1</v>
      </c>
      <c r="J682">
        <v>2003</v>
      </c>
      <c r="K682" t="s">
        <v>1354</v>
      </c>
      <c r="L682">
        <v>60</v>
      </c>
      <c r="M682" t="s">
        <v>1696</v>
      </c>
      <c r="N682" t="s">
        <v>425</v>
      </c>
      <c r="O682" t="s">
        <v>426</v>
      </c>
      <c r="P682" t="s">
        <v>427</v>
      </c>
      <c r="Q682" t="s">
        <v>34</v>
      </c>
      <c r="R682" t="s">
        <v>428</v>
      </c>
      <c r="S682" t="s">
        <v>429</v>
      </c>
      <c r="T682" t="s">
        <v>430</v>
      </c>
      <c r="U682" t="s">
        <v>38</v>
      </c>
      <c r="V682" t="s">
        <v>39</v>
      </c>
      <c r="W682" t="s">
        <v>75</v>
      </c>
      <c r="X682" t="s">
        <v>422</v>
      </c>
      <c r="Y682" t="s">
        <v>65</v>
      </c>
    </row>
    <row r="683" spans="1:25" x14ac:dyDescent="0.25">
      <c r="A683">
        <v>10110</v>
      </c>
      <c r="B683">
        <v>32</v>
      </c>
      <c r="C683" t="s">
        <v>1697</v>
      </c>
      <c r="D683">
        <v>6</v>
      </c>
      <c r="E683" t="s">
        <v>1698</v>
      </c>
      <c r="F683" t="s">
        <v>1464</v>
      </c>
      <c r="G683" t="s">
        <v>28</v>
      </c>
      <c r="H683">
        <v>1</v>
      </c>
      <c r="I683">
        <v>3</v>
      </c>
      <c r="J683">
        <v>2003</v>
      </c>
      <c r="K683" t="s">
        <v>1354</v>
      </c>
      <c r="L683">
        <v>60</v>
      </c>
      <c r="M683" t="s">
        <v>1696</v>
      </c>
      <c r="N683" t="s">
        <v>927</v>
      </c>
      <c r="O683" t="s">
        <v>928</v>
      </c>
      <c r="P683" t="s">
        <v>929</v>
      </c>
      <c r="Q683" t="s">
        <v>34</v>
      </c>
      <c r="R683" t="s">
        <v>930</v>
      </c>
      <c r="S683" t="s">
        <v>34</v>
      </c>
      <c r="T683" t="s">
        <v>931</v>
      </c>
      <c r="U683" t="s">
        <v>262</v>
      </c>
      <c r="V683" t="s">
        <v>52</v>
      </c>
      <c r="W683" t="s">
        <v>932</v>
      </c>
      <c r="X683" t="s">
        <v>137</v>
      </c>
      <c r="Y683" t="s">
        <v>42</v>
      </c>
    </row>
    <row r="684" spans="1:25" x14ac:dyDescent="0.25">
      <c r="A684">
        <v>10124</v>
      </c>
      <c r="B684">
        <v>42</v>
      </c>
      <c r="C684" t="s">
        <v>1699</v>
      </c>
      <c r="D684">
        <v>5</v>
      </c>
      <c r="E684" t="s">
        <v>1700</v>
      </c>
      <c r="F684" t="s">
        <v>1360</v>
      </c>
      <c r="G684" t="s">
        <v>28</v>
      </c>
      <c r="H684">
        <v>2</v>
      </c>
      <c r="I684">
        <v>5</v>
      </c>
      <c r="J684">
        <v>2003</v>
      </c>
      <c r="K684" t="s">
        <v>1354</v>
      </c>
      <c r="L684">
        <v>60</v>
      </c>
      <c r="M684" t="s">
        <v>1696</v>
      </c>
      <c r="N684" t="s">
        <v>1318</v>
      </c>
      <c r="O684" t="s">
        <v>1319</v>
      </c>
      <c r="P684" t="s">
        <v>1320</v>
      </c>
      <c r="Q684" t="s">
        <v>34</v>
      </c>
      <c r="R684" t="s">
        <v>1321</v>
      </c>
      <c r="S684" t="s">
        <v>1322</v>
      </c>
      <c r="T684" t="s">
        <v>1323</v>
      </c>
      <c r="U684" t="s">
        <v>38</v>
      </c>
      <c r="V684" t="s">
        <v>39</v>
      </c>
      <c r="W684" t="s">
        <v>168</v>
      </c>
      <c r="X684" t="s">
        <v>705</v>
      </c>
      <c r="Y684" t="s">
        <v>42</v>
      </c>
    </row>
    <row r="685" spans="1:25" x14ac:dyDescent="0.25">
      <c r="A685">
        <v>10149</v>
      </c>
      <c r="B685">
        <v>24</v>
      </c>
      <c r="C685" t="s">
        <v>1701</v>
      </c>
      <c r="D685">
        <v>10</v>
      </c>
      <c r="E685" t="s">
        <v>1702</v>
      </c>
      <c r="F685" t="s">
        <v>1364</v>
      </c>
      <c r="G685" t="s">
        <v>28</v>
      </c>
      <c r="H685">
        <v>3</v>
      </c>
      <c r="I685">
        <v>9</v>
      </c>
      <c r="J685">
        <v>2003</v>
      </c>
      <c r="K685" t="s">
        <v>1354</v>
      </c>
      <c r="L685">
        <v>60</v>
      </c>
      <c r="M685" t="s">
        <v>1696</v>
      </c>
      <c r="N685" t="s">
        <v>1195</v>
      </c>
      <c r="O685" t="s">
        <v>1196</v>
      </c>
      <c r="P685" t="s">
        <v>1197</v>
      </c>
      <c r="Q685" t="s">
        <v>34</v>
      </c>
      <c r="R685" t="s">
        <v>1198</v>
      </c>
      <c r="S685" t="s">
        <v>73</v>
      </c>
      <c r="T685" t="s">
        <v>92</v>
      </c>
      <c r="U685" t="s">
        <v>38</v>
      </c>
      <c r="V685" t="s">
        <v>39</v>
      </c>
      <c r="W685" t="s">
        <v>1199</v>
      </c>
      <c r="X685" t="s">
        <v>705</v>
      </c>
      <c r="Y685" t="s">
        <v>42</v>
      </c>
    </row>
    <row r="686" spans="1:25" x14ac:dyDescent="0.25">
      <c r="A686">
        <v>10162</v>
      </c>
      <c r="B686">
        <v>27</v>
      </c>
      <c r="C686" t="s">
        <v>1703</v>
      </c>
      <c r="D686">
        <v>8</v>
      </c>
      <c r="E686" t="s">
        <v>1704</v>
      </c>
      <c r="F686" t="s">
        <v>1367</v>
      </c>
      <c r="G686" t="s">
        <v>28</v>
      </c>
      <c r="H686">
        <v>4</v>
      </c>
      <c r="I686">
        <v>10</v>
      </c>
      <c r="J686">
        <v>2003</v>
      </c>
      <c r="K686" t="s">
        <v>1354</v>
      </c>
      <c r="L686">
        <v>60</v>
      </c>
      <c r="M686" t="s">
        <v>1696</v>
      </c>
      <c r="N686" t="s">
        <v>80</v>
      </c>
      <c r="O686" t="s">
        <v>81</v>
      </c>
      <c r="P686" t="s">
        <v>82</v>
      </c>
      <c r="Q686" t="s">
        <v>34</v>
      </c>
      <c r="R686" t="s">
        <v>83</v>
      </c>
      <c r="S686" t="s">
        <v>73</v>
      </c>
      <c r="T686" t="s">
        <v>34</v>
      </c>
      <c r="U686" t="s">
        <v>38</v>
      </c>
      <c r="V686" t="s">
        <v>39</v>
      </c>
      <c r="W686" t="s">
        <v>84</v>
      </c>
      <c r="X686" t="s">
        <v>76</v>
      </c>
      <c r="Y686" t="s">
        <v>42</v>
      </c>
    </row>
    <row r="687" spans="1:25" x14ac:dyDescent="0.25">
      <c r="A687">
        <v>10173</v>
      </c>
      <c r="B687">
        <v>26</v>
      </c>
      <c r="C687" t="s">
        <v>1705</v>
      </c>
      <c r="D687">
        <v>12</v>
      </c>
      <c r="E687" t="s">
        <v>1706</v>
      </c>
      <c r="F687" t="s">
        <v>1306</v>
      </c>
      <c r="G687" t="s">
        <v>28</v>
      </c>
      <c r="H687">
        <v>4</v>
      </c>
      <c r="I687">
        <v>11</v>
      </c>
      <c r="J687">
        <v>2003</v>
      </c>
      <c r="K687" t="s">
        <v>1354</v>
      </c>
      <c r="L687">
        <v>60</v>
      </c>
      <c r="M687" t="s">
        <v>1696</v>
      </c>
      <c r="N687" t="s">
        <v>1369</v>
      </c>
      <c r="O687" t="s">
        <v>1370</v>
      </c>
      <c r="P687" t="s">
        <v>1371</v>
      </c>
      <c r="Q687" t="s">
        <v>34</v>
      </c>
      <c r="R687" t="s">
        <v>1372</v>
      </c>
      <c r="S687" t="s">
        <v>34</v>
      </c>
      <c r="T687" t="s">
        <v>1373</v>
      </c>
      <c r="U687" t="s">
        <v>396</v>
      </c>
      <c r="V687" t="s">
        <v>52</v>
      </c>
      <c r="W687" t="s">
        <v>1374</v>
      </c>
      <c r="X687" t="s">
        <v>1375</v>
      </c>
      <c r="Y687" t="s">
        <v>42</v>
      </c>
    </row>
    <row r="688" spans="1:25" x14ac:dyDescent="0.25">
      <c r="A688">
        <v>10182</v>
      </c>
      <c r="B688">
        <v>38</v>
      </c>
      <c r="C688" t="s">
        <v>1707</v>
      </c>
      <c r="D688">
        <v>9</v>
      </c>
      <c r="E688" t="s">
        <v>1708</v>
      </c>
      <c r="F688" t="s">
        <v>802</v>
      </c>
      <c r="G688" t="s">
        <v>28</v>
      </c>
      <c r="H688">
        <v>4</v>
      </c>
      <c r="I688">
        <v>11</v>
      </c>
      <c r="J688">
        <v>2003</v>
      </c>
      <c r="K688" t="s">
        <v>1354</v>
      </c>
      <c r="L688">
        <v>60</v>
      </c>
      <c r="M688" t="s">
        <v>1696</v>
      </c>
      <c r="N688" t="s">
        <v>417</v>
      </c>
      <c r="O688" t="s">
        <v>418</v>
      </c>
      <c r="P688" t="s">
        <v>419</v>
      </c>
      <c r="Q688" t="s">
        <v>34</v>
      </c>
      <c r="R688" t="s">
        <v>420</v>
      </c>
      <c r="S688" t="s">
        <v>73</v>
      </c>
      <c r="T688" t="s">
        <v>167</v>
      </c>
      <c r="U688" t="s">
        <v>38</v>
      </c>
      <c r="V688" t="s">
        <v>39</v>
      </c>
      <c r="W688" t="s">
        <v>421</v>
      </c>
      <c r="X688" t="s">
        <v>422</v>
      </c>
      <c r="Y688" t="s">
        <v>42</v>
      </c>
    </row>
    <row r="689" spans="1:25" x14ac:dyDescent="0.25">
      <c r="A689">
        <v>10193</v>
      </c>
      <c r="B689">
        <v>42</v>
      </c>
      <c r="C689" t="s">
        <v>1709</v>
      </c>
      <c r="D689">
        <v>13</v>
      </c>
      <c r="E689" t="s">
        <v>1710</v>
      </c>
      <c r="F689" t="s">
        <v>1379</v>
      </c>
      <c r="G689" t="s">
        <v>28</v>
      </c>
      <c r="H689">
        <v>4</v>
      </c>
      <c r="I689">
        <v>11</v>
      </c>
      <c r="J689">
        <v>2003</v>
      </c>
      <c r="K689" t="s">
        <v>1354</v>
      </c>
      <c r="L689">
        <v>60</v>
      </c>
      <c r="M689" t="s">
        <v>1696</v>
      </c>
      <c r="N689" t="s">
        <v>1380</v>
      </c>
      <c r="O689" t="s">
        <v>1381</v>
      </c>
      <c r="P689" t="s">
        <v>1382</v>
      </c>
      <c r="Q689" t="s">
        <v>34</v>
      </c>
      <c r="R689" t="s">
        <v>1383</v>
      </c>
      <c r="S689" t="s">
        <v>137</v>
      </c>
      <c r="T689" t="s">
        <v>1384</v>
      </c>
      <c r="U689" t="s">
        <v>139</v>
      </c>
      <c r="V689" t="s">
        <v>140</v>
      </c>
      <c r="W689" t="s">
        <v>1385</v>
      </c>
      <c r="X689" t="s">
        <v>1386</v>
      </c>
      <c r="Y689" t="s">
        <v>42</v>
      </c>
    </row>
    <row r="690" spans="1:25" x14ac:dyDescent="0.25">
      <c r="A690">
        <v>10204</v>
      </c>
      <c r="B690">
        <v>23</v>
      </c>
      <c r="C690" t="s">
        <v>1711</v>
      </c>
      <c r="D690">
        <v>3</v>
      </c>
      <c r="E690" t="s">
        <v>1712</v>
      </c>
      <c r="F690" t="s">
        <v>814</v>
      </c>
      <c r="G690" t="s">
        <v>28</v>
      </c>
      <c r="H690">
        <v>4</v>
      </c>
      <c r="I690">
        <v>12</v>
      </c>
      <c r="J690">
        <v>2003</v>
      </c>
      <c r="K690" t="s">
        <v>1354</v>
      </c>
      <c r="L690">
        <v>60</v>
      </c>
      <c r="M690" t="s">
        <v>1696</v>
      </c>
      <c r="N690" t="s">
        <v>885</v>
      </c>
      <c r="O690" t="s">
        <v>886</v>
      </c>
      <c r="P690" t="s">
        <v>887</v>
      </c>
      <c r="Q690" t="s">
        <v>888</v>
      </c>
      <c r="R690" t="s">
        <v>35</v>
      </c>
      <c r="S690" t="s">
        <v>36</v>
      </c>
      <c r="T690" t="s">
        <v>37</v>
      </c>
      <c r="U690" t="s">
        <v>38</v>
      </c>
      <c r="V690" t="s">
        <v>39</v>
      </c>
      <c r="W690" t="s">
        <v>75</v>
      </c>
      <c r="X690" t="s">
        <v>889</v>
      </c>
      <c r="Y690" t="s">
        <v>42</v>
      </c>
    </row>
    <row r="691" spans="1:25" x14ac:dyDescent="0.25">
      <c r="A691">
        <v>10214</v>
      </c>
      <c r="B691">
        <v>21</v>
      </c>
      <c r="C691" t="s">
        <v>1713</v>
      </c>
      <c r="D691">
        <v>6</v>
      </c>
      <c r="E691" t="s">
        <v>1714</v>
      </c>
      <c r="F691" t="s">
        <v>1574</v>
      </c>
      <c r="G691" t="s">
        <v>28</v>
      </c>
      <c r="H691">
        <v>1</v>
      </c>
      <c r="I691">
        <v>1</v>
      </c>
      <c r="J691">
        <v>2004</v>
      </c>
      <c r="K691" t="s">
        <v>1354</v>
      </c>
      <c r="L691">
        <v>60</v>
      </c>
      <c r="M691" t="s">
        <v>1696</v>
      </c>
      <c r="N691" t="s">
        <v>292</v>
      </c>
      <c r="O691" t="s">
        <v>293</v>
      </c>
      <c r="P691" t="s">
        <v>294</v>
      </c>
      <c r="Q691" t="s">
        <v>34</v>
      </c>
      <c r="R691" t="s">
        <v>271</v>
      </c>
      <c r="S691" t="s">
        <v>34</v>
      </c>
      <c r="T691" t="s">
        <v>295</v>
      </c>
      <c r="U691" t="s">
        <v>273</v>
      </c>
      <c r="V691" t="s">
        <v>52</v>
      </c>
      <c r="W691" t="s">
        <v>296</v>
      </c>
      <c r="X691" t="s">
        <v>297</v>
      </c>
      <c r="Y691" t="s">
        <v>42</v>
      </c>
    </row>
    <row r="692" spans="1:25" x14ac:dyDescent="0.25">
      <c r="A692">
        <v>10227</v>
      </c>
      <c r="B692">
        <v>28</v>
      </c>
      <c r="C692" t="s">
        <v>1715</v>
      </c>
      <c r="D692">
        <v>9</v>
      </c>
      <c r="E692" t="s">
        <v>1716</v>
      </c>
      <c r="F692" t="s">
        <v>1391</v>
      </c>
      <c r="G692" t="s">
        <v>28</v>
      </c>
      <c r="H692">
        <v>1</v>
      </c>
      <c r="I692">
        <v>3</v>
      </c>
      <c r="J692">
        <v>2004</v>
      </c>
      <c r="K692" t="s">
        <v>1354</v>
      </c>
      <c r="L692">
        <v>60</v>
      </c>
      <c r="M692" t="s">
        <v>1696</v>
      </c>
      <c r="N692" t="s">
        <v>338</v>
      </c>
      <c r="O692" t="s">
        <v>339</v>
      </c>
      <c r="P692" t="s">
        <v>340</v>
      </c>
      <c r="Q692" t="s">
        <v>34</v>
      </c>
      <c r="R692" t="s">
        <v>341</v>
      </c>
      <c r="S692" t="s">
        <v>34</v>
      </c>
      <c r="T692" t="s">
        <v>342</v>
      </c>
      <c r="U692" t="s">
        <v>51</v>
      </c>
      <c r="V692" t="s">
        <v>52</v>
      </c>
      <c r="W692" t="s">
        <v>343</v>
      </c>
      <c r="X692" t="s">
        <v>344</v>
      </c>
      <c r="Y692" t="s">
        <v>42</v>
      </c>
    </row>
    <row r="693" spans="1:25" x14ac:dyDescent="0.25">
      <c r="A693">
        <v>10241</v>
      </c>
      <c r="B693">
        <v>33</v>
      </c>
      <c r="C693" t="s">
        <v>1717</v>
      </c>
      <c r="D693">
        <v>1</v>
      </c>
      <c r="E693" t="s">
        <v>1718</v>
      </c>
      <c r="F693" t="s">
        <v>1313</v>
      </c>
      <c r="G693" t="s">
        <v>28</v>
      </c>
      <c r="H693">
        <v>2</v>
      </c>
      <c r="I693">
        <v>4</v>
      </c>
      <c r="J693">
        <v>2004</v>
      </c>
      <c r="K693" t="s">
        <v>1354</v>
      </c>
      <c r="L693">
        <v>60</v>
      </c>
      <c r="M693" t="s">
        <v>1696</v>
      </c>
      <c r="N693" t="s">
        <v>1255</v>
      </c>
      <c r="O693" t="s">
        <v>1256</v>
      </c>
      <c r="P693" t="s">
        <v>1257</v>
      </c>
      <c r="Q693" t="s">
        <v>34</v>
      </c>
      <c r="R693" t="s">
        <v>1258</v>
      </c>
      <c r="S693" t="s">
        <v>34</v>
      </c>
      <c r="T693" t="s">
        <v>1259</v>
      </c>
      <c r="U693" t="s">
        <v>51</v>
      </c>
      <c r="V693" t="s">
        <v>52</v>
      </c>
      <c r="W693" t="s">
        <v>1260</v>
      </c>
      <c r="X693" t="s">
        <v>1261</v>
      </c>
      <c r="Y693" t="s">
        <v>42</v>
      </c>
    </row>
    <row r="694" spans="1:25" x14ac:dyDescent="0.25">
      <c r="A694">
        <v>10280</v>
      </c>
      <c r="B694">
        <v>25</v>
      </c>
      <c r="C694" t="s">
        <v>1713</v>
      </c>
      <c r="D694">
        <v>15</v>
      </c>
      <c r="E694" t="s">
        <v>1719</v>
      </c>
      <c r="F694" t="s">
        <v>390</v>
      </c>
      <c r="G694" t="s">
        <v>28</v>
      </c>
      <c r="H694">
        <v>3</v>
      </c>
      <c r="I694">
        <v>8</v>
      </c>
      <c r="J694">
        <v>2004</v>
      </c>
      <c r="K694" t="s">
        <v>1354</v>
      </c>
      <c r="L694">
        <v>60</v>
      </c>
      <c r="M694" t="s">
        <v>1696</v>
      </c>
      <c r="N694" t="s">
        <v>391</v>
      </c>
      <c r="O694" t="s">
        <v>392</v>
      </c>
      <c r="P694" t="s">
        <v>393</v>
      </c>
      <c r="Q694" t="s">
        <v>34</v>
      </c>
      <c r="R694" t="s">
        <v>394</v>
      </c>
      <c r="S694" t="s">
        <v>34</v>
      </c>
      <c r="T694" t="s">
        <v>395</v>
      </c>
      <c r="U694" t="s">
        <v>396</v>
      </c>
      <c r="V694" t="s">
        <v>52</v>
      </c>
      <c r="W694" t="s">
        <v>397</v>
      </c>
      <c r="X694" t="s">
        <v>398</v>
      </c>
      <c r="Y694" t="s">
        <v>42</v>
      </c>
    </row>
    <row r="695" spans="1:25" x14ac:dyDescent="0.25">
      <c r="A695">
        <v>10288</v>
      </c>
      <c r="B695">
        <v>28</v>
      </c>
      <c r="C695" t="s">
        <v>1720</v>
      </c>
      <c r="D695">
        <v>4</v>
      </c>
      <c r="E695" t="s">
        <v>1721</v>
      </c>
      <c r="F695" t="s">
        <v>1485</v>
      </c>
      <c r="G695" t="s">
        <v>28</v>
      </c>
      <c r="H695">
        <v>3</v>
      </c>
      <c r="I695">
        <v>9</v>
      </c>
      <c r="J695">
        <v>2004</v>
      </c>
      <c r="K695" t="s">
        <v>1354</v>
      </c>
      <c r="L695">
        <v>60</v>
      </c>
      <c r="M695" t="s">
        <v>1696</v>
      </c>
      <c r="N695" t="s">
        <v>743</v>
      </c>
      <c r="O695" t="s">
        <v>744</v>
      </c>
      <c r="P695" t="s">
        <v>745</v>
      </c>
      <c r="Q695" t="s">
        <v>746</v>
      </c>
      <c r="R695" t="s">
        <v>305</v>
      </c>
      <c r="S695" t="s">
        <v>34</v>
      </c>
      <c r="T695" t="s">
        <v>747</v>
      </c>
      <c r="U695" t="s">
        <v>305</v>
      </c>
      <c r="V695" t="s">
        <v>140</v>
      </c>
      <c r="W695" t="s">
        <v>748</v>
      </c>
      <c r="X695" t="s">
        <v>749</v>
      </c>
      <c r="Y695" t="s">
        <v>42</v>
      </c>
    </row>
    <row r="696" spans="1:25" x14ac:dyDescent="0.25">
      <c r="A696">
        <v>10303</v>
      </c>
      <c r="B696">
        <v>46</v>
      </c>
      <c r="C696" t="s">
        <v>1722</v>
      </c>
      <c r="D696">
        <v>2</v>
      </c>
      <c r="E696" t="s">
        <v>1723</v>
      </c>
      <c r="F696" t="s">
        <v>1724</v>
      </c>
      <c r="G696" t="s">
        <v>28</v>
      </c>
      <c r="H696">
        <v>4</v>
      </c>
      <c r="I696">
        <v>10</v>
      </c>
      <c r="J696">
        <v>2004</v>
      </c>
      <c r="K696" t="s">
        <v>1354</v>
      </c>
      <c r="L696">
        <v>60</v>
      </c>
      <c r="M696" t="s">
        <v>1696</v>
      </c>
      <c r="N696" t="s">
        <v>1183</v>
      </c>
      <c r="O696" t="s">
        <v>1184</v>
      </c>
      <c r="P696" t="s">
        <v>1185</v>
      </c>
      <c r="Q696" t="s">
        <v>34</v>
      </c>
      <c r="R696" t="s">
        <v>1186</v>
      </c>
      <c r="S696" t="s">
        <v>34</v>
      </c>
      <c r="T696" t="s">
        <v>1187</v>
      </c>
      <c r="U696" t="s">
        <v>273</v>
      </c>
      <c r="V696" t="s">
        <v>52</v>
      </c>
      <c r="W696" t="s">
        <v>1188</v>
      </c>
      <c r="X696" t="s">
        <v>1189</v>
      </c>
      <c r="Y696" t="s">
        <v>42</v>
      </c>
    </row>
    <row r="697" spans="1:25" x14ac:dyDescent="0.25">
      <c r="A697">
        <v>10312</v>
      </c>
      <c r="B697">
        <v>30</v>
      </c>
      <c r="C697" t="s">
        <v>1707</v>
      </c>
      <c r="D697">
        <v>16</v>
      </c>
      <c r="E697" t="s">
        <v>1725</v>
      </c>
      <c r="F697" t="s">
        <v>416</v>
      </c>
      <c r="G697" t="s">
        <v>28</v>
      </c>
      <c r="H697">
        <v>4</v>
      </c>
      <c r="I697">
        <v>10</v>
      </c>
      <c r="J697">
        <v>2004</v>
      </c>
      <c r="K697" t="s">
        <v>1354</v>
      </c>
      <c r="L697">
        <v>60</v>
      </c>
      <c r="M697" t="s">
        <v>1696</v>
      </c>
      <c r="N697" t="s">
        <v>417</v>
      </c>
      <c r="O697" t="s">
        <v>418</v>
      </c>
      <c r="P697" t="s">
        <v>419</v>
      </c>
      <c r="Q697" t="s">
        <v>34</v>
      </c>
      <c r="R697" t="s">
        <v>420</v>
      </c>
      <c r="S697" t="s">
        <v>73</v>
      </c>
      <c r="T697" t="s">
        <v>167</v>
      </c>
      <c r="U697" t="s">
        <v>38</v>
      </c>
      <c r="V697" t="s">
        <v>39</v>
      </c>
      <c r="W697" t="s">
        <v>421</v>
      </c>
      <c r="X697" t="s">
        <v>422</v>
      </c>
      <c r="Y697" t="s">
        <v>42</v>
      </c>
    </row>
    <row r="698" spans="1:25" x14ac:dyDescent="0.25">
      <c r="A698">
        <v>10332</v>
      </c>
      <c r="B698">
        <v>38</v>
      </c>
      <c r="C698" t="s">
        <v>1726</v>
      </c>
      <c r="D698">
        <v>9</v>
      </c>
      <c r="E698" t="s">
        <v>1727</v>
      </c>
      <c r="F698" t="s">
        <v>1337</v>
      </c>
      <c r="G698" t="s">
        <v>28</v>
      </c>
      <c r="H698">
        <v>4</v>
      </c>
      <c r="I698">
        <v>11</v>
      </c>
      <c r="J698">
        <v>2004</v>
      </c>
      <c r="K698" t="s">
        <v>1354</v>
      </c>
      <c r="L698">
        <v>60</v>
      </c>
      <c r="M698" t="s">
        <v>1696</v>
      </c>
      <c r="N698" t="s">
        <v>927</v>
      </c>
      <c r="O698" t="s">
        <v>928</v>
      </c>
      <c r="P698" t="s">
        <v>929</v>
      </c>
      <c r="Q698" t="s">
        <v>34</v>
      </c>
      <c r="R698" t="s">
        <v>930</v>
      </c>
      <c r="S698" t="s">
        <v>34</v>
      </c>
      <c r="T698" t="s">
        <v>931</v>
      </c>
      <c r="U698" t="s">
        <v>262</v>
      </c>
      <c r="V698" t="s">
        <v>52</v>
      </c>
      <c r="W698" t="s">
        <v>932</v>
      </c>
      <c r="X698" t="s">
        <v>137</v>
      </c>
      <c r="Y698" t="s">
        <v>65</v>
      </c>
    </row>
    <row r="699" spans="1:25" x14ac:dyDescent="0.25">
      <c r="A699">
        <v>10344</v>
      </c>
      <c r="B699">
        <v>40</v>
      </c>
      <c r="C699" t="s">
        <v>1728</v>
      </c>
      <c r="D699">
        <v>2</v>
      </c>
      <c r="E699" t="s">
        <v>1729</v>
      </c>
      <c r="F699" t="s">
        <v>1584</v>
      </c>
      <c r="G699" t="s">
        <v>28</v>
      </c>
      <c r="H699">
        <v>4</v>
      </c>
      <c r="I699">
        <v>11</v>
      </c>
      <c r="J699">
        <v>2004</v>
      </c>
      <c r="K699" t="s">
        <v>1354</v>
      </c>
      <c r="L699">
        <v>60</v>
      </c>
      <c r="M699" t="s">
        <v>1696</v>
      </c>
      <c r="N699" t="s">
        <v>787</v>
      </c>
      <c r="O699" t="s">
        <v>788</v>
      </c>
      <c r="P699" t="s">
        <v>789</v>
      </c>
      <c r="Q699" t="s">
        <v>34</v>
      </c>
      <c r="R699" t="s">
        <v>790</v>
      </c>
      <c r="S699" t="s">
        <v>34</v>
      </c>
      <c r="T699" t="s">
        <v>791</v>
      </c>
      <c r="U699" t="s">
        <v>51</v>
      </c>
      <c r="V699" t="s">
        <v>52</v>
      </c>
      <c r="W699" t="s">
        <v>792</v>
      </c>
      <c r="X699" t="s">
        <v>793</v>
      </c>
      <c r="Y699" t="s">
        <v>42</v>
      </c>
    </row>
    <row r="700" spans="1:25" x14ac:dyDescent="0.25">
      <c r="A700">
        <v>10367</v>
      </c>
      <c r="B700">
        <v>45</v>
      </c>
      <c r="C700" t="s">
        <v>77</v>
      </c>
      <c r="D700">
        <v>4</v>
      </c>
      <c r="E700" t="s">
        <v>1730</v>
      </c>
      <c r="F700" t="s">
        <v>1493</v>
      </c>
      <c r="G700" t="s">
        <v>724</v>
      </c>
      <c r="H700">
        <v>1</v>
      </c>
      <c r="I700">
        <v>1</v>
      </c>
      <c r="J700">
        <v>2005</v>
      </c>
      <c r="K700" t="s">
        <v>1354</v>
      </c>
      <c r="L700">
        <v>60</v>
      </c>
      <c r="M700" t="s">
        <v>1696</v>
      </c>
      <c r="N700" t="s">
        <v>69</v>
      </c>
      <c r="O700" t="s">
        <v>70</v>
      </c>
      <c r="P700" t="s">
        <v>71</v>
      </c>
      <c r="Q700" t="s">
        <v>34</v>
      </c>
      <c r="R700" t="s">
        <v>72</v>
      </c>
      <c r="S700" t="s">
        <v>73</v>
      </c>
      <c r="T700" t="s">
        <v>74</v>
      </c>
      <c r="U700" t="s">
        <v>38</v>
      </c>
      <c r="V700" t="s">
        <v>39</v>
      </c>
      <c r="W700" t="s">
        <v>75</v>
      </c>
      <c r="X700" t="s">
        <v>76</v>
      </c>
      <c r="Y700" t="s">
        <v>229</v>
      </c>
    </row>
    <row r="701" spans="1:25" x14ac:dyDescent="0.25">
      <c r="A701">
        <v>10379</v>
      </c>
      <c r="B701">
        <v>27</v>
      </c>
      <c r="C701" t="s">
        <v>1731</v>
      </c>
      <c r="D701">
        <v>1</v>
      </c>
      <c r="E701" t="s">
        <v>1732</v>
      </c>
      <c r="F701" t="s">
        <v>1496</v>
      </c>
      <c r="G701" t="s">
        <v>28</v>
      </c>
      <c r="H701">
        <v>1</v>
      </c>
      <c r="I701">
        <v>2</v>
      </c>
      <c r="J701">
        <v>2005</v>
      </c>
      <c r="K701" t="s">
        <v>1354</v>
      </c>
      <c r="L701">
        <v>60</v>
      </c>
      <c r="M701" t="s">
        <v>1696</v>
      </c>
      <c r="N701" t="s">
        <v>268</v>
      </c>
      <c r="O701" t="s">
        <v>269</v>
      </c>
      <c r="P701" t="s">
        <v>270</v>
      </c>
      <c r="Q701" t="s">
        <v>34</v>
      </c>
      <c r="R701" t="s">
        <v>271</v>
      </c>
      <c r="S701" t="s">
        <v>34</v>
      </c>
      <c r="T701" t="s">
        <v>272</v>
      </c>
      <c r="U701" t="s">
        <v>273</v>
      </c>
      <c r="V701" t="s">
        <v>52</v>
      </c>
      <c r="W701" t="s">
        <v>274</v>
      </c>
      <c r="X701" t="s">
        <v>275</v>
      </c>
      <c r="Y701" t="s">
        <v>42</v>
      </c>
    </row>
    <row r="702" spans="1:25" x14ac:dyDescent="0.25">
      <c r="A702">
        <v>10407</v>
      </c>
      <c r="B702">
        <v>42</v>
      </c>
      <c r="C702" t="s">
        <v>1717</v>
      </c>
      <c r="D702">
        <v>1</v>
      </c>
      <c r="E702" t="s">
        <v>1733</v>
      </c>
      <c r="F702" t="s">
        <v>1498</v>
      </c>
      <c r="G702" t="s">
        <v>708</v>
      </c>
      <c r="H702">
        <v>2</v>
      </c>
      <c r="I702">
        <v>4</v>
      </c>
      <c r="J702">
        <v>2005</v>
      </c>
      <c r="K702" t="s">
        <v>1354</v>
      </c>
      <c r="L702">
        <v>60</v>
      </c>
      <c r="M702" t="s">
        <v>1696</v>
      </c>
      <c r="N702" t="s">
        <v>701</v>
      </c>
      <c r="O702" t="s">
        <v>702</v>
      </c>
      <c r="P702" t="s">
        <v>703</v>
      </c>
      <c r="Q702" t="s">
        <v>34</v>
      </c>
      <c r="R702" t="s">
        <v>704</v>
      </c>
      <c r="S702" t="s">
        <v>73</v>
      </c>
      <c r="T702" t="s">
        <v>92</v>
      </c>
      <c r="U702" t="s">
        <v>38</v>
      </c>
      <c r="V702" t="s">
        <v>39</v>
      </c>
      <c r="W702" t="s">
        <v>149</v>
      </c>
      <c r="X702" t="s">
        <v>705</v>
      </c>
      <c r="Y702" t="s">
        <v>65</v>
      </c>
    </row>
    <row r="703" spans="1:25" x14ac:dyDescent="0.25">
      <c r="A703">
        <v>10420</v>
      </c>
      <c r="B703">
        <v>36</v>
      </c>
      <c r="C703" t="s">
        <v>1734</v>
      </c>
      <c r="D703">
        <v>4</v>
      </c>
      <c r="E703" t="s">
        <v>1735</v>
      </c>
      <c r="F703" t="s">
        <v>1589</v>
      </c>
      <c r="G703" t="s">
        <v>468</v>
      </c>
      <c r="H703">
        <v>2</v>
      </c>
      <c r="I703">
        <v>5</v>
      </c>
      <c r="J703">
        <v>2005</v>
      </c>
      <c r="K703" t="s">
        <v>1354</v>
      </c>
      <c r="L703">
        <v>60</v>
      </c>
      <c r="M703" t="s">
        <v>1696</v>
      </c>
      <c r="N703" t="s">
        <v>233</v>
      </c>
      <c r="O703" t="s">
        <v>234</v>
      </c>
      <c r="P703" t="s">
        <v>235</v>
      </c>
      <c r="Q703" t="s">
        <v>236</v>
      </c>
      <c r="R703" t="s">
        <v>237</v>
      </c>
      <c r="S703" t="s">
        <v>238</v>
      </c>
      <c r="T703" t="s">
        <v>239</v>
      </c>
      <c r="U703" t="s">
        <v>139</v>
      </c>
      <c r="V703" t="s">
        <v>140</v>
      </c>
      <c r="W703" t="s">
        <v>240</v>
      </c>
      <c r="X703" t="s">
        <v>241</v>
      </c>
      <c r="Y703" t="s">
        <v>42</v>
      </c>
    </row>
    <row r="704" spans="1:25" x14ac:dyDescent="0.25">
      <c r="A704">
        <v>10104</v>
      </c>
      <c r="B704">
        <v>29</v>
      </c>
      <c r="C704" t="s">
        <v>77</v>
      </c>
      <c r="D704">
        <v>12</v>
      </c>
      <c r="E704" t="s">
        <v>1736</v>
      </c>
      <c r="F704" t="s">
        <v>1026</v>
      </c>
      <c r="G704" t="s">
        <v>28</v>
      </c>
      <c r="H704">
        <v>1</v>
      </c>
      <c r="I704">
        <v>1</v>
      </c>
      <c r="J704">
        <v>2003</v>
      </c>
      <c r="K704" t="s">
        <v>957</v>
      </c>
      <c r="L704">
        <v>122</v>
      </c>
      <c r="M704" t="s">
        <v>1737</v>
      </c>
      <c r="N704" t="s">
        <v>268</v>
      </c>
      <c r="O704" t="s">
        <v>269</v>
      </c>
      <c r="P704" t="s">
        <v>270</v>
      </c>
      <c r="Q704" t="s">
        <v>34</v>
      </c>
      <c r="R704" t="s">
        <v>271</v>
      </c>
      <c r="S704" t="s">
        <v>34</v>
      </c>
      <c r="T704" t="s">
        <v>272</v>
      </c>
      <c r="U704" t="s">
        <v>273</v>
      </c>
      <c r="V704" t="s">
        <v>52</v>
      </c>
      <c r="W704" t="s">
        <v>274</v>
      </c>
      <c r="X704" t="s">
        <v>275</v>
      </c>
      <c r="Y704" t="s">
        <v>65</v>
      </c>
    </row>
    <row r="705" spans="1:25" x14ac:dyDescent="0.25">
      <c r="A705">
        <v>10114</v>
      </c>
      <c r="B705">
        <v>39</v>
      </c>
      <c r="C705" t="s">
        <v>77</v>
      </c>
      <c r="D705">
        <v>3</v>
      </c>
      <c r="E705" t="s">
        <v>1738</v>
      </c>
      <c r="F705" t="s">
        <v>712</v>
      </c>
      <c r="G705" t="s">
        <v>28</v>
      </c>
      <c r="H705">
        <v>2</v>
      </c>
      <c r="I705">
        <v>4</v>
      </c>
      <c r="J705">
        <v>2003</v>
      </c>
      <c r="K705" t="s">
        <v>957</v>
      </c>
      <c r="L705">
        <v>122</v>
      </c>
      <c r="M705" t="s">
        <v>1737</v>
      </c>
      <c r="N705" t="s">
        <v>713</v>
      </c>
      <c r="O705" t="s">
        <v>714</v>
      </c>
      <c r="P705" t="s">
        <v>715</v>
      </c>
      <c r="Q705" t="s">
        <v>34</v>
      </c>
      <c r="R705" t="s">
        <v>61</v>
      </c>
      <c r="S705" t="s">
        <v>34</v>
      </c>
      <c r="T705" t="s">
        <v>716</v>
      </c>
      <c r="U705" t="s">
        <v>51</v>
      </c>
      <c r="V705" t="s">
        <v>52</v>
      </c>
      <c r="W705" t="s">
        <v>717</v>
      </c>
      <c r="X705" t="s">
        <v>718</v>
      </c>
      <c r="Y705" t="s">
        <v>65</v>
      </c>
    </row>
    <row r="706" spans="1:25" x14ac:dyDescent="0.25">
      <c r="A706">
        <v>10127</v>
      </c>
      <c r="B706">
        <v>45</v>
      </c>
      <c r="C706" t="s">
        <v>77</v>
      </c>
      <c r="D706">
        <v>14</v>
      </c>
      <c r="E706" t="s">
        <v>1739</v>
      </c>
      <c r="F706" t="s">
        <v>884</v>
      </c>
      <c r="G706" t="s">
        <v>28</v>
      </c>
      <c r="H706">
        <v>2</v>
      </c>
      <c r="I706">
        <v>6</v>
      </c>
      <c r="J706">
        <v>2003</v>
      </c>
      <c r="K706" t="s">
        <v>957</v>
      </c>
      <c r="L706">
        <v>122</v>
      </c>
      <c r="M706" t="s">
        <v>1737</v>
      </c>
      <c r="N706" t="s">
        <v>885</v>
      </c>
      <c r="O706" t="s">
        <v>886</v>
      </c>
      <c r="P706" t="s">
        <v>887</v>
      </c>
      <c r="Q706" t="s">
        <v>888</v>
      </c>
      <c r="R706" t="s">
        <v>35</v>
      </c>
      <c r="S706" t="s">
        <v>36</v>
      </c>
      <c r="T706" t="s">
        <v>37</v>
      </c>
      <c r="U706" t="s">
        <v>38</v>
      </c>
      <c r="V706" t="s">
        <v>39</v>
      </c>
      <c r="W706" t="s">
        <v>75</v>
      </c>
      <c r="X706" t="s">
        <v>889</v>
      </c>
      <c r="Y706" t="s">
        <v>65</v>
      </c>
    </row>
    <row r="707" spans="1:25" x14ac:dyDescent="0.25">
      <c r="A707">
        <v>10141</v>
      </c>
      <c r="B707">
        <v>47</v>
      </c>
      <c r="C707" t="s">
        <v>77</v>
      </c>
      <c r="D707">
        <v>8</v>
      </c>
      <c r="E707" t="s">
        <v>1740</v>
      </c>
      <c r="F707" t="s">
        <v>1177</v>
      </c>
      <c r="G707" t="s">
        <v>28</v>
      </c>
      <c r="H707">
        <v>3</v>
      </c>
      <c r="I707">
        <v>8</v>
      </c>
      <c r="J707">
        <v>2003</v>
      </c>
      <c r="K707" t="s">
        <v>957</v>
      </c>
      <c r="L707">
        <v>122</v>
      </c>
      <c r="M707" t="s">
        <v>1737</v>
      </c>
      <c r="N707" t="s">
        <v>866</v>
      </c>
      <c r="O707" t="s">
        <v>867</v>
      </c>
      <c r="P707" t="s">
        <v>868</v>
      </c>
      <c r="Q707" t="s">
        <v>34</v>
      </c>
      <c r="R707" t="s">
        <v>869</v>
      </c>
      <c r="S707" t="s">
        <v>34</v>
      </c>
      <c r="T707" t="s">
        <v>870</v>
      </c>
      <c r="U707" t="s">
        <v>196</v>
      </c>
      <c r="V707" t="s">
        <v>52</v>
      </c>
      <c r="W707" t="s">
        <v>871</v>
      </c>
      <c r="X707" t="s">
        <v>872</v>
      </c>
      <c r="Y707" t="s">
        <v>65</v>
      </c>
    </row>
    <row r="708" spans="1:25" x14ac:dyDescent="0.25">
      <c r="A708">
        <v>10151</v>
      </c>
      <c r="B708">
        <v>49</v>
      </c>
      <c r="C708" t="s">
        <v>77</v>
      </c>
      <c r="D708">
        <v>6</v>
      </c>
      <c r="E708" t="s">
        <v>1741</v>
      </c>
      <c r="F708" t="s">
        <v>1179</v>
      </c>
      <c r="G708" t="s">
        <v>28</v>
      </c>
      <c r="H708">
        <v>3</v>
      </c>
      <c r="I708">
        <v>9</v>
      </c>
      <c r="J708">
        <v>2003</v>
      </c>
      <c r="K708" t="s">
        <v>957</v>
      </c>
      <c r="L708">
        <v>122</v>
      </c>
      <c r="M708" t="s">
        <v>1737</v>
      </c>
      <c r="N708" t="s">
        <v>688</v>
      </c>
      <c r="O708" t="s">
        <v>689</v>
      </c>
      <c r="P708" t="s">
        <v>690</v>
      </c>
      <c r="Q708" t="s">
        <v>34</v>
      </c>
      <c r="R708" t="s">
        <v>691</v>
      </c>
      <c r="S708" t="s">
        <v>34</v>
      </c>
      <c r="T708" t="s">
        <v>692</v>
      </c>
      <c r="U708" t="s">
        <v>196</v>
      </c>
      <c r="V708" t="s">
        <v>52</v>
      </c>
      <c r="W708" t="s">
        <v>693</v>
      </c>
      <c r="X708" t="s">
        <v>694</v>
      </c>
      <c r="Y708" t="s">
        <v>65</v>
      </c>
    </row>
    <row r="709" spans="1:25" x14ac:dyDescent="0.25">
      <c r="A709">
        <v>10165</v>
      </c>
      <c r="B709">
        <v>46</v>
      </c>
      <c r="C709" t="s">
        <v>77</v>
      </c>
      <c r="D709">
        <v>15</v>
      </c>
      <c r="E709" t="s">
        <v>1742</v>
      </c>
      <c r="F709" t="s">
        <v>895</v>
      </c>
      <c r="G709" t="s">
        <v>28</v>
      </c>
      <c r="H709">
        <v>4</v>
      </c>
      <c r="I709">
        <v>10</v>
      </c>
      <c r="J709">
        <v>2003</v>
      </c>
      <c r="K709" t="s">
        <v>957</v>
      </c>
      <c r="L709">
        <v>122</v>
      </c>
      <c r="M709" t="s">
        <v>1737</v>
      </c>
      <c r="N709" t="s">
        <v>302</v>
      </c>
      <c r="O709" t="s">
        <v>303</v>
      </c>
      <c r="P709" t="s">
        <v>304</v>
      </c>
      <c r="Q709" t="s">
        <v>34</v>
      </c>
      <c r="R709" t="s">
        <v>305</v>
      </c>
      <c r="S709" t="s">
        <v>34</v>
      </c>
      <c r="T709" t="s">
        <v>306</v>
      </c>
      <c r="U709" t="s">
        <v>305</v>
      </c>
      <c r="V709" t="s">
        <v>307</v>
      </c>
      <c r="W709" t="s">
        <v>308</v>
      </c>
      <c r="X709" t="s">
        <v>309</v>
      </c>
      <c r="Y709" t="s">
        <v>65</v>
      </c>
    </row>
    <row r="710" spans="1:25" x14ac:dyDescent="0.25">
      <c r="A710">
        <v>10175</v>
      </c>
      <c r="B710">
        <v>48</v>
      </c>
      <c r="C710" t="s">
        <v>77</v>
      </c>
      <c r="D710">
        <v>4</v>
      </c>
      <c r="E710" t="s">
        <v>1743</v>
      </c>
      <c r="F710" t="s">
        <v>318</v>
      </c>
      <c r="G710" t="s">
        <v>28</v>
      </c>
      <c r="H710">
        <v>4</v>
      </c>
      <c r="I710">
        <v>11</v>
      </c>
      <c r="J710">
        <v>2003</v>
      </c>
      <c r="K710" t="s">
        <v>957</v>
      </c>
      <c r="L710">
        <v>122</v>
      </c>
      <c r="M710" t="s">
        <v>1737</v>
      </c>
      <c r="N710" t="s">
        <v>574</v>
      </c>
      <c r="O710" t="s">
        <v>575</v>
      </c>
      <c r="P710" t="s">
        <v>576</v>
      </c>
      <c r="Q710" t="s">
        <v>34</v>
      </c>
      <c r="R710" t="s">
        <v>577</v>
      </c>
      <c r="S710" t="s">
        <v>34</v>
      </c>
      <c r="T710" t="s">
        <v>578</v>
      </c>
      <c r="U710" t="s">
        <v>262</v>
      </c>
      <c r="V710" t="s">
        <v>52</v>
      </c>
      <c r="W710" t="s">
        <v>84</v>
      </c>
      <c r="X710" t="s">
        <v>579</v>
      </c>
      <c r="Y710" t="s">
        <v>65</v>
      </c>
    </row>
    <row r="711" spans="1:25" x14ac:dyDescent="0.25">
      <c r="A711">
        <v>10184</v>
      </c>
      <c r="B711">
        <v>46</v>
      </c>
      <c r="C711" t="s">
        <v>77</v>
      </c>
      <c r="D711">
        <v>9</v>
      </c>
      <c r="E711" t="s">
        <v>1742</v>
      </c>
      <c r="F711" t="s">
        <v>602</v>
      </c>
      <c r="G711" t="s">
        <v>28</v>
      </c>
      <c r="H711">
        <v>4</v>
      </c>
      <c r="I711">
        <v>11</v>
      </c>
      <c r="J711">
        <v>2003</v>
      </c>
      <c r="K711" t="s">
        <v>957</v>
      </c>
      <c r="L711">
        <v>122</v>
      </c>
      <c r="M711" t="s">
        <v>1737</v>
      </c>
      <c r="N711" t="s">
        <v>1183</v>
      </c>
      <c r="O711" t="s">
        <v>1184</v>
      </c>
      <c r="P711" t="s">
        <v>1185</v>
      </c>
      <c r="Q711" t="s">
        <v>34</v>
      </c>
      <c r="R711" t="s">
        <v>1186</v>
      </c>
      <c r="S711" t="s">
        <v>34</v>
      </c>
      <c r="T711" t="s">
        <v>1187</v>
      </c>
      <c r="U711" t="s">
        <v>273</v>
      </c>
      <c r="V711" t="s">
        <v>52</v>
      </c>
      <c r="W711" t="s">
        <v>1188</v>
      </c>
      <c r="X711" t="s">
        <v>1189</v>
      </c>
      <c r="Y711" t="s">
        <v>65</v>
      </c>
    </row>
    <row r="712" spans="1:25" x14ac:dyDescent="0.25">
      <c r="A712">
        <v>10195</v>
      </c>
      <c r="B712">
        <v>35</v>
      </c>
      <c r="C712" t="s">
        <v>77</v>
      </c>
      <c r="D712">
        <v>9</v>
      </c>
      <c r="E712" t="s">
        <v>1744</v>
      </c>
      <c r="F712" t="s">
        <v>337</v>
      </c>
      <c r="G712" t="s">
        <v>28</v>
      </c>
      <c r="H712">
        <v>4</v>
      </c>
      <c r="I712">
        <v>11</v>
      </c>
      <c r="J712">
        <v>2003</v>
      </c>
      <c r="K712" t="s">
        <v>957</v>
      </c>
      <c r="L712">
        <v>122</v>
      </c>
      <c r="M712" t="s">
        <v>1737</v>
      </c>
      <c r="N712" t="s">
        <v>510</v>
      </c>
      <c r="O712" t="s">
        <v>511</v>
      </c>
      <c r="P712" t="s">
        <v>512</v>
      </c>
      <c r="Q712" t="s">
        <v>34</v>
      </c>
      <c r="R712" t="s">
        <v>513</v>
      </c>
      <c r="S712" t="s">
        <v>36</v>
      </c>
      <c r="T712" t="s">
        <v>514</v>
      </c>
      <c r="U712" t="s">
        <v>38</v>
      </c>
      <c r="V712" t="s">
        <v>39</v>
      </c>
      <c r="W712" t="s">
        <v>149</v>
      </c>
      <c r="X712" t="s">
        <v>363</v>
      </c>
      <c r="Y712" t="s">
        <v>65</v>
      </c>
    </row>
    <row r="713" spans="1:25" x14ac:dyDescent="0.25">
      <c r="A713">
        <v>10207</v>
      </c>
      <c r="B713">
        <v>43</v>
      </c>
      <c r="C713" t="s">
        <v>77</v>
      </c>
      <c r="D713">
        <v>10</v>
      </c>
      <c r="E713" t="s">
        <v>1745</v>
      </c>
      <c r="F713" t="s">
        <v>736</v>
      </c>
      <c r="G713" t="s">
        <v>28</v>
      </c>
      <c r="H713">
        <v>4</v>
      </c>
      <c r="I713">
        <v>12</v>
      </c>
      <c r="J713">
        <v>2003</v>
      </c>
      <c r="K713" t="s">
        <v>957</v>
      </c>
      <c r="L713">
        <v>122</v>
      </c>
      <c r="M713" t="s">
        <v>1737</v>
      </c>
      <c r="N713" t="s">
        <v>737</v>
      </c>
      <c r="O713" t="s">
        <v>738</v>
      </c>
      <c r="P713" t="s">
        <v>739</v>
      </c>
      <c r="Q713" t="s">
        <v>34</v>
      </c>
      <c r="R713" t="s">
        <v>659</v>
      </c>
      <c r="S713" t="s">
        <v>185</v>
      </c>
      <c r="T713" t="s">
        <v>660</v>
      </c>
      <c r="U713" t="s">
        <v>38</v>
      </c>
      <c r="V713" t="s">
        <v>39</v>
      </c>
      <c r="W713" t="s">
        <v>740</v>
      </c>
      <c r="X713" t="s">
        <v>422</v>
      </c>
      <c r="Y713" t="s">
        <v>65</v>
      </c>
    </row>
    <row r="714" spans="1:25" x14ac:dyDescent="0.25">
      <c r="A714">
        <v>10229</v>
      </c>
      <c r="B714">
        <v>26</v>
      </c>
      <c r="C714" t="s">
        <v>77</v>
      </c>
      <c r="D714">
        <v>4</v>
      </c>
      <c r="E714" t="s">
        <v>1746</v>
      </c>
      <c r="F714" t="s">
        <v>751</v>
      </c>
      <c r="G714" t="s">
        <v>28</v>
      </c>
      <c r="H714">
        <v>1</v>
      </c>
      <c r="I714">
        <v>3</v>
      </c>
      <c r="J714">
        <v>2004</v>
      </c>
      <c r="K714" t="s">
        <v>957</v>
      </c>
      <c r="L714">
        <v>122</v>
      </c>
      <c r="M714" t="s">
        <v>1737</v>
      </c>
      <c r="N714" t="s">
        <v>417</v>
      </c>
      <c r="O714" t="s">
        <v>418</v>
      </c>
      <c r="P714" t="s">
        <v>419</v>
      </c>
      <c r="Q714" t="s">
        <v>34</v>
      </c>
      <c r="R714" t="s">
        <v>420</v>
      </c>
      <c r="S714" t="s">
        <v>73</v>
      </c>
      <c r="T714" t="s">
        <v>167</v>
      </c>
      <c r="U714" t="s">
        <v>38</v>
      </c>
      <c r="V714" t="s">
        <v>39</v>
      </c>
      <c r="W714" t="s">
        <v>421</v>
      </c>
      <c r="X714" t="s">
        <v>422</v>
      </c>
      <c r="Y714" t="s">
        <v>65</v>
      </c>
    </row>
    <row r="715" spans="1:25" x14ac:dyDescent="0.25">
      <c r="A715">
        <v>10246</v>
      </c>
      <c r="B715">
        <v>22</v>
      </c>
      <c r="C715" t="s">
        <v>1747</v>
      </c>
      <c r="D715">
        <v>8</v>
      </c>
      <c r="E715" t="s">
        <v>1748</v>
      </c>
      <c r="F715" t="s">
        <v>920</v>
      </c>
      <c r="G715" t="s">
        <v>28</v>
      </c>
      <c r="H715">
        <v>2</v>
      </c>
      <c r="I715">
        <v>5</v>
      </c>
      <c r="J715">
        <v>2004</v>
      </c>
      <c r="K715" t="s">
        <v>957</v>
      </c>
      <c r="L715">
        <v>122</v>
      </c>
      <c r="M715" t="s">
        <v>1737</v>
      </c>
      <c r="N715" t="s">
        <v>268</v>
      </c>
      <c r="O715" t="s">
        <v>269</v>
      </c>
      <c r="P715" t="s">
        <v>270</v>
      </c>
      <c r="Q715" t="s">
        <v>34</v>
      </c>
      <c r="R715" t="s">
        <v>271</v>
      </c>
      <c r="S715" t="s">
        <v>34</v>
      </c>
      <c r="T715" t="s">
        <v>272</v>
      </c>
      <c r="U715" t="s">
        <v>273</v>
      </c>
      <c r="V715" t="s">
        <v>52</v>
      </c>
      <c r="W715" t="s">
        <v>274</v>
      </c>
      <c r="X715" t="s">
        <v>275</v>
      </c>
      <c r="Y715" t="s">
        <v>42</v>
      </c>
    </row>
    <row r="716" spans="1:25" x14ac:dyDescent="0.25">
      <c r="A716">
        <v>10259</v>
      </c>
      <c r="B716">
        <v>34</v>
      </c>
      <c r="C716" t="s">
        <v>1749</v>
      </c>
      <c r="D716">
        <v>7</v>
      </c>
      <c r="E716" t="s">
        <v>1750</v>
      </c>
      <c r="F716" t="s">
        <v>379</v>
      </c>
      <c r="G716" t="s">
        <v>28</v>
      </c>
      <c r="H716">
        <v>2</v>
      </c>
      <c r="I716">
        <v>6</v>
      </c>
      <c r="J716">
        <v>2004</v>
      </c>
      <c r="K716" t="s">
        <v>957</v>
      </c>
      <c r="L716">
        <v>122</v>
      </c>
      <c r="M716" t="s">
        <v>1737</v>
      </c>
      <c r="N716" t="s">
        <v>743</v>
      </c>
      <c r="O716" t="s">
        <v>744</v>
      </c>
      <c r="P716" t="s">
        <v>745</v>
      </c>
      <c r="Q716" t="s">
        <v>746</v>
      </c>
      <c r="R716" t="s">
        <v>305</v>
      </c>
      <c r="S716" t="s">
        <v>34</v>
      </c>
      <c r="T716" t="s">
        <v>747</v>
      </c>
      <c r="U716" t="s">
        <v>305</v>
      </c>
      <c r="V716" t="s">
        <v>140</v>
      </c>
      <c r="W716" t="s">
        <v>748</v>
      </c>
      <c r="X716" t="s">
        <v>749</v>
      </c>
      <c r="Y716" t="s">
        <v>65</v>
      </c>
    </row>
    <row r="717" spans="1:25" x14ac:dyDescent="0.25">
      <c r="A717">
        <v>10271</v>
      </c>
      <c r="B717">
        <v>50</v>
      </c>
      <c r="C717" t="s">
        <v>77</v>
      </c>
      <c r="D717">
        <v>8</v>
      </c>
      <c r="E717" t="s">
        <v>1751</v>
      </c>
      <c r="F717" t="s">
        <v>922</v>
      </c>
      <c r="G717" t="s">
        <v>28</v>
      </c>
      <c r="H717">
        <v>3</v>
      </c>
      <c r="I717">
        <v>7</v>
      </c>
      <c r="J717">
        <v>2004</v>
      </c>
      <c r="K717" t="s">
        <v>957</v>
      </c>
      <c r="L717">
        <v>122</v>
      </c>
      <c r="M717" t="s">
        <v>1737</v>
      </c>
      <c r="N717" t="s">
        <v>417</v>
      </c>
      <c r="O717" t="s">
        <v>418</v>
      </c>
      <c r="P717" t="s">
        <v>419</v>
      </c>
      <c r="Q717" t="s">
        <v>34</v>
      </c>
      <c r="R717" t="s">
        <v>420</v>
      </c>
      <c r="S717" t="s">
        <v>73</v>
      </c>
      <c r="T717" t="s">
        <v>167</v>
      </c>
      <c r="U717" t="s">
        <v>38</v>
      </c>
      <c r="V717" t="s">
        <v>39</v>
      </c>
      <c r="W717" t="s">
        <v>421</v>
      </c>
      <c r="X717" t="s">
        <v>422</v>
      </c>
      <c r="Y717" t="s">
        <v>65</v>
      </c>
    </row>
    <row r="718" spans="1:25" x14ac:dyDescent="0.25">
      <c r="A718">
        <v>10281</v>
      </c>
      <c r="B718">
        <v>48</v>
      </c>
      <c r="C718" t="s">
        <v>77</v>
      </c>
      <c r="D718">
        <v>4</v>
      </c>
      <c r="E718" t="s">
        <v>1752</v>
      </c>
      <c r="F718" t="s">
        <v>756</v>
      </c>
      <c r="G718" t="s">
        <v>28</v>
      </c>
      <c r="H718">
        <v>3</v>
      </c>
      <c r="I718">
        <v>8</v>
      </c>
      <c r="J718">
        <v>2004</v>
      </c>
      <c r="K718" t="s">
        <v>957</v>
      </c>
      <c r="L718">
        <v>122</v>
      </c>
      <c r="M718" t="s">
        <v>1737</v>
      </c>
      <c r="N718" t="s">
        <v>210</v>
      </c>
      <c r="O718" t="s">
        <v>211</v>
      </c>
      <c r="P718" t="s">
        <v>212</v>
      </c>
      <c r="Q718" t="s">
        <v>34</v>
      </c>
      <c r="R718" t="s">
        <v>213</v>
      </c>
      <c r="S718" t="s">
        <v>214</v>
      </c>
      <c r="T718" t="s">
        <v>215</v>
      </c>
      <c r="U718" t="s">
        <v>38</v>
      </c>
      <c r="V718" t="s">
        <v>39</v>
      </c>
      <c r="W718" t="s">
        <v>40</v>
      </c>
      <c r="X718" t="s">
        <v>216</v>
      </c>
      <c r="Y718" t="s">
        <v>65</v>
      </c>
    </row>
    <row r="719" spans="1:25" x14ac:dyDescent="0.25">
      <c r="A719">
        <v>10292</v>
      </c>
      <c r="B719">
        <v>41</v>
      </c>
      <c r="C719" t="s">
        <v>77</v>
      </c>
      <c r="D719">
        <v>11</v>
      </c>
      <c r="E719" t="s">
        <v>1753</v>
      </c>
      <c r="F719" t="s">
        <v>400</v>
      </c>
      <c r="G719" t="s">
        <v>28</v>
      </c>
      <c r="H719">
        <v>3</v>
      </c>
      <c r="I719">
        <v>9</v>
      </c>
      <c r="J719">
        <v>2004</v>
      </c>
      <c r="K719" t="s">
        <v>957</v>
      </c>
      <c r="L719">
        <v>122</v>
      </c>
      <c r="M719" t="s">
        <v>1737</v>
      </c>
      <c r="N719" t="s">
        <v>31</v>
      </c>
      <c r="O719" t="s">
        <v>32</v>
      </c>
      <c r="P719" t="s">
        <v>33</v>
      </c>
      <c r="Q719" t="s">
        <v>34</v>
      </c>
      <c r="R719" t="s">
        <v>35</v>
      </c>
      <c r="S719" t="s">
        <v>36</v>
      </c>
      <c r="T719" t="s">
        <v>37</v>
      </c>
      <c r="U719" t="s">
        <v>38</v>
      </c>
      <c r="V719" t="s">
        <v>39</v>
      </c>
      <c r="W719" t="s">
        <v>40</v>
      </c>
      <c r="X719" t="s">
        <v>41</v>
      </c>
      <c r="Y719" t="s">
        <v>65</v>
      </c>
    </row>
    <row r="720" spans="1:25" x14ac:dyDescent="0.25">
      <c r="A720">
        <v>10305</v>
      </c>
      <c r="B720">
        <v>36</v>
      </c>
      <c r="C720" t="s">
        <v>77</v>
      </c>
      <c r="D720">
        <v>8</v>
      </c>
      <c r="E720" t="s">
        <v>1754</v>
      </c>
      <c r="F720" t="s">
        <v>759</v>
      </c>
      <c r="G720" t="s">
        <v>28</v>
      </c>
      <c r="H720">
        <v>4</v>
      </c>
      <c r="I720">
        <v>10</v>
      </c>
      <c r="J720">
        <v>2004</v>
      </c>
      <c r="K720" t="s">
        <v>957</v>
      </c>
      <c r="L720">
        <v>122</v>
      </c>
      <c r="M720" t="s">
        <v>1737</v>
      </c>
      <c r="N720" t="s">
        <v>181</v>
      </c>
      <c r="O720" t="s">
        <v>182</v>
      </c>
      <c r="P720" t="s">
        <v>183</v>
      </c>
      <c r="Q720" t="s">
        <v>34</v>
      </c>
      <c r="R720" t="s">
        <v>184</v>
      </c>
      <c r="S720" t="s">
        <v>185</v>
      </c>
      <c r="T720" t="s">
        <v>186</v>
      </c>
      <c r="U720" t="s">
        <v>38</v>
      </c>
      <c r="V720" t="s">
        <v>39</v>
      </c>
      <c r="W720" t="s">
        <v>187</v>
      </c>
      <c r="X720" t="s">
        <v>188</v>
      </c>
      <c r="Y720" t="s">
        <v>65</v>
      </c>
    </row>
    <row r="721" spans="1:25" x14ac:dyDescent="0.25">
      <c r="A721">
        <v>10313</v>
      </c>
      <c r="B721">
        <v>29</v>
      </c>
      <c r="C721" t="s">
        <v>77</v>
      </c>
      <c r="D721">
        <v>2</v>
      </c>
      <c r="E721" t="s">
        <v>1755</v>
      </c>
      <c r="F721" t="s">
        <v>761</v>
      </c>
      <c r="G721" t="s">
        <v>28</v>
      </c>
      <c r="H721">
        <v>4</v>
      </c>
      <c r="I721">
        <v>10</v>
      </c>
      <c r="J721">
        <v>2004</v>
      </c>
      <c r="K721" t="s">
        <v>957</v>
      </c>
      <c r="L721">
        <v>122</v>
      </c>
      <c r="M721" t="s">
        <v>1737</v>
      </c>
      <c r="N721" t="s">
        <v>347</v>
      </c>
      <c r="O721" t="s">
        <v>348</v>
      </c>
      <c r="P721" t="s">
        <v>349</v>
      </c>
      <c r="Q721" t="s">
        <v>34</v>
      </c>
      <c r="R721" t="s">
        <v>350</v>
      </c>
      <c r="S721" t="s">
        <v>351</v>
      </c>
      <c r="T721" t="s">
        <v>352</v>
      </c>
      <c r="U721" t="s">
        <v>353</v>
      </c>
      <c r="V721" t="s">
        <v>39</v>
      </c>
      <c r="W721" t="s">
        <v>354</v>
      </c>
      <c r="X721" t="s">
        <v>355</v>
      </c>
      <c r="Y721" t="s">
        <v>65</v>
      </c>
    </row>
    <row r="722" spans="1:25" x14ac:dyDescent="0.25">
      <c r="A722">
        <v>10324</v>
      </c>
      <c r="B722">
        <v>33</v>
      </c>
      <c r="C722" t="s">
        <v>1756</v>
      </c>
      <c r="D722">
        <v>10</v>
      </c>
      <c r="E722" t="s">
        <v>1757</v>
      </c>
      <c r="F722" t="s">
        <v>676</v>
      </c>
      <c r="G722" t="s">
        <v>28</v>
      </c>
      <c r="H722">
        <v>4</v>
      </c>
      <c r="I722">
        <v>11</v>
      </c>
      <c r="J722">
        <v>2004</v>
      </c>
      <c r="K722" t="s">
        <v>957</v>
      </c>
      <c r="L722">
        <v>122</v>
      </c>
      <c r="M722" t="s">
        <v>1737</v>
      </c>
      <c r="N722" t="s">
        <v>145</v>
      </c>
      <c r="O722" t="s">
        <v>146</v>
      </c>
      <c r="P722" t="s">
        <v>147</v>
      </c>
      <c r="Q722" t="s">
        <v>148</v>
      </c>
      <c r="R722" t="s">
        <v>35</v>
      </c>
      <c r="S722" t="s">
        <v>36</v>
      </c>
      <c r="T722" t="s">
        <v>37</v>
      </c>
      <c r="U722" t="s">
        <v>38</v>
      </c>
      <c r="V722" t="s">
        <v>39</v>
      </c>
      <c r="W722" t="s">
        <v>149</v>
      </c>
      <c r="X722" t="s">
        <v>150</v>
      </c>
      <c r="Y722" t="s">
        <v>42</v>
      </c>
    </row>
    <row r="723" spans="1:25" x14ac:dyDescent="0.25">
      <c r="A723">
        <v>10334</v>
      </c>
      <c r="B723">
        <v>46</v>
      </c>
      <c r="C723" t="s">
        <v>77</v>
      </c>
      <c r="D723">
        <v>6</v>
      </c>
      <c r="E723" t="s">
        <v>1758</v>
      </c>
      <c r="F723" t="s">
        <v>764</v>
      </c>
      <c r="G723" t="s">
        <v>708</v>
      </c>
      <c r="H723">
        <v>4</v>
      </c>
      <c r="I723">
        <v>11</v>
      </c>
      <c r="J723">
        <v>2004</v>
      </c>
      <c r="K723" t="s">
        <v>957</v>
      </c>
      <c r="L723">
        <v>122</v>
      </c>
      <c r="M723" t="s">
        <v>1737</v>
      </c>
      <c r="N723" t="s">
        <v>282</v>
      </c>
      <c r="O723" t="s">
        <v>283</v>
      </c>
      <c r="P723" t="s">
        <v>284</v>
      </c>
      <c r="Q723" t="s">
        <v>34</v>
      </c>
      <c r="R723" t="s">
        <v>285</v>
      </c>
      <c r="S723" t="s">
        <v>34</v>
      </c>
      <c r="T723" t="s">
        <v>286</v>
      </c>
      <c r="U723" t="s">
        <v>287</v>
      </c>
      <c r="V723" t="s">
        <v>52</v>
      </c>
      <c r="W723" t="s">
        <v>288</v>
      </c>
      <c r="X723" t="s">
        <v>289</v>
      </c>
      <c r="Y723" t="s">
        <v>65</v>
      </c>
    </row>
    <row r="724" spans="1:25" x14ac:dyDescent="0.25">
      <c r="A724">
        <v>10349</v>
      </c>
      <c r="B724">
        <v>38</v>
      </c>
      <c r="C724" t="s">
        <v>77</v>
      </c>
      <c r="D724">
        <v>7</v>
      </c>
      <c r="E724" t="s">
        <v>1759</v>
      </c>
      <c r="F724" t="s">
        <v>1117</v>
      </c>
      <c r="G724" t="s">
        <v>28</v>
      </c>
      <c r="H724">
        <v>4</v>
      </c>
      <c r="I724">
        <v>12</v>
      </c>
      <c r="J724">
        <v>2004</v>
      </c>
      <c r="K724" t="s">
        <v>957</v>
      </c>
      <c r="L724">
        <v>122</v>
      </c>
      <c r="M724" t="s">
        <v>1737</v>
      </c>
      <c r="N724" t="s">
        <v>885</v>
      </c>
      <c r="O724" t="s">
        <v>886</v>
      </c>
      <c r="P724" t="s">
        <v>887</v>
      </c>
      <c r="Q724" t="s">
        <v>888</v>
      </c>
      <c r="R724" t="s">
        <v>35</v>
      </c>
      <c r="S724" t="s">
        <v>36</v>
      </c>
      <c r="T724" t="s">
        <v>37</v>
      </c>
      <c r="U724" t="s">
        <v>38</v>
      </c>
      <c r="V724" t="s">
        <v>39</v>
      </c>
      <c r="W724" t="s">
        <v>75</v>
      </c>
      <c r="X724" t="s">
        <v>889</v>
      </c>
      <c r="Y724" t="s">
        <v>65</v>
      </c>
    </row>
    <row r="725" spans="1:25" x14ac:dyDescent="0.25">
      <c r="A725">
        <v>10358</v>
      </c>
      <c r="B725">
        <v>20</v>
      </c>
      <c r="C725" t="s">
        <v>1760</v>
      </c>
      <c r="D725">
        <v>11</v>
      </c>
      <c r="E725" t="s">
        <v>1761</v>
      </c>
      <c r="F725" t="s">
        <v>436</v>
      </c>
      <c r="G725" t="s">
        <v>28</v>
      </c>
      <c r="H725">
        <v>4</v>
      </c>
      <c r="I725">
        <v>12</v>
      </c>
      <c r="J725">
        <v>2004</v>
      </c>
      <c r="K725" t="s">
        <v>957</v>
      </c>
      <c r="L725">
        <v>122</v>
      </c>
      <c r="M725" t="s">
        <v>1737</v>
      </c>
      <c r="N725" t="s">
        <v>268</v>
      </c>
      <c r="O725" t="s">
        <v>269</v>
      </c>
      <c r="P725" t="s">
        <v>270</v>
      </c>
      <c r="Q725" t="s">
        <v>34</v>
      </c>
      <c r="R725" t="s">
        <v>271</v>
      </c>
      <c r="S725" t="s">
        <v>34</v>
      </c>
      <c r="T725" t="s">
        <v>272</v>
      </c>
      <c r="U725" t="s">
        <v>273</v>
      </c>
      <c r="V725" t="s">
        <v>52</v>
      </c>
      <c r="W725" t="s">
        <v>274</v>
      </c>
      <c r="X725" t="s">
        <v>275</v>
      </c>
      <c r="Y725" t="s">
        <v>42</v>
      </c>
    </row>
    <row r="726" spans="1:25" x14ac:dyDescent="0.25">
      <c r="A726">
        <v>10370</v>
      </c>
      <c r="B726">
        <v>22</v>
      </c>
      <c r="C726" t="s">
        <v>77</v>
      </c>
      <c r="D726">
        <v>5</v>
      </c>
      <c r="E726" t="s">
        <v>1762</v>
      </c>
      <c r="F726" t="s">
        <v>438</v>
      </c>
      <c r="G726" t="s">
        <v>28</v>
      </c>
      <c r="H726">
        <v>1</v>
      </c>
      <c r="I726">
        <v>1</v>
      </c>
      <c r="J726">
        <v>2005</v>
      </c>
      <c r="K726" t="s">
        <v>957</v>
      </c>
      <c r="L726">
        <v>122</v>
      </c>
      <c r="M726" t="s">
        <v>1737</v>
      </c>
      <c r="N726" t="s">
        <v>448</v>
      </c>
      <c r="O726" t="s">
        <v>449</v>
      </c>
      <c r="P726" t="s">
        <v>450</v>
      </c>
      <c r="Q726" t="s">
        <v>451</v>
      </c>
      <c r="R726" t="s">
        <v>452</v>
      </c>
      <c r="S726" t="s">
        <v>238</v>
      </c>
      <c r="T726" t="s">
        <v>453</v>
      </c>
      <c r="U726" t="s">
        <v>139</v>
      </c>
      <c r="V726" t="s">
        <v>140</v>
      </c>
      <c r="W726" t="s">
        <v>454</v>
      </c>
      <c r="X726" t="s">
        <v>455</v>
      </c>
      <c r="Y726" t="s">
        <v>65</v>
      </c>
    </row>
    <row r="727" spans="1:25" x14ac:dyDescent="0.25">
      <c r="A727">
        <v>10383</v>
      </c>
      <c r="B727">
        <v>27</v>
      </c>
      <c r="C727" t="s">
        <v>77</v>
      </c>
      <c r="D727">
        <v>11</v>
      </c>
      <c r="E727" t="s">
        <v>1763</v>
      </c>
      <c r="F727" t="s">
        <v>1764</v>
      </c>
      <c r="G727" t="s">
        <v>28</v>
      </c>
      <c r="H727">
        <v>1</v>
      </c>
      <c r="I727">
        <v>2</v>
      </c>
      <c r="J727">
        <v>2005</v>
      </c>
      <c r="K727" t="s">
        <v>957</v>
      </c>
      <c r="L727">
        <v>122</v>
      </c>
      <c r="M727" t="s">
        <v>1737</v>
      </c>
      <c r="N727" t="s">
        <v>268</v>
      </c>
      <c r="O727" t="s">
        <v>269</v>
      </c>
      <c r="P727" t="s">
        <v>270</v>
      </c>
      <c r="Q727" t="s">
        <v>34</v>
      </c>
      <c r="R727" t="s">
        <v>271</v>
      </c>
      <c r="S727" t="s">
        <v>34</v>
      </c>
      <c r="T727" t="s">
        <v>272</v>
      </c>
      <c r="U727" t="s">
        <v>273</v>
      </c>
      <c r="V727" t="s">
        <v>52</v>
      </c>
      <c r="W727" t="s">
        <v>274</v>
      </c>
      <c r="X727" t="s">
        <v>275</v>
      </c>
      <c r="Y727" t="s">
        <v>65</v>
      </c>
    </row>
    <row r="728" spans="1:25" x14ac:dyDescent="0.25">
      <c r="A728">
        <v>10412</v>
      </c>
      <c r="B728">
        <v>56</v>
      </c>
      <c r="C728" t="s">
        <v>1747</v>
      </c>
      <c r="D728">
        <v>8</v>
      </c>
      <c r="E728" t="s">
        <v>1765</v>
      </c>
      <c r="F728" t="s">
        <v>1220</v>
      </c>
      <c r="G728" t="s">
        <v>28</v>
      </c>
      <c r="H728">
        <v>2</v>
      </c>
      <c r="I728">
        <v>5</v>
      </c>
      <c r="J728">
        <v>2005</v>
      </c>
      <c r="K728" t="s">
        <v>957</v>
      </c>
      <c r="L728">
        <v>122</v>
      </c>
      <c r="M728" t="s">
        <v>1737</v>
      </c>
      <c r="N728" t="s">
        <v>268</v>
      </c>
      <c r="O728" t="s">
        <v>269</v>
      </c>
      <c r="P728" t="s">
        <v>270</v>
      </c>
      <c r="Q728" t="s">
        <v>34</v>
      </c>
      <c r="R728" t="s">
        <v>271</v>
      </c>
      <c r="S728" t="s">
        <v>34</v>
      </c>
      <c r="T728" t="s">
        <v>272</v>
      </c>
      <c r="U728" t="s">
        <v>273</v>
      </c>
      <c r="V728" t="s">
        <v>52</v>
      </c>
      <c r="W728" t="s">
        <v>274</v>
      </c>
      <c r="X728" t="s">
        <v>275</v>
      </c>
      <c r="Y728" t="s">
        <v>65</v>
      </c>
    </row>
    <row r="729" spans="1:25" x14ac:dyDescent="0.25">
      <c r="A729">
        <v>10425</v>
      </c>
      <c r="B729">
        <v>38</v>
      </c>
      <c r="C729" t="s">
        <v>1749</v>
      </c>
      <c r="D729">
        <v>7</v>
      </c>
      <c r="E729" t="s">
        <v>1766</v>
      </c>
      <c r="F729" t="s">
        <v>467</v>
      </c>
      <c r="G729" t="s">
        <v>468</v>
      </c>
      <c r="H729">
        <v>2</v>
      </c>
      <c r="I729">
        <v>5</v>
      </c>
      <c r="J729">
        <v>2005</v>
      </c>
      <c r="K729" t="s">
        <v>957</v>
      </c>
      <c r="L729">
        <v>122</v>
      </c>
      <c r="M729" t="s">
        <v>1737</v>
      </c>
      <c r="N729" t="s">
        <v>172</v>
      </c>
      <c r="O729" t="s">
        <v>173</v>
      </c>
      <c r="P729" t="s">
        <v>174</v>
      </c>
      <c r="Q729" t="s">
        <v>34</v>
      </c>
      <c r="R729" t="s">
        <v>175</v>
      </c>
      <c r="S729" t="s">
        <v>34</v>
      </c>
      <c r="T729" t="s">
        <v>176</v>
      </c>
      <c r="U729" t="s">
        <v>51</v>
      </c>
      <c r="V729" t="s">
        <v>52</v>
      </c>
      <c r="W729" t="s">
        <v>177</v>
      </c>
      <c r="X729" t="s">
        <v>178</v>
      </c>
      <c r="Y729" t="s">
        <v>65</v>
      </c>
    </row>
    <row r="730" spans="1:25" x14ac:dyDescent="0.25">
      <c r="A730">
        <v>10101</v>
      </c>
      <c r="B730">
        <v>25</v>
      </c>
      <c r="C730" t="s">
        <v>77</v>
      </c>
      <c r="D730">
        <v>4</v>
      </c>
      <c r="E730" t="s">
        <v>1767</v>
      </c>
      <c r="F730" t="s">
        <v>1768</v>
      </c>
      <c r="G730" t="s">
        <v>28</v>
      </c>
      <c r="H730">
        <v>1</v>
      </c>
      <c r="I730">
        <v>1</v>
      </c>
      <c r="J730">
        <v>2003</v>
      </c>
      <c r="K730" t="s">
        <v>1354</v>
      </c>
      <c r="L730">
        <v>127</v>
      </c>
      <c r="M730" t="s">
        <v>1769</v>
      </c>
      <c r="N730" t="s">
        <v>849</v>
      </c>
      <c r="O730" t="s">
        <v>850</v>
      </c>
      <c r="P730" t="s">
        <v>851</v>
      </c>
      <c r="Q730" t="s">
        <v>34</v>
      </c>
      <c r="R730" t="s">
        <v>852</v>
      </c>
      <c r="S730" t="s">
        <v>34</v>
      </c>
      <c r="T730" t="s">
        <v>853</v>
      </c>
      <c r="U730" t="s">
        <v>810</v>
      </c>
      <c r="V730" t="s">
        <v>52</v>
      </c>
      <c r="W730" t="s">
        <v>854</v>
      </c>
      <c r="X730" t="s">
        <v>731</v>
      </c>
      <c r="Y730" t="s">
        <v>65</v>
      </c>
    </row>
    <row r="731" spans="1:25" x14ac:dyDescent="0.25">
      <c r="A731">
        <v>10110</v>
      </c>
      <c r="B731">
        <v>33</v>
      </c>
      <c r="C731" t="s">
        <v>77</v>
      </c>
      <c r="D731">
        <v>4</v>
      </c>
      <c r="E731" t="s">
        <v>1770</v>
      </c>
      <c r="F731" t="s">
        <v>1464</v>
      </c>
      <c r="G731" t="s">
        <v>28</v>
      </c>
      <c r="H731">
        <v>1</v>
      </c>
      <c r="I731">
        <v>3</v>
      </c>
      <c r="J731">
        <v>2003</v>
      </c>
      <c r="K731" t="s">
        <v>1354</v>
      </c>
      <c r="L731">
        <v>127</v>
      </c>
      <c r="M731" t="s">
        <v>1769</v>
      </c>
      <c r="N731" t="s">
        <v>927</v>
      </c>
      <c r="O731" t="s">
        <v>928</v>
      </c>
      <c r="P731" t="s">
        <v>929</v>
      </c>
      <c r="Q731" t="s">
        <v>34</v>
      </c>
      <c r="R731" t="s">
        <v>930</v>
      </c>
      <c r="S731" t="s">
        <v>34</v>
      </c>
      <c r="T731" t="s">
        <v>931</v>
      </c>
      <c r="U731" t="s">
        <v>262</v>
      </c>
      <c r="V731" t="s">
        <v>52</v>
      </c>
      <c r="W731" t="s">
        <v>932</v>
      </c>
      <c r="X731" t="s">
        <v>137</v>
      </c>
      <c r="Y731" t="s">
        <v>65</v>
      </c>
    </row>
    <row r="732" spans="1:25" x14ac:dyDescent="0.25">
      <c r="A732">
        <v>10124</v>
      </c>
      <c r="B732">
        <v>42</v>
      </c>
      <c r="C732" t="s">
        <v>77</v>
      </c>
      <c r="D732">
        <v>3</v>
      </c>
      <c r="E732" t="s">
        <v>1771</v>
      </c>
      <c r="F732" t="s">
        <v>1360</v>
      </c>
      <c r="G732" t="s">
        <v>28</v>
      </c>
      <c r="H732">
        <v>2</v>
      </c>
      <c r="I732">
        <v>5</v>
      </c>
      <c r="J732">
        <v>2003</v>
      </c>
      <c r="K732" t="s">
        <v>1354</v>
      </c>
      <c r="L732">
        <v>127</v>
      </c>
      <c r="M732" t="s">
        <v>1769</v>
      </c>
      <c r="N732" t="s">
        <v>1318</v>
      </c>
      <c r="O732" t="s">
        <v>1319</v>
      </c>
      <c r="P732" t="s">
        <v>1320</v>
      </c>
      <c r="Q732" t="s">
        <v>34</v>
      </c>
      <c r="R732" t="s">
        <v>1321</v>
      </c>
      <c r="S732" t="s">
        <v>1322</v>
      </c>
      <c r="T732" t="s">
        <v>1323</v>
      </c>
      <c r="U732" t="s">
        <v>38</v>
      </c>
      <c r="V732" t="s">
        <v>39</v>
      </c>
      <c r="W732" t="s">
        <v>168</v>
      </c>
      <c r="X732" t="s">
        <v>705</v>
      </c>
      <c r="Y732" t="s">
        <v>65</v>
      </c>
    </row>
    <row r="733" spans="1:25" x14ac:dyDescent="0.25">
      <c r="A733">
        <v>10149</v>
      </c>
      <c r="B733">
        <v>33</v>
      </c>
      <c r="C733" t="s">
        <v>77</v>
      </c>
      <c r="D733">
        <v>8</v>
      </c>
      <c r="E733" t="s">
        <v>1772</v>
      </c>
      <c r="F733" t="s">
        <v>1364</v>
      </c>
      <c r="G733" t="s">
        <v>28</v>
      </c>
      <c r="H733">
        <v>3</v>
      </c>
      <c r="I733">
        <v>9</v>
      </c>
      <c r="J733">
        <v>2003</v>
      </c>
      <c r="K733" t="s">
        <v>1354</v>
      </c>
      <c r="L733">
        <v>127</v>
      </c>
      <c r="M733" t="s">
        <v>1769</v>
      </c>
      <c r="N733" t="s">
        <v>1195</v>
      </c>
      <c r="O733" t="s">
        <v>1196</v>
      </c>
      <c r="P733" t="s">
        <v>1197</v>
      </c>
      <c r="Q733" t="s">
        <v>34</v>
      </c>
      <c r="R733" t="s">
        <v>1198</v>
      </c>
      <c r="S733" t="s">
        <v>73</v>
      </c>
      <c r="T733" t="s">
        <v>92</v>
      </c>
      <c r="U733" t="s">
        <v>38</v>
      </c>
      <c r="V733" t="s">
        <v>39</v>
      </c>
      <c r="W733" t="s">
        <v>1199</v>
      </c>
      <c r="X733" t="s">
        <v>705</v>
      </c>
      <c r="Y733" t="s">
        <v>65</v>
      </c>
    </row>
    <row r="734" spans="1:25" x14ac:dyDescent="0.25">
      <c r="A734">
        <v>10162</v>
      </c>
      <c r="B734">
        <v>38</v>
      </c>
      <c r="C734" t="s">
        <v>77</v>
      </c>
      <c r="D734">
        <v>6</v>
      </c>
      <c r="E734" t="s">
        <v>1773</v>
      </c>
      <c r="F734" t="s">
        <v>1367</v>
      </c>
      <c r="G734" t="s">
        <v>28</v>
      </c>
      <c r="H734">
        <v>4</v>
      </c>
      <c r="I734">
        <v>10</v>
      </c>
      <c r="J734">
        <v>2003</v>
      </c>
      <c r="K734" t="s">
        <v>1354</v>
      </c>
      <c r="L734">
        <v>127</v>
      </c>
      <c r="M734" t="s">
        <v>1769</v>
      </c>
      <c r="N734" t="s">
        <v>80</v>
      </c>
      <c r="O734" t="s">
        <v>81</v>
      </c>
      <c r="P734" t="s">
        <v>82</v>
      </c>
      <c r="Q734" t="s">
        <v>34</v>
      </c>
      <c r="R734" t="s">
        <v>83</v>
      </c>
      <c r="S734" t="s">
        <v>73</v>
      </c>
      <c r="T734" t="s">
        <v>34</v>
      </c>
      <c r="U734" t="s">
        <v>38</v>
      </c>
      <c r="V734" t="s">
        <v>39</v>
      </c>
      <c r="W734" t="s">
        <v>84</v>
      </c>
      <c r="X734" t="s">
        <v>76</v>
      </c>
      <c r="Y734" t="s">
        <v>65</v>
      </c>
    </row>
    <row r="735" spans="1:25" x14ac:dyDescent="0.25">
      <c r="A735">
        <v>10173</v>
      </c>
      <c r="B735">
        <v>31</v>
      </c>
      <c r="C735" t="s">
        <v>77</v>
      </c>
      <c r="D735">
        <v>10</v>
      </c>
      <c r="E735" t="s">
        <v>1774</v>
      </c>
      <c r="F735" t="s">
        <v>1306</v>
      </c>
      <c r="G735" t="s">
        <v>28</v>
      </c>
      <c r="H735">
        <v>4</v>
      </c>
      <c r="I735">
        <v>11</v>
      </c>
      <c r="J735">
        <v>2003</v>
      </c>
      <c r="K735" t="s">
        <v>1354</v>
      </c>
      <c r="L735">
        <v>127</v>
      </c>
      <c r="M735" t="s">
        <v>1769</v>
      </c>
      <c r="N735" t="s">
        <v>1369</v>
      </c>
      <c r="O735" t="s">
        <v>1370</v>
      </c>
      <c r="P735" t="s">
        <v>1371</v>
      </c>
      <c r="Q735" t="s">
        <v>34</v>
      </c>
      <c r="R735" t="s">
        <v>1372</v>
      </c>
      <c r="S735" t="s">
        <v>34</v>
      </c>
      <c r="T735" t="s">
        <v>1373</v>
      </c>
      <c r="U735" t="s">
        <v>396</v>
      </c>
      <c r="V735" t="s">
        <v>52</v>
      </c>
      <c r="W735" t="s">
        <v>1374</v>
      </c>
      <c r="X735" t="s">
        <v>1375</v>
      </c>
      <c r="Y735" t="s">
        <v>65</v>
      </c>
    </row>
    <row r="736" spans="1:25" x14ac:dyDescent="0.25">
      <c r="A736">
        <v>10182</v>
      </c>
      <c r="B736">
        <v>20</v>
      </c>
      <c r="C736" t="s">
        <v>77</v>
      </c>
      <c r="D736">
        <v>7</v>
      </c>
      <c r="E736" t="s">
        <v>1775</v>
      </c>
      <c r="F736" t="s">
        <v>802</v>
      </c>
      <c r="G736" t="s">
        <v>28</v>
      </c>
      <c r="H736">
        <v>4</v>
      </c>
      <c r="I736">
        <v>11</v>
      </c>
      <c r="J736">
        <v>2003</v>
      </c>
      <c r="K736" t="s">
        <v>1354</v>
      </c>
      <c r="L736">
        <v>127</v>
      </c>
      <c r="M736" t="s">
        <v>1769</v>
      </c>
      <c r="N736" t="s">
        <v>417</v>
      </c>
      <c r="O736" t="s">
        <v>418</v>
      </c>
      <c r="P736" t="s">
        <v>419</v>
      </c>
      <c r="Q736" t="s">
        <v>34</v>
      </c>
      <c r="R736" t="s">
        <v>420</v>
      </c>
      <c r="S736" t="s">
        <v>73</v>
      </c>
      <c r="T736" t="s">
        <v>167</v>
      </c>
      <c r="U736" t="s">
        <v>38</v>
      </c>
      <c r="V736" t="s">
        <v>39</v>
      </c>
      <c r="W736" t="s">
        <v>421</v>
      </c>
      <c r="X736" t="s">
        <v>422</v>
      </c>
      <c r="Y736" t="s">
        <v>42</v>
      </c>
    </row>
    <row r="737" spans="1:25" x14ac:dyDescent="0.25">
      <c r="A737">
        <v>10193</v>
      </c>
      <c r="B737">
        <v>44</v>
      </c>
      <c r="C737" t="s">
        <v>77</v>
      </c>
      <c r="D737">
        <v>11</v>
      </c>
      <c r="E737" t="s">
        <v>1776</v>
      </c>
      <c r="F737" t="s">
        <v>1379</v>
      </c>
      <c r="G737" t="s">
        <v>28</v>
      </c>
      <c r="H737">
        <v>4</v>
      </c>
      <c r="I737">
        <v>11</v>
      </c>
      <c r="J737">
        <v>2003</v>
      </c>
      <c r="K737" t="s">
        <v>1354</v>
      </c>
      <c r="L737">
        <v>127</v>
      </c>
      <c r="M737" t="s">
        <v>1769</v>
      </c>
      <c r="N737" t="s">
        <v>1380</v>
      </c>
      <c r="O737" t="s">
        <v>1381</v>
      </c>
      <c r="P737" t="s">
        <v>1382</v>
      </c>
      <c r="Q737" t="s">
        <v>34</v>
      </c>
      <c r="R737" t="s">
        <v>1383</v>
      </c>
      <c r="S737" t="s">
        <v>137</v>
      </c>
      <c r="T737" t="s">
        <v>1384</v>
      </c>
      <c r="U737" t="s">
        <v>139</v>
      </c>
      <c r="V737" t="s">
        <v>140</v>
      </c>
      <c r="W737" t="s">
        <v>1385</v>
      </c>
      <c r="X737" t="s">
        <v>1386</v>
      </c>
      <c r="Y737" t="s">
        <v>65</v>
      </c>
    </row>
    <row r="738" spans="1:25" x14ac:dyDescent="0.25">
      <c r="A738">
        <v>10204</v>
      </c>
      <c r="B738">
        <v>26</v>
      </c>
      <c r="C738" t="s">
        <v>77</v>
      </c>
      <c r="D738">
        <v>1</v>
      </c>
      <c r="E738" t="s">
        <v>1777</v>
      </c>
      <c r="F738" t="s">
        <v>814</v>
      </c>
      <c r="G738" t="s">
        <v>28</v>
      </c>
      <c r="H738">
        <v>4</v>
      </c>
      <c r="I738">
        <v>12</v>
      </c>
      <c r="J738">
        <v>2003</v>
      </c>
      <c r="K738" t="s">
        <v>1354</v>
      </c>
      <c r="L738">
        <v>127</v>
      </c>
      <c r="M738" t="s">
        <v>1769</v>
      </c>
      <c r="N738" t="s">
        <v>885</v>
      </c>
      <c r="O738" t="s">
        <v>886</v>
      </c>
      <c r="P738" t="s">
        <v>887</v>
      </c>
      <c r="Q738" t="s">
        <v>888</v>
      </c>
      <c r="R738" t="s">
        <v>35</v>
      </c>
      <c r="S738" t="s">
        <v>36</v>
      </c>
      <c r="T738" t="s">
        <v>37</v>
      </c>
      <c r="U738" t="s">
        <v>38</v>
      </c>
      <c r="V738" t="s">
        <v>39</v>
      </c>
      <c r="W738" t="s">
        <v>75</v>
      </c>
      <c r="X738" t="s">
        <v>889</v>
      </c>
      <c r="Y738" t="s">
        <v>65</v>
      </c>
    </row>
    <row r="739" spans="1:25" x14ac:dyDescent="0.25">
      <c r="A739">
        <v>10214</v>
      </c>
      <c r="B739">
        <v>27</v>
      </c>
      <c r="C739" t="s">
        <v>77</v>
      </c>
      <c r="D739">
        <v>4</v>
      </c>
      <c r="E739" t="s">
        <v>1778</v>
      </c>
      <c r="F739" t="s">
        <v>1574</v>
      </c>
      <c r="G739" t="s">
        <v>28</v>
      </c>
      <c r="H739">
        <v>1</v>
      </c>
      <c r="I739">
        <v>1</v>
      </c>
      <c r="J739">
        <v>2004</v>
      </c>
      <c r="K739" t="s">
        <v>1354</v>
      </c>
      <c r="L739">
        <v>127</v>
      </c>
      <c r="M739" t="s">
        <v>1769</v>
      </c>
      <c r="N739" t="s">
        <v>292</v>
      </c>
      <c r="O739" t="s">
        <v>293</v>
      </c>
      <c r="P739" t="s">
        <v>294</v>
      </c>
      <c r="Q739" t="s">
        <v>34</v>
      </c>
      <c r="R739" t="s">
        <v>271</v>
      </c>
      <c r="S739" t="s">
        <v>34</v>
      </c>
      <c r="T739" t="s">
        <v>295</v>
      </c>
      <c r="U739" t="s">
        <v>273</v>
      </c>
      <c r="V739" t="s">
        <v>52</v>
      </c>
      <c r="W739" t="s">
        <v>296</v>
      </c>
      <c r="X739" t="s">
        <v>297</v>
      </c>
      <c r="Y739" t="s">
        <v>65</v>
      </c>
    </row>
    <row r="740" spans="1:25" x14ac:dyDescent="0.25">
      <c r="A740">
        <v>10227</v>
      </c>
      <c r="B740">
        <v>46</v>
      </c>
      <c r="C740" t="s">
        <v>77</v>
      </c>
      <c r="D740">
        <v>7</v>
      </c>
      <c r="E740" t="s">
        <v>1779</v>
      </c>
      <c r="F740" t="s">
        <v>1391</v>
      </c>
      <c r="G740" t="s">
        <v>28</v>
      </c>
      <c r="H740">
        <v>1</v>
      </c>
      <c r="I740">
        <v>3</v>
      </c>
      <c r="J740">
        <v>2004</v>
      </c>
      <c r="K740" t="s">
        <v>1354</v>
      </c>
      <c r="L740">
        <v>127</v>
      </c>
      <c r="M740" t="s">
        <v>1769</v>
      </c>
      <c r="N740" t="s">
        <v>338</v>
      </c>
      <c r="O740" t="s">
        <v>339</v>
      </c>
      <c r="P740" t="s">
        <v>340</v>
      </c>
      <c r="Q740" t="s">
        <v>34</v>
      </c>
      <c r="R740" t="s">
        <v>341</v>
      </c>
      <c r="S740" t="s">
        <v>34</v>
      </c>
      <c r="T740" t="s">
        <v>342</v>
      </c>
      <c r="U740" t="s">
        <v>51</v>
      </c>
      <c r="V740" t="s">
        <v>52</v>
      </c>
      <c r="W740" t="s">
        <v>343</v>
      </c>
      <c r="X740" t="s">
        <v>344</v>
      </c>
      <c r="Y740" t="s">
        <v>229</v>
      </c>
    </row>
    <row r="741" spans="1:25" x14ac:dyDescent="0.25">
      <c r="A741">
        <v>10243</v>
      </c>
      <c r="B741">
        <v>47</v>
      </c>
      <c r="C741" t="s">
        <v>77</v>
      </c>
      <c r="D741">
        <v>2</v>
      </c>
      <c r="E741" t="s">
        <v>1780</v>
      </c>
      <c r="F741" t="s">
        <v>1781</v>
      </c>
      <c r="G741" t="s">
        <v>28</v>
      </c>
      <c r="H741">
        <v>2</v>
      </c>
      <c r="I741">
        <v>4</v>
      </c>
      <c r="J741">
        <v>2004</v>
      </c>
      <c r="K741" t="s">
        <v>1354</v>
      </c>
      <c r="L741">
        <v>127</v>
      </c>
      <c r="M741" t="s">
        <v>1769</v>
      </c>
      <c r="N741" t="s">
        <v>737</v>
      </c>
      <c r="O741" t="s">
        <v>738</v>
      </c>
      <c r="P741" t="s">
        <v>739</v>
      </c>
      <c r="Q741" t="s">
        <v>34</v>
      </c>
      <c r="R741" t="s">
        <v>659</v>
      </c>
      <c r="S741" t="s">
        <v>185</v>
      </c>
      <c r="T741" t="s">
        <v>660</v>
      </c>
      <c r="U741" t="s">
        <v>38</v>
      </c>
      <c r="V741" t="s">
        <v>39</v>
      </c>
      <c r="W741" t="s">
        <v>740</v>
      </c>
      <c r="X741" t="s">
        <v>422</v>
      </c>
      <c r="Y741" t="s">
        <v>65</v>
      </c>
    </row>
    <row r="742" spans="1:25" x14ac:dyDescent="0.25">
      <c r="A742">
        <v>10280</v>
      </c>
      <c r="B742">
        <v>37</v>
      </c>
      <c r="C742" t="s">
        <v>77</v>
      </c>
      <c r="D742">
        <v>13</v>
      </c>
      <c r="E742" t="s">
        <v>1782</v>
      </c>
      <c r="F742" t="s">
        <v>390</v>
      </c>
      <c r="G742" t="s">
        <v>28</v>
      </c>
      <c r="H742">
        <v>3</v>
      </c>
      <c r="I742">
        <v>8</v>
      </c>
      <c r="J742">
        <v>2004</v>
      </c>
      <c r="K742" t="s">
        <v>1354</v>
      </c>
      <c r="L742">
        <v>127</v>
      </c>
      <c r="M742" t="s">
        <v>1769</v>
      </c>
      <c r="N742" t="s">
        <v>391</v>
      </c>
      <c r="O742" t="s">
        <v>392</v>
      </c>
      <c r="P742" t="s">
        <v>393</v>
      </c>
      <c r="Q742" t="s">
        <v>34</v>
      </c>
      <c r="R742" t="s">
        <v>394</v>
      </c>
      <c r="S742" t="s">
        <v>34</v>
      </c>
      <c r="T742" t="s">
        <v>395</v>
      </c>
      <c r="U742" t="s">
        <v>396</v>
      </c>
      <c r="V742" t="s">
        <v>52</v>
      </c>
      <c r="W742" t="s">
        <v>397</v>
      </c>
      <c r="X742" t="s">
        <v>398</v>
      </c>
      <c r="Y742" t="s">
        <v>65</v>
      </c>
    </row>
    <row r="743" spans="1:25" x14ac:dyDescent="0.25">
      <c r="A743">
        <v>10288</v>
      </c>
      <c r="B743">
        <v>31</v>
      </c>
      <c r="C743" t="s">
        <v>77</v>
      </c>
      <c r="D743">
        <v>2</v>
      </c>
      <c r="E743" t="s">
        <v>1783</v>
      </c>
      <c r="F743" t="s">
        <v>1485</v>
      </c>
      <c r="G743" t="s">
        <v>28</v>
      </c>
      <c r="H743">
        <v>3</v>
      </c>
      <c r="I743">
        <v>9</v>
      </c>
      <c r="J743">
        <v>2004</v>
      </c>
      <c r="K743" t="s">
        <v>1354</v>
      </c>
      <c r="L743">
        <v>127</v>
      </c>
      <c r="M743" t="s">
        <v>1769</v>
      </c>
      <c r="N743" t="s">
        <v>743</v>
      </c>
      <c r="O743" t="s">
        <v>744</v>
      </c>
      <c r="P743" t="s">
        <v>745</v>
      </c>
      <c r="Q743" t="s">
        <v>746</v>
      </c>
      <c r="R743" t="s">
        <v>305</v>
      </c>
      <c r="S743" t="s">
        <v>34</v>
      </c>
      <c r="T743" t="s">
        <v>747</v>
      </c>
      <c r="U743" t="s">
        <v>305</v>
      </c>
      <c r="V743" t="s">
        <v>140</v>
      </c>
      <c r="W743" t="s">
        <v>748</v>
      </c>
      <c r="X743" t="s">
        <v>749</v>
      </c>
      <c r="Y743" t="s">
        <v>65</v>
      </c>
    </row>
    <row r="744" spans="1:25" x14ac:dyDescent="0.25">
      <c r="A744">
        <v>10304</v>
      </c>
      <c r="B744">
        <v>24</v>
      </c>
      <c r="C744" t="s">
        <v>77</v>
      </c>
      <c r="D744">
        <v>17</v>
      </c>
      <c r="E744" t="s">
        <v>1784</v>
      </c>
      <c r="F744" t="s">
        <v>408</v>
      </c>
      <c r="G744" t="s">
        <v>28</v>
      </c>
      <c r="H744">
        <v>4</v>
      </c>
      <c r="I744">
        <v>10</v>
      </c>
      <c r="J744">
        <v>2004</v>
      </c>
      <c r="K744" t="s">
        <v>1354</v>
      </c>
      <c r="L744">
        <v>127</v>
      </c>
      <c r="M744" t="s">
        <v>1769</v>
      </c>
      <c r="N744" t="s">
        <v>409</v>
      </c>
      <c r="O744" t="s">
        <v>410</v>
      </c>
      <c r="P744" t="s">
        <v>411</v>
      </c>
      <c r="Q744" t="s">
        <v>34</v>
      </c>
      <c r="R744" t="s">
        <v>412</v>
      </c>
      <c r="S744" t="s">
        <v>34</v>
      </c>
      <c r="T744" t="s">
        <v>413</v>
      </c>
      <c r="U744" t="s">
        <v>51</v>
      </c>
      <c r="V744" t="s">
        <v>52</v>
      </c>
      <c r="W744" t="s">
        <v>414</v>
      </c>
      <c r="X744" t="s">
        <v>64</v>
      </c>
      <c r="Y744" t="s">
        <v>42</v>
      </c>
    </row>
    <row r="745" spans="1:25" x14ac:dyDescent="0.25">
      <c r="A745">
        <v>10312</v>
      </c>
      <c r="B745">
        <v>31</v>
      </c>
      <c r="C745" t="s">
        <v>77</v>
      </c>
      <c r="D745">
        <v>14</v>
      </c>
      <c r="E745" t="s">
        <v>1785</v>
      </c>
      <c r="F745" t="s">
        <v>416</v>
      </c>
      <c r="G745" t="s">
        <v>28</v>
      </c>
      <c r="H745">
        <v>4</v>
      </c>
      <c r="I745">
        <v>10</v>
      </c>
      <c r="J745">
        <v>2004</v>
      </c>
      <c r="K745" t="s">
        <v>1354</v>
      </c>
      <c r="L745">
        <v>127</v>
      </c>
      <c r="M745" t="s">
        <v>1769</v>
      </c>
      <c r="N745" t="s">
        <v>417</v>
      </c>
      <c r="O745" t="s">
        <v>418</v>
      </c>
      <c r="P745" t="s">
        <v>419</v>
      </c>
      <c r="Q745" t="s">
        <v>34</v>
      </c>
      <c r="R745" t="s">
        <v>420</v>
      </c>
      <c r="S745" t="s">
        <v>73</v>
      </c>
      <c r="T745" t="s">
        <v>167</v>
      </c>
      <c r="U745" t="s">
        <v>38</v>
      </c>
      <c r="V745" t="s">
        <v>39</v>
      </c>
      <c r="W745" t="s">
        <v>421</v>
      </c>
      <c r="X745" t="s">
        <v>422</v>
      </c>
      <c r="Y745" t="s">
        <v>65</v>
      </c>
    </row>
    <row r="746" spans="1:25" x14ac:dyDescent="0.25">
      <c r="A746">
        <v>10322</v>
      </c>
      <c r="B746">
        <v>50</v>
      </c>
      <c r="C746" t="s">
        <v>77</v>
      </c>
      <c r="D746">
        <v>6</v>
      </c>
      <c r="E746" t="s">
        <v>1786</v>
      </c>
      <c r="F746" t="s">
        <v>424</v>
      </c>
      <c r="G746" t="s">
        <v>28</v>
      </c>
      <c r="H746">
        <v>4</v>
      </c>
      <c r="I746">
        <v>11</v>
      </c>
      <c r="J746">
        <v>2004</v>
      </c>
      <c r="K746" t="s">
        <v>1354</v>
      </c>
      <c r="L746">
        <v>127</v>
      </c>
      <c r="M746" t="s">
        <v>1769</v>
      </c>
      <c r="N746" t="s">
        <v>425</v>
      </c>
      <c r="O746" t="s">
        <v>426</v>
      </c>
      <c r="P746" t="s">
        <v>427</v>
      </c>
      <c r="Q746" t="s">
        <v>34</v>
      </c>
      <c r="R746" t="s">
        <v>428</v>
      </c>
      <c r="S746" t="s">
        <v>429</v>
      </c>
      <c r="T746" t="s">
        <v>430</v>
      </c>
      <c r="U746" t="s">
        <v>38</v>
      </c>
      <c r="V746" t="s">
        <v>39</v>
      </c>
      <c r="W746" t="s">
        <v>75</v>
      </c>
      <c r="X746" t="s">
        <v>422</v>
      </c>
      <c r="Y746" t="s">
        <v>229</v>
      </c>
    </row>
    <row r="747" spans="1:25" x14ac:dyDescent="0.25">
      <c r="A747">
        <v>10332</v>
      </c>
      <c r="B747">
        <v>35</v>
      </c>
      <c r="C747" t="s">
        <v>1657</v>
      </c>
      <c r="D747">
        <v>8</v>
      </c>
      <c r="E747" t="s">
        <v>1787</v>
      </c>
      <c r="F747" t="s">
        <v>1337</v>
      </c>
      <c r="G747" t="s">
        <v>28</v>
      </c>
      <c r="H747">
        <v>4</v>
      </c>
      <c r="I747">
        <v>11</v>
      </c>
      <c r="J747">
        <v>2004</v>
      </c>
      <c r="K747" t="s">
        <v>1354</v>
      </c>
      <c r="L747">
        <v>127</v>
      </c>
      <c r="M747" t="s">
        <v>1769</v>
      </c>
      <c r="N747" t="s">
        <v>927</v>
      </c>
      <c r="O747" t="s">
        <v>928</v>
      </c>
      <c r="P747" t="s">
        <v>929</v>
      </c>
      <c r="Q747" t="s">
        <v>34</v>
      </c>
      <c r="R747" t="s">
        <v>930</v>
      </c>
      <c r="S747" t="s">
        <v>34</v>
      </c>
      <c r="T747" t="s">
        <v>931</v>
      </c>
      <c r="U747" t="s">
        <v>262</v>
      </c>
      <c r="V747" t="s">
        <v>52</v>
      </c>
      <c r="W747" t="s">
        <v>932</v>
      </c>
      <c r="X747" t="s">
        <v>137</v>
      </c>
      <c r="Y747" t="s">
        <v>42</v>
      </c>
    </row>
    <row r="748" spans="1:25" x14ac:dyDescent="0.25">
      <c r="A748">
        <v>10344</v>
      </c>
      <c r="B748">
        <v>30</v>
      </c>
      <c r="C748" t="s">
        <v>77</v>
      </c>
      <c r="D748">
        <v>3</v>
      </c>
      <c r="E748" t="s">
        <v>1788</v>
      </c>
      <c r="F748" t="s">
        <v>1584</v>
      </c>
      <c r="G748" t="s">
        <v>28</v>
      </c>
      <c r="H748">
        <v>4</v>
      </c>
      <c r="I748">
        <v>11</v>
      </c>
      <c r="J748">
        <v>2004</v>
      </c>
      <c r="K748" t="s">
        <v>1354</v>
      </c>
      <c r="L748">
        <v>127</v>
      </c>
      <c r="M748" t="s">
        <v>1769</v>
      </c>
      <c r="N748" t="s">
        <v>787</v>
      </c>
      <c r="O748" t="s">
        <v>788</v>
      </c>
      <c r="P748" t="s">
        <v>789</v>
      </c>
      <c r="Q748" t="s">
        <v>34</v>
      </c>
      <c r="R748" t="s">
        <v>790</v>
      </c>
      <c r="S748" t="s">
        <v>34</v>
      </c>
      <c r="T748" t="s">
        <v>791</v>
      </c>
      <c r="U748" t="s">
        <v>51</v>
      </c>
      <c r="V748" t="s">
        <v>52</v>
      </c>
      <c r="W748" t="s">
        <v>792</v>
      </c>
      <c r="X748" t="s">
        <v>793</v>
      </c>
      <c r="Y748" t="s">
        <v>65</v>
      </c>
    </row>
    <row r="749" spans="1:25" x14ac:dyDescent="0.25">
      <c r="A749">
        <v>10356</v>
      </c>
      <c r="B749">
        <v>29</v>
      </c>
      <c r="C749" t="s">
        <v>77</v>
      </c>
      <c r="D749">
        <v>3</v>
      </c>
      <c r="E749" t="s">
        <v>1789</v>
      </c>
      <c r="F749" t="s">
        <v>1341</v>
      </c>
      <c r="G749" t="s">
        <v>28</v>
      </c>
      <c r="H749">
        <v>4</v>
      </c>
      <c r="I749">
        <v>12</v>
      </c>
      <c r="J749">
        <v>2004</v>
      </c>
      <c r="K749" t="s">
        <v>1354</v>
      </c>
      <c r="L749">
        <v>127</v>
      </c>
      <c r="M749" t="s">
        <v>1769</v>
      </c>
      <c r="N749" t="s">
        <v>58</v>
      </c>
      <c r="O749" t="s">
        <v>59</v>
      </c>
      <c r="P749" t="s">
        <v>60</v>
      </c>
      <c r="Q749" t="s">
        <v>34</v>
      </c>
      <c r="R749" t="s">
        <v>61</v>
      </c>
      <c r="S749" t="s">
        <v>34</v>
      </c>
      <c r="T749" t="s">
        <v>62</v>
      </c>
      <c r="U749" t="s">
        <v>51</v>
      </c>
      <c r="V749" t="s">
        <v>52</v>
      </c>
      <c r="W749" t="s">
        <v>63</v>
      </c>
      <c r="X749" t="s">
        <v>64</v>
      </c>
      <c r="Y749" t="s">
        <v>65</v>
      </c>
    </row>
    <row r="750" spans="1:25" x14ac:dyDescent="0.25">
      <c r="A750">
        <v>10367</v>
      </c>
      <c r="B750">
        <v>27</v>
      </c>
      <c r="C750" t="s">
        <v>77</v>
      </c>
      <c r="D750">
        <v>5</v>
      </c>
      <c r="E750" t="s">
        <v>1790</v>
      </c>
      <c r="F750" t="s">
        <v>1493</v>
      </c>
      <c r="G750" t="s">
        <v>724</v>
      </c>
      <c r="H750">
        <v>1</v>
      </c>
      <c r="I750">
        <v>1</v>
      </c>
      <c r="J750">
        <v>2005</v>
      </c>
      <c r="K750" t="s">
        <v>1354</v>
      </c>
      <c r="L750">
        <v>127</v>
      </c>
      <c r="M750" t="s">
        <v>1769</v>
      </c>
      <c r="N750" t="s">
        <v>69</v>
      </c>
      <c r="O750" t="s">
        <v>70</v>
      </c>
      <c r="P750" t="s">
        <v>71</v>
      </c>
      <c r="Q750" t="s">
        <v>34</v>
      </c>
      <c r="R750" t="s">
        <v>72</v>
      </c>
      <c r="S750" t="s">
        <v>73</v>
      </c>
      <c r="T750" t="s">
        <v>74</v>
      </c>
      <c r="U750" t="s">
        <v>38</v>
      </c>
      <c r="V750" t="s">
        <v>39</v>
      </c>
      <c r="W750" t="s">
        <v>75</v>
      </c>
      <c r="X750" t="s">
        <v>76</v>
      </c>
      <c r="Y750" t="s">
        <v>65</v>
      </c>
    </row>
    <row r="751" spans="1:25" x14ac:dyDescent="0.25">
      <c r="A751">
        <v>10380</v>
      </c>
      <c r="B751">
        <v>40</v>
      </c>
      <c r="C751" t="s">
        <v>77</v>
      </c>
      <c r="D751">
        <v>10</v>
      </c>
      <c r="E751" t="s">
        <v>1791</v>
      </c>
      <c r="F751" t="s">
        <v>1413</v>
      </c>
      <c r="G751" t="s">
        <v>28</v>
      </c>
      <c r="H751">
        <v>1</v>
      </c>
      <c r="I751">
        <v>2</v>
      </c>
      <c r="J751">
        <v>2005</v>
      </c>
      <c r="K751" t="s">
        <v>1354</v>
      </c>
      <c r="L751">
        <v>127</v>
      </c>
      <c r="M751" t="s">
        <v>1769</v>
      </c>
      <c r="N751" t="s">
        <v>268</v>
      </c>
      <c r="O751" t="s">
        <v>269</v>
      </c>
      <c r="P751" t="s">
        <v>270</v>
      </c>
      <c r="Q751" t="s">
        <v>34</v>
      </c>
      <c r="R751" t="s">
        <v>271</v>
      </c>
      <c r="S751" t="s">
        <v>34</v>
      </c>
      <c r="T751" t="s">
        <v>272</v>
      </c>
      <c r="U751" t="s">
        <v>273</v>
      </c>
      <c r="V751" t="s">
        <v>52</v>
      </c>
      <c r="W751" t="s">
        <v>274</v>
      </c>
      <c r="X751" t="s">
        <v>275</v>
      </c>
      <c r="Y751" t="s">
        <v>65</v>
      </c>
    </row>
    <row r="752" spans="1:25" x14ac:dyDescent="0.25">
      <c r="A752">
        <v>10390</v>
      </c>
      <c r="B752">
        <v>31</v>
      </c>
      <c r="C752" t="s">
        <v>1792</v>
      </c>
      <c r="D752">
        <v>16</v>
      </c>
      <c r="E752" t="s">
        <v>1793</v>
      </c>
      <c r="F752" t="s">
        <v>1348</v>
      </c>
      <c r="G752" t="s">
        <v>28</v>
      </c>
      <c r="H752">
        <v>1</v>
      </c>
      <c r="I752">
        <v>3</v>
      </c>
      <c r="J752">
        <v>2005</v>
      </c>
      <c r="K752" t="s">
        <v>1354</v>
      </c>
      <c r="L752">
        <v>127</v>
      </c>
      <c r="M752" t="s">
        <v>1769</v>
      </c>
      <c r="N752" t="s">
        <v>417</v>
      </c>
      <c r="O752" t="s">
        <v>418</v>
      </c>
      <c r="P752" t="s">
        <v>419</v>
      </c>
      <c r="Q752" t="s">
        <v>34</v>
      </c>
      <c r="R752" t="s">
        <v>420</v>
      </c>
      <c r="S752" t="s">
        <v>73</v>
      </c>
      <c r="T752" t="s">
        <v>167</v>
      </c>
      <c r="U752" t="s">
        <v>38</v>
      </c>
      <c r="V752" t="s">
        <v>39</v>
      </c>
      <c r="W752" t="s">
        <v>421</v>
      </c>
      <c r="X752" t="s">
        <v>422</v>
      </c>
      <c r="Y752" t="s">
        <v>65</v>
      </c>
    </row>
    <row r="753" spans="1:25" x14ac:dyDescent="0.25">
      <c r="A753">
        <v>10409</v>
      </c>
      <c r="B753">
        <v>6</v>
      </c>
      <c r="C753" t="s">
        <v>77</v>
      </c>
      <c r="D753">
        <v>2</v>
      </c>
      <c r="E753" t="s">
        <v>1794</v>
      </c>
      <c r="F753" t="s">
        <v>1795</v>
      </c>
      <c r="G753" t="s">
        <v>28</v>
      </c>
      <c r="H753">
        <v>2</v>
      </c>
      <c r="I753">
        <v>4</v>
      </c>
      <c r="J753">
        <v>2005</v>
      </c>
      <c r="K753" t="s">
        <v>1354</v>
      </c>
      <c r="L753">
        <v>127</v>
      </c>
      <c r="M753" t="s">
        <v>1769</v>
      </c>
      <c r="N753" t="s">
        <v>743</v>
      </c>
      <c r="O753" t="s">
        <v>744</v>
      </c>
      <c r="P753" t="s">
        <v>745</v>
      </c>
      <c r="Q753" t="s">
        <v>746</v>
      </c>
      <c r="R753" t="s">
        <v>305</v>
      </c>
      <c r="S753" t="s">
        <v>34</v>
      </c>
      <c r="T753" t="s">
        <v>747</v>
      </c>
      <c r="U753" t="s">
        <v>305</v>
      </c>
      <c r="V753" t="s">
        <v>140</v>
      </c>
      <c r="W753" t="s">
        <v>748</v>
      </c>
      <c r="X753" t="s">
        <v>749</v>
      </c>
      <c r="Y753" t="s">
        <v>42</v>
      </c>
    </row>
    <row r="754" spans="1:25" x14ac:dyDescent="0.25">
      <c r="A754">
        <v>10420</v>
      </c>
      <c r="B754">
        <v>45</v>
      </c>
      <c r="C754" t="s">
        <v>77</v>
      </c>
      <c r="D754">
        <v>2</v>
      </c>
      <c r="E754" t="s">
        <v>1796</v>
      </c>
      <c r="F754" t="s">
        <v>1589</v>
      </c>
      <c r="G754" t="s">
        <v>468</v>
      </c>
      <c r="H754">
        <v>2</v>
      </c>
      <c r="I754">
        <v>5</v>
      </c>
      <c r="J754">
        <v>2005</v>
      </c>
      <c r="K754" t="s">
        <v>1354</v>
      </c>
      <c r="L754">
        <v>127</v>
      </c>
      <c r="M754" t="s">
        <v>1769</v>
      </c>
      <c r="N754" t="s">
        <v>233</v>
      </c>
      <c r="O754" t="s">
        <v>234</v>
      </c>
      <c r="P754" t="s">
        <v>235</v>
      </c>
      <c r="Q754" t="s">
        <v>236</v>
      </c>
      <c r="R754" t="s">
        <v>237</v>
      </c>
      <c r="S754" t="s">
        <v>238</v>
      </c>
      <c r="T754" t="s">
        <v>239</v>
      </c>
      <c r="U754" t="s">
        <v>139</v>
      </c>
      <c r="V754" t="s">
        <v>140</v>
      </c>
      <c r="W754" t="s">
        <v>240</v>
      </c>
      <c r="X754" t="s">
        <v>241</v>
      </c>
      <c r="Y754" t="s">
        <v>65</v>
      </c>
    </row>
    <row r="755" spans="1:25" x14ac:dyDescent="0.25">
      <c r="A755">
        <v>10103</v>
      </c>
      <c r="B755">
        <v>22</v>
      </c>
      <c r="C755" t="s">
        <v>1797</v>
      </c>
      <c r="D755">
        <v>2</v>
      </c>
      <c r="E755" t="s">
        <v>1798</v>
      </c>
      <c r="F755" t="s">
        <v>277</v>
      </c>
      <c r="G755" t="s">
        <v>28</v>
      </c>
      <c r="H755">
        <v>1</v>
      </c>
      <c r="I755">
        <v>1</v>
      </c>
      <c r="J755">
        <v>2003</v>
      </c>
      <c r="K755" t="s">
        <v>957</v>
      </c>
      <c r="L755">
        <v>60</v>
      </c>
      <c r="M755" t="s">
        <v>1799</v>
      </c>
      <c r="N755" t="s">
        <v>201</v>
      </c>
      <c r="O755" t="s">
        <v>202</v>
      </c>
      <c r="P755" t="s">
        <v>203</v>
      </c>
      <c r="Q755" t="s">
        <v>34</v>
      </c>
      <c r="R755" t="s">
        <v>204</v>
      </c>
      <c r="S755" t="s">
        <v>34</v>
      </c>
      <c r="T755" t="s">
        <v>205</v>
      </c>
      <c r="U755" t="s">
        <v>112</v>
      </c>
      <c r="V755" t="s">
        <v>52</v>
      </c>
      <c r="W755" t="s">
        <v>206</v>
      </c>
      <c r="X755" t="s">
        <v>207</v>
      </c>
      <c r="Y755" t="s">
        <v>42</v>
      </c>
    </row>
    <row r="756" spans="1:25" x14ac:dyDescent="0.25">
      <c r="A756">
        <v>10114</v>
      </c>
      <c r="B756">
        <v>45</v>
      </c>
      <c r="C756" t="s">
        <v>1800</v>
      </c>
      <c r="D756">
        <v>6</v>
      </c>
      <c r="E756" t="s">
        <v>1801</v>
      </c>
      <c r="F756" t="s">
        <v>712</v>
      </c>
      <c r="G756" t="s">
        <v>28</v>
      </c>
      <c r="H756">
        <v>2</v>
      </c>
      <c r="I756">
        <v>4</v>
      </c>
      <c r="J756">
        <v>2003</v>
      </c>
      <c r="K756" t="s">
        <v>957</v>
      </c>
      <c r="L756">
        <v>60</v>
      </c>
      <c r="M756" t="s">
        <v>1799</v>
      </c>
      <c r="N756" t="s">
        <v>713</v>
      </c>
      <c r="O756" t="s">
        <v>714</v>
      </c>
      <c r="P756" t="s">
        <v>715</v>
      </c>
      <c r="Q756" t="s">
        <v>34</v>
      </c>
      <c r="R756" t="s">
        <v>61</v>
      </c>
      <c r="S756" t="s">
        <v>34</v>
      </c>
      <c r="T756" t="s">
        <v>716</v>
      </c>
      <c r="U756" t="s">
        <v>51</v>
      </c>
      <c r="V756" t="s">
        <v>52</v>
      </c>
      <c r="W756" t="s">
        <v>717</v>
      </c>
      <c r="X756" t="s">
        <v>718</v>
      </c>
      <c r="Y756" t="s">
        <v>65</v>
      </c>
    </row>
    <row r="757" spans="1:25" x14ac:dyDescent="0.25">
      <c r="A757">
        <v>10126</v>
      </c>
      <c r="B757">
        <v>43</v>
      </c>
      <c r="C757" t="s">
        <v>1802</v>
      </c>
      <c r="D757">
        <v>2</v>
      </c>
      <c r="E757" t="s">
        <v>1803</v>
      </c>
      <c r="F757" t="s">
        <v>291</v>
      </c>
      <c r="G757" t="s">
        <v>28</v>
      </c>
      <c r="H757">
        <v>2</v>
      </c>
      <c r="I757">
        <v>5</v>
      </c>
      <c r="J757">
        <v>2003</v>
      </c>
      <c r="K757" t="s">
        <v>957</v>
      </c>
      <c r="L757">
        <v>60</v>
      </c>
      <c r="M757" t="s">
        <v>1799</v>
      </c>
      <c r="N757" t="s">
        <v>292</v>
      </c>
      <c r="O757" t="s">
        <v>293</v>
      </c>
      <c r="P757" t="s">
        <v>294</v>
      </c>
      <c r="Q757" t="s">
        <v>34</v>
      </c>
      <c r="R757" t="s">
        <v>271</v>
      </c>
      <c r="S757" t="s">
        <v>34</v>
      </c>
      <c r="T757" t="s">
        <v>295</v>
      </c>
      <c r="U757" t="s">
        <v>273</v>
      </c>
      <c r="V757" t="s">
        <v>52</v>
      </c>
      <c r="W757" t="s">
        <v>296</v>
      </c>
      <c r="X757" t="s">
        <v>297</v>
      </c>
      <c r="Y757" t="s">
        <v>42</v>
      </c>
    </row>
    <row r="758" spans="1:25" x14ac:dyDescent="0.25">
      <c r="A758">
        <v>10140</v>
      </c>
      <c r="B758">
        <v>46</v>
      </c>
      <c r="C758" t="s">
        <v>762</v>
      </c>
      <c r="D758">
        <v>2</v>
      </c>
      <c r="E758" t="s">
        <v>763</v>
      </c>
      <c r="F758" t="s">
        <v>299</v>
      </c>
      <c r="G758" t="s">
        <v>28</v>
      </c>
      <c r="H758">
        <v>3</v>
      </c>
      <c r="I758">
        <v>7</v>
      </c>
      <c r="J758">
        <v>2003</v>
      </c>
      <c r="K758" t="s">
        <v>957</v>
      </c>
      <c r="L758">
        <v>60</v>
      </c>
      <c r="M758" t="s">
        <v>1799</v>
      </c>
      <c r="N758" t="s">
        <v>88</v>
      </c>
      <c r="O758" t="s">
        <v>89</v>
      </c>
      <c r="P758" t="s">
        <v>90</v>
      </c>
      <c r="Q758" t="s">
        <v>34</v>
      </c>
      <c r="R758" t="s">
        <v>91</v>
      </c>
      <c r="S758" t="s">
        <v>73</v>
      </c>
      <c r="T758" t="s">
        <v>92</v>
      </c>
      <c r="U758" t="s">
        <v>38</v>
      </c>
      <c r="V758" t="s">
        <v>39</v>
      </c>
      <c r="W758" t="s">
        <v>93</v>
      </c>
      <c r="X758" t="s">
        <v>94</v>
      </c>
      <c r="Y758" t="s">
        <v>42</v>
      </c>
    </row>
    <row r="759" spans="1:25" x14ac:dyDescent="0.25">
      <c r="A759">
        <v>10151</v>
      </c>
      <c r="B759">
        <v>39</v>
      </c>
      <c r="C759" t="s">
        <v>1804</v>
      </c>
      <c r="D759">
        <v>9</v>
      </c>
      <c r="E759" t="s">
        <v>1805</v>
      </c>
      <c r="F759" t="s">
        <v>1179</v>
      </c>
      <c r="G759" t="s">
        <v>28</v>
      </c>
      <c r="H759">
        <v>3</v>
      </c>
      <c r="I759">
        <v>9</v>
      </c>
      <c r="J759">
        <v>2003</v>
      </c>
      <c r="K759" t="s">
        <v>957</v>
      </c>
      <c r="L759">
        <v>60</v>
      </c>
      <c r="M759" t="s">
        <v>1799</v>
      </c>
      <c r="N759" t="s">
        <v>688</v>
      </c>
      <c r="O759" t="s">
        <v>689</v>
      </c>
      <c r="P759" t="s">
        <v>690</v>
      </c>
      <c r="Q759" t="s">
        <v>34</v>
      </c>
      <c r="R759" t="s">
        <v>691</v>
      </c>
      <c r="S759" t="s">
        <v>34</v>
      </c>
      <c r="T759" t="s">
        <v>692</v>
      </c>
      <c r="U759" t="s">
        <v>196</v>
      </c>
      <c r="V759" t="s">
        <v>52</v>
      </c>
      <c r="W759" t="s">
        <v>693</v>
      </c>
      <c r="X759" t="s">
        <v>694</v>
      </c>
      <c r="Y759" t="s">
        <v>42</v>
      </c>
    </row>
    <row r="760" spans="1:25" x14ac:dyDescent="0.25">
      <c r="A760">
        <v>10165</v>
      </c>
      <c r="B760">
        <v>31</v>
      </c>
      <c r="C760" t="s">
        <v>1806</v>
      </c>
      <c r="D760">
        <v>18</v>
      </c>
      <c r="E760" t="s">
        <v>1807</v>
      </c>
      <c r="F760" t="s">
        <v>895</v>
      </c>
      <c r="G760" t="s">
        <v>28</v>
      </c>
      <c r="H760">
        <v>4</v>
      </c>
      <c r="I760">
        <v>10</v>
      </c>
      <c r="J760">
        <v>2003</v>
      </c>
      <c r="K760" t="s">
        <v>957</v>
      </c>
      <c r="L760">
        <v>60</v>
      </c>
      <c r="M760" t="s">
        <v>1799</v>
      </c>
      <c r="N760" t="s">
        <v>302</v>
      </c>
      <c r="O760" t="s">
        <v>303</v>
      </c>
      <c r="P760" t="s">
        <v>304</v>
      </c>
      <c r="Q760" t="s">
        <v>34</v>
      </c>
      <c r="R760" t="s">
        <v>305</v>
      </c>
      <c r="S760" t="s">
        <v>34</v>
      </c>
      <c r="T760" t="s">
        <v>306</v>
      </c>
      <c r="U760" t="s">
        <v>305</v>
      </c>
      <c r="V760" t="s">
        <v>307</v>
      </c>
      <c r="W760" t="s">
        <v>308</v>
      </c>
      <c r="X760" t="s">
        <v>309</v>
      </c>
      <c r="Y760" t="s">
        <v>42</v>
      </c>
    </row>
    <row r="761" spans="1:25" x14ac:dyDescent="0.25">
      <c r="A761">
        <v>10175</v>
      </c>
      <c r="B761">
        <v>41</v>
      </c>
      <c r="C761" t="s">
        <v>1804</v>
      </c>
      <c r="D761">
        <v>7</v>
      </c>
      <c r="E761" t="s">
        <v>1808</v>
      </c>
      <c r="F761" t="s">
        <v>318</v>
      </c>
      <c r="G761" t="s">
        <v>28</v>
      </c>
      <c r="H761">
        <v>4</v>
      </c>
      <c r="I761">
        <v>11</v>
      </c>
      <c r="J761">
        <v>2003</v>
      </c>
      <c r="K761" t="s">
        <v>957</v>
      </c>
      <c r="L761">
        <v>60</v>
      </c>
      <c r="M761" t="s">
        <v>1799</v>
      </c>
      <c r="N761" t="s">
        <v>574</v>
      </c>
      <c r="O761" t="s">
        <v>575</v>
      </c>
      <c r="P761" t="s">
        <v>576</v>
      </c>
      <c r="Q761" t="s">
        <v>34</v>
      </c>
      <c r="R761" t="s">
        <v>577</v>
      </c>
      <c r="S761" t="s">
        <v>34</v>
      </c>
      <c r="T761" t="s">
        <v>578</v>
      </c>
      <c r="U761" t="s">
        <v>262</v>
      </c>
      <c r="V761" t="s">
        <v>52</v>
      </c>
      <c r="W761" t="s">
        <v>84</v>
      </c>
      <c r="X761" t="s">
        <v>579</v>
      </c>
      <c r="Y761" t="s">
        <v>42</v>
      </c>
    </row>
    <row r="762" spans="1:25" x14ac:dyDescent="0.25">
      <c r="A762">
        <v>10184</v>
      </c>
      <c r="B762">
        <v>44</v>
      </c>
      <c r="C762" t="s">
        <v>1809</v>
      </c>
      <c r="D762">
        <v>12</v>
      </c>
      <c r="E762" t="s">
        <v>1810</v>
      </c>
      <c r="F762" t="s">
        <v>602</v>
      </c>
      <c r="G762" t="s">
        <v>28</v>
      </c>
      <c r="H762">
        <v>4</v>
      </c>
      <c r="I762">
        <v>11</v>
      </c>
      <c r="J762">
        <v>2003</v>
      </c>
      <c r="K762" t="s">
        <v>957</v>
      </c>
      <c r="L762">
        <v>60</v>
      </c>
      <c r="M762" t="s">
        <v>1799</v>
      </c>
      <c r="N762" t="s">
        <v>1183</v>
      </c>
      <c r="O762" t="s">
        <v>1184</v>
      </c>
      <c r="P762" t="s">
        <v>1185</v>
      </c>
      <c r="Q762" t="s">
        <v>34</v>
      </c>
      <c r="R762" t="s">
        <v>1186</v>
      </c>
      <c r="S762" t="s">
        <v>34</v>
      </c>
      <c r="T762" t="s">
        <v>1187</v>
      </c>
      <c r="U762" t="s">
        <v>273</v>
      </c>
      <c r="V762" t="s">
        <v>52</v>
      </c>
      <c r="W762" t="s">
        <v>1188</v>
      </c>
      <c r="X762" t="s">
        <v>1189</v>
      </c>
      <c r="Y762" t="s">
        <v>42</v>
      </c>
    </row>
    <row r="763" spans="1:25" x14ac:dyDescent="0.25">
      <c r="A763">
        <v>10194</v>
      </c>
      <c r="B763">
        <v>45</v>
      </c>
      <c r="C763" t="s">
        <v>1811</v>
      </c>
      <c r="D763">
        <v>2</v>
      </c>
      <c r="E763" t="s">
        <v>1812</v>
      </c>
      <c r="F763" t="s">
        <v>337</v>
      </c>
      <c r="G763" t="s">
        <v>28</v>
      </c>
      <c r="H763">
        <v>4</v>
      </c>
      <c r="I763">
        <v>11</v>
      </c>
      <c r="J763">
        <v>2003</v>
      </c>
      <c r="K763" t="s">
        <v>957</v>
      </c>
      <c r="L763">
        <v>60</v>
      </c>
      <c r="M763" t="s">
        <v>1799</v>
      </c>
      <c r="N763" t="s">
        <v>338</v>
      </c>
      <c r="O763" t="s">
        <v>339</v>
      </c>
      <c r="P763" t="s">
        <v>340</v>
      </c>
      <c r="Q763" t="s">
        <v>34</v>
      </c>
      <c r="R763" t="s">
        <v>341</v>
      </c>
      <c r="S763" t="s">
        <v>34</v>
      </c>
      <c r="T763" t="s">
        <v>342</v>
      </c>
      <c r="U763" t="s">
        <v>51</v>
      </c>
      <c r="V763" t="s">
        <v>52</v>
      </c>
      <c r="W763" t="s">
        <v>343</v>
      </c>
      <c r="X763" t="s">
        <v>344</v>
      </c>
      <c r="Y763" t="s">
        <v>65</v>
      </c>
    </row>
    <row r="764" spans="1:25" x14ac:dyDescent="0.25">
      <c r="A764">
        <v>10207</v>
      </c>
      <c r="B764">
        <v>37</v>
      </c>
      <c r="C764" t="s">
        <v>1813</v>
      </c>
      <c r="D764">
        <v>13</v>
      </c>
      <c r="E764" t="s">
        <v>1814</v>
      </c>
      <c r="F764" t="s">
        <v>736</v>
      </c>
      <c r="G764" t="s">
        <v>28</v>
      </c>
      <c r="H764">
        <v>4</v>
      </c>
      <c r="I764">
        <v>12</v>
      </c>
      <c r="J764">
        <v>2003</v>
      </c>
      <c r="K764" t="s">
        <v>957</v>
      </c>
      <c r="L764">
        <v>60</v>
      </c>
      <c r="M764" t="s">
        <v>1799</v>
      </c>
      <c r="N764" t="s">
        <v>737</v>
      </c>
      <c r="O764" t="s">
        <v>738</v>
      </c>
      <c r="P764" t="s">
        <v>739</v>
      </c>
      <c r="Q764" t="s">
        <v>34</v>
      </c>
      <c r="R764" t="s">
        <v>659</v>
      </c>
      <c r="S764" t="s">
        <v>185</v>
      </c>
      <c r="T764" t="s">
        <v>660</v>
      </c>
      <c r="U764" t="s">
        <v>38</v>
      </c>
      <c r="V764" t="s">
        <v>39</v>
      </c>
      <c r="W764" t="s">
        <v>740</v>
      </c>
      <c r="X764" t="s">
        <v>422</v>
      </c>
      <c r="Y764" t="s">
        <v>42</v>
      </c>
    </row>
    <row r="765" spans="1:25" x14ac:dyDescent="0.25">
      <c r="A765">
        <v>10217</v>
      </c>
      <c r="B765">
        <v>35</v>
      </c>
      <c r="C765" t="s">
        <v>1815</v>
      </c>
      <c r="D765">
        <v>2</v>
      </c>
      <c r="E765" t="s">
        <v>1816</v>
      </c>
      <c r="F765" t="s">
        <v>742</v>
      </c>
      <c r="G765" t="s">
        <v>28</v>
      </c>
      <c r="H765">
        <v>1</v>
      </c>
      <c r="I765">
        <v>2</v>
      </c>
      <c r="J765">
        <v>2004</v>
      </c>
      <c r="K765" t="s">
        <v>957</v>
      </c>
      <c r="L765">
        <v>60</v>
      </c>
      <c r="M765" t="s">
        <v>1799</v>
      </c>
      <c r="N765" t="s">
        <v>743</v>
      </c>
      <c r="O765" t="s">
        <v>744</v>
      </c>
      <c r="P765" t="s">
        <v>745</v>
      </c>
      <c r="Q765" t="s">
        <v>746</v>
      </c>
      <c r="R765" t="s">
        <v>305</v>
      </c>
      <c r="S765" t="s">
        <v>34</v>
      </c>
      <c r="T765" t="s">
        <v>747</v>
      </c>
      <c r="U765" t="s">
        <v>305</v>
      </c>
      <c r="V765" t="s">
        <v>140</v>
      </c>
      <c r="W765" t="s">
        <v>748</v>
      </c>
      <c r="X765" t="s">
        <v>749</v>
      </c>
      <c r="Y765" t="s">
        <v>42</v>
      </c>
    </row>
    <row r="766" spans="1:25" x14ac:dyDescent="0.25">
      <c r="A766">
        <v>10229</v>
      </c>
      <c r="B766">
        <v>28</v>
      </c>
      <c r="C766" t="s">
        <v>1817</v>
      </c>
      <c r="D766">
        <v>7</v>
      </c>
      <c r="E766" t="s">
        <v>1818</v>
      </c>
      <c r="F766" t="s">
        <v>751</v>
      </c>
      <c r="G766" t="s">
        <v>28</v>
      </c>
      <c r="H766">
        <v>1</v>
      </c>
      <c r="I766">
        <v>3</v>
      </c>
      <c r="J766">
        <v>2004</v>
      </c>
      <c r="K766" t="s">
        <v>957</v>
      </c>
      <c r="L766">
        <v>60</v>
      </c>
      <c r="M766" t="s">
        <v>1799</v>
      </c>
      <c r="N766" t="s">
        <v>417</v>
      </c>
      <c r="O766" t="s">
        <v>418</v>
      </c>
      <c r="P766" t="s">
        <v>419</v>
      </c>
      <c r="Q766" t="s">
        <v>34</v>
      </c>
      <c r="R766" t="s">
        <v>420</v>
      </c>
      <c r="S766" t="s">
        <v>73</v>
      </c>
      <c r="T766" t="s">
        <v>167</v>
      </c>
      <c r="U766" t="s">
        <v>38</v>
      </c>
      <c r="V766" t="s">
        <v>39</v>
      </c>
      <c r="W766" t="s">
        <v>421</v>
      </c>
      <c r="X766" t="s">
        <v>422</v>
      </c>
      <c r="Y766" t="s">
        <v>42</v>
      </c>
    </row>
    <row r="767" spans="1:25" x14ac:dyDescent="0.25">
      <c r="A767">
        <v>10246</v>
      </c>
      <c r="B767">
        <v>30</v>
      </c>
      <c r="C767" t="s">
        <v>762</v>
      </c>
      <c r="D767">
        <v>11</v>
      </c>
      <c r="E767" t="s">
        <v>1819</v>
      </c>
      <c r="F767" t="s">
        <v>920</v>
      </c>
      <c r="G767" t="s">
        <v>28</v>
      </c>
      <c r="H767">
        <v>2</v>
      </c>
      <c r="I767">
        <v>5</v>
      </c>
      <c r="J767">
        <v>2004</v>
      </c>
      <c r="K767" t="s">
        <v>957</v>
      </c>
      <c r="L767">
        <v>60</v>
      </c>
      <c r="M767" t="s">
        <v>1799</v>
      </c>
      <c r="N767" t="s">
        <v>268</v>
      </c>
      <c r="O767" t="s">
        <v>269</v>
      </c>
      <c r="P767" t="s">
        <v>270</v>
      </c>
      <c r="Q767" t="s">
        <v>34</v>
      </c>
      <c r="R767" t="s">
        <v>271</v>
      </c>
      <c r="S767" t="s">
        <v>34</v>
      </c>
      <c r="T767" t="s">
        <v>272</v>
      </c>
      <c r="U767" t="s">
        <v>273</v>
      </c>
      <c r="V767" t="s">
        <v>52</v>
      </c>
      <c r="W767" t="s">
        <v>274</v>
      </c>
      <c r="X767" t="s">
        <v>275</v>
      </c>
      <c r="Y767" t="s">
        <v>42</v>
      </c>
    </row>
    <row r="768" spans="1:25" x14ac:dyDescent="0.25">
      <c r="A768">
        <v>10259</v>
      </c>
      <c r="B768">
        <v>30</v>
      </c>
      <c r="C768" t="s">
        <v>1820</v>
      </c>
      <c r="D768">
        <v>10</v>
      </c>
      <c r="E768" t="s">
        <v>1821</v>
      </c>
      <c r="F768" t="s">
        <v>379</v>
      </c>
      <c r="G768" t="s">
        <v>28</v>
      </c>
      <c r="H768">
        <v>2</v>
      </c>
      <c r="I768">
        <v>6</v>
      </c>
      <c r="J768">
        <v>2004</v>
      </c>
      <c r="K768" t="s">
        <v>957</v>
      </c>
      <c r="L768">
        <v>60</v>
      </c>
      <c r="M768" t="s">
        <v>1799</v>
      </c>
      <c r="N768" t="s">
        <v>743</v>
      </c>
      <c r="O768" t="s">
        <v>744</v>
      </c>
      <c r="P768" t="s">
        <v>745</v>
      </c>
      <c r="Q768" t="s">
        <v>746</v>
      </c>
      <c r="R768" t="s">
        <v>305</v>
      </c>
      <c r="S768" t="s">
        <v>34</v>
      </c>
      <c r="T768" t="s">
        <v>747</v>
      </c>
      <c r="U768" t="s">
        <v>305</v>
      </c>
      <c r="V768" t="s">
        <v>140</v>
      </c>
      <c r="W768" t="s">
        <v>748</v>
      </c>
      <c r="X768" t="s">
        <v>749</v>
      </c>
      <c r="Y768" t="s">
        <v>42</v>
      </c>
    </row>
    <row r="769" spans="1:25" x14ac:dyDescent="0.25">
      <c r="A769">
        <v>10271</v>
      </c>
      <c r="B769">
        <v>25</v>
      </c>
      <c r="C769" t="s">
        <v>1804</v>
      </c>
      <c r="D769">
        <v>11</v>
      </c>
      <c r="E769" t="s">
        <v>1822</v>
      </c>
      <c r="F769" t="s">
        <v>922</v>
      </c>
      <c r="G769" t="s">
        <v>28</v>
      </c>
      <c r="H769">
        <v>3</v>
      </c>
      <c r="I769">
        <v>7</v>
      </c>
      <c r="J769">
        <v>2004</v>
      </c>
      <c r="K769" t="s">
        <v>957</v>
      </c>
      <c r="L769">
        <v>60</v>
      </c>
      <c r="M769" t="s">
        <v>1799</v>
      </c>
      <c r="N769" t="s">
        <v>417</v>
      </c>
      <c r="O769" t="s">
        <v>418</v>
      </c>
      <c r="P769" t="s">
        <v>419</v>
      </c>
      <c r="Q769" t="s">
        <v>34</v>
      </c>
      <c r="R769" t="s">
        <v>420</v>
      </c>
      <c r="S769" t="s">
        <v>73</v>
      </c>
      <c r="T769" t="s">
        <v>167</v>
      </c>
      <c r="U769" t="s">
        <v>38</v>
      </c>
      <c r="V769" t="s">
        <v>39</v>
      </c>
      <c r="W769" t="s">
        <v>421</v>
      </c>
      <c r="X769" t="s">
        <v>422</v>
      </c>
      <c r="Y769" t="s">
        <v>42</v>
      </c>
    </row>
    <row r="770" spans="1:25" x14ac:dyDescent="0.25">
      <c r="A770">
        <v>10281</v>
      </c>
      <c r="B770">
        <v>29</v>
      </c>
      <c r="C770" t="s">
        <v>1823</v>
      </c>
      <c r="D770">
        <v>7</v>
      </c>
      <c r="E770" t="s">
        <v>1824</v>
      </c>
      <c r="F770" t="s">
        <v>756</v>
      </c>
      <c r="G770" t="s">
        <v>28</v>
      </c>
      <c r="H770">
        <v>3</v>
      </c>
      <c r="I770">
        <v>8</v>
      </c>
      <c r="J770">
        <v>2004</v>
      </c>
      <c r="K770" t="s">
        <v>957</v>
      </c>
      <c r="L770">
        <v>60</v>
      </c>
      <c r="M770" t="s">
        <v>1799</v>
      </c>
      <c r="N770" t="s">
        <v>210</v>
      </c>
      <c r="O770" t="s">
        <v>211</v>
      </c>
      <c r="P770" t="s">
        <v>212</v>
      </c>
      <c r="Q770" t="s">
        <v>34</v>
      </c>
      <c r="R770" t="s">
        <v>213</v>
      </c>
      <c r="S770" t="s">
        <v>214</v>
      </c>
      <c r="T770" t="s">
        <v>215</v>
      </c>
      <c r="U770" t="s">
        <v>38</v>
      </c>
      <c r="V770" t="s">
        <v>39</v>
      </c>
      <c r="W770" t="s">
        <v>40</v>
      </c>
      <c r="X770" t="s">
        <v>216</v>
      </c>
      <c r="Y770" t="s">
        <v>42</v>
      </c>
    </row>
    <row r="771" spans="1:25" x14ac:dyDescent="0.25">
      <c r="A771">
        <v>10291</v>
      </c>
      <c r="B771">
        <v>26</v>
      </c>
      <c r="C771" t="s">
        <v>1823</v>
      </c>
      <c r="D771">
        <v>2</v>
      </c>
      <c r="E771" t="s">
        <v>1825</v>
      </c>
      <c r="F771" t="s">
        <v>400</v>
      </c>
      <c r="G771" t="s">
        <v>28</v>
      </c>
      <c r="H771">
        <v>3</v>
      </c>
      <c r="I771">
        <v>9</v>
      </c>
      <c r="J771">
        <v>2004</v>
      </c>
      <c r="K771" t="s">
        <v>957</v>
      </c>
      <c r="L771">
        <v>60</v>
      </c>
      <c r="M771" t="s">
        <v>1799</v>
      </c>
      <c r="N771" t="s">
        <v>401</v>
      </c>
      <c r="O771" t="s">
        <v>402</v>
      </c>
      <c r="P771" t="s">
        <v>403</v>
      </c>
      <c r="Q771" t="s">
        <v>34</v>
      </c>
      <c r="R771" t="s">
        <v>404</v>
      </c>
      <c r="S771" t="s">
        <v>34</v>
      </c>
      <c r="T771" t="s">
        <v>405</v>
      </c>
      <c r="U771" t="s">
        <v>287</v>
      </c>
      <c r="V771" t="s">
        <v>52</v>
      </c>
      <c r="W771" t="s">
        <v>406</v>
      </c>
      <c r="X771" t="s">
        <v>316</v>
      </c>
      <c r="Y771" t="s">
        <v>42</v>
      </c>
    </row>
    <row r="772" spans="1:25" x14ac:dyDescent="0.25">
      <c r="A772">
        <v>10305</v>
      </c>
      <c r="B772">
        <v>41</v>
      </c>
      <c r="C772" t="s">
        <v>1826</v>
      </c>
      <c r="D772">
        <v>11</v>
      </c>
      <c r="E772" t="s">
        <v>1827</v>
      </c>
      <c r="F772" t="s">
        <v>759</v>
      </c>
      <c r="G772" t="s">
        <v>28</v>
      </c>
      <c r="H772">
        <v>4</v>
      </c>
      <c r="I772">
        <v>10</v>
      </c>
      <c r="J772">
        <v>2004</v>
      </c>
      <c r="K772" t="s">
        <v>957</v>
      </c>
      <c r="L772">
        <v>60</v>
      </c>
      <c r="M772" t="s">
        <v>1799</v>
      </c>
      <c r="N772" t="s">
        <v>181</v>
      </c>
      <c r="O772" t="s">
        <v>182</v>
      </c>
      <c r="P772" t="s">
        <v>183</v>
      </c>
      <c r="Q772" t="s">
        <v>34</v>
      </c>
      <c r="R772" t="s">
        <v>184</v>
      </c>
      <c r="S772" t="s">
        <v>185</v>
      </c>
      <c r="T772" t="s">
        <v>186</v>
      </c>
      <c r="U772" t="s">
        <v>38</v>
      </c>
      <c r="V772" t="s">
        <v>39</v>
      </c>
      <c r="W772" t="s">
        <v>187</v>
      </c>
      <c r="X772" t="s">
        <v>188</v>
      </c>
      <c r="Y772" t="s">
        <v>42</v>
      </c>
    </row>
    <row r="773" spans="1:25" x14ac:dyDescent="0.25">
      <c r="A773">
        <v>10313</v>
      </c>
      <c r="B773">
        <v>34</v>
      </c>
      <c r="C773" t="s">
        <v>1828</v>
      </c>
      <c r="D773">
        <v>5</v>
      </c>
      <c r="E773" t="s">
        <v>1829</v>
      </c>
      <c r="F773" t="s">
        <v>761</v>
      </c>
      <c r="G773" t="s">
        <v>28</v>
      </c>
      <c r="H773">
        <v>4</v>
      </c>
      <c r="I773">
        <v>10</v>
      </c>
      <c r="J773">
        <v>2004</v>
      </c>
      <c r="K773" t="s">
        <v>957</v>
      </c>
      <c r="L773">
        <v>60</v>
      </c>
      <c r="M773" t="s">
        <v>1799</v>
      </c>
      <c r="N773" t="s">
        <v>347</v>
      </c>
      <c r="O773" t="s">
        <v>348</v>
      </c>
      <c r="P773" t="s">
        <v>349</v>
      </c>
      <c r="Q773" t="s">
        <v>34</v>
      </c>
      <c r="R773" t="s">
        <v>350</v>
      </c>
      <c r="S773" t="s">
        <v>351</v>
      </c>
      <c r="T773" t="s">
        <v>352</v>
      </c>
      <c r="U773" t="s">
        <v>353</v>
      </c>
      <c r="V773" t="s">
        <v>39</v>
      </c>
      <c r="W773" t="s">
        <v>354</v>
      </c>
      <c r="X773" t="s">
        <v>355</v>
      </c>
      <c r="Y773" t="s">
        <v>42</v>
      </c>
    </row>
    <row r="774" spans="1:25" x14ac:dyDescent="0.25">
      <c r="A774">
        <v>10322</v>
      </c>
      <c r="B774">
        <v>35</v>
      </c>
      <c r="C774" t="s">
        <v>1830</v>
      </c>
      <c r="D774">
        <v>11</v>
      </c>
      <c r="E774" t="s">
        <v>1831</v>
      </c>
      <c r="F774" t="s">
        <v>424</v>
      </c>
      <c r="G774" t="s">
        <v>28</v>
      </c>
      <c r="H774">
        <v>4</v>
      </c>
      <c r="I774">
        <v>11</v>
      </c>
      <c r="J774">
        <v>2004</v>
      </c>
      <c r="K774" t="s">
        <v>957</v>
      </c>
      <c r="L774">
        <v>60</v>
      </c>
      <c r="M774" t="s">
        <v>1799</v>
      </c>
      <c r="N774" t="s">
        <v>425</v>
      </c>
      <c r="O774" t="s">
        <v>426</v>
      </c>
      <c r="P774" t="s">
        <v>427</v>
      </c>
      <c r="Q774" t="s">
        <v>34</v>
      </c>
      <c r="R774" t="s">
        <v>428</v>
      </c>
      <c r="S774" t="s">
        <v>429</v>
      </c>
      <c r="T774" t="s">
        <v>430</v>
      </c>
      <c r="U774" t="s">
        <v>38</v>
      </c>
      <c r="V774" t="s">
        <v>39</v>
      </c>
      <c r="W774" t="s">
        <v>75</v>
      </c>
      <c r="X774" t="s">
        <v>422</v>
      </c>
      <c r="Y774" t="s">
        <v>42</v>
      </c>
    </row>
    <row r="775" spans="1:25" x14ac:dyDescent="0.25">
      <c r="A775">
        <v>10334</v>
      </c>
      <c r="B775">
        <v>34</v>
      </c>
      <c r="C775" t="s">
        <v>1815</v>
      </c>
      <c r="D775">
        <v>1</v>
      </c>
      <c r="E775" t="s">
        <v>1832</v>
      </c>
      <c r="F775" t="s">
        <v>764</v>
      </c>
      <c r="G775" t="s">
        <v>708</v>
      </c>
      <c r="H775">
        <v>4</v>
      </c>
      <c r="I775">
        <v>11</v>
      </c>
      <c r="J775">
        <v>2004</v>
      </c>
      <c r="K775" t="s">
        <v>957</v>
      </c>
      <c r="L775">
        <v>60</v>
      </c>
      <c r="M775" t="s">
        <v>1799</v>
      </c>
      <c r="N775" t="s">
        <v>282</v>
      </c>
      <c r="O775" t="s">
        <v>283</v>
      </c>
      <c r="P775" t="s">
        <v>284</v>
      </c>
      <c r="Q775" t="s">
        <v>34</v>
      </c>
      <c r="R775" t="s">
        <v>285</v>
      </c>
      <c r="S775" t="s">
        <v>34</v>
      </c>
      <c r="T775" t="s">
        <v>286</v>
      </c>
      <c r="U775" t="s">
        <v>287</v>
      </c>
      <c r="V775" t="s">
        <v>52</v>
      </c>
      <c r="W775" t="s">
        <v>288</v>
      </c>
      <c r="X775" t="s">
        <v>289</v>
      </c>
      <c r="Y775" t="s">
        <v>42</v>
      </c>
    </row>
    <row r="776" spans="1:25" x14ac:dyDescent="0.25">
      <c r="A776">
        <v>10347</v>
      </c>
      <c r="B776">
        <v>50</v>
      </c>
      <c r="C776" t="s">
        <v>77</v>
      </c>
      <c r="D776">
        <v>8</v>
      </c>
      <c r="E776" t="s">
        <v>1833</v>
      </c>
      <c r="F776" t="s">
        <v>434</v>
      </c>
      <c r="G776" t="s">
        <v>28</v>
      </c>
      <c r="H776">
        <v>4</v>
      </c>
      <c r="I776">
        <v>11</v>
      </c>
      <c r="J776">
        <v>2004</v>
      </c>
      <c r="K776" t="s">
        <v>957</v>
      </c>
      <c r="L776">
        <v>60</v>
      </c>
      <c r="M776" t="s">
        <v>1799</v>
      </c>
      <c r="N776" t="s">
        <v>132</v>
      </c>
      <c r="O776" t="s">
        <v>133</v>
      </c>
      <c r="P776" t="s">
        <v>134</v>
      </c>
      <c r="Q776" t="s">
        <v>135</v>
      </c>
      <c r="R776" t="s">
        <v>136</v>
      </c>
      <c r="S776" t="s">
        <v>137</v>
      </c>
      <c r="T776" t="s">
        <v>138</v>
      </c>
      <c r="U776" t="s">
        <v>139</v>
      </c>
      <c r="V776" t="s">
        <v>140</v>
      </c>
      <c r="W776" t="s">
        <v>141</v>
      </c>
      <c r="X776" t="s">
        <v>142</v>
      </c>
      <c r="Y776" t="s">
        <v>65</v>
      </c>
    </row>
    <row r="777" spans="1:25" x14ac:dyDescent="0.25">
      <c r="A777">
        <v>10357</v>
      </c>
      <c r="B777">
        <v>41</v>
      </c>
      <c r="C777" t="s">
        <v>762</v>
      </c>
      <c r="D777">
        <v>7</v>
      </c>
      <c r="E777" t="s">
        <v>1834</v>
      </c>
      <c r="F777" t="s">
        <v>436</v>
      </c>
      <c r="G777" t="s">
        <v>28</v>
      </c>
      <c r="H777">
        <v>4</v>
      </c>
      <c r="I777">
        <v>12</v>
      </c>
      <c r="J777">
        <v>2004</v>
      </c>
      <c r="K777" t="s">
        <v>957</v>
      </c>
      <c r="L777">
        <v>60</v>
      </c>
      <c r="M777" t="s">
        <v>1799</v>
      </c>
      <c r="N777" t="s">
        <v>417</v>
      </c>
      <c r="O777" t="s">
        <v>418</v>
      </c>
      <c r="P777" t="s">
        <v>419</v>
      </c>
      <c r="Q777" t="s">
        <v>34</v>
      </c>
      <c r="R777" t="s">
        <v>420</v>
      </c>
      <c r="S777" t="s">
        <v>73</v>
      </c>
      <c r="T777" t="s">
        <v>167</v>
      </c>
      <c r="U777" t="s">
        <v>38</v>
      </c>
      <c r="V777" t="s">
        <v>39</v>
      </c>
      <c r="W777" t="s">
        <v>421</v>
      </c>
      <c r="X777" t="s">
        <v>422</v>
      </c>
      <c r="Y777" t="s">
        <v>42</v>
      </c>
    </row>
    <row r="778" spans="1:25" x14ac:dyDescent="0.25">
      <c r="A778">
        <v>10370</v>
      </c>
      <c r="B778">
        <v>22</v>
      </c>
      <c r="C778" t="s">
        <v>1835</v>
      </c>
      <c r="D778">
        <v>7</v>
      </c>
      <c r="E778" t="s">
        <v>1836</v>
      </c>
      <c r="F778" t="s">
        <v>438</v>
      </c>
      <c r="G778" t="s">
        <v>28</v>
      </c>
      <c r="H778">
        <v>1</v>
      </c>
      <c r="I778">
        <v>1</v>
      </c>
      <c r="J778">
        <v>2005</v>
      </c>
      <c r="K778" t="s">
        <v>957</v>
      </c>
      <c r="L778">
        <v>60</v>
      </c>
      <c r="M778" t="s">
        <v>1799</v>
      </c>
      <c r="N778" t="s">
        <v>448</v>
      </c>
      <c r="O778" t="s">
        <v>449</v>
      </c>
      <c r="P778" t="s">
        <v>450</v>
      </c>
      <c r="Q778" t="s">
        <v>451</v>
      </c>
      <c r="R778" t="s">
        <v>452</v>
      </c>
      <c r="S778" t="s">
        <v>238</v>
      </c>
      <c r="T778" t="s">
        <v>453</v>
      </c>
      <c r="U778" t="s">
        <v>139</v>
      </c>
      <c r="V778" t="s">
        <v>140</v>
      </c>
      <c r="W778" t="s">
        <v>454</v>
      </c>
      <c r="X778" t="s">
        <v>455</v>
      </c>
      <c r="Y778" t="s">
        <v>42</v>
      </c>
    </row>
    <row r="779" spans="1:25" x14ac:dyDescent="0.25">
      <c r="A779">
        <v>10381</v>
      </c>
      <c r="B779">
        <v>35</v>
      </c>
      <c r="C779" t="s">
        <v>1837</v>
      </c>
      <c r="D779">
        <v>7</v>
      </c>
      <c r="E779" t="s">
        <v>1838</v>
      </c>
      <c r="F779" t="s">
        <v>445</v>
      </c>
      <c r="G779" t="s">
        <v>28</v>
      </c>
      <c r="H779">
        <v>1</v>
      </c>
      <c r="I779">
        <v>2</v>
      </c>
      <c r="J779">
        <v>2005</v>
      </c>
      <c r="K779" t="s">
        <v>957</v>
      </c>
      <c r="L779">
        <v>60</v>
      </c>
      <c r="M779" t="s">
        <v>1799</v>
      </c>
      <c r="N779" t="s">
        <v>80</v>
      </c>
      <c r="O779" t="s">
        <v>81</v>
      </c>
      <c r="P779" t="s">
        <v>82</v>
      </c>
      <c r="Q779" t="s">
        <v>34</v>
      </c>
      <c r="R779" t="s">
        <v>83</v>
      </c>
      <c r="S779" t="s">
        <v>73</v>
      </c>
      <c r="T779" t="s">
        <v>34</v>
      </c>
      <c r="U779" t="s">
        <v>38</v>
      </c>
      <c r="V779" t="s">
        <v>39</v>
      </c>
      <c r="W779" t="s">
        <v>84</v>
      </c>
      <c r="X779" t="s">
        <v>76</v>
      </c>
      <c r="Y779" t="s">
        <v>42</v>
      </c>
    </row>
    <row r="780" spans="1:25" x14ac:dyDescent="0.25">
      <c r="A780">
        <v>10391</v>
      </c>
      <c r="B780">
        <v>44</v>
      </c>
      <c r="C780" t="s">
        <v>1839</v>
      </c>
      <c r="D780">
        <v>5</v>
      </c>
      <c r="E780" t="s">
        <v>1840</v>
      </c>
      <c r="F780" t="s">
        <v>447</v>
      </c>
      <c r="G780" t="s">
        <v>28</v>
      </c>
      <c r="H780">
        <v>1</v>
      </c>
      <c r="I780">
        <v>3</v>
      </c>
      <c r="J780">
        <v>2005</v>
      </c>
      <c r="K780" t="s">
        <v>957</v>
      </c>
      <c r="L780">
        <v>60</v>
      </c>
      <c r="M780" t="s">
        <v>1799</v>
      </c>
      <c r="N780" t="s">
        <v>448</v>
      </c>
      <c r="O780" t="s">
        <v>449</v>
      </c>
      <c r="P780" t="s">
        <v>450</v>
      </c>
      <c r="Q780" t="s">
        <v>451</v>
      </c>
      <c r="R780" t="s">
        <v>452</v>
      </c>
      <c r="S780" t="s">
        <v>238</v>
      </c>
      <c r="T780" t="s">
        <v>453</v>
      </c>
      <c r="U780" t="s">
        <v>139</v>
      </c>
      <c r="V780" t="s">
        <v>140</v>
      </c>
      <c r="W780" t="s">
        <v>454</v>
      </c>
      <c r="X780" t="s">
        <v>455</v>
      </c>
      <c r="Y780" t="s">
        <v>42</v>
      </c>
    </row>
    <row r="781" spans="1:25" x14ac:dyDescent="0.25">
      <c r="A781">
        <v>10412</v>
      </c>
      <c r="B781">
        <v>47</v>
      </c>
      <c r="C781" t="s">
        <v>762</v>
      </c>
      <c r="D781">
        <v>11</v>
      </c>
      <c r="E781" t="s">
        <v>1841</v>
      </c>
      <c r="F781" t="s">
        <v>1220</v>
      </c>
      <c r="G781" t="s">
        <v>28</v>
      </c>
      <c r="H781">
        <v>2</v>
      </c>
      <c r="I781">
        <v>5</v>
      </c>
      <c r="J781">
        <v>2005</v>
      </c>
      <c r="K781" t="s">
        <v>957</v>
      </c>
      <c r="L781">
        <v>60</v>
      </c>
      <c r="M781" t="s">
        <v>1799</v>
      </c>
      <c r="N781" t="s">
        <v>268</v>
      </c>
      <c r="O781" t="s">
        <v>269</v>
      </c>
      <c r="P781" t="s">
        <v>270</v>
      </c>
      <c r="Q781" t="s">
        <v>34</v>
      </c>
      <c r="R781" t="s">
        <v>271</v>
      </c>
      <c r="S781" t="s">
        <v>34</v>
      </c>
      <c r="T781" t="s">
        <v>272</v>
      </c>
      <c r="U781" t="s">
        <v>273</v>
      </c>
      <c r="V781" t="s">
        <v>52</v>
      </c>
      <c r="W781" t="s">
        <v>274</v>
      </c>
      <c r="X781" t="s">
        <v>275</v>
      </c>
      <c r="Y781" t="s">
        <v>42</v>
      </c>
    </row>
    <row r="782" spans="1:25" x14ac:dyDescent="0.25">
      <c r="A782">
        <v>10425</v>
      </c>
      <c r="B782">
        <v>19</v>
      </c>
      <c r="C782" t="s">
        <v>1820</v>
      </c>
      <c r="D782">
        <v>10</v>
      </c>
      <c r="E782" t="s">
        <v>1842</v>
      </c>
      <c r="F782" t="s">
        <v>467</v>
      </c>
      <c r="G782" t="s">
        <v>468</v>
      </c>
      <c r="H782">
        <v>2</v>
      </c>
      <c r="I782">
        <v>5</v>
      </c>
      <c r="J782">
        <v>2005</v>
      </c>
      <c r="K782" t="s">
        <v>957</v>
      </c>
      <c r="L782">
        <v>60</v>
      </c>
      <c r="M782" t="s">
        <v>1799</v>
      </c>
      <c r="N782" t="s">
        <v>172</v>
      </c>
      <c r="O782" t="s">
        <v>173</v>
      </c>
      <c r="P782" t="s">
        <v>174</v>
      </c>
      <c r="Q782" t="s">
        <v>34</v>
      </c>
      <c r="R782" t="s">
        <v>175</v>
      </c>
      <c r="S782" t="s">
        <v>34</v>
      </c>
      <c r="T782" t="s">
        <v>176</v>
      </c>
      <c r="U782" t="s">
        <v>51</v>
      </c>
      <c r="V782" t="s">
        <v>52</v>
      </c>
      <c r="W782" t="s">
        <v>177</v>
      </c>
      <c r="X782" t="s">
        <v>178</v>
      </c>
      <c r="Y782" t="s">
        <v>42</v>
      </c>
    </row>
    <row r="783" spans="1:25" x14ac:dyDescent="0.25">
      <c r="A783">
        <v>10106</v>
      </c>
      <c r="B783">
        <v>34</v>
      </c>
      <c r="C783" t="s">
        <v>1843</v>
      </c>
      <c r="D783">
        <v>2</v>
      </c>
      <c r="E783" t="s">
        <v>1844</v>
      </c>
      <c r="F783" t="s">
        <v>1501</v>
      </c>
      <c r="G783" t="s">
        <v>28</v>
      </c>
      <c r="H783">
        <v>1</v>
      </c>
      <c r="I783">
        <v>2</v>
      </c>
      <c r="J783">
        <v>2003</v>
      </c>
      <c r="K783" t="s">
        <v>1502</v>
      </c>
      <c r="L783">
        <v>84</v>
      </c>
      <c r="M783" t="s">
        <v>1845</v>
      </c>
      <c r="N783" t="s">
        <v>1369</v>
      </c>
      <c r="O783" t="s">
        <v>1370</v>
      </c>
      <c r="P783" t="s">
        <v>1371</v>
      </c>
      <c r="Q783" t="s">
        <v>34</v>
      </c>
      <c r="R783" t="s">
        <v>1372</v>
      </c>
      <c r="S783" t="s">
        <v>34</v>
      </c>
      <c r="T783" t="s">
        <v>1373</v>
      </c>
      <c r="U783" t="s">
        <v>396</v>
      </c>
      <c r="V783" t="s">
        <v>52</v>
      </c>
      <c r="W783" t="s">
        <v>1374</v>
      </c>
      <c r="X783" t="s">
        <v>1375</v>
      </c>
      <c r="Y783" t="s">
        <v>65</v>
      </c>
    </row>
    <row r="784" spans="1:25" x14ac:dyDescent="0.25">
      <c r="A784">
        <v>10120</v>
      </c>
      <c r="B784">
        <v>29</v>
      </c>
      <c r="C784" t="s">
        <v>1846</v>
      </c>
      <c r="D784">
        <v>8</v>
      </c>
      <c r="E784" t="s">
        <v>1847</v>
      </c>
      <c r="F784" t="s">
        <v>474</v>
      </c>
      <c r="G784" t="s">
        <v>28</v>
      </c>
      <c r="H784">
        <v>2</v>
      </c>
      <c r="I784">
        <v>4</v>
      </c>
      <c r="J784">
        <v>2003</v>
      </c>
      <c r="K784" t="s">
        <v>1502</v>
      </c>
      <c r="L784">
        <v>84</v>
      </c>
      <c r="M784" t="s">
        <v>1845</v>
      </c>
      <c r="N784" t="s">
        <v>132</v>
      </c>
      <c r="O784" t="s">
        <v>133</v>
      </c>
      <c r="P784" t="s">
        <v>134</v>
      </c>
      <c r="Q784" t="s">
        <v>135</v>
      </c>
      <c r="R784" t="s">
        <v>136</v>
      </c>
      <c r="S784" t="s">
        <v>137</v>
      </c>
      <c r="T784" t="s">
        <v>138</v>
      </c>
      <c r="U784" t="s">
        <v>139</v>
      </c>
      <c r="V784" t="s">
        <v>140</v>
      </c>
      <c r="W784" t="s">
        <v>141</v>
      </c>
      <c r="X784" t="s">
        <v>142</v>
      </c>
      <c r="Y784" t="s">
        <v>42</v>
      </c>
    </row>
    <row r="785" spans="1:25" x14ac:dyDescent="0.25">
      <c r="A785">
        <v>10133</v>
      </c>
      <c r="B785">
        <v>49</v>
      </c>
      <c r="C785" t="s">
        <v>1848</v>
      </c>
      <c r="D785">
        <v>3</v>
      </c>
      <c r="E785" t="s">
        <v>1849</v>
      </c>
      <c r="F785" t="s">
        <v>1850</v>
      </c>
      <c r="G785" t="s">
        <v>28</v>
      </c>
      <c r="H785">
        <v>2</v>
      </c>
      <c r="I785">
        <v>6</v>
      </c>
      <c r="J785">
        <v>2003</v>
      </c>
      <c r="K785" t="s">
        <v>1502</v>
      </c>
      <c r="L785">
        <v>84</v>
      </c>
      <c r="M785" t="s">
        <v>1845</v>
      </c>
      <c r="N785" t="s">
        <v>268</v>
      </c>
      <c r="O785" t="s">
        <v>269</v>
      </c>
      <c r="P785" t="s">
        <v>270</v>
      </c>
      <c r="Q785" t="s">
        <v>34</v>
      </c>
      <c r="R785" t="s">
        <v>271</v>
      </c>
      <c r="S785" t="s">
        <v>34</v>
      </c>
      <c r="T785" t="s">
        <v>272</v>
      </c>
      <c r="U785" t="s">
        <v>273</v>
      </c>
      <c r="V785" t="s">
        <v>52</v>
      </c>
      <c r="W785" t="s">
        <v>274</v>
      </c>
      <c r="X785" t="s">
        <v>275</v>
      </c>
      <c r="Y785" t="s">
        <v>65</v>
      </c>
    </row>
    <row r="786" spans="1:25" x14ac:dyDescent="0.25">
      <c r="A786">
        <v>10145</v>
      </c>
      <c r="B786">
        <v>30</v>
      </c>
      <c r="C786" t="s">
        <v>1851</v>
      </c>
      <c r="D786">
        <v>14</v>
      </c>
      <c r="E786" t="s">
        <v>1175</v>
      </c>
      <c r="F786" t="s">
        <v>68</v>
      </c>
      <c r="G786" t="s">
        <v>28</v>
      </c>
      <c r="H786">
        <v>3</v>
      </c>
      <c r="I786">
        <v>8</v>
      </c>
      <c r="J786">
        <v>2003</v>
      </c>
      <c r="K786" t="s">
        <v>1502</v>
      </c>
      <c r="L786">
        <v>84</v>
      </c>
      <c r="M786" t="s">
        <v>1845</v>
      </c>
      <c r="N786" t="s">
        <v>69</v>
      </c>
      <c r="O786" t="s">
        <v>70</v>
      </c>
      <c r="P786" t="s">
        <v>71</v>
      </c>
      <c r="Q786" t="s">
        <v>34</v>
      </c>
      <c r="R786" t="s">
        <v>72</v>
      </c>
      <c r="S786" t="s">
        <v>73</v>
      </c>
      <c r="T786" t="s">
        <v>74</v>
      </c>
      <c r="U786" t="s">
        <v>38</v>
      </c>
      <c r="V786" t="s">
        <v>39</v>
      </c>
      <c r="W786" t="s">
        <v>75</v>
      </c>
      <c r="X786" t="s">
        <v>76</v>
      </c>
      <c r="Y786" t="s">
        <v>42</v>
      </c>
    </row>
    <row r="787" spans="1:25" x14ac:dyDescent="0.25">
      <c r="A787">
        <v>10168</v>
      </c>
      <c r="B787">
        <v>21</v>
      </c>
      <c r="C787" t="s">
        <v>1852</v>
      </c>
      <c r="D787">
        <v>9</v>
      </c>
      <c r="E787" t="s">
        <v>1853</v>
      </c>
      <c r="F787" t="s">
        <v>87</v>
      </c>
      <c r="G787" t="s">
        <v>28</v>
      </c>
      <c r="H787">
        <v>4</v>
      </c>
      <c r="I787">
        <v>10</v>
      </c>
      <c r="J787">
        <v>2003</v>
      </c>
      <c r="K787" t="s">
        <v>1502</v>
      </c>
      <c r="L787">
        <v>84</v>
      </c>
      <c r="M787" t="s">
        <v>1845</v>
      </c>
      <c r="N787" t="s">
        <v>88</v>
      </c>
      <c r="O787" t="s">
        <v>89</v>
      </c>
      <c r="P787" t="s">
        <v>90</v>
      </c>
      <c r="Q787" t="s">
        <v>34</v>
      </c>
      <c r="R787" t="s">
        <v>91</v>
      </c>
      <c r="S787" t="s">
        <v>73</v>
      </c>
      <c r="T787" t="s">
        <v>92</v>
      </c>
      <c r="U787" t="s">
        <v>38</v>
      </c>
      <c r="V787" t="s">
        <v>39</v>
      </c>
      <c r="W787" t="s">
        <v>93</v>
      </c>
      <c r="X787" t="s">
        <v>94</v>
      </c>
      <c r="Y787" t="s">
        <v>42</v>
      </c>
    </row>
    <row r="788" spans="1:25" x14ac:dyDescent="0.25">
      <c r="A788">
        <v>10210</v>
      </c>
      <c r="B788">
        <v>50</v>
      </c>
      <c r="C788" t="s">
        <v>1854</v>
      </c>
      <c r="D788">
        <v>7</v>
      </c>
      <c r="E788" t="s">
        <v>1855</v>
      </c>
      <c r="F788" t="s">
        <v>483</v>
      </c>
      <c r="G788" t="s">
        <v>28</v>
      </c>
      <c r="H788">
        <v>1</v>
      </c>
      <c r="I788">
        <v>1</v>
      </c>
      <c r="J788">
        <v>2004</v>
      </c>
      <c r="K788" t="s">
        <v>1502</v>
      </c>
      <c r="L788">
        <v>84</v>
      </c>
      <c r="M788" t="s">
        <v>1845</v>
      </c>
      <c r="N788" t="s">
        <v>484</v>
      </c>
      <c r="O788" t="s">
        <v>485</v>
      </c>
      <c r="P788" t="s">
        <v>486</v>
      </c>
      <c r="Q788" t="s">
        <v>34</v>
      </c>
      <c r="R788" t="s">
        <v>487</v>
      </c>
      <c r="S788" t="s">
        <v>487</v>
      </c>
      <c r="T788" t="s">
        <v>488</v>
      </c>
      <c r="U788" t="s">
        <v>307</v>
      </c>
      <c r="V788" t="s">
        <v>307</v>
      </c>
      <c r="W788" t="s">
        <v>489</v>
      </c>
      <c r="X788" t="s">
        <v>490</v>
      </c>
      <c r="Y788" t="s">
        <v>65</v>
      </c>
    </row>
    <row r="789" spans="1:25" x14ac:dyDescent="0.25">
      <c r="A789">
        <v>10223</v>
      </c>
      <c r="B789">
        <v>47</v>
      </c>
      <c r="C789" t="s">
        <v>77</v>
      </c>
      <c r="D789">
        <v>9</v>
      </c>
      <c r="E789" t="s">
        <v>1856</v>
      </c>
      <c r="F789" t="s">
        <v>131</v>
      </c>
      <c r="G789" t="s">
        <v>28</v>
      </c>
      <c r="H789">
        <v>1</v>
      </c>
      <c r="I789">
        <v>2</v>
      </c>
      <c r="J789">
        <v>2004</v>
      </c>
      <c r="K789" t="s">
        <v>1502</v>
      </c>
      <c r="L789">
        <v>84</v>
      </c>
      <c r="M789" t="s">
        <v>1845</v>
      </c>
      <c r="N789" t="s">
        <v>132</v>
      </c>
      <c r="O789" t="s">
        <v>133</v>
      </c>
      <c r="P789" t="s">
        <v>134</v>
      </c>
      <c r="Q789" t="s">
        <v>135</v>
      </c>
      <c r="R789" t="s">
        <v>136</v>
      </c>
      <c r="S789" t="s">
        <v>137</v>
      </c>
      <c r="T789" t="s">
        <v>138</v>
      </c>
      <c r="U789" t="s">
        <v>139</v>
      </c>
      <c r="V789" t="s">
        <v>140</v>
      </c>
      <c r="W789" t="s">
        <v>141</v>
      </c>
      <c r="X789" t="s">
        <v>142</v>
      </c>
      <c r="Y789" t="s">
        <v>65</v>
      </c>
    </row>
    <row r="790" spans="1:25" x14ac:dyDescent="0.25">
      <c r="A790">
        <v>10235</v>
      </c>
      <c r="B790">
        <v>24</v>
      </c>
      <c r="C790" t="s">
        <v>1857</v>
      </c>
      <c r="D790">
        <v>3</v>
      </c>
      <c r="E790" t="s">
        <v>1858</v>
      </c>
      <c r="F790" t="s">
        <v>1859</v>
      </c>
      <c r="G790" t="s">
        <v>28</v>
      </c>
      <c r="H790">
        <v>2</v>
      </c>
      <c r="I790">
        <v>4</v>
      </c>
      <c r="J790">
        <v>2004</v>
      </c>
      <c r="K790" t="s">
        <v>1502</v>
      </c>
      <c r="L790">
        <v>84</v>
      </c>
      <c r="M790" t="s">
        <v>1845</v>
      </c>
      <c r="N790" t="s">
        <v>648</v>
      </c>
      <c r="O790" t="s">
        <v>649</v>
      </c>
      <c r="P790" t="s">
        <v>650</v>
      </c>
      <c r="Q790" t="s">
        <v>34</v>
      </c>
      <c r="R790" t="s">
        <v>651</v>
      </c>
      <c r="S790" t="s">
        <v>351</v>
      </c>
      <c r="T790" t="s">
        <v>652</v>
      </c>
      <c r="U790" t="s">
        <v>353</v>
      </c>
      <c r="V790" t="s">
        <v>39</v>
      </c>
      <c r="W790" t="s">
        <v>653</v>
      </c>
      <c r="X790" t="s">
        <v>264</v>
      </c>
      <c r="Y790" t="s">
        <v>42</v>
      </c>
    </row>
    <row r="791" spans="1:25" x14ac:dyDescent="0.25">
      <c r="A791">
        <v>10250</v>
      </c>
      <c r="B791">
        <v>27</v>
      </c>
      <c r="C791" t="s">
        <v>1860</v>
      </c>
      <c r="D791">
        <v>4</v>
      </c>
      <c r="E791" t="s">
        <v>1861</v>
      </c>
      <c r="F791" t="s">
        <v>1523</v>
      </c>
      <c r="G791" t="s">
        <v>28</v>
      </c>
      <c r="H791">
        <v>2</v>
      </c>
      <c r="I791">
        <v>5</v>
      </c>
      <c r="J791">
        <v>2004</v>
      </c>
      <c r="K791" t="s">
        <v>1502</v>
      </c>
      <c r="L791">
        <v>84</v>
      </c>
      <c r="M791" t="s">
        <v>1845</v>
      </c>
      <c r="N791" t="s">
        <v>701</v>
      </c>
      <c r="O791" t="s">
        <v>702</v>
      </c>
      <c r="P791" t="s">
        <v>703</v>
      </c>
      <c r="Q791" t="s">
        <v>34</v>
      </c>
      <c r="R791" t="s">
        <v>704</v>
      </c>
      <c r="S791" t="s">
        <v>73</v>
      </c>
      <c r="T791" t="s">
        <v>92</v>
      </c>
      <c r="U791" t="s">
        <v>38</v>
      </c>
      <c r="V791" t="s">
        <v>39</v>
      </c>
      <c r="W791" t="s">
        <v>149</v>
      </c>
      <c r="X791" t="s">
        <v>705</v>
      </c>
      <c r="Y791" t="s">
        <v>42</v>
      </c>
    </row>
    <row r="792" spans="1:25" x14ac:dyDescent="0.25">
      <c r="A792">
        <v>10263</v>
      </c>
      <c r="B792">
        <v>33</v>
      </c>
      <c r="C792" t="s">
        <v>1862</v>
      </c>
      <c r="D792">
        <v>10</v>
      </c>
      <c r="E792" t="s">
        <v>1863</v>
      </c>
      <c r="F792" t="s">
        <v>161</v>
      </c>
      <c r="G792" t="s">
        <v>28</v>
      </c>
      <c r="H792">
        <v>2</v>
      </c>
      <c r="I792">
        <v>6</v>
      </c>
      <c r="J792">
        <v>2004</v>
      </c>
      <c r="K792" t="s">
        <v>1502</v>
      </c>
      <c r="L792">
        <v>84</v>
      </c>
      <c r="M792" t="s">
        <v>1845</v>
      </c>
      <c r="N792" t="s">
        <v>162</v>
      </c>
      <c r="O792" t="s">
        <v>163</v>
      </c>
      <c r="P792" t="s">
        <v>164</v>
      </c>
      <c r="Q792" t="s">
        <v>34</v>
      </c>
      <c r="R792" t="s">
        <v>165</v>
      </c>
      <c r="S792" t="s">
        <v>166</v>
      </c>
      <c r="T792" t="s">
        <v>167</v>
      </c>
      <c r="U792" t="s">
        <v>38</v>
      </c>
      <c r="V792" t="s">
        <v>39</v>
      </c>
      <c r="W792" t="s">
        <v>168</v>
      </c>
      <c r="X792" t="s">
        <v>76</v>
      </c>
      <c r="Y792" t="s">
        <v>42</v>
      </c>
    </row>
    <row r="793" spans="1:25" x14ac:dyDescent="0.25">
      <c r="A793">
        <v>10275</v>
      </c>
      <c r="B793">
        <v>35</v>
      </c>
      <c r="C793" t="s">
        <v>1843</v>
      </c>
      <c r="D793">
        <v>9</v>
      </c>
      <c r="E793" t="s">
        <v>1864</v>
      </c>
      <c r="F793" t="s">
        <v>171</v>
      </c>
      <c r="G793" t="s">
        <v>28</v>
      </c>
      <c r="H793">
        <v>3</v>
      </c>
      <c r="I793">
        <v>7</v>
      </c>
      <c r="J793">
        <v>2004</v>
      </c>
      <c r="K793" t="s">
        <v>1502</v>
      </c>
      <c r="L793">
        <v>84</v>
      </c>
      <c r="M793" t="s">
        <v>1845</v>
      </c>
      <c r="N793" t="s">
        <v>172</v>
      </c>
      <c r="O793" t="s">
        <v>173</v>
      </c>
      <c r="P793" t="s">
        <v>174</v>
      </c>
      <c r="Q793" t="s">
        <v>34</v>
      </c>
      <c r="R793" t="s">
        <v>175</v>
      </c>
      <c r="S793" t="s">
        <v>34</v>
      </c>
      <c r="T793" t="s">
        <v>176</v>
      </c>
      <c r="U793" t="s">
        <v>51</v>
      </c>
      <c r="V793" t="s">
        <v>52</v>
      </c>
      <c r="W793" t="s">
        <v>177</v>
      </c>
      <c r="X793" t="s">
        <v>178</v>
      </c>
      <c r="Y793" t="s">
        <v>65</v>
      </c>
    </row>
    <row r="794" spans="1:25" x14ac:dyDescent="0.25">
      <c r="A794">
        <v>10284</v>
      </c>
      <c r="B794">
        <v>31</v>
      </c>
      <c r="C794" t="s">
        <v>1846</v>
      </c>
      <c r="D794">
        <v>1</v>
      </c>
      <c r="E794" t="s">
        <v>1865</v>
      </c>
      <c r="F794" t="s">
        <v>1528</v>
      </c>
      <c r="G794" t="s">
        <v>28</v>
      </c>
      <c r="H794">
        <v>3</v>
      </c>
      <c r="I794">
        <v>8</v>
      </c>
      <c r="J794">
        <v>2004</v>
      </c>
      <c r="K794" t="s">
        <v>1502</v>
      </c>
      <c r="L794">
        <v>84</v>
      </c>
      <c r="M794" t="s">
        <v>1845</v>
      </c>
      <c r="N794" t="s">
        <v>1327</v>
      </c>
      <c r="O794" t="s">
        <v>1328</v>
      </c>
      <c r="P794" t="s">
        <v>1329</v>
      </c>
      <c r="Q794" t="s">
        <v>34</v>
      </c>
      <c r="R794" t="s">
        <v>1330</v>
      </c>
      <c r="S794" t="s">
        <v>34</v>
      </c>
      <c r="T794" t="s">
        <v>1331</v>
      </c>
      <c r="U794" t="s">
        <v>112</v>
      </c>
      <c r="V794" t="s">
        <v>52</v>
      </c>
      <c r="W794" t="s">
        <v>1332</v>
      </c>
      <c r="X794" t="s">
        <v>1333</v>
      </c>
      <c r="Y794" t="s">
        <v>42</v>
      </c>
    </row>
    <row r="795" spans="1:25" x14ac:dyDescent="0.25">
      <c r="A795">
        <v>10297</v>
      </c>
      <c r="B795">
        <v>25</v>
      </c>
      <c r="C795" t="s">
        <v>1866</v>
      </c>
      <c r="D795">
        <v>4</v>
      </c>
      <c r="E795" t="s">
        <v>1867</v>
      </c>
      <c r="F795" t="s">
        <v>1868</v>
      </c>
      <c r="G795" t="s">
        <v>28</v>
      </c>
      <c r="H795">
        <v>3</v>
      </c>
      <c r="I795">
        <v>9</v>
      </c>
      <c r="J795">
        <v>2004</v>
      </c>
      <c r="K795" t="s">
        <v>1502</v>
      </c>
      <c r="L795">
        <v>84</v>
      </c>
      <c r="M795" t="s">
        <v>1845</v>
      </c>
      <c r="N795" t="s">
        <v>903</v>
      </c>
      <c r="O795" t="s">
        <v>904</v>
      </c>
      <c r="P795" t="s">
        <v>905</v>
      </c>
      <c r="Q795" t="s">
        <v>906</v>
      </c>
      <c r="R795" t="s">
        <v>907</v>
      </c>
      <c r="S795" t="s">
        <v>34</v>
      </c>
      <c r="T795" t="s">
        <v>908</v>
      </c>
      <c r="U795" t="s">
        <v>909</v>
      </c>
      <c r="V795" t="s">
        <v>52</v>
      </c>
      <c r="W795" t="s">
        <v>910</v>
      </c>
      <c r="X795" t="s">
        <v>911</v>
      </c>
      <c r="Y795" t="s">
        <v>42</v>
      </c>
    </row>
    <row r="796" spans="1:25" x14ac:dyDescent="0.25">
      <c r="A796">
        <v>10308</v>
      </c>
      <c r="B796">
        <v>27</v>
      </c>
      <c r="C796" t="s">
        <v>1866</v>
      </c>
      <c r="D796">
        <v>7</v>
      </c>
      <c r="E796" t="s">
        <v>1869</v>
      </c>
      <c r="F796" t="s">
        <v>200</v>
      </c>
      <c r="G796" t="s">
        <v>28</v>
      </c>
      <c r="H796">
        <v>4</v>
      </c>
      <c r="I796">
        <v>10</v>
      </c>
      <c r="J796">
        <v>2004</v>
      </c>
      <c r="K796" t="s">
        <v>1502</v>
      </c>
      <c r="L796">
        <v>84</v>
      </c>
      <c r="M796" t="s">
        <v>1845</v>
      </c>
      <c r="N796" t="s">
        <v>510</v>
      </c>
      <c r="O796" t="s">
        <v>511</v>
      </c>
      <c r="P796" t="s">
        <v>512</v>
      </c>
      <c r="Q796" t="s">
        <v>34</v>
      </c>
      <c r="R796" t="s">
        <v>513</v>
      </c>
      <c r="S796" t="s">
        <v>36</v>
      </c>
      <c r="T796" t="s">
        <v>514</v>
      </c>
      <c r="U796" t="s">
        <v>38</v>
      </c>
      <c r="V796" t="s">
        <v>39</v>
      </c>
      <c r="W796" t="s">
        <v>149</v>
      </c>
      <c r="X796" t="s">
        <v>363</v>
      </c>
      <c r="Y796" t="s">
        <v>42</v>
      </c>
    </row>
    <row r="797" spans="1:25" x14ac:dyDescent="0.25">
      <c r="A797">
        <v>10318</v>
      </c>
      <c r="B797">
        <v>31</v>
      </c>
      <c r="C797" t="s">
        <v>77</v>
      </c>
      <c r="D797">
        <v>9</v>
      </c>
      <c r="E797" t="s">
        <v>1870</v>
      </c>
      <c r="F797" t="s">
        <v>209</v>
      </c>
      <c r="G797" t="s">
        <v>28</v>
      </c>
      <c r="H797">
        <v>4</v>
      </c>
      <c r="I797">
        <v>11</v>
      </c>
      <c r="J797">
        <v>2004</v>
      </c>
      <c r="K797" t="s">
        <v>1502</v>
      </c>
      <c r="L797">
        <v>84</v>
      </c>
      <c r="M797" t="s">
        <v>1845</v>
      </c>
      <c r="N797" t="s">
        <v>210</v>
      </c>
      <c r="O797" t="s">
        <v>211</v>
      </c>
      <c r="P797" t="s">
        <v>212</v>
      </c>
      <c r="Q797" t="s">
        <v>34</v>
      </c>
      <c r="R797" t="s">
        <v>213</v>
      </c>
      <c r="S797" t="s">
        <v>214</v>
      </c>
      <c r="T797" t="s">
        <v>215</v>
      </c>
      <c r="U797" t="s">
        <v>38</v>
      </c>
      <c r="V797" t="s">
        <v>39</v>
      </c>
      <c r="W797" t="s">
        <v>40</v>
      </c>
      <c r="X797" t="s">
        <v>216</v>
      </c>
      <c r="Y797" t="s">
        <v>65</v>
      </c>
    </row>
    <row r="798" spans="1:25" x14ac:dyDescent="0.25">
      <c r="A798">
        <v>10327</v>
      </c>
      <c r="B798">
        <v>45</v>
      </c>
      <c r="C798" t="s">
        <v>77</v>
      </c>
      <c r="D798">
        <v>8</v>
      </c>
      <c r="E798" t="s">
        <v>1871</v>
      </c>
      <c r="F798" t="s">
        <v>1540</v>
      </c>
      <c r="G798" t="s">
        <v>724</v>
      </c>
      <c r="H798">
        <v>4</v>
      </c>
      <c r="I798">
        <v>11</v>
      </c>
      <c r="J798">
        <v>2004</v>
      </c>
      <c r="K798" t="s">
        <v>1502</v>
      </c>
      <c r="L798">
        <v>84</v>
      </c>
      <c r="M798" t="s">
        <v>1845</v>
      </c>
      <c r="N798" t="s">
        <v>562</v>
      </c>
      <c r="O798" t="s">
        <v>563</v>
      </c>
      <c r="P798" t="s">
        <v>564</v>
      </c>
      <c r="Q798" t="s">
        <v>34</v>
      </c>
      <c r="R798" t="s">
        <v>565</v>
      </c>
      <c r="S798" t="s">
        <v>34</v>
      </c>
      <c r="T798" t="s">
        <v>566</v>
      </c>
      <c r="U798" t="s">
        <v>567</v>
      </c>
      <c r="V798" t="s">
        <v>52</v>
      </c>
      <c r="W798" t="s">
        <v>568</v>
      </c>
      <c r="X798" t="s">
        <v>569</v>
      </c>
      <c r="Y798" t="s">
        <v>65</v>
      </c>
    </row>
    <row r="799" spans="1:25" x14ac:dyDescent="0.25">
      <c r="A799">
        <v>10339</v>
      </c>
      <c r="B799">
        <v>27</v>
      </c>
      <c r="C799" t="s">
        <v>77</v>
      </c>
      <c r="D799">
        <v>2</v>
      </c>
      <c r="E799" t="s">
        <v>1872</v>
      </c>
      <c r="F799" t="s">
        <v>519</v>
      </c>
      <c r="G799" t="s">
        <v>28</v>
      </c>
      <c r="H799">
        <v>4</v>
      </c>
      <c r="I799">
        <v>11</v>
      </c>
      <c r="J799">
        <v>2004</v>
      </c>
      <c r="K799" t="s">
        <v>1502</v>
      </c>
      <c r="L799">
        <v>84</v>
      </c>
      <c r="M799" t="s">
        <v>1845</v>
      </c>
      <c r="N799" t="s">
        <v>380</v>
      </c>
      <c r="O799" t="s">
        <v>381</v>
      </c>
      <c r="P799" t="s">
        <v>382</v>
      </c>
      <c r="Q799" t="s">
        <v>34</v>
      </c>
      <c r="R799" t="s">
        <v>383</v>
      </c>
      <c r="S799" t="s">
        <v>384</v>
      </c>
      <c r="T799" t="s">
        <v>385</v>
      </c>
      <c r="U799" t="s">
        <v>307</v>
      </c>
      <c r="V799" t="s">
        <v>307</v>
      </c>
      <c r="W799" t="s">
        <v>386</v>
      </c>
      <c r="X799" t="s">
        <v>387</v>
      </c>
      <c r="Y799" t="s">
        <v>42</v>
      </c>
    </row>
    <row r="800" spans="1:25" x14ac:dyDescent="0.25">
      <c r="A800">
        <v>10353</v>
      </c>
      <c r="B800">
        <v>27</v>
      </c>
      <c r="C800" t="s">
        <v>77</v>
      </c>
      <c r="D800">
        <v>1</v>
      </c>
      <c r="E800" t="s">
        <v>1873</v>
      </c>
      <c r="F800" t="s">
        <v>1874</v>
      </c>
      <c r="G800" t="s">
        <v>28</v>
      </c>
      <c r="H800">
        <v>4</v>
      </c>
      <c r="I800">
        <v>12</v>
      </c>
      <c r="J800">
        <v>2004</v>
      </c>
      <c r="K800" t="s">
        <v>1502</v>
      </c>
      <c r="L800">
        <v>84</v>
      </c>
      <c r="M800" t="s">
        <v>1845</v>
      </c>
      <c r="N800" t="s">
        <v>1507</v>
      </c>
      <c r="O800" t="s">
        <v>1508</v>
      </c>
      <c r="P800" t="s">
        <v>1509</v>
      </c>
      <c r="Q800" t="s">
        <v>34</v>
      </c>
      <c r="R800" t="s">
        <v>1089</v>
      </c>
      <c r="S800" t="s">
        <v>166</v>
      </c>
      <c r="T800" t="s">
        <v>1510</v>
      </c>
      <c r="U800" t="s">
        <v>38</v>
      </c>
      <c r="V800" t="s">
        <v>39</v>
      </c>
      <c r="W800" t="s">
        <v>1511</v>
      </c>
      <c r="X800" t="s">
        <v>1512</v>
      </c>
      <c r="Y800" t="s">
        <v>65</v>
      </c>
    </row>
    <row r="801" spans="1:25" x14ac:dyDescent="0.25">
      <c r="A801">
        <v>10374</v>
      </c>
      <c r="B801">
        <v>42</v>
      </c>
      <c r="C801" t="s">
        <v>1848</v>
      </c>
      <c r="D801">
        <v>2</v>
      </c>
      <c r="E801" t="s">
        <v>1875</v>
      </c>
      <c r="F801" t="s">
        <v>523</v>
      </c>
      <c r="G801" t="s">
        <v>28</v>
      </c>
      <c r="H801">
        <v>1</v>
      </c>
      <c r="I801">
        <v>2</v>
      </c>
      <c r="J801">
        <v>2005</v>
      </c>
      <c r="K801" t="s">
        <v>1502</v>
      </c>
      <c r="L801">
        <v>84</v>
      </c>
      <c r="M801" t="s">
        <v>1845</v>
      </c>
      <c r="N801" t="s">
        <v>319</v>
      </c>
      <c r="O801" t="s">
        <v>320</v>
      </c>
      <c r="P801" t="s">
        <v>321</v>
      </c>
      <c r="Q801" t="s">
        <v>34</v>
      </c>
      <c r="R801" t="s">
        <v>322</v>
      </c>
      <c r="S801" t="s">
        <v>323</v>
      </c>
      <c r="T801" t="s">
        <v>324</v>
      </c>
      <c r="U801" t="s">
        <v>139</v>
      </c>
      <c r="V801" t="s">
        <v>140</v>
      </c>
      <c r="W801" t="s">
        <v>325</v>
      </c>
      <c r="X801" t="s">
        <v>326</v>
      </c>
      <c r="Y801" t="s">
        <v>42</v>
      </c>
    </row>
    <row r="802" spans="1:25" x14ac:dyDescent="0.25">
      <c r="A802">
        <v>10386</v>
      </c>
      <c r="B802">
        <v>21</v>
      </c>
      <c r="C802" t="s">
        <v>1876</v>
      </c>
      <c r="D802">
        <v>18</v>
      </c>
      <c r="E802" t="s">
        <v>1877</v>
      </c>
      <c r="F802" t="s">
        <v>1557</v>
      </c>
      <c r="G802" t="s">
        <v>724</v>
      </c>
      <c r="H802">
        <v>1</v>
      </c>
      <c r="I802">
        <v>3</v>
      </c>
      <c r="J802">
        <v>2005</v>
      </c>
      <c r="K802" t="s">
        <v>1502</v>
      </c>
      <c r="L802">
        <v>84</v>
      </c>
      <c r="M802" t="s">
        <v>1845</v>
      </c>
      <c r="N802" t="s">
        <v>268</v>
      </c>
      <c r="O802" t="s">
        <v>269</v>
      </c>
      <c r="P802" t="s">
        <v>270</v>
      </c>
      <c r="Q802" t="s">
        <v>34</v>
      </c>
      <c r="R802" t="s">
        <v>271</v>
      </c>
      <c r="S802" t="s">
        <v>34</v>
      </c>
      <c r="T802" t="s">
        <v>272</v>
      </c>
      <c r="U802" t="s">
        <v>273</v>
      </c>
      <c r="V802" t="s">
        <v>52</v>
      </c>
      <c r="W802" t="s">
        <v>274</v>
      </c>
      <c r="X802" t="s">
        <v>275</v>
      </c>
      <c r="Y802" t="s">
        <v>42</v>
      </c>
    </row>
    <row r="803" spans="1:25" x14ac:dyDescent="0.25">
      <c r="A803">
        <v>10398</v>
      </c>
      <c r="B803">
        <v>34</v>
      </c>
      <c r="C803" t="s">
        <v>1854</v>
      </c>
      <c r="D803">
        <v>15</v>
      </c>
      <c r="E803" t="s">
        <v>1878</v>
      </c>
      <c r="F803" t="s">
        <v>1559</v>
      </c>
      <c r="G803" t="s">
        <v>28</v>
      </c>
      <c r="H803">
        <v>1</v>
      </c>
      <c r="I803">
        <v>3</v>
      </c>
      <c r="J803">
        <v>2005</v>
      </c>
      <c r="K803" t="s">
        <v>1502</v>
      </c>
      <c r="L803">
        <v>84</v>
      </c>
      <c r="M803" t="s">
        <v>1845</v>
      </c>
      <c r="N803" t="s">
        <v>46</v>
      </c>
      <c r="O803" t="s">
        <v>47</v>
      </c>
      <c r="P803" t="s">
        <v>48</v>
      </c>
      <c r="Q803" t="s">
        <v>34</v>
      </c>
      <c r="R803" t="s">
        <v>49</v>
      </c>
      <c r="S803" t="s">
        <v>34</v>
      </c>
      <c r="T803" t="s">
        <v>50</v>
      </c>
      <c r="U803" t="s">
        <v>51</v>
      </c>
      <c r="V803" t="s">
        <v>52</v>
      </c>
      <c r="W803" t="s">
        <v>53</v>
      </c>
      <c r="X803" t="s">
        <v>54</v>
      </c>
      <c r="Y803" t="s">
        <v>42</v>
      </c>
    </row>
    <row r="804" spans="1:25" x14ac:dyDescent="0.25">
      <c r="A804">
        <v>10401</v>
      </c>
      <c r="B804">
        <v>42</v>
      </c>
      <c r="C804" t="s">
        <v>1857</v>
      </c>
      <c r="D804">
        <v>3</v>
      </c>
      <c r="E804" t="s">
        <v>1879</v>
      </c>
      <c r="F804" t="s">
        <v>1880</v>
      </c>
      <c r="G804" t="s">
        <v>708</v>
      </c>
      <c r="H804">
        <v>2</v>
      </c>
      <c r="I804">
        <v>4</v>
      </c>
      <c r="J804">
        <v>2005</v>
      </c>
      <c r="K804" t="s">
        <v>1502</v>
      </c>
      <c r="L804">
        <v>84</v>
      </c>
      <c r="M804" t="s">
        <v>1845</v>
      </c>
      <c r="N804" t="s">
        <v>153</v>
      </c>
      <c r="O804" t="s">
        <v>154</v>
      </c>
      <c r="P804" t="s">
        <v>155</v>
      </c>
      <c r="Q804" t="s">
        <v>34</v>
      </c>
      <c r="R804" t="s">
        <v>156</v>
      </c>
      <c r="S804" t="s">
        <v>157</v>
      </c>
      <c r="T804" t="s">
        <v>158</v>
      </c>
      <c r="U804" t="s">
        <v>38</v>
      </c>
      <c r="V804" t="s">
        <v>39</v>
      </c>
      <c r="W804" t="s">
        <v>84</v>
      </c>
      <c r="X804" t="s">
        <v>159</v>
      </c>
      <c r="Y804" t="s">
        <v>65</v>
      </c>
    </row>
    <row r="805" spans="1:25" x14ac:dyDescent="0.25">
      <c r="A805">
        <v>10416</v>
      </c>
      <c r="B805">
        <v>15</v>
      </c>
      <c r="C805" t="s">
        <v>1860</v>
      </c>
      <c r="D805">
        <v>4</v>
      </c>
      <c r="E805" t="s">
        <v>1881</v>
      </c>
      <c r="F805" t="s">
        <v>1562</v>
      </c>
      <c r="G805" t="s">
        <v>28</v>
      </c>
      <c r="H805">
        <v>2</v>
      </c>
      <c r="I805">
        <v>5</v>
      </c>
      <c r="J805">
        <v>2005</v>
      </c>
      <c r="K805" t="s">
        <v>1502</v>
      </c>
      <c r="L805">
        <v>84</v>
      </c>
      <c r="M805" t="s">
        <v>1845</v>
      </c>
      <c r="N805" t="s">
        <v>831</v>
      </c>
      <c r="O805" t="s">
        <v>832</v>
      </c>
      <c r="P805" t="s">
        <v>833</v>
      </c>
      <c r="Q805" t="s">
        <v>34</v>
      </c>
      <c r="R805" t="s">
        <v>834</v>
      </c>
      <c r="S805" t="s">
        <v>34</v>
      </c>
      <c r="T805" t="s">
        <v>835</v>
      </c>
      <c r="U805" t="s">
        <v>396</v>
      </c>
      <c r="V805" t="s">
        <v>52</v>
      </c>
      <c r="W805" t="s">
        <v>836</v>
      </c>
      <c r="X805" t="s">
        <v>837</v>
      </c>
      <c r="Y805" t="s">
        <v>42</v>
      </c>
    </row>
    <row r="806" spans="1:25" x14ac:dyDescent="0.25">
      <c r="A806">
        <v>10107</v>
      </c>
      <c r="B806">
        <v>29</v>
      </c>
      <c r="C806" t="s">
        <v>1882</v>
      </c>
      <c r="D806">
        <v>6</v>
      </c>
      <c r="E806" t="s">
        <v>1883</v>
      </c>
      <c r="F806" t="s">
        <v>27</v>
      </c>
      <c r="G806" t="s">
        <v>28</v>
      </c>
      <c r="H806">
        <v>1</v>
      </c>
      <c r="I806">
        <v>2</v>
      </c>
      <c r="J806">
        <v>2003</v>
      </c>
      <c r="K806" t="s">
        <v>29</v>
      </c>
      <c r="L806">
        <v>60</v>
      </c>
      <c r="M806" t="s">
        <v>1884</v>
      </c>
      <c r="N806" t="s">
        <v>31</v>
      </c>
      <c r="O806" t="s">
        <v>32</v>
      </c>
      <c r="P806" t="s">
        <v>33</v>
      </c>
      <c r="Q806" t="s">
        <v>34</v>
      </c>
      <c r="R806" t="s">
        <v>35</v>
      </c>
      <c r="S806" t="s">
        <v>36</v>
      </c>
      <c r="T806" t="s">
        <v>37</v>
      </c>
      <c r="U806" t="s">
        <v>38</v>
      </c>
      <c r="V806" t="s">
        <v>39</v>
      </c>
      <c r="W806" t="s">
        <v>40</v>
      </c>
      <c r="X806" t="s">
        <v>41</v>
      </c>
      <c r="Y806" t="s">
        <v>42</v>
      </c>
    </row>
    <row r="807" spans="1:25" x14ac:dyDescent="0.25">
      <c r="A807">
        <v>10120</v>
      </c>
      <c r="B807">
        <v>46</v>
      </c>
      <c r="C807" t="s">
        <v>1885</v>
      </c>
      <c r="D807">
        <v>4</v>
      </c>
      <c r="E807" t="s">
        <v>1886</v>
      </c>
      <c r="F807" t="s">
        <v>474</v>
      </c>
      <c r="G807" t="s">
        <v>28</v>
      </c>
      <c r="H807">
        <v>2</v>
      </c>
      <c r="I807">
        <v>4</v>
      </c>
      <c r="J807">
        <v>2003</v>
      </c>
      <c r="K807" t="s">
        <v>29</v>
      </c>
      <c r="L807">
        <v>60</v>
      </c>
      <c r="M807" t="s">
        <v>1884</v>
      </c>
      <c r="N807" t="s">
        <v>132</v>
      </c>
      <c r="O807" t="s">
        <v>133</v>
      </c>
      <c r="P807" t="s">
        <v>134</v>
      </c>
      <c r="Q807" t="s">
        <v>135</v>
      </c>
      <c r="R807" t="s">
        <v>136</v>
      </c>
      <c r="S807" t="s">
        <v>137</v>
      </c>
      <c r="T807" t="s">
        <v>138</v>
      </c>
      <c r="U807" t="s">
        <v>139</v>
      </c>
      <c r="V807" t="s">
        <v>140</v>
      </c>
      <c r="W807" t="s">
        <v>141</v>
      </c>
      <c r="X807" t="s">
        <v>142</v>
      </c>
      <c r="Y807" t="s">
        <v>42</v>
      </c>
    </row>
    <row r="808" spans="1:25" x14ac:dyDescent="0.25">
      <c r="A808">
        <v>10134</v>
      </c>
      <c r="B808">
        <v>30</v>
      </c>
      <c r="C808" t="s">
        <v>1887</v>
      </c>
      <c r="D808">
        <v>6</v>
      </c>
      <c r="E808" t="s">
        <v>1888</v>
      </c>
      <c r="F808" t="s">
        <v>57</v>
      </c>
      <c r="G808" t="s">
        <v>28</v>
      </c>
      <c r="H808">
        <v>3</v>
      </c>
      <c r="I808">
        <v>7</v>
      </c>
      <c r="J808">
        <v>2003</v>
      </c>
      <c r="K808" t="s">
        <v>29</v>
      </c>
      <c r="L808">
        <v>60</v>
      </c>
      <c r="M808" t="s">
        <v>1884</v>
      </c>
      <c r="N808" t="s">
        <v>58</v>
      </c>
      <c r="O808" t="s">
        <v>59</v>
      </c>
      <c r="P808" t="s">
        <v>60</v>
      </c>
      <c r="Q808" t="s">
        <v>34</v>
      </c>
      <c r="R808" t="s">
        <v>61</v>
      </c>
      <c r="S808" t="s">
        <v>34</v>
      </c>
      <c r="T808" t="s">
        <v>62</v>
      </c>
      <c r="U808" t="s">
        <v>51</v>
      </c>
      <c r="V808" t="s">
        <v>52</v>
      </c>
      <c r="W808" t="s">
        <v>63</v>
      </c>
      <c r="X808" t="s">
        <v>64</v>
      </c>
      <c r="Y808" t="s">
        <v>42</v>
      </c>
    </row>
    <row r="809" spans="1:25" x14ac:dyDescent="0.25">
      <c r="A809">
        <v>10145</v>
      </c>
      <c r="B809">
        <v>30</v>
      </c>
      <c r="C809" t="s">
        <v>1889</v>
      </c>
      <c r="D809">
        <v>10</v>
      </c>
      <c r="E809" t="s">
        <v>1890</v>
      </c>
      <c r="F809" t="s">
        <v>68</v>
      </c>
      <c r="G809" t="s">
        <v>28</v>
      </c>
      <c r="H809">
        <v>3</v>
      </c>
      <c r="I809">
        <v>8</v>
      </c>
      <c r="J809">
        <v>2003</v>
      </c>
      <c r="K809" t="s">
        <v>29</v>
      </c>
      <c r="L809">
        <v>60</v>
      </c>
      <c r="M809" t="s">
        <v>1884</v>
      </c>
      <c r="N809" t="s">
        <v>69</v>
      </c>
      <c r="O809" t="s">
        <v>70</v>
      </c>
      <c r="P809" t="s">
        <v>71</v>
      </c>
      <c r="Q809" t="s">
        <v>34</v>
      </c>
      <c r="R809" t="s">
        <v>72</v>
      </c>
      <c r="S809" t="s">
        <v>73</v>
      </c>
      <c r="T809" t="s">
        <v>74</v>
      </c>
      <c r="U809" t="s">
        <v>38</v>
      </c>
      <c r="V809" t="s">
        <v>39</v>
      </c>
      <c r="W809" t="s">
        <v>75</v>
      </c>
      <c r="X809" t="s">
        <v>76</v>
      </c>
      <c r="Y809" t="s">
        <v>42</v>
      </c>
    </row>
    <row r="810" spans="1:25" x14ac:dyDescent="0.25">
      <c r="A810">
        <v>10159</v>
      </c>
      <c r="B810">
        <v>42</v>
      </c>
      <c r="C810" t="s">
        <v>1891</v>
      </c>
      <c r="D810">
        <v>18</v>
      </c>
      <c r="E810" t="s">
        <v>1892</v>
      </c>
      <c r="F810" t="s">
        <v>79</v>
      </c>
      <c r="G810" t="s">
        <v>28</v>
      </c>
      <c r="H810">
        <v>4</v>
      </c>
      <c r="I810">
        <v>10</v>
      </c>
      <c r="J810">
        <v>2003</v>
      </c>
      <c r="K810" t="s">
        <v>29</v>
      </c>
      <c r="L810">
        <v>60</v>
      </c>
      <c r="M810" t="s">
        <v>1884</v>
      </c>
      <c r="N810" t="s">
        <v>80</v>
      </c>
      <c r="O810" t="s">
        <v>81</v>
      </c>
      <c r="P810" t="s">
        <v>82</v>
      </c>
      <c r="Q810" t="s">
        <v>34</v>
      </c>
      <c r="R810" t="s">
        <v>83</v>
      </c>
      <c r="S810" t="s">
        <v>73</v>
      </c>
      <c r="T810" t="s">
        <v>34</v>
      </c>
      <c r="U810" t="s">
        <v>38</v>
      </c>
      <c r="V810" t="s">
        <v>39</v>
      </c>
      <c r="W810" t="s">
        <v>84</v>
      </c>
      <c r="X810" t="s">
        <v>76</v>
      </c>
      <c r="Y810" t="s">
        <v>42</v>
      </c>
    </row>
    <row r="811" spans="1:25" x14ac:dyDescent="0.25">
      <c r="A811">
        <v>10168</v>
      </c>
      <c r="B811">
        <v>46</v>
      </c>
      <c r="C811" t="s">
        <v>1893</v>
      </c>
      <c r="D811">
        <v>5</v>
      </c>
      <c r="E811" t="s">
        <v>1894</v>
      </c>
      <c r="F811" t="s">
        <v>87</v>
      </c>
      <c r="G811" t="s">
        <v>28</v>
      </c>
      <c r="H811">
        <v>4</v>
      </c>
      <c r="I811">
        <v>10</v>
      </c>
      <c r="J811">
        <v>2003</v>
      </c>
      <c r="K811" t="s">
        <v>29</v>
      </c>
      <c r="L811">
        <v>60</v>
      </c>
      <c r="M811" t="s">
        <v>1884</v>
      </c>
      <c r="N811" t="s">
        <v>88</v>
      </c>
      <c r="O811" t="s">
        <v>89</v>
      </c>
      <c r="P811" t="s">
        <v>90</v>
      </c>
      <c r="Q811" t="s">
        <v>34</v>
      </c>
      <c r="R811" t="s">
        <v>91</v>
      </c>
      <c r="S811" t="s">
        <v>73</v>
      </c>
      <c r="T811" t="s">
        <v>92</v>
      </c>
      <c r="U811" t="s">
        <v>38</v>
      </c>
      <c r="V811" t="s">
        <v>39</v>
      </c>
      <c r="W811" t="s">
        <v>93</v>
      </c>
      <c r="X811" t="s">
        <v>94</v>
      </c>
      <c r="Y811" t="s">
        <v>42</v>
      </c>
    </row>
    <row r="812" spans="1:25" x14ac:dyDescent="0.25">
      <c r="A812">
        <v>10180</v>
      </c>
      <c r="B812">
        <v>25</v>
      </c>
      <c r="C812" t="s">
        <v>1895</v>
      </c>
      <c r="D812">
        <v>13</v>
      </c>
      <c r="E812" t="s">
        <v>1896</v>
      </c>
      <c r="F812" t="s">
        <v>97</v>
      </c>
      <c r="G812" t="s">
        <v>28</v>
      </c>
      <c r="H812">
        <v>4</v>
      </c>
      <c r="I812">
        <v>11</v>
      </c>
      <c r="J812">
        <v>2003</v>
      </c>
      <c r="K812" t="s">
        <v>29</v>
      </c>
      <c r="L812">
        <v>60</v>
      </c>
      <c r="M812" t="s">
        <v>1884</v>
      </c>
      <c r="N812" t="s">
        <v>98</v>
      </c>
      <c r="O812" t="s">
        <v>99</v>
      </c>
      <c r="P812" t="s">
        <v>100</v>
      </c>
      <c r="Q812" t="s">
        <v>34</v>
      </c>
      <c r="R812" t="s">
        <v>101</v>
      </c>
      <c r="S812" t="s">
        <v>34</v>
      </c>
      <c r="T812" t="s">
        <v>102</v>
      </c>
      <c r="U812" t="s">
        <v>51</v>
      </c>
      <c r="V812" t="s">
        <v>52</v>
      </c>
      <c r="W812" t="s">
        <v>103</v>
      </c>
      <c r="X812" t="s">
        <v>104</v>
      </c>
      <c r="Y812" t="s">
        <v>42</v>
      </c>
    </row>
    <row r="813" spans="1:25" x14ac:dyDescent="0.25">
      <c r="A813">
        <v>10188</v>
      </c>
      <c r="B813">
        <v>32</v>
      </c>
      <c r="C813" t="s">
        <v>1897</v>
      </c>
      <c r="D813">
        <v>5</v>
      </c>
      <c r="E813" t="s">
        <v>1898</v>
      </c>
      <c r="F813" t="s">
        <v>106</v>
      </c>
      <c r="G813" t="s">
        <v>28</v>
      </c>
      <c r="H813">
        <v>4</v>
      </c>
      <c r="I813">
        <v>11</v>
      </c>
      <c r="J813">
        <v>2003</v>
      </c>
      <c r="K813" t="s">
        <v>29</v>
      </c>
      <c r="L813">
        <v>60</v>
      </c>
      <c r="M813" t="s">
        <v>1884</v>
      </c>
      <c r="N813" t="s">
        <v>107</v>
      </c>
      <c r="O813" t="s">
        <v>108</v>
      </c>
      <c r="P813" t="s">
        <v>109</v>
      </c>
      <c r="Q813" t="s">
        <v>34</v>
      </c>
      <c r="R813" t="s">
        <v>110</v>
      </c>
      <c r="S813" t="s">
        <v>34</v>
      </c>
      <c r="T813" t="s">
        <v>111</v>
      </c>
      <c r="U813" t="s">
        <v>112</v>
      </c>
      <c r="V813" t="s">
        <v>52</v>
      </c>
      <c r="W813" t="s">
        <v>113</v>
      </c>
      <c r="X813" t="s">
        <v>114</v>
      </c>
      <c r="Y813" t="s">
        <v>42</v>
      </c>
    </row>
    <row r="814" spans="1:25" x14ac:dyDescent="0.25">
      <c r="A814">
        <v>10201</v>
      </c>
      <c r="B814">
        <v>30</v>
      </c>
      <c r="C814" t="s">
        <v>1899</v>
      </c>
      <c r="D814">
        <v>6</v>
      </c>
      <c r="E814" t="s">
        <v>1900</v>
      </c>
      <c r="F814" t="s">
        <v>117</v>
      </c>
      <c r="G814" t="s">
        <v>28</v>
      </c>
      <c r="H814">
        <v>4</v>
      </c>
      <c r="I814">
        <v>12</v>
      </c>
      <c r="J814">
        <v>2003</v>
      </c>
      <c r="K814" t="s">
        <v>29</v>
      </c>
      <c r="L814">
        <v>60</v>
      </c>
      <c r="M814" t="s">
        <v>1884</v>
      </c>
      <c r="N814" t="s">
        <v>118</v>
      </c>
      <c r="O814" t="s">
        <v>119</v>
      </c>
      <c r="P814" t="s">
        <v>120</v>
      </c>
      <c r="Q814" t="s">
        <v>34</v>
      </c>
      <c r="R814" t="s">
        <v>83</v>
      </c>
      <c r="S814" t="s">
        <v>73</v>
      </c>
      <c r="T814" t="s">
        <v>34</v>
      </c>
      <c r="U814" t="s">
        <v>38</v>
      </c>
      <c r="V814" t="s">
        <v>39</v>
      </c>
      <c r="W814" t="s">
        <v>121</v>
      </c>
      <c r="X814" t="s">
        <v>76</v>
      </c>
      <c r="Y814" t="s">
        <v>42</v>
      </c>
    </row>
    <row r="815" spans="1:25" x14ac:dyDescent="0.25">
      <c r="A815">
        <v>10210</v>
      </c>
      <c r="B815">
        <v>40</v>
      </c>
      <c r="C815" t="s">
        <v>1889</v>
      </c>
      <c r="D815">
        <v>3</v>
      </c>
      <c r="E815" t="s">
        <v>1901</v>
      </c>
      <c r="F815" t="s">
        <v>483</v>
      </c>
      <c r="G815" t="s">
        <v>28</v>
      </c>
      <c r="H815">
        <v>1</v>
      </c>
      <c r="I815">
        <v>1</v>
      </c>
      <c r="J815">
        <v>2004</v>
      </c>
      <c r="K815" t="s">
        <v>29</v>
      </c>
      <c r="L815">
        <v>60</v>
      </c>
      <c r="M815" t="s">
        <v>1884</v>
      </c>
      <c r="N815" t="s">
        <v>484</v>
      </c>
      <c r="O815" t="s">
        <v>485</v>
      </c>
      <c r="P815" t="s">
        <v>486</v>
      </c>
      <c r="Q815" t="s">
        <v>34</v>
      </c>
      <c r="R815" t="s">
        <v>487</v>
      </c>
      <c r="S815" t="s">
        <v>487</v>
      </c>
      <c r="T815" t="s">
        <v>488</v>
      </c>
      <c r="U815" t="s">
        <v>307</v>
      </c>
      <c r="V815" t="s">
        <v>307</v>
      </c>
      <c r="W815" t="s">
        <v>489</v>
      </c>
      <c r="X815" t="s">
        <v>490</v>
      </c>
      <c r="Y815" t="s">
        <v>42</v>
      </c>
    </row>
    <row r="816" spans="1:25" x14ac:dyDescent="0.25">
      <c r="A816">
        <v>10223</v>
      </c>
      <c r="B816">
        <v>28</v>
      </c>
      <c r="C816" t="s">
        <v>1902</v>
      </c>
      <c r="D816">
        <v>5</v>
      </c>
      <c r="E816" t="s">
        <v>1903</v>
      </c>
      <c r="F816" t="s">
        <v>131</v>
      </c>
      <c r="G816" t="s">
        <v>28</v>
      </c>
      <c r="H816">
        <v>1</v>
      </c>
      <c r="I816">
        <v>2</v>
      </c>
      <c r="J816">
        <v>2004</v>
      </c>
      <c r="K816" t="s">
        <v>29</v>
      </c>
      <c r="L816">
        <v>60</v>
      </c>
      <c r="M816" t="s">
        <v>1884</v>
      </c>
      <c r="N816" t="s">
        <v>132</v>
      </c>
      <c r="O816" t="s">
        <v>133</v>
      </c>
      <c r="P816" t="s">
        <v>134</v>
      </c>
      <c r="Q816" t="s">
        <v>135</v>
      </c>
      <c r="R816" t="s">
        <v>136</v>
      </c>
      <c r="S816" t="s">
        <v>137</v>
      </c>
      <c r="T816" t="s">
        <v>138</v>
      </c>
      <c r="U816" t="s">
        <v>139</v>
      </c>
      <c r="V816" t="s">
        <v>140</v>
      </c>
      <c r="W816" t="s">
        <v>141</v>
      </c>
      <c r="X816" t="s">
        <v>142</v>
      </c>
      <c r="Y816" t="s">
        <v>42</v>
      </c>
    </row>
    <row r="817" spans="1:25" x14ac:dyDescent="0.25">
      <c r="A817">
        <v>10236</v>
      </c>
      <c r="B817">
        <v>23</v>
      </c>
      <c r="C817" t="s">
        <v>1904</v>
      </c>
      <c r="D817">
        <v>2</v>
      </c>
      <c r="E817" t="s">
        <v>1905</v>
      </c>
      <c r="F817" t="s">
        <v>493</v>
      </c>
      <c r="G817" t="s">
        <v>28</v>
      </c>
      <c r="H817">
        <v>2</v>
      </c>
      <c r="I817">
        <v>4</v>
      </c>
      <c r="J817">
        <v>2004</v>
      </c>
      <c r="K817" t="s">
        <v>29</v>
      </c>
      <c r="L817">
        <v>60</v>
      </c>
      <c r="M817" t="s">
        <v>1884</v>
      </c>
      <c r="N817" t="s">
        <v>494</v>
      </c>
      <c r="O817" t="s">
        <v>495</v>
      </c>
      <c r="P817" t="s">
        <v>496</v>
      </c>
      <c r="Q817" t="s">
        <v>34</v>
      </c>
      <c r="R817" t="s">
        <v>332</v>
      </c>
      <c r="S817" t="s">
        <v>214</v>
      </c>
      <c r="T817" t="s">
        <v>333</v>
      </c>
      <c r="U817" t="s">
        <v>38</v>
      </c>
      <c r="V817" t="s">
        <v>39</v>
      </c>
      <c r="W817" t="s">
        <v>187</v>
      </c>
      <c r="X817" t="s">
        <v>497</v>
      </c>
      <c r="Y817" t="s">
        <v>42</v>
      </c>
    </row>
    <row r="818" spans="1:25" x14ac:dyDescent="0.25">
      <c r="A818">
        <v>10251</v>
      </c>
      <c r="B818">
        <v>29</v>
      </c>
      <c r="C818" t="s">
        <v>1893</v>
      </c>
      <c r="D818">
        <v>6</v>
      </c>
      <c r="E818" t="s">
        <v>1906</v>
      </c>
      <c r="F818" t="s">
        <v>152</v>
      </c>
      <c r="G818" t="s">
        <v>28</v>
      </c>
      <c r="H818">
        <v>2</v>
      </c>
      <c r="I818">
        <v>5</v>
      </c>
      <c r="J818">
        <v>2004</v>
      </c>
      <c r="K818" t="s">
        <v>29</v>
      </c>
      <c r="L818">
        <v>60</v>
      </c>
      <c r="M818" t="s">
        <v>1884</v>
      </c>
      <c r="N818" t="s">
        <v>153</v>
      </c>
      <c r="O818" t="s">
        <v>154</v>
      </c>
      <c r="P818" t="s">
        <v>155</v>
      </c>
      <c r="Q818" t="s">
        <v>34</v>
      </c>
      <c r="R818" t="s">
        <v>156</v>
      </c>
      <c r="S818" t="s">
        <v>157</v>
      </c>
      <c r="T818" t="s">
        <v>158</v>
      </c>
      <c r="U818" t="s">
        <v>38</v>
      </c>
      <c r="V818" t="s">
        <v>39</v>
      </c>
      <c r="W818" t="s">
        <v>84</v>
      </c>
      <c r="X818" t="s">
        <v>159</v>
      </c>
      <c r="Y818" t="s">
        <v>42</v>
      </c>
    </row>
    <row r="819" spans="1:25" x14ac:dyDescent="0.25">
      <c r="A819">
        <v>10263</v>
      </c>
      <c r="B819">
        <v>34</v>
      </c>
      <c r="C819" t="s">
        <v>1907</v>
      </c>
      <c r="D819">
        <v>6</v>
      </c>
      <c r="E819" t="s">
        <v>1908</v>
      </c>
      <c r="F819" t="s">
        <v>161</v>
      </c>
      <c r="G819" t="s">
        <v>28</v>
      </c>
      <c r="H819">
        <v>2</v>
      </c>
      <c r="I819">
        <v>6</v>
      </c>
      <c r="J819">
        <v>2004</v>
      </c>
      <c r="K819" t="s">
        <v>29</v>
      </c>
      <c r="L819">
        <v>60</v>
      </c>
      <c r="M819" t="s">
        <v>1884</v>
      </c>
      <c r="N819" t="s">
        <v>162</v>
      </c>
      <c r="O819" t="s">
        <v>163</v>
      </c>
      <c r="P819" t="s">
        <v>164</v>
      </c>
      <c r="Q819" t="s">
        <v>34</v>
      </c>
      <c r="R819" t="s">
        <v>165</v>
      </c>
      <c r="S819" t="s">
        <v>166</v>
      </c>
      <c r="T819" t="s">
        <v>167</v>
      </c>
      <c r="U819" t="s">
        <v>38</v>
      </c>
      <c r="V819" t="s">
        <v>39</v>
      </c>
      <c r="W819" t="s">
        <v>168</v>
      </c>
      <c r="X819" t="s">
        <v>76</v>
      </c>
      <c r="Y819" t="s">
        <v>42</v>
      </c>
    </row>
    <row r="820" spans="1:25" x14ac:dyDescent="0.25">
      <c r="A820">
        <v>10275</v>
      </c>
      <c r="B820">
        <v>37</v>
      </c>
      <c r="C820" t="s">
        <v>1909</v>
      </c>
      <c r="D820">
        <v>5</v>
      </c>
      <c r="E820" t="s">
        <v>1910</v>
      </c>
      <c r="F820" t="s">
        <v>171</v>
      </c>
      <c r="G820" t="s">
        <v>28</v>
      </c>
      <c r="H820">
        <v>3</v>
      </c>
      <c r="I820">
        <v>7</v>
      </c>
      <c r="J820">
        <v>2004</v>
      </c>
      <c r="K820" t="s">
        <v>29</v>
      </c>
      <c r="L820">
        <v>60</v>
      </c>
      <c r="M820" t="s">
        <v>1884</v>
      </c>
      <c r="N820" t="s">
        <v>172</v>
      </c>
      <c r="O820" t="s">
        <v>173</v>
      </c>
      <c r="P820" t="s">
        <v>174</v>
      </c>
      <c r="Q820" t="s">
        <v>34</v>
      </c>
      <c r="R820" t="s">
        <v>175</v>
      </c>
      <c r="S820" t="s">
        <v>34</v>
      </c>
      <c r="T820" t="s">
        <v>176</v>
      </c>
      <c r="U820" t="s">
        <v>51</v>
      </c>
      <c r="V820" t="s">
        <v>52</v>
      </c>
      <c r="W820" t="s">
        <v>177</v>
      </c>
      <c r="X820" t="s">
        <v>178</v>
      </c>
      <c r="Y820" t="s">
        <v>42</v>
      </c>
    </row>
    <row r="821" spans="1:25" x14ac:dyDescent="0.25">
      <c r="A821">
        <v>10285</v>
      </c>
      <c r="B821">
        <v>20</v>
      </c>
      <c r="C821" t="s">
        <v>1420</v>
      </c>
      <c r="D821">
        <v>10</v>
      </c>
      <c r="E821" t="s">
        <v>1911</v>
      </c>
      <c r="F821" t="s">
        <v>180</v>
      </c>
      <c r="G821" t="s">
        <v>28</v>
      </c>
      <c r="H821">
        <v>3</v>
      </c>
      <c r="I821">
        <v>8</v>
      </c>
      <c r="J821">
        <v>2004</v>
      </c>
      <c r="K821" t="s">
        <v>29</v>
      </c>
      <c r="L821">
        <v>60</v>
      </c>
      <c r="M821" t="s">
        <v>1884</v>
      </c>
      <c r="N821" t="s">
        <v>181</v>
      </c>
      <c r="O821" t="s">
        <v>182</v>
      </c>
      <c r="P821" t="s">
        <v>183</v>
      </c>
      <c r="Q821" t="s">
        <v>34</v>
      </c>
      <c r="R821" t="s">
        <v>184</v>
      </c>
      <c r="S821" t="s">
        <v>185</v>
      </c>
      <c r="T821" t="s">
        <v>186</v>
      </c>
      <c r="U821" t="s">
        <v>38</v>
      </c>
      <c r="V821" t="s">
        <v>39</v>
      </c>
      <c r="W821" t="s">
        <v>187</v>
      </c>
      <c r="X821" t="s">
        <v>188</v>
      </c>
      <c r="Y821" t="s">
        <v>42</v>
      </c>
    </row>
    <row r="822" spans="1:25" x14ac:dyDescent="0.25">
      <c r="A822">
        <v>10298</v>
      </c>
      <c r="B822">
        <v>32</v>
      </c>
      <c r="C822" t="s">
        <v>1912</v>
      </c>
      <c r="D822">
        <v>2</v>
      </c>
      <c r="E822" t="s">
        <v>1913</v>
      </c>
      <c r="F822" t="s">
        <v>503</v>
      </c>
      <c r="G822" t="s">
        <v>28</v>
      </c>
      <c r="H822">
        <v>3</v>
      </c>
      <c r="I822">
        <v>9</v>
      </c>
      <c r="J822">
        <v>2004</v>
      </c>
      <c r="K822" t="s">
        <v>29</v>
      </c>
      <c r="L822">
        <v>60</v>
      </c>
      <c r="M822" t="s">
        <v>1884</v>
      </c>
      <c r="N822" t="s">
        <v>504</v>
      </c>
      <c r="O822" t="s">
        <v>505</v>
      </c>
      <c r="P822" t="s">
        <v>506</v>
      </c>
      <c r="Q822" t="s">
        <v>34</v>
      </c>
      <c r="R822" t="s">
        <v>175</v>
      </c>
      <c r="S822" t="s">
        <v>34</v>
      </c>
      <c r="T822" t="s">
        <v>176</v>
      </c>
      <c r="U822" t="s">
        <v>51</v>
      </c>
      <c r="V822" t="s">
        <v>52</v>
      </c>
      <c r="W822" t="s">
        <v>507</v>
      </c>
      <c r="X822" t="s">
        <v>508</v>
      </c>
      <c r="Y822" t="s">
        <v>42</v>
      </c>
    </row>
    <row r="823" spans="1:25" x14ac:dyDescent="0.25">
      <c r="A823">
        <v>10308</v>
      </c>
      <c r="B823">
        <v>34</v>
      </c>
      <c r="C823" t="s">
        <v>1914</v>
      </c>
      <c r="D823">
        <v>3</v>
      </c>
      <c r="E823" t="s">
        <v>1915</v>
      </c>
      <c r="F823" t="s">
        <v>200</v>
      </c>
      <c r="G823" t="s">
        <v>28</v>
      </c>
      <c r="H823">
        <v>4</v>
      </c>
      <c r="I823">
        <v>10</v>
      </c>
      <c r="J823">
        <v>2004</v>
      </c>
      <c r="K823" t="s">
        <v>29</v>
      </c>
      <c r="L823">
        <v>60</v>
      </c>
      <c r="M823" t="s">
        <v>1884</v>
      </c>
      <c r="N823" t="s">
        <v>510</v>
      </c>
      <c r="O823" t="s">
        <v>511</v>
      </c>
      <c r="P823" t="s">
        <v>512</v>
      </c>
      <c r="Q823" t="s">
        <v>34</v>
      </c>
      <c r="R823" t="s">
        <v>513</v>
      </c>
      <c r="S823" t="s">
        <v>36</v>
      </c>
      <c r="T823" t="s">
        <v>514</v>
      </c>
      <c r="U823" t="s">
        <v>38</v>
      </c>
      <c r="V823" t="s">
        <v>39</v>
      </c>
      <c r="W823" t="s">
        <v>149</v>
      </c>
      <c r="X823" t="s">
        <v>363</v>
      </c>
      <c r="Y823" t="s">
        <v>42</v>
      </c>
    </row>
    <row r="824" spans="1:25" x14ac:dyDescent="0.25">
      <c r="A824">
        <v>10318</v>
      </c>
      <c r="B824">
        <v>42</v>
      </c>
      <c r="C824" t="s">
        <v>1916</v>
      </c>
      <c r="D824">
        <v>5</v>
      </c>
      <c r="E824" t="s">
        <v>1917</v>
      </c>
      <c r="F824" t="s">
        <v>209</v>
      </c>
      <c r="G824" t="s">
        <v>28</v>
      </c>
      <c r="H824">
        <v>4</v>
      </c>
      <c r="I824">
        <v>11</v>
      </c>
      <c r="J824">
        <v>2004</v>
      </c>
      <c r="K824" t="s">
        <v>29</v>
      </c>
      <c r="L824">
        <v>60</v>
      </c>
      <c r="M824" t="s">
        <v>1884</v>
      </c>
      <c r="N824" t="s">
        <v>210</v>
      </c>
      <c r="O824" t="s">
        <v>211</v>
      </c>
      <c r="P824" t="s">
        <v>212</v>
      </c>
      <c r="Q824" t="s">
        <v>34</v>
      </c>
      <c r="R824" t="s">
        <v>213</v>
      </c>
      <c r="S824" t="s">
        <v>214</v>
      </c>
      <c r="T824" t="s">
        <v>215</v>
      </c>
      <c r="U824" t="s">
        <v>38</v>
      </c>
      <c r="V824" t="s">
        <v>39</v>
      </c>
      <c r="W824" t="s">
        <v>40</v>
      </c>
      <c r="X824" t="s">
        <v>216</v>
      </c>
      <c r="Y824" t="s">
        <v>42</v>
      </c>
    </row>
    <row r="825" spans="1:25" x14ac:dyDescent="0.25">
      <c r="A825">
        <v>10329</v>
      </c>
      <c r="B825">
        <v>38</v>
      </c>
      <c r="C825" t="s">
        <v>77</v>
      </c>
      <c r="D825">
        <v>12</v>
      </c>
      <c r="E825" t="s">
        <v>1918</v>
      </c>
      <c r="F825" t="s">
        <v>218</v>
      </c>
      <c r="G825" t="s">
        <v>28</v>
      </c>
      <c r="H825">
        <v>4</v>
      </c>
      <c r="I825">
        <v>11</v>
      </c>
      <c r="J825">
        <v>2004</v>
      </c>
      <c r="K825" t="s">
        <v>29</v>
      </c>
      <c r="L825">
        <v>60</v>
      </c>
      <c r="M825" t="s">
        <v>1884</v>
      </c>
      <c r="N825" t="s">
        <v>31</v>
      </c>
      <c r="O825" t="s">
        <v>32</v>
      </c>
      <c r="P825" t="s">
        <v>33</v>
      </c>
      <c r="Q825" t="s">
        <v>34</v>
      </c>
      <c r="R825" t="s">
        <v>35</v>
      </c>
      <c r="S825" t="s">
        <v>36</v>
      </c>
      <c r="T825" t="s">
        <v>37</v>
      </c>
      <c r="U825" t="s">
        <v>38</v>
      </c>
      <c r="V825" t="s">
        <v>39</v>
      </c>
      <c r="W825" t="s">
        <v>40</v>
      </c>
      <c r="X825" t="s">
        <v>41</v>
      </c>
      <c r="Y825" t="s">
        <v>65</v>
      </c>
    </row>
    <row r="826" spans="1:25" x14ac:dyDescent="0.25">
      <c r="A826">
        <v>10339</v>
      </c>
      <c r="B826">
        <v>30</v>
      </c>
      <c r="C826" t="s">
        <v>1919</v>
      </c>
      <c r="D826">
        <v>1</v>
      </c>
      <c r="E826" t="s">
        <v>1920</v>
      </c>
      <c r="F826" t="s">
        <v>519</v>
      </c>
      <c r="G826" t="s">
        <v>28</v>
      </c>
      <c r="H826">
        <v>4</v>
      </c>
      <c r="I826">
        <v>11</v>
      </c>
      <c r="J826">
        <v>2004</v>
      </c>
      <c r="K826" t="s">
        <v>29</v>
      </c>
      <c r="L826">
        <v>60</v>
      </c>
      <c r="M826" t="s">
        <v>1884</v>
      </c>
      <c r="N826" t="s">
        <v>380</v>
      </c>
      <c r="O826" t="s">
        <v>381</v>
      </c>
      <c r="P826" t="s">
        <v>382</v>
      </c>
      <c r="Q826" t="s">
        <v>34</v>
      </c>
      <c r="R826" t="s">
        <v>383</v>
      </c>
      <c r="S826" t="s">
        <v>384</v>
      </c>
      <c r="T826" t="s">
        <v>385</v>
      </c>
      <c r="U826" t="s">
        <v>307</v>
      </c>
      <c r="V826" t="s">
        <v>307</v>
      </c>
      <c r="W826" t="s">
        <v>386</v>
      </c>
      <c r="X826" t="s">
        <v>387</v>
      </c>
      <c r="Y826" t="s">
        <v>42</v>
      </c>
    </row>
    <row r="827" spans="1:25" x14ac:dyDescent="0.25">
      <c r="A827">
        <v>10362</v>
      </c>
      <c r="B827">
        <v>23</v>
      </c>
      <c r="C827" t="s">
        <v>1889</v>
      </c>
      <c r="D827">
        <v>3</v>
      </c>
      <c r="E827" t="s">
        <v>1921</v>
      </c>
      <c r="F827" t="s">
        <v>553</v>
      </c>
      <c r="G827" t="s">
        <v>28</v>
      </c>
      <c r="H827">
        <v>1</v>
      </c>
      <c r="I827">
        <v>1</v>
      </c>
      <c r="J827">
        <v>2005</v>
      </c>
      <c r="K827" t="s">
        <v>29</v>
      </c>
      <c r="L827">
        <v>60</v>
      </c>
      <c r="M827" t="s">
        <v>1884</v>
      </c>
      <c r="N827" t="s">
        <v>88</v>
      </c>
      <c r="O827" t="s">
        <v>89</v>
      </c>
      <c r="P827" t="s">
        <v>90</v>
      </c>
      <c r="Q827" t="s">
        <v>34</v>
      </c>
      <c r="R827" t="s">
        <v>91</v>
      </c>
      <c r="S827" t="s">
        <v>73</v>
      </c>
      <c r="T827" t="s">
        <v>92</v>
      </c>
      <c r="U827" t="s">
        <v>38</v>
      </c>
      <c r="V827" t="s">
        <v>39</v>
      </c>
      <c r="W827" t="s">
        <v>93</v>
      </c>
      <c r="X827" t="s">
        <v>94</v>
      </c>
      <c r="Y827" t="s">
        <v>42</v>
      </c>
    </row>
    <row r="828" spans="1:25" x14ac:dyDescent="0.25">
      <c r="A828">
        <v>10374</v>
      </c>
      <c r="B828">
        <v>22</v>
      </c>
      <c r="C828" t="s">
        <v>1922</v>
      </c>
      <c r="D828">
        <v>4</v>
      </c>
      <c r="E828" t="s">
        <v>1923</v>
      </c>
      <c r="F828" t="s">
        <v>523</v>
      </c>
      <c r="G828" t="s">
        <v>28</v>
      </c>
      <c r="H828">
        <v>1</v>
      </c>
      <c r="I828">
        <v>2</v>
      </c>
      <c r="J828">
        <v>2005</v>
      </c>
      <c r="K828" t="s">
        <v>29</v>
      </c>
      <c r="L828">
        <v>60</v>
      </c>
      <c r="M828" t="s">
        <v>1884</v>
      </c>
      <c r="N828" t="s">
        <v>319</v>
      </c>
      <c r="O828" t="s">
        <v>320</v>
      </c>
      <c r="P828" t="s">
        <v>321</v>
      </c>
      <c r="Q828" t="s">
        <v>34</v>
      </c>
      <c r="R828" t="s">
        <v>322</v>
      </c>
      <c r="S828" t="s">
        <v>323</v>
      </c>
      <c r="T828" t="s">
        <v>324</v>
      </c>
      <c r="U828" t="s">
        <v>139</v>
      </c>
      <c r="V828" t="s">
        <v>140</v>
      </c>
      <c r="W828" t="s">
        <v>325</v>
      </c>
      <c r="X828" t="s">
        <v>326</v>
      </c>
      <c r="Y828" t="s">
        <v>42</v>
      </c>
    </row>
    <row r="829" spans="1:25" x14ac:dyDescent="0.25">
      <c r="A829">
        <v>10389</v>
      </c>
      <c r="B829">
        <v>39</v>
      </c>
      <c r="C829" t="s">
        <v>77</v>
      </c>
      <c r="D829">
        <v>5</v>
      </c>
      <c r="E829" t="s">
        <v>1924</v>
      </c>
      <c r="F829" t="s">
        <v>247</v>
      </c>
      <c r="G829" t="s">
        <v>28</v>
      </c>
      <c r="H829">
        <v>1</v>
      </c>
      <c r="I829">
        <v>3</v>
      </c>
      <c r="J829">
        <v>2005</v>
      </c>
      <c r="K829" t="s">
        <v>29</v>
      </c>
      <c r="L829">
        <v>60</v>
      </c>
      <c r="M829" t="s">
        <v>1884</v>
      </c>
      <c r="N829" t="s">
        <v>401</v>
      </c>
      <c r="O829" t="s">
        <v>402</v>
      </c>
      <c r="P829" t="s">
        <v>403</v>
      </c>
      <c r="Q829" t="s">
        <v>34</v>
      </c>
      <c r="R829" t="s">
        <v>404</v>
      </c>
      <c r="S829" t="s">
        <v>34</v>
      </c>
      <c r="T829" t="s">
        <v>405</v>
      </c>
      <c r="U829" t="s">
        <v>287</v>
      </c>
      <c r="V829" t="s">
        <v>52</v>
      </c>
      <c r="W829" t="s">
        <v>406</v>
      </c>
      <c r="X829" t="s">
        <v>316</v>
      </c>
      <c r="Y829" t="s">
        <v>65</v>
      </c>
    </row>
    <row r="830" spans="1:25" x14ac:dyDescent="0.25">
      <c r="A830">
        <v>10402</v>
      </c>
      <c r="B830">
        <v>55</v>
      </c>
      <c r="C830" t="s">
        <v>1904</v>
      </c>
      <c r="D830">
        <v>2</v>
      </c>
      <c r="E830" t="s">
        <v>1925</v>
      </c>
      <c r="F830" t="s">
        <v>527</v>
      </c>
      <c r="G830" t="s">
        <v>28</v>
      </c>
      <c r="H830">
        <v>2</v>
      </c>
      <c r="I830">
        <v>4</v>
      </c>
      <c r="J830">
        <v>2005</v>
      </c>
      <c r="K830" t="s">
        <v>29</v>
      </c>
      <c r="L830">
        <v>60</v>
      </c>
      <c r="M830" t="s">
        <v>1884</v>
      </c>
      <c r="N830" t="s">
        <v>124</v>
      </c>
      <c r="O830" t="s">
        <v>125</v>
      </c>
      <c r="P830" t="s">
        <v>126</v>
      </c>
      <c r="Q830" t="s">
        <v>34</v>
      </c>
      <c r="R830" t="s">
        <v>61</v>
      </c>
      <c r="S830" t="s">
        <v>34</v>
      </c>
      <c r="T830" t="s">
        <v>127</v>
      </c>
      <c r="U830" t="s">
        <v>51</v>
      </c>
      <c r="V830" t="s">
        <v>52</v>
      </c>
      <c r="W830" t="s">
        <v>128</v>
      </c>
      <c r="X830" t="s">
        <v>129</v>
      </c>
      <c r="Y830" t="s">
        <v>65</v>
      </c>
    </row>
    <row r="831" spans="1:25" x14ac:dyDescent="0.25">
      <c r="A831">
        <v>10417</v>
      </c>
      <c r="B831">
        <v>36</v>
      </c>
      <c r="C831" t="s">
        <v>1893</v>
      </c>
      <c r="D831">
        <v>6</v>
      </c>
      <c r="E831" t="s">
        <v>1926</v>
      </c>
      <c r="F831" t="s">
        <v>266</v>
      </c>
      <c r="G831" t="s">
        <v>267</v>
      </c>
      <c r="H831">
        <v>2</v>
      </c>
      <c r="I831">
        <v>5</v>
      </c>
      <c r="J831">
        <v>2005</v>
      </c>
      <c r="K831" t="s">
        <v>29</v>
      </c>
      <c r="L831">
        <v>60</v>
      </c>
      <c r="M831" t="s">
        <v>1884</v>
      </c>
      <c r="N831" t="s">
        <v>268</v>
      </c>
      <c r="O831" t="s">
        <v>269</v>
      </c>
      <c r="P831" t="s">
        <v>270</v>
      </c>
      <c r="Q831" t="s">
        <v>34</v>
      </c>
      <c r="R831" t="s">
        <v>271</v>
      </c>
      <c r="S831" t="s">
        <v>34</v>
      </c>
      <c r="T831" t="s">
        <v>272</v>
      </c>
      <c r="U831" t="s">
        <v>273</v>
      </c>
      <c r="V831" t="s">
        <v>52</v>
      </c>
      <c r="W831" t="s">
        <v>274</v>
      </c>
      <c r="X831" t="s">
        <v>275</v>
      </c>
      <c r="Y831" t="s">
        <v>42</v>
      </c>
    </row>
    <row r="832" spans="1:25" x14ac:dyDescent="0.25">
      <c r="A832">
        <v>10101</v>
      </c>
      <c r="B832">
        <v>26</v>
      </c>
      <c r="C832" t="s">
        <v>77</v>
      </c>
      <c r="D832">
        <v>1</v>
      </c>
      <c r="E832" t="s">
        <v>1927</v>
      </c>
      <c r="F832" t="s">
        <v>1768</v>
      </c>
      <c r="G832" t="s">
        <v>28</v>
      </c>
      <c r="H832">
        <v>1</v>
      </c>
      <c r="I832">
        <v>1</v>
      </c>
      <c r="J832">
        <v>2003</v>
      </c>
      <c r="K832" t="s">
        <v>1354</v>
      </c>
      <c r="L832">
        <v>168</v>
      </c>
      <c r="M832" t="s">
        <v>1928</v>
      </c>
      <c r="N832" t="s">
        <v>849</v>
      </c>
      <c r="O832" t="s">
        <v>850</v>
      </c>
      <c r="P832" t="s">
        <v>851</v>
      </c>
      <c r="Q832" t="s">
        <v>34</v>
      </c>
      <c r="R832" t="s">
        <v>852</v>
      </c>
      <c r="S832" t="s">
        <v>34</v>
      </c>
      <c r="T832" t="s">
        <v>853</v>
      </c>
      <c r="U832" t="s">
        <v>810</v>
      </c>
      <c r="V832" t="s">
        <v>52</v>
      </c>
      <c r="W832" t="s">
        <v>854</v>
      </c>
      <c r="X832" t="s">
        <v>731</v>
      </c>
      <c r="Y832" t="s">
        <v>65</v>
      </c>
    </row>
    <row r="833" spans="1:25" x14ac:dyDescent="0.25">
      <c r="A833">
        <v>10110</v>
      </c>
      <c r="B833">
        <v>31</v>
      </c>
      <c r="C833" t="s">
        <v>77</v>
      </c>
      <c r="D833">
        <v>1</v>
      </c>
      <c r="E833" t="s">
        <v>1929</v>
      </c>
      <c r="F833" t="s">
        <v>1464</v>
      </c>
      <c r="G833" t="s">
        <v>28</v>
      </c>
      <c r="H833">
        <v>1</v>
      </c>
      <c r="I833">
        <v>3</v>
      </c>
      <c r="J833">
        <v>2003</v>
      </c>
      <c r="K833" t="s">
        <v>1354</v>
      </c>
      <c r="L833">
        <v>168</v>
      </c>
      <c r="M833" t="s">
        <v>1928</v>
      </c>
      <c r="N833" t="s">
        <v>927</v>
      </c>
      <c r="O833" t="s">
        <v>928</v>
      </c>
      <c r="P833" t="s">
        <v>929</v>
      </c>
      <c r="Q833" t="s">
        <v>34</v>
      </c>
      <c r="R833" t="s">
        <v>930</v>
      </c>
      <c r="S833" t="s">
        <v>34</v>
      </c>
      <c r="T833" t="s">
        <v>931</v>
      </c>
      <c r="U833" t="s">
        <v>262</v>
      </c>
      <c r="V833" t="s">
        <v>52</v>
      </c>
      <c r="W833" t="s">
        <v>932</v>
      </c>
      <c r="X833" t="s">
        <v>137</v>
      </c>
      <c r="Y833" t="s">
        <v>65</v>
      </c>
    </row>
    <row r="834" spans="1:25" x14ac:dyDescent="0.25">
      <c r="A834">
        <v>10125</v>
      </c>
      <c r="B834">
        <v>34</v>
      </c>
      <c r="C834" t="s">
        <v>77</v>
      </c>
      <c r="D834">
        <v>2</v>
      </c>
      <c r="E834" t="s">
        <v>1930</v>
      </c>
      <c r="F834" t="s">
        <v>1360</v>
      </c>
      <c r="G834" t="s">
        <v>28</v>
      </c>
      <c r="H834">
        <v>2</v>
      </c>
      <c r="I834">
        <v>5</v>
      </c>
      <c r="J834">
        <v>2003</v>
      </c>
      <c r="K834" t="s">
        <v>1354</v>
      </c>
      <c r="L834">
        <v>168</v>
      </c>
      <c r="M834" t="s">
        <v>1928</v>
      </c>
      <c r="N834" t="s">
        <v>132</v>
      </c>
      <c r="O834" t="s">
        <v>133</v>
      </c>
      <c r="P834" t="s">
        <v>134</v>
      </c>
      <c r="Q834" t="s">
        <v>135</v>
      </c>
      <c r="R834" t="s">
        <v>136</v>
      </c>
      <c r="S834" t="s">
        <v>137</v>
      </c>
      <c r="T834" t="s">
        <v>138</v>
      </c>
      <c r="U834" t="s">
        <v>139</v>
      </c>
      <c r="V834" t="s">
        <v>140</v>
      </c>
      <c r="W834" t="s">
        <v>141</v>
      </c>
      <c r="X834" t="s">
        <v>142</v>
      </c>
      <c r="Y834" t="s">
        <v>65</v>
      </c>
    </row>
    <row r="835" spans="1:25" x14ac:dyDescent="0.25">
      <c r="A835">
        <v>10139</v>
      </c>
      <c r="B835">
        <v>41</v>
      </c>
      <c r="C835" t="s">
        <v>77</v>
      </c>
      <c r="D835">
        <v>8</v>
      </c>
      <c r="E835" t="s">
        <v>1931</v>
      </c>
      <c r="F835" t="s">
        <v>1362</v>
      </c>
      <c r="G835" t="s">
        <v>28</v>
      </c>
      <c r="H835">
        <v>3</v>
      </c>
      <c r="I835">
        <v>7</v>
      </c>
      <c r="J835">
        <v>2003</v>
      </c>
      <c r="K835" t="s">
        <v>1354</v>
      </c>
      <c r="L835">
        <v>168</v>
      </c>
      <c r="M835" t="s">
        <v>1928</v>
      </c>
      <c r="N835" t="s">
        <v>233</v>
      </c>
      <c r="O835" t="s">
        <v>234</v>
      </c>
      <c r="P835" t="s">
        <v>235</v>
      </c>
      <c r="Q835" t="s">
        <v>236</v>
      </c>
      <c r="R835" t="s">
        <v>237</v>
      </c>
      <c r="S835" t="s">
        <v>238</v>
      </c>
      <c r="T835" t="s">
        <v>239</v>
      </c>
      <c r="U835" t="s">
        <v>139</v>
      </c>
      <c r="V835" t="s">
        <v>140</v>
      </c>
      <c r="W835" t="s">
        <v>240</v>
      </c>
      <c r="X835" t="s">
        <v>241</v>
      </c>
      <c r="Y835" t="s">
        <v>229</v>
      </c>
    </row>
    <row r="836" spans="1:25" x14ac:dyDescent="0.25">
      <c r="A836">
        <v>10149</v>
      </c>
      <c r="B836">
        <v>23</v>
      </c>
      <c r="C836" t="s">
        <v>77</v>
      </c>
      <c r="D836">
        <v>5</v>
      </c>
      <c r="E836" t="s">
        <v>1932</v>
      </c>
      <c r="F836" t="s">
        <v>1364</v>
      </c>
      <c r="G836" t="s">
        <v>28</v>
      </c>
      <c r="H836">
        <v>3</v>
      </c>
      <c r="I836">
        <v>9</v>
      </c>
      <c r="J836">
        <v>2003</v>
      </c>
      <c r="K836" t="s">
        <v>1354</v>
      </c>
      <c r="L836">
        <v>168</v>
      </c>
      <c r="M836" t="s">
        <v>1928</v>
      </c>
      <c r="N836" t="s">
        <v>1195</v>
      </c>
      <c r="O836" t="s">
        <v>1196</v>
      </c>
      <c r="P836" t="s">
        <v>1197</v>
      </c>
      <c r="Q836" t="s">
        <v>34</v>
      </c>
      <c r="R836" t="s">
        <v>1198</v>
      </c>
      <c r="S836" t="s">
        <v>73</v>
      </c>
      <c r="T836" t="s">
        <v>92</v>
      </c>
      <c r="U836" t="s">
        <v>38</v>
      </c>
      <c r="V836" t="s">
        <v>39</v>
      </c>
      <c r="W836" t="s">
        <v>1199</v>
      </c>
      <c r="X836" t="s">
        <v>705</v>
      </c>
      <c r="Y836" t="s">
        <v>65</v>
      </c>
    </row>
    <row r="837" spans="1:25" x14ac:dyDescent="0.25">
      <c r="A837">
        <v>10162</v>
      </c>
      <c r="B837">
        <v>48</v>
      </c>
      <c r="C837" t="s">
        <v>77</v>
      </c>
      <c r="D837">
        <v>3</v>
      </c>
      <c r="E837" t="s">
        <v>1933</v>
      </c>
      <c r="F837" t="s">
        <v>1367</v>
      </c>
      <c r="G837" t="s">
        <v>28</v>
      </c>
      <c r="H837">
        <v>4</v>
      </c>
      <c r="I837">
        <v>10</v>
      </c>
      <c r="J837">
        <v>2003</v>
      </c>
      <c r="K837" t="s">
        <v>1354</v>
      </c>
      <c r="L837">
        <v>168</v>
      </c>
      <c r="M837" t="s">
        <v>1928</v>
      </c>
      <c r="N837" t="s">
        <v>80</v>
      </c>
      <c r="O837" t="s">
        <v>81</v>
      </c>
      <c r="P837" t="s">
        <v>82</v>
      </c>
      <c r="Q837" t="s">
        <v>34</v>
      </c>
      <c r="R837" t="s">
        <v>83</v>
      </c>
      <c r="S837" t="s">
        <v>73</v>
      </c>
      <c r="T837" t="s">
        <v>34</v>
      </c>
      <c r="U837" t="s">
        <v>38</v>
      </c>
      <c r="V837" t="s">
        <v>39</v>
      </c>
      <c r="W837" t="s">
        <v>84</v>
      </c>
      <c r="X837" t="s">
        <v>76</v>
      </c>
      <c r="Y837" t="s">
        <v>229</v>
      </c>
    </row>
    <row r="838" spans="1:25" x14ac:dyDescent="0.25">
      <c r="A838">
        <v>10173</v>
      </c>
      <c r="B838">
        <v>22</v>
      </c>
      <c r="C838" t="s">
        <v>77</v>
      </c>
      <c r="D838">
        <v>7</v>
      </c>
      <c r="E838" t="s">
        <v>1934</v>
      </c>
      <c r="F838" t="s">
        <v>1306</v>
      </c>
      <c r="G838" t="s">
        <v>28</v>
      </c>
      <c r="H838">
        <v>4</v>
      </c>
      <c r="I838">
        <v>11</v>
      </c>
      <c r="J838">
        <v>2003</v>
      </c>
      <c r="K838" t="s">
        <v>1354</v>
      </c>
      <c r="L838">
        <v>168</v>
      </c>
      <c r="M838" t="s">
        <v>1928</v>
      </c>
      <c r="N838" t="s">
        <v>1369</v>
      </c>
      <c r="O838" t="s">
        <v>1370</v>
      </c>
      <c r="P838" t="s">
        <v>1371</v>
      </c>
      <c r="Q838" t="s">
        <v>34</v>
      </c>
      <c r="R838" t="s">
        <v>1372</v>
      </c>
      <c r="S838" t="s">
        <v>34</v>
      </c>
      <c r="T838" t="s">
        <v>1373</v>
      </c>
      <c r="U838" t="s">
        <v>396</v>
      </c>
      <c r="V838" t="s">
        <v>52</v>
      </c>
      <c r="W838" t="s">
        <v>1374</v>
      </c>
      <c r="X838" t="s">
        <v>1375</v>
      </c>
      <c r="Y838" t="s">
        <v>65</v>
      </c>
    </row>
    <row r="839" spans="1:25" x14ac:dyDescent="0.25">
      <c r="A839">
        <v>10182</v>
      </c>
      <c r="B839">
        <v>21</v>
      </c>
      <c r="C839" t="s">
        <v>77</v>
      </c>
      <c r="D839">
        <v>4</v>
      </c>
      <c r="E839" t="s">
        <v>1935</v>
      </c>
      <c r="F839" t="s">
        <v>802</v>
      </c>
      <c r="G839" t="s">
        <v>28</v>
      </c>
      <c r="H839">
        <v>4</v>
      </c>
      <c r="I839">
        <v>11</v>
      </c>
      <c r="J839">
        <v>2003</v>
      </c>
      <c r="K839" t="s">
        <v>1354</v>
      </c>
      <c r="L839">
        <v>168</v>
      </c>
      <c r="M839" t="s">
        <v>1928</v>
      </c>
      <c r="N839" t="s">
        <v>417</v>
      </c>
      <c r="O839" t="s">
        <v>418</v>
      </c>
      <c r="P839" t="s">
        <v>419</v>
      </c>
      <c r="Q839" t="s">
        <v>34</v>
      </c>
      <c r="R839" t="s">
        <v>420</v>
      </c>
      <c r="S839" t="s">
        <v>73</v>
      </c>
      <c r="T839" t="s">
        <v>167</v>
      </c>
      <c r="U839" t="s">
        <v>38</v>
      </c>
      <c r="V839" t="s">
        <v>39</v>
      </c>
      <c r="W839" t="s">
        <v>421</v>
      </c>
      <c r="X839" t="s">
        <v>422</v>
      </c>
      <c r="Y839" t="s">
        <v>65</v>
      </c>
    </row>
    <row r="840" spans="1:25" x14ac:dyDescent="0.25">
      <c r="A840">
        <v>10193</v>
      </c>
      <c r="B840">
        <v>22</v>
      </c>
      <c r="C840" t="s">
        <v>77</v>
      </c>
      <c r="D840">
        <v>8</v>
      </c>
      <c r="E840" t="s">
        <v>1936</v>
      </c>
      <c r="F840" t="s">
        <v>1379</v>
      </c>
      <c r="G840" t="s">
        <v>28</v>
      </c>
      <c r="H840">
        <v>4</v>
      </c>
      <c r="I840">
        <v>11</v>
      </c>
      <c r="J840">
        <v>2003</v>
      </c>
      <c r="K840" t="s">
        <v>1354</v>
      </c>
      <c r="L840">
        <v>168</v>
      </c>
      <c r="M840" t="s">
        <v>1928</v>
      </c>
      <c r="N840" t="s">
        <v>1380</v>
      </c>
      <c r="O840" t="s">
        <v>1381</v>
      </c>
      <c r="P840" t="s">
        <v>1382</v>
      </c>
      <c r="Q840" t="s">
        <v>34</v>
      </c>
      <c r="R840" t="s">
        <v>1383</v>
      </c>
      <c r="S840" t="s">
        <v>137</v>
      </c>
      <c r="T840" t="s">
        <v>1384</v>
      </c>
      <c r="U840" t="s">
        <v>139</v>
      </c>
      <c r="V840" t="s">
        <v>140</v>
      </c>
      <c r="W840" t="s">
        <v>1385</v>
      </c>
      <c r="X840" t="s">
        <v>1386</v>
      </c>
      <c r="Y840" t="s">
        <v>65</v>
      </c>
    </row>
    <row r="841" spans="1:25" x14ac:dyDescent="0.25">
      <c r="A841">
        <v>10205</v>
      </c>
      <c r="B841">
        <v>40</v>
      </c>
      <c r="C841" t="s">
        <v>77</v>
      </c>
      <c r="D841">
        <v>3</v>
      </c>
      <c r="E841" t="s">
        <v>1937</v>
      </c>
      <c r="F841" t="s">
        <v>1388</v>
      </c>
      <c r="G841" t="s">
        <v>28</v>
      </c>
      <c r="H841">
        <v>4</v>
      </c>
      <c r="I841">
        <v>12</v>
      </c>
      <c r="J841">
        <v>2003</v>
      </c>
      <c r="K841" t="s">
        <v>1354</v>
      </c>
      <c r="L841">
        <v>168</v>
      </c>
      <c r="M841" t="s">
        <v>1928</v>
      </c>
      <c r="N841" t="s">
        <v>268</v>
      </c>
      <c r="O841" t="s">
        <v>269</v>
      </c>
      <c r="P841" t="s">
        <v>270</v>
      </c>
      <c r="Q841" t="s">
        <v>34</v>
      </c>
      <c r="R841" t="s">
        <v>271</v>
      </c>
      <c r="S841" t="s">
        <v>34</v>
      </c>
      <c r="T841" t="s">
        <v>272</v>
      </c>
      <c r="U841" t="s">
        <v>273</v>
      </c>
      <c r="V841" t="s">
        <v>52</v>
      </c>
      <c r="W841" t="s">
        <v>274</v>
      </c>
      <c r="X841" t="s">
        <v>275</v>
      </c>
      <c r="Y841" t="s">
        <v>229</v>
      </c>
    </row>
    <row r="842" spans="1:25" x14ac:dyDescent="0.25">
      <c r="A842">
        <v>10214</v>
      </c>
      <c r="B842">
        <v>50</v>
      </c>
      <c r="C842" t="s">
        <v>77</v>
      </c>
      <c r="D842">
        <v>1</v>
      </c>
      <c r="E842" t="s">
        <v>1938</v>
      </c>
      <c r="F842" t="s">
        <v>1574</v>
      </c>
      <c r="G842" t="s">
        <v>28</v>
      </c>
      <c r="H842">
        <v>1</v>
      </c>
      <c r="I842">
        <v>1</v>
      </c>
      <c r="J842">
        <v>2004</v>
      </c>
      <c r="K842" t="s">
        <v>1354</v>
      </c>
      <c r="L842">
        <v>168</v>
      </c>
      <c r="M842" t="s">
        <v>1928</v>
      </c>
      <c r="N842" t="s">
        <v>292</v>
      </c>
      <c r="O842" t="s">
        <v>293</v>
      </c>
      <c r="P842" t="s">
        <v>294</v>
      </c>
      <c r="Q842" t="s">
        <v>34</v>
      </c>
      <c r="R842" t="s">
        <v>271</v>
      </c>
      <c r="S842" t="s">
        <v>34</v>
      </c>
      <c r="T842" t="s">
        <v>295</v>
      </c>
      <c r="U842" t="s">
        <v>273</v>
      </c>
      <c r="V842" t="s">
        <v>52</v>
      </c>
      <c r="W842" t="s">
        <v>296</v>
      </c>
      <c r="X842" t="s">
        <v>297</v>
      </c>
      <c r="Y842" t="s">
        <v>229</v>
      </c>
    </row>
    <row r="843" spans="1:25" x14ac:dyDescent="0.25">
      <c r="A843">
        <v>10227</v>
      </c>
      <c r="B843">
        <v>29</v>
      </c>
      <c r="C843" t="s">
        <v>77</v>
      </c>
      <c r="D843">
        <v>4</v>
      </c>
      <c r="E843" t="s">
        <v>1939</v>
      </c>
      <c r="F843" t="s">
        <v>1391</v>
      </c>
      <c r="G843" t="s">
        <v>28</v>
      </c>
      <c r="H843">
        <v>1</v>
      </c>
      <c r="I843">
        <v>3</v>
      </c>
      <c r="J843">
        <v>2004</v>
      </c>
      <c r="K843" t="s">
        <v>1354</v>
      </c>
      <c r="L843">
        <v>168</v>
      </c>
      <c r="M843" t="s">
        <v>1928</v>
      </c>
      <c r="N843" t="s">
        <v>338</v>
      </c>
      <c r="O843" t="s">
        <v>339</v>
      </c>
      <c r="P843" t="s">
        <v>340</v>
      </c>
      <c r="Q843" t="s">
        <v>34</v>
      </c>
      <c r="R843" t="s">
        <v>341</v>
      </c>
      <c r="S843" t="s">
        <v>34</v>
      </c>
      <c r="T843" t="s">
        <v>342</v>
      </c>
      <c r="U843" t="s">
        <v>51</v>
      </c>
      <c r="V843" t="s">
        <v>52</v>
      </c>
      <c r="W843" t="s">
        <v>343</v>
      </c>
      <c r="X843" t="s">
        <v>344</v>
      </c>
      <c r="Y843" t="s">
        <v>65</v>
      </c>
    </row>
    <row r="844" spans="1:25" x14ac:dyDescent="0.25">
      <c r="A844">
        <v>10244</v>
      </c>
      <c r="B844">
        <v>43</v>
      </c>
      <c r="C844" t="s">
        <v>77</v>
      </c>
      <c r="D844">
        <v>8</v>
      </c>
      <c r="E844" t="s">
        <v>1940</v>
      </c>
      <c r="F844" t="s">
        <v>1393</v>
      </c>
      <c r="G844" t="s">
        <v>28</v>
      </c>
      <c r="H844">
        <v>2</v>
      </c>
      <c r="I844">
        <v>4</v>
      </c>
      <c r="J844">
        <v>2004</v>
      </c>
      <c r="K844" t="s">
        <v>1354</v>
      </c>
      <c r="L844">
        <v>168</v>
      </c>
      <c r="M844" t="s">
        <v>1928</v>
      </c>
      <c r="N844" t="s">
        <v>268</v>
      </c>
      <c r="O844" t="s">
        <v>269</v>
      </c>
      <c r="P844" t="s">
        <v>270</v>
      </c>
      <c r="Q844" t="s">
        <v>34</v>
      </c>
      <c r="R844" t="s">
        <v>271</v>
      </c>
      <c r="S844" t="s">
        <v>34</v>
      </c>
      <c r="T844" t="s">
        <v>272</v>
      </c>
      <c r="U844" t="s">
        <v>273</v>
      </c>
      <c r="V844" t="s">
        <v>52</v>
      </c>
      <c r="W844" t="s">
        <v>274</v>
      </c>
      <c r="X844" t="s">
        <v>275</v>
      </c>
      <c r="Y844" t="s">
        <v>65</v>
      </c>
    </row>
    <row r="845" spans="1:25" x14ac:dyDescent="0.25">
      <c r="A845">
        <v>10255</v>
      </c>
      <c r="B845">
        <v>24</v>
      </c>
      <c r="C845" t="s">
        <v>77</v>
      </c>
      <c r="D845">
        <v>1</v>
      </c>
      <c r="E845" t="s">
        <v>1941</v>
      </c>
      <c r="F845" t="s">
        <v>1942</v>
      </c>
      <c r="G845" t="s">
        <v>28</v>
      </c>
      <c r="H845">
        <v>2</v>
      </c>
      <c r="I845">
        <v>6</v>
      </c>
      <c r="J845">
        <v>2004</v>
      </c>
      <c r="K845" t="s">
        <v>1354</v>
      </c>
      <c r="L845">
        <v>168</v>
      </c>
      <c r="M845" t="s">
        <v>1928</v>
      </c>
      <c r="N845" t="s">
        <v>1255</v>
      </c>
      <c r="O845" t="s">
        <v>1256</v>
      </c>
      <c r="P845" t="s">
        <v>1257</v>
      </c>
      <c r="Q845" t="s">
        <v>34</v>
      </c>
      <c r="R845" t="s">
        <v>1258</v>
      </c>
      <c r="S845" t="s">
        <v>34</v>
      </c>
      <c r="T845" t="s">
        <v>1259</v>
      </c>
      <c r="U845" t="s">
        <v>51</v>
      </c>
      <c r="V845" t="s">
        <v>52</v>
      </c>
      <c r="W845" t="s">
        <v>1260</v>
      </c>
      <c r="X845" t="s">
        <v>1261</v>
      </c>
      <c r="Y845" t="s">
        <v>65</v>
      </c>
    </row>
    <row r="846" spans="1:25" x14ac:dyDescent="0.25">
      <c r="A846">
        <v>10280</v>
      </c>
      <c r="B846">
        <v>22</v>
      </c>
      <c r="C846" t="s">
        <v>77</v>
      </c>
      <c r="D846">
        <v>10</v>
      </c>
      <c r="E846" t="s">
        <v>1943</v>
      </c>
      <c r="F846" t="s">
        <v>390</v>
      </c>
      <c r="G846" t="s">
        <v>28</v>
      </c>
      <c r="H846">
        <v>3</v>
      </c>
      <c r="I846">
        <v>8</v>
      </c>
      <c r="J846">
        <v>2004</v>
      </c>
      <c r="K846" t="s">
        <v>1354</v>
      </c>
      <c r="L846">
        <v>168</v>
      </c>
      <c r="M846" t="s">
        <v>1928</v>
      </c>
      <c r="N846" t="s">
        <v>391</v>
      </c>
      <c r="O846" t="s">
        <v>392</v>
      </c>
      <c r="P846" t="s">
        <v>393</v>
      </c>
      <c r="Q846" t="s">
        <v>34</v>
      </c>
      <c r="R846" t="s">
        <v>394</v>
      </c>
      <c r="S846" t="s">
        <v>34</v>
      </c>
      <c r="T846" t="s">
        <v>395</v>
      </c>
      <c r="U846" t="s">
        <v>396</v>
      </c>
      <c r="V846" t="s">
        <v>52</v>
      </c>
      <c r="W846" t="s">
        <v>397</v>
      </c>
      <c r="X846" t="s">
        <v>398</v>
      </c>
      <c r="Y846" t="s">
        <v>65</v>
      </c>
    </row>
    <row r="847" spans="1:25" x14ac:dyDescent="0.25">
      <c r="A847">
        <v>10289</v>
      </c>
      <c r="B847">
        <v>43</v>
      </c>
      <c r="C847" t="s">
        <v>77</v>
      </c>
      <c r="D847">
        <v>3</v>
      </c>
      <c r="E847" t="s">
        <v>1944</v>
      </c>
      <c r="F847" t="s">
        <v>1399</v>
      </c>
      <c r="G847" t="s">
        <v>28</v>
      </c>
      <c r="H847">
        <v>3</v>
      </c>
      <c r="I847">
        <v>9</v>
      </c>
      <c r="J847">
        <v>2004</v>
      </c>
      <c r="K847" t="s">
        <v>1354</v>
      </c>
      <c r="L847">
        <v>168</v>
      </c>
      <c r="M847" t="s">
        <v>1928</v>
      </c>
      <c r="N847" t="s">
        <v>107</v>
      </c>
      <c r="O847" t="s">
        <v>108</v>
      </c>
      <c r="P847" t="s">
        <v>109</v>
      </c>
      <c r="Q847" t="s">
        <v>34</v>
      </c>
      <c r="R847" t="s">
        <v>110</v>
      </c>
      <c r="S847" t="s">
        <v>34</v>
      </c>
      <c r="T847" t="s">
        <v>111</v>
      </c>
      <c r="U847" t="s">
        <v>112</v>
      </c>
      <c r="V847" t="s">
        <v>52</v>
      </c>
      <c r="W847" t="s">
        <v>113</v>
      </c>
      <c r="X847" t="s">
        <v>114</v>
      </c>
      <c r="Y847" t="s">
        <v>229</v>
      </c>
    </row>
    <row r="848" spans="1:25" x14ac:dyDescent="0.25">
      <c r="A848">
        <v>10304</v>
      </c>
      <c r="B848">
        <v>20</v>
      </c>
      <c r="C848" t="s">
        <v>77</v>
      </c>
      <c r="D848">
        <v>14</v>
      </c>
      <c r="E848" t="s">
        <v>1945</v>
      </c>
      <c r="F848" t="s">
        <v>408</v>
      </c>
      <c r="G848" t="s">
        <v>28</v>
      </c>
      <c r="H848">
        <v>4</v>
      </c>
      <c r="I848">
        <v>10</v>
      </c>
      <c r="J848">
        <v>2004</v>
      </c>
      <c r="K848" t="s">
        <v>1354</v>
      </c>
      <c r="L848">
        <v>168</v>
      </c>
      <c r="M848" t="s">
        <v>1928</v>
      </c>
      <c r="N848" t="s">
        <v>409</v>
      </c>
      <c r="O848" t="s">
        <v>410</v>
      </c>
      <c r="P848" t="s">
        <v>411</v>
      </c>
      <c r="Q848" t="s">
        <v>34</v>
      </c>
      <c r="R848" t="s">
        <v>412</v>
      </c>
      <c r="S848" t="s">
        <v>34</v>
      </c>
      <c r="T848" t="s">
        <v>413</v>
      </c>
      <c r="U848" t="s">
        <v>51</v>
      </c>
      <c r="V848" t="s">
        <v>52</v>
      </c>
      <c r="W848" t="s">
        <v>414</v>
      </c>
      <c r="X848" t="s">
        <v>64</v>
      </c>
      <c r="Y848" t="s">
        <v>65</v>
      </c>
    </row>
    <row r="849" spans="1:25" x14ac:dyDescent="0.25">
      <c r="A849">
        <v>10312</v>
      </c>
      <c r="B849">
        <v>25</v>
      </c>
      <c r="C849" t="s">
        <v>77</v>
      </c>
      <c r="D849">
        <v>11</v>
      </c>
      <c r="E849" t="s">
        <v>1946</v>
      </c>
      <c r="F849" t="s">
        <v>416</v>
      </c>
      <c r="G849" t="s">
        <v>28</v>
      </c>
      <c r="H849">
        <v>4</v>
      </c>
      <c r="I849">
        <v>10</v>
      </c>
      <c r="J849">
        <v>2004</v>
      </c>
      <c r="K849" t="s">
        <v>1354</v>
      </c>
      <c r="L849">
        <v>168</v>
      </c>
      <c r="M849" t="s">
        <v>1928</v>
      </c>
      <c r="N849" t="s">
        <v>417</v>
      </c>
      <c r="O849" t="s">
        <v>418</v>
      </c>
      <c r="P849" t="s">
        <v>419</v>
      </c>
      <c r="Q849" t="s">
        <v>34</v>
      </c>
      <c r="R849" t="s">
        <v>420</v>
      </c>
      <c r="S849" t="s">
        <v>73</v>
      </c>
      <c r="T849" t="s">
        <v>167</v>
      </c>
      <c r="U849" t="s">
        <v>38</v>
      </c>
      <c r="V849" t="s">
        <v>39</v>
      </c>
      <c r="W849" t="s">
        <v>421</v>
      </c>
      <c r="X849" t="s">
        <v>422</v>
      </c>
      <c r="Y849" t="s">
        <v>65</v>
      </c>
    </row>
    <row r="850" spans="1:25" x14ac:dyDescent="0.25">
      <c r="A850">
        <v>10322</v>
      </c>
      <c r="B850">
        <v>36</v>
      </c>
      <c r="C850" t="s">
        <v>77</v>
      </c>
      <c r="D850">
        <v>2</v>
      </c>
      <c r="E850" t="s">
        <v>1947</v>
      </c>
      <c r="F850" t="s">
        <v>424</v>
      </c>
      <c r="G850" t="s">
        <v>28</v>
      </c>
      <c r="H850">
        <v>4</v>
      </c>
      <c r="I850">
        <v>11</v>
      </c>
      <c r="J850">
        <v>2004</v>
      </c>
      <c r="K850" t="s">
        <v>1354</v>
      </c>
      <c r="L850">
        <v>168</v>
      </c>
      <c r="M850" t="s">
        <v>1928</v>
      </c>
      <c r="N850" t="s">
        <v>425</v>
      </c>
      <c r="O850" t="s">
        <v>426</v>
      </c>
      <c r="P850" t="s">
        <v>427</v>
      </c>
      <c r="Q850" t="s">
        <v>34</v>
      </c>
      <c r="R850" t="s">
        <v>428</v>
      </c>
      <c r="S850" t="s">
        <v>429</v>
      </c>
      <c r="T850" t="s">
        <v>430</v>
      </c>
      <c r="U850" t="s">
        <v>38</v>
      </c>
      <c r="V850" t="s">
        <v>39</v>
      </c>
      <c r="W850" t="s">
        <v>75</v>
      </c>
      <c r="X850" t="s">
        <v>422</v>
      </c>
      <c r="Y850" t="s">
        <v>65</v>
      </c>
    </row>
    <row r="851" spans="1:25" x14ac:dyDescent="0.25">
      <c r="A851">
        <v>10332</v>
      </c>
      <c r="B851">
        <v>24</v>
      </c>
      <c r="C851" t="s">
        <v>1948</v>
      </c>
      <c r="D851">
        <v>1</v>
      </c>
      <c r="E851" t="s">
        <v>1949</v>
      </c>
      <c r="F851" t="s">
        <v>1337</v>
      </c>
      <c r="G851" t="s">
        <v>28</v>
      </c>
      <c r="H851">
        <v>4</v>
      </c>
      <c r="I851">
        <v>11</v>
      </c>
      <c r="J851">
        <v>2004</v>
      </c>
      <c r="K851" t="s">
        <v>1354</v>
      </c>
      <c r="L851">
        <v>168</v>
      </c>
      <c r="M851" t="s">
        <v>1928</v>
      </c>
      <c r="N851" t="s">
        <v>927</v>
      </c>
      <c r="O851" t="s">
        <v>928</v>
      </c>
      <c r="P851" t="s">
        <v>929</v>
      </c>
      <c r="Q851" t="s">
        <v>34</v>
      </c>
      <c r="R851" t="s">
        <v>930</v>
      </c>
      <c r="S851" t="s">
        <v>34</v>
      </c>
      <c r="T851" t="s">
        <v>931</v>
      </c>
      <c r="U851" t="s">
        <v>262</v>
      </c>
      <c r="V851" t="s">
        <v>52</v>
      </c>
      <c r="W851" t="s">
        <v>932</v>
      </c>
      <c r="X851" t="s">
        <v>137</v>
      </c>
      <c r="Y851" t="s">
        <v>42</v>
      </c>
    </row>
    <row r="852" spans="1:25" x14ac:dyDescent="0.25">
      <c r="A852">
        <v>10347</v>
      </c>
      <c r="B852">
        <v>21</v>
      </c>
      <c r="C852" t="s">
        <v>77</v>
      </c>
      <c r="D852">
        <v>6</v>
      </c>
      <c r="E852" t="s">
        <v>1950</v>
      </c>
      <c r="F852" t="s">
        <v>434</v>
      </c>
      <c r="G852" t="s">
        <v>28</v>
      </c>
      <c r="H852">
        <v>4</v>
      </c>
      <c r="I852">
        <v>11</v>
      </c>
      <c r="J852">
        <v>2004</v>
      </c>
      <c r="K852" t="s">
        <v>1354</v>
      </c>
      <c r="L852">
        <v>168</v>
      </c>
      <c r="M852" t="s">
        <v>1928</v>
      </c>
      <c r="N852" t="s">
        <v>132</v>
      </c>
      <c r="O852" t="s">
        <v>133</v>
      </c>
      <c r="P852" t="s">
        <v>134</v>
      </c>
      <c r="Q852" t="s">
        <v>135</v>
      </c>
      <c r="R852" t="s">
        <v>136</v>
      </c>
      <c r="S852" t="s">
        <v>137</v>
      </c>
      <c r="T852" t="s">
        <v>138</v>
      </c>
      <c r="U852" t="s">
        <v>139</v>
      </c>
      <c r="V852" t="s">
        <v>140</v>
      </c>
      <c r="W852" t="s">
        <v>141</v>
      </c>
      <c r="X852" t="s">
        <v>142</v>
      </c>
      <c r="Y852" t="s">
        <v>65</v>
      </c>
    </row>
    <row r="853" spans="1:25" x14ac:dyDescent="0.25">
      <c r="A853">
        <v>10356</v>
      </c>
      <c r="B853">
        <v>30</v>
      </c>
      <c r="C853" t="s">
        <v>77</v>
      </c>
      <c r="D853">
        <v>1</v>
      </c>
      <c r="E853" t="s">
        <v>1951</v>
      </c>
      <c r="F853" t="s">
        <v>1341</v>
      </c>
      <c r="G853" t="s">
        <v>28</v>
      </c>
      <c r="H853">
        <v>4</v>
      </c>
      <c r="I853">
        <v>12</v>
      </c>
      <c r="J853">
        <v>2004</v>
      </c>
      <c r="K853" t="s">
        <v>1354</v>
      </c>
      <c r="L853">
        <v>168</v>
      </c>
      <c r="M853" t="s">
        <v>1928</v>
      </c>
      <c r="N853" t="s">
        <v>58</v>
      </c>
      <c r="O853" t="s">
        <v>59</v>
      </c>
      <c r="P853" t="s">
        <v>60</v>
      </c>
      <c r="Q853" t="s">
        <v>34</v>
      </c>
      <c r="R853" t="s">
        <v>61</v>
      </c>
      <c r="S853" t="s">
        <v>34</v>
      </c>
      <c r="T853" t="s">
        <v>62</v>
      </c>
      <c r="U853" t="s">
        <v>51</v>
      </c>
      <c r="V853" t="s">
        <v>52</v>
      </c>
      <c r="W853" t="s">
        <v>63</v>
      </c>
      <c r="X853" t="s">
        <v>64</v>
      </c>
      <c r="Y853" t="s">
        <v>65</v>
      </c>
    </row>
    <row r="854" spans="1:25" x14ac:dyDescent="0.25">
      <c r="A854">
        <v>10367</v>
      </c>
      <c r="B854">
        <v>32</v>
      </c>
      <c r="C854" t="s">
        <v>1952</v>
      </c>
      <c r="D854">
        <v>7</v>
      </c>
      <c r="E854" t="s">
        <v>1953</v>
      </c>
      <c r="F854" t="s">
        <v>1493</v>
      </c>
      <c r="G854" t="s">
        <v>724</v>
      </c>
      <c r="H854">
        <v>1</v>
      </c>
      <c r="I854">
        <v>1</v>
      </c>
      <c r="J854">
        <v>2005</v>
      </c>
      <c r="K854" t="s">
        <v>1354</v>
      </c>
      <c r="L854">
        <v>168</v>
      </c>
      <c r="M854" t="s">
        <v>1928</v>
      </c>
      <c r="N854" t="s">
        <v>69</v>
      </c>
      <c r="O854" t="s">
        <v>70</v>
      </c>
      <c r="P854" t="s">
        <v>71</v>
      </c>
      <c r="Q854" t="s">
        <v>34</v>
      </c>
      <c r="R854" t="s">
        <v>72</v>
      </c>
      <c r="S854" t="s">
        <v>73</v>
      </c>
      <c r="T854" t="s">
        <v>74</v>
      </c>
      <c r="U854" t="s">
        <v>38</v>
      </c>
      <c r="V854" t="s">
        <v>39</v>
      </c>
      <c r="W854" t="s">
        <v>75</v>
      </c>
      <c r="X854" t="s">
        <v>76</v>
      </c>
      <c r="Y854" t="s">
        <v>65</v>
      </c>
    </row>
    <row r="855" spans="1:25" x14ac:dyDescent="0.25">
      <c r="A855">
        <v>10380</v>
      </c>
      <c r="B855">
        <v>21</v>
      </c>
      <c r="C855" t="s">
        <v>1954</v>
      </c>
      <c r="D855">
        <v>8</v>
      </c>
      <c r="E855" t="s">
        <v>1955</v>
      </c>
      <c r="F855" t="s">
        <v>1413</v>
      </c>
      <c r="G855" t="s">
        <v>28</v>
      </c>
      <c r="H855">
        <v>1</v>
      </c>
      <c r="I855">
        <v>2</v>
      </c>
      <c r="J855">
        <v>2005</v>
      </c>
      <c r="K855" t="s">
        <v>1354</v>
      </c>
      <c r="L855">
        <v>168</v>
      </c>
      <c r="M855" t="s">
        <v>1928</v>
      </c>
      <c r="N855" t="s">
        <v>268</v>
      </c>
      <c r="O855" t="s">
        <v>269</v>
      </c>
      <c r="P855" t="s">
        <v>270</v>
      </c>
      <c r="Q855" t="s">
        <v>34</v>
      </c>
      <c r="R855" t="s">
        <v>271</v>
      </c>
      <c r="S855" t="s">
        <v>34</v>
      </c>
      <c r="T855" t="s">
        <v>272</v>
      </c>
      <c r="U855" t="s">
        <v>273</v>
      </c>
      <c r="V855" t="s">
        <v>52</v>
      </c>
      <c r="W855" t="s">
        <v>274</v>
      </c>
      <c r="X855" t="s">
        <v>275</v>
      </c>
      <c r="Y855" t="s">
        <v>42</v>
      </c>
    </row>
    <row r="856" spans="1:25" x14ac:dyDescent="0.25">
      <c r="A856">
        <v>10390</v>
      </c>
      <c r="B856">
        <v>26</v>
      </c>
      <c r="C856" t="s">
        <v>1956</v>
      </c>
      <c r="D856">
        <v>7</v>
      </c>
      <c r="E856" t="s">
        <v>1957</v>
      </c>
      <c r="F856" t="s">
        <v>1348</v>
      </c>
      <c r="G856" t="s">
        <v>28</v>
      </c>
      <c r="H856">
        <v>1</v>
      </c>
      <c r="I856">
        <v>3</v>
      </c>
      <c r="J856">
        <v>2005</v>
      </c>
      <c r="K856" t="s">
        <v>1354</v>
      </c>
      <c r="L856">
        <v>168</v>
      </c>
      <c r="M856" t="s">
        <v>1928</v>
      </c>
      <c r="N856" t="s">
        <v>417</v>
      </c>
      <c r="O856" t="s">
        <v>418</v>
      </c>
      <c r="P856" t="s">
        <v>419</v>
      </c>
      <c r="Q856" t="s">
        <v>34</v>
      </c>
      <c r="R856" t="s">
        <v>420</v>
      </c>
      <c r="S856" t="s">
        <v>73</v>
      </c>
      <c r="T856" t="s">
        <v>167</v>
      </c>
      <c r="U856" t="s">
        <v>38</v>
      </c>
      <c r="V856" t="s">
        <v>39</v>
      </c>
      <c r="W856" t="s">
        <v>421</v>
      </c>
      <c r="X856" t="s">
        <v>422</v>
      </c>
      <c r="Y856" t="s">
        <v>42</v>
      </c>
    </row>
    <row r="857" spans="1:25" x14ac:dyDescent="0.25">
      <c r="A857">
        <v>10421</v>
      </c>
      <c r="B857">
        <v>35</v>
      </c>
      <c r="C857" t="s">
        <v>77</v>
      </c>
      <c r="D857">
        <v>1</v>
      </c>
      <c r="E857" t="s">
        <v>1958</v>
      </c>
      <c r="F857" t="s">
        <v>1589</v>
      </c>
      <c r="G857" t="s">
        <v>468</v>
      </c>
      <c r="H857">
        <v>2</v>
      </c>
      <c r="I857">
        <v>5</v>
      </c>
      <c r="J857">
        <v>2005</v>
      </c>
      <c r="K857" t="s">
        <v>1354</v>
      </c>
      <c r="L857">
        <v>168</v>
      </c>
      <c r="M857" t="s">
        <v>1928</v>
      </c>
      <c r="N857" t="s">
        <v>417</v>
      </c>
      <c r="O857" t="s">
        <v>418</v>
      </c>
      <c r="P857" t="s">
        <v>419</v>
      </c>
      <c r="Q857" t="s">
        <v>34</v>
      </c>
      <c r="R857" t="s">
        <v>420</v>
      </c>
      <c r="S857" t="s">
        <v>73</v>
      </c>
      <c r="T857" t="s">
        <v>167</v>
      </c>
      <c r="U857" t="s">
        <v>38</v>
      </c>
      <c r="V857" t="s">
        <v>39</v>
      </c>
      <c r="W857" t="s">
        <v>421</v>
      </c>
      <c r="X857" t="s">
        <v>422</v>
      </c>
      <c r="Y857" t="s">
        <v>65</v>
      </c>
    </row>
    <row r="858" spans="1:25" x14ac:dyDescent="0.25">
      <c r="A858">
        <v>10109</v>
      </c>
      <c r="B858">
        <v>26</v>
      </c>
      <c r="C858" t="s">
        <v>77</v>
      </c>
      <c r="D858">
        <v>1</v>
      </c>
      <c r="E858" t="s">
        <v>1959</v>
      </c>
      <c r="F858" t="s">
        <v>1298</v>
      </c>
      <c r="G858" t="s">
        <v>28</v>
      </c>
      <c r="H858">
        <v>1</v>
      </c>
      <c r="I858">
        <v>3</v>
      </c>
      <c r="J858">
        <v>2003</v>
      </c>
      <c r="K858" t="s">
        <v>278</v>
      </c>
      <c r="L858">
        <v>132</v>
      </c>
      <c r="M858" t="s">
        <v>1960</v>
      </c>
      <c r="N858" t="s">
        <v>494</v>
      </c>
      <c r="O858" t="s">
        <v>495</v>
      </c>
      <c r="P858" t="s">
        <v>496</v>
      </c>
      <c r="Q858" t="s">
        <v>34</v>
      </c>
      <c r="R858" t="s">
        <v>332</v>
      </c>
      <c r="S858" t="s">
        <v>214</v>
      </c>
      <c r="T858" t="s">
        <v>333</v>
      </c>
      <c r="U858" t="s">
        <v>38</v>
      </c>
      <c r="V858" t="s">
        <v>39</v>
      </c>
      <c r="W858" t="s">
        <v>187</v>
      </c>
      <c r="X858" t="s">
        <v>497</v>
      </c>
      <c r="Y858" t="s">
        <v>65</v>
      </c>
    </row>
    <row r="859" spans="1:25" x14ac:dyDescent="0.25">
      <c r="A859">
        <v>10123</v>
      </c>
      <c r="B859">
        <v>46</v>
      </c>
      <c r="C859" t="s">
        <v>77</v>
      </c>
      <c r="D859">
        <v>3</v>
      </c>
      <c r="E859" t="s">
        <v>1961</v>
      </c>
      <c r="F859" t="s">
        <v>1467</v>
      </c>
      <c r="G859" t="s">
        <v>28</v>
      </c>
      <c r="H859">
        <v>2</v>
      </c>
      <c r="I859">
        <v>5</v>
      </c>
      <c r="J859">
        <v>2003</v>
      </c>
      <c r="K859" t="s">
        <v>278</v>
      </c>
      <c r="L859">
        <v>132</v>
      </c>
      <c r="M859" t="s">
        <v>1960</v>
      </c>
      <c r="N859" t="s">
        <v>504</v>
      </c>
      <c r="O859" t="s">
        <v>505</v>
      </c>
      <c r="P859" t="s">
        <v>506</v>
      </c>
      <c r="Q859" t="s">
        <v>34</v>
      </c>
      <c r="R859" t="s">
        <v>175</v>
      </c>
      <c r="S859" t="s">
        <v>34</v>
      </c>
      <c r="T859" t="s">
        <v>176</v>
      </c>
      <c r="U859" t="s">
        <v>51</v>
      </c>
      <c r="V859" t="s">
        <v>52</v>
      </c>
      <c r="W859" t="s">
        <v>507</v>
      </c>
      <c r="X859" t="s">
        <v>508</v>
      </c>
      <c r="Y859" t="s">
        <v>65</v>
      </c>
    </row>
    <row r="860" spans="1:25" x14ac:dyDescent="0.25">
      <c r="A860">
        <v>10137</v>
      </c>
      <c r="B860">
        <v>37</v>
      </c>
      <c r="C860" t="s">
        <v>77</v>
      </c>
      <c r="D860">
        <v>3</v>
      </c>
      <c r="E860" t="s">
        <v>1962</v>
      </c>
      <c r="F860" t="s">
        <v>1470</v>
      </c>
      <c r="G860" t="s">
        <v>28</v>
      </c>
      <c r="H860">
        <v>3</v>
      </c>
      <c r="I860">
        <v>7</v>
      </c>
      <c r="J860">
        <v>2003</v>
      </c>
      <c r="K860" t="s">
        <v>278</v>
      </c>
      <c r="L860">
        <v>132</v>
      </c>
      <c r="M860" t="s">
        <v>1960</v>
      </c>
      <c r="N860" t="s">
        <v>46</v>
      </c>
      <c r="O860" t="s">
        <v>47</v>
      </c>
      <c r="P860" t="s">
        <v>48</v>
      </c>
      <c r="Q860" t="s">
        <v>34</v>
      </c>
      <c r="R860" t="s">
        <v>49</v>
      </c>
      <c r="S860" t="s">
        <v>34</v>
      </c>
      <c r="T860" t="s">
        <v>50</v>
      </c>
      <c r="U860" t="s">
        <v>51</v>
      </c>
      <c r="V860" t="s">
        <v>52</v>
      </c>
      <c r="W860" t="s">
        <v>53</v>
      </c>
      <c r="X860" t="s">
        <v>54</v>
      </c>
      <c r="Y860" t="s">
        <v>65</v>
      </c>
    </row>
    <row r="861" spans="1:25" x14ac:dyDescent="0.25">
      <c r="A861">
        <v>10148</v>
      </c>
      <c r="B861">
        <v>27</v>
      </c>
      <c r="C861" t="s">
        <v>77</v>
      </c>
      <c r="D861">
        <v>10</v>
      </c>
      <c r="E861" t="s">
        <v>1963</v>
      </c>
      <c r="F861" t="s">
        <v>1303</v>
      </c>
      <c r="G861" t="s">
        <v>28</v>
      </c>
      <c r="H861">
        <v>3</v>
      </c>
      <c r="I861">
        <v>9</v>
      </c>
      <c r="J861">
        <v>2003</v>
      </c>
      <c r="K861" t="s">
        <v>278</v>
      </c>
      <c r="L861">
        <v>132</v>
      </c>
      <c r="M861" t="s">
        <v>1960</v>
      </c>
      <c r="N861" t="s">
        <v>448</v>
      </c>
      <c r="O861" t="s">
        <v>449</v>
      </c>
      <c r="P861" t="s">
        <v>450</v>
      </c>
      <c r="Q861" t="s">
        <v>451</v>
      </c>
      <c r="R861" t="s">
        <v>452</v>
      </c>
      <c r="S861" t="s">
        <v>238</v>
      </c>
      <c r="T861" t="s">
        <v>453</v>
      </c>
      <c r="U861" t="s">
        <v>139</v>
      </c>
      <c r="V861" t="s">
        <v>140</v>
      </c>
      <c r="W861" t="s">
        <v>454</v>
      </c>
      <c r="X861" t="s">
        <v>455</v>
      </c>
      <c r="Y861" t="s">
        <v>65</v>
      </c>
    </row>
    <row r="862" spans="1:25" x14ac:dyDescent="0.25">
      <c r="A862">
        <v>10161</v>
      </c>
      <c r="B862">
        <v>23</v>
      </c>
      <c r="C862" t="s">
        <v>77</v>
      </c>
      <c r="D862">
        <v>9</v>
      </c>
      <c r="E862" t="s">
        <v>1964</v>
      </c>
      <c r="F862" t="s">
        <v>1305</v>
      </c>
      <c r="G862" t="s">
        <v>28</v>
      </c>
      <c r="H862">
        <v>4</v>
      </c>
      <c r="I862">
        <v>10</v>
      </c>
      <c r="J862">
        <v>2003</v>
      </c>
      <c r="K862" t="s">
        <v>278</v>
      </c>
      <c r="L862">
        <v>132</v>
      </c>
      <c r="M862" t="s">
        <v>1960</v>
      </c>
      <c r="N862" t="s">
        <v>934</v>
      </c>
      <c r="O862" t="s">
        <v>935</v>
      </c>
      <c r="P862" t="s">
        <v>936</v>
      </c>
      <c r="Q862" t="s">
        <v>34</v>
      </c>
      <c r="R862" t="s">
        <v>937</v>
      </c>
      <c r="S862" t="s">
        <v>34</v>
      </c>
      <c r="T862" t="s">
        <v>938</v>
      </c>
      <c r="U862" t="s">
        <v>567</v>
      </c>
      <c r="V862" t="s">
        <v>52</v>
      </c>
      <c r="W862" t="s">
        <v>939</v>
      </c>
      <c r="X862" t="s">
        <v>940</v>
      </c>
      <c r="Y862" t="s">
        <v>65</v>
      </c>
    </row>
    <row r="863" spans="1:25" x14ac:dyDescent="0.25">
      <c r="A863">
        <v>10172</v>
      </c>
      <c r="B863">
        <v>39</v>
      </c>
      <c r="C863" t="s">
        <v>77</v>
      </c>
      <c r="D863">
        <v>7</v>
      </c>
      <c r="E863" t="s">
        <v>1965</v>
      </c>
      <c r="F863" t="s">
        <v>1306</v>
      </c>
      <c r="G863" t="s">
        <v>28</v>
      </c>
      <c r="H863">
        <v>4</v>
      </c>
      <c r="I863">
        <v>11</v>
      </c>
      <c r="J863">
        <v>2003</v>
      </c>
      <c r="K863" t="s">
        <v>278</v>
      </c>
      <c r="L863">
        <v>132</v>
      </c>
      <c r="M863" t="s">
        <v>1960</v>
      </c>
      <c r="N863" t="s">
        <v>162</v>
      </c>
      <c r="O863" t="s">
        <v>163</v>
      </c>
      <c r="P863" t="s">
        <v>164</v>
      </c>
      <c r="Q863" t="s">
        <v>34</v>
      </c>
      <c r="R863" t="s">
        <v>165</v>
      </c>
      <c r="S863" t="s">
        <v>166</v>
      </c>
      <c r="T863" t="s">
        <v>167</v>
      </c>
      <c r="U863" t="s">
        <v>38</v>
      </c>
      <c r="V863" t="s">
        <v>39</v>
      </c>
      <c r="W863" t="s">
        <v>168</v>
      </c>
      <c r="X863" t="s">
        <v>76</v>
      </c>
      <c r="Y863" t="s">
        <v>65</v>
      </c>
    </row>
    <row r="864" spans="1:25" x14ac:dyDescent="0.25">
      <c r="A864">
        <v>10181</v>
      </c>
      <c r="B864">
        <v>27</v>
      </c>
      <c r="C864" t="s">
        <v>77</v>
      </c>
      <c r="D864">
        <v>3</v>
      </c>
      <c r="E864" t="s">
        <v>1966</v>
      </c>
      <c r="F864" t="s">
        <v>802</v>
      </c>
      <c r="G864" t="s">
        <v>28</v>
      </c>
      <c r="H864">
        <v>4</v>
      </c>
      <c r="I864">
        <v>11</v>
      </c>
      <c r="J864">
        <v>2003</v>
      </c>
      <c r="K864" t="s">
        <v>278</v>
      </c>
      <c r="L864">
        <v>132</v>
      </c>
      <c r="M864" t="s">
        <v>1960</v>
      </c>
      <c r="N864" t="s">
        <v>107</v>
      </c>
      <c r="O864" t="s">
        <v>108</v>
      </c>
      <c r="P864" t="s">
        <v>109</v>
      </c>
      <c r="Q864" t="s">
        <v>34</v>
      </c>
      <c r="R864" t="s">
        <v>110</v>
      </c>
      <c r="S864" t="s">
        <v>34</v>
      </c>
      <c r="T864" t="s">
        <v>111</v>
      </c>
      <c r="U864" t="s">
        <v>112</v>
      </c>
      <c r="V864" t="s">
        <v>52</v>
      </c>
      <c r="W864" t="s">
        <v>113</v>
      </c>
      <c r="X864" t="s">
        <v>114</v>
      </c>
      <c r="Y864" t="s">
        <v>65</v>
      </c>
    </row>
    <row r="865" spans="1:25" x14ac:dyDescent="0.25">
      <c r="A865">
        <v>10192</v>
      </c>
      <c r="B865">
        <v>38</v>
      </c>
      <c r="C865" t="s">
        <v>77</v>
      </c>
      <c r="D865">
        <v>8</v>
      </c>
      <c r="E865" t="s">
        <v>1967</v>
      </c>
      <c r="F865" t="s">
        <v>804</v>
      </c>
      <c r="G865" t="s">
        <v>28</v>
      </c>
      <c r="H865">
        <v>4</v>
      </c>
      <c r="I865">
        <v>11</v>
      </c>
      <c r="J865">
        <v>2003</v>
      </c>
      <c r="K865" t="s">
        <v>278</v>
      </c>
      <c r="L865">
        <v>132</v>
      </c>
      <c r="M865" t="s">
        <v>1960</v>
      </c>
      <c r="N865" t="s">
        <v>425</v>
      </c>
      <c r="O865" t="s">
        <v>426</v>
      </c>
      <c r="P865" t="s">
        <v>427</v>
      </c>
      <c r="Q865" t="s">
        <v>34</v>
      </c>
      <c r="R865" t="s">
        <v>428</v>
      </c>
      <c r="S865" t="s">
        <v>429</v>
      </c>
      <c r="T865" t="s">
        <v>430</v>
      </c>
      <c r="U865" t="s">
        <v>38</v>
      </c>
      <c r="V865" t="s">
        <v>39</v>
      </c>
      <c r="W865" t="s">
        <v>75</v>
      </c>
      <c r="X865" t="s">
        <v>422</v>
      </c>
      <c r="Y865" t="s">
        <v>65</v>
      </c>
    </row>
    <row r="866" spans="1:25" x14ac:dyDescent="0.25">
      <c r="A866">
        <v>10204</v>
      </c>
      <c r="B866">
        <v>27</v>
      </c>
      <c r="C866" t="s">
        <v>77</v>
      </c>
      <c r="D866">
        <v>14</v>
      </c>
      <c r="E866" t="s">
        <v>1968</v>
      </c>
      <c r="F866" t="s">
        <v>814</v>
      </c>
      <c r="G866" t="s">
        <v>28</v>
      </c>
      <c r="H866">
        <v>4</v>
      </c>
      <c r="I866">
        <v>12</v>
      </c>
      <c r="J866">
        <v>2003</v>
      </c>
      <c r="K866" t="s">
        <v>278</v>
      </c>
      <c r="L866">
        <v>132</v>
      </c>
      <c r="M866" t="s">
        <v>1960</v>
      </c>
      <c r="N866" t="s">
        <v>885</v>
      </c>
      <c r="O866" t="s">
        <v>886</v>
      </c>
      <c r="P866" t="s">
        <v>887</v>
      </c>
      <c r="Q866" t="s">
        <v>888</v>
      </c>
      <c r="R866" t="s">
        <v>35</v>
      </c>
      <c r="S866" t="s">
        <v>36</v>
      </c>
      <c r="T866" t="s">
        <v>37</v>
      </c>
      <c r="U866" t="s">
        <v>38</v>
      </c>
      <c r="V866" t="s">
        <v>39</v>
      </c>
      <c r="W866" t="s">
        <v>75</v>
      </c>
      <c r="X866" t="s">
        <v>889</v>
      </c>
      <c r="Y866" t="s">
        <v>65</v>
      </c>
    </row>
    <row r="867" spans="1:25" x14ac:dyDescent="0.25">
      <c r="A867">
        <v>10212</v>
      </c>
      <c r="B867">
        <v>40</v>
      </c>
      <c r="C867" t="s">
        <v>77</v>
      </c>
      <c r="D867">
        <v>7</v>
      </c>
      <c r="E867" t="s">
        <v>1969</v>
      </c>
      <c r="F867" t="s">
        <v>1069</v>
      </c>
      <c r="G867" t="s">
        <v>28</v>
      </c>
      <c r="H867">
        <v>1</v>
      </c>
      <c r="I867">
        <v>1</v>
      </c>
      <c r="J867">
        <v>2004</v>
      </c>
      <c r="K867" t="s">
        <v>278</v>
      </c>
      <c r="L867">
        <v>132</v>
      </c>
      <c r="M867" t="s">
        <v>1960</v>
      </c>
      <c r="N867" t="s">
        <v>268</v>
      </c>
      <c r="O867" t="s">
        <v>269</v>
      </c>
      <c r="P867" t="s">
        <v>270</v>
      </c>
      <c r="Q867" t="s">
        <v>34</v>
      </c>
      <c r="R867" t="s">
        <v>271</v>
      </c>
      <c r="S867" t="s">
        <v>34</v>
      </c>
      <c r="T867" t="s">
        <v>272</v>
      </c>
      <c r="U867" t="s">
        <v>273</v>
      </c>
      <c r="V867" t="s">
        <v>52</v>
      </c>
      <c r="W867" t="s">
        <v>274</v>
      </c>
      <c r="X867" t="s">
        <v>275</v>
      </c>
      <c r="Y867" t="s">
        <v>65</v>
      </c>
    </row>
    <row r="868" spans="1:25" x14ac:dyDescent="0.25">
      <c r="A868">
        <v>10226</v>
      </c>
      <c r="B868">
        <v>24</v>
      </c>
      <c r="C868" t="s">
        <v>77</v>
      </c>
      <c r="D868">
        <v>5</v>
      </c>
      <c r="E868" t="s">
        <v>1970</v>
      </c>
      <c r="F868" t="s">
        <v>1479</v>
      </c>
      <c r="G868" t="s">
        <v>28</v>
      </c>
      <c r="H868">
        <v>1</v>
      </c>
      <c r="I868">
        <v>2</v>
      </c>
      <c r="J868">
        <v>2004</v>
      </c>
      <c r="K868" t="s">
        <v>278</v>
      </c>
      <c r="L868">
        <v>132</v>
      </c>
      <c r="M868" t="s">
        <v>1960</v>
      </c>
      <c r="N868" t="s">
        <v>627</v>
      </c>
      <c r="O868" t="s">
        <v>628</v>
      </c>
      <c r="P868" t="s">
        <v>629</v>
      </c>
      <c r="Q868" t="s">
        <v>34</v>
      </c>
      <c r="R868" t="s">
        <v>630</v>
      </c>
      <c r="S868" t="s">
        <v>73</v>
      </c>
      <c r="T868" t="s">
        <v>631</v>
      </c>
      <c r="U868" t="s">
        <v>38</v>
      </c>
      <c r="V868" t="s">
        <v>39</v>
      </c>
      <c r="W868" t="s">
        <v>362</v>
      </c>
      <c r="X868" t="s">
        <v>422</v>
      </c>
      <c r="Y868" t="s">
        <v>65</v>
      </c>
    </row>
    <row r="869" spans="1:25" x14ac:dyDescent="0.25">
      <c r="A869">
        <v>10241</v>
      </c>
      <c r="B869">
        <v>44</v>
      </c>
      <c r="C869" t="s">
        <v>77</v>
      </c>
      <c r="D869">
        <v>12</v>
      </c>
      <c r="E869" t="s">
        <v>1971</v>
      </c>
      <c r="F869" t="s">
        <v>1313</v>
      </c>
      <c r="G869" t="s">
        <v>28</v>
      </c>
      <c r="H869">
        <v>2</v>
      </c>
      <c r="I869">
        <v>4</v>
      </c>
      <c r="J869">
        <v>2004</v>
      </c>
      <c r="K869" t="s">
        <v>278</v>
      </c>
      <c r="L869">
        <v>132</v>
      </c>
      <c r="M869" t="s">
        <v>1960</v>
      </c>
      <c r="N869" t="s">
        <v>1255</v>
      </c>
      <c r="O869" t="s">
        <v>1256</v>
      </c>
      <c r="P869" t="s">
        <v>1257</v>
      </c>
      <c r="Q869" t="s">
        <v>34</v>
      </c>
      <c r="R869" t="s">
        <v>1258</v>
      </c>
      <c r="S869" t="s">
        <v>34</v>
      </c>
      <c r="T869" t="s">
        <v>1259</v>
      </c>
      <c r="U869" t="s">
        <v>51</v>
      </c>
      <c r="V869" t="s">
        <v>52</v>
      </c>
      <c r="W869" t="s">
        <v>1260</v>
      </c>
      <c r="X869" t="s">
        <v>1261</v>
      </c>
      <c r="Y869" t="s">
        <v>65</v>
      </c>
    </row>
    <row r="870" spans="1:25" x14ac:dyDescent="0.25">
      <c r="A870">
        <v>10253</v>
      </c>
      <c r="B870">
        <v>37</v>
      </c>
      <c r="C870" t="s">
        <v>77</v>
      </c>
      <c r="D870">
        <v>2</v>
      </c>
      <c r="E870" t="s">
        <v>1972</v>
      </c>
      <c r="F870" t="s">
        <v>828</v>
      </c>
      <c r="G870" t="s">
        <v>591</v>
      </c>
      <c r="H870">
        <v>2</v>
      </c>
      <c r="I870">
        <v>6</v>
      </c>
      <c r="J870">
        <v>2004</v>
      </c>
      <c r="K870" t="s">
        <v>278</v>
      </c>
      <c r="L870">
        <v>132</v>
      </c>
      <c r="M870" t="s">
        <v>1960</v>
      </c>
      <c r="N870" t="s">
        <v>257</v>
      </c>
      <c r="O870" t="s">
        <v>258</v>
      </c>
      <c r="P870" t="s">
        <v>259</v>
      </c>
      <c r="Q870" t="s">
        <v>34</v>
      </c>
      <c r="R870" t="s">
        <v>260</v>
      </c>
      <c r="S870" t="s">
        <v>34</v>
      </c>
      <c r="T870" t="s">
        <v>261</v>
      </c>
      <c r="U870" t="s">
        <v>262</v>
      </c>
      <c r="V870" t="s">
        <v>52</v>
      </c>
      <c r="W870" t="s">
        <v>263</v>
      </c>
      <c r="X870" t="s">
        <v>264</v>
      </c>
      <c r="Y870" t="s">
        <v>65</v>
      </c>
    </row>
    <row r="871" spans="1:25" x14ac:dyDescent="0.25">
      <c r="A871">
        <v>10266</v>
      </c>
      <c r="B871">
        <v>20</v>
      </c>
      <c r="C871" t="s">
        <v>77</v>
      </c>
      <c r="D871">
        <v>3</v>
      </c>
      <c r="E871" t="s">
        <v>1973</v>
      </c>
      <c r="F871" t="s">
        <v>830</v>
      </c>
      <c r="G871" t="s">
        <v>28</v>
      </c>
      <c r="H871">
        <v>3</v>
      </c>
      <c r="I871">
        <v>7</v>
      </c>
      <c r="J871">
        <v>2004</v>
      </c>
      <c r="K871" t="s">
        <v>278</v>
      </c>
      <c r="L871">
        <v>132</v>
      </c>
      <c r="M871" t="s">
        <v>1960</v>
      </c>
      <c r="N871" t="s">
        <v>831</v>
      </c>
      <c r="O871" t="s">
        <v>832</v>
      </c>
      <c r="P871" t="s">
        <v>833</v>
      </c>
      <c r="Q871" t="s">
        <v>34</v>
      </c>
      <c r="R871" t="s">
        <v>834</v>
      </c>
      <c r="S871" t="s">
        <v>34</v>
      </c>
      <c r="T871" t="s">
        <v>835</v>
      </c>
      <c r="U871" t="s">
        <v>396</v>
      </c>
      <c r="V871" t="s">
        <v>52</v>
      </c>
      <c r="W871" t="s">
        <v>836</v>
      </c>
      <c r="X871" t="s">
        <v>837</v>
      </c>
      <c r="Y871" t="s">
        <v>42</v>
      </c>
    </row>
    <row r="872" spans="1:25" x14ac:dyDescent="0.25">
      <c r="A872">
        <v>10278</v>
      </c>
      <c r="B872">
        <v>39</v>
      </c>
      <c r="C872" t="s">
        <v>77</v>
      </c>
      <c r="D872">
        <v>3</v>
      </c>
      <c r="E872" t="s">
        <v>1974</v>
      </c>
      <c r="F872" t="s">
        <v>1317</v>
      </c>
      <c r="G872" t="s">
        <v>28</v>
      </c>
      <c r="H872">
        <v>3</v>
      </c>
      <c r="I872">
        <v>8</v>
      </c>
      <c r="J872">
        <v>2004</v>
      </c>
      <c r="K872" t="s">
        <v>278</v>
      </c>
      <c r="L872">
        <v>132</v>
      </c>
      <c r="M872" t="s">
        <v>1960</v>
      </c>
      <c r="N872" t="s">
        <v>1318</v>
      </c>
      <c r="O872" t="s">
        <v>1319</v>
      </c>
      <c r="P872" t="s">
        <v>1320</v>
      </c>
      <c r="Q872" t="s">
        <v>34</v>
      </c>
      <c r="R872" t="s">
        <v>1321</v>
      </c>
      <c r="S872" t="s">
        <v>1322</v>
      </c>
      <c r="T872" t="s">
        <v>1323</v>
      </c>
      <c r="U872" t="s">
        <v>38</v>
      </c>
      <c r="V872" t="s">
        <v>39</v>
      </c>
      <c r="W872" t="s">
        <v>168</v>
      </c>
      <c r="X872" t="s">
        <v>705</v>
      </c>
      <c r="Y872" t="s">
        <v>65</v>
      </c>
    </row>
    <row r="873" spans="1:25" x14ac:dyDescent="0.25">
      <c r="A873">
        <v>10287</v>
      </c>
      <c r="B873">
        <v>44</v>
      </c>
      <c r="C873" t="s">
        <v>77</v>
      </c>
      <c r="D873">
        <v>1</v>
      </c>
      <c r="E873" t="s">
        <v>1975</v>
      </c>
      <c r="F873" t="s">
        <v>846</v>
      </c>
      <c r="G873" t="s">
        <v>28</v>
      </c>
      <c r="H873">
        <v>3</v>
      </c>
      <c r="I873">
        <v>8</v>
      </c>
      <c r="J873">
        <v>2004</v>
      </c>
      <c r="K873" t="s">
        <v>278</v>
      </c>
      <c r="L873">
        <v>132</v>
      </c>
      <c r="M873" t="s">
        <v>1960</v>
      </c>
      <c r="N873" t="s">
        <v>818</v>
      </c>
      <c r="O873" t="s">
        <v>819</v>
      </c>
      <c r="P873" t="s">
        <v>820</v>
      </c>
      <c r="Q873" t="s">
        <v>34</v>
      </c>
      <c r="R873" t="s">
        <v>821</v>
      </c>
      <c r="S873" t="s">
        <v>34</v>
      </c>
      <c r="T873" t="s">
        <v>822</v>
      </c>
      <c r="U873" t="s">
        <v>823</v>
      </c>
      <c r="V873" t="s">
        <v>52</v>
      </c>
      <c r="W873" t="s">
        <v>824</v>
      </c>
      <c r="X873" t="s">
        <v>150</v>
      </c>
      <c r="Y873" t="s">
        <v>65</v>
      </c>
    </row>
    <row r="874" spans="1:25" x14ac:dyDescent="0.25">
      <c r="A874">
        <v>10301</v>
      </c>
      <c r="B874">
        <v>22</v>
      </c>
      <c r="C874" t="s">
        <v>77</v>
      </c>
      <c r="D874">
        <v>5</v>
      </c>
      <c r="E874" t="s">
        <v>1976</v>
      </c>
      <c r="F874" t="s">
        <v>1326</v>
      </c>
      <c r="G874" t="s">
        <v>28</v>
      </c>
      <c r="H874">
        <v>4</v>
      </c>
      <c r="I874">
        <v>10</v>
      </c>
      <c r="J874">
        <v>2003</v>
      </c>
      <c r="K874" t="s">
        <v>278</v>
      </c>
      <c r="L874">
        <v>132</v>
      </c>
      <c r="M874" t="s">
        <v>1960</v>
      </c>
      <c r="N874" t="s">
        <v>1327</v>
      </c>
      <c r="O874" t="s">
        <v>1328</v>
      </c>
      <c r="P874" t="s">
        <v>1329</v>
      </c>
      <c r="Q874" t="s">
        <v>34</v>
      </c>
      <c r="R874" t="s">
        <v>1330</v>
      </c>
      <c r="S874" t="s">
        <v>34</v>
      </c>
      <c r="T874" t="s">
        <v>1331</v>
      </c>
      <c r="U874" t="s">
        <v>112</v>
      </c>
      <c r="V874" t="s">
        <v>52</v>
      </c>
      <c r="W874" t="s">
        <v>1332</v>
      </c>
      <c r="X874" t="s">
        <v>1333</v>
      </c>
      <c r="Y874" t="s">
        <v>65</v>
      </c>
    </row>
    <row r="875" spans="1:25" x14ac:dyDescent="0.25">
      <c r="A875">
        <v>10311</v>
      </c>
      <c r="B875">
        <v>43</v>
      </c>
      <c r="C875" t="s">
        <v>77</v>
      </c>
      <c r="D875">
        <v>10</v>
      </c>
      <c r="E875" t="s">
        <v>1977</v>
      </c>
      <c r="F875" t="s">
        <v>856</v>
      </c>
      <c r="G875" t="s">
        <v>28</v>
      </c>
      <c r="H875">
        <v>4</v>
      </c>
      <c r="I875">
        <v>10</v>
      </c>
      <c r="J875">
        <v>2004</v>
      </c>
      <c r="K875" t="s">
        <v>278</v>
      </c>
      <c r="L875">
        <v>132</v>
      </c>
      <c r="M875" t="s">
        <v>1960</v>
      </c>
      <c r="N875" t="s">
        <v>268</v>
      </c>
      <c r="O875" t="s">
        <v>269</v>
      </c>
      <c r="P875" t="s">
        <v>270</v>
      </c>
      <c r="Q875" t="s">
        <v>34</v>
      </c>
      <c r="R875" t="s">
        <v>271</v>
      </c>
      <c r="S875" t="s">
        <v>34</v>
      </c>
      <c r="T875" t="s">
        <v>272</v>
      </c>
      <c r="U875" t="s">
        <v>273</v>
      </c>
      <c r="V875" t="s">
        <v>52</v>
      </c>
      <c r="W875" t="s">
        <v>274</v>
      </c>
      <c r="X875" t="s">
        <v>275</v>
      </c>
      <c r="Y875" t="s">
        <v>65</v>
      </c>
    </row>
    <row r="876" spans="1:25" x14ac:dyDescent="0.25">
      <c r="A876">
        <v>10321</v>
      </c>
      <c r="B876">
        <v>27</v>
      </c>
      <c r="C876" t="s">
        <v>77</v>
      </c>
      <c r="D876">
        <v>7</v>
      </c>
      <c r="E876" t="s">
        <v>1978</v>
      </c>
      <c r="F876" t="s">
        <v>424</v>
      </c>
      <c r="G876" t="s">
        <v>28</v>
      </c>
      <c r="H876">
        <v>4</v>
      </c>
      <c r="I876">
        <v>11</v>
      </c>
      <c r="J876">
        <v>2004</v>
      </c>
      <c r="K876" t="s">
        <v>278</v>
      </c>
      <c r="L876">
        <v>132</v>
      </c>
      <c r="M876" t="s">
        <v>1960</v>
      </c>
      <c r="N876" t="s">
        <v>248</v>
      </c>
      <c r="O876" t="s">
        <v>249</v>
      </c>
      <c r="P876" t="s">
        <v>250</v>
      </c>
      <c r="Q876" t="s">
        <v>34</v>
      </c>
      <c r="R876" t="s">
        <v>251</v>
      </c>
      <c r="S876" t="s">
        <v>185</v>
      </c>
      <c r="T876" t="s">
        <v>252</v>
      </c>
      <c r="U876" t="s">
        <v>38</v>
      </c>
      <c r="V876" t="s">
        <v>39</v>
      </c>
      <c r="W876" t="s">
        <v>253</v>
      </c>
      <c r="X876" t="s">
        <v>254</v>
      </c>
      <c r="Y876" t="s">
        <v>42</v>
      </c>
    </row>
    <row r="877" spans="1:25" x14ac:dyDescent="0.25">
      <c r="A877">
        <v>10331</v>
      </c>
      <c r="B877">
        <v>26</v>
      </c>
      <c r="C877" t="s">
        <v>1979</v>
      </c>
      <c r="D877">
        <v>10</v>
      </c>
      <c r="E877" t="s">
        <v>1980</v>
      </c>
      <c r="F877" t="s">
        <v>1337</v>
      </c>
      <c r="G877" t="s">
        <v>28</v>
      </c>
      <c r="H877">
        <v>4</v>
      </c>
      <c r="I877">
        <v>11</v>
      </c>
      <c r="J877">
        <v>2004</v>
      </c>
      <c r="K877" t="s">
        <v>278</v>
      </c>
      <c r="L877">
        <v>132</v>
      </c>
      <c r="M877" t="s">
        <v>1960</v>
      </c>
      <c r="N877" t="s">
        <v>494</v>
      </c>
      <c r="O877" t="s">
        <v>495</v>
      </c>
      <c r="P877" t="s">
        <v>496</v>
      </c>
      <c r="Q877" t="s">
        <v>34</v>
      </c>
      <c r="R877" t="s">
        <v>332</v>
      </c>
      <c r="S877" t="s">
        <v>214</v>
      </c>
      <c r="T877" t="s">
        <v>333</v>
      </c>
      <c r="U877" t="s">
        <v>38</v>
      </c>
      <c r="V877" t="s">
        <v>39</v>
      </c>
      <c r="W877" t="s">
        <v>187</v>
      </c>
      <c r="X877" t="s">
        <v>497</v>
      </c>
      <c r="Y877" t="s">
        <v>42</v>
      </c>
    </row>
    <row r="878" spans="1:25" x14ac:dyDescent="0.25">
      <c r="A878">
        <v>10343</v>
      </c>
      <c r="B878">
        <v>25</v>
      </c>
      <c r="C878" t="s">
        <v>1981</v>
      </c>
      <c r="D878">
        <v>3</v>
      </c>
      <c r="E878" t="s">
        <v>1982</v>
      </c>
      <c r="F878" t="s">
        <v>220</v>
      </c>
      <c r="G878" t="s">
        <v>28</v>
      </c>
      <c r="H878">
        <v>4</v>
      </c>
      <c r="I878">
        <v>11</v>
      </c>
      <c r="J878">
        <v>2004</v>
      </c>
      <c r="K878" t="s">
        <v>278</v>
      </c>
      <c r="L878">
        <v>132</v>
      </c>
      <c r="M878" t="s">
        <v>1960</v>
      </c>
      <c r="N878" t="s">
        <v>46</v>
      </c>
      <c r="O878" t="s">
        <v>47</v>
      </c>
      <c r="P878" t="s">
        <v>48</v>
      </c>
      <c r="Q878" t="s">
        <v>34</v>
      </c>
      <c r="R878" t="s">
        <v>49</v>
      </c>
      <c r="S878" t="s">
        <v>34</v>
      </c>
      <c r="T878" t="s">
        <v>50</v>
      </c>
      <c r="U878" t="s">
        <v>51</v>
      </c>
      <c r="V878" t="s">
        <v>52</v>
      </c>
      <c r="W878" t="s">
        <v>53</v>
      </c>
      <c r="X878" t="s">
        <v>54</v>
      </c>
      <c r="Y878" t="s">
        <v>42</v>
      </c>
    </row>
    <row r="879" spans="1:25" x14ac:dyDescent="0.25">
      <c r="A879">
        <v>10366</v>
      </c>
      <c r="B879">
        <v>49</v>
      </c>
      <c r="C879" t="s">
        <v>77</v>
      </c>
      <c r="D879">
        <v>2</v>
      </c>
      <c r="E879" t="s">
        <v>1983</v>
      </c>
      <c r="F879" t="s">
        <v>1660</v>
      </c>
      <c r="G879" t="s">
        <v>28</v>
      </c>
      <c r="H879">
        <v>1</v>
      </c>
      <c r="I879">
        <v>1</v>
      </c>
      <c r="J879">
        <v>2005</v>
      </c>
      <c r="K879" t="s">
        <v>278</v>
      </c>
      <c r="L879">
        <v>132</v>
      </c>
      <c r="M879" t="s">
        <v>1960</v>
      </c>
      <c r="N879" t="s">
        <v>1543</v>
      </c>
      <c r="O879" t="s">
        <v>1544</v>
      </c>
      <c r="P879" t="s">
        <v>1545</v>
      </c>
      <c r="Q879" t="s">
        <v>34</v>
      </c>
      <c r="R879" t="s">
        <v>1546</v>
      </c>
      <c r="S879" t="s">
        <v>34</v>
      </c>
      <c r="T879" t="s">
        <v>1547</v>
      </c>
      <c r="U879" t="s">
        <v>643</v>
      </c>
      <c r="V879" t="s">
        <v>52</v>
      </c>
      <c r="W879" t="s">
        <v>1548</v>
      </c>
      <c r="X879" t="s">
        <v>1549</v>
      </c>
      <c r="Y879" t="s">
        <v>65</v>
      </c>
    </row>
    <row r="880" spans="1:25" x14ac:dyDescent="0.25">
      <c r="A880">
        <v>10379</v>
      </c>
      <c r="B880">
        <v>29</v>
      </c>
      <c r="C880" t="s">
        <v>77</v>
      </c>
      <c r="D880">
        <v>5</v>
      </c>
      <c r="E880" t="s">
        <v>1984</v>
      </c>
      <c r="F880" t="s">
        <v>1496</v>
      </c>
      <c r="G880" t="s">
        <v>28</v>
      </c>
      <c r="H880">
        <v>1</v>
      </c>
      <c r="I880">
        <v>2</v>
      </c>
      <c r="J880">
        <v>2005</v>
      </c>
      <c r="K880" t="s">
        <v>278</v>
      </c>
      <c r="L880">
        <v>132</v>
      </c>
      <c r="M880" t="s">
        <v>1960</v>
      </c>
      <c r="N880" t="s">
        <v>268</v>
      </c>
      <c r="O880" t="s">
        <v>269</v>
      </c>
      <c r="P880" t="s">
        <v>270</v>
      </c>
      <c r="Q880" t="s">
        <v>34</v>
      </c>
      <c r="R880" t="s">
        <v>271</v>
      </c>
      <c r="S880" t="s">
        <v>34</v>
      </c>
      <c r="T880" t="s">
        <v>272</v>
      </c>
      <c r="U880" t="s">
        <v>273</v>
      </c>
      <c r="V880" t="s">
        <v>52</v>
      </c>
      <c r="W880" t="s">
        <v>274</v>
      </c>
      <c r="X880" t="s">
        <v>275</v>
      </c>
      <c r="Y880" t="s">
        <v>65</v>
      </c>
    </row>
    <row r="881" spans="1:25" x14ac:dyDescent="0.25">
      <c r="A881">
        <v>10407</v>
      </c>
      <c r="B881">
        <v>41</v>
      </c>
      <c r="C881" t="s">
        <v>77</v>
      </c>
      <c r="D881">
        <v>12</v>
      </c>
      <c r="E881" t="s">
        <v>1985</v>
      </c>
      <c r="F881" t="s">
        <v>1498</v>
      </c>
      <c r="G881" t="s">
        <v>708</v>
      </c>
      <c r="H881">
        <v>2</v>
      </c>
      <c r="I881">
        <v>4</v>
      </c>
      <c r="J881">
        <v>2005</v>
      </c>
      <c r="K881" t="s">
        <v>278</v>
      </c>
      <c r="L881">
        <v>132</v>
      </c>
      <c r="M881" t="s">
        <v>1960</v>
      </c>
      <c r="N881" t="s">
        <v>701</v>
      </c>
      <c r="O881" t="s">
        <v>702</v>
      </c>
      <c r="P881" t="s">
        <v>703</v>
      </c>
      <c r="Q881" t="s">
        <v>34</v>
      </c>
      <c r="R881" t="s">
        <v>704</v>
      </c>
      <c r="S881" t="s">
        <v>73</v>
      </c>
      <c r="T881" t="s">
        <v>92</v>
      </c>
      <c r="U881" t="s">
        <v>38</v>
      </c>
      <c r="V881" t="s">
        <v>39</v>
      </c>
      <c r="W881" t="s">
        <v>149</v>
      </c>
      <c r="X881" t="s">
        <v>705</v>
      </c>
      <c r="Y881" t="s">
        <v>65</v>
      </c>
    </row>
    <row r="882" spans="1:25" x14ac:dyDescent="0.25">
      <c r="A882">
        <v>10419</v>
      </c>
      <c r="B882">
        <v>55</v>
      </c>
      <c r="C882" t="s">
        <v>77</v>
      </c>
      <c r="D882">
        <v>2</v>
      </c>
      <c r="E882" t="s">
        <v>1986</v>
      </c>
      <c r="F882" t="s">
        <v>878</v>
      </c>
      <c r="G882" t="s">
        <v>28</v>
      </c>
      <c r="H882">
        <v>2</v>
      </c>
      <c r="I882">
        <v>5</v>
      </c>
      <c r="J882">
        <v>2005</v>
      </c>
      <c r="K882" t="s">
        <v>278</v>
      </c>
      <c r="L882">
        <v>132</v>
      </c>
      <c r="M882" t="s">
        <v>1960</v>
      </c>
      <c r="N882" t="s">
        <v>221</v>
      </c>
      <c r="O882" t="s">
        <v>222</v>
      </c>
      <c r="P882" t="s">
        <v>223</v>
      </c>
      <c r="Q882" t="s">
        <v>34</v>
      </c>
      <c r="R882" t="s">
        <v>224</v>
      </c>
      <c r="S882" t="s">
        <v>34</v>
      </c>
      <c r="T882" t="s">
        <v>225</v>
      </c>
      <c r="U882" t="s">
        <v>226</v>
      </c>
      <c r="V882" t="s">
        <v>52</v>
      </c>
      <c r="W882" t="s">
        <v>227</v>
      </c>
      <c r="X882" t="s">
        <v>228</v>
      </c>
      <c r="Y882" t="s">
        <v>229</v>
      </c>
    </row>
    <row r="883" spans="1:25" x14ac:dyDescent="0.25">
      <c r="A883">
        <v>10103</v>
      </c>
      <c r="B883">
        <v>27</v>
      </c>
      <c r="C883" t="s">
        <v>1987</v>
      </c>
      <c r="D883">
        <v>12</v>
      </c>
      <c r="E883" t="s">
        <v>1988</v>
      </c>
      <c r="F883" t="s">
        <v>277</v>
      </c>
      <c r="G883" t="s">
        <v>28</v>
      </c>
      <c r="H883">
        <v>1</v>
      </c>
      <c r="I883">
        <v>1</v>
      </c>
      <c r="J883">
        <v>2003</v>
      </c>
      <c r="K883" t="s">
        <v>1354</v>
      </c>
      <c r="L883">
        <v>101</v>
      </c>
      <c r="M883" t="s">
        <v>1989</v>
      </c>
      <c r="N883" t="s">
        <v>201</v>
      </c>
      <c r="O883" t="s">
        <v>202</v>
      </c>
      <c r="P883" t="s">
        <v>203</v>
      </c>
      <c r="Q883" t="s">
        <v>34</v>
      </c>
      <c r="R883" t="s">
        <v>204</v>
      </c>
      <c r="S883" t="s">
        <v>34</v>
      </c>
      <c r="T883" t="s">
        <v>205</v>
      </c>
      <c r="U883" t="s">
        <v>112</v>
      </c>
      <c r="V883" t="s">
        <v>52</v>
      </c>
      <c r="W883" t="s">
        <v>206</v>
      </c>
      <c r="X883" t="s">
        <v>207</v>
      </c>
      <c r="Y883" t="s">
        <v>42</v>
      </c>
    </row>
    <row r="884" spans="1:25" x14ac:dyDescent="0.25">
      <c r="A884">
        <v>10112</v>
      </c>
      <c r="B884">
        <v>23</v>
      </c>
      <c r="C884" t="s">
        <v>77</v>
      </c>
      <c r="D884">
        <v>2</v>
      </c>
      <c r="E884" t="s">
        <v>1990</v>
      </c>
      <c r="F884" t="s">
        <v>281</v>
      </c>
      <c r="G884" t="s">
        <v>28</v>
      </c>
      <c r="H884">
        <v>1</v>
      </c>
      <c r="I884">
        <v>3</v>
      </c>
      <c r="J884">
        <v>2003</v>
      </c>
      <c r="K884" t="s">
        <v>1354</v>
      </c>
      <c r="L884">
        <v>101</v>
      </c>
      <c r="M884" t="s">
        <v>1989</v>
      </c>
      <c r="N884" t="s">
        <v>282</v>
      </c>
      <c r="O884" t="s">
        <v>283</v>
      </c>
      <c r="P884" t="s">
        <v>284</v>
      </c>
      <c r="Q884" t="s">
        <v>34</v>
      </c>
      <c r="R884" t="s">
        <v>285</v>
      </c>
      <c r="S884" t="s">
        <v>34</v>
      </c>
      <c r="T884" t="s">
        <v>286</v>
      </c>
      <c r="U884" t="s">
        <v>287</v>
      </c>
      <c r="V884" t="s">
        <v>52</v>
      </c>
      <c r="W884" t="s">
        <v>288</v>
      </c>
      <c r="X884" t="s">
        <v>289</v>
      </c>
      <c r="Y884" t="s">
        <v>42</v>
      </c>
    </row>
    <row r="885" spans="1:25" x14ac:dyDescent="0.25">
      <c r="A885">
        <v>10126</v>
      </c>
      <c r="B885">
        <v>31</v>
      </c>
      <c r="C885" t="s">
        <v>1149</v>
      </c>
      <c r="D885">
        <v>12</v>
      </c>
      <c r="E885" t="s">
        <v>1991</v>
      </c>
      <c r="F885" t="s">
        <v>291</v>
      </c>
      <c r="G885" t="s">
        <v>28</v>
      </c>
      <c r="H885">
        <v>2</v>
      </c>
      <c r="I885">
        <v>5</v>
      </c>
      <c r="J885">
        <v>2003</v>
      </c>
      <c r="K885" t="s">
        <v>1354</v>
      </c>
      <c r="L885">
        <v>101</v>
      </c>
      <c r="M885" t="s">
        <v>1989</v>
      </c>
      <c r="N885" t="s">
        <v>292</v>
      </c>
      <c r="O885" t="s">
        <v>293</v>
      </c>
      <c r="P885" t="s">
        <v>294</v>
      </c>
      <c r="Q885" t="s">
        <v>34</v>
      </c>
      <c r="R885" t="s">
        <v>271</v>
      </c>
      <c r="S885" t="s">
        <v>34</v>
      </c>
      <c r="T885" t="s">
        <v>295</v>
      </c>
      <c r="U885" t="s">
        <v>273</v>
      </c>
      <c r="V885" t="s">
        <v>52</v>
      </c>
      <c r="W885" t="s">
        <v>296</v>
      </c>
      <c r="X885" t="s">
        <v>297</v>
      </c>
      <c r="Y885" t="s">
        <v>42</v>
      </c>
    </row>
    <row r="886" spans="1:25" x14ac:dyDescent="0.25">
      <c r="A886">
        <v>10139</v>
      </c>
      <c r="B886">
        <v>46</v>
      </c>
      <c r="C886" t="s">
        <v>77</v>
      </c>
      <c r="D886">
        <v>1</v>
      </c>
      <c r="E886" t="s">
        <v>1992</v>
      </c>
      <c r="F886" t="s">
        <v>1362</v>
      </c>
      <c r="G886" t="s">
        <v>28</v>
      </c>
      <c r="H886">
        <v>3</v>
      </c>
      <c r="I886">
        <v>7</v>
      </c>
      <c r="J886">
        <v>2003</v>
      </c>
      <c r="K886" t="s">
        <v>1354</v>
      </c>
      <c r="L886">
        <v>101</v>
      </c>
      <c r="M886" t="s">
        <v>1989</v>
      </c>
      <c r="N886" t="s">
        <v>233</v>
      </c>
      <c r="O886" t="s">
        <v>234</v>
      </c>
      <c r="P886" t="s">
        <v>235</v>
      </c>
      <c r="Q886" t="s">
        <v>236</v>
      </c>
      <c r="R886" t="s">
        <v>237</v>
      </c>
      <c r="S886" t="s">
        <v>238</v>
      </c>
      <c r="T886" t="s">
        <v>239</v>
      </c>
      <c r="U886" t="s">
        <v>139</v>
      </c>
      <c r="V886" t="s">
        <v>140</v>
      </c>
      <c r="W886" t="s">
        <v>240</v>
      </c>
      <c r="X886" t="s">
        <v>241</v>
      </c>
      <c r="Y886" t="s">
        <v>65</v>
      </c>
    </row>
    <row r="887" spans="1:25" x14ac:dyDescent="0.25">
      <c r="A887">
        <v>10150</v>
      </c>
      <c r="B887">
        <v>47</v>
      </c>
      <c r="C887" t="s">
        <v>1993</v>
      </c>
      <c r="D887">
        <v>9</v>
      </c>
      <c r="E887" t="s">
        <v>1994</v>
      </c>
      <c r="F887" t="s">
        <v>301</v>
      </c>
      <c r="G887" t="s">
        <v>28</v>
      </c>
      <c r="H887">
        <v>3</v>
      </c>
      <c r="I887">
        <v>9</v>
      </c>
      <c r="J887">
        <v>2003</v>
      </c>
      <c r="K887" t="s">
        <v>1354</v>
      </c>
      <c r="L887">
        <v>101</v>
      </c>
      <c r="M887" t="s">
        <v>1989</v>
      </c>
      <c r="N887" t="s">
        <v>302</v>
      </c>
      <c r="O887" t="s">
        <v>303</v>
      </c>
      <c r="P887" t="s">
        <v>304</v>
      </c>
      <c r="Q887" t="s">
        <v>34</v>
      </c>
      <c r="R887" t="s">
        <v>305</v>
      </c>
      <c r="S887" t="s">
        <v>34</v>
      </c>
      <c r="T887" t="s">
        <v>306</v>
      </c>
      <c r="U887" t="s">
        <v>305</v>
      </c>
      <c r="V887" t="s">
        <v>307</v>
      </c>
      <c r="W887" t="s">
        <v>308</v>
      </c>
      <c r="X887" t="s">
        <v>309</v>
      </c>
      <c r="Y887" t="s">
        <v>65</v>
      </c>
    </row>
    <row r="888" spans="1:25" x14ac:dyDescent="0.25">
      <c r="A888">
        <v>10163</v>
      </c>
      <c r="B888">
        <v>31</v>
      </c>
      <c r="C888" t="s">
        <v>77</v>
      </c>
      <c r="D888">
        <v>2</v>
      </c>
      <c r="E888" t="s">
        <v>1995</v>
      </c>
      <c r="F888" t="s">
        <v>311</v>
      </c>
      <c r="G888" t="s">
        <v>28</v>
      </c>
      <c r="H888">
        <v>4</v>
      </c>
      <c r="I888">
        <v>10</v>
      </c>
      <c r="J888">
        <v>2003</v>
      </c>
      <c r="K888" t="s">
        <v>1354</v>
      </c>
      <c r="L888">
        <v>101</v>
      </c>
      <c r="M888" t="s">
        <v>1989</v>
      </c>
      <c r="N888" t="s">
        <v>312</v>
      </c>
      <c r="O888" t="s">
        <v>313</v>
      </c>
      <c r="P888" t="s">
        <v>314</v>
      </c>
      <c r="Q888" t="s">
        <v>315</v>
      </c>
      <c r="R888" t="s">
        <v>35</v>
      </c>
      <c r="S888" t="s">
        <v>36</v>
      </c>
      <c r="T888" t="s">
        <v>37</v>
      </c>
      <c r="U888" t="s">
        <v>38</v>
      </c>
      <c r="V888" t="s">
        <v>39</v>
      </c>
      <c r="W888" t="s">
        <v>187</v>
      </c>
      <c r="X888" t="s">
        <v>316</v>
      </c>
      <c r="Y888" t="s">
        <v>65</v>
      </c>
    </row>
    <row r="889" spans="1:25" x14ac:dyDescent="0.25">
      <c r="A889">
        <v>10174</v>
      </c>
      <c r="B889">
        <v>46</v>
      </c>
      <c r="C889" t="s">
        <v>77</v>
      </c>
      <c r="D889">
        <v>5</v>
      </c>
      <c r="E889" t="s">
        <v>1996</v>
      </c>
      <c r="F889" t="s">
        <v>318</v>
      </c>
      <c r="G889" t="s">
        <v>28</v>
      </c>
      <c r="H889">
        <v>4</v>
      </c>
      <c r="I889">
        <v>11</v>
      </c>
      <c r="J889">
        <v>2003</v>
      </c>
      <c r="K889" t="s">
        <v>1354</v>
      </c>
      <c r="L889">
        <v>101</v>
      </c>
      <c r="M889" t="s">
        <v>1989</v>
      </c>
      <c r="N889" t="s">
        <v>319</v>
      </c>
      <c r="O889" t="s">
        <v>320</v>
      </c>
      <c r="P889" t="s">
        <v>321</v>
      </c>
      <c r="Q889" t="s">
        <v>34</v>
      </c>
      <c r="R889" t="s">
        <v>322</v>
      </c>
      <c r="S889" t="s">
        <v>323</v>
      </c>
      <c r="T889" t="s">
        <v>324</v>
      </c>
      <c r="U889" t="s">
        <v>139</v>
      </c>
      <c r="V889" t="s">
        <v>140</v>
      </c>
      <c r="W889" t="s">
        <v>325</v>
      </c>
      <c r="X889" t="s">
        <v>326</v>
      </c>
      <c r="Y889" t="s">
        <v>65</v>
      </c>
    </row>
    <row r="890" spans="1:25" x14ac:dyDescent="0.25">
      <c r="A890">
        <v>10183</v>
      </c>
      <c r="B890">
        <v>37</v>
      </c>
      <c r="C890" t="s">
        <v>1997</v>
      </c>
      <c r="D890">
        <v>9</v>
      </c>
      <c r="E890" t="s">
        <v>1998</v>
      </c>
      <c r="F890" t="s">
        <v>328</v>
      </c>
      <c r="G890" t="s">
        <v>28</v>
      </c>
      <c r="H890">
        <v>4</v>
      </c>
      <c r="I890">
        <v>11</v>
      </c>
      <c r="J890">
        <v>2003</v>
      </c>
      <c r="K890" t="s">
        <v>1354</v>
      </c>
      <c r="L890">
        <v>101</v>
      </c>
      <c r="M890" t="s">
        <v>1989</v>
      </c>
      <c r="N890" t="s">
        <v>329</v>
      </c>
      <c r="O890" t="s">
        <v>330</v>
      </c>
      <c r="P890" t="s">
        <v>331</v>
      </c>
      <c r="Q890" t="s">
        <v>34</v>
      </c>
      <c r="R890" t="s">
        <v>332</v>
      </c>
      <c r="S890" t="s">
        <v>214</v>
      </c>
      <c r="T890" t="s">
        <v>333</v>
      </c>
      <c r="U890" t="s">
        <v>38</v>
      </c>
      <c r="V890" t="s">
        <v>39</v>
      </c>
      <c r="W890" t="s">
        <v>334</v>
      </c>
      <c r="X890" t="s">
        <v>335</v>
      </c>
      <c r="Y890" t="s">
        <v>65</v>
      </c>
    </row>
    <row r="891" spans="1:25" x14ac:dyDescent="0.25">
      <c r="A891">
        <v>10193</v>
      </c>
      <c r="B891">
        <v>28</v>
      </c>
      <c r="C891" t="s">
        <v>1999</v>
      </c>
      <c r="D891">
        <v>1</v>
      </c>
      <c r="E891" t="s">
        <v>2000</v>
      </c>
      <c r="F891" t="s">
        <v>1379</v>
      </c>
      <c r="G891" t="s">
        <v>28</v>
      </c>
      <c r="H891">
        <v>4</v>
      </c>
      <c r="I891">
        <v>11</v>
      </c>
      <c r="J891">
        <v>2003</v>
      </c>
      <c r="K891" t="s">
        <v>1354</v>
      </c>
      <c r="L891">
        <v>101</v>
      </c>
      <c r="M891" t="s">
        <v>1989</v>
      </c>
      <c r="N891" t="s">
        <v>1380</v>
      </c>
      <c r="O891" t="s">
        <v>1381</v>
      </c>
      <c r="P891" t="s">
        <v>1382</v>
      </c>
      <c r="Q891" t="s">
        <v>34</v>
      </c>
      <c r="R891" t="s">
        <v>1383</v>
      </c>
      <c r="S891" t="s">
        <v>137</v>
      </c>
      <c r="T891" t="s">
        <v>1384</v>
      </c>
      <c r="U891" t="s">
        <v>139</v>
      </c>
      <c r="V891" t="s">
        <v>140</v>
      </c>
      <c r="W891" t="s">
        <v>1385</v>
      </c>
      <c r="X891" t="s">
        <v>1386</v>
      </c>
      <c r="Y891" t="s">
        <v>42</v>
      </c>
    </row>
    <row r="892" spans="1:25" x14ac:dyDescent="0.25">
      <c r="A892">
        <v>10206</v>
      </c>
      <c r="B892">
        <v>37</v>
      </c>
      <c r="C892" t="s">
        <v>1149</v>
      </c>
      <c r="D892">
        <v>7</v>
      </c>
      <c r="E892" t="s">
        <v>2001</v>
      </c>
      <c r="F892" t="s">
        <v>346</v>
      </c>
      <c r="G892" t="s">
        <v>28</v>
      </c>
      <c r="H892">
        <v>4</v>
      </c>
      <c r="I892">
        <v>12</v>
      </c>
      <c r="J892">
        <v>2003</v>
      </c>
      <c r="K892" t="s">
        <v>1354</v>
      </c>
      <c r="L892">
        <v>101</v>
      </c>
      <c r="M892" t="s">
        <v>1989</v>
      </c>
      <c r="N892" t="s">
        <v>347</v>
      </c>
      <c r="O892" t="s">
        <v>348</v>
      </c>
      <c r="P892" t="s">
        <v>349</v>
      </c>
      <c r="Q892" t="s">
        <v>34</v>
      </c>
      <c r="R892" t="s">
        <v>350</v>
      </c>
      <c r="S892" t="s">
        <v>351</v>
      </c>
      <c r="T892" t="s">
        <v>352</v>
      </c>
      <c r="U892" t="s">
        <v>353</v>
      </c>
      <c r="V892" t="s">
        <v>39</v>
      </c>
      <c r="W892" t="s">
        <v>354</v>
      </c>
      <c r="X892" t="s">
        <v>355</v>
      </c>
      <c r="Y892" t="s">
        <v>65</v>
      </c>
    </row>
    <row r="893" spans="1:25" x14ac:dyDescent="0.25">
      <c r="A893">
        <v>10215</v>
      </c>
      <c r="B893">
        <v>49</v>
      </c>
      <c r="C893" t="s">
        <v>77</v>
      </c>
      <c r="D893">
        <v>4</v>
      </c>
      <c r="E893" t="s">
        <v>2002</v>
      </c>
      <c r="F893" t="s">
        <v>357</v>
      </c>
      <c r="G893" t="s">
        <v>28</v>
      </c>
      <c r="H893">
        <v>1</v>
      </c>
      <c r="I893">
        <v>1</v>
      </c>
      <c r="J893">
        <v>2004</v>
      </c>
      <c r="K893" t="s">
        <v>1354</v>
      </c>
      <c r="L893">
        <v>101</v>
      </c>
      <c r="M893" t="s">
        <v>1989</v>
      </c>
      <c r="N893" t="s">
        <v>358</v>
      </c>
      <c r="O893" t="s">
        <v>359</v>
      </c>
      <c r="P893" t="s">
        <v>360</v>
      </c>
      <c r="Q893" t="s">
        <v>34</v>
      </c>
      <c r="R893" t="s">
        <v>361</v>
      </c>
      <c r="S893" t="s">
        <v>73</v>
      </c>
      <c r="T893" t="s">
        <v>158</v>
      </c>
      <c r="U893" t="s">
        <v>38</v>
      </c>
      <c r="V893" t="s">
        <v>39</v>
      </c>
      <c r="W893" t="s">
        <v>362</v>
      </c>
      <c r="X893" t="s">
        <v>363</v>
      </c>
      <c r="Y893" t="s">
        <v>65</v>
      </c>
    </row>
    <row r="894" spans="1:25" x14ac:dyDescent="0.25">
      <c r="A894">
        <v>10228</v>
      </c>
      <c r="B894">
        <v>24</v>
      </c>
      <c r="C894" t="s">
        <v>77</v>
      </c>
      <c r="D894">
        <v>3</v>
      </c>
      <c r="E894" t="s">
        <v>2003</v>
      </c>
      <c r="F894" t="s">
        <v>365</v>
      </c>
      <c r="G894" t="s">
        <v>28</v>
      </c>
      <c r="H894">
        <v>1</v>
      </c>
      <c r="I894">
        <v>3</v>
      </c>
      <c r="J894">
        <v>2004</v>
      </c>
      <c r="K894" t="s">
        <v>1354</v>
      </c>
      <c r="L894">
        <v>101</v>
      </c>
      <c r="M894" t="s">
        <v>1989</v>
      </c>
      <c r="N894" t="s">
        <v>366</v>
      </c>
      <c r="O894" t="s">
        <v>367</v>
      </c>
      <c r="P894" t="s">
        <v>368</v>
      </c>
      <c r="Q894" t="s">
        <v>34</v>
      </c>
      <c r="R894" t="s">
        <v>184</v>
      </c>
      <c r="S894" t="s">
        <v>185</v>
      </c>
      <c r="T894" t="s">
        <v>186</v>
      </c>
      <c r="U894" t="s">
        <v>38</v>
      </c>
      <c r="V894" t="s">
        <v>39</v>
      </c>
      <c r="W894" t="s">
        <v>369</v>
      </c>
      <c r="X894" t="s">
        <v>216</v>
      </c>
      <c r="Y894" t="s">
        <v>42</v>
      </c>
    </row>
    <row r="895" spans="1:25" x14ac:dyDescent="0.25">
      <c r="A895">
        <v>10244</v>
      </c>
      <c r="B895">
        <v>30</v>
      </c>
      <c r="C895" t="s">
        <v>77</v>
      </c>
      <c r="D895">
        <v>1</v>
      </c>
      <c r="E895" t="s">
        <v>2004</v>
      </c>
      <c r="F895" t="s">
        <v>1393</v>
      </c>
      <c r="G895" t="s">
        <v>28</v>
      </c>
      <c r="H895">
        <v>2</v>
      </c>
      <c r="I895">
        <v>4</v>
      </c>
      <c r="J895">
        <v>2004</v>
      </c>
      <c r="K895" t="s">
        <v>1354</v>
      </c>
      <c r="L895">
        <v>101</v>
      </c>
      <c r="M895" t="s">
        <v>1989</v>
      </c>
      <c r="N895" t="s">
        <v>268</v>
      </c>
      <c r="O895" t="s">
        <v>269</v>
      </c>
      <c r="P895" t="s">
        <v>270</v>
      </c>
      <c r="Q895" t="s">
        <v>34</v>
      </c>
      <c r="R895" t="s">
        <v>271</v>
      </c>
      <c r="S895" t="s">
        <v>34</v>
      </c>
      <c r="T895" t="s">
        <v>272</v>
      </c>
      <c r="U895" t="s">
        <v>273</v>
      </c>
      <c r="V895" t="s">
        <v>52</v>
      </c>
      <c r="W895" t="s">
        <v>274</v>
      </c>
      <c r="X895" t="s">
        <v>275</v>
      </c>
      <c r="Y895" t="s">
        <v>65</v>
      </c>
    </row>
    <row r="896" spans="1:25" x14ac:dyDescent="0.25">
      <c r="A896">
        <v>10257</v>
      </c>
      <c r="B896">
        <v>50</v>
      </c>
      <c r="C896" t="s">
        <v>2005</v>
      </c>
      <c r="D896">
        <v>1</v>
      </c>
      <c r="E896" t="s">
        <v>2006</v>
      </c>
      <c r="F896" t="s">
        <v>2007</v>
      </c>
      <c r="G896" t="s">
        <v>28</v>
      </c>
      <c r="H896">
        <v>2</v>
      </c>
      <c r="I896">
        <v>6</v>
      </c>
      <c r="J896">
        <v>2004</v>
      </c>
      <c r="K896" t="s">
        <v>1354</v>
      </c>
      <c r="L896">
        <v>101</v>
      </c>
      <c r="M896" t="s">
        <v>1989</v>
      </c>
      <c r="N896" t="s">
        <v>701</v>
      </c>
      <c r="O896" t="s">
        <v>702</v>
      </c>
      <c r="P896" t="s">
        <v>703</v>
      </c>
      <c r="Q896" t="s">
        <v>34</v>
      </c>
      <c r="R896" t="s">
        <v>704</v>
      </c>
      <c r="S896" t="s">
        <v>73</v>
      </c>
      <c r="T896" t="s">
        <v>92</v>
      </c>
      <c r="U896" t="s">
        <v>38</v>
      </c>
      <c r="V896" t="s">
        <v>39</v>
      </c>
      <c r="W896" t="s">
        <v>149</v>
      </c>
      <c r="X896" t="s">
        <v>705</v>
      </c>
      <c r="Y896" t="s">
        <v>65</v>
      </c>
    </row>
    <row r="897" spans="1:25" x14ac:dyDescent="0.25">
      <c r="A897">
        <v>10270</v>
      </c>
      <c r="B897">
        <v>31</v>
      </c>
      <c r="C897" t="s">
        <v>2008</v>
      </c>
      <c r="D897">
        <v>10</v>
      </c>
      <c r="E897" t="s">
        <v>2009</v>
      </c>
      <c r="F897" t="s">
        <v>389</v>
      </c>
      <c r="G897" t="s">
        <v>28</v>
      </c>
      <c r="H897">
        <v>3</v>
      </c>
      <c r="I897">
        <v>7</v>
      </c>
      <c r="J897">
        <v>2004</v>
      </c>
      <c r="K897" t="s">
        <v>1354</v>
      </c>
      <c r="L897">
        <v>101</v>
      </c>
      <c r="M897" t="s">
        <v>1989</v>
      </c>
      <c r="N897" t="s">
        <v>233</v>
      </c>
      <c r="O897" t="s">
        <v>234</v>
      </c>
      <c r="P897" t="s">
        <v>235</v>
      </c>
      <c r="Q897" t="s">
        <v>236</v>
      </c>
      <c r="R897" t="s">
        <v>237</v>
      </c>
      <c r="S897" t="s">
        <v>238</v>
      </c>
      <c r="T897" t="s">
        <v>239</v>
      </c>
      <c r="U897" t="s">
        <v>139</v>
      </c>
      <c r="V897" t="s">
        <v>140</v>
      </c>
      <c r="W897" t="s">
        <v>240</v>
      </c>
      <c r="X897" t="s">
        <v>241</v>
      </c>
      <c r="Y897" t="s">
        <v>42</v>
      </c>
    </row>
    <row r="898" spans="1:25" x14ac:dyDescent="0.25">
      <c r="A898">
        <v>10280</v>
      </c>
      <c r="B898">
        <v>46</v>
      </c>
      <c r="C898" t="s">
        <v>77</v>
      </c>
      <c r="D898">
        <v>3</v>
      </c>
      <c r="E898" t="s">
        <v>2010</v>
      </c>
      <c r="F898" t="s">
        <v>390</v>
      </c>
      <c r="G898" t="s">
        <v>28</v>
      </c>
      <c r="H898">
        <v>3</v>
      </c>
      <c r="I898">
        <v>8</v>
      </c>
      <c r="J898">
        <v>2004</v>
      </c>
      <c r="K898" t="s">
        <v>1354</v>
      </c>
      <c r="L898">
        <v>101</v>
      </c>
      <c r="M898" t="s">
        <v>1989</v>
      </c>
      <c r="N898" t="s">
        <v>391</v>
      </c>
      <c r="O898" t="s">
        <v>392</v>
      </c>
      <c r="P898" t="s">
        <v>393</v>
      </c>
      <c r="Q898" t="s">
        <v>34</v>
      </c>
      <c r="R898" t="s">
        <v>394</v>
      </c>
      <c r="S898" t="s">
        <v>34</v>
      </c>
      <c r="T898" t="s">
        <v>395</v>
      </c>
      <c r="U898" t="s">
        <v>396</v>
      </c>
      <c r="V898" t="s">
        <v>52</v>
      </c>
      <c r="W898" t="s">
        <v>397</v>
      </c>
      <c r="X898" t="s">
        <v>398</v>
      </c>
      <c r="Y898" t="s">
        <v>65</v>
      </c>
    </row>
    <row r="899" spans="1:25" x14ac:dyDescent="0.25">
      <c r="A899">
        <v>10291</v>
      </c>
      <c r="B899">
        <v>47</v>
      </c>
      <c r="C899" t="s">
        <v>77</v>
      </c>
      <c r="D899">
        <v>12</v>
      </c>
      <c r="E899" t="s">
        <v>2011</v>
      </c>
      <c r="F899" t="s">
        <v>400</v>
      </c>
      <c r="G899" t="s">
        <v>28</v>
      </c>
      <c r="H899">
        <v>3</v>
      </c>
      <c r="I899">
        <v>9</v>
      </c>
      <c r="J899">
        <v>2004</v>
      </c>
      <c r="K899" t="s">
        <v>1354</v>
      </c>
      <c r="L899">
        <v>101</v>
      </c>
      <c r="M899" t="s">
        <v>1989</v>
      </c>
      <c r="N899" t="s">
        <v>401</v>
      </c>
      <c r="O899" t="s">
        <v>402</v>
      </c>
      <c r="P899" t="s">
        <v>403</v>
      </c>
      <c r="Q899" t="s">
        <v>34</v>
      </c>
      <c r="R899" t="s">
        <v>404</v>
      </c>
      <c r="S899" t="s">
        <v>34</v>
      </c>
      <c r="T899" t="s">
        <v>405</v>
      </c>
      <c r="U899" t="s">
        <v>287</v>
      </c>
      <c r="V899" t="s">
        <v>52</v>
      </c>
      <c r="W899" t="s">
        <v>406</v>
      </c>
      <c r="X899" t="s">
        <v>316</v>
      </c>
      <c r="Y899" t="s">
        <v>65</v>
      </c>
    </row>
    <row r="900" spans="1:25" x14ac:dyDescent="0.25">
      <c r="A900">
        <v>10304</v>
      </c>
      <c r="B900">
        <v>46</v>
      </c>
      <c r="C900" t="s">
        <v>77</v>
      </c>
      <c r="D900">
        <v>7</v>
      </c>
      <c r="E900" t="s">
        <v>2012</v>
      </c>
      <c r="F900" t="s">
        <v>408</v>
      </c>
      <c r="G900" t="s">
        <v>28</v>
      </c>
      <c r="H900">
        <v>4</v>
      </c>
      <c r="I900">
        <v>10</v>
      </c>
      <c r="J900">
        <v>2004</v>
      </c>
      <c r="K900" t="s">
        <v>1354</v>
      </c>
      <c r="L900">
        <v>101</v>
      </c>
      <c r="M900" t="s">
        <v>1989</v>
      </c>
      <c r="N900" t="s">
        <v>409</v>
      </c>
      <c r="O900" t="s">
        <v>410</v>
      </c>
      <c r="P900" t="s">
        <v>411</v>
      </c>
      <c r="Q900" t="s">
        <v>34</v>
      </c>
      <c r="R900" t="s">
        <v>412</v>
      </c>
      <c r="S900" t="s">
        <v>34</v>
      </c>
      <c r="T900" t="s">
        <v>413</v>
      </c>
      <c r="U900" t="s">
        <v>51</v>
      </c>
      <c r="V900" t="s">
        <v>52</v>
      </c>
      <c r="W900" t="s">
        <v>414</v>
      </c>
      <c r="X900" t="s">
        <v>64</v>
      </c>
      <c r="Y900" t="s">
        <v>65</v>
      </c>
    </row>
    <row r="901" spans="1:25" x14ac:dyDescent="0.25">
      <c r="A901">
        <v>10312</v>
      </c>
      <c r="B901">
        <v>37</v>
      </c>
      <c r="C901" t="s">
        <v>77</v>
      </c>
      <c r="D901">
        <v>4</v>
      </c>
      <c r="E901" t="s">
        <v>2013</v>
      </c>
      <c r="F901" t="s">
        <v>416</v>
      </c>
      <c r="G901" t="s">
        <v>28</v>
      </c>
      <c r="H901">
        <v>4</v>
      </c>
      <c r="I901">
        <v>10</v>
      </c>
      <c r="J901">
        <v>2004</v>
      </c>
      <c r="K901" t="s">
        <v>1354</v>
      </c>
      <c r="L901">
        <v>101</v>
      </c>
      <c r="M901" t="s">
        <v>1989</v>
      </c>
      <c r="N901" t="s">
        <v>417</v>
      </c>
      <c r="O901" t="s">
        <v>418</v>
      </c>
      <c r="P901" t="s">
        <v>419</v>
      </c>
      <c r="Q901" t="s">
        <v>34</v>
      </c>
      <c r="R901" t="s">
        <v>420</v>
      </c>
      <c r="S901" t="s">
        <v>73</v>
      </c>
      <c r="T901" t="s">
        <v>167</v>
      </c>
      <c r="U901" t="s">
        <v>38</v>
      </c>
      <c r="V901" t="s">
        <v>39</v>
      </c>
      <c r="W901" t="s">
        <v>421</v>
      </c>
      <c r="X901" t="s">
        <v>422</v>
      </c>
      <c r="Y901" t="s">
        <v>65</v>
      </c>
    </row>
    <row r="902" spans="1:25" x14ac:dyDescent="0.25">
      <c r="A902">
        <v>10322</v>
      </c>
      <c r="B902">
        <v>33</v>
      </c>
      <c r="C902" t="s">
        <v>77</v>
      </c>
      <c r="D902">
        <v>12</v>
      </c>
      <c r="E902" t="s">
        <v>2014</v>
      </c>
      <c r="F902" t="s">
        <v>424</v>
      </c>
      <c r="G902" t="s">
        <v>28</v>
      </c>
      <c r="H902">
        <v>4</v>
      </c>
      <c r="I902">
        <v>11</v>
      </c>
      <c r="J902">
        <v>2004</v>
      </c>
      <c r="K902" t="s">
        <v>1354</v>
      </c>
      <c r="L902">
        <v>101</v>
      </c>
      <c r="M902" t="s">
        <v>1989</v>
      </c>
      <c r="N902" t="s">
        <v>425</v>
      </c>
      <c r="O902" t="s">
        <v>426</v>
      </c>
      <c r="P902" t="s">
        <v>427</v>
      </c>
      <c r="Q902" t="s">
        <v>34</v>
      </c>
      <c r="R902" t="s">
        <v>428</v>
      </c>
      <c r="S902" t="s">
        <v>429</v>
      </c>
      <c r="T902" t="s">
        <v>430</v>
      </c>
      <c r="U902" t="s">
        <v>38</v>
      </c>
      <c r="V902" t="s">
        <v>39</v>
      </c>
      <c r="W902" t="s">
        <v>75</v>
      </c>
      <c r="X902" t="s">
        <v>422</v>
      </c>
      <c r="Y902" t="s">
        <v>65</v>
      </c>
    </row>
    <row r="903" spans="1:25" x14ac:dyDescent="0.25">
      <c r="A903">
        <v>10333</v>
      </c>
      <c r="B903">
        <v>31</v>
      </c>
      <c r="C903" t="s">
        <v>1149</v>
      </c>
      <c r="D903">
        <v>5</v>
      </c>
      <c r="E903" t="s">
        <v>1991</v>
      </c>
      <c r="F903" t="s">
        <v>432</v>
      </c>
      <c r="G903" t="s">
        <v>28</v>
      </c>
      <c r="H903">
        <v>4</v>
      </c>
      <c r="I903">
        <v>11</v>
      </c>
      <c r="J903">
        <v>2004</v>
      </c>
      <c r="K903" t="s">
        <v>1354</v>
      </c>
      <c r="L903">
        <v>101</v>
      </c>
      <c r="M903" t="s">
        <v>1989</v>
      </c>
      <c r="N903" t="s">
        <v>118</v>
      </c>
      <c r="O903" t="s">
        <v>119</v>
      </c>
      <c r="P903" t="s">
        <v>120</v>
      </c>
      <c r="Q903" t="s">
        <v>34</v>
      </c>
      <c r="R903" t="s">
        <v>83</v>
      </c>
      <c r="S903" t="s">
        <v>73</v>
      </c>
      <c r="T903" t="s">
        <v>34</v>
      </c>
      <c r="U903" t="s">
        <v>38</v>
      </c>
      <c r="V903" t="s">
        <v>39</v>
      </c>
      <c r="W903" t="s">
        <v>121</v>
      </c>
      <c r="X903" t="s">
        <v>76</v>
      </c>
      <c r="Y903" t="s">
        <v>42</v>
      </c>
    </row>
    <row r="904" spans="1:25" x14ac:dyDescent="0.25">
      <c r="A904">
        <v>10347</v>
      </c>
      <c r="B904">
        <v>48</v>
      </c>
      <c r="C904" t="s">
        <v>77</v>
      </c>
      <c r="D904">
        <v>9</v>
      </c>
      <c r="E904" t="s">
        <v>2015</v>
      </c>
      <c r="F904" t="s">
        <v>434</v>
      </c>
      <c r="G904" t="s">
        <v>28</v>
      </c>
      <c r="H904">
        <v>4</v>
      </c>
      <c r="I904">
        <v>11</v>
      </c>
      <c r="J904">
        <v>2004</v>
      </c>
      <c r="K904" t="s">
        <v>1354</v>
      </c>
      <c r="L904">
        <v>101</v>
      </c>
      <c r="M904" t="s">
        <v>1989</v>
      </c>
      <c r="N904" t="s">
        <v>132</v>
      </c>
      <c r="O904" t="s">
        <v>133</v>
      </c>
      <c r="P904" t="s">
        <v>134</v>
      </c>
      <c r="Q904" t="s">
        <v>135</v>
      </c>
      <c r="R904" t="s">
        <v>136</v>
      </c>
      <c r="S904" t="s">
        <v>137</v>
      </c>
      <c r="T904" t="s">
        <v>138</v>
      </c>
      <c r="U904" t="s">
        <v>139</v>
      </c>
      <c r="V904" t="s">
        <v>140</v>
      </c>
      <c r="W904" t="s">
        <v>141</v>
      </c>
      <c r="X904" t="s">
        <v>142</v>
      </c>
      <c r="Y904" t="s">
        <v>65</v>
      </c>
    </row>
    <row r="905" spans="1:25" x14ac:dyDescent="0.25">
      <c r="A905">
        <v>10357</v>
      </c>
      <c r="B905">
        <v>41</v>
      </c>
      <c r="C905" t="s">
        <v>2016</v>
      </c>
      <c r="D905">
        <v>6</v>
      </c>
      <c r="E905" t="s">
        <v>2017</v>
      </c>
      <c r="F905" t="s">
        <v>436</v>
      </c>
      <c r="G905" t="s">
        <v>28</v>
      </c>
      <c r="H905">
        <v>4</v>
      </c>
      <c r="I905">
        <v>12</v>
      </c>
      <c r="J905">
        <v>2004</v>
      </c>
      <c r="K905" t="s">
        <v>1354</v>
      </c>
      <c r="L905">
        <v>101</v>
      </c>
      <c r="M905" t="s">
        <v>1989</v>
      </c>
      <c r="N905" t="s">
        <v>417</v>
      </c>
      <c r="O905" t="s">
        <v>418</v>
      </c>
      <c r="P905" t="s">
        <v>419</v>
      </c>
      <c r="Q905" t="s">
        <v>34</v>
      </c>
      <c r="R905" t="s">
        <v>420</v>
      </c>
      <c r="S905" t="s">
        <v>73</v>
      </c>
      <c r="T905" t="s">
        <v>167</v>
      </c>
      <c r="U905" t="s">
        <v>38</v>
      </c>
      <c r="V905" t="s">
        <v>39</v>
      </c>
      <c r="W905" t="s">
        <v>421</v>
      </c>
      <c r="X905" t="s">
        <v>422</v>
      </c>
      <c r="Y905" t="s">
        <v>65</v>
      </c>
    </row>
    <row r="906" spans="1:25" x14ac:dyDescent="0.25">
      <c r="A906">
        <v>10369</v>
      </c>
      <c r="B906">
        <v>42</v>
      </c>
      <c r="C906" t="s">
        <v>77</v>
      </c>
      <c r="D906">
        <v>1</v>
      </c>
      <c r="E906" t="s">
        <v>2018</v>
      </c>
      <c r="F906" t="s">
        <v>438</v>
      </c>
      <c r="G906" t="s">
        <v>28</v>
      </c>
      <c r="H906">
        <v>1</v>
      </c>
      <c r="I906">
        <v>1</v>
      </c>
      <c r="J906">
        <v>2005</v>
      </c>
      <c r="K906" t="s">
        <v>1354</v>
      </c>
      <c r="L906">
        <v>101</v>
      </c>
      <c r="M906" t="s">
        <v>1989</v>
      </c>
      <c r="N906" t="s">
        <v>439</v>
      </c>
      <c r="O906" t="s">
        <v>182</v>
      </c>
      <c r="P906" t="s">
        <v>440</v>
      </c>
      <c r="Q906" t="s">
        <v>34</v>
      </c>
      <c r="R906" t="s">
        <v>441</v>
      </c>
      <c r="S906" t="s">
        <v>185</v>
      </c>
      <c r="T906" t="s">
        <v>442</v>
      </c>
      <c r="U906" t="s">
        <v>38</v>
      </c>
      <c r="V906" t="s">
        <v>39</v>
      </c>
      <c r="W906" t="s">
        <v>421</v>
      </c>
      <c r="X906" t="s">
        <v>443</v>
      </c>
      <c r="Y906" t="s">
        <v>65</v>
      </c>
    </row>
    <row r="907" spans="1:25" x14ac:dyDescent="0.25">
      <c r="A907">
        <v>10381</v>
      </c>
      <c r="B907">
        <v>41</v>
      </c>
      <c r="C907" t="s">
        <v>77</v>
      </c>
      <c r="D907">
        <v>8</v>
      </c>
      <c r="E907" t="s">
        <v>2019</v>
      </c>
      <c r="F907" t="s">
        <v>445</v>
      </c>
      <c r="G907" t="s">
        <v>28</v>
      </c>
      <c r="H907">
        <v>1</v>
      </c>
      <c r="I907">
        <v>2</v>
      </c>
      <c r="J907">
        <v>2005</v>
      </c>
      <c r="K907" t="s">
        <v>1354</v>
      </c>
      <c r="L907">
        <v>101</v>
      </c>
      <c r="M907" t="s">
        <v>1989</v>
      </c>
      <c r="N907" t="s">
        <v>80</v>
      </c>
      <c r="O907" t="s">
        <v>81</v>
      </c>
      <c r="P907" t="s">
        <v>82</v>
      </c>
      <c r="Q907" t="s">
        <v>34</v>
      </c>
      <c r="R907" t="s">
        <v>83</v>
      </c>
      <c r="S907" t="s">
        <v>73</v>
      </c>
      <c r="T907" t="s">
        <v>34</v>
      </c>
      <c r="U907" t="s">
        <v>38</v>
      </c>
      <c r="V907" t="s">
        <v>39</v>
      </c>
      <c r="W907" t="s">
        <v>84</v>
      </c>
      <c r="X907" t="s">
        <v>76</v>
      </c>
      <c r="Y907" t="s">
        <v>65</v>
      </c>
    </row>
    <row r="908" spans="1:25" x14ac:dyDescent="0.25">
      <c r="A908">
        <v>10391</v>
      </c>
      <c r="B908">
        <v>32</v>
      </c>
      <c r="C908" t="s">
        <v>2020</v>
      </c>
      <c r="D908">
        <v>6</v>
      </c>
      <c r="E908" t="s">
        <v>2021</v>
      </c>
      <c r="F908" t="s">
        <v>447</v>
      </c>
      <c r="G908" t="s">
        <v>28</v>
      </c>
      <c r="H908">
        <v>1</v>
      </c>
      <c r="I908">
        <v>3</v>
      </c>
      <c r="J908">
        <v>2005</v>
      </c>
      <c r="K908" t="s">
        <v>1354</v>
      </c>
      <c r="L908">
        <v>101</v>
      </c>
      <c r="M908" t="s">
        <v>1989</v>
      </c>
      <c r="N908" t="s">
        <v>448</v>
      </c>
      <c r="O908" t="s">
        <v>449</v>
      </c>
      <c r="P908" t="s">
        <v>450</v>
      </c>
      <c r="Q908" t="s">
        <v>451</v>
      </c>
      <c r="R908" t="s">
        <v>452</v>
      </c>
      <c r="S908" t="s">
        <v>238</v>
      </c>
      <c r="T908" t="s">
        <v>453</v>
      </c>
      <c r="U908" t="s">
        <v>139</v>
      </c>
      <c r="V908" t="s">
        <v>140</v>
      </c>
      <c r="W908" t="s">
        <v>454</v>
      </c>
      <c r="X908" t="s">
        <v>455</v>
      </c>
      <c r="Y908" t="s">
        <v>42</v>
      </c>
    </row>
    <row r="909" spans="1:25" x14ac:dyDescent="0.25">
      <c r="A909">
        <v>10423</v>
      </c>
      <c r="B909">
        <v>10</v>
      </c>
      <c r="C909" t="s">
        <v>2005</v>
      </c>
      <c r="D909">
        <v>1</v>
      </c>
      <c r="E909" t="s">
        <v>2022</v>
      </c>
      <c r="F909" t="s">
        <v>1416</v>
      </c>
      <c r="G909" t="s">
        <v>468</v>
      </c>
      <c r="H909">
        <v>2</v>
      </c>
      <c r="I909">
        <v>5</v>
      </c>
      <c r="J909">
        <v>2005</v>
      </c>
      <c r="K909" t="s">
        <v>1354</v>
      </c>
      <c r="L909">
        <v>101</v>
      </c>
      <c r="M909" t="s">
        <v>1989</v>
      </c>
      <c r="N909" t="s">
        <v>638</v>
      </c>
      <c r="O909" t="s">
        <v>639</v>
      </c>
      <c r="P909" t="s">
        <v>640</v>
      </c>
      <c r="Q909" t="s">
        <v>34</v>
      </c>
      <c r="R909" t="s">
        <v>641</v>
      </c>
      <c r="S909" t="s">
        <v>34</v>
      </c>
      <c r="T909" t="s">
        <v>642</v>
      </c>
      <c r="U909" t="s">
        <v>643</v>
      </c>
      <c r="V909" t="s">
        <v>52</v>
      </c>
      <c r="W909" t="s">
        <v>644</v>
      </c>
      <c r="X909" t="s">
        <v>645</v>
      </c>
      <c r="Y909" t="s">
        <v>42</v>
      </c>
    </row>
    <row r="910" spans="1:25" x14ac:dyDescent="0.25">
      <c r="A910">
        <v>10103</v>
      </c>
      <c r="B910">
        <v>35</v>
      </c>
      <c r="C910" t="s">
        <v>2023</v>
      </c>
      <c r="D910">
        <v>14</v>
      </c>
      <c r="E910" t="s">
        <v>2024</v>
      </c>
      <c r="F910" t="s">
        <v>277</v>
      </c>
      <c r="G910" t="s">
        <v>28</v>
      </c>
      <c r="H910">
        <v>1</v>
      </c>
      <c r="I910">
        <v>1</v>
      </c>
      <c r="J910">
        <v>2003</v>
      </c>
      <c r="K910" t="s">
        <v>1354</v>
      </c>
      <c r="L910">
        <v>62</v>
      </c>
      <c r="M910" t="s">
        <v>2025</v>
      </c>
      <c r="N910" t="s">
        <v>201</v>
      </c>
      <c r="O910" t="s">
        <v>202</v>
      </c>
      <c r="P910" t="s">
        <v>203</v>
      </c>
      <c r="Q910" t="s">
        <v>34</v>
      </c>
      <c r="R910" t="s">
        <v>204</v>
      </c>
      <c r="S910" t="s">
        <v>34</v>
      </c>
      <c r="T910" t="s">
        <v>205</v>
      </c>
      <c r="U910" t="s">
        <v>112</v>
      </c>
      <c r="V910" t="s">
        <v>52</v>
      </c>
      <c r="W910" t="s">
        <v>206</v>
      </c>
      <c r="X910" t="s">
        <v>207</v>
      </c>
      <c r="Y910" t="s">
        <v>42</v>
      </c>
    </row>
    <row r="911" spans="1:25" x14ac:dyDescent="0.25">
      <c r="A911">
        <v>10111</v>
      </c>
      <c r="B911">
        <v>28</v>
      </c>
      <c r="C911" t="s">
        <v>2026</v>
      </c>
      <c r="D911">
        <v>2</v>
      </c>
      <c r="E911" t="s">
        <v>2027</v>
      </c>
      <c r="F911" t="s">
        <v>1358</v>
      </c>
      <c r="G911" t="s">
        <v>28</v>
      </c>
      <c r="H911">
        <v>1</v>
      </c>
      <c r="I911">
        <v>3</v>
      </c>
      <c r="J911">
        <v>2003</v>
      </c>
      <c r="K911" t="s">
        <v>1354</v>
      </c>
      <c r="L911">
        <v>62</v>
      </c>
      <c r="M911" t="s">
        <v>2025</v>
      </c>
      <c r="N911" t="s">
        <v>118</v>
      </c>
      <c r="O911" t="s">
        <v>119</v>
      </c>
      <c r="P911" t="s">
        <v>120</v>
      </c>
      <c r="Q911" t="s">
        <v>34</v>
      </c>
      <c r="R911" t="s">
        <v>83</v>
      </c>
      <c r="S911" t="s">
        <v>73</v>
      </c>
      <c r="T911" t="s">
        <v>34</v>
      </c>
      <c r="U911" t="s">
        <v>38</v>
      </c>
      <c r="V911" t="s">
        <v>39</v>
      </c>
      <c r="W911" t="s">
        <v>121</v>
      </c>
      <c r="X911" t="s">
        <v>76</v>
      </c>
      <c r="Y911" t="s">
        <v>42</v>
      </c>
    </row>
    <row r="912" spans="1:25" x14ac:dyDescent="0.25">
      <c r="A912">
        <v>10126</v>
      </c>
      <c r="B912">
        <v>46</v>
      </c>
      <c r="C912" t="s">
        <v>2028</v>
      </c>
      <c r="D912">
        <v>14</v>
      </c>
      <c r="E912" t="s">
        <v>2029</v>
      </c>
      <c r="F912" t="s">
        <v>291</v>
      </c>
      <c r="G912" t="s">
        <v>28</v>
      </c>
      <c r="H912">
        <v>2</v>
      </c>
      <c r="I912">
        <v>5</v>
      </c>
      <c r="J912">
        <v>2003</v>
      </c>
      <c r="K912" t="s">
        <v>1354</v>
      </c>
      <c r="L912">
        <v>62</v>
      </c>
      <c r="M912" t="s">
        <v>2025</v>
      </c>
      <c r="N912" t="s">
        <v>292</v>
      </c>
      <c r="O912" t="s">
        <v>293</v>
      </c>
      <c r="P912" t="s">
        <v>294</v>
      </c>
      <c r="Q912" t="s">
        <v>34</v>
      </c>
      <c r="R912" t="s">
        <v>271</v>
      </c>
      <c r="S912" t="s">
        <v>34</v>
      </c>
      <c r="T912" t="s">
        <v>295</v>
      </c>
      <c r="U912" t="s">
        <v>273</v>
      </c>
      <c r="V912" t="s">
        <v>52</v>
      </c>
      <c r="W912" t="s">
        <v>296</v>
      </c>
      <c r="X912" t="s">
        <v>297</v>
      </c>
      <c r="Y912" t="s">
        <v>65</v>
      </c>
    </row>
    <row r="913" spans="1:25" x14ac:dyDescent="0.25">
      <c r="A913">
        <v>10139</v>
      </c>
      <c r="B913">
        <v>20</v>
      </c>
      <c r="C913" t="s">
        <v>2030</v>
      </c>
      <c r="D913">
        <v>3</v>
      </c>
      <c r="E913" t="s">
        <v>2031</v>
      </c>
      <c r="F913" t="s">
        <v>1362</v>
      </c>
      <c r="G913" t="s">
        <v>28</v>
      </c>
      <c r="H913">
        <v>3</v>
      </c>
      <c r="I913">
        <v>7</v>
      </c>
      <c r="J913">
        <v>2003</v>
      </c>
      <c r="K913" t="s">
        <v>1354</v>
      </c>
      <c r="L913">
        <v>62</v>
      </c>
      <c r="M913" t="s">
        <v>2025</v>
      </c>
      <c r="N913" t="s">
        <v>233</v>
      </c>
      <c r="O913" t="s">
        <v>234</v>
      </c>
      <c r="P913" t="s">
        <v>235</v>
      </c>
      <c r="Q913" t="s">
        <v>236</v>
      </c>
      <c r="R913" t="s">
        <v>237</v>
      </c>
      <c r="S913" t="s">
        <v>238</v>
      </c>
      <c r="T913" t="s">
        <v>239</v>
      </c>
      <c r="U913" t="s">
        <v>139</v>
      </c>
      <c r="V913" t="s">
        <v>140</v>
      </c>
      <c r="W913" t="s">
        <v>240</v>
      </c>
      <c r="X913" t="s">
        <v>241</v>
      </c>
      <c r="Y913" t="s">
        <v>42</v>
      </c>
    </row>
    <row r="914" spans="1:25" x14ac:dyDescent="0.25">
      <c r="A914">
        <v>10150</v>
      </c>
      <c r="B914">
        <v>30</v>
      </c>
      <c r="C914" t="s">
        <v>2032</v>
      </c>
      <c r="D914">
        <v>11</v>
      </c>
      <c r="E914" t="s">
        <v>2033</v>
      </c>
      <c r="F914" t="s">
        <v>301</v>
      </c>
      <c r="G914" t="s">
        <v>28</v>
      </c>
      <c r="H914">
        <v>3</v>
      </c>
      <c r="I914">
        <v>9</v>
      </c>
      <c r="J914">
        <v>2003</v>
      </c>
      <c r="K914" t="s">
        <v>1354</v>
      </c>
      <c r="L914">
        <v>62</v>
      </c>
      <c r="M914" t="s">
        <v>2025</v>
      </c>
      <c r="N914" t="s">
        <v>302</v>
      </c>
      <c r="O914" t="s">
        <v>303</v>
      </c>
      <c r="P914" t="s">
        <v>304</v>
      </c>
      <c r="Q914" t="s">
        <v>34</v>
      </c>
      <c r="R914" t="s">
        <v>305</v>
      </c>
      <c r="S914" t="s">
        <v>34</v>
      </c>
      <c r="T914" t="s">
        <v>306</v>
      </c>
      <c r="U914" t="s">
        <v>305</v>
      </c>
      <c r="V914" t="s">
        <v>307</v>
      </c>
      <c r="W914" t="s">
        <v>308</v>
      </c>
      <c r="X914" t="s">
        <v>309</v>
      </c>
      <c r="Y914" t="s">
        <v>42</v>
      </c>
    </row>
    <row r="915" spans="1:25" x14ac:dyDescent="0.25">
      <c r="A915">
        <v>10163</v>
      </c>
      <c r="B915">
        <v>48</v>
      </c>
      <c r="C915" t="s">
        <v>2034</v>
      </c>
      <c r="D915">
        <v>4</v>
      </c>
      <c r="E915" t="s">
        <v>2035</v>
      </c>
      <c r="F915" t="s">
        <v>311</v>
      </c>
      <c r="G915" t="s">
        <v>28</v>
      </c>
      <c r="H915">
        <v>4</v>
      </c>
      <c r="I915">
        <v>10</v>
      </c>
      <c r="J915">
        <v>2003</v>
      </c>
      <c r="K915" t="s">
        <v>1354</v>
      </c>
      <c r="L915">
        <v>62</v>
      </c>
      <c r="M915" t="s">
        <v>2025</v>
      </c>
      <c r="N915" t="s">
        <v>312</v>
      </c>
      <c r="O915" t="s">
        <v>313</v>
      </c>
      <c r="P915" t="s">
        <v>314</v>
      </c>
      <c r="Q915" t="s">
        <v>315</v>
      </c>
      <c r="R915" t="s">
        <v>35</v>
      </c>
      <c r="S915" t="s">
        <v>36</v>
      </c>
      <c r="T915" t="s">
        <v>37</v>
      </c>
      <c r="U915" t="s">
        <v>38</v>
      </c>
      <c r="V915" t="s">
        <v>39</v>
      </c>
      <c r="W915" t="s">
        <v>187</v>
      </c>
      <c r="X915" t="s">
        <v>316</v>
      </c>
      <c r="Y915" t="s">
        <v>65</v>
      </c>
    </row>
    <row r="916" spans="1:25" x14ac:dyDescent="0.25">
      <c r="A916">
        <v>10173</v>
      </c>
      <c r="B916">
        <v>28</v>
      </c>
      <c r="C916" t="s">
        <v>2036</v>
      </c>
      <c r="D916">
        <v>2</v>
      </c>
      <c r="E916" t="s">
        <v>2037</v>
      </c>
      <c r="F916" t="s">
        <v>1306</v>
      </c>
      <c r="G916" t="s">
        <v>28</v>
      </c>
      <c r="H916">
        <v>4</v>
      </c>
      <c r="I916">
        <v>11</v>
      </c>
      <c r="J916">
        <v>2003</v>
      </c>
      <c r="K916" t="s">
        <v>1354</v>
      </c>
      <c r="L916">
        <v>62</v>
      </c>
      <c r="M916" t="s">
        <v>2025</v>
      </c>
      <c r="N916" t="s">
        <v>1369</v>
      </c>
      <c r="O916" t="s">
        <v>1370</v>
      </c>
      <c r="P916" t="s">
        <v>1371</v>
      </c>
      <c r="Q916" t="s">
        <v>34</v>
      </c>
      <c r="R916" t="s">
        <v>1372</v>
      </c>
      <c r="S916" t="s">
        <v>34</v>
      </c>
      <c r="T916" t="s">
        <v>1373</v>
      </c>
      <c r="U916" t="s">
        <v>396</v>
      </c>
      <c r="V916" t="s">
        <v>52</v>
      </c>
      <c r="W916" t="s">
        <v>1374</v>
      </c>
      <c r="X916" t="s">
        <v>1375</v>
      </c>
      <c r="Y916" t="s">
        <v>42</v>
      </c>
    </row>
    <row r="917" spans="1:25" x14ac:dyDescent="0.25">
      <c r="A917">
        <v>10183</v>
      </c>
      <c r="B917">
        <v>39</v>
      </c>
      <c r="C917" t="s">
        <v>2038</v>
      </c>
      <c r="D917">
        <v>11</v>
      </c>
      <c r="E917" t="s">
        <v>2039</v>
      </c>
      <c r="F917" t="s">
        <v>328</v>
      </c>
      <c r="G917" t="s">
        <v>28</v>
      </c>
      <c r="H917">
        <v>4</v>
      </c>
      <c r="I917">
        <v>11</v>
      </c>
      <c r="J917">
        <v>2003</v>
      </c>
      <c r="K917" t="s">
        <v>1354</v>
      </c>
      <c r="L917">
        <v>62</v>
      </c>
      <c r="M917" t="s">
        <v>2025</v>
      </c>
      <c r="N917" t="s">
        <v>329</v>
      </c>
      <c r="O917" t="s">
        <v>330</v>
      </c>
      <c r="P917" t="s">
        <v>331</v>
      </c>
      <c r="Q917" t="s">
        <v>34</v>
      </c>
      <c r="R917" t="s">
        <v>332</v>
      </c>
      <c r="S917" t="s">
        <v>214</v>
      </c>
      <c r="T917" t="s">
        <v>333</v>
      </c>
      <c r="U917" t="s">
        <v>38</v>
      </c>
      <c r="V917" t="s">
        <v>39</v>
      </c>
      <c r="W917" t="s">
        <v>334</v>
      </c>
      <c r="X917" t="s">
        <v>335</v>
      </c>
      <c r="Y917" t="s">
        <v>42</v>
      </c>
    </row>
    <row r="918" spans="1:25" x14ac:dyDescent="0.25">
      <c r="A918">
        <v>10193</v>
      </c>
      <c r="B918">
        <v>24</v>
      </c>
      <c r="C918" t="s">
        <v>2040</v>
      </c>
      <c r="D918">
        <v>3</v>
      </c>
      <c r="E918" t="s">
        <v>2041</v>
      </c>
      <c r="F918" t="s">
        <v>1379</v>
      </c>
      <c r="G918" t="s">
        <v>28</v>
      </c>
      <c r="H918">
        <v>4</v>
      </c>
      <c r="I918">
        <v>11</v>
      </c>
      <c r="J918">
        <v>2003</v>
      </c>
      <c r="K918" t="s">
        <v>1354</v>
      </c>
      <c r="L918">
        <v>62</v>
      </c>
      <c r="M918" t="s">
        <v>2025</v>
      </c>
      <c r="N918" t="s">
        <v>1380</v>
      </c>
      <c r="O918" t="s">
        <v>1381</v>
      </c>
      <c r="P918" t="s">
        <v>1382</v>
      </c>
      <c r="Q918" t="s">
        <v>34</v>
      </c>
      <c r="R918" t="s">
        <v>1383</v>
      </c>
      <c r="S918" t="s">
        <v>137</v>
      </c>
      <c r="T918" t="s">
        <v>1384</v>
      </c>
      <c r="U918" t="s">
        <v>139</v>
      </c>
      <c r="V918" t="s">
        <v>140</v>
      </c>
      <c r="W918" t="s">
        <v>1385</v>
      </c>
      <c r="X918" t="s">
        <v>1386</v>
      </c>
      <c r="Y918" t="s">
        <v>42</v>
      </c>
    </row>
    <row r="919" spans="1:25" x14ac:dyDescent="0.25">
      <c r="A919">
        <v>10206</v>
      </c>
      <c r="B919">
        <v>28</v>
      </c>
      <c r="C919" t="s">
        <v>2042</v>
      </c>
      <c r="D919">
        <v>9</v>
      </c>
      <c r="E919" t="s">
        <v>2043</v>
      </c>
      <c r="F919" t="s">
        <v>346</v>
      </c>
      <c r="G919" t="s">
        <v>28</v>
      </c>
      <c r="H919">
        <v>4</v>
      </c>
      <c r="I919">
        <v>12</v>
      </c>
      <c r="J919">
        <v>2003</v>
      </c>
      <c r="K919" t="s">
        <v>1354</v>
      </c>
      <c r="L919">
        <v>62</v>
      </c>
      <c r="M919" t="s">
        <v>2025</v>
      </c>
      <c r="N919" t="s">
        <v>347</v>
      </c>
      <c r="O919" t="s">
        <v>348</v>
      </c>
      <c r="P919" t="s">
        <v>349</v>
      </c>
      <c r="Q919" t="s">
        <v>34</v>
      </c>
      <c r="R919" t="s">
        <v>350</v>
      </c>
      <c r="S919" t="s">
        <v>351</v>
      </c>
      <c r="T919" t="s">
        <v>352</v>
      </c>
      <c r="U919" t="s">
        <v>353</v>
      </c>
      <c r="V919" t="s">
        <v>39</v>
      </c>
      <c r="W919" t="s">
        <v>354</v>
      </c>
      <c r="X919" t="s">
        <v>355</v>
      </c>
      <c r="Y919" t="s">
        <v>42</v>
      </c>
    </row>
    <row r="920" spans="1:25" x14ac:dyDescent="0.25">
      <c r="A920">
        <v>10215</v>
      </c>
      <c r="B920">
        <v>31</v>
      </c>
      <c r="C920" t="s">
        <v>2044</v>
      </c>
      <c r="D920">
        <v>6</v>
      </c>
      <c r="E920" t="s">
        <v>2045</v>
      </c>
      <c r="F920" t="s">
        <v>357</v>
      </c>
      <c r="G920" t="s">
        <v>28</v>
      </c>
      <c r="H920">
        <v>1</v>
      </c>
      <c r="I920">
        <v>1</v>
      </c>
      <c r="J920">
        <v>2004</v>
      </c>
      <c r="K920" t="s">
        <v>1354</v>
      </c>
      <c r="L920">
        <v>62</v>
      </c>
      <c r="M920" t="s">
        <v>2025</v>
      </c>
      <c r="N920" t="s">
        <v>358</v>
      </c>
      <c r="O920" t="s">
        <v>359</v>
      </c>
      <c r="P920" t="s">
        <v>360</v>
      </c>
      <c r="Q920" t="s">
        <v>34</v>
      </c>
      <c r="R920" t="s">
        <v>361</v>
      </c>
      <c r="S920" t="s">
        <v>73</v>
      </c>
      <c r="T920" t="s">
        <v>158</v>
      </c>
      <c r="U920" t="s">
        <v>38</v>
      </c>
      <c r="V920" t="s">
        <v>39</v>
      </c>
      <c r="W920" t="s">
        <v>362</v>
      </c>
      <c r="X920" t="s">
        <v>363</v>
      </c>
      <c r="Y920" t="s">
        <v>42</v>
      </c>
    </row>
    <row r="921" spans="1:25" x14ac:dyDescent="0.25">
      <c r="A921">
        <v>10228</v>
      </c>
      <c r="B921">
        <v>45</v>
      </c>
      <c r="C921" t="s">
        <v>2046</v>
      </c>
      <c r="D921">
        <v>5</v>
      </c>
      <c r="E921" t="s">
        <v>2047</v>
      </c>
      <c r="F921" t="s">
        <v>365</v>
      </c>
      <c r="G921" t="s">
        <v>28</v>
      </c>
      <c r="H921">
        <v>1</v>
      </c>
      <c r="I921">
        <v>3</v>
      </c>
      <c r="J921">
        <v>2004</v>
      </c>
      <c r="K921" t="s">
        <v>1354</v>
      </c>
      <c r="L921">
        <v>62</v>
      </c>
      <c r="M921" t="s">
        <v>2025</v>
      </c>
      <c r="N921" t="s">
        <v>366</v>
      </c>
      <c r="O921" t="s">
        <v>367</v>
      </c>
      <c r="P921" t="s">
        <v>368</v>
      </c>
      <c r="Q921" t="s">
        <v>34</v>
      </c>
      <c r="R921" t="s">
        <v>184</v>
      </c>
      <c r="S921" t="s">
        <v>185</v>
      </c>
      <c r="T921" t="s">
        <v>186</v>
      </c>
      <c r="U921" t="s">
        <v>38</v>
      </c>
      <c r="V921" t="s">
        <v>39</v>
      </c>
      <c r="W921" t="s">
        <v>369</v>
      </c>
      <c r="X921" t="s">
        <v>216</v>
      </c>
      <c r="Y921" t="s">
        <v>42</v>
      </c>
    </row>
    <row r="922" spans="1:25" x14ac:dyDescent="0.25">
      <c r="A922">
        <v>10244</v>
      </c>
      <c r="B922">
        <v>24</v>
      </c>
      <c r="C922" t="s">
        <v>2048</v>
      </c>
      <c r="D922">
        <v>3</v>
      </c>
      <c r="E922" t="s">
        <v>2049</v>
      </c>
      <c r="F922" t="s">
        <v>1393</v>
      </c>
      <c r="G922" t="s">
        <v>28</v>
      </c>
      <c r="H922">
        <v>2</v>
      </c>
      <c r="I922">
        <v>4</v>
      </c>
      <c r="J922">
        <v>2004</v>
      </c>
      <c r="K922" t="s">
        <v>1354</v>
      </c>
      <c r="L922">
        <v>62</v>
      </c>
      <c r="M922" t="s">
        <v>2025</v>
      </c>
      <c r="N922" t="s">
        <v>268</v>
      </c>
      <c r="O922" t="s">
        <v>269</v>
      </c>
      <c r="P922" t="s">
        <v>270</v>
      </c>
      <c r="Q922" t="s">
        <v>34</v>
      </c>
      <c r="R922" t="s">
        <v>271</v>
      </c>
      <c r="S922" t="s">
        <v>34</v>
      </c>
      <c r="T922" t="s">
        <v>272</v>
      </c>
      <c r="U922" t="s">
        <v>273</v>
      </c>
      <c r="V922" t="s">
        <v>52</v>
      </c>
      <c r="W922" t="s">
        <v>274</v>
      </c>
      <c r="X922" t="s">
        <v>275</v>
      </c>
      <c r="Y922" t="s">
        <v>42</v>
      </c>
    </row>
    <row r="923" spans="1:25" x14ac:dyDescent="0.25">
      <c r="A923">
        <v>10257</v>
      </c>
      <c r="B923">
        <v>49</v>
      </c>
      <c r="C923" t="s">
        <v>2036</v>
      </c>
      <c r="D923">
        <v>3</v>
      </c>
      <c r="E923" t="s">
        <v>2050</v>
      </c>
      <c r="F923" t="s">
        <v>2007</v>
      </c>
      <c r="G923" t="s">
        <v>28</v>
      </c>
      <c r="H923">
        <v>2</v>
      </c>
      <c r="I923">
        <v>6</v>
      </c>
      <c r="J923">
        <v>2004</v>
      </c>
      <c r="K923" t="s">
        <v>1354</v>
      </c>
      <c r="L923">
        <v>62</v>
      </c>
      <c r="M923" t="s">
        <v>2025</v>
      </c>
      <c r="N923" t="s">
        <v>701</v>
      </c>
      <c r="O923" t="s">
        <v>702</v>
      </c>
      <c r="P923" t="s">
        <v>703</v>
      </c>
      <c r="Q923" t="s">
        <v>34</v>
      </c>
      <c r="R923" t="s">
        <v>704</v>
      </c>
      <c r="S923" t="s">
        <v>73</v>
      </c>
      <c r="T923" t="s">
        <v>92</v>
      </c>
      <c r="U923" t="s">
        <v>38</v>
      </c>
      <c r="V923" t="s">
        <v>39</v>
      </c>
      <c r="W923" t="s">
        <v>149</v>
      </c>
      <c r="X923" t="s">
        <v>705</v>
      </c>
      <c r="Y923" t="s">
        <v>42</v>
      </c>
    </row>
    <row r="924" spans="1:25" x14ac:dyDescent="0.25">
      <c r="A924">
        <v>10269</v>
      </c>
      <c r="B924">
        <v>32</v>
      </c>
      <c r="C924" t="s">
        <v>2051</v>
      </c>
      <c r="D924">
        <v>1</v>
      </c>
      <c r="E924" t="s">
        <v>2052</v>
      </c>
      <c r="F924" t="s">
        <v>2053</v>
      </c>
      <c r="G924" t="s">
        <v>28</v>
      </c>
      <c r="H924">
        <v>3</v>
      </c>
      <c r="I924">
        <v>7</v>
      </c>
      <c r="J924">
        <v>2004</v>
      </c>
      <c r="K924" t="s">
        <v>1354</v>
      </c>
      <c r="L924">
        <v>62</v>
      </c>
      <c r="M924" t="s">
        <v>2025</v>
      </c>
      <c r="N924" t="s">
        <v>221</v>
      </c>
      <c r="O924" t="s">
        <v>222</v>
      </c>
      <c r="P924" t="s">
        <v>223</v>
      </c>
      <c r="Q924" t="s">
        <v>34</v>
      </c>
      <c r="R924" t="s">
        <v>224</v>
      </c>
      <c r="S924" t="s">
        <v>34</v>
      </c>
      <c r="T924" t="s">
        <v>225</v>
      </c>
      <c r="U924" t="s">
        <v>226</v>
      </c>
      <c r="V924" t="s">
        <v>52</v>
      </c>
      <c r="W924" t="s">
        <v>227</v>
      </c>
      <c r="X924" t="s">
        <v>228</v>
      </c>
      <c r="Y924" t="s">
        <v>42</v>
      </c>
    </row>
    <row r="925" spans="1:25" x14ac:dyDescent="0.25">
      <c r="A925">
        <v>10280</v>
      </c>
      <c r="B925">
        <v>43</v>
      </c>
      <c r="C925" t="s">
        <v>2054</v>
      </c>
      <c r="D925">
        <v>5</v>
      </c>
      <c r="E925" t="s">
        <v>2055</v>
      </c>
      <c r="F925" t="s">
        <v>390</v>
      </c>
      <c r="G925" t="s">
        <v>28</v>
      </c>
      <c r="H925">
        <v>3</v>
      </c>
      <c r="I925">
        <v>8</v>
      </c>
      <c r="J925">
        <v>2004</v>
      </c>
      <c r="K925" t="s">
        <v>1354</v>
      </c>
      <c r="L925">
        <v>62</v>
      </c>
      <c r="M925" t="s">
        <v>2025</v>
      </c>
      <c r="N925" t="s">
        <v>391</v>
      </c>
      <c r="O925" t="s">
        <v>392</v>
      </c>
      <c r="P925" t="s">
        <v>393</v>
      </c>
      <c r="Q925" t="s">
        <v>34</v>
      </c>
      <c r="R925" t="s">
        <v>394</v>
      </c>
      <c r="S925" t="s">
        <v>34</v>
      </c>
      <c r="T925" t="s">
        <v>395</v>
      </c>
      <c r="U925" t="s">
        <v>396</v>
      </c>
      <c r="V925" t="s">
        <v>52</v>
      </c>
      <c r="W925" t="s">
        <v>397</v>
      </c>
      <c r="X925" t="s">
        <v>398</v>
      </c>
      <c r="Y925" t="s">
        <v>42</v>
      </c>
    </row>
    <row r="926" spans="1:25" x14ac:dyDescent="0.25">
      <c r="A926">
        <v>10291</v>
      </c>
      <c r="B926">
        <v>37</v>
      </c>
      <c r="C926" t="s">
        <v>2056</v>
      </c>
      <c r="D926">
        <v>14</v>
      </c>
      <c r="E926" t="s">
        <v>2057</v>
      </c>
      <c r="F926" t="s">
        <v>400</v>
      </c>
      <c r="G926" t="s">
        <v>28</v>
      </c>
      <c r="H926">
        <v>3</v>
      </c>
      <c r="I926">
        <v>9</v>
      </c>
      <c r="J926">
        <v>2004</v>
      </c>
      <c r="K926" t="s">
        <v>1354</v>
      </c>
      <c r="L926">
        <v>62</v>
      </c>
      <c r="M926" t="s">
        <v>2025</v>
      </c>
      <c r="N926" t="s">
        <v>401</v>
      </c>
      <c r="O926" t="s">
        <v>402</v>
      </c>
      <c r="P926" t="s">
        <v>403</v>
      </c>
      <c r="Q926" t="s">
        <v>34</v>
      </c>
      <c r="R926" t="s">
        <v>404</v>
      </c>
      <c r="S926" t="s">
        <v>34</v>
      </c>
      <c r="T926" t="s">
        <v>405</v>
      </c>
      <c r="U926" t="s">
        <v>287</v>
      </c>
      <c r="V926" t="s">
        <v>52</v>
      </c>
      <c r="W926" t="s">
        <v>406</v>
      </c>
      <c r="X926" t="s">
        <v>316</v>
      </c>
      <c r="Y926" t="s">
        <v>42</v>
      </c>
    </row>
    <row r="927" spans="1:25" x14ac:dyDescent="0.25">
      <c r="A927">
        <v>10304</v>
      </c>
      <c r="B927">
        <v>24</v>
      </c>
      <c r="C927" t="s">
        <v>2058</v>
      </c>
      <c r="D927">
        <v>9</v>
      </c>
      <c r="E927" t="s">
        <v>2059</v>
      </c>
      <c r="F927" t="s">
        <v>408</v>
      </c>
      <c r="G927" t="s">
        <v>28</v>
      </c>
      <c r="H927">
        <v>4</v>
      </c>
      <c r="I927">
        <v>10</v>
      </c>
      <c r="J927">
        <v>2004</v>
      </c>
      <c r="K927" t="s">
        <v>1354</v>
      </c>
      <c r="L927">
        <v>62</v>
      </c>
      <c r="M927" t="s">
        <v>2025</v>
      </c>
      <c r="N927" t="s">
        <v>409</v>
      </c>
      <c r="O927" t="s">
        <v>410</v>
      </c>
      <c r="P927" t="s">
        <v>411</v>
      </c>
      <c r="Q927" t="s">
        <v>34</v>
      </c>
      <c r="R927" t="s">
        <v>412</v>
      </c>
      <c r="S927" t="s">
        <v>34</v>
      </c>
      <c r="T927" t="s">
        <v>413</v>
      </c>
      <c r="U927" t="s">
        <v>51</v>
      </c>
      <c r="V927" t="s">
        <v>52</v>
      </c>
      <c r="W927" t="s">
        <v>414</v>
      </c>
      <c r="X927" t="s">
        <v>64</v>
      </c>
      <c r="Y927" t="s">
        <v>42</v>
      </c>
    </row>
    <row r="928" spans="1:25" x14ac:dyDescent="0.25">
      <c r="A928">
        <v>10312</v>
      </c>
      <c r="B928">
        <v>35</v>
      </c>
      <c r="C928" t="s">
        <v>2036</v>
      </c>
      <c r="D928">
        <v>6</v>
      </c>
      <c r="E928" t="s">
        <v>2060</v>
      </c>
      <c r="F928" t="s">
        <v>416</v>
      </c>
      <c r="G928" t="s">
        <v>28</v>
      </c>
      <c r="H928">
        <v>4</v>
      </c>
      <c r="I928">
        <v>10</v>
      </c>
      <c r="J928">
        <v>2004</v>
      </c>
      <c r="K928" t="s">
        <v>1354</v>
      </c>
      <c r="L928">
        <v>62</v>
      </c>
      <c r="M928" t="s">
        <v>2025</v>
      </c>
      <c r="N928" t="s">
        <v>417</v>
      </c>
      <c r="O928" t="s">
        <v>418</v>
      </c>
      <c r="P928" t="s">
        <v>419</v>
      </c>
      <c r="Q928" t="s">
        <v>34</v>
      </c>
      <c r="R928" t="s">
        <v>420</v>
      </c>
      <c r="S928" t="s">
        <v>73</v>
      </c>
      <c r="T928" t="s">
        <v>167</v>
      </c>
      <c r="U928" t="s">
        <v>38</v>
      </c>
      <c r="V928" t="s">
        <v>39</v>
      </c>
      <c r="W928" t="s">
        <v>421</v>
      </c>
      <c r="X928" t="s">
        <v>422</v>
      </c>
      <c r="Y928" t="s">
        <v>42</v>
      </c>
    </row>
    <row r="929" spans="1:25" x14ac:dyDescent="0.25">
      <c r="A929">
        <v>10322</v>
      </c>
      <c r="B929">
        <v>41</v>
      </c>
      <c r="C929" t="s">
        <v>2061</v>
      </c>
      <c r="D929">
        <v>13</v>
      </c>
      <c r="E929" t="s">
        <v>2062</v>
      </c>
      <c r="F929" t="s">
        <v>424</v>
      </c>
      <c r="G929" t="s">
        <v>28</v>
      </c>
      <c r="H929">
        <v>4</v>
      </c>
      <c r="I929">
        <v>11</v>
      </c>
      <c r="J929">
        <v>2004</v>
      </c>
      <c r="K929" t="s">
        <v>1354</v>
      </c>
      <c r="L929">
        <v>62</v>
      </c>
      <c r="M929" t="s">
        <v>2025</v>
      </c>
      <c r="N929" t="s">
        <v>425</v>
      </c>
      <c r="O929" t="s">
        <v>426</v>
      </c>
      <c r="P929" t="s">
        <v>427</v>
      </c>
      <c r="Q929" t="s">
        <v>34</v>
      </c>
      <c r="R929" t="s">
        <v>428</v>
      </c>
      <c r="S929" t="s">
        <v>429</v>
      </c>
      <c r="T929" t="s">
        <v>430</v>
      </c>
      <c r="U929" t="s">
        <v>38</v>
      </c>
      <c r="V929" t="s">
        <v>39</v>
      </c>
      <c r="W929" t="s">
        <v>75</v>
      </c>
      <c r="X929" t="s">
        <v>422</v>
      </c>
      <c r="Y929" t="s">
        <v>42</v>
      </c>
    </row>
    <row r="930" spans="1:25" x14ac:dyDescent="0.25">
      <c r="A930">
        <v>10332</v>
      </c>
      <c r="B930">
        <v>26</v>
      </c>
      <c r="C930" t="s">
        <v>77</v>
      </c>
      <c r="D930">
        <v>17</v>
      </c>
      <c r="E930" t="s">
        <v>2063</v>
      </c>
      <c r="F930" t="s">
        <v>1337</v>
      </c>
      <c r="G930" t="s">
        <v>28</v>
      </c>
      <c r="H930">
        <v>4</v>
      </c>
      <c r="I930">
        <v>11</v>
      </c>
      <c r="J930">
        <v>2004</v>
      </c>
      <c r="K930" t="s">
        <v>1354</v>
      </c>
      <c r="L930">
        <v>62</v>
      </c>
      <c r="M930" t="s">
        <v>2025</v>
      </c>
      <c r="N930" t="s">
        <v>927</v>
      </c>
      <c r="O930" t="s">
        <v>928</v>
      </c>
      <c r="P930" t="s">
        <v>929</v>
      </c>
      <c r="Q930" t="s">
        <v>34</v>
      </c>
      <c r="R930" t="s">
        <v>930</v>
      </c>
      <c r="S930" t="s">
        <v>34</v>
      </c>
      <c r="T930" t="s">
        <v>931</v>
      </c>
      <c r="U930" t="s">
        <v>262</v>
      </c>
      <c r="V930" t="s">
        <v>52</v>
      </c>
      <c r="W930" t="s">
        <v>932</v>
      </c>
      <c r="X930" t="s">
        <v>137</v>
      </c>
      <c r="Y930" t="s">
        <v>42</v>
      </c>
    </row>
    <row r="931" spans="1:25" x14ac:dyDescent="0.25">
      <c r="A931">
        <v>10347</v>
      </c>
      <c r="B931">
        <v>34</v>
      </c>
      <c r="C931" t="s">
        <v>2058</v>
      </c>
      <c r="D931">
        <v>10</v>
      </c>
      <c r="E931" t="s">
        <v>2064</v>
      </c>
      <c r="F931" t="s">
        <v>434</v>
      </c>
      <c r="G931" t="s">
        <v>28</v>
      </c>
      <c r="H931">
        <v>4</v>
      </c>
      <c r="I931">
        <v>11</v>
      </c>
      <c r="J931">
        <v>2004</v>
      </c>
      <c r="K931" t="s">
        <v>1354</v>
      </c>
      <c r="L931">
        <v>62</v>
      </c>
      <c r="M931" t="s">
        <v>2025</v>
      </c>
      <c r="N931" t="s">
        <v>132</v>
      </c>
      <c r="O931" t="s">
        <v>133</v>
      </c>
      <c r="P931" t="s">
        <v>134</v>
      </c>
      <c r="Q931" t="s">
        <v>135</v>
      </c>
      <c r="R931" t="s">
        <v>136</v>
      </c>
      <c r="S931" t="s">
        <v>137</v>
      </c>
      <c r="T931" t="s">
        <v>138</v>
      </c>
      <c r="U931" t="s">
        <v>139</v>
      </c>
      <c r="V931" t="s">
        <v>140</v>
      </c>
      <c r="W931" t="s">
        <v>141</v>
      </c>
      <c r="X931" t="s">
        <v>142</v>
      </c>
      <c r="Y931" t="s">
        <v>42</v>
      </c>
    </row>
    <row r="932" spans="1:25" x14ac:dyDescent="0.25">
      <c r="A932">
        <v>10357</v>
      </c>
      <c r="B932">
        <v>49</v>
      </c>
      <c r="C932" t="s">
        <v>2065</v>
      </c>
      <c r="D932">
        <v>5</v>
      </c>
      <c r="E932" t="s">
        <v>2066</v>
      </c>
      <c r="F932" t="s">
        <v>436</v>
      </c>
      <c r="G932" t="s">
        <v>28</v>
      </c>
      <c r="H932">
        <v>4</v>
      </c>
      <c r="I932">
        <v>12</v>
      </c>
      <c r="J932">
        <v>2004</v>
      </c>
      <c r="K932" t="s">
        <v>1354</v>
      </c>
      <c r="L932">
        <v>62</v>
      </c>
      <c r="M932" t="s">
        <v>2025</v>
      </c>
      <c r="N932" t="s">
        <v>417</v>
      </c>
      <c r="O932" t="s">
        <v>418</v>
      </c>
      <c r="P932" t="s">
        <v>419</v>
      </c>
      <c r="Q932" t="s">
        <v>34</v>
      </c>
      <c r="R932" t="s">
        <v>420</v>
      </c>
      <c r="S932" t="s">
        <v>73</v>
      </c>
      <c r="T932" t="s">
        <v>167</v>
      </c>
      <c r="U932" t="s">
        <v>38</v>
      </c>
      <c r="V932" t="s">
        <v>39</v>
      </c>
      <c r="W932" t="s">
        <v>421</v>
      </c>
      <c r="X932" t="s">
        <v>422</v>
      </c>
      <c r="Y932" t="s">
        <v>65</v>
      </c>
    </row>
    <row r="933" spans="1:25" x14ac:dyDescent="0.25">
      <c r="A933">
        <v>10369</v>
      </c>
      <c r="B933">
        <v>28</v>
      </c>
      <c r="C933" t="s">
        <v>1430</v>
      </c>
      <c r="D933">
        <v>6</v>
      </c>
      <c r="E933" t="s">
        <v>2067</v>
      </c>
      <c r="F933" t="s">
        <v>438</v>
      </c>
      <c r="G933" t="s">
        <v>28</v>
      </c>
      <c r="H933">
        <v>1</v>
      </c>
      <c r="I933">
        <v>1</v>
      </c>
      <c r="J933">
        <v>2005</v>
      </c>
      <c r="K933" t="s">
        <v>1354</v>
      </c>
      <c r="L933">
        <v>62</v>
      </c>
      <c r="M933" t="s">
        <v>2025</v>
      </c>
      <c r="N933" t="s">
        <v>439</v>
      </c>
      <c r="O933" t="s">
        <v>182</v>
      </c>
      <c r="P933" t="s">
        <v>440</v>
      </c>
      <c r="Q933" t="s">
        <v>34</v>
      </c>
      <c r="R933" t="s">
        <v>441</v>
      </c>
      <c r="S933" t="s">
        <v>185</v>
      </c>
      <c r="T933" t="s">
        <v>442</v>
      </c>
      <c r="U933" t="s">
        <v>38</v>
      </c>
      <c r="V933" t="s">
        <v>39</v>
      </c>
      <c r="W933" t="s">
        <v>421</v>
      </c>
      <c r="X933" t="s">
        <v>443</v>
      </c>
      <c r="Y933" t="s">
        <v>42</v>
      </c>
    </row>
    <row r="934" spans="1:25" x14ac:dyDescent="0.25">
      <c r="A934">
        <v>10381</v>
      </c>
      <c r="B934">
        <v>40</v>
      </c>
      <c r="C934" t="s">
        <v>2038</v>
      </c>
      <c r="D934">
        <v>4</v>
      </c>
      <c r="E934" t="s">
        <v>2068</v>
      </c>
      <c r="F934" t="s">
        <v>445</v>
      </c>
      <c r="G934" t="s">
        <v>28</v>
      </c>
      <c r="H934">
        <v>1</v>
      </c>
      <c r="I934">
        <v>2</v>
      </c>
      <c r="J934">
        <v>2005</v>
      </c>
      <c r="K934" t="s">
        <v>1354</v>
      </c>
      <c r="L934">
        <v>62</v>
      </c>
      <c r="M934" t="s">
        <v>2025</v>
      </c>
      <c r="N934" t="s">
        <v>80</v>
      </c>
      <c r="O934" t="s">
        <v>81</v>
      </c>
      <c r="P934" t="s">
        <v>82</v>
      </c>
      <c r="Q934" t="s">
        <v>34</v>
      </c>
      <c r="R934" t="s">
        <v>83</v>
      </c>
      <c r="S934" t="s">
        <v>73</v>
      </c>
      <c r="T934" t="s">
        <v>34</v>
      </c>
      <c r="U934" t="s">
        <v>38</v>
      </c>
      <c r="V934" t="s">
        <v>39</v>
      </c>
      <c r="W934" t="s">
        <v>84</v>
      </c>
      <c r="X934" t="s">
        <v>76</v>
      </c>
      <c r="Y934" t="s">
        <v>42</v>
      </c>
    </row>
    <row r="935" spans="1:25" x14ac:dyDescent="0.25">
      <c r="A935">
        <v>10392</v>
      </c>
      <c r="B935">
        <v>37</v>
      </c>
      <c r="C935" t="s">
        <v>2069</v>
      </c>
      <c r="D935">
        <v>3</v>
      </c>
      <c r="E935" t="s">
        <v>2070</v>
      </c>
      <c r="F935" t="s">
        <v>2071</v>
      </c>
      <c r="G935" t="s">
        <v>28</v>
      </c>
      <c r="H935">
        <v>1</v>
      </c>
      <c r="I935">
        <v>3</v>
      </c>
      <c r="J935">
        <v>2005</v>
      </c>
      <c r="K935" t="s">
        <v>1354</v>
      </c>
      <c r="L935">
        <v>62</v>
      </c>
      <c r="M935" t="s">
        <v>2025</v>
      </c>
      <c r="N935" t="s">
        <v>725</v>
      </c>
      <c r="O935" t="s">
        <v>726</v>
      </c>
      <c r="P935" t="s">
        <v>727</v>
      </c>
      <c r="Q935" t="s">
        <v>34</v>
      </c>
      <c r="R935" t="s">
        <v>728</v>
      </c>
      <c r="S935" t="s">
        <v>34</v>
      </c>
      <c r="T935" t="s">
        <v>729</v>
      </c>
      <c r="U935" t="s">
        <v>226</v>
      </c>
      <c r="V935" t="s">
        <v>52</v>
      </c>
      <c r="W935" t="s">
        <v>730</v>
      </c>
      <c r="X935" t="s">
        <v>731</v>
      </c>
      <c r="Y935" t="s">
        <v>42</v>
      </c>
    </row>
    <row r="936" spans="1:25" x14ac:dyDescent="0.25">
      <c r="A936">
        <v>10423</v>
      </c>
      <c r="B936">
        <v>31</v>
      </c>
      <c r="C936" t="s">
        <v>2036</v>
      </c>
      <c r="D936">
        <v>3</v>
      </c>
      <c r="E936" t="s">
        <v>2072</v>
      </c>
      <c r="F936" t="s">
        <v>1416</v>
      </c>
      <c r="G936" t="s">
        <v>468</v>
      </c>
      <c r="H936">
        <v>2</v>
      </c>
      <c r="I936">
        <v>5</v>
      </c>
      <c r="J936">
        <v>2005</v>
      </c>
      <c r="K936" t="s">
        <v>1354</v>
      </c>
      <c r="L936">
        <v>62</v>
      </c>
      <c r="M936" t="s">
        <v>2025</v>
      </c>
      <c r="N936" t="s">
        <v>638</v>
      </c>
      <c r="O936" t="s">
        <v>639</v>
      </c>
      <c r="P936" t="s">
        <v>640</v>
      </c>
      <c r="Q936" t="s">
        <v>34</v>
      </c>
      <c r="R936" t="s">
        <v>641</v>
      </c>
      <c r="S936" t="s">
        <v>34</v>
      </c>
      <c r="T936" t="s">
        <v>642</v>
      </c>
      <c r="U936" t="s">
        <v>643</v>
      </c>
      <c r="V936" t="s">
        <v>52</v>
      </c>
      <c r="W936" t="s">
        <v>644</v>
      </c>
      <c r="X936" t="s">
        <v>645</v>
      </c>
      <c r="Y936" t="s">
        <v>42</v>
      </c>
    </row>
    <row r="937" spans="1:25" x14ac:dyDescent="0.25">
      <c r="A937">
        <v>10106</v>
      </c>
      <c r="B937">
        <v>41</v>
      </c>
      <c r="C937" t="s">
        <v>2073</v>
      </c>
      <c r="D937">
        <v>18</v>
      </c>
      <c r="E937" t="s">
        <v>2074</v>
      </c>
      <c r="F937" t="s">
        <v>1501</v>
      </c>
      <c r="G937" t="s">
        <v>28</v>
      </c>
      <c r="H937">
        <v>1</v>
      </c>
      <c r="I937">
        <v>2</v>
      </c>
      <c r="J937">
        <v>2003</v>
      </c>
      <c r="K937" t="s">
        <v>2075</v>
      </c>
      <c r="L937">
        <v>86</v>
      </c>
      <c r="M937" t="s">
        <v>2076</v>
      </c>
      <c r="N937" t="s">
        <v>1369</v>
      </c>
      <c r="O937" t="s">
        <v>1370</v>
      </c>
      <c r="P937" t="s">
        <v>1371</v>
      </c>
      <c r="Q937" t="s">
        <v>34</v>
      </c>
      <c r="R937" t="s">
        <v>1372</v>
      </c>
      <c r="S937" t="s">
        <v>34</v>
      </c>
      <c r="T937" t="s">
        <v>1373</v>
      </c>
      <c r="U937" t="s">
        <v>396</v>
      </c>
      <c r="V937" t="s">
        <v>52</v>
      </c>
      <c r="W937" t="s">
        <v>1374</v>
      </c>
      <c r="X937" t="s">
        <v>1375</v>
      </c>
      <c r="Y937" t="s">
        <v>65</v>
      </c>
    </row>
    <row r="938" spans="1:25" x14ac:dyDescent="0.25">
      <c r="A938">
        <v>10119</v>
      </c>
      <c r="B938">
        <v>21</v>
      </c>
      <c r="C938" t="s">
        <v>2077</v>
      </c>
      <c r="D938">
        <v>9</v>
      </c>
      <c r="E938" t="s">
        <v>2078</v>
      </c>
      <c r="F938" t="s">
        <v>571</v>
      </c>
      <c r="G938" t="s">
        <v>28</v>
      </c>
      <c r="H938">
        <v>2</v>
      </c>
      <c r="I938">
        <v>4</v>
      </c>
      <c r="J938">
        <v>2003</v>
      </c>
      <c r="K938" t="s">
        <v>2075</v>
      </c>
      <c r="L938">
        <v>86</v>
      </c>
      <c r="M938" t="s">
        <v>2076</v>
      </c>
      <c r="N938" t="s">
        <v>221</v>
      </c>
      <c r="O938" t="s">
        <v>222</v>
      </c>
      <c r="P938" t="s">
        <v>223</v>
      </c>
      <c r="Q938" t="s">
        <v>34</v>
      </c>
      <c r="R938" t="s">
        <v>224</v>
      </c>
      <c r="S938" t="s">
        <v>34</v>
      </c>
      <c r="T938" t="s">
        <v>225</v>
      </c>
      <c r="U938" t="s">
        <v>226</v>
      </c>
      <c r="V938" t="s">
        <v>52</v>
      </c>
      <c r="W938" t="s">
        <v>227</v>
      </c>
      <c r="X938" t="s">
        <v>228</v>
      </c>
      <c r="Y938" t="s">
        <v>42</v>
      </c>
    </row>
    <row r="939" spans="1:25" x14ac:dyDescent="0.25">
      <c r="A939">
        <v>10130</v>
      </c>
      <c r="B939">
        <v>40</v>
      </c>
      <c r="C939" t="s">
        <v>472</v>
      </c>
      <c r="D939">
        <v>2</v>
      </c>
      <c r="E939" t="s">
        <v>2079</v>
      </c>
      <c r="F939" t="s">
        <v>1506</v>
      </c>
      <c r="G939" t="s">
        <v>28</v>
      </c>
      <c r="H939">
        <v>2</v>
      </c>
      <c r="I939">
        <v>6</v>
      </c>
      <c r="J939">
        <v>2003</v>
      </c>
      <c r="K939" t="s">
        <v>2075</v>
      </c>
      <c r="L939">
        <v>86</v>
      </c>
      <c r="M939" t="s">
        <v>2076</v>
      </c>
      <c r="N939" t="s">
        <v>2080</v>
      </c>
      <c r="O939" t="s">
        <v>2081</v>
      </c>
      <c r="P939" t="s">
        <v>2082</v>
      </c>
      <c r="Q939" t="s">
        <v>34</v>
      </c>
      <c r="R939" t="s">
        <v>441</v>
      </c>
      <c r="S939" t="s">
        <v>185</v>
      </c>
      <c r="T939" t="s">
        <v>442</v>
      </c>
      <c r="U939" t="s">
        <v>38</v>
      </c>
      <c r="V939" t="s">
        <v>39</v>
      </c>
      <c r="W939" t="s">
        <v>1199</v>
      </c>
      <c r="X939" t="s">
        <v>377</v>
      </c>
      <c r="Y939" t="s">
        <v>65</v>
      </c>
    </row>
    <row r="940" spans="1:25" x14ac:dyDescent="0.25">
      <c r="A940">
        <v>10143</v>
      </c>
      <c r="B940">
        <v>46</v>
      </c>
      <c r="C940" t="s">
        <v>2083</v>
      </c>
      <c r="D940">
        <v>13</v>
      </c>
      <c r="E940" t="s">
        <v>2084</v>
      </c>
      <c r="F940" t="s">
        <v>581</v>
      </c>
      <c r="G940" t="s">
        <v>28</v>
      </c>
      <c r="H940">
        <v>3</v>
      </c>
      <c r="I940">
        <v>8</v>
      </c>
      <c r="J940">
        <v>2003</v>
      </c>
      <c r="K940" t="s">
        <v>2075</v>
      </c>
      <c r="L940">
        <v>86</v>
      </c>
      <c r="M940" t="s">
        <v>2076</v>
      </c>
      <c r="N940" t="s">
        <v>582</v>
      </c>
      <c r="O940" t="s">
        <v>583</v>
      </c>
      <c r="P940" t="s">
        <v>584</v>
      </c>
      <c r="Q940" t="s">
        <v>34</v>
      </c>
      <c r="R940" t="s">
        <v>251</v>
      </c>
      <c r="S940" t="s">
        <v>185</v>
      </c>
      <c r="T940" t="s">
        <v>252</v>
      </c>
      <c r="U940" t="s">
        <v>38</v>
      </c>
      <c r="V940" t="s">
        <v>39</v>
      </c>
      <c r="W940" t="s">
        <v>585</v>
      </c>
      <c r="X940" t="s">
        <v>586</v>
      </c>
      <c r="Y940" t="s">
        <v>65</v>
      </c>
    </row>
    <row r="941" spans="1:25" x14ac:dyDescent="0.25">
      <c r="A941">
        <v>10155</v>
      </c>
      <c r="B941">
        <v>44</v>
      </c>
      <c r="C941" t="s">
        <v>2085</v>
      </c>
      <c r="D941">
        <v>11</v>
      </c>
      <c r="E941" t="s">
        <v>2086</v>
      </c>
      <c r="F941" t="s">
        <v>588</v>
      </c>
      <c r="G941" t="s">
        <v>28</v>
      </c>
      <c r="H941">
        <v>4</v>
      </c>
      <c r="I941">
        <v>10</v>
      </c>
      <c r="J941">
        <v>2003</v>
      </c>
      <c r="K941" t="s">
        <v>2075</v>
      </c>
      <c r="L941">
        <v>86</v>
      </c>
      <c r="M941" t="s">
        <v>2076</v>
      </c>
      <c r="N941" t="s">
        <v>191</v>
      </c>
      <c r="O941" t="s">
        <v>192</v>
      </c>
      <c r="P941" t="s">
        <v>193</v>
      </c>
      <c r="Q941" t="s">
        <v>34</v>
      </c>
      <c r="R941" t="s">
        <v>194</v>
      </c>
      <c r="S941" t="s">
        <v>34</v>
      </c>
      <c r="T941" t="s">
        <v>195</v>
      </c>
      <c r="U941" t="s">
        <v>196</v>
      </c>
      <c r="V941" t="s">
        <v>52</v>
      </c>
      <c r="W941" t="s">
        <v>197</v>
      </c>
      <c r="X941" t="s">
        <v>198</v>
      </c>
      <c r="Y941" t="s">
        <v>65</v>
      </c>
    </row>
    <row r="942" spans="1:25" x14ac:dyDescent="0.25">
      <c r="A942">
        <v>10167</v>
      </c>
      <c r="B942">
        <v>46</v>
      </c>
      <c r="C942" t="s">
        <v>2087</v>
      </c>
      <c r="D942">
        <v>7</v>
      </c>
      <c r="E942" t="s">
        <v>2088</v>
      </c>
      <c r="F942" t="s">
        <v>590</v>
      </c>
      <c r="G942" t="s">
        <v>591</v>
      </c>
      <c r="H942">
        <v>4</v>
      </c>
      <c r="I942">
        <v>10</v>
      </c>
      <c r="J942">
        <v>2003</v>
      </c>
      <c r="K942" t="s">
        <v>2075</v>
      </c>
      <c r="L942">
        <v>86</v>
      </c>
      <c r="M942" t="s">
        <v>2076</v>
      </c>
      <c r="N942" t="s">
        <v>401</v>
      </c>
      <c r="O942" t="s">
        <v>402</v>
      </c>
      <c r="P942" t="s">
        <v>403</v>
      </c>
      <c r="Q942" t="s">
        <v>34</v>
      </c>
      <c r="R942" t="s">
        <v>404</v>
      </c>
      <c r="S942" t="s">
        <v>34</v>
      </c>
      <c r="T942" t="s">
        <v>405</v>
      </c>
      <c r="U942" t="s">
        <v>287</v>
      </c>
      <c r="V942" t="s">
        <v>52</v>
      </c>
      <c r="W942" t="s">
        <v>406</v>
      </c>
      <c r="X942" t="s">
        <v>316</v>
      </c>
      <c r="Y942" t="s">
        <v>65</v>
      </c>
    </row>
    <row r="943" spans="1:25" x14ac:dyDescent="0.25">
      <c r="A943">
        <v>10178</v>
      </c>
      <c r="B943">
        <v>41</v>
      </c>
      <c r="C943" t="s">
        <v>2089</v>
      </c>
      <c r="D943">
        <v>10</v>
      </c>
      <c r="E943" t="s">
        <v>2090</v>
      </c>
      <c r="F943" t="s">
        <v>593</v>
      </c>
      <c r="G943" t="s">
        <v>28</v>
      </c>
      <c r="H943">
        <v>4</v>
      </c>
      <c r="I943">
        <v>11</v>
      </c>
      <c r="J943">
        <v>2003</v>
      </c>
      <c r="K943" t="s">
        <v>2075</v>
      </c>
      <c r="L943">
        <v>86</v>
      </c>
      <c r="M943" t="s">
        <v>2076</v>
      </c>
      <c r="N943" t="s">
        <v>594</v>
      </c>
      <c r="O943" t="s">
        <v>595</v>
      </c>
      <c r="P943" t="s">
        <v>596</v>
      </c>
      <c r="Q943" t="s">
        <v>34</v>
      </c>
      <c r="R943" t="s">
        <v>597</v>
      </c>
      <c r="S943" t="s">
        <v>34</v>
      </c>
      <c r="T943" t="s">
        <v>598</v>
      </c>
      <c r="U943" t="s">
        <v>51</v>
      </c>
      <c r="V943" t="s">
        <v>52</v>
      </c>
      <c r="W943" t="s">
        <v>599</v>
      </c>
      <c r="X943" t="s">
        <v>600</v>
      </c>
      <c r="Y943" t="s">
        <v>65</v>
      </c>
    </row>
    <row r="944" spans="1:25" x14ac:dyDescent="0.25">
      <c r="A944">
        <v>10186</v>
      </c>
      <c r="B944">
        <v>32</v>
      </c>
      <c r="C944" t="s">
        <v>2077</v>
      </c>
      <c r="D944">
        <v>7</v>
      </c>
      <c r="E944" t="s">
        <v>2091</v>
      </c>
      <c r="F944" t="s">
        <v>602</v>
      </c>
      <c r="G944" t="s">
        <v>28</v>
      </c>
      <c r="H944">
        <v>4</v>
      </c>
      <c r="I944">
        <v>11</v>
      </c>
      <c r="J944">
        <v>2003</v>
      </c>
      <c r="K944" t="s">
        <v>2075</v>
      </c>
      <c r="L944">
        <v>86</v>
      </c>
      <c r="M944" t="s">
        <v>2076</v>
      </c>
      <c r="N944" t="s">
        <v>603</v>
      </c>
      <c r="O944" t="s">
        <v>604</v>
      </c>
      <c r="P944" t="s">
        <v>605</v>
      </c>
      <c r="Q944" t="s">
        <v>34</v>
      </c>
      <c r="R944" t="s">
        <v>577</v>
      </c>
      <c r="S944" t="s">
        <v>34</v>
      </c>
      <c r="T944" t="s">
        <v>606</v>
      </c>
      <c r="U944" t="s">
        <v>262</v>
      </c>
      <c r="V944" t="s">
        <v>52</v>
      </c>
      <c r="W944" t="s">
        <v>607</v>
      </c>
      <c r="X944" t="s">
        <v>608</v>
      </c>
      <c r="Y944" t="s">
        <v>42</v>
      </c>
    </row>
    <row r="945" spans="1:25" x14ac:dyDescent="0.25">
      <c r="A945">
        <v>10197</v>
      </c>
      <c r="B945">
        <v>46</v>
      </c>
      <c r="C945" t="s">
        <v>2092</v>
      </c>
      <c r="D945">
        <v>4</v>
      </c>
      <c r="E945" t="s">
        <v>2093</v>
      </c>
      <c r="F945" t="s">
        <v>610</v>
      </c>
      <c r="G945" t="s">
        <v>28</v>
      </c>
      <c r="H945">
        <v>4</v>
      </c>
      <c r="I945">
        <v>11</v>
      </c>
      <c r="J945">
        <v>2003</v>
      </c>
      <c r="K945" t="s">
        <v>2075</v>
      </c>
      <c r="L945">
        <v>86</v>
      </c>
      <c r="M945" t="s">
        <v>2076</v>
      </c>
      <c r="N945" t="s">
        <v>611</v>
      </c>
      <c r="O945" t="s">
        <v>612</v>
      </c>
      <c r="P945" t="s">
        <v>613</v>
      </c>
      <c r="Q945" t="s">
        <v>34</v>
      </c>
      <c r="R945" t="s">
        <v>614</v>
      </c>
      <c r="S945" t="s">
        <v>34</v>
      </c>
      <c r="T945" t="s">
        <v>615</v>
      </c>
      <c r="U945" t="s">
        <v>273</v>
      </c>
      <c r="V945" t="s">
        <v>52</v>
      </c>
      <c r="W945" t="s">
        <v>616</v>
      </c>
      <c r="X945" t="s">
        <v>617</v>
      </c>
      <c r="Y945" t="s">
        <v>65</v>
      </c>
    </row>
    <row r="946" spans="1:25" x14ac:dyDescent="0.25">
      <c r="A946">
        <v>10209</v>
      </c>
      <c r="B946">
        <v>28</v>
      </c>
      <c r="C946" t="s">
        <v>77</v>
      </c>
      <c r="D946">
        <v>6</v>
      </c>
      <c r="E946" t="s">
        <v>2094</v>
      </c>
      <c r="F946" t="s">
        <v>619</v>
      </c>
      <c r="G946" t="s">
        <v>28</v>
      </c>
      <c r="H946">
        <v>1</v>
      </c>
      <c r="I946">
        <v>1</v>
      </c>
      <c r="J946">
        <v>2004</v>
      </c>
      <c r="K946" t="s">
        <v>2075</v>
      </c>
      <c r="L946">
        <v>86</v>
      </c>
      <c r="M946" t="s">
        <v>2076</v>
      </c>
      <c r="N946" t="s">
        <v>620</v>
      </c>
      <c r="O946" t="s">
        <v>621</v>
      </c>
      <c r="P946" t="s">
        <v>622</v>
      </c>
      <c r="Q946" t="s">
        <v>34</v>
      </c>
      <c r="R946" t="s">
        <v>623</v>
      </c>
      <c r="S946" t="s">
        <v>73</v>
      </c>
      <c r="T946" t="s">
        <v>34</v>
      </c>
      <c r="U946" t="s">
        <v>38</v>
      </c>
      <c r="V946" t="s">
        <v>39</v>
      </c>
      <c r="W946" t="s">
        <v>624</v>
      </c>
      <c r="X946" t="s">
        <v>150</v>
      </c>
      <c r="Y946" t="s">
        <v>42</v>
      </c>
    </row>
    <row r="947" spans="1:25" x14ac:dyDescent="0.25">
      <c r="A947">
        <v>10222</v>
      </c>
      <c r="B947">
        <v>49</v>
      </c>
      <c r="C947" t="s">
        <v>2095</v>
      </c>
      <c r="D947">
        <v>10</v>
      </c>
      <c r="E947" t="s">
        <v>2096</v>
      </c>
      <c r="F947" t="s">
        <v>626</v>
      </c>
      <c r="G947" t="s">
        <v>28</v>
      </c>
      <c r="H947">
        <v>1</v>
      </c>
      <c r="I947">
        <v>2</v>
      </c>
      <c r="J947">
        <v>2004</v>
      </c>
      <c r="K947" t="s">
        <v>2075</v>
      </c>
      <c r="L947">
        <v>86</v>
      </c>
      <c r="M947" t="s">
        <v>2076</v>
      </c>
      <c r="N947" t="s">
        <v>627</v>
      </c>
      <c r="O947" t="s">
        <v>628</v>
      </c>
      <c r="P947" t="s">
        <v>629</v>
      </c>
      <c r="Q947" t="s">
        <v>34</v>
      </c>
      <c r="R947" t="s">
        <v>630</v>
      </c>
      <c r="S947" t="s">
        <v>73</v>
      </c>
      <c r="T947" t="s">
        <v>631</v>
      </c>
      <c r="U947" t="s">
        <v>38</v>
      </c>
      <c r="V947" t="s">
        <v>39</v>
      </c>
      <c r="W947" t="s">
        <v>362</v>
      </c>
      <c r="X947" t="s">
        <v>422</v>
      </c>
      <c r="Y947" t="s">
        <v>65</v>
      </c>
    </row>
    <row r="948" spans="1:25" x14ac:dyDescent="0.25">
      <c r="A948">
        <v>10248</v>
      </c>
      <c r="B948">
        <v>21</v>
      </c>
      <c r="C948" t="s">
        <v>2097</v>
      </c>
      <c r="D948">
        <v>1</v>
      </c>
      <c r="E948" t="s">
        <v>2098</v>
      </c>
      <c r="F948" t="s">
        <v>633</v>
      </c>
      <c r="G948" t="s">
        <v>591</v>
      </c>
      <c r="H948">
        <v>2</v>
      </c>
      <c r="I948">
        <v>5</v>
      </c>
      <c r="J948">
        <v>2004</v>
      </c>
      <c r="K948" t="s">
        <v>2075</v>
      </c>
      <c r="L948">
        <v>86</v>
      </c>
      <c r="M948" t="s">
        <v>2076</v>
      </c>
      <c r="N948" t="s">
        <v>31</v>
      </c>
      <c r="O948" t="s">
        <v>32</v>
      </c>
      <c r="P948" t="s">
        <v>33</v>
      </c>
      <c r="Q948" t="s">
        <v>34</v>
      </c>
      <c r="R948" t="s">
        <v>35</v>
      </c>
      <c r="S948" t="s">
        <v>36</v>
      </c>
      <c r="T948" t="s">
        <v>37</v>
      </c>
      <c r="U948" t="s">
        <v>38</v>
      </c>
      <c r="V948" t="s">
        <v>39</v>
      </c>
      <c r="W948" t="s">
        <v>40</v>
      </c>
      <c r="X948" t="s">
        <v>41</v>
      </c>
      <c r="Y948" t="s">
        <v>42</v>
      </c>
    </row>
    <row r="949" spans="1:25" x14ac:dyDescent="0.25">
      <c r="A949">
        <v>10262</v>
      </c>
      <c r="B949">
        <v>32</v>
      </c>
      <c r="C949" t="s">
        <v>2099</v>
      </c>
      <c r="D949">
        <v>15</v>
      </c>
      <c r="E949" t="s">
        <v>2100</v>
      </c>
      <c r="F949" t="s">
        <v>1525</v>
      </c>
      <c r="G949" t="s">
        <v>591</v>
      </c>
      <c r="H949">
        <v>2</v>
      </c>
      <c r="I949">
        <v>6</v>
      </c>
      <c r="J949">
        <v>2004</v>
      </c>
      <c r="K949" t="s">
        <v>2075</v>
      </c>
      <c r="L949">
        <v>86</v>
      </c>
      <c r="M949" t="s">
        <v>2076</v>
      </c>
      <c r="N949" t="s">
        <v>268</v>
      </c>
      <c r="O949" t="s">
        <v>269</v>
      </c>
      <c r="P949" t="s">
        <v>270</v>
      </c>
      <c r="Q949" t="s">
        <v>34</v>
      </c>
      <c r="R949" t="s">
        <v>271</v>
      </c>
      <c r="S949" t="s">
        <v>34</v>
      </c>
      <c r="T949" t="s">
        <v>272</v>
      </c>
      <c r="U949" t="s">
        <v>273</v>
      </c>
      <c r="V949" t="s">
        <v>52</v>
      </c>
      <c r="W949" t="s">
        <v>274</v>
      </c>
      <c r="X949" t="s">
        <v>275</v>
      </c>
      <c r="Y949" t="s">
        <v>42</v>
      </c>
    </row>
    <row r="950" spans="1:25" x14ac:dyDescent="0.25">
      <c r="A950">
        <v>10273</v>
      </c>
      <c r="B950">
        <v>34</v>
      </c>
      <c r="C950" t="s">
        <v>2101</v>
      </c>
      <c r="D950">
        <v>2</v>
      </c>
      <c r="E950" t="s">
        <v>2102</v>
      </c>
      <c r="F950" t="s">
        <v>637</v>
      </c>
      <c r="G950" t="s">
        <v>28</v>
      </c>
      <c r="H950">
        <v>3</v>
      </c>
      <c r="I950">
        <v>7</v>
      </c>
      <c r="J950">
        <v>2004</v>
      </c>
      <c r="K950" t="s">
        <v>2075</v>
      </c>
      <c r="L950">
        <v>86</v>
      </c>
      <c r="M950" t="s">
        <v>2076</v>
      </c>
      <c r="N950" t="s">
        <v>638</v>
      </c>
      <c r="O950" t="s">
        <v>639</v>
      </c>
      <c r="P950" t="s">
        <v>640</v>
      </c>
      <c r="Q950" t="s">
        <v>34</v>
      </c>
      <c r="R950" t="s">
        <v>641</v>
      </c>
      <c r="S950" t="s">
        <v>34</v>
      </c>
      <c r="T950" t="s">
        <v>642</v>
      </c>
      <c r="U950" t="s">
        <v>643</v>
      </c>
      <c r="V950" t="s">
        <v>52</v>
      </c>
      <c r="W950" t="s">
        <v>644</v>
      </c>
      <c r="X950" t="s">
        <v>645</v>
      </c>
      <c r="Y950" t="s">
        <v>65</v>
      </c>
    </row>
    <row r="951" spans="1:25" x14ac:dyDescent="0.25">
      <c r="A951">
        <v>10283</v>
      </c>
      <c r="B951">
        <v>21</v>
      </c>
      <c r="C951" t="s">
        <v>2101</v>
      </c>
      <c r="D951">
        <v>4</v>
      </c>
      <c r="E951" t="s">
        <v>2103</v>
      </c>
      <c r="F951" t="s">
        <v>647</v>
      </c>
      <c r="G951" t="s">
        <v>28</v>
      </c>
      <c r="H951">
        <v>3</v>
      </c>
      <c r="I951">
        <v>8</v>
      </c>
      <c r="J951">
        <v>2004</v>
      </c>
      <c r="K951" t="s">
        <v>2075</v>
      </c>
      <c r="L951">
        <v>86</v>
      </c>
      <c r="M951" t="s">
        <v>2076</v>
      </c>
      <c r="N951" t="s">
        <v>648</v>
      </c>
      <c r="O951" t="s">
        <v>649</v>
      </c>
      <c r="P951" t="s">
        <v>650</v>
      </c>
      <c r="Q951" t="s">
        <v>34</v>
      </c>
      <c r="R951" t="s">
        <v>651</v>
      </c>
      <c r="S951" t="s">
        <v>351</v>
      </c>
      <c r="T951" t="s">
        <v>652</v>
      </c>
      <c r="U951" t="s">
        <v>353</v>
      </c>
      <c r="V951" t="s">
        <v>39</v>
      </c>
      <c r="W951" t="s">
        <v>653</v>
      </c>
      <c r="X951" t="s">
        <v>264</v>
      </c>
      <c r="Y951" t="s">
        <v>42</v>
      </c>
    </row>
    <row r="952" spans="1:25" x14ac:dyDescent="0.25">
      <c r="A952">
        <v>10296</v>
      </c>
      <c r="B952">
        <v>21</v>
      </c>
      <c r="C952" t="s">
        <v>472</v>
      </c>
      <c r="D952">
        <v>13</v>
      </c>
      <c r="E952" t="s">
        <v>2104</v>
      </c>
      <c r="F952" t="s">
        <v>1530</v>
      </c>
      <c r="G952" t="s">
        <v>28</v>
      </c>
      <c r="H952">
        <v>3</v>
      </c>
      <c r="I952">
        <v>9</v>
      </c>
      <c r="J952">
        <v>2004</v>
      </c>
      <c r="K952" t="s">
        <v>2075</v>
      </c>
      <c r="L952">
        <v>86</v>
      </c>
      <c r="M952" t="s">
        <v>2076</v>
      </c>
      <c r="N952" t="s">
        <v>1531</v>
      </c>
      <c r="O952" t="s">
        <v>1532</v>
      </c>
      <c r="P952" t="s">
        <v>1533</v>
      </c>
      <c r="Q952" t="s">
        <v>34</v>
      </c>
      <c r="R952" t="s">
        <v>1534</v>
      </c>
      <c r="S952" t="s">
        <v>34</v>
      </c>
      <c r="T952" t="s">
        <v>1535</v>
      </c>
      <c r="U952" t="s">
        <v>810</v>
      </c>
      <c r="V952" t="s">
        <v>52</v>
      </c>
      <c r="W952" t="s">
        <v>1536</v>
      </c>
      <c r="X952" t="s">
        <v>150</v>
      </c>
      <c r="Y952" t="s">
        <v>42</v>
      </c>
    </row>
    <row r="953" spans="1:25" x14ac:dyDescent="0.25">
      <c r="A953">
        <v>10307</v>
      </c>
      <c r="B953">
        <v>31</v>
      </c>
      <c r="C953" t="s">
        <v>2073</v>
      </c>
      <c r="D953">
        <v>7</v>
      </c>
      <c r="E953" t="s">
        <v>2105</v>
      </c>
      <c r="F953" t="s">
        <v>663</v>
      </c>
      <c r="G953" t="s">
        <v>28</v>
      </c>
      <c r="H953">
        <v>4</v>
      </c>
      <c r="I953">
        <v>10</v>
      </c>
      <c r="J953">
        <v>2004</v>
      </c>
      <c r="K953" t="s">
        <v>2075</v>
      </c>
      <c r="L953">
        <v>86</v>
      </c>
      <c r="M953" t="s">
        <v>2076</v>
      </c>
      <c r="N953" t="s">
        <v>329</v>
      </c>
      <c r="O953" t="s">
        <v>330</v>
      </c>
      <c r="P953" t="s">
        <v>331</v>
      </c>
      <c r="Q953" t="s">
        <v>34</v>
      </c>
      <c r="R953" t="s">
        <v>332</v>
      </c>
      <c r="S953" t="s">
        <v>214</v>
      </c>
      <c r="T953" t="s">
        <v>333</v>
      </c>
      <c r="U953" t="s">
        <v>38</v>
      </c>
      <c r="V953" t="s">
        <v>39</v>
      </c>
      <c r="W953" t="s">
        <v>334</v>
      </c>
      <c r="X953" t="s">
        <v>335</v>
      </c>
      <c r="Y953" t="s">
        <v>42</v>
      </c>
    </row>
    <row r="954" spans="1:25" x14ac:dyDescent="0.25">
      <c r="A954">
        <v>10316</v>
      </c>
      <c r="B954">
        <v>21</v>
      </c>
      <c r="C954" t="s">
        <v>2095</v>
      </c>
      <c r="D954">
        <v>15</v>
      </c>
      <c r="E954" t="s">
        <v>2106</v>
      </c>
      <c r="F954" t="s">
        <v>665</v>
      </c>
      <c r="G954" t="s">
        <v>28</v>
      </c>
      <c r="H954">
        <v>4</v>
      </c>
      <c r="I954">
        <v>11</v>
      </c>
      <c r="J954">
        <v>2004</v>
      </c>
      <c r="K954" t="s">
        <v>2075</v>
      </c>
      <c r="L954">
        <v>86</v>
      </c>
      <c r="M954" t="s">
        <v>2076</v>
      </c>
      <c r="N954" t="s">
        <v>666</v>
      </c>
      <c r="O954" t="s">
        <v>667</v>
      </c>
      <c r="P954" t="s">
        <v>668</v>
      </c>
      <c r="Q954" t="s">
        <v>34</v>
      </c>
      <c r="R954" t="s">
        <v>669</v>
      </c>
      <c r="S954" t="s">
        <v>670</v>
      </c>
      <c r="T954" t="s">
        <v>671</v>
      </c>
      <c r="U954" t="s">
        <v>262</v>
      </c>
      <c r="V954" t="s">
        <v>52</v>
      </c>
      <c r="W954" t="s">
        <v>672</v>
      </c>
      <c r="X954" t="s">
        <v>673</v>
      </c>
      <c r="Y954" t="s">
        <v>42</v>
      </c>
    </row>
    <row r="955" spans="1:25" x14ac:dyDescent="0.25">
      <c r="A955">
        <v>10327</v>
      </c>
      <c r="B955">
        <v>25</v>
      </c>
      <c r="C955" t="s">
        <v>2107</v>
      </c>
      <c r="D955">
        <v>5</v>
      </c>
      <c r="E955" t="s">
        <v>2108</v>
      </c>
      <c r="F955" t="s">
        <v>1540</v>
      </c>
      <c r="G955" t="s">
        <v>724</v>
      </c>
      <c r="H955">
        <v>4</v>
      </c>
      <c r="I955">
        <v>11</v>
      </c>
      <c r="J955">
        <v>2004</v>
      </c>
      <c r="K955" t="s">
        <v>2075</v>
      </c>
      <c r="L955">
        <v>86</v>
      </c>
      <c r="M955" t="s">
        <v>2076</v>
      </c>
      <c r="N955" t="s">
        <v>562</v>
      </c>
      <c r="O955" t="s">
        <v>563</v>
      </c>
      <c r="P955" t="s">
        <v>564</v>
      </c>
      <c r="Q955" t="s">
        <v>34</v>
      </c>
      <c r="R955" t="s">
        <v>565</v>
      </c>
      <c r="S955" t="s">
        <v>34</v>
      </c>
      <c r="T955" t="s">
        <v>566</v>
      </c>
      <c r="U955" t="s">
        <v>567</v>
      </c>
      <c r="V955" t="s">
        <v>52</v>
      </c>
      <c r="W955" t="s">
        <v>568</v>
      </c>
      <c r="X955" t="s">
        <v>569</v>
      </c>
      <c r="Y955" t="s">
        <v>42</v>
      </c>
    </row>
    <row r="956" spans="1:25" x14ac:dyDescent="0.25">
      <c r="A956">
        <v>10338</v>
      </c>
      <c r="B956">
        <v>28</v>
      </c>
      <c r="C956" t="s">
        <v>2109</v>
      </c>
      <c r="D956">
        <v>3</v>
      </c>
      <c r="E956" t="s">
        <v>2110</v>
      </c>
      <c r="F956" t="s">
        <v>1542</v>
      </c>
      <c r="G956" t="s">
        <v>28</v>
      </c>
      <c r="H956">
        <v>4</v>
      </c>
      <c r="I956">
        <v>11</v>
      </c>
      <c r="J956">
        <v>2004</v>
      </c>
      <c r="K956" t="s">
        <v>2075</v>
      </c>
      <c r="L956">
        <v>86</v>
      </c>
      <c r="M956" t="s">
        <v>2076</v>
      </c>
      <c r="N956" t="s">
        <v>1543</v>
      </c>
      <c r="O956" t="s">
        <v>1544</v>
      </c>
      <c r="P956" t="s">
        <v>1545</v>
      </c>
      <c r="Q956" t="s">
        <v>34</v>
      </c>
      <c r="R956" t="s">
        <v>1546</v>
      </c>
      <c r="S956" t="s">
        <v>34</v>
      </c>
      <c r="T956" t="s">
        <v>1547</v>
      </c>
      <c r="U956" t="s">
        <v>643</v>
      </c>
      <c r="V956" t="s">
        <v>52</v>
      </c>
      <c r="W956" t="s">
        <v>1548</v>
      </c>
      <c r="X956" t="s">
        <v>1549</v>
      </c>
      <c r="Y956" t="s">
        <v>42</v>
      </c>
    </row>
    <row r="957" spans="1:25" x14ac:dyDescent="0.25">
      <c r="A957">
        <v>10350</v>
      </c>
      <c r="B957">
        <v>43</v>
      </c>
      <c r="C957" t="s">
        <v>2111</v>
      </c>
      <c r="D957">
        <v>6</v>
      </c>
      <c r="E957" t="s">
        <v>2112</v>
      </c>
      <c r="F957" t="s">
        <v>682</v>
      </c>
      <c r="G957" t="s">
        <v>28</v>
      </c>
      <c r="H957">
        <v>4</v>
      </c>
      <c r="I957">
        <v>12</v>
      </c>
      <c r="J957">
        <v>2004</v>
      </c>
      <c r="K957" t="s">
        <v>2075</v>
      </c>
      <c r="L957">
        <v>86</v>
      </c>
      <c r="M957" t="s">
        <v>2076</v>
      </c>
      <c r="N957" t="s">
        <v>268</v>
      </c>
      <c r="O957" t="s">
        <v>269</v>
      </c>
      <c r="P957" t="s">
        <v>270</v>
      </c>
      <c r="Q957" t="s">
        <v>34</v>
      </c>
      <c r="R957" t="s">
        <v>271</v>
      </c>
      <c r="S957" t="s">
        <v>34</v>
      </c>
      <c r="T957" t="s">
        <v>272</v>
      </c>
      <c r="U957" t="s">
        <v>273</v>
      </c>
      <c r="V957" t="s">
        <v>52</v>
      </c>
      <c r="W957" t="s">
        <v>274</v>
      </c>
      <c r="X957" t="s">
        <v>275</v>
      </c>
      <c r="Y957" t="s">
        <v>42</v>
      </c>
    </row>
    <row r="958" spans="1:25" x14ac:dyDescent="0.25">
      <c r="A958">
        <v>10373</v>
      </c>
      <c r="B958">
        <v>22</v>
      </c>
      <c r="C958" t="s">
        <v>2113</v>
      </c>
      <c r="D958">
        <v>5</v>
      </c>
      <c r="E958" t="s">
        <v>2114</v>
      </c>
      <c r="F958" t="s">
        <v>687</v>
      </c>
      <c r="G958" t="s">
        <v>28</v>
      </c>
      <c r="H958">
        <v>1</v>
      </c>
      <c r="I958">
        <v>1</v>
      </c>
      <c r="J958">
        <v>2005</v>
      </c>
      <c r="K958" t="s">
        <v>2075</v>
      </c>
      <c r="L958">
        <v>86</v>
      </c>
      <c r="M958" t="s">
        <v>2076</v>
      </c>
      <c r="N958" t="s">
        <v>688</v>
      </c>
      <c r="O958" t="s">
        <v>689</v>
      </c>
      <c r="P958" t="s">
        <v>690</v>
      </c>
      <c r="Q958" t="s">
        <v>34</v>
      </c>
      <c r="R958" t="s">
        <v>691</v>
      </c>
      <c r="S958" t="s">
        <v>34</v>
      </c>
      <c r="T958" t="s">
        <v>692</v>
      </c>
      <c r="U958" t="s">
        <v>196</v>
      </c>
      <c r="V958" t="s">
        <v>52</v>
      </c>
      <c r="W958" t="s">
        <v>693</v>
      </c>
      <c r="X958" t="s">
        <v>694</v>
      </c>
      <c r="Y958" t="s">
        <v>42</v>
      </c>
    </row>
    <row r="959" spans="1:25" x14ac:dyDescent="0.25">
      <c r="A959">
        <v>10386</v>
      </c>
      <c r="B959">
        <v>37</v>
      </c>
      <c r="C959" t="s">
        <v>2115</v>
      </c>
      <c r="D959">
        <v>5</v>
      </c>
      <c r="E959" t="s">
        <v>2116</v>
      </c>
      <c r="F959" t="s">
        <v>1557</v>
      </c>
      <c r="G959" t="s">
        <v>724</v>
      </c>
      <c r="H959">
        <v>1</v>
      </c>
      <c r="I959">
        <v>3</v>
      </c>
      <c r="J959">
        <v>2005</v>
      </c>
      <c r="K959" t="s">
        <v>2075</v>
      </c>
      <c r="L959">
        <v>86</v>
      </c>
      <c r="M959" t="s">
        <v>2076</v>
      </c>
      <c r="N959" t="s">
        <v>268</v>
      </c>
      <c r="O959" t="s">
        <v>269</v>
      </c>
      <c r="P959" t="s">
        <v>270</v>
      </c>
      <c r="Q959" t="s">
        <v>34</v>
      </c>
      <c r="R959" t="s">
        <v>271</v>
      </c>
      <c r="S959" t="s">
        <v>34</v>
      </c>
      <c r="T959" t="s">
        <v>272</v>
      </c>
      <c r="U959" t="s">
        <v>273</v>
      </c>
      <c r="V959" t="s">
        <v>52</v>
      </c>
      <c r="W959" t="s">
        <v>274</v>
      </c>
      <c r="X959" t="s">
        <v>275</v>
      </c>
      <c r="Y959" t="s">
        <v>65</v>
      </c>
    </row>
    <row r="960" spans="1:25" x14ac:dyDescent="0.25">
      <c r="A960">
        <v>10398</v>
      </c>
      <c r="B960">
        <v>28</v>
      </c>
      <c r="C960" t="s">
        <v>2117</v>
      </c>
      <c r="D960">
        <v>18</v>
      </c>
      <c r="E960" t="s">
        <v>2118</v>
      </c>
      <c r="F960" t="s">
        <v>1559</v>
      </c>
      <c r="G960" t="s">
        <v>28</v>
      </c>
      <c r="H960">
        <v>1</v>
      </c>
      <c r="I960">
        <v>3</v>
      </c>
      <c r="J960">
        <v>2005</v>
      </c>
      <c r="K960" t="s">
        <v>2075</v>
      </c>
      <c r="L960">
        <v>86</v>
      </c>
      <c r="M960" t="s">
        <v>2076</v>
      </c>
      <c r="N960" t="s">
        <v>46</v>
      </c>
      <c r="O960" t="s">
        <v>47</v>
      </c>
      <c r="P960" t="s">
        <v>48</v>
      </c>
      <c r="Q960" t="s">
        <v>34</v>
      </c>
      <c r="R960" t="s">
        <v>49</v>
      </c>
      <c r="S960" t="s">
        <v>34</v>
      </c>
      <c r="T960" t="s">
        <v>50</v>
      </c>
      <c r="U960" t="s">
        <v>51</v>
      </c>
      <c r="V960" t="s">
        <v>52</v>
      </c>
      <c r="W960" t="s">
        <v>53</v>
      </c>
      <c r="X960" t="s">
        <v>54</v>
      </c>
      <c r="Y960" t="s">
        <v>42</v>
      </c>
    </row>
    <row r="961" spans="1:25" x14ac:dyDescent="0.25">
      <c r="A961">
        <v>10400</v>
      </c>
      <c r="B961">
        <v>30</v>
      </c>
      <c r="C961" t="s">
        <v>2083</v>
      </c>
      <c r="D961">
        <v>7</v>
      </c>
      <c r="E961" t="s">
        <v>2119</v>
      </c>
      <c r="F961" t="s">
        <v>700</v>
      </c>
      <c r="G961" t="s">
        <v>28</v>
      </c>
      <c r="H961">
        <v>2</v>
      </c>
      <c r="I961">
        <v>4</v>
      </c>
      <c r="J961">
        <v>2005</v>
      </c>
      <c r="K961" t="s">
        <v>2075</v>
      </c>
      <c r="L961">
        <v>86</v>
      </c>
      <c r="M961" t="s">
        <v>2076</v>
      </c>
      <c r="N961" t="s">
        <v>701</v>
      </c>
      <c r="O961" t="s">
        <v>702</v>
      </c>
      <c r="P961" t="s">
        <v>703</v>
      </c>
      <c r="Q961" t="s">
        <v>34</v>
      </c>
      <c r="R961" t="s">
        <v>704</v>
      </c>
      <c r="S961" t="s">
        <v>73</v>
      </c>
      <c r="T961" t="s">
        <v>92</v>
      </c>
      <c r="U961" t="s">
        <v>38</v>
      </c>
      <c r="V961" t="s">
        <v>39</v>
      </c>
      <c r="W961" t="s">
        <v>149</v>
      </c>
      <c r="X961" t="s">
        <v>705</v>
      </c>
      <c r="Y961" t="s">
        <v>42</v>
      </c>
    </row>
    <row r="962" spans="1:25" x14ac:dyDescent="0.25">
      <c r="A962">
        <v>10414</v>
      </c>
      <c r="B962">
        <v>44</v>
      </c>
      <c r="C962" t="s">
        <v>2097</v>
      </c>
      <c r="D962">
        <v>1</v>
      </c>
      <c r="E962" t="s">
        <v>2120</v>
      </c>
      <c r="F962" t="s">
        <v>707</v>
      </c>
      <c r="G962" t="s">
        <v>708</v>
      </c>
      <c r="H962">
        <v>2</v>
      </c>
      <c r="I962">
        <v>5</v>
      </c>
      <c r="J962">
        <v>2005</v>
      </c>
      <c r="K962" t="s">
        <v>2075</v>
      </c>
      <c r="L962">
        <v>86</v>
      </c>
      <c r="M962" t="s">
        <v>2076</v>
      </c>
      <c r="N962" t="s">
        <v>656</v>
      </c>
      <c r="O962" t="s">
        <v>657</v>
      </c>
      <c r="P962" t="s">
        <v>658</v>
      </c>
      <c r="Q962" t="s">
        <v>34</v>
      </c>
      <c r="R962" t="s">
        <v>659</v>
      </c>
      <c r="S962" t="s">
        <v>185</v>
      </c>
      <c r="T962" t="s">
        <v>660</v>
      </c>
      <c r="U962" t="s">
        <v>38</v>
      </c>
      <c r="V962" t="s">
        <v>39</v>
      </c>
      <c r="W962" t="s">
        <v>661</v>
      </c>
      <c r="X962" t="s">
        <v>94</v>
      </c>
      <c r="Y962" t="s">
        <v>65</v>
      </c>
    </row>
    <row r="963" spans="1:25" x14ac:dyDescent="0.25">
      <c r="A963">
        <v>10103</v>
      </c>
      <c r="B963">
        <v>25</v>
      </c>
      <c r="C963" t="s">
        <v>77</v>
      </c>
      <c r="D963">
        <v>13</v>
      </c>
      <c r="E963" t="s">
        <v>2121</v>
      </c>
      <c r="F963" t="s">
        <v>277</v>
      </c>
      <c r="G963" t="s">
        <v>28</v>
      </c>
      <c r="H963">
        <v>1</v>
      </c>
      <c r="I963">
        <v>1</v>
      </c>
      <c r="J963">
        <v>2003</v>
      </c>
      <c r="K963" t="s">
        <v>1354</v>
      </c>
      <c r="L963">
        <v>104</v>
      </c>
      <c r="M963" t="s">
        <v>2122</v>
      </c>
      <c r="N963" t="s">
        <v>201</v>
      </c>
      <c r="O963" t="s">
        <v>202</v>
      </c>
      <c r="P963" t="s">
        <v>203</v>
      </c>
      <c r="Q963" t="s">
        <v>34</v>
      </c>
      <c r="R963" t="s">
        <v>204</v>
      </c>
      <c r="S963" t="s">
        <v>34</v>
      </c>
      <c r="T963" t="s">
        <v>205</v>
      </c>
      <c r="U963" t="s">
        <v>112</v>
      </c>
      <c r="V963" t="s">
        <v>52</v>
      </c>
      <c r="W963" t="s">
        <v>206</v>
      </c>
      <c r="X963" t="s">
        <v>207</v>
      </c>
      <c r="Y963" t="s">
        <v>42</v>
      </c>
    </row>
    <row r="964" spans="1:25" x14ac:dyDescent="0.25">
      <c r="A964">
        <v>10111</v>
      </c>
      <c r="B964">
        <v>43</v>
      </c>
      <c r="C964" t="s">
        <v>77</v>
      </c>
      <c r="D964">
        <v>1</v>
      </c>
      <c r="E964" t="s">
        <v>2123</v>
      </c>
      <c r="F964" t="s">
        <v>1358</v>
      </c>
      <c r="G964" t="s">
        <v>28</v>
      </c>
      <c r="H964">
        <v>1</v>
      </c>
      <c r="I964">
        <v>3</v>
      </c>
      <c r="J964">
        <v>2003</v>
      </c>
      <c r="K964" t="s">
        <v>1354</v>
      </c>
      <c r="L964">
        <v>104</v>
      </c>
      <c r="M964" t="s">
        <v>2122</v>
      </c>
      <c r="N964" t="s">
        <v>118</v>
      </c>
      <c r="O964" t="s">
        <v>119</v>
      </c>
      <c r="P964" t="s">
        <v>120</v>
      </c>
      <c r="Q964" t="s">
        <v>34</v>
      </c>
      <c r="R964" t="s">
        <v>83</v>
      </c>
      <c r="S964" t="s">
        <v>73</v>
      </c>
      <c r="T964" t="s">
        <v>34</v>
      </c>
      <c r="U964" t="s">
        <v>38</v>
      </c>
      <c r="V964" t="s">
        <v>39</v>
      </c>
      <c r="W964" t="s">
        <v>121</v>
      </c>
      <c r="X964" t="s">
        <v>76</v>
      </c>
      <c r="Y964" t="s">
        <v>65</v>
      </c>
    </row>
    <row r="965" spans="1:25" x14ac:dyDescent="0.25">
      <c r="A965">
        <v>10126</v>
      </c>
      <c r="B965">
        <v>30</v>
      </c>
      <c r="C965" t="s">
        <v>2124</v>
      </c>
      <c r="D965">
        <v>13</v>
      </c>
      <c r="E965" t="s">
        <v>2125</v>
      </c>
      <c r="F965" t="s">
        <v>291</v>
      </c>
      <c r="G965" t="s">
        <v>28</v>
      </c>
      <c r="H965">
        <v>2</v>
      </c>
      <c r="I965">
        <v>5</v>
      </c>
      <c r="J965">
        <v>2003</v>
      </c>
      <c r="K965" t="s">
        <v>1354</v>
      </c>
      <c r="L965">
        <v>104</v>
      </c>
      <c r="M965" t="s">
        <v>2122</v>
      </c>
      <c r="N965" t="s">
        <v>292</v>
      </c>
      <c r="O965" t="s">
        <v>293</v>
      </c>
      <c r="P965" t="s">
        <v>294</v>
      </c>
      <c r="Q965" t="s">
        <v>34</v>
      </c>
      <c r="R965" t="s">
        <v>271</v>
      </c>
      <c r="S965" t="s">
        <v>34</v>
      </c>
      <c r="T965" t="s">
        <v>295</v>
      </c>
      <c r="U965" t="s">
        <v>273</v>
      </c>
      <c r="V965" t="s">
        <v>52</v>
      </c>
      <c r="W965" t="s">
        <v>296</v>
      </c>
      <c r="X965" t="s">
        <v>297</v>
      </c>
      <c r="Y965" t="s">
        <v>42</v>
      </c>
    </row>
    <row r="966" spans="1:25" x14ac:dyDescent="0.25">
      <c r="A966">
        <v>10139</v>
      </c>
      <c r="B966">
        <v>20</v>
      </c>
      <c r="C966" t="s">
        <v>2126</v>
      </c>
      <c r="D966">
        <v>2</v>
      </c>
      <c r="E966" t="s">
        <v>2127</v>
      </c>
      <c r="F966" t="s">
        <v>1362</v>
      </c>
      <c r="G966" t="s">
        <v>28</v>
      </c>
      <c r="H966">
        <v>3</v>
      </c>
      <c r="I966">
        <v>7</v>
      </c>
      <c r="J966">
        <v>2003</v>
      </c>
      <c r="K966" t="s">
        <v>1354</v>
      </c>
      <c r="L966">
        <v>104</v>
      </c>
      <c r="M966" t="s">
        <v>2122</v>
      </c>
      <c r="N966" t="s">
        <v>233</v>
      </c>
      <c r="O966" t="s">
        <v>234</v>
      </c>
      <c r="P966" t="s">
        <v>235</v>
      </c>
      <c r="Q966" t="s">
        <v>236</v>
      </c>
      <c r="R966" t="s">
        <v>237</v>
      </c>
      <c r="S966" t="s">
        <v>238</v>
      </c>
      <c r="T966" t="s">
        <v>239</v>
      </c>
      <c r="U966" t="s">
        <v>139</v>
      </c>
      <c r="V966" t="s">
        <v>140</v>
      </c>
      <c r="W966" t="s">
        <v>240</v>
      </c>
      <c r="X966" t="s">
        <v>241</v>
      </c>
      <c r="Y966" t="s">
        <v>42</v>
      </c>
    </row>
    <row r="967" spans="1:25" x14ac:dyDescent="0.25">
      <c r="A967">
        <v>10150</v>
      </c>
      <c r="B967">
        <v>26</v>
      </c>
      <c r="C967" t="s">
        <v>77</v>
      </c>
      <c r="D967">
        <v>10</v>
      </c>
      <c r="E967" t="s">
        <v>2128</v>
      </c>
      <c r="F967" t="s">
        <v>301</v>
      </c>
      <c r="G967" t="s">
        <v>28</v>
      </c>
      <c r="H967">
        <v>3</v>
      </c>
      <c r="I967">
        <v>9</v>
      </c>
      <c r="J967">
        <v>2003</v>
      </c>
      <c r="K967" t="s">
        <v>1354</v>
      </c>
      <c r="L967">
        <v>104</v>
      </c>
      <c r="M967" t="s">
        <v>2122</v>
      </c>
      <c r="N967" t="s">
        <v>302</v>
      </c>
      <c r="O967" t="s">
        <v>303</v>
      </c>
      <c r="P967" t="s">
        <v>304</v>
      </c>
      <c r="Q967" t="s">
        <v>34</v>
      </c>
      <c r="R967" t="s">
        <v>305</v>
      </c>
      <c r="S967" t="s">
        <v>34</v>
      </c>
      <c r="T967" t="s">
        <v>306</v>
      </c>
      <c r="U967" t="s">
        <v>305</v>
      </c>
      <c r="V967" t="s">
        <v>307</v>
      </c>
      <c r="W967" t="s">
        <v>308</v>
      </c>
      <c r="X967" t="s">
        <v>309</v>
      </c>
      <c r="Y967" t="s">
        <v>42</v>
      </c>
    </row>
    <row r="968" spans="1:25" x14ac:dyDescent="0.25">
      <c r="A968">
        <v>10163</v>
      </c>
      <c r="B968">
        <v>40</v>
      </c>
      <c r="C968" t="s">
        <v>77</v>
      </c>
      <c r="D968">
        <v>3</v>
      </c>
      <c r="E968" t="s">
        <v>2129</v>
      </c>
      <c r="F968" t="s">
        <v>311</v>
      </c>
      <c r="G968" t="s">
        <v>28</v>
      </c>
      <c r="H968">
        <v>4</v>
      </c>
      <c r="I968">
        <v>10</v>
      </c>
      <c r="J968">
        <v>2003</v>
      </c>
      <c r="K968" t="s">
        <v>1354</v>
      </c>
      <c r="L968">
        <v>104</v>
      </c>
      <c r="M968" t="s">
        <v>2122</v>
      </c>
      <c r="N968" t="s">
        <v>312</v>
      </c>
      <c r="O968" t="s">
        <v>313</v>
      </c>
      <c r="P968" t="s">
        <v>314</v>
      </c>
      <c r="Q968" t="s">
        <v>315</v>
      </c>
      <c r="R968" t="s">
        <v>35</v>
      </c>
      <c r="S968" t="s">
        <v>36</v>
      </c>
      <c r="T968" t="s">
        <v>37</v>
      </c>
      <c r="U968" t="s">
        <v>38</v>
      </c>
      <c r="V968" t="s">
        <v>39</v>
      </c>
      <c r="W968" t="s">
        <v>187</v>
      </c>
      <c r="X968" t="s">
        <v>316</v>
      </c>
      <c r="Y968" t="s">
        <v>65</v>
      </c>
    </row>
    <row r="969" spans="1:25" x14ac:dyDescent="0.25">
      <c r="A969">
        <v>10173</v>
      </c>
      <c r="B969">
        <v>31</v>
      </c>
      <c r="C969" t="s">
        <v>2130</v>
      </c>
      <c r="D969">
        <v>1</v>
      </c>
      <c r="E969" t="s">
        <v>2131</v>
      </c>
      <c r="F969" t="s">
        <v>1306</v>
      </c>
      <c r="G969" t="s">
        <v>28</v>
      </c>
      <c r="H969">
        <v>4</v>
      </c>
      <c r="I969">
        <v>11</v>
      </c>
      <c r="J969">
        <v>2003</v>
      </c>
      <c r="K969" t="s">
        <v>1354</v>
      </c>
      <c r="L969">
        <v>104</v>
      </c>
      <c r="M969" t="s">
        <v>2122</v>
      </c>
      <c r="N969" t="s">
        <v>1369</v>
      </c>
      <c r="O969" t="s">
        <v>1370</v>
      </c>
      <c r="P969" t="s">
        <v>1371</v>
      </c>
      <c r="Q969" t="s">
        <v>34</v>
      </c>
      <c r="R969" t="s">
        <v>1372</v>
      </c>
      <c r="S969" t="s">
        <v>34</v>
      </c>
      <c r="T969" t="s">
        <v>1373</v>
      </c>
      <c r="U969" t="s">
        <v>396</v>
      </c>
      <c r="V969" t="s">
        <v>52</v>
      </c>
      <c r="W969" t="s">
        <v>1374</v>
      </c>
      <c r="X969" t="s">
        <v>1375</v>
      </c>
      <c r="Y969" t="s">
        <v>42</v>
      </c>
    </row>
    <row r="970" spans="1:25" x14ac:dyDescent="0.25">
      <c r="A970">
        <v>10183</v>
      </c>
      <c r="B970">
        <v>22</v>
      </c>
      <c r="C970" t="s">
        <v>77</v>
      </c>
      <c r="D970">
        <v>10</v>
      </c>
      <c r="E970" t="s">
        <v>2132</v>
      </c>
      <c r="F970" t="s">
        <v>328</v>
      </c>
      <c r="G970" t="s">
        <v>28</v>
      </c>
      <c r="H970">
        <v>4</v>
      </c>
      <c r="I970">
        <v>11</v>
      </c>
      <c r="J970">
        <v>2003</v>
      </c>
      <c r="K970" t="s">
        <v>1354</v>
      </c>
      <c r="L970">
        <v>104</v>
      </c>
      <c r="M970" t="s">
        <v>2122</v>
      </c>
      <c r="N970" t="s">
        <v>329</v>
      </c>
      <c r="O970" t="s">
        <v>330</v>
      </c>
      <c r="P970" t="s">
        <v>331</v>
      </c>
      <c r="Q970" t="s">
        <v>34</v>
      </c>
      <c r="R970" t="s">
        <v>332</v>
      </c>
      <c r="S970" t="s">
        <v>214</v>
      </c>
      <c r="T970" t="s">
        <v>333</v>
      </c>
      <c r="U970" t="s">
        <v>38</v>
      </c>
      <c r="V970" t="s">
        <v>39</v>
      </c>
      <c r="W970" t="s">
        <v>334</v>
      </c>
      <c r="X970" t="s">
        <v>335</v>
      </c>
      <c r="Y970" t="s">
        <v>42</v>
      </c>
    </row>
    <row r="971" spans="1:25" x14ac:dyDescent="0.25">
      <c r="A971">
        <v>10193</v>
      </c>
      <c r="B971">
        <v>23</v>
      </c>
      <c r="C971" t="s">
        <v>77</v>
      </c>
      <c r="D971">
        <v>2</v>
      </c>
      <c r="E971" t="s">
        <v>2133</v>
      </c>
      <c r="F971" t="s">
        <v>1379</v>
      </c>
      <c r="G971" t="s">
        <v>28</v>
      </c>
      <c r="H971">
        <v>4</v>
      </c>
      <c r="I971">
        <v>11</v>
      </c>
      <c r="J971">
        <v>2003</v>
      </c>
      <c r="K971" t="s">
        <v>1354</v>
      </c>
      <c r="L971">
        <v>104</v>
      </c>
      <c r="M971" t="s">
        <v>2122</v>
      </c>
      <c r="N971" t="s">
        <v>1380</v>
      </c>
      <c r="O971" t="s">
        <v>1381</v>
      </c>
      <c r="P971" t="s">
        <v>1382</v>
      </c>
      <c r="Q971" t="s">
        <v>34</v>
      </c>
      <c r="R971" t="s">
        <v>1383</v>
      </c>
      <c r="S971" t="s">
        <v>137</v>
      </c>
      <c r="T971" t="s">
        <v>1384</v>
      </c>
      <c r="U971" t="s">
        <v>139</v>
      </c>
      <c r="V971" t="s">
        <v>140</v>
      </c>
      <c r="W971" t="s">
        <v>1385</v>
      </c>
      <c r="X971" t="s">
        <v>1386</v>
      </c>
      <c r="Y971" t="s">
        <v>42</v>
      </c>
    </row>
    <row r="972" spans="1:25" x14ac:dyDescent="0.25">
      <c r="A972">
        <v>10206</v>
      </c>
      <c r="B972">
        <v>30</v>
      </c>
      <c r="C972" t="s">
        <v>77</v>
      </c>
      <c r="D972">
        <v>8</v>
      </c>
      <c r="E972" t="s">
        <v>2134</v>
      </c>
      <c r="F972" t="s">
        <v>346</v>
      </c>
      <c r="G972" t="s">
        <v>28</v>
      </c>
      <c r="H972">
        <v>4</v>
      </c>
      <c r="I972">
        <v>12</v>
      </c>
      <c r="J972">
        <v>2003</v>
      </c>
      <c r="K972" t="s">
        <v>1354</v>
      </c>
      <c r="L972">
        <v>104</v>
      </c>
      <c r="M972" t="s">
        <v>2122</v>
      </c>
      <c r="N972" t="s">
        <v>347</v>
      </c>
      <c r="O972" t="s">
        <v>348</v>
      </c>
      <c r="P972" t="s">
        <v>349</v>
      </c>
      <c r="Q972" t="s">
        <v>34</v>
      </c>
      <c r="R972" t="s">
        <v>350</v>
      </c>
      <c r="S972" t="s">
        <v>351</v>
      </c>
      <c r="T972" t="s">
        <v>352</v>
      </c>
      <c r="U972" t="s">
        <v>353</v>
      </c>
      <c r="V972" t="s">
        <v>39</v>
      </c>
      <c r="W972" t="s">
        <v>354</v>
      </c>
      <c r="X972" t="s">
        <v>355</v>
      </c>
      <c r="Y972" t="s">
        <v>65</v>
      </c>
    </row>
    <row r="973" spans="1:25" x14ac:dyDescent="0.25">
      <c r="A973">
        <v>10215</v>
      </c>
      <c r="B973">
        <v>49</v>
      </c>
      <c r="C973" t="s">
        <v>77</v>
      </c>
      <c r="D973">
        <v>5</v>
      </c>
      <c r="E973" t="s">
        <v>2135</v>
      </c>
      <c r="F973" t="s">
        <v>357</v>
      </c>
      <c r="G973" t="s">
        <v>28</v>
      </c>
      <c r="H973">
        <v>1</v>
      </c>
      <c r="I973">
        <v>1</v>
      </c>
      <c r="J973">
        <v>2004</v>
      </c>
      <c r="K973" t="s">
        <v>1354</v>
      </c>
      <c r="L973">
        <v>104</v>
      </c>
      <c r="M973" t="s">
        <v>2122</v>
      </c>
      <c r="N973" t="s">
        <v>358</v>
      </c>
      <c r="O973" t="s">
        <v>359</v>
      </c>
      <c r="P973" t="s">
        <v>360</v>
      </c>
      <c r="Q973" t="s">
        <v>34</v>
      </c>
      <c r="R973" t="s">
        <v>361</v>
      </c>
      <c r="S973" t="s">
        <v>73</v>
      </c>
      <c r="T973" t="s">
        <v>158</v>
      </c>
      <c r="U973" t="s">
        <v>38</v>
      </c>
      <c r="V973" t="s">
        <v>39</v>
      </c>
      <c r="W973" t="s">
        <v>362</v>
      </c>
      <c r="X973" t="s">
        <v>363</v>
      </c>
      <c r="Y973" t="s">
        <v>65</v>
      </c>
    </row>
    <row r="974" spans="1:25" x14ac:dyDescent="0.25">
      <c r="A974">
        <v>10228</v>
      </c>
      <c r="B974">
        <v>31</v>
      </c>
      <c r="C974" t="s">
        <v>77</v>
      </c>
      <c r="D974">
        <v>4</v>
      </c>
      <c r="E974" t="s">
        <v>2136</v>
      </c>
      <c r="F974" t="s">
        <v>365</v>
      </c>
      <c r="G974" t="s">
        <v>28</v>
      </c>
      <c r="H974">
        <v>1</v>
      </c>
      <c r="I974">
        <v>3</v>
      </c>
      <c r="J974">
        <v>2004</v>
      </c>
      <c r="K974" t="s">
        <v>1354</v>
      </c>
      <c r="L974">
        <v>104</v>
      </c>
      <c r="M974" t="s">
        <v>2122</v>
      </c>
      <c r="N974" t="s">
        <v>366</v>
      </c>
      <c r="O974" t="s">
        <v>367</v>
      </c>
      <c r="P974" t="s">
        <v>368</v>
      </c>
      <c r="Q974" t="s">
        <v>34</v>
      </c>
      <c r="R974" t="s">
        <v>184</v>
      </c>
      <c r="S974" t="s">
        <v>185</v>
      </c>
      <c r="T974" t="s">
        <v>186</v>
      </c>
      <c r="U974" t="s">
        <v>38</v>
      </c>
      <c r="V974" t="s">
        <v>39</v>
      </c>
      <c r="W974" t="s">
        <v>369</v>
      </c>
      <c r="X974" t="s">
        <v>216</v>
      </c>
      <c r="Y974" t="s">
        <v>65</v>
      </c>
    </row>
    <row r="975" spans="1:25" x14ac:dyDescent="0.25">
      <c r="A975">
        <v>10244</v>
      </c>
      <c r="B975">
        <v>29</v>
      </c>
      <c r="C975" t="s">
        <v>77</v>
      </c>
      <c r="D975">
        <v>2</v>
      </c>
      <c r="E975" t="s">
        <v>2137</v>
      </c>
      <c r="F975" t="s">
        <v>1393</v>
      </c>
      <c r="G975" t="s">
        <v>28</v>
      </c>
      <c r="H975">
        <v>2</v>
      </c>
      <c r="I975">
        <v>4</v>
      </c>
      <c r="J975">
        <v>2004</v>
      </c>
      <c r="K975" t="s">
        <v>1354</v>
      </c>
      <c r="L975">
        <v>104</v>
      </c>
      <c r="M975" t="s">
        <v>2122</v>
      </c>
      <c r="N975" t="s">
        <v>268</v>
      </c>
      <c r="O975" t="s">
        <v>269</v>
      </c>
      <c r="P975" t="s">
        <v>270</v>
      </c>
      <c r="Q975" t="s">
        <v>34</v>
      </c>
      <c r="R975" t="s">
        <v>271</v>
      </c>
      <c r="S975" t="s">
        <v>34</v>
      </c>
      <c r="T975" t="s">
        <v>272</v>
      </c>
      <c r="U975" t="s">
        <v>273</v>
      </c>
      <c r="V975" t="s">
        <v>52</v>
      </c>
      <c r="W975" t="s">
        <v>274</v>
      </c>
      <c r="X975" t="s">
        <v>275</v>
      </c>
      <c r="Y975" t="s">
        <v>65</v>
      </c>
    </row>
    <row r="976" spans="1:25" x14ac:dyDescent="0.25">
      <c r="A976">
        <v>10257</v>
      </c>
      <c r="B976">
        <v>37</v>
      </c>
      <c r="C976" t="s">
        <v>2138</v>
      </c>
      <c r="D976">
        <v>2</v>
      </c>
      <c r="E976" t="s">
        <v>2139</v>
      </c>
      <c r="F976" t="s">
        <v>2007</v>
      </c>
      <c r="G976" t="s">
        <v>28</v>
      </c>
      <c r="H976">
        <v>2</v>
      </c>
      <c r="I976">
        <v>6</v>
      </c>
      <c r="J976">
        <v>2004</v>
      </c>
      <c r="K976" t="s">
        <v>1354</v>
      </c>
      <c r="L976">
        <v>104</v>
      </c>
      <c r="M976" t="s">
        <v>2122</v>
      </c>
      <c r="N976" t="s">
        <v>701</v>
      </c>
      <c r="O976" t="s">
        <v>702</v>
      </c>
      <c r="P976" t="s">
        <v>703</v>
      </c>
      <c r="Q976" t="s">
        <v>34</v>
      </c>
      <c r="R976" t="s">
        <v>704</v>
      </c>
      <c r="S976" t="s">
        <v>73</v>
      </c>
      <c r="T976" t="s">
        <v>92</v>
      </c>
      <c r="U976" t="s">
        <v>38</v>
      </c>
      <c r="V976" t="s">
        <v>39</v>
      </c>
      <c r="W976" t="s">
        <v>149</v>
      </c>
      <c r="X976" t="s">
        <v>705</v>
      </c>
      <c r="Y976" t="s">
        <v>65</v>
      </c>
    </row>
    <row r="977" spans="1:25" x14ac:dyDescent="0.25">
      <c r="A977">
        <v>10270</v>
      </c>
      <c r="B977">
        <v>38</v>
      </c>
      <c r="C977" t="s">
        <v>77</v>
      </c>
      <c r="D977">
        <v>11</v>
      </c>
      <c r="E977" t="s">
        <v>2140</v>
      </c>
      <c r="F977" t="s">
        <v>389</v>
      </c>
      <c r="G977" t="s">
        <v>28</v>
      </c>
      <c r="H977">
        <v>3</v>
      </c>
      <c r="I977">
        <v>7</v>
      </c>
      <c r="J977">
        <v>2004</v>
      </c>
      <c r="K977" t="s">
        <v>1354</v>
      </c>
      <c r="L977">
        <v>104</v>
      </c>
      <c r="M977" t="s">
        <v>2122</v>
      </c>
      <c r="N977" t="s">
        <v>233</v>
      </c>
      <c r="O977" t="s">
        <v>234</v>
      </c>
      <c r="P977" t="s">
        <v>235</v>
      </c>
      <c r="Q977" t="s">
        <v>236</v>
      </c>
      <c r="R977" t="s">
        <v>237</v>
      </c>
      <c r="S977" t="s">
        <v>238</v>
      </c>
      <c r="T977" t="s">
        <v>239</v>
      </c>
      <c r="U977" t="s">
        <v>139</v>
      </c>
      <c r="V977" t="s">
        <v>140</v>
      </c>
      <c r="W977" t="s">
        <v>240</v>
      </c>
      <c r="X977" t="s">
        <v>241</v>
      </c>
      <c r="Y977" t="s">
        <v>65</v>
      </c>
    </row>
    <row r="978" spans="1:25" x14ac:dyDescent="0.25">
      <c r="A978">
        <v>10280</v>
      </c>
      <c r="B978">
        <v>29</v>
      </c>
      <c r="C978" t="s">
        <v>77</v>
      </c>
      <c r="D978">
        <v>4</v>
      </c>
      <c r="E978" t="s">
        <v>2141</v>
      </c>
      <c r="F978" t="s">
        <v>390</v>
      </c>
      <c r="G978" t="s">
        <v>28</v>
      </c>
      <c r="H978">
        <v>3</v>
      </c>
      <c r="I978">
        <v>8</v>
      </c>
      <c r="J978">
        <v>2004</v>
      </c>
      <c r="K978" t="s">
        <v>1354</v>
      </c>
      <c r="L978">
        <v>104</v>
      </c>
      <c r="M978" t="s">
        <v>2122</v>
      </c>
      <c r="N978" t="s">
        <v>391</v>
      </c>
      <c r="O978" t="s">
        <v>392</v>
      </c>
      <c r="P978" t="s">
        <v>393</v>
      </c>
      <c r="Q978" t="s">
        <v>34</v>
      </c>
      <c r="R978" t="s">
        <v>394</v>
      </c>
      <c r="S978" t="s">
        <v>34</v>
      </c>
      <c r="T978" t="s">
        <v>395</v>
      </c>
      <c r="U978" t="s">
        <v>396</v>
      </c>
      <c r="V978" t="s">
        <v>52</v>
      </c>
      <c r="W978" t="s">
        <v>397</v>
      </c>
      <c r="X978" t="s">
        <v>398</v>
      </c>
      <c r="Y978" t="s">
        <v>65</v>
      </c>
    </row>
    <row r="979" spans="1:25" x14ac:dyDescent="0.25">
      <c r="A979">
        <v>10291</v>
      </c>
      <c r="B979">
        <v>23</v>
      </c>
      <c r="C979" t="s">
        <v>77</v>
      </c>
      <c r="D979">
        <v>13</v>
      </c>
      <c r="E979" t="s">
        <v>2142</v>
      </c>
      <c r="F979" t="s">
        <v>400</v>
      </c>
      <c r="G979" t="s">
        <v>28</v>
      </c>
      <c r="H979">
        <v>3</v>
      </c>
      <c r="I979">
        <v>9</v>
      </c>
      <c r="J979">
        <v>2004</v>
      </c>
      <c r="K979" t="s">
        <v>1354</v>
      </c>
      <c r="L979">
        <v>104</v>
      </c>
      <c r="M979" t="s">
        <v>2122</v>
      </c>
      <c r="N979" t="s">
        <v>401</v>
      </c>
      <c r="O979" t="s">
        <v>402</v>
      </c>
      <c r="P979" t="s">
        <v>403</v>
      </c>
      <c r="Q979" t="s">
        <v>34</v>
      </c>
      <c r="R979" t="s">
        <v>404</v>
      </c>
      <c r="S979" t="s">
        <v>34</v>
      </c>
      <c r="T979" t="s">
        <v>405</v>
      </c>
      <c r="U979" t="s">
        <v>287</v>
      </c>
      <c r="V979" t="s">
        <v>52</v>
      </c>
      <c r="W979" t="s">
        <v>406</v>
      </c>
      <c r="X979" t="s">
        <v>316</v>
      </c>
      <c r="Y979" t="s">
        <v>42</v>
      </c>
    </row>
    <row r="980" spans="1:25" x14ac:dyDescent="0.25">
      <c r="A980">
        <v>10304</v>
      </c>
      <c r="B980">
        <v>26</v>
      </c>
      <c r="C980" t="s">
        <v>2143</v>
      </c>
      <c r="D980">
        <v>8</v>
      </c>
      <c r="E980" t="s">
        <v>2144</v>
      </c>
      <c r="F980" t="s">
        <v>408</v>
      </c>
      <c r="G980" t="s">
        <v>28</v>
      </c>
      <c r="H980">
        <v>4</v>
      </c>
      <c r="I980">
        <v>10</v>
      </c>
      <c r="J980">
        <v>2004</v>
      </c>
      <c r="K980" t="s">
        <v>1354</v>
      </c>
      <c r="L980">
        <v>104</v>
      </c>
      <c r="M980" t="s">
        <v>2122</v>
      </c>
      <c r="N980" t="s">
        <v>409</v>
      </c>
      <c r="O980" t="s">
        <v>410</v>
      </c>
      <c r="P980" t="s">
        <v>411</v>
      </c>
      <c r="Q980" t="s">
        <v>34</v>
      </c>
      <c r="R980" t="s">
        <v>412</v>
      </c>
      <c r="S980" t="s">
        <v>34</v>
      </c>
      <c r="T980" t="s">
        <v>413</v>
      </c>
      <c r="U980" t="s">
        <v>51</v>
      </c>
      <c r="V980" t="s">
        <v>52</v>
      </c>
      <c r="W980" t="s">
        <v>414</v>
      </c>
      <c r="X980" t="s">
        <v>64</v>
      </c>
      <c r="Y980" t="s">
        <v>42</v>
      </c>
    </row>
    <row r="981" spans="1:25" x14ac:dyDescent="0.25">
      <c r="A981">
        <v>10312</v>
      </c>
      <c r="B981">
        <v>38</v>
      </c>
      <c r="C981" t="s">
        <v>77</v>
      </c>
      <c r="D981">
        <v>5</v>
      </c>
      <c r="E981" t="s">
        <v>2145</v>
      </c>
      <c r="F981" t="s">
        <v>416</v>
      </c>
      <c r="G981" t="s">
        <v>28</v>
      </c>
      <c r="H981">
        <v>4</v>
      </c>
      <c r="I981">
        <v>10</v>
      </c>
      <c r="J981">
        <v>2004</v>
      </c>
      <c r="K981" t="s">
        <v>1354</v>
      </c>
      <c r="L981">
        <v>104</v>
      </c>
      <c r="M981" t="s">
        <v>2122</v>
      </c>
      <c r="N981" t="s">
        <v>417</v>
      </c>
      <c r="O981" t="s">
        <v>418</v>
      </c>
      <c r="P981" t="s">
        <v>419</v>
      </c>
      <c r="Q981" t="s">
        <v>34</v>
      </c>
      <c r="R981" t="s">
        <v>420</v>
      </c>
      <c r="S981" t="s">
        <v>73</v>
      </c>
      <c r="T981" t="s">
        <v>167</v>
      </c>
      <c r="U981" t="s">
        <v>38</v>
      </c>
      <c r="V981" t="s">
        <v>39</v>
      </c>
      <c r="W981" t="s">
        <v>421</v>
      </c>
      <c r="X981" t="s">
        <v>422</v>
      </c>
      <c r="Y981" t="s">
        <v>65</v>
      </c>
    </row>
    <row r="982" spans="1:25" x14ac:dyDescent="0.25">
      <c r="A982">
        <v>10322</v>
      </c>
      <c r="B982">
        <v>48</v>
      </c>
      <c r="C982" t="s">
        <v>2146</v>
      </c>
      <c r="D982">
        <v>7</v>
      </c>
      <c r="E982" t="s">
        <v>2147</v>
      </c>
      <c r="F982" t="s">
        <v>424</v>
      </c>
      <c r="G982" t="s">
        <v>28</v>
      </c>
      <c r="H982">
        <v>4</v>
      </c>
      <c r="I982">
        <v>11</v>
      </c>
      <c r="J982">
        <v>2004</v>
      </c>
      <c r="K982" t="s">
        <v>1354</v>
      </c>
      <c r="L982">
        <v>104</v>
      </c>
      <c r="M982" t="s">
        <v>2122</v>
      </c>
      <c r="N982" t="s">
        <v>425</v>
      </c>
      <c r="O982" t="s">
        <v>426</v>
      </c>
      <c r="P982" t="s">
        <v>427</v>
      </c>
      <c r="Q982" t="s">
        <v>34</v>
      </c>
      <c r="R982" t="s">
        <v>428</v>
      </c>
      <c r="S982" t="s">
        <v>429</v>
      </c>
      <c r="T982" t="s">
        <v>430</v>
      </c>
      <c r="U982" t="s">
        <v>38</v>
      </c>
      <c r="V982" t="s">
        <v>39</v>
      </c>
      <c r="W982" t="s">
        <v>75</v>
      </c>
      <c r="X982" t="s">
        <v>422</v>
      </c>
      <c r="Y982" t="s">
        <v>42</v>
      </c>
    </row>
    <row r="983" spans="1:25" x14ac:dyDescent="0.25">
      <c r="A983">
        <v>10332</v>
      </c>
      <c r="B983">
        <v>40</v>
      </c>
      <c r="C983" t="s">
        <v>2148</v>
      </c>
      <c r="D983">
        <v>18</v>
      </c>
      <c r="E983" t="s">
        <v>2149</v>
      </c>
      <c r="F983" t="s">
        <v>1337</v>
      </c>
      <c r="G983" t="s">
        <v>28</v>
      </c>
      <c r="H983">
        <v>4</v>
      </c>
      <c r="I983">
        <v>11</v>
      </c>
      <c r="J983">
        <v>2004</v>
      </c>
      <c r="K983" t="s">
        <v>1354</v>
      </c>
      <c r="L983">
        <v>104</v>
      </c>
      <c r="M983" t="s">
        <v>2122</v>
      </c>
      <c r="N983" t="s">
        <v>927</v>
      </c>
      <c r="O983" t="s">
        <v>928</v>
      </c>
      <c r="P983" t="s">
        <v>929</v>
      </c>
      <c r="Q983" t="s">
        <v>34</v>
      </c>
      <c r="R983" t="s">
        <v>930</v>
      </c>
      <c r="S983" t="s">
        <v>34</v>
      </c>
      <c r="T983" t="s">
        <v>931</v>
      </c>
      <c r="U983" t="s">
        <v>262</v>
      </c>
      <c r="V983" t="s">
        <v>52</v>
      </c>
      <c r="W983" t="s">
        <v>932</v>
      </c>
      <c r="X983" t="s">
        <v>137</v>
      </c>
      <c r="Y983" t="s">
        <v>42</v>
      </c>
    </row>
    <row r="984" spans="1:25" x14ac:dyDescent="0.25">
      <c r="A984">
        <v>10347</v>
      </c>
      <c r="B984">
        <v>45</v>
      </c>
      <c r="C984" t="s">
        <v>77</v>
      </c>
      <c r="D984">
        <v>11</v>
      </c>
      <c r="E984" t="s">
        <v>2150</v>
      </c>
      <c r="F984" t="s">
        <v>434</v>
      </c>
      <c r="G984" t="s">
        <v>28</v>
      </c>
      <c r="H984">
        <v>4</v>
      </c>
      <c r="I984">
        <v>11</v>
      </c>
      <c r="J984">
        <v>2004</v>
      </c>
      <c r="K984" t="s">
        <v>1354</v>
      </c>
      <c r="L984">
        <v>104</v>
      </c>
      <c r="M984" t="s">
        <v>2122</v>
      </c>
      <c r="N984" t="s">
        <v>132</v>
      </c>
      <c r="O984" t="s">
        <v>133</v>
      </c>
      <c r="P984" t="s">
        <v>134</v>
      </c>
      <c r="Q984" t="s">
        <v>135</v>
      </c>
      <c r="R984" t="s">
        <v>136</v>
      </c>
      <c r="S984" t="s">
        <v>137</v>
      </c>
      <c r="T984" t="s">
        <v>138</v>
      </c>
      <c r="U984" t="s">
        <v>139</v>
      </c>
      <c r="V984" t="s">
        <v>140</v>
      </c>
      <c r="W984" t="s">
        <v>141</v>
      </c>
      <c r="X984" t="s">
        <v>142</v>
      </c>
      <c r="Y984" t="s">
        <v>65</v>
      </c>
    </row>
    <row r="985" spans="1:25" x14ac:dyDescent="0.25">
      <c r="A985">
        <v>10357</v>
      </c>
      <c r="B985">
        <v>44</v>
      </c>
      <c r="C985" t="s">
        <v>77</v>
      </c>
      <c r="D985">
        <v>4</v>
      </c>
      <c r="E985" t="s">
        <v>2151</v>
      </c>
      <c r="F985" t="s">
        <v>436</v>
      </c>
      <c r="G985" t="s">
        <v>28</v>
      </c>
      <c r="H985">
        <v>4</v>
      </c>
      <c r="I985">
        <v>12</v>
      </c>
      <c r="J985">
        <v>2004</v>
      </c>
      <c r="K985" t="s">
        <v>1354</v>
      </c>
      <c r="L985">
        <v>104</v>
      </c>
      <c r="M985" t="s">
        <v>2122</v>
      </c>
      <c r="N985" t="s">
        <v>417</v>
      </c>
      <c r="O985" t="s">
        <v>418</v>
      </c>
      <c r="P985" t="s">
        <v>419</v>
      </c>
      <c r="Q985" t="s">
        <v>34</v>
      </c>
      <c r="R985" t="s">
        <v>420</v>
      </c>
      <c r="S985" t="s">
        <v>73</v>
      </c>
      <c r="T985" t="s">
        <v>167</v>
      </c>
      <c r="U985" t="s">
        <v>38</v>
      </c>
      <c r="V985" t="s">
        <v>39</v>
      </c>
      <c r="W985" t="s">
        <v>421</v>
      </c>
      <c r="X985" t="s">
        <v>422</v>
      </c>
      <c r="Y985" t="s">
        <v>65</v>
      </c>
    </row>
    <row r="986" spans="1:25" x14ac:dyDescent="0.25">
      <c r="A986">
        <v>10369</v>
      </c>
      <c r="B986">
        <v>21</v>
      </c>
      <c r="C986" t="s">
        <v>2152</v>
      </c>
      <c r="D986">
        <v>5</v>
      </c>
      <c r="E986" t="s">
        <v>2153</v>
      </c>
      <c r="F986" t="s">
        <v>438</v>
      </c>
      <c r="G986" t="s">
        <v>28</v>
      </c>
      <c r="H986">
        <v>1</v>
      </c>
      <c r="I986">
        <v>1</v>
      </c>
      <c r="J986">
        <v>2005</v>
      </c>
      <c r="K986" t="s">
        <v>1354</v>
      </c>
      <c r="L986">
        <v>104</v>
      </c>
      <c r="M986" t="s">
        <v>2122</v>
      </c>
      <c r="N986" t="s">
        <v>439</v>
      </c>
      <c r="O986" t="s">
        <v>182</v>
      </c>
      <c r="P986" t="s">
        <v>440</v>
      </c>
      <c r="Q986" t="s">
        <v>34</v>
      </c>
      <c r="R986" t="s">
        <v>441</v>
      </c>
      <c r="S986" t="s">
        <v>185</v>
      </c>
      <c r="T986" t="s">
        <v>442</v>
      </c>
      <c r="U986" t="s">
        <v>38</v>
      </c>
      <c r="V986" t="s">
        <v>39</v>
      </c>
      <c r="W986" t="s">
        <v>421</v>
      </c>
      <c r="X986" t="s">
        <v>443</v>
      </c>
      <c r="Y986" t="s">
        <v>42</v>
      </c>
    </row>
    <row r="987" spans="1:25" x14ac:dyDescent="0.25">
      <c r="A987">
        <v>10381</v>
      </c>
      <c r="B987">
        <v>35</v>
      </c>
      <c r="C987" t="s">
        <v>77</v>
      </c>
      <c r="D987">
        <v>5</v>
      </c>
      <c r="E987" t="s">
        <v>2154</v>
      </c>
      <c r="F987" t="s">
        <v>445</v>
      </c>
      <c r="G987" t="s">
        <v>28</v>
      </c>
      <c r="H987">
        <v>1</v>
      </c>
      <c r="I987">
        <v>2</v>
      </c>
      <c r="J987">
        <v>2005</v>
      </c>
      <c r="K987" t="s">
        <v>1354</v>
      </c>
      <c r="L987">
        <v>104</v>
      </c>
      <c r="M987" t="s">
        <v>2122</v>
      </c>
      <c r="N987" t="s">
        <v>80</v>
      </c>
      <c r="O987" t="s">
        <v>81</v>
      </c>
      <c r="P987" t="s">
        <v>82</v>
      </c>
      <c r="Q987" t="s">
        <v>34</v>
      </c>
      <c r="R987" t="s">
        <v>83</v>
      </c>
      <c r="S987" t="s">
        <v>73</v>
      </c>
      <c r="T987" t="s">
        <v>34</v>
      </c>
      <c r="U987" t="s">
        <v>38</v>
      </c>
      <c r="V987" t="s">
        <v>39</v>
      </c>
      <c r="W987" t="s">
        <v>84</v>
      </c>
      <c r="X987" t="s">
        <v>76</v>
      </c>
      <c r="Y987" t="s">
        <v>65</v>
      </c>
    </row>
    <row r="988" spans="1:25" x14ac:dyDescent="0.25">
      <c r="A988">
        <v>10392</v>
      </c>
      <c r="B988">
        <v>29</v>
      </c>
      <c r="C988" t="s">
        <v>2155</v>
      </c>
      <c r="D988">
        <v>2</v>
      </c>
      <c r="E988" t="s">
        <v>2156</v>
      </c>
      <c r="F988" t="s">
        <v>2071</v>
      </c>
      <c r="G988" t="s">
        <v>28</v>
      </c>
      <c r="H988">
        <v>1</v>
      </c>
      <c r="I988">
        <v>3</v>
      </c>
      <c r="J988">
        <v>2005</v>
      </c>
      <c r="K988" t="s">
        <v>1354</v>
      </c>
      <c r="L988">
        <v>104</v>
      </c>
      <c r="M988" t="s">
        <v>2122</v>
      </c>
      <c r="N988" t="s">
        <v>725</v>
      </c>
      <c r="O988" t="s">
        <v>726</v>
      </c>
      <c r="P988" t="s">
        <v>727</v>
      </c>
      <c r="Q988" t="s">
        <v>34</v>
      </c>
      <c r="R988" t="s">
        <v>728</v>
      </c>
      <c r="S988" t="s">
        <v>34</v>
      </c>
      <c r="T988" t="s">
        <v>729</v>
      </c>
      <c r="U988" t="s">
        <v>226</v>
      </c>
      <c r="V988" t="s">
        <v>52</v>
      </c>
      <c r="W988" t="s">
        <v>730</v>
      </c>
      <c r="X988" t="s">
        <v>731</v>
      </c>
      <c r="Y988" t="s">
        <v>42</v>
      </c>
    </row>
    <row r="989" spans="1:25" x14ac:dyDescent="0.25">
      <c r="A989">
        <v>10423</v>
      </c>
      <c r="B989">
        <v>21</v>
      </c>
      <c r="C989" t="s">
        <v>2138</v>
      </c>
      <c r="D989">
        <v>2</v>
      </c>
      <c r="E989" t="s">
        <v>2157</v>
      </c>
      <c r="F989" t="s">
        <v>1416</v>
      </c>
      <c r="G989" t="s">
        <v>468</v>
      </c>
      <c r="H989">
        <v>2</v>
      </c>
      <c r="I989">
        <v>5</v>
      </c>
      <c r="J989">
        <v>2005</v>
      </c>
      <c r="K989" t="s">
        <v>1354</v>
      </c>
      <c r="L989">
        <v>104</v>
      </c>
      <c r="M989" t="s">
        <v>2122</v>
      </c>
      <c r="N989" t="s">
        <v>638</v>
      </c>
      <c r="O989" t="s">
        <v>639</v>
      </c>
      <c r="P989" t="s">
        <v>640</v>
      </c>
      <c r="Q989" t="s">
        <v>34</v>
      </c>
      <c r="R989" t="s">
        <v>641</v>
      </c>
      <c r="S989" t="s">
        <v>34</v>
      </c>
      <c r="T989" t="s">
        <v>642</v>
      </c>
      <c r="U989" t="s">
        <v>643</v>
      </c>
      <c r="V989" t="s">
        <v>52</v>
      </c>
      <c r="W989" t="s">
        <v>644</v>
      </c>
      <c r="X989" t="s">
        <v>645</v>
      </c>
      <c r="Y989" t="s">
        <v>42</v>
      </c>
    </row>
    <row r="990" spans="1:25" x14ac:dyDescent="0.25">
      <c r="A990">
        <v>10105</v>
      </c>
      <c r="B990">
        <v>22</v>
      </c>
      <c r="C990" t="s">
        <v>77</v>
      </c>
      <c r="D990">
        <v>11</v>
      </c>
      <c r="E990" t="s">
        <v>2158</v>
      </c>
      <c r="F990" t="s">
        <v>560</v>
      </c>
      <c r="G990" t="s">
        <v>28</v>
      </c>
      <c r="H990">
        <v>1</v>
      </c>
      <c r="I990">
        <v>2</v>
      </c>
      <c r="J990">
        <v>2003</v>
      </c>
      <c r="K990" t="s">
        <v>1354</v>
      </c>
      <c r="L990">
        <v>136</v>
      </c>
      <c r="M990" t="s">
        <v>2159</v>
      </c>
      <c r="N990" t="s">
        <v>562</v>
      </c>
      <c r="O990" t="s">
        <v>563</v>
      </c>
      <c r="P990" t="s">
        <v>564</v>
      </c>
      <c r="Q990" t="s">
        <v>34</v>
      </c>
      <c r="R990" t="s">
        <v>565</v>
      </c>
      <c r="S990" t="s">
        <v>34</v>
      </c>
      <c r="T990" t="s">
        <v>566</v>
      </c>
      <c r="U990" t="s">
        <v>567</v>
      </c>
      <c r="V990" t="s">
        <v>52</v>
      </c>
      <c r="W990" t="s">
        <v>568</v>
      </c>
      <c r="X990" t="s">
        <v>569</v>
      </c>
      <c r="Y990" t="s">
        <v>65</v>
      </c>
    </row>
    <row r="991" spans="1:25" x14ac:dyDescent="0.25">
      <c r="A991">
        <v>10117</v>
      </c>
      <c r="B991">
        <v>26</v>
      </c>
      <c r="C991" t="s">
        <v>77</v>
      </c>
      <c r="D991">
        <v>5</v>
      </c>
      <c r="E991" t="s">
        <v>2160</v>
      </c>
      <c r="F991" t="s">
        <v>882</v>
      </c>
      <c r="G991" t="s">
        <v>28</v>
      </c>
      <c r="H991">
        <v>2</v>
      </c>
      <c r="I991">
        <v>4</v>
      </c>
      <c r="J991">
        <v>2003</v>
      </c>
      <c r="K991" t="s">
        <v>1354</v>
      </c>
      <c r="L991">
        <v>136</v>
      </c>
      <c r="M991" t="s">
        <v>2159</v>
      </c>
      <c r="N991" t="s">
        <v>302</v>
      </c>
      <c r="O991" t="s">
        <v>303</v>
      </c>
      <c r="P991" t="s">
        <v>304</v>
      </c>
      <c r="Q991" t="s">
        <v>34</v>
      </c>
      <c r="R991" t="s">
        <v>305</v>
      </c>
      <c r="S991" t="s">
        <v>34</v>
      </c>
      <c r="T991" t="s">
        <v>306</v>
      </c>
      <c r="U991" t="s">
        <v>305</v>
      </c>
      <c r="V991" t="s">
        <v>307</v>
      </c>
      <c r="W991" t="s">
        <v>308</v>
      </c>
      <c r="X991" t="s">
        <v>309</v>
      </c>
      <c r="Y991" t="s">
        <v>65</v>
      </c>
    </row>
    <row r="992" spans="1:25" x14ac:dyDescent="0.25">
      <c r="A992">
        <v>10128</v>
      </c>
      <c r="B992">
        <v>41</v>
      </c>
      <c r="C992" t="s">
        <v>77</v>
      </c>
      <c r="D992">
        <v>2</v>
      </c>
      <c r="E992" t="s">
        <v>2161</v>
      </c>
      <c r="F992" t="s">
        <v>2162</v>
      </c>
      <c r="G992" t="s">
        <v>28</v>
      </c>
      <c r="H992">
        <v>2</v>
      </c>
      <c r="I992">
        <v>6</v>
      </c>
      <c r="J992">
        <v>2003</v>
      </c>
      <c r="K992" t="s">
        <v>1354</v>
      </c>
      <c r="L992">
        <v>136</v>
      </c>
      <c r="M992" t="s">
        <v>2159</v>
      </c>
      <c r="N992" t="s">
        <v>268</v>
      </c>
      <c r="O992" t="s">
        <v>269</v>
      </c>
      <c r="P992" t="s">
        <v>270</v>
      </c>
      <c r="Q992" t="s">
        <v>34</v>
      </c>
      <c r="R992" t="s">
        <v>271</v>
      </c>
      <c r="S992" t="s">
        <v>34</v>
      </c>
      <c r="T992" t="s">
        <v>272</v>
      </c>
      <c r="U992" t="s">
        <v>273</v>
      </c>
      <c r="V992" t="s">
        <v>52</v>
      </c>
      <c r="W992" t="s">
        <v>274</v>
      </c>
      <c r="X992" t="s">
        <v>275</v>
      </c>
      <c r="Y992" t="s">
        <v>65</v>
      </c>
    </row>
    <row r="993" spans="1:25" x14ac:dyDescent="0.25">
      <c r="A993">
        <v>10142</v>
      </c>
      <c r="B993">
        <v>47</v>
      </c>
      <c r="C993" t="s">
        <v>77</v>
      </c>
      <c r="D993">
        <v>8</v>
      </c>
      <c r="E993" t="s">
        <v>2163</v>
      </c>
      <c r="F993" t="s">
        <v>891</v>
      </c>
      <c r="G993" t="s">
        <v>28</v>
      </c>
      <c r="H993">
        <v>3</v>
      </c>
      <c r="I993">
        <v>8</v>
      </c>
      <c r="J993">
        <v>2003</v>
      </c>
      <c r="K993" t="s">
        <v>1354</v>
      </c>
      <c r="L993">
        <v>136</v>
      </c>
      <c r="M993" t="s">
        <v>2159</v>
      </c>
      <c r="N993" t="s">
        <v>417</v>
      </c>
      <c r="O993" t="s">
        <v>418</v>
      </c>
      <c r="P993" t="s">
        <v>419</v>
      </c>
      <c r="Q993" t="s">
        <v>34</v>
      </c>
      <c r="R993" t="s">
        <v>420</v>
      </c>
      <c r="S993" t="s">
        <v>73</v>
      </c>
      <c r="T993" t="s">
        <v>167</v>
      </c>
      <c r="U993" t="s">
        <v>38</v>
      </c>
      <c r="V993" t="s">
        <v>39</v>
      </c>
      <c r="W993" t="s">
        <v>421</v>
      </c>
      <c r="X993" t="s">
        <v>422</v>
      </c>
      <c r="Y993" t="s">
        <v>65</v>
      </c>
    </row>
    <row r="994" spans="1:25" x14ac:dyDescent="0.25">
      <c r="A994">
        <v>10153</v>
      </c>
      <c r="B994">
        <v>31</v>
      </c>
      <c r="C994" t="s">
        <v>77</v>
      </c>
      <c r="D994">
        <v>7</v>
      </c>
      <c r="E994" t="s">
        <v>2164</v>
      </c>
      <c r="F994" t="s">
        <v>893</v>
      </c>
      <c r="G994" t="s">
        <v>28</v>
      </c>
      <c r="H994">
        <v>3</v>
      </c>
      <c r="I994">
        <v>9</v>
      </c>
      <c r="J994">
        <v>2003</v>
      </c>
      <c r="K994" t="s">
        <v>1354</v>
      </c>
      <c r="L994">
        <v>136</v>
      </c>
      <c r="M994" t="s">
        <v>2159</v>
      </c>
      <c r="N994" t="s">
        <v>268</v>
      </c>
      <c r="O994" t="s">
        <v>269</v>
      </c>
      <c r="P994" t="s">
        <v>270</v>
      </c>
      <c r="Q994" t="s">
        <v>34</v>
      </c>
      <c r="R994" t="s">
        <v>271</v>
      </c>
      <c r="S994" t="s">
        <v>34</v>
      </c>
      <c r="T994" t="s">
        <v>272</v>
      </c>
      <c r="U994" t="s">
        <v>273</v>
      </c>
      <c r="V994" t="s">
        <v>52</v>
      </c>
      <c r="W994" t="s">
        <v>274</v>
      </c>
      <c r="X994" t="s">
        <v>275</v>
      </c>
      <c r="Y994" t="s">
        <v>65</v>
      </c>
    </row>
    <row r="995" spans="1:25" x14ac:dyDescent="0.25">
      <c r="A995">
        <v>10166</v>
      </c>
      <c r="B995">
        <v>43</v>
      </c>
      <c r="C995" t="s">
        <v>77</v>
      </c>
      <c r="D995">
        <v>2</v>
      </c>
      <c r="E995" t="s">
        <v>2165</v>
      </c>
      <c r="F995" t="s">
        <v>723</v>
      </c>
      <c r="G995" t="s">
        <v>28</v>
      </c>
      <c r="H995">
        <v>4</v>
      </c>
      <c r="I995">
        <v>10</v>
      </c>
      <c r="J995">
        <v>2003</v>
      </c>
      <c r="K995" t="s">
        <v>1354</v>
      </c>
      <c r="L995">
        <v>136</v>
      </c>
      <c r="M995" t="s">
        <v>2159</v>
      </c>
      <c r="N995" t="s">
        <v>248</v>
      </c>
      <c r="O995" t="s">
        <v>249</v>
      </c>
      <c r="P995" t="s">
        <v>250</v>
      </c>
      <c r="Q995" t="s">
        <v>34</v>
      </c>
      <c r="R995" t="s">
        <v>251</v>
      </c>
      <c r="S995" t="s">
        <v>185</v>
      </c>
      <c r="T995" t="s">
        <v>252</v>
      </c>
      <c r="U995" t="s">
        <v>38</v>
      </c>
      <c r="V995" t="s">
        <v>39</v>
      </c>
      <c r="W995" t="s">
        <v>253</v>
      </c>
      <c r="X995" t="s">
        <v>254</v>
      </c>
      <c r="Y995" t="s">
        <v>65</v>
      </c>
    </row>
    <row r="996" spans="1:25" x14ac:dyDescent="0.25">
      <c r="A996">
        <v>10177</v>
      </c>
      <c r="B996">
        <v>23</v>
      </c>
      <c r="C996" t="s">
        <v>77</v>
      </c>
      <c r="D996">
        <v>9</v>
      </c>
      <c r="E996" t="s">
        <v>2166</v>
      </c>
      <c r="F996" t="s">
        <v>2167</v>
      </c>
      <c r="G996" t="s">
        <v>28</v>
      </c>
      <c r="H996">
        <v>4</v>
      </c>
      <c r="I996">
        <v>11</v>
      </c>
      <c r="J996">
        <v>2003</v>
      </c>
      <c r="K996" t="s">
        <v>1354</v>
      </c>
      <c r="L996">
        <v>136</v>
      </c>
      <c r="M996" t="s">
        <v>2159</v>
      </c>
      <c r="N996" t="s">
        <v>914</v>
      </c>
      <c r="O996" t="s">
        <v>915</v>
      </c>
      <c r="P996" t="s">
        <v>916</v>
      </c>
      <c r="Q996" t="s">
        <v>34</v>
      </c>
      <c r="R996" t="s">
        <v>271</v>
      </c>
      <c r="S996" t="s">
        <v>34</v>
      </c>
      <c r="T996" t="s">
        <v>295</v>
      </c>
      <c r="U996" t="s">
        <v>273</v>
      </c>
      <c r="V996" t="s">
        <v>52</v>
      </c>
      <c r="W996" t="s">
        <v>917</v>
      </c>
      <c r="X996" t="s">
        <v>918</v>
      </c>
      <c r="Y996" t="s">
        <v>65</v>
      </c>
    </row>
    <row r="997" spans="1:25" x14ac:dyDescent="0.25">
      <c r="A997">
        <v>10185</v>
      </c>
      <c r="B997">
        <v>28</v>
      </c>
      <c r="C997" t="s">
        <v>77</v>
      </c>
      <c r="D997">
        <v>9</v>
      </c>
      <c r="E997" t="s">
        <v>2168</v>
      </c>
      <c r="F997" t="s">
        <v>602</v>
      </c>
      <c r="G997" t="s">
        <v>28</v>
      </c>
      <c r="H997">
        <v>4</v>
      </c>
      <c r="I997">
        <v>11</v>
      </c>
      <c r="J997">
        <v>2003</v>
      </c>
      <c r="K997" t="s">
        <v>1354</v>
      </c>
      <c r="L997">
        <v>136</v>
      </c>
      <c r="M997" t="s">
        <v>2159</v>
      </c>
      <c r="N997" t="s">
        <v>582</v>
      </c>
      <c r="O997" t="s">
        <v>583</v>
      </c>
      <c r="P997" t="s">
        <v>584</v>
      </c>
      <c r="Q997" t="s">
        <v>34</v>
      </c>
      <c r="R997" t="s">
        <v>251</v>
      </c>
      <c r="S997" t="s">
        <v>185</v>
      </c>
      <c r="T997" t="s">
        <v>252</v>
      </c>
      <c r="U997" t="s">
        <v>38</v>
      </c>
      <c r="V997" t="s">
        <v>39</v>
      </c>
      <c r="W997" t="s">
        <v>585</v>
      </c>
      <c r="X997" t="s">
        <v>586</v>
      </c>
      <c r="Y997" t="s">
        <v>65</v>
      </c>
    </row>
    <row r="998" spans="1:25" x14ac:dyDescent="0.25">
      <c r="A998">
        <v>10196</v>
      </c>
      <c r="B998">
        <v>49</v>
      </c>
      <c r="C998" t="s">
        <v>77</v>
      </c>
      <c r="D998">
        <v>1</v>
      </c>
      <c r="E998" t="s">
        <v>2169</v>
      </c>
      <c r="F998" t="s">
        <v>610</v>
      </c>
      <c r="G998" t="s">
        <v>28</v>
      </c>
      <c r="H998">
        <v>4</v>
      </c>
      <c r="I998">
        <v>11</v>
      </c>
      <c r="J998">
        <v>2003</v>
      </c>
      <c r="K998" t="s">
        <v>1354</v>
      </c>
      <c r="L998">
        <v>136</v>
      </c>
      <c r="M998" t="s">
        <v>2159</v>
      </c>
      <c r="N998" t="s">
        <v>372</v>
      </c>
      <c r="O998" t="s">
        <v>373</v>
      </c>
      <c r="P998" t="s">
        <v>374</v>
      </c>
      <c r="Q998" t="s">
        <v>34</v>
      </c>
      <c r="R998" t="s">
        <v>375</v>
      </c>
      <c r="S998" t="s">
        <v>166</v>
      </c>
      <c r="T998" t="s">
        <v>376</v>
      </c>
      <c r="U998" t="s">
        <v>38</v>
      </c>
      <c r="V998" t="s">
        <v>39</v>
      </c>
      <c r="W998" t="s">
        <v>121</v>
      </c>
      <c r="X998" t="s">
        <v>377</v>
      </c>
      <c r="Y998" t="s">
        <v>65</v>
      </c>
    </row>
    <row r="999" spans="1:25" x14ac:dyDescent="0.25">
      <c r="A999">
        <v>10208</v>
      </c>
      <c r="B999">
        <v>24</v>
      </c>
      <c r="C999" t="s">
        <v>77</v>
      </c>
      <c r="D999">
        <v>9</v>
      </c>
      <c r="E999" t="s">
        <v>2170</v>
      </c>
      <c r="F999" t="s">
        <v>900</v>
      </c>
      <c r="G999" t="s">
        <v>28</v>
      </c>
      <c r="H999">
        <v>1</v>
      </c>
      <c r="I999">
        <v>1</v>
      </c>
      <c r="J999">
        <v>2004</v>
      </c>
      <c r="K999" t="s">
        <v>1354</v>
      </c>
      <c r="L999">
        <v>136</v>
      </c>
      <c r="M999" t="s">
        <v>2159</v>
      </c>
      <c r="N999" t="s">
        <v>338</v>
      </c>
      <c r="O999" t="s">
        <v>339</v>
      </c>
      <c r="P999" t="s">
        <v>340</v>
      </c>
      <c r="Q999" t="s">
        <v>34</v>
      </c>
      <c r="R999" t="s">
        <v>341</v>
      </c>
      <c r="S999" t="s">
        <v>34</v>
      </c>
      <c r="T999" t="s">
        <v>342</v>
      </c>
      <c r="U999" t="s">
        <v>51</v>
      </c>
      <c r="V999" t="s">
        <v>52</v>
      </c>
      <c r="W999" t="s">
        <v>343</v>
      </c>
      <c r="X999" t="s">
        <v>344</v>
      </c>
      <c r="Y999" t="s">
        <v>42</v>
      </c>
    </row>
    <row r="1000" spans="1:25" x14ac:dyDescent="0.25">
      <c r="A1000">
        <v>10221</v>
      </c>
      <c r="B1000">
        <v>33</v>
      </c>
      <c r="C1000" t="s">
        <v>77</v>
      </c>
      <c r="D1000">
        <v>3</v>
      </c>
      <c r="E1000" t="s">
        <v>2171</v>
      </c>
      <c r="F1000" t="s">
        <v>2172</v>
      </c>
      <c r="G1000" t="s">
        <v>28</v>
      </c>
      <c r="H1000">
        <v>1</v>
      </c>
      <c r="I1000">
        <v>2</v>
      </c>
      <c r="J1000">
        <v>2004</v>
      </c>
      <c r="K1000" t="s">
        <v>1354</v>
      </c>
      <c r="L1000">
        <v>136</v>
      </c>
      <c r="M1000" t="s">
        <v>2159</v>
      </c>
      <c r="N1000" t="s">
        <v>638</v>
      </c>
      <c r="O1000" t="s">
        <v>639</v>
      </c>
      <c r="P1000" t="s">
        <v>640</v>
      </c>
      <c r="Q1000" t="s">
        <v>34</v>
      </c>
      <c r="R1000" t="s">
        <v>641</v>
      </c>
      <c r="S1000" t="s">
        <v>34</v>
      </c>
      <c r="T1000" t="s">
        <v>642</v>
      </c>
      <c r="U1000" t="s">
        <v>643</v>
      </c>
      <c r="V1000" t="s">
        <v>52</v>
      </c>
      <c r="W1000" t="s">
        <v>644</v>
      </c>
      <c r="X1000" t="s">
        <v>645</v>
      </c>
      <c r="Y1000" t="s">
        <v>65</v>
      </c>
    </row>
    <row r="1001" spans="1:25" x14ac:dyDescent="0.25">
      <c r="A1001">
        <v>10232</v>
      </c>
      <c r="B1001">
        <v>22</v>
      </c>
      <c r="C1001" t="s">
        <v>77</v>
      </c>
      <c r="D1001">
        <v>6</v>
      </c>
      <c r="E1001" t="s">
        <v>2173</v>
      </c>
      <c r="F1001" t="s">
        <v>2174</v>
      </c>
      <c r="G1001" t="s">
        <v>28</v>
      </c>
      <c r="H1001">
        <v>1</v>
      </c>
      <c r="I1001">
        <v>3</v>
      </c>
      <c r="J1001">
        <v>2004</v>
      </c>
      <c r="K1001" t="s">
        <v>1354</v>
      </c>
      <c r="L1001">
        <v>136</v>
      </c>
      <c r="M1001" t="s">
        <v>2159</v>
      </c>
      <c r="N1001" t="s">
        <v>666</v>
      </c>
      <c r="O1001" t="s">
        <v>667</v>
      </c>
      <c r="P1001" t="s">
        <v>668</v>
      </c>
      <c r="Q1001" t="s">
        <v>34</v>
      </c>
      <c r="R1001" t="s">
        <v>669</v>
      </c>
      <c r="S1001" t="s">
        <v>670</v>
      </c>
      <c r="T1001" t="s">
        <v>671</v>
      </c>
      <c r="U1001" t="s">
        <v>262</v>
      </c>
      <c r="V1001" t="s">
        <v>52</v>
      </c>
      <c r="W1001" t="s">
        <v>672</v>
      </c>
      <c r="X1001" t="s">
        <v>673</v>
      </c>
      <c r="Y1001" t="s">
        <v>65</v>
      </c>
    </row>
    <row r="1002" spans="1:25" x14ac:dyDescent="0.25">
      <c r="A1002">
        <v>10248</v>
      </c>
      <c r="B1002">
        <v>32</v>
      </c>
      <c r="C1002" t="s">
        <v>77</v>
      </c>
      <c r="D1002">
        <v>12</v>
      </c>
      <c r="E1002" t="s">
        <v>2175</v>
      </c>
      <c r="F1002" t="s">
        <v>633</v>
      </c>
      <c r="G1002" t="s">
        <v>591</v>
      </c>
      <c r="H1002">
        <v>2</v>
      </c>
      <c r="I1002">
        <v>5</v>
      </c>
      <c r="J1002">
        <v>2004</v>
      </c>
      <c r="K1002" t="s">
        <v>1354</v>
      </c>
      <c r="L1002">
        <v>136</v>
      </c>
      <c r="M1002" t="s">
        <v>2159</v>
      </c>
      <c r="N1002" t="s">
        <v>31</v>
      </c>
      <c r="O1002" t="s">
        <v>32</v>
      </c>
      <c r="P1002" t="s">
        <v>33</v>
      </c>
      <c r="Q1002" t="s">
        <v>34</v>
      </c>
      <c r="R1002" t="s">
        <v>35</v>
      </c>
      <c r="S1002" t="s">
        <v>36</v>
      </c>
      <c r="T1002" t="s">
        <v>37</v>
      </c>
      <c r="U1002" t="s">
        <v>38</v>
      </c>
      <c r="V1002" t="s">
        <v>39</v>
      </c>
      <c r="W1002" t="s">
        <v>40</v>
      </c>
      <c r="X1002" t="s">
        <v>41</v>
      </c>
      <c r="Y1002" t="s">
        <v>65</v>
      </c>
    </row>
    <row r="1003" spans="1:25" x14ac:dyDescent="0.25">
      <c r="A1003">
        <v>10273</v>
      </c>
      <c r="B1003">
        <v>40</v>
      </c>
      <c r="C1003" t="s">
        <v>77</v>
      </c>
      <c r="D1003">
        <v>13</v>
      </c>
      <c r="E1003" t="s">
        <v>2176</v>
      </c>
      <c r="F1003" t="s">
        <v>637</v>
      </c>
      <c r="G1003" t="s">
        <v>28</v>
      </c>
      <c r="H1003">
        <v>3</v>
      </c>
      <c r="I1003">
        <v>7</v>
      </c>
      <c r="J1003">
        <v>2004</v>
      </c>
      <c r="K1003" t="s">
        <v>1354</v>
      </c>
      <c r="L1003">
        <v>136</v>
      </c>
      <c r="M1003" t="s">
        <v>2159</v>
      </c>
      <c r="N1003" t="s">
        <v>638</v>
      </c>
      <c r="O1003" t="s">
        <v>639</v>
      </c>
      <c r="P1003" t="s">
        <v>640</v>
      </c>
      <c r="Q1003" t="s">
        <v>34</v>
      </c>
      <c r="R1003" t="s">
        <v>641</v>
      </c>
      <c r="S1003" t="s">
        <v>34</v>
      </c>
      <c r="T1003" t="s">
        <v>642</v>
      </c>
      <c r="U1003" t="s">
        <v>643</v>
      </c>
      <c r="V1003" t="s">
        <v>52</v>
      </c>
      <c r="W1003" t="s">
        <v>644</v>
      </c>
      <c r="X1003" t="s">
        <v>645</v>
      </c>
      <c r="Y1003" t="s">
        <v>65</v>
      </c>
    </row>
    <row r="1004" spans="1:25" x14ac:dyDescent="0.25">
      <c r="A1004">
        <v>10282</v>
      </c>
      <c r="B1004">
        <v>43</v>
      </c>
      <c r="C1004" t="s">
        <v>77</v>
      </c>
      <c r="D1004">
        <v>1</v>
      </c>
      <c r="E1004" t="s">
        <v>2177</v>
      </c>
      <c r="F1004" t="s">
        <v>647</v>
      </c>
      <c r="G1004" t="s">
        <v>28</v>
      </c>
      <c r="H1004">
        <v>3</v>
      </c>
      <c r="I1004">
        <v>8</v>
      </c>
      <c r="J1004">
        <v>2004</v>
      </c>
      <c r="K1004" t="s">
        <v>1354</v>
      </c>
      <c r="L1004">
        <v>136</v>
      </c>
      <c r="M1004" t="s">
        <v>2159</v>
      </c>
      <c r="N1004" t="s">
        <v>417</v>
      </c>
      <c r="O1004" t="s">
        <v>418</v>
      </c>
      <c r="P1004" t="s">
        <v>419</v>
      </c>
      <c r="Q1004" t="s">
        <v>34</v>
      </c>
      <c r="R1004" t="s">
        <v>420</v>
      </c>
      <c r="S1004" t="s">
        <v>73</v>
      </c>
      <c r="T1004" t="s">
        <v>167</v>
      </c>
      <c r="U1004" t="s">
        <v>38</v>
      </c>
      <c r="V1004" t="s">
        <v>39</v>
      </c>
      <c r="W1004" t="s">
        <v>421</v>
      </c>
      <c r="X1004" t="s">
        <v>422</v>
      </c>
      <c r="Y1004" t="s">
        <v>65</v>
      </c>
    </row>
    <row r="1005" spans="1:25" x14ac:dyDescent="0.25">
      <c r="A1005">
        <v>10293</v>
      </c>
      <c r="B1005">
        <v>24</v>
      </c>
      <c r="C1005" t="s">
        <v>77</v>
      </c>
      <c r="D1005">
        <v>4</v>
      </c>
      <c r="E1005" t="s">
        <v>2178</v>
      </c>
      <c r="F1005" t="s">
        <v>925</v>
      </c>
      <c r="G1005" t="s">
        <v>28</v>
      </c>
      <c r="H1005">
        <v>3</v>
      </c>
      <c r="I1005">
        <v>9</v>
      </c>
      <c r="J1005">
        <v>2004</v>
      </c>
      <c r="K1005" t="s">
        <v>1354</v>
      </c>
      <c r="L1005">
        <v>136</v>
      </c>
      <c r="M1005" t="s">
        <v>2159</v>
      </c>
      <c r="N1005" t="s">
        <v>391</v>
      </c>
      <c r="O1005" t="s">
        <v>392</v>
      </c>
      <c r="P1005" t="s">
        <v>393</v>
      </c>
      <c r="Q1005" t="s">
        <v>34</v>
      </c>
      <c r="R1005" t="s">
        <v>394</v>
      </c>
      <c r="S1005" t="s">
        <v>34</v>
      </c>
      <c r="T1005" t="s">
        <v>395</v>
      </c>
      <c r="U1005" t="s">
        <v>396</v>
      </c>
      <c r="V1005" t="s">
        <v>52</v>
      </c>
      <c r="W1005" t="s">
        <v>397</v>
      </c>
      <c r="X1005" t="s">
        <v>398</v>
      </c>
      <c r="Y1005" t="s">
        <v>42</v>
      </c>
    </row>
    <row r="1006" spans="1:25" x14ac:dyDescent="0.25">
      <c r="A1006">
        <v>10306</v>
      </c>
      <c r="B1006">
        <v>32</v>
      </c>
      <c r="C1006" t="s">
        <v>77</v>
      </c>
      <c r="D1006">
        <v>9</v>
      </c>
      <c r="E1006" t="s">
        <v>2179</v>
      </c>
      <c r="F1006" t="s">
        <v>663</v>
      </c>
      <c r="G1006" t="s">
        <v>28</v>
      </c>
      <c r="H1006">
        <v>4</v>
      </c>
      <c r="I1006">
        <v>10</v>
      </c>
      <c r="J1006">
        <v>2004</v>
      </c>
      <c r="K1006" t="s">
        <v>1354</v>
      </c>
      <c r="L1006">
        <v>136</v>
      </c>
      <c r="M1006" t="s">
        <v>2159</v>
      </c>
      <c r="N1006" t="s">
        <v>927</v>
      </c>
      <c r="O1006" t="s">
        <v>928</v>
      </c>
      <c r="P1006" t="s">
        <v>929</v>
      </c>
      <c r="Q1006" t="s">
        <v>34</v>
      </c>
      <c r="R1006" t="s">
        <v>930</v>
      </c>
      <c r="S1006" t="s">
        <v>34</v>
      </c>
      <c r="T1006" t="s">
        <v>931</v>
      </c>
      <c r="U1006" t="s">
        <v>262</v>
      </c>
      <c r="V1006" t="s">
        <v>52</v>
      </c>
      <c r="W1006" t="s">
        <v>932</v>
      </c>
      <c r="X1006" t="s">
        <v>137</v>
      </c>
      <c r="Y1006" t="s">
        <v>65</v>
      </c>
    </row>
    <row r="1007" spans="1:25" x14ac:dyDescent="0.25">
      <c r="A1007">
        <v>10314</v>
      </c>
      <c r="B1007">
        <v>20</v>
      </c>
      <c r="C1007" t="s">
        <v>77</v>
      </c>
      <c r="D1007">
        <v>1</v>
      </c>
      <c r="E1007" t="s">
        <v>2180</v>
      </c>
      <c r="F1007" t="s">
        <v>761</v>
      </c>
      <c r="G1007" t="s">
        <v>28</v>
      </c>
      <c r="H1007">
        <v>4</v>
      </c>
      <c r="I1007">
        <v>10</v>
      </c>
      <c r="J1007">
        <v>2004</v>
      </c>
      <c r="K1007" t="s">
        <v>1354</v>
      </c>
      <c r="L1007">
        <v>136</v>
      </c>
      <c r="M1007" t="s">
        <v>2159</v>
      </c>
      <c r="N1007" t="s">
        <v>934</v>
      </c>
      <c r="O1007" t="s">
        <v>935</v>
      </c>
      <c r="P1007" t="s">
        <v>936</v>
      </c>
      <c r="Q1007" t="s">
        <v>34</v>
      </c>
      <c r="R1007" t="s">
        <v>937</v>
      </c>
      <c r="S1007" t="s">
        <v>34</v>
      </c>
      <c r="T1007" t="s">
        <v>938</v>
      </c>
      <c r="U1007" t="s">
        <v>567</v>
      </c>
      <c r="V1007" t="s">
        <v>52</v>
      </c>
      <c r="W1007" t="s">
        <v>939</v>
      </c>
      <c r="X1007" t="s">
        <v>940</v>
      </c>
      <c r="Y1007" t="s">
        <v>42</v>
      </c>
    </row>
    <row r="1008" spans="1:25" x14ac:dyDescent="0.25">
      <c r="A1008">
        <v>10325</v>
      </c>
      <c r="B1008">
        <v>24</v>
      </c>
      <c r="C1008" t="s">
        <v>952</v>
      </c>
      <c r="D1008">
        <v>9</v>
      </c>
      <c r="E1008" t="s">
        <v>2181</v>
      </c>
      <c r="F1008" t="s">
        <v>676</v>
      </c>
      <c r="G1008" t="s">
        <v>28</v>
      </c>
      <c r="H1008">
        <v>4</v>
      </c>
      <c r="I1008">
        <v>11</v>
      </c>
      <c r="J1008">
        <v>2004</v>
      </c>
      <c r="K1008" t="s">
        <v>1354</v>
      </c>
      <c r="L1008">
        <v>136</v>
      </c>
      <c r="M1008" t="s">
        <v>2159</v>
      </c>
      <c r="N1008" t="s">
        <v>201</v>
      </c>
      <c r="O1008" t="s">
        <v>202</v>
      </c>
      <c r="P1008" t="s">
        <v>203</v>
      </c>
      <c r="Q1008" t="s">
        <v>34</v>
      </c>
      <c r="R1008" t="s">
        <v>204</v>
      </c>
      <c r="S1008" t="s">
        <v>34</v>
      </c>
      <c r="T1008" t="s">
        <v>205</v>
      </c>
      <c r="U1008" t="s">
        <v>112</v>
      </c>
      <c r="V1008" t="s">
        <v>52</v>
      </c>
      <c r="W1008" t="s">
        <v>206</v>
      </c>
      <c r="X1008" t="s">
        <v>207</v>
      </c>
      <c r="Y1008" t="s">
        <v>42</v>
      </c>
    </row>
    <row r="1009" spans="1:25" x14ac:dyDescent="0.25">
      <c r="A1009">
        <v>10336</v>
      </c>
      <c r="B1009">
        <v>48</v>
      </c>
      <c r="C1009" t="s">
        <v>77</v>
      </c>
      <c r="D1009">
        <v>12</v>
      </c>
      <c r="E1009" t="s">
        <v>2182</v>
      </c>
      <c r="F1009" t="s">
        <v>945</v>
      </c>
      <c r="G1009" t="s">
        <v>28</v>
      </c>
      <c r="H1009">
        <v>4</v>
      </c>
      <c r="I1009">
        <v>11</v>
      </c>
      <c r="J1009">
        <v>2004</v>
      </c>
      <c r="K1009" t="s">
        <v>1354</v>
      </c>
      <c r="L1009">
        <v>136</v>
      </c>
      <c r="M1009" t="s">
        <v>2159</v>
      </c>
      <c r="N1009" t="s">
        <v>713</v>
      </c>
      <c r="O1009" t="s">
        <v>714</v>
      </c>
      <c r="P1009" t="s">
        <v>715</v>
      </c>
      <c r="Q1009" t="s">
        <v>34</v>
      </c>
      <c r="R1009" t="s">
        <v>61</v>
      </c>
      <c r="S1009" t="s">
        <v>34</v>
      </c>
      <c r="T1009" t="s">
        <v>716</v>
      </c>
      <c r="U1009" t="s">
        <v>51</v>
      </c>
      <c r="V1009" t="s">
        <v>52</v>
      </c>
      <c r="W1009" t="s">
        <v>717</v>
      </c>
      <c r="X1009" t="s">
        <v>718</v>
      </c>
      <c r="Y1009" t="s">
        <v>65</v>
      </c>
    </row>
    <row r="1010" spans="1:25" x14ac:dyDescent="0.25">
      <c r="A1010">
        <v>10350</v>
      </c>
      <c r="B1010">
        <v>44</v>
      </c>
      <c r="C1010" t="s">
        <v>77</v>
      </c>
      <c r="D1010">
        <v>1</v>
      </c>
      <c r="E1010" t="s">
        <v>2183</v>
      </c>
      <c r="F1010" t="s">
        <v>682</v>
      </c>
      <c r="G1010" t="s">
        <v>28</v>
      </c>
      <c r="H1010">
        <v>4</v>
      </c>
      <c r="I1010">
        <v>12</v>
      </c>
      <c r="J1010">
        <v>2004</v>
      </c>
      <c r="K1010" t="s">
        <v>1354</v>
      </c>
      <c r="L1010">
        <v>136</v>
      </c>
      <c r="M1010" t="s">
        <v>2159</v>
      </c>
      <c r="N1010" t="s">
        <v>268</v>
      </c>
      <c r="O1010" t="s">
        <v>269</v>
      </c>
      <c r="P1010" t="s">
        <v>270</v>
      </c>
      <c r="Q1010" t="s">
        <v>34</v>
      </c>
      <c r="R1010" t="s">
        <v>271</v>
      </c>
      <c r="S1010" t="s">
        <v>34</v>
      </c>
      <c r="T1010" t="s">
        <v>272</v>
      </c>
      <c r="U1010" t="s">
        <v>273</v>
      </c>
      <c r="V1010" t="s">
        <v>52</v>
      </c>
      <c r="W1010" t="s">
        <v>274</v>
      </c>
      <c r="X1010" t="s">
        <v>275</v>
      </c>
      <c r="Y1010" t="s">
        <v>65</v>
      </c>
    </row>
    <row r="1011" spans="1:25" x14ac:dyDescent="0.25">
      <c r="A1011">
        <v>10372</v>
      </c>
      <c r="B1011">
        <v>28</v>
      </c>
      <c r="C1011" t="s">
        <v>77</v>
      </c>
      <c r="D1011">
        <v>3</v>
      </c>
      <c r="E1011" t="s">
        <v>2184</v>
      </c>
      <c r="F1011" t="s">
        <v>1053</v>
      </c>
      <c r="G1011" t="s">
        <v>28</v>
      </c>
      <c r="H1011">
        <v>1</v>
      </c>
      <c r="I1011">
        <v>1</v>
      </c>
      <c r="J1011">
        <v>2005</v>
      </c>
      <c r="K1011" t="s">
        <v>1354</v>
      </c>
      <c r="L1011">
        <v>136</v>
      </c>
      <c r="M1011" t="s">
        <v>2159</v>
      </c>
      <c r="N1011" t="s">
        <v>380</v>
      </c>
      <c r="O1011" t="s">
        <v>381</v>
      </c>
      <c r="P1011" t="s">
        <v>382</v>
      </c>
      <c r="Q1011" t="s">
        <v>34</v>
      </c>
      <c r="R1011" t="s">
        <v>383</v>
      </c>
      <c r="S1011" t="s">
        <v>384</v>
      </c>
      <c r="T1011" t="s">
        <v>385</v>
      </c>
      <c r="U1011" t="s">
        <v>307</v>
      </c>
      <c r="V1011" t="s">
        <v>307</v>
      </c>
      <c r="W1011" t="s">
        <v>386</v>
      </c>
      <c r="X1011" t="s">
        <v>387</v>
      </c>
      <c r="Y1011" t="s">
        <v>65</v>
      </c>
    </row>
    <row r="1012" spans="1:25" x14ac:dyDescent="0.25">
      <c r="A1012">
        <v>10383</v>
      </c>
      <c r="B1012">
        <v>24</v>
      </c>
      <c r="C1012" t="s">
        <v>2185</v>
      </c>
      <c r="D1012">
        <v>9</v>
      </c>
      <c r="E1012" t="s">
        <v>2186</v>
      </c>
      <c r="F1012" t="s">
        <v>1764</v>
      </c>
      <c r="G1012" t="s">
        <v>28</v>
      </c>
      <c r="H1012">
        <v>1</v>
      </c>
      <c r="I1012">
        <v>2</v>
      </c>
      <c r="J1012">
        <v>2005</v>
      </c>
      <c r="K1012" t="s">
        <v>1354</v>
      </c>
      <c r="L1012">
        <v>136</v>
      </c>
      <c r="M1012" t="s">
        <v>2159</v>
      </c>
      <c r="N1012" t="s">
        <v>268</v>
      </c>
      <c r="O1012" t="s">
        <v>269</v>
      </c>
      <c r="P1012" t="s">
        <v>270</v>
      </c>
      <c r="Q1012" t="s">
        <v>34</v>
      </c>
      <c r="R1012" t="s">
        <v>271</v>
      </c>
      <c r="S1012" t="s">
        <v>34</v>
      </c>
      <c r="T1012" t="s">
        <v>272</v>
      </c>
      <c r="U1012" t="s">
        <v>273</v>
      </c>
      <c r="V1012" t="s">
        <v>52</v>
      </c>
      <c r="W1012" t="s">
        <v>274</v>
      </c>
      <c r="X1012" t="s">
        <v>275</v>
      </c>
      <c r="Y1012" t="s">
        <v>42</v>
      </c>
    </row>
    <row r="1013" spans="1:25" x14ac:dyDescent="0.25">
      <c r="A1013">
        <v>10396</v>
      </c>
      <c r="B1013">
        <v>33</v>
      </c>
      <c r="C1013" t="s">
        <v>77</v>
      </c>
      <c r="D1013">
        <v>2</v>
      </c>
      <c r="E1013" t="s">
        <v>2187</v>
      </c>
      <c r="F1013" t="s">
        <v>1124</v>
      </c>
      <c r="G1013" t="s">
        <v>28</v>
      </c>
      <c r="H1013">
        <v>1</v>
      </c>
      <c r="I1013">
        <v>3</v>
      </c>
      <c r="J1013">
        <v>2005</v>
      </c>
      <c r="K1013" t="s">
        <v>1354</v>
      </c>
      <c r="L1013">
        <v>136</v>
      </c>
      <c r="M1013" t="s">
        <v>2159</v>
      </c>
      <c r="N1013" t="s">
        <v>417</v>
      </c>
      <c r="O1013" t="s">
        <v>418</v>
      </c>
      <c r="P1013" t="s">
        <v>419</v>
      </c>
      <c r="Q1013" t="s">
        <v>34</v>
      </c>
      <c r="R1013" t="s">
        <v>420</v>
      </c>
      <c r="S1013" t="s">
        <v>73</v>
      </c>
      <c r="T1013" t="s">
        <v>167</v>
      </c>
      <c r="U1013" t="s">
        <v>38</v>
      </c>
      <c r="V1013" t="s">
        <v>39</v>
      </c>
      <c r="W1013" t="s">
        <v>421</v>
      </c>
      <c r="X1013" t="s">
        <v>422</v>
      </c>
      <c r="Y1013" t="s">
        <v>65</v>
      </c>
    </row>
    <row r="1014" spans="1:25" x14ac:dyDescent="0.25">
      <c r="A1014">
        <v>10414</v>
      </c>
      <c r="B1014">
        <v>41</v>
      </c>
      <c r="C1014" t="s">
        <v>77</v>
      </c>
      <c r="D1014">
        <v>12</v>
      </c>
      <c r="E1014" t="s">
        <v>2188</v>
      </c>
      <c r="F1014" t="s">
        <v>707</v>
      </c>
      <c r="G1014" t="s">
        <v>708</v>
      </c>
      <c r="H1014">
        <v>2</v>
      </c>
      <c r="I1014">
        <v>5</v>
      </c>
      <c r="J1014">
        <v>2005</v>
      </c>
      <c r="K1014" t="s">
        <v>1354</v>
      </c>
      <c r="L1014">
        <v>136</v>
      </c>
      <c r="M1014" t="s">
        <v>2159</v>
      </c>
      <c r="N1014" t="s">
        <v>656</v>
      </c>
      <c r="O1014" t="s">
        <v>657</v>
      </c>
      <c r="P1014" t="s">
        <v>658</v>
      </c>
      <c r="Q1014" t="s">
        <v>34</v>
      </c>
      <c r="R1014" t="s">
        <v>659</v>
      </c>
      <c r="S1014" t="s">
        <v>185</v>
      </c>
      <c r="T1014" t="s">
        <v>660</v>
      </c>
      <c r="U1014" t="s">
        <v>38</v>
      </c>
      <c r="V1014" t="s">
        <v>39</v>
      </c>
      <c r="W1014" t="s">
        <v>661</v>
      </c>
      <c r="X1014" t="s">
        <v>94</v>
      </c>
      <c r="Y1014" t="s">
        <v>65</v>
      </c>
    </row>
    <row r="1015" spans="1:25" x14ac:dyDescent="0.25">
      <c r="A1015">
        <v>10104</v>
      </c>
      <c r="B1015">
        <v>23</v>
      </c>
      <c r="C1015" t="s">
        <v>77</v>
      </c>
      <c r="D1015">
        <v>13</v>
      </c>
      <c r="E1015" t="s">
        <v>2189</v>
      </c>
      <c r="F1015" t="s">
        <v>1026</v>
      </c>
      <c r="G1015" t="s">
        <v>28</v>
      </c>
      <c r="H1015">
        <v>1</v>
      </c>
      <c r="I1015">
        <v>1</v>
      </c>
      <c r="J1015">
        <v>2003</v>
      </c>
      <c r="K1015" t="s">
        <v>278</v>
      </c>
      <c r="L1015">
        <v>169</v>
      </c>
      <c r="M1015" t="s">
        <v>2190</v>
      </c>
      <c r="N1015" t="s">
        <v>268</v>
      </c>
      <c r="O1015" t="s">
        <v>269</v>
      </c>
      <c r="P1015" t="s">
        <v>270</v>
      </c>
      <c r="Q1015" t="s">
        <v>34</v>
      </c>
      <c r="R1015" t="s">
        <v>271</v>
      </c>
      <c r="S1015" t="s">
        <v>34</v>
      </c>
      <c r="T1015" t="s">
        <v>272</v>
      </c>
      <c r="U1015" t="s">
        <v>273</v>
      </c>
      <c r="V1015" t="s">
        <v>52</v>
      </c>
      <c r="W1015" t="s">
        <v>274</v>
      </c>
      <c r="X1015" t="s">
        <v>275</v>
      </c>
      <c r="Y1015" t="s">
        <v>65</v>
      </c>
    </row>
    <row r="1016" spans="1:25" x14ac:dyDescent="0.25">
      <c r="A1016">
        <v>10109</v>
      </c>
      <c r="B1016">
        <v>46</v>
      </c>
      <c r="C1016" t="s">
        <v>77</v>
      </c>
      <c r="D1016">
        <v>5</v>
      </c>
      <c r="E1016" t="s">
        <v>2191</v>
      </c>
      <c r="F1016" t="s">
        <v>1298</v>
      </c>
      <c r="G1016" t="s">
        <v>28</v>
      </c>
      <c r="H1016">
        <v>1</v>
      </c>
      <c r="I1016">
        <v>3</v>
      </c>
      <c r="J1016">
        <v>2003</v>
      </c>
      <c r="K1016" t="s">
        <v>278</v>
      </c>
      <c r="L1016">
        <v>169</v>
      </c>
      <c r="M1016" t="s">
        <v>2190</v>
      </c>
      <c r="N1016" t="s">
        <v>494</v>
      </c>
      <c r="O1016" t="s">
        <v>495</v>
      </c>
      <c r="P1016" t="s">
        <v>496</v>
      </c>
      <c r="Q1016" t="s">
        <v>34</v>
      </c>
      <c r="R1016" t="s">
        <v>332</v>
      </c>
      <c r="S1016" t="s">
        <v>214</v>
      </c>
      <c r="T1016" t="s">
        <v>333</v>
      </c>
      <c r="U1016" t="s">
        <v>38</v>
      </c>
      <c r="V1016" t="s">
        <v>39</v>
      </c>
      <c r="W1016" t="s">
        <v>187</v>
      </c>
      <c r="X1016" t="s">
        <v>497</v>
      </c>
      <c r="Y1016" t="s">
        <v>229</v>
      </c>
    </row>
    <row r="1017" spans="1:25" x14ac:dyDescent="0.25">
      <c r="A1017">
        <v>10114</v>
      </c>
      <c r="B1017">
        <v>48</v>
      </c>
      <c r="C1017" t="s">
        <v>77</v>
      </c>
      <c r="D1017">
        <v>4</v>
      </c>
      <c r="E1017" t="s">
        <v>2192</v>
      </c>
      <c r="F1017" t="s">
        <v>712</v>
      </c>
      <c r="G1017" t="s">
        <v>28</v>
      </c>
      <c r="H1017">
        <v>2</v>
      </c>
      <c r="I1017">
        <v>4</v>
      </c>
      <c r="J1017">
        <v>2003</v>
      </c>
      <c r="K1017" t="s">
        <v>278</v>
      </c>
      <c r="L1017">
        <v>169</v>
      </c>
      <c r="M1017" t="s">
        <v>2190</v>
      </c>
      <c r="N1017" t="s">
        <v>713</v>
      </c>
      <c r="O1017" t="s">
        <v>714</v>
      </c>
      <c r="P1017" t="s">
        <v>715</v>
      </c>
      <c r="Q1017" t="s">
        <v>34</v>
      </c>
      <c r="R1017" t="s">
        <v>61</v>
      </c>
      <c r="S1017" t="s">
        <v>34</v>
      </c>
      <c r="T1017" t="s">
        <v>716</v>
      </c>
      <c r="U1017" t="s">
        <v>51</v>
      </c>
      <c r="V1017" t="s">
        <v>52</v>
      </c>
      <c r="W1017" t="s">
        <v>717</v>
      </c>
      <c r="X1017" t="s">
        <v>718</v>
      </c>
      <c r="Y1017" t="s">
        <v>229</v>
      </c>
    </row>
    <row r="1018" spans="1:25" x14ac:dyDescent="0.25">
      <c r="A1018">
        <v>10122</v>
      </c>
      <c r="B1018">
        <v>25</v>
      </c>
      <c r="C1018" t="s">
        <v>77</v>
      </c>
      <c r="D1018">
        <v>3</v>
      </c>
      <c r="E1018" t="s">
        <v>2193</v>
      </c>
      <c r="F1018" t="s">
        <v>786</v>
      </c>
      <c r="G1018" t="s">
        <v>28</v>
      </c>
      <c r="H1018">
        <v>2</v>
      </c>
      <c r="I1018">
        <v>5</v>
      </c>
      <c r="J1018">
        <v>2003</v>
      </c>
      <c r="K1018" t="s">
        <v>278</v>
      </c>
      <c r="L1018">
        <v>169</v>
      </c>
      <c r="M1018" t="s">
        <v>2190</v>
      </c>
      <c r="N1018" t="s">
        <v>787</v>
      </c>
      <c r="O1018" t="s">
        <v>788</v>
      </c>
      <c r="P1018" t="s">
        <v>789</v>
      </c>
      <c r="Q1018" t="s">
        <v>34</v>
      </c>
      <c r="R1018" t="s">
        <v>790</v>
      </c>
      <c r="S1018" t="s">
        <v>34</v>
      </c>
      <c r="T1018" t="s">
        <v>791</v>
      </c>
      <c r="U1018" t="s">
        <v>51</v>
      </c>
      <c r="V1018" t="s">
        <v>52</v>
      </c>
      <c r="W1018" t="s">
        <v>792</v>
      </c>
      <c r="X1018" t="s">
        <v>793</v>
      </c>
      <c r="Y1018" t="s">
        <v>65</v>
      </c>
    </row>
    <row r="1019" spans="1:25" x14ac:dyDescent="0.25">
      <c r="A1019">
        <v>10127</v>
      </c>
      <c r="B1019">
        <v>22</v>
      </c>
      <c r="C1019" t="s">
        <v>77</v>
      </c>
      <c r="D1019">
        <v>15</v>
      </c>
      <c r="E1019" t="s">
        <v>2194</v>
      </c>
      <c r="F1019" t="s">
        <v>884</v>
      </c>
      <c r="G1019" t="s">
        <v>28</v>
      </c>
      <c r="H1019">
        <v>2</v>
      </c>
      <c r="I1019">
        <v>6</v>
      </c>
      <c r="J1019">
        <v>2003</v>
      </c>
      <c r="K1019" t="s">
        <v>278</v>
      </c>
      <c r="L1019">
        <v>169</v>
      </c>
      <c r="M1019" t="s">
        <v>2190</v>
      </c>
      <c r="N1019" t="s">
        <v>885</v>
      </c>
      <c r="O1019" t="s">
        <v>886</v>
      </c>
      <c r="P1019" t="s">
        <v>887</v>
      </c>
      <c r="Q1019" t="s">
        <v>888</v>
      </c>
      <c r="R1019" t="s">
        <v>35</v>
      </c>
      <c r="S1019" t="s">
        <v>36</v>
      </c>
      <c r="T1019" t="s">
        <v>37</v>
      </c>
      <c r="U1019" t="s">
        <v>38</v>
      </c>
      <c r="V1019" t="s">
        <v>39</v>
      </c>
      <c r="W1019" t="s">
        <v>75</v>
      </c>
      <c r="X1019" t="s">
        <v>889</v>
      </c>
      <c r="Y1019" t="s">
        <v>65</v>
      </c>
    </row>
    <row r="1020" spans="1:25" x14ac:dyDescent="0.25">
      <c r="A1020">
        <v>10136</v>
      </c>
      <c r="B1020">
        <v>41</v>
      </c>
      <c r="C1020" t="s">
        <v>77</v>
      </c>
      <c r="D1020">
        <v>3</v>
      </c>
      <c r="E1020" t="s">
        <v>2195</v>
      </c>
      <c r="F1020" t="s">
        <v>1301</v>
      </c>
      <c r="G1020" t="s">
        <v>28</v>
      </c>
      <c r="H1020">
        <v>3</v>
      </c>
      <c r="I1020">
        <v>7</v>
      </c>
      <c r="J1020">
        <v>2003</v>
      </c>
      <c r="K1020" t="s">
        <v>278</v>
      </c>
      <c r="L1020">
        <v>169</v>
      </c>
      <c r="M1020" t="s">
        <v>2190</v>
      </c>
      <c r="N1020" t="s">
        <v>594</v>
      </c>
      <c r="O1020" t="s">
        <v>595</v>
      </c>
      <c r="P1020" t="s">
        <v>596</v>
      </c>
      <c r="Q1020" t="s">
        <v>34</v>
      </c>
      <c r="R1020" t="s">
        <v>597</v>
      </c>
      <c r="S1020" t="s">
        <v>34</v>
      </c>
      <c r="T1020" t="s">
        <v>598</v>
      </c>
      <c r="U1020" t="s">
        <v>51</v>
      </c>
      <c r="V1020" t="s">
        <v>52</v>
      </c>
      <c r="W1020" t="s">
        <v>599</v>
      </c>
      <c r="X1020" t="s">
        <v>600</v>
      </c>
      <c r="Y1020" t="s">
        <v>229</v>
      </c>
    </row>
    <row r="1021" spans="1:25" x14ac:dyDescent="0.25">
      <c r="A1021">
        <v>10141</v>
      </c>
      <c r="B1021">
        <v>34</v>
      </c>
      <c r="C1021" t="s">
        <v>77</v>
      </c>
      <c r="D1021">
        <v>9</v>
      </c>
      <c r="E1021" t="s">
        <v>2196</v>
      </c>
      <c r="F1021" t="s">
        <v>1177</v>
      </c>
      <c r="G1021" t="s">
        <v>28</v>
      </c>
      <c r="H1021">
        <v>3</v>
      </c>
      <c r="I1021">
        <v>8</v>
      </c>
      <c r="J1021">
        <v>2003</v>
      </c>
      <c r="K1021" t="s">
        <v>278</v>
      </c>
      <c r="L1021">
        <v>169</v>
      </c>
      <c r="M1021" t="s">
        <v>2190</v>
      </c>
      <c r="N1021" t="s">
        <v>866</v>
      </c>
      <c r="O1021" t="s">
        <v>867</v>
      </c>
      <c r="P1021" t="s">
        <v>868</v>
      </c>
      <c r="Q1021" t="s">
        <v>34</v>
      </c>
      <c r="R1021" t="s">
        <v>869</v>
      </c>
      <c r="S1021" t="s">
        <v>34</v>
      </c>
      <c r="T1021" t="s">
        <v>870</v>
      </c>
      <c r="U1021" t="s">
        <v>196</v>
      </c>
      <c r="V1021" t="s">
        <v>52</v>
      </c>
      <c r="W1021" t="s">
        <v>871</v>
      </c>
      <c r="X1021" t="s">
        <v>872</v>
      </c>
      <c r="Y1021" t="s">
        <v>65</v>
      </c>
    </row>
    <row r="1022" spans="1:25" x14ac:dyDescent="0.25">
      <c r="A1022">
        <v>10148</v>
      </c>
      <c r="B1022">
        <v>32</v>
      </c>
      <c r="C1022" t="s">
        <v>77</v>
      </c>
      <c r="D1022">
        <v>14</v>
      </c>
      <c r="E1022" t="s">
        <v>2197</v>
      </c>
      <c r="F1022" t="s">
        <v>1303</v>
      </c>
      <c r="G1022" t="s">
        <v>28</v>
      </c>
      <c r="H1022">
        <v>3</v>
      </c>
      <c r="I1022">
        <v>9</v>
      </c>
      <c r="J1022">
        <v>2003</v>
      </c>
      <c r="K1022" t="s">
        <v>278</v>
      </c>
      <c r="L1022">
        <v>169</v>
      </c>
      <c r="M1022" t="s">
        <v>2190</v>
      </c>
      <c r="N1022" t="s">
        <v>448</v>
      </c>
      <c r="O1022" t="s">
        <v>449</v>
      </c>
      <c r="P1022" t="s">
        <v>450</v>
      </c>
      <c r="Q1022" t="s">
        <v>451</v>
      </c>
      <c r="R1022" t="s">
        <v>452</v>
      </c>
      <c r="S1022" t="s">
        <v>238</v>
      </c>
      <c r="T1022" t="s">
        <v>453</v>
      </c>
      <c r="U1022" t="s">
        <v>139</v>
      </c>
      <c r="V1022" t="s">
        <v>140</v>
      </c>
      <c r="W1022" t="s">
        <v>454</v>
      </c>
      <c r="X1022" t="s">
        <v>455</v>
      </c>
      <c r="Y1022" t="s">
        <v>65</v>
      </c>
    </row>
    <row r="1023" spans="1:25" x14ac:dyDescent="0.25">
      <c r="A1023">
        <v>10151</v>
      </c>
      <c r="B1023">
        <v>21</v>
      </c>
      <c r="C1023" t="s">
        <v>77</v>
      </c>
      <c r="D1023">
        <v>7</v>
      </c>
      <c r="E1023" t="s">
        <v>2198</v>
      </c>
      <c r="F1023" t="s">
        <v>1179</v>
      </c>
      <c r="G1023" t="s">
        <v>28</v>
      </c>
      <c r="H1023">
        <v>3</v>
      </c>
      <c r="I1023">
        <v>9</v>
      </c>
      <c r="J1023">
        <v>2003</v>
      </c>
      <c r="K1023" t="s">
        <v>278</v>
      </c>
      <c r="L1023">
        <v>169</v>
      </c>
      <c r="M1023" t="s">
        <v>2190</v>
      </c>
      <c r="N1023" t="s">
        <v>688</v>
      </c>
      <c r="O1023" t="s">
        <v>689</v>
      </c>
      <c r="P1023" t="s">
        <v>690</v>
      </c>
      <c r="Q1023" t="s">
        <v>34</v>
      </c>
      <c r="R1023" t="s">
        <v>691</v>
      </c>
      <c r="S1023" t="s">
        <v>34</v>
      </c>
      <c r="T1023" t="s">
        <v>692</v>
      </c>
      <c r="U1023" t="s">
        <v>196</v>
      </c>
      <c r="V1023" t="s">
        <v>52</v>
      </c>
      <c r="W1023" t="s">
        <v>693</v>
      </c>
      <c r="X1023" t="s">
        <v>694</v>
      </c>
      <c r="Y1023" t="s">
        <v>65</v>
      </c>
    </row>
    <row r="1024" spans="1:25" x14ac:dyDescent="0.25">
      <c r="A1024">
        <v>10160</v>
      </c>
      <c r="B1024">
        <v>20</v>
      </c>
      <c r="C1024" t="s">
        <v>77</v>
      </c>
      <c r="D1024">
        <v>1</v>
      </c>
      <c r="E1024" t="s">
        <v>2199</v>
      </c>
      <c r="F1024" t="s">
        <v>1063</v>
      </c>
      <c r="G1024" t="s">
        <v>28</v>
      </c>
      <c r="H1024">
        <v>4</v>
      </c>
      <c r="I1024">
        <v>10</v>
      </c>
      <c r="J1024">
        <v>2003</v>
      </c>
      <c r="K1024" t="s">
        <v>278</v>
      </c>
      <c r="L1024">
        <v>169</v>
      </c>
      <c r="M1024" t="s">
        <v>2190</v>
      </c>
      <c r="N1024" t="s">
        <v>620</v>
      </c>
      <c r="O1024" t="s">
        <v>621</v>
      </c>
      <c r="P1024" t="s">
        <v>622</v>
      </c>
      <c r="Q1024" t="s">
        <v>34</v>
      </c>
      <c r="R1024" t="s">
        <v>623</v>
      </c>
      <c r="S1024" t="s">
        <v>73</v>
      </c>
      <c r="T1024" t="s">
        <v>34</v>
      </c>
      <c r="U1024" t="s">
        <v>38</v>
      </c>
      <c r="V1024" t="s">
        <v>39</v>
      </c>
      <c r="W1024" t="s">
        <v>624</v>
      </c>
      <c r="X1024" t="s">
        <v>150</v>
      </c>
      <c r="Y1024" t="s">
        <v>65</v>
      </c>
    </row>
    <row r="1025" spans="1:25" x14ac:dyDescent="0.25">
      <c r="A1025">
        <v>10165</v>
      </c>
      <c r="B1025">
        <v>47</v>
      </c>
      <c r="C1025" t="s">
        <v>77</v>
      </c>
      <c r="D1025">
        <v>16</v>
      </c>
      <c r="E1025" t="s">
        <v>2200</v>
      </c>
      <c r="F1025" t="s">
        <v>895</v>
      </c>
      <c r="G1025" t="s">
        <v>28</v>
      </c>
      <c r="H1025">
        <v>4</v>
      </c>
      <c r="I1025">
        <v>10</v>
      </c>
      <c r="J1025">
        <v>2003</v>
      </c>
      <c r="K1025" t="s">
        <v>278</v>
      </c>
      <c r="L1025">
        <v>169</v>
      </c>
      <c r="M1025" t="s">
        <v>2190</v>
      </c>
      <c r="N1025" t="s">
        <v>302</v>
      </c>
      <c r="O1025" t="s">
        <v>303</v>
      </c>
      <c r="P1025" t="s">
        <v>304</v>
      </c>
      <c r="Q1025" t="s">
        <v>34</v>
      </c>
      <c r="R1025" t="s">
        <v>305</v>
      </c>
      <c r="S1025" t="s">
        <v>34</v>
      </c>
      <c r="T1025" t="s">
        <v>306</v>
      </c>
      <c r="U1025" t="s">
        <v>305</v>
      </c>
      <c r="V1025" t="s">
        <v>307</v>
      </c>
      <c r="W1025" t="s">
        <v>308</v>
      </c>
      <c r="X1025" t="s">
        <v>309</v>
      </c>
      <c r="Y1025" t="s">
        <v>229</v>
      </c>
    </row>
    <row r="1026" spans="1:25" x14ac:dyDescent="0.25">
      <c r="A1026">
        <v>10171</v>
      </c>
      <c r="B1026">
        <v>39</v>
      </c>
      <c r="C1026" t="s">
        <v>77</v>
      </c>
      <c r="D1026">
        <v>3</v>
      </c>
      <c r="E1026" t="s">
        <v>2201</v>
      </c>
      <c r="F1026" t="s">
        <v>1306</v>
      </c>
      <c r="G1026" t="s">
        <v>28</v>
      </c>
      <c r="H1026">
        <v>4</v>
      </c>
      <c r="I1026">
        <v>11</v>
      </c>
      <c r="J1026">
        <v>2003</v>
      </c>
      <c r="K1026" t="s">
        <v>278</v>
      </c>
      <c r="L1026">
        <v>169</v>
      </c>
      <c r="M1026" t="s">
        <v>2190</v>
      </c>
      <c r="N1026" t="s">
        <v>458</v>
      </c>
      <c r="O1026" t="s">
        <v>459</v>
      </c>
      <c r="P1026" t="s">
        <v>460</v>
      </c>
      <c r="Q1026" t="s">
        <v>34</v>
      </c>
      <c r="R1026" t="s">
        <v>461</v>
      </c>
      <c r="S1026" t="s">
        <v>462</v>
      </c>
      <c r="T1026" t="s">
        <v>463</v>
      </c>
      <c r="U1026" t="s">
        <v>353</v>
      </c>
      <c r="V1026" t="s">
        <v>39</v>
      </c>
      <c r="W1026" t="s">
        <v>464</v>
      </c>
      <c r="X1026" t="s">
        <v>465</v>
      </c>
      <c r="Y1026" t="s">
        <v>65</v>
      </c>
    </row>
    <row r="1027" spans="1:25" x14ac:dyDescent="0.25">
      <c r="A1027">
        <v>10175</v>
      </c>
      <c r="B1027">
        <v>29</v>
      </c>
      <c r="C1027" t="s">
        <v>77</v>
      </c>
      <c r="D1027">
        <v>5</v>
      </c>
      <c r="E1027" t="s">
        <v>2202</v>
      </c>
      <c r="F1027" t="s">
        <v>318</v>
      </c>
      <c r="G1027" t="s">
        <v>28</v>
      </c>
      <c r="H1027">
        <v>4</v>
      </c>
      <c r="I1027">
        <v>11</v>
      </c>
      <c r="J1027">
        <v>2003</v>
      </c>
      <c r="K1027" t="s">
        <v>278</v>
      </c>
      <c r="L1027">
        <v>169</v>
      </c>
      <c r="M1027" t="s">
        <v>2190</v>
      </c>
      <c r="N1027" t="s">
        <v>574</v>
      </c>
      <c r="O1027" t="s">
        <v>575</v>
      </c>
      <c r="P1027" t="s">
        <v>576</v>
      </c>
      <c r="Q1027" t="s">
        <v>34</v>
      </c>
      <c r="R1027" t="s">
        <v>577</v>
      </c>
      <c r="S1027" t="s">
        <v>34</v>
      </c>
      <c r="T1027" t="s">
        <v>578</v>
      </c>
      <c r="U1027" t="s">
        <v>262</v>
      </c>
      <c r="V1027" t="s">
        <v>52</v>
      </c>
      <c r="W1027" t="s">
        <v>84</v>
      </c>
      <c r="X1027" t="s">
        <v>579</v>
      </c>
      <c r="Y1027" t="s">
        <v>65</v>
      </c>
    </row>
    <row r="1028" spans="1:25" x14ac:dyDescent="0.25">
      <c r="A1028">
        <v>10181</v>
      </c>
      <c r="B1028">
        <v>45</v>
      </c>
      <c r="C1028" t="s">
        <v>77</v>
      </c>
      <c r="D1028">
        <v>7</v>
      </c>
      <c r="E1028" t="s">
        <v>2203</v>
      </c>
      <c r="F1028" t="s">
        <v>802</v>
      </c>
      <c r="G1028" t="s">
        <v>28</v>
      </c>
      <c r="H1028">
        <v>4</v>
      </c>
      <c r="I1028">
        <v>11</v>
      </c>
      <c r="J1028">
        <v>2003</v>
      </c>
      <c r="K1028" t="s">
        <v>278</v>
      </c>
      <c r="L1028">
        <v>169</v>
      </c>
      <c r="M1028" t="s">
        <v>2190</v>
      </c>
      <c r="N1028" t="s">
        <v>107</v>
      </c>
      <c r="O1028" t="s">
        <v>108</v>
      </c>
      <c r="P1028" t="s">
        <v>109</v>
      </c>
      <c r="Q1028" t="s">
        <v>34</v>
      </c>
      <c r="R1028" t="s">
        <v>110</v>
      </c>
      <c r="S1028" t="s">
        <v>34</v>
      </c>
      <c r="T1028" t="s">
        <v>111</v>
      </c>
      <c r="U1028" t="s">
        <v>112</v>
      </c>
      <c r="V1028" t="s">
        <v>52</v>
      </c>
      <c r="W1028" t="s">
        <v>113</v>
      </c>
      <c r="X1028" t="s">
        <v>114</v>
      </c>
      <c r="Y1028" t="s">
        <v>65</v>
      </c>
    </row>
    <row r="1029" spans="1:25" x14ac:dyDescent="0.25">
      <c r="A1029">
        <v>10184</v>
      </c>
      <c r="B1029">
        <v>28</v>
      </c>
      <c r="C1029" t="s">
        <v>77</v>
      </c>
      <c r="D1029">
        <v>10</v>
      </c>
      <c r="E1029" t="s">
        <v>2204</v>
      </c>
      <c r="F1029" t="s">
        <v>602</v>
      </c>
      <c r="G1029" t="s">
        <v>28</v>
      </c>
      <c r="H1029">
        <v>4</v>
      </c>
      <c r="I1029">
        <v>11</v>
      </c>
      <c r="J1029">
        <v>2003</v>
      </c>
      <c r="K1029" t="s">
        <v>278</v>
      </c>
      <c r="L1029">
        <v>169</v>
      </c>
      <c r="M1029" t="s">
        <v>2190</v>
      </c>
      <c r="N1029" t="s">
        <v>1183</v>
      </c>
      <c r="O1029" t="s">
        <v>1184</v>
      </c>
      <c r="P1029" t="s">
        <v>1185</v>
      </c>
      <c r="Q1029" t="s">
        <v>34</v>
      </c>
      <c r="R1029" t="s">
        <v>1186</v>
      </c>
      <c r="S1029" t="s">
        <v>34</v>
      </c>
      <c r="T1029" t="s">
        <v>1187</v>
      </c>
      <c r="U1029" t="s">
        <v>273</v>
      </c>
      <c r="V1029" t="s">
        <v>52</v>
      </c>
      <c r="W1029" t="s">
        <v>1188</v>
      </c>
      <c r="X1029" t="s">
        <v>1189</v>
      </c>
      <c r="Y1029" t="s">
        <v>65</v>
      </c>
    </row>
    <row r="1030" spans="1:25" x14ac:dyDescent="0.25">
      <c r="A1030">
        <v>10192</v>
      </c>
      <c r="B1030">
        <v>26</v>
      </c>
      <c r="C1030" t="s">
        <v>77</v>
      </c>
      <c r="D1030">
        <v>12</v>
      </c>
      <c r="E1030" t="s">
        <v>2205</v>
      </c>
      <c r="F1030" t="s">
        <v>804</v>
      </c>
      <c r="G1030" t="s">
        <v>28</v>
      </c>
      <c r="H1030">
        <v>4</v>
      </c>
      <c r="I1030">
        <v>11</v>
      </c>
      <c r="J1030">
        <v>2003</v>
      </c>
      <c r="K1030" t="s">
        <v>278</v>
      </c>
      <c r="L1030">
        <v>169</v>
      </c>
      <c r="M1030" t="s">
        <v>2190</v>
      </c>
      <c r="N1030" t="s">
        <v>425</v>
      </c>
      <c r="O1030" t="s">
        <v>426</v>
      </c>
      <c r="P1030" t="s">
        <v>427</v>
      </c>
      <c r="Q1030" t="s">
        <v>34</v>
      </c>
      <c r="R1030" t="s">
        <v>428</v>
      </c>
      <c r="S1030" t="s">
        <v>429</v>
      </c>
      <c r="T1030" t="s">
        <v>430</v>
      </c>
      <c r="U1030" t="s">
        <v>38</v>
      </c>
      <c r="V1030" t="s">
        <v>39</v>
      </c>
      <c r="W1030" t="s">
        <v>75</v>
      </c>
      <c r="X1030" t="s">
        <v>422</v>
      </c>
      <c r="Y1030" t="s">
        <v>65</v>
      </c>
    </row>
    <row r="1031" spans="1:25" x14ac:dyDescent="0.25">
      <c r="A1031">
        <v>10195</v>
      </c>
      <c r="B1031">
        <v>50</v>
      </c>
      <c r="C1031" t="s">
        <v>77</v>
      </c>
      <c r="D1031">
        <v>10</v>
      </c>
      <c r="E1031" t="s">
        <v>2206</v>
      </c>
      <c r="F1031" t="s">
        <v>337</v>
      </c>
      <c r="G1031" t="s">
        <v>28</v>
      </c>
      <c r="H1031">
        <v>4</v>
      </c>
      <c r="I1031">
        <v>11</v>
      </c>
      <c r="J1031">
        <v>2003</v>
      </c>
      <c r="K1031" t="s">
        <v>278</v>
      </c>
      <c r="L1031">
        <v>169</v>
      </c>
      <c r="M1031" t="s">
        <v>2190</v>
      </c>
      <c r="N1031" t="s">
        <v>510</v>
      </c>
      <c r="O1031" t="s">
        <v>511</v>
      </c>
      <c r="P1031" t="s">
        <v>512</v>
      </c>
      <c r="Q1031" t="s">
        <v>34</v>
      </c>
      <c r="R1031" t="s">
        <v>513</v>
      </c>
      <c r="S1031" t="s">
        <v>36</v>
      </c>
      <c r="T1031" t="s">
        <v>514</v>
      </c>
      <c r="U1031" t="s">
        <v>38</v>
      </c>
      <c r="V1031" t="s">
        <v>39</v>
      </c>
      <c r="W1031" t="s">
        <v>149</v>
      </c>
      <c r="X1031" t="s">
        <v>363</v>
      </c>
      <c r="Y1031" t="s">
        <v>229</v>
      </c>
    </row>
    <row r="1032" spans="1:25" x14ac:dyDescent="0.25">
      <c r="A1032">
        <v>10203</v>
      </c>
      <c r="B1032">
        <v>48</v>
      </c>
      <c r="C1032" t="s">
        <v>77</v>
      </c>
      <c r="D1032">
        <v>1</v>
      </c>
      <c r="E1032" t="s">
        <v>2207</v>
      </c>
      <c r="F1032" t="s">
        <v>814</v>
      </c>
      <c r="G1032" t="s">
        <v>28</v>
      </c>
      <c r="H1032">
        <v>4</v>
      </c>
      <c r="I1032">
        <v>12</v>
      </c>
      <c r="J1032">
        <v>2003</v>
      </c>
      <c r="K1032" t="s">
        <v>278</v>
      </c>
      <c r="L1032">
        <v>169</v>
      </c>
      <c r="M1032" t="s">
        <v>2190</v>
      </c>
      <c r="N1032" t="s">
        <v>268</v>
      </c>
      <c r="O1032" t="s">
        <v>269</v>
      </c>
      <c r="P1032" t="s">
        <v>270</v>
      </c>
      <c r="Q1032" t="s">
        <v>34</v>
      </c>
      <c r="R1032" t="s">
        <v>271</v>
      </c>
      <c r="S1032" t="s">
        <v>34</v>
      </c>
      <c r="T1032" t="s">
        <v>272</v>
      </c>
      <c r="U1032" t="s">
        <v>273</v>
      </c>
      <c r="V1032" t="s">
        <v>52</v>
      </c>
      <c r="W1032" t="s">
        <v>274</v>
      </c>
      <c r="X1032" t="s">
        <v>275</v>
      </c>
      <c r="Y1032" t="s">
        <v>229</v>
      </c>
    </row>
    <row r="1033" spans="1:25" x14ac:dyDescent="0.25">
      <c r="A1033">
        <v>10207</v>
      </c>
      <c r="B1033">
        <v>25</v>
      </c>
      <c r="C1033" t="s">
        <v>77</v>
      </c>
      <c r="D1033">
        <v>11</v>
      </c>
      <c r="E1033" t="s">
        <v>2208</v>
      </c>
      <c r="F1033" t="s">
        <v>736</v>
      </c>
      <c r="G1033" t="s">
        <v>28</v>
      </c>
      <c r="H1033">
        <v>4</v>
      </c>
      <c r="I1033">
        <v>12</v>
      </c>
      <c r="J1033">
        <v>2003</v>
      </c>
      <c r="K1033" t="s">
        <v>278</v>
      </c>
      <c r="L1033">
        <v>169</v>
      </c>
      <c r="M1033" t="s">
        <v>2190</v>
      </c>
      <c r="N1033" t="s">
        <v>737</v>
      </c>
      <c r="O1033" t="s">
        <v>738</v>
      </c>
      <c r="P1033" t="s">
        <v>739</v>
      </c>
      <c r="Q1033" t="s">
        <v>34</v>
      </c>
      <c r="R1033" t="s">
        <v>659</v>
      </c>
      <c r="S1033" t="s">
        <v>185</v>
      </c>
      <c r="T1033" t="s">
        <v>660</v>
      </c>
      <c r="U1033" t="s">
        <v>38</v>
      </c>
      <c r="V1033" t="s">
        <v>39</v>
      </c>
      <c r="W1033" t="s">
        <v>740</v>
      </c>
      <c r="X1033" t="s">
        <v>422</v>
      </c>
      <c r="Y1033" t="s">
        <v>65</v>
      </c>
    </row>
    <row r="1034" spans="1:25" x14ac:dyDescent="0.25">
      <c r="A1034">
        <v>10212</v>
      </c>
      <c r="B1034">
        <v>40</v>
      </c>
      <c r="C1034" t="s">
        <v>77</v>
      </c>
      <c r="D1034">
        <v>11</v>
      </c>
      <c r="E1034" t="s">
        <v>2209</v>
      </c>
      <c r="F1034" t="s">
        <v>1069</v>
      </c>
      <c r="G1034" t="s">
        <v>28</v>
      </c>
      <c r="H1034">
        <v>1</v>
      </c>
      <c r="I1034">
        <v>1</v>
      </c>
      <c r="J1034">
        <v>2004</v>
      </c>
      <c r="K1034" t="s">
        <v>278</v>
      </c>
      <c r="L1034">
        <v>169</v>
      </c>
      <c r="M1034" t="s">
        <v>2190</v>
      </c>
      <c r="N1034" t="s">
        <v>268</v>
      </c>
      <c r="O1034" t="s">
        <v>269</v>
      </c>
      <c r="P1034" t="s">
        <v>270</v>
      </c>
      <c r="Q1034" t="s">
        <v>34</v>
      </c>
      <c r="R1034" t="s">
        <v>271</v>
      </c>
      <c r="S1034" t="s">
        <v>34</v>
      </c>
      <c r="T1034" t="s">
        <v>272</v>
      </c>
      <c r="U1034" t="s">
        <v>273</v>
      </c>
      <c r="V1034" t="s">
        <v>52</v>
      </c>
      <c r="W1034" t="s">
        <v>274</v>
      </c>
      <c r="X1034" t="s">
        <v>275</v>
      </c>
      <c r="Y1034" t="s">
        <v>65</v>
      </c>
    </row>
    <row r="1035" spans="1:25" x14ac:dyDescent="0.25">
      <c r="A1035">
        <v>10225</v>
      </c>
      <c r="B1035">
        <v>43</v>
      </c>
      <c r="C1035" t="s">
        <v>77</v>
      </c>
      <c r="D1035">
        <v>2</v>
      </c>
      <c r="E1035" t="s">
        <v>2210</v>
      </c>
      <c r="F1035" t="s">
        <v>817</v>
      </c>
      <c r="G1035" t="s">
        <v>28</v>
      </c>
      <c r="H1035">
        <v>1</v>
      </c>
      <c r="I1035">
        <v>2</v>
      </c>
      <c r="J1035">
        <v>2004</v>
      </c>
      <c r="K1035" t="s">
        <v>278</v>
      </c>
      <c r="L1035">
        <v>169</v>
      </c>
      <c r="M1035" t="s">
        <v>2190</v>
      </c>
      <c r="N1035" t="s">
        <v>818</v>
      </c>
      <c r="O1035" t="s">
        <v>819</v>
      </c>
      <c r="P1035" t="s">
        <v>820</v>
      </c>
      <c r="Q1035" t="s">
        <v>34</v>
      </c>
      <c r="R1035" t="s">
        <v>821</v>
      </c>
      <c r="S1035" t="s">
        <v>34</v>
      </c>
      <c r="T1035" t="s">
        <v>822</v>
      </c>
      <c r="U1035" t="s">
        <v>823</v>
      </c>
      <c r="V1035" t="s">
        <v>52</v>
      </c>
      <c r="W1035" t="s">
        <v>824</v>
      </c>
      <c r="X1035" t="s">
        <v>150</v>
      </c>
      <c r="Y1035" t="s">
        <v>65</v>
      </c>
    </row>
    <row r="1036" spans="1:25" x14ac:dyDescent="0.25">
      <c r="A1036">
        <v>10229</v>
      </c>
      <c r="B1036">
        <v>22</v>
      </c>
      <c r="C1036" t="s">
        <v>77</v>
      </c>
      <c r="D1036">
        <v>5</v>
      </c>
      <c r="E1036" t="s">
        <v>2211</v>
      </c>
      <c r="F1036" t="s">
        <v>751</v>
      </c>
      <c r="G1036" t="s">
        <v>28</v>
      </c>
      <c r="H1036">
        <v>1</v>
      </c>
      <c r="I1036">
        <v>3</v>
      </c>
      <c r="J1036">
        <v>2004</v>
      </c>
      <c r="K1036" t="s">
        <v>278</v>
      </c>
      <c r="L1036">
        <v>169</v>
      </c>
      <c r="M1036" t="s">
        <v>2190</v>
      </c>
      <c r="N1036" t="s">
        <v>417</v>
      </c>
      <c r="O1036" t="s">
        <v>418</v>
      </c>
      <c r="P1036" t="s">
        <v>419</v>
      </c>
      <c r="Q1036" t="s">
        <v>34</v>
      </c>
      <c r="R1036" t="s">
        <v>420</v>
      </c>
      <c r="S1036" t="s">
        <v>73</v>
      </c>
      <c r="T1036" t="s">
        <v>167</v>
      </c>
      <c r="U1036" t="s">
        <v>38</v>
      </c>
      <c r="V1036" t="s">
        <v>39</v>
      </c>
      <c r="W1036" t="s">
        <v>421</v>
      </c>
      <c r="X1036" t="s">
        <v>422</v>
      </c>
      <c r="Y1036" t="s">
        <v>65</v>
      </c>
    </row>
    <row r="1037" spans="1:25" x14ac:dyDescent="0.25">
      <c r="A1037">
        <v>10239</v>
      </c>
      <c r="B1037">
        <v>47</v>
      </c>
      <c r="C1037" t="s">
        <v>77</v>
      </c>
      <c r="D1037">
        <v>1</v>
      </c>
      <c r="E1037" t="s">
        <v>2212</v>
      </c>
      <c r="F1037" t="s">
        <v>1237</v>
      </c>
      <c r="G1037" t="s">
        <v>28</v>
      </c>
      <c r="H1037">
        <v>2</v>
      </c>
      <c r="I1037">
        <v>4</v>
      </c>
      <c r="J1037">
        <v>2004</v>
      </c>
      <c r="K1037" t="s">
        <v>278</v>
      </c>
      <c r="L1037">
        <v>169</v>
      </c>
      <c r="M1037" t="s">
        <v>2190</v>
      </c>
      <c r="N1037" t="s">
        <v>688</v>
      </c>
      <c r="O1037" t="s">
        <v>689</v>
      </c>
      <c r="P1037" t="s">
        <v>690</v>
      </c>
      <c r="Q1037" t="s">
        <v>34</v>
      </c>
      <c r="R1037" t="s">
        <v>691</v>
      </c>
      <c r="S1037" t="s">
        <v>34</v>
      </c>
      <c r="T1037" t="s">
        <v>692</v>
      </c>
      <c r="U1037" t="s">
        <v>196</v>
      </c>
      <c r="V1037" t="s">
        <v>52</v>
      </c>
      <c r="W1037" t="s">
        <v>693</v>
      </c>
      <c r="X1037" t="s">
        <v>694</v>
      </c>
      <c r="Y1037" t="s">
        <v>229</v>
      </c>
    </row>
    <row r="1038" spans="1:25" x14ac:dyDescent="0.25">
      <c r="A1038">
        <v>10246</v>
      </c>
      <c r="B1038">
        <v>36</v>
      </c>
      <c r="C1038" t="s">
        <v>77</v>
      </c>
      <c r="D1038">
        <v>9</v>
      </c>
      <c r="E1038" t="s">
        <v>2213</v>
      </c>
      <c r="F1038" t="s">
        <v>920</v>
      </c>
      <c r="G1038" t="s">
        <v>28</v>
      </c>
      <c r="H1038">
        <v>2</v>
      </c>
      <c r="I1038">
        <v>5</v>
      </c>
      <c r="J1038">
        <v>2004</v>
      </c>
      <c r="K1038" t="s">
        <v>278</v>
      </c>
      <c r="L1038">
        <v>169</v>
      </c>
      <c r="M1038" t="s">
        <v>2190</v>
      </c>
      <c r="N1038" t="s">
        <v>268</v>
      </c>
      <c r="O1038" t="s">
        <v>269</v>
      </c>
      <c r="P1038" t="s">
        <v>270</v>
      </c>
      <c r="Q1038" t="s">
        <v>34</v>
      </c>
      <c r="R1038" t="s">
        <v>271</v>
      </c>
      <c r="S1038" t="s">
        <v>34</v>
      </c>
      <c r="T1038" t="s">
        <v>272</v>
      </c>
      <c r="U1038" t="s">
        <v>273</v>
      </c>
      <c r="V1038" t="s">
        <v>52</v>
      </c>
      <c r="W1038" t="s">
        <v>274</v>
      </c>
      <c r="X1038" t="s">
        <v>275</v>
      </c>
      <c r="Y1038" t="s">
        <v>229</v>
      </c>
    </row>
    <row r="1039" spans="1:25" x14ac:dyDescent="0.25">
      <c r="A1039">
        <v>10253</v>
      </c>
      <c r="B1039">
        <v>40</v>
      </c>
      <c r="C1039" t="s">
        <v>77</v>
      </c>
      <c r="D1039">
        <v>6</v>
      </c>
      <c r="E1039" t="s">
        <v>2214</v>
      </c>
      <c r="F1039" t="s">
        <v>828</v>
      </c>
      <c r="G1039" t="s">
        <v>591</v>
      </c>
      <c r="H1039">
        <v>2</v>
      </c>
      <c r="I1039">
        <v>6</v>
      </c>
      <c r="J1039">
        <v>2004</v>
      </c>
      <c r="K1039" t="s">
        <v>278</v>
      </c>
      <c r="L1039">
        <v>169</v>
      </c>
      <c r="M1039" t="s">
        <v>2190</v>
      </c>
      <c r="N1039" t="s">
        <v>257</v>
      </c>
      <c r="O1039" t="s">
        <v>258</v>
      </c>
      <c r="P1039" t="s">
        <v>259</v>
      </c>
      <c r="Q1039" t="s">
        <v>34</v>
      </c>
      <c r="R1039" t="s">
        <v>260</v>
      </c>
      <c r="S1039" t="s">
        <v>34</v>
      </c>
      <c r="T1039" t="s">
        <v>261</v>
      </c>
      <c r="U1039" t="s">
        <v>262</v>
      </c>
      <c r="V1039" t="s">
        <v>52</v>
      </c>
      <c r="W1039" t="s">
        <v>263</v>
      </c>
      <c r="X1039" t="s">
        <v>264</v>
      </c>
      <c r="Y1039" t="s">
        <v>65</v>
      </c>
    </row>
    <row r="1040" spans="1:25" x14ac:dyDescent="0.25">
      <c r="A1040">
        <v>10259</v>
      </c>
      <c r="B1040">
        <v>27</v>
      </c>
      <c r="C1040" t="s">
        <v>77</v>
      </c>
      <c r="D1040">
        <v>8</v>
      </c>
      <c r="E1040" t="s">
        <v>2215</v>
      </c>
      <c r="F1040" t="s">
        <v>379</v>
      </c>
      <c r="G1040" t="s">
        <v>28</v>
      </c>
      <c r="H1040">
        <v>2</v>
      </c>
      <c r="I1040">
        <v>6</v>
      </c>
      <c r="J1040">
        <v>2004</v>
      </c>
      <c r="K1040" t="s">
        <v>278</v>
      </c>
      <c r="L1040">
        <v>169</v>
      </c>
      <c r="M1040" t="s">
        <v>2190</v>
      </c>
      <c r="N1040" t="s">
        <v>743</v>
      </c>
      <c r="O1040" t="s">
        <v>744</v>
      </c>
      <c r="P1040" t="s">
        <v>745</v>
      </c>
      <c r="Q1040" t="s">
        <v>746</v>
      </c>
      <c r="R1040" t="s">
        <v>305</v>
      </c>
      <c r="S1040" t="s">
        <v>34</v>
      </c>
      <c r="T1040" t="s">
        <v>747</v>
      </c>
      <c r="U1040" t="s">
        <v>305</v>
      </c>
      <c r="V1040" t="s">
        <v>140</v>
      </c>
      <c r="W1040" t="s">
        <v>748</v>
      </c>
      <c r="X1040" t="s">
        <v>749</v>
      </c>
      <c r="Y1040" t="s">
        <v>65</v>
      </c>
    </row>
    <row r="1041" spans="1:25" x14ac:dyDescent="0.25">
      <c r="A1041">
        <v>10266</v>
      </c>
      <c r="B1041">
        <v>29</v>
      </c>
      <c r="C1041" t="s">
        <v>77</v>
      </c>
      <c r="D1041">
        <v>7</v>
      </c>
      <c r="E1041" t="s">
        <v>2216</v>
      </c>
      <c r="F1041" t="s">
        <v>830</v>
      </c>
      <c r="G1041" t="s">
        <v>28</v>
      </c>
      <c r="H1041">
        <v>3</v>
      </c>
      <c r="I1041">
        <v>7</v>
      </c>
      <c r="J1041">
        <v>2004</v>
      </c>
      <c r="K1041" t="s">
        <v>278</v>
      </c>
      <c r="L1041">
        <v>169</v>
      </c>
      <c r="M1041" t="s">
        <v>2190</v>
      </c>
      <c r="N1041" t="s">
        <v>831</v>
      </c>
      <c r="O1041" t="s">
        <v>832</v>
      </c>
      <c r="P1041" t="s">
        <v>833</v>
      </c>
      <c r="Q1041" t="s">
        <v>34</v>
      </c>
      <c r="R1041" t="s">
        <v>834</v>
      </c>
      <c r="S1041" t="s">
        <v>34</v>
      </c>
      <c r="T1041" t="s">
        <v>835</v>
      </c>
      <c r="U1041" t="s">
        <v>396</v>
      </c>
      <c r="V1041" t="s">
        <v>52</v>
      </c>
      <c r="W1041" t="s">
        <v>836</v>
      </c>
      <c r="X1041" t="s">
        <v>837</v>
      </c>
      <c r="Y1041" t="s">
        <v>65</v>
      </c>
    </row>
    <row r="1042" spans="1:25" x14ac:dyDescent="0.25">
      <c r="A1042">
        <v>10271</v>
      </c>
      <c r="B1042">
        <v>20</v>
      </c>
      <c r="C1042" t="s">
        <v>77</v>
      </c>
      <c r="D1042">
        <v>9</v>
      </c>
      <c r="E1042" t="s">
        <v>2217</v>
      </c>
      <c r="F1042" t="s">
        <v>922</v>
      </c>
      <c r="G1042" t="s">
        <v>28</v>
      </c>
      <c r="H1042">
        <v>3</v>
      </c>
      <c r="I1042">
        <v>7</v>
      </c>
      <c r="J1042">
        <v>2004</v>
      </c>
      <c r="K1042" t="s">
        <v>278</v>
      </c>
      <c r="L1042">
        <v>169</v>
      </c>
      <c r="M1042" t="s">
        <v>2190</v>
      </c>
      <c r="N1042" t="s">
        <v>417</v>
      </c>
      <c r="O1042" t="s">
        <v>418</v>
      </c>
      <c r="P1042" t="s">
        <v>419</v>
      </c>
      <c r="Q1042" t="s">
        <v>34</v>
      </c>
      <c r="R1042" t="s">
        <v>420</v>
      </c>
      <c r="S1042" t="s">
        <v>73</v>
      </c>
      <c r="T1042" t="s">
        <v>167</v>
      </c>
      <c r="U1042" t="s">
        <v>38</v>
      </c>
      <c r="V1042" t="s">
        <v>39</v>
      </c>
      <c r="W1042" t="s">
        <v>421</v>
      </c>
      <c r="X1042" t="s">
        <v>422</v>
      </c>
      <c r="Y1042" t="s">
        <v>65</v>
      </c>
    </row>
    <row r="1043" spans="1:25" x14ac:dyDescent="0.25">
      <c r="A1043">
        <v>10278</v>
      </c>
      <c r="B1043">
        <v>42</v>
      </c>
      <c r="C1043" t="s">
        <v>77</v>
      </c>
      <c r="D1043">
        <v>7</v>
      </c>
      <c r="E1043" t="s">
        <v>2218</v>
      </c>
      <c r="F1043" t="s">
        <v>1317</v>
      </c>
      <c r="G1043" t="s">
        <v>28</v>
      </c>
      <c r="H1043">
        <v>3</v>
      </c>
      <c r="I1043">
        <v>8</v>
      </c>
      <c r="J1043">
        <v>2004</v>
      </c>
      <c r="K1043" t="s">
        <v>278</v>
      </c>
      <c r="L1043">
        <v>169</v>
      </c>
      <c r="M1043" t="s">
        <v>2190</v>
      </c>
      <c r="N1043" t="s">
        <v>1318</v>
      </c>
      <c r="O1043" t="s">
        <v>1319</v>
      </c>
      <c r="P1043" t="s">
        <v>1320</v>
      </c>
      <c r="Q1043" t="s">
        <v>34</v>
      </c>
      <c r="R1043" t="s">
        <v>1321</v>
      </c>
      <c r="S1043" t="s">
        <v>1322</v>
      </c>
      <c r="T1043" t="s">
        <v>1323</v>
      </c>
      <c r="U1043" t="s">
        <v>38</v>
      </c>
      <c r="V1043" t="s">
        <v>39</v>
      </c>
      <c r="W1043" t="s">
        <v>168</v>
      </c>
      <c r="X1043" t="s">
        <v>705</v>
      </c>
      <c r="Y1043" t="s">
        <v>65</v>
      </c>
    </row>
    <row r="1044" spans="1:25" x14ac:dyDescent="0.25">
      <c r="A1044">
        <v>10281</v>
      </c>
      <c r="B1044">
        <v>25</v>
      </c>
      <c r="C1044" t="s">
        <v>77</v>
      </c>
      <c r="D1044">
        <v>5</v>
      </c>
      <c r="E1044" t="s">
        <v>2219</v>
      </c>
      <c r="F1044" t="s">
        <v>756</v>
      </c>
      <c r="G1044" t="s">
        <v>28</v>
      </c>
      <c r="H1044">
        <v>3</v>
      </c>
      <c r="I1044">
        <v>8</v>
      </c>
      <c r="J1044">
        <v>2004</v>
      </c>
      <c r="K1044" t="s">
        <v>278</v>
      </c>
      <c r="L1044">
        <v>169</v>
      </c>
      <c r="M1044" t="s">
        <v>2190</v>
      </c>
      <c r="N1044" t="s">
        <v>210</v>
      </c>
      <c r="O1044" t="s">
        <v>211</v>
      </c>
      <c r="P1044" t="s">
        <v>212</v>
      </c>
      <c r="Q1044" t="s">
        <v>34</v>
      </c>
      <c r="R1044" t="s">
        <v>213</v>
      </c>
      <c r="S1044" t="s">
        <v>214</v>
      </c>
      <c r="T1044" t="s">
        <v>215</v>
      </c>
      <c r="U1044" t="s">
        <v>38</v>
      </c>
      <c r="V1044" t="s">
        <v>39</v>
      </c>
      <c r="W1044" t="s">
        <v>40</v>
      </c>
      <c r="X1044" t="s">
        <v>216</v>
      </c>
      <c r="Y1044" t="s">
        <v>65</v>
      </c>
    </row>
    <row r="1045" spans="1:25" x14ac:dyDescent="0.25">
      <c r="A1045">
        <v>10287</v>
      </c>
      <c r="B1045">
        <v>36</v>
      </c>
      <c r="C1045" t="s">
        <v>77</v>
      </c>
      <c r="D1045">
        <v>5</v>
      </c>
      <c r="E1045" t="s">
        <v>2220</v>
      </c>
      <c r="F1045" t="s">
        <v>846</v>
      </c>
      <c r="G1045" t="s">
        <v>28</v>
      </c>
      <c r="H1045">
        <v>3</v>
      </c>
      <c r="I1045">
        <v>8</v>
      </c>
      <c r="J1045">
        <v>2004</v>
      </c>
      <c r="K1045" t="s">
        <v>278</v>
      </c>
      <c r="L1045">
        <v>169</v>
      </c>
      <c r="M1045" t="s">
        <v>2190</v>
      </c>
      <c r="N1045" t="s">
        <v>818</v>
      </c>
      <c r="O1045" t="s">
        <v>819</v>
      </c>
      <c r="P1045" t="s">
        <v>820</v>
      </c>
      <c r="Q1045" t="s">
        <v>34</v>
      </c>
      <c r="R1045" t="s">
        <v>821</v>
      </c>
      <c r="S1045" t="s">
        <v>34</v>
      </c>
      <c r="T1045" t="s">
        <v>822</v>
      </c>
      <c r="U1045" t="s">
        <v>823</v>
      </c>
      <c r="V1045" t="s">
        <v>52</v>
      </c>
      <c r="W1045" t="s">
        <v>824</v>
      </c>
      <c r="X1045" t="s">
        <v>150</v>
      </c>
      <c r="Y1045" t="s">
        <v>65</v>
      </c>
    </row>
    <row r="1046" spans="1:25" x14ac:dyDescent="0.25">
      <c r="A1046">
        <v>10292</v>
      </c>
      <c r="B1046">
        <v>21</v>
      </c>
      <c r="C1046" t="s">
        <v>77</v>
      </c>
      <c r="D1046">
        <v>12</v>
      </c>
      <c r="E1046" t="s">
        <v>2221</v>
      </c>
      <c r="F1046" t="s">
        <v>400</v>
      </c>
      <c r="G1046" t="s">
        <v>28</v>
      </c>
      <c r="H1046">
        <v>3</v>
      </c>
      <c r="I1046">
        <v>9</v>
      </c>
      <c r="J1046">
        <v>2004</v>
      </c>
      <c r="K1046" t="s">
        <v>278</v>
      </c>
      <c r="L1046">
        <v>169</v>
      </c>
      <c r="M1046" t="s">
        <v>2190</v>
      </c>
      <c r="N1046" t="s">
        <v>31</v>
      </c>
      <c r="O1046" t="s">
        <v>32</v>
      </c>
      <c r="P1046" t="s">
        <v>33</v>
      </c>
      <c r="Q1046" t="s">
        <v>34</v>
      </c>
      <c r="R1046" t="s">
        <v>35</v>
      </c>
      <c r="S1046" t="s">
        <v>36</v>
      </c>
      <c r="T1046" t="s">
        <v>37</v>
      </c>
      <c r="U1046" t="s">
        <v>38</v>
      </c>
      <c r="V1046" t="s">
        <v>39</v>
      </c>
      <c r="W1046" t="s">
        <v>40</v>
      </c>
      <c r="X1046" t="s">
        <v>41</v>
      </c>
      <c r="Y1046" t="s">
        <v>42</v>
      </c>
    </row>
    <row r="1047" spans="1:25" x14ac:dyDescent="0.25">
      <c r="A1047">
        <v>10301</v>
      </c>
      <c r="B1047">
        <v>23</v>
      </c>
      <c r="C1047" t="s">
        <v>77</v>
      </c>
      <c r="D1047">
        <v>9</v>
      </c>
      <c r="E1047" t="s">
        <v>2222</v>
      </c>
      <c r="F1047" t="s">
        <v>1326</v>
      </c>
      <c r="G1047" t="s">
        <v>28</v>
      </c>
      <c r="H1047">
        <v>4</v>
      </c>
      <c r="I1047">
        <v>10</v>
      </c>
      <c r="J1047">
        <v>2003</v>
      </c>
      <c r="K1047" t="s">
        <v>278</v>
      </c>
      <c r="L1047">
        <v>169</v>
      </c>
      <c r="M1047" t="s">
        <v>2190</v>
      </c>
      <c r="N1047" t="s">
        <v>1327</v>
      </c>
      <c r="O1047" t="s">
        <v>1328</v>
      </c>
      <c r="P1047" t="s">
        <v>1329</v>
      </c>
      <c r="Q1047" t="s">
        <v>34</v>
      </c>
      <c r="R1047" t="s">
        <v>1330</v>
      </c>
      <c r="S1047" t="s">
        <v>34</v>
      </c>
      <c r="T1047" t="s">
        <v>1331</v>
      </c>
      <c r="U1047" t="s">
        <v>112</v>
      </c>
      <c r="V1047" t="s">
        <v>52</v>
      </c>
      <c r="W1047" t="s">
        <v>1332</v>
      </c>
      <c r="X1047" t="s">
        <v>1333</v>
      </c>
      <c r="Y1047" t="s">
        <v>65</v>
      </c>
    </row>
    <row r="1048" spans="1:25" x14ac:dyDescent="0.25">
      <c r="A1048">
        <v>10305</v>
      </c>
      <c r="B1048">
        <v>37</v>
      </c>
      <c r="C1048" t="s">
        <v>77</v>
      </c>
      <c r="D1048">
        <v>9</v>
      </c>
      <c r="E1048" t="s">
        <v>2223</v>
      </c>
      <c r="F1048" t="s">
        <v>759</v>
      </c>
      <c r="G1048" t="s">
        <v>28</v>
      </c>
      <c r="H1048">
        <v>4</v>
      </c>
      <c r="I1048">
        <v>10</v>
      </c>
      <c r="J1048">
        <v>2004</v>
      </c>
      <c r="K1048" t="s">
        <v>278</v>
      </c>
      <c r="L1048">
        <v>169</v>
      </c>
      <c r="M1048" t="s">
        <v>2190</v>
      </c>
      <c r="N1048" t="s">
        <v>181</v>
      </c>
      <c r="O1048" t="s">
        <v>182</v>
      </c>
      <c r="P1048" t="s">
        <v>183</v>
      </c>
      <c r="Q1048" t="s">
        <v>34</v>
      </c>
      <c r="R1048" t="s">
        <v>184</v>
      </c>
      <c r="S1048" t="s">
        <v>185</v>
      </c>
      <c r="T1048" t="s">
        <v>186</v>
      </c>
      <c r="U1048" t="s">
        <v>38</v>
      </c>
      <c r="V1048" t="s">
        <v>39</v>
      </c>
      <c r="W1048" t="s">
        <v>187</v>
      </c>
      <c r="X1048" t="s">
        <v>188</v>
      </c>
      <c r="Y1048" t="s">
        <v>229</v>
      </c>
    </row>
    <row r="1049" spans="1:25" x14ac:dyDescent="0.25">
      <c r="A1049">
        <v>10310</v>
      </c>
      <c r="B1049">
        <v>48</v>
      </c>
      <c r="C1049" t="s">
        <v>77</v>
      </c>
      <c r="D1049">
        <v>3</v>
      </c>
      <c r="E1049" t="s">
        <v>2224</v>
      </c>
      <c r="F1049" t="s">
        <v>856</v>
      </c>
      <c r="G1049" t="s">
        <v>28</v>
      </c>
      <c r="H1049">
        <v>4</v>
      </c>
      <c r="I1049">
        <v>10</v>
      </c>
      <c r="J1049">
        <v>2004</v>
      </c>
      <c r="K1049" t="s">
        <v>278</v>
      </c>
      <c r="L1049">
        <v>169</v>
      </c>
      <c r="M1049" t="s">
        <v>2190</v>
      </c>
      <c r="N1049" t="s">
        <v>805</v>
      </c>
      <c r="O1049" t="s">
        <v>806</v>
      </c>
      <c r="P1049" t="s">
        <v>807</v>
      </c>
      <c r="Q1049" t="s">
        <v>34</v>
      </c>
      <c r="R1049" t="s">
        <v>808</v>
      </c>
      <c r="S1049" t="s">
        <v>34</v>
      </c>
      <c r="T1049" t="s">
        <v>809</v>
      </c>
      <c r="U1049" t="s">
        <v>810</v>
      </c>
      <c r="V1049" t="s">
        <v>52</v>
      </c>
      <c r="W1049" t="s">
        <v>811</v>
      </c>
      <c r="X1049" t="s">
        <v>812</v>
      </c>
      <c r="Y1049" t="s">
        <v>229</v>
      </c>
    </row>
    <row r="1050" spans="1:25" x14ac:dyDescent="0.25">
      <c r="A1050">
        <v>10313</v>
      </c>
      <c r="B1050">
        <v>25</v>
      </c>
      <c r="C1050" t="s">
        <v>77</v>
      </c>
      <c r="D1050">
        <v>3</v>
      </c>
      <c r="E1050" t="s">
        <v>2225</v>
      </c>
      <c r="F1050" t="s">
        <v>761</v>
      </c>
      <c r="G1050" t="s">
        <v>28</v>
      </c>
      <c r="H1050">
        <v>4</v>
      </c>
      <c r="I1050">
        <v>10</v>
      </c>
      <c r="J1050">
        <v>2004</v>
      </c>
      <c r="K1050" t="s">
        <v>278</v>
      </c>
      <c r="L1050">
        <v>169</v>
      </c>
      <c r="M1050" t="s">
        <v>2190</v>
      </c>
      <c r="N1050" t="s">
        <v>347</v>
      </c>
      <c r="O1050" t="s">
        <v>348</v>
      </c>
      <c r="P1050" t="s">
        <v>349</v>
      </c>
      <c r="Q1050" t="s">
        <v>34</v>
      </c>
      <c r="R1050" t="s">
        <v>350</v>
      </c>
      <c r="S1050" t="s">
        <v>351</v>
      </c>
      <c r="T1050" t="s">
        <v>352</v>
      </c>
      <c r="U1050" t="s">
        <v>353</v>
      </c>
      <c r="V1050" t="s">
        <v>39</v>
      </c>
      <c r="W1050" t="s">
        <v>354</v>
      </c>
      <c r="X1050" t="s">
        <v>355</v>
      </c>
      <c r="Y1050" t="s">
        <v>65</v>
      </c>
    </row>
    <row r="1051" spans="1:25" x14ac:dyDescent="0.25">
      <c r="A1051">
        <v>10321</v>
      </c>
      <c r="B1051">
        <v>33</v>
      </c>
      <c r="C1051" t="s">
        <v>77</v>
      </c>
      <c r="D1051">
        <v>11</v>
      </c>
      <c r="E1051" t="s">
        <v>2226</v>
      </c>
      <c r="F1051" t="s">
        <v>424</v>
      </c>
      <c r="G1051" t="s">
        <v>28</v>
      </c>
      <c r="H1051">
        <v>4</v>
      </c>
      <c r="I1051">
        <v>11</v>
      </c>
      <c r="J1051">
        <v>2004</v>
      </c>
      <c r="K1051" t="s">
        <v>278</v>
      </c>
      <c r="L1051">
        <v>169</v>
      </c>
      <c r="M1051" t="s">
        <v>2190</v>
      </c>
      <c r="N1051" t="s">
        <v>248</v>
      </c>
      <c r="O1051" t="s">
        <v>249</v>
      </c>
      <c r="P1051" t="s">
        <v>250</v>
      </c>
      <c r="Q1051" t="s">
        <v>34</v>
      </c>
      <c r="R1051" t="s">
        <v>251</v>
      </c>
      <c r="S1051" t="s">
        <v>185</v>
      </c>
      <c r="T1051" t="s">
        <v>252</v>
      </c>
      <c r="U1051" t="s">
        <v>38</v>
      </c>
      <c r="V1051" t="s">
        <v>39</v>
      </c>
      <c r="W1051" t="s">
        <v>253</v>
      </c>
      <c r="X1051" t="s">
        <v>254</v>
      </c>
      <c r="Y1051" t="s">
        <v>65</v>
      </c>
    </row>
    <row r="1052" spans="1:25" x14ac:dyDescent="0.25">
      <c r="A1052">
        <v>10324</v>
      </c>
      <c r="B1052">
        <v>27</v>
      </c>
      <c r="C1052" t="s">
        <v>77</v>
      </c>
      <c r="D1052">
        <v>12</v>
      </c>
      <c r="E1052" t="s">
        <v>2227</v>
      </c>
      <c r="F1052" t="s">
        <v>676</v>
      </c>
      <c r="G1052" t="s">
        <v>28</v>
      </c>
      <c r="H1052">
        <v>4</v>
      </c>
      <c r="I1052">
        <v>11</v>
      </c>
      <c r="J1052">
        <v>2004</v>
      </c>
      <c r="K1052" t="s">
        <v>278</v>
      </c>
      <c r="L1052">
        <v>169</v>
      </c>
      <c r="M1052" t="s">
        <v>2190</v>
      </c>
      <c r="N1052" t="s">
        <v>145</v>
      </c>
      <c r="O1052" t="s">
        <v>146</v>
      </c>
      <c r="P1052" t="s">
        <v>147</v>
      </c>
      <c r="Q1052" t="s">
        <v>148</v>
      </c>
      <c r="R1052" t="s">
        <v>35</v>
      </c>
      <c r="S1052" t="s">
        <v>36</v>
      </c>
      <c r="T1052" t="s">
        <v>37</v>
      </c>
      <c r="U1052" t="s">
        <v>38</v>
      </c>
      <c r="V1052" t="s">
        <v>39</v>
      </c>
      <c r="W1052" t="s">
        <v>149</v>
      </c>
      <c r="X1052" t="s">
        <v>150</v>
      </c>
      <c r="Y1052" t="s">
        <v>65</v>
      </c>
    </row>
    <row r="1053" spans="1:25" x14ac:dyDescent="0.25">
      <c r="A1053">
        <v>10331</v>
      </c>
      <c r="B1053">
        <v>27</v>
      </c>
      <c r="C1053" t="s">
        <v>77</v>
      </c>
      <c r="D1053">
        <v>11</v>
      </c>
      <c r="E1053" t="s">
        <v>2228</v>
      </c>
      <c r="F1053" t="s">
        <v>1337</v>
      </c>
      <c r="G1053" t="s">
        <v>28</v>
      </c>
      <c r="H1053">
        <v>4</v>
      </c>
      <c r="I1053">
        <v>11</v>
      </c>
      <c r="J1053">
        <v>2004</v>
      </c>
      <c r="K1053" t="s">
        <v>278</v>
      </c>
      <c r="L1053">
        <v>169</v>
      </c>
      <c r="M1053" t="s">
        <v>2190</v>
      </c>
      <c r="N1053" t="s">
        <v>494</v>
      </c>
      <c r="O1053" t="s">
        <v>495</v>
      </c>
      <c r="P1053" t="s">
        <v>496</v>
      </c>
      <c r="Q1053" t="s">
        <v>34</v>
      </c>
      <c r="R1053" t="s">
        <v>332</v>
      </c>
      <c r="S1053" t="s">
        <v>214</v>
      </c>
      <c r="T1053" t="s">
        <v>333</v>
      </c>
      <c r="U1053" t="s">
        <v>38</v>
      </c>
      <c r="V1053" t="s">
        <v>39</v>
      </c>
      <c r="W1053" t="s">
        <v>187</v>
      </c>
      <c r="X1053" t="s">
        <v>497</v>
      </c>
      <c r="Y1053" t="s">
        <v>65</v>
      </c>
    </row>
    <row r="1054" spans="1:25" x14ac:dyDescent="0.25">
      <c r="A1054">
        <v>10334</v>
      </c>
      <c r="B1054">
        <v>20</v>
      </c>
      <c r="C1054" t="s">
        <v>77</v>
      </c>
      <c r="D1054">
        <v>3</v>
      </c>
      <c r="E1054" t="s">
        <v>2229</v>
      </c>
      <c r="F1054" t="s">
        <v>764</v>
      </c>
      <c r="G1054" t="s">
        <v>708</v>
      </c>
      <c r="H1054">
        <v>4</v>
      </c>
      <c r="I1054">
        <v>11</v>
      </c>
      <c r="J1054">
        <v>2004</v>
      </c>
      <c r="K1054" t="s">
        <v>278</v>
      </c>
      <c r="L1054">
        <v>169</v>
      </c>
      <c r="M1054" t="s">
        <v>2190</v>
      </c>
      <c r="N1054" t="s">
        <v>282</v>
      </c>
      <c r="O1054" t="s">
        <v>283</v>
      </c>
      <c r="P1054" t="s">
        <v>284</v>
      </c>
      <c r="Q1054" t="s">
        <v>34</v>
      </c>
      <c r="R1054" t="s">
        <v>285</v>
      </c>
      <c r="S1054" t="s">
        <v>34</v>
      </c>
      <c r="T1054" t="s">
        <v>286</v>
      </c>
      <c r="U1054" t="s">
        <v>287</v>
      </c>
      <c r="V1054" t="s">
        <v>52</v>
      </c>
      <c r="W1054" t="s">
        <v>288</v>
      </c>
      <c r="X1054" t="s">
        <v>289</v>
      </c>
      <c r="Y1054" t="s">
        <v>42</v>
      </c>
    </row>
    <row r="1055" spans="1:25" x14ac:dyDescent="0.25">
      <c r="A1055">
        <v>10342</v>
      </c>
      <c r="B1055">
        <v>30</v>
      </c>
      <c r="C1055" t="s">
        <v>77</v>
      </c>
      <c r="D1055">
        <v>4</v>
      </c>
      <c r="E1055" t="s">
        <v>2230</v>
      </c>
      <c r="F1055" t="s">
        <v>220</v>
      </c>
      <c r="G1055" t="s">
        <v>28</v>
      </c>
      <c r="H1055">
        <v>4</v>
      </c>
      <c r="I1055">
        <v>11</v>
      </c>
      <c r="J1055">
        <v>2004</v>
      </c>
      <c r="K1055" t="s">
        <v>278</v>
      </c>
      <c r="L1055">
        <v>169</v>
      </c>
      <c r="M1055" t="s">
        <v>2190</v>
      </c>
      <c r="N1055" t="s">
        <v>132</v>
      </c>
      <c r="O1055" t="s">
        <v>133</v>
      </c>
      <c r="P1055" t="s">
        <v>134</v>
      </c>
      <c r="Q1055" t="s">
        <v>135</v>
      </c>
      <c r="R1055" t="s">
        <v>136</v>
      </c>
      <c r="S1055" t="s">
        <v>137</v>
      </c>
      <c r="T1055" t="s">
        <v>138</v>
      </c>
      <c r="U1055" t="s">
        <v>139</v>
      </c>
      <c r="V1055" t="s">
        <v>140</v>
      </c>
      <c r="W1055" t="s">
        <v>141</v>
      </c>
      <c r="X1055" t="s">
        <v>142</v>
      </c>
      <c r="Y1055" t="s">
        <v>65</v>
      </c>
    </row>
    <row r="1056" spans="1:25" x14ac:dyDescent="0.25">
      <c r="A1056">
        <v>10349</v>
      </c>
      <c r="B1056">
        <v>48</v>
      </c>
      <c r="C1056" t="s">
        <v>77</v>
      </c>
      <c r="D1056">
        <v>6</v>
      </c>
      <c r="E1056" t="s">
        <v>2231</v>
      </c>
      <c r="F1056" t="s">
        <v>1117</v>
      </c>
      <c r="G1056" t="s">
        <v>28</v>
      </c>
      <c r="H1056">
        <v>4</v>
      </c>
      <c r="I1056">
        <v>12</v>
      </c>
      <c r="J1056">
        <v>2004</v>
      </c>
      <c r="K1056" t="s">
        <v>278</v>
      </c>
      <c r="L1056">
        <v>169</v>
      </c>
      <c r="M1056" t="s">
        <v>2190</v>
      </c>
      <c r="N1056" t="s">
        <v>885</v>
      </c>
      <c r="O1056" t="s">
        <v>886</v>
      </c>
      <c r="P1056" t="s">
        <v>887</v>
      </c>
      <c r="Q1056" t="s">
        <v>888</v>
      </c>
      <c r="R1056" t="s">
        <v>35</v>
      </c>
      <c r="S1056" t="s">
        <v>36</v>
      </c>
      <c r="T1056" t="s">
        <v>37</v>
      </c>
      <c r="U1056" t="s">
        <v>38</v>
      </c>
      <c r="V1056" t="s">
        <v>39</v>
      </c>
      <c r="W1056" t="s">
        <v>75</v>
      </c>
      <c r="X1056" t="s">
        <v>889</v>
      </c>
      <c r="Y1056" t="s">
        <v>229</v>
      </c>
    </row>
    <row r="1057" spans="1:25" x14ac:dyDescent="0.25">
      <c r="A1057">
        <v>10358</v>
      </c>
      <c r="B1057">
        <v>32</v>
      </c>
      <c r="C1057" t="s">
        <v>2232</v>
      </c>
      <c r="D1057">
        <v>12</v>
      </c>
      <c r="E1057" t="s">
        <v>2233</v>
      </c>
      <c r="F1057" t="s">
        <v>436</v>
      </c>
      <c r="G1057" t="s">
        <v>28</v>
      </c>
      <c r="H1057">
        <v>4</v>
      </c>
      <c r="I1057">
        <v>12</v>
      </c>
      <c r="J1057">
        <v>2004</v>
      </c>
      <c r="K1057" t="s">
        <v>278</v>
      </c>
      <c r="L1057">
        <v>169</v>
      </c>
      <c r="M1057" t="s">
        <v>2190</v>
      </c>
      <c r="N1057" t="s">
        <v>268</v>
      </c>
      <c r="O1057" t="s">
        <v>269</v>
      </c>
      <c r="P1057" t="s">
        <v>270</v>
      </c>
      <c r="Q1057" t="s">
        <v>34</v>
      </c>
      <c r="R1057" t="s">
        <v>271</v>
      </c>
      <c r="S1057" t="s">
        <v>34</v>
      </c>
      <c r="T1057" t="s">
        <v>272</v>
      </c>
      <c r="U1057" t="s">
        <v>273</v>
      </c>
      <c r="V1057" t="s">
        <v>52</v>
      </c>
      <c r="W1057" t="s">
        <v>274</v>
      </c>
      <c r="X1057" t="s">
        <v>275</v>
      </c>
      <c r="Y1057" t="s">
        <v>42</v>
      </c>
    </row>
    <row r="1058" spans="1:25" x14ac:dyDescent="0.25">
      <c r="A1058">
        <v>10366</v>
      </c>
      <c r="B1058">
        <v>34</v>
      </c>
      <c r="C1058" t="s">
        <v>77</v>
      </c>
      <c r="D1058">
        <v>1</v>
      </c>
      <c r="E1058" t="s">
        <v>2234</v>
      </c>
      <c r="F1058" t="s">
        <v>1660</v>
      </c>
      <c r="G1058" t="s">
        <v>28</v>
      </c>
      <c r="H1058">
        <v>1</v>
      </c>
      <c r="I1058">
        <v>1</v>
      </c>
      <c r="J1058">
        <v>2005</v>
      </c>
      <c r="K1058" t="s">
        <v>278</v>
      </c>
      <c r="L1058">
        <v>169</v>
      </c>
      <c r="M1058" t="s">
        <v>2190</v>
      </c>
      <c r="N1058" t="s">
        <v>1543</v>
      </c>
      <c r="O1058" t="s">
        <v>1544</v>
      </c>
      <c r="P1058" t="s">
        <v>1545</v>
      </c>
      <c r="Q1058" t="s">
        <v>34</v>
      </c>
      <c r="R1058" t="s">
        <v>1546</v>
      </c>
      <c r="S1058" t="s">
        <v>34</v>
      </c>
      <c r="T1058" t="s">
        <v>1547</v>
      </c>
      <c r="U1058" t="s">
        <v>643</v>
      </c>
      <c r="V1058" t="s">
        <v>52</v>
      </c>
      <c r="W1058" t="s">
        <v>1548</v>
      </c>
      <c r="X1058" t="s">
        <v>1549</v>
      </c>
      <c r="Y1058" t="s">
        <v>65</v>
      </c>
    </row>
    <row r="1059" spans="1:25" x14ac:dyDescent="0.25">
      <c r="A1059">
        <v>10370</v>
      </c>
      <c r="B1059">
        <v>27</v>
      </c>
      <c r="C1059" t="s">
        <v>2235</v>
      </c>
      <c r="D1059">
        <v>9</v>
      </c>
      <c r="E1059" t="s">
        <v>2236</v>
      </c>
      <c r="F1059" t="s">
        <v>438</v>
      </c>
      <c r="G1059" t="s">
        <v>28</v>
      </c>
      <c r="H1059">
        <v>1</v>
      </c>
      <c r="I1059">
        <v>1</v>
      </c>
      <c r="J1059">
        <v>2005</v>
      </c>
      <c r="K1059" t="s">
        <v>278</v>
      </c>
      <c r="L1059">
        <v>169</v>
      </c>
      <c r="M1059" t="s">
        <v>2190</v>
      </c>
      <c r="N1059" t="s">
        <v>448</v>
      </c>
      <c r="O1059" t="s">
        <v>449</v>
      </c>
      <c r="P1059" t="s">
        <v>450</v>
      </c>
      <c r="Q1059" t="s">
        <v>451</v>
      </c>
      <c r="R1059" t="s">
        <v>452</v>
      </c>
      <c r="S1059" t="s">
        <v>238</v>
      </c>
      <c r="T1059" t="s">
        <v>453</v>
      </c>
      <c r="U1059" t="s">
        <v>139</v>
      </c>
      <c r="V1059" t="s">
        <v>140</v>
      </c>
      <c r="W1059" t="s">
        <v>454</v>
      </c>
      <c r="X1059" t="s">
        <v>455</v>
      </c>
      <c r="Y1059" t="s">
        <v>42</v>
      </c>
    </row>
    <row r="1060" spans="1:25" x14ac:dyDescent="0.25">
      <c r="A1060">
        <v>10377</v>
      </c>
      <c r="B1060">
        <v>39</v>
      </c>
      <c r="C1060" t="s">
        <v>77</v>
      </c>
      <c r="D1060">
        <v>3</v>
      </c>
      <c r="E1060" t="s">
        <v>2237</v>
      </c>
      <c r="F1060" t="s">
        <v>1167</v>
      </c>
      <c r="G1060" t="s">
        <v>28</v>
      </c>
      <c r="H1060">
        <v>1</v>
      </c>
      <c r="I1060">
        <v>2</v>
      </c>
      <c r="J1060">
        <v>2005</v>
      </c>
      <c r="K1060" t="s">
        <v>278</v>
      </c>
      <c r="L1060">
        <v>169</v>
      </c>
      <c r="M1060" t="s">
        <v>2190</v>
      </c>
      <c r="N1060" t="s">
        <v>191</v>
      </c>
      <c r="O1060" t="s">
        <v>192</v>
      </c>
      <c r="P1060" t="s">
        <v>193</v>
      </c>
      <c r="Q1060" t="s">
        <v>34</v>
      </c>
      <c r="R1060" t="s">
        <v>194</v>
      </c>
      <c r="S1060" t="s">
        <v>34</v>
      </c>
      <c r="T1060" t="s">
        <v>195</v>
      </c>
      <c r="U1060" t="s">
        <v>196</v>
      </c>
      <c r="V1060" t="s">
        <v>52</v>
      </c>
      <c r="W1060" t="s">
        <v>197</v>
      </c>
      <c r="X1060" t="s">
        <v>198</v>
      </c>
      <c r="Y1060" t="s">
        <v>229</v>
      </c>
    </row>
    <row r="1061" spans="1:25" x14ac:dyDescent="0.25">
      <c r="A1061">
        <v>10383</v>
      </c>
      <c r="B1061">
        <v>47</v>
      </c>
      <c r="C1061" t="s">
        <v>77</v>
      </c>
      <c r="D1061">
        <v>6</v>
      </c>
      <c r="E1061" t="s">
        <v>2238</v>
      </c>
      <c r="F1061" t="s">
        <v>1764</v>
      </c>
      <c r="G1061" t="s">
        <v>28</v>
      </c>
      <c r="H1061">
        <v>1</v>
      </c>
      <c r="I1061">
        <v>2</v>
      </c>
      <c r="J1061">
        <v>2005</v>
      </c>
      <c r="K1061" t="s">
        <v>278</v>
      </c>
      <c r="L1061">
        <v>169</v>
      </c>
      <c r="M1061" t="s">
        <v>2190</v>
      </c>
      <c r="N1061" t="s">
        <v>268</v>
      </c>
      <c r="O1061" t="s">
        <v>269</v>
      </c>
      <c r="P1061" t="s">
        <v>270</v>
      </c>
      <c r="Q1061" t="s">
        <v>34</v>
      </c>
      <c r="R1061" t="s">
        <v>271</v>
      </c>
      <c r="S1061" t="s">
        <v>34</v>
      </c>
      <c r="T1061" t="s">
        <v>272</v>
      </c>
      <c r="U1061" t="s">
        <v>273</v>
      </c>
      <c r="V1061" t="s">
        <v>52</v>
      </c>
      <c r="W1061" t="s">
        <v>274</v>
      </c>
      <c r="X1061" t="s">
        <v>275</v>
      </c>
      <c r="Y1061" t="s">
        <v>65</v>
      </c>
    </row>
    <row r="1062" spans="1:25" x14ac:dyDescent="0.25">
      <c r="A1062">
        <v>10394</v>
      </c>
      <c r="B1062">
        <v>22</v>
      </c>
      <c r="C1062" t="s">
        <v>77</v>
      </c>
      <c r="D1062">
        <v>5</v>
      </c>
      <c r="E1062" t="s">
        <v>2239</v>
      </c>
      <c r="F1062" t="s">
        <v>2240</v>
      </c>
      <c r="G1062" t="s">
        <v>28</v>
      </c>
      <c r="H1062">
        <v>1</v>
      </c>
      <c r="I1062">
        <v>3</v>
      </c>
      <c r="J1062">
        <v>2005</v>
      </c>
      <c r="K1062" t="s">
        <v>278</v>
      </c>
      <c r="L1062">
        <v>169</v>
      </c>
      <c r="M1062" t="s">
        <v>2190</v>
      </c>
      <c r="N1062" t="s">
        <v>268</v>
      </c>
      <c r="O1062" t="s">
        <v>269</v>
      </c>
      <c r="P1062" t="s">
        <v>270</v>
      </c>
      <c r="Q1062" t="s">
        <v>34</v>
      </c>
      <c r="R1062" t="s">
        <v>271</v>
      </c>
      <c r="S1062" t="s">
        <v>34</v>
      </c>
      <c r="T1062" t="s">
        <v>272</v>
      </c>
      <c r="U1062" t="s">
        <v>273</v>
      </c>
      <c r="V1062" t="s">
        <v>52</v>
      </c>
      <c r="W1062" t="s">
        <v>274</v>
      </c>
      <c r="X1062" t="s">
        <v>275</v>
      </c>
      <c r="Y1062" t="s">
        <v>65</v>
      </c>
    </row>
    <row r="1063" spans="1:25" x14ac:dyDescent="0.25">
      <c r="A1063">
        <v>10405</v>
      </c>
      <c r="B1063">
        <v>55</v>
      </c>
      <c r="C1063" t="s">
        <v>77</v>
      </c>
      <c r="D1063">
        <v>1</v>
      </c>
      <c r="E1063" t="s">
        <v>2241</v>
      </c>
      <c r="F1063" t="s">
        <v>1254</v>
      </c>
      <c r="G1063" t="s">
        <v>28</v>
      </c>
      <c r="H1063">
        <v>2</v>
      </c>
      <c r="I1063">
        <v>4</v>
      </c>
      <c r="J1063">
        <v>2005</v>
      </c>
      <c r="K1063" t="s">
        <v>278</v>
      </c>
      <c r="L1063">
        <v>169</v>
      </c>
      <c r="M1063" t="s">
        <v>2190</v>
      </c>
      <c r="N1063" t="s">
        <v>1255</v>
      </c>
      <c r="O1063" t="s">
        <v>1256</v>
      </c>
      <c r="P1063" t="s">
        <v>1257</v>
      </c>
      <c r="Q1063" t="s">
        <v>34</v>
      </c>
      <c r="R1063" t="s">
        <v>1258</v>
      </c>
      <c r="S1063" t="s">
        <v>34</v>
      </c>
      <c r="T1063" t="s">
        <v>1259</v>
      </c>
      <c r="U1063" t="s">
        <v>51</v>
      </c>
      <c r="V1063" t="s">
        <v>52</v>
      </c>
      <c r="W1063" t="s">
        <v>1260</v>
      </c>
      <c r="X1063" t="s">
        <v>1261</v>
      </c>
      <c r="Y1063" t="s">
        <v>229</v>
      </c>
    </row>
    <row r="1064" spans="1:25" x14ac:dyDescent="0.25">
      <c r="A1064">
        <v>10412</v>
      </c>
      <c r="B1064">
        <v>60</v>
      </c>
      <c r="C1064" t="s">
        <v>77</v>
      </c>
      <c r="D1064">
        <v>9</v>
      </c>
      <c r="E1064" t="s">
        <v>2242</v>
      </c>
      <c r="F1064" t="s">
        <v>1220</v>
      </c>
      <c r="G1064" t="s">
        <v>28</v>
      </c>
      <c r="H1064">
        <v>2</v>
      </c>
      <c r="I1064">
        <v>5</v>
      </c>
      <c r="J1064">
        <v>2005</v>
      </c>
      <c r="K1064" t="s">
        <v>278</v>
      </c>
      <c r="L1064">
        <v>169</v>
      </c>
      <c r="M1064" t="s">
        <v>2190</v>
      </c>
      <c r="N1064" t="s">
        <v>268</v>
      </c>
      <c r="O1064" t="s">
        <v>269</v>
      </c>
      <c r="P1064" t="s">
        <v>270</v>
      </c>
      <c r="Q1064" t="s">
        <v>34</v>
      </c>
      <c r="R1064" t="s">
        <v>271</v>
      </c>
      <c r="S1064" t="s">
        <v>34</v>
      </c>
      <c r="T1064" t="s">
        <v>272</v>
      </c>
      <c r="U1064" t="s">
        <v>273</v>
      </c>
      <c r="V1064" t="s">
        <v>52</v>
      </c>
      <c r="W1064" t="s">
        <v>274</v>
      </c>
      <c r="X1064" t="s">
        <v>275</v>
      </c>
      <c r="Y1064" t="s">
        <v>229</v>
      </c>
    </row>
    <row r="1065" spans="1:25" x14ac:dyDescent="0.25">
      <c r="A1065">
        <v>10419</v>
      </c>
      <c r="B1065">
        <v>35</v>
      </c>
      <c r="C1065" t="s">
        <v>77</v>
      </c>
      <c r="D1065">
        <v>6</v>
      </c>
      <c r="E1065" t="s">
        <v>2243</v>
      </c>
      <c r="F1065" t="s">
        <v>878</v>
      </c>
      <c r="G1065" t="s">
        <v>28</v>
      </c>
      <c r="H1065">
        <v>2</v>
      </c>
      <c r="I1065">
        <v>5</v>
      </c>
      <c r="J1065">
        <v>2005</v>
      </c>
      <c r="K1065" t="s">
        <v>278</v>
      </c>
      <c r="L1065">
        <v>169</v>
      </c>
      <c r="M1065" t="s">
        <v>2190</v>
      </c>
      <c r="N1065" t="s">
        <v>221</v>
      </c>
      <c r="O1065" t="s">
        <v>222</v>
      </c>
      <c r="P1065" t="s">
        <v>223</v>
      </c>
      <c r="Q1065" t="s">
        <v>34</v>
      </c>
      <c r="R1065" t="s">
        <v>224</v>
      </c>
      <c r="S1065" t="s">
        <v>34</v>
      </c>
      <c r="T1065" t="s">
        <v>225</v>
      </c>
      <c r="U1065" t="s">
        <v>226</v>
      </c>
      <c r="V1065" t="s">
        <v>52</v>
      </c>
      <c r="W1065" t="s">
        <v>227</v>
      </c>
      <c r="X1065" t="s">
        <v>228</v>
      </c>
      <c r="Y1065" t="s">
        <v>65</v>
      </c>
    </row>
    <row r="1066" spans="1:25" x14ac:dyDescent="0.25">
      <c r="A1066">
        <v>10425</v>
      </c>
      <c r="B1066">
        <v>28</v>
      </c>
      <c r="C1066" t="s">
        <v>77</v>
      </c>
      <c r="D1066">
        <v>8</v>
      </c>
      <c r="E1066" t="s">
        <v>2244</v>
      </c>
      <c r="F1066" t="s">
        <v>467</v>
      </c>
      <c r="G1066" t="s">
        <v>468</v>
      </c>
      <c r="H1066">
        <v>2</v>
      </c>
      <c r="I1066">
        <v>5</v>
      </c>
      <c r="J1066">
        <v>2005</v>
      </c>
      <c r="K1066" t="s">
        <v>278</v>
      </c>
      <c r="L1066">
        <v>169</v>
      </c>
      <c r="M1066" t="s">
        <v>2190</v>
      </c>
      <c r="N1066" t="s">
        <v>172</v>
      </c>
      <c r="O1066" t="s">
        <v>173</v>
      </c>
      <c r="P1066" t="s">
        <v>174</v>
      </c>
      <c r="Q1066" t="s">
        <v>34</v>
      </c>
      <c r="R1066" t="s">
        <v>175</v>
      </c>
      <c r="S1066" t="s">
        <v>34</v>
      </c>
      <c r="T1066" t="s">
        <v>176</v>
      </c>
      <c r="U1066" t="s">
        <v>51</v>
      </c>
      <c r="V1066" t="s">
        <v>52</v>
      </c>
      <c r="W1066" t="s">
        <v>177</v>
      </c>
      <c r="X1066" t="s">
        <v>178</v>
      </c>
      <c r="Y1066" t="s">
        <v>65</v>
      </c>
    </row>
    <row r="1067" spans="1:25" x14ac:dyDescent="0.25">
      <c r="A1067">
        <v>10105</v>
      </c>
      <c r="B1067">
        <v>38</v>
      </c>
      <c r="C1067" t="s">
        <v>77</v>
      </c>
      <c r="D1067">
        <v>13</v>
      </c>
      <c r="E1067" t="s">
        <v>2245</v>
      </c>
      <c r="F1067" t="s">
        <v>560</v>
      </c>
      <c r="G1067" t="s">
        <v>28</v>
      </c>
      <c r="H1067">
        <v>1</v>
      </c>
      <c r="I1067">
        <v>2</v>
      </c>
      <c r="J1067">
        <v>2003</v>
      </c>
      <c r="K1067" t="s">
        <v>2246</v>
      </c>
      <c r="L1067">
        <v>100</v>
      </c>
      <c r="M1067" t="s">
        <v>2247</v>
      </c>
      <c r="N1067" t="s">
        <v>562</v>
      </c>
      <c r="O1067" t="s">
        <v>563</v>
      </c>
      <c r="P1067" t="s">
        <v>564</v>
      </c>
      <c r="Q1067" t="s">
        <v>34</v>
      </c>
      <c r="R1067" t="s">
        <v>565</v>
      </c>
      <c r="S1067" t="s">
        <v>34</v>
      </c>
      <c r="T1067" t="s">
        <v>566</v>
      </c>
      <c r="U1067" t="s">
        <v>567</v>
      </c>
      <c r="V1067" t="s">
        <v>52</v>
      </c>
      <c r="W1067" t="s">
        <v>568</v>
      </c>
      <c r="X1067" t="s">
        <v>569</v>
      </c>
      <c r="Y1067" t="s">
        <v>65</v>
      </c>
    </row>
    <row r="1068" spans="1:25" x14ac:dyDescent="0.25">
      <c r="A1068">
        <v>10117</v>
      </c>
      <c r="B1068">
        <v>21</v>
      </c>
      <c r="C1068" t="s">
        <v>2248</v>
      </c>
      <c r="D1068">
        <v>7</v>
      </c>
      <c r="E1068" t="s">
        <v>2249</v>
      </c>
      <c r="F1068" t="s">
        <v>882</v>
      </c>
      <c r="G1068" t="s">
        <v>28</v>
      </c>
      <c r="H1068">
        <v>2</v>
      </c>
      <c r="I1068">
        <v>4</v>
      </c>
      <c r="J1068">
        <v>2003</v>
      </c>
      <c r="K1068" t="s">
        <v>2246</v>
      </c>
      <c r="L1068">
        <v>100</v>
      </c>
      <c r="M1068" t="s">
        <v>2247</v>
      </c>
      <c r="N1068" t="s">
        <v>302</v>
      </c>
      <c r="O1068" t="s">
        <v>303</v>
      </c>
      <c r="P1068" t="s">
        <v>304</v>
      </c>
      <c r="Q1068" t="s">
        <v>34</v>
      </c>
      <c r="R1068" t="s">
        <v>305</v>
      </c>
      <c r="S1068" t="s">
        <v>34</v>
      </c>
      <c r="T1068" t="s">
        <v>306</v>
      </c>
      <c r="U1068" t="s">
        <v>305</v>
      </c>
      <c r="V1068" t="s">
        <v>307</v>
      </c>
      <c r="W1068" t="s">
        <v>308</v>
      </c>
      <c r="X1068" t="s">
        <v>309</v>
      </c>
      <c r="Y1068" t="s">
        <v>42</v>
      </c>
    </row>
    <row r="1069" spans="1:25" x14ac:dyDescent="0.25">
      <c r="A1069">
        <v>10128</v>
      </c>
      <c r="B1069">
        <v>41</v>
      </c>
      <c r="C1069" t="s">
        <v>77</v>
      </c>
      <c r="D1069">
        <v>4</v>
      </c>
      <c r="E1069" t="s">
        <v>2250</v>
      </c>
      <c r="F1069" t="s">
        <v>2162</v>
      </c>
      <c r="G1069" t="s">
        <v>28</v>
      </c>
      <c r="H1069">
        <v>2</v>
      </c>
      <c r="I1069">
        <v>6</v>
      </c>
      <c r="J1069">
        <v>2003</v>
      </c>
      <c r="K1069" t="s">
        <v>2246</v>
      </c>
      <c r="L1069">
        <v>100</v>
      </c>
      <c r="M1069" t="s">
        <v>2247</v>
      </c>
      <c r="N1069" t="s">
        <v>268</v>
      </c>
      <c r="O1069" t="s">
        <v>269</v>
      </c>
      <c r="P1069" t="s">
        <v>270</v>
      </c>
      <c r="Q1069" t="s">
        <v>34</v>
      </c>
      <c r="R1069" t="s">
        <v>271</v>
      </c>
      <c r="S1069" t="s">
        <v>34</v>
      </c>
      <c r="T1069" t="s">
        <v>272</v>
      </c>
      <c r="U1069" t="s">
        <v>273</v>
      </c>
      <c r="V1069" t="s">
        <v>52</v>
      </c>
      <c r="W1069" t="s">
        <v>274</v>
      </c>
      <c r="X1069" t="s">
        <v>275</v>
      </c>
      <c r="Y1069" t="s">
        <v>65</v>
      </c>
    </row>
    <row r="1070" spans="1:25" x14ac:dyDescent="0.25">
      <c r="A1070">
        <v>10142</v>
      </c>
      <c r="B1070">
        <v>22</v>
      </c>
      <c r="C1070" t="s">
        <v>2251</v>
      </c>
      <c r="D1070">
        <v>10</v>
      </c>
      <c r="E1070" t="s">
        <v>2252</v>
      </c>
      <c r="F1070" t="s">
        <v>891</v>
      </c>
      <c r="G1070" t="s">
        <v>28</v>
      </c>
      <c r="H1070">
        <v>3</v>
      </c>
      <c r="I1070">
        <v>8</v>
      </c>
      <c r="J1070">
        <v>2003</v>
      </c>
      <c r="K1070" t="s">
        <v>2246</v>
      </c>
      <c r="L1070">
        <v>100</v>
      </c>
      <c r="M1070" t="s">
        <v>2247</v>
      </c>
      <c r="N1070" t="s">
        <v>417</v>
      </c>
      <c r="O1070" t="s">
        <v>418</v>
      </c>
      <c r="P1070" t="s">
        <v>419</v>
      </c>
      <c r="Q1070" t="s">
        <v>34</v>
      </c>
      <c r="R1070" t="s">
        <v>420</v>
      </c>
      <c r="S1070" t="s">
        <v>73</v>
      </c>
      <c r="T1070" t="s">
        <v>167</v>
      </c>
      <c r="U1070" t="s">
        <v>38</v>
      </c>
      <c r="V1070" t="s">
        <v>39</v>
      </c>
      <c r="W1070" t="s">
        <v>421</v>
      </c>
      <c r="X1070" t="s">
        <v>422</v>
      </c>
      <c r="Y1070" t="s">
        <v>42</v>
      </c>
    </row>
    <row r="1071" spans="1:25" x14ac:dyDescent="0.25">
      <c r="A1071">
        <v>10153</v>
      </c>
      <c r="B1071">
        <v>29</v>
      </c>
      <c r="C1071" t="s">
        <v>2253</v>
      </c>
      <c r="D1071">
        <v>9</v>
      </c>
      <c r="E1071" t="s">
        <v>2254</v>
      </c>
      <c r="F1071" t="s">
        <v>893</v>
      </c>
      <c r="G1071" t="s">
        <v>28</v>
      </c>
      <c r="H1071">
        <v>3</v>
      </c>
      <c r="I1071">
        <v>9</v>
      </c>
      <c r="J1071">
        <v>2003</v>
      </c>
      <c r="K1071" t="s">
        <v>2246</v>
      </c>
      <c r="L1071">
        <v>100</v>
      </c>
      <c r="M1071" t="s">
        <v>2247</v>
      </c>
      <c r="N1071" t="s">
        <v>268</v>
      </c>
      <c r="O1071" t="s">
        <v>269</v>
      </c>
      <c r="P1071" t="s">
        <v>270</v>
      </c>
      <c r="Q1071" t="s">
        <v>34</v>
      </c>
      <c r="R1071" t="s">
        <v>271</v>
      </c>
      <c r="S1071" t="s">
        <v>34</v>
      </c>
      <c r="T1071" t="s">
        <v>272</v>
      </c>
      <c r="U1071" t="s">
        <v>273</v>
      </c>
      <c r="V1071" t="s">
        <v>52</v>
      </c>
      <c r="W1071" t="s">
        <v>274</v>
      </c>
      <c r="X1071" t="s">
        <v>275</v>
      </c>
      <c r="Y1071" t="s">
        <v>42</v>
      </c>
    </row>
    <row r="1072" spans="1:25" x14ac:dyDescent="0.25">
      <c r="A1072">
        <v>10165</v>
      </c>
      <c r="B1072">
        <v>50</v>
      </c>
      <c r="C1072" t="s">
        <v>77</v>
      </c>
      <c r="D1072">
        <v>1</v>
      </c>
      <c r="E1072" t="s">
        <v>2255</v>
      </c>
      <c r="F1072" t="s">
        <v>895</v>
      </c>
      <c r="G1072" t="s">
        <v>28</v>
      </c>
      <c r="H1072">
        <v>4</v>
      </c>
      <c r="I1072">
        <v>10</v>
      </c>
      <c r="J1072">
        <v>2003</v>
      </c>
      <c r="K1072" t="s">
        <v>2246</v>
      </c>
      <c r="L1072">
        <v>100</v>
      </c>
      <c r="M1072" t="s">
        <v>2247</v>
      </c>
      <c r="N1072" t="s">
        <v>302</v>
      </c>
      <c r="O1072" t="s">
        <v>303</v>
      </c>
      <c r="P1072" t="s">
        <v>304</v>
      </c>
      <c r="Q1072" t="s">
        <v>34</v>
      </c>
      <c r="R1072" t="s">
        <v>305</v>
      </c>
      <c r="S1072" t="s">
        <v>34</v>
      </c>
      <c r="T1072" t="s">
        <v>306</v>
      </c>
      <c r="U1072" t="s">
        <v>305</v>
      </c>
      <c r="V1072" t="s">
        <v>307</v>
      </c>
      <c r="W1072" t="s">
        <v>308</v>
      </c>
      <c r="X1072" t="s">
        <v>309</v>
      </c>
      <c r="Y1072" t="s">
        <v>65</v>
      </c>
    </row>
    <row r="1073" spans="1:25" x14ac:dyDescent="0.25">
      <c r="A1073">
        <v>10177</v>
      </c>
      <c r="B1073">
        <v>29</v>
      </c>
      <c r="C1073" t="s">
        <v>77</v>
      </c>
      <c r="D1073">
        <v>11</v>
      </c>
      <c r="E1073" t="s">
        <v>2256</v>
      </c>
      <c r="F1073" t="s">
        <v>2167</v>
      </c>
      <c r="G1073" t="s">
        <v>28</v>
      </c>
      <c r="H1073">
        <v>4</v>
      </c>
      <c r="I1073">
        <v>11</v>
      </c>
      <c r="J1073">
        <v>2003</v>
      </c>
      <c r="K1073" t="s">
        <v>2246</v>
      </c>
      <c r="L1073">
        <v>100</v>
      </c>
      <c r="M1073" t="s">
        <v>2247</v>
      </c>
      <c r="N1073" t="s">
        <v>914</v>
      </c>
      <c r="O1073" t="s">
        <v>915</v>
      </c>
      <c r="P1073" t="s">
        <v>916</v>
      </c>
      <c r="Q1073" t="s">
        <v>34</v>
      </c>
      <c r="R1073" t="s">
        <v>271</v>
      </c>
      <c r="S1073" t="s">
        <v>34</v>
      </c>
      <c r="T1073" t="s">
        <v>295</v>
      </c>
      <c r="U1073" t="s">
        <v>273</v>
      </c>
      <c r="V1073" t="s">
        <v>52</v>
      </c>
      <c r="W1073" t="s">
        <v>917</v>
      </c>
      <c r="X1073" t="s">
        <v>918</v>
      </c>
      <c r="Y1073" t="s">
        <v>65</v>
      </c>
    </row>
    <row r="1074" spans="1:25" x14ac:dyDescent="0.25">
      <c r="A1074">
        <v>10185</v>
      </c>
      <c r="B1074">
        <v>49</v>
      </c>
      <c r="C1074" t="s">
        <v>2257</v>
      </c>
      <c r="D1074">
        <v>11</v>
      </c>
      <c r="E1074" t="s">
        <v>2258</v>
      </c>
      <c r="F1074" t="s">
        <v>602</v>
      </c>
      <c r="G1074" t="s">
        <v>28</v>
      </c>
      <c r="H1074">
        <v>4</v>
      </c>
      <c r="I1074">
        <v>11</v>
      </c>
      <c r="J1074">
        <v>2003</v>
      </c>
      <c r="K1074" t="s">
        <v>2246</v>
      </c>
      <c r="L1074">
        <v>100</v>
      </c>
      <c r="M1074" t="s">
        <v>2247</v>
      </c>
      <c r="N1074" t="s">
        <v>582</v>
      </c>
      <c r="O1074" t="s">
        <v>583</v>
      </c>
      <c r="P1074" t="s">
        <v>584</v>
      </c>
      <c r="Q1074" t="s">
        <v>34</v>
      </c>
      <c r="R1074" t="s">
        <v>251</v>
      </c>
      <c r="S1074" t="s">
        <v>185</v>
      </c>
      <c r="T1074" t="s">
        <v>252</v>
      </c>
      <c r="U1074" t="s">
        <v>38</v>
      </c>
      <c r="V1074" t="s">
        <v>39</v>
      </c>
      <c r="W1074" t="s">
        <v>585</v>
      </c>
      <c r="X1074" t="s">
        <v>586</v>
      </c>
      <c r="Y1074" t="s">
        <v>65</v>
      </c>
    </row>
    <row r="1075" spans="1:25" x14ac:dyDescent="0.25">
      <c r="A1075">
        <v>10196</v>
      </c>
      <c r="B1075">
        <v>35</v>
      </c>
      <c r="C1075" t="s">
        <v>77</v>
      </c>
      <c r="D1075">
        <v>3</v>
      </c>
      <c r="E1075" t="s">
        <v>2259</v>
      </c>
      <c r="F1075" t="s">
        <v>610</v>
      </c>
      <c r="G1075" t="s">
        <v>28</v>
      </c>
      <c r="H1075">
        <v>4</v>
      </c>
      <c r="I1075">
        <v>11</v>
      </c>
      <c r="J1075">
        <v>2003</v>
      </c>
      <c r="K1075" t="s">
        <v>2246</v>
      </c>
      <c r="L1075">
        <v>100</v>
      </c>
      <c r="M1075" t="s">
        <v>2247</v>
      </c>
      <c r="N1075" t="s">
        <v>372</v>
      </c>
      <c r="O1075" t="s">
        <v>373</v>
      </c>
      <c r="P1075" t="s">
        <v>374</v>
      </c>
      <c r="Q1075" t="s">
        <v>34</v>
      </c>
      <c r="R1075" t="s">
        <v>375</v>
      </c>
      <c r="S1075" t="s">
        <v>166</v>
      </c>
      <c r="T1075" t="s">
        <v>376</v>
      </c>
      <c r="U1075" t="s">
        <v>38</v>
      </c>
      <c r="V1075" t="s">
        <v>39</v>
      </c>
      <c r="W1075" t="s">
        <v>121</v>
      </c>
      <c r="X1075" t="s">
        <v>377</v>
      </c>
      <c r="Y1075" t="s">
        <v>65</v>
      </c>
    </row>
    <row r="1076" spans="1:25" x14ac:dyDescent="0.25">
      <c r="A1076">
        <v>10208</v>
      </c>
      <c r="B1076">
        <v>48</v>
      </c>
      <c r="C1076" t="s">
        <v>77</v>
      </c>
      <c r="D1076">
        <v>11</v>
      </c>
      <c r="E1076" t="s">
        <v>2260</v>
      </c>
      <c r="F1076" t="s">
        <v>900</v>
      </c>
      <c r="G1076" t="s">
        <v>28</v>
      </c>
      <c r="H1076">
        <v>1</v>
      </c>
      <c r="I1076">
        <v>1</v>
      </c>
      <c r="J1076">
        <v>2004</v>
      </c>
      <c r="K1076" t="s">
        <v>2246</v>
      </c>
      <c r="L1076">
        <v>100</v>
      </c>
      <c r="M1076" t="s">
        <v>2247</v>
      </c>
      <c r="N1076" t="s">
        <v>338</v>
      </c>
      <c r="O1076" t="s">
        <v>339</v>
      </c>
      <c r="P1076" t="s">
        <v>340</v>
      </c>
      <c r="Q1076" t="s">
        <v>34</v>
      </c>
      <c r="R1076" t="s">
        <v>341</v>
      </c>
      <c r="S1076" t="s">
        <v>34</v>
      </c>
      <c r="T1076" t="s">
        <v>342</v>
      </c>
      <c r="U1076" t="s">
        <v>51</v>
      </c>
      <c r="V1076" t="s">
        <v>52</v>
      </c>
      <c r="W1076" t="s">
        <v>343</v>
      </c>
      <c r="X1076" t="s">
        <v>344</v>
      </c>
      <c r="Y1076" t="s">
        <v>65</v>
      </c>
    </row>
    <row r="1077" spans="1:25" x14ac:dyDescent="0.25">
      <c r="A1077">
        <v>10221</v>
      </c>
      <c r="B1077">
        <v>23</v>
      </c>
      <c r="C1077" t="s">
        <v>2257</v>
      </c>
      <c r="D1077">
        <v>5</v>
      </c>
      <c r="E1077" t="s">
        <v>2261</v>
      </c>
      <c r="F1077" t="s">
        <v>2172</v>
      </c>
      <c r="G1077" t="s">
        <v>28</v>
      </c>
      <c r="H1077">
        <v>1</v>
      </c>
      <c r="I1077">
        <v>2</v>
      </c>
      <c r="J1077">
        <v>2004</v>
      </c>
      <c r="K1077" t="s">
        <v>2246</v>
      </c>
      <c r="L1077">
        <v>100</v>
      </c>
      <c r="M1077" t="s">
        <v>2247</v>
      </c>
      <c r="N1077" t="s">
        <v>638</v>
      </c>
      <c r="O1077" t="s">
        <v>639</v>
      </c>
      <c r="P1077" t="s">
        <v>640</v>
      </c>
      <c r="Q1077" t="s">
        <v>34</v>
      </c>
      <c r="R1077" t="s">
        <v>641</v>
      </c>
      <c r="S1077" t="s">
        <v>34</v>
      </c>
      <c r="T1077" t="s">
        <v>642</v>
      </c>
      <c r="U1077" t="s">
        <v>643</v>
      </c>
      <c r="V1077" t="s">
        <v>52</v>
      </c>
      <c r="W1077" t="s">
        <v>644</v>
      </c>
      <c r="X1077" t="s">
        <v>645</v>
      </c>
      <c r="Y1077" t="s">
        <v>42</v>
      </c>
    </row>
    <row r="1078" spans="1:25" x14ac:dyDescent="0.25">
      <c r="A1078">
        <v>10232</v>
      </c>
      <c r="B1078">
        <v>48</v>
      </c>
      <c r="C1078" t="s">
        <v>2248</v>
      </c>
      <c r="D1078">
        <v>8</v>
      </c>
      <c r="E1078" t="s">
        <v>2262</v>
      </c>
      <c r="F1078" t="s">
        <v>2174</v>
      </c>
      <c r="G1078" t="s">
        <v>28</v>
      </c>
      <c r="H1078">
        <v>1</v>
      </c>
      <c r="I1078">
        <v>3</v>
      </c>
      <c r="J1078">
        <v>2004</v>
      </c>
      <c r="K1078" t="s">
        <v>2246</v>
      </c>
      <c r="L1078">
        <v>100</v>
      </c>
      <c r="M1078" t="s">
        <v>2247</v>
      </c>
      <c r="N1078" t="s">
        <v>666</v>
      </c>
      <c r="O1078" t="s">
        <v>667</v>
      </c>
      <c r="P1078" t="s">
        <v>668</v>
      </c>
      <c r="Q1078" t="s">
        <v>34</v>
      </c>
      <c r="R1078" t="s">
        <v>669</v>
      </c>
      <c r="S1078" t="s">
        <v>670</v>
      </c>
      <c r="T1078" t="s">
        <v>671</v>
      </c>
      <c r="U1078" t="s">
        <v>262</v>
      </c>
      <c r="V1078" t="s">
        <v>52</v>
      </c>
      <c r="W1078" t="s">
        <v>672</v>
      </c>
      <c r="X1078" t="s">
        <v>673</v>
      </c>
      <c r="Y1078" t="s">
        <v>65</v>
      </c>
    </row>
    <row r="1079" spans="1:25" x14ac:dyDescent="0.25">
      <c r="A1079">
        <v>10248</v>
      </c>
      <c r="B1079">
        <v>42</v>
      </c>
      <c r="C1079" t="s">
        <v>77</v>
      </c>
      <c r="D1079">
        <v>14</v>
      </c>
      <c r="E1079" t="s">
        <v>2263</v>
      </c>
      <c r="F1079" t="s">
        <v>633</v>
      </c>
      <c r="G1079" t="s">
        <v>591</v>
      </c>
      <c r="H1079">
        <v>2</v>
      </c>
      <c r="I1079">
        <v>5</v>
      </c>
      <c r="J1079">
        <v>2004</v>
      </c>
      <c r="K1079" t="s">
        <v>2246</v>
      </c>
      <c r="L1079">
        <v>100</v>
      </c>
      <c r="M1079" t="s">
        <v>2247</v>
      </c>
      <c r="N1079" t="s">
        <v>31</v>
      </c>
      <c r="O1079" t="s">
        <v>32</v>
      </c>
      <c r="P1079" t="s">
        <v>33</v>
      </c>
      <c r="Q1079" t="s">
        <v>34</v>
      </c>
      <c r="R1079" t="s">
        <v>35</v>
      </c>
      <c r="S1079" t="s">
        <v>36</v>
      </c>
      <c r="T1079" t="s">
        <v>37</v>
      </c>
      <c r="U1079" t="s">
        <v>38</v>
      </c>
      <c r="V1079" t="s">
        <v>39</v>
      </c>
      <c r="W1079" t="s">
        <v>40</v>
      </c>
      <c r="X1079" t="s">
        <v>41</v>
      </c>
      <c r="Y1079" t="s">
        <v>65</v>
      </c>
    </row>
    <row r="1080" spans="1:25" x14ac:dyDescent="0.25">
      <c r="A1080">
        <v>10273</v>
      </c>
      <c r="B1080">
        <v>47</v>
      </c>
      <c r="C1080" t="s">
        <v>77</v>
      </c>
      <c r="D1080">
        <v>15</v>
      </c>
      <c r="E1080" t="s">
        <v>2264</v>
      </c>
      <c r="F1080" t="s">
        <v>637</v>
      </c>
      <c r="G1080" t="s">
        <v>28</v>
      </c>
      <c r="H1080">
        <v>3</v>
      </c>
      <c r="I1080">
        <v>7</v>
      </c>
      <c r="J1080">
        <v>2004</v>
      </c>
      <c r="K1080" t="s">
        <v>2246</v>
      </c>
      <c r="L1080">
        <v>100</v>
      </c>
      <c r="M1080" t="s">
        <v>2247</v>
      </c>
      <c r="N1080" t="s">
        <v>638</v>
      </c>
      <c r="O1080" t="s">
        <v>639</v>
      </c>
      <c r="P1080" t="s">
        <v>640</v>
      </c>
      <c r="Q1080" t="s">
        <v>34</v>
      </c>
      <c r="R1080" t="s">
        <v>641</v>
      </c>
      <c r="S1080" t="s">
        <v>34</v>
      </c>
      <c r="T1080" t="s">
        <v>642</v>
      </c>
      <c r="U1080" t="s">
        <v>643</v>
      </c>
      <c r="V1080" t="s">
        <v>52</v>
      </c>
      <c r="W1080" t="s">
        <v>644</v>
      </c>
      <c r="X1080" t="s">
        <v>645</v>
      </c>
      <c r="Y1080" t="s">
        <v>65</v>
      </c>
    </row>
    <row r="1081" spans="1:25" x14ac:dyDescent="0.25">
      <c r="A1081">
        <v>10282</v>
      </c>
      <c r="B1081">
        <v>36</v>
      </c>
      <c r="C1081" t="s">
        <v>77</v>
      </c>
      <c r="D1081">
        <v>3</v>
      </c>
      <c r="E1081" t="s">
        <v>2265</v>
      </c>
      <c r="F1081" t="s">
        <v>647</v>
      </c>
      <c r="G1081" t="s">
        <v>28</v>
      </c>
      <c r="H1081">
        <v>3</v>
      </c>
      <c r="I1081">
        <v>8</v>
      </c>
      <c r="J1081">
        <v>2004</v>
      </c>
      <c r="K1081" t="s">
        <v>2246</v>
      </c>
      <c r="L1081">
        <v>100</v>
      </c>
      <c r="M1081" t="s">
        <v>2247</v>
      </c>
      <c r="N1081" t="s">
        <v>417</v>
      </c>
      <c r="O1081" t="s">
        <v>418</v>
      </c>
      <c r="P1081" t="s">
        <v>419</v>
      </c>
      <c r="Q1081" t="s">
        <v>34</v>
      </c>
      <c r="R1081" t="s">
        <v>420</v>
      </c>
      <c r="S1081" t="s">
        <v>73</v>
      </c>
      <c r="T1081" t="s">
        <v>167</v>
      </c>
      <c r="U1081" t="s">
        <v>38</v>
      </c>
      <c r="V1081" t="s">
        <v>39</v>
      </c>
      <c r="W1081" t="s">
        <v>421</v>
      </c>
      <c r="X1081" t="s">
        <v>422</v>
      </c>
      <c r="Y1081" t="s">
        <v>65</v>
      </c>
    </row>
    <row r="1082" spans="1:25" x14ac:dyDescent="0.25">
      <c r="A1082">
        <v>10293</v>
      </c>
      <c r="B1082">
        <v>22</v>
      </c>
      <c r="C1082" t="s">
        <v>77</v>
      </c>
      <c r="D1082">
        <v>6</v>
      </c>
      <c r="E1082" t="s">
        <v>2266</v>
      </c>
      <c r="F1082" t="s">
        <v>925</v>
      </c>
      <c r="G1082" t="s">
        <v>28</v>
      </c>
      <c r="H1082">
        <v>3</v>
      </c>
      <c r="I1082">
        <v>9</v>
      </c>
      <c r="J1082">
        <v>2004</v>
      </c>
      <c r="K1082" t="s">
        <v>2246</v>
      </c>
      <c r="L1082">
        <v>100</v>
      </c>
      <c r="M1082" t="s">
        <v>2247</v>
      </c>
      <c r="N1082" t="s">
        <v>391</v>
      </c>
      <c r="O1082" t="s">
        <v>392</v>
      </c>
      <c r="P1082" t="s">
        <v>393</v>
      </c>
      <c r="Q1082" t="s">
        <v>34</v>
      </c>
      <c r="R1082" t="s">
        <v>394</v>
      </c>
      <c r="S1082" t="s">
        <v>34</v>
      </c>
      <c r="T1082" t="s">
        <v>395</v>
      </c>
      <c r="U1082" t="s">
        <v>396</v>
      </c>
      <c r="V1082" t="s">
        <v>52</v>
      </c>
      <c r="W1082" t="s">
        <v>397</v>
      </c>
      <c r="X1082" t="s">
        <v>398</v>
      </c>
      <c r="Y1082" t="s">
        <v>42</v>
      </c>
    </row>
    <row r="1083" spans="1:25" x14ac:dyDescent="0.25">
      <c r="A1083">
        <v>10306</v>
      </c>
      <c r="B1083">
        <v>40</v>
      </c>
      <c r="C1083" t="s">
        <v>2267</v>
      </c>
      <c r="D1083">
        <v>11</v>
      </c>
      <c r="E1083" t="s">
        <v>2268</v>
      </c>
      <c r="F1083" t="s">
        <v>663</v>
      </c>
      <c r="G1083" t="s">
        <v>28</v>
      </c>
      <c r="H1083">
        <v>4</v>
      </c>
      <c r="I1083">
        <v>10</v>
      </c>
      <c r="J1083">
        <v>2004</v>
      </c>
      <c r="K1083" t="s">
        <v>2246</v>
      </c>
      <c r="L1083">
        <v>100</v>
      </c>
      <c r="M1083" t="s">
        <v>2247</v>
      </c>
      <c r="N1083" t="s">
        <v>927</v>
      </c>
      <c r="O1083" t="s">
        <v>928</v>
      </c>
      <c r="P1083" t="s">
        <v>929</v>
      </c>
      <c r="Q1083" t="s">
        <v>34</v>
      </c>
      <c r="R1083" t="s">
        <v>930</v>
      </c>
      <c r="S1083" t="s">
        <v>34</v>
      </c>
      <c r="T1083" t="s">
        <v>931</v>
      </c>
      <c r="U1083" t="s">
        <v>262</v>
      </c>
      <c r="V1083" t="s">
        <v>52</v>
      </c>
      <c r="W1083" t="s">
        <v>932</v>
      </c>
      <c r="X1083" t="s">
        <v>137</v>
      </c>
      <c r="Y1083" t="s">
        <v>65</v>
      </c>
    </row>
    <row r="1084" spans="1:25" x14ac:dyDescent="0.25">
      <c r="A1084">
        <v>10314</v>
      </c>
      <c r="B1084">
        <v>23</v>
      </c>
      <c r="C1084" t="s">
        <v>77</v>
      </c>
      <c r="D1084">
        <v>3</v>
      </c>
      <c r="E1084" t="s">
        <v>2269</v>
      </c>
      <c r="F1084" t="s">
        <v>761</v>
      </c>
      <c r="G1084" t="s">
        <v>28</v>
      </c>
      <c r="H1084">
        <v>4</v>
      </c>
      <c r="I1084">
        <v>10</v>
      </c>
      <c r="J1084">
        <v>2004</v>
      </c>
      <c r="K1084" t="s">
        <v>2246</v>
      </c>
      <c r="L1084">
        <v>100</v>
      </c>
      <c r="M1084" t="s">
        <v>2247</v>
      </c>
      <c r="N1084" t="s">
        <v>934</v>
      </c>
      <c r="O1084" t="s">
        <v>935</v>
      </c>
      <c r="P1084" t="s">
        <v>936</v>
      </c>
      <c r="Q1084" t="s">
        <v>34</v>
      </c>
      <c r="R1084" t="s">
        <v>937</v>
      </c>
      <c r="S1084" t="s">
        <v>34</v>
      </c>
      <c r="T1084" t="s">
        <v>938</v>
      </c>
      <c r="U1084" t="s">
        <v>567</v>
      </c>
      <c r="V1084" t="s">
        <v>52</v>
      </c>
      <c r="W1084" t="s">
        <v>939</v>
      </c>
      <c r="X1084" t="s">
        <v>940</v>
      </c>
      <c r="Y1084" t="s">
        <v>42</v>
      </c>
    </row>
    <row r="1085" spans="1:25" x14ac:dyDescent="0.25">
      <c r="A1085">
        <v>10326</v>
      </c>
      <c r="B1085">
        <v>32</v>
      </c>
      <c r="C1085" t="s">
        <v>77</v>
      </c>
      <c r="D1085">
        <v>6</v>
      </c>
      <c r="E1085" t="s">
        <v>2270</v>
      </c>
      <c r="F1085" t="s">
        <v>2271</v>
      </c>
      <c r="G1085" t="s">
        <v>28</v>
      </c>
      <c r="H1085">
        <v>4</v>
      </c>
      <c r="I1085">
        <v>11</v>
      </c>
      <c r="J1085">
        <v>2004</v>
      </c>
      <c r="K1085" t="s">
        <v>2246</v>
      </c>
      <c r="L1085">
        <v>100</v>
      </c>
      <c r="M1085" t="s">
        <v>2247</v>
      </c>
      <c r="N1085" t="s">
        <v>282</v>
      </c>
      <c r="O1085" t="s">
        <v>283</v>
      </c>
      <c r="P1085" t="s">
        <v>284</v>
      </c>
      <c r="Q1085" t="s">
        <v>34</v>
      </c>
      <c r="R1085" t="s">
        <v>285</v>
      </c>
      <c r="S1085" t="s">
        <v>34</v>
      </c>
      <c r="T1085" t="s">
        <v>286</v>
      </c>
      <c r="U1085" t="s">
        <v>287</v>
      </c>
      <c r="V1085" t="s">
        <v>52</v>
      </c>
      <c r="W1085" t="s">
        <v>288</v>
      </c>
      <c r="X1085" t="s">
        <v>289</v>
      </c>
      <c r="Y1085" t="s">
        <v>65</v>
      </c>
    </row>
    <row r="1086" spans="1:25" x14ac:dyDescent="0.25">
      <c r="A1086">
        <v>10336</v>
      </c>
      <c r="B1086">
        <v>21</v>
      </c>
      <c r="C1086" t="s">
        <v>77</v>
      </c>
      <c r="D1086">
        <v>7</v>
      </c>
      <c r="E1086" t="s">
        <v>2272</v>
      </c>
      <c r="F1086" t="s">
        <v>945</v>
      </c>
      <c r="G1086" t="s">
        <v>28</v>
      </c>
      <c r="H1086">
        <v>4</v>
      </c>
      <c r="I1086">
        <v>11</v>
      </c>
      <c r="J1086">
        <v>2004</v>
      </c>
      <c r="K1086" t="s">
        <v>2246</v>
      </c>
      <c r="L1086">
        <v>100</v>
      </c>
      <c r="M1086" t="s">
        <v>2247</v>
      </c>
      <c r="N1086" t="s">
        <v>713</v>
      </c>
      <c r="O1086" t="s">
        <v>714</v>
      </c>
      <c r="P1086" t="s">
        <v>715</v>
      </c>
      <c r="Q1086" t="s">
        <v>34</v>
      </c>
      <c r="R1086" t="s">
        <v>61</v>
      </c>
      <c r="S1086" t="s">
        <v>34</v>
      </c>
      <c r="T1086" t="s">
        <v>716</v>
      </c>
      <c r="U1086" t="s">
        <v>51</v>
      </c>
      <c r="V1086" t="s">
        <v>52</v>
      </c>
      <c r="W1086" t="s">
        <v>717</v>
      </c>
      <c r="X1086" t="s">
        <v>718</v>
      </c>
      <c r="Y1086" t="s">
        <v>42</v>
      </c>
    </row>
    <row r="1087" spans="1:25" x14ac:dyDescent="0.25">
      <c r="A1087">
        <v>10350</v>
      </c>
      <c r="B1087">
        <v>41</v>
      </c>
      <c r="C1087" t="s">
        <v>2273</v>
      </c>
      <c r="D1087">
        <v>2</v>
      </c>
      <c r="E1087" t="s">
        <v>2274</v>
      </c>
      <c r="F1087" t="s">
        <v>682</v>
      </c>
      <c r="G1087" t="s">
        <v>28</v>
      </c>
      <c r="H1087">
        <v>4</v>
      </c>
      <c r="I1087">
        <v>12</v>
      </c>
      <c r="J1087">
        <v>2004</v>
      </c>
      <c r="K1087" t="s">
        <v>2246</v>
      </c>
      <c r="L1087">
        <v>100</v>
      </c>
      <c r="M1087" t="s">
        <v>2247</v>
      </c>
      <c r="N1087" t="s">
        <v>268</v>
      </c>
      <c r="O1087" t="s">
        <v>269</v>
      </c>
      <c r="P1087" t="s">
        <v>270</v>
      </c>
      <c r="Q1087" t="s">
        <v>34</v>
      </c>
      <c r="R1087" t="s">
        <v>271</v>
      </c>
      <c r="S1087" t="s">
        <v>34</v>
      </c>
      <c r="T1087" t="s">
        <v>272</v>
      </c>
      <c r="U1087" t="s">
        <v>273</v>
      </c>
      <c r="V1087" t="s">
        <v>52</v>
      </c>
      <c r="W1087" t="s">
        <v>274</v>
      </c>
      <c r="X1087" t="s">
        <v>275</v>
      </c>
      <c r="Y1087" t="s">
        <v>65</v>
      </c>
    </row>
    <row r="1088" spans="1:25" x14ac:dyDescent="0.25">
      <c r="A1088">
        <v>10372</v>
      </c>
      <c r="B1088">
        <v>25</v>
      </c>
      <c r="C1088" t="s">
        <v>2275</v>
      </c>
      <c r="D1088">
        <v>5</v>
      </c>
      <c r="E1088" t="s">
        <v>2276</v>
      </c>
      <c r="F1088" t="s">
        <v>1053</v>
      </c>
      <c r="G1088" t="s">
        <v>28</v>
      </c>
      <c r="H1088">
        <v>1</v>
      </c>
      <c r="I1088">
        <v>1</v>
      </c>
      <c r="J1088">
        <v>2005</v>
      </c>
      <c r="K1088" t="s">
        <v>2246</v>
      </c>
      <c r="L1088">
        <v>100</v>
      </c>
      <c r="M1088" t="s">
        <v>2247</v>
      </c>
      <c r="N1088" t="s">
        <v>380</v>
      </c>
      <c r="O1088" t="s">
        <v>381</v>
      </c>
      <c r="P1088" t="s">
        <v>382</v>
      </c>
      <c r="Q1088" t="s">
        <v>34</v>
      </c>
      <c r="R1088" t="s">
        <v>383</v>
      </c>
      <c r="S1088" t="s">
        <v>384</v>
      </c>
      <c r="T1088" t="s">
        <v>385</v>
      </c>
      <c r="U1088" t="s">
        <v>307</v>
      </c>
      <c r="V1088" t="s">
        <v>307</v>
      </c>
      <c r="W1088" t="s">
        <v>386</v>
      </c>
      <c r="X1088" t="s">
        <v>387</v>
      </c>
      <c r="Y1088" t="s">
        <v>42</v>
      </c>
    </row>
    <row r="1089" spans="1:25" x14ac:dyDescent="0.25">
      <c r="A1089">
        <v>10383</v>
      </c>
      <c r="B1089">
        <v>26</v>
      </c>
      <c r="C1089" t="s">
        <v>77</v>
      </c>
      <c r="D1089">
        <v>12</v>
      </c>
      <c r="E1089" t="s">
        <v>2277</v>
      </c>
      <c r="F1089" t="s">
        <v>1764</v>
      </c>
      <c r="G1089" t="s">
        <v>28</v>
      </c>
      <c r="H1089">
        <v>1</v>
      </c>
      <c r="I1089">
        <v>2</v>
      </c>
      <c r="J1089">
        <v>2005</v>
      </c>
      <c r="K1089" t="s">
        <v>2246</v>
      </c>
      <c r="L1089">
        <v>100</v>
      </c>
      <c r="M1089" t="s">
        <v>2247</v>
      </c>
      <c r="N1089" t="s">
        <v>268</v>
      </c>
      <c r="O1089" t="s">
        <v>269</v>
      </c>
      <c r="P1089" t="s">
        <v>270</v>
      </c>
      <c r="Q1089" t="s">
        <v>34</v>
      </c>
      <c r="R1089" t="s">
        <v>271</v>
      </c>
      <c r="S1089" t="s">
        <v>34</v>
      </c>
      <c r="T1089" t="s">
        <v>272</v>
      </c>
      <c r="U1089" t="s">
        <v>273</v>
      </c>
      <c r="V1089" t="s">
        <v>52</v>
      </c>
      <c r="W1089" t="s">
        <v>274</v>
      </c>
      <c r="X1089" t="s">
        <v>275</v>
      </c>
      <c r="Y1089" t="s">
        <v>65</v>
      </c>
    </row>
    <row r="1090" spans="1:25" x14ac:dyDescent="0.25">
      <c r="A1090">
        <v>10396</v>
      </c>
      <c r="B1090">
        <v>24</v>
      </c>
      <c r="C1090" t="s">
        <v>2278</v>
      </c>
      <c r="D1090">
        <v>4</v>
      </c>
      <c r="E1090" t="s">
        <v>2279</v>
      </c>
      <c r="F1090" t="s">
        <v>1124</v>
      </c>
      <c r="G1090" t="s">
        <v>28</v>
      </c>
      <c r="H1090">
        <v>1</v>
      </c>
      <c r="I1090">
        <v>3</v>
      </c>
      <c r="J1090">
        <v>2005</v>
      </c>
      <c r="K1090" t="s">
        <v>2246</v>
      </c>
      <c r="L1090">
        <v>100</v>
      </c>
      <c r="M1090" t="s">
        <v>2247</v>
      </c>
      <c r="N1090" t="s">
        <v>417</v>
      </c>
      <c r="O1090" t="s">
        <v>418</v>
      </c>
      <c r="P1090" t="s">
        <v>419</v>
      </c>
      <c r="Q1090" t="s">
        <v>34</v>
      </c>
      <c r="R1090" t="s">
        <v>420</v>
      </c>
      <c r="S1090" t="s">
        <v>73</v>
      </c>
      <c r="T1090" t="s">
        <v>167</v>
      </c>
      <c r="U1090" t="s">
        <v>38</v>
      </c>
      <c r="V1090" t="s">
        <v>39</v>
      </c>
      <c r="W1090" t="s">
        <v>421</v>
      </c>
      <c r="X1090" t="s">
        <v>422</v>
      </c>
      <c r="Y1090" t="s">
        <v>42</v>
      </c>
    </row>
    <row r="1091" spans="1:25" x14ac:dyDescent="0.25">
      <c r="A1091">
        <v>10414</v>
      </c>
      <c r="B1091">
        <v>48</v>
      </c>
      <c r="C1091" t="s">
        <v>77</v>
      </c>
      <c r="D1091">
        <v>14</v>
      </c>
      <c r="E1091" t="s">
        <v>2280</v>
      </c>
      <c r="F1091" t="s">
        <v>707</v>
      </c>
      <c r="G1091" t="s">
        <v>708</v>
      </c>
      <c r="H1091">
        <v>2</v>
      </c>
      <c r="I1091">
        <v>5</v>
      </c>
      <c r="J1091">
        <v>2005</v>
      </c>
      <c r="K1091" t="s">
        <v>2246</v>
      </c>
      <c r="L1091">
        <v>100</v>
      </c>
      <c r="M1091" t="s">
        <v>2247</v>
      </c>
      <c r="N1091" t="s">
        <v>656</v>
      </c>
      <c r="O1091" t="s">
        <v>657</v>
      </c>
      <c r="P1091" t="s">
        <v>658</v>
      </c>
      <c r="Q1091" t="s">
        <v>34</v>
      </c>
      <c r="R1091" t="s">
        <v>659</v>
      </c>
      <c r="S1091" t="s">
        <v>185</v>
      </c>
      <c r="T1091" t="s">
        <v>660</v>
      </c>
      <c r="U1091" t="s">
        <v>38</v>
      </c>
      <c r="V1091" t="s">
        <v>39</v>
      </c>
      <c r="W1091" t="s">
        <v>661</v>
      </c>
      <c r="X1091" t="s">
        <v>94</v>
      </c>
      <c r="Y1091" t="s">
        <v>65</v>
      </c>
    </row>
    <row r="1092" spans="1:25" x14ac:dyDescent="0.25">
      <c r="A1092">
        <v>10108</v>
      </c>
      <c r="B1092">
        <v>26</v>
      </c>
      <c r="C1092" t="s">
        <v>2281</v>
      </c>
      <c r="D1092">
        <v>9</v>
      </c>
      <c r="E1092" t="s">
        <v>2282</v>
      </c>
      <c r="F1092" t="s">
        <v>775</v>
      </c>
      <c r="G1092" t="s">
        <v>28</v>
      </c>
      <c r="H1092">
        <v>1</v>
      </c>
      <c r="I1092">
        <v>3</v>
      </c>
      <c r="J1092">
        <v>2003</v>
      </c>
      <c r="K1092" t="s">
        <v>278</v>
      </c>
      <c r="L1092">
        <v>80</v>
      </c>
      <c r="M1092" t="s">
        <v>2283</v>
      </c>
      <c r="N1092" t="s">
        <v>777</v>
      </c>
      <c r="O1092" t="s">
        <v>778</v>
      </c>
      <c r="P1092" t="s">
        <v>779</v>
      </c>
      <c r="Q1092" t="s">
        <v>34</v>
      </c>
      <c r="R1092" t="s">
        <v>780</v>
      </c>
      <c r="S1092" t="s">
        <v>34</v>
      </c>
      <c r="T1092" t="s">
        <v>781</v>
      </c>
      <c r="U1092" t="s">
        <v>782</v>
      </c>
      <c r="V1092" t="s">
        <v>307</v>
      </c>
      <c r="W1092" t="s">
        <v>783</v>
      </c>
      <c r="X1092" t="s">
        <v>784</v>
      </c>
      <c r="Y1092" t="s">
        <v>42</v>
      </c>
    </row>
    <row r="1093" spans="1:25" x14ac:dyDescent="0.25">
      <c r="A1093">
        <v>10122</v>
      </c>
      <c r="B1093">
        <v>21</v>
      </c>
      <c r="C1093" t="s">
        <v>2284</v>
      </c>
      <c r="D1093">
        <v>13</v>
      </c>
      <c r="E1093" t="s">
        <v>2285</v>
      </c>
      <c r="F1093" t="s">
        <v>786</v>
      </c>
      <c r="G1093" t="s">
        <v>28</v>
      </c>
      <c r="H1093">
        <v>2</v>
      </c>
      <c r="I1093">
        <v>5</v>
      </c>
      <c r="J1093">
        <v>2003</v>
      </c>
      <c r="K1093" t="s">
        <v>278</v>
      </c>
      <c r="L1093">
        <v>80</v>
      </c>
      <c r="M1093" t="s">
        <v>2283</v>
      </c>
      <c r="N1093" t="s">
        <v>787</v>
      </c>
      <c r="O1093" t="s">
        <v>788</v>
      </c>
      <c r="P1093" t="s">
        <v>789</v>
      </c>
      <c r="Q1093" t="s">
        <v>34</v>
      </c>
      <c r="R1093" t="s">
        <v>790</v>
      </c>
      <c r="S1093" t="s">
        <v>34</v>
      </c>
      <c r="T1093" t="s">
        <v>791</v>
      </c>
      <c r="U1093" t="s">
        <v>51</v>
      </c>
      <c r="V1093" t="s">
        <v>52</v>
      </c>
      <c r="W1093" t="s">
        <v>792</v>
      </c>
      <c r="X1093" t="s">
        <v>793</v>
      </c>
      <c r="Y1093" t="s">
        <v>42</v>
      </c>
    </row>
    <row r="1094" spans="1:25" x14ac:dyDescent="0.25">
      <c r="A1094">
        <v>10135</v>
      </c>
      <c r="B1094">
        <v>45</v>
      </c>
      <c r="C1094" t="s">
        <v>2286</v>
      </c>
      <c r="D1094">
        <v>10</v>
      </c>
      <c r="E1094" t="s">
        <v>2287</v>
      </c>
      <c r="F1094" t="s">
        <v>795</v>
      </c>
      <c r="G1094" t="s">
        <v>28</v>
      </c>
      <c r="H1094">
        <v>3</v>
      </c>
      <c r="I1094">
        <v>7</v>
      </c>
      <c r="J1094">
        <v>2003</v>
      </c>
      <c r="K1094" t="s">
        <v>278</v>
      </c>
      <c r="L1094">
        <v>80</v>
      </c>
      <c r="M1094" t="s">
        <v>2283</v>
      </c>
      <c r="N1094" t="s">
        <v>417</v>
      </c>
      <c r="O1094" t="s">
        <v>418</v>
      </c>
      <c r="P1094" t="s">
        <v>419</v>
      </c>
      <c r="Q1094" t="s">
        <v>34</v>
      </c>
      <c r="R1094" t="s">
        <v>420</v>
      </c>
      <c r="S1094" t="s">
        <v>73</v>
      </c>
      <c r="T1094" t="s">
        <v>167</v>
      </c>
      <c r="U1094" t="s">
        <v>38</v>
      </c>
      <c r="V1094" t="s">
        <v>39</v>
      </c>
      <c r="W1094" t="s">
        <v>421</v>
      </c>
      <c r="X1094" t="s">
        <v>422</v>
      </c>
      <c r="Y1094" t="s">
        <v>65</v>
      </c>
    </row>
    <row r="1095" spans="1:25" x14ac:dyDescent="0.25">
      <c r="A1095">
        <v>10147</v>
      </c>
      <c r="B1095">
        <v>36</v>
      </c>
      <c r="C1095" t="s">
        <v>2288</v>
      </c>
      <c r="D1095">
        <v>10</v>
      </c>
      <c r="E1095" t="s">
        <v>2289</v>
      </c>
      <c r="F1095" t="s">
        <v>797</v>
      </c>
      <c r="G1095" t="s">
        <v>28</v>
      </c>
      <c r="H1095">
        <v>3</v>
      </c>
      <c r="I1095">
        <v>9</v>
      </c>
      <c r="J1095">
        <v>2003</v>
      </c>
      <c r="K1095" t="s">
        <v>278</v>
      </c>
      <c r="L1095">
        <v>80</v>
      </c>
      <c r="M1095" t="s">
        <v>2283</v>
      </c>
      <c r="N1095" t="s">
        <v>439</v>
      </c>
      <c r="O1095" t="s">
        <v>182</v>
      </c>
      <c r="P1095" t="s">
        <v>440</v>
      </c>
      <c r="Q1095" t="s">
        <v>34</v>
      </c>
      <c r="R1095" t="s">
        <v>441</v>
      </c>
      <c r="S1095" t="s">
        <v>185</v>
      </c>
      <c r="T1095" t="s">
        <v>442</v>
      </c>
      <c r="U1095" t="s">
        <v>38</v>
      </c>
      <c r="V1095" t="s">
        <v>39</v>
      </c>
      <c r="W1095" t="s">
        <v>421</v>
      </c>
      <c r="X1095" t="s">
        <v>443</v>
      </c>
      <c r="Y1095" t="s">
        <v>65</v>
      </c>
    </row>
    <row r="1096" spans="1:25" x14ac:dyDescent="0.25">
      <c r="A1096">
        <v>10159</v>
      </c>
      <c r="B1096">
        <v>21</v>
      </c>
      <c r="C1096" t="s">
        <v>2290</v>
      </c>
      <c r="D1096">
        <v>5</v>
      </c>
      <c r="E1096" t="s">
        <v>2291</v>
      </c>
      <c r="F1096" t="s">
        <v>79</v>
      </c>
      <c r="G1096" t="s">
        <v>28</v>
      </c>
      <c r="H1096">
        <v>4</v>
      </c>
      <c r="I1096">
        <v>10</v>
      </c>
      <c r="J1096">
        <v>2003</v>
      </c>
      <c r="K1096" t="s">
        <v>278</v>
      </c>
      <c r="L1096">
        <v>80</v>
      </c>
      <c r="M1096" t="s">
        <v>2283</v>
      </c>
      <c r="N1096" t="s">
        <v>80</v>
      </c>
      <c r="O1096" t="s">
        <v>81</v>
      </c>
      <c r="P1096" t="s">
        <v>82</v>
      </c>
      <c r="Q1096" t="s">
        <v>34</v>
      </c>
      <c r="R1096" t="s">
        <v>83</v>
      </c>
      <c r="S1096" t="s">
        <v>73</v>
      </c>
      <c r="T1096" t="s">
        <v>34</v>
      </c>
      <c r="U1096" t="s">
        <v>38</v>
      </c>
      <c r="V1096" t="s">
        <v>39</v>
      </c>
      <c r="W1096" t="s">
        <v>84</v>
      </c>
      <c r="X1096" t="s">
        <v>76</v>
      </c>
      <c r="Y1096" t="s">
        <v>42</v>
      </c>
    </row>
    <row r="1097" spans="1:25" x14ac:dyDescent="0.25">
      <c r="A1097">
        <v>10169</v>
      </c>
      <c r="B1097">
        <v>32</v>
      </c>
      <c r="C1097" t="s">
        <v>2292</v>
      </c>
      <c r="D1097">
        <v>5</v>
      </c>
      <c r="E1097" t="s">
        <v>2293</v>
      </c>
      <c r="F1097" t="s">
        <v>800</v>
      </c>
      <c r="G1097" t="s">
        <v>28</v>
      </c>
      <c r="H1097">
        <v>4</v>
      </c>
      <c r="I1097">
        <v>11</v>
      </c>
      <c r="J1097">
        <v>2003</v>
      </c>
      <c r="K1097" t="s">
        <v>278</v>
      </c>
      <c r="L1097">
        <v>80</v>
      </c>
      <c r="M1097" t="s">
        <v>2283</v>
      </c>
      <c r="N1097" t="s">
        <v>448</v>
      </c>
      <c r="O1097" t="s">
        <v>449</v>
      </c>
      <c r="P1097" t="s">
        <v>450</v>
      </c>
      <c r="Q1097" t="s">
        <v>451</v>
      </c>
      <c r="R1097" t="s">
        <v>452</v>
      </c>
      <c r="S1097" t="s">
        <v>238</v>
      </c>
      <c r="T1097" t="s">
        <v>453</v>
      </c>
      <c r="U1097" t="s">
        <v>139</v>
      </c>
      <c r="V1097" t="s">
        <v>140</v>
      </c>
      <c r="W1097" t="s">
        <v>454</v>
      </c>
      <c r="X1097" t="s">
        <v>455</v>
      </c>
      <c r="Y1097" t="s">
        <v>42</v>
      </c>
    </row>
    <row r="1098" spans="1:25" x14ac:dyDescent="0.25">
      <c r="A1098">
        <v>10181</v>
      </c>
      <c r="B1098">
        <v>30</v>
      </c>
      <c r="C1098" t="s">
        <v>2294</v>
      </c>
      <c r="D1098">
        <v>17</v>
      </c>
      <c r="E1098" t="s">
        <v>2295</v>
      </c>
      <c r="F1098" t="s">
        <v>802</v>
      </c>
      <c r="G1098" t="s">
        <v>28</v>
      </c>
      <c r="H1098">
        <v>4</v>
      </c>
      <c r="I1098">
        <v>11</v>
      </c>
      <c r="J1098">
        <v>2003</v>
      </c>
      <c r="K1098" t="s">
        <v>278</v>
      </c>
      <c r="L1098">
        <v>80</v>
      </c>
      <c r="M1098" t="s">
        <v>2283</v>
      </c>
      <c r="N1098" t="s">
        <v>107</v>
      </c>
      <c r="O1098" t="s">
        <v>108</v>
      </c>
      <c r="P1098" t="s">
        <v>109</v>
      </c>
      <c r="Q1098" t="s">
        <v>34</v>
      </c>
      <c r="R1098" t="s">
        <v>110</v>
      </c>
      <c r="S1098" t="s">
        <v>34</v>
      </c>
      <c r="T1098" t="s">
        <v>111</v>
      </c>
      <c r="U1098" t="s">
        <v>112</v>
      </c>
      <c r="V1098" t="s">
        <v>52</v>
      </c>
      <c r="W1098" t="s">
        <v>113</v>
      </c>
      <c r="X1098" t="s">
        <v>114</v>
      </c>
      <c r="Y1098" t="s">
        <v>42</v>
      </c>
    </row>
    <row r="1099" spans="1:25" x14ac:dyDescent="0.25">
      <c r="A1099">
        <v>10191</v>
      </c>
      <c r="B1099">
        <v>36</v>
      </c>
      <c r="C1099" t="s">
        <v>2296</v>
      </c>
      <c r="D1099">
        <v>6</v>
      </c>
      <c r="E1099" t="s">
        <v>2297</v>
      </c>
      <c r="F1099" t="s">
        <v>804</v>
      </c>
      <c r="G1099" t="s">
        <v>28</v>
      </c>
      <c r="H1099">
        <v>4</v>
      </c>
      <c r="I1099">
        <v>11</v>
      </c>
      <c r="J1099">
        <v>2003</v>
      </c>
      <c r="K1099" t="s">
        <v>278</v>
      </c>
      <c r="L1099">
        <v>80</v>
      </c>
      <c r="M1099" t="s">
        <v>2283</v>
      </c>
      <c r="N1099" t="s">
        <v>805</v>
      </c>
      <c r="O1099" t="s">
        <v>806</v>
      </c>
      <c r="P1099" t="s">
        <v>807</v>
      </c>
      <c r="Q1099" t="s">
        <v>34</v>
      </c>
      <c r="R1099" t="s">
        <v>808</v>
      </c>
      <c r="S1099" t="s">
        <v>34</v>
      </c>
      <c r="T1099" t="s">
        <v>809</v>
      </c>
      <c r="U1099" t="s">
        <v>810</v>
      </c>
      <c r="V1099" t="s">
        <v>52</v>
      </c>
      <c r="W1099" t="s">
        <v>811</v>
      </c>
      <c r="X1099" t="s">
        <v>812</v>
      </c>
      <c r="Y1099" t="s">
        <v>65</v>
      </c>
    </row>
    <row r="1100" spans="1:25" x14ac:dyDescent="0.25">
      <c r="A1100">
        <v>10203</v>
      </c>
      <c r="B1100">
        <v>33</v>
      </c>
      <c r="C1100" t="s">
        <v>2288</v>
      </c>
      <c r="D1100">
        <v>11</v>
      </c>
      <c r="E1100" t="s">
        <v>2298</v>
      </c>
      <c r="F1100" t="s">
        <v>814</v>
      </c>
      <c r="G1100" t="s">
        <v>28</v>
      </c>
      <c r="H1100">
        <v>4</v>
      </c>
      <c r="I1100">
        <v>12</v>
      </c>
      <c r="J1100">
        <v>2003</v>
      </c>
      <c r="K1100" t="s">
        <v>278</v>
      </c>
      <c r="L1100">
        <v>80</v>
      </c>
      <c r="M1100" t="s">
        <v>2283</v>
      </c>
      <c r="N1100" t="s">
        <v>268</v>
      </c>
      <c r="O1100" t="s">
        <v>269</v>
      </c>
      <c r="P1100" t="s">
        <v>270</v>
      </c>
      <c r="Q1100" t="s">
        <v>34</v>
      </c>
      <c r="R1100" t="s">
        <v>271</v>
      </c>
      <c r="S1100" t="s">
        <v>34</v>
      </c>
      <c r="T1100" t="s">
        <v>272</v>
      </c>
      <c r="U1100" t="s">
        <v>273</v>
      </c>
      <c r="V1100" t="s">
        <v>52</v>
      </c>
      <c r="W1100" t="s">
        <v>274</v>
      </c>
      <c r="X1100" t="s">
        <v>275</v>
      </c>
      <c r="Y1100" t="s">
        <v>42</v>
      </c>
    </row>
    <row r="1101" spans="1:25" x14ac:dyDescent="0.25">
      <c r="A1101">
        <v>10211</v>
      </c>
      <c r="B1101">
        <v>35</v>
      </c>
      <c r="C1101" t="s">
        <v>2286</v>
      </c>
      <c r="D1101">
        <v>5</v>
      </c>
      <c r="E1101" t="s">
        <v>2299</v>
      </c>
      <c r="F1101" t="s">
        <v>123</v>
      </c>
      <c r="G1101" t="s">
        <v>28</v>
      </c>
      <c r="H1101">
        <v>1</v>
      </c>
      <c r="I1101">
        <v>1</v>
      </c>
      <c r="J1101">
        <v>2004</v>
      </c>
      <c r="K1101" t="s">
        <v>278</v>
      </c>
      <c r="L1101">
        <v>80</v>
      </c>
      <c r="M1101" t="s">
        <v>2283</v>
      </c>
      <c r="N1101" t="s">
        <v>124</v>
      </c>
      <c r="O1101" t="s">
        <v>125</v>
      </c>
      <c r="P1101" t="s">
        <v>126</v>
      </c>
      <c r="Q1101" t="s">
        <v>34</v>
      </c>
      <c r="R1101" t="s">
        <v>61</v>
      </c>
      <c r="S1101" t="s">
        <v>34</v>
      </c>
      <c r="T1101" t="s">
        <v>127</v>
      </c>
      <c r="U1101" t="s">
        <v>51</v>
      </c>
      <c r="V1101" t="s">
        <v>52</v>
      </c>
      <c r="W1101" t="s">
        <v>128</v>
      </c>
      <c r="X1101" t="s">
        <v>129</v>
      </c>
      <c r="Y1101" t="s">
        <v>42</v>
      </c>
    </row>
    <row r="1102" spans="1:25" x14ac:dyDescent="0.25">
      <c r="A1102">
        <v>10225</v>
      </c>
      <c r="B1102">
        <v>37</v>
      </c>
      <c r="C1102" t="s">
        <v>2300</v>
      </c>
      <c r="D1102">
        <v>12</v>
      </c>
      <c r="E1102" t="s">
        <v>2301</v>
      </c>
      <c r="F1102" t="s">
        <v>817</v>
      </c>
      <c r="G1102" t="s">
        <v>28</v>
      </c>
      <c r="H1102">
        <v>1</v>
      </c>
      <c r="I1102">
        <v>2</v>
      </c>
      <c r="J1102">
        <v>2004</v>
      </c>
      <c r="K1102" t="s">
        <v>278</v>
      </c>
      <c r="L1102">
        <v>80</v>
      </c>
      <c r="M1102" t="s">
        <v>2283</v>
      </c>
      <c r="N1102" t="s">
        <v>818</v>
      </c>
      <c r="O1102" t="s">
        <v>819</v>
      </c>
      <c r="P1102" t="s">
        <v>820</v>
      </c>
      <c r="Q1102" t="s">
        <v>34</v>
      </c>
      <c r="R1102" t="s">
        <v>821</v>
      </c>
      <c r="S1102" t="s">
        <v>34</v>
      </c>
      <c r="T1102" t="s">
        <v>822</v>
      </c>
      <c r="U1102" t="s">
        <v>823</v>
      </c>
      <c r="V1102" t="s">
        <v>52</v>
      </c>
      <c r="W1102" t="s">
        <v>824</v>
      </c>
      <c r="X1102" t="s">
        <v>150</v>
      </c>
      <c r="Y1102" t="s">
        <v>65</v>
      </c>
    </row>
    <row r="1103" spans="1:25" x14ac:dyDescent="0.25">
      <c r="A1103">
        <v>10238</v>
      </c>
      <c r="B1103">
        <v>41</v>
      </c>
      <c r="C1103" t="s">
        <v>2284</v>
      </c>
      <c r="D1103">
        <v>6</v>
      </c>
      <c r="E1103" t="s">
        <v>2302</v>
      </c>
      <c r="F1103" t="s">
        <v>826</v>
      </c>
      <c r="G1103" t="s">
        <v>28</v>
      </c>
      <c r="H1103">
        <v>2</v>
      </c>
      <c r="I1103">
        <v>4</v>
      </c>
      <c r="J1103">
        <v>2004</v>
      </c>
      <c r="K1103" t="s">
        <v>278</v>
      </c>
      <c r="L1103">
        <v>80</v>
      </c>
      <c r="M1103" t="s">
        <v>2283</v>
      </c>
      <c r="N1103" t="s">
        <v>562</v>
      </c>
      <c r="O1103" t="s">
        <v>563</v>
      </c>
      <c r="P1103" t="s">
        <v>564</v>
      </c>
      <c r="Q1103" t="s">
        <v>34</v>
      </c>
      <c r="R1103" t="s">
        <v>565</v>
      </c>
      <c r="S1103" t="s">
        <v>34</v>
      </c>
      <c r="T1103" t="s">
        <v>566</v>
      </c>
      <c r="U1103" t="s">
        <v>567</v>
      </c>
      <c r="V1103" t="s">
        <v>52</v>
      </c>
      <c r="W1103" t="s">
        <v>568</v>
      </c>
      <c r="X1103" t="s">
        <v>569</v>
      </c>
      <c r="Y1103" t="s">
        <v>42</v>
      </c>
    </row>
    <row r="1104" spans="1:25" x14ac:dyDescent="0.25">
      <c r="A1104">
        <v>10252</v>
      </c>
      <c r="B1104">
        <v>20</v>
      </c>
      <c r="C1104" t="s">
        <v>2303</v>
      </c>
      <c r="D1104">
        <v>2</v>
      </c>
      <c r="E1104" t="s">
        <v>2304</v>
      </c>
      <c r="F1104" t="s">
        <v>2305</v>
      </c>
      <c r="G1104" t="s">
        <v>28</v>
      </c>
      <c r="H1104">
        <v>2</v>
      </c>
      <c r="I1104">
        <v>5</v>
      </c>
      <c r="J1104">
        <v>2004</v>
      </c>
      <c r="K1104" t="s">
        <v>278</v>
      </c>
      <c r="L1104">
        <v>80</v>
      </c>
      <c r="M1104" t="s">
        <v>2283</v>
      </c>
      <c r="N1104" t="s">
        <v>124</v>
      </c>
      <c r="O1104" t="s">
        <v>125</v>
      </c>
      <c r="P1104" t="s">
        <v>126</v>
      </c>
      <c r="Q1104" t="s">
        <v>34</v>
      </c>
      <c r="R1104" t="s">
        <v>61</v>
      </c>
      <c r="S1104" t="s">
        <v>34</v>
      </c>
      <c r="T1104" t="s">
        <v>127</v>
      </c>
      <c r="U1104" t="s">
        <v>51</v>
      </c>
      <c r="V1104" t="s">
        <v>52</v>
      </c>
      <c r="W1104" t="s">
        <v>128</v>
      </c>
      <c r="X1104" t="s">
        <v>129</v>
      </c>
      <c r="Y1104" t="s">
        <v>42</v>
      </c>
    </row>
    <row r="1105" spans="1:25" x14ac:dyDescent="0.25">
      <c r="A1105">
        <v>10265</v>
      </c>
      <c r="B1105">
        <v>45</v>
      </c>
      <c r="C1105" t="s">
        <v>2306</v>
      </c>
      <c r="D1105">
        <v>2</v>
      </c>
      <c r="E1105" t="s">
        <v>2307</v>
      </c>
      <c r="F1105" t="s">
        <v>2308</v>
      </c>
      <c r="G1105" t="s">
        <v>28</v>
      </c>
      <c r="H1105">
        <v>3</v>
      </c>
      <c r="I1105">
        <v>7</v>
      </c>
      <c r="J1105">
        <v>2004</v>
      </c>
      <c r="K1105" t="s">
        <v>278</v>
      </c>
      <c r="L1105">
        <v>80</v>
      </c>
      <c r="M1105" t="s">
        <v>2283</v>
      </c>
      <c r="N1105" t="s">
        <v>1380</v>
      </c>
      <c r="O1105" t="s">
        <v>1381</v>
      </c>
      <c r="P1105" t="s">
        <v>1382</v>
      </c>
      <c r="Q1105" t="s">
        <v>34</v>
      </c>
      <c r="R1105" t="s">
        <v>1383</v>
      </c>
      <c r="S1105" t="s">
        <v>137</v>
      </c>
      <c r="T1105" t="s">
        <v>1384</v>
      </c>
      <c r="U1105" t="s">
        <v>139</v>
      </c>
      <c r="V1105" t="s">
        <v>140</v>
      </c>
      <c r="W1105" t="s">
        <v>1385</v>
      </c>
      <c r="X1105" t="s">
        <v>1386</v>
      </c>
      <c r="Y1105" t="s">
        <v>65</v>
      </c>
    </row>
    <row r="1106" spans="1:25" x14ac:dyDescent="0.25">
      <c r="A1106">
        <v>10276</v>
      </c>
      <c r="B1106">
        <v>38</v>
      </c>
      <c r="C1106" t="s">
        <v>2034</v>
      </c>
      <c r="D1106">
        <v>6</v>
      </c>
      <c r="E1106" t="s">
        <v>2309</v>
      </c>
      <c r="F1106" t="s">
        <v>839</v>
      </c>
      <c r="G1106" t="s">
        <v>28</v>
      </c>
      <c r="H1106">
        <v>3</v>
      </c>
      <c r="I1106">
        <v>8</v>
      </c>
      <c r="J1106">
        <v>2004</v>
      </c>
      <c r="K1106" t="s">
        <v>278</v>
      </c>
      <c r="L1106">
        <v>80</v>
      </c>
      <c r="M1106" t="s">
        <v>2283</v>
      </c>
      <c r="N1106" t="s">
        <v>840</v>
      </c>
      <c r="O1106" t="s">
        <v>841</v>
      </c>
      <c r="P1106" t="s">
        <v>842</v>
      </c>
      <c r="Q1106" t="s">
        <v>34</v>
      </c>
      <c r="R1106" t="s">
        <v>441</v>
      </c>
      <c r="S1106" t="s">
        <v>185</v>
      </c>
      <c r="T1106" t="s">
        <v>442</v>
      </c>
      <c r="U1106" t="s">
        <v>38</v>
      </c>
      <c r="V1106" t="s">
        <v>39</v>
      </c>
      <c r="W1106" t="s">
        <v>843</v>
      </c>
      <c r="X1106" t="s">
        <v>844</v>
      </c>
      <c r="Y1106" t="s">
        <v>42</v>
      </c>
    </row>
    <row r="1107" spans="1:25" x14ac:dyDescent="0.25">
      <c r="A1107">
        <v>10287</v>
      </c>
      <c r="B1107">
        <v>43</v>
      </c>
      <c r="C1107" t="s">
        <v>2292</v>
      </c>
      <c r="D1107">
        <v>15</v>
      </c>
      <c r="E1107" t="s">
        <v>2310</v>
      </c>
      <c r="F1107" t="s">
        <v>846</v>
      </c>
      <c r="G1107" t="s">
        <v>28</v>
      </c>
      <c r="H1107">
        <v>3</v>
      </c>
      <c r="I1107">
        <v>8</v>
      </c>
      <c r="J1107">
        <v>2004</v>
      </c>
      <c r="K1107" t="s">
        <v>278</v>
      </c>
      <c r="L1107">
        <v>80</v>
      </c>
      <c r="M1107" t="s">
        <v>2283</v>
      </c>
      <c r="N1107" t="s">
        <v>818</v>
      </c>
      <c r="O1107" t="s">
        <v>819</v>
      </c>
      <c r="P1107" t="s">
        <v>820</v>
      </c>
      <c r="Q1107" t="s">
        <v>34</v>
      </c>
      <c r="R1107" t="s">
        <v>821</v>
      </c>
      <c r="S1107" t="s">
        <v>34</v>
      </c>
      <c r="T1107" t="s">
        <v>822</v>
      </c>
      <c r="U1107" t="s">
        <v>823</v>
      </c>
      <c r="V1107" t="s">
        <v>52</v>
      </c>
      <c r="W1107" t="s">
        <v>824</v>
      </c>
      <c r="X1107" t="s">
        <v>150</v>
      </c>
      <c r="Y1107" t="s">
        <v>65</v>
      </c>
    </row>
    <row r="1108" spans="1:25" x14ac:dyDescent="0.25">
      <c r="A1108">
        <v>10300</v>
      </c>
      <c r="B1108">
        <v>49</v>
      </c>
      <c r="C1108" t="s">
        <v>2311</v>
      </c>
      <c r="D1108">
        <v>8</v>
      </c>
      <c r="E1108" t="s">
        <v>2312</v>
      </c>
      <c r="F1108" t="s">
        <v>848</v>
      </c>
      <c r="G1108" t="s">
        <v>28</v>
      </c>
      <c r="H1108">
        <v>4</v>
      </c>
      <c r="I1108">
        <v>10</v>
      </c>
      <c r="J1108">
        <v>2003</v>
      </c>
      <c r="K1108" t="s">
        <v>278</v>
      </c>
      <c r="L1108">
        <v>80</v>
      </c>
      <c r="M1108" t="s">
        <v>2283</v>
      </c>
      <c r="N1108" t="s">
        <v>849</v>
      </c>
      <c r="O1108" t="s">
        <v>850</v>
      </c>
      <c r="P1108" t="s">
        <v>851</v>
      </c>
      <c r="Q1108" t="s">
        <v>34</v>
      </c>
      <c r="R1108" t="s">
        <v>852</v>
      </c>
      <c r="S1108" t="s">
        <v>34</v>
      </c>
      <c r="T1108" t="s">
        <v>853</v>
      </c>
      <c r="U1108" t="s">
        <v>810</v>
      </c>
      <c r="V1108" t="s">
        <v>52</v>
      </c>
      <c r="W1108" t="s">
        <v>854</v>
      </c>
      <c r="X1108" t="s">
        <v>731</v>
      </c>
      <c r="Y1108" t="s">
        <v>65</v>
      </c>
    </row>
    <row r="1109" spans="1:25" x14ac:dyDescent="0.25">
      <c r="A1109">
        <v>10310</v>
      </c>
      <c r="B1109">
        <v>27</v>
      </c>
      <c r="C1109" t="s">
        <v>2313</v>
      </c>
      <c r="D1109">
        <v>13</v>
      </c>
      <c r="E1109" t="s">
        <v>2314</v>
      </c>
      <c r="F1109" t="s">
        <v>856</v>
      </c>
      <c r="G1109" t="s">
        <v>28</v>
      </c>
      <c r="H1109">
        <v>4</v>
      </c>
      <c r="I1109">
        <v>10</v>
      </c>
      <c r="J1109">
        <v>2004</v>
      </c>
      <c r="K1109" t="s">
        <v>278</v>
      </c>
      <c r="L1109">
        <v>80</v>
      </c>
      <c r="M1109" t="s">
        <v>2283</v>
      </c>
      <c r="N1109" t="s">
        <v>805</v>
      </c>
      <c r="O1109" t="s">
        <v>806</v>
      </c>
      <c r="P1109" t="s">
        <v>807</v>
      </c>
      <c r="Q1109" t="s">
        <v>34</v>
      </c>
      <c r="R1109" t="s">
        <v>808</v>
      </c>
      <c r="S1109" t="s">
        <v>34</v>
      </c>
      <c r="T1109" t="s">
        <v>809</v>
      </c>
      <c r="U1109" t="s">
        <v>810</v>
      </c>
      <c r="V1109" t="s">
        <v>52</v>
      </c>
      <c r="W1109" t="s">
        <v>811</v>
      </c>
      <c r="X1109" t="s">
        <v>812</v>
      </c>
      <c r="Y1109" t="s">
        <v>42</v>
      </c>
    </row>
    <row r="1110" spans="1:25" x14ac:dyDescent="0.25">
      <c r="A1110">
        <v>10319</v>
      </c>
      <c r="B1110">
        <v>46</v>
      </c>
      <c r="C1110" t="s">
        <v>2097</v>
      </c>
      <c r="D1110">
        <v>1</v>
      </c>
      <c r="E1110" t="s">
        <v>2315</v>
      </c>
      <c r="F1110" t="s">
        <v>858</v>
      </c>
      <c r="G1110" t="s">
        <v>28</v>
      </c>
      <c r="H1110">
        <v>4</v>
      </c>
      <c r="I1110">
        <v>11</v>
      </c>
      <c r="J1110">
        <v>2004</v>
      </c>
      <c r="K1110" t="s">
        <v>278</v>
      </c>
      <c r="L1110">
        <v>80</v>
      </c>
      <c r="M1110" t="s">
        <v>2283</v>
      </c>
      <c r="N1110" t="s">
        <v>1011</v>
      </c>
      <c r="O1110" t="s">
        <v>1012</v>
      </c>
      <c r="P1110" t="s">
        <v>1013</v>
      </c>
      <c r="Q1110" t="s">
        <v>1014</v>
      </c>
      <c r="R1110" t="s">
        <v>35</v>
      </c>
      <c r="S1110" t="s">
        <v>36</v>
      </c>
      <c r="T1110" t="s">
        <v>37</v>
      </c>
      <c r="U1110" t="s">
        <v>38</v>
      </c>
      <c r="V1110" t="s">
        <v>39</v>
      </c>
      <c r="W1110" t="s">
        <v>1015</v>
      </c>
      <c r="X1110" t="s">
        <v>1016</v>
      </c>
      <c r="Y1110" t="s">
        <v>65</v>
      </c>
    </row>
    <row r="1111" spans="1:25" x14ac:dyDescent="0.25">
      <c r="A1111">
        <v>10329</v>
      </c>
      <c r="B1111">
        <v>38</v>
      </c>
      <c r="C1111" t="s">
        <v>2316</v>
      </c>
      <c r="D1111">
        <v>10</v>
      </c>
      <c r="E1111" t="s">
        <v>2317</v>
      </c>
      <c r="F1111" t="s">
        <v>218</v>
      </c>
      <c r="G1111" t="s">
        <v>28</v>
      </c>
      <c r="H1111">
        <v>4</v>
      </c>
      <c r="I1111">
        <v>11</v>
      </c>
      <c r="J1111">
        <v>2004</v>
      </c>
      <c r="K1111" t="s">
        <v>278</v>
      </c>
      <c r="L1111">
        <v>80</v>
      </c>
      <c r="M1111" t="s">
        <v>2283</v>
      </c>
      <c r="N1111" t="s">
        <v>31</v>
      </c>
      <c r="O1111" t="s">
        <v>32</v>
      </c>
      <c r="P1111" t="s">
        <v>33</v>
      </c>
      <c r="Q1111" t="s">
        <v>34</v>
      </c>
      <c r="R1111" t="s">
        <v>35</v>
      </c>
      <c r="S1111" t="s">
        <v>36</v>
      </c>
      <c r="T1111" t="s">
        <v>37</v>
      </c>
      <c r="U1111" t="s">
        <v>38</v>
      </c>
      <c r="V1111" t="s">
        <v>39</v>
      </c>
      <c r="W1111" t="s">
        <v>40</v>
      </c>
      <c r="X1111" t="s">
        <v>41</v>
      </c>
      <c r="Y1111" t="s">
        <v>42</v>
      </c>
    </row>
    <row r="1112" spans="1:25" x14ac:dyDescent="0.25">
      <c r="A1112">
        <v>10342</v>
      </c>
      <c r="B1112">
        <v>25</v>
      </c>
      <c r="C1112" t="s">
        <v>2318</v>
      </c>
      <c r="D1112">
        <v>5</v>
      </c>
      <c r="E1112" t="s">
        <v>2319</v>
      </c>
      <c r="F1112" t="s">
        <v>220</v>
      </c>
      <c r="G1112" t="s">
        <v>28</v>
      </c>
      <c r="H1112">
        <v>4</v>
      </c>
      <c r="I1112">
        <v>11</v>
      </c>
      <c r="J1112">
        <v>2004</v>
      </c>
      <c r="K1112" t="s">
        <v>278</v>
      </c>
      <c r="L1112">
        <v>80</v>
      </c>
      <c r="M1112" t="s">
        <v>2283</v>
      </c>
      <c r="N1112" t="s">
        <v>132</v>
      </c>
      <c r="O1112" t="s">
        <v>133</v>
      </c>
      <c r="P1112" t="s">
        <v>134</v>
      </c>
      <c r="Q1112" t="s">
        <v>135</v>
      </c>
      <c r="R1112" t="s">
        <v>136</v>
      </c>
      <c r="S1112" t="s">
        <v>137</v>
      </c>
      <c r="T1112" t="s">
        <v>138</v>
      </c>
      <c r="U1112" t="s">
        <v>139</v>
      </c>
      <c r="V1112" t="s">
        <v>140</v>
      </c>
      <c r="W1112" t="s">
        <v>141</v>
      </c>
      <c r="X1112" t="s">
        <v>142</v>
      </c>
      <c r="Y1112" t="s">
        <v>42</v>
      </c>
    </row>
    <row r="1113" spans="1:25" x14ac:dyDescent="0.25">
      <c r="A1113">
        <v>10363</v>
      </c>
      <c r="B1113">
        <v>46</v>
      </c>
      <c r="C1113" t="s">
        <v>2320</v>
      </c>
      <c r="D1113">
        <v>10</v>
      </c>
      <c r="E1113" t="s">
        <v>2321</v>
      </c>
      <c r="F1113" t="s">
        <v>865</v>
      </c>
      <c r="G1113" t="s">
        <v>28</v>
      </c>
      <c r="H1113">
        <v>1</v>
      </c>
      <c r="I1113">
        <v>1</v>
      </c>
      <c r="J1113">
        <v>2005</v>
      </c>
      <c r="K1113" t="s">
        <v>278</v>
      </c>
      <c r="L1113">
        <v>80</v>
      </c>
      <c r="M1113" t="s">
        <v>2283</v>
      </c>
      <c r="N1113" t="s">
        <v>866</v>
      </c>
      <c r="O1113" t="s">
        <v>867</v>
      </c>
      <c r="P1113" t="s">
        <v>868</v>
      </c>
      <c r="Q1113" t="s">
        <v>34</v>
      </c>
      <c r="R1113" t="s">
        <v>869</v>
      </c>
      <c r="S1113" t="s">
        <v>34</v>
      </c>
      <c r="T1113" t="s">
        <v>870</v>
      </c>
      <c r="U1113" t="s">
        <v>196</v>
      </c>
      <c r="V1113" t="s">
        <v>52</v>
      </c>
      <c r="W1113" t="s">
        <v>871</v>
      </c>
      <c r="X1113" t="s">
        <v>872</v>
      </c>
      <c r="Y1113" t="s">
        <v>42</v>
      </c>
    </row>
    <row r="1114" spans="1:25" x14ac:dyDescent="0.25">
      <c r="A1114">
        <v>10378</v>
      </c>
      <c r="B1114">
        <v>22</v>
      </c>
      <c r="C1114" t="s">
        <v>77</v>
      </c>
      <c r="D1114">
        <v>4</v>
      </c>
      <c r="E1114" t="s">
        <v>2322</v>
      </c>
      <c r="F1114" t="s">
        <v>1496</v>
      </c>
      <c r="G1114" t="s">
        <v>28</v>
      </c>
      <c r="H1114">
        <v>1</v>
      </c>
      <c r="I1114">
        <v>2</v>
      </c>
      <c r="J1114">
        <v>2005</v>
      </c>
      <c r="K1114" t="s">
        <v>278</v>
      </c>
      <c r="L1114">
        <v>80</v>
      </c>
      <c r="M1114" t="s">
        <v>2283</v>
      </c>
      <c r="N1114" t="s">
        <v>268</v>
      </c>
      <c r="O1114" t="s">
        <v>269</v>
      </c>
      <c r="P1114" t="s">
        <v>270</v>
      </c>
      <c r="Q1114" t="s">
        <v>34</v>
      </c>
      <c r="R1114" t="s">
        <v>271</v>
      </c>
      <c r="S1114" t="s">
        <v>34</v>
      </c>
      <c r="T1114" t="s">
        <v>272</v>
      </c>
      <c r="U1114" t="s">
        <v>273</v>
      </c>
      <c r="V1114" t="s">
        <v>52</v>
      </c>
      <c r="W1114" t="s">
        <v>274</v>
      </c>
      <c r="X1114" t="s">
        <v>275</v>
      </c>
      <c r="Y1114" t="s">
        <v>42</v>
      </c>
    </row>
    <row r="1115" spans="1:25" x14ac:dyDescent="0.25">
      <c r="A1115">
        <v>10390</v>
      </c>
      <c r="B1115">
        <v>40</v>
      </c>
      <c r="C1115" t="s">
        <v>77</v>
      </c>
      <c r="D1115">
        <v>9</v>
      </c>
      <c r="E1115" t="s">
        <v>2323</v>
      </c>
      <c r="F1115" t="s">
        <v>1348</v>
      </c>
      <c r="G1115" t="s">
        <v>28</v>
      </c>
      <c r="H1115">
        <v>1</v>
      </c>
      <c r="I1115">
        <v>3</v>
      </c>
      <c r="J1115">
        <v>2005</v>
      </c>
      <c r="K1115" t="s">
        <v>278</v>
      </c>
      <c r="L1115">
        <v>80</v>
      </c>
      <c r="M1115" t="s">
        <v>2283</v>
      </c>
      <c r="N1115" t="s">
        <v>417</v>
      </c>
      <c r="O1115" t="s">
        <v>418</v>
      </c>
      <c r="P1115" t="s">
        <v>419</v>
      </c>
      <c r="Q1115" t="s">
        <v>34</v>
      </c>
      <c r="R1115" t="s">
        <v>420</v>
      </c>
      <c r="S1115" t="s">
        <v>73</v>
      </c>
      <c r="T1115" t="s">
        <v>167</v>
      </c>
      <c r="U1115" t="s">
        <v>38</v>
      </c>
      <c r="V1115" t="s">
        <v>39</v>
      </c>
      <c r="W1115" t="s">
        <v>421</v>
      </c>
      <c r="X1115" t="s">
        <v>422</v>
      </c>
      <c r="Y1115" t="s">
        <v>65</v>
      </c>
    </row>
    <row r="1116" spans="1:25" x14ac:dyDescent="0.25">
      <c r="A1116">
        <v>10103</v>
      </c>
      <c r="B1116">
        <v>46</v>
      </c>
      <c r="C1116" t="s">
        <v>77</v>
      </c>
      <c r="D1116">
        <v>16</v>
      </c>
      <c r="E1116" t="s">
        <v>2324</v>
      </c>
      <c r="F1116" t="s">
        <v>277</v>
      </c>
      <c r="G1116" t="s">
        <v>28</v>
      </c>
      <c r="H1116">
        <v>1</v>
      </c>
      <c r="I1116">
        <v>1</v>
      </c>
      <c r="J1116">
        <v>2003</v>
      </c>
      <c r="K1116" t="s">
        <v>1354</v>
      </c>
      <c r="L1116">
        <v>99</v>
      </c>
      <c r="M1116" t="s">
        <v>2325</v>
      </c>
      <c r="N1116" t="s">
        <v>201</v>
      </c>
      <c r="O1116" t="s">
        <v>202</v>
      </c>
      <c r="P1116" t="s">
        <v>203</v>
      </c>
      <c r="Q1116" t="s">
        <v>34</v>
      </c>
      <c r="R1116" t="s">
        <v>204</v>
      </c>
      <c r="S1116" t="s">
        <v>34</v>
      </c>
      <c r="T1116" t="s">
        <v>205</v>
      </c>
      <c r="U1116" t="s">
        <v>112</v>
      </c>
      <c r="V1116" t="s">
        <v>52</v>
      </c>
      <c r="W1116" t="s">
        <v>206</v>
      </c>
      <c r="X1116" t="s">
        <v>207</v>
      </c>
      <c r="Y1116" t="s">
        <v>65</v>
      </c>
    </row>
    <row r="1117" spans="1:25" x14ac:dyDescent="0.25">
      <c r="A1117">
        <v>10111</v>
      </c>
      <c r="B1117">
        <v>39</v>
      </c>
      <c r="C1117" t="s">
        <v>77</v>
      </c>
      <c r="D1117">
        <v>4</v>
      </c>
      <c r="E1117" t="s">
        <v>2326</v>
      </c>
      <c r="F1117" t="s">
        <v>1358</v>
      </c>
      <c r="G1117" t="s">
        <v>28</v>
      </c>
      <c r="H1117">
        <v>1</v>
      </c>
      <c r="I1117">
        <v>3</v>
      </c>
      <c r="J1117">
        <v>2003</v>
      </c>
      <c r="K1117" t="s">
        <v>1354</v>
      </c>
      <c r="L1117">
        <v>99</v>
      </c>
      <c r="M1117" t="s">
        <v>2325</v>
      </c>
      <c r="N1117" t="s">
        <v>118</v>
      </c>
      <c r="O1117" t="s">
        <v>119</v>
      </c>
      <c r="P1117" t="s">
        <v>120</v>
      </c>
      <c r="Q1117" t="s">
        <v>34</v>
      </c>
      <c r="R1117" t="s">
        <v>83</v>
      </c>
      <c r="S1117" t="s">
        <v>73</v>
      </c>
      <c r="T1117" t="s">
        <v>34</v>
      </c>
      <c r="U1117" t="s">
        <v>38</v>
      </c>
      <c r="V1117" t="s">
        <v>39</v>
      </c>
      <c r="W1117" t="s">
        <v>121</v>
      </c>
      <c r="X1117" t="s">
        <v>76</v>
      </c>
      <c r="Y1117" t="s">
        <v>65</v>
      </c>
    </row>
    <row r="1118" spans="1:25" x14ac:dyDescent="0.25">
      <c r="A1118">
        <v>10126</v>
      </c>
      <c r="B1118">
        <v>38</v>
      </c>
      <c r="C1118" t="s">
        <v>2327</v>
      </c>
      <c r="D1118">
        <v>16</v>
      </c>
      <c r="E1118" t="s">
        <v>2328</v>
      </c>
      <c r="F1118" t="s">
        <v>291</v>
      </c>
      <c r="G1118" t="s">
        <v>28</v>
      </c>
      <c r="H1118">
        <v>2</v>
      </c>
      <c r="I1118">
        <v>5</v>
      </c>
      <c r="J1118">
        <v>2003</v>
      </c>
      <c r="K1118" t="s">
        <v>1354</v>
      </c>
      <c r="L1118">
        <v>99</v>
      </c>
      <c r="M1118" t="s">
        <v>2325</v>
      </c>
      <c r="N1118" t="s">
        <v>292</v>
      </c>
      <c r="O1118" t="s">
        <v>293</v>
      </c>
      <c r="P1118" t="s">
        <v>294</v>
      </c>
      <c r="Q1118" t="s">
        <v>34</v>
      </c>
      <c r="R1118" t="s">
        <v>271</v>
      </c>
      <c r="S1118" t="s">
        <v>34</v>
      </c>
      <c r="T1118" t="s">
        <v>295</v>
      </c>
      <c r="U1118" t="s">
        <v>273</v>
      </c>
      <c r="V1118" t="s">
        <v>52</v>
      </c>
      <c r="W1118" t="s">
        <v>296</v>
      </c>
      <c r="X1118" t="s">
        <v>297</v>
      </c>
      <c r="Y1118" t="s">
        <v>65</v>
      </c>
    </row>
    <row r="1119" spans="1:25" x14ac:dyDescent="0.25">
      <c r="A1119">
        <v>10139</v>
      </c>
      <c r="B1119">
        <v>30</v>
      </c>
      <c r="C1119" t="s">
        <v>77</v>
      </c>
      <c r="D1119">
        <v>5</v>
      </c>
      <c r="E1119" t="s">
        <v>2329</v>
      </c>
      <c r="F1119" t="s">
        <v>1362</v>
      </c>
      <c r="G1119" t="s">
        <v>28</v>
      </c>
      <c r="H1119">
        <v>3</v>
      </c>
      <c r="I1119">
        <v>7</v>
      </c>
      <c r="J1119">
        <v>2003</v>
      </c>
      <c r="K1119" t="s">
        <v>1354</v>
      </c>
      <c r="L1119">
        <v>99</v>
      </c>
      <c r="M1119" t="s">
        <v>2325</v>
      </c>
      <c r="N1119" t="s">
        <v>233</v>
      </c>
      <c r="O1119" t="s">
        <v>234</v>
      </c>
      <c r="P1119" t="s">
        <v>235</v>
      </c>
      <c r="Q1119" t="s">
        <v>236</v>
      </c>
      <c r="R1119" t="s">
        <v>237</v>
      </c>
      <c r="S1119" t="s">
        <v>238</v>
      </c>
      <c r="T1119" t="s">
        <v>239</v>
      </c>
      <c r="U1119" t="s">
        <v>139</v>
      </c>
      <c r="V1119" t="s">
        <v>140</v>
      </c>
      <c r="W1119" t="s">
        <v>240</v>
      </c>
      <c r="X1119" t="s">
        <v>241</v>
      </c>
      <c r="Y1119" t="s">
        <v>65</v>
      </c>
    </row>
    <row r="1120" spans="1:25" x14ac:dyDescent="0.25">
      <c r="A1120">
        <v>10149</v>
      </c>
      <c r="B1120">
        <v>42</v>
      </c>
      <c r="C1120" t="s">
        <v>2330</v>
      </c>
      <c r="D1120">
        <v>2</v>
      </c>
      <c r="E1120" t="s">
        <v>2331</v>
      </c>
      <c r="F1120" t="s">
        <v>1364</v>
      </c>
      <c r="G1120" t="s">
        <v>28</v>
      </c>
      <c r="H1120">
        <v>3</v>
      </c>
      <c r="I1120">
        <v>9</v>
      </c>
      <c r="J1120">
        <v>2003</v>
      </c>
      <c r="K1120" t="s">
        <v>1354</v>
      </c>
      <c r="L1120">
        <v>99</v>
      </c>
      <c r="M1120" t="s">
        <v>2325</v>
      </c>
      <c r="N1120" t="s">
        <v>1195</v>
      </c>
      <c r="O1120" t="s">
        <v>1196</v>
      </c>
      <c r="P1120" t="s">
        <v>1197</v>
      </c>
      <c r="Q1120" t="s">
        <v>34</v>
      </c>
      <c r="R1120" t="s">
        <v>1198</v>
      </c>
      <c r="S1120" t="s">
        <v>73</v>
      </c>
      <c r="T1120" t="s">
        <v>92</v>
      </c>
      <c r="U1120" t="s">
        <v>38</v>
      </c>
      <c r="V1120" t="s">
        <v>39</v>
      </c>
      <c r="W1120" t="s">
        <v>1199</v>
      </c>
      <c r="X1120" t="s">
        <v>705</v>
      </c>
      <c r="Y1120" t="s">
        <v>65</v>
      </c>
    </row>
    <row r="1121" spans="1:25" x14ac:dyDescent="0.25">
      <c r="A1121">
        <v>10163</v>
      </c>
      <c r="B1121">
        <v>43</v>
      </c>
      <c r="C1121" t="s">
        <v>77</v>
      </c>
      <c r="D1121">
        <v>6</v>
      </c>
      <c r="E1121" t="s">
        <v>2332</v>
      </c>
      <c r="F1121" t="s">
        <v>311</v>
      </c>
      <c r="G1121" t="s">
        <v>28</v>
      </c>
      <c r="H1121">
        <v>4</v>
      </c>
      <c r="I1121">
        <v>10</v>
      </c>
      <c r="J1121">
        <v>2003</v>
      </c>
      <c r="K1121" t="s">
        <v>1354</v>
      </c>
      <c r="L1121">
        <v>99</v>
      </c>
      <c r="M1121" t="s">
        <v>2325</v>
      </c>
      <c r="N1121" t="s">
        <v>312</v>
      </c>
      <c r="O1121" t="s">
        <v>313</v>
      </c>
      <c r="P1121" t="s">
        <v>314</v>
      </c>
      <c r="Q1121" t="s">
        <v>315</v>
      </c>
      <c r="R1121" t="s">
        <v>35</v>
      </c>
      <c r="S1121" t="s">
        <v>36</v>
      </c>
      <c r="T1121" t="s">
        <v>37</v>
      </c>
      <c r="U1121" t="s">
        <v>38</v>
      </c>
      <c r="V1121" t="s">
        <v>39</v>
      </c>
      <c r="W1121" t="s">
        <v>187</v>
      </c>
      <c r="X1121" t="s">
        <v>316</v>
      </c>
      <c r="Y1121" t="s">
        <v>65</v>
      </c>
    </row>
    <row r="1122" spans="1:25" x14ac:dyDescent="0.25">
      <c r="A1122">
        <v>10173</v>
      </c>
      <c r="B1122">
        <v>29</v>
      </c>
      <c r="C1122" t="s">
        <v>2333</v>
      </c>
      <c r="D1122">
        <v>4</v>
      </c>
      <c r="E1122" t="s">
        <v>2334</v>
      </c>
      <c r="F1122" t="s">
        <v>1306</v>
      </c>
      <c r="G1122" t="s">
        <v>28</v>
      </c>
      <c r="H1122">
        <v>4</v>
      </c>
      <c r="I1122">
        <v>11</v>
      </c>
      <c r="J1122">
        <v>2003</v>
      </c>
      <c r="K1122" t="s">
        <v>1354</v>
      </c>
      <c r="L1122">
        <v>99</v>
      </c>
      <c r="M1122" t="s">
        <v>2325</v>
      </c>
      <c r="N1122" t="s">
        <v>1369</v>
      </c>
      <c r="O1122" t="s">
        <v>1370</v>
      </c>
      <c r="P1122" t="s">
        <v>1371</v>
      </c>
      <c r="Q1122" t="s">
        <v>34</v>
      </c>
      <c r="R1122" t="s">
        <v>1372</v>
      </c>
      <c r="S1122" t="s">
        <v>34</v>
      </c>
      <c r="T1122" t="s">
        <v>1373</v>
      </c>
      <c r="U1122" t="s">
        <v>396</v>
      </c>
      <c r="V1122" t="s">
        <v>52</v>
      </c>
      <c r="W1122" t="s">
        <v>1374</v>
      </c>
      <c r="X1122" t="s">
        <v>1375</v>
      </c>
      <c r="Y1122" t="s">
        <v>42</v>
      </c>
    </row>
    <row r="1123" spans="1:25" x14ac:dyDescent="0.25">
      <c r="A1123">
        <v>10182</v>
      </c>
      <c r="B1123">
        <v>33</v>
      </c>
      <c r="C1123" t="s">
        <v>2335</v>
      </c>
      <c r="D1123">
        <v>1</v>
      </c>
      <c r="E1123" t="s">
        <v>2336</v>
      </c>
      <c r="F1123" t="s">
        <v>802</v>
      </c>
      <c r="G1123" t="s">
        <v>28</v>
      </c>
      <c r="H1123">
        <v>4</v>
      </c>
      <c r="I1123">
        <v>11</v>
      </c>
      <c r="J1123">
        <v>2003</v>
      </c>
      <c r="K1123" t="s">
        <v>1354</v>
      </c>
      <c r="L1123">
        <v>99</v>
      </c>
      <c r="M1123" t="s">
        <v>2325</v>
      </c>
      <c r="N1123" t="s">
        <v>417</v>
      </c>
      <c r="O1123" t="s">
        <v>418</v>
      </c>
      <c r="P1123" t="s">
        <v>419</v>
      </c>
      <c r="Q1123" t="s">
        <v>34</v>
      </c>
      <c r="R1123" t="s">
        <v>420</v>
      </c>
      <c r="S1123" t="s">
        <v>73</v>
      </c>
      <c r="T1123" t="s">
        <v>167</v>
      </c>
      <c r="U1123" t="s">
        <v>38</v>
      </c>
      <c r="V1123" t="s">
        <v>39</v>
      </c>
      <c r="W1123" t="s">
        <v>421</v>
      </c>
      <c r="X1123" t="s">
        <v>422</v>
      </c>
      <c r="Y1123" t="s">
        <v>42</v>
      </c>
    </row>
    <row r="1124" spans="1:25" x14ac:dyDescent="0.25">
      <c r="A1124">
        <v>10193</v>
      </c>
      <c r="B1124">
        <v>32</v>
      </c>
      <c r="C1124" t="s">
        <v>2337</v>
      </c>
      <c r="D1124">
        <v>5</v>
      </c>
      <c r="E1124" t="s">
        <v>2338</v>
      </c>
      <c r="F1124" t="s">
        <v>1379</v>
      </c>
      <c r="G1124" t="s">
        <v>28</v>
      </c>
      <c r="H1124">
        <v>4</v>
      </c>
      <c r="I1124">
        <v>11</v>
      </c>
      <c r="J1124">
        <v>2003</v>
      </c>
      <c r="K1124" t="s">
        <v>1354</v>
      </c>
      <c r="L1124">
        <v>99</v>
      </c>
      <c r="M1124" t="s">
        <v>2325</v>
      </c>
      <c r="N1124" t="s">
        <v>1380</v>
      </c>
      <c r="O1124" t="s">
        <v>1381</v>
      </c>
      <c r="P1124" t="s">
        <v>1382</v>
      </c>
      <c r="Q1124" t="s">
        <v>34</v>
      </c>
      <c r="R1124" t="s">
        <v>1383</v>
      </c>
      <c r="S1124" t="s">
        <v>137</v>
      </c>
      <c r="T1124" t="s">
        <v>1384</v>
      </c>
      <c r="U1124" t="s">
        <v>139</v>
      </c>
      <c r="V1124" t="s">
        <v>140</v>
      </c>
      <c r="W1124" t="s">
        <v>1385</v>
      </c>
      <c r="X1124" t="s">
        <v>1386</v>
      </c>
      <c r="Y1124" t="s">
        <v>42</v>
      </c>
    </row>
    <row r="1125" spans="1:25" x14ac:dyDescent="0.25">
      <c r="A1125">
        <v>10206</v>
      </c>
      <c r="B1125">
        <v>28</v>
      </c>
      <c r="C1125" t="s">
        <v>2339</v>
      </c>
      <c r="D1125">
        <v>11</v>
      </c>
      <c r="E1125" t="s">
        <v>2340</v>
      </c>
      <c r="F1125" t="s">
        <v>346</v>
      </c>
      <c r="G1125" t="s">
        <v>28</v>
      </c>
      <c r="H1125">
        <v>4</v>
      </c>
      <c r="I1125">
        <v>12</v>
      </c>
      <c r="J1125">
        <v>2003</v>
      </c>
      <c r="K1125" t="s">
        <v>1354</v>
      </c>
      <c r="L1125">
        <v>99</v>
      </c>
      <c r="M1125" t="s">
        <v>2325</v>
      </c>
      <c r="N1125" t="s">
        <v>347</v>
      </c>
      <c r="O1125" t="s">
        <v>348</v>
      </c>
      <c r="P1125" t="s">
        <v>349</v>
      </c>
      <c r="Q1125" t="s">
        <v>34</v>
      </c>
      <c r="R1125" t="s">
        <v>350</v>
      </c>
      <c r="S1125" t="s">
        <v>351</v>
      </c>
      <c r="T1125" t="s">
        <v>352</v>
      </c>
      <c r="U1125" t="s">
        <v>353</v>
      </c>
      <c r="V1125" t="s">
        <v>39</v>
      </c>
      <c r="W1125" t="s">
        <v>354</v>
      </c>
      <c r="X1125" t="s">
        <v>355</v>
      </c>
      <c r="Y1125" t="s">
        <v>42</v>
      </c>
    </row>
    <row r="1126" spans="1:25" x14ac:dyDescent="0.25">
      <c r="A1126">
        <v>10215</v>
      </c>
      <c r="B1126">
        <v>41</v>
      </c>
      <c r="C1126" t="s">
        <v>77</v>
      </c>
      <c r="D1126">
        <v>8</v>
      </c>
      <c r="E1126" t="s">
        <v>2341</v>
      </c>
      <c r="F1126" t="s">
        <v>357</v>
      </c>
      <c r="G1126" t="s">
        <v>28</v>
      </c>
      <c r="H1126">
        <v>1</v>
      </c>
      <c r="I1126">
        <v>1</v>
      </c>
      <c r="J1126">
        <v>2004</v>
      </c>
      <c r="K1126" t="s">
        <v>1354</v>
      </c>
      <c r="L1126">
        <v>99</v>
      </c>
      <c r="M1126" t="s">
        <v>2325</v>
      </c>
      <c r="N1126" t="s">
        <v>358</v>
      </c>
      <c r="O1126" t="s">
        <v>359</v>
      </c>
      <c r="P1126" t="s">
        <v>360</v>
      </c>
      <c r="Q1126" t="s">
        <v>34</v>
      </c>
      <c r="R1126" t="s">
        <v>361</v>
      </c>
      <c r="S1126" t="s">
        <v>73</v>
      </c>
      <c r="T1126" t="s">
        <v>158</v>
      </c>
      <c r="U1126" t="s">
        <v>38</v>
      </c>
      <c r="V1126" t="s">
        <v>39</v>
      </c>
      <c r="W1126" t="s">
        <v>362</v>
      </c>
      <c r="X1126" t="s">
        <v>363</v>
      </c>
      <c r="Y1126" t="s">
        <v>65</v>
      </c>
    </row>
    <row r="1127" spans="1:25" x14ac:dyDescent="0.25">
      <c r="A1127">
        <v>10227</v>
      </c>
      <c r="B1127">
        <v>33</v>
      </c>
      <c r="C1127" t="s">
        <v>77</v>
      </c>
      <c r="D1127">
        <v>1</v>
      </c>
      <c r="E1127" t="s">
        <v>2342</v>
      </c>
      <c r="F1127" t="s">
        <v>1391</v>
      </c>
      <c r="G1127" t="s">
        <v>28</v>
      </c>
      <c r="H1127">
        <v>1</v>
      </c>
      <c r="I1127">
        <v>3</v>
      </c>
      <c r="J1127">
        <v>2004</v>
      </c>
      <c r="K1127" t="s">
        <v>1354</v>
      </c>
      <c r="L1127">
        <v>99</v>
      </c>
      <c r="M1127" t="s">
        <v>2325</v>
      </c>
      <c r="N1127" t="s">
        <v>338</v>
      </c>
      <c r="O1127" t="s">
        <v>339</v>
      </c>
      <c r="P1127" t="s">
        <v>340</v>
      </c>
      <c r="Q1127" t="s">
        <v>34</v>
      </c>
      <c r="R1127" t="s">
        <v>341</v>
      </c>
      <c r="S1127" t="s">
        <v>34</v>
      </c>
      <c r="T1127" t="s">
        <v>342</v>
      </c>
      <c r="U1127" t="s">
        <v>51</v>
      </c>
      <c r="V1127" t="s">
        <v>52</v>
      </c>
      <c r="W1127" t="s">
        <v>343</v>
      </c>
      <c r="X1127" t="s">
        <v>344</v>
      </c>
      <c r="Y1127" t="s">
        <v>65</v>
      </c>
    </row>
    <row r="1128" spans="1:25" x14ac:dyDescent="0.25">
      <c r="A1128">
        <v>10244</v>
      </c>
      <c r="B1128">
        <v>36</v>
      </c>
      <c r="C1128" t="s">
        <v>2343</v>
      </c>
      <c r="D1128">
        <v>5</v>
      </c>
      <c r="E1128" t="s">
        <v>2344</v>
      </c>
      <c r="F1128" t="s">
        <v>1393</v>
      </c>
      <c r="G1128" t="s">
        <v>28</v>
      </c>
      <c r="H1128">
        <v>2</v>
      </c>
      <c r="I1128">
        <v>4</v>
      </c>
      <c r="J1128">
        <v>2004</v>
      </c>
      <c r="K1128" t="s">
        <v>1354</v>
      </c>
      <c r="L1128">
        <v>99</v>
      </c>
      <c r="M1128" t="s">
        <v>2325</v>
      </c>
      <c r="N1128" t="s">
        <v>268</v>
      </c>
      <c r="O1128" t="s">
        <v>269</v>
      </c>
      <c r="P1128" t="s">
        <v>270</v>
      </c>
      <c r="Q1128" t="s">
        <v>34</v>
      </c>
      <c r="R1128" t="s">
        <v>271</v>
      </c>
      <c r="S1128" t="s">
        <v>34</v>
      </c>
      <c r="T1128" t="s">
        <v>272</v>
      </c>
      <c r="U1128" t="s">
        <v>273</v>
      </c>
      <c r="V1128" t="s">
        <v>52</v>
      </c>
      <c r="W1128" t="s">
        <v>274</v>
      </c>
      <c r="X1128" t="s">
        <v>275</v>
      </c>
      <c r="Y1128" t="s">
        <v>65</v>
      </c>
    </row>
    <row r="1129" spans="1:25" x14ac:dyDescent="0.25">
      <c r="A1129">
        <v>10257</v>
      </c>
      <c r="B1129">
        <v>26</v>
      </c>
      <c r="C1129" t="s">
        <v>2345</v>
      </c>
      <c r="D1129">
        <v>5</v>
      </c>
      <c r="E1129" t="s">
        <v>2346</v>
      </c>
      <c r="F1129" t="s">
        <v>2007</v>
      </c>
      <c r="G1129" t="s">
        <v>28</v>
      </c>
      <c r="H1129">
        <v>2</v>
      </c>
      <c r="I1129">
        <v>6</v>
      </c>
      <c r="J1129">
        <v>2004</v>
      </c>
      <c r="K1129" t="s">
        <v>1354</v>
      </c>
      <c r="L1129">
        <v>99</v>
      </c>
      <c r="M1129" t="s">
        <v>2325</v>
      </c>
      <c r="N1129" t="s">
        <v>701</v>
      </c>
      <c r="O1129" t="s">
        <v>702</v>
      </c>
      <c r="P1129" t="s">
        <v>703</v>
      </c>
      <c r="Q1129" t="s">
        <v>34</v>
      </c>
      <c r="R1129" t="s">
        <v>704</v>
      </c>
      <c r="S1129" t="s">
        <v>73</v>
      </c>
      <c r="T1129" t="s">
        <v>92</v>
      </c>
      <c r="U1129" t="s">
        <v>38</v>
      </c>
      <c r="V1129" t="s">
        <v>39</v>
      </c>
      <c r="W1129" t="s">
        <v>149</v>
      </c>
      <c r="X1129" t="s">
        <v>705</v>
      </c>
      <c r="Y1129" t="s">
        <v>42</v>
      </c>
    </row>
    <row r="1130" spans="1:25" x14ac:dyDescent="0.25">
      <c r="A1130">
        <v>10280</v>
      </c>
      <c r="B1130">
        <v>34</v>
      </c>
      <c r="C1130" t="s">
        <v>77</v>
      </c>
      <c r="D1130">
        <v>7</v>
      </c>
      <c r="E1130" t="s">
        <v>2347</v>
      </c>
      <c r="F1130" t="s">
        <v>390</v>
      </c>
      <c r="G1130" t="s">
        <v>28</v>
      </c>
      <c r="H1130">
        <v>3</v>
      </c>
      <c r="I1130">
        <v>8</v>
      </c>
      <c r="J1130">
        <v>2004</v>
      </c>
      <c r="K1130" t="s">
        <v>1354</v>
      </c>
      <c r="L1130">
        <v>99</v>
      </c>
      <c r="M1130" t="s">
        <v>2325</v>
      </c>
      <c r="N1130" t="s">
        <v>391</v>
      </c>
      <c r="O1130" t="s">
        <v>392</v>
      </c>
      <c r="P1130" t="s">
        <v>393</v>
      </c>
      <c r="Q1130" t="s">
        <v>34</v>
      </c>
      <c r="R1130" t="s">
        <v>394</v>
      </c>
      <c r="S1130" t="s">
        <v>34</v>
      </c>
      <c r="T1130" t="s">
        <v>395</v>
      </c>
      <c r="U1130" t="s">
        <v>396</v>
      </c>
      <c r="V1130" t="s">
        <v>52</v>
      </c>
      <c r="W1130" t="s">
        <v>397</v>
      </c>
      <c r="X1130" t="s">
        <v>398</v>
      </c>
      <c r="Y1130" t="s">
        <v>65</v>
      </c>
    </row>
    <row r="1131" spans="1:25" x14ac:dyDescent="0.25">
      <c r="A1131">
        <v>10290</v>
      </c>
      <c r="B1131">
        <v>26</v>
      </c>
      <c r="C1131" t="s">
        <v>2348</v>
      </c>
      <c r="D1131">
        <v>2</v>
      </c>
      <c r="E1131" t="s">
        <v>2349</v>
      </c>
      <c r="F1131" t="s">
        <v>2350</v>
      </c>
      <c r="G1131" t="s">
        <v>28</v>
      </c>
      <c r="H1131">
        <v>3</v>
      </c>
      <c r="I1131">
        <v>9</v>
      </c>
      <c r="J1131">
        <v>2004</v>
      </c>
      <c r="K1131" t="s">
        <v>1354</v>
      </c>
      <c r="L1131">
        <v>99</v>
      </c>
      <c r="M1131" t="s">
        <v>2325</v>
      </c>
      <c r="N1131" t="s">
        <v>2080</v>
      </c>
      <c r="O1131" t="s">
        <v>2081</v>
      </c>
      <c r="P1131" t="s">
        <v>2082</v>
      </c>
      <c r="Q1131" t="s">
        <v>34</v>
      </c>
      <c r="R1131" t="s">
        <v>441</v>
      </c>
      <c r="S1131" t="s">
        <v>185</v>
      </c>
      <c r="T1131" t="s">
        <v>442</v>
      </c>
      <c r="U1131" t="s">
        <v>38</v>
      </c>
      <c r="V1131" t="s">
        <v>39</v>
      </c>
      <c r="W1131" t="s">
        <v>1199</v>
      </c>
      <c r="X1131" t="s">
        <v>377</v>
      </c>
      <c r="Y1131" t="s">
        <v>42</v>
      </c>
    </row>
    <row r="1132" spans="1:25" x14ac:dyDescent="0.25">
      <c r="A1132">
        <v>10304</v>
      </c>
      <c r="B1132">
        <v>38</v>
      </c>
      <c r="C1132" t="s">
        <v>77</v>
      </c>
      <c r="D1132">
        <v>11</v>
      </c>
      <c r="E1132" t="s">
        <v>2351</v>
      </c>
      <c r="F1132" t="s">
        <v>408</v>
      </c>
      <c r="G1132" t="s">
        <v>28</v>
      </c>
      <c r="H1132">
        <v>4</v>
      </c>
      <c r="I1132">
        <v>10</v>
      </c>
      <c r="J1132">
        <v>2004</v>
      </c>
      <c r="K1132" t="s">
        <v>1354</v>
      </c>
      <c r="L1132">
        <v>99</v>
      </c>
      <c r="M1132" t="s">
        <v>2325</v>
      </c>
      <c r="N1132" t="s">
        <v>409</v>
      </c>
      <c r="O1132" t="s">
        <v>410</v>
      </c>
      <c r="P1132" t="s">
        <v>411</v>
      </c>
      <c r="Q1132" t="s">
        <v>34</v>
      </c>
      <c r="R1132" t="s">
        <v>412</v>
      </c>
      <c r="S1132" t="s">
        <v>34</v>
      </c>
      <c r="T1132" t="s">
        <v>413</v>
      </c>
      <c r="U1132" t="s">
        <v>51</v>
      </c>
      <c r="V1132" t="s">
        <v>52</v>
      </c>
      <c r="W1132" t="s">
        <v>414</v>
      </c>
      <c r="X1132" t="s">
        <v>64</v>
      </c>
      <c r="Y1132" t="s">
        <v>65</v>
      </c>
    </row>
    <row r="1133" spans="1:25" x14ac:dyDescent="0.25">
      <c r="A1133">
        <v>10312</v>
      </c>
      <c r="B1133">
        <v>33</v>
      </c>
      <c r="C1133" t="s">
        <v>77</v>
      </c>
      <c r="D1133">
        <v>8</v>
      </c>
      <c r="E1133" t="s">
        <v>2352</v>
      </c>
      <c r="F1133" t="s">
        <v>416</v>
      </c>
      <c r="G1133" t="s">
        <v>28</v>
      </c>
      <c r="H1133">
        <v>4</v>
      </c>
      <c r="I1133">
        <v>10</v>
      </c>
      <c r="J1133">
        <v>2004</v>
      </c>
      <c r="K1133" t="s">
        <v>1354</v>
      </c>
      <c r="L1133">
        <v>99</v>
      </c>
      <c r="M1133" t="s">
        <v>2325</v>
      </c>
      <c r="N1133" t="s">
        <v>417</v>
      </c>
      <c r="O1133" t="s">
        <v>418</v>
      </c>
      <c r="P1133" t="s">
        <v>419</v>
      </c>
      <c r="Q1133" t="s">
        <v>34</v>
      </c>
      <c r="R1133" t="s">
        <v>420</v>
      </c>
      <c r="S1133" t="s">
        <v>73</v>
      </c>
      <c r="T1133" t="s">
        <v>167</v>
      </c>
      <c r="U1133" t="s">
        <v>38</v>
      </c>
      <c r="V1133" t="s">
        <v>39</v>
      </c>
      <c r="W1133" t="s">
        <v>421</v>
      </c>
      <c r="X1133" t="s">
        <v>422</v>
      </c>
      <c r="Y1133" t="s">
        <v>65</v>
      </c>
    </row>
    <row r="1134" spans="1:25" x14ac:dyDescent="0.25">
      <c r="A1134">
        <v>10323</v>
      </c>
      <c r="B1134">
        <v>33</v>
      </c>
      <c r="C1134" t="s">
        <v>2353</v>
      </c>
      <c r="D1134">
        <v>2</v>
      </c>
      <c r="E1134" t="s">
        <v>2354</v>
      </c>
      <c r="F1134" t="s">
        <v>676</v>
      </c>
      <c r="G1134" t="s">
        <v>28</v>
      </c>
      <c r="H1134">
        <v>4</v>
      </c>
      <c r="I1134">
        <v>11</v>
      </c>
      <c r="J1134">
        <v>2004</v>
      </c>
      <c r="K1134" t="s">
        <v>1354</v>
      </c>
      <c r="L1134">
        <v>99</v>
      </c>
      <c r="M1134" t="s">
        <v>2325</v>
      </c>
      <c r="N1134" t="s">
        <v>849</v>
      </c>
      <c r="O1134" t="s">
        <v>850</v>
      </c>
      <c r="P1134" t="s">
        <v>851</v>
      </c>
      <c r="Q1134" t="s">
        <v>34</v>
      </c>
      <c r="R1134" t="s">
        <v>852</v>
      </c>
      <c r="S1134" t="s">
        <v>34</v>
      </c>
      <c r="T1134" t="s">
        <v>853</v>
      </c>
      <c r="U1134" t="s">
        <v>810</v>
      </c>
      <c r="V1134" t="s">
        <v>52</v>
      </c>
      <c r="W1134" t="s">
        <v>854</v>
      </c>
      <c r="X1134" t="s">
        <v>731</v>
      </c>
      <c r="Y1134" t="s">
        <v>65</v>
      </c>
    </row>
    <row r="1135" spans="1:25" x14ac:dyDescent="0.25">
      <c r="A1135">
        <v>10333</v>
      </c>
      <c r="B1135">
        <v>46</v>
      </c>
      <c r="C1135" t="s">
        <v>77</v>
      </c>
      <c r="D1135">
        <v>2</v>
      </c>
      <c r="E1135" t="s">
        <v>2355</v>
      </c>
      <c r="F1135" t="s">
        <v>432</v>
      </c>
      <c r="G1135" t="s">
        <v>28</v>
      </c>
      <c r="H1135">
        <v>4</v>
      </c>
      <c r="I1135">
        <v>11</v>
      </c>
      <c r="J1135">
        <v>2004</v>
      </c>
      <c r="K1135" t="s">
        <v>1354</v>
      </c>
      <c r="L1135">
        <v>99</v>
      </c>
      <c r="M1135" t="s">
        <v>2325</v>
      </c>
      <c r="N1135" t="s">
        <v>118</v>
      </c>
      <c r="O1135" t="s">
        <v>119</v>
      </c>
      <c r="P1135" t="s">
        <v>120</v>
      </c>
      <c r="Q1135" t="s">
        <v>34</v>
      </c>
      <c r="R1135" t="s">
        <v>83</v>
      </c>
      <c r="S1135" t="s">
        <v>73</v>
      </c>
      <c r="T1135" t="s">
        <v>34</v>
      </c>
      <c r="U1135" t="s">
        <v>38</v>
      </c>
      <c r="V1135" t="s">
        <v>39</v>
      </c>
      <c r="W1135" t="s">
        <v>121</v>
      </c>
      <c r="X1135" t="s">
        <v>76</v>
      </c>
      <c r="Y1135" t="s">
        <v>229</v>
      </c>
    </row>
    <row r="1136" spans="1:25" x14ac:dyDescent="0.25">
      <c r="A1136">
        <v>10347</v>
      </c>
      <c r="B1136">
        <v>26</v>
      </c>
      <c r="C1136" t="s">
        <v>77</v>
      </c>
      <c r="D1136">
        <v>12</v>
      </c>
      <c r="E1136" t="s">
        <v>2356</v>
      </c>
      <c r="F1136" t="s">
        <v>434</v>
      </c>
      <c r="G1136" t="s">
        <v>28</v>
      </c>
      <c r="H1136">
        <v>4</v>
      </c>
      <c r="I1136">
        <v>11</v>
      </c>
      <c r="J1136">
        <v>2004</v>
      </c>
      <c r="K1136" t="s">
        <v>1354</v>
      </c>
      <c r="L1136">
        <v>99</v>
      </c>
      <c r="M1136" t="s">
        <v>2325</v>
      </c>
      <c r="N1136" t="s">
        <v>132</v>
      </c>
      <c r="O1136" t="s">
        <v>133</v>
      </c>
      <c r="P1136" t="s">
        <v>134</v>
      </c>
      <c r="Q1136" t="s">
        <v>135</v>
      </c>
      <c r="R1136" t="s">
        <v>136</v>
      </c>
      <c r="S1136" t="s">
        <v>137</v>
      </c>
      <c r="T1136" t="s">
        <v>138</v>
      </c>
      <c r="U1136" t="s">
        <v>139</v>
      </c>
      <c r="V1136" t="s">
        <v>140</v>
      </c>
      <c r="W1136" t="s">
        <v>141</v>
      </c>
      <c r="X1136" t="s">
        <v>142</v>
      </c>
      <c r="Y1136" t="s">
        <v>42</v>
      </c>
    </row>
    <row r="1137" spans="1:25" x14ac:dyDescent="0.25">
      <c r="A1137">
        <v>10357</v>
      </c>
      <c r="B1137">
        <v>25</v>
      </c>
      <c r="C1137" t="s">
        <v>77</v>
      </c>
      <c r="D1137">
        <v>3</v>
      </c>
      <c r="E1137" t="s">
        <v>2357</v>
      </c>
      <c r="F1137" t="s">
        <v>436</v>
      </c>
      <c r="G1137" t="s">
        <v>28</v>
      </c>
      <c r="H1137">
        <v>4</v>
      </c>
      <c r="I1137">
        <v>12</v>
      </c>
      <c r="J1137">
        <v>2004</v>
      </c>
      <c r="K1137" t="s">
        <v>1354</v>
      </c>
      <c r="L1137">
        <v>99</v>
      </c>
      <c r="M1137" t="s">
        <v>2325</v>
      </c>
      <c r="N1137" t="s">
        <v>417</v>
      </c>
      <c r="O1137" t="s">
        <v>418</v>
      </c>
      <c r="P1137" t="s">
        <v>419</v>
      </c>
      <c r="Q1137" t="s">
        <v>34</v>
      </c>
      <c r="R1137" t="s">
        <v>420</v>
      </c>
      <c r="S1137" t="s">
        <v>73</v>
      </c>
      <c r="T1137" t="s">
        <v>167</v>
      </c>
      <c r="U1137" t="s">
        <v>38</v>
      </c>
      <c r="V1137" t="s">
        <v>39</v>
      </c>
      <c r="W1137" t="s">
        <v>421</v>
      </c>
      <c r="X1137" t="s">
        <v>422</v>
      </c>
      <c r="Y1137" t="s">
        <v>42</v>
      </c>
    </row>
    <row r="1138" spans="1:25" x14ac:dyDescent="0.25">
      <c r="A1138">
        <v>10369</v>
      </c>
      <c r="B1138">
        <v>45</v>
      </c>
      <c r="C1138" t="s">
        <v>2358</v>
      </c>
      <c r="D1138">
        <v>4</v>
      </c>
      <c r="E1138" t="s">
        <v>2359</v>
      </c>
      <c r="F1138" t="s">
        <v>438</v>
      </c>
      <c r="G1138" t="s">
        <v>28</v>
      </c>
      <c r="H1138">
        <v>1</v>
      </c>
      <c r="I1138">
        <v>1</v>
      </c>
      <c r="J1138">
        <v>2005</v>
      </c>
      <c r="K1138" t="s">
        <v>1354</v>
      </c>
      <c r="L1138">
        <v>99</v>
      </c>
      <c r="M1138" t="s">
        <v>2325</v>
      </c>
      <c r="N1138" t="s">
        <v>439</v>
      </c>
      <c r="O1138" t="s">
        <v>182</v>
      </c>
      <c r="P1138" t="s">
        <v>440</v>
      </c>
      <c r="Q1138" t="s">
        <v>34</v>
      </c>
      <c r="R1138" t="s">
        <v>441</v>
      </c>
      <c r="S1138" t="s">
        <v>185</v>
      </c>
      <c r="T1138" t="s">
        <v>442</v>
      </c>
      <c r="U1138" t="s">
        <v>38</v>
      </c>
      <c r="V1138" t="s">
        <v>39</v>
      </c>
      <c r="W1138" t="s">
        <v>421</v>
      </c>
      <c r="X1138" t="s">
        <v>443</v>
      </c>
      <c r="Y1138" t="s">
        <v>65</v>
      </c>
    </row>
    <row r="1139" spans="1:25" x14ac:dyDescent="0.25">
      <c r="A1139">
        <v>10382</v>
      </c>
      <c r="B1139">
        <v>50</v>
      </c>
      <c r="C1139" t="s">
        <v>77</v>
      </c>
      <c r="D1139">
        <v>7</v>
      </c>
      <c r="E1139" t="s">
        <v>2360</v>
      </c>
      <c r="F1139" t="s">
        <v>445</v>
      </c>
      <c r="G1139" t="s">
        <v>28</v>
      </c>
      <c r="H1139">
        <v>1</v>
      </c>
      <c r="I1139">
        <v>2</v>
      </c>
      <c r="J1139">
        <v>2005</v>
      </c>
      <c r="K1139" t="s">
        <v>1354</v>
      </c>
      <c r="L1139">
        <v>99</v>
      </c>
      <c r="M1139" t="s">
        <v>2325</v>
      </c>
      <c r="N1139" t="s">
        <v>417</v>
      </c>
      <c r="O1139" t="s">
        <v>418</v>
      </c>
      <c r="P1139" t="s">
        <v>419</v>
      </c>
      <c r="Q1139" t="s">
        <v>34</v>
      </c>
      <c r="R1139" t="s">
        <v>420</v>
      </c>
      <c r="S1139" t="s">
        <v>73</v>
      </c>
      <c r="T1139" t="s">
        <v>167</v>
      </c>
      <c r="U1139" t="s">
        <v>38</v>
      </c>
      <c r="V1139" t="s">
        <v>39</v>
      </c>
      <c r="W1139" t="s">
        <v>421</v>
      </c>
      <c r="X1139" t="s">
        <v>422</v>
      </c>
      <c r="Y1139" t="s">
        <v>229</v>
      </c>
    </row>
    <row r="1140" spans="1:25" x14ac:dyDescent="0.25">
      <c r="A1140">
        <v>10392</v>
      </c>
      <c r="B1140">
        <v>36</v>
      </c>
      <c r="C1140" t="s">
        <v>77</v>
      </c>
      <c r="D1140">
        <v>1</v>
      </c>
      <c r="E1140" t="s">
        <v>2361</v>
      </c>
      <c r="F1140" t="s">
        <v>2071</v>
      </c>
      <c r="G1140" t="s">
        <v>28</v>
      </c>
      <c r="H1140">
        <v>1</v>
      </c>
      <c r="I1140">
        <v>3</v>
      </c>
      <c r="J1140">
        <v>2005</v>
      </c>
      <c r="K1140" t="s">
        <v>1354</v>
      </c>
      <c r="L1140">
        <v>99</v>
      </c>
      <c r="M1140" t="s">
        <v>2325</v>
      </c>
      <c r="N1140" t="s">
        <v>725</v>
      </c>
      <c r="O1140" t="s">
        <v>726</v>
      </c>
      <c r="P1140" t="s">
        <v>727</v>
      </c>
      <c r="Q1140" t="s">
        <v>34</v>
      </c>
      <c r="R1140" t="s">
        <v>728</v>
      </c>
      <c r="S1140" t="s">
        <v>34</v>
      </c>
      <c r="T1140" t="s">
        <v>729</v>
      </c>
      <c r="U1140" t="s">
        <v>226</v>
      </c>
      <c r="V1140" t="s">
        <v>52</v>
      </c>
      <c r="W1140" t="s">
        <v>730</v>
      </c>
      <c r="X1140" t="s">
        <v>731</v>
      </c>
      <c r="Y1140" t="s">
        <v>65</v>
      </c>
    </row>
    <row r="1141" spans="1:25" x14ac:dyDescent="0.25">
      <c r="A1141">
        <v>10423</v>
      </c>
      <c r="B1141">
        <v>21</v>
      </c>
      <c r="C1141" t="s">
        <v>2345</v>
      </c>
      <c r="D1141">
        <v>5</v>
      </c>
      <c r="E1141" t="s">
        <v>2362</v>
      </c>
      <c r="F1141" t="s">
        <v>1416</v>
      </c>
      <c r="G1141" t="s">
        <v>468</v>
      </c>
      <c r="H1141">
        <v>2</v>
      </c>
      <c r="I1141">
        <v>5</v>
      </c>
      <c r="J1141">
        <v>2005</v>
      </c>
      <c r="K1141" t="s">
        <v>1354</v>
      </c>
      <c r="L1141">
        <v>99</v>
      </c>
      <c r="M1141" t="s">
        <v>2325</v>
      </c>
      <c r="N1141" t="s">
        <v>638</v>
      </c>
      <c r="O1141" t="s">
        <v>639</v>
      </c>
      <c r="P1141" t="s">
        <v>640</v>
      </c>
      <c r="Q1141" t="s">
        <v>34</v>
      </c>
      <c r="R1141" t="s">
        <v>641</v>
      </c>
      <c r="S1141" t="s">
        <v>34</v>
      </c>
      <c r="T1141" t="s">
        <v>642</v>
      </c>
      <c r="U1141" t="s">
        <v>643</v>
      </c>
      <c r="V1141" t="s">
        <v>52</v>
      </c>
      <c r="W1141" t="s">
        <v>644</v>
      </c>
      <c r="X1141" t="s">
        <v>645</v>
      </c>
      <c r="Y1141" t="s">
        <v>42</v>
      </c>
    </row>
    <row r="1142" spans="1:25" x14ac:dyDescent="0.25">
      <c r="A1142">
        <v>10108</v>
      </c>
      <c r="B1142">
        <v>29</v>
      </c>
      <c r="C1142" t="s">
        <v>77</v>
      </c>
      <c r="D1142">
        <v>8</v>
      </c>
      <c r="E1142" t="s">
        <v>2363</v>
      </c>
      <c r="F1142" t="s">
        <v>775</v>
      </c>
      <c r="G1142" t="s">
        <v>28</v>
      </c>
      <c r="H1142">
        <v>1</v>
      </c>
      <c r="I1142">
        <v>3</v>
      </c>
      <c r="J1142">
        <v>2003</v>
      </c>
      <c r="K1142" t="s">
        <v>278</v>
      </c>
      <c r="L1142">
        <v>146</v>
      </c>
      <c r="M1142" t="s">
        <v>2364</v>
      </c>
      <c r="N1142" t="s">
        <v>777</v>
      </c>
      <c r="O1142" t="s">
        <v>778</v>
      </c>
      <c r="P1142" t="s">
        <v>779</v>
      </c>
      <c r="Q1142" t="s">
        <v>34</v>
      </c>
      <c r="R1142" t="s">
        <v>780</v>
      </c>
      <c r="S1142" t="s">
        <v>34</v>
      </c>
      <c r="T1142" t="s">
        <v>781</v>
      </c>
      <c r="U1142" t="s">
        <v>782</v>
      </c>
      <c r="V1142" t="s">
        <v>307</v>
      </c>
      <c r="W1142" t="s">
        <v>783</v>
      </c>
      <c r="X1142" t="s">
        <v>784</v>
      </c>
      <c r="Y1142" t="s">
        <v>65</v>
      </c>
    </row>
    <row r="1143" spans="1:25" x14ac:dyDescent="0.25">
      <c r="A1143">
        <v>10122</v>
      </c>
      <c r="B1143">
        <v>21</v>
      </c>
      <c r="C1143" t="s">
        <v>77</v>
      </c>
      <c r="D1143">
        <v>12</v>
      </c>
      <c r="E1143" t="s">
        <v>2365</v>
      </c>
      <c r="F1143" t="s">
        <v>786</v>
      </c>
      <c r="G1143" t="s">
        <v>28</v>
      </c>
      <c r="H1143">
        <v>2</v>
      </c>
      <c r="I1143">
        <v>5</v>
      </c>
      <c r="J1143">
        <v>2003</v>
      </c>
      <c r="K1143" t="s">
        <v>278</v>
      </c>
      <c r="L1143">
        <v>146</v>
      </c>
      <c r="M1143" t="s">
        <v>2364</v>
      </c>
      <c r="N1143" t="s">
        <v>787</v>
      </c>
      <c r="O1143" t="s">
        <v>788</v>
      </c>
      <c r="P1143" t="s">
        <v>789</v>
      </c>
      <c r="Q1143" t="s">
        <v>34</v>
      </c>
      <c r="R1143" t="s">
        <v>790</v>
      </c>
      <c r="S1143" t="s">
        <v>34</v>
      </c>
      <c r="T1143" t="s">
        <v>791</v>
      </c>
      <c r="U1143" t="s">
        <v>51</v>
      </c>
      <c r="V1143" t="s">
        <v>52</v>
      </c>
      <c r="W1143" t="s">
        <v>792</v>
      </c>
      <c r="X1143" t="s">
        <v>793</v>
      </c>
      <c r="Y1143" t="s">
        <v>42</v>
      </c>
    </row>
    <row r="1144" spans="1:25" x14ac:dyDescent="0.25">
      <c r="A1144">
        <v>10135</v>
      </c>
      <c r="B1144">
        <v>42</v>
      </c>
      <c r="C1144" t="s">
        <v>77</v>
      </c>
      <c r="D1144">
        <v>9</v>
      </c>
      <c r="E1144" t="s">
        <v>2366</v>
      </c>
      <c r="F1144" t="s">
        <v>795</v>
      </c>
      <c r="G1144" t="s">
        <v>28</v>
      </c>
      <c r="H1144">
        <v>3</v>
      </c>
      <c r="I1144">
        <v>7</v>
      </c>
      <c r="J1144">
        <v>2003</v>
      </c>
      <c r="K1144" t="s">
        <v>278</v>
      </c>
      <c r="L1144">
        <v>146</v>
      </c>
      <c r="M1144" t="s">
        <v>2364</v>
      </c>
      <c r="N1144" t="s">
        <v>417</v>
      </c>
      <c r="O1144" t="s">
        <v>418</v>
      </c>
      <c r="P1144" t="s">
        <v>419</v>
      </c>
      <c r="Q1144" t="s">
        <v>34</v>
      </c>
      <c r="R1144" t="s">
        <v>420</v>
      </c>
      <c r="S1144" t="s">
        <v>73</v>
      </c>
      <c r="T1144" t="s">
        <v>167</v>
      </c>
      <c r="U1144" t="s">
        <v>38</v>
      </c>
      <c r="V1144" t="s">
        <v>39</v>
      </c>
      <c r="W1144" t="s">
        <v>421</v>
      </c>
      <c r="X1144" t="s">
        <v>422</v>
      </c>
      <c r="Y1144" t="s">
        <v>65</v>
      </c>
    </row>
    <row r="1145" spans="1:25" x14ac:dyDescent="0.25">
      <c r="A1145">
        <v>10147</v>
      </c>
      <c r="B1145">
        <v>37</v>
      </c>
      <c r="C1145" t="s">
        <v>77</v>
      </c>
      <c r="D1145">
        <v>9</v>
      </c>
      <c r="E1145" t="s">
        <v>2367</v>
      </c>
      <c r="F1145" t="s">
        <v>797</v>
      </c>
      <c r="G1145" t="s">
        <v>28</v>
      </c>
      <c r="H1145">
        <v>3</v>
      </c>
      <c r="I1145">
        <v>9</v>
      </c>
      <c r="J1145">
        <v>2003</v>
      </c>
      <c r="K1145" t="s">
        <v>278</v>
      </c>
      <c r="L1145">
        <v>146</v>
      </c>
      <c r="M1145" t="s">
        <v>2364</v>
      </c>
      <c r="N1145" t="s">
        <v>439</v>
      </c>
      <c r="O1145" t="s">
        <v>182</v>
      </c>
      <c r="P1145" t="s">
        <v>440</v>
      </c>
      <c r="Q1145" t="s">
        <v>34</v>
      </c>
      <c r="R1145" t="s">
        <v>441</v>
      </c>
      <c r="S1145" t="s">
        <v>185</v>
      </c>
      <c r="T1145" t="s">
        <v>442</v>
      </c>
      <c r="U1145" t="s">
        <v>38</v>
      </c>
      <c r="V1145" t="s">
        <v>39</v>
      </c>
      <c r="W1145" t="s">
        <v>421</v>
      </c>
      <c r="X1145" t="s">
        <v>443</v>
      </c>
      <c r="Y1145" t="s">
        <v>65</v>
      </c>
    </row>
    <row r="1146" spans="1:25" x14ac:dyDescent="0.25">
      <c r="A1146">
        <v>10159</v>
      </c>
      <c r="B1146">
        <v>25</v>
      </c>
      <c r="C1146" t="s">
        <v>77</v>
      </c>
      <c r="D1146">
        <v>4</v>
      </c>
      <c r="E1146" t="s">
        <v>2368</v>
      </c>
      <c r="F1146" t="s">
        <v>79</v>
      </c>
      <c r="G1146" t="s">
        <v>28</v>
      </c>
      <c r="H1146">
        <v>4</v>
      </c>
      <c r="I1146">
        <v>10</v>
      </c>
      <c r="J1146">
        <v>2003</v>
      </c>
      <c r="K1146" t="s">
        <v>278</v>
      </c>
      <c r="L1146">
        <v>146</v>
      </c>
      <c r="M1146" t="s">
        <v>2364</v>
      </c>
      <c r="N1146" t="s">
        <v>80</v>
      </c>
      <c r="O1146" t="s">
        <v>81</v>
      </c>
      <c r="P1146" t="s">
        <v>82</v>
      </c>
      <c r="Q1146" t="s">
        <v>34</v>
      </c>
      <c r="R1146" t="s">
        <v>83</v>
      </c>
      <c r="S1146" t="s">
        <v>73</v>
      </c>
      <c r="T1146" t="s">
        <v>34</v>
      </c>
      <c r="U1146" t="s">
        <v>38</v>
      </c>
      <c r="V1146" t="s">
        <v>39</v>
      </c>
      <c r="W1146" t="s">
        <v>84</v>
      </c>
      <c r="X1146" t="s">
        <v>76</v>
      </c>
      <c r="Y1146" t="s">
        <v>65</v>
      </c>
    </row>
    <row r="1147" spans="1:25" x14ac:dyDescent="0.25">
      <c r="A1147">
        <v>10169</v>
      </c>
      <c r="B1147">
        <v>36</v>
      </c>
      <c r="C1147" t="s">
        <v>77</v>
      </c>
      <c r="D1147">
        <v>4</v>
      </c>
      <c r="E1147" t="s">
        <v>2369</v>
      </c>
      <c r="F1147" t="s">
        <v>800</v>
      </c>
      <c r="G1147" t="s">
        <v>28</v>
      </c>
      <c r="H1147">
        <v>4</v>
      </c>
      <c r="I1147">
        <v>11</v>
      </c>
      <c r="J1147">
        <v>2003</v>
      </c>
      <c r="K1147" t="s">
        <v>278</v>
      </c>
      <c r="L1147">
        <v>146</v>
      </c>
      <c r="M1147" t="s">
        <v>2364</v>
      </c>
      <c r="N1147" t="s">
        <v>448</v>
      </c>
      <c r="O1147" t="s">
        <v>449</v>
      </c>
      <c r="P1147" t="s">
        <v>450</v>
      </c>
      <c r="Q1147" t="s">
        <v>451</v>
      </c>
      <c r="R1147" t="s">
        <v>452</v>
      </c>
      <c r="S1147" t="s">
        <v>238</v>
      </c>
      <c r="T1147" t="s">
        <v>453</v>
      </c>
      <c r="U1147" t="s">
        <v>139</v>
      </c>
      <c r="V1147" t="s">
        <v>140</v>
      </c>
      <c r="W1147" t="s">
        <v>454</v>
      </c>
      <c r="X1147" t="s">
        <v>455</v>
      </c>
      <c r="Y1147" t="s">
        <v>65</v>
      </c>
    </row>
    <row r="1148" spans="1:25" x14ac:dyDescent="0.25">
      <c r="A1148">
        <v>10181</v>
      </c>
      <c r="B1148">
        <v>22</v>
      </c>
      <c r="C1148" t="s">
        <v>77</v>
      </c>
      <c r="D1148">
        <v>16</v>
      </c>
      <c r="E1148" t="s">
        <v>2370</v>
      </c>
      <c r="F1148" t="s">
        <v>802</v>
      </c>
      <c r="G1148" t="s">
        <v>28</v>
      </c>
      <c r="H1148">
        <v>4</v>
      </c>
      <c r="I1148">
        <v>11</v>
      </c>
      <c r="J1148">
        <v>2003</v>
      </c>
      <c r="K1148" t="s">
        <v>278</v>
      </c>
      <c r="L1148">
        <v>146</v>
      </c>
      <c r="M1148" t="s">
        <v>2364</v>
      </c>
      <c r="N1148" t="s">
        <v>107</v>
      </c>
      <c r="O1148" t="s">
        <v>108</v>
      </c>
      <c r="P1148" t="s">
        <v>109</v>
      </c>
      <c r="Q1148" t="s">
        <v>34</v>
      </c>
      <c r="R1148" t="s">
        <v>110</v>
      </c>
      <c r="S1148" t="s">
        <v>34</v>
      </c>
      <c r="T1148" t="s">
        <v>111</v>
      </c>
      <c r="U1148" t="s">
        <v>112</v>
      </c>
      <c r="V1148" t="s">
        <v>52</v>
      </c>
      <c r="W1148" t="s">
        <v>113</v>
      </c>
      <c r="X1148" t="s">
        <v>114</v>
      </c>
      <c r="Y1148" t="s">
        <v>65</v>
      </c>
    </row>
    <row r="1149" spans="1:25" x14ac:dyDescent="0.25">
      <c r="A1149">
        <v>10191</v>
      </c>
      <c r="B1149">
        <v>23</v>
      </c>
      <c r="C1149" t="s">
        <v>77</v>
      </c>
      <c r="D1149">
        <v>5</v>
      </c>
      <c r="E1149" t="s">
        <v>2371</v>
      </c>
      <c r="F1149" t="s">
        <v>804</v>
      </c>
      <c r="G1149" t="s">
        <v>28</v>
      </c>
      <c r="H1149">
        <v>4</v>
      </c>
      <c r="I1149">
        <v>11</v>
      </c>
      <c r="J1149">
        <v>2003</v>
      </c>
      <c r="K1149" t="s">
        <v>278</v>
      </c>
      <c r="L1149">
        <v>146</v>
      </c>
      <c r="M1149" t="s">
        <v>2364</v>
      </c>
      <c r="N1149" t="s">
        <v>805</v>
      </c>
      <c r="O1149" t="s">
        <v>806</v>
      </c>
      <c r="P1149" t="s">
        <v>807</v>
      </c>
      <c r="Q1149" t="s">
        <v>34</v>
      </c>
      <c r="R1149" t="s">
        <v>808</v>
      </c>
      <c r="S1149" t="s">
        <v>34</v>
      </c>
      <c r="T1149" t="s">
        <v>809</v>
      </c>
      <c r="U1149" t="s">
        <v>810</v>
      </c>
      <c r="V1149" t="s">
        <v>52</v>
      </c>
      <c r="W1149" t="s">
        <v>811</v>
      </c>
      <c r="X1149" t="s">
        <v>812</v>
      </c>
      <c r="Y1149" t="s">
        <v>65</v>
      </c>
    </row>
    <row r="1150" spans="1:25" x14ac:dyDescent="0.25">
      <c r="A1150">
        <v>10203</v>
      </c>
      <c r="B1150">
        <v>32</v>
      </c>
      <c r="C1150" t="s">
        <v>77</v>
      </c>
      <c r="D1150">
        <v>10</v>
      </c>
      <c r="E1150" t="s">
        <v>2372</v>
      </c>
      <c r="F1150" t="s">
        <v>814</v>
      </c>
      <c r="G1150" t="s">
        <v>28</v>
      </c>
      <c r="H1150">
        <v>4</v>
      </c>
      <c r="I1150">
        <v>12</v>
      </c>
      <c r="J1150">
        <v>2003</v>
      </c>
      <c r="K1150" t="s">
        <v>278</v>
      </c>
      <c r="L1150">
        <v>146</v>
      </c>
      <c r="M1150" t="s">
        <v>2364</v>
      </c>
      <c r="N1150" t="s">
        <v>268</v>
      </c>
      <c r="O1150" t="s">
        <v>269</v>
      </c>
      <c r="P1150" t="s">
        <v>270</v>
      </c>
      <c r="Q1150" t="s">
        <v>34</v>
      </c>
      <c r="R1150" t="s">
        <v>271</v>
      </c>
      <c r="S1150" t="s">
        <v>34</v>
      </c>
      <c r="T1150" t="s">
        <v>272</v>
      </c>
      <c r="U1150" t="s">
        <v>273</v>
      </c>
      <c r="V1150" t="s">
        <v>52</v>
      </c>
      <c r="W1150" t="s">
        <v>274</v>
      </c>
      <c r="X1150" t="s">
        <v>275</v>
      </c>
      <c r="Y1150" t="s">
        <v>65</v>
      </c>
    </row>
    <row r="1151" spans="1:25" x14ac:dyDescent="0.25">
      <c r="A1151">
        <v>10211</v>
      </c>
      <c r="B1151">
        <v>28</v>
      </c>
      <c r="C1151" t="s">
        <v>77</v>
      </c>
      <c r="D1151">
        <v>4</v>
      </c>
      <c r="E1151" t="s">
        <v>2373</v>
      </c>
      <c r="F1151" t="s">
        <v>123</v>
      </c>
      <c r="G1151" t="s">
        <v>28</v>
      </c>
      <c r="H1151">
        <v>1</v>
      </c>
      <c r="I1151">
        <v>1</v>
      </c>
      <c r="J1151">
        <v>2004</v>
      </c>
      <c r="K1151" t="s">
        <v>278</v>
      </c>
      <c r="L1151">
        <v>146</v>
      </c>
      <c r="M1151" t="s">
        <v>2364</v>
      </c>
      <c r="N1151" t="s">
        <v>124</v>
      </c>
      <c r="O1151" t="s">
        <v>125</v>
      </c>
      <c r="P1151" t="s">
        <v>126</v>
      </c>
      <c r="Q1151" t="s">
        <v>34</v>
      </c>
      <c r="R1151" t="s">
        <v>61</v>
      </c>
      <c r="S1151" t="s">
        <v>34</v>
      </c>
      <c r="T1151" t="s">
        <v>127</v>
      </c>
      <c r="U1151" t="s">
        <v>51</v>
      </c>
      <c r="V1151" t="s">
        <v>52</v>
      </c>
      <c r="W1151" t="s">
        <v>128</v>
      </c>
      <c r="X1151" t="s">
        <v>129</v>
      </c>
      <c r="Y1151" t="s">
        <v>65</v>
      </c>
    </row>
    <row r="1152" spans="1:25" x14ac:dyDescent="0.25">
      <c r="A1152">
        <v>10225</v>
      </c>
      <c r="B1152">
        <v>27</v>
      </c>
      <c r="C1152" t="s">
        <v>77</v>
      </c>
      <c r="D1152">
        <v>11</v>
      </c>
      <c r="E1152" t="s">
        <v>2374</v>
      </c>
      <c r="F1152" t="s">
        <v>817</v>
      </c>
      <c r="G1152" t="s">
        <v>28</v>
      </c>
      <c r="H1152">
        <v>1</v>
      </c>
      <c r="I1152">
        <v>2</v>
      </c>
      <c r="J1152">
        <v>2004</v>
      </c>
      <c r="K1152" t="s">
        <v>278</v>
      </c>
      <c r="L1152">
        <v>146</v>
      </c>
      <c r="M1152" t="s">
        <v>2364</v>
      </c>
      <c r="N1152" t="s">
        <v>818</v>
      </c>
      <c r="O1152" t="s">
        <v>819</v>
      </c>
      <c r="P1152" t="s">
        <v>820</v>
      </c>
      <c r="Q1152" t="s">
        <v>34</v>
      </c>
      <c r="R1152" t="s">
        <v>821</v>
      </c>
      <c r="S1152" t="s">
        <v>34</v>
      </c>
      <c r="T1152" t="s">
        <v>822</v>
      </c>
      <c r="U1152" t="s">
        <v>823</v>
      </c>
      <c r="V1152" t="s">
        <v>52</v>
      </c>
      <c r="W1152" t="s">
        <v>824</v>
      </c>
      <c r="X1152" t="s">
        <v>150</v>
      </c>
      <c r="Y1152" t="s">
        <v>65</v>
      </c>
    </row>
    <row r="1153" spans="1:25" x14ac:dyDescent="0.25">
      <c r="A1153">
        <v>10238</v>
      </c>
      <c r="B1153">
        <v>49</v>
      </c>
      <c r="C1153" t="s">
        <v>77</v>
      </c>
      <c r="D1153">
        <v>5</v>
      </c>
      <c r="E1153" t="s">
        <v>2375</v>
      </c>
      <c r="F1153" t="s">
        <v>826</v>
      </c>
      <c r="G1153" t="s">
        <v>28</v>
      </c>
      <c r="H1153">
        <v>2</v>
      </c>
      <c r="I1153">
        <v>4</v>
      </c>
      <c r="J1153">
        <v>2004</v>
      </c>
      <c r="K1153" t="s">
        <v>278</v>
      </c>
      <c r="L1153">
        <v>146</v>
      </c>
      <c r="M1153" t="s">
        <v>2364</v>
      </c>
      <c r="N1153" t="s">
        <v>562</v>
      </c>
      <c r="O1153" t="s">
        <v>563</v>
      </c>
      <c r="P1153" t="s">
        <v>564</v>
      </c>
      <c r="Q1153" t="s">
        <v>34</v>
      </c>
      <c r="R1153" t="s">
        <v>565</v>
      </c>
      <c r="S1153" t="s">
        <v>34</v>
      </c>
      <c r="T1153" t="s">
        <v>566</v>
      </c>
      <c r="U1153" t="s">
        <v>567</v>
      </c>
      <c r="V1153" t="s">
        <v>52</v>
      </c>
      <c r="W1153" t="s">
        <v>568</v>
      </c>
      <c r="X1153" t="s">
        <v>569</v>
      </c>
      <c r="Y1153" t="s">
        <v>65</v>
      </c>
    </row>
    <row r="1154" spans="1:25" x14ac:dyDescent="0.25">
      <c r="A1154">
        <v>10252</v>
      </c>
      <c r="B1154">
        <v>41</v>
      </c>
      <c r="C1154" t="s">
        <v>77</v>
      </c>
      <c r="D1154">
        <v>1</v>
      </c>
      <c r="E1154" t="s">
        <v>2376</v>
      </c>
      <c r="F1154" t="s">
        <v>2305</v>
      </c>
      <c r="G1154" t="s">
        <v>28</v>
      </c>
      <c r="H1154">
        <v>2</v>
      </c>
      <c r="I1154">
        <v>5</v>
      </c>
      <c r="J1154">
        <v>2004</v>
      </c>
      <c r="K1154" t="s">
        <v>278</v>
      </c>
      <c r="L1154">
        <v>146</v>
      </c>
      <c r="M1154" t="s">
        <v>2364</v>
      </c>
      <c r="N1154" t="s">
        <v>124</v>
      </c>
      <c r="O1154" t="s">
        <v>125</v>
      </c>
      <c r="P1154" t="s">
        <v>126</v>
      </c>
      <c r="Q1154" t="s">
        <v>34</v>
      </c>
      <c r="R1154" t="s">
        <v>61</v>
      </c>
      <c r="S1154" t="s">
        <v>34</v>
      </c>
      <c r="T1154" t="s">
        <v>127</v>
      </c>
      <c r="U1154" t="s">
        <v>51</v>
      </c>
      <c r="V1154" t="s">
        <v>52</v>
      </c>
      <c r="W1154" t="s">
        <v>128</v>
      </c>
      <c r="X1154" t="s">
        <v>129</v>
      </c>
      <c r="Y1154" t="s">
        <v>65</v>
      </c>
    </row>
    <row r="1155" spans="1:25" x14ac:dyDescent="0.25">
      <c r="A1155">
        <v>10265</v>
      </c>
      <c r="B1155">
        <v>49</v>
      </c>
      <c r="C1155" t="s">
        <v>77</v>
      </c>
      <c r="D1155">
        <v>1</v>
      </c>
      <c r="E1155" t="s">
        <v>2377</v>
      </c>
      <c r="F1155" t="s">
        <v>2308</v>
      </c>
      <c r="G1155" t="s">
        <v>28</v>
      </c>
      <c r="H1155">
        <v>3</v>
      </c>
      <c r="I1155">
        <v>7</v>
      </c>
      <c r="J1155">
        <v>2004</v>
      </c>
      <c r="K1155" t="s">
        <v>278</v>
      </c>
      <c r="L1155">
        <v>146</v>
      </c>
      <c r="M1155" t="s">
        <v>2364</v>
      </c>
      <c r="N1155" t="s">
        <v>1380</v>
      </c>
      <c r="O1155" t="s">
        <v>1381</v>
      </c>
      <c r="P1155" t="s">
        <v>1382</v>
      </c>
      <c r="Q1155" t="s">
        <v>34</v>
      </c>
      <c r="R1155" t="s">
        <v>1383</v>
      </c>
      <c r="S1155" t="s">
        <v>137</v>
      </c>
      <c r="T1155" t="s">
        <v>1384</v>
      </c>
      <c r="U1155" t="s">
        <v>139</v>
      </c>
      <c r="V1155" t="s">
        <v>140</v>
      </c>
      <c r="W1155" t="s">
        <v>1385</v>
      </c>
      <c r="X1155" t="s">
        <v>1386</v>
      </c>
      <c r="Y1155" t="s">
        <v>229</v>
      </c>
    </row>
    <row r="1156" spans="1:25" x14ac:dyDescent="0.25">
      <c r="A1156">
        <v>10276</v>
      </c>
      <c r="B1156">
        <v>30</v>
      </c>
      <c r="C1156" t="s">
        <v>77</v>
      </c>
      <c r="D1156">
        <v>5</v>
      </c>
      <c r="E1156" t="s">
        <v>2378</v>
      </c>
      <c r="F1156" t="s">
        <v>839</v>
      </c>
      <c r="G1156" t="s">
        <v>28</v>
      </c>
      <c r="H1156">
        <v>3</v>
      </c>
      <c r="I1156">
        <v>8</v>
      </c>
      <c r="J1156">
        <v>2004</v>
      </c>
      <c r="K1156" t="s">
        <v>278</v>
      </c>
      <c r="L1156">
        <v>146</v>
      </c>
      <c r="M1156" t="s">
        <v>2364</v>
      </c>
      <c r="N1156" t="s">
        <v>840</v>
      </c>
      <c r="O1156" t="s">
        <v>841</v>
      </c>
      <c r="P1156" t="s">
        <v>842</v>
      </c>
      <c r="Q1156" t="s">
        <v>34</v>
      </c>
      <c r="R1156" t="s">
        <v>441</v>
      </c>
      <c r="S1156" t="s">
        <v>185</v>
      </c>
      <c r="T1156" t="s">
        <v>442</v>
      </c>
      <c r="U1156" t="s">
        <v>38</v>
      </c>
      <c r="V1156" t="s">
        <v>39</v>
      </c>
      <c r="W1156" t="s">
        <v>843</v>
      </c>
      <c r="X1156" t="s">
        <v>844</v>
      </c>
      <c r="Y1156" t="s">
        <v>65</v>
      </c>
    </row>
    <row r="1157" spans="1:25" x14ac:dyDescent="0.25">
      <c r="A1157">
        <v>10287</v>
      </c>
      <c r="B1157">
        <v>40</v>
      </c>
      <c r="C1157" t="s">
        <v>77</v>
      </c>
      <c r="D1157">
        <v>14</v>
      </c>
      <c r="E1157" t="s">
        <v>2379</v>
      </c>
      <c r="F1157" t="s">
        <v>846</v>
      </c>
      <c r="G1157" t="s">
        <v>28</v>
      </c>
      <c r="H1157">
        <v>3</v>
      </c>
      <c r="I1157">
        <v>8</v>
      </c>
      <c r="J1157">
        <v>2004</v>
      </c>
      <c r="K1157" t="s">
        <v>278</v>
      </c>
      <c r="L1157">
        <v>146</v>
      </c>
      <c r="M1157" t="s">
        <v>2364</v>
      </c>
      <c r="N1157" t="s">
        <v>818</v>
      </c>
      <c r="O1157" t="s">
        <v>819</v>
      </c>
      <c r="P1157" t="s">
        <v>820</v>
      </c>
      <c r="Q1157" t="s">
        <v>34</v>
      </c>
      <c r="R1157" t="s">
        <v>821</v>
      </c>
      <c r="S1157" t="s">
        <v>34</v>
      </c>
      <c r="T1157" t="s">
        <v>822</v>
      </c>
      <c r="U1157" t="s">
        <v>823</v>
      </c>
      <c r="V1157" t="s">
        <v>52</v>
      </c>
      <c r="W1157" t="s">
        <v>824</v>
      </c>
      <c r="X1157" t="s">
        <v>150</v>
      </c>
      <c r="Y1157" t="s">
        <v>65</v>
      </c>
    </row>
    <row r="1158" spans="1:25" x14ac:dyDescent="0.25">
      <c r="A1158">
        <v>10300</v>
      </c>
      <c r="B1158">
        <v>23</v>
      </c>
      <c r="C1158" t="s">
        <v>77</v>
      </c>
      <c r="D1158">
        <v>7</v>
      </c>
      <c r="E1158" t="s">
        <v>2380</v>
      </c>
      <c r="F1158" t="s">
        <v>848</v>
      </c>
      <c r="G1158" t="s">
        <v>28</v>
      </c>
      <c r="H1158">
        <v>4</v>
      </c>
      <c r="I1158">
        <v>10</v>
      </c>
      <c r="J1158">
        <v>2003</v>
      </c>
      <c r="K1158" t="s">
        <v>278</v>
      </c>
      <c r="L1158">
        <v>146</v>
      </c>
      <c r="M1158" t="s">
        <v>2364</v>
      </c>
      <c r="N1158" t="s">
        <v>849</v>
      </c>
      <c r="O1158" t="s">
        <v>850</v>
      </c>
      <c r="P1158" t="s">
        <v>851</v>
      </c>
      <c r="Q1158" t="s">
        <v>34</v>
      </c>
      <c r="R1158" t="s">
        <v>852</v>
      </c>
      <c r="S1158" t="s">
        <v>34</v>
      </c>
      <c r="T1158" t="s">
        <v>853</v>
      </c>
      <c r="U1158" t="s">
        <v>810</v>
      </c>
      <c r="V1158" t="s">
        <v>52</v>
      </c>
      <c r="W1158" t="s">
        <v>854</v>
      </c>
      <c r="X1158" t="s">
        <v>731</v>
      </c>
      <c r="Y1158" t="s">
        <v>65</v>
      </c>
    </row>
    <row r="1159" spans="1:25" x14ac:dyDescent="0.25">
      <c r="A1159">
        <v>10310</v>
      </c>
      <c r="B1159">
        <v>49</v>
      </c>
      <c r="C1159" t="s">
        <v>77</v>
      </c>
      <c r="D1159">
        <v>12</v>
      </c>
      <c r="E1159" t="s">
        <v>2381</v>
      </c>
      <c r="F1159" t="s">
        <v>856</v>
      </c>
      <c r="G1159" t="s">
        <v>28</v>
      </c>
      <c r="H1159">
        <v>4</v>
      </c>
      <c r="I1159">
        <v>10</v>
      </c>
      <c r="J1159">
        <v>2004</v>
      </c>
      <c r="K1159" t="s">
        <v>278</v>
      </c>
      <c r="L1159">
        <v>146</v>
      </c>
      <c r="M1159" t="s">
        <v>2364</v>
      </c>
      <c r="N1159" t="s">
        <v>805</v>
      </c>
      <c r="O1159" t="s">
        <v>806</v>
      </c>
      <c r="P1159" t="s">
        <v>807</v>
      </c>
      <c r="Q1159" t="s">
        <v>34</v>
      </c>
      <c r="R1159" t="s">
        <v>808</v>
      </c>
      <c r="S1159" t="s">
        <v>34</v>
      </c>
      <c r="T1159" t="s">
        <v>809</v>
      </c>
      <c r="U1159" t="s">
        <v>810</v>
      </c>
      <c r="V1159" t="s">
        <v>52</v>
      </c>
      <c r="W1159" t="s">
        <v>811</v>
      </c>
      <c r="X1159" t="s">
        <v>812</v>
      </c>
      <c r="Y1159" t="s">
        <v>65</v>
      </c>
    </row>
    <row r="1160" spans="1:25" x14ac:dyDescent="0.25">
      <c r="A1160">
        <v>10320</v>
      </c>
      <c r="B1160">
        <v>25</v>
      </c>
      <c r="C1160" t="s">
        <v>77</v>
      </c>
      <c r="D1160">
        <v>5</v>
      </c>
      <c r="E1160" t="s">
        <v>2382</v>
      </c>
      <c r="F1160" t="s">
        <v>858</v>
      </c>
      <c r="G1160" t="s">
        <v>28</v>
      </c>
      <c r="H1160">
        <v>4</v>
      </c>
      <c r="I1160">
        <v>11</v>
      </c>
      <c r="J1160">
        <v>2004</v>
      </c>
      <c r="K1160" t="s">
        <v>278</v>
      </c>
      <c r="L1160">
        <v>146</v>
      </c>
      <c r="M1160" t="s">
        <v>2364</v>
      </c>
      <c r="N1160" t="s">
        <v>282</v>
      </c>
      <c r="O1160" t="s">
        <v>283</v>
      </c>
      <c r="P1160" t="s">
        <v>284</v>
      </c>
      <c r="Q1160" t="s">
        <v>34</v>
      </c>
      <c r="R1160" t="s">
        <v>285</v>
      </c>
      <c r="S1160" t="s">
        <v>34</v>
      </c>
      <c r="T1160" t="s">
        <v>286</v>
      </c>
      <c r="U1160" t="s">
        <v>287</v>
      </c>
      <c r="V1160" t="s">
        <v>52</v>
      </c>
      <c r="W1160" t="s">
        <v>288</v>
      </c>
      <c r="X1160" t="s">
        <v>289</v>
      </c>
      <c r="Y1160" t="s">
        <v>65</v>
      </c>
    </row>
    <row r="1161" spans="1:25" x14ac:dyDescent="0.25">
      <c r="A1161">
        <v>10330</v>
      </c>
      <c r="B1161">
        <v>37</v>
      </c>
      <c r="C1161" t="s">
        <v>77</v>
      </c>
      <c r="D1161">
        <v>3</v>
      </c>
      <c r="E1161" t="s">
        <v>2367</v>
      </c>
      <c r="F1161" t="s">
        <v>2383</v>
      </c>
      <c r="G1161" t="s">
        <v>28</v>
      </c>
      <c r="H1161">
        <v>4</v>
      </c>
      <c r="I1161">
        <v>11</v>
      </c>
      <c r="J1161">
        <v>2004</v>
      </c>
      <c r="K1161" t="s">
        <v>278</v>
      </c>
      <c r="L1161">
        <v>146</v>
      </c>
      <c r="M1161" t="s">
        <v>2364</v>
      </c>
      <c r="N1161" t="s">
        <v>777</v>
      </c>
      <c r="O1161" t="s">
        <v>778</v>
      </c>
      <c r="P1161" t="s">
        <v>779</v>
      </c>
      <c r="Q1161" t="s">
        <v>34</v>
      </c>
      <c r="R1161" t="s">
        <v>780</v>
      </c>
      <c r="S1161" t="s">
        <v>34</v>
      </c>
      <c r="T1161" t="s">
        <v>781</v>
      </c>
      <c r="U1161" t="s">
        <v>782</v>
      </c>
      <c r="V1161" t="s">
        <v>307</v>
      </c>
      <c r="W1161" t="s">
        <v>783</v>
      </c>
      <c r="X1161" t="s">
        <v>784</v>
      </c>
      <c r="Y1161" t="s">
        <v>65</v>
      </c>
    </row>
    <row r="1162" spans="1:25" x14ac:dyDescent="0.25">
      <c r="A1162">
        <v>10342</v>
      </c>
      <c r="B1162">
        <v>55</v>
      </c>
      <c r="C1162" t="s">
        <v>77</v>
      </c>
      <c r="D1162">
        <v>7</v>
      </c>
      <c r="E1162" t="s">
        <v>2384</v>
      </c>
      <c r="F1162" t="s">
        <v>220</v>
      </c>
      <c r="G1162" t="s">
        <v>28</v>
      </c>
      <c r="H1162">
        <v>4</v>
      </c>
      <c r="I1162">
        <v>11</v>
      </c>
      <c r="J1162">
        <v>2004</v>
      </c>
      <c r="K1162" t="s">
        <v>278</v>
      </c>
      <c r="L1162">
        <v>146</v>
      </c>
      <c r="M1162" t="s">
        <v>2364</v>
      </c>
      <c r="N1162" t="s">
        <v>132</v>
      </c>
      <c r="O1162" t="s">
        <v>133</v>
      </c>
      <c r="P1162" t="s">
        <v>134</v>
      </c>
      <c r="Q1162" t="s">
        <v>135</v>
      </c>
      <c r="R1162" t="s">
        <v>136</v>
      </c>
      <c r="S1162" t="s">
        <v>137</v>
      </c>
      <c r="T1162" t="s">
        <v>138</v>
      </c>
      <c r="U1162" t="s">
        <v>139</v>
      </c>
      <c r="V1162" t="s">
        <v>140</v>
      </c>
      <c r="W1162" t="s">
        <v>141</v>
      </c>
      <c r="X1162" t="s">
        <v>142</v>
      </c>
      <c r="Y1162" t="s">
        <v>65</v>
      </c>
    </row>
    <row r="1163" spans="1:25" x14ac:dyDescent="0.25">
      <c r="A1163">
        <v>10355</v>
      </c>
      <c r="B1163">
        <v>23</v>
      </c>
      <c r="C1163" t="s">
        <v>77</v>
      </c>
      <c r="D1163">
        <v>7</v>
      </c>
      <c r="E1163" t="s">
        <v>2385</v>
      </c>
      <c r="F1163" t="s">
        <v>2386</v>
      </c>
      <c r="G1163" t="s">
        <v>28</v>
      </c>
      <c r="H1163">
        <v>4</v>
      </c>
      <c r="I1163">
        <v>12</v>
      </c>
      <c r="J1163">
        <v>2004</v>
      </c>
      <c r="K1163" t="s">
        <v>278</v>
      </c>
      <c r="L1163">
        <v>146</v>
      </c>
      <c r="M1163" t="s">
        <v>2364</v>
      </c>
      <c r="N1163" t="s">
        <v>268</v>
      </c>
      <c r="O1163" t="s">
        <v>269</v>
      </c>
      <c r="P1163" t="s">
        <v>270</v>
      </c>
      <c r="Q1163" t="s">
        <v>34</v>
      </c>
      <c r="R1163" t="s">
        <v>271</v>
      </c>
      <c r="S1163" t="s">
        <v>34</v>
      </c>
      <c r="T1163" t="s">
        <v>272</v>
      </c>
      <c r="U1163" t="s">
        <v>273</v>
      </c>
      <c r="V1163" t="s">
        <v>52</v>
      </c>
      <c r="W1163" t="s">
        <v>274</v>
      </c>
      <c r="X1163" t="s">
        <v>275</v>
      </c>
      <c r="Y1163" t="s">
        <v>65</v>
      </c>
    </row>
    <row r="1164" spans="1:25" x14ac:dyDescent="0.25">
      <c r="A1164">
        <v>10363</v>
      </c>
      <c r="B1164">
        <v>24</v>
      </c>
      <c r="C1164" t="s">
        <v>77</v>
      </c>
      <c r="D1164">
        <v>11</v>
      </c>
      <c r="E1164" t="s">
        <v>2387</v>
      </c>
      <c r="F1164" t="s">
        <v>865</v>
      </c>
      <c r="G1164" t="s">
        <v>28</v>
      </c>
      <c r="H1164">
        <v>1</v>
      </c>
      <c r="I1164">
        <v>1</v>
      </c>
      <c r="J1164">
        <v>2005</v>
      </c>
      <c r="K1164" t="s">
        <v>278</v>
      </c>
      <c r="L1164">
        <v>146</v>
      </c>
      <c r="M1164" t="s">
        <v>2364</v>
      </c>
      <c r="N1164" t="s">
        <v>866</v>
      </c>
      <c r="O1164" t="s">
        <v>867</v>
      </c>
      <c r="P1164" t="s">
        <v>868</v>
      </c>
      <c r="Q1164" t="s">
        <v>34</v>
      </c>
      <c r="R1164" t="s">
        <v>869</v>
      </c>
      <c r="S1164" t="s">
        <v>34</v>
      </c>
      <c r="T1164" t="s">
        <v>870</v>
      </c>
      <c r="U1164" t="s">
        <v>196</v>
      </c>
      <c r="V1164" t="s">
        <v>52</v>
      </c>
      <c r="W1164" t="s">
        <v>871</v>
      </c>
      <c r="X1164" t="s">
        <v>872</v>
      </c>
      <c r="Y1164" t="s">
        <v>65</v>
      </c>
    </row>
    <row r="1165" spans="1:25" x14ac:dyDescent="0.25">
      <c r="A1165">
        <v>10378</v>
      </c>
      <c r="B1165">
        <v>43</v>
      </c>
      <c r="C1165" t="s">
        <v>2388</v>
      </c>
      <c r="D1165">
        <v>10</v>
      </c>
      <c r="E1165" t="s">
        <v>2389</v>
      </c>
      <c r="F1165" t="s">
        <v>1496</v>
      </c>
      <c r="G1165" t="s">
        <v>28</v>
      </c>
      <c r="H1165">
        <v>1</v>
      </c>
      <c r="I1165">
        <v>2</v>
      </c>
      <c r="J1165">
        <v>2005</v>
      </c>
      <c r="K1165" t="s">
        <v>278</v>
      </c>
      <c r="L1165">
        <v>146</v>
      </c>
      <c r="M1165" t="s">
        <v>2364</v>
      </c>
      <c r="N1165" t="s">
        <v>268</v>
      </c>
      <c r="O1165" t="s">
        <v>269</v>
      </c>
      <c r="P1165" t="s">
        <v>270</v>
      </c>
      <c r="Q1165" t="s">
        <v>34</v>
      </c>
      <c r="R1165" t="s">
        <v>271</v>
      </c>
      <c r="S1165" t="s">
        <v>34</v>
      </c>
      <c r="T1165" t="s">
        <v>272</v>
      </c>
      <c r="U1165" t="s">
        <v>273</v>
      </c>
      <c r="V1165" t="s">
        <v>52</v>
      </c>
      <c r="W1165" t="s">
        <v>274</v>
      </c>
      <c r="X1165" t="s">
        <v>275</v>
      </c>
      <c r="Y1165" t="s">
        <v>65</v>
      </c>
    </row>
    <row r="1166" spans="1:25" x14ac:dyDescent="0.25">
      <c r="A1166">
        <v>10390</v>
      </c>
      <c r="B1166">
        <v>50</v>
      </c>
      <c r="C1166" t="s">
        <v>77</v>
      </c>
      <c r="D1166">
        <v>1</v>
      </c>
      <c r="E1166" t="s">
        <v>2390</v>
      </c>
      <c r="F1166" t="s">
        <v>1348</v>
      </c>
      <c r="G1166" t="s">
        <v>28</v>
      </c>
      <c r="H1166">
        <v>1</v>
      </c>
      <c r="I1166">
        <v>3</v>
      </c>
      <c r="J1166">
        <v>2005</v>
      </c>
      <c r="K1166" t="s">
        <v>278</v>
      </c>
      <c r="L1166">
        <v>146</v>
      </c>
      <c r="M1166" t="s">
        <v>2364</v>
      </c>
      <c r="N1166" t="s">
        <v>417</v>
      </c>
      <c r="O1166" t="s">
        <v>418</v>
      </c>
      <c r="P1166" t="s">
        <v>419</v>
      </c>
      <c r="Q1166" t="s">
        <v>34</v>
      </c>
      <c r="R1166" t="s">
        <v>420</v>
      </c>
      <c r="S1166" t="s">
        <v>73</v>
      </c>
      <c r="T1166" t="s">
        <v>167</v>
      </c>
      <c r="U1166" t="s">
        <v>38</v>
      </c>
      <c r="V1166" t="s">
        <v>39</v>
      </c>
      <c r="W1166" t="s">
        <v>421</v>
      </c>
      <c r="X1166" t="s">
        <v>422</v>
      </c>
      <c r="Y1166" t="s">
        <v>229</v>
      </c>
    </row>
    <row r="1167" spans="1:25" x14ac:dyDescent="0.25">
      <c r="A1167">
        <v>10109</v>
      </c>
      <c r="B1167">
        <v>47</v>
      </c>
      <c r="C1167" t="s">
        <v>77</v>
      </c>
      <c r="D1167">
        <v>2</v>
      </c>
      <c r="E1167" t="s">
        <v>2391</v>
      </c>
      <c r="F1167" t="s">
        <v>1298</v>
      </c>
      <c r="G1167" t="s">
        <v>28</v>
      </c>
      <c r="H1167">
        <v>1</v>
      </c>
      <c r="I1167">
        <v>3</v>
      </c>
      <c r="J1167">
        <v>2003</v>
      </c>
      <c r="K1167" t="s">
        <v>278</v>
      </c>
      <c r="L1167">
        <v>141</v>
      </c>
      <c r="M1167" t="s">
        <v>2392</v>
      </c>
      <c r="N1167" t="s">
        <v>494</v>
      </c>
      <c r="O1167" t="s">
        <v>495</v>
      </c>
      <c r="P1167" t="s">
        <v>496</v>
      </c>
      <c r="Q1167" t="s">
        <v>34</v>
      </c>
      <c r="R1167" t="s">
        <v>332</v>
      </c>
      <c r="S1167" t="s">
        <v>214</v>
      </c>
      <c r="T1167" t="s">
        <v>333</v>
      </c>
      <c r="U1167" t="s">
        <v>38</v>
      </c>
      <c r="V1167" t="s">
        <v>39</v>
      </c>
      <c r="W1167" t="s">
        <v>187</v>
      </c>
      <c r="X1167" t="s">
        <v>497</v>
      </c>
      <c r="Y1167" t="s">
        <v>65</v>
      </c>
    </row>
    <row r="1168" spans="1:25" x14ac:dyDescent="0.25">
      <c r="A1168">
        <v>10123</v>
      </c>
      <c r="B1168">
        <v>34</v>
      </c>
      <c r="C1168" t="s">
        <v>77</v>
      </c>
      <c r="D1168">
        <v>4</v>
      </c>
      <c r="E1168" t="s">
        <v>2393</v>
      </c>
      <c r="F1168" t="s">
        <v>1467</v>
      </c>
      <c r="G1168" t="s">
        <v>28</v>
      </c>
      <c r="H1168">
        <v>2</v>
      </c>
      <c r="I1168">
        <v>5</v>
      </c>
      <c r="J1168">
        <v>2003</v>
      </c>
      <c r="K1168" t="s">
        <v>278</v>
      </c>
      <c r="L1168">
        <v>141</v>
      </c>
      <c r="M1168" t="s">
        <v>2392</v>
      </c>
      <c r="N1168" t="s">
        <v>504</v>
      </c>
      <c r="O1168" t="s">
        <v>505</v>
      </c>
      <c r="P1168" t="s">
        <v>506</v>
      </c>
      <c r="Q1168" t="s">
        <v>34</v>
      </c>
      <c r="R1168" t="s">
        <v>175</v>
      </c>
      <c r="S1168" t="s">
        <v>34</v>
      </c>
      <c r="T1168" t="s">
        <v>176</v>
      </c>
      <c r="U1168" t="s">
        <v>51</v>
      </c>
      <c r="V1168" t="s">
        <v>52</v>
      </c>
      <c r="W1168" t="s">
        <v>507</v>
      </c>
      <c r="X1168" t="s">
        <v>508</v>
      </c>
      <c r="Y1168" t="s">
        <v>65</v>
      </c>
    </row>
    <row r="1169" spans="1:25" x14ac:dyDescent="0.25">
      <c r="A1169">
        <v>10137</v>
      </c>
      <c r="B1169">
        <v>31</v>
      </c>
      <c r="C1169" t="s">
        <v>77</v>
      </c>
      <c r="D1169">
        <v>4</v>
      </c>
      <c r="E1169" t="s">
        <v>2394</v>
      </c>
      <c r="F1169" t="s">
        <v>1470</v>
      </c>
      <c r="G1169" t="s">
        <v>28</v>
      </c>
      <c r="H1169">
        <v>3</v>
      </c>
      <c r="I1169">
        <v>7</v>
      </c>
      <c r="J1169">
        <v>2003</v>
      </c>
      <c r="K1169" t="s">
        <v>278</v>
      </c>
      <c r="L1169">
        <v>141</v>
      </c>
      <c r="M1169" t="s">
        <v>2392</v>
      </c>
      <c r="N1169" t="s">
        <v>46</v>
      </c>
      <c r="O1169" t="s">
        <v>47</v>
      </c>
      <c r="P1169" t="s">
        <v>48</v>
      </c>
      <c r="Q1169" t="s">
        <v>34</v>
      </c>
      <c r="R1169" t="s">
        <v>49</v>
      </c>
      <c r="S1169" t="s">
        <v>34</v>
      </c>
      <c r="T1169" t="s">
        <v>50</v>
      </c>
      <c r="U1169" t="s">
        <v>51</v>
      </c>
      <c r="V1169" t="s">
        <v>52</v>
      </c>
      <c r="W1169" t="s">
        <v>53</v>
      </c>
      <c r="X1169" t="s">
        <v>54</v>
      </c>
      <c r="Y1169" t="s">
        <v>65</v>
      </c>
    </row>
    <row r="1170" spans="1:25" x14ac:dyDescent="0.25">
      <c r="A1170">
        <v>10148</v>
      </c>
      <c r="B1170">
        <v>28</v>
      </c>
      <c r="C1170" t="s">
        <v>77</v>
      </c>
      <c r="D1170">
        <v>11</v>
      </c>
      <c r="E1170" t="s">
        <v>2395</v>
      </c>
      <c r="F1170" t="s">
        <v>1303</v>
      </c>
      <c r="G1170" t="s">
        <v>28</v>
      </c>
      <c r="H1170">
        <v>3</v>
      </c>
      <c r="I1170">
        <v>9</v>
      </c>
      <c r="J1170">
        <v>2003</v>
      </c>
      <c r="K1170" t="s">
        <v>278</v>
      </c>
      <c r="L1170">
        <v>141</v>
      </c>
      <c r="M1170" t="s">
        <v>2392</v>
      </c>
      <c r="N1170" t="s">
        <v>448</v>
      </c>
      <c r="O1170" t="s">
        <v>449</v>
      </c>
      <c r="P1170" t="s">
        <v>450</v>
      </c>
      <c r="Q1170" t="s">
        <v>451</v>
      </c>
      <c r="R1170" t="s">
        <v>452</v>
      </c>
      <c r="S1170" t="s">
        <v>238</v>
      </c>
      <c r="T1170" t="s">
        <v>453</v>
      </c>
      <c r="U1170" t="s">
        <v>139</v>
      </c>
      <c r="V1170" t="s">
        <v>140</v>
      </c>
      <c r="W1170" t="s">
        <v>454</v>
      </c>
      <c r="X1170" t="s">
        <v>455</v>
      </c>
      <c r="Y1170" t="s">
        <v>65</v>
      </c>
    </row>
    <row r="1171" spans="1:25" x14ac:dyDescent="0.25">
      <c r="A1171">
        <v>10161</v>
      </c>
      <c r="B1171">
        <v>36</v>
      </c>
      <c r="C1171" t="s">
        <v>77</v>
      </c>
      <c r="D1171">
        <v>10</v>
      </c>
      <c r="E1171" t="s">
        <v>2396</v>
      </c>
      <c r="F1171" t="s">
        <v>1305</v>
      </c>
      <c r="G1171" t="s">
        <v>28</v>
      </c>
      <c r="H1171">
        <v>4</v>
      </c>
      <c r="I1171">
        <v>10</v>
      </c>
      <c r="J1171">
        <v>2003</v>
      </c>
      <c r="K1171" t="s">
        <v>278</v>
      </c>
      <c r="L1171">
        <v>141</v>
      </c>
      <c r="M1171" t="s">
        <v>2392</v>
      </c>
      <c r="N1171" t="s">
        <v>934</v>
      </c>
      <c r="O1171" t="s">
        <v>935</v>
      </c>
      <c r="P1171" t="s">
        <v>936</v>
      </c>
      <c r="Q1171" t="s">
        <v>34</v>
      </c>
      <c r="R1171" t="s">
        <v>937</v>
      </c>
      <c r="S1171" t="s">
        <v>34</v>
      </c>
      <c r="T1171" t="s">
        <v>938</v>
      </c>
      <c r="U1171" t="s">
        <v>567</v>
      </c>
      <c r="V1171" t="s">
        <v>52</v>
      </c>
      <c r="W1171" t="s">
        <v>939</v>
      </c>
      <c r="X1171" t="s">
        <v>940</v>
      </c>
      <c r="Y1171" t="s">
        <v>65</v>
      </c>
    </row>
    <row r="1172" spans="1:25" x14ac:dyDescent="0.25">
      <c r="A1172">
        <v>10172</v>
      </c>
      <c r="B1172">
        <v>48</v>
      </c>
      <c r="C1172" t="s">
        <v>77</v>
      </c>
      <c r="D1172">
        <v>8</v>
      </c>
      <c r="E1172" t="s">
        <v>2397</v>
      </c>
      <c r="F1172" t="s">
        <v>1306</v>
      </c>
      <c r="G1172" t="s">
        <v>28</v>
      </c>
      <c r="H1172">
        <v>4</v>
      </c>
      <c r="I1172">
        <v>11</v>
      </c>
      <c r="J1172">
        <v>2003</v>
      </c>
      <c r="K1172" t="s">
        <v>278</v>
      </c>
      <c r="L1172">
        <v>141</v>
      </c>
      <c r="M1172" t="s">
        <v>2392</v>
      </c>
      <c r="N1172" t="s">
        <v>162</v>
      </c>
      <c r="O1172" t="s">
        <v>163</v>
      </c>
      <c r="P1172" t="s">
        <v>164</v>
      </c>
      <c r="Q1172" t="s">
        <v>34</v>
      </c>
      <c r="R1172" t="s">
        <v>165</v>
      </c>
      <c r="S1172" t="s">
        <v>166</v>
      </c>
      <c r="T1172" t="s">
        <v>167</v>
      </c>
      <c r="U1172" t="s">
        <v>38</v>
      </c>
      <c r="V1172" t="s">
        <v>39</v>
      </c>
      <c r="W1172" t="s">
        <v>168</v>
      </c>
      <c r="X1172" t="s">
        <v>76</v>
      </c>
      <c r="Y1172" t="s">
        <v>65</v>
      </c>
    </row>
    <row r="1173" spans="1:25" x14ac:dyDescent="0.25">
      <c r="A1173">
        <v>10181</v>
      </c>
      <c r="B1173">
        <v>39</v>
      </c>
      <c r="C1173" t="s">
        <v>77</v>
      </c>
      <c r="D1173">
        <v>4</v>
      </c>
      <c r="E1173" t="s">
        <v>2398</v>
      </c>
      <c r="F1173" t="s">
        <v>802</v>
      </c>
      <c r="G1173" t="s">
        <v>28</v>
      </c>
      <c r="H1173">
        <v>4</v>
      </c>
      <c r="I1173">
        <v>11</v>
      </c>
      <c r="J1173">
        <v>2003</v>
      </c>
      <c r="K1173" t="s">
        <v>278</v>
      </c>
      <c r="L1173">
        <v>141</v>
      </c>
      <c r="M1173" t="s">
        <v>2392</v>
      </c>
      <c r="N1173" t="s">
        <v>107</v>
      </c>
      <c r="O1173" t="s">
        <v>108</v>
      </c>
      <c r="P1173" t="s">
        <v>109</v>
      </c>
      <c r="Q1173" t="s">
        <v>34</v>
      </c>
      <c r="R1173" t="s">
        <v>110</v>
      </c>
      <c r="S1173" t="s">
        <v>34</v>
      </c>
      <c r="T1173" t="s">
        <v>111</v>
      </c>
      <c r="U1173" t="s">
        <v>112</v>
      </c>
      <c r="V1173" t="s">
        <v>52</v>
      </c>
      <c r="W1173" t="s">
        <v>113</v>
      </c>
      <c r="X1173" t="s">
        <v>114</v>
      </c>
      <c r="Y1173" t="s">
        <v>65</v>
      </c>
    </row>
    <row r="1174" spans="1:25" x14ac:dyDescent="0.25">
      <c r="A1174">
        <v>10192</v>
      </c>
      <c r="B1174">
        <v>45</v>
      </c>
      <c r="C1174" t="s">
        <v>77</v>
      </c>
      <c r="D1174">
        <v>9</v>
      </c>
      <c r="E1174" t="s">
        <v>2399</v>
      </c>
      <c r="F1174" t="s">
        <v>804</v>
      </c>
      <c r="G1174" t="s">
        <v>28</v>
      </c>
      <c r="H1174">
        <v>4</v>
      </c>
      <c r="I1174">
        <v>11</v>
      </c>
      <c r="J1174">
        <v>2003</v>
      </c>
      <c r="K1174" t="s">
        <v>278</v>
      </c>
      <c r="L1174">
        <v>141</v>
      </c>
      <c r="M1174" t="s">
        <v>2392</v>
      </c>
      <c r="N1174" t="s">
        <v>425</v>
      </c>
      <c r="O1174" t="s">
        <v>426</v>
      </c>
      <c r="P1174" t="s">
        <v>427</v>
      </c>
      <c r="Q1174" t="s">
        <v>34</v>
      </c>
      <c r="R1174" t="s">
        <v>428</v>
      </c>
      <c r="S1174" t="s">
        <v>429</v>
      </c>
      <c r="T1174" t="s">
        <v>430</v>
      </c>
      <c r="U1174" t="s">
        <v>38</v>
      </c>
      <c r="V1174" t="s">
        <v>39</v>
      </c>
      <c r="W1174" t="s">
        <v>75</v>
      </c>
      <c r="X1174" t="s">
        <v>422</v>
      </c>
      <c r="Y1174" t="s">
        <v>65</v>
      </c>
    </row>
    <row r="1175" spans="1:25" x14ac:dyDescent="0.25">
      <c r="A1175">
        <v>10204</v>
      </c>
      <c r="B1175">
        <v>35</v>
      </c>
      <c r="C1175" t="s">
        <v>77</v>
      </c>
      <c r="D1175">
        <v>15</v>
      </c>
      <c r="E1175" t="s">
        <v>2400</v>
      </c>
      <c r="F1175" t="s">
        <v>814</v>
      </c>
      <c r="G1175" t="s">
        <v>28</v>
      </c>
      <c r="H1175">
        <v>4</v>
      </c>
      <c r="I1175">
        <v>12</v>
      </c>
      <c r="J1175">
        <v>2003</v>
      </c>
      <c r="K1175" t="s">
        <v>278</v>
      </c>
      <c r="L1175">
        <v>141</v>
      </c>
      <c r="M1175" t="s">
        <v>2392</v>
      </c>
      <c r="N1175" t="s">
        <v>885</v>
      </c>
      <c r="O1175" t="s">
        <v>886</v>
      </c>
      <c r="P1175" t="s">
        <v>887</v>
      </c>
      <c r="Q1175" t="s">
        <v>888</v>
      </c>
      <c r="R1175" t="s">
        <v>35</v>
      </c>
      <c r="S1175" t="s">
        <v>36</v>
      </c>
      <c r="T1175" t="s">
        <v>37</v>
      </c>
      <c r="U1175" t="s">
        <v>38</v>
      </c>
      <c r="V1175" t="s">
        <v>39</v>
      </c>
      <c r="W1175" t="s">
        <v>75</v>
      </c>
      <c r="X1175" t="s">
        <v>889</v>
      </c>
      <c r="Y1175" t="s">
        <v>65</v>
      </c>
    </row>
    <row r="1176" spans="1:25" x14ac:dyDescent="0.25">
      <c r="A1176">
        <v>10212</v>
      </c>
      <c r="B1176">
        <v>45</v>
      </c>
      <c r="C1176" t="s">
        <v>77</v>
      </c>
      <c r="D1176">
        <v>8</v>
      </c>
      <c r="E1176" t="s">
        <v>2401</v>
      </c>
      <c r="F1176" t="s">
        <v>1069</v>
      </c>
      <c r="G1176" t="s">
        <v>28</v>
      </c>
      <c r="H1176">
        <v>1</v>
      </c>
      <c r="I1176">
        <v>1</v>
      </c>
      <c r="J1176">
        <v>2004</v>
      </c>
      <c r="K1176" t="s">
        <v>278</v>
      </c>
      <c r="L1176">
        <v>141</v>
      </c>
      <c r="M1176" t="s">
        <v>2392</v>
      </c>
      <c r="N1176" t="s">
        <v>268</v>
      </c>
      <c r="O1176" t="s">
        <v>269</v>
      </c>
      <c r="P1176" t="s">
        <v>270</v>
      </c>
      <c r="Q1176" t="s">
        <v>34</v>
      </c>
      <c r="R1176" t="s">
        <v>271</v>
      </c>
      <c r="S1176" t="s">
        <v>34</v>
      </c>
      <c r="T1176" t="s">
        <v>272</v>
      </c>
      <c r="U1176" t="s">
        <v>273</v>
      </c>
      <c r="V1176" t="s">
        <v>52</v>
      </c>
      <c r="W1176" t="s">
        <v>274</v>
      </c>
      <c r="X1176" t="s">
        <v>275</v>
      </c>
      <c r="Y1176" t="s">
        <v>65</v>
      </c>
    </row>
    <row r="1177" spans="1:25" x14ac:dyDescent="0.25">
      <c r="A1177">
        <v>10226</v>
      </c>
      <c r="B1177">
        <v>46</v>
      </c>
      <c r="C1177" t="s">
        <v>77</v>
      </c>
      <c r="D1177">
        <v>6</v>
      </c>
      <c r="E1177" t="s">
        <v>2402</v>
      </c>
      <c r="F1177" t="s">
        <v>1479</v>
      </c>
      <c r="G1177" t="s">
        <v>28</v>
      </c>
      <c r="H1177">
        <v>1</v>
      </c>
      <c r="I1177">
        <v>2</v>
      </c>
      <c r="J1177">
        <v>2004</v>
      </c>
      <c r="K1177" t="s">
        <v>278</v>
      </c>
      <c r="L1177">
        <v>141</v>
      </c>
      <c r="M1177" t="s">
        <v>2392</v>
      </c>
      <c r="N1177" t="s">
        <v>627</v>
      </c>
      <c r="O1177" t="s">
        <v>628</v>
      </c>
      <c r="P1177" t="s">
        <v>629</v>
      </c>
      <c r="Q1177" t="s">
        <v>34</v>
      </c>
      <c r="R1177" t="s">
        <v>630</v>
      </c>
      <c r="S1177" t="s">
        <v>73</v>
      </c>
      <c r="T1177" t="s">
        <v>631</v>
      </c>
      <c r="U1177" t="s">
        <v>38</v>
      </c>
      <c r="V1177" t="s">
        <v>39</v>
      </c>
      <c r="W1177" t="s">
        <v>362</v>
      </c>
      <c r="X1177" t="s">
        <v>422</v>
      </c>
      <c r="Y1177" t="s">
        <v>229</v>
      </c>
    </row>
    <row r="1178" spans="1:25" x14ac:dyDescent="0.25">
      <c r="A1178">
        <v>10240</v>
      </c>
      <c r="B1178">
        <v>37</v>
      </c>
      <c r="C1178" t="s">
        <v>77</v>
      </c>
      <c r="D1178">
        <v>1</v>
      </c>
      <c r="E1178" t="s">
        <v>2403</v>
      </c>
      <c r="F1178" t="s">
        <v>1313</v>
      </c>
      <c r="G1178" t="s">
        <v>28</v>
      </c>
      <c r="H1178">
        <v>2</v>
      </c>
      <c r="I1178">
        <v>4</v>
      </c>
      <c r="J1178">
        <v>2004</v>
      </c>
      <c r="K1178" t="s">
        <v>278</v>
      </c>
      <c r="L1178">
        <v>141</v>
      </c>
      <c r="M1178" t="s">
        <v>2392</v>
      </c>
      <c r="N1178" t="s">
        <v>484</v>
      </c>
      <c r="O1178" t="s">
        <v>485</v>
      </c>
      <c r="P1178" t="s">
        <v>486</v>
      </c>
      <c r="Q1178" t="s">
        <v>34</v>
      </c>
      <c r="R1178" t="s">
        <v>487</v>
      </c>
      <c r="S1178" t="s">
        <v>487</v>
      </c>
      <c r="T1178" t="s">
        <v>488</v>
      </c>
      <c r="U1178" t="s">
        <v>307</v>
      </c>
      <c r="V1178" t="s">
        <v>307</v>
      </c>
      <c r="W1178" t="s">
        <v>489</v>
      </c>
      <c r="X1178" t="s">
        <v>490</v>
      </c>
      <c r="Y1178" t="s">
        <v>65</v>
      </c>
    </row>
    <row r="1179" spans="1:25" x14ac:dyDescent="0.25">
      <c r="A1179">
        <v>10253</v>
      </c>
      <c r="B1179">
        <v>31</v>
      </c>
      <c r="C1179" t="s">
        <v>77</v>
      </c>
      <c r="D1179">
        <v>3</v>
      </c>
      <c r="E1179" t="s">
        <v>2404</v>
      </c>
      <c r="F1179" t="s">
        <v>828</v>
      </c>
      <c r="G1179" t="s">
        <v>591</v>
      </c>
      <c r="H1179">
        <v>2</v>
      </c>
      <c r="I1179">
        <v>6</v>
      </c>
      <c r="J1179">
        <v>2004</v>
      </c>
      <c r="K1179" t="s">
        <v>278</v>
      </c>
      <c r="L1179">
        <v>141</v>
      </c>
      <c r="M1179" t="s">
        <v>2392</v>
      </c>
      <c r="N1179" t="s">
        <v>257</v>
      </c>
      <c r="O1179" t="s">
        <v>258</v>
      </c>
      <c r="P1179" t="s">
        <v>259</v>
      </c>
      <c r="Q1179" t="s">
        <v>34</v>
      </c>
      <c r="R1179" t="s">
        <v>260</v>
      </c>
      <c r="S1179" t="s">
        <v>34</v>
      </c>
      <c r="T1179" t="s">
        <v>261</v>
      </c>
      <c r="U1179" t="s">
        <v>262</v>
      </c>
      <c r="V1179" t="s">
        <v>52</v>
      </c>
      <c r="W1179" t="s">
        <v>263</v>
      </c>
      <c r="X1179" t="s">
        <v>264</v>
      </c>
      <c r="Y1179" t="s">
        <v>65</v>
      </c>
    </row>
    <row r="1180" spans="1:25" x14ac:dyDescent="0.25">
      <c r="A1180">
        <v>10266</v>
      </c>
      <c r="B1180">
        <v>33</v>
      </c>
      <c r="C1180" t="s">
        <v>77</v>
      </c>
      <c r="D1180">
        <v>4</v>
      </c>
      <c r="E1180" t="s">
        <v>2405</v>
      </c>
      <c r="F1180" t="s">
        <v>830</v>
      </c>
      <c r="G1180" t="s">
        <v>28</v>
      </c>
      <c r="H1180">
        <v>3</v>
      </c>
      <c r="I1180">
        <v>7</v>
      </c>
      <c r="J1180">
        <v>2004</v>
      </c>
      <c r="K1180" t="s">
        <v>278</v>
      </c>
      <c r="L1180">
        <v>141</v>
      </c>
      <c r="M1180" t="s">
        <v>2392</v>
      </c>
      <c r="N1180" t="s">
        <v>831</v>
      </c>
      <c r="O1180" t="s">
        <v>832</v>
      </c>
      <c r="P1180" t="s">
        <v>833</v>
      </c>
      <c r="Q1180" t="s">
        <v>34</v>
      </c>
      <c r="R1180" t="s">
        <v>834</v>
      </c>
      <c r="S1180" t="s">
        <v>34</v>
      </c>
      <c r="T1180" t="s">
        <v>835</v>
      </c>
      <c r="U1180" t="s">
        <v>396</v>
      </c>
      <c r="V1180" t="s">
        <v>52</v>
      </c>
      <c r="W1180" t="s">
        <v>836</v>
      </c>
      <c r="X1180" t="s">
        <v>837</v>
      </c>
      <c r="Y1180" t="s">
        <v>65</v>
      </c>
    </row>
    <row r="1181" spans="1:25" x14ac:dyDescent="0.25">
      <c r="A1181">
        <v>10278</v>
      </c>
      <c r="B1181">
        <v>31</v>
      </c>
      <c r="C1181" t="s">
        <v>77</v>
      </c>
      <c r="D1181">
        <v>4</v>
      </c>
      <c r="E1181" t="s">
        <v>2406</v>
      </c>
      <c r="F1181" t="s">
        <v>1317</v>
      </c>
      <c r="G1181" t="s">
        <v>28</v>
      </c>
      <c r="H1181">
        <v>3</v>
      </c>
      <c r="I1181">
        <v>8</v>
      </c>
      <c r="J1181">
        <v>2004</v>
      </c>
      <c r="K1181" t="s">
        <v>278</v>
      </c>
      <c r="L1181">
        <v>141</v>
      </c>
      <c r="M1181" t="s">
        <v>2392</v>
      </c>
      <c r="N1181" t="s">
        <v>1318</v>
      </c>
      <c r="O1181" t="s">
        <v>1319</v>
      </c>
      <c r="P1181" t="s">
        <v>1320</v>
      </c>
      <c r="Q1181" t="s">
        <v>34</v>
      </c>
      <c r="R1181" t="s">
        <v>1321</v>
      </c>
      <c r="S1181" t="s">
        <v>1322</v>
      </c>
      <c r="T1181" t="s">
        <v>1323</v>
      </c>
      <c r="U1181" t="s">
        <v>38</v>
      </c>
      <c r="V1181" t="s">
        <v>39</v>
      </c>
      <c r="W1181" t="s">
        <v>168</v>
      </c>
      <c r="X1181" t="s">
        <v>705</v>
      </c>
      <c r="Y1181" t="s">
        <v>65</v>
      </c>
    </row>
    <row r="1182" spans="1:25" x14ac:dyDescent="0.25">
      <c r="A1182">
        <v>10287</v>
      </c>
      <c r="B1182">
        <v>27</v>
      </c>
      <c r="C1182" t="s">
        <v>77</v>
      </c>
      <c r="D1182">
        <v>2</v>
      </c>
      <c r="E1182" t="s">
        <v>2407</v>
      </c>
      <c r="F1182" t="s">
        <v>846</v>
      </c>
      <c r="G1182" t="s">
        <v>28</v>
      </c>
      <c r="H1182">
        <v>3</v>
      </c>
      <c r="I1182">
        <v>8</v>
      </c>
      <c r="J1182">
        <v>2004</v>
      </c>
      <c r="K1182" t="s">
        <v>278</v>
      </c>
      <c r="L1182">
        <v>141</v>
      </c>
      <c r="M1182" t="s">
        <v>2392</v>
      </c>
      <c r="N1182" t="s">
        <v>818</v>
      </c>
      <c r="O1182" t="s">
        <v>819</v>
      </c>
      <c r="P1182" t="s">
        <v>820</v>
      </c>
      <c r="Q1182" t="s">
        <v>34</v>
      </c>
      <c r="R1182" t="s">
        <v>821</v>
      </c>
      <c r="S1182" t="s">
        <v>34</v>
      </c>
      <c r="T1182" t="s">
        <v>822</v>
      </c>
      <c r="U1182" t="s">
        <v>823</v>
      </c>
      <c r="V1182" t="s">
        <v>52</v>
      </c>
      <c r="W1182" t="s">
        <v>824</v>
      </c>
      <c r="X1182" t="s">
        <v>150</v>
      </c>
      <c r="Y1182" t="s">
        <v>65</v>
      </c>
    </row>
    <row r="1183" spans="1:25" x14ac:dyDescent="0.25">
      <c r="A1183">
        <v>10301</v>
      </c>
      <c r="B1183">
        <v>39</v>
      </c>
      <c r="C1183" t="s">
        <v>77</v>
      </c>
      <c r="D1183">
        <v>6</v>
      </c>
      <c r="E1183" t="s">
        <v>2408</v>
      </c>
      <c r="F1183" t="s">
        <v>1326</v>
      </c>
      <c r="G1183" t="s">
        <v>28</v>
      </c>
      <c r="H1183">
        <v>4</v>
      </c>
      <c r="I1183">
        <v>10</v>
      </c>
      <c r="J1183">
        <v>2003</v>
      </c>
      <c r="K1183" t="s">
        <v>278</v>
      </c>
      <c r="L1183">
        <v>141</v>
      </c>
      <c r="M1183" t="s">
        <v>2392</v>
      </c>
      <c r="N1183" t="s">
        <v>1327</v>
      </c>
      <c r="O1183" t="s">
        <v>1328</v>
      </c>
      <c r="P1183" t="s">
        <v>1329</v>
      </c>
      <c r="Q1183" t="s">
        <v>34</v>
      </c>
      <c r="R1183" t="s">
        <v>1330</v>
      </c>
      <c r="S1183" t="s">
        <v>34</v>
      </c>
      <c r="T1183" t="s">
        <v>1331</v>
      </c>
      <c r="U1183" t="s">
        <v>112</v>
      </c>
      <c r="V1183" t="s">
        <v>52</v>
      </c>
      <c r="W1183" t="s">
        <v>1332</v>
      </c>
      <c r="X1183" t="s">
        <v>1333</v>
      </c>
      <c r="Y1183" t="s">
        <v>65</v>
      </c>
    </row>
    <row r="1184" spans="1:25" x14ac:dyDescent="0.25">
      <c r="A1184">
        <v>10311</v>
      </c>
      <c r="B1184">
        <v>32</v>
      </c>
      <c r="C1184" t="s">
        <v>77</v>
      </c>
      <c r="D1184">
        <v>11</v>
      </c>
      <c r="E1184" t="s">
        <v>2409</v>
      </c>
      <c r="F1184" t="s">
        <v>856</v>
      </c>
      <c r="G1184" t="s">
        <v>28</v>
      </c>
      <c r="H1184">
        <v>4</v>
      </c>
      <c r="I1184">
        <v>10</v>
      </c>
      <c r="J1184">
        <v>2004</v>
      </c>
      <c r="K1184" t="s">
        <v>278</v>
      </c>
      <c r="L1184">
        <v>141</v>
      </c>
      <c r="M1184" t="s">
        <v>2392</v>
      </c>
      <c r="N1184" t="s">
        <v>268</v>
      </c>
      <c r="O1184" t="s">
        <v>269</v>
      </c>
      <c r="P1184" t="s">
        <v>270</v>
      </c>
      <c r="Q1184" t="s">
        <v>34</v>
      </c>
      <c r="R1184" t="s">
        <v>271</v>
      </c>
      <c r="S1184" t="s">
        <v>34</v>
      </c>
      <c r="T1184" t="s">
        <v>272</v>
      </c>
      <c r="U1184" t="s">
        <v>273</v>
      </c>
      <c r="V1184" t="s">
        <v>52</v>
      </c>
      <c r="W1184" t="s">
        <v>274</v>
      </c>
      <c r="X1184" t="s">
        <v>275</v>
      </c>
      <c r="Y1184" t="s">
        <v>65</v>
      </c>
    </row>
    <row r="1185" spans="1:25" x14ac:dyDescent="0.25">
      <c r="A1185">
        <v>10321</v>
      </c>
      <c r="B1185">
        <v>28</v>
      </c>
      <c r="C1185" t="s">
        <v>77</v>
      </c>
      <c r="D1185">
        <v>8</v>
      </c>
      <c r="E1185" t="s">
        <v>2410</v>
      </c>
      <c r="F1185" t="s">
        <v>424</v>
      </c>
      <c r="G1185" t="s">
        <v>28</v>
      </c>
      <c r="H1185">
        <v>4</v>
      </c>
      <c r="I1185">
        <v>11</v>
      </c>
      <c r="J1185">
        <v>2004</v>
      </c>
      <c r="K1185" t="s">
        <v>278</v>
      </c>
      <c r="L1185">
        <v>141</v>
      </c>
      <c r="M1185" t="s">
        <v>2392</v>
      </c>
      <c r="N1185" t="s">
        <v>248</v>
      </c>
      <c r="O1185" t="s">
        <v>249</v>
      </c>
      <c r="P1185" t="s">
        <v>250</v>
      </c>
      <c r="Q1185" t="s">
        <v>34</v>
      </c>
      <c r="R1185" t="s">
        <v>251</v>
      </c>
      <c r="S1185" t="s">
        <v>185</v>
      </c>
      <c r="T1185" t="s">
        <v>252</v>
      </c>
      <c r="U1185" t="s">
        <v>38</v>
      </c>
      <c r="V1185" t="s">
        <v>39</v>
      </c>
      <c r="W1185" t="s">
        <v>253</v>
      </c>
      <c r="X1185" t="s">
        <v>254</v>
      </c>
      <c r="Y1185" t="s">
        <v>65</v>
      </c>
    </row>
    <row r="1186" spans="1:25" x14ac:dyDescent="0.25">
      <c r="A1186">
        <v>10331</v>
      </c>
      <c r="B1186">
        <v>26</v>
      </c>
      <c r="C1186" t="s">
        <v>2411</v>
      </c>
      <c r="D1186">
        <v>12</v>
      </c>
      <c r="E1186" t="s">
        <v>2412</v>
      </c>
      <c r="F1186" t="s">
        <v>1337</v>
      </c>
      <c r="G1186" t="s">
        <v>28</v>
      </c>
      <c r="H1186">
        <v>4</v>
      </c>
      <c r="I1186">
        <v>11</v>
      </c>
      <c r="J1186">
        <v>2004</v>
      </c>
      <c r="K1186" t="s">
        <v>278</v>
      </c>
      <c r="L1186">
        <v>141</v>
      </c>
      <c r="M1186" t="s">
        <v>2392</v>
      </c>
      <c r="N1186" t="s">
        <v>494</v>
      </c>
      <c r="O1186" t="s">
        <v>495</v>
      </c>
      <c r="P1186" t="s">
        <v>496</v>
      </c>
      <c r="Q1186" t="s">
        <v>34</v>
      </c>
      <c r="R1186" t="s">
        <v>332</v>
      </c>
      <c r="S1186" t="s">
        <v>214</v>
      </c>
      <c r="T1186" t="s">
        <v>333</v>
      </c>
      <c r="U1186" t="s">
        <v>38</v>
      </c>
      <c r="V1186" t="s">
        <v>39</v>
      </c>
      <c r="W1186" t="s">
        <v>187</v>
      </c>
      <c r="X1186" t="s">
        <v>497</v>
      </c>
      <c r="Y1186" t="s">
        <v>42</v>
      </c>
    </row>
    <row r="1187" spans="1:25" x14ac:dyDescent="0.25">
      <c r="A1187">
        <v>10343</v>
      </c>
      <c r="B1187">
        <v>44</v>
      </c>
      <c r="C1187" t="s">
        <v>2413</v>
      </c>
      <c r="D1187">
        <v>2</v>
      </c>
      <c r="E1187" t="s">
        <v>2414</v>
      </c>
      <c r="F1187" t="s">
        <v>220</v>
      </c>
      <c r="G1187" t="s">
        <v>28</v>
      </c>
      <c r="H1187">
        <v>4</v>
      </c>
      <c r="I1187">
        <v>11</v>
      </c>
      <c r="J1187">
        <v>2004</v>
      </c>
      <c r="K1187" t="s">
        <v>278</v>
      </c>
      <c r="L1187">
        <v>141</v>
      </c>
      <c r="M1187" t="s">
        <v>2392</v>
      </c>
      <c r="N1187" t="s">
        <v>46</v>
      </c>
      <c r="O1187" t="s">
        <v>47</v>
      </c>
      <c r="P1187" t="s">
        <v>48</v>
      </c>
      <c r="Q1187" t="s">
        <v>34</v>
      </c>
      <c r="R1187" t="s">
        <v>49</v>
      </c>
      <c r="S1187" t="s">
        <v>34</v>
      </c>
      <c r="T1187" t="s">
        <v>50</v>
      </c>
      <c r="U1187" t="s">
        <v>51</v>
      </c>
      <c r="V1187" t="s">
        <v>52</v>
      </c>
      <c r="W1187" t="s">
        <v>53</v>
      </c>
      <c r="X1187" t="s">
        <v>54</v>
      </c>
      <c r="Y1187" t="s">
        <v>65</v>
      </c>
    </row>
    <row r="1188" spans="1:25" x14ac:dyDescent="0.25">
      <c r="A1188">
        <v>10367</v>
      </c>
      <c r="B1188">
        <v>46</v>
      </c>
      <c r="C1188" t="s">
        <v>77</v>
      </c>
      <c r="D1188">
        <v>6</v>
      </c>
      <c r="E1188" t="s">
        <v>2415</v>
      </c>
      <c r="F1188" t="s">
        <v>1493</v>
      </c>
      <c r="G1188" t="s">
        <v>724</v>
      </c>
      <c r="H1188">
        <v>1</v>
      </c>
      <c r="I1188">
        <v>1</v>
      </c>
      <c r="J1188">
        <v>2005</v>
      </c>
      <c r="K1188" t="s">
        <v>278</v>
      </c>
      <c r="L1188">
        <v>141</v>
      </c>
      <c r="M1188" t="s">
        <v>2392</v>
      </c>
      <c r="N1188" t="s">
        <v>69</v>
      </c>
      <c r="O1188" t="s">
        <v>70</v>
      </c>
      <c r="P1188" t="s">
        <v>71</v>
      </c>
      <c r="Q1188" t="s">
        <v>34</v>
      </c>
      <c r="R1188" t="s">
        <v>72</v>
      </c>
      <c r="S1188" t="s">
        <v>73</v>
      </c>
      <c r="T1188" t="s">
        <v>74</v>
      </c>
      <c r="U1188" t="s">
        <v>38</v>
      </c>
      <c r="V1188" t="s">
        <v>39</v>
      </c>
      <c r="W1188" t="s">
        <v>75</v>
      </c>
      <c r="X1188" t="s">
        <v>76</v>
      </c>
      <c r="Y1188" t="s">
        <v>65</v>
      </c>
    </row>
    <row r="1189" spans="1:25" x14ac:dyDescent="0.25">
      <c r="A1189">
        <v>10379</v>
      </c>
      <c r="B1189">
        <v>32</v>
      </c>
      <c r="C1189" t="s">
        <v>2416</v>
      </c>
      <c r="D1189">
        <v>4</v>
      </c>
      <c r="E1189" t="s">
        <v>2417</v>
      </c>
      <c r="F1189" t="s">
        <v>1496</v>
      </c>
      <c r="G1189" t="s">
        <v>28</v>
      </c>
      <c r="H1189">
        <v>1</v>
      </c>
      <c r="I1189">
        <v>2</v>
      </c>
      <c r="J1189">
        <v>2005</v>
      </c>
      <c r="K1189" t="s">
        <v>278</v>
      </c>
      <c r="L1189">
        <v>141</v>
      </c>
      <c r="M1189" t="s">
        <v>2392</v>
      </c>
      <c r="N1189" t="s">
        <v>268</v>
      </c>
      <c r="O1189" t="s">
        <v>269</v>
      </c>
      <c r="P1189" t="s">
        <v>270</v>
      </c>
      <c r="Q1189" t="s">
        <v>34</v>
      </c>
      <c r="R1189" t="s">
        <v>271</v>
      </c>
      <c r="S1189" t="s">
        <v>34</v>
      </c>
      <c r="T1189" t="s">
        <v>272</v>
      </c>
      <c r="U1189" t="s">
        <v>273</v>
      </c>
      <c r="V1189" t="s">
        <v>52</v>
      </c>
      <c r="W1189" t="s">
        <v>274</v>
      </c>
      <c r="X1189" t="s">
        <v>275</v>
      </c>
      <c r="Y1189" t="s">
        <v>42</v>
      </c>
    </row>
    <row r="1190" spans="1:25" x14ac:dyDescent="0.25">
      <c r="A1190">
        <v>10406</v>
      </c>
      <c r="B1190">
        <v>65</v>
      </c>
      <c r="C1190" t="s">
        <v>77</v>
      </c>
      <c r="D1190">
        <v>1</v>
      </c>
      <c r="E1190" t="s">
        <v>2418</v>
      </c>
      <c r="F1190" t="s">
        <v>1350</v>
      </c>
      <c r="G1190" t="s">
        <v>267</v>
      </c>
      <c r="H1190">
        <v>2</v>
      </c>
      <c r="I1190">
        <v>4</v>
      </c>
      <c r="J1190">
        <v>2005</v>
      </c>
      <c r="K1190" t="s">
        <v>278</v>
      </c>
      <c r="L1190">
        <v>141</v>
      </c>
      <c r="M1190" t="s">
        <v>2392</v>
      </c>
      <c r="N1190" t="s">
        <v>562</v>
      </c>
      <c r="O1190" t="s">
        <v>563</v>
      </c>
      <c r="P1190" t="s">
        <v>564</v>
      </c>
      <c r="Q1190" t="s">
        <v>34</v>
      </c>
      <c r="R1190" t="s">
        <v>565</v>
      </c>
      <c r="S1190" t="s">
        <v>34</v>
      </c>
      <c r="T1190" t="s">
        <v>566</v>
      </c>
      <c r="U1190" t="s">
        <v>567</v>
      </c>
      <c r="V1190" t="s">
        <v>52</v>
      </c>
      <c r="W1190" t="s">
        <v>568</v>
      </c>
      <c r="X1190" t="s">
        <v>569</v>
      </c>
      <c r="Y1190" t="s">
        <v>229</v>
      </c>
    </row>
    <row r="1191" spans="1:25" x14ac:dyDescent="0.25">
      <c r="A1191">
        <v>10419</v>
      </c>
      <c r="B1191">
        <v>43</v>
      </c>
      <c r="C1191" t="s">
        <v>77</v>
      </c>
      <c r="D1191">
        <v>3</v>
      </c>
      <c r="E1191" t="s">
        <v>2419</v>
      </c>
      <c r="F1191" t="s">
        <v>878</v>
      </c>
      <c r="G1191" t="s">
        <v>28</v>
      </c>
      <c r="H1191">
        <v>2</v>
      </c>
      <c r="I1191">
        <v>5</v>
      </c>
      <c r="J1191">
        <v>2005</v>
      </c>
      <c r="K1191" t="s">
        <v>278</v>
      </c>
      <c r="L1191">
        <v>141</v>
      </c>
      <c r="M1191" t="s">
        <v>2392</v>
      </c>
      <c r="N1191" t="s">
        <v>221</v>
      </c>
      <c r="O1191" t="s">
        <v>222</v>
      </c>
      <c r="P1191" t="s">
        <v>223</v>
      </c>
      <c r="Q1191" t="s">
        <v>34</v>
      </c>
      <c r="R1191" t="s">
        <v>224</v>
      </c>
      <c r="S1191" t="s">
        <v>34</v>
      </c>
      <c r="T1191" t="s">
        <v>225</v>
      </c>
      <c r="U1191" t="s">
        <v>226</v>
      </c>
      <c r="V1191" t="s">
        <v>52</v>
      </c>
      <c r="W1191" t="s">
        <v>227</v>
      </c>
      <c r="X1191" t="s">
        <v>228</v>
      </c>
      <c r="Y1191" t="s">
        <v>65</v>
      </c>
    </row>
    <row r="1192" spans="1:25" x14ac:dyDescent="0.25">
      <c r="A1192">
        <v>10108</v>
      </c>
      <c r="B1192">
        <v>43</v>
      </c>
      <c r="C1192" t="s">
        <v>2420</v>
      </c>
      <c r="D1192">
        <v>12</v>
      </c>
      <c r="E1192" t="s">
        <v>2421</v>
      </c>
      <c r="F1192" t="s">
        <v>775</v>
      </c>
      <c r="G1192" t="s">
        <v>28</v>
      </c>
      <c r="H1192">
        <v>1</v>
      </c>
      <c r="I1192">
        <v>3</v>
      </c>
      <c r="J1192">
        <v>2003</v>
      </c>
      <c r="K1192" t="s">
        <v>29</v>
      </c>
      <c r="L1192">
        <v>62</v>
      </c>
      <c r="M1192" t="s">
        <v>2422</v>
      </c>
      <c r="N1192" t="s">
        <v>777</v>
      </c>
      <c r="O1192" t="s">
        <v>778</v>
      </c>
      <c r="P1192" t="s">
        <v>779</v>
      </c>
      <c r="Q1192" t="s">
        <v>34</v>
      </c>
      <c r="R1192" t="s">
        <v>780</v>
      </c>
      <c r="S1192" t="s">
        <v>34</v>
      </c>
      <c r="T1192" t="s">
        <v>781</v>
      </c>
      <c r="U1192" t="s">
        <v>782</v>
      </c>
      <c r="V1192" t="s">
        <v>307</v>
      </c>
      <c r="W1192" t="s">
        <v>783</v>
      </c>
      <c r="X1192" t="s">
        <v>784</v>
      </c>
      <c r="Y1192" t="s">
        <v>42</v>
      </c>
    </row>
    <row r="1193" spans="1:25" x14ac:dyDescent="0.25">
      <c r="A1193">
        <v>10122</v>
      </c>
      <c r="B1193">
        <v>35</v>
      </c>
      <c r="C1193" t="s">
        <v>2423</v>
      </c>
      <c r="D1193">
        <v>16</v>
      </c>
      <c r="E1193" t="s">
        <v>2424</v>
      </c>
      <c r="F1193" t="s">
        <v>786</v>
      </c>
      <c r="G1193" t="s">
        <v>28</v>
      </c>
      <c r="H1193">
        <v>2</v>
      </c>
      <c r="I1193">
        <v>5</v>
      </c>
      <c r="J1193">
        <v>2003</v>
      </c>
      <c r="K1193" t="s">
        <v>29</v>
      </c>
      <c r="L1193">
        <v>62</v>
      </c>
      <c r="M1193" t="s">
        <v>2422</v>
      </c>
      <c r="N1193" t="s">
        <v>787</v>
      </c>
      <c r="O1193" t="s">
        <v>788</v>
      </c>
      <c r="P1193" t="s">
        <v>789</v>
      </c>
      <c r="Q1193" t="s">
        <v>34</v>
      </c>
      <c r="R1193" t="s">
        <v>790</v>
      </c>
      <c r="S1193" t="s">
        <v>34</v>
      </c>
      <c r="T1193" t="s">
        <v>791</v>
      </c>
      <c r="U1193" t="s">
        <v>51</v>
      </c>
      <c r="V1193" t="s">
        <v>52</v>
      </c>
      <c r="W1193" t="s">
        <v>792</v>
      </c>
      <c r="X1193" t="s">
        <v>793</v>
      </c>
      <c r="Y1193" t="s">
        <v>42</v>
      </c>
    </row>
    <row r="1194" spans="1:25" x14ac:dyDescent="0.25">
      <c r="A1194">
        <v>10135</v>
      </c>
      <c r="B1194">
        <v>45</v>
      </c>
      <c r="C1194" t="s">
        <v>2425</v>
      </c>
      <c r="D1194">
        <v>13</v>
      </c>
      <c r="E1194" t="s">
        <v>2426</v>
      </c>
      <c r="F1194" t="s">
        <v>795</v>
      </c>
      <c r="G1194" t="s">
        <v>28</v>
      </c>
      <c r="H1194">
        <v>3</v>
      </c>
      <c r="I1194">
        <v>7</v>
      </c>
      <c r="J1194">
        <v>2003</v>
      </c>
      <c r="K1194" t="s">
        <v>29</v>
      </c>
      <c r="L1194">
        <v>62</v>
      </c>
      <c r="M1194" t="s">
        <v>2422</v>
      </c>
      <c r="N1194" t="s">
        <v>417</v>
      </c>
      <c r="O1194" t="s">
        <v>418</v>
      </c>
      <c r="P1194" t="s">
        <v>419</v>
      </c>
      <c r="Q1194" t="s">
        <v>34</v>
      </c>
      <c r="R1194" t="s">
        <v>420</v>
      </c>
      <c r="S1194" t="s">
        <v>73</v>
      </c>
      <c r="T1194" t="s">
        <v>167</v>
      </c>
      <c r="U1194" t="s">
        <v>38</v>
      </c>
      <c r="V1194" t="s">
        <v>39</v>
      </c>
      <c r="W1194" t="s">
        <v>421</v>
      </c>
      <c r="X1194" t="s">
        <v>422</v>
      </c>
      <c r="Y1194" t="s">
        <v>42</v>
      </c>
    </row>
    <row r="1195" spans="1:25" x14ac:dyDescent="0.25">
      <c r="A1195">
        <v>10146</v>
      </c>
      <c r="B1195">
        <v>47</v>
      </c>
      <c r="C1195" t="s">
        <v>2427</v>
      </c>
      <c r="D1195">
        <v>2</v>
      </c>
      <c r="E1195" t="s">
        <v>2428</v>
      </c>
      <c r="F1195" t="s">
        <v>2429</v>
      </c>
      <c r="G1195" t="s">
        <v>28</v>
      </c>
      <c r="H1195">
        <v>3</v>
      </c>
      <c r="I1195">
        <v>9</v>
      </c>
      <c r="J1195">
        <v>2003</v>
      </c>
      <c r="K1195" t="s">
        <v>29</v>
      </c>
      <c r="L1195">
        <v>62</v>
      </c>
      <c r="M1195" t="s">
        <v>2422</v>
      </c>
      <c r="N1195" t="s">
        <v>1507</v>
      </c>
      <c r="O1195" t="s">
        <v>1508</v>
      </c>
      <c r="P1195" t="s">
        <v>1509</v>
      </c>
      <c r="Q1195" t="s">
        <v>34</v>
      </c>
      <c r="R1195" t="s">
        <v>1089</v>
      </c>
      <c r="S1195" t="s">
        <v>166</v>
      </c>
      <c r="T1195" t="s">
        <v>1510</v>
      </c>
      <c r="U1195" t="s">
        <v>38</v>
      </c>
      <c r="V1195" t="s">
        <v>39</v>
      </c>
      <c r="W1195" t="s">
        <v>1511</v>
      </c>
      <c r="X1195" t="s">
        <v>1512</v>
      </c>
      <c r="Y1195" t="s">
        <v>65</v>
      </c>
    </row>
    <row r="1196" spans="1:25" x14ac:dyDescent="0.25">
      <c r="A1196">
        <v>10159</v>
      </c>
      <c r="B1196">
        <v>21</v>
      </c>
      <c r="C1196" t="s">
        <v>2430</v>
      </c>
      <c r="D1196">
        <v>8</v>
      </c>
      <c r="E1196" t="s">
        <v>2431</v>
      </c>
      <c r="F1196" t="s">
        <v>79</v>
      </c>
      <c r="G1196" t="s">
        <v>28</v>
      </c>
      <c r="H1196">
        <v>4</v>
      </c>
      <c r="I1196">
        <v>10</v>
      </c>
      <c r="J1196">
        <v>2003</v>
      </c>
      <c r="K1196" t="s">
        <v>29</v>
      </c>
      <c r="L1196">
        <v>62</v>
      </c>
      <c r="M1196" t="s">
        <v>2422</v>
      </c>
      <c r="N1196" t="s">
        <v>80</v>
      </c>
      <c r="O1196" t="s">
        <v>81</v>
      </c>
      <c r="P1196" t="s">
        <v>82</v>
      </c>
      <c r="Q1196" t="s">
        <v>34</v>
      </c>
      <c r="R1196" t="s">
        <v>83</v>
      </c>
      <c r="S1196" t="s">
        <v>73</v>
      </c>
      <c r="T1196" t="s">
        <v>34</v>
      </c>
      <c r="U1196" t="s">
        <v>38</v>
      </c>
      <c r="V1196" t="s">
        <v>39</v>
      </c>
      <c r="W1196" t="s">
        <v>84</v>
      </c>
      <c r="X1196" t="s">
        <v>76</v>
      </c>
      <c r="Y1196" t="s">
        <v>42</v>
      </c>
    </row>
    <row r="1197" spans="1:25" x14ac:dyDescent="0.25">
      <c r="A1197">
        <v>10169</v>
      </c>
      <c r="B1197">
        <v>38</v>
      </c>
      <c r="C1197" t="s">
        <v>2432</v>
      </c>
      <c r="D1197">
        <v>8</v>
      </c>
      <c r="E1197" t="s">
        <v>2433</v>
      </c>
      <c r="F1197" t="s">
        <v>800</v>
      </c>
      <c r="G1197" t="s">
        <v>28</v>
      </c>
      <c r="H1197">
        <v>4</v>
      </c>
      <c r="I1197">
        <v>11</v>
      </c>
      <c r="J1197">
        <v>2003</v>
      </c>
      <c r="K1197" t="s">
        <v>29</v>
      </c>
      <c r="L1197">
        <v>62</v>
      </c>
      <c r="M1197" t="s">
        <v>2422</v>
      </c>
      <c r="N1197" t="s">
        <v>448</v>
      </c>
      <c r="O1197" t="s">
        <v>449</v>
      </c>
      <c r="P1197" t="s">
        <v>450</v>
      </c>
      <c r="Q1197" t="s">
        <v>451</v>
      </c>
      <c r="R1197" t="s">
        <v>452</v>
      </c>
      <c r="S1197" t="s">
        <v>238</v>
      </c>
      <c r="T1197" t="s">
        <v>453</v>
      </c>
      <c r="U1197" t="s">
        <v>139</v>
      </c>
      <c r="V1197" t="s">
        <v>140</v>
      </c>
      <c r="W1197" t="s">
        <v>454</v>
      </c>
      <c r="X1197" t="s">
        <v>455</v>
      </c>
      <c r="Y1197" t="s">
        <v>42</v>
      </c>
    </row>
    <row r="1198" spans="1:25" x14ac:dyDescent="0.25">
      <c r="A1198">
        <v>10180</v>
      </c>
      <c r="B1198">
        <v>21</v>
      </c>
      <c r="C1198" t="s">
        <v>2425</v>
      </c>
      <c r="D1198">
        <v>3</v>
      </c>
      <c r="E1198" t="s">
        <v>2434</v>
      </c>
      <c r="F1198" t="s">
        <v>97</v>
      </c>
      <c r="G1198" t="s">
        <v>28</v>
      </c>
      <c r="H1198">
        <v>4</v>
      </c>
      <c r="I1198">
        <v>11</v>
      </c>
      <c r="J1198">
        <v>2003</v>
      </c>
      <c r="K1198" t="s">
        <v>29</v>
      </c>
      <c r="L1198">
        <v>62</v>
      </c>
      <c r="M1198" t="s">
        <v>2422</v>
      </c>
      <c r="N1198" t="s">
        <v>98</v>
      </c>
      <c r="O1198" t="s">
        <v>99</v>
      </c>
      <c r="P1198" t="s">
        <v>100</v>
      </c>
      <c r="Q1198" t="s">
        <v>34</v>
      </c>
      <c r="R1198" t="s">
        <v>101</v>
      </c>
      <c r="S1198" t="s">
        <v>34</v>
      </c>
      <c r="T1198" t="s">
        <v>102</v>
      </c>
      <c r="U1198" t="s">
        <v>51</v>
      </c>
      <c r="V1198" t="s">
        <v>52</v>
      </c>
      <c r="W1198" t="s">
        <v>103</v>
      </c>
      <c r="X1198" t="s">
        <v>104</v>
      </c>
      <c r="Y1198" t="s">
        <v>42</v>
      </c>
    </row>
    <row r="1199" spans="1:25" x14ac:dyDescent="0.25">
      <c r="A1199">
        <v>10191</v>
      </c>
      <c r="B1199">
        <v>43</v>
      </c>
      <c r="C1199" t="s">
        <v>2435</v>
      </c>
      <c r="D1199">
        <v>9</v>
      </c>
      <c r="E1199" t="s">
        <v>2436</v>
      </c>
      <c r="F1199" t="s">
        <v>804</v>
      </c>
      <c r="G1199" t="s">
        <v>28</v>
      </c>
      <c r="H1199">
        <v>4</v>
      </c>
      <c r="I1199">
        <v>11</v>
      </c>
      <c r="J1199">
        <v>2003</v>
      </c>
      <c r="K1199" t="s">
        <v>29</v>
      </c>
      <c r="L1199">
        <v>62</v>
      </c>
      <c r="M1199" t="s">
        <v>2422</v>
      </c>
      <c r="N1199" t="s">
        <v>805</v>
      </c>
      <c r="O1199" t="s">
        <v>806</v>
      </c>
      <c r="P1199" t="s">
        <v>807</v>
      </c>
      <c r="Q1199" t="s">
        <v>34</v>
      </c>
      <c r="R1199" t="s">
        <v>808</v>
      </c>
      <c r="S1199" t="s">
        <v>34</v>
      </c>
      <c r="T1199" t="s">
        <v>809</v>
      </c>
      <c r="U1199" t="s">
        <v>810</v>
      </c>
      <c r="V1199" t="s">
        <v>52</v>
      </c>
      <c r="W1199" t="s">
        <v>811</v>
      </c>
      <c r="X1199" t="s">
        <v>812</v>
      </c>
      <c r="Y1199" t="s">
        <v>65</v>
      </c>
    </row>
    <row r="1200" spans="1:25" x14ac:dyDescent="0.25">
      <c r="A1200">
        <v>10211</v>
      </c>
      <c r="B1200">
        <v>46</v>
      </c>
      <c r="C1200" t="s">
        <v>1797</v>
      </c>
      <c r="D1200">
        <v>8</v>
      </c>
      <c r="E1200" t="s">
        <v>2437</v>
      </c>
      <c r="F1200" t="s">
        <v>123</v>
      </c>
      <c r="G1200" t="s">
        <v>28</v>
      </c>
      <c r="H1200">
        <v>1</v>
      </c>
      <c r="I1200">
        <v>1</v>
      </c>
      <c r="J1200">
        <v>2004</v>
      </c>
      <c r="K1200" t="s">
        <v>29</v>
      </c>
      <c r="L1200">
        <v>62</v>
      </c>
      <c r="M1200" t="s">
        <v>2422</v>
      </c>
      <c r="N1200" t="s">
        <v>124</v>
      </c>
      <c r="O1200" t="s">
        <v>125</v>
      </c>
      <c r="P1200" t="s">
        <v>126</v>
      </c>
      <c r="Q1200" t="s">
        <v>34</v>
      </c>
      <c r="R1200" t="s">
        <v>61</v>
      </c>
      <c r="S1200" t="s">
        <v>34</v>
      </c>
      <c r="T1200" t="s">
        <v>127</v>
      </c>
      <c r="U1200" t="s">
        <v>51</v>
      </c>
      <c r="V1200" t="s">
        <v>52</v>
      </c>
      <c r="W1200" t="s">
        <v>128</v>
      </c>
      <c r="X1200" t="s">
        <v>129</v>
      </c>
      <c r="Y1200" t="s">
        <v>42</v>
      </c>
    </row>
    <row r="1201" spans="1:25" x14ac:dyDescent="0.25">
      <c r="A1201">
        <v>10224</v>
      </c>
      <c r="B1201">
        <v>38</v>
      </c>
      <c r="C1201" t="s">
        <v>2438</v>
      </c>
      <c r="D1201">
        <v>1</v>
      </c>
      <c r="E1201" t="s">
        <v>2439</v>
      </c>
      <c r="F1201" t="s">
        <v>1002</v>
      </c>
      <c r="G1201" t="s">
        <v>28</v>
      </c>
      <c r="H1201">
        <v>1</v>
      </c>
      <c r="I1201">
        <v>2</v>
      </c>
      <c r="J1201">
        <v>2004</v>
      </c>
      <c r="K1201" t="s">
        <v>29</v>
      </c>
      <c r="L1201">
        <v>62</v>
      </c>
      <c r="M1201" t="s">
        <v>2422</v>
      </c>
      <c r="N1201" t="s">
        <v>98</v>
      </c>
      <c r="O1201" t="s">
        <v>99</v>
      </c>
      <c r="P1201" t="s">
        <v>100</v>
      </c>
      <c r="Q1201" t="s">
        <v>34</v>
      </c>
      <c r="R1201" t="s">
        <v>101</v>
      </c>
      <c r="S1201" t="s">
        <v>34</v>
      </c>
      <c r="T1201" t="s">
        <v>102</v>
      </c>
      <c r="U1201" t="s">
        <v>51</v>
      </c>
      <c r="V1201" t="s">
        <v>52</v>
      </c>
      <c r="W1201" t="s">
        <v>103</v>
      </c>
      <c r="X1201" t="s">
        <v>104</v>
      </c>
      <c r="Y1201" t="s">
        <v>42</v>
      </c>
    </row>
    <row r="1202" spans="1:25" x14ac:dyDescent="0.25">
      <c r="A1202">
        <v>10237</v>
      </c>
      <c r="B1202">
        <v>26</v>
      </c>
      <c r="C1202" t="s">
        <v>2440</v>
      </c>
      <c r="D1202">
        <v>1</v>
      </c>
      <c r="E1202" t="s">
        <v>2441</v>
      </c>
      <c r="F1202" t="s">
        <v>144</v>
      </c>
      <c r="G1202" t="s">
        <v>28</v>
      </c>
      <c r="H1202">
        <v>2</v>
      </c>
      <c r="I1202">
        <v>4</v>
      </c>
      <c r="J1202">
        <v>2004</v>
      </c>
      <c r="K1202" t="s">
        <v>29</v>
      </c>
      <c r="L1202">
        <v>62</v>
      </c>
      <c r="M1202" t="s">
        <v>2422</v>
      </c>
      <c r="N1202" t="s">
        <v>145</v>
      </c>
      <c r="O1202" t="s">
        <v>146</v>
      </c>
      <c r="P1202" t="s">
        <v>147</v>
      </c>
      <c r="Q1202" t="s">
        <v>148</v>
      </c>
      <c r="R1202" t="s">
        <v>35</v>
      </c>
      <c r="S1202" t="s">
        <v>36</v>
      </c>
      <c r="T1202" t="s">
        <v>37</v>
      </c>
      <c r="U1202" t="s">
        <v>38</v>
      </c>
      <c r="V1202" t="s">
        <v>39</v>
      </c>
      <c r="W1202" t="s">
        <v>149</v>
      </c>
      <c r="X1202" t="s">
        <v>150</v>
      </c>
      <c r="Y1202" t="s">
        <v>42</v>
      </c>
    </row>
    <row r="1203" spans="1:25" x14ac:dyDescent="0.25">
      <c r="A1203">
        <v>10252</v>
      </c>
      <c r="B1203">
        <v>31</v>
      </c>
      <c r="C1203" t="s">
        <v>2442</v>
      </c>
      <c r="D1203">
        <v>5</v>
      </c>
      <c r="E1203" t="s">
        <v>2443</v>
      </c>
      <c r="F1203" t="s">
        <v>2305</v>
      </c>
      <c r="G1203" t="s">
        <v>28</v>
      </c>
      <c r="H1203">
        <v>2</v>
      </c>
      <c r="I1203">
        <v>5</v>
      </c>
      <c r="J1203">
        <v>2004</v>
      </c>
      <c r="K1203" t="s">
        <v>29</v>
      </c>
      <c r="L1203">
        <v>62</v>
      </c>
      <c r="M1203" t="s">
        <v>2422</v>
      </c>
      <c r="N1203" t="s">
        <v>124</v>
      </c>
      <c r="O1203" t="s">
        <v>125</v>
      </c>
      <c r="P1203" t="s">
        <v>126</v>
      </c>
      <c r="Q1203" t="s">
        <v>34</v>
      </c>
      <c r="R1203" t="s">
        <v>61</v>
      </c>
      <c r="S1203" t="s">
        <v>34</v>
      </c>
      <c r="T1203" t="s">
        <v>127</v>
      </c>
      <c r="U1203" t="s">
        <v>51</v>
      </c>
      <c r="V1203" t="s">
        <v>52</v>
      </c>
      <c r="W1203" t="s">
        <v>128</v>
      </c>
      <c r="X1203" t="s">
        <v>129</v>
      </c>
      <c r="Y1203" t="s">
        <v>42</v>
      </c>
    </row>
    <row r="1204" spans="1:25" x14ac:dyDescent="0.25">
      <c r="A1204">
        <v>10264</v>
      </c>
      <c r="B1204">
        <v>48</v>
      </c>
      <c r="C1204" t="s">
        <v>2444</v>
      </c>
      <c r="D1204">
        <v>3</v>
      </c>
      <c r="E1204" t="s">
        <v>2445</v>
      </c>
      <c r="F1204" t="s">
        <v>2446</v>
      </c>
      <c r="G1204" t="s">
        <v>28</v>
      </c>
      <c r="H1204">
        <v>2</v>
      </c>
      <c r="I1204">
        <v>6</v>
      </c>
      <c r="J1204">
        <v>2004</v>
      </c>
      <c r="K1204" t="s">
        <v>29</v>
      </c>
      <c r="L1204">
        <v>62</v>
      </c>
      <c r="M1204" t="s">
        <v>2422</v>
      </c>
      <c r="N1204" t="s">
        <v>656</v>
      </c>
      <c r="O1204" t="s">
        <v>657</v>
      </c>
      <c r="P1204" t="s">
        <v>658</v>
      </c>
      <c r="Q1204" t="s">
        <v>34</v>
      </c>
      <c r="R1204" t="s">
        <v>659</v>
      </c>
      <c r="S1204" t="s">
        <v>185</v>
      </c>
      <c r="T1204" t="s">
        <v>660</v>
      </c>
      <c r="U1204" t="s">
        <v>38</v>
      </c>
      <c r="V1204" t="s">
        <v>39</v>
      </c>
      <c r="W1204" t="s">
        <v>661</v>
      </c>
      <c r="X1204" t="s">
        <v>94</v>
      </c>
      <c r="Y1204" t="s">
        <v>42</v>
      </c>
    </row>
    <row r="1205" spans="1:25" x14ac:dyDescent="0.25">
      <c r="A1205">
        <v>10276</v>
      </c>
      <c r="B1205">
        <v>33</v>
      </c>
      <c r="C1205" t="s">
        <v>2425</v>
      </c>
      <c r="D1205">
        <v>9</v>
      </c>
      <c r="E1205" t="s">
        <v>2447</v>
      </c>
      <c r="F1205" t="s">
        <v>839</v>
      </c>
      <c r="G1205" t="s">
        <v>28</v>
      </c>
      <c r="H1205">
        <v>3</v>
      </c>
      <c r="I1205">
        <v>8</v>
      </c>
      <c r="J1205">
        <v>2004</v>
      </c>
      <c r="K1205" t="s">
        <v>29</v>
      </c>
      <c r="L1205">
        <v>62</v>
      </c>
      <c r="M1205" t="s">
        <v>2422</v>
      </c>
      <c r="N1205" t="s">
        <v>840</v>
      </c>
      <c r="O1205" t="s">
        <v>841</v>
      </c>
      <c r="P1205" t="s">
        <v>842</v>
      </c>
      <c r="Q1205" t="s">
        <v>34</v>
      </c>
      <c r="R1205" t="s">
        <v>441</v>
      </c>
      <c r="S1205" t="s">
        <v>185</v>
      </c>
      <c r="T1205" t="s">
        <v>442</v>
      </c>
      <c r="U1205" t="s">
        <v>38</v>
      </c>
      <c r="V1205" t="s">
        <v>39</v>
      </c>
      <c r="W1205" t="s">
        <v>843</v>
      </c>
      <c r="X1205" t="s">
        <v>844</v>
      </c>
      <c r="Y1205" t="s">
        <v>42</v>
      </c>
    </row>
    <row r="1206" spans="1:25" x14ac:dyDescent="0.25">
      <c r="A1206">
        <v>10286</v>
      </c>
      <c r="B1206">
        <v>38</v>
      </c>
      <c r="C1206" t="s">
        <v>2448</v>
      </c>
      <c r="D1206">
        <v>1</v>
      </c>
      <c r="E1206" t="s">
        <v>2449</v>
      </c>
      <c r="F1206" t="s">
        <v>2450</v>
      </c>
      <c r="G1206" t="s">
        <v>28</v>
      </c>
      <c r="H1206">
        <v>3</v>
      </c>
      <c r="I1206">
        <v>8</v>
      </c>
      <c r="J1206">
        <v>2004</v>
      </c>
      <c r="K1206" t="s">
        <v>29</v>
      </c>
      <c r="L1206">
        <v>62</v>
      </c>
      <c r="M1206" t="s">
        <v>2422</v>
      </c>
      <c r="N1206" t="s">
        <v>713</v>
      </c>
      <c r="O1206" t="s">
        <v>714</v>
      </c>
      <c r="P1206" t="s">
        <v>715</v>
      </c>
      <c r="Q1206" t="s">
        <v>34</v>
      </c>
      <c r="R1206" t="s">
        <v>61</v>
      </c>
      <c r="S1206" t="s">
        <v>34</v>
      </c>
      <c r="T1206" t="s">
        <v>716</v>
      </c>
      <c r="U1206" t="s">
        <v>51</v>
      </c>
      <c r="V1206" t="s">
        <v>52</v>
      </c>
      <c r="W1206" t="s">
        <v>717</v>
      </c>
      <c r="X1206" t="s">
        <v>718</v>
      </c>
      <c r="Y1206" t="s">
        <v>42</v>
      </c>
    </row>
    <row r="1207" spans="1:25" x14ac:dyDescent="0.25">
      <c r="A1207">
        <v>10299</v>
      </c>
      <c r="B1207">
        <v>39</v>
      </c>
      <c r="C1207" t="s">
        <v>2451</v>
      </c>
      <c r="D1207">
        <v>3</v>
      </c>
      <c r="E1207" t="s">
        <v>2452</v>
      </c>
      <c r="F1207" t="s">
        <v>190</v>
      </c>
      <c r="G1207" t="s">
        <v>28</v>
      </c>
      <c r="H1207">
        <v>3</v>
      </c>
      <c r="I1207">
        <v>9</v>
      </c>
      <c r="J1207">
        <v>2004</v>
      </c>
      <c r="K1207" t="s">
        <v>29</v>
      </c>
      <c r="L1207">
        <v>62</v>
      </c>
      <c r="M1207" t="s">
        <v>2422</v>
      </c>
      <c r="N1207" t="s">
        <v>191</v>
      </c>
      <c r="O1207" t="s">
        <v>192</v>
      </c>
      <c r="P1207" t="s">
        <v>193</v>
      </c>
      <c r="Q1207" t="s">
        <v>34</v>
      </c>
      <c r="R1207" t="s">
        <v>194</v>
      </c>
      <c r="S1207" t="s">
        <v>34</v>
      </c>
      <c r="T1207" t="s">
        <v>195</v>
      </c>
      <c r="U1207" t="s">
        <v>196</v>
      </c>
      <c r="V1207" t="s">
        <v>52</v>
      </c>
      <c r="W1207" t="s">
        <v>197</v>
      </c>
      <c r="X1207" t="s">
        <v>198</v>
      </c>
      <c r="Y1207" t="s">
        <v>42</v>
      </c>
    </row>
    <row r="1208" spans="1:25" x14ac:dyDescent="0.25">
      <c r="A1208">
        <v>10310</v>
      </c>
      <c r="B1208">
        <v>42</v>
      </c>
      <c r="C1208" t="s">
        <v>2427</v>
      </c>
      <c r="D1208">
        <v>16</v>
      </c>
      <c r="E1208" t="s">
        <v>2453</v>
      </c>
      <c r="F1208" t="s">
        <v>856</v>
      </c>
      <c r="G1208" t="s">
        <v>28</v>
      </c>
      <c r="H1208">
        <v>4</v>
      </c>
      <c r="I1208">
        <v>10</v>
      </c>
      <c r="J1208">
        <v>2004</v>
      </c>
      <c r="K1208" t="s">
        <v>29</v>
      </c>
      <c r="L1208">
        <v>62</v>
      </c>
      <c r="M1208" t="s">
        <v>2422</v>
      </c>
      <c r="N1208" t="s">
        <v>805</v>
      </c>
      <c r="O1208" t="s">
        <v>806</v>
      </c>
      <c r="P1208" t="s">
        <v>807</v>
      </c>
      <c r="Q1208" t="s">
        <v>34</v>
      </c>
      <c r="R1208" t="s">
        <v>808</v>
      </c>
      <c r="S1208" t="s">
        <v>34</v>
      </c>
      <c r="T1208" t="s">
        <v>809</v>
      </c>
      <c r="U1208" t="s">
        <v>810</v>
      </c>
      <c r="V1208" t="s">
        <v>52</v>
      </c>
      <c r="W1208" t="s">
        <v>811</v>
      </c>
      <c r="X1208" t="s">
        <v>812</v>
      </c>
      <c r="Y1208" t="s">
        <v>42</v>
      </c>
    </row>
    <row r="1209" spans="1:25" x14ac:dyDescent="0.25">
      <c r="A1209">
        <v>10319</v>
      </c>
      <c r="B1209">
        <v>44</v>
      </c>
      <c r="C1209" t="s">
        <v>2454</v>
      </c>
      <c r="D1209">
        <v>4</v>
      </c>
      <c r="E1209" t="s">
        <v>2455</v>
      </c>
      <c r="F1209" t="s">
        <v>858</v>
      </c>
      <c r="G1209" t="s">
        <v>28</v>
      </c>
      <c r="H1209">
        <v>4</v>
      </c>
      <c r="I1209">
        <v>11</v>
      </c>
      <c r="J1209">
        <v>2004</v>
      </c>
      <c r="K1209" t="s">
        <v>29</v>
      </c>
      <c r="L1209">
        <v>62</v>
      </c>
      <c r="M1209" t="s">
        <v>2422</v>
      </c>
      <c r="N1209" t="s">
        <v>1011</v>
      </c>
      <c r="O1209" t="s">
        <v>1012</v>
      </c>
      <c r="P1209" t="s">
        <v>1013</v>
      </c>
      <c r="Q1209" t="s">
        <v>1014</v>
      </c>
      <c r="R1209" t="s">
        <v>35</v>
      </c>
      <c r="S1209" t="s">
        <v>36</v>
      </c>
      <c r="T1209" t="s">
        <v>37</v>
      </c>
      <c r="U1209" t="s">
        <v>38</v>
      </c>
      <c r="V1209" t="s">
        <v>39</v>
      </c>
      <c r="W1209" t="s">
        <v>1015</v>
      </c>
      <c r="X1209" t="s">
        <v>1016</v>
      </c>
      <c r="Y1209" t="s">
        <v>42</v>
      </c>
    </row>
    <row r="1210" spans="1:25" x14ac:dyDescent="0.25">
      <c r="A1210">
        <v>10330</v>
      </c>
      <c r="B1210">
        <v>29</v>
      </c>
      <c r="C1210" t="s">
        <v>2456</v>
      </c>
      <c r="D1210">
        <v>2</v>
      </c>
      <c r="E1210" t="s">
        <v>2457</v>
      </c>
      <c r="F1210" t="s">
        <v>2383</v>
      </c>
      <c r="G1210" t="s">
        <v>28</v>
      </c>
      <c r="H1210">
        <v>4</v>
      </c>
      <c r="I1210">
        <v>11</v>
      </c>
      <c r="J1210">
        <v>2004</v>
      </c>
      <c r="K1210" t="s">
        <v>29</v>
      </c>
      <c r="L1210">
        <v>62</v>
      </c>
      <c r="M1210" t="s">
        <v>2422</v>
      </c>
      <c r="N1210" t="s">
        <v>777</v>
      </c>
      <c r="O1210" t="s">
        <v>778</v>
      </c>
      <c r="P1210" t="s">
        <v>779</v>
      </c>
      <c r="Q1210" t="s">
        <v>34</v>
      </c>
      <c r="R1210" t="s">
        <v>780</v>
      </c>
      <c r="S1210" t="s">
        <v>34</v>
      </c>
      <c r="T1210" t="s">
        <v>781</v>
      </c>
      <c r="U1210" t="s">
        <v>782</v>
      </c>
      <c r="V1210" t="s">
        <v>307</v>
      </c>
      <c r="W1210" t="s">
        <v>783</v>
      </c>
      <c r="X1210" t="s">
        <v>784</v>
      </c>
      <c r="Y1210" t="s">
        <v>42</v>
      </c>
    </row>
    <row r="1211" spans="1:25" x14ac:dyDescent="0.25">
      <c r="A1211">
        <v>10342</v>
      </c>
      <c r="B1211">
        <v>26</v>
      </c>
      <c r="C1211" t="s">
        <v>2451</v>
      </c>
      <c r="D1211">
        <v>8</v>
      </c>
      <c r="E1211" t="s">
        <v>2458</v>
      </c>
      <c r="F1211" t="s">
        <v>220</v>
      </c>
      <c r="G1211" t="s">
        <v>28</v>
      </c>
      <c r="H1211">
        <v>4</v>
      </c>
      <c r="I1211">
        <v>11</v>
      </c>
      <c r="J1211">
        <v>2004</v>
      </c>
      <c r="K1211" t="s">
        <v>29</v>
      </c>
      <c r="L1211">
        <v>62</v>
      </c>
      <c r="M1211" t="s">
        <v>2422</v>
      </c>
      <c r="N1211" t="s">
        <v>132</v>
      </c>
      <c r="O1211" t="s">
        <v>133</v>
      </c>
      <c r="P1211" t="s">
        <v>134</v>
      </c>
      <c r="Q1211" t="s">
        <v>135</v>
      </c>
      <c r="R1211" t="s">
        <v>136</v>
      </c>
      <c r="S1211" t="s">
        <v>137</v>
      </c>
      <c r="T1211" t="s">
        <v>138</v>
      </c>
      <c r="U1211" t="s">
        <v>139</v>
      </c>
      <c r="V1211" t="s">
        <v>140</v>
      </c>
      <c r="W1211" t="s">
        <v>141</v>
      </c>
      <c r="X1211" t="s">
        <v>142</v>
      </c>
      <c r="Y1211" t="s">
        <v>42</v>
      </c>
    </row>
    <row r="1212" spans="1:25" x14ac:dyDescent="0.25">
      <c r="A1212">
        <v>10355</v>
      </c>
      <c r="B1212">
        <v>31</v>
      </c>
      <c r="C1212" t="s">
        <v>2459</v>
      </c>
      <c r="D1212">
        <v>1</v>
      </c>
      <c r="E1212" t="s">
        <v>2460</v>
      </c>
      <c r="F1212" t="s">
        <v>2386</v>
      </c>
      <c r="G1212" t="s">
        <v>28</v>
      </c>
      <c r="H1212">
        <v>4</v>
      </c>
      <c r="I1212">
        <v>12</v>
      </c>
      <c r="J1212">
        <v>2004</v>
      </c>
      <c r="K1212" t="s">
        <v>29</v>
      </c>
      <c r="L1212">
        <v>62</v>
      </c>
      <c r="M1212" t="s">
        <v>2422</v>
      </c>
      <c r="N1212" t="s">
        <v>268</v>
      </c>
      <c r="O1212" t="s">
        <v>269</v>
      </c>
      <c r="P1212" t="s">
        <v>270</v>
      </c>
      <c r="Q1212" t="s">
        <v>34</v>
      </c>
      <c r="R1212" t="s">
        <v>271</v>
      </c>
      <c r="S1212" t="s">
        <v>34</v>
      </c>
      <c r="T1212" t="s">
        <v>272</v>
      </c>
      <c r="U1212" t="s">
        <v>273</v>
      </c>
      <c r="V1212" t="s">
        <v>52</v>
      </c>
      <c r="W1212" t="s">
        <v>274</v>
      </c>
      <c r="X1212" t="s">
        <v>275</v>
      </c>
      <c r="Y1212" t="s">
        <v>42</v>
      </c>
    </row>
    <row r="1213" spans="1:25" x14ac:dyDescent="0.25">
      <c r="A1213">
        <v>10363</v>
      </c>
      <c r="B1213">
        <v>32</v>
      </c>
      <c r="C1213" t="s">
        <v>2461</v>
      </c>
      <c r="D1213">
        <v>12</v>
      </c>
      <c r="E1213" t="s">
        <v>2462</v>
      </c>
      <c r="F1213" t="s">
        <v>865</v>
      </c>
      <c r="G1213" t="s">
        <v>28</v>
      </c>
      <c r="H1213">
        <v>1</v>
      </c>
      <c r="I1213">
        <v>1</v>
      </c>
      <c r="J1213">
        <v>2005</v>
      </c>
      <c r="K1213" t="s">
        <v>29</v>
      </c>
      <c r="L1213">
        <v>62</v>
      </c>
      <c r="M1213" t="s">
        <v>2422</v>
      </c>
      <c r="N1213" t="s">
        <v>866</v>
      </c>
      <c r="O1213" t="s">
        <v>867</v>
      </c>
      <c r="P1213" t="s">
        <v>868</v>
      </c>
      <c r="Q1213" t="s">
        <v>34</v>
      </c>
      <c r="R1213" t="s">
        <v>869</v>
      </c>
      <c r="S1213" t="s">
        <v>34</v>
      </c>
      <c r="T1213" t="s">
        <v>870</v>
      </c>
      <c r="U1213" t="s">
        <v>196</v>
      </c>
      <c r="V1213" t="s">
        <v>52</v>
      </c>
      <c r="W1213" t="s">
        <v>871</v>
      </c>
      <c r="X1213" t="s">
        <v>872</v>
      </c>
      <c r="Y1213" t="s">
        <v>42</v>
      </c>
    </row>
    <row r="1214" spans="1:25" x14ac:dyDescent="0.25">
      <c r="A1214">
        <v>10378</v>
      </c>
      <c r="B1214">
        <v>28</v>
      </c>
      <c r="C1214" t="s">
        <v>77</v>
      </c>
      <c r="D1214">
        <v>9</v>
      </c>
      <c r="E1214" t="s">
        <v>2463</v>
      </c>
      <c r="F1214" t="s">
        <v>1496</v>
      </c>
      <c r="G1214" t="s">
        <v>28</v>
      </c>
      <c r="H1214">
        <v>1</v>
      </c>
      <c r="I1214">
        <v>2</v>
      </c>
      <c r="J1214">
        <v>2005</v>
      </c>
      <c r="K1214" t="s">
        <v>29</v>
      </c>
      <c r="L1214">
        <v>62</v>
      </c>
      <c r="M1214" t="s">
        <v>2422</v>
      </c>
      <c r="N1214" t="s">
        <v>268</v>
      </c>
      <c r="O1214" t="s">
        <v>269</v>
      </c>
      <c r="P1214" t="s">
        <v>270</v>
      </c>
      <c r="Q1214" t="s">
        <v>34</v>
      </c>
      <c r="R1214" t="s">
        <v>271</v>
      </c>
      <c r="S1214" t="s">
        <v>34</v>
      </c>
      <c r="T1214" t="s">
        <v>272</v>
      </c>
      <c r="U1214" t="s">
        <v>273</v>
      </c>
      <c r="V1214" t="s">
        <v>52</v>
      </c>
      <c r="W1214" t="s">
        <v>274</v>
      </c>
      <c r="X1214" t="s">
        <v>275</v>
      </c>
      <c r="Y1214" t="s">
        <v>65</v>
      </c>
    </row>
    <row r="1215" spans="1:25" x14ac:dyDescent="0.25">
      <c r="A1215">
        <v>10390</v>
      </c>
      <c r="B1215">
        <v>36</v>
      </c>
      <c r="C1215" t="s">
        <v>77</v>
      </c>
      <c r="D1215">
        <v>2</v>
      </c>
      <c r="E1215" t="s">
        <v>2464</v>
      </c>
      <c r="F1215" t="s">
        <v>1348</v>
      </c>
      <c r="G1215" t="s">
        <v>28</v>
      </c>
      <c r="H1215">
        <v>1</v>
      </c>
      <c r="I1215">
        <v>3</v>
      </c>
      <c r="J1215">
        <v>2005</v>
      </c>
      <c r="K1215" t="s">
        <v>29</v>
      </c>
      <c r="L1215">
        <v>62</v>
      </c>
      <c r="M1215" t="s">
        <v>2422</v>
      </c>
      <c r="N1215" t="s">
        <v>417</v>
      </c>
      <c r="O1215" t="s">
        <v>418</v>
      </c>
      <c r="P1215" t="s">
        <v>419</v>
      </c>
      <c r="Q1215" t="s">
        <v>34</v>
      </c>
      <c r="R1215" t="s">
        <v>420</v>
      </c>
      <c r="S1215" t="s">
        <v>73</v>
      </c>
      <c r="T1215" t="s">
        <v>167</v>
      </c>
      <c r="U1215" t="s">
        <v>38</v>
      </c>
      <c r="V1215" t="s">
        <v>39</v>
      </c>
      <c r="W1215" t="s">
        <v>421</v>
      </c>
      <c r="X1215" t="s">
        <v>422</v>
      </c>
      <c r="Y1215" t="s">
        <v>65</v>
      </c>
    </row>
    <row r="1216" spans="1:25" x14ac:dyDescent="0.25">
      <c r="A1216">
        <v>10403</v>
      </c>
      <c r="B1216">
        <v>36</v>
      </c>
      <c r="C1216" t="s">
        <v>2440</v>
      </c>
      <c r="D1216">
        <v>1</v>
      </c>
      <c r="E1216" t="s">
        <v>2465</v>
      </c>
      <c r="F1216" t="s">
        <v>256</v>
      </c>
      <c r="G1216" t="s">
        <v>28</v>
      </c>
      <c r="H1216">
        <v>2</v>
      </c>
      <c r="I1216">
        <v>4</v>
      </c>
      <c r="J1216">
        <v>2005</v>
      </c>
      <c r="K1216" t="s">
        <v>29</v>
      </c>
      <c r="L1216">
        <v>62</v>
      </c>
      <c r="M1216" t="s">
        <v>2422</v>
      </c>
      <c r="N1216" t="s">
        <v>257</v>
      </c>
      <c r="O1216" t="s">
        <v>258</v>
      </c>
      <c r="P1216" t="s">
        <v>259</v>
      </c>
      <c r="Q1216" t="s">
        <v>34</v>
      </c>
      <c r="R1216" t="s">
        <v>260</v>
      </c>
      <c r="S1216" t="s">
        <v>34</v>
      </c>
      <c r="T1216" t="s">
        <v>261</v>
      </c>
      <c r="U1216" t="s">
        <v>262</v>
      </c>
      <c r="V1216" t="s">
        <v>52</v>
      </c>
      <c r="W1216" t="s">
        <v>263</v>
      </c>
      <c r="X1216" t="s">
        <v>264</v>
      </c>
      <c r="Y1216" t="s">
        <v>42</v>
      </c>
    </row>
    <row r="1217" spans="1:25" x14ac:dyDescent="0.25">
      <c r="A1217">
        <v>10106</v>
      </c>
      <c r="B1217">
        <v>41</v>
      </c>
      <c r="C1217" t="s">
        <v>77</v>
      </c>
      <c r="D1217">
        <v>17</v>
      </c>
      <c r="E1217" t="s">
        <v>2466</v>
      </c>
      <c r="F1217" t="s">
        <v>1501</v>
      </c>
      <c r="G1217" t="s">
        <v>28</v>
      </c>
      <c r="H1217">
        <v>1</v>
      </c>
      <c r="I1217">
        <v>2</v>
      </c>
      <c r="J1217">
        <v>2003</v>
      </c>
      <c r="K1217" t="s">
        <v>1354</v>
      </c>
      <c r="L1217">
        <v>105</v>
      </c>
      <c r="M1217" t="s">
        <v>2467</v>
      </c>
      <c r="N1217" t="s">
        <v>1369</v>
      </c>
      <c r="O1217" t="s">
        <v>1370</v>
      </c>
      <c r="P1217" t="s">
        <v>1371</v>
      </c>
      <c r="Q1217" t="s">
        <v>34</v>
      </c>
      <c r="R1217" t="s">
        <v>1372</v>
      </c>
      <c r="S1217" t="s">
        <v>34</v>
      </c>
      <c r="T1217" t="s">
        <v>1373</v>
      </c>
      <c r="U1217" t="s">
        <v>396</v>
      </c>
      <c r="V1217" t="s">
        <v>52</v>
      </c>
      <c r="W1217" t="s">
        <v>1374</v>
      </c>
      <c r="X1217" t="s">
        <v>1375</v>
      </c>
      <c r="Y1217" t="s">
        <v>65</v>
      </c>
    </row>
    <row r="1218" spans="1:25" x14ac:dyDescent="0.25">
      <c r="A1218">
        <v>10119</v>
      </c>
      <c r="B1218">
        <v>27</v>
      </c>
      <c r="C1218" t="s">
        <v>1550</v>
      </c>
      <c r="D1218">
        <v>8</v>
      </c>
      <c r="E1218" t="s">
        <v>2468</v>
      </c>
      <c r="F1218" t="s">
        <v>571</v>
      </c>
      <c r="G1218" t="s">
        <v>28</v>
      </c>
      <c r="H1218">
        <v>2</v>
      </c>
      <c r="I1218">
        <v>4</v>
      </c>
      <c r="J1218">
        <v>2003</v>
      </c>
      <c r="K1218" t="s">
        <v>1354</v>
      </c>
      <c r="L1218">
        <v>105</v>
      </c>
      <c r="M1218" t="s">
        <v>2467</v>
      </c>
      <c r="N1218" t="s">
        <v>221</v>
      </c>
      <c r="O1218" t="s">
        <v>222</v>
      </c>
      <c r="P1218" t="s">
        <v>223</v>
      </c>
      <c r="Q1218" t="s">
        <v>34</v>
      </c>
      <c r="R1218" t="s">
        <v>224</v>
      </c>
      <c r="S1218" t="s">
        <v>34</v>
      </c>
      <c r="T1218" t="s">
        <v>225</v>
      </c>
      <c r="U1218" t="s">
        <v>226</v>
      </c>
      <c r="V1218" t="s">
        <v>52</v>
      </c>
      <c r="W1218" t="s">
        <v>227</v>
      </c>
      <c r="X1218" t="s">
        <v>228</v>
      </c>
      <c r="Y1218" t="s">
        <v>42</v>
      </c>
    </row>
    <row r="1219" spans="1:25" x14ac:dyDescent="0.25">
      <c r="A1219">
        <v>10130</v>
      </c>
      <c r="B1219">
        <v>33</v>
      </c>
      <c r="C1219" t="s">
        <v>77</v>
      </c>
      <c r="D1219">
        <v>1</v>
      </c>
      <c r="E1219" t="s">
        <v>2469</v>
      </c>
      <c r="F1219" t="s">
        <v>1506</v>
      </c>
      <c r="G1219" t="s">
        <v>28</v>
      </c>
      <c r="H1219">
        <v>2</v>
      </c>
      <c r="I1219">
        <v>6</v>
      </c>
      <c r="J1219">
        <v>2003</v>
      </c>
      <c r="K1219" t="s">
        <v>1354</v>
      </c>
      <c r="L1219">
        <v>105</v>
      </c>
      <c r="M1219" t="s">
        <v>2467</v>
      </c>
      <c r="N1219" t="s">
        <v>2080</v>
      </c>
      <c r="O1219" t="s">
        <v>2081</v>
      </c>
      <c r="P1219" t="s">
        <v>2082</v>
      </c>
      <c r="Q1219" t="s">
        <v>34</v>
      </c>
      <c r="R1219" t="s">
        <v>441</v>
      </c>
      <c r="S1219" t="s">
        <v>185</v>
      </c>
      <c r="T1219" t="s">
        <v>442</v>
      </c>
      <c r="U1219" t="s">
        <v>38</v>
      </c>
      <c r="V1219" t="s">
        <v>39</v>
      </c>
      <c r="W1219" t="s">
        <v>1199</v>
      </c>
      <c r="X1219" t="s">
        <v>377</v>
      </c>
      <c r="Y1219" t="s">
        <v>65</v>
      </c>
    </row>
    <row r="1220" spans="1:25" x14ac:dyDescent="0.25">
      <c r="A1220">
        <v>10143</v>
      </c>
      <c r="B1220">
        <v>34</v>
      </c>
      <c r="C1220" t="s">
        <v>77</v>
      </c>
      <c r="D1220">
        <v>12</v>
      </c>
      <c r="E1220" t="s">
        <v>2470</v>
      </c>
      <c r="F1220" t="s">
        <v>581</v>
      </c>
      <c r="G1220" t="s">
        <v>28</v>
      </c>
      <c r="H1220">
        <v>3</v>
      </c>
      <c r="I1220">
        <v>8</v>
      </c>
      <c r="J1220">
        <v>2003</v>
      </c>
      <c r="K1220" t="s">
        <v>1354</v>
      </c>
      <c r="L1220">
        <v>105</v>
      </c>
      <c r="M1220" t="s">
        <v>2467</v>
      </c>
      <c r="N1220" t="s">
        <v>582</v>
      </c>
      <c r="O1220" t="s">
        <v>583</v>
      </c>
      <c r="P1220" t="s">
        <v>584</v>
      </c>
      <c r="Q1220" t="s">
        <v>34</v>
      </c>
      <c r="R1220" t="s">
        <v>251</v>
      </c>
      <c r="S1220" t="s">
        <v>185</v>
      </c>
      <c r="T1220" t="s">
        <v>252</v>
      </c>
      <c r="U1220" t="s">
        <v>38</v>
      </c>
      <c r="V1220" t="s">
        <v>39</v>
      </c>
      <c r="W1220" t="s">
        <v>585</v>
      </c>
      <c r="X1220" t="s">
        <v>586</v>
      </c>
      <c r="Y1220" t="s">
        <v>65</v>
      </c>
    </row>
    <row r="1221" spans="1:25" x14ac:dyDescent="0.25">
      <c r="A1221">
        <v>10155</v>
      </c>
      <c r="B1221">
        <v>29</v>
      </c>
      <c r="C1221" t="s">
        <v>77</v>
      </c>
      <c r="D1221">
        <v>10</v>
      </c>
      <c r="E1221" t="s">
        <v>2471</v>
      </c>
      <c r="F1221" t="s">
        <v>588</v>
      </c>
      <c r="G1221" t="s">
        <v>28</v>
      </c>
      <c r="H1221">
        <v>4</v>
      </c>
      <c r="I1221">
        <v>10</v>
      </c>
      <c r="J1221">
        <v>2003</v>
      </c>
      <c r="K1221" t="s">
        <v>1354</v>
      </c>
      <c r="L1221">
        <v>105</v>
      </c>
      <c r="M1221" t="s">
        <v>2467</v>
      </c>
      <c r="N1221" t="s">
        <v>191</v>
      </c>
      <c r="O1221" t="s">
        <v>192</v>
      </c>
      <c r="P1221" t="s">
        <v>193</v>
      </c>
      <c r="Q1221" t="s">
        <v>34</v>
      </c>
      <c r="R1221" t="s">
        <v>194</v>
      </c>
      <c r="S1221" t="s">
        <v>34</v>
      </c>
      <c r="T1221" t="s">
        <v>195</v>
      </c>
      <c r="U1221" t="s">
        <v>196</v>
      </c>
      <c r="V1221" t="s">
        <v>52</v>
      </c>
      <c r="W1221" t="s">
        <v>197</v>
      </c>
      <c r="X1221" t="s">
        <v>198</v>
      </c>
      <c r="Y1221" t="s">
        <v>65</v>
      </c>
    </row>
    <row r="1222" spans="1:25" x14ac:dyDescent="0.25">
      <c r="A1222">
        <v>10167</v>
      </c>
      <c r="B1222">
        <v>34</v>
      </c>
      <c r="C1222" t="s">
        <v>77</v>
      </c>
      <c r="D1222">
        <v>6</v>
      </c>
      <c r="E1222" t="s">
        <v>2472</v>
      </c>
      <c r="F1222" t="s">
        <v>590</v>
      </c>
      <c r="G1222" t="s">
        <v>591</v>
      </c>
      <c r="H1222">
        <v>4</v>
      </c>
      <c r="I1222">
        <v>10</v>
      </c>
      <c r="J1222">
        <v>2003</v>
      </c>
      <c r="K1222" t="s">
        <v>1354</v>
      </c>
      <c r="L1222">
        <v>105</v>
      </c>
      <c r="M1222" t="s">
        <v>2467</v>
      </c>
      <c r="N1222" t="s">
        <v>401</v>
      </c>
      <c r="O1222" t="s">
        <v>402</v>
      </c>
      <c r="P1222" t="s">
        <v>403</v>
      </c>
      <c r="Q1222" t="s">
        <v>34</v>
      </c>
      <c r="R1222" t="s">
        <v>404</v>
      </c>
      <c r="S1222" t="s">
        <v>34</v>
      </c>
      <c r="T1222" t="s">
        <v>405</v>
      </c>
      <c r="U1222" t="s">
        <v>287</v>
      </c>
      <c r="V1222" t="s">
        <v>52</v>
      </c>
      <c r="W1222" t="s">
        <v>406</v>
      </c>
      <c r="X1222" t="s">
        <v>316</v>
      </c>
      <c r="Y1222" t="s">
        <v>65</v>
      </c>
    </row>
    <row r="1223" spans="1:25" x14ac:dyDescent="0.25">
      <c r="A1223">
        <v>10178</v>
      </c>
      <c r="B1223">
        <v>48</v>
      </c>
      <c r="C1223" t="s">
        <v>77</v>
      </c>
      <c r="D1223">
        <v>9</v>
      </c>
      <c r="E1223" t="s">
        <v>2473</v>
      </c>
      <c r="F1223" t="s">
        <v>593</v>
      </c>
      <c r="G1223" t="s">
        <v>28</v>
      </c>
      <c r="H1223">
        <v>4</v>
      </c>
      <c r="I1223">
        <v>11</v>
      </c>
      <c r="J1223">
        <v>2003</v>
      </c>
      <c r="K1223" t="s">
        <v>1354</v>
      </c>
      <c r="L1223">
        <v>105</v>
      </c>
      <c r="M1223" t="s">
        <v>2467</v>
      </c>
      <c r="N1223" t="s">
        <v>594</v>
      </c>
      <c r="O1223" t="s">
        <v>595</v>
      </c>
      <c r="P1223" t="s">
        <v>596</v>
      </c>
      <c r="Q1223" t="s">
        <v>34</v>
      </c>
      <c r="R1223" t="s">
        <v>597</v>
      </c>
      <c r="S1223" t="s">
        <v>34</v>
      </c>
      <c r="T1223" t="s">
        <v>598</v>
      </c>
      <c r="U1223" t="s">
        <v>51</v>
      </c>
      <c r="V1223" t="s">
        <v>52</v>
      </c>
      <c r="W1223" t="s">
        <v>599</v>
      </c>
      <c r="X1223" t="s">
        <v>600</v>
      </c>
      <c r="Y1223" t="s">
        <v>65</v>
      </c>
    </row>
    <row r="1224" spans="1:25" x14ac:dyDescent="0.25">
      <c r="A1224">
        <v>10186</v>
      </c>
      <c r="B1224">
        <v>46</v>
      </c>
      <c r="C1224" t="s">
        <v>77</v>
      </c>
      <c r="D1224">
        <v>6</v>
      </c>
      <c r="E1224" t="s">
        <v>2474</v>
      </c>
      <c r="F1224" t="s">
        <v>602</v>
      </c>
      <c r="G1224" t="s">
        <v>28</v>
      </c>
      <c r="H1224">
        <v>4</v>
      </c>
      <c r="I1224">
        <v>11</v>
      </c>
      <c r="J1224">
        <v>2003</v>
      </c>
      <c r="K1224" t="s">
        <v>1354</v>
      </c>
      <c r="L1224">
        <v>105</v>
      </c>
      <c r="M1224" t="s">
        <v>2467</v>
      </c>
      <c r="N1224" t="s">
        <v>603</v>
      </c>
      <c r="O1224" t="s">
        <v>604</v>
      </c>
      <c r="P1224" t="s">
        <v>605</v>
      </c>
      <c r="Q1224" t="s">
        <v>34</v>
      </c>
      <c r="R1224" t="s">
        <v>577</v>
      </c>
      <c r="S1224" t="s">
        <v>34</v>
      </c>
      <c r="T1224" t="s">
        <v>606</v>
      </c>
      <c r="U1224" t="s">
        <v>262</v>
      </c>
      <c r="V1224" t="s">
        <v>52</v>
      </c>
      <c r="W1224" t="s">
        <v>607</v>
      </c>
      <c r="X1224" t="s">
        <v>608</v>
      </c>
      <c r="Y1224" t="s">
        <v>65</v>
      </c>
    </row>
    <row r="1225" spans="1:25" x14ac:dyDescent="0.25">
      <c r="A1225">
        <v>10197</v>
      </c>
      <c r="B1225">
        <v>22</v>
      </c>
      <c r="C1225" t="s">
        <v>77</v>
      </c>
      <c r="D1225">
        <v>3</v>
      </c>
      <c r="E1225" t="s">
        <v>2475</v>
      </c>
      <c r="F1225" t="s">
        <v>610</v>
      </c>
      <c r="G1225" t="s">
        <v>28</v>
      </c>
      <c r="H1225">
        <v>4</v>
      </c>
      <c r="I1225">
        <v>11</v>
      </c>
      <c r="J1225">
        <v>2003</v>
      </c>
      <c r="K1225" t="s">
        <v>1354</v>
      </c>
      <c r="L1225">
        <v>105</v>
      </c>
      <c r="M1225" t="s">
        <v>2467</v>
      </c>
      <c r="N1225" t="s">
        <v>611</v>
      </c>
      <c r="O1225" t="s">
        <v>612</v>
      </c>
      <c r="P1225" t="s">
        <v>613</v>
      </c>
      <c r="Q1225" t="s">
        <v>34</v>
      </c>
      <c r="R1225" t="s">
        <v>614</v>
      </c>
      <c r="S1225" t="s">
        <v>34</v>
      </c>
      <c r="T1225" t="s">
        <v>615</v>
      </c>
      <c r="U1225" t="s">
        <v>273</v>
      </c>
      <c r="V1225" t="s">
        <v>52</v>
      </c>
      <c r="W1225" t="s">
        <v>616</v>
      </c>
      <c r="X1225" t="s">
        <v>617</v>
      </c>
      <c r="Y1225" t="s">
        <v>42</v>
      </c>
    </row>
    <row r="1226" spans="1:25" x14ac:dyDescent="0.25">
      <c r="A1226">
        <v>10209</v>
      </c>
      <c r="B1226">
        <v>20</v>
      </c>
      <c r="C1226" t="s">
        <v>77</v>
      </c>
      <c r="D1226">
        <v>5</v>
      </c>
      <c r="E1226" t="s">
        <v>2476</v>
      </c>
      <c r="F1226" t="s">
        <v>619</v>
      </c>
      <c r="G1226" t="s">
        <v>28</v>
      </c>
      <c r="H1226">
        <v>1</v>
      </c>
      <c r="I1226">
        <v>1</v>
      </c>
      <c r="J1226">
        <v>2004</v>
      </c>
      <c r="K1226" t="s">
        <v>1354</v>
      </c>
      <c r="L1226">
        <v>105</v>
      </c>
      <c r="M1226" t="s">
        <v>2467</v>
      </c>
      <c r="N1226" t="s">
        <v>620</v>
      </c>
      <c r="O1226" t="s">
        <v>621</v>
      </c>
      <c r="P1226" t="s">
        <v>622</v>
      </c>
      <c r="Q1226" t="s">
        <v>34</v>
      </c>
      <c r="R1226" t="s">
        <v>623</v>
      </c>
      <c r="S1226" t="s">
        <v>73</v>
      </c>
      <c r="T1226" t="s">
        <v>34</v>
      </c>
      <c r="U1226" t="s">
        <v>38</v>
      </c>
      <c r="V1226" t="s">
        <v>39</v>
      </c>
      <c r="W1226" t="s">
        <v>624</v>
      </c>
      <c r="X1226" t="s">
        <v>150</v>
      </c>
      <c r="Y1226" t="s">
        <v>42</v>
      </c>
    </row>
    <row r="1227" spans="1:25" x14ac:dyDescent="0.25">
      <c r="A1227">
        <v>10222</v>
      </c>
      <c r="B1227">
        <v>45</v>
      </c>
      <c r="C1227" t="s">
        <v>2477</v>
      </c>
      <c r="D1227">
        <v>9</v>
      </c>
      <c r="E1227" t="s">
        <v>2478</v>
      </c>
      <c r="F1227" t="s">
        <v>626</v>
      </c>
      <c r="G1227" t="s">
        <v>28</v>
      </c>
      <c r="H1227">
        <v>1</v>
      </c>
      <c r="I1227">
        <v>2</v>
      </c>
      <c r="J1227">
        <v>2004</v>
      </c>
      <c r="K1227" t="s">
        <v>1354</v>
      </c>
      <c r="L1227">
        <v>105</v>
      </c>
      <c r="M1227" t="s">
        <v>2467</v>
      </c>
      <c r="N1227" t="s">
        <v>627</v>
      </c>
      <c r="O1227" t="s">
        <v>628</v>
      </c>
      <c r="P1227" t="s">
        <v>629</v>
      </c>
      <c r="Q1227" t="s">
        <v>34</v>
      </c>
      <c r="R1227" t="s">
        <v>630</v>
      </c>
      <c r="S1227" t="s">
        <v>73</v>
      </c>
      <c r="T1227" t="s">
        <v>631</v>
      </c>
      <c r="U1227" t="s">
        <v>38</v>
      </c>
      <c r="V1227" t="s">
        <v>39</v>
      </c>
      <c r="W1227" t="s">
        <v>362</v>
      </c>
      <c r="X1227" t="s">
        <v>422</v>
      </c>
      <c r="Y1227" t="s">
        <v>65</v>
      </c>
    </row>
    <row r="1228" spans="1:25" x14ac:dyDescent="0.25">
      <c r="A1228">
        <v>10249</v>
      </c>
      <c r="B1228">
        <v>46</v>
      </c>
      <c r="C1228" t="s">
        <v>77</v>
      </c>
      <c r="D1228">
        <v>5</v>
      </c>
      <c r="E1228" t="s">
        <v>2479</v>
      </c>
      <c r="F1228" t="s">
        <v>2480</v>
      </c>
      <c r="G1228" t="s">
        <v>28</v>
      </c>
      <c r="H1228">
        <v>2</v>
      </c>
      <c r="I1228">
        <v>5</v>
      </c>
      <c r="J1228">
        <v>2004</v>
      </c>
      <c r="K1228" t="s">
        <v>1354</v>
      </c>
      <c r="L1228">
        <v>105</v>
      </c>
      <c r="M1228" t="s">
        <v>2467</v>
      </c>
      <c r="N1228" t="s">
        <v>366</v>
      </c>
      <c r="O1228" t="s">
        <v>367</v>
      </c>
      <c r="P1228" t="s">
        <v>368</v>
      </c>
      <c r="Q1228" t="s">
        <v>34</v>
      </c>
      <c r="R1228" t="s">
        <v>184</v>
      </c>
      <c r="S1228" t="s">
        <v>185</v>
      </c>
      <c r="T1228" t="s">
        <v>186</v>
      </c>
      <c r="U1228" t="s">
        <v>38</v>
      </c>
      <c r="V1228" t="s">
        <v>39</v>
      </c>
      <c r="W1228" t="s">
        <v>369</v>
      </c>
      <c r="X1228" t="s">
        <v>216</v>
      </c>
      <c r="Y1228" t="s">
        <v>65</v>
      </c>
    </row>
    <row r="1229" spans="1:25" x14ac:dyDescent="0.25">
      <c r="A1229">
        <v>10262</v>
      </c>
      <c r="B1229">
        <v>34</v>
      </c>
      <c r="C1229" t="s">
        <v>77</v>
      </c>
      <c r="D1229">
        <v>14</v>
      </c>
      <c r="E1229" t="s">
        <v>2481</v>
      </c>
      <c r="F1229" t="s">
        <v>1525</v>
      </c>
      <c r="G1229" t="s">
        <v>591</v>
      </c>
      <c r="H1229">
        <v>2</v>
      </c>
      <c r="I1229">
        <v>6</v>
      </c>
      <c r="J1229">
        <v>2004</v>
      </c>
      <c r="K1229" t="s">
        <v>1354</v>
      </c>
      <c r="L1229">
        <v>105</v>
      </c>
      <c r="M1229" t="s">
        <v>2467</v>
      </c>
      <c r="N1229" t="s">
        <v>268</v>
      </c>
      <c r="O1229" t="s">
        <v>269</v>
      </c>
      <c r="P1229" t="s">
        <v>270</v>
      </c>
      <c r="Q1229" t="s">
        <v>34</v>
      </c>
      <c r="R1229" t="s">
        <v>271</v>
      </c>
      <c r="S1229" t="s">
        <v>34</v>
      </c>
      <c r="T1229" t="s">
        <v>272</v>
      </c>
      <c r="U1229" t="s">
        <v>273</v>
      </c>
      <c r="V1229" t="s">
        <v>52</v>
      </c>
      <c r="W1229" t="s">
        <v>274</v>
      </c>
      <c r="X1229" t="s">
        <v>275</v>
      </c>
      <c r="Y1229" t="s">
        <v>65</v>
      </c>
    </row>
    <row r="1230" spans="1:25" x14ac:dyDescent="0.25">
      <c r="A1230">
        <v>10273</v>
      </c>
      <c r="B1230">
        <v>50</v>
      </c>
      <c r="C1230" t="s">
        <v>2477</v>
      </c>
      <c r="D1230">
        <v>1</v>
      </c>
      <c r="E1230" t="s">
        <v>2482</v>
      </c>
      <c r="F1230" t="s">
        <v>637</v>
      </c>
      <c r="G1230" t="s">
        <v>28</v>
      </c>
      <c r="H1230">
        <v>3</v>
      </c>
      <c r="I1230">
        <v>7</v>
      </c>
      <c r="J1230">
        <v>2004</v>
      </c>
      <c r="K1230" t="s">
        <v>1354</v>
      </c>
      <c r="L1230">
        <v>105</v>
      </c>
      <c r="M1230" t="s">
        <v>2467</v>
      </c>
      <c r="N1230" t="s">
        <v>638</v>
      </c>
      <c r="O1230" t="s">
        <v>639</v>
      </c>
      <c r="P1230" t="s">
        <v>640</v>
      </c>
      <c r="Q1230" t="s">
        <v>34</v>
      </c>
      <c r="R1230" t="s">
        <v>641</v>
      </c>
      <c r="S1230" t="s">
        <v>34</v>
      </c>
      <c r="T1230" t="s">
        <v>642</v>
      </c>
      <c r="U1230" t="s">
        <v>643</v>
      </c>
      <c r="V1230" t="s">
        <v>52</v>
      </c>
      <c r="W1230" t="s">
        <v>644</v>
      </c>
      <c r="X1230" t="s">
        <v>645</v>
      </c>
      <c r="Y1230" t="s">
        <v>65</v>
      </c>
    </row>
    <row r="1231" spans="1:25" x14ac:dyDescent="0.25">
      <c r="A1231">
        <v>10283</v>
      </c>
      <c r="B1231">
        <v>46</v>
      </c>
      <c r="C1231" t="s">
        <v>77</v>
      </c>
      <c r="D1231">
        <v>3</v>
      </c>
      <c r="E1231" t="s">
        <v>2483</v>
      </c>
      <c r="F1231" t="s">
        <v>647</v>
      </c>
      <c r="G1231" t="s">
        <v>28</v>
      </c>
      <c r="H1231">
        <v>3</v>
      </c>
      <c r="I1231">
        <v>8</v>
      </c>
      <c r="J1231">
        <v>2004</v>
      </c>
      <c r="K1231" t="s">
        <v>1354</v>
      </c>
      <c r="L1231">
        <v>105</v>
      </c>
      <c r="M1231" t="s">
        <v>2467</v>
      </c>
      <c r="N1231" t="s">
        <v>648</v>
      </c>
      <c r="O1231" t="s">
        <v>649</v>
      </c>
      <c r="P1231" t="s">
        <v>650</v>
      </c>
      <c r="Q1231" t="s">
        <v>34</v>
      </c>
      <c r="R1231" t="s">
        <v>651</v>
      </c>
      <c r="S1231" t="s">
        <v>351</v>
      </c>
      <c r="T1231" t="s">
        <v>652</v>
      </c>
      <c r="U1231" t="s">
        <v>353</v>
      </c>
      <c r="V1231" t="s">
        <v>39</v>
      </c>
      <c r="W1231" t="s">
        <v>653</v>
      </c>
      <c r="X1231" t="s">
        <v>264</v>
      </c>
      <c r="Y1231" t="s">
        <v>65</v>
      </c>
    </row>
    <row r="1232" spans="1:25" x14ac:dyDescent="0.25">
      <c r="A1232">
        <v>10296</v>
      </c>
      <c r="B1232">
        <v>22</v>
      </c>
      <c r="C1232" t="s">
        <v>2484</v>
      </c>
      <c r="D1232">
        <v>12</v>
      </c>
      <c r="E1232" t="s">
        <v>2485</v>
      </c>
      <c r="F1232" t="s">
        <v>1530</v>
      </c>
      <c r="G1232" t="s">
        <v>28</v>
      </c>
      <c r="H1232">
        <v>3</v>
      </c>
      <c r="I1232">
        <v>9</v>
      </c>
      <c r="J1232">
        <v>2004</v>
      </c>
      <c r="K1232" t="s">
        <v>1354</v>
      </c>
      <c r="L1232">
        <v>105</v>
      </c>
      <c r="M1232" t="s">
        <v>2467</v>
      </c>
      <c r="N1232" t="s">
        <v>1531</v>
      </c>
      <c r="O1232" t="s">
        <v>1532</v>
      </c>
      <c r="P1232" t="s">
        <v>1533</v>
      </c>
      <c r="Q1232" t="s">
        <v>34</v>
      </c>
      <c r="R1232" t="s">
        <v>1534</v>
      </c>
      <c r="S1232" t="s">
        <v>34</v>
      </c>
      <c r="T1232" t="s">
        <v>1535</v>
      </c>
      <c r="U1232" t="s">
        <v>810</v>
      </c>
      <c r="V1232" t="s">
        <v>52</v>
      </c>
      <c r="W1232" t="s">
        <v>1536</v>
      </c>
      <c r="X1232" t="s">
        <v>150</v>
      </c>
      <c r="Y1232" t="s">
        <v>42</v>
      </c>
    </row>
    <row r="1233" spans="1:25" x14ac:dyDescent="0.25">
      <c r="A1233">
        <v>10307</v>
      </c>
      <c r="B1233">
        <v>48</v>
      </c>
      <c r="C1233" t="s">
        <v>2486</v>
      </c>
      <c r="D1233">
        <v>6</v>
      </c>
      <c r="E1233" t="s">
        <v>2487</v>
      </c>
      <c r="F1233" t="s">
        <v>663</v>
      </c>
      <c r="G1233" t="s">
        <v>28</v>
      </c>
      <c r="H1233">
        <v>4</v>
      </c>
      <c r="I1233">
        <v>10</v>
      </c>
      <c r="J1233">
        <v>2004</v>
      </c>
      <c r="K1233" t="s">
        <v>1354</v>
      </c>
      <c r="L1233">
        <v>105</v>
      </c>
      <c r="M1233" t="s">
        <v>2467</v>
      </c>
      <c r="N1233" t="s">
        <v>329</v>
      </c>
      <c r="O1233" t="s">
        <v>330</v>
      </c>
      <c r="P1233" t="s">
        <v>331</v>
      </c>
      <c r="Q1233" t="s">
        <v>34</v>
      </c>
      <c r="R1233" t="s">
        <v>332</v>
      </c>
      <c r="S1233" t="s">
        <v>214</v>
      </c>
      <c r="T1233" t="s">
        <v>333</v>
      </c>
      <c r="U1233" t="s">
        <v>38</v>
      </c>
      <c r="V1233" t="s">
        <v>39</v>
      </c>
      <c r="W1233" t="s">
        <v>334</v>
      </c>
      <c r="X1233" t="s">
        <v>335</v>
      </c>
      <c r="Y1233" t="s">
        <v>65</v>
      </c>
    </row>
    <row r="1234" spans="1:25" x14ac:dyDescent="0.25">
      <c r="A1234">
        <v>10316</v>
      </c>
      <c r="B1234">
        <v>47</v>
      </c>
      <c r="C1234" t="s">
        <v>2486</v>
      </c>
      <c r="D1234">
        <v>14</v>
      </c>
      <c r="E1234" t="s">
        <v>2488</v>
      </c>
      <c r="F1234" t="s">
        <v>665</v>
      </c>
      <c r="G1234" t="s">
        <v>28</v>
      </c>
      <c r="H1234">
        <v>4</v>
      </c>
      <c r="I1234">
        <v>11</v>
      </c>
      <c r="J1234">
        <v>2004</v>
      </c>
      <c r="K1234" t="s">
        <v>1354</v>
      </c>
      <c r="L1234">
        <v>105</v>
      </c>
      <c r="M1234" t="s">
        <v>2467</v>
      </c>
      <c r="N1234" t="s">
        <v>666</v>
      </c>
      <c r="O1234" t="s">
        <v>667</v>
      </c>
      <c r="P1234" t="s">
        <v>668</v>
      </c>
      <c r="Q1234" t="s">
        <v>34</v>
      </c>
      <c r="R1234" t="s">
        <v>669</v>
      </c>
      <c r="S1234" t="s">
        <v>670</v>
      </c>
      <c r="T1234" t="s">
        <v>671</v>
      </c>
      <c r="U1234" t="s">
        <v>262</v>
      </c>
      <c r="V1234" t="s">
        <v>52</v>
      </c>
      <c r="W1234" t="s">
        <v>672</v>
      </c>
      <c r="X1234" t="s">
        <v>673</v>
      </c>
      <c r="Y1234" t="s">
        <v>65</v>
      </c>
    </row>
    <row r="1235" spans="1:25" x14ac:dyDescent="0.25">
      <c r="A1235">
        <v>10328</v>
      </c>
      <c r="B1235">
        <v>34</v>
      </c>
      <c r="C1235" t="s">
        <v>77</v>
      </c>
      <c r="D1235">
        <v>6</v>
      </c>
      <c r="E1235" t="s">
        <v>2489</v>
      </c>
      <c r="F1235" t="s">
        <v>2490</v>
      </c>
      <c r="G1235" t="s">
        <v>28</v>
      </c>
      <c r="H1235">
        <v>4</v>
      </c>
      <c r="I1235">
        <v>11</v>
      </c>
      <c r="J1235">
        <v>2004</v>
      </c>
      <c r="K1235" t="s">
        <v>1354</v>
      </c>
      <c r="L1235">
        <v>105</v>
      </c>
      <c r="M1235" t="s">
        <v>2467</v>
      </c>
      <c r="N1235" t="s">
        <v>1369</v>
      </c>
      <c r="O1235" t="s">
        <v>1370</v>
      </c>
      <c r="P1235" t="s">
        <v>1371</v>
      </c>
      <c r="Q1235" t="s">
        <v>34</v>
      </c>
      <c r="R1235" t="s">
        <v>1372</v>
      </c>
      <c r="S1235" t="s">
        <v>34</v>
      </c>
      <c r="T1235" t="s">
        <v>1373</v>
      </c>
      <c r="U1235" t="s">
        <v>396</v>
      </c>
      <c r="V1235" t="s">
        <v>52</v>
      </c>
      <c r="W1235" t="s">
        <v>1374</v>
      </c>
      <c r="X1235" t="s">
        <v>1375</v>
      </c>
      <c r="Y1235" t="s">
        <v>65</v>
      </c>
    </row>
    <row r="1236" spans="1:25" x14ac:dyDescent="0.25">
      <c r="A1236">
        <v>10338</v>
      </c>
      <c r="B1236">
        <v>45</v>
      </c>
      <c r="C1236" t="s">
        <v>77</v>
      </c>
      <c r="D1236">
        <v>2</v>
      </c>
      <c r="E1236" t="s">
        <v>2491</v>
      </c>
      <c r="F1236" t="s">
        <v>1542</v>
      </c>
      <c r="G1236" t="s">
        <v>28</v>
      </c>
      <c r="H1236">
        <v>4</v>
      </c>
      <c r="I1236">
        <v>11</v>
      </c>
      <c r="J1236">
        <v>2004</v>
      </c>
      <c r="K1236" t="s">
        <v>1354</v>
      </c>
      <c r="L1236">
        <v>105</v>
      </c>
      <c r="M1236" t="s">
        <v>2467</v>
      </c>
      <c r="N1236" t="s">
        <v>1543</v>
      </c>
      <c r="O1236" t="s">
        <v>1544</v>
      </c>
      <c r="P1236" t="s">
        <v>1545</v>
      </c>
      <c r="Q1236" t="s">
        <v>34</v>
      </c>
      <c r="R1236" t="s">
        <v>1546</v>
      </c>
      <c r="S1236" t="s">
        <v>34</v>
      </c>
      <c r="T1236" t="s">
        <v>1547</v>
      </c>
      <c r="U1236" t="s">
        <v>643</v>
      </c>
      <c r="V1236" t="s">
        <v>52</v>
      </c>
      <c r="W1236" t="s">
        <v>1548</v>
      </c>
      <c r="X1236" t="s">
        <v>1549</v>
      </c>
      <c r="Y1236" t="s">
        <v>65</v>
      </c>
    </row>
    <row r="1237" spans="1:25" x14ac:dyDescent="0.25">
      <c r="A1237">
        <v>10351</v>
      </c>
      <c r="B1237">
        <v>20</v>
      </c>
      <c r="C1237" t="s">
        <v>77</v>
      </c>
      <c r="D1237">
        <v>2</v>
      </c>
      <c r="E1237" t="s">
        <v>2492</v>
      </c>
      <c r="F1237" t="s">
        <v>1552</v>
      </c>
      <c r="G1237" t="s">
        <v>28</v>
      </c>
      <c r="H1237">
        <v>4</v>
      </c>
      <c r="I1237">
        <v>12</v>
      </c>
      <c r="J1237">
        <v>2004</v>
      </c>
      <c r="K1237" t="s">
        <v>1354</v>
      </c>
      <c r="L1237">
        <v>105</v>
      </c>
      <c r="M1237" t="s">
        <v>2467</v>
      </c>
      <c r="N1237" t="s">
        <v>574</v>
      </c>
      <c r="O1237" t="s">
        <v>575</v>
      </c>
      <c r="P1237" t="s">
        <v>576</v>
      </c>
      <c r="Q1237" t="s">
        <v>34</v>
      </c>
      <c r="R1237" t="s">
        <v>577</v>
      </c>
      <c r="S1237" t="s">
        <v>34</v>
      </c>
      <c r="T1237" t="s">
        <v>578</v>
      </c>
      <c r="U1237" t="s">
        <v>262</v>
      </c>
      <c r="V1237" t="s">
        <v>52</v>
      </c>
      <c r="W1237" t="s">
        <v>84</v>
      </c>
      <c r="X1237" t="s">
        <v>579</v>
      </c>
      <c r="Y1237" t="s">
        <v>65</v>
      </c>
    </row>
    <row r="1238" spans="1:25" x14ac:dyDescent="0.25">
      <c r="A1238">
        <v>10373</v>
      </c>
      <c r="B1238">
        <v>50</v>
      </c>
      <c r="C1238" t="s">
        <v>2493</v>
      </c>
      <c r="D1238">
        <v>6</v>
      </c>
      <c r="E1238" t="s">
        <v>2494</v>
      </c>
      <c r="F1238" t="s">
        <v>687</v>
      </c>
      <c r="G1238" t="s">
        <v>28</v>
      </c>
      <c r="H1238">
        <v>1</v>
      </c>
      <c r="I1238">
        <v>1</v>
      </c>
      <c r="J1238">
        <v>2005</v>
      </c>
      <c r="K1238" t="s">
        <v>1354</v>
      </c>
      <c r="L1238">
        <v>105</v>
      </c>
      <c r="M1238" t="s">
        <v>2467</v>
      </c>
      <c r="N1238" t="s">
        <v>688</v>
      </c>
      <c r="O1238" t="s">
        <v>689</v>
      </c>
      <c r="P1238" t="s">
        <v>690</v>
      </c>
      <c r="Q1238" t="s">
        <v>34</v>
      </c>
      <c r="R1238" t="s">
        <v>691</v>
      </c>
      <c r="S1238" t="s">
        <v>34</v>
      </c>
      <c r="T1238" t="s">
        <v>692</v>
      </c>
      <c r="U1238" t="s">
        <v>196</v>
      </c>
      <c r="V1238" t="s">
        <v>52</v>
      </c>
      <c r="W1238" t="s">
        <v>693</v>
      </c>
      <c r="X1238" t="s">
        <v>694</v>
      </c>
      <c r="Y1238" t="s">
        <v>65</v>
      </c>
    </row>
    <row r="1239" spans="1:25" x14ac:dyDescent="0.25">
      <c r="A1239">
        <v>10386</v>
      </c>
      <c r="B1239">
        <v>22</v>
      </c>
      <c r="C1239" t="s">
        <v>1553</v>
      </c>
      <c r="D1239">
        <v>6</v>
      </c>
      <c r="E1239" t="s">
        <v>2495</v>
      </c>
      <c r="F1239" t="s">
        <v>1557</v>
      </c>
      <c r="G1239" t="s">
        <v>724</v>
      </c>
      <c r="H1239">
        <v>1</v>
      </c>
      <c r="I1239">
        <v>3</v>
      </c>
      <c r="J1239">
        <v>2005</v>
      </c>
      <c r="K1239" t="s">
        <v>1354</v>
      </c>
      <c r="L1239">
        <v>105</v>
      </c>
      <c r="M1239" t="s">
        <v>2467</v>
      </c>
      <c r="N1239" t="s">
        <v>268</v>
      </c>
      <c r="O1239" t="s">
        <v>269</v>
      </c>
      <c r="P1239" t="s">
        <v>270</v>
      </c>
      <c r="Q1239" t="s">
        <v>34</v>
      </c>
      <c r="R1239" t="s">
        <v>271</v>
      </c>
      <c r="S1239" t="s">
        <v>34</v>
      </c>
      <c r="T1239" t="s">
        <v>272</v>
      </c>
      <c r="U1239" t="s">
        <v>273</v>
      </c>
      <c r="V1239" t="s">
        <v>52</v>
      </c>
      <c r="W1239" t="s">
        <v>274</v>
      </c>
      <c r="X1239" t="s">
        <v>275</v>
      </c>
      <c r="Y1239" t="s">
        <v>42</v>
      </c>
    </row>
    <row r="1240" spans="1:25" x14ac:dyDescent="0.25">
      <c r="A1240">
        <v>10398</v>
      </c>
      <c r="B1240">
        <v>45</v>
      </c>
      <c r="C1240" t="s">
        <v>77</v>
      </c>
      <c r="D1240">
        <v>17</v>
      </c>
      <c r="E1240" t="s">
        <v>2496</v>
      </c>
      <c r="F1240" t="s">
        <v>1559</v>
      </c>
      <c r="G1240" t="s">
        <v>28</v>
      </c>
      <c r="H1240">
        <v>1</v>
      </c>
      <c r="I1240">
        <v>3</v>
      </c>
      <c r="J1240">
        <v>2005</v>
      </c>
      <c r="K1240" t="s">
        <v>1354</v>
      </c>
      <c r="L1240">
        <v>105</v>
      </c>
      <c r="M1240" t="s">
        <v>2467</v>
      </c>
      <c r="N1240" t="s">
        <v>46</v>
      </c>
      <c r="O1240" t="s">
        <v>47</v>
      </c>
      <c r="P1240" t="s">
        <v>48</v>
      </c>
      <c r="Q1240" t="s">
        <v>34</v>
      </c>
      <c r="R1240" t="s">
        <v>49</v>
      </c>
      <c r="S1240" t="s">
        <v>34</v>
      </c>
      <c r="T1240" t="s">
        <v>50</v>
      </c>
      <c r="U1240" t="s">
        <v>51</v>
      </c>
      <c r="V1240" t="s">
        <v>52</v>
      </c>
      <c r="W1240" t="s">
        <v>53</v>
      </c>
      <c r="X1240" t="s">
        <v>54</v>
      </c>
      <c r="Y1240" t="s">
        <v>65</v>
      </c>
    </row>
    <row r="1241" spans="1:25" x14ac:dyDescent="0.25">
      <c r="A1241">
        <v>10400</v>
      </c>
      <c r="B1241">
        <v>58</v>
      </c>
      <c r="C1241" t="s">
        <v>77</v>
      </c>
      <c r="D1241">
        <v>6</v>
      </c>
      <c r="E1241" t="s">
        <v>2497</v>
      </c>
      <c r="F1241" t="s">
        <v>700</v>
      </c>
      <c r="G1241" t="s">
        <v>28</v>
      </c>
      <c r="H1241">
        <v>2</v>
      </c>
      <c r="I1241">
        <v>4</v>
      </c>
      <c r="J1241">
        <v>2005</v>
      </c>
      <c r="K1241" t="s">
        <v>1354</v>
      </c>
      <c r="L1241">
        <v>105</v>
      </c>
      <c r="M1241" t="s">
        <v>2467</v>
      </c>
      <c r="N1241" t="s">
        <v>701</v>
      </c>
      <c r="O1241" t="s">
        <v>702</v>
      </c>
      <c r="P1241" t="s">
        <v>703</v>
      </c>
      <c r="Q1241" t="s">
        <v>34</v>
      </c>
      <c r="R1241" t="s">
        <v>704</v>
      </c>
      <c r="S1241" t="s">
        <v>73</v>
      </c>
      <c r="T1241" t="s">
        <v>92</v>
      </c>
      <c r="U1241" t="s">
        <v>38</v>
      </c>
      <c r="V1241" t="s">
        <v>39</v>
      </c>
      <c r="W1241" t="s">
        <v>149</v>
      </c>
      <c r="X1241" t="s">
        <v>705</v>
      </c>
      <c r="Y1241" t="s">
        <v>229</v>
      </c>
    </row>
    <row r="1242" spans="1:25" x14ac:dyDescent="0.25">
      <c r="A1242">
        <v>10415</v>
      </c>
      <c r="B1242">
        <v>51</v>
      </c>
      <c r="C1242" t="s">
        <v>77</v>
      </c>
      <c r="D1242">
        <v>5</v>
      </c>
      <c r="E1242" t="s">
        <v>2498</v>
      </c>
      <c r="F1242" t="s">
        <v>2499</v>
      </c>
      <c r="G1242" t="s">
        <v>267</v>
      </c>
      <c r="H1242">
        <v>2</v>
      </c>
      <c r="I1242">
        <v>5</v>
      </c>
      <c r="J1242">
        <v>2005</v>
      </c>
      <c r="K1242" t="s">
        <v>1354</v>
      </c>
      <c r="L1242">
        <v>105</v>
      </c>
      <c r="M1242" t="s">
        <v>2467</v>
      </c>
      <c r="N1242" t="s">
        <v>1380</v>
      </c>
      <c r="O1242" t="s">
        <v>1381</v>
      </c>
      <c r="P1242" t="s">
        <v>1382</v>
      </c>
      <c r="Q1242" t="s">
        <v>34</v>
      </c>
      <c r="R1242" t="s">
        <v>1383</v>
      </c>
      <c r="S1242" t="s">
        <v>137</v>
      </c>
      <c r="T1242" t="s">
        <v>1384</v>
      </c>
      <c r="U1242" t="s">
        <v>139</v>
      </c>
      <c r="V1242" t="s">
        <v>140</v>
      </c>
      <c r="W1242" t="s">
        <v>1385</v>
      </c>
      <c r="X1242" t="s">
        <v>1386</v>
      </c>
      <c r="Y1242" t="s">
        <v>65</v>
      </c>
    </row>
    <row r="1243" spans="1:25" x14ac:dyDescent="0.25">
      <c r="A1243">
        <v>10104</v>
      </c>
      <c r="B1243">
        <v>38</v>
      </c>
      <c r="C1243" t="s">
        <v>77</v>
      </c>
      <c r="D1243">
        <v>3</v>
      </c>
      <c r="E1243" t="s">
        <v>2500</v>
      </c>
      <c r="F1243" t="s">
        <v>1026</v>
      </c>
      <c r="G1243" t="s">
        <v>28</v>
      </c>
      <c r="H1243">
        <v>1</v>
      </c>
      <c r="I1243">
        <v>1</v>
      </c>
      <c r="J1243">
        <v>2003</v>
      </c>
      <c r="K1243" t="s">
        <v>278</v>
      </c>
      <c r="L1243">
        <v>143</v>
      </c>
      <c r="M1243" t="s">
        <v>2501</v>
      </c>
      <c r="N1243" t="s">
        <v>268</v>
      </c>
      <c r="O1243" t="s">
        <v>269</v>
      </c>
      <c r="P1243" t="s">
        <v>270</v>
      </c>
      <c r="Q1243" t="s">
        <v>34</v>
      </c>
      <c r="R1243" t="s">
        <v>271</v>
      </c>
      <c r="S1243" t="s">
        <v>34</v>
      </c>
      <c r="T1243" t="s">
        <v>272</v>
      </c>
      <c r="U1243" t="s">
        <v>273</v>
      </c>
      <c r="V1243" t="s">
        <v>52</v>
      </c>
      <c r="W1243" t="s">
        <v>274</v>
      </c>
      <c r="X1243" t="s">
        <v>275</v>
      </c>
      <c r="Y1243" t="s">
        <v>65</v>
      </c>
    </row>
    <row r="1244" spans="1:25" x14ac:dyDescent="0.25">
      <c r="A1244">
        <v>10117</v>
      </c>
      <c r="B1244">
        <v>22</v>
      </c>
      <c r="C1244" t="s">
        <v>77</v>
      </c>
      <c r="D1244">
        <v>12</v>
      </c>
      <c r="E1244" t="s">
        <v>2502</v>
      </c>
      <c r="F1244" t="s">
        <v>882</v>
      </c>
      <c r="G1244" t="s">
        <v>28</v>
      </c>
      <c r="H1244">
        <v>2</v>
      </c>
      <c r="I1244">
        <v>4</v>
      </c>
      <c r="J1244">
        <v>2003</v>
      </c>
      <c r="K1244" t="s">
        <v>278</v>
      </c>
      <c r="L1244">
        <v>143</v>
      </c>
      <c r="M1244" t="s">
        <v>2501</v>
      </c>
      <c r="N1244" t="s">
        <v>302</v>
      </c>
      <c r="O1244" t="s">
        <v>303</v>
      </c>
      <c r="P1244" t="s">
        <v>304</v>
      </c>
      <c r="Q1244" t="s">
        <v>34</v>
      </c>
      <c r="R1244" t="s">
        <v>305</v>
      </c>
      <c r="S1244" t="s">
        <v>34</v>
      </c>
      <c r="T1244" t="s">
        <v>306</v>
      </c>
      <c r="U1244" t="s">
        <v>305</v>
      </c>
      <c r="V1244" t="s">
        <v>307</v>
      </c>
      <c r="W1244" t="s">
        <v>308</v>
      </c>
      <c r="X1244" t="s">
        <v>309</v>
      </c>
      <c r="Y1244" t="s">
        <v>42</v>
      </c>
    </row>
    <row r="1245" spans="1:25" x14ac:dyDescent="0.25">
      <c r="A1245">
        <v>10127</v>
      </c>
      <c r="B1245">
        <v>25</v>
      </c>
      <c r="C1245" t="s">
        <v>77</v>
      </c>
      <c r="D1245">
        <v>5</v>
      </c>
      <c r="E1245" t="s">
        <v>2503</v>
      </c>
      <c r="F1245" t="s">
        <v>884</v>
      </c>
      <c r="G1245" t="s">
        <v>28</v>
      </c>
      <c r="H1245">
        <v>2</v>
      </c>
      <c r="I1245">
        <v>6</v>
      </c>
      <c r="J1245">
        <v>2003</v>
      </c>
      <c r="K1245" t="s">
        <v>278</v>
      </c>
      <c r="L1245">
        <v>143</v>
      </c>
      <c r="M1245" t="s">
        <v>2501</v>
      </c>
      <c r="N1245" t="s">
        <v>885</v>
      </c>
      <c r="O1245" t="s">
        <v>886</v>
      </c>
      <c r="P1245" t="s">
        <v>887</v>
      </c>
      <c r="Q1245" t="s">
        <v>888</v>
      </c>
      <c r="R1245" t="s">
        <v>35</v>
      </c>
      <c r="S1245" t="s">
        <v>36</v>
      </c>
      <c r="T1245" t="s">
        <v>37</v>
      </c>
      <c r="U1245" t="s">
        <v>38</v>
      </c>
      <c r="V1245" t="s">
        <v>39</v>
      </c>
      <c r="W1245" t="s">
        <v>75</v>
      </c>
      <c r="X1245" t="s">
        <v>889</v>
      </c>
      <c r="Y1245" t="s">
        <v>65</v>
      </c>
    </row>
    <row r="1246" spans="1:25" x14ac:dyDescent="0.25">
      <c r="A1246">
        <v>10142</v>
      </c>
      <c r="B1246">
        <v>24</v>
      </c>
      <c r="C1246" t="s">
        <v>77</v>
      </c>
      <c r="D1246">
        <v>15</v>
      </c>
      <c r="E1246" t="s">
        <v>2504</v>
      </c>
      <c r="F1246" t="s">
        <v>891</v>
      </c>
      <c r="G1246" t="s">
        <v>28</v>
      </c>
      <c r="H1246">
        <v>3</v>
      </c>
      <c r="I1246">
        <v>8</v>
      </c>
      <c r="J1246">
        <v>2003</v>
      </c>
      <c r="K1246" t="s">
        <v>278</v>
      </c>
      <c r="L1246">
        <v>143</v>
      </c>
      <c r="M1246" t="s">
        <v>2501</v>
      </c>
      <c r="N1246" t="s">
        <v>417</v>
      </c>
      <c r="O1246" t="s">
        <v>418</v>
      </c>
      <c r="P1246" t="s">
        <v>419</v>
      </c>
      <c r="Q1246" t="s">
        <v>34</v>
      </c>
      <c r="R1246" t="s">
        <v>420</v>
      </c>
      <c r="S1246" t="s">
        <v>73</v>
      </c>
      <c r="T1246" t="s">
        <v>167</v>
      </c>
      <c r="U1246" t="s">
        <v>38</v>
      </c>
      <c r="V1246" t="s">
        <v>39</v>
      </c>
      <c r="W1246" t="s">
        <v>421</v>
      </c>
      <c r="X1246" t="s">
        <v>422</v>
      </c>
      <c r="Y1246" t="s">
        <v>65</v>
      </c>
    </row>
    <row r="1247" spans="1:25" x14ac:dyDescent="0.25">
      <c r="A1247">
        <v>10152</v>
      </c>
      <c r="B1247">
        <v>35</v>
      </c>
      <c r="C1247" t="s">
        <v>77</v>
      </c>
      <c r="D1247">
        <v>1</v>
      </c>
      <c r="E1247" t="s">
        <v>2505</v>
      </c>
      <c r="F1247" t="s">
        <v>2506</v>
      </c>
      <c r="G1247" t="s">
        <v>28</v>
      </c>
      <c r="H1247">
        <v>3</v>
      </c>
      <c r="I1247">
        <v>9</v>
      </c>
      <c r="J1247">
        <v>2003</v>
      </c>
      <c r="K1247" t="s">
        <v>278</v>
      </c>
      <c r="L1247">
        <v>143</v>
      </c>
      <c r="M1247" t="s">
        <v>2501</v>
      </c>
      <c r="N1247" t="s">
        <v>319</v>
      </c>
      <c r="O1247" t="s">
        <v>320</v>
      </c>
      <c r="P1247" t="s">
        <v>321</v>
      </c>
      <c r="Q1247" t="s">
        <v>34</v>
      </c>
      <c r="R1247" t="s">
        <v>322</v>
      </c>
      <c r="S1247" t="s">
        <v>323</v>
      </c>
      <c r="T1247" t="s">
        <v>324</v>
      </c>
      <c r="U1247" t="s">
        <v>139</v>
      </c>
      <c r="V1247" t="s">
        <v>140</v>
      </c>
      <c r="W1247" t="s">
        <v>325</v>
      </c>
      <c r="X1247" t="s">
        <v>326</v>
      </c>
      <c r="Y1247" t="s">
        <v>65</v>
      </c>
    </row>
    <row r="1248" spans="1:25" x14ac:dyDescent="0.25">
      <c r="A1248">
        <v>10165</v>
      </c>
      <c r="B1248">
        <v>28</v>
      </c>
      <c r="C1248" t="s">
        <v>77</v>
      </c>
      <c r="D1248">
        <v>6</v>
      </c>
      <c r="E1248" t="s">
        <v>2507</v>
      </c>
      <c r="F1248" t="s">
        <v>895</v>
      </c>
      <c r="G1248" t="s">
        <v>28</v>
      </c>
      <c r="H1248">
        <v>4</v>
      </c>
      <c r="I1248">
        <v>10</v>
      </c>
      <c r="J1248">
        <v>2003</v>
      </c>
      <c r="K1248" t="s">
        <v>278</v>
      </c>
      <c r="L1248">
        <v>143</v>
      </c>
      <c r="M1248" t="s">
        <v>2501</v>
      </c>
      <c r="N1248" t="s">
        <v>302</v>
      </c>
      <c r="O1248" t="s">
        <v>303</v>
      </c>
      <c r="P1248" t="s">
        <v>304</v>
      </c>
      <c r="Q1248" t="s">
        <v>34</v>
      </c>
      <c r="R1248" t="s">
        <v>305</v>
      </c>
      <c r="S1248" t="s">
        <v>34</v>
      </c>
      <c r="T1248" t="s">
        <v>306</v>
      </c>
      <c r="U1248" t="s">
        <v>305</v>
      </c>
      <c r="V1248" t="s">
        <v>307</v>
      </c>
      <c r="W1248" t="s">
        <v>308</v>
      </c>
      <c r="X1248" t="s">
        <v>309</v>
      </c>
      <c r="Y1248" t="s">
        <v>65</v>
      </c>
    </row>
    <row r="1249" spans="1:25" x14ac:dyDescent="0.25">
      <c r="A1249">
        <v>10176</v>
      </c>
      <c r="B1249">
        <v>36</v>
      </c>
      <c r="C1249" t="s">
        <v>77</v>
      </c>
      <c r="D1249">
        <v>5</v>
      </c>
      <c r="E1249" t="s">
        <v>2508</v>
      </c>
      <c r="F1249" t="s">
        <v>318</v>
      </c>
      <c r="G1249" t="s">
        <v>28</v>
      </c>
      <c r="H1249">
        <v>4</v>
      </c>
      <c r="I1249">
        <v>11</v>
      </c>
      <c r="J1249">
        <v>2003</v>
      </c>
      <c r="K1249" t="s">
        <v>278</v>
      </c>
      <c r="L1249">
        <v>143</v>
      </c>
      <c r="M1249" t="s">
        <v>2501</v>
      </c>
      <c r="N1249" t="s">
        <v>831</v>
      </c>
      <c r="O1249" t="s">
        <v>832</v>
      </c>
      <c r="P1249" t="s">
        <v>833</v>
      </c>
      <c r="Q1249" t="s">
        <v>34</v>
      </c>
      <c r="R1249" t="s">
        <v>834</v>
      </c>
      <c r="S1249" t="s">
        <v>34</v>
      </c>
      <c r="T1249" t="s">
        <v>835</v>
      </c>
      <c r="U1249" t="s">
        <v>396</v>
      </c>
      <c r="V1249" t="s">
        <v>52</v>
      </c>
      <c r="W1249" t="s">
        <v>836</v>
      </c>
      <c r="X1249" t="s">
        <v>837</v>
      </c>
      <c r="Y1249" t="s">
        <v>65</v>
      </c>
    </row>
    <row r="1250" spans="1:25" x14ac:dyDescent="0.25">
      <c r="A1250">
        <v>10185</v>
      </c>
      <c r="B1250">
        <v>39</v>
      </c>
      <c r="C1250" t="s">
        <v>77</v>
      </c>
      <c r="D1250">
        <v>16</v>
      </c>
      <c r="E1250" t="s">
        <v>2509</v>
      </c>
      <c r="F1250" t="s">
        <v>602</v>
      </c>
      <c r="G1250" t="s">
        <v>28</v>
      </c>
      <c r="H1250">
        <v>4</v>
      </c>
      <c r="I1250">
        <v>11</v>
      </c>
      <c r="J1250">
        <v>2003</v>
      </c>
      <c r="K1250" t="s">
        <v>278</v>
      </c>
      <c r="L1250">
        <v>143</v>
      </c>
      <c r="M1250" t="s">
        <v>2501</v>
      </c>
      <c r="N1250" t="s">
        <v>582</v>
      </c>
      <c r="O1250" t="s">
        <v>583</v>
      </c>
      <c r="P1250" t="s">
        <v>584</v>
      </c>
      <c r="Q1250" t="s">
        <v>34</v>
      </c>
      <c r="R1250" t="s">
        <v>251</v>
      </c>
      <c r="S1250" t="s">
        <v>185</v>
      </c>
      <c r="T1250" t="s">
        <v>252</v>
      </c>
      <c r="U1250" t="s">
        <v>38</v>
      </c>
      <c r="V1250" t="s">
        <v>39</v>
      </c>
      <c r="W1250" t="s">
        <v>585</v>
      </c>
      <c r="X1250" t="s">
        <v>586</v>
      </c>
      <c r="Y1250" t="s">
        <v>65</v>
      </c>
    </row>
    <row r="1251" spans="1:25" x14ac:dyDescent="0.25">
      <c r="A1251">
        <v>10196</v>
      </c>
      <c r="B1251">
        <v>27</v>
      </c>
      <c r="C1251" t="s">
        <v>77</v>
      </c>
      <c r="D1251">
        <v>8</v>
      </c>
      <c r="E1251" t="s">
        <v>2510</v>
      </c>
      <c r="F1251" t="s">
        <v>610</v>
      </c>
      <c r="G1251" t="s">
        <v>28</v>
      </c>
      <c r="H1251">
        <v>4</v>
      </c>
      <c r="I1251">
        <v>11</v>
      </c>
      <c r="J1251">
        <v>2003</v>
      </c>
      <c r="K1251" t="s">
        <v>278</v>
      </c>
      <c r="L1251">
        <v>143</v>
      </c>
      <c r="M1251" t="s">
        <v>2501</v>
      </c>
      <c r="N1251" t="s">
        <v>372</v>
      </c>
      <c r="O1251" t="s">
        <v>373</v>
      </c>
      <c r="P1251" t="s">
        <v>374</v>
      </c>
      <c r="Q1251" t="s">
        <v>34</v>
      </c>
      <c r="R1251" t="s">
        <v>375</v>
      </c>
      <c r="S1251" t="s">
        <v>166</v>
      </c>
      <c r="T1251" t="s">
        <v>376</v>
      </c>
      <c r="U1251" t="s">
        <v>38</v>
      </c>
      <c r="V1251" t="s">
        <v>39</v>
      </c>
      <c r="W1251" t="s">
        <v>121</v>
      </c>
      <c r="X1251" t="s">
        <v>377</v>
      </c>
      <c r="Y1251" t="s">
        <v>65</v>
      </c>
    </row>
    <row r="1252" spans="1:25" x14ac:dyDescent="0.25">
      <c r="A1252">
        <v>10207</v>
      </c>
      <c r="B1252">
        <v>40</v>
      </c>
      <c r="C1252" t="s">
        <v>77</v>
      </c>
      <c r="D1252">
        <v>1</v>
      </c>
      <c r="E1252" t="s">
        <v>2511</v>
      </c>
      <c r="F1252" t="s">
        <v>736</v>
      </c>
      <c r="G1252" t="s">
        <v>28</v>
      </c>
      <c r="H1252">
        <v>4</v>
      </c>
      <c r="I1252">
        <v>12</v>
      </c>
      <c r="J1252">
        <v>2003</v>
      </c>
      <c r="K1252" t="s">
        <v>278</v>
      </c>
      <c r="L1252">
        <v>143</v>
      </c>
      <c r="M1252" t="s">
        <v>2501</v>
      </c>
      <c r="N1252" t="s">
        <v>737</v>
      </c>
      <c r="O1252" t="s">
        <v>738</v>
      </c>
      <c r="P1252" t="s">
        <v>739</v>
      </c>
      <c r="Q1252" t="s">
        <v>34</v>
      </c>
      <c r="R1252" t="s">
        <v>659</v>
      </c>
      <c r="S1252" t="s">
        <v>185</v>
      </c>
      <c r="T1252" t="s">
        <v>660</v>
      </c>
      <c r="U1252" t="s">
        <v>38</v>
      </c>
      <c r="V1252" t="s">
        <v>39</v>
      </c>
      <c r="W1252" t="s">
        <v>740</v>
      </c>
      <c r="X1252" t="s">
        <v>422</v>
      </c>
      <c r="Y1252" t="s">
        <v>65</v>
      </c>
    </row>
    <row r="1253" spans="1:25" x14ac:dyDescent="0.25">
      <c r="A1253">
        <v>10220</v>
      </c>
      <c r="B1253">
        <v>50</v>
      </c>
      <c r="C1253" t="s">
        <v>77</v>
      </c>
      <c r="D1253">
        <v>5</v>
      </c>
      <c r="E1253" t="s">
        <v>2512</v>
      </c>
      <c r="F1253" t="s">
        <v>902</v>
      </c>
      <c r="G1253" t="s">
        <v>28</v>
      </c>
      <c r="H1253">
        <v>1</v>
      </c>
      <c r="I1253">
        <v>2</v>
      </c>
      <c r="J1253">
        <v>2004</v>
      </c>
      <c r="K1253" t="s">
        <v>278</v>
      </c>
      <c r="L1253">
        <v>143</v>
      </c>
      <c r="M1253" t="s">
        <v>2501</v>
      </c>
      <c r="N1253" t="s">
        <v>903</v>
      </c>
      <c r="O1253" t="s">
        <v>904</v>
      </c>
      <c r="P1253" t="s">
        <v>905</v>
      </c>
      <c r="Q1253" t="s">
        <v>906</v>
      </c>
      <c r="R1253" t="s">
        <v>907</v>
      </c>
      <c r="S1253" t="s">
        <v>34</v>
      </c>
      <c r="T1253" t="s">
        <v>908</v>
      </c>
      <c r="U1253" t="s">
        <v>909</v>
      </c>
      <c r="V1253" t="s">
        <v>52</v>
      </c>
      <c r="W1253" t="s">
        <v>910</v>
      </c>
      <c r="X1253" t="s">
        <v>911</v>
      </c>
      <c r="Y1253" t="s">
        <v>229</v>
      </c>
    </row>
    <row r="1254" spans="1:25" x14ac:dyDescent="0.25">
      <c r="A1254">
        <v>10230</v>
      </c>
      <c r="B1254">
        <v>42</v>
      </c>
      <c r="C1254" t="s">
        <v>77</v>
      </c>
      <c r="D1254">
        <v>3</v>
      </c>
      <c r="E1254" t="s">
        <v>2513</v>
      </c>
      <c r="F1254" t="s">
        <v>1039</v>
      </c>
      <c r="G1254" t="s">
        <v>28</v>
      </c>
      <c r="H1254">
        <v>1</v>
      </c>
      <c r="I1254">
        <v>3</v>
      </c>
      <c r="J1254">
        <v>2004</v>
      </c>
      <c r="K1254" t="s">
        <v>278</v>
      </c>
      <c r="L1254">
        <v>143</v>
      </c>
      <c r="M1254" t="s">
        <v>2501</v>
      </c>
      <c r="N1254" t="s">
        <v>849</v>
      </c>
      <c r="O1254" t="s">
        <v>850</v>
      </c>
      <c r="P1254" t="s">
        <v>851</v>
      </c>
      <c r="Q1254" t="s">
        <v>34</v>
      </c>
      <c r="R1254" t="s">
        <v>852</v>
      </c>
      <c r="S1254" t="s">
        <v>34</v>
      </c>
      <c r="T1254" t="s">
        <v>853</v>
      </c>
      <c r="U1254" t="s">
        <v>810</v>
      </c>
      <c r="V1254" t="s">
        <v>52</v>
      </c>
      <c r="W1254" t="s">
        <v>854</v>
      </c>
      <c r="X1254" t="s">
        <v>731</v>
      </c>
      <c r="Y1254" t="s">
        <v>229</v>
      </c>
    </row>
    <row r="1255" spans="1:25" x14ac:dyDescent="0.25">
      <c r="A1255">
        <v>10247</v>
      </c>
      <c r="B1255">
        <v>48</v>
      </c>
      <c r="C1255" t="s">
        <v>77</v>
      </c>
      <c r="D1255">
        <v>5</v>
      </c>
      <c r="E1255" t="s">
        <v>2514</v>
      </c>
      <c r="F1255" t="s">
        <v>920</v>
      </c>
      <c r="G1255" t="s">
        <v>28</v>
      </c>
      <c r="H1255">
        <v>2</v>
      </c>
      <c r="I1255">
        <v>5</v>
      </c>
      <c r="J1255">
        <v>2004</v>
      </c>
      <c r="K1255" t="s">
        <v>278</v>
      </c>
      <c r="L1255">
        <v>143</v>
      </c>
      <c r="M1255" t="s">
        <v>2501</v>
      </c>
      <c r="N1255" t="s">
        <v>866</v>
      </c>
      <c r="O1255" t="s">
        <v>867</v>
      </c>
      <c r="P1255" t="s">
        <v>868</v>
      </c>
      <c r="Q1255" t="s">
        <v>34</v>
      </c>
      <c r="R1255" t="s">
        <v>869</v>
      </c>
      <c r="S1255" t="s">
        <v>34</v>
      </c>
      <c r="T1255" t="s">
        <v>870</v>
      </c>
      <c r="U1255" t="s">
        <v>196</v>
      </c>
      <c r="V1255" t="s">
        <v>52</v>
      </c>
      <c r="W1255" t="s">
        <v>871</v>
      </c>
      <c r="X1255" t="s">
        <v>872</v>
      </c>
      <c r="Y1255" t="s">
        <v>65</v>
      </c>
    </row>
    <row r="1256" spans="1:25" x14ac:dyDescent="0.25">
      <c r="A1256">
        <v>10272</v>
      </c>
      <c r="B1256">
        <v>25</v>
      </c>
      <c r="C1256" t="s">
        <v>77</v>
      </c>
      <c r="D1256">
        <v>5</v>
      </c>
      <c r="E1256" t="s">
        <v>1653</v>
      </c>
      <c r="F1256" t="s">
        <v>922</v>
      </c>
      <c r="G1256" t="s">
        <v>28</v>
      </c>
      <c r="H1256">
        <v>3</v>
      </c>
      <c r="I1256">
        <v>7</v>
      </c>
      <c r="J1256">
        <v>2004</v>
      </c>
      <c r="K1256" t="s">
        <v>278</v>
      </c>
      <c r="L1256">
        <v>143</v>
      </c>
      <c r="M1256" t="s">
        <v>2501</v>
      </c>
      <c r="N1256" t="s">
        <v>210</v>
      </c>
      <c r="O1256" t="s">
        <v>211</v>
      </c>
      <c r="P1256" t="s">
        <v>212</v>
      </c>
      <c r="Q1256" t="s">
        <v>34</v>
      </c>
      <c r="R1256" t="s">
        <v>213</v>
      </c>
      <c r="S1256" t="s">
        <v>214</v>
      </c>
      <c r="T1256" t="s">
        <v>215</v>
      </c>
      <c r="U1256" t="s">
        <v>38</v>
      </c>
      <c r="V1256" t="s">
        <v>39</v>
      </c>
      <c r="W1256" t="s">
        <v>40</v>
      </c>
      <c r="X1256" t="s">
        <v>216</v>
      </c>
      <c r="Y1256" t="s">
        <v>65</v>
      </c>
    </row>
    <row r="1257" spans="1:25" x14ac:dyDescent="0.25">
      <c r="A1257">
        <v>10282</v>
      </c>
      <c r="B1257">
        <v>31</v>
      </c>
      <c r="C1257" t="s">
        <v>77</v>
      </c>
      <c r="D1257">
        <v>8</v>
      </c>
      <c r="E1257" t="s">
        <v>2515</v>
      </c>
      <c r="F1257" t="s">
        <v>647</v>
      </c>
      <c r="G1257" t="s">
        <v>28</v>
      </c>
      <c r="H1257">
        <v>3</v>
      </c>
      <c r="I1257">
        <v>8</v>
      </c>
      <c r="J1257">
        <v>2004</v>
      </c>
      <c r="K1257" t="s">
        <v>278</v>
      </c>
      <c r="L1257">
        <v>143</v>
      </c>
      <c r="M1257" t="s">
        <v>2501</v>
      </c>
      <c r="N1257" t="s">
        <v>417</v>
      </c>
      <c r="O1257" t="s">
        <v>418</v>
      </c>
      <c r="P1257" t="s">
        <v>419</v>
      </c>
      <c r="Q1257" t="s">
        <v>34</v>
      </c>
      <c r="R1257" t="s">
        <v>420</v>
      </c>
      <c r="S1257" t="s">
        <v>73</v>
      </c>
      <c r="T1257" t="s">
        <v>167</v>
      </c>
      <c r="U1257" t="s">
        <v>38</v>
      </c>
      <c r="V1257" t="s">
        <v>39</v>
      </c>
      <c r="W1257" t="s">
        <v>421</v>
      </c>
      <c r="X1257" t="s">
        <v>422</v>
      </c>
      <c r="Y1257" t="s">
        <v>65</v>
      </c>
    </row>
    <row r="1258" spans="1:25" x14ac:dyDescent="0.25">
      <c r="A1258">
        <v>10292</v>
      </c>
      <c r="B1258">
        <v>44</v>
      </c>
      <c r="C1258" t="s">
        <v>77</v>
      </c>
      <c r="D1258">
        <v>2</v>
      </c>
      <c r="E1258" t="s">
        <v>2516</v>
      </c>
      <c r="F1258" t="s">
        <v>400</v>
      </c>
      <c r="G1258" t="s">
        <v>28</v>
      </c>
      <c r="H1258">
        <v>3</v>
      </c>
      <c r="I1258">
        <v>9</v>
      </c>
      <c r="J1258">
        <v>2004</v>
      </c>
      <c r="K1258" t="s">
        <v>278</v>
      </c>
      <c r="L1258">
        <v>143</v>
      </c>
      <c r="M1258" t="s">
        <v>2501</v>
      </c>
      <c r="N1258" t="s">
        <v>31</v>
      </c>
      <c r="O1258" t="s">
        <v>32</v>
      </c>
      <c r="P1258" t="s">
        <v>33</v>
      </c>
      <c r="Q1258" t="s">
        <v>34</v>
      </c>
      <c r="R1258" t="s">
        <v>35</v>
      </c>
      <c r="S1258" t="s">
        <v>36</v>
      </c>
      <c r="T1258" t="s">
        <v>37</v>
      </c>
      <c r="U1258" t="s">
        <v>38</v>
      </c>
      <c r="V1258" t="s">
        <v>39</v>
      </c>
      <c r="W1258" t="s">
        <v>40</v>
      </c>
      <c r="X1258" t="s">
        <v>41</v>
      </c>
      <c r="Y1258" t="s">
        <v>229</v>
      </c>
    </row>
    <row r="1259" spans="1:25" x14ac:dyDescent="0.25">
      <c r="A1259">
        <v>10306</v>
      </c>
      <c r="B1259">
        <v>23</v>
      </c>
      <c r="C1259" t="s">
        <v>77</v>
      </c>
      <c r="D1259">
        <v>16</v>
      </c>
      <c r="E1259" t="s">
        <v>2517</v>
      </c>
      <c r="F1259" t="s">
        <v>663</v>
      </c>
      <c r="G1259" t="s">
        <v>28</v>
      </c>
      <c r="H1259">
        <v>4</v>
      </c>
      <c r="I1259">
        <v>10</v>
      </c>
      <c r="J1259">
        <v>2004</v>
      </c>
      <c r="K1259" t="s">
        <v>278</v>
      </c>
      <c r="L1259">
        <v>143</v>
      </c>
      <c r="M1259" t="s">
        <v>2501</v>
      </c>
      <c r="N1259" t="s">
        <v>927</v>
      </c>
      <c r="O1259" t="s">
        <v>928</v>
      </c>
      <c r="P1259" t="s">
        <v>929</v>
      </c>
      <c r="Q1259" t="s">
        <v>34</v>
      </c>
      <c r="R1259" t="s">
        <v>930</v>
      </c>
      <c r="S1259" t="s">
        <v>34</v>
      </c>
      <c r="T1259" t="s">
        <v>931</v>
      </c>
      <c r="U1259" t="s">
        <v>262</v>
      </c>
      <c r="V1259" t="s">
        <v>52</v>
      </c>
      <c r="W1259" t="s">
        <v>932</v>
      </c>
      <c r="X1259" t="s">
        <v>137</v>
      </c>
      <c r="Y1259" t="s">
        <v>65</v>
      </c>
    </row>
    <row r="1260" spans="1:25" x14ac:dyDescent="0.25">
      <c r="A1260">
        <v>10314</v>
      </c>
      <c r="B1260">
        <v>29</v>
      </c>
      <c r="C1260" t="s">
        <v>77</v>
      </c>
      <c r="D1260">
        <v>8</v>
      </c>
      <c r="E1260" t="s">
        <v>2518</v>
      </c>
      <c r="F1260" t="s">
        <v>761</v>
      </c>
      <c r="G1260" t="s">
        <v>28</v>
      </c>
      <c r="H1260">
        <v>4</v>
      </c>
      <c r="I1260">
        <v>10</v>
      </c>
      <c r="J1260">
        <v>2004</v>
      </c>
      <c r="K1260" t="s">
        <v>278</v>
      </c>
      <c r="L1260">
        <v>143</v>
      </c>
      <c r="M1260" t="s">
        <v>2501</v>
      </c>
      <c r="N1260" t="s">
        <v>934</v>
      </c>
      <c r="O1260" t="s">
        <v>935</v>
      </c>
      <c r="P1260" t="s">
        <v>936</v>
      </c>
      <c r="Q1260" t="s">
        <v>34</v>
      </c>
      <c r="R1260" t="s">
        <v>937</v>
      </c>
      <c r="S1260" t="s">
        <v>34</v>
      </c>
      <c r="T1260" t="s">
        <v>938</v>
      </c>
      <c r="U1260" t="s">
        <v>567</v>
      </c>
      <c r="V1260" t="s">
        <v>52</v>
      </c>
      <c r="W1260" t="s">
        <v>939</v>
      </c>
      <c r="X1260" t="s">
        <v>940</v>
      </c>
      <c r="Y1260" t="s">
        <v>65</v>
      </c>
    </row>
    <row r="1261" spans="1:25" x14ac:dyDescent="0.25">
      <c r="A1261">
        <v>10324</v>
      </c>
      <c r="B1261">
        <v>49</v>
      </c>
      <c r="C1261" t="s">
        <v>77</v>
      </c>
      <c r="D1261">
        <v>13</v>
      </c>
      <c r="E1261" t="s">
        <v>2519</v>
      </c>
      <c r="F1261" t="s">
        <v>676</v>
      </c>
      <c r="G1261" t="s">
        <v>28</v>
      </c>
      <c r="H1261">
        <v>4</v>
      </c>
      <c r="I1261">
        <v>11</v>
      </c>
      <c r="J1261">
        <v>2004</v>
      </c>
      <c r="K1261" t="s">
        <v>278</v>
      </c>
      <c r="L1261">
        <v>143</v>
      </c>
      <c r="M1261" t="s">
        <v>2501</v>
      </c>
      <c r="N1261" t="s">
        <v>145</v>
      </c>
      <c r="O1261" t="s">
        <v>146</v>
      </c>
      <c r="P1261" t="s">
        <v>147</v>
      </c>
      <c r="Q1261" t="s">
        <v>148</v>
      </c>
      <c r="R1261" t="s">
        <v>35</v>
      </c>
      <c r="S1261" t="s">
        <v>36</v>
      </c>
      <c r="T1261" t="s">
        <v>37</v>
      </c>
      <c r="U1261" t="s">
        <v>38</v>
      </c>
      <c r="V1261" t="s">
        <v>39</v>
      </c>
      <c r="W1261" t="s">
        <v>149</v>
      </c>
      <c r="X1261" t="s">
        <v>150</v>
      </c>
      <c r="Y1261" t="s">
        <v>65</v>
      </c>
    </row>
    <row r="1262" spans="1:25" x14ac:dyDescent="0.25">
      <c r="A1262">
        <v>10337</v>
      </c>
      <c r="B1262">
        <v>36</v>
      </c>
      <c r="C1262" t="s">
        <v>77</v>
      </c>
      <c r="D1262">
        <v>3</v>
      </c>
      <c r="E1262" t="s">
        <v>2520</v>
      </c>
      <c r="F1262" t="s">
        <v>679</v>
      </c>
      <c r="G1262" t="s">
        <v>28</v>
      </c>
      <c r="H1262">
        <v>4</v>
      </c>
      <c r="I1262">
        <v>11</v>
      </c>
      <c r="J1262">
        <v>2004</v>
      </c>
      <c r="K1262" t="s">
        <v>278</v>
      </c>
      <c r="L1262">
        <v>143</v>
      </c>
      <c r="M1262" t="s">
        <v>2501</v>
      </c>
      <c r="N1262" t="s">
        <v>312</v>
      </c>
      <c r="O1262" t="s">
        <v>313</v>
      </c>
      <c r="P1262" t="s">
        <v>314</v>
      </c>
      <c r="Q1262" t="s">
        <v>315</v>
      </c>
      <c r="R1262" t="s">
        <v>35</v>
      </c>
      <c r="S1262" t="s">
        <v>36</v>
      </c>
      <c r="T1262" t="s">
        <v>37</v>
      </c>
      <c r="U1262" t="s">
        <v>38</v>
      </c>
      <c r="V1262" t="s">
        <v>39</v>
      </c>
      <c r="W1262" t="s">
        <v>187</v>
      </c>
      <c r="X1262" t="s">
        <v>316</v>
      </c>
      <c r="Y1262" t="s">
        <v>65</v>
      </c>
    </row>
    <row r="1263" spans="1:25" x14ac:dyDescent="0.25">
      <c r="A1263">
        <v>10349</v>
      </c>
      <c r="B1263">
        <v>34</v>
      </c>
      <c r="C1263" t="s">
        <v>77</v>
      </c>
      <c r="D1263">
        <v>5</v>
      </c>
      <c r="E1263" t="s">
        <v>2521</v>
      </c>
      <c r="F1263" t="s">
        <v>1117</v>
      </c>
      <c r="G1263" t="s">
        <v>28</v>
      </c>
      <c r="H1263">
        <v>4</v>
      </c>
      <c r="I1263">
        <v>12</v>
      </c>
      <c r="J1263">
        <v>2004</v>
      </c>
      <c r="K1263" t="s">
        <v>278</v>
      </c>
      <c r="L1263">
        <v>143</v>
      </c>
      <c r="M1263" t="s">
        <v>2501</v>
      </c>
      <c r="N1263" t="s">
        <v>885</v>
      </c>
      <c r="O1263" t="s">
        <v>886</v>
      </c>
      <c r="P1263" t="s">
        <v>887</v>
      </c>
      <c r="Q1263" t="s">
        <v>888</v>
      </c>
      <c r="R1263" t="s">
        <v>35</v>
      </c>
      <c r="S1263" t="s">
        <v>36</v>
      </c>
      <c r="T1263" t="s">
        <v>37</v>
      </c>
      <c r="U1263" t="s">
        <v>38</v>
      </c>
      <c r="V1263" t="s">
        <v>39</v>
      </c>
      <c r="W1263" t="s">
        <v>75</v>
      </c>
      <c r="X1263" t="s">
        <v>889</v>
      </c>
      <c r="Y1263" t="s">
        <v>65</v>
      </c>
    </row>
    <row r="1264" spans="1:25" x14ac:dyDescent="0.25">
      <c r="A1264">
        <v>10358</v>
      </c>
      <c r="B1264">
        <v>25</v>
      </c>
      <c r="C1264" t="s">
        <v>77</v>
      </c>
      <c r="D1264">
        <v>13</v>
      </c>
      <c r="E1264" t="s">
        <v>2522</v>
      </c>
      <c r="F1264" t="s">
        <v>436</v>
      </c>
      <c r="G1264" t="s">
        <v>28</v>
      </c>
      <c r="H1264">
        <v>4</v>
      </c>
      <c r="I1264">
        <v>12</v>
      </c>
      <c r="J1264">
        <v>2004</v>
      </c>
      <c r="K1264" t="s">
        <v>278</v>
      </c>
      <c r="L1264">
        <v>143</v>
      </c>
      <c r="M1264" t="s">
        <v>2501</v>
      </c>
      <c r="N1264" t="s">
        <v>268</v>
      </c>
      <c r="O1264" t="s">
        <v>269</v>
      </c>
      <c r="P1264" t="s">
        <v>270</v>
      </c>
      <c r="Q1264" t="s">
        <v>34</v>
      </c>
      <c r="R1264" t="s">
        <v>271</v>
      </c>
      <c r="S1264" t="s">
        <v>34</v>
      </c>
      <c r="T1264" t="s">
        <v>272</v>
      </c>
      <c r="U1264" t="s">
        <v>273</v>
      </c>
      <c r="V1264" t="s">
        <v>52</v>
      </c>
      <c r="W1264" t="s">
        <v>274</v>
      </c>
      <c r="X1264" t="s">
        <v>275</v>
      </c>
      <c r="Y1264" t="s">
        <v>42</v>
      </c>
    </row>
    <row r="1265" spans="1:25" x14ac:dyDescent="0.25">
      <c r="A1265">
        <v>10372</v>
      </c>
      <c r="B1265">
        <v>48</v>
      </c>
      <c r="C1265" t="s">
        <v>77</v>
      </c>
      <c r="D1265">
        <v>6</v>
      </c>
      <c r="E1265" t="s">
        <v>2523</v>
      </c>
      <c r="F1265" t="s">
        <v>1053</v>
      </c>
      <c r="G1265" t="s">
        <v>28</v>
      </c>
      <c r="H1265">
        <v>1</v>
      </c>
      <c r="I1265">
        <v>1</v>
      </c>
      <c r="J1265">
        <v>2005</v>
      </c>
      <c r="K1265" t="s">
        <v>278</v>
      </c>
      <c r="L1265">
        <v>143</v>
      </c>
      <c r="M1265" t="s">
        <v>2501</v>
      </c>
      <c r="N1265" t="s">
        <v>380</v>
      </c>
      <c r="O1265" t="s">
        <v>381</v>
      </c>
      <c r="P1265" t="s">
        <v>382</v>
      </c>
      <c r="Q1265" t="s">
        <v>34</v>
      </c>
      <c r="R1265" t="s">
        <v>383</v>
      </c>
      <c r="S1265" t="s">
        <v>384</v>
      </c>
      <c r="T1265" t="s">
        <v>385</v>
      </c>
      <c r="U1265" t="s">
        <v>307</v>
      </c>
      <c r="V1265" t="s">
        <v>307</v>
      </c>
      <c r="W1265" t="s">
        <v>386</v>
      </c>
      <c r="X1265" t="s">
        <v>387</v>
      </c>
      <c r="Y1265" t="s">
        <v>229</v>
      </c>
    </row>
    <row r="1266" spans="1:25" x14ac:dyDescent="0.25">
      <c r="A1266">
        <v>10383</v>
      </c>
      <c r="B1266">
        <v>38</v>
      </c>
      <c r="C1266" t="s">
        <v>77</v>
      </c>
      <c r="D1266">
        <v>1</v>
      </c>
      <c r="E1266" t="s">
        <v>2524</v>
      </c>
      <c r="F1266" t="s">
        <v>1764</v>
      </c>
      <c r="G1266" t="s">
        <v>28</v>
      </c>
      <c r="H1266">
        <v>1</v>
      </c>
      <c r="I1266">
        <v>2</v>
      </c>
      <c r="J1266">
        <v>2005</v>
      </c>
      <c r="K1266" t="s">
        <v>278</v>
      </c>
      <c r="L1266">
        <v>143</v>
      </c>
      <c r="M1266" t="s">
        <v>2501</v>
      </c>
      <c r="N1266" t="s">
        <v>268</v>
      </c>
      <c r="O1266" t="s">
        <v>269</v>
      </c>
      <c r="P1266" t="s">
        <v>270</v>
      </c>
      <c r="Q1266" t="s">
        <v>34</v>
      </c>
      <c r="R1266" t="s">
        <v>271</v>
      </c>
      <c r="S1266" t="s">
        <v>34</v>
      </c>
      <c r="T1266" t="s">
        <v>272</v>
      </c>
      <c r="U1266" t="s">
        <v>273</v>
      </c>
      <c r="V1266" t="s">
        <v>52</v>
      </c>
      <c r="W1266" t="s">
        <v>274</v>
      </c>
      <c r="X1266" t="s">
        <v>275</v>
      </c>
      <c r="Y1266" t="s">
        <v>65</v>
      </c>
    </row>
    <row r="1267" spans="1:25" x14ac:dyDescent="0.25">
      <c r="A1267">
        <v>10394</v>
      </c>
      <c r="B1267">
        <v>37</v>
      </c>
      <c r="C1267" t="s">
        <v>77</v>
      </c>
      <c r="D1267">
        <v>1</v>
      </c>
      <c r="E1267" t="s">
        <v>2525</v>
      </c>
      <c r="F1267" t="s">
        <v>2240</v>
      </c>
      <c r="G1267" t="s">
        <v>28</v>
      </c>
      <c r="H1267">
        <v>1</v>
      </c>
      <c r="I1267">
        <v>3</v>
      </c>
      <c r="J1267">
        <v>2005</v>
      </c>
      <c r="K1267" t="s">
        <v>278</v>
      </c>
      <c r="L1267">
        <v>143</v>
      </c>
      <c r="M1267" t="s">
        <v>2501</v>
      </c>
      <c r="N1267" t="s">
        <v>268</v>
      </c>
      <c r="O1267" t="s">
        <v>269</v>
      </c>
      <c r="P1267" t="s">
        <v>270</v>
      </c>
      <c r="Q1267" t="s">
        <v>34</v>
      </c>
      <c r="R1267" t="s">
        <v>271</v>
      </c>
      <c r="S1267" t="s">
        <v>34</v>
      </c>
      <c r="T1267" t="s">
        <v>272</v>
      </c>
      <c r="U1267" t="s">
        <v>273</v>
      </c>
      <c r="V1267" t="s">
        <v>52</v>
      </c>
      <c r="W1267" t="s">
        <v>274</v>
      </c>
      <c r="X1267" t="s">
        <v>275</v>
      </c>
      <c r="Y1267" t="s">
        <v>65</v>
      </c>
    </row>
    <row r="1268" spans="1:25" x14ac:dyDescent="0.25">
      <c r="A1268">
        <v>10413</v>
      </c>
      <c r="B1268">
        <v>49</v>
      </c>
      <c r="C1268" t="s">
        <v>77</v>
      </c>
      <c r="D1268">
        <v>5</v>
      </c>
      <c r="E1268" t="s">
        <v>2526</v>
      </c>
      <c r="F1268" t="s">
        <v>955</v>
      </c>
      <c r="G1268" t="s">
        <v>28</v>
      </c>
      <c r="H1268">
        <v>2</v>
      </c>
      <c r="I1268">
        <v>5</v>
      </c>
      <c r="J1268">
        <v>2005</v>
      </c>
      <c r="K1268" t="s">
        <v>278</v>
      </c>
      <c r="L1268">
        <v>143</v>
      </c>
      <c r="M1268" t="s">
        <v>2501</v>
      </c>
      <c r="N1268" t="s">
        <v>162</v>
      </c>
      <c r="O1268" t="s">
        <v>163</v>
      </c>
      <c r="P1268" t="s">
        <v>164</v>
      </c>
      <c r="Q1268" t="s">
        <v>34</v>
      </c>
      <c r="R1268" t="s">
        <v>165</v>
      </c>
      <c r="S1268" t="s">
        <v>166</v>
      </c>
      <c r="T1268" t="s">
        <v>167</v>
      </c>
      <c r="U1268" t="s">
        <v>38</v>
      </c>
      <c r="V1268" t="s">
        <v>39</v>
      </c>
      <c r="W1268" t="s">
        <v>168</v>
      </c>
      <c r="X1268" t="s">
        <v>76</v>
      </c>
      <c r="Y1268" t="s">
        <v>65</v>
      </c>
    </row>
    <row r="1269" spans="1:25" x14ac:dyDescent="0.25">
      <c r="A1269">
        <v>10100</v>
      </c>
      <c r="B1269">
        <v>22</v>
      </c>
      <c r="C1269" t="s">
        <v>2527</v>
      </c>
      <c r="D1269">
        <v>4</v>
      </c>
      <c r="E1269" t="s">
        <v>2528</v>
      </c>
      <c r="F1269" t="s">
        <v>1564</v>
      </c>
      <c r="G1269" t="s">
        <v>28</v>
      </c>
      <c r="H1269">
        <v>1</v>
      </c>
      <c r="I1269">
        <v>1</v>
      </c>
      <c r="J1269">
        <v>2003</v>
      </c>
      <c r="K1269" t="s">
        <v>1354</v>
      </c>
      <c r="L1269">
        <v>92</v>
      </c>
      <c r="M1269" t="s">
        <v>2529</v>
      </c>
      <c r="N1269" t="s">
        <v>425</v>
      </c>
      <c r="O1269" t="s">
        <v>426</v>
      </c>
      <c r="P1269" t="s">
        <v>427</v>
      </c>
      <c r="Q1269" t="s">
        <v>34</v>
      </c>
      <c r="R1269" t="s">
        <v>428</v>
      </c>
      <c r="S1269" t="s">
        <v>429</v>
      </c>
      <c r="T1269" t="s">
        <v>430</v>
      </c>
      <c r="U1269" t="s">
        <v>38</v>
      </c>
      <c r="V1269" t="s">
        <v>39</v>
      </c>
      <c r="W1269" t="s">
        <v>75</v>
      </c>
      <c r="X1269" t="s">
        <v>422</v>
      </c>
      <c r="Y1269" t="s">
        <v>42</v>
      </c>
    </row>
    <row r="1270" spans="1:25" x14ac:dyDescent="0.25">
      <c r="A1270">
        <v>10110</v>
      </c>
      <c r="B1270">
        <v>28</v>
      </c>
      <c r="C1270" t="s">
        <v>2530</v>
      </c>
      <c r="D1270">
        <v>8</v>
      </c>
      <c r="E1270" t="s">
        <v>2531</v>
      </c>
      <c r="F1270" t="s">
        <v>1464</v>
      </c>
      <c r="G1270" t="s">
        <v>28</v>
      </c>
      <c r="H1270">
        <v>1</v>
      </c>
      <c r="I1270">
        <v>3</v>
      </c>
      <c r="J1270">
        <v>2003</v>
      </c>
      <c r="K1270" t="s">
        <v>1354</v>
      </c>
      <c r="L1270">
        <v>92</v>
      </c>
      <c r="M1270" t="s">
        <v>2529</v>
      </c>
      <c r="N1270" t="s">
        <v>927</v>
      </c>
      <c r="O1270" t="s">
        <v>928</v>
      </c>
      <c r="P1270" t="s">
        <v>929</v>
      </c>
      <c r="Q1270" t="s">
        <v>34</v>
      </c>
      <c r="R1270" t="s">
        <v>930</v>
      </c>
      <c r="S1270" t="s">
        <v>34</v>
      </c>
      <c r="T1270" t="s">
        <v>931</v>
      </c>
      <c r="U1270" t="s">
        <v>262</v>
      </c>
      <c r="V1270" t="s">
        <v>52</v>
      </c>
      <c r="W1270" t="s">
        <v>932</v>
      </c>
      <c r="X1270" t="s">
        <v>137</v>
      </c>
      <c r="Y1270" t="s">
        <v>42</v>
      </c>
    </row>
    <row r="1271" spans="1:25" x14ac:dyDescent="0.25">
      <c r="A1271">
        <v>10124</v>
      </c>
      <c r="B1271">
        <v>36</v>
      </c>
      <c r="C1271" t="s">
        <v>2532</v>
      </c>
      <c r="D1271">
        <v>7</v>
      </c>
      <c r="E1271" t="s">
        <v>2533</v>
      </c>
      <c r="F1271" t="s">
        <v>1360</v>
      </c>
      <c r="G1271" t="s">
        <v>28</v>
      </c>
      <c r="H1271">
        <v>2</v>
      </c>
      <c r="I1271">
        <v>5</v>
      </c>
      <c r="J1271">
        <v>2003</v>
      </c>
      <c r="K1271" t="s">
        <v>1354</v>
      </c>
      <c r="L1271">
        <v>92</v>
      </c>
      <c r="M1271" t="s">
        <v>2529</v>
      </c>
      <c r="N1271" t="s">
        <v>1318</v>
      </c>
      <c r="O1271" t="s">
        <v>1319</v>
      </c>
      <c r="P1271" t="s">
        <v>1320</v>
      </c>
      <c r="Q1271" t="s">
        <v>34</v>
      </c>
      <c r="R1271" t="s">
        <v>1321</v>
      </c>
      <c r="S1271" t="s">
        <v>1322</v>
      </c>
      <c r="T1271" t="s">
        <v>1323</v>
      </c>
      <c r="U1271" t="s">
        <v>38</v>
      </c>
      <c r="V1271" t="s">
        <v>39</v>
      </c>
      <c r="W1271" t="s">
        <v>168</v>
      </c>
      <c r="X1271" t="s">
        <v>705</v>
      </c>
      <c r="Y1271" t="s">
        <v>65</v>
      </c>
    </row>
    <row r="1272" spans="1:25" x14ac:dyDescent="0.25">
      <c r="A1272">
        <v>10148</v>
      </c>
      <c r="B1272">
        <v>34</v>
      </c>
      <c r="C1272" t="s">
        <v>77</v>
      </c>
      <c r="D1272">
        <v>1</v>
      </c>
      <c r="E1272" t="s">
        <v>2534</v>
      </c>
      <c r="F1272" t="s">
        <v>1303</v>
      </c>
      <c r="G1272" t="s">
        <v>28</v>
      </c>
      <c r="H1272">
        <v>3</v>
      </c>
      <c r="I1272">
        <v>9</v>
      </c>
      <c r="J1272">
        <v>2003</v>
      </c>
      <c r="K1272" t="s">
        <v>1354</v>
      </c>
      <c r="L1272">
        <v>92</v>
      </c>
      <c r="M1272" t="s">
        <v>2529</v>
      </c>
      <c r="N1272" t="s">
        <v>448</v>
      </c>
      <c r="O1272" t="s">
        <v>449</v>
      </c>
      <c r="P1272" t="s">
        <v>450</v>
      </c>
      <c r="Q1272" t="s">
        <v>451</v>
      </c>
      <c r="R1272" t="s">
        <v>452</v>
      </c>
      <c r="S1272" t="s">
        <v>238</v>
      </c>
      <c r="T1272" t="s">
        <v>453</v>
      </c>
      <c r="U1272" t="s">
        <v>139</v>
      </c>
      <c r="V1272" t="s">
        <v>140</v>
      </c>
      <c r="W1272" t="s">
        <v>454</v>
      </c>
      <c r="X1272" t="s">
        <v>455</v>
      </c>
      <c r="Y1272" t="s">
        <v>65</v>
      </c>
    </row>
    <row r="1273" spans="1:25" x14ac:dyDescent="0.25">
      <c r="A1273">
        <v>10162</v>
      </c>
      <c r="B1273">
        <v>39</v>
      </c>
      <c r="C1273" t="s">
        <v>77</v>
      </c>
      <c r="D1273">
        <v>10</v>
      </c>
      <c r="E1273" t="s">
        <v>2535</v>
      </c>
      <c r="F1273" t="s">
        <v>1367</v>
      </c>
      <c r="G1273" t="s">
        <v>28</v>
      </c>
      <c r="H1273">
        <v>4</v>
      </c>
      <c r="I1273">
        <v>10</v>
      </c>
      <c r="J1273">
        <v>2003</v>
      </c>
      <c r="K1273" t="s">
        <v>1354</v>
      </c>
      <c r="L1273">
        <v>92</v>
      </c>
      <c r="M1273" t="s">
        <v>2529</v>
      </c>
      <c r="N1273" t="s">
        <v>80</v>
      </c>
      <c r="O1273" t="s">
        <v>81</v>
      </c>
      <c r="P1273" t="s">
        <v>82</v>
      </c>
      <c r="Q1273" t="s">
        <v>34</v>
      </c>
      <c r="R1273" t="s">
        <v>83</v>
      </c>
      <c r="S1273" t="s">
        <v>73</v>
      </c>
      <c r="T1273" t="s">
        <v>34</v>
      </c>
      <c r="U1273" t="s">
        <v>38</v>
      </c>
      <c r="V1273" t="s">
        <v>39</v>
      </c>
      <c r="W1273" t="s">
        <v>84</v>
      </c>
      <c r="X1273" t="s">
        <v>76</v>
      </c>
      <c r="Y1273" t="s">
        <v>65</v>
      </c>
    </row>
    <row r="1274" spans="1:25" x14ac:dyDescent="0.25">
      <c r="A1274">
        <v>10173</v>
      </c>
      <c r="B1274">
        <v>21</v>
      </c>
      <c r="C1274" t="s">
        <v>2536</v>
      </c>
      <c r="D1274">
        <v>14</v>
      </c>
      <c r="E1274" t="s">
        <v>2537</v>
      </c>
      <c r="F1274" t="s">
        <v>1306</v>
      </c>
      <c r="G1274" t="s">
        <v>28</v>
      </c>
      <c r="H1274">
        <v>4</v>
      </c>
      <c r="I1274">
        <v>11</v>
      </c>
      <c r="J1274">
        <v>2003</v>
      </c>
      <c r="K1274" t="s">
        <v>1354</v>
      </c>
      <c r="L1274">
        <v>92</v>
      </c>
      <c r="M1274" t="s">
        <v>2529</v>
      </c>
      <c r="N1274" t="s">
        <v>1369</v>
      </c>
      <c r="O1274" t="s">
        <v>1370</v>
      </c>
      <c r="P1274" t="s">
        <v>1371</v>
      </c>
      <c r="Q1274" t="s">
        <v>34</v>
      </c>
      <c r="R1274" t="s">
        <v>1372</v>
      </c>
      <c r="S1274" t="s">
        <v>34</v>
      </c>
      <c r="T1274" t="s">
        <v>1373</v>
      </c>
      <c r="U1274" t="s">
        <v>396</v>
      </c>
      <c r="V1274" t="s">
        <v>52</v>
      </c>
      <c r="W1274" t="s">
        <v>1374</v>
      </c>
      <c r="X1274" t="s">
        <v>1375</v>
      </c>
      <c r="Y1274" t="s">
        <v>42</v>
      </c>
    </row>
    <row r="1275" spans="1:25" x14ac:dyDescent="0.25">
      <c r="A1275">
        <v>10182</v>
      </c>
      <c r="B1275">
        <v>36</v>
      </c>
      <c r="C1275" t="s">
        <v>77</v>
      </c>
      <c r="D1275">
        <v>11</v>
      </c>
      <c r="E1275" t="s">
        <v>2538</v>
      </c>
      <c r="F1275" t="s">
        <v>802</v>
      </c>
      <c r="G1275" t="s">
        <v>28</v>
      </c>
      <c r="H1275">
        <v>4</v>
      </c>
      <c r="I1275">
        <v>11</v>
      </c>
      <c r="J1275">
        <v>2003</v>
      </c>
      <c r="K1275" t="s">
        <v>1354</v>
      </c>
      <c r="L1275">
        <v>92</v>
      </c>
      <c r="M1275" t="s">
        <v>2529</v>
      </c>
      <c r="N1275" t="s">
        <v>417</v>
      </c>
      <c r="O1275" t="s">
        <v>418</v>
      </c>
      <c r="P1275" t="s">
        <v>419</v>
      </c>
      <c r="Q1275" t="s">
        <v>34</v>
      </c>
      <c r="R1275" t="s">
        <v>420</v>
      </c>
      <c r="S1275" t="s">
        <v>73</v>
      </c>
      <c r="T1275" t="s">
        <v>167</v>
      </c>
      <c r="U1275" t="s">
        <v>38</v>
      </c>
      <c r="V1275" t="s">
        <v>39</v>
      </c>
      <c r="W1275" t="s">
        <v>421</v>
      </c>
      <c r="X1275" t="s">
        <v>422</v>
      </c>
      <c r="Y1275" t="s">
        <v>65</v>
      </c>
    </row>
    <row r="1276" spans="1:25" x14ac:dyDescent="0.25">
      <c r="A1276">
        <v>10193</v>
      </c>
      <c r="B1276">
        <v>24</v>
      </c>
      <c r="C1276" t="s">
        <v>2539</v>
      </c>
      <c r="D1276">
        <v>15</v>
      </c>
      <c r="E1276" t="s">
        <v>2540</v>
      </c>
      <c r="F1276" t="s">
        <v>1379</v>
      </c>
      <c r="G1276" t="s">
        <v>28</v>
      </c>
      <c r="H1276">
        <v>4</v>
      </c>
      <c r="I1276">
        <v>11</v>
      </c>
      <c r="J1276">
        <v>2003</v>
      </c>
      <c r="K1276" t="s">
        <v>1354</v>
      </c>
      <c r="L1276">
        <v>92</v>
      </c>
      <c r="M1276" t="s">
        <v>2529</v>
      </c>
      <c r="N1276" t="s">
        <v>1380</v>
      </c>
      <c r="O1276" t="s">
        <v>1381</v>
      </c>
      <c r="P1276" t="s">
        <v>1382</v>
      </c>
      <c r="Q1276" t="s">
        <v>34</v>
      </c>
      <c r="R1276" t="s">
        <v>1383</v>
      </c>
      <c r="S1276" t="s">
        <v>137</v>
      </c>
      <c r="T1276" t="s">
        <v>1384</v>
      </c>
      <c r="U1276" t="s">
        <v>139</v>
      </c>
      <c r="V1276" t="s">
        <v>140</v>
      </c>
      <c r="W1276" t="s">
        <v>1385</v>
      </c>
      <c r="X1276" t="s">
        <v>1386</v>
      </c>
      <c r="Y1276" t="s">
        <v>42</v>
      </c>
    </row>
    <row r="1277" spans="1:25" x14ac:dyDescent="0.25">
      <c r="A1277">
        <v>10204</v>
      </c>
      <c r="B1277">
        <v>29</v>
      </c>
      <c r="C1277" t="s">
        <v>2532</v>
      </c>
      <c r="D1277">
        <v>5</v>
      </c>
      <c r="E1277" t="s">
        <v>2541</v>
      </c>
      <c r="F1277" t="s">
        <v>814</v>
      </c>
      <c r="G1277" t="s">
        <v>28</v>
      </c>
      <c r="H1277">
        <v>4</v>
      </c>
      <c r="I1277">
        <v>12</v>
      </c>
      <c r="J1277">
        <v>2003</v>
      </c>
      <c r="K1277" t="s">
        <v>1354</v>
      </c>
      <c r="L1277">
        <v>92</v>
      </c>
      <c r="M1277" t="s">
        <v>2529</v>
      </c>
      <c r="N1277" t="s">
        <v>885</v>
      </c>
      <c r="O1277" t="s">
        <v>886</v>
      </c>
      <c r="P1277" t="s">
        <v>887</v>
      </c>
      <c r="Q1277" t="s">
        <v>888</v>
      </c>
      <c r="R1277" t="s">
        <v>35</v>
      </c>
      <c r="S1277" t="s">
        <v>36</v>
      </c>
      <c r="T1277" t="s">
        <v>37</v>
      </c>
      <c r="U1277" t="s">
        <v>38</v>
      </c>
      <c r="V1277" t="s">
        <v>39</v>
      </c>
      <c r="W1277" t="s">
        <v>75</v>
      </c>
      <c r="X1277" t="s">
        <v>889</v>
      </c>
      <c r="Y1277" t="s">
        <v>42</v>
      </c>
    </row>
    <row r="1278" spans="1:25" x14ac:dyDescent="0.25">
      <c r="A1278">
        <v>10213</v>
      </c>
      <c r="B1278">
        <v>38</v>
      </c>
      <c r="C1278" t="s">
        <v>1952</v>
      </c>
      <c r="D1278">
        <v>1</v>
      </c>
      <c r="E1278" t="s">
        <v>2542</v>
      </c>
      <c r="F1278" t="s">
        <v>2543</v>
      </c>
      <c r="G1278" t="s">
        <v>28</v>
      </c>
      <c r="H1278">
        <v>1</v>
      </c>
      <c r="I1278">
        <v>1</v>
      </c>
      <c r="J1278">
        <v>2004</v>
      </c>
      <c r="K1278" t="s">
        <v>1354</v>
      </c>
      <c r="L1278">
        <v>92</v>
      </c>
      <c r="M1278" t="s">
        <v>2529</v>
      </c>
      <c r="N1278" t="s">
        <v>603</v>
      </c>
      <c r="O1278" t="s">
        <v>604</v>
      </c>
      <c r="P1278" t="s">
        <v>605</v>
      </c>
      <c r="Q1278" t="s">
        <v>34</v>
      </c>
      <c r="R1278" t="s">
        <v>577</v>
      </c>
      <c r="S1278" t="s">
        <v>34</v>
      </c>
      <c r="T1278" t="s">
        <v>606</v>
      </c>
      <c r="U1278" t="s">
        <v>262</v>
      </c>
      <c r="V1278" t="s">
        <v>52</v>
      </c>
      <c r="W1278" t="s">
        <v>607</v>
      </c>
      <c r="X1278" t="s">
        <v>608</v>
      </c>
      <c r="Y1278" t="s">
        <v>65</v>
      </c>
    </row>
    <row r="1279" spans="1:25" x14ac:dyDescent="0.25">
      <c r="A1279">
        <v>10227</v>
      </c>
      <c r="B1279">
        <v>34</v>
      </c>
      <c r="C1279" t="s">
        <v>77</v>
      </c>
      <c r="D1279">
        <v>11</v>
      </c>
      <c r="E1279" t="s">
        <v>2544</v>
      </c>
      <c r="F1279" t="s">
        <v>1391</v>
      </c>
      <c r="G1279" t="s">
        <v>28</v>
      </c>
      <c r="H1279">
        <v>1</v>
      </c>
      <c r="I1279">
        <v>3</v>
      </c>
      <c r="J1279">
        <v>2004</v>
      </c>
      <c r="K1279" t="s">
        <v>1354</v>
      </c>
      <c r="L1279">
        <v>92</v>
      </c>
      <c r="M1279" t="s">
        <v>2529</v>
      </c>
      <c r="N1279" t="s">
        <v>338</v>
      </c>
      <c r="O1279" t="s">
        <v>339</v>
      </c>
      <c r="P1279" t="s">
        <v>340</v>
      </c>
      <c r="Q1279" t="s">
        <v>34</v>
      </c>
      <c r="R1279" t="s">
        <v>341</v>
      </c>
      <c r="S1279" t="s">
        <v>34</v>
      </c>
      <c r="T1279" t="s">
        <v>342</v>
      </c>
      <c r="U1279" t="s">
        <v>51</v>
      </c>
      <c r="V1279" t="s">
        <v>52</v>
      </c>
      <c r="W1279" t="s">
        <v>343</v>
      </c>
      <c r="X1279" t="s">
        <v>344</v>
      </c>
      <c r="Y1279" t="s">
        <v>65</v>
      </c>
    </row>
    <row r="1280" spans="1:25" x14ac:dyDescent="0.25">
      <c r="A1280">
        <v>10241</v>
      </c>
      <c r="B1280">
        <v>42</v>
      </c>
      <c r="C1280" t="s">
        <v>2545</v>
      </c>
      <c r="D1280">
        <v>3</v>
      </c>
      <c r="E1280" t="s">
        <v>2546</v>
      </c>
      <c r="F1280" t="s">
        <v>1313</v>
      </c>
      <c r="G1280" t="s">
        <v>28</v>
      </c>
      <c r="H1280">
        <v>2</v>
      </c>
      <c r="I1280">
        <v>4</v>
      </c>
      <c r="J1280">
        <v>2004</v>
      </c>
      <c r="K1280" t="s">
        <v>1354</v>
      </c>
      <c r="L1280">
        <v>92</v>
      </c>
      <c r="M1280" t="s">
        <v>2529</v>
      </c>
      <c r="N1280" t="s">
        <v>1255</v>
      </c>
      <c r="O1280" t="s">
        <v>1256</v>
      </c>
      <c r="P1280" t="s">
        <v>1257</v>
      </c>
      <c r="Q1280" t="s">
        <v>34</v>
      </c>
      <c r="R1280" t="s">
        <v>1258</v>
      </c>
      <c r="S1280" t="s">
        <v>34</v>
      </c>
      <c r="T1280" t="s">
        <v>1259</v>
      </c>
      <c r="U1280" t="s">
        <v>51</v>
      </c>
      <c r="V1280" t="s">
        <v>52</v>
      </c>
      <c r="W1280" t="s">
        <v>1260</v>
      </c>
      <c r="X1280" t="s">
        <v>1261</v>
      </c>
      <c r="Y1280" t="s">
        <v>65</v>
      </c>
    </row>
    <row r="1281" spans="1:25" x14ac:dyDescent="0.25">
      <c r="A1281">
        <v>10280</v>
      </c>
      <c r="B1281">
        <v>35</v>
      </c>
      <c r="C1281" t="s">
        <v>77</v>
      </c>
      <c r="D1281">
        <v>17</v>
      </c>
      <c r="E1281" t="s">
        <v>2547</v>
      </c>
      <c r="F1281" t="s">
        <v>390</v>
      </c>
      <c r="G1281" t="s">
        <v>28</v>
      </c>
      <c r="H1281">
        <v>3</v>
      </c>
      <c r="I1281">
        <v>8</v>
      </c>
      <c r="J1281">
        <v>2004</v>
      </c>
      <c r="K1281" t="s">
        <v>1354</v>
      </c>
      <c r="L1281">
        <v>92</v>
      </c>
      <c r="M1281" t="s">
        <v>2529</v>
      </c>
      <c r="N1281" t="s">
        <v>391</v>
      </c>
      <c r="O1281" t="s">
        <v>392</v>
      </c>
      <c r="P1281" t="s">
        <v>393</v>
      </c>
      <c r="Q1281" t="s">
        <v>34</v>
      </c>
      <c r="R1281" t="s">
        <v>394</v>
      </c>
      <c r="S1281" t="s">
        <v>34</v>
      </c>
      <c r="T1281" t="s">
        <v>395</v>
      </c>
      <c r="U1281" t="s">
        <v>396</v>
      </c>
      <c r="V1281" t="s">
        <v>52</v>
      </c>
      <c r="W1281" t="s">
        <v>397</v>
      </c>
      <c r="X1281" t="s">
        <v>398</v>
      </c>
      <c r="Y1281" t="s">
        <v>65</v>
      </c>
    </row>
    <row r="1282" spans="1:25" x14ac:dyDescent="0.25">
      <c r="A1282">
        <v>10288</v>
      </c>
      <c r="B1282">
        <v>35</v>
      </c>
      <c r="C1282" t="s">
        <v>2548</v>
      </c>
      <c r="D1282">
        <v>6</v>
      </c>
      <c r="E1282" t="s">
        <v>2549</v>
      </c>
      <c r="F1282" t="s">
        <v>1485</v>
      </c>
      <c r="G1282" t="s">
        <v>28</v>
      </c>
      <c r="H1282">
        <v>3</v>
      </c>
      <c r="I1282">
        <v>9</v>
      </c>
      <c r="J1282">
        <v>2004</v>
      </c>
      <c r="K1282" t="s">
        <v>1354</v>
      </c>
      <c r="L1282">
        <v>92</v>
      </c>
      <c r="M1282" t="s">
        <v>2529</v>
      </c>
      <c r="N1282" t="s">
        <v>743</v>
      </c>
      <c r="O1282" t="s">
        <v>744</v>
      </c>
      <c r="P1282" t="s">
        <v>745</v>
      </c>
      <c r="Q1282" t="s">
        <v>746</v>
      </c>
      <c r="R1282" t="s">
        <v>305</v>
      </c>
      <c r="S1282" t="s">
        <v>34</v>
      </c>
      <c r="T1282" t="s">
        <v>747</v>
      </c>
      <c r="U1282" t="s">
        <v>305</v>
      </c>
      <c r="V1282" t="s">
        <v>140</v>
      </c>
      <c r="W1282" t="s">
        <v>748</v>
      </c>
      <c r="X1282" t="s">
        <v>749</v>
      </c>
      <c r="Y1282" t="s">
        <v>42</v>
      </c>
    </row>
    <row r="1283" spans="1:25" x14ac:dyDescent="0.25">
      <c r="A1283">
        <v>10302</v>
      </c>
      <c r="B1283">
        <v>38</v>
      </c>
      <c r="C1283" t="s">
        <v>2530</v>
      </c>
      <c r="D1283">
        <v>2</v>
      </c>
      <c r="E1283" t="s">
        <v>2550</v>
      </c>
      <c r="F1283" t="s">
        <v>588</v>
      </c>
      <c r="G1283" t="s">
        <v>28</v>
      </c>
      <c r="H1283">
        <v>4</v>
      </c>
      <c r="I1283">
        <v>10</v>
      </c>
      <c r="J1283">
        <v>2003</v>
      </c>
      <c r="K1283" t="s">
        <v>1354</v>
      </c>
      <c r="L1283">
        <v>92</v>
      </c>
      <c r="M1283" t="s">
        <v>2529</v>
      </c>
      <c r="N1283" t="s">
        <v>257</v>
      </c>
      <c r="O1283" t="s">
        <v>258</v>
      </c>
      <c r="P1283" t="s">
        <v>259</v>
      </c>
      <c r="Q1283" t="s">
        <v>34</v>
      </c>
      <c r="R1283" t="s">
        <v>260</v>
      </c>
      <c r="S1283" t="s">
        <v>34</v>
      </c>
      <c r="T1283" t="s">
        <v>261</v>
      </c>
      <c r="U1283" t="s">
        <v>262</v>
      </c>
      <c r="V1283" t="s">
        <v>52</v>
      </c>
      <c r="W1283" t="s">
        <v>263</v>
      </c>
      <c r="X1283" t="s">
        <v>264</v>
      </c>
      <c r="Y1283" t="s">
        <v>65</v>
      </c>
    </row>
    <row r="1284" spans="1:25" x14ac:dyDescent="0.25">
      <c r="A1284">
        <v>10311</v>
      </c>
      <c r="B1284">
        <v>41</v>
      </c>
      <c r="C1284" t="s">
        <v>2551</v>
      </c>
      <c r="D1284">
        <v>1</v>
      </c>
      <c r="E1284" t="s">
        <v>2552</v>
      </c>
      <c r="F1284" t="s">
        <v>856</v>
      </c>
      <c r="G1284" t="s">
        <v>28</v>
      </c>
      <c r="H1284">
        <v>4</v>
      </c>
      <c r="I1284">
        <v>10</v>
      </c>
      <c r="J1284">
        <v>2004</v>
      </c>
      <c r="K1284" t="s">
        <v>1354</v>
      </c>
      <c r="L1284">
        <v>92</v>
      </c>
      <c r="M1284" t="s">
        <v>2529</v>
      </c>
      <c r="N1284" t="s">
        <v>268</v>
      </c>
      <c r="O1284" t="s">
        <v>269</v>
      </c>
      <c r="P1284" t="s">
        <v>270</v>
      </c>
      <c r="Q1284" t="s">
        <v>34</v>
      </c>
      <c r="R1284" t="s">
        <v>271</v>
      </c>
      <c r="S1284" t="s">
        <v>34</v>
      </c>
      <c r="T1284" t="s">
        <v>272</v>
      </c>
      <c r="U1284" t="s">
        <v>273</v>
      </c>
      <c r="V1284" t="s">
        <v>52</v>
      </c>
      <c r="W1284" t="s">
        <v>274</v>
      </c>
      <c r="X1284" t="s">
        <v>275</v>
      </c>
      <c r="Y1284" t="s">
        <v>65</v>
      </c>
    </row>
    <row r="1285" spans="1:25" x14ac:dyDescent="0.25">
      <c r="A1285">
        <v>10332</v>
      </c>
      <c r="B1285">
        <v>50</v>
      </c>
      <c r="C1285" t="s">
        <v>77</v>
      </c>
      <c r="D1285">
        <v>2</v>
      </c>
      <c r="E1285" t="s">
        <v>1579</v>
      </c>
      <c r="F1285" t="s">
        <v>1337</v>
      </c>
      <c r="G1285" t="s">
        <v>28</v>
      </c>
      <c r="H1285">
        <v>4</v>
      </c>
      <c r="I1285">
        <v>11</v>
      </c>
      <c r="J1285">
        <v>2004</v>
      </c>
      <c r="K1285" t="s">
        <v>1354</v>
      </c>
      <c r="L1285">
        <v>92</v>
      </c>
      <c r="M1285" t="s">
        <v>2529</v>
      </c>
      <c r="N1285" t="s">
        <v>927</v>
      </c>
      <c r="O1285" t="s">
        <v>928</v>
      </c>
      <c r="P1285" t="s">
        <v>929</v>
      </c>
      <c r="Q1285" t="s">
        <v>34</v>
      </c>
      <c r="R1285" t="s">
        <v>930</v>
      </c>
      <c r="S1285" t="s">
        <v>34</v>
      </c>
      <c r="T1285" t="s">
        <v>931</v>
      </c>
      <c r="U1285" t="s">
        <v>262</v>
      </c>
      <c r="V1285" t="s">
        <v>52</v>
      </c>
      <c r="W1285" t="s">
        <v>932</v>
      </c>
      <c r="X1285" t="s">
        <v>137</v>
      </c>
      <c r="Y1285" t="s">
        <v>229</v>
      </c>
    </row>
    <row r="1286" spans="1:25" x14ac:dyDescent="0.25">
      <c r="A1286">
        <v>10344</v>
      </c>
      <c r="B1286">
        <v>21</v>
      </c>
      <c r="C1286" t="s">
        <v>77</v>
      </c>
      <c r="D1286">
        <v>4</v>
      </c>
      <c r="E1286" t="s">
        <v>2553</v>
      </c>
      <c r="F1286" t="s">
        <v>1584</v>
      </c>
      <c r="G1286" t="s">
        <v>28</v>
      </c>
      <c r="H1286">
        <v>4</v>
      </c>
      <c r="I1286">
        <v>11</v>
      </c>
      <c r="J1286">
        <v>2004</v>
      </c>
      <c r="K1286" t="s">
        <v>1354</v>
      </c>
      <c r="L1286">
        <v>92</v>
      </c>
      <c r="M1286" t="s">
        <v>2529</v>
      </c>
      <c r="N1286" t="s">
        <v>787</v>
      </c>
      <c r="O1286" t="s">
        <v>788</v>
      </c>
      <c r="P1286" t="s">
        <v>789</v>
      </c>
      <c r="Q1286" t="s">
        <v>34</v>
      </c>
      <c r="R1286" t="s">
        <v>790</v>
      </c>
      <c r="S1286" t="s">
        <v>34</v>
      </c>
      <c r="T1286" t="s">
        <v>791</v>
      </c>
      <c r="U1286" t="s">
        <v>51</v>
      </c>
      <c r="V1286" t="s">
        <v>52</v>
      </c>
      <c r="W1286" t="s">
        <v>792</v>
      </c>
      <c r="X1286" t="s">
        <v>793</v>
      </c>
      <c r="Y1286" t="s">
        <v>42</v>
      </c>
    </row>
    <row r="1287" spans="1:25" x14ac:dyDescent="0.25">
      <c r="A1287">
        <v>10367</v>
      </c>
      <c r="B1287">
        <v>43</v>
      </c>
      <c r="C1287" t="s">
        <v>2554</v>
      </c>
      <c r="D1287">
        <v>8</v>
      </c>
      <c r="E1287" t="s">
        <v>2555</v>
      </c>
      <c r="F1287" t="s">
        <v>1493</v>
      </c>
      <c r="G1287" t="s">
        <v>724</v>
      </c>
      <c r="H1287">
        <v>1</v>
      </c>
      <c r="I1287">
        <v>1</v>
      </c>
      <c r="J1287">
        <v>2005</v>
      </c>
      <c r="K1287" t="s">
        <v>1354</v>
      </c>
      <c r="L1287">
        <v>92</v>
      </c>
      <c r="M1287" t="s">
        <v>2529</v>
      </c>
      <c r="N1287" t="s">
        <v>69</v>
      </c>
      <c r="O1287" t="s">
        <v>70</v>
      </c>
      <c r="P1287" t="s">
        <v>71</v>
      </c>
      <c r="Q1287" t="s">
        <v>34</v>
      </c>
      <c r="R1287" t="s">
        <v>72</v>
      </c>
      <c r="S1287" t="s">
        <v>73</v>
      </c>
      <c r="T1287" t="s">
        <v>74</v>
      </c>
      <c r="U1287" t="s">
        <v>38</v>
      </c>
      <c r="V1287" t="s">
        <v>39</v>
      </c>
      <c r="W1287" t="s">
        <v>75</v>
      </c>
      <c r="X1287" t="s">
        <v>76</v>
      </c>
      <c r="Y1287" t="s">
        <v>42</v>
      </c>
    </row>
    <row r="1288" spans="1:25" x14ac:dyDescent="0.25">
      <c r="A1288">
        <v>10380</v>
      </c>
      <c r="B1288">
        <v>32</v>
      </c>
      <c r="C1288" t="s">
        <v>77</v>
      </c>
      <c r="D1288">
        <v>1</v>
      </c>
      <c r="E1288" t="s">
        <v>2556</v>
      </c>
      <c r="F1288" t="s">
        <v>1413</v>
      </c>
      <c r="G1288" t="s">
        <v>28</v>
      </c>
      <c r="H1288">
        <v>1</v>
      </c>
      <c r="I1288">
        <v>2</v>
      </c>
      <c r="J1288">
        <v>2005</v>
      </c>
      <c r="K1288" t="s">
        <v>1354</v>
      </c>
      <c r="L1288">
        <v>92</v>
      </c>
      <c r="M1288" t="s">
        <v>2529</v>
      </c>
      <c r="N1288" t="s">
        <v>268</v>
      </c>
      <c r="O1288" t="s">
        <v>269</v>
      </c>
      <c r="P1288" t="s">
        <v>270</v>
      </c>
      <c r="Q1288" t="s">
        <v>34</v>
      </c>
      <c r="R1288" t="s">
        <v>271</v>
      </c>
      <c r="S1288" t="s">
        <v>34</v>
      </c>
      <c r="T1288" t="s">
        <v>272</v>
      </c>
      <c r="U1288" t="s">
        <v>273</v>
      </c>
      <c r="V1288" t="s">
        <v>52</v>
      </c>
      <c r="W1288" t="s">
        <v>274</v>
      </c>
      <c r="X1288" t="s">
        <v>275</v>
      </c>
      <c r="Y1288" t="s">
        <v>65</v>
      </c>
    </row>
    <row r="1289" spans="1:25" x14ac:dyDescent="0.25">
      <c r="A1289">
        <v>10407</v>
      </c>
      <c r="B1289">
        <v>6</v>
      </c>
      <c r="C1289" t="s">
        <v>2545</v>
      </c>
      <c r="D1289">
        <v>3</v>
      </c>
      <c r="E1289" t="s">
        <v>2557</v>
      </c>
      <c r="F1289" t="s">
        <v>1498</v>
      </c>
      <c r="G1289" t="s">
        <v>708</v>
      </c>
      <c r="H1289">
        <v>2</v>
      </c>
      <c r="I1289">
        <v>4</v>
      </c>
      <c r="J1289">
        <v>2005</v>
      </c>
      <c r="K1289" t="s">
        <v>1354</v>
      </c>
      <c r="L1289">
        <v>92</v>
      </c>
      <c r="M1289" t="s">
        <v>2529</v>
      </c>
      <c r="N1289" t="s">
        <v>701</v>
      </c>
      <c r="O1289" t="s">
        <v>702</v>
      </c>
      <c r="P1289" t="s">
        <v>703</v>
      </c>
      <c r="Q1289" t="s">
        <v>34</v>
      </c>
      <c r="R1289" t="s">
        <v>704</v>
      </c>
      <c r="S1289" t="s">
        <v>73</v>
      </c>
      <c r="T1289" t="s">
        <v>92</v>
      </c>
      <c r="U1289" t="s">
        <v>38</v>
      </c>
      <c r="V1289" t="s">
        <v>39</v>
      </c>
      <c r="W1289" t="s">
        <v>149</v>
      </c>
      <c r="X1289" t="s">
        <v>705</v>
      </c>
      <c r="Y1289" t="s">
        <v>42</v>
      </c>
    </row>
    <row r="1290" spans="1:25" x14ac:dyDescent="0.25">
      <c r="A1290">
        <v>10420</v>
      </c>
      <c r="B1290">
        <v>66</v>
      </c>
      <c r="C1290" t="s">
        <v>2558</v>
      </c>
      <c r="D1290">
        <v>6</v>
      </c>
      <c r="E1290" t="s">
        <v>2559</v>
      </c>
      <c r="F1290" t="s">
        <v>1589</v>
      </c>
      <c r="G1290" t="s">
        <v>468</v>
      </c>
      <c r="H1290">
        <v>2</v>
      </c>
      <c r="I1290">
        <v>5</v>
      </c>
      <c r="J1290">
        <v>2005</v>
      </c>
      <c r="K1290" t="s">
        <v>1354</v>
      </c>
      <c r="L1290">
        <v>92</v>
      </c>
      <c r="M1290" t="s">
        <v>2529</v>
      </c>
      <c r="N1290" t="s">
        <v>233</v>
      </c>
      <c r="O1290" t="s">
        <v>234</v>
      </c>
      <c r="P1290" t="s">
        <v>235</v>
      </c>
      <c r="Q1290" t="s">
        <v>236</v>
      </c>
      <c r="R1290" t="s">
        <v>237</v>
      </c>
      <c r="S1290" t="s">
        <v>238</v>
      </c>
      <c r="T1290" t="s">
        <v>239</v>
      </c>
      <c r="U1290" t="s">
        <v>139</v>
      </c>
      <c r="V1290" t="s">
        <v>140</v>
      </c>
      <c r="W1290" t="s">
        <v>240</v>
      </c>
      <c r="X1290" t="s">
        <v>241</v>
      </c>
      <c r="Y1290" t="s">
        <v>65</v>
      </c>
    </row>
    <row r="1291" spans="1:25" x14ac:dyDescent="0.25">
      <c r="A1291">
        <v>10105</v>
      </c>
      <c r="B1291">
        <v>41</v>
      </c>
      <c r="C1291" t="s">
        <v>2560</v>
      </c>
      <c r="D1291">
        <v>10</v>
      </c>
      <c r="E1291" t="s">
        <v>2561</v>
      </c>
      <c r="F1291" t="s">
        <v>560</v>
      </c>
      <c r="G1291" t="s">
        <v>28</v>
      </c>
      <c r="H1291">
        <v>1</v>
      </c>
      <c r="I1291">
        <v>2</v>
      </c>
      <c r="J1291">
        <v>2003</v>
      </c>
      <c r="K1291" t="s">
        <v>1354</v>
      </c>
      <c r="L1291">
        <v>87</v>
      </c>
      <c r="M1291" t="s">
        <v>2562</v>
      </c>
      <c r="N1291" t="s">
        <v>562</v>
      </c>
      <c r="O1291" t="s">
        <v>563</v>
      </c>
      <c r="P1291" t="s">
        <v>564</v>
      </c>
      <c r="Q1291" t="s">
        <v>34</v>
      </c>
      <c r="R1291" t="s">
        <v>565</v>
      </c>
      <c r="S1291" t="s">
        <v>34</v>
      </c>
      <c r="T1291" t="s">
        <v>566</v>
      </c>
      <c r="U1291" t="s">
        <v>567</v>
      </c>
      <c r="V1291" t="s">
        <v>52</v>
      </c>
      <c r="W1291" t="s">
        <v>568</v>
      </c>
      <c r="X1291" t="s">
        <v>569</v>
      </c>
      <c r="Y1291" t="s">
        <v>65</v>
      </c>
    </row>
    <row r="1292" spans="1:25" x14ac:dyDescent="0.25">
      <c r="A1292">
        <v>10117</v>
      </c>
      <c r="B1292">
        <v>23</v>
      </c>
      <c r="C1292" t="s">
        <v>2563</v>
      </c>
      <c r="D1292">
        <v>4</v>
      </c>
      <c r="E1292" t="s">
        <v>2564</v>
      </c>
      <c r="F1292" t="s">
        <v>882</v>
      </c>
      <c r="G1292" t="s">
        <v>28</v>
      </c>
      <c r="H1292">
        <v>2</v>
      </c>
      <c r="I1292">
        <v>4</v>
      </c>
      <c r="J1292">
        <v>2003</v>
      </c>
      <c r="K1292" t="s">
        <v>1354</v>
      </c>
      <c r="L1292">
        <v>87</v>
      </c>
      <c r="M1292" t="s">
        <v>2562</v>
      </c>
      <c r="N1292" t="s">
        <v>302</v>
      </c>
      <c r="O1292" t="s">
        <v>303</v>
      </c>
      <c r="P1292" t="s">
        <v>304</v>
      </c>
      <c r="Q1292" t="s">
        <v>34</v>
      </c>
      <c r="R1292" t="s">
        <v>305</v>
      </c>
      <c r="S1292" t="s">
        <v>34</v>
      </c>
      <c r="T1292" t="s">
        <v>306</v>
      </c>
      <c r="U1292" t="s">
        <v>305</v>
      </c>
      <c r="V1292" t="s">
        <v>307</v>
      </c>
      <c r="W1292" t="s">
        <v>308</v>
      </c>
      <c r="X1292" t="s">
        <v>309</v>
      </c>
      <c r="Y1292" t="s">
        <v>42</v>
      </c>
    </row>
    <row r="1293" spans="1:25" x14ac:dyDescent="0.25">
      <c r="A1293">
        <v>10128</v>
      </c>
      <c r="B1293">
        <v>43</v>
      </c>
      <c r="C1293" t="s">
        <v>2565</v>
      </c>
      <c r="D1293">
        <v>1</v>
      </c>
      <c r="E1293" t="s">
        <v>2566</v>
      </c>
      <c r="F1293" t="s">
        <v>2162</v>
      </c>
      <c r="G1293" t="s">
        <v>28</v>
      </c>
      <c r="H1293">
        <v>2</v>
      </c>
      <c r="I1293">
        <v>6</v>
      </c>
      <c r="J1293">
        <v>2003</v>
      </c>
      <c r="K1293" t="s">
        <v>1354</v>
      </c>
      <c r="L1293">
        <v>87</v>
      </c>
      <c r="M1293" t="s">
        <v>2562</v>
      </c>
      <c r="N1293" t="s">
        <v>268</v>
      </c>
      <c r="O1293" t="s">
        <v>269</v>
      </c>
      <c r="P1293" t="s">
        <v>270</v>
      </c>
      <c r="Q1293" t="s">
        <v>34</v>
      </c>
      <c r="R1293" t="s">
        <v>271</v>
      </c>
      <c r="S1293" t="s">
        <v>34</v>
      </c>
      <c r="T1293" t="s">
        <v>272</v>
      </c>
      <c r="U1293" t="s">
        <v>273</v>
      </c>
      <c r="V1293" t="s">
        <v>52</v>
      </c>
      <c r="W1293" t="s">
        <v>274</v>
      </c>
      <c r="X1293" t="s">
        <v>275</v>
      </c>
      <c r="Y1293" t="s">
        <v>65</v>
      </c>
    </row>
    <row r="1294" spans="1:25" x14ac:dyDescent="0.25">
      <c r="A1294">
        <v>10142</v>
      </c>
      <c r="B1294">
        <v>24</v>
      </c>
      <c r="C1294" t="s">
        <v>2567</v>
      </c>
      <c r="D1294">
        <v>7</v>
      </c>
      <c r="E1294" t="s">
        <v>2568</v>
      </c>
      <c r="F1294" t="s">
        <v>891</v>
      </c>
      <c r="G1294" t="s">
        <v>28</v>
      </c>
      <c r="H1294">
        <v>3</v>
      </c>
      <c r="I1294">
        <v>8</v>
      </c>
      <c r="J1294">
        <v>2003</v>
      </c>
      <c r="K1294" t="s">
        <v>1354</v>
      </c>
      <c r="L1294">
        <v>87</v>
      </c>
      <c r="M1294" t="s">
        <v>2562</v>
      </c>
      <c r="N1294" t="s">
        <v>417</v>
      </c>
      <c r="O1294" t="s">
        <v>418</v>
      </c>
      <c r="P1294" t="s">
        <v>419</v>
      </c>
      <c r="Q1294" t="s">
        <v>34</v>
      </c>
      <c r="R1294" t="s">
        <v>420</v>
      </c>
      <c r="S1294" t="s">
        <v>73</v>
      </c>
      <c r="T1294" t="s">
        <v>167</v>
      </c>
      <c r="U1294" t="s">
        <v>38</v>
      </c>
      <c r="V1294" t="s">
        <v>39</v>
      </c>
      <c r="W1294" t="s">
        <v>421</v>
      </c>
      <c r="X1294" t="s">
        <v>422</v>
      </c>
      <c r="Y1294" t="s">
        <v>42</v>
      </c>
    </row>
    <row r="1295" spans="1:25" x14ac:dyDescent="0.25">
      <c r="A1295">
        <v>10153</v>
      </c>
      <c r="B1295">
        <v>22</v>
      </c>
      <c r="C1295" t="s">
        <v>2569</v>
      </c>
      <c r="D1295">
        <v>6</v>
      </c>
      <c r="E1295" t="s">
        <v>2570</v>
      </c>
      <c r="F1295" t="s">
        <v>893</v>
      </c>
      <c r="G1295" t="s">
        <v>28</v>
      </c>
      <c r="H1295">
        <v>3</v>
      </c>
      <c r="I1295">
        <v>9</v>
      </c>
      <c r="J1295">
        <v>2003</v>
      </c>
      <c r="K1295" t="s">
        <v>1354</v>
      </c>
      <c r="L1295">
        <v>87</v>
      </c>
      <c r="M1295" t="s">
        <v>2562</v>
      </c>
      <c r="N1295" t="s">
        <v>268</v>
      </c>
      <c r="O1295" t="s">
        <v>269</v>
      </c>
      <c r="P1295" t="s">
        <v>270</v>
      </c>
      <c r="Q1295" t="s">
        <v>34</v>
      </c>
      <c r="R1295" t="s">
        <v>271</v>
      </c>
      <c r="S1295" t="s">
        <v>34</v>
      </c>
      <c r="T1295" t="s">
        <v>272</v>
      </c>
      <c r="U1295" t="s">
        <v>273</v>
      </c>
      <c r="V1295" t="s">
        <v>52</v>
      </c>
      <c r="W1295" t="s">
        <v>274</v>
      </c>
      <c r="X1295" t="s">
        <v>275</v>
      </c>
      <c r="Y1295" t="s">
        <v>42</v>
      </c>
    </row>
    <row r="1296" spans="1:25" x14ac:dyDescent="0.25">
      <c r="A1296">
        <v>10166</v>
      </c>
      <c r="B1296">
        <v>26</v>
      </c>
      <c r="C1296" t="s">
        <v>2571</v>
      </c>
      <c r="D1296">
        <v>1</v>
      </c>
      <c r="E1296" t="s">
        <v>2572</v>
      </c>
      <c r="F1296" t="s">
        <v>723</v>
      </c>
      <c r="G1296" t="s">
        <v>28</v>
      </c>
      <c r="H1296">
        <v>4</v>
      </c>
      <c r="I1296">
        <v>10</v>
      </c>
      <c r="J1296">
        <v>2003</v>
      </c>
      <c r="K1296" t="s">
        <v>1354</v>
      </c>
      <c r="L1296">
        <v>87</v>
      </c>
      <c r="M1296" t="s">
        <v>2562</v>
      </c>
      <c r="N1296" t="s">
        <v>248</v>
      </c>
      <c r="O1296" t="s">
        <v>249</v>
      </c>
      <c r="P1296" t="s">
        <v>250</v>
      </c>
      <c r="Q1296" t="s">
        <v>34</v>
      </c>
      <c r="R1296" t="s">
        <v>251</v>
      </c>
      <c r="S1296" t="s">
        <v>185</v>
      </c>
      <c r="T1296" t="s">
        <v>252</v>
      </c>
      <c r="U1296" t="s">
        <v>38</v>
      </c>
      <c r="V1296" t="s">
        <v>39</v>
      </c>
      <c r="W1296" t="s">
        <v>253</v>
      </c>
      <c r="X1296" t="s">
        <v>254</v>
      </c>
      <c r="Y1296" t="s">
        <v>42</v>
      </c>
    </row>
    <row r="1297" spans="1:25" x14ac:dyDescent="0.25">
      <c r="A1297">
        <v>10177</v>
      </c>
      <c r="B1297">
        <v>35</v>
      </c>
      <c r="C1297" t="s">
        <v>2573</v>
      </c>
      <c r="D1297">
        <v>8</v>
      </c>
      <c r="E1297" t="s">
        <v>2574</v>
      </c>
      <c r="F1297" t="s">
        <v>2167</v>
      </c>
      <c r="G1297" t="s">
        <v>28</v>
      </c>
      <c r="H1297">
        <v>4</v>
      </c>
      <c r="I1297">
        <v>11</v>
      </c>
      <c r="J1297">
        <v>2003</v>
      </c>
      <c r="K1297" t="s">
        <v>1354</v>
      </c>
      <c r="L1297">
        <v>87</v>
      </c>
      <c r="M1297" t="s">
        <v>2562</v>
      </c>
      <c r="N1297" t="s">
        <v>914</v>
      </c>
      <c r="O1297" t="s">
        <v>915</v>
      </c>
      <c r="P1297" t="s">
        <v>916</v>
      </c>
      <c r="Q1297" t="s">
        <v>34</v>
      </c>
      <c r="R1297" t="s">
        <v>271</v>
      </c>
      <c r="S1297" t="s">
        <v>34</v>
      </c>
      <c r="T1297" t="s">
        <v>295</v>
      </c>
      <c r="U1297" t="s">
        <v>273</v>
      </c>
      <c r="V1297" t="s">
        <v>52</v>
      </c>
      <c r="W1297" t="s">
        <v>917</v>
      </c>
      <c r="X1297" t="s">
        <v>918</v>
      </c>
      <c r="Y1297" t="s">
        <v>42</v>
      </c>
    </row>
    <row r="1298" spans="1:25" x14ac:dyDescent="0.25">
      <c r="A1298">
        <v>10185</v>
      </c>
      <c r="B1298">
        <v>47</v>
      </c>
      <c r="C1298" t="s">
        <v>2575</v>
      </c>
      <c r="D1298">
        <v>8</v>
      </c>
      <c r="E1298" t="s">
        <v>2576</v>
      </c>
      <c r="F1298" t="s">
        <v>602</v>
      </c>
      <c r="G1298" t="s">
        <v>28</v>
      </c>
      <c r="H1298">
        <v>4</v>
      </c>
      <c r="I1298">
        <v>11</v>
      </c>
      <c r="J1298">
        <v>2003</v>
      </c>
      <c r="K1298" t="s">
        <v>1354</v>
      </c>
      <c r="L1298">
        <v>87</v>
      </c>
      <c r="M1298" t="s">
        <v>2562</v>
      </c>
      <c r="N1298" t="s">
        <v>582</v>
      </c>
      <c r="O1298" t="s">
        <v>583</v>
      </c>
      <c r="P1298" t="s">
        <v>584</v>
      </c>
      <c r="Q1298" t="s">
        <v>34</v>
      </c>
      <c r="R1298" t="s">
        <v>251</v>
      </c>
      <c r="S1298" t="s">
        <v>185</v>
      </c>
      <c r="T1298" t="s">
        <v>252</v>
      </c>
      <c r="U1298" t="s">
        <v>38</v>
      </c>
      <c r="V1298" t="s">
        <v>39</v>
      </c>
      <c r="W1298" t="s">
        <v>585</v>
      </c>
      <c r="X1298" t="s">
        <v>586</v>
      </c>
      <c r="Y1298" t="s">
        <v>65</v>
      </c>
    </row>
    <row r="1299" spans="1:25" x14ac:dyDescent="0.25">
      <c r="A1299">
        <v>10197</v>
      </c>
      <c r="B1299">
        <v>50</v>
      </c>
      <c r="C1299" t="s">
        <v>77</v>
      </c>
      <c r="D1299">
        <v>14</v>
      </c>
      <c r="E1299" t="s">
        <v>2577</v>
      </c>
      <c r="F1299" t="s">
        <v>610</v>
      </c>
      <c r="G1299" t="s">
        <v>28</v>
      </c>
      <c r="H1299">
        <v>4</v>
      </c>
      <c r="I1299">
        <v>11</v>
      </c>
      <c r="J1299">
        <v>2003</v>
      </c>
      <c r="K1299" t="s">
        <v>1354</v>
      </c>
      <c r="L1299">
        <v>87</v>
      </c>
      <c r="M1299" t="s">
        <v>2562</v>
      </c>
      <c r="N1299" t="s">
        <v>611</v>
      </c>
      <c r="O1299" t="s">
        <v>612</v>
      </c>
      <c r="P1299" t="s">
        <v>613</v>
      </c>
      <c r="Q1299" t="s">
        <v>34</v>
      </c>
      <c r="R1299" t="s">
        <v>614</v>
      </c>
      <c r="S1299" t="s">
        <v>34</v>
      </c>
      <c r="T1299" t="s">
        <v>615</v>
      </c>
      <c r="U1299" t="s">
        <v>273</v>
      </c>
      <c r="V1299" t="s">
        <v>52</v>
      </c>
      <c r="W1299" t="s">
        <v>616</v>
      </c>
      <c r="X1299" t="s">
        <v>617</v>
      </c>
      <c r="Y1299" t="s">
        <v>65</v>
      </c>
    </row>
    <row r="1300" spans="1:25" x14ac:dyDescent="0.25">
      <c r="A1300">
        <v>10208</v>
      </c>
      <c r="B1300">
        <v>45</v>
      </c>
      <c r="C1300" t="s">
        <v>2578</v>
      </c>
      <c r="D1300">
        <v>8</v>
      </c>
      <c r="E1300" t="s">
        <v>2579</v>
      </c>
      <c r="F1300" t="s">
        <v>900</v>
      </c>
      <c r="G1300" t="s">
        <v>28</v>
      </c>
      <c r="H1300">
        <v>1</v>
      </c>
      <c r="I1300">
        <v>1</v>
      </c>
      <c r="J1300">
        <v>2004</v>
      </c>
      <c r="K1300" t="s">
        <v>1354</v>
      </c>
      <c r="L1300">
        <v>87</v>
      </c>
      <c r="M1300" t="s">
        <v>2562</v>
      </c>
      <c r="N1300" t="s">
        <v>338</v>
      </c>
      <c r="O1300" t="s">
        <v>339</v>
      </c>
      <c r="P1300" t="s">
        <v>340</v>
      </c>
      <c r="Q1300" t="s">
        <v>34</v>
      </c>
      <c r="R1300" t="s">
        <v>341</v>
      </c>
      <c r="S1300" t="s">
        <v>34</v>
      </c>
      <c r="T1300" t="s">
        <v>342</v>
      </c>
      <c r="U1300" t="s">
        <v>51</v>
      </c>
      <c r="V1300" t="s">
        <v>52</v>
      </c>
      <c r="W1300" t="s">
        <v>343</v>
      </c>
      <c r="X1300" t="s">
        <v>344</v>
      </c>
      <c r="Y1300" t="s">
        <v>65</v>
      </c>
    </row>
    <row r="1301" spans="1:25" x14ac:dyDescent="0.25">
      <c r="A1301">
        <v>10221</v>
      </c>
      <c r="B1301">
        <v>39</v>
      </c>
      <c r="C1301" t="s">
        <v>2580</v>
      </c>
      <c r="D1301">
        <v>2</v>
      </c>
      <c r="E1301" t="s">
        <v>2581</v>
      </c>
      <c r="F1301" t="s">
        <v>2172</v>
      </c>
      <c r="G1301" t="s">
        <v>28</v>
      </c>
      <c r="H1301">
        <v>1</v>
      </c>
      <c r="I1301">
        <v>2</v>
      </c>
      <c r="J1301">
        <v>2004</v>
      </c>
      <c r="K1301" t="s">
        <v>1354</v>
      </c>
      <c r="L1301">
        <v>87</v>
      </c>
      <c r="M1301" t="s">
        <v>2562</v>
      </c>
      <c r="N1301" t="s">
        <v>638</v>
      </c>
      <c r="O1301" t="s">
        <v>639</v>
      </c>
      <c r="P1301" t="s">
        <v>640</v>
      </c>
      <c r="Q1301" t="s">
        <v>34</v>
      </c>
      <c r="R1301" t="s">
        <v>641</v>
      </c>
      <c r="S1301" t="s">
        <v>34</v>
      </c>
      <c r="T1301" t="s">
        <v>642</v>
      </c>
      <c r="U1301" t="s">
        <v>643</v>
      </c>
      <c r="V1301" t="s">
        <v>52</v>
      </c>
      <c r="W1301" t="s">
        <v>644</v>
      </c>
      <c r="X1301" t="s">
        <v>645</v>
      </c>
      <c r="Y1301" t="s">
        <v>65</v>
      </c>
    </row>
    <row r="1302" spans="1:25" x14ac:dyDescent="0.25">
      <c r="A1302">
        <v>10232</v>
      </c>
      <c r="B1302">
        <v>23</v>
      </c>
      <c r="C1302" t="s">
        <v>2580</v>
      </c>
      <c r="D1302">
        <v>5</v>
      </c>
      <c r="E1302" t="s">
        <v>2582</v>
      </c>
      <c r="F1302" t="s">
        <v>2174</v>
      </c>
      <c r="G1302" t="s">
        <v>28</v>
      </c>
      <c r="H1302">
        <v>1</v>
      </c>
      <c r="I1302">
        <v>3</v>
      </c>
      <c r="J1302">
        <v>2004</v>
      </c>
      <c r="K1302" t="s">
        <v>1354</v>
      </c>
      <c r="L1302">
        <v>87</v>
      </c>
      <c r="M1302" t="s">
        <v>2562</v>
      </c>
      <c r="N1302" t="s">
        <v>666</v>
      </c>
      <c r="O1302" t="s">
        <v>667</v>
      </c>
      <c r="P1302" t="s">
        <v>668</v>
      </c>
      <c r="Q1302" t="s">
        <v>34</v>
      </c>
      <c r="R1302" t="s">
        <v>669</v>
      </c>
      <c r="S1302" t="s">
        <v>670</v>
      </c>
      <c r="T1302" t="s">
        <v>671</v>
      </c>
      <c r="U1302" t="s">
        <v>262</v>
      </c>
      <c r="V1302" t="s">
        <v>52</v>
      </c>
      <c r="W1302" t="s">
        <v>672</v>
      </c>
      <c r="X1302" t="s">
        <v>673</v>
      </c>
      <c r="Y1302" t="s">
        <v>42</v>
      </c>
    </row>
    <row r="1303" spans="1:25" x14ac:dyDescent="0.25">
      <c r="A1303">
        <v>10248</v>
      </c>
      <c r="B1303">
        <v>42</v>
      </c>
      <c r="C1303" t="s">
        <v>2583</v>
      </c>
      <c r="D1303">
        <v>11</v>
      </c>
      <c r="E1303" t="s">
        <v>2584</v>
      </c>
      <c r="F1303" t="s">
        <v>633</v>
      </c>
      <c r="G1303" t="s">
        <v>591</v>
      </c>
      <c r="H1303">
        <v>2</v>
      </c>
      <c r="I1303">
        <v>5</v>
      </c>
      <c r="J1303">
        <v>2004</v>
      </c>
      <c r="K1303" t="s">
        <v>1354</v>
      </c>
      <c r="L1303">
        <v>87</v>
      </c>
      <c r="M1303" t="s">
        <v>2562</v>
      </c>
      <c r="N1303" t="s">
        <v>31</v>
      </c>
      <c r="O1303" t="s">
        <v>32</v>
      </c>
      <c r="P1303" t="s">
        <v>33</v>
      </c>
      <c r="Q1303" t="s">
        <v>34</v>
      </c>
      <c r="R1303" t="s">
        <v>35</v>
      </c>
      <c r="S1303" t="s">
        <v>36</v>
      </c>
      <c r="T1303" t="s">
        <v>37</v>
      </c>
      <c r="U1303" t="s">
        <v>38</v>
      </c>
      <c r="V1303" t="s">
        <v>39</v>
      </c>
      <c r="W1303" t="s">
        <v>40</v>
      </c>
      <c r="X1303" t="s">
        <v>41</v>
      </c>
      <c r="Y1303" t="s">
        <v>65</v>
      </c>
    </row>
    <row r="1304" spans="1:25" x14ac:dyDescent="0.25">
      <c r="A1304">
        <v>10261</v>
      </c>
      <c r="B1304">
        <v>20</v>
      </c>
      <c r="C1304" t="s">
        <v>2580</v>
      </c>
      <c r="D1304">
        <v>9</v>
      </c>
      <c r="E1304" t="s">
        <v>2585</v>
      </c>
      <c r="F1304" t="s">
        <v>635</v>
      </c>
      <c r="G1304" t="s">
        <v>28</v>
      </c>
      <c r="H1304">
        <v>2</v>
      </c>
      <c r="I1304">
        <v>6</v>
      </c>
      <c r="J1304">
        <v>2004</v>
      </c>
      <c r="K1304" t="s">
        <v>1354</v>
      </c>
      <c r="L1304">
        <v>87</v>
      </c>
      <c r="M1304" t="s">
        <v>2562</v>
      </c>
      <c r="N1304" t="s">
        <v>458</v>
      </c>
      <c r="O1304" t="s">
        <v>459</v>
      </c>
      <c r="P1304" t="s">
        <v>460</v>
      </c>
      <c r="Q1304" t="s">
        <v>34</v>
      </c>
      <c r="R1304" t="s">
        <v>461</v>
      </c>
      <c r="S1304" t="s">
        <v>462</v>
      </c>
      <c r="T1304" t="s">
        <v>463</v>
      </c>
      <c r="U1304" t="s">
        <v>353</v>
      </c>
      <c r="V1304" t="s">
        <v>39</v>
      </c>
      <c r="W1304" t="s">
        <v>464</v>
      </c>
      <c r="X1304" t="s">
        <v>465</v>
      </c>
      <c r="Y1304" t="s">
        <v>42</v>
      </c>
    </row>
    <row r="1305" spans="1:25" x14ac:dyDescent="0.25">
      <c r="A1305">
        <v>10273</v>
      </c>
      <c r="B1305">
        <v>33</v>
      </c>
      <c r="C1305" t="s">
        <v>2586</v>
      </c>
      <c r="D1305">
        <v>12</v>
      </c>
      <c r="E1305" t="s">
        <v>2587</v>
      </c>
      <c r="F1305" t="s">
        <v>637</v>
      </c>
      <c r="G1305" t="s">
        <v>28</v>
      </c>
      <c r="H1305">
        <v>3</v>
      </c>
      <c r="I1305">
        <v>7</v>
      </c>
      <c r="J1305">
        <v>2004</v>
      </c>
      <c r="K1305" t="s">
        <v>1354</v>
      </c>
      <c r="L1305">
        <v>87</v>
      </c>
      <c r="M1305" t="s">
        <v>2562</v>
      </c>
      <c r="N1305" t="s">
        <v>638</v>
      </c>
      <c r="O1305" t="s">
        <v>639</v>
      </c>
      <c r="P1305" t="s">
        <v>640</v>
      </c>
      <c r="Q1305" t="s">
        <v>34</v>
      </c>
      <c r="R1305" t="s">
        <v>641</v>
      </c>
      <c r="S1305" t="s">
        <v>34</v>
      </c>
      <c r="T1305" t="s">
        <v>642</v>
      </c>
      <c r="U1305" t="s">
        <v>643</v>
      </c>
      <c r="V1305" t="s">
        <v>52</v>
      </c>
      <c r="W1305" t="s">
        <v>644</v>
      </c>
      <c r="X1305" t="s">
        <v>645</v>
      </c>
      <c r="Y1305" t="s">
        <v>42</v>
      </c>
    </row>
    <row r="1306" spans="1:25" x14ac:dyDescent="0.25">
      <c r="A1306">
        <v>10283</v>
      </c>
      <c r="B1306">
        <v>34</v>
      </c>
      <c r="C1306" t="s">
        <v>77</v>
      </c>
      <c r="D1306">
        <v>14</v>
      </c>
      <c r="E1306" t="s">
        <v>2588</v>
      </c>
      <c r="F1306" t="s">
        <v>647</v>
      </c>
      <c r="G1306" t="s">
        <v>28</v>
      </c>
      <c r="H1306">
        <v>3</v>
      </c>
      <c r="I1306">
        <v>8</v>
      </c>
      <c r="J1306">
        <v>2004</v>
      </c>
      <c r="K1306" t="s">
        <v>1354</v>
      </c>
      <c r="L1306">
        <v>87</v>
      </c>
      <c r="M1306" t="s">
        <v>2562</v>
      </c>
      <c r="N1306" t="s">
        <v>648</v>
      </c>
      <c r="O1306" t="s">
        <v>649</v>
      </c>
      <c r="P1306" t="s">
        <v>650</v>
      </c>
      <c r="Q1306" t="s">
        <v>34</v>
      </c>
      <c r="R1306" t="s">
        <v>651</v>
      </c>
      <c r="S1306" t="s">
        <v>351</v>
      </c>
      <c r="T1306" t="s">
        <v>652</v>
      </c>
      <c r="U1306" t="s">
        <v>353</v>
      </c>
      <c r="V1306" t="s">
        <v>39</v>
      </c>
      <c r="W1306" t="s">
        <v>653</v>
      </c>
      <c r="X1306" t="s">
        <v>264</v>
      </c>
      <c r="Y1306" t="s">
        <v>65</v>
      </c>
    </row>
    <row r="1307" spans="1:25" x14ac:dyDescent="0.25">
      <c r="A1307">
        <v>10293</v>
      </c>
      <c r="B1307">
        <v>49</v>
      </c>
      <c r="C1307" t="s">
        <v>77</v>
      </c>
      <c r="D1307">
        <v>3</v>
      </c>
      <c r="E1307" t="s">
        <v>2589</v>
      </c>
      <c r="F1307" t="s">
        <v>925</v>
      </c>
      <c r="G1307" t="s">
        <v>28</v>
      </c>
      <c r="H1307">
        <v>3</v>
      </c>
      <c r="I1307">
        <v>9</v>
      </c>
      <c r="J1307">
        <v>2004</v>
      </c>
      <c r="K1307" t="s">
        <v>1354</v>
      </c>
      <c r="L1307">
        <v>87</v>
      </c>
      <c r="M1307" t="s">
        <v>2562</v>
      </c>
      <c r="N1307" t="s">
        <v>391</v>
      </c>
      <c r="O1307" t="s">
        <v>392</v>
      </c>
      <c r="P1307" t="s">
        <v>393</v>
      </c>
      <c r="Q1307" t="s">
        <v>34</v>
      </c>
      <c r="R1307" t="s">
        <v>394</v>
      </c>
      <c r="S1307" t="s">
        <v>34</v>
      </c>
      <c r="T1307" t="s">
        <v>395</v>
      </c>
      <c r="U1307" t="s">
        <v>396</v>
      </c>
      <c r="V1307" t="s">
        <v>52</v>
      </c>
      <c r="W1307" t="s">
        <v>397</v>
      </c>
      <c r="X1307" t="s">
        <v>398</v>
      </c>
      <c r="Y1307" t="s">
        <v>65</v>
      </c>
    </row>
    <row r="1308" spans="1:25" x14ac:dyDescent="0.25">
      <c r="A1308">
        <v>10306</v>
      </c>
      <c r="B1308">
        <v>39</v>
      </c>
      <c r="C1308" t="s">
        <v>2590</v>
      </c>
      <c r="D1308">
        <v>8</v>
      </c>
      <c r="E1308" t="s">
        <v>2004</v>
      </c>
      <c r="F1308" t="s">
        <v>663</v>
      </c>
      <c r="G1308" t="s">
        <v>28</v>
      </c>
      <c r="H1308">
        <v>4</v>
      </c>
      <c r="I1308">
        <v>10</v>
      </c>
      <c r="J1308">
        <v>2004</v>
      </c>
      <c r="K1308" t="s">
        <v>1354</v>
      </c>
      <c r="L1308">
        <v>87</v>
      </c>
      <c r="M1308" t="s">
        <v>2562</v>
      </c>
      <c r="N1308" t="s">
        <v>927</v>
      </c>
      <c r="O1308" t="s">
        <v>928</v>
      </c>
      <c r="P1308" t="s">
        <v>929</v>
      </c>
      <c r="Q1308" t="s">
        <v>34</v>
      </c>
      <c r="R1308" t="s">
        <v>930</v>
      </c>
      <c r="S1308" t="s">
        <v>34</v>
      </c>
      <c r="T1308" t="s">
        <v>931</v>
      </c>
      <c r="U1308" t="s">
        <v>262</v>
      </c>
      <c r="V1308" t="s">
        <v>52</v>
      </c>
      <c r="W1308" t="s">
        <v>932</v>
      </c>
      <c r="X1308" t="s">
        <v>137</v>
      </c>
      <c r="Y1308" t="s">
        <v>65</v>
      </c>
    </row>
    <row r="1309" spans="1:25" x14ac:dyDescent="0.25">
      <c r="A1309">
        <v>10315</v>
      </c>
      <c r="B1309">
        <v>36</v>
      </c>
      <c r="C1309" t="s">
        <v>77</v>
      </c>
      <c r="D1309">
        <v>7</v>
      </c>
      <c r="E1309" t="s">
        <v>2591</v>
      </c>
      <c r="F1309" t="s">
        <v>2592</v>
      </c>
      <c r="G1309" t="s">
        <v>28</v>
      </c>
      <c r="H1309">
        <v>4</v>
      </c>
      <c r="I1309">
        <v>10</v>
      </c>
      <c r="J1309">
        <v>2004</v>
      </c>
      <c r="K1309" t="s">
        <v>1354</v>
      </c>
      <c r="L1309">
        <v>87</v>
      </c>
      <c r="M1309" t="s">
        <v>2562</v>
      </c>
      <c r="N1309" t="s">
        <v>172</v>
      </c>
      <c r="O1309" t="s">
        <v>173</v>
      </c>
      <c r="P1309" t="s">
        <v>174</v>
      </c>
      <c r="Q1309" t="s">
        <v>34</v>
      </c>
      <c r="R1309" t="s">
        <v>175</v>
      </c>
      <c r="S1309" t="s">
        <v>34</v>
      </c>
      <c r="T1309" t="s">
        <v>176</v>
      </c>
      <c r="U1309" t="s">
        <v>51</v>
      </c>
      <c r="V1309" t="s">
        <v>52</v>
      </c>
      <c r="W1309" t="s">
        <v>177</v>
      </c>
      <c r="X1309" t="s">
        <v>178</v>
      </c>
      <c r="Y1309" t="s">
        <v>65</v>
      </c>
    </row>
    <row r="1310" spans="1:25" x14ac:dyDescent="0.25">
      <c r="A1310">
        <v>10326</v>
      </c>
      <c r="B1310">
        <v>50</v>
      </c>
      <c r="C1310" t="s">
        <v>2593</v>
      </c>
      <c r="D1310">
        <v>5</v>
      </c>
      <c r="E1310" t="s">
        <v>2594</v>
      </c>
      <c r="F1310" t="s">
        <v>2271</v>
      </c>
      <c r="G1310" t="s">
        <v>28</v>
      </c>
      <c r="H1310">
        <v>4</v>
      </c>
      <c r="I1310">
        <v>11</v>
      </c>
      <c r="J1310">
        <v>2004</v>
      </c>
      <c r="K1310" t="s">
        <v>1354</v>
      </c>
      <c r="L1310">
        <v>87</v>
      </c>
      <c r="M1310" t="s">
        <v>2562</v>
      </c>
      <c r="N1310" t="s">
        <v>282</v>
      </c>
      <c r="O1310" t="s">
        <v>283</v>
      </c>
      <c r="P1310" t="s">
        <v>284</v>
      </c>
      <c r="Q1310" t="s">
        <v>34</v>
      </c>
      <c r="R1310" t="s">
        <v>285</v>
      </c>
      <c r="S1310" t="s">
        <v>34</v>
      </c>
      <c r="T1310" t="s">
        <v>286</v>
      </c>
      <c r="U1310" t="s">
        <v>287</v>
      </c>
      <c r="V1310" t="s">
        <v>52</v>
      </c>
      <c r="W1310" t="s">
        <v>288</v>
      </c>
      <c r="X1310" t="s">
        <v>289</v>
      </c>
      <c r="Y1310" t="s">
        <v>65</v>
      </c>
    </row>
    <row r="1311" spans="1:25" x14ac:dyDescent="0.25">
      <c r="A1311">
        <v>10337</v>
      </c>
      <c r="B1311">
        <v>29</v>
      </c>
      <c r="C1311" t="s">
        <v>77</v>
      </c>
      <c r="D1311">
        <v>2</v>
      </c>
      <c r="E1311" t="s">
        <v>2595</v>
      </c>
      <c r="F1311" t="s">
        <v>679</v>
      </c>
      <c r="G1311" t="s">
        <v>28</v>
      </c>
      <c r="H1311">
        <v>4</v>
      </c>
      <c r="I1311">
        <v>11</v>
      </c>
      <c r="J1311">
        <v>2004</v>
      </c>
      <c r="K1311" t="s">
        <v>1354</v>
      </c>
      <c r="L1311">
        <v>87</v>
      </c>
      <c r="M1311" t="s">
        <v>2562</v>
      </c>
      <c r="N1311" t="s">
        <v>312</v>
      </c>
      <c r="O1311" t="s">
        <v>313</v>
      </c>
      <c r="P1311" t="s">
        <v>314</v>
      </c>
      <c r="Q1311" t="s">
        <v>315</v>
      </c>
      <c r="R1311" t="s">
        <v>35</v>
      </c>
      <c r="S1311" t="s">
        <v>36</v>
      </c>
      <c r="T1311" t="s">
        <v>37</v>
      </c>
      <c r="U1311" t="s">
        <v>38</v>
      </c>
      <c r="V1311" t="s">
        <v>39</v>
      </c>
      <c r="W1311" t="s">
        <v>187</v>
      </c>
      <c r="X1311" t="s">
        <v>316</v>
      </c>
      <c r="Y1311" t="s">
        <v>65</v>
      </c>
    </row>
    <row r="1312" spans="1:25" x14ac:dyDescent="0.25">
      <c r="A1312">
        <v>10350</v>
      </c>
      <c r="B1312">
        <v>30</v>
      </c>
      <c r="C1312" t="s">
        <v>77</v>
      </c>
      <c r="D1312">
        <v>3</v>
      </c>
      <c r="E1312" t="s">
        <v>2596</v>
      </c>
      <c r="F1312" t="s">
        <v>682</v>
      </c>
      <c r="G1312" t="s">
        <v>28</v>
      </c>
      <c r="H1312">
        <v>4</v>
      </c>
      <c r="I1312">
        <v>12</v>
      </c>
      <c r="J1312">
        <v>2004</v>
      </c>
      <c r="K1312" t="s">
        <v>1354</v>
      </c>
      <c r="L1312">
        <v>87</v>
      </c>
      <c r="M1312" t="s">
        <v>2562</v>
      </c>
      <c r="N1312" t="s">
        <v>268</v>
      </c>
      <c r="O1312" t="s">
        <v>269</v>
      </c>
      <c r="P1312" t="s">
        <v>270</v>
      </c>
      <c r="Q1312" t="s">
        <v>34</v>
      </c>
      <c r="R1312" t="s">
        <v>271</v>
      </c>
      <c r="S1312" t="s">
        <v>34</v>
      </c>
      <c r="T1312" t="s">
        <v>272</v>
      </c>
      <c r="U1312" t="s">
        <v>273</v>
      </c>
      <c r="V1312" t="s">
        <v>52</v>
      </c>
      <c r="W1312" t="s">
        <v>274</v>
      </c>
      <c r="X1312" t="s">
        <v>275</v>
      </c>
      <c r="Y1312" t="s">
        <v>65</v>
      </c>
    </row>
    <row r="1313" spans="1:25" x14ac:dyDescent="0.25">
      <c r="A1313">
        <v>10372</v>
      </c>
      <c r="B1313">
        <v>41</v>
      </c>
      <c r="C1313" t="s">
        <v>2597</v>
      </c>
      <c r="D1313">
        <v>7</v>
      </c>
      <c r="E1313" t="s">
        <v>2598</v>
      </c>
      <c r="F1313" t="s">
        <v>1053</v>
      </c>
      <c r="G1313" t="s">
        <v>28</v>
      </c>
      <c r="H1313">
        <v>1</v>
      </c>
      <c r="I1313">
        <v>1</v>
      </c>
      <c r="J1313">
        <v>2005</v>
      </c>
      <c r="K1313" t="s">
        <v>1354</v>
      </c>
      <c r="L1313">
        <v>87</v>
      </c>
      <c r="M1313" t="s">
        <v>2562</v>
      </c>
      <c r="N1313" t="s">
        <v>380</v>
      </c>
      <c r="O1313" t="s">
        <v>381</v>
      </c>
      <c r="P1313" t="s">
        <v>382</v>
      </c>
      <c r="Q1313" t="s">
        <v>34</v>
      </c>
      <c r="R1313" t="s">
        <v>383</v>
      </c>
      <c r="S1313" t="s">
        <v>384</v>
      </c>
      <c r="T1313" t="s">
        <v>385</v>
      </c>
      <c r="U1313" t="s">
        <v>307</v>
      </c>
      <c r="V1313" t="s">
        <v>307</v>
      </c>
      <c r="W1313" t="s">
        <v>386</v>
      </c>
      <c r="X1313" t="s">
        <v>387</v>
      </c>
      <c r="Y1313" t="s">
        <v>65</v>
      </c>
    </row>
    <row r="1314" spans="1:25" x14ac:dyDescent="0.25">
      <c r="A1314">
        <v>10383</v>
      </c>
      <c r="B1314">
        <v>28</v>
      </c>
      <c r="C1314" t="s">
        <v>2599</v>
      </c>
      <c r="D1314">
        <v>7</v>
      </c>
      <c r="E1314" t="s">
        <v>2600</v>
      </c>
      <c r="F1314" t="s">
        <v>1764</v>
      </c>
      <c r="G1314" t="s">
        <v>28</v>
      </c>
      <c r="H1314">
        <v>1</v>
      </c>
      <c r="I1314">
        <v>2</v>
      </c>
      <c r="J1314">
        <v>2005</v>
      </c>
      <c r="K1314" t="s">
        <v>1354</v>
      </c>
      <c r="L1314">
        <v>87</v>
      </c>
      <c r="M1314" t="s">
        <v>2562</v>
      </c>
      <c r="N1314" t="s">
        <v>268</v>
      </c>
      <c r="O1314" t="s">
        <v>269</v>
      </c>
      <c r="P1314" t="s">
        <v>270</v>
      </c>
      <c r="Q1314" t="s">
        <v>34</v>
      </c>
      <c r="R1314" t="s">
        <v>271</v>
      </c>
      <c r="S1314" t="s">
        <v>34</v>
      </c>
      <c r="T1314" t="s">
        <v>272</v>
      </c>
      <c r="U1314" t="s">
        <v>273</v>
      </c>
      <c r="V1314" t="s">
        <v>52</v>
      </c>
      <c r="W1314" t="s">
        <v>274</v>
      </c>
      <c r="X1314" t="s">
        <v>275</v>
      </c>
      <c r="Y1314" t="s">
        <v>42</v>
      </c>
    </row>
    <row r="1315" spans="1:25" x14ac:dyDescent="0.25">
      <c r="A1315">
        <v>10396</v>
      </c>
      <c r="B1315">
        <v>45</v>
      </c>
      <c r="C1315" t="s">
        <v>77</v>
      </c>
      <c r="D1315">
        <v>5</v>
      </c>
      <c r="E1315" t="s">
        <v>2601</v>
      </c>
      <c r="F1315" t="s">
        <v>1124</v>
      </c>
      <c r="G1315" t="s">
        <v>28</v>
      </c>
      <c r="H1315">
        <v>1</v>
      </c>
      <c r="I1315">
        <v>3</v>
      </c>
      <c r="J1315">
        <v>2005</v>
      </c>
      <c r="K1315" t="s">
        <v>1354</v>
      </c>
      <c r="L1315">
        <v>87</v>
      </c>
      <c r="M1315" t="s">
        <v>2562</v>
      </c>
      <c r="N1315" t="s">
        <v>417</v>
      </c>
      <c r="O1315" t="s">
        <v>418</v>
      </c>
      <c r="P1315" t="s">
        <v>419</v>
      </c>
      <c r="Q1315" t="s">
        <v>34</v>
      </c>
      <c r="R1315" t="s">
        <v>420</v>
      </c>
      <c r="S1315" t="s">
        <v>73</v>
      </c>
      <c r="T1315" t="s">
        <v>167</v>
      </c>
      <c r="U1315" t="s">
        <v>38</v>
      </c>
      <c r="V1315" t="s">
        <v>39</v>
      </c>
      <c r="W1315" t="s">
        <v>421</v>
      </c>
      <c r="X1315" t="s">
        <v>422</v>
      </c>
      <c r="Y1315" t="s">
        <v>65</v>
      </c>
    </row>
    <row r="1316" spans="1:25" x14ac:dyDescent="0.25">
      <c r="A1316">
        <v>10414</v>
      </c>
      <c r="B1316">
        <v>16</v>
      </c>
      <c r="C1316" t="s">
        <v>2583</v>
      </c>
      <c r="D1316">
        <v>11</v>
      </c>
      <c r="E1316" t="s">
        <v>2602</v>
      </c>
      <c r="F1316" t="s">
        <v>707</v>
      </c>
      <c r="G1316" t="s">
        <v>708</v>
      </c>
      <c r="H1316">
        <v>2</v>
      </c>
      <c r="I1316">
        <v>5</v>
      </c>
      <c r="J1316">
        <v>2005</v>
      </c>
      <c r="K1316" t="s">
        <v>1354</v>
      </c>
      <c r="L1316">
        <v>87</v>
      </c>
      <c r="M1316" t="s">
        <v>2562</v>
      </c>
      <c r="N1316" t="s">
        <v>656</v>
      </c>
      <c r="O1316" t="s">
        <v>657</v>
      </c>
      <c r="P1316" t="s">
        <v>658</v>
      </c>
      <c r="Q1316" t="s">
        <v>34</v>
      </c>
      <c r="R1316" t="s">
        <v>659</v>
      </c>
      <c r="S1316" t="s">
        <v>185</v>
      </c>
      <c r="T1316" t="s">
        <v>660</v>
      </c>
      <c r="U1316" t="s">
        <v>38</v>
      </c>
      <c r="V1316" t="s">
        <v>39</v>
      </c>
      <c r="W1316" t="s">
        <v>661</v>
      </c>
      <c r="X1316" t="s">
        <v>94</v>
      </c>
      <c r="Y1316" t="s">
        <v>42</v>
      </c>
    </row>
    <row r="1317" spans="1:25" x14ac:dyDescent="0.25">
      <c r="A1317">
        <v>10103</v>
      </c>
      <c r="B1317">
        <v>36</v>
      </c>
      <c r="C1317" t="s">
        <v>77</v>
      </c>
      <c r="D1317">
        <v>5</v>
      </c>
      <c r="E1317" t="s">
        <v>2603</v>
      </c>
      <c r="F1317" t="s">
        <v>277</v>
      </c>
      <c r="G1317" t="s">
        <v>28</v>
      </c>
      <c r="H1317">
        <v>1</v>
      </c>
      <c r="I1317">
        <v>1</v>
      </c>
      <c r="J1317">
        <v>2003</v>
      </c>
      <c r="K1317" t="s">
        <v>957</v>
      </c>
      <c r="L1317">
        <v>121</v>
      </c>
      <c r="M1317" t="s">
        <v>2604</v>
      </c>
      <c r="N1317" t="s">
        <v>201</v>
      </c>
      <c r="O1317" t="s">
        <v>202</v>
      </c>
      <c r="P1317" t="s">
        <v>203</v>
      </c>
      <c r="Q1317" t="s">
        <v>34</v>
      </c>
      <c r="R1317" t="s">
        <v>204</v>
      </c>
      <c r="S1317" t="s">
        <v>34</v>
      </c>
      <c r="T1317" t="s">
        <v>205</v>
      </c>
      <c r="U1317" t="s">
        <v>112</v>
      </c>
      <c r="V1317" t="s">
        <v>52</v>
      </c>
      <c r="W1317" t="s">
        <v>206</v>
      </c>
      <c r="X1317" t="s">
        <v>207</v>
      </c>
      <c r="Y1317" t="s">
        <v>65</v>
      </c>
    </row>
    <row r="1318" spans="1:25" x14ac:dyDescent="0.25">
      <c r="A1318">
        <v>10114</v>
      </c>
      <c r="B1318">
        <v>41</v>
      </c>
      <c r="C1318" t="s">
        <v>77</v>
      </c>
      <c r="D1318">
        <v>9</v>
      </c>
      <c r="E1318" t="s">
        <v>2605</v>
      </c>
      <c r="F1318" t="s">
        <v>712</v>
      </c>
      <c r="G1318" t="s">
        <v>28</v>
      </c>
      <c r="H1318">
        <v>2</v>
      </c>
      <c r="I1318">
        <v>4</v>
      </c>
      <c r="J1318">
        <v>2003</v>
      </c>
      <c r="K1318" t="s">
        <v>957</v>
      </c>
      <c r="L1318">
        <v>121</v>
      </c>
      <c r="M1318" t="s">
        <v>2604</v>
      </c>
      <c r="N1318" t="s">
        <v>713</v>
      </c>
      <c r="O1318" t="s">
        <v>714</v>
      </c>
      <c r="P1318" t="s">
        <v>715</v>
      </c>
      <c r="Q1318" t="s">
        <v>34</v>
      </c>
      <c r="R1318" t="s">
        <v>61</v>
      </c>
      <c r="S1318" t="s">
        <v>34</v>
      </c>
      <c r="T1318" t="s">
        <v>716</v>
      </c>
      <c r="U1318" t="s">
        <v>51</v>
      </c>
      <c r="V1318" t="s">
        <v>52</v>
      </c>
      <c r="W1318" t="s">
        <v>717</v>
      </c>
      <c r="X1318" t="s">
        <v>718</v>
      </c>
      <c r="Y1318" t="s">
        <v>65</v>
      </c>
    </row>
    <row r="1319" spans="1:25" x14ac:dyDescent="0.25">
      <c r="A1319">
        <v>10126</v>
      </c>
      <c r="B1319">
        <v>50</v>
      </c>
      <c r="C1319" t="s">
        <v>77</v>
      </c>
      <c r="D1319">
        <v>5</v>
      </c>
      <c r="E1319" t="s">
        <v>2606</v>
      </c>
      <c r="F1319" t="s">
        <v>291</v>
      </c>
      <c r="G1319" t="s">
        <v>28</v>
      </c>
      <c r="H1319">
        <v>2</v>
      </c>
      <c r="I1319">
        <v>5</v>
      </c>
      <c r="J1319">
        <v>2003</v>
      </c>
      <c r="K1319" t="s">
        <v>957</v>
      </c>
      <c r="L1319">
        <v>121</v>
      </c>
      <c r="M1319" t="s">
        <v>2604</v>
      </c>
      <c r="N1319" t="s">
        <v>292</v>
      </c>
      <c r="O1319" t="s">
        <v>293</v>
      </c>
      <c r="P1319" t="s">
        <v>294</v>
      </c>
      <c r="Q1319" t="s">
        <v>34</v>
      </c>
      <c r="R1319" t="s">
        <v>271</v>
      </c>
      <c r="S1319" t="s">
        <v>34</v>
      </c>
      <c r="T1319" t="s">
        <v>295</v>
      </c>
      <c r="U1319" t="s">
        <v>273</v>
      </c>
      <c r="V1319" t="s">
        <v>52</v>
      </c>
      <c r="W1319" t="s">
        <v>296</v>
      </c>
      <c r="X1319" t="s">
        <v>297</v>
      </c>
      <c r="Y1319" t="s">
        <v>229</v>
      </c>
    </row>
    <row r="1320" spans="1:25" x14ac:dyDescent="0.25">
      <c r="A1320">
        <v>10140</v>
      </c>
      <c r="B1320">
        <v>40</v>
      </c>
      <c r="C1320" t="s">
        <v>77</v>
      </c>
      <c r="D1320">
        <v>5</v>
      </c>
      <c r="E1320" t="s">
        <v>2607</v>
      </c>
      <c r="F1320" t="s">
        <v>299</v>
      </c>
      <c r="G1320" t="s">
        <v>28</v>
      </c>
      <c r="H1320">
        <v>3</v>
      </c>
      <c r="I1320">
        <v>7</v>
      </c>
      <c r="J1320">
        <v>2003</v>
      </c>
      <c r="K1320" t="s">
        <v>957</v>
      </c>
      <c r="L1320">
        <v>121</v>
      </c>
      <c r="M1320" t="s">
        <v>2604</v>
      </c>
      <c r="N1320" t="s">
        <v>88</v>
      </c>
      <c r="O1320" t="s">
        <v>89</v>
      </c>
      <c r="P1320" t="s">
        <v>90</v>
      </c>
      <c r="Q1320" t="s">
        <v>34</v>
      </c>
      <c r="R1320" t="s">
        <v>91</v>
      </c>
      <c r="S1320" t="s">
        <v>73</v>
      </c>
      <c r="T1320" t="s">
        <v>92</v>
      </c>
      <c r="U1320" t="s">
        <v>38</v>
      </c>
      <c r="V1320" t="s">
        <v>39</v>
      </c>
      <c r="W1320" t="s">
        <v>93</v>
      </c>
      <c r="X1320" t="s">
        <v>94</v>
      </c>
      <c r="Y1320" t="s">
        <v>65</v>
      </c>
    </row>
    <row r="1321" spans="1:25" x14ac:dyDescent="0.25">
      <c r="A1321">
        <v>10150</v>
      </c>
      <c r="B1321">
        <v>49</v>
      </c>
      <c r="C1321" t="s">
        <v>77</v>
      </c>
      <c r="D1321">
        <v>2</v>
      </c>
      <c r="E1321" t="s">
        <v>2608</v>
      </c>
      <c r="F1321" t="s">
        <v>301</v>
      </c>
      <c r="G1321" t="s">
        <v>28</v>
      </c>
      <c r="H1321">
        <v>3</v>
      </c>
      <c r="I1321">
        <v>9</v>
      </c>
      <c r="J1321">
        <v>2003</v>
      </c>
      <c r="K1321" t="s">
        <v>957</v>
      </c>
      <c r="L1321">
        <v>121</v>
      </c>
      <c r="M1321" t="s">
        <v>2604</v>
      </c>
      <c r="N1321" t="s">
        <v>302</v>
      </c>
      <c r="O1321" t="s">
        <v>303</v>
      </c>
      <c r="P1321" t="s">
        <v>304</v>
      </c>
      <c r="Q1321" t="s">
        <v>34</v>
      </c>
      <c r="R1321" t="s">
        <v>305</v>
      </c>
      <c r="S1321" t="s">
        <v>34</v>
      </c>
      <c r="T1321" t="s">
        <v>306</v>
      </c>
      <c r="U1321" t="s">
        <v>305</v>
      </c>
      <c r="V1321" t="s">
        <v>307</v>
      </c>
      <c r="W1321" t="s">
        <v>308</v>
      </c>
      <c r="X1321" t="s">
        <v>309</v>
      </c>
      <c r="Y1321" t="s">
        <v>65</v>
      </c>
    </row>
    <row r="1322" spans="1:25" x14ac:dyDescent="0.25">
      <c r="A1322">
        <v>10164</v>
      </c>
      <c r="B1322">
        <v>45</v>
      </c>
      <c r="C1322" t="s">
        <v>77</v>
      </c>
      <c r="D1322">
        <v>3</v>
      </c>
      <c r="E1322" t="s">
        <v>2609</v>
      </c>
      <c r="F1322" t="s">
        <v>723</v>
      </c>
      <c r="G1322" t="s">
        <v>724</v>
      </c>
      <c r="H1322">
        <v>4</v>
      </c>
      <c r="I1322">
        <v>10</v>
      </c>
      <c r="J1322">
        <v>2003</v>
      </c>
      <c r="K1322" t="s">
        <v>957</v>
      </c>
      <c r="L1322">
        <v>121</v>
      </c>
      <c r="M1322" t="s">
        <v>2604</v>
      </c>
      <c r="N1322" t="s">
        <v>725</v>
      </c>
      <c r="O1322" t="s">
        <v>726</v>
      </c>
      <c r="P1322" t="s">
        <v>727</v>
      </c>
      <c r="Q1322" t="s">
        <v>34</v>
      </c>
      <c r="R1322" t="s">
        <v>728</v>
      </c>
      <c r="S1322" t="s">
        <v>34</v>
      </c>
      <c r="T1322" t="s">
        <v>729</v>
      </c>
      <c r="U1322" t="s">
        <v>226</v>
      </c>
      <c r="V1322" t="s">
        <v>52</v>
      </c>
      <c r="W1322" t="s">
        <v>730</v>
      </c>
      <c r="X1322" t="s">
        <v>731</v>
      </c>
      <c r="Y1322" t="s">
        <v>65</v>
      </c>
    </row>
    <row r="1323" spans="1:25" x14ac:dyDescent="0.25">
      <c r="A1323">
        <v>10175</v>
      </c>
      <c r="B1323">
        <v>47</v>
      </c>
      <c r="C1323" t="s">
        <v>77</v>
      </c>
      <c r="D1323">
        <v>10</v>
      </c>
      <c r="E1323" t="s">
        <v>2610</v>
      </c>
      <c r="F1323" t="s">
        <v>318</v>
      </c>
      <c r="G1323" t="s">
        <v>28</v>
      </c>
      <c r="H1323">
        <v>4</v>
      </c>
      <c r="I1323">
        <v>11</v>
      </c>
      <c r="J1323">
        <v>2003</v>
      </c>
      <c r="K1323" t="s">
        <v>957</v>
      </c>
      <c r="L1323">
        <v>121</v>
      </c>
      <c r="M1323" t="s">
        <v>2604</v>
      </c>
      <c r="N1323" t="s">
        <v>574</v>
      </c>
      <c r="O1323" t="s">
        <v>575</v>
      </c>
      <c r="P1323" t="s">
        <v>576</v>
      </c>
      <c r="Q1323" t="s">
        <v>34</v>
      </c>
      <c r="R1323" t="s">
        <v>577</v>
      </c>
      <c r="S1323" t="s">
        <v>34</v>
      </c>
      <c r="T1323" t="s">
        <v>578</v>
      </c>
      <c r="U1323" t="s">
        <v>262</v>
      </c>
      <c r="V1323" t="s">
        <v>52</v>
      </c>
      <c r="W1323" t="s">
        <v>84</v>
      </c>
      <c r="X1323" t="s">
        <v>579</v>
      </c>
      <c r="Y1323" t="s">
        <v>65</v>
      </c>
    </row>
    <row r="1324" spans="1:25" x14ac:dyDescent="0.25">
      <c r="A1324">
        <v>10183</v>
      </c>
      <c r="B1324">
        <v>21</v>
      </c>
      <c r="C1324" t="s">
        <v>77</v>
      </c>
      <c r="D1324">
        <v>2</v>
      </c>
      <c r="E1324" t="s">
        <v>2611</v>
      </c>
      <c r="F1324" t="s">
        <v>328</v>
      </c>
      <c r="G1324" t="s">
        <v>28</v>
      </c>
      <c r="H1324">
        <v>4</v>
      </c>
      <c r="I1324">
        <v>11</v>
      </c>
      <c r="J1324">
        <v>2003</v>
      </c>
      <c r="K1324" t="s">
        <v>957</v>
      </c>
      <c r="L1324">
        <v>121</v>
      </c>
      <c r="M1324" t="s">
        <v>2604</v>
      </c>
      <c r="N1324" t="s">
        <v>329</v>
      </c>
      <c r="O1324" t="s">
        <v>330</v>
      </c>
      <c r="P1324" t="s">
        <v>331</v>
      </c>
      <c r="Q1324" t="s">
        <v>34</v>
      </c>
      <c r="R1324" t="s">
        <v>332</v>
      </c>
      <c r="S1324" t="s">
        <v>214</v>
      </c>
      <c r="T1324" t="s">
        <v>333</v>
      </c>
      <c r="U1324" t="s">
        <v>38</v>
      </c>
      <c r="V1324" t="s">
        <v>39</v>
      </c>
      <c r="W1324" t="s">
        <v>334</v>
      </c>
      <c r="X1324" t="s">
        <v>335</v>
      </c>
      <c r="Y1324" t="s">
        <v>42</v>
      </c>
    </row>
    <row r="1325" spans="1:25" x14ac:dyDescent="0.25">
      <c r="A1325">
        <v>10194</v>
      </c>
      <c r="B1325">
        <v>32</v>
      </c>
      <c r="C1325" t="s">
        <v>77</v>
      </c>
      <c r="D1325">
        <v>5</v>
      </c>
      <c r="E1325" t="s">
        <v>2612</v>
      </c>
      <c r="F1325" t="s">
        <v>337</v>
      </c>
      <c r="G1325" t="s">
        <v>28</v>
      </c>
      <c r="H1325">
        <v>4</v>
      </c>
      <c r="I1325">
        <v>11</v>
      </c>
      <c r="J1325">
        <v>2003</v>
      </c>
      <c r="K1325" t="s">
        <v>957</v>
      </c>
      <c r="L1325">
        <v>121</v>
      </c>
      <c r="M1325" t="s">
        <v>2604</v>
      </c>
      <c r="N1325" t="s">
        <v>338</v>
      </c>
      <c r="O1325" t="s">
        <v>339</v>
      </c>
      <c r="P1325" t="s">
        <v>340</v>
      </c>
      <c r="Q1325" t="s">
        <v>34</v>
      </c>
      <c r="R1325" t="s">
        <v>341</v>
      </c>
      <c r="S1325" t="s">
        <v>34</v>
      </c>
      <c r="T1325" t="s">
        <v>342</v>
      </c>
      <c r="U1325" t="s">
        <v>51</v>
      </c>
      <c r="V1325" t="s">
        <v>52</v>
      </c>
      <c r="W1325" t="s">
        <v>343</v>
      </c>
      <c r="X1325" t="s">
        <v>344</v>
      </c>
      <c r="Y1325" t="s">
        <v>65</v>
      </c>
    </row>
    <row r="1326" spans="1:25" x14ac:dyDescent="0.25">
      <c r="A1326">
        <v>10207</v>
      </c>
      <c r="B1326">
        <v>47</v>
      </c>
      <c r="C1326" t="s">
        <v>77</v>
      </c>
      <c r="D1326">
        <v>16</v>
      </c>
      <c r="E1326" t="s">
        <v>2613</v>
      </c>
      <c r="F1326" t="s">
        <v>736</v>
      </c>
      <c r="G1326" t="s">
        <v>28</v>
      </c>
      <c r="H1326">
        <v>4</v>
      </c>
      <c r="I1326">
        <v>12</v>
      </c>
      <c r="J1326">
        <v>2003</v>
      </c>
      <c r="K1326" t="s">
        <v>957</v>
      </c>
      <c r="L1326">
        <v>121</v>
      </c>
      <c r="M1326" t="s">
        <v>2604</v>
      </c>
      <c r="N1326" t="s">
        <v>737</v>
      </c>
      <c r="O1326" t="s">
        <v>738</v>
      </c>
      <c r="P1326" t="s">
        <v>739</v>
      </c>
      <c r="Q1326" t="s">
        <v>34</v>
      </c>
      <c r="R1326" t="s">
        <v>659</v>
      </c>
      <c r="S1326" t="s">
        <v>185</v>
      </c>
      <c r="T1326" t="s">
        <v>660</v>
      </c>
      <c r="U1326" t="s">
        <v>38</v>
      </c>
      <c r="V1326" t="s">
        <v>39</v>
      </c>
      <c r="W1326" t="s">
        <v>740</v>
      </c>
      <c r="X1326" t="s">
        <v>422</v>
      </c>
      <c r="Y1326" t="s">
        <v>65</v>
      </c>
    </row>
    <row r="1327" spans="1:25" x14ac:dyDescent="0.25">
      <c r="A1327">
        <v>10217</v>
      </c>
      <c r="B1327">
        <v>38</v>
      </c>
      <c r="C1327" t="s">
        <v>77</v>
      </c>
      <c r="D1327">
        <v>5</v>
      </c>
      <c r="E1327" t="s">
        <v>2614</v>
      </c>
      <c r="F1327" t="s">
        <v>742</v>
      </c>
      <c r="G1327" t="s">
        <v>28</v>
      </c>
      <c r="H1327">
        <v>1</v>
      </c>
      <c r="I1327">
        <v>2</v>
      </c>
      <c r="J1327">
        <v>2004</v>
      </c>
      <c r="K1327" t="s">
        <v>957</v>
      </c>
      <c r="L1327">
        <v>121</v>
      </c>
      <c r="M1327" t="s">
        <v>2604</v>
      </c>
      <c r="N1327" t="s">
        <v>743</v>
      </c>
      <c r="O1327" t="s">
        <v>744</v>
      </c>
      <c r="P1327" t="s">
        <v>745</v>
      </c>
      <c r="Q1327" t="s">
        <v>746</v>
      </c>
      <c r="R1327" t="s">
        <v>305</v>
      </c>
      <c r="S1327" t="s">
        <v>34</v>
      </c>
      <c r="T1327" t="s">
        <v>747</v>
      </c>
      <c r="U1327" t="s">
        <v>305</v>
      </c>
      <c r="V1327" t="s">
        <v>140</v>
      </c>
      <c r="W1327" t="s">
        <v>748</v>
      </c>
      <c r="X1327" t="s">
        <v>749</v>
      </c>
      <c r="Y1327" t="s">
        <v>65</v>
      </c>
    </row>
    <row r="1328" spans="1:25" x14ac:dyDescent="0.25">
      <c r="A1328">
        <v>10229</v>
      </c>
      <c r="B1328">
        <v>41</v>
      </c>
      <c r="C1328" t="s">
        <v>77</v>
      </c>
      <c r="D1328">
        <v>10</v>
      </c>
      <c r="E1328" t="s">
        <v>2615</v>
      </c>
      <c r="F1328" t="s">
        <v>751</v>
      </c>
      <c r="G1328" t="s">
        <v>28</v>
      </c>
      <c r="H1328">
        <v>1</v>
      </c>
      <c r="I1328">
        <v>3</v>
      </c>
      <c r="J1328">
        <v>2004</v>
      </c>
      <c r="K1328" t="s">
        <v>957</v>
      </c>
      <c r="L1328">
        <v>121</v>
      </c>
      <c r="M1328" t="s">
        <v>2604</v>
      </c>
      <c r="N1328" t="s">
        <v>417</v>
      </c>
      <c r="O1328" t="s">
        <v>418</v>
      </c>
      <c r="P1328" t="s">
        <v>419</v>
      </c>
      <c r="Q1328" t="s">
        <v>34</v>
      </c>
      <c r="R1328" t="s">
        <v>420</v>
      </c>
      <c r="S1328" t="s">
        <v>73</v>
      </c>
      <c r="T1328" t="s">
        <v>167</v>
      </c>
      <c r="U1328" t="s">
        <v>38</v>
      </c>
      <c r="V1328" t="s">
        <v>39</v>
      </c>
      <c r="W1328" t="s">
        <v>421</v>
      </c>
      <c r="X1328" t="s">
        <v>422</v>
      </c>
      <c r="Y1328" t="s">
        <v>65</v>
      </c>
    </row>
    <row r="1329" spans="1:25" x14ac:dyDescent="0.25">
      <c r="A1329">
        <v>10245</v>
      </c>
      <c r="B1329">
        <v>21</v>
      </c>
      <c r="C1329" t="s">
        <v>77</v>
      </c>
      <c r="D1329">
        <v>3</v>
      </c>
      <c r="E1329" t="s">
        <v>2616</v>
      </c>
      <c r="F1329" t="s">
        <v>371</v>
      </c>
      <c r="G1329" t="s">
        <v>28</v>
      </c>
      <c r="H1329">
        <v>2</v>
      </c>
      <c r="I1329">
        <v>5</v>
      </c>
      <c r="J1329">
        <v>2004</v>
      </c>
      <c r="K1329" t="s">
        <v>957</v>
      </c>
      <c r="L1329">
        <v>121</v>
      </c>
      <c r="M1329" t="s">
        <v>2604</v>
      </c>
      <c r="N1329" t="s">
        <v>372</v>
      </c>
      <c r="O1329" t="s">
        <v>373</v>
      </c>
      <c r="P1329" t="s">
        <v>374</v>
      </c>
      <c r="Q1329" t="s">
        <v>34</v>
      </c>
      <c r="R1329" t="s">
        <v>375</v>
      </c>
      <c r="S1329" t="s">
        <v>166</v>
      </c>
      <c r="T1329" t="s">
        <v>376</v>
      </c>
      <c r="U1329" t="s">
        <v>38</v>
      </c>
      <c r="V1329" t="s">
        <v>39</v>
      </c>
      <c r="W1329" t="s">
        <v>121</v>
      </c>
      <c r="X1329" t="s">
        <v>377</v>
      </c>
      <c r="Y1329" t="s">
        <v>42</v>
      </c>
    </row>
    <row r="1330" spans="1:25" x14ac:dyDescent="0.25">
      <c r="A1330">
        <v>10259</v>
      </c>
      <c r="B1330">
        <v>41</v>
      </c>
      <c r="C1330" t="s">
        <v>77</v>
      </c>
      <c r="D1330">
        <v>13</v>
      </c>
      <c r="E1330" t="s">
        <v>2617</v>
      </c>
      <c r="F1330" t="s">
        <v>379</v>
      </c>
      <c r="G1330" t="s">
        <v>28</v>
      </c>
      <c r="H1330">
        <v>2</v>
      </c>
      <c r="I1330">
        <v>6</v>
      </c>
      <c r="J1330">
        <v>2004</v>
      </c>
      <c r="K1330" t="s">
        <v>957</v>
      </c>
      <c r="L1330">
        <v>121</v>
      </c>
      <c r="M1330" t="s">
        <v>2604</v>
      </c>
      <c r="N1330" t="s">
        <v>743</v>
      </c>
      <c r="O1330" t="s">
        <v>744</v>
      </c>
      <c r="P1330" t="s">
        <v>745</v>
      </c>
      <c r="Q1330" t="s">
        <v>746</v>
      </c>
      <c r="R1330" t="s">
        <v>305</v>
      </c>
      <c r="S1330" t="s">
        <v>34</v>
      </c>
      <c r="T1330" t="s">
        <v>747</v>
      </c>
      <c r="U1330" t="s">
        <v>305</v>
      </c>
      <c r="V1330" t="s">
        <v>140</v>
      </c>
      <c r="W1330" t="s">
        <v>748</v>
      </c>
      <c r="X1330" t="s">
        <v>749</v>
      </c>
      <c r="Y1330" t="s">
        <v>65</v>
      </c>
    </row>
    <row r="1331" spans="1:25" x14ac:dyDescent="0.25">
      <c r="A1331">
        <v>10270</v>
      </c>
      <c r="B1331">
        <v>38</v>
      </c>
      <c r="C1331" t="s">
        <v>77</v>
      </c>
      <c r="D1331">
        <v>3</v>
      </c>
      <c r="E1331" t="s">
        <v>2618</v>
      </c>
      <c r="F1331" t="s">
        <v>389</v>
      </c>
      <c r="G1331" t="s">
        <v>28</v>
      </c>
      <c r="H1331">
        <v>3</v>
      </c>
      <c r="I1331">
        <v>7</v>
      </c>
      <c r="J1331">
        <v>2004</v>
      </c>
      <c r="K1331" t="s">
        <v>957</v>
      </c>
      <c r="L1331">
        <v>121</v>
      </c>
      <c r="M1331" t="s">
        <v>2604</v>
      </c>
      <c r="N1331" t="s">
        <v>233</v>
      </c>
      <c r="O1331" t="s">
        <v>234</v>
      </c>
      <c r="P1331" t="s">
        <v>235</v>
      </c>
      <c r="Q1331" t="s">
        <v>236</v>
      </c>
      <c r="R1331" t="s">
        <v>237</v>
      </c>
      <c r="S1331" t="s">
        <v>238</v>
      </c>
      <c r="T1331" t="s">
        <v>239</v>
      </c>
      <c r="U1331" t="s">
        <v>139</v>
      </c>
      <c r="V1331" t="s">
        <v>140</v>
      </c>
      <c r="W1331" t="s">
        <v>240</v>
      </c>
      <c r="X1331" t="s">
        <v>241</v>
      </c>
      <c r="Y1331" t="s">
        <v>65</v>
      </c>
    </row>
    <row r="1332" spans="1:25" x14ac:dyDescent="0.25">
      <c r="A1332">
        <v>10281</v>
      </c>
      <c r="B1332">
        <v>25</v>
      </c>
      <c r="C1332" t="s">
        <v>2619</v>
      </c>
      <c r="D1332">
        <v>10</v>
      </c>
      <c r="E1332" t="s">
        <v>2620</v>
      </c>
      <c r="F1332" t="s">
        <v>756</v>
      </c>
      <c r="G1332" t="s">
        <v>28</v>
      </c>
      <c r="H1332">
        <v>3</v>
      </c>
      <c r="I1332">
        <v>8</v>
      </c>
      <c r="J1332">
        <v>2004</v>
      </c>
      <c r="K1332" t="s">
        <v>957</v>
      </c>
      <c r="L1332">
        <v>121</v>
      </c>
      <c r="M1332" t="s">
        <v>2604</v>
      </c>
      <c r="N1332" t="s">
        <v>210</v>
      </c>
      <c r="O1332" t="s">
        <v>211</v>
      </c>
      <c r="P1332" t="s">
        <v>212</v>
      </c>
      <c r="Q1332" t="s">
        <v>34</v>
      </c>
      <c r="R1332" t="s">
        <v>213</v>
      </c>
      <c r="S1332" t="s">
        <v>214</v>
      </c>
      <c r="T1332" t="s">
        <v>215</v>
      </c>
      <c r="U1332" t="s">
        <v>38</v>
      </c>
      <c r="V1332" t="s">
        <v>39</v>
      </c>
      <c r="W1332" t="s">
        <v>40</v>
      </c>
      <c r="X1332" t="s">
        <v>216</v>
      </c>
      <c r="Y1332" t="s">
        <v>42</v>
      </c>
    </row>
    <row r="1333" spans="1:25" x14ac:dyDescent="0.25">
      <c r="A1333">
        <v>10291</v>
      </c>
      <c r="B1333">
        <v>48</v>
      </c>
      <c r="C1333" t="s">
        <v>77</v>
      </c>
      <c r="D1333">
        <v>5</v>
      </c>
      <c r="E1333" t="s">
        <v>2621</v>
      </c>
      <c r="F1333" t="s">
        <v>400</v>
      </c>
      <c r="G1333" t="s">
        <v>28</v>
      </c>
      <c r="H1333">
        <v>3</v>
      </c>
      <c r="I1333">
        <v>9</v>
      </c>
      <c r="J1333">
        <v>2004</v>
      </c>
      <c r="K1333" t="s">
        <v>957</v>
      </c>
      <c r="L1333">
        <v>121</v>
      </c>
      <c r="M1333" t="s">
        <v>2604</v>
      </c>
      <c r="N1333" t="s">
        <v>401</v>
      </c>
      <c r="O1333" t="s">
        <v>402</v>
      </c>
      <c r="P1333" t="s">
        <v>403</v>
      </c>
      <c r="Q1333" t="s">
        <v>34</v>
      </c>
      <c r="R1333" t="s">
        <v>404</v>
      </c>
      <c r="S1333" t="s">
        <v>34</v>
      </c>
      <c r="T1333" t="s">
        <v>405</v>
      </c>
      <c r="U1333" t="s">
        <v>287</v>
      </c>
      <c r="V1333" t="s">
        <v>52</v>
      </c>
      <c r="W1333" t="s">
        <v>406</v>
      </c>
      <c r="X1333" t="s">
        <v>316</v>
      </c>
      <c r="Y1333" t="s">
        <v>65</v>
      </c>
    </row>
    <row r="1334" spans="1:25" x14ac:dyDescent="0.25">
      <c r="A1334">
        <v>10305</v>
      </c>
      <c r="B1334">
        <v>22</v>
      </c>
      <c r="C1334" t="s">
        <v>2619</v>
      </c>
      <c r="D1334">
        <v>14</v>
      </c>
      <c r="E1334" t="s">
        <v>2622</v>
      </c>
      <c r="F1334" t="s">
        <v>759</v>
      </c>
      <c r="G1334" t="s">
        <v>28</v>
      </c>
      <c r="H1334">
        <v>4</v>
      </c>
      <c r="I1334">
        <v>10</v>
      </c>
      <c r="J1334">
        <v>2004</v>
      </c>
      <c r="K1334" t="s">
        <v>957</v>
      </c>
      <c r="L1334">
        <v>121</v>
      </c>
      <c r="M1334" t="s">
        <v>2604</v>
      </c>
      <c r="N1334" t="s">
        <v>181</v>
      </c>
      <c r="O1334" t="s">
        <v>182</v>
      </c>
      <c r="P1334" t="s">
        <v>183</v>
      </c>
      <c r="Q1334" t="s">
        <v>34</v>
      </c>
      <c r="R1334" t="s">
        <v>184</v>
      </c>
      <c r="S1334" t="s">
        <v>185</v>
      </c>
      <c r="T1334" t="s">
        <v>186</v>
      </c>
      <c r="U1334" t="s">
        <v>38</v>
      </c>
      <c r="V1334" t="s">
        <v>39</v>
      </c>
      <c r="W1334" t="s">
        <v>187</v>
      </c>
      <c r="X1334" t="s">
        <v>188</v>
      </c>
      <c r="Y1334" t="s">
        <v>42</v>
      </c>
    </row>
    <row r="1335" spans="1:25" x14ac:dyDescent="0.25">
      <c r="A1335">
        <v>10313</v>
      </c>
      <c r="B1335">
        <v>28</v>
      </c>
      <c r="C1335" t="s">
        <v>77</v>
      </c>
      <c r="D1335">
        <v>8</v>
      </c>
      <c r="E1335" t="s">
        <v>2623</v>
      </c>
      <c r="F1335" t="s">
        <v>761</v>
      </c>
      <c r="G1335" t="s">
        <v>28</v>
      </c>
      <c r="H1335">
        <v>4</v>
      </c>
      <c r="I1335">
        <v>10</v>
      </c>
      <c r="J1335">
        <v>2004</v>
      </c>
      <c r="K1335" t="s">
        <v>957</v>
      </c>
      <c r="L1335">
        <v>121</v>
      </c>
      <c r="M1335" t="s">
        <v>2604</v>
      </c>
      <c r="N1335" t="s">
        <v>347</v>
      </c>
      <c r="O1335" t="s">
        <v>348</v>
      </c>
      <c r="P1335" t="s">
        <v>349</v>
      </c>
      <c r="Q1335" t="s">
        <v>34</v>
      </c>
      <c r="R1335" t="s">
        <v>350</v>
      </c>
      <c r="S1335" t="s">
        <v>351</v>
      </c>
      <c r="T1335" t="s">
        <v>352</v>
      </c>
      <c r="U1335" t="s">
        <v>353</v>
      </c>
      <c r="V1335" t="s">
        <v>39</v>
      </c>
      <c r="W1335" t="s">
        <v>354</v>
      </c>
      <c r="X1335" t="s">
        <v>355</v>
      </c>
      <c r="Y1335" t="s">
        <v>42</v>
      </c>
    </row>
    <row r="1336" spans="1:25" x14ac:dyDescent="0.25">
      <c r="A1336">
        <v>10323</v>
      </c>
      <c r="B1336">
        <v>47</v>
      </c>
      <c r="C1336" t="s">
        <v>77</v>
      </c>
      <c r="D1336">
        <v>1</v>
      </c>
      <c r="E1336" t="s">
        <v>2624</v>
      </c>
      <c r="F1336" t="s">
        <v>676</v>
      </c>
      <c r="G1336" t="s">
        <v>28</v>
      </c>
      <c r="H1336">
        <v>4</v>
      </c>
      <c r="I1336">
        <v>11</v>
      </c>
      <c r="J1336">
        <v>2004</v>
      </c>
      <c r="K1336" t="s">
        <v>957</v>
      </c>
      <c r="L1336">
        <v>121</v>
      </c>
      <c r="M1336" t="s">
        <v>2604</v>
      </c>
      <c r="N1336" t="s">
        <v>849</v>
      </c>
      <c r="O1336" t="s">
        <v>850</v>
      </c>
      <c r="P1336" t="s">
        <v>851</v>
      </c>
      <c r="Q1336" t="s">
        <v>34</v>
      </c>
      <c r="R1336" t="s">
        <v>852</v>
      </c>
      <c r="S1336" t="s">
        <v>34</v>
      </c>
      <c r="T1336" t="s">
        <v>853</v>
      </c>
      <c r="U1336" t="s">
        <v>810</v>
      </c>
      <c r="V1336" t="s">
        <v>52</v>
      </c>
      <c r="W1336" t="s">
        <v>854</v>
      </c>
      <c r="X1336" t="s">
        <v>731</v>
      </c>
      <c r="Y1336" t="s">
        <v>65</v>
      </c>
    </row>
    <row r="1337" spans="1:25" x14ac:dyDescent="0.25">
      <c r="A1337">
        <v>10334</v>
      </c>
      <c r="B1337">
        <v>49</v>
      </c>
      <c r="C1337" t="s">
        <v>77</v>
      </c>
      <c r="D1337">
        <v>4</v>
      </c>
      <c r="E1337" t="s">
        <v>2625</v>
      </c>
      <c r="F1337" t="s">
        <v>764</v>
      </c>
      <c r="G1337" t="s">
        <v>708</v>
      </c>
      <c r="H1337">
        <v>4</v>
      </c>
      <c r="I1337">
        <v>11</v>
      </c>
      <c r="J1337">
        <v>2004</v>
      </c>
      <c r="K1337" t="s">
        <v>957</v>
      </c>
      <c r="L1337">
        <v>121</v>
      </c>
      <c r="M1337" t="s">
        <v>2604</v>
      </c>
      <c r="N1337" t="s">
        <v>282</v>
      </c>
      <c r="O1337" t="s">
        <v>283</v>
      </c>
      <c r="P1337" t="s">
        <v>284</v>
      </c>
      <c r="Q1337" t="s">
        <v>34</v>
      </c>
      <c r="R1337" t="s">
        <v>285</v>
      </c>
      <c r="S1337" t="s">
        <v>34</v>
      </c>
      <c r="T1337" t="s">
        <v>286</v>
      </c>
      <c r="U1337" t="s">
        <v>287</v>
      </c>
      <c r="V1337" t="s">
        <v>52</v>
      </c>
      <c r="W1337" t="s">
        <v>288</v>
      </c>
      <c r="X1337" t="s">
        <v>289</v>
      </c>
      <c r="Y1337" t="s">
        <v>65</v>
      </c>
    </row>
    <row r="1338" spans="1:25" x14ac:dyDescent="0.25">
      <c r="A1338">
        <v>10347</v>
      </c>
      <c r="B1338">
        <v>45</v>
      </c>
      <c r="C1338" t="s">
        <v>77</v>
      </c>
      <c r="D1338">
        <v>4</v>
      </c>
      <c r="E1338" t="s">
        <v>2626</v>
      </c>
      <c r="F1338" t="s">
        <v>434</v>
      </c>
      <c r="G1338" t="s">
        <v>28</v>
      </c>
      <c r="H1338">
        <v>4</v>
      </c>
      <c r="I1338">
        <v>11</v>
      </c>
      <c r="J1338">
        <v>2004</v>
      </c>
      <c r="K1338" t="s">
        <v>957</v>
      </c>
      <c r="L1338">
        <v>121</v>
      </c>
      <c r="M1338" t="s">
        <v>2604</v>
      </c>
      <c r="N1338" t="s">
        <v>132</v>
      </c>
      <c r="O1338" t="s">
        <v>133</v>
      </c>
      <c r="P1338" t="s">
        <v>134</v>
      </c>
      <c r="Q1338" t="s">
        <v>135</v>
      </c>
      <c r="R1338" t="s">
        <v>136</v>
      </c>
      <c r="S1338" t="s">
        <v>137</v>
      </c>
      <c r="T1338" t="s">
        <v>138</v>
      </c>
      <c r="U1338" t="s">
        <v>139</v>
      </c>
      <c r="V1338" t="s">
        <v>140</v>
      </c>
      <c r="W1338" t="s">
        <v>141</v>
      </c>
      <c r="X1338" t="s">
        <v>142</v>
      </c>
      <c r="Y1338" t="s">
        <v>65</v>
      </c>
    </row>
    <row r="1339" spans="1:25" x14ac:dyDescent="0.25">
      <c r="A1339">
        <v>10357</v>
      </c>
      <c r="B1339">
        <v>28</v>
      </c>
      <c r="C1339" t="s">
        <v>77</v>
      </c>
      <c r="D1339">
        <v>2</v>
      </c>
      <c r="E1339" t="s">
        <v>2627</v>
      </c>
      <c r="F1339" t="s">
        <v>436</v>
      </c>
      <c r="G1339" t="s">
        <v>28</v>
      </c>
      <c r="H1339">
        <v>4</v>
      </c>
      <c r="I1339">
        <v>12</v>
      </c>
      <c r="J1339">
        <v>2004</v>
      </c>
      <c r="K1339" t="s">
        <v>957</v>
      </c>
      <c r="L1339">
        <v>121</v>
      </c>
      <c r="M1339" t="s">
        <v>2604</v>
      </c>
      <c r="N1339" t="s">
        <v>417</v>
      </c>
      <c r="O1339" t="s">
        <v>418</v>
      </c>
      <c r="P1339" t="s">
        <v>419</v>
      </c>
      <c r="Q1339" t="s">
        <v>34</v>
      </c>
      <c r="R1339" t="s">
        <v>420</v>
      </c>
      <c r="S1339" t="s">
        <v>73</v>
      </c>
      <c r="T1339" t="s">
        <v>167</v>
      </c>
      <c r="U1339" t="s">
        <v>38</v>
      </c>
      <c r="V1339" t="s">
        <v>39</v>
      </c>
      <c r="W1339" t="s">
        <v>421</v>
      </c>
      <c r="X1339" t="s">
        <v>422</v>
      </c>
      <c r="Y1339" t="s">
        <v>65</v>
      </c>
    </row>
    <row r="1340" spans="1:25" x14ac:dyDescent="0.25">
      <c r="A1340">
        <v>10370</v>
      </c>
      <c r="B1340">
        <v>29</v>
      </c>
      <c r="C1340" t="s">
        <v>2628</v>
      </c>
      <c r="D1340">
        <v>6</v>
      </c>
      <c r="E1340" t="s">
        <v>2629</v>
      </c>
      <c r="F1340" t="s">
        <v>438</v>
      </c>
      <c r="G1340" t="s">
        <v>28</v>
      </c>
      <c r="H1340">
        <v>1</v>
      </c>
      <c r="I1340">
        <v>1</v>
      </c>
      <c r="J1340">
        <v>2005</v>
      </c>
      <c r="K1340" t="s">
        <v>957</v>
      </c>
      <c r="L1340">
        <v>121</v>
      </c>
      <c r="M1340" t="s">
        <v>2604</v>
      </c>
      <c r="N1340" t="s">
        <v>448</v>
      </c>
      <c r="O1340" t="s">
        <v>449</v>
      </c>
      <c r="P1340" t="s">
        <v>450</v>
      </c>
      <c r="Q1340" t="s">
        <v>451</v>
      </c>
      <c r="R1340" t="s">
        <v>452</v>
      </c>
      <c r="S1340" t="s">
        <v>238</v>
      </c>
      <c r="T1340" t="s">
        <v>453</v>
      </c>
      <c r="U1340" t="s">
        <v>139</v>
      </c>
      <c r="V1340" t="s">
        <v>140</v>
      </c>
      <c r="W1340" t="s">
        <v>454</v>
      </c>
      <c r="X1340" t="s">
        <v>455</v>
      </c>
      <c r="Y1340" t="s">
        <v>42</v>
      </c>
    </row>
    <row r="1341" spans="1:25" x14ac:dyDescent="0.25">
      <c r="A1341">
        <v>10382</v>
      </c>
      <c r="B1341">
        <v>39</v>
      </c>
      <c r="C1341" t="s">
        <v>77</v>
      </c>
      <c r="D1341">
        <v>1</v>
      </c>
      <c r="E1341" t="s">
        <v>2630</v>
      </c>
      <c r="F1341" t="s">
        <v>445</v>
      </c>
      <c r="G1341" t="s">
        <v>28</v>
      </c>
      <c r="H1341">
        <v>1</v>
      </c>
      <c r="I1341">
        <v>2</v>
      </c>
      <c r="J1341">
        <v>2005</v>
      </c>
      <c r="K1341" t="s">
        <v>957</v>
      </c>
      <c r="L1341">
        <v>121</v>
      </c>
      <c r="M1341" t="s">
        <v>2604</v>
      </c>
      <c r="N1341" t="s">
        <v>417</v>
      </c>
      <c r="O1341" t="s">
        <v>418</v>
      </c>
      <c r="P1341" t="s">
        <v>419</v>
      </c>
      <c r="Q1341" t="s">
        <v>34</v>
      </c>
      <c r="R1341" t="s">
        <v>420</v>
      </c>
      <c r="S1341" t="s">
        <v>73</v>
      </c>
      <c r="T1341" t="s">
        <v>167</v>
      </c>
      <c r="U1341" t="s">
        <v>38</v>
      </c>
      <c r="V1341" t="s">
        <v>39</v>
      </c>
      <c r="W1341" t="s">
        <v>421</v>
      </c>
      <c r="X1341" t="s">
        <v>422</v>
      </c>
      <c r="Y1341" t="s">
        <v>65</v>
      </c>
    </row>
    <row r="1342" spans="1:25" x14ac:dyDescent="0.25">
      <c r="A1342">
        <v>10411</v>
      </c>
      <c r="B1342">
        <v>46</v>
      </c>
      <c r="C1342" t="s">
        <v>77</v>
      </c>
      <c r="D1342">
        <v>3</v>
      </c>
      <c r="E1342" t="s">
        <v>2631</v>
      </c>
      <c r="F1342" t="s">
        <v>457</v>
      </c>
      <c r="G1342" t="s">
        <v>28</v>
      </c>
      <c r="H1342">
        <v>2</v>
      </c>
      <c r="I1342">
        <v>5</v>
      </c>
      <c r="J1342">
        <v>2005</v>
      </c>
      <c r="K1342" t="s">
        <v>957</v>
      </c>
      <c r="L1342">
        <v>121</v>
      </c>
      <c r="M1342" t="s">
        <v>2604</v>
      </c>
      <c r="N1342" t="s">
        <v>458</v>
      </c>
      <c r="O1342" t="s">
        <v>459</v>
      </c>
      <c r="P1342" t="s">
        <v>460</v>
      </c>
      <c r="Q1342" t="s">
        <v>34</v>
      </c>
      <c r="R1342" t="s">
        <v>461</v>
      </c>
      <c r="S1342" t="s">
        <v>462</v>
      </c>
      <c r="T1342" t="s">
        <v>463</v>
      </c>
      <c r="U1342" t="s">
        <v>353</v>
      </c>
      <c r="V1342" t="s">
        <v>39</v>
      </c>
      <c r="W1342" t="s">
        <v>464</v>
      </c>
      <c r="X1342" t="s">
        <v>465</v>
      </c>
      <c r="Y1342" t="s">
        <v>65</v>
      </c>
    </row>
    <row r="1343" spans="1:25" x14ac:dyDescent="0.25">
      <c r="A1343">
        <v>10425</v>
      </c>
      <c r="B1343">
        <v>38</v>
      </c>
      <c r="C1343" t="s">
        <v>77</v>
      </c>
      <c r="D1343">
        <v>13</v>
      </c>
      <c r="E1343" t="s">
        <v>2632</v>
      </c>
      <c r="F1343" t="s">
        <v>467</v>
      </c>
      <c r="G1343" t="s">
        <v>468</v>
      </c>
      <c r="H1343">
        <v>2</v>
      </c>
      <c r="I1343">
        <v>5</v>
      </c>
      <c r="J1343">
        <v>2005</v>
      </c>
      <c r="K1343" t="s">
        <v>957</v>
      </c>
      <c r="L1343">
        <v>121</v>
      </c>
      <c r="M1343" t="s">
        <v>2604</v>
      </c>
      <c r="N1343" t="s">
        <v>172</v>
      </c>
      <c r="O1343" t="s">
        <v>173</v>
      </c>
      <c r="P1343" t="s">
        <v>174</v>
      </c>
      <c r="Q1343" t="s">
        <v>34</v>
      </c>
      <c r="R1343" t="s">
        <v>175</v>
      </c>
      <c r="S1343" t="s">
        <v>34</v>
      </c>
      <c r="T1343" t="s">
        <v>176</v>
      </c>
      <c r="U1343" t="s">
        <v>51</v>
      </c>
      <c r="V1343" t="s">
        <v>52</v>
      </c>
      <c r="W1343" t="s">
        <v>177</v>
      </c>
      <c r="X1343" t="s">
        <v>178</v>
      </c>
      <c r="Y1343" t="s">
        <v>65</v>
      </c>
    </row>
    <row r="1344" spans="1:25" x14ac:dyDescent="0.25">
      <c r="A1344">
        <v>10103</v>
      </c>
      <c r="B1344">
        <v>41</v>
      </c>
      <c r="C1344" t="s">
        <v>2633</v>
      </c>
      <c r="D1344">
        <v>9</v>
      </c>
      <c r="E1344" t="s">
        <v>2634</v>
      </c>
      <c r="F1344" t="s">
        <v>277</v>
      </c>
      <c r="G1344" t="s">
        <v>28</v>
      </c>
      <c r="H1344">
        <v>1</v>
      </c>
      <c r="I1344">
        <v>1</v>
      </c>
      <c r="J1344">
        <v>2003</v>
      </c>
      <c r="K1344" t="s">
        <v>1354</v>
      </c>
      <c r="L1344">
        <v>50</v>
      </c>
      <c r="M1344" t="s">
        <v>2635</v>
      </c>
      <c r="N1344" t="s">
        <v>201</v>
      </c>
      <c r="O1344" t="s">
        <v>202</v>
      </c>
      <c r="P1344" t="s">
        <v>203</v>
      </c>
      <c r="Q1344" t="s">
        <v>34</v>
      </c>
      <c r="R1344" t="s">
        <v>204</v>
      </c>
      <c r="S1344" t="s">
        <v>34</v>
      </c>
      <c r="T1344" t="s">
        <v>205</v>
      </c>
      <c r="U1344" t="s">
        <v>112</v>
      </c>
      <c r="V1344" t="s">
        <v>52</v>
      </c>
      <c r="W1344" t="s">
        <v>206</v>
      </c>
      <c r="X1344" t="s">
        <v>207</v>
      </c>
      <c r="Y1344" t="s">
        <v>42</v>
      </c>
    </row>
    <row r="1345" spans="1:25" x14ac:dyDescent="0.25">
      <c r="A1345">
        <v>10113</v>
      </c>
      <c r="B1345">
        <v>50</v>
      </c>
      <c r="C1345" t="s">
        <v>2636</v>
      </c>
      <c r="D1345">
        <v>3</v>
      </c>
      <c r="E1345" t="s">
        <v>2637</v>
      </c>
      <c r="F1345" t="s">
        <v>960</v>
      </c>
      <c r="G1345" t="s">
        <v>28</v>
      </c>
      <c r="H1345">
        <v>1</v>
      </c>
      <c r="I1345">
        <v>3</v>
      </c>
      <c r="J1345">
        <v>2003</v>
      </c>
      <c r="K1345" t="s">
        <v>1354</v>
      </c>
      <c r="L1345">
        <v>50</v>
      </c>
      <c r="M1345" t="s">
        <v>2635</v>
      </c>
      <c r="N1345" t="s">
        <v>417</v>
      </c>
      <c r="O1345" t="s">
        <v>418</v>
      </c>
      <c r="P1345" t="s">
        <v>419</v>
      </c>
      <c r="Q1345" t="s">
        <v>34</v>
      </c>
      <c r="R1345" t="s">
        <v>420</v>
      </c>
      <c r="S1345" t="s">
        <v>73</v>
      </c>
      <c r="T1345" t="s">
        <v>167</v>
      </c>
      <c r="U1345" t="s">
        <v>38</v>
      </c>
      <c r="V1345" t="s">
        <v>39</v>
      </c>
      <c r="W1345" t="s">
        <v>421</v>
      </c>
      <c r="X1345" t="s">
        <v>422</v>
      </c>
      <c r="Y1345" t="s">
        <v>42</v>
      </c>
    </row>
    <row r="1346" spans="1:25" x14ac:dyDescent="0.25">
      <c r="A1346">
        <v>10126</v>
      </c>
      <c r="B1346">
        <v>43</v>
      </c>
      <c r="C1346" t="s">
        <v>2638</v>
      </c>
      <c r="D1346">
        <v>9</v>
      </c>
      <c r="E1346" t="s">
        <v>2639</v>
      </c>
      <c r="F1346" t="s">
        <v>291</v>
      </c>
      <c r="G1346" t="s">
        <v>28</v>
      </c>
      <c r="H1346">
        <v>2</v>
      </c>
      <c r="I1346">
        <v>5</v>
      </c>
      <c r="J1346">
        <v>2003</v>
      </c>
      <c r="K1346" t="s">
        <v>1354</v>
      </c>
      <c r="L1346">
        <v>50</v>
      </c>
      <c r="M1346" t="s">
        <v>2635</v>
      </c>
      <c r="N1346" t="s">
        <v>292</v>
      </c>
      <c r="O1346" t="s">
        <v>293</v>
      </c>
      <c r="P1346" t="s">
        <v>294</v>
      </c>
      <c r="Q1346" t="s">
        <v>34</v>
      </c>
      <c r="R1346" t="s">
        <v>271</v>
      </c>
      <c r="S1346" t="s">
        <v>34</v>
      </c>
      <c r="T1346" t="s">
        <v>295</v>
      </c>
      <c r="U1346" t="s">
        <v>273</v>
      </c>
      <c r="V1346" t="s">
        <v>52</v>
      </c>
      <c r="W1346" t="s">
        <v>296</v>
      </c>
      <c r="X1346" t="s">
        <v>297</v>
      </c>
      <c r="Y1346" t="s">
        <v>42</v>
      </c>
    </row>
    <row r="1347" spans="1:25" x14ac:dyDescent="0.25">
      <c r="A1347">
        <v>10140</v>
      </c>
      <c r="B1347">
        <v>29</v>
      </c>
      <c r="C1347" t="s">
        <v>2640</v>
      </c>
      <c r="D1347">
        <v>9</v>
      </c>
      <c r="E1347" t="s">
        <v>2641</v>
      </c>
      <c r="F1347" t="s">
        <v>299</v>
      </c>
      <c r="G1347" t="s">
        <v>28</v>
      </c>
      <c r="H1347">
        <v>3</v>
      </c>
      <c r="I1347">
        <v>7</v>
      </c>
      <c r="J1347">
        <v>2003</v>
      </c>
      <c r="K1347" t="s">
        <v>1354</v>
      </c>
      <c r="L1347">
        <v>50</v>
      </c>
      <c r="M1347" t="s">
        <v>2635</v>
      </c>
      <c r="N1347" t="s">
        <v>88</v>
      </c>
      <c r="O1347" t="s">
        <v>89</v>
      </c>
      <c r="P1347" t="s">
        <v>90</v>
      </c>
      <c r="Q1347" t="s">
        <v>34</v>
      </c>
      <c r="R1347" t="s">
        <v>91</v>
      </c>
      <c r="S1347" t="s">
        <v>73</v>
      </c>
      <c r="T1347" t="s">
        <v>92</v>
      </c>
      <c r="U1347" t="s">
        <v>38</v>
      </c>
      <c r="V1347" t="s">
        <v>39</v>
      </c>
      <c r="W1347" t="s">
        <v>93</v>
      </c>
      <c r="X1347" t="s">
        <v>94</v>
      </c>
      <c r="Y1347" t="s">
        <v>42</v>
      </c>
    </row>
    <row r="1348" spans="1:25" x14ac:dyDescent="0.25">
      <c r="A1348">
        <v>10150</v>
      </c>
      <c r="B1348">
        <v>30</v>
      </c>
      <c r="C1348" t="s">
        <v>2642</v>
      </c>
      <c r="D1348">
        <v>6</v>
      </c>
      <c r="E1348" t="s">
        <v>2643</v>
      </c>
      <c r="F1348" t="s">
        <v>301</v>
      </c>
      <c r="G1348" t="s">
        <v>28</v>
      </c>
      <c r="H1348">
        <v>3</v>
      </c>
      <c r="I1348">
        <v>9</v>
      </c>
      <c r="J1348">
        <v>2003</v>
      </c>
      <c r="K1348" t="s">
        <v>1354</v>
      </c>
      <c r="L1348">
        <v>50</v>
      </c>
      <c r="M1348" t="s">
        <v>2635</v>
      </c>
      <c r="N1348" t="s">
        <v>302</v>
      </c>
      <c r="O1348" t="s">
        <v>303</v>
      </c>
      <c r="P1348" t="s">
        <v>304</v>
      </c>
      <c r="Q1348" t="s">
        <v>34</v>
      </c>
      <c r="R1348" t="s">
        <v>305</v>
      </c>
      <c r="S1348" t="s">
        <v>34</v>
      </c>
      <c r="T1348" t="s">
        <v>306</v>
      </c>
      <c r="U1348" t="s">
        <v>305</v>
      </c>
      <c r="V1348" t="s">
        <v>307</v>
      </c>
      <c r="W1348" t="s">
        <v>308</v>
      </c>
      <c r="X1348" t="s">
        <v>309</v>
      </c>
      <c r="Y1348" t="s">
        <v>42</v>
      </c>
    </row>
    <row r="1349" spans="1:25" x14ac:dyDescent="0.25">
      <c r="A1349">
        <v>10164</v>
      </c>
      <c r="B1349">
        <v>25</v>
      </c>
      <c r="C1349" t="s">
        <v>2638</v>
      </c>
      <c r="D1349">
        <v>7</v>
      </c>
      <c r="E1349" t="s">
        <v>2644</v>
      </c>
      <c r="F1349" t="s">
        <v>723</v>
      </c>
      <c r="G1349" t="s">
        <v>724</v>
      </c>
      <c r="H1349">
        <v>4</v>
      </c>
      <c r="I1349">
        <v>10</v>
      </c>
      <c r="J1349">
        <v>2003</v>
      </c>
      <c r="K1349" t="s">
        <v>1354</v>
      </c>
      <c r="L1349">
        <v>50</v>
      </c>
      <c r="M1349" t="s">
        <v>2635</v>
      </c>
      <c r="N1349" t="s">
        <v>725</v>
      </c>
      <c r="O1349" t="s">
        <v>726</v>
      </c>
      <c r="P1349" t="s">
        <v>727</v>
      </c>
      <c r="Q1349" t="s">
        <v>34</v>
      </c>
      <c r="R1349" t="s">
        <v>728</v>
      </c>
      <c r="S1349" t="s">
        <v>34</v>
      </c>
      <c r="T1349" t="s">
        <v>729</v>
      </c>
      <c r="U1349" t="s">
        <v>226</v>
      </c>
      <c r="V1349" t="s">
        <v>52</v>
      </c>
      <c r="W1349" t="s">
        <v>730</v>
      </c>
      <c r="X1349" t="s">
        <v>731</v>
      </c>
      <c r="Y1349" t="s">
        <v>42</v>
      </c>
    </row>
    <row r="1350" spans="1:25" x14ac:dyDescent="0.25">
      <c r="A1350">
        <v>10174</v>
      </c>
      <c r="B1350">
        <v>49</v>
      </c>
      <c r="C1350" t="s">
        <v>2645</v>
      </c>
      <c r="D1350">
        <v>2</v>
      </c>
      <c r="E1350" t="s">
        <v>2646</v>
      </c>
      <c r="F1350" t="s">
        <v>318</v>
      </c>
      <c r="G1350" t="s">
        <v>28</v>
      </c>
      <c r="H1350">
        <v>4</v>
      </c>
      <c r="I1350">
        <v>11</v>
      </c>
      <c r="J1350">
        <v>2003</v>
      </c>
      <c r="K1350" t="s">
        <v>1354</v>
      </c>
      <c r="L1350">
        <v>50</v>
      </c>
      <c r="M1350" t="s">
        <v>2635</v>
      </c>
      <c r="N1350" t="s">
        <v>319</v>
      </c>
      <c r="O1350" t="s">
        <v>320</v>
      </c>
      <c r="P1350" t="s">
        <v>321</v>
      </c>
      <c r="Q1350" t="s">
        <v>34</v>
      </c>
      <c r="R1350" t="s">
        <v>322</v>
      </c>
      <c r="S1350" t="s">
        <v>323</v>
      </c>
      <c r="T1350" t="s">
        <v>324</v>
      </c>
      <c r="U1350" t="s">
        <v>139</v>
      </c>
      <c r="V1350" t="s">
        <v>140</v>
      </c>
      <c r="W1350" t="s">
        <v>325</v>
      </c>
      <c r="X1350" t="s">
        <v>326</v>
      </c>
      <c r="Y1350" t="s">
        <v>42</v>
      </c>
    </row>
    <row r="1351" spans="1:25" x14ac:dyDescent="0.25">
      <c r="A1351">
        <v>10183</v>
      </c>
      <c r="B1351">
        <v>40</v>
      </c>
      <c r="C1351" t="s">
        <v>1731</v>
      </c>
      <c r="D1351">
        <v>6</v>
      </c>
      <c r="E1351" t="s">
        <v>2647</v>
      </c>
      <c r="F1351" t="s">
        <v>328</v>
      </c>
      <c r="G1351" t="s">
        <v>28</v>
      </c>
      <c r="H1351">
        <v>4</v>
      </c>
      <c r="I1351">
        <v>11</v>
      </c>
      <c r="J1351">
        <v>2003</v>
      </c>
      <c r="K1351" t="s">
        <v>1354</v>
      </c>
      <c r="L1351">
        <v>50</v>
      </c>
      <c r="M1351" t="s">
        <v>2635</v>
      </c>
      <c r="N1351" t="s">
        <v>329</v>
      </c>
      <c r="O1351" t="s">
        <v>330</v>
      </c>
      <c r="P1351" t="s">
        <v>331</v>
      </c>
      <c r="Q1351" t="s">
        <v>34</v>
      </c>
      <c r="R1351" t="s">
        <v>332</v>
      </c>
      <c r="S1351" t="s">
        <v>214</v>
      </c>
      <c r="T1351" t="s">
        <v>333</v>
      </c>
      <c r="U1351" t="s">
        <v>38</v>
      </c>
      <c r="V1351" t="s">
        <v>39</v>
      </c>
      <c r="W1351" t="s">
        <v>334</v>
      </c>
      <c r="X1351" t="s">
        <v>335</v>
      </c>
      <c r="Y1351" t="s">
        <v>42</v>
      </c>
    </row>
    <row r="1352" spans="1:25" x14ac:dyDescent="0.25">
      <c r="A1352">
        <v>10194</v>
      </c>
      <c r="B1352">
        <v>41</v>
      </c>
      <c r="C1352" t="s">
        <v>2645</v>
      </c>
      <c r="D1352">
        <v>9</v>
      </c>
      <c r="E1352" t="s">
        <v>2648</v>
      </c>
      <c r="F1352" t="s">
        <v>337</v>
      </c>
      <c r="G1352" t="s">
        <v>28</v>
      </c>
      <c r="H1352">
        <v>4</v>
      </c>
      <c r="I1352">
        <v>11</v>
      </c>
      <c r="J1352">
        <v>2003</v>
      </c>
      <c r="K1352" t="s">
        <v>1354</v>
      </c>
      <c r="L1352">
        <v>50</v>
      </c>
      <c r="M1352" t="s">
        <v>2635</v>
      </c>
      <c r="N1352" t="s">
        <v>338</v>
      </c>
      <c r="O1352" t="s">
        <v>339</v>
      </c>
      <c r="P1352" t="s">
        <v>340</v>
      </c>
      <c r="Q1352" t="s">
        <v>34</v>
      </c>
      <c r="R1352" t="s">
        <v>341</v>
      </c>
      <c r="S1352" t="s">
        <v>34</v>
      </c>
      <c r="T1352" t="s">
        <v>342</v>
      </c>
      <c r="U1352" t="s">
        <v>51</v>
      </c>
      <c r="V1352" t="s">
        <v>52</v>
      </c>
      <c r="W1352" t="s">
        <v>343</v>
      </c>
      <c r="X1352" t="s">
        <v>344</v>
      </c>
      <c r="Y1352" t="s">
        <v>42</v>
      </c>
    </row>
    <row r="1353" spans="1:25" x14ac:dyDescent="0.25">
      <c r="A1353">
        <v>10206</v>
      </c>
      <c r="B1353">
        <v>21</v>
      </c>
      <c r="C1353" t="s">
        <v>2649</v>
      </c>
      <c r="D1353">
        <v>4</v>
      </c>
      <c r="E1353" t="s">
        <v>2650</v>
      </c>
      <c r="F1353" t="s">
        <v>346</v>
      </c>
      <c r="G1353" t="s">
        <v>28</v>
      </c>
      <c r="H1353">
        <v>4</v>
      </c>
      <c r="I1353">
        <v>12</v>
      </c>
      <c r="J1353">
        <v>2003</v>
      </c>
      <c r="K1353" t="s">
        <v>1354</v>
      </c>
      <c r="L1353">
        <v>50</v>
      </c>
      <c r="M1353" t="s">
        <v>2635</v>
      </c>
      <c r="N1353" t="s">
        <v>347</v>
      </c>
      <c r="O1353" t="s">
        <v>348</v>
      </c>
      <c r="P1353" t="s">
        <v>349</v>
      </c>
      <c r="Q1353" t="s">
        <v>34</v>
      </c>
      <c r="R1353" t="s">
        <v>350</v>
      </c>
      <c r="S1353" t="s">
        <v>351</v>
      </c>
      <c r="T1353" t="s">
        <v>352</v>
      </c>
      <c r="U1353" t="s">
        <v>353</v>
      </c>
      <c r="V1353" t="s">
        <v>39</v>
      </c>
      <c r="W1353" t="s">
        <v>354</v>
      </c>
      <c r="X1353" t="s">
        <v>355</v>
      </c>
      <c r="Y1353" t="s">
        <v>42</v>
      </c>
    </row>
    <row r="1354" spans="1:25" x14ac:dyDescent="0.25">
      <c r="A1354">
        <v>10215</v>
      </c>
      <c r="B1354">
        <v>46</v>
      </c>
      <c r="C1354" t="s">
        <v>2651</v>
      </c>
      <c r="D1354">
        <v>1</v>
      </c>
      <c r="E1354" t="s">
        <v>2652</v>
      </c>
      <c r="F1354" t="s">
        <v>357</v>
      </c>
      <c r="G1354" t="s">
        <v>28</v>
      </c>
      <c r="H1354">
        <v>1</v>
      </c>
      <c r="I1354">
        <v>1</v>
      </c>
      <c r="J1354">
        <v>2004</v>
      </c>
      <c r="K1354" t="s">
        <v>1354</v>
      </c>
      <c r="L1354">
        <v>50</v>
      </c>
      <c r="M1354" t="s">
        <v>2635</v>
      </c>
      <c r="N1354" t="s">
        <v>358</v>
      </c>
      <c r="O1354" t="s">
        <v>359</v>
      </c>
      <c r="P1354" t="s">
        <v>360</v>
      </c>
      <c r="Q1354" t="s">
        <v>34</v>
      </c>
      <c r="R1354" t="s">
        <v>361</v>
      </c>
      <c r="S1354" t="s">
        <v>73</v>
      </c>
      <c r="T1354" t="s">
        <v>158</v>
      </c>
      <c r="U1354" t="s">
        <v>38</v>
      </c>
      <c r="V1354" t="s">
        <v>39</v>
      </c>
      <c r="W1354" t="s">
        <v>362</v>
      </c>
      <c r="X1354" t="s">
        <v>363</v>
      </c>
      <c r="Y1354" t="s">
        <v>42</v>
      </c>
    </row>
    <row r="1355" spans="1:25" x14ac:dyDescent="0.25">
      <c r="A1355">
        <v>10229</v>
      </c>
      <c r="B1355">
        <v>39</v>
      </c>
      <c r="C1355" t="s">
        <v>1286</v>
      </c>
      <c r="D1355">
        <v>14</v>
      </c>
      <c r="E1355" t="s">
        <v>2653</v>
      </c>
      <c r="F1355" t="s">
        <v>751</v>
      </c>
      <c r="G1355" t="s">
        <v>28</v>
      </c>
      <c r="H1355">
        <v>1</v>
      </c>
      <c r="I1355">
        <v>3</v>
      </c>
      <c r="J1355">
        <v>2004</v>
      </c>
      <c r="K1355" t="s">
        <v>1354</v>
      </c>
      <c r="L1355">
        <v>50</v>
      </c>
      <c r="M1355" t="s">
        <v>2635</v>
      </c>
      <c r="N1355" t="s">
        <v>417</v>
      </c>
      <c r="O1355" t="s">
        <v>418</v>
      </c>
      <c r="P1355" t="s">
        <v>419</v>
      </c>
      <c r="Q1355" t="s">
        <v>34</v>
      </c>
      <c r="R1355" t="s">
        <v>420</v>
      </c>
      <c r="S1355" t="s">
        <v>73</v>
      </c>
      <c r="T1355" t="s">
        <v>167</v>
      </c>
      <c r="U1355" t="s">
        <v>38</v>
      </c>
      <c r="V1355" t="s">
        <v>39</v>
      </c>
      <c r="W1355" t="s">
        <v>421</v>
      </c>
      <c r="X1355" t="s">
        <v>422</v>
      </c>
      <c r="Y1355" t="s">
        <v>42</v>
      </c>
    </row>
    <row r="1356" spans="1:25" x14ac:dyDescent="0.25">
      <c r="A1356">
        <v>10245</v>
      </c>
      <c r="B1356">
        <v>45</v>
      </c>
      <c r="C1356" t="s">
        <v>2654</v>
      </c>
      <c r="D1356">
        <v>7</v>
      </c>
      <c r="E1356" t="s">
        <v>2655</v>
      </c>
      <c r="F1356" t="s">
        <v>371</v>
      </c>
      <c r="G1356" t="s">
        <v>28</v>
      </c>
      <c r="H1356">
        <v>2</v>
      </c>
      <c r="I1356">
        <v>5</v>
      </c>
      <c r="J1356">
        <v>2004</v>
      </c>
      <c r="K1356" t="s">
        <v>1354</v>
      </c>
      <c r="L1356">
        <v>50</v>
      </c>
      <c r="M1356" t="s">
        <v>2635</v>
      </c>
      <c r="N1356" t="s">
        <v>372</v>
      </c>
      <c r="O1356" t="s">
        <v>373</v>
      </c>
      <c r="P1356" t="s">
        <v>374</v>
      </c>
      <c r="Q1356" t="s">
        <v>34</v>
      </c>
      <c r="R1356" t="s">
        <v>375</v>
      </c>
      <c r="S1356" t="s">
        <v>166</v>
      </c>
      <c r="T1356" t="s">
        <v>376</v>
      </c>
      <c r="U1356" t="s">
        <v>38</v>
      </c>
      <c r="V1356" t="s">
        <v>39</v>
      </c>
      <c r="W1356" t="s">
        <v>121</v>
      </c>
      <c r="X1356" t="s">
        <v>377</v>
      </c>
      <c r="Y1356" t="s">
        <v>42</v>
      </c>
    </row>
    <row r="1357" spans="1:25" x14ac:dyDescent="0.25">
      <c r="A1357">
        <v>10258</v>
      </c>
      <c r="B1357">
        <v>21</v>
      </c>
      <c r="C1357" t="s">
        <v>2654</v>
      </c>
      <c r="D1357">
        <v>4</v>
      </c>
      <c r="E1357" t="s">
        <v>2656</v>
      </c>
      <c r="F1357" t="s">
        <v>379</v>
      </c>
      <c r="G1357" t="s">
        <v>28</v>
      </c>
      <c r="H1357">
        <v>2</v>
      </c>
      <c r="I1357">
        <v>6</v>
      </c>
      <c r="J1357">
        <v>2004</v>
      </c>
      <c r="K1357" t="s">
        <v>1354</v>
      </c>
      <c r="L1357">
        <v>50</v>
      </c>
      <c r="M1357" t="s">
        <v>2635</v>
      </c>
      <c r="N1357" t="s">
        <v>380</v>
      </c>
      <c r="O1357" t="s">
        <v>381</v>
      </c>
      <c r="P1357" t="s">
        <v>382</v>
      </c>
      <c r="Q1357" t="s">
        <v>34</v>
      </c>
      <c r="R1357" t="s">
        <v>383</v>
      </c>
      <c r="S1357" t="s">
        <v>384</v>
      </c>
      <c r="T1357" t="s">
        <v>385</v>
      </c>
      <c r="U1357" t="s">
        <v>307</v>
      </c>
      <c r="V1357" t="s">
        <v>307</v>
      </c>
      <c r="W1357" t="s">
        <v>386</v>
      </c>
      <c r="X1357" t="s">
        <v>387</v>
      </c>
      <c r="Y1357" t="s">
        <v>42</v>
      </c>
    </row>
    <row r="1358" spans="1:25" x14ac:dyDescent="0.25">
      <c r="A1358">
        <v>10270</v>
      </c>
      <c r="B1358">
        <v>44</v>
      </c>
      <c r="C1358" t="s">
        <v>2657</v>
      </c>
      <c r="D1358">
        <v>7</v>
      </c>
      <c r="E1358" t="s">
        <v>2658</v>
      </c>
      <c r="F1358" t="s">
        <v>389</v>
      </c>
      <c r="G1358" t="s">
        <v>28</v>
      </c>
      <c r="H1358">
        <v>3</v>
      </c>
      <c r="I1358">
        <v>7</v>
      </c>
      <c r="J1358">
        <v>2004</v>
      </c>
      <c r="K1358" t="s">
        <v>1354</v>
      </c>
      <c r="L1358">
        <v>50</v>
      </c>
      <c r="M1358" t="s">
        <v>2635</v>
      </c>
      <c r="N1358" t="s">
        <v>233</v>
      </c>
      <c r="O1358" t="s">
        <v>234</v>
      </c>
      <c r="P1358" t="s">
        <v>235</v>
      </c>
      <c r="Q1358" t="s">
        <v>236</v>
      </c>
      <c r="R1358" t="s">
        <v>237</v>
      </c>
      <c r="S1358" t="s">
        <v>238</v>
      </c>
      <c r="T1358" t="s">
        <v>239</v>
      </c>
      <c r="U1358" t="s">
        <v>139</v>
      </c>
      <c r="V1358" t="s">
        <v>140</v>
      </c>
      <c r="W1358" t="s">
        <v>240</v>
      </c>
      <c r="X1358" t="s">
        <v>241</v>
      </c>
      <c r="Y1358" t="s">
        <v>42</v>
      </c>
    </row>
    <row r="1359" spans="1:25" x14ac:dyDescent="0.25">
      <c r="A1359">
        <v>10281</v>
      </c>
      <c r="B1359">
        <v>44</v>
      </c>
      <c r="C1359" t="s">
        <v>2654</v>
      </c>
      <c r="D1359">
        <v>14</v>
      </c>
      <c r="E1359" t="s">
        <v>2659</v>
      </c>
      <c r="F1359" t="s">
        <v>756</v>
      </c>
      <c r="G1359" t="s">
        <v>28</v>
      </c>
      <c r="H1359">
        <v>3</v>
      </c>
      <c r="I1359">
        <v>8</v>
      </c>
      <c r="J1359">
        <v>2004</v>
      </c>
      <c r="K1359" t="s">
        <v>1354</v>
      </c>
      <c r="L1359">
        <v>50</v>
      </c>
      <c r="M1359" t="s">
        <v>2635</v>
      </c>
      <c r="N1359" t="s">
        <v>210</v>
      </c>
      <c r="O1359" t="s">
        <v>211</v>
      </c>
      <c r="P1359" t="s">
        <v>212</v>
      </c>
      <c r="Q1359" t="s">
        <v>34</v>
      </c>
      <c r="R1359" t="s">
        <v>213</v>
      </c>
      <c r="S1359" t="s">
        <v>214</v>
      </c>
      <c r="T1359" t="s">
        <v>215</v>
      </c>
      <c r="U1359" t="s">
        <v>38</v>
      </c>
      <c r="V1359" t="s">
        <v>39</v>
      </c>
      <c r="W1359" t="s">
        <v>40</v>
      </c>
      <c r="X1359" t="s">
        <v>216</v>
      </c>
      <c r="Y1359" t="s">
        <v>42</v>
      </c>
    </row>
    <row r="1360" spans="1:25" x14ac:dyDescent="0.25">
      <c r="A1360">
        <v>10291</v>
      </c>
      <c r="B1360">
        <v>29</v>
      </c>
      <c r="C1360" t="s">
        <v>2660</v>
      </c>
      <c r="D1360">
        <v>9</v>
      </c>
      <c r="E1360" t="s">
        <v>2661</v>
      </c>
      <c r="F1360" t="s">
        <v>400</v>
      </c>
      <c r="G1360" t="s">
        <v>28</v>
      </c>
      <c r="H1360">
        <v>3</v>
      </c>
      <c r="I1360">
        <v>9</v>
      </c>
      <c r="J1360">
        <v>2004</v>
      </c>
      <c r="K1360" t="s">
        <v>1354</v>
      </c>
      <c r="L1360">
        <v>50</v>
      </c>
      <c r="M1360" t="s">
        <v>2635</v>
      </c>
      <c r="N1360" t="s">
        <v>401</v>
      </c>
      <c r="O1360" t="s">
        <v>402</v>
      </c>
      <c r="P1360" t="s">
        <v>403</v>
      </c>
      <c r="Q1360" t="s">
        <v>34</v>
      </c>
      <c r="R1360" t="s">
        <v>404</v>
      </c>
      <c r="S1360" t="s">
        <v>34</v>
      </c>
      <c r="T1360" t="s">
        <v>405</v>
      </c>
      <c r="U1360" t="s">
        <v>287</v>
      </c>
      <c r="V1360" t="s">
        <v>52</v>
      </c>
      <c r="W1360" t="s">
        <v>406</v>
      </c>
      <c r="X1360" t="s">
        <v>316</v>
      </c>
      <c r="Y1360" t="s">
        <v>42</v>
      </c>
    </row>
    <row r="1361" spans="1:25" x14ac:dyDescent="0.25">
      <c r="A1361">
        <v>10304</v>
      </c>
      <c r="B1361">
        <v>34</v>
      </c>
      <c r="C1361" t="s">
        <v>1731</v>
      </c>
      <c r="D1361">
        <v>4</v>
      </c>
      <c r="E1361" t="s">
        <v>2662</v>
      </c>
      <c r="F1361" t="s">
        <v>408</v>
      </c>
      <c r="G1361" t="s">
        <v>28</v>
      </c>
      <c r="H1361">
        <v>4</v>
      </c>
      <c r="I1361">
        <v>10</v>
      </c>
      <c r="J1361">
        <v>2004</v>
      </c>
      <c r="K1361" t="s">
        <v>1354</v>
      </c>
      <c r="L1361">
        <v>50</v>
      </c>
      <c r="M1361" t="s">
        <v>2635</v>
      </c>
      <c r="N1361" t="s">
        <v>409</v>
      </c>
      <c r="O1361" t="s">
        <v>410</v>
      </c>
      <c r="P1361" t="s">
        <v>411</v>
      </c>
      <c r="Q1361" t="s">
        <v>34</v>
      </c>
      <c r="R1361" t="s">
        <v>412</v>
      </c>
      <c r="S1361" t="s">
        <v>34</v>
      </c>
      <c r="T1361" t="s">
        <v>413</v>
      </c>
      <c r="U1361" t="s">
        <v>51</v>
      </c>
      <c r="V1361" t="s">
        <v>52</v>
      </c>
      <c r="W1361" t="s">
        <v>414</v>
      </c>
      <c r="X1361" t="s">
        <v>64</v>
      </c>
      <c r="Y1361" t="s">
        <v>42</v>
      </c>
    </row>
    <row r="1362" spans="1:25" x14ac:dyDescent="0.25">
      <c r="A1362">
        <v>10312</v>
      </c>
      <c r="B1362">
        <v>39</v>
      </c>
      <c r="C1362" t="s">
        <v>2235</v>
      </c>
      <c r="D1362">
        <v>1</v>
      </c>
      <c r="E1362" t="s">
        <v>2663</v>
      </c>
      <c r="F1362" t="s">
        <v>416</v>
      </c>
      <c r="G1362" t="s">
        <v>28</v>
      </c>
      <c r="H1362">
        <v>4</v>
      </c>
      <c r="I1362">
        <v>10</v>
      </c>
      <c r="J1362">
        <v>2004</v>
      </c>
      <c r="K1362" t="s">
        <v>1354</v>
      </c>
      <c r="L1362">
        <v>50</v>
      </c>
      <c r="M1362" t="s">
        <v>2635</v>
      </c>
      <c r="N1362" t="s">
        <v>417</v>
      </c>
      <c r="O1362" t="s">
        <v>418</v>
      </c>
      <c r="P1362" t="s">
        <v>419</v>
      </c>
      <c r="Q1362" t="s">
        <v>34</v>
      </c>
      <c r="R1362" t="s">
        <v>420</v>
      </c>
      <c r="S1362" t="s">
        <v>73</v>
      </c>
      <c r="T1362" t="s">
        <v>167</v>
      </c>
      <c r="U1362" t="s">
        <v>38</v>
      </c>
      <c r="V1362" t="s">
        <v>39</v>
      </c>
      <c r="W1362" t="s">
        <v>421</v>
      </c>
      <c r="X1362" t="s">
        <v>422</v>
      </c>
      <c r="Y1362" t="s">
        <v>42</v>
      </c>
    </row>
    <row r="1363" spans="1:25" x14ac:dyDescent="0.25">
      <c r="A1363">
        <v>10324</v>
      </c>
      <c r="B1363">
        <v>38</v>
      </c>
      <c r="C1363" t="s">
        <v>77</v>
      </c>
      <c r="D1363">
        <v>6</v>
      </c>
      <c r="E1363" t="s">
        <v>2664</v>
      </c>
      <c r="F1363" t="s">
        <v>676</v>
      </c>
      <c r="G1363" t="s">
        <v>28</v>
      </c>
      <c r="H1363">
        <v>4</v>
      </c>
      <c r="I1363">
        <v>11</v>
      </c>
      <c r="J1363">
        <v>2004</v>
      </c>
      <c r="K1363" t="s">
        <v>1354</v>
      </c>
      <c r="L1363">
        <v>50</v>
      </c>
      <c r="M1363" t="s">
        <v>2635</v>
      </c>
      <c r="N1363" t="s">
        <v>145</v>
      </c>
      <c r="O1363" t="s">
        <v>146</v>
      </c>
      <c r="P1363" t="s">
        <v>147</v>
      </c>
      <c r="Q1363" t="s">
        <v>148</v>
      </c>
      <c r="R1363" t="s">
        <v>35</v>
      </c>
      <c r="S1363" t="s">
        <v>36</v>
      </c>
      <c r="T1363" t="s">
        <v>37</v>
      </c>
      <c r="U1363" t="s">
        <v>38</v>
      </c>
      <c r="V1363" t="s">
        <v>39</v>
      </c>
      <c r="W1363" t="s">
        <v>149</v>
      </c>
      <c r="X1363" t="s">
        <v>150</v>
      </c>
      <c r="Y1363" t="s">
        <v>65</v>
      </c>
    </row>
    <row r="1364" spans="1:25" x14ac:dyDescent="0.25">
      <c r="A1364">
        <v>10333</v>
      </c>
      <c r="B1364">
        <v>24</v>
      </c>
      <c r="C1364" t="s">
        <v>2665</v>
      </c>
      <c r="D1364">
        <v>8</v>
      </c>
      <c r="E1364" t="s">
        <v>2666</v>
      </c>
      <c r="F1364" t="s">
        <v>432</v>
      </c>
      <c r="G1364" t="s">
        <v>28</v>
      </c>
      <c r="H1364">
        <v>4</v>
      </c>
      <c r="I1364">
        <v>11</v>
      </c>
      <c r="J1364">
        <v>2004</v>
      </c>
      <c r="K1364" t="s">
        <v>1354</v>
      </c>
      <c r="L1364">
        <v>50</v>
      </c>
      <c r="M1364" t="s">
        <v>2635</v>
      </c>
      <c r="N1364" t="s">
        <v>118</v>
      </c>
      <c r="O1364" t="s">
        <v>119</v>
      </c>
      <c r="P1364" t="s">
        <v>120</v>
      </c>
      <c r="Q1364" t="s">
        <v>34</v>
      </c>
      <c r="R1364" t="s">
        <v>83</v>
      </c>
      <c r="S1364" t="s">
        <v>73</v>
      </c>
      <c r="T1364" t="s">
        <v>34</v>
      </c>
      <c r="U1364" t="s">
        <v>38</v>
      </c>
      <c r="V1364" t="s">
        <v>39</v>
      </c>
      <c r="W1364" t="s">
        <v>121</v>
      </c>
      <c r="X1364" t="s">
        <v>76</v>
      </c>
      <c r="Y1364" t="s">
        <v>42</v>
      </c>
    </row>
    <row r="1365" spans="1:25" x14ac:dyDescent="0.25">
      <c r="A1365">
        <v>10348</v>
      </c>
      <c r="B1365">
        <v>29</v>
      </c>
      <c r="C1365" t="s">
        <v>77</v>
      </c>
      <c r="D1365">
        <v>6</v>
      </c>
      <c r="E1365" t="s">
        <v>2667</v>
      </c>
      <c r="F1365" t="s">
        <v>665</v>
      </c>
      <c r="G1365" t="s">
        <v>28</v>
      </c>
      <c r="H1365">
        <v>4</v>
      </c>
      <c r="I1365">
        <v>11</v>
      </c>
      <c r="J1365">
        <v>2004</v>
      </c>
      <c r="K1365" t="s">
        <v>1354</v>
      </c>
      <c r="L1365">
        <v>50</v>
      </c>
      <c r="M1365" t="s">
        <v>2635</v>
      </c>
      <c r="N1365" t="s">
        <v>292</v>
      </c>
      <c r="O1365" t="s">
        <v>293</v>
      </c>
      <c r="P1365" t="s">
        <v>294</v>
      </c>
      <c r="Q1365" t="s">
        <v>34</v>
      </c>
      <c r="R1365" t="s">
        <v>271</v>
      </c>
      <c r="S1365" t="s">
        <v>34</v>
      </c>
      <c r="T1365" t="s">
        <v>295</v>
      </c>
      <c r="U1365" t="s">
        <v>273</v>
      </c>
      <c r="V1365" t="s">
        <v>52</v>
      </c>
      <c r="W1365" t="s">
        <v>296</v>
      </c>
      <c r="X1365" t="s">
        <v>297</v>
      </c>
      <c r="Y1365" t="s">
        <v>229</v>
      </c>
    </row>
    <row r="1366" spans="1:25" x14ac:dyDescent="0.25">
      <c r="A1366">
        <v>10358</v>
      </c>
      <c r="B1366">
        <v>30</v>
      </c>
      <c r="C1366" t="s">
        <v>77</v>
      </c>
      <c r="D1366">
        <v>8</v>
      </c>
      <c r="E1366" t="s">
        <v>2668</v>
      </c>
      <c r="F1366" t="s">
        <v>436</v>
      </c>
      <c r="G1366" t="s">
        <v>28</v>
      </c>
      <c r="H1366">
        <v>4</v>
      </c>
      <c r="I1366">
        <v>12</v>
      </c>
      <c r="J1366">
        <v>2004</v>
      </c>
      <c r="K1366" t="s">
        <v>1354</v>
      </c>
      <c r="L1366">
        <v>50</v>
      </c>
      <c r="M1366" t="s">
        <v>2635</v>
      </c>
      <c r="N1366" t="s">
        <v>268</v>
      </c>
      <c r="O1366" t="s">
        <v>269</v>
      </c>
      <c r="P1366" t="s">
        <v>270</v>
      </c>
      <c r="Q1366" t="s">
        <v>34</v>
      </c>
      <c r="R1366" t="s">
        <v>271</v>
      </c>
      <c r="S1366" t="s">
        <v>34</v>
      </c>
      <c r="T1366" t="s">
        <v>272</v>
      </c>
      <c r="U1366" t="s">
        <v>273</v>
      </c>
      <c r="V1366" t="s">
        <v>52</v>
      </c>
      <c r="W1366" t="s">
        <v>274</v>
      </c>
      <c r="X1366" t="s">
        <v>275</v>
      </c>
      <c r="Y1366" t="s">
        <v>65</v>
      </c>
    </row>
    <row r="1367" spans="1:25" x14ac:dyDescent="0.25">
      <c r="A1367">
        <v>10370</v>
      </c>
      <c r="B1367">
        <v>20</v>
      </c>
      <c r="C1367" t="s">
        <v>77</v>
      </c>
      <c r="D1367">
        <v>2</v>
      </c>
      <c r="E1367" t="s">
        <v>2299</v>
      </c>
      <c r="F1367" t="s">
        <v>438</v>
      </c>
      <c r="G1367" t="s">
        <v>28</v>
      </c>
      <c r="H1367">
        <v>1</v>
      </c>
      <c r="I1367">
        <v>1</v>
      </c>
      <c r="J1367">
        <v>2005</v>
      </c>
      <c r="K1367" t="s">
        <v>1354</v>
      </c>
      <c r="L1367">
        <v>50</v>
      </c>
      <c r="M1367" t="s">
        <v>2635</v>
      </c>
      <c r="N1367" t="s">
        <v>448</v>
      </c>
      <c r="O1367" t="s">
        <v>449</v>
      </c>
      <c r="P1367" t="s">
        <v>450</v>
      </c>
      <c r="Q1367" t="s">
        <v>451</v>
      </c>
      <c r="R1367" t="s">
        <v>452</v>
      </c>
      <c r="S1367" t="s">
        <v>238</v>
      </c>
      <c r="T1367" t="s">
        <v>453</v>
      </c>
      <c r="U1367" t="s">
        <v>139</v>
      </c>
      <c r="V1367" t="s">
        <v>140</v>
      </c>
      <c r="W1367" t="s">
        <v>454</v>
      </c>
      <c r="X1367" t="s">
        <v>455</v>
      </c>
      <c r="Y1367" t="s">
        <v>42</v>
      </c>
    </row>
    <row r="1368" spans="1:25" x14ac:dyDescent="0.25">
      <c r="A1368">
        <v>10382</v>
      </c>
      <c r="B1368">
        <v>39</v>
      </c>
      <c r="C1368" t="s">
        <v>77</v>
      </c>
      <c r="D1368">
        <v>2</v>
      </c>
      <c r="E1368" t="s">
        <v>2669</v>
      </c>
      <c r="F1368" t="s">
        <v>445</v>
      </c>
      <c r="G1368" t="s">
        <v>28</v>
      </c>
      <c r="H1368">
        <v>1</v>
      </c>
      <c r="I1368">
        <v>2</v>
      </c>
      <c r="J1368">
        <v>2005</v>
      </c>
      <c r="K1368" t="s">
        <v>1354</v>
      </c>
      <c r="L1368">
        <v>50</v>
      </c>
      <c r="M1368" t="s">
        <v>2635</v>
      </c>
      <c r="N1368" t="s">
        <v>417</v>
      </c>
      <c r="O1368" t="s">
        <v>418</v>
      </c>
      <c r="P1368" t="s">
        <v>419</v>
      </c>
      <c r="Q1368" t="s">
        <v>34</v>
      </c>
      <c r="R1368" t="s">
        <v>420</v>
      </c>
      <c r="S1368" t="s">
        <v>73</v>
      </c>
      <c r="T1368" t="s">
        <v>167</v>
      </c>
      <c r="U1368" t="s">
        <v>38</v>
      </c>
      <c r="V1368" t="s">
        <v>39</v>
      </c>
      <c r="W1368" t="s">
        <v>421</v>
      </c>
      <c r="X1368" t="s">
        <v>422</v>
      </c>
      <c r="Y1368" t="s">
        <v>229</v>
      </c>
    </row>
    <row r="1369" spans="1:25" x14ac:dyDescent="0.25">
      <c r="A1369">
        <v>10411</v>
      </c>
      <c r="B1369">
        <v>35</v>
      </c>
      <c r="C1369" t="s">
        <v>2654</v>
      </c>
      <c r="D1369">
        <v>7</v>
      </c>
      <c r="E1369" t="s">
        <v>2670</v>
      </c>
      <c r="F1369" t="s">
        <v>457</v>
      </c>
      <c r="G1369" t="s">
        <v>28</v>
      </c>
      <c r="H1369">
        <v>2</v>
      </c>
      <c r="I1369">
        <v>5</v>
      </c>
      <c r="J1369">
        <v>2005</v>
      </c>
      <c r="K1369" t="s">
        <v>1354</v>
      </c>
      <c r="L1369">
        <v>50</v>
      </c>
      <c r="M1369" t="s">
        <v>2635</v>
      </c>
      <c r="N1369" t="s">
        <v>458</v>
      </c>
      <c r="O1369" t="s">
        <v>459</v>
      </c>
      <c r="P1369" t="s">
        <v>460</v>
      </c>
      <c r="Q1369" t="s">
        <v>34</v>
      </c>
      <c r="R1369" t="s">
        <v>461</v>
      </c>
      <c r="S1369" t="s">
        <v>462</v>
      </c>
      <c r="T1369" t="s">
        <v>463</v>
      </c>
      <c r="U1369" t="s">
        <v>353</v>
      </c>
      <c r="V1369" t="s">
        <v>39</v>
      </c>
      <c r="W1369" t="s">
        <v>464</v>
      </c>
      <c r="X1369" t="s">
        <v>465</v>
      </c>
      <c r="Y1369" t="s">
        <v>42</v>
      </c>
    </row>
    <row r="1370" spans="1:25" x14ac:dyDescent="0.25">
      <c r="A1370">
        <v>10424</v>
      </c>
      <c r="B1370">
        <v>26</v>
      </c>
      <c r="C1370" t="s">
        <v>2654</v>
      </c>
      <c r="D1370">
        <v>4</v>
      </c>
      <c r="E1370" t="s">
        <v>2671</v>
      </c>
      <c r="F1370" t="s">
        <v>467</v>
      </c>
      <c r="G1370" t="s">
        <v>468</v>
      </c>
      <c r="H1370">
        <v>2</v>
      </c>
      <c r="I1370">
        <v>5</v>
      </c>
      <c r="J1370">
        <v>2005</v>
      </c>
      <c r="K1370" t="s">
        <v>1354</v>
      </c>
      <c r="L1370">
        <v>50</v>
      </c>
      <c r="M1370" t="s">
        <v>2635</v>
      </c>
      <c r="N1370" t="s">
        <v>268</v>
      </c>
      <c r="O1370" t="s">
        <v>269</v>
      </c>
      <c r="P1370" t="s">
        <v>270</v>
      </c>
      <c r="Q1370" t="s">
        <v>34</v>
      </c>
      <c r="R1370" t="s">
        <v>271</v>
      </c>
      <c r="S1370" t="s">
        <v>34</v>
      </c>
      <c r="T1370" t="s">
        <v>272</v>
      </c>
      <c r="U1370" t="s">
        <v>273</v>
      </c>
      <c r="V1370" t="s">
        <v>52</v>
      </c>
      <c r="W1370" t="s">
        <v>274</v>
      </c>
      <c r="X1370" t="s">
        <v>275</v>
      </c>
      <c r="Y1370" t="s">
        <v>42</v>
      </c>
    </row>
    <row r="1371" spans="1:25" x14ac:dyDescent="0.25">
      <c r="A1371">
        <v>10108</v>
      </c>
      <c r="B1371">
        <v>44</v>
      </c>
      <c r="C1371" t="s">
        <v>77</v>
      </c>
      <c r="D1371">
        <v>11</v>
      </c>
      <c r="E1371" t="s">
        <v>2672</v>
      </c>
      <c r="F1371" t="s">
        <v>775</v>
      </c>
      <c r="G1371" t="s">
        <v>28</v>
      </c>
      <c r="H1371">
        <v>1</v>
      </c>
      <c r="I1371">
        <v>3</v>
      </c>
      <c r="J1371">
        <v>2003</v>
      </c>
      <c r="K1371" t="s">
        <v>278</v>
      </c>
      <c r="L1371">
        <v>148</v>
      </c>
      <c r="M1371" t="s">
        <v>2673</v>
      </c>
      <c r="N1371" t="s">
        <v>777</v>
      </c>
      <c r="O1371" t="s">
        <v>778</v>
      </c>
      <c r="P1371" t="s">
        <v>779</v>
      </c>
      <c r="Q1371" t="s">
        <v>34</v>
      </c>
      <c r="R1371" t="s">
        <v>780</v>
      </c>
      <c r="S1371" t="s">
        <v>34</v>
      </c>
      <c r="T1371" t="s">
        <v>781</v>
      </c>
      <c r="U1371" t="s">
        <v>782</v>
      </c>
      <c r="V1371" t="s">
        <v>307</v>
      </c>
      <c r="W1371" t="s">
        <v>783</v>
      </c>
      <c r="X1371" t="s">
        <v>784</v>
      </c>
      <c r="Y1371" t="s">
        <v>65</v>
      </c>
    </row>
    <row r="1372" spans="1:25" x14ac:dyDescent="0.25">
      <c r="A1372">
        <v>10122</v>
      </c>
      <c r="B1372">
        <v>28</v>
      </c>
      <c r="C1372" t="s">
        <v>77</v>
      </c>
      <c r="D1372">
        <v>15</v>
      </c>
      <c r="E1372" t="s">
        <v>2674</v>
      </c>
      <c r="F1372" t="s">
        <v>786</v>
      </c>
      <c r="G1372" t="s">
        <v>28</v>
      </c>
      <c r="H1372">
        <v>2</v>
      </c>
      <c r="I1372">
        <v>5</v>
      </c>
      <c r="J1372">
        <v>2003</v>
      </c>
      <c r="K1372" t="s">
        <v>278</v>
      </c>
      <c r="L1372">
        <v>148</v>
      </c>
      <c r="M1372" t="s">
        <v>2673</v>
      </c>
      <c r="N1372" t="s">
        <v>787</v>
      </c>
      <c r="O1372" t="s">
        <v>788</v>
      </c>
      <c r="P1372" t="s">
        <v>789</v>
      </c>
      <c r="Q1372" t="s">
        <v>34</v>
      </c>
      <c r="R1372" t="s">
        <v>790</v>
      </c>
      <c r="S1372" t="s">
        <v>34</v>
      </c>
      <c r="T1372" t="s">
        <v>791</v>
      </c>
      <c r="U1372" t="s">
        <v>51</v>
      </c>
      <c r="V1372" t="s">
        <v>52</v>
      </c>
      <c r="W1372" t="s">
        <v>792</v>
      </c>
      <c r="X1372" t="s">
        <v>793</v>
      </c>
      <c r="Y1372" t="s">
        <v>65</v>
      </c>
    </row>
    <row r="1373" spans="1:25" x14ac:dyDescent="0.25">
      <c r="A1373">
        <v>10135</v>
      </c>
      <c r="B1373">
        <v>31</v>
      </c>
      <c r="C1373" t="s">
        <v>77</v>
      </c>
      <c r="D1373">
        <v>12</v>
      </c>
      <c r="E1373" t="s">
        <v>2675</v>
      </c>
      <c r="F1373" t="s">
        <v>795</v>
      </c>
      <c r="G1373" t="s">
        <v>28</v>
      </c>
      <c r="H1373">
        <v>3</v>
      </c>
      <c r="I1373">
        <v>7</v>
      </c>
      <c r="J1373">
        <v>2003</v>
      </c>
      <c r="K1373" t="s">
        <v>278</v>
      </c>
      <c r="L1373">
        <v>148</v>
      </c>
      <c r="M1373" t="s">
        <v>2673</v>
      </c>
      <c r="N1373" t="s">
        <v>417</v>
      </c>
      <c r="O1373" t="s">
        <v>418</v>
      </c>
      <c r="P1373" t="s">
        <v>419</v>
      </c>
      <c r="Q1373" t="s">
        <v>34</v>
      </c>
      <c r="R1373" t="s">
        <v>420</v>
      </c>
      <c r="S1373" t="s">
        <v>73</v>
      </c>
      <c r="T1373" t="s">
        <v>167</v>
      </c>
      <c r="U1373" t="s">
        <v>38</v>
      </c>
      <c r="V1373" t="s">
        <v>39</v>
      </c>
      <c r="W1373" t="s">
        <v>421</v>
      </c>
      <c r="X1373" t="s">
        <v>422</v>
      </c>
      <c r="Y1373" t="s">
        <v>65</v>
      </c>
    </row>
    <row r="1374" spans="1:25" x14ac:dyDescent="0.25">
      <c r="A1374">
        <v>10146</v>
      </c>
      <c r="B1374">
        <v>29</v>
      </c>
      <c r="C1374" t="s">
        <v>77</v>
      </c>
      <c r="D1374">
        <v>1</v>
      </c>
      <c r="E1374" t="s">
        <v>2676</v>
      </c>
      <c r="F1374" t="s">
        <v>2429</v>
      </c>
      <c r="G1374" t="s">
        <v>28</v>
      </c>
      <c r="H1374">
        <v>3</v>
      </c>
      <c r="I1374">
        <v>9</v>
      </c>
      <c r="J1374">
        <v>2003</v>
      </c>
      <c r="K1374" t="s">
        <v>278</v>
      </c>
      <c r="L1374">
        <v>148</v>
      </c>
      <c r="M1374" t="s">
        <v>2673</v>
      </c>
      <c r="N1374" t="s">
        <v>1507</v>
      </c>
      <c r="O1374" t="s">
        <v>1508</v>
      </c>
      <c r="P1374" t="s">
        <v>1509</v>
      </c>
      <c r="Q1374" t="s">
        <v>34</v>
      </c>
      <c r="R1374" t="s">
        <v>1089</v>
      </c>
      <c r="S1374" t="s">
        <v>166</v>
      </c>
      <c r="T1374" t="s">
        <v>1510</v>
      </c>
      <c r="U1374" t="s">
        <v>38</v>
      </c>
      <c r="V1374" t="s">
        <v>39</v>
      </c>
      <c r="W1374" t="s">
        <v>1511</v>
      </c>
      <c r="X1374" t="s">
        <v>1512</v>
      </c>
      <c r="Y1374" t="s">
        <v>65</v>
      </c>
    </row>
    <row r="1375" spans="1:25" x14ac:dyDescent="0.25">
      <c r="A1375">
        <v>10159</v>
      </c>
      <c r="B1375">
        <v>32</v>
      </c>
      <c r="C1375" t="s">
        <v>77</v>
      </c>
      <c r="D1375">
        <v>7</v>
      </c>
      <c r="E1375" t="s">
        <v>2677</v>
      </c>
      <c r="F1375" t="s">
        <v>79</v>
      </c>
      <c r="G1375" t="s">
        <v>28</v>
      </c>
      <c r="H1375">
        <v>4</v>
      </c>
      <c r="I1375">
        <v>10</v>
      </c>
      <c r="J1375">
        <v>2003</v>
      </c>
      <c r="K1375" t="s">
        <v>278</v>
      </c>
      <c r="L1375">
        <v>148</v>
      </c>
      <c r="M1375" t="s">
        <v>2673</v>
      </c>
      <c r="N1375" t="s">
        <v>80</v>
      </c>
      <c r="O1375" t="s">
        <v>81</v>
      </c>
      <c r="P1375" t="s">
        <v>82</v>
      </c>
      <c r="Q1375" t="s">
        <v>34</v>
      </c>
      <c r="R1375" t="s">
        <v>83</v>
      </c>
      <c r="S1375" t="s">
        <v>73</v>
      </c>
      <c r="T1375" t="s">
        <v>34</v>
      </c>
      <c r="U1375" t="s">
        <v>38</v>
      </c>
      <c r="V1375" t="s">
        <v>39</v>
      </c>
      <c r="W1375" t="s">
        <v>84</v>
      </c>
      <c r="X1375" t="s">
        <v>76</v>
      </c>
      <c r="Y1375" t="s">
        <v>65</v>
      </c>
    </row>
    <row r="1376" spans="1:25" x14ac:dyDescent="0.25">
      <c r="A1376">
        <v>10169</v>
      </c>
      <c r="B1376">
        <v>33</v>
      </c>
      <c r="C1376" t="s">
        <v>77</v>
      </c>
      <c r="D1376">
        <v>7</v>
      </c>
      <c r="E1376" t="s">
        <v>1969</v>
      </c>
      <c r="F1376" t="s">
        <v>800</v>
      </c>
      <c r="G1376" t="s">
        <v>28</v>
      </c>
      <c r="H1376">
        <v>4</v>
      </c>
      <c r="I1376">
        <v>11</v>
      </c>
      <c r="J1376">
        <v>2003</v>
      </c>
      <c r="K1376" t="s">
        <v>278</v>
      </c>
      <c r="L1376">
        <v>148</v>
      </c>
      <c r="M1376" t="s">
        <v>2673</v>
      </c>
      <c r="N1376" t="s">
        <v>448</v>
      </c>
      <c r="O1376" t="s">
        <v>449</v>
      </c>
      <c r="P1376" t="s">
        <v>450</v>
      </c>
      <c r="Q1376" t="s">
        <v>451</v>
      </c>
      <c r="R1376" t="s">
        <v>452</v>
      </c>
      <c r="S1376" t="s">
        <v>238</v>
      </c>
      <c r="T1376" t="s">
        <v>453</v>
      </c>
      <c r="U1376" t="s">
        <v>139</v>
      </c>
      <c r="V1376" t="s">
        <v>140</v>
      </c>
      <c r="W1376" t="s">
        <v>454</v>
      </c>
      <c r="X1376" t="s">
        <v>455</v>
      </c>
      <c r="Y1376" t="s">
        <v>65</v>
      </c>
    </row>
    <row r="1377" spans="1:25" x14ac:dyDescent="0.25">
      <c r="A1377">
        <v>10180</v>
      </c>
      <c r="B1377">
        <v>44</v>
      </c>
      <c r="C1377" t="s">
        <v>77</v>
      </c>
      <c r="D1377">
        <v>2</v>
      </c>
      <c r="E1377" t="s">
        <v>2672</v>
      </c>
      <c r="F1377" t="s">
        <v>97</v>
      </c>
      <c r="G1377" t="s">
        <v>28</v>
      </c>
      <c r="H1377">
        <v>4</v>
      </c>
      <c r="I1377">
        <v>11</v>
      </c>
      <c r="J1377">
        <v>2003</v>
      </c>
      <c r="K1377" t="s">
        <v>278</v>
      </c>
      <c r="L1377">
        <v>148</v>
      </c>
      <c r="M1377" t="s">
        <v>2673</v>
      </c>
      <c r="N1377" t="s">
        <v>98</v>
      </c>
      <c r="O1377" t="s">
        <v>99</v>
      </c>
      <c r="P1377" t="s">
        <v>100</v>
      </c>
      <c r="Q1377" t="s">
        <v>34</v>
      </c>
      <c r="R1377" t="s">
        <v>101</v>
      </c>
      <c r="S1377" t="s">
        <v>34</v>
      </c>
      <c r="T1377" t="s">
        <v>102</v>
      </c>
      <c r="U1377" t="s">
        <v>51</v>
      </c>
      <c r="V1377" t="s">
        <v>52</v>
      </c>
      <c r="W1377" t="s">
        <v>103</v>
      </c>
      <c r="X1377" t="s">
        <v>104</v>
      </c>
      <c r="Y1377" t="s">
        <v>65</v>
      </c>
    </row>
    <row r="1378" spans="1:25" x14ac:dyDescent="0.25">
      <c r="A1378">
        <v>10191</v>
      </c>
      <c r="B1378">
        <v>32</v>
      </c>
      <c r="C1378" t="s">
        <v>77</v>
      </c>
      <c r="D1378">
        <v>8</v>
      </c>
      <c r="E1378" t="s">
        <v>2678</v>
      </c>
      <c r="F1378" t="s">
        <v>804</v>
      </c>
      <c r="G1378" t="s">
        <v>28</v>
      </c>
      <c r="H1378">
        <v>4</v>
      </c>
      <c r="I1378">
        <v>11</v>
      </c>
      <c r="J1378">
        <v>2003</v>
      </c>
      <c r="K1378" t="s">
        <v>278</v>
      </c>
      <c r="L1378">
        <v>148</v>
      </c>
      <c r="M1378" t="s">
        <v>2673</v>
      </c>
      <c r="N1378" t="s">
        <v>805</v>
      </c>
      <c r="O1378" t="s">
        <v>806</v>
      </c>
      <c r="P1378" t="s">
        <v>807</v>
      </c>
      <c r="Q1378" t="s">
        <v>34</v>
      </c>
      <c r="R1378" t="s">
        <v>808</v>
      </c>
      <c r="S1378" t="s">
        <v>34</v>
      </c>
      <c r="T1378" t="s">
        <v>809</v>
      </c>
      <c r="U1378" t="s">
        <v>810</v>
      </c>
      <c r="V1378" t="s">
        <v>52</v>
      </c>
      <c r="W1378" t="s">
        <v>811</v>
      </c>
      <c r="X1378" t="s">
        <v>812</v>
      </c>
      <c r="Y1378" t="s">
        <v>65</v>
      </c>
    </row>
    <row r="1379" spans="1:25" x14ac:dyDescent="0.25">
      <c r="A1379">
        <v>10211</v>
      </c>
      <c r="B1379">
        <v>41</v>
      </c>
      <c r="C1379" t="s">
        <v>77</v>
      </c>
      <c r="D1379">
        <v>7</v>
      </c>
      <c r="E1379" t="s">
        <v>2679</v>
      </c>
      <c r="F1379" t="s">
        <v>123</v>
      </c>
      <c r="G1379" t="s">
        <v>28</v>
      </c>
      <c r="H1379">
        <v>1</v>
      </c>
      <c r="I1379">
        <v>1</v>
      </c>
      <c r="J1379">
        <v>2004</v>
      </c>
      <c r="K1379" t="s">
        <v>278</v>
      </c>
      <c r="L1379">
        <v>148</v>
      </c>
      <c r="M1379" t="s">
        <v>2673</v>
      </c>
      <c r="N1379" t="s">
        <v>124</v>
      </c>
      <c r="O1379" t="s">
        <v>125</v>
      </c>
      <c r="P1379" t="s">
        <v>126</v>
      </c>
      <c r="Q1379" t="s">
        <v>34</v>
      </c>
      <c r="R1379" t="s">
        <v>61</v>
      </c>
      <c r="S1379" t="s">
        <v>34</v>
      </c>
      <c r="T1379" t="s">
        <v>127</v>
      </c>
      <c r="U1379" t="s">
        <v>51</v>
      </c>
      <c r="V1379" t="s">
        <v>52</v>
      </c>
      <c r="W1379" t="s">
        <v>128</v>
      </c>
      <c r="X1379" t="s">
        <v>129</v>
      </c>
      <c r="Y1379" t="s">
        <v>65</v>
      </c>
    </row>
    <row r="1380" spans="1:25" x14ac:dyDescent="0.25">
      <c r="A1380">
        <v>10225</v>
      </c>
      <c r="B1380">
        <v>35</v>
      </c>
      <c r="C1380" t="s">
        <v>77</v>
      </c>
      <c r="D1380">
        <v>14</v>
      </c>
      <c r="E1380" t="s">
        <v>2680</v>
      </c>
      <c r="F1380" t="s">
        <v>817</v>
      </c>
      <c r="G1380" t="s">
        <v>28</v>
      </c>
      <c r="H1380">
        <v>1</v>
      </c>
      <c r="I1380">
        <v>2</v>
      </c>
      <c r="J1380">
        <v>2004</v>
      </c>
      <c r="K1380" t="s">
        <v>278</v>
      </c>
      <c r="L1380">
        <v>148</v>
      </c>
      <c r="M1380" t="s">
        <v>2673</v>
      </c>
      <c r="N1380" t="s">
        <v>818</v>
      </c>
      <c r="O1380" t="s">
        <v>819</v>
      </c>
      <c r="P1380" t="s">
        <v>820</v>
      </c>
      <c r="Q1380" t="s">
        <v>34</v>
      </c>
      <c r="R1380" t="s">
        <v>821</v>
      </c>
      <c r="S1380" t="s">
        <v>34</v>
      </c>
      <c r="T1380" t="s">
        <v>822</v>
      </c>
      <c r="U1380" t="s">
        <v>823</v>
      </c>
      <c r="V1380" t="s">
        <v>52</v>
      </c>
      <c r="W1380" t="s">
        <v>824</v>
      </c>
      <c r="X1380" t="s">
        <v>150</v>
      </c>
      <c r="Y1380" t="s">
        <v>65</v>
      </c>
    </row>
    <row r="1381" spans="1:25" x14ac:dyDescent="0.25">
      <c r="A1381">
        <v>10238</v>
      </c>
      <c r="B1381">
        <v>44</v>
      </c>
      <c r="C1381" t="s">
        <v>77</v>
      </c>
      <c r="D1381">
        <v>8</v>
      </c>
      <c r="E1381" t="s">
        <v>2681</v>
      </c>
      <c r="F1381" t="s">
        <v>826</v>
      </c>
      <c r="G1381" t="s">
        <v>28</v>
      </c>
      <c r="H1381">
        <v>2</v>
      </c>
      <c r="I1381">
        <v>4</v>
      </c>
      <c r="J1381">
        <v>2004</v>
      </c>
      <c r="K1381" t="s">
        <v>278</v>
      </c>
      <c r="L1381">
        <v>148</v>
      </c>
      <c r="M1381" t="s">
        <v>2673</v>
      </c>
      <c r="N1381" t="s">
        <v>562</v>
      </c>
      <c r="O1381" t="s">
        <v>563</v>
      </c>
      <c r="P1381" t="s">
        <v>564</v>
      </c>
      <c r="Q1381" t="s">
        <v>34</v>
      </c>
      <c r="R1381" t="s">
        <v>565</v>
      </c>
      <c r="S1381" t="s">
        <v>34</v>
      </c>
      <c r="T1381" t="s">
        <v>566</v>
      </c>
      <c r="U1381" t="s">
        <v>567</v>
      </c>
      <c r="V1381" t="s">
        <v>52</v>
      </c>
      <c r="W1381" t="s">
        <v>568</v>
      </c>
      <c r="X1381" t="s">
        <v>569</v>
      </c>
      <c r="Y1381" t="s">
        <v>65</v>
      </c>
    </row>
    <row r="1382" spans="1:25" x14ac:dyDescent="0.25">
      <c r="A1382">
        <v>10252</v>
      </c>
      <c r="B1382">
        <v>26</v>
      </c>
      <c r="C1382" t="s">
        <v>77</v>
      </c>
      <c r="D1382">
        <v>4</v>
      </c>
      <c r="E1382" t="s">
        <v>2682</v>
      </c>
      <c r="F1382" t="s">
        <v>2305</v>
      </c>
      <c r="G1382" t="s">
        <v>28</v>
      </c>
      <c r="H1382">
        <v>2</v>
      </c>
      <c r="I1382">
        <v>5</v>
      </c>
      <c r="J1382">
        <v>2004</v>
      </c>
      <c r="K1382" t="s">
        <v>278</v>
      </c>
      <c r="L1382">
        <v>148</v>
      </c>
      <c r="M1382" t="s">
        <v>2673</v>
      </c>
      <c r="N1382" t="s">
        <v>124</v>
      </c>
      <c r="O1382" t="s">
        <v>125</v>
      </c>
      <c r="P1382" t="s">
        <v>126</v>
      </c>
      <c r="Q1382" t="s">
        <v>34</v>
      </c>
      <c r="R1382" t="s">
        <v>61</v>
      </c>
      <c r="S1382" t="s">
        <v>34</v>
      </c>
      <c r="T1382" t="s">
        <v>127</v>
      </c>
      <c r="U1382" t="s">
        <v>51</v>
      </c>
      <c r="V1382" t="s">
        <v>52</v>
      </c>
      <c r="W1382" t="s">
        <v>128</v>
      </c>
      <c r="X1382" t="s">
        <v>129</v>
      </c>
      <c r="Y1382" t="s">
        <v>65</v>
      </c>
    </row>
    <row r="1383" spans="1:25" x14ac:dyDescent="0.25">
      <c r="A1383">
        <v>10264</v>
      </c>
      <c r="B1383">
        <v>20</v>
      </c>
      <c r="C1383" t="s">
        <v>77</v>
      </c>
      <c r="D1383">
        <v>2</v>
      </c>
      <c r="E1383" t="s">
        <v>2683</v>
      </c>
      <c r="F1383" t="s">
        <v>2446</v>
      </c>
      <c r="G1383" t="s">
        <v>28</v>
      </c>
      <c r="H1383">
        <v>2</v>
      </c>
      <c r="I1383">
        <v>6</v>
      </c>
      <c r="J1383">
        <v>2004</v>
      </c>
      <c r="K1383" t="s">
        <v>278</v>
      </c>
      <c r="L1383">
        <v>148</v>
      </c>
      <c r="M1383" t="s">
        <v>2673</v>
      </c>
      <c r="N1383" t="s">
        <v>656</v>
      </c>
      <c r="O1383" t="s">
        <v>657</v>
      </c>
      <c r="P1383" t="s">
        <v>658</v>
      </c>
      <c r="Q1383" t="s">
        <v>34</v>
      </c>
      <c r="R1383" t="s">
        <v>659</v>
      </c>
      <c r="S1383" t="s">
        <v>185</v>
      </c>
      <c r="T1383" t="s">
        <v>660</v>
      </c>
      <c r="U1383" t="s">
        <v>38</v>
      </c>
      <c r="V1383" t="s">
        <v>39</v>
      </c>
      <c r="W1383" t="s">
        <v>661</v>
      </c>
      <c r="X1383" t="s">
        <v>94</v>
      </c>
      <c r="Y1383" t="s">
        <v>42</v>
      </c>
    </row>
    <row r="1384" spans="1:25" x14ac:dyDescent="0.25">
      <c r="A1384">
        <v>10276</v>
      </c>
      <c r="B1384">
        <v>48</v>
      </c>
      <c r="C1384" t="s">
        <v>77</v>
      </c>
      <c r="D1384">
        <v>8</v>
      </c>
      <c r="E1384" t="s">
        <v>2684</v>
      </c>
      <c r="F1384" t="s">
        <v>839</v>
      </c>
      <c r="G1384" t="s">
        <v>28</v>
      </c>
      <c r="H1384">
        <v>3</v>
      </c>
      <c r="I1384">
        <v>8</v>
      </c>
      <c r="J1384">
        <v>2004</v>
      </c>
      <c r="K1384" t="s">
        <v>278</v>
      </c>
      <c r="L1384">
        <v>148</v>
      </c>
      <c r="M1384" t="s">
        <v>2673</v>
      </c>
      <c r="N1384" t="s">
        <v>840</v>
      </c>
      <c r="O1384" t="s">
        <v>841</v>
      </c>
      <c r="P1384" t="s">
        <v>842</v>
      </c>
      <c r="Q1384" t="s">
        <v>34</v>
      </c>
      <c r="R1384" t="s">
        <v>441</v>
      </c>
      <c r="S1384" t="s">
        <v>185</v>
      </c>
      <c r="T1384" t="s">
        <v>442</v>
      </c>
      <c r="U1384" t="s">
        <v>38</v>
      </c>
      <c r="V1384" t="s">
        <v>39</v>
      </c>
      <c r="W1384" t="s">
        <v>843</v>
      </c>
      <c r="X1384" t="s">
        <v>844</v>
      </c>
      <c r="Y1384" t="s">
        <v>65</v>
      </c>
    </row>
    <row r="1385" spans="1:25" x14ac:dyDescent="0.25">
      <c r="A1385">
        <v>10287</v>
      </c>
      <c r="B1385">
        <v>34</v>
      </c>
      <c r="C1385" t="s">
        <v>77</v>
      </c>
      <c r="D1385">
        <v>17</v>
      </c>
      <c r="E1385" t="s">
        <v>2685</v>
      </c>
      <c r="F1385" t="s">
        <v>846</v>
      </c>
      <c r="G1385" t="s">
        <v>28</v>
      </c>
      <c r="H1385">
        <v>3</v>
      </c>
      <c r="I1385">
        <v>8</v>
      </c>
      <c r="J1385">
        <v>2004</v>
      </c>
      <c r="K1385" t="s">
        <v>278</v>
      </c>
      <c r="L1385">
        <v>148</v>
      </c>
      <c r="M1385" t="s">
        <v>2673</v>
      </c>
      <c r="N1385" t="s">
        <v>818</v>
      </c>
      <c r="O1385" t="s">
        <v>819</v>
      </c>
      <c r="P1385" t="s">
        <v>820</v>
      </c>
      <c r="Q1385" t="s">
        <v>34</v>
      </c>
      <c r="R1385" t="s">
        <v>821</v>
      </c>
      <c r="S1385" t="s">
        <v>34</v>
      </c>
      <c r="T1385" t="s">
        <v>822</v>
      </c>
      <c r="U1385" t="s">
        <v>823</v>
      </c>
      <c r="V1385" t="s">
        <v>52</v>
      </c>
      <c r="W1385" t="s">
        <v>824</v>
      </c>
      <c r="X1385" t="s">
        <v>150</v>
      </c>
      <c r="Y1385" t="s">
        <v>65</v>
      </c>
    </row>
    <row r="1386" spans="1:25" x14ac:dyDescent="0.25">
      <c r="A1386">
        <v>10299</v>
      </c>
      <c r="B1386">
        <v>49</v>
      </c>
      <c r="C1386" t="s">
        <v>77</v>
      </c>
      <c r="D1386">
        <v>2</v>
      </c>
      <c r="E1386" t="s">
        <v>2686</v>
      </c>
      <c r="F1386" t="s">
        <v>190</v>
      </c>
      <c r="G1386" t="s">
        <v>28</v>
      </c>
      <c r="H1386">
        <v>3</v>
      </c>
      <c r="I1386">
        <v>9</v>
      </c>
      <c r="J1386">
        <v>2004</v>
      </c>
      <c r="K1386" t="s">
        <v>278</v>
      </c>
      <c r="L1386">
        <v>148</v>
      </c>
      <c r="M1386" t="s">
        <v>2673</v>
      </c>
      <c r="N1386" t="s">
        <v>191</v>
      </c>
      <c r="O1386" t="s">
        <v>192</v>
      </c>
      <c r="P1386" t="s">
        <v>193</v>
      </c>
      <c r="Q1386" t="s">
        <v>34</v>
      </c>
      <c r="R1386" t="s">
        <v>194</v>
      </c>
      <c r="S1386" t="s">
        <v>34</v>
      </c>
      <c r="T1386" t="s">
        <v>195</v>
      </c>
      <c r="U1386" t="s">
        <v>196</v>
      </c>
      <c r="V1386" t="s">
        <v>52</v>
      </c>
      <c r="W1386" t="s">
        <v>197</v>
      </c>
      <c r="X1386" t="s">
        <v>198</v>
      </c>
      <c r="Y1386" t="s">
        <v>229</v>
      </c>
    </row>
    <row r="1387" spans="1:25" x14ac:dyDescent="0.25">
      <c r="A1387">
        <v>10310</v>
      </c>
      <c r="B1387">
        <v>40</v>
      </c>
      <c r="C1387" t="s">
        <v>77</v>
      </c>
      <c r="D1387">
        <v>15</v>
      </c>
      <c r="E1387" t="s">
        <v>2687</v>
      </c>
      <c r="F1387" t="s">
        <v>856</v>
      </c>
      <c r="G1387" t="s">
        <v>28</v>
      </c>
      <c r="H1387">
        <v>4</v>
      </c>
      <c r="I1387">
        <v>10</v>
      </c>
      <c r="J1387">
        <v>2004</v>
      </c>
      <c r="K1387" t="s">
        <v>278</v>
      </c>
      <c r="L1387">
        <v>148</v>
      </c>
      <c r="M1387" t="s">
        <v>2673</v>
      </c>
      <c r="N1387" t="s">
        <v>805</v>
      </c>
      <c r="O1387" t="s">
        <v>806</v>
      </c>
      <c r="P1387" t="s">
        <v>807</v>
      </c>
      <c r="Q1387" t="s">
        <v>34</v>
      </c>
      <c r="R1387" t="s">
        <v>808</v>
      </c>
      <c r="S1387" t="s">
        <v>34</v>
      </c>
      <c r="T1387" t="s">
        <v>809</v>
      </c>
      <c r="U1387" t="s">
        <v>810</v>
      </c>
      <c r="V1387" t="s">
        <v>52</v>
      </c>
      <c r="W1387" t="s">
        <v>811</v>
      </c>
      <c r="X1387" t="s">
        <v>812</v>
      </c>
      <c r="Y1387" t="s">
        <v>65</v>
      </c>
    </row>
    <row r="1388" spans="1:25" x14ac:dyDescent="0.25">
      <c r="A1388">
        <v>10319</v>
      </c>
      <c r="B1388">
        <v>45</v>
      </c>
      <c r="C1388" t="s">
        <v>77</v>
      </c>
      <c r="D1388">
        <v>3</v>
      </c>
      <c r="E1388" t="s">
        <v>2688</v>
      </c>
      <c r="F1388" t="s">
        <v>858</v>
      </c>
      <c r="G1388" t="s">
        <v>28</v>
      </c>
      <c r="H1388">
        <v>4</v>
      </c>
      <c r="I1388">
        <v>11</v>
      </c>
      <c r="J1388">
        <v>2004</v>
      </c>
      <c r="K1388" t="s">
        <v>278</v>
      </c>
      <c r="L1388">
        <v>148</v>
      </c>
      <c r="M1388" t="s">
        <v>2673</v>
      </c>
      <c r="N1388" t="s">
        <v>1011</v>
      </c>
      <c r="O1388" t="s">
        <v>1012</v>
      </c>
      <c r="P1388" t="s">
        <v>1013</v>
      </c>
      <c r="Q1388" t="s">
        <v>1014</v>
      </c>
      <c r="R1388" t="s">
        <v>35</v>
      </c>
      <c r="S1388" t="s">
        <v>36</v>
      </c>
      <c r="T1388" t="s">
        <v>37</v>
      </c>
      <c r="U1388" t="s">
        <v>38</v>
      </c>
      <c r="V1388" t="s">
        <v>39</v>
      </c>
      <c r="W1388" t="s">
        <v>1015</v>
      </c>
      <c r="X1388" t="s">
        <v>1016</v>
      </c>
      <c r="Y1388" t="s">
        <v>229</v>
      </c>
    </row>
    <row r="1389" spans="1:25" x14ac:dyDescent="0.25">
      <c r="A1389">
        <v>10330</v>
      </c>
      <c r="B1389">
        <v>50</v>
      </c>
      <c r="C1389" t="s">
        <v>77</v>
      </c>
      <c r="D1389">
        <v>4</v>
      </c>
      <c r="E1389" t="s">
        <v>2689</v>
      </c>
      <c r="F1389" t="s">
        <v>2383</v>
      </c>
      <c r="G1389" t="s">
        <v>28</v>
      </c>
      <c r="H1389">
        <v>4</v>
      </c>
      <c r="I1389">
        <v>11</v>
      </c>
      <c r="J1389">
        <v>2004</v>
      </c>
      <c r="K1389" t="s">
        <v>278</v>
      </c>
      <c r="L1389">
        <v>148</v>
      </c>
      <c r="M1389" t="s">
        <v>2673</v>
      </c>
      <c r="N1389" t="s">
        <v>777</v>
      </c>
      <c r="O1389" t="s">
        <v>778</v>
      </c>
      <c r="P1389" t="s">
        <v>779</v>
      </c>
      <c r="Q1389" t="s">
        <v>34</v>
      </c>
      <c r="R1389" t="s">
        <v>780</v>
      </c>
      <c r="S1389" t="s">
        <v>34</v>
      </c>
      <c r="T1389" t="s">
        <v>781</v>
      </c>
      <c r="U1389" t="s">
        <v>782</v>
      </c>
      <c r="V1389" t="s">
        <v>307</v>
      </c>
      <c r="W1389" t="s">
        <v>783</v>
      </c>
      <c r="X1389" t="s">
        <v>784</v>
      </c>
      <c r="Y1389" t="s">
        <v>65</v>
      </c>
    </row>
    <row r="1390" spans="1:25" x14ac:dyDescent="0.25">
      <c r="A1390">
        <v>10342</v>
      </c>
      <c r="B1390">
        <v>38</v>
      </c>
      <c r="C1390" t="s">
        <v>77</v>
      </c>
      <c r="D1390">
        <v>11</v>
      </c>
      <c r="E1390" t="s">
        <v>2690</v>
      </c>
      <c r="F1390" t="s">
        <v>220</v>
      </c>
      <c r="G1390" t="s">
        <v>28</v>
      </c>
      <c r="H1390">
        <v>4</v>
      </c>
      <c r="I1390">
        <v>11</v>
      </c>
      <c r="J1390">
        <v>2004</v>
      </c>
      <c r="K1390" t="s">
        <v>278</v>
      </c>
      <c r="L1390">
        <v>148</v>
      </c>
      <c r="M1390" t="s">
        <v>2673</v>
      </c>
      <c r="N1390" t="s">
        <v>132</v>
      </c>
      <c r="O1390" t="s">
        <v>133</v>
      </c>
      <c r="P1390" t="s">
        <v>134</v>
      </c>
      <c r="Q1390" t="s">
        <v>135</v>
      </c>
      <c r="R1390" t="s">
        <v>136</v>
      </c>
      <c r="S1390" t="s">
        <v>137</v>
      </c>
      <c r="T1390" t="s">
        <v>138</v>
      </c>
      <c r="U1390" t="s">
        <v>139</v>
      </c>
      <c r="V1390" t="s">
        <v>140</v>
      </c>
      <c r="W1390" t="s">
        <v>141</v>
      </c>
      <c r="X1390" t="s">
        <v>142</v>
      </c>
      <c r="Y1390" t="s">
        <v>65</v>
      </c>
    </row>
    <row r="1391" spans="1:25" x14ac:dyDescent="0.25">
      <c r="A1391">
        <v>10355</v>
      </c>
      <c r="B1391">
        <v>25</v>
      </c>
      <c r="C1391" t="s">
        <v>77</v>
      </c>
      <c r="D1391">
        <v>2</v>
      </c>
      <c r="E1391" t="s">
        <v>2691</v>
      </c>
      <c r="F1391" t="s">
        <v>2386</v>
      </c>
      <c r="G1391" t="s">
        <v>28</v>
      </c>
      <c r="H1391">
        <v>4</v>
      </c>
      <c r="I1391">
        <v>12</v>
      </c>
      <c r="J1391">
        <v>2004</v>
      </c>
      <c r="K1391" t="s">
        <v>278</v>
      </c>
      <c r="L1391">
        <v>148</v>
      </c>
      <c r="M1391" t="s">
        <v>2673</v>
      </c>
      <c r="N1391" t="s">
        <v>268</v>
      </c>
      <c r="O1391" t="s">
        <v>269</v>
      </c>
      <c r="P1391" t="s">
        <v>270</v>
      </c>
      <c r="Q1391" t="s">
        <v>34</v>
      </c>
      <c r="R1391" t="s">
        <v>271</v>
      </c>
      <c r="S1391" t="s">
        <v>34</v>
      </c>
      <c r="T1391" t="s">
        <v>272</v>
      </c>
      <c r="U1391" t="s">
        <v>273</v>
      </c>
      <c r="V1391" t="s">
        <v>52</v>
      </c>
      <c r="W1391" t="s">
        <v>274</v>
      </c>
      <c r="X1391" t="s">
        <v>275</v>
      </c>
      <c r="Y1391" t="s">
        <v>65</v>
      </c>
    </row>
    <row r="1392" spans="1:25" x14ac:dyDescent="0.25">
      <c r="A1392">
        <v>10363</v>
      </c>
      <c r="B1392">
        <v>28</v>
      </c>
      <c r="C1392" t="s">
        <v>2692</v>
      </c>
      <c r="D1392">
        <v>13</v>
      </c>
      <c r="E1392" t="s">
        <v>2693</v>
      </c>
      <c r="F1392" t="s">
        <v>865</v>
      </c>
      <c r="G1392" t="s">
        <v>28</v>
      </c>
      <c r="H1392">
        <v>1</v>
      </c>
      <c r="I1392">
        <v>1</v>
      </c>
      <c r="J1392">
        <v>2005</v>
      </c>
      <c r="K1392" t="s">
        <v>278</v>
      </c>
      <c r="L1392">
        <v>148</v>
      </c>
      <c r="M1392" t="s">
        <v>2673</v>
      </c>
      <c r="N1392" t="s">
        <v>866</v>
      </c>
      <c r="O1392" t="s">
        <v>867</v>
      </c>
      <c r="P1392" t="s">
        <v>868</v>
      </c>
      <c r="Q1392" t="s">
        <v>34</v>
      </c>
      <c r="R1392" t="s">
        <v>869</v>
      </c>
      <c r="S1392" t="s">
        <v>34</v>
      </c>
      <c r="T1392" t="s">
        <v>870</v>
      </c>
      <c r="U1392" t="s">
        <v>196</v>
      </c>
      <c r="V1392" t="s">
        <v>52</v>
      </c>
      <c r="W1392" t="s">
        <v>871</v>
      </c>
      <c r="X1392" t="s">
        <v>872</v>
      </c>
      <c r="Y1392" t="s">
        <v>42</v>
      </c>
    </row>
    <row r="1393" spans="1:25" x14ac:dyDescent="0.25">
      <c r="A1393">
        <v>10378</v>
      </c>
      <c r="B1393">
        <v>49</v>
      </c>
      <c r="C1393" t="s">
        <v>2427</v>
      </c>
      <c r="D1393">
        <v>8</v>
      </c>
      <c r="E1393" t="s">
        <v>2694</v>
      </c>
      <c r="F1393" t="s">
        <v>1496</v>
      </c>
      <c r="G1393" t="s">
        <v>28</v>
      </c>
      <c r="H1393">
        <v>1</v>
      </c>
      <c r="I1393">
        <v>2</v>
      </c>
      <c r="J1393">
        <v>2005</v>
      </c>
      <c r="K1393" t="s">
        <v>278</v>
      </c>
      <c r="L1393">
        <v>148</v>
      </c>
      <c r="M1393" t="s">
        <v>2673</v>
      </c>
      <c r="N1393" t="s">
        <v>268</v>
      </c>
      <c r="O1393" t="s">
        <v>269</v>
      </c>
      <c r="P1393" t="s">
        <v>270</v>
      </c>
      <c r="Q1393" t="s">
        <v>34</v>
      </c>
      <c r="R1393" t="s">
        <v>271</v>
      </c>
      <c r="S1393" t="s">
        <v>34</v>
      </c>
      <c r="T1393" t="s">
        <v>272</v>
      </c>
      <c r="U1393" t="s">
        <v>273</v>
      </c>
      <c r="V1393" t="s">
        <v>52</v>
      </c>
      <c r="W1393" t="s">
        <v>274</v>
      </c>
      <c r="X1393" t="s">
        <v>275</v>
      </c>
      <c r="Y1393" t="s">
        <v>65</v>
      </c>
    </row>
    <row r="1394" spans="1:25" x14ac:dyDescent="0.25">
      <c r="A1394">
        <v>10390</v>
      </c>
      <c r="B1394">
        <v>49</v>
      </c>
      <c r="C1394" t="s">
        <v>77</v>
      </c>
      <c r="D1394">
        <v>3</v>
      </c>
      <c r="E1394" t="s">
        <v>2695</v>
      </c>
      <c r="F1394" t="s">
        <v>1348</v>
      </c>
      <c r="G1394" t="s">
        <v>28</v>
      </c>
      <c r="H1394">
        <v>1</v>
      </c>
      <c r="I1394">
        <v>3</v>
      </c>
      <c r="J1394">
        <v>2005</v>
      </c>
      <c r="K1394" t="s">
        <v>278</v>
      </c>
      <c r="L1394">
        <v>148</v>
      </c>
      <c r="M1394" t="s">
        <v>2673</v>
      </c>
      <c r="N1394" t="s">
        <v>417</v>
      </c>
      <c r="O1394" t="s">
        <v>418</v>
      </c>
      <c r="P1394" t="s">
        <v>419</v>
      </c>
      <c r="Q1394" t="s">
        <v>34</v>
      </c>
      <c r="R1394" t="s">
        <v>420</v>
      </c>
      <c r="S1394" t="s">
        <v>73</v>
      </c>
      <c r="T1394" t="s">
        <v>167</v>
      </c>
      <c r="U1394" t="s">
        <v>38</v>
      </c>
      <c r="V1394" t="s">
        <v>39</v>
      </c>
      <c r="W1394" t="s">
        <v>421</v>
      </c>
      <c r="X1394" t="s">
        <v>422</v>
      </c>
      <c r="Y1394" t="s">
        <v>65</v>
      </c>
    </row>
    <row r="1395" spans="1:25" x14ac:dyDescent="0.25">
      <c r="A1395">
        <v>10110</v>
      </c>
      <c r="B1395">
        <v>42</v>
      </c>
      <c r="C1395" t="s">
        <v>2696</v>
      </c>
      <c r="D1395">
        <v>9</v>
      </c>
      <c r="E1395" t="s">
        <v>2697</v>
      </c>
      <c r="F1395" t="s">
        <v>1464</v>
      </c>
      <c r="G1395" t="s">
        <v>28</v>
      </c>
      <c r="H1395">
        <v>1</v>
      </c>
      <c r="I1395">
        <v>3</v>
      </c>
      <c r="J1395">
        <v>2003</v>
      </c>
      <c r="K1395" t="s">
        <v>278</v>
      </c>
      <c r="L1395">
        <v>71</v>
      </c>
      <c r="M1395" t="s">
        <v>2698</v>
      </c>
      <c r="N1395" t="s">
        <v>927</v>
      </c>
      <c r="O1395" t="s">
        <v>928</v>
      </c>
      <c r="P1395" t="s">
        <v>929</v>
      </c>
      <c r="Q1395" t="s">
        <v>34</v>
      </c>
      <c r="R1395" t="s">
        <v>930</v>
      </c>
      <c r="S1395" t="s">
        <v>34</v>
      </c>
      <c r="T1395" t="s">
        <v>931</v>
      </c>
      <c r="U1395" t="s">
        <v>262</v>
      </c>
      <c r="V1395" t="s">
        <v>52</v>
      </c>
      <c r="W1395" t="s">
        <v>932</v>
      </c>
      <c r="X1395" t="s">
        <v>137</v>
      </c>
      <c r="Y1395" t="s">
        <v>42</v>
      </c>
    </row>
    <row r="1396" spans="1:25" x14ac:dyDescent="0.25">
      <c r="A1396">
        <v>10124</v>
      </c>
      <c r="B1396">
        <v>23</v>
      </c>
      <c r="C1396" t="s">
        <v>1823</v>
      </c>
      <c r="D1396">
        <v>8</v>
      </c>
      <c r="E1396" t="s">
        <v>2699</v>
      </c>
      <c r="F1396" t="s">
        <v>1360</v>
      </c>
      <c r="G1396" t="s">
        <v>28</v>
      </c>
      <c r="H1396">
        <v>2</v>
      </c>
      <c r="I1396">
        <v>5</v>
      </c>
      <c r="J1396">
        <v>2003</v>
      </c>
      <c r="K1396" t="s">
        <v>278</v>
      </c>
      <c r="L1396">
        <v>71</v>
      </c>
      <c r="M1396" t="s">
        <v>2698</v>
      </c>
      <c r="N1396" t="s">
        <v>1318</v>
      </c>
      <c r="O1396" t="s">
        <v>1319</v>
      </c>
      <c r="P1396" t="s">
        <v>1320</v>
      </c>
      <c r="Q1396" t="s">
        <v>34</v>
      </c>
      <c r="R1396" t="s">
        <v>1321</v>
      </c>
      <c r="S1396" t="s">
        <v>1322</v>
      </c>
      <c r="T1396" t="s">
        <v>1323</v>
      </c>
      <c r="U1396" t="s">
        <v>38</v>
      </c>
      <c r="V1396" t="s">
        <v>39</v>
      </c>
      <c r="W1396" t="s">
        <v>168</v>
      </c>
      <c r="X1396" t="s">
        <v>705</v>
      </c>
      <c r="Y1396" t="s">
        <v>42</v>
      </c>
    </row>
    <row r="1397" spans="1:25" x14ac:dyDescent="0.25">
      <c r="A1397">
        <v>10148</v>
      </c>
      <c r="B1397">
        <v>29</v>
      </c>
      <c r="C1397" t="s">
        <v>2700</v>
      </c>
      <c r="D1397">
        <v>2</v>
      </c>
      <c r="E1397" t="s">
        <v>2701</v>
      </c>
      <c r="F1397" t="s">
        <v>1303</v>
      </c>
      <c r="G1397" t="s">
        <v>28</v>
      </c>
      <c r="H1397">
        <v>3</v>
      </c>
      <c r="I1397">
        <v>9</v>
      </c>
      <c r="J1397">
        <v>2003</v>
      </c>
      <c r="K1397" t="s">
        <v>278</v>
      </c>
      <c r="L1397">
        <v>71</v>
      </c>
      <c r="M1397" t="s">
        <v>2698</v>
      </c>
      <c r="N1397" t="s">
        <v>448</v>
      </c>
      <c r="O1397" t="s">
        <v>449</v>
      </c>
      <c r="P1397" t="s">
        <v>450</v>
      </c>
      <c r="Q1397" t="s">
        <v>451</v>
      </c>
      <c r="R1397" t="s">
        <v>452</v>
      </c>
      <c r="S1397" t="s">
        <v>238</v>
      </c>
      <c r="T1397" t="s">
        <v>453</v>
      </c>
      <c r="U1397" t="s">
        <v>139</v>
      </c>
      <c r="V1397" t="s">
        <v>140</v>
      </c>
      <c r="W1397" t="s">
        <v>454</v>
      </c>
      <c r="X1397" t="s">
        <v>455</v>
      </c>
      <c r="Y1397" t="s">
        <v>42</v>
      </c>
    </row>
    <row r="1398" spans="1:25" x14ac:dyDescent="0.25">
      <c r="A1398">
        <v>10161</v>
      </c>
      <c r="B1398">
        <v>25</v>
      </c>
      <c r="C1398" t="s">
        <v>2702</v>
      </c>
      <c r="D1398">
        <v>1</v>
      </c>
      <c r="E1398" t="s">
        <v>2703</v>
      </c>
      <c r="F1398" t="s">
        <v>1305</v>
      </c>
      <c r="G1398" t="s">
        <v>28</v>
      </c>
      <c r="H1398">
        <v>4</v>
      </c>
      <c r="I1398">
        <v>10</v>
      </c>
      <c r="J1398">
        <v>2003</v>
      </c>
      <c r="K1398" t="s">
        <v>278</v>
      </c>
      <c r="L1398">
        <v>71</v>
      </c>
      <c r="M1398" t="s">
        <v>2698</v>
      </c>
      <c r="N1398" t="s">
        <v>934</v>
      </c>
      <c r="O1398" t="s">
        <v>935</v>
      </c>
      <c r="P1398" t="s">
        <v>936</v>
      </c>
      <c r="Q1398" t="s">
        <v>34</v>
      </c>
      <c r="R1398" t="s">
        <v>937</v>
      </c>
      <c r="S1398" t="s">
        <v>34</v>
      </c>
      <c r="T1398" t="s">
        <v>938</v>
      </c>
      <c r="U1398" t="s">
        <v>567</v>
      </c>
      <c r="V1398" t="s">
        <v>52</v>
      </c>
      <c r="W1398" t="s">
        <v>939</v>
      </c>
      <c r="X1398" t="s">
        <v>940</v>
      </c>
      <c r="Y1398" t="s">
        <v>42</v>
      </c>
    </row>
    <row r="1399" spans="1:25" x14ac:dyDescent="0.25">
      <c r="A1399">
        <v>10173</v>
      </c>
      <c r="B1399">
        <v>39</v>
      </c>
      <c r="C1399" t="s">
        <v>2704</v>
      </c>
      <c r="D1399">
        <v>15</v>
      </c>
      <c r="E1399" t="s">
        <v>2705</v>
      </c>
      <c r="F1399" t="s">
        <v>1306</v>
      </c>
      <c r="G1399" t="s">
        <v>28</v>
      </c>
      <c r="H1399">
        <v>4</v>
      </c>
      <c r="I1399">
        <v>11</v>
      </c>
      <c r="J1399">
        <v>2003</v>
      </c>
      <c r="K1399" t="s">
        <v>278</v>
      </c>
      <c r="L1399">
        <v>71</v>
      </c>
      <c r="M1399" t="s">
        <v>2698</v>
      </c>
      <c r="N1399" t="s">
        <v>1369</v>
      </c>
      <c r="O1399" t="s">
        <v>1370</v>
      </c>
      <c r="P1399" t="s">
        <v>1371</v>
      </c>
      <c r="Q1399" t="s">
        <v>34</v>
      </c>
      <c r="R1399" t="s">
        <v>1372</v>
      </c>
      <c r="S1399" t="s">
        <v>34</v>
      </c>
      <c r="T1399" t="s">
        <v>1373</v>
      </c>
      <c r="U1399" t="s">
        <v>396</v>
      </c>
      <c r="V1399" t="s">
        <v>52</v>
      </c>
      <c r="W1399" t="s">
        <v>1374</v>
      </c>
      <c r="X1399" t="s">
        <v>1375</v>
      </c>
      <c r="Y1399" t="s">
        <v>42</v>
      </c>
    </row>
    <row r="1400" spans="1:25" x14ac:dyDescent="0.25">
      <c r="A1400">
        <v>10182</v>
      </c>
      <c r="B1400">
        <v>44</v>
      </c>
      <c r="C1400" t="s">
        <v>2706</v>
      </c>
      <c r="D1400">
        <v>12</v>
      </c>
      <c r="E1400" t="s">
        <v>2707</v>
      </c>
      <c r="F1400" t="s">
        <v>802</v>
      </c>
      <c r="G1400" t="s">
        <v>28</v>
      </c>
      <c r="H1400">
        <v>4</v>
      </c>
      <c r="I1400">
        <v>11</v>
      </c>
      <c r="J1400">
        <v>2003</v>
      </c>
      <c r="K1400" t="s">
        <v>278</v>
      </c>
      <c r="L1400">
        <v>71</v>
      </c>
      <c r="M1400" t="s">
        <v>2698</v>
      </c>
      <c r="N1400" t="s">
        <v>417</v>
      </c>
      <c r="O1400" t="s">
        <v>418</v>
      </c>
      <c r="P1400" t="s">
        <v>419</v>
      </c>
      <c r="Q1400" t="s">
        <v>34</v>
      </c>
      <c r="R1400" t="s">
        <v>420</v>
      </c>
      <c r="S1400" t="s">
        <v>73</v>
      </c>
      <c r="T1400" t="s">
        <v>167</v>
      </c>
      <c r="U1400" t="s">
        <v>38</v>
      </c>
      <c r="V1400" t="s">
        <v>39</v>
      </c>
      <c r="W1400" t="s">
        <v>421</v>
      </c>
      <c r="X1400" t="s">
        <v>422</v>
      </c>
      <c r="Y1400" t="s">
        <v>65</v>
      </c>
    </row>
    <row r="1401" spans="1:25" x14ac:dyDescent="0.25">
      <c r="A1401">
        <v>10193</v>
      </c>
      <c r="B1401">
        <v>25</v>
      </c>
      <c r="C1401" t="s">
        <v>2708</v>
      </c>
      <c r="D1401">
        <v>16</v>
      </c>
      <c r="E1401" t="s">
        <v>2709</v>
      </c>
      <c r="F1401" t="s">
        <v>1379</v>
      </c>
      <c r="G1401" t="s">
        <v>28</v>
      </c>
      <c r="H1401">
        <v>4</v>
      </c>
      <c r="I1401">
        <v>11</v>
      </c>
      <c r="J1401">
        <v>2003</v>
      </c>
      <c r="K1401" t="s">
        <v>278</v>
      </c>
      <c r="L1401">
        <v>71</v>
      </c>
      <c r="M1401" t="s">
        <v>2698</v>
      </c>
      <c r="N1401" t="s">
        <v>1380</v>
      </c>
      <c r="O1401" t="s">
        <v>1381</v>
      </c>
      <c r="P1401" t="s">
        <v>1382</v>
      </c>
      <c r="Q1401" t="s">
        <v>34</v>
      </c>
      <c r="R1401" t="s">
        <v>1383</v>
      </c>
      <c r="S1401" t="s">
        <v>137</v>
      </c>
      <c r="T1401" t="s">
        <v>1384</v>
      </c>
      <c r="U1401" t="s">
        <v>139</v>
      </c>
      <c r="V1401" t="s">
        <v>140</v>
      </c>
      <c r="W1401" t="s">
        <v>1385</v>
      </c>
      <c r="X1401" t="s">
        <v>1386</v>
      </c>
      <c r="Y1401" t="s">
        <v>42</v>
      </c>
    </row>
    <row r="1402" spans="1:25" x14ac:dyDescent="0.25">
      <c r="A1402">
        <v>10204</v>
      </c>
      <c r="B1402">
        <v>45</v>
      </c>
      <c r="C1402" t="s">
        <v>2708</v>
      </c>
      <c r="D1402">
        <v>6</v>
      </c>
      <c r="E1402" t="s">
        <v>2710</v>
      </c>
      <c r="F1402" t="s">
        <v>814</v>
      </c>
      <c r="G1402" t="s">
        <v>28</v>
      </c>
      <c r="H1402">
        <v>4</v>
      </c>
      <c r="I1402">
        <v>12</v>
      </c>
      <c r="J1402">
        <v>2003</v>
      </c>
      <c r="K1402" t="s">
        <v>278</v>
      </c>
      <c r="L1402">
        <v>71</v>
      </c>
      <c r="M1402" t="s">
        <v>2698</v>
      </c>
      <c r="N1402" t="s">
        <v>885</v>
      </c>
      <c r="O1402" t="s">
        <v>886</v>
      </c>
      <c r="P1402" t="s">
        <v>887</v>
      </c>
      <c r="Q1402" t="s">
        <v>888</v>
      </c>
      <c r="R1402" t="s">
        <v>35</v>
      </c>
      <c r="S1402" t="s">
        <v>36</v>
      </c>
      <c r="T1402" t="s">
        <v>37</v>
      </c>
      <c r="U1402" t="s">
        <v>38</v>
      </c>
      <c r="V1402" t="s">
        <v>39</v>
      </c>
      <c r="W1402" t="s">
        <v>75</v>
      </c>
      <c r="X1402" t="s">
        <v>889</v>
      </c>
      <c r="Y1402" t="s">
        <v>65</v>
      </c>
    </row>
    <row r="1403" spans="1:25" x14ac:dyDescent="0.25">
      <c r="A1403">
        <v>10213</v>
      </c>
      <c r="B1403">
        <v>25</v>
      </c>
      <c r="C1403" t="s">
        <v>2711</v>
      </c>
      <c r="D1403">
        <v>2</v>
      </c>
      <c r="E1403" t="s">
        <v>2712</v>
      </c>
      <c r="F1403" t="s">
        <v>2543</v>
      </c>
      <c r="G1403" t="s">
        <v>28</v>
      </c>
      <c r="H1403">
        <v>1</v>
      </c>
      <c r="I1403">
        <v>1</v>
      </c>
      <c r="J1403">
        <v>2004</v>
      </c>
      <c r="K1403" t="s">
        <v>278</v>
      </c>
      <c r="L1403">
        <v>71</v>
      </c>
      <c r="M1403" t="s">
        <v>2698</v>
      </c>
      <c r="N1403" t="s">
        <v>603</v>
      </c>
      <c r="O1403" t="s">
        <v>604</v>
      </c>
      <c r="P1403" t="s">
        <v>605</v>
      </c>
      <c r="Q1403" t="s">
        <v>34</v>
      </c>
      <c r="R1403" t="s">
        <v>577</v>
      </c>
      <c r="S1403" t="s">
        <v>34</v>
      </c>
      <c r="T1403" t="s">
        <v>606</v>
      </c>
      <c r="U1403" t="s">
        <v>262</v>
      </c>
      <c r="V1403" t="s">
        <v>52</v>
      </c>
      <c r="W1403" t="s">
        <v>607</v>
      </c>
      <c r="X1403" t="s">
        <v>608</v>
      </c>
      <c r="Y1403" t="s">
        <v>42</v>
      </c>
    </row>
    <row r="1404" spans="1:25" x14ac:dyDescent="0.25">
      <c r="A1404">
        <v>10227</v>
      </c>
      <c r="B1404">
        <v>37</v>
      </c>
      <c r="C1404" t="s">
        <v>1823</v>
      </c>
      <c r="D1404">
        <v>12</v>
      </c>
      <c r="E1404" t="s">
        <v>2713</v>
      </c>
      <c r="F1404" t="s">
        <v>1391</v>
      </c>
      <c r="G1404" t="s">
        <v>28</v>
      </c>
      <c r="H1404">
        <v>1</v>
      </c>
      <c r="I1404">
        <v>3</v>
      </c>
      <c r="J1404">
        <v>2004</v>
      </c>
      <c r="K1404" t="s">
        <v>278</v>
      </c>
      <c r="L1404">
        <v>71</v>
      </c>
      <c r="M1404" t="s">
        <v>2698</v>
      </c>
      <c r="N1404" t="s">
        <v>338</v>
      </c>
      <c r="O1404" t="s">
        <v>339</v>
      </c>
      <c r="P1404" t="s">
        <v>340</v>
      </c>
      <c r="Q1404" t="s">
        <v>34</v>
      </c>
      <c r="R1404" t="s">
        <v>341</v>
      </c>
      <c r="S1404" t="s">
        <v>34</v>
      </c>
      <c r="T1404" t="s">
        <v>342</v>
      </c>
      <c r="U1404" t="s">
        <v>51</v>
      </c>
      <c r="V1404" t="s">
        <v>52</v>
      </c>
      <c r="W1404" t="s">
        <v>343</v>
      </c>
      <c r="X1404" t="s">
        <v>344</v>
      </c>
      <c r="Y1404" t="s">
        <v>42</v>
      </c>
    </row>
    <row r="1405" spans="1:25" x14ac:dyDescent="0.25">
      <c r="A1405">
        <v>10241</v>
      </c>
      <c r="B1405">
        <v>30</v>
      </c>
      <c r="C1405" t="s">
        <v>1607</v>
      </c>
      <c r="D1405">
        <v>4</v>
      </c>
      <c r="E1405" t="s">
        <v>2714</v>
      </c>
      <c r="F1405" t="s">
        <v>1313</v>
      </c>
      <c r="G1405" t="s">
        <v>28</v>
      </c>
      <c r="H1405">
        <v>2</v>
      </c>
      <c r="I1405">
        <v>4</v>
      </c>
      <c r="J1405">
        <v>2004</v>
      </c>
      <c r="K1405" t="s">
        <v>278</v>
      </c>
      <c r="L1405">
        <v>71</v>
      </c>
      <c r="M1405" t="s">
        <v>2698</v>
      </c>
      <c r="N1405" t="s">
        <v>1255</v>
      </c>
      <c r="O1405" t="s">
        <v>1256</v>
      </c>
      <c r="P1405" t="s">
        <v>1257</v>
      </c>
      <c r="Q1405" t="s">
        <v>34</v>
      </c>
      <c r="R1405" t="s">
        <v>1258</v>
      </c>
      <c r="S1405" t="s">
        <v>34</v>
      </c>
      <c r="T1405" t="s">
        <v>1259</v>
      </c>
      <c r="U1405" t="s">
        <v>51</v>
      </c>
      <c r="V1405" t="s">
        <v>52</v>
      </c>
      <c r="W1405" t="s">
        <v>1260</v>
      </c>
      <c r="X1405" t="s">
        <v>1261</v>
      </c>
      <c r="Y1405" t="s">
        <v>42</v>
      </c>
    </row>
    <row r="1406" spans="1:25" x14ac:dyDescent="0.25">
      <c r="A1406">
        <v>10267</v>
      </c>
      <c r="B1406">
        <v>36</v>
      </c>
      <c r="C1406" t="s">
        <v>2715</v>
      </c>
      <c r="D1406">
        <v>1</v>
      </c>
      <c r="E1406" t="s">
        <v>2716</v>
      </c>
      <c r="F1406" t="s">
        <v>2717</v>
      </c>
      <c r="G1406" t="s">
        <v>28</v>
      </c>
      <c r="H1406">
        <v>3</v>
      </c>
      <c r="I1406">
        <v>7</v>
      </c>
      <c r="J1406">
        <v>2004</v>
      </c>
      <c r="K1406" t="s">
        <v>278</v>
      </c>
      <c r="L1406">
        <v>71</v>
      </c>
      <c r="M1406" t="s">
        <v>2698</v>
      </c>
      <c r="N1406" t="s">
        <v>885</v>
      </c>
      <c r="O1406" t="s">
        <v>886</v>
      </c>
      <c r="P1406" t="s">
        <v>887</v>
      </c>
      <c r="Q1406" t="s">
        <v>888</v>
      </c>
      <c r="R1406" t="s">
        <v>35</v>
      </c>
      <c r="S1406" t="s">
        <v>36</v>
      </c>
      <c r="T1406" t="s">
        <v>37</v>
      </c>
      <c r="U1406" t="s">
        <v>38</v>
      </c>
      <c r="V1406" t="s">
        <v>39</v>
      </c>
      <c r="W1406" t="s">
        <v>75</v>
      </c>
      <c r="X1406" t="s">
        <v>889</v>
      </c>
      <c r="Y1406" t="s">
        <v>42</v>
      </c>
    </row>
    <row r="1407" spans="1:25" x14ac:dyDescent="0.25">
      <c r="A1407">
        <v>10279</v>
      </c>
      <c r="B1407">
        <v>26</v>
      </c>
      <c r="C1407" t="s">
        <v>2718</v>
      </c>
      <c r="D1407">
        <v>1</v>
      </c>
      <c r="E1407" t="s">
        <v>2719</v>
      </c>
      <c r="F1407" t="s">
        <v>2720</v>
      </c>
      <c r="G1407" t="s">
        <v>28</v>
      </c>
      <c r="H1407">
        <v>3</v>
      </c>
      <c r="I1407">
        <v>8</v>
      </c>
      <c r="J1407">
        <v>2004</v>
      </c>
      <c r="K1407" t="s">
        <v>278</v>
      </c>
      <c r="L1407">
        <v>71</v>
      </c>
      <c r="M1407" t="s">
        <v>2698</v>
      </c>
      <c r="N1407" t="s">
        <v>268</v>
      </c>
      <c r="O1407" t="s">
        <v>269</v>
      </c>
      <c r="P1407" t="s">
        <v>270</v>
      </c>
      <c r="Q1407" t="s">
        <v>34</v>
      </c>
      <c r="R1407" t="s">
        <v>271</v>
      </c>
      <c r="S1407" t="s">
        <v>34</v>
      </c>
      <c r="T1407" t="s">
        <v>272</v>
      </c>
      <c r="U1407" t="s">
        <v>273</v>
      </c>
      <c r="V1407" t="s">
        <v>52</v>
      </c>
      <c r="W1407" t="s">
        <v>274</v>
      </c>
      <c r="X1407" t="s">
        <v>275</v>
      </c>
      <c r="Y1407" t="s">
        <v>42</v>
      </c>
    </row>
    <row r="1408" spans="1:25" x14ac:dyDescent="0.25">
      <c r="A1408">
        <v>10288</v>
      </c>
      <c r="B1408">
        <v>23</v>
      </c>
      <c r="C1408" t="s">
        <v>2721</v>
      </c>
      <c r="D1408">
        <v>7</v>
      </c>
      <c r="E1408" t="s">
        <v>2722</v>
      </c>
      <c r="F1408" t="s">
        <v>1485</v>
      </c>
      <c r="G1408" t="s">
        <v>28</v>
      </c>
      <c r="H1408">
        <v>3</v>
      </c>
      <c r="I1408">
        <v>9</v>
      </c>
      <c r="J1408">
        <v>2004</v>
      </c>
      <c r="K1408" t="s">
        <v>278</v>
      </c>
      <c r="L1408">
        <v>71</v>
      </c>
      <c r="M1408" t="s">
        <v>2698</v>
      </c>
      <c r="N1408" t="s">
        <v>743</v>
      </c>
      <c r="O1408" t="s">
        <v>744</v>
      </c>
      <c r="P1408" t="s">
        <v>745</v>
      </c>
      <c r="Q1408" t="s">
        <v>746</v>
      </c>
      <c r="R1408" t="s">
        <v>305</v>
      </c>
      <c r="S1408" t="s">
        <v>34</v>
      </c>
      <c r="T1408" t="s">
        <v>747</v>
      </c>
      <c r="U1408" t="s">
        <v>305</v>
      </c>
      <c r="V1408" t="s">
        <v>140</v>
      </c>
      <c r="W1408" t="s">
        <v>748</v>
      </c>
      <c r="X1408" t="s">
        <v>749</v>
      </c>
      <c r="Y1408" t="s">
        <v>42</v>
      </c>
    </row>
    <row r="1409" spans="1:25" x14ac:dyDescent="0.25">
      <c r="A1409">
        <v>10302</v>
      </c>
      <c r="B1409">
        <v>23</v>
      </c>
      <c r="C1409" t="s">
        <v>2723</v>
      </c>
      <c r="D1409">
        <v>3</v>
      </c>
      <c r="E1409" t="s">
        <v>2724</v>
      </c>
      <c r="F1409" t="s">
        <v>588</v>
      </c>
      <c r="G1409" t="s">
        <v>28</v>
      </c>
      <c r="H1409">
        <v>4</v>
      </c>
      <c r="I1409">
        <v>10</v>
      </c>
      <c r="J1409">
        <v>2003</v>
      </c>
      <c r="K1409" t="s">
        <v>278</v>
      </c>
      <c r="L1409">
        <v>71</v>
      </c>
      <c r="M1409" t="s">
        <v>2698</v>
      </c>
      <c r="N1409" t="s">
        <v>257</v>
      </c>
      <c r="O1409" t="s">
        <v>258</v>
      </c>
      <c r="P1409" t="s">
        <v>259</v>
      </c>
      <c r="Q1409" t="s">
        <v>34</v>
      </c>
      <c r="R1409" t="s">
        <v>260</v>
      </c>
      <c r="S1409" t="s">
        <v>34</v>
      </c>
      <c r="T1409" t="s">
        <v>261</v>
      </c>
      <c r="U1409" t="s">
        <v>262</v>
      </c>
      <c r="V1409" t="s">
        <v>52</v>
      </c>
      <c r="W1409" t="s">
        <v>263</v>
      </c>
      <c r="X1409" t="s">
        <v>264</v>
      </c>
      <c r="Y1409" t="s">
        <v>42</v>
      </c>
    </row>
    <row r="1410" spans="1:25" x14ac:dyDescent="0.25">
      <c r="A1410">
        <v>10311</v>
      </c>
      <c r="B1410">
        <v>25</v>
      </c>
      <c r="C1410" t="s">
        <v>1607</v>
      </c>
      <c r="D1410">
        <v>2</v>
      </c>
      <c r="E1410" t="s">
        <v>2725</v>
      </c>
      <c r="F1410" t="s">
        <v>856</v>
      </c>
      <c r="G1410" t="s">
        <v>28</v>
      </c>
      <c r="H1410">
        <v>4</v>
      </c>
      <c r="I1410">
        <v>10</v>
      </c>
      <c r="J1410">
        <v>2004</v>
      </c>
      <c r="K1410" t="s">
        <v>278</v>
      </c>
      <c r="L1410">
        <v>71</v>
      </c>
      <c r="M1410" t="s">
        <v>2698</v>
      </c>
      <c r="N1410" t="s">
        <v>268</v>
      </c>
      <c r="O1410" t="s">
        <v>269</v>
      </c>
      <c r="P1410" t="s">
        <v>270</v>
      </c>
      <c r="Q1410" t="s">
        <v>34</v>
      </c>
      <c r="R1410" t="s">
        <v>271</v>
      </c>
      <c r="S1410" t="s">
        <v>34</v>
      </c>
      <c r="T1410" t="s">
        <v>272</v>
      </c>
      <c r="U1410" t="s">
        <v>273</v>
      </c>
      <c r="V1410" t="s">
        <v>52</v>
      </c>
      <c r="W1410" t="s">
        <v>274</v>
      </c>
      <c r="X1410" t="s">
        <v>275</v>
      </c>
      <c r="Y1410" t="s">
        <v>42</v>
      </c>
    </row>
    <row r="1411" spans="1:25" x14ac:dyDescent="0.25">
      <c r="A1411">
        <v>10332</v>
      </c>
      <c r="B1411">
        <v>21</v>
      </c>
      <c r="C1411" t="s">
        <v>77</v>
      </c>
      <c r="D1411">
        <v>3</v>
      </c>
      <c r="E1411" t="s">
        <v>2726</v>
      </c>
      <c r="F1411" t="s">
        <v>1337</v>
      </c>
      <c r="G1411" t="s">
        <v>28</v>
      </c>
      <c r="H1411">
        <v>4</v>
      </c>
      <c r="I1411">
        <v>11</v>
      </c>
      <c r="J1411">
        <v>2004</v>
      </c>
      <c r="K1411" t="s">
        <v>278</v>
      </c>
      <c r="L1411">
        <v>71</v>
      </c>
      <c r="M1411" t="s">
        <v>2698</v>
      </c>
      <c r="N1411" t="s">
        <v>927</v>
      </c>
      <c r="O1411" t="s">
        <v>928</v>
      </c>
      <c r="P1411" t="s">
        <v>929</v>
      </c>
      <c r="Q1411" t="s">
        <v>34</v>
      </c>
      <c r="R1411" t="s">
        <v>930</v>
      </c>
      <c r="S1411" t="s">
        <v>34</v>
      </c>
      <c r="T1411" t="s">
        <v>931</v>
      </c>
      <c r="U1411" t="s">
        <v>262</v>
      </c>
      <c r="V1411" t="s">
        <v>52</v>
      </c>
      <c r="W1411" t="s">
        <v>932</v>
      </c>
      <c r="X1411" t="s">
        <v>137</v>
      </c>
      <c r="Y1411" t="s">
        <v>65</v>
      </c>
    </row>
    <row r="1412" spans="1:25" x14ac:dyDescent="0.25">
      <c r="A1412">
        <v>10344</v>
      </c>
      <c r="B1412">
        <v>26</v>
      </c>
      <c r="C1412" t="s">
        <v>2727</v>
      </c>
      <c r="D1412">
        <v>5</v>
      </c>
      <c r="E1412" t="s">
        <v>2728</v>
      </c>
      <c r="F1412" t="s">
        <v>1584</v>
      </c>
      <c r="G1412" t="s">
        <v>28</v>
      </c>
      <c r="H1412">
        <v>4</v>
      </c>
      <c r="I1412">
        <v>11</v>
      </c>
      <c r="J1412">
        <v>2004</v>
      </c>
      <c r="K1412" t="s">
        <v>278</v>
      </c>
      <c r="L1412">
        <v>71</v>
      </c>
      <c r="M1412" t="s">
        <v>2698</v>
      </c>
      <c r="N1412" t="s">
        <v>787</v>
      </c>
      <c r="O1412" t="s">
        <v>788</v>
      </c>
      <c r="P1412" t="s">
        <v>789</v>
      </c>
      <c r="Q1412" t="s">
        <v>34</v>
      </c>
      <c r="R1412" t="s">
        <v>790</v>
      </c>
      <c r="S1412" t="s">
        <v>34</v>
      </c>
      <c r="T1412" t="s">
        <v>791</v>
      </c>
      <c r="U1412" t="s">
        <v>51</v>
      </c>
      <c r="V1412" t="s">
        <v>52</v>
      </c>
      <c r="W1412" t="s">
        <v>792</v>
      </c>
      <c r="X1412" t="s">
        <v>793</v>
      </c>
      <c r="Y1412" t="s">
        <v>42</v>
      </c>
    </row>
    <row r="1413" spans="1:25" x14ac:dyDescent="0.25">
      <c r="A1413">
        <v>10367</v>
      </c>
      <c r="B1413">
        <v>44</v>
      </c>
      <c r="C1413" t="s">
        <v>2729</v>
      </c>
      <c r="D1413">
        <v>9</v>
      </c>
      <c r="E1413" t="s">
        <v>2730</v>
      </c>
      <c r="F1413" t="s">
        <v>1493</v>
      </c>
      <c r="G1413" t="s">
        <v>724</v>
      </c>
      <c r="H1413">
        <v>1</v>
      </c>
      <c r="I1413">
        <v>1</v>
      </c>
      <c r="J1413">
        <v>2005</v>
      </c>
      <c r="K1413" t="s">
        <v>278</v>
      </c>
      <c r="L1413">
        <v>71</v>
      </c>
      <c r="M1413" t="s">
        <v>2698</v>
      </c>
      <c r="N1413" t="s">
        <v>69</v>
      </c>
      <c r="O1413" t="s">
        <v>70</v>
      </c>
      <c r="P1413" t="s">
        <v>71</v>
      </c>
      <c r="Q1413" t="s">
        <v>34</v>
      </c>
      <c r="R1413" t="s">
        <v>72</v>
      </c>
      <c r="S1413" t="s">
        <v>73</v>
      </c>
      <c r="T1413" t="s">
        <v>74</v>
      </c>
      <c r="U1413" t="s">
        <v>38</v>
      </c>
      <c r="V1413" t="s">
        <v>39</v>
      </c>
      <c r="W1413" t="s">
        <v>75</v>
      </c>
      <c r="X1413" t="s">
        <v>76</v>
      </c>
      <c r="Y1413" t="s">
        <v>65</v>
      </c>
    </row>
    <row r="1414" spans="1:25" x14ac:dyDescent="0.25">
      <c r="A1414">
        <v>10380</v>
      </c>
      <c r="B1414">
        <v>24</v>
      </c>
      <c r="C1414" t="s">
        <v>77</v>
      </c>
      <c r="D1414">
        <v>2</v>
      </c>
      <c r="E1414" t="s">
        <v>2731</v>
      </c>
      <c r="F1414" t="s">
        <v>1413</v>
      </c>
      <c r="G1414" t="s">
        <v>28</v>
      </c>
      <c r="H1414">
        <v>1</v>
      </c>
      <c r="I1414">
        <v>2</v>
      </c>
      <c r="J1414">
        <v>2005</v>
      </c>
      <c r="K1414" t="s">
        <v>278</v>
      </c>
      <c r="L1414">
        <v>71</v>
      </c>
      <c r="M1414" t="s">
        <v>2698</v>
      </c>
      <c r="N1414" t="s">
        <v>268</v>
      </c>
      <c r="O1414" t="s">
        <v>269</v>
      </c>
      <c r="P1414" t="s">
        <v>270</v>
      </c>
      <c r="Q1414" t="s">
        <v>34</v>
      </c>
      <c r="R1414" t="s">
        <v>271</v>
      </c>
      <c r="S1414" t="s">
        <v>34</v>
      </c>
      <c r="T1414" t="s">
        <v>272</v>
      </c>
      <c r="U1414" t="s">
        <v>273</v>
      </c>
      <c r="V1414" t="s">
        <v>52</v>
      </c>
      <c r="W1414" t="s">
        <v>274</v>
      </c>
      <c r="X1414" t="s">
        <v>275</v>
      </c>
      <c r="Y1414" t="s">
        <v>65</v>
      </c>
    </row>
    <row r="1415" spans="1:25" x14ac:dyDescent="0.25">
      <c r="A1415">
        <v>10407</v>
      </c>
      <c r="B1415">
        <v>66</v>
      </c>
      <c r="C1415" t="s">
        <v>1607</v>
      </c>
      <c r="D1415">
        <v>4</v>
      </c>
      <c r="E1415" t="s">
        <v>2732</v>
      </c>
      <c r="F1415" t="s">
        <v>1498</v>
      </c>
      <c r="G1415" t="s">
        <v>708</v>
      </c>
      <c r="H1415">
        <v>2</v>
      </c>
      <c r="I1415">
        <v>4</v>
      </c>
      <c r="J1415">
        <v>2005</v>
      </c>
      <c r="K1415" t="s">
        <v>278</v>
      </c>
      <c r="L1415">
        <v>71</v>
      </c>
      <c r="M1415" t="s">
        <v>2698</v>
      </c>
      <c r="N1415" t="s">
        <v>701</v>
      </c>
      <c r="O1415" t="s">
        <v>702</v>
      </c>
      <c r="P1415" t="s">
        <v>703</v>
      </c>
      <c r="Q1415" t="s">
        <v>34</v>
      </c>
      <c r="R1415" t="s">
        <v>704</v>
      </c>
      <c r="S1415" t="s">
        <v>73</v>
      </c>
      <c r="T1415" t="s">
        <v>92</v>
      </c>
      <c r="U1415" t="s">
        <v>38</v>
      </c>
      <c r="V1415" t="s">
        <v>39</v>
      </c>
      <c r="W1415" t="s">
        <v>149</v>
      </c>
      <c r="X1415" t="s">
        <v>705</v>
      </c>
      <c r="Y1415" t="s">
        <v>65</v>
      </c>
    </row>
    <row r="1416" spans="1:25" x14ac:dyDescent="0.25">
      <c r="A1416">
        <v>10420</v>
      </c>
      <c r="B1416">
        <v>36</v>
      </c>
      <c r="C1416" t="s">
        <v>1823</v>
      </c>
      <c r="D1416">
        <v>7</v>
      </c>
      <c r="E1416" t="s">
        <v>2733</v>
      </c>
      <c r="F1416" t="s">
        <v>1589</v>
      </c>
      <c r="G1416" t="s">
        <v>468</v>
      </c>
      <c r="H1416">
        <v>2</v>
      </c>
      <c r="I1416">
        <v>5</v>
      </c>
      <c r="J1416">
        <v>2005</v>
      </c>
      <c r="K1416" t="s">
        <v>278</v>
      </c>
      <c r="L1416">
        <v>71</v>
      </c>
      <c r="M1416" t="s">
        <v>2698</v>
      </c>
      <c r="N1416" t="s">
        <v>233</v>
      </c>
      <c r="O1416" t="s">
        <v>234</v>
      </c>
      <c r="P1416" t="s">
        <v>235</v>
      </c>
      <c r="Q1416" t="s">
        <v>236</v>
      </c>
      <c r="R1416" t="s">
        <v>237</v>
      </c>
      <c r="S1416" t="s">
        <v>238</v>
      </c>
      <c r="T1416" t="s">
        <v>239</v>
      </c>
      <c r="U1416" t="s">
        <v>139</v>
      </c>
      <c r="V1416" t="s">
        <v>140</v>
      </c>
      <c r="W1416" t="s">
        <v>240</v>
      </c>
      <c r="X1416" t="s">
        <v>241</v>
      </c>
      <c r="Y1416" t="s">
        <v>42</v>
      </c>
    </row>
    <row r="1417" spans="1:25" x14ac:dyDescent="0.25">
      <c r="A1417">
        <v>10110</v>
      </c>
      <c r="B1417">
        <v>36</v>
      </c>
      <c r="C1417" t="s">
        <v>2729</v>
      </c>
      <c r="D1417">
        <v>13</v>
      </c>
      <c r="E1417" t="s">
        <v>2734</v>
      </c>
      <c r="F1417" t="s">
        <v>1464</v>
      </c>
      <c r="G1417" t="s">
        <v>28</v>
      </c>
      <c r="H1417">
        <v>1</v>
      </c>
      <c r="I1417">
        <v>3</v>
      </c>
      <c r="J1417">
        <v>2003</v>
      </c>
      <c r="K1417" t="s">
        <v>278</v>
      </c>
      <c r="L1417">
        <v>73</v>
      </c>
      <c r="M1417" t="s">
        <v>2735</v>
      </c>
      <c r="N1417" t="s">
        <v>927</v>
      </c>
      <c r="O1417" t="s">
        <v>928</v>
      </c>
      <c r="P1417" t="s">
        <v>929</v>
      </c>
      <c r="Q1417" t="s">
        <v>34</v>
      </c>
      <c r="R1417" t="s">
        <v>930</v>
      </c>
      <c r="S1417" t="s">
        <v>34</v>
      </c>
      <c r="T1417" t="s">
        <v>931</v>
      </c>
      <c r="U1417" t="s">
        <v>262</v>
      </c>
      <c r="V1417" t="s">
        <v>52</v>
      </c>
      <c r="W1417" t="s">
        <v>932</v>
      </c>
      <c r="X1417" t="s">
        <v>137</v>
      </c>
      <c r="Y1417" t="s">
        <v>65</v>
      </c>
    </row>
    <row r="1418" spans="1:25" x14ac:dyDescent="0.25">
      <c r="A1418">
        <v>10124</v>
      </c>
      <c r="B1418">
        <v>22</v>
      </c>
      <c r="C1418" t="s">
        <v>2736</v>
      </c>
      <c r="D1418">
        <v>12</v>
      </c>
      <c r="E1418" t="s">
        <v>2737</v>
      </c>
      <c r="F1418" t="s">
        <v>1360</v>
      </c>
      <c r="G1418" t="s">
        <v>28</v>
      </c>
      <c r="H1418">
        <v>2</v>
      </c>
      <c r="I1418">
        <v>5</v>
      </c>
      <c r="J1418">
        <v>2003</v>
      </c>
      <c r="K1418" t="s">
        <v>278</v>
      </c>
      <c r="L1418">
        <v>73</v>
      </c>
      <c r="M1418" t="s">
        <v>2735</v>
      </c>
      <c r="N1418" t="s">
        <v>1318</v>
      </c>
      <c r="O1418" t="s">
        <v>1319</v>
      </c>
      <c r="P1418" t="s">
        <v>1320</v>
      </c>
      <c r="Q1418" t="s">
        <v>34</v>
      </c>
      <c r="R1418" t="s">
        <v>1321</v>
      </c>
      <c r="S1418" t="s">
        <v>1322</v>
      </c>
      <c r="T1418" t="s">
        <v>1323</v>
      </c>
      <c r="U1418" t="s">
        <v>38</v>
      </c>
      <c r="V1418" t="s">
        <v>39</v>
      </c>
      <c r="W1418" t="s">
        <v>168</v>
      </c>
      <c r="X1418" t="s">
        <v>705</v>
      </c>
      <c r="Y1418" t="s">
        <v>42</v>
      </c>
    </row>
    <row r="1419" spans="1:25" x14ac:dyDescent="0.25">
      <c r="A1419">
        <v>10148</v>
      </c>
      <c r="B1419">
        <v>25</v>
      </c>
      <c r="C1419" t="s">
        <v>2738</v>
      </c>
      <c r="D1419">
        <v>6</v>
      </c>
      <c r="E1419" t="s">
        <v>2739</v>
      </c>
      <c r="F1419" t="s">
        <v>1303</v>
      </c>
      <c r="G1419" t="s">
        <v>28</v>
      </c>
      <c r="H1419">
        <v>3</v>
      </c>
      <c r="I1419">
        <v>9</v>
      </c>
      <c r="J1419">
        <v>2003</v>
      </c>
      <c r="K1419" t="s">
        <v>278</v>
      </c>
      <c r="L1419">
        <v>73</v>
      </c>
      <c r="M1419" t="s">
        <v>2735</v>
      </c>
      <c r="N1419" t="s">
        <v>448</v>
      </c>
      <c r="O1419" t="s">
        <v>449</v>
      </c>
      <c r="P1419" t="s">
        <v>450</v>
      </c>
      <c r="Q1419" t="s">
        <v>451</v>
      </c>
      <c r="R1419" t="s">
        <v>452</v>
      </c>
      <c r="S1419" t="s">
        <v>238</v>
      </c>
      <c r="T1419" t="s">
        <v>453</v>
      </c>
      <c r="U1419" t="s">
        <v>139</v>
      </c>
      <c r="V1419" t="s">
        <v>140</v>
      </c>
      <c r="W1419" t="s">
        <v>454</v>
      </c>
      <c r="X1419" t="s">
        <v>455</v>
      </c>
      <c r="Y1419" t="s">
        <v>42</v>
      </c>
    </row>
    <row r="1420" spans="1:25" x14ac:dyDescent="0.25">
      <c r="A1420">
        <v>10161</v>
      </c>
      <c r="B1420">
        <v>37</v>
      </c>
      <c r="C1420" t="s">
        <v>2740</v>
      </c>
      <c r="D1420">
        <v>5</v>
      </c>
      <c r="E1420" t="s">
        <v>2741</v>
      </c>
      <c r="F1420" t="s">
        <v>1305</v>
      </c>
      <c r="G1420" t="s">
        <v>28</v>
      </c>
      <c r="H1420">
        <v>4</v>
      </c>
      <c r="I1420">
        <v>10</v>
      </c>
      <c r="J1420">
        <v>2003</v>
      </c>
      <c r="K1420" t="s">
        <v>278</v>
      </c>
      <c r="L1420">
        <v>73</v>
      </c>
      <c r="M1420" t="s">
        <v>2735</v>
      </c>
      <c r="N1420" t="s">
        <v>934</v>
      </c>
      <c r="O1420" t="s">
        <v>935</v>
      </c>
      <c r="P1420" t="s">
        <v>936</v>
      </c>
      <c r="Q1420" t="s">
        <v>34</v>
      </c>
      <c r="R1420" t="s">
        <v>937</v>
      </c>
      <c r="S1420" t="s">
        <v>34</v>
      </c>
      <c r="T1420" t="s">
        <v>938</v>
      </c>
      <c r="U1420" t="s">
        <v>567</v>
      </c>
      <c r="V1420" t="s">
        <v>52</v>
      </c>
      <c r="W1420" t="s">
        <v>939</v>
      </c>
      <c r="X1420" t="s">
        <v>940</v>
      </c>
      <c r="Y1420" t="s">
        <v>42</v>
      </c>
    </row>
    <row r="1421" spans="1:25" x14ac:dyDescent="0.25">
      <c r="A1421">
        <v>10172</v>
      </c>
      <c r="B1421">
        <v>32</v>
      </c>
      <c r="C1421" t="s">
        <v>2742</v>
      </c>
      <c r="D1421">
        <v>3</v>
      </c>
      <c r="E1421" t="s">
        <v>2743</v>
      </c>
      <c r="F1421" t="s">
        <v>1306</v>
      </c>
      <c r="G1421" t="s">
        <v>28</v>
      </c>
      <c r="H1421">
        <v>4</v>
      </c>
      <c r="I1421">
        <v>11</v>
      </c>
      <c r="J1421">
        <v>2003</v>
      </c>
      <c r="K1421" t="s">
        <v>278</v>
      </c>
      <c r="L1421">
        <v>73</v>
      </c>
      <c r="M1421" t="s">
        <v>2735</v>
      </c>
      <c r="N1421" t="s">
        <v>162</v>
      </c>
      <c r="O1421" t="s">
        <v>163</v>
      </c>
      <c r="P1421" t="s">
        <v>164</v>
      </c>
      <c r="Q1421" t="s">
        <v>34</v>
      </c>
      <c r="R1421" t="s">
        <v>165</v>
      </c>
      <c r="S1421" t="s">
        <v>166</v>
      </c>
      <c r="T1421" t="s">
        <v>167</v>
      </c>
      <c r="U1421" t="s">
        <v>38</v>
      </c>
      <c r="V1421" t="s">
        <v>39</v>
      </c>
      <c r="W1421" t="s">
        <v>168</v>
      </c>
      <c r="X1421" t="s">
        <v>76</v>
      </c>
      <c r="Y1421" t="s">
        <v>42</v>
      </c>
    </row>
    <row r="1422" spans="1:25" x14ac:dyDescent="0.25">
      <c r="A1422">
        <v>10182</v>
      </c>
      <c r="B1422">
        <v>47</v>
      </c>
      <c r="C1422" t="s">
        <v>2744</v>
      </c>
      <c r="D1422">
        <v>16</v>
      </c>
      <c r="E1422" t="s">
        <v>2745</v>
      </c>
      <c r="F1422" t="s">
        <v>802</v>
      </c>
      <c r="G1422" t="s">
        <v>28</v>
      </c>
      <c r="H1422">
        <v>4</v>
      </c>
      <c r="I1422">
        <v>11</v>
      </c>
      <c r="J1422">
        <v>2003</v>
      </c>
      <c r="K1422" t="s">
        <v>278</v>
      </c>
      <c r="L1422">
        <v>73</v>
      </c>
      <c r="M1422" t="s">
        <v>2735</v>
      </c>
      <c r="N1422" t="s">
        <v>417</v>
      </c>
      <c r="O1422" t="s">
        <v>418</v>
      </c>
      <c r="P1422" t="s">
        <v>419</v>
      </c>
      <c r="Q1422" t="s">
        <v>34</v>
      </c>
      <c r="R1422" t="s">
        <v>420</v>
      </c>
      <c r="S1422" t="s">
        <v>73</v>
      </c>
      <c r="T1422" t="s">
        <v>167</v>
      </c>
      <c r="U1422" t="s">
        <v>38</v>
      </c>
      <c r="V1422" t="s">
        <v>39</v>
      </c>
      <c r="W1422" t="s">
        <v>421</v>
      </c>
      <c r="X1422" t="s">
        <v>422</v>
      </c>
      <c r="Y1422" t="s">
        <v>65</v>
      </c>
    </row>
    <row r="1423" spans="1:25" x14ac:dyDescent="0.25">
      <c r="A1423">
        <v>10192</v>
      </c>
      <c r="B1423">
        <v>37</v>
      </c>
      <c r="C1423" t="s">
        <v>2746</v>
      </c>
      <c r="D1423">
        <v>4</v>
      </c>
      <c r="E1423" t="s">
        <v>2747</v>
      </c>
      <c r="F1423" t="s">
        <v>804</v>
      </c>
      <c r="G1423" t="s">
        <v>28</v>
      </c>
      <c r="H1423">
        <v>4</v>
      </c>
      <c r="I1423">
        <v>11</v>
      </c>
      <c r="J1423">
        <v>2003</v>
      </c>
      <c r="K1423" t="s">
        <v>278</v>
      </c>
      <c r="L1423">
        <v>73</v>
      </c>
      <c r="M1423" t="s">
        <v>2735</v>
      </c>
      <c r="N1423" t="s">
        <v>425</v>
      </c>
      <c r="O1423" t="s">
        <v>426</v>
      </c>
      <c r="P1423" t="s">
        <v>427</v>
      </c>
      <c r="Q1423" t="s">
        <v>34</v>
      </c>
      <c r="R1423" t="s">
        <v>428</v>
      </c>
      <c r="S1423" t="s">
        <v>429</v>
      </c>
      <c r="T1423" t="s">
        <v>430</v>
      </c>
      <c r="U1423" t="s">
        <v>38</v>
      </c>
      <c r="V1423" t="s">
        <v>39</v>
      </c>
      <c r="W1423" t="s">
        <v>75</v>
      </c>
      <c r="X1423" t="s">
        <v>422</v>
      </c>
      <c r="Y1423" t="s">
        <v>42</v>
      </c>
    </row>
    <row r="1424" spans="1:25" x14ac:dyDescent="0.25">
      <c r="A1424">
        <v>10204</v>
      </c>
      <c r="B1424">
        <v>20</v>
      </c>
      <c r="C1424" t="s">
        <v>2748</v>
      </c>
      <c r="D1424">
        <v>10</v>
      </c>
      <c r="E1424" t="s">
        <v>2749</v>
      </c>
      <c r="F1424" t="s">
        <v>814</v>
      </c>
      <c r="G1424" t="s">
        <v>28</v>
      </c>
      <c r="H1424">
        <v>4</v>
      </c>
      <c r="I1424">
        <v>12</v>
      </c>
      <c r="J1424">
        <v>2003</v>
      </c>
      <c r="K1424" t="s">
        <v>278</v>
      </c>
      <c r="L1424">
        <v>73</v>
      </c>
      <c r="M1424" t="s">
        <v>2735</v>
      </c>
      <c r="N1424" t="s">
        <v>885</v>
      </c>
      <c r="O1424" t="s">
        <v>886</v>
      </c>
      <c r="P1424" t="s">
        <v>887</v>
      </c>
      <c r="Q1424" t="s">
        <v>888</v>
      </c>
      <c r="R1424" t="s">
        <v>35</v>
      </c>
      <c r="S1424" t="s">
        <v>36</v>
      </c>
      <c r="T1424" t="s">
        <v>37</v>
      </c>
      <c r="U1424" t="s">
        <v>38</v>
      </c>
      <c r="V1424" t="s">
        <v>39</v>
      </c>
      <c r="W1424" t="s">
        <v>75</v>
      </c>
      <c r="X1424" t="s">
        <v>889</v>
      </c>
      <c r="Y1424" t="s">
        <v>42</v>
      </c>
    </row>
    <row r="1425" spans="1:25" x14ac:dyDescent="0.25">
      <c r="A1425">
        <v>10212</v>
      </c>
      <c r="B1425">
        <v>41</v>
      </c>
      <c r="C1425" t="s">
        <v>2750</v>
      </c>
      <c r="D1425">
        <v>3</v>
      </c>
      <c r="E1425" t="s">
        <v>2751</v>
      </c>
      <c r="F1425" t="s">
        <v>1069</v>
      </c>
      <c r="G1425" t="s">
        <v>28</v>
      </c>
      <c r="H1425">
        <v>1</v>
      </c>
      <c r="I1425">
        <v>1</v>
      </c>
      <c r="J1425">
        <v>2004</v>
      </c>
      <c r="K1425" t="s">
        <v>278</v>
      </c>
      <c r="L1425">
        <v>73</v>
      </c>
      <c r="M1425" t="s">
        <v>2735</v>
      </c>
      <c r="N1425" t="s">
        <v>268</v>
      </c>
      <c r="O1425" t="s">
        <v>269</v>
      </c>
      <c r="P1425" t="s">
        <v>270</v>
      </c>
      <c r="Q1425" t="s">
        <v>34</v>
      </c>
      <c r="R1425" t="s">
        <v>271</v>
      </c>
      <c r="S1425" t="s">
        <v>34</v>
      </c>
      <c r="T1425" t="s">
        <v>272</v>
      </c>
      <c r="U1425" t="s">
        <v>273</v>
      </c>
      <c r="V1425" t="s">
        <v>52</v>
      </c>
      <c r="W1425" t="s">
        <v>274</v>
      </c>
      <c r="X1425" t="s">
        <v>275</v>
      </c>
      <c r="Y1425" t="s">
        <v>65</v>
      </c>
    </row>
    <row r="1426" spans="1:25" x14ac:dyDescent="0.25">
      <c r="A1426">
        <v>10226</v>
      </c>
      <c r="B1426">
        <v>21</v>
      </c>
      <c r="C1426" t="s">
        <v>2738</v>
      </c>
      <c r="D1426">
        <v>1</v>
      </c>
      <c r="E1426" t="s">
        <v>2752</v>
      </c>
      <c r="F1426" t="s">
        <v>1479</v>
      </c>
      <c r="G1426" t="s">
        <v>28</v>
      </c>
      <c r="H1426">
        <v>1</v>
      </c>
      <c r="I1426">
        <v>2</v>
      </c>
      <c r="J1426">
        <v>2004</v>
      </c>
      <c r="K1426" t="s">
        <v>278</v>
      </c>
      <c r="L1426">
        <v>73</v>
      </c>
      <c r="M1426" t="s">
        <v>2735</v>
      </c>
      <c r="N1426" t="s">
        <v>627</v>
      </c>
      <c r="O1426" t="s">
        <v>628</v>
      </c>
      <c r="P1426" t="s">
        <v>629</v>
      </c>
      <c r="Q1426" t="s">
        <v>34</v>
      </c>
      <c r="R1426" t="s">
        <v>630</v>
      </c>
      <c r="S1426" t="s">
        <v>73</v>
      </c>
      <c r="T1426" t="s">
        <v>631</v>
      </c>
      <c r="U1426" t="s">
        <v>38</v>
      </c>
      <c r="V1426" t="s">
        <v>39</v>
      </c>
      <c r="W1426" t="s">
        <v>362</v>
      </c>
      <c r="X1426" t="s">
        <v>422</v>
      </c>
      <c r="Y1426" t="s">
        <v>42</v>
      </c>
    </row>
    <row r="1427" spans="1:25" x14ac:dyDescent="0.25">
      <c r="A1427">
        <v>10241</v>
      </c>
      <c r="B1427">
        <v>22</v>
      </c>
      <c r="C1427" t="s">
        <v>2753</v>
      </c>
      <c r="D1427">
        <v>8</v>
      </c>
      <c r="E1427" t="s">
        <v>2754</v>
      </c>
      <c r="F1427" t="s">
        <v>1313</v>
      </c>
      <c r="G1427" t="s">
        <v>28</v>
      </c>
      <c r="H1427">
        <v>2</v>
      </c>
      <c r="I1427">
        <v>4</v>
      </c>
      <c r="J1427">
        <v>2004</v>
      </c>
      <c r="K1427" t="s">
        <v>278</v>
      </c>
      <c r="L1427">
        <v>73</v>
      </c>
      <c r="M1427" t="s">
        <v>2735</v>
      </c>
      <c r="N1427" t="s">
        <v>1255</v>
      </c>
      <c r="O1427" t="s">
        <v>1256</v>
      </c>
      <c r="P1427" t="s">
        <v>1257</v>
      </c>
      <c r="Q1427" t="s">
        <v>34</v>
      </c>
      <c r="R1427" t="s">
        <v>1258</v>
      </c>
      <c r="S1427" t="s">
        <v>34</v>
      </c>
      <c r="T1427" t="s">
        <v>1259</v>
      </c>
      <c r="U1427" t="s">
        <v>51</v>
      </c>
      <c r="V1427" t="s">
        <v>52</v>
      </c>
      <c r="W1427" t="s">
        <v>1260</v>
      </c>
      <c r="X1427" t="s">
        <v>1261</v>
      </c>
      <c r="Y1427" t="s">
        <v>42</v>
      </c>
    </row>
    <row r="1428" spans="1:25" x14ac:dyDescent="0.25">
      <c r="A1428">
        <v>10267</v>
      </c>
      <c r="B1428">
        <v>40</v>
      </c>
      <c r="C1428" t="s">
        <v>2755</v>
      </c>
      <c r="D1428">
        <v>5</v>
      </c>
      <c r="E1428" t="s">
        <v>2756</v>
      </c>
      <c r="F1428" t="s">
        <v>2717</v>
      </c>
      <c r="G1428" t="s">
        <v>28</v>
      </c>
      <c r="H1428">
        <v>3</v>
      </c>
      <c r="I1428">
        <v>7</v>
      </c>
      <c r="J1428">
        <v>2004</v>
      </c>
      <c r="K1428" t="s">
        <v>278</v>
      </c>
      <c r="L1428">
        <v>73</v>
      </c>
      <c r="M1428" t="s">
        <v>2735</v>
      </c>
      <c r="N1428" t="s">
        <v>885</v>
      </c>
      <c r="O1428" t="s">
        <v>886</v>
      </c>
      <c r="P1428" t="s">
        <v>887</v>
      </c>
      <c r="Q1428" t="s">
        <v>888</v>
      </c>
      <c r="R1428" t="s">
        <v>35</v>
      </c>
      <c r="S1428" t="s">
        <v>36</v>
      </c>
      <c r="T1428" t="s">
        <v>37</v>
      </c>
      <c r="U1428" t="s">
        <v>38</v>
      </c>
      <c r="V1428" t="s">
        <v>39</v>
      </c>
      <c r="W1428" t="s">
        <v>75</v>
      </c>
      <c r="X1428" t="s">
        <v>889</v>
      </c>
      <c r="Y1428" t="s">
        <v>65</v>
      </c>
    </row>
    <row r="1429" spans="1:25" x14ac:dyDescent="0.25">
      <c r="A1429">
        <v>10279</v>
      </c>
      <c r="B1429">
        <v>32</v>
      </c>
      <c r="C1429" t="s">
        <v>2757</v>
      </c>
      <c r="D1429">
        <v>5</v>
      </c>
      <c r="E1429" t="s">
        <v>2758</v>
      </c>
      <c r="F1429" t="s">
        <v>2720</v>
      </c>
      <c r="G1429" t="s">
        <v>28</v>
      </c>
      <c r="H1429">
        <v>3</v>
      </c>
      <c r="I1429">
        <v>8</v>
      </c>
      <c r="J1429">
        <v>2004</v>
      </c>
      <c r="K1429" t="s">
        <v>278</v>
      </c>
      <c r="L1429">
        <v>73</v>
      </c>
      <c r="M1429" t="s">
        <v>2735</v>
      </c>
      <c r="N1429" t="s">
        <v>268</v>
      </c>
      <c r="O1429" t="s">
        <v>269</v>
      </c>
      <c r="P1429" t="s">
        <v>270</v>
      </c>
      <c r="Q1429" t="s">
        <v>34</v>
      </c>
      <c r="R1429" t="s">
        <v>271</v>
      </c>
      <c r="S1429" t="s">
        <v>34</v>
      </c>
      <c r="T1429" t="s">
        <v>272</v>
      </c>
      <c r="U1429" t="s">
        <v>273</v>
      </c>
      <c r="V1429" t="s">
        <v>52</v>
      </c>
      <c r="W1429" t="s">
        <v>274</v>
      </c>
      <c r="X1429" t="s">
        <v>275</v>
      </c>
      <c r="Y1429" t="s">
        <v>42</v>
      </c>
    </row>
    <row r="1430" spans="1:25" x14ac:dyDescent="0.25">
      <c r="A1430">
        <v>10288</v>
      </c>
      <c r="B1430">
        <v>36</v>
      </c>
      <c r="C1430" t="s">
        <v>2759</v>
      </c>
      <c r="D1430">
        <v>11</v>
      </c>
      <c r="E1430" t="s">
        <v>2760</v>
      </c>
      <c r="F1430" t="s">
        <v>1485</v>
      </c>
      <c r="G1430" t="s">
        <v>28</v>
      </c>
      <c r="H1430">
        <v>3</v>
      </c>
      <c r="I1430">
        <v>9</v>
      </c>
      <c r="J1430">
        <v>2004</v>
      </c>
      <c r="K1430" t="s">
        <v>278</v>
      </c>
      <c r="L1430">
        <v>73</v>
      </c>
      <c r="M1430" t="s">
        <v>2735</v>
      </c>
      <c r="N1430" t="s">
        <v>743</v>
      </c>
      <c r="O1430" t="s">
        <v>744</v>
      </c>
      <c r="P1430" t="s">
        <v>745</v>
      </c>
      <c r="Q1430" t="s">
        <v>746</v>
      </c>
      <c r="R1430" t="s">
        <v>305</v>
      </c>
      <c r="S1430" t="s">
        <v>34</v>
      </c>
      <c r="T1430" t="s">
        <v>747</v>
      </c>
      <c r="U1430" t="s">
        <v>305</v>
      </c>
      <c r="V1430" t="s">
        <v>140</v>
      </c>
      <c r="W1430" t="s">
        <v>748</v>
      </c>
      <c r="X1430" t="s">
        <v>749</v>
      </c>
      <c r="Y1430" t="s">
        <v>42</v>
      </c>
    </row>
    <row r="1431" spans="1:25" x14ac:dyDescent="0.25">
      <c r="A1431">
        <v>10301</v>
      </c>
      <c r="B1431">
        <v>27</v>
      </c>
      <c r="C1431" t="s">
        <v>2761</v>
      </c>
      <c r="D1431">
        <v>1</v>
      </c>
      <c r="E1431" t="s">
        <v>2762</v>
      </c>
      <c r="F1431" t="s">
        <v>1326</v>
      </c>
      <c r="G1431" t="s">
        <v>28</v>
      </c>
      <c r="H1431">
        <v>4</v>
      </c>
      <c r="I1431">
        <v>10</v>
      </c>
      <c r="J1431">
        <v>2003</v>
      </c>
      <c r="K1431" t="s">
        <v>278</v>
      </c>
      <c r="L1431">
        <v>73</v>
      </c>
      <c r="M1431" t="s">
        <v>2735</v>
      </c>
      <c r="N1431" t="s">
        <v>1327</v>
      </c>
      <c r="O1431" t="s">
        <v>1328</v>
      </c>
      <c r="P1431" t="s">
        <v>1329</v>
      </c>
      <c r="Q1431" t="s">
        <v>34</v>
      </c>
      <c r="R1431" t="s">
        <v>1330</v>
      </c>
      <c r="S1431" t="s">
        <v>34</v>
      </c>
      <c r="T1431" t="s">
        <v>1331</v>
      </c>
      <c r="U1431" t="s">
        <v>112</v>
      </c>
      <c r="V1431" t="s">
        <v>52</v>
      </c>
      <c r="W1431" t="s">
        <v>1332</v>
      </c>
      <c r="X1431" t="s">
        <v>1333</v>
      </c>
      <c r="Y1431" t="s">
        <v>42</v>
      </c>
    </row>
    <row r="1432" spans="1:25" x14ac:dyDescent="0.25">
      <c r="A1432">
        <v>10311</v>
      </c>
      <c r="B1432">
        <v>26</v>
      </c>
      <c r="C1432" t="s">
        <v>2763</v>
      </c>
      <c r="D1432">
        <v>6</v>
      </c>
      <c r="E1432" t="s">
        <v>2764</v>
      </c>
      <c r="F1432" t="s">
        <v>856</v>
      </c>
      <c r="G1432" t="s">
        <v>28</v>
      </c>
      <c r="H1432">
        <v>4</v>
      </c>
      <c r="I1432">
        <v>10</v>
      </c>
      <c r="J1432">
        <v>2004</v>
      </c>
      <c r="K1432" t="s">
        <v>278</v>
      </c>
      <c r="L1432">
        <v>73</v>
      </c>
      <c r="M1432" t="s">
        <v>2735</v>
      </c>
      <c r="N1432" t="s">
        <v>268</v>
      </c>
      <c r="O1432" t="s">
        <v>269</v>
      </c>
      <c r="P1432" t="s">
        <v>270</v>
      </c>
      <c r="Q1432" t="s">
        <v>34</v>
      </c>
      <c r="R1432" t="s">
        <v>271</v>
      </c>
      <c r="S1432" t="s">
        <v>34</v>
      </c>
      <c r="T1432" t="s">
        <v>272</v>
      </c>
      <c r="U1432" t="s">
        <v>273</v>
      </c>
      <c r="V1432" t="s">
        <v>52</v>
      </c>
      <c r="W1432" t="s">
        <v>274</v>
      </c>
      <c r="X1432" t="s">
        <v>275</v>
      </c>
      <c r="Y1432" t="s">
        <v>42</v>
      </c>
    </row>
    <row r="1433" spans="1:25" x14ac:dyDescent="0.25">
      <c r="A1433">
        <v>10321</v>
      </c>
      <c r="B1433">
        <v>30</v>
      </c>
      <c r="C1433" t="s">
        <v>2765</v>
      </c>
      <c r="D1433">
        <v>3</v>
      </c>
      <c r="E1433" t="s">
        <v>2766</v>
      </c>
      <c r="F1433" t="s">
        <v>424</v>
      </c>
      <c r="G1433" t="s">
        <v>28</v>
      </c>
      <c r="H1433">
        <v>4</v>
      </c>
      <c r="I1433">
        <v>11</v>
      </c>
      <c r="J1433">
        <v>2004</v>
      </c>
      <c r="K1433" t="s">
        <v>278</v>
      </c>
      <c r="L1433">
        <v>73</v>
      </c>
      <c r="M1433" t="s">
        <v>2735</v>
      </c>
      <c r="N1433" t="s">
        <v>248</v>
      </c>
      <c r="O1433" t="s">
        <v>249</v>
      </c>
      <c r="P1433" t="s">
        <v>250</v>
      </c>
      <c r="Q1433" t="s">
        <v>34</v>
      </c>
      <c r="R1433" t="s">
        <v>251</v>
      </c>
      <c r="S1433" t="s">
        <v>185</v>
      </c>
      <c r="T1433" t="s">
        <v>252</v>
      </c>
      <c r="U1433" t="s">
        <v>38</v>
      </c>
      <c r="V1433" t="s">
        <v>39</v>
      </c>
      <c r="W1433" t="s">
        <v>253</v>
      </c>
      <c r="X1433" t="s">
        <v>254</v>
      </c>
      <c r="Y1433" t="s">
        <v>42</v>
      </c>
    </row>
    <row r="1434" spans="1:25" x14ac:dyDescent="0.25">
      <c r="A1434">
        <v>10332</v>
      </c>
      <c r="B1434">
        <v>23</v>
      </c>
      <c r="C1434" t="s">
        <v>2767</v>
      </c>
      <c r="D1434">
        <v>4</v>
      </c>
      <c r="E1434" t="s">
        <v>2768</v>
      </c>
      <c r="F1434" t="s">
        <v>1337</v>
      </c>
      <c r="G1434" t="s">
        <v>28</v>
      </c>
      <c r="H1434">
        <v>4</v>
      </c>
      <c r="I1434">
        <v>11</v>
      </c>
      <c r="J1434">
        <v>2004</v>
      </c>
      <c r="K1434" t="s">
        <v>278</v>
      </c>
      <c r="L1434">
        <v>73</v>
      </c>
      <c r="M1434" t="s">
        <v>2735</v>
      </c>
      <c r="N1434" t="s">
        <v>927</v>
      </c>
      <c r="O1434" t="s">
        <v>928</v>
      </c>
      <c r="P1434" t="s">
        <v>929</v>
      </c>
      <c r="Q1434" t="s">
        <v>34</v>
      </c>
      <c r="R1434" t="s">
        <v>930</v>
      </c>
      <c r="S1434" t="s">
        <v>34</v>
      </c>
      <c r="T1434" t="s">
        <v>931</v>
      </c>
      <c r="U1434" t="s">
        <v>262</v>
      </c>
      <c r="V1434" t="s">
        <v>52</v>
      </c>
      <c r="W1434" t="s">
        <v>932</v>
      </c>
      <c r="X1434" t="s">
        <v>137</v>
      </c>
      <c r="Y1434" t="s">
        <v>42</v>
      </c>
    </row>
    <row r="1435" spans="1:25" x14ac:dyDescent="0.25">
      <c r="A1435">
        <v>10344</v>
      </c>
      <c r="B1435">
        <v>29</v>
      </c>
      <c r="C1435" t="s">
        <v>2769</v>
      </c>
      <c r="D1435">
        <v>7</v>
      </c>
      <c r="E1435" t="s">
        <v>2770</v>
      </c>
      <c r="F1435" t="s">
        <v>1584</v>
      </c>
      <c r="G1435" t="s">
        <v>28</v>
      </c>
      <c r="H1435">
        <v>4</v>
      </c>
      <c r="I1435">
        <v>11</v>
      </c>
      <c r="J1435">
        <v>2004</v>
      </c>
      <c r="K1435" t="s">
        <v>278</v>
      </c>
      <c r="L1435">
        <v>73</v>
      </c>
      <c r="M1435" t="s">
        <v>2735</v>
      </c>
      <c r="N1435" t="s">
        <v>787</v>
      </c>
      <c r="O1435" t="s">
        <v>788</v>
      </c>
      <c r="P1435" t="s">
        <v>789</v>
      </c>
      <c r="Q1435" t="s">
        <v>34</v>
      </c>
      <c r="R1435" t="s">
        <v>790</v>
      </c>
      <c r="S1435" t="s">
        <v>34</v>
      </c>
      <c r="T1435" t="s">
        <v>791</v>
      </c>
      <c r="U1435" t="s">
        <v>51</v>
      </c>
      <c r="V1435" t="s">
        <v>52</v>
      </c>
      <c r="W1435" t="s">
        <v>792</v>
      </c>
      <c r="X1435" t="s">
        <v>793</v>
      </c>
      <c r="Y1435" t="s">
        <v>42</v>
      </c>
    </row>
    <row r="1436" spans="1:25" x14ac:dyDescent="0.25">
      <c r="A1436">
        <v>10367</v>
      </c>
      <c r="B1436">
        <v>21</v>
      </c>
      <c r="C1436" t="s">
        <v>2771</v>
      </c>
      <c r="D1436">
        <v>10</v>
      </c>
      <c r="E1436" t="s">
        <v>2772</v>
      </c>
      <c r="F1436" t="s">
        <v>1493</v>
      </c>
      <c r="G1436" t="s">
        <v>724</v>
      </c>
      <c r="H1436">
        <v>1</v>
      </c>
      <c r="I1436">
        <v>1</v>
      </c>
      <c r="J1436">
        <v>2005</v>
      </c>
      <c r="K1436" t="s">
        <v>278</v>
      </c>
      <c r="L1436">
        <v>73</v>
      </c>
      <c r="M1436" t="s">
        <v>2735</v>
      </c>
      <c r="N1436" t="s">
        <v>69</v>
      </c>
      <c r="O1436" t="s">
        <v>70</v>
      </c>
      <c r="P1436" t="s">
        <v>71</v>
      </c>
      <c r="Q1436" t="s">
        <v>34</v>
      </c>
      <c r="R1436" t="s">
        <v>72</v>
      </c>
      <c r="S1436" t="s">
        <v>73</v>
      </c>
      <c r="T1436" t="s">
        <v>74</v>
      </c>
      <c r="U1436" t="s">
        <v>38</v>
      </c>
      <c r="V1436" t="s">
        <v>39</v>
      </c>
      <c r="W1436" t="s">
        <v>75</v>
      </c>
      <c r="X1436" t="s">
        <v>76</v>
      </c>
      <c r="Y1436" t="s">
        <v>42</v>
      </c>
    </row>
    <row r="1437" spans="1:25" x14ac:dyDescent="0.25">
      <c r="A1437">
        <v>10380</v>
      </c>
      <c r="B1437">
        <v>34</v>
      </c>
      <c r="C1437" t="s">
        <v>77</v>
      </c>
      <c r="D1437">
        <v>3</v>
      </c>
      <c r="E1437" t="s">
        <v>2773</v>
      </c>
      <c r="F1437" t="s">
        <v>1413</v>
      </c>
      <c r="G1437" t="s">
        <v>28</v>
      </c>
      <c r="H1437">
        <v>1</v>
      </c>
      <c r="I1437">
        <v>2</v>
      </c>
      <c r="J1437">
        <v>2005</v>
      </c>
      <c r="K1437" t="s">
        <v>278</v>
      </c>
      <c r="L1437">
        <v>73</v>
      </c>
      <c r="M1437" t="s">
        <v>2735</v>
      </c>
      <c r="N1437" t="s">
        <v>268</v>
      </c>
      <c r="O1437" t="s">
        <v>269</v>
      </c>
      <c r="P1437" t="s">
        <v>270</v>
      </c>
      <c r="Q1437" t="s">
        <v>34</v>
      </c>
      <c r="R1437" t="s">
        <v>271</v>
      </c>
      <c r="S1437" t="s">
        <v>34</v>
      </c>
      <c r="T1437" t="s">
        <v>272</v>
      </c>
      <c r="U1437" t="s">
        <v>273</v>
      </c>
      <c r="V1437" t="s">
        <v>52</v>
      </c>
      <c r="W1437" t="s">
        <v>274</v>
      </c>
      <c r="X1437" t="s">
        <v>275</v>
      </c>
      <c r="Y1437" t="s">
        <v>65</v>
      </c>
    </row>
    <row r="1438" spans="1:25" x14ac:dyDescent="0.25">
      <c r="A1438">
        <v>10407</v>
      </c>
      <c r="B1438">
        <v>26</v>
      </c>
      <c r="C1438" t="s">
        <v>2753</v>
      </c>
      <c r="D1438">
        <v>8</v>
      </c>
      <c r="E1438" t="s">
        <v>2774</v>
      </c>
      <c r="F1438" t="s">
        <v>1498</v>
      </c>
      <c r="G1438" t="s">
        <v>708</v>
      </c>
      <c r="H1438">
        <v>2</v>
      </c>
      <c r="I1438">
        <v>4</v>
      </c>
      <c r="J1438">
        <v>2005</v>
      </c>
      <c r="K1438" t="s">
        <v>278</v>
      </c>
      <c r="L1438">
        <v>73</v>
      </c>
      <c r="M1438" t="s">
        <v>2735</v>
      </c>
      <c r="N1438" t="s">
        <v>701</v>
      </c>
      <c r="O1438" t="s">
        <v>702</v>
      </c>
      <c r="P1438" t="s">
        <v>703</v>
      </c>
      <c r="Q1438" t="s">
        <v>34</v>
      </c>
      <c r="R1438" t="s">
        <v>704</v>
      </c>
      <c r="S1438" t="s">
        <v>73</v>
      </c>
      <c r="T1438" t="s">
        <v>92</v>
      </c>
      <c r="U1438" t="s">
        <v>38</v>
      </c>
      <c r="V1438" t="s">
        <v>39</v>
      </c>
      <c r="W1438" t="s">
        <v>149</v>
      </c>
      <c r="X1438" t="s">
        <v>705</v>
      </c>
      <c r="Y1438" t="s">
        <v>42</v>
      </c>
    </row>
    <row r="1439" spans="1:25" x14ac:dyDescent="0.25">
      <c r="A1439">
        <v>10420</v>
      </c>
      <c r="B1439">
        <v>60</v>
      </c>
      <c r="C1439" t="s">
        <v>2775</v>
      </c>
      <c r="D1439">
        <v>11</v>
      </c>
      <c r="E1439" t="s">
        <v>2776</v>
      </c>
      <c r="F1439" t="s">
        <v>1589</v>
      </c>
      <c r="G1439" t="s">
        <v>468</v>
      </c>
      <c r="H1439">
        <v>2</v>
      </c>
      <c r="I1439">
        <v>5</v>
      </c>
      <c r="J1439">
        <v>2005</v>
      </c>
      <c r="K1439" t="s">
        <v>278</v>
      </c>
      <c r="L1439">
        <v>73</v>
      </c>
      <c r="M1439" t="s">
        <v>2735</v>
      </c>
      <c r="N1439" t="s">
        <v>233</v>
      </c>
      <c r="O1439" t="s">
        <v>234</v>
      </c>
      <c r="P1439" t="s">
        <v>235</v>
      </c>
      <c r="Q1439" t="s">
        <v>236</v>
      </c>
      <c r="R1439" t="s">
        <v>237</v>
      </c>
      <c r="S1439" t="s">
        <v>238</v>
      </c>
      <c r="T1439" t="s">
        <v>239</v>
      </c>
      <c r="U1439" t="s">
        <v>139</v>
      </c>
      <c r="V1439" t="s">
        <v>140</v>
      </c>
      <c r="W1439" t="s">
        <v>240</v>
      </c>
      <c r="X1439" t="s">
        <v>241</v>
      </c>
      <c r="Y1439" t="s">
        <v>65</v>
      </c>
    </row>
    <row r="1440" spans="1:25" x14ac:dyDescent="0.25">
      <c r="A1440">
        <v>10104</v>
      </c>
      <c r="B1440">
        <v>35</v>
      </c>
      <c r="C1440" t="s">
        <v>2777</v>
      </c>
      <c r="D1440">
        <v>6</v>
      </c>
      <c r="E1440" t="s">
        <v>2778</v>
      </c>
      <c r="F1440" t="s">
        <v>1026</v>
      </c>
      <c r="G1440" t="s">
        <v>28</v>
      </c>
      <c r="H1440">
        <v>1</v>
      </c>
      <c r="I1440">
        <v>1</v>
      </c>
      <c r="J1440">
        <v>2003</v>
      </c>
      <c r="K1440" t="s">
        <v>278</v>
      </c>
      <c r="L1440">
        <v>57</v>
      </c>
      <c r="M1440" t="s">
        <v>2779</v>
      </c>
      <c r="N1440" t="s">
        <v>268</v>
      </c>
      <c r="O1440" t="s">
        <v>269</v>
      </c>
      <c r="P1440" t="s">
        <v>270</v>
      </c>
      <c r="Q1440" t="s">
        <v>34</v>
      </c>
      <c r="R1440" t="s">
        <v>271</v>
      </c>
      <c r="S1440" t="s">
        <v>34</v>
      </c>
      <c r="T1440" t="s">
        <v>272</v>
      </c>
      <c r="U1440" t="s">
        <v>273</v>
      </c>
      <c r="V1440" t="s">
        <v>52</v>
      </c>
      <c r="W1440" t="s">
        <v>274</v>
      </c>
      <c r="X1440" t="s">
        <v>275</v>
      </c>
      <c r="Y1440" t="s">
        <v>42</v>
      </c>
    </row>
    <row r="1441" spans="1:25" x14ac:dyDescent="0.25">
      <c r="A1441">
        <v>10115</v>
      </c>
      <c r="B1441">
        <v>47</v>
      </c>
      <c r="C1441" t="s">
        <v>2780</v>
      </c>
      <c r="D1441">
        <v>2</v>
      </c>
      <c r="E1441" t="s">
        <v>2781</v>
      </c>
      <c r="F1441" t="s">
        <v>1174</v>
      </c>
      <c r="G1441" t="s">
        <v>28</v>
      </c>
      <c r="H1441">
        <v>2</v>
      </c>
      <c r="I1441">
        <v>4</v>
      </c>
      <c r="J1441">
        <v>2003</v>
      </c>
      <c r="K1441" t="s">
        <v>278</v>
      </c>
      <c r="L1441">
        <v>57</v>
      </c>
      <c r="M1441" t="s">
        <v>2779</v>
      </c>
      <c r="N1441" t="s">
        <v>312</v>
      </c>
      <c r="O1441" t="s">
        <v>313</v>
      </c>
      <c r="P1441" t="s">
        <v>314</v>
      </c>
      <c r="Q1441" t="s">
        <v>315</v>
      </c>
      <c r="R1441" t="s">
        <v>35</v>
      </c>
      <c r="S1441" t="s">
        <v>36</v>
      </c>
      <c r="T1441" t="s">
        <v>37</v>
      </c>
      <c r="U1441" t="s">
        <v>38</v>
      </c>
      <c r="V1441" t="s">
        <v>39</v>
      </c>
      <c r="W1441" t="s">
        <v>187</v>
      </c>
      <c r="X1441" t="s">
        <v>316</v>
      </c>
      <c r="Y1441" t="s">
        <v>65</v>
      </c>
    </row>
    <row r="1442" spans="1:25" x14ac:dyDescent="0.25">
      <c r="A1442">
        <v>10127</v>
      </c>
      <c r="B1442">
        <v>20</v>
      </c>
      <c r="C1442" t="s">
        <v>2782</v>
      </c>
      <c r="D1442">
        <v>8</v>
      </c>
      <c r="E1442" t="s">
        <v>2783</v>
      </c>
      <c r="F1442" t="s">
        <v>884</v>
      </c>
      <c r="G1442" t="s">
        <v>28</v>
      </c>
      <c r="H1442">
        <v>2</v>
      </c>
      <c r="I1442">
        <v>6</v>
      </c>
      <c r="J1442">
        <v>2003</v>
      </c>
      <c r="K1442" t="s">
        <v>278</v>
      </c>
      <c r="L1442">
        <v>57</v>
      </c>
      <c r="M1442" t="s">
        <v>2779</v>
      </c>
      <c r="N1442" t="s">
        <v>885</v>
      </c>
      <c r="O1442" t="s">
        <v>886</v>
      </c>
      <c r="P1442" t="s">
        <v>887</v>
      </c>
      <c r="Q1442" t="s">
        <v>888</v>
      </c>
      <c r="R1442" t="s">
        <v>35</v>
      </c>
      <c r="S1442" t="s">
        <v>36</v>
      </c>
      <c r="T1442" t="s">
        <v>37</v>
      </c>
      <c r="U1442" t="s">
        <v>38</v>
      </c>
      <c r="V1442" t="s">
        <v>39</v>
      </c>
      <c r="W1442" t="s">
        <v>75</v>
      </c>
      <c r="X1442" t="s">
        <v>889</v>
      </c>
      <c r="Y1442" t="s">
        <v>42</v>
      </c>
    </row>
    <row r="1443" spans="1:25" x14ac:dyDescent="0.25">
      <c r="A1443">
        <v>10141</v>
      </c>
      <c r="B1443">
        <v>20</v>
      </c>
      <c r="C1443" t="s">
        <v>1046</v>
      </c>
      <c r="D1443">
        <v>2</v>
      </c>
      <c r="E1443" t="s">
        <v>2784</v>
      </c>
      <c r="F1443" t="s">
        <v>1177</v>
      </c>
      <c r="G1443" t="s">
        <v>28</v>
      </c>
      <c r="H1443">
        <v>3</v>
      </c>
      <c r="I1443">
        <v>8</v>
      </c>
      <c r="J1443">
        <v>2003</v>
      </c>
      <c r="K1443" t="s">
        <v>278</v>
      </c>
      <c r="L1443">
        <v>57</v>
      </c>
      <c r="M1443" t="s">
        <v>2779</v>
      </c>
      <c r="N1443" t="s">
        <v>866</v>
      </c>
      <c r="O1443" t="s">
        <v>867</v>
      </c>
      <c r="P1443" t="s">
        <v>868</v>
      </c>
      <c r="Q1443" t="s">
        <v>34</v>
      </c>
      <c r="R1443" t="s">
        <v>869</v>
      </c>
      <c r="S1443" t="s">
        <v>34</v>
      </c>
      <c r="T1443" t="s">
        <v>870</v>
      </c>
      <c r="U1443" t="s">
        <v>196</v>
      </c>
      <c r="V1443" t="s">
        <v>52</v>
      </c>
      <c r="W1443" t="s">
        <v>871</v>
      </c>
      <c r="X1443" t="s">
        <v>872</v>
      </c>
      <c r="Y1443" t="s">
        <v>42</v>
      </c>
    </row>
    <row r="1444" spans="1:25" x14ac:dyDescent="0.25">
      <c r="A1444">
        <v>10152</v>
      </c>
      <c r="B1444">
        <v>25</v>
      </c>
      <c r="C1444" t="s">
        <v>2785</v>
      </c>
      <c r="D1444">
        <v>4</v>
      </c>
      <c r="E1444" t="s">
        <v>2786</v>
      </c>
      <c r="F1444" t="s">
        <v>2506</v>
      </c>
      <c r="G1444" t="s">
        <v>28</v>
      </c>
      <c r="H1444">
        <v>3</v>
      </c>
      <c r="I1444">
        <v>9</v>
      </c>
      <c r="J1444">
        <v>2003</v>
      </c>
      <c r="K1444" t="s">
        <v>278</v>
      </c>
      <c r="L1444">
        <v>57</v>
      </c>
      <c r="M1444" t="s">
        <v>2779</v>
      </c>
      <c r="N1444" t="s">
        <v>319</v>
      </c>
      <c r="O1444" t="s">
        <v>320</v>
      </c>
      <c r="P1444" t="s">
        <v>321</v>
      </c>
      <c r="Q1444" t="s">
        <v>34</v>
      </c>
      <c r="R1444" t="s">
        <v>322</v>
      </c>
      <c r="S1444" t="s">
        <v>323</v>
      </c>
      <c r="T1444" t="s">
        <v>324</v>
      </c>
      <c r="U1444" t="s">
        <v>139</v>
      </c>
      <c r="V1444" t="s">
        <v>140</v>
      </c>
      <c r="W1444" t="s">
        <v>325</v>
      </c>
      <c r="X1444" t="s">
        <v>326</v>
      </c>
      <c r="Y1444" t="s">
        <v>42</v>
      </c>
    </row>
    <row r="1445" spans="1:25" x14ac:dyDescent="0.25">
      <c r="A1445">
        <v>10165</v>
      </c>
      <c r="B1445">
        <v>25</v>
      </c>
      <c r="C1445" t="s">
        <v>2780</v>
      </c>
      <c r="D1445">
        <v>9</v>
      </c>
      <c r="E1445" t="s">
        <v>566</v>
      </c>
      <c r="F1445" t="s">
        <v>895</v>
      </c>
      <c r="G1445" t="s">
        <v>28</v>
      </c>
      <c r="H1445">
        <v>4</v>
      </c>
      <c r="I1445">
        <v>10</v>
      </c>
      <c r="J1445">
        <v>2003</v>
      </c>
      <c r="K1445" t="s">
        <v>278</v>
      </c>
      <c r="L1445">
        <v>57</v>
      </c>
      <c r="M1445" t="s">
        <v>2779</v>
      </c>
      <c r="N1445" t="s">
        <v>302</v>
      </c>
      <c r="O1445" t="s">
        <v>303</v>
      </c>
      <c r="P1445" t="s">
        <v>304</v>
      </c>
      <c r="Q1445" t="s">
        <v>34</v>
      </c>
      <c r="R1445" t="s">
        <v>305</v>
      </c>
      <c r="S1445" t="s">
        <v>34</v>
      </c>
      <c r="T1445" t="s">
        <v>306</v>
      </c>
      <c r="U1445" t="s">
        <v>305</v>
      </c>
      <c r="V1445" t="s">
        <v>307</v>
      </c>
      <c r="W1445" t="s">
        <v>308</v>
      </c>
      <c r="X1445" t="s">
        <v>309</v>
      </c>
      <c r="Y1445" t="s">
        <v>42</v>
      </c>
    </row>
    <row r="1446" spans="1:25" x14ac:dyDescent="0.25">
      <c r="A1446">
        <v>10176</v>
      </c>
      <c r="B1446">
        <v>27</v>
      </c>
      <c r="C1446" t="s">
        <v>2787</v>
      </c>
      <c r="D1446">
        <v>8</v>
      </c>
      <c r="E1446" t="s">
        <v>2788</v>
      </c>
      <c r="F1446" t="s">
        <v>318</v>
      </c>
      <c r="G1446" t="s">
        <v>28</v>
      </c>
      <c r="H1446">
        <v>4</v>
      </c>
      <c r="I1446">
        <v>11</v>
      </c>
      <c r="J1446">
        <v>2003</v>
      </c>
      <c r="K1446" t="s">
        <v>278</v>
      </c>
      <c r="L1446">
        <v>57</v>
      </c>
      <c r="M1446" t="s">
        <v>2779</v>
      </c>
      <c r="N1446" t="s">
        <v>831</v>
      </c>
      <c r="O1446" t="s">
        <v>832</v>
      </c>
      <c r="P1446" t="s">
        <v>833</v>
      </c>
      <c r="Q1446" t="s">
        <v>34</v>
      </c>
      <c r="R1446" t="s">
        <v>834</v>
      </c>
      <c r="S1446" t="s">
        <v>34</v>
      </c>
      <c r="T1446" t="s">
        <v>835</v>
      </c>
      <c r="U1446" t="s">
        <v>396</v>
      </c>
      <c r="V1446" t="s">
        <v>52</v>
      </c>
      <c r="W1446" t="s">
        <v>836</v>
      </c>
      <c r="X1446" t="s">
        <v>837</v>
      </c>
      <c r="Y1446" t="s">
        <v>42</v>
      </c>
    </row>
    <row r="1447" spans="1:25" x14ac:dyDescent="0.25">
      <c r="A1447">
        <v>10184</v>
      </c>
      <c r="B1447">
        <v>31</v>
      </c>
      <c r="C1447" t="s">
        <v>2789</v>
      </c>
      <c r="D1447">
        <v>3</v>
      </c>
      <c r="E1447" t="s">
        <v>2790</v>
      </c>
      <c r="F1447" t="s">
        <v>602</v>
      </c>
      <c r="G1447" t="s">
        <v>28</v>
      </c>
      <c r="H1447">
        <v>4</v>
      </c>
      <c r="I1447">
        <v>11</v>
      </c>
      <c r="J1447">
        <v>2003</v>
      </c>
      <c r="K1447" t="s">
        <v>278</v>
      </c>
      <c r="L1447">
        <v>57</v>
      </c>
      <c r="M1447" t="s">
        <v>2779</v>
      </c>
      <c r="N1447" t="s">
        <v>1183</v>
      </c>
      <c r="O1447" t="s">
        <v>1184</v>
      </c>
      <c r="P1447" t="s">
        <v>1185</v>
      </c>
      <c r="Q1447" t="s">
        <v>34</v>
      </c>
      <c r="R1447" t="s">
        <v>1186</v>
      </c>
      <c r="S1447" t="s">
        <v>34</v>
      </c>
      <c r="T1447" t="s">
        <v>1187</v>
      </c>
      <c r="U1447" t="s">
        <v>273</v>
      </c>
      <c r="V1447" t="s">
        <v>52</v>
      </c>
      <c r="W1447" t="s">
        <v>1188</v>
      </c>
      <c r="X1447" t="s">
        <v>1189</v>
      </c>
      <c r="Y1447" t="s">
        <v>42</v>
      </c>
    </row>
    <row r="1448" spans="1:25" x14ac:dyDescent="0.25">
      <c r="A1448">
        <v>10195</v>
      </c>
      <c r="B1448">
        <v>44</v>
      </c>
      <c r="C1448" t="s">
        <v>2791</v>
      </c>
      <c r="D1448">
        <v>3</v>
      </c>
      <c r="E1448" t="s">
        <v>2792</v>
      </c>
      <c r="F1448" t="s">
        <v>337</v>
      </c>
      <c r="G1448" t="s">
        <v>28</v>
      </c>
      <c r="H1448">
        <v>4</v>
      </c>
      <c r="I1448">
        <v>11</v>
      </c>
      <c r="J1448">
        <v>2003</v>
      </c>
      <c r="K1448" t="s">
        <v>278</v>
      </c>
      <c r="L1448">
        <v>57</v>
      </c>
      <c r="M1448" t="s">
        <v>2779</v>
      </c>
      <c r="N1448" t="s">
        <v>510</v>
      </c>
      <c r="O1448" t="s">
        <v>511</v>
      </c>
      <c r="P1448" t="s">
        <v>512</v>
      </c>
      <c r="Q1448" t="s">
        <v>34</v>
      </c>
      <c r="R1448" t="s">
        <v>513</v>
      </c>
      <c r="S1448" t="s">
        <v>36</v>
      </c>
      <c r="T1448" t="s">
        <v>514</v>
      </c>
      <c r="U1448" t="s">
        <v>38</v>
      </c>
      <c r="V1448" t="s">
        <v>39</v>
      </c>
      <c r="W1448" t="s">
        <v>149</v>
      </c>
      <c r="X1448" t="s">
        <v>363</v>
      </c>
      <c r="Y1448" t="s">
        <v>42</v>
      </c>
    </row>
    <row r="1449" spans="1:25" x14ac:dyDescent="0.25">
      <c r="A1449">
        <v>10207</v>
      </c>
      <c r="B1449">
        <v>49</v>
      </c>
      <c r="C1449" t="s">
        <v>2793</v>
      </c>
      <c r="D1449">
        <v>4</v>
      </c>
      <c r="E1449" t="s">
        <v>2794</v>
      </c>
      <c r="F1449" t="s">
        <v>736</v>
      </c>
      <c r="G1449" t="s">
        <v>28</v>
      </c>
      <c r="H1449">
        <v>4</v>
      </c>
      <c r="I1449">
        <v>12</v>
      </c>
      <c r="J1449">
        <v>2003</v>
      </c>
      <c r="K1449" t="s">
        <v>278</v>
      </c>
      <c r="L1449">
        <v>57</v>
      </c>
      <c r="M1449" t="s">
        <v>2779</v>
      </c>
      <c r="N1449" t="s">
        <v>737</v>
      </c>
      <c r="O1449" t="s">
        <v>738</v>
      </c>
      <c r="P1449" t="s">
        <v>739</v>
      </c>
      <c r="Q1449" t="s">
        <v>34</v>
      </c>
      <c r="R1449" t="s">
        <v>659</v>
      </c>
      <c r="S1449" t="s">
        <v>185</v>
      </c>
      <c r="T1449" t="s">
        <v>660</v>
      </c>
      <c r="U1449" t="s">
        <v>38</v>
      </c>
      <c r="V1449" t="s">
        <v>39</v>
      </c>
      <c r="W1449" t="s">
        <v>740</v>
      </c>
      <c r="X1449" t="s">
        <v>422</v>
      </c>
      <c r="Y1449" t="s">
        <v>42</v>
      </c>
    </row>
    <row r="1450" spans="1:25" x14ac:dyDescent="0.25">
      <c r="A1450">
        <v>10220</v>
      </c>
      <c r="B1450">
        <v>26</v>
      </c>
      <c r="C1450" t="s">
        <v>1446</v>
      </c>
      <c r="D1450">
        <v>8</v>
      </c>
      <c r="E1450" t="s">
        <v>2795</v>
      </c>
      <c r="F1450" t="s">
        <v>902</v>
      </c>
      <c r="G1450" t="s">
        <v>28</v>
      </c>
      <c r="H1450">
        <v>1</v>
      </c>
      <c r="I1450">
        <v>2</v>
      </c>
      <c r="J1450">
        <v>2004</v>
      </c>
      <c r="K1450" t="s">
        <v>278</v>
      </c>
      <c r="L1450">
        <v>57</v>
      </c>
      <c r="M1450" t="s">
        <v>2779</v>
      </c>
      <c r="N1450" t="s">
        <v>903</v>
      </c>
      <c r="O1450" t="s">
        <v>904</v>
      </c>
      <c r="P1450" t="s">
        <v>905</v>
      </c>
      <c r="Q1450" t="s">
        <v>906</v>
      </c>
      <c r="R1450" t="s">
        <v>907</v>
      </c>
      <c r="S1450" t="s">
        <v>34</v>
      </c>
      <c r="T1450" t="s">
        <v>908</v>
      </c>
      <c r="U1450" t="s">
        <v>909</v>
      </c>
      <c r="V1450" t="s">
        <v>52</v>
      </c>
      <c r="W1450" t="s">
        <v>910</v>
      </c>
      <c r="X1450" t="s">
        <v>911</v>
      </c>
      <c r="Y1450" t="s">
        <v>42</v>
      </c>
    </row>
    <row r="1451" spans="1:25" x14ac:dyDescent="0.25">
      <c r="A1451">
        <v>10230</v>
      </c>
      <c r="B1451">
        <v>36</v>
      </c>
      <c r="C1451" t="s">
        <v>1046</v>
      </c>
      <c r="D1451">
        <v>6</v>
      </c>
      <c r="E1451" t="s">
        <v>2796</v>
      </c>
      <c r="F1451" t="s">
        <v>1039</v>
      </c>
      <c r="G1451" t="s">
        <v>28</v>
      </c>
      <c r="H1451">
        <v>1</v>
      </c>
      <c r="I1451">
        <v>3</v>
      </c>
      <c r="J1451">
        <v>2004</v>
      </c>
      <c r="K1451" t="s">
        <v>278</v>
      </c>
      <c r="L1451">
        <v>57</v>
      </c>
      <c r="M1451" t="s">
        <v>2779</v>
      </c>
      <c r="N1451" t="s">
        <v>849</v>
      </c>
      <c r="O1451" t="s">
        <v>850</v>
      </c>
      <c r="P1451" t="s">
        <v>851</v>
      </c>
      <c r="Q1451" t="s">
        <v>34</v>
      </c>
      <c r="R1451" t="s">
        <v>852</v>
      </c>
      <c r="S1451" t="s">
        <v>34</v>
      </c>
      <c r="T1451" t="s">
        <v>853</v>
      </c>
      <c r="U1451" t="s">
        <v>810</v>
      </c>
      <c r="V1451" t="s">
        <v>52</v>
      </c>
      <c r="W1451" t="s">
        <v>854</v>
      </c>
      <c r="X1451" t="s">
        <v>731</v>
      </c>
      <c r="Y1451" t="s">
        <v>42</v>
      </c>
    </row>
    <row r="1452" spans="1:25" x14ac:dyDescent="0.25">
      <c r="A1452">
        <v>10246</v>
      </c>
      <c r="B1452">
        <v>44</v>
      </c>
      <c r="C1452" t="s">
        <v>2797</v>
      </c>
      <c r="D1452">
        <v>2</v>
      </c>
      <c r="E1452" t="s">
        <v>2798</v>
      </c>
      <c r="F1452" t="s">
        <v>920</v>
      </c>
      <c r="G1452" t="s">
        <v>28</v>
      </c>
      <c r="H1452">
        <v>2</v>
      </c>
      <c r="I1452">
        <v>5</v>
      </c>
      <c r="J1452">
        <v>2004</v>
      </c>
      <c r="K1452" t="s">
        <v>278</v>
      </c>
      <c r="L1452">
        <v>57</v>
      </c>
      <c r="M1452" t="s">
        <v>2779</v>
      </c>
      <c r="N1452" t="s">
        <v>268</v>
      </c>
      <c r="O1452" t="s">
        <v>269</v>
      </c>
      <c r="P1452" t="s">
        <v>270</v>
      </c>
      <c r="Q1452" t="s">
        <v>34</v>
      </c>
      <c r="R1452" t="s">
        <v>271</v>
      </c>
      <c r="S1452" t="s">
        <v>34</v>
      </c>
      <c r="T1452" t="s">
        <v>272</v>
      </c>
      <c r="U1452" t="s">
        <v>273</v>
      </c>
      <c r="V1452" t="s">
        <v>52</v>
      </c>
      <c r="W1452" t="s">
        <v>274</v>
      </c>
      <c r="X1452" t="s">
        <v>275</v>
      </c>
      <c r="Y1452" t="s">
        <v>42</v>
      </c>
    </row>
    <row r="1453" spans="1:25" x14ac:dyDescent="0.25">
      <c r="A1453">
        <v>10259</v>
      </c>
      <c r="B1453">
        <v>28</v>
      </c>
      <c r="C1453" t="s">
        <v>2793</v>
      </c>
      <c r="D1453">
        <v>1</v>
      </c>
      <c r="E1453" t="s">
        <v>2799</v>
      </c>
      <c r="F1453" t="s">
        <v>379</v>
      </c>
      <c r="G1453" t="s">
        <v>28</v>
      </c>
      <c r="H1453">
        <v>2</v>
      </c>
      <c r="I1453">
        <v>6</v>
      </c>
      <c r="J1453">
        <v>2004</v>
      </c>
      <c r="K1453" t="s">
        <v>278</v>
      </c>
      <c r="L1453">
        <v>57</v>
      </c>
      <c r="M1453" t="s">
        <v>2779</v>
      </c>
      <c r="N1453" t="s">
        <v>743</v>
      </c>
      <c r="O1453" t="s">
        <v>744</v>
      </c>
      <c r="P1453" t="s">
        <v>745</v>
      </c>
      <c r="Q1453" t="s">
        <v>746</v>
      </c>
      <c r="R1453" t="s">
        <v>305</v>
      </c>
      <c r="S1453" t="s">
        <v>34</v>
      </c>
      <c r="T1453" t="s">
        <v>747</v>
      </c>
      <c r="U1453" t="s">
        <v>305</v>
      </c>
      <c r="V1453" t="s">
        <v>140</v>
      </c>
      <c r="W1453" t="s">
        <v>748</v>
      </c>
      <c r="X1453" t="s">
        <v>749</v>
      </c>
      <c r="Y1453" t="s">
        <v>42</v>
      </c>
    </row>
    <row r="1454" spans="1:25" x14ac:dyDescent="0.25">
      <c r="A1454">
        <v>10271</v>
      </c>
      <c r="B1454">
        <v>45</v>
      </c>
      <c r="C1454" t="s">
        <v>1246</v>
      </c>
      <c r="D1454">
        <v>2</v>
      </c>
      <c r="E1454" t="s">
        <v>2800</v>
      </c>
      <c r="F1454" t="s">
        <v>922</v>
      </c>
      <c r="G1454" t="s">
        <v>28</v>
      </c>
      <c r="H1454">
        <v>3</v>
      </c>
      <c r="I1454">
        <v>7</v>
      </c>
      <c r="J1454">
        <v>2004</v>
      </c>
      <c r="K1454" t="s">
        <v>278</v>
      </c>
      <c r="L1454">
        <v>57</v>
      </c>
      <c r="M1454" t="s">
        <v>2779</v>
      </c>
      <c r="N1454" t="s">
        <v>417</v>
      </c>
      <c r="O1454" t="s">
        <v>418</v>
      </c>
      <c r="P1454" t="s">
        <v>419</v>
      </c>
      <c r="Q1454" t="s">
        <v>34</v>
      </c>
      <c r="R1454" t="s">
        <v>420</v>
      </c>
      <c r="S1454" t="s">
        <v>73</v>
      </c>
      <c r="T1454" t="s">
        <v>167</v>
      </c>
      <c r="U1454" t="s">
        <v>38</v>
      </c>
      <c r="V1454" t="s">
        <v>39</v>
      </c>
      <c r="W1454" t="s">
        <v>421</v>
      </c>
      <c r="X1454" t="s">
        <v>422</v>
      </c>
      <c r="Y1454" t="s">
        <v>42</v>
      </c>
    </row>
    <row r="1455" spans="1:25" x14ac:dyDescent="0.25">
      <c r="A1455">
        <v>10282</v>
      </c>
      <c r="B1455">
        <v>29</v>
      </c>
      <c r="C1455" t="s">
        <v>2793</v>
      </c>
      <c r="D1455">
        <v>11</v>
      </c>
      <c r="E1455" t="s">
        <v>2801</v>
      </c>
      <c r="F1455" t="s">
        <v>647</v>
      </c>
      <c r="G1455" t="s">
        <v>28</v>
      </c>
      <c r="H1455">
        <v>3</v>
      </c>
      <c r="I1455">
        <v>8</v>
      </c>
      <c r="J1455">
        <v>2004</v>
      </c>
      <c r="K1455" t="s">
        <v>278</v>
      </c>
      <c r="L1455">
        <v>57</v>
      </c>
      <c r="M1455" t="s">
        <v>2779</v>
      </c>
      <c r="N1455" t="s">
        <v>417</v>
      </c>
      <c r="O1455" t="s">
        <v>418</v>
      </c>
      <c r="P1455" t="s">
        <v>419</v>
      </c>
      <c r="Q1455" t="s">
        <v>34</v>
      </c>
      <c r="R1455" t="s">
        <v>420</v>
      </c>
      <c r="S1455" t="s">
        <v>73</v>
      </c>
      <c r="T1455" t="s">
        <v>167</v>
      </c>
      <c r="U1455" t="s">
        <v>38</v>
      </c>
      <c r="V1455" t="s">
        <v>39</v>
      </c>
      <c r="W1455" t="s">
        <v>421</v>
      </c>
      <c r="X1455" t="s">
        <v>422</v>
      </c>
      <c r="Y1455" t="s">
        <v>42</v>
      </c>
    </row>
    <row r="1456" spans="1:25" x14ac:dyDescent="0.25">
      <c r="A1456">
        <v>10292</v>
      </c>
      <c r="B1456">
        <v>40</v>
      </c>
      <c r="C1456" t="s">
        <v>2802</v>
      </c>
      <c r="D1456">
        <v>5</v>
      </c>
      <c r="E1456" t="s">
        <v>2803</v>
      </c>
      <c r="F1456" t="s">
        <v>400</v>
      </c>
      <c r="G1456" t="s">
        <v>28</v>
      </c>
      <c r="H1456">
        <v>3</v>
      </c>
      <c r="I1456">
        <v>9</v>
      </c>
      <c r="J1456">
        <v>2004</v>
      </c>
      <c r="K1456" t="s">
        <v>278</v>
      </c>
      <c r="L1456">
        <v>57</v>
      </c>
      <c r="M1456" t="s">
        <v>2779</v>
      </c>
      <c r="N1456" t="s">
        <v>31</v>
      </c>
      <c r="O1456" t="s">
        <v>32</v>
      </c>
      <c r="P1456" t="s">
        <v>33</v>
      </c>
      <c r="Q1456" t="s">
        <v>34</v>
      </c>
      <c r="R1456" t="s">
        <v>35</v>
      </c>
      <c r="S1456" t="s">
        <v>36</v>
      </c>
      <c r="T1456" t="s">
        <v>37</v>
      </c>
      <c r="U1456" t="s">
        <v>38</v>
      </c>
      <c r="V1456" t="s">
        <v>39</v>
      </c>
      <c r="W1456" t="s">
        <v>40</v>
      </c>
      <c r="X1456" t="s">
        <v>41</v>
      </c>
      <c r="Y1456" t="s">
        <v>42</v>
      </c>
    </row>
    <row r="1457" spans="1:25" x14ac:dyDescent="0.25">
      <c r="A1457">
        <v>10305</v>
      </c>
      <c r="B1457">
        <v>45</v>
      </c>
      <c r="C1457" t="s">
        <v>2804</v>
      </c>
      <c r="D1457">
        <v>2</v>
      </c>
      <c r="E1457" t="s">
        <v>2805</v>
      </c>
      <c r="F1457" t="s">
        <v>759</v>
      </c>
      <c r="G1457" t="s">
        <v>28</v>
      </c>
      <c r="H1457">
        <v>4</v>
      </c>
      <c r="I1457">
        <v>10</v>
      </c>
      <c r="J1457">
        <v>2004</v>
      </c>
      <c r="K1457" t="s">
        <v>278</v>
      </c>
      <c r="L1457">
        <v>57</v>
      </c>
      <c r="M1457" t="s">
        <v>2779</v>
      </c>
      <c r="N1457" t="s">
        <v>181</v>
      </c>
      <c r="O1457" t="s">
        <v>182</v>
      </c>
      <c r="P1457" t="s">
        <v>183</v>
      </c>
      <c r="Q1457" t="s">
        <v>34</v>
      </c>
      <c r="R1457" t="s">
        <v>184</v>
      </c>
      <c r="S1457" t="s">
        <v>185</v>
      </c>
      <c r="T1457" t="s">
        <v>186</v>
      </c>
      <c r="U1457" t="s">
        <v>38</v>
      </c>
      <c r="V1457" t="s">
        <v>39</v>
      </c>
      <c r="W1457" t="s">
        <v>187</v>
      </c>
      <c r="X1457" t="s">
        <v>188</v>
      </c>
      <c r="Y1457" t="s">
        <v>42</v>
      </c>
    </row>
    <row r="1458" spans="1:25" x14ac:dyDescent="0.25">
      <c r="A1458">
        <v>10314</v>
      </c>
      <c r="B1458">
        <v>44</v>
      </c>
      <c r="C1458" t="s">
        <v>2806</v>
      </c>
      <c r="D1458">
        <v>11</v>
      </c>
      <c r="E1458" t="s">
        <v>2807</v>
      </c>
      <c r="F1458" t="s">
        <v>761</v>
      </c>
      <c r="G1458" t="s">
        <v>28</v>
      </c>
      <c r="H1458">
        <v>4</v>
      </c>
      <c r="I1458">
        <v>10</v>
      </c>
      <c r="J1458">
        <v>2004</v>
      </c>
      <c r="K1458" t="s">
        <v>278</v>
      </c>
      <c r="L1458">
        <v>57</v>
      </c>
      <c r="M1458" t="s">
        <v>2779</v>
      </c>
      <c r="N1458" t="s">
        <v>934</v>
      </c>
      <c r="O1458" t="s">
        <v>935</v>
      </c>
      <c r="P1458" t="s">
        <v>936</v>
      </c>
      <c r="Q1458" t="s">
        <v>34</v>
      </c>
      <c r="R1458" t="s">
        <v>937</v>
      </c>
      <c r="S1458" t="s">
        <v>34</v>
      </c>
      <c r="T1458" t="s">
        <v>938</v>
      </c>
      <c r="U1458" t="s">
        <v>567</v>
      </c>
      <c r="V1458" t="s">
        <v>52</v>
      </c>
      <c r="W1458" t="s">
        <v>939</v>
      </c>
      <c r="X1458" t="s">
        <v>940</v>
      </c>
      <c r="Y1458" t="s">
        <v>42</v>
      </c>
    </row>
    <row r="1459" spans="1:25" x14ac:dyDescent="0.25">
      <c r="A1459">
        <v>10324</v>
      </c>
      <c r="B1459">
        <v>25</v>
      </c>
      <c r="C1459" t="s">
        <v>2808</v>
      </c>
      <c r="D1459">
        <v>14</v>
      </c>
      <c r="E1459" t="s">
        <v>1721</v>
      </c>
      <c r="F1459" t="s">
        <v>676</v>
      </c>
      <c r="G1459" t="s">
        <v>28</v>
      </c>
      <c r="H1459">
        <v>4</v>
      </c>
      <c r="I1459">
        <v>11</v>
      </c>
      <c r="J1459">
        <v>2004</v>
      </c>
      <c r="K1459" t="s">
        <v>278</v>
      </c>
      <c r="L1459">
        <v>57</v>
      </c>
      <c r="M1459" t="s">
        <v>2779</v>
      </c>
      <c r="N1459" t="s">
        <v>145</v>
      </c>
      <c r="O1459" t="s">
        <v>146</v>
      </c>
      <c r="P1459" t="s">
        <v>147</v>
      </c>
      <c r="Q1459" t="s">
        <v>148</v>
      </c>
      <c r="R1459" t="s">
        <v>35</v>
      </c>
      <c r="S1459" t="s">
        <v>36</v>
      </c>
      <c r="T1459" t="s">
        <v>37</v>
      </c>
      <c r="U1459" t="s">
        <v>38</v>
      </c>
      <c r="V1459" t="s">
        <v>39</v>
      </c>
      <c r="W1459" t="s">
        <v>149</v>
      </c>
      <c r="X1459" t="s">
        <v>150</v>
      </c>
      <c r="Y1459" t="s">
        <v>42</v>
      </c>
    </row>
    <row r="1460" spans="1:25" x14ac:dyDescent="0.25">
      <c r="A1460">
        <v>10336</v>
      </c>
      <c r="B1460">
        <v>45</v>
      </c>
      <c r="C1460" t="s">
        <v>77</v>
      </c>
      <c r="D1460">
        <v>4</v>
      </c>
      <c r="E1460" t="s">
        <v>2809</v>
      </c>
      <c r="F1460" t="s">
        <v>945</v>
      </c>
      <c r="G1460" t="s">
        <v>28</v>
      </c>
      <c r="H1460">
        <v>4</v>
      </c>
      <c r="I1460">
        <v>11</v>
      </c>
      <c r="J1460">
        <v>2004</v>
      </c>
      <c r="K1460" t="s">
        <v>278</v>
      </c>
      <c r="L1460">
        <v>57</v>
      </c>
      <c r="M1460" t="s">
        <v>2779</v>
      </c>
      <c r="N1460" t="s">
        <v>713</v>
      </c>
      <c r="O1460" t="s">
        <v>714</v>
      </c>
      <c r="P1460" t="s">
        <v>715</v>
      </c>
      <c r="Q1460" t="s">
        <v>34</v>
      </c>
      <c r="R1460" t="s">
        <v>61</v>
      </c>
      <c r="S1460" t="s">
        <v>34</v>
      </c>
      <c r="T1460" t="s">
        <v>716</v>
      </c>
      <c r="U1460" t="s">
        <v>51</v>
      </c>
      <c r="V1460" t="s">
        <v>52</v>
      </c>
      <c r="W1460" t="s">
        <v>717</v>
      </c>
      <c r="X1460" t="s">
        <v>718</v>
      </c>
      <c r="Y1460" t="s">
        <v>65</v>
      </c>
    </row>
    <row r="1461" spans="1:25" x14ac:dyDescent="0.25">
      <c r="A1461">
        <v>10349</v>
      </c>
      <c r="B1461">
        <v>48</v>
      </c>
      <c r="C1461" t="s">
        <v>2810</v>
      </c>
      <c r="D1461">
        <v>4</v>
      </c>
      <c r="E1461" t="s">
        <v>2811</v>
      </c>
      <c r="F1461" t="s">
        <v>1117</v>
      </c>
      <c r="G1461" t="s">
        <v>28</v>
      </c>
      <c r="H1461">
        <v>4</v>
      </c>
      <c r="I1461">
        <v>12</v>
      </c>
      <c r="J1461">
        <v>2004</v>
      </c>
      <c r="K1461" t="s">
        <v>278</v>
      </c>
      <c r="L1461">
        <v>57</v>
      </c>
      <c r="M1461" t="s">
        <v>2779</v>
      </c>
      <c r="N1461" t="s">
        <v>885</v>
      </c>
      <c r="O1461" t="s">
        <v>886</v>
      </c>
      <c r="P1461" t="s">
        <v>887</v>
      </c>
      <c r="Q1461" t="s">
        <v>888</v>
      </c>
      <c r="R1461" t="s">
        <v>35</v>
      </c>
      <c r="S1461" t="s">
        <v>36</v>
      </c>
      <c r="T1461" t="s">
        <v>37</v>
      </c>
      <c r="U1461" t="s">
        <v>38</v>
      </c>
      <c r="V1461" t="s">
        <v>39</v>
      </c>
      <c r="W1461" t="s">
        <v>75</v>
      </c>
      <c r="X1461" t="s">
        <v>889</v>
      </c>
      <c r="Y1461" t="s">
        <v>42</v>
      </c>
    </row>
    <row r="1462" spans="1:25" x14ac:dyDescent="0.25">
      <c r="A1462">
        <v>10358</v>
      </c>
      <c r="B1462">
        <v>44</v>
      </c>
      <c r="C1462" t="s">
        <v>2812</v>
      </c>
      <c r="D1462">
        <v>14</v>
      </c>
      <c r="E1462" t="s">
        <v>2813</v>
      </c>
      <c r="F1462" t="s">
        <v>436</v>
      </c>
      <c r="G1462" t="s">
        <v>28</v>
      </c>
      <c r="H1462">
        <v>4</v>
      </c>
      <c r="I1462">
        <v>12</v>
      </c>
      <c r="J1462">
        <v>2004</v>
      </c>
      <c r="K1462" t="s">
        <v>278</v>
      </c>
      <c r="L1462">
        <v>57</v>
      </c>
      <c r="M1462" t="s">
        <v>2779</v>
      </c>
      <c r="N1462" t="s">
        <v>268</v>
      </c>
      <c r="O1462" t="s">
        <v>269</v>
      </c>
      <c r="P1462" t="s">
        <v>270</v>
      </c>
      <c r="Q1462" t="s">
        <v>34</v>
      </c>
      <c r="R1462" t="s">
        <v>271</v>
      </c>
      <c r="S1462" t="s">
        <v>34</v>
      </c>
      <c r="T1462" t="s">
        <v>272</v>
      </c>
      <c r="U1462" t="s">
        <v>273</v>
      </c>
      <c r="V1462" t="s">
        <v>52</v>
      </c>
      <c r="W1462" t="s">
        <v>274</v>
      </c>
      <c r="X1462" t="s">
        <v>275</v>
      </c>
      <c r="Y1462" t="s">
        <v>42</v>
      </c>
    </row>
    <row r="1463" spans="1:25" x14ac:dyDescent="0.25">
      <c r="A1463">
        <v>10371</v>
      </c>
      <c r="B1463">
        <v>25</v>
      </c>
      <c r="C1463" t="s">
        <v>2814</v>
      </c>
      <c r="D1463">
        <v>12</v>
      </c>
      <c r="E1463" t="s">
        <v>2815</v>
      </c>
      <c r="F1463" t="s">
        <v>950</v>
      </c>
      <c r="G1463" t="s">
        <v>28</v>
      </c>
      <c r="H1463">
        <v>1</v>
      </c>
      <c r="I1463">
        <v>1</v>
      </c>
      <c r="J1463">
        <v>2005</v>
      </c>
      <c r="K1463" t="s">
        <v>278</v>
      </c>
      <c r="L1463">
        <v>57</v>
      </c>
      <c r="M1463" t="s">
        <v>2779</v>
      </c>
      <c r="N1463" t="s">
        <v>417</v>
      </c>
      <c r="O1463" t="s">
        <v>418</v>
      </c>
      <c r="P1463" t="s">
        <v>419</v>
      </c>
      <c r="Q1463" t="s">
        <v>34</v>
      </c>
      <c r="R1463" t="s">
        <v>420</v>
      </c>
      <c r="S1463" t="s">
        <v>73</v>
      </c>
      <c r="T1463" t="s">
        <v>167</v>
      </c>
      <c r="U1463" t="s">
        <v>38</v>
      </c>
      <c r="V1463" t="s">
        <v>39</v>
      </c>
      <c r="W1463" t="s">
        <v>421</v>
      </c>
      <c r="X1463" t="s">
        <v>422</v>
      </c>
      <c r="Y1463" t="s">
        <v>42</v>
      </c>
    </row>
    <row r="1464" spans="1:25" x14ac:dyDescent="0.25">
      <c r="A1464">
        <v>10383</v>
      </c>
      <c r="B1464">
        <v>22</v>
      </c>
      <c r="C1464" t="s">
        <v>2267</v>
      </c>
      <c r="D1464">
        <v>2</v>
      </c>
      <c r="E1464" t="s">
        <v>2816</v>
      </c>
      <c r="F1464" t="s">
        <v>1764</v>
      </c>
      <c r="G1464" t="s">
        <v>28</v>
      </c>
      <c r="H1464">
        <v>1</v>
      </c>
      <c r="I1464">
        <v>2</v>
      </c>
      <c r="J1464">
        <v>2005</v>
      </c>
      <c r="K1464" t="s">
        <v>278</v>
      </c>
      <c r="L1464">
        <v>57</v>
      </c>
      <c r="M1464" t="s">
        <v>2779</v>
      </c>
      <c r="N1464" t="s">
        <v>268</v>
      </c>
      <c r="O1464" t="s">
        <v>269</v>
      </c>
      <c r="P1464" t="s">
        <v>270</v>
      </c>
      <c r="Q1464" t="s">
        <v>34</v>
      </c>
      <c r="R1464" t="s">
        <v>271</v>
      </c>
      <c r="S1464" t="s">
        <v>34</v>
      </c>
      <c r="T1464" t="s">
        <v>272</v>
      </c>
      <c r="U1464" t="s">
        <v>273</v>
      </c>
      <c r="V1464" t="s">
        <v>52</v>
      </c>
      <c r="W1464" t="s">
        <v>274</v>
      </c>
      <c r="X1464" t="s">
        <v>275</v>
      </c>
      <c r="Y1464" t="s">
        <v>42</v>
      </c>
    </row>
    <row r="1465" spans="1:25" x14ac:dyDescent="0.25">
      <c r="A1465">
        <v>10394</v>
      </c>
      <c r="B1465">
        <v>31</v>
      </c>
      <c r="C1465" t="s">
        <v>2817</v>
      </c>
      <c r="D1465">
        <v>2</v>
      </c>
      <c r="E1465" t="s">
        <v>2818</v>
      </c>
      <c r="F1465" t="s">
        <v>2240</v>
      </c>
      <c r="G1465" t="s">
        <v>28</v>
      </c>
      <c r="H1465">
        <v>1</v>
      </c>
      <c r="I1465">
        <v>3</v>
      </c>
      <c r="J1465">
        <v>2005</v>
      </c>
      <c r="K1465" t="s">
        <v>278</v>
      </c>
      <c r="L1465">
        <v>57</v>
      </c>
      <c r="M1465" t="s">
        <v>2779</v>
      </c>
      <c r="N1465" t="s">
        <v>268</v>
      </c>
      <c r="O1465" t="s">
        <v>269</v>
      </c>
      <c r="P1465" t="s">
        <v>270</v>
      </c>
      <c r="Q1465" t="s">
        <v>34</v>
      </c>
      <c r="R1465" t="s">
        <v>271</v>
      </c>
      <c r="S1465" t="s">
        <v>34</v>
      </c>
      <c r="T1465" t="s">
        <v>272</v>
      </c>
      <c r="U1465" t="s">
        <v>273</v>
      </c>
      <c r="V1465" t="s">
        <v>52</v>
      </c>
      <c r="W1465" t="s">
        <v>274</v>
      </c>
      <c r="X1465" t="s">
        <v>275</v>
      </c>
      <c r="Y1465" t="s">
        <v>42</v>
      </c>
    </row>
    <row r="1466" spans="1:25" x14ac:dyDescent="0.25">
      <c r="A1466">
        <v>10412</v>
      </c>
      <c r="B1466">
        <v>21</v>
      </c>
      <c r="C1466" t="s">
        <v>2797</v>
      </c>
      <c r="D1466">
        <v>2</v>
      </c>
      <c r="E1466" t="s">
        <v>2819</v>
      </c>
      <c r="F1466" t="s">
        <v>1220</v>
      </c>
      <c r="G1466" t="s">
        <v>28</v>
      </c>
      <c r="H1466">
        <v>2</v>
      </c>
      <c r="I1466">
        <v>5</v>
      </c>
      <c r="J1466">
        <v>2005</v>
      </c>
      <c r="K1466" t="s">
        <v>278</v>
      </c>
      <c r="L1466">
        <v>57</v>
      </c>
      <c r="M1466" t="s">
        <v>2779</v>
      </c>
      <c r="N1466" t="s">
        <v>268</v>
      </c>
      <c r="O1466" t="s">
        <v>269</v>
      </c>
      <c r="P1466" t="s">
        <v>270</v>
      </c>
      <c r="Q1466" t="s">
        <v>34</v>
      </c>
      <c r="R1466" t="s">
        <v>271</v>
      </c>
      <c r="S1466" t="s">
        <v>34</v>
      </c>
      <c r="T1466" t="s">
        <v>272</v>
      </c>
      <c r="U1466" t="s">
        <v>273</v>
      </c>
      <c r="V1466" t="s">
        <v>52</v>
      </c>
      <c r="W1466" t="s">
        <v>274</v>
      </c>
      <c r="X1466" t="s">
        <v>275</v>
      </c>
      <c r="Y1466" t="s">
        <v>42</v>
      </c>
    </row>
    <row r="1467" spans="1:25" x14ac:dyDescent="0.25">
      <c r="A1467">
        <v>10425</v>
      </c>
      <c r="B1467">
        <v>55</v>
      </c>
      <c r="C1467" t="s">
        <v>2793</v>
      </c>
      <c r="D1467">
        <v>1</v>
      </c>
      <c r="E1467" t="s">
        <v>2820</v>
      </c>
      <c r="F1467" t="s">
        <v>467</v>
      </c>
      <c r="G1467" t="s">
        <v>468</v>
      </c>
      <c r="H1467">
        <v>2</v>
      </c>
      <c r="I1467">
        <v>5</v>
      </c>
      <c r="J1467">
        <v>2005</v>
      </c>
      <c r="K1467" t="s">
        <v>278</v>
      </c>
      <c r="L1467">
        <v>57</v>
      </c>
      <c r="M1467" t="s">
        <v>2779</v>
      </c>
      <c r="N1467" t="s">
        <v>172</v>
      </c>
      <c r="O1467" t="s">
        <v>173</v>
      </c>
      <c r="P1467" t="s">
        <v>174</v>
      </c>
      <c r="Q1467" t="s">
        <v>34</v>
      </c>
      <c r="R1467" t="s">
        <v>175</v>
      </c>
      <c r="S1467" t="s">
        <v>34</v>
      </c>
      <c r="T1467" t="s">
        <v>176</v>
      </c>
      <c r="U1467" t="s">
        <v>51</v>
      </c>
      <c r="V1467" t="s">
        <v>52</v>
      </c>
      <c r="W1467" t="s">
        <v>177</v>
      </c>
      <c r="X1467" t="s">
        <v>178</v>
      </c>
      <c r="Y1467" t="s">
        <v>42</v>
      </c>
    </row>
    <row r="1468" spans="1:25" x14ac:dyDescent="0.25">
      <c r="A1468">
        <v>10107</v>
      </c>
      <c r="B1468">
        <v>25</v>
      </c>
      <c r="C1468" t="s">
        <v>77</v>
      </c>
      <c r="D1468">
        <v>3</v>
      </c>
      <c r="E1468" t="s">
        <v>2821</v>
      </c>
      <c r="F1468" t="s">
        <v>27</v>
      </c>
      <c r="G1468" t="s">
        <v>28</v>
      </c>
      <c r="H1468">
        <v>1</v>
      </c>
      <c r="I1468">
        <v>2</v>
      </c>
      <c r="J1468">
        <v>2003</v>
      </c>
      <c r="K1468" t="s">
        <v>29</v>
      </c>
      <c r="L1468">
        <v>112</v>
      </c>
      <c r="M1468" t="s">
        <v>2822</v>
      </c>
      <c r="N1468" t="s">
        <v>31</v>
      </c>
      <c r="O1468" t="s">
        <v>32</v>
      </c>
      <c r="P1468" t="s">
        <v>33</v>
      </c>
      <c r="Q1468" t="s">
        <v>34</v>
      </c>
      <c r="R1468" t="s">
        <v>35</v>
      </c>
      <c r="S1468" t="s">
        <v>36</v>
      </c>
      <c r="T1468" t="s">
        <v>37</v>
      </c>
      <c r="U1468" t="s">
        <v>38</v>
      </c>
      <c r="V1468" t="s">
        <v>39</v>
      </c>
      <c r="W1468" t="s">
        <v>40</v>
      </c>
      <c r="X1468" t="s">
        <v>41</v>
      </c>
      <c r="Y1468" t="s">
        <v>42</v>
      </c>
    </row>
    <row r="1469" spans="1:25" x14ac:dyDescent="0.25">
      <c r="A1469">
        <v>10120</v>
      </c>
      <c r="B1469">
        <v>35</v>
      </c>
      <c r="C1469" t="s">
        <v>2823</v>
      </c>
      <c r="D1469">
        <v>1</v>
      </c>
      <c r="E1469" t="s">
        <v>2824</v>
      </c>
      <c r="F1469" t="s">
        <v>474</v>
      </c>
      <c r="G1469" t="s">
        <v>28</v>
      </c>
      <c r="H1469">
        <v>2</v>
      </c>
      <c r="I1469">
        <v>4</v>
      </c>
      <c r="J1469">
        <v>2003</v>
      </c>
      <c r="K1469" t="s">
        <v>29</v>
      </c>
      <c r="L1469">
        <v>112</v>
      </c>
      <c r="M1469" t="s">
        <v>2822</v>
      </c>
      <c r="N1469" t="s">
        <v>132</v>
      </c>
      <c r="O1469" t="s">
        <v>133</v>
      </c>
      <c r="P1469" t="s">
        <v>134</v>
      </c>
      <c r="Q1469" t="s">
        <v>135</v>
      </c>
      <c r="R1469" t="s">
        <v>136</v>
      </c>
      <c r="S1469" t="s">
        <v>137</v>
      </c>
      <c r="T1469" t="s">
        <v>138</v>
      </c>
      <c r="U1469" t="s">
        <v>139</v>
      </c>
      <c r="V1469" t="s">
        <v>140</v>
      </c>
      <c r="W1469" t="s">
        <v>141</v>
      </c>
      <c r="X1469" t="s">
        <v>142</v>
      </c>
      <c r="Y1469" t="s">
        <v>65</v>
      </c>
    </row>
    <row r="1470" spans="1:25" x14ac:dyDescent="0.25">
      <c r="A1470">
        <v>10134</v>
      </c>
      <c r="B1470">
        <v>35</v>
      </c>
      <c r="C1470" t="s">
        <v>2825</v>
      </c>
      <c r="D1470">
        <v>3</v>
      </c>
      <c r="E1470" t="s">
        <v>2826</v>
      </c>
      <c r="F1470" t="s">
        <v>57</v>
      </c>
      <c r="G1470" t="s">
        <v>28</v>
      </c>
      <c r="H1470">
        <v>3</v>
      </c>
      <c r="I1470">
        <v>7</v>
      </c>
      <c r="J1470">
        <v>2003</v>
      </c>
      <c r="K1470" t="s">
        <v>29</v>
      </c>
      <c r="L1470">
        <v>112</v>
      </c>
      <c r="M1470" t="s">
        <v>2822</v>
      </c>
      <c r="N1470" t="s">
        <v>58</v>
      </c>
      <c r="O1470" t="s">
        <v>59</v>
      </c>
      <c r="P1470" t="s">
        <v>60</v>
      </c>
      <c r="Q1470" t="s">
        <v>34</v>
      </c>
      <c r="R1470" t="s">
        <v>61</v>
      </c>
      <c r="S1470" t="s">
        <v>34</v>
      </c>
      <c r="T1470" t="s">
        <v>62</v>
      </c>
      <c r="U1470" t="s">
        <v>51</v>
      </c>
      <c r="V1470" t="s">
        <v>52</v>
      </c>
      <c r="W1470" t="s">
        <v>63</v>
      </c>
      <c r="X1470" t="s">
        <v>64</v>
      </c>
      <c r="Y1470" t="s">
        <v>65</v>
      </c>
    </row>
    <row r="1471" spans="1:25" x14ac:dyDescent="0.25">
      <c r="A1471">
        <v>10145</v>
      </c>
      <c r="B1471">
        <v>43</v>
      </c>
      <c r="C1471" t="s">
        <v>2248</v>
      </c>
      <c r="D1471">
        <v>7</v>
      </c>
      <c r="E1471" t="s">
        <v>2827</v>
      </c>
      <c r="F1471" t="s">
        <v>68</v>
      </c>
      <c r="G1471" t="s">
        <v>28</v>
      </c>
      <c r="H1471">
        <v>3</v>
      </c>
      <c r="I1471">
        <v>8</v>
      </c>
      <c r="J1471">
        <v>2003</v>
      </c>
      <c r="K1471" t="s">
        <v>29</v>
      </c>
      <c r="L1471">
        <v>112</v>
      </c>
      <c r="M1471" t="s">
        <v>2822</v>
      </c>
      <c r="N1471" t="s">
        <v>69</v>
      </c>
      <c r="O1471" t="s">
        <v>70</v>
      </c>
      <c r="P1471" t="s">
        <v>71</v>
      </c>
      <c r="Q1471" t="s">
        <v>34</v>
      </c>
      <c r="R1471" t="s">
        <v>72</v>
      </c>
      <c r="S1471" t="s">
        <v>73</v>
      </c>
      <c r="T1471" t="s">
        <v>74</v>
      </c>
      <c r="U1471" t="s">
        <v>38</v>
      </c>
      <c r="V1471" t="s">
        <v>39</v>
      </c>
      <c r="W1471" t="s">
        <v>75</v>
      </c>
      <c r="X1471" t="s">
        <v>76</v>
      </c>
      <c r="Y1471" t="s">
        <v>65</v>
      </c>
    </row>
    <row r="1472" spans="1:25" x14ac:dyDescent="0.25">
      <c r="A1472">
        <v>10159</v>
      </c>
      <c r="B1472">
        <v>44</v>
      </c>
      <c r="C1472" t="s">
        <v>77</v>
      </c>
      <c r="D1472">
        <v>15</v>
      </c>
      <c r="E1472" t="s">
        <v>2828</v>
      </c>
      <c r="F1472" t="s">
        <v>79</v>
      </c>
      <c r="G1472" t="s">
        <v>28</v>
      </c>
      <c r="H1472">
        <v>4</v>
      </c>
      <c r="I1472">
        <v>10</v>
      </c>
      <c r="J1472">
        <v>2003</v>
      </c>
      <c r="K1472" t="s">
        <v>29</v>
      </c>
      <c r="L1472">
        <v>112</v>
      </c>
      <c r="M1472" t="s">
        <v>2822</v>
      </c>
      <c r="N1472" t="s">
        <v>80</v>
      </c>
      <c r="O1472" t="s">
        <v>81</v>
      </c>
      <c r="P1472" t="s">
        <v>82</v>
      </c>
      <c r="Q1472" t="s">
        <v>34</v>
      </c>
      <c r="R1472" t="s">
        <v>83</v>
      </c>
      <c r="S1472" t="s">
        <v>73</v>
      </c>
      <c r="T1472" t="s">
        <v>34</v>
      </c>
      <c r="U1472" t="s">
        <v>38</v>
      </c>
      <c r="V1472" t="s">
        <v>39</v>
      </c>
      <c r="W1472" t="s">
        <v>84</v>
      </c>
      <c r="X1472" t="s">
        <v>76</v>
      </c>
      <c r="Y1472" t="s">
        <v>65</v>
      </c>
    </row>
    <row r="1473" spans="1:25" x14ac:dyDescent="0.25">
      <c r="A1473">
        <v>10168</v>
      </c>
      <c r="B1473">
        <v>50</v>
      </c>
      <c r="C1473" t="s">
        <v>77</v>
      </c>
      <c r="D1473">
        <v>2</v>
      </c>
      <c r="E1473" t="s">
        <v>2829</v>
      </c>
      <c r="F1473" t="s">
        <v>87</v>
      </c>
      <c r="G1473" t="s">
        <v>28</v>
      </c>
      <c r="H1473">
        <v>4</v>
      </c>
      <c r="I1473">
        <v>10</v>
      </c>
      <c r="J1473">
        <v>2003</v>
      </c>
      <c r="K1473" t="s">
        <v>29</v>
      </c>
      <c r="L1473">
        <v>112</v>
      </c>
      <c r="M1473" t="s">
        <v>2822</v>
      </c>
      <c r="N1473" t="s">
        <v>88</v>
      </c>
      <c r="O1473" t="s">
        <v>89</v>
      </c>
      <c r="P1473" t="s">
        <v>90</v>
      </c>
      <c r="Q1473" t="s">
        <v>34</v>
      </c>
      <c r="R1473" t="s">
        <v>91</v>
      </c>
      <c r="S1473" t="s">
        <v>73</v>
      </c>
      <c r="T1473" t="s">
        <v>92</v>
      </c>
      <c r="U1473" t="s">
        <v>38</v>
      </c>
      <c r="V1473" t="s">
        <v>39</v>
      </c>
      <c r="W1473" t="s">
        <v>93</v>
      </c>
      <c r="X1473" t="s">
        <v>94</v>
      </c>
      <c r="Y1473" t="s">
        <v>65</v>
      </c>
    </row>
    <row r="1474" spans="1:25" x14ac:dyDescent="0.25">
      <c r="A1474">
        <v>10180</v>
      </c>
      <c r="B1474">
        <v>48</v>
      </c>
      <c r="C1474" t="s">
        <v>77</v>
      </c>
      <c r="D1474">
        <v>10</v>
      </c>
      <c r="E1474" t="s">
        <v>2830</v>
      </c>
      <c r="F1474" t="s">
        <v>97</v>
      </c>
      <c r="G1474" t="s">
        <v>28</v>
      </c>
      <c r="H1474">
        <v>4</v>
      </c>
      <c r="I1474">
        <v>11</v>
      </c>
      <c r="J1474">
        <v>2003</v>
      </c>
      <c r="K1474" t="s">
        <v>29</v>
      </c>
      <c r="L1474">
        <v>112</v>
      </c>
      <c r="M1474" t="s">
        <v>2822</v>
      </c>
      <c r="N1474" t="s">
        <v>98</v>
      </c>
      <c r="O1474" t="s">
        <v>99</v>
      </c>
      <c r="P1474" t="s">
        <v>100</v>
      </c>
      <c r="Q1474" t="s">
        <v>34</v>
      </c>
      <c r="R1474" t="s">
        <v>101</v>
      </c>
      <c r="S1474" t="s">
        <v>34</v>
      </c>
      <c r="T1474" t="s">
        <v>102</v>
      </c>
      <c r="U1474" t="s">
        <v>51</v>
      </c>
      <c r="V1474" t="s">
        <v>52</v>
      </c>
      <c r="W1474" t="s">
        <v>103</v>
      </c>
      <c r="X1474" t="s">
        <v>104</v>
      </c>
      <c r="Y1474" t="s">
        <v>65</v>
      </c>
    </row>
    <row r="1475" spans="1:25" x14ac:dyDescent="0.25">
      <c r="A1475">
        <v>10188</v>
      </c>
      <c r="B1475">
        <v>25</v>
      </c>
      <c r="C1475" t="s">
        <v>77</v>
      </c>
      <c r="D1475">
        <v>2</v>
      </c>
      <c r="E1475" t="s">
        <v>2831</v>
      </c>
      <c r="F1475" t="s">
        <v>106</v>
      </c>
      <c r="G1475" t="s">
        <v>28</v>
      </c>
      <c r="H1475">
        <v>4</v>
      </c>
      <c r="I1475">
        <v>11</v>
      </c>
      <c r="J1475">
        <v>2003</v>
      </c>
      <c r="K1475" t="s">
        <v>29</v>
      </c>
      <c r="L1475">
        <v>112</v>
      </c>
      <c r="M1475" t="s">
        <v>2822</v>
      </c>
      <c r="N1475" t="s">
        <v>107</v>
      </c>
      <c r="O1475" t="s">
        <v>108</v>
      </c>
      <c r="P1475" t="s">
        <v>109</v>
      </c>
      <c r="Q1475" t="s">
        <v>34</v>
      </c>
      <c r="R1475" t="s">
        <v>110</v>
      </c>
      <c r="S1475" t="s">
        <v>34</v>
      </c>
      <c r="T1475" t="s">
        <v>111</v>
      </c>
      <c r="U1475" t="s">
        <v>112</v>
      </c>
      <c r="V1475" t="s">
        <v>52</v>
      </c>
      <c r="W1475" t="s">
        <v>113</v>
      </c>
      <c r="X1475" t="s">
        <v>114</v>
      </c>
      <c r="Y1475" t="s">
        <v>42</v>
      </c>
    </row>
    <row r="1476" spans="1:25" x14ac:dyDescent="0.25">
      <c r="A1476">
        <v>10201</v>
      </c>
      <c r="B1476">
        <v>39</v>
      </c>
      <c r="C1476" t="s">
        <v>77</v>
      </c>
      <c r="D1476">
        <v>3</v>
      </c>
      <c r="E1476" t="s">
        <v>2832</v>
      </c>
      <c r="F1476" t="s">
        <v>117</v>
      </c>
      <c r="G1476" t="s">
        <v>28</v>
      </c>
      <c r="H1476">
        <v>4</v>
      </c>
      <c r="I1476">
        <v>12</v>
      </c>
      <c r="J1476">
        <v>2003</v>
      </c>
      <c r="K1476" t="s">
        <v>29</v>
      </c>
      <c r="L1476">
        <v>112</v>
      </c>
      <c r="M1476" t="s">
        <v>2822</v>
      </c>
      <c r="N1476" t="s">
        <v>118</v>
      </c>
      <c r="O1476" t="s">
        <v>119</v>
      </c>
      <c r="P1476" t="s">
        <v>120</v>
      </c>
      <c r="Q1476" t="s">
        <v>34</v>
      </c>
      <c r="R1476" t="s">
        <v>83</v>
      </c>
      <c r="S1476" t="s">
        <v>73</v>
      </c>
      <c r="T1476" t="s">
        <v>34</v>
      </c>
      <c r="U1476" t="s">
        <v>38</v>
      </c>
      <c r="V1476" t="s">
        <v>39</v>
      </c>
      <c r="W1476" t="s">
        <v>121</v>
      </c>
      <c r="X1476" t="s">
        <v>76</v>
      </c>
      <c r="Y1476" t="s">
        <v>65</v>
      </c>
    </row>
    <row r="1477" spans="1:25" x14ac:dyDescent="0.25">
      <c r="A1477">
        <v>10211</v>
      </c>
      <c r="B1477">
        <v>25</v>
      </c>
      <c r="C1477" t="s">
        <v>2833</v>
      </c>
      <c r="D1477">
        <v>15</v>
      </c>
      <c r="E1477" t="s">
        <v>2834</v>
      </c>
      <c r="F1477" t="s">
        <v>123</v>
      </c>
      <c r="G1477" t="s">
        <v>28</v>
      </c>
      <c r="H1477">
        <v>1</v>
      </c>
      <c r="I1477">
        <v>1</v>
      </c>
      <c r="J1477">
        <v>2004</v>
      </c>
      <c r="K1477" t="s">
        <v>29</v>
      </c>
      <c r="L1477">
        <v>112</v>
      </c>
      <c r="M1477" t="s">
        <v>2822</v>
      </c>
      <c r="N1477" t="s">
        <v>124</v>
      </c>
      <c r="O1477" t="s">
        <v>125</v>
      </c>
      <c r="P1477" t="s">
        <v>126</v>
      </c>
      <c r="Q1477" t="s">
        <v>34</v>
      </c>
      <c r="R1477" t="s">
        <v>61</v>
      </c>
      <c r="S1477" t="s">
        <v>34</v>
      </c>
      <c r="T1477" t="s">
        <v>127</v>
      </c>
      <c r="U1477" t="s">
        <v>51</v>
      </c>
      <c r="V1477" t="s">
        <v>52</v>
      </c>
      <c r="W1477" t="s">
        <v>128</v>
      </c>
      <c r="X1477" t="s">
        <v>129</v>
      </c>
      <c r="Y1477" t="s">
        <v>42</v>
      </c>
    </row>
    <row r="1478" spans="1:25" x14ac:dyDescent="0.25">
      <c r="A1478">
        <v>10223</v>
      </c>
      <c r="B1478">
        <v>32</v>
      </c>
      <c r="C1478" t="s">
        <v>2835</v>
      </c>
      <c r="D1478">
        <v>2</v>
      </c>
      <c r="E1478" t="s">
        <v>2836</v>
      </c>
      <c r="F1478" t="s">
        <v>131</v>
      </c>
      <c r="G1478" t="s">
        <v>28</v>
      </c>
      <c r="H1478">
        <v>1</v>
      </c>
      <c r="I1478">
        <v>2</v>
      </c>
      <c r="J1478">
        <v>2004</v>
      </c>
      <c r="K1478" t="s">
        <v>29</v>
      </c>
      <c r="L1478">
        <v>112</v>
      </c>
      <c r="M1478" t="s">
        <v>2822</v>
      </c>
      <c r="N1478" t="s">
        <v>132</v>
      </c>
      <c r="O1478" t="s">
        <v>133</v>
      </c>
      <c r="P1478" t="s">
        <v>134</v>
      </c>
      <c r="Q1478" t="s">
        <v>135</v>
      </c>
      <c r="R1478" t="s">
        <v>136</v>
      </c>
      <c r="S1478" t="s">
        <v>137</v>
      </c>
      <c r="T1478" t="s">
        <v>138</v>
      </c>
      <c r="U1478" t="s">
        <v>139</v>
      </c>
      <c r="V1478" t="s">
        <v>140</v>
      </c>
      <c r="W1478" t="s">
        <v>141</v>
      </c>
      <c r="X1478" t="s">
        <v>142</v>
      </c>
      <c r="Y1478" t="s">
        <v>42</v>
      </c>
    </row>
    <row r="1479" spans="1:25" x14ac:dyDescent="0.25">
      <c r="A1479">
        <v>10237</v>
      </c>
      <c r="B1479">
        <v>20</v>
      </c>
      <c r="C1479" t="s">
        <v>77</v>
      </c>
      <c r="D1479">
        <v>8</v>
      </c>
      <c r="E1479" t="s">
        <v>2837</v>
      </c>
      <c r="F1479" t="s">
        <v>144</v>
      </c>
      <c r="G1479" t="s">
        <v>28</v>
      </c>
      <c r="H1479">
        <v>2</v>
      </c>
      <c r="I1479">
        <v>4</v>
      </c>
      <c r="J1479">
        <v>2004</v>
      </c>
      <c r="K1479" t="s">
        <v>29</v>
      </c>
      <c r="L1479">
        <v>112</v>
      </c>
      <c r="M1479" t="s">
        <v>2822</v>
      </c>
      <c r="N1479" t="s">
        <v>145</v>
      </c>
      <c r="O1479" t="s">
        <v>146</v>
      </c>
      <c r="P1479" t="s">
        <v>147</v>
      </c>
      <c r="Q1479" t="s">
        <v>148</v>
      </c>
      <c r="R1479" t="s">
        <v>35</v>
      </c>
      <c r="S1479" t="s">
        <v>36</v>
      </c>
      <c r="T1479" t="s">
        <v>37</v>
      </c>
      <c r="U1479" t="s">
        <v>38</v>
      </c>
      <c r="V1479" t="s">
        <v>39</v>
      </c>
      <c r="W1479" t="s">
        <v>149</v>
      </c>
      <c r="X1479" t="s">
        <v>150</v>
      </c>
      <c r="Y1479" t="s">
        <v>42</v>
      </c>
    </row>
    <row r="1480" spans="1:25" x14ac:dyDescent="0.25">
      <c r="A1480">
        <v>10251</v>
      </c>
      <c r="B1480">
        <v>26</v>
      </c>
      <c r="C1480" t="s">
        <v>77</v>
      </c>
      <c r="D1480">
        <v>3</v>
      </c>
      <c r="E1480" t="s">
        <v>2838</v>
      </c>
      <c r="F1480" t="s">
        <v>152</v>
      </c>
      <c r="G1480" t="s">
        <v>28</v>
      </c>
      <c r="H1480">
        <v>2</v>
      </c>
      <c r="I1480">
        <v>5</v>
      </c>
      <c r="J1480">
        <v>2004</v>
      </c>
      <c r="K1480" t="s">
        <v>29</v>
      </c>
      <c r="L1480">
        <v>112</v>
      </c>
      <c r="M1480" t="s">
        <v>2822</v>
      </c>
      <c r="N1480" t="s">
        <v>153</v>
      </c>
      <c r="O1480" t="s">
        <v>154</v>
      </c>
      <c r="P1480" t="s">
        <v>155</v>
      </c>
      <c r="Q1480" t="s">
        <v>34</v>
      </c>
      <c r="R1480" t="s">
        <v>156</v>
      </c>
      <c r="S1480" t="s">
        <v>157</v>
      </c>
      <c r="T1480" t="s">
        <v>158</v>
      </c>
      <c r="U1480" t="s">
        <v>38</v>
      </c>
      <c r="V1480" t="s">
        <v>39</v>
      </c>
      <c r="W1480" t="s">
        <v>84</v>
      </c>
      <c r="X1480" t="s">
        <v>159</v>
      </c>
      <c r="Y1480" t="s">
        <v>42</v>
      </c>
    </row>
    <row r="1481" spans="1:25" x14ac:dyDescent="0.25">
      <c r="A1481">
        <v>10263</v>
      </c>
      <c r="B1481">
        <v>42</v>
      </c>
      <c r="C1481" t="s">
        <v>77</v>
      </c>
      <c r="D1481">
        <v>3</v>
      </c>
      <c r="E1481" t="s">
        <v>2839</v>
      </c>
      <c r="F1481" t="s">
        <v>161</v>
      </c>
      <c r="G1481" t="s">
        <v>28</v>
      </c>
      <c r="H1481">
        <v>2</v>
      </c>
      <c r="I1481">
        <v>6</v>
      </c>
      <c r="J1481">
        <v>2004</v>
      </c>
      <c r="K1481" t="s">
        <v>29</v>
      </c>
      <c r="L1481">
        <v>112</v>
      </c>
      <c r="M1481" t="s">
        <v>2822</v>
      </c>
      <c r="N1481" t="s">
        <v>162</v>
      </c>
      <c r="O1481" t="s">
        <v>163</v>
      </c>
      <c r="P1481" t="s">
        <v>164</v>
      </c>
      <c r="Q1481" t="s">
        <v>34</v>
      </c>
      <c r="R1481" t="s">
        <v>165</v>
      </c>
      <c r="S1481" t="s">
        <v>166</v>
      </c>
      <c r="T1481" t="s">
        <v>167</v>
      </c>
      <c r="U1481" t="s">
        <v>38</v>
      </c>
      <c r="V1481" t="s">
        <v>39</v>
      </c>
      <c r="W1481" t="s">
        <v>168</v>
      </c>
      <c r="X1481" t="s">
        <v>76</v>
      </c>
      <c r="Y1481" t="s">
        <v>65</v>
      </c>
    </row>
    <row r="1482" spans="1:25" x14ac:dyDescent="0.25">
      <c r="A1482">
        <v>10275</v>
      </c>
      <c r="B1482">
        <v>21</v>
      </c>
      <c r="C1482" t="s">
        <v>77</v>
      </c>
      <c r="D1482">
        <v>2</v>
      </c>
      <c r="E1482" t="s">
        <v>2840</v>
      </c>
      <c r="F1482" t="s">
        <v>171</v>
      </c>
      <c r="G1482" t="s">
        <v>28</v>
      </c>
      <c r="H1482">
        <v>3</v>
      </c>
      <c r="I1482">
        <v>7</v>
      </c>
      <c r="J1482">
        <v>2004</v>
      </c>
      <c r="K1482" t="s">
        <v>29</v>
      </c>
      <c r="L1482">
        <v>112</v>
      </c>
      <c r="M1482" t="s">
        <v>2822</v>
      </c>
      <c r="N1482" t="s">
        <v>172</v>
      </c>
      <c r="O1482" t="s">
        <v>173</v>
      </c>
      <c r="P1482" t="s">
        <v>174</v>
      </c>
      <c r="Q1482" t="s">
        <v>34</v>
      </c>
      <c r="R1482" t="s">
        <v>175</v>
      </c>
      <c r="S1482" t="s">
        <v>34</v>
      </c>
      <c r="T1482" t="s">
        <v>176</v>
      </c>
      <c r="U1482" t="s">
        <v>51</v>
      </c>
      <c r="V1482" t="s">
        <v>52</v>
      </c>
      <c r="W1482" t="s">
        <v>177</v>
      </c>
      <c r="X1482" t="s">
        <v>178</v>
      </c>
      <c r="Y1482" t="s">
        <v>42</v>
      </c>
    </row>
    <row r="1483" spans="1:25" x14ac:dyDescent="0.25">
      <c r="A1483">
        <v>10285</v>
      </c>
      <c r="B1483">
        <v>34</v>
      </c>
      <c r="C1483" t="s">
        <v>77</v>
      </c>
      <c r="D1483">
        <v>7</v>
      </c>
      <c r="E1483" t="s">
        <v>2841</v>
      </c>
      <c r="F1483" t="s">
        <v>180</v>
      </c>
      <c r="G1483" t="s">
        <v>28</v>
      </c>
      <c r="H1483">
        <v>3</v>
      </c>
      <c r="I1483">
        <v>8</v>
      </c>
      <c r="J1483">
        <v>2004</v>
      </c>
      <c r="K1483" t="s">
        <v>29</v>
      </c>
      <c r="L1483">
        <v>112</v>
      </c>
      <c r="M1483" t="s">
        <v>2822</v>
      </c>
      <c r="N1483" t="s">
        <v>181</v>
      </c>
      <c r="O1483" t="s">
        <v>182</v>
      </c>
      <c r="P1483" t="s">
        <v>183</v>
      </c>
      <c r="Q1483" t="s">
        <v>34</v>
      </c>
      <c r="R1483" t="s">
        <v>184</v>
      </c>
      <c r="S1483" t="s">
        <v>185</v>
      </c>
      <c r="T1483" t="s">
        <v>186</v>
      </c>
      <c r="U1483" t="s">
        <v>38</v>
      </c>
      <c r="V1483" t="s">
        <v>39</v>
      </c>
      <c r="W1483" t="s">
        <v>187</v>
      </c>
      <c r="X1483" t="s">
        <v>188</v>
      </c>
      <c r="Y1483" t="s">
        <v>65</v>
      </c>
    </row>
    <row r="1484" spans="1:25" x14ac:dyDescent="0.25">
      <c r="A1484">
        <v>10299</v>
      </c>
      <c r="B1484">
        <v>47</v>
      </c>
      <c r="C1484" t="s">
        <v>77</v>
      </c>
      <c r="D1484">
        <v>10</v>
      </c>
      <c r="E1484" t="s">
        <v>2842</v>
      </c>
      <c r="F1484" t="s">
        <v>190</v>
      </c>
      <c r="G1484" t="s">
        <v>28</v>
      </c>
      <c r="H1484">
        <v>3</v>
      </c>
      <c r="I1484">
        <v>9</v>
      </c>
      <c r="J1484">
        <v>2004</v>
      </c>
      <c r="K1484" t="s">
        <v>29</v>
      </c>
      <c r="L1484">
        <v>112</v>
      </c>
      <c r="M1484" t="s">
        <v>2822</v>
      </c>
      <c r="N1484" t="s">
        <v>191</v>
      </c>
      <c r="O1484" t="s">
        <v>192</v>
      </c>
      <c r="P1484" t="s">
        <v>193</v>
      </c>
      <c r="Q1484" t="s">
        <v>34</v>
      </c>
      <c r="R1484" t="s">
        <v>194</v>
      </c>
      <c r="S1484" t="s">
        <v>34</v>
      </c>
      <c r="T1484" t="s">
        <v>195</v>
      </c>
      <c r="U1484" t="s">
        <v>196</v>
      </c>
      <c r="V1484" t="s">
        <v>52</v>
      </c>
      <c r="W1484" t="s">
        <v>197</v>
      </c>
      <c r="X1484" t="s">
        <v>198</v>
      </c>
      <c r="Y1484" t="s">
        <v>65</v>
      </c>
    </row>
    <row r="1485" spans="1:25" x14ac:dyDescent="0.25">
      <c r="A1485">
        <v>10309</v>
      </c>
      <c r="B1485">
        <v>21</v>
      </c>
      <c r="C1485" t="s">
        <v>77</v>
      </c>
      <c r="D1485">
        <v>6</v>
      </c>
      <c r="E1485" t="s">
        <v>2843</v>
      </c>
      <c r="F1485" t="s">
        <v>200</v>
      </c>
      <c r="G1485" t="s">
        <v>28</v>
      </c>
      <c r="H1485">
        <v>4</v>
      </c>
      <c r="I1485">
        <v>10</v>
      </c>
      <c r="J1485">
        <v>2004</v>
      </c>
      <c r="K1485" t="s">
        <v>29</v>
      </c>
      <c r="L1485">
        <v>112</v>
      </c>
      <c r="M1485" t="s">
        <v>2822</v>
      </c>
      <c r="N1485" t="s">
        <v>201</v>
      </c>
      <c r="O1485" t="s">
        <v>202</v>
      </c>
      <c r="P1485" t="s">
        <v>203</v>
      </c>
      <c r="Q1485" t="s">
        <v>34</v>
      </c>
      <c r="R1485" t="s">
        <v>204</v>
      </c>
      <c r="S1485" t="s">
        <v>34</v>
      </c>
      <c r="T1485" t="s">
        <v>205</v>
      </c>
      <c r="U1485" t="s">
        <v>112</v>
      </c>
      <c r="V1485" t="s">
        <v>52</v>
      </c>
      <c r="W1485" t="s">
        <v>206</v>
      </c>
      <c r="X1485" t="s">
        <v>207</v>
      </c>
      <c r="Y1485" t="s">
        <v>42</v>
      </c>
    </row>
    <row r="1486" spans="1:25" x14ac:dyDescent="0.25">
      <c r="A1486">
        <v>10318</v>
      </c>
      <c r="B1486">
        <v>48</v>
      </c>
      <c r="C1486" t="s">
        <v>77</v>
      </c>
      <c r="D1486">
        <v>2</v>
      </c>
      <c r="E1486" t="s">
        <v>2844</v>
      </c>
      <c r="F1486" t="s">
        <v>209</v>
      </c>
      <c r="G1486" t="s">
        <v>28</v>
      </c>
      <c r="H1486">
        <v>4</v>
      </c>
      <c r="I1486">
        <v>11</v>
      </c>
      <c r="J1486">
        <v>2004</v>
      </c>
      <c r="K1486" t="s">
        <v>29</v>
      </c>
      <c r="L1486">
        <v>112</v>
      </c>
      <c r="M1486" t="s">
        <v>2822</v>
      </c>
      <c r="N1486" t="s">
        <v>210</v>
      </c>
      <c r="O1486" t="s">
        <v>211</v>
      </c>
      <c r="P1486" t="s">
        <v>212</v>
      </c>
      <c r="Q1486" t="s">
        <v>34</v>
      </c>
      <c r="R1486" t="s">
        <v>213</v>
      </c>
      <c r="S1486" t="s">
        <v>214</v>
      </c>
      <c r="T1486" t="s">
        <v>215</v>
      </c>
      <c r="U1486" t="s">
        <v>38</v>
      </c>
      <c r="V1486" t="s">
        <v>39</v>
      </c>
      <c r="W1486" t="s">
        <v>40</v>
      </c>
      <c r="X1486" t="s">
        <v>216</v>
      </c>
      <c r="Y1486" t="s">
        <v>65</v>
      </c>
    </row>
    <row r="1487" spans="1:25" x14ac:dyDescent="0.25">
      <c r="A1487">
        <v>10329</v>
      </c>
      <c r="B1487">
        <v>30</v>
      </c>
      <c r="C1487" t="s">
        <v>2845</v>
      </c>
      <c r="D1487">
        <v>7</v>
      </c>
      <c r="E1487" t="s">
        <v>2846</v>
      </c>
      <c r="F1487" t="s">
        <v>218</v>
      </c>
      <c r="G1487" t="s">
        <v>28</v>
      </c>
      <c r="H1487">
        <v>4</v>
      </c>
      <c r="I1487">
        <v>11</v>
      </c>
      <c r="J1487">
        <v>2004</v>
      </c>
      <c r="K1487" t="s">
        <v>29</v>
      </c>
      <c r="L1487">
        <v>112</v>
      </c>
      <c r="M1487" t="s">
        <v>2822</v>
      </c>
      <c r="N1487" t="s">
        <v>31</v>
      </c>
      <c r="O1487" t="s">
        <v>32</v>
      </c>
      <c r="P1487" t="s">
        <v>33</v>
      </c>
      <c r="Q1487" t="s">
        <v>34</v>
      </c>
      <c r="R1487" t="s">
        <v>35</v>
      </c>
      <c r="S1487" t="s">
        <v>36</v>
      </c>
      <c r="T1487" t="s">
        <v>37</v>
      </c>
      <c r="U1487" t="s">
        <v>38</v>
      </c>
      <c r="V1487" t="s">
        <v>39</v>
      </c>
      <c r="W1487" t="s">
        <v>40</v>
      </c>
      <c r="X1487" t="s">
        <v>41</v>
      </c>
      <c r="Y1487" t="s">
        <v>42</v>
      </c>
    </row>
    <row r="1488" spans="1:25" x14ac:dyDescent="0.25">
      <c r="A1488">
        <v>10339</v>
      </c>
      <c r="B1488">
        <v>27</v>
      </c>
      <c r="C1488" t="s">
        <v>2847</v>
      </c>
      <c r="D1488">
        <v>10</v>
      </c>
      <c r="E1488" t="s">
        <v>2848</v>
      </c>
      <c r="F1488" t="s">
        <v>519</v>
      </c>
      <c r="G1488" t="s">
        <v>28</v>
      </c>
      <c r="H1488">
        <v>4</v>
      </c>
      <c r="I1488">
        <v>11</v>
      </c>
      <c r="J1488">
        <v>2004</v>
      </c>
      <c r="K1488" t="s">
        <v>29</v>
      </c>
      <c r="L1488">
        <v>112</v>
      </c>
      <c r="M1488" t="s">
        <v>2822</v>
      </c>
      <c r="N1488" t="s">
        <v>380</v>
      </c>
      <c r="O1488" t="s">
        <v>381</v>
      </c>
      <c r="P1488" t="s">
        <v>382</v>
      </c>
      <c r="Q1488" t="s">
        <v>34</v>
      </c>
      <c r="R1488" t="s">
        <v>383</v>
      </c>
      <c r="S1488" t="s">
        <v>384</v>
      </c>
      <c r="T1488" t="s">
        <v>385</v>
      </c>
      <c r="U1488" t="s">
        <v>307</v>
      </c>
      <c r="V1488" t="s">
        <v>307</v>
      </c>
      <c r="W1488" t="s">
        <v>386</v>
      </c>
      <c r="X1488" t="s">
        <v>387</v>
      </c>
      <c r="Y1488" t="s">
        <v>42</v>
      </c>
    </row>
    <row r="1489" spans="1:25" x14ac:dyDescent="0.25">
      <c r="A1489">
        <v>10362</v>
      </c>
      <c r="B1489">
        <v>50</v>
      </c>
      <c r="C1489" t="s">
        <v>2849</v>
      </c>
      <c r="D1489">
        <v>2</v>
      </c>
      <c r="E1489" t="s">
        <v>2850</v>
      </c>
      <c r="F1489" t="s">
        <v>553</v>
      </c>
      <c r="G1489" t="s">
        <v>28</v>
      </c>
      <c r="H1489">
        <v>1</v>
      </c>
      <c r="I1489">
        <v>1</v>
      </c>
      <c r="J1489">
        <v>2005</v>
      </c>
      <c r="K1489" t="s">
        <v>29</v>
      </c>
      <c r="L1489">
        <v>112</v>
      </c>
      <c r="M1489" t="s">
        <v>2822</v>
      </c>
      <c r="N1489" t="s">
        <v>88</v>
      </c>
      <c r="O1489" t="s">
        <v>89</v>
      </c>
      <c r="P1489" t="s">
        <v>90</v>
      </c>
      <c r="Q1489" t="s">
        <v>34</v>
      </c>
      <c r="R1489" t="s">
        <v>91</v>
      </c>
      <c r="S1489" t="s">
        <v>73</v>
      </c>
      <c r="T1489" t="s">
        <v>92</v>
      </c>
      <c r="U1489" t="s">
        <v>38</v>
      </c>
      <c r="V1489" t="s">
        <v>39</v>
      </c>
      <c r="W1489" t="s">
        <v>93</v>
      </c>
      <c r="X1489" t="s">
        <v>94</v>
      </c>
      <c r="Y1489" t="s">
        <v>65</v>
      </c>
    </row>
    <row r="1490" spans="1:25" x14ac:dyDescent="0.25">
      <c r="A1490">
        <v>10374</v>
      </c>
      <c r="B1490">
        <v>38</v>
      </c>
      <c r="C1490" t="s">
        <v>77</v>
      </c>
      <c r="D1490">
        <v>6</v>
      </c>
      <c r="E1490" t="s">
        <v>2851</v>
      </c>
      <c r="F1490" t="s">
        <v>523</v>
      </c>
      <c r="G1490" t="s">
        <v>28</v>
      </c>
      <c r="H1490">
        <v>1</v>
      </c>
      <c r="I1490">
        <v>2</v>
      </c>
      <c r="J1490">
        <v>2005</v>
      </c>
      <c r="K1490" t="s">
        <v>29</v>
      </c>
      <c r="L1490">
        <v>112</v>
      </c>
      <c r="M1490" t="s">
        <v>2822</v>
      </c>
      <c r="N1490" t="s">
        <v>319</v>
      </c>
      <c r="O1490" t="s">
        <v>320</v>
      </c>
      <c r="P1490" t="s">
        <v>321</v>
      </c>
      <c r="Q1490" t="s">
        <v>34</v>
      </c>
      <c r="R1490" t="s">
        <v>322</v>
      </c>
      <c r="S1490" t="s">
        <v>323</v>
      </c>
      <c r="T1490" t="s">
        <v>324</v>
      </c>
      <c r="U1490" t="s">
        <v>139</v>
      </c>
      <c r="V1490" t="s">
        <v>140</v>
      </c>
      <c r="W1490" t="s">
        <v>325</v>
      </c>
      <c r="X1490" t="s">
        <v>326</v>
      </c>
      <c r="Y1490" t="s">
        <v>65</v>
      </c>
    </row>
    <row r="1491" spans="1:25" x14ac:dyDescent="0.25">
      <c r="A1491">
        <v>10389</v>
      </c>
      <c r="B1491">
        <v>45</v>
      </c>
      <c r="C1491" t="s">
        <v>77</v>
      </c>
      <c r="D1491">
        <v>1</v>
      </c>
      <c r="E1491" t="s">
        <v>2852</v>
      </c>
      <c r="F1491" t="s">
        <v>247</v>
      </c>
      <c r="G1491" t="s">
        <v>28</v>
      </c>
      <c r="H1491">
        <v>1</v>
      </c>
      <c r="I1491">
        <v>3</v>
      </c>
      <c r="J1491">
        <v>2005</v>
      </c>
      <c r="K1491" t="s">
        <v>29</v>
      </c>
      <c r="L1491">
        <v>112</v>
      </c>
      <c r="M1491" t="s">
        <v>2822</v>
      </c>
      <c r="N1491" t="s">
        <v>401</v>
      </c>
      <c r="O1491" t="s">
        <v>402</v>
      </c>
      <c r="P1491" t="s">
        <v>403</v>
      </c>
      <c r="Q1491" t="s">
        <v>34</v>
      </c>
      <c r="R1491" t="s">
        <v>404</v>
      </c>
      <c r="S1491" t="s">
        <v>34</v>
      </c>
      <c r="T1491" t="s">
        <v>405</v>
      </c>
      <c r="U1491" t="s">
        <v>287</v>
      </c>
      <c r="V1491" t="s">
        <v>52</v>
      </c>
      <c r="W1491" t="s">
        <v>406</v>
      </c>
      <c r="X1491" t="s">
        <v>316</v>
      </c>
      <c r="Y1491" t="s">
        <v>65</v>
      </c>
    </row>
    <row r="1492" spans="1:25" x14ac:dyDescent="0.25">
      <c r="A1492">
        <v>10403</v>
      </c>
      <c r="B1492">
        <v>46</v>
      </c>
      <c r="C1492" t="s">
        <v>77</v>
      </c>
      <c r="D1492">
        <v>8</v>
      </c>
      <c r="E1492" t="s">
        <v>2853</v>
      </c>
      <c r="F1492" t="s">
        <v>256</v>
      </c>
      <c r="G1492" t="s">
        <v>28</v>
      </c>
      <c r="H1492">
        <v>2</v>
      </c>
      <c r="I1492">
        <v>4</v>
      </c>
      <c r="J1492">
        <v>2005</v>
      </c>
      <c r="K1492" t="s">
        <v>29</v>
      </c>
      <c r="L1492">
        <v>112</v>
      </c>
      <c r="M1492" t="s">
        <v>2822</v>
      </c>
      <c r="N1492" t="s">
        <v>257</v>
      </c>
      <c r="O1492" t="s">
        <v>258</v>
      </c>
      <c r="P1492" t="s">
        <v>259</v>
      </c>
      <c r="Q1492" t="s">
        <v>34</v>
      </c>
      <c r="R1492" t="s">
        <v>260</v>
      </c>
      <c r="S1492" t="s">
        <v>34</v>
      </c>
      <c r="T1492" t="s">
        <v>261</v>
      </c>
      <c r="U1492" t="s">
        <v>262</v>
      </c>
      <c r="V1492" t="s">
        <v>52</v>
      </c>
      <c r="W1492" t="s">
        <v>263</v>
      </c>
      <c r="X1492" t="s">
        <v>264</v>
      </c>
      <c r="Y1492" t="s">
        <v>65</v>
      </c>
    </row>
    <row r="1493" spans="1:25" x14ac:dyDescent="0.25">
      <c r="A1493">
        <v>10417</v>
      </c>
      <c r="B1493">
        <v>35</v>
      </c>
      <c r="C1493" t="s">
        <v>77</v>
      </c>
      <c r="D1493">
        <v>3</v>
      </c>
      <c r="E1493" t="s">
        <v>2854</v>
      </c>
      <c r="F1493" t="s">
        <v>266</v>
      </c>
      <c r="G1493" t="s">
        <v>267</v>
      </c>
      <c r="H1493">
        <v>2</v>
      </c>
      <c r="I1493">
        <v>5</v>
      </c>
      <c r="J1493">
        <v>2005</v>
      </c>
      <c r="K1493" t="s">
        <v>29</v>
      </c>
      <c r="L1493">
        <v>112</v>
      </c>
      <c r="M1493" t="s">
        <v>2822</v>
      </c>
      <c r="N1493" t="s">
        <v>268</v>
      </c>
      <c r="O1493" t="s">
        <v>269</v>
      </c>
      <c r="P1493" t="s">
        <v>270</v>
      </c>
      <c r="Q1493" t="s">
        <v>34</v>
      </c>
      <c r="R1493" t="s">
        <v>271</v>
      </c>
      <c r="S1493" t="s">
        <v>34</v>
      </c>
      <c r="T1493" t="s">
        <v>272</v>
      </c>
      <c r="U1493" t="s">
        <v>273</v>
      </c>
      <c r="V1493" t="s">
        <v>52</v>
      </c>
      <c r="W1493" t="s">
        <v>274</v>
      </c>
      <c r="X1493" t="s">
        <v>275</v>
      </c>
      <c r="Y1493" t="s">
        <v>65</v>
      </c>
    </row>
    <row r="1494" spans="1:25" x14ac:dyDescent="0.25">
      <c r="A1494">
        <v>10110</v>
      </c>
      <c r="B1494">
        <v>29</v>
      </c>
      <c r="C1494" t="s">
        <v>2855</v>
      </c>
      <c r="D1494">
        <v>15</v>
      </c>
      <c r="E1494" t="s">
        <v>2856</v>
      </c>
      <c r="F1494" t="s">
        <v>1464</v>
      </c>
      <c r="G1494" t="s">
        <v>28</v>
      </c>
      <c r="H1494">
        <v>1</v>
      </c>
      <c r="I1494">
        <v>3</v>
      </c>
      <c r="J1494">
        <v>2003</v>
      </c>
      <c r="K1494" t="s">
        <v>278</v>
      </c>
      <c r="L1494">
        <v>50</v>
      </c>
      <c r="M1494" t="s">
        <v>2857</v>
      </c>
      <c r="N1494" t="s">
        <v>927</v>
      </c>
      <c r="O1494" t="s">
        <v>928</v>
      </c>
      <c r="P1494" t="s">
        <v>929</v>
      </c>
      <c r="Q1494" t="s">
        <v>34</v>
      </c>
      <c r="R1494" t="s">
        <v>930</v>
      </c>
      <c r="S1494" t="s">
        <v>34</v>
      </c>
      <c r="T1494" t="s">
        <v>931</v>
      </c>
      <c r="U1494" t="s">
        <v>262</v>
      </c>
      <c r="V1494" t="s">
        <v>52</v>
      </c>
      <c r="W1494" t="s">
        <v>932</v>
      </c>
      <c r="X1494" t="s">
        <v>137</v>
      </c>
      <c r="Y1494" t="s">
        <v>42</v>
      </c>
    </row>
    <row r="1495" spans="1:25" x14ac:dyDescent="0.25">
      <c r="A1495">
        <v>10123</v>
      </c>
      <c r="B1495">
        <v>50</v>
      </c>
      <c r="C1495" t="s">
        <v>2654</v>
      </c>
      <c r="D1495">
        <v>1</v>
      </c>
      <c r="E1495" t="s">
        <v>2858</v>
      </c>
      <c r="F1495" t="s">
        <v>1467</v>
      </c>
      <c r="G1495" t="s">
        <v>28</v>
      </c>
      <c r="H1495">
        <v>2</v>
      </c>
      <c r="I1495">
        <v>5</v>
      </c>
      <c r="J1495">
        <v>2003</v>
      </c>
      <c r="K1495" t="s">
        <v>278</v>
      </c>
      <c r="L1495">
        <v>50</v>
      </c>
      <c r="M1495" t="s">
        <v>2857</v>
      </c>
      <c r="N1495" t="s">
        <v>504</v>
      </c>
      <c r="O1495" t="s">
        <v>505</v>
      </c>
      <c r="P1495" t="s">
        <v>506</v>
      </c>
      <c r="Q1495" t="s">
        <v>34</v>
      </c>
      <c r="R1495" t="s">
        <v>175</v>
      </c>
      <c r="S1495" t="s">
        <v>34</v>
      </c>
      <c r="T1495" t="s">
        <v>176</v>
      </c>
      <c r="U1495" t="s">
        <v>51</v>
      </c>
      <c r="V1495" t="s">
        <v>52</v>
      </c>
      <c r="W1495" t="s">
        <v>507</v>
      </c>
      <c r="X1495" t="s">
        <v>508</v>
      </c>
      <c r="Y1495" t="s">
        <v>42</v>
      </c>
    </row>
    <row r="1496" spans="1:25" x14ac:dyDescent="0.25">
      <c r="A1496">
        <v>10137</v>
      </c>
      <c r="B1496">
        <v>26</v>
      </c>
      <c r="C1496" t="s">
        <v>2636</v>
      </c>
      <c r="D1496">
        <v>1</v>
      </c>
      <c r="E1496" t="s">
        <v>2859</v>
      </c>
      <c r="F1496" t="s">
        <v>1470</v>
      </c>
      <c r="G1496" t="s">
        <v>28</v>
      </c>
      <c r="H1496">
        <v>3</v>
      </c>
      <c r="I1496">
        <v>7</v>
      </c>
      <c r="J1496">
        <v>2003</v>
      </c>
      <c r="K1496" t="s">
        <v>278</v>
      </c>
      <c r="L1496">
        <v>50</v>
      </c>
      <c r="M1496" t="s">
        <v>2857</v>
      </c>
      <c r="N1496" t="s">
        <v>46</v>
      </c>
      <c r="O1496" t="s">
        <v>47</v>
      </c>
      <c r="P1496" t="s">
        <v>48</v>
      </c>
      <c r="Q1496" t="s">
        <v>34</v>
      </c>
      <c r="R1496" t="s">
        <v>49</v>
      </c>
      <c r="S1496" t="s">
        <v>34</v>
      </c>
      <c r="T1496" t="s">
        <v>50</v>
      </c>
      <c r="U1496" t="s">
        <v>51</v>
      </c>
      <c r="V1496" t="s">
        <v>52</v>
      </c>
      <c r="W1496" t="s">
        <v>53</v>
      </c>
      <c r="X1496" t="s">
        <v>54</v>
      </c>
      <c r="Y1496" t="s">
        <v>42</v>
      </c>
    </row>
    <row r="1497" spans="1:25" x14ac:dyDescent="0.25">
      <c r="A1497">
        <v>10148</v>
      </c>
      <c r="B1497">
        <v>47</v>
      </c>
      <c r="C1497" t="s">
        <v>2235</v>
      </c>
      <c r="D1497">
        <v>8</v>
      </c>
      <c r="E1497" t="s">
        <v>2860</v>
      </c>
      <c r="F1497" t="s">
        <v>1303</v>
      </c>
      <c r="G1497" t="s">
        <v>28</v>
      </c>
      <c r="H1497">
        <v>3</v>
      </c>
      <c r="I1497">
        <v>9</v>
      </c>
      <c r="J1497">
        <v>2003</v>
      </c>
      <c r="K1497" t="s">
        <v>278</v>
      </c>
      <c r="L1497">
        <v>50</v>
      </c>
      <c r="M1497" t="s">
        <v>2857</v>
      </c>
      <c r="N1497" t="s">
        <v>448</v>
      </c>
      <c r="O1497" t="s">
        <v>449</v>
      </c>
      <c r="P1497" t="s">
        <v>450</v>
      </c>
      <c r="Q1497" t="s">
        <v>451</v>
      </c>
      <c r="R1497" t="s">
        <v>452</v>
      </c>
      <c r="S1497" t="s">
        <v>238</v>
      </c>
      <c r="T1497" t="s">
        <v>453</v>
      </c>
      <c r="U1497" t="s">
        <v>139</v>
      </c>
      <c r="V1497" t="s">
        <v>140</v>
      </c>
      <c r="W1497" t="s">
        <v>454</v>
      </c>
      <c r="X1497" t="s">
        <v>455</v>
      </c>
      <c r="Y1497" t="s">
        <v>42</v>
      </c>
    </row>
    <row r="1498" spans="1:25" x14ac:dyDescent="0.25">
      <c r="A1498">
        <v>10161</v>
      </c>
      <c r="B1498">
        <v>23</v>
      </c>
      <c r="C1498" t="s">
        <v>2649</v>
      </c>
      <c r="D1498">
        <v>7</v>
      </c>
      <c r="E1498" t="s">
        <v>2861</v>
      </c>
      <c r="F1498" t="s">
        <v>1305</v>
      </c>
      <c r="G1498" t="s">
        <v>28</v>
      </c>
      <c r="H1498">
        <v>4</v>
      </c>
      <c r="I1498">
        <v>10</v>
      </c>
      <c r="J1498">
        <v>2003</v>
      </c>
      <c r="K1498" t="s">
        <v>278</v>
      </c>
      <c r="L1498">
        <v>50</v>
      </c>
      <c r="M1498" t="s">
        <v>2857</v>
      </c>
      <c r="N1498" t="s">
        <v>934</v>
      </c>
      <c r="O1498" t="s">
        <v>935</v>
      </c>
      <c r="P1498" t="s">
        <v>936</v>
      </c>
      <c r="Q1498" t="s">
        <v>34</v>
      </c>
      <c r="R1498" t="s">
        <v>937</v>
      </c>
      <c r="S1498" t="s">
        <v>34</v>
      </c>
      <c r="T1498" t="s">
        <v>938</v>
      </c>
      <c r="U1498" t="s">
        <v>567</v>
      </c>
      <c r="V1498" t="s">
        <v>52</v>
      </c>
      <c r="W1498" t="s">
        <v>939</v>
      </c>
      <c r="X1498" t="s">
        <v>940</v>
      </c>
      <c r="Y1498" t="s">
        <v>42</v>
      </c>
    </row>
    <row r="1499" spans="1:25" x14ac:dyDescent="0.25">
      <c r="A1499">
        <v>10172</v>
      </c>
      <c r="B1499">
        <v>34</v>
      </c>
      <c r="C1499" t="s">
        <v>2642</v>
      </c>
      <c r="D1499">
        <v>5</v>
      </c>
      <c r="E1499" t="s">
        <v>2862</v>
      </c>
      <c r="F1499" t="s">
        <v>1306</v>
      </c>
      <c r="G1499" t="s">
        <v>28</v>
      </c>
      <c r="H1499">
        <v>4</v>
      </c>
      <c r="I1499">
        <v>11</v>
      </c>
      <c r="J1499">
        <v>2003</v>
      </c>
      <c r="K1499" t="s">
        <v>278</v>
      </c>
      <c r="L1499">
        <v>50</v>
      </c>
      <c r="M1499" t="s">
        <v>2857</v>
      </c>
      <c r="N1499" t="s">
        <v>162</v>
      </c>
      <c r="O1499" t="s">
        <v>163</v>
      </c>
      <c r="P1499" t="s">
        <v>164</v>
      </c>
      <c r="Q1499" t="s">
        <v>34</v>
      </c>
      <c r="R1499" t="s">
        <v>165</v>
      </c>
      <c r="S1499" t="s">
        <v>166</v>
      </c>
      <c r="T1499" t="s">
        <v>167</v>
      </c>
      <c r="U1499" t="s">
        <v>38</v>
      </c>
      <c r="V1499" t="s">
        <v>39</v>
      </c>
      <c r="W1499" t="s">
        <v>168</v>
      </c>
      <c r="X1499" t="s">
        <v>76</v>
      </c>
      <c r="Y1499" t="s">
        <v>42</v>
      </c>
    </row>
    <row r="1500" spans="1:25" x14ac:dyDescent="0.25">
      <c r="A1500">
        <v>10181</v>
      </c>
      <c r="B1500">
        <v>34</v>
      </c>
      <c r="C1500" t="s">
        <v>2638</v>
      </c>
      <c r="D1500">
        <v>1</v>
      </c>
      <c r="E1500" t="s">
        <v>2863</v>
      </c>
      <c r="F1500" t="s">
        <v>802</v>
      </c>
      <c r="G1500" t="s">
        <v>28</v>
      </c>
      <c r="H1500">
        <v>4</v>
      </c>
      <c r="I1500">
        <v>11</v>
      </c>
      <c r="J1500">
        <v>2003</v>
      </c>
      <c r="K1500" t="s">
        <v>278</v>
      </c>
      <c r="L1500">
        <v>50</v>
      </c>
      <c r="M1500" t="s">
        <v>2857</v>
      </c>
      <c r="N1500" t="s">
        <v>107</v>
      </c>
      <c r="O1500" t="s">
        <v>108</v>
      </c>
      <c r="P1500" t="s">
        <v>109</v>
      </c>
      <c r="Q1500" t="s">
        <v>34</v>
      </c>
      <c r="R1500" t="s">
        <v>110</v>
      </c>
      <c r="S1500" t="s">
        <v>34</v>
      </c>
      <c r="T1500" t="s">
        <v>111</v>
      </c>
      <c r="U1500" t="s">
        <v>112</v>
      </c>
      <c r="V1500" t="s">
        <v>52</v>
      </c>
      <c r="W1500" t="s">
        <v>113</v>
      </c>
      <c r="X1500" t="s">
        <v>114</v>
      </c>
      <c r="Y1500" t="s">
        <v>42</v>
      </c>
    </row>
    <row r="1501" spans="1:25" x14ac:dyDescent="0.25">
      <c r="A1501">
        <v>10192</v>
      </c>
      <c r="B1501">
        <v>47</v>
      </c>
      <c r="C1501" t="s">
        <v>2638</v>
      </c>
      <c r="D1501">
        <v>6</v>
      </c>
      <c r="E1501" t="s">
        <v>2864</v>
      </c>
      <c r="F1501" t="s">
        <v>804</v>
      </c>
      <c r="G1501" t="s">
        <v>28</v>
      </c>
      <c r="H1501">
        <v>4</v>
      </c>
      <c r="I1501">
        <v>11</v>
      </c>
      <c r="J1501">
        <v>2003</v>
      </c>
      <c r="K1501" t="s">
        <v>278</v>
      </c>
      <c r="L1501">
        <v>50</v>
      </c>
      <c r="M1501" t="s">
        <v>2857</v>
      </c>
      <c r="N1501" t="s">
        <v>425</v>
      </c>
      <c r="O1501" t="s">
        <v>426</v>
      </c>
      <c r="P1501" t="s">
        <v>427</v>
      </c>
      <c r="Q1501" t="s">
        <v>34</v>
      </c>
      <c r="R1501" t="s">
        <v>428</v>
      </c>
      <c r="S1501" t="s">
        <v>429</v>
      </c>
      <c r="T1501" t="s">
        <v>430</v>
      </c>
      <c r="U1501" t="s">
        <v>38</v>
      </c>
      <c r="V1501" t="s">
        <v>39</v>
      </c>
      <c r="W1501" t="s">
        <v>75</v>
      </c>
      <c r="X1501" t="s">
        <v>422</v>
      </c>
      <c r="Y1501" t="s">
        <v>42</v>
      </c>
    </row>
    <row r="1502" spans="1:25" x14ac:dyDescent="0.25">
      <c r="A1502">
        <v>10204</v>
      </c>
      <c r="B1502">
        <v>45</v>
      </c>
      <c r="C1502" t="s">
        <v>2636</v>
      </c>
      <c r="D1502">
        <v>12</v>
      </c>
      <c r="E1502" t="s">
        <v>2865</v>
      </c>
      <c r="F1502" t="s">
        <v>814</v>
      </c>
      <c r="G1502" t="s">
        <v>28</v>
      </c>
      <c r="H1502">
        <v>4</v>
      </c>
      <c r="I1502">
        <v>12</v>
      </c>
      <c r="J1502">
        <v>2003</v>
      </c>
      <c r="K1502" t="s">
        <v>278</v>
      </c>
      <c r="L1502">
        <v>50</v>
      </c>
      <c r="M1502" t="s">
        <v>2857</v>
      </c>
      <c r="N1502" t="s">
        <v>885</v>
      </c>
      <c r="O1502" t="s">
        <v>886</v>
      </c>
      <c r="P1502" t="s">
        <v>887</v>
      </c>
      <c r="Q1502" t="s">
        <v>888</v>
      </c>
      <c r="R1502" t="s">
        <v>35</v>
      </c>
      <c r="S1502" t="s">
        <v>36</v>
      </c>
      <c r="T1502" t="s">
        <v>37</v>
      </c>
      <c r="U1502" t="s">
        <v>38</v>
      </c>
      <c r="V1502" t="s">
        <v>39</v>
      </c>
      <c r="W1502" t="s">
        <v>75</v>
      </c>
      <c r="X1502" t="s">
        <v>889</v>
      </c>
      <c r="Y1502" t="s">
        <v>42</v>
      </c>
    </row>
    <row r="1503" spans="1:25" x14ac:dyDescent="0.25">
      <c r="A1503">
        <v>10212</v>
      </c>
      <c r="B1503">
        <v>45</v>
      </c>
      <c r="C1503" t="s">
        <v>2649</v>
      </c>
      <c r="D1503">
        <v>5</v>
      </c>
      <c r="E1503" t="s">
        <v>2866</v>
      </c>
      <c r="F1503" t="s">
        <v>1069</v>
      </c>
      <c r="G1503" t="s">
        <v>28</v>
      </c>
      <c r="H1503">
        <v>1</v>
      </c>
      <c r="I1503">
        <v>1</v>
      </c>
      <c r="J1503">
        <v>2004</v>
      </c>
      <c r="K1503" t="s">
        <v>278</v>
      </c>
      <c r="L1503">
        <v>50</v>
      </c>
      <c r="M1503" t="s">
        <v>2857</v>
      </c>
      <c r="N1503" t="s">
        <v>268</v>
      </c>
      <c r="O1503" t="s">
        <v>269</v>
      </c>
      <c r="P1503" t="s">
        <v>270</v>
      </c>
      <c r="Q1503" t="s">
        <v>34</v>
      </c>
      <c r="R1503" t="s">
        <v>271</v>
      </c>
      <c r="S1503" t="s">
        <v>34</v>
      </c>
      <c r="T1503" t="s">
        <v>272</v>
      </c>
      <c r="U1503" t="s">
        <v>273</v>
      </c>
      <c r="V1503" t="s">
        <v>52</v>
      </c>
      <c r="W1503" t="s">
        <v>274</v>
      </c>
      <c r="X1503" t="s">
        <v>275</v>
      </c>
      <c r="Y1503" t="s">
        <v>42</v>
      </c>
    </row>
    <row r="1504" spans="1:25" x14ac:dyDescent="0.25">
      <c r="A1504">
        <v>10226</v>
      </c>
      <c r="B1504">
        <v>36</v>
      </c>
      <c r="C1504" t="s">
        <v>2640</v>
      </c>
      <c r="D1504">
        <v>3</v>
      </c>
      <c r="E1504" t="s">
        <v>2867</v>
      </c>
      <c r="F1504" t="s">
        <v>1479</v>
      </c>
      <c r="G1504" t="s">
        <v>28</v>
      </c>
      <c r="H1504">
        <v>1</v>
      </c>
      <c r="I1504">
        <v>2</v>
      </c>
      <c r="J1504">
        <v>2004</v>
      </c>
      <c r="K1504" t="s">
        <v>278</v>
      </c>
      <c r="L1504">
        <v>50</v>
      </c>
      <c r="M1504" t="s">
        <v>2857</v>
      </c>
      <c r="N1504" t="s">
        <v>627</v>
      </c>
      <c r="O1504" t="s">
        <v>628</v>
      </c>
      <c r="P1504" t="s">
        <v>629</v>
      </c>
      <c r="Q1504" t="s">
        <v>34</v>
      </c>
      <c r="R1504" t="s">
        <v>630</v>
      </c>
      <c r="S1504" t="s">
        <v>73</v>
      </c>
      <c r="T1504" t="s">
        <v>631</v>
      </c>
      <c r="U1504" t="s">
        <v>38</v>
      </c>
      <c r="V1504" t="s">
        <v>39</v>
      </c>
      <c r="W1504" t="s">
        <v>362</v>
      </c>
      <c r="X1504" t="s">
        <v>422</v>
      </c>
      <c r="Y1504" t="s">
        <v>42</v>
      </c>
    </row>
    <row r="1505" spans="1:25" x14ac:dyDescent="0.25">
      <c r="A1505">
        <v>10241</v>
      </c>
      <c r="B1505">
        <v>21</v>
      </c>
      <c r="C1505" t="s">
        <v>1286</v>
      </c>
      <c r="D1505">
        <v>10</v>
      </c>
      <c r="E1505" t="s">
        <v>2868</v>
      </c>
      <c r="F1505" t="s">
        <v>1313</v>
      </c>
      <c r="G1505" t="s">
        <v>28</v>
      </c>
      <c r="H1505">
        <v>2</v>
      </c>
      <c r="I1505">
        <v>4</v>
      </c>
      <c r="J1505">
        <v>2004</v>
      </c>
      <c r="K1505" t="s">
        <v>278</v>
      </c>
      <c r="L1505">
        <v>50</v>
      </c>
      <c r="M1505" t="s">
        <v>2857</v>
      </c>
      <c r="N1505" t="s">
        <v>1255</v>
      </c>
      <c r="O1505" t="s">
        <v>1256</v>
      </c>
      <c r="P1505" t="s">
        <v>1257</v>
      </c>
      <c r="Q1505" t="s">
        <v>34</v>
      </c>
      <c r="R1505" t="s">
        <v>1258</v>
      </c>
      <c r="S1505" t="s">
        <v>34</v>
      </c>
      <c r="T1505" t="s">
        <v>1259</v>
      </c>
      <c r="U1505" t="s">
        <v>51</v>
      </c>
      <c r="V1505" t="s">
        <v>52</v>
      </c>
      <c r="W1505" t="s">
        <v>1260</v>
      </c>
      <c r="X1505" t="s">
        <v>1261</v>
      </c>
      <c r="Y1505" t="s">
        <v>42</v>
      </c>
    </row>
    <row r="1506" spans="1:25" x14ac:dyDescent="0.25">
      <c r="A1506">
        <v>10266</v>
      </c>
      <c r="B1506">
        <v>28</v>
      </c>
      <c r="C1506" t="s">
        <v>2869</v>
      </c>
      <c r="D1506">
        <v>1</v>
      </c>
      <c r="E1506" t="s">
        <v>2870</v>
      </c>
      <c r="F1506" t="s">
        <v>830</v>
      </c>
      <c r="G1506" t="s">
        <v>28</v>
      </c>
      <c r="H1506">
        <v>3</v>
      </c>
      <c r="I1506">
        <v>7</v>
      </c>
      <c r="J1506">
        <v>2004</v>
      </c>
      <c r="K1506" t="s">
        <v>278</v>
      </c>
      <c r="L1506">
        <v>50</v>
      </c>
      <c r="M1506" t="s">
        <v>2857</v>
      </c>
      <c r="N1506" t="s">
        <v>831</v>
      </c>
      <c r="O1506" t="s">
        <v>832</v>
      </c>
      <c r="P1506" t="s">
        <v>833</v>
      </c>
      <c r="Q1506" t="s">
        <v>34</v>
      </c>
      <c r="R1506" t="s">
        <v>834</v>
      </c>
      <c r="S1506" t="s">
        <v>34</v>
      </c>
      <c r="T1506" t="s">
        <v>835</v>
      </c>
      <c r="U1506" t="s">
        <v>396</v>
      </c>
      <c r="V1506" t="s">
        <v>52</v>
      </c>
      <c r="W1506" t="s">
        <v>836</v>
      </c>
      <c r="X1506" t="s">
        <v>837</v>
      </c>
      <c r="Y1506" t="s">
        <v>42</v>
      </c>
    </row>
    <row r="1507" spans="1:25" x14ac:dyDescent="0.25">
      <c r="A1507">
        <v>10278</v>
      </c>
      <c r="B1507">
        <v>35</v>
      </c>
      <c r="C1507" t="s">
        <v>2651</v>
      </c>
      <c r="D1507">
        <v>1</v>
      </c>
      <c r="E1507" t="s">
        <v>2871</v>
      </c>
      <c r="F1507" t="s">
        <v>1317</v>
      </c>
      <c r="G1507" t="s">
        <v>28</v>
      </c>
      <c r="H1507">
        <v>3</v>
      </c>
      <c r="I1507">
        <v>8</v>
      </c>
      <c r="J1507">
        <v>2004</v>
      </c>
      <c r="K1507" t="s">
        <v>278</v>
      </c>
      <c r="L1507">
        <v>50</v>
      </c>
      <c r="M1507" t="s">
        <v>2857</v>
      </c>
      <c r="N1507" t="s">
        <v>1318</v>
      </c>
      <c r="O1507" t="s">
        <v>1319</v>
      </c>
      <c r="P1507" t="s">
        <v>1320</v>
      </c>
      <c r="Q1507" t="s">
        <v>34</v>
      </c>
      <c r="R1507" t="s">
        <v>1321</v>
      </c>
      <c r="S1507" t="s">
        <v>1322</v>
      </c>
      <c r="T1507" t="s">
        <v>1323</v>
      </c>
      <c r="U1507" t="s">
        <v>38</v>
      </c>
      <c r="V1507" t="s">
        <v>39</v>
      </c>
      <c r="W1507" t="s">
        <v>168</v>
      </c>
      <c r="X1507" t="s">
        <v>705</v>
      </c>
      <c r="Y1507" t="s">
        <v>42</v>
      </c>
    </row>
    <row r="1508" spans="1:25" x14ac:dyDescent="0.25">
      <c r="A1508">
        <v>10288</v>
      </c>
      <c r="B1508">
        <v>50</v>
      </c>
      <c r="C1508" t="s">
        <v>1981</v>
      </c>
      <c r="D1508">
        <v>13</v>
      </c>
      <c r="E1508" t="s">
        <v>2872</v>
      </c>
      <c r="F1508" t="s">
        <v>1485</v>
      </c>
      <c r="G1508" t="s">
        <v>28</v>
      </c>
      <c r="H1508">
        <v>3</v>
      </c>
      <c r="I1508">
        <v>9</v>
      </c>
      <c r="J1508">
        <v>2004</v>
      </c>
      <c r="K1508" t="s">
        <v>278</v>
      </c>
      <c r="L1508">
        <v>50</v>
      </c>
      <c r="M1508" t="s">
        <v>2857</v>
      </c>
      <c r="N1508" t="s">
        <v>743</v>
      </c>
      <c r="O1508" t="s">
        <v>744</v>
      </c>
      <c r="P1508" t="s">
        <v>745</v>
      </c>
      <c r="Q1508" t="s">
        <v>746</v>
      </c>
      <c r="R1508" t="s">
        <v>305</v>
      </c>
      <c r="S1508" t="s">
        <v>34</v>
      </c>
      <c r="T1508" t="s">
        <v>747</v>
      </c>
      <c r="U1508" t="s">
        <v>305</v>
      </c>
      <c r="V1508" t="s">
        <v>140</v>
      </c>
      <c r="W1508" t="s">
        <v>748</v>
      </c>
      <c r="X1508" t="s">
        <v>749</v>
      </c>
      <c r="Y1508" t="s">
        <v>42</v>
      </c>
    </row>
    <row r="1509" spans="1:25" x14ac:dyDescent="0.25">
      <c r="A1509">
        <v>10301</v>
      </c>
      <c r="B1509">
        <v>22</v>
      </c>
      <c r="C1509" t="s">
        <v>2873</v>
      </c>
      <c r="D1509">
        <v>3</v>
      </c>
      <c r="E1509" t="s">
        <v>2874</v>
      </c>
      <c r="F1509" t="s">
        <v>1326</v>
      </c>
      <c r="G1509" t="s">
        <v>28</v>
      </c>
      <c r="H1509">
        <v>4</v>
      </c>
      <c r="I1509">
        <v>10</v>
      </c>
      <c r="J1509">
        <v>2003</v>
      </c>
      <c r="K1509" t="s">
        <v>278</v>
      </c>
      <c r="L1509">
        <v>50</v>
      </c>
      <c r="M1509" t="s">
        <v>2857</v>
      </c>
      <c r="N1509" t="s">
        <v>1327</v>
      </c>
      <c r="O1509" t="s">
        <v>1328</v>
      </c>
      <c r="P1509" t="s">
        <v>1329</v>
      </c>
      <c r="Q1509" t="s">
        <v>34</v>
      </c>
      <c r="R1509" t="s">
        <v>1330</v>
      </c>
      <c r="S1509" t="s">
        <v>34</v>
      </c>
      <c r="T1509" t="s">
        <v>1331</v>
      </c>
      <c r="U1509" t="s">
        <v>112</v>
      </c>
      <c r="V1509" t="s">
        <v>52</v>
      </c>
      <c r="W1509" t="s">
        <v>1332</v>
      </c>
      <c r="X1509" t="s">
        <v>1333</v>
      </c>
      <c r="Y1509" t="s">
        <v>42</v>
      </c>
    </row>
    <row r="1510" spans="1:25" x14ac:dyDescent="0.25">
      <c r="A1510">
        <v>10311</v>
      </c>
      <c r="B1510">
        <v>45</v>
      </c>
      <c r="C1510" t="s">
        <v>1731</v>
      </c>
      <c r="D1510">
        <v>8</v>
      </c>
      <c r="E1510" t="s">
        <v>2875</v>
      </c>
      <c r="F1510" t="s">
        <v>856</v>
      </c>
      <c r="G1510" t="s">
        <v>28</v>
      </c>
      <c r="H1510">
        <v>4</v>
      </c>
      <c r="I1510">
        <v>10</v>
      </c>
      <c r="J1510">
        <v>2004</v>
      </c>
      <c r="K1510" t="s">
        <v>278</v>
      </c>
      <c r="L1510">
        <v>50</v>
      </c>
      <c r="M1510" t="s">
        <v>2857</v>
      </c>
      <c r="N1510" t="s">
        <v>268</v>
      </c>
      <c r="O1510" t="s">
        <v>269</v>
      </c>
      <c r="P1510" t="s">
        <v>270</v>
      </c>
      <c r="Q1510" t="s">
        <v>34</v>
      </c>
      <c r="R1510" t="s">
        <v>271</v>
      </c>
      <c r="S1510" t="s">
        <v>34</v>
      </c>
      <c r="T1510" t="s">
        <v>272</v>
      </c>
      <c r="U1510" t="s">
        <v>273</v>
      </c>
      <c r="V1510" t="s">
        <v>52</v>
      </c>
      <c r="W1510" t="s">
        <v>274</v>
      </c>
      <c r="X1510" t="s">
        <v>275</v>
      </c>
      <c r="Y1510" t="s">
        <v>42</v>
      </c>
    </row>
    <row r="1511" spans="1:25" x14ac:dyDescent="0.25">
      <c r="A1511">
        <v>10321</v>
      </c>
      <c r="B1511">
        <v>48</v>
      </c>
      <c r="C1511" t="s">
        <v>2876</v>
      </c>
      <c r="D1511">
        <v>5</v>
      </c>
      <c r="E1511" t="s">
        <v>2877</v>
      </c>
      <c r="F1511" t="s">
        <v>424</v>
      </c>
      <c r="G1511" t="s">
        <v>28</v>
      </c>
      <c r="H1511">
        <v>4</v>
      </c>
      <c r="I1511">
        <v>11</v>
      </c>
      <c r="J1511">
        <v>2004</v>
      </c>
      <c r="K1511" t="s">
        <v>278</v>
      </c>
      <c r="L1511">
        <v>50</v>
      </c>
      <c r="M1511" t="s">
        <v>2857</v>
      </c>
      <c r="N1511" t="s">
        <v>248</v>
      </c>
      <c r="O1511" t="s">
        <v>249</v>
      </c>
      <c r="P1511" t="s">
        <v>250</v>
      </c>
      <c r="Q1511" t="s">
        <v>34</v>
      </c>
      <c r="R1511" t="s">
        <v>251</v>
      </c>
      <c r="S1511" t="s">
        <v>185</v>
      </c>
      <c r="T1511" t="s">
        <v>252</v>
      </c>
      <c r="U1511" t="s">
        <v>38</v>
      </c>
      <c r="V1511" t="s">
        <v>39</v>
      </c>
      <c r="W1511" t="s">
        <v>253</v>
      </c>
      <c r="X1511" t="s">
        <v>254</v>
      </c>
      <c r="Y1511" t="s">
        <v>42</v>
      </c>
    </row>
    <row r="1512" spans="1:25" x14ac:dyDescent="0.25">
      <c r="A1512">
        <v>10332</v>
      </c>
      <c r="B1512">
        <v>20</v>
      </c>
      <c r="C1512" t="s">
        <v>2878</v>
      </c>
      <c r="D1512">
        <v>5</v>
      </c>
      <c r="E1512" t="s">
        <v>2879</v>
      </c>
      <c r="F1512" t="s">
        <v>1337</v>
      </c>
      <c r="G1512" t="s">
        <v>28</v>
      </c>
      <c r="H1512">
        <v>4</v>
      </c>
      <c r="I1512">
        <v>11</v>
      </c>
      <c r="J1512">
        <v>2004</v>
      </c>
      <c r="K1512" t="s">
        <v>278</v>
      </c>
      <c r="L1512">
        <v>50</v>
      </c>
      <c r="M1512" t="s">
        <v>2857</v>
      </c>
      <c r="N1512" t="s">
        <v>927</v>
      </c>
      <c r="O1512" t="s">
        <v>928</v>
      </c>
      <c r="P1512" t="s">
        <v>929</v>
      </c>
      <c r="Q1512" t="s">
        <v>34</v>
      </c>
      <c r="R1512" t="s">
        <v>930</v>
      </c>
      <c r="S1512" t="s">
        <v>34</v>
      </c>
      <c r="T1512" t="s">
        <v>931</v>
      </c>
      <c r="U1512" t="s">
        <v>262</v>
      </c>
      <c r="V1512" t="s">
        <v>52</v>
      </c>
      <c r="W1512" t="s">
        <v>932</v>
      </c>
      <c r="X1512" t="s">
        <v>137</v>
      </c>
      <c r="Y1512" t="s">
        <v>42</v>
      </c>
    </row>
    <row r="1513" spans="1:25" x14ac:dyDescent="0.25">
      <c r="A1513">
        <v>10343</v>
      </c>
      <c r="B1513">
        <v>27</v>
      </c>
      <c r="C1513" t="s">
        <v>2880</v>
      </c>
      <c r="D1513">
        <v>6</v>
      </c>
      <c r="E1513" t="s">
        <v>2881</v>
      </c>
      <c r="F1513" t="s">
        <v>220</v>
      </c>
      <c r="G1513" t="s">
        <v>28</v>
      </c>
      <c r="H1513">
        <v>4</v>
      </c>
      <c r="I1513">
        <v>11</v>
      </c>
      <c r="J1513">
        <v>2004</v>
      </c>
      <c r="K1513" t="s">
        <v>278</v>
      </c>
      <c r="L1513">
        <v>50</v>
      </c>
      <c r="M1513" t="s">
        <v>2857</v>
      </c>
      <c r="N1513" t="s">
        <v>46</v>
      </c>
      <c r="O1513" t="s">
        <v>47</v>
      </c>
      <c r="P1513" t="s">
        <v>48</v>
      </c>
      <c r="Q1513" t="s">
        <v>34</v>
      </c>
      <c r="R1513" t="s">
        <v>49</v>
      </c>
      <c r="S1513" t="s">
        <v>34</v>
      </c>
      <c r="T1513" t="s">
        <v>50</v>
      </c>
      <c r="U1513" t="s">
        <v>51</v>
      </c>
      <c r="V1513" t="s">
        <v>52</v>
      </c>
      <c r="W1513" t="s">
        <v>53</v>
      </c>
      <c r="X1513" t="s">
        <v>54</v>
      </c>
      <c r="Y1513" t="s">
        <v>42</v>
      </c>
    </row>
    <row r="1514" spans="1:25" x14ac:dyDescent="0.25">
      <c r="A1514">
        <v>10367</v>
      </c>
      <c r="B1514">
        <v>38</v>
      </c>
      <c r="C1514" t="s">
        <v>1839</v>
      </c>
      <c r="D1514">
        <v>11</v>
      </c>
      <c r="E1514" t="s">
        <v>2882</v>
      </c>
      <c r="F1514" t="s">
        <v>1493</v>
      </c>
      <c r="G1514" t="s">
        <v>724</v>
      </c>
      <c r="H1514">
        <v>1</v>
      </c>
      <c r="I1514">
        <v>1</v>
      </c>
      <c r="J1514">
        <v>2005</v>
      </c>
      <c r="K1514" t="s">
        <v>278</v>
      </c>
      <c r="L1514">
        <v>50</v>
      </c>
      <c r="M1514" t="s">
        <v>2857</v>
      </c>
      <c r="N1514" t="s">
        <v>69</v>
      </c>
      <c r="O1514" t="s">
        <v>70</v>
      </c>
      <c r="P1514" t="s">
        <v>71</v>
      </c>
      <c r="Q1514" t="s">
        <v>34</v>
      </c>
      <c r="R1514" t="s">
        <v>72</v>
      </c>
      <c r="S1514" t="s">
        <v>73</v>
      </c>
      <c r="T1514" t="s">
        <v>74</v>
      </c>
      <c r="U1514" t="s">
        <v>38</v>
      </c>
      <c r="V1514" t="s">
        <v>39</v>
      </c>
      <c r="W1514" t="s">
        <v>75</v>
      </c>
      <c r="X1514" t="s">
        <v>76</v>
      </c>
      <c r="Y1514" t="s">
        <v>42</v>
      </c>
    </row>
    <row r="1515" spans="1:25" x14ac:dyDescent="0.25">
      <c r="A1515">
        <v>10379</v>
      </c>
      <c r="B1515">
        <v>32</v>
      </c>
      <c r="C1515" t="s">
        <v>77</v>
      </c>
      <c r="D1515">
        <v>3</v>
      </c>
      <c r="E1515" t="s">
        <v>2883</v>
      </c>
      <c r="F1515" t="s">
        <v>1496</v>
      </c>
      <c r="G1515" t="s">
        <v>28</v>
      </c>
      <c r="H1515">
        <v>1</v>
      </c>
      <c r="I1515">
        <v>2</v>
      </c>
      <c r="J1515">
        <v>2005</v>
      </c>
      <c r="K1515" t="s">
        <v>278</v>
      </c>
      <c r="L1515">
        <v>50</v>
      </c>
      <c r="M1515" t="s">
        <v>2857</v>
      </c>
      <c r="N1515" t="s">
        <v>268</v>
      </c>
      <c r="O1515" t="s">
        <v>269</v>
      </c>
      <c r="P1515" t="s">
        <v>270</v>
      </c>
      <c r="Q1515" t="s">
        <v>34</v>
      </c>
      <c r="R1515" t="s">
        <v>271</v>
      </c>
      <c r="S1515" t="s">
        <v>34</v>
      </c>
      <c r="T1515" t="s">
        <v>272</v>
      </c>
      <c r="U1515" t="s">
        <v>273</v>
      </c>
      <c r="V1515" t="s">
        <v>52</v>
      </c>
      <c r="W1515" t="s">
        <v>274</v>
      </c>
      <c r="X1515" t="s">
        <v>275</v>
      </c>
      <c r="Y1515" t="s">
        <v>65</v>
      </c>
    </row>
    <row r="1516" spans="1:25" x14ac:dyDescent="0.25">
      <c r="A1516">
        <v>10407</v>
      </c>
      <c r="B1516">
        <v>64</v>
      </c>
      <c r="C1516" t="s">
        <v>1286</v>
      </c>
      <c r="D1516">
        <v>10</v>
      </c>
      <c r="E1516" t="s">
        <v>2884</v>
      </c>
      <c r="F1516" t="s">
        <v>1498</v>
      </c>
      <c r="G1516" t="s">
        <v>708</v>
      </c>
      <c r="H1516">
        <v>2</v>
      </c>
      <c r="I1516">
        <v>4</v>
      </c>
      <c r="J1516">
        <v>2005</v>
      </c>
      <c r="K1516" t="s">
        <v>278</v>
      </c>
      <c r="L1516">
        <v>50</v>
      </c>
      <c r="M1516" t="s">
        <v>2857</v>
      </c>
      <c r="N1516" t="s">
        <v>701</v>
      </c>
      <c r="O1516" t="s">
        <v>702</v>
      </c>
      <c r="P1516" t="s">
        <v>703</v>
      </c>
      <c r="Q1516" t="s">
        <v>34</v>
      </c>
      <c r="R1516" t="s">
        <v>704</v>
      </c>
      <c r="S1516" t="s">
        <v>73</v>
      </c>
      <c r="T1516" t="s">
        <v>92</v>
      </c>
      <c r="U1516" t="s">
        <v>38</v>
      </c>
      <c r="V1516" t="s">
        <v>39</v>
      </c>
      <c r="W1516" t="s">
        <v>149</v>
      </c>
      <c r="X1516" t="s">
        <v>705</v>
      </c>
      <c r="Y1516" t="s">
        <v>42</v>
      </c>
    </row>
    <row r="1517" spans="1:25" x14ac:dyDescent="0.25">
      <c r="A1517">
        <v>10420</v>
      </c>
      <c r="B1517">
        <v>37</v>
      </c>
      <c r="C1517" t="s">
        <v>2771</v>
      </c>
      <c r="D1517">
        <v>13</v>
      </c>
      <c r="E1517" t="s">
        <v>2885</v>
      </c>
      <c r="F1517" t="s">
        <v>1589</v>
      </c>
      <c r="G1517" t="s">
        <v>468</v>
      </c>
      <c r="H1517">
        <v>2</v>
      </c>
      <c r="I1517">
        <v>5</v>
      </c>
      <c r="J1517">
        <v>2005</v>
      </c>
      <c r="K1517" t="s">
        <v>278</v>
      </c>
      <c r="L1517">
        <v>50</v>
      </c>
      <c r="M1517" t="s">
        <v>2857</v>
      </c>
      <c r="N1517" t="s">
        <v>233</v>
      </c>
      <c r="O1517" t="s">
        <v>234</v>
      </c>
      <c r="P1517" t="s">
        <v>235</v>
      </c>
      <c r="Q1517" t="s">
        <v>236</v>
      </c>
      <c r="R1517" t="s">
        <v>237</v>
      </c>
      <c r="S1517" t="s">
        <v>238</v>
      </c>
      <c r="T1517" t="s">
        <v>239</v>
      </c>
      <c r="U1517" t="s">
        <v>139</v>
      </c>
      <c r="V1517" t="s">
        <v>140</v>
      </c>
      <c r="W1517" t="s">
        <v>240</v>
      </c>
      <c r="X1517" t="s">
        <v>241</v>
      </c>
      <c r="Y1517" t="s">
        <v>42</v>
      </c>
    </row>
    <row r="1518" spans="1:25" x14ac:dyDescent="0.25">
      <c r="A1518">
        <v>10106</v>
      </c>
      <c r="B1518">
        <v>28</v>
      </c>
      <c r="C1518" t="s">
        <v>2886</v>
      </c>
      <c r="D1518">
        <v>4</v>
      </c>
      <c r="E1518" t="s">
        <v>2887</v>
      </c>
      <c r="F1518" t="s">
        <v>1501</v>
      </c>
      <c r="G1518" t="s">
        <v>28</v>
      </c>
      <c r="H1518">
        <v>1</v>
      </c>
      <c r="I1518">
        <v>2</v>
      </c>
      <c r="J1518">
        <v>2003</v>
      </c>
      <c r="K1518" t="s">
        <v>1502</v>
      </c>
      <c r="L1518">
        <v>109</v>
      </c>
      <c r="M1518" t="s">
        <v>2888</v>
      </c>
      <c r="N1518" t="s">
        <v>1369</v>
      </c>
      <c r="O1518" t="s">
        <v>1370</v>
      </c>
      <c r="P1518" t="s">
        <v>1371</v>
      </c>
      <c r="Q1518" t="s">
        <v>34</v>
      </c>
      <c r="R1518" t="s">
        <v>1372</v>
      </c>
      <c r="S1518" t="s">
        <v>34</v>
      </c>
      <c r="T1518" t="s">
        <v>1373</v>
      </c>
      <c r="U1518" t="s">
        <v>396</v>
      </c>
      <c r="V1518" t="s">
        <v>52</v>
      </c>
      <c r="W1518" t="s">
        <v>1374</v>
      </c>
      <c r="X1518" t="s">
        <v>1375</v>
      </c>
      <c r="Y1518" t="s">
        <v>42</v>
      </c>
    </row>
    <row r="1519" spans="1:25" x14ac:dyDescent="0.25">
      <c r="A1519">
        <v>10120</v>
      </c>
      <c r="B1519">
        <v>39</v>
      </c>
      <c r="C1519" t="s">
        <v>77</v>
      </c>
      <c r="D1519">
        <v>10</v>
      </c>
      <c r="E1519" t="s">
        <v>2889</v>
      </c>
      <c r="F1519" t="s">
        <v>474</v>
      </c>
      <c r="G1519" t="s">
        <v>28</v>
      </c>
      <c r="H1519">
        <v>2</v>
      </c>
      <c r="I1519">
        <v>4</v>
      </c>
      <c r="J1519">
        <v>2003</v>
      </c>
      <c r="K1519" t="s">
        <v>1502</v>
      </c>
      <c r="L1519">
        <v>109</v>
      </c>
      <c r="M1519" t="s">
        <v>2888</v>
      </c>
      <c r="N1519" t="s">
        <v>132</v>
      </c>
      <c r="O1519" t="s">
        <v>133</v>
      </c>
      <c r="P1519" t="s">
        <v>134</v>
      </c>
      <c r="Q1519" t="s">
        <v>135</v>
      </c>
      <c r="R1519" t="s">
        <v>136</v>
      </c>
      <c r="S1519" t="s">
        <v>137</v>
      </c>
      <c r="T1519" t="s">
        <v>138</v>
      </c>
      <c r="U1519" t="s">
        <v>139</v>
      </c>
      <c r="V1519" t="s">
        <v>140</v>
      </c>
      <c r="W1519" t="s">
        <v>141</v>
      </c>
      <c r="X1519" t="s">
        <v>142</v>
      </c>
      <c r="Y1519" t="s">
        <v>65</v>
      </c>
    </row>
    <row r="1520" spans="1:25" x14ac:dyDescent="0.25">
      <c r="A1520">
        <v>10133</v>
      </c>
      <c r="B1520">
        <v>41</v>
      </c>
      <c r="C1520" t="s">
        <v>2890</v>
      </c>
      <c r="D1520">
        <v>5</v>
      </c>
      <c r="E1520" t="s">
        <v>2891</v>
      </c>
      <c r="F1520" t="s">
        <v>1850</v>
      </c>
      <c r="G1520" t="s">
        <v>28</v>
      </c>
      <c r="H1520">
        <v>2</v>
      </c>
      <c r="I1520">
        <v>6</v>
      </c>
      <c r="J1520">
        <v>2003</v>
      </c>
      <c r="K1520" t="s">
        <v>1502</v>
      </c>
      <c r="L1520">
        <v>109</v>
      </c>
      <c r="M1520" t="s">
        <v>2888</v>
      </c>
      <c r="N1520" t="s">
        <v>268</v>
      </c>
      <c r="O1520" t="s">
        <v>269</v>
      </c>
      <c r="P1520" t="s">
        <v>270</v>
      </c>
      <c r="Q1520" t="s">
        <v>34</v>
      </c>
      <c r="R1520" t="s">
        <v>271</v>
      </c>
      <c r="S1520" t="s">
        <v>34</v>
      </c>
      <c r="T1520" t="s">
        <v>272</v>
      </c>
      <c r="U1520" t="s">
        <v>273</v>
      </c>
      <c r="V1520" t="s">
        <v>52</v>
      </c>
      <c r="W1520" t="s">
        <v>274</v>
      </c>
      <c r="X1520" t="s">
        <v>275</v>
      </c>
      <c r="Y1520" t="s">
        <v>65</v>
      </c>
    </row>
    <row r="1521" spans="1:25" x14ac:dyDescent="0.25">
      <c r="A1521">
        <v>10145</v>
      </c>
      <c r="B1521">
        <v>40</v>
      </c>
      <c r="C1521" t="s">
        <v>2892</v>
      </c>
      <c r="D1521">
        <v>16</v>
      </c>
      <c r="E1521" t="s">
        <v>2893</v>
      </c>
      <c r="F1521" t="s">
        <v>68</v>
      </c>
      <c r="G1521" t="s">
        <v>28</v>
      </c>
      <c r="H1521">
        <v>3</v>
      </c>
      <c r="I1521">
        <v>8</v>
      </c>
      <c r="J1521">
        <v>2003</v>
      </c>
      <c r="K1521" t="s">
        <v>1502</v>
      </c>
      <c r="L1521">
        <v>109</v>
      </c>
      <c r="M1521" t="s">
        <v>2888</v>
      </c>
      <c r="N1521" t="s">
        <v>69</v>
      </c>
      <c r="O1521" t="s">
        <v>70</v>
      </c>
      <c r="P1521" t="s">
        <v>71</v>
      </c>
      <c r="Q1521" t="s">
        <v>34</v>
      </c>
      <c r="R1521" t="s">
        <v>72</v>
      </c>
      <c r="S1521" t="s">
        <v>73</v>
      </c>
      <c r="T1521" t="s">
        <v>74</v>
      </c>
      <c r="U1521" t="s">
        <v>38</v>
      </c>
      <c r="V1521" t="s">
        <v>39</v>
      </c>
      <c r="W1521" t="s">
        <v>75</v>
      </c>
      <c r="X1521" t="s">
        <v>76</v>
      </c>
      <c r="Y1521" t="s">
        <v>65</v>
      </c>
    </row>
    <row r="1522" spans="1:25" x14ac:dyDescent="0.25">
      <c r="A1522">
        <v>10168</v>
      </c>
      <c r="B1522">
        <v>49</v>
      </c>
      <c r="C1522" t="s">
        <v>77</v>
      </c>
      <c r="D1522">
        <v>11</v>
      </c>
      <c r="E1522" t="s">
        <v>2894</v>
      </c>
      <c r="F1522" t="s">
        <v>87</v>
      </c>
      <c r="G1522" t="s">
        <v>28</v>
      </c>
      <c r="H1522">
        <v>4</v>
      </c>
      <c r="I1522">
        <v>10</v>
      </c>
      <c r="J1522">
        <v>2003</v>
      </c>
      <c r="K1522" t="s">
        <v>1502</v>
      </c>
      <c r="L1522">
        <v>109</v>
      </c>
      <c r="M1522" t="s">
        <v>2888</v>
      </c>
      <c r="N1522" t="s">
        <v>88</v>
      </c>
      <c r="O1522" t="s">
        <v>89</v>
      </c>
      <c r="P1522" t="s">
        <v>90</v>
      </c>
      <c r="Q1522" t="s">
        <v>34</v>
      </c>
      <c r="R1522" t="s">
        <v>91</v>
      </c>
      <c r="S1522" t="s">
        <v>73</v>
      </c>
      <c r="T1522" t="s">
        <v>92</v>
      </c>
      <c r="U1522" t="s">
        <v>38</v>
      </c>
      <c r="V1522" t="s">
        <v>39</v>
      </c>
      <c r="W1522" t="s">
        <v>93</v>
      </c>
      <c r="X1522" t="s">
        <v>94</v>
      </c>
      <c r="Y1522" t="s">
        <v>65</v>
      </c>
    </row>
    <row r="1523" spans="1:25" x14ac:dyDescent="0.25">
      <c r="A1523">
        <v>10210</v>
      </c>
      <c r="B1523">
        <v>27</v>
      </c>
      <c r="C1523" t="s">
        <v>2895</v>
      </c>
      <c r="D1523">
        <v>9</v>
      </c>
      <c r="E1523" t="s">
        <v>2896</v>
      </c>
      <c r="F1523" t="s">
        <v>483</v>
      </c>
      <c r="G1523" t="s">
        <v>28</v>
      </c>
      <c r="H1523">
        <v>1</v>
      </c>
      <c r="I1523">
        <v>1</v>
      </c>
      <c r="J1523">
        <v>2004</v>
      </c>
      <c r="K1523" t="s">
        <v>1502</v>
      </c>
      <c r="L1523">
        <v>109</v>
      </c>
      <c r="M1523" t="s">
        <v>2888</v>
      </c>
      <c r="N1523" t="s">
        <v>484</v>
      </c>
      <c r="O1523" t="s">
        <v>485</v>
      </c>
      <c r="P1523" t="s">
        <v>486</v>
      </c>
      <c r="Q1523" t="s">
        <v>34</v>
      </c>
      <c r="R1523" t="s">
        <v>487</v>
      </c>
      <c r="S1523" t="s">
        <v>487</v>
      </c>
      <c r="T1523" t="s">
        <v>488</v>
      </c>
      <c r="U1523" t="s">
        <v>307</v>
      </c>
      <c r="V1523" t="s">
        <v>307</v>
      </c>
      <c r="W1523" t="s">
        <v>489</v>
      </c>
      <c r="X1523" t="s">
        <v>490</v>
      </c>
      <c r="Y1523" t="s">
        <v>42</v>
      </c>
    </row>
    <row r="1524" spans="1:25" x14ac:dyDescent="0.25">
      <c r="A1524">
        <v>10223</v>
      </c>
      <c r="B1524">
        <v>34</v>
      </c>
      <c r="C1524" t="s">
        <v>77</v>
      </c>
      <c r="D1524">
        <v>11</v>
      </c>
      <c r="E1524" t="s">
        <v>2897</v>
      </c>
      <c r="F1524" t="s">
        <v>131</v>
      </c>
      <c r="G1524" t="s">
        <v>28</v>
      </c>
      <c r="H1524">
        <v>1</v>
      </c>
      <c r="I1524">
        <v>2</v>
      </c>
      <c r="J1524">
        <v>2004</v>
      </c>
      <c r="K1524" t="s">
        <v>1502</v>
      </c>
      <c r="L1524">
        <v>109</v>
      </c>
      <c r="M1524" t="s">
        <v>2888</v>
      </c>
      <c r="N1524" t="s">
        <v>132</v>
      </c>
      <c r="O1524" t="s">
        <v>133</v>
      </c>
      <c r="P1524" t="s">
        <v>134</v>
      </c>
      <c r="Q1524" t="s">
        <v>135</v>
      </c>
      <c r="R1524" t="s">
        <v>136</v>
      </c>
      <c r="S1524" t="s">
        <v>137</v>
      </c>
      <c r="T1524" t="s">
        <v>138</v>
      </c>
      <c r="U1524" t="s">
        <v>139</v>
      </c>
      <c r="V1524" t="s">
        <v>140</v>
      </c>
      <c r="W1524" t="s">
        <v>141</v>
      </c>
      <c r="X1524" t="s">
        <v>142</v>
      </c>
      <c r="Y1524" t="s">
        <v>65</v>
      </c>
    </row>
    <row r="1525" spans="1:25" x14ac:dyDescent="0.25">
      <c r="A1525">
        <v>10235</v>
      </c>
      <c r="B1525">
        <v>23</v>
      </c>
      <c r="C1525" t="s">
        <v>2898</v>
      </c>
      <c r="D1525">
        <v>5</v>
      </c>
      <c r="E1525" t="s">
        <v>2899</v>
      </c>
      <c r="F1525" t="s">
        <v>1859</v>
      </c>
      <c r="G1525" t="s">
        <v>28</v>
      </c>
      <c r="H1525">
        <v>2</v>
      </c>
      <c r="I1525">
        <v>4</v>
      </c>
      <c r="J1525">
        <v>2004</v>
      </c>
      <c r="K1525" t="s">
        <v>1502</v>
      </c>
      <c r="L1525">
        <v>109</v>
      </c>
      <c r="M1525" t="s">
        <v>2888</v>
      </c>
      <c r="N1525" t="s">
        <v>648</v>
      </c>
      <c r="O1525" t="s">
        <v>649</v>
      </c>
      <c r="P1525" t="s">
        <v>650</v>
      </c>
      <c r="Q1525" t="s">
        <v>34</v>
      </c>
      <c r="R1525" t="s">
        <v>651</v>
      </c>
      <c r="S1525" t="s">
        <v>351</v>
      </c>
      <c r="T1525" t="s">
        <v>652</v>
      </c>
      <c r="U1525" t="s">
        <v>353</v>
      </c>
      <c r="V1525" t="s">
        <v>39</v>
      </c>
      <c r="W1525" t="s">
        <v>653</v>
      </c>
      <c r="X1525" t="s">
        <v>264</v>
      </c>
      <c r="Y1525" t="s">
        <v>42</v>
      </c>
    </row>
    <row r="1526" spans="1:25" x14ac:dyDescent="0.25">
      <c r="A1526">
        <v>10250</v>
      </c>
      <c r="B1526">
        <v>31</v>
      </c>
      <c r="C1526" t="s">
        <v>2886</v>
      </c>
      <c r="D1526">
        <v>6</v>
      </c>
      <c r="E1526" t="s">
        <v>2900</v>
      </c>
      <c r="F1526" t="s">
        <v>1523</v>
      </c>
      <c r="G1526" t="s">
        <v>28</v>
      </c>
      <c r="H1526">
        <v>2</v>
      </c>
      <c r="I1526">
        <v>5</v>
      </c>
      <c r="J1526">
        <v>2004</v>
      </c>
      <c r="K1526" t="s">
        <v>1502</v>
      </c>
      <c r="L1526">
        <v>109</v>
      </c>
      <c r="M1526" t="s">
        <v>2888</v>
      </c>
      <c r="N1526" t="s">
        <v>701</v>
      </c>
      <c r="O1526" t="s">
        <v>702</v>
      </c>
      <c r="P1526" t="s">
        <v>703</v>
      </c>
      <c r="Q1526" t="s">
        <v>34</v>
      </c>
      <c r="R1526" t="s">
        <v>704</v>
      </c>
      <c r="S1526" t="s">
        <v>73</v>
      </c>
      <c r="T1526" t="s">
        <v>92</v>
      </c>
      <c r="U1526" t="s">
        <v>38</v>
      </c>
      <c r="V1526" t="s">
        <v>39</v>
      </c>
      <c r="W1526" t="s">
        <v>149</v>
      </c>
      <c r="X1526" t="s">
        <v>705</v>
      </c>
      <c r="Y1526" t="s">
        <v>42</v>
      </c>
    </row>
    <row r="1527" spans="1:25" x14ac:dyDescent="0.25">
      <c r="A1527">
        <v>10262</v>
      </c>
      <c r="B1527">
        <v>34</v>
      </c>
      <c r="C1527" t="s">
        <v>2901</v>
      </c>
      <c r="D1527">
        <v>1</v>
      </c>
      <c r="E1527" t="s">
        <v>2902</v>
      </c>
      <c r="F1527" t="s">
        <v>1525</v>
      </c>
      <c r="G1527" t="s">
        <v>591</v>
      </c>
      <c r="H1527">
        <v>2</v>
      </c>
      <c r="I1527">
        <v>6</v>
      </c>
      <c r="J1527">
        <v>2004</v>
      </c>
      <c r="K1527" t="s">
        <v>1502</v>
      </c>
      <c r="L1527">
        <v>109</v>
      </c>
      <c r="M1527" t="s">
        <v>2888</v>
      </c>
      <c r="N1527" t="s">
        <v>268</v>
      </c>
      <c r="O1527" t="s">
        <v>269</v>
      </c>
      <c r="P1527" t="s">
        <v>270</v>
      </c>
      <c r="Q1527" t="s">
        <v>34</v>
      </c>
      <c r="R1527" t="s">
        <v>271</v>
      </c>
      <c r="S1527" t="s">
        <v>34</v>
      </c>
      <c r="T1527" t="s">
        <v>272</v>
      </c>
      <c r="U1527" t="s">
        <v>273</v>
      </c>
      <c r="V1527" t="s">
        <v>52</v>
      </c>
      <c r="W1527" t="s">
        <v>274</v>
      </c>
      <c r="X1527" t="s">
        <v>275</v>
      </c>
      <c r="Y1527" t="s">
        <v>65</v>
      </c>
    </row>
    <row r="1528" spans="1:25" x14ac:dyDescent="0.25">
      <c r="A1528">
        <v>10275</v>
      </c>
      <c r="B1528">
        <v>25</v>
      </c>
      <c r="C1528" t="s">
        <v>2903</v>
      </c>
      <c r="D1528">
        <v>11</v>
      </c>
      <c r="E1528" t="s">
        <v>2904</v>
      </c>
      <c r="F1528" t="s">
        <v>171</v>
      </c>
      <c r="G1528" t="s">
        <v>28</v>
      </c>
      <c r="H1528">
        <v>3</v>
      </c>
      <c r="I1528">
        <v>7</v>
      </c>
      <c r="J1528">
        <v>2004</v>
      </c>
      <c r="K1528" t="s">
        <v>1502</v>
      </c>
      <c r="L1528">
        <v>109</v>
      </c>
      <c r="M1528" t="s">
        <v>2888</v>
      </c>
      <c r="N1528" t="s">
        <v>172</v>
      </c>
      <c r="O1528" t="s">
        <v>173</v>
      </c>
      <c r="P1528" t="s">
        <v>174</v>
      </c>
      <c r="Q1528" t="s">
        <v>34</v>
      </c>
      <c r="R1528" t="s">
        <v>175</v>
      </c>
      <c r="S1528" t="s">
        <v>34</v>
      </c>
      <c r="T1528" t="s">
        <v>176</v>
      </c>
      <c r="U1528" t="s">
        <v>51</v>
      </c>
      <c r="V1528" t="s">
        <v>52</v>
      </c>
      <c r="W1528" t="s">
        <v>177</v>
      </c>
      <c r="X1528" t="s">
        <v>178</v>
      </c>
      <c r="Y1528" t="s">
        <v>42</v>
      </c>
    </row>
    <row r="1529" spans="1:25" x14ac:dyDescent="0.25">
      <c r="A1529">
        <v>10284</v>
      </c>
      <c r="B1529">
        <v>22</v>
      </c>
      <c r="C1529" t="s">
        <v>77</v>
      </c>
      <c r="D1529">
        <v>3</v>
      </c>
      <c r="E1529" t="s">
        <v>2905</v>
      </c>
      <c r="F1529" t="s">
        <v>1528</v>
      </c>
      <c r="G1529" t="s">
        <v>28</v>
      </c>
      <c r="H1529">
        <v>3</v>
      </c>
      <c r="I1529">
        <v>8</v>
      </c>
      <c r="J1529">
        <v>2004</v>
      </c>
      <c r="K1529" t="s">
        <v>1502</v>
      </c>
      <c r="L1529">
        <v>109</v>
      </c>
      <c r="M1529" t="s">
        <v>2888</v>
      </c>
      <c r="N1529" t="s">
        <v>1327</v>
      </c>
      <c r="O1529" t="s">
        <v>1328</v>
      </c>
      <c r="P1529" t="s">
        <v>1329</v>
      </c>
      <c r="Q1529" t="s">
        <v>34</v>
      </c>
      <c r="R1529" t="s">
        <v>1330</v>
      </c>
      <c r="S1529" t="s">
        <v>34</v>
      </c>
      <c r="T1529" t="s">
        <v>1331</v>
      </c>
      <c r="U1529" t="s">
        <v>112</v>
      </c>
      <c r="V1529" t="s">
        <v>52</v>
      </c>
      <c r="W1529" t="s">
        <v>1332</v>
      </c>
      <c r="X1529" t="s">
        <v>1333</v>
      </c>
      <c r="Y1529" t="s">
        <v>42</v>
      </c>
    </row>
    <row r="1530" spans="1:25" x14ac:dyDescent="0.25">
      <c r="A1530">
        <v>10297</v>
      </c>
      <c r="B1530">
        <v>32</v>
      </c>
      <c r="C1530" t="s">
        <v>77</v>
      </c>
      <c r="D1530">
        <v>6</v>
      </c>
      <c r="E1530" t="s">
        <v>2906</v>
      </c>
      <c r="F1530" t="s">
        <v>1868</v>
      </c>
      <c r="G1530" t="s">
        <v>28</v>
      </c>
      <c r="H1530">
        <v>3</v>
      </c>
      <c r="I1530">
        <v>9</v>
      </c>
      <c r="J1530">
        <v>2004</v>
      </c>
      <c r="K1530" t="s">
        <v>1502</v>
      </c>
      <c r="L1530">
        <v>109</v>
      </c>
      <c r="M1530" t="s">
        <v>2888</v>
      </c>
      <c r="N1530" t="s">
        <v>903</v>
      </c>
      <c r="O1530" t="s">
        <v>904</v>
      </c>
      <c r="P1530" t="s">
        <v>905</v>
      </c>
      <c r="Q1530" t="s">
        <v>906</v>
      </c>
      <c r="R1530" t="s">
        <v>907</v>
      </c>
      <c r="S1530" t="s">
        <v>34</v>
      </c>
      <c r="T1530" t="s">
        <v>908</v>
      </c>
      <c r="U1530" t="s">
        <v>909</v>
      </c>
      <c r="V1530" t="s">
        <v>52</v>
      </c>
      <c r="W1530" t="s">
        <v>910</v>
      </c>
      <c r="X1530" t="s">
        <v>911</v>
      </c>
      <c r="Y1530" t="s">
        <v>65</v>
      </c>
    </row>
    <row r="1531" spans="1:25" x14ac:dyDescent="0.25">
      <c r="A1531">
        <v>10308</v>
      </c>
      <c r="B1531">
        <v>31</v>
      </c>
      <c r="C1531" t="s">
        <v>77</v>
      </c>
      <c r="D1531">
        <v>9</v>
      </c>
      <c r="E1531" t="s">
        <v>2907</v>
      </c>
      <c r="F1531" t="s">
        <v>200</v>
      </c>
      <c r="G1531" t="s">
        <v>28</v>
      </c>
      <c r="H1531">
        <v>4</v>
      </c>
      <c r="I1531">
        <v>10</v>
      </c>
      <c r="J1531">
        <v>2004</v>
      </c>
      <c r="K1531" t="s">
        <v>1502</v>
      </c>
      <c r="L1531">
        <v>109</v>
      </c>
      <c r="M1531" t="s">
        <v>2888</v>
      </c>
      <c r="N1531" t="s">
        <v>510</v>
      </c>
      <c r="O1531" t="s">
        <v>511</v>
      </c>
      <c r="P1531" t="s">
        <v>512</v>
      </c>
      <c r="Q1531" t="s">
        <v>34</v>
      </c>
      <c r="R1531" t="s">
        <v>513</v>
      </c>
      <c r="S1531" t="s">
        <v>36</v>
      </c>
      <c r="T1531" t="s">
        <v>514</v>
      </c>
      <c r="U1531" t="s">
        <v>38</v>
      </c>
      <c r="V1531" t="s">
        <v>39</v>
      </c>
      <c r="W1531" t="s">
        <v>149</v>
      </c>
      <c r="X1531" t="s">
        <v>363</v>
      </c>
      <c r="Y1531" t="s">
        <v>65</v>
      </c>
    </row>
    <row r="1532" spans="1:25" x14ac:dyDescent="0.25">
      <c r="A1532">
        <v>10316</v>
      </c>
      <c r="B1532">
        <v>25</v>
      </c>
      <c r="C1532" t="s">
        <v>77</v>
      </c>
      <c r="D1532">
        <v>1</v>
      </c>
      <c r="E1532" t="s">
        <v>2908</v>
      </c>
      <c r="F1532" t="s">
        <v>665</v>
      </c>
      <c r="G1532" t="s">
        <v>28</v>
      </c>
      <c r="H1532">
        <v>4</v>
      </c>
      <c r="I1532">
        <v>11</v>
      </c>
      <c r="J1532">
        <v>2004</v>
      </c>
      <c r="K1532" t="s">
        <v>1502</v>
      </c>
      <c r="L1532">
        <v>109</v>
      </c>
      <c r="M1532" t="s">
        <v>2888</v>
      </c>
      <c r="N1532" t="s">
        <v>666</v>
      </c>
      <c r="O1532" t="s">
        <v>667</v>
      </c>
      <c r="P1532" t="s">
        <v>668</v>
      </c>
      <c r="Q1532" t="s">
        <v>34</v>
      </c>
      <c r="R1532" t="s">
        <v>669</v>
      </c>
      <c r="S1532" t="s">
        <v>670</v>
      </c>
      <c r="T1532" t="s">
        <v>671</v>
      </c>
      <c r="U1532" t="s">
        <v>262</v>
      </c>
      <c r="V1532" t="s">
        <v>52</v>
      </c>
      <c r="W1532" t="s">
        <v>672</v>
      </c>
      <c r="X1532" t="s">
        <v>673</v>
      </c>
      <c r="Y1532" t="s">
        <v>42</v>
      </c>
    </row>
    <row r="1533" spans="1:25" x14ac:dyDescent="0.25">
      <c r="A1533">
        <v>10328</v>
      </c>
      <c r="B1533">
        <v>47</v>
      </c>
      <c r="C1533" t="s">
        <v>2892</v>
      </c>
      <c r="D1533">
        <v>14</v>
      </c>
      <c r="E1533" t="s">
        <v>2909</v>
      </c>
      <c r="F1533" t="s">
        <v>2490</v>
      </c>
      <c r="G1533" t="s">
        <v>28</v>
      </c>
      <c r="H1533">
        <v>4</v>
      </c>
      <c r="I1533">
        <v>11</v>
      </c>
      <c r="J1533">
        <v>2004</v>
      </c>
      <c r="K1533" t="s">
        <v>1502</v>
      </c>
      <c r="L1533">
        <v>109</v>
      </c>
      <c r="M1533" t="s">
        <v>2888</v>
      </c>
      <c r="N1533" t="s">
        <v>1369</v>
      </c>
      <c r="O1533" t="s">
        <v>1370</v>
      </c>
      <c r="P1533" t="s">
        <v>1371</v>
      </c>
      <c r="Q1533" t="s">
        <v>34</v>
      </c>
      <c r="R1533" t="s">
        <v>1372</v>
      </c>
      <c r="S1533" t="s">
        <v>34</v>
      </c>
      <c r="T1533" t="s">
        <v>1373</v>
      </c>
      <c r="U1533" t="s">
        <v>396</v>
      </c>
      <c r="V1533" t="s">
        <v>52</v>
      </c>
      <c r="W1533" t="s">
        <v>1374</v>
      </c>
      <c r="X1533" t="s">
        <v>1375</v>
      </c>
      <c r="Y1533" t="s">
        <v>65</v>
      </c>
    </row>
    <row r="1534" spans="1:25" x14ac:dyDescent="0.25">
      <c r="A1534">
        <v>10339</v>
      </c>
      <c r="B1534">
        <v>21</v>
      </c>
      <c r="C1534" t="s">
        <v>2910</v>
      </c>
      <c r="D1534">
        <v>7</v>
      </c>
      <c r="E1534" t="s">
        <v>2911</v>
      </c>
      <c r="F1534" t="s">
        <v>519</v>
      </c>
      <c r="G1534" t="s">
        <v>28</v>
      </c>
      <c r="H1534">
        <v>4</v>
      </c>
      <c r="I1534">
        <v>11</v>
      </c>
      <c r="J1534">
        <v>2004</v>
      </c>
      <c r="K1534" t="s">
        <v>1502</v>
      </c>
      <c r="L1534">
        <v>109</v>
      </c>
      <c r="M1534" t="s">
        <v>2888</v>
      </c>
      <c r="N1534" t="s">
        <v>380</v>
      </c>
      <c r="O1534" t="s">
        <v>381</v>
      </c>
      <c r="P1534" t="s">
        <v>382</v>
      </c>
      <c r="Q1534" t="s">
        <v>34</v>
      </c>
      <c r="R1534" t="s">
        <v>383</v>
      </c>
      <c r="S1534" t="s">
        <v>384</v>
      </c>
      <c r="T1534" t="s">
        <v>385</v>
      </c>
      <c r="U1534" t="s">
        <v>307</v>
      </c>
      <c r="V1534" t="s">
        <v>307</v>
      </c>
      <c r="W1534" t="s">
        <v>386</v>
      </c>
      <c r="X1534" t="s">
        <v>387</v>
      </c>
      <c r="Y1534" t="s">
        <v>42</v>
      </c>
    </row>
    <row r="1535" spans="1:25" x14ac:dyDescent="0.25">
      <c r="A1535">
        <v>10353</v>
      </c>
      <c r="B1535">
        <v>28</v>
      </c>
      <c r="C1535" t="s">
        <v>2912</v>
      </c>
      <c r="D1535">
        <v>2</v>
      </c>
      <c r="E1535" t="s">
        <v>2913</v>
      </c>
      <c r="F1535" t="s">
        <v>1874</v>
      </c>
      <c r="G1535" t="s">
        <v>28</v>
      </c>
      <c r="H1535">
        <v>4</v>
      </c>
      <c r="I1535">
        <v>12</v>
      </c>
      <c r="J1535">
        <v>2004</v>
      </c>
      <c r="K1535" t="s">
        <v>1502</v>
      </c>
      <c r="L1535">
        <v>109</v>
      </c>
      <c r="M1535" t="s">
        <v>2888</v>
      </c>
      <c r="N1535" t="s">
        <v>1507</v>
      </c>
      <c r="O1535" t="s">
        <v>1508</v>
      </c>
      <c r="P1535" t="s">
        <v>1509</v>
      </c>
      <c r="Q1535" t="s">
        <v>34</v>
      </c>
      <c r="R1535" t="s">
        <v>1089</v>
      </c>
      <c r="S1535" t="s">
        <v>166</v>
      </c>
      <c r="T1535" t="s">
        <v>1510</v>
      </c>
      <c r="U1535" t="s">
        <v>38</v>
      </c>
      <c r="V1535" t="s">
        <v>39</v>
      </c>
      <c r="W1535" t="s">
        <v>1511</v>
      </c>
      <c r="X1535" t="s">
        <v>1512</v>
      </c>
      <c r="Y1535" t="s">
        <v>42</v>
      </c>
    </row>
    <row r="1536" spans="1:25" x14ac:dyDescent="0.25">
      <c r="A1536">
        <v>10374</v>
      </c>
      <c r="B1536">
        <v>46</v>
      </c>
      <c r="C1536" t="s">
        <v>2890</v>
      </c>
      <c r="D1536">
        <v>3</v>
      </c>
      <c r="E1536" t="s">
        <v>2914</v>
      </c>
      <c r="F1536" t="s">
        <v>523</v>
      </c>
      <c r="G1536" t="s">
        <v>28</v>
      </c>
      <c r="H1536">
        <v>1</v>
      </c>
      <c r="I1536">
        <v>2</v>
      </c>
      <c r="J1536">
        <v>2005</v>
      </c>
      <c r="K1536" t="s">
        <v>1502</v>
      </c>
      <c r="L1536">
        <v>109</v>
      </c>
      <c r="M1536" t="s">
        <v>2888</v>
      </c>
      <c r="N1536" t="s">
        <v>319</v>
      </c>
      <c r="O1536" t="s">
        <v>320</v>
      </c>
      <c r="P1536" t="s">
        <v>321</v>
      </c>
      <c r="Q1536" t="s">
        <v>34</v>
      </c>
      <c r="R1536" t="s">
        <v>322</v>
      </c>
      <c r="S1536" t="s">
        <v>323</v>
      </c>
      <c r="T1536" t="s">
        <v>324</v>
      </c>
      <c r="U1536" t="s">
        <v>139</v>
      </c>
      <c r="V1536" t="s">
        <v>140</v>
      </c>
      <c r="W1536" t="s">
        <v>325</v>
      </c>
      <c r="X1536" t="s">
        <v>326</v>
      </c>
      <c r="Y1536" t="s">
        <v>65</v>
      </c>
    </row>
    <row r="1537" spans="1:25" x14ac:dyDescent="0.25">
      <c r="A1537">
        <v>10386</v>
      </c>
      <c r="B1537">
        <v>33</v>
      </c>
      <c r="C1537" t="s">
        <v>2915</v>
      </c>
      <c r="D1537">
        <v>11</v>
      </c>
      <c r="E1537" t="s">
        <v>2916</v>
      </c>
      <c r="F1537" t="s">
        <v>1557</v>
      </c>
      <c r="G1537" t="s">
        <v>724</v>
      </c>
      <c r="H1537">
        <v>1</v>
      </c>
      <c r="I1537">
        <v>3</v>
      </c>
      <c r="J1537">
        <v>2005</v>
      </c>
      <c r="K1537" t="s">
        <v>1502</v>
      </c>
      <c r="L1537">
        <v>109</v>
      </c>
      <c r="M1537" t="s">
        <v>2888</v>
      </c>
      <c r="N1537" t="s">
        <v>268</v>
      </c>
      <c r="O1537" t="s">
        <v>269</v>
      </c>
      <c r="P1537" t="s">
        <v>270</v>
      </c>
      <c r="Q1537" t="s">
        <v>34</v>
      </c>
      <c r="R1537" t="s">
        <v>271</v>
      </c>
      <c r="S1537" t="s">
        <v>34</v>
      </c>
      <c r="T1537" t="s">
        <v>272</v>
      </c>
      <c r="U1537" t="s">
        <v>273</v>
      </c>
      <c r="V1537" t="s">
        <v>52</v>
      </c>
      <c r="W1537" t="s">
        <v>274</v>
      </c>
      <c r="X1537" t="s">
        <v>275</v>
      </c>
      <c r="Y1537" t="s">
        <v>42</v>
      </c>
    </row>
    <row r="1538" spans="1:25" x14ac:dyDescent="0.25">
      <c r="A1538">
        <v>10398</v>
      </c>
      <c r="B1538">
        <v>43</v>
      </c>
      <c r="C1538" t="s">
        <v>77</v>
      </c>
      <c r="D1538">
        <v>16</v>
      </c>
      <c r="E1538" t="s">
        <v>2917</v>
      </c>
      <c r="F1538" t="s">
        <v>1559</v>
      </c>
      <c r="G1538" t="s">
        <v>28</v>
      </c>
      <c r="H1538">
        <v>1</v>
      </c>
      <c r="I1538">
        <v>3</v>
      </c>
      <c r="J1538">
        <v>2005</v>
      </c>
      <c r="K1538" t="s">
        <v>1502</v>
      </c>
      <c r="L1538">
        <v>109</v>
      </c>
      <c r="M1538" t="s">
        <v>2888</v>
      </c>
      <c r="N1538" t="s">
        <v>46</v>
      </c>
      <c r="O1538" t="s">
        <v>47</v>
      </c>
      <c r="P1538" t="s">
        <v>48</v>
      </c>
      <c r="Q1538" t="s">
        <v>34</v>
      </c>
      <c r="R1538" t="s">
        <v>49</v>
      </c>
      <c r="S1538" t="s">
        <v>34</v>
      </c>
      <c r="T1538" t="s">
        <v>50</v>
      </c>
      <c r="U1538" t="s">
        <v>51</v>
      </c>
      <c r="V1538" t="s">
        <v>52</v>
      </c>
      <c r="W1538" t="s">
        <v>53</v>
      </c>
      <c r="X1538" t="s">
        <v>54</v>
      </c>
      <c r="Y1538" t="s">
        <v>65</v>
      </c>
    </row>
    <row r="1539" spans="1:25" x14ac:dyDescent="0.25">
      <c r="A1539">
        <v>10401</v>
      </c>
      <c r="B1539">
        <v>38</v>
      </c>
      <c r="C1539" t="s">
        <v>2898</v>
      </c>
      <c r="D1539">
        <v>5</v>
      </c>
      <c r="E1539" t="s">
        <v>2918</v>
      </c>
      <c r="F1539" t="s">
        <v>1880</v>
      </c>
      <c r="G1539" t="s">
        <v>708</v>
      </c>
      <c r="H1539">
        <v>2</v>
      </c>
      <c r="I1539">
        <v>4</v>
      </c>
      <c r="J1539">
        <v>2005</v>
      </c>
      <c r="K1539" t="s">
        <v>1502</v>
      </c>
      <c r="L1539">
        <v>109</v>
      </c>
      <c r="M1539" t="s">
        <v>2888</v>
      </c>
      <c r="N1539" t="s">
        <v>153</v>
      </c>
      <c r="O1539" t="s">
        <v>154</v>
      </c>
      <c r="P1539" t="s">
        <v>155</v>
      </c>
      <c r="Q1539" t="s">
        <v>34</v>
      </c>
      <c r="R1539" t="s">
        <v>156</v>
      </c>
      <c r="S1539" t="s">
        <v>157</v>
      </c>
      <c r="T1539" t="s">
        <v>158</v>
      </c>
      <c r="U1539" t="s">
        <v>38</v>
      </c>
      <c r="V1539" t="s">
        <v>39</v>
      </c>
      <c r="W1539" t="s">
        <v>84</v>
      </c>
      <c r="X1539" t="s">
        <v>159</v>
      </c>
      <c r="Y1539" t="s">
        <v>65</v>
      </c>
    </row>
    <row r="1540" spans="1:25" x14ac:dyDescent="0.25">
      <c r="A1540">
        <v>10416</v>
      </c>
      <c r="B1540">
        <v>47</v>
      </c>
      <c r="C1540" t="s">
        <v>2886</v>
      </c>
      <c r="D1540">
        <v>6</v>
      </c>
      <c r="E1540" t="s">
        <v>2919</v>
      </c>
      <c r="F1540" t="s">
        <v>1562</v>
      </c>
      <c r="G1540" t="s">
        <v>28</v>
      </c>
      <c r="H1540">
        <v>2</v>
      </c>
      <c r="I1540">
        <v>5</v>
      </c>
      <c r="J1540">
        <v>2005</v>
      </c>
      <c r="K1540" t="s">
        <v>1502</v>
      </c>
      <c r="L1540">
        <v>109</v>
      </c>
      <c r="M1540" t="s">
        <v>2888</v>
      </c>
      <c r="N1540" t="s">
        <v>831</v>
      </c>
      <c r="O1540" t="s">
        <v>832</v>
      </c>
      <c r="P1540" t="s">
        <v>833</v>
      </c>
      <c r="Q1540" t="s">
        <v>34</v>
      </c>
      <c r="R1540" t="s">
        <v>834</v>
      </c>
      <c r="S1540" t="s">
        <v>34</v>
      </c>
      <c r="T1540" t="s">
        <v>835</v>
      </c>
      <c r="U1540" t="s">
        <v>396</v>
      </c>
      <c r="V1540" t="s">
        <v>52</v>
      </c>
      <c r="W1540" t="s">
        <v>836</v>
      </c>
      <c r="X1540" t="s">
        <v>837</v>
      </c>
      <c r="Y1540" t="s">
        <v>65</v>
      </c>
    </row>
    <row r="1541" spans="1:25" x14ac:dyDescent="0.25">
      <c r="A1541">
        <v>10101</v>
      </c>
      <c r="B1541">
        <v>45</v>
      </c>
      <c r="C1541" t="s">
        <v>2920</v>
      </c>
      <c r="D1541">
        <v>3</v>
      </c>
      <c r="E1541" t="s">
        <v>2921</v>
      </c>
      <c r="F1541" t="s">
        <v>1768</v>
      </c>
      <c r="G1541" t="s">
        <v>28</v>
      </c>
      <c r="H1541">
        <v>1</v>
      </c>
      <c r="I1541">
        <v>1</v>
      </c>
      <c r="J1541">
        <v>2003</v>
      </c>
      <c r="K1541" t="s">
        <v>1354</v>
      </c>
      <c r="L1541">
        <v>33</v>
      </c>
      <c r="M1541" t="s">
        <v>2922</v>
      </c>
      <c r="N1541" t="s">
        <v>849</v>
      </c>
      <c r="O1541" t="s">
        <v>850</v>
      </c>
      <c r="P1541" t="s">
        <v>851</v>
      </c>
      <c r="Q1541" t="s">
        <v>34</v>
      </c>
      <c r="R1541" t="s">
        <v>852</v>
      </c>
      <c r="S1541" t="s">
        <v>34</v>
      </c>
      <c r="T1541" t="s">
        <v>853</v>
      </c>
      <c r="U1541" t="s">
        <v>810</v>
      </c>
      <c r="V1541" t="s">
        <v>52</v>
      </c>
      <c r="W1541" t="s">
        <v>854</v>
      </c>
      <c r="X1541" t="s">
        <v>731</v>
      </c>
      <c r="Y1541" t="s">
        <v>42</v>
      </c>
    </row>
    <row r="1542" spans="1:25" x14ac:dyDescent="0.25">
      <c r="A1542">
        <v>10110</v>
      </c>
      <c r="B1542">
        <v>20</v>
      </c>
      <c r="C1542" t="s">
        <v>2923</v>
      </c>
      <c r="D1542">
        <v>3</v>
      </c>
      <c r="E1542" t="s">
        <v>2924</v>
      </c>
      <c r="F1542" t="s">
        <v>1464</v>
      </c>
      <c r="G1542" t="s">
        <v>28</v>
      </c>
      <c r="H1542">
        <v>1</v>
      </c>
      <c r="I1542">
        <v>3</v>
      </c>
      <c r="J1542">
        <v>2003</v>
      </c>
      <c r="K1542" t="s">
        <v>1354</v>
      </c>
      <c r="L1542">
        <v>33</v>
      </c>
      <c r="M1542" t="s">
        <v>2922</v>
      </c>
      <c r="N1542" t="s">
        <v>927</v>
      </c>
      <c r="O1542" t="s">
        <v>928</v>
      </c>
      <c r="P1542" t="s">
        <v>929</v>
      </c>
      <c r="Q1542" t="s">
        <v>34</v>
      </c>
      <c r="R1542" t="s">
        <v>930</v>
      </c>
      <c r="S1542" t="s">
        <v>34</v>
      </c>
      <c r="T1542" t="s">
        <v>931</v>
      </c>
      <c r="U1542" t="s">
        <v>262</v>
      </c>
      <c r="V1542" t="s">
        <v>52</v>
      </c>
      <c r="W1542" t="s">
        <v>932</v>
      </c>
      <c r="X1542" t="s">
        <v>137</v>
      </c>
      <c r="Y1542" t="s">
        <v>42</v>
      </c>
    </row>
    <row r="1543" spans="1:25" x14ac:dyDescent="0.25">
      <c r="A1543">
        <v>10124</v>
      </c>
      <c r="B1543">
        <v>45</v>
      </c>
      <c r="C1543" t="s">
        <v>2925</v>
      </c>
      <c r="D1543">
        <v>2</v>
      </c>
      <c r="E1543" t="s">
        <v>2926</v>
      </c>
      <c r="F1543" t="s">
        <v>1360</v>
      </c>
      <c r="G1543" t="s">
        <v>28</v>
      </c>
      <c r="H1543">
        <v>2</v>
      </c>
      <c r="I1543">
        <v>5</v>
      </c>
      <c r="J1543">
        <v>2003</v>
      </c>
      <c r="K1543" t="s">
        <v>1354</v>
      </c>
      <c r="L1543">
        <v>33</v>
      </c>
      <c r="M1543" t="s">
        <v>2922</v>
      </c>
      <c r="N1543" t="s">
        <v>1318</v>
      </c>
      <c r="O1543" t="s">
        <v>1319</v>
      </c>
      <c r="P1543" t="s">
        <v>1320</v>
      </c>
      <c r="Q1543" t="s">
        <v>34</v>
      </c>
      <c r="R1543" t="s">
        <v>1321</v>
      </c>
      <c r="S1543" t="s">
        <v>1322</v>
      </c>
      <c r="T1543" t="s">
        <v>1323</v>
      </c>
      <c r="U1543" t="s">
        <v>38</v>
      </c>
      <c r="V1543" t="s">
        <v>39</v>
      </c>
      <c r="W1543" t="s">
        <v>168</v>
      </c>
      <c r="X1543" t="s">
        <v>705</v>
      </c>
      <c r="Y1543" t="s">
        <v>42</v>
      </c>
    </row>
    <row r="1544" spans="1:25" x14ac:dyDescent="0.25">
      <c r="A1544">
        <v>10149</v>
      </c>
      <c r="B1544">
        <v>36</v>
      </c>
      <c r="C1544" t="s">
        <v>2927</v>
      </c>
      <c r="D1544">
        <v>7</v>
      </c>
      <c r="E1544" t="s">
        <v>2928</v>
      </c>
      <c r="F1544" t="s">
        <v>1364</v>
      </c>
      <c r="G1544" t="s">
        <v>28</v>
      </c>
      <c r="H1544">
        <v>3</v>
      </c>
      <c r="I1544">
        <v>9</v>
      </c>
      <c r="J1544">
        <v>2003</v>
      </c>
      <c r="K1544" t="s">
        <v>1354</v>
      </c>
      <c r="L1544">
        <v>33</v>
      </c>
      <c r="M1544" t="s">
        <v>2922</v>
      </c>
      <c r="N1544" t="s">
        <v>1195</v>
      </c>
      <c r="O1544" t="s">
        <v>1196</v>
      </c>
      <c r="P1544" t="s">
        <v>1197</v>
      </c>
      <c r="Q1544" t="s">
        <v>34</v>
      </c>
      <c r="R1544" t="s">
        <v>1198</v>
      </c>
      <c r="S1544" t="s">
        <v>73</v>
      </c>
      <c r="T1544" t="s">
        <v>92</v>
      </c>
      <c r="U1544" t="s">
        <v>38</v>
      </c>
      <c r="V1544" t="s">
        <v>39</v>
      </c>
      <c r="W1544" t="s">
        <v>1199</v>
      </c>
      <c r="X1544" t="s">
        <v>705</v>
      </c>
      <c r="Y1544" t="s">
        <v>42</v>
      </c>
    </row>
    <row r="1545" spans="1:25" x14ac:dyDescent="0.25">
      <c r="A1545">
        <v>10162</v>
      </c>
      <c r="B1545">
        <v>37</v>
      </c>
      <c r="C1545" t="s">
        <v>2929</v>
      </c>
      <c r="D1545">
        <v>5</v>
      </c>
      <c r="E1545" t="s">
        <v>2930</v>
      </c>
      <c r="F1545" t="s">
        <v>1367</v>
      </c>
      <c r="G1545" t="s">
        <v>28</v>
      </c>
      <c r="H1545">
        <v>4</v>
      </c>
      <c r="I1545">
        <v>10</v>
      </c>
      <c r="J1545">
        <v>2003</v>
      </c>
      <c r="K1545" t="s">
        <v>1354</v>
      </c>
      <c r="L1545">
        <v>33</v>
      </c>
      <c r="M1545" t="s">
        <v>2922</v>
      </c>
      <c r="N1545" t="s">
        <v>80</v>
      </c>
      <c r="O1545" t="s">
        <v>81</v>
      </c>
      <c r="P1545" t="s">
        <v>82</v>
      </c>
      <c r="Q1545" t="s">
        <v>34</v>
      </c>
      <c r="R1545" t="s">
        <v>83</v>
      </c>
      <c r="S1545" t="s">
        <v>73</v>
      </c>
      <c r="T1545" t="s">
        <v>34</v>
      </c>
      <c r="U1545" t="s">
        <v>38</v>
      </c>
      <c r="V1545" t="s">
        <v>39</v>
      </c>
      <c r="W1545" t="s">
        <v>84</v>
      </c>
      <c r="X1545" t="s">
        <v>76</v>
      </c>
      <c r="Y1545" t="s">
        <v>42</v>
      </c>
    </row>
    <row r="1546" spans="1:25" x14ac:dyDescent="0.25">
      <c r="A1546">
        <v>10173</v>
      </c>
      <c r="B1546">
        <v>31</v>
      </c>
      <c r="C1546" t="s">
        <v>2931</v>
      </c>
      <c r="D1546">
        <v>9</v>
      </c>
      <c r="E1546" t="s">
        <v>2932</v>
      </c>
      <c r="F1546" t="s">
        <v>1306</v>
      </c>
      <c r="G1546" t="s">
        <v>28</v>
      </c>
      <c r="H1546">
        <v>4</v>
      </c>
      <c r="I1546">
        <v>11</v>
      </c>
      <c r="J1546">
        <v>2003</v>
      </c>
      <c r="K1546" t="s">
        <v>1354</v>
      </c>
      <c r="L1546">
        <v>33</v>
      </c>
      <c r="M1546" t="s">
        <v>2922</v>
      </c>
      <c r="N1546" t="s">
        <v>1369</v>
      </c>
      <c r="O1546" t="s">
        <v>1370</v>
      </c>
      <c r="P1546" t="s">
        <v>1371</v>
      </c>
      <c r="Q1546" t="s">
        <v>34</v>
      </c>
      <c r="R1546" t="s">
        <v>1372</v>
      </c>
      <c r="S1546" t="s">
        <v>34</v>
      </c>
      <c r="T1546" t="s">
        <v>1373</v>
      </c>
      <c r="U1546" t="s">
        <v>396</v>
      </c>
      <c r="V1546" t="s">
        <v>52</v>
      </c>
      <c r="W1546" t="s">
        <v>1374</v>
      </c>
      <c r="X1546" t="s">
        <v>1375</v>
      </c>
      <c r="Y1546" t="s">
        <v>42</v>
      </c>
    </row>
    <row r="1547" spans="1:25" x14ac:dyDescent="0.25">
      <c r="A1547">
        <v>10182</v>
      </c>
      <c r="B1547">
        <v>39</v>
      </c>
      <c r="C1547" t="s">
        <v>2933</v>
      </c>
      <c r="D1547">
        <v>6</v>
      </c>
      <c r="E1547" t="s">
        <v>2934</v>
      </c>
      <c r="F1547" t="s">
        <v>802</v>
      </c>
      <c r="G1547" t="s">
        <v>28</v>
      </c>
      <c r="H1547">
        <v>4</v>
      </c>
      <c r="I1547">
        <v>11</v>
      </c>
      <c r="J1547">
        <v>2003</v>
      </c>
      <c r="K1547" t="s">
        <v>1354</v>
      </c>
      <c r="L1547">
        <v>33</v>
      </c>
      <c r="M1547" t="s">
        <v>2922</v>
      </c>
      <c r="N1547" t="s">
        <v>417</v>
      </c>
      <c r="O1547" t="s">
        <v>418</v>
      </c>
      <c r="P1547" t="s">
        <v>419</v>
      </c>
      <c r="Q1547" t="s">
        <v>34</v>
      </c>
      <c r="R1547" t="s">
        <v>420</v>
      </c>
      <c r="S1547" t="s">
        <v>73</v>
      </c>
      <c r="T1547" t="s">
        <v>167</v>
      </c>
      <c r="U1547" t="s">
        <v>38</v>
      </c>
      <c r="V1547" t="s">
        <v>39</v>
      </c>
      <c r="W1547" t="s">
        <v>421</v>
      </c>
      <c r="X1547" t="s">
        <v>422</v>
      </c>
      <c r="Y1547" t="s">
        <v>42</v>
      </c>
    </row>
    <row r="1548" spans="1:25" x14ac:dyDescent="0.25">
      <c r="A1548">
        <v>10193</v>
      </c>
      <c r="B1548">
        <v>26</v>
      </c>
      <c r="C1548" t="s">
        <v>2935</v>
      </c>
      <c r="D1548">
        <v>10</v>
      </c>
      <c r="E1548" t="s">
        <v>2936</v>
      </c>
      <c r="F1548" t="s">
        <v>1379</v>
      </c>
      <c r="G1548" t="s">
        <v>28</v>
      </c>
      <c r="H1548">
        <v>4</v>
      </c>
      <c r="I1548">
        <v>11</v>
      </c>
      <c r="J1548">
        <v>2003</v>
      </c>
      <c r="K1548" t="s">
        <v>1354</v>
      </c>
      <c r="L1548">
        <v>33</v>
      </c>
      <c r="M1548" t="s">
        <v>2922</v>
      </c>
      <c r="N1548" t="s">
        <v>1380</v>
      </c>
      <c r="O1548" t="s">
        <v>1381</v>
      </c>
      <c r="P1548" t="s">
        <v>1382</v>
      </c>
      <c r="Q1548" t="s">
        <v>34</v>
      </c>
      <c r="R1548" t="s">
        <v>1383</v>
      </c>
      <c r="S1548" t="s">
        <v>137</v>
      </c>
      <c r="T1548" t="s">
        <v>1384</v>
      </c>
      <c r="U1548" t="s">
        <v>139</v>
      </c>
      <c r="V1548" t="s">
        <v>140</v>
      </c>
      <c r="W1548" t="s">
        <v>1385</v>
      </c>
      <c r="X1548" t="s">
        <v>1386</v>
      </c>
      <c r="Y1548" t="s">
        <v>42</v>
      </c>
    </row>
    <row r="1549" spans="1:25" x14ac:dyDescent="0.25">
      <c r="A1549">
        <v>10205</v>
      </c>
      <c r="B1549">
        <v>32</v>
      </c>
      <c r="C1549" t="s">
        <v>2937</v>
      </c>
      <c r="D1549">
        <v>5</v>
      </c>
      <c r="E1549" t="s">
        <v>2938</v>
      </c>
      <c r="F1549" t="s">
        <v>1388</v>
      </c>
      <c r="G1549" t="s">
        <v>28</v>
      </c>
      <c r="H1549">
        <v>4</v>
      </c>
      <c r="I1549">
        <v>12</v>
      </c>
      <c r="J1549">
        <v>2003</v>
      </c>
      <c r="K1549" t="s">
        <v>1354</v>
      </c>
      <c r="L1549">
        <v>33</v>
      </c>
      <c r="M1549" t="s">
        <v>2922</v>
      </c>
      <c r="N1549" t="s">
        <v>268</v>
      </c>
      <c r="O1549" t="s">
        <v>269</v>
      </c>
      <c r="P1549" t="s">
        <v>270</v>
      </c>
      <c r="Q1549" t="s">
        <v>34</v>
      </c>
      <c r="R1549" t="s">
        <v>271</v>
      </c>
      <c r="S1549" t="s">
        <v>34</v>
      </c>
      <c r="T1549" t="s">
        <v>272</v>
      </c>
      <c r="U1549" t="s">
        <v>273</v>
      </c>
      <c r="V1549" t="s">
        <v>52</v>
      </c>
      <c r="W1549" t="s">
        <v>274</v>
      </c>
      <c r="X1549" t="s">
        <v>275</v>
      </c>
      <c r="Y1549" t="s">
        <v>42</v>
      </c>
    </row>
    <row r="1550" spans="1:25" x14ac:dyDescent="0.25">
      <c r="A1550">
        <v>10214</v>
      </c>
      <c r="B1550">
        <v>20</v>
      </c>
      <c r="C1550" t="s">
        <v>2939</v>
      </c>
      <c r="D1550">
        <v>3</v>
      </c>
      <c r="E1550" t="s">
        <v>2940</v>
      </c>
      <c r="F1550" t="s">
        <v>1574</v>
      </c>
      <c r="G1550" t="s">
        <v>28</v>
      </c>
      <c r="H1550">
        <v>1</v>
      </c>
      <c r="I1550">
        <v>1</v>
      </c>
      <c r="J1550">
        <v>2004</v>
      </c>
      <c r="K1550" t="s">
        <v>1354</v>
      </c>
      <c r="L1550">
        <v>33</v>
      </c>
      <c r="M1550" t="s">
        <v>2922</v>
      </c>
      <c r="N1550" t="s">
        <v>292</v>
      </c>
      <c r="O1550" t="s">
        <v>293</v>
      </c>
      <c r="P1550" t="s">
        <v>294</v>
      </c>
      <c r="Q1550" t="s">
        <v>34</v>
      </c>
      <c r="R1550" t="s">
        <v>271</v>
      </c>
      <c r="S1550" t="s">
        <v>34</v>
      </c>
      <c r="T1550" t="s">
        <v>295</v>
      </c>
      <c r="U1550" t="s">
        <v>273</v>
      </c>
      <c r="V1550" t="s">
        <v>52</v>
      </c>
      <c r="W1550" t="s">
        <v>296</v>
      </c>
      <c r="X1550" t="s">
        <v>297</v>
      </c>
      <c r="Y1550" t="s">
        <v>42</v>
      </c>
    </row>
    <row r="1551" spans="1:25" x14ac:dyDescent="0.25">
      <c r="A1551">
        <v>10227</v>
      </c>
      <c r="B1551">
        <v>42</v>
      </c>
      <c r="C1551" t="s">
        <v>2935</v>
      </c>
      <c r="D1551">
        <v>6</v>
      </c>
      <c r="E1551" t="s">
        <v>2941</v>
      </c>
      <c r="F1551" t="s">
        <v>1391</v>
      </c>
      <c r="G1551" t="s">
        <v>28</v>
      </c>
      <c r="H1551">
        <v>1</v>
      </c>
      <c r="I1551">
        <v>3</v>
      </c>
      <c r="J1551">
        <v>2004</v>
      </c>
      <c r="K1551" t="s">
        <v>1354</v>
      </c>
      <c r="L1551">
        <v>33</v>
      </c>
      <c r="M1551" t="s">
        <v>2922</v>
      </c>
      <c r="N1551" t="s">
        <v>338</v>
      </c>
      <c r="O1551" t="s">
        <v>339</v>
      </c>
      <c r="P1551" t="s">
        <v>340</v>
      </c>
      <c r="Q1551" t="s">
        <v>34</v>
      </c>
      <c r="R1551" t="s">
        <v>341</v>
      </c>
      <c r="S1551" t="s">
        <v>34</v>
      </c>
      <c r="T1551" t="s">
        <v>342</v>
      </c>
      <c r="U1551" t="s">
        <v>51</v>
      </c>
      <c r="V1551" t="s">
        <v>52</v>
      </c>
      <c r="W1551" t="s">
        <v>343</v>
      </c>
      <c r="X1551" t="s">
        <v>344</v>
      </c>
      <c r="Y1551" t="s">
        <v>42</v>
      </c>
    </row>
    <row r="1552" spans="1:25" x14ac:dyDescent="0.25">
      <c r="A1552">
        <v>10243</v>
      </c>
      <c r="B1552">
        <v>33</v>
      </c>
      <c r="C1552" t="s">
        <v>2942</v>
      </c>
      <c r="D1552">
        <v>1</v>
      </c>
      <c r="E1552" t="s">
        <v>2943</v>
      </c>
      <c r="F1552" t="s">
        <v>1781</v>
      </c>
      <c r="G1552" t="s">
        <v>28</v>
      </c>
      <c r="H1552">
        <v>2</v>
      </c>
      <c r="I1552">
        <v>4</v>
      </c>
      <c r="J1552">
        <v>2004</v>
      </c>
      <c r="K1552" t="s">
        <v>1354</v>
      </c>
      <c r="L1552">
        <v>33</v>
      </c>
      <c r="M1552" t="s">
        <v>2922</v>
      </c>
      <c r="N1552" t="s">
        <v>737</v>
      </c>
      <c r="O1552" t="s">
        <v>738</v>
      </c>
      <c r="P1552" t="s">
        <v>739</v>
      </c>
      <c r="Q1552" t="s">
        <v>34</v>
      </c>
      <c r="R1552" t="s">
        <v>659</v>
      </c>
      <c r="S1552" t="s">
        <v>185</v>
      </c>
      <c r="T1552" t="s">
        <v>660</v>
      </c>
      <c r="U1552" t="s">
        <v>38</v>
      </c>
      <c r="V1552" t="s">
        <v>39</v>
      </c>
      <c r="W1552" t="s">
        <v>740</v>
      </c>
      <c r="X1552" t="s">
        <v>422</v>
      </c>
      <c r="Y1552" t="s">
        <v>42</v>
      </c>
    </row>
    <row r="1553" spans="1:25" x14ac:dyDescent="0.25">
      <c r="A1553">
        <v>10280</v>
      </c>
      <c r="B1553">
        <v>20</v>
      </c>
      <c r="C1553" t="s">
        <v>2944</v>
      </c>
      <c r="D1553">
        <v>12</v>
      </c>
      <c r="E1553" t="s">
        <v>2945</v>
      </c>
      <c r="F1553" t="s">
        <v>390</v>
      </c>
      <c r="G1553" t="s">
        <v>28</v>
      </c>
      <c r="H1553">
        <v>3</v>
      </c>
      <c r="I1553">
        <v>8</v>
      </c>
      <c r="J1553">
        <v>2004</v>
      </c>
      <c r="K1553" t="s">
        <v>1354</v>
      </c>
      <c r="L1553">
        <v>33</v>
      </c>
      <c r="M1553" t="s">
        <v>2922</v>
      </c>
      <c r="N1553" t="s">
        <v>391</v>
      </c>
      <c r="O1553" t="s">
        <v>392</v>
      </c>
      <c r="P1553" t="s">
        <v>393</v>
      </c>
      <c r="Q1553" t="s">
        <v>34</v>
      </c>
      <c r="R1553" t="s">
        <v>394</v>
      </c>
      <c r="S1553" t="s">
        <v>34</v>
      </c>
      <c r="T1553" t="s">
        <v>395</v>
      </c>
      <c r="U1553" t="s">
        <v>396</v>
      </c>
      <c r="V1553" t="s">
        <v>52</v>
      </c>
      <c r="W1553" t="s">
        <v>397</v>
      </c>
      <c r="X1553" t="s">
        <v>398</v>
      </c>
      <c r="Y1553" t="s">
        <v>42</v>
      </c>
    </row>
    <row r="1554" spans="1:25" x14ac:dyDescent="0.25">
      <c r="A1554">
        <v>10288</v>
      </c>
      <c r="B1554">
        <v>29</v>
      </c>
      <c r="C1554" t="s">
        <v>2946</v>
      </c>
      <c r="D1554">
        <v>1</v>
      </c>
      <c r="E1554" t="s">
        <v>2947</v>
      </c>
      <c r="F1554" t="s">
        <v>1485</v>
      </c>
      <c r="G1554" t="s">
        <v>28</v>
      </c>
      <c r="H1554">
        <v>3</v>
      </c>
      <c r="I1554">
        <v>9</v>
      </c>
      <c r="J1554">
        <v>2004</v>
      </c>
      <c r="K1554" t="s">
        <v>1354</v>
      </c>
      <c r="L1554">
        <v>33</v>
      </c>
      <c r="M1554" t="s">
        <v>2922</v>
      </c>
      <c r="N1554" t="s">
        <v>743</v>
      </c>
      <c r="O1554" t="s">
        <v>744</v>
      </c>
      <c r="P1554" t="s">
        <v>745</v>
      </c>
      <c r="Q1554" t="s">
        <v>746</v>
      </c>
      <c r="R1554" t="s">
        <v>305</v>
      </c>
      <c r="S1554" t="s">
        <v>34</v>
      </c>
      <c r="T1554" t="s">
        <v>747</v>
      </c>
      <c r="U1554" t="s">
        <v>305</v>
      </c>
      <c r="V1554" t="s">
        <v>140</v>
      </c>
      <c r="W1554" t="s">
        <v>748</v>
      </c>
      <c r="X1554" t="s">
        <v>749</v>
      </c>
      <c r="Y1554" t="s">
        <v>42</v>
      </c>
    </row>
    <row r="1555" spans="1:25" x14ac:dyDescent="0.25">
      <c r="A1555">
        <v>10304</v>
      </c>
      <c r="B1555">
        <v>23</v>
      </c>
      <c r="C1555" t="s">
        <v>2948</v>
      </c>
      <c r="D1555">
        <v>16</v>
      </c>
      <c r="E1555" t="s">
        <v>2949</v>
      </c>
      <c r="F1555" t="s">
        <v>408</v>
      </c>
      <c r="G1555" t="s">
        <v>28</v>
      </c>
      <c r="H1555">
        <v>4</v>
      </c>
      <c r="I1555">
        <v>10</v>
      </c>
      <c r="J1555">
        <v>2004</v>
      </c>
      <c r="K1555" t="s">
        <v>1354</v>
      </c>
      <c r="L1555">
        <v>33</v>
      </c>
      <c r="M1555" t="s">
        <v>2922</v>
      </c>
      <c r="N1555" t="s">
        <v>409</v>
      </c>
      <c r="O1555" t="s">
        <v>410</v>
      </c>
      <c r="P1555" t="s">
        <v>411</v>
      </c>
      <c r="Q1555" t="s">
        <v>34</v>
      </c>
      <c r="R1555" t="s">
        <v>412</v>
      </c>
      <c r="S1555" t="s">
        <v>34</v>
      </c>
      <c r="T1555" t="s">
        <v>413</v>
      </c>
      <c r="U1555" t="s">
        <v>51</v>
      </c>
      <c r="V1555" t="s">
        <v>52</v>
      </c>
      <c r="W1555" t="s">
        <v>414</v>
      </c>
      <c r="X1555" t="s">
        <v>64</v>
      </c>
      <c r="Y1555" t="s">
        <v>42</v>
      </c>
    </row>
    <row r="1556" spans="1:25" x14ac:dyDescent="0.25">
      <c r="A1556">
        <v>10312</v>
      </c>
      <c r="B1556">
        <v>39</v>
      </c>
      <c r="C1556" t="s">
        <v>2942</v>
      </c>
      <c r="D1556">
        <v>13</v>
      </c>
      <c r="E1556" t="s">
        <v>2950</v>
      </c>
      <c r="F1556" t="s">
        <v>416</v>
      </c>
      <c r="G1556" t="s">
        <v>28</v>
      </c>
      <c r="H1556">
        <v>4</v>
      </c>
      <c r="I1556">
        <v>10</v>
      </c>
      <c r="J1556">
        <v>2004</v>
      </c>
      <c r="K1556" t="s">
        <v>1354</v>
      </c>
      <c r="L1556">
        <v>33</v>
      </c>
      <c r="M1556" t="s">
        <v>2922</v>
      </c>
      <c r="N1556" t="s">
        <v>417</v>
      </c>
      <c r="O1556" t="s">
        <v>418</v>
      </c>
      <c r="P1556" t="s">
        <v>419</v>
      </c>
      <c r="Q1556" t="s">
        <v>34</v>
      </c>
      <c r="R1556" t="s">
        <v>420</v>
      </c>
      <c r="S1556" t="s">
        <v>73</v>
      </c>
      <c r="T1556" t="s">
        <v>167</v>
      </c>
      <c r="U1556" t="s">
        <v>38</v>
      </c>
      <c r="V1556" t="s">
        <v>39</v>
      </c>
      <c r="W1556" t="s">
        <v>421</v>
      </c>
      <c r="X1556" t="s">
        <v>422</v>
      </c>
      <c r="Y1556" t="s">
        <v>42</v>
      </c>
    </row>
    <row r="1557" spans="1:25" x14ac:dyDescent="0.25">
      <c r="A1557">
        <v>10322</v>
      </c>
      <c r="B1557">
        <v>20</v>
      </c>
      <c r="C1557" t="s">
        <v>77</v>
      </c>
      <c r="D1557">
        <v>3</v>
      </c>
      <c r="E1557" t="s">
        <v>2951</v>
      </c>
      <c r="F1557" t="s">
        <v>424</v>
      </c>
      <c r="G1557" t="s">
        <v>28</v>
      </c>
      <c r="H1557">
        <v>4</v>
      </c>
      <c r="I1557">
        <v>11</v>
      </c>
      <c r="J1557">
        <v>2004</v>
      </c>
      <c r="K1557" t="s">
        <v>1354</v>
      </c>
      <c r="L1557">
        <v>33</v>
      </c>
      <c r="M1557" t="s">
        <v>2922</v>
      </c>
      <c r="N1557" t="s">
        <v>425</v>
      </c>
      <c r="O1557" t="s">
        <v>426</v>
      </c>
      <c r="P1557" t="s">
        <v>427</v>
      </c>
      <c r="Q1557" t="s">
        <v>34</v>
      </c>
      <c r="R1557" t="s">
        <v>428</v>
      </c>
      <c r="S1557" t="s">
        <v>429</v>
      </c>
      <c r="T1557" t="s">
        <v>430</v>
      </c>
      <c r="U1557" t="s">
        <v>38</v>
      </c>
      <c r="V1557" t="s">
        <v>39</v>
      </c>
      <c r="W1557" t="s">
        <v>75</v>
      </c>
      <c r="X1557" t="s">
        <v>422</v>
      </c>
      <c r="Y1557" t="s">
        <v>42</v>
      </c>
    </row>
    <row r="1558" spans="1:25" x14ac:dyDescent="0.25">
      <c r="A1558">
        <v>10332</v>
      </c>
      <c r="B1558">
        <v>45</v>
      </c>
      <c r="C1558" t="s">
        <v>2551</v>
      </c>
      <c r="D1558">
        <v>6</v>
      </c>
      <c r="E1558" t="s">
        <v>2952</v>
      </c>
      <c r="F1558" t="s">
        <v>1337</v>
      </c>
      <c r="G1558" t="s">
        <v>28</v>
      </c>
      <c r="H1558">
        <v>4</v>
      </c>
      <c r="I1558">
        <v>11</v>
      </c>
      <c r="J1558">
        <v>2004</v>
      </c>
      <c r="K1558" t="s">
        <v>1354</v>
      </c>
      <c r="L1558">
        <v>33</v>
      </c>
      <c r="M1558" t="s">
        <v>2922</v>
      </c>
      <c r="N1558" t="s">
        <v>927</v>
      </c>
      <c r="O1558" t="s">
        <v>928</v>
      </c>
      <c r="P1558" t="s">
        <v>929</v>
      </c>
      <c r="Q1558" t="s">
        <v>34</v>
      </c>
      <c r="R1558" t="s">
        <v>930</v>
      </c>
      <c r="S1558" t="s">
        <v>34</v>
      </c>
      <c r="T1558" t="s">
        <v>931</v>
      </c>
      <c r="U1558" t="s">
        <v>262</v>
      </c>
      <c r="V1558" t="s">
        <v>52</v>
      </c>
      <c r="W1558" t="s">
        <v>932</v>
      </c>
      <c r="X1558" t="s">
        <v>137</v>
      </c>
      <c r="Y1558" t="s">
        <v>65</v>
      </c>
    </row>
    <row r="1559" spans="1:25" x14ac:dyDescent="0.25">
      <c r="A1559">
        <v>10344</v>
      </c>
      <c r="B1559">
        <v>20</v>
      </c>
      <c r="C1559" t="s">
        <v>2953</v>
      </c>
      <c r="D1559">
        <v>6</v>
      </c>
      <c r="E1559" t="s">
        <v>2954</v>
      </c>
      <c r="F1559" t="s">
        <v>1584</v>
      </c>
      <c r="G1559" t="s">
        <v>28</v>
      </c>
      <c r="H1559">
        <v>4</v>
      </c>
      <c r="I1559">
        <v>11</v>
      </c>
      <c r="J1559">
        <v>2004</v>
      </c>
      <c r="K1559" t="s">
        <v>1354</v>
      </c>
      <c r="L1559">
        <v>33</v>
      </c>
      <c r="M1559" t="s">
        <v>2922</v>
      </c>
      <c r="N1559" t="s">
        <v>787</v>
      </c>
      <c r="O1559" t="s">
        <v>788</v>
      </c>
      <c r="P1559" t="s">
        <v>789</v>
      </c>
      <c r="Q1559" t="s">
        <v>34</v>
      </c>
      <c r="R1559" t="s">
        <v>790</v>
      </c>
      <c r="S1559" t="s">
        <v>34</v>
      </c>
      <c r="T1559" t="s">
        <v>791</v>
      </c>
      <c r="U1559" t="s">
        <v>51</v>
      </c>
      <c r="V1559" t="s">
        <v>52</v>
      </c>
      <c r="W1559" t="s">
        <v>792</v>
      </c>
      <c r="X1559" t="s">
        <v>793</v>
      </c>
      <c r="Y1559" t="s">
        <v>42</v>
      </c>
    </row>
    <row r="1560" spans="1:25" x14ac:dyDescent="0.25">
      <c r="A1560">
        <v>10356</v>
      </c>
      <c r="B1560">
        <v>48</v>
      </c>
      <c r="C1560" t="s">
        <v>77</v>
      </c>
      <c r="D1560">
        <v>5</v>
      </c>
      <c r="E1560" t="s">
        <v>2955</v>
      </c>
      <c r="F1560" t="s">
        <v>1341</v>
      </c>
      <c r="G1560" t="s">
        <v>28</v>
      </c>
      <c r="H1560">
        <v>4</v>
      </c>
      <c r="I1560">
        <v>12</v>
      </c>
      <c r="J1560">
        <v>2004</v>
      </c>
      <c r="K1560" t="s">
        <v>1354</v>
      </c>
      <c r="L1560">
        <v>33</v>
      </c>
      <c r="M1560" t="s">
        <v>2922</v>
      </c>
      <c r="N1560" t="s">
        <v>58</v>
      </c>
      <c r="O1560" t="s">
        <v>59</v>
      </c>
      <c r="P1560" t="s">
        <v>60</v>
      </c>
      <c r="Q1560" t="s">
        <v>34</v>
      </c>
      <c r="R1560" t="s">
        <v>61</v>
      </c>
      <c r="S1560" t="s">
        <v>34</v>
      </c>
      <c r="T1560" t="s">
        <v>62</v>
      </c>
      <c r="U1560" t="s">
        <v>51</v>
      </c>
      <c r="V1560" t="s">
        <v>52</v>
      </c>
      <c r="W1560" t="s">
        <v>63</v>
      </c>
      <c r="X1560" t="s">
        <v>64</v>
      </c>
      <c r="Y1560" t="s">
        <v>229</v>
      </c>
    </row>
    <row r="1561" spans="1:25" x14ac:dyDescent="0.25">
      <c r="A1561">
        <v>10367</v>
      </c>
      <c r="B1561">
        <v>23</v>
      </c>
      <c r="C1561" t="s">
        <v>2956</v>
      </c>
      <c r="D1561">
        <v>13</v>
      </c>
      <c r="E1561" t="s">
        <v>2957</v>
      </c>
      <c r="F1561" t="s">
        <v>1493</v>
      </c>
      <c r="G1561" t="s">
        <v>724</v>
      </c>
      <c r="H1561">
        <v>1</v>
      </c>
      <c r="I1561">
        <v>1</v>
      </c>
      <c r="J1561">
        <v>2005</v>
      </c>
      <c r="K1561" t="s">
        <v>1354</v>
      </c>
      <c r="L1561">
        <v>33</v>
      </c>
      <c r="M1561" t="s">
        <v>2922</v>
      </c>
      <c r="N1561" t="s">
        <v>69</v>
      </c>
      <c r="O1561" t="s">
        <v>70</v>
      </c>
      <c r="P1561" t="s">
        <v>71</v>
      </c>
      <c r="Q1561" t="s">
        <v>34</v>
      </c>
      <c r="R1561" t="s">
        <v>72</v>
      </c>
      <c r="S1561" t="s">
        <v>73</v>
      </c>
      <c r="T1561" t="s">
        <v>74</v>
      </c>
      <c r="U1561" t="s">
        <v>38</v>
      </c>
      <c r="V1561" t="s">
        <v>39</v>
      </c>
      <c r="W1561" t="s">
        <v>75</v>
      </c>
      <c r="X1561" t="s">
        <v>76</v>
      </c>
      <c r="Y1561" t="s">
        <v>42</v>
      </c>
    </row>
    <row r="1562" spans="1:25" x14ac:dyDescent="0.25">
      <c r="A1562">
        <v>10380</v>
      </c>
      <c r="B1562">
        <v>32</v>
      </c>
      <c r="C1562" t="s">
        <v>2958</v>
      </c>
      <c r="D1562">
        <v>4</v>
      </c>
      <c r="E1562" t="s">
        <v>2147</v>
      </c>
      <c r="F1562" t="s">
        <v>1413</v>
      </c>
      <c r="G1562" t="s">
        <v>28</v>
      </c>
      <c r="H1562">
        <v>1</v>
      </c>
      <c r="I1562">
        <v>2</v>
      </c>
      <c r="J1562">
        <v>2005</v>
      </c>
      <c r="K1562" t="s">
        <v>1354</v>
      </c>
      <c r="L1562">
        <v>33</v>
      </c>
      <c r="M1562" t="s">
        <v>2922</v>
      </c>
      <c r="N1562" t="s">
        <v>268</v>
      </c>
      <c r="O1562" t="s">
        <v>269</v>
      </c>
      <c r="P1562" t="s">
        <v>270</v>
      </c>
      <c r="Q1562" t="s">
        <v>34</v>
      </c>
      <c r="R1562" t="s">
        <v>271</v>
      </c>
      <c r="S1562" t="s">
        <v>34</v>
      </c>
      <c r="T1562" t="s">
        <v>272</v>
      </c>
      <c r="U1562" t="s">
        <v>273</v>
      </c>
      <c r="V1562" t="s">
        <v>52</v>
      </c>
      <c r="W1562" t="s">
        <v>274</v>
      </c>
      <c r="X1562" t="s">
        <v>275</v>
      </c>
      <c r="Y1562" t="s">
        <v>42</v>
      </c>
    </row>
    <row r="1563" spans="1:25" x14ac:dyDescent="0.25">
      <c r="A1563">
        <v>10391</v>
      </c>
      <c r="B1563">
        <v>33</v>
      </c>
      <c r="C1563" t="s">
        <v>77</v>
      </c>
      <c r="D1563">
        <v>8</v>
      </c>
      <c r="E1563" t="s">
        <v>2959</v>
      </c>
      <c r="F1563" t="s">
        <v>447</v>
      </c>
      <c r="G1563" t="s">
        <v>28</v>
      </c>
      <c r="H1563">
        <v>1</v>
      </c>
      <c r="I1563">
        <v>3</v>
      </c>
      <c r="J1563">
        <v>2005</v>
      </c>
      <c r="K1563" t="s">
        <v>1354</v>
      </c>
      <c r="L1563">
        <v>33</v>
      </c>
      <c r="M1563" t="s">
        <v>2922</v>
      </c>
      <c r="N1563" t="s">
        <v>448</v>
      </c>
      <c r="O1563" t="s">
        <v>449</v>
      </c>
      <c r="P1563" t="s">
        <v>450</v>
      </c>
      <c r="Q1563" t="s">
        <v>451</v>
      </c>
      <c r="R1563" t="s">
        <v>452</v>
      </c>
      <c r="S1563" t="s">
        <v>238</v>
      </c>
      <c r="T1563" t="s">
        <v>453</v>
      </c>
      <c r="U1563" t="s">
        <v>139</v>
      </c>
      <c r="V1563" t="s">
        <v>140</v>
      </c>
      <c r="W1563" t="s">
        <v>454</v>
      </c>
      <c r="X1563" t="s">
        <v>455</v>
      </c>
      <c r="Y1563" t="s">
        <v>229</v>
      </c>
    </row>
    <row r="1564" spans="1:25" x14ac:dyDescent="0.25">
      <c r="A1564">
        <v>10409</v>
      </c>
      <c r="B1564">
        <v>61</v>
      </c>
      <c r="C1564" t="s">
        <v>2942</v>
      </c>
      <c r="D1564">
        <v>1</v>
      </c>
      <c r="E1564" t="s">
        <v>2960</v>
      </c>
      <c r="F1564" t="s">
        <v>1795</v>
      </c>
      <c r="G1564" t="s">
        <v>28</v>
      </c>
      <c r="H1564">
        <v>2</v>
      </c>
      <c r="I1564">
        <v>4</v>
      </c>
      <c r="J1564">
        <v>2005</v>
      </c>
      <c r="K1564" t="s">
        <v>1354</v>
      </c>
      <c r="L1564">
        <v>33</v>
      </c>
      <c r="M1564" t="s">
        <v>2922</v>
      </c>
      <c r="N1564" t="s">
        <v>743</v>
      </c>
      <c r="O1564" t="s">
        <v>744</v>
      </c>
      <c r="P1564" t="s">
        <v>745</v>
      </c>
      <c r="Q1564" t="s">
        <v>746</v>
      </c>
      <c r="R1564" t="s">
        <v>305</v>
      </c>
      <c r="S1564" t="s">
        <v>34</v>
      </c>
      <c r="T1564" t="s">
        <v>747</v>
      </c>
      <c r="U1564" t="s">
        <v>305</v>
      </c>
      <c r="V1564" t="s">
        <v>140</v>
      </c>
      <c r="W1564" t="s">
        <v>748</v>
      </c>
      <c r="X1564" t="s">
        <v>749</v>
      </c>
      <c r="Y1564" t="s">
        <v>42</v>
      </c>
    </row>
    <row r="1565" spans="1:25" x14ac:dyDescent="0.25">
      <c r="A1565">
        <v>10420</v>
      </c>
      <c r="B1565">
        <v>45</v>
      </c>
      <c r="C1565" t="s">
        <v>2961</v>
      </c>
      <c r="D1565">
        <v>1</v>
      </c>
      <c r="E1565" t="s">
        <v>2962</v>
      </c>
      <c r="F1565" t="s">
        <v>1589</v>
      </c>
      <c r="G1565" t="s">
        <v>468</v>
      </c>
      <c r="H1565">
        <v>2</v>
      </c>
      <c r="I1565">
        <v>5</v>
      </c>
      <c r="J1565">
        <v>2005</v>
      </c>
      <c r="K1565" t="s">
        <v>1354</v>
      </c>
      <c r="L1565">
        <v>33</v>
      </c>
      <c r="M1565" t="s">
        <v>2922</v>
      </c>
      <c r="N1565" t="s">
        <v>233</v>
      </c>
      <c r="O1565" t="s">
        <v>234</v>
      </c>
      <c r="P1565" t="s">
        <v>235</v>
      </c>
      <c r="Q1565" t="s">
        <v>236</v>
      </c>
      <c r="R1565" t="s">
        <v>237</v>
      </c>
      <c r="S1565" t="s">
        <v>238</v>
      </c>
      <c r="T1565" t="s">
        <v>239</v>
      </c>
      <c r="U1565" t="s">
        <v>139</v>
      </c>
      <c r="V1565" t="s">
        <v>140</v>
      </c>
      <c r="W1565" t="s">
        <v>240</v>
      </c>
      <c r="X1565" t="s">
        <v>241</v>
      </c>
      <c r="Y1565" t="s">
        <v>42</v>
      </c>
    </row>
    <row r="1566" spans="1:25" x14ac:dyDescent="0.25">
      <c r="A1566">
        <v>10107</v>
      </c>
      <c r="B1566">
        <v>38</v>
      </c>
      <c r="C1566" t="s">
        <v>2963</v>
      </c>
      <c r="D1566">
        <v>7</v>
      </c>
      <c r="E1566" t="s">
        <v>2964</v>
      </c>
      <c r="F1566" t="s">
        <v>27</v>
      </c>
      <c r="G1566" t="s">
        <v>28</v>
      </c>
      <c r="H1566">
        <v>1</v>
      </c>
      <c r="I1566">
        <v>2</v>
      </c>
      <c r="J1566">
        <v>2003</v>
      </c>
      <c r="K1566" t="s">
        <v>29</v>
      </c>
      <c r="L1566">
        <v>76</v>
      </c>
      <c r="M1566" t="s">
        <v>2965</v>
      </c>
      <c r="N1566" t="s">
        <v>31</v>
      </c>
      <c r="O1566" t="s">
        <v>32</v>
      </c>
      <c r="P1566" t="s">
        <v>33</v>
      </c>
      <c r="Q1566" t="s">
        <v>34</v>
      </c>
      <c r="R1566" t="s">
        <v>35</v>
      </c>
      <c r="S1566" t="s">
        <v>36</v>
      </c>
      <c r="T1566" t="s">
        <v>37</v>
      </c>
      <c r="U1566" t="s">
        <v>38</v>
      </c>
      <c r="V1566" t="s">
        <v>39</v>
      </c>
      <c r="W1566" t="s">
        <v>40</v>
      </c>
      <c r="X1566" t="s">
        <v>41</v>
      </c>
      <c r="Y1566" t="s">
        <v>65</v>
      </c>
    </row>
    <row r="1567" spans="1:25" x14ac:dyDescent="0.25">
      <c r="A1567">
        <v>10120</v>
      </c>
      <c r="B1567">
        <v>34</v>
      </c>
      <c r="C1567" t="s">
        <v>1153</v>
      </c>
      <c r="D1567">
        <v>5</v>
      </c>
      <c r="E1567" t="s">
        <v>2966</v>
      </c>
      <c r="F1567" t="s">
        <v>474</v>
      </c>
      <c r="G1567" t="s">
        <v>28</v>
      </c>
      <c r="H1567">
        <v>2</v>
      </c>
      <c r="I1567">
        <v>4</v>
      </c>
      <c r="J1567">
        <v>2003</v>
      </c>
      <c r="K1567" t="s">
        <v>29</v>
      </c>
      <c r="L1567">
        <v>76</v>
      </c>
      <c r="M1567" t="s">
        <v>2965</v>
      </c>
      <c r="N1567" t="s">
        <v>132</v>
      </c>
      <c r="O1567" t="s">
        <v>133</v>
      </c>
      <c r="P1567" t="s">
        <v>134</v>
      </c>
      <c r="Q1567" t="s">
        <v>135</v>
      </c>
      <c r="R1567" t="s">
        <v>136</v>
      </c>
      <c r="S1567" t="s">
        <v>137</v>
      </c>
      <c r="T1567" t="s">
        <v>138</v>
      </c>
      <c r="U1567" t="s">
        <v>139</v>
      </c>
      <c r="V1567" t="s">
        <v>140</v>
      </c>
      <c r="W1567" t="s">
        <v>141</v>
      </c>
      <c r="X1567" t="s">
        <v>142</v>
      </c>
      <c r="Y1567" t="s">
        <v>42</v>
      </c>
    </row>
    <row r="1568" spans="1:25" x14ac:dyDescent="0.25">
      <c r="A1568">
        <v>10134</v>
      </c>
      <c r="B1568">
        <v>43</v>
      </c>
      <c r="C1568" t="s">
        <v>2963</v>
      </c>
      <c r="D1568">
        <v>7</v>
      </c>
      <c r="E1568" t="s">
        <v>2967</v>
      </c>
      <c r="F1568" t="s">
        <v>57</v>
      </c>
      <c r="G1568" t="s">
        <v>28</v>
      </c>
      <c r="H1568">
        <v>3</v>
      </c>
      <c r="I1568">
        <v>7</v>
      </c>
      <c r="J1568">
        <v>2003</v>
      </c>
      <c r="K1568" t="s">
        <v>29</v>
      </c>
      <c r="L1568">
        <v>76</v>
      </c>
      <c r="M1568" t="s">
        <v>2965</v>
      </c>
      <c r="N1568" t="s">
        <v>58</v>
      </c>
      <c r="O1568" t="s">
        <v>59</v>
      </c>
      <c r="P1568" t="s">
        <v>60</v>
      </c>
      <c r="Q1568" t="s">
        <v>34</v>
      </c>
      <c r="R1568" t="s">
        <v>61</v>
      </c>
      <c r="S1568" t="s">
        <v>34</v>
      </c>
      <c r="T1568" t="s">
        <v>62</v>
      </c>
      <c r="U1568" t="s">
        <v>51</v>
      </c>
      <c r="V1568" t="s">
        <v>52</v>
      </c>
      <c r="W1568" t="s">
        <v>63</v>
      </c>
      <c r="X1568" t="s">
        <v>64</v>
      </c>
      <c r="Y1568" t="s">
        <v>65</v>
      </c>
    </row>
    <row r="1569" spans="1:25" x14ac:dyDescent="0.25">
      <c r="A1569">
        <v>10145</v>
      </c>
      <c r="B1569">
        <v>47</v>
      </c>
      <c r="C1569" t="s">
        <v>2963</v>
      </c>
      <c r="D1569">
        <v>11</v>
      </c>
      <c r="E1569" t="s">
        <v>2968</v>
      </c>
      <c r="F1569" t="s">
        <v>68</v>
      </c>
      <c r="G1569" t="s">
        <v>28</v>
      </c>
      <c r="H1569">
        <v>3</v>
      </c>
      <c r="I1569">
        <v>8</v>
      </c>
      <c r="J1569">
        <v>2003</v>
      </c>
      <c r="K1569" t="s">
        <v>29</v>
      </c>
      <c r="L1569">
        <v>76</v>
      </c>
      <c r="M1569" t="s">
        <v>2965</v>
      </c>
      <c r="N1569" t="s">
        <v>69</v>
      </c>
      <c r="O1569" t="s">
        <v>70</v>
      </c>
      <c r="P1569" t="s">
        <v>71</v>
      </c>
      <c r="Q1569" t="s">
        <v>34</v>
      </c>
      <c r="R1569" t="s">
        <v>72</v>
      </c>
      <c r="S1569" t="s">
        <v>73</v>
      </c>
      <c r="T1569" t="s">
        <v>74</v>
      </c>
      <c r="U1569" t="s">
        <v>38</v>
      </c>
      <c r="V1569" t="s">
        <v>39</v>
      </c>
      <c r="W1569" t="s">
        <v>75</v>
      </c>
      <c r="X1569" t="s">
        <v>76</v>
      </c>
      <c r="Y1569" t="s">
        <v>65</v>
      </c>
    </row>
    <row r="1570" spans="1:25" x14ac:dyDescent="0.25">
      <c r="A1570">
        <v>10158</v>
      </c>
      <c r="B1570">
        <v>22</v>
      </c>
      <c r="C1570" t="s">
        <v>2969</v>
      </c>
      <c r="D1570">
        <v>1</v>
      </c>
      <c r="E1570" t="s">
        <v>2970</v>
      </c>
      <c r="F1570" t="s">
        <v>79</v>
      </c>
      <c r="G1570" t="s">
        <v>28</v>
      </c>
      <c r="H1570">
        <v>4</v>
      </c>
      <c r="I1570">
        <v>10</v>
      </c>
      <c r="J1570">
        <v>2003</v>
      </c>
      <c r="K1570" t="s">
        <v>29</v>
      </c>
      <c r="L1570">
        <v>76</v>
      </c>
      <c r="M1570" t="s">
        <v>2965</v>
      </c>
      <c r="N1570" t="s">
        <v>201</v>
      </c>
      <c r="O1570" t="s">
        <v>202</v>
      </c>
      <c r="P1570" t="s">
        <v>203</v>
      </c>
      <c r="Q1570" t="s">
        <v>34</v>
      </c>
      <c r="R1570" t="s">
        <v>204</v>
      </c>
      <c r="S1570" t="s">
        <v>34</v>
      </c>
      <c r="T1570" t="s">
        <v>205</v>
      </c>
      <c r="U1570" t="s">
        <v>112</v>
      </c>
      <c r="V1570" t="s">
        <v>52</v>
      </c>
      <c r="W1570" t="s">
        <v>206</v>
      </c>
      <c r="X1570" t="s">
        <v>207</v>
      </c>
      <c r="Y1570" t="s">
        <v>42</v>
      </c>
    </row>
    <row r="1571" spans="1:25" x14ac:dyDescent="0.25">
      <c r="A1571">
        <v>10168</v>
      </c>
      <c r="B1571">
        <v>29</v>
      </c>
      <c r="C1571" t="s">
        <v>2971</v>
      </c>
      <c r="D1571">
        <v>6</v>
      </c>
      <c r="E1571" t="s">
        <v>2972</v>
      </c>
      <c r="F1571" t="s">
        <v>87</v>
      </c>
      <c r="G1571" t="s">
        <v>28</v>
      </c>
      <c r="H1571">
        <v>4</v>
      </c>
      <c r="I1571">
        <v>10</v>
      </c>
      <c r="J1571">
        <v>2003</v>
      </c>
      <c r="K1571" t="s">
        <v>29</v>
      </c>
      <c r="L1571">
        <v>76</v>
      </c>
      <c r="M1571" t="s">
        <v>2965</v>
      </c>
      <c r="N1571" t="s">
        <v>88</v>
      </c>
      <c r="O1571" t="s">
        <v>89</v>
      </c>
      <c r="P1571" t="s">
        <v>90</v>
      </c>
      <c r="Q1571" t="s">
        <v>34</v>
      </c>
      <c r="R1571" t="s">
        <v>91</v>
      </c>
      <c r="S1571" t="s">
        <v>73</v>
      </c>
      <c r="T1571" t="s">
        <v>92</v>
      </c>
      <c r="U1571" t="s">
        <v>38</v>
      </c>
      <c r="V1571" t="s">
        <v>39</v>
      </c>
      <c r="W1571" t="s">
        <v>93</v>
      </c>
      <c r="X1571" t="s">
        <v>94</v>
      </c>
      <c r="Y1571" t="s">
        <v>42</v>
      </c>
    </row>
    <row r="1572" spans="1:25" x14ac:dyDescent="0.25">
      <c r="A1572">
        <v>10180</v>
      </c>
      <c r="B1572">
        <v>28</v>
      </c>
      <c r="C1572" t="s">
        <v>2973</v>
      </c>
      <c r="D1572">
        <v>14</v>
      </c>
      <c r="E1572" t="s">
        <v>2974</v>
      </c>
      <c r="F1572" t="s">
        <v>97</v>
      </c>
      <c r="G1572" t="s">
        <v>28</v>
      </c>
      <c r="H1572">
        <v>4</v>
      </c>
      <c r="I1572">
        <v>11</v>
      </c>
      <c r="J1572">
        <v>2003</v>
      </c>
      <c r="K1572" t="s">
        <v>29</v>
      </c>
      <c r="L1572">
        <v>76</v>
      </c>
      <c r="M1572" t="s">
        <v>2965</v>
      </c>
      <c r="N1572" t="s">
        <v>98</v>
      </c>
      <c r="O1572" t="s">
        <v>99</v>
      </c>
      <c r="P1572" t="s">
        <v>100</v>
      </c>
      <c r="Q1572" t="s">
        <v>34</v>
      </c>
      <c r="R1572" t="s">
        <v>101</v>
      </c>
      <c r="S1572" t="s">
        <v>34</v>
      </c>
      <c r="T1572" t="s">
        <v>102</v>
      </c>
      <c r="U1572" t="s">
        <v>51</v>
      </c>
      <c r="V1572" t="s">
        <v>52</v>
      </c>
      <c r="W1572" t="s">
        <v>103</v>
      </c>
      <c r="X1572" t="s">
        <v>104</v>
      </c>
      <c r="Y1572" t="s">
        <v>42</v>
      </c>
    </row>
    <row r="1573" spans="1:25" x14ac:dyDescent="0.25">
      <c r="A1573">
        <v>10188</v>
      </c>
      <c r="B1573">
        <v>40</v>
      </c>
      <c r="C1573" t="s">
        <v>2975</v>
      </c>
      <c r="D1573">
        <v>6</v>
      </c>
      <c r="E1573" t="s">
        <v>2976</v>
      </c>
      <c r="F1573" t="s">
        <v>106</v>
      </c>
      <c r="G1573" t="s">
        <v>28</v>
      </c>
      <c r="H1573">
        <v>4</v>
      </c>
      <c r="I1573">
        <v>11</v>
      </c>
      <c r="J1573">
        <v>2003</v>
      </c>
      <c r="K1573" t="s">
        <v>29</v>
      </c>
      <c r="L1573">
        <v>76</v>
      </c>
      <c r="M1573" t="s">
        <v>2965</v>
      </c>
      <c r="N1573" t="s">
        <v>107</v>
      </c>
      <c r="O1573" t="s">
        <v>108</v>
      </c>
      <c r="P1573" t="s">
        <v>109</v>
      </c>
      <c r="Q1573" t="s">
        <v>34</v>
      </c>
      <c r="R1573" t="s">
        <v>110</v>
      </c>
      <c r="S1573" t="s">
        <v>34</v>
      </c>
      <c r="T1573" t="s">
        <v>111</v>
      </c>
      <c r="U1573" t="s">
        <v>112</v>
      </c>
      <c r="V1573" t="s">
        <v>52</v>
      </c>
      <c r="W1573" t="s">
        <v>113</v>
      </c>
      <c r="X1573" t="s">
        <v>114</v>
      </c>
      <c r="Y1573" t="s">
        <v>65</v>
      </c>
    </row>
    <row r="1574" spans="1:25" x14ac:dyDescent="0.25">
      <c r="A1574">
        <v>10201</v>
      </c>
      <c r="B1574">
        <v>25</v>
      </c>
      <c r="C1574" t="s">
        <v>2977</v>
      </c>
      <c r="D1574">
        <v>7</v>
      </c>
      <c r="E1574" t="s">
        <v>2978</v>
      </c>
      <c r="F1574" t="s">
        <v>117</v>
      </c>
      <c r="G1574" t="s">
        <v>28</v>
      </c>
      <c r="H1574">
        <v>4</v>
      </c>
      <c r="I1574">
        <v>12</v>
      </c>
      <c r="J1574">
        <v>2003</v>
      </c>
      <c r="K1574" t="s">
        <v>29</v>
      </c>
      <c r="L1574">
        <v>76</v>
      </c>
      <c r="M1574" t="s">
        <v>2965</v>
      </c>
      <c r="N1574" t="s">
        <v>118</v>
      </c>
      <c r="O1574" t="s">
        <v>119</v>
      </c>
      <c r="P1574" t="s">
        <v>120</v>
      </c>
      <c r="Q1574" t="s">
        <v>34</v>
      </c>
      <c r="R1574" t="s">
        <v>83</v>
      </c>
      <c r="S1574" t="s">
        <v>73</v>
      </c>
      <c r="T1574" t="s">
        <v>34</v>
      </c>
      <c r="U1574" t="s">
        <v>38</v>
      </c>
      <c r="V1574" t="s">
        <v>39</v>
      </c>
      <c r="W1574" t="s">
        <v>121</v>
      </c>
      <c r="X1574" t="s">
        <v>76</v>
      </c>
      <c r="Y1574" t="s">
        <v>42</v>
      </c>
    </row>
    <row r="1575" spans="1:25" x14ac:dyDescent="0.25">
      <c r="A1575">
        <v>10210</v>
      </c>
      <c r="B1575">
        <v>30</v>
      </c>
      <c r="C1575" t="s">
        <v>2979</v>
      </c>
      <c r="D1575">
        <v>4</v>
      </c>
      <c r="E1575" t="s">
        <v>2980</v>
      </c>
      <c r="F1575" t="s">
        <v>483</v>
      </c>
      <c r="G1575" t="s">
        <v>28</v>
      </c>
      <c r="H1575">
        <v>1</v>
      </c>
      <c r="I1575">
        <v>1</v>
      </c>
      <c r="J1575">
        <v>2004</v>
      </c>
      <c r="K1575" t="s">
        <v>29</v>
      </c>
      <c r="L1575">
        <v>76</v>
      </c>
      <c r="M1575" t="s">
        <v>2965</v>
      </c>
      <c r="N1575" t="s">
        <v>484</v>
      </c>
      <c r="O1575" t="s">
        <v>485</v>
      </c>
      <c r="P1575" t="s">
        <v>486</v>
      </c>
      <c r="Q1575" t="s">
        <v>34</v>
      </c>
      <c r="R1575" t="s">
        <v>487</v>
      </c>
      <c r="S1575" t="s">
        <v>487</v>
      </c>
      <c r="T1575" t="s">
        <v>488</v>
      </c>
      <c r="U1575" t="s">
        <v>307</v>
      </c>
      <c r="V1575" t="s">
        <v>307</v>
      </c>
      <c r="W1575" t="s">
        <v>489</v>
      </c>
      <c r="X1575" t="s">
        <v>490</v>
      </c>
      <c r="Y1575" t="s">
        <v>42</v>
      </c>
    </row>
    <row r="1576" spans="1:25" x14ac:dyDescent="0.25">
      <c r="A1576">
        <v>10223</v>
      </c>
      <c r="B1576">
        <v>38</v>
      </c>
      <c r="C1576" t="s">
        <v>2981</v>
      </c>
      <c r="D1576">
        <v>6</v>
      </c>
      <c r="E1576" t="s">
        <v>2982</v>
      </c>
      <c r="F1576" t="s">
        <v>131</v>
      </c>
      <c r="G1576" t="s">
        <v>28</v>
      </c>
      <c r="H1576">
        <v>1</v>
      </c>
      <c r="I1576">
        <v>2</v>
      </c>
      <c r="J1576">
        <v>2004</v>
      </c>
      <c r="K1576" t="s">
        <v>29</v>
      </c>
      <c r="L1576">
        <v>76</v>
      </c>
      <c r="M1576" t="s">
        <v>2965</v>
      </c>
      <c r="N1576" t="s">
        <v>132</v>
      </c>
      <c r="O1576" t="s">
        <v>133</v>
      </c>
      <c r="P1576" t="s">
        <v>134</v>
      </c>
      <c r="Q1576" t="s">
        <v>135</v>
      </c>
      <c r="R1576" t="s">
        <v>136</v>
      </c>
      <c r="S1576" t="s">
        <v>137</v>
      </c>
      <c r="T1576" t="s">
        <v>138</v>
      </c>
      <c r="U1576" t="s">
        <v>139</v>
      </c>
      <c r="V1576" t="s">
        <v>140</v>
      </c>
      <c r="W1576" t="s">
        <v>141</v>
      </c>
      <c r="X1576" t="s">
        <v>142</v>
      </c>
      <c r="Y1576" t="s">
        <v>42</v>
      </c>
    </row>
    <row r="1577" spans="1:25" x14ac:dyDescent="0.25">
      <c r="A1577">
        <v>10236</v>
      </c>
      <c r="B1577">
        <v>36</v>
      </c>
      <c r="C1577" t="s">
        <v>2983</v>
      </c>
      <c r="D1577">
        <v>3</v>
      </c>
      <c r="E1577" t="s">
        <v>2984</v>
      </c>
      <c r="F1577" t="s">
        <v>493</v>
      </c>
      <c r="G1577" t="s">
        <v>28</v>
      </c>
      <c r="H1577">
        <v>2</v>
      </c>
      <c r="I1577">
        <v>4</v>
      </c>
      <c r="J1577">
        <v>2004</v>
      </c>
      <c r="K1577" t="s">
        <v>29</v>
      </c>
      <c r="L1577">
        <v>76</v>
      </c>
      <c r="M1577" t="s">
        <v>2965</v>
      </c>
      <c r="N1577" t="s">
        <v>494</v>
      </c>
      <c r="O1577" t="s">
        <v>495</v>
      </c>
      <c r="P1577" t="s">
        <v>496</v>
      </c>
      <c r="Q1577" t="s">
        <v>34</v>
      </c>
      <c r="R1577" t="s">
        <v>332</v>
      </c>
      <c r="S1577" t="s">
        <v>214</v>
      </c>
      <c r="T1577" t="s">
        <v>333</v>
      </c>
      <c r="U1577" t="s">
        <v>38</v>
      </c>
      <c r="V1577" t="s">
        <v>39</v>
      </c>
      <c r="W1577" t="s">
        <v>187</v>
      </c>
      <c r="X1577" t="s">
        <v>497</v>
      </c>
      <c r="Y1577" t="s">
        <v>65</v>
      </c>
    </row>
    <row r="1578" spans="1:25" x14ac:dyDescent="0.25">
      <c r="A1578">
        <v>10250</v>
      </c>
      <c r="B1578">
        <v>32</v>
      </c>
      <c r="C1578" t="s">
        <v>2983</v>
      </c>
      <c r="D1578">
        <v>1</v>
      </c>
      <c r="E1578" t="s">
        <v>2985</v>
      </c>
      <c r="F1578" t="s">
        <v>1523</v>
      </c>
      <c r="G1578" t="s">
        <v>28</v>
      </c>
      <c r="H1578">
        <v>2</v>
      </c>
      <c r="I1578">
        <v>5</v>
      </c>
      <c r="J1578">
        <v>2004</v>
      </c>
      <c r="K1578" t="s">
        <v>29</v>
      </c>
      <c r="L1578">
        <v>76</v>
      </c>
      <c r="M1578" t="s">
        <v>2965</v>
      </c>
      <c r="N1578" t="s">
        <v>701</v>
      </c>
      <c r="O1578" t="s">
        <v>702</v>
      </c>
      <c r="P1578" t="s">
        <v>703</v>
      </c>
      <c r="Q1578" t="s">
        <v>34</v>
      </c>
      <c r="R1578" t="s">
        <v>704</v>
      </c>
      <c r="S1578" t="s">
        <v>73</v>
      </c>
      <c r="T1578" t="s">
        <v>92</v>
      </c>
      <c r="U1578" t="s">
        <v>38</v>
      </c>
      <c r="V1578" t="s">
        <v>39</v>
      </c>
      <c r="W1578" t="s">
        <v>149</v>
      </c>
      <c r="X1578" t="s">
        <v>705</v>
      </c>
      <c r="Y1578" t="s">
        <v>42</v>
      </c>
    </row>
    <row r="1579" spans="1:25" x14ac:dyDescent="0.25">
      <c r="A1579">
        <v>10263</v>
      </c>
      <c r="B1579">
        <v>37</v>
      </c>
      <c r="C1579" t="s">
        <v>2986</v>
      </c>
      <c r="D1579">
        <v>7</v>
      </c>
      <c r="E1579" t="s">
        <v>2987</v>
      </c>
      <c r="F1579" t="s">
        <v>161</v>
      </c>
      <c r="G1579" t="s">
        <v>28</v>
      </c>
      <c r="H1579">
        <v>2</v>
      </c>
      <c r="I1579">
        <v>6</v>
      </c>
      <c r="J1579">
        <v>2004</v>
      </c>
      <c r="K1579" t="s">
        <v>29</v>
      </c>
      <c r="L1579">
        <v>76</v>
      </c>
      <c r="M1579" t="s">
        <v>2965</v>
      </c>
      <c r="N1579" t="s">
        <v>162</v>
      </c>
      <c r="O1579" t="s">
        <v>163</v>
      </c>
      <c r="P1579" t="s">
        <v>164</v>
      </c>
      <c r="Q1579" t="s">
        <v>34</v>
      </c>
      <c r="R1579" t="s">
        <v>165</v>
      </c>
      <c r="S1579" t="s">
        <v>166</v>
      </c>
      <c r="T1579" t="s">
        <v>167</v>
      </c>
      <c r="U1579" t="s">
        <v>38</v>
      </c>
      <c r="V1579" t="s">
        <v>39</v>
      </c>
      <c r="W1579" t="s">
        <v>168</v>
      </c>
      <c r="X1579" t="s">
        <v>76</v>
      </c>
      <c r="Y1579" t="s">
        <v>42</v>
      </c>
    </row>
    <row r="1580" spans="1:25" x14ac:dyDescent="0.25">
      <c r="A1580">
        <v>10275</v>
      </c>
      <c r="B1580">
        <v>30</v>
      </c>
      <c r="C1580" t="s">
        <v>2988</v>
      </c>
      <c r="D1580">
        <v>6</v>
      </c>
      <c r="E1580" t="s">
        <v>2989</v>
      </c>
      <c r="F1580" t="s">
        <v>171</v>
      </c>
      <c r="G1580" t="s">
        <v>28</v>
      </c>
      <c r="H1580">
        <v>3</v>
      </c>
      <c r="I1580">
        <v>7</v>
      </c>
      <c r="J1580">
        <v>2004</v>
      </c>
      <c r="K1580" t="s">
        <v>29</v>
      </c>
      <c r="L1580">
        <v>76</v>
      </c>
      <c r="M1580" t="s">
        <v>2965</v>
      </c>
      <c r="N1580" t="s">
        <v>172</v>
      </c>
      <c r="O1580" t="s">
        <v>173</v>
      </c>
      <c r="P1580" t="s">
        <v>174</v>
      </c>
      <c r="Q1580" t="s">
        <v>34</v>
      </c>
      <c r="R1580" t="s">
        <v>175</v>
      </c>
      <c r="S1580" t="s">
        <v>34</v>
      </c>
      <c r="T1580" t="s">
        <v>176</v>
      </c>
      <c r="U1580" t="s">
        <v>51</v>
      </c>
      <c r="V1580" t="s">
        <v>52</v>
      </c>
      <c r="W1580" t="s">
        <v>177</v>
      </c>
      <c r="X1580" t="s">
        <v>178</v>
      </c>
      <c r="Y1580" t="s">
        <v>42</v>
      </c>
    </row>
    <row r="1581" spans="1:25" x14ac:dyDescent="0.25">
      <c r="A1581">
        <v>10285</v>
      </c>
      <c r="B1581">
        <v>39</v>
      </c>
      <c r="C1581" t="s">
        <v>2990</v>
      </c>
      <c r="D1581">
        <v>11</v>
      </c>
      <c r="E1581" t="s">
        <v>2991</v>
      </c>
      <c r="F1581" t="s">
        <v>180</v>
      </c>
      <c r="G1581" t="s">
        <v>28</v>
      </c>
      <c r="H1581">
        <v>3</v>
      </c>
      <c r="I1581">
        <v>8</v>
      </c>
      <c r="J1581">
        <v>2004</v>
      </c>
      <c r="K1581" t="s">
        <v>29</v>
      </c>
      <c r="L1581">
        <v>76</v>
      </c>
      <c r="M1581" t="s">
        <v>2965</v>
      </c>
      <c r="N1581" t="s">
        <v>181</v>
      </c>
      <c r="O1581" t="s">
        <v>182</v>
      </c>
      <c r="P1581" t="s">
        <v>183</v>
      </c>
      <c r="Q1581" t="s">
        <v>34</v>
      </c>
      <c r="R1581" t="s">
        <v>184</v>
      </c>
      <c r="S1581" t="s">
        <v>185</v>
      </c>
      <c r="T1581" t="s">
        <v>186</v>
      </c>
      <c r="U1581" t="s">
        <v>38</v>
      </c>
      <c r="V1581" t="s">
        <v>39</v>
      </c>
      <c r="W1581" t="s">
        <v>187</v>
      </c>
      <c r="X1581" t="s">
        <v>188</v>
      </c>
      <c r="Y1581" t="s">
        <v>42</v>
      </c>
    </row>
    <row r="1582" spans="1:25" x14ac:dyDescent="0.25">
      <c r="A1582">
        <v>10297</v>
      </c>
      <c r="B1582">
        <v>32</v>
      </c>
      <c r="C1582" t="s">
        <v>2992</v>
      </c>
      <c r="D1582">
        <v>1</v>
      </c>
      <c r="E1582" t="s">
        <v>2993</v>
      </c>
      <c r="F1582" t="s">
        <v>1868</v>
      </c>
      <c r="G1582" t="s">
        <v>28</v>
      </c>
      <c r="H1582">
        <v>3</v>
      </c>
      <c r="I1582">
        <v>9</v>
      </c>
      <c r="J1582">
        <v>2004</v>
      </c>
      <c r="K1582" t="s">
        <v>29</v>
      </c>
      <c r="L1582">
        <v>76</v>
      </c>
      <c r="M1582" t="s">
        <v>2965</v>
      </c>
      <c r="N1582" t="s">
        <v>903</v>
      </c>
      <c r="O1582" t="s">
        <v>904</v>
      </c>
      <c r="P1582" t="s">
        <v>905</v>
      </c>
      <c r="Q1582" t="s">
        <v>906</v>
      </c>
      <c r="R1582" t="s">
        <v>907</v>
      </c>
      <c r="S1582" t="s">
        <v>34</v>
      </c>
      <c r="T1582" t="s">
        <v>908</v>
      </c>
      <c r="U1582" t="s">
        <v>909</v>
      </c>
      <c r="V1582" t="s">
        <v>52</v>
      </c>
      <c r="W1582" t="s">
        <v>910</v>
      </c>
      <c r="X1582" t="s">
        <v>911</v>
      </c>
      <c r="Y1582" t="s">
        <v>42</v>
      </c>
    </row>
    <row r="1583" spans="1:25" x14ac:dyDescent="0.25">
      <c r="A1583">
        <v>10308</v>
      </c>
      <c r="B1583">
        <v>47</v>
      </c>
      <c r="C1583" t="s">
        <v>2994</v>
      </c>
      <c r="D1583">
        <v>4</v>
      </c>
      <c r="E1583" t="s">
        <v>2995</v>
      </c>
      <c r="F1583" t="s">
        <v>200</v>
      </c>
      <c r="G1583" t="s">
        <v>28</v>
      </c>
      <c r="H1583">
        <v>4</v>
      </c>
      <c r="I1583">
        <v>10</v>
      </c>
      <c r="J1583">
        <v>2004</v>
      </c>
      <c r="K1583" t="s">
        <v>29</v>
      </c>
      <c r="L1583">
        <v>76</v>
      </c>
      <c r="M1583" t="s">
        <v>2965</v>
      </c>
      <c r="N1583" t="s">
        <v>510</v>
      </c>
      <c r="O1583" t="s">
        <v>511</v>
      </c>
      <c r="P1583" t="s">
        <v>512</v>
      </c>
      <c r="Q1583" t="s">
        <v>34</v>
      </c>
      <c r="R1583" t="s">
        <v>513</v>
      </c>
      <c r="S1583" t="s">
        <v>36</v>
      </c>
      <c r="T1583" t="s">
        <v>514</v>
      </c>
      <c r="U1583" t="s">
        <v>38</v>
      </c>
      <c r="V1583" t="s">
        <v>39</v>
      </c>
      <c r="W1583" t="s">
        <v>149</v>
      </c>
      <c r="X1583" t="s">
        <v>363</v>
      </c>
      <c r="Y1583" t="s">
        <v>42</v>
      </c>
    </row>
    <row r="1584" spans="1:25" x14ac:dyDescent="0.25">
      <c r="A1584">
        <v>10318</v>
      </c>
      <c r="B1584">
        <v>26</v>
      </c>
      <c r="C1584" t="s">
        <v>2996</v>
      </c>
      <c r="D1584">
        <v>6</v>
      </c>
      <c r="E1584" t="s">
        <v>2997</v>
      </c>
      <c r="F1584" t="s">
        <v>209</v>
      </c>
      <c r="G1584" t="s">
        <v>28</v>
      </c>
      <c r="H1584">
        <v>4</v>
      </c>
      <c r="I1584">
        <v>11</v>
      </c>
      <c r="J1584">
        <v>2004</v>
      </c>
      <c r="K1584" t="s">
        <v>29</v>
      </c>
      <c r="L1584">
        <v>76</v>
      </c>
      <c r="M1584" t="s">
        <v>2965</v>
      </c>
      <c r="N1584" t="s">
        <v>210</v>
      </c>
      <c r="O1584" t="s">
        <v>211</v>
      </c>
      <c r="P1584" t="s">
        <v>212</v>
      </c>
      <c r="Q1584" t="s">
        <v>34</v>
      </c>
      <c r="R1584" t="s">
        <v>213</v>
      </c>
      <c r="S1584" t="s">
        <v>214</v>
      </c>
      <c r="T1584" t="s">
        <v>215</v>
      </c>
      <c r="U1584" t="s">
        <v>38</v>
      </c>
      <c r="V1584" t="s">
        <v>39</v>
      </c>
      <c r="W1584" t="s">
        <v>40</v>
      </c>
      <c r="X1584" t="s">
        <v>216</v>
      </c>
      <c r="Y1584" t="s">
        <v>42</v>
      </c>
    </row>
    <row r="1585" spans="1:25" x14ac:dyDescent="0.25">
      <c r="A1585">
        <v>10329</v>
      </c>
      <c r="B1585">
        <v>37</v>
      </c>
      <c r="C1585" t="s">
        <v>2998</v>
      </c>
      <c r="D1585">
        <v>4</v>
      </c>
      <c r="E1585" t="s">
        <v>2999</v>
      </c>
      <c r="F1585" t="s">
        <v>218</v>
      </c>
      <c r="G1585" t="s">
        <v>28</v>
      </c>
      <c r="H1585">
        <v>4</v>
      </c>
      <c r="I1585">
        <v>11</v>
      </c>
      <c r="J1585">
        <v>2004</v>
      </c>
      <c r="K1585" t="s">
        <v>29</v>
      </c>
      <c r="L1585">
        <v>76</v>
      </c>
      <c r="M1585" t="s">
        <v>2965</v>
      </c>
      <c r="N1585" t="s">
        <v>31</v>
      </c>
      <c r="O1585" t="s">
        <v>32</v>
      </c>
      <c r="P1585" t="s">
        <v>33</v>
      </c>
      <c r="Q1585" t="s">
        <v>34</v>
      </c>
      <c r="R1585" t="s">
        <v>35</v>
      </c>
      <c r="S1585" t="s">
        <v>36</v>
      </c>
      <c r="T1585" t="s">
        <v>37</v>
      </c>
      <c r="U1585" t="s">
        <v>38</v>
      </c>
      <c r="V1585" t="s">
        <v>39</v>
      </c>
      <c r="W1585" t="s">
        <v>40</v>
      </c>
      <c r="X1585" t="s">
        <v>41</v>
      </c>
      <c r="Y1585" t="s">
        <v>65</v>
      </c>
    </row>
    <row r="1586" spans="1:25" x14ac:dyDescent="0.25">
      <c r="A1586">
        <v>10340</v>
      </c>
      <c r="B1586">
        <v>55</v>
      </c>
      <c r="C1586" t="s">
        <v>2988</v>
      </c>
      <c r="D1586">
        <v>8</v>
      </c>
      <c r="E1586" t="s">
        <v>3000</v>
      </c>
      <c r="F1586" t="s">
        <v>220</v>
      </c>
      <c r="G1586" t="s">
        <v>28</v>
      </c>
      <c r="H1586">
        <v>4</v>
      </c>
      <c r="I1586">
        <v>11</v>
      </c>
      <c r="J1586">
        <v>2004</v>
      </c>
      <c r="K1586" t="s">
        <v>29</v>
      </c>
      <c r="L1586">
        <v>76</v>
      </c>
      <c r="M1586" t="s">
        <v>2965</v>
      </c>
      <c r="N1586" t="s">
        <v>611</v>
      </c>
      <c r="O1586" t="s">
        <v>612</v>
      </c>
      <c r="P1586" t="s">
        <v>613</v>
      </c>
      <c r="Q1586" t="s">
        <v>34</v>
      </c>
      <c r="R1586" t="s">
        <v>614</v>
      </c>
      <c r="S1586" t="s">
        <v>34</v>
      </c>
      <c r="T1586" t="s">
        <v>615</v>
      </c>
      <c r="U1586" t="s">
        <v>273</v>
      </c>
      <c r="V1586" t="s">
        <v>52</v>
      </c>
      <c r="W1586" t="s">
        <v>616</v>
      </c>
      <c r="X1586" t="s">
        <v>617</v>
      </c>
      <c r="Y1586" t="s">
        <v>65</v>
      </c>
    </row>
    <row r="1587" spans="1:25" x14ac:dyDescent="0.25">
      <c r="A1587">
        <v>10363</v>
      </c>
      <c r="B1587">
        <v>21</v>
      </c>
      <c r="C1587" t="s">
        <v>77</v>
      </c>
      <c r="D1587">
        <v>8</v>
      </c>
      <c r="E1587" t="s">
        <v>3001</v>
      </c>
      <c r="F1587" t="s">
        <v>865</v>
      </c>
      <c r="G1587" t="s">
        <v>28</v>
      </c>
      <c r="H1587">
        <v>1</v>
      </c>
      <c r="I1587">
        <v>1</v>
      </c>
      <c r="J1587">
        <v>2005</v>
      </c>
      <c r="K1587" t="s">
        <v>29</v>
      </c>
      <c r="L1587">
        <v>76</v>
      </c>
      <c r="M1587" t="s">
        <v>2965</v>
      </c>
      <c r="N1587" t="s">
        <v>866</v>
      </c>
      <c r="O1587" t="s">
        <v>867</v>
      </c>
      <c r="P1587" t="s">
        <v>868</v>
      </c>
      <c r="Q1587" t="s">
        <v>34</v>
      </c>
      <c r="R1587" t="s">
        <v>869</v>
      </c>
      <c r="S1587" t="s">
        <v>34</v>
      </c>
      <c r="T1587" t="s">
        <v>870</v>
      </c>
      <c r="U1587" t="s">
        <v>196</v>
      </c>
      <c r="V1587" t="s">
        <v>52</v>
      </c>
      <c r="W1587" t="s">
        <v>871</v>
      </c>
      <c r="X1587" t="s">
        <v>872</v>
      </c>
      <c r="Y1587" t="s">
        <v>65</v>
      </c>
    </row>
    <row r="1588" spans="1:25" x14ac:dyDescent="0.25">
      <c r="A1588">
        <v>10375</v>
      </c>
      <c r="B1588">
        <v>23</v>
      </c>
      <c r="C1588" t="s">
        <v>77</v>
      </c>
      <c r="D1588">
        <v>9</v>
      </c>
      <c r="E1588" t="s">
        <v>3002</v>
      </c>
      <c r="F1588" t="s">
        <v>244</v>
      </c>
      <c r="G1588" t="s">
        <v>28</v>
      </c>
      <c r="H1588">
        <v>1</v>
      </c>
      <c r="I1588">
        <v>2</v>
      </c>
      <c r="J1588">
        <v>2005</v>
      </c>
      <c r="K1588" t="s">
        <v>29</v>
      </c>
      <c r="L1588">
        <v>76</v>
      </c>
      <c r="M1588" t="s">
        <v>2965</v>
      </c>
      <c r="N1588" t="s">
        <v>172</v>
      </c>
      <c r="O1588" t="s">
        <v>173</v>
      </c>
      <c r="P1588" t="s">
        <v>174</v>
      </c>
      <c r="Q1588" t="s">
        <v>34</v>
      </c>
      <c r="R1588" t="s">
        <v>175</v>
      </c>
      <c r="S1588" t="s">
        <v>34</v>
      </c>
      <c r="T1588" t="s">
        <v>176</v>
      </c>
      <c r="U1588" t="s">
        <v>51</v>
      </c>
      <c r="V1588" t="s">
        <v>52</v>
      </c>
      <c r="W1588" t="s">
        <v>177</v>
      </c>
      <c r="X1588" t="s">
        <v>178</v>
      </c>
      <c r="Y1588" t="s">
        <v>42</v>
      </c>
    </row>
    <row r="1589" spans="1:25" x14ac:dyDescent="0.25">
      <c r="A1589">
        <v>10389</v>
      </c>
      <c r="B1589">
        <v>49</v>
      </c>
      <c r="C1589" t="s">
        <v>1137</v>
      </c>
      <c r="D1589">
        <v>2</v>
      </c>
      <c r="E1589" t="s">
        <v>1158</v>
      </c>
      <c r="F1589" t="s">
        <v>247</v>
      </c>
      <c r="G1589" t="s">
        <v>28</v>
      </c>
      <c r="H1589">
        <v>1</v>
      </c>
      <c r="I1589">
        <v>3</v>
      </c>
      <c r="J1589">
        <v>2005</v>
      </c>
      <c r="K1589" t="s">
        <v>29</v>
      </c>
      <c r="L1589">
        <v>76</v>
      </c>
      <c r="M1589" t="s">
        <v>2965</v>
      </c>
      <c r="N1589" t="s">
        <v>401</v>
      </c>
      <c r="O1589" t="s">
        <v>402</v>
      </c>
      <c r="P1589" t="s">
        <v>403</v>
      </c>
      <c r="Q1589" t="s">
        <v>34</v>
      </c>
      <c r="R1589" t="s">
        <v>404</v>
      </c>
      <c r="S1589" t="s">
        <v>34</v>
      </c>
      <c r="T1589" t="s">
        <v>405</v>
      </c>
      <c r="U1589" t="s">
        <v>287</v>
      </c>
      <c r="V1589" t="s">
        <v>52</v>
      </c>
      <c r="W1589" t="s">
        <v>406</v>
      </c>
      <c r="X1589" t="s">
        <v>316</v>
      </c>
      <c r="Y1589" t="s">
        <v>65</v>
      </c>
    </row>
    <row r="1590" spans="1:25" x14ac:dyDescent="0.25">
      <c r="A1590">
        <v>10402</v>
      </c>
      <c r="B1590">
        <v>59</v>
      </c>
      <c r="C1590" t="s">
        <v>2983</v>
      </c>
      <c r="D1590">
        <v>3</v>
      </c>
      <c r="E1590" t="s">
        <v>3003</v>
      </c>
      <c r="F1590" t="s">
        <v>527</v>
      </c>
      <c r="G1590" t="s">
        <v>28</v>
      </c>
      <c r="H1590">
        <v>2</v>
      </c>
      <c r="I1590">
        <v>4</v>
      </c>
      <c r="J1590">
        <v>2005</v>
      </c>
      <c r="K1590" t="s">
        <v>29</v>
      </c>
      <c r="L1590">
        <v>76</v>
      </c>
      <c r="M1590" t="s">
        <v>2965</v>
      </c>
      <c r="N1590" t="s">
        <v>124</v>
      </c>
      <c r="O1590" t="s">
        <v>125</v>
      </c>
      <c r="P1590" t="s">
        <v>126</v>
      </c>
      <c r="Q1590" t="s">
        <v>34</v>
      </c>
      <c r="R1590" t="s">
        <v>61</v>
      </c>
      <c r="S1590" t="s">
        <v>34</v>
      </c>
      <c r="T1590" t="s">
        <v>127</v>
      </c>
      <c r="U1590" t="s">
        <v>51</v>
      </c>
      <c r="V1590" t="s">
        <v>52</v>
      </c>
      <c r="W1590" t="s">
        <v>128</v>
      </c>
      <c r="X1590" t="s">
        <v>129</v>
      </c>
      <c r="Y1590" t="s">
        <v>65</v>
      </c>
    </row>
    <row r="1591" spans="1:25" x14ac:dyDescent="0.25">
      <c r="A1591">
        <v>10416</v>
      </c>
      <c r="B1591">
        <v>32</v>
      </c>
      <c r="C1591" t="s">
        <v>2983</v>
      </c>
      <c r="D1591">
        <v>1</v>
      </c>
      <c r="E1591" t="s">
        <v>2985</v>
      </c>
      <c r="F1591" t="s">
        <v>1562</v>
      </c>
      <c r="G1591" t="s">
        <v>28</v>
      </c>
      <c r="H1591">
        <v>2</v>
      </c>
      <c r="I1591">
        <v>5</v>
      </c>
      <c r="J1591">
        <v>2005</v>
      </c>
      <c r="K1591" t="s">
        <v>29</v>
      </c>
      <c r="L1591">
        <v>76</v>
      </c>
      <c r="M1591" t="s">
        <v>2965</v>
      </c>
      <c r="N1591" t="s">
        <v>831</v>
      </c>
      <c r="O1591" t="s">
        <v>832</v>
      </c>
      <c r="P1591" t="s">
        <v>833</v>
      </c>
      <c r="Q1591" t="s">
        <v>34</v>
      </c>
      <c r="R1591" t="s">
        <v>834</v>
      </c>
      <c r="S1591" t="s">
        <v>34</v>
      </c>
      <c r="T1591" t="s">
        <v>835</v>
      </c>
      <c r="U1591" t="s">
        <v>396</v>
      </c>
      <c r="V1591" t="s">
        <v>52</v>
      </c>
      <c r="W1591" t="s">
        <v>836</v>
      </c>
      <c r="X1591" t="s">
        <v>837</v>
      </c>
      <c r="Y1591" t="s">
        <v>42</v>
      </c>
    </row>
    <row r="1592" spans="1:25" x14ac:dyDescent="0.25">
      <c r="A1592">
        <v>10105</v>
      </c>
      <c r="B1592">
        <v>43</v>
      </c>
      <c r="C1592" t="s">
        <v>77</v>
      </c>
      <c r="D1592">
        <v>9</v>
      </c>
      <c r="E1592" t="s">
        <v>3004</v>
      </c>
      <c r="F1592" t="s">
        <v>560</v>
      </c>
      <c r="G1592" t="s">
        <v>28</v>
      </c>
      <c r="H1592">
        <v>1</v>
      </c>
      <c r="I1592">
        <v>2</v>
      </c>
      <c r="J1592">
        <v>2003</v>
      </c>
      <c r="K1592" t="s">
        <v>2075</v>
      </c>
      <c r="L1592">
        <v>122</v>
      </c>
      <c r="M1592" t="s">
        <v>3005</v>
      </c>
      <c r="N1592" t="s">
        <v>562</v>
      </c>
      <c r="O1592" t="s">
        <v>563</v>
      </c>
      <c r="P1592" t="s">
        <v>564</v>
      </c>
      <c r="Q1592" t="s">
        <v>34</v>
      </c>
      <c r="R1592" t="s">
        <v>565</v>
      </c>
      <c r="S1592" t="s">
        <v>34</v>
      </c>
      <c r="T1592" t="s">
        <v>566</v>
      </c>
      <c r="U1592" t="s">
        <v>567</v>
      </c>
      <c r="V1592" t="s">
        <v>52</v>
      </c>
      <c r="W1592" t="s">
        <v>568</v>
      </c>
      <c r="X1592" t="s">
        <v>569</v>
      </c>
      <c r="Y1592" t="s">
        <v>65</v>
      </c>
    </row>
    <row r="1593" spans="1:25" x14ac:dyDescent="0.25">
      <c r="A1593">
        <v>10117</v>
      </c>
      <c r="B1593">
        <v>41</v>
      </c>
      <c r="C1593" t="s">
        <v>77</v>
      </c>
      <c r="D1593">
        <v>3</v>
      </c>
      <c r="E1593" t="s">
        <v>3006</v>
      </c>
      <c r="F1593" t="s">
        <v>882</v>
      </c>
      <c r="G1593" t="s">
        <v>28</v>
      </c>
      <c r="H1593">
        <v>2</v>
      </c>
      <c r="I1593">
        <v>4</v>
      </c>
      <c r="J1593">
        <v>2003</v>
      </c>
      <c r="K1593" t="s">
        <v>2075</v>
      </c>
      <c r="L1593">
        <v>122</v>
      </c>
      <c r="M1593" t="s">
        <v>3005</v>
      </c>
      <c r="N1593" t="s">
        <v>302</v>
      </c>
      <c r="O1593" t="s">
        <v>303</v>
      </c>
      <c r="P1593" t="s">
        <v>304</v>
      </c>
      <c r="Q1593" t="s">
        <v>34</v>
      </c>
      <c r="R1593" t="s">
        <v>305</v>
      </c>
      <c r="S1593" t="s">
        <v>34</v>
      </c>
      <c r="T1593" t="s">
        <v>306</v>
      </c>
      <c r="U1593" t="s">
        <v>305</v>
      </c>
      <c r="V1593" t="s">
        <v>307</v>
      </c>
      <c r="W1593" t="s">
        <v>308</v>
      </c>
      <c r="X1593" t="s">
        <v>309</v>
      </c>
      <c r="Y1593" t="s">
        <v>65</v>
      </c>
    </row>
    <row r="1594" spans="1:25" x14ac:dyDescent="0.25">
      <c r="A1594">
        <v>10129</v>
      </c>
      <c r="B1594">
        <v>45</v>
      </c>
      <c r="C1594" t="s">
        <v>77</v>
      </c>
      <c r="D1594">
        <v>9</v>
      </c>
      <c r="E1594" t="s">
        <v>3007</v>
      </c>
      <c r="F1594" t="s">
        <v>573</v>
      </c>
      <c r="G1594" t="s">
        <v>28</v>
      </c>
      <c r="H1594">
        <v>2</v>
      </c>
      <c r="I1594">
        <v>6</v>
      </c>
      <c r="J1594">
        <v>2003</v>
      </c>
      <c r="K1594" t="s">
        <v>2075</v>
      </c>
      <c r="L1594">
        <v>122</v>
      </c>
      <c r="M1594" t="s">
        <v>3005</v>
      </c>
      <c r="N1594" t="s">
        <v>574</v>
      </c>
      <c r="O1594" t="s">
        <v>575</v>
      </c>
      <c r="P1594" t="s">
        <v>576</v>
      </c>
      <c r="Q1594" t="s">
        <v>34</v>
      </c>
      <c r="R1594" t="s">
        <v>577</v>
      </c>
      <c r="S1594" t="s">
        <v>34</v>
      </c>
      <c r="T1594" t="s">
        <v>578</v>
      </c>
      <c r="U1594" t="s">
        <v>262</v>
      </c>
      <c r="V1594" t="s">
        <v>52</v>
      </c>
      <c r="W1594" t="s">
        <v>84</v>
      </c>
      <c r="X1594" t="s">
        <v>579</v>
      </c>
      <c r="Y1594" t="s">
        <v>65</v>
      </c>
    </row>
    <row r="1595" spans="1:25" x14ac:dyDescent="0.25">
      <c r="A1595">
        <v>10142</v>
      </c>
      <c r="B1595">
        <v>33</v>
      </c>
      <c r="C1595" t="s">
        <v>77</v>
      </c>
      <c r="D1595">
        <v>6</v>
      </c>
      <c r="E1595" t="s">
        <v>3008</v>
      </c>
      <c r="F1595" t="s">
        <v>891</v>
      </c>
      <c r="G1595" t="s">
        <v>28</v>
      </c>
      <c r="H1595">
        <v>3</v>
      </c>
      <c r="I1595">
        <v>8</v>
      </c>
      <c r="J1595">
        <v>2003</v>
      </c>
      <c r="K1595" t="s">
        <v>2075</v>
      </c>
      <c r="L1595">
        <v>122</v>
      </c>
      <c r="M1595" t="s">
        <v>3005</v>
      </c>
      <c r="N1595" t="s">
        <v>417</v>
      </c>
      <c r="O1595" t="s">
        <v>418</v>
      </c>
      <c r="P1595" t="s">
        <v>419</v>
      </c>
      <c r="Q1595" t="s">
        <v>34</v>
      </c>
      <c r="R1595" t="s">
        <v>420</v>
      </c>
      <c r="S1595" t="s">
        <v>73</v>
      </c>
      <c r="T1595" t="s">
        <v>167</v>
      </c>
      <c r="U1595" t="s">
        <v>38</v>
      </c>
      <c r="V1595" t="s">
        <v>39</v>
      </c>
      <c r="W1595" t="s">
        <v>421</v>
      </c>
      <c r="X1595" t="s">
        <v>422</v>
      </c>
      <c r="Y1595" t="s">
        <v>65</v>
      </c>
    </row>
    <row r="1596" spans="1:25" x14ac:dyDescent="0.25">
      <c r="A1596">
        <v>10153</v>
      </c>
      <c r="B1596">
        <v>40</v>
      </c>
      <c r="C1596" t="s">
        <v>77</v>
      </c>
      <c r="D1596">
        <v>5</v>
      </c>
      <c r="E1596" t="s">
        <v>3009</v>
      </c>
      <c r="F1596" t="s">
        <v>893</v>
      </c>
      <c r="G1596" t="s">
        <v>28</v>
      </c>
      <c r="H1596">
        <v>3</v>
      </c>
      <c r="I1596">
        <v>9</v>
      </c>
      <c r="J1596">
        <v>2003</v>
      </c>
      <c r="K1596" t="s">
        <v>2075</v>
      </c>
      <c r="L1596">
        <v>122</v>
      </c>
      <c r="M1596" t="s">
        <v>3005</v>
      </c>
      <c r="N1596" t="s">
        <v>268</v>
      </c>
      <c r="O1596" t="s">
        <v>269</v>
      </c>
      <c r="P1596" t="s">
        <v>270</v>
      </c>
      <c r="Q1596" t="s">
        <v>34</v>
      </c>
      <c r="R1596" t="s">
        <v>271</v>
      </c>
      <c r="S1596" t="s">
        <v>34</v>
      </c>
      <c r="T1596" t="s">
        <v>272</v>
      </c>
      <c r="U1596" t="s">
        <v>273</v>
      </c>
      <c r="V1596" t="s">
        <v>52</v>
      </c>
      <c r="W1596" t="s">
        <v>274</v>
      </c>
      <c r="X1596" t="s">
        <v>275</v>
      </c>
      <c r="Y1596" t="s">
        <v>65</v>
      </c>
    </row>
    <row r="1597" spans="1:25" x14ac:dyDescent="0.25">
      <c r="A1597">
        <v>10167</v>
      </c>
      <c r="B1597">
        <v>33</v>
      </c>
      <c r="C1597" t="s">
        <v>77</v>
      </c>
      <c r="D1597">
        <v>16</v>
      </c>
      <c r="E1597" t="s">
        <v>3010</v>
      </c>
      <c r="F1597" t="s">
        <v>590</v>
      </c>
      <c r="G1597" t="s">
        <v>591</v>
      </c>
      <c r="H1597">
        <v>4</v>
      </c>
      <c r="I1597">
        <v>10</v>
      </c>
      <c r="J1597">
        <v>2003</v>
      </c>
      <c r="K1597" t="s">
        <v>2075</v>
      </c>
      <c r="L1597">
        <v>122</v>
      </c>
      <c r="M1597" t="s">
        <v>3005</v>
      </c>
      <c r="N1597" t="s">
        <v>401</v>
      </c>
      <c r="O1597" t="s">
        <v>402</v>
      </c>
      <c r="P1597" t="s">
        <v>403</v>
      </c>
      <c r="Q1597" t="s">
        <v>34</v>
      </c>
      <c r="R1597" t="s">
        <v>404</v>
      </c>
      <c r="S1597" t="s">
        <v>34</v>
      </c>
      <c r="T1597" t="s">
        <v>405</v>
      </c>
      <c r="U1597" t="s">
        <v>287</v>
      </c>
      <c r="V1597" t="s">
        <v>52</v>
      </c>
      <c r="W1597" t="s">
        <v>406</v>
      </c>
      <c r="X1597" t="s">
        <v>316</v>
      </c>
      <c r="Y1597" t="s">
        <v>65</v>
      </c>
    </row>
    <row r="1598" spans="1:25" x14ac:dyDescent="0.25">
      <c r="A1598">
        <v>10177</v>
      </c>
      <c r="B1598">
        <v>50</v>
      </c>
      <c r="C1598" t="s">
        <v>77</v>
      </c>
      <c r="D1598">
        <v>7</v>
      </c>
      <c r="E1598" t="s">
        <v>3011</v>
      </c>
      <c r="F1598" t="s">
        <v>2167</v>
      </c>
      <c r="G1598" t="s">
        <v>28</v>
      </c>
      <c r="H1598">
        <v>4</v>
      </c>
      <c r="I1598">
        <v>11</v>
      </c>
      <c r="J1598">
        <v>2003</v>
      </c>
      <c r="K1598" t="s">
        <v>2075</v>
      </c>
      <c r="L1598">
        <v>122</v>
      </c>
      <c r="M1598" t="s">
        <v>3005</v>
      </c>
      <c r="N1598" t="s">
        <v>914</v>
      </c>
      <c r="O1598" t="s">
        <v>915</v>
      </c>
      <c r="P1598" t="s">
        <v>916</v>
      </c>
      <c r="Q1598" t="s">
        <v>34</v>
      </c>
      <c r="R1598" t="s">
        <v>271</v>
      </c>
      <c r="S1598" t="s">
        <v>34</v>
      </c>
      <c r="T1598" t="s">
        <v>295</v>
      </c>
      <c r="U1598" t="s">
        <v>273</v>
      </c>
      <c r="V1598" t="s">
        <v>52</v>
      </c>
      <c r="W1598" t="s">
        <v>917</v>
      </c>
      <c r="X1598" t="s">
        <v>918</v>
      </c>
      <c r="Y1598" t="s">
        <v>65</v>
      </c>
    </row>
    <row r="1599" spans="1:25" x14ac:dyDescent="0.25">
      <c r="A1599">
        <v>10185</v>
      </c>
      <c r="B1599">
        <v>30</v>
      </c>
      <c r="C1599" t="s">
        <v>77</v>
      </c>
      <c r="D1599">
        <v>7</v>
      </c>
      <c r="E1599" t="s">
        <v>3012</v>
      </c>
      <c r="F1599" t="s">
        <v>602</v>
      </c>
      <c r="G1599" t="s">
        <v>28</v>
      </c>
      <c r="H1599">
        <v>4</v>
      </c>
      <c r="I1599">
        <v>11</v>
      </c>
      <c r="J1599">
        <v>2003</v>
      </c>
      <c r="K1599" t="s">
        <v>2075</v>
      </c>
      <c r="L1599">
        <v>122</v>
      </c>
      <c r="M1599" t="s">
        <v>3005</v>
      </c>
      <c r="N1599" t="s">
        <v>582</v>
      </c>
      <c r="O1599" t="s">
        <v>583</v>
      </c>
      <c r="P1599" t="s">
        <v>584</v>
      </c>
      <c r="Q1599" t="s">
        <v>34</v>
      </c>
      <c r="R1599" t="s">
        <v>251</v>
      </c>
      <c r="S1599" t="s">
        <v>185</v>
      </c>
      <c r="T1599" t="s">
        <v>252</v>
      </c>
      <c r="U1599" t="s">
        <v>38</v>
      </c>
      <c r="V1599" t="s">
        <v>39</v>
      </c>
      <c r="W1599" t="s">
        <v>585</v>
      </c>
      <c r="X1599" t="s">
        <v>586</v>
      </c>
      <c r="Y1599" t="s">
        <v>65</v>
      </c>
    </row>
    <row r="1600" spans="1:25" x14ac:dyDescent="0.25">
      <c r="A1600">
        <v>10197</v>
      </c>
      <c r="B1600">
        <v>41</v>
      </c>
      <c r="C1600" t="s">
        <v>77</v>
      </c>
      <c r="D1600">
        <v>13</v>
      </c>
      <c r="E1600" t="s">
        <v>3013</v>
      </c>
      <c r="F1600" t="s">
        <v>610</v>
      </c>
      <c r="G1600" t="s">
        <v>28</v>
      </c>
      <c r="H1600">
        <v>4</v>
      </c>
      <c r="I1600">
        <v>11</v>
      </c>
      <c r="J1600">
        <v>2003</v>
      </c>
      <c r="K1600" t="s">
        <v>2075</v>
      </c>
      <c r="L1600">
        <v>122</v>
      </c>
      <c r="M1600" t="s">
        <v>3005</v>
      </c>
      <c r="N1600" t="s">
        <v>611</v>
      </c>
      <c r="O1600" t="s">
        <v>612</v>
      </c>
      <c r="P1600" t="s">
        <v>613</v>
      </c>
      <c r="Q1600" t="s">
        <v>34</v>
      </c>
      <c r="R1600" t="s">
        <v>614</v>
      </c>
      <c r="S1600" t="s">
        <v>34</v>
      </c>
      <c r="T1600" t="s">
        <v>615</v>
      </c>
      <c r="U1600" t="s">
        <v>273</v>
      </c>
      <c r="V1600" t="s">
        <v>52</v>
      </c>
      <c r="W1600" t="s">
        <v>616</v>
      </c>
      <c r="X1600" t="s">
        <v>617</v>
      </c>
      <c r="Y1600" t="s">
        <v>65</v>
      </c>
    </row>
    <row r="1601" spans="1:25" x14ac:dyDescent="0.25">
      <c r="A1601">
        <v>10208</v>
      </c>
      <c r="B1601">
        <v>35</v>
      </c>
      <c r="C1601" t="s">
        <v>77</v>
      </c>
      <c r="D1601">
        <v>7</v>
      </c>
      <c r="E1601" t="s">
        <v>3014</v>
      </c>
      <c r="F1601" t="s">
        <v>900</v>
      </c>
      <c r="G1601" t="s">
        <v>28</v>
      </c>
      <c r="H1601">
        <v>1</v>
      </c>
      <c r="I1601">
        <v>1</v>
      </c>
      <c r="J1601">
        <v>2004</v>
      </c>
      <c r="K1601" t="s">
        <v>2075</v>
      </c>
      <c r="L1601">
        <v>122</v>
      </c>
      <c r="M1601" t="s">
        <v>3005</v>
      </c>
      <c r="N1601" t="s">
        <v>338</v>
      </c>
      <c r="O1601" t="s">
        <v>339</v>
      </c>
      <c r="P1601" t="s">
        <v>340</v>
      </c>
      <c r="Q1601" t="s">
        <v>34</v>
      </c>
      <c r="R1601" t="s">
        <v>341</v>
      </c>
      <c r="S1601" t="s">
        <v>34</v>
      </c>
      <c r="T1601" t="s">
        <v>342</v>
      </c>
      <c r="U1601" t="s">
        <v>51</v>
      </c>
      <c r="V1601" t="s">
        <v>52</v>
      </c>
      <c r="W1601" t="s">
        <v>343</v>
      </c>
      <c r="X1601" t="s">
        <v>344</v>
      </c>
      <c r="Y1601" t="s">
        <v>65</v>
      </c>
    </row>
    <row r="1602" spans="1:25" x14ac:dyDescent="0.25">
      <c r="A1602">
        <v>10221</v>
      </c>
      <c r="B1602">
        <v>49</v>
      </c>
      <c r="C1602" t="s">
        <v>77</v>
      </c>
      <c r="D1602">
        <v>1</v>
      </c>
      <c r="E1602" t="s">
        <v>3015</v>
      </c>
      <c r="F1602" t="s">
        <v>2172</v>
      </c>
      <c r="G1602" t="s">
        <v>28</v>
      </c>
      <c r="H1602">
        <v>1</v>
      </c>
      <c r="I1602">
        <v>2</v>
      </c>
      <c r="J1602">
        <v>2004</v>
      </c>
      <c r="K1602" t="s">
        <v>2075</v>
      </c>
      <c r="L1602">
        <v>122</v>
      </c>
      <c r="M1602" t="s">
        <v>3005</v>
      </c>
      <c r="N1602" t="s">
        <v>638</v>
      </c>
      <c r="O1602" t="s">
        <v>639</v>
      </c>
      <c r="P1602" t="s">
        <v>640</v>
      </c>
      <c r="Q1602" t="s">
        <v>34</v>
      </c>
      <c r="R1602" t="s">
        <v>641</v>
      </c>
      <c r="S1602" t="s">
        <v>34</v>
      </c>
      <c r="T1602" t="s">
        <v>642</v>
      </c>
      <c r="U1602" t="s">
        <v>643</v>
      </c>
      <c r="V1602" t="s">
        <v>52</v>
      </c>
      <c r="W1602" t="s">
        <v>644</v>
      </c>
      <c r="X1602" t="s">
        <v>645</v>
      </c>
      <c r="Y1602" t="s">
        <v>65</v>
      </c>
    </row>
    <row r="1603" spans="1:25" x14ac:dyDescent="0.25">
      <c r="A1603">
        <v>10232</v>
      </c>
      <c r="B1603">
        <v>46</v>
      </c>
      <c r="C1603" t="s">
        <v>77</v>
      </c>
      <c r="D1603">
        <v>4</v>
      </c>
      <c r="E1603" t="s">
        <v>3016</v>
      </c>
      <c r="F1603" t="s">
        <v>2174</v>
      </c>
      <c r="G1603" t="s">
        <v>28</v>
      </c>
      <c r="H1603">
        <v>1</v>
      </c>
      <c r="I1603">
        <v>3</v>
      </c>
      <c r="J1603">
        <v>2004</v>
      </c>
      <c r="K1603" t="s">
        <v>2075</v>
      </c>
      <c r="L1603">
        <v>122</v>
      </c>
      <c r="M1603" t="s">
        <v>3005</v>
      </c>
      <c r="N1603" t="s">
        <v>666</v>
      </c>
      <c r="O1603" t="s">
        <v>667</v>
      </c>
      <c r="P1603" t="s">
        <v>668</v>
      </c>
      <c r="Q1603" t="s">
        <v>34</v>
      </c>
      <c r="R1603" t="s">
        <v>669</v>
      </c>
      <c r="S1603" t="s">
        <v>670</v>
      </c>
      <c r="T1603" t="s">
        <v>671</v>
      </c>
      <c r="U1603" t="s">
        <v>262</v>
      </c>
      <c r="V1603" t="s">
        <v>52</v>
      </c>
      <c r="W1603" t="s">
        <v>672</v>
      </c>
      <c r="X1603" t="s">
        <v>673</v>
      </c>
      <c r="Y1603" t="s">
        <v>65</v>
      </c>
    </row>
    <row r="1604" spans="1:25" x14ac:dyDescent="0.25">
      <c r="A1604">
        <v>10248</v>
      </c>
      <c r="B1604">
        <v>48</v>
      </c>
      <c r="C1604" t="s">
        <v>77</v>
      </c>
      <c r="D1604">
        <v>10</v>
      </c>
      <c r="E1604" t="s">
        <v>3017</v>
      </c>
      <c r="F1604" t="s">
        <v>633</v>
      </c>
      <c r="G1604" t="s">
        <v>591</v>
      </c>
      <c r="H1604">
        <v>2</v>
      </c>
      <c r="I1604">
        <v>5</v>
      </c>
      <c r="J1604">
        <v>2004</v>
      </c>
      <c r="K1604" t="s">
        <v>2075</v>
      </c>
      <c r="L1604">
        <v>122</v>
      </c>
      <c r="M1604" t="s">
        <v>3005</v>
      </c>
      <c r="N1604" t="s">
        <v>31</v>
      </c>
      <c r="O1604" t="s">
        <v>32</v>
      </c>
      <c r="P1604" t="s">
        <v>33</v>
      </c>
      <c r="Q1604" t="s">
        <v>34</v>
      </c>
      <c r="R1604" t="s">
        <v>35</v>
      </c>
      <c r="S1604" t="s">
        <v>36</v>
      </c>
      <c r="T1604" t="s">
        <v>37</v>
      </c>
      <c r="U1604" t="s">
        <v>38</v>
      </c>
      <c r="V1604" t="s">
        <v>39</v>
      </c>
      <c r="W1604" t="s">
        <v>40</v>
      </c>
      <c r="X1604" t="s">
        <v>41</v>
      </c>
      <c r="Y1604" t="s">
        <v>65</v>
      </c>
    </row>
    <row r="1605" spans="1:25" x14ac:dyDescent="0.25">
      <c r="A1605">
        <v>10261</v>
      </c>
      <c r="B1605">
        <v>36</v>
      </c>
      <c r="C1605" t="s">
        <v>77</v>
      </c>
      <c r="D1605">
        <v>8</v>
      </c>
      <c r="E1605" t="s">
        <v>3018</v>
      </c>
      <c r="F1605" t="s">
        <v>635</v>
      </c>
      <c r="G1605" t="s">
        <v>28</v>
      </c>
      <c r="H1605">
        <v>2</v>
      </c>
      <c r="I1605">
        <v>6</v>
      </c>
      <c r="J1605">
        <v>2004</v>
      </c>
      <c r="K1605" t="s">
        <v>2075</v>
      </c>
      <c r="L1605">
        <v>122</v>
      </c>
      <c r="M1605" t="s">
        <v>3005</v>
      </c>
      <c r="N1605" t="s">
        <v>458</v>
      </c>
      <c r="O1605" t="s">
        <v>459</v>
      </c>
      <c r="P1605" t="s">
        <v>460</v>
      </c>
      <c r="Q1605" t="s">
        <v>34</v>
      </c>
      <c r="R1605" t="s">
        <v>461</v>
      </c>
      <c r="S1605" t="s">
        <v>462</v>
      </c>
      <c r="T1605" t="s">
        <v>463</v>
      </c>
      <c r="U1605" t="s">
        <v>353</v>
      </c>
      <c r="V1605" t="s">
        <v>39</v>
      </c>
      <c r="W1605" t="s">
        <v>464</v>
      </c>
      <c r="X1605" t="s">
        <v>465</v>
      </c>
      <c r="Y1605" t="s">
        <v>65</v>
      </c>
    </row>
    <row r="1606" spans="1:25" x14ac:dyDescent="0.25">
      <c r="A1606">
        <v>10273</v>
      </c>
      <c r="B1606">
        <v>22</v>
      </c>
      <c r="C1606" t="s">
        <v>77</v>
      </c>
      <c r="D1606">
        <v>11</v>
      </c>
      <c r="E1606" t="s">
        <v>3019</v>
      </c>
      <c r="F1606" t="s">
        <v>637</v>
      </c>
      <c r="G1606" t="s">
        <v>28</v>
      </c>
      <c r="H1606">
        <v>3</v>
      </c>
      <c r="I1606">
        <v>7</v>
      </c>
      <c r="J1606">
        <v>2004</v>
      </c>
      <c r="K1606" t="s">
        <v>2075</v>
      </c>
      <c r="L1606">
        <v>122</v>
      </c>
      <c r="M1606" t="s">
        <v>3005</v>
      </c>
      <c r="N1606" t="s">
        <v>638</v>
      </c>
      <c r="O1606" t="s">
        <v>639</v>
      </c>
      <c r="P1606" t="s">
        <v>640</v>
      </c>
      <c r="Q1606" t="s">
        <v>34</v>
      </c>
      <c r="R1606" t="s">
        <v>641</v>
      </c>
      <c r="S1606" t="s">
        <v>34</v>
      </c>
      <c r="T1606" t="s">
        <v>642</v>
      </c>
      <c r="U1606" t="s">
        <v>643</v>
      </c>
      <c r="V1606" t="s">
        <v>52</v>
      </c>
      <c r="W1606" t="s">
        <v>644</v>
      </c>
      <c r="X1606" t="s">
        <v>645</v>
      </c>
      <c r="Y1606" t="s">
        <v>42</v>
      </c>
    </row>
    <row r="1607" spans="1:25" x14ac:dyDescent="0.25">
      <c r="A1607">
        <v>10283</v>
      </c>
      <c r="B1607">
        <v>42</v>
      </c>
      <c r="C1607" t="s">
        <v>77</v>
      </c>
      <c r="D1607">
        <v>13</v>
      </c>
      <c r="E1607" t="s">
        <v>3020</v>
      </c>
      <c r="F1607" t="s">
        <v>647</v>
      </c>
      <c r="G1607" t="s">
        <v>28</v>
      </c>
      <c r="H1607">
        <v>3</v>
      </c>
      <c r="I1607">
        <v>8</v>
      </c>
      <c r="J1607">
        <v>2004</v>
      </c>
      <c r="K1607" t="s">
        <v>2075</v>
      </c>
      <c r="L1607">
        <v>122</v>
      </c>
      <c r="M1607" t="s">
        <v>3005</v>
      </c>
      <c r="N1607" t="s">
        <v>648</v>
      </c>
      <c r="O1607" t="s">
        <v>649</v>
      </c>
      <c r="P1607" t="s">
        <v>650</v>
      </c>
      <c r="Q1607" t="s">
        <v>34</v>
      </c>
      <c r="R1607" t="s">
        <v>651</v>
      </c>
      <c r="S1607" t="s">
        <v>351</v>
      </c>
      <c r="T1607" t="s">
        <v>652</v>
      </c>
      <c r="U1607" t="s">
        <v>353</v>
      </c>
      <c r="V1607" t="s">
        <v>39</v>
      </c>
      <c r="W1607" t="s">
        <v>653</v>
      </c>
      <c r="X1607" t="s">
        <v>264</v>
      </c>
      <c r="Y1607" t="s">
        <v>65</v>
      </c>
    </row>
    <row r="1608" spans="1:25" x14ac:dyDescent="0.25">
      <c r="A1608">
        <v>10293</v>
      </c>
      <c r="B1608">
        <v>21</v>
      </c>
      <c r="C1608" t="s">
        <v>77</v>
      </c>
      <c r="D1608">
        <v>2</v>
      </c>
      <c r="E1608" t="s">
        <v>3021</v>
      </c>
      <c r="F1608" t="s">
        <v>925</v>
      </c>
      <c r="G1608" t="s">
        <v>28</v>
      </c>
      <c r="H1608">
        <v>3</v>
      </c>
      <c r="I1608">
        <v>9</v>
      </c>
      <c r="J1608">
        <v>2004</v>
      </c>
      <c r="K1608" t="s">
        <v>2075</v>
      </c>
      <c r="L1608">
        <v>122</v>
      </c>
      <c r="M1608" t="s">
        <v>3005</v>
      </c>
      <c r="N1608" t="s">
        <v>391</v>
      </c>
      <c r="O1608" t="s">
        <v>392</v>
      </c>
      <c r="P1608" t="s">
        <v>393</v>
      </c>
      <c r="Q1608" t="s">
        <v>34</v>
      </c>
      <c r="R1608" t="s">
        <v>394</v>
      </c>
      <c r="S1608" t="s">
        <v>34</v>
      </c>
      <c r="T1608" t="s">
        <v>395</v>
      </c>
      <c r="U1608" t="s">
        <v>396</v>
      </c>
      <c r="V1608" t="s">
        <v>52</v>
      </c>
      <c r="W1608" t="s">
        <v>397</v>
      </c>
      <c r="X1608" t="s">
        <v>398</v>
      </c>
      <c r="Y1608" t="s">
        <v>42</v>
      </c>
    </row>
    <row r="1609" spans="1:25" x14ac:dyDescent="0.25">
      <c r="A1609">
        <v>10306</v>
      </c>
      <c r="B1609">
        <v>29</v>
      </c>
      <c r="C1609" t="s">
        <v>77</v>
      </c>
      <c r="D1609">
        <v>7</v>
      </c>
      <c r="E1609" t="s">
        <v>3022</v>
      </c>
      <c r="F1609" t="s">
        <v>663</v>
      </c>
      <c r="G1609" t="s">
        <v>28</v>
      </c>
      <c r="H1609">
        <v>4</v>
      </c>
      <c r="I1609">
        <v>10</v>
      </c>
      <c r="J1609">
        <v>2004</v>
      </c>
      <c r="K1609" t="s">
        <v>2075</v>
      </c>
      <c r="L1609">
        <v>122</v>
      </c>
      <c r="M1609" t="s">
        <v>3005</v>
      </c>
      <c r="N1609" t="s">
        <v>927</v>
      </c>
      <c r="O1609" t="s">
        <v>928</v>
      </c>
      <c r="P1609" t="s">
        <v>929</v>
      </c>
      <c r="Q1609" t="s">
        <v>34</v>
      </c>
      <c r="R1609" t="s">
        <v>930</v>
      </c>
      <c r="S1609" t="s">
        <v>34</v>
      </c>
      <c r="T1609" t="s">
        <v>931</v>
      </c>
      <c r="U1609" t="s">
        <v>262</v>
      </c>
      <c r="V1609" t="s">
        <v>52</v>
      </c>
      <c r="W1609" t="s">
        <v>932</v>
      </c>
      <c r="X1609" t="s">
        <v>137</v>
      </c>
      <c r="Y1609" t="s">
        <v>65</v>
      </c>
    </row>
    <row r="1610" spans="1:25" x14ac:dyDescent="0.25">
      <c r="A1610">
        <v>10315</v>
      </c>
      <c r="B1610">
        <v>35</v>
      </c>
      <c r="C1610" t="s">
        <v>77</v>
      </c>
      <c r="D1610">
        <v>6</v>
      </c>
      <c r="E1610" t="s">
        <v>3023</v>
      </c>
      <c r="F1610" t="s">
        <v>2592</v>
      </c>
      <c r="G1610" t="s">
        <v>28</v>
      </c>
      <c r="H1610">
        <v>4</v>
      </c>
      <c r="I1610">
        <v>10</v>
      </c>
      <c r="J1610">
        <v>2004</v>
      </c>
      <c r="K1610" t="s">
        <v>2075</v>
      </c>
      <c r="L1610">
        <v>122</v>
      </c>
      <c r="M1610" t="s">
        <v>3005</v>
      </c>
      <c r="N1610" t="s">
        <v>172</v>
      </c>
      <c r="O1610" t="s">
        <v>173</v>
      </c>
      <c r="P1610" t="s">
        <v>174</v>
      </c>
      <c r="Q1610" t="s">
        <v>34</v>
      </c>
      <c r="R1610" t="s">
        <v>175</v>
      </c>
      <c r="S1610" t="s">
        <v>34</v>
      </c>
      <c r="T1610" t="s">
        <v>176</v>
      </c>
      <c r="U1610" t="s">
        <v>51</v>
      </c>
      <c r="V1610" t="s">
        <v>52</v>
      </c>
      <c r="W1610" t="s">
        <v>177</v>
      </c>
      <c r="X1610" t="s">
        <v>178</v>
      </c>
      <c r="Y1610" t="s">
        <v>65</v>
      </c>
    </row>
    <row r="1611" spans="1:25" x14ac:dyDescent="0.25">
      <c r="A1611">
        <v>10326</v>
      </c>
      <c r="B1611">
        <v>41</v>
      </c>
      <c r="C1611" t="s">
        <v>77</v>
      </c>
      <c r="D1611">
        <v>4</v>
      </c>
      <c r="E1611" t="s">
        <v>3024</v>
      </c>
      <c r="F1611" t="s">
        <v>2271</v>
      </c>
      <c r="G1611" t="s">
        <v>28</v>
      </c>
      <c r="H1611">
        <v>4</v>
      </c>
      <c r="I1611">
        <v>11</v>
      </c>
      <c r="J1611">
        <v>2004</v>
      </c>
      <c r="K1611" t="s">
        <v>2075</v>
      </c>
      <c r="L1611">
        <v>122</v>
      </c>
      <c r="M1611" t="s">
        <v>3005</v>
      </c>
      <c r="N1611" t="s">
        <v>282</v>
      </c>
      <c r="O1611" t="s">
        <v>283</v>
      </c>
      <c r="P1611" t="s">
        <v>284</v>
      </c>
      <c r="Q1611" t="s">
        <v>34</v>
      </c>
      <c r="R1611" t="s">
        <v>285</v>
      </c>
      <c r="S1611" t="s">
        <v>34</v>
      </c>
      <c r="T1611" t="s">
        <v>286</v>
      </c>
      <c r="U1611" t="s">
        <v>287</v>
      </c>
      <c r="V1611" t="s">
        <v>52</v>
      </c>
      <c r="W1611" t="s">
        <v>288</v>
      </c>
      <c r="X1611" t="s">
        <v>289</v>
      </c>
      <c r="Y1611" t="s">
        <v>65</v>
      </c>
    </row>
    <row r="1612" spans="1:25" x14ac:dyDescent="0.25">
      <c r="A1612">
        <v>10337</v>
      </c>
      <c r="B1612">
        <v>29</v>
      </c>
      <c r="C1612" t="s">
        <v>3025</v>
      </c>
      <c r="D1612">
        <v>4</v>
      </c>
      <c r="E1612" t="s">
        <v>3026</v>
      </c>
      <c r="F1612" t="s">
        <v>679</v>
      </c>
      <c r="G1612" t="s">
        <v>28</v>
      </c>
      <c r="H1612">
        <v>4</v>
      </c>
      <c r="I1612">
        <v>11</v>
      </c>
      <c r="J1612">
        <v>2004</v>
      </c>
      <c r="K1612" t="s">
        <v>2075</v>
      </c>
      <c r="L1612">
        <v>122</v>
      </c>
      <c r="M1612" t="s">
        <v>3005</v>
      </c>
      <c r="N1612" t="s">
        <v>312</v>
      </c>
      <c r="O1612" t="s">
        <v>313</v>
      </c>
      <c r="P1612" t="s">
        <v>314</v>
      </c>
      <c r="Q1612" t="s">
        <v>315</v>
      </c>
      <c r="R1612" t="s">
        <v>35</v>
      </c>
      <c r="S1612" t="s">
        <v>36</v>
      </c>
      <c r="T1612" t="s">
        <v>37</v>
      </c>
      <c r="U1612" t="s">
        <v>38</v>
      </c>
      <c r="V1612" t="s">
        <v>39</v>
      </c>
      <c r="W1612" t="s">
        <v>187</v>
      </c>
      <c r="X1612" t="s">
        <v>316</v>
      </c>
      <c r="Y1612" t="s">
        <v>42</v>
      </c>
    </row>
    <row r="1613" spans="1:25" x14ac:dyDescent="0.25">
      <c r="A1613">
        <v>10350</v>
      </c>
      <c r="B1613">
        <v>34</v>
      </c>
      <c r="C1613" t="s">
        <v>3027</v>
      </c>
      <c r="D1613">
        <v>7</v>
      </c>
      <c r="E1613" t="s">
        <v>3028</v>
      </c>
      <c r="F1613" t="s">
        <v>682</v>
      </c>
      <c r="G1613" t="s">
        <v>28</v>
      </c>
      <c r="H1613">
        <v>4</v>
      </c>
      <c r="I1613">
        <v>12</v>
      </c>
      <c r="J1613">
        <v>2004</v>
      </c>
      <c r="K1613" t="s">
        <v>2075</v>
      </c>
      <c r="L1613">
        <v>122</v>
      </c>
      <c r="M1613" t="s">
        <v>3005</v>
      </c>
      <c r="N1613" t="s">
        <v>268</v>
      </c>
      <c r="O1613" t="s">
        <v>269</v>
      </c>
      <c r="P1613" t="s">
        <v>270</v>
      </c>
      <c r="Q1613" t="s">
        <v>34</v>
      </c>
      <c r="R1613" t="s">
        <v>271</v>
      </c>
      <c r="S1613" t="s">
        <v>34</v>
      </c>
      <c r="T1613" t="s">
        <v>272</v>
      </c>
      <c r="U1613" t="s">
        <v>273</v>
      </c>
      <c r="V1613" t="s">
        <v>52</v>
      </c>
      <c r="W1613" t="s">
        <v>274</v>
      </c>
      <c r="X1613" t="s">
        <v>275</v>
      </c>
      <c r="Y1613" t="s">
        <v>42</v>
      </c>
    </row>
    <row r="1614" spans="1:25" x14ac:dyDescent="0.25">
      <c r="A1614">
        <v>10372</v>
      </c>
      <c r="B1614">
        <v>37</v>
      </c>
      <c r="C1614" t="s">
        <v>77</v>
      </c>
      <c r="D1614">
        <v>8</v>
      </c>
      <c r="E1614" t="s">
        <v>3029</v>
      </c>
      <c r="F1614" t="s">
        <v>1053</v>
      </c>
      <c r="G1614" t="s">
        <v>28</v>
      </c>
      <c r="H1614">
        <v>1</v>
      </c>
      <c r="I1614">
        <v>1</v>
      </c>
      <c r="J1614">
        <v>2005</v>
      </c>
      <c r="K1614" t="s">
        <v>2075</v>
      </c>
      <c r="L1614">
        <v>122</v>
      </c>
      <c r="M1614" t="s">
        <v>3005</v>
      </c>
      <c r="N1614" t="s">
        <v>380</v>
      </c>
      <c r="O1614" t="s">
        <v>381</v>
      </c>
      <c r="P1614" t="s">
        <v>382</v>
      </c>
      <c r="Q1614" t="s">
        <v>34</v>
      </c>
      <c r="R1614" t="s">
        <v>383</v>
      </c>
      <c r="S1614" t="s">
        <v>384</v>
      </c>
      <c r="T1614" t="s">
        <v>385</v>
      </c>
      <c r="U1614" t="s">
        <v>307</v>
      </c>
      <c r="V1614" t="s">
        <v>307</v>
      </c>
      <c r="W1614" t="s">
        <v>386</v>
      </c>
      <c r="X1614" t="s">
        <v>387</v>
      </c>
      <c r="Y1614" t="s">
        <v>65</v>
      </c>
    </row>
    <row r="1615" spans="1:25" x14ac:dyDescent="0.25">
      <c r="A1615">
        <v>10384</v>
      </c>
      <c r="B1615">
        <v>28</v>
      </c>
      <c r="C1615" t="s">
        <v>2702</v>
      </c>
      <c r="D1615">
        <v>3</v>
      </c>
      <c r="E1615" t="s">
        <v>3030</v>
      </c>
      <c r="F1615" t="s">
        <v>696</v>
      </c>
      <c r="G1615" t="s">
        <v>28</v>
      </c>
      <c r="H1615">
        <v>1</v>
      </c>
      <c r="I1615">
        <v>2</v>
      </c>
      <c r="J1615">
        <v>2005</v>
      </c>
      <c r="K1615" t="s">
        <v>2075</v>
      </c>
      <c r="L1615">
        <v>122</v>
      </c>
      <c r="M1615" t="s">
        <v>3005</v>
      </c>
      <c r="N1615" t="s">
        <v>80</v>
      </c>
      <c r="O1615" t="s">
        <v>81</v>
      </c>
      <c r="P1615" t="s">
        <v>82</v>
      </c>
      <c r="Q1615" t="s">
        <v>34</v>
      </c>
      <c r="R1615" t="s">
        <v>83</v>
      </c>
      <c r="S1615" t="s">
        <v>73</v>
      </c>
      <c r="T1615" t="s">
        <v>34</v>
      </c>
      <c r="U1615" t="s">
        <v>38</v>
      </c>
      <c r="V1615" t="s">
        <v>39</v>
      </c>
      <c r="W1615" t="s">
        <v>84</v>
      </c>
      <c r="X1615" t="s">
        <v>76</v>
      </c>
      <c r="Y1615" t="s">
        <v>42</v>
      </c>
    </row>
    <row r="1616" spans="1:25" x14ac:dyDescent="0.25">
      <c r="A1616">
        <v>10396</v>
      </c>
      <c r="B1616">
        <v>49</v>
      </c>
      <c r="C1616" t="s">
        <v>77</v>
      </c>
      <c r="D1616">
        <v>6</v>
      </c>
      <c r="E1616" t="s">
        <v>3031</v>
      </c>
      <c r="F1616" t="s">
        <v>1124</v>
      </c>
      <c r="G1616" t="s">
        <v>28</v>
      </c>
      <c r="H1616">
        <v>1</v>
      </c>
      <c r="I1616">
        <v>3</v>
      </c>
      <c r="J1616">
        <v>2005</v>
      </c>
      <c r="K1616" t="s">
        <v>2075</v>
      </c>
      <c r="L1616">
        <v>122</v>
      </c>
      <c r="M1616" t="s">
        <v>3005</v>
      </c>
      <c r="N1616" t="s">
        <v>417</v>
      </c>
      <c r="O1616" t="s">
        <v>418</v>
      </c>
      <c r="P1616" t="s">
        <v>419</v>
      </c>
      <c r="Q1616" t="s">
        <v>34</v>
      </c>
      <c r="R1616" t="s">
        <v>420</v>
      </c>
      <c r="S1616" t="s">
        <v>73</v>
      </c>
      <c r="T1616" t="s">
        <v>167</v>
      </c>
      <c r="U1616" t="s">
        <v>38</v>
      </c>
      <c r="V1616" t="s">
        <v>39</v>
      </c>
      <c r="W1616" t="s">
        <v>421</v>
      </c>
      <c r="X1616" t="s">
        <v>422</v>
      </c>
      <c r="Y1616" t="s">
        <v>65</v>
      </c>
    </row>
    <row r="1617" spans="1:25" x14ac:dyDescent="0.25">
      <c r="A1617">
        <v>10414</v>
      </c>
      <c r="B1617">
        <v>23</v>
      </c>
      <c r="C1617" t="s">
        <v>77</v>
      </c>
      <c r="D1617">
        <v>10</v>
      </c>
      <c r="E1617" t="s">
        <v>3032</v>
      </c>
      <c r="F1617" t="s">
        <v>707</v>
      </c>
      <c r="G1617" t="s">
        <v>708</v>
      </c>
      <c r="H1617">
        <v>2</v>
      </c>
      <c r="I1617">
        <v>5</v>
      </c>
      <c r="J1617">
        <v>2005</v>
      </c>
      <c r="K1617" t="s">
        <v>2075</v>
      </c>
      <c r="L1617">
        <v>122</v>
      </c>
      <c r="M1617" t="s">
        <v>3005</v>
      </c>
      <c r="N1617" t="s">
        <v>656</v>
      </c>
      <c r="O1617" t="s">
        <v>657</v>
      </c>
      <c r="P1617" t="s">
        <v>658</v>
      </c>
      <c r="Q1617" t="s">
        <v>34</v>
      </c>
      <c r="R1617" t="s">
        <v>659</v>
      </c>
      <c r="S1617" t="s">
        <v>185</v>
      </c>
      <c r="T1617" t="s">
        <v>660</v>
      </c>
      <c r="U1617" t="s">
        <v>38</v>
      </c>
      <c r="V1617" t="s">
        <v>39</v>
      </c>
      <c r="W1617" t="s">
        <v>661</v>
      </c>
      <c r="X1617" t="s">
        <v>94</v>
      </c>
      <c r="Y1617" t="s">
        <v>65</v>
      </c>
    </row>
    <row r="1618" spans="1:25" x14ac:dyDescent="0.25">
      <c r="A1618">
        <v>10101</v>
      </c>
      <c r="B1618">
        <v>46</v>
      </c>
      <c r="C1618" t="s">
        <v>3033</v>
      </c>
      <c r="D1618">
        <v>2</v>
      </c>
      <c r="E1618" t="s">
        <v>3034</v>
      </c>
      <c r="F1618" t="s">
        <v>1768</v>
      </c>
      <c r="G1618" t="s">
        <v>28</v>
      </c>
      <c r="H1618">
        <v>1</v>
      </c>
      <c r="I1618">
        <v>1</v>
      </c>
      <c r="J1618">
        <v>2003</v>
      </c>
      <c r="K1618" t="s">
        <v>1354</v>
      </c>
      <c r="L1618">
        <v>44</v>
      </c>
      <c r="M1618" t="s">
        <v>3035</v>
      </c>
      <c r="N1618" t="s">
        <v>849</v>
      </c>
      <c r="O1618" t="s">
        <v>850</v>
      </c>
      <c r="P1618" t="s">
        <v>851</v>
      </c>
      <c r="Q1618" t="s">
        <v>34</v>
      </c>
      <c r="R1618" t="s">
        <v>852</v>
      </c>
      <c r="S1618" t="s">
        <v>34</v>
      </c>
      <c r="T1618" t="s">
        <v>853</v>
      </c>
      <c r="U1618" t="s">
        <v>810</v>
      </c>
      <c r="V1618" t="s">
        <v>52</v>
      </c>
      <c r="W1618" t="s">
        <v>854</v>
      </c>
      <c r="X1618" t="s">
        <v>731</v>
      </c>
      <c r="Y1618" t="s">
        <v>42</v>
      </c>
    </row>
    <row r="1619" spans="1:25" x14ac:dyDescent="0.25">
      <c r="A1619">
        <v>10110</v>
      </c>
      <c r="B1619">
        <v>39</v>
      </c>
      <c r="C1619" t="s">
        <v>3036</v>
      </c>
      <c r="D1619">
        <v>2</v>
      </c>
      <c r="E1619" t="s">
        <v>3037</v>
      </c>
      <c r="F1619" t="s">
        <v>1464</v>
      </c>
      <c r="G1619" t="s">
        <v>28</v>
      </c>
      <c r="H1619">
        <v>1</v>
      </c>
      <c r="I1619">
        <v>3</v>
      </c>
      <c r="J1619">
        <v>2003</v>
      </c>
      <c r="K1619" t="s">
        <v>1354</v>
      </c>
      <c r="L1619">
        <v>44</v>
      </c>
      <c r="M1619" t="s">
        <v>3035</v>
      </c>
      <c r="N1619" t="s">
        <v>927</v>
      </c>
      <c r="O1619" t="s">
        <v>928</v>
      </c>
      <c r="P1619" t="s">
        <v>929</v>
      </c>
      <c r="Q1619" t="s">
        <v>34</v>
      </c>
      <c r="R1619" t="s">
        <v>930</v>
      </c>
      <c r="S1619" t="s">
        <v>34</v>
      </c>
      <c r="T1619" t="s">
        <v>931</v>
      </c>
      <c r="U1619" t="s">
        <v>262</v>
      </c>
      <c r="V1619" t="s">
        <v>52</v>
      </c>
      <c r="W1619" t="s">
        <v>932</v>
      </c>
      <c r="X1619" t="s">
        <v>137</v>
      </c>
      <c r="Y1619" t="s">
        <v>42</v>
      </c>
    </row>
    <row r="1620" spans="1:25" x14ac:dyDescent="0.25">
      <c r="A1620">
        <v>10124</v>
      </c>
      <c r="B1620">
        <v>22</v>
      </c>
      <c r="C1620" t="s">
        <v>2020</v>
      </c>
      <c r="D1620">
        <v>1</v>
      </c>
      <c r="E1620" t="s">
        <v>3038</v>
      </c>
      <c r="F1620" t="s">
        <v>1360</v>
      </c>
      <c r="G1620" t="s">
        <v>28</v>
      </c>
      <c r="H1620">
        <v>2</v>
      </c>
      <c r="I1620">
        <v>5</v>
      </c>
      <c r="J1620">
        <v>2003</v>
      </c>
      <c r="K1620" t="s">
        <v>1354</v>
      </c>
      <c r="L1620">
        <v>44</v>
      </c>
      <c r="M1620" t="s">
        <v>3035</v>
      </c>
      <c r="N1620" t="s">
        <v>1318</v>
      </c>
      <c r="O1620" t="s">
        <v>1319</v>
      </c>
      <c r="P1620" t="s">
        <v>1320</v>
      </c>
      <c r="Q1620" t="s">
        <v>34</v>
      </c>
      <c r="R1620" t="s">
        <v>1321</v>
      </c>
      <c r="S1620" t="s">
        <v>1322</v>
      </c>
      <c r="T1620" t="s">
        <v>1323</v>
      </c>
      <c r="U1620" t="s">
        <v>38</v>
      </c>
      <c r="V1620" t="s">
        <v>39</v>
      </c>
      <c r="W1620" t="s">
        <v>168</v>
      </c>
      <c r="X1620" t="s">
        <v>705</v>
      </c>
      <c r="Y1620" t="s">
        <v>42</v>
      </c>
    </row>
    <row r="1621" spans="1:25" x14ac:dyDescent="0.25">
      <c r="A1621">
        <v>10149</v>
      </c>
      <c r="B1621">
        <v>49</v>
      </c>
      <c r="C1621" t="s">
        <v>3039</v>
      </c>
      <c r="D1621">
        <v>6</v>
      </c>
      <c r="E1621" t="s">
        <v>3040</v>
      </c>
      <c r="F1621" t="s">
        <v>1364</v>
      </c>
      <c r="G1621" t="s">
        <v>28</v>
      </c>
      <c r="H1621">
        <v>3</v>
      </c>
      <c r="I1621">
        <v>9</v>
      </c>
      <c r="J1621">
        <v>2003</v>
      </c>
      <c r="K1621" t="s">
        <v>1354</v>
      </c>
      <c r="L1621">
        <v>44</v>
      </c>
      <c r="M1621" t="s">
        <v>3035</v>
      </c>
      <c r="N1621" t="s">
        <v>1195</v>
      </c>
      <c r="O1621" t="s">
        <v>1196</v>
      </c>
      <c r="P1621" t="s">
        <v>1197</v>
      </c>
      <c r="Q1621" t="s">
        <v>34</v>
      </c>
      <c r="R1621" t="s">
        <v>1198</v>
      </c>
      <c r="S1621" t="s">
        <v>73</v>
      </c>
      <c r="T1621" t="s">
        <v>92</v>
      </c>
      <c r="U1621" t="s">
        <v>38</v>
      </c>
      <c r="V1621" t="s">
        <v>39</v>
      </c>
      <c r="W1621" t="s">
        <v>1199</v>
      </c>
      <c r="X1621" t="s">
        <v>705</v>
      </c>
      <c r="Y1621" t="s">
        <v>42</v>
      </c>
    </row>
    <row r="1622" spans="1:25" x14ac:dyDescent="0.25">
      <c r="A1622">
        <v>10162</v>
      </c>
      <c r="B1622">
        <v>43</v>
      </c>
      <c r="C1622" t="s">
        <v>2956</v>
      </c>
      <c r="D1622">
        <v>4</v>
      </c>
      <c r="E1622" t="s">
        <v>3041</v>
      </c>
      <c r="F1622" t="s">
        <v>1367</v>
      </c>
      <c r="G1622" t="s">
        <v>28</v>
      </c>
      <c r="H1622">
        <v>4</v>
      </c>
      <c r="I1622">
        <v>10</v>
      </c>
      <c r="J1622">
        <v>2003</v>
      </c>
      <c r="K1622" t="s">
        <v>1354</v>
      </c>
      <c r="L1622">
        <v>44</v>
      </c>
      <c r="M1622" t="s">
        <v>3035</v>
      </c>
      <c r="N1622" t="s">
        <v>80</v>
      </c>
      <c r="O1622" t="s">
        <v>81</v>
      </c>
      <c r="P1622" t="s">
        <v>82</v>
      </c>
      <c r="Q1622" t="s">
        <v>34</v>
      </c>
      <c r="R1622" t="s">
        <v>83</v>
      </c>
      <c r="S1622" t="s">
        <v>73</v>
      </c>
      <c r="T1622" t="s">
        <v>34</v>
      </c>
      <c r="U1622" t="s">
        <v>38</v>
      </c>
      <c r="V1622" t="s">
        <v>39</v>
      </c>
      <c r="W1622" t="s">
        <v>84</v>
      </c>
      <c r="X1622" t="s">
        <v>76</v>
      </c>
      <c r="Y1622" t="s">
        <v>42</v>
      </c>
    </row>
    <row r="1623" spans="1:25" x14ac:dyDescent="0.25">
      <c r="A1623">
        <v>10173</v>
      </c>
      <c r="B1623">
        <v>27</v>
      </c>
      <c r="C1623" t="s">
        <v>3042</v>
      </c>
      <c r="D1623">
        <v>8</v>
      </c>
      <c r="E1623" t="s">
        <v>3043</v>
      </c>
      <c r="F1623" t="s">
        <v>1306</v>
      </c>
      <c r="G1623" t="s">
        <v>28</v>
      </c>
      <c r="H1623">
        <v>4</v>
      </c>
      <c r="I1623">
        <v>11</v>
      </c>
      <c r="J1623">
        <v>2003</v>
      </c>
      <c r="K1623" t="s">
        <v>1354</v>
      </c>
      <c r="L1623">
        <v>44</v>
      </c>
      <c r="M1623" t="s">
        <v>3035</v>
      </c>
      <c r="N1623" t="s">
        <v>1369</v>
      </c>
      <c r="O1623" t="s">
        <v>1370</v>
      </c>
      <c r="P1623" t="s">
        <v>1371</v>
      </c>
      <c r="Q1623" t="s">
        <v>34</v>
      </c>
      <c r="R1623" t="s">
        <v>1372</v>
      </c>
      <c r="S1623" t="s">
        <v>34</v>
      </c>
      <c r="T1623" t="s">
        <v>1373</v>
      </c>
      <c r="U1623" t="s">
        <v>396</v>
      </c>
      <c r="V1623" t="s">
        <v>52</v>
      </c>
      <c r="W1623" t="s">
        <v>1374</v>
      </c>
      <c r="X1623" t="s">
        <v>1375</v>
      </c>
      <c r="Y1623" t="s">
        <v>42</v>
      </c>
    </row>
    <row r="1624" spans="1:25" x14ac:dyDescent="0.25">
      <c r="A1624">
        <v>10182</v>
      </c>
      <c r="B1624">
        <v>31</v>
      </c>
      <c r="C1624" t="s">
        <v>3044</v>
      </c>
      <c r="D1624">
        <v>5</v>
      </c>
      <c r="E1624" t="s">
        <v>3045</v>
      </c>
      <c r="F1624" t="s">
        <v>802</v>
      </c>
      <c r="G1624" t="s">
        <v>28</v>
      </c>
      <c r="H1624">
        <v>4</v>
      </c>
      <c r="I1624">
        <v>11</v>
      </c>
      <c r="J1624">
        <v>2003</v>
      </c>
      <c r="K1624" t="s">
        <v>1354</v>
      </c>
      <c r="L1624">
        <v>44</v>
      </c>
      <c r="M1624" t="s">
        <v>3035</v>
      </c>
      <c r="N1624" t="s">
        <v>417</v>
      </c>
      <c r="O1624" t="s">
        <v>418</v>
      </c>
      <c r="P1624" t="s">
        <v>419</v>
      </c>
      <c r="Q1624" t="s">
        <v>34</v>
      </c>
      <c r="R1624" t="s">
        <v>420</v>
      </c>
      <c r="S1624" t="s">
        <v>73</v>
      </c>
      <c r="T1624" t="s">
        <v>167</v>
      </c>
      <c r="U1624" t="s">
        <v>38</v>
      </c>
      <c r="V1624" t="s">
        <v>39</v>
      </c>
      <c r="W1624" t="s">
        <v>421</v>
      </c>
      <c r="X1624" t="s">
        <v>422</v>
      </c>
      <c r="Y1624" t="s">
        <v>42</v>
      </c>
    </row>
    <row r="1625" spans="1:25" x14ac:dyDescent="0.25">
      <c r="A1625">
        <v>10193</v>
      </c>
      <c r="B1625">
        <v>20</v>
      </c>
      <c r="C1625" t="s">
        <v>3046</v>
      </c>
      <c r="D1625">
        <v>9</v>
      </c>
      <c r="E1625" t="s">
        <v>3047</v>
      </c>
      <c r="F1625" t="s">
        <v>1379</v>
      </c>
      <c r="G1625" t="s">
        <v>28</v>
      </c>
      <c r="H1625">
        <v>4</v>
      </c>
      <c r="I1625">
        <v>11</v>
      </c>
      <c r="J1625">
        <v>2003</v>
      </c>
      <c r="K1625" t="s">
        <v>1354</v>
      </c>
      <c r="L1625">
        <v>44</v>
      </c>
      <c r="M1625" t="s">
        <v>3035</v>
      </c>
      <c r="N1625" t="s">
        <v>1380</v>
      </c>
      <c r="O1625" t="s">
        <v>1381</v>
      </c>
      <c r="P1625" t="s">
        <v>1382</v>
      </c>
      <c r="Q1625" t="s">
        <v>34</v>
      </c>
      <c r="R1625" t="s">
        <v>1383</v>
      </c>
      <c r="S1625" t="s">
        <v>137</v>
      </c>
      <c r="T1625" t="s">
        <v>1384</v>
      </c>
      <c r="U1625" t="s">
        <v>139</v>
      </c>
      <c r="V1625" t="s">
        <v>140</v>
      </c>
      <c r="W1625" t="s">
        <v>1385</v>
      </c>
      <c r="X1625" t="s">
        <v>1386</v>
      </c>
      <c r="Y1625" t="s">
        <v>42</v>
      </c>
    </row>
    <row r="1626" spans="1:25" x14ac:dyDescent="0.25">
      <c r="A1626">
        <v>10205</v>
      </c>
      <c r="B1626">
        <v>24</v>
      </c>
      <c r="C1626" t="s">
        <v>3048</v>
      </c>
      <c r="D1626">
        <v>4</v>
      </c>
      <c r="E1626" t="s">
        <v>3049</v>
      </c>
      <c r="F1626" t="s">
        <v>1388</v>
      </c>
      <c r="G1626" t="s">
        <v>28</v>
      </c>
      <c r="H1626">
        <v>4</v>
      </c>
      <c r="I1626">
        <v>12</v>
      </c>
      <c r="J1626">
        <v>2003</v>
      </c>
      <c r="K1626" t="s">
        <v>1354</v>
      </c>
      <c r="L1626">
        <v>44</v>
      </c>
      <c r="M1626" t="s">
        <v>3035</v>
      </c>
      <c r="N1626" t="s">
        <v>268</v>
      </c>
      <c r="O1626" t="s">
        <v>269</v>
      </c>
      <c r="P1626" t="s">
        <v>270</v>
      </c>
      <c r="Q1626" t="s">
        <v>34</v>
      </c>
      <c r="R1626" t="s">
        <v>271</v>
      </c>
      <c r="S1626" t="s">
        <v>34</v>
      </c>
      <c r="T1626" t="s">
        <v>272</v>
      </c>
      <c r="U1626" t="s">
        <v>273</v>
      </c>
      <c r="V1626" t="s">
        <v>52</v>
      </c>
      <c r="W1626" t="s">
        <v>274</v>
      </c>
      <c r="X1626" t="s">
        <v>275</v>
      </c>
      <c r="Y1626" t="s">
        <v>42</v>
      </c>
    </row>
    <row r="1627" spans="1:25" x14ac:dyDescent="0.25">
      <c r="A1627">
        <v>10214</v>
      </c>
      <c r="B1627">
        <v>49</v>
      </c>
      <c r="C1627" t="s">
        <v>3050</v>
      </c>
      <c r="D1627">
        <v>2</v>
      </c>
      <c r="E1627" t="s">
        <v>3051</v>
      </c>
      <c r="F1627" t="s">
        <v>1574</v>
      </c>
      <c r="G1627" t="s">
        <v>28</v>
      </c>
      <c r="H1627">
        <v>1</v>
      </c>
      <c r="I1627">
        <v>1</v>
      </c>
      <c r="J1627">
        <v>2004</v>
      </c>
      <c r="K1627" t="s">
        <v>1354</v>
      </c>
      <c r="L1627">
        <v>44</v>
      </c>
      <c r="M1627" t="s">
        <v>3035</v>
      </c>
      <c r="N1627" t="s">
        <v>292</v>
      </c>
      <c r="O1627" t="s">
        <v>293</v>
      </c>
      <c r="P1627" t="s">
        <v>294</v>
      </c>
      <c r="Q1627" t="s">
        <v>34</v>
      </c>
      <c r="R1627" t="s">
        <v>271</v>
      </c>
      <c r="S1627" t="s">
        <v>34</v>
      </c>
      <c r="T1627" t="s">
        <v>295</v>
      </c>
      <c r="U1627" t="s">
        <v>273</v>
      </c>
      <c r="V1627" t="s">
        <v>52</v>
      </c>
      <c r="W1627" t="s">
        <v>296</v>
      </c>
      <c r="X1627" t="s">
        <v>297</v>
      </c>
      <c r="Y1627" t="s">
        <v>42</v>
      </c>
    </row>
    <row r="1628" spans="1:25" x14ac:dyDescent="0.25">
      <c r="A1628">
        <v>10227</v>
      </c>
      <c r="B1628">
        <v>24</v>
      </c>
      <c r="C1628" t="s">
        <v>3052</v>
      </c>
      <c r="D1628">
        <v>5</v>
      </c>
      <c r="E1628" t="s">
        <v>3053</v>
      </c>
      <c r="F1628" t="s">
        <v>1391</v>
      </c>
      <c r="G1628" t="s">
        <v>28</v>
      </c>
      <c r="H1628">
        <v>1</v>
      </c>
      <c r="I1628">
        <v>3</v>
      </c>
      <c r="J1628">
        <v>2004</v>
      </c>
      <c r="K1628" t="s">
        <v>1354</v>
      </c>
      <c r="L1628">
        <v>44</v>
      </c>
      <c r="M1628" t="s">
        <v>3035</v>
      </c>
      <c r="N1628" t="s">
        <v>338</v>
      </c>
      <c r="O1628" t="s">
        <v>339</v>
      </c>
      <c r="P1628" t="s">
        <v>340</v>
      </c>
      <c r="Q1628" t="s">
        <v>34</v>
      </c>
      <c r="R1628" t="s">
        <v>341</v>
      </c>
      <c r="S1628" t="s">
        <v>34</v>
      </c>
      <c r="T1628" t="s">
        <v>342</v>
      </c>
      <c r="U1628" t="s">
        <v>51</v>
      </c>
      <c r="V1628" t="s">
        <v>52</v>
      </c>
      <c r="W1628" t="s">
        <v>343</v>
      </c>
      <c r="X1628" t="s">
        <v>344</v>
      </c>
      <c r="Y1628" t="s">
        <v>42</v>
      </c>
    </row>
    <row r="1629" spans="1:25" x14ac:dyDescent="0.25">
      <c r="A1629">
        <v>10244</v>
      </c>
      <c r="B1629">
        <v>39</v>
      </c>
      <c r="C1629" t="s">
        <v>2020</v>
      </c>
      <c r="D1629">
        <v>9</v>
      </c>
      <c r="E1629" t="s">
        <v>3054</v>
      </c>
      <c r="F1629" t="s">
        <v>1393</v>
      </c>
      <c r="G1629" t="s">
        <v>28</v>
      </c>
      <c r="H1629">
        <v>2</v>
      </c>
      <c r="I1629">
        <v>4</v>
      </c>
      <c r="J1629">
        <v>2004</v>
      </c>
      <c r="K1629" t="s">
        <v>1354</v>
      </c>
      <c r="L1629">
        <v>44</v>
      </c>
      <c r="M1629" t="s">
        <v>3035</v>
      </c>
      <c r="N1629" t="s">
        <v>268</v>
      </c>
      <c r="O1629" t="s">
        <v>269</v>
      </c>
      <c r="P1629" t="s">
        <v>270</v>
      </c>
      <c r="Q1629" t="s">
        <v>34</v>
      </c>
      <c r="R1629" t="s">
        <v>271</v>
      </c>
      <c r="S1629" t="s">
        <v>34</v>
      </c>
      <c r="T1629" t="s">
        <v>272</v>
      </c>
      <c r="U1629" t="s">
        <v>273</v>
      </c>
      <c r="V1629" t="s">
        <v>52</v>
      </c>
      <c r="W1629" t="s">
        <v>274</v>
      </c>
      <c r="X1629" t="s">
        <v>275</v>
      </c>
      <c r="Y1629" t="s">
        <v>42</v>
      </c>
    </row>
    <row r="1630" spans="1:25" x14ac:dyDescent="0.25">
      <c r="A1630">
        <v>10255</v>
      </c>
      <c r="B1630">
        <v>37</v>
      </c>
      <c r="C1630" t="s">
        <v>3055</v>
      </c>
      <c r="D1630">
        <v>2</v>
      </c>
      <c r="E1630" t="s">
        <v>3056</v>
      </c>
      <c r="F1630" t="s">
        <v>1942</v>
      </c>
      <c r="G1630" t="s">
        <v>28</v>
      </c>
      <c r="H1630">
        <v>2</v>
      </c>
      <c r="I1630">
        <v>6</v>
      </c>
      <c r="J1630">
        <v>2004</v>
      </c>
      <c r="K1630" t="s">
        <v>1354</v>
      </c>
      <c r="L1630">
        <v>44</v>
      </c>
      <c r="M1630" t="s">
        <v>3035</v>
      </c>
      <c r="N1630" t="s">
        <v>1255</v>
      </c>
      <c r="O1630" t="s">
        <v>1256</v>
      </c>
      <c r="P1630" t="s">
        <v>1257</v>
      </c>
      <c r="Q1630" t="s">
        <v>34</v>
      </c>
      <c r="R1630" t="s">
        <v>1258</v>
      </c>
      <c r="S1630" t="s">
        <v>34</v>
      </c>
      <c r="T1630" t="s">
        <v>1259</v>
      </c>
      <c r="U1630" t="s">
        <v>51</v>
      </c>
      <c r="V1630" t="s">
        <v>52</v>
      </c>
      <c r="W1630" t="s">
        <v>1260</v>
      </c>
      <c r="X1630" t="s">
        <v>1261</v>
      </c>
      <c r="Y1630" t="s">
        <v>42</v>
      </c>
    </row>
    <row r="1631" spans="1:25" x14ac:dyDescent="0.25">
      <c r="A1631">
        <v>10280</v>
      </c>
      <c r="B1631">
        <v>45</v>
      </c>
      <c r="C1631" t="s">
        <v>3057</v>
      </c>
      <c r="D1631">
        <v>11</v>
      </c>
      <c r="E1631" t="s">
        <v>3058</v>
      </c>
      <c r="F1631" t="s">
        <v>390</v>
      </c>
      <c r="G1631" t="s">
        <v>28</v>
      </c>
      <c r="H1631">
        <v>3</v>
      </c>
      <c r="I1631">
        <v>8</v>
      </c>
      <c r="J1631">
        <v>2004</v>
      </c>
      <c r="K1631" t="s">
        <v>1354</v>
      </c>
      <c r="L1631">
        <v>44</v>
      </c>
      <c r="M1631" t="s">
        <v>3035</v>
      </c>
      <c r="N1631" t="s">
        <v>391</v>
      </c>
      <c r="O1631" t="s">
        <v>392</v>
      </c>
      <c r="P1631" t="s">
        <v>393</v>
      </c>
      <c r="Q1631" t="s">
        <v>34</v>
      </c>
      <c r="R1631" t="s">
        <v>394</v>
      </c>
      <c r="S1631" t="s">
        <v>34</v>
      </c>
      <c r="T1631" t="s">
        <v>395</v>
      </c>
      <c r="U1631" t="s">
        <v>396</v>
      </c>
      <c r="V1631" t="s">
        <v>52</v>
      </c>
      <c r="W1631" t="s">
        <v>397</v>
      </c>
      <c r="X1631" t="s">
        <v>398</v>
      </c>
      <c r="Y1631" t="s">
        <v>42</v>
      </c>
    </row>
    <row r="1632" spans="1:25" x14ac:dyDescent="0.25">
      <c r="A1632">
        <v>10289</v>
      </c>
      <c r="B1632">
        <v>45</v>
      </c>
      <c r="C1632" t="s">
        <v>3052</v>
      </c>
      <c r="D1632">
        <v>4</v>
      </c>
      <c r="E1632" t="s">
        <v>3059</v>
      </c>
      <c r="F1632" t="s">
        <v>1399</v>
      </c>
      <c r="G1632" t="s">
        <v>28</v>
      </c>
      <c r="H1632">
        <v>3</v>
      </c>
      <c r="I1632">
        <v>9</v>
      </c>
      <c r="J1632">
        <v>2004</v>
      </c>
      <c r="K1632" t="s">
        <v>1354</v>
      </c>
      <c r="L1632">
        <v>44</v>
      </c>
      <c r="M1632" t="s">
        <v>3035</v>
      </c>
      <c r="N1632" t="s">
        <v>107</v>
      </c>
      <c r="O1632" t="s">
        <v>108</v>
      </c>
      <c r="P1632" t="s">
        <v>109</v>
      </c>
      <c r="Q1632" t="s">
        <v>34</v>
      </c>
      <c r="R1632" t="s">
        <v>110</v>
      </c>
      <c r="S1632" t="s">
        <v>34</v>
      </c>
      <c r="T1632" t="s">
        <v>111</v>
      </c>
      <c r="U1632" t="s">
        <v>112</v>
      </c>
      <c r="V1632" t="s">
        <v>52</v>
      </c>
      <c r="W1632" t="s">
        <v>113</v>
      </c>
      <c r="X1632" t="s">
        <v>114</v>
      </c>
      <c r="Y1632" t="s">
        <v>42</v>
      </c>
    </row>
    <row r="1633" spans="1:25" x14ac:dyDescent="0.25">
      <c r="A1633">
        <v>10304</v>
      </c>
      <c r="B1633">
        <v>44</v>
      </c>
      <c r="C1633" t="s">
        <v>3060</v>
      </c>
      <c r="D1633">
        <v>15</v>
      </c>
      <c r="E1633" t="s">
        <v>3061</v>
      </c>
      <c r="F1633" t="s">
        <v>408</v>
      </c>
      <c r="G1633" t="s">
        <v>28</v>
      </c>
      <c r="H1633">
        <v>4</v>
      </c>
      <c r="I1633">
        <v>10</v>
      </c>
      <c r="J1633">
        <v>2004</v>
      </c>
      <c r="K1633" t="s">
        <v>1354</v>
      </c>
      <c r="L1633">
        <v>44</v>
      </c>
      <c r="M1633" t="s">
        <v>3035</v>
      </c>
      <c r="N1633" t="s">
        <v>409</v>
      </c>
      <c r="O1633" t="s">
        <v>410</v>
      </c>
      <c r="P1633" t="s">
        <v>411</v>
      </c>
      <c r="Q1633" t="s">
        <v>34</v>
      </c>
      <c r="R1633" t="s">
        <v>412</v>
      </c>
      <c r="S1633" t="s">
        <v>34</v>
      </c>
      <c r="T1633" t="s">
        <v>413</v>
      </c>
      <c r="U1633" t="s">
        <v>51</v>
      </c>
      <c r="V1633" t="s">
        <v>52</v>
      </c>
      <c r="W1633" t="s">
        <v>414</v>
      </c>
      <c r="X1633" t="s">
        <v>64</v>
      </c>
      <c r="Y1633" t="s">
        <v>42</v>
      </c>
    </row>
    <row r="1634" spans="1:25" x14ac:dyDescent="0.25">
      <c r="A1634">
        <v>10312</v>
      </c>
      <c r="B1634">
        <v>23</v>
      </c>
      <c r="C1634" t="s">
        <v>3062</v>
      </c>
      <c r="D1634">
        <v>12</v>
      </c>
      <c r="E1634" t="s">
        <v>3063</v>
      </c>
      <c r="F1634" t="s">
        <v>416</v>
      </c>
      <c r="G1634" t="s">
        <v>28</v>
      </c>
      <c r="H1634">
        <v>4</v>
      </c>
      <c r="I1634">
        <v>10</v>
      </c>
      <c r="J1634">
        <v>2004</v>
      </c>
      <c r="K1634" t="s">
        <v>1354</v>
      </c>
      <c r="L1634">
        <v>44</v>
      </c>
      <c r="M1634" t="s">
        <v>3035</v>
      </c>
      <c r="N1634" t="s">
        <v>417</v>
      </c>
      <c r="O1634" t="s">
        <v>418</v>
      </c>
      <c r="P1634" t="s">
        <v>419</v>
      </c>
      <c r="Q1634" t="s">
        <v>34</v>
      </c>
      <c r="R1634" t="s">
        <v>420</v>
      </c>
      <c r="S1634" t="s">
        <v>73</v>
      </c>
      <c r="T1634" t="s">
        <v>167</v>
      </c>
      <c r="U1634" t="s">
        <v>38</v>
      </c>
      <c r="V1634" t="s">
        <v>39</v>
      </c>
      <c r="W1634" t="s">
        <v>421</v>
      </c>
      <c r="X1634" t="s">
        <v>422</v>
      </c>
      <c r="Y1634" t="s">
        <v>42</v>
      </c>
    </row>
    <row r="1635" spans="1:25" x14ac:dyDescent="0.25">
      <c r="A1635">
        <v>10322</v>
      </c>
      <c r="B1635">
        <v>30</v>
      </c>
      <c r="C1635" t="s">
        <v>77</v>
      </c>
      <c r="D1635">
        <v>4</v>
      </c>
      <c r="E1635" t="s">
        <v>3064</v>
      </c>
      <c r="F1635" t="s">
        <v>424</v>
      </c>
      <c r="G1635" t="s">
        <v>28</v>
      </c>
      <c r="H1635">
        <v>4</v>
      </c>
      <c r="I1635">
        <v>11</v>
      </c>
      <c r="J1635">
        <v>2004</v>
      </c>
      <c r="K1635" t="s">
        <v>1354</v>
      </c>
      <c r="L1635">
        <v>44</v>
      </c>
      <c r="M1635" t="s">
        <v>3035</v>
      </c>
      <c r="N1635" t="s">
        <v>425</v>
      </c>
      <c r="O1635" t="s">
        <v>426</v>
      </c>
      <c r="P1635" t="s">
        <v>427</v>
      </c>
      <c r="Q1635" t="s">
        <v>34</v>
      </c>
      <c r="R1635" t="s">
        <v>428</v>
      </c>
      <c r="S1635" t="s">
        <v>429</v>
      </c>
      <c r="T1635" t="s">
        <v>430</v>
      </c>
      <c r="U1635" t="s">
        <v>38</v>
      </c>
      <c r="V1635" t="s">
        <v>39</v>
      </c>
      <c r="W1635" t="s">
        <v>75</v>
      </c>
      <c r="X1635" t="s">
        <v>422</v>
      </c>
      <c r="Y1635" t="s">
        <v>65</v>
      </c>
    </row>
    <row r="1636" spans="1:25" x14ac:dyDescent="0.25">
      <c r="A1636">
        <v>10332</v>
      </c>
      <c r="B1636">
        <v>26</v>
      </c>
      <c r="C1636" t="s">
        <v>3065</v>
      </c>
      <c r="D1636">
        <v>10</v>
      </c>
      <c r="E1636" t="s">
        <v>3066</v>
      </c>
      <c r="F1636" t="s">
        <v>1337</v>
      </c>
      <c r="G1636" t="s">
        <v>28</v>
      </c>
      <c r="H1636">
        <v>4</v>
      </c>
      <c r="I1636">
        <v>11</v>
      </c>
      <c r="J1636">
        <v>2004</v>
      </c>
      <c r="K1636" t="s">
        <v>1354</v>
      </c>
      <c r="L1636">
        <v>44</v>
      </c>
      <c r="M1636" t="s">
        <v>3035</v>
      </c>
      <c r="N1636" t="s">
        <v>927</v>
      </c>
      <c r="O1636" t="s">
        <v>928</v>
      </c>
      <c r="P1636" t="s">
        <v>929</v>
      </c>
      <c r="Q1636" t="s">
        <v>34</v>
      </c>
      <c r="R1636" t="s">
        <v>930</v>
      </c>
      <c r="S1636" t="s">
        <v>34</v>
      </c>
      <c r="T1636" t="s">
        <v>931</v>
      </c>
      <c r="U1636" t="s">
        <v>262</v>
      </c>
      <c r="V1636" t="s">
        <v>52</v>
      </c>
      <c r="W1636" t="s">
        <v>932</v>
      </c>
      <c r="X1636" t="s">
        <v>137</v>
      </c>
      <c r="Y1636" t="s">
        <v>42</v>
      </c>
    </row>
    <row r="1637" spans="1:25" x14ac:dyDescent="0.25">
      <c r="A1637">
        <v>10345</v>
      </c>
      <c r="B1637">
        <v>43</v>
      </c>
      <c r="C1637" t="s">
        <v>3033</v>
      </c>
      <c r="D1637">
        <v>1</v>
      </c>
      <c r="E1637" t="s">
        <v>3067</v>
      </c>
      <c r="F1637" t="s">
        <v>1584</v>
      </c>
      <c r="G1637" t="s">
        <v>28</v>
      </c>
      <c r="H1637">
        <v>4</v>
      </c>
      <c r="I1637">
        <v>11</v>
      </c>
      <c r="J1637">
        <v>2004</v>
      </c>
      <c r="K1637" t="s">
        <v>1354</v>
      </c>
      <c r="L1637">
        <v>44</v>
      </c>
      <c r="M1637" t="s">
        <v>3035</v>
      </c>
      <c r="N1637" t="s">
        <v>504</v>
      </c>
      <c r="O1637" t="s">
        <v>505</v>
      </c>
      <c r="P1637" t="s">
        <v>506</v>
      </c>
      <c r="Q1637" t="s">
        <v>34</v>
      </c>
      <c r="R1637" t="s">
        <v>175</v>
      </c>
      <c r="S1637" t="s">
        <v>34</v>
      </c>
      <c r="T1637" t="s">
        <v>176</v>
      </c>
      <c r="U1637" t="s">
        <v>51</v>
      </c>
      <c r="V1637" t="s">
        <v>52</v>
      </c>
      <c r="W1637" t="s">
        <v>507</v>
      </c>
      <c r="X1637" t="s">
        <v>508</v>
      </c>
      <c r="Y1637" t="s">
        <v>42</v>
      </c>
    </row>
    <row r="1638" spans="1:25" x14ac:dyDescent="0.25">
      <c r="A1638">
        <v>10356</v>
      </c>
      <c r="B1638">
        <v>26</v>
      </c>
      <c r="C1638" t="s">
        <v>3068</v>
      </c>
      <c r="D1638">
        <v>7</v>
      </c>
      <c r="E1638" t="s">
        <v>3069</v>
      </c>
      <c r="F1638" t="s">
        <v>1341</v>
      </c>
      <c r="G1638" t="s">
        <v>28</v>
      </c>
      <c r="H1638">
        <v>4</v>
      </c>
      <c r="I1638">
        <v>12</v>
      </c>
      <c r="J1638">
        <v>2004</v>
      </c>
      <c r="K1638" t="s">
        <v>1354</v>
      </c>
      <c r="L1638">
        <v>44</v>
      </c>
      <c r="M1638" t="s">
        <v>3035</v>
      </c>
      <c r="N1638" t="s">
        <v>58</v>
      </c>
      <c r="O1638" t="s">
        <v>59</v>
      </c>
      <c r="P1638" t="s">
        <v>60</v>
      </c>
      <c r="Q1638" t="s">
        <v>34</v>
      </c>
      <c r="R1638" t="s">
        <v>61</v>
      </c>
      <c r="S1638" t="s">
        <v>34</v>
      </c>
      <c r="T1638" t="s">
        <v>62</v>
      </c>
      <c r="U1638" t="s">
        <v>51</v>
      </c>
      <c r="V1638" t="s">
        <v>52</v>
      </c>
      <c r="W1638" t="s">
        <v>63</v>
      </c>
      <c r="X1638" t="s">
        <v>64</v>
      </c>
      <c r="Y1638" t="s">
        <v>42</v>
      </c>
    </row>
    <row r="1639" spans="1:25" x14ac:dyDescent="0.25">
      <c r="A1639">
        <v>10367</v>
      </c>
      <c r="B1639">
        <v>28</v>
      </c>
      <c r="C1639" t="s">
        <v>3070</v>
      </c>
      <c r="D1639">
        <v>12</v>
      </c>
      <c r="E1639" t="s">
        <v>3071</v>
      </c>
      <c r="F1639" t="s">
        <v>1493</v>
      </c>
      <c r="G1639" t="s">
        <v>724</v>
      </c>
      <c r="H1639">
        <v>1</v>
      </c>
      <c r="I1639">
        <v>1</v>
      </c>
      <c r="J1639">
        <v>2005</v>
      </c>
      <c r="K1639" t="s">
        <v>1354</v>
      </c>
      <c r="L1639">
        <v>44</v>
      </c>
      <c r="M1639" t="s">
        <v>3035</v>
      </c>
      <c r="N1639" t="s">
        <v>69</v>
      </c>
      <c r="O1639" t="s">
        <v>70</v>
      </c>
      <c r="P1639" t="s">
        <v>71</v>
      </c>
      <c r="Q1639" t="s">
        <v>34</v>
      </c>
      <c r="R1639" t="s">
        <v>72</v>
      </c>
      <c r="S1639" t="s">
        <v>73</v>
      </c>
      <c r="T1639" t="s">
        <v>74</v>
      </c>
      <c r="U1639" t="s">
        <v>38</v>
      </c>
      <c r="V1639" t="s">
        <v>39</v>
      </c>
      <c r="W1639" t="s">
        <v>75</v>
      </c>
      <c r="X1639" t="s">
        <v>76</v>
      </c>
      <c r="Y1639" t="s">
        <v>42</v>
      </c>
    </row>
    <row r="1640" spans="1:25" x14ac:dyDescent="0.25">
      <c r="A1640">
        <v>10380</v>
      </c>
      <c r="B1640">
        <v>27</v>
      </c>
      <c r="C1640" t="s">
        <v>2281</v>
      </c>
      <c r="D1640">
        <v>5</v>
      </c>
      <c r="E1640" t="s">
        <v>3072</v>
      </c>
      <c r="F1640" t="s">
        <v>1413</v>
      </c>
      <c r="G1640" t="s">
        <v>28</v>
      </c>
      <c r="H1640">
        <v>1</v>
      </c>
      <c r="I1640">
        <v>2</v>
      </c>
      <c r="J1640">
        <v>2005</v>
      </c>
      <c r="K1640" t="s">
        <v>1354</v>
      </c>
      <c r="L1640">
        <v>44</v>
      </c>
      <c r="M1640" t="s">
        <v>3035</v>
      </c>
      <c r="N1640" t="s">
        <v>268</v>
      </c>
      <c r="O1640" t="s">
        <v>269</v>
      </c>
      <c r="P1640" t="s">
        <v>270</v>
      </c>
      <c r="Q1640" t="s">
        <v>34</v>
      </c>
      <c r="R1640" t="s">
        <v>271</v>
      </c>
      <c r="S1640" t="s">
        <v>34</v>
      </c>
      <c r="T1640" t="s">
        <v>272</v>
      </c>
      <c r="U1640" t="s">
        <v>273</v>
      </c>
      <c r="V1640" t="s">
        <v>52</v>
      </c>
      <c r="W1640" t="s">
        <v>274</v>
      </c>
      <c r="X1640" t="s">
        <v>275</v>
      </c>
      <c r="Y1640" t="s">
        <v>42</v>
      </c>
    </row>
    <row r="1641" spans="1:25" x14ac:dyDescent="0.25">
      <c r="A1641">
        <v>10391</v>
      </c>
      <c r="B1641">
        <v>24</v>
      </c>
      <c r="C1641" t="s">
        <v>77</v>
      </c>
      <c r="D1641">
        <v>1</v>
      </c>
      <c r="E1641" t="s">
        <v>3073</v>
      </c>
      <c r="F1641" t="s">
        <v>447</v>
      </c>
      <c r="G1641" t="s">
        <v>28</v>
      </c>
      <c r="H1641">
        <v>1</v>
      </c>
      <c r="I1641">
        <v>3</v>
      </c>
      <c r="J1641">
        <v>2005</v>
      </c>
      <c r="K1641" t="s">
        <v>1354</v>
      </c>
      <c r="L1641">
        <v>44</v>
      </c>
      <c r="M1641" t="s">
        <v>3035</v>
      </c>
      <c r="N1641" t="s">
        <v>448</v>
      </c>
      <c r="O1641" t="s">
        <v>449</v>
      </c>
      <c r="P1641" t="s">
        <v>450</v>
      </c>
      <c r="Q1641" t="s">
        <v>451</v>
      </c>
      <c r="R1641" t="s">
        <v>452</v>
      </c>
      <c r="S1641" t="s">
        <v>238</v>
      </c>
      <c r="T1641" t="s">
        <v>453</v>
      </c>
      <c r="U1641" t="s">
        <v>139</v>
      </c>
      <c r="V1641" t="s">
        <v>140</v>
      </c>
      <c r="W1641" t="s">
        <v>454</v>
      </c>
      <c r="X1641" t="s">
        <v>455</v>
      </c>
      <c r="Y1641" t="s">
        <v>65</v>
      </c>
    </row>
    <row r="1642" spans="1:25" x14ac:dyDescent="0.25">
      <c r="A1642">
        <v>10421</v>
      </c>
      <c r="B1642">
        <v>40</v>
      </c>
      <c r="C1642" t="s">
        <v>3055</v>
      </c>
      <c r="D1642">
        <v>2</v>
      </c>
      <c r="E1642" t="s">
        <v>3074</v>
      </c>
      <c r="F1642" t="s">
        <v>1589</v>
      </c>
      <c r="G1642" t="s">
        <v>468</v>
      </c>
      <c r="H1642">
        <v>2</v>
      </c>
      <c r="I1642">
        <v>5</v>
      </c>
      <c r="J1642">
        <v>2005</v>
      </c>
      <c r="K1642" t="s">
        <v>1354</v>
      </c>
      <c r="L1642">
        <v>44</v>
      </c>
      <c r="M1642" t="s">
        <v>3035</v>
      </c>
      <c r="N1642" t="s">
        <v>417</v>
      </c>
      <c r="O1642" t="s">
        <v>418</v>
      </c>
      <c r="P1642" t="s">
        <v>419</v>
      </c>
      <c r="Q1642" t="s">
        <v>34</v>
      </c>
      <c r="R1642" t="s">
        <v>420</v>
      </c>
      <c r="S1642" t="s">
        <v>73</v>
      </c>
      <c r="T1642" t="s">
        <v>167</v>
      </c>
      <c r="U1642" t="s">
        <v>38</v>
      </c>
      <c r="V1642" t="s">
        <v>39</v>
      </c>
      <c r="W1642" t="s">
        <v>421</v>
      </c>
      <c r="X1642" t="s">
        <v>422</v>
      </c>
      <c r="Y1642" t="s">
        <v>42</v>
      </c>
    </row>
    <row r="1643" spans="1:25" x14ac:dyDescent="0.25">
      <c r="A1643">
        <v>10103</v>
      </c>
      <c r="B1643">
        <v>36</v>
      </c>
      <c r="C1643" t="s">
        <v>77</v>
      </c>
      <c r="D1643">
        <v>1</v>
      </c>
      <c r="E1643" t="s">
        <v>3075</v>
      </c>
      <c r="F1643" t="s">
        <v>277</v>
      </c>
      <c r="G1643" t="s">
        <v>28</v>
      </c>
      <c r="H1643">
        <v>1</v>
      </c>
      <c r="I1643">
        <v>1</v>
      </c>
      <c r="J1643">
        <v>2003</v>
      </c>
      <c r="K1643" t="s">
        <v>957</v>
      </c>
      <c r="L1643">
        <v>127</v>
      </c>
      <c r="M1643" t="s">
        <v>3076</v>
      </c>
      <c r="N1643" t="s">
        <v>201</v>
      </c>
      <c r="O1643" t="s">
        <v>202</v>
      </c>
      <c r="P1643" t="s">
        <v>203</v>
      </c>
      <c r="Q1643" t="s">
        <v>34</v>
      </c>
      <c r="R1643" t="s">
        <v>204</v>
      </c>
      <c r="S1643" t="s">
        <v>34</v>
      </c>
      <c r="T1643" t="s">
        <v>205</v>
      </c>
      <c r="U1643" t="s">
        <v>112</v>
      </c>
      <c r="V1643" t="s">
        <v>52</v>
      </c>
      <c r="W1643" t="s">
        <v>206</v>
      </c>
      <c r="X1643" t="s">
        <v>207</v>
      </c>
      <c r="Y1643" t="s">
        <v>65</v>
      </c>
    </row>
    <row r="1644" spans="1:25" x14ac:dyDescent="0.25">
      <c r="A1644">
        <v>10114</v>
      </c>
      <c r="B1644">
        <v>21</v>
      </c>
      <c r="C1644" t="s">
        <v>77</v>
      </c>
      <c r="D1644">
        <v>5</v>
      </c>
      <c r="E1644" t="s">
        <v>3077</v>
      </c>
      <c r="F1644" t="s">
        <v>712</v>
      </c>
      <c r="G1644" t="s">
        <v>28</v>
      </c>
      <c r="H1644">
        <v>2</v>
      </c>
      <c r="I1644">
        <v>4</v>
      </c>
      <c r="J1644">
        <v>2003</v>
      </c>
      <c r="K1644" t="s">
        <v>957</v>
      </c>
      <c r="L1644">
        <v>127</v>
      </c>
      <c r="M1644" t="s">
        <v>3076</v>
      </c>
      <c r="N1644" t="s">
        <v>713</v>
      </c>
      <c r="O1644" t="s">
        <v>714</v>
      </c>
      <c r="P1644" t="s">
        <v>715</v>
      </c>
      <c r="Q1644" t="s">
        <v>34</v>
      </c>
      <c r="R1644" t="s">
        <v>61</v>
      </c>
      <c r="S1644" t="s">
        <v>34</v>
      </c>
      <c r="T1644" t="s">
        <v>716</v>
      </c>
      <c r="U1644" t="s">
        <v>51</v>
      </c>
      <c r="V1644" t="s">
        <v>52</v>
      </c>
      <c r="W1644" t="s">
        <v>717</v>
      </c>
      <c r="X1644" t="s">
        <v>718</v>
      </c>
      <c r="Y1644" t="s">
        <v>42</v>
      </c>
    </row>
    <row r="1645" spans="1:25" x14ac:dyDescent="0.25">
      <c r="A1645">
        <v>10126</v>
      </c>
      <c r="B1645">
        <v>27</v>
      </c>
      <c r="C1645" t="s">
        <v>77</v>
      </c>
      <c r="D1645">
        <v>1</v>
      </c>
      <c r="E1645" t="s">
        <v>3078</v>
      </c>
      <c r="F1645" t="s">
        <v>291</v>
      </c>
      <c r="G1645" t="s">
        <v>28</v>
      </c>
      <c r="H1645">
        <v>2</v>
      </c>
      <c r="I1645">
        <v>5</v>
      </c>
      <c r="J1645">
        <v>2003</v>
      </c>
      <c r="K1645" t="s">
        <v>957</v>
      </c>
      <c r="L1645">
        <v>127</v>
      </c>
      <c r="M1645" t="s">
        <v>3076</v>
      </c>
      <c r="N1645" t="s">
        <v>292</v>
      </c>
      <c r="O1645" t="s">
        <v>293</v>
      </c>
      <c r="P1645" t="s">
        <v>294</v>
      </c>
      <c r="Q1645" t="s">
        <v>34</v>
      </c>
      <c r="R1645" t="s">
        <v>271</v>
      </c>
      <c r="S1645" t="s">
        <v>34</v>
      </c>
      <c r="T1645" t="s">
        <v>295</v>
      </c>
      <c r="U1645" t="s">
        <v>273</v>
      </c>
      <c r="V1645" t="s">
        <v>52</v>
      </c>
      <c r="W1645" t="s">
        <v>296</v>
      </c>
      <c r="X1645" t="s">
        <v>297</v>
      </c>
      <c r="Y1645" t="s">
        <v>65</v>
      </c>
    </row>
    <row r="1646" spans="1:25" x14ac:dyDescent="0.25">
      <c r="A1646">
        <v>10140</v>
      </c>
      <c r="B1646">
        <v>47</v>
      </c>
      <c r="C1646" t="s">
        <v>77</v>
      </c>
      <c r="D1646">
        <v>1</v>
      </c>
      <c r="E1646" t="s">
        <v>3079</v>
      </c>
      <c r="F1646" t="s">
        <v>299</v>
      </c>
      <c r="G1646" t="s">
        <v>28</v>
      </c>
      <c r="H1646">
        <v>3</v>
      </c>
      <c r="I1646">
        <v>7</v>
      </c>
      <c r="J1646">
        <v>2003</v>
      </c>
      <c r="K1646" t="s">
        <v>957</v>
      </c>
      <c r="L1646">
        <v>127</v>
      </c>
      <c r="M1646" t="s">
        <v>3076</v>
      </c>
      <c r="N1646" t="s">
        <v>88</v>
      </c>
      <c r="O1646" t="s">
        <v>89</v>
      </c>
      <c r="P1646" t="s">
        <v>90</v>
      </c>
      <c r="Q1646" t="s">
        <v>34</v>
      </c>
      <c r="R1646" t="s">
        <v>91</v>
      </c>
      <c r="S1646" t="s">
        <v>73</v>
      </c>
      <c r="T1646" t="s">
        <v>92</v>
      </c>
      <c r="U1646" t="s">
        <v>38</v>
      </c>
      <c r="V1646" t="s">
        <v>39</v>
      </c>
      <c r="W1646" t="s">
        <v>93</v>
      </c>
      <c r="X1646" t="s">
        <v>94</v>
      </c>
      <c r="Y1646" t="s">
        <v>65</v>
      </c>
    </row>
    <row r="1647" spans="1:25" x14ac:dyDescent="0.25">
      <c r="A1647">
        <v>10151</v>
      </c>
      <c r="B1647">
        <v>42</v>
      </c>
      <c r="C1647" t="s">
        <v>77</v>
      </c>
      <c r="D1647">
        <v>8</v>
      </c>
      <c r="E1647" t="s">
        <v>3080</v>
      </c>
      <c r="F1647" t="s">
        <v>1179</v>
      </c>
      <c r="G1647" t="s">
        <v>28</v>
      </c>
      <c r="H1647">
        <v>3</v>
      </c>
      <c r="I1647">
        <v>9</v>
      </c>
      <c r="J1647">
        <v>2003</v>
      </c>
      <c r="K1647" t="s">
        <v>957</v>
      </c>
      <c r="L1647">
        <v>127</v>
      </c>
      <c r="M1647" t="s">
        <v>3076</v>
      </c>
      <c r="N1647" t="s">
        <v>688</v>
      </c>
      <c r="O1647" t="s">
        <v>689</v>
      </c>
      <c r="P1647" t="s">
        <v>690</v>
      </c>
      <c r="Q1647" t="s">
        <v>34</v>
      </c>
      <c r="R1647" t="s">
        <v>691</v>
      </c>
      <c r="S1647" t="s">
        <v>34</v>
      </c>
      <c r="T1647" t="s">
        <v>692</v>
      </c>
      <c r="U1647" t="s">
        <v>196</v>
      </c>
      <c r="V1647" t="s">
        <v>52</v>
      </c>
      <c r="W1647" t="s">
        <v>693</v>
      </c>
      <c r="X1647" t="s">
        <v>694</v>
      </c>
      <c r="Y1647" t="s">
        <v>65</v>
      </c>
    </row>
    <row r="1648" spans="1:25" x14ac:dyDescent="0.25">
      <c r="A1648">
        <v>10165</v>
      </c>
      <c r="B1648">
        <v>32</v>
      </c>
      <c r="C1648" t="s">
        <v>77</v>
      </c>
      <c r="D1648">
        <v>17</v>
      </c>
      <c r="E1648" t="s">
        <v>3081</v>
      </c>
      <c r="F1648" t="s">
        <v>895</v>
      </c>
      <c r="G1648" t="s">
        <v>28</v>
      </c>
      <c r="H1648">
        <v>4</v>
      </c>
      <c r="I1648">
        <v>10</v>
      </c>
      <c r="J1648">
        <v>2003</v>
      </c>
      <c r="K1648" t="s">
        <v>957</v>
      </c>
      <c r="L1648">
        <v>127</v>
      </c>
      <c r="M1648" t="s">
        <v>3076</v>
      </c>
      <c r="N1648" t="s">
        <v>302</v>
      </c>
      <c r="O1648" t="s">
        <v>303</v>
      </c>
      <c r="P1648" t="s">
        <v>304</v>
      </c>
      <c r="Q1648" t="s">
        <v>34</v>
      </c>
      <c r="R1648" t="s">
        <v>305</v>
      </c>
      <c r="S1648" t="s">
        <v>34</v>
      </c>
      <c r="T1648" t="s">
        <v>306</v>
      </c>
      <c r="U1648" t="s">
        <v>305</v>
      </c>
      <c r="V1648" t="s">
        <v>307</v>
      </c>
      <c r="W1648" t="s">
        <v>308</v>
      </c>
      <c r="X1648" t="s">
        <v>309</v>
      </c>
      <c r="Y1648" t="s">
        <v>65</v>
      </c>
    </row>
    <row r="1649" spans="1:25" x14ac:dyDescent="0.25">
      <c r="A1649">
        <v>10175</v>
      </c>
      <c r="B1649">
        <v>28</v>
      </c>
      <c r="C1649" t="s">
        <v>77</v>
      </c>
      <c r="D1649">
        <v>6</v>
      </c>
      <c r="E1649" t="s">
        <v>3082</v>
      </c>
      <c r="F1649" t="s">
        <v>318</v>
      </c>
      <c r="G1649" t="s">
        <v>28</v>
      </c>
      <c r="H1649">
        <v>4</v>
      </c>
      <c r="I1649">
        <v>11</v>
      </c>
      <c r="J1649">
        <v>2003</v>
      </c>
      <c r="K1649" t="s">
        <v>957</v>
      </c>
      <c r="L1649">
        <v>127</v>
      </c>
      <c r="M1649" t="s">
        <v>3076</v>
      </c>
      <c r="N1649" t="s">
        <v>574</v>
      </c>
      <c r="O1649" t="s">
        <v>575</v>
      </c>
      <c r="P1649" t="s">
        <v>576</v>
      </c>
      <c r="Q1649" t="s">
        <v>34</v>
      </c>
      <c r="R1649" t="s">
        <v>577</v>
      </c>
      <c r="S1649" t="s">
        <v>34</v>
      </c>
      <c r="T1649" t="s">
        <v>578</v>
      </c>
      <c r="U1649" t="s">
        <v>262</v>
      </c>
      <c r="V1649" t="s">
        <v>52</v>
      </c>
      <c r="W1649" t="s">
        <v>84</v>
      </c>
      <c r="X1649" t="s">
        <v>579</v>
      </c>
      <c r="Y1649" t="s">
        <v>42</v>
      </c>
    </row>
    <row r="1650" spans="1:25" x14ac:dyDescent="0.25">
      <c r="A1650">
        <v>10184</v>
      </c>
      <c r="B1650">
        <v>24</v>
      </c>
      <c r="C1650" t="s">
        <v>77</v>
      </c>
      <c r="D1650">
        <v>11</v>
      </c>
      <c r="E1650" t="s">
        <v>3083</v>
      </c>
      <c r="F1650" t="s">
        <v>602</v>
      </c>
      <c r="G1650" t="s">
        <v>28</v>
      </c>
      <c r="H1650">
        <v>4</v>
      </c>
      <c r="I1650">
        <v>11</v>
      </c>
      <c r="J1650">
        <v>2003</v>
      </c>
      <c r="K1650" t="s">
        <v>957</v>
      </c>
      <c r="L1650">
        <v>127</v>
      </c>
      <c r="M1650" t="s">
        <v>3076</v>
      </c>
      <c r="N1650" t="s">
        <v>1183</v>
      </c>
      <c r="O1650" t="s">
        <v>1184</v>
      </c>
      <c r="P1650" t="s">
        <v>1185</v>
      </c>
      <c r="Q1650" t="s">
        <v>34</v>
      </c>
      <c r="R1650" t="s">
        <v>1186</v>
      </c>
      <c r="S1650" t="s">
        <v>34</v>
      </c>
      <c r="T1650" t="s">
        <v>1187</v>
      </c>
      <c r="U1650" t="s">
        <v>273</v>
      </c>
      <c r="V1650" t="s">
        <v>52</v>
      </c>
      <c r="W1650" t="s">
        <v>1188</v>
      </c>
      <c r="X1650" t="s">
        <v>1189</v>
      </c>
      <c r="Y1650" t="s">
        <v>65</v>
      </c>
    </row>
    <row r="1651" spans="1:25" x14ac:dyDescent="0.25">
      <c r="A1651">
        <v>10194</v>
      </c>
      <c r="B1651">
        <v>49</v>
      </c>
      <c r="C1651" t="s">
        <v>77</v>
      </c>
      <c r="D1651">
        <v>1</v>
      </c>
      <c r="E1651" t="s">
        <v>3084</v>
      </c>
      <c r="F1651" t="s">
        <v>337</v>
      </c>
      <c r="G1651" t="s">
        <v>28</v>
      </c>
      <c r="H1651">
        <v>4</v>
      </c>
      <c r="I1651">
        <v>11</v>
      </c>
      <c r="J1651">
        <v>2003</v>
      </c>
      <c r="K1651" t="s">
        <v>957</v>
      </c>
      <c r="L1651">
        <v>127</v>
      </c>
      <c r="M1651" t="s">
        <v>3076</v>
      </c>
      <c r="N1651" t="s">
        <v>338</v>
      </c>
      <c r="O1651" t="s">
        <v>339</v>
      </c>
      <c r="P1651" t="s">
        <v>340</v>
      </c>
      <c r="Q1651" t="s">
        <v>34</v>
      </c>
      <c r="R1651" t="s">
        <v>341</v>
      </c>
      <c r="S1651" t="s">
        <v>34</v>
      </c>
      <c r="T1651" t="s">
        <v>342</v>
      </c>
      <c r="U1651" t="s">
        <v>51</v>
      </c>
      <c r="V1651" t="s">
        <v>52</v>
      </c>
      <c r="W1651" t="s">
        <v>343</v>
      </c>
      <c r="X1651" t="s">
        <v>344</v>
      </c>
      <c r="Y1651" t="s">
        <v>65</v>
      </c>
    </row>
    <row r="1652" spans="1:25" x14ac:dyDescent="0.25">
      <c r="A1652">
        <v>10207</v>
      </c>
      <c r="B1652">
        <v>46</v>
      </c>
      <c r="C1652" t="s">
        <v>77</v>
      </c>
      <c r="D1652">
        <v>12</v>
      </c>
      <c r="E1652" t="s">
        <v>3085</v>
      </c>
      <c r="F1652" t="s">
        <v>736</v>
      </c>
      <c r="G1652" t="s">
        <v>28</v>
      </c>
      <c r="H1652">
        <v>4</v>
      </c>
      <c r="I1652">
        <v>12</v>
      </c>
      <c r="J1652">
        <v>2003</v>
      </c>
      <c r="K1652" t="s">
        <v>957</v>
      </c>
      <c r="L1652">
        <v>127</v>
      </c>
      <c r="M1652" t="s">
        <v>3076</v>
      </c>
      <c r="N1652" t="s">
        <v>737</v>
      </c>
      <c r="O1652" t="s">
        <v>738</v>
      </c>
      <c r="P1652" t="s">
        <v>739</v>
      </c>
      <c r="Q1652" t="s">
        <v>34</v>
      </c>
      <c r="R1652" t="s">
        <v>659</v>
      </c>
      <c r="S1652" t="s">
        <v>185</v>
      </c>
      <c r="T1652" t="s">
        <v>660</v>
      </c>
      <c r="U1652" t="s">
        <v>38</v>
      </c>
      <c r="V1652" t="s">
        <v>39</v>
      </c>
      <c r="W1652" t="s">
        <v>740</v>
      </c>
      <c r="X1652" t="s">
        <v>422</v>
      </c>
      <c r="Y1652" t="s">
        <v>65</v>
      </c>
    </row>
    <row r="1653" spans="1:25" x14ac:dyDescent="0.25">
      <c r="A1653">
        <v>10217</v>
      </c>
      <c r="B1653">
        <v>28</v>
      </c>
      <c r="C1653" t="s">
        <v>77</v>
      </c>
      <c r="D1653">
        <v>1</v>
      </c>
      <c r="E1653" t="s">
        <v>3086</v>
      </c>
      <c r="F1653" t="s">
        <v>742</v>
      </c>
      <c r="G1653" t="s">
        <v>28</v>
      </c>
      <c r="H1653">
        <v>1</v>
      </c>
      <c r="I1653">
        <v>2</v>
      </c>
      <c r="J1653">
        <v>2004</v>
      </c>
      <c r="K1653" t="s">
        <v>957</v>
      </c>
      <c r="L1653">
        <v>127</v>
      </c>
      <c r="M1653" t="s">
        <v>3076</v>
      </c>
      <c r="N1653" t="s">
        <v>743</v>
      </c>
      <c r="O1653" t="s">
        <v>744</v>
      </c>
      <c r="P1653" t="s">
        <v>745</v>
      </c>
      <c r="Q1653" t="s">
        <v>746</v>
      </c>
      <c r="R1653" t="s">
        <v>305</v>
      </c>
      <c r="S1653" t="s">
        <v>34</v>
      </c>
      <c r="T1653" t="s">
        <v>747</v>
      </c>
      <c r="U1653" t="s">
        <v>305</v>
      </c>
      <c r="V1653" t="s">
        <v>140</v>
      </c>
      <c r="W1653" t="s">
        <v>748</v>
      </c>
      <c r="X1653" t="s">
        <v>749</v>
      </c>
      <c r="Y1653" t="s">
        <v>65</v>
      </c>
    </row>
    <row r="1654" spans="1:25" x14ac:dyDescent="0.25">
      <c r="A1654">
        <v>10229</v>
      </c>
      <c r="B1654">
        <v>48</v>
      </c>
      <c r="C1654" t="s">
        <v>77</v>
      </c>
      <c r="D1654">
        <v>6</v>
      </c>
      <c r="E1654" t="s">
        <v>3087</v>
      </c>
      <c r="F1654" t="s">
        <v>751</v>
      </c>
      <c r="G1654" t="s">
        <v>28</v>
      </c>
      <c r="H1654">
        <v>1</v>
      </c>
      <c r="I1654">
        <v>3</v>
      </c>
      <c r="J1654">
        <v>2004</v>
      </c>
      <c r="K1654" t="s">
        <v>957</v>
      </c>
      <c r="L1654">
        <v>127</v>
      </c>
      <c r="M1654" t="s">
        <v>3076</v>
      </c>
      <c r="N1654" t="s">
        <v>417</v>
      </c>
      <c r="O1654" t="s">
        <v>418</v>
      </c>
      <c r="P1654" t="s">
        <v>419</v>
      </c>
      <c r="Q1654" t="s">
        <v>34</v>
      </c>
      <c r="R1654" t="s">
        <v>420</v>
      </c>
      <c r="S1654" t="s">
        <v>73</v>
      </c>
      <c r="T1654" t="s">
        <v>167</v>
      </c>
      <c r="U1654" t="s">
        <v>38</v>
      </c>
      <c r="V1654" t="s">
        <v>39</v>
      </c>
      <c r="W1654" t="s">
        <v>421</v>
      </c>
      <c r="X1654" t="s">
        <v>422</v>
      </c>
      <c r="Y1654" t="s">
        <v>65</v>
      </c>
    </row>
    <row r="1655" spans="1:25" x14ac:dyDescent="0.25">
      <c r="A1655">
        <v>10246</v>
      </c>
      <c r="B1655">
        <v>29</v>
      </c>
      <c r="C1655" t="s">
        <v>77</v>
      </c>
      <c r="D1655">
        <v>10</v>
      </c>
      <c r="E1655" t="s">
        <v>3088</v>
      </c>
      <c r="F1655" t="s">
        <v>920</v>
      </c>
      <c r="G1655" t="s">
        <v>28</v>
      </c>
      <c r="H1655">
        <v>2</v>
      </c>
      <c r="I1655">
        <v>5</v>
      </c>
      <c r="J1655">
        <v>2004</v>
      </c>
      <c r="K1655" t="s">
        <v>957</v>
      </c>
      <c r="L1655">
        <v>127</v>
      </c>
      <c r="M1655" t="s">
        <v>3076</v>
      </c>
      <c r="N1655" t="s">
        <v>268</v>
      </c>
      <c r="O1655" t="s">
        <v>269</v>
      </c>
      <c r="P1655" t="s">
        <v>270</v>
      </c>
      <c r="Q1655" t="s">
        <v>34</v>
      </c>
      <c r="R1655" t="s">
        <v>271</v>
      </c>
      <c r="S1655" t="s">
        <v>34</v>
      </c>
      <c r="T1655" t="s">
        <v>272</v>
      </c>
      <c r="U1655" t="s">
        <v>273</v>
      </c>
      <c r="V1655" t="s">
        <v>52</v>
      </c>
      <c r="W1655" t="s">
        <v>274</v>
      </c>
      <c r="X1655" t="s">
        <v>275</v>
      </c>
      <c r="Y1655" t="s">
        <v>65</v>
      </c>
    </row>
    <row r="1656" spans="1:25" x14ac:dyDescent="0.25">
      <c r="A1656">
        <v>10259</v>
      </c>
      <c r="B1656">
        <v>47</v>
      </c>
      <c r="C1656" t="s">
        <v>77</v>
      </c>
      <c r="D1656">
        <v>9</v>
      </c>
      <c r="E1656" t="s">
        <v>3089</v>
      </c>
      <c r="F1656" t="s">
        <v>379</v>
      </c>
      <c r="G1656" t="s">
        <v>28</v>
      </c>
      <c r="H1656">
        <v>2</v>
      </c>
      <c r="I1656">
        <v>6</v>
      </c>
      <c r="J1656">
        <v>2004</v>
      </c>
      <c r="K1656" t="s">
        <v>957</v>
      </c>
      <c r="L1656">
        <v>127</v>
      </c>
      <c r="M1656" t="s">
        <v>3076</v>
      </c>
      <c r="N1656" t="s">
        <v>743</v>
      </c>
      <c r="O1656" t="s">
        <v>744</v>
      </c>
      <c r="P1656" t="s">
        <v>745</v>
      </c>
      <c r="Q1656" t="s">
        <v>746</v>
      </c>
      <c r="R1656" t="s">
        <v>305</v>
      </c>
      <c r="S1656" t="s">
        <v>34</v>
      </c>
      <c r="T1656" t="s">
        <v>747</v>
      </c>
      <c r="U1656" t="s">
        <v>305</v>
      </c>
      <c r="V1656" t="s">
        <v>140</v>
      </c>
      <c r="W1656" t="s">
        <v>748</v>
      </c>
      <c r="X1656" t="s">
        <v>749</v>
      </c>
      <c r="Y1656" t="s">
        <v>65</v>
      </c>
    </row>
    <row r="1657" spans="1:25" x14ac:dyDescent="0.25">
      <c r="A1657">
        <v>10271</v>
      </c>
      <c r="B1657">
        <v>43</v>
      </c>
      <c r="C1657" t="s">
        <v>77</v>
      </c>
      <c r="D1657">
        <v>10</v>
      </c>
      <c r="E1657" t="s">
        <v>3090</v>
      </c>
      <c r="F1657" t="s">
        <v>922</v>
      </c>
      <c r="G1657" t="s">
        <v>28</v>
      </c>
      <c r="H1657">
        <v>3</v>
      </c>
      <c r="I1657">
        <v>7</v>
      </c>
      <c r="J1657">
        <v>2004</v>
      </c>
      <c r="K1657" t="s">
        <v>957</v>
      </c>
      <c r="L1657">
        <v>127</v>
      </c>
      <c r="M1657" t="s">
        <v>3076</v>
      </c>
      <c r="N1657" t="s">
        <v>417</v>
      </c>
      <c r="O1657" t="s">
        <v>418</v>
      </c>
      <c r="P1657" t="s">
        <v>419</v>
      </c>
      <c r="Q1657" t="s">
        <v>34</v>
      </c>
      <c r="R1657" t="s">
        <v>420</v>
      </c>
      <c r="S1657" t="s">
        <v>73</v>
      </c>
      <c r="T1657" t="s">
        <v>167</v>
      </c>
      <c r="U1657" t="s">
        <v>38</v>
      </c>
      <c r="V1657" t="s">
        <v>39</v>
      </c>
      <c r="W1657" t="s">
        <v>421</v>
      </c>
      <c r="X1657" t="s">
        <v>422</v>
      </c>
      <c r="Y1657" t="s">
        <v>65</v>
      </c>
    </row>
    <row r="1658" spans="1:25" x14ac:dyDescent="0.25">
      <c r="A1658">
        <v>10281</v>
      </c>
      <c r="B1658">
        <v>25</v>
      </c>
      <c r="C1658" t="s">
        <v>77</v>
      </c>
      <c r="D1658">
        <v>6</v>
      </c>
      <c r="E1658" t="s">
        <v>3091</v>
      </c>
      <c r="F1658" t="s">
        <v>756</v>
      </c>
      <c r="G1658" t="s">
        <v>28</v>
      </c>
      <c r="H1658">
        <v>3</v>
      </c>
      <c r="I1658">
        <v>8</v>
      </c>
      <c r="J1658">
        <v>2004</v>
      </c>
      <c r="K1658" t="s">
        <v>957</v>
      </c>
      <c r="L1658">
        <v>127</v>
      </c>
      <c r="M1658" t="s">
        <v>3076</v>
      </c>
      <c r="N1658" t="s">
        <v>210</v>
      </c>
      <c r="O1658" t="s">
        <v>211</v>
      </c>
      <c r="P1658" t="s">
        <v>212</v>
      </c>
      <c r="Q1658" t="s">
        <v>34</v>
      </c>
      <c r="R1658" t="s">
        <v>213</v>
      </c>
      <c r="S1658" t="s">
        <v>214</v>
      </c>
      <c r="T1658" t="s">
        <v>215</v>
      </c>
      <c r="U1658" t="s">
        <v>38</v>
      </c>
      <c r="V1658" t="s">
        <v>39</v>
      </c>
      <c r="W1658" t="s">
        <v>40</v>
      </c>
      <c r="X1658" t="s">
        <v>216</v>
      </c>
      <c r="Y1658" t="s">
        <v>42</v>
      </c>
    </row>
    <row r="1659" spans="1:25" x14ac:dyDescent="0.25">
      <c r="A1659">
        <v>10291</v>
      </c>
      <c r="B1659">
        <v>48</v>
      </c>
      <c r="C1659" t="s">
        <v>77</v>
      </c>
      <c r="D1659">
        <v>1</v>
      </c>
      <c r="E1659" t="s">
        <v>3092</v>
      </c>
      <c r="F1659" t="s">
        <v>400</v>
      </c>
      <c r="G1659" t="s">
        <v>28</v>
      </c>
      <c r="H1659">
        <v>3</v>
      </c>
      <c r="I1659">
        <v>9</v>
      </c>
      <c r="J1659">
        <v>2004</v>
      </c>
      <c r="K1659" t="s">
        <v>957</v>
      </c>
      <c r="L1659">
        <v>127</v>
      </c>
      <c r="M1659" t="s">
        <v>3076</v>
      </c>
      <c r="N1659" t="s">
        <v>401</v>
      </c>
      <c r="O1659" t="s">
        <v>402</v>
      </c>
      <c r="P1659" t="s">
        <v>403</v>
      </c>
      <c r="Q1659" t="s">
        <v>34</v>
      </c>
      <c r="R1659" t="s">
        <v>404</v>
      </c>
      <c r="S1659" t="s">
        <v>34</v>
      </c>
      <c r="T1659" t="s">
        <v>405</v>
      </c>
      <c r="U1659" t="s">
        <v>287</v>
      </c>
      <c r="V1659" t="s">
        <v>52</v>
      </c>
      <c r="W1659" t="s">
        <v>406</v>
      </c>
      <c r="X1659" t="s">
        <v>316</v>
      </c>
      <c r="Y1659" t="s">
        <v>65</v>
      </c>
    </row>
    <row r="1660" spans="1:25" x14ac:dyDescent="0.25">
      <c r="A1660">
        <v>10305</v>
      </c>
      <c r="B1660">
        <v>24</v>
      </c>
      <c r="C1660" t="s">
        <v>77</v>
      </c>
      <c r="D1660">
        <v>10</v>
      </c>
      <c r="E1660" t="s">
        <v>3093</v>
      </c>
      <c r="F1660" t="s">
        <v>759</v>
      </c>
      <c r="G1660" t="s">
        <v>28</v>
      </c>
      <c r="H1660">
        <v>4</v>
      </c>
      <c r="I1660">
        <v>10</v>
      </c>
      <c r="J1660">
        <v>2004</v>
      </c>
      <c r="K1660" t="s">
        <v>957</v>
      </c>
      <c r="L1660">
        <v>127</v>
      </c>
      <c r="M1660" t="s">
        <v>3076</v>
      </c>
      <c r="N1660" t="s">
        <v>181</v>
      </c>
      <c r="O1660" t="s">
        <v>182</v>
      </c>
      <c r="P1660" t="s">
        <v>183</v>
      </c>
      <c r="Q1660" t="s">
        <v>34</v>
      </c>
      <c r="R1660" t="s">
        <v>184</v>
      </c>
      <c r="S1660" t="s">
        <v>185</v>
      </c>
      <c r="T1660" t="s">
        <v>186</v>
      </c>
      <c r="U1660" t="s">
        <v>38</v>
      </c>
      <c r="V1660" t="s">
        <v>39</v>
      </c>
      <c r="W1660" t="s">
        <v>187</v>
      </c>
      <c r="X1660" t="s">
        <v>188</v>
      </c>
      <c r="Y1660" t="s">
        <v>65</v>
      </c>
    </row>
    <row r="1661" spans="1:25" x14ac:dyDescent="0.25">
      <c r="A1661">
        <v>10313</v>
      </c>
      <c r="B1661">
        <v>42</v>
      </c>
      <c r="C1661" t="s">
        <v>77</v>
      </c>
      <c r="D1661">
        <v>4</v>
      </c>
      <c r="E1661" t="s">
        <v>3094</v>
      </c>
      <c r="F1661" t="s">
        <v>761</v>
      </c>
      <c r="G1661" t="s">
        <v>28</v>
      </c>
      <c r="H1661">
        <v>4</v>
      </c>
      <c r="I1661">
        <v>10</v>
      </c>
      <c r="J1661">
        <v>2004</v>
      </c>
      <c r="K1661" t="s">
        <v>957</v>
      </c>
      <c r="L1661">
        <v>127</v>
      </c>
      <c r="M1661" t="s">
        <v>3076</v>
      </c>
      <c r="N1661" t="s">
        <v>347</v>
      </c>
      <c r="O1661" t="s">
        <v>348</v>
      </c>
      <c r="P1661" t="s">
        <v>349</v>
      </c>
      <c r="Q1661" t="s">
        <v>34</v>
      </c>
      <c r="R1661" t="s">
        <v>350</v>
      </c>
      <c r="S1661" t="s">
        <v>351</v>
      </c>
      <c r="T1661" t="s">
        <v>352</v>
      </c>
      <c r="U1661" t="s">
        <v>353</v>
      </c>
      <c r="V1661" t="s">
        <v>39</v>
      </c>
      <c r="W1661" t="s">
        <v>354</v>
      </c>
      <c r="X1661" t="s">
        <v>355</v>
      </c>
      <c r="Y1661" t="s">
        <v>65</v>
      </c>
    </row>
    <row r="1662" spans="1:25" x14ac:dyDescent="0.25">
      <c r="A1662">
        <v>10324</v>
      </c>
      <c r="B1662">
        <v>31</v>
      </c>
      <c r="C1662" t="s">
        <v>77</v>
      </c>
      <c r="D1662">
        <v>2</v>
      </c>
      <c r="E1662" t="s">
        <v>3095</v>
      </c>
      <c r="F1662" t="s">
        <v>676</v>
      </c>
      <c r="G1662" t="s">
        <v>28</v>
      </c>
      <c r="H1662">
        <v>4</v>
      </c>
      <c r="I1662">
        <v>11</v>
      </c>
      <c r="J1662">
        <v>2004</v>
      </c>
      <c r="K1662" t="s">
        <v>957</v>
      </c>
      <c r="L1662">
        <v>127</v>
      </c>
      <c r="M1662" t="s">
        <v>3076</v>
      </c>
      <c r="N1662" t="s">
        <v>145</v>
      </c>
      <c r="O1662" t="s">
        <v>146</v>
      </c>
      <c r="P1662" t="s">
        <v>147</v>
      </c>
      <c r="Q1662" t="s">
        <v>148</v>
      </c>
      <c r="R1662" t="s">
        <v>35</v>
      </c>
      <c r="S1662" t="s">
        <v>36</v>
      </c>
      <c r="T1662" t="s">
        <v>37</v>
      </c>
      <c r="U1662" t="s">
        <v>38</v>
      </c>
      <c r="V1662" t="s">
        <v>39</v>
      </c>
      <c r="W1662" t="s">
        <v>149</v>
      </c>
      <c r="X1662" t="s">
        <v>150</v>
      </c>
      <c r="Y1662" t="s">
        <v>65</v>
      </c>
    </row>
    <row r="1663" spans="1:25" x14ac:dyDescent="0.25">
      <c r="A1663">
        <v>10334</v>
      </c>
      <c r="B1663">
        <v>42</v>
      </c>
      <c r="C1663" t="s">
        <v>77</v>
      </c>
      <c r="D1663">
        <v>5</v>
      </c>
      <c r="E1663" t="s">
        <v>3096</v>
      </c>
      <c r="F1663" t="s">
        <v>764</v>
      </c>
      <c r="G1663" t="s">
        <v>708</v>
      </c>
      <c r="H1663">
        <v>4</v>
      </c>
      <c r="I1663">
        <v>11</v>
      </c>
      <c r="J1663">
        <v>2004</v>
      </c>
      <c r="K1663" t="s">
        <v>957</v>
      </c>
      <c r="L1663">
        <v>127</v>
      </c>
      <c r="M1663" t="s">
        <v>3076</v>
      </c>
      <c r="N1663" t="s">
        <v>282</v>
      </c>
      <c r="O1663" t="s">
        <v>283</v>
      </c>
      <c r="P1663" t="s">
        <v>284</v>
      </c>
      <c r="Q1663" t="s">
        <v>34</v>
      </c>
      <c r="R1663" t="s">
        <v>285</v>
      </c>
      <c r="S1663" t="s">
        <v>34</v>
      </c>
      <c r="T1663" t="s">
        <v>286</v>
      </c>
      <c r="U1663" t="s">
        <v>287</v>
      </c>
      <c r="V1663" t="s">
        <v>52</v>
      </c>
      <c r="W1663" t="s">
        <v>288</v>
      </c>
      <c r="X1663" t="s">
        <v>289</v>
      </c>
      <c r="Y1663" t="s">
        <v>65</v>
      </c>
    </row>
    <row r="1664" spans="1:25" x14ac:dyDescent="0.25">
      <c r="A1664">
        <v>10348</v>
      </c>
      <c r="B1664">
        <v>37</v>
      </c>
      <c r="C1664" t="s">
        <v>77</v>
      </c>
      <c r="D1664">
        <v>1</v>
      </c>
      <c r="E1664" t="s">
        <v>3097</v>
      </c>
      <c r="F1664" t="s">
        <v>665</v>
      </c>
      <c r="G1664" t="s">
        <v>28</v>
      </c>
      <c r="H1664">
        <v>4</v>
      </c>
      <c r="I1664">
        <v>11</v>
      </c>
      <c r="J1664">
        <v>2004</v>
      </c>
      <c r="K1664" t="s">
        <v>957</v>
      </c>
      <c r="L1664">
        <v>127</v>
      </c>
      <c r="M1664" t="s">
        <v>3076</v>
      </c>
      <c r="N1664" t="s">
        <v>292</v>
      </c>
      <c r="O1664" t="s">
        <v>293</v>
      </c>
      <c r="P1664" t="s">
        <v>294</v>
      </c>
      <c r="Q1664" t="s">
        <v>34</v>
      </c>
      <c r="R1664" t="s">
        <v>271</v>
      </c>
      <c r="S1664" t="s">
        <v>34</v>
      </c>
      <c r="T1664" t="s">
        <v>295</v>
      </c>
      <c r="U1664" t="s">
        <v>273</v>
      </c>
      <c r="V1664" t="s">
        <v>52</v>
      </c>
      <c r="W1664" t="s">
        <v>296</v>
      </c>
      <c r="X1664" t="s">
        <v>297</v>
      </c>
      <c r="Y1664" t="s">
        <v>65</v>
      </c>
    </row>
    <row r="1665" spans="1:25" x14ac:dyDescent="0.25">
      <c r="A1665">
        <v>10358</v>
      </c>
      <c r="B1665">
        <v>41</v>
      </c>
      <c r="C1665" t="s">
        <v>77</v>
      </c>
      <c r="D1665">
        <v>7</v>
      </c>
      <c r="E1665" t="s">
        <v>3098</v>
      </c>
      <c r="F1665" t="s">
        <v>436</v>
      </c>
      <c r="G1665" t="s">
        <v>28</v>
      </c>
      <c r="H1665">
        <v>4</v>
      </c>
      <c r="I1665">
        <v>12</v>
      </c>
      <c r="J1665">
        <v>2004</v>
      </c>
      <c r="K1665" t="s">
        <v>957</v>
      </c>
      <c r="L1665">
        <v>127</v>
      </c>
      <c r="M1665" t="s">
        <v>3076</v>
      </c>
      <c r="N1665" t="s">
        <v>268</v>
      </c>
      <c r="O1665" t="s">
        <v>269</v>
      </c>
      <c r="P1665" t="s">
        <v>270</v>
      </c>
      <c r="Q1665" t="s">
        <v>34</v>
      </c>
      <c r="R1665" t="s">
        <v>271</v>
      </c>
      <c r="S1665" t="s">
        <v>34</v>
      </c>
      <c r="T1665" t="s">
        <v>272</v>
      </c>
      <c r="U1665" t="s">
        <v>273</v>
      </c>
      <c r="V1665" t="s">
        <v>52</v>
      </c>
      <c r="W1665" t="s">
        <v>274</v>
      </c>
      <c r="X1665" t="s">
        <v>275</v>
      </c>
      <c r="Y1665" t="s">
        <v>65</v>
      </c>
    </row>
    <row r="1666" spans="1:25" x14ac:dyDescent="0.25">
      <c r="A1666">
        <v>10371</v>
      </c>
      <c r="B1666">
        <v>20</v>
      </c>
      <c r="C1666" t="s">
        <v>77</v>
      </c>
      <c r="D1666">
        <v>5</v>
      </c>
      <c r="E1666" t="s">
        <v>3099</v>
      </c>
      <c r="F1666" t="s">
        <v>950</v>
      </c>
      <c r="G1666" t="s">
        <v>28</v>
      </c>
      <c r="H1666">
        <v>1</v>
      </c>
      <c r="I1666">
        <v>1</v>
      </c>
      <c r="J1666">
        <v>2005</v>
      </c>
      <c r="K1666" t="s">
        <v>957</v>
      </c>
      <c r="L1666">
        <v>127</v>
      </c>
      <c r="M1666" t="s">
        <v>3076</v>
      </c>
      <c r="N1666" t="s">
        <v>417</v>
      </c>
      <c r="O1666" t="s">
        <v>418</v>
      </c>
      <c r="P1666" t="s">
        <v>419</v>
      </c>
      <c r="Q1666" t="s">
        <v>34</v>
      </c>
      <c r="R1666" t="s">
        <v>420</v>
      </c>
      <c r="S1666" t="s">
        <v>73</v>
      </c>
      <c r="T1666" t="s">
        <v>167</v>
      </c>
      <c r="U1666" t="s">
        <v>38</v>
      </c>
      <c r="V1666" t="s">
        <v>39</v>
      </c>
      <c r="W1666" t="s">
        <v>421</v>
      </c>
      <c r="X1666" t="s">
        <v>422</v>
      </c>
      <c r="Y1666" t="s">
        <v>65</v>
      </c>
    </row>
    <row r="1667" spans="1:25" x14ac:dyDescent="0.25">
      <c r="A1667">
        <v>10382</v>
      </c>
      <c r="B1667">
        <v>20</v>
      </c>
      <c r="C1667" t="s">
        <v>77</v>
      </c>
      <c r="D1667">
        <v>3</v>
      </c>
      <c r="E1667" t="s">
        <v>3100</v>
      </c>
      <c r="F1667" t="s">
        <v>445</v>
      </c>
      <c r="G1667" t="s">
        <v>28</v>
      </c>
      <c r="H1667">
        <v>1</v>
      </c>
      <c r="I1667">
        <v>2</v>
      </c>
      <c r="J1667">
        <v>2005</v>
      </c>
      <c r="K1667" t="s">
        <v>957</v>
      </c>
      <c r="L1667">
        <v>127</v>
      </c>
      <c r="M1667" t="s">
        <v>3076</v>
      </c>
      <c r="N1667" t="s">
        <v>417</v>
      </c>
      <c r="O1667" t="s">
        <v>418</v>
      </c>
      <c r="P1667" t="s">
        <v>419</v>
      </c>
      <c r="Q1667" t="s">
        <v>34</v>
      </c>
      <c r="R1667" t="s">
        <v>420</v>
      </c>
      <c r="S1667" t="s">
        <v>73</v>
      </c>
      <c r="T1667" t="s">
        <v>167</v>
      </c>
      <c r="U1667" t="s">
        <v>38</v>
      </c>
      <c r="V1667" t="s">
        <v>39</v>
      </c>
      <c r="W1667" t="s">
        <v>421</v>
      </c>
      <c r="X1667" t="s">
        <v>422</v>
      </c>
      <c r="Y1667" t="s">
        <v>42</v>
      </c>
    </row>
    <row r="1668" spans="1:25" x14ac:dyDescent="0.25">
      <c r="A1668">
        <v>10412</v>
      </c>
      <c r="B1668">
        <v>70</v>
      </c>
      <c r="C1668" t="s">
        <v>77</v>
      </c>
      <c r="D1668">
        <v>10</v>
      </c>
      <c r="E1668" t="s">
        <v>3101</v>
      </c>
      <c r="F1668" t="s">
        <v>1220</v>
      </c>
      <c r="G1668" t="s">
        <v>28</v>
      </c>
      <c r="H1668">
        <v>2</v>
      </c>
      <c r="I1668">
        <v>5</v>
      </c>
      <c r="J1668">
        <v>2005</v>
      </c>
      <c r="K1668" t="s">
        <v>957</v>
      </c>
      <c r="L1668">
        <v>127</v>
      </c>
      <c r="M1668" t="s">
        <v>3076</v>
      </c>
      <c r="N1668" t="s">
        <v>268</v>
      </c>
      <c r="O1668" t="s">
        <v>269</v>
      </c>
      <c r="P1668" t="s">
        <v>270</v>
      </c>
      <c r="Q1668" t="s">
        <v>34</v>
      </c>
      <c r="R1668" t="s">
        <v>271</v>
      </c>
      <c r="S1668" t="s">
        <v>34</v>
      </c>
      <c r="T1668" t="s">
        <v>272</v>
      </c>
      <c r="U1668" t="s">
        <v>273</v>
      </c>
      <c r="V1668" t="s">
        <v>52</v>
      </c>
      <c r="W1668" t="s">
        <v>274</v>
      </c>
      <c r="X1668" t="s">
        <v>275</v>
      </c>
      <c r="Y1668" t="s">
        <v>229</v>
      </c>
    </row>
    <row r="1669" spans="1:25" x14ac:dyDescent="0.25">
      <c r="A1669">
        <v>10425</v>
      </c>
      <c r="B1669">
        <v>49</v>
      </c>
      <c r="C1669" t="s">
        <v>77</v>
      </c>
      <c r="D1669">
        <v>9</v>
      </c>
      <c r="E1669" t="s">
        <v>3102</v>
      </c>
      <c r="F1669" t="s">
        <v>467</v>
      </c>
      <c r="G1669" t="s">
        <v>468</v>
      </c>
      <c r="H1669">
        <v>2</v>
      </c>
      <c r="I1669">
        <v>5</v>
      </c>
      <c r="J1669">
        <v>2005</v>
      </c>
      <c r="K1669" t="s">
        <v>957</v>
      </c>
      <c r="L1669">
        <v>127</v>
      </c>
      <c r="M1669" t="s">
        <v>3076</v>
      </c>
      <c r="N1669" t="s">
        <v>172</v>
      </c>
      <c r="O1669" t="s">
        <v>173</v>
      </c>
      <c r="P1669" t="s">
        <v>174</v>
      </c>
      <c r="Q1669" t="s">
        <v>34</v>
      </c>
      <c r="R1669" t="s">
        <v>175</v>
      </c>
      <c r="S1669" t="s">
        <v>34</v>
      </c>
      <c r="T1669" t="s">
        <v>176</v>
      </c>
      <c r="U1669" t="s">
        <v>51</v>
      </c>
      <c r="V1669" t="s">
        <v>52</v>
      </c>
      <c r="W1669" t="s">
        <v>177</v>
      </c>
      <c r="X1669" t="s">
        <v>178</v>
      </c>
      <c r="Y1669" t="s">
        <v>65</v>
      </c>
    </row>
    <row r="1670" spans="1:25" x14ac:dyDescent="0.25">
      <c r="A1670">
        <v>10108</v>
      </c>
      <c r="B1670">
        <v>35</v>
      </c>
      <c r="C1670" t="s">
        <v>3103</v>
      </c>
      <c r="D1670">
        <v>15</v>
      </c>
      <c r="E1670" t="s">
        <v>3104</v>
      </c>
      <c r="F1670" t="s">
        <v>775</v>
      </c>
      <c r="G1670" t="s">
        <v>28</v>
      </c>
      <c r="H1670">
        <v>1</v>
      </c>
      <c r="I1670">
        <v>3</v>
      </c>
      <c r="J1670">
        <v>2003</v>
      </c>
      <c r="K1670" t="s">
        <v>29</v>
      </c>
      <c r="L1670">
        <v>69</v>
      </c>
      <c r="M1670" t="s">
        <v>3105</v>
      </c>
      <c r="N1670" t="s">
        <v>777</v>
      </c>
      <c r="O1670" t="s">
        <v>778</v>
      </c>
      <c r="P1670" t="s">
        <v>779</v>
      </c>
      <c r="Q1670" t="s">
        <v>34</v>
      </c>
      <c r="R1670" t="s">
        <v>780</v>
      </c>
      <c r="S1670" t="s">
        <v>34</v>
      </c>
      <c r="T1670" t="s">
        <v>781</v>
      </c>
      <c r="U1670" t="s">
        <v>782</v>
      </c>
      <c r="V1670" t="s">
        <v>307</v>
      </c>
      <c r="W1670" t="s">
        <v>783</v>
      </c>
      <c r="X1670" t="s">
        <v>784</v>
      </c>
      <c r="Y1670" t="s">
        <v>42</v>
      </c>
    </row>
    <row r="1671" spans="1:25" x14ac:dyDescent="0.25">
      <c r="A1671">
        <v>10121</v>
      </c>
      <c r="B1671">
        <v>32</v>
      </c>
      <c r="C1671" t="s">
        <v>1854</v>
      </c>
      <c r="D1671">
        <v>2</v>
      </c>
      <c r="E1671" t="s">
        <v>3106</v>
      </c>
      <c r="F1671" t="s">
        <v>45</v>
      </c>
      <c r="G1671" t="s">
        <v>28</v>
      </c>
      <c r="H1671">
        <v>2</v>
      </c>
      <c r="I1671">
        <v>5</v>
      </c>
      <c r="J1671">
        <v>2003</v>
      </c>
      <c r="K1671" t="s">
        <v>29</v>
      </c>
      <c r="L1671">
        <v>69</v>
      </c>
      <c r="M1671" t="s">
        <v>3105</v>
      </c>
      <c r="N1671" t="s">
        <v>46</v>
      </c>
      <c r="O1671" t="s">
        <v>47</v>
      </c>
      <c r="P1671" t="s">
        <v>48</v>
      </c>
      <c r="Q1671" t="s">
        <v>34</v>
      </c>
      <c r="R1671" t="s">
        <v>49</v>
      </c>
      <c r="S1671" t="s">
        <v>34</v>
      </c>
      <c r="T1671" t="s">
        <v>50</v>
      </c>
      <c r="U1671" t="s">
        <v>51</v>
      </c>
      <c r="V1671" t="s">
        <v>52</v>
      </c>
      <c r="W1671" t="s">
        <v>53</v>
      </c>
      <c r="X1671" t="s">
        <v>54</v>
      </c>
      <c r="Y1671" t="s">
        <v>42</v>
      </c>
    </row>
    <row r="1672" spans="1:25" x14ac:dyDescent="0.25">
      <c r="A1672">
        <v>10135</v>
      </c>
      <c r="B1672">
        <v>29</v>
      </c>
      <c r="C1672" t="s">
        <v>3107</v>
      </c>
      <c r="D1672">
        <v>16</v>
      </c>
      <c r="E1672" t="s">
        <v>3108</v>
      </c>
      <c r="F1672" t="s">
        <v>795</v>
      </c>
      <c r="G1672" t="s">
        <v>28</v>
      </c>
      <c r="H1672">
        <v>3</v>
      </c>
      <c r="I1672">
        <v>7</v>
      </c>
      <c r="J1672">
        <v>2003</v>
      </c>
      <c r="K1672" t="s">
        <v>29</v>
      </c>
      <c r="L1672">
        <v>69</v>
      </c>
      <c r="M1672" t="s">
        <v>3105</v>
      </c>
      <c r="N1672" t="s">
        <v>417</v>
      </c>
      <c r="O1672" t="s">
        <v>418</v>
      </c>
      <c r="P1672" t="s">
        <v>419</v>
      </c>
      <c r="Q1672" t="s">
        <v>34</v>
      </c>
      <c r="R1672" t="s">
        <v>420</v>
      </c>
      <c r="S1672" t="s">
        <v>73</v>
      </c>
      <c r="T1672" t="s">
        <v>167</v>
      </c>
      <c r="U1672" t="s">
        <v>38</v>
      </c>
      <c r="V1672" t="s">
        <v>39</v>
      </c>
      <c r="W1672" t="s">
        <v>421</v>
      </c>
      <c r="X1672" t="s">
        <v>422</v>
      </c>
      <c r="Y1672" t="s">
        <v>42</v>
      </c>
    </row>
    <row r="1673" spans="1:25" x14ac:dyDescent="0.25">
      <c r="A1673">
        <v>10145</v>
      </c>
      <c r="B1673">
        <v>27</v>
      </c>
      <c r="C1673" t="s">
        <v>3109</v>
      </c>
      <c r="D1673">
        <v>3</v>
      </c>
      <c r="E1673" t="s">
        <v>3110</v>
      </c>
      <c r="F1673" t="s">
        <v>68</v>
      </c>
      <c r="G1673" t="s">
        <v>28</v>
      </c>
      <c r="H1673">
        <v>3</v>
      </c>
      <c r="I1673">
        <v>8</v>
      </c>
      <c r="J1673">
        <v>2003</v>
      </c>
      <c r="K1673" t="s">
        <v>29</v>
      </c>
      <c r="L1673">
        <v>69</v>
      </c>
      <c r="M1673" t="s">
        <v>3105</v>
      </c>
      <c r="N1673" t="s">
        <v>69</v>
      </c>
      <c r="O1673" t="s">
        <v>70</v>
      </c>
      <c r="P1673" t="s">
        <v>71</v>
      </c>
      <c r="Q1673" t="s">
        <v>34</v>
      </c>
      <c r="R1673" t="s">
        <v>72</v>
      </c>
      <c r="S1673" t="s">
        <v>73</v>
      </c>
      <c r="T1673" t="s">
        <v>74</v>
      </c>
      <c r="U1673" t="s">
        <v>38</v>
      </c>
      <c r="V1673" t="s">
        <v>39</v>
      </c>
      <c r="W1673" t="s">
        <v>75</v>
      </c>
      <c r="X1673" t="s">
        <v>76</v>
      </c>
      <c r="Y1673" t="s">
        <v>42</v>
      </c>
    </row>
    <row r="1674" spans="1:25" x14ac:dyDescent="0.25">
      <c r="A1674">
        <v>10159</v>
      </c>
      <c r="B1674">
        <v>27</v>
      </c>
      <c r="C1674" t="s">
        <v>3111</v>
      </c>
      <c r="D1674">
        <v>11</v>
      </c>
      <c r="E1674" t="s">
        <v>3112</v>
      </c>
      <c r="F1674" t="s">
        <v>79</v>
      </c>
      <c r="G1674" t="s">
        <v>28</v>
      </c>
      <c r="H1674">
        <v>4</v>
      </c>
      <c r="I1674">
        <v>10</v>
      </c>
      <c r="J1674">
        <v>2003</v>
      </c>
      <c r="K1674" t="s">
        <v>29</v>
      </c>
      <c r="L1674">
        <v>69</v>
      </c>
      <c r="M1674" t="s">
        <v>3105</v>
      </c>
      <c r="N1674" t="s">
        <v>80</v>
      </c>
      <c r="O1674" t="s">
        <v>81</v>
      </c>
      <c r="P1674" t="s">
        <v>82</v>
      </c>
      <c r="Q1674" t="s">
        <v>34</v>
      </c>
      <c r="R1674" t="s">
        <v>83</v>
      </c>
      <c r="S1674" t="s">
        <v>73</v>
      </c>
      <c r="T1674" t="s">
        <v>34</v>
      </c>
      <c r="U1674" t="s">
        <v>38</v>
      </c>
      <c r="V1674" t="s">
        <v>39</v>
      </c>
      <c r="W1674" t="s">
        <v>84</v>
      </c>
      <c r="X1674" t="s">
        <v>76</v>
      </c>
      <c r="Y1674" t="s">
        <v>42</v>
      </c>
    </row>
    <row r="1675" spans="1:25" x14ac:dyDescent="0.25">
      <c r="A1675">
        <v>10169</v>
      </c>
      <c r="B1675">
        <v>38</v>
      </c>
      <c r="C1675" t="s">
        <v>3113</v>
      </c>
      <c r="D1675">
        <v>11</v>
      </c>
      <c r="E1675" t="s">
        <v>3114</v>
      </c>
      <c r="F1675" t="s">
        <v>800</v>
      </c>
      <c r="G1675" t="s">
        <v>28</v>
      </c>
      <c r="H1675">
        <v>4</v>
      </c>
      <c r="I1675">
        <v>11</v>
      </c>
      <c r="J1675">
        <v>2003</v>
      </c>
      <c r="K1675" t="s">
        <v>29</v>
      </c>
      <c r="L1675">
        <v>69</v>
      </c>
      <c r="M1675" t="s">
        <v>3105</v>
      </c>
      <c r="N1675" t="s">
        <v>448</v>
      </c>
      <c r="O1675" t="s">
        <v>449</v>
      </c>
      <c r="P1675" t="s">
        <v>450</v>
      </c>
      <c r="Q1675" t="s">
        <v>451</v>
      </c>
      <c r="R1675" t="s">
        <v>452</v>
      </c>
      <c r="S1675" t="s">
        <v>238</v>
      </c>
      <c r="T1675" t="s">
        <v>453</v>
      </c>
      <c r="U1675" t="s">
        <v>139</v>
      </c>
      <c r="V1675" t="s">
        <v>140</v>
      </c>
      <c r="W1675" t="s">
        <v>454</v>
      </c>
      <c r="X1675" t="s">
        <v>455</v>
      </c>
      <c r="Y1675" t="s">
        <v>42</v>
      </c>
    </row>
    <row r="1676" spans="1:25" x14ac:dyDescent="0.25">
      <c r="A1676">
        <v>10180</v>
      </c>
      <c r="B1676">
        <v>35</v>
      </c>
      <c r="C1676" t="s">
        <v>3115</v>
      </c>
      <c r="D1676">
        <v>6</v>
      </c>
      <c r="E1676" t="s">
        <v>3116</v>
      </c>
      <c r="F1676" t="s">
        <v>97</v>
      </c>
      <c r="G1676" t="s">
        <v>28</v>
      </c>
      <c r="H1676">
        <v>4</v>
      </c>
      <c r="I1676">
        <v>11</v>
      </c>
      <c r="J1676">
        <v>2003</v>
      </c>
      <c r="K1676" t="s">
        <v>29</v>
      </c>
      <c r="L1676">
        <v>69</v>
      </c>
      <c r="M1676" t="s">
        <v>3105</v>
      </c>
      <c r="N1676" t="s">
        <v>98</v>
      </c>
      <c r="O1676" t="s">
        <v>99</v>
      </c>
      <c r="P1676" t="s">
        <v>100</v>
      </c>
      <c r="Q1676" t="s">
        <v>34</v>
      </c>
      <c r="R1676" t="s">
        <v>101</v>
      </c>
      <c r="S1676" t="s">
        <v>34</v>
      </c>
      <c r="T1676" t="s">
        <v>102</v>
      </c>
      <c r="U1676" t="s">
        <v>51</v>
      </c>
      <c r="V1676" t="s">
        <v>52</v>
      </c>
      <c r="W1676" t="s">
        <v>103</v>
      </c>
      <c r="X1676" t="s">
        <v>104</v>
      </c>
      <c r="Y1676" t="s">
        <v>42</v>
      </c>
    </row>
    <row r="1677" spans="1:25" x14ac:dyDescent="0.25">
      <c r="A1677">
        <v>10190</v>
      </c>
      <c r="B1677">
        <v>42</v>
      </c>
      <c r="C1677" t="s">
        <v>3117</v>
      </c>
      <c r="D1677">
        <v>3</v>
      </c>
      <c r="E1677" t="s">
        <v>3118</v>
      </c>
      <c r="F1677" t="s">
        <v>3119</v>
      </c>
      <c r="G1677" t="s">
        <v>28</v>
      </c>
      <c r="H1677">
        <v>4</v>
      </c>
      <c r="I1677">
        <v>11</v>
      </c>
      <c r="J1677">
        <v>2003</v>
      </c>
      <c r="K1677" t="s">
        <v>29</v>
      </c>
      <c r="L1677">
        <v>69</v>
      </c>
      <c r="M1677" t="s">
        <v>3105</v>
      </c>
      <c r="N1677" t="s">
        <v>268</v>
      </c>
      <c r="O1677" t="s">
        <v>269</v>
      </c>
      <c r="P1677" t="s">
        <v>270</v>
      </c>
      <c r="Q1677" t="s">
        <v>34</v>
      </c>
      <c r="R1677" t="s">
        <v>271</v>
      </c>
      <c r="S1677" t="s">
        <v>34</v>
      </c>
      <c r="T1677" t="s">
        <v>272</v>
      </c>
      <c r="U1677" t="s">
        <v>273</v>
      </c>
      <c r="V1677" t="s">
        <v>52</v>
      </c>
      <c r="W1677" t="s">
        <v>274</v>
      </c>
      <c r="X1677" t="s">
        <v>275</v>
      </c>
      <c r="Y1677" t="s">
        <v>65</v>
      </c>
    </row>
    <row r="1678" spans="1:25" x14ac:dyDescent="0.25">
      <c r="A1678">
        <v>10211</v>
      </c>
      <c r="B1678">
        <v>21</v>
      </c>
      <c r="C1678" t="s">
        <v>3120</v>
      </c>
      <c r="D1678">
        <v>11</v>
      </c>
      <c r="E1678" t="s">
        <v>3121</v>
      </c>
      <c r="F1678" t="s">
        <v>123</v>
      </c>
      <c r="G1678" t="s">
        <v>28</v>
      </c>
      <c r="H1678">
        <v>1</v>
      </c>
      <c r="I1678">
        <v>1</v>
      </c>
      <c r="J1678">
        <v>2004</v>
      </c>
      <c r="K1678" t="s">
        <v>29</v>
      </c>
      <c r="L1678">
        <v>69</v>
      </c>
      <c r="M1678" t="s">
        <v>3105</v>
      </c>
      <c r="N1678" t="s">
        <v>124</v>
      </c>
      <c r="O1678" t="s">
        <v>125</v>
      </c>
      <c r="P1678" t="s">
        <v>126</v>
      </c>
      <c r="Q1678" t="s">
        <v>34</v>
      </c>
      <c r="R1678" t="s">
        <v>61</v>
      </c>
      <c r="S1678" t="s">
        <v>34</v>
      </c>
      <c r="T1678" t="s">
        <v>127</v>
      </c>
      <c r="U1678" t="s">
        <v>51</v>
      </c>
      <c r="V1678" t="s">
        <v>52</v>
      </c>
      <c r="W1678" t="s">
        <v>128</v>
      </c>
      <c r="X1678" t="s">
        <v>129</v>
      </c>
      <c r="Y1678" t="s">
        <v>42</v>
      </c>
    </row>
    <row r="1679" spans="1:25" x14ac:dyDescent="0.25">
      <c r="A1679">
        <v>10224</v>
      </c>
      <c r="B1679">
        <v>37</v>
      </c>
      <c r="C1679" t="s">
        <v>3111</v>
      </c>
      <c r="D1679">
        <v>4</v>
      </c>
      <c r="E1679" t="s">
        <v>3122</v>
      </c>
      <c r="F1679" t="s">
        <v>1002</v>
      </c>
      <c r="G1679" t="s">
        <v>28</v>
      </c>
      <c r="H1679">
        <v>1</v>
      </c>
      <c r="I1679">
        <v>2</v>
      </c>
      <c r="J1679">
        <v>2004</v>
      </c>
      <c r="K1679" t="s">
        <v>29</v>
      </c>
      <c r="L1679">
        <v>69</v>
      </c>
      <c r="M1679" t="s">
        <v>3105</v>
      </c>
      <c r="N1679" t="s">
        <v>98</v>
      </c>
      <c r="O1679" t="s">
        <v>99</v>
      </c>
      <c r="P1679" t="s">
        <v>100</v>
      </c>
      <c r="Q1679" t="s">
        <v>34</v>
      </c>
      <c r="R1679" t="s">
        <v>101</v>
      </c>
      <c r="S1679" t="s">
        <v>34</v>
      </c>
      <c r="T1679" t="s">
        <v>102</v>
      </c>
      <c r="U1679" t="s">
        <v>51</v>
      </c>
      <c r="V1679" t="s">
        <v>52</v>
      </c>
      <c r="W1679" t="s">
        <v>103</v>
      </c>
      <c r="X1679" t="s">
        <v>104</v>
      </c>
      <c r="Y1679" t="s">
        <v>42</v>
      </c>
    </row>
    <row r="1680" spans="1:25" x14ac:dyDescent="0.25">
      <c r="A1680">
        <v>10237</v>
      </c>
      <c r="B1680">
        <v>26</v>
      </c>
      <c r="C1680" t="s">
        <v>861</v>
      </c>
      <c r="D1680">
        <v>4</v>
      </c>
      <c r="E1680" t="s">
        <v>3123</v>
      </c>
      <c r="F1680" t="s">
        <v>144</v>
      </c>
      <c r="G1680" t="s">
        <v>28</v>
      </c>
      <c r="H1680">
        <v>2</v>
      </c>
      <c r="I1680">
        <v>4</v>
      </c>
      <c r="J1680">
        <v>2004</v>
      </c>
      <c r="K1680" t="s">
        <v>29</v>
      </c>
      <c r="L1680">
        <v>69</v>
      </c>
      <c r="M1680" t="s">
        <v>3105</v>
      </c>
      <c r="N1680" t="s">
        <v>145</v>
      </c>
      <c r="O1680" t="s">
        <v>146</v>
      </c>
      <c r="P1680" t="s">
        <v>147</v>
      </c>
      <c r="Q1680" t="s">
        <v>148</v>
      </c>
      <c r="R1680" t="s">
        <v>35</v>
      </c>
      <c r="S1680" t="s">
        <v>36</v>
      </c>
      <c r="T1680" t="s">
        <v>37</v>
      </c>
      <c r="U1680" t="s">
        <v>38</v>
      </c>
      <c r="V1680" t="s">
        <v>39</v>
      </c>
      <c r="W1680" t="s">
        <v>149</v>
      </c>
      <c r="X1680" t="s">
        <v>150</v>
      </c>
      <c r="Y1680" t="s">
        <v>42</v>
      </c>
    </row>
    <row r="1681" spans="1:25" x14ac:dyDescent="0.25">
      <c r="A1681">
        <v>10252</v>
      </c>
      <c r="B1681">
        <v>47</v>
      </c>
      <c r="C1681" t="s">
        <v>3124</v>
      </c>
      <c r="D1681">
        <v>8</v>
      </c>
      <c r="E1681" t="s">
        <v>3125</v>
      </c>
      <c r="F1681" t="s">
        <v>2305</v>
      </c>
      <c r="G1681" t="s">
        <v>28</v>
      </c>
      <c r="H1681">
        <v>2</v>
      </c>
      <c r="I1681">
        <v>5</v>
      </c>
      <c r="J1681">
        <v>2004</v>
      </c>
      <c r="K1681" t="s">
        <v>29</v>
      </c>
      <c r="L1681">
        <v>69</v>
      </c>
      <c r="M1681" t="s">
        <v>3105</v>
      </c>
      <c r="N1681" t="s">
        <v>124</v>
      </c>
      <c r="O1681" t="s">
        <v>125</v>
      </c>
      <c r="P1681" t="s">
        <v>126</v>
      </c>
      <c r="Q1681" t="s">
        <v>34</v>
      </c>
      <c r="R1681" t="s">
        <v>61</v>
      </c>
      <c r="S1681" t="s">
        <v>34</v>
      </c>
      <c r="T1681" t="s">
        <v>127</v>
      </c>
      <c r="U1681" t="s">
        <v>51</v>
      </c>
      <c r="V1681" t="s">
        <v>52</v>
      </c>
      <c r="W1681" t="s">
        <v>128</v>
      </c>
      <c r="X1681" t="s">
        <v>129</v>
      </c>
      <c r="Y1681" t="s">
        <v>65</v>
      </c>
    </row>
    <row r="1682" spans="1:25" x14ac:dyDescent="0.25">
      <c r="A1682">
        <v>10264</v>
      </c>
      <c r="B1682">
        <v>37</v>
      </c>
      <c r="C1682" t="s">
        <v>3126</v>
      </c>
      <c r="D1682">
        <v>6</v>
      </c>
      <c r="E1682" t="s">
        <v>3127</v>
      </c>
      <c r="F1682" t="s">
        <v>2446</v>
      </c>
      <c r="G1682" t="s">
        <v>28</v>
      </c>
      <c r="H1682">
        <v>2</v>
      </c>
      <c r="I1682">
        <v>6</v>
      </c>
      <c r="J1682">
        <v>2004</v>
      </c>
      <c r="K1682" t="s">
        <v>29</v>
      </c>
      <c r="L1682">
        <v>69</v>
      </c>
      <c r="M1682" t="s">
        <v>3105</v>
      </c>
      <c r="N1682" t="s">
        <v>656</v>
      </c>
      <c r="O1682" t="s">
        <v>657</v>
      </c>
      <c r="P1682" t="s">
        <v>658</v>
      </c>
      <c r="Q1682" t="s">
        <v>34</v>
      </c>
      <c r="R1682" t="s">
        <v>659</v>
      </c>
      <c r="S1682" t="s">
        <v>185</v>
      </c>
      <c r="T1682" t="s">
        <v>660</v>
      </c>
      <c r="U1682" t="s">
        <v>38</v>
      </c>
      <c r="V1682" t="s">
        <v>39</v>
      </c>
      <c r="W1682" t="s">
        <v>661</v>
      </c>
      <c r="X1682" t="s">
        <v>94</v>
      </c>
      <c r="Y1682" t="s">
        <v>42</v>
      </c>
    </row>
    <row r="1683" spans="1:25" x14ac:dyDescent="0.25">
      <c r="A1683">
        <v>10276</v>
      </c>
      <c r="B1683">
        <v>46</v>
      </c>
      <c r="C1683" t="s">
        <v>3128</v>
      </c>
      <c r="D1683">
        <v>12</v>
      </c>
      <c r="E1683" t="s">
        <v>3129</v>
      </c>
      <c r="F1683" t="s">
        <v>839</v>
      </c>
      <c r="G1683" t="s">
        <v>28</v>
      </c>
      <c r="H1683">
        <v>3</v>
      </c>
      <c r="I1683">
        <v>8</v>
      </c>
      <c r="J1683">
        <v>2004</v>
      </c>
      <c r="K1683" t="s">
        <v>29</v>
      </c>
      <c r="L1683">
        <v>69</v>
      </c>
      <c r="M1683" t="s">
        <v>3105</v>
      </c>
      <c r="N1683" t="s">
        <v>840</v>
      </c>
      <c r="O1683" t="s">
        <v>841</v>
      </c>
      <c r="P1683" t="s">
        <v>842</v>
      </c>
      <c r="Q1683" t="s">
        <v>34</v>
      </c>
      <c r="R1683" t="s">
        <v>441</v>
      </c>
      <c r="S1683" t="s">
        <v>185</v>
      </c>
      <c r="T1683" t="s">
        <v>442</v>
      </c>
      <c r="U1683" t="s">
        <v>38</v>
      </c>
      <c r="V1683" t="s">
        <v>39</v>
      </c>
      <c r="W1683" t="s">
        <v>843</v>
      </c>
      <c r="X1683" t="s">
        <v>844</v>
      </c>
      <c r="Y1683" t="s">
        <v>65</v>
      </c>
    </row>
    <row r="1684" spans="1:25" x14ac:dyDescent="0.25">
      <c r="A1684">
        <v>10285</v>
      </c>
      <c r="B1684">
        <v>38</v>
      </c>
      <c r="C1684" t="s">
        <v>3130</v>
      </c>
      <c r="D1684">
        <v>3</v>
      </c>
      <c r="E1684" t="s">
        <v>3131</v>
      </c>
      <c r="F1684" t="s">
        <v>180</v>
      </c>
      <c r="G1684" t="s">
        <v>28</v>
      </c>
      <c r="H1684">
        <v>3</v>
      </c>
      <c r="I1684">
        <v>8</v>
      </c>
      <c r="J1684">
        <v>2004</v>
      </c>
      <c r="K1684" t="s">
        <v>29</v>
      </c>
      <c r="L1684">
        <v>69</v>
      </c>
      <c r="M1684" t="s">
        <v>3105</v>
      </c>
      <c r="N1684" t="s">
        <v>181</v>
      </c>
      <c r="O1684" t="s">
        <v>182</v>
      </c>
      <c r="P1684" t="s">
        <v>183</v>
      </c>
      <c r="Q1684" t="s">
        <v>34</v>
      </c>
      <c r="R1684" t="s">
        <v>184</v>
      </c>
      <c r="S1684" t="s">
        <v>185</v>
      </c>
      <c r="T1684" t="s">
        <v>186</v>
      </c>
      <c r="U1684" t="s">
        <v>38</v>
      </c>
      <c r="V1684" t="s">
        <v>39</v>
      </c>
      <c r="W1684" t="s">
        <v>187</v>
      </c>
      <c r="X1684" t="s">
        <v>188</v>
      </c>
      <c r="Y1684" t="s">
        <v>42</v>
      </c>
    </row>
    <row r="1685" spans="1:25" x14ac:dyDescent="0.25">
      <c r="A1685">
        <v>10299</v>
      </c>
      <c r="B1685">
        <v>33</v>
      </c>
      <c r="C1685" t="s">
        <v>3132</v>
      </c>
      <c r="D1685">
        <v>6</v>
      </c>
      <c r="E1685" t="s">
        <v>3133</v>
      </c>
      <c r="F1685" t="s">
        <v>190</v>
      </c>
      <c r="G1685" t="s">
        <v>28</v>
      </c>
      <c r="H1685">
        <v>3</v>
      </c>
      <c r="I1685">
        <v>9</v>
      </c>
      <c r="J1685">
        <v>2004</v>
      </c>
      <c r="K1685" t="s">
        <v>29</v>
      </c>
      <c r="L1685">
        <v>69</v>
      </c>
      <c r="M1685" t="s">
        <v>3105</v>
      </c>
      <c r="N1685" t="s">
        <v>191</v>
      </c>
      <c r="O1685" t="s">
        <v>192</v>
      </c>
      <c r="P1685" t="s">
        <v>193</v>
      </c>
      <c r="Q1685" t="s">
        <v>34</v>
      </c>
      <c r="R1685" t="s">
        <v>194</v>
      </c>
      <c r="S1685" t="s">
        <v>34</v>
      </c>
      <c r="T1685" t="s">
        <v>195</v>
      </c>
      <c r="U1685" t="s">
        <v>196</v>
      </c>
      <c r="V1685" t="s">
        <v>52</v>
      </c>
      <c r="W1685" t="s">
        <v>197</v>
      </c>
      <c r="X1685" t="s">
        <v>198</v>
      </c>
      <c r="Y1685" t="s">
        <v>42</v>
      </c>
    </row>
    <row r="1686" spans="1:25" x14ac:dyDescent="0.25">
      <c r="A1686">
        <v>10309</v>
      </c>
      <c r="B1686">
        <v>24</v>
      </c>
      <c r="C1686" t="s">
        <v>3134</v>
      </c>
      <c r="D1686">
        <v>2</v>
      </c>
      <c r="E1686" t="s">
        <v>3135</v>
      </c>
      <c r="F1686" t="s">
        <v>200</v>
      </c>
      <c r="G1686" t="s">
        <v>28</v>
      </c>
      <c r="H1686">
        <v>4</v>
      </c>
      <c r="I1686">
        <v>10</v>
      </c>
      <c r="J1686">
        <v>2004</v>
      </c>
      <c r="K1686" t="s">
        <v>29</v>
      </c>
      <c r="L1686">
        <v>69</v>
      </c>
      <c r="M1686" t="s">
        <v>3105</v>
      </c>
      <c r="N1686" t="s">
        <v>201</v>
      </c>
      <c r="O1686" t="s">
        <v>202</v>
      </c>
      <c r="P1686" t="s">
        <v>203</v>
      </c>
      <c r="Q1686" t="s">
        <v>34</v>
      </c>
      <c r="R1686" t="s">
        <v>204</v>
      </c>
      <c r="S1686" t="s">
        <v>34</v>
      </c>
      <c r="T1686" t="s">
        <v>205</v>
      </c>
      <c r="U1686" t="s">
        <v>112</v>
      </c>
      <c r="V1686" t="s">
        <v>52</v>
      </c>
      <c r="W1686" t="s">
        <v>206</v>
      </c>
      <c r="X1686" t="s">
        <v>207</v>
      </c>
      <c r="Y1686" t="s">
        <v>42</v>
      </c>
    </row>
    <row r="1687" spans="1:25" x14ac:dyDescent="0.25">
      <c r="A1687">
        <v>10319</v>
      </c>
      <c r="B1687">
        <v>31</v>
      </c>
      <c r="C1687" t="s">
        <v>3136</v>
      </c>
      <c r="D1687">
        <v>7</v>
      </c>
      <c r="E1687" t="s">
        <v>3137</v>
      </c>
      <c r="F1687" t="s">
        <v>858</v>
      </c>
      <c r="G1687" t="s">
        <v>28</v>
      </c>
      <c r="H1687">
        <v>4</v>
      </c>
      <c r="I1687">
        <v>11</v>
      </c>
      <c r="J1687">
        <v>2004</v>
      </c>
      <c r="K1687" t="s">
        <v>29</v>
      </c>
      <c r="L1687">
        <v>69</v>
      </c>
      <c r="M1687" t="s">
        <v>3105</v>
      </c>
      <c r="N1687" t="s">
        <v>1011</v>
      </c>
      <c r="O1687" t="s">
        <v>1012</v>
      </c>
      <c r="P1687" t="s">
        <v>1013</v>
      </c>
      <c r="Q1687" t="s">
        <v>1014</v>
      </c>
      <c r="R1687" t="s">
        <v>35</v>
      </c>
      <c r="S1687" t="s">
        <v>36</v>
      </c>
      <c r="T1687" t="s">
        <v>37</v>
      </c>
      <c r="U1687" t="s">
        <v>38</v>
      </c>
      <c r="V1687" t="s">
        <v>39</v>
      </c>
      <c r="W1687" t="s">
        <v>1015</v>
      </c>
      <c r="X1687" t="s">
        <v>1016</v>
      </c>
      <c r="Y1687" t="s">
        <v>42</v>
      </c>
    </row>
    <row r="1688" spans="1:25" x14ac:dyDescent="0.25">
      <c r="A1688">
        <v>10330</v>
      </c>
      <c r="B1688">
        <v>42</v>
      </c>
      <c r="C1688" t="s">
        <v>3138</v>
      </c>
      <c r="D1688">
        <v>1</v>
      </c>
      <c r="E1688" t="s">
        <v>3139</v>
      </c>
      <c r="F1688" t="s">
        <v>2383</v>
      </c>
      <c r="G1688" t="s">
        <v>28</v>
      </c>
      <c r="H1688">
        <v>4</v>
      </c>
      <c r="I1688">
        <v>11</v>
      </c>
      <c r="J1688">
        <v>2004</v>
      </c>
      <c r="K1688" t="s">
        <v>29</v>
      </c>
      <c r="L1688">
        <v>69</v>
      </c>
      <c r="M1688" t="s">
        <v>3105</v>
      </c>
      <c r="N1688" t="s">
        <v>777</v>
      </c>
      <c r="O1688" t="s">
        <v>778</v>
      </c>
      <c r="P1688" t="s">
        <v>779</v>
      </c>
      <c r="Q1688" t="s">
        <v>34</v>
      </c>
      <c r="R1688" t="s">
        <v>780</v>
      </c>
      <c r="S1688" t="s">
        <v>34</v>
      </c>
      <c r="T1688" t="s">
        <v>781</v>
      </c>
      <c r="U1688" t="s">
        <v>782</v>
      </c>
      <c r="V1688" t="s">
        <v>307</v>
      </c>
      <c r="W1688" t="s">
        <v>783</v>
      </c>
      <c r="X1688" t="s">
        <v>784</v>
      </c>
      <c r="Y1688" t="s">
        <v>65</v>
      </c>
    </row>
    <row r="1689" spans="1:25" x14ac:dyDescent="0.25">
      <c r="A1689">
        <v>10341</v>
      </c>
      <c r="B1689">
        <v>32</v>
      </c>
      <c r="C1689" t="s">
        <v>77</v>
      </c>
      <c r="D1689">
        <v>6</v>
      </c>
      <c r="E1689" t="s">
        <v>3140</v>
      </c>
      <c r="F1689" t="s">
        <v>220</v>
      </c>
      <c r="G1689" t="s">
        <v>28</v>
      </c>
      <c r="H1689">
        <v>4</v>
      </c>
      <c r="I1689">
        <v>11</v>
      </c>
      <c r="J1689">
        <v>2004</v>
      </c>
      <c r="K1689" t="s">
        <v>29</v>
      </c>
      <c r="L1689">
        <v>69</v>
      </c>
      <c r="M1689" t="s">
        <v>3105</v>
      </c>
      <c r="N1689" t="s">
        <v>221</v>
      </c>
      <c r="O1689" t="s">
        <v>222</v>
      </c>
      <c r="P1689" t="s">
        <v>223</v>
      </c>
      <c r="Q1689" t="s">
        <v>34</v>
      </c>
      <c r="R1689" t="s">
        <v>224</v>
      </c>
      <c r="S1689" t="s">
        <v>34</v>
      </c>
      <c r="T1689" t="s">
        <v>225</v>
      </c>
      <c r="U1689" t="s">
        <v>226</v>
      </c>
      <c r="V1689" t="s">
        <v>52</v>
      </c>
      <c r="W1689" t="s">
        <v>227</v>
      </c>
      <c r="X1689" t="s">
        <v>228</v>
      </c>
      <c r="Y1689" t="s">
        <v>65</v>
      </c>
    </row>
    <row r="1690" spans="1:25" x14ac:dyDescent="0.25">
      <c r="A1690">
        <v>10355</v>
      </c>
      <c r="B1690">
        <v>41</v>
      </c>
      <c r="C1690" t="s">
        <v>3141</v>
      </c>
      <c r="D1690">
        <v>3</v>
      </c>
      <c r="E1690" t="s">
        <v>3142</v>
      </c>
      <c r="F1690" t="s">
        <v>2386</v>
      </c>
      <c r="G1690" t="s">
        <v>28</v>
      </c>
      <c r="H1690">
        <v>4</v>
      </c>
      <c r="I1690">
        <v>12</v>
      </c>
      <c r="J1690">
        <v>2004</v>
      </c>
      <c r="K1690" t="s">
        <v>29</v>
      </c>
      <c r="L1690">
        <v>69</v>
      </c>
      <c r="M1690" t="s">
        <v>3105</v>
      </c>
      <c r="N1690" t="s">
        <v>268</v>
      </c>
      <c r="O1690" t="s">
        <v>269</v>
      </c>
      <c r="P1690" t="s">
        <v>270</v>
      </c>
      <c r="Q1690" t="s">
        <v>34</v>
      </c>
      <c r="R1690" t="s">
        <v>271</v>
      </c>
      <c r="S1690" t="s">
        <v>34</v>
      </c>
      <c r="T1690" t="s">
        <v>272</v>
      </c>
      <c r="U1690" t="s">
        <v>273</v>
      </c>
      <c r="V1690" t="s">
        <v>52</v>
      </c>
      <c r="W1690" t="s">
        <v>274</v>
      </c>
      <c r="X1690" t="s">
        <v>275</v>
      </c>
      <c r="Y1690" t="s">
        <v>42</v>
      </c>
    </row>
    <row r="1691" spans="1:25" x14ac:dyDescent="0.25">
      <c r="A1691">
        <v>10363</v>
      </c>
      <c r="B1691">
        <v>43</v>
      </c>
      <c r="C1691" t="s">
        <v>3143</v>
      </c>
      <c r="D1691">
        <v>14</v>
      </c>
      <c r="E1691" t="s">
        <v>3144</v>
      </c>
      <c r="F1691" t="s">
        <v>865</v>
      </c>
      <c r="G1691" t="s">
        <v>28</v>
      </c>
      <c r="H1691">
        <v>1</v>
      </c>
      <c r="I1691">
        <v>1</v>
      </c>
      <c r="J1691">
        <v>2005</v>
      </c>
      <c r="K1691" t="s">
        <v>29</v>
      </c>
      <c r="L1691">
        <v>69</v>
      </c>
      <c r="M1691" t="s">
        <v>3105</v>
      </c>
      <c r="N1691" t="s">
        <v>866</v>
      </c>
      <c r="O1691" t="s">
        <v>867</v>
      </c>
      <c r="P1691" t="s">
        <v>868</v>
      </c>
      <c r="Q1691" t="s">
        <v>34</v>
      </c>
      <c r="R1691" t="s">
        <v>869</v>
      </c>
      <c r="S1691" t="s">
        <v>34</v>
      </c>
      <c r="T1691" t="s">
        <v>870</v>
      </c>
      <c r="U1691" t="s">
        <v>196</v>
      </c>
      <c r="V1691" t="s">
        <v>52</v>
      </c>
      <c r="W1691" t="s">
        <v>871</v>
      </c>
      <c r="X1691" t="s">
        <v>872</v>
      </c>
      <c r="Y1691" t="s">
        <v>42</v>
      </c>
    </row>
    <row r="1692" spans="1:25" x14ac:dyDescent="0.25">
      <c r="A1692">
        <v>10375</v>
      </c>
      <c r="B1692">
        <v>20</v>
      </c>
      <c r="C1692" t="s">
        <v>77</v>
      </c>
      <c r="D1692">
        <v>14</v>
      </c>
      <c r="E1692" t="s">
        <v>3145</v>
      </c>
      <c r="F1692" t="s">
        <v>244</v>
      </c>
      <c r="G1692" t="s">
        <v>28</v>
      </c>
      <c r="H1692">
        <v>1</v>
      </c>
      <c r="I1692">
        <v>2</v>
      </c>
      <c r="J1692">
        <v>2005</v>
      </c>
      <c r="K1692" t="s">
        <v>29</v>
      </c>
      <c r="L1692">
        <v>69</v>
      </c>
      <c r="M1692" t="s">
        <v>3105</v>
      </c>
      <c r="N1692" t="s">
        <v>172</v>
      </c>
      <c r="O1692" t="s">
        <v>173</v>
      </c>
      <c r="P1692" t="s">
        <v>174</v>
      </c>
      <c r="Q1692" t="s">
        <v>34</v>
      </c>
      <c r="R1692" t="s">
        <v>175</v>
      </c>
      <c r="S1692" t="s">
        <v>34</v>
      </c>
      <c r="T1692" t="s">
        <v>176</v>
      </c>
      <c r="U1692" t="s">
        <v>51</v>
      </c>
      <c r="V1692" t="s">
        <v>52</v>
      </c>
      <c r="W1692" t="s">
        <v>177</v>
      </c>
      <c r="X1692" t="s">
        <v>178</v>
      </c>
      <c r="Y1692" t="s">
        <v>42</v>
      </c>
    </row>
    <row r="1693" spans="1:25" x14ac:dyDescent="0.25">
      <c r="A1693">
        <v>10390</v>
      </c>
      <c r="B1693">
        <v>35</v>
      </c>
      <c r="C1693" t="s">
        <v>3146</v>
      </c>
      <c r="D1693">
        <v>4</v>
      </c>
      <c r="E1693" t="s">
        <v>3147</v>
      </c>
      <c r="F1693" t="s">
        <v>1348</v>
      </c>
      <c r="G1693" t="s">
        <v>28</v>
      </c>
      <c r="H1693">
        <v>1</v>
      </c>
      <c r="I1693">
        <v>3</v>
      </c>
      <c r="J1693">
        <v>2005</v>
      </c>
      <c r="K1693" t="s">
        <v>29</v>
      </c>
      <c r="L1693">
        <v>69</v>
      </c>
      <c r="M1693" t="s">
        <v>3105</v>
      </c>
      <c r="N1693" t="s">
        <v>417</v>
      </c>
      <c r="O1693" t="s">
        <v>418</v>
      </c>
      <c r="P1693" t="s">
        <v>419</v>
      </c>
      <c r="Q1693" t="s">
        <v>34</v>
      </c>
      <c r="R1693" t="s">
        <v>420</v>
      </c>
      <c r="S1693" t="s">
        <v>73</v>
      </c>
      <c r="T1693" t="s">
        <v>167</v>
      </c>
      <c r="U1693" t="s">
        <v>38</v>
      </c>
      <c r="V1693" t="s">
        <v>39</v>
      </c>
      <c r="W1693" t="s">
        <v>421</v>
      </c>
      <c r="X1693" t="s">
        <v>422</v>
      </c>
      <c r="Y1693" t="s">
        <v>42</v>
      </c>
    </row>
    <row r="1694" spans="1:25" x14ac:dyDescent="0.25">
      <c r="A1694">
        <v>10403</v>
      </c>
      <c r="B1694">
        <v>27</v>
      </c>
      <c r="C1694" t="s">
        <v>861</v>
      </c>
      <c r="D1694">
        <v>4</v>
      </c>
      <c r="E1694" t="s">
        <v>3148</v>
      </c>
      <c r="F1694" t="s">
        <v>256</v>
      </c>
      <c r="G1694" t="s">
        <v>28</v>
      </c>
      <c r="H1694">
        <v>2</v>
      </c>
      <c r="I1694">
        <v>4</v>
      </c>
      <c r="J1694">
        <v>2005</v>
      </c>
      <c r="K1694" t="s">
        <v>29</v>
      </c>
      <c r="L1694">
        <v>69</v>
      </c>
      <c r="M1694" t="s">
        <v>3105</v>
      </c>
      <c r="N1694" t="s">
        <v>257</v>
      </c>
      <c r="O1694" t="s">
        <v>258</v>
      </c>
      <c r="P1694" t="s">
        <v>259</v>
      </c>
      <c r="Q1694" t="s">
        <v>34</v>
      </c>
      <c r="R1694" t="s">
        <v>260</v>
      </c>
      <c r="S1694" t="s">
        <v>34</v>
      </c>
      <c r="T1694" t="s">
        <v>261</v>
      </c>
      <c r="U1694" t="s">
        <v>262</v>
      </c>
      <c r="V1694" t="s">
        <v>52</v>
      </c>
      <c r="W1694" t="s">
        <v>263</v>
      </c>
      <c r="X1694" t="s">
        <v>264</v>
      </c>
      <c r="Y1694" t="s">
        <v>42</v>
      </c>
    </row>
    <row r="1695" spans="1:25" x14ac:dyDescent="0.25">
      <c r="A1695">
        <v>10110</v>
      </c>
      <c r="B1695">
        <v>43</v>
      </c>
      <c r="C1695" t="s">
        <v>3149</v>
      </c>
      <c r="D1695">
        <v>11</v>
      </c>
      <c r="E1695" t="s">
        <v>3150</v>
      </c>
      <c r="F1695" t="s">
        <v>1464</v>
      </c>
      <c r="G1695" t="s">
        <v>28</v>
      </c>
      <c r="H1695">
        <v>1</v>
      </c>
      <c r="I1695">
        <v>3</v>
      </c>
      <c r="J1695">
        <v>2003</v>
      </c>
      <c r="K1695" t="s">
        <v>278</v>
      </c>
      <c r="L1695">
        <v>90</v>
      </c>
      <c r="M1695" t="s">
        <v>3151</v>
      </c>
      <c r="N1695" t="s">
        <v>927</v>
      </c>
      <c r="O1695" t="s">
        <v>928</v>
      </c>
      <c r="P1695" t="s">
        <v>929</v>
      </c>
      <c r="Q1695" t="s">
        <v>34</v>
      </c>
      <c r="R1695" t="s">
        <v>930</v>
      </c>
      <c r="S1695" t="s">
        <v>34</v>
      </c>
      <c r="T1695" t="s">
        <v>931</v>
      </c>
      <c r="U1695" t="s">
        <v>262</v>
      </c>
      <c r="V1695" t="s">
        <v>52</v>
      </c>
      <c r="W1695" t="s">
        <v>932</v>
      </c>
      <c r="X1695" t="s">
        <v>137</v>
      </c>
      <c r="Y1695" t="s">
        <v>65</v>
      </c>
    </row>
    <row r="1696" spans="1:25" x14ac:dyDescent="0.25">
      <c r="A1696">
        <v>10124</v>
      </c>
      <c r="B1696">
        <v>32</v>
      </c>
      <c r="C1696" t="s">
        <v>2723</v>
      </c>
      <c r="D1696">
        <v>10</v>
      </c>
      <c r="E1696" t="s">
        <v>3152</v>
      </c>
      <c r="F1696" t="s">
        <v>1360</v>
      </c>
      <c r="G1696" t="s">
        <v>28</v>
      </c>
      <c r="H1696">
        <v>2</v>
      </c>
      <c r="I1696">
        <v>5</v>
      </c>
      <c r="J1696">
        <v>2003</v>
      </c>
      <c r="K1696" t="s">
        <v>278</v>
      </c>
      <c r="L1696">
        <v>90</v>
      </c>
      <c r="M1696" t="s">
        <v>3151</v>
      </c>
      <c r="N1696" t="s">
        <v>1318</v>
      </c>
      <c r="O1696" t="s">
        <v>1319</v>
      </c>
      <c r="P1696" t="s">
        <v>1320</v>
      </c>
      <c r="Q1696" t="s">
        <v>34</v>
      </c>
      <c r="R1696" t="s">
        <v>1321</v>
      </c>
      <c r="S1696" t="s">
        <v>1322</v>
      </c>
      <c r="T1696" t="s">
        <v>1323</v>
      </c>
      <c r="U1696" t="s">
        <v>38</v>
      </c>
      <c r="V1696" t="s">
        <v>39</v>
      </c>
      <c r="W1696" t="s">
        <v>168</v>
      </c>
      <c r="X1696" t="s">
        <v>705</v>
      </c>
      <c r="Y1696" t="s">
        <v>42</v>
      </c>
    </row>
    <row r="1697" spans="1:25" x14ac:dyDescent="0.25">
      <c r="A1697">
        <v>10148</v>
      </c>
      <c r="B1697">
        <v>21</v>
      </c>
      <c r="C1697" t="s">
        <v>3153</v>
      </c>
      <c r="D1697">
        <v>4</v>
      </c>
      <c r="E1697" t="s">
        <v>3154</v>
      </c>
      <c r="F1697" t="s">
        <v>1303</v>
      </c>
      <c r="G1697" t="s">
        <v>28</v>
      </c>
      <c r="H1697">
        <v>3</v>
      </c>
      <c r="I1697">
        <v>9</v>
      </c>
      <c r="J1697">
        <v>2003</v>
      </c>
      <c r="K1697" t="s">
        <v>278</v>
      </c>
      <c r="L1697">
        <v>90</v>
      </c>
      <c r="M1697" t="s">
        <v>3151</v>
      </c>
      <c r="N1697" t="s">
        <v>448</v>
      </c>
      <c r="O1697" t="s">
        <v>449</v>
      </c>
      <c r="P1697" t="s">
        <v>450</v>
      </c>
      <c r="Q1697" t="s">
        <v>451</v>
      </c>
      <c r="R1697" t="s">
        <v>452</v>
      </c>
      <c r="S1697" t="s">
        <v>238</v>
      </c>
      <c r="T1697" t="s">
        <v>453</v>
      </c>
      <c r="U1697" t="s">
        <v>139</v>
      </c>
      <c r="V1697" t="s">
        <v>140</v>
      </c>
      <c r="W1697" t="s">
        <v>454</v>
      </c>
      <c r="X1697" t="s">
        <v>455</v>
      </c>
      <c r="Y1697" t="s">
        <v>42</v>
      </c>
    </row>
    <row r="1698" spans="1:25" x14ac:dyDescent="0.25">
      <c r="A1698">
        <v>10161</v>
      </c>
      <c r="B1698">
        <v>20</v>
      </c>
      <c r="C1698" t="s">
        <v>77</v>
      </c>
      <c r="D1698">
        <v>3</v>
      </c>
      <c r="E1698" t="s">
        <v>3155</v>
      </c>
      <c r="F1698" t="s">
        <v>1305</v>
      </c>
      <c r="G1698" t="s">
        <v>28</v>
      </c>
      <c r="H1698">
        <v>4</v>
      </c>
      <c r="I1698">
        <v>10</v>
      </c>
      <c r="J1698">
        <v>2003</v>
      </c>
      <c r="K1698" t="s">
        <v>278</v>
      </c>
      <c r="L1698">
        <v>90</v>
      </c>
      <c r="M1698" t="s">
        <v>3151</v>
      </c>
      <c r="N1698" t="s">
        <v>934</v>
      </c>
      <c r="O1698" t="s">
        <v>935</v>
      </c>
      <c r="P1698" t="s">
        <v>936</v>
      </c>
      <c r="Q1698" t="s">
        <v>34</v>
      </c>
      <c r="R1698" t="s">
        <v>937</v>
      </c>
      <c r="S1698" t="s">
        <v>34</v>
      </c>
      <c r="T1698" t="s">
        <v>938</v>
      </c>
      <c r="U1698" t="s">
        <v>567</v>
      </c>
      <c r="V1698" t="s">
        <v>52</v>
      </c>
      <c r="W1698" t="s">
        <v>939</v>
      </c>
      <c r="X1698" t="s">
        <v>940</v>
      </c>
      <c r="Y1698" t="s">
        <v>42</v>
      </c>
    </row>
    <row r="1699" spans="1:25" x14ac:dyDescent="0.25">
      <c r="A1699">
        <v>10172</v>
      </c>
      <c r="B1699">
        <v>22</v>
      </c>
      <c r="C1699" t="s">
        <v>3156</v>
      </c>
      <c r="D1699">
        <v>1</v>
      </c>
      <c r="E1699" t="s">
        <v>3157</v>
      </c>
      <c r="F1699" t="s">
        <v>1306</v>
      </c>
      <c r="G1699" t="s">
        <v>28</v>
      </c>
      <c r="H1699">
        <v>4</v>
      </c>
      <c r="I1699">
        <v>11</v>
      </c>
      <c r="J1699">
        <v>2003</v>
      </c>
      <c r="K1699" t="s">
        <v>278</v>
      </c>
      <c r="L1699">
        <v>90</v>
      </c>
      <c r="M1699" t="s">
        <v>3151</v>
      </c>
      <c r="N1699" t="s">
        <v>162</v>
      </c>
      <c r="O1699" t="s">
        <v>163</v>
      </c>
      <c r="P1699" t="s">
        <v>164</v>
      </c>
      <c r="Q1699" t="s">
        <v>34</v>
      </c>
      <c r="R1699" t="s">
        <v>165</v>
      </c>
      <c r="S1699" t="s">
        <v>166</v>
      </c>
      <c r="T1699" t="s">
        <v>167</v>
      </c>
      <c r="U1699" t="s">
        <v>38</v>
      </c>
      <c r="V1699" t="s">
        <v>39</v>
      </c>
      <c r="W1699" t="s">
        <v>168</v>
      </c>
      <c r="X1699" t="s">
        <v>76</v>
      </c>
      <c r="Y1699" t="s">
        <v>42</v>
      </c>
    </row>
    <row r="1700" spans="1:25" x14ac:dyDescent="0.25">
      <c r="A1700">
        <v>10182</v>
      </c>
      <c r="B1700">
        <v>36</v>
      </c>
      <c r="C1700" t="s">
        <v>3153</v>
      </c>
      <c r="D1700">
        <v>14</v>
      </c>
      <c r="E1700" t="s">
        <v>3158</v>
      </c>
      <c r="F1700" t="s">
        <v>802</v>
      </c>
      <c r="G1700" t="s">
        <v>28</v>
      </c>
      <c r="H1700">
        <v>4</v>
      </c>
      <c r="I1700">
        <v>11</v>
      </c>
      <c r="J1700">
        <v>2003</v>
      </c>
      <c r="K1700" t="s">
        <v>278</v>
      </c>
      <c r="L1700">
        <v>90</v>
      </c>
      <c r="M1700" t="s">
        <v>3151</v>
      </c>
      <c r="N1700" t="s">
        <v>417</v>
      </c>
      <c r="O1700" t="s">
        <v>418</v>
      </c>
      <c r="P1700" t="s">
        <v>419</v>
      </c>
      <c r="Q1700" t="s">
        <v>34</v>
      </c>
      <c r="R1700" t="s">
        <v>420</v>
      </c>
      <c r="S1700" t="s">
        <v>73</v>
      </c>
      <c r="T1700" t="s">
        <v>167</v>
      </c>
      <c r="U1700" t="s">
        <v>38</v>
      </c>
      <c r="V1700" t="s">
        <v>39</v>
      </c>
      <c r="W1700" t="s">
        <v>421</v>
      </c>
      <c r="X1700" t="s">
        <v>422</v>
      </c>
      <c r="Y1700" t="s">
        <v>42</v>
      </c>
    </row>
    <row r="1701" spans="1:25" x14ac:dyDescent="0.25">
      <c r="A1701">
        <v>10192</v>
      </c>
      <c r="B1701">
        <v>46</v>
      </c>
      <c r="C1701" t="s">
        <v>3159</v>
      </c>
      <c r="D1701">
        <v>2</v>
      </c>
      <c r="E1701" t="s">
        <v>3160</v>
      </c>
      <c r="F1701" t="s">
        <v>804</v>
      </c>
      <c r="G1701" t="s">
        <v>28</v>
      </c>
      <c r="H1701">
        <v>4</v>
      </c>
      <c r="I1701">
        <v>11</v>
      </c>
      <c r="J1701">
        <v>2003</v>
      </c>
      <c r="K1701" t="s">
        <v>278</v>
      </c>
      <c r="L1701">
        <v>90</v>
      </c>
      <c r="M1701" t="s">
        <v>3151</v>
      </c>
      <c r="N1701" t="s">
        <v>425</v>
      </c>
      <c r="O1701" t="s">
        <v>426</v>
      </c>
      <c r="P1701" t="s">
        <v>427</v>
      </c>
      <c r="Q1701" t="s">
        <v>34</v>
      </c>
      <c r="R1701" t="s">
        <v>428</v>
      </c>
      <c r="S1701" t="s">
        <v>429</v>
      </c>
      <c r="T1701" t="s">
        <v>430</v>
      </c>
      <c r="U1701" t="s">
        <v>38</v>
      </c>
      <c r="V1701" t="s">
        <v>39</v>
      </c>
      <c r="W1701" t="s">
        <v>75</v>
      </c>
      <c r="X1701" t="s">
        <v>422</v>
      </c>
      <c r="Y1701" t="s">
        <v>65</v>
      </c>
    </row>
    <row r="1702" spans="1:25" x14ac:dyDescent="0.25">
      <c r="A1702">
        <v>10204</v>
      </c>
      <c r="B1702">
        <v>47</v>
      </c>
      <c r="C1702" t="s">
        <v>3161</v>
      </c>
      <c r="D1702">
        <v>8</v>
      </c>
      <c r="E1702" t="s">
        <v>3162</v>
      </c>
      <c r="F1702" t="s">
        <v>814</v>
      </c>
      <c r="G1702" t="s">
        <v>28</v>
      </c>
      <c r="H1702">
        <v>4</v>
      </c>
      <c r="I1702">
        <v>12</v>
      </c>
      <c r="J1702">
        <v>2003</v>
      </c>
      <c r="K1702" t="s">
        <v>278</v>
      </c>
      <c r="L1702">
        <v>90</v>
      </c>
      <c r="M1702" t="s">
        <v>3151</v>
      </c>
      <c r="N1702" t="s">
        <v>885</v>
      </c>
      <c r="O1702" t="s">
        <v>886</v>
      </c>
      <c r="P1702" t="s">
        <v>887</v>
      </c>
      <c r="Q1702" t="s">
        <v>888</v>
      </c>
      <c r="R1702" t="s">
        <v>35</v>
      </c>
      <c r="S1702" t="s">
        <v>36</v>
      </c>
      <c r="T1702" t="s">
        <v>37</v>
      </c>
      <c r="U1702" t="s">
        <v>38</v>
      </c>
      <c r="V1702" t="s">
        <v>39</v>
      </c>
      <c r="W1702" t="s">
        <v>75</v>
      </c>
      <c r="X1702" t="s">
        <v>889</v>
      </c>
      <c r="Y1702" t="s">
        <v>65</v>
      </c>
    </row>
    <row r="1703" spans="1:25" x14ac:dyDescent="0.25">
      <c r="A1703">
        <v>10212</v>
      </c>
      <c r="B1703">
        <v>45</v>
      </c>
      <c r="C1703" t="s">
        <v>2005</v>
      </c>
      <c r="D1703">
        <v>1</v>
      </c>
      <c r="E1703" t="s">
        <v>3163</v>
      </c>
      <c r="F1703" t="s">
        <v>1069</v>
      </c>
      <c r="G1703" t="s">
        <v>28</v>
      </c>
      <c r="H1703">
        <v>1</v>
      </c>
      <c r="I1703">
        <v>1</v>
      </c>
      <c r="J1703">
        <v>2004</v>
      </c>
      <c r="K1703" t="s">
        <v>278</v>
      </c>
      <c r="L1703">
        <v>90</v>
      </c>
      <c r="M1703" t="s">
        <v>3151</v>
      </c>
      <c r="N1703" t="s">
        <v>268</v>
      </c>
      <c r="O1703" t="s">
        <v>269</v>
      </c>
      <c r="P1703" t="s">
        <v>270</v>
      </c>
      <c r="Q1703" t="s">
        <v>34</v>
      </c>
      <c r="R1703" t="s">
        <v>271</v>
      </c>
      <c r="S1703" t="s">
        <v>34</v>
      </c>
      <c r="T1703" t="s">
        <v>272</v>
      </c>
      <c r="U1703" t="s">
        <v>273</v>
      </c>
      <c r="V1703" t="s">
        <v>52</v>
      </c>
      <c r="W1703" t="s">
        <v>274</v>
      </c>
      <c r="X1703" t="s">
        <v>275</v>
      </c>
      <c r="Y1703" t="s">
        <v>65</v>
      </c>
    </row>
    <row r="1704" spans="1:25" x14ac:dyDescent="0.25">
      <c r="A1704">
        <v>10227</v>
      </c>
      <c r="B1704">
        <v>47</v>
      </c>
      <c r="C1704" t="s">
        <v>2005</v>
      </c>
      <c r="D1704">
        <v>14</v>
      </c>
      <c r="E1704" t="s">
        <v>3164</v>
      </c>
      <c r="F1704" t="s">
        <v>1391</v>
      </c>
      <c r="G1704" t="s">
        <v>28</v>
      </c>
      <c r="H1704">
        <v>1</v>
      </c>
      <c r="I1704">
        <v>3</v>
      </c>
      <c r="J1704">
        <v>2004</v>
      </c>
      <c r="K1704" t="s">
        <v>278</v>
      </c>
      <c r="L1704">
        <v>90</v>
      </c>
      <c r="M1704" t="s">
        <v>3151</v>
      </c>
      <c r="N1704" t="s">
        <v>338</v>
      </c>
      <c r="O1704" t="s">
        <v>339</v>
      </c>
      <c r="P1704" t="s">
        <v>340</v>
      </c>
      <c r="Q1704" t="s">
        <v>34</v>
      </c>
      <c r="R1704" t="s">
        <v>341</v>
      </c>
      <c r="S1704" t="s">
        <v>34</v>
      </c>
      <c r="T1704" t="s">
        <v>342</v>
      </c>
      <c r="U1704" t="s">
        <v>51</v>
      </c>
      <c r="V1704" t="s">
        <v>52</v>
      </c>
      <c r="W1704" t="s">
        <v>343</v>
      </c>
      <c r="X1704" t="s">
        <v>344</v>
      </c>
      <c r="Y1704" t="s">
        <v>65</v>
      </c>
    </row>
    <row r="1705" spans="1:25" x14ac:dyDescent="0.25">
      <c r="A1705">
        <v>10241</v>
      </c>
      <c r="B1705">
        <v>47</v>
      </c>
      <c r="C1705" t="s">
        <v>3165</v>
      </c>
      <c r="D1705">
        <v>6</v>
      </c>
      <c r="E1705" t="s">
        <v>3166</v>
      </c>
      <c r="F1705" t="s">
        <v>1313</v>
      </c>
      <c r="G1705" t="s">
        <v>28</v>
      </c>
      <c r="H1705">
        <v>2</v>
      </c>
      <c r="I1705">
        <v>4</v>
      </c>
      <c r="J1705">
        <v>2004</v>
      </c>
      <c r="K1705" t="s">
        <v>278</v>
      </c>
      <c r="L1705">
        <v>90</v>
      </c>
      <c r="M1705" t="s">
        <v>3151</v>
      </c>
      <c r="N1705" t="s">
        <v>1255</v>
      </c>
      <c r="O1705" t="s">
        <v>1256</v>
      </c>
      <c r="P1705" t="s">
        <v>1257</v>
      </c>
      <c r="Q1705" t="s">
        <v>34</v>
      </c>
      <c r="R1705" t="s">
        <v>1258</v>
      </c>
      <c r="S1705" t="s">
        <v>34</v>
      </c>
      <c r="T1705" t="s">
        <v>1259</v>
      </c>
      <c r="U1705" t="s">
        <v>51</v>
      </c>
      <c r="V1705" t="s">
        <v>52</v>
      </c>
      <c r="W1705" t="s">
        <v>1260</v>
      </c>
      <c r="X1705" t="s">
        <v>1261</v>
      </c>
      <c r="Y1705" t="s">
        <v>65</v>
      </c>
    </row>
    <row r="1706" spans="1:25" x14ac:dyDescent="0.25">
      <c r="A1706">
        <v>10267</v>
      </c>
      <c r="B1706">
        <v>38</v>
      </c>
      <c r="C1706" t="s">
        <v>3167</v>
      </c>
      <c r="D1706">
        <v>3</v>
      </c>
      <c r="E1706" t="s">
        <v>3168</v>
      </c>
      <c r="F1706" t="s">
        <v>2717</v>
      </c>
      <c r="G1706" t="s">
        <v>28</v>
      </c>
      <c r="H1706">
        <v>3</v>
      </c>
      <c r="I1706">
        <v>7</v>
      </c>
      <c r="J1706">
        <v>2004</v>
      </c>
      <c r="K1706" t="s">
        <v>278</v>
      </c>
      <c r="L1706">
        <v>90</v>
      </c>
      <c r="M1706" t="s">
        <v>3151</v>
      </c>
      <c r="N1706" t="s">
        <v>885</v>
      </c>
      <c r="O1706" t="s">
        <v>886</v>
      </c>
      <c r="P1706" t="s">
        <v>887</v>
      </c>
      <c r="Q1706" t="s">
        <v>888</v>
      </c>
      <c r="R1706" t="s">
        <v>35</v>
      </c>
      <c r="S1706" t="s">
        <v>36</v>
      </c>
      <c r="T1706" t="s">
        <v>37</v>
      </c>
      <c r="U1706" t="s">
        <v>38</v>
      </c>
      <c r="V1706" t="s">
        <v>39</v>
      </c>
      <c r="W1706" t="s">
        <v>75</v>
      </c>
      <c r="X1706" t="s">
        <v>889</v>
      </c>
      <c r="Y1706" t="s">
        <v>65</v>
      </c>
    </row>
    <row r="1707" spans="1:25" x14ac:dyDescent="0.25">
      <c r="A1707">
        <v>10279</v>
      </c>
      <c r="B1707">
        <v>49</v>
      </c>
      <c r="C1707" t="s">
        <v>3169</v>
      </c>
      <c r="D1707">
        <v>3</v>
      </c>
      <c r="E1707" t="s">
        <v>3170</v>
      </c>
      <c r="F1707" t="s">
        <v>2720</v>
      </c>
      <c r="G1707" t="s">
        <v>28</v>
      </c>
      <c r="H1707">
        <v>3</v>
      </c>
      <c r="I1707">
        <v>8</v>
      </c>
      <c r="J1707">
        <v>2004</v>
      </c>
      <c r="K1707" t="s">
        <v>278</v>
      </c>
      <c r="L1707">
        <v>90</v>
      </c>
      <c r="M1707" t="s">
        <v>3151</v>
      </c>
      <c r="N1707" t="s">
        <v>268</v>
      </c>
      <c r="O1707" t="s">
        <v>269</v>
      </c>
      <c r="P1707" t="s">
        <v>270</v>
      </c>
      <c r="Q1707" t="s">
        <v>34</v>
      </c>
      <c r="R1707" t="s">
        <v>271</v>
      </c>
      <c r="S1707" t="s">
        <v>34</v>
      </c>
      <c r="T1707" t="s">
        <v>272</v>
      </c>
      <c r="U1707" t="s">
        <v>273</v>
      </c>
      <c r="V1707" t="s">
        <v>52</v>
      </c>
      <c r="W1707" t="s">
        <v>274</v>
      </c>
      <c r="X1707" t="s">
        <v>275</v>
      </c>
      <c r="Y1707" t="s">
        <v>65</v>
      </c>
    </row>
    <row r="1708" spans="1:25" x14ac:dyDescent="0.25">
      <c r="A1708">
        <v>10288</v>
      </c>
      <c r="B1708">
        <v>35</v>
      </c>
      <c r="C1708" t="s">
        <v>3171</v>
      </c>
      <c r="D1708">
        <v>9</v>
      </c>
      <c r="E1708" t="s">
        <v>3172</v>
      </c>
      <c r="F1708" t="s">
        <v>1485</v>
      </c>
      <c r="G1708" t="s">
        <v>28</v>
      </c>
      <c r="H1708">
        <v>3</v>
      </c>
      <c r="I1708">
        <v>9</v>
      </c>
      <c r="J1708">
        <v>2004</v>
      </c>
      <c r="K1708" t="s">
        <v>278</v>
      </c>
      <c r="L1708">
        <v>90</v>
      </c>
      <c r="M1708" t="s">
        <v>3151</v>
      </c>
      <c r="N1708" t="s">
        <v>743</v>
      </c>
      <c r="O1708" t="s">
        <v>744</v>
      </c>
      <c r="P1708" t="s">
        <v>745</v>
      </c>
      <c r="Q1708" t="s">
        <v>746</v>
      </c>
      <c r="R1708" t="s">
        <v>305</v>
      </c>
      <c r="S1708" t="s">
        <v>34</v>
      </c>
      <c r="T1708" t="s">
        <v>747</v>
      </c>
      <c r="U1708" t="s">
        <v>305</v>
      </c>
      <c r="V1708" t="s">
        <v>140</v>
      </c>
      <c r="W1708" t="s">
        <v>748</v>
      </c>
      <c r="X1708" t="s">
        <v>749</v>
      </c>
      <c r="Y1708" t="s">
        <v>42</v>
      </c>
    </row>
    <row r="1709" spans="1:25" x14ac:dyDescent="0.25">
      <c r="A1709">
        <v>10302</v>
      </c>
      <c r="B1709">
        <v>49</v>
      </c>
      <c r="C1709" t="s">
        <v>77</v>
      </c>
      <c r="D1709">
        <v>5</v>
      </c>
      <c r="E1709" t="s">
        <v>3173</v>
      </c>
      <c r="F1709" t="s">
        <v>588</v>
      </c>
      <c r="G1709" t="s">
        <v>28</v>
      </c>
      <c r="H1709">
        <v>4</v>
      </c>
      <c r="I1709">
        <v>10</v>
      </c>
      <c r="J1709">
        <v>2003</v>
      </c>
      <c r="K1709" t="s">
        <v>278</v>
      </c>
      <c r="L1709">
        <v>90</v>
      </c>
      <c r="M1709" t="s">
        <v>3151</v>
      </c>
      <c r="N1709" t="s">
        <v>257</v>
      </c>
      <c r="O1709" t="s">
        <v>258</v>
      </c>
      <c r="P1709" t="s">
        <v>259</v>
      </c>
      <c r="Q1709" t="s">
        <v>34</v>
      </c>
      <c r="R1709" t="s">
        <v>260</v>
      </c>
      <c r="S1709" t="s">
        <v>34</v>
      </c>
      <c r="T1709" t="s">
        <v>261</v>
      </c>
      <c r="U1709" t="s">
        <v>262</v>
      </c>
      <c r="V1709" t="s">
        <v>52</v>
      </c>
      <c r="W1709" t="s">
        <v>263</v>
      </c>
      <c r="X1709" t="s">
        <v>264</v>
      </c>
      <c r="Y1709" t="s">
        <v>65</v>
      </c>
    </row>
    <row r="1710" spans="1:25" x14ac:dyDescent="0.25">
      <c r="A1710">
        <v>10311</v>
      </c>
      <c r="B1710">
        <v>28</v>
      </c>
      <c r="C1710" t="s">
        <v>3174</v>
      </c>
      <c r="D1710">
        <v>4</v>
      </c>
      <c r="E1710" t="s">
        <v>3175</v>
      </c>
      <c r="F1710" t="s">
        <v>856</v>
      </c>
      <c r="G1710" t="s">
        <v>28</v>
      </c>
      <c r="H1710">
        <v>4</v>
      </c>
      <c r="I1710">
        <v>10</v>
      </c>
      <c r="J1710">
        <v>2004</v>
      </c>
      <c r="K1710" t="s">
        <v>278</v>
      </c>
      <c r="L1710">
        <v>90</v>
      </c>
      <c r="M1710" t="s">
        <v>3151</v>
      </c>
      <c r="N1710" t="s">
        <v>268</v>
      </c>
      <c r="O1710" t="s">
        <v>269</v>
      </c>
      <c r="P1710" t="s">
        <v>270</v>
      </c>
      <c r="Q1710" t="s">
        <v>34</v>
      </c>
      <c r="R1710" t="s">
        <v>271</v>
      </c>
      <c r="S1710" t="s">
        <v>34</v>
      </c>
      <c r="T1710" t="s">
        <v>272</v>
      </c>
      <c r="U1710" t="s">
        <v>273</v>
      </c>
      <c r="V1710" t="s">
        <v>52</v>
      </c>
      <c r="W1710" t="s">
        <v>274</v>
      </c>
      <c r="X1710" t="s">
        <v>275</v>
      </c>
      <c r="Y1710" t="s">
        <v>42</v>
      </c>
    </row>
    <row r="1711" spans="1:25" x14ac:dyDescent="0.25">
      <c r="A1711">
        <v>10321</v>
      </c>
      <c r="B1711">
        <v>30</v>
      </c>
      <c r="C1711" t="s">
        <v>2723</v>
      </c>
      <c r="D1711">
        <v>1</v>
      </c>
      <c r="E1711" t="s">
        <v>3176</v>
      </c>
      <c r="F1711" t="s">
        <v>424</v>
      </c>
      <c r="G1711" t="s">
        <v>28</v>
      </c>
      <c r="H1711">
        <v>4</v>
      </c>
      <c r="I1711">
        <v>11</v>
      </c>
      <c r="J1711">
        <v>2004</v>
      </c>
      <c r="K1711" t="s">
        <v>278</v>
      </c>
      <c r="L1711">
        <v>90</v>
      </c>
      <c r="M1711" t="s">
        <v>3151</v>
      </c>
      <c r="N1711" t="s">
        <v>248</v>
      </c>
      <c r="O1711" t="s">
        <v>249</v>
      </c>
      <c r="P1711" t="s">
        <v>250</v>
      </c>
      <c r="Q1711" t="s">
        <v>34</v>
      </c>
      <c r="R1711" t="s">
        <v>251</v>
      </c>
      <c r="S1711" t="s">
        <v>185</v>
      </c>
      <c r="T1711" t="s">
        <v>252</v>
      </c>
      <c r="U1711" t="s">
        <v>38</v>
      </c>
      <c r="V1711" t="s">
        <v>39</v>
      </c>
      <c r="W1711" t="s">
        <v>253</v>
      </c>
      <c r="X1711" t="s">
        <v>254</v>
      </c>
      <c r="Y1711" t="s">
        <v>42</v>
      </c>
    </row>
    <row r="1712" spans="1:25" x14ac:dyDescent="0.25">
      <c r="A1712">
        <v>10332</v>
      </c>
      <c r="B1712">
        <v>39</v>
      </c>
      <c r="C1712" t="s">
        <v>3177</v>
      </c>
      <c r="D1712">
        <v>7</v>
      </c>
      <c r="E1712" t="s">
        <v>3178</v>
      </c>
      <c r="F1712" t="s">
        <v>1337</v>
      </c>
      <c r="G1712" t="s">
        <v>28</v>
      </c>
      <c r="H1712">
        <v>4</v>
      </c>
      <c r="I1712">
        <v>11</v>
      </c>
      <c r="J1712">
        <v>2004</v>
      </c>
      <c r="K1712" t="s">
        <v>278</v>
      </c>
      <c r="L1712">
        <v>90</v>
      </c>
      <c r="M1712" t="s">
        <v>3151</v>
      </c>
      <c r="N1712" t="s">
        <v>927</v>
      </c>
      <c r="O1712" t="s">
        <v>928</v>
      </c>
      <c r="P1712" t="s">
        <v>929</v>
      </c>
      <c r="Q1712" t="s">
        <v>34</v>
      </c>
      <c r="R1712" t="s">
        <v>930</v>
      </c>
      <c r="S1712" t="s">
        <v>34</v>
      </c>
      <c r="T1712" t="s">
        <v>931</v>
      </c>
      <c r="U1712" t="s">
        <v>262</v>
      </c>
      <c r="V1712" t="s">
        <v>52</v>
      </c>
      <c r="W1712" t="s">
        <v>932</v>
      </c>
      <c r="X1712" t="s">
        <v>137</v>
      </c>
      <c r="Y1712" t="s">
        <v>65</v>
      </c>
    </row>
    <row r="1713" spans="1:25" x14ac:dyDescent="0.25">
      <c r="A1713">
        <v>10346</v>
      </c>
      <c r="B1713">
        <v>25</v>
      </c>
      <c r="C1713" t="s">
        <v>77</v>
      </c>
      <c r="D1713">
        <v>1</v>
      </c>
      <c r="E1713" t="s">
        <v>3179</v>
      </c>
      <c r="F1713" t="s">
        <v>434</v>
      </c>
      <c r="G1713" t="s">
        <v>28</v>
      </c>
      <c r="H1713">
        <v>4</v>
      </c>
      <c r="I1713">
        <v>11</v>
      </c>
      <c r="J1713">
        <v>2004</v>
      </c>
      <c r="K1713" t="s">
        <v>278</v>
      </c>
      <c r="L1713">
        <v>90</v>
      </c>
      <c r="M1713" t="s">
        <v>3151</v>
      </c>
      <c r="N1713" t="s">
        <v>1318</v>
      </c>
      <c r="O1713" t="s">
        <v>1319</v>
      </c>
      <c r="P1713" t="s">
        <v>1320</v>
      </c>
      <c r="Q1713" t="s">
        <v>34</v>
      </c>
      <c r="R1713" t="s">
        <v>1321</v>
      </c>
      <c r="S1713" t="s">
        <v>1322</v>
      </c>
      <c r="T1713" t="s">
        <v>1323</v>
      </c>
      <c r="U1713" t="s">
        <v>38</v>
      </c>
      <c r="V1713" t="s">
        <v>39</v>
      </c>
      <c r="W1713" t="s">
        <v>168</v>
      </c>
      <c r="X1713" t="s">
        <v>705</v>
      </c>
      <c r="Y1713" t="s">
        <v>42</v>
      </c>
    </row>
    <row r="1714" spans="1:25" x14ac:dyDescent="0.25">
      <c r="A1714">
        <v>10368</v>
      </c>
      <c r="B1714">
        <v>40</v>
      </c>
      <c r="C1714" t="s">
        <v>77</v>
      </c>
      <c r="D1714">
        <v>2</v>
      </c>
      <c r="E1714" t="s">
        <v>3180</v>
      </c>
      <c r="F1714" t="s">
        <v>3181</v>
      </c>
      <c r="G1714" t="s">
        <v>28</v>
      </c>
      <c r="H1714">
        <v>1</v>
      </c>
      <c r="I1714">
        <v>1</v>
      </c>
      <c r="J1714">
        <v>2005</v>
      </c>
      <c r="K1714" t="s">
        <v>278</v>
      </c>
      <c r="L1714">
        <v>90</v>
      </c>
      <c r="M1714" t="s">
        <v>3151</v>
      </c>
      <c r="N1714" t="s">
        <v>417</v>
      </c>
      <c r="O1714" t="s">
        <v>418</v>
      </c>
      <c r="P1714" t="s">
        <v>419</v>
      </c>
      <c r="Q1714" t="s">
        <v>34</v>
      </c>
      <c r="R1714" t="s">
        <v>420</v>
      </c>
      <c r="S1714" t="s">
        <v>73</v>
      </c>
      <c r="T1714" t="s">
        <v>167</v>
      </c>
      <c r="U1714" t="s">
        <v>38</v>
      </c>
      <c r="V1714" t="s">
        <v>39</v>
      </c>
      <c r="W1714" t="s">
        <v>421</v>
      </c>
      <c r="X1714" t="s">
        <v>422</v>
      </c>
      <c r="Y1714" t="s">
        <v>65</v>
      </c>
    </row>
    <row r="1715" spans="1:25" x14ac:dyDescent="0.25">
      <c r="A1715">
        <v>10380</v>
      </c>
      <c r="B1715">
        <v>36</v>
      </c>
      <c r="C1715" t="s">
        <v>3182</v>
      </c>
      <c r="D1715">
        <v>6</v>
      </c>
      <c r="E1715" t="s">
        <v>3183</v>
      </c>
      <c r="F1715" t="s">
        <v>1413</v>
      </c>
      <c r="G1715" t="s">
        <v>28</v>
      </c>
      <c r="H1715">
        <v>1</v>
      </c>
      <c r="I1715">
        <v>2</v>
      </c>
      <c r="J1715">
        <v>2005</v>
      </c>
      <c r="K1715" t="s">
        <v>278</v>
      </c>
      <c r="L1715">
        <v>90</v>
      </c>
      <c r="M1715" t="s">
        <v>3151</v>
      </c>
      <c r="N1715" t="s">
        <v>268</v>
      </c>
      <c r="O1715" t="s">
        <v>269</v>
      </c>
      <c r="P1715" t="s">
        <v>270</v>
      </c>
      <c r="Q1715" t="s">
        <v>34</v>
      </c>
      <c r="R1715" t="s">
        <v>271</v>
      </c>
      <c r="S1715" t="s">
        <v>34</v>
      </c>
      <c r="T1715" t="s">
        <v>272</v>
      </c>
      <c r="U1715" t="s">
        <v>273</v>
      </c>
      <c r="V1715" t="s">
        <v>52</v>
      </c>
      <c r="W1715" t="s">
        <v>274</v>
      </c>
      <c r="X1715" t="s">
        <v>275</v>
      </c>
      <c r="Y1715" t="s">
        <v>42</v>
      </c>
    </row>
    <row r="1716" spans="1:25" x14ac:dyDescent="0.25">
      <c r="A1716">
        <v>10407</v>
      </c>
      <c r="B1716">
        <v>76</v>
      </c>
      <c r="C1716" t="s">
        <v>3165</v>
      </c>
      <c r="D1716">
        <v>6</v>
      </c>
      <c r="E1716" t="s">
        <v>1296</v>
      </c>
      <c r="F1716" t="s">
        <v>1498</v>
      </c>
      <c r="G1716" t="s">
        <v>708</v>
      </c>
      <c r="H1716">
        <v>2</v>
      </c>
      <c r="I1716">
        <v>4</v>
      </c>
      <c r="J1716">
        <v>2005</v>
      </c>
      <c r="K1716" t="s">
        <v>278</v>
      </c>
      <c r="L1716">
        <v>90</v>
      </c>
      <c r="M1716" t="s">
        <v>3151</v>
      </c>
      <c r="N1716" t="s">
        <v>701</v>
      </c>
      <c r="O1716" t="s">
        <v>702</v>
      </c>
      <c r="P1716" t="s">
        <v>703</v>
      </c>
      <c r="Q1716" t="s">
        <v>34</v>
      </c>
      <c r="R1716" t="s">
        <v>704</v>
      </c>
      <c r="S1716" t="s">
        <v>73</v>
      </c>
      <c r="T1716" t="s">
        <v>92</v>
      </c>
      <c r="U1716" t="s">
        <v>38</v>
      </c>
      <c r="V1716" t="s">
        <v>39</v>
      </c>
      <c r="W1716" t="s">
        <v>149</v>
      </c>
      <c r="X1716" t="s">
        <v>705</v>
      </c>
      <c r="Y1716" t="s">
        <v>229</v>
      </c>
    </row>
    <row r="1717" spans="1:25" x14ac:dyDescent="0.25">
      <c r="A1717">
        <v>10420</v>
      </c>
      <c r="B1717">
        <v>39</v>
      </c>
      <c r="C1717" t="s">
        <v>77</v>
      </c>
      <c r="D1717">
        <v>9</v>
      </c>
      <c r="E1717" t="s">
        <v>3184</v>
      </c>
      <c r="F1717" t="s">
        <v>1589</v>
      </c>
      <c r="G1717" t="s">
        <v>468</v>
      </c>
      <c r="H1717">
        <v>2</v>
      </c>
      <c r="I1717">
        <v>5</v>
      </c>
      <c r="J1717">
        <v>2005</v>
      </c>
      <c r="K1717" t="s">
        <v>278</v>
      </c>
      <c r="L1717">
        <v>90</v>
      </c>
      <c r="M1717" t="s">
        <v>3151</v>
      </c>
      <c r="N1717" t="s">
        <v>233</v>
      </c>
      <c r="O1717" t="s">
        <v>234</v>
      </c>
      <c r="P1717" t="s">
        <v>235</v>
      </c>
      <c r="Q1717" t="s">
        <v>236</v>
      </c>
      <c r="R1717" t="s">
        <v>237</v>
      </c>
      <c r="S1717" t="s">
        <v>238</v>
      </c>
      <c r="T1717" t="s">
        <v>239</v>
      </c>
      <c r="U1717" t="s">
        <v>139</v>
      </c>
      <c r="V1717" t="s">
        <v>140</v>
      </c>
      <c r="W1717" t="s">
        <v>240</v>
      </c>
      <c r="X1717" t="s">
        <v>241</v>
      </c>
      <c r="Y1717" t="s">
        <v>65</v>
      </c>
    </row>
    <row r="1718" spans="1:25" x14ac:dyDescent="0.25">
      <c r="A1718">
        <v>10104</v>
      </c>
      <c r="B1718">
        <v>44</v>
      </c>
      <c r="C1718" t="s">
        <v>3185</v>
      </c>
      <c r="D1718">
        <v>10</v>
      </c>
      <c r="E1718" t="s">
        <v>1433</v>
      </c>
      <c r="F1718" t="s">
        <v>1026</v>
      </c>
      <c r="G1718" t="s">
        <v>28</v>
      </c>
      <c r="H1718">
        <v>1</v>
      </c>
      <c r="I1718">
        <v>1</v>
      </c>
      <c r="J1718">
        <v>2003</v>
      </c>
      <c r="K1718" t="s">
        <v>278</v>
      </c>
      <c r="L1718">
        <v>35</v>
      </c>
      <c r="M1718" t="s">
        <v>3186</v>
      </c>
      <c r="N1718" t="s">
        <v>268</v>
      </c>
      <c r="O1718" t="s">
        <v>269</v>
      </c>
      <c r="P1718" t="s">
        <v>270</v>
      </c>
      <c r="Q1718" t="s">
        <v>34</v>
      </c>
      <c r="R1718" t="s">
        <v>271</v>
      </c>
      <c r="S1718" t="s">
        <v>34</v>
      </c>
      <c r="T1718" t="s">
        <v>272</v>
      </c>
      <c r="U1718" t="s">
        <v>273</v>
      </c>
      <c r="V1718" t="s">
        <v>52</v>
      </c>
      <c r="W1718" t="s">
        <v>274</v>
      </c>
      <c r="X1718" t="s">
        <v>275</v>
      </c>
      <c r="Y1718" t="s">
        <v>42</v>
      </c>
    </row>
    <row r="1719" spans="1:25" x14ac:dyDescent="0.25">
      <c r="A1719">
        <v>10114</v>
      </c>
      <c r="B1719">
        <v>24</v>
      </c>
      <c r="C1719" t="s">
        <v>3187</v>
      </c>
      <c r="D1719">
        <v>1</v>
      </c>
      <c r="E1719" t="s">
        <v>3188</v>
      </c>
      <c r="F1719" t="s">
        <v>712</v>
      </c>
      <c r="G1719" t="s">
        <v>28</v>
      </c>
      <c r="H1719">
        <v>2</v>
      </c>
      <c r="I1719">
        <v>4</v>
      </c>
      <c r="J1719">
        <v>2003</v>
      </c>
      <c r="K1719" t="s">
        <v>278</v>
      </c>
      <c r="L1719">
        <v>35</v>
      </c>
      <c r="M1719" t="s">
        <v>3186</v>
      </c>
      <c r="N1719" t="s">
        <v>713</v>
      </c>
      <c r="O1719" t="s">
        <v>714</v>
      </c>
      <c r="P1719" t="s">
        <v>715</v>
      </c>
      <c r="Q1719" t="s">
        <v>34</v>
      </c>
      <c r="R1719" t="s">
        <v>61</v>
      </c>
      <c r="S1719" t="s">
        <v>34</v>
      </c>
      <c r="T1719" t="s">
        <v>716</v>
      </c>
      <c r="U1719" t="s">
        <v>51</v>
      </c>
      <c r="V1719" t="s">
        <v>52</v>
      </c>
      <c r="W1719" t="s">
        <v>717</v>
      </c>
      <c r="X1719" t="s">
        <v>718</v>
      </c>
      <c r="Y1719" t="s">
        <v>42</v>
      </c>
    </row>
    <row r="1720" spans="1:25" x14ac:dyDescent="0.25">
      <c r="A1720">
        <v>10127</v>
      </c>
      <c r="B1720">
        <v>39</v>
      </c>
      <c r="C1720" t="s">
        <v>3189</v>
      </c>
      <c r="D1720">
        <v>12</v>
      </c>
      <c r="E1720" t="s">
        <v>3190</v>
      </c>
      <c r="F1720" t="s">
        <v>884</v>
      </c>
      <c r="G1720" t="s">
        <v>28</v>
      </c>
      <c r="H1720">
        <v>2</v>
      </c>
      <c r="I1720">
        <v>6</v>
      </c>
      <c r="J1720">
        <v>2003</v>
      </c>
      <c r="K1720" t="s">
        <v>278</v>
      </c>
      <c r="L1720">
        <v>35</v>
      </c>
      <c r="M1720" t="s">
        <v>3186</v>
      </c>
      <c r="N1720" t="s">
        <v>885</v>
      </c>
      <c r="O1720" t="s">
        <v>886</v>
      </c>
      <c r="P1720" t="s">
        <v>887</v>
      </c>
      <c r="Q1720" t="s">
        <v>888</v>
      </c>
      <c r="R1720" t="s">
        <v>35</v>
      </c>
      <c r="S1720" t="s">
        <v>36</v>
      </c>
      <c r="T1720" t="s">
        <v>37</v>
      </c>
      <c r="U1720" t="s">
        <v>38</v>
      </c>
      <c r="V1720" t="s">
        <v>39</v>
      </c>
      <c r="W1720" t="s">
        <v>75</v>
      </c>
      <c r="X1720" t="s">
        <v>889</v>
      </c>
      <c r="Y1720" t="s">
        <v>42</v>
      </c>
    </row>
    <row r="1721" spans="1:25" x14ac:dyDescent="0.25">
      <c r="A1721">
        <v>10141</v>
      </c>
      <c r="B1721">
        <v>21</v>
      </c>
      <c r="C1721" t="s">
        <v>3191</v>
      </c>
      <c r="D1721">
        <v>6</v>
      </c>
      <c r="E1721" t="s">
        <v>3192</v>
      </c>
      <c r="F1721" t="s">
        <v>1177</v>
      </c>
      <c r="G1721" t="s">
        <v>28</v>
      </c>
      <c r="H1721">
        <v>3</v>
      </c>
      <c r="I1721">
        <v>8</v>
      </c>
      <c r="J1721">
        <v>2003</v>
      </c>
      <c r="K1721" t="s">
        <v>278</v>
      </c>
      <c r="L1721">
        <v>35</v>
      </c>
      <c r="M1721" t="s">
        <v>3186</v>
      </c>
      <c r="N1721" t="s">
        <v>866</v>
      </c>
      <c r="O1721" t="s">
        <v>867</v>
      </c>
      <c r="P1721" t="s">
        <v>868</v>
      </c>
      <c r="Q1721" t="s">
        <v>34</v>
      </c>
      <c r="R1721" t="s">
        <v>869</v>
      </c>
      <c r="S1721" t="s">
        <v>34</v>
      </c>
      <c r="T1721" t="s">
        <v>870</v>
      </c>
      <c r="U1721" t="s">
        <v>196</v>
      </c>
      <c r="V1721" t="s">
        <v>52</v>
      </c>
      <c r="W1721" t="s">
        <v>871</v>
      </c>
      <c r="X1721" t="s">
        <v>872</v>
      </c>
      <c r="Y1721" t="s">
        <v>42</v>
      </c>
    </row>
    <row r="1722" spans="1:25" x14ac:dyDescent="0.25">
      <c r="A1722">
        <v>10151</v>
      </c>
      <c r="B1722">
        <v>30</v>
      </c>
      <c r="C1722" t="s">
        <v>3193</v>
      </c>
      <c r="D1722">
        <v>4</v>
      </c>
      <c r="E1722" t="s">
        <v>3194</v>
      </c>
      <c r="F1722" t="s">
        <v>1179</v>
      </c>
      <c r="G1722" t="s">
        <v>28</v>
      </c>
      <c r="H1722">
        <v>3</v>
      </c>
      <c r="I1722">
        <v>9</v>
      </c>
      <c r="J1722">
        <v>2003</v>
      </c>
      <c r="K1722" t="s">
        <v>278</v>
      </c>
      <c r="L1722">
        <v>35</v>
      </c>
      <c r="M1722" t="s">
        <v>3186</v>
      </c>
      <c r="N1722" t="s">
        <v>688</v>
      </c>
      <c r="O1722" t="s">
        <v>689</v>
      </c>
      <c r="P1722" t="s">
        <v>690</v>
      </c>
      <c r="Q1722" t="s">
        <v>34</v>
      </c>
      <c r="R1722" t="s">
        <v>691</v>
      </c>
      <c r="S1722" t="s">
        <v>34</v>
      </c>
      <c r="T1722" t="s">
        <v>692</v>
      </c>
      <c r="U1722" t="s">
        <v>196</v>
      </c>
      <c r="V1722" t="s">
        <v>52</v>
      </c>
      <c r="W1722" t="s">
        <v>693</v>
      </c>
      <c r="X1722" t="s">
        <v>694</v>
      </c>
      <c r="Y1722" t="s">
        <v>42</v>
      </c>
    </row>
    <row r="1723" spans="1:25" x14ac:dyDescent="0.25">
      <c r="A1723">
        <v>10165</v>
      </c>
      <c r="B1723">
        <v>27</v>
      </c>
      <c r="C1723" t="s">
        <v>3195</v>
      </c>
      <c r="D1723">
        <v>13</v>
      </c>
      <c r="E1723" t="s">
        <v>3196</v>
      </c>
      <c r="F1723" t="s">
        <v>895</v>
      </c>
      <c r="G1723" t="s">
        <v>28</v>
      </c>
      <c r="H1723">
        <v>4</v>
      </c>
      <c r="I1723">
        <v>10</v>
      </c>
      <c r="J1723">
        <v>2003</v>
      </c>
      <c r="K1723" t="s">
        <v>278</v>
      </c>
      <c r="L1723">
        <v>35</v>
      </c>
      <c r="M1723" t="s">
        <v>3186</v>
      </c>
      <c r="N1723" t="s">
        <v>302</v>
      </c>
      <c r="O1723" t="s">
        <v>303</v>
      </c>
      <c r="P1723" t="s">
        <v>304</v>
      </c>
      <c r="Q1723" t="s">
        <v>34</v>
      </c>
      <c r="R1723" t="s">
        <v>305</v>
      </c>
      <c r="S1723" t="s">
        <v>34</v>
      </c>
      <c r="T1723" t="s">
        <v>306</v>
      </c>
      <c r="U1723" t="s">
        <v>305</v>
      </c>
      <c r="V1723" t="s">
        <v>307</v>
      </c>
      <c r="W1723" t="s">
        <v>308</v>
      </c>
      <c r="X1723" t="s">
        <v>309</v>
      </c>
      <c r="Y1723" t="s">
        <v>42</v>
      </c>
    </row>
    <row r="1724" spans="1:25" x14ac:dyDescent="0.25">
      <c r="A1724">
        <v>10175</v>
      </c>
      <c r="B1724">
        <v>37</v>
      </c>
      <c r="C1724" t="s">
        <v>3197</v>
      </c>
      <c r="D1724">
        <v>2</v>
      </c>
      <c r="E1724" t="s">
        <v>3198</v>
      </c>
      <c r="F1724" t="s">
        <v>318</v>
      </c>
      <c r="G1724" t="s">
        <v>28</v>
      </c>
      <c r="H1724">
        <v>4</v>
      </c>
      <c r="I1724">
        <v>11</v>
      </c>
      <c r="J1724">
        <v>2003</v>
      </c>
      <c r="K1724" t="s">
        <v>278</v>
      </c>
      <c r="L1724">
        <v>35</v>
      </c>
      <c r="M1724" t="s">
        <v>3186</v>
      </c>
      <c r="N1724" t="s">
        <v>574</v>
      </c>
      <c r="O1724" t="s">
        <v>575</v>
      </c>
      <c r="P1724" t="s">
        <v>576</v>
      </c>
      <c r="Q1724" t="s">
        <v>34</v>
      </c>
      <c r="R1724" t="s">
        <v>577</v>
      </c>
      <c r="S1724" t="s">
        <v>34</v>
      </c>
      <c r="T1724" t="s">
        <v>578</v>
      </c>
      <c r="U1724" t="s">
        <v>262</v>
      </c>
      <c r="V1724" t="s">
        <v>52</v>
      </c>
      <c r="W1724" t="s">
        <v>84</v>
      </c>
      <c r="X1724" t="s">
        <v>579</v>
      </c>
      <c r="Y1724" t="s">
        <v>42</v>
      </c>
    </row>
    <row r="1725" spans="1:25" x14ac:dyDescent="0.25">
      <c r="A1725">
        <v>10184</v>
      </c>
      <c r="B1725">
        <v>42</v>
      </c>
      <c r="C1725" t="s">
        <v>3195</v>
      </c>
      <c r="D1725">
        <v>7</v>
      </c>
      <c r="E1725" t="s">
        <v>3199</v>
      </c>
      <c r="F1725" t="s">
        <v>602</v>
      </c>
      <c r="G1725" t="s">
        <v>28</v>
      </c>
      <c r="H1725">
        <v>4</v>
      </c>
      <c r="I1725">
        <v>11</v>
      </c>
      <c r="J1725">
        <v>2003</v>
      </c>
      <c r="K1725" t="s">
        <v>278</v>
      </c>
      <c r="L1725">
        <v>35</v>
      </c>
      <c r="M1725" t="s">
        <v>3186</v>
      </c>
      <c r="N1725" t="s">
        <v>1183</v>
      </c>
      <c r="O1725" t="s">
        <v>1184</v>
      </c>
      <c r="P1725" t="s">
        <v>1185</v>
      </c>
      <c r="Q1725" t="s">
        <v>34</v>
      </c>
      <c r="R1725" t="s">
        <v>1186</v>
      </c>
      <c r="S1725" t="s">
        <v>34</v>
      </c>
      <c r="T1725" t="s">
        <v>1187</v>
      </c>
      <c r="U1725" t="s">
        <v>273</v>
      </c>
      <c r="V1725" t="s">
        <v>52</v>
      </c>
      <c r="W1725" t="s">
        <v>1188</v>
      </c>
      <c r="X1725" t="s">
        <v>1189</v>
      </c>
      <c r="Y1725" t="s">
        <v>42</v>
      </c>
    </row>
    <row r="1726" spans="1:25" x14ac:dyDescent="0.25">
      <c r="A1726">
        <v>10195</v>
      </c>
      <c r="B1726">
        <v>32</v>
      </c>
      <c r="C1726" t="s">
        <v>3200</v>
      </c>
      <c r="D1726">
        <v>7</v>
      </c>
      <c r="E1726" t="s">
        <v>3201</v>
      </c>
      <c r="F1726" t="s">
        <v>337</v>
      </c>
      <c r="G1726" t="s">
        <v>28</v>
      </c>
      <c r="H1726">
        <v>4</v>
      </c>
      <c r="I1726">
        <v>11</v>
      </c>
      <c r="J1726">
        <v>2003</v>
      </c>
      <c r="K1726" t="s">
        <v>278</v>
      </c>
      <c r="L1726">
        <v>35</v>
      </c>
      <c r="M1726" t="s">
        <v>3186</v>
      </c>
      <c r="N1726" t="s">
        <v>510</v>
      </c>
      <c r="O1726" t="s">
        <v>511</v>
      </c>
      <c r="P1726" t="s">
        <v>512</v>
      </c>
      <c r="Q1726" t="s">
        <v>34</v>
      </c>
      <c r="R1726" t="s">
        <v>513</v>
      </c>
      <c r="S1726" t="s">
        <v>36</v>
      </c>
      <c r="T1726" t="s">
        <v>514</v>
      </c>
      <c r="U1726" t="s">
        <v>38</v>
      </c>
      <c r="V1726" t="s">
        <v>39</v>
      </c>
      <c r="W1726" t="s">
        <v>149</v>
      </c>
      <c r="X1726" t="s">
        <v>363</v>
      </c>
      <c r="Y1726" t="s">
        <v>42</v>
      </c>
    </row>
    <row r="1727" spans="1:25" x14ac:dyDescent="0.25">
      <c r="A1727">
        <v>10207</v>
      </c>
      <c r="B1727">
        <v>42</v>
      </c>
      <c r="C1727" t="s">
        <v>3202</v>
      </c>
      <c r="D1727">
        <v>8</v>
      </c>
      <c r="E1727" t="s">
        <v>3203</v>
      </c>
      <c r="F1727" t="s">
        <v>736</v>
      </c>
      <c r="G1727" t="s">
        <v>28</v>
      </c>
      <c r="H1727">
        <v>4</v>
      </c>
      <c r="I1727">
        <v>12</v>
      </c>
      <c r="J1727">
        <v>2003</v>
      </c>
      <c r="K1727" t="s">
        <v>278</v>
      </c>
      <c r="L1727">
        <v>35</v>
      </c>
      <c r="M1727" t="s">
        <v>3186</v>
      </c>
      <c r="N1727" t="s">
        <v>737</v>
      </c>
      <c r="O1727" t="s">
        <v>738</v>
      </c>
      <c r="P1727" t="s">
        <v>739</v>
      </c>
      <c r="Q1727" t="s">
        <v>34</v>
      </c>
      <c r="R1727" t="s">
        <v>659</v>
      </c>
      <c r="S1727" t="s">
        <v>185</v>
      </c>
      <c r="T1727" t="s">
        <v>660</v>
      </c>
      <c r="U1727" t="s">
        <v>38</v>
      </c>
      <c r="V1727" t="s">
        <v>39</v>
      </c>
      <c r="W1727" t="s">
        <v>740</v>
      </c>
      <c r="X1727" t="s">
        <v>422</v>
      </c>
      <c r="Y1727" t="s">
        <v>42</v>
      </c>
    </row>
    <row r="1728" spans="1:25" x14ac:dyDescent="0.25">
      <c r="A1728">
        <v>10219</v>
      </c>
      <c r="B1728">
        <v>21</v>
      </c>
      <c r="C1728" t="s">
        <v>3193</v>
      </c>
      <c r="D1728">
        <v>3</v>
      </c>
      <c r="E1728" t="s">
        <v>3204</v>
      </c>
      <c r="F1728" t="s">
        <v>1194</v>
      </c>
      <c r="G1728" t="s">
        <v>28</v>
      </c>
      <c r="H1728">
        <v>1</v>
      </c>
      <c r="I1728">
        <v>2</v>
      </c>
      <c r="J1728">
        <v>2004</v>
      </c>
      <c r="K1728" t="s">
        <v>278</v>
      </c>
      <c r="L1728">
        <v>35</v>
      </c>
      <c r="M1728" t="s">
        <v>3186</v>
      </c>
      <c r="N1728" t="s">
        <v>1195</v>
      </c>
      <c r="O1728" t="s">
        <v>1196</v>
      </c>
      <c r="P1728" t="s">
        <v>1197</v>
      </c>
      <c r="Q1728" t="s">
        <v>34</v>
      </c>
      <c r="R1728" t="s">
        <v>1198</v>
      </c>
      <c r="S1728" t="s">
        <v>73</v>
      </c>
      <c r="T1728" t="s">
        <v>92</v>
      </c>
      <c r="U1728" t="s">
        <v>38</v>
      </c>
      <c r="V1728" t="s">
        <v>39</v>
      </c>
      <c r="W1728" t="s">
        <v>1199</v>
      </c>
      <c r="X1728" t="s">
        <v>705</v>
      </c>
      <c r="Y1728" t="s">
        <v>42</v>
      </c>
    </row>
    <row r="1729" spans="1:25" x14ac:dyDescent="0.25">
      <c r="A1729">
        <v>10229</v>
      </c>
      <c r="B1729">
        <v>33</v>
      </c>
      <c r="C1729" t="s">
        <v>3205</v>
      </c>
      <c r="D1729">
        <v>2</v>
      </c>
      <c r="E1729" t="s">
        <v>3206</v>
      </c>
      <c r="F1729" t="s">
        <v>751</v>
      </c>
      <c r="G1729" t="s">
        <v>28</v>
      </c>
      <c r="H1729">
        <v>1</v>
      </c>
      <c r="I1729">
        <v>3</v>
      </c>
      <c r="J1729">
        <v>2004</v>
      </c>
      <c r="K1729" t="s">
        <v>278</v>
      </c>
      <c r="L1729">
        <v>35</v>
      </c>
      <c r="M1729" t="s">
        <v>3186</v>
      </c>
      <c r="N1729" t="s">
        <v>417</v>
      </c>
      <c r="O1729" t="s">
        <v>418</v>
      </c>
      <c r="P1729" t="s">
        <v>419</v>
      </c>
      <c r="Q1729" t="s">
        <v>34</v>
      </c>
      <c r="R1729" t="s">
        <v>420</v>
      </c>
      <c r="S1729" t="s">
        <v>73</v>
      </c>
      <c r="T1729" t="s">
        <v>167</v>
      </c>
      <c r="U1729" t="s">
        <v>38</v>
      </c>
      <c r="V1729" t="s">
        <v>39</v>
      </c>
      <c r="W1729" t="s">
        <v>421</v>
      </c>
      <c r="X1729" t="s">
        <v>422</v>
      </c>
      <c r="Y1729" t="s">
        <v>42</v>
      </c>
    </row>
    <row r="1730" spans="1:25" x14ac:dyDescent="0.25">
      <c r="A1730">
        <v>10246</v>
      </c>
      <c r="B1730">
        <v>49</v>
      </c>
      <c r="C1730" t="s">
        <v>3207</v>
      </c>
      <c r="D1730">
        <v>6</v>
      </c>
      <c r="E1730" t="s">
        <v>3208</v>
      </c>
      <c r="F1730" t="s">
        <v>920</v>
      </c>
      <c r="G1730" t="s">
        <v>28</v>
      </c>
      <c r="H1730">
        <v>2</v>
      </c>
      <c r="I1730">
        <v>5</v>
      </c>
      <c r="J1730">
        <v>2004</v>
      </c>
      <c r="K1730" t="s">
        <v>278</v>
      </c>
      <c r="L1730">
        <v>35</v>
      </c>
      <c r="M1730" t="s">
        <v>3186</v>
      </c>
      <c r="N1730" t="s">
        <v>268</v>
      </c>
      <c r="O1730" t="s">
        <v>269</v>
      </c>
      <c r="P1730" t="s">
        <v>270</v>
      </c>
      <c r="Q1730" t="s">
        <v>34</v>
      </c>
      <c r="R1730" t="s">
        <v>271</v>
      </c>
      <c r="S1730" t="s">
        <v>34</v>
      </c>
      <c r="T1730" t="s">
        <v>272</v>
      </c>
      <c r="U1730" t="s">
        <v>273</v>
      </c>
      <c r="V1730" t="s">
        <v>52</v>
      </c>
      <c r="W1730" t="s">
        <v>274</v>
      </c>
      <c r="X1730" t="s">
        <v>275</v>
      </c>
      <c r="Y1730" t="s">
        <v>42</v>
      </c>
    </row>
    <row r="1731" spans="1:25" x14ac:dyDescent="0.25">
      <c r="A1731">
        <v>10259</v>
      </c>
      <c r="B1731">
        <v>31</v>
      </c>
      <c r="C1731" t="s">
        <v>3209</v>
      </c>
      <c r="D1731">
        <v>5</v>
      </c>
      <c r="E1731" t="s">
        <v>3210</v>
      </c>
      <c r="F1731" t="s">
        <v>379</v>
      </c>
      <c r="G1731" t="s">
        <v>28</v>
      </c>
      <c r="H1731">
        <v>2</v>
      </c>
      <c r="I1731">
        <v>6</v>
      </c>
      <c r="J1731">
        <v>2004</v>
      </c>
      <c r="K1731" t="s">
        <v>278</v>
      </c>
      <c r="L1731">
        <v>35</v>
      </c>
      <c r="M1731" t="s">
        <v>3186</v>
      </c>
      <c r="N1731" t="s">
        <v>743</v>
      </c>
      <c r="O1731" t="s">
        <v>744</v>
      </c>
      <c r="P1731" t="s">
        <v>745</v>
      </c>
      <c r="Q1731" t="s">
        <v>746</v>
      </c>
      <c r="R1731" t="s">
        <v>305</v>
      </c>
      <c r="S1731" t="s">
        <v>34</v>
      </c>
      <c r="T1731" t="s">
        <v>747</v>
      </c>
      <c r="U1731" t="s">
        <v>305</v>
      </c>
      <c r="V1731" t="s">
        <v>140</v>
      </c>
      <c r="W1731" t="s">
        <v>748</v>
      </c>
      <c r="X1731" t="s">
        <v>749</v>
      </c>
      <c r="Y1731" t="s">
        <v>42</v>
      </c>
    </row>
    <row r="1732" spans="1:25" x14ac:dyDescent="0.25">
      <c r="A1732">
        <v>10271</v>
      </c>
      <c r="B1732">
        <v>38</v>
      </c>
      <c r="C1732" t="s">
        <v>3211</v>
      </c>
      <c r="D1732">
        <v>6</v>
      </c>
      <c r="E1732" t="s">
        <v>3212</v>
      </c>
      <c r="F1732" t="s">
        <v>922</v>
      </c>
      <c r="G1732" t="s">
        <v>28</v>
      </c>
      <c r="H1732">
        <v>3</v>
      </c>
      <c r="I1732">
        <v>7</v>
      </c>
      <c r="J1732">
        <v>2004</v>
      </c>
      <c r="K1732" t="s">
        <v>278</v>
      </c>
      <c r="L1732">
        <v>35</v>
      </c>
      <c r="M1732" t="s">
        <v>3186</v>
      </c>
      <c r="N1732" t="s">
        <v>417</v>
      </c>
      <c r="O1732" t="s">
        <v>418</v>
      </c>
      <c r="P1732" t="s">
        <v>419</v>
      </c>
      <c r="Q1732" t="s">
        <v>34</v>
      </c>
      <c r="R1732" t="s">
        <v>420</v>
      </c>
      <c r="S1732" t="s">
        <v>73</v>
      </c>
      <c r="T1732" t="s">
        <v>167</v>
      </c>
      <c r="U1732" t="s">
        <v>38</v>
      </c>
      <c r="V1732" t="s">
        <v>39</v>
      </c>
      <c r="W1732" t="s">
        <v>421</v>
      </c>
      <c r="X1732" t="s">
        <v>422</v>
      </c>
      <c r="Y1732" t="s">
        <v>42</v>
      </c>
    </row>
    <row r="1733" spans="1:25" x14ac:dyDescent="0.25">
      <c r="A1733">
        <v>10281</v>
      </c>
      <c r="B1733">
        <v>20</v>
      </c>
      <c r="C1733" t="s">
        <v>3213</v>
      </c>
      <c r="D1733">
        <v>2</v>
      </c>
      <c r="E1733" t="s">
        <v>3214</v>
      </c>
      <c r="F1733" t="s">
        <v>756</v>
      </c>
      <c r="G1733" t="s">
        <v>28</v>
      </c>
      <c r="H1733">
        <v>3</v>
      </c>
      <c r="I1733">
        <v>8</v>
      </c>
      <c r="J1733">
        <v>2004</v>
      </c>
      <c r="K1733" t="s">
        <v>278</v>
      </c>
      <c r="L1733">
        <v>35</v>
      </c>
      <c r="M1733" t="s">
        <v>3186</v>
      </c>
      <c r="N1733" t="s">
        <v>210</v>
      </c>
      <c r="O1733" t="s">
        <v>211</v>
      </c>
      <c r="P1733" t="s">
        <v>212</v>
      </c>
      <c r="Q1733" t="s">
        <v>34</v>
      </c>
      <c r="R1733" t="s">
        <v>213</v>
      </c>
      <c r="S1733" t="s">
        <v>214</v>
      </c>
      <c r="T1733" t="s">
        <v>215</v>
      </c>
      <c r="U1733" t="s">
        <v>38</v>
      </c>
      <c r="V1733" t="s">
        <v>39</v>
      </c>
      <c r="W1733" t="s">
        <v>40</v>
      </c>
      <c r="X1733" t="s">
        <v>216</v>
      </c>
      <c r="Y1733" t="s">
        <v>42</v>
      </c>
    </row>
    <row r="1734" spans="1:25" x14ac:dyDescent="0.25">
      <c r="A1734">
        <v>10292</v>
      </c>
      <c r="B1734">
        <v>39</v>
      </c>
      <c r="C1734" t="s">
        <v>3187</v>
      </c>
      <c r="D1734">
        <v>9</v>
      </c>
      <c r="E1734" t="s">
        <v>3215</v>
      </c>
      <c r="F1734" t="s">
        <v>400</v>
      </c>
      <c r="G1734" t="s">
        <v>28</v>
      </c>
      <c r="H1734">
        <v>3</v>
      </c>
      <c r="I1734">
        <v>9</v>
      </c>
      <c r="J1734">
        <v>2004</v>
      </c>
      <c r="K1734" t="s">
        <v>278</v>
      </c>
      <c r="L1734">
        <v>35</v>
      </c>
      <c r="M1734" t="s">
        <v>3186</v>
      </c>
      <c r="N1734" t="s">
        <v>31</v>
      </c>
      <c r="O1734" t="s">
        <v>32</v>
      </c>
      <c r="P1734" t="s">
        <v>33</v>
      </c>
      <c r="Q1734" t="s">
        <v>34</v>
      </c>
      <c r="R1734" t="s">
        <v>35</v>
      </c>
      <c r="S1734" t="s">
        <v>36</v>
      </c>
      <c r="T1734" t="s">
        <v>37</v>
      </c>
      <c r="U1734" t="s">
        <v>38</v>
      </c>
      <c r="V1734" t="s">
        <v>39</v>
      </c>
      <c r="W1734" t="s">
        <v>40</v>
      </c>
      <c r="X1734" t="s">
        <v>41</v>
      </c>
      <c r="Y1734" t="s">
        <v>42</v>
      </c>
    </row>
    <row r="1735" spans="1:25" x14ac:dyDescent="0.25">
      <c r="A1735">
        <v>10305</v>
      </c>
      <c r="B1735">
        <v>48</v>
      </c>
      <c r="C1735" t="s">
        <v>3216</v>
      </c>
      <c r="D1735">
        <v>6</v>
      </c>
      <c r="E1735" t="s">
        <v>3217</v>
      </c>
      <c r="F1735" t="s">
        <v>759</v>
      </c>
      <c r="G1735" t="s">
        <v>28</v>
      </c>
      <c r="H1735">
        <v>4</v>
      </c>
      <c r="I1735">
        <v>10</v>
      </c>
      <c r="J1735">
        <v>2004</v>
      </c>
      <c r="K1735" t="s">
        <v>278</v>
      </c>
      <c r="L1735">
        <v>35</v>
      </c>
      <c r="M1735" t="s">
        <v>3186</v>
      </c>
      <c r="N1735" t="s">
        <v>181</v>
      </c>
      <c r="O1735" t="s">
        <v>182</v>
      </c>
      <c r="P1735" t="s">
        <v>183</v>
      </c>
      <c r="Q1735" t="s">
        <v>34</v>
      </c>
      <c r="R1735" t="s">
        <v>184</v>
      </c>
      <c r="S1735" t="s">
        <v>185</v>
      </c>
      <c r="T1735" t="s">
        <v>186</v>
      </c>
      <c r="U1735" t="s">
        <v>38</v>
      </c>
      <c r="V1735" t="s">
        <v>39</v>
      </c>
      <c r="W1735" t="s">
        <v>187</v>
      </c>
      <c r="X1735" t="s">
        <v>188</v>
      </c>
      <c r="Y1735" t="s">
        <v>42</v>
      </c>
    </row>
    <row r="1736" spans="1:25" x14ac:dyDescent="0.25">
      <c r="A1736">
        <v>10314</v>
      </c>
      <c r="B1736">
        <v>39</v>
      </c>
      <c r="C1736" t="s">
        <v>3218</v>
      </c>
      <c r="D1736">
        <v>15</v>
      </c>
      <c r="E1736" t="s">
        <v>3219</v>
      </c>
      <c r="F1736" t="s">
        <v>761</v>
      </c>
      <c r="G1736" t="s">
        <v>28</v>
      </c>
      <c r="H1736">
        <v>4</v>
      </c>
      <c r="I1736">
        <v>10</v>
      </c>
      <c r="J1736">
        <v>2004</v>
      </c>
      <c r="K1736" t="s">
        <v>278</v>
      </c>
      <c r="L1736">
        <v>35</v>
      </c>
      <c r="M1736" t="s">
        <v>3186</v>
      </c>
      <c r="N1736" t="s">
        <v>934</v>
      </c>
      <c r="O1736" t="s">
        <v>935</v>
      </c>
      <c r="P1736" t="s">
        <v>936</v>
      </c>
      <c r="Q1736" t="s">
        <v>34</v>
      </c>
      <c r="R1736" t="s">
        <v>937</v>
      </c>
      <c r="S1736" t="s">
        <v>34</v>
      </c>
      <c r="T1736" t="s">
        <v>938</v>
      </c>
      <c r="U1736" t="s">
        <v>567</v>
      </c>
      <c r="V1736" t="s">
        <v>52</v>
      </c>
      <c r="W1736" t="s">
        <v>939</v>
      </c>
      <c r="X1736" t="s">
        <v>940</v>
      </c>
      <c r="Y1736" t="s">
        <v>42</v>
      </c>
    </row>
    <row r="1737" spans="1:25" x14ac:dyDescent="0.25">
      <c r="A1737">
        <v>10324</v>
      </c>
      <c r="B1737">
        <v>30</v>
      </c>
      <c r="C1737" t="s">
        <v>77</v>
      </c>
      <c r="D1737">
        <v>9</v>
      </c>
      <c r="E1737" t="s">
        <v>3220</v>
      </c>
      <c r="F1737" t="s">
        <v>676</v>
      </c>
      <c r="G1737" t="s">
        <v>28</v>
      </c>
      <c r="H1737">
        <v>4</v>
      </c>
      <c r="I1737">
        <v>11</v>
      </c>
      <c r="J1737">
        <v>2004</v>
      </c>
      <c r="K1737" t="s">
        <v>278</v>
      </c>
      <c r="L1737">
        <v>35</v>
      </c>
      <c r="M1737" t="s">
        <v>3186</v>
      </c>
      <c r="N1737" t="s">
        <v>145</v>
      </c>
      <c r="O1737" t="s">
        <v>146</v>
      </c>
      <c r="P1737" t="s">
        <v>147</v>
      </c>
      <c r="Q1737" t="s">
        <v>148</v>
      </c>
      <c r="R1737" t="s">
        <v>35</v>
      </c>
      <c r="S1737" t="s">
        <v>36</v>
      </c>
      <c r="T1737" t="s">
        <v>37</v>
      </c>
      <c r="U1737" t="s">
        <v>38</v>
      </c>
      <c r="V1737" t="s">
        <v>39</v>
      </c>
      <c r="W1737" t="s">
        <v>149</v>
      </c>
      <c r="X1737" t="s">
        <v>150</v>
      </c>
      <c r="Y1737" t="s">
        <v>65</v>
      </c>
    </row>
    <row r="1738" spans="1:25" x14ac:dyDescent="0.25">
      <c r="A1738">
        <v>10335</v>
      </c>
      <c r="B1738">
        <v>33</v>
      </c>
      <c r="C1738" t="s">
        <v>3218</v>
      </c>
      <c r="D1738">
        <v>2</v>
      </c>
      <c r="E1738" t="s">
        <v>3221</v>
      </c>
      <c r="F1738" t="s">
        <v>764</v>
      </c>
      <c r="G1738" t="s">
        <v>28</v>
      </c>
      <c r="H1738">
        <v>4</v>
      </c>
      <c r="I1738">
        <v>11</v>
      </c>
      <c r="J1738">
        <v>2004</v>
      </c>
      <c r="K1738" t="s">
        <v>278</v>
      </c>
      <c r="L1738">
        <v>35</v>
      </c>
      <c r="M1738" t="s">
        <v>3186</v>
      </c>
      <c r="N1738" t="s">
        <v>417</v>
      </c>
      <c r="O1738" t="s">
        <v>418</v>
      </c>
      <c r="P1738" t="s">
        <v>419</v>
      </c>
      <c r="Q1738" t="s">
        <v>34</v>
      </c>
      <c r="R1738" t="s">
        <v>420</v>
      </c>
      <c r="S1738" t="s">
        <v>73</v>
      </c>
      <c r="T1738" t="s">
        <v>167</v>
      </c>
      <c r="U1738" t="s">
        <v>38</v>
      </c>
      <c r="V1738" t="s">
        <v>39</v>
      </c>
      <c r="W1738" t="s">
        <v>421</v>
      </c>
      <c r="X1738" t="s">
        <v>422</v>
      </c>
      <c r="Y1738" t="s">
        <v>42</v>
      </c>
    </row>
    <row r="1739" spans="1:25" x14ac:dyDescent="0.25">
      <c r="A1739">
        <v>10349</v>
      </c>
      <c r="B1739">
        <v>36</v>
      </c>
      <c r="C1739" t="s">
        <v>3218</v>
      </c>
      <c r="D1739">
        <v>3</v>
      </c>
      <c r="E1739" t="s">
        <v>3222</v>
      </c>
      <c r="F1739" t="s">
        <v>1117</v>
      </c>
      <c r="G1739" t="s">
        <v>28</v>
      </c>
      <c r="H1739">
        <v>4</v>
      </c>
      <c r="I1739">
        <v>12</v>
      </c>
      <c r="J1739">
        <v>2004</v>
      </c>
      <c r="K1739" t="s">
        <v>278</v>
      </c>
      <c r="L1739">
        <v>35</v>
      </c>
      <c r="M1739" t="s">
        <v>3186</v>
      </c>
      <c r="N1739" t="s">
        <v>885</v>
      </c>
      <c r="O1739" t="s">
        <v>886</v>
      </c>
      <c r="P1739" t="s">
        <v>887</v>
      </c>
      <c r="Q1739" t="s">
        <v>888</v>
      </c>
      <c r="R1739" t="s">
        <v>35</v>
      </c>
      <c r="S1739" t="s">
        <v>36</v>
      </c>
      <c r="T1739" t="s">
        <v>37</v>
      </c>
      <c r="U1739" t="s">
        <v>38</v>
      </c>
      <c r="V1739" t="s">
        <v>39</v>
      </c>
      <c r="W1739" t="s">
        <v>75</v>
      </c>
      <c r="X1739" t="s">
        <v>889</v>
      </c>
      <c r="Y1739" t="s">
        <v>42</v>
      </c>
    </row>
    <row r="1740" spans="1:25" x14ac:dyDescent="0.25">
      <c r="A1740">
        <v>10358</v>
      </c>
      <c r="B1740">
        <v>36</v>
      </c>
      <c r="C1740" t="s">
        <v>3223</v>
      </c>
      <c r="D1740">
        <v>4</v>
      </c>
      <c r="E1740" t="s">
        <v>3224</v>
      </c>
      <c r="F1740" t="s">
        <v>436</v>
      </c>
      <c r="G1740" t="s">
        <v>28</v>
      </c>
      <c r="H1740">
        <v>4</v>
      </c>
      <c r="I1740">
        <v>12</v>
      </c>
      <c r="J1740">
        <v>2004</v>
      </c>
      <c r="K1740" t="s">
        <v>278</v>
      </c>
      <c r="L1740">
        <v>35</v>
      </c>
      <c r="M1740" t="s">
        <v>3186</v>
      </c>
      <c r="N1740" t="s">
        <v>268</v>
      </c>
      <c r="O1740" t="s">
        <v>269</v>
      </c>
      <c r="P1740" t="s">
        <v>270</v>
      </c>
      <c r="Q1740" t="s">
        <v>34</v>
      </c>
      <c r="R1740" t="s">
        <v>271</v>
      </c>
      <c r="S1740" t="s">
        <v>34</v>
      </c>
      <c r="T1740" t="s">
        <v>272</v>
      </c>
      <c r="U1740" t="s">
        <v>273</v>
      </c>
      <c r="V1740" t="s">
        <v>52</v>
      </c>
      <c r="W1740" t="s">
        <v>274</v>
      </c>
      <c r="X1740" t="s">
        <v>275</v>
      </c>
      <c r="Y1740" t="s">
        <v>42</v>
      </c>
    </row>
    <row r="1741" spans="1:25" x14ac:dyDescent="0.25">
      <c r="A1741">
        <v>10371</v>
      </c>
      <c r="B1741">
        <v>45</v>
      </c>
      <c r="C1741" t="s">
        <v>77</v>
      </c>
      <c r="D1741">
        <v>8</v>
      </c>
      <c r="E1741" t="s">
        <v>3225</v>
      </c>
      <c r="F1741" t="s">
        <v>950</v>
      </c>
      <c r="G1741" t="s">
        <v>28</v>
      </c>
      <c r="H1741">
        <v>1</v>
      </c>
      <c r="I1741">
        <v>1</v>
      </c>
      <c r="J1741">
        <v>2005</v>
      </c>
      <c r="K1741" t="s">
        <v>278</v>
      </c>
      <c r="L1741">
        <v>35</v>
      </c>
      <c r="M1741" t="s">
        <v>3186</v>
      </c>
      <c r="N1741" t="s">
        <v>417</v>
      </c>
      <c r="O1741" t="s">
        <v>418</v>
      </c>
      <c r="P1741" t="s">
        <v>419</v>
      </c>
      <c r="Q1741" t="s">
        <v>34</v>
      </c>
      <c r="R1741" t="s">
        <v>420</v>
      </c>
      <c r="S1741" t="s">
        <v>73</v>
      </c>
      <c r="T1741" t="s">
        <v>167</v>
      </c>
      <c r="U1741" t="s">
        <v>38</v>
      </c>
      <c r="V1741" t="s">
        <v>39</v>
      </c>
      <c r="W1741" t="s">
        <v>421</v>
      </c>
      <c r="X1741" t="s">
        <v>422</v>
      </c>
      <c r="Y1741" t="s">
        <v>65</v>
      </c>
    </row>
    <row r="1742" spans="1:25" x14ac:dyDescent="0.25">
      <c r="A1742">
        <v>10383</v>
      </c>
      <c r="B1742">
        <v>40</v>
      </c>
      <c r="C1742" t="s">
        <v>77</v>
      </c>
      <c r="D1742">
        <v>3</v>
      </c>
      <c r="E1742" t="s">
        <v>3226</v>
      </c>
      <c r="F1742" t="s">
        <v>1764</v>
      </c>
      <c r="G1742" t="s">
        <v>28</v>
      </c>
      <c r="H1742">
        <v>1</v>
      </c>
      <c r="I1742">
        <v>2</v>
      </c>
      <c r="J1742">
        <v>2005</v>
      </c>
      <c r="K1742" t="s">
        <v>278</v>
      </c>
      <c r="L1742">
        <v>35</v>
      </c>
      <c r="M1742" t="s">
        <v>3186</v>
      </c>
      <c r="N1742" t="s">
        <v>268</v>
      </c>
      <c r="O1742" t="s">
        <v>269</v>
      </c>
      <c r="P1742" t="s">
        <v>270</v>
      </c>
      <c r="Q1742" t="s">
        <v>34</v>
      </c>
      <c r="R1742" t="s">
        <v>271</v>
      </c>
      <c r="S1742" t="s">
        <v>34</v>
      </c>
      <c r="T1742" t="s">
        <v>272</v>
      </c>
      <c r="U1742" t="s">
        <v>273</v>
      </c>
      <c r="V1742" t="s">
        <v>52</v>
      </c>
      <c r="W1742" t="s">
        <v>274</v>
      </c>
      <c r="X1742" t="s">
        <v>275</v>
      </c>
      <c r="Y1742" t="s">
        <v>65</v>
      </c>
    </row>
    <row r="1743" spans="1:25" x14ac:dyDescent="0.25">
      <c r="A1743">
        <v>10394</v>
      </c>
      <c r="B1743">
        <v>46</v>
      </c>
      <c r="C1743" t="s">
        <v>3227</v>
      </c>
      <c r="D1743">
        <v>6</v>
      </c>
      <c r="E1743" t="s">
        <v>3228</v>
      </c>
      <c r="F1743" t="s">
        <v>2240</v>
      </c>
      <c r="G1743" t="s">
        <v>28</v>
      </c>
      <c r="H1743">
        <v>1</v>
      </c>
      <c r="I1743">
        <v>3</v>
      </c>
      <c r="J1743">
        <v>2005</v>
      </c>
      <c r="K1743" t="s">
        <v>278</v>
      </c>
      <c r="L1743">
        <v>35</v>
      </c>
      <c r="M1743" t="s">
        <v>3186</v>
      </c>
      <c r="N1743" t="s">
        <v>268</v>
      </c>
      <c r="O1743" t="s">
        <v>269</v>
      </c>
      <c r="P1743" t="s">
        <v>270</v>
      </c>
      <c r="Q1743" t="s">
        <v>34</v>
      </c>
      <c r="R1743" t="s">
        <v>271</v>
      </c>
      <c r="S1743" t="s">
        <v>34</v>
      </c>
      <c r="T1743" t="s">
        <v>272</v>
      </c>
      <c r="U1743" t="s">
        <v>273</v>
      </c>
      <c r="V1743" t="s">
        <v>52</v>
      </c>
      <c r="W1743" t="s">
        <v>274</v>
      </c>
      <c r="X1743" t="s">
        <v>275</v>
      </c>
      <c r="Y1743" t="s">
        <v>42</v>
      </c>
    </row>
    <row r="1744" spans="1:25" x14ac:dyDescent="0.25">
      <c r="A1744">
        <v>10412</v>
      </c>
      <c r="B1744">
        <v>30</v>
      </c>
      <c r="C1744" t="s">
        <v>3207</v>
      </c>
      <c r="D1744">
        <v>6</v>
      </c>
      <c r="E1744" t="s">
        <v>3229</v>
      </c>
      <c r="F1744" t="s">
        <v>1220</v>
      </c>
      <c r="G1744" t="s">
        <v>28</v>
      </c>
      <c r="H1744">
        <v>2</v>
      </c>
      <c r="I1744">
        <v>5</v>
      </c>
      <c r="J1744">
        <v>2005</v>
      </c>
      <c r="K1744" t="s">
        <v>278</v>
      </c>
      <c r="L1744">
        <v>35</v>
      </c>
      <c r="M1744" t="s">
        <v>3186</v>
      </c>
      <c r="N1744" t="s">
        <v>268</v>
      </c>
      <c r="O1744" t="s">
        <v>269</v>
      </c>
      <c r="P1744" t="s">
        <v>270</v>
      </c>
      <c r="Q1744" t="s">
        <v>34</v>
      </c>
      <c r="R1744" t="s">
        <v>271</v>
      </c>
      <c r="S1744" t="s">
        <v>34</v>
      </c>
      <c r="T1744" t="s">
        <v>272</v>
      </c>
      <c r="U1744" t="s">
        <v>273</v>
      </c>
      <c r="V1744" t="s">
        <v>52</v>
      </c>
      <c r="W1744" t="s">
        <v>274</v>
      </c>
      <c r="X1744" t="s">
        <v>275</v>
      </c>
      <c r="Y1744" t="s">
        <v>42</v>
      </c>
    </row>
    <row r="1745" spans="1:25" x14ac:dyDescent="0.25">
      <c r="A1745">
        <v>10425</v>
      </c>
      <c r="B1745">
        <v>31</v>
      </c>
      <c r="C1745" t="s">
        <v>3209</v>
      </c>
      <c r="D1745">
        <v>5</v>
      </c>
      <c r="E1745" t="s">
        <v>3210</v>
      </c>
      <c r="F1745" t="s">
        <v>467</v>
      </c>
      <c r="G1745" t="s">
        <v>468</v>
      </c>
      <c r="H1745">
        <v>2</v>
      </c>
      <c r="I1745">
        <v>5</v>
      </c>
      <c r="J1745">
        <v>2005</v>
      </c>
      <c r="K1745" t="s">
        <v>278</v>
      </c>
      <c r="L1745">
        <v>35</v>
      </c>
      <c r="M1745" t="s">
        <v>3186</v>
      </c>
      <c r="N1745" t="s">
        <v>172</v>
      </c>
      <c r="O1745" t="s">
        <v>173</v>
      </c>
      <c r="P1745" t="s">
        <v>174</v>
      </c>
      <c r="Q1745" t="s">
        <v>34</v>
      </c>
      <c r="R1745" t="s">
        <v>175</v>
      </c>
      <c r="S1745" t="s">
        <v>34</v>
      </c>
      <c r="T1745" t="s">
        <v>176</v>
      </c>
      <c r="U1745" t="s">
        <v>51</v>
      </c>
      <c r="V1745" t="s">
        <v>52</v>
      </c>
      <c r="W1745" t="s">
        <v>177</v>
      </c>
      <c r="X1745" t="s">
        <v>178</v>
      </c>
      <c r="Y1745" t="s">
        <v>42</v>
      </c>
    </row>
    <row r="1746" spans="1:25" x14ac:dyDescent="0.25">
      <c r="A1746">
        <v>10106</v>
      </c>
      <c r="B1746">
        <v>49</v>
      </c>
      <c r="C1746" t="s">
        <v>3230</v>
      </c>
      <c r="D1746">
        <v>13</v>
      </c>
      <c r="E1746" t="s">
        <v>3231</v>
      </c>
      <c r="F1746" t="s">
        <v>1501</v>
      </c>
      <c r="G1746" t="s">
        <v>28</v>
      </c>
      <c r="H1746">
        <v>1</v>
      </c>
      <c r="I1746">
        <v>2</v>
      </c>
      <c r="J1746">
        <v>2003</v>
      </c>
      <c r="K1746" t="s">
        <v>1502</v>
      </c>
      <c r="L1746">
        <v>68</v>
      </c>
      <c r="M1746" t="s">
        <v>3232</v>
      </c>
      <c r="N1746" t="s">
        <v>1369</v>
      </c>
      <c r="O1746" t="s">
        <v>1370</v>
      </c>
      <c r="P1746" t="s">
        <v>1371</v>
      </c>
      <c r="Q1746" t="s">
        <v>34</v>
      </c>
      <c r="R1746" t="s">
        <v>1372</v>
      </c>
      <c r="S1746" t="s">
        <v>34</v>
      </c>
      <c r="T1746" t="s">
        <v>1373</v>
      </c>
      <c r="U1746" t="s">
        <v>396</v>
      </c>
      <c r="V1746" t="s">
        <v>52</v>
      </c>
      <c r="W1746" t="s">
        <v>1374</v>
      </c>
      <c r="X1746" t="s">
        <v>1375</v>
      </c>
      <c r="Y1746" t="s">
        <v>65</v>
      </c>
    </row>
    <row r="1747" spans="1:25" x14ac:dyDescent="0.25">
      <c r="A1747">
        <v>10119</v>
      </c>
      <c r="B1747">
        <v>41</v>
      </c>
      <c r="C1747" t="s">
        <v>3233</v>
      </c>
      <c r="D1747">
        <v>4</v>
      </c>
      <c r="E1747" t="s">
        <v>3234</v>
      </c>
      <c r="F1747" t="s">
        <v>571</v>
      </c>
      <c r="G1747" t="s">
        <v>28</v>
      </c>
      <c r="H1747">
        <v>2</v>
      </c>
      <c r="I1747">
        <v>4</v>
      </c>
      <c r="J1747">
        <v>2003</v>
      </c>
      <c r="K1747" t="s">
        <v>1502</v>
      </c>
      <c r="L1747">
        <v>68</v>
      </c>
      <c r="M1747" t="s">
        <v>3232</v>
      </c>
      <c r="N1747" t="s">
        <v>221</v>
      </c>
      <c r="O1747" t="s">
        <v>222</v>
      </c>
      <c r="P1747" t="s">
        <v>223</v>
      </c>
      <c r="Q1747" t="s">
        <v>34</v>
      </c>
      <c r="R1747" t="s">
        <v>224</v>
      </c>
      <c r="S1747" t="s">
        <v>34</v>
      </c>
      <c r="T1747" t="s">
        <v>225</v>
      </c>
      <c r="U1747" t="s">
        <v>226</v>
      </c>
      <c r="V1747" t="s">
        <v>52</v>
      </c>
      <c r="W1747" t="s">
        <v>227</v>
      </c>
      <c r="X1747" t="s">
        <v>228</v>
      </c>
      <c r="Y1747" t="s">
        <v>42</v>
      </c>
    </row>
    <row r="1748" spans="1:25" x14ac:dyDescent="0.25">
      <c r="A1748">
        <v>10131</v>
      </c>
      <c r="B1748">
        <v>35</v>
      </c>
      <c r="C1748" t="s">
        <v>2427</v>
      </c>
      <c r="D1748">
        <v>5</v>
      </c>
      <c r="E1748" t="s">
        <v>3235</v>
      </c>
      <c r="F1748" t="s">
        <v>1506</v>
      </c>
      <c r="G1748" t="s">
        <v>28</v>
      </c>
      <c r="H1748">
        <v>2</v>
      </c>
      <c r="I1748">
        <v>6</v>
      </c>
      <c r="J1748">
        <v>2003</v>
      </c>
      <c r="K1748" t="s">
        <v>1502</v>
      </c>
      <c r="L1748">
        <v>68</v>
      </c>
      <c r="M1748" t="s">
        <v>3232</v>
      </c>
      <c r="N1748" t="s">
        <v>1507</v>
      </c>
      <c r="O1748" t="s">
        <v>1508</v>
      </c>
      <c r="P1748" t="s">
        <v>1509</v>
      </c>
      <c r="Q1748" t="s">
        <v>34</v>
      </c>
      <c r="R1748" t="s">
        <v>1089</v>
      </c>
      <c r="S1748" t="s">
        <v>166</v>
      </c>
      <c r="T1748" t="s">
        <v>1510</v>
      </c>
      <c r="U1748" t="s">
        <v>38</v>
      </c>
      <c r="V1748" t="s">
        <v>39</v>
      </c>
      <c r="W1748" t="s">
        <v>1511</v>
      </c>
      <c r="X1748" t="s">
        <v>1512</v>
      </c>
      <c r="Y1748" t="s">
        <v>42</v>
      </c>
    </row>
    <row r="1749" spans="1:25" x14ac:dyDescent="0.25">
      <c r="A1749">
        <v>10143</v>
      </c>
      <c r="B1749">
        <v>27</v>
      </c>
      <c r="C1749" t="s">
        <v>3236</v>
      </c>
      <c r="D1749">
        <v>8</v>
      </c>
      <c r="E1749" t="s">
        <v>3237</v>
      </c>
      <c r="F1749" t="s">
        <v>581</v>
      </c>
      <c r="G1749" t="s">
        <v>28</v>
      </c>
      <c r="H1749">
        <v>3</v>
      </c>
      <c r="I1749">
        <v>8</v>
      </c>
      <c r="J1749">
        <v>2003</v>
      </c>
      <c r="K1749" t="s">
        <v>1502</v>
      </c>
      <c r="L1749">
        <v>68</v>
      </c>
      <c r="M1749" t="s">
        <v>3232</v>
      </c>
      <c r="N1749" t="s">
        <v>582</v>
      </c>
      <c r="O1749" t="s">
        <v>583</v>
      </c>
      <c r="P1749" t="s">
        <v>584</v>
      </c>
      <c r="Q1749" t="s">
        <v>34</v>
      </c>
      <c r="R1749" t="s">
        <v>251</v>
      </c>
      <c r="S1749" t="s">
        <v>185</v>
      </c>
      <c r="T1749" t="s">
        <v>252</v>
      </c>
      <c r="U1749" t="s">
        <v>38</v>
      </c>
      <c r="V1749" t="s">
        <v>39</v>
      </c>
      <c r="W1749" t="s">
        <v>585</v>
      </c>
      <c r="X1749" t="s">
        <v>586</v>
      </c>
      <c r="Y1749" t="s">
        <v>42</v>
      </c>
    </row>
    <row r="1750" spans="1:25" x14ac:dyDescent="0.25">
      <c r="A1750">
        <v>10155</v>
      </c>
      <c r="B1750">
        <v>23</v>
      </c>
      <c r="C1750" t="s">
        <v>3238</v>
      </c>
      <c r="D1750">
        <v>6</v>
      </c>
      <c r="E1750" t="s">
        <v>3239</v>
      </c>
      <c r="F1750" t="s">
        <v>588</v>
      </c>
      <c r="G1750" t="s">
        <v>28</v>
      </c>
      <c r="H1750">
        <v>4</v>
      </c>
      <c r="I1750">
        <v>10</v>
      </c>
      <c r="J1750">
        <v>2003</v>
      </c>
      <c r="K1750" t="s">
        <v>1502</v>
      </c>
      <c r="L1750">
        <v>68</v>
      </c>
      <c r="M1750" t="s">
        <v>3232</v>
      </c>
      <c r="N1750" t="s">
        <v>191</v>
      </c>
      <c r="O1750" t="s">
        <v>192</v>
      </c>
      <c r="P1750" t="s">
        <v>193</v>
      </c>
      <c r="Q1750" t="s">
        <v>34</v>
      </c>
      <c r="R1750" t="s">
        <v>194</v>
      </c>
      <c r="S1750" t="s">
        <v>34</v>
      </c>
      <c r="T1750" t="s">
        <v>195</v>
      </c>
      <c r="U1750" t="s">
        <v>196</v>
      </c>
      <c r="V1750" t="s">
        <v>52</v>
      </c>
      <c r="W1750" t="s">
        <v>197</v>
      </c>
      <c r="X1750" t="s">
        <v>198</v>
      </c>
      <c r="Y1750" t="s">
        <v>42</v>
      </c>
    </row>
    <row r="1751" spans="1:25" x14ac:dyDescent="0.25">
      <c r="A1751">
        <v>10167</v>
      </c>
      <c r="B1751">
        <v>21</v>
      </c>
      <c r="C1751" t="s">
        <v>3240</v>
      </c>
      <c r="D1751">
        <v>2</v>
      </c>
      <c r="E1751" t="s">
        <v>3241</v>
      </c>
      <c r="F1751" t="s">
        <v>590</v>
      </c>
      <c r="G1751" t="s">
        <v>591</v>
      </c>
      <c r="H1751">
        <v>4</v>
      </c>
      <c r="I1751">
        <v>10</v>
      </c>
      <c r="J1751">
        <v>2003</v>
      </c>
      <c r="K1751" t="s">
        <v>1502</v>
      </c>
      <c r="L1751">
        <v>68</v>
      </c>
      <c r="M1751" t="s">
        <v>3232</v>
      </c>
      <c r="N1751" t="s">
        <v>401</v>
      </c>
      <c r="O1751" t="s">
        <v>402</v>
      </c>
      <c r="P1751" t="s">
        <v>403</v>
      </c>
      <c r="Q1751" t="s">
        <v>34</v>
      </c>
      <c r="R1751" t="s">
        <v>404</v>
      </c>
      <c r="S1751" t="s">
        <v>34</v>
      </c>
      <c r="T1751" t="s">
        <v>405</v>
      </c>
      <c r="U1751" t="s">
        <v>287</v>
      </c>
      <c r="V1751" t="s">
        <v>52</v>
      </c>
      <c r="W1751" t="s">
        <v>406</v>
      </c>
      <c r="X1751" t="s">
        <v>316</v>
      </c>
      <c r="Y1751" t="s">
        <v>42</v>
      </c>
    </row>
    <row r="1752" spans="1:25" x14ac:dyDescent="0.25">
      <c r="A1752">
        <v>10178</v>
      </c>
      <c r="B1752">
        <v>34</v>
      </c>
      <c r="C1752" t="s">
        <v>3242</v>
      </c>
      <c r="D1752">
        <v>5</v>
      </c>
      <c r="E1752" t="s">
        <v>3243</v>
      </c>
      <c r="F1752" t="s">
        <v>593</v>
      </c>
      <c r="G1752" t="s">
        <v>28</v>
      </c>
      <c r="H1752">
        <v>4</v>
      </c>
      <c r="I1752">
        <v>11</v>
      </c>
      <c r="J1752">
        <v>2003</v>
      </c>
      <c r="K1752" t="s">
        <v>1502</v>
      </c>
      <c r="L1752">
        <v>68</v>
      </c>
      <c r="M1752" t="s">
        <v>3232</v>
      </c>
      <c r="N1752" t="s">
        <v>594</v>
      </c>
      <c r="O1752" t="s">
        <v>595</v>
      </c>
      <c r="P1752" t="s">
        <v>596</v>
      </c>
      <c r="Q1752" t="s">
        <v>34</v>
      </c>
      <c r="R1752" t="s">
        <v>597</v>
      </c>
      <c r="S1752" t="s">
        <v>34</v>
      </c>
      <c r="T1752" t="s">
        <v>598</v>
      </c>
      <c r="U1752" t="s">
        <v>51</v>
      </c>
      <c r="V1752" t="s">
        <v>52</v>
      </c>
      <c r="W1752" t="s">
        <v>599</v>
      </c>
      <c r="X1752" t="s">
        <v>600</v>
      </c>
      <c r="Y1752" t="s">
        <v>42</v>
      </c>
    </row>
    <row r="1753" spans="1:25" x14ac:dyDescent="0.25">
      <c r="A1753">
        <v>10186</v>
      </c>
      <c r="B1753">
        <v>22</v>
      </c>
      <c r="C1753" t="s">
        <v>3244</v>
      </c>
      <c r="D1753">
        <v>2</v>
      </c>
      <c r="E1753" t="s">
        <v>3245</v>
      </c>
      <c r="F1753" t="s">
        <v>602</v>
      </c>
      <c r="G1753" t="s">
        <v>28</v>
      </c>
      <c r="H1753">
        <v>4</v>
      </c>
      <c r="I1753">
        <v>11</v>
      </c>
      <c r="J1753">
        <v>2003</v>
      </c>
      <c r="K1753" t="s">
        <v>1502</v>
      </c>
      <c r="L1753">
        <v>68</v>
      </c>
      <c r="M1753" t="s">
        <v>3232</v>
      </c>
      <c r="N1753" t="s">
        <v>603</v>
      </c>
      <c r="O1753" t="s">
        <v>604</v>
      </c>
      <c r="P1753" t="s">
        <v>605</v>
      </c>
      <c r="Q1753" t="s">
        <v>34</v>
      </c>
      <c r="R1753" t="s">
        <v>577</v>
      </c>
      <c r="S1753" t="s">
        <v>34</v>
      </c>
      <c r="T1753" t="s">
        <v>606</v>
      </c>
      <c r="U1753" t="s">
        <v>262</v>
      </c>
      <c r="V1753" t="s">
        <v>52</v>
      </c>
      <c r="W1753" t="s">
        <v>607</v>
      </c>
      <c r="X1753" t="s">
        <v>608</v>
      </c>
      <c r="Y1753" t="s">
        <v>42</v>
      </c>
    </row>
    <row r="1754" spans="1:25" x14ac:dyDescent="0.25">
      <c r="A1754">
        <v>10198</v>
      </c>
      <c r="B1754">
        <v>48</v>
      </c>
      <c r="C1754" t="s">
        <v>3246</v>
      </c>
      <c r="D1754">
        <v>5</v>
      </c>
      <c r="E1754" t="s">
        <v>3247</v>
      </c>
      <c r="F1754" t="s">
        <v>1519</v>
      </c>
      <c r="G1754" t="s">
        <v>28</v>
      </c>
      <c r="H1754">
        <v>4</v>
      </c>
      <c r="I1754">
        <v>11</v>
      </c>
      <c r="J1754">
        <v>2003</v>
      </c>
      <c r="K1754" t="s">
        <v>1502</v>
      </c>
      <c r="L1754">
        <v>68</v>
      </c>
      <c r="M1754" t="s">
        <v>3232</v>
      </c>
      <c r="N1754" t="s">
        <v>777</v>
      </c>
      <c r="O1754" t="s">
        <v>778</v>
      </c>
      <c r="P1754" t="s">
        <v>779</v>
      </c>
      <c r="Q1754" t="s">
        <v>34</v>
      </c>
      <c r="R1754" t="s">
        <v>780</v>
      </c>
      <c r="S1754" t="s">
        <v>34</v>
      </c>
      <c r="T1754" t="s">
        <v>781</v>
      </c>
      <c r="U1754" t="s">
        <v>782</v>
      </c>
      <c r="V1754" t="s">
        <v>307</v>
      </c>
      <c r="W1754" t="s">
        <v>783</v>
      </c>
      <c r="X1754" t="s">
        <v>784</v>
      </c>
      <c r="Y1754" t="s">
        <v>65</v>
      </c>
    </row>
    <row r="1755" spans="1:25" x14ac:dyDescent="0.25">
      <c r="A1755">
        <v>10209</v>
      </c>
      <c r="B1755">
        <v>43</v>
      </c>
      <c r="C1755" t="s">
        <v>3248</v>
      </c>
      <c r="D1755">
        <v>1</v>
      </c>
      <c r="E1755" t="s">
        <v>3249</v>
      </c>
      <c r="F1755" t="s">
        <v>619</v>
      </c>
      <c r="G1755" t="s">
        <v>28</v>
      </c>
      <c r="H1755">
        <v>1</v>
      </c>
      <c r="I1755">
        <v>1</v>
      </c>
      <c r="J1755">
        <v>2004</v>
      </c>
      <c r="K1755" t="s">
        <v>1502</v>
      </c>
      <c r="L1755">
        <v>68</v>
      </c>
      <c r="M1755" t="s">
        <v>3232</v>
      </c>
      <c r="N1755" t="s">
        <v>620</v>
      </c>
      <c r="O1755" t="s">
        <v>621</v>
      </c>
      <c r="P1755" t="s">
        <v>622</v>
      </c>
      <c r="Q1755" t="s">
        <v>34</v>
      </c>
      <c r="R1755" t="s">
        <v>623</v>
      </c>
      <c r="S1755" t="s">
        <v>73</v>
      </c>
      <c r="T1755" t="s">
        <v>34</v>
      </c>
      <c r="U1755" t="s">
        <v>38</v>
      </c>
      <c r="V1755" t="s">
        <v>39</v>
      </c>
      <c r="W1755" t="s">
        <v>624</v>
      </c>
      <c r="X1755" t="s">
        <v>150</v>
      </c>
      <c r="Y1755" t="s">
        <v>65</v>
      </c>
    </row>
    <row r="1756" spans="1:25" x14ac:dyDescent="0.25">
      <c r="A1756">
        <v>10222</v>
      </c>
      <c r="B1756">
        <v>32</v>
      </c>
      <c r="C1756" t="s">
        <v>3250</v>
      </c>
      <c r="D1756">
        <v>5</v>
      </c>
      <c r="E1756" t="s">
        <v>3251</v>
      </c>
      <c r="F1756" t="s">
        <v>626</v>
      </c>
      <c r="G1756" t="s">
        <v>28</v>
      </c>
      <c r="H1756">
        <v>1</v>
      </c>
      <c r="I1756">
        <v>2</v>
      </c>
      <c r="J1756">
        <v>2004</v>
      </c>
      <c r="K1756" t="s">
        <v>1502</v>
      </c>
      <c r="L1756">
        <v>68</v>
      </c>
      <c r="M1756" t="s">
        <v>3232</v>
      </c>
      <c r="N1756" t="s">
        <v>627</v>
      </c>
      <c r="O1756" t="s">
        <v>628</v>
      </c>
      <c r="P1756" t="s">
        <v>629</v>
      </c>
      <c r="Q1756" t="s">
        <v>34</v>
      </c>
      <c r="R1756" t="s">
        <v>630</v>
      </c>
      <c r="S1756" t="s">
        <v>73</v>
      </c>
      <c r="T1756" t="s">
        <v>631</v>
      </c>
      <c r="U1756" t="s">
        <v>38</v>
      </c>
      <c r="V1756" t="s">
        <v>39</v>
      </c>
      <c r="W1756" t="s">
        <v>362</v>
      </c>
      <c r="X1756" t="s">
        <v>422</v>
      </c>
      <c r="Y1756" t="s">
        <v>42</v>
      </c>
    </row>
    <row r="1757" spans="1:25" x14ac:dyDescent="0.25">
      <c r="A1757">
        <v>10249</v>
      </c>
      <c r="B1757">
        <v>20</v>
      </c>
      <c r="C1757" t="s">
        <v>3246</v>
      </c>
      <c r="D1757">
        <v>1</v>
      </c>
      <c r="E1757" t="s">
        <v>3252</v>
      </c>
      <c r="F1757" t="s">
        <v>2480</v>
      </c>
      <c r="G1757" t="s">
        <v>28</v>
      </c>
      <c r="H1757">
        <v>2</v>
      </c>
      <c r="I1757">
        <v>5</v>
      </c>
      <c r="J1757">
        <v>2004</v>
      </c>
      <c r="K1757" t="s">
        <v>1502</v>
      </c>
      <c r="L1757">
        <v>68</v>
      </c>
      <c r="M1757" t="s">
        <v>3232</v>
      </c>
      <c r="N1757" t="s">
        <v>366</v>
      </c>
      <c r="O1757" t="s">
        <v>367</v>
      </c>
      <c r="P1757" t="s">
        <v>368</v>
      </c>
      <c r="Q1757" t="s">
        <v>34</v>
      </c>
      <c r="R1757" t="s">
        <v>184</v>
      </c>
      <c r="S1757" t="s">
        <v>185</v>
      </c>
      <c r="T1757" t="s">
        <v>186</v>
      </c>
      <c r="U1757" t="s">
        <v>38</v>
      </c>
      <c r="V1757" t="s">
        <v>39</v>
      </c>
      <c r="W1757" t="s">
        <v>369</v>
      </c>
      <c r="X1757" t="s">
        <v>216</v>
      </c>
      <c r="Y1757" t="s">
        <v>42</v>
      </c>
    </row>
    <row r="1758" spans="1:25" x14ac:dyDescent="0.25">
      <c r="A1758">
        <v>10262</v>
      </c>
      <c r="B1758">
        <v>24</v>
      </c>
      <c r="C1758" t="s">
        <v>2427</v>
      </c>
      <c r="D1758">
        <v>10</v>
      </c>
      <c r="E1758" t="s">
        <v>3253</v>
      </c>
      <c r="F1758" t="s">
        <v>1525</v>
      </c>
      <c r="G1758" t="s">
        <v>591</v>
      </c>
      <c r="H1758">
        <v>2</v>
      </c>
      <c r="I1758">
        <v>6</v>
      </c>
      <c r="J1758">
        <v>2004</v>
      </c>
      <c r="K1758" t="s">
        <v>1502</v>
      </c>
      <c r="L1758">
        <v>68</v>
      </c>
      <c r="M1758" t="s">
        <v>3232</v>
      </c>
      <c r="N1758" t="s">
        <v>268</v>
      </c>
      <c r="O1758" t="s">
        <v>269</v>
      </c>
      <c r="P1758" t="s">
        <v>270</v>
      </c>
      <c r="Q1758" t="s">
        <v>34</v>
      </c>
      <c r="R1758" t="s">
        <v>271</v>
      </c>
      <c r="S1758" t="s">
        <v>34</v>
      </c>
      <c r="T1758" t="s">
        <v>272</v>
      </c>
      <c r="U1758" t="s">
        <v>273</v>
      </c>
      <c r="V1758" t="s">
        <v>52</v>
      </c>
      <c r="W1758" t="s">
        <v>274</v>
      </c>
      <c r="X1758" t="s">
        <v>275</v>
      </c>
      <c r="Y1758" t="s">
        <v>42</v>
      </c>
    </row>
    <row r="1759" spans="1:25" x14ac:dyDescent="0.25">
      <c r="A1759">
        <v>10274</v>
      </c>
      <c r="B1759">
        <v>40</v>
      </c>
      <c r="C1759" t="s">
        <v>3254</v>
      </c>
      <c r="D1759">
        <v>2</v>
      </c>
      <c r="E1759" t="s">
        <v>3255</v>
      </c>
      <c r="F1759" t="s">
        <v>637</v>
      </c>
      <c r="G1759" t="s">
        <v>28</v>
      </c>
      <c r="H1759">
        <v>3</v>
      </c>
      <c r="I1759">
        <v>7</v>
      </c>
      <c r="J1759">
        <v>2004</v>
      </c>
      <c r="K1759" t="s">
        <v>1502</v>
      </c>
      <c r="L1759">
        <v>68</v>
      </c>
      <c r="M1759" t="s">
        <v>3232</v>
      </c>
      <c r="N1759" t="s">
        <v>439</v>
      </c>
      <c r="O1759" t="s">
        <v>182</v>
      </c>
      <c r="P1759" t="s">
        <v>440</v>
      </c>
      <c r="Q1759" t="s">
        <v>34</v>
      </c>
      <c r="R1759" t="s">
        <v>441</v>
      </c>
      <c r="S1759" t="s">
        <v>185</v>
      </c>
      <c r="T1759" t="s">
        <v>442</v>
      </c>
      <c r="U1759" t="s">
        <v>38</v>
      </c>
      <c r="V1759" t="s">
        <v>39</v>
      </c>
      <c r="W1759" t="s">
        <v>421</v>
      </c>
      <c r="X1759" t="s">
        <v>443</v>
      </c>
      <c r="Y1759" t="s">
        <v>42</v>
      </c>
    </row>
    <row r="1760" spans="1:25" x14ac:dyDescent="0.25">
      <c r="A1760">
        <v>10284</v>
      </c>
      <c r="B1760">
        <v>30</v>
      </c>
      <c r="C1760" t="s">
        <v>3256</v>
      </c>
      <c r="D1760">
        <v>12</v>
      </c>
      <c r="E1760" t="s">
        <v>3257</v>
      </c>
      <c r="F1760" t="s">
        <v>1528</v>
      </c>
      <c r="G1760" t="s">
        <v>28</v>
      </c>
      <c r="H1760">
        <v>3</v>
      </c>
      <c r="I1760">
        <v>8</v>
      </c>
      <c r="J1760">
        <v>2004</v>
      </c>
      <c r="K1760" t="s">
        <v>1502</v>
      </c>
      <c r="L1760">
        <v>68</v>
      </c>
      <c r="M1760" t="s">
        <v>3232</v>
      </c>
      <c r="N1760" t="s">
        <v>1327</v>
      </c>
      <c r="O1760" t="s">
        <v>1328</v>
      </c>
      <c r="P1760" t="s">
        <v>1329</v>
      </c>
      <c r="Q1760" t="s">
        <v>34</v>
      </c>
      <c r="R1760" t="s">
        <v>1330</v>
      </c>
      <c r="S1760" t="s">
        <v>34</v>
      </c>
      <c r="T1760" t="s">
        <v>1331</v>
      </c>
      <c r="U1760" t="s">
        <v>112</v>
      </c>
      <c r="V1760" t="s">
        <v>52</v>
      </c>
      <c r="W1760" t="s">
        <v>1332</v>
      </c>
      <c r="X1760" t="s">
        <v>1333</v>
      </c>
      <c r="Y1760" t="s">
        <v>42</v>
      </c>
    </row>
    <row r="1761" spans="1:25" x14ac:dyDescent="0.25">
      <c r="A1761">
        <v>10296</v>
      </c>
      <c r="B1761">
        <v>21</v>
      </c>
      <c r="C1761" t="s">
        <v>3258</v>
      </c>
      <c r="D1761">
        <v>8</v>
      </c>
      <c r="E1761" t="s">
        <v>3259</v>
      </c>
      <c r="F1761" t="s">
        <v>1530</v>
      </c>
      <c r="G1761" t="s">
        <v>28</v>
      </c>
      <c r="H1761">
        <v>3</v>
      </c>
      <c r="I1761">
        <v>9</v>
      </c>
      <c r="J1761">
        <v>2004</v>
      </c>
      <c r="K1761" t="s">
        <v>1502</v>
      </c>
      <c r="L1761">
        <v>68</v>
      </c>
      <c r="M1761" t="s">
        <v>3232</v>
      </c>
      <c r="N1761" t="s">
        <v>1531</v>
      </c>
      <c r="O1761" t="s">
        <v>1532</v>
      </c>
      <c r="P1761" t="s">
        <v>1533</v>
      </c>
      <c r="Q1761" t="s">
        <v>34</v>
      </c>
      <c r="R1761" t="s">
        <v>1534</v>
      </c>
      <c r="S1761" t="s">
        <v>34</v>
      </c>
      <c r="T1761" t="s">
        <v>1535</v>
      </c>
      <c r="U1761" t="s">
        <v>810</v>
      </c>
      <c r="V1761" t="s">
        <v>52</v>
      </c>
      <c r="W1761" t="s">
        <v>1536</v>
      </c>
      <c r="X1761" t="s">
        <v>150</v>
      </c>
      <c r="Y1761" t="s">
        <v>42</v>
      </c>
    </row>
    <row r="1762" spans="1:25" x14ac:dyDescent="0.25">
      <c r="A1762">
        <v>10307</v>
      </c>
      <c r="B1762">
        <v>25</v>
      </c>
      <c r="C1762" t="s">
        <v>3260</v>
      </c>
      <c r="D1762">
        <v>2</v>
      </c>
      <c r="E1762" t="s">
        <v>3261</v>
      </c>
      <c r="F1762" t="s">
        <v>663</v>
      </c>
      <c r="G1762" t="s">
        <v>28</v>
      </c>
      <c r="H1762">
        <v>4</v>
      </c>
      <c r="I1762">
        <v>10</v>
      </c>
      <c r="J1762">
        <v>2004</v>
      </c>
      <c r="K1762" t="s">
        <v>1502</v>
      </c>
      <c r="L1762">
        <v>68</v>
      </c>
      <c r="M1762" t="s">
        <v>3232</v>
      </c>
      <c r="N1762" t="s">
        <v>329</v>
      </c>
      <c r="O1762" t="s">
        <v>330</v>
      </c>
      <c r="P1762" t="s">
        <v>331</v>
      </c>
      <c r="Q1762" t="s">
        <v>34</v>
      </c>
      <c r="R1762" t="s">
        <v>332</v>
      </c>
      <c r="S1762" t="s">
        <v>214</v>
      </c>
      <c r="T1762" t="s">
        <v>333</v>
      </c>
      <c r="U1762" t="s">
        <v>38</v>
      </c>
      <c r="V1762" t="s">
        <v>39</v>
      </c>
      <c r="W1762" t="s">
        <v>334</v>
      </c>
      <c r="X1762" t="s">
        <v>335</v>
      </c>
      <c r="Y1762" t="s">
        <v>42</v>
      </c>
    </row>
    <row r="1763" spans="1:25" x14ac:dyDescent="0.25">
      <c r="A1763">
        <v>10316</v>
      </c>
      <c r="B1763">
        <v>34</v>
      </c>
      <c r="C1763" t="s">
        <v>2046</v>
      </c>
      <c r="D1763">
        <v>10</v>
      </c>
      <c r="E1763" t="s">
        <v>3262</v>
      </c>
      <c r="F1763" t="s">
        <v>665</v>
      </c>
      <c r="G1763" t="s">
        <v>28</v>
      </c>
      <c r="H1763">
        <v>4</v>
      </c>
      <c r="I1763">
        <v>11</v>
      </c>
      <c r="J1763">
        <v>2004</v>
      </c>
      <c r="K1763" t="s">
        <v>1502</v>
      </c>
      <c r="L1763">
        <v>68</v>
      </c>
      <c r="M1763" t="s">
        <v>3232</v>
      </c>
      <c r="N1763" t="s">
        <v>666</v>
      </c>
      <c r="O1763" t="s">
        <v>667</v>
      </c>
      <c r="P1763" t="s">
        <v>668</v>
      </c>
      <c r="Q1763" t="s">
        <v>34</v>
      </c>
      <c r="R1763" t="s">
        <v>669</v>
      </c>
      <c r="S1763" t="s">
        <v>670</v>
      </c>
      <c r="T1763" t="s">
        <v>671</v>
      </c>
      <c r="U1763" t="s">
        <v>262</v>
      </c>
      <c r="V1763" t="s">
        <v>52</v>
      </c>
      <c r="W1763" t="s">
        <v>672</v>
      </c>
      <c r="X1763" t="s">
        <v>673</v>
      </c>
      <c r="Y1763" t="s">
        <v>42</v>
      </c>
    </row>
    <row r="1764" spans="1:25" x14ac:dyDescent="0.25">
      <c r="A1764">
        <v>10328</v>
      </c>
      <c r="B1764">
        <v>48</v>
      </c>
      <c r="C1764" t="s">
        <v>3263</v>
      </c>
      <c r="D1764">
        <v>1</v>
      </c>
      <c r="E1764" t="s">
        <v>3264</v>
      </c>
      <c r="F1764" t="s">
        <v>2490</v>
      </c>
      <c r="G1764" t="s">
        <v>28</v>
      </c>
      <c r="H1764">
        <v>4</v>
      </c>
      <c r="I1764">
        <v>11</v>
      </c>
      <c r="J1764">
        <v>2004</v>
      </c>
      <c r="K1764" t="s">
        <v>1502</v>
      </c>
      <c r="L1764">
        <v>68</v>
      </c>
      <c r="M1764" t="s">
        <v>3232</v>
      </c>
      <c r="N1764" t="s">
        <v>1369</v>
      </c>
      <c r="O1764" t="s">
        <v>1370</v>
      </c>
      <c r="P1764" t="s">
        <v>1371</v>
      </c>
      <c r="Q1764" t="s">
        <v>34</v>
      </c>
      <c r="R1764" t="s">
        <v>1372</v>
      </c>
      <c r="S1764" t="s">
        <v>34</v>
      </c>
      <c r="T1764" t="s">
        <v>1373</v>
      </c>
      <c r="U1764" t="s">
        <v>396</v>
      </c>
      <c r="V1764" t="s">
        <v>52</v>
      </c>
      <c r="W1764" t="s">
        <v>1374</v>
      </c>
      <c r="X1764" t="s">
        <v>1375</v>
      </c>
      <c r="Y1764" t="s">
        <v>42</v>
      </c>
    </row>
    <row r="1765" spans="1:25" x14ac:dyDescent="0.25">
      <c r="A1765">
        <v>10339</v>
      </c>
      <c r="B1765">
        <v>55</v>
      </c>
      <c r="C1765" t="s">
        <v>77</v>
      </c>
      <c r="D1765">
        <v>12</v>
      </c>
      <c r="E1765" t="s">
        <v>3265</v>
      </c>
      <c r="F1765" t="s">
        <v>519</v>
      </c>
      <c r="G1765" t="s">
        <v>28</v>
      </c>
      <c r="H1765">
        <v>4</v>
      </c>
      <c r="I1765">
        <v>11</v>
      </c>
      <c r="J1765">
        <v>2004</v>
      </c>
      <c r="K1765" t="s">
        <v>1502</v>
      </c>
      <c r="L1765">
        <v>68</v>
      </c>
      <c r="M1765" t="s">
        <v>3232</v>
      </c>
      <c r="N1765" t="s">
        <v>380</v>
      </c>
      <c r="O1765" t="s">
        <v>381</v>
      </c>
      <c r="P1765" t="s">
        <v>382</v>
      </c>
      <c r="Q1765" t="s">
        <v>34</v>
      </c>
      <c r="R1765" t="s">
        <v>383</v>
      </c>
      <c r="S1765" t="s">
        <v>384</v>
      </c>
      <c r="T1765" t="s">
        <v>385</v>
      </c>
      <c r="U1765" t="s">
        <v>307</v>
      </c>
      <c r="V1765" t="s">
        <v>307</v>
      </c>
      <c r="W1765" t="s">
        <v>386</v>
      </c>
      <c r="X1765" t="s">
        <v>387</v>
      </c>
      <c r="Y1765" t="s">
        <v>65</v>
      </c>
    </row>
    <row r="1766" spans="1:25" x14ac:dyDescent="0.25">
      <c r="A1766">
        <v>10351</v>
      </c>
      <c r="B1766">
        <v>25</v>
      </c>
      <c r="C1766" t="s">
        <v>3230</v>
      </c>
      <c r="D1766">
        <v>5</v>
      </c>
      <c r="E1766" t="s">
        <v>3266</v>
      </c>
      <c r="F1766" t="s">
        <v>1552</v>
      </c>
      <c r="G1766" t="s">
        <v>28</v>
      </c>
      <c r="H1766">
        <v>4</v>
      </c>
      <c r="I1766">
        <v>12</v>
      </c>
      <c r="J1766">
        <v>2004</v>
      </c>
      <c r="K1766" t="s">
        <v>1502</v>
      </c>
      <c r="L1766">
        <v>68</v>
      </c>
      <c r="M1766" t="s">
        <v>3232</v>
      </c>
      <c r="N1766" t="s">
        <v>574</v>
      </c>
      <c r="O1766" t="s">
        <v>575</v>
      </c>
      <c r="P1766" t="s">
        <v>576</v>
      </c>
      <c r="Q1766" t="s">
        <v>34</v>
      </c>
      <c r="R1766" t="s">
        <v>577</v>
      </c>
      <c r="S1766" t="s">
        <v>34</v>
      </c>
      <c r="T1766" t="s">
        <v>578</v>
      </c>
      <c r="U1766" t="s">
        <v>262</v>
      </c>
      <c r="V1766" t="s">
        <v>52</v>
      </c>
      <c r="W1766" t="s">
        <v>84</v>
      </c>
      <c r="X1766" t="s">
        <v>579</v>
      </c>
      <c r="Y1766" t="s">
        <v>42</v>
      </c>
    </row>
    <row r="1767" spans="1:25" x14ac:dyDescent="0.25">
      <c r="A1767">
        <v>10373</v>
      </c>
      <c r="B1767">
        <v>38</v>
      </c>
      <c r="C1767" t="s">
        <v>3267</v>
      </c>
      <c r="D1767">
        <v>7</v>
      </c>
      <c r="E1767" t="s">
        <v>3268</v>
      </c>
      <c r="F1767" t="s">
        <v>687</v>
      </c>
      <c r="G1767" t="s">
        <v>28</v>
      </c>
      <c r="H1767">
        <v>1</v>
      </c>
      <c r="I1767">
        <v>1</v>
      </c>
      <c r="J1767">
        <v>2005</v>
      </c>
      <c r="K1767" t="s">
        <v>1502</v>
      </c>
      <c r="L1767">
        <v>68</v>
      </c>
      <c r="M1767" t="s">
        <v>3232</v>
      </c>
      <c r="N1767" t="s">
        <v>688</v>
      </c>
      <c r="O1767" t="s">
        <v>689</v>
      </c>
      <c r="P1767" t="s">
        <v>690</v>
      </c>
      <c r="Q1767" t="s">
        <v>34</v>
      </c>
      <c r="R1767" t="s">
        <v>691</v>
      </c>
      <c r="S1767" t="s">
        <v>34</v>
      </c>
      <c r="T1767" t="s">
        <v>692</v>
      </c>
      <c r="U1767" t="s">
        <v>196</v>
      </c>
      <c r="V1767" t="s">
        <v>52</v>
      </c>
      <c r="W1767" t="s">
        <v>693</v>
      </c>
      <c r="X1767" t="s">
        <v>694</v>
      </c>
      <c r="Y1767" t="s">
        <v>42</v>
      </c>
    </row>
    <row r="1768" spans="1:25" x14ac:dyDescent="0.25">
      <c r="A1768">
        <v>10386</v>
      </c>
      <c r="B1768">
        <v>39</v>
      </c>
      <c r="C1768" t="s">
        <v>3269</v>
      </c>
      <c r="D1768">
        <v>1</v>
      </c>
      <c r="E1768" t="s">
        <v>3270</v>
      </c>
      <c r="F1768" t="s">
        <v>1557</v>
      </c>
      <c r="G1768" t="s">
        <v>724</v>
      </c>
      <c r="H1768">
        <v>1</v>
      </c>
      <c r="I1768">
        <v>3</v>
      </c>
      <c r="J1768">
        <v>2005</v>
      </c>
      <c r="K1768" t="s">
        <v>1502</v>
      </c>
      <c r="L1768">
        <v>68</v>
      </c>
      <c r="M1768" t="s">
        <v>3232</v>
      </c>
      <c r="N1768" t="s">
        <v>268</v>
      </c>
      <c r="O1768" t="s">
        <v>269</v>
      </c>
      <c r="P1768" t="s">
        <v>270</v>
      </c>
      <c r="Q1768" t="s">
        <v>34</v>
      </c>
      <c r="R1768" t="s">
        <v>271</v>
      </c>
      <c r="S1768" t="s">
        <v>34</v>
      </c>
      <c r="T1768" t="s">
        <v>272</v>
      </c>
      <c r="U1768" t="s">
        <v>273</v>
      </c>
      <c r="V1768" t="s">
        <v>52</v>
      </c>
      <c r="W1768" t="s">
        <v>274</v>
      </c>
      <c r="X1768" t="s">
        <v>275</v>
      </c>
      <c r="Y1768" t="s">
        <v>42</v>
      </c>
    </row>
    <row r="1769" spans="1:25" x14ac:dyDescent="0.25">
      <c r="A1769">
        <v>10398</v>
      </c>
      <c r="B1769">
        <v>28</v>
      </c>
      <c r="C1769" t="s">
        <v>1553</v>
      </c>
      <c r="D1769">
        <v>3</v>
      </c>
      <c r="E1769" t="s">
        <v>1554</v>
      </c>
      <c r="F1769" t="s">
        <v>1559</v>
      </c>
      <c r="G1769" t="s">
        <v>28</v>
      </c>
      <c r="H1769">
        <v>1</v>
      </c>
      <c r="I1769">
        <v>3</v>
      </c>
      <c r="J1769">
        <v>2005</v>
      </c>
      <c r="K1769" t="s">
        <v>1502</v>
      </c>
      <c r="L1769">
        <v>68</v>
      </c>
      <c r="M1769" t="s">
        <v>3232</v>
      </c>
      <c r="N1769" t="s">
        <v>46</v>
      </c>
      <c r="O1769" t="s">
        <v>47</v>
      </c>
      <c r="P1769" t="s">
        <v>48</v>
      </c>
      <c r="Q1769" t="s">
        <v>34</v>
      </c>
      <c r="R1769" t="s">
        <v>49</v>
      </c>
      <c r="S1769" t="s">
        <v>34</v>
      </c>
      <c r="T1769" t="s">
        <v>50</v>
      </c>
      <c r="U1769" t="s">
        <v>51</v>
      </c>
      <c r="V1769" t="s">
        <v>52</v>
      </c>
      <c r="W1769" t="s">
        <v>53</v>
      </c>
      <c r="X1769" t="s">
        <v>54</v>
      </c>
      <c r="Y1769" t="s">
        <v>42</v>
      </c>
    </row>
    <row r="1770" spans="1:25" x14ac:dyDescent="0.25">
      <c r="A1770">
        <v>10400</v>
      </c>
      <c r="B1770">
        <v>24</v>
      </c>
      <c r="C1770" t="s">
        <v>3271</v>
      </c>
      <c r="D1770">
        <v>2</v>
      </c>
      <c r="E1770" t="s">
        <v>3272</v>
      </c>
      <c r="F1770" t="s">
        <v>700</v>
      </c>
      <c r="G1770" t="s">
        <v>28</v>
      </c>
      <c r="H1770">
        <v>2</v>
      </c>
      <c r="I1770">
        <v>4</v>
      </c>
      <c r="J1770">
        <v>2005</v>
      </c>
      <c r="K1770" t="s">
        <v>1502</v>
      </c>
      <c r="L1770">
        <v>68</v>
      </c>
      <c r="M1770" t="s">
        <v>3232</v>
      </c>
      <c r="N1770" t="s">
        <v>701</v>
      </c>
      <c r="O1770" t="s">
        <v>702</v>
      </c>
      <c r="P1770" t="s">
        <v>703</v>
      </c>
      <c r="Q1770" t="s">
        <v>34</v>
      </c>
      <c r="R1770" t="s">
        <v>704</v>
      </c>
      <c r="S1770" t="s">
        <v>73</v>
      </c>
      <c r="T1770" t="s">
        <v>92</v>
      </c>
      <c r="U1770" t="s">
        <v>38</v>
      </c>
      <c r="V1770" t="s">
        <v>39</v>
      </c>
      <c r="W1770" t="s">
        <v>149</v>
      </c>
      <c r="X1770" t="s">
        <v>705</v>
      </c>
      <c r="Y1770" t="s">
        <v>42</v>
      </c>
    </row>
    <row r="1771" spans="1:25" x14ac:dyDescent="0.25">
      <c r="A1771">
        <v>10415</v>
      </c>
      <c r="B1771">
        <v>21</v>
      </c>
      <c r="C1771" t="s">
        <v>3246</v>
      </c>
      <c r="D1771">
        <v>1</v>
      </c>
      <c r="E1771" t="s">
        <v>3273</v>
      </c>
      <c r="F1771" t="s">
        <v>2499</v>
      </c>
      <c r="G1771" t="s">
        <v>267</v>
      </c>
      <c r="H1771">
        <v>2</v>
      </c>
      <c r="I1771">
        <v>5</v>
      </c>
      <c r="J1771">
        <v>2005</v>
      </c>
      <c r="K1771" t="s">
        <v>1502</v>
      </c>
      <c r="L1771">
        <v>68</v>
      </c>
      <c r="M1771" t="s">
        <v>3232</v>
      </c>
      <c r="N1771" t="s">
        <v>1380</v>
      </c>
      <c r="O1771" t="s">
        <v>1381</v>
      </c>
      <c r="P1771" t="s">
        <v>1382</v>
      </c>
      <c r="Q1771" t="s">
        <v>34</v>
      </c>
      <c r="R1771" t="s">
        <v>1383</v>
      </c>
      <c r="S1771" t="s">
        <v>137</v>
      </c>
      <c r="T1771" t="s">
        <v>1384</v>
      </c>
      <c r="U1771" t="s">
        <v>139</v>
      </c>
      <c r="V1771" t="s">
        <v>140</v>
      </c>
      <c r="W1771" t="s">
        <v>1385</v>
      </c>
      <c r="X1771" t="s">
        <v>1386</v>
      </c>
      <c r="Y1771" t="s">
        <v>42</v>
      </c>
    </row>
    <row r="1772" spans="1:25" x14ac:dyDescent="0.25">
      <c r="A1772">
        <v>10110</v>
      </c>
      <c r="B1772">
        <v>46</v>
      </c>
      <c r="C1772" t="s">
        <v>77</v>
      </c>
      <c r="D1772">
        <v>10</v>
      </c>
      <c r="E1772" t="s">
        <v>3274</v>
      </c>
      <c r="F1772" t="s">
        <v>1464</v>
      </c>
      <c r="G1772" t="s">
        <v>28</v>
      </c>
      <c r="H1772">
        <v>1</v>
      </c>
      <c r="I1772">
        <v>3</v>
      </c>
      <c r="J1772">
        <v>2003</v>
      </c>
      <c r="K1772" t="s">
        <v>278</v>
      </c>
      <c r="L1772">
        <v>117</v>
      </c>
      <c r="M1772" t="s">
        <v>3275</v>
      </c>
      <c r="N1772" t="s">
        <v>927</v>
      </c>
      <c r="O1772" t="s">
        <v>928</v>
      </c>
      <c r="P1772" t="s">
        <v>929</v>
      </c>
      <c r="Q1772" t="s">
        <v>34</v>
      </c>
      <c r="R1772" t="s">
        <v>930</v>
      </c>
      <c r="S1772" t="s">
        <v>34</v>
      </c>
      <c r="T1772" t="s">
        <v>931</v>
      </c>
      <c r="U1772" t="s">
        <v>262</v>
      </c>
      <c r="V1772" t="s">
        <v>52</v>
      </c>
      <c r="W1772" t="s">
        <v>932</v>
      </c>
      <c r="X1772" t="s">
        <v>137</v>
      </c>
      <c r="Y1772" t="s">
        <v>65</v>
      </c>
    </row>
    <row r="1773" spans="1:25" x14ac:dyDescent="0.25">
      <c r="A1773">
        <v>10124</v>
      </c>
      <c r="B1773">
        <v>25</v>
      </c>
      <c r="C1773" t="s">
        <v>3276</v>
      </c>
      <c r="D1773">
        <v>9</v>
      </c>
      <c r="E1773" t="s">
        <v>3277</v>
      </c>
      <c r="F1773" t="s">
        <v>1360</v>
      </c>
      <c r="G1773" t="s">
        <v>28</v>
      </c>
      <c r="H1773">
        <v>2</v>
      </c>
      <c r="I1773">
        <v>5</v>
      </c>
      <c r="J1773">
        <v>2003</v>
      </c>
      <c r="K1773" t="s">
        <v>278</v>
      </c>
      <c r="L1773">
        <v>117</v>
      </c>
      <c r="M1773" t="s">
        <v>3275</v>
      </c>
      <c r="N1773" t="s">
        <v>1318</v>
      </c>
      <c r="O1773" t="s">
        <v>1319</v>
      </c>
      <c r="P1773" t="s">
        <v>1320</v>
      </c>
      <c r="Q1773" t="s">
        <v>34</v>
      </c>
      <c r="R1773" t="s">
        <v>1321</v>
      </c>
      <c r="S1773" t="s">
        <v>1322</v>
      </c>
      <c r="T1773" t="s">
        <v>1323</v>
      </c>
      <c r="U1773" t="s">
        <v>38</v>
      </c>
      <c r="V1773" t="s">
        <v>39</v>
      </c>
      <c r="W1773" t="s">
        <v>168</v>
      </c>
      <c r="X1773" t="s">
        <v>705</v>
      </c>
      <c r="Y1773" t="s">
        <v>42</v>
      </c>
    </row>
    <row r="1774" spans="1:25" x14ac:dyDescent="0.25">
      <c r="A1774">
        <v>10148</v>
      </c>
      <c r="B1774">
        <v>34</v>
      </c>
      <c r="C1774" t="s">
        <v>77</v>
      </c>
      <c r="D1774">
        <v>3</v>
      </c>
      <c r="E1774" t="s">
        <v>3278</v>
      </c>
      <c r="F1774" t="s">
        <v>1303</v>
      </c>
      <c r="G1774" t="s">
        <v>28</v>
      </c>
      <c r="H1774">
        <v>3</v>
      </c>
      <c r="I1774">
        <v>9</v>
      </c>
      <c r="J1774">
        <v>2003</v>
      </c>
      <c r="K1774" t="s">
        <v>278</v>
      </c>
      <c r="L1774">
        <v>117</v>
      </c>
      <c r="M1774" t="s">
        <v>3275</v>
      </c>
      <c r="N1774" t="s">
        <v>448</v>
      </c>
      <c r="O1774" t="s">
        <v>449</v>
      </c>
      <c r="P1774" t="s">
        <v>450</v>
      </c>
      <c r="Q1774" t="s">
        <v>451</v>
      </c>
      <c r="R1774" t="s">
        <v>452</v>
      </c>
      <c r="S1774" t="s">
        <v>238</v>
      </c>
      <c r="T1774" t="s">
        <v>453</v>
      </c>
      <c r="U1774" t="s">
        <v>139</v>
      </c>
      <c r="V1774" t="s">
        <v>140</v>
      </c>
      <c r="W1774" t="s">
        <v>454</v>
      </c>
      <c r="X1774" t="s">
        <v>455</v>
      </c>
      <c r="Y1774" t="s">
        <v>65</v>
      </c>
    </row>
    <row r="1775" spans="1:25" x14ac:dyDescent="0.25">
      <c r="A1775">
        <v>10161</v>
      </c>
      <c r="B1775">
        <v>25</v>
      </c>
      <c r="C1775" t="s">
        <v>77</v>
      </c>
      <c r="D1775">
        <v>2</v>
      </c>
      <c r="E1775" t="s">
        <v>3279</v>
      </c>
      <c r="F1775" t="s">
        <v>1305</v>
      </c>
      <c r="G1775" t="s">
        <v>28</v>
      </c>
      <c r="H1775">
        <v>4</v>
      </c>
      <c r="I1775">
        <v>10</v>
      </c>
      <c r="J1775">
        <v>2003</v>
      </c>
      <c r="K1775" t="s">
        <v>278</v>
      </c>
      <c r="L1775">
        <v>117</v>
      </c>
      <c r="M1775" t="s">
        <v>3275</v>
      </c>
      <c r="N1775" t="s">
        <v>934</v>
      </c>
      <c r="O1775" t="s">
        <v>935</v>
      </c>
      <c r="P1775" t="s">
        <v>936</v>
      </c>
      <c r="Q1775" t="s">
        <v>34</v>
      </c>
      <c r="R1775" t="s">
        <v>937</v>
      </c>
      <c r="S1775" t="s">
        <v>34</v>
      </c>
      <c r="T1775" t="s">
        <v>938</v>
      </c>
      <c r="U1775" t="s">
        <v>567</v>
      </c>
      <c r="V1775" t="s">
        <v>52</v>
      </c>
      <c r="W1775" t="s">
        <v>939</v>
      </c>
      <c r="X1775" t="s">
        <v>940</v>
      </c>
      <c r="Y1775" t="s">
        <v>42</v>
      </c>
    </row>
    <row r="1776" spans="1:25" x14ac:dyDescent="0.25">
      <c r="A1776">
        <v>10173</v>
      </c>
      <c r="B1776">
        <v>23</v>
      </c>
      <c r="C1776" t="s">
        <v>77</v>
      </c>
      <c r="D1776">
        <v>16</v>
      </c>
      <c r="E1776" t="s">
        <v>3280</v>
      </c>
      <c r="F1776" t="s">
        <v>1306</v>
      </c>
      <c r="G1776" t="s">
        <v>28</v>
      </c>
      <c r="H1776">
        <v>4</v>
      </c>
      <c r="I1776">
        <v>11</v>
      </c>
      <c r="J1776">
        <v>2003</v>
      </c>
      <c r="K1776" t="s">
        <v>278</v>
      </c>
      <c r="L1776">
        <v>117</v>
      </c>
      <c r="M1776" t="s">
        <v>3275</v>
      </c>
      <c r="N1776" t="s">
        <v>1369</v>
      </c>
      <c r="O1776" t="s">
        <v>1370</v>
      </c>
      <c r="P1776" t="s">
        <v>1371</v>
      </c>
      <c r="Q1776" t="s">
        <v>34</v>
      </c>
      <c r="R1776" t="s">
        <v>1372</v>
      </c>
      <c r="S1776" t="s">
        <v>34</v>
      </c>
      <c r="T1776" t="s">
        <v>1373</v>
      </c>
      <c r="U1776" t="s">
        <v>396</v>
      </c>
      <c r="V1776" t="s">
        <v>52</v>
      </c>
      <c r="W1776" t="s">
        <v>1374</v>
      </c>
      <c r="X1776" t="s">
        <v>1375</v>
      </c>
      <c r="Y1776" t="s">
        <v>42</v>
      </c>
    </row>
    <row r="1777" spans="1:25" x14ac:dyDescent="0.25">
      <c r="A1777">
        <v>10182</v>
      </c>
      <c r="B1777">
        <v>20</v>
      </c>
      <c r="C1777" t="s">
        <v>77</v>
      </c>
      <c r="D1777">
        <v>13</v>
      </c>
      <c r="E1777" t="s">
        <v>3281</v>
      </c>
      <c r="F1777" t="s">
        <v>802</v>
      </c>
      <c r="G1777" t="s">
        <v>28</v>
      </c>
      <c r="H1777">
        <v>4</v>
      </c>
      <c r="I1777">
        <v>11</v>
      </c>
      <c r="J1777">
        <v>2003</v>
      </c>
      <c r="K1777" t="s">
        <v>278</v>
      </c>
      <c r="L1777">
        <v>117</v>
      </c>
      <c r="M1777" t="s">
        <v>3275</v>
      </c>
      <c r="N1777" t="s">
        <v>417</v>
      </c>
      <c r="O1777" t="s">
        <v>418</v>
      </c>
      <c r="P1777" t="s">
        <v>419</v>
      </c>
      <c r="Q1777" t="s">
        <v>34</v>
      </c>
      <c r="R1777" t="s">
        <v>420</v>
      </c>
      <c r="S1777" t="s">
        <v>73</v>
      </c>
      <c r="T1777" t="s">
        <v>167</v>
      </c>
      <c r="U1777" t="s">
        <v>38</v>
      </c>
      <c r="V1777" t="s">
        <v>39</v>
      </c>
      <c r="W1777" t="s">
        <v>421</v>
      </c>
      <c r="X1777" t="s">
        <v>422</v>
      </c>
      <c r="Y1777" t="s">
        <v>42</v>
      </c>
    </row>
    <row r="1778" spans="1:25" x14ac:dyDescent="0.25">
      <c r="A1778">
        <v>10192</v>
      </c>
      <c r="B1778">
        <v>23</v>
      </c>
      <c r="C1778" t="s">
        <v>77</v>
      </c>
      <c r="D1778">
        <v>1</v>
      </c>
      <c r="E1778" t="s">
        <v>3282</v>
      </c>
      <c r="F1778" t="s">
        <v>804</v>
      </c>
      <c r="G1778" t="s">
        <v>28</v>
      </c>
      <c r="H1778">
        <v>4</v>
      </c>
      <c r="I1778">
        <v>11</v>
      </c>
      <c r="J1778">
        <v>2003</v>
      </c>
      <c r="K1778" t="s">
        <v>278</v>
      </c>
      <c r="L1778">
        <v>117</v>
      </c>
      <c r="M1778" t="s">
        <v>3275</v>
      </c>
      <c r="N1778" t="s">
        <v>425</v>
      </c>
      <c r="O1778" t="s">
        <v>426</v>
      </c>
      <c r="P1778" t="s">
        <v>427</v>
      </c>
      <c r="Q1778" t="s">
        <v>34</v>
      </c>
      <c r="R1778" t="s">
        <v>428</v>
      </c>
      <c r="S1778" t="s">
        <v>429</v>
      </c>
      <c r="T1778" t="s">
        <v>430</v>
      </c>
      <c r="U1778" t="s">
        <v>38</v>
      </c>
      <c r="V1778" t="s">
        <v>39</v>
      </c>
      <c r="W1778" t="s">
        <v>75</v>
      </c>
      <c r="X1778" t="s">
        <v>422</v>
      </c>
      <c r="Y1778" t="s">
        <v>65</v>
      </c>
    </row>
    <row r="1779" spans="1:25" x14ac:dyDescent="0.25">
      <c r="A1779">
        <v>10204</v>
      </c>
      <c r="B1779">
        <v>42</v>
      </c>
      <c r="C1779" t="s">
        <v>77</v>
      </c>
      <c r="D1779">
        <v>7</v>
      </c>
      <c r="E1779" t="s">
        <v>3283</v>
      </c>
      <c r="F1779" t="s">
        <v>814</v>
      </c>
      <c r="G1779" t="s">
        <v>28</v>
      </c>
      <c r="H1779">
        <v>4</v>
      </c>
      <c r="I1779">
        <v>12</v>
      </c>
      <c r="J1779">
        <v>2003</v>
      </c>
      <c r="K1779" t="s">
        <v>278</v>
      </c>
      <c r="L1779">
        <v>117</v>
      </c>
      <c r="M1779" t="s">
        <v>3275</v>
      </c>
      <c r="N1779" t="s">
        <v>885</v>
      </c>
      <c r="O1779" t="s">
        <v>886</v>
      </c>
      <c r="P1779" t="s">
        <v>887</v>
      </c>
      <c r="Q1779" t="s">
        <v>888</v>
      </c>
      <c r="R1779" t="s">
        <v>35</v>
      </c>
      <c r="S1779" t="s">
        <v>36</v>
      </c>
      <c r="T1779" t="s">
        <v>37</v>
      </c>
      <c r="U1779" t="s">
        <v>38</v>
      </c>
      <c r="V1779" t="s">
        <v>39</v>
      </c>
      <c r="W1779" t="s">
        <v>75</v>
      </c>
      <c r="X1779" t="s">
        <v>889</v>
      </c>
      <c r="Y1779" t="s">
        <v>65</v>
      </c>
    </row>
    <row r="1780" spans="1:25" x14ac:dyDescent="0.25">
      <c r="A1780">
        <v>10213</v>
      </c>
      <c r="B1780">
        <v>27</v>
      </c>
      <c r="C1780" t="s">
        <v>77</v>
      </c>
      <c r="D1780">
        <v>3</v>
      </c>
      <c r="E1780" t="s">
        <v>3284</v>
      </c>
      <c r="F1780" t="s">
        <v>2543</v>
      </c>
      <c r="G1780" t="s">
        <v>28</v>
      </c>
      <c r="H1780">
        <v>1</v>
      </c>
      <c r="I1780">
        <v>1</v>
      </c>
      <c r="J1780">
        <v>2004</v>
      </c>
      <c r="K1780" t="s">
        <v>278</v>
      </c>
      <c r="L1780">
        <v>117</v>
      </c>
      <c r="M1780" t="s">
        <v>3275</v>
      </c>
      <c r="N1780" t="s">
        <v>603</v>
      </c>
      <c r="O1780" t="s">
        <v>604</v>
      </c>
      <c r="P1780" t="s">
        <v>605</v>
      </c>
      <c r="Q1780" t="s">
        <v>34</v>
      </c>
      <c r="R1780" t="s">
        <v>577</v>
      </c>
      <c r="S1780" t="s">
        <v>34</v>
      </c>
      <c r="T1780" t="s">
        <v>606</v>
      </c>
      <c r="U1780" t="s">
        <v>262</v>
      </c>
      <c r="V1780" t="s">
        <v>52</v>
      </c>
      <c r="W1780" t="s">
        <v>607</v>
      </c>
      <c r="X1780" t="s">
        <v>608</v>
      </c>
      <c r="Y1780" t="s">
        <v>42</v>
      </c>
    </row>
    <row r="1781" spans="1:25" x14ac:dyDescent="0.25">
      <c r="A1781">
        <v>10227</v>
      </c>
      <c r="B1781">
        <v>33</v>
      </c>
      <c r="C1781" t="s">
        <v>77</v>
      </c>
      <c r="D1781">
        <v>13</v>
      </c>
      <c r="E1781" t="s">
        <v>3285</v>
      </c>
      <c r="F1781" t="s">
        <v>1391</v>
      </c>
      <c r="G1781" t="s">
        <v>28</v>
      </c>
      <c r="H1781">
        <v>1</v>
      </c>
      <c r="I1781">
        <v>3</v>
      </c>
      <c r="J1781">
        <v>2004</v>
      </c>
      <c r="K1781" t="s">
        <v>278</v>
      </c>
      <c r="L1781">
        <v>117</v>
      </c>
      <c r="M1781" t="s">
        <v>3275</v>
      </c>
      <c r="N1781" t="s">
        <v>338</v>
      </c>
      <c r="O1781" t="s">
        <v>339</v>
      </c>
      <c r="P1781" t="s">
        <v>340</v>
      </c>
      <c r="Q1781" t="s">
        <v>34</v>
      </c>
      <c r="R1781" t="s">
        <v>341</v>
      </c>
      <c r="S1781" t="s">
        <v>34</v>
      </c>
      <c r="T1781" t="s">
        <v>342</v>
      </c>
      <c r="U1781" t="s">
        <v>51</v>
      </c>
      <c r="V1781" t="s">
        <v>52</v>
      </c>
      <c r="W1781" t="s">
        <v>343</v>
      </c>
      <c r="X1781" t="s">
        <v>344</v>
      </c>
      <c r="Y1781" t="s">
        <v>65</v>
      </c>
    </row>
    <row r="1782" spans="1:25" x14ac:dyDescent="0.25">
      <c r="A1782">
        <v>10241</v>
      </c>
      <c r="B1782">
        <v>28</v>
      </c>
      <c r="C1782" t="s">
        <v>3286</v>
      </c>
      <c r="D1782">
        <v>5</v>
      </c>
      <c r="E1782" t="s">
        <v>3287</v>
      </c>
      <c r="F1782" t="s">
        <v>1313</v>
      </c>
      <c r="G1782" t="s">
        <v>28</v>
      </c>
      <c r="H1782">
        <v>2</v>
      </c>
      <c r="I1782">
        <v>4</v>
      </c>
      <c r="J1782">
        <v>2004</v>
      </c>
      <c r="K1782" t="s">
        <v>278</v>
      </c>
      <c r="L1782">
        <v>117</v>
      </c>
      <c r="M1782" t="s">
        <v>3275</v>
      </c>
      <c r="N1782" t="s">
        <v>1255</v>
      </c>
      <c r="O1782" t="s">
        <v>1256</v>
      </c>
      <c r="P1782" t="s">
        <v>1257</v>
      </c>
      <c r="Q1782" t="s">
        <v>34</v>
      </c>
      <c r="R1782" t="s">
        <v>1258</v>
      </c>
      <c r="S1782" t="s">
        <v>34</v>
      </c>
      <c r="T1782" t="s">
        <v>1259</v>
      </c>
      <c r="U1782" t="s">
        <v>51</v>
      </c>
      <c r="V1782" t="s">
        <v>52</v>
      </c>
      <c r="W1782" t="s">
        <v>1260</v>
      </c>
      <c r="X1782" t="s">
        <v>1261</v>
      </c>
      <c r="Y1782" t="s">
        <v>42</v>
      </c>
    </row>
    <row r="1783" spans="1:25" x14ac:dyDescent="0.25">
      <c r="A1783">
        <v>10267</v>
      </c>
      <c r="B1783">
        <v>43</v>
      </c>
      <c r="C1783" t="s">
        <v>77</v>
      </c>
      <c r="D1783">
        <v>2</v>
      </c>
      <c r="E1783" t="s">
        <v>3288</v>
      </c>
      <c r="F1783" t="s">
        <v>2717</v>
      </c>
      <c r="G1783" t="s">
        <v>28</v>
      </c>
      <c r="H1783">
        <v>3</v>
      </c>
      <c r="I1783">
        <v>7</v>
      </c>
      <c r="J1783">
        <v>2004</v>
      </c>
      <c r="K1783" t="s">
        <v>278</v>
      </c>
      <c r="L1783">
        <v>117</v>
      </c>
      <c r="M1783" t="s">
        <v>3275</v>
      </c>
      <c r="N1783" t="s">
        <v>885</v>
      </c>
      <c r="O1783" t="s">
        <v>886</v>
      </c>
      <c r="P1783" t="s">
        <v>887</v>
      </c>
      <c r="Q1783" t="s">
        <v>888</v>
      </c>
      <c r="R1783" t="s">
        <v>35</v>
      </c>
      <c r="S1783" t="s">
        <v>36</v>
      </c>
      <c r="T1783" t="s">
        <v>37</v>
      </c>
      <c r="U1783" t="s">
        <v>38</v>
      </c>
      <c r="V1783" t="s">
        <v>39</v>
      </c>
      <c r="W1783" t="s">
        <v>75</v>
      </c>
      <c r="X1783" t="s">
        <v>889</v>
      </c>
      <c r="Y1783" t="s">
        <v>65</v>
      </c>
    </row>
    <row r="1784" spans="1:25" x14ac:dyDescent="0.25">
      <c r="A1784">
        <v>10279</v>
      </c>
      <c r="B1784">
        <v>48</v>
      </c>
      <c r="C1784" t="s">
        <v>77</v>
      </c>
      <c r="D1784">
        <v>2</v>
      </c>
      <c r="E1784" t="s">
        <v>3289</v>
      </c>
      <c r="F1784" t="s">
        <v>2720</v>
      </c>
      <c r="G1784" t="s">
        <v>28</v>
      </c>
      <c r="H1784">
        <v>3</v>
      </c>
      <c r="I1784">
        <v>8</v>
      </c>
      <c r="J1784">
        <v>2004</v>
      </c>
      <c r="K1784" t="s">
        <v>278</v>
      </c>
      <c r="L1784">
        <v>117</v>
      </c>
      <c r="M1784" t="s">
        <v>3275</v>
      </c>
      <c r="N1784" t="s">
        <v>268</v>
      </c>
      <c r="O1784" t="s">
        <v>269</v>
      </c>
      <c r="P1784" t="s">
        <v>270</v>
      </c>
      <c r="Q1784" t="s">
        <v>34</v>
      </c>
      <c r="R1784" t="s">
        <v>271</v>
      </c>
      <c r="S1784" t="s">
        <v>34</v>
      </c>
      <c r="T1784" t="s">
        <v>272</v>
      </c>
      <c r="U1784" t="s">
        <v>273</v>
      </c>
      <c r="V1784" t="s">
        <v>52</v>
      </c>
      <c r="W1784" t="s">
        <v>274</v>
      </c>
      <c r="X1784" t="s">
        <v>275</v>
      </c>
      <c r="Y1784" t="s">
        <v>65</v>
      </c>
    </row>
    <row r="1785" spans="1:25" x14ac:dyDescent="0.25">
      <c r="A1785">
        <v>10288</v>
      </c>
      <c r="B1785">
        <v>48</v>
      </c>
      <c r="C1785" t="s">
        <v>77</v>
      </c>
      <c r="D1785">
        <v>8</v>
      </c>
      <c r="E1785" t="s">
        <v>3290</v>
      </c>
      <c r="F1785" t="s">
        <v>1485</v>
      </c>
      <c r="G1785" t="s">
        <v>28</v>
      </c>
      <c r="H1785">
        <v>3</v>
      </c>
      <c r="I1785">
        <v>9</v>
      </c>
      <c r="J1785">
        <v>2004</v>
      </c>
      <c r="K1785" t="s">
        <v>278</v>
      </c>
      <c r="L1785">
        <v>117</v>
      </c>
      <c r="M1785" t="s">
        <v>3275</v>
      </c>
      <c r="N1785" t="s">
        <v>743</v>
      </c>
      <c r="O1785" t="s">
        <v>744</v>
      </c>
      <c r="P1785" t="s">
        <v>745</v>
      </c>
      <c r="Q1785" t="s">
        <v>746</v>
      </c>
      <c r="R1785" t="s">
        <v>305</v>
      </c>
      <c r="S1785" t="s">
        <v>34</v>
      </c>
      <c r="T1785" t="s">
        <v>747</v>
      </c>
      <c r="U1785" t="s">
        <v>305</v>
      </c>
      <c r="V1785" t="s">
        <v>140</v>
      </c>
      <c r="W1785" t="s">
        <v>748</v>
      </c>
      <c r="X1785" t="s">
        <v>749</v>
      </c>
      <c r="Y1785" t="s">
        <v>65</v>
      </c>
    </row>
    <row r="1786" spans="1:25" x14ac:dyDescent="0.25">
      <c r="A1786">
        <v>10302</v>
      </c>
      <c r="B1786">
        <v>45</v>
      </c>
      <c r="C1786" t="s">
        <v>77</v>
      </c>
      <c r="D1786">
        <v>4</v>
      </c>
      <c r="E1786" t="s">
        <v>3291</v>
      </c>
      <c r="F1786" t="s">
        <v>588</v>
      </c>
      <c r="G1786" t="s">
        <v>28</v>
      </c>
      <c r="H1786">
        <v>4</v>
      </c>
      <c r="I1786">
        <v>10</v>
      </c>
      <c r="J1786">
        <v>2003</v>
      </c>
      <c r="K1786" t="s">
        <v>278</v>
      </c>
      <c r="L1786">
        <v>117</v>
      </c>
      <c r="M1786" t="s">
        <v>3275</v>
      </c>
      <c r="N1786" t="s">
        <v>257</v>
      </c>
      <c r="O1786" t="s">
        <v>258</v>
      </c>
      <c r="P1786" t="s">
        <v>259</v>
      </c>
      <c r="Q1786" t="s">
        <v>34</v>
      </c>
      <c r="R1786" t="s">
        <v>260</v>
      </c>
      <c r="S1786" t="s">
        <v>34</v>
      </c>
      <c r="T1786" t="s">
        <v>261</v>
      </c>
      <c r="U1786" t="s">
        <v>262</v>
      </c>
      <c r="V1786" t="s">
        <v>52</v>
      </c>
      <c r="W1786" t="s">
        <v>263</v>
      </c>
      <c r="X1786" t="s">
        <v>264</v>
      </c>
      <c r="Y1786" t="s">
        <v>65</v>
      </c>
    </row>
    <row r="1787" spans="1:25" x14ac:dyDescent="0.25">
      <c r="A1787">
        <v>10311</v>
      </c>
      <c r="B1787">
        <v>43</v>
      </c>
      <c r="C1787" t="s">
        <v>77</v>
      </c>
      <c r="D1787">
        <v>3</v>
      </c>
      <c r="E1787" t="s">
        <v>3292</v>
      </c>
      <c r="F1787" t="s">
        <v>856</v>
      </c>
      <c r="G1787" t="s">
        <v>28</v>
      </c>
      <c r="H1787">
        <v>4</v>
      </c>
      <c r="I1787">
        <v>10</v>
      </c>
      <c r="J1787">
        <v>2004</v>
      </c>
      <c r="K1787" t="s">
        <v>278</v>
      </c>
      <c r="L1787">
        <v>117</v>
      </c>
      <c r="M1787" t="s">
        <v>3275</v>
      </c>
      <c r="N1787" t="s">
        <v>268</v>
      </c>
      <c r="O1787" t="s">
        <v>269</v>
      </c>
      <c r="P1787" t="s">
        <v>270</v>
      </c>
      <c r="Q1787" t="s">
        <v>34</v>
      </c>
      <c r="R1787" t="s">
        <v>271</v>
      </c>
      <c r="S1787" t="s">
        <v>34</v>
      </c>
      <c r="T1787" t="s">
        <v>272</v>
      </c>
      <c r="U1787" t="s">
        <v>273</v>
      </c>
      <c r="V1787" t="s">
        <v>52</v>
      </c>
      <c r="W1787" t="s">
        <v>274</v>
      </c>
      <c r="X1787" t="s">
        <v>275</v>
      </c>
      <c r="Y1787" t="s">
        <v>65</v>
      </c>
    </row>
    <row r="1788" spans="1:25" x14ac:dyDescent="0.25">
      <c r="A1788">
        <v>10332</v>
      </c>
      <c r="B1788">
        <v>44</v>
      </c>
      <c r="C1788" t="s">
        <v>2876</v>
      </c>
      <c r="D1788">
        <v>11</v>
      </c>
      <c r="E1788" t="s">
        <v>3293</v>
      </c>
      <c r="F1788" t="s">
        <v>1337</v>
      </c>
      <c r="G1788" t="s">
        <v>28</v>
      </c>
      <c r="H1788">
        <v>4</v>
      </c>
      <c r="I1788">
        <v>11</v>
      </c>
      <c r="J1788">
        <v>2004</v>
      </c>
      <c r="K1788" t="s">
        <v>278</v>
      </c>
      <c r="L1788">
        <v>117</v>
      </c>
      <c r="M1788" t="s">
        <v>3275</v>
      </c>
      <c r="N1788" t="s">
        <v>927</v>
      </c>
      <c r="O1788" t="s">
        <v>928</v>
      </c>
      <c r="P1788" t="s">
        <v>929</v>
      </c>
      <c r="Q1788" t="s">
        <v>34</v>
      </c>
      <c r="R1788" t="s">
        <v>930</v>
      </c>
      <c r="S1788" t="s">
        <v>34</v>
      </c>
      <c r="T1788" t="s">
        <v>931</v>
      </c>
      <c r="U1788" t="s">
        <v>262</v>
      </c>
      <c r="V1788" t="s">
        <v>52</v>
      </c>
      <c r="W1788" t="s">
        <v>932</v>
      </c>
      <c r="X1788" t="s">
        <v>137</v>
      </c>
      <c r="Y1788" t="s">
        <v>42</v>
      </c>
    </row>
    <row r="1789" spans="1:25" x14ac:dyDescent="0.25">
      <c r="A1789">
        <v>10346</v>
      </c>
      <c r="B1789">
        <v>24</v>
      </c>
      <c r="C1789" t="s">
        <v>3167</v>
      </c>
      <c r="D1789">
        <v>5</v>
      </c>
      <c r="E1789" t="s">
        <v>3294</v>
      </c>
      <c r="F1789" t="s">
        <v>434</v>
      </c>
      <c r="G1789" t="s">
        <v>28</v>
      </c>
      <c r="H1789">
        <v>4</v>
      </c>
      <c r="I1789">
        <v>11</v>
      </c>
      <c r="J1789">
        <v>2004</v>
      </c>
      <c r="K1789" t="s">
        <v>278</v>
      </c>
      <c r="L1789">
        <v>117</v>
      </c>
      <c r="M1789" t="s">
        <v>3275</v>
      </c>
      <c r="N1789" t="s">
        <v>1318</v>
      </c>
      <c r="O1789" t="s">
        <v>1319</v>
      </c>
      <c r="P1789" t="s">
        <v>1320</v>
      </c>
      <c r="Q1789" t="s">
        <v>34</v>
      </c>
      <c r="R1789" t="s">
        <v>1321</v>
      </c>
      <c r="S1789" t="s">
        <v>1322</v>
      </c>
      <c r="T1789" t="s">
        <v>1323</v>
      </c>
      <c r="U1789" t="s">
        <v>38</v>
      </c>
      <c r="V1789" t="s">
        <v>39</v>
      </c>
      <c r="W1789" t="s">
        <v>168</v>
      </c>
      <c r="X1789" t="s">
        <v>705</v>
      </c>
      <c r="Y1789" t="s">
        <v>42</v>
      </c>
    </row>
    <row r="1790" spans="1:25" x14ac:dyDescent="0.25">
      <c r="A1790">
        <v>10368</v>
      </c>
      <c r="B1790">
        <v>31</v>
      </c>
      <c r="C1790" t="s">
        <v>77</v>
      </c>
      <c r="D1790">
        <v>5</v>
      </c>
      <c r="E1790" t="s">
        <v>3295</v>
      </c>
      <c r="F1790" t="s">
        <v>3181</v>
      </c>
      <c r="G1790" t="s">
        <v>28</v>
      </c>
      <c r="H1790">
        <v>1</v>
      </c>
      <c r="I1790">
        <v>1</v>
      </c>
      <c r="J1790">
        <v>2005</v>
      </c>
      <c r="K1790" t="s">
        <v>278</v>
      </c>
      <c r="L1790">
        <v>117</v>
      </c>
      <c r="M1790" t="s">
        <v>3275</v>
      </c>
      <c r="N1790" t="s">
        <v>417</v>
      </c>
      <c r="O1790" t="s">
        <v>418</v>
      </c>
      <c r="P1790" t="s">
        <v>419</v>
      </c>
      <c r="Q1790" t="s">
        <v>34</v>
      </c>
      <c r="R1790" t="s">
        <v>420</v>
      </c>
      <c r="S1790" t="s">
        <v>73</v>
      </c>
      <c r="T1790" t="s">
        <v>167</v>
      </c>
      <c r="U1790" t="s">
        <v>38</v>
      </c>
      <c r="V1790" t="s">
        <v>39</v>
      </c>
      <c r="W1790" t="s">
        <v>421</v>
      </c>
      <c r="X1790" t="s">
        <v>422</v>
      </c>
      <c r="Y1790" t="s">
        <v>65</v>
      </c>
    </row>
    <row r="1791" spans="1:25" x14ac:dyDescent="0.25">
      <c r="A1791">
        <v>10380</v>
      </c>
      <c r="B1791">
        <v>44</v>
      </c>
      <c r="C1791" t="s">
        <v>2956</v>
      </c>
      <c r="D1791">
        <v>7</v>
      </c>
      <c r="E1791" t="s">
        <v>3296</v>
      </c>
      <c r="F1791" t="s">
        <v>1413</v>
      </c>
      <c r="G1791" t="s">
        <v>28</v>
      </c>
      <c r="H1791">
        <v>1</v>
      </c>
      <c r="I1791">
        <v>2</v>
      </c>
      <c r="J1791">
        <v>2005</v>
      </c>
      <c r="K1791" t="s">
        <v>278</v>
      </c>
      <c r="L1791">
        <v>117</v>
      </c>
      <c r="M1791" t="s">
        <v>3275</v>
      </c>
      <c r="N1791" t="s">
        <v>268</v>
      </c>
      <c r="O1791" t="s">
        <v>269</v>
      </c>
      <c r="P1791" t="s">
        <v>270</v>
      </c>
      <c r="Q1791" t="s">
        <v>34</v>
      </c>
      <c r="R1791" t="s">
        <v>271</v>
      </c>
      <c r="S1791" t="s">
        <v>34</v>
      </c>
      <c r="T1791" t="s">
        <v>272</v>
      </c>
      <c r="U1791" t="s">
        <v>273</v>
      </c>
      <c r="V1791" t="s">
        <v>52</v>
      </c>
      <c r="W1791" t="s">
        <v>274</v>
      </c>
      <c r="X1791" t="s">
        <v>275</v>
      </c>
      <c r="Y1791" t="s">
        <v>42</v>
      </c>
    </row>
    <row r="1792" spans="1:25" x14ac:dyDescent="0.25">
      <c r="A1792">
        <v>10407</v>
      </c>
      <c r="B1792">
        <v>59</v>
      </c>
      <c r="C1792" t="s">
        <v>3286</v>
      </c>
      <c r="D1792">
        <v>5</v>
      </c>
      <c r="E1792" t="s">
        <v>3297</v>
      </c>
      <c r="F1792" t="s">
        <v>1498</v>
      </c>
      <c r="G1792" t="s">
        <v>708</v>
      </c>
      <c r="H1792">
        <v>2</v>
      </c>
      <c r="I1792">
        <v>4</v>
      </c>
      <c r="J1792">
        <v>2005</v>
      </c>
      <c r="K1792" t="s">
        <v>278</v>
      </c>
      <c r="L1792">
        <v>117</v>
      </c>
      <c r="M1792" t="s">
        <v>3275</v>
      </c>
      <c r="N1792" t="s">
        <v>701</v>
      </c>
      <c r="O1792" t="s">
        <v>702</v>
      </c>
      <c r="P1792" t="s">
        <v>703</v>
      </c>
      <c r="Q1792" t="s">
        <v>34</v>
      </c>
      <c r="R1792" t="s">
        <v>704</v>
      </c>
      <c r="S1792" t="s">
        <v>73</v>
      </c>
      <c r="T1792" t="s">
        <v>92</v>
      </c>
      <c r="U1792" t="s">
        <v>38</v>
      </c>
      <c r="V1792" t="s">
        <v>39</v>
      </c>
      <c r="W1792" t="s">
        <v>149</v>
      </c>
      <c r="X1792" t="s">
        <v>705</v>
      </c>
      <c r="Y1792" t="s">
        <v>65</v>
      </c>
    </row>
    <row r="1793" spans="1:25" x14ac:dyDescent="0.25">
      <c r="A1793">
        <v>10420</v>
      </c>
      <c r="B1793">
        <v>55</v>
      </c>
      <c r="C1793" t="s">
        <v>3298</v>
      </c>
      <c r="D1793">
        <v>8</v>
      </c>
      <c r="E1793" t="s">
        <v>3299</v>
      </c>
      <c r="F1793" t="s">
        <v>1589</v>
      </c>
      <c r="G1793" t="s">
        <v>468</v>
      </c>
      <c r="H1793">
        <v>2</v>
      </c>
      <c r="I1793">
        <v>5</v>
      </c>
      <c r="J1793">
        <v>2005</v>
      </c>
      <c r="K1793" t="s">
        <v>278</v>
      </c>
      <c r="L1793">
        <v>117</v>
      </c>
      <c r="M1793" t="s">
        <v>3275</v>
      </c>
      <c r="N1793" t="s">
        <v>233</v>
      </c>
      <c r="O1793" t="s">
        <v>234</v>
      </c>
      <c r="P1793" t="s">
        <v>235</v>
      </c>
      <c r="Q1793" t="s">
        <v>236</v>
      </c>
      <c r="R1793" t="s">
        <v>237</v>
      </c>
      <c r="S1793" t="s">
        <v>238</v>
      </c>
      <c r="T1793" t="s">
        <v>239</v>
      </c>
      <c r="U1793" t="s">
        <v>139</v>
      </c>
      <c r="V1793" t="s">
        <v>140</v>
      </c>
      <c r="W1793" t="s">
        <v>240</v>
      </c>
      <c r="X1793" t="s">
        <v>241</v>
      </c>
      <c r="Y1793" t="s">
        <v>65</v>
      </c>
    </row>
    <row r="1794" spans="1:25" x14ac:dyDescent="0.25">
      <c r="A1794">
        <v>10109</v>
      </c>
      <c r="B1794">
        <v>29</v>
      </c>
      <c r="C1794" t="s">
        <v>3300</v>
      </c>
      <c r="D1794">
        <v>6</v>
      </c>
      <c r="E1794" t="s">
        <v>3301</v>
      </c>
      <c r="F1794" t="s">
        <v>1298</v>
      </c>
      <c r="G1794" t="s">
        <v>28</v>
      </c>
      <c r="H1794">
        <v>1</v>
      </c>
      <c r="I1794">
        <v>3</v>
      </c>
      <c r="J1794">
        <v>2003</v>
      </c>
      <c r="K1794" t="s">
        <v>278</v>
      </c>
      <c r="L1794">
        <v>37</v>
      </c>
      <c r="M1794" t="s">
        <v>3302</v>
      </c>
      <c r="N1794" t="s">
        <v>494</v>
      </c>
      <c r="O1794" t="s">
        <v>495</v>
      </c>
      <c r="P1794" t="s">
        <v>496</v>
      </c>
      <c r="Q1794" t="s">
        <v>34</v>
      </c>
      <c r="R1794" t="s">
        <v>332</v>
      </c>
      <c r="S1794" t="s">
        <v>214</v>
      </c>
      <c r="T1794" t="s">
        <v>333</v>
      </c>
      <c r="U1794" t="s">
        <v>38</v>
      </c>
      <c r="V1794" t="s">
        <v>39</v>
      </c>
      <c r="W1794" t="s">
        <v>187</v>
      </c>
      <c r="X1794" t="s">
        <v>497</v>
      </c>
      <c r="Y1794" t="s">
        <v>42</v>
      </c>
    </row>
    <row r="1795" spans="1:25" x14ac:dyDescent="0.25">
      <c r="A1795">
        <v>10122</v>
      </c>
      <c r="B1795">
        <v>39</v>
      </c>
      <c r="C1795" t="s">
        <v>3303</v>
      </c>
      <c r="D1795">
        <v>4</v>
      </c>
      <c r="E1795" t="s">
        <v>3304</v>
      </c>
      <c r="F1795" t="s">
        <v>786</v>
      </c>
      <c r="G1795" t="s">
        <v>28</v>
      </c>
      <c r="H1795">
        <v>2</v>
      </c>
      <c r="I1795">
        <v>5</v>
      </c>
      <c r="J1795">
        <v>2003</v>
      </c>
      <c r="K1795" t="s">
        <v>278</v>
      </c>
      <c r="L1795">
        <v>37</v>
      </c>
      <c r="M1795" t="s">
        <v>3302</v>
      </c>
      <c r="N1795" t="s">
        <v>787</v>
      </c>
      <c r="O1795" t="s">
        <v>788</v>
      </c>
      <c r="P1795" t="s">
        <v>789</v>
      </c>
      <c r="Q1795" t="s">
        <v>34</v>
      </c>
      <c r="R1795" t="s">
        <v>790</v>
      </c>
      <c r="S1795" t="s">
        <v>34</v>
      </c>
      <c r="T1795" t="s">
        <v>791</v>
      </c>
      <c r="U1795" t="s">
        <v>51</v>
      </c>
      <c r="V1795" t="s">
        <v>52</v>
      </c>
      <c r="W1795" t="s">
        <v>792</v>
      </c>
      <c r="X1795" t="s">
        <v>793</v>
      </c>
      <c r="Y1795" t="s">
        <v>42</v>
      </c>
    </row>
    <row r="1796" spans="1:25" x14ac:dyDescent="0.25">
      <c r="A1796">
        <v>10135</v>
      </c>
      <c r="B1796">
        <v>20</v>
      </c>
      <c r="C1796" t="s">
        <v>3305</v>
      </c>
      <c r="D1796">
        <v>1</v>
      </c>
      <c r="E1796" t="s">
        <v>3306</v>
      </c>
      <c r="F1796" t="s">
        <v>795</v>
      </c>
      <c r="G1796" t="s">
        <v>28</v>
      </c>
      <c r="H1796">
        <v>3</v>
      </c>
      <c r="I1796">
        <v>7</v>
      </c>
      <c r="J1796">
        <v>2003</v>
      </c>
      <c r="K1796" t="s">
        <v>278</v>
      </c>
      <c r="L1796">
        <v>37</v>
      </c>
      <c r="M1796" t="s">
        <v>3302</v>
      </c>
      <c r="N1796" t="s">
        <v>417</v>
      </c>
      <c r="O1796" t="s">
        <v>418</v>
      </c>
      <c r="P1796" t="s">
        <v>419</v>
      </c>
      <c r="Q1796" t="s">
        <v>34</v>
      </c>
      <c r="R1796" t="s">
        <v>420</v>
      </c>
      <c r="S1796" t="s">
        <v>73</v>
      </c>
      <c r="T1796" t="s">
        <v>167</v>
      </c>
      <c r="U1796" t="s">
        <v>38</v>
      </c>
      <c r="V1796" t="s">
        <v>39</v>
      </c>
      <c r="W1796" t="s">
        <v>421</v>
      </c>
      <c r="X1796" t="s">
        <v>422</v>
      </c>
      <c r="Y1796" t="s">
        <v>42</v>
      </c>
    </row>
    <row r="1797" spans="1:25" x14ac:dyDescent="0.25">
      <c r="A1797">
        <v>10147</v>
      </c>
      <c r="B1797">
        <v>25</v>
      </c>
      <c r="C1797" t="s">
        <v>3307</v>
      </c>
      <c r="D1797">
        <v>1</v>
      </c>
      <c r="E1797" t="s">
        <v>3308</v>
      </c>
      <c r="F1797" t="s">
        <v>797</v>
      </c>
      <c r="G1797" t="s">
        <v>28</v>
      </c>
      <c r="H1797">
        <v>3</v>
      </c>
      <c r="I1797">
        <v>9</v>
      </c>
      <c r="J1797">
        <v>2003</v>
      </c>
      <c r="K1797" t="s">
        <v>278</v>
      </c>
      <c r="L1797">
        <v>37</v>
      </c>
      <c r="M1797" t="s">
        <v>3302</v>
      </c>
      <c r="N1797" t="s">
        <v>439</v>
      </c>
      <c r="O1797" t="s">
        <v>182</v>
      </c>
      <c r="P1797" t="s">
        <v>440</v>
      </c>
      <c r="Q1797" t="s">
        <v>34</v>
      </c>
      <c r="R1797" t="s">
        <v>441</v>
      </c>
      <c r="S1797" t="s">
        <v>185</v>
      </c>
      <c r="T1797" t="s">
        <v>442</v>
      </c>
      <c r="U1797" t="s">
        <v>38</v>
      </c>
      <c r="V1797" t="s">
        <v>39</v>
      </c>
      <c r="W1797" t="s">
        <v>421</v>
      </c>
      <c r="X1797" t="s">
        <v>443</v>
      </c>
      <c r="Y1797" t="s">
        <v>42</v>
      </c>
    </row>
    <row r="1798" spans="1:25" x14ac:dyDescent="0.25">
      <c r="A1798">
        <v>10160</v>
      </c>
      <c r="B1798">
        <v>42</v>
      </c>
      <c r="C1798" t="s">
        <v>3309</v>
      </c>
      <c r="D1798">
        <v>2</v>
      </c>
      <c r="E1798" t="s">
        <v>3310</v>
      </c>
      <c r="F1798" t="s">
        <v>1063</v>
      </c>
      <c r="G1798" t="s">
        <v>28</v>
      </c>
      <c r="H1798">
        <v>4</v>
      </c>
      <c r="I1798">
        <v>10</v>
      </c>
      <c r="J1798">
        <v>2003</v>
      </c>
      <c r="K1798" t="s">
        <v>278</v>
      </c>
      <c r="L1798">
        <v>37</v>
      </c>
      <c r="M1798" t="s">
        <v>3302</v>
      </c>
      <c r="N1798" t="s">
        <v>620</v>
      </c>
      <c r="O1798" t="s">
        <v>621</v>
      </c>
      <c r="P1798" t="s">
        <v>622</v>
      </c>
      <c r="Q1798" t="s">
        <v>34</v>
      </c>
      <c r="R1798" t="s">
        <v>623</v>
      </c>
      <c r="S1798" t="s">
        <v>73</v>
      </c>
      <c r="T1798" t="s">
        <v>34</v>
      </c>
      <c r="U1798" t="s">
        <v>38</v>
      </c>
      <c r="V1798" t="s">
        <v>39</v>
      </c>
      <c r="W1798" t="s">
        <v>624</v>
      </c>
      <c r="X1798" t="s">
        <v>150</v>
      </c>
      <c r="Y1798" t="s">
        <v>42</v>
      </c>
    </row>
    <row r="1799" spans="1:25" x14ac:dyDescent="0.25">
      <c r="A1799">
        <v>10171</v>
      </c>
      <c r="B1799">
        <v>36</v>
      </c>
      <c r="C1799" t="s">
        <v>3311</v>
      </c>
      <c r="D1799">
        <v>4</v>
      </c>
      <c r="E1799" t="s">
        <v>3312</v>
      </c>
      <c r="F1799" t="s">
        <v>1306</v>
      </c>
      <c r="G1799" t="s">
        <v>28</v>
      </c>
      <c r="H1799">
        <v>4</v>
      </c>
      <c r="I1799">
        <v>11</v>
      </c>
      <c r="J1799">
        <v>2003</v>
      </c>
      <c r="K1799" t="s">
        <v>278</v>
      </c>
      <c r="L1799">
        <v>37</v>
      </c>
      <c r="M1799" t="s">
        <v>3302</v>
      </c>
      <c r="N1799" t="s">
        <v>458</v>
      </c>
      <c r="O1799" t="s">
        <v>459</v>
      </c>
      <c r="P1799" t="s">
        <v>460</v>
      </c>
      <c r="Q1799" t="s">
        <v>34</v>
      </c>
      <c r="R1799" t="s">
        <v>461</v>
      </c>
      <c r="S1799" t="s">
        <v>462</v>
      </c>
      <c r="T1799" t="s">
        <v>463</v>
      </c>
      <c r="U1799" t="s">
        <v>353</v>
      </c>
      <c r="V1799" t="s">
        <v>39</v>
      </c>
      <c r="W1799" t="s">
        <v>464</v>
      </c>
      <c r="X1799" t="s">
        <v>465</v>
      </c>
      <c r="Y1799" t="s">
        <v>42</v>
      </c>
    </row>
    <row r="1800" spans="1:25" x14ac:dyDescent="0.25">
      <c r="A1800">
        <v>10181</v>
      </c>
      <c r="B1800">
        <v>37</v>
      </c>
      <c r="C1800" t="s">
        <v>3307</v>
      </c>
      <c r="D1800">
        <v>8</v>
      </c>
      <c r="E1800" t="s">
        <v>3313</v>
      </c>
      <c r="F1800" t="s">
        <v>802</v>
      </c>
      <c r="G1800" t="s">
        <v>28</v>
      </c>
      <c r="H1800">
        <v>4</v>
      </c>
      <c r="I1800">
        <v>11</v>
      </c>
      <c r="J1800">
        <v>2003</v>
      </c>
      <c r="K1800" t="s">
        <v>278</v>
      </c>
      <c r="L1800">
        <v>37</v>
      </c>
      <c r="M1800" t="s">
        <v>3302</v>
      </c>
      <c r="N1800" t="s">
        <v>107</v>
      </c>
      <c r="O1800" t="s">
        <v>108</v>
      </c>
      <c r="P1800" t="s">
        <v>109</v>
      </c>
      <c r="Q1800" t="s">
        <v>34</v>
      </c>
      <c r="R1800" t="s">
        <v>110</v>
      </c>
      <c r="S1800" t="s">
        <v>34</v>
      </c>
      <c r="T1800" t="s">
        <v>111</v>
      </c>
      <c r="U1800" t="s">
        <v>112</v>
      </c>
      <c r="V1800" t="s">
        <v>52</v>
      </c>
      <c r="W1800" t="s">
        <v>113</v>
      </c>
      <c r="X1800" t="s">
        <v>114</v>
      </c>
      <c r="Y1800" t="s">
        <v>42</v>
      </c>
    </row>
    <row r="1801" spans="1:25" x14ac:dyDescent="0.25">
      <c r="A1801">
        <v>10192</v>
      </c>
      <c r="B1801">
        <v>30</v>
      </c>
      <c r="C1801" t="s">
        <v>3070</v>
      </c>
      <c r="D1801">
        <v>13</v>
      </c>
      <c r="E1801" t="s">
        <v>3314</v>
      </c>
      <c r="F1801" t="s">
        <v>804</v>
      </c>
      <c r="G1801" t="s">
        <v>28</v>
      </c>
      <c r="H1801">
        <v>4</v>
      </c>
      <c r="I1801">
        <v>11</v>
      </c>
      <c r="J1801">
        <v>2003</v>
      </c>
      <c r="K1801" t="s">
        <v>278</v>
      </c>
      <c r="L1801">
        <v>37</v>
      </c>
      <c r="M1801" t="s">
        <v>3302</v>
      </c>
      <c r="N1801" t="s">
        <v>425</v>
      </c>
      <c r="O1801" t="s">
        <v>426</v>
      </c>
      <c r="P1801" t="s">
        <v>427</v>
      </c>
      <c r="Q1801" t="s">
        <v>34</v>
      </c>
      <c r="R1801" t="s">
        <v>428</v>
      </c>
      <c r="S1801" t="s">
        <v>429</v>
      </c>
      <c r="T1801" t="s">
        <v>430</v>
      </c>
      <c r="U1801" t="s">
        <v>38</v>
      </c>
      <c r="V1801" t="s">
        <v>39</v>
      </c>
      <c r="W1801" t="s">
        <v>75</v>
      </c>
      <c r="X1801" t="s">
        <v>422</v>
      </c>
      <c r="Y1801" t="s">
        <v>42</v>
      </c>
    </row>
    <row r="1802" spans="1:25" x14ac:dyDescent="0.25">
      <c r="A1802">
        <v>10203</v>
      </c>
      <c r="B1802">
        <v>21</v>
      </c>
      <c r="C1802" t="s">
        <v>3309</v>
      </c>
      <c r="D1802">
        <v>2</v>
      </c>
      <c r="E1802" t="s">
        <v>3315</v>
      </c>
      <c r="F1802" t="s">
        <v>814</v>
      </c>
      <c r="G1802" t="s">
        <v>28</v>
      </c>
      <c r="H1802">
        <v>4</v>
      </c>
      <c r="I1802">
        <v>12</v>
      </c>
      <c r="J1802">
        <v>2003</v>
      </c>
      <c r="K1802" t="s">
        <v>278</v>
      </c>
      <c r="L1802">
        <v>37</v>
      </c>
      <c r="M1802" t="s">
        <v>3302</v>
      </c>
      <c r="N1802" t="s">
        <v>268</v>
      </c>
      <c r="O1802" t="s">
        <v>269</v>
      </c>
      <c r="P1802" t="s">
        <v>270</v>
      </c>
      <c r="Q1802" t="s">
        <v>34</v>
      </c>
      <c r="R1802" t="s">
        <v>271</v>
      </c>
      <c r="S1802" t="s">
        <v>34</v>
      </c>
      <c r="T1802" t="s">
        <v>272</v>
      </c>
      <c r="U1802" t="s">
        <v>273</v>
      </c>
      <c r="V1802" t="s">
        <v>52</v>
      </c>
      <c r="W1802" t="s">
        <v>274</v>
      </c>
      <c r="X1802" t="s">
        <v>275</v>
      </c>
      <c r="Y1802" t="s">
        <v>42</v>
      </c>
    </row>
    <row r="1803" spans="1:25" x14ac:dyDescent="0.25">
      <c r="A1803">
        <v>10212</v>
      </c>
      <c r="B1803">
        <v>34</v>
      </c>
      <c r="C1803" t="s">
        <v>3316</v>
      </c>
      <c r="D1803">
        <v>12</v>
      </c>
      <c r="E1803" t="s">
        <v>3317</v>
      </c>
      <c r="F1803" t="s">
        <v>1069</v>
      </c>
      <c r="G1803" t="s">
        <v>28</v>
      </c>
      <c r="H1803">
        <v>1</v>
      </c>
      <c r="I1803">
        <v>1</v>
      </c>
      <c r="J1803">
        <v>2004</v>
      </c>
      <c r="K1803" t="s">
        <v>278</v>
      </c>
      <c r="L1803">
        <v>37</v>
      </c>
      <c r="M1803" t="s">
        <v>3302</v>
      </c>
      <c r="N1803" t="s">
        <v>268</v>
      </c>
      <c r="O1803" t="s">
        <v>269</v>
      </c>
      <c r="P1803" t="s">
        <v>270</v>
      </c>
      <c r="Q1803" t="s">
        <v>34</v>
      </c>
      <c r="R1803" t="s">
        <v>271</v>
      </c>
      <c r="S1803" t="s">
        <v>34</v>
      </c>
      <c r="T1803" t="s">
        <v>272</v>
      </c>
      <c r="U1803" t="s">
        <v>273</v>
      </c>
      <c r="V1803" t="s">
        <v>52</v>
      </c>
      <c r="W1803" t="s">
        <v>274</v>
      </c>
      <c r="X1803" t="s">
        <v>275</v>
      </c>
      <c r="Y1803" t="s">
        <v>42</v>
      </c>
    </row>
    <row r="1804" spans="1:25" x14ac:dyDescent="0.25">
      <c r="A1804">
        <v>10225</v>
      </c>
      <c r="B1804">
        <v>42</v>
      </c>
      <c r="C1804" t="s">
        <v>3318</v>
      </c>
      <c r="D1804">
        <v>3</v>
      </c>
      <c r="E1804" t="s">
        <v>3319</v>
      </c>
      <c r="F1804" t="s">
        <v>817</v>
      </c>
      <c r="G1804" t="s">
        <v>28</v>
      </c>
      <c r="H1804">
        <v>1</v>
      </c>
      <c r="I1804">
        <v>2</v>
      </c>
      <c r="J1804">
        <v>2004</v>
      </c>
      <c r="K1804" t="s">
        <v>278</v>
      </c>
      <c r="L1804">
        <v>37</v>
      </c>
      <c r="M1804" t="s">
        <v>3302</v>
      </c>
      <c r="N1804" t="s">
        <v>818</v>
      </c>
      <c r="O1804" t="s">
        <v>819</v>
      </c>
      <c r="P1804" t="s">
        <v>820</v>
      </c>
      <c r="Q1804" t="s">
        <v>34</v>
      </c>
      <c r="R1804" t="s">
        <v>821</v>
      </c>
      <c r="S1804" t="s">
        <v>34</v>
      </c>
      <c r="T1804" t="s">
        <v>822</v>
      </c>
      <c r="U1804" t="s">
        <v>823</v>
      </c>
      <c r="V1804" t="s">
        <v>52</v>
      </c>
      <c r="W1804" t="s">
        <v>824</v>
      </c>
      <c r="X1804" t="s">
        <v>150</v>
      </c>
      <c r="Y1804" t="s">
        <v>42</v>
      </c>
    </row>
    <row r="1805" spans="1:25" x14ac:dyDescent="0.25">
      <c r="A1805">
        <v>10239</v>
      </c>
      <c r="B1805">
        <v>20</v>
      </c>
      <c r="C1805" t="s">
        <v>3320</v>
      </c>
      <c r="D1805">
        <v>2</v>
      </c>
      <c r="E1805" t="s">
        <v>3321</v>
      </c>
      <c r="F1805" t="s">
        <v>1237</v>
      </c>
      <c r="G1805" t="s">
        <v>28</v>
      </c>
      <c r="H1805">
        <v>2</v>
      </c>
      <c r="I1805">
        <v>4</v>
      </c>
      <c r="J1805">
        <v>2004</v>
      </c>
      <c r="K1805" t="s">
        <v>278</v>
      </c>
      <c r="L1805">
        <v>37</v>
      </c>
      <c r="M1805" t="s">
        <v>3302</v>
      </c>
      <c r="N1805" t="s">
        <v>688</v>
      </c>
      <c r="O1805" t="s">
        <v>689</v>
      </c>
      <c r="P1805" t="s">
        <v>690</v>
      </c>
      <c r="Q1805" t="s">
        <v>34</v>
      </c>
      <c r="R1805" t="s">
        <v>691</v>
      </c>
      <c r="S1805" t="s">
        <v>34</v>
      </c>
      <c r="T1805" t="s">
        <v>692</v>
      </c>
      <c r="U1805" t="s">
        <v>196</v>
      </c>
      <c r="V1805" t="s">
        <v>52</v>
      </c>
      <c r="W1805" t="s">
        <v>693</v>
      </c>
      <c r="X1805" t="s">
        <v>694</v>
      </c>
      <c r="Y1805" t="s">
        <v>42</v>
      </c>
    </row>
    <row r="1806" spans="1:25" x14ac:dyDescent="0.25">
      <c r="A1806">
        <v>10253</v>
      </c>
      <c r="B1806">
        <v>40</v>
      </c>
      <c r="C1806" t="s">
        <v>3307</v>
      </c>
      <c r="D1806">
        <v>7</v>
      </c>
      <c r="E1806" t="s">
        <v>3322</v>
      </c>
      <c r="F1806" t="s">
        <v>828</v>
      </c>
      <c r="G1806" t="s">
        <v>591</v>
      </c>
      <c r="H1806">
        <v>2</v>
      </c>
      <c r="I1806">
        <v>6</v>
      </c>
      <c r="J1806">
        <v>2004</v>
      </c>
      <c r="K1806" t="s">
        <v>278</v>
      </c>
      <c r="L1806">
        <v>37</v>
      </c>
      <c r="M1806" t="s">
        <v>3302</v>
      </c>
      <c r="N1806" t="s">
        <v>257</v>
      </c>
      <c r="O1806" t="s">
        <v>258</v>
      </c>
      <c r="P1806" t="s">
        <v>259</v>
      </c>
      <c r="Q1806" t="s">
        <v>34</v>
      </c>
      <c r="R1806" t="s">
        <v>260</v>
      </c>
      <c r="S1806" t="s">
        <v>34</v>
      </c>
      <c r="T1806" t="s">
        <v>261</v>
      </c>
      <c r="U1806" t="s">
        <v>262</v>
      </c>
      <c r="V1806" t="s">
        <v>52</v>
      </c>
      <c r="W1806" t="s">
        <v>263</v>
      </c>
      <c r="X1806" t="s">
        <v>264</v>
      </c>
      <c r="Y1806" t="s">
        <v>42</v>
      </c>
    </row>
    <row r="1807" spans="1:25" x14ac:dyDescent="0.25">
      <c r="A1807">
        <v>10266</v>
      </c>
      <c r="B1807">
        <v>34</v>
      </c>
      <c r="C1807" t="s">
        <v>3323</v>
      </c>
      <c r="D1807">
        <v>8</v>
      </c>
      <c r="E1807" t="s">
        <v>3324</v>
      </c>
      <c r="F1807" t="s">
        <v>830</v>
      </c>
      <c r="G1807" t="s">
        <v>28</v>
      </c>
      <c r="H1807">
        <v>3</v>
      </c>
      <c r="I1807">
        <v>7</v>
      </c>
      <c r="J1807">
        <v>2004</v>
      </c>
      <c r="K1807" t="s">
        <v>278</v>
      </c>
      <c r="L1807">
        <v>37</v>
      </c>
      <c r="M1807" t="s">
        <v>3302</v>
      </c>
      <c r="N1807" t="s">
        <v>831</v>
      </c>
      <c r="O1807" t="s">
        <v>832</v>
      </c>
      <c r="P1807" t="s">
        <v>833</v>
      </c>
      <c r="Q1807" t="s">
        <v>34</v>
      </c>
      <c r="R1807" t="s">
        <v>834</v>
      </c>
      <c r="S1807" t="s">
        <v>34</v>
      </c>
      <c r="T1807" t="s">
        <v>835</v>
      </c>
      <c r="U1807" t="s">
        <v>396</v>
      </c>
      <c r="V1807" t="s">
        <v>52</v>
      </c>
      <c r="W1807" t="s">
        <v>836</v>
      </c>
      <c r="X1807" t="s">
        <v>837</v>
      </c>
      <c r="Y1807" t="s">
        <v>42</v>
      </c>
    </row>
    <row r="1808" spans="1:25" x14ac:dyDescent="0.25">
      <c r="A1808">
        <v>10278</v>
      </c>
      <c r="B1808">
        <v>31</v>
      </c>
      <c r="C1808" t="s">
        <v>3325</v>
      </c>
      <c r="D1808">
        <v>8</v>
      </c>
      <c r="E1808" t="s">
        <v>3326</v>
      </c>
      <c r="F1808" t="s">
        <v>1317</v>
      </c>
      <c r="G1808" t="s">
        <v>28</v>
      </c>
      <c r="H1808">
        <v>3</v>
      </c>
      <c r="I1808">
        <v>8</v>
      </c>
      <c r="J1808">
        <v>2004</v>
      </c>
      <c r="K1808" t="s">
        <v>278</v>
      </c>
      <c r="L1808">
        <v>37</v>
      </c>
      <c r="M1808" t="s">
        <v>3302</v>
      </c>
      <c r="N1808" t="s">
        <v>1318</v>
      </c>
      <c r="O1808" t="s">
        <v>1319</v>
      </c>
      <c r="P1808" t="s">
        <v>1320</v>
      </c>
      <c r="Q1808" t="s">
        <v>34</v>
      </c>
      <c r="R1808" t="s">
        <v>1321</v>
      </c>
      <c r="S1808" t="s">
        <v>1322</v>
      </c>
      <c r="T1808" t="s">
        <v>1323</v>
      </c>
      <c r="U1808" t="s">
        <v>38</v>
      </c>
      <c r="V1808" t="s">
        <v>39</v>
      </c>
      <c r="W1808" t="s">
        <v>168</v>
      </c>
      <c r="X1808" t="s">
        <v>705</v>
      </c>
      <c r="Y1808" t="s">
        <v>42</v>
      </c>
    </row>
    <row r="1809" spans="1:25" x14ac:dyDescent="0.25">
      <c r="A1809">
        <v>10287</v>
      </c>
      <c r="B1809">
        <v>36</v>
      </c>
      <c r="C1809" t="s">
        <v>3327</v>
      </c>
      <c r="D1809">
        <v>6</v>
      </c>
      <c r="E1809" t="s">
        <v>3328</v>
      </c>
      <c r="F1809" t="s">
        <v>846</v>
      </c>
      <c r="G1809" t="s">
        <v>28</v>
      </c>
      <c r="H1809">
        <v>3</v>
      </c>
      <c r="I1809">
        <v>8</v>
      </c>
      <c r="J1809">
        <v>2004</v>
      </c>
      <c r="K1809" t="s">
        <v>278</v>
      </c>
      <c r="L1809">
        <v>37</v>
      </c>
      <c r="M1809" t="s">
        <v>3302</v>
      </c>
      <c r="N1809" t="s">
        <v>818</v>
      </c>
      <c r="O1809" t="s">
        <v>819</v>
      </c>
      <c r="P1809" t="s">
        <v>820</v>
      </c>
      <c r="Q1809" t="s">
        <v>34</v>
      </c>
      <c r="R1809" t="s">
        <v>821</v>
      </c>
      <c r="S1809" t="s">
        <v>34</v>
      </c>
      <c r="T1809" t="s">
        <v>822</v>
      </c>
      <c r="U1809" t="s">
        <v>823</v>
      </c>
      <c r="V1809" t="s">
        <v>52</v>
      </c>
      <c r="W1809" t="s">
        <v>824</v>
      </c>
      <c r="X1809" t="s">
        <v>150</v>
      </c>
      <c r="Y1809" t="s">
        <v>42</v>
      </c>
    </row>
    <row r="1810" spans="1:25" x14ac:dyDescent="0.25">
      <c r="A1810">
        <v>10301</v>
      </c>
      <c r="B1810">
        <v>48</v>
      </c>
      <c r="C1810" t="s">
        <v>3329</v>
      </c>
      <c r="D1810">
        <v>10</v>
      </c>
      <c r="E1810" t="s">
        <v>3330</v>
      </c>
      <c r="F1810" t="s">
        <v>1326</v>
      </c>
      <c r="G1810" t="s">
        <v>28</v>
      </c>
      <c r="H1810">
        <v>4</v>
      </c>
      <c r="I1810">
        <v>10</v>
      </c>
      <c r="J1810">
        <v>2003</v>
      </c>
      <c r="K1810" t="s">
        <v>278</v>
      </c>
      <c r="L1810">
        <v>37</v>
      </c>
      <c r="M1810" t="s">
        <v>3302</v>
      </c>
      <c r="N1810" t="s">
        <v>1327</v>
      </c>
      <c r="O1810" t="s">
        <v>1328</v>
      </c>
      <c r="P1810" t="s">
        <v>1329</v>
      </c>
      <c r="Q1810" t="s">
        <v>34</v>
      </c>
      <c r="R1810" t="s">
        <v>1330</v>
      </c>
      <c r="S1810" t="s">
        <v>34</v>
      </c>
      <c r="T1810" t="s">
        <v>1331</v>
      </c>
      <c r="U1810" t="s">
        <v>112</v>
      </c>
      <c r="V1810" t="s">
        <v>52</v>
      </c>
      <c r="W1810" t="s">
        <v>1332</v>
      </c>
      <c r="X1810" t="s">
        <v>1333</v>
      </c>
      <c r="Y1810" t="s">
        <v>42</v>
      </c>
    </row>
    <row r="1811" spans="1:25" x14ac:dyDescent="0.25">
      <c r="A1811">
        <v>10310</v>
      </c>
      <c r="B1811">
        <v>33</v>
      </c>
      <c r="C1811" t="s">
        <v>3331</v>
      </c>
      <c r="D1811">
        <v>4</v>
      </c>
      <c r="E1811" t="s">
        <v>3332</v>
      </c>
      <c r="F1811" t="s">
        <v>856</v>
      </c>
      <c r="G1811" t="s">
        <v>28</v>
      </c>
      <c r="H1811">
        <v>4</v>
      </c>
      <c r="I1811">
        <v>10</v>
      </c>
      <c r="J1811">
        <v>2004</v>
      </c>
      <c r="K1811" t="s">
        <v>278</v>
      </c>
      <c r="L1811">
        <v>37</v>
      </c>
      <c r="M1811" t="s">
        <v>3302</v>
      </c>
      <c r="N1811" t="s">
        <v>805</v>
      </c>
      <c r="O1811" t="s">
        <v>806</v>
      </c>
      <c r="P1811" t="s">
        <v>807</v>
      </c>
      <c r="Q1811" t="s">
        <v>34</v>
      </c>
      <c r="R1811" t="s">
        <v>808</v>
      </c>
      <c r="S1811" t="s">
        <v>34</v>
      </c>
      <c r="T1811" t="s">
        <v>809</v>
      </c>
      <c r="U1811" t="s">
        <v>810</v>
      </c>
      <c r="V1811" t="s">
        <v>52</v>
      </c>
      <c r="W1811" t="s">
        <v>811</v>
      </c>
      <c r="X1811" t="s">
        <v>812</v>
      </c>
      <c r="Y1811" t="s">
        <v>42</v>
      </c>
    </row>
    <row r="1812" spans="1:25" x14ac:dyDescent="0.25">
      <c r="A1812">
        <v>10321</v>
      </c>
      <c r="B1812">
        <v>37</v>
      </c>
      <c r="C1812" t="s">
        <v>3333</v>
      </c>
      <c r="D1812">
        <v>12</v>
      </c>
      <c r="E1812" t="s">
        <v>3334</v>
      </c>
      <c r="F1812" t="s">
        <v>424</v>
      </c>
      <c r="G1812" t="s">
        <v>28</v>
      </c>
      <c r="H1812">
        <v>4</v>
      </c>
      <c r="I1812">
        <v>11</v>
      </c>
      <c r="J1812">
        <v>2004</v>
      </c>
      <c r="K1812" t="s">
        <v>278</v>
      </c>
      <c r="L1812">
        <v>37</v>
      </c>
      <c r="M1812" t="s">
        <v>3302</v>
      </c>
      <c r="N1812" t="s">
        <v>248</v>
      </c>
      <c r="O1812" t="s">
        <v>249</v>
      </c>
      <c r="P1812" t="s">
        <v>250</v>
      </c>
      <c r="Q1812" t="s">
        <v>34</v>
      </c>
      <c r="R1812" t="s">
        <v>251</v>
      </c>
      <c r="S1812" t="s">
        <v>185</v>
      </c>
      <c r="T1812" t="s">
        <v>252</v>
      </c>
      <c r="U1812" t="s">
        <v>38</v>
      </c>
      <c r="V1812" t="s">
        <v>39</v>
      </c>
      <c r="W1812" t="s">
        <v>253</v>
      </c>
      <c r="X1812" t="s">
        <v>254</v>
      </c>
      <c r="Y1812" t="s">
        <v>42</v>
      </c>
    </row>
    <row r="1813" spans="1:25" x14ac:dyDescent="0.25">
      <c r="A1813">
        <v>10331</v>
      </c>
      <c r="B1813">
        <v>27</v>
      </c>
      <c r="C1813" t="s">
        <v>3335</v>
      </c>
      <c r="D1813">
        <v>13</v>
      </c>
      <c r="E1813" t="s">
        <v>3336</v>
      </c>
      <c r="F1813" t="s">
        <v>1337</v>
      </c>
      <c r="G1813" t="s">
        <v>28</v>
      </c>
      <c r="H1813">
        <v>4</v>
      </c>
      <c r="I1813">
        <v>11</v>
      </c>
      <c r="J1813">
        <v>2004</v>
      </c>
      <c r="K1813" t="s">
        <v>278</v>
      </c>
      <c r="L1813">
        <v>37</v>
      </c>
      <c r="M1813" t="s">
        <v>3302</v>
      </c>
      <c r="N1813" t="s">
        <v>494</v>
      </c>
      <c r="O1813" t="s">
        <v>495</v>
      </c>
      <c r="P1813" t="s">
        <v>496</v>
      </c>
      <c r="Q1813" t="s">
        <v>34</v>
      </c>
      <c r="R1813" t="s">
        <v>332</v>
      </c>
      <c r="S1813" t="s">
        <v>214</v>
      </c>
      <c r="T1813" t="s">
        <v>333</v>
      </c>
      <c r="U1813" t="s">
        <v>38</v>
      </c>
      <c r="V1813" t="s">
        <v>39</v>
      </c>
      <c r="W1813" t="s">
        <v>187</v>
      </c>
      <c r="X1813" t="s">
        <v>497</v>
      </c>
      <c r="Y1813" t="s">
        <v>42</v>
      </c>
    </row>
    <row r="1814" spans="1:25" x14ac:dyDescent="0.25">
      <c r="A1814">
        <v>10342</v>
      </c>
      <c r="B1814">
        <v>39</v>
      </c>
      <c r="C1814" t="s">
        <v>3323</v>
      </c>
      <c r="D1814">
        <v>9</v>
      </c>
      <c r="E1814" t="s">
        <v>3337</v>
      </c>
      <c r="F1814" t="s">
        <v>220</v>
      </c>
      <c r="G1814" t="s">
        <v>28</v>
      </c>
      <c r="H1814">
        <v>4</v>
      </c>
      <c r="I1814">
        <v>11</v>
      </c>
      <c r="J1814">
        <v>2004</v>
      </c>
      <c r="K1814" t="s">
        <v>278</v>
      </c>
      <c r="L1814">
        <v>37</v>
      </c>
      <c r="M1814" t="s">
        <v>3302</v>
      </c>
      <c r="N1814" t="s">
        <v>132</v>
      </c>
      <c r="O1814" t="s">
        <v>133</v>
      </c>
      <c r="P1814" t="s">
        <v>134</v>
      </c>
      <c r="Q1814" t="s">
        <v>135</v>
      </c>
      <c r="R1814" t="s">
        <v>136</v>
      </c>
      <c r="S1814" t="s">
        <v>137</v>
      </c>
      <c r="T1814" t="s">
        <v>138</v>
      </c>
      <c r="U1814" t="s">
        <v>139</v>
      </c>
      <c r="V1814" t="s">
        <v>140</v>
      </c>
      <c r="W1814" t="s">
        <v>141</v>
      </c>
      <c r="X1814" t="s">
        <v>142</v>
      </c>
      <c r="Y1814" t="s">
        <v>42</v>
      </c>
    </row>
    <row r="1815" spans="1:25" x14ac:dyDescent="0.25">
      <c r="A1815">
        <v>10355</v>
      </c>
      <c r="B1815">
        <v>36</v>
      </c>
      <c r="C1815" t="s">
        <v>3338</v>
      </c>
      <c r="D1815">
        <v>4</v>
      </c>
      <c r="E1815" t="s">
        <v>3339</v>
      </c>
      <c r="F1815" t="s">
        <v>2386</v>
      </c>
      <c r="G1815" t="s">
        <v>28</v>
      </c>
      <c r="H1815">
        <v>4</v>
      </c>
      <c r="I1815">
        <v>12</v>
      </c>
      <c r="J1815">
        <v>2004</v>
      </c>
      <c r="K1815" t="s">
        <v>278</v>
      </c>
      <c r="L1815">
        <v>37</v>
      </c>
      <c r="M1815" t="s">
        <v>3302</v>
      </c>
      <c r="N1815" t="s">
        <v>268</v>
      </c>
      <c r="O1815" t="s">
        <v>269</v>
      </c>
      <c r="P1815" t="s">
        <v>270</v>
      </c>
      <c r="Q1815" t="s">
        <v>34</v>
      </c>
      <c r="R1815" t="s">
        <v>271</v>
      </c>
      <c r="S1815" t="s">
        <v>34</v>
      </c>
      <c r="T1815" t="s">
        <v>272</v>
      </c>
      <c r="U1815" t="s">
        <v>273</v>
      </c>
      <c r="V1815" t="s">
        <v>52</v>
      </c>
      <c r="W1815" t="s">
        <v>274</v>
      </c>
      <c r="X1815" t="s">
        <v>275</v>
      </c>
      <c r="Y1815" t="s">
        <v>42</v>
      </c>
    </row>
    <row r="1816" spans="1:25" x14ac:dyDescent="0.25">
      <c r="A1816">
        <v>10367</v>
      </c>
      <c r="B1816">
        <v>36</v>
      </c>
      <c r="C1816" t="s">
        <v>77</v>
      </c>
      <c r="D1816">
        <v>2</v>
      </c>
      <c r="E1816" t="s">
        <v>3340</v>
      </c>
      <c r="F1816" t="s">
        <v>1493</v>
      </c>
      <c r="G1816" t="s">
        <v>724</v>
      </c>
      <c r="H1816">
        <v>1</v>
      </c>
      <c r="I1816">
        <v>1</v>
      </c>
      <c r="J1816">
        <v>2005</v>
      </c>
      <c r="K1816" t="s">
        <v>278</v>
      </c>
      <c r="L1816">
        <v>37</v>
      </c>
      <c r="M1816" t="s">
        <v>3302</v>
      </c>
      <c r="N1816" t="s">
        <v>69</v>
      </c>
      <c r="O1816" t="s">
        <v>70</v>
      </c>
      <c r="P1816" t="s">
        <v>71</v>
      </c>
      <c r="Q1816" t="s">
        <v>34</v>
      </c>
      <c r="R1816" t="s">
        <v>72</v>
      </c>
      <c r="S1816" t="s">
        <v>73</v>
      </c>
      <c r="T1816" t="s">
        <v>74</v>
      </c>
      <c r="U1816" t="s">
        <v>38</v>
      </c>
      <c r="V1816" t="s">
        <v>39</v>
      </c>
      <c r="W1816" t="s">
        <v>75</v>
      </c>
      <c r="X1816" t="s">
        <v>76</v>
      </c>
      <c r="Y1816" t="s">
        <v>65</v>
      </c>
    </row>
    <row r="1817" spans="1:25" x14ac:dyDescent="0.25">
      <c r="A1817">
        <v>10378</v>
      </c>
      <c r="B1817">
        <v>41</v>
      </c>
      <c r="C1817" t="s">
        <v>77</v>
      </c>
      <c r="D1817">
        <v>7</v>
      </c>
      <c r="E1817" t="s">
        <v>3341</v>
      </c>
      <c r="F1817" t="s">
        <v>1496</v>
      </c>
      <c r="G1817" t="s">
        <v>28</v>
      </c>
      <c r="H1817">
        <v>1</v>
      </c>
      <c r="I1817">
        <v>2</v>
      </c>
      <c r="J1817">
        <v>2005</v>
      </c>
      <c r="K1817" t="s">
        <v>278</v>
      </c>
      <c r="L1817">
        <v>37</v>
      </c>
      <c r="M1817" t="s">
        <v>3302</v>
      </c>
      <c r="N1817" t="s">
        <v>268</v>
      </c>
      <c r="O1817" t="s">
        <v>269</v>
      </c>
      <c r="P1817" t="s">
        <v>270</v>
      </c>
      <c r="Q1817" t="s">
        <v>34</v>
      </c>
      <c r="R1817" t="s">
        <v>271</v>
      </c>
      <c r="S1817" t="s">
        <v>34</v>
      </c>
      <c r="T1817" t="s">
        <v>272</v>
      </c>
      <c r="U1817" t="s">
        <v>273</v>
      </c>
      <c r="V1817" t="s">
        <v>52</v>
      </c>
      <c r="W1817" t="s">
        <v>274</v>
      </c>
      <c r="X1817" t="s">
        <v>275</v>
      </c>
      <c r="Y1817" t="s">
        <v>65</v>
      </c>
    </row>
    <row r="1818" spans="1:25" x14ac:dyDescent="0.25">
      <c r="A1818">
        <v>10390</v>
      </c>
      <c r="B1818">
        <v>37</v>
      </c>
      <c r="C1818" t="s">
        <v>77</v>
      </c>
      <c r="D1818">
        <v>5</v>
      </c>
      <c r="E1818" t="s">
        <v>3342</v>
      </c>
      <c r="F1818" t="s">
        <v>1348</v>
      </c>
      <c r="G1818" t="s">
        <v>28</v>
      </c>
      <c r="H1818">
        <v>1</v>
      </c>
      <c r="I1818">
        <v>3</v>
      </c>
      <c r="J1818">
        <v>2005</v>
      </c>
      <c r="K1818" t="s">
        <v>278</v>
      </c>
      <c r="L1818">
        <v>37</v>
      </c>
      <c r="M1818" t="s">
        <v>3302</v>
      </c>
      <c r="N1818" t="s">
        <v>417</v>
      </c>
      <c r="O1818" t="s">
        <v>418</v>
      </c>
      <c r="P1818" t="s">
        <v>419</v>
      </c>
      <c r="Q1818" t="s">
        <v>34</v>
      </c>
      <c r="R1818" t="s">
        <v>420</v>
      </c>
      <c r="S1818" t="s">
        <v>73</v>
      </c>
      <c r="T1818" t="s">
        <v>167</v>
      </c>
      <c r="U1818" t="s">
        <v>38</v>
      </c>
      <c r="V1818" t="s">
        <v>39</v>
      </c>
      <c r="W1818" t="s">
        <v>421</v>
      </c>
      <c r="X1818" t="s">
        <v>422</v>
      </c>
      <c r="Y1818" t="s">
        <v>65</v>
      </c>
    </row>
    <row r="1819" spans="1:25" x14ac:dyDescent="0.25">
      <c r="A1819">
        <v>10405</v>
      </c>
      <c r="B1819">
        <v>47</v>
      </c>
      <c r="C1819" t="s">
        <v>3320</v>
      </c>
      <c r="D1819">
        <v>2</v>
      </c>
      <c r="E1819" t="s">
        <v>3343</v>
      </c>
      <c r="F1819" t="s">
        <v>1254</v>
      </c>
      <c r="G1819" t="s">
        <v>28</v>
      </c>
      <c r="H1819">
        <v>2</v>
      </c>
      <c r="I1819">
        <v>4</v>
      </c>
      <c r="J1819">
        <v>2005</v>
      </c>
      <c r="K1819" t="s">
        <v>278</v>
      </c>
      <c r="L1819">
        <v>37</v>
      </c>
      <c r="M1819" t="s">
        <v>3302</v>
      </c>
      <c r="N1819" t="s">
        <v>1255</v>
      </c>
      <c r="O1819" t="s">
        <v>1256</v>
      </c>
      <c r="P1819" t="s">
        <v>1257</v>
      </c>
      <c r="Q1819" t="s">
        <v>34</v>
      </c>
      <c r="R1819" t="s">
        <v>1258</v>
      </c>
      <c r="S1819" t="s">
        <v>34</v>
      </c>
      <c r="T1819" t="s">
        <v>1259</v>
      </c>
      <c r="U1819" t="s">
        <v>51</v>
      </c>
      <c r="V1819" t="s">
        <v>52</v>
      </c>
      <c r="W1819" t="s">
        <v>1260</v>
      </c>
      <c r="X1819" t="s">
        <v>1261</v>
      </c>
      <c r="Y1819" t="s">
        <v>42</v>
      </c>
    </row>
    <row r="1820" spans="1:25" x14ac:dyDescent="0.25">
      <c r="A1820">
        <v>10419</v>
      </c>
      <c r="B1820">
        <v>15</v>
      </c>
      <c r="C1820" t="s">
        <v>3307</v>
      </c>
      <c r="D1820">
        <v>7</v>
      </c>
      <c r="E1820" t="s">
        <v>3344</v>
      </c>
      <c r="F1820" t="s">
        <v>878</v>
      </c>
      <c r="G1820" t="s">
        <v>28</v>
      </c>
      <c r="H1820">
        <v>2</v>
      </c>
      <c r="I1820">
        <v>5</v>
      </c>
      <c r="J1820">
        <v>2005</v>
      </c>
      <c r="K1820" t="s">
        <v>278</v>
      </c>
      <c r="L1820">
        <v>37</v>
      </c>
      <c r="M1820" t="s">
        <v>3302</v>
      </c>
      <c r="N1820" t="s">
        <v>221</v>
      </c>
      <c r="O1820" t="s">
        <v>222</v>
      </c>
      <c r="P1820" t="s">
        <v>223</v>
      </c>
      <c r="Q1820" t="s">
        <v>34</v>
      </c>
      <c r="R1820" t="s">
        <v>224</v>
      </c>
      <c r="S1820" t="s">
        <v>34</v>
      </c>
      <c r="T1820" t="s">
        <v>225</v>
      </c>
      <c r="U1820" t="s">
        <v>226</v>
      </c>
      <c r="V1820" t="s">
        <v>52</v>
      </c>
      <c r="W1820" t="s">
        <v>227</v>
      </c>
      <c r="X1820" t="s">
        <v>228</v>
      </c>
      <c r="Y1820" t="s">
        <v>42</v>
      </c>
    </row>
    <row r="1821" spans="1:25" x14ac:dyDescent="0.25">
      <c r="A1821">
        <v>10105</v>
      </c>
      <c r="B1821">
        <v>44</v>
      </c>
      <c r="C1821" t="s">
        <v>3345</v>
      </c>
      <c r="D1821">
        <v>4</v>
      </c>
      <c r="E1821" t="s">
        <v>3346</v>
      </c>
      <c r="F1821" t="s">
        <v>560</v>
      </c>
      <c r="G1821" t="s">
        <v>28</v>
      </c>
      <c r="H1821">
        <v>1</v>
      </c>
      <c r="I1821">
        <v>2</v>
      </c>
      <c r="J1821">
        <v>2003</v>
      </c>
      <c r="K1821" t="s">
        <v>1354</v>
      </c>
      <c r="L1821">
        <v>88</v>
      </c>
      <c r="M1821" t="s">
        <v>3347</v>
      </c>
      <c r="N1821" t="s">
        <v>562</v>
      </c>
      <c r="O1821" t="s">
        <v>563</v>
      </c>
      <c r="P1821" t="s">
        <v>564</v>
      </c>
      <c r="Q1821" t="s">
        <v>34</v>
      </c>
      <c r="R1821" t="s">
        <v>565</v>
      </c>
      <c r="S1821" t="s">
        <v>34</v>
      </c>
      <c r="T1821" t="s">
        <v>566</v>
      </c>
      <c r="U1821" t="s">
        <v>567</v>
      </c>
      <c r="V1821" t="s">
        <v>52</v>
      </c>
      <c r="W1821" t="s">
        <v>568</v>
      </c>
      <c r="X1821" t="s">
        <v>569</v>
      </c>
      <c r="Y1821" t="s">
        <v>65</v>
      </c>
    </row>
    <row r="1822" spans="1:25" x14ac:dyDescent="0.25">
      <c r="A1822">
        <v>10119</v>
      </c>
      <c r="B1822">
        <v>35</v>
      </c>
      <c r="C1822" t="s">
        <v>3348</v>
      </c>
      <c r="D1822">
        <v>13</v>
      </c>
      <c r="E1822" t="s">
        <v>3349</v>
      </c>
      <c r="F1822" t="s">
        <v>571</v>
      </c>
      <c r="G1822" t="s">
        <v>28</v>
      </c>
      <c r="H1822">
        <v>2</v>
      </c>
      <c r="I1822">
        <v>4</v>
      </c>
      <c r="J1822">
        <v>2003</v>
      </c>
      <c r="K1822" t="s">
        <v>1354</v>
      </c>
      <c r="L1822">
        <v>88</v>
      </c>
      <c r="M1822" t="s">
        <v>3347</v>
      </c>
      <c r="N1822" t="s">
        <v>221</v>
      </c>
      <c r="O1822" t="s">
        <v>222</v>
      </c>
      <c r="P1822" t="s">
        <v>223</v>
      </c>
      <c r="Q1822" t="s">
        <v>34</v>
      </c>
      <c r="R1822" t="s">
        <v>224</v>
      </c>
      <c r="S1822" t="s">
        <v>34</v>
      </c>
      <c r="T1822" t="s">
        <v>225</v>
      </c>
      <c r="U1822" t="s">
        <v>226</v>
      </c>
      <c r="V1822" t="s">
        <v>52</v>
      </c>
      <c r="W1822" t="s">
        <v>227</v>
      </c>
      <c r="X1822" t="s">
        <v>228</v>
      </c>
      <c r="Y1822" t="s">
        <v>65</v>
      </c>
    </row>
    <row r="1823" spans="1:25" x14ac:dyDescent="0.25">
      <c r="A1823">
        <v>10129</v>
      </c>
      <c r="B1823">
        <v>41</v>
      </c>
      <c r="C1823" t="s">
        <v>3350</v>
      </c>
      <c r="D1823">
        <v>4</v>
      </c>
      <c r="E1823" t="s">
        <v>3351</v>
      </c>
      <c r="F1823" t="s">
        <v>573</v>
      </c>
      <c r="G1823" t="s">
        <v>28</v>
      </c>
      <c r="H1823">
        <v>2</v>
      </c>
      <c r="I1823">
        <v>6</v>
      </c>
      <c r="J1823">
        <v>2003</v>
      </c>
      <c r="K1823" t="s">
        <v>1354</v>
      </c>
      <c r="L1823">
        <v>88</v>
      </c>
      <c r="M1823" t="s">
        <v>3347</v>
      </c>
      <c r="N1823" t="s">
        <v>574</v>
      </c>
      <c r="O1823" t="s">
        <v>575</v>
      </c>
      <c r="P1823" t="s">
        <v>576</v>
      </c>
      <c r="Q1823" t="s">
        <v>34</v>
      </c>
      <c r="R1823" t="s">
        <v>577</v>
      </c>
      <c r="S1823" t="s">
        <v>34</v>
      </c>
      <c r="T1823" t="s">
        <v>578</v>
      </c>
      <c r="U1823" t="s">
        <v>262</v>
      </c>
      <c r="V1823" t="s">
        <v>52</v>
      </c>
      <c r="W1823" t="s">
        <v>84</v>
      </c>
      <c r="X1823" t="s">
        <v>579</v>
      </c>
      <c r="Y1823" t="s">
        <v>65</v>
      </c>
    </row>
    <row r="1824" spans="1:25" x14ac:dyDescent="0.25">
      <c r="A1824">
        <v>10142</v>
      </c>
      <c r="B1824">
        <v>49</v>
      </c>
      <c r="C1824" t="s">
        <v>3352</v>
      </c>
      <c r="D1824">
        <v>1</v>
      </c>
      <c r="E1824" t="s">
        <v>3353</v>
      </c>
      <c r="F1824" t="s">
        <v>891</v>
      </c>
      <c r="G1824" t="s">
        <v>28</v>
      </c>
      <c r="H1824">
        <v>3</v>
      </c>
      <c r="I1824">
        <v>8</v>
      </c>
      <c r="J1824">
        <v>2003</v>
      </c>
      <c r="K1824" t="s">
        <v>1354</v>
      </c>
      <c r="L1824">
        <v>88</v>
      </c>
      <c r="M1824" t="s">
        <v>3347</v>
      </c>
      <c r="N1824" t="s">
        <v>417</v>
      </c>
      <c r="O1824" t="s">
        <v>418</v>
      </c>
      <c r="P1824" t="s">
        <v>419</v>
      </c>
      <c r="Q1824" t="s">
        <v>34</v>
      </c>
      <c r="R1824" t="s">
        <v>420</v>
      </c>
      <c r="S1824" t="s">
        <v>73</v>
      </c>
      <c r="T1824" t="s">
        <v>167</v>
      </c>
      <c r="U1824" t="s">
        <v>38</v>
      </c>
      <c r="V1824" t="s">
        <v>39</v>
      </c>
      <c r="W1824" t="s">
        <v>421</v>
      </c>
      <c r="X1824" t="s">
        <v>422</v>
      </c>
      <c r="Y1824" t="s">
        <v>65</v>
      </c>
    </row>
    <row r="1825" spans="1:25" x14ac:dyDescent="0.25">
      <c r="A1825">
        <v>10154</v>
      </c>
      <c r="B1825">
        <v>31</v>
      </c>
      <c r="C1825" t="s">
        <v>3354</v>
      </c>
      <c r="D1825">
        <v>2</v>
      </c>
      <c r="E1825" t="s">
        <v>3355</v>
      </c>
      <c r="F1825" t="s">
        <v>3356</v>
      </c>
      <c r="G1825" t="s">
        <v>28</v>
      </c>
      <c r="H1825">
        <v>4</v>
      </c>
      <c r="I1825">
        <v>10</v>
      </c>
      <c r="J1825">
        <v>2003</v>
      </c>
      <c r="K1825" t="s">
        <v>1354</v>
      </c>
      <c r="L1825">
        <v>88</v>
      </c>
      <c r="M1825" t="s">
        <v>3347</v>
      </c>
      <c r="N1825" t="s">
        <v>1086</v>
      </c>
      <c r="O1825" t="s">
        <v>1087</v>
      </c>
      <c r="P1825" t="s">
        <v>1088</v>
      </c>
      <c r="Q1825" t="s">
        <v>34</v>
      </c>
      <c r="R1825" t="s">
        <v>1089</v>
      </c>
      <c r="S1825" t="s">
        <v>73</v>
      </c>
      <c r="T1825" t="s">
        <v>1090</v>
      </c>
      <c r="U1825" t="s">
        <v>38</v>
      </c>
      <c r="V1825" t="s">
        <v>39</v>
      </c>
      <c r="W1825" t="s">
        <v>75</v>
      </c>
      <c r="X1825" t="s">
        <v>377</v>
      </c>
      <c r="Y1825" t="s">
        <v>42</v>
      </c>
    </row>
    <row r="1826" spans="1:25" x14ac:dyDescent="0.25">
      <c r="A1826">
        <v>10167</v>
      </c>
      <c r="B1826">
        <v>20</v>
      </c>
      <c r="C1826" t="s">
        <v>3357</v>
      </c>
      <c r="D1826">
        <v>11</v>
      </c>
      <c r="E1826" t="s">
        <v>3358</v>
      </c>
      <c r="F1826" t="s">
        <v>590</v>
      </c>
      <c r="G1826" t="s">
        <v>591</v>
      </c>
      <c r="H1826">
        <v>4</v>
      </c>
      <c r="I1826">
        <v>10</v>
      </c>
      <c r="J1826">
        <v>2003</v>
      </c>
      <c r="K1826" t="s">
        <v>1354</v>
      </c>
      <c r="L1826">
        <v>88</v>
      </c>
      <c r="M1826" t="s">
        <v>3347</v>
      </c>
      <c r="N1826" t="s">
        <v>401</v>
      </c>
      <c r="O1826" t="s">
        <v>402</v>
      </c>
      <c r="P1826" t="s">
        <v>403</v>
      </c>
      <c r="Q1826" t="s">
        <v>34</v>
      </c>
      <c r="R1826" t="s">
        <v>404</v>
      </c>
      <c r="S1826" t="s">
        <v>34</v>
      </c>
      <c r="T1826" t="s">
        <v>405</v>
      </c>
      <c r="U1826" t="s">
        <v>287</v>
      </c>
      <c r="V1826" t="s">
        <v>52</v>
      </c>
      <c r="W1826" t="s">
        <v>406</v>
      </c>
      <c r="X1826" t="s">
        <v>316</v>
      </c>
      <c r="Y1826" t="s">
        <v>42</v>
      </c>
    </row>
    <row r="1827" spans="1:25" x14ac:dyDescent="0.25">
      <c r="A1827">
        <v>10177</v>
      </c>
      <c r="B1827">
        <v>45</v>
      </c>
      <c r="C1827" t="s">
        <v>3345</v>
      </c>
      <c r="D1827">
        <v>2</v>
      </c>
      <c r="E1827" t="s">
        <v>3359</v>
      </c>
      <c r="F1827" t="s">
        <v>2167</v>
      </c>
      <c r="G1827" t="s">
        <v>28</v>
      </c>
      <c r="H1827">
        <v>4</v>
      </c>
      <c r="I1827">
        <v>11</v>
      </c>
      <c r="J1827">
        <v>2003</v>
      </c>
      <c r="K1827" t="s">
        <v>1354</v>
      </c>
      <c r="L1827">
        <v>88</v>
      </c>
      <c r="M1827" t="s">
        <v>3347</v>
      </c>
      <c r="N1827" t="s">
        <v>914</v>
      </c>
      <c r="O1827" t="s">
        <v>915</v>
      </c>
      <c r="P1827" t="s">
        <v>916</v>
      </c>
      <c r="Q1827" t="s">
        <v>34</v>
      </c>
      <c r="R1827" t="s">
        <v>271</v>
      </c>
      <c r="S1827" t="s">
        <v>34</v>
      </c>
      <c r="T1827" t="s">
        <v>295</v>
      </c>
      <c r="U1827" t="s">
        <v>273</v>
      </c>
      <c r="V1827" t="s">
        <v>52</v>
      </c>
      <c r="W1827" t="s">
        <v>917</v>
      </c>
      <c r="X1827" t="s">
        <v>918</v>
      </c>
      <c r="Y1827" t="s">
        <v>65</v>
      </c>
    </row>
    <row r="1828" spans="1:25" x14ac:dyDescent="0.25">
      <c r="A1828">
        <v>10185</v>
      </c>
      <c r="B1828">
        <v>33</v>
      </c>
      <c r="C1828" t="s">
        <v>3360</v>
      </c>
      <c r="D1828">
        <v>2</v>
      </c>
      <c r="E1828" t="s">
        <v>3361</v>
      </c>
      <c r="F1828" t="s">
        <v>602</v>
      </c>
      <c r="G1828" t="s">
        <v>28</v>
      </c>
      <c r="H1828">
        <v>4</v>
      </c>
      <c r="I1828">
        <v>11</v>
      </c>
      <c r="J1828">
        <v>2003</v>
      </c>
      <c r="K1828" t="s">
        <v>1354</v>
      </c>
      <c r="L1828">
        <v>88</v>
      </c>
      <c r="M1828" t="s">
        <v>3347</v>
      </c>
      <c r="N1828" t="s">
        <v>582</v>
      </c>
      <c r="O1828" t="s">
        <v>583</v>
      </c>
      <c r="P1828" t="s">
        <v>584</v>
      </c>
      <c r="Q1828" t="s">
        <v>34</v>
      </c>
      <c r="R1828" t="s">
        <v>251</v>
      </c>
      <c r="S1828" t="s">
        <v>185</v>
      </c>
      <c r="T1828" t="s">
        <v>252</v>
      </c>
      <c r="U1828" t="s">
        <v>38</v>
      </c>
      <c r="V1828" t="s">
        <v>39</v>
      </c>
      <c r="W1828" t="s">
        <v>585</v>
      </c>
      <c r="X1828" t="s">
        <v>586</v>
      </c>
      <c r="Y1828" t="s">
        <v>42</v>
      </c>
    </row>
    <row r="1829" spans="1:25" x14ac:dyDescent="0.25">
      <c r="A1829">
        <v>10197</v>
      </c>
      <c r="B1829">
        <v>47</v>
      </c>
      <c r="C1829" t="s">
        <v>3362</v>
      </c>
      <c r="D1829">
        <v>8</v>
      </c>
      <c r="E1829" t="s">
        <v>3363</v>
      </c>
      <c r="F1829" t="s">
        <v>610</v>
      </c>
      <c r="G1829" t="s">
        <v>28</v>
      </c>
      <c r="H1829">
        <v>4</v>
      </c>
      <c r="I1829">
        <v>11</v>
      </c>
      <c r="J1829">
        <v>2003</v>
      </c>
      <c r="K1829" t="s">
        <v>1354</v>
      </c>
      <c r="L1829">
        <v>88</v>
      </c>
      <c r="M1829" t="s">
        <v>3347</v>
      </c>
      <c r="N1829" t="s">
        <v>611</v>
      </c>
      <c r="O1829" t="s">
        <v>612</v>
      </c>
      <c r="P1829" t="s">
        <v>613</v>
      </c>
      <c r="Q1829" t="s">
        <v>34</v>
      </c>
      <c r="R1829" t="s">
        <v>614</v>
      </c>
      <c r="S1829" t="s">
        <v>34</v>
      </c>
      <c r="T1829" t="s">
        <v>615</v>
      </c>
      <c r="U1829" t="s">
        <v>273</v>
      </c>
      <c r="V1829" t="s">
        <v>52</v>
      </c>
      <c r="W1829" t="s">
        <v>616</v>
      </c>
      <c r="X1829" t="s">
        <v>617</v>
      </c>
      <c r="Y1829" t="s">
        <v>65</v>
      </c>
    </row>
    <row r="1830" spans="1:25" x14ac:dyDescent="0.25">
      <c r="A1830">
        <v>10208</v>
      </c>
      <c r="B1830">
        <v>20</v>
      </c>
      <c r="C1830" t="s">
        <v>3364</v>
      </c>
      <c r="D1830">
        <v>2</v>
      </c>
      <c r="E1830" t="s">
        <v>3365</v>
      </c>
      <c r="F1830" t="s">
        <v>900</v>
      </c>
      <c r="G1830" t="s">
        <v>28</v>
      </c>
      <c r="H1830">
        <v>1</v>
      </c>
      <c r="I1830">
        <v>1</v>
      </c>
      <c r="J1830">
        <v>2004</v>
      </c>
      <c r="K1830" t="s">
        <v>1354</v>
      </c>
      <c r="L1830">
        <v>88</v>
      </c>
      <c r="M1830" t="s">
        <v>3347</v>
      </c>
      <c r="N1830" t="s">
        <v>338</v>
      </c>
      <c r="O1830" t="s">
        <v>339</v>
      </c>
      <c r="P1830" t="s">
        <v>340</v>
      </c>
      <c r="Q1830" t="s">
        <v>34</v>
      </c>
      <c r="R1830" t="s">
        <v>341</v>
      </c>
      <c r="S1830" t="s">
        <v>34</v>
      </c>
      <c r="T1830" t="s">
        <v>342</v>
      </c>
      <c r="U1830" t="s">
        <v>51</v>
      </c>
      <c r="V1830" t="s">
        <v>52</v>
      </c>
      <c r="W1830" t="s">
        <v>343</v>
      </c>
      <c r="X1830" t="s">
        <v>344</v>
      </c>
      <c r="Y1830" t="s">
        <v>42</v>
      </c>
    </row>
    <row r="1831" spans="1:25" x14ac:dyDescent="0.25">
      <c r="A1831">
        <v>10222</v>
      </c>
      <c r="B1831">
        <v>47</v>
      </c>
      <c r="C1831" t="s">
        <v>3366</v>
      </c>
      <c r="D1831">
        <v>14</v>
      </c>
      <c r="E1831" t="s">
        <v>3367</v>
      </c>
      <c r="F1831" t="s">
        <v>626</v>
      </c>
      <c r="G1831" t="s">
        <v>28</v>
      </c>
      <c r="H1831">
        <v>1</v>
      </c>
      <c r="I1831">
        <v>2</v>
      </c>
      <c r="J1831">
        <v>2004</v>
      </c>
      <c r="K1831" t="s">
        <v>1354</v>
      </c>
      <c r="L1831">
        <v>88</v>
      </c>
      <c r="M1831" t="s">
        <v>3347</v>
      </c>
      <c r="N1831" t="s">
        <v>627</v>
      </c>
      <c r="O1831" t="s">
        <v>628</v>
      </c>
      <c r="P1831" t="s">
        <v>629</v>
      </c>
      <c r="Q1831" t="s">
        <v>34</v>
      </c>
      <c r="R1831" t="s">
        <v>630</v>
      </c>
      <c r="S1831" t="s">
        <v>73</v>
      </c>
      <c r="T1831" t="s">
        <v>631</v>
      </c>
      <c r="U1831" t="s">
        <v>38</v>
      </c>
      <c r="V1831" t="s">
        <v>39</v>
      </c>
      <c r="W1831" t="s">
        <v>362</v>
      </c>
      <c r="X1831" t="s">
        <v>422</v>
      </c>
      <c r="Y1831" t="s">
        <v>65</v>
      </c>
    </row>
    <row r="1832" spans="1:25" x14ac:dyDescent="0.25">
      <c r="A1832">
        <v>10233</v>
      </c>
      <c r="B1832">
        <v>40</v>
      </c>
      <c r="C1832" t="s">
        <v>3350</v>
      </c>
      <c r="D1832">
        <v>2</v>
      </c>
      <c r="E1832" t="s">
        <v>1619</v>
      </c>
      <c r="F1832" t="s">
        <v>3368</v>
      </c>
      <c r="G1832" t="s">
        <v>28</v>
      </c>
      <c r="H1832">
        <v>1</v>
      </c>
      <c r="I1832">
        <v>3</v>
      </c>
      <c r="J1832">
        <v>2004</v>
      </c>
      <c r="K1832" t="s">
        <v>1354</v>
      </c>
      <c r="L1832">
        <v>88</v>
      </c>
      <c r="M1832" t="s">
        <v>3347</v>
      </c>
      <c r="N1832" t="s">
        <v>153</v>
      </c>
      <c r="O1832" t="s">
        <v>154</v>
      </c>
      <c r="P1832" t="s">
        <v>155</v>
      </c>
      <c r="Q1832" t="s">
        <v>34</v>
      </c>
      <c r="R1832" t="s">
        <v>156</v>
      </c>
      <c r="S1832" t="s">
        <v>157</v>
      </c>
      <c r="T1832" t="s">
        <v>158</v>
      </c>
      <c r="U1832" t="s">
        <v>38</v>
      </c>
      <c r="V1832" t="s">
        <v>39</v>
      </c>
      <c r="W1832" t="s">
        <v>84</v>
      </c>
      <c r="X1832" t="s">
        <v>159</v>
      </c>
      <c r="Y1832" t="s">
        <v>65</v>
      </c>
    </row>
    <row r="1833" spans="1:25" x14ac:dyDescent="0.25">
      <c r="A1833">
        <v>10248</v>
      </c>
      <c r="B1833">
        <v>30</v>
      </c>
      <c r="C1833" t="s">
        <v>77</v>
      </c>
      <c r="D1833">
        <v>5</v>
      </c>
      <c r="E1833" t="s">
        <v>3369</v>
      </c>
      <c r="F1833" t="s">
        <v>633</v>
      </c>
      <c r="G1833" t="s">
        <v>591</v>
      </c>
      <c r="H1833">
        <v>2</v>
      </c>
      <c r="I1833">
        <v>5</v>
      </c>
      <c r="J1833">
        <v>2004</v>
      </c>
      <c r="K1833" t="s">
        <v>1354</v>
      </c>
      <c r="L1833">
        <v>88</v>
      </c>
      <c r="M1833" t="s">
        <v>3347</v>
      </c>
      <c r="N1833" t="s">
        <v>31</v>
      </c>
      <c r="O1833" t="s">
        <v>32</v>
      </c>
      <c r="P1833" t="s">
        <v>33</v>
      </c>
      <c r="Q1833" t="s">
        <v>34</v>
      </c>
      <c r="R1833" t="s">
        <v>35</v>
      </c>
      <c r="S1833" t="s">
        <v>36</v>
      </c>
      <c r="T1833" t="s">
        <v>37</v>
      </c>
      <c r="U1833" t="s">
        <v>38</v>
      </c>
      <c r="V1833" t="s">
        <v>39</v>
      </c>
      <c r="W1833" t="s">
        <v>40</v>
      </c>
      <c r="X1833" t="s">
        <v>41</v>
      </c>
      <c r="Y1833" t="s">
        <v>65</v>
      </c>
    </row>
    <row r="1834" spans="1:25" x14ac:dyDescent="0.25">
      <c r="A1834">
        <v>10261</v>
      </c>
      <c r="B1834">
        <v>22</v>
      </c>
      <c r="C1834" t="s">
        <v>3354</v>
      </c>
      <c r="D1834">
        <v>3</v>
      </c>
      <c r="E1834" t="s">
        <v>3370</v>
      </c>
      <c r="F1834" t="s">
        <v>635</v>
      </c>
      <c r="G1834" t="s">
        <v>28</v>
      </c>
      <c r="H1834">
        <v>2</v>
      </c>
      <c r="I1834">
        <v>6</v>
      </c>
      <c r="J1834">
        <v>2004</v>
      </c>
      <c r="K1834" t="s">
        <v>1354</v>
      </c>
      <c r="L1834">
        <v>88</v>
      </c>
      <c r="M1834" t="s">
        <v>3347</v>
      </c>
      <c r="N1834" t="s">
        <v>458</v>
      </c>
      <c r="O1834" t="s">
        <v>459</v>
      </c>
      <c r="P1834" t="s">
        <v>460</v>
      </c>
      <c r="Q1834" t="s">
        <v>34</v>
      </c>
      <c r="R1834" t="s">
        <v>461</v>
      </c>
      <c r="S1834" t="s">
        <v>462</v>
      </c>
      <c r="T1834" t="s">
        <v>463</v>
      </c>
      <c r="U1834" t="s">
        <v>353</v>
      </c>
      <c r="V1834" t="s">
        <v>39</v>
      </c>
      <c r="W1834" t="s">
        <v>464</v>
      </c>
      <c r="X1834" t="s">
        <v>465</v>
      </c>
      <c r="Y1834" t="s">
        <v>42</v>
      </c>
    </row>
    <row r="1835" spans="1:25" x14ac:dyDescent="0.25">
      <c r="A1835">
        <v>10273</v>
      </c>
      <c r="B1835">
        <v>27</v>
      </c>
      <c r="C1835" t="s">
        <v>77</v>
      </c>
      <c r="D1835">
        <v>6</v>
      </c>
      <c r="E1835" t="s">
        <v>3371</v>
      </c>
      <c r="F1835" t="s">
        <v>637</v>
      </c>
      <c r="G1835" t="s">
        <v>28</v>
      </c>
      <c r="H1835">
        <v>3</v>
      </c>
      <c r="I1835">
        <v>7</v>
      </c>
      <c r="J1835">
        <v>2004</v>
      </c>
      <c r="K1835" t="s">
        <v>1354</v>
      </c>
      <c r="L1835">
        <v>88</v>
      </c>
      <c r="M1835" t="s">
        <v>3347</v>
      </c>
      <c r="N1835" t="s">
        <v>638</v>
      </c>
      <c r="O1835" t="s">
        <v>639</v>
      </c>
      <c r="P1835" t="s">
        <v>640</v>
      </c>
      <c r="Q1835" t="s">
        <v>34</v>
      </c>
      <c r="R1835" t="s">
        <v>641</v>
      </c>
      <c r="S1835" t="s">
        <v>34</v>
      </c>
      <c r="T1835" t="s">
        <v>642</v>
      </c>
      <c r="U1835" t="s">
        <v>643</v>
      </c>
      <c r="V1835" t="s">
        <v>52</v>
      </c>
      <c r="W1835" t="s">
        <v>644</v>
      </c>
      <c r="X1835" t="s">
        <v>645</v>
      </c>
      <c r="Y1835" t="s">
        <v>42</v>
      </c>
    </row>
    <row r="1836" spans="1:25" x14ac:dyDescent="0.25">
      <c r="A1836">
        <v>10283</v>
      </c>
      <c r="B1836">
        <v>34</v>
      </c>
      <c r="C1836" t="s">
        <v>3372</v>
      </c>
      <c r="D1836">
        <v>8</v>
      </c>
      <c r="E1836" t="s">
        <v>3373</v>
      </c>
      <c r="F1836" t="s">
        <v>647</v>
      </c>
      <c r="G1836" t="s">
        <v>28</v>
      </c>
      <c r="H1836">
        <v>3</v>
      </c>
      <c r="I1836">
        <v>8</v>
      </c>
      <c r="J1836">
        <v>2004</v>
      </c>
      <c r="K1836" t="s">
        <v>1354</v>
      </c>
      <c r="L1836">
        <v>88</v>
      </c>
      <c r="M1836" t="s">
        <v>3347</v>
      </c>
      <c r="N1836" t="s">
        <v>648</v>
      </c>
      <c r="O1836" t="s">
        <v>649</v>
      </c>
      <c r="P1836" t="s">
        <v>650</v>
      </c>
      <c r="Q1836" t="s">
        <v>34</v>
      </c>
      <c r="R1836" t="s">
        <v>651</v>
      </c>
      <c r="S1836" t="s">
        <v>351</v>
      </c>
      <c r="T1836" t="s">
        <v>652</v>
      </c>
      <c r="U1836" t="s">
        <v>353</v>
      </c>
      <c r="V1836" t="s">
        <v>39</v>
      </c>
      <c r="W1836" t="s">
        <v>653</v>
      </c>
      <c r="X1836" t="s">
        <v>264</v>
      </c>
      <c r="Y1836" t="s">
        <v>65</v>
      </c>
    </row>
    <row r="1837" spans="1:25" x14ac:dyDescent="0.25">
      <c r="A1837">
        <v>10295</v>
      </c>
      <c r="B1837">
        <v>46</v>
      </c>
      <c r="C1837" t="s">
        <v>3374</v>
      </c>
      <c r="D1837">
        <v>3</v>
      </c>
      <c r="E1837" t="s">
        <v>3375</v>
      </c>
      <c r="F1837" t="s">
        <v>655</v>
      </c>
      <c r="G1837" t="s">
        <v>28</v>
      </c>
      <c r="H1837">
        <v>3</v>
      </c>
      <c r="I1837">
        <v>9</v>
      </c>
      <c r="J1837">
        <v>2004</v>
      </c>
      <c r="K1837" t="s">
        <v>1354</v>
      </c>
      <c r="L1837">
        <v>88</v>
      </c>
      <c r="M1837" t="s">
        <v>3347</v>
      </c>
      <c r="N1837" t="s">
        <v>656</v>
      </c>
      <c r="O1837" t="s">
        <v>657</v>
      </c>
      <c r="P1837" t="s">
        <v>658</v>
      </c>
      <c r="Q1837" t="s">
        <v>34</v>
      </c>
      <c r="R1837" t="s">
        <v>659</v>
      </c>
      <c r="S1837" t="s">
        <v>185</v>
      </c>
      <c r="T1837" t="s">
        <v>660</v>
      </c>
      <c r="U1837" t="s">
        <v>38</v>
      </c>
      <c r="V1837" t="s">
        <v>39</v>
      </c>
      <c r="W1837" t="s">
        <v>661</v>
      </c>
      <c r="X1837" t="s">
        <v>94</v>
      </c>
      <c r="Y1837" t="s">
        <v>65</v>
      </c>
    </row>
    <row r="1838" spans="1:25" x14ac:dyDescent="0.25">
      <c r="A1838">
        <v>10306</v>
      </c>
      <c r="B1838">
        <v>31</v>
      </c>
      <c r="C1838" t="s">
        <v>3376</v>
      </c>
      <c r="D1838">
        <v>2</v>
      </c>
      <c r="E1838" t="s">
        <v>3377</v>
      </c>
      <c r="F1838" t="s">
        <v>663</v>
      </c>
      <c r="G1838" t="s">
        <v>28</v>
      </c>
      <c r="H1838">
        <v>4</v>
      </c>
      <c r="I1838">
        <v>10</v>
      </c>
      <c r="J1838">
        <v>2004</v>
      </c>
      <c r="K1838" t="s">
        <v>1354</v>
      </c>
      <c r="L1838">
        <v>88</v>
      </c>
      <c r="M1838" t="s">
        <v>3347</v>
      </c>
      <c r="N1838" t="s">
        <v>927</v>
      </c>
      <c r="O1838" t="s">
        <v>928</v>
      </c>
      <c r="P1838" t="s">
        <v>929</v>
      </c>
      <c r="Q1838" t="s">
        <v>34</v>
      </c>
      <c r="R1838" t="s">
        <v>930</v>
      </c>
      <c r="S1838" t="s">
        <v>34</v>
      </c>
      <c r="T1838" t="s">
        <v>931</v>
      </c>
      <c r="U1838" t="s">
        <v>262</v>
      </c>
      <c r="V1838" t="s">
        <v>52</v>
      </c>
      <c r="W1838" t="s">
        <v>932</v>
      </c>
      <c r="X1838" t="s">
        <v>137</v>
      </c>
      <c r="Y1838" t="s">
        <v>42</v>
      </c>
    </row>
    <row r="1839" spans="1:25" x14ac:dyDescent="0.25">
      <c r="A1839">
        <v>10315</v>
      </c>
      <c r="B1839">
        <v>24</v>
      </c>
      <c r="C1839" t="s">
        <v>2113</v>
      </c>
      <c r="D1839">
        <v>1</v>
      </c>
      <c r="E1839" t="s">
        <v>3378</v>
      </c>
      <c r="F1839" t="s">
        <v>2592</v>
      </c>
      <c r="G1839" t="s">
        <v>28</v>
      </c>
      <c r="H1839">
        <v>4</v>
      </c>
      <c r="I1839">
        <v>10</v>
      </c>
      <c r="J1839">
        <v>2004</v>
      </c>
      <c r="K1839" t="s">
        <v>1354</v>
      </c>
      <c r="L1839">
        <v>88</v>
      </c>
      <c r="M1839" t="s">
        <v>3347</v>
      </c>
      <c r="N1839" t="s">
        <v>172</v>
      </c>
      <c r="O1839" t="s">
        <v>173</v>
      </c>
      <c r="P1839" t="s">
        <v>174</v>
      </c>
      <c r="Q1839" t="s">
        <v>34</v>
      </c>
      <c r="R1839" t="s">
        <v>175</v>
      </c>
      <c r="S1839" t="s">
        <v>34</v>
      </c>
      <c r="T1839" t="s">
        <v>176</v>
      </c>
      <c r="U1839" t="s">
        <v>51</v>
      </c>
      <c r="V1839" t="s">
        <v>52</v>
      </c>
      <c r="W1839" t="s">
        <v>177</v>
      </c>
      <c r="X1839" t="s">
        <v>178</v>
      </c>
      <c r="Y1839" t="s">
        <v>42</v>
      </c>
    </row>
    <row r="1840" spans="1:25" x14ac:dyDescent="0.25">
      <c r="A1840">
        <v>10326</v>
      </c>
      <c r="B1840">
        <v>41</v>
      </c>
      <c r="C1840" t="s">
        <v>3379</v>
      </c>
      <c r="D1840">
        <v>3</v>
      </c>
      <c r="E1840" t="s">
        <v>3380</v>
      </c>
      <c r="F1840" t="s">
        <v>2271</v>
      </c>
      <c r="G1840" t="s">
        <v>28</v>
      </c>
      <c r="H1840">
        <v>4</v>
      </c>
      <c r="I1840">
        <v>11</v>
      </c>
      <c r="J1840">
        <v>2004</v>
      </c>
      <c r="K1840" t="s">
        <v>1354</v>
      </c>
      <c r="L1840">
        <v>88</v>
      </c>
      <c r="M1840" t="s">
        <v>3347</v>
      </c>
      <c r="N1840" t="s">
        <v>282</v>
      </c>
      <c r="O1840" t="s">
        <v>283</v>
      </c>
      <c r="P1840" t="s">
        <v>284</v>
      </c>
      <c r="Q1840" t="s">
        <v>34</v>
      </c>
      <c r="R1840" t="s">
        <v>285</v>
      </c>
      <c r="S1840" t="s">
        <v>34</v>
      </c>
      <c r="T1840" t="s">
        <v>286</v>
      </c>
      <c r="U1840" t="s">
        <v>287</v>
      </c>
      <c r="V1840" t="s">
        <v>52</v>
      </c>
      <c r="W1840" t="s">
        <v>288</v>
      </c>
      <c r="X1840" t="s">
        <v>289</v>
      </c>
      <c r="Y1840" t="s">
        <v>65</v>
      </c>
    </row>
    <row r="1841" spans="1:25" x14ac:dyDescent="0.25">
      <c r="A1841">
        <v>10339</v>
      </c>
      <c r="B1841">
        <v>55</v>
      </c>
      <c r="C1841" t="s">
        <v>77</v>
      </c>
      <c r="D1841">
        <v>13</v>
      </c>
      <c r="E1841" t="s">
        <v>3381</v>
      </c>
      <c r="F1841" t="s">
        <v>519</v>
      </c>
      <c r="G1841" t="s">
        <v>28</v>
      </c>
      <c r="H1841">
        <v>4</v>
      </c>
      <c r="I1841">
        <v>11</v>
      </c>
      <c r="J1841">
        <v>2004</v>
      </c>
      <c r="K1841" t="s">
        <v>1354</v>
      </c>
      <c r="L1841">
        <v>88</v>
      </c>
      <c r="M1841" t="s">
        <v>3347</v>
      </c>
      <c r="N1841" t="s">
        <v>380</v>
      </c>
      <c r="O1841" t="s">
        <v>381</v>
      </c>
      <c r="P1841" t="s">
        <v>382</v>
      </c>
      <c r="Q1841" t="s">
        <v>34</v>
      </c>
      <c r="R1841" t="s">
        <v>383</v>
      </c>
      <c r="S1841" t="s">
        <v>384</v>
      </c>
      <c r="T1841" t="s">
        <v>385</v>
      </c>
      <c r="U1841" t="s">
        <v>307</v>
      </c>
      <c r="V1841" t="s">
        <v>307</v>
      </c>
      <c r="W1841" t="s">
        <v>386</v>
      </c>
      <c r="X1841" t="s">
        <v>387</v>
      </c>
      <c r="Y1841" t="s">
        <v>229</v>
      </c>
    </row>
    <row r="1842" spans="1:25" x14ac:dyDescent="0.25">
      <c r="A1842">
        <v>10350</v>
      </c>
      <c r="B1842">
        <v>30</v>
      </c>
      <c r="C1842" t="s">
        <v>77</v>
      </c>
      <c r="D1842">
        <v>9</v>
      </c>
      <c r="E1842" t="s">
        <v>3382</v>
      </c>
      <c r="F1842" t="s">
        <v>682</v>
      </c>
      <c r="G1842" t="s">
        <v>28</v>
      </c>
      <c r="H1842">
        <v>4</v>
      </c>
      <c r="I1842">
        <v>12</v>
      </c>
      <c r="J1842">
        <v>2004</v>
      </c>
      <c r="K1842" t="s">
        <v>1354</v>
      </c>
      <c r="L1842">
        <v>88</v>
      </c>
      <c r="M1842" t="s">
        <v>3347</v>
      </c>
      <c r="N1842" t="s">
        <v>268</v>
      </c>
      <c r="O1842" t="s">
        <v>269</v>
      </c>
      <c r="P1842" t="s">
        <v>270</v>
      </c>
      <c r="Q1842" t="s">
        <v>34</v>
      </c>
      <c r="R1842" t="s">
        <v>271</v>
      </c>
      <c r="S1842" t="s">
        <v>34</v>
      </c>
      <c r="T1842" t="s">
        <v>272</v>
      </c>
      <c r="U1842" t="s">
        <v>273</v>
      </c>
      <c r="V1842" t="s">
        <v>52</v>
      </c>
      <c r="W1842" t="s">
        <v>274</v>
      </c>
      <c r="X1842" t="s">
        <v>275</v>
      </c>
      <c r="Y1842" t="s">
        <v>65</v>
      </c>
    </row>
    <row r="1843" spans="1:25" x14ac:dyDescent="0.25">
      <c r="A1843">
        <v>10373</v>
      </c>
      <c r="B1843">
        <v>33</v>
      </c>
      <c r="C1843" t="s">
        <v>3383</v>
      </c>
      <c r="D1843">
        <v>12</v>
      </c>
      <c r="E1843" t="s">
        <v>3384</v>
      </c>
      <c r="F1843" t="s">
        <v>687</v>
      </c>
      <c r="G1843" t="s">
        <v>28</v>
      </c>
      <c r="H1843">
        <v>1</v>
      </c>
      <c r="I1843">
        <v>1</v>
      </c>
      <c r="J1843">
        <v>2005</v>
      </c>
      <c r="K1843" t="s">
        <v>1354</v>
      </c>
      <c r="L1843">
        <v>88</v>
      </c>
      <c r="M1843" t="s">
        <v>3347</v>
      </c>
      <c r="N1843" t="s">
        <v>688</v>
      </c>
      <c r="O1843" t="s">
        <v>689</v>
      </c>
      <c r="P1843" t="s">
        <v>690</v>
      </c>
      <c r="Q1843" t="s">
        <v>34</v>
      </c>
      <c r="R1843" t="s">
        <v>691</v>
      </c>
      <c r="S1843" t="s">
        <v>34</v>
      </c>
      <c r="T1843" t="s">
        <v>692</v>
      </c>
      <c r="U1843" t="s">
        <v>196</v>
      </c>
      <c r="V1843" t="s">
        <v>52</v>
      </c>
      <c r="W1843" t="s">
        <v>693</v>
      </c>
      <c r="X1843" t="s">
        <v>694</v>
      </c>
      <c r="Y1843" t="s">
        <v>42</v>
      </c>
    </row>
    <row r="1844" spans="1:25" x14ac:dyDescent="0.25">
      <c r="A1844">
        <v>10384</v>
      </c>
      <c r="B1844">
        <v>43</v>
      </c>
      <c r="C1844" t="s">
        <v>3385</v>
      </c>
      <c r="D1844">
        <v>2</v>
      </c>
      <c r="E1844" t="s">
        <v>3386</v>
      </c>
      <c r="F1844" t="s">
        <v>696</v>
      </c>
      <c r="G1844" t="s">
        <v>28</v>
      </c>
      <c r="H1844">
        <v>1</v>
      </c>
      <c r="I1844">
        <v>2</v>
      </c>
      <c r="J1844">
        <v>2005</v>
      </c>
      <c r="K1844" t="s">
        <v>1354</v>
      </c>
      <c r="L1844">
        <v>88</v>
      </c>
      <c r="M1844" t="s">
        <v>3347</v>
      </c>
      <c r="N1844" t="s">
        <v>80</v>
      </c>
      <c r="O1844" t="s">
        <v>81</v>
      </c>
      <c r="P1844" t="s">
        <v>82</v>
      </c>
      <c r="Q1844" t="s">
        <v>34</v>
      </c>
      <c r="R1844" t="s">
        <v>83</v>
      </c>
      <c r="S1844" t="s">
        <v>73</v>
      </c>
      <c r="T1844" t="s">
        <v>34</v>
      </c>
      <c r="U1844" t="s">
        <v>38</v>
      </c>
      <c r="V1844" t="s">
        <v>39</v>
      </c>
      <c r="W1844" t="s">
        <v>84</v>
      </c>
      <c r="X1844" t="s">
        <v>76</v>
      </c>
      <c r="Y1844" t="s">
        <v>65</v>
      </c>
    </row>
    <row r="1845" spans="1:25" x14ac:dyDescent="0.25">
      <c r="A1845">
        <v>10396</v>
      </c>
      <c r="B1845">
        <v>27</v>
      </c>
      <c r="C1845" t="s">
        <v>3362</v>
      </c>
      <c r="D1845">
        <v>7</v>
      </c>
      <c r="E1845" t="s">
        <v>3387</v>
      </c>
      <c r="F1845" t="s">
        <v>1124</v>
      </c>
      <c r="G1845" t="s">
        <v>28</v>
      </c>
      <c r="H1845">
        <v>1</v>
      </c>
      <c r="I1845">
        <v>3</v>
      </c>
      <c r="J1845">
        <v>2005</v>
      </c>
      <c r="K1845" t="s">
        <v>1354</v>
      </c>
      <c r="L1845">
        <v>88</v>
      </c>
      <c r="M1845" t="s">
        <v>3347</v>
      </c>
      <c r="N1845" t="s">
        <v>417</v>
      </c>
      <c r="O1845" t="s">
        <v>418</v>
      </c>
      <c r="P1845" t="s">
        <v>419</v>
      </c>
      <c r="Q1845" t="s">
        <v>34</v>
      </c>
      <c r="R1845" t="s">
        <v>420</v>
      </c>
      <c r="S1845" t="s">
        <v>73</v>
      </c>
      <c r="T1845" t="s">
        <v>167</v>
      </c>
      <c r="U1845" t="s">
        <v>38</v>
      </c>
      <c r="V1845" t="s">
        <v>39</v>
      </c>
      <c r="W1845" t="s">
        <v>421</v>
      </c>
      <c r="X1845" t="s">
        <v>422</v>
      </c>
      <c r="Y1845" t="s">
        <v>42</v>
      </c>
    </row>
    <row r="1846" spans="1:25" x14ac:dyDescent="0.25">
      <c r="A1846">
        <v>10414</v>
      </c>
      <c r="B1846">
        <v>60</v>
      </c>
      <c r="C1846" t="s">
        <v>77</v>
      </c>
      <c r="D1846">
        <v>5</v>
      </c>
      <c r="E1846" t="s">
        <v>3388</v>
      </c>
      <c r="F1846" t="s">
        <v>707</v>
      </c>
      <c r="G1846" t="s">
        <v>708</v>
      </c>
      <c r="H1846">
        <v>2</v>
      </c>
      <c r="I1846">
        <v>5</v>
      </c>
      <c r="J1846">
        <v>2005</v>
      </c>
      <c r="K1846" t="s">
        <v>1354</v>
      </c>
      <c r="L1846">
        <v>88</v>
      </c>
      <c r="M1846" t="s">
        <v>3347</v>
      </c>
      <c r="N1846" t="s">
        <v>656</v>
      </c>
      <c r="O1846" t="s">
        <v>657</v>
      </c>
      <c r="P1846" t="s">
        <v>658</v>
      </c>
      <c r="Q1846" t="s">
        <v>34</v>
      </c>
      <c r="R1846" t="s">
        <v>659</v>
      </c>
      <c r="S1846" t="s">
        <v>185</v>
      </c>
      <c r="T1846" t="s">
        <v>660</v>
      </c>
      <c r="U1846" t="s">
        <v>38</v>
      </c>
      <c r="V1846" t="s">
        <v>39</v>
      </c>
      <c r="W1846" t="s">
        <v>661</v>
      </c>
      <c r="X1846" t="s">
        <v>94</v>
      </c>
      <c r="Y1846" t="s">
        <v>65</v>
      </c>
    </row>
    <row r="1847" spans="1:25" x14ac:dyDescent="0.25">
      <c r="A1847">
        <v>10110</v>
      </c>
      <c r="B1847">
        <v>27</v>
      </c>
      <c r="C1847" t="s">
        <v>3389</v>
      </c>
      <c r="D1847">
        <v>12</v>
      </c>
      <c r="E1847" t="s">
        <v>3390</v>
      </c>
      <c r="F1847" t="s">
        <v>1464</v>
      </c>
      <c r="G1847" t="s">
        <v>28</v>
      </c>
      <c r="H1847">
        <v>1</v>
      </c>
      <c r="I1847">
        <v>3</v>
      </c>
      <c r="J1847">
        <v>2003</v>
      </c>
      <c r="K1847" t="s">
        <v>278</v>
      </c>
      <c r="L1847">
        <v>85</v>
      </c>
      <c r="M1847" t="s">
        <v>3391</v>
      </c>
      <c r="N1847" t="s">
        <v>927</v>
      </c>
      <c r="O1847" t="s">
        <v>928</v>
      </c>
      <c r="P1847" t="s">
        <v>929</v>
      </c>
      <c r="Q1847" t="s">
        <v>34</v>
      </c>
      <c r="R1847" t="s">
        <v>930</v>
      </c>
      <c r="S1847" t="s">
        <v>34</v>
      </c>
      <c r="T1847" t="s">
        <v>931</v>
      </c>
      <c r="U1847" t="s">
        <v>262</v>
      </c>
      <c r="V1847" t="s">
        <v>52</v>
      </c>
      <c r="W1847" t="s">
        <v>932</v>
      </c>
      <c r="X1847" t="s">
        <v>137</v>
      </c>
      <c r="Y1847" t="s">
        <v>42</v>
      </c>
    </row>
    <row r="1848" spans="1:25" x14ac:dyDescent="0.25">
      <c r="A1848">
        <v>10124</v>
      </c>
      <c r="B1848">
        <v>49</v>
      </c>
      <c r="C1848" t="s">
        <v>3392</v>
      </c>
      <c r="D1848">
        <v>11</v>
      </c>
      <c r="E1848" t="s">
        <v>3393</v>
      </c>
      <c r="F1848" t="s">
        <v>1360</v>
      </c>
      <c r="G1848" t="s">
        <v>28</v>
      </c>
      <c r="H1848">
        <v>2</v>
      </c>
      <c r="I1848">
        <v>5</v>
      </c>
      <c r="J1848">
        <v>2003</v>
      </c>
      <c r="K1848" t="s">
        <v>278</v>
      </c>
      <c r="L1848">
        <v>85</v>
      </c>
      <c r="M1848" t="s">
        <v>3391</v>
      </c>
      <c r="N1848" t="s">
        <v>1318</v>
      </c>
      <c r="O1848" t="s">
        <v>1319</v>
      </c>
      <c r="P1848" t="s">
        <v>1320</v>
      </c>
      <c r="Q1848" t="s">
        <v>34</v>
      </c>
      <c r="R1848" t="s">
        <v>1321</v>
      </c>
      <c r="S1848" t="s">
        <v>1322</v>
      </c>
      <c r="T1848" t="s">
        <v>1323</v>
      </c>
      <c r="U1848" t="s">
        <v>38</v>
      </c>
      <c r="V1848" t="s">
        <v>39</v>
      </c>
      <c r="W1848" t="s">
        <v>168</v>
      </c>
      <c r="X1848" t="s">
        <v>705</v>
      </c>
      <c r="Y1848" t="s">
        <v>65</v>
      </c>
    </row>
    <row r="1849" spans="1:25" x14ac:dyDescent="0.25">
      <c r="A1849">
        <v>10148</v>
      </c>
      <c r="B1849">
        <v>31</v>
      </c>
      <c r="C1849" t="s">
        <v>3389</v>
      </c>
      <c r="D1849">
        <v>5</v>
      </c>
      <c r="E1849" t="s">
        <v>3394</v>
      </c>
      <c r="F1849" t="s">
        <v>1303</v>
      </c>
      <c r="G1849" t="s">
        <v>28</v>
      </c>
      <c r="H1849">
        <v>3</v>
      </c>
      <c r="I1849">
        <v>9</v>
      </c>
      <c r="J1849">
        <v>2003</v>
      </c>
      <c r="K1849" t="s">
        <v>278</v>
      </c>
      <c r="L1849">
        <v>85</v>
      </c>
      <c r="M1849" t="s">
        <v>3391</v>
      </c>
      <c r="N1849" t="s">
        <v>448</v>
      </c>
      <c r="O1849" t="s">
        <v>449</v>
      </c>
      <c r="P1849" t="s">
        <v>450</v>
      </c>
      <c r="Q1849" t="s">
        <v>451</v>
      </c>
      <c r="R1849" t="s">
        <v>452</v>
      </c>
      <c r="S1849" t="s">
        <v>238</v>
      </c>
      <c r="T1849" t="s">
        <v>453</v>
      </c>
      <c r="U1849" t="s">
        <v>139</v>
      </c>
      <c r="V1849" t="s">
        <v>140</v>
      </c>
      <c r="W1849" t="s">
        <v>454</v>
      </c>
      <c r="X1849" t="s">
        <v>455</v>
      </c>
      <c r="Y1849" t="s">
        <v>42</v>
      </c>
    </row>
    <row r="1850" spans="1:25" x14ac:dyDescent="0.25">
      <c r="A1850">
        <v>10161</v>
      </c>
      <c r="B1850">
        <v>20</v>
      </c>
      <c r="C1850" t="s">
        <v>3395</v>
      </c>
      <c r="D1850">
        <v>4</v>
      </c>
      <c r="E1850" t="s">
        <v>3396</v>
      </c>
      <c r="F1850" t="s">
        <v>1305</v>
      </c>
      <c r="G1850" t="s">
        <v>28</v>
      </c>
      <c r="H1850">
        <v>4</v>
      </c>
      <c r="I1850">
        <v>10</v>
      </c>
      <c r="J1850">
        <v>2003</v>
      </c>
      <c r="K1850" t="s">
        <v>278</v>
      </c>
      <c r="L1850">
        <v>85</v>
      </c>
      <c r="M1850" t="s">
        <v>3391</v>
      </c>
      <c r="N1850" t="s">
        <v>934</v>
      </c>
      <c r="O1850" t="s">
        <v>935</v>
      </c>
      <c r="P1850" t="s">
        <v>936</v>
      </c>
      <c r="Q1850" t="s">
        <v>34</v>
      </c>
      <c r="R1850" t="s">
        <v>937</v>
      </c>
      <c r="S1850" t="s">
        <v>34</v>
      </c>
      <c r="T1850" t="s">
        <v>938</v>
      </c>
      <c r="U1850" t="s">
        <v>567</v>
      </c>
      <c r="V1850" t="s">
        <v>52</v>
      </c>
      <c r="W1850" t="s">
        <v>939</v>
      </c>
      <c r="X1850" t="s">
        <v>940</v>
      </c>
      <c r="Y1850" t="s">
        <v>42</v>
      </c>
    </row>
    <row r="1851" spans="1:25" x14ac:dyDescent="0.25">
      <c r="A1851">
        <v>10172</v>
      </c>
      <c r="B1851">
        <v>24</v>
      </c>
      <c r="C1851" t="s">
        <v>3397</v>
      </c>
      <c r="D1851">
        <v>2</v>
      </c>
      <c r="E1851" t="s">
        <v>3398</v>
      </c>
      <c r="F1851" t="s">
        <v>1306</v>
      </c>
      <c r="G1851" t="s">
        <v>28</v>
      </c>
      <c r="H1851">
        <v>4</v>
      </c>
      <c r="I1851">
        <v>11</v>
      </c>
      <c r="J1851">
        <v>2003</v>
      </c>
      <c r="K1851" t="s">
        <v>278</v>
      </c>
      <c r="L1851">
        <v>85</v>
      </c>
      <c r="M1851" t="s">
        <v>3391</v>
      </c>
      <c r="N1851" t="s">
        <v>162</v>
      </c>
      <c r="O1851" t="s">
        <v>163</v>
      </c>
      <c r="P1851" t="s">
        <v>164</v>
      </c>
      <c r="Q1851" t="s">
        <v>34</v>
      </c>
      <c r="R1851" t="s">
        <v>165</v>
      </c>
      <c r="S1851" t="s">
        <v>166</v>
      </c>
      <c r="T1851" t="s">
        <v>167</v>
      </c>
      <c r="U1851" t="s">
        <v>38</v>
      </c>
      <c r="V1851" t="s">
        <v>39</v>
      </c>
      <c r="W1851" t="s">
        <v>168</v>
      </c>
      <c r="X1851" t="s">
        <v>76</v>
      </c>
      <c r="Y1851" t="s">
        <v>42</v>
      </c>
    </row>
    <row r="1852" spans="1:25" x14ac:dyDescent="0.25">
      <c r="A1852">
        <v>10182</v>
      </c>
      <c r="B1852">
        <v>33</v>
      </c>
      <c r="C1852" t="s">
        <v>3399</v>
      </c>
      <c r="D1852">
        <v>15</v>
      </c>
      <c r="E1852" t="s">
        <v>3400</v>
      </c>
      <c r="F1852" t="s">
        <v>802</v>
      </c>
      <c r="G1852" t="s">
        <v>28</v>
      </c>
      <c r="H1852">
        <v>4</v>
      </c>
      <c r="I1852">
        <v>11</v>
      </c>
      <c r="J1852">
        <v>2003</v>
      </c>
      <c r="K1852" t="s">
        <v>278</v>
      </c>
      <c r="L1852">
        <v>85</v>
      </c>
      <c r="M1852" t="s">
        <v>3391</v>
      </c>
      <c r="N1852" t="s">
        <v>417</v>
      </c>
      <c r="O1852" t="s">
        <v>418</v>
      </c>
      <c r="P1852" t="s">
        <v>419</v>
      </c>
      <c r="Q1852" t="s">
        <v>34</v>
      </c>
      <c r="R1852" t="s">
        <v>420</v>
      </c>
      <c r="S1852" t="s">
        <v>73</v>
      </c>
      <c r="T1852" t="s">
        <v>167</v>
      </c>
      <c r="U1852" t="s">
        <v>38</v>
      </c>
      <c r="V1852" t="s">
        <v>39</v>
      </c>
      <c r="W1852" t="s">
        <v>421</v>
      </c>
      <c r="X1852" t="s">
        <v>422</v>
      </c>
      <c r="Y1852" t="s">
        <v>65</v>
      </c>
    </row>
    <row r="1853" spans="1:25" x14ac:dyDescent="0.25">
      <c r="A1853">
        <v>10192</v>
      </c>
      <c r="B1853">
        <v>32</v>
      </c>
      <c r="C1853" t="s">
        <v>3401</v>
      </c>
      <c r="D1853">
        <v>3</v>
      </c>
      <c r="E1853" t="s">
        <v>3402</v>
      </c>
      <c r="F1853" t="s">
        <v>804</v>
      </c>
      <c r="G1853" t="s">
        <v>28</v>
      </c>
      <c r="H1853">
        <v>4</v>
      </c>
      <c r="I1853">
        <v>11</v>
      </c>
      <c r="J1853">
        <v>2003</v>
      </c>
      <c r="K1853" t="s">
        <v>278</v>
      </c>
      <c r="L1853">
        <v>85</v>
      </c>
      <c r="M1853" t="s">
        <v>3391</v>
      </c>
      <c r="N1853" t="s">
        <v>425</v>
      </c>
      <c r="O1853" t="s">
        <v>426</v>
      </c>
      <c r="P1853" t="s">
        <v>427</v>
      </c>
      <c r="Q1853" t="s">
        <v>34</v>
      </c>
      <c r="R1853" t="s">
        <v>428</v>
      </c>
      <c r="S1853" t="s">
        <v>429</v>
      </c>
      <c r="T1853" t="s">
        <v>430</v>
      </c>
      <c r="U1853" t="s">
        <v>38</v>
      </c>
      <c r="V1853" t="s">
        <v>39</v>
      </c>
      <c r="W1853" t="s">
        <v>75</v>
      </c>
      <c r="X1853" t="s">
        <v>422</v>
      </c>
      <c r="Y1853" t="s">
        <v>42</v>
      </c>
    </row>
    <row r="1854" spans="1:25" x14ac:dyDescent="0.25">
      <c r="A1854">
        <v>10204</v>
      </c>
      <c r="B1854">
        <v>40</v>
      </c>
      <c r="C1854" t="s">
        <v>3403</v>
      </c>
      <c r="D1854">
        <v>9</v>
      </c>
      <c r="E1854" t="s">
        <v>3404</v>
      </c>
      <c r="F1854" t="s">
        <v>814</v>
      </c>
      <c r="G1854" t="s">
        <v>28</v>
      </c>
      <c r="H1854">
        <v>4</v>
      </c>
      <c r="I1854">
        <v>12</v>
      </c>
      <c r="J1854">
        <v>2003</v>
      </c>
      <c r="K1854" t="s">
        <v>278</v>
      </c>
      <c r="L1854">
        <v>85</v>
      </c>
      <c r="M1854" t="s">
        <v>3391</v>
      </c>
      <c r="N1854" t="s">
        <v>885</v>
      </c>
      <c r="O1854" t="s">
        <v>886</v>
      </c>
      <c r="P1854" t="s">
        <v>887</v>
      </c>
      <c r="Q1854" t="s">
        <v>888</v>
      </c>
      <c r="R1854" t="s">
        <v>35</v>
      </c>
      <c r="S1854" t="s">
        <v>36</v>
      </c>
      <c r="T1854" t="s">
        <v>37</v>
      </c>
      <c r="U1854" t="s">
        <v>38</v>
      </c>
      <c r="V1854" t="s">
        <v>39</v>
      </c>
      <c r="W1854" t="s">
        <v>75</v>
      </c>
      <c r="X1854" t="s">
        <v>889</v>
      </c>
      <c r="Y1854" t="s">
        <v>65</v>
      </c>
    </row>
    <row r="1855" spans="1:25" x14ac:dyDescent="0.25">
      <c r="A1855">
        <v>10212</v>
      </c>
      <c r="B1855">
        <v>27</v>
      </c>
      <c r="C1855" t="s">
        <v>3403</v>
      </c>
      <c r="D1855">
        <v>2</v>
      </c>
      <c r="E1855" t="s">
        <v>3405</v>
      </c>
      <c r="F1855" t="s">
        <v>1069</v>
      </c>
      <c r="G1855" t="s">
        <v>28</v>
      </c>
      <c r="H1855">
        <v>1</v>
      </c>
      <c r="I1855">
        <v>1</v>
      </c>
      <c r="J1855">
        <v>2004</v>
      </c>
      <c r="K1855" t="s">
        <v>278</v>
      </c>
      <c r="L1855">
        <v>85</v>
      </c>
      <c r="M1855" t="s">
        <v>3391</v>
      </c>
      <c r="N1855" t="s">
        <v>268</v>
      </c>
      <c r="O1855" t="s">
        <v>269</v>
      </c>
      <c r="P1855" t="s">
        <v>270</v>
      </c>
      <c r="Q1855" t="s">
        <v>34</v>
      </c>
      <c r="R1855" t="s">
        <v>271</v>
      </c>
      <c r="S1855" t="s">
        <v>34</v>
      </c>
      <c r="T1855" t="s">
        <v>272</v>
      </c>
      <c r="U1855" t="s">
        <v>273</v>
      </c>
      <c r="V1855" t="s">
        <v>52</v>
      </c>
      <c r="W1855" t="s">
        <v>274</v>
      </c>
      <c r="X1855" t="s">
        <v>275</v>
      </c>
      <c r="Y1855" t="s">
        <v>42</v>
      </c>
    </row>
    <row r="1856" spans="1:25" x14ac:dyDescent="0.25">
      <c r="A1856">
        <v>10227</v>
      </c>
      <c r="B1856">
        <v>40</v>
      </c>
      <c r="C1856" t="s">
        <v>3403</v>
      </c>
      <c r="D1856">
        <v>15</v>
      </c>
      <c r="E1856" t="s">
        <v>3404</v>
      </c>
      <c r="F1856" t="s">
        <v>1391</v>
      </c>
      <c r="G1856" t="s">
        <v>28</v>
      </c>
      <c r="H1856">
        <v>1</v>
      </c>
      <c r="I1856">
        <v>3</v>
      </c>
      <c r="J1856">
        <v>2004</v>
      </c>
      <c r="K1856" t="s">
        <v>278</v>
      </c>
      <c r="L1856">
        <v>85</v>
      </c>
      <c r="M1856" t="s">
        <v>3391</v>
      </c>
      <c r="N1856" t="s">
        <v>338</v>
      </c>
      <c r="O1856" t="s">
        <v>339</v>
      </c>
      <c r="P1856" t="s">
        <v>340</v>
      </c>
      <c r="Q1856" t="s">
        <v>34</v>
      </c>
      <c r="R1856" t="s">
        <v>341</v>
      </c>
      <c r="S1856" t="s">
        <v>34</v>
      </c>
      <c r="T1856" t="s">
        <v>342</v>
      </c>
      <c r="U1856" t="s">
        <v>51</v>
      </c>
      <c r="V1856" t="s">
        <v>52</v>
      </c>
      <c r="W1856" t="s">
        <v>343</v>
      </c>
      <c r="X1856" t="s">
        <v>344</v>
      </c>
      <c r="Y1856" t="s">
        <v>65</v>
      </c>
    </row>
    <row r="1857" spans="1:25" x14ac:dyDescent="0.25">
      <c r="A1857">
        <v>10241</v>
      </c>
      <c r="B1857">
        <v>26</v>
      </c>
      <c r="C1857" t="s">
        <v>3397</v>
      </c>
      <c r="D1857">
        <v>7</v>
      </c>
      <c r="E1857" t="s">
        <v>3406</v>
      </c>
      <c r="F1857" t="s">
        <v>1313</v>
      </c>
      <c r="G1857" t="s">
        <v>28</v>
      </c>
      <c r="H1857">
        <v>2</v>
      </c>
      <c r="I1857">
        <v>4</v>
      </c>
      <c r="J1857">
        <v>2004</v>
      </c>
      <c r="K1857" t="s">
        <v>278</v>
      </c>
      <c r="L1857">
        <v>85</v>
      </c>
      <c r="M1857" t="s">
        <v>3391</v>
      </c>
      <c r="N1857" t="s">
        <v>1255</v>
      </c>
      <c r="O1857" t="s">
        <v>1256</v>
      </c>
      <c r="P1857" t="s">
        <v>1257</v>
      </c>
      <c r="Q1857" t="s">
        <v>34</v>
      </c>
      <c r="R1857" t="s">
        <v>1258</v>
      </c>
      <c r="S1857" t="s">
        <v>34</v>
      </c>
      <c r="T1857" t="s">
        <v>1259</v>
      </c>
      <c r="U1857" t="s">
        <v>51</v>
      </c>
      <c r="V1857" t="s">
        <v>52</v>
      </c>
      <c r="W1857" t="s">
        <v>1260</v>
      </c>
      <c r="X1857" t="s">
        <v>1261</v>
      </c>
      <c r="Y1857" t="s">
        <v>42</v>
      </c>
    </row>
    <row r="1858" spans="1:25" x14ac:dyDescent="0.25">
      <c r="A1858">
        <v>10267</v>
      </c>
      <c r="B1858">
        <v>44</v>
      </c>
      <c r="C1858" t="s">
        <v>3407</v>
      </c>
      <c r="D1858">
        <v>4</v>
      </c>
      <c r="E1858" t="s">
        <v>3408</v>
      </c>
      <c r="F1858" t="s">
        <v>2717</v>
      </c>
      <c r="G1858" t="s">
        <v>28</v>
      </c>
      <c r="H1858">
        <v>3</v>
      </c>
      <c r="I1858">
        <v>7</v>
      </c>
      <c r="J1858">
        <v>2004</v>
      </c>
      <c r="K1858" t="s">
        <v>278</v>
      </c>
      <c r="L1858">
        <v>85</v>
      </c>
      <c r="M1858" t="s">
        <v>3391</v>
      </c>
      <c r="N1858" t="s">
        <v>885</v>
      </c>
      <c r="O1858" t="s">
        <v>886</v>
      </c>
      <c r="P1858" t="s">
        <v>887</v>
      </c>
      <c r="Q1858" t="s">
        <v>888</v>
      </c>
      <c r="R1858" t="s">
        <v>35</v>
      </c>
      <c r="S1858" t="s">
        <v>36</v>
      </c>
      <c r="T1858" t="s">
        <v>37</v>
      </c>
      <c r="U1858" t="s">
        <v>38</v>
      </c>
      <c r="V1858" t="s">
        <v>39</v>
      </c>
      <c r="W1858" t="s">
        <v>75</v>
      </c>
      <c r="X1858" t="s">
        <v>889</v>
      </c>
      <c r="Y1858" t="s">
        <v>65</v>
      </c>
    </row>
    <row r="1859" spans="1:25" x14ac:dyDescent="0.25">
      <c r="A1859">
        <v>10279</v>
      </c>
      <c r="B1859">
        <v>33</v>
      </c>
      <c r="C1859" t="s">
        <v>3409</v>
      </c>
      <c r="D1859">
        <v>4</v>
      </c>
      <c r="E1859" t="s">
        <v>3410</v>
      </c>
      <c r="F1859" t="s">
        <v>2720</v>
      </c>
      <c r="G1859" t="s">
        <v>28</v>
      </c>
      <c r="H1859">
        <v>3</v>
      </c>
      <c r="I1859">
        <v>8</v>
      </c>
      <c r="J1859">
        <v>2004</v>
      </c>
      <c r="K1859" t="s">
        <v>278</v>
      </c>
      <c r="L1859">
        <v>85</v>
      </c>
      <c r="M1859" t="s">
        <v>3391</v>
      </c>
      <c r="N1859" t="s">
        <v>268</v>
      </c>
      <c r="O1859" t="s">
        <v>269</v>
      </c>
      <c r="P1859" t="s">
        <v>270</v>
      </c>
      <c r="Q1859" t="s">
        <v>34</v>
      </c>
      <c r="R1859" t="s">
        <v>271</v>
      </c>
      <c r="S1859" t="s">
        <v>34</v>
      </c>
      <c r="T1859" t="s">
        <v>272</v>
      </c>
      <c r="U1859" t="s">
        <v>273</v>
      </c>
      <c r="V1859" t="s">
        <v>52</v>
      </c>
      <c r="W1859" t="s">
        <v>274</v>
      </c>
      <c r="X1859" t="s">
        <v>275</v>
      </c>
      <c r="Y1859" t="s">
        <v>42</v>
      </c>
    </row>
    <row r="1860" spans="1:25" x14ac:dyDescent="0.25">
      <c r="A1860">
        <v>10288</v>
      </c>
      <c r="B1860">
        <v>34</v>
      </c>
      <c r="C1860" t="s">
        <v>3411</v>
      </c>
      <c r="D1860">
        <v>10</v>
      </c>
      <c r="E1860" t="s">
        <v>3412</v>
      </c>
      <c r="F1860" t="s">
        <v>1485</v>
      </c>
      <c r="G1860" t="s">
        <v>28</v>
      </c>
      <c r="H1860">
        <v>3</v>
      </c>
      <c r="I1860">
        <v>9</v>
      </c>
      <c r="J1860">
        <v>2004</v>
      </c>
      <c r="K1860" t="s">
        <v>278</v>
      </c>
      <c r="L1860">
        <v>85</v>
      </c>
      <c r="M1860" t="s">
        <v>3391</v>
      </c>
      <c r="N1860" t="s">
        <v>743</v>
      </c>
      <c r="O1860" t="s">
        <v>744</v>
      </c>
      <c r="P1860" t="s">
        <v>745</v>
      </c>
      <c r="Q1860" t="s">
        <v>746</v>
      </c>
      <c r="R1860" t="s">
        <v>305</v>
      </c>
      <c r="S1860" t="s">
        <v>34</v>
      </c>
      <c r="T1860" t="s">
        <v>747</v>
      </c>
      <c r="U1860" t="s">
        <v>305</v>
      </c>
      <c r="V1860" t="s">
        <v>140</v>
      </c>
      <c r="W1860" t="s">
        <v>748</v>
      </c>
      <c r="X1860" t="s">
        <v>749</v>
      </c>
      <c r="Y1860" t="s">
        <v>42</v>
      </c>
    </row>
    <row r="1861" spans="1:25" x14ac:dyDescent="0.25">
      <c r="A1861">
        <v>10302</v>
      </c>
      <c r="B1861">
        <v>48</v>
      </c>
      <c r="C1861" t="s">
        <v>3413</v>
      </c>
      <c r="D1861">
        <v>6</v>
      </c>
      <c r="E1861" t="s">
        <v>3414</v>
      </c>
      <c r="F1861" t="s">
        <v>588</v>
      </c>
      <c r="G1861" t="s">
        <v>28</v>
      </c>
      <c r="H1861">
        <v>4</v>
      </c>
      <c r="I1861">
        <v>10</v>
      </c>
      <c r="J1861">
        <v>2003</v>
      </c>
      <c r="K1861" t="s">
        <v>278</v>
      </c>
      <c r="L1861">
        <v>85</v>
      </c>
      <c r="M1861" t="s">
        <v>3391</v>
      </c>
      <c r="N1861" t="s">
        <v>257</v>
      </c>
      <c r="O1861" t="s">
        <v>258</v>
      </c>
      <c r="P1861" t="s">
        <v>259</v>
      </c>
      <c r="Q1861" t="s">
        <v>34</v>
      </c>
      <c r="R1861" t="s">
        <v>260</v>
      </c>
      <c r="S1861" t="s">
        <v>34</v>
      </c>
      <c r="T1861" t="s">
        <v>261</v>
      </c>
      <c r="U1861" t="s">
        <v>262</v>
      </c>
      <c r="V1861" t="s">
        <v>52</v>
      </c>
      <c r="W1861" t="s">
        <v>263</v>
      </c>
      <c r="X1861" t="s">
        <v>264</v>
      </c>
      <c r="Y1861" t="s">
        <v>65</v>
      </c>
    </row>
    <row r="1862" spans="1:25" x14ac:dyDescent="0.25">
      <c r="A1862">
        <v>10311</v>
      </c>
      <c r="B1862">
        <v>25</v>
      </c>
      <c r="C1862" t="s">
        <v>3392</v>
      </c>
      <c r="D1862">
        <v>5</v>
      </c>
      <c r="E1862" t="s">
        <v>3415</v>
      </c>
      <c r="F1862" t="s">
        <v>856</v>
      </c>
      <c r="G1862" t="s">
        <v>28</v>
      </c>
      <c r="H1862">
        <v>4</v>
      </c>
      <c r="I1862">
        <v>10</v>
      </c>
      <c r="J1862">
        <v>2004</v>
      </c>
      <c r="K1862" t="s">
        <v>278</v>
      </c>
      <c r="L1862">
        <v>85</v>
      </c>
      <c r="M1862" t="s">
        <v>3391</v>
      </c>
      <c r="N1862" t="s">
        <v>268</v>
      </c>
      <c r="O1862" t="s">
        <v>269</v>
      </c>
      <c r="P1862" t="s">
        <v>270</v>
      </c>
      <c r="Q1862" t="s">
        <v>34</v>
      </c>
      <c r="R1862" t="s">
        <v>271</v>
      </c>
      <c r="S1862" t="s">
        <v>34</v>
      </c>
      <c r="T1862" t="s">
        <v>272</v>
      </c>
      <c r="U1862" t="s">
        <v>273</v>
      </c>
      <c r="V1862" t="s">
        <v>52</v>
      </c>
      <c r="W1862" t="s">
        <v>274</v>
      </c>
      <c r="X1862" t="s">
        <v>275</v>
      </c>
      <c r="Y1862" t="s">
        <v>42</v>
      </c>
    </row>
    <row r="1863" spans="1:25" x14ac:dyDescent="0.25">
      <c r="A1863">
        <v>10321</v>
      </c>
      <c r="B1863">
        <v>39</v>
      </c>
      <c r="C1863" t="s">
        <v>3416</v>
      </c>
      <c r="D1863">
        <v>2</v>
      </c>
      <c r="E1863" t="s">
        <v>3417</v>
      </c>
      <c r="F1863" t="s">
        <v>424</v>
      </c>
      <c r="G1863" t="s">
        <v>28</v>
      </c>
      <c r="H1863">
        <v>4</v>
      </c>
      <c r="I1863">
        <v>11</v>
      </c>
      <c r="J1863">
        <v>2004</v>
      </c>
      <c r="K1863" t="s">
        <v>278</v>
      </c>
      <c r="L1863">
        <v>85</v>
      </c>
      <c r="M1863" t="s">
        <v>3391</v>
      </c>
      <c r="N1863" t="s">
        <v>248</v>
      </c>
      <c r="O1863" t="s">
        <v>249</v>
      </c>
      <c r="P1863" t="s">
        <v>250</v>
      </c>
      <c r="Q1863" t="s">
        <v>34</v>
      </c>
      <c r="R1863" t="s">
        <v>251</v>
      </c>
      <c r="S1863" t="s">
        <v>185</v>
      </c>
      <c r="T1863" t="s">
        <v>252</v>
      </c>
      <c r="U1863" t="s">
        <v>38</v>
      </c>
      <c r="V1863" t="s">
        <v>39</v>
      </c>
      <c r="W1863" t="s">
        <v>253</v>
      </c>
      <c r="X1863" t="s">
        <v>254</v>
      </c>
      <c r="Y1863" t="s">
        <v>65</v>
      </c>
    </row>
    <row r="1864" spans="1:25" x14ac:dyDescent="0.25">
      <c r="A1864">
        <v>10332</v>
      </c>
      <c r="B1864">
        <v>45</v>
      </c>
      <c r="C1864" t="s">
        <v>2939</v>
      </c>
      <c r="D1864">
        <v>12</v>
      </c>
      <c r="E1864" t="s">
        <v>3418</v>
      </c>
      <c r="F1864" t="s">
        <v>1337</v>
      </c>
      <c r="G1864" t="s">
        <v>28</v>
      </c>
      <c r="H1864">
        <v>4</v>
      </c>
      <c r="I1864">
        <v>11</v>
      </c>
      <c r="J1864">
        <v>2004</v>
      </c>
      <c r="K1864" t="s">
        <v>278</v>
      </c>
      <c r="L1864">
        <v>85</v>
      </c>
      <c r="M1864" t="s">
        <v>3391</v>
      </c>
      <c r="N1864" t="s">
        <v>927</v>
      </c>
      <c r="O1864" t="s">
        <v>928</v>
      </c>
      <c r="P1864" t="s">
        <v>929</v>
      </c>
      <c r="Q1864" t="s">
        <v>34</v>
      </c>
      <c r="R1864" t="s">
        <v>930</v>
      </c>
      <c r="S1864" t="s">
        <v>34</v>
      </c>
      <c r="T1864" t="s">
        <v>931</v>
      </c>
      <c r="U1864" t="s">
        <v>262</v>
      </c>
      <c r="V1864" t="s">
        <v>52</v>
      </c>
      <c r="W1864" t="s">
        <v>932</v>
      </c>
      <c r="X1864" t="s">
        <v>137</v>
      </c>
      <c r="Y1864" t="s">
        <v>42</v>
      </c>
    </row>
    <row r="1865" spans="1:25" x14ac:dyDescent="0.25">
      <c r="A1865">
        <v>10346</v>
      </c>
      <c r="B1865">
        <v>24</v>
      </c>
      <c r="C1865" t="s">
        <v>77</v>
      </c>
      <c r="D1865">
        <v>2</v>
      </c>
      <c r="E1865" t="s">
        <v>3419</v>
      </c>
      <c r="F1865" t="s">
        <v>434</v>
      </c>
      <c r="G1865" t="s">
        <v>28</v>
      </c>
      <c r="H1865">
        <v>4</v>
      </c>
      <c r="I1865">
        <v>11</v>
      </c>
      <c r="J1865">
        <v>2004</v>
      </c>
      <c r="K1865" t="s">
        <v>278</v>
      </c>
      <c r="L1865">
        <v>85</v>
      </c>
      <c r="M1865" t="s">
        <v>3391</v>
      </c>
      <c r="N1865" t="s">
        <v>1318</v>
      </c>
      <c r="O1865" t="s">
        <v>1319</v>
      </c>
      <c r="P1865" t="s">
        <v>1320</v>
      </c>
      <c r="Q1865" t="s">
        <v>34</v>
      </c>
      <c r="R1865" t="s">
        <v>1321</v>
      </c>
      <c r="S1865" t="s">
        <v>1322</v>
      </c>
      <c r="T1865" t="s">
        <v>1323</v>
      </c>
      <c r="U1865" t="s">
        <v>38</v>
      </c>
      <c r="V1865" t="s">
        <v>39</v>
      </c>
      <c r="W1865" t="s">
        <v>168</v>
      </c>
      <c r="X1865" t="s">
        <v>705</v>
      </c>
      <c r="Y1865" t="s">
        <v>65</v>
      </c>
    </row>
    <row r="1866" spans="1:25" x14ac:dyDescent="0.25">
      <c r="A1866">
        <v>10368</v>
      </c>
      <c r="B1866">
        <v>46</v>
      </c>
      <c r="C1866" t="s">
        <v>3403</v>
      </c>
      <c r="D1866">
        <v>1</v>
      </c>
      <c r="E1866" t="s">
        <v>3420</v>
      </c>
      <c r="F1866" t="s">
        <v>3181</v>
      </c>
      <c r="G1866" t="s">
        <v>28</v>
      </c>
      <c r="H1866">
        <v>1</v>
      </c>
      <c r="I1866">
        <v>1</v>
      </c>
      <c r="J1866">
        <v>2005</v>
      </c>
      <c r="K1866" t="s">
        <v>278</v>
      </c>
      <c r="L1866">
        <v>85</v>
      </c>
      <c r="M1866" t="s">
        <v>3391</v>
      </c>
      <c r="N1866" t="s">
        <v>417</v>
      </c>
      <c r="O1866" t="s">
        <v>418</v>
      </c>
      <c r="P1866" t="s">
        <v>419</v>
      </c>
      <c r="Q1866" t="s">
        <v>34</v>
      </c>
      <c r="R1866" t="s">
        <v>420</v>
      </c>
      <c r="S1866" t="s">
        <v>73</v>
      </c>
      <c r="T1866" t="s">
        <v>167</v>
      </c>
      <c r="U1866" t="s">
        <v>38</v>
      </c>
      <c r="V1866" t="s">
        <v>39</v>
      </c>
      <c r="W1866" t="s">
        <v>421</v>
      </c>
      <c r="X1866" t="s">
        <v>422</v>
      </c>
      <c r="Y1866" t="s">
        <v>65</v>
      </c>
    </row>
    <row r="1867" spans="1:25" x14ac:dyDescent="0.25">
      <c r="A1867">
        <v>10380</v>
      </c>
      <c r="B1867">
        <v>44</v>
      </c>
      <c r="C1867" t="s">
        <v>3421</v>
      </c>
      <c r="D1867">
        <v>9</v>
      </c>
      <c r="E1867" t="s">
        <v>3422</v>
      </c>
      <c r="F1867" t="s">
        <v>1413</v>
      </c>
      <c r="G1867" t="s">
        <v>28</v>
      </c>
      <c r="H1867">
        <v>1</v>
      </c>
      <c r="I1867">
        <v>2</v>
      </c>
      <c r="J1867">
        <v>2005</v>
      </c>
      <c r="K1867" t="s">
        <v>278</v>
      </c>
      <c r="L1867">
        <v>85</v>
      </c>
      <c r="M1867" t="s">
        <v>3391</v>
      </c>
      <c r="N1867" t="s">
        <v>268</v>
      </c>
      <c r="O1867" t="s">
        <v>269</v>
      </c>
      <c r="P1867" t="s">
        <v>270</v>
      </c>
      <c r="Q1867" t="s">
        <v>34</v>
      </c>
      <c r="R1867" t="s">
        <v>271</v>
      </c>
      <c r="S1867" t="s">
        <v>34</v>
      </c>
      <c r="T1867" t="s">
        <v>272</v>
      </c>
      <c r="U1867" t="s">
        <v>273</v>
      </c>
      <c r="V1867" t="s">
        <v>52</v>
      </c>
      <c r="W1867" t="s">
        <v>274</v>
      </c>
      <c r="X1867" t="s">
        <v>275</v>
      </c>
      <c r="Y1867" t="s">
        <v>65</v>
      </c>
    </row>
    <row r="1868" spans="1:25" x14ac:dyDescent="0.25">
      <c r="A1868">
        <v>10407</v>
      </c>
      <c r="B1868">
        <v>13</v>
      </c>
      <c r="C1868" t="s">
        <v>3397</v>
      </c>
      <c r="D1868">
        <v>7</v>
      </c>
      <c r="E1868" t="s">
        <v>3423</v>
      </c>
      <c r="F1868" t="s">
        <v>1498</v>
      </c>
      <c r="G1868" t="s">
        <v>708</v>
      </c>
      <c r="H1868">
        <v>2</v>
      </c>
      <c r="I1868">
        <v>4</v>
      </c>
      <c r="J1868">
        <v>2005</v>
      </c>
      <c r="K1868" t="s">
        <v>278</v>
      </c>
      <c r="L1868">
        <v>85</v>
      </c>
      <c r="M1868" t="s">
        <v>3391</v>
      </c>
      <c r="N1868" t="s">
        <v>701</v>
      </c>
      <c r="O1868" t="s">
        <v>702</v>
      </c>
      <c r="P1868" t="s">
        <v>703</v>
      </c>
      <c r="Q1868" t="s">
        <v>34</v>
      </c>
      <c r="R1868" t="s">
        <v>704</v>
      </c>
      <c r="S1868" t="s">
        <v>73</v>
      </c>
      <c r="T1868" t="s">
        <v>92</v>
      </c>
      <c r="U1868" t="s">
        <v>38</v>
      </c>
      <c r="V1868" t="s">
        <v>39</v>
      </c>
      <c r="W1868" t="s">
        <v>149</v>
      </c>
      <c r="X1868" t="s">
        <v>705</v>
      </c>
      <c r="Y1868" t="s">
        <v>42</v>
      </c>
    </row>
    <row r="1869" spans="1:25" x14ac:dyDescent="0.25">
      <c r="A1869">
        <v>10420</v>
      </c>
      <c r="B1869">
        <v>35</v>
      </c>
      <c r="C1869" t="s">
        <v>3407</v>
      </c>
      <c r="D1869">
        <v>10</v>
      </c>
      <c r="E1869" t="s">
        <v>3424</v>
      </c>
      <c r="F1869" t="s">
        <v>1589</v>
      </c>
      <c r="G1869" t="s">
        <v>468</v>
      </c>
      <c r="H1869">
        <v>2</v>
      </c>
      <c r="I1869">
        <v>5</v>
      </c>
      <c r="J1869">
        <v>2005</v>
      </c>
      <c r="K1869" t="s">
        <v>278</v>
      </c>
      <c r="L1869">
        <v>85</v>
      </c>
      <c r="M1869" t="s">
        <v>3391</v>
      </c>
      <c r="N1869" t="s">
        <v>233</v>
      </c>
      <c r="O1869" t="s">
        <v>234</v>
      </c>
      <c r="P1869" t="s">
        <v>235</v>
      </c>
      <c r="Q1869" t="s">
        <v>236</v>
      </c>
      <c r="R1869" t="s">
        <v>237</v>
      </c>
      <c r="S1869" t="s">
        <v>238</v>
      </c>
      <c r="T1869" t="s">
        <v>239</v>
      </c>
      <c r="U1869" t="s">
        <v>139</v>
      </c>
      <c r="V1869" t="s">
        <v>140</v>
      </c>
      <c r="W1869" t="s">
        <v>240</v>
      </c>
      <c r="X1869" t="s">
        <v>241</v>
      </c>
      <c r="Y1869" t="s">
        <v>65</v>
      </c>
    </row>
    <row r="1870" spans="1:25" x14ac:dyDescent="0.25">
      <c r="A1870">
        <v>10108</v>
      </c>
      <c r="B1870">
        <v>30</v>
      </c>
      <c r="C1870" t="s">
        <v>3425</v>
      </c>
      <c r="D1870">
        <v>5</v>
      </c>
      <c r="E1870" t="s">
        <v>3426</v>
      </c>
      <c r="F1870" t="s">
        <v>775</v>
      </c>
      <c r="G1870" t="s">
        <v>28</v>
      </c>
      <c r="H1870">
        <v>1</v>
      </c>
      <c r="I1870">
        <v>3</v>
      </c>
      <c r="J1870">
        <v>2003</v>
      </c>
      <c r="K1870" t="s">
        <v>278</v>
      </c>
      <c r="L1870">
        <v>61</v>
      </c>
      <c r="M1870" t="s">
        <v>3427</v>
      </c>
      <c r="N1870" t="s">
        <v>777</v>
      </c>
      <c r="O1870" t="s">
        <v>778</v>
      </c>
      <c r="P1870" t="s">
        <v>779</v>
      </c>
      <c r="Q1870" t="s">
        <v>34</v>
      </c>
      <c r="R1870" t="s">
        <v>780</v>
      </c>
      <c r="S1870" t="s">
        <v>34</v>
      </c>
      <c r="T1870" t="s">
        <v>781</v>
      </c>
      <c r="U1870" t="s">
        <v>782</v>
      </c>
      <c r="V1870" t="s">
        <v>307</v>
      </c>
      <c r="W1870" t="s">
        <v>783</v>
      </c>
      <c r="X1870" t="s">
        <v>784</v>
      </c>
      <c r="Y1870" t="s">
        <v>42</v>
      </c>
    </row>
    <row r="1871" spans="1:25" x14ac:dyDescent="0.25">
      <c r="A1871">
        <v>10122</v>
      </c>
      <c r="B1871">
        <v>34</v>
      </c>
      <c r="C1871" t="s">
        <v>3428</v>
      </c>
      <c r="D1871">
        <v>9</v>
      </c>
      <c r="E1871" t="s">
        <v>3429</v>
      </c>
      <c r="F1871" t="s">
        <v>786</v>
      </c>
      <c r="G1871" t="s">
        <v>28</v>
      </c>
      <c r="H1871">
        <v>2</v>
      </c>
      <c r="I1871">
        <v>5</v>
      </c>
      <c r="J1871">
        <v>2003</v>
      </c>
      <c r="K1871" t="s">
        <v>278</v>
      </c>
      <c r="L1871">
        <v>61</v>
      </c>
      <c r="M1871" t="s">
        <v>3427</v>
      </c>
      <c r="N1871" t="s">
        <v>787</v>
      </c>
      <c r="O1871" t="s">
        <v>788</v>
      </c>
      <c r="P1871" t="s">
        <v>789</v>
      </c>
      <c r="Q1871" t="s">
        <v>34</v>
      </c>
      <c r="R1871" t="s">
        <v>790</v>
      </c>
      <c r="S1871" t="s">
        <v>34</v>
      </c>
      <c r="T1871" t="s">
        <v>791</v>
      </c>
      <c r="U1871" t="s">
        <v>51</v>
      </c>
      <c r="V1871" t="s">
        <v>52</v>
      </c>
      <c r="W1871" t="s">
        <v>792</v>
      </c>
      <c r="X1871" t="s">
        <v>793</v>
      </c>
      <c r="Y1871" t="s">
        <v>42</v>
      </c>
    </row>
    <row r="1872" spans="1:25" x14ac:dyDescent="0.25">
      <c r="A1872">
        <v>10135</v>
      </c>
      <c r="B1872">
        <v>27</v>
      </c>
      <c r="C1872" t="s">
        <v>3430</v>
      </c>
      <c r="D1872">
        <v>6</v>
      </c>
      <c r="E1872" t="s">
        <v>3431</v>
      </c>
      <c r="F1872" t="s">
        <v>795</v>
      </c>
      <c r="G1872" t="s">
        <v>28</v>
      </c>
      <c r="H1872">
        <v>3</v>
      </c>
      <c r="I1872">
        <v>7</v>
      </c>
      <c r="J1872">
        <v>2003</v>
      </c>
      <c r="K1872" t="s">
        <v>278</v>
      </c>
      <c r="L1872">
        <v>61</v>
      </c>
      <c r="M1872" t="s">
        <v>3427</v>
      </c>
      <c r="N1872" t="s">
        <v>417</v>
      </c>
      <c r="O1872" t="s">
        <v>418</v>
      </c>
      <c r="P1872" t="s">
        <v>419</v>
      </c>
      <c r="Q1872" t="s">
        <v>34</v>
      </c>
      <c r="R1872" t="s">
        <v>420</v>
      </c>
      <c r="S1872" t="s">
        <v>73</v>
      </c>
      <c r="T1872" t="s">
        <v>167</v>
      </c>
      <c r="U1872" t="s">
        <v>38</v>
      </c>
      <c r="V1872" t="s">
        <v>39</v>
      </c>
      <c r="W1872" t="s">
        <v>421</v>
      </c>
      <c r="X1872" t="s">
        <v>422</v>
      </c>
      <c r="Y1872" t="s">
        <v>42</v>
      </c>
    </row>
    <row r="1873" spans="1:25" x14ac:dyDescent="0.25">
      <c r="A1873">
        <v>10147</v>
      </c>
      <c r="B1873">
        <v>30</v>
      </c>
      <c r="C1873" t="s">
        <v>3432</v>
      </c>
      <c r="D1873">
        <v>6</v>
      </c>
      <c r="E1873" t="s">
        <v>3433</v>
      </c>
      <c r="F1873" t="s">
        <v>797</v>
      </c>
      <c r="G1873" t="s">
        <v>28</v>
      </c>
      <c r="H1873">
        <v>3</v>
      </c>
      <c r="I1873">
        <v>9</v>
      </c>
      <c r="J1873">
        <v>2003</v>
      </c>
      <c r="K1873" t="s">
        <v>278</v>
      </c>
      <c r="L1873">
        <v>61</v>
      </c>
      <c r="M1873" t="s">
        <v>3427</v>
      </c>
      <c r="N1873" t="s">
        <v>439</v>
      </c>
      <c r="O1873" t="s">
        <v>182</v>
      </c>
      <c r="P1873" t="s">
        <v>440</v>
      </c>
      <c r="Q1873" t="s">
        <v>34</v>
      </c>
      <c r="R1873" t="s">
        <v>441</v>
      </c>
      <c r="S1873" t="s">
        <v>185</v>
      </c>
      <c r="T1873" t="s">
        <v>442</v>
      </c>
      <c r="U1873" t="s">
        <v>38</v>
      </c>
      <c r="V1873" t="s">
        <v>39</v>
      </c>
      <c r="W1873" t="s">
        <v>421</v>
      </c>
      <c r="X1873" t="s">
        <v>443</v>
      </c>
      <c r="Y1873" t="s">
        <v>42</v>
      </c>
    </row>
    <row r="1874" spans="1:25" x14ac:dyDescent="0.25">
      <c r="A1874">
        <v>10159</v>
      </c>
      <c r="B1874">
        <v>50</v>
      </c>
      <c r="C1874" t="s">
        <v>3434</v>
      </c>
      <c r="D1874">
        <v>1</v>
      </c>
      <c r="E1874" t="s">
        <v>3435</v>
      </c>
      <c r="F1874" t="s">
        <v>79</v>
      </c>
      <c r="G1874" t="s">
        <v>28</v>
      </c>
      <c r="H1874">
        <v>4</v>
      </c>
      <c r="I1874">
        <v>10</v>
      </c>
      <c r="J1874">
        <v>2003</v>
      </c>
      <c r="K1874" t="s">
        <v>278</v>
      </c>
      <c r="L1874">
        <v>61</v>
      </c>
      <c r="M1874" t="s">
        <v>3427</v>
      </c>
      <c r="N1874" t="s">
        <v>80</v>
      </c>
      <c r="O1874" t="s">
        <v>81</v>
      </c>
      <c r="P1874" t="s">
        <v>82</v>
      </c>
      <c r="Q1874" t="s">
        <v>34</v>
      </c>
      <c r="R1874" t="s">
        <v>83</v>
      </c>
      <c r="S1874" t="s">
        <v>73</v>
      </c>
      <c r="T1874" t="s">
        <v>34</v>
      </c>
      <c r="U1874" t="s">
        <v>38</v>
      </c>
      <c r="V1874" t="s">
        <v>39</v>
      </c>
      <c r="W1874" t="s">
        <v>84</v>
      </c>
      <c r="X1874" t="s">
        <v>76</v>
      </c>
      <c r="Y1874" t="s">
        <v>65</v>
      </c>
    </row>
    <row r="1875" spans="1:25" x14ac:dyDescent="0.25">
      <c r="A1875">
        <v>10169</v>
      </c>
      <c r="B1875">
        <v>34</v>
      </c>
      <c r="C1875" t="s">
        <v>3428</v>
      </c>
      <c r="D1875">
        <v>1</v>
      </c>
      <c r="E1875" t="s">
        <v>3429</v>
      </c>
      <c r="F1875" t="s">
        <v>800</v>
      </c>
      <c r="G1875" t="s">
        <v>28</v>
      </c>
      <c r="H1875">
        <v>4</v>
      </c>
      <c r="I1875">
        <v>11</v>
      </c>
      <c r="J1875">
        <v>2003</v>
      </c>
      <c r="K1875" t="s">
        <v>278</v>
      </c>
      <c r="L1875">
        <v>61</v>
      </c>
      <c r="M1875" t="s">
        <v>3427</v>
      </c>
      <c r="N1875" t="s">
        <v>448</v>
      </c>
      <c r="O1875" t="s">
        <v>449</v>
      </c>
      <c r="P1875" t="s">
        <v>450</v>
      </c>
      <c r="Q1875" t="s">
        <v>451</v>
      </c>
      <c r="R1875" t="s">
        <v>452</v>
      </c>
      <c r="S1875" t="s">
        <v>238</v>
      </c>
      <c r="T1875" t="s">
        <v>453</v>
      </c>
      <c r="U1875" t="s">
        <v>139</v>
      </c>
      <c r="V1875" t="s">
        <v>140</v>
      </c>
      <c r="W1875" t="s">
        <v>454</v>
      </c>
      <c r="X1875" t="s">
        <v>455</v>
      </c>
      <c r="Y1875" t="s">
        <v>42</v>
      </c>
    </row>
    <row r="1876" spans="1:25" x14ac:dyDescent="0.25">
      <c r="A1876">
        <v>10181</v>
      </c>
      <c r="B1876">
        <v>23</v>
      </c>
      <c r="C1876" t="s">
        <v>3436</v>
      </c>
      <c r="D1876">
        <v>13</v>
      </c>
      <c r="E1876" t="s">
        <v>3437</v>
      </c>
      <c r="F1876" t="s">
        <v>802</v>
      </c>
      <c r="G1876" t="s">
        <v>28</v>
      </c>
      <c r="H1876">
        <v>4</v>
      </c>
      <c r="I1876">
        <v>11</v>
      </c>
      <c r="J1876">
        <v>2003</v>
      </c>
      <c r="K1876" t="s">
        <v>278</v>
      </c>
      <c r="L1876">
        <v>61</v>
      </c>
      <c r="M1876" t="s">
        <v>3427</v>
      </c>
      <c r="N1876" t="s">
        <v>107</v>
      </c>
      <c r="O1876" t="s">
        <v>108</v>
      </c>
      <c r="P1876" t="s">
        <v>109</v>
      </c>
      <c r="Q1876" t="s">
        <v>34</v>
      </c>
      <c r="R1876" t="s">
        <v>110</v>
      </c>
      <c r="S1876" t="s">
        <v>34</v>
      </c>
      <c r="T1876" t="s">
        <v>111</v>
      </c>
      <c r="U1876" t="s">
        <v>112</v>
      </c>
      <c r="V1876" t="s">
        <v>52</v>
      </c>
      <c r="W1876" t="s">
        <v>113</v>
      </c>
      <c r="X1876" t="s">
        <v>114</v>
      </c>
      <c r="Y1876" t="s">
        <v>42</v>
      </c>
    </row>
    <row r="1877" spans="1:25" x14ac:dyDescent="0.25">
      <c r="A1877">
        <v>10191</v>
      </c>
      <c r="B1877">
        <v>48</v>
      </c>
      <c r="C1877" t="s">
        <v>3438</v>
      </c>
      <c r="D1877">
        <v>2</v>
      </c>
      <c r="E1877" t="s">
        <v>3439</v>
      </c>
      <c r="F1877" t="s">
        <v>804</v>
      </c>
      <c r="G1877" t="s">
        <v>28</v>
      </c>
      <c r="H1877">
        <v>4</v>
      </c>
      <c r="I1877">
        <v>11</v>
      </c>
      <c r="J1877">
        <v>2003</v>
      </c>
      <c r="K1877" t="s">
        <v>278</v>
      </c>
      <c r="L1877">
        <v>61</v>
      </c>
      <c r="M1877" t="s">
        <v>3427</v>
      </c>
      <c r="N1877" t="s">
        <v>805</v>
      </c>
      <c r="O1877" t="s">
        <v>806</v>
      </c>
      <c r="P1877" t="s">
        <v>807</v>
      </c>
      <c r="Q1877" t="s">
        <v>34</v>
      </c>
      <c r="R1877" t="s">
        <v>808</v>
      </c>
      <c r="S1877" t="s">
        <v>34</v>
      </c>
      <c r="T1877" t="s">
        <v>809</v>
      </c>
      <c r="U1877" t="s">
        <v>810</v>
      </c>
      <c r="V1877" t="s">
        <v>52</v>
      </c>
      <c r="W1877" t="s">
        <v>811</v>
      </c>
      <c r="X1877" t="s">
        <v>812</v>
      </c>
      <c r="Y1877" t="s">
        <v>42</v>
      </c>
    </row>
    <row r="1878" spans="1:25" x14ac:dyDescent="0.25">
      <c r="A1878">
        <v>10203</v>
      </c>
      <c r="B1878">
        <v>34</v>
      </c>
      <c r="C1878" t="s">
        <v>1979</v>
      </c>
      <c r="D1878">
        <v>7</v>
      </c>
      <c r="E1878" t="s">
        <v>3440</v>
      </c>
      <c r="F1878" t="s">
        <v>814</v>
      </c>
      <c r="G1878" t="s">
        <v>28</v>
      </c>
      <c r="H1878">
        <v>4</v>
      </c>
      <c r="I1878">
        <v>12</v>
      </c>
      <c r="J1878">
        <v>2003</v>
      </c>
      <c r="K1878" t="s">
        <v>278</v>
      </c>
      <c r="L1878">
        <v>61</v>
      </c>
      <c r="M1878" t="s">
        <v>3427</v>
      </c>
      <c r="N1878" t="s">
        <v>268</v>
      </c>
      <c r="O1878" t="s">
        <v>269</v>
      </c>
      <c r="P1878" t="s">
        <v>270</v>
      </c>
      <c r="Q1878" t="s">
        <v>34</v>
      </c>
      <c r="R1878" t="s">
        <v>271</v>
      </c>
      <c r="S1878" t="s">
        <v>34</v>
      </c>
      <c r="T1878" t="s">
        <v>272</v>
      </c>
      <c r="U1878" t="s">
        <v>273</v>
      </c>
      <c r="V1878" t="s">
        <v>52</v>
      </c>
      <c r="W1878" t="s">
        <v>274</v>
      </c>
      <c r="X1878" t="s">
        <v>275</v>
      </c>
      <c r="Y1878" t="s">
        <v>42</v>
      </c>
    </row>
    <row r="1879" spans="1:25" x14ac:dyDescent="0.25">
      <c r="A1879">
        <v>10211</v>
      </c>
      <c r="B1879">
        <v>48</v>
      </c>
      <c r="C1879" t="s">
        <v>3441</v>
      </c>
      <c r="D1879">
        <v>1</v>
      </c>
      <c r="E1879" t="s">
        <v>3442</v>
      </c>
      <c r="F1879" t="s">
        <v>123</v>
      </c>
      <c r="G1879" t="s">
        <v>28</v>
      </c>
      <c r="H1879">
        <v>1</v>
      </c>
      <c r="I1879">
        <v>1</v>
      </c>
      <c r="J1879">
        <v>2004</v>
      </c>
      <c r="K1879" t="s">
        <v>278</v>
      </c>
      <c r="L1879">
        <v>61</v>
      </c>
      <c r="M1879" t="s">
        <v>3427</v>
      </c>
      <c r="N1879" t="s">
        <v>124</v>
      </c>
      <c r="O1879" t="s">
        <v>125</v>
      </c>
      <c r="P1879" t="s">
        <v>126</v>
      </c>
      <c r="Q1879" t="s">
        <v>34</v>
      </c>
      <c r="R1879" t="s">
        <v>61</v>
      </c>
      <c r="S1879" t="s">
        <v>34</v>
      </c>
      <c r="T1879" t="s">
        <v>127</v>
      </c>
      <c r="U1879" t="s">
        <v>51</v>
      </c>
      <c r="V1879" t="s">
        <v>52</v>
      </c>
      <c r="W1879" t="s">
        <v>128</v>
      </c>
      <c r="X1879" t="s">
        <v>129</v>
      </c>
      <c r="Y1879" t="s">
        <v>42</v>
      </c>
    </row>
    <row r="1880" spans="1:25" x14ac:dyDescent="0.25">
      <c r="A1880">
        <v>10225</v>
      </c>
      <c r="B1880">
        <v>24</v>
      </c>
      <c r="C1880" t="s">
        <v>3428</v>
      </c>
      <c r="D1880">
        <v>8</v>
      </c>
      <c r="E1880" t="s">
        <v>3443</v>
      </c>
      <c r="F1880" t="s">
        <v>817</v>
      </c>
      <c r="G1880" t="s">
        <v>28</v>
      </c>
      <c r="H1880">
        <v>1</v>
      </c>
      <c r="I1880">
        <v>2</v>
      </c>
      <c r="J1880">
        <v>2004</v>
      </c>
      <c r="K1880" t="s">
        <v>278</v>
      </c>
      <c r="L1880">
        <v>61</v>
      </c>
      <c r="M1880" t="s">
        <v>3427</v>
      </c>
      <c r="N1880" t="s">
        <v>818</v>
      </c>
      <c r="O1880" t="s">
        <v>819</v>
      </c>
      <c r="P1880" t="s">
        <v>820</v>
      </c>
      <c r="Q1880" t="s">
        <v>34</v>
      </c>
      <c r="R1880" t="s">
        <v>821</v>
      </c>
      <c r="S1880" t="s">
        <v>34</v>
      </c>
      <c r="T1880" t="s">
        <v>822</v>
      </c>
      <c r="U1880" t="s">
        <v>823</v>
      </c>
      <c r="V1880" t="s">
        <v>52</v>
      </c>
      <c r="W1880" t="s">
        <v>824</v>
      </c>
      <c r="X1880" t="s">
        <v>150</v>
      </c>
      <c r="Y1880" t="s">
        <v>42</v>
      </c>
    </row>
    <row r="1881" spans="1:25" x14ac:dyDescent="0.25">
      <c r="A1881">
        <v>10238</v>
      </c>
      <c r="B1881">
        <v>47</v>
      </c>
      <c r="C1881" t="s">
        <v>3444</v>
      </c>
      <c r="D1881">
        <v>2</v>
      </c>
      <c r="E1881" t="s">
        <v>3445</v>
      </c>
      <c r="F1881" t="s">
        <v>826</v>
      </c>
      <c r="G1881" t="s">
        <v>28</v>
      </c>
      <c r="H1881">
        <v>2</v>
      </c>
      <c r="I1881">
        <v>4</v>
      </c>
      <c r="J1881">
        <v>2004</v>
      </c>
      <c r="K1881" t="s">
        <v>278</v>
      </c>
      <c r="L1881">
        <v>61</v>
      </c>
      <c r="M1881" t="s">
        <v>3427</v>
      </c>
      <c r="N1881" t="s">
        <v>562</v>
      </c>
      <c r="O1881" t="s">
        <v>563</v>
      </c>
      <c r="P1881" t="s">
        <v>564</v>
      </c>
      <c r="Q1881" t="s">
        <v>34</v>
      </c>
      <c r="R1881" t="s">
        <v>565</v>
      </c>
      <c r="S1881" t="s">
        <v>34</v>
      </c>
      <c r="T1881" t="s">
        <v>566</v>
      </c>
      <c r="U1881" t="s">
        <v>567</v>
      </c>
      <c r="V1881" t="s">
        <v>52</v>
      </c>
      <c r="W1881" t="s">
        <v>568</v>
      </c>
      <c r="X1881" t="s">
        <v>569</v>
      </c>
      <c r="Y1881" t="s">
        <v>42</v>
      </c>
    </row>
    <row r="1882" spans="1:25" x14ac:dyDescent="0.25">
      <c r="A1882">
        <v>10253</v>
      </c>
      <c r="B1882">
        <v>24</v>
      </c>
      <c r="C1882" t="s">
        <v>3446</v>
      </c>
      <c r="D1882">
        <v>12</v>
      </c>
      <c r="E1882" t="s">
        <v>3447</v>
      </c>
      <c r="F1882" t="s">
        <v>828</v>
      </c>
      <c r="G1882" t="s">
        <v>591</v>
      </c>
      <c r="H1882">
        <v>2</v>
      </c>
      <c r="I1882">
        <v>6</v>
      </c>
      <c r="J1882">
        <v>2004</v>
      </c>
      <c r="K1882" t="s">
        <v>278</v>
      </c>
      <c r="L1882">
        <v>61</v>
      </c>
      <c r="M1882" t="s">
        <v>3427</v>
      </c>
      <c r="N1882" t="s">
        <v>257</v>
      </c>
      <c r="O1882" t="s">
        <v>258</v>
      </c>
      <c r="P1882" t="s">
        <v>259</v>
      </c>
      <c r="Q1882" t="s">
        <v>34</v>
      </c>
      <c r="R1882" t="s">
        <v>260</v>
      </c>
      <c r="S1882" t="s">
        <v>34</v>
      </c>
      <c r="T1882" t="s">
        <v>261</v>
      </c>
      <c r="U1882" t="s">
        <v>262</v>
      </c>
      <c r="V1882" t="s">
        <v>52</v>
      </c>
      <c r="W1882" t="s">
        <v>263</v>
      </c>
      <c r="X1882" t="s">
        <v>264</v>
      </c>
      <c r="Y1882" t="s">
        <v>42</v>
      </c>
    </row>
    <row r="1883" spans="1:25" x14ac:dyDescent="0.25">
      <c r="A1883">
        <v>10266</v>
      </c>
      <c r="B1883">
        <v>47</v>
      </c>
      <c r="C1883" t="s">
        <v>3444</v>
      </c>
      <c r="D1883">
        <v>13</v>
      </c>
      <c r="E1883" t="s">
        <v>3445</v>
      </c>
      <c r="F1883" t="s">
        <v>830</v>
      </c>
      <c r="G1883" t="s">
        <v>28</v>
      </c>
      <c r="H1883">
        <v>3</v>
      </c>
      <c r="I1883">
        <v>7</v>
      </c>
      <c r="J1883">
        <v>2004</v>
      </c>
      <c r="K1883" t="s">
        <v>278</v>
      </c>
      <c r="L1883">
        <v>61</v>
      </c>
      <c r="M1883" t="s">
        <v>3427</v>
      </c>
      <c r="N1883" t="s">
        <v>831</v>
      </c>
      <c r="O1883" t="s">
        <v>832</v>
      </c>
      <c r="P1883" t="s">
        <v>833</v>
      </c>
      <c r="Q1883" t="s">
        <v>34</v>
      </c>
      <c r="R1883" t="s">
        <v>834</v>
      </c>
      <c r="S1883" t="s">
        <v>34</v>
      </c>
      <c r="T1883" t="s">
        <v>835</v>
      </c>
      <c r="U1883" t="s">
        <v>396</v>
      </c>
      <c r="V1883" t="s">
        <v>52</v>
      </c>
      <c r="W1883" t="s">
        <v>836</v>
      </c>
      <c r="X1883" t="s">
        <v>837</v>
      </c>
      <c r="Y1883" t="s">
        <v>42</v>
      </c>
    </row>
    <row r="1884" spans="1:25" x14ac:dyDescent="0.25">
      <c r="A1884">
        <v>10276</v>
      </c>
      <c r="B1884">
        <v>20</v>
      </c>
      <c r="C1884" t="s">
        <v>3143</v>
      </c>
      <c r="D1884">
        <v>2</v>
      </c>
      <c r="E1884" t="s">
        <v>3448</v>
      </c>
      <c r="F1884" t="s">
        <v>839</v>
      </c>
      <c r="G1884" t="s">
        <v>28</v>
      </c>
      <c r="H1884">
        <v>3</v>
      </c>
      <c r="I1884">
        <v>8</v>
      </c>
      <c r="J1884">
        <v>2004</v>
      </c>
      <c r="K1884" t="s">
        <v>278</v>
      </c>
      <c r="L1884">
        <v>61</v>
      </c>
      <c r="M1884" t="s">
        <v>3427</v>
      </c>
      <c r="N1884" t="s">
        <v>840</v>
      </c>
      <c r="O1884" t="s">
        <v>841</v>
      </c>
      <c r="P1884" t="s">
        <v>842</v>
      </c>
      <c r="Q1884" t="s">
        <v>34</v>
      </c>
      <c r="R1884" t="s">
        <v>441</v>
      </c>
      <c r="S1884" t="s">
        <v>185</v>
      </c>
      <c r="T1884" t="s">
        <v>442</v>
      </c>
      <c r="U1884" t="s">
        <v>38</v>
      </c>
      <c r="V1884" t="s">
        <v>39</v>
      </c>
      <c r="W1884" t="s">
        <v>843</v>
      </c>
      <c r="X1884" t="s">
        <v>844</v>
      </c>
      <c r="Y1884" t="s">
        <v>42</v>
      </c>
    </row>
    <row r="1885" spans="1:25" x14ac:dyDescent="0.25">
      <c r="A1885">
        <v>10287</v>
      </c>
      <c r="B1885">
        <v>20</v>
      </c>
      <c r="C1885" t="s">
        <v>3449</v>
      </c>
      <c r="D1885">
        <v>11</v>
      </c>
      <c r="E1885" t="s">
        <v>3450</v>
      </c>
      <c r="F1885" t="s">
        <v>846</v>
      </c>
      <c r="G1885" t="s">
        <v>28</v>
      </c>
      <c r="H1885">
        <v>3</v>
      </c>
      <c r="I1885">
        <v>8</v>
      </c>
      <c r="J1885">
        <v>2004</v>
      </c>
      <c r="K1885" t="s">
        <v>278</v>
      </c>
      <c r="L1885">
        <v>61</v>
      </c>
      <c r="M1885" t="s">
        <v>3427</v>
      </c>
      <c r="N1885" t="s">
        <v>818</v>
      </c>
      <c r="O1885" t="s">
        <v>819</v>
      </c>
      <c r="P1885" t="s">
        <v>820</v>
      </c>
      <c r="Q1885" t="s">
        <v>34</v>
      </c>
      <c r="R1885" t="s">
        <v>821</v>
      </c>
      <c r="S1885" t="s">
        <v>34</v>
      </c>
      <c r="T1885" t="s">
        <v>822</v>
      </c>
      <c r="U1885" t="s">
        <v>823</v>
      </c>
      <c r="V1885" t="s">
        <v>52</v>
      </c>
      <c r="W1885" t="s">
        <v>824</v>
      </c>
      <c r="X1885" t="s">
        <v>150</v>
      </c>
      <c r="Y1885" t="s">
        <v>42</v>
      </c>
    </row>
    <row r="1886" spans="1:25" x14ac:dyDescent="0.25">
      <c r="A1886">
        <v>10300</v>
      </c>
      <c r="B1886">
        <v>31</v>
      </c>
      <c r="C1886" t="s">
        <v>3451</v>
      </c>
      <c r="D1886">
        <v>4</v>
      </c>
      <c r="E1886" t="s">
        <v>3452</v>
      </c>
      <c r="F1886" t="s">
        <v>848</v>
      </c>
      <c r="G1886" t="s">
        <v>28</v>
      </c>
      <c r="H1886">
        <v>4</v>
      </c>
      <c r="I1886">
        <v>10</v>
      </c>
      <c r="J1886">
        <v>2003</v>
      </c>
      <c r="K1886" t="s">
        <v>278</v>
      </c>
      <c r="L1886">
        <v>61</v>
      </c>
      <c r="M1886" t="s">
        <v>3427</v>
      </c>
      <c r="N1886" t="s">
        <v>849</v>
      </c>
      <c r="O1886" t="s">
        <v>850</v>
      </c>
      <c r="P1886" t="s">
        <v>851</v>
      </c>
      <c r="Q1886" t="s">
        <v>34</v>
      </c>
      <c r="R1886" t="s">
        <v>852</v>
      </c>
      <c r="S1886" t="s">
        <v>34</v>
      </c>
      <c r="T1886" t="s">
        <v>853</v>
      </c>
      <c r="U1886" t="s">
        <v>810</v>
      </c>
      <c r="V1886" t="s">
        <v>52</v>
      </c>
      <c r="W1886" t="s">
        <v>854</v>
      </c>
      <c r="X1886" t="s">
        <v>731</v>
      </c>
      <c r="Y1886" t="s">
        <v>42</v>
      </c>
    </row>
    <row r="1887" spans="1:25" x14ac:dyDescent="0.25">
      <c r="A1887">
        <v>10310</v>
      </c>
      <c r="B1887">
        <v>38</v>
      </c>
      <c r="C1887" t="s">
        <v>3453</v>
      </c>
      <c r="D1887">
        <v>9</v>
      </c>
      <c r="E1887" t="s">
        <v>3454</v>
      </c>
      <c r="F1887" t="s">
        <v>856</v>
      </c>
      <c r="G1887" t="s">
        <v>28</v>
      </c>
      <c r="H1887">
        <v>4</v>
      </c>
      <c r="I1887">
        <v>10</v>
      </c>
      <c r="J1887">
        <v>2004</v>
      </c>
      <c r="K1887" t="s">
        <v>278</v>
      </c>
      <c r="L1887">
        <v>61</v>
      </c>
      <c r="M1887" t="s">
        <v>3427</v>
      </c>
      <c r="N1887" t="s">
        <v>805</v>
      </c>
      <c r="O1887" t="s">
        <v>806</v>
      </c>
      <c r="P1887" t="s">
        <v>807</v>
      </c>
      <c r="Q1887" t="s">
        <v>34</v>
      </c>
      <c r="R1887" t="s">
        <v>808</v>
      </c>
      <c r="S1887" t="s">
        <v>34</v>
      </c>
      <c r="T1887" t="s">
        <v>809</v>
      </c>
      <c r="U1887" t="s">
        <v>810</v>
      </c>
      <c r="V1887" t="s">
        <v>52</v>
      </c>
      <c r="W1887" t="s">
        <v>811</v>
      </c>
      <c r="X1887" t="s">
        <v>812</v>
      </c>
      <c r="Y1887" t="s">
        <v>42</v>
      </c>
    </row>
    <row r="1888" spans="1:25" x14ac:dyDescent="0.25">
      <c r="A1888">
        <v>10320</v>
      </c>
      <c r="B1888">
        <v>26</v>
      </c>
      <c r="C1888" t="s">
        <v>3143</v>
      </c>
      <c r="D1888">
        <v>2</v>
      </c>
      <c r="E1888" t="s">
        <v>3455</v>
      </c>
      <c r="F1888" t="s">
        <v>858</v>
      </c>
      <c r="G1888" t="s">
        <v>28</v>
      </c>
      <c r="H1888">
        <v>4</v>
      </c>
      <c r="I1888">
        <v>11</v>
      </c>
      <c r="J1888">
        <v>2004</v>
      </c>
      <c r="K1888" t="s">
        <v>278</v>
      </c>
      <c r="L1888">
        <v>61</v>
      </c>
      <c r="M1888" t="s">
        <v>3427</v>
      </c>
      <c r="N1888" t="s">
        <v>282</v>
      </c>
      <c r="O1888" t="s">
        <v>283</v>
      </c>
      <c r="P1888" t="s">
        <v>284</v>
      </c>
      <c r="Q1888" t="s">
        <v>34</v>
      </c>
      <c r="R1888" t="s">
        <v>285</v>
      </c>
      <c r="S1888" t="s">
        <v>34</v>
      </c>
      <c r="T1888" t="s">
        <v>286</v>
      </c>
      <c r="U1888" t="s">
        <v>287</v>
      </c>
      <c r="V1888" t="s">
        <v>52</v>
      </c>
      <c r="W1888" t="s">
        <v>288</v>
      </c>
      <c r="X1888" t="s">
        <v>289</v>
      </c>
      <c r="Y1888" t="s">
        <v>42</v>
      </c>
    </row>
    <row r="1889" spans="1:25" x14ac:dyDescent="0.25">
      <c r="A1889">
        <v>10331</v>
      </c>
      <c r="B1889">
        <v>25</v>
      </c>
      <c r="C1889" t="s">
        <v>77</v>
      </c>
      <c r="D1889">
        <v>9</v>
      </c>
      <c r="E1889" t="s">
        <v>3456</v>
      </c>
      <c r="F1889" t="s">
        <v>1337</v>
      </c>
      <c r="G1889" t="s">
        <v>28</v>
      </c>
      <c r="H1889">
        <v>4</v>
      </c>
      <c r="I1889">
        <v>11</v>
      </c>
      <c r="J1889">
        <v>2004</v>
      </c>
      <c r="K1889" t="s">
        <v>278</v>
      </c>
      <c r="L1889">
        <v>61</v>
      </c>
      <c r="M1889" t="s">
        <v>3427</v>
      </c>
      <c r="N1889" t="s">
        <v>494</v>
      </c>
      <c r="O1889" t="s">
        <v>495</v>
      </c>
      <c r="P1889" t="s">
        <v>496</v>
      </c>
      <c r="Q1889" t="s">
        <v>34</v>
      </c>
      <c r="R1889" t="s">
        <v>332</v>
      </c>
      <c r="S1889" t="s">
        <v>214</v>
      </c>
      <c r="T1889" t="s">
        <v>333</v>
      </c>
      <c r="U1889" t="s">
        <v>38</v>
      </c>
      <c r="V1889" t="s">
        <v>39</v>
      </c>
      <c r="W1889" t="s">
        <v>187</v>
      </c>
      <c r="X1889" t="s">
        <v>497</v>
      </c>
      <c r="Y1889" t="s">
        <v>65</v>
      </c>
    </row>
    <row r="1890" spans="1:25" x14ac:dyDescent="0.25">
      <c r="A1890">
        <v>10342</v>
      </c>
      <c r="B1890">
        <v>48</v>
      </c>
      <c r="C1890" t="s">
        <v>3444</v>
      </c>
      <c r="D1890">
        <v>10</v>
      </c>
      <c r="E1890" t="s">
        <v>3457</v>
      </c>
      <c r="F1890" t="s">
        <v>220</v>
      </c>
      <c r="G1890" t="s">
        <v>28</v>
      </c>
      <c r="H1890">
        <v>4</v>
      </c>
      <c r="I1890">
        <v>11</v>
      </c>
      <c r="J1890">
        <v>2004</v>
      </c>
      <c r="K1890" t="s">
        <v>278</v>
      </c>
      <c r="L1890">
        <v>61</v>
      </c>
      <c r="M1890" t="s">
        <v>3427</v>
      </c>
      <c r="N1890" t="s">
        <v>132</v>
      </c>
      <c r="O1890" t="s">
        <v>133</v>
      </c>
      <c r="P1890" t="s">
        <v>134</v>
      </c>
      <c r="Q1890" t="s">
        <v>135</v>
      </c>
      <c r="R1890" t="s">
        <v>136</v>
      </c>
      <c r="S1890" t="s">
        <v>137</v>
      </c>
      <c r="T1890" t="s">
        <v>138</v>
      </c>
      <c r="U1890" t="s">
        <v>139</v>
      </c>
      <c r="V1890" t="s">
        <v>140</v>
      </c>
      <c r="W1890" t="s">
        <v>141</v>
      </c>
      <c r="X1890" t="s">
        <v>142</v>
      </c>
      <c r="Y1890" t="s">
        <v>42</v>
      </c>
    </row>
    <row r="1891" spans="1:25" x14ac:dyDescent="0.25">
      <c r="A1891">
        <v>10355</v>
      </c>
      <c r="B1891">
        <v>44</v>
      </c>
      <c r="C1891" t="s">
        <v>3444</v>
      </c>
      <c r="D1891">
        <v>6</v>
      </c>
      <c r="E1891" t="s">
        <v>3458</v>
      </c>
      <c r="F1891" t="s">
        <v>2386</v>
      </c>
      <c r="G1891" t="s">
        <v>28</v>
      </c>
      <c r="H1891">
        <v>4</v>
      </c>
      <c r="I1891">
        <v>12</v>
      </c>
      <c r="J1891">
        <v>2004</v>
      </c>
      <c r="K1891" t="s">
        <v>278</v>
      </c>
      <c r="L1891">
        <v>61</v>
      </c>
      <c r="M1891" t="s">
        <v>3427</v>
      </c>
      <c r="N1891" t="s">
        <v>268</v>
      </c>
      <c r="O1891" t="s">
        <v>269</v>
      </c>
      <c r="P1891" t="s">
        <v>270</v>
      </c>
      <c r="Q1891" t="s">
        <v>34</v>
      </c>
      <c r="R1891" t="s">
        <v>271</v>
      </c>
      <c r="S1891" t="s">
        <v>34</v>
      </c>
      <c r="T1891" t="s">
        <v>272</v>
      </c>
      <c r="U1891" t="s">
        <v>273</v>
      </c>
      <c r="V1891" t="s">
        <v>52</v>
      </c>
      <c r="W1891" t="s">
        <v>274</v>
      </c>
      <c r="X1891" t="s">
        <v>275</v>
      </c>
      <c r="Y1891" t="s">
        <v>42</v>
      </c>
    </row>
    <row r="1892" spans="1:25" x14ac:dyDescent="0.25">
      <c r="A1892">
        <v>10363</v>
      </c>
      <c r="B1892">
        <v>21</v>
      </c>
      <c r="C1892" t="s">
        <v>77</v>
      </c>
      <c r="D1892">
        <v>15</v>
      </c>
      <c r="E1892" t="s">
        <v>3459</v>
      </c>
      <c r="F1892" t="s">
        <v>865</v>
      </c>
      <c r="G1892" t="s">
        <v>28</v>
      </c>
      <c r="H1892">
        <v>1</v>
      </c>
      <c r="I1892">
        <v>1</v>
      </c>
      <c r="J1892">
        <v>2005</v>
      </c>
      <c r="K1892" t="s">
        <v>278</v>
      </c>
      <c r="L1892">
        <v>61</v>
      </c>
      <c r="M1892" t="s">
        <v>3427</v>
      </c>
      <c r="N1892" t="s">
        <v>866</v>
      </c>
      <c r="O1892" t="s">
        <v>867</v>
      </c>
      <c r="P1892" t="s">
        <v>868</v>
      </c>
      <c r="Q1892" t="s">
        <v>34</v>
      </c>
      <c r="R1892" t="s">
        <v>869</v>
      </c>
      <c r="S1892" t="s">
        <v>34</v>
      </c>
      <c r="T1892" t="s">
        <v>870</v>
      </c>
      <c r="U1892" t="s">
        <v>196</v>
      </c>
      <c r="V1892" t="s">
        <v>52</v>
      </c>
      <c r="W1892" t="s">
        <v>871</v>
      </c>
      <c r="X1892" t="s">
        <v>872</v>
      </c>
      <c r="Y1892" t="s">
        <v>42</v>
      </c>
    </row>
    <row r="1893" spans="1:25" x14ac:dyDescent="0.25">
      <c r="A1893">
        <v>10378</v>
      </c>
      <c r="B1893">
        <v>46</v>
      </c>
      <c r="C1893" t="s">
        <v>3460</v>
      </c>
      <c r="D1893">
        <v>6</v>
      </c>
      <c r="E1893" t="s">
        <v>3461</v>
      </c>
      <c r="F1893" t="s">
        <v>1496</v>
      </c>
      <c r="G1893" t="s">
        <v>28</v>
      </c>
      <c r="H1893">
        <v>1</v>
      </c>
      <c r="I1893">
        <v>2</v>
      </c>
      <c r="J1893">
        <v>2005</v>
      </c>
      <c r="K1893" t="s">
        <v>278</v>
      </c>
      <c r="L1893">
        <v>61</v>
      </c>
      <c r="M1893" t="s">
        <v>3427</v>
      </c>
      <c r="N1893" t="s">
        <v>268</v>
      </c>
      <c r="O1893" t="s">
        <v>269</v>
      </c>
      <c r="P1893" t="s">
        <v>270</v>
      </c>
      <c r="Q1893" t="s">
        <v>34</v>
      </c>
      <c r="R1893" t="s">
        <v>271</v>
      </c>
      <c r="S1893" t="s">
        <v>34</v>
      </c>
      <c r="T1893" t="s">
        <v>272</v>
      </c>
      <c r="U1893" t="s">
        <v>273</v>
      </c>
      <c r="V1893" t="s">
        <v>52</v>
      </c>
      <c r="W1893" t="s">
        <v>274</v>
      </c>
      <c r="X1893" t="s">
        <v>275</v>
      </c>
      <c r="Y1893" t="s">
        <v>42</v>
      </c>
    </row>
    <row r="1894" spans="1:25" x14ac:dyDescent="0.25">
      <c r="A1894">
        <v>10390</v>
      </c>
      <c r="B1894">
        <v>46</v>
      </c>
      <c r="C1894" t="s">
        <v>2442</v>
      </c>
      <c r="D1894">
        <v>6</v>
      </c>
      <c r="E1894" t="s">
        <v>3462</v>
      </c>
      <c r="F1894" t="s">
        <v>1348</v>
      </c>
      <c r="G1894" t="s">
        <v>28</v>
      </c>
      <c r="H1894">
        <v>1</v>
      </c>
      <c r="I1894">
        <v>3</v>
      </c>
      <c r="J1894">
        <v>2005</v>
      </c>
      <c r="K1894" t="s">
        <v>278</v>
      </c>
      <c r="L1894">
        <v>61</v>
      </c>
      <c r="M1894" t="s">
        <v>3427</v>
      </c>
      <c r="N1894" t="s">
        <v>417</v>
      </c>
      <c r="O1894" t="s">
        <v>418</v>
      </c>
      <c r="P1894" t="s">
        <v>419</v>
      </c>
      <c r="Q1894" t="s">
        <v>34</v>
      </c>
      <c r="R1894" t="s">
        <v>420</v>
      </c>
      <c r="S1894" t="s">
        <v>73</v>
      </c>
      <c r="T1894" t="s">
        <v>167</v>
      </c>
      <c r="U1894" t="s">
        <v>38</v>
      </c>
      <c r="V1894" t="s">
        <v>39</v>
      </c>
      <c r="W1894" t="s">
        <v>421</v>
      </c>
      <c r="X1894" t="s">
        <v>422</v>
      </c>
      <c r="Y1894" t="s">
        <v>42</v>
      </c>
    </row>
    <row r="1895" spans="1:25" x14ac:dyDescent="0.25">
      <c r="A1895">
        <v>10419</v>
      </c>
      <c r="B1895">
        <v>55</v>
      </c>
      <c r="C1895" t="s">
        <v>3446</v>
      </c>
      <c r="D1895">
        <v>12</v>
      </c>
      <c r="E1895" t="s">
        <v>3463</v>
      </c>
      <c r="F1895" t="s">
        <v>878</v>
      </c>
      <c r="G1895" t="s">
        <v>28</v>
      </c>
      <c r="H1895">
        <v>2</v>
      </c>
      <c r="I1895">
        <v>5</v>
      </c>
      <c r="J1895">
        <v>2005</v>
      </c>
      <c r="K1895" t="s">
        <v>278</v>
      </c>
      <c r="L1895">
        <v>61</v>
      </c>
      <c r="M1895" t="s">
        <v>3427</v>
      </c>
      <c r="N1895" t="s">
        <v>221</v>
      </c>
      <c r="O1895" t="s">
        <v>222</v>
      </c>
      <c r="P1895" t="s">
        <v>223</v>
      </c>
      <c r="Q1895" t="s">
        <v>34</v>
      </c>
      <c r="R1895" t="s">
        <v>224</v>
      </c>
      <c r="S1895" t="s">
        <v>34</v>
      </c>
      <c r="T1895" t="s">
        <v>225</v>
      </c>
      <c r="U1895" t="s">
        <v>226</v>
      </c>
      <c r="V1895" t="s">
        <v>52</v>
      </c>
      <c r="W1895" t="s">
        <v>227</v>
      </c>
      <c r="X1895" t="s">
        <v>228</v>
      </c>
      <c r="Y1895" t="s">
        <v>42</v>
      </c>
    </row>
    <row r="1896" spans="1:25" x14ac:dyDescent="0.25">
      <c r="A1896">
        <v>10106</v>
      </c>
      <c r="B1896">
        <v>31</v>
      </c>
      <c r="C1896" t="s">
        <v>2797</v>
      </c>
      <c r="D1896">
        <v>14</v>
      </c>
      <c r="E1896" t="s">
        <v>3464</v>
      </c>
      <c r="F1896" t="s">
        <v>1501</v>
      </c>
      <c r="G1896" t="s">
        <v>28</v>
      </c>
      <c r="H1896">
        <v>1</v>
      </c>
      <c r="I1896">
        <v>2</v>
      </c>
      <c r="J1896">
        <v>2003</v>
      </c>
      <c r="K1896" t="s">
        <v>1354</v>
      </c>
      <c r="L1896">
        <v>65</v>
      </c>
      <c r="M1896" t="s">
        <v>3465</v>
      </c>
      <c r="N1896" t="s">
        <v>1369</v>
      </c>
      <c r="O1896" t="s">
        <v>1370</v>
      </c>
      <c r="P1896" t="s">
        <v>1371</v>
      </c>
      <c r="Q1896" t="s">
        <v>34</v>
      </c>
      <c r="R1896" t="s">
        <v>1372</v>
      </c>
      <c r="S1896" t="s">
        <v>34</v>
      </c>
      <c r="T1896" t="s">
        <v>1373</v>
      </c>
      <c r="U1896" t="s">
        <v>396</v>
      </c>
      <c r="V1896" t="s">
        <v>52</v>
      </c>
      <c r="W1896" t="s">
        <v>1374</v>
      </c>
      <c r="X1896" t="s">
        <v>1375</v>
      </c>
      <c r="Y1896" t="s">
        <v>42</v>
      </c>
    </row>
    <row r="1897" spans="1:25" x14ac:dyDescent="0.25">
      <c r="A1897">
        <v>10119</v>
      </c>
      <c r="B1897">
        <v>20</v>
      </c>
      <c r="C1897" t="s">
        <v>3466</v>
      </c>
      <c r="D1897">
        <v>5</v>
      </c>
      <c r="E1897" t="s">
        <v>3467</v>
      </c>
      <c r="F1897" t="s">
        <v>571</v>
      </c>
      <c r="G1897" t="s">
        <v>28</v>
      </c>
      <c r="H1897">
        <v>2</v>
      </c>
      <c r="I1897">
        <v>4</v>
      </c>
      <c r="J1897">
        <v>2003</v>
      </c>
      <c r="K1897" t="s">
        <v>1354</v>
      </c>
      <c r="L1897">
        <v>65</v>
      </c>
      <c r="M1897" t="s">
        <v>3465</v>
      </c>
      <c r="N1897" t="s">
        <v>221</v>
      </c>
      <c r="O1897" t="s">
        <v>222</v>
      </c>
      <c r="P1897" t="s">
        <v>223</v>
      </c>
      <c r="Q1897" t="s">
        <v>34</v>
      </c>
      <c r="R1897" t="s">
        <v>224</v>
      </c>
      <c r="S1897" t="s">
        <v>34</v>
      </c>
      <c r="T1897" t="s">
        <v>225</v>
      </c>
      <c r="U1897" t="s">
        <v>226</v>
      </c>
      <c r="V1897" t="s">
        <v>52</v>
      </c>
      <c r="W1897" t="s">
        <v>227</v>
      </c>
      <c r="X1897" t="s">
        <v>228</v>
      </c>
      <c r="Y1897" t="s">
        <v>42</v>
      </c>
    </row>
    <row r="1898" spans="1:25" x14ac:dyDescent="0.25">
      <c r="A1898">
        <v>10131</v>
      </c>
      <c r="B1898">
        <v>29</v>
      </c>
      <c r="C1898" t="s">
        <v>3468</v>
      </c>
      <c r="D1898">
        <v>6</v>
      </c>
      <c r="E1898" t="s">
        <v>3469</v>
      </c>
      <c r="F1898" t="s">
        <v>1506</v>
      </c>
      <c r="G1898" t="s">
        <v>28</v>
      </c>
      <c r="H1898">
        <v>2</v>
      </c>
      <c r="I1898">
        <v>6</v>
      </c>
      <c r="J1898">
        <v>2003</v>
      </c>
      <c r="K1898" t="s">
        <v>1354</v>
      </c>
      <c r="L1898">
        <v>65</v>
      </c>
      <c r="M1898" t="s">
        <v>3465</v>
      </c>
      <c r="N1898" t="s">
        <v>1507</v>
      </c>
      <c r="O1898" t="s">
        <v>1508</v>
      </c>
      <c r="P1898" t="s">
        <v>1509</v>
      </c>
      <c r="Q1898" t="s">
        <v>34</v>
      </c>
      <c r="R1898" t="s">
        <v>1089</v>
      </c>
      <c r="S1898" t="s">
        <v>166</v>
      </c>
      <c r="T1898" t="s">
        <v>1510</v>
      </c>
      <c r="U1898" t="s">
        <v>38</v>
      </c>
      <c r="V1898" t="s">
        <v>39</v>
      </c>
      <c r="W1898" t="s">
        <v>1511</v>
      </c>
      <c r="X1898" t="s">
        <v>1512</v>
      </c>
      <c r="Y1898" t="s">
        <v>42</v>
      </c>
    </row>
    <row r="1899" spans="1:25" x14ac:dyDescent="0.25">
      <c r="A1899">
        <v>10143</v>
      </c>
      <c r="B1899">
        <v>33</v>
      </c>
      <c r="C1899" t="s">
        <v>3470</v>
      </c>
      <c r="D1899">
        <v>9</v>
      </c>
      <c r="E1899" t="s">
        <v>3471</v>
      </c>
      <c r="F1899" t="s">
        <v>581</v>
      </c>
      <c r="G1899" t="s">
        <v>28</v>
      </c>
      <c r="H1899">
        <v>3</v>
      </c>
      <c r="I1899">
        <v>8</v>
      </c>
      <c r="J1899">
        <v>2003</v>
      </c>
      <c r="K1899" t="s">
        <v>1354</v>
      </c>
      <c r="L1899">
        <v>65</v>
      </c>
      <c r="M1899" t="s">
        <v>3465</v>
      </c>
      <c r="N1899" t="s">
        <v>582</v>
      </c>
      <c r="O1899" t="s">
        <v>583</v>
      </c>
      <c r="P1899" t="s">
        <v>584</v>
      </c>
      <c r="Q1899" t="s">
        <v>34</v>
      </c>
      <c r="R1899" t="s">
        <v>251</v>
      </c>
      <c r="S1899" t="s">
        <v>185</v>
      </c>
      <c r="T1899" t="s">
        <v>252</v>
      </c>
      <c r="U1899" t="s">
        <v>38</v>
      </c>
      <c r="V1899" t="s">
        <v>39</v>
      </c>
      <c r="W1899" t="s">
        <v>585</v>
      </c>
      <c r="X1899" t="s">
        <v>586</v>
      </c>
      <c r="Y1899" t="s">
        <v>42</v>
      </c>
    </row>
    <row r="1900" spans="1:25" x14ac:dyDescent="0.25">
      <c r="A1900">
        <v>10155</v>
      </c>
      <c r="B1900">
        <v>34</v>
      </c>
      <c r="C1900" t="s">
        <v>3472</v>
      </c>
      <c r="D1900">
        <v>7</v>
      </c>
      <c r="E1900" t="s">
        <v>3473</v>
      </c>
      <c r="F1900" t="s">
        <v>588</v>
      </c>
      <c r="G1900" t="s">
        <v>28</v>
      </c>
      <c r="H1900">
        <v>4</v>
      </c>
      <c r="I1900">
        <v>10</v>
      </c>
      <c r="J1900">
        <v>2003</v>
      </c>
      <c r="K1900" t="s">
        <v>1354</v>
      </c>
      <c r="L1900">
        <v>65</v>
      </c>
      <c r="M1900" t="s">
        <v>3465</v>
      </c>
      <c r="N1900" t="s">
        <v>191</v>
      </c>
      <c r="O1900" t="s">
        <v>192</v>
      </c>
      <c r="P1900" t="s">
        <v>193</v>
      </c>
      <c r="Q1900" t="s">
        <v>34</v>
      </c>
      <c r="R1900" t="s">
        <v>194</v>
      </c>
      <c r="S1900" t="s">
        <v>34</v>
      </c>
      <c r="T1900" t="s">
        <v>195</v>
      </c>
      <c r="U1900" t="s">
        <v>196</v>
      </c>
      <c r="V1900" t="s">
        <v>52</v>
      </c>
      <c r="W1900" t="s">
        <v>197</v>
      </c>
      <c r="X1900" t="s">
        <v>198</v>
      </c>
      <c r="Y1900" t="s">
        <v>42</v>
      </c>
    </row>
    <row r="1901" spans="1:25" x14ac:dyDescent="0.25">
      <c r="A1901">
        <v>10167</v>
      </c>
      <c r="B1901">
        <v>32</v>
      </c>
      <c r="C1901" t="s">
        <v>3474</v>
      </c>
      <c r="D1901">
        <v>3</v>
      </c>
      <c r="E1901" t="s">
        <v>3475</v>
      </c>
      <c r="F1901" t="s">
        <v>590</v>
      </c>
      <c r="G1901" t="s">
        <v>591</v>
      </c>
      <c r="H1901">
        <v>4</v>
      </c>
      <c r="I1901">
        <v>10</v>
      </c>
      <c r="J1901">
        <v>2003</v>
      </c>
      <c r="K1901" t="s">
        <v>1354</v>
      </c>
      <c r="L1901">
        <v>65</v>
      </c>
      <c r="M1901" t="s">
        <v>3465</v>
      </c>
      <c r="N1901" t="s">
        <v>401</v>
      </c>
      <c r="O1901" t="s">
        <v>402</v>
      </c>
      <c r="P1901" t="s">
        <v>403</v>
      </c>
      <c r="Q1901" t="s">
        <v>34</v>
      </c>
      <c r="R1901" t="s">
        <v>404</v>
      </c>
      <c r="S1901" t="s">
        <v>34</v>
      </c>
      <c r="T1901" t="s">
        <v>405</v>
      </c>
      <c r="U1901" t="s">
        <v>287</v>
      </c>
      <c r="V1901" t="s">
        <v>52</v>
      </c>
      <c r="W1901" t="s">
        <v>406</v>
      </c>
      <c r="X1901" t="s">
        <v>316</v>
      </c>
      <c r="Y1901" t="s">
        <v>42</v>
      </c>
    </row>
    <row r="1902" spans="1:25" x14ac:dyDescent="0.25">
      <c r="A1902">
        <v>10178</v>
      </c>
      <c r="B1902">
        <v>27</v>
      </c>
      <c r="C1902" t="s">
        <v>3476</v>
      </c>
      <c r="D1902">
        <v>6</v>
      </c>
      <c r="E1902" t="s">
        <v>3477</v>
      </c>
      <c r="F1902" t="s">
        <v>593</v>
      </c>
      <c r="G1902" t="s">
        <v>28</v>
      </c>
      <c r="H1902">
        <v>4</v>
      </c>
      <c r="I1902">
        <v>11</v>
      </c>
      <c r="J1902">
        <v>2003</v>
      </c>
      <c r="K1902" t="s">
        <v>1354</v>
      </c>
      <c r="L1902">
        <v>65</v>
      </c>
      <c r="M1902" t="s">
        <v>3465</v>
      </c>
      <c r="N1902" t="s">
        <v>594</v>
      </c>
      <c r="O1902" t="s">
        <v>595</v>
      </c>
      <c r="P1902" t="s">
        <v>596</v>
      </c>
      <c r="Q1902" t="s">
        <v>34</v>
      </c>
      <c r="R1902" t="s">
        <v>597</v>
      </c>
      <c r="S1902" t="s">
        <v>34</v>
      </c>
      <c r="T1902" t="s">
        <v>598</v>
      </c>
      <c r="U1902" t="s">
        <v>51</v>
      </c>
      <c r="V1902" t="s">
        <v>52</v>
      </c>
      <c r="W1902" t="s">
        <v>599</v>
      </c>
      <c r="X1902" t="s">
        <v>600</v>
      </c>
      <c r="Y1902" t="s">
        <v>42</v>
      </c>
    </row>
    <row r="1903" spans="1:25" x14ac:dyDescent="0.25">
      <c r="A1903">
        <v>10186</v>
      </c>
      <c r="B1903">
        <v>21</v>
      </c>
      <c r="C1903" t="s">
        <v>3478</v>
      </c>
      <c r="D1903">
        <v>3</v>
      </c>
      <c r="E1903" t="s">
        <v>3479</v>
      </c>
      <c r="F1903" t="s">
        <v>602</v>
      </c>
      <c r="G1903" t="s">
        <v>28</v>
      </c>
      <c r="H1903">
        <v>4</v>
      </c>
      <c r="I1903">
        <v>11</v>
      </c>
      <c r="J1903">
        <v>2003</v>
      </c>
      <c r="K1903" t="s">
        <v>1354</v>
      </c>
      <c r="L1903">
        <v>65</v>
      </c>
      <c r="M1903" t="s">
        <v>3465</v>
      </c>
      <c r="N1903" t="s">
        <v>603</v>
      </c>
      <c r="O1903" t="s">
        <v>604</v>
      </c>
      <c r="P1903" t="s">
        <v>605</v>
      </c>
      <c r="Q1903" t="s">
        <v>34</v>
      </c>
      <c r="R1903" t="s">
        <v>577</v>
      </c>
      <c r="S1903" t="s">
        <v>34</v>
      </c>
      <c r="T1903" t="s">
        <v>606</v>
      </c>
      <c r="U1903" t="s">
        <v>262</v>
      </c>
      <c r="V1903" t="s">
        <v>52</v>
      </c>
      <c r="W1903" t="s">
        <v>607</v>
      </c>
      <c r="X1903" t="s">
        <v>608</v>
      </c>
      <c r="Y1903" t="s">
        <v>42</v>
      </c>
    </row>
    <row r="1904" spans="1:25" x14ac:dyDescent="0.25">
      <c r="A1904">
        <v>10198</v>
      </c>
      <c r="B1904">
        <v>27</v>
      </c>
      <c r="C1904" t="s">
        <v>3480</v>
      </c>
      <c r="D1904">
        <v>6</v>
      </c>
      <c r="E1904" t="s">
        <v>3481</v>
      </c>
      <c r="F1904" t="s">
        <v>1519</v>
      </c>
      <c r="G1904" t="s">
        <v>28</v>
      </c>
      <c r="H1904">
        <v>4</v>
      </c>
      <c r="I1904">
        <v>11</v>
      </c>
      <c r="J1904">
        <v>2003</v>
      </c>
      <c r="K1904" t="s">
        <v>1354</v>
      </c>
      <c r="L1904">
        <v>65</v>
      </c>
      <c r="M1904" t="s">
        <v>3465</v>
      </c>
      <c r="N1904" t="s">
        <v>777</v>
      </c>
      <c r="O1904" t="s">
        <v>778</v>
      </c>
      <c r="P1904" t="s">
        <v>779</v>
      </c>
      <c r="Q1904" t="s">
        <v>34</v>
      </c>
      <c r="R1904" t="s">
        <v>780</v>
      </c>
      <c r="S1904" t="s">
        <v>34</v>
      </c>
      <c r="T1904" t="s">
        <v>781</v>
      </c>
      <c r="U1904" t="s">
        <v>782</v>
      </c>
      <c r="V1904" t="s">
        <v>307</v>
      </c>
      <c r="W1904" t="s">
        <v>783</v>
      </c>
      <c r="X1904" t="s">
        <v>784</v>
      </c>
      <c r="Y1904" t="s">
        <v>42</v>
      </c>
    </row>
    <row r="1905" spans="1:25" x14ac:dyDescent="0.25">
      <c r="A1905">
        <v>10209</v>
      </c>
      <c r="B1905">
        <v>36</v>
      </c>
      <c r="C1905" t="s">
        <v>3470</v>
      </c>
      <c r="D1905">
        <v>2</v>
      </c>
      <c r="E1905" t="s">
        <v>3482</v>
      </c>
      <c r="F1905" t="s">
        <v>619</v>
      </c>
      <c r="G1905" t="s">
        <v>28</v>
      </c>
      <c r="H1905">
        <v>1</v>
      </c>
      <c r="I1905">
        <v>1</v>
      </c>
      <c r="J1905">
        <v>2004</v>
      </c>
      <c r="K1905" t="s">
        <v>1354</v>
      </c>
      <c r="L1905">
        <v>65</v>
      </c>
      <c r="M1905" t="s">
        <v>3465</v>
      </c>
      <c r="N1905" t="s">
        <v>620</v>
      </c>
      <c r="O1905" t="s">
        <v>621</v>
      </c>
      <c r="P1905" t="s">
        <v>622</v>
      </c>
      <c r="Q1905" t="s">
        <v>34</v>
      </c>
      <c r="R1905" t="s">
        <v>623</v>
      </c>
      <c r="S1905" t="s">
        <v>73</v>
      </c>
      <c r="T1905" t="s">
        <v>34</v>
      </c>
      <c r="U1905" t="s">
        <v>38</v>
      </c>
      <c r="V1905" t="s">
        <v>39</v>
      </c>
      <c r="W1905" t="s">
        <v>624</v>
      </c>
      <c r="X1905" t="s">
        <v>150</v>
      </c>
      <c r="Y1905" t="s">
        <v>42</v>
      </c>
    </row>
    <row r="1906" spans="1:25" x14ac:dyDescent="0.25">
      <c r="A1906">
        <v>10222</v>
      </c>
      <c r="B1906">
        <v>43</v>
      </c>
      <c r="C1906" t="s">
        <v>3483</v>
      </c>
      <c r="D1906">
        <v>6</v>
      </c>
      <c r="E1906" t="s">
        <v>3484</v>
      </c>
      <c r="F1906" t="s">
        <v>626</v>
      </c>
      <c r="G1906" t="s">
        <v>28</v>
      </c>
      <c r="H1906">
        <v>1</v>
      </c>
      <c r="I1906">
        <v>2</v>
      </c>
      <c r="J1906">
        <v>2004</v>
      </c>
      <c r="K1906" t="s">
        <v>1354</v>
      </c>
      <c r="L1906">
        <v>65</v>
      </c>
      <c r="M1906" t="s">
        <v>3465</v>
      </c>
      <c r="N1906" t="s">
        <v>627</v>
      </c>
      <c r="O1906" t="s">
        <v>628</v>
      </c>
      <c r="P1906" t="s">
        <v>629</v>
      </c>
      <c r="Q1906" t="s">
        <v>34</v>
      </c>
      <c r="R1906" t="s">
        <v>630</v>
      </c>
      <c r="S1906" t="s">
        <v>73</v>
      </c>
      <c r="T1906" t="s">
        <v>631</v>
      </c>
      <c r="U1906" t="s">
        <v>38</v>
      </c>
      <c r="V1906" t="s">
        <v>39</v>
      </c>
      <c r="W1906" t="s">
        <v>362</v>
      </c>
      <c r="X1906" t="s">
        <v>422</v>
      </c>
      <c r="Y1906" t="s">
        <v>65</v>
      </c>
    </row>
    <row r="1907" spans="1:25" x14ac:dyDescent="0.25">
      <c r="A1907">
        <v>10249</v>
      </c>
      <c r="B1907">
        <v>25</v>
      </c>
      <c r="C1907" t="s">
        <v>3485</v>
      </c>
      <c r="D1907">
        <v>2</v>
      </c>
      <c r="E1907" t="s">
        <v>3486</v>
      </c>
      <c r="F1907" t="s">
        <v>2480</v>
      </c>
      <c r="G1907" t="s">
        <v>28</v>
      </c>
      <c r="H1907">
        <v>2</v>
      </c>
      <c r="I1907">
        <v>5</v>
      </c>
      <c r="J1907">
        <v>2004</v>
      </c>
      <c r="K1907" t="s">
        <v>1354</v>
      </c>
      <c r="L1907">
        <v>65</v>
      </c>
      <c r="M1907" t="s">
        <v>3465</v>
      </c>
      <c r="N1907" t="s">
        <v>366</v>
      </c>
      <c r="O1907" t="s">
        <v>367</v>
      </c>
      <c r="P1907" t="s">
        <v>368</v>
      </c>
      <c r="Q1907" t="s">
        <v>34</v>
      </c>
      <c r="R1907" t="s">
        <v>184</v>
      </c>
      <c r="S1907" t="s">
        <v>185</v>
      </c>
      <c r="T1907" t="s">
        <v>186</v>
      </c>
      <c r="U1907" t="s">
        <v>38</v>
      </c>
      <c r="V1907" t="s">
        <v>39</v>
      </c>
      <c r="W1907" t="s">
        <v>369</v>
      </c>
      <c r="X1907" t="s">
        <v>216</v>
      </c>
      <c r="Y1907" t="s">
        <v>42</v>
      </c>
    </row>
    <row r="1908" spans="1:25" x14ac:dyDescent="0.25">
      <c r="A1908">
        <v>10262</v>
      </c>
      <c r="B1908">
        <v>46</v>
      </c>
      <c r="C1908" t="s">
        <v>3483</v>
      </c>
      <c r="D1908">
        <v>11</v>
      </c>
      <c r="E1908" t="s">
        <v>3487</v>
      </c>
      <c r="F1908" t="s">
        <v>1525</v>
      </c>
      <c r="G1908" t="s">
        <v>591</v>
      </c>
      <c r="H1908">
        <v>2</v>
      </c>
      <c r="I1908">
        <v>6</v>
      </c>
      <c r="J1908">
        <v>2004</v>
      </c>
      <c r="K1908" t="s">
        <v>1354</v>
      </c>
      <c r="L1908">
        <v>65</v>
      </c>
      <c r="M1908" t="s">
        <v>3465</v>
      </c>
      <c r="N1908" t="s">
        <v>268</v>
      </c>
      <c r="O1908" t="s">
        <v>269</v>
      </c>
      <c r="P1908" t="s">
        <v>270</v>
      </c>
      <c r="Q1908" t="s">
        <v>34</v>
      </c>
      <c r="R1908" t="s">
        <v>271</v>
      </c>
      <c r="S1908" t="s">
        <v>34</v>
      </c>
      <c r="T1908" t="s">
        <v>272</v>
      </c>
      <c r="U1908" t="s">
        <v>273</v>
      </c>
      <c r="V1908" t="s">
        <v>52</v>
      </c>
      <c r="W1908" t="s">
        <v>274</v>
      </c>
      <c r="X1908" t="s">
        <v>275</v>
      </c>
      <c r="Y1908" t="s">
        <v>65</v>
      </c>
    </row>
    <row r="1909" spans="1:25" x14ac:dyDescent="0.25">
      <c r="A1909">
        <v>10274</v>
      </c>
      <c r="B1909">
        <v>24</v>
      </c>
      <c r="C1909" t="s">
        <v>3488</v>
      </c>
      <c r="D1909">
        <v>3</v>
      </c>
      <c r="E1909" t="s">
        <v>3489</v>
      </c>
      <c r="F1909" t="s">
        <v>637</v>
      </c>
      <c r="G1909" t="s">
        <v>28</v>
      </c>
      <c r="H1909">
        <v>3</v>
      </c>
      <c r="I1909">
        <v>7</v>
      </c>
      <c r="J1909">
        <v>2004</v>
      </c>
      <c r="K1909" t="s">
        <v>1354</v>
      </c>
      <c r="L1909">
        <v>65</v>
      </c>
      <c r="M1909" t="s">
        <v>3465</v>
      </c>
      <c r="N1909" t="s">
        <v>439</v>
      </c>
      <c r="O1909" t="s">
        <v>182</v>
      </c>
      <c r="P1909" t="s">
        <v>440</v>
      </c>
      <c r="Q1909" t="s">
        <v>34</v>
      </c>
      <c r="R1909" t="s">
        <v>441</v>
      </c>
      <c r="S1909" t="s">
        <v>185</v>
      </c>
      <c r="T1909" t="s">
        <v>442</v>
      </c>
      <c r="U1909" t="s">
        <v>38</v>
      </c>
      <c r="V1909" t="s">
        <v>39</v>
      </c>
      <c r="W1909" t="s">
        <v>421</v>
      </c>
      <c r="X1909" t="s">
        <v>443</v>
      </c>
      <c r="Y1909" t="s">
        <v>42</v>
      </c>
    </row>
    <row r="1910" spans="1:25" x14ac:dyDescent="0.25">
      <c r="A1910">
        <v>10284</v>
      </c>
      <c r="B1910">
        <v>39</v>
      </c>
      <c r="C1910" t="s">
        <v>3480</v>
      </c>
      <c r="D1910">
        <v>13</v>
      </c>
      <c r="E1910" t="s">
        <v>3490</v>
      </c>
      <c r="F1910" t="s">
        <v>1528</v>
      </c>
      <c r="G1910" t="s">
        <v>28</v>
      </c>
      <c r="H1910">
        <v>3</v>
      </c>
      <c r="I1910">
        <v>8</v>
      </c>
      <c r="J1910">
        <v>2004</v>
      </c>
      <c r="K1910" t="s">
        <v>1354</v>
      </c>
      <c r="L1910">
        <v>65</v>
      </c>
      <c r="M1910" t="s">
        <v>3465</v>
      </c>
      <c r="N1910" t="s">
        <v>1327</v>
      </c>
      <c r="O1910" t="s">
        <v>1328</v>
      </c>
      <c r="P1910" t="s">
        <v>1329</v>
      </c>
      <c r="Q1910" t="s">
        <v>34</v>
      </c>
      <c r="R1910" t="s">
        <v>1330</v>
      </c>
      <c r="S1910" t="s">
        <v>34</v>
      </c>
      <c r="T1910" t="s">
        <v>1331</v>
      </c>
      <c r="U1910" t="s">
        <v>112</v>
      </c>
      <c r="V1910" t="s">
        <v>52</v>
      </c>
      <c r="W1910" t="s">
        <v>1332</v>
      </c>
      <c r="X1910" t="s">
        <v>1333</v>
      </c>
      <c r="Y1910" t="s">
        <v>42</v>
      </c>
    </row>
    <row r="1911" spans="1:25" x14ac:dyDescent="0.25">
      <c r="A1911">
        <v>10296</v>
      </c>
      <c r="B1911">
        <v>31</v>
      </c>
      <c r="C1911" t="s">
        <v>3491</v>
      </c>
      <c r="D1911">
        <v>9</v>
      </c>
      <c r="E1911" t="s">
        <v>3492</v>
      </c>
      <c r="F1911" t="s">
        <v>1530</v>
      </c>
      <c r="G1911" t="s">
        <v>28</v>
      </c>
      <c r="H1911">
        <v>3</v>
      </c>
      <c r="I1911">
        <v>9</v>
      </c>
      <c r="J1911">
        <v>2004</v>
      </c>
      <c r="K1911" t="s">
        <v>1354</v>
      </c>
      <c r="L1911">
        <v>65</v>
      </c>
      <c r="M1911" t="s">
        <v>3465</v>
      </c>
      <c r="N1911" t="s">
        <v>1531</v>
      </c>
      <c r="O1911" t="s">
        <v>1532</v>
      </c>
      <c r="P1911" t="s">
        <v>1533</v>
      </c>
      <c r="Q1911" t="s">
        <v>34</v>
      </c>
      <c r="R1911" t="s">
        <v>1534</v>
      </c>
      <c r="S1911" t="s">
        <v>34</v>
      </c>
      <c r="T1911" t="s">
        <v>1535</v>
      </c>
      <c r="U1911" t="s">
        <v>810</v>
      </c>
      <c r="V1911" t="s">
        <v>52</v>
      </c>
      <c r="W1911" t="s">
        <v>1536</v>
      </c>
      <c r="X1911" t="s">
        <v>150</v>
      </c>
      <c r="Y1911" t="s">
        <v>42</v>
      </c>
    </row>
    <row r="1912" spans="1:25" x14ac:dyDescent="0.25">
      <c r="A1912">
        <v>10307</v>
      </c>
      <c r="B1912">
        <v>22</v>
      </c>
      <c r="C1912" t="s">
        <v>3480</v>
      </c>
      <c r="D1912">
        <v>3</v>
      </c>
      <c r="E1912" t="s">
        <v>3493</v>
      </c>
      <c r="F1912" t="s">
        <v>663</v>
      </c>
      <c r="G1912" t="s">
        <v>28</v>
      </c>
      <c r="H1912">
        <v>4</v>
      </c>
      <c r="I1912">
        <v>10</v>
      </c>
      <c r="J1912">
        <v>2004</v>
      </c>
      <c r="K1912" t="s">
        <v>1354</v>
      </c>
      <c r="L1912">
        <v>65</v>
      </c>
      <c r="M1912" t="s">
        <v>3465</v>
      </c>
      <c r="N1912" t="s">
        <v>329</v>
      </c>
      <c r="O1912" t="s">
        <v>330</v>
      </c>
      <c r="P1912" t="s">
        <v>331</v>
      </c>
      <c r="Q1912" t="s">
        <v>34</v>
      </c>
      <c r="R1912" t="s">
        <v>332</v>
      </c>
      <c r="S1912" t="s">
        <v>214</v>
      </c>
      <c r="T1912" t="s">
        <v>333</v>
      </c>
      <c r="U1912" t="s">
        <v>38</v>
      </c>
      <c r="V1912" t="s">
        <v>39</v>
      </c>
      <c r="W1912" t="s">
        <v>334</v>
      </c>
      <c r="X1912" t="s">
        <v>335</v>
      </c>
      <c r="Y1912" t="s">
        <v>42</v>
      </c>
    </row>
    <row r="1913" spans="1:25" x14ac:dyDescent="0.25">
      <c r="A1913">
        <v>10316</v>
      </c>
      <c r="B1913">
        <v>47</v>
      </c>
      <c r="C1913" t="s">
        <v>3494</v>
      </c>
      <c r="D1913">
        <v>11</v>
      </c>
      <c r="E1913" t="s">
        <v>3495</v>
      </c>
      <c r="F1913" t="s">
        <v>665</v>
      </c>
      <c r="G1913" t="s">
        <v>28</v>
      </c>
      <c r="H1913">
        <v>4</v>
      </c>
      <c r="I1913">
        <v>11</v>
      </c>
      <c r="J1913">
        <v>2004</v>
      </c>
      <c r="K1913" t="s">
        <v>1354</v>
      </c>
      <c r="L1913">
        <v>65</v>
      </c>
      <c r="M1913" t="s">
        <v>3465</v>
      </c>
      <c r="N1913" t="s">
        <v>666</v>
      </c>
      <c r="O1913" t="s">
        <v>667</v>
      </c>
      <c r="P1913" t="s">
        <v>668</v>
      </c>
      <c r="Q1913" t="s">
        <v>34</v>
      </c>
      <c r="R1913" t="s">
        <v>669</v>
      </c>
      <c r="S1913" t="s">
        <v>670</v>
      </c>
      <c r="T1913" t="s">
        <v>671</v>
      </c>
      <c r="U1913" t="s">
        <v>262</v>
      </c>
      <c r="V1913" t="s">
        <v>52</v>
      </c>
      <c r="W1913" t="s">
        <v>672</v>
      </c>
      <c r="X1913" t="s">
        <v>673</v>
      </c>
      <c r="Y1913" t="s">
        <v>65</v>
      </c>
    </row>
    <row r="1914" spans="1:25" x14ac:dyDescent="0.25">
      <c r="A1914">
        <v>10328</v>
      </c>
      <c r="B1914">
        <v>20</v>
      </c>
      <c r="C1914" t="s">
        <v>3466</v>
      </c>
      <c r="D1914">
        <v>2</v>
      </c>
      <c r="E1914" t="s">
        <v>3467</v>
      </c>
      <c r="F1914" t="s">
        <v>2490</v>
      </c>
      <c r="G1914" t="s">
        <v>28</v>
      </c>
      <c r="H1914">
        <v>4</v>
      </c>
      <c r="I1914">
        <v>11</v>
      </c>
      <c r="J1914">
        <v>2004</v>
      </c>
      <c r="K1914" t="s">
        <v>1354</v>
      </c>
      <c r="L1914">
        <v>65</v>
      </c>
      <c r="M1914" t="s">
        <v>3465</v>
      </c>
      <c r="N1914" t="s">
        <v>1369</v>
      </c>
      <c r="O1914" t="s">
        <v>1370</v>
      </c>
      <c r="P1914" t="s">
        <v>1371</v>
      </c>
      <c r="Q1914" t="s">
        <v>34</v>
      </c>
      <c r="R1914" t="s">
        <v>1372</v>
      </c>
      <c r="S1914" t="s">
        <v>34</v>
      </c>
      <c r="T1914" t="s">
        <v>1373</v>
      </c>
      <c r="U1914" t="s">
        <v>396</v>
      </c>
      <c r="V1914" t="s">
        <v>52</v>
      </c>
      <c r="W1914" t="s">
        <v>1374</v>
      </c>
      <c r="X1914" t="s">
        <v>1375</v>
      </c>
      <c r="Y1914" t="s">
        <v>42</v>
      </c>
    </row>
    <row r="1915" spans="1:25" x14ac:dyDescent="0.25">
      <c r="A1915">
        <v>10339</v>
      </c>
      <c r="B1915">
        <v>29</v>
      </c>
      <c r="C1915" t="s">
        <v>3496</v>
      </c>
      <c r="D1915">
        <v>14</v>
      </c>
      <c r="E1915" t="s">
        <v>3497</v>
      </c>
      <c r="F1915" t="s">
        <v>519</v>
      </c>
      <c r="G1915" t="s">
        <v>28</v>
      </c>
      <c r="H1915">
        <v>4</v>
      </c>
      <c r="I1915">
        <v>11</v>
      </c>
      <c r="J1915">
        <v>2004</v>
      </c>
      <c r="K1915" t="s">
        <v>1354</v>
      </c>
      <c r="L1915">
        <v>65</v>
      </c>
      <c r="M1915" t="s">
        <v>3465</v>
      </c>
      <c r="N1915" t="s">
        <v>380</v>
      </c>
      <c r="O1915" t="s">
        <v>381</v>
      </c>
      <c r="P1915" t="s">
        <v>382</v>
      </c>
      <c r="Q1915" t="s">
        <v>34</v>
      </c>
      <c r="R1915" t="s">
        <v>383</v>
      </c>
      <c r="S1915" t="s">
        <v>384</v>
      </c>
      <c r="T1915" t="s">
        <v>385</v>
      </c>
      <c r="U1915" t="s">
        <v>307</v>
      </c>
      <c r="V1915" t="s">
        <v>307</v>
      </c>
      <c r="W1915" t="s">
        <v>386</v>
      </c>
      <c r="X1915" t="s">
        <v>387</v>
      </c>
      <c r="Y1915" t="s">
        <v>42</v>
      </c>
    </row>
    <row r="1916" spans="1:25" x14ac:dyDescent="0.25">
      <c r="A1916">
        <v>10351</v>
      </c>
      <c r="B1916">
        <v>38</v>
      </c>
      <c r="C1916" t="s">
        <v>3498</v>
      </c>
      <c r="D1916">
        <v>4</v>
      </c>
      <c r="E1916" t="s">
        <v>3499</v>
      </c>
      <c r="F1916" t="s">
        <v>1552</v>
      </c>
      <c r="G1916" t="s">
        <v>28</v>
      </c>
      <c r="H1916">
        <v>4</v>
      </c>
      <c r="I1916">
        <v>12</v>
      </c>
      <c r="J1916">
        <v>2004</v>
      </c>
      <c r="K1916" t="s">
        <v>1354</v>
      </c>
      <c r="L1916">
        <v>65</v>
      </c>
      <c r="M1916" t="s">
        <v>3465</v>
      </c>
      <c r="N1916" t="s">
        <v>574</v>
      </c>
      <c r="O1916" t="s">
        <v>575</v>
      </c>
      <c r="P1916" t="s">
        <v>576</v>
      </c>
      <c r="Q1916" t="s">
        <v>34</v>
      </c>
      <c r="R1916" t="s">
        <v>577</v>
      </c>
      <c r="S1916" t="s">
        <v>34</v>
      </c>
      <c r="T1916" t="s">
        <v>578</v>
      </c>
      <c r="U1916" t="s">
        <v>262</v>
      </c>
      <c r="V1916" t="s">
        <v>52</v>
      </c>
      <c r="W1916" t="s">
        <v>84</v>
      </c>
      <c r="X1916" t="s">
        <v>579</v>
      </c>
      <c r="Y1916" t="s">
        <v>42</v>
      </c>
    </row>
    <row r="1917" spans="1:25" x14ac:dyDescent="0.25">
      <c r="A1917">
        <v>10361</v>
      </c>
      <c r="B1917">
        <v>34</v>
      </c>
      <c r="C1917" t="s">
        <v>77</v>
      </c>
      <c r="D1917">
        <v>6</v>
      </c>
      <c r="E1917" t="s">
        <v>3500</v>
      </c>
      <c r="F1917" t="s">
        <v>232</v>
      </c>
      <c r="G1917" t="s">
        <v>28</v>
      </c>
      <c r="H1917">
        <v>4</v>
      </c>
      <c r="I1917">
        <v>12</v>
      </c>
      <c r="J1917">
        <v>2004</v>
      </c>
      <c r="K1917" t="s">
        <v>1354</v>
      </c>
      <c r="L1917">
        <v>65</v>
      </c>
      <c r="M1917" t="s">
        <v>3465</v>
      </c>
      <c r="N1917" t="s">
        <v>233</v>
      </c>
      <c r="O1917" t="s">
        <v>234</v>
      </c>
      <c r="P1917" t="s">
        <v>235</v>
      </c>
      <c r="Q1917" t="s">
        <v>236</v>
      </c>
      <c r="R1917" t="s">
        <v>237</v>
      </c>
      <c r="S1917" t="s">
        <v>238</v>
      </c>
      <c r="T1917" t="s">
        <v>239</v>
      </c>
      <c r="U1917" t="s">
        <v>139</v>
      </c>
      <c r="V1917" t="s">
        <v>140</v>
      </c>
      <c r="W1917" t="s">
        <v>240</v>
      </c>
      <c r="X1917" t="s">
        <v>241</v>
      </c>
      <c r="Y1917" t="s">
        <v>65</v>
      </c>
    </row>
    <row r="1918" spans="1:25" x14ac:dyDescent="0.25">
      <c r="A1918">
        <v>10373</v>
      </c>
      <c r="B1918">
        <v>46</v>
      </c>
      <c r="C1918" t="s">
        <v>3501</v>
      </c>
      <c r="D1918">
        <v>11</v>
      </c>
      <c r="E1918" t="s">
        <v>3502</v>
      </c>
      <c r="F1918" t="s">
        <v>687</v>
      </c>
      <c r="G1918" t="s">
        <v>28</v>
      </c>
      <c r="H1918">
        <v>1</v>
      </c>
      <c r="I1918">
        <v>1</v>
      </c>
      <c r="J1918">
        <v>2005</v>
      </c>
      <c r="K1918" t="s">
        <v>1354</v>
      </c>
      <c r="L1918">
        <v>65</v>
      </c>
      <c r="M1918" t="s">
        <v>3465</v>
      </c>
      <c r="N1918" t="s">
        <v>688</v>
      </c>
      <c r="O1918" t="s">
        <v>689</v>
      </c>
      <c r="P1918" t="s">
        <v>690</v>
      </c>
      <c r="Q1918" t="s">
        <v>34</v>
      </c>
      <c r="R1918" t="s">
        <v>691</v>
      </c>
      <c r="S1918" t="s">
        <v>34</v>
      </c>
      <c r="T1918" t="s">
        <v>692</v>
      </c>
      <c r="U1918" t="s">
        <v>196</v>
      </c>
      <c r="V1918" t="s">
        <v>52</v>
      </c>
      <c r="W1918" t="s">
        <v>693</v>
      </c>
      <c r="X1918" t="s">
        <v>694</v>
      </c>
      <c r="Y1918" t="s">
        <v>65</v>
      </c>
    </row>
    <row r="1919" spans="1:25" x14ac:dyDescent="0.25">
      <c r="A1919">
        <v>10386</v>
      </c>
      <c r="B1919">
        <v>35</v>
      </c>
      <c r="C1919" t="s">
        <v>3503</v>
      </c>
      <c r="D1919">
        <v>9</v>
      </c>
      <c r="E1919" t="s">
        <v>3504</v>
      </c>
      <c r="F1919" t="s">
        <v>1557</v>
      </c>
      <c r="G1919" t="s">
        <v>724</v>
      </c>
      <c r="H1919">
        <v>1</v>
      </c>
      <c r="I1919">
        <v>3</v>
      </c>
      <c r="J1919">
        <v>2005</v>
      </c>
      <c r="K1919" t="s">
        <v>1354</v>
      </c>
      <c r="L1919">
        <v>65</v>
      </c>
      <c r="M1919" t="s">
        <v>3465</v>
      </c>
      <c r="N1919" t="s">
        <v>268</v>
      </c>
      <c r="O1919" t="s">
        <v>269</v>
      </c>
      <c r="P1919" t="s">
        <v>270</v>
      </c>
      <c r="Q1919" t="s">
        <v>34</v>
      </c>
      <c r="R1919" t="s">
        <v>271</v>
      </c>
      <c r="S1919" t="s">
        <v>34</v>
      </c>
      <c r="T1919" t="s">
        <v>272</v>
      </c>
      <c r="U1919" t="s">
        <v>273</v>
      </c>
      <c r="V1919" t="s">
        <v>52</v>
      </c>
      <c r="W1919" t="s">
        <v>274</v>
      </c>
      <c r="X1919" t="s">
        <v>275</v>
      </c>
      <c r="Y1919" t="s">
        <v>42</v>
      </c>
    </row>
    <row r="1920" spans="1:25" x14ac:dyDescent="0.25">
      <c r="A1920">
        <v>10398</v>
      </c>
      <c r="B1920">
        <v>34</v>
      </c>
      <c r="C1920" t="s">
        <v>3480</v>
      </c>
      <c r="D1920">
        <v>13</v>
      </c>
      <c r="E1920" t="s">
        <v>3505</v>
      </c>
      <c r="F1920" t="s">
        <v>1559</v>
      </c>
      <c r="G1920" t="s">
        <v>28</v>
      </c>
      <c r="H1920">
        <v>1</v>
      </c>
      <c r="I1920">
        <v>3</v>
      </c>
      <c r="J1920">
        <v>2005</v>
      </c>
      <c r="K1920" t="s">
        <v>1354</v>
      </c>
      <c r="L1920">
        <v>65</v>
      </c>
      <c r="M1920" t="s">
        <v>3465</v>
      </c>
      <c r="N1920" t="s">
        <v>46</v>
      </c>
      <c r="O1920" t="s">
        <v>47</v>
      </c>
      <c r="P1920" t="s">
        <v>48</v>
      </c>
      <c r="Q1920" t="s">
        <v>34</v>
      </c>
      <c r="R1920" t="s">
        <v>49</v>
      </c>
      <c r="S1920" t="s">
        <v>34</v>
      </c>
      <c r="T1920" t="s">
        <v>50</v>
      </c>
      <c r="U1920" t="s">
        <v>51</v>
      </c>
      <c r="V1920" t="s">
        <v>52</v>
      </c>
      <c r="W1920" t="s">
        <v>53</v>
      </c>
      <c r="X1920" t="s">
        <v>54</v>
      </c>
      <c r="Y1920" t="s">
        <v>42</v>
      </c>
    </row>
    <row r="1921" spans="1:25" x14ac:dyDescent="0.25">
      <c r="A1921">
        <v>10400</v>
      </c>
      <c r="B1921">
        <v>38</v>
      </c>
      <c r="C1921" t="s">
        <v>2448</v>
      </c>
      <c r="D1921">
        <v>3</v>
      </c>
      <c r="E1921" t="s">
        <v>2449</v>
      </c>
      <c r="F1921" t="s">
        <v>700</v>
      </c>
      <c r="G1921" t="s">
        <v>28</v>
      </c>
      <c r="H1921">
        <v>2</v>
      </c>
      <c r="I1921">
        <v>4</v>
      </c>
      <c r="J1921">
        <v>2005</v>
      </c>
      <c r="K1921" t="s">
        <v>1354</v>
      </c>
      <c r="L1921">
        <v>65</v>
      </c>
      <c r="M1921" t="s">
        <v>3465</v>
      </c>
      <c r="N1921" t="s">
        <v>701</v>
      </c>
      <c r="O1921" t="s">
        <v>702</v>
      </c>
      <c r="P1921" t="s">
        <v>703</v>
      </c>
      <c r="Q1921" t="s">
        <v>34</v>
      </c>
      <c r="R1921" t="s">
        <v>704</v>
      </c>
      <c r="S1921" t="s">
        <v>73</v>
      </c>
      <c r="T1921" t="s">
        <v>92</v>
      </c>
      <c r="U1921" t="s">
        <v>38</v>
      </c>
      <c r="V1921" t="s">
        <v>39</v>
      </c>
      <c r="W1921" t="s">
        <v>149</v>
      </c>
      <c r="X1921" t="s">
        <v>705</v>
      </c>
      <c r="Y1921" t="s">
        <v>42</v>
      </c>
    </row>
    <row r="1922" spans="1:25" x14ac:dyDescent="0.25">
      <c r="A1922">
        <v>10415</v>
      </c>
      <c r="B1922">
        <v>18</v>
      </c>
      <c r="C1922" t="s">
        <v>3485</v>
      </c>
      <c r="D1922">
        <v>2</v>
      </c>
      <c r="E1922" t="s">
        <v>3506</v>
      </c>
      <c r="F1922" t="s">
        <v>2499</v>
      </c>
      <c r="G1922" t="s">
        <v>267</v>
      </c>
      <c r="H1922">
        <v>2</v>
      </c>
      <c r="I1922">
        <v>5</v>
      </c>
      <c r="J1922">
        <v>2005</v>
      </c>
      <c r="K1922" t="s">
        <v>1354</v>
      </c>
      <c r="L1922">
        <v>65</v>
      </c>
      <c r="M1922" t="s">
        <v>3465</v>
      </c>
      <c r="N1922" t="s">
        <v>1380</v>
      </c>
      <c r="O1922" t="s">
        <v>1381</v>
      </c>
      <c r="P1922" t="s">
        <v>1382</v>
      </c>
      <c r="Q1922" t="s">
        <v>34</v>
      </c>
      <c r="R1922" t="s">
        <v>1383</v>
      </c>
      <c r="S1922" t="s">
        <v>137</v>
      </c>
      <c r="T1922" t="s">
        <v>1384</v>
      </c>
      <c r="U1922" t="s">
        <v>139</v>
      </c>
      <c r="V1922" t="s">
        <v>140</v>
      </c>
      <c r="W1922" t="s">
        <v>1385</v>
      </c>
      <c r="X1922" t="s">
        <v>1386</v>
      </c>
      <c r="Y1922" t="s">
        <v>42</v>
      </c>
    </row>
    <row r="1923" spans="1:25" x14ac:dyDescent="0.25">
      <c r="A1923">
        <v>10110</v>
      </c>
      <c r="B1923">
        <v>37</v>
      </c>
      <c r="C1923" t="s">
        <v>77</v>
      </c>
      <c r="D1923">
        <v>14</v>
      </c>
      <c r="E1923" t="s">
        <v>3507</v>
      </c>
      <c r="F1923" t="s">
        <v>1464</v>
      </c>
      <c r="G1923" t="s">
        <v>28</v>
      </c>
      <c r="H1923">
        <v>1</v>
      </c>
      <c r="I1923">
        <v>3</v>
      </c>
      <c r="J1923">
        <v>2003</v>
      </c>
      <c r="K1923" t="s">
        <v>278</v>
      </c>
      <c r="L1923">
        <v>107</v>
      </c>
      <c r="M1923" t="s">
        <v>3508</v>
      </c>
      <c r="N1923" t="s">
        <v>927</v>
      </c>
      <c r="O1923" t="s">
        <v>928</v>
      </c>
      <c r="P1923" t="s">
        <v>929</v>
      </c>
      <c r="Q1923" t="s">
        <v>34</v>
      </c>
      <c r="R1923" t="s">
        <v>930</v>
      </c>
      <c r="S1923" t="s">
        <v>34</v>
      </c>
      <c r="T1923" t="s">
        <v>931</v>
      </c>
      <c r="U1923" t="s">
        <v>262</v>
      </c>
      <c r="V1923" t="s">
        <v>52</v>
      </c>
      <c r="W1923" t="s">
        <v>932</v>
      </c>
      <c r="X1923" t="s">
        <v>137</v>
      </c>
      <c r="Y1923" t="s">
        <v>65</v>
      </c>
    </row>
    <row r="1924" spans="1:25" x14ac:dyDescent="0.25">
      <c r="A1924">
        <v>10124</v>
      </c>
      <c r="B1924">
        <v>43</v>
      </c>
      <c r="C1924" t="s">
        <v>77</v>
      </c>
      <c r="D1924">
        <v>13</v>
      </c>
      <c r="E1924" t="s">
        <v>3509</v>
      </c>
      <c r="F1924" t="s">
        <v>1360</v>
      </c>
      <c r="G1924" t="s">
        <v>28</v>
      </c>
      <c r="H1924">
        <v>2</v>
      </c>
      <c r="I1924">
        <v>5</v>
      </c>
      <c r="J1924">
        <v>2003</v>
      </c>
      <c r="K1924" t="s">
        <v>278</v>
      </c>
      <c r="L1924">
        <v>107</v>
      </c>
      <c r="M1924" t="s">
        <v>3508</v>
      </c>
      <c r="N1924" t="s">
        <v>1318</v>
      </c>
      <c r="O1924" t="s">
        <v>1319</v>
      </c>
      <c r="P1924" t="s">
        <v>1320</v>
      </c>
      <c r="Q1924" t="s">
        <v>34</v>
      </c>
      <c r="R1924" t="s">
        <v>1321</v>
      </c>
      <c r="S1924" t="s">
        <v>1322</v>
      </c>
      <c r="T1924" t="s">
        <v>1323</v>
      </c>
      <c r="U1924" t="s">
        <v>38</v>
      </c>
      <c r="V1924" t="s">
        <v>39</v>
      </c>
      <c r="W1924" t="s">
        <v>168</v>
      </c>
      <c r="X1924" t="s">
        <v>705</v>
      </c>
      <c r="Y1924" t="s">
        <v>65</v>
      </c>
    </row>
    <row r="1925" spans="1:25" x14ac:dyDescent="0.25">
      <c r="A1925">
        <v>10148</v>
      </c>
      <c r="B1925">
        <v>27</v>
      </c>
      <c r="C1925" t="s">
        <v>77</v>
      </c>
      <c r="D1925">
        <v>7</v>
      </c>
      <c r="E1925" t="s">
        <v>3510</v>
      </c>
      <c r="F1925" t="s">
        <v>1303</v>
      </c>
      <c r="G1925" t="s">
        <v>28</v>
      </c>
      <c r="H1925">
        <v>3</v>
      </c>
      <c r="I1925">
        <v>9</v>
      </c>
      <c r="J1925">
        <v>2003</v>
      </c>
      <c r="K1925" t="s">
        <v>278</v>
      </c>
      <c r="L1925">
        <v>107</v>
      </c>
      <c r="M1925" t="s">
        <v>3508</v>
      </c>
      <c r="N1925" t="s">
        <v>448</v>
      </c>
      <c r="O1925" t="s">
        <v>449</v>
      </c>
      <c r="P1925" t="s">
        <v>450</v>
      </c>
      <c r="Q1925" t="s">
        <v>451</v>
      </c>
      <c r="R1925" t="s">
        <v>452</v>
      </c>
      <c r="S1925" t="s">
        <v>238</v>
      </c>
      <c r="T1925" t="s">
        <v>453</v>
      </c>
      <c r="U1925" t="s">
        <v>139</v>
      </c>
      <c r="V1925" t="s">
        <v>140</v>
      </c>
      <c r="W1925" t="s">
        <v>454</v>
      </c>
      <c r="X1925" t="s">
        <v>455</v>
      </c>
      <c r="Y1925" t="s">
        <v>65</v>
      </c>
    </row>
    <row r="1926" spans="1:25" x14ac:dyDescent="0.25">
      <c r="A1926">
        <v>10161</v>
      </c>
      <c r="B1926">
        <v>30</v>
      </c>
      <c r="C1926" t="s">
        <v>77</v>
      </c>
      <c r="D1926">
        <v>6</v>
      </c>
      <c r="E1926" t="s">
        <v>3511</v>
      </c>
      <c r="F1926" t="s">
        <v>1305</v>
      </c>
      <c r="G1926" t="s">
        <v>28</v>
      </c>
      <c r="H1926">
        <v>4</v>
      </c>
      <c r="I1926">
        <v>10</v>
      </c>
      <c r="J1926">
        <v>2003</v>
      </c>
      <c r="K1926" t="s">
        <v>278</v>
      </c>
      <c r="L1926">
        <v>107</v>
      </c>
      <c r="M1926" t="s">
        <v>3508</v>
      </c>
      <c r="N1926" t="s">
        <v>934</v>
      </c>
      <c r="O1926" t="s">
        <v>935</v>
      </c>
      <c r="P1926" t="s">
        <v>936</v>
      </c>
      <c r="Q1926" t="s">
        <v>34</v>
      </c>
      <c r="R1926" t="s">
        <v>937</v>
      </c>
      <c r="S1926" t="s">
        <v>34</v>
      </c>
      <c r="T1926" t="s">
        <v>938</v>
      </c>
      <c r="U1926" t="s">
        <v>567</v>
      </c>
      <c r="V1926" t="s">
        <v>52</v>
      </c>
      <c r="W1926" t="s">
        <v>939</v>
      </c>
      <c r="X1926" t="s">
        <v>940</v>
      </c>
      <c r="Y1926" t="s">
        <v>65</v>
      </c>
    </row>
    <row r="1927" spans="1:25" x14ac:dyDescent="0.25">
      <c r="A1927">
        <v>10172</v>
      </c>
      <c r="B1927">
        <v>22</v>
      </c>
      <c r="C1927" t="s">
        <v>3512</v>
      </c>
      <c r="D1927">
        <v>4</v>
      </c>
      <c r="E1927" t="s">
        <v>3513</v>
      </c>
      <c r="F1927" t="s">
        <v>1306</v>
      </c>
      <c r="G1927" t="s">
        <v>28</v>
      </c>
      <c r="H1927">
        <v>4</v>
      </c>
      <c r="I1927">
        <v>11</v>
      </c>
      <c r="J1927">
        <v>2003</v>
      </c>
      <c r="K1927" t="s">
        <v>278</v>
      </c>
      <c r="L1927">
        <v>107</v>
      </c>
      <c r="M1927" t="s">
        <v>3508</v>
      </c>
      <c r="N1927" t="s">
        <v>162</v>
      </c>
      <c r="O1927" t="s">
        <v>163</v>
      </c>
      <c r="P1927" t="s">
        <v>164</v>
      </c>
      <c r="Q1927" t="s">
        <v>34</v>
      </c>
      <c r="R1927" t="s">
        <v>165</v>
      </c>
      <c r="S1927" t="s">
        <v>166</v>
      </c>
      <c r="T1927" t="s">
        <v>167</v>
      </c>
      <c r="U1927" t="s">
        <v>38</v>
      </c>
      <c r="V1927" t="s">
        <v>39</v>
      </c>
      <c r="W1927" t="s">
        <v>168</v>
      </c>
      <c r="X1927" t="s">
        <v>76</v>
      </c>
      <c r="Y1927" t="s">
        <v>42</v>
      </c>
    </row>
    <row r="1928" spans="1:25" x14ac:dyDescent="0.25">
      <c r="A1928">
        <v>10182</v>
      </c>
      <c r="B1928">
        <v>49</v>
      </c>
      <c r="C1928" t="s">
        <v>77</v>
      </c>
      <c r="D1928">
        <v>17</v>
      </c>
      <c r="E1928" t="s">
        <v>3514</v>
      </c>
      <c r="F1928" t="s">
        <v>802</v>
      </c>
      <c r="G1928" t="s">
        <v>28</v>
      </c>
      <c r="H1928">
        <v>4</v>
      </c>
      <c r="I1928">
        <v>11</v>
      </c>
      <c r="J1928">
        <v>2003</v>
      </c>
      <c r="K1928" t="s">
        <v>278</v>
      </c>
      <c r="L1928">
        <v>107</v>
      </c>
      <c r="M1928" t="s">
        <v>3508</v>
      </c>
      <c r="N1928" t="s">
        <v>417</v>
      </c>
      <c r="O1928" t="s">
        <v>418</v>
      </c>
      <c r="P1928" t="s">
        <v>419</v>
      </c>
      <c r="Q1928" t="s">
        <v>34</v>
      </c>
      <c r="R1928" t="s">
        <v>420</v>
      </c>
      <c r="S1928" t="s">
        <v>73</v>
      </c>
      <c r="T1928" t="s">
        <v>167</v>
      </c>
      <c r="U1928" t="s">
        <v>38</v>
      </c>
      <c r="V1928" t="s">
        <v>39</v>
      </c>
      <c r="W1928" t="s">
        <v>421</v>
      </c>
      <c r="X1928" t="s">
        <v>422</v>
      </c>
      <c r="Y1928" t="s">
        <v>65</v>
      </c>
    </row>
    <row r="1929" spans="1:25" x14ac:dyDescent="0.25">
      <c r="A1929">
        <v>10192</v>
      </c>
      <c r="B1929">
        <v>46</v>
      </c>
      <c r="C1929" t="s">
        <v>77</v>
      </c>
      <c r="D1929">
        <v>5</v>
      </c>
      <c r="E1929" t="s">
        <v>3515</v>
      </c>
      <c r="F1929" t="s">
        <v>804</v>
      </c>
      <c r="G1929" t="s">
        <v>28</v>
      </c>
      <c r="H1929">
        <v>4</v>
      </c>
      <c r="I1929">
        <v>11</v>
      </c>
      <c r="J1929">
        <v>2003</v>
      </c>
      <c r="K1929" t="s">
        <v>278</v>
      </c>
      <c r="L1929">
        <v>107</v>
      </c>
      <c r="M1929" t="s">
        <v>3508</v>
      </c>
      <c r="N1929" t="s">
        <v>425</v>
      </c>
      <c r="O1929" t="s">
        <v>426</v>
      </c>
      <c r="P1929" t="s">
        <v>427</v>
      </c>
      <c r="Q1929" t="s">
        <v>34</v>
      </c>
      <c r="R1929" t="s">
        <v>428</v>
      </c>
      <c r="S1929" t="s">
        <v>429</v>
      </c>
      <c r="T1929" t="s">
        <v>430</v>
      </c>
      <c r="U1929" t="s">
        <v>38</v>
      </c>
      <c r="V1929" t="s">
        <v>39</v>
      </c>
      <c r="W1929" t="s">
        <v>75</v>
      </c>
      <c r="X1929" t="s">
        <v>422</v>
      </c>
      <c r="Y1929" t="s">
        <v>65</v>
      </c>
    </row>
    <row r="1930" spans="1:25" x14ac:dyDescent="0.25">
      <c r="A1930">
        <v>10204</v>
      </c>
      <c r="B1930">
        <v>48</v>
      </c>
      <c r="C1930" t="s">
        <v>3516</v>
      </c>
      <c r="D1930">
        <v>11</v>
      </c>
      <c r="E1930" t="s">
        <v>3517</v>
      </c>
      <c r="F1930" t="s">
        <v>814</v>
      </c>
      <c r="G1930" t="s">
        <v>28</v>
      </c>
      <c r="H1930">
        <v>4</v>
      </c>
      <c r="I1930">
        <v>12</v>
      </c>
      <c r="J1930">
        <v>2003</v>
      </c>
      <c r="K1930" t="s">
        <v>278</v>
      </c>
      <c r="L1930">
        <v>107</v>
      </c>
      <c r="M1930" t="s">
        <v>3508</v>
      </c>
      <c r="N1930" t="s">
        <v>885</v>
      </c>
      <c r="O1930" t="s">
        <v>886</v>
      </c>
      <c r="P1930" t="s">
        <v>887</v>
      </c>
      <c r="Q1930" t="s">
        <v>888</v>
      </c>
      <c r="R1930" t="s">
        <v>35</v>
      </c>
      <c r="S1930" t="s">
        <v>36</v>
      </c>
      <c r="T1930" t="s">
        <v>37</v>
      </c>
      <c r="U1930" t="s">
        <v>38</v>
      </c>
      <c r="V1930" t="s">
        <v>39</v>
      </c>
      <c r="W1930" t="s">
        <v>75</v>
      </c>
      <c r="X1930" t="s">
        <v>889</v>
      </c>
      <c r="Y1930" t="s">
        <v>65</v>
      </c>
    </row>
    <row r="1931" spans="1:25" x14ac:dyDescent="0.25">
      <c r="A1931">
        <v>10212</v>
      </c>
      <c r="B1931">
        <v>46</v>
      </c>
      <c r="C1931" t="s">
        <v>3518</v>
      </c>
      <c r="D1931">
        <v>4</v>
      </c>
      <c r="E1931" t="s">
        <v>3519</v>
      </c>
      <c r="F1931" t="s">
        <v>1069</v>
      </c>
      <c r="G1931" t="s">
        <v>28</v>
      </c>
      <c r="H1931">
        <v>1</v>
      </c>
      <c r="I1931">
        <v>1</v>
      </c>
      <c r="J1931">
        <v>2004</v>
      </c>
      <c r="K1931" t="s">
        <v>278</v>
      </c>
      <c r="L1931">
        <v>107</v>
      </c>
      <c r="M1931" t="s">
        <v>3508</v>
      </c>
      <c r="N1931" t="s">
        <v>268</v>
      </c>
      <c r="O1931" t="s">
        <v>269</v>
      </c>
      <c r="P1931" t="s">
        <v>270</v>
      </c>
      <c r="Q1931" t="s">
        <v>34</v>
      </c>
      <c r="R1931" t="s">
        <v>271</v>
      </c>
      <c r="S1931" t="s">
        <v>34</v>
      </c>
      <c r="T1931" t="s">
        <v>272</v>
      </c>
      <c r="U1931" t="s">
        <v>273</v>
      </c>
      <c r="V1931" t="s">
        <v>52</v>
      </c>
      <c r="W1931" t="s">
        <v>274</v>
      </c>
      <c r="X1931" t="s">
        <v>275</v>
      </c>
      <c r="Y1931" t="s">
        <v>65</v>
      </c>
    </row>
    <row r="1932" spans="1:25" x14ac:dyDescent="0.25">
      <c r="A1932">
        <v>10226</v>
      </c>
      <c r="B1932">
        <v>48</v>
      </c>
      <c r="C1932" t="s">
        <v>3520</v>
      </c>
      <c r="D1932">
        <v>2</v>
      </c>
      <c r="E1932" t="s">
        <v>3521</v>
      </c>
      <c r="F1932" t="s">
        <v>1479</v>
      </c>
      <c r="G1932" t="s">
        <v>28</v>
      </c>
      <c r="H1932">
        <v>1</v>
      </c>
      <c r="I1932">
        <v>2</v>
      </c>
      <c r="J1932">
        <v>2004</v>
      </c>
      <c r="K1932" t="s">
        <v>278</v>
      </c>
      <c r="L1932">
        <v>107</v>
      </c>
      <c r="M1932" t="s">
        <v>3508</v>
      </c>
      <c r="N1932" t="s">
        <v>627</v>
      </c>
      <c r="O1932" t="s">
        <v>628</v>
      </c>
      <c r="P1932" t="s">
        <v>629</v>
      </c>
      <c r="Q1932" t="s">
        <v>34</v>
      </c>
      <c r="R1932" t="s">
        <v>630</v>
      </c>
      <c r="S1932" t="s">
        <v>73</v>
      </c>
      <c r="T1932" t="s">
        <v>631</v>
      </c>
      <c r="U1932" t="s">
        <v>38</v>
      </c>
      <c r="V1932" t="s">
        <v>39</v>
      </c>
      <c r="W1932" t="s">
        <v>362</v>
      </c>
      <c r="X1932" t="s">
        <v>422</v>
      </c>
      <c r="Y1932" t="s">
        <v>65</v>
      </c>
    </row>
    <row r="1933" spans="1:25" x14ac:dyDescent="0.25">
      <c r="A1933">
        <v>10241</v>
      </c>
      <c r="B1933">
        <v>27</v>
      </c>
      <c r="C1933" t="s">
        <v>3522</v>
      </c>
      <c r="D1933">
        <v>9</v>
      </c>
      <c r="E1933" t="s">
        <v>3523</v>
      </c>
      <c r="F1933" t="s">
        <v>1313</v>
      </c>
      <c r="G1933" t="s">
        <v>28</v>
      </c>
      <c r="H1933">
        <v>2</v>
      </c>
      <c r="I1933">
        <v>4</v>
      </c>
      <c r="J1933">
        <v>2004</v>
      </c>
      <c r="K1933" t="s">
        <v>278</v>
      </c>
      <c r="L1933">
        <v>107</v>
      </c>
      <c r="M1933" t="s">
        <v>3508</v>
      </c>
      <c r="N1933" t="s">
        <v>1255</v>
      </c>
      <c r="O1933" t="s">
        <v>1256</v>
      </c>
      <c r="P1933" t="s">
        <v>1257</v>
      </c>
      <c r="Q1933" t="s">
        <v>34</v>
      </c>
      <c r="R1933" t="s">
        <v>1258</v>
      </c>
      <c r="S1933" t="s">
        <v>34</v>
      </c>
      <c r="T1933" t="s">
        <v>1259</v>
      </c>
      <c r="U1933" t="s">
        <v>51</v>
      </c>
      <c r="V1933" t="s">
        <v>52</v>
      </c>
      <c r="W1933" t="s">
        <v>1260</v>
      </c>
      <c r="X1933" t="s">
        <v>1261</v>
      </c>
      <c r="Y1933" t="s">
        <v>42</v>
      </c>
    </row>
    <row r="1934" spans="1:25" x14ac:dyDescent="0.25">
      <c r="A1934">
        <v>10267</v>
      </c>
      <c r="B1934">
        <v>43</v>
      </c>
      <c r="C1934" t="s">
        <v>77</v>
      </c>
      <c r="D1934">
        <v>6</v>
      </c>
      <c r="E1934" t="s">
        <v>3524</v>
      </c>
      <c r="F1934" t="s">
        <v>2717</v>
      </c>
      <c r="G1934" t="s">
        <v>28</v>
      </c>
      <c r="H1934">
        <v>3</v>
      </c>
      <c r="I1934">
        <v>7</v>
      </c>
      <c r="J1934">
        <v>2004</v>
      </c>
      <c r="K1934" t="s">
        <v>278</v>
      </c>
      <c r="L1934">
        <v>107</v>
      </c>
      <c r="M1934" t="s">
        <v>3508</v>
      </c>
      <c r="N1934" t="s">
        <v>885</v>
      </c>
      <c r="O1934" t="s">
        <v>886</v>
      </c>
      <c r="P1934" t="s">
        <v>887</v>
      </c>
      <c r="Q1934" t="s">
        <v>888</v>
      </c>
      <c r="R1934" t="s">
        <v>35</v>
      </c>
      <c r="S1934" t="s">
        <v>36</v>
      </c>
      <c r="T1934" t="s">
        <v>37</v>
      </c>
      <c r="U1934" t="s">
        <v>38</v>
      </c>
      <c r="V1934" t="s">
        <v>39</v>
      </c>
      <c r="W1934" t="s">
        <v>75</v>
      </c>
      <c r="X1934" t="s">
        <v>889</v>
      </c>
      <c r="Y1934" t="s">
        <v>65</v>
      </c>
    </row>
    <row r="1935" spans="1:25" x14ac:dyDescent="0.25">
      <c r="A1935">
        <v>10279</v>
      </c>
      <c r="B1935">
        <v>48</v>
      </c>
      <c r="C1935" t="s">
        <v>77</v>
      </c>
      <c r="D1935">
        <v>6</v>
      </c>
      <c r="E1935" t="s">
        <v>3525</v>
      </c>
      <c r="F1935" t="s">
        <v>2720</v>
      </c>
      <c r="G1935" t="s">
        <v>28</v>
      </c>
      <c r="H1935">
        <v>3</v>
      </c>
      <c r="I1935">
        <v>8</v>
      </c>
      <c r="J1935">
        <v>2004</v>
      </c>
      <c r="K1935" t="s">
        <v>278</v>
      </c>
      <c r="L1935">
        <v>107</v>
      </c>
      <c r="M1935" t="s">
        <v>3508</v>
      </c>
      <c r="N1935" t="s">
        <v>268</v>
      </c>
      <c r="O1935" t="s">
        <v>269</v>
      </c>
      <c r="P1935" t="s">
        <v>270</v>
      </c>
      <c r="Q1935" t="s">
        <v>34</v>
      </c>
      <c r="R1935" t="s">
        <v>271</v>
      </c>
      <c r="S1935" t="s">
        <v>34</v>
      </c>
      <c r="T1935" t="s">
        <v>272</v>
      </c>
      <c r="U1935" t="s">
        <v>273</v>
      </c>
      <c r="V1935" t="s">
        <v>52</v>
      </c>
      <c r="W1935" t="s">
        <v>274</v>
      </c>
      <c r="X1935" t="s">
        <v>275</v>
      </c>
      <c r="Y1935" t="s">
        <v>65</v>
      </c>
    </row>
    <row r="1936" spans="1:25" x14ac:dyDescent="0.25">
      <c r="A1936">
        <v>10288</v>
      </c>
      <c r="B1936">
        <v>41</v>
      </c>
      <c r="C1936" t="s">
        <v>77</v>
      </c>
      <c r="D1936">
        <v>12</v>
      </c>
      <c r="E1936" t="s">
        <v>3526</v>
      </c>
      <c r="F1936" t="s">
        <v>1485</v>
      </c>
      <c r="G1936" t="s">
        <v>28</v>
      </c>
      <c r="H1936">
        <v>3</v>
      </c>
      <c r="I1936">
        <v>9</v>
      </c>
      <c r="J1936">
        <v>2004</v>
      </c>
      <c r="K1936" t="s">
        <v>278</v>
      </c>
      <c r="L1936">
        <v>107</v>
      </c>
      <c r="M1936" t="s">
        <v>3508</v>
      </c>
      <c r="N1936" t="s">
        <v>743</v>
      </c>
      <c r="O1936" t="s">
        <v>744</v>
      </c>
      <c r="P1936" t="s">
        <v>745</v>
      </c>
      <c r="Q1936" t="s">
        <v>746</v>
      </c>
      <c r="R1936" t="s">
        <v>305</v>
      </c>
      <c r="S1936" t="s">
        <v>34</v>
      </c>
      <c r="T1936" t="s">
        <v>747</v>
      </c>
      <c r="U1936" t="s">
        <v>305</v>
      </c>
      <c r="V1936" t="s">
        <v>140</v>
      </c>
      <c r="W1936" t="s">
        <v>748</v>
      </c>
      <c r="X1936" t="s">
        <v>749</v>
      </c>
      <c r="Y1936" t="s">
        <v>65</v>
      </c>
    </row>
    <row r="1937" spans="1:25" x14ac:dyDescent="0.25">
      <c r="A1937">
        <v>10301</v>
      </c>
      <c r="B1937">
        <v>22</v>
      </c>
      <c r="C1937" t="s">
        <v>3527</v>
      </c>
      <c r="D1937">
        <v>2</v>
      </c>
      <c r="E1937" t="s">
        <v>3528</v>
      </c>
      <c r="F1937" t="s">
        <v>1326</v>
      </c>
      <c r="G1937" t="s">
        <v>28</v>
      </c>
      <c r="H1937">
        <v>4</v>
      </c>
      <c r="I1937">
        <v>10</v>
      </c>
      <c r="J1937">
        <v>2003</v>
      </c>
      <c r="K1937" t="s">
        <v>278</v>
      </c>
      <c r="L1937">
        <v>107</v>
      </c>
      <c r="M1937" t="s">
        <v>3508</v>
      </c>
      <c r="N1937" t="s">
        <v>1327</v>
      </c>
      <c r="O1937" t="s">
        <v>1328</v>
      </c>
      <c r="P1937" t="s">
        <v>1329</v>
      </c>
      <c r="Q1937" t="s">
        <v>34</v>
      </c>
      <c r="R1937" t="s">
        <v>1330</v>
      </c>
      <c r="S1937" t="s">
        <v>34</v>
      </c>
      <c r="T1937" t="s">
        <v>1331</v>
      </c>
      <c r="U1937" t="s">
        <v>112</v>
      </c>
      <c r="V1937" t="s">
        <v>52</v>
      </c>
      <c r="W1937" t="s">
        <v>1332</v>
      </c>
      <c r="X1937" t="s">
        <v>1333</v>
      </c>
      <c r="Y1937" t="s">
        <v>42</v>
      </c>
    </row>
    <row r="1938" spans="1:25" x14ac:dyDescent="0.25">
      <c r="A1938">
        <v>10311</v>
      </c>
      <c r="B1938">
        <v>46</v>
      </c>
      <c r="C1938" t="s">
        <v>3520</v>
      </c>
      <c r="D1938">
        <v>7</v>
      </c>
      <c r="E1938" t="s">
        <v>3529</v>
      </c>
      <c r="F1938" t="s">
        <v>856</v>
      </c>
      <c r="G1938" t="s">
        <v>28</v>
      </c>
      <c r="H1938">
        <v>4</v>
      </c>
      <c r="I1938">
        <v>10</v>
      </c>
      <c r="J1938">
        <v>2004</v>
      </c>
      <c r="K1938" t="s">
        <v>278</v>
      </c>
      <c r="L1938">
        <v>107</v>
      </c>
      <c r="M1938" t="s">
        <v>3508</v>
      </c>
      <c r="N1938" t="s">
        <v>268</v>
      </c>
      <c r="O1938" t="s">
        <v>269</v>
      </c>
      <c r="P1938" t="s">
        <v>270</v>
      </c>
      <c r="Q1938" t="s">
        <v>34</v>
      </c>
      <c r="R1938" t="s">
        <v>271</v>
      </c>
      <c r="S1938" t="s">
        <v>34</v>
      </c>
      <c r="T1938" t="s">
        <v>272</v>
      </c>
      <c r="U1938" t="s">
        <v>273</v>
      </c>
      <c r="V1938" t="s">
        <v>52</v>
      </c>
      <c r="W1938" t="s">
        <v>274</v>
      </c>
      <c r="X1938" t="s">
        <v>275</v>
      </c>
      <c r="Y1938" t="s">
        <v>65</v>
      </c>
    </row>
    <row r="1939" spans="1:25" x14ac:dyDescent="0.25">
      <c r="A1939">
        <v>10321</v>
      </c>
      <c r="B1939">
        <v>21</v>
      </c>
      <c r="C1939" t="s">
        <v>3530</v>
      </c>
      <c r="D1939">
        <v>4</v>
      </c>
      <c r="E1939" t="s">
        <v>3531</v>
      </c>
      <c r="F1939" t="s">
        <v>424</v>
      </c>
      <c r="G1939" t="s">
        <v>28</v>
      </c>
      <c r="H1939">
        <v>4</v>
      </c>
      <c r="I1939">
        <v>11</v>
      </c>
      <c r="J1939">
        <v>2004</v>
      </c>
      <c r="K1939" t="s">
        <v>278</v>
      </c>
      <c r="L1939">
        <v>107</v>
      </c>
      <c r="M1939" t="s">
        <v>3508</v>
      </c>
      <c r="N1939" t="s">
        <v>248</v>
      </c>
      <c r="O1939" t="s">
        <v>249</v>
      </c>
      <c r="P1939" t="s">
        <v>250</v>
      </c>
      <c r="Q1939" t="s">
        <v>34</v>
      </c>
      <c r="R1939" t="s">
        <v>251</v>
      </c>
      <c r="S1939" t="s">
        <v>185</v>
      </c>
      <c r="T1939" t="s">
        <v>252</v>
      </c>
      <c r="U1939" t="s">
        <v>38</v>
      </c>
      <c r="V1939" t="s">
        <v>39</v>
      </c>
      <c r="W1939" t="s">
        <v>253</v>
      </c>
      <c r="X1939" t="s">
        <v>254</v>
      </c>
      <c r="Y1939" t="s">
        <v>42</v>
      </c>
    </row>
    <row r="1940" spans="1:25" x14ac:dyDescent="0.25">
      <c r="A1940">
        <v>10332</v>
      </c>
      <c r="B1940">
        <v>31</v>
      </c>
      <c r="C1940" t="s">
        <v>3532</v>
      </c>
      <c r="D1940">
        <v>13</v>
      </c>
      <c r="E1940" t="s">
        <v>3533</v>
      </c>
      <c r="F1940" t="s">
        <v>1337</v>
      </c>
      <c r="G1940" t="s">
        <v>28</v>
      </c>
      <c r="H1940">
        <v>4</v>
      </c>
      <c r="I1940">
        <v>11</v>
      </c>
      <c r="J1940">
        <v>2004</v>
      </c>
      <c r="K1940" t="s">
        <v>278</v>
      </c>
      <c r="L1940">
        <v>107</v>
      </c>
      <c r="M1940" t="s">
        <v>3508</v>
      </c>
      <c r="N1940" t="s">
        <v>927</v>
      </c>
      <c r="O1940" t="s">
        <v>928</v>
      </c>
      <c r="P1940" t="s">
        <v>929</v>
      </c>
      <c r="Q1940" t="s">
        <v>34</v>
      </c>
      <c r="R1940" t="s">
        <v>930</v>
      </c>
      <c r="S1940" t="s">
        <v>34</v>
      </c>
      <c r="T1940" t="s">
        <v>931</v>
      </c>
      <c r="U1940" t="s">
        <v>262</v>
      </c>
      <c r="V1940" t="s">
        <v>52</v>
      </c>
      <c r="W1940" t="s">
        <v>932</v>
      </c>
      <c r="X1940" t="s">
        <v>137</v>
      </c>
      <c r="Y1940" t="s">
        <v>42</v>
      </c>
    </row>
    <row r="1941" spans="1:25" x14ac:dyDescent="0.25">
      <c r="A1941">
        <v>10346</v>
      </c>
      <c r="B1941">
        <v>26</v>
      </c>
      <c r="C1941" t="s">
        <v>3534</v>
      </c>
      <c r="D1941">
        <v>6</v>
      </c>
      <c r="E1941" t="s">
        <v>3535</v>
      </c>
      <c r="F1941" t="s">
        <v>434</v>
      </c>
      <c r="G1941" t="s">
        <v>28</v>
      </c>
      <c r="H1941">
        <v>4</v>
      </c>
      <c r="I1941">
        <v>11</v>
      </c>
      <c r="J1941">
        <v>2004</v>
      </c>
      <c r="K1941" t="s">
        <v>278</v>
      </c>
      <c r="L1941">
        <v>107</v>
      </c>
      <c r="M1941" t="s">
        <v>3508</v>
      </c>
      <c r="N1941" t="s">
        <v>1318</v>
      </c>
      <c r="O1941" t="s">
        <v>1319</v>
      </c>
      <c r="P1941" t="s">
        <v>1320</v>
      </c>
      <c r="Q1941" t="s">
        <v>34</v>
      </c>
      <c r="R1941" t="s">
        <v>1321</v>
      </c>
      <c r="S1941" t="s">
        <v>1322</v>
      </c>
      <c r="T1941" t="s">
        <v>1323</v>
      </c>
      <c r="U1941" t="s">
        <v>38</v>
      </c>
      <c r="V1941" t="s">
        <v>39</v>
      </c>
      <c r="W1941" t="s">
        <v>168</v>
      </c>
      <c r="X1941" t="s">
        <v>705</v>
      </c>
      <c r="Y1941" t="s">
        <v>42</v>
      </c>
    </row>
    <row r="1942" spans="1:25" x14ac:dyDescent="0.25">
      <c r="A1942">
        <v>10368</v>
      </c>
      <c r="B1942">
        <v>20</v>
      </c>
      <c r="C1942" t="s">
        <v>3536</v>
      </c>
      <c r="D1942">
        <v>4</v>
      </c>
      <c r="E1942" t="s">
        <v>3537</v>
      </c>
      <c r="F1942" t="s">
        <v>3181</v>
      </c>
      <c r="G1942" t="s">
        <v>28</v>
      </c>
      <c r="H1942">
        <v>1</v>
      </c>
      <c r="I1942">
        <v>1</v>
      </c>
      <c r="J1942">
        <v>2005</v>
      </c>
      <c r="K1942" t="s">
        <v>278</v>
      </c>
      <c r="L1942">
        <v>107</v>
      </c>
      <c r="M1942" t="s">
        <v>3508</v>
      </c>
      <c r="N1942" t="s">
        <v>417</v>
      </c>
      <c r="O1942" t="s">
        <v>418</v>
      </c>
      <c r="P1942" t="s">
        <v>419</v>
      </c>
      <c r="Q1942" t="s">
        <v>34</v>
      </c>
      <c r="R1942" t="s">
        <v>420</v>
      </c>
      <c r="S1942" t="s">
        <v>73</v>
      </c>
      <c r="T1942" t="s">
        <v>167</v>
      </c>
      <c r="U1942" t="s">
        <v>38</v>
      </c>
      <c r="V1942" t="s">
        <v>39</v>
      </c>
      <c r="W1942" t="s">
        <v>421</v>
      </c>
      <c r="X1942" t="s">
        <v>422</v>
      </c>
      <c r="Y1942" t="s">
        <v>42</v>
      </c>
    </row>
    <row r="1943" spans="1:25" x14ac:dyDescent="0.25">
      <c r="A1943">
        <v>10380</v>
      </c>
      <c r="B1943">
        <v>34</v>
      </c>
      <c r="C1943" t="s">
        <v>77</v>
      </c>
      <c r="D1943">
        <v>11</v>
      </c>
      <c r="E1943" t="s">
        <v>3538</v>
      </c>
      <c r="F1943" t="s">
        <v>1413</v>
      </c>
      <c r="G1943" t="s">
        <v>28</v>
      </c>
      <c r="H1943">
        <v>1</v>
      </c>
      <c r="I1943">
        <v>2</v>
      </c>
      <c r="J1943">
        <v>2005</v>
      </c>
      <c r="K1943" t="s">
        <v>278</v>
      </c>
      <c r="L1943">
        <v>107</v>
      </c>
      <c r="M1943" t="s">
        <v>3508</v>
      </c>
      <c r="N1943" t="s">
        <v>268</v>
      </c>
      <c r="O1943" t="s">
        <v>269</v>
      </c>
      <c r="P1943" t="s">
        <v>270</v>
      </c>
      <c r="Q1943" t="s">
        <v>34</v>
      </c>
      <c r="R1943" t="s">
        <v>271</v>
      </c>
      <c r="S1943" t="s">
        <v>34</v>
      </c>
      <c r="T1943" t="s">
        <v>272</v>
      </c>
      <c r="U1943" t="s">
        <v>273</v>
      </c>
      <c r="V1943" t="s">
        <v>52</v>
      </c>
      <c r="W1943" t="s">
        <v>274</v>
      </c>
      <c r="X1943" t="s">
        <v>275</v>
      </c>
      <c r="Y1943" t="s">
        <v>65</v>
      </c>
    </row>
    <row r="1944" spans="1:25" x14ac:dyDescent="0.25">
      <c r="A1944">
        <v>10407</v>
      </c>
      <c r="B1944">
        <v>43</v>
      </c>
      <c r="C1944" t="s">
        <v>3522</v>
      </c>
      <c r="D1944">
        <v>9</v>
      </c>
      <c r="E1944" t="s">
        <v>3539</v>
      </c>
      <c r="F1944" t="s">
        <v>1498</v>
      </c>
      <c r="G1944" t="s">
        <v>708</v>
      </c>
      <c r="H1944">
        <v>2</v>
      </c>
      <c r="I1944">
        <v>4</v>
      </c>
      <c r="J1944">
        <v>2005</v>
      </c>
      <c r="K1944" t="s">
        <v>278</v>
      </c>
      <c r="L1944">
        <v>107</v>
      </c>
      <c r="M1944" t="s">
        <v>3508</v>
      </c>
      <c r="N1944" t="s">
        <v>701</v>
      </c>
      <c r="O1944" t="s">
        <v>702</v>
      </c>
      <c r="P1944" t="s">
        <v>703</v>
      </c>
      <c r="Q1944" t="s">
        <v>34</v>
      </c>
      <c r="R1944" t="s">
        <v>704</v>
      </c>
      <c r="S1944" t="s">
        <v>73</v>
      </c>
      <c r="T1944" t="s">
        <v>92</v>
      </c>
      <c r="U1944" t="s">
        <v>38</v>
      </c>
      <c r="V1944" t="s">
        <v>39</v>
      </c>
      <c r="W1944" t="s">
        <v>149</v>
      </c>
      <c r="X1944" t="s">
        <v>705</v>
      </c>
      <c r="Y1944" t="s">
        <v>65</v>
      </c>
    </row>
    <row r="1945" spans="1:25" x14ac:dyDescent="0.25">
      <c r="A1945">
        <v>10420</v>
      </c>
      <c r="B1945">
        <v>26</v>
      </c>
      <c r="C1945" t="s">
        <v>77</v>
      </c>
      <c r="D1945">
        <v>12</v>
      </c>
      <c r="E1945" t="s">
        <v>3540</v>
      </c>
      <c r="F1945" t="s">
        <v>1589</v>
      </c>
      <c r="G1945" t="s">
        <v>468</v>
      </c>
      <c r="H1945">
        <v>2</v>
      </c>
      <c r="I1945">
        <v>5</v>
      </c>
      <c r="J1945">
        <v>2005</v>
      </c>
      <c r="K1945" t="s">
        <v>278</v>
      </c>
      <c r="L1945">
        <v>107</v>
      </c>
      <c r="M1945" t="s">
        <v>3508</v>
      </c>
      <c r="N1945" t="s">
        <v>233</v>
      </c>
      <c r="O1945" t="s">
        <v>234</v>
      </c>
      <c r="P1945" t="s">
        <v>235</v>
      </c>
      <c r="Q1945" t="s">
        <v>236</v>
      </c>
      <c r="R1945" t="s">
        <v>237</v>
      </c>
      <c r="S1945" t="s">
        <v>238</v>
      </c>
      <c r="T1945" t="s">
        <v>239</v>
      </c>
      <c r="U1945" t="s">
        <v>139</v>
      </c>
      <c r="V1945" t="s">
        <v>140</v>
      </c>
      <c r="W1945" t="s">
        <v>240</v>
      </c>
      <c r="X1945" t="s">
        <v>241</v>
      </c>
      <c r="Y1945" t="s">
        <v>42</v>
      </c>
    </row>
    <row r="1946" spans="1:25" x14ac:dyDescent="0.25">
      <c r="A1946">
        <v>10105</v>
      </c>
      <c r="B1946">
        <v>50</v>
      </c>
      <c r="C1946" t="s">
        <v>3541</v>
      </c>
      <c r="D1946">
        <v>1</v>
      </c>
      <c r="E1946" t="s">
        <v>3542</v>
      </c>
      <c r="F1946" t="s">
        <v>560</v>
      </c>
      <c r="G1946" t="s">
        <v>28</v>
      </c>
      <c r="H1946">
        <v>1</v>
      </c>
      <c r="I1946">
        <v>2</v>
      </c>
      <c r="J1946">
        <v>2003</v>
      </c>
      <c r="K1946" t="s">
        <v>1354</v>
      </c>
      <c r="L1946">
        <v>83</v>
      </c>
      <c r="M1946" t="s">
        <v>3543</v>
      </c>
      <c r="N1946" t="s">
        <v>562</v>
      </c>
      <c r="O1946" t="s">
        <v>563</v>
      </c>
      <c r="P1946" t="s">
        <v>564</v>
      </c>
      <c r="Q1946" t="s">
        <v>34</v>
      </c>
      <c r="R1946" t="s">
        <v>565</v>
      </c>
      <c r="S1946" t="s">
        <v>34</v>
      </c>
      <c r="T1946" t="s">
        <v>566</v>
      </c>
      <c r="U1946" t="s">
        <v>567</v>
      </c>
      <c r="V1946" t="s">
        <v>52</v>
      </c>
      <c r="W1946" t="s">
        <v>568</v>
      </c>
      <c r="X1946" t="s">
        <v>569</v>
      </c>
      <c r="Y1946" t="s">
        <v>65</v>
      </c>
    </row>
    <row r="1947" spans="1:25" x14ac:dyDescent="0.25">
      <c r="A1947">
        <v>10119</v>
      </c>
      <c r="B1947">
        <v>35</v>
      </c>
      <c r="C1947" t="s">
        <v>3544</v>
      </c>
      <c r="D1947">
        <v>10</v>
      </c>
      <c r="E1947" t="s">
        <v>3545</v>
      </c>
      <c r="F1947" t="s">
        <v>571</v>
      </c>
      <c r="G1947" t="s">
        <v>28</v>
      </c>
      <c r="H1947">
        <v>2</v>
      </c>
      <c r="I1947">
        <v>4</v>
      </c>
      <c r="J1947">
        <v>2003</v>
      </c>
      <c r="K1947" t="s">
        <v>1354</v>
      </c>
      <c r="L1947">
        <v>83</v>
      </c>
      <c r="M1947" t="s">
        <v>3543</v>
      </c>
      <c r="N1947" t="s">
        <v>221</v>
      </c>
      <c r="O1947" t="s">
        <v>222</v>
      </c>
      <c r="P1947" t="s">
        <v>223</v>
      </c>
      <c r="Q1947" t="s">
        <v>34</v>
      </c>
      <c r="R1947" t="s">
        <v>224</v>
      </c>
      <c r="S1947" t="s">
        <v>34</v>
      </c>
      <c r="T1947" t="s">
        <v>225</v>
      </c>
      <c r="U1947" t="s">
        <v>226</v>
      </c>
      <c r="V1947" t="s">
        <v>52</v>
      </c>
      <c r="W1947" t="s">
        <v>227</v>
      </c>
      <c r="X1947" t="s">
        <v>228</v>
      </c>
      <c r="Y1947" t="s">
        <v>65</v>
      </c>
    </row>
    <row r="1948" spans="1:25" x14ac:dyDescent="0.25">
      <c r="A1948">
        <v>10129</v>
      </c>
      <c r="B1948">
        <v>50</v>
      </c>
      <c r="C1948" t="s">
        <v>3546</v>
      </c>
      <c r="D1948">
        <v>1</v>
      </c>
      <c r="E1948" t="s">
        <v>3547</v>
      </c>
      <c r="F1948" t="s">
        <v>573</v>
      </c>
      <c r="G1948" t="s">
        <v>28</v>
      </c>
      <c r="H1948">
        <v>2</v>
      </c>
      <c r="I1948">
        <v>6</v>
      </c>
      <c r="J1948">
        <v>2003</v>
      </c>
      <c r="K1948" t="s">
        <v>1354</v>
      </c>
      <c r="L1948">
        <v>83</v>
      </c>
      <c r="M1948" t="s">
        <v>3543</v>
      </c>
      <c r="N1948" t="s">
        <v>574</v>
      </c>
      <c r="O1948" t="s">
        <v>575</v>
      </c>
      <c r="P1948" t="s">
        <v>576</v>
      </c>
      <c r="Q1948" t="s">
        <v>34</v>
      </c>
      <c r="R1948" t="s">
        <v>577</v>
      </c>
      <c r="S1948" t="s">
        <v>34</v>
      </c>
      <c r="T1948" t="s">
        <v>578</v>
      </c>
      <c r="U1948" t="s">
        <v>262</v>
      </c>
      <c r="V1948" t="s">
        <v>52</v>
      </c>
      <c r="W1948" t="s">
        <v>84</v>
      </c>
      <c r="X1948" t="s">
        <v>579</v>
      </c>
      <c r="Y1948" t="s">
        <v>65</v>
      </c>
    </row>
    <row r="1949" spans="1:25" x14ac:dyDescent="0.25">
      <c r="A1949">
        <v>10143</v>
      </c>
      <c r="B1949">
        <v>23</v>
      </c>
      <c r="C1949" t="s">
        <v>3548</v>
      </c>
      <c r="D1949">
        <v>14</v>
      </c>
      <c r="E1949" t="s">
        <v>3549</v>
      </c>
      <c r="F1949" t="s">
        <v>581</v>
      </c>
      <c r="G1949" t="s">
        <v>28</v>
      </c>
      <c r="H1949">
        <v>3</v>
      </c>
      <c r="I1949">
        <v>8</v>
      </c>
      <c r="J1949">
        <v>2003</v>
      </c>
      <c r="K1949" t="s">
        <v>1354</v>
      </c>
      <c r="L1949">
        <v>83</v>
      </c>
      <c r="M1949" t="s">
        <v>3543</v>
      </c>
      <c r="N1949" t="s">
        <v>582</v>
      </c>
      <c r="O1949" t="s">
        <v>583</v>
      </c>
      <c r="P1949" t="s">
        <v>584</v>
      </c>
      <c r="Q1949" t="s">
        <v>34</v>
      </c>
      <c r="R1949" t="s">
        <v>251</v>
      </c>
      <c r="S1949" t="s">
        <v>185</v>
      </c>
      <c r="T1949" t="s">
        <v>252</v>
      </c>
      <c r="U1949" t="s">
        <v>38</v>
      </c>
      <c r="V1949" t="s">
        <v>39</v>
      </c>
      <c r="W1949" t="s">
        <v>585</v>
      </c>
      <c r="X1949" t="s">
        <v>586</v>
      </c>
      <c r="Y1949" t="s">
        <v>42</v>
      </c>
    </row>
    <row r="1950" spans="1:25" x14ac:dyDescent="0.25">
      <c r="A1950">
        <v>10155</v>
      </c>
      <c r="B1950">
        <v>37</v>
      </c>
      <c r="C1950" t="s">
        <v>3550</v>
      </c>
      <c r="D1950">
        <v>12</v>
      </c>
      <c r="E1950" t="s">
        <v>3551</v>
      </c>
      <c r="F1950" t="s">
        <v>588</v>
      </c>
      <c r="G1950" t="s">
        <v>28</v>
      </c>
      <c r="H1950">
        <v>4</v>
      </c>
      <c r="I1950">
        <v>10</v>
      </c>
      <c r="J1950">
        <v>2003</v>
      </c>
      <c r="K1950" t="s">
        <v>1354</v>
      </c>
      <c r="L1950">
        <v>83</v>
      </c>
      <c r="M1950" t="s">
        <v>3543</v>
      </c>
      <c r="N1950" t="s">
        <v>191</v>
      </c>
      <c r="O1950" t="s">
        <v>192</v>
      </c>
      <c r="P1950" t="s">
        <v>193</v>
      </c>
      <c r="Q1950" t="s">
        <v>34</v>
      </c>
      <c r="R1950" t="s">
        <v>194</v>
      </c>
      <c r="S1950" t="s">
        <v>34</v>
      </c>
      <c r="T1950" t="s">
        <v>195</v>
      </c>
      <c r="U1950" t="s">
        <v>196</v>
      </c>
      <c r="V1950" t="s">
        <v>52</v>
      </c>
      <c r="W1950" t="s">
        <v>197</v>
      </c>
      <c r="X1950" t="s">
        <v>198</v>
      </c>
      <c r="Y1950" t="s">
        <v>42</v>
      </c>
    </row>
    <row r="1951" spans="1:25" x14ac:dyDescent="0.25">
      <c r="A1951">
        <v>10167</v>
      </c>
      <c r="B1951">
        <v>29</v>
      </c>
      <c r="C1951" t="s">
        <v>3552</v>
      </c>
      <c r="D1951">
        <v>8</v>
      </c>
      <c r="E1951" t="s">
        <v>3553</v>
      </c>
      <c r="F1951" t="s">
        <v>590</v>
      </c>
      <c r="G1951" t="s">
        <v>591</v>
      </c>
      <c r="H1951">
        <v>4</v>
      </c>
      <c r="I1951">
        <v>10</v>
      </c>
      <c r="J1951">
        <v>2003</v>
      </c>
      <c r="K1951" t="s">
        <v>1354</v>
      </c>
      <c r="L1951">
        <v>83</v>
      </c>
      <c r="M1951" t="s">
        <v>3543</v>
      </c>
      <c r="N1951" t="s">
        <v>401</v>
      </c>
      <c r="O1951" t="s">
        <v>402</v>
      </c>
      <c r="P1951" t="s">
        <v>403</v>
      </c>
      <c r="Q1951" t="s">
        <v>34</v>
      </c>
      <c r="R1951" t="s">
        <v>404</v>
      </c>
      <c r="S1951" t="s">
        <v>34</v>
      </c>
      <c r="T1951" t="s">
        <v>405</v>
      </c>
      <c r="U1951" t="s">
        <v>287</v>
      </c>
      <c r="V1951" t="s">
        <v>52</v>
      </c>
      <c r="W1951" t="s">
        <v>406</v>
      </c>
      <c r="X1951" t="s">
        <v>316</v>
      </c>
      <c r="Y1951" t="s">
        <v>42</v>
      </c>
    </row>
    <row r="1952" spans="1:25" x14ac:dyDescent="0.25">
      <c r="A1952">
        <v>10178</v>
      </c>
      <c r="B1952">
        <v>21</v>
      </c>
      <c r="C1952" t="s">
        <v>3554</v>
      </c>
      <c r="D1952">
        <v>11</v>
      </c>
      <c r="E1952" t="s">
        <v>3555</v>
      </c>
      <c r="F1952" t="s">
        <v>593</v>
      </c>
      <c r="G1952" t="s">
        <v>28</v>
      </c>
      <c r="H1952">
        <v>4</v>
      </c>
      <c r="I1952">
        <v>11</v>
      </c>
      <c r="J1952">
        <v>2003</v>
      </c>
      <c r="K1952" t="s">
        <v>1354</v>
      </c>
      <c r="L1952">
        <v>83</v>
      </c>
      <c r="M1952" t="s">
        <v>3543</v>
      </c>
      <c r="N1952" t="s">
        <v>594</v>
      </c>
      <c r="O1952" t="s">
        <v>595</v>
      </c>
      <c r="P1952" t="s">
        <v>596</v>
      </c>
      <c r="Q1952" t="s">
        <v>34</v>
      </c>
      <c r="R1952" t="s">
        <v>597</v>
      </c>
      <c r="S1952" t="s">
        <v>34</v>
      </c>
      <c r="T1952" t="s">
        <v>598</v>
      </c>
      <c r="U1952" t="s">
        <v>51</v>
      </c>
      <c r="V1952" t="s">
        <v>52</v>
      </c>
      <c r="W1952" t="s">
        <v>599</v>
      </c>
      <c r="X1952" t="s">
        <v>600</v>
      </c>
      <c r="Y1952" t="s">
        <v>42</v>
      </c>
    </row>
    <row r="1953" spans="1:25" x14ac:dyDescent="0.25">
      <c r="A1953">
        <v>10186</v>
      </c>
      <c r="B1953">
        <v>36</v>
      </c>
      <c r="C1953" t="s">
        <v>3556</v>
      </c>
      <c r="D1953">
        <v>8</v>
      </c>
      <c r="E1953" t="s">
        <v>3557</v>
      </c>
      <c r="F1953" t="s">
        <v>602</v>
      </c>
      <c r="G1953" t="s">
        <v>28</v>
      </c>
      <c r="H1953">
        <v>4</v>
      </c>
      <c r="I1953">
        <v>11</v>
      </c>
      <c r="J1953">
        <v>2003</v>
      </c>
      <c r="K1953" t="s">
        <v>1354</v>
      </c>
      <c r="L1953">
        <v>83</v>
      </c>
      <c r="M1953" t="s">
        <v>3543</v>
      </c>
      <c r="N1953" t="s">
        <v>603</v>
      </c>
      <c r="O1953" t="s">
        <v>604</v>
      </c>
      <c r="P1953" t="s">
        <v>605</v>
      </c>
      <c r="Q1953" t="s">
        <v>34</v>
      </c>
      <c r="R1953" t="s">
        <v>577</v>
      </c>
      <c r="S1953" t="s">
        <v>34</v>
      </c>
      <c r="T1953" t="s">
        <v>606</v>
      </c>
      <c r="U1953" t="s">
        <v>262</v>
      </c>
      <c r="V1953" t="s">
        <v>52</v>
      </c>
      <c r="W1953" t="s">
        <v>607</v>
      </c>
      <c r="X1953" t="s">
        <v>608</v>
      </c>
      <c r="Y1953" t="s">
        <v>65</v>
      </c>
    </row>
    <row r="1954" spans="1:25" x14ac:dyDescent="0.25">
      <c r="A1954">
        <v>10197</v>
      </c>
      <c r="B1954">
        <v>22</v>
      </c>
      <c r="C1954" t="s">
        <v>3558</v>
      </c>
      <c r="D1954">
        <v>5</v>
      </c>
      <c r="E1954" t="s">
        <v>3559</v>
      </c>
      <c r="F1954" t="s">
        <v>610</v>
      </c>
      <c r="G1954" t="s">
        <v>28</v>
      </c>
      <c r="H1954">
        <v>4</v>
      </c>
      <c r="I1954">
        <v>11</v>
      </c>
      <c r="J1954">
        <v>2003</v>
      </c>
      <c r="K1954" t="s">
        <v>1354</v>
      </c>
      <c r="L1954">
        <v>83</v>
      </c>
      <c r="M1954" t="s">
        <v>3543</v>
      </c>
      <c r="N1954" t="s">
        <v>611</v>
      </c>
      <c r="O1954" t="s">
        <v>612</v>
      </c>
      <c r="P1954" t="s">
        <v>613</v>
      </c>
      <c r="Q1954" t="s">
        <v>34</v>
      </c>
      <c r="R1954" t="s">
        <v>614</v>
      </c>
      <c r="S1954" t="s">
        <v>34</v>
      </c>
      <c r="T1954" t="s">
        <v>615</v>
      </c>
      <c r="U1954" t="s">
        <v>273</v>
      </c>
      <c r="V1954" t="s">
        <v>52</v>
      </c>
      <c r="W1954" t="s">
        <v>616</v>
      </c>
      <c r="X1954" t="s">
        <v>617</v>
      </c>
      <c r="Y1954" t="s">
        <v>42</v>
      </c>
    </row>
    <row r="1955" spans="1:25" x14ac:dyDescent="0.25">
      <c r="A1955">
        <v>10209</v>
      </c>
      <c r="B1955">
        <v>22</v>
      </c>
      <c r="C1955" t="s">
        <v>3560</v>
      </c>
      <c r="D1955">
        <v>7</v>
      </c>
      <c r="E1955" t="s">
        <v>3561</v>
      </c>
      <c r="F1955" t="s">
        <v>619</v>
      </c>
      <c r="G1955" t="s">
        <v>28</v>
      </c>
      <c r="H1955">
        <v>1</v>
      </c>
      <c r="I1955">
        <v>1</v>
      </c>
      <c r="J1955">
        <v>2004</v>
      </c>
      <c r="K1955" t="s">
        <v>1354</v>
      </c>
      <c r="L1955">
        <v>83</v>
      </c>
      <c r="M1955" t="s">
        <v>3543</v>
      </c>
      <c r="N1955" t="s">
        <v>620</v>
      </c>
      <c r="O1955" t="s">
        <v>621</v>
      </c>
      <c r="P1955" t="s">
        <v>622</v>
      </c>
      <c r="Q1955" t="s">
        <v>34</v>
      </c>
      <c r="R1955" t="s">
        <v>623</v>
      </c>
      <c r="S1955" t="s">
        <v>73</v>
      </c>
      <c r="T1955" t="s">
        <v>34</v>
      </c>
      <c r="U1955" t="s">
        <v>38</v>
      </c>
      <c r="V1955" t="s">
        <v>39</v>
      </c>
      <c r="W1955" t="s">
        <v>624</v>
      </c>
      <c r="X1955" t="s">
        <v>150</v>
      </c>
      <c r="Y1955" t="s">
        <v>42</v>
      </c>
    </row>
    <row r="1956" spans="1:25" x14ac:dyDescent="0.25">
      <c r="A1956">
        <v>10222</v>
      </c>
      <c r="B1956">
        <v>46</v>
      </c>
      <c r="C1956" t="s">
        <v>3548</v>
      </c>
      <c r="D1956">
        <v>11</v>
      </c>
      <c r="E1956" t="s">
        <v>3562</v>
      </c>
      <c r="F1956" t="s">
        <v>626</v>
      </c>
      <c r="G1956" t="s">
        <v>28</v>
      </c>
      <c r="H1956">
        <v>1</v>
      </c>
      <c r="I1956">
        <v>2</v>
      </c>
      <c r="J1956">
        <v>2004</v>
      </c>
      <c r="K1956" t="s">
        <v>1354</v>
      </c>
      <c r="L1956">
        <v>83</v>
      </c>
      <c r="M1956" t="s">
        <v>3543</v>
      </c>
      <c r="N1956" t="s">
        <v>627</v>
      </c>
      <c r="O1956" t="s">
        <v>628</v>
      </c>
      <c r="P1956" t="s">
        <v>629</v>
      </c>
      <c r="Q1956" t="s">
        <v>34</v>
      </c>
      <c r="R1956" t="s">
        <v>630</v>
      </c>
      <c r="S1956" t="s">
        <v>73</v>
      </c>
      <c r="T1956" t="s">
        <v>631</v>
      </c>
      <c r="U1956" t="s">
        <v>38</v>
      </c>
      <c r="V1956" t="s">
        <v>39</v>
      </c>
      <c r="W1956" t="s">
        <v>362</v>
      </c>
      <c r="X1956" t="s">
        <v>422</v>
      </c>
      <c r="Y1956" t="s">
        <v>65</v>
      </c>
    </row>
    <row r="1957" spans="1:25" x14ac:dyDescent="0.25">
      <c r="A1957">
        <v>10248</v>
      </c>
      <c r="B1957">
        <v>23</v>
      </c>
      <c r="C1957" t="s">
        <v>3563</v>
      </c>
      <c r="D1957">
        <v>2</v>
      </c>
      <c r="E1957" t="s">
        <v>3564</v>
      </c>
      <c r="F1957" t="s">
        <v>633</v>
      </c>
      <c r="G1957" t="s">
        <v>591</v>
      </c>
      <c r="H1957">
        <v>2</v>
      </c>
      <c r="I1957">
        <v>5</v>
      </c>
      <c r="J1957">
        <v>2004</v>
      </c>
      <c r="K1957" t="s">
        <v>1354</v>
      </c>
      <c r="L1957">
        <v>83</v>
      </c>
      <c r="M1957" t="s">
        <v>3543</v>
      </c>
      <c r="N1957" t="s">
        <v>31</v>
      </c>
      <c r="O1957" t="s">
        <v>32</v>
      </c>
      <c r="P1957" t="s">
        <v>33</v>
      </c>
      <c r="Q1957" t="s">
        <v>34</v>
      </c>
      <c r="R1957" t="s">
        <v>35</v>
      </c>
      <c r="S1957" t="s">
        <v>36</v>
      </c>
      <c r="T1957" t="s">
        <v>37</v>
      </c>
      <c r="U1957" t="s">
        <v>38</v>
      </c>
      <c r="V1957" t="s">
        <v>39</v>
      </c>
      <c r="W1957" t="s">
        <v>40</v>
      </c>
      <c r="X1957" t="s">
        <v>41</v>
      </c>
      <c r="Y1957" t="s">
        <v>42</v>
      </c>
    </row>
    <row r="1958" spans="1:25" x14ac:dyDescent="0.25">
      <c r="A1958">
        <v>10262</v>
      </c>
      <c r="B1958">
        <v>49</v>
      </c>
      <c r="C1958" t="s">
        <v>3565</v>
      </c>
      <c r="D1958">
        <v>16</v>
      </c>
      <c r="E1958" t="s">
        <v>3566</v>
      </c>
      <c r="F1958" t="s">
        <v>1525</v>
      </c>
      <c r="G1958" t="s">
        <v>591</v>
      </c>
      <c r="H1958">
        <v>2</v>
      </c>
      <c r="I1958">
        <v>6</v>
      </c>
      <c r="J1958">
        <v>2004</v>
      </c>
      <c r="K1958" t="s">
        <v>1354</v>
      </c>
      <c r="L1958">
        <v>83</v>
      </c>
      <c r="M1958" t="s">
        <v>3543</v>
      </c>
      <c r="N1958" t="s">
        <v>268</v>
      </c>
      <c r="O1958" t="s">
        <v>269</v>
      </c>
      <c r="P1958" t="s">
        <v>270</v>
      </c>
      <c r="Q1958" t="s">
        <v>34</v>
      </c>
      <c r="R1958" t="s">
        <v>271</v>
      </c>
      <c r="S1958" t="s">
        <v>34</v>
      </c>
      <c r="T1958" t="s">
        <v>272</v>
      </c>
      <c r="U1958" t="s">
        <v>273</v>
      </c>
      <c r="V1958" t="s">
        <v>52</v>
      </c>
      <c r="W1958" t="s">
        <v>274</v>
      </c>
      <c r="X1958" t="s">
        <v>275</v>
      </c>
      <c r="Y1958" t="s">
        <v>65</v>
      </c>
    </row>
    <row r="1959" spans="1:25" x14ac:dyDescent="0.25">
      <c r="A1959">
        <v>10273</v>
      </c>
      <c r="B1959">
        <v>48</v>
      </c>
      <c r="C1959" t="s">
        <v>3567</v>
      </c>
      <c r="D1959">
        <v>3</v>
      </c>
      <c r="E1959" t="s">
        <v>3568</v>
      </c>
      <c r="F1959" t="s">
        <v>637</v>
      </c>
      <c r="G1959" t="s">
        <v>28</v>
      </c>
      <c r="H1959">
        <v>3</v>
      </c>
      <c r="I1959">
        <v>7</v>
      </c>
      <c r="J1959">
        <v>2004</v>
      </c>
      <c r="K1959" t="s">
        <v>1354</v>
      </c>
      <c r="L1959">
        <v>83</v>
      </c>
      <c r="M1959" t="s">
        <v>3543</v>
      </c>
      <c r="N1959" t="s">
        <v>638</v>
      </c>
      <c r="O1959" t="s">
        <v>639</v>
      </c>
      <c r="P1959" t="s">
        <v>640</v>
      </c>
      <c r="Q1959" t="s">
        <v>34</v>
      </c>
      <c r="R1959" t="s">
        <v>641</v>
      </c>
      <c r="S1959" t="s">
        <v>34</v>
      </c>
      <c r="T1959" t="s">
        <v>642</v>
      </c>
      <c r="U1959" t="s">
        <v>643</v>
      </c>
      <c r="V1959" t="s">
        <v>52</v>
      </c>
      <c r="W1959" t="s">
        <v>644</v>
      </c>
      <c r="X1959" t="s">
        <v>645</v>
      </c>
      <c r="Y1959" t="s">
        <v>65</v>
      </c>
    </row>
    <row r="1960" spans="1:25" x14ac:dyDescent="0.25">
      <c r="A1960">
        <v>10283</v>
      </c>
      <c r="B1960">
        <v>33</v>
      </c>
      <c r="C1960" t="s">
        <v>3569</v>
      </c>
      <c r="D1960">
        <v>5</v>
      </c>
      <c r="E1960" t="s">
        <v>3570</v>
      </c>
      <c r="F1960" t="s">
        <v>647</v>
      </c>
      <c r="G1960" t="s">
        <v>28</v>
      </c>
      <c r="H1960">
        <v>3</v>
      </c>
      <c r="I1960">
        <v>8</v>
      </c>
      <c r="J1960">
        <v>2004</v>
      </c>
      <c r="K1960" t="s">
        <v>1354</v>
      </c>
      <c r="L1960">
        <v>83</v>
      </c>
      <c r="M1960" t="s">
        <v>3543</v>
      </c>
      <c r="N1960" t="s">
        <v>648</v>
      </c>
      <c r="O1960" t="s">
        <v>649</v>
      </c>
      <c r="P1960" t="s">
        <v>650</v>
      </c>
      <c r="Q1960" t="s">
        <v>34</v>
      </c>
      <c r="R1960" t="s">
        <v>651</v>
      </c>
      <c r="S1960" t="s">
        <v>351</v>
      </c>
      <c r="T1960" t="s">
        <v>652</v>
      </c>
      <c r="U1960" t="s">
        <v>353</v>
      </c>
      <c r="V1960" t="s">
        <v>39</v>
      </c>
      <c r="W1960" t="s">
        <v>653</v>
      </c>
      <c r="X1960" t="s">
        <v>264</v>
      </c>
      <c r="Y1960" t="s">
        <v>42</v>
      </c>
    </row>
    <row r="1961" spans="1:25" x14ac:dyDescent="0.25">
      <c r="A1961">
        <v>10296</v>
      </c>
      <c r="B1961">
        <v>22</v>
      </c>
      <c r="C1961" t="s">
        <v>3571</v>
      </c>
      <c r="D1961">
        <v>14</v>
      </c>
      <c r="E1961" t="s">
        <v>3572</v>
      </c>
      <c r="F1961" t="s">
        <v>1530</v>
      </c>
      <c r="G1961" t="s">
        <v>28</v>
      </c>
      <c r="H1961">
        <v>3</v>
      </c>
      <c r="I1961">
        <v>9</v>
      </c>
      <c r="J1961">
        <v>2004</v>
      </c>
      <c r="K1961" t="s">
        <v>1354</v>
      </c>
      <c r="L1961">
        <v>83</v>
      </c>
      <c r="M1961" t="s">
        <v>3543</v>
      </c>
      <c r="N1961" t="s">
        <v>1531</v>
      </c>
      <c r="O1961" t="s">
        <v>1532</v>
      </c>
      <c r="P1961" t="s">
        <v>1533</v>
      </c>
      <c r="Q1961" t="s">
        <v>34</v>
      </c>
      <c r="R1961" t="s">
        <v>1534</v>
      </c>
      <c r="S1961" t="s">
        <v>34</v>
      </c>
      <c r="T1961" t="s">
        <v>1535</v>
      </c>
      <c r="U1961" t="s">
        <v>810</v>
      </c>
      <c r="V1961" t="s">
        <v>52</v>
      </c>
      <c r="W1961" t="s">
        <v>1536</v>
      </c>
      <c r="X1961" t="s">
        <v>150</v>
      </c>
      <c r="Y1961" t="s">
        <v>42</v>
      </c>
    </row>
    <row r="1962" spans="1:25" x14ac:dyDescent="0.25">
      <c r="A1962">
        <v>10307</v>
      </c>
      <c r="B1962">
        <v>22</v>
      </c>
      <c r="C1962" t="s">
        <v>3573</v>
      </c>
      <c r="D1962">
        <v>8</v>
      </c>
      <c r="E1962" t="s">
        <v>3574</v>
      </c>
      <c r="F1962" t="s">
        <v>663</v>
      </c>
      <c r="G1962" t="s">
        <v>28</v>
      </c>
      <c r="H1962">
        <v>4</v>
      </c>
      <c r="I1962">
        <v>10</v>
      </c>
      <c r="J1962">
        <v>2004</v>
      </c>
      <c r="K1962" t="s">
        <v>1354</v>
      </c>
      <c r="L1962">
        <v>83</v>
      </c>
      <c r="M1962" t="s">
        <v>3543</v>
      </c>
      <c r="N1962" t="s">
        <v>329</v>
      </c>
      <c r="O1962" t="s">
        <v>330</v>
      </c>
      <c r="P1962" t="s">
        <v>331</v>
      </c>
      <c r="Q1962" t="s">
        <v>34</v>
      </c>
      <c r="R1962" t="s">
        <v>332</v>
      </c>
      <c r="S1962" t="s">
        <v>214</v>
      </c>
      <c r="T1962" t="s">
        <v>333</v>
      </c>
      <c r="U1962" t="s">
        <v>38</v>
      </c>
      <c r="V1962" t="s">
        <v>39</v>
      </c>
      <c r="W1962" t="s">
        <v>334</v>
      </c>
      <c r="X1962" t="s">
        <v>335</v>
      </c>
      <c r="Y1962" t="s">
        <v>42</v>
      </c>
    </row>
    <row r="1963" spans="1:25" x14ac:dyDescent="0.25">
      <c r="A1963">
        <v>10316</v>
      </c>
      <c r="B1963">
        <v>25</v>
      </c>
      <c r="C1963" t="s">
        <v>3575</v>
      </c>
      <c r="D1963">
        <v>16</v>
      </c>
      <c r="E1963" t="s">
        <v>3576</v>
      </c>
      <c r="F1963" t="s">
        <v>665</v>
      </c>
      <c r="G1963" t="s">
        <v>28</v>
      </c>
      <c r="H1963">
        <v>4</v>
      </c>
      <c r="I1963">
        <v>11</v>
      </c>
      <c r="J1963">
        <v>2004</v>
      </c>
      <c r="K1963" t="s">
        <v>1354</v>
      </c>
      <c r="L1963">
        <v>83</v>
      </c>
      <c r="M1963" t="s">
        <v>3543</v>
      </c>
      <c r="N1963" t="s">
        <v>666</v>
      </c>
      <c r="O1963" t="s">
        <v>667</v>
      </c>
      <c r="P1963" t="s">
        <v>668</v>
      </c>
      <c r="Q1963" t="s">
        <v>34</v>
      </c>
      <c r="R1963" t="s">
        <v>669</v>
      </c>
      <c r="S1963" t="s">
        <v>670</v>
      </c>
      <c r="T1963" t="s">
        <v>671</v>
      </c>
      <c r="U1963" t="s">
        <v>262</v>
      </c>
      <c r="V1963" t="s">
        <v>52</v>
      </c>
      <c r="W1963" t="s">
        <v>672</v>
      </c>
      <c r="X1963" t="s">
        <v>673</v>
      </c>
      <c r="Y1963" t="s">
        <v>42</v>
      </c>
    </row>
    <row r="1964" spans="1:25" x14ac:dyDescent="0.25">
      <c r="A1964">
        <v>10326</v>
      </c>
      <c r="B1964">
        <v>20</v>
      </c>
      <c r="C1964" t="s">
        <v>3575</v>
      </c>
      <c r="D1964">
        <v>2</v>
      </c>
      <c r="E1964" t="s">
        <v>3577</v>
      </c>
      <c r="F1964" t="s">
        <v>2271</v>
      </c>
      <c r="G1964" t="s">
        <v>28</v>
      </c>
      <c r="H1964">
        <v>4</v>
      </c>
      <c r="I1964">
        <v>11</v>
      </c>
      <c r="J1964">
        <v>2004</v>
      </c>
      <c r="K1964" t="s">
        <v>1354</v>
      </c>
      <c r="L1964">
        <v>83</v>
      </c>
      <c r="M1964" t="s">
        <v>3543</v>
      </c>
      <c r="N1964" t="s">
        <v>282</v>
      </c>
      <c r="O1964" t="s">
        <v>283</v>
      </c>
      <c r="P1964" t="s">
        <v>284</v>
      </c>
      <c r="Q1964" t="s">
        <v>34</v>
      </c>
      <c r="R1964" t="s">
        <v>285</v>
      </c>
      <c r="S1964" t="s">
        <v>34</v>
      </c>
      <c r="T1964" t="s">
        <v>286</v>
      </c>
      <c r="U1964" t="s">
        <v>287</v>
      </c>
      <c r="V1964" t="s">
        <v>52</v>
      </c>
      <c r="W1964" t="s">
        <v>288</v>
      </c>
      <c r="X1964" t="s">
        <v>289</v>
      </c>
      <c r="Y1964" t="s">
        <v>42</v>
      </c>
    </row>
    <row r="1965" spans="1:25" x14ac:dyDescent="0.25">
      <c r="A1965">
        <v>10339</v>
      </c>
      <c r="B1965">
        <v>42</v>
      </c>
      <c r="C1965" t="s">
        <v>3578</v>
      </c>
      <c r="D1965">
        <v>16</v>
      </c>
      <c r="E1965" t="s">
        <v>3579</v>
      </c>
      <c r="F1965" t="s">
        <v>519</v>
      </c>
      <c r="G1965" t="s">
        <v>28</v>
      </c>
      <c r="H1965">
        <v>4</v>
      </c>
      <c r="I1965">
        <v>11</v>
      </c>
      <c r="J1965">
        <v>2004</v>
      </c>
      <c r="K1965" t="s">
        <v>1354</v>
      </c>
      <c r="L1965">
        <v>83</v>
      </c>
      <c r="M1965" t="s">
        <v>3543</v>
      </c>
      <c r="N1965" t="s">
        <v>380</v>
      </c>
      <c r="O1965" t="s">
        <v>381</v>
      </c>
      <c r="P1965" t="s">
        <v>382</v>
      </c>
      <c r="Q1965" t="s">
        <v>34</v>
      </c>
      <c r="R1965" t="s">
        <v>383</v>
      </c>
      <c r="S1965" t="s">
        <v>384</v>
      </c>
      <c r="T1965" t="s">
        <v>385</v>
      </c>
      <c r="U1965" t="s">
        <v>307</v>
      </c>
      <c r="V1965" t="s">
        <v>307</v>
      </c>
      <c r="W1965" t="s">
        <v>386</v>
      </c>
      <c r="X1965" t="s">
        <v>387</v>
      </c>
      <c r="Y1965" t="s">
        <v>42</v>
      </c>
    </row>
    <row r="1966" spans="1:25" x14ac:dyDescent="0.25">
      <c r="A1966">
        <v>10350</v>
      </c>
      <c r="B1966">
        <v>25</v>
      </c>
      <c r="C1966" t="s">
        <v>3580</v>
      </c>
      <c r="D1966">
        <v>10</v>
      </c>
      <c r="E1966" t="s">
        <v>3581</v>
      </c>
      <c r="F1966" t="s">
        <v>682</v>
      </c>
      <c r="G1966" t="s">
        <v>28</v>
      </c>
      <c r="H1966">
        <v>4</v>
      </c>
      <c r="I1966">
        <v>12</v>
      </c>
      <c r="J1966">
        <v>2004</v>
      </c>
      <c r="K1966" t="s">
        <v>1354</v>
      </c>
      <c r="L1966">
        <v>83</v>
      </c>
      <c r="M1966" t="s">
        <v>3543</v>
      </c>
      <c r="N1966" t="s">
        <v>268</v>
      </c>
      <c r="O1966" t="s">
        <v>269</v>
      </c>
      <c r="P1966" t="s">
        <v>270</v>
      </c>
      <c r="Q1966" t="s">
        <v>34</v>
      </c>
      <c r="R1966" t="s">
        <v>271</v>
      </c>
      <c r="S1966" t="s">
        <v>34</v>
      </c>
      <c r="T1966" t="s">
        <v>272</v>
      </c>
      <c r="U1966" t="s">
        <v>273</v>
      </c>
      <c r="V1966" t="s">
        <v>52</v>
      </c>
      <c r="W1966" t="s">
        <v>274</v>
      </c>
      <c r="X1966" t="s">
        <v>275</v>
      </c>
      <c r="Y1966" t="s">
        <v>42</v>
      </c>
    </row>
    <row r="1967" spans="1:25" x14ac:dyDescent="0.25">
      <c r="A1967">
        <v>10373</v>
      </c>
      <c r="B1967">
        <v>23</v>
      </c>
      <c r="C1967" t="s">
        <v>77</v>
      </c>
      <c r="D1967">
        <v>10</v>
      </c>
      <c r="E1967" t="s">
        <v>3582</v>
      </c>
      <c r="F1967" t="s">
        <v>687</v>
      </c>
      <c r="G1967" t="s">
        <v>28</v>
      </c>
      <c r="H1967">
        <v>1</v>
      </c>
      <c r="I1967">
        <v>1</v>
      </c>
      <c r="J1967">
        <v>2005</v>
      </c>
      <c r="K1967" t="s">
        <v>1354</v>
      </c>
      <c r="L1967">
        <v>83</v>
      </c>
      <c r="M1967" t="s">
        <v>3543</v>
      </c>
      <c r="N1967" t="s">
        <v>688</v>
      </c>
      <c r="O1967" t="s">
        <v>689</v>
      </c>
      <c r="P1967" t="s">
        <v>690</v>
      </c>
      <c r="Q1967" t="s">
        <v>34</v>
      </c>
      <c r="R1967" t="s">
        <v>691</v>
      </c>
      <c r="S1967" t="s">
        <v>34</v>
      </c>
      <c r="T1967" t="s">
        <v>692</v>
      </c>
      <c r="U1967" t="s">
        <v>196</v>
      </c>
      <c r="V1967" t="s">
        <v>52</v>
      </c>
      <c r="W1967" t="s">
        <v>693</v>
      </c>
      <c r="X1967" t="s">
        <v>694</v>
      </c>
      <c r="Y1967" t="s">
        <v>42</v>
      </c>
    </row>
    <row r="1968" spans="1:25" x14ac:dyDescent="0.25">
      <c r="A1968">
        <v>10385</v>
      </c>
      <c r="B1968">
        <v>37</v>
      </c>
      <c r="C1968" t="s">
        <v>3556</v>
      </c>
      <c r="D1968">
        <v>2</v>
      </c>
      <c r="E1968" t="s">
        <v>3583</v>
      </c>
      <c r="F1968" t="s">
        <v>3584</v>
      </c>
      <c r="G1968" t="s">
        <v>28</v>
      </c>
      <c r="H1968">
        <v>1</v>
      </c>
      <c r="I1968">
        <v>2</v>
      </c>
      <c r="J1968">
        <v>2005</v>
      </c>
      <c r="K1968" t="s">
        <v>1354</v>
      </c>
      <c r="L1968">
        <v>83</v>
      </c>
      <c r="M1968" t="s">
        <v>3543</v>
      </c>
      <c r="N1968" t="s">
        <v>417</v>
      </c>
      <c r="O1968" t="s">
        <v>418</v>
      </c>
      <c r="P1968" t="s">
        <v>419</v>
      </c>
      <c r="Q1968" t="s">
        <v>34</v>
      </c>
      <c r="R1968" t="s">
        <v>420</v>
      </c>
      <c r="S1968" t="s">
        <v>73</v>
      </c>
      <c r="T1968" t="s">
        <v>167</v>
      </c>
      <c r="U1968" t="s">
        <v>38</v>
      </c>
      <c r="V1968" t="s">
        <v>39</v>
      </c>
      <c r="W1968" t="s">
        <v>421</v>
      </c>
      <c r="X1968" t="s">
        <v>422</v>
      </c>
      <c r="Y1968" t="s">
        <v>65</v>
      </c>
    </row>
    <row r="1969" spans="1:25" x14ac:dyDescent="0.25">
      <c r="A1969">
        <v>10396</v>
      </c>
      <c r="B1969">
        <v>37</v>
      </c>
      <c r="C1969" t="s">
        <v>3544</v>
      </c>
      <c r="D1969">
        <v>8</v>
      </c>
      <c r="E1969" t="s">
        <v>3585</v>
      </c>
      <c r="F1969" t="s">
        <v>1124</v>
      </c>
      <c r="G1969" t="s">
        <v>28</v>
      </c>
      <c r="H1969">
        <v>1</v>
      </c>
      <c r="I1969">
        <v>3</v>
      </c>
      <c r="J1969">
        <v>2005</v>
      </c>
      <c r="K1969" t="s">
        <v>1354</v>
      </c>
      <c r="L1969">
        <v>83</v>
      </c>
      <c r="M1969" t="s">
        <v>3543</v>
      </c>
      <c r="N1969" t="s">
        <v>417</v>
      </c>
      <c r="O1969" t="s">
        <v>418</v>
      </c>
      <c r="P1969" t="s">
        <v>419</v>
      </c>
      <c r="Q1969" t="s">
        <v>34</v>
      </c>
      <c r="R1969" t="s">
        <v>420</v>
      </c>
      <c r="S1969" t="s">
        <v>73</v>
      </c>
      <c r="T1969" t="s">
        <v>167</v>
      </c>
      <c r="U1969" t="s">
        <v>38</v>
      </c>
      <c r="V1969" t="s">
        <v>39</v>
      </c>
      <c r="W1969" t="s">
        <v>421</v>
      </c>
      <c r="X1969" t="s">
        <v>422</v>
      </c>
      <c r="Y1969" t="s">
        <v>65</v>
      </c>
    </row>
    <row r="1970" spans="1:25" x14ac:dyDescent="0.25">
      <c r="A1970">
        <v>10400</v>
      </c>
      <c r="B1970">
        <v>42</v>
      </c>
      <c r="C1970" t="s">
        <v>3569</v>
      </c>
      <c r="D1970">
        <v>8</v>
      </c>
      <c r="E1970" t="s">
        <v>3586</v>
      </c>
      <c r="F1970" t="s">
        <v>700</v>
      </c>
      <c r="G1970" t="s">
        <v>28</v>
      </c>
      <c r="H1970">
        <v>2</v>
      </c>
      <c r="I1970">
        <v>4</v>
      </c>
      <c r="J1970">
        <v>2005</v>
      </c>
      <c r="K1970" t="s">
        <v>1354</v>
      </c>
      <c r="L1970">
        <v>83</v>
      </c>
      <c r="M1970" t="s">
        <v>3543</v>
      </c>
      <c r="N1970" t="s">
        <v>701</v>
      </c>
      <c r="O1970" t="s">
        <v>702</v>
      </c>
      <c r="P1970" t="s">
        <v>703</v>
      </c>
      <c r="Q1970" t="s">
        <v>34</v>
      </c>
      <c r="R1970" t="s">
        <v>704</v>
      </c>
      <c r="S1970" t="s">
        <v>73</v>
      </c>
      <c r="T1970" t="s">
        <v>92</v>
      </c>
      <c r="U1970" t="s">
        <v>38</v>
      </c>
      <c r="V1970" t="s">
        <v>39</v>
      </c>
      <c r="W1970" t="s">
        <v>149</v>
      </c>
      <c r="X1970" t="s">
        <v>705</v>
      </c>
      <c r="Y1970" t="s">
        <v>65</v>
      </c>
    </row>
    <row r="1971" spans="1:25" x14ac:dyDescent="0.25">
      <c r="A1971">
        <v>10414</v>
      </c>
      <c r="B1971">
        <v>51</v>
      </c>
      <c r="C1971" t="s">
        <v>3563</v>
      </c>
      <c r="D1971">
        <v>2</v>
      </c>
      <c r="E1971" t="s">
        <v>3587</v>
      </c>
      <c r="F1971" t="s">
        <v>707</v>
      </c>
      <c r="G1971" t="s">
        <v>708</v>
      </c>
      <c r="H1971">
        <v>2</v>
      </c>
      <c r="I1971">
        <v>5</v>
      </c>
      <c r="J1971">
        <v>2005</v>
      </c>
      <c r="K1971" t="s">
        <v>1354</v>
      </c>
      <c r="L1971">
        <v>83</v>
      </c>
      <c r="M1971" t="s">
        <v>3543</v>
      </c>
      <c r="N1971" t="s">
        <v>656</v>
      </c>
      <c r="O1971" t="s">
        <v>657</v>
      </c>
      <c r="P1971" t="s">
        <v>658</v>
      </c>
      <c r="Q1971" t="s">
        <v>34</v>
      </c>
      <c r="R1971" t="s">
        <v>659</v>
      </c>
      <c r="S1971" t="s">
        <v>185</v>
      </c>
      <c r="T1971" t="s">
        <v>660</v>
      </c>
      <c r="U1971" t="s">
        <v>38</v>
      </c>
      <c r="V1971" t="s">
        <v>39</v>
      </c>
      <c r="W1971" t="s">
        <v>661</v>
      </c>
      <c r="X1971" t="s">
        <v>94</v>
      </c>
      <c r="Y1971" t="s">
        <v>65</v>
      </c>
    </row>
    <row r="1972" spans="1:25" x14ac:dyDescent="0.25">
      <c r="A1972">
        <v>10108</v>
      </c>
      <c r="B1972">
        <v>40</v>
      </c>
      <c r="C1972" t="s">
        <v>77</v>
      </c>
      <c r="D1972">
        <v>1</v>
      </c>
      <c r="E1972" t="s">
        <v>3588</v>
      </c>
      <c r="F1972" t="s">
        <v>775</v>
      </c>
      <c r="G1972" t="s">
        <v>28</v>
      </c>
      <c r="H1972">
        <v>1</v>
      </c>
      <c r="I1972">
        <v>3</v>
      </c>
      <c r="J1972">
        <v>2003</v>
      </c>
      <c r="K1972" t="s">
        <v>278</v>
      </c>
      <c r="L1972">
        <v>140</v>
      </c>
      <c r="M1972" t="s">
        <v>3589</v>
      </c>
      <c r="N1972" t="s">
        <v>777</v>
      </c>
      <c r="O1972" t="s">
        <v>778</v>
      </c>
      <c r="P1972" t="s">
        <v>779</v>
      </c>
      <c r="Q1972" t="s">
        <v>34</v>
      </c>
      <c r="R1972" t="s">
        <v>780</v>
      </c>
      <c r="S1972" t="s">
        <v>34</v>
      </c>
      <c r="T1972" t="s">
        <v>781</v>
      </c>
      <c r="U1972" t="s">
        <v>782</v>
      </c>
      <c r="V1972" t="s">
        <v>307</v>
      </c>
      <c r="W1972" t="s">
        <v>783</v>
      </c>
      <c r="X1972" t="s">
        <v>784</v>
      </c>
      <c r="Y1972" t="s">
        <v>65</v>
      </c>
    </row>
    <row r="1973" spans="1:25" x14ac:dyDescent="0.25">
      <c r="A1973">
        <v>10122</v>
      </c>
      <c r="B1973">
        <v>43</v>
      </c>
      <c r="C1973" t="s">
        <v>77</v>
      </c>
      <c r="D1973">
        <v>5</v>
      </c>
      <c r="E1973" t="s">
        <v>3590</v>
      </c>
      <c r="F1973" t="s">
        <v>786</v>
      </c>
      <c r="G1973" t="s">
        <v>28</v>
      </c>
      <c r="H1973">
        <v>2</v>
      </c>
      <c r="I1973">
        <v>5</v>
      </c>
      <c r="J1973">
        <v>2003</v>
      </c>
      <c r="K1973" t="s">
        <v>278</v>
      </c>
      <c r="L1973">
        <v>140</v>
      </c>
      <c r="M1973" t="s">
        <v>3589</v>
      </c>
      <c r="N1973" t="s">
        <v>787</v>
      </c>
      <c r="O1973" t="s">
        <v>788</v>
      </c>
      <c r="P1973" t="s">
        <v>789</v>
      </c>
      <c r="Q1973" t="s">
        <v>34</v>
      </c>
      <c r="R1973" t="s">
        <v>790</v>
      </c>
      <c r="S1973" t="s">
        <v>34</v>
      </c>
      <c r="T1973" t="s">
        <v>791</v>
      </c>
      <c r="U1973" t="s">
        <v>51</v>
      </c>
      <c r="V1973" t="s">
        <v>52</v>
      </c>
      <c r="W1973" t="s">
        <v>792</v>
      </c>
      <c r="X1973" t="s">
        <v>793</v>
      </c>
      <c r="Y1973" t="s">
        <v>65</v>
      </c>
    </row>
    <row r="1974" spans="1:25" x14ac:dyDescent="0.25">
      <c r="A1974">
        <v>10135</v>
      </c>
      <c r="B1974">
        <v>47</v>
      </c>
      <c r="C1974" t="s">
        <v>77</v>
      </c>
      <c r="D1974">
        <v>2</v>
      </c>
      <c r="E1974" t="s">
        <v>3591</v>
      </c>
      <c r="F1974" t="s">
        <v>795</v>
      </c>
      <c r="G1974" t="s">
        <v>28</v>
      </c>
      <c r="H1974">
        <v>3</v>
      </c>
      <c r="I1974">
        <v>7</v>
      </c>
      <c r="J1974">
        <v>2003</v>
      </c>
      <c r="K1974" t="s">
        <v>278</v>
      </c>
      <c r="L1974">
        <v>140</v>
      </c>
      <c r="M1974" t="s">
        <v>3589</v>
      </c>
      <c r="N1974" t="s">
        <v>417</v>
      </c>
      <c r="O1974" t="s">
        <v>418</v>
      </c>
      <c r="P1974" t="s">
        <v>419</v>
      </c>
      <c r="Q1974" t="s">
        <v>34</v>
      </c>
      <c r="R1974" t="s">
        <v>420</v>
      </c>
      <c r="S1974" t="s">
        <v>73</v>
      </c>
      <c r="T1974" t="s">
        <v>167</v>
      </c>
      <c r="U1974" t="s">
        <v>38</v>
      </c>
      <c r="V1974" t="s">
        <v>39</v>
      </c>
      <c r="W1974" t="s">
        <v>421</v>
      </c>
      <c r="X1974" t="s">
        <v>422</v>
      </c>
      <c r="Y1974" t="s">
        <v>65</v>
      </c>
    </row>
    <row r="1975" spans="1:25" x14ac:dyDescent="0.25">
      <c r="A1975">
        <v>10147</v>
      </c>
      <c r="B1975">
        <v>23</v>
      </c>
      <c r="C1975" t="s">
        <v>77</v>
      </c>
      <c r="D1975">
        <v>2</v>
      </c>
      <c r="E1975" t="s">
        <v>3592</v>
      </c>
      <c r="F1975" t="s">
        <v>797</v>
      </c>
      <c r="G1975" t="s">
        <v>28</v>
      </c>
      <c r="H1975">
        <v>3</v>
      </c>
      <c r="I1975">
        <v>9</v>
      </c>
      <c r="J1975">
        <v>2003</v>
      </c>
      <c r="K1975" t="s">
        <v>278</v>
      </c>
      <c r="L1975">
        <v>140</v>
      </c>
      <c r="M1975" t="s">
        <v>3589</v>
      </c>
      <c r="N1975" t="s">
        <v>439</v>
      </c>
      <c r="O1975" t="s">
        <v>182</v>
      </c>
      <c r="P1975" t="s">
        <v>440</v>
      </c>
      <c r="Q1975" t="s">
        <v>34</v>
      </c>
      <c r="R1975" t="s">
        <v>441</v>
      </c>
      <c r="S1975" t="s">
        <v>185</v>
      </c>
      <c r="T1975" t="s">
        <v>442</v>
      </c>
      <c r="U1975" t="s">
        <v>38</v>
      </c>
      <c r="V1975" t="s">
        <v>39</v>
      </c>
      <c r="W1975" t="s">
        <v>421</v>
      </c>
      <c r="X1975" t="s">
        <v>443</v>
      </c>
      <c r="Y1975" t="s">
        <v>42</v>
      </c>
    </row>
    <row r="1976" spans="1:25" x14ac:dyDescent="0.25">
      <c r="A1976">
        <v>10160</v>
      </c>
      <c r="B1976">
        <v>35</v>
      </c>
      <c r="C1976" t="s">
        <v>77</v>
      </c>
      <c r="D1976">
        <v>3</v>
      </c>
      <c r="E1976" t="s">
        <v>3593</v>
      </c>
      <c r="F1976" t="s">
        <v>1063</v>
      </c>
      <c r="G1976" t="s">
        <v>28</v>
      </c>
      <c r="H1976">
        <v>4</v>
      </c>
      <c r="I1976">
        <v>10</v>
      </c>
      <c r="J1976">
        <v>2003</v>
      </c>
      <c r="K1976" t="s">
        <v>278</v>
      </c>
      <c r="L1976">
        <v>140</v>
      </c>
      <c r="M1976" t="s">
        <v>3589</v>
      </c>
      <c r="N1976" t="s">
        <v>620</v>
      </c>
      <c r="O1976" t="s">
        <v>621</v>
      </c>
      <c r="P1976" t="s">
        <v>622</v>
      </c>
      <c r="Q1976" t="s">
        <v>34</v>
      </c>
      <c r="R1976" t="s">
        <v>623</v>
      </c>
      <c r="S1976" t="s">
        <v>73</v>
      </c>
      <c r="T1976" t="s">
        <v>34</v>
      </c>
      <c r="U1976" t="s">
        <v>38</v>
      </c>
      <c r="V1976" t="s">
        <v>39</v>
      </c>
      <c r="W1976" t="s">
        <v>624</v>
      </c>
      <c r="X1976" t="s">
        <v>150</v>
      </c>
      <c r="Y1976" t="s">
        <v>65</v>
      </c>
    </row>
    <row r="1977" spans="1:25" x14ac:dyDescent="0.25">
      <c r="A1977">
        <v>10170</v>
      </c>
      <c r="B1977">
        <v>34</v>
      </c>
      <c r="C1977" t="s">
        <v>77</v>
      </c>
      <c r="D1977">
        <v>1</v>
      </c>
      <c r="E1977" t="s">
        <v>3594</v>
      </c>
      <c r="F1977" t="s">
        <v>800</v>
      </c>
      <c r="G1977" t="s">
        <v>28</v>
      </c>
      <c r="H1977">
        <v>4</v>
      </c>
      <c r="I1977">
        <v>11</v>
      </c>
      <c r="J1977">
        <v>2003</v>
      </c>
      <c r="K1977" t="s">
        <v>278</v>
      </c>
      <c r="L1977">
        <v>140</v>
      </c>
      <c r="M1977" t="s">
        <v>3589</v>
      </c>
      <c r="N1977" t="s">
        <v>725</v>
      </c>
      <c r="O1977" t="s">
        <v>726</v>
      </c>
      <c r="P1977" t="s">
        <v>727</v>
      </c>
      <c r="Q1977" t="s">
        <v>34</v>
      </c>
      <c r="R1977" t="s">
        <v>728</v>
      </c>
      <c r="S1977" t="s">
        <v>34</v>
      </c>
      <c r="T1977" t="s">
        <v>729</v>
      </c>
      <c r="U1977" t="s">
        <v>226</v>
      </c>
      <c r="V1977" t="s">
        <v>52</v>
      </c>
      <c r="W1977" t="s">
        <v>730</v>
      </c>
      <c r="X1977" t="s">
        <v>731</v>
      </c>
      <c r="Y1977" t="s">
        <v>65</v>
      </c>
    </row>
    <row r="1978" spans="1:25" x14ac:dyDescent="0.25">
      <c r="A1978">
        <v>10181</v>
      </c>
      <c r="B1978">
        <v>25</v>
      </c>
      <c r="C1978" t="s">
        <v>77</v>
      </c>
      <c r="D1978">
        <v>9</v>
      </c>
      <c r="E1978" t="s">
        <v>3595</v>
      </c>
      <c r="F1978" t="s">
        <v>802</v>
      </c>
      <c r="G1978" t="s">
        <v>28</v>
      </c>
      <c r="H1978">
        <v>4</v>
      </c>
      <c r="I1978">
        <v>11</v>
      </c>
      <c r="J1978">
        <v>2003</v>
      </c>
      <c r="K1978" t="s">
        <v>278</v>
      </c>
      <c r="L1978">
        <v>140</v>
      </c>
      <c r="M1978" t="s">
        <v>3589</v>
      </c>
      <c r="N1978" t="s">
        <v>107</v>
      </c>
      <c r="O1978" t="s">
        <v>108</v>
      </c>
      <c r="P1978" t="s">
        <v>109</v>
      </c>
      <c r="Q1978" t="s">
        <v>34</v>
      </c>
      <c r="R1978" t="s">
        <v>110</v>
      </c>
      <c r="S1978" t="s">
        <v>34</v>
      </c>
      <c r="T1978" t="s">
        <v>111</v>
      </c>
      <c r="U1978" t="s">
        <v>112</v>
      </c>
      <c r="V1978" t="s">
        <v>52</v>
      </c>
      <c r="W1978" t="s">
        <v>113</v>
      </c>
      <c r="X1978" t="s">
        <v>114</v>
      </c>
      <c r="Y1978" t="s">
        <v>65</v>
      </c>
    </row>
    <row r="1979" spans="1:25" x14ac:dyDescent="0.25">
      <c r="A1979">
        <v>10192</v>
      </c>
      <c r="B1979">
        <v>45</v>
      </c>
      <c r="C1979" t="s">
        <v>77</v>
      </c>
      <c r="D1979">
        <v>14</v>
      </c>
      <c r="E1979" t="s">
        <v>3596</v>
      </c>
      <c r="F1979" t="s">
        <v>804</v>
      </c>
      <c r="G1979" t="s">
        <v>28</v>
      </c>
      <c r="H1979">
        <v>4</v>
      </c>
      <c r="I1979">
        <v>11</v>
      </c>
      <c r="J1979">
        <v>2003</v>
      </c>
      <c r="K1979" t="s">
        <v>278</v>
      </c>
      <c r="L1979">
        <v>140</v>
      </c>
      <c r="M1979" t="s">
        <v>3589</v>
      </c>
      <c r="N1979" t="s">
        <v>425</v>
      </c>
      <c r="O1979" t="s">
        <v>426</v>
      </c>
      <c r="P1979" t="s">
        <v>427</v>
      </c>
      <c r="Q1979" t="s">
        <v>34</v>
      </c>
      <c r="R1979" t="s">
        <v>428</v>
      </c>
      <c r="S1979" t="s">
        <v>429</v>
      </c>
      <c r="T1979" t="s">
        <v>430</v>
      </c>
      <c r="U1979" t="s">
        <v>38</v>
      </c>
      <c r="V1979" t="s">
        <v>39</v>
      </c>
      <c r="W1979" t="s">
        <v>75</v>
      </c>
      <c r="X1979" t="s">
        <v>422</v>
      </c>
      <c r="Y1979" t="s">
        <v>65</v>
      </c>
    </row>
    <row r="1980" spans="1:25" x14ac:dyDescent="0.25">
      <c r="A1980">
        <v>10203</v>
      </c>
      <c r="B1980">
        <v>47</v>
      </c>
      <c r="C1980" t="s">
        <v>77</v>
      </c>
      <c r="D1980">
        <v>3</v>
      </c>
      <c r="E1980" t="s">
        <v>3597</v>
      </c>
      <c r="F1980" t="s">
        <v>814</v>
      </c>
      <c r="G1980" t="s">
        <v>28</v>
      </c>
      <c r="H1980">
        <v>4</v>
      </c>
      <c r="I1980">
        <v>12</v>
      </c>
      <c r="J1980">
        <v>2003</v>
      </c>
      <c r="K1980" t="s">
        <v>278</v>
      </c>
      <c r="L1980">
        <v>140</v>
      </c>
      <c r="M1980" t="s">
        <v>3589</v>
      </c>
      <c r="N1980" t="s">
        <v>268</v>
      </c>
      <c r="O1980" t="s">
        <v>269</v>
      </c>
      <c r="P1980" t="s">
        <v>270</v>
      </c>
      <c r="Q1980" t="s">
        <v>34</v>
      </c>
      <c r="R1980" t="s">
        <v>271</v>
      </c>
      <c r="S1980" t="s">
        <v>34</v>
      </c>
      <c r="T1980" t="s">
        <v>272</v>
      </c>
      <c r="U1980" t="s">
        <v>273</v>
      </c>
      <c r="V1980" t="s">
        <v>52</v>
      </c>
      <c r="W1980" t="s">
        <v>274</v>
      </c>
      <c r="X1980" t="s">
        <v>275</v>
      </c>
      <c r="Y1980" t="s">
        <v>65</v>
      </c>
    </row>
    <row r="1981" spans="1:25" x14ac:dyDescent="0.25">
      <c r="A1981">
        <v>10212</v>
      </c>
      <c r="B1981">
        <v>49</v>
      </c>
      <c r="C1981" t="s">
        <v>77</v>
      </c>
      <c r="D1981">
        <v>13</v>
      </c>
      <c r="E1981" t="s">
        <v>3598</v>
      </c>
      <c r="F1981" t="s">
        <v>1069</v>
      </c>
      <c r="G1981" t="s">
        <v>28</v>
      </c>
      <c r="H1981">
        <v>1</v>
      </c>
      <c r="I1981">
        <v>1</v>
      </c>
      <c r="J1981">
        <v>2004</v>
      </c>
      <c r="K1981" t="s">
        <v>278</v>
      </c>
      <c r="L1981">
        <v>140</v>
      </c>
      <c r="M1981" t="s">
        <v>3589</v>
      </c>
      <c r="N1981" t="s">
        <v>268</v>
      </c>
      <c r="O1981" t="s">
        <v>269</v>
      </c>
      <c r="P1981" t="s">
        <v>270</v>
      </c>
      <c r="Q1981" t="s">
        <v>34</v>
      </c>
      <c r="R1981" t="s">
        <v>271</v>
      </c>
      <c r="S1981" t="s">
        <v>34</v>
      </c>
      <c r="T1981" t="s">
        <v>272</v>
      </c>
      <c r="U1981" t="s">
        <v>273</v>
      </c>
      <c r="V1981" t="s">
        <v>52</v>
      </c>
      <c r="W1981" t="s">
        <v>274</v>
      </c>
      <c r="X1981" t="s">
        <v>275</v>
      </c>
      <c r="Y1981" t="s">
        <v>65</v>
      </c>
    </row>
    <row r="1982" spans="1:25" x14ac:dyDescent="0.25">
      <c r="A1982">
        <v>10225</v>
      </c>
      <c r="B1982">
        <v>40</v>
      </c>
      <c r="C1982" t="s">
        <v>77</v>
      </c>
      <c r="D1982">
        <v>4</v>
      </c>
      <c r="E1982" t="s">
        <v>3599</v>
      </c>
      <c r="F1982" t="s">
        <v>817</v>
      </c>
      <c r="G1982" t="s">
        <v>28</v>
      </c>
      <c r="H1982">
        <v>1</v>
      </c>
      <c r="I1982">
        <v>2</v>
      </c>
      <c r="J1982">
        <v>2004</v>
      </c>
      <c r="K1982" t="s">
        <v>278</v>
      </c>
      <c r="L1982">
        <v>140</v>
      </c>
      <c r="M1982" t="s">
        <v>3589</v>
      </c>
      <c r="N1982" t="s">
        <v>818</v>
      </c>
      <c r="O1982" t="s">
        <v>819</v>
      </c>
      <c r="P1982" t="s">
        <v>820</v>
      </c>
      <c r="Q1982" t="s">
        <v>34</v>
      </c>
      <c r="R1982" t="s">
        <v>821</v>
      </c>
      <c r="S1982" t="s">
        <v>34</v>
      </c>
      <c r="T1982" t="s">
        <v>822</v>
      </c>
      <c r="U1982" t="s">
        <v>823</v>
      </c>
      <c r="V1982" t="s">
        <v>52</v>
      </c>
      <c r="W1982" t="s">
        <v>824</v>
      </c>
      <c r="X1982" t="s">
        <v>150</v>
      </c>
      <c r="Y1982" t="s">
        <v>65</v>
      </c>
    </row>
    <row r="1983" spans="1:25" x14ac:dyDescent="0.25">
      <c r="A1983">
        <v>10239</v>
      </c>
      <c r="B1983">
        <v>29</v>
      </c>
      <c r="C1983" t="s">
        <v>77</v>
      </c>
      <c r="D1983">
        <v>3</v>
      </c>
      <c r="E1983" t="s">
        <v>3600</v>
      </c>
      <c r="F1983" t="s">
        <v>1237</v>
      </c>
      <c r="G1983" t="s">
        <v>28</v>
      </c>
      <c r="H1983">
        <v>2</v>
      </c>
      <c r="I1983">
        <v>4</v>
      </c>
      <c r="J1983">
        <v>2004</v>
      </c>
      <c r="K1983" t="s">
        <v>278</v>
      </c>
      <c r="L1983">
        <v>140</v>
      </c>
      <c r="M1983" t="s">
        <v>3589</v>
      </c>
      <c r="N1983" t="s">
        <v>688</v>
      </c>
      <c r="O1983" t="s">
        <v>689</v>
      </c>
      <c r="P1983" t="s">
        <v>690</v>
      </c>
      <c r="Q1983" t="s">
        <v>34</v>
      </c>
      <c r="R1983" t="s">
        <v>691</v>
      </c>
      <c r="S1983" t="s">
        <v>34</v>
      </c>
      <c r="T1983" t="s">
        <v>692</v>
      </c>
      <c r="U1983" t="s">
        <v>196</v>
      </c>
      <c r="V1983" t="s">
        <v>52</v>
      </c>
      <c r="W1983" t="s">
        <v>693</v>
      </c>
      <c r="X1983" t="s">
        <v>694</v>
      </c>
      <c r="Y1983" t="s">
        <v>65</v>
      </c>
    </row>
    <row r="1984" spans="1:25" x14ac:dyDescent="0.25">
      <c r="A1984">
        <v>10253</v>
      </c>
      <c r="B1984">
        <v>39</v>
      </c>
      <c r="C1984" t="s">
        <v>77</v>
      </c>
      <c r="D1984">
        <v>8</v>
      </c>
      <c r="E1984" t="s">
        <v>3601</v>
      </c>
      <c r="F1984" t="s">
        <v>828</v>
      </c>
      <c r="G1984" t="s">
        <v>591</v>
      </c>
      <c r="H1984">
        <v>2</v>
      </c>
      <c r="I1984">
        <v>6</v>
      </c>
      <c r="J1984">
        <v>2004</v>
      </c>
      <c r="K1984" t="s">
        <v>278</v>
      </c>
      <c r="L1984">
        <v>140</v>
      </c>
      <c r="M1984" t="s">
        <v>3589</v>
      </c>
      <c r="N1984" t="s">
        <v>257</v>
      </c>
      <c r="O1984" t="s">
        <v>258</v>
      </c>
      <c r="P1984" t="s">
        <v>259</v>
      </c>
      <c r="Q1984" t="s">
        <v>34</v>
      </c>
      <c r="R1984" t="s">
        <v>260</v>
      </c>
      <c r="S1984" t="s">
        <v>34</v>
      </c>
      <c r="T1984" t="s">
        <v>261</v>
      </c>
      <c r="U1984" t="s">
        <v>262</v>
      </c>
      <c r="V1984" t="s">
        <v>52</v>
      </c>
      <c r="W1984" t="s">
        <v>263</v>
      </c>
      <c r="X1984" t="s">
        <v>264</v>
      </c>
      <c r="Y1984" t="s">
        <v>65</v>
      </c>
    </row>
    <row r="1985" spans="1:25" x14ac:dyDescent="0.25">
      <c r="A1985">
        <v>10266</v>
      </c>
      <c r="B1985">
        <v>24</v>
      </c>
      <c r="C1985" t="s">
        <v>77</v>
      </c>
      <c r="D1985">
        <v>9</v>
      </c>
      <c r="E1985" t="s">
        <v>3602</v>
      </c>
      <c r="F1985" t="s">
        <v>830</v>
      </c>
      <c r="G1985" t="s">
        <v>28</v>
      </c>
      <c r="H1985">
        <v>3</v>
      </c>
      <c r="I1985">
        <v>7</v>
      </c>
      <c r="J1985">
        <v>2004</v>
      </c>
      <c r="K1985" t="s">
        <v>278</v>
      </c>
      <c r="L1985">
        <v>140</v>
      </c>
      <c r="M1985" t="s">
        <v>3589</v>
      </c>
      <c r="N1985" t="s">
        <v>831</v>
      </c>
      <c r="O1985" t="s">
        <v>832</v>
      </c>
      <c r="P1985" t="s">
        <v>833</v>
      </c>
      <c r="Q1985" t="s">
        <v>34</v>
      </c>
      <c r="R1985" t="s">
        <v>834</v>
      </c>
      <c r="S1985" t="s">
        <v>34</v>
      </c>
      <c r="T1985" t="s">
        <v>835</v>
      </c>
      <c r="U1985" t="s">
        <v>396</v>
      </c>
      <c r="V1985" t="s">
        <v>52</v>
      </c>
      <c r="W1985" t="s">
        <v>836</v>
      </c>
      <c r="X1985" t="s">
        <v>837</v>
      </c>
      <c r="Y1985" t="s">
        <v>42</v>
      </c>
    </row>
    <row r="1986" spans="1:25" x14ac:dyDescent="0.25">
      <c r="A1986">
        <v>10278</v>
      </c>
      <c r="B1986">
        <v>25</v>
      </c>
      <c r="C1986" t="s">
        <v>77</v>
      </c>
      <c r="D1986">
        <v>9</v>
      </c>
      <c r="E1986" t="s">
        <v>3603</v>
      </c>
      <c r="F1986" t="s">
        <v>1317</v>
      </c>
      <c r="G1986" t="s">
        <v>28</v>
      </c>
      <c r="H1986">
        <v>3</v>
      </c>
      <c r="I1986">
        <v>8</v>
      </c>
      <c r="J1986">
        <v>2004</v>
      </c>
      <c r="K1986" t="s">
        <v>278</v>
      </c>
      <c r="L1986">
        <v>140</v>
      </c>
      <c r="M1986" t="s">
        <v>3589</v>
      </c>
      <c r="N1986" t="s">
        <v>1318</v>
      </c>
      <c r="O1986" t="s">
        <v>1319</v>
      </c>
      <c r="P1986" t="s">
        <v>1320</v>
      </c>
      <c r="Q1986" t="s">
        <v>34</v>
      </c>
      <c r="R1986" t="s">
        <v>1321</v>
      </c>
      <c r="S1986" t="s">
        <v>1322</v>
      </c>
      <c r="T1986" t="s">
        <v>1323</v>
      </c>
      <c r="U1986" t="s">
        <v>38</v>
      </c>
      <c r="V1986" t="s">
        <v>39</v>
      </c>
      <c r="W1986" t="s">
        <v>168</v>
      </c>
      <c r="X1986" t="s">
        <v>705</v>
      </c>
      <c r="Y1986" t="s">
        <v>65</v>
      </c>
    </row>
    <row r="1987" spans="1:25" x14ac:dyDescent="0.25">
      <c r="A1987">
        <v>10287</v>
      </c>
      <c r="B1987">
        <v>36</v>
      </c>
      <c r="C1987" t="s">
        <v>77</v>
      </c>
      <c r="D1987">
        <v>7</v>
      </c>
      <c r="E1987" t="s">
        <v>3604</v>
      </c>
      <c r="F1987" t="s">
        <v>846</v>
      </c>
      <c r="G1987" t="s">
        <v>28</v>
      </c>
      <c r="H1987">
        <v>3</v>
      </c>
      <c r="I1987">
        <v>8</v>
      </c>
      <c r="J1987">
        <v>2004</v>
      </c>
      <c r="K1987" t="s">
        <v>278</v>
      </c>
      <c r="L1987">
        <v>140</v>
      </c>
      <c r="M1987" t="s">
        <v>3589</v>
      </c>
      <c r="N1987" t="s">
        <v>818</v>
      </c>
      <c r="O1987" t="s">
        <v>819</v>
      </c>
      <c r="P1987" t="s">
        <v>820</v>
      </c>
      <c r="Q1987" t="s">
        <v>34</v>
      </c>
      <c r="R1987" t="s">
        <v>821</v>
      </c>
      <c r="S1987" t="s">
        <v>34</v>
      </c>
      <c r="T1987" t="s">
        <v>822</v>
      </c>
      <c r="U1987" t="s">
        <v>823</v>
      </c>
      <c r="V1987" t="s">
        <v>52</v>
      </c>
      <c r="W1987" t="s">
        <v>824</v>
      </c>
      <c r="X1987" t="s">
        <v>150</v>
      </c>
      <c r="Y1987" t="s">
        <v>65</v>
      </c>
    </row>
    <row r="1988" spans="1:25" x14ac:dyDescent="0.25">
      <c r="A1988">
        <v>10301</v>
      </c>
      <c r="B1988">
        <v>50</v>
      </c>
      <c r="C1988" t="s">
        <v>77</v>
      </c>
      <c r="D1988">
        <v>11</v>
      </c>
      <c r="E1988" t="s">
        <v>3605</v>
      </c>
      <c r="F1988" t="s">
        <v>1326</v>
      </c>
      <c r="G1988" t="s">
        <v>28</v>
      </c>
      <c r="H1988">
        <v>4</v>
      </c>
      <c r="I1988">
        <v>10</v>
      </c>
      <c r="J1988">
        <v>2003</v>
      </c>
      <c r="K1988" t="s">
        <v>278</v>
      </c>
      <c r="L1988">
        <v>140</v>
      </c>
      <c r="M1988" t="s">
        <v>3589</v>
      </c>
      <c r="N1988" t="s">
        <v>1327</v>
      </c>
      <c r="O1988" t="s">
        <v>1328</v>
      </c>
      <c r="P1988" t="s">
        <v>1329</v>
      </c>
      <c r="Q1988" t="s">
        <v>34</v>
      </c>
      <c r="R1988" t="s">
        <v>1330</v>
      </c>
      <c r="S1988" t="s">
        <v>34</v>
      </c>
      <c r="T1988" t="s">
        <v>1331</v>
      </c>
      <c r="U1988" t="s">
        <v>112</v>
      </c>
      <c r="V1988" t="s">
        <v>52</v>
      </c>
      <c r="W1988" t="s">
        <v>1332</v>
      </c>
      <c r="X1988" t="s">
        <v>1333</v>
      </c>
      <c r="Y1988" t="s">
        <v>229</v>
      </c>
    </row>
    <row r="1989" spans="1:25" x14ac:dyDescent="0.25">
      <c r="A1989">
        <v>10310</v>
      </c>
      <c r="B1989">
        <v>45</v>
      </c>
      <c r="C1989" t="s">
        <v>77</v>
      </c>
      <c r="D1989">
        <v>5</v>
      </c>
      <c r="E1989" t="s">
        <v>3606</v>
      </c>
      <c r="F1989" t="s">
        <v>856</v>
      </c>
      <c r="G1989" t="s">
        <v>28</v>
      </c>
      <c r="H1989">
        <v>4</v>
      </c>
      <c r="I1989">
        <v>10</v>
      </c>
      <c r="J1989">
        <v>2004</v>
      </c>
      <c r="K1989" t="s">
        <v>278</v>
      </c>
      <c r="L1989">
        <v>140</v>
      </c>
      <c r="M1989" t="s">
        <v>3589</v>
      </c>
      <c r="N1989" t="s">
        <v>805</v>
      </c>
      <c r="O1989" t="s">
        <v>806</v>
      </c>
      <c r="P1989" t="s">
        <v>807</v>
      </c>
      <c r="Q1989" t="s">
        <v>34</v>
      </c>
      <c r="R1989" t="s">
        <v>808</v>
      </c>
      <c r="S1989" t="s">
        <v>34</v>
      </c>
      <c r="T1989" t="s">
        <v>809</v>
      </c>
      <c r="U1989" t="s">
        <v>810</v>
      </c>
      <c r="V1989" t="s">
        <v>52</v>
      </c>
      <c r="W1989" t="s">
        <v>811</v>
      </c>
      <c r="X1989" t="s">
        <v>812</v>
      </c>
      <c r="Y1989" t="s">
        <v>65</v>
      </c>
    </row>
    <row r="1990" spans="1:25" x14ac:dyDescent="0.25">
      <c r="A1990">
        <v>10321</v>
      </c>
      <c r="B1990">
        <v>26</v>
      </c>
      <c r="C1990" t="s">
        <v>77</v>
      </c>
      <c r="D1990">
        <v>13</v>
      </c>
      <c r="E1990" t="s">
        <v>3607</v>
      </c>
      <c r="F1990" t="s">
        <v>424</v>
      </c>
      <c r="G1990" t="s">
        <v>28</v>
      </c>
      <c r="H1990">
        <v>4</v>
      </c>
      <c r="I1990">
        <v>11</v>
      </c>
      <c r="J1990">
        <v>2004</v>
      </c>
      <c r="K1990" t="s">
        <v>278</v>
      </c>
      <c r="L1990">
        <v>140</v>
      </c>
      <c r="M1990" t="s">
        <v>3589</v>
      </c>
      <c r="N1990" t="s">
        <v>248</v>
      </c>
      <c r="O1990" t="s">
        <v>249</v>
      </c>
      <c r="P1990" t="s">
        <v>250</v>
      </c>
      <c r="Q1990" t="s">
        <v>34</v>
      </c>
      <c r="R1990" t="s">
        <v>251</v>
      </c>
      <c r="S1990" t="s">
        <v>185</v>
      </c>
      <c r="T1990" t="s">
        <v>252</v>
      </c>
      <c r="U1990" t="s">
        <v>38</v>
      </c>
      <c r="V1990" t="s">
        <v>39</v>
      </c>
      <c r="W1990" t="s">
        <v>253</v>
      </c>
      <c r="X1990" t="s">
        <v>254</v>
      </c>
      <c r="Y1990" t="s">
        <v>65</v>
      </c>
    </row>
    <row r="1991" spans="1:25" x14ac:dyDescent="0.25">
      <c r="A1991">
        <v>10331</v>
      </c>
      <c r="B1991">
        <v>21</v>
      </c>
      <c r="C1991" t="s">
        <v>77</v>
      </c>
      <c r="D1991">
        <v>1</v>
      </c>
      <c r="E1991" t="s">
        <v>3608</v>
      </c>
      <c r="F1991" t="s">
        <v>1337</v>
      </c>
      <c r="G1991" t="s">
        <v>28</v>
      </c>
      <c r="H1991">
        <v>4</v>
      </c>
      <c r="I1991">
        <v>11</v>
      </c>
      <c r="J1991">
        <v>2004</v>
      </c>
      <c r="K1991" t="s">
        <v>278</v>
      </c>
      <c r="L1991">
        <v>140</v>
      </c>
      <c r="M1991" t="s">
        <v>3589</v>
      </c>
      <c r="N1991" t="s">
        <v>494</v>
      </c>
      <c r="O1991" t="s">
        <v>495</v>
      </c>
      <c r="P1991" t="s">
        <v>496</v>
      </c>
      <c r="Q1991" t="s">
        <v>34</v>
      </c>
      <c r="R1991" t="s">
        <v>332</v>
      </c>
      <c r="S1991" t="s">
        <v>214</v>
      </c>
      <c r="T1991" t="s">
        <v>333</v>
      </c>
      <c r="U1991" t="s">
        <v>38</v>
      </c>
      <c r="V1991" t="s">
        <v>39</v>
      </c>
      <c r="W1991" t="s">
        <v>187</v>
      </c>
      <c r="X1991" t="s">
        <v>497</v>
      </c>
      <c r="Y1991" t="s">
        <v>65</v>
      </c>
    </row>
    <row r="1992" spans="1:25" x14ac:dyDescent="0.25">
      <c r="A1992">
        <v>10342</v>
      </c>
      <c r="B1992">
        <v>42</v>
      </c>
      <c r="C1992" t="s">
        <v>77</v>
      </c>
      <c r="D1992">
        <v>6</v>
      </c>
      <c r="E1992" t="s">
        <v>3609</v>
      </c>
      <c r="F1992" t="s">
        <v>220</v>
      </c>
      <c r="G1992" t="s">
        <v>28</v>
      </c>
      <c r="H1992">
        <v>4</v>
      </c>
      <c r="I1992">
        <v>11</v>
      </c>
      <c r="J1992">
        <v>2004</v>
      </c>
      <c r="K1992" t="s">
        <v>278</v>
      </c>
      <c r="L1992">
        <v>140</v>
      </c>
      <c r="M1992" t="s">
        <v>3589</v>
      </c>
      <c r="N1992" t="s">
        <v>132</v>
      </c>
      <c r="O1992" t="s">
        <v>133</v>
      </c>
      <c r="P1992" t="s">
        <v>134</v>
      </c>
      <c r="Q1992" t="s">
        <v>135</v>
      </c>
      <c r="R1992" t="s">
        <v>136</v>
      </c>
      <c r="S1992" t="s">
        <v>137</v>
      </c>
      <c r="T1992" t="s">
        <v>138</v>
      </c>
      <c r="U1992" t="s">
        <v>139</v>
      </c>
      <c r="V1992" t="s">
        <v>140</v>
      </c>
      <c r="W1992" t="s">
        <v>141</v>
      </c>
      <c r="X1992" t="s">
        <v>142</v>
      </c>
      <c r="Y1992" t="s">
        <v>65</v>
      </c>
    </row>
    <row r="1993" spans="1:25" x14ac:dyDescent="0.25">
      <c r="A1993">
        <v>10355</v>
      </c>
      <c r="B1993">
        <v>32</v>
      </c>
      <c r="C1993" t="s">
        <v>77</v>
      </c>
      <c r="D1993">
        <v>8</v>
      </c>
      <c r="E1993" t="s">
        <v>3610</v>
      </c>
      <c r="F1993" t="s">
        <v>2386</v>
      </c>
      <c r="G1993" t="s">
        <v>28</v>
      </c>
      <c r="H1993">
        <v>4</v>
      </c>
      <c r="I1993">
        <v>12</v>
      </c>
      <c r="J1993">
        <v>2004</v>
      </c>
      <c r="K1993" t="s">
        <v>278</v>
      </c>
      <c r="L1993">
        <v>140</v>
      </c>
      <c r="M1993" t="s">
        <v>3589</v>
      </c>
      <c r="N1993" t="s">
        <v>268</v>
      </c>
      <c r="O1993" t="s">
        <v>269</v>
      </c>
      <c r="P1993" t="s">
        <v>270</v>
      </c>
      <c r="Q1993" t="s">
        <v>34</v>
      </c>
      <c r="R1993" t="s">
        <v>271</v>
      </c>
      <c r="S1993" t="s">
        <v>34</v>
      </c>
      <c r="T1993" t="s">
        <v>272</v>
      </c>
      <c r="U1993" t="s">
        <v>273</v>
      </c>
      <c r="V1993" t="s">
        <v>52</v>
      </c>
      <c r="W1993" t="s">
        <v>274</v>
      </c>
      <c r="X1993" t="s">
        <v>275</v>
      </c>
      <c r="Y1993" t="s">
        <v>65</v>
      </c>
    </row>
    <row r="1994" spans="1:25" x14ac:dyDescent="0.25">
      <c r="A1994">
        <v>10363</v>
      </c>
      <c r="B1994">
        <v>31</v>
      </c>
      <c r="C1994" t="s">
        <v>3611</v>
      </c>
      <c r="D1994">
        <v>1</v>
      </c>
      <c r="E1994" t="s">
        <v>3612</v>
      </c>
      <c r="F1994" t="s">
        <v>865</v>
      </c>
      <c r="G1994" t="s">
        <v>28</v>
      </c>
      <c r="H1994">
        <v>1</v>
      </c>
      <c r="I1994">
        <v>1</v>
      </c>
      <c r="J1994">
        <v>2005</v>
      </c>
      <c r="K1994" t="s">
        <v>278</v>
      </c>
      <c r="L1994">
        <v>140</v>
      </c>
      <c r="M1994" t="s">
        <v>3589</v>
      </c>
      <c r="N1994" t="s">
        <v>866</v>
      </c>
      <c r="O1994" t="s">
        <v>867</v>
      </c>
      <c r="P1994" t="s">
        <v>868</v>
      </c>
      <c r="Q1994" t="s">
        <v>34</v>
      </c>
      <c r="R1994" t="s">
        <v>869</v>
      </c>
      <c r="S1994" t="s">
        <v>34</v>
      </c>
      <c r="T1994" t="s">
        <v>870</v>
      </c>
      <c r="U1994" t="s">
        <v>196</v>
      </c>
      <c r="V1994" t="s">
        <v>52</v>
      </c>
      <c r="W1994" t="s">
        <v>871</v>
      </c>
      <c r="X1994" t="s">
        <v>872</v>
      </c>
      <c r="Y1994" t="s">
        <v>42</v>
      </c>
    </row>
    <row r="1995" spans="1:25" x14ac:dyDescent="0.25">
      <c r="A1995">
        <v>10378</v>
      </c>
      <c r="B1995">
        <v>33</v>
      </c>
      <c r="C1995" t="s">
        <v>3613</v>
      </c>
      <c r="D1995">
        <v>3</v>
      </c>
      <c r="E1995" t="s">
        <v>3614</v>
      </c>
      <c r="F1995" t="s">
        <v>1496</v>
      </c>
      <c r="G1995" t="s">
        <v>28</v>
      </c>
      <c r="H1995">
        <v>1</v>
      </c>
      <c r="I1995">
        <v>2</v>
      </c>
      <c r="J1995">
        <v>2005</v>
      </c>
      <c r="K1995" t="s">
        <v>278</v>
      </c>
      <c r="L1995">
        <v>140</v>
      </c>
      <c r="M1995" t="s">
        <v>3589</v>
      </c>
      <c r="N1995" t="s">
        <v>268</v>
      </c>
      <c r="O1995" t="s">
        <v>269</v>
      </c>
      <c r="P1995" t="s">
        <v>270</v>
      </c>
      <c r="Q1995" t="s">
        <v>34</v>
      </c>
      <c r="R1995" t="s">
        <v>271</v>
      </c>
      <c r="S1995" t="s">
        <v>34</v>
      </c>
      <c r="T1995" t="s">
        <v>272</v>
      </c>
      <c r="U1995" t="s">
        <v>273</v>
      </c>
      <c r="V1995" t="s">
        <v>52</v>
      </c>
      <c r="W1995" t="s">
        <v>274</v>
      </c>
      <c r="X1995" t="s">
        <v>275</v>
      </c>
      <c r="Y1995" t="s">
        <v>42</v>
      </c>
    </row>
    <row r="1996" spans="1:25" x14ac:dyDescent="0.25">
      <c r="A1996">
        <v>10390</v>
      </c>
      <c r="B1996">
        <v>45</v>
      </c>
      <c r="C1996" t="s">
        <v>77</v>
      </c>
      <c r="D1996">
        <v>8</v>
      </c>
      <c r="E1996" t="s">
        <v>3615</v>
      </c>
      <c r="F1996" t="s">
        <v>1348</v>
      </c>
      <c r="G1996" t="s">
        <v>28</v>
      </c>
      <c r="H1996">
        <v>1</v>
      </c>
      <c r="I1996">
        <v>3</v>
      </c>
      <c r="J1996">
        <v>2005</v>
      </c>
      <c r="K1996" t="s">
        <v>278</v>
      </c>
      <c r="L1996">
        <v>140</v>
      </c>
      <c r="M1996" t="s">
        <v>3589</v>
      </c>
      <c r="N1996" t="s">
        <v>417</v>
      </c>
      <c r="O1996" t="s">
        <v>418</v>
      </c>
      <c r="P1996" t="s">
        <v>419</v>
      </c>
      <c r="Q1996" t="s">
        <v>34</v>
      </c>
      <c r="R1996" t="s">
        <v>420</v>
      </c>
      <c r="S1996" t="s">
        <v>73</v>
      </c>
      <c r="T1996" t="s">
        <v>167</v>
      </c>
      <c r="U1996" t="s">
        <v>38</v>
      </c>
      <c r="V1996" t="s">
        <v>39</v>
      </c>
      <c r="W1996" t="s">
        <v>421</v>
      </c>
      <c r="X1996" t="s">
        <v>422</v>
      </c>
      <c r="Y1996" t="s">
        <v>65</v>
      </c>
    </row>
    <row r="1997" spans="1:25" x14ac:dyDescent="0.25">
      <c r="A1997">
        <v>10405</v>
      </c>
      <c r="B1997">
        <v>76</v>
      </c>
      <c r="C1997" t="s">
        <v>77</v>
      </c>
      <c r="D1997">
        <v>3</v>
      </c>
      <c r="E1997" t="s">
        <v>3616</v>
      </c>
      <c r="F1997" t="s">
        <v>1254</v>
      </c>
      <c r="G1997" t="s">
        <v>28</v>
      </c>
      <c r="H1997">
        <v>2</v>
      </c>
      <c r="I1997">
        <v>4</v>
      </c>
      <c r="J1997">
        <v>2005</v>
      </c>
      <c r="K1997" t="s">
        <v>278</v>
      </c>
      <c r="L1997">
        <v>140</v>
      </c>
      <c r="M1997" t="s">
        <v>3589</v>
      </c>
      <c r="N1997" t="s">
        <v>1255</v>
      </c>
      <c r="O1997" t="s">
        <v>1256</v>
      </c>
      <c r="P1997" t="s">
        <v>1257</v>
      </c>
      <c r="Q1997" t="s">
        <v>34</v>
      </c>
      <c r="R1997" t="s">
        <v>1258</v>
      </c>
      <c r="S1997" t="s">
        <v>34</v>
      </c>
      <c r="T1997" t="s">
        <v>1259</v>
      </c>
      <c r="U1997" t="s">
        <v>51</v>
      </c>
      <c r="V1997" t="s">
        <v>52</v>
      </c>
      <c r="W1997" t="s">
        <v>1260</v>
      </c>
      <c r="X1997" t="s">
        <v>1261</v>
      </c>
      <c r="Y1997" t="s">
        <v>229</v>
      </c>
    </row>
    <row r="1998" spans="1:25" x14ac:dyDescent="0.25">
      <c r="A1998">
        <v>10419</v>
      </c>
      <c r="B1998">
        <v>70</v>
      </c>
      <c r="C1998" t="s">
        <v>77</v>
      </c>
      <c r="D1998">
        <v>8</v>
      </c>
      <c r="E1998" t="s">
        <v>3617</v>
      </c>
      <c r="F1998" t="s">
        <v>878</v>
      </c>
      <c r="G1998" t="s">
        <v>28</v>
      </c>
      <c r="H1998">
        <v>2</v>
      </c>
      <c r="I1998">
        <v>5</v>
      </c>
      <c r="J1998">
        <v>2005</v>
      </c>
      <c r="K1998" t="s">
        <v>278</v>
      </c>
      <c r="L1998">
        <v>140</v>
      </c>
      <c r="M1998" t="s">
        <v>3589</v>
      </c>
      <c r="N1998" t="s">
        <v>221</v>
      </c>
      <c r="O1998" t="s">
        <v>222</v>
      </c>
      <c r="P1998" t="s">
        <v>223</v>
      </c>
      <c r="Q1998" t="s">
        <v>34</v>
      </c>
      <c r="R1998" t="s">
        <v>224</v>
      </c>
      <c r="S1998" t="s">
        <v>34</v>
      </c>
      <c r="T1998" t="s">
        <v>225</v>
      </c>
      <c r="U1998" t="s">
        <v>226</v>
      </c>
      <c r="V1998" t="s">
        <v>52</v>
      </c>
      <c r="W1998" t="s">
        <v>227</v>
      </c>
      <c r="X1998" t="s">
        <v>228</v>
      </c>
      <c r="Y1998" t="s">
        <v>229</v>
      </c>
    </row>
    <row r="1999" spans="1:25" x14ac:dyDescent="0.25">
      <c r="A1999">
        <v>10106</v>
      </c>
      <c r="B1999">
        <v>50</v>
      </c>
      <c r="C1999" t="s">
        <v>3618</v>
      </c>
      <c r="D1999">
        <v>11</v>
      </c>
      <c r="E1999" t="s">
        <v>3619</v>
      </c>
      <c r="F1999" t="s">
        <v>1501</v>
      </c>
      <c r="G1999" t="s">
        <v>28</v>
      </c>
      <c r="H1999">
        <v>1</v>
      </c>
      <c r="I1999">
        <v>2</v>
      </c>
      <c r="J1999">
        <v>2003</v>
      </c>
      <c r="K1999" t="s">
        <v>1502</v>
      </c>
      <c r="L1999">
        <v>68</v>
      </c>
      <c r="M1999" t="s">
        <v>3620</v>
      </c>
      <c r="N1999" t="s">
        <v>1369</v>
      </c>
      <c r="O1999" t="s">
        <v>1370</v>
      </c>
      <c r="P1999" t="s">
        <v>1371</v>
      </c>
      <c r="Q1999" t="s">
        <v>34</v>
      </c>
      <c r="R1999" t="s">
        <v>1372</v>
      </c>
      <c r="S1999" t="s">
        <v>34</v>
      </c>
      <c r="T1999" t="s">
        <v>1373</v>
      </c>
      <c r="U1999" t="s">
        <v>396</v>
      </c>
      <c r="V1999" t="s">
        <v>52</v>
      </c>
      <c r="W1999" t="s">
        <v>1374</v>
      </c>
      <c r="X1999" t="s">
        <v>1375</v>
      </c>
      <c r="Y1999" t="s">
        <v>65</v>
      </c>
    </row>
    <row r="2000" spans="1:25" x14ac:dyDescent="0.25">
      <c r="A2000">
        <v>10119</v>
      </c>
      <c r="B2000">
        <v>28</v>
      </c>
      <c r="C2000" t="s">
        <v>3621</v>
      </c>
      <c r="D2000">
        <v>2</v>
      </c>
      <c r="E2000" t="s">
        <v>3622</v>
      </c>
      <c r="F2000" t="s">
        <v>571</v>
      </c>
      <c r="G2000" t="s">
        <v>28</v>
      </c>
      <c r="H2000">
        <v>2</v>
      </c>
      <c r="I2000">
        <v>4</v>
      </c>
      <c r="J2000">
        <v>2003</v>
      </c>
      <c r="K2000" t="s">
        <v>1502</v>
      </c>
      <c r="L2000">
        <v>68</v>
      </c>
      <c r="M2000" t="s">
        <v>3620</v>
      </c>
      <c r="N2000" t="s">
        <v>221</v>
      </c>
      <c r="O2000" t="s">
        <v>222</v>
      </c>
      <c r="P2000" t="s">
        <v>223</v>
      </c>
      <c r="Q2000" t="s">
        <v>34</v>
      </c>
      <c r="R2000" t="s">
        <v>224</v>
      </c>
      <c r="S2000" t="s">
        <v>34</v>
      </c>
      <c r="T2000" t="s">
        <v>225</v>
      </c>
      <c r="U2000" t="s">
        <v>226</v>
      </c>
      <c r="V2000" t="s">
        <v>52</v>
      </c>
      <c r="W2000" t="s">
        <v>227</v>
      </c>
      <c r="X2000" t="s">
        <v>228</v>
      </c>
      <c r="Y2000" t="s">
        <v>42</v>
      </c>
    </row>
    <row r="2001" spans="1:25" x14ac:dyDescent="0.25">
      <c r="A2001">
        <v>10131</v>
      </c>
      <c r="B2001">
        <v>50</v>
      </c>
      <c r="C2001" t="s">
        <v>3623</v>
      </c>
      <c r="D2001">
        <v>3</v>
      </c>
      <c r="E2001" t="s">
        <v>3624</v>
      </c>
      <c r="F2001" t="s">
        <v>1506</v>
      </c>
      <c r="G2001" t="s">
        <v>28</v>
      </c>
      <c r="H2001">
        <v>2</v>
      </c>
      <c r="I2001">
        <v>6</v>
      </c>
      <c r="J2001">
        <v>2003</v>
      </c>
      <c r="K2001" t="s">
        <v>1502</v>
      </c>
      <c r="L2001">
        <v>68</v>
      </c>
      <c r="M2001" t="s">
        <v>3620</v>
      </c>
      <c r="N2001" t="s">
        <v>1507</v>
      </c>
      <c r="O2001" t="s">
        <v>1508</v>
      </c>
      <c r="P2001" t="s">
        <v>1509</v>
      </c>
      <c r="Q2001" t="s">
        <v>34</v>
      </c>
      <c r="R2001" t="s">
        <v>1089</v>
      </c>
      <c r="S2001" t="s">
        <v>166</v>
      </c>
      <c r="T2001" t="s">
        <v>1510</v>
      </c>
      <c r="U2001" t="s">
        <v>38</v>
      </c>
      <c r="V2001" t="s">
        <v>39</v>
      </c>
      <c r="W2001" t="s">
        <v>1511</v>
      </c>
      <c r="X2001" t="s">
        <v>1512</v>
      </c>
      <c r="Y2001" t="s">
        <v>65</v>
      </c>
    </row>
    <row r="2002" spans="1:25" x14ac:dyDescent="0.25">
      <c r="A2002">
        <v>10143</v>
      </c>
      <c r="B2002">
        <v>28</v>
      </c>
      <c r="C2002" t="s">
        <v>3625</v>
      </c>
      <c r="D2002">
        <v>6</v>
      </c>
      <c r="E2002" t="s">
        <v>3626</v>
      </c>
      <c r="F2002" t="s">
        <v>581</v>
      </c>
      <c r="G2002" t="s">
        <v>28</v>
      </c>
      <c r="H2002">
        <v>3</v>
      </c>
      <c r="I2002">
        <v>8</v>
      </c>
      <c r="J2002">
        <v>2003</v>
      </c>
      <c r="K2002" t="s">
        <v>1502</v>
      </c>
      <c r="L2002">
        <v>68</v>
      </c>
      <c r="M2002" t="s">
        <v>3620</v>
      </c>
      <c r="N2002" t="s">
        <v>582</v>
      </c>
      <c r="O2002" t="s">
        <v>583</v>
      </c>
      <c r="P2002" t="s">
        <v>584</v>
      </c>
      <c r="Q2002" t="s">
        <v>34</v>
      </c>
      <c r="R2002" t="s">
        <v>251</v>
      </c>
      <c r="S2002" t="s">
        <v>185</v>
      </c>
      <c r="T2002" t="s">
        <v>252</v>
      </c>
      <c r="U2002" t="s">
        <v>38</v>
      </c>
      <c r="V2002" t="s">
        <v>39</v>
      </c>
      <c r="W2002" t="s">
        <v>585</v>
      </c>
      <c r="X2002" t="s">
        <v>586</v>
      </c>
      <c r="Y2002" t="s">
        <v>42</v>
      </c>
    </row>
    <row r="2003" spans="1:25" x14ac:dyDescent="0.25">
      <c r="A2003">
        <v>10155</v>
      </c>
      <c r="B2003">
        <v>44</v>
      </c>
      <c r="C2003" t="s">
        <v>3627</v>
      </c>
      <c r="D2003">
        <v>4</v>
      </c>
      <c r="E2003" t="s">
        <v>3628</v>
      </c>
      <c r="F2003" t="s">
        <v>588</v>
      </c>
      <c r="G2003" t="s">
        <v>28</v>
      </c>
      <c r="H2003">
        <v>4</v>
      </c>
      <c r="I2003">
        <v>10</v>
      </c>
      <c r="J2003">
        <v>2003</v>
      </c>
      <c r="K2003" t="s">
        <v>1502</v>
      </c>
      <c r="L2003">
        <v>68</v>
      </c>
      <c r="M2003" t="s">
        <v>3620</v>
      </c>
      <c r="N2003" t="s">
        <v>191</v>
      </c>
      <c r="O2003" t="s">
        <v>192</v>
      </c>
      <c r="P2003" t="s">
        <v>193</v>
      </c>
      <c r="Q2003" t="s">
        <v>34</v>
      </c>
      <c r="R2003" t="s">
        <v>194</v>
      </c>
      <c r="S2003" t="s">
        <v>34</v>
      </c>
      <c r="T2003" t="s">
        <v>195</v>
      </c>
      <c r="U2003" t="s">
        <v>196</v>
      </c>
      <c r="V2003" t="s">
        <v>52</v>
      </c>
      <c r="W2003" t="s">
        <v>197</v>
      </c>
      <c r="X2003" t="s">
        <v>198</v>
      </c>
      <c r="Y2003" t="s">
        <v>65</v>
      </c>
    </row>
    <row r="2004" spans="1:25" x14ac:dyDescent="0.25">
      <c r="A2004">
        <v>10168</v>
      </c>
      <c r="B2004">
        <v>27</v>
      </c>
      <c r="C2004" t="s">
        <v>3629</v>
      </c>
      <c r="D2004">
        <v>18</v>
      </c>
      <c r="E2004" t="s">
        <v>3630</v>
      </c>
      <c r="F2004" t="s">
        <v>87</v>
      </c>
      <c r="G2004" t="s">
        <v>28</v>
      </c>
      <c r="H2004">
        <v>4</v>
      </c>
      <c r="I2004">
        <v>10</v>
      </c>
      <c r="J2004">
        <v>2003</v>
      </c>
      <c r="K2004" t="s">
        <v>1502</v>
      </c>
      <c r="L2004">
        <v>68</v>
      </c>
      <c r="M2004" t="s">
        <v>3620</v>
      </c>
      <c r="N2004" t="s">
        <v>88</v>
      </c>
      <c r="O2004" t="s">
        <v>89</v>
      </c>
      <c r="P2004" t="s">
        <v>90</v>
      </c>
      <c r="Q2004" t="s">
        <v>34</v>
      </c>
      <c r="R2004" t="s">
        <v>91</v>
      </c>
      <c r="S2004" t="s">
        <v>73</v>
      </c>
      <c r="T2004" t="s">
        <v>92</v>
      </c>
      <c r="U2004" t="s">
        <v>38</v>
      </c>
      <c r="V2004" t="s">
        <v>39</v>
      </c>
      <c r="W2004" t="s">
        <v>93</v>
      </c>
      <c r="X2004" t="s">
        <v>94</v>
      </c>
      <c r="Y2004" t="s">
        <v>42</v>
      </c>
    </row>
    <row r="2005" spans="1:25" x14ac:dyDescent="0.25">
      <c r="A2005">
        <v>10178</v>
      </c>
      <c r="B2005">
        <v>30</v>
      </c>
      <c r="C2005" t="s">
        <v>3488</v>
      </c>
      <c r="D2005">
        <v>3</v>
      </c>
      <c r="E2005" t="s">
        <v>3631</v>
      </c>
      <c r="F2005" t="s">
        <v>593</v>
      </c>
      <c r="G2005" t="s">
        <v>28</v>
      </c>
      <c r="H2005">
        <v>4</v>
      </c>
      <c r="I2005">
        <v>11</v>
      </c>
      <c r="J2005">
        <v>2003</v>
      </c>
      <c r="K2005" t="s">
        <v>1502</v>
      </c>
      <c r="L2005">
        <v>68</v>
      </c>
      <c r="M2005" t="s">
        <v>3620</v>
      </c>
      <c r="N2005" t="s">
        <v>594</v>
      </c>
      <c r="O2005" t="s">
        <v>595</v>
      </c>
      <c r="P2005" t="s">
        <v>596</v>
      </c>
      <c r="Q2005" t="s">
        <v>34</v>
      </c>
      <c r="R2005" t="s">
        <v>597</v>
      </c>
      <c r="S2005" t="s">
        <v>34</v>
      </c>
      <c r="T2005" t="s">
        <v>598</v>
      </c>
      <c r="U2005" t="s">
        <v>51</v>
      </c>
      <c r="V2005" t="s">
        <v>52</v>
      </c>
      <c r="W2005" t="s">
        <v>599</v>
      </c>
      <c r="X2005" t="s">
        <v>600</v>
      </c>
      <c r="Y2005" t="s">
        <v>42</v>
      </c>
    </row>
    <row r="2006" spans="1:25" x14ac:dyDescent="0.25">
      <c r="A2006">
        <v>10198</v>
      </c>
      <c r="B2006">
        <v>43</v>
      </c>
      <c r="C2006" t="s">
        <v>3625</v>
      </c>
      <c r="D2006">
        <v>3</v>
      </c>
      <c r="E2006" t="s">
        <v>3632</v>
      </c>
      <c r="F2006" t="s">
        <v>1519</v>
      </c>
      <c r="G2006" t="s">
        <v>28</v>
      </c>
      <c r="H2006">
        <v>4</v>
      </c>
      <c r="I2006">
        <v>11</v>
      </c>
      <c r="J2006">
        <v>2003</v>
      </c>
      <c r="K2006" t="s">
        <v>1502</v>
      </c>
      <c r="L2006">
        <v>68</v>
      </c>
      <c r="M2006" t="s">
        <v>3620</v>
      </c>
      <c r="N2006" t="s">
        <v>777</v>
      </c>
      <c r="O2006" t="s">
        <v>778</v>
      </c>
      <c r="P2006" t="s">
        <v>779</v>
      </c>
      <c r="Q2006" t="s">
        <v>34</v>
      </c>
      <c r="R2006" t="s">
        <v>780</v>
      </c>
      <c r="S2006" t="s">
        <v>34</v>
      </c>
      <c r="T2006" t="s">
        <v>781</v>
      </c>
      <c r="U2006" t="s">
        <v>782</v>
      </c>
      <c r="V2006" t="s">
        <v>307</v>
      </c>
      <c r="W2006" t="s">
        <v>783</v>
      </c>
      <c r="X2006" t="s">
        <v>784</v>
      </c>
      <c r="Y2006" t="s">
        <v>42</v>
      </c>
    </row>
    <row r="2007" spans="1:25" x14ac:dyDescent="0.25">
      <c r="A2007">
        <v>10210</v>
      </c>
      <c r="B2007">
        <v>29</v>
      </c>
      <c r="C2007" t="s">
        <v>3633</v>
      </c>
      <c r="D2007">
        <v>16</v>
      </c>
      <c r="E2007" t="s">
        <v>3634</v>
      </c>
      <c r="F2007" t="s">
        <v>483</v>
      </c>
      <c r="G2007" t="s">
        <v>28</v>
      </c>
      <c r="H2007">
        <v>1</v>
      </c>
      <c r="I2007">
        <v>1</v>
      </c>
      <c r="J2007">
        <v>2004</v>
      </c>
      <c r="K2007" t="s">
        <v>1502</v>
      </c>
      <c r="L2007">
        <v>68</v>
      </c>
      <c r="M2007" t="s">
        <v>3620</v>
      </c>
      <c r="N2007" t="s">
        <v>484</v>
      </c>
      <c r="O2007" t="s">
        <v>485</v>
      </c>
      <c r="P2007" t="s">
        <v>486</v>
      </c>
      <c r="Q2007" t="s">
        <v>34</v>
      </c>
      <c r="R2007" t="s">
        <v>487</v>
      </c>
      <c r="S2007" t="s">
        <v>487</v>
      </c>
      <c r="T2007" t="s">
        <v>488</v>
      </c>
      <c r="U2007" t="s">
        <v>307</v>
      </c>
      <c r="V2007" t="s">
        <v>307</v>
      </c>
      <c r="W2007" t="s">
        <v>489</v>
      </c>
      <c r="X2007" t="s">
        <v>490</v>
      </c>
      <c r="Y2007" t="s">
        <v>42</v>
      </c>
    </row>
    <row r="2008" spans="1:25" x14ac:dyDescent="0.25">
      <c r="A2008">
        <v>10222</v>
      </c>
      <c r="B2008">
        <v>48</v>
      </c>
      <c r="C2008" t="s">
        <v>3635</v>
      </c>
      <c r="D2008">
        <v>3</v>
      </c>
      <c r="E2008" t="s">
        <v>3636</v>
      </c>
      <c r="F2008" t="s">
        <v>626</v>
      </c>
      <c r="G2008" t="s">
        <v>28</v>
      </c>
      <c r="H2008">
        <v>1</v>
      </c>
      <c r="I2008">
        <v>2</v>
      </c>
      <c r="J2008">
        <v>2004</v>
      </c>
      <c r="K2008" t="s">
        <v>1502</v>
      </c>
      <c r="L2008">
        <v>68</v>
      </c>
      <c r="M2008" t="s">
        <v>3620</v>
      </c>
      <c r="N2008" t="s">
        <v>627</v>
      </c>
      <c r="O2008" t="s">
        <v>628</v>
      </c>
      <c r="P2008" t="s">
        <v>629</v>
      </c>
      <c r="Q2008" t="s">
        <v>34</v>
      </c>
      <c r="R2008" t="s">
        <v>630</v>
      </c>
      <c r="S2008" t="s">
        <v>73</v>
      </c>
      <c r="T2008" t="s">
        <v>631</v>
      </c>
      <c r="U2008" t="s">
        <v>38</v>
      </c>
      <c r="V2008" t="s">
        <v>39</v>
      </c>
      <c r="W2008" t="s">
        <v>362</v>
      </c>
      <c r="X2008" t="s">
        <v>422</v>
      </c>
      <c r="Y2008" t="s">
        <v>42</v>
      </c>
    </row>
    <row r="2009" spans="1:25" x14ac:dyDescent="0.25">
      <c r="A2009">
        <v>10235</v>
      </c>
      <c r="B2009">
        <v>33</v>
      </c>
      <c r="C2009" t="s">
        <v>3637</v>
      </c>
      <c r="D2009">
        <v>12</v>
      </c>
      <c r="E2009" t="s">
        <v>3638</v>
      </c>
      <c r="F2009" t="s">
        <v>1859</v>
      </c>
      <c r="G2009" t="s">
        <v>28</v>
      </c>
      <c r="H2009">
        <v>2</v>
      </c>
      <c r="I2009">
        <v>4</v>
      </c>
      <c r="J2009">
        <v>2004</v>
      </c>
      <c r="K2009" t="s">
        <v>1502</v>
      </c>
      <c r="L2009">
        <v>68</v>
      </c>
      <c r="M2009" t="s">
        <v>3620</v>
      </c>
      <c r="N2009" t="s">
        <v>648</v>
      </c>
      <c r="O2009" t="s">
        <v>649</v>
      </c>
      <c r="P2009" t="s">
        <v>650</v>
      </c>
      <c r="Q2009" t="s">
        <v>34</v>
      </c>
      <c r="R2009" t="s">
        <v>651</v>
      </c>
      <c r="S2009" t="s">
        <v>351</v>
      </c>
      <c r="T2009" t="s">
        <v>652</v>
      </c>
      <c r="U2009" t="s">
        <v>353</v>
      </c>
      <c r="V2009" t="s">
        <v>39</v>
      </c>
      <c r="W2009" t="s">
        <v>653</v>
      </c>
      <c r="X2009" t="s">
        <v>264</v>
      </c>
      <c r="Y2009" t="s">
        <v>42</v>
      </c>
    </row>
    <row r="2010" spans="1:25" x14ac:dyDescent="0.25">
      <c r="A2010">
        <v>10250</v>
      </c>
      <c r="B2010">
        <v>40</v>
      </c>
      <c r="C2010" t="s">
        <v>3639</v>
      </c>
      <c r="D2010">
        <v>13</v>
      </c>
      <c r="E2010" t="s">
        <v>3640</v>
      </c>
      <c r="F2010" t="s">
        <v>1523</v>
      </c>
      <c r="G2010" t="s">
        <v>28</v>
      </c>
      <c r="H2010">
        <v>2</v>
      </c>
      <c r="I2010">
        <v>5</v>
      </c>
      <c r="J2010">
        <v>2004</v>
      </c>
      <c r="K2010" t="s">
        <v>1502</v>
      </c>
      <c r="L2010">
        <v>68</v>
      </c>
      <c r="M2010" t="s">
        <v>3620</v>
      </c>
      <c r="N2010" t="s">
        <v>701</v>
      </c>
      <c r="O2010" t="s">
        <v>702</v>
      </c>
      <c r="P2010" t="s">
        <v>703</v>
      </c>
      <c r="Q2010" t="s">
        <v>34</v>
      </c>
      <c r="R2010" t="s">
        <v>704</v>
      </c>
      <c r="S2010" t="s">
        <v>73</v>
      </c>
      <c r="T2010" t="s">
        <v>92</v>
      </c>
      <c r="U2010" t="s">
        <v>38</v>
      </c>
      <c r="V2010" t="s">
        <v>39</v>
      </c>
      <c r="W2010" t="s">
        <v>149</v>
      </c>
      <c r="X2010" t="s">
        <v>705</v>
      </c>
      <c r="Y2010" t="s">
        <v>65</v>
      </c>
    </row>
    <row r="2011" spans="1:25" x14ac:dyDescent="0.25">
      <c r="A2011">
        <v>10262</v>
      </c>
      <c r="B2011">
        <v>48</v>
      </c>
      <c r="C2011" t="s">
        <v>3641</v>
      </c>
      <c r="D2011">
        <v>8</v>
      </c>
      <c r="E2011" t="s">
        <v>3642</v>
      </c>
      <c r="F2011" t="s">
        <v>1525</v>
      </c>
      <c r="G2011" t="s">
        <v>591</v>
      </c>
      <c r="H2011">
        <v>2</v>
      </c>
      <c r="I2011">
        <v>6</v>
      </c>
      <c r="J2011">
        <v>2004</v>
      </c>
      <c r="K2011" t="s">
        <v>1502</v>
      </c>
      <c r="L2011">
        <v>68</v>
      </c>
      <c r="M2011" t="s">
        <v>3620</v>
      </c>
      <c r="N2011" t="s">
        <v>268</v>
      </c>
      <c r="O2011" t="s">
        <v>269</v>
      </c>
      <c r="P2011" t="s">
        <v>270</v>
      </c>
      <c r="Q2011" t="s">
        <v>34</v>
      </c>
      <c r="R2011" t="s">
        <v>271</v>
      </c>
      <c r="S2011" t="s">
        <v>34</v>
      </c>
      <c r="T2011" t="s">
        <v>272</v>
      </c>
      <c r="U2011" t="s">
        <v>273</v>
      </c>
      <c r="V2011" t="s">
        <v>52</v>
      </c>
      <c r="W2011" t="s">
        <v>274</v>
      </c>
      <c r="X2011" t="s">
        <v>275</v>
      </c>
      <c r="Y2011" t="s">
        <v>42</v>
      </c>
    </row>
    <row r="2012" spans="1:25" x14ac:dyDescent="0.25">
      <c r="A2012">
        <v>10275</v>
      </c>
      <c r="B2012">
        <v>41</v>
      </c>
      <c r="C2012" t="s">
        <v>3623</v>
      </c>
      <c r="D2012">
        <v>18</v>
      </c>
      <c r="E2012" t="s">
        <v>3643</v>
      </c>
      <c r="F2012" t="s">
        <v>171</v>
      </c>
      <c r="G2012" t="s">
        <v>28</v>
      </c>
      <c r="H2012">
        <v>3</v>
      </c>
      <c r="I2012">
        <v>7</v>
      </c>
      <c r="J2012">
        <v>2004</v>
      </c>
      <c r="K2012" t="s">
        <v>1502</v>
      </c>
      <c r="L2012">
        <v>68</v>
      </c>
      <c r="M2012" t="s">
        <v>3620</v>
      </c>
      <c r="N2012" t="s">
        <v>172</v>
      </c>
      <c r="O2012" t="s">
        <v>173</v>
      </c>
      <c r="P2012" t="s">
        <v>174</v>
      </c>
      <c r="Q2012" t="s">
        <v>34</v>
      </c>
      <c r="R2012" t="s">
        <v>175</v>
      </c>
      <c r="S2012" t="s">
        <v>34</v>
      </c>
      <c r="T2012" t="s">
        <v>176</v>
      </c>
      <c r="U2012" t="s">
        <v>51</v>
      </c>
      <c r="V2012" t="s">
        <v>52</v>
      </c>
      <c r="W2012" t="s">
        <v>177</v>
      </c>
      <c r="X2012" t="s">
        <v>178</v>
      </c>
      <c r="Y2012" t="s">
        <v>65</v>
      </c>
    </row>
    <row r="2013" spans="1:25" x14ac:dyDescent="0.25">
      <c r="A2013">
        <v>10284</v>
      </c>
      <c r="B2013">
        <v>21</v>
      </c>
      <c r="C2013" t="s">
        <v>3269</v>
      </c>
      <c r="D2013">
        <v>10</v>
      </c>
      <c r="E2013" t="s">
        <v>3644</v>
      </c>
      <c r="F2013" t="s">
        <v>1528</v>
      </c>
      <c r="G2013" t="s">
        <v>28</v>
      </c>
      <c r="H2013">
        <v>3</v>
      </c>
      <c r="I2013">
        <v>8</v>
      </c>
      <c r="J2013">
        <v>2004</v>
      </c>
      <c r="K2013" t="s">
        <v>1502</v>
      </c>
      <c r="L2013">
        <v>68</v>
      </c>
      <c r="M2013" t="s">
        <v>3620</v>
      </c>
      <c r="N2013" t="s">
        <v>1327</v>
      </c>
      <c r="O2013" t="s">
        <v>1328</v>
      </c>
      <c r="P2013" t="s">
        <v>1329</v>
      </c>
      <c r="Q2013" t="s">
        <v>34</v>
      </c>
      <c r="R2013" t="s">
        <v>1330</v>
      </c>
      <c r="S2013" t="s">
        <v>34</v>
      </c>
      <c r="T2013" t="s">
        <v>1331</v>
      </c>
      <c r="U2013" t="s">
        <v>112</v>
      </c>
      <c r="V2013" t="s">
        <v>52</v>
      </c>
      <c r="W2013" t="s">
        <v>1332</v>
      </c>
      <c r="X2013" t="s">
        <v>1333</v>
      </c>
      <c r="Y2013" t="s">
        <v>42</v>
      </c>
    </row>
    <row r="2014" spans="1:25" x14ac:dyDescent="0.25">
      <c r="A2014">
        <v>10296</v>
      </c>
      <c r="B2014">
        <v>32</v>
      </c>
      <c r="C2014" t="s">
        <v>3645</v>
      </c>
      <c r="D2014">
        <v>6</v>
      </c>
      <c r="E2014" t="s">
        <v>3646</v>
      </c>
      <c r="F2014" t="s">
        <v>1530</v>
      </c>
      <c r="G2014" t="s">
        <v>28</v>
      </c>
      <c r="H2014">
        <v>3</v>
      </c>
      <c r="I2014">
        <v>9</v>
      </c>
      <c r="J2014">
        <v>2004</v>
      </c>
      <c r="K2014" t="s">
        <v>1502</v>
      </c>
      <c r="L2014">
        <v>68</v>
      </c>
      <c r="M2014" t="s">
        <v>3620</v>
      </c>
      <c r="N2014" t="s">
        <v>1531</v>
      </c>
      <c r="O2014" t="s">
        <v>1532</v>
      </c>
      <c r="P2014" t="s">
        <v>1533</v>
      </c>
      <c r="Q2014" t="s">
        <v>34</v>
      </c>
      <c r="R2014" t="s">
        <v>1534</v>
      </c>
      <c r="S2014" t="s">
        <v>34</v>
      </c>
      <c r="T2014" t="s">
        <v>1535</v>
      </c>
      <c r="U2014" t="s">
        <v>810</v>
      </c>
      <c r="V2014" t="s">
        <v>52</v>
      </c>
      <c r="W2014" t="s">
        <v>1536</v>
      </c>
      <c r="X2014" t="s">
        <v>150</v>
      </c>
      <c r="Y2014" t="s">
        <v>42</v>
      </c>
    </row>
    <row r="2015" spans="1:25" x14ac:dyDescent="0.25">
      <c r="A2015">
        <v>10308</v>
      </c>
      <c r="B2015">
        <v>43</v>
      </c>
      <c r="C2015" t="s">
        <v>2753</v>
      </c>
      <c r="D2015">
        <v>16</v>
      </c>
      <c r="E2015" t="s">
        <v>3647</v>
      </c>
      <c r="F2015" t="s">
        <v>200</v>
      </c>
      <c r="G2015" t="s">
        <v>28</v>
      </c>
      <c r="H2015">
        <v>4</v>
      </c>
      <c r="I2015">
        <v>10</v>
      </c>
      <c r="J2015">
        <v>2004</v>
      </c>
      <c r="K2015" t="s">
        <v>1502</v>
      </c>
      <c r="L2015">
        <v>68</v>
      </c>
      <c r="M2015" t="s">
        <v>3620</v>
      </c>
      <c r="N2015" t="s">
        <v>510</v>
      </c>
      <c r="O2015" t="s">
        <v>511</v>
      </c>
      <c r="P2015" t="s">
        <v>512</v>
      </c>
      <c r="Q2015" t="s">
        <v>34</v>
      </c>
      <c r="R2015" t="s">
        <v>513</v>
      </c>
      <c r="S2015" t="s">
        <v>36</v>
      </c>
      <c r="T2015" t="s">
        <v>514</v>
      </c>
      <c r="U2015" t="s">
        <v>38</v>
      </c>
      <c r="V2015" t="s">
        <v>39</v>
      </c>
      <c r="W2015" t="s">
        <v>149</v>
      </c>
      <c r="X2015" t="s">
        <v>363</v>
      </c>
      <c r="Y2015" t="s">
        <v>65</v>
      </c>
    </row>
    <row r="2016" spans="1:25" x14ac:dyDescent="0.25">
      <c r="A2016">
        <v>10316</v>
      </c>
      <c r="B2016">
        <v>30</v>
      </c>
      <c r="C2016" t="s">
        <v>3648</v>
      </c>
      <c r="D2016">
        <v>8</v>
      </c>
      <c r="E2016" t="s">
        <v>3649</v>
      </c>
      <c r="F2016" t="s">
        <v>665</v>
      </c>
      <c r="G2016" t="s">
        <v>28</v>
      </c>
      <c r="H2016">
        <v>4</v>
      </c>
      <c r="I2016">
        <v>11</v>
      </c>
      <c r="J2016">
        <v>2004</v>
      </c>
      <c r="K2016" t="s">
        <v>1502</v>
      </c>
      <c r="L2016">
        <v>68</v>
      </c>
      <c r="M2016" t="s">
        <v>3620</v>
      </c>
      <c r="N2016" t="s">
        <v>666</v>
      </c>
      <c r="O2016" t="s">
        <v>667</v>
      </c>
      <c r="P2016" t="s">
        <v>668</v>
      </c>
      <c r="Q2016" t="s">
        <v>34</v>
      </c>
      <c r="R2016" t="s">
        <v>669</v>
      </c>
      <c r="S2016" t="s">
        <v>670</v>
      </c>
      <c r="T2016" t="s">
        <v>671</v>
      </c>
      <c r="U2016" t="s">
        <v>262</v>
      </c>
      <c r="V2016" t="s">
        <v>52</v>
      </c>
      <c r="W2016" t="s">
        <v>672</v>
      </c>
      <c r="X2016" t="s">
        <v>673</v>
      </c>
      <c r="Y2016" t="s">
        <v>42</v>
      </c>
    </row>
    <row r="2017" spans="1:25" x14ac:dyDescent="0.25">
      <c r="A2017">
        <v>10328</v>
      </c>
      <c r="B2017">
        <v>35</v>
      </c>
      <c r="C2017" t="s">
        <v>2753</v>
      </c>
      <c r="D2017">
        <v>3</v>
      </c>
      <c r="E2017" t="s">
        <v>3650</v>
      </c>
      <c r="F2017" t="s">
        <v>2490</v>
      </c>
      <c r="G2017" t="s">
        <v>28</v>
      </c>
      <c r="H2017">
        <v>4</v>
      </c>
      <c r="I2017">
        <v>11</v>
      </c>
      <c r="J2017">
        <v>2004</v>
      </c>
      <c r="K2017" t="s">
        <v>1502</v>
      </c>
      <c r="L2017">
        <v>68</v>
      </c>
      <c r="M2017" t="s">
        <v>3620</v>
      </c>
      <c r="N2017" t="s">
        <v>1369</v>
      </c>
      <c r="O2017" t="s">
        <v>1370</v>
      </c>
      <c r="P2017" t="s">
        <v>1371</v>
      </c>
      <c r="Q2017" t="s">
        <v>34</v>
      </c>
      <c r="R2017" t="s">
        <v>1372</v>
      </c>
      <c r="S2017" t="s">
        <v>34</v>
      </c>
      <c r="T2017" t="s">
        <v>1373</v>
      </c>
      <c r="U2017" t="s">
        <v>396</v>
      </c>
      <c r="V2017" t="s">
        <v>52</v>
      </c>
      <c r="W2017" t="s">
        <v>1374</v>
      </c>
      <c r="X2017" t="s">
        <v>1375</v>
      </c>
      <c r="Y2017" t="s">
        <v>42</v>
      </c>
    </row>
    <row r="2018" spans="1:25" x14ac:dyDescent="0.25">
      <c r="A2018">
        <v>10339</v>
      </c>
      <c r="B2018">
        <v>45</v>
      </c>
      <c r="C2018" t="s">
        <v>2849</v>
      </c>
      <c r="D2018">
        <v>11</v>
      </c>
      <c r="E2018" t="s">
        <v>3651</v>
      </c>
      <c r="F2018" t="s">
        <v>519</v>
      </c>
      <c r="G2018" t="s">
        <v>28</v>
      </c>
      <c r="H2018">
        <v>4</v>
      </c>
      <c r="I2018">
        <v>11</v>
      </c>
      <c r="J2018">
        <v>2004</v>
      </c>
      <c r="K2018" t="s">
        <v>1502</v>
      </c>
      <c r="L2018">
        <v>68</v>
      </c>
      <c r="M2018" t="s">
        <v>3620</v>
      </c>
      <c r="N2018" t="s">
        <v>380</v>
      </c>
      <c r="O2018" t="s">
        <v>381</v>
      </c>
      <c r="P2018" t="s">
        <v>382</v>
      </c>
      <c r="Q2018" t="s">
        <v>34</v>
      </c>
      <c r="R2018" t="s">
        <v>383</v>
      </c>
      <c r="S2018" t="s">
        <v>384</v>
      </c>
      <c r="T2018" t="s">
        <v>385</v>
      </c>
      <c r="U2018" t="s">
        <v>307</v>
      </c>
      <c r="V2018" t="s">
        <v>307</v>
      </c>
      <c r="W2018" t="s">
        <v>386</v>
      </c>
      <c r="X2018" t="s">
        <v>387</v>
      </c>
      <c r="Y2018" t="s">
        <v>65</v>
      </c>
    </row>
    <row r="2019" spans="1:25" x14ac:dyDescent="0.25">
      <c r="A2019">
        <v>10351</v>
      </c>
      <c r="B2019">
        <v>34</v>
      </c>
      <c r="C2019" t="s">
        <v>2855</v>
      </c>
      <c r="D2019">
        <v>3</v>
      </c>
      <c r="E2019" t="s">
        <v>3652</v>
      </c>
      <c r="F2019" t="s">
        <v>1552</v>
      </c>
      <c r="G2019" t="s">
        <v>28</v>
      </c>
      <c r="H2019">
        <v>4</v>
      </c>
      <c r="I2019">
        <v>12</v>
      </c>
      <c r="J2019">
        <v>2004</v>
      </c>
      <c r="K2019" t="s">
        <v>1502</v>
      </c>
      <c r="L2019">
        <v>68</v>
      </c>
      <c r="M2019" t="s">
        <v>3620</v>
      </c>
      <c r="N2019" t="s">
        <v>574</v>
      </c>
      <c r="O2019" t="s">
        <v>575</v>
      </c>
      <c r="P2019" t="s">
        <v>576</v>
      </c>
      <c r="Q2019" t="s">
        <v>34</v>
      </c>
      <c r="R2019" t="s">
        <v>577</v>
      </c>
      <c r="S2019" t="s">
        <v>34</v>
      </c>
      <c r="T2019" t="s">
        <v>578</v>
      </c>
      <c r="U2019" t="s">
        <v>262</v>
      </c>
      <c r="V2019" t="s">
        <v>52</v>
      </c>
      <c r="W2019" t="s">
        <v>84</v>
      </c>
      <c r="X2019" t="s">
        <v>579</v>
      </c>
      <c r="Y2019" t="s">
        <v>42</v>
      </c>
    </row>
    <row r="2020" spans="1:25" x14ac:dyDescent="0.25">
      <c r="A2020">
        <v>10361</v>
      </c>
      <c r="B2020">
        <v>26</v>
      </c>
      <c r="C2020" t="s">
        <v>77</v>
      </c>
      <c r="D2020">
        <v>7</v>
      </c>
      <c r="E2020" t="s">
        <v>3653</v>
      </c>
      <c r="F2020" t="s">
        <v>232</v>
      </c>
      <c r="G2020" t="s">
        <v>28</v>
      </c>
      <c r="H2020">
        <v>4</v>
      </c>
      <c r="I2020">
        <v>12</v>
      </c>
      <c r="J2020">
        <v>2004</v>
      </c>
      <c r="K2020" t="s">
        <v>1502</v>
      </c>
      <c r="L2020">
        <v>68</v>
      </c>
      <c r="M2020" t="s">
        <v>3620</v>
      </c>
      <c r="N2020" t="s">
        <v>233</v>
      </c>
      <c r="O2020" t="s">
        <v>234</v>
      </c>
      <c r="P2020" t="s">
        <v>235</v>
      </c>
      <c r="Q2020" t="s">
        <v>236</v>
      </c>
      <c r="R2020" t="s">
        <v>237</v>
      </c>
      <c r="S2020" t="s">
        <v>238</v>
      </c>
      <c r="T2020" t="s">
        <v>239</v>
      </c>
      <c r="U2020" t="s">
        <v>139</v>
      </c>
      <c r="V2020" t="s">
        <v>140</v>
      </c>
      <c r="W2020" t="s">
        <v>240</v>
      </c>
      <c r="X2020" t="s">
        <v>241</v>
      </c>
      <c r="Y2020" t="s">
        <v>65</v>
      </c>
    </row>
    <row r="2021" spans="1:25" x14ac:dyDescent="0.25">
      <c r="A2021">
        <v>10373</v>
      </c>
      <c r="B2021">
        <v>39</v>
      </c>
      <c r="C2021" t="s">
        <v>3654</v>
      </c>
      <c r="D2021">
        <v>13</v>
      </c>
      <c r="E2021" t="s">
        <v>3655</v>
      </c>
      <c r="F2021" t="s">
        <v>687</v>
      </c>
      <c r="G2021" t="s">
        <v>28</v>
      </c>
      <c r="H2021">
        <v>1</v>
      </c>
      <c r="I2021">
        <v>1</v>
      </c>
      <c r="J2021">
        <v>2005</v>
      </c>
      <c r="K2021" t="s">
        <v>1502</v>
      </c>
      <c r="L2021">
        <v>68</v>
      </c>
      <c r="M2021" t="s">
        <v>3620</v>
      </c>
      <c r="N2021" t="s">
        <v>688</v>
      </c>
      <c r="O2021" t="s">
        <v>689</v>
      </c>
      <c r="P2021" t="s">
        <v>690</v>
      </c>
      <c r="Q2021" t="s">
        <v>34</v>
      </c>
      <c r="R2021" t="s">
        <v>691</v>
      </c>
      <c r="S2021" t="s">
        <v>34</v>
      </c>
      <c r="T2021" t="s">
        <v>692</v>
      </c>
      <c r="U2021" t="s">
        <v>196</v>
      </c>
      <c r="V2021" t="s">
        <v>52</v>
      </c>
      <c r="W2021" t="s">
        <v>693</v>
      </c>
      <c r="X2021" t="s">
        <v>694</v>
      </c>
      <c r="Y2021" t="s">
        <v>42</v>
      </c>
    </row>
    <row r="2022" spans="1:25" x14ac:dyDescent="0.25">
      <c r="A2022">
        <v>10386</v>
      </c>
      <c r="B2022">
        <v>41</v>
      </c>
      <c r="C2022" t="s">
        <v>3656</v>
      </c>
      <c r="D2022">
        <v>12</v>
      </c>
      <c r="E2022" t="s">
        <v>3657</v>
      </c>
      <c r="F2022" t="s">
        <v>1557</v>
      </c>
      <c r="G2022" t="s">
        <v>724</v>
      </c>
      <c r="H2022">
        <v>1</v>
      </c>
      <c r="I2022">
        <v>3</v>
      </c>
      <c r="J2022">
        <v>2005</v>
      </c>
      <c r="K2022" t="s">
        <v>1502</v>
      </c>
      <c r="L2022">
        <v>68</v>
      </c>
      <c r="M2022" t="s">
        <v>3620</v>
      </c>
      <c r="N2022" t="s">
        <v>268</v>
      </c>
      <c r="O2022" t="s">
        <v>269</v>
      </c>
      <c r="P2022" t="s">
        <v>270</v>
      </c>
      <c r="Q2022" t="s">
        <v>34</v>
      </c>
      <c r="R2022" t="s">
        <v>271</v>
      </c>
      <c r="S2022" t="s">
        <v>34</v>
      </c>
      <c r="T2022" t="s">
        <v>272</v>
      </c>
      <c r="U2022" t="s">
        <v>273</v>
      </c>
      <c r="V2022" t="s">
        <v>52</v>
      </c>
      <c r="W2022" t="s">
        <v>274</v>
      </c>
      <c r="X2022" t="s">
        <v>275</v>
      </c>
      <c r="Y2022" t="s">
        <v>65</v>
      </c>
    </row>
    <row r="2023" spans="1:25" x14ac:dyDescent="0.25">
      <c r="A2023">
        <v>10398</v>
      </c>
      <c r="B2023">
        <v>41</v>
      </c>
      <c r="C2023" t="s">
        <v>3658</v>
      </c>
      <c r="D2023">
        <v>2</v>
      </c>
      <c r="E2023" t="s">
        <v>3659</v>
      </c>
      <c r="F2023" t="s">
        <v>1559</v>
      </c>
      <c r="G2023" t="s">
        <v>28</v>
      </c>
      <c r="H2023">
        <v>1</v>
      </c>
      <c r="I2023">
        <v>3</v>
      </c>
      <c r="J2023">
        <v>2005</v>
      </c>
      <c r="K2023" t="s">
        <v>1502</v>
      </c>
      <c r="L2023">
        <v>68</v>
      </c>
      <c r="M2023" t="s">
        <v>3620</v>
      </c>
      <c r="N2023" t="s">
        <v>46</v>
      </c>
      <c r="O2023" t="s">
        <v>47</v>
      </c>
      <c r="P2023" t="s">
        <v>48</v>
      </c>
      <c r="Q2023" t="s">
        <v>34</v>
      </c>
      <c r="R2023" t="s">
        <v>49</v>
      </c>
      <c r="S2023" t="s">
        <v>34</v>
      </c>
      <c r="T2023" t="s">
        <v>50</v>
      </c>
      <c r="U2023" t="s">
        <v>51</v>
      </c>
      <c r="V2023" t="s">
        <v>52</v>
      </c>
      <c r="W2023" t="s">
        <v>53</v>
      </c>
      <c r="X2023" t="s">
        <v>54</v>
      </c>
      <c r="Y2023" t="s">
        <v>42</v>
      </c>
    </row>
    <row r="2024" spans="1:25" x14ac:dyDescent="0.25">
      <c r="A2024">
        <v>10401</v>
      </c>
      <c r="B2024">
        <v>64</v>
      </c>
      <c r="C2024" t="s">
        <v>3637</v>
      </c>
      <c r="D2024">
        <v>12</v>
      </c>
      <c r="E2024" t="s">
        <v>3660</v>
      </c>
      <c r="F2024" t="s">
        <v>1880</v>
      </c>
      <c r="G2024" t="s">
        <v>708</v>
      </c>
      <c r="H2024">
        <v>2</v>
      </c>
      <c r="I2024">
        <v>4</v>
      </c>
      <c r="J2024">
        <v>2005</v>
      </c>
      <c r="K2024" t="s">
        <v>1502</v>
      </c>
      <c r="L2024">
        <v>68</v>
      </c>
      <c r="M2024" t="s">
        <v>3620</v>
      </c>
      <c r="N2024" t="s">
        <v>153</v>
      </c>
      <c r="O2024" t="s">
        <v>154</v>
      </c>
      <c r="P2024" t="s">
        <v>155</v>
      </c>
      <c r="Q2024" t="s">
        <v>34</v>
      </c>
      <c r="R2024" t="s">
        <v>156</v>
      </c>
      <c r="S2024" t="s">
        <v>157</v>
      </c>
      <c r="T2024" t="s">
        <v>158</v>
      </c>
      <c r="U2024" t="s">
        <v>38</v>
      </c>
      <c r="V2024" t="s">
        <v>39</v>
      </c>
      <c r="W2024" t="s">
        <v>84</v>
      </c>
      <c r="X2024" t="s">
        <v>159</v>
      </c>
      <c r="Y2024" t="s">
        <v>65</v>
      </c>
    </row>
    <row r="2025" spans="1:25" x14ac:dyDescent="0.25">
      <c r="A2025">
        <v>10416</v>
      </c>
      <c r="B2025">
        <v>18</v>
      </c>
      <c r="C2025" t="s">
        <v>3639</v>
      </c>
      <c r="D2025">
        <v>13</v>
      </c>
      <c r="E2025" t="s">
        <v>3661</v>
      </c>
      <c r="F2025" t="s">
        <v>1562</v>
      </c>
      <c r="G2025" t="s">
        <v>28</v>
      </c>
      <c r="H2025">
        <v>2</v>
      </c>
      <c r="I2025">
        <v>5</v>
      </c>
      <c r="J2025">
        <v>2005</v>
      </c>
      <c r="K2025" t="s">
        <v>1502</v>
      </c>
      <c r="L2025">
        <v>68</v>
      </c>
      <c r="M2025" t="s">
        <v>3620</v>
      </c>
      <c r="N2025" t="s">
        <v>831</v>
      </c>
      <c r="O2025" t="s">
        <v>832</v>
      </c>
      <c r="P2025" t="s">
        <v>833</v>
      </c>
      <c r="Q2025" t="s">
        <v>34</v>
      </c>
      <c r="R2025" t="s">
        <v>834</v>
      </c>
      <c r="S2025" t="s">
        <v>34</v>
      </c>
      <c r="T2025" t="s">
        <v>835</v>
      </c>
      <c r="U2025" t="s">
        <v>396</v>
      </c>
      <c r="V2025" t="s">
        <v>52</v>
      </c>
      <c r="W2025" t="s">
        <v>836</v>
      </c>
      <c r="X2025" t="s">
        <v>837</v>
      </c>
      <c r="Y2025" t="s">
        <v>42</v>
      </c>
    </row>
    <row r="2026" spans="1:25" x14ac:dyDescent="0.25">
      <c r="A2026">
        <v>10100</v>
      </c>
      <c r="B2026">
        <v>49</v>
      </c>
      <c r="C2026" t="s">
        <v>3662</v>
      </c>
      <c r="D2026">
        <v>1</v>
      </c>
      <c r="E2026" t="s">
        <v>3663</v>
      </c>
      <c r="F2026" t="s">
        <v>1564</v>
      </c>
      <c r="G2026" t="s">
        <v>28</v>
      </c>
      <c r="H2026">
        <v>1</v>
      </c>
      <c r="I2026">
        <v>1</v>
      </c>
      <c r="J2026">
        <v>2003</v>
      </c>
      <c r="K2026" t="s">
        <v>1354</v>
      </c>
      <c r="L2026">
        <v>41</v>
      </c>
      <c r="M2026" t="s">
        <v>3664</v>
      </c>
      <c r="N2026" t="s">
        <v>425</v>
      </c>
      <c r="O2026" t="s">
        <v>426</v>
      </c>
      <c r="P2026" t="s">
        <v>427</v>
      </c>
      <c r="Q2026" t="s">
        <v>34</v>
      </c>
      <c r="R2026" t="s">
        <v>428</v>
      </c>
      <c r="S2026" t="s">
        <v>429</v>
      </c>
      <c r="T2026" t="s">
        <v>430</v>
      </c>
      <c r="U2026" t="s">
        <v>38</v>
      </c>
      <c r="V2026" t="s">
        <v>39</v>
      </c>
      <c r="W2026" t="s">
        <v>75</v>
      </c>
      <c r="X2026" t="s">
        <v>422</v>
      </c>
      <c r="Y2026" t="s">
        <v>42</v>
      </c>
    </row>
    <row r="2027" spans="1:25" x14ac:dyDescent="0.25">
      <c r="A2027">
        <v>10110</v>
      </c>
      <c r="B2027">
        <v>48</v>
      </c>
      <c r="C2027" t="s">
        <v>3662</v>
      </c>
      <c r="D2027">
        <v>5</v>
      </c>
      <c r="E2027" t="s">
        <v>3665</v>
      </c>
      <c r="F2027" t="s">
        <v>1464</v>
      </c>
      <c r="G2027" t="s">
        <v>28</v>
      </c>
      <c r="H2027">
        <v>1</v>
      </c>
      <c r="I2027">
        <v>3</v>
      </c>
      <c r="J2027">
        <v>2003</v>
      </c>
      <c r="K2027" t="s">
        <v>1354</v>
      </c>
      <c r="L2027">
        <v>41</v>
      </c>
      <c r="M2027" t="s">
        <v>3664</v>
      </c>
      <c r="N2027" t="s">
        <v>927</v>
      </c>
      <c r="O2027" t="s">
        <v>928</v>
      </c>
      <c r="P2027" t="s">
        <v>929</v>
      </c>
      <c r="Q2027" t="s">
        <v>34</v>
      </c>
      <c r="R2027" t="s">
        <v>930</v>
      </c>
      <c r="S2027" t="s">
        <v>34</v>
      </c>
      <c r="T2027" t="s">
        <v>931</v>
      </c>
      <c r="U2027" t="s">
        <v>262</v>
      </c>
      <c r="V2027" t="s">
        <v>52</v>
      </c>
      <c r="W2027" t="s">
        <v>932</v>
      </c>
      <c r="X2027" t="s">
        <v>137</v>
      </c>
      <c r="Y2027" t="s">
        <v>42</v>
      </c>
    </row>
    <row r="2028" spans="1:25" x14ac:dyDescent="0.25">
      <c r="A2028">
        <v>10124</v>
      </c>
      <c r="B2028">
        <v>46</v>
      </c>
      <c r="C2028" t="s">
        <v>3333</v>
      </c>
      <c r="D2028">
        <v>4</v>
      </c>
      <c r="E2028" t="s">
        <v>3666</v>
      </c>
      <c r="F2028" t="s">
        <v>1360</v>
      </c>
      <c r="G2028" t="s">
        <v>28</v>
      </c>
      <c r="H2028">
        <v>2</v>
      </c>
      <c r="I2028">
        <v>5</v>
      </c>
      <c r="J2028">
        <v>2003</v>
      </c>
      <c r="K2028" t="s">
        <v>1354</v>
      </c>
      <c r="L2028">
        <v>41</v>
      </c>
      <c r="M2028" t="s">
        <v>3664</v>
      </c>
      <c r="N2028" t="s">
        <v>1318</v>
      </c>
      <c r="O2028" t="s">
        <v>1319</v>
      </c>
      <c r="P2028" t="s">
        <v>1320</v>
      </c>
      <c r="Q2028" t="s">
        <v>34</v>
      </c>
      <c r="R2028" t="s">
        <v>1321</v>
      </c>
      <c r="S2028" t="s">
        <v>1322</v>
      </c>
      <c r="T2028" t="s">
        <v>1323</v>
      </c>
      <c r="U2028" t="s">
        <v>38</v>
      </c>
      <c r="V2028" t="s">
        <v>39</v>
      </c>
      <c r="W2028" t="s">
        <v>168</v>
      </c>
      <c r="X2028" t="s">
        <v>705</v>
      </c>
      <c r="Y2028" t="s">
        <v>42</v>
      </c>
    </row>
    <row r="2029" spans="1:25" x14ac:dyDescent="0.25">
      <c r="A2029">
        <v>10149</v>
      </c>
      <c r="B2029">
        <v>26</v>
      </c>
      <c r="C2029" t="s">
        <v>3667</v>
      </c>
      <c r="D2029">
        <v>9</v>
      </c>
      <c r="E2029" t="s">
        <v>3668</v>
      </c>
      <c r="F2029" t="s">
        <v>1364</v>
      </c>
      <c r="G2029" t="s">
        <v>28</v>
      </c>
      <c r="H2029">
        <v>3</v>
      </c>
      <c r="I2029">
        <v>9</v>
      </c>
      <c r="J2029">
        <v>2003</v>
      </c>
      <c r="K2029" t="s">
        <v>1354</v>
      </c>
      <c r="L2029">
        <v>41</v>
      </c>
      <c r="M2029" t="s">
        <v>3664</v>
      </c>
      <c r="N2029" t="s">
        <v>1195</v>
      </c>
      <c r="O2029" t="s">
        <v>1196</v>
      </c>
      <c r="P2029" t="s">
        <v>1197</v>
      </c>
      <c r="Q2029" t="s">
        <v>34</v>
      </c>
      <c r="R2029" t="s">
        <v>1198</v>
      </c>
      <c r="S2029" t="s">
        <v>73</v>
      </c>
      <c r="T2029" t="s">
        <v>92</v>
      </c>
      <c r="U2029" t="s">
        <v>38</v>
      </c>
      <c r="V2029" t="s">
        <v>39</v>
      </c>
      <c r="W2029" t="s">
        <v>1199</v>
      </c>
      <c r="X2029" t="s">
        <v>705</v>
      </c>
      <c r="Y2029" t="s">
        <v>42</v>
      </c>
    </row>
    <row r="2030" spans="1:25" x14ac:dyDescent="0.25">
      <c r="A2030">
        <v>10162</v>
      </c>
      <c r="B2030">
        <v>37</v>
      </c>
      <c r="C2030" t="s">
        <v>3667</v>
      </c>
      <c r="D2030">
        <v>7</v>
      </c>
      <c r="E2030" t="s">
        <v>3669</v>
      </c>
      <c r="F2030" t="s">
        <v>1367</v>
      </c>
      <c r="G2030" t="s">
        <v>28</v>
      </c>
      <c r="H2030">
        <v>4</v>
      </c>
      <c r="I2030">
        <v>10</v>
      </c>
      <c r="J2030">
        <v>2003</v>
      </c>
      <c r="K2030" t="s">
        <v>1354</v>
      </c>
      <c r="L2030">
        <v>41</v>
      </c>
      <c r="M2030" t="s">
        <v>3664</v>
      </c>
      <c r="N2030" t="s">
        <v>80</v>
      </c>
      <c r="O2030" t="s">
        <v>81</v>
      </c>
      <c r="P2030" t="s">
        <v>82</v>
      </c>
      <c r="Q2030" t="s">
        <v>34</v>
      </c>
      <c r="R2030" t="s">
        <v>83</v>
      </c>
      <c r="S2030" t="s">
        <v>73</v>
      </c>
      <c r="T2030" t="s">
        <v>34</v>
      </c>
      <c r="U2030" t="s">
        <v>38</v>
      </c>
      <c r="V2030" t="s">
        <v>39</v>
      </c>
      <c r="W2030" t="s">
        <v>84</v>
      </c>
      <c r="X2030" t="s">
        <v>76</v>
      </c>
      <c r="Y2030" t="s">
        <v>42</v>
      </c>
    </row>
    <row r="2031" spans="1:25" x14ac:dyDescent="0.25">
      <c r="A2031">
        <v>10173</v>
      </c>
      <c r="B2031">
        <v>35</v>
      </c>
      <c r="C2031" t="s">
        <v>3333</v>
      </c>
      <c r="D2031">
        <v>11</v>
      </c>
      <c r="E2031" t="s">
        <v>3670</v>
      </c>
      <c r="F2031" t="s">
        <v>1306</v>
      </c>
      <c r="G2031" t="s">
        <v>28</v>
      </c>
      <c r="H2031">
        <v>4</v>
      </c>
      <c r="I2031">
        <v>11</v>
      </c>
      <c r="J2031">
        <v>2003</v>
      </c>
      <c r="K2031" t="s">
        <v>1354</v>
      </c>
      <c r="L2031">
        <v>41</v>
      </c>
      <c r="M2031" t="s">
        <v>3664</v>
      </c>
      <c r="N2031" t="s">
        <v>1369</v>
      </c>
      <c r="O2031" t="s">
        <v>1370</v>
      </c>
      <c r="P2031" t="s">
        <v>1371</v>
      </c>
      <c r="Q2031" t="s">
        <v>34</v>
      </c>
      <c r="R2031" t="s">
        <v>1372</v>
      </c>
      <c r="S2031" t="s">
        <v>34</v>
      </c>
      <c r="T2031" t="s">
        <v>1373</v>
      </c>
      <c r="U2031" t="s">
        <v>396</v>
      </c>
      <c r="V2031" t="s">
        <v>52</v>
      </c>
      <c r="W2031" t="s">
        <v>1374</v>
      </c>
      <c r="X2031" t="s">
        <v>1375</v>
      </c>
      <c r="Y2031" t="s">
        <v>42</v>
      </c>
    </row>
    <row r="2032" spans="1:25" x14ac:dyDescent="0.25">
      <c r="A2032">
        <v>10182</v>
      </c>
      <c r="B2032">
        <v>23</v>
      </c>
      <c r="C2032" t="s">
        <v>2876</v>
      </c>
      <c r="D2032">
        <v>8</v>
      </c>
      <c r="E2032" t="s">
        <v>3671</v>
      </c>
      <c r="F2032" t="s">
        <v>802</v>
      </c>
      <c r="G2032" t="s">
        <v>28</v>
      </c>
      <c r="H2032">
        <v>4</v>
      </c>
      <c r="I2032">
        <v>11</v>
      </c>
      <c r="J2032">
        <v>2003</v>
      </c>
      <c r="K2032" t="s">
        <v>1354</v>
      </c>
      <c r="L2032">
        <v>41</v>
      </c>
      <c r="M2032" t="s">
        <v>3664</v>
      </c>
      <c r="N2032" t="s">
        <v>417</v>
      </c>
      <c r="O2032" t="s">
        <v>418</v>
      </c>
      <c r="P2032" t="s">
        <v>419</v>
      </c>
      <c r="Q2032" t="s">
        <v>34</v>
      </c>
      <c r="R2032" t="s">
        <v>420</v>
      </c>
      <c r="S2032" t="s">
        <v>73</v>
      </c>
      <c r="T2032" t="s">
        <v>167</v>
      </c>
      <c r="U2032" t="s">
        <v>38</v>
      </c>
      <c r="V2032" t="s">
        <v>39</v>
      </c>
      <c r="W2032" t="s">
        <v>421</v>
      </c>
      <c r="X2032" t="s">
        <v>422</v>
      </c>
      <c r="Y2032" t="s">
        <v>42</v>
      </c>
    </row>
    <row r="2033" spans="1:25" x14ac:dyDescent="0.25">
      <c r="A2033">
        <v>10193</v>
      </c>
      <c r="B2033">
        <v>22</v>
      </c>
      <c r="C2033" t="s">
        <v>3672</v>
      </c>
      <c r="D2033">
        <v>12</v>
      </c>
      <c r="E2033" t="s">
        <v>3673</v>
      </c>
      <c r="F2033" t="s">
        <v>1379</v>
      </c>
      <c r="G2033" t="s">
        <v>28</v>
      </c>
      <c r="H2033">
        <v>4</v>
      </c>
      <c r="I2033">
        <v>11</v>
      </c>
      <c r="J2033">
        <v>2003</v>
      </c>
      <c r="K2033" t="s">
        <v>1354</v>
      </c>
      <c r="L2033">
        <v>41</v>
      </c>
      <c r="M2033" t="s">
        <v>3664</v>
      </c>
      <c r="N2033" t="s">
        <v>1380</v>
      </c>
      <c r="O2033" t="s">
        <v>1381</v>
      </c>
      <c r="P2033" t="s">
        <v>1382</v>
      </c>
      <c r="Q2033" t="s">
        <v>34</v>
      </c>
      <c r="R2033" t="s">
        <v>1383</v>
      </c>
      <c r="S2033" t="s">
        <v>137</v>
      </c>
      <c r="T2033" t="s">
        <v>1384</v>
      </c>
      <c r="U2033" t="s">
        <v>139</v>
      </c>
      <c r="V2033" t="s">
        <v>140</v>
      </c>
      <c r="W2033" t="s">
        <v>1385</v>
      </c>
      <c r="X2033" t="s">
        <v>1386</v>
      </c>
      <c r="Y2033" t="s">
        <v>42</v>
      </c>
    </row>
    <row r="2034" spans="1:25" x14ac:dyDescent="0.25">
      <c r="A2034">
        <v>10204</v>
      </c>
      <c r="B2034">
        <v>39</v>
      </c>
      <c r="C2034" t="s">
        <v>3333</v>
      </c>
      <c r="D2034">
        <v>2</v>
      </c>
      <c r="E2034" t="s">
        <v>3674</v>
      </c>
      <c r="F2034" t="s">
        <v>814</v>
      </c>
      <c r="G2034" t="s">
        <v>28</v>
      </c>
      <c r="H2034">
        <v>4</v>
      </c>
      <c r="I2034">
        <v>12</v>
      </c>
      <c r="J2034">
        <v>2003</v>
      </c>
      <c r="K2034" t="s">
        <v>1354</v>
      </c>
      <c r="L2034">
        <v>41</v>
      </c>
      <c r="M2034" t="s">
        <v>3664</v>
      </c>
      <c r="N2034" t="s">
        <v>885</v>
      </c>
      <c r="O2034" t="s">
        <v>886</v>
      </c>
      <c r="P2034" t="s">
        <v>887</v>
      </c>
      <c r="Q2034" t="s">
        <v>888</v>
      </c>
      <c r="R2034" t="s">
        <v>35</v>
      </c>
      <c r="S2034" t="s">
        <v>36</v>
      </c>
      <c r="T2034" t="s">
        <v>37</v>
      </c>
      <c r="U2034" t="s">
        <v>38</v>
      </c>
      <c r="V2034" t="s">
        <v>39</v>
      </c>
      <c r="W2034" t="s">
        <v>75</v>
      </c>
      <c r="X2034" t="s">
        <v>889</v>
      </c>
      <c r="Y2034" t="s">
        <v>42</v>
      </c>
    </row>
    <row r="2035" spans="1:25" x14ac:dyDescent="0.25">
      <c r="A2035">
        <v>10214</v>
      </c>
      <c r="B2035">
        <v>44</v>
      </c>
      <c r="C2035" t="s">
        <v>3675</v>
      </c>
      <c r="D2035">
        <v>5</v>
      </c>
      <c r="E2035" t="s">
        <v>3676</v>
      </c>
      <c r="F2035" t="s">
        <v>1574</v>
      </c>
      <c r="G2035" t="s">
        <v>28</v>
      </c>
      <c r="H2035">
        <v>1</v>
      </c>
      <c r="I2035">
        <v>1</v>
      </c>
      <c r="J2035">
        <v>2004</v>
      </c>
      <c r="K2035" t="s">
        <v>1354</v>
      </c>
      <c r="L2035">
        <v>41</v>
      </c>
      <c r="M2035" t="s">
        <v>3664</v>
      </c>
      <c r="N2035" t="s">
        <v>292</v>
      </c>
      <c r="O2035" t="s">
        <v>293</v>
      </c>
      <c r="P2035" t="s">
        <v>294</v>
      </c>
      <c r="Q2035" t="s">
        <v>34</v>
      </c>
      <c r="R2035" t="s">
        <v>271</v>
      </c>
      <c r="S2035" t="s">
        <v>34</v>
      </c>
      <c r="T2035" t="s">
        <v>295</v>
      </c>
      <c r="U2035" t="s">
        <v>273</v>
      </c>
      <c r="V2035" t="s">
        <v>52</v>
      </c>
      <c r="W2035" t="s">
        <v>296</v>
      </c>
      <c r="X2035" t="s">
        <v>297</v>
      </c>
      <c r="Y2035" t="s">
        <v>42</v>
      </c>
    </row>
    <row r="2036" spans="1:25" x14ac:dyDescent="0.25">
      <c r="A2036">
        <v>10227</v>
      </c>
      <c r="B2036">
        <v>27</v>
      </c>
      <c r="C2036" t="s">
        <v>3677</v>
      </c>
      <c r="D2036">
        <v>8</v>
      </c>
      <c r="E2036" t="s">
        <v>3678</v>
      </c>
      <c r="F2036" t="s">
        <v>1391</v>
      </c>
      <c r="G2036" t="s">
        <v>28</v>
      </c>
      <c r="H2036">
        <v>1</v>
      </c>
      <c r="I2036">
        <v>3</v>
      </c>
      <c r="J2036">
        <v>2004</v>
      </c>
      <c r="K2036" t="s">
        <v>1354</v>
      </c>
      <c r="L2036">
        <v>41</v>
      </c>
      <c r="M2036" t="s">
        <v>3664</v>
      </c>
      <c r="N2036" t="s">
        <v>338</v>
      </c>
      <c r="O2036" t="s">
        <v>339</v>
      </c>
      <c r="P2036" t="s">
        <v>340</v>
      </c>
      <c r="Q2036" t="s">
        <v>34</v>
      </c>
      <c r="R2036" t="s">
        <v>341</v>
      </c>
      <c r="S2036" t="s">
        <v>34</v>
      </c>
      <c r="T2036" t="s">
        <v>342</v>
      </c>
      <c r="U2036" t="s">
        <v>51</v>
      </c>
      <c r="V2036" t="s">
        <v>52</v>
      </c>
      <c r="W2036" t="s">
        <v>343</v>
      </c>
      <c r="X2036" t="s">
        <v>344</v>
      </c>
      <c r="Y2036" t="s">
        <v>42</v>
      </c>
    </row>
    <row r="2037" spans="1:25" x14ac:dyDescent="0.25">
      <c r="A2037">
        <v>10242</v>
      </c>
      <c r="B2037">
        <v>46</v>
      </c>
      <c r="C2037" t="s">
        <v>3679</v>
      </c>
      <c r="D2037">
        <v>1</v>
      </c>
      <c r="E2037" t="s">
        <v>3680</v>
      </c>
      <c r="F2037" t="s">
        <v>3681</v>
      </c>
      <c r="G2037" t="s">
        <v>28</v>
      </c>
      <c r="H2037">
        <v>2</v>
      </c>
      <c r="I2037">
        <v>4</v>
      </c>
      <c r="J2037">
        <v>2004</v>
      </c>
      <c r="K2037" t="s">
        <v>1354</v>
      </c>
      <c r="L2037">
        <v>41</v>
      </c>
      <c r="M2037" t="s">
        <v>3664</v>
      </c>
      <c r="N2037" t="s">
        <v>1011</v>
      </c>
      <c r="O2037" t="s">
        <v>1012</v>
      </c>
      <c r="P2037" t="s">
        <v>1013</v>
      </c>
      <c r="Q2037" t="s">
        <v>1014</v>
      </c>
      <c r="R2037" t="s">
        <v>35</v>
      </c>
      <c r="S2037" t="s">
        <v>36</v>
      </c>
      <c r="T2037" t="s">
        <v>37</v>
      </c>
      <c r="U2037" t="s">
        <v>38</v>
      </c>
      <c r="V2037" t="s">
        <v>39</v>
      </c>
      <c r="W2037" t="s">
        <v>1015</v>
      </c>
      <c r="X2037" t="s">
        <v>1016</v>
      </c>
      <c r="Y2037" t="s">
        <v>42</v>
      </c>
    </row>
    <row r="2038" spans="1:25" x14ac:dyDescent="0.25">
      <c r="A2038">
        <v>10280</v>
      </c>
      <c r="B2038">
        <v>33</v>
      </c>
      <c r="C2038" t="s">
        <v>3682</v>
      </c>
      <c r="D2038">
        <v>14</v>
      </c>
      <c r="E2038" t="s">
        <v>3683</v>
      </c>
      <c r="F2038" t="s">
        <v>390</v>
      </c>
      <c r="G2038" t="s">
        <v>28</v>
      </c>
      <c r="H2038">
        <v>3</v>
      </c>
      <c r="I2038">
        <v>8</v>
      </c>
      <c r="J2038">
        <v>2004</v>
      </c>
      <c r="K2038" t="s">
        <v>1354</v>
      </c>
      <c r="L2038">
        <v>41</v>
      </c>
      <c r="M2038" t="s">
        <v>3664</v>
      </c>
      <c r="N2038" t="s">
        <v>391</v>
      </c>
      <c r="O2038" t="s">
        <v>392</v>
      </c>
      <c r="P2038" t="s">
        <v>393</v>
      </c>
      <c r="Q2038" t="s">
        <v>34</v>
      </c>
      <c r="R2038" t="s">
        <v>394</v>
      </c>
      <c r="S2038" t="s">
        <v>34</v>
      </c>
      <c r="T2038" t="s">
        <v>395</v>
      </c>
      <c r="U2038" t="s">
        <v>396</v>
      </c>
      <c r="V2038" t="s">
        <v>52</v>
      </c>
      <c r="W2038" t="s">
        <v>397</v>
      </c>
      <c r="X2038" t="s">
        <v>398</v>
      </c>
      <c r="Y2038" t="s">
        <v>42</v>
      </c>
    </row>
    <row r="2039" spans="1:25" x14ac:dyDescent="0.25">
      <c r="A2039">
        <v>10288</v>
      </c>
      <c r="B2039">
        <v>33</v>
      </c>
      <c r="C2039" t="s">
        <v>3684</v>
      </c>
      <c r="D2039">
        <v>3</v>
      </c>
      <c r="E2039" t="s">
        <v>3685</v>
      </c>
      <c r="F2039" t="s">
        <v>1485</v>
      </c>
      <c r="G2039" t="s">
        <v>28</v>
      </c>
      <c r="H2039">
        <v>3</v>
      </c>
      <c r="I2039">
        <v>9</v>
      </c>
      <c r="J2039">
        <v>2004</v>
      </c>
      <c r="K2039" t="s">
        <v>1354</v>
      </c>
      <c r="L2039">
        <v>41</v>
      </c>
      <c r="M2039" t="s">
        <v>3664</v>
      </c>
      <c r="N2039" t="s">
        <v>743</v>
      </c>
      <c r="O2039" t="s">
        <v>744</v>
      </c>
      <c r="P2039" t="s">
        <v>745</v>
      </c>
      <c r="Q2039" t="s">
        <v>746</v>
      </c>
      <c r="R2039" t="s">
        <v>305</v>
      </c>
      <c r="S2039" t="s">
        <v>34</v>
      </c>
      <c r="T2039" t="s">
        <v>747</v>
      </c>
      <c r="U2039" t="s">
        <v>305</v>
      </c>
      <c r="V2039" t="s">
        <v>140</v>
      </c>
      <c r="W2039" t="s">
        <v>748</v>
      </c>
      <c r="X2039" t="s">
        <v>749</v>
      </c>
      <c r="Y2039" t="s">
        <v>42</v>
      </c>
    </row>
    <row r="2040" spans="1:25" x14ac:dyDescent="0.25">
      <c r="A2040">
        <v>10303</v>
      </c>
      <c r="B2040">
        <v>24</v>
      </c>
      <c r="C2040" t="s">
        <v>3686</v>
      </c>
      <c r="D2040">
        <v>1</v>
      </c>
      <c r="E2040" t="s">
        <v>3687</v>
      </c>
      <c r="F2040" t="s">
        <v>1724</v>
      </c>
      <c r="G2040" t="s">
        <v>28</v>
      </c>
      <c r="H2040">
        <v>4</v>
      </c>
      <c r="I2040">
        <v>10</v>
      </c>
      <c r="J2040">
        <v>2004</v>
      </c>
      <c r="K2040" t="s">
        <v>1354</v>
      </c>
      <c r="L2040">
        <v>41</v>
      </c>
      <c r="M2040" t="s">
        <v>3664</v>
      </c>
      <c r="N2040" t="s">
        <v>1183</v>
      </c>
      <c r="O2040" t="s">
        <v>1184</v>
      </c>
      <c r="P2040" t="s">
        <v>1185</v>
      </c>
      <c r="Q2040" t="s">
        <v>34</v>
      </c>
      <c r="R2040" t="s">
        <v>1186</v>
      </c>
      <c r="S2040" t="s">
        <v>34</v>
      </c>
      <c r="T2040" t="s">
        <v>1187</v>
      </c>
      <c r="U2040" t="s">
        <v>273</v>
      </c>
      <c r="V2040" t="s">
        <v>52</v>
      </c>
      <c r="W2040" t="s">
        <v>1188</v>
      </c>
      <c r="X2040" t="s">
        <v>1189</v>
      </c>
      <c r="Y2040" t="s">
        <v>42</v>
      </c>
    </row>
    <row r="2041" spans="1:25" x14ac:dyDescent="0.25">
      <c r="A2041">
        <v>10312</v>
      </c>
      <c r="B2041">
        <v>31</v>
      </c>
      <c r="C2041" t="s">
        <v>3688</v>
      </c>
      <c r="D2041">
        <v>15</v>
      </c>
      <c r="E2041" t="s">
        <v>3689</v>
      </c>
      <c r="F2041" t="s">
        <v>416</v>
      </c>
      <c r="G2041" t="s">
        <v>28</v>
      </c>
      <c r="H2041">
        <v>4</v>
      </c>
      <c r="I2041">
        <v>10</v>
      </c>
      <c r="J2041">
        <v>2004</v>
      </c>
      <c r="K2041" t="s">
        <v>1354</v>
      </c>
      <c r="L2041">
        <v>41</v>
      </c>
      <c r="M2041" t="s">
        <v>3664</v>
      </c>
      <c r="N2041" t="s">
        <v>417</v>
      </c>
      <c r="O2041" t="s">
        <v>418</v>
      </c>
      <c r="P2041" t="s">
        <v>419</v>
      </c>
      <c r="Q2041" t="s">
        <v>34</v>
      </c>
      <c r="R2041" t="s">
        <v>420</v>
      </c>
      <c r="S2041" t="s">
        <v>73</v>
      </c>
      <c r="T2041" t="s">
        <v>167</v>
      </c>
      <c r="U2041" t="s">
        <v>38</v>
      </c>
      <c r="V2041" t="s">
        <v>39</v>
      </c>
      <c r="W2041" t="s">
        <v>421</v>
      </c>
      <c r="X2041" t="s">
        <v>422</v>
      </c>
      <c r="Y2041" t="s">
        <v>42</v>
      </c>
    </row>
    <row r="2042" spans="1:25" x14ac:dyDescent="0.25">
      <c r="A2042">
        <v>10332</v>
      </c>
      <c r="B2042">
        <v>41</v>
      </c>
      <c r="C2042" t="s">
        <v>2575</v>
      </c>
      <c r="D2042">
        <v>14</v>
      </c>
      <c r="E2042" t="s">
        <v>3690</v>
      </c>
      <c r="F2042" t="s">
        <v>1337</v>
      </c>
      <c r="G2042" t="s">
        <v>28</v>
      </c>
      <c r="H2042">
        <v>4</v>
      </c>
      <c r="I2042">
        <v>11</v>
      </c>
      <c r="J2042">
        <v>2004</v>
      </c>
      <c r="K2042" t="s">
        <v>1354</v>
      </c>
      <c r="L2042">
        <v>41</v>
      </c>
      <c r="M2042" t="s">
        <v>3664</v>
      </c>
      <c r="N2042" t="s">
        <v>927</v>
      </c>
      <c r="O2042" t="s">
        <v>928</v>
      </c>
      <c r="P2042" t="s">
        <v>929</v>
      </c>
      <c r="Q2042" t="s">
        <v>34</v>
      </c>
      <c r="R2042" t="s">
        <v>930</v>
      </c>
      <c r="S2042" t="s">
        <v>34</v>
      </c>
      <c r="T2042" t="s">
        <v>931</v>
      </c>
      <c r="U2042" t="s">
        <v>262</v>
      </c>
      <c r="V2042" t="s">
        <v>52</v>
      </c>
      <c r="W2042" t="s">
        <v>932</v>
      </c>
      <c r="X2042" t="s">
        <v>137</v>
      </c>
      <c r="Y2042" t="s">
        <v>65</v>
      </c>
    </row>
    <row r="2043" spans="1:25" x14ac:dyDescent="0.25">
      <c r="A2043">
        <v>10346</v>
      </c>
      <c r="B2043">
        <v>22</v>
      </c>
      <c r="C2043" t="s">
        <v>3691</v>
      </c>
      <c r="D2043">
        <v>4</v>
      </c>
      <c r="E2043" t="s">
        <v>3692</v>
      </c>
      <c r="F2043" t="s">
        <v>434</v>
      </c>
      <c r="G2043" t="s">
        <v>28</v>
      </c>
      <c r="H2043">
        <v>4</v>
      </c>
      <c r="I2043">
        <v>11</v>
      </c>
      <c r="J2043">
        <v>2004</v>
      </c>
      <c r="K2043" t="s">
        <v>1354</v>
      </c>
      <c r="L2043">
        <v>41</v>
      </c>
      <c r="M2043" t="s">
        <v>3664</v>
      </c>
      <c r="N2043" t="s">
        <v>1318</v>
      </c>
      <c r="O2043" t="s">
        <v>1319</v>
      </c>
      <c r="P2043" t="s">
        <v>1320</v>
      </c>
      <c r="Q2043" t="s">
        <v>34</v>
      </c>
      <c r="R2043" t="s">
        <v>1321</v>
      </c>
      <c r="S2043" t="s">
        <v>1322</v>
      </c>
      <c r="T2043" t="s">
        <v>1323</v>
      </c>
      <c r="U2043" t="s">
        <v>38</v>
      </c>
      <c r="V2043" t="s">
        <v>39</v>
      </c>
      <c r="W2043" t="s">
        <v>168</v>
      </c>
      <c r="X2043" t="s">
        <v>705</v>
      </c>
      <c r="Y2043" t="s">
        <v>42</v>
      </c>
    </row>
    <row r="2044" spans="1:25" x14ac:dyDescent="0.25">
      <c r="A2044">
        <v>10368</v>
      </c>
      <c r="B2044">
        <v>46</v>
      </c>
      <c r="C2044" t="s">
        <v>3693</v>
      </c>
      <c r="D2044">
        <v>3</v>
      </c>
      <c r="E2044" t="s">
        <v>3694</v>
      </c>
      <c r="F2044" t="s">
        <v>3181</v>
      </c>
      <c r="G2044" t="s">
        <v>28</v>
      </c>
      <c r="H2044">
        <v>1</v>
      </c>
      <c r="I2044">
        <v>1</v>
      </c>
      <c r="J2044">
        <v>2005</v>
      </c>
      <c r="K2044" t="s">
        <v>1354</v>
      </c>
      <c r="L2044">
        <v>41</v>
      </c>
      <c r="M2044" t="s">
        <v>3664</v>
      </c>
      <c r="N2044" t="s">
        <v>417</v>
      </c>
      <c r="O2044" t="s">
        <v>418</v>
      </c>
      <c r="P2044" t="s">
        <v>419</v>
      </c>
      <c r="Q2044" t="s">
        <v>34</v>
      </c>
      <c r="R2044" t="s">
        <v>420</v>
      </c>
      <c r="S2044" t="s">
        <v>73</v>
      </c>
      <c r="T2044" t="s">
        <v>167</v>
      </c>
      <c r="U2044" t="s">
        <v>38</v>
      </c>
      <c r="V2044" t="s">
        <v>39</v>
      </c>
      <c r="W2044" t="s">
        <v>421</v>
      </c>
      <c r="X2044" t="s">
        <v>422</v>
      </c>
      <c r="Y2044" t="s">
        <v>42</v>
      </c>
    </row>
    <row r="2045" spans="1:25" x14ac:dyDescent="0.25">
      <c r="A2045">
        <v>10380</v>
      </c>
      <c r="B2045">
        <v>43</v>
      </c>
      <c r="C2045" t="s">
        <v>3695</v>
      </c>
      <c r="D2045">
        <v>12</v>
      </c>
      <c r="E2045" t="s">
        <v>3696</v>
      </c>
      <c r="F2045" t="s">
        <v>1413</v>
      </c>
      <c r="G2045" t="s">
        <v>28</v>
      </c>
      <c r="H2045">
        <v>1</v>
      </c>
      <c r="I2045">
        <v>2</v>
      </c>
      <c r="J2045">
        <v>2005</v>
      </c>
      <c r="K2045" t="s">
        <v>1354</v>
      </c>
      <c r="L2045">
        <v>41</v>
      </c>
      <c r="M2045" t="s">
        <v>3664</v>
      </c>
      <c r="N2045" t="s">
        <v>268</v>
      </c>
      <c r="O2045" t="s">
        <v>269</v>
      </c>
      <c r="P2045" t="s">
        <v>270</v>
      </c>
      <c r="Q2045" t="s">
        <v>34</v>
      </c>
      <c r="R2045" t="s">
        <v>271</v>
      </c>
      <c r="S2045" t="s">
        <v>34</v>
      </c>
      <c r="T2045" t="s">
        <v>272</v>
      </c>
      <c r="U2045" t="s">
        <v>273</v>
      </c>
      <c r="V2045" t="s">
        <v>52</v>
      </c>
      <c r="W2045" t="s">
        <v>274</v>
      </c>
      <c r="X2045" t="s">
        <v>275</v>
      </c>
      <c r="Y2045" t="s">
        <v>65</v>
      </c>
    </row>
    <row r="2046" spans="1:25" x14ac:dyDescent="0.25">
      <c r="A2046">
        <v>10408</v>
      </c>
      <c r="B2046">
        <v>15</v>
      </c>
      <c r="C2046" t="s">
        <v>3679</v>
      </c>
      <c r="D2046">
        <v>1</v>
      </c>
      <c r="E2046" t="s">
        <v>3697</v>
      </c>
      <c r="F2046" t="s">
        <v>1498</v>
      </c>
      <c r="G2046" t="s">
        <v>28</v>
      </c>
      <c r="H2046">
        <v>2</v>
      </c>
      <c r="I2046">
        <v>4</v>
      </c>
      <c r="J2046">
        <v>2005</v>
      </c>
      <c r="K2046" t="s">
        <v>1354</v>
      </c>
      <c r="L2046">
        <v>41</v>
      </c>
      <c r="M2046" t="s">
        <v>3664</v>
      </c>
      <c r="N2046" t="s">
        <v>380</v>
      </c>
      <c r="O2046" t="s">
        <v>381</v>
      </c>
      <c r="P2046" t="s">
        <v>382</v>
      </c>
      <c r="Q2046" t="s">
        <v>34</v>
      </c>
      <c r="R2046" t="s">
        <v>383</v>
      </c>
      <c r="S2046" t="s">
        <v>384</v>
      </c>
      <c r="T2046" t="s">
        <v>385</v>
      </c>
      <c r="U2046" t="s">
        <v>307</v>
      </c>
      <c r="V2046" t="s">
        <v>307</v>
      </c>
      <c r="W2046" t="s">
        <v>386</v>
      </c>
      <c r="X2046" t="s">
        <v>387</v>
      </c>
      <c r="Y2046" t="s">
        <v>42</v>
      </c>
    </row>
    <row r="2047" spans="1:25" x14ac:dyDescent="0.25">
      <c r="A2047">
        <v>10420</v>
      </c>
      <c r="B2047">
        <v>15</v>
      </c>
      <c r="C2047" t="s">
        <v>3698</v>
      </c>
      <c r="D2047">
        <v>3</v>
      </c>
      <c r="E2047" t="s">
        <v>3699</v>
      </c>
      <c r="F2047" t="s">
        <v>1589</v>
      </c>
      <c r="G2047" t="s">
        <v>468</v>
      </c>
      <c r="H2047">
        <v>2</v>
      </c>
      <c r="I2047">
        <v>5</v>
      </c>
      <c r="J2047">
        <v>2005</v>
      </c>
      <c r="K2047" t="s">
        <v>1354</v>
      </c>
      <c r="L2047">
        <v>41</v>
      </c>
      <c r="M2047" t="s">
        <v>3664</v>
      </c>
      <c r="N2047" t="s">
        <v>233</v>
      </c>
      <c r="O2047" t="s">
        <v>234</v>
      </c>
      <c r="P2047" t="s">
        <v>235</v>
      </c>
      <c r="Q2047" t="s">
        <v>236</v>
      </c>
      <c r="R2047" t="s">
        <v>237</v>
      </c>
      <c r="S2047" t="s">
        <v>238</v>
      </c>
      <c r="T2047" t="s">
        <v>239</v>
      </c>
      <c r="U2047" t="s">
        <v>139</v>
      </c>
      <c r="V2047" t="s">
        <v>140</v>
      </c>
      <c r="W2047" t="s">
        <v>240</v>
      </c>
      <c r="X2047" t="s">
        <v>241</v>
      </c>
      <c r="Y2047" t="s">
        <v>42</v>
      </c>
    </row>
    <row r="2048" spans="1:25" x14ac:dyDescent="0.25">
      <c r="A2048">
        <v>10104</v>
      </c>
      <c r="B2048">
        <v>26</v>
      </c>
      <c r="C2048" t="s">
        <v>77</v>
      </c>
      <c r="D2048">
        <v>5</v>
      </c>
      <c r="E2048" t="s">
        <v>3700</v>
      </c>
      <c r="F2048" t="s">
        <v>1026</v>
      </c>
      <c r="G2048" t="s">
        <v>28</v>
      </c>
      <c r="H2048">
        <v>1</v>
      </c>
      <c r="I2048">
        <v>1</v>
      </c>
      <c r="J2048">
        <v>2003</v>
      </c>
      <c r="K2048" t="s">
        <v>278</v>
      </c>
      <c r="L2048">
        <v>118</v>
      </c>
      <c r="M2048" t="s">
        <v>3701</v>
      </c>
      <c r="N2048" t="s">
        <v>268</v>
      </c>
      <c r="O2048" t="s">
        <v>269</v>
      </c>
      <c r="P2048" t="s">
        <v>270</v>
      </c>
      <c r="Q2048" t="s">
        <v>34</v>
      </c>
      <c r="R2048" t="s">
        <v>271</v>
      </c>
      <c r="S2048" t="s">
        <v>34</v>
      </c>
      <c r="T2048" t="s">
        <v>272</v>
      </c>
      <c r="U2048" t="s">
        <v>273</v>
      </c>
      <c r="V2048" t="s">
        <v>52</v>
      </c>
      <c r="W2048" t="s">
        <v>274</v>
      </c>
      <c r="X2048" t="s">
        <v>275</v>
      </c>
      <c r="Y2048" t="s">
        <v>42</v>
      </c>
    </row>
    <row r="2049" spans="1:25" x14ac:dyDescent="0.25">
      <c r="A2049">
        <v>10115</v>
      </c>
      <c r="B2049">
        <v>44</v>
      </c>
      <c r="C2049" t="s">
        <v>77</v>
      </c>
      <c r="D2049">
        <v>1</v>
      </c>
      <c r="E2049" t="s">
        <v>3702</v>
      </c>
      <c r="F2049" t="s">
        <v>1174</v>
      </c>
      <c r="G2049" t="s">
        <v>28</v>
      </c>
      <c r="H2049">
        <v>2</v>
      </c>
      <c r="I2049">
        <v>4</v>
      </c>
      <c r="J2049">
        <v>2003</v>
      </c>
      <c r="K2049" t="s">
        <v>278</v>
      </c>
      <c r="L2049">
        <v>118</v>
      </c>
      <c r="M2049" t="s">
        <v>3701</v>
      </c>
      <c r="N2049" t="s">
        <v>312</v>
      </c>
      <c r="O2049" t="s">
        <v>313</v>
      </c>
      <c r="P2049" t="s">
        <v>314</v>
      </c>
      <c r="Q2049" t="s">
        <v>315</v>
      </c>
      <c r="R2049" t="s">
        <v>35</v>
      </c>
      <c r="S2049" t="s">
        <v>36</v>
      </c>
      <c r="T2049" t="s">
        <v>37</v>
      </c>
      <c r="U2049" t="s">
        <v>38</v>
      </c>
      <c r="V2049" t="s">
        <v>39</v>
      </c>
      <c r="W2049" t="s">
        <v>187</v>
      </c>
      <c r="X2049" t="s">
        <v>316</v>
      </c>
      <c r="Y2049" t="s">
        <v>65</v>
      </c>
    </row>
    <row r="2050" spans="1:25" x14ac:dyDescent="0.25">
      <c r="A2050">
        <v>10127</v>
      </c>
      <c r="B2050">
        <v>20</v>
      </c>
      <c r="C2050" t="s">
        <v>3703</v>
      </c>
      <c r="D2050">
        <v>7</v>
      </c>
      <c r="E2050" t="s">
        <v>3704</v>
      </c>
      <c r="F2050" t="s">
        <v>884</v>
      </c>
      <c r="G2050" t="s">
        <v>28</v>
      </c>
      <c r="H2050">
        <v>2</v>
      </c>
      <c r="I2050">
        <v>6</v>
      </c>
      <c r="J2050">
        <v>2003</v>
      </c>
      <c r="K2050" t="s">
        <v>278</v>
      </c>
      <c r="L2050">
        <v>118</v>
      </c>
      <c r="M2050" t="s">
        <v>3701</v>
      </c>
      <c r="N2050" t="s">
        <v>885</v>
      </c>
      <c r="O2050" t="s">
        <v>886</v>
      </c>
      <c r="P2050" t="s">
        <v>887</v>
      </c>
      <c r="Q2050" t="s">
        <v>888</v>
      </c>
      <c r="R2050" t="s">
        <v>35</v>
      </c>
      <c r="S2050" t="s">
        <v>36</v>
      </c>
      <c r="T2050" t="s">
        <v>37</v>
      </c>
      <c r="U2050" t="s">
        <v>38</v>
      </c>
      <c r="V2050" t="s">
        <v>39</v>
      </c>
      <c r="W2050" t="s">
        <v>75</v>
      </c>
      <c r="X2050" t="s">
        <v>889</v>
      </c>
      <c r="Y2050" t="s">
        <v>42</v>
      </c>
    </row>
    <row r="2051" spans="1:25" x14ac:dyDescent="0.25">
      <c r="A2051">
        <v>10141</v>
      </c>
      <c r="B2051">
        <v>40</v>
      </c>
      <c r="C2051" t="s">
        <v>2095</v>
      </c>
      <c r="D2051">
        <v>1</v>
      </c>
      <c r="E2051" t="s">
        <v>3705</v>
      </c>
      <c r="F2051" t="s">
        <v>1177</v>
      </c>
      <c r="G2051" t="s">
        <v>28</v>
      </c>
      <c r="H2051">
        <v>3</v>
      </c>
      <c r="I2051">
        <v>8</v>
      </c>
      <c r="J2051">
        <v>2003</v>
      </c>
      <c r="K2051" t="s">
        <v>278</v>
      </c>
      <c r="L2051">
        <v>118</v>
      </c>
      <c r="M2051" t="s">
        <v>3701</v>
      </c>
      <c r="N2051" t="s">
        <v>866</v>
      </c>
      <c r="O2051" t="s">
        <v>867</v>
      </c>
      <c r="P2051" t="s">
        <v>868</v>
      </c>
      <c r="Q2051" t="s">
        <v>34</v>
      </c>
      <c r="R2051" t="s">
        <v>869</v>
      </c>
      <c r="S2051" t="s">
        <v>34</v>
      </c>
      <c r="T2051" t="s">
        <v>870</v>
      </c>
      <c r="U2051" t="s">
        <v>196</v>
      </c>
      <c r="V2051" t="s">
        <v>52</v>
      </c>
      <c r="W2051" t="s">
        <v>871</v>
      </c>
      <c r="X2051" t="s">
        <v>872</v>
      </c>
      <c r="Y2051" t="s">
        <v>65</v>
      </c>
    </row>
    <row r="2052" spans="1:25" x14ac:dyDescent="0.25">
      <c r="A2052">
        <v>10152</v>
      </c>
      <c r="B2052">
        <v>23</v>
      </c>
      <c r="C2052" t="s">
        <v>77</v>
      </c>
      <c r="D2052">
        <v>3</v>
      </c>
      <c r="E2052" t="s">
        <v>3706</v>
      </c>
      <c r="F2052" t="s">
        <v>2506</v>
      </c>
      <c r="G2052" t="s">
        <v>28</v>
      </c>
      <c r="H2052">
        <v>3</v>
      </c>
      <c r="I2052">
        <v>9</v>
      </c>
      <c r="J2052">
        <v>2003</v>
      </c>
      <c r="K2052" t="s">
        <v>278</v>
      </c>
      <c r="L2052">
        <v>118</v>
      </c>
      <c r="M2052" t="s">
        <v>3701</v>
      </c>
      <c r="N2052" t="s">
        <v>319</v>
      </c>
      <c r="O2052" t="s">
        <v>320</v>
      </c>
      <c r="P2052" t="s">
        <v>321</v>
      </c>
      <c r="Q2052" t="s">
        <v>34</v>
      </c>
      <c r="R2052" t="s">
        <v>322</v>
      </c>
      <c r="S2052" t="s">
        <v>323</v>
      </c>
      <c r="T2052" t="s">
        <v>324</v>
      </c>
      <c r="U2052" t="s">
        <v>139</v>
      </c>
      <c r="V2052" t="s">
        <v>140</v>
      </c>
      <c r="W2052" t="s">
        <v>325</v>
      </c>
      <c r="X2052" t="s">
        <v>326</v>
      </c>
      <c r="Y2052" t="s">
        <v>42</v>
      </c>
    </row>
    <row r="2053" spans="1:25" x14ac:dyDescent="0.25">
      <c r="A2053">
        <v>10165</v>
      </c>
      <c r="B2053">
        <v>24</v>
      </c>
      <c r="C2053" t="s">
        <v>3707</v>
      </c>
      <c r="D2053">
        <v>8</v>
      </c>
      <c r="E2053" t="s">
        <v>3708</v>
      </c>
      <c r="F2053" t="s">
        <v>895</v>
      </c>
      <c r="G2053" t="s">
        <v>28</v>
      </c>
      <c r="H2053">
        <v>4</v>
      </c>
      <c r="I2053">
        <v>10</v>
      </c>
      <c r="J2053">
        <v>2003</v>
      </c>
      <c r="K2053" t="s">
        <v>278</v>
      </c>
      <c r="L2053">
        <v>118</v>
      </c>
      <c r="M2053" t="s">
        <v>3701</v>
      </c>
      <c r="N2053" t="s">
        <v>302</v>
      </c>
      <c r="O2053" t="s">
        <v>303</v>
      </c>
      <c r="P2053" t="s">
        <v>304</v>
      </c>
      <c r="Q2053" t="s">
        <v>34</v>
      </c>
      <c r="R2053" t="s">
        <v>305</v>
      </c>
      <c r="S2053" t="s">
        <v>34</v>
      </c>
      <c r="T2053" t="s">
        <v>306</v>
      </c>
      <c r="U2053" t="s">
        <v>305</v>
      </c>
      <c r="V2053" t="s">
        <v>307</v>
      </c>
      <c r="W2053" t="s">
        <v>308</v>
      </c>
      <c r="X2053" t="s">
        <v>309</v>
      </c>
      <c r="Y2053" t="s">
        <v>42</v>
      </c>
    </row>
    <row r="2054" spans="1:25" x14ac:dyDescent="0.25">
      <c r="A2054">
        <v>10176</v>
      </c>
      <c r="B2054">
        <v>29</v>
      </c>
      <c r="C2054" t="s">
        <v>77</v>
      </c>
      <c r="D2054">
        <v>7</v>
      </c>
      <c r="E2054" t="s">
        <v>3709</v>
      </c>
      <c r="F2054" t="s">
        <v>318</v>
      </c>
      <c r="G2054" t="s">
        <v>28</v>
      </c>
      <c r="H2054">
        <v>4</v>
      </c>
      <c r="I2054">
        <v>11</v>
      </c>
      <c r="J2054">
        <v>2003</v>
      </c>
      <c r="K2054" t="s">
        <v>278</v>
      </c>
      <c r="L2054">
        <v>118</v>
      </c>
      <c r="M2054" t="s">
        <v>3701</v>
      </c>
      <c r="N2054" t="s">
        <v>831</v>
      </c>
      <c r="O2054" t="s">
        <v>832</v>
      </c>
      <c r="P2054" t="s">
        <v>833</v>
      </c>
      <c r="Q2054" t="s">
        <v>34</v>
      </c>
      <c r="R2054" t="s">
        <v>834</v>
      </c>
      <c r="S2054" t="s">
        <v>34</v>
      </c>
      <c r="T2054" t="s">
        <v>835</v>
      </c>
      <c r="U2054" t="s">
        <v>396</v>
      </c>
      <c r="V2054" t="s">
        <v>52</v>
      </c>
      <c r="W2054" t="s">
        <v>836</v>
      </c>
      <c r="X2054" t="s">
        <v>837</v>
      </c>
      <c r="Y2054" t="s">
        <v>42</v>
      </c>
    </row>
    <row r="2055" spans="1:25" x14ac:dyDescent="0.25">
      <c r="A2055">
        <v>10184</v>
      </c>
      <c r="B2055">
        <v>49</v>
      </c>
      <c r="C2055" t="s">
        <v>77</v>
      </c>
      <c r="D2055">
        <v>2</v>
      </c>
      <c r="E2055" t="s">
        <v>3710</v>
      </c>
      <c r="F2055" t="s">
        <v>602</v>
      </c>
      <c r="G2055" t="s">
        <v>28</v>
      </c>
      <c r="H2055">
        <v>4</v>
      </c>
      <c r="I2055">
        <v>11</v>
      </c>
      <c r="J2055">
        <v>2003</v>
      </c>
      <c r="K2055" t="s">
        <v>278</v>
      </c>
      <c r="L2055">
        <v>118</v>
      </c>
      <c r="M2055" t="s">
        <v>3701</v>
      </c>
      <c r="N2055" t="s">
        <v>1183</v>
      </c>
      <c r="O2055" t="s">
        <v>1184</v>
      </c>
      <c r="P2055" t="s">
        <v>1185</v>
      </c>
      <c r="Q2055" t="s">
        <v>34</v>
      </c>
      <c r="R2055" t="s">
        <v>1186</v>
      </c>
      <c r="S2055" t="s">
        <v>34</v>
      </c>
      <c r="T2055" t="s">
        <v>1187</v>
      </c>
      <c r="U2055" t="s">
        <v>273</v>
      </c>
      <c r="V2055" t="s">
        <v>52</v>
      </c>
      <c r="W2055" t="s">
        <v>1188</v>
      </c>
      <c r="X2055" t="s">
        <v>1189</v>
      </c>
      <c r="Y2055" t="s">
        <v>65</v>
      </c>
    </row>
    <row r="2056" spans="1:25" x14ac:dyDescent="0.25">
      <c r="A2056">
        <v>10195</v>
      </c>
      <c r="B2056">
        <v>34</v>
      </c>
      <c r="C2056" t="s">
        <v>77</v>
      </c>
      <c r="D2056">
        <v>2</v>
      </c>
      <c r="E2056" t="s">
        <v>3711</v>
      </c>
      <c r="F2056" t="s">
        <v>337</v>
      </c>
      <c r="G2056" t="s">
        <v>28</v>
      </c>
      <c r="H2056">
        <v>4</v>
      </c>
      <c r="I2056">
        <v>11</v>
      </c>
      <c r="J2056">
        <v>2003</v>
      </c>
      <c r="K2056" t="s">
        <v>278</v>
      </c>
      <c r="L2056">
        <v>118</v>
      </c>
      <c r="M2056" t="s">
        <v>3701</v>
      </c>
      <c r="N2056" t="s">
        <v>510</v>
      </c>
      <c r="O2056" t="s">
        <v>511</v>
      </c>
      <c r="P2056" t="s">
        <v>512</v>
      </c>
      <c r="Q2056" t="s">
        <v>34</v>
      </c>
      <c r="R2056" t="s">
        <v>513</v>
      </c>
      <c r="S2056" t="s">
        <v>36</v>
      </c>
      <c r="T2056" t="s">
        <v>514</v>
      </c>
      <c r="U2056" t="s">
        <v>38</v>
      </c>
      <c r="V2056" t="s">
        <v>39</v>
      </c>
      <c r="W2056" t="s">
        <v>149</v>
      </c>
      <c r="X2056" t="s">
        <v>363</v>
      </c>
      <c r="Y2056" t="s">
        <v>65</v>
      </c>
    </row>
    <row r="2057" spans="1:25" x14ac:dyDescent="0.25">
      <c r="A2057">
        <v>10207</v>
      </c>
      <c r="B2057">
        <v>28</v>
      </c>
      <c r="C2057" t="s">
        <v>77</v>
      </c>
      <c r="D2057">
        <v>3</v>
      </c>
      <c r="E2057" t="s">
        <v>3712</v>
      </c>
      <c r="F2057" t="s">
        <v>736</v>
      </c>
      <c r="G2057" t="s">
        <v>28</v>
      </c>
      <c r="H2057">
        <v>4</v>
      </c>
      <c r="I2057">
        <v>12</v>
      </c>
      <c r="J2057">
        <v>2003</v>
      </c>
      <c r="K2057" t="s">
        <v>278</v>
      </c>
      <c r="L2057">
        <v>118</v>
      </c>
      <c r="M2057" t="s">
        <v>3701</v>
      </c>
      <c r="N2057" t="s">
        <v>737</v>
      </c>
      <c r="O2057" t="s">
        <v>738</v>
      </c>
      <c r="P2057" t="s">
        <v>739</v>
      </c>
      <c r="Q2057" t="s">
        <v>34</v>
      </c>
      <c r="R2057" t="s">
        <v>659</v>
      </c>
      <c r="S2057" t="s">
        <v>185</v>
      </c>
      <c r="T2057" t="s">
        <v>660</v>
      </c>
      <c r="U2057" t="s">
        <v>38</v>
      </c>
      <c r="V2057" t="s">
        <v>39</v>
      </c>
      <c r="W2057" t="s">
        <v>740</v>
      </c>
      <c r="X2057" t="s">
        <v>422</v>
      </c>
      <c r="Y2057" t="s">
        <v>42</v>
      </c>
    </row>
    <row r="2058" spans="1:25" x14ac:dyDescent="0.25">
      <c r="A2058">
        <v>10220</v>
      </c>
      <c r="B2058">
        <v>37</v>
      </c>
      <c r="C2058" t="s">
        <v>77</v>
      </c>
      <c r="D2058">
        <v>7</v>
      </c>
      <c r="E2058" t="s">
        <v>3713</v>
      </c>
      <c r="F2058" t="s">
        <v>902</v>
      </c>
      <c r="G2058" t="s">
        <v>28</v>
      </c>
      <c r="H2058">
        <v>1</v>
      </c>
      <c r="I2058">
        <v>2</v>
      </c>
      <c r="J2058">
        <v>2004</v>
      </c>
      <c r="K2058" t="s">
        <v>278</v>
      </c>
      <c r="L2058">
        <v>118</v>
      </c>
      <c r="M2058" t="s">
        <v>3701</v>
      </c>
      <c r="N2058" t="s">
        <v>903</v>
      </c>
      <c r="O2058" t="s">
        <v>904</v>
      </c>
      <c r="P2058" t="s">
        <v>905</v>
      </c>
      <c r="Q2058" t="s">
        <v>906</v>
      </c>
      <c r="R2058" t="s">
        <v>907</v>
      </c>
      <c r="S2058" t="s">
        <v>34</v>
      </c>
      <c r="T2058" t="s">
        <v>908</v>
      </c>
      <c r="U2058" t="s">
        <v>909</v>
      </c>
      <c r="V2058" t="s">
        <v>52</v>
      </c>
      <c r="W2058" t="s">
        <v>910</v>
      </c>
      <c r="X2058" t="s">
        <v>911</v>
      </c>
      <c r="Y2058" t="s">
        <v>65</v>
      </c>
    </row>
    <row r="2059" spans="1:25" x14ac:dyDescent="0.25">
      <c r="A2059">
        <v>10230</v>
      </c>
      <c r="B2059">
        <v>45</v>
      </c>
      <c r="C2059" t="s">
        <v>77</v>
      </c>
      <c r="D2059">
        <v>5</v>
      </c>
      <c r="E2059" t="s">
        <v>3714</v>
      </c>
      <c r="F2059" t="s">
        <v>1039</v>
      </c>
      <c r="G2059" t="s">
        <v>28</v>
      </c>
      <c r="H2059">
        <v>1</v>
      </c>
      <c r="I2059">
        <v>3</v>
      </c>
      <c r="J2059">
        <v>2004</v>
      </c>
      <c r="K2059" t="s">
        <v>278</v>
      </c>
      <c r="L2059">
        <v>118</v>
      </c>
      <c r="M2059" t="s">
        <v>3701</v>
      </c>
      <c r="N2059" t="s">
        <v>849</v>
      </c>
      <c r="O2059" t="s">
        <v>850</v>
      </c>
      <c r="P2059" t="s">
        <v>851</v>
      </c>
      <c r="Q2059" t="s">
        <v>34</v>
      </c>
      <c r="R2059" t="s">
        <v>852</v>
      </c>
      <c r="S2059" t="s">
        <v>34</v>
      </c>
      <c r="T2059" t="s">
        <v>853</v>
      </c>
      <c r="U2059" t="s">
        <v>810</v>
      </c>
      <c r="V2059" t="s">
        <v>52</v>
      </c>
      <c r="W2059" t="s">
        <v>854</v>
      </c>
      <c r="X2059" t="s">
        <v>731</v>
      </c>
      <c r="Y2059" t="s">
        <v>65</v>
      </c>
    </row>
    <row r="2060" spans="1:25" x14ac:dyDescent="0.25">
      <c r="A2060">
        <v>10246</v>
      </c>
      <c r="B2060">
        <v>46</v>
      </c>
      <c r="C2060" t="s">
        <v>77</v>
      </c>
      <c r="D2060">
        <v>1</v>
      </c>
      <c r="E2060" t="s">
        <v>3715</v>
      </c>
      <c r="F2060" t="s">
        <v>920</v>
      </c>
      <c r="G2060" t="s">
        <v>28</v>
      </c>
      <c r="H2060">
        <v>2</v>
      </c>
      <c r="I2060">
        <v>5</v>
      </c>
      <c r="J2060">
        <v>2004</v>
      </c>
      <c r="K2060" t="s">
        <v>278</v>
      </c>
      <c r="L2060">
        <v>118</v>
      </c>
      <c r="M2060" t="s">
        <v>3701</v>
      </c>
      <c r="N2060" t="s">
        <v>268</v>
      </c>
      <c r="O2060" t="s">
        <v>269</v>
      </c>
      <c r="P2060" t="s">
        <v>270</v>
      </c>
      <c r="Q2060" t="s">
        <v>34</v>
      </c>
      <c r="R2060" t="s">
        <v>271</v>
      </c>
      <c r="S2060" t="s">
        <v>34</v>
      </c>
      <c r="T2060" t="s">
        <v>272</v>
      </c>
      <c r="U2060" t="s">
        <v>273</v>
      </c>
      <c r="V2060" t="s">
        <v>52</v>
      </c>
      <c r="W2060" t="s">
        <v>274</v>
      </c>
      <c r="X2060" t="s">
        <v>275</v>
      </c>
      <c r="Y2060" t="s">
        <v>65</v>
      </c>
    </row>
    <row r="2061" spans="1:25" x14ac:dyDescent="0.25">
      <c r="A2061">
        <v>10271</v>
      </c>
      <c r="B2061">
        <v>22</v>
      </c>
      <c r="C2061" t="s">
        <v>77</v>
      </c>
      <c r="D2061">
        <v>1</v>
      </c>
      <c r="E2061" t="s">
        <v>3716</v>
      </c>
      <c r="F2061" t="s">
        <v>922</v>
      </c>
      <c r="G2061" t="s">
        <v>28</v>
      </c>
      <c r="H2061">
        <v>3</v>
      </c>
      <c r="I2061">
        <v>7</v>
      </c>
      <c r="J2061">
        <v>2004</v>
      </c>
      <c r="K2061" t="s">
        <v>278</v>
      </c>
      <c r="L2061">
        <v>118</v>
      </c>
      <c r="M2061" t="s">
        <v>3701</v>
      </c>
      <c r="N2061" t="s">
        <v>417</v>
      </c>
      <c r="O2061" t="s">
        <v>418</v>
      </c>
      <c r="P2061" t="s">
        <v>419</v>
      </c>
      <c r="Q2061" t="s">
        <v>34</v>
      </c>
      <c r="R2061" t="s">
        <v>420</v>
      </c>
      <c r="S2061" t="s">
        <v>73</v>
      </c>
      <c r="T2061" t="s">
        <v>167</v>
      </c>
      <c r="U2061" t="s">
        <v>38</v>
      </c>
      <c r="V2061" t="s">
        <v>39</v>
      </c>
      <c r="W2061" t="s">
        <v>421</v>
      </c>
      <c r="X2061" t="s">
        <v>422</v>
      </c>
      <c r="Y2061" t="s">
        <v>65</v>
      </c>
    </row>
    <row r="2062" spans="1:25" x14ac:dyDescent="0.25">
      <c r="A2062">
        <v>10282</v>
      </c>
      <c r="B2062">
        <v>39</v>
      </c>
      <c r="C2062" t="s">
        <v>77</v>
      </c>
      <c r="D2062">
        <v>10</v>
      </c>
      <c r="E2062" t="s">
        <v>3717</v>
      </c>
      <c r="F2062" t="s">
        <v>647</v>
      </c>
      <c r="G2062" t="s">
        <v>28</v>
      </c>
      <c r="H2062">
        <v>3</v>
      </c>
      <c r="I2062">
        <v>8</v>
      </c>
      <c r="J2062">
        <v>2004</v>
      </c>
      <c r="K2062" t="s">
        <v>278</v>
      </c>
      <c r="L2062">
        <v>118</v>
      </c>
      <c r="M2062" t="s">
        <v>3701</v>
      </c>
      <c r="N2062" t="s">
        <v>417</v>
      </c>
      <c r="O2062" t="s">
        <v>418</v>
      </c>
      <c r="P2062" t="s">
        <v>419</v>
      </c>
      <c r="Q2062" t="s">
        <v>34</v>
      </c>
      <c r="R2062" t="s">
        <v>420</v>
      </c>
      <c r="S2062" t="s">
        <v>73</v>
      </c>
      <c r="T2062" t="s">
        <v>167</v>
      </c>
      <c r="U2062" t="s">
        <v>38</v>
      </c>
      <c r="V2062" t="s">
        <v>39</v>
      </c>
      <c r="W2062" t="s">
        <v>421</v>
      </c>
      <c r="X2062" t="s">
        <v>422</v>
      </c>
      <c r="Y2062" t="s">
        <v>65</v>
      </c>
    </row>
    <row r="2063" spans="1:25" x14ac:dyDescent="0.25">
      <c r="A2063">
        <v>10292</v>
      </c>
      <c r="B2063">
        <v>27</v>
      </c>
      <c r="C2063" t="s">
        <v>77</v>
      </c>
      <c r="D2063">
        <v>4</v>
      </c>
      <c r="E2063" t="s">
        <v>3718</v>
      </c>
      <c r="F2063" t="s">
        <v>400</v>
      </c>
      <c r="G2063" t="s">
        <v>28</v>
      </c>
      <c r="H2063">
        <v>3</v>
      </c>
      <c r="I2063">
        <v>9</v>
      </c>
      <c r="J2063">
        <v>2004</v>
      </c>
      <c r="K2063" t="s">
        <v>278</v>
      </c>
      <c r="L2063">
        <v>118</v>
      </c>
      <c r="M2063" t="s">
        <v>3701</v>
      </c>
      <c r="N2063" t="s">
        <v>31</v>
      </c>
      <c r="O2063" t="s">
        <v>32</v>
      </c>
      <c r="P2063" t="s">
        <v>33</v>
      </c>
      <c r="Q2063" t="s">
        <v>34</v>
      </c>
      <c r="R2063" t="s">
        <v>35</v>
      </c>
      <c r="S2063" t="s">
        <v>36</v>
      </c>
      <c r="T2063" t="s">
        <v>37</v>
      </c>
      <c r="U2063" t="s">
        <v>38</v>
      </c>
      <c r="V2063" t="s">
        <v>39</v>
      </c>
      <c r="W2063" t="s">
        <v>40</v>
      </c>
      <c r="X2063" t="s">
        <v>41</v>
      </c>
      <c r="Y2063" t="s">
        <v>65</v>
      </c>
    </row>
    <row r="2064" spans="1:25" x14ac:dyDescent="0.25">
      <c r="A2064">
        <v>10305</v>
      </c>
      <c r="B2064">
        <v>36</v>
      </c>
      <c r="C2064" t="s">
        <v>77</v>
      </c>
      <c r="D2064">
        <v>1</v>
      </c>
      <c r="E2064" t="s">
        <v>3719</v>
      </c>
      <c r="F2064" t="s">
        <v>759</v>
      </c>
      <c r="G2064" t="s">
        <v>28</v>
      </c>
      <c r="H2064">
        <v>4</v>
      </c>
      <c r="I2064">
        <v>10</v>
      </c>
      <c r="J2064">
        <v>2004</v>
      </c>
      <c r="K2064" t="s">
        <v>278</v>
      </c>
      <c r="L2064">
        <v>118</v>
      </c>
      <c r="M2064" t="s">
        <v>3701</v>
      </c>
      <c r="N2064" t="s">
        <v>181</v>
      </c>
      <c r="O2064" t="s">
        <v>182</v>
      </c>
      <c r="P2064" t="s">
        <v>183</v>
      </c>
      <c r="Q2064" t="s">
        <v>34</v>
      </c>
      <c r="R2064" t="s">
        <v>184</v>
      </c>
      <c r="S2064" t="s">
        <v>185</v>
      </c>
      <c r="T2064" t="s">
        <v>186</v>
      </c>
      <c r="U2064" t="s">
        <v>38</v>
      </c>
      <c r="V2064" t="s">
        <v>39</v>
      </c>
      <c r="W2064" t="s">
        <v>187</v>
      </c>
      <c r="X2064" t="s">
        <v>188</v>
      </c>
      <c r="Y2064" t="s">
        <v>65</v>
      </c>
    </row>
    <row r="2065" spans="1:25" x14ac:dyDescent="0.25">
      <c r="A2065">
        <v>10314</v>
      </c>
      <c r="B2065">
        <v>38</v>
      </c>
      <c r="C2065" t="s">
        <v>77</v>
      </c>
      <c r="D2065">
        <v>10</v>
      </c>
      <c r="E2065" t="s">
        <v>3720</v>
      </c>
      <c r="F2065" t="s">
        <v>761</v>
      </c>
      <c r="G2065" t="s">
        <v>28</v>
      </c>
      <c r="H2065">
        <v>4</v>
      </c>
      <c r="I2065">
        <v>10</v>
      </c>
      <c r="J2065">
        <v>2004</v>
      </c>
      <c r="K2065" t="s">
        <v>278</v>
      </c>
      <c r="L2065">
        <v>118</v>
      </c>
      <c r="M2065" t="s">
        <v>3701</v>
      </c>
      <c r="N2065" t="s">
        <v>934</v>
      </c>
      <c r="O2065" t="s">
        <v>935</v>
      </c>
      <c r="P2065" t="s">
        <v>936</v>
      </c>
      <c r="Q2065" t="s">
        <v>34</v>
      </c>
      <c r="R2065" t="s">
        <v>937</v>
      </c>
      <c r="S2065" t="s">
        <v>34</v>
      </c>
      <c r="T2065" t="s">
        <v>938</v>
      </c>
      <c r="U2065" t="s">
        <v>567</v>
      </c>
      <c r="V2065" t="s">
        <v>52</v>
      </c>
      <c r="W2065" t="s">
        <v>939</v>
      </c>
      <c r="X2065" t="s">
        <v>940</v>
      </c>
      <c r="Y2065" t="s">
        <v>65</v>
      </c>
    </row>
    <row r="2066" spans="1:25" x14ac:dyDescent="0.25">
      <c r="A2066">
        <v>10325</v>
      </c>
      <c r="B2066">
        <v>44</v>
      </c>
      <c r="C2066" t="s">
        <v>77</v>
      </c>
      <c r="D2066">
        <v>5</v>
      </c>
      <c r="E2066" t="s">
        <v>3721</v>
      </c>
      <c r="F2066" t="s">
        <v>676</v>
      </c>
      <c r="G2066" t="s">
        <v>28</v>
      </c>
      <c r="H2066">
        <v>4</v>
      </c>
      <c r="I2066">
        <v>11</v>
      </c>
      <c r="J2066">
        <v>2004</v>
      </c>
      <c r="K2066" t="s">
        <v>278</v>
      </c>
      <c r="L2066">
        <v>118</v>
      </c>
      <c r="M2066" t="s">
        <v>3701</v>
      </c>
      <c r="N2066" t="s">
        <v>201</v>
      </c>
      <c r="O2066" t="s">
        <v>202</v>
      </c>
      <c r="P2066" t="s">
        <v>203</v>
      </c>
      <c r="Q2066" t="s">
        <v>34</v>
      </c>
      <c r="R2066" t="s">
        <v>204</v>
      </c>
      <c r="S2066" t="s">
        <v>34</v>
      </c>
      <c r="T2066" t="s">
        <v>205</v>
      </c>
      <c r="U2066" t="s">
        <v>112</v>
      </c>
      <c r="V2066" t="s">
        <v>52</v>
      </c>
      <c r="W2066" t="s">
        <v>206</v>
      </c>
      <c r="X2066" t="s">
        <v>207</v>
      </c>
      <c r="Y2066" t="s">
        <v>65</v>
      </c>
    </row>
    <row r="2067" spans="1:25" x14ac:dyDescent="0.25">
      <c r="A2067">
        <v>10336</v>
      </c>
      <c r="B2067">
        <v>31</v>
      </c>
      <c r="C2067" t="s">
        <v>77</v>
      </c>
      <c r="D2067">
        <v>5</v>
      </c>
      <c r="E2067" t="s">
        <v>3722</v>
      </c>
      <c r="F2067" t="s">
        <v>945</v>
      </c>
      <c r="G2067" t="s">
        <v>28</v>
      </c>
      <c r="H2067">
        <v>4</v>
      </c>
      <c r="I2067">
        <v>11</v>
      </c>
      <c r="J2067">
        <v>2004</v>
      </c>
      <c r="K2067" t="s">
        <v>278</v>
      </c>
      <c r="L2067">
        <v>118</v>
      </c>
      <c r="M2067" t="s">
        <v>3701</v>
      </c>
      <c r="N2067" t="s">
        <v>713</v>
      </c>
      <c r="O2067" t="s">
        <v>714</v>
      </c>
      <c r="P2067" t="s">
        <v>715</v>
      </c>
      <c r="Q2067" t="s">
        <v>34</v>
      </c>
      <c r="R2067" t="s">
        <v>61</v>
      </c>
      <c r="S2067" t="s">
        <v>34</v>
      </c>
      <c r="T2067" t="s">
        <v>716</v>
      </c>
      <c r="U2067" t="s">
        <v>51</v>
      </c>
      <c r="V2067" t="s">
        <v>52</v>
      </c>
      <c r="W2067" t="s">
        <v>717</v>
      </c>
      <c r="X2067" t="s">
        <v>718</v>
      </c>
      <c r="Y2067" t="s">
        <v>65</v>
      </c>
    </row>
    <row r="2068" spans="1:25" x14ac:dyDescent="0.25">
      <c r="A2068">
        <v>10349</v>
      </c>
      <c r="B2068">
        <v>23</v>
      </c>
      <c r="C2068" t="s">
        <v>77</v>
      </c>
      <c r="D2068">
        <v>2</v>
      </c>
      <c r="E2068" t="s">
        <v>3723</v>
      </c>
      <c r="F2068" t="s">
        <v>1117</v>
      </c>
      <c r="G2068" t="s">
        <v>28</v>
      </c>
      <c r="H2068">
        <v>4</v>
      </c>
      <c r="I2068">
        <v>12</v>
      </c>
      <c r="J2068">
        <v>2004</v>
      </c>
      <c r="K2068" t="s">
        <v>278</v>
      </c>
      <c r="L2068">
        <v>118</v>
      </c>
      <c r="M2068" t="s">
        <v>3701</v>
      </c>
      <c r="N2068" t="s">
        <v>885</v>
      </c>
      <c r="O2068" t="s">
        <v>886</v>
      </c>
      <c r="P2068" t="s">
        <v>887</v>
      </c>
      <c r="Q2068" t="s">
        <v>888</v>
      </c>
      <c r="R2068" t="s">
        <v>35</v>
      </c>
      <c r="S2068" t="s">
        <v>36</v>
      </c>
      <c r="T2068" t="s">
        <v>37</v>
      </c>
      <c r="U2068" t="s">
        <v>38</v>
      </c>
      <c r="V2068" t="s">
        <v>39</v>
      </c>
      <c r="W2068" t="s">
        <v>75</v>
      </c>
      <c r="X2068" t="s">
        <v>889</v>
      </c>
      <c r="Y2068" t="s">
        <v>65</v>
      </c>
    </row>
    <row r="2069" spans="1:25" x14ac:dyDescent="0.25">
      <c r="A2069">
        <v>10359</v>
      </c>
      <c r="B2069">
        <v>22</v>
      </c>
      <c r="C2069" t="s">
        <v>77</v>
      </c>
      <c r="D2069">
        <v>7</v>
      </c>
      <c r="E2069" t="s">
        <v>3724</v>
      </c>
      <c r="F2069" t="s">
        <v>685</v>
      </c>
      <c r="G2069" t="s">
        <v>28</v>
      </c>
      <c r="H2069">
        <v>4</v>
      </c>
      <c r="I2069">
        <v>12</v>
      </c>
      <c r="J2069">
        <v>2004</v>
      </c>
      <c r="K2069" t="s">
        <v>278</v>
      </c>
      <c r="L2069">
        <v>118</v>
      </c>
      <c r="M2069" t="s">
        <v>3701</v>
      </c>
      <c r="N2069" t="s">
        <v>46</v>
      </c>
      <c r="O2069" t="s">
        <v>47</v>
      </c>
      <c r="P2069" t="s">
        <v>48</v>
      </c>
      <c r="Q2069" t="s">
        <v>34</v>
      </c>
      <c r="R2069" t="s">
        <v>49</v>
      </c>
      <c r="S2069" t="s">
        <v>34</v>
      </c>
      <c r="T2069" t="s">
        <v>50</v>
      </c>
      <c r="U2069" t="s">
        <v>51</v>
      </c>
      <c r="V2069" t="s">
        <v>52</v>
      </c>
      <c r="W2069" t="s">
        <v>53</v>
      </c>
      <c r="X2069" t="s">
        <v>54</v>
      </c>
      <c r="Y2069" t="s">
        <v>42</v>
      </c>
    </row>
    <row r="2070" spans="1:25" x14ac:dyDescent="0.25">
      <c r="A2070">
        <v>10371</v>
      </c>
      <c r="B2070">
        <v>28</v>
      </c>
      <c r="C2070" t="s">
        <v>3725</v>
      </c>
      <c r="D2070">
        <v>9</v>
      </c>
      <c r="E2070" t="s">
        <v>3726</v>
      </c>
      <c r="F2070" t="s">
        <v>950</v>
      </c>
      <c r="G2070" t="s">
        <v>28</v>
      </c>
      <c r="H2070">
        <v>1</v>
      </c>
      <c r="I2070">
        <v>1</v>
      </c>
      <c r="J2070">
        <v>2005</v>
      </c>
      <c r="K2070" t="s">
        <v>278</v>
      </c>
      <c r="L2070">
        <v>118</v>
      </c>
      <c r="M2070" t="s">
        <v>3701</v>
      </c>
      <c r="N2070" t="s">
        <v>417</v>
      </c>
      <c r="O2070" t="s">
        <v>418</v>
      </c>
      <c r="P2070" t="s">
        <v>419</v>
      </c>
      <c r="Q2070" t="s">
        <v>34</v>
      </c>
      <c r="R2070" t="s">
        <v>420</v>
      </c>
      <c r="S2070" t="s">
        <v>73</v>
      </c>
      <c r="T2070" t="s">
        <v>167</v>
      </c>
      <c r="U2070" t="s">
        <v>38</v>
      </c>
      <c r="V2070" t="s">
        <v>39</v>
      </c>
      <c r="W2070" t="s">
        <v>421</v>
      </c>
      <c r="X2070" t="s">
        <v>422</v>
      </c>
      <c r="Y2070" t="s">
        <v>42</v>
      </c>
    </row>
    <row r="2071" spans="1:25" x14ac:dyDescent="0.25">
      <c r="A2071">
        <v>10383</v>
      </c>
      <c r="B2071">
        <v>21</v>
      </c>
      <c r="C2071" t="s">
        <v>3727</v>
      </c>
      <c r="D2071">
        <v>4</v>
      </c>
      <c r="E2071" t="s">
        <v>3728</v>
      </c>
      <c r="F2071" t="s">
        <v>1764</v>
      </c>
      <c r="G2071" t="s">
        <v>28</v>
      </c>
      <c r="H2071">
        <v>1</v>
      </c>
      <c r="I2071">
        <v>2</v>
      </c>
      <c r="J2071">
        <v>2005</v>
      </c>
      <c r="K2071" t="s">
        <v>278</v>
      </c>
      <c r="L2071">
        <v>118</v>
      </c>
      <c r="M2071" t="s">
        <v>3701</v>
      </c>
      <c r="N2071" t="s">
        <v>268</v>
      </c>
      <c r="O2071" t="s">
        <v>269</v>
      </c>
      <c r="P2071" t="s">
        <v>270</v>
      </c>
      <c r="Q2071" t="s">
        <v>34</v>
      </c>
      <c r="R2071" t="s">
        <v>271</v>
      </c>
      <c r="S2071" t="s">
        <v>34</v>
      </c>
      <c r="T2071" t="s">
        <v>272</v>
      </c>
      <c r="U2071" t="s">
        <v>273</v>
      </c>
      <c r="V2071" t="s">
        <v>52</v>
      </c>
      <c r="W2071" t="s">
        <v>274</v>
      </c>
      <c r="X2071" t="s">
        <v>275</v>
      </c>
      <c r="Y2071" t="s">
        <v>42</v>
      </c>
    </row>
    <row r="2072" spans="1:25" x14ac:dyDescent="0.25">
      <c r="A2072">
        <v>10394</v>
      </c>
      <c r="B2072">
        <v>37</v>
      </c>
      <c r="C2072" t="s">
        <v>77</v>
      </c>
      <c r="D2072">
        <v>7</v>
      </c>
      <c r="E2072" t="s">
        <v>3729</v>
      </c>
      <c r="F2072" t="s">
        <v>2240</v>
      </c>
      <c r="G2072" t="s">
        <v>28</v>
      </c>
      <c r="H2072">
        <v>1</v>
      </c>
      <c r="I2072">
        <v>3</v>
      </c>
      <c r="J2072">
        <v>2005</v>
      </c>
      <c r="K2072" t="s">
        <v>278</v>
      </c>
      <c r="L2072">
        <v>118</v>
      </c>
      <c r="M2072" t="s">
        <v>3701</v>
      </c>
      <c r="N2072" t="s">
        <v>268</v>
      </c>
      <c r="O2072" t="s">
        <v>269</v>
      </c>
      <c r="P2072" t="s">
        <v>270</v>
      </c>
      <c r="Q2072" t="s">
        <v>34</v>
      </c>
      <c r="R2072" t="s">
        <v>271</v>
      </c>
      <c r="S2072" t="s">
        <v>34</v>
      </c>
      <c r="T2072" t="s">
        <v>272</v>
      </c>
      <c r="U2072" t="s">
        <v>273</v>
      </c>
      <c r="V2072" t="s">
        <v>52</v>
      </c>
      <c r="W2072" t="s">
        <v>274</v>
      </c>
      <c r="X2072" t="s">
        <v>275</v>
      </c>
      <c r="Y2072" t="s">
        <v>65</v>
      </c>
    </row>
    <row r="2073" spans="1:25" x14ac:dyDescent="0.25">
      <c r="A2073">
        <v>10412</v>
      </c>
      <c r="B2073">
        <v>31</v>
      </c>
      <c r="C2073" t="s">
        <v>77</v>
      </c>
      <c r="D2073">
        <v>1</v>
      </c>
      <c r="E2073" t="s">
        <v>3730</v>
      </c>
      <c r="F2073" t="s">
        <v>1220</v>
      </c>
      <c r="G2073" t="s">
        <v>28</v>
      </c>
      <c r="H2073">
        <v>2</v>
      </c>
      <c r="I2073">
        <v>5</v>
      </c>
      <c r="J2073">
        <v>2005</v>
      </c>
      <c r="K2073" t="s">
        <v>278</v>
      </c>
      <c r="L2073">
        <v>118</v>
      </c>
      <c r="M2073" t="s">
        <v>3701</v>
      </c>
      <c r="N2073" t="s">
        <v>268</v>
      </c>
      <c r="O2073" t="s">
        <v>269</v>
      </c>
      <c r="P2073" t="s">
        <v>270</v>
      </c>
      <c r="Q2073" t="s">
        <v>34</v>
      </c>
      <c r="R2073" t="s">
        <v>271</v>
      </c>
      <c r="S2073" t="s">
        <v>34</v>
      </c>
      <c r="T2073" t="s">
        <v>272</v>
      </c>
      <c r="U2073" t="s">
        <v>273</v>
      </c>
      <c r="V2073" t="s">
        <v>52</v>
      </c>
      <c r="W2073" t="s">
        <v>274</v>
      </c>
      <c r="X2073" t="s">
        <v>275</v>
      </c>
      <c r="Y2073" t="s">
        <v>65</v>
      </c>
    </row>
    <row r="2074" spans="1:25" x14ac:dyDescent="0.25">
      <c r="A2074">
        <v>10103</v>
      </c>
      <c r="B2074">
        <v>25</v>
      </c>
      <c r="C2074" t="s">
        <v>77</v>
      </c>
      <c r="D2074">
        <v>15</v>
      </c>
      <c r="E2074" t="s">
        <v>3731</v>
      </c>
      <c r="F2074" t="s">
        <v>277</v>
      </c>
      <c r="G2074" t="s">
        <v>28</v>
      </c>
      <c r="H2074">
        <v>1</v>
      </c>
      <c r="I2074">
        <v>1</v>
      </c>
      <c r="J2074">
        <v>2003</v>
      </c>
      <c r="K2074" t="s">
        <v>1354</v>
      </c>
      <c r="L2074">
        <v>97</v>
      </c>
      <c r="M2074" t="s">
        <v>3732</v>
      </c>
      <c r="N2074" t="s">
        <v>201</v>
      </c>
      <c r="O2074" t="s">
        <v>202</v>
      </c>
      <c r="P2074" t="s">
        <v>203</v>
      </c>
      <c r="Q2074" t="s">
        <v>34</v>
      </c>
      <c r="R2074" t="s">
        <v>204</v>
      </c>
      <c r="S2074" t="s">
        <v>34</v>
      </c>
      <c r="T2074" t="s">
        <v>205</v>
      </c>
      <c r="U2074" t="s">
        <v>112</v>
      </c>
      <c r="V2074" t="s">
        <v>52</v>
      </c>
      <c r="W2074" t="s">
        <v>206</v>
      </c>
      <c r="X2074" t="s">
        <v>207</v>
      </c>
      <c r="Y2074" t="s">
        <v>42</v>
      </c>
    </row>
    <row r="2075" spans="1:25" x14ac:dyDescent="0.25">
      <c r="A2075">
        <v>10111</v>
      </c>
      <c r="B2075">
        <v>26</v>
      </c>
      <c r="C2075" t="s">
        <v>3733</v>
      </c>
      <c r="D2075">
        <v>3</v>
      </c>
      <c r="E2075" t="s">
        <v>3734</v>
      </c>
      <c r="F2075" t="s">
        <v>1358</v>
      </c>
      <c r="G2075" t="s">
        <v>28</v>
      </c>
      <c r="H2075">
        <v>1</v>
      </c>
      <c r="I2075">
        <v>3</v>
      </c>
      <c r="J2075">
        <v>2003</v>
      </c>
      <c r="K2075" t="s">
        <v>1354</v>
      </c>
      <c r="L2075">
        <v>97</v>
      </c>
      <c r="M2075" t="s">
        <v>3732</v>
      </c>
      <c r="N2075" t="s">
        <v>118</v>
      </c>
      <c r="O2075" t="s">
        <v>119</v>
      </c>
      <c r="P2075" t="s">
        <v>120</v>
      </c>
      <c r="Q2075" t="s">
        <v>34</v>
      </c>
      <c r="R2075" t="s">
        <v>83</v>
      </c>
      <c r="S2075" t="s">
        <v>73</v>
      </c>
      <c r="T2075" t="s">
        <v>34</v>
      </c>
      <c r="U2075" t="s">
        <v>38</v>
      </c>
      <c r="V2075" t="s">
        <v>39</v>
      </c>
      <c r="W2075" t="s">
        <v>121</v>
      </c>
      <c r="X2075" t="s">
        <v>76</v>
      </c>
      <c r="Y2075" t="s">
        <v>42</v>
      </c>
    </row>
    <row r="2076" spans="1:25" x14ac:dyDescent="0.25">
      <c r="A2076">
        <v>10126</v>
      </c>
      <c r="B2076">
        <v>34</v>
      </c>
      <c r="C2076" t="s">
        <v>77</v>
      </c>
      <c r="D2076">
        <v>15</v>
      </c>
      <c r="E2076" t="s">
        <v>3735</v>
      </c>
      <c r="F2076" t="s">
        <v>291</v>
      </c>
      <c r="G2076" t="s">
        <v>28</v>
      </c>
      <c r="H2076">
        <v>2</v>
      </c>
      <c r="I2076">
        <v>5</v>
      </c>
      <c r="J2076">
        <v>2003</v>
      </c>
      <c r="K2076" t="s">
        <v>1354</v>
      </c>
      <c r="L2076">
        <v>97</v>
      </c>
      <c r="M2076" t="s">
        <v>3732</v>
      </c>
      <c r="N2076" t="s">
        <v>292</v>
      </c>
      <c r="O2076" t="s">
        <v>293</v>
      </c>
      <c r="P2076" t="s">
        <v>294</v>
      </c>
      <c r="Q2076" t="s">
        <v>34</v>
      </c>
      <c r="R2076" t="s">
        <v>271</v>
      </c>
      <c r="S2076" t="s">
        <v>34</v>
      </c>
      <c r="T2076" t="s">
        <v>295</v>
      </c>
      <c r="U2076" t="s">
        <v>273</v>
      </c>
      <c r="V2076" t="s">
        <v>52</v>
      </c>
      <c r="W2076" t="s">
        <v>296</v>
      </c>
      <c r="X2076" t="s">
        <v>297</v>
      </c>
      <c r="Y2076" t="s">
        <v>65</v>
      </c>
    </row>
    <row r="2077" spans="1:25" x14ac:dyDescent="0.25">
      <c r="A2077">
        <v>10139</v>
      </c>
      <c r="B2077">
        <v>29</v>
      </c>
      <c r="C2077" t="s">
        <v>77</v>
      </c>
      <c r="D2077">
        <v>4</v>
      </c>
      <c r="E2077" t="s">
        <v>3736</v>
      </c>
      <c r="F2077" t="s">
        <v>1362</v>
      </c>
      <c r="G2077" t="s">
        <v>28</v>
      </c>
      <c r="H2077">
        <v>3</v>
      </c>
      <c r="I2077">
        <v>7</v>
      </c>
      <c r="J2077">
        <v>2003</v>
      </c>
      <c r="K2077" t="s">
        <v>1354</v>
      </c>
      <c r="L2077">
        <v>97</v>
      </c>
      <c r="M2077" t="s">
        <v>3732</v>
      </c>
      <c r="N2077" t="s">
        <v>233</v>
      </c>
      <c r="O2077" t="s">
        <v>234</v>
      </c>
      <c r="P2077" t="s">
        <v>235</v>
      </c>
      <c r="Q2077" t="s">
        <v>236</v>
      </c>
      <c r="R2077" t="s">
        <v>237</v>
      </c>
      <c r="S2077" t="s">
        <v>238</v>
      </c>
      <c r="T2077" t="s">
        <v>239</v>
      </c>
      <c r="U2077" t="s">
        <v>139</v>
      </c>
      <c r="V2077" t="s">
        <v>140</v>
      </c>
      <c r="W2077" t="s">
        <v>240</v>
      </c>
      <c r="X2077" t="s">
        <v>241</v>
      </c>
      <c r="Y2077" t="s">
        <v>65</v>
      </c>
    </row>
    <row r="2078" spans="1:25" x14ac:dyDescent="0.25">
      <c r="A2078">
        <v>10149</v>
      </c>
      <c r="B2078">
        <v>20</v>
      </c>
      <c r="C2078" t="s">
        <v>3544</v>
      </c>
      <c r="D2078">
        <v>1</v>
      </c>
      <c r="E2078" t="s">
        <v>3737</v>
      </c>
      <c r="F2078" t="s">
        <v>1364</v>
      </c>
      <c r="G2078" t="s">
        <v>28</v>
      </c>
      <c r="H2078">
        <v>3</v>
      </c>
      <c r="I2078">
        <v>9</v>
      </c>
      <c r="J2078">
        <v>2003</v>
      </c>
      <c r="K2078" t="s">
        <v>1354</v>
      </c>
      <c r="L2078">
        <v>97</v>
      </c>
      <c r="M2078" t="s">
        <v>3732</v>
      </c>
      <c r="N2078" t="s">
        <v>1195</v>
      </c>
      <c r="O2078" t="s">
        <v>1196</v>
      </c>
      <c r="P2078" t="s">
        <v>1197</v>
      </c>
      <c r="Q2078" t="s">
        <v>34</v>
      </c>
      <c r="R2078" t="s">
        <v>1198</v>
      </c>
      <c r="S2078" t="s">
        <v>73</v>
      </c>
      <c r="T2078" t="s">
        <v>92</v>
      </c>
      <c r="U2078" t="s">
        <v>38</v>
      </c>
      <c r="V2078" t="s">
        <v>39</v>
      </c>
      <c r="W2078" t="s">
        <v>1199</v>
      </c>
      <c r="X2078" t="s">
        <v>705</v>
      </c>
      <c r="Y2078" t="s">
        <v>42</v>
      </c>
    </row>
    <row r="2079" spans="1:25" x14ac:dyDescent="0.25">
      <c r="A2079">
        <v>10163</v>
      </c>
      <c r="B2079">
        <v>42</v>
      </c>
      <c r="C2079" t="s">
        <v>3738</v>
      </c>
      <c r="D2079">
        <v>5</v>
      </c>
      <c r="E2079" t="s">
        <v>3739</v>
      </c>
      <c r="F2079" t="s">
        <v>311</v>
      </c>
      <c r="G2079" t="s">
        <v>28</v>
      </c>
      <c r="H2079">
        <v>4</v>
      </c>
      <c r="I2079">
        <v>10</v>
      </c>
      <c r="J2079">
        <v>2003</v>
      </c>
      <c r="K2079" t="s">
        <v>1354</v>
      </c>
      <c r="L2079">
        <v>97</v>
      </c>
      <c r="M2079" t="s">
        <v>3732</v>
      </c>
      <c r="N2079" t="s">
        <v>312</v>
      </c>
      <c r="O2079" t="s">
        <v>313</v>
      </c>
      <c r="P2079" t="s">
        <v>314</v>
      </c>
      <c r="Q2079" t="s">
        <v>315</v>
      </c>
      <c r="R2079" t="s">
        <v>35</v>
      </c>
      <c r="S2079" t="s">
        <v>36</v>
      </c>
      <c r="T2079" t="s">
        <v>37</v>
      </c>
      <c r="U2079" t="s">
        <v>38</v>
      </c>
      <c r="V2079" t="s">
        <v>39</v>
      </c>
      <c r="W2079" t="s">
        <v>187</v>
      </c>
      <c r="X2079" t="s">
        <v>316</v>
      </c>
      <c r="Y2079" t="s">
        <v>65</v>
      </c>
    </row>
    <row r="2080" spans="1:25" x14ac:dyDescent="0.25">
      <c r="A2080">
        <v>10173</v>
      </c>
      <c r="B2080">
        <v>22</v>
      </c>
      <c r="C2080" t="s">
        <v>77</v>
      </c>
      <c r="D2080">
        <v>3</v>
      </c>
      <c r="E2080" t="s">
        <v>3740</v>
      </c>
      <c r="F2080" t="s">
        <v>1306</v>
      </c>
      <c r="G2080" t="s">
        <v>28</v>
      </c>
      <c r="H2080">
        <v>4</v>
      </c>
      <c r="I2080">
        <v>11</v>
      </c>
      <c r="J2080">
        <v>2003</v>
      </c>
      <c r="K2080" t="s">
        <v>1354</v>
      </c>
      <c r="L2080">
        <v>97</v>
      </c>
      <c r="M2080" t="s">
        <v>3732</v>
      </c>
      <c r="N2080" t="s">
        <v>1369</v>
      </c>
      <c r="O2080" t="s">
        <v>1370</v>
      </c>
      <c r="P2080" t="s">
        <v>1371</v>
      </c>
      <c r="Q2080" t="s">
        <v>34</v>
      </c>
      <c r="R2080" t="s">
        <v>1372</v>
      </c>
      <c r="S2080" t="s">
        <v>34</v>
      </c>
      <c r="T2080" t="s">
        <v>1373</v>
      </c>
      <c r="U2080" t="s">
        <v>396</v>
      </c>
      <c r="V2080" t="s">
        <v>52</v>
      </c>
      <c r="W2080" t="s">
        <v>1374</v>
      </c>
      <c r="X2080" t="s">
        <v>1375</v>
      </c>
      <c r="Y2080" t="s">
        <v>42</v>
      </c>
    </row>
    <row r="2081" spans="1:25" x14ac:dyDescent="0.25">
      <c r="A2081">
        <v>10183</v>
      </c>
      <c r="B2081">
        <v>47</v>
      </c>
      <c r="C2081" t="s">
        <v>77</v>
      </c>
      <c r="D2081">
        <v>12</v>
      </c>
      <c r="E2081" t="s">
        <v>3741</v>
      </c>
      <c r="F2081" t="s">
        <v>328</v>
      </c>
      <c r="G2081" t="s">
        <v>28</v>
      </c>
      <c r="H2081">
        <v>4</v>
      </c>
      <c r="I2081">
        <v>11</v>
      </c>
      <c r="J2081">
        <v>2003</v>
      </c>
      <c r="K2081" t="s">
        <v>1354</v>
      </c>
      <c r="L2081">
        <v>97</v>
      </c>
      <c r="M2081" t="s">
        <v>3732</v>
      </c>
      <c r="N2081" t="s">
        <v>329</v>
      </c>
      <c r="O2081" t="s">
        <v>330</v>
      </c>
      <c r="P2081" t="s">
        <v>331</v>
      </c>
      <c r="Q2081" t="s">
        <v>34</v>
      </c>
      <c r="R2081" t="s">
        <v>332</v>
      </c>
      <c r="S2081" t="s">
        <v>214</v>
      </c>
      <c r="T2081" t="s">
        <v>333</v>
      </c>
      <c r="U2081" t="s">
        <v>38</v>
      </c>
      <c r="V2081" t="s">
        <v>39</v>
      </c>
      <c r="W2081" t="s">
        <v>334</v>
      </c>
      <c r="X2081" t="s">
        <v>335</v>
      </c>
      <c r="Y2081" t="s">
        <v>65</v>
      </c>
    </row>
    <row r="2082" spans="1:25" x14ac:dyDescent="0.25">
      <c r="A2082">
        <v>10193</v>
      </c>
      <c r="B2082">
        <v>20</v>
      </c>
      <c r="C2082" t="s">
        <v>77</v>
      </c>
      <c r="D2082">
        <v>4</v>
      </c>
      <c r="E2082" t="s">
        <v>3742</v>
      </c>
      <c r="F2082" t="s">
        <v>1379</v>
      </c>
      <c r="G2082" t="s">
        <v>28</v>
      </c>
      <c r="H2082">
        <v>4</v>
      </c>
      <c r="I2082">
        <v>11</v>
      </c>
      <c r="J2082">
        <v>2003</v>
      </c>
      <c r="K2082" t="s">
        <v>1354</v>
      </c>
      <c r="L2082">
        <v>97</v>
      </c>
      <c r="M2082" t="s">
        <v>3732</v>
      </c>
      <c r="N2082" t="s">
        <v>1380</v>
      </c>
      <c r="O2082" t="s">
        <v>1381</v>
      </c>
      <c r="P2082" t="s">
        <v>1382</v>
      </c>
      <c r="Q2082" t="s">
        <v>34</v>
      </c>
      <c r="R2082" t="s">
        <v>1383</v>
      </c>
      <c r="S2082" t="s">
        <v>137</v>
      </c>
      <c r="T2082" t="s">
        <v>1384</v>
      </c>
      <c r="U2082" t="s">
        <v>139</v>
      </c>
      <c r="V2082" t="s">
        <v>140</v>
      </c>
      <c r="W2082" t="s">
        <v>1385</v>
      </c>
      <c r="X2082" t="s">
        <v>1386</v>
      </c>
      <c r="Y2082" t="s">
        <v>42</v>
      </c>
    </row>
    <row r="2083" spans="1:25" x14ac:dyDescent="0.25">
      <c r="A2083">
        <v>10206</v>
      </c>
      <c r="B2083">
        <v>33</v>
      </c>
      <c r="C2083" t="s">
        <v>2124</v>
      </c>
      <c r="D2083">
        <v>10</v>
      </c>
      <c r="E2083" t="s">
        <v>3743</v>
      </c>
      <c r="F2083" t="s">
        <v>346</v>
      </c>
      <c r="G2083" t="s">
        <v>28</v>
      </c>
      <c r="H2083">
        <v>4</v>
      </c>
      <c r="I2083">
        <v>12</v>
      </c>
      <c r="J2083">
        <v>2003</v>
      </c>
      <c r="K2083" t="s">
        <v>1354</v>
      </c>
      <c r="L2083">
        <v>97</v>
      </c>
      <c r="M2083" t="s">
        <v>3732</v>
      </c>
      <c r="N2083" t="s">
        <v>347</v>
      </c>
      <c r="O2083" t="s">
        <v>348</v>
      </c>
      <c r="P2083" t="s">
        <v>349</v>
      </c>
      <c r="Q2083" t="s">
        <v>34</v>
      </c>
      <c r="R2083" t="s">
        <v>350</v>
      </c>
      <c r="S2083" t="s">
        <v>351</v>
      </c>
      <c r="T2083" t="s">
        <v>352</v>
      </c>
      <c r="U2083" t="s">
        <v>353</v>
      </c>
      <c r="V2083" t="s">
        <v>39</v>
      </c>
      <c r="W2083" t="s">
        <v>354</v>
      </c>
      <c r="X2083" t="s">
        <v>355</v>
      </c>
      <c r="Y2083" t="s">
        <v>65</v>
      </c>
    </row>
    <row r="2084" spans="1:25" x14ac:dyDescent="0.25">
      <c r="A2084">
        <v>10215</v>
      </c>
      <c r="B2084">
        <v>39</v>
      </c>
      <c r="C2084" t="s">
        <v>3544</v>
      </c>
      <c r="D2084">
        <v>7</v>
      </c>
      <c r="E2084" t="s">
        <v>3744</v>
      </c>
      <c r="F2084" t="s">
        <v>357</v>
      </c>
      <c r="G2084" t="s">
        <v>28</v>
      </c>
      <c r="H2084">
        <v>1</v>
      </c>
      <c r="I2084">
        <v>1</v>
      </c>
      <c r="J2084">
        <v>2004</v>
      </c>
      <c r="K2084" t="s">
        <v>1354</v>
      </c>
      <c r="L2084">
        <v>97</v>
      </c>
      <c r="M2084" t="s">
        <v>3732</v>
      </c>
      <c r="N2084" t="s">
        <v>358</v>
      </c>
      <c r="O2084" t="s">
        <v>359</v>
      </c>
      <c r="P2084" t="s">
        <v>360</v>
      </c>
      <c r="Q2084" t="s">
        <v>34</v>
      </c>
      <c r="R2084" t="s">
        <v>361</v>
      </c>
      <c r="S2084" t="s">
        <v>73</v>
      </c>
      <c r="T2084" t="s">
        <v>158</v>
      </c>
      <c r="U2084" t="s">
        <v>38</v>
      </c>
      <c r="V2084" t="s">
        <v>39</v>
      </c>
      <c r="W2084" t="s">
        <v>362</v>
      </c>
      <c r="X2084" t="s">
        <v>363</v>
      </c>
      <c r="Y2084" t="s">
        <v>65</v>
      </c>
    </row>
    <row r="2085" spans="1:25" x14ac:dyDescent="0.25">
      <c r="A2085">
        <v>10228</v>
      </c>
      <c r="B2085">
        <v>33</v>
      </c>
      <c r="C2085" t="s">
        <v>77</v>
      </c>
      <c r="D2085">
        <v>6</v>
      </c>
      <c r="E2085" t="s">
        <v>3745</v>
      </c>
      <c r="F2085" t="s">
        <v>365</v>
      </c>
      <c r="G2085" t="s">
        <v>28</v>
      </c>
      <c r="H2085">
        <v>1</v>
      </c>
      <c r="I2085">
        <v>3</v>
      </c>
      <c r="J2085">
        <v>2004</v>
      </c>
      <c r="K2085" t="s">
        <v>1354</v>
      </c>
      <c r="L2085">
        <v>97</v>
      </c>
      <c r="M2085" t="s">
        <v>3732</v>
      </c>
      <c r="N2085" t="s">
        <v>366</v>
      </c>
      <c r="O2085" t="s">
        <v>367</v>
      </c>
      <c r="P2085" t="s">
        <v>368</v>
      </c>
      <c r="Q2085" t="s">
        <v>34</v>
      </c>
      <c r="R2085" t="s">
        <v>184</v>
      </c>
      <c r="S2085" t="s">
        <v>185</v>
      </c>
      <c r="T2085" t="s">
        <v>186</v>
      </c>
      <c r="U2085" t="s">
        <v>38</v>
      </c>
      <c r="V2085" t="s">
        <v>39</v>
      </c>
      <c r="W2085" t="s">
        <v>369</v>
      </c>
      <c r="X2085" t="s">
        <v>216</v>
      </c>
      <c r="Y2085" t="s">
        <v>65</v>
      </c>
    </row>
    <row r="2086" spans="1:25" x14ac:dyDescent="0.25">
      <c r="A2086">
        <v>10244</v>
      </c>
      <c r="B2086">
        <v>40</v>
      </c>
      <c r="C2086" t="s">
        <v>3733</v>
      </c>
      <c r="D2086">
        <v>4</v>
      </c>
      <c r="E2086" t="s">
        <v>3746</v>
      </c>
      <c r="F2086" t="s">
        <v>1393</v>
      </c>
      <c r="G2086" t="s">
        <v>28</v>
      </c>
      <c r="H2086">
        <v>2</v>
      </c>
      <c r="I2086">
        <v>4</v>
      </c>
      <c r="J2086">
        <v>2004</v>
      </c>
      <c r="K2086" t="s">
        <v>1354</v>
      </c>
      <c r="L2086">
        <v>97</v>
      </c>
      <c r="M2086" t="s">
        <v>3732</v>
      </c>
      <c r="N2086" t="s">
        <v>268</v>
      </c>
      <c r="O2086" t="s">
        <v>269</v>
      </c>
      <c r="P2086" t="s">
        <v>270</v>
      </c>
      <c r="Q2086" t="s">
        <v>34</v>
      </c>
      <c r="R2086" t="s">
        <v>271</v>
      </c>
      <c r="S2086" t="s">
        <v>34</v>
      </c>
      <c r="T2086" t="s">
        <v>272</v>
      </c>
      <c r="U2086" t="s">
        <v>273</v>
      </c>
      <c r="V2086" t="s">
        <v>52</v>
      </c>
      <c r="W2086" t="s">
        <v>274</v>
      </c>
      <c r="X2086" t="s">
        <v>275</v>
      </c>
      <c r="Y2086" t="s">
        <v>65</v>
      </c>
    </row>
    <row r="2087" spans="1:25" x14ac:dyDescent="0.25">
      <c r="A2087">
        <v>10257</v>
      </c>
      <c r="B2087">
        <v>46</v>
      </c>
      <c r="C2087" t="s">
        <v>3747</v>
      </c>
      <c r="D2087">
        <v>4</v>
      </c>
      <c r="E2087" t="s">
        <v>3748</v>
      </c>
      <c r="F2087" t="s">
        <v>2007</v>
      </c>
      <c r="G2087" t="s">
        <v>28</v>
      </c>
      <c r="H2087">
        <v>2</v>
      </c>
      <c r="I2087">
        <v>6</v>
      </c>
      <c r="J2087">
        <v>2004</v>
      </c>
      <c r="K2087" t="s">
        <v>1354</v>
      </c>
      <c r="L2087">
        <v>97</v>
      </c>
      <c r="M2087" t="s">
        <v>3732</v>
      </c>
      <c r="N2087" t="s">
        <v>701</v>
      </c>
      <c r="O2087" t="s">
        <v>702</v>
      </c>
      <c r="P2087" t="s">
        <v>703</v>
      </c>
      <c r="Q2087" t="s">
        <v>34</v>
      </c>
      <c r="R2087" t="s">
        <v>704</v>
      </c>
      <c r="S2087" t="s">
        <v>73</v>
      </c>
      <c r="T2087" t="s">
        <v>92</v>
      </c>
      <c r="U2087" t="s">
        <v>38</v>
      </c>
      <c r="V2087" t="s">
        <v>39</v>
      </c>
      <c r="W2087" t="s">
        <v>149</v>
      </c>
      <c r="X2087" t="s">
        <v>705</v>
      </c>
      <c r="Y2087" t="s">
        <v>65</v>
      </c>
    </row>
    <row r="2088" spans="1:25" x14ac:dyDescent="0.25">
      <c r="A2088">
        <v>10269</v>
      </c>
      <c r="B2088">
        <v>48</v>
      </c>
      <c r="C2088" t="s">
        <v>2124</v>
      </c>
      <c r="D2088">
        <v>2</v>
      </c>
      <c r="E2088" t="s">
        <v>3749</v>
      </c>
      <c r="F2088" t="s">
        <v>2053</v>
      </c>
      <c r="G2088" t="s">
        <v>28</v>
      </c>
      <c r="H2088">
        <v>3</v>
      </c>
      <c r="I2088">
        <v>7</v>
      </c>
      <c r="J2088">
        <v>2004</v>
      </c>
      <c r="K2088" t="s">
        <v>1354</v>
      </c>
      <c r="L2088">
        <v>97</v>
      </c>
      <c r="M2088" t="s">
        <v>3732</v>
      </c>
      <c r="N2088" t="s">
        <v>221</v>
      </c>
      <c r="O2088" t="s">
        <v>222</v>
      </c>
      <c r="P2088" t="s">
        <v>223</v>
      </c>
      <c r="Q2088" t="s">
        <v>34</v>
      </c>
      <c r="R2088" t="s">
        <v>224</v>
      </c>
      <c r="S2088" t="s">
        <v>34</v>
      </c>
      <c r="T2088" t="s">
        <v>225</v>
      </c>
      <c r="U2088" t="s">
        <v>226</v>
      </c>
      <c r="V2088" t="s">
        <v>52</v>
      </c>
      <c r="W2088" t="s">
        <v>227</v>
      </c>
      <c r="X2088" t="s">
        <v>228</v>
      </c>
      <c r="Y2088" t="s">
        <v>65</v>
      </c>
    </row>
    <row r="2089" spans="1:25" x14ac:dyDescent="0.25">
      <c r="A2089">
        <v>10280</v>
      </c>
      <c r="B2089">
        <v>21</v>
      </c>
      <c r="C2089" t="s">
        <v>3747</v>
      </c>
      <c r="D2089">
        <v>6</v>
      </c>
      <c r="E2089" t="s">
        <v>3750</v>
      </c>
      <c r="F2089" t="s">
        <v>390</v>
      </c>
      <c r="G2089" t="s">
        <v>28</v>
      </c>
      <c r="H2089">
        <v>3</v>
      </c>
      <c r="I2089">
        <v>8</v>
      </c>
      <c r="J2089">
        <v>2004</v>
      </c>
      <c r="K2089" t="s">
        <v>1354</v>
      </c>
      <c r="L2089">
        <v>97</v>
      </c>
      <c r="M2089" t="s">
        <v>3732</v>
      </c>
      <c r="N2089" t="s">
        <v>391</v>
      </c>
      <c r="O2089" t="s">
        <v>392</v>
      </c>
      <c r="P2089" t="s">
        <v>393</v>
      </c>
      <c r="Q2089" t="s">
        <v>34</v>
      </c>
      <c r="R2089" t="s">
        <v>394</v>
      </c>
      <c r="S2089" t="s">
        <v>34</v>
      </c>
      <c r="T2089" t="s">
        <v>395</v>
      </c>
      <c r="U2089" t="s">
        <v>396</v>
      </c>
      <c r="V2089" t="s">
        <v>52</v>
      </c>
      <c r="W2089" t="s">
        <v>397</v>
      </c>
      <c r="X2089" t="s">
        <v>398</v>
      </c>
      <c r="Y2089" t="s">
        <v>42</v>
      </c>
    </row>
    <row r="2090" spans="1:25" x14ac:dyDescent="0.25">
      <c r="A2090">
        <v>10290</v>
      </c>
      <c r="B2090">
        <v>45</v>
      </c>
      <c r="C2090" t="s">
        <v>77</v>
      </c>
      <c r="D2090">
        <v>1</v>
      </c>
      <c r="E2090" t="s">
        <v>3751</v>
      </c>
      <c r="F2090" t="s">
        <v>2350</v>
      </c>
      <c r="G2090" t="s">
        <v>28</v>
      </c>
      <c r="H2090">
        <v>3</v>
      </c>
      <c r="I2090">
        <v>9</v>
      </c>
      <c r="J2090">
        <v>2004</v>
      </c>
      <c r="K2090" t="s">
        <v>1354</v>
      </c>
      <c r="L2090">
        <v>97</v>
      </c>
      <c r="M2090" t="s">
        <v>3732</v>
      </c>
      <c r="N2090" t="s">
        <v>2080</v>
      </c>
      <c r="O2090" t="s">
        <v>2081</v>
      </c>
      <c r="P2090" t="s">
        <v>2082</v>
      </c>
      <c r="Q2090" t="s">
        <v>34</v>
      </c>
      <c r="R2090" t="s">
        <v>441</v>
      </c>
      <c r="S2090" t="s">
        <v>185</v>
      </c>
      <c r="T2090" t="s">
        <v>442</v>
      </c>
      <c r="U2090" t="s">
        <v>38</v>
      </c>
      <c r="V2090" t="s">
        <v>39</v>
      </c>
      <c r="W2090" t="s">
        <v>1199</v>
      </c>
      <c r="X2090" t="s">
        <v>377</v>
      </c>
      <c r="Y2090" t="s">
        <v>65</v>
      </c>
    </row>
    <row r="2091" spans="1:25" x14ac:dyDescent="0.25">
      <c r="A2091">
        <v>10304</v>
      </c>
      <c r="B2091">
        <v>33</v>
      </c>
      <c r="C2091" t="s">
        <v>77</v>
      </c>
      <c r="D2091">
        <v>10</v>
      </c>
      <c r="E2091" t="s">
        <v>3752</v>
      </c>
      <c r="F2091" t="s">
        <v>408</v>
      </c>
      <c r="G2091" t="s">
        <v>28</v>
      </c>
      <c r="H2091">
        <v>4</v>
      </c>
      <c r="I2091">
        <v>10</v>
      </c>
      <c r="J2091">
        <v>2004</v>
      </c>
      <c r="K2091" t="s">
        <v>1354</v>
      </c>
      <c r="L2091">
        <v>97</v>
      </c>
      <c r="M2091" t="s">
        <v>3732</v>
      </c>
      <c r="N2091" t="s">
        <v>409</v>
      </c>
      <c r="O2091" t="s">
        <v>410</v>
      </c>
      <c r="P2091" t="s">
        <v>411</v>
      </c>
      <c r="Q2091" t="s">
        <v>34</v>
      </c>
      <c r="R2091" t="s">
        <v>412</v>
      </c>
      <c r="S2091" t="s">
        <v>34</v>
      </c>
      <c r="T2091" t="s">
        <v>413</v>
      </c>
      <c r="U2091" t="s">
        <v>51</v>
      </c>
      <c r="V2091" t="s">
        <v>52</v>
      </c>
      <c r="W2091" t="s">
        <v>414</v>
      </c>
      <c r="X2091" t="s">
        <v>64</v>
      </c>
      <c r="Y2091" t="s">
        <v>65</v>
      </c>
    </row>
    <row r="2092" spans="1:25" x14ac:dyDescent="0.25">
      <c r="A2092">
        <v>10312</v>
      </c>
      <c r="B2092">
        <v>44</v>
      </c>
      <c r="C2092" t="s">
        <v>77</v>
      </c>
      <c r="D2092">
        <v>7</v>
      </c>
      <c r="E2092" t="s">
        <v>3753</v>
      </c>
      <c r="F2092" t="s">
        <v>416</v>
      </c>
      <c r="G2092" t="s">
        <v>28</v>
      </c>
      <c r="H2092">
        <v>4</v>
      </c>
      <c r="I2092">
        <v>10</v>
      </c>
      <c r="J2092">
        <v>2004</v>
      </c>
      <c r="K2092" t="s">
        <v>1354</v>
      </c>
      <c r="L2092">
        <v>97</v>
      </c>
      <c r="M2092" t="s">
        <v>3732</v>
      </c>
      <c r="N2092" t="s">
        <v>417</v>
      </c>
      <c r="O2092" t="s">
        <v>418</v>
      </c>
      <c r="P2092" t="s">
        <v>419</v>
      </c>
      <c r="Q2092" t="s">
        <v>34</v>
      </c>
      <c r="R2092" t="s">
        <v>420</v>
      </c>
      <c r="S2092" t="s">
        <v>73</v>
      </c>
      <c r="T2092" t="s">
        <v>167</v>
      </c>
      <c r="U2092" t="s">
        <v>38</v>
      </c>
      <c r="V2092" t="s">
        <v>39</v>
      </c>
      <c r="W2092" t="s">
        <v>421</v>
      </c>
      <c r="X2092" t="s">
        <v>422</v>
      </c>
      <c r="Y2092" t="s">
        <v>65</v>
      </c>
    </row>
    <row r="2093" spans="1:25" x14ac:dyDescent="0.25">
      <c r="A2093">
        <v>10324</v>
      </c>
      <c r="B2093">
        <v>33</v>
      </c>
      <c r="C2093" t="s">
        <v>77</v>
      </c>
      <c r="D2093">
        <v>3</v>
      </c>
      <c r="E2093" t="s">
        <v>3754</v>
      </c>
      <c r="F2093" t="s">
        <v>676</v>
      </c>
      <c r="G2093" t="s">
        <v>28</v>
      </c>
      <c r="H2093">
        <v>4</v>
      </c>
      <c r="I2093">
        <v>11</v>
      </c>
      <c r="J2093">
        <v>2004</v>
      </c>
      <c r="K2093" t="s">
        <v>1354</v>
      </c>
      <c r="L2093">
        <v>97</v>
      </c>
      <c r="M2093" t="s">
        <v>3732</v>
      </c>
      <c r="N2093" t="s">
        <v>145</v>
      </c>
      <c r="O2093" t="s">
        <v>146</v>
      </c>
      <c r="P2093" t="s">
        <v>147</v>
      </c>
      <c r="Q2093" t="s">
        <v>148</v>
      </c>
      <c r="R2093" t="s">
        <v>35</v>
      </c>
      <c r="S2093" t="s">
        <v>36</v>
      </c>
      <c r="T2093" t="s">
        <v>37</v>
      </c>
      <c r="U2093" t="s">
        <v>38</v>
      </c>
      <c r="V2093" t="s">
        <v>39</v>
      </c>
      <c r="W2093" t="s">
        <v>149</v>
      </c>
      <c r="X2093" t="s">
        <v>150</v>
      </c>
      <c r="Y2093" t="s">
        <v>65</v>
      </c>
    </row>
    <row r="2094" spans="1:25" x14ac:dyDescent="0.25">
      <c r="A2094">
        <v>10333</v>
      </c>
      <c r="B2094">
        <v>39</v>
      </c>
      <c r="C2094" t="s">
        <v>77</v>
      </c>
      <c r="D2094">
        <v>1</v>
      </c>
      <c r="E2094" t="s">
        <v>3755</v>
      </c>
      <c r="F2094" t="s">
        <v>432</v>
      </c>
      <c r="G2094" t="s">
        <v>28</v>
      </c>
      <c r="H2094">
        <v>4</v>
      </c>
      <c r="I2094">
        <v>11</v>
      </c>
      <c r="J2094">
        <v>2004</v>
      </c>
      <c r="K2094" t="s">
        <v>1354</v>
      </c>
      <c r="L2094">
        <v>97</v>
      </c>
      <c r="M2094" t="s">
        <v>3732</v>
      </c>
      <c r="N2094" t="s">
        <v>118</v>
      </c>
      <c r="O2094" t="s">
        <v>119</v>
      </c>
      <c r="P2094" t="s">
        <v>120</v>
      </c>
      <c r="Q2094" t="s">
        <v>34</v>
      </c>
      <c r="R2094" t="s">
        <v>83</v>
      </c>
      <c r="S2094" t="s">
        <v>73</v>
      </c>
      <c r="T2094" t="s">
        <v>34</v>
      </c>
      <c r="U2094" t="s">
        <v>38</v>
      </c>
      <c r="V2094" t="s">
        <v>39</v>
      </c>
      <c r="W2094" t="s">
        <v>121</v>
      </c>
      <c r="X2094" t="s">
        <v>76</v>
      </c>
      <c r="Y2094" t="s">
        <v>65</v>
      </c>
    </row>
    <row r="2095" spans="1:25" x14ac:dyDescent="0.25">
      <c r="A2095">
        <v>10348</v>
      </c>
      <c r="B2095">
        <v>39</v>
      </c>
      <c r="C2095" t="s">
        <v>3756</v>
      </c>
      <c r="D2095">
        <v>2</v>
      </c>
      <c r="E2095" t="s">
        <v>3757</v>
      </c>
      <c r="F2095" t="s">
        <v>665</v>
      </c>
      <c r="G2095" t="s">
        <v>28</v>
      </c>
      <c r="H2095">
        <v>4</v>
      </c>
      <c r="I2095">
        <v>11</v>
      </c>
      <c r="J2095">
        <v>2004</v>
      </c>
      <c r="K2095" t="s">
        <v>1354</v>
      </c>
      <c r="L2095">
        <v>97</v>
      </c>
      <c r="M2095" t="s">
        <v>3732</v>
      </c>
      <c r="N2095" t="s">
        <v>292</v>
      </c>
      <c r="O2095" t="s">
        <v>293</v>
      </c>
      <c r="P2095" t="s">
        <v>294</v>
      </c>
      <c r="Q2095" t="s">
        <v>34</v>
      </c>
      <c r="R2095" t="s">
        <v>271</v>
      </c>
      <c r="S2095" t="s">
        <v>34</v>
      </c>
      <c r="T2095" t="s">
        <v>295</v>
      </c>
      <c r="U2095" t="s">
        <v>273</v>
      </c>
      <c r="V2095" t="s">
        <v>52</v>
      </c>
      <c r="W2095" t="s">
        <v>296</v>
      </c>
      <c r="X2095" t="s">
        <v>297</v>
      </c>
      <c r="Y2095" t="s">
        <v>42</v>
      </c>
    </row>
    <row r="2096" spans="1:25" x14ac:dyDescent="0.25">
      <c r="A2096">
        <v>10358</v>
      </c>
      <c r="B2096">
        <v>41</v>
      </c>
      <c r="C2096" t="s">
        <v>77</v>
      </c>
      <c r="D2096">
        <v>6</v>
      </c>
      <c r="E2096" t="s">
        <v>3758</v>
      </c>
      <c r="F2096" t="s">
        <v>436</v>
      </c>
      <c r="G2096" t="s">
        <v>28</v>
      </c>
      <c r="H2096">
        <v>4</v>
      </c>
      <c r="I2096">
        <v>12</v>
      </c>
      <c r="J2096">
        <v>2004</v>
      </c>
      <c r="K2096" t="s">
        <v>1354</v>
      </c>
      <c r="L2096">
        <v>97</v>
      </c>
      <c r="M2096" t="s">
        <v>3732</v>
      </c>
      <c r="N2096" t="s">
        <v>268</v>
      </c>
      <c r="O2096" t="s">
        <v>269</v>
      </c>
      <c r="P2096" t="s">
        <v>270</v>
      </c>
      <c r="Q2096" t="s">
        <v>34</v>
      </c>
      <c r="R2096" t="s">
        <v>271</v>
      </c>
      <c r="S2096" t="s">
        <v>34</v>
      </c>
      <c r="T2096" t="s">
        <v>272</v>
      </c>
      <c r="U2096" t="s">
        <v>273</v>
      </c>
      <c r="V2096" t="s">
        <v>52</v>
      </c>
      <c r="W2096" t="s">
        <v>274</v>
      </c>
      <c r="X2096" t="s">
        <v>275</v>
      </c>
      <c r="Y2096" t="s">
        <v>65</v>
      </c>
    </row>
    <row r="2097" spans="1:25" x14ac:dyDescent="0.25">
      <c r="A2097">
        <v>10369</v>
      </c>
      <c r="B2097">
        <v>40</v>
      </c>
      <c r="C2097" t="s">
        <v>2155</v>
      </c>
      <c r="D2097">
        <v>3</v>
      </c>
      <c r="E2097" t="s">
        <v>3759</v>
      </c>
      <c r="F2097" t="s">
        <v>438</v>
      </c>
      <c r="G2097" t="s">
        <v>28</v>
      </c>
      <c r="H2097">
        <v>1</v>
      </c>
      <c r="I2097">
        <v>1</v>
      </c>
      <c r="J2097">
        <v>2005</v>
      </c>
      <c r="K2097" t="s">
        <v>1354</v>
      </c>
      <c r="L2097">
        <v>97</v>
      </c>
      <c r="M2097" t="s">
        <v>3732</v>
      </c>
      <c r="N2097" t="s">
        <v>439</v>
      </c>
      <c r="O2097" t="s">
        <v>182</v>
      </c>
      <c r="P2097" t="s">
        <v>440</v>
      </c>
      <c r="Q2097" t="s">
        <v>34</v>
      </c>
      <c r="R2097" t="s">
        <v>441</v>
      </c>
      <c r="S2097" t="s">
        <v>185</v>
      </c>
      <c r="T2097" t="s">
        <v>442</v>
      </c>
      <c r="U2097" t="s">
        <v>38</v>
      </c>
      <c r="V2097" t="s">
        <v>39</v>
      </c>
      <c r="W2097" t="s">
        <v>421</v>
      </c>
      <c r="X2097" t="s">
        <v>443</v>
      </c>
      <c r="Y2097" t="s">
        <v>65</v>
      </c>
    </row>
    <row r="2098" spans="1:25" x14ac:dyDescent="0.25">
      <c r="A2098">
        <v>10382</v>
      </c>
      <c r="B2098">
        <v>33</v>
      </c>
      <c r="C2098" t="s">
        <v>77</v>
      </c>
      <c r="D2098">
        <v>4</v>
      </c>
      <c r="E2098" t="s">
        <v>3760</v>
      </c>
      <c r="F2098" t="s">
        <v>445</v>
      </c>
      <c r="G2098" t="s">
        <v>28</v>
      </c>
      <c r="H2098">
        <v>1</v>
      </c>
      <c r="I2098">
        <v>2</v>
      </c>
      <c r="J2098">
        <v>2005</v>
      </c>
      <c r="K2098" t="s">
        <v>1354</v>
      </c>
      <c r="L2098">
        <v>97</v>
      </c>
      <c r="M2098" t="s">
        <v>3732</v>
      </c>
      <c r="N2098" t="s">
        <v>417</v>
      </c>
      <c r="O2098" t="s">
        <v>418</v>
      </c>
      <c r="P2098" t="s">
        <v>419</v>
      </c>
      <c r="Q2098" t="s">
        <v>34</v>
      </c>
      <c r="R2098" t="s">
        <v>420</v>
      </c>
      <c r="S2098" t="s">
        <v>73</v>
      </c>
      <c r="T2098" t="s">
        <v>167</v>
      </c>
      <c r="U2098" t="s">
        <v>38</v>
      </c>
      <c r="V2098" t="s">
        <v>39</v>
      </c>
      <c r="W2098" t="s">
        <v>421</v>
      </c>
      <c r="X2098" t="s">
        <v>422</v>
      </c>
      <c r="Y2098" t="s">
        <v>65</v>
      </c>
    </row>
    <row r="2099" spans="1:25" x14ac:dyDescent="0.25">
      <c r="A2099">
        <v>10423</v>
      </c>
      <c r="B2099">
        <v>28</v>
      </c>
      <c r="C2099" t="s">
        <v>3747</v>
      </c>
      <c r="D2099">
        <v>4</v>
      </c>
      <c r="E2099" t="s">
        <v>3761</v>
      </c>
      <c r="F2099" t="s">
        <v>1416</v>
      </c>
      <c r="G2099" t="s">
        <v>468</v>
      </c>
      <c r="H2099">
        <v>2</v>
      </c>
      <c r="I2099">
        <v>5</v>
      </c>
      <c r="J2099">
        <v>2005</v>
      </c>
      <c r="K2099" t="s">
        <v>1354</v>
      </c>
      <c r="L2099">
        <v>97</v>
      </c>
      <c r="M2099" t="s">
        <v>3732</v>
      </c>
      <c r="N2099" t="s">
        <v>638</v>
      </c>
      <c r="O2099" t="s">
        <v>639</v>
      </c>
      <c r="P2099" t="s">
        <v>640</v>
      </c>
      <c r="Q2099" t="s">
        <v>34</v>
      </c>
      <c r="R2099" t="s">
        <v>641</v>
      </c>
      <c r="S2099" t="s">
        <v>34</v>
      </c>
      <c r="T2099" t="s">
        <v>642</v>
      </c>
      <c r="U2099" t="s">
        <v>643</v>
      </c>
      <c r="V2099" t="s">
        <v>52</v>
      </c>
      <c r="W2099" t="s">
        <v>644</v>
      </c>
      <c r="X2099" t="s">
        <v>645</v>
      </c>
      <c r="Y2099" t="s">
        <v>42</v>
      </c>
    </row>
    <row r="2100" spans="1:25" x14ac:dyDescent="0.25">
      <c r="A2100">
        <v>10106</v>
      </c>
      <c r="B2100">
        <v>26</v>
      </c>
      <c r="C2100" t="s">
        <v>3503</v>
      </c>
      <c r="D2100">
        <v>3</v>
      </c>
      <c r="E2100" t="s">
        <v>3762</v>
      </c>
      <c r="F2100" t="s">
        <v>1501</v>
      </c>
      <c r="G2100" t="s">
        <v>28</v>
      </c>
      <c r="H2100">
        <v>1</v>
      </c>
      <c r="I2100">
        <v>2</v>
      </c>
      <c r="J2100">
        <v>2003</v>
      </c>
      <c r="K2100" t="s">
        <v>1502</v>
      </c>
      <c r="L2100">
        <v>72</v>
      </c>
      <c r="M2100" t="s">
        <v>3763</v>
      </c>
      <c r="N2100" t="s">
        <v>1369</v>
      </c>
      <c r="O2100" t="s">
        <v>1370</v>
      </c>
      <c r="P2100" t="s">
        <v>1371</v>
      </c>
      <c r="Q2100" t="s">
        <v>34</v>
      </c>
      <c r="R2100" t="s">
        <v>1372</v>
      </c>
      <c r="S2100" t="s">
        <v>34</v>
      </c>
      <c r="T2100" t="s">
        <v>1373</v>
      </c>
      <c r="U2100" t="s">
        <v>396</v>
      </c>
      <c r="V2100" t="s">
        <v>52</v>
      </c>
      <c r="W2100" t="s">
        <v>1374</v>
      </c>
      <c r="X2100" t="s">
        <v>1375</v>
      </c>
      <c r="Y2100" t="s">
        <v>42</v>
      </c>
    </row>
    <row r="2101" spans="1:25" x14ac:dyDescent="0.25">
      <c r="A2101">
        <v>10120</v>
      </c>
      <c r="B2101">
        <v>29</v>
      </c>
      <c r="C2101" t="s">
        <v>3764</v>
      </c>
      <c r="D2101">
        <v>9</v>
      </c>
      <c r="E2101" t="s">
        <v>3765</v>
      </c>
      <c r="F2101" t="s">
        <v>474</v>
      </c>
      <c r="G2101" t="s">
        <v>28</v>
      </c>
      <c r="H2101">
        <v>2</v>
      </c>
      <c r="I2101">
        <v>4</v>
      </c>
      <c r="J2101">
        <v>2003</v>
      </c>
      <c r="K2101" t="s">
        <v>1502</v>
      </c>
      <c r="L2101">
        <v>72</v>
      </c>
      <c r="M2101" t="s">
        <v>3763</v>
      </c>
      <c r="N2101" t="s">
        <v>132</v>
      </c>
      <c r="O2101" t="s">
        <v>133</v>
      </c>
      <c r="P2101" t="s">
        <v>134</v>
      </c>
      <c r="Q2101" t="s">
        <v>135</v>
      </c>
      <c r="R2101" t="s">
        <v>136</v>
      </c>
      <c r="S2101" t="s">
        <v>137</v>
      </c>
      <c r="T2101" t="s">
        <v>138</v>
      </c>
      <c r="U2101" t="s">
        <v>139</v>
      </c>
      <c r="V2101" t="s">
        <v>140</v>
      </c>
      <c r="W2101" t="s">
        <v>141</v>
      </c>
      <c r="X2101" t="s">
        <v>142</v>
      </c>
      <c r="Y2101" t="s">
        <v>42</v>
      </c>
    </row>
    <row r="2102" spans="1:25" x14ac:dyDescent="0.25">
      <c r="A2102">
        <v>10133</v>
      </c>
      <c r="B2102">
        <v>46</v>
      </c>
      <c r="C2102" t="s">
        <v>3766</v>
      </c>
      <c r="D2102">
        <v>4</v>
      </c>
      <c r="E2102" t="s">
        <v>3767</v>
      </c>
      <c r="F2102" t="s">
        <v>1850</v>
      </c>
      <c r="G2102" t="s">
        <v>28</v>
      </c>
      <c r="H2102">
        <v>2</v>
      </c>
      <c r="I2102">
        <v>6</v>
      </c>
      <c r="J2102">
        <v>2003</v>
      </c>
      <c r="K2102" t="s">
        <v>1502</v>
      </c>
      <c r="L2102">
        <v>72</v>
      </c>
      <c r="M2102" t="s">
        <v>3763</v>
      </c>
      <c r="N2102" t="s">
        <v>268</v>
      </c>
      <c r="O2102" t="s">
        <v>269</v>
      </c>
      <c r="P2102" t="s">
        <v>270</v>
      </c>
      <c r="Q2102" t="s">
        <v>34</v>
      </c>
      <c r="R2102" t="s">
        <v>271</v>
      </c>
      <c r="S2102" t="s">
        <v>34</v>
      </c>
      <c r="T2102" t="s">
        <v>272</v>
      </c>
      <c r="U2102" t="s">
        <v>273</v>
      </c>
      <c r="V2102" t="s">
        <v>52</v>
      </c>
      <c r="W2102" t="s">
        <v>274</v>
      </c>
      <c r="X2102" t="s">
        <v>275</v>
      </c>
      <c r="Y2102" t="s">
        <v>65</v>
      </c>
    </row>
    <row r="2103" spans="1:25" x14ac:dyDescent="0.25">
      <c r="A2103">
        <v>10145</v>
      </c>
      <c r="B2103">
        <v>33</v>
      </c>
      <c r="C2103" t="s">
        <v>3768</v>
      </c>
      <c r="D2103">
        <v>15</v>
      </c>
      <c r="E2103" t="s">
        <v>3769</v>
      </c>
      <c r="F2103" t="s">
        <v>68</v>
      </c>
      <c r="G2103" t="s">
        <v>28</v>
      </c>
      <c r="H2103">
        <v>3</v>
      </c>
      <c r="I2103">
        <v>8</v>
      </c>
      <c r="J2103">
        <v>2003</v>
      </c>
      <c r="K2103" t="s">
        <v>1502</v>
      </c>
      <c r="L2103">
        <v>72</v>
      </c>
      <c r="M2103" t="s">
        <v>3763</v>
      </c>
      <c r="N2103" t="s">
        <v>69</v>
      </c>
      <c r="O2103" t="s">
        <v>70</v>
      </c>
      <c r="P2103" t="s">
        <v>71</v>
      </c>
      <c r="Q2103" t="s">
        <v>34</v>
      </c>
      <c r="R2103" t="s">
        <v>72</v>
      </c>
      <c r="S2103" t="s">
        <v>73</v>
      </c>
      <c r="T2103" t="s">
        <v>74</v>
      </c>
      <c r="U2103" t="s">
        <v>38</v>
      </c>
      <c r="V2103" t="s">
        <v>39</v>
      </c>
      <c r="W2103" t="s">
        <v>75</v>
      </c>
      <c r="X2103" t="s">
        <v>76</v>
      </c>
      <c r="Y2103" t="s">
        <v>42</v>
      </c>
    </row>
    <row r="2104" spans="1:25" x14ac:dyDescent="0.25">
      <c r="A2104">
        <v>10168</v>
      </c>
      <c r="B2104">
        <v>48</v>
      </c>
      <c r="C2104" t="s">
        <v>3770</v>
      </c>
      <c r="D2104">
        <v>10</v>
      </c>
      <c r="E2104" t="s">
        <v>3771</v>
      </c>
      <c r="F2104" t="s">
        <v>87</v>
      </c>
      <c r="G2104" t="s">
        <v>28</v>
      </c>
      <c r="H2104">
        <v>4</v>
      </c>
      <c r="I2104">
        <v>10</v>
      </c>
      <c r="J2104">
        <v>2003</v>
      </c>
      <c r="K2104" t="s">
        <v>1502</v>
      </c>
      <c r="L2104">
        <v>72</v>
      </c>
      <c r="M2104" t="s">
        <v>3763</v>
      </c>
      <c r="N2104" t="s">
        <v>88</v>
      </c>
      <c r="O2104" t="s">
        <v>89</v>
      </c>
      <c r="P2104" t="s">
        <v>90</v>
      </c>
      <c r="Q2104" t="s">
        <v>34</v>
      </c>
      <c r="R2104" t="s">
        <v>91</v>
      </c>
      <c r="S2104" t="s">
        <v>73</v>
      </c>
      <c r="T2104" t="s">
        <v>92</v>
      </c>
      <c r="U2104" t="s">
        <v>38</v>
      </c>
      <c r="V2104" t="s">
        <v>39</v>
      </c>
      <c r="W2104" t="s">
        <v>93</v>
      </c>
      <c r="X2104" t="s">
        <v>94</v>
      </c>
      <c r="Y2104" t="s">
        <v>65</v>
      </c>
    </row>
    <row r="2105" spans="1:25" x14ac:dyDescent="0.25">
      <c r="A2105">
        <v>10210</v>
      </c>
      <c r="B2105">
        <v>40</v>
      </c>
      <c r="C2105" t="s">
        <v>3772</v>
      </c>
      <c r="D2105">
        <v>8</v>
      </c>
      <c r="E2105" t="s">
        <v>3773</v>
      </c>
      <c r="F2105" t="s">
        <v>483</v>
      </c>
      <c r="G2105" t="s">
        <v>28</v>
      </c>
      <c r="H2105">
        <v>1</v>
      </c>
      <c r="I2105">
        <v>1</v>
      </c>
      <c r="J2105">
        <v>2004</v>
      </c>
      <c r="K2105" t="s">
        <v>1502</v>
      </c>
      <c r="L2105">
        <v>72</v>
      </c>
      <c r="M2105" t="s">
        <v>3763</v>
      </c>
      <c r="N2105" t="s">
        <v>484</v>
      </c>
      <c r="O2105" t="s">
        <v>485</v>
      </c>
      <c r="P2105" t="s">
        <v>486</v>
      </c>
      <c r="Q2105" t="s">
        <v>34</v>
      </c>
      <c r="R2105" t="s">
        <v>487</v>
      </c>
      <c r="S2105" t="s">
        <v>487</v>
      </c>
      <c r="T2105" t="s">
        <v>488</v>
      </c>
      <c r="U2105" t="s">
        <v>307</v>
      </c>
      <c r="V2105" t="s">
        <v>307</v>
      </c>
      <c r="W2105" t="s">
        <v>489</v>
      </c>
      <c r="X2105" t="s">
        <v>490</v>
      </c>
      <c r="Y2105" t="s">
        <v>42</v>
      </c>
    </row>
    <row r="2106" spans="1:25" x14ac:dyDescent="0.25">
      <c r="A2106">
        <v>10223</v>
      </c>
      <c r="B2106">
        <v>23</v>
      </c>
      <c r="C2106" t="s">
        <v>3774</v>
      </c>
      <c r="D2106">
        <v>10</v>
      </c>
      <c r="E2106" t="s">
        <v>3775</v>
      </c>
      <c r="F2106" t="s">
        <v>131</v>
      </c>
      <c r="G2106" t="s">
        <v>28</v>
      </c>
      <c r="H2106">
        <v>1</v>
      </c>
      <c r="I2106">
        <v>2</v>
      </c>
      <c r="J2106">
        <v>2004</v>
      </c>
      <c r="K2106" t="s">
        <v>1502</v>
      </c>
      <c r="L2106">
        <v>72</v>
      </c>
      <c r="M2106" t="s">
        <v>3763</v>
      </c>
      <c r="N2106" t="s">
        <v>132</v>
      </c>
      <c r="O2106" t="s">
        <v>133</v>
      </c>
      <c r="P2106" t="s">
        <v>134</v>
      </c>
      <c r="Q2106" t="s">
        <v>135</v>
      </c>
      <c r="R2106" t="s">
        <v>136</v>
      </c>
      <c r="S2106" t="s">
        <v>137</v>
      </c>
      <c r="T2106" t="s">
        <v>138</v>
      </c>
      <c r="U2106" t="s">
        <v>139</v>
      </c>
      <c r="V2106" t="s">
        <v>140</v>
      </c>
      <c r="W2106" t="s">
        <v>141</v>
      </c>
      <c r="X2106" t="s">
        <v>142</v>
      </c>
      <c r="Y2106" t="s">
        <v>42</v>
      </c>
    </row>
    <row r="2107" spans="1:25" x14ac:dyDescent="0.25">
      <c r="A2107">
        <v>10235</v>
      </c>
      <c r="B2107">
        <v>40</v>
      </c>
      <c r="C2107" t="s">
        <v>3776</v>
      </c>
      <c r="D2107">
        <v>4</v>
      </c>
      <c r="E2107" t="s">
        <v>3777</v>
      </c>
      <c r="F2107" t="s">
        <v>1859</v>
      </c>
      <c r="G2107" t="s">
        <v>28</v>
      </c>
      <c r="H2107">
        <v>2</v>
      </c>
      <c r="I2107">
        <v>4</v>
      </c>
      <c r="J2107">
        <v>2004</v>
      </c>
      <c r="K2107" t="s">
        <v>1502</v>
      </c>
      <c r="L2107">
        <v>72</v>
      </c>
      <c r="M2107" t="s">
        <v>3763</v>
      </c>
      <c r="N2107" t="s">
        <v>648</v>
      </c>
      <c r="O2107" t="s">
        <v>649</v>
      </c>
      <c r="P2107" t="s">
        <v>650</v>
      </c>
      <c r="Q2107" t="s">
        <v>34</v>
      </c>
      <c r="R2107" t="s">
        <v>651</v>
      </c>
      <c r="S2107" t="s">
        <v>351</v>
      </c>
      <c r="T2107" t="s">
        <v>652</v>
      </c>
      <c r="U2107" t="s">
        <v>353</v>
      </c>
      <c r="V2107" t="s">
        <v>39</v>
      </c>
      <c r="W2107" t="s">
        <v>653</v>
      </c>
      <c r="X2107" t="s">
        <v>264</v>
      </c>
      <c r="Y2107" t="s">
        <v>65</v>
      </c>
    </row>
    <row r="2108" spans="1:25" x14ac:dyDescent="0.25">
      <c r="A2108">
        <v>10250</v>
      </c>
      <c r="B2108">
        <v>37</v>
      </c>
      <c r="C2108" t="s">
        <v>3774</v>
      </c>
      <c r="D2108">
        <v>5</v>
      </c>
      <c r="E2108" t="s">
        <v>3778</v>
      </c>
      <c r="F2108" t="s">
        <v>1523</v>
      </c>
      <c r="G2108" t="s">
        <v>28</v>
      </c>
      <c r="H2108">
        <v>2</v>
      </c>
      <c r="I2108">
        <v>5</v>
      </c>
      <c r="J2108">
        <v>2004</v>
      </c>
      <c r="K2108" t="s">
        <v>1502</v>
      </c>
      <c r="L2108">
        <v>72</v>
      </c>
      <c r="M2108" t="s">
        <v>3763</v>
      </c>
      <c r="N2108" t="s">
        <v>701</v>
      </c>
      <c r="O2108" t="s">
        <v>702</v>
      </c>
      <c r="P2108" t="s">
        <v>703</v>
      </c>
      <c r="Q2108" t="s">
        <v>34</v>
      </c>
      <c r="R2108" t="s">
        <v>704</v>
      </c>
      <c r="S2108" t="s">
        <v>73</v>
      </c>
      <c r="T2108" t="s">
        <v>92</v>
      </c>
      <c r="U2108" t="s">
        <v>38</v>
      </c>
      <c r="V2108" t="s">
        <v>39</v>
      </c>
      <c r="W2108" t="s">
        <v>149</v>
      </c>
      <c r="X2108" t="s">
        <v>705</v>
      </c>
      <c r="Y2108" t="s">
        <v>42</v>
      </c>
    </row>
    <row r="2109" spans="1:25" x14ac:dyDescent="0.25">
      <c r="A2109">
        <v>10263</v>
      </c>
      <c r="B2109">
        <v>24</v>
      </c>
      <c r="C2109" t="s">
        <v>3779</v>
      </c>
      <c r="D2109">
        <v>11</v>
      </c>
      <c r="E2109" t="s">
        <v>3780</v>
      </c>
      <c r="F2109" t="s">
        <v>161</v>
      </c>
      <c r="G2109" t="s">
        <v>28</v>
      </c>
      <c r="H2109">
        <v>2</v>
      </c>
      <c r="I2109">
        <v>6</v>
      </c>
      <c r="J2109">
        <v>2004</v>
      </c>
      <c r="K2109" t="s">
        <v>1502</v>
      </c>
      <c r="L2109">
        <v>72</v>
      </c>
      <c r="M2109" t="s">
        <v>3763</v>
      </c>
      <c r="N2109" t="s">
        <v>162</v>
      </c>
      <c r="O2109" t="s">
        <v>163</v>
      </c>
      <c r="P2109" t="s">
        <v>164</v>
      </c>
      <c r="Q2109" t="s">
        <v>34</v>
      </c>
      <c r="R2109" t="s">
        <v>165</v>
      </c>
      <c r="S2109" t="s">
        <v>166</v>
      </c>
      <c r="T2109" t="s">
        <v>167</v>
      </c>
      <c r="U2109" t="s">
        <v>38</v>
      </c>
      <c r="V2109" t="s">
        <v>39</v>
      </c>
      <c r="W2109" t="s">
        <v>168</v>
      </c>
      <c r="X2109" t="s">
        <v>76</v>
      </c>
      <c r="Y2109" t="s">
        <v>42</v>
      </c>
    </row>
    <row r="2110" spans="1:25" x14ac:dyDescent="0.25">
      <c r="A2110">
        <v>10275</v>
      </c>
      <c r="B2110">
        <v>27</v>
      </c>
      <c r="C2110" t="s">
        <v>3781</v>
      </c>
      <c r="D2110">
        <v>10</v>
      </c>
      <c r="E2110" t="s">
        <v>3782</v>
      </c>
      <c r="F2110" t="s">
        <v>171</v>
      </c>
      <c r="G2110" t="s">
        <v>28</v>
      </c>
      <c r="H2110">
        <v>3</v>
      </c>
      <c r="I2110">
        <v>7</v>
      </c>
      <c r="J2110">
        <v>2004</v>
      </c>
      <c r="K2110" t="s">
        <v>1502</v>
      </c>
      <c r="L2110">
        <v>72</v>
      </c>
      <c r="M2110" t="s">
        <v>3763</v>
      </c>
      <c r="N2110" t="s">
        <v>172</v>
      </c>
      <c r="O2110" t="s">
        <v>173</v>
      </c>
      <c r="P2110" t="s">
        <v>174</v>
      </c>
      <c r="Q2110" t="s">
        <v>34</v>
      </c>
      <c r="R2110" t="s">
        <v>175</v>
      </c>
      <c r="S2110" t="s">
        <v>34</v>
      </c>
      <c r="T2110" t="s">
        <v>176</v>
      </c>
      <c r="U2110" t="s">
        <v>51</v>
      </c>
      <c r="V2110" t="s">
        <v>52</v>
      </c>
      <c r="W2110" t="s">
        <v>177</v>
      </c>
      <c r="X2110" t="s">
        <v>178</v>
      </c>
      <c r="Y2110" t="s">
        <v>42</v>
      </c>
    </row>
    <row r="2111" spans="1:25" x14ac:dyDescent="0.25">
      <c r="A2111">
        <v>10284</v>
      </c>
      <c r="B2111">
        <v>21</v>
      </c>
      <c r="C2111" t="s">
        <v>3772</v>
      </c>
      <c r="D2111">
        <v>2</v>
      </c>
      <c r="E2111" t="s">
        <v>3783</v>
      </c>
      <c r="F2111" t="s">
        <v>1528</v>
      </c>
      <c r="G2111" t="s">
        <v>28</v>
      </c>
      <c r="H2111">
        <v>3</v>
      </c>
      <c r="I2111">
        <v>8</v>
      </c>
      <c r="J2111">
        <v>2004</v>
      </c>
      <c r="K2111" t="s">
        <v>1502</v>
      </c>
      <c r="L2111">
        <v>72</v>
      </c>
      <c r="M2111" t="s">
        <v>3763</v>
      </c>
      <c r="N2111" t="s">
        <v>1327</v>
      </c>
      <c r="O2111" t="s">
        <v>1328</v>
      </c>
      <c r="P2111" t="s">
        <v>1329</v>
      </c>
      <c r="Q2111" t="s">
        <v>34</v>
      </c>
      <c r="R2111" t="s">
        <v>1330</v>
      </c>
      <c r="S2111" t="s">
        <v>34</v>
      </c>
      <c r="T2111" t="s">
        <v>1331</v>
      </c>
      <c r="U2111" t="s">
        <v>112</v>
      </c>
      <c r="V2111" t="s">
        <v>52</v>
      </c>
      <c r="W2111" t="s">
        <v>1332</v>
      </c>
      <c r="X2111" t="s">
        <v>1333</v>
      </c>
      <c r="Y2111" t="s">
        <v>42</v>
      </c>
    </row>
    <row r="2112" spans="1:25" x14ac:dyDescent="0.25">
      <c r="A2112">
        <v>10297</v>
      </c>
      <c r="B2112">
        <v>23</v>
      </c>
      <c r="C2112" t="s">
        <v>3784</v>
      </c>
      <c r="D2112">
        <v>5</v>
      </c>
      <c r="E2112" t="s">
        <v>3785</v>
      </c>
      <c r="F2112" t="s">
        <v>1868</v>
      </c>
      <c r="G2112" t="s">
        <v>28</v>
      </c>
      <c r="H2112">
        <v>3</v>
      </c>
      <c r="I2112">
        <v>9</v>
      </c>
      <c r="J2112">
        <v>2004</v>
      </c>
      <c r="K2112" t="s">
        <v>1502</v>
      </c>
      <c r="L2112">
        <v>72</v>
      </c>
      <c r="M2112" t="s">
        <v>3763</v>
      </c>
      <c r="N2112" t="s">
        <v>903</v>
      </c>
      <c r="O2112" t="s">
        <v>904</v>
      </c>
      <c r="P2112" t="s">
        <v>905</v>
      </c>
      <c r="Q2112" t="s">
        <v>906</v>
      </c>
      <c r="R2112" t="s">
        <v>907</v>
      </c>
      <c r="S2112" t="s">
        <v>34</v>
      </c>
      <c r="T2112" t="s">
        <v>908</v>
      </c>
      <c r="U2112" t="s">
        <v>909</v>
      </c>
      <c r="V2112" t="s">
        <v>52</v>
      </c>
      <c r="W2112" t="s">
        <v>910</v>
      </c>
      <c r="X2112" t="s">
        <v>911</v>
      </c>
      <c r="Y2112" t="s">
        <v>42</v>
      </c>
    </row>
    <row r="2113" spans="1:25" x14ac:dyDescent="0.25">
      <c r="A2113">
        <v>10308</v>
      </c>
      <c r="B2113">
        <v>44</v>
      </c>
      <c r="C2113" t="s">
        <v>3786</v>
      </c>
      <c r="D2113">
        <v>8</v>
      </c>
      <c r="E2113" t="s">
        <v>3787</v>
      </c>
      <c r="F2113" t="s">
        <v>200</v>
      </c>
      <c r="G2113" t="s">
        <v>28</v>
      </c>
      <c r="H2113">
        <v>4</v>
      </c>
      <c r="I2113">
        <v>10</v>
      </c>
      <c r="J2113">
        <v>2004</v>
      </c>
      <c r="K2113" t="s">
        <v>1502</v>
      </c>
      <c r="L2113">
        <v>72</v>
      </c>
      <c r="M2113" t="s">
        <v>3763</v>
      </c>
      <c r="N2113" t="s">
        <v>510</v>
      </c>
      <c r="O2113" t="s">
        <v>511</v>
      </c>
      <c r="P2113" t="s">
        <v>512</v>
      </c>
      <c r="Q2113" t="s">
        <v>34</v>
      </c>
      <c r="R2113" t="s">
        <v>513</v>
      </c>
      <c r="S2113" t="s">
        <v>36</v>
      </c>
      <c r="T2113" t="s">
        <v>514</v>
      </c>
      <c r="U2113" t="s">
        <v>38</v>
      </c>
      <c r="V2113" t="s">
        <v>39</v>
      </c>
      <c r="W2113" t="s">
        <v>149</v>
      </c>
      <c r="X2113" t="s">
        <v>363</v>
      </c>
      <c r="Y2113" t="s">
        <v>65</v>
      </c>
    </row>
    <row r="2114" spans="1:25" x14ac:dyDescent="0.25">
      <c r="A2114">
        <v>10317</v>
      </c>
      <c r="B2114">
        <v>35</v>
      </c>
      <c r="C2114" t="s">
        <v>3786</v>
      </c>
      <c r="D2114">
        <v>1</v>
      </c>
      <c r="E2114" t="s">
        <v>3788</v>
      </c>
      <c r="F2114" t="s">
        <v>209</v>
      </c>
      <c r="G2114" t="s">
        <v>28</v>
      </c>
      <c r="H2114">
        <v>4</v>
      </c>
      <c r="I2114">
        <v>11</v>
      </c>
      <c r="J2114">
        <v>2004</v>
      </c>
      <c r="K2114" t="s">
        <v>1502</v>
      </c>
      <c r="L2114">
        <v>72</v>
      </c>
      <c r="M2114" t="s">
        <v>3763</v>
      </c>
      <c r="N2114" t="s">
        <v>88</v>
      </c>
      <c r="O2114" t="s">
        <v>89</v>
      </c>
      <c r="P2114" t="s">
        <v>90</v>
      </c>
      <c r="Q2114" t="s">
        <v>34</v>
      </c>
      <c r="R2114" t="s">
        <v>91</v>
      </c>
      <c r="S2114" t="s">
        <v>73</v>
      </c>
      <c r="T2114" t="s">
        <v>92</v>
      </c>
      <c r="U2114" t="s">
        <v>38</v>
      </c>
      <c r="V2114" t="s">
        <v>39</v>
      </c>
      <c r="W2114" t="s">
        <v>93</v>
      </c>
      <c r="X2114" t="s">
        <v>94</v>
      </c>
      <c r="Y2114" t="s">
        <v>42</v>
      </c>
    </row>
    <row r="2115" spans="1:25" x14ac:dyDescent="0.25">
      <c r="A2115">
        <v>10328</v>
      </c>
      <c r="B2115">
        <v>43</v>
      </c>
      <c r="C2115" t="s">
        <v>3789</v>
      </c>
      <c r="D2115">
        <v>4</v>
      </c>
      <c r="E2115" t="s">
        <v>3790</v>
      </c>
      <c r="F2115" t="s">
        <v>2490</v>
      </c>
      <c r="G2115" t="s">
        <v>28</v>
      </c>
      <c r="H2115">
        <v>4</v>
      </c>
      <c r="I2115">
        <v>11</v>
      </c>
      <c r="J2115">
        <v>2004</v>
      </c>
      <c r="K2115" t="s">
        <v>1502</v>
      </c>
      <c r="L2115">
        <v>72</v>
      </c>
      <c r="M2115" t="s">
        <v>3763</v>
      </c>
      <c r="N2115" t="s">
        <v>1369</v>
      </c>
      <c r="O2115" t="s">
        <v>1370</v>
      </c>
      <c r="P2115" t="s">
        <v>1371</v>
      </c>
      <c r="Q2115" t="s">
        <v>34</v>
      </c>
      <c r="R2115" t="s">
        <v>1372</v>
      </c>
      <c r="S2115" t="s">
        <v>34</v>
      </c>
      <c r="T2115" t="s">
        <v>1373</v>
      </c>
      <c r="U2115" t="s">
        <v>396</v>
      </c>
      <c r="V2115" t="s">
        <v>52</v>
      </c>
      <c r="W2115" t="s">
        <v>1374</v>
      </c>
      <c r="X2115" t="s">
        <v>1375</v>
      </c>
      <c r="Y2115" t="s">
        <v>42</v>
      </c>
    </row>
    <row r="2116" spans="1:25" x14ac:dyDescent="0.25">
      <c r="A2116">
        <v>10340</v>
      </c>
      <c r="B2116">
        <v>40</v>
      </c>
      <c r="C2116" t="s">
        <v>3768</v>
      </c>
      <c r="D2116">
        <v>1</v>
      </c>
      <c r="E2116" t="s">
        <v>3791</v>
      </c>
      <c r="F2116" t="s">
        <v>220</v>
      </c>
      <c r="G2116" t="s">
        <v>28</v>
      </c>
      <c r="H2116">
        <v>4</v>
      </c>
      <c r="I2116">
        <v>11</v>
      </c>
      <c r="J2116">
        <v>2004</v>
      </c>
      <c r="K2116" t="s">
        <v>1502</v>
      </c>
      <c r="L2116">
        <v>72</v>
      </c>
      <c r="M2116" t="s">
        <v>3763</v>
      </c>
      <c r="N2116" t="s">
        <v>611</v>
      </c>
      <c r="O2116" t="s">
        <v>612</v>
      </c>
      <c r="P2116" t="s">
        <v>613</v>
      </c>
      <c r="Q2116" t="s">
        <v>34</v>
      </c>
      <c r="R2116" t="s">
        <v>614</v>
      </c>
      <c r="S2116" t="s">
        <v>34</v>
      </c>
      <c r="T2116" t="s">
        <v>615</v>
      </c>
      <c r="U2116" t="s">
        <v>273</v>
      </c>
      <c r="V2116" t="s">
        <v>52</v>
      </c>
      <c r="W2116" t="s">
        <v>616</v>
      </c>
      <c r="X2116" t="s">
        <v>617</v>
      </c>
      <c r="Y2116" t="s">
        <v>65</v>
      </c>
    </row>
    <row r="2117" spans="1:25" x14ac:dyDescent="0.25">
      <c r="A2117">
        <v>10353</v>
      </c>
      <c r="B2117">
        <v>35</v>
      </c>
      <c r="C2117" t="s">
        <v>3792</v>
      </c>
      <c r="D2117">
        <v>3</v>
      </c>
      <c r="E2117" t="s">
        <v>3793</v>
      </c>
      <c r="F2117" t="s">
        <v>1874</v>
      </c>
      <c r="G2117" t="s">
        <v>28</v>
      </c>
      <c r="H2117">
        <v>4</v>
      </c>
      <c r="I2117">
        <v>12</v>
      </c>
      <c r="J2117">
        <v>2004</v>
      </c>
      <c r="K2117" t="s">
        <v>1502</v>
      </c>
      <c r="L2117">
        <v>72</v>
      </c>
      <c r="M2117" t="s">
        <v>3763</v>
      </c>
      <c r="N2117" t="s">
        <v>1507</v>
      </c>
      <c r="O2117" t="s">
        <v>1508</v>
      </c>
      <c r="P2117" t="s">
        <v>1509</v>
      </c>
      <c r="Q2117" t="s">
        <v>34</v>
      </c>
      <c r="R2117" t="s">
        <v>1089</v>
      </c>
      <c r="S2117" t="s">
        <v>166</v>
      </c>
      <c r="T2117" t="s">
        <v>1510</v>
      </c>
      <c r="U2117" t="s">
        <v>38</v>
      </c>
      <c r="V2117" t="s">
        <v>39</v>
      </c>
      <c r="W2117" t="s">
        <v>1511</v>
      </c>
      <c r="X2117" t="s">
        <v>1512</v>
      </c>
      <c r="Y2117" t="s">
        <v>65</v>
      </c>
    </row>
    <row r="2118" spans="1:25" x14ac:dyDescent="0.25">
      <c r="A2118">
        <v>10361</v>
      </c>
      <c r="B2118">
        <v>25</v>
      </c>
      <c r="C2118" t="s">
        <v>2986</v>
      </c>
      <c r="D2118">
        <v>1</v>
      </c>
      <c r="E2118" t="s">
        <v>3794</v>
      </c>
      <c r="F2118" t="s">
        <v>232</v>
      </c>
      <c r="G2118" t="s">
        <v>28</v>
      </c>
      <c r="H2118">
        <v>4</v>
      </c>
      <c r="I2118">
        <v>12</v>
      </c>
      <c r="J2118">
        <v>2004</v>
      </c>
      <c r="K2118" t="s">
        <v>1502</v>
      </c>
      <c r="L2118">
        <v>72</v>
      </c>
      <c r="M2118" t="s">
        <v>3763</v>
      </c>
      <c r="N2118" t="s">
        <v>233</v>
      </c>
      <c r="O2118" t="s">
        <v>234</v>
      </c>
      <c r="P2118" t="s">
        <v>235</v>
      </c>
      <c r="Q2118" t="s">
        <v>236</v>
      </c>
      <c r="R2118" t="s">
        <v>237</v>
      </c>
      <c r="S2118" t="s">
        <v>238</v>
      </c>
      <c r="T2118" t="s">
        <v>239</v>
      </c>
      <c r="U2118" t="s">
        <v>139</v>
      </c>
      <c r="V2118" t="s">
        <v>140</v>
      </c>
      <c r="W2118" t="s">
        <v>240</v>
      </c>
      <c r="X2118" t="s">
        <v>241</v>
      </c>
      <c r="Y2118" t="s">
        <v>42</v>
      </c>
    </row>
    <row r="2119" spans="1:25" x14ac:dyDescent="0.25">
      <c r="A2119">
        <v>10375</v>
      </c>
      <c r="B2119">
        <v>43</v>
      </c>
      <c r="C2119" t="s">
        <v>77</v>
      </c>
      <c r="D2119">
        <v>2</v>
      </c>
      <c r="E2119" t="s">
        <v>3795</v>
      </c>
      <c r="F2119" t="s">
        <v>244</v>
      </c>
      <c r="G2119" t="s">
        <v>28</v>
      </c>
      <c r="H2119">
        <v>1</v>
      </c>
      <c r="I2119">
        <v>2</v>
      </c>
      <c r="J2119">
        <v>2005</v>
      </c>
      <c r="K2119" t="s">
        <v>1502</v>
      </c>
      <c r="L2119">
        <v>72</v>
      </c>
      <c r="M2119" t="s">
        <v>3763</v>
      </c>
      <c r="N2119" t="s">
        <v>172</v>
      </c>
      <c r="O2119" t="s">
        <v>173</v>
      </c>
      <c r="P2119" t="s">
        <v>174</v>
      </c>
      <c r="Q2119" t="s">
        <v>34</v>
      </c>
      <c r="R2119" t="s">
        <v>175</v>
      </c>
      <c r="S2119" t="s">
        <v>34</v>
      </c>
      <c r="T2119" t="s">
        <v>176</v>
      </c>
      <c r="U2119" t="s">
        <v>51</v>
      </c>
      <c r="V2119" t="s">
        <v>52</v>
      </c>
      <c r="W2119" t="s">
        <v>177</v>
      </c>
      <c r="X2119" t="s">
        <v>178</v>
      </c>
      <c r="Y2119" t="s">
        <v>229</v>
      </c>
    </row>
    <row r="2120" spans="1:25" x14ac:dyDescent="0.25">
      <c r="A2120">
        <v>10386</v>
      </c>
      <c r="B2120">
        <v>50</v>
      </c>
      <c r="C2120" t="s">
        <v>3796</v>
      </c>
      <c r="D2120">
        <v>8</v>
      </c>
      <c r="E2120" t="s">
        <v>3797</v>
      </c>
      <c r="F2120" t="s">
        <v>1557</v>
      </c>
      <c r="G2120" t="s">
        <v>724</v>
      </c>
      <c r="H2120">
        <v>1</v>
      </c>
      <c r="I2120">
        <v>3</v>
      </c>
      <c r="J2120">
        <v>2005</v>
      </c>
      <c r="K2120" t="s">
        <v>1502</v>
      </c>
      <c r="L2120">
        <v>72</v>
      </c>
      <c r="M2120" t="s">
        <v>3763</v>
      </c>
      <c r="N2120" t="s">
        <v>268</v>
      </c>
      <c r="O2120" t="s">
        <v>269</v>
      </c>
      <c r="P2120" t="s">
        <v>270</v>
      </c>
      <c r="Q2120" t="s">
        <v>34</v>
      </c>
      <c r="R2120" t="s">
        <v>271</v>
      </c>
      <c r="S2120" t="s">
        <v>34</v>
      </c>
      <c r="T2120" t="s">
        <v>272</v>
      </c>
      <c r="U2120" t="s">
        <v>273</v>
      </c>
      <c r="V2120" t="s">
        <v>52</v>
      </c>
      <c r="W2120" t="s">
        <v>274</v>
      </c>
      <c r="X2120" t="s">
        <v>275</v>
      </c>
      <c r="Y2120" t="s">
        <v>65</v>
      </c>
    </row>
    <row r="2121" spans="1:25" x14ac:dyDescent="0.25">
      <c r="A2121">
        <v>10398</v>
      </c>
      <c r="B2121">
        <v>45</v>
      </c>
      <c r="C2121" t="s">
        <v>3770</v>
      </c>
      <c r="D2121">
        <v>14</v>
      </c>
      <c r="E2121" t="s">
        <v>3798</v>
      </c>
      <c r="F2121" t="s">
        <v>1559</v>
      </c>
      <c r="G2121" t="s">
        <v>28</v>
      </c>
      <c r="H2121">
        <v>1</v>
      </c>
      <c r="I2121">
        <v>3</v>
      </c>
      <c r="J2121">
        <v>2005</v>
      </c>
      <c r="K2121" t="s">
        <v>1502</v>
      </c>
      <c r="L2121">
        <v>72</v>
      </c>
      <c r="M2121" t="s">
        <v>3763</v>
      </c>
      <c r="N2121" t="s">
        <v>46</v>
      </c>
      <c r="O2121" t="s">
        <v>47</v>
      </c>
      <c r="P2121" t="s">
        <v>48</v>
      </c>
      <c r="Q2121" t="s">
        <v>34</v>
      </c>
      <c r="R2121" t="s">
        <v>49</v>
      </c>
      <c r="S2121" t="s">
        <v>34</v>
      </c>
      <c r="T2121" t="s">
        <v>50</v>
      </c>
      <c r="U2121" t="s">
        <v>51</v>
      </c>
      <c r="V2121" t="s">
        <v>52</v>
      </c>
      <c r="W2121" t="s">
        <v>53</v>
      </c>
      <c r="X2121" t="s">
        <v>54</v>
      </c>
      <c r="Y2121" t="s">
        <v>65</v>
      </c>
    </row>
    <row r="2122" spans="1:25" x14ac:dyDescent="0.25">
      <c r="A2122">
        <v>10401</v>
      </c>
      <c r="B2122">
        <v>52</v>
      </c>
      <c r="C2122" t="s">
        <v>3776</v>
      </c>
      <c r="D2122">
        <v>4</v>
      </c>
      <c r="E2122" t="s">
        <v>3799</v>
      </c>
      <c r="F2122" t="s">
        <v>1880</v>
      </c>
      <c r="G2122" t="s">
        <v>708</v>
      </c>
      <c r="H2122">
        <v>2</v>
      </c>
      <c r="I2122">
        <v>4</v>
      </c>
      <c r="J2122">
        <v>2005</v>
      </c>
      <c r="K2122" t="s">
        <v>1502</v>
      </c>
      <c r="L2122">
        <v>72</v>
      </c>
      <c r="M2122" t="s">
        <v>3763</v>
      </c>
      <c r="N2122" t="s">
        <v>153</v>
      </c>
      <c r="O2122" t="s">
        <v>154</v>
      </c>
      <c r="P2122" t="s">
        <v>155</v>
      </c>
      <c r="Q2122" t="s">
        <v>34</v>
      </c>
      <c r="R2122" t="s">
        <v>156</v>
      </c>
      <c r="S2122" t="s">
        <v>157</v>
      </c>
      <c r="T2122" t="s">
        <v>158</v>
      </c>
      <c r="U2122" t="s">
        <v>38</v>
      </c>
      <c r="V2122" t="s">
        <v>39</v>
      </c>
      <c r="W2122" t="s">
        <v>84</v>
      </c>
      <c r="X2122" t="s">
        <v>159</v>
      </c>
      <c r="Y2122" t="s">
        <v>65</v>
      </c>
    </row>
    <row r="2123" spans="1:25" x14ac:dyDescent="0.25">
      <c r="A2123">
        <v>10416</v>
      </c>
      <c r="B2123">
        <v>48</v>
      </c>
      <c r="C2123" t="s">
        <v>3774</v>
      </c>
      <c r="D2123">
        <v>5</v>
      </c>
      <c r="E2123" t="s">
        <v>3800</v>
      </c>
      <c r="F2123" t="s">
        <v>1562</v>
      </c>
      <c r="G2123" t="s">
        <v>28</v>
      </c>
      <c r="H2123">
        <v>2</v>
      </c>
      <c r="I2123">
        <v>5</v>
      </c>
      <c r="J2123">
        <v>2005</v>
      </c>
      <c r="K2123" t="s">
        <v>1502</v>
      </c>
      <c r="L2123">
        <v>72</v>
      </c>
      <c r="M2123" t="s">
        <v>3763</v>
      </c>
      <c r="N2123" t="s">
        <v>831</v>
      </c>
      <c r="O2123" t="s">
        <v>832</v>
      </c>
      <c r="P2123" t="s">
        <v>833</v>
      </c>
      <c r="Q2123" t="s">
        <v>34</v>
      </c>
      <c r="R2123" t="s">
        <v>834</v>
      </c>
      <c r="S2123" t="s">
        <v>34</v>
      </c>
      <c r="T2123" t="s">
        <v>835</v>
      </c>
      <c r="U2123" t="s">
        <v>396</v>
      </c>
      <c r="V2123" t="s">
        <v>52</v>
      </c>
      <c r="W2123" t="s">
        <v>836</v>
      </c>
      <c r="X2123" t="s">
        <v>837</v>
      </c>
      <c r="Y2123" t="s">
        <v>65</v>
      </c>
    </row>
    <row r="2124" spans="1:25" x14ac:dyDescent="0.25">
      <c r="A2124">
        <v>10108</v>
      </c>
      <c r="B2124">
        <v>31</v>
      </c>
      <c r="C2124" t="s">
        <v>2054</v>
      </c>
      <c r="D2124">
        <v>10</v>
      </c>
      <c r="E2124" t="s">
        <v>3801</v>
      </c>
      <c r="F2124" t="s">
        <v>775</v>
      </c>
      <c r="G2124" t="s">
        <v>28</v>
      </c>
      <c r="H2124">
        <v>1</v>
      </c>
      <c r="I2124">
        <v>3</v>
      </c>
      <c r="J2124">
        <v>2003</v>
      </c>
      <c r="K2124" t="s">
        <v>278</v>
      </c>
      <c r="L2124">
        <v>80</v>
      </c>
      <c r="M2124" t="s">
        <v>3802</v>
      </c>
      <c r="N2124" t="s">
        <v>777</v>
      </c>
      <c r="O2124" t="s">
        <v>778</v>
      </c>
      <c r="P2124" t="s">
        <v>779</v>
      </c>
      <c r="Q2124" t="s">
        <v>34</v>
      </c>
      <c r="R2124" t="s">
        <v>780</v>
      </c>
      <c r="S2124" t="s">
        <v>34</v>
      </c>
      <c r="T2124" t="s">
        <v>781</v>
      </c>
      <c r="U2124" t="s">
        <v>782</v>
      </c>
      <c r="V2124" t="s">
        <v>307</v>
      </c>
      <c r="W2124" t="s">
        <v>783</v>
      </c>
      <c r="X2124" t="s">
        <v>784</v>
      </c>
      <c r="Y2124" t="s">
        <v>42</v>
      </c>
    </row>
    <row r="2125" spans="1:25" x14ac:dyDescent="0.25">
      <c r="A2125">
        <v>10122</v>
      </c>
      <c r="B2125">
        <v>29</v>
      </c>
      <c r="C2125" t="s">
        <v>3803</v>
      </c>
      <c r="D2125">
        <v>14</v>
      </c>
      <c r="E2125" t="s">
        <v>3804</v>
      </c>
      <c r="F2125" t="s">
        <v>786</v>
      </c>
      <c r="G2125" t="s">
        <v>28</v>
      </c>
      <c r="H2125">
        <v>2</v>
      </c>
      <c r="I2125">
        <v>5</v>
      </c>
      <c r="J2125">
        <v>2003</v>
      </c>
      <c r="K2125" t="s">
        <v>278</v>
      </c>
      <c r="L2125">
        <v>80</v>
      </c>
      <c r="M2125" t="s">
        <v>3802</v>
      </c>
      <c r="N2125" t="s">
        <v>787</v>
      </c>
      <c r="O2125" t="s">
        <v>788</v>
      </c>
      <c r="P2125" t="s">
        <v>789</v>
      </c>
      <c r="Q2125" t="s">
        <v>34</v>
      </c>
      <c r="R2125" t="s">
        <v>790</v>
      </c>
      <c r="S2125" t="s">
        <v>34</v>
      </c>
      <c r="T2125" t="s">
        <v>791</v>
      </c>
      <c r="U2125" t="s">
        <v>51</v>
      </c>
      <c r="V2125" t="s">
        <v>52</v>
      </c>
      <c r="W2125" t="s">
        <v>792</v>
      </c>
      <c r="X2125" t="s">
        <v>793</v>
      </c>
      <c r="Y2125" t="s">
        <v>42</v>
      </c>
    </row>
    <row r="2126" spans="1:25" x14ac:dyDescent="0.25">
      <c r="A2126">
        <v>10135</v>
      </c>
      <c r="B2126">
        <v>23</v>
      </c>
      <c r="C2126" t="s">
        <v>3805</v>
      </c>
      <c r="D2126">
        <v>11</v>
      </c>
      <c r="E2126" t="s">
        <v>3806</v>
      </c>
      <c r="F2126" t="s">
        <v>795</v>
      </c>
      <c r="G2126" t="s">
        <v>28</v>
      </c>
      <c r="H2126">
        <v>3</v>
      </c>
      <c r="I2126">
        <v>7</v>
      </c>
      <c r="J2126">
        <v>2003</v>
      </c>
      <c r="K2126" t="s">
        <v>278</v>
      </c>
      <c r="L2126">
        <v>80</v>
      </c>
      <c r="M2126" t="s">
        <v>3802</v>
      </c>
      <c r="N2126" t="s">
        <v>417</v>
      </c>
      <c r="O2126" t="s">
        <v>418</v>
      </c>
      <c r="P2126" t="s">
        <v>419</v>
      </c>
      <c r="Q2126" t="s">
        <v>34</v>
      </c>
      <c r="R2126" t="s">
        <v>420</v>
      </c>
      <c r="S2126" t="s">
        <v>73</v>
      </c>
      <c r="T2126" t="s">
        <v>167</v>
      </c>
      <c r="U2126" t="s">
        <v>38</v>
      </c>
      <c r="V2126" t="s">
        <v>39</v>
      </c>
      <c r="W2126" t="s">
        <v>421</v>
      </c>
      <c r="X2126" t="s">
        <v>422</v>
      </c>
      <c r="Y2126" t="s">
        <v>42</v>
      </c>
    </row>
    <row r="2127" spans="1:25" x14ac:dyDescent="0.25">
      <c r="A2127">
        <v>10147</v>
      </c>
      <c r="B2127">
        <v>31</v>
      </c>
      <c r="C2127" t="s">
        <v>2775</v>
      </c>
      <c r="D2127">
        <v>11</v>
      </c>
      <c r="E2127" t="s">
        <v>3807</v>
      </c>
      <c r="F2127" t="s">
        <v>797</v>
      </c>
      <c r="G2127" t="s">
        <v>28</v>
      </c>
      <c r="H2127">
        <v>3</v>
      </c>
      <c r="I2127">
        <v>9</v>
      </c>
      <c r="J2127">
        <v>2003</v>
      </c>
      <c r="K2127" t="s">
        <v>278</v>
      </c>
      <c r="L2127">
        <v>80</v>
      </c>
      <c r="M2127" t="s">
        <v>3802</v>
      </c>
      <c r="N2127" t="s">
        <v>439</v>
      </c>
      <c r="O2127" t="s">
        <v>182</v>
      </c>
      <c r="P2127" t="s">
        <v>440</v>
      </c>
      <c r="Q2127" t="s">
        <v>34</v>
      </c>
      <c r="R2127" t="s">
        <v>441</v>
      </c>
      <c r="S2127" t="s">
        <v>185</v>
      </c>
      <c r="T2127" t="s">
        <v>442</v>
      </c>
      <c r="U2127" t="s">
        <v>38</v>
      </c>
      <c r="V2127" t="s">
        <v>39</v>
      </c>
      <c r="W2127" t="s">
        <v>421</v>
      </c>
      <c r="X2127" t="s">
        <v>443</v>
      </c>
      <c r="Y2127" t="s">
        <v>42</v>
      </c>
    </row>
    <row r="2128" spans="1:25" x14ac:dyDescent="0.25">
      <c r="A2128">
        <v>10159</v>
      </c>
      <c r="B2128">
        <v>23</v>
      </c>
      <c r="C2128" t="s">
        <v>3808</v>
      </c>
      <c r="D2128">
        <v>6</v>
      </c>
      <c r="E2128" t="s">
        <v>3809</v>
      </c>
      <c r="F2128" t="s">
        <v>79</v>
      </c>
      <c r="G2128" t="s">
        <v>28</v>
      </c>
      <c r="H2128">
        <v>4</v>
      </c>
      <c r="I2128">
        <v>10</v>
      </c>
      <c r="J2128">
        <v>2003</v>
      </c>
      <c r="K2128" t="s">
        <v>278</v>
      </c>
      <c r="L2128">
        <v>80</v>
      </c>
      <c r="M2128" t="s">
        <v>3802</v>
      </c>
      <c r="N2128" t="s">
        <v>80</v>
      </c>
      <c r="O2128" t="s">
        <v>81</v>
      </c>
      <c r="P2128" t="s">
        <v>82</v>
      </c>
      <c r="Q2128" t="s">
        <v>34</v>
      </c>
      <c r="R2128" t="s">
        <v>83</v>
      </c>
      <c r="S2128" t="s">
        <v>73</v>
      </c>
      <c r="T2128" t="s">
        <v>34</v>
      </c>
      <c r="U2128" t="s">
        <v>38</v>
      </c>
      <c r="V2128" t="s">
        <v>39</v>
      </c>
      <c r="W2128" t="s">
        <v>84</v>
      </c>
      <c r="X2128" t="s">
        <v>76</v>
      </c>
      <c r="Y2128" t="s">
        <v>42</v>
      </c>
    </row>
    <row r="2129" spans="1:25" x14ac:dyDescent="0.25">
      <c r="A2129">
        <v>10169</v>
      </c>
      <c r="B2129">
        <v>24</v>
      </c>
      <c r="C2129" t="s">
        <v>3611</v>
      </c>
      <c r="D2129">
        <v>6</v>
      </c>
      <c r="E2129" t="s">
        <v>3810</v>
      </c>
      <c r="F2129" t="s">
        <v>800</v>
      </c>
      <c r="G2129" t="s">
        <v>28</v>
      </c>
      <c r="H2129">
        <v>4</v>
      </c>
      <c r="I2129">
        <v>11</v>
      </c>
      <c r="J2129">
        <v>2003</v>
      </c>
      <c r="K2129" t="s">
        <v>278</v>
      </c>
      <c r="L2129">
        <v>80</v>
      </c>
      <c r="M2129" t="s">
        <v>3802</v>
      </c>
      <c r="N2129" t="s">
        <v>448</v>
      </c>
      <c r="O2129" t="s">
        <v>449</v>
      </c>
      <c r="P2129" t="s">
        <v>450</v>
      </c>
      <c r="Q2129" t="s">
        <v>451</v>
      </c>
      <c r="R2129" t="s">
        <v>452</v>
      </c>
      <c r="S2129" t="s">
        <v>238</v>
      </c>
      <c r="T2129" t="s">
        <v>453</v>
      </c>
      <c r="U2129" t="s">
        <v>139</v>
      </c>
      <c r="V2129" t="s">
        <v>140</v>
      </c>
      <c r="W2129" t="s">
        <v>454</v>
      </c>
      <c r="X2129" t="s">
        <v>455</v>
      </c>
      <c r="Y2129" t="s">
        <v>42</v>
      </c>
    </row>
    <row r="2130" spans="1:25" x14ac:dyDescent="0.25">
      <c r="A2130">
        <v>10180</v>
      </c>
      <c r="B2130">
        <v>28</v>
      </c>
      <c r="C2130" t="s">
        <v>3803</v>
      </c>
      <c r="D2130">
        <v>1</v>
      </c>
      <c r="E2130" t="s">
        <v>3811</v>
      </c>
      <c r="F2130" t="s">
        <v>97</v>
      </c>
      <c r="G2130" t="s">
        <v>28</v>
      </c>
      <c r="H2130">
        <v>4</v>
      </c>
      <c r="I2130">
        <v>11</v>
      </c>
      <c r="J2130">
        <v>2003</v>
      </c>
      <c r="K2130" t="s">
        <v>278</v>
      </c>
      <c r="L2130">
        <v>80</v>
      </c>
      <c r="M2130" t="s">
        <v>3802</v>
      </c>
      <c r="N2130" t="s">
        <v>98</v>
      </c>
      <c r="O2130" t="s">
        <v>99</v>
      </c>
      <c r="P2130" t="s">
        <v>100</v>
      </c>
      <c r="Q2130" t="s">
        <v>34</v>
      </c>
      <c r="R2130" t="s">
        <v>101</v>
      </c>
      <c r="S2130" t="s">
        <v>34</v>
      </c>
      <c r="T2130" t="s">
        <v>102</v>
      </c>
      <c r="U2130" t="s">
        <v>51</v>
      </c>
      <c r="V2130" t="s">
        <v>52</v>
      </c>
      <c r="W2130" t="s">
        <v>103</v>
      </c>
      <c r="X2130" t="s">
        <v>104</v>
      </c>
      <c r="Y2130" t="s">
        <v>42</v>
      </c>
    </row>
    <row r="2131" spans="1:25" x14ac:dyDescent="0.25">
      <c r="A2131">
        <v>10191</v>
      </c>
      <c r="B2131">
        <v>44</v>
      </c>
      <c r="C2131" t="s">
        <v>3812</v>
      </c>
      <c r="D2131">
        <v>7</v>
      </c>
      <c r="E2131" t="s">
        <v>3813</v>
      </c>
      <c r="F2131" t="s">
        <v>804</v>
      </c>
      <c r="G2131" t="s">
        <v>28</v>
      </c>
      <c r="H2131">
        <v>4</v>
      </c>
      <c r="I2131">
        <v>11</v>
      </c>
      <c r="J2131">
        <v>2003</v>
      </c>
      <c r="K2131" t="s">
        <v>278</v>
      </c>
      <c r="L2131">
        <v>80</v>
      </c>
      <c r="M2131" t="s">
        <v>3802</v>
      </c>
      <c r="N2131" t="s">
        <v>805</v>
      </c>
      <c r="O2131" t="s">
        <v>806</v>
      </c>
      <c r="P2131" t="s">
        <v>807</v>
      </c>
      <c r="Q2131" t="s">
        <v>34</v>
      </c>
      <c r="R2131" t="s">
        <v>808</v>
      </c>
      <c r="S2131" t="s">
        <v>34</v>
      </c>
      <c r="T2131" t="s">
        <v>809</v>
      </c>
      <c r="U2131" t="s">
        <v>810</v>
      </c>
      <c r="V2131" t="s">
        <v>52</v>
      </c>
      <c r="W2131" t="s">
        <v>811</v>
      </c>
      <c r="X2131" t="s">
        <v>812</v>
      </c>
      <c r="Y2131" t="s">
        <v>42</v>
      </c>
    </row>
    <row r="2132" spans="1:25" x14ac:dyDescent="0.25">
      <c r="A2132">
        <v>10211</v>
      </c>
      <c r="B2132">
        <v>22</v>
      </c>
      <c r="C2132" t="s">
        <v>2565</v>
      </c>
      <c r="D2132">
        <v>6</v>
      </c>
      <c r="E2132" t="s">
        <v>3814</v>
      </c>
      <c r="F2132" t="s">
        <v>123</v>
      </c>
      <c r="G2132" t="s">
        <v>28</v>
      </c>
      <c r="H2132">
        <v>1</v>
      </c>
      <c r="I2132">
        <v>1</v>
      </c>
      <c r="J2132">
        <v>2004</v>
      </c>
      <c r="K2132" t="s">
        <v>278</v>
      </c>
      <c r="L2132">
        <v>80</v>
      </c>
      <c r="M2132" t="s">
        <v>3802</v>
      </c>
      <c r="N2132" t="s">
        <v>124</v>
      </c>
      <c r="O2132" t="s">
        <v>125</v>
      </c>
      <c r="P2132" t="s">
        <v>126</v>
      </c>
      <c r="Q2132" t="s">
        <v>34</v>
      </c>
      <c r="R2132" t="s">
        <v>61</v>
      </c>
      <c r="S2132" t="s">
        <v>34</v>
      </c>
      <c r="T2132" t="s">
        <v>127</v>
      </c>
      <c r="U2132" t="s">
        <v>51</v>
      </c>
      <c r="V2132" t="s">
        <v>52</v>
      </c>
      <c r="W2132" t="s">
        <v>128</v>
      </c>
      <c r="X2132" t="s">
        <v>129</v>
      </c>
      <c r="Y2132" t="s">
        <v>42</v>
      </c>
    </row>
    <row r="2133" spans="1:25" x14ac:dyDescent="0.25">
      <c r="A2133">
        <v>10225</v>
      </c>
      <c r="B2133">
        <v>46</v>
      </c>
      <c r="C2133" t="s">
        <v>3815</v>
      </c>
      <c r="D2133">
        <v>13</v>
      </c>
      <c r="E2133" t="s">
        <v>3816</v>
      </c>
      <c r="F2133" t="s">
        <v>817</v>
      </c>
      <c r="G2133" t="s">
        <v>28</v>
      </c>
      <c r="H2133">
        <v>1</v>
      </c>
      <c r="I2133">
        <v>2</v>
      </c>
      <c r="J2133">
        <v>2004</v>
      </c>
      <c r="K2133" t="s">
        <v>278</v>
      </c>
      <c r="L2133">
        <v>80</v>
      </c>
      <c r="M2133" t="s">
        <v>3802</v>
      </c>
      <c r="N2133" t="s">
        <v>818</v>
      </c>
      <c r="O2133" t="s">
        <v>819</v>
      </c>
      <c r="P2133" t="s">
        <v>820</v>
      </c>
      <c r="Q2133" t="s">
        <v>34</v>
      </c>
      <c r="R2133" t="s">
        <v>821</v>
      </c>
      <c r="S2133" t="s">
        <v>34</v>
      </c>
      <c r="T2133" t="s">
        <v>822</v>
      </c>
      <c r="U2133" t="s">
        <v>823</v>
      </c>
      <c r="V2133" t="s">
        <v>52</v>
      </c>
      <c r="W2133" t="s">
        <v>824</v>
      </c>
      <c r="X2133" t="s">
        <v>150</v>
      </c>
      <c r="Y2133" t="s">
        <v>65</v>
      </c>
    </row>
    <row r="2134" spans="1:25" x14ac:dyDescent="0.25">
      <c r="A2134">
        <v>10238</v>
      </c>
      <c r="B2134">
        <v>22</v>
      </c>
      <c r="C2134" t="s">
        <v>1346</v>
      </c>
      <c r="D2134">
        <v>7</v>
      </c>
      <c r="E2134" t="s">
        <v>3817</v>
      </c>
      <c r="F2134" t="s">
        <v>826</v>
      </c>
      <c r="G2134" t="s">
        <v>28</v>
      </c>
      <c r="H2134">
        <v>2</v>
      </c>
      <c r="I2134">
        <v>4</v>
      </c>
      <c r="J2134">
        <v>2004</v>
      </c>
      <c r="K2134" t="s">
        <v>278</v>
      </c>
      <c r="L2134">
        <v>80</v>
      </c>
      <c r="M2134" t="s">
        <v>3802</v>
      </c>
      <c r="N2134" t="s">
        <v>562</v>
      </c>
      <c r="O2134" t="s">
        <v>563</v>
      </c>
      <c r="P2134" t="s">
        <v>564</v>
      </c>
      <c r="Q2134" t="s">
        <v>34</v>
      </c>
      <c r="R2134" t="s">
        <v>565</v>
      </c>
      <c r="S2134" t="s">
        <v>34</v>
      </c>
      <c r="T2134" t="s">
        <v>566</v>
      </c>
      <c r="U2134" t="s">
        <v>567</v>
      </c>
      <c r="V2134" t="s">
        <v>52</v>
      </c>
      <c r="W2134" t="s">
        <v>568</v>
      </c>
      <c r="X2134" t="s">
        <v>569</v>
      </c>
      <c r="Y2134" t="s">
        <v>42</v>
      </c>
    </row>
    <row r="2135" spans="1:25" x14ac:dyDescent="0.25">
      <c r="A2135">
        <v>10252</v>
      </c>
      <c r="B2135">
        <v>38</v>
      </c>
      <c r="C2135" t="s">
        <v>3805</v>
      </c>
      <c r="D2135">
        <v>3</v>
      </c>
      <c r="E2135" t="s">
        <v>3818</v>
      </c>
      <c r="F2135" t="s">
        <v>2305</v>
      </c>
      <c r="G2135" t="s">
        <v>28</v>
      </c>
      <c r="H2135">
        <v>2</v>
      </c>
      <c r="I2135">
        <v>5</v>
      </c>
      <c r="J2135">
        <v>2004</v>
      </c>
      <c r="K2135" t="s">
        <v>278</v>
      </c>
      <c r="L2135">
        <v>80</v>
      </c>
      <c r="M2135" t="s">
        <v>3802</v>
      </c>
      <c r="N2135" t="s">
        <v>124</v>
      </c>
      <c r="O2135" t="s">
        <v>125</v>
      </c>
      <c r="P2135" t="s">
        <v>126</v>
      </c>
      <c r="Q2135" t="s">
        <v>34</v>
      </c>
      <c r="R2135" t="s">
        <v>61</v>
      </c>
      <c r="S2135" t="s">
        <v>34</v>
      </c>
      <c r="T2135" t="s">
        <v>127</v>
      </c>
      <c r="U2135" t="s">
        <v>51</v>
      </c>
      <c r="V2135" t="s">
        <v>52</v>
      </c>
      <c r="W2135" t="s">
        <v>128</v>
      </c>
      <c r="X2135" t="s">
        <v>129</v>
      </c>
      <c r="Y2135" t="s">
        <v>65</v>
      </c>
    </row>
    <row r="2136" spans="1:25" x14ac:dyDescent="0.25">
      <c r="A2136">
        <v>10264</v>
      </c>
      <c r="B2136">
        <v>47</v>
      </c>
      <c r="C2136" t="s">
        <v>3819</v>
      </c>
      <c r="D2136">
        <v>1</v>
      </c>
      <c r="E2136" t="s">
        <v>3820</v>
      </c>
      <c r="F2136" t="s">
        <v>2446</v>
      </c>
      <c r="G2136" t="s">
        <v>28</v>
      </c>
      <c r="H2136">
        <v>2</v>
      </c>
      <c r="I2136">
        <v>6</v>
      </c>
      <c r="J2136">
        <v>2004</v>
      </c>
      <c r="K2136" t="s">
        <v>278</v>
      </c>
      <c r="L2136">
        <v>80</v>
      </c>
      <c r="M2136" t="s">
        <v>3802</v>
      </c>
      <c r="N2136" t="s">
        <v>656</v>
      </c>
      <c r="O2136" t="s">
        <v>657</v>
      </c>
      <c r="P2136" t="s">
        <v>658</v>
      </c>
      <c r="Q2136" t="s">
        <v>34</v>
      </c>
      <c r="R2136" t="s">
        <v>659</v>
      </c>
      <c r="S2136" t="s">
        <v>185</v>
      </c>
      <c r="T2136" t="s">
        <v>660</v>
      </c>
      <c r="U2136" t="s">
        <v>38</v>
      </c>
      <c r="V2136" t="s">
        <v>39</v>
      </c>
      <c r="W2136" t="s">
        <v>661</v>
      </c>
      <c r="X2136" t="s">
        <v>94</v>
      </c>
      <c r="Y2136" t="s">
        <v>65</v>
      </c>
    </row>
    <row r="2137" spans="1:25" x14ac:dyDescent="0.25">
      <c r="A2137">
        <v>10276</v>
      </c>
      <c r="B2137">
        <v>48</v>
      </c>
      <c r="C2137" t="s">
        <v>3821</v>
      </c>
      <c r="D2137">
        <v>7</v>
      </c>
      <c r="E2137" t="s">
        <v>3822</v>
      </c>
      <c r="F2137" t="s">
        <v>839</v>
      </c>
      <c r="G2137" t="s">
        <v>28</v>
      </c>
      <c r="H2137">
        <v>3</v>
      </c>
      <c r="I2137">
        <v>8</v>
      </c>
      <c r="J2137">
        <v>2004</v>
      </c>
      <c r="K2137" t="s">
        <v>278</v>
      </c>
      <c r="L2137">
        <v>80</v>
      </c>
      <c r="M2137" t="s">
        <v>3802</v>
      </c>
      <c r="N2137" t="s">
        <v>840</v>
      </c>
      <c r="O2137" t="s">
        <v>841</v>
      </c>
      <c r="P2137" t="s">
        <v>842</v>
      </c>
      <c r="Q2137" t="s">
        <v>34</v>
      </c>
      <c r="R2137" t="s">
        <v>441</v>
      </c>
      <c r="S2137" t="s">
        <v>185</v>
      </c>
      <c r="T2137" t="s">
        <v>442</v>
      </c>
      <c r="U2137" t="s">
        <v>38</v>
      </c>
      <c r="V2137" t="s">
        <v>39</v>
      </c>
      <c r="W2137" t="s">
        <v>843</v>
      </c>
      <c r="X2137" t="s">
        <v>844</v>
      </c>
      <c r="Y2137" t="s">
        <v>65</v>
      </c>
    </row>
    <row r="2138" spans="1:25" x14ac:dyDescent="0.25">
      <c r="A2138">
        <v>10287</v>
      </c>
      <c r="B2138">
        <v>40</v>
      </c>
      <c r="C2138" t="s">
        <v>3823</v>
      </c>
      <c r="D2138">
        <v>16</v>
      </c>
      <c r="E2138" t="s">
        <v>3824</v>
      </c>
      <c r="F2138" t="s">
        <v>846</v>
      </c>
      <c r="G2138" t="s">
        <v>28</v>
      </c>
      <c r="H2138">
        <v>3</v>
      </c>
      <c r="I2138">
        <v>8</v>
      </c>
      <c r="J2138">
        <v>2004</v>
      </c>
      <c r="K2138" t="s">
        <v>278</v>
      </c>
      <c r="L2138">
        <v>80</v>
      </c>
      <c r="M2138" t="s">
        <v>3802</v>
      </c>
      <c r="N2138" t="s">
        <v>818</v>
      </c>
      <c r="O2138" t="s">
        <v>819</v>
      </c>
      <c r="P2138" t="s">
        <v>820</v>
      </c>
      <c r="Q2138" t="s">
        <v>34</v>
      </c>
      <c r="R2138" t="s">
        <v>821</v>
      </c>
      <c r="S2138" t="s">
        <v>34</v>
      </c>
      <c r="T2138" t="s">
        <v>822</v>
      </c>
      <c r="U2138" t="s">
        <v>823</v>
      </c>
      <c r="V2138" t="s">
        <v>52</v>
      </c>
      <c r="W2138" t="s">
        <v>824</v>
      </c>
      <c r="X2138" t="s">
        <v>150</v>
      </c>
      <c r="Y2138" t="s">
        <v>65</v>
      </c>
    </row>
    <row r="2139" spans="1:25" x14ac:dyDescent="0.25">
      <c r="A2139">
        <v>10299</v>
      </c>
      <c r="B2139">
        <v>32</v>
      </c>
      <c r="C2139" t="s">
        <v>3242</v>
      </c>
      <c r="D2139">
        <v>1</v>
      </c>
      <c r="E2139" t="s">
        <v>3825</v>
      </c>
      <c r="F2139" t="s">
        <v>190</v>
      </c>
      <c r="G2139" t="s">
        <v>28</v>
      </c>
      <c r="H2139">
        <v>3</v>
      </c>
      <c r="I2139">
        <v>9</v>
      </c>
      <c r="J2139">
        <v>2004</v>
      </c>
      <c r="K2139" t="s">
        <v>278</v>
      </c>
      <c r="L2139">
        <v>80</v>
      </c>
      <c r="M2139" t="s">
        <v>3802</v>
      </c>
      <c r="N2139" t="s">
        <v>191</v>
      </c>
      <c r="O2139" t="s">
        <v>192</v>
      </c>
      <c r="P2139" t="s">
        <v>193</v>
      </c>
      <c r="Q2139" t="s">
        <v>34</v>
      </c>
      <c r="R2139" t="s">
        <v>194</v>
      </c>
      <c r="S2139" t="s">
        <v>34</v>
      </c>
      <c r="T2139" t="s">
        <v>195</v>
      </c>
      <c r="U2139" t="s">
        <v>196</v>
      </c>
      <c r="V2139" t="s">
        <v>52</v>
      </c>
      <c r="W2139" t="s">
        <v>197</v>
      </c>
      <c r="X2139" t="s">
        <v>198</v>
      </c>
      <c r="Y2139" t="s">
        <v>42</v>
      </c>
    </row>
    <row r="2140" spans="1:25" x14ac:dyDescent="0.25">
      <c r="A2140">
        <v>10310</v>
      </c>
      <c r="B2140">
        <v>49</v>
      </c>
      <c r="C2140" t="s">
        <v>3826</v>
      </c>
      <c r="D2140">
        <v>14</v>
      </c>
      <c r="E2140" t="s">
        <v>3827</v>
      </c>
      <c r="F2140" t="s">
        <v>856</v>
      </c>
      <c r="G2140" t="s">
        <v>28</v>
      </c>
      <c r="H2140">
        <v>4</v>
      </c>
      <c r="I2140">
        <v>10</v>
      </c>
      <c r="J2140">
        <v>2004</v>
      </c>
      <c r="K2140" t="s">
        <v>278</v>
      </c>
      <c r="L2140">
        <v>80</v>
      </c>
      <c r="M2140" t="s">
        <v>3802</v>
      </c>
      <c r="N2140" t="s">
        <v>805</v>
      </c>
      <c r="O2140" t="s">
        <v>806</v>
      </c>
      <c r="P2140" t="s">
        <v>807</v>
      </c>
      <c r="Q2140" t="s">
        <v>34</v>
      </c>
      <c r="R2140" t="s">
        <v>808</v>
      </c>
      <c r="S2140" t="s">
        <v>34</v>
      </c>
      <c r="T2140" t="s">
        <v>809</v>
      </c>
      <c r="U2140" t="s">
        <v>810</v>
      </c>
      <c r="V2140" t="s">
        <v>52</v>
      </c>
      <c r="W2140" t="s">
        <v>811</v>
      </c>
      <c r="X2140" t="s">
        <v>812</v>
      </c>
      <c r="Y2140" t="s">
        <v>65</v>
      </c>
    </row>
    <row r="2141" spans="1:25" x14ac:dyDescent="0.25">
      <c r="A2141">
        <v>10319</v>
      </c>
      <c r="B2141">
        <v>43</v>
      </c>
      <c r="C2141" t="s">
        <v>3828</v>
      </c>
      <c r="D2141">
        <v>2</v>
      </c>
      <c r="E2141" t="s">
        <v>3829</v>
      </c>
      <c r="F2141" t="s">
        <v>858</v>
      </c>
      <c r="G2141" t="s">
        <v>28</v>
      </c>
      <c r="H2141">
        <v>4</v>
      </c>
      <c r="I2141">
        <v>11</v>
      </c>
      <c r="J2141">
        <v>2004</v>
      </c>
      <c r="K2141" t="s">
        <v>278</v>
      </c>
      <c r="L2141">
        <v>80</v>
      </c>
      <c r="M2141" t="s">
        <v>3802</v>
      </c>
      <c r="N2141" t="s">
        <v>1011</v>
      </c>
      <c r="O2141" t="s">
        <v>1012</v>
      </c>
      <c r="P2141" t="s">
        <v>1013</v>
      </c>
      <c r="Q2141" t="s">
        <v>1014</v>
      </c>
      <c r="R2141" t="s">
        <v>35</v>
      </c>
      <c r="S2141" t="s">
        <v>36</v>
      </c>
      <c r="T2141" t="s">
        <v>37</v>
      </c>
      <c r="U2141" t="s">
        <v>38</v>
      </c>
      <c r="V2141" t="s">
        <v>39</v>
      </c>
      <c r="W2141" t="s">
        <v>1015</v>
      </c>
      <c r="X2141" t="s">
        <v>1016</v>
      </c>
      <c r="Y2141" t="s">
        <v>65</v>
      </c>
    </row>
    <row r="2142" spans="1:25" x14ac:dyDescent="0.25">
      <c r="A2142">
        <v>10331</v>
      </c>
      <c r="B2142">
        <v>41</v>
      </c>
      <c r="C2142" t="s">
        <v>77</v>
      </c>
      <c r="D2142">
        <v>2</v>
      </c>
      <c r="E2142" t="s">
        <v>3830</v>
      </c>
      <c r="F2142" t="s">
        <v>1337</v>
      </c>
      <c r="G2142" t="s">
        <v>28</v>
      </c>
      <c r="H2142">
        <v>4</v>
      </c>
      <c r="I2142">
        <v>11</v>
      </c>
      <c r="J2142">
        <v>2004</v>
      </c>
      <c r="K2142" t="s">
        <v>278</v>
      </c>
      <c r="L2142">
        <v>80</v>
      </c>
      <c r="M2142" t="s">
        <v>3802</v>
      </c>
      <c r="N2142" t="s">
        <v>494</v>
      </c>
      <c r="O2142" t="s">
        <v>495</v>
      </c>
      <c r="P2142" t="s">
        <v>496</v>
      </c>
      <c r="Q2142" t="s">
        <v>34</v>
      </c>
      <c r="R2142" t="s">
        <v>332</v>
      </c>
      <c r="S2142" t="s">
        <v>214</v>
      </c>
      <c r="T2142" t="s">
        <v>333</v>
      </c>
      <c r="U2142" t="s">
        <v>38</v>
      </c>
      <c r="V2142" t="s">
        <v>39</v>
      </c>
      <c r="W2142" t="s">
        <v>187</v>
      </c>
      <c r="X2142" t="s">
        <v>497</v>
      </c>
      <c r="Y2142" t="s">
        <v>65</v>
      </c>
    </row>
    <row r="2143" spans="1:25" x14ac:dyDescent="0.25">
      <c r="A2143">
        <v>10343</v>
      </c>
      <c r="B2143">
        <v>30</v>
      </c>
      <c r="C2143" t="s">
        <v>77</v>
      </c>
      <c r="D2143">
        <v>1</v>
      </c>
      <c r="E2143" t="s">
        <v>3831</v>
      </c>
      <c r="F2143" t="s">
        <v>220</v>
      </c>
      <c r="G2143" t="s">
        <v>28</v>
      </c>
      <c r="H2143">
        <v>4</v>
      </c>
      <c r="I2143">
        <v>11</v>
      </c>
      <c r="J2143">
        <v>2004</v>
      </c>
      <c r="K2143" t="s">
        <v>278</v>
      </c>
      <c r="L2143">
        <v>80</v>
      </c>
      <c r="M2143" t="s">
        <v>3802</v>
      </c>
      <c r="N2143" t="s">
        <v>46</v>
      </c>
      <c r="O2143" t="s">
        <v>47</v>
      </c>
      <c r="P2143" t="s">
        <v>48</v>
      </c>
      <c r="Q2143" t="s">
        <v>34</v>
      </c>
      <c r="R2143" t="s">
        <v>49</v>
      </c>
      <c r="S2143" t="s">
        <v>34</v>
      </c>
      <c r="T2143" t="s">
        <v>50</v>
      </c>
      <c r="U2143" t="s">
        <v>51</v>
      </c>
      <c r="V2143" t="s">
        <v>52</v>
      </c>
      <c r="W2143" t="s">
        <v>53</v>
      </c>
      <c r="X2143" t="s">
        <v>54</v>
      </c>
      <c r="Y2143" t="s">
        <v>65</v>
      </c>
    </row>
    <row r="2144" spans="1:25" x14ac:dyDescent="0.25">
      <c r="A2144">
        <v>10355</v>
      </c>
      <c r="B2144">
        <v>28</v>
      </c>
      <c r="C2144" t="s">
        <v>3832</v>
      </c>
      <c r="D2144">
        <v>9</v>
      </c>
      <c r="E2144" t="s">
        <v>3833</v>
      </c>
      <c r="F2144" t="s">
        <v>2386</v>
      </c>
      <c r="G2144" t="s">
        <v>28</v>
      </c>
      <c r="H2144">
        <v>4</v>
      </c>
      <c r="I2144">
        <v>12</v>
      </c>
      <c r="J2144">
        <v>2004</v>
      </c>
      <c r="K2144" t="s">
        <v>278</v>
      </c>
      <c r="L2144">
        <v>80</v>
      </c>
      <c r="M2144" t="s">
        <v>3802</v>
      </c>
      <c r="N2144" t="s">
        <v>268</v>
      </c>
      <c r="O2144" t="s">
        <v>269</v>
      </c>
      <c r="P2144" t="s">
        <v>270</v>
      </c>
      <c r="Q2144" t="s">
        <v>34</v>
      </c>
      <c r="R2144" t="s">
        <v>271</v>
      </c>
      <c r="S2144" t="s">
        <v>34</v>
      </c>
      <c r="T2144" t="s">
        <v>272</v>
      </c>
      <c r="U2144" t="s">
        <v>273</v>
      </c>
      <c r="V2144" t="s">
        <v>52</v>
      </c>
      <c r="W2144" t="s">
        <v>274</v>
      </c>
      <c r="X2144" t="s">
        <v>275</v>
      </c>
      <c r="Y2144" t="s">
        <v>42</v>
      </c>
    </row>
    <row r="2145" spans="1:25" x14ac:dyDescent="0.25">
      <c r="A2145">
        <v>10363</v>
      </c>
      <c r="B2145">
        <v>43</v>
      </c>
      <c r="C2145" t="s">
        <v>77</v>
      </c>
      <c r="D2145">
        <v>9</v>
      </c>
      <c r="E2145" t="s">
        <v>3834</v>
      </c>
      <c r="F2145" t="s">
        <v>865</v>
      </c>
      <c r="G2145" t="s">
        <v>28</v>
      </c>
      <c r="H2145">
        <v>1</v>
      </c>
      <c r="I2145">
        <v>1</v>
      </c>
      <c r="J2145">
        <v>2005</v>
      </c>
      <c r="K2145" t="s">
        <v>278</v>
      </c>
      <c r="L2145">
        <v>80</v>
      </c>
      <c r="M2145" t="s">
        <v>3802</v>
      </c>
      <c r="N2145" t="s">
        <v>866</v>
      </c>
      <c r="O2145" t="s">
        <v>867</v>
      </c>
      <c r="P2145" t="s">
        <v>868</v>
      </c>
      <c r="Q2145" t="s">
        <v>34</v>
      </c>
      <c r="R2145" t="s">
        <v>869</v>
      </c>
      <c r="S2145" t="s">
        <v>34</v>
      </c>
      <c r="T2145" t="s">
        <v>870</v>
      </c>
      <c r="U2145" t="s">
        <v>196</v>
      </c>
      <c r="V2145" t="s">
        <v>52</v>
      </c>
      <c r="W2145" t="s">
        <v>871</v>
      </c>
      <c r="X2145" t="s">
        <v>872</v>
      </c>
      <c r="Y2145" t="s">
        <v>65</v>
      </c>
    </row>
    <row r="2146" spans="1:25" x14ac:dyDescent="0.25">
      <c r="A2146">
        <v>10378</v>
      </c>
      <c r="B2146">
        <v>41</v>
      </c>
      <c r="C2146" t="s">
        <v>77</v>
      </c>
      <c r="D2146">
        <v>2</v>
      </c>
      <c r="E2146" t="s">
        <v>3835</v>
      </c>
      <c r="F2146" t="s">
        <v>1496</v>
      </c>
      <c r="G2146" t="s">
        <v>28</v>
      </c>
      <c r="H2146">
        <v>1</v>
      </c>
      <c r="I2146">
        <v>2</v>
      </c>
      <c r="J2146">
        <v>2005</v>
      </c>
      <c r="K2146" t="s">
        <v>278</v>
      </c>
      <c r="L2146">
        <v>80</v>
      </c>
      <c r="M2146" t="s">
        <v>3802</v>
      </c>
      <c r="N2146" t="s">
        <v>268</v>
      </c>
      <c r="O2146" t="s">
        <v>269</v>
      </c>
      <c r="P2146" t="s">
        <v>270</v>
      </c>
      <c r="Q2146" t="s">
        <v>34</v>
      </c>
      <c r="R2146" t="s">
        <v>271</v>
      </c>
      <c r="S2146" t="s">
        <v>34</v>
      </c>
      <c r="T2146" t="s">
        <v>272</v>
      </c>
      <c r="U2146" t="s">
        <v>273</v>
      </c>
      <c r="V2146" t="s">
        <v>52</v>
      </c>
      <c r="W2146" t="s">
        <v>274</v>
      </c>
      <c r="X2146" t="s">
        <v>275</v>
      </c>
      <c r="Y2146" t="s">
        <v>65</v>
      </c>
    </row>
    <row r="2147" spans="1:25" x14ac:dyDescent="0.25">
      <c r="A2147">
        <v>10390</v>
      </c>
      <c r="B2147">
        <v>30</v>
      </c>
      <c r="C2147" t="s">
        <v>3836</v>
      </c>
      <c r="D2147">
        <v>10</v>
      </c>
      <c r="E2147" t="s">
        <v>3837</v>
      </c>
      <c r="F2147" t="s">
        <v>1348</v>
      </c>
      <c r="G2147" t="s">
        <v>28</v>
      </c>
      <c r="H2147">
        <v>1</v>
      </c>
      <c r="I2147">
        <v>3</v>
      </c>
      <c r="J2147">
        <v>2005</v>
      </c>
      <c r="K2147" t="s">
        <v>278</v>
      </c>
      <c r="L2147">
        <v>80</v>
      </c>
      <c r="M2147" t="s">
        <v>3802</v>
      </c>
      <c r="N2147" t="s">
        <v>417</v>
      </c>
      <c r="O2147" t="s">
        <v>418</v>
      </c>
      <c r="P2147" t="s">
        <v>419</v>
      </c>
      <c r="Q2147" t="s">
        <v>34</v>
      </c>
      <c r="R2147" t="s">
        <v>420</v>
      </c>
      <c r="S2147" t="s">
        <v>73</v>
      </c>
      <c r="T2147" t="s">
        <v>167</v>
      </c>
      <c r="U2147" t="s">
        <v>38</v>
      </c>
      <c r="V2147" t="s">
        <v>39</v>
      </c>
      <c r="W2147" t="s">
        <v>421</v>
      </c>
      <c r="X2147" t="s">
        <v>422</v>
      </c>
      <c r="Y2147" t="s">
        <v>42</v>
      </c>
    </row>
    <row r="2148" spans="1:25" x14ac:dyDescent="0.25">
      <c r="A2148">
        <v>10103</v>
      </c>
      <c r="B2148">
        <v>31</v>
      </c>
      <c r="C2148" t="s">
        <v>77</v>
      </c>
      <c r="D2148">
        <v>3</v>
      </c>
      <c r="E2148" t="s">
        <v>3838</v>
      </c>
      <c r="F2148" t="s">
        <v>277</v>
      </c>
      <c r="G2148" t="s">
        <v>28</v>
      </c>
      <c r="H2148">
        <v>1</v>
      </c>
      <c r="I2148">
        <v>1</v>
      </c>
      <c r="J2148">
        <v>2003</v>
      </c>
      <c r="K2148" t="s">
        <v>957</v>
      </c>
      <c r="L2148">
        <v>96</v>
      </c>
      <c r="M2148" t="s">
        <v>3839</v>
      </c>
      <c r="N2148" t="s">
        <v>201</v>
      </c>
      <c r="O2148" t="s">
        <v>202</v>
      </c>
      <c r="P2148" t="s">
        <v>203</v>
      </c>
      <c r="Q2148" t="s">
        <v>34</v>
      </c>
      <c r="R2148" t="s">
        <v>204</v>
      </c>
      <c r="S2148" t="s">
        <v>34</v>
      </c>
      <c r="T2148" t="s">
        <v>205</v>
      </c>
      <c r="U2148" t="s">
        <v>112</v>
      </c>
      <c r="V2148" t="s">
        <v>52</v>
      </c>
      <c r="W2148" t="s">
        <v>206</v>
      </c>
      <c r="X2148" t="s">
        <v>207</v>
      </c>
      <c r="Y2148" t="s">
        <v>65</v>
      </c>
    </row>
    <row r="2149" spans="1:25" x14ac:dyDescent="0.25">
      <c r="A2149">
        <v>10114</v>
      </c>
      <c r="B2149">
        <v>32</v>
      </c>
      <c r="C2149" t="s">
        <v>77</v>
      </c>
      <c r="D2149">
        <v>7</v>
      </c>
      <c r="E2149" t="s">
        <v>3840</v>
      </c>
      <c r="F2149" t="s">
        <v>712</v>
      </c>
      <c r="G2149" t="s">
        <v>28</v>
      </c>
      <c r="H2149">
        <v>2</v>
      </c>
      <c r="I2149">
        <v>4</v>
      </c>
      <c r="J2149">
        <v>2003</v>
      </c>
      <c r="K2149" t="s">
        <v>957</v>
      </c>
      <c r="L2149">
        <v>96</v>
      </c>
      <c r="M2149" t="s">
        <v>3839</v>
      </c>
      <c r="N2149" t="s">
        <v>713</v>
      </c>
      <c r="O2149" t="s">
        <v>714</v>
      </c>
      <c r="P2149" t="s">
        <v>715</v>
      </c>
      <c r="Q2149" t="s">
        <v>34</v>
      </c>
      <c r="R2149" t="s">
        <v>61</v>
      </c>
      <c r="S2149" t="s">
        <v>34</v>
      </c>
      <c r="T2149" t="s">
        <v>716</v>
      </c>
      <c r="U2149" t="s">
        <v>51</v>
      </c>
      <c r="V2149" t="s">
        <v>52</v>
      </c>
      <c r="W2149" t="s">
        <v>717</v>
      </c>
      <c r="X2149" t="s">
        <v>718</v>
      </c>
      <c r="Y2149" t="s">
        <v>65</v>
      </c>
    </row>
    <row r="2150" spans="1:25" x14ac:dyDescent="0.25">
      <c r="A2150">
        <v>10126</v>
      </c>
      <c r="B2150">
        <v>43</v>
      </c>
      <c r="C2150" t="s">
        <v>3841</v>
      </c>
      <c r="D2150">
        <v>3</v>
      </c>
      <c r="E2150" t="s">
        <v>3842</v>
      </c>
      <c r="F2150" t="s">
        <v>291</v>
      </c>
      <c r="G2150" t="s">
        <v>28</v>
      </c>
      <c r="H2150">
        <v>2</v>
      </c>
      <c r="I2150">
        <v>5</v>
      </c>
      <c r="J2150">
        <v>2003</v>
      </c>
      <c r="K2150" t="s">
        <v>957</v>
      </c>
      <c r="L2150">
        <v>96</v>
      </c>
      <c r="M2150" t="s">
        <v>3839</v>
      </c>
      <c r="N2150" t="s">
        <v>292</v>
      </c>
      <c r="O2150" t="s">
        <v>293</v>
      </c>
      <c r="P2150" t="s">
        <v>294</v>
      </c>
      <c r="Q2150" t="s">
        <v>34</v>
      </c>
      <c r="R2150" t="s">
        <v>271</v>
      </c>
      <c r="S2150" t="s">
        <v>34</v>
      </c>
      <c r="T2150" t="s">
        <v>295</v>
      </c>
      <c r="U2150" t="s">
        <v>273</v>
      </c>
      <c r="V2150" t="s">
        <v>52</v>
      </c>
      <c r="W2150" t="s">
        <v>296</v>
      </c>
      <c r="X2150" t="s">
        <v>297</v>
      </c>
      <c r="Y2150" t="s">
        <v>65</v>
      </c>
    </row>
    <row r="2151" spans="1:25" x14ac:dyDescent="0.25">
      <c r="A2151">
        <v>10140</v>
      </c>
      <c r="B2151">
        <v>26</v>
      </c>
      <c r="C2151" t="s">
        <v>77</v>
      </c>
      <c r="D2151">
        <v>3</v>
      </c>
      <c r="E2151" t="s">
        <v>3843</v>
      </c>
      <c r="F2151" t="s">
        <v>299</v>
      </c>
      <c r="G2151" t="s">
        <v>28</v>
      </c>
      <c r="H2151">
        <v>3</v>
      </c>
      <c r="I2151">
        <v>7</v>
      </c>
      <c r="J2151">
        <v>2003</v>
      </c>
      <c r="K2151" t="s">
        <v>957</v>
      </c>
      <c r="L2151">
        <v>96</v>
      </c>
      <c r="M2151" t="s">
        <v>3839</v>
      </c>
      <c r="N2151" t="s">
        <v>88</v>
      </c>
      <c r="O2151" t="s">
        <v>89</v>
      </c>
      <c r="P2151" t="s">
        <v>90</v>
      </c>
      <c r="Q2151" t="s">
        <v>34</v>
      </c>
      <c r="R2151" t="s">
        <v>91</v>
      </c>
      <c r="S2151" t="s">
        <v>73</v>
      </c>
      <c r="T2151" t="s">
        <v>92</v>
      </c>
      <c r="U2151" t="s">
        <v>38</v>
      </c>
      <c r="V2151" t="s">
        <v>39</v>
      </c>
      <c r="W2151" t="s">
        <v>93</v>
      </c>
      <c r="X2151" t="s">
        <v>94</v>
      </c>
      <c r="Y2151" t="s">
        <v>42</v>
      </c>
    </row>
    <row r="2152" spans="1:25" x14ac:dyDescent="0.25">
      <c r="A2152">
        <v>10151</v>
      </c>
      <c r="B2152">
        <v>27</v>
      </c>
      <c r="C2152" t="s">
        <v>77</v>
      </c>
      <c r="D2152">
        <v>10</v>
      </c>
      <c r="E2152" t="s">
        <v>3844</v>
      </c>
      <c r="F2152" t="s">
        <v>1179</v>
      </c>
      <c r="G2152" t="s">
        <v>28</v>
      </c>
      <c r="H2152">
        <v>3</v>
      </c>
      <c r="I2152">
        <v>9</v>
      </c>
      <c r="J2152">
        <v>2003</v>
      </c>
      <c r="K2152" t="s">
        <v>957</v>
      </c>
      <c r="L2152">
        <v>96</v>
      </c>
      <c r="M2152" t="s">
        <v>3839</v>
      </c>
      <c r="N2152" t="s">
        <v>688</v>
      </c>
      <c r="O2152" t="s">
        <v>689</v>
      </c>
      <c r="P2152" t="s">
        <v>690</v>
      </c>
      <c r="Q2152" t="s">
        <v>34</v>
      </c>
      <c r="R2152" t="s">
        <v>691</v>
      </c>
      <c r="S2152" t="s">
        <v>34</v>
      </c>
      <c r="T2152" t="s">
        <v>692</v>
      </c>
      <c r="U2152" t="s">
        <v>196</v>
      </c>
      <c r="V2152" t="s">
        <v>52</v>
      </c>
      <c r="W2152" t="s">
        <v>693</v>
      </c>
      <c r="X2152" t="s">
        <v>694</v>
      </c>
      <c r="Y2152" t="s">
        <v>65</v>
      </c>
    </row>
    <row r="2153" spans="1:25" x14ac:dyDescent="0.25">
      <c r="A2153">
        <v>10164</v>
      </c>
      <c r="B2153">
        <v>24</v>
      </c>
      <c r="C2153" t="s">
        <v>77</v>
      </c>
      <c r="D2153">
        <v>1</v>
      </c>
      <c r="E2153" t="s">
        <v>3845</v>
      </c>
      <c r="F2153" t="s">
        <v>723</v>
      </c>
      <c r="G2153" t="s">
        <v>724</v>
      </c>
      <c r="H2153">
        <v>4</v>
      </c>
      <c r="I2153">
        <v>10</v>
      </c>
      <c r="J2153">
        <v>2003</v>
      </c>
      <c r="K2153" t="s">
        <v>957</v>
      </c>
      <c r="L2153">
        <v>96</v>
      </c>
      <c r="M2153" t="s">
        <v>3839</v>
      </c>
      <c r="N2153" t="s">
        <v>725</v>
      </c>
      <c r="O2153" t="s">
        <v>726</v>
      </c>
      <c r="P2153" t="s">
        <v>727</v>
      </c>
      <c r="Q2153" t="s">
        <v>34</v>
      </c>
      <c r="R2153" t="s">
        <v>728</v>
      </c>
      <c r="S2153" t="s">
        <v>34</v>
      </c>
      <c r="T2153" t="s">
        <v>729</v>
      </c>
      <c r="U2153" t="s">
        <v>226</v>
      </c>
      <c r="V2153" t="s">
        <v>52</v>
      </c>
      <c r="W2153" t="s">
        <v>730</v>
      </c>
      <c r="X2153" t="s">
        <v>731</v>
      </c>
      <c r="Y2153" t="s">
        <v>42</v>
      </c>
    </row>
    <row r="2154" spans="1:25" x14ac:dyDescent="0.25">
      <c r="A2154">
        <v>10175</v>
      </c>
      <c r="B2154">
        <v>22</v>
      </c>
      <c r="C2154" t="s">
        <v>77</v>
      </c>
      <c r="D2154">
        <v>8</v>
      </c>
      <c r="E2154" t="s">
        <v>3846</v>
      </c>
      <c r="F2154" t="s">
        <v>318</v>
      </c>
      <c r="G2154" t="s">
        <v>28</v>
      </c>
      <c r="H2154">
        <v>4</v>
      </c>
      <c r="I2154">
        <v>11</v>
      </c>
      <c r="J2154">
        <v>2003</v>
      </c>
      <c r="K2154" t="s">
        <v>957</v>
      </c>
      <c r="L2154">
        <v>96</v>
      </c>
      <c r="M2154" t="s">
        <v>3839</v>
      </c>
      <c r="N2154" t="s">
        <v>574</v>
      </c>
      <c r="O2154" t="s">
        <v>575</v>
      </c>
      <c r="P2154" t="s">
        <v>576</v>
      </c>
      <c r="Q2154" t="s">
        <v>34</v>
      </c>
      <c r="R2154" t="s">
        <v>577</v>
      </c>
      <c r="S2154" t="s">
        <v>34</v>
      </c>
      <c r="T2154" t="s">
        <v>578</v>
      </c>
      <c r="U2154" t="s">
        <v>262</v>
      </c>
      <c r="V2154" t="s">
        <v>52</v>
      </c>
      <c r="W2154" t="s">
        <v>84</v>
      </c>
      <c r="X2154" t="s">
        <v>579</v>
      </c>
      <c r="Y2154" t="s">
        <v>42</v>
      </c>
    </row>
    <row r="2155" spans="1:25" x14ac:dyDescent="0.25">
      <c r="A2155">
        <v>10184</v>
      </c>
      <c r="B2155">
        <v>46</v>
      </c>
      <c r="C2155" t="s">
        <v>77</v>
      </c>
      <c r="D2155">
        <v>13</v>
      </c>
      <c r="E2155" t="s">
        <v>3847</v>
      </c>
      <c r="F2155" t="s">
        <v>602</v>
      </c>
      <c r="G2155" t="s">
        <v>28</v>
      </c>
      <c r="H2155">
        <v>4</v>
      </c>
      <c r="I2155">
        <v>11</v>
      </c>
      <c r="J2155">
        <v>2003</v>
      </c>
      <c r="K2155" t="s">
        <v>957</v>
      </c>
      <c r="L2155">
        <v>96</v>
      </c>
      <c r="M2155" t="s">
        <v>3839</v>
      </c>
      <c r="N2155" t="s">
        <v>1183</v>
      </c>
      <c r="O2155" t="s">
        <v>1184</v>
      </c>
      <c r="P2155" t="s">
        <v>1185</v>
      </c>
      <c r="Q2155" t="s">
        <v>34</v>
      </c>
      <c r="R2155" t="s">
        <v>1186</v>
      </c>
      <c r="S2155" t="s">
        <v>34</v>
      </c>
      <c r="T2155" t="s">
        <v>1187</v>
      </c>
      <c r="U2155" t="s">
        <v>273</v>
      </c>
      <c r="V2155" t="s">
        <v>52</v>
      </c>
      <c r="W2155" t="s">
        <v>1188</v>
      </c>
      <c r="X2155" t="s">
        <v>1189</v>
      </c>
      <c r="Y2155" t="s">
        <v>65</v>
      </c>
    </row>
    <row r="2156" spans="1:25" x14ac:dyDescent="0.25">
      <c r="A2156">
        <v>10194</v>
      </c>
      <c r="B2156">
        <v>37</v>
      </c>
      <c r="C2156" t="s">
        <v>2814</v>
      </c>
      <c r="D2156">
        <v>3</v>
      </c>
      <c r="E2156" t="s">
        <v>3848</v>
      </c>
      <c r="F2156" t="s">
        <v>337</v>
      </c>
      <c r="G2156" t="s">
        <v>28</v>
      </c>
      <c r="H2156">
        <v>4</v>
      </c>
      <c r="I2156">
        <v>11</v>
      </c>
      <c r="J2156">
        <v>2003</v>
      </c>
      <c r="K2156" t="s">
        <v>957</v>
      </c>
      <c r="L2156">
        <v>96</v>
      </c>
      <c r="M2156" t="s">
        <v>3839</v>
      </c>
      <c r="N2156" t="s">
        <v>338</v>
      </c>
      <c r="O2156" t="s">
        <v>339</v>
      </c>
      <c r="P2156" t="s">
        <v>340</v>
      </c>
      <c r="Q2156" t="s">
        <v>34</v>
      </c>
      <c r="R2156" t="s">
        <v>341</v>
      </c>
      <c r="S2156" t="s">
        <v>34</v>
      </c>
      <c r="T2156" t="s">
        <v>342</v>
      </c>
      <c r="U2156" t="s">
        <v>51</v>
      </c>
      <c r="V2156" t="s">
        <v>52</v>
      </c>
      <c r="W2156" t="s">
        <v>343</v>
      </c>
      <c r="X2156" t="s">
        <v>344</v>
      </c>
      <c r="Y2156" t="s">
        <v>65</v>
      </c>
    </row>
    <row r="2157" spans="1:25" x14ac:dyDescent="0.25">
      <c r="A2157">
        <v>10207</v>
      </c>
      <c r="B2157">
        <v>49</v>
      </c>
      <c r="C2157" t="s">
        <v>3849</v>
      </c>
      <c r="D2157">
        <v>14</v>
      </c>
      <c r="E2157" t="s">
        <v>3850</v>
      </c>
      <c r="F2157" t="s">
        <v>736</v>
      </c>
      <c r="G2157" t="s">
        <v>28</v>
      </c>
      <c r="H2157">
        <v>4</v>
      </c>
      <c r="I2157">
        <v>12</v>
      </c>
      <c r="J2157">
        <v>2003</v>
      </c>
      <c r="K2157" t="s">
        <v>957</v>
      </c>
      <c r="L2157">
        <v>96</v>
      </c>
      <c r="M2157" t="s">
        <v>3839</v>
      </c>
      <c r="N2157" t="s">
        <v>737</v>
      </c>
      <c r="O2157" t="s">
        <v>738</v>
      </c>
      <c r="P2157" t="s">
        <v>739</v>
      </c>
      <c r="Q2157" t="s">
        <v>34</v>
      </c>
      <c r="R2157" t="s">
        <v>659</v>
      </c>
      <c r="S2157" t="s">
        <v>185</v>
      </c>
      <c r="T2157" t="s">
        <v>660</v>
      </c>
      <c r="U2157" t="s">
        <v>38</v>
      </c>
      <c r="V2157" t="s">
        <v>39</v>
      </c>
      <c r="W2157" t="s">
        <v>740</v>
      </c>
      <c r="X2157" t="s">
        <v>422</v>
      </c>
      <c r="Y2157" t="s">
        <v>65</v>
      </c>
    </row>
    <row r="2158" spans="1:25" x14ac:dyDescent="0.25">
      <c r="A2158">
        <v>10217</v>
      </c>
      <c r="B2158">
        <v>21</v>
      </c>
      <c r="C2158" t="s">
        <v>77</v>
      </c>
      <c r="D2158">
        <v>3</v>
      </c>
      <c r="E2158" t="s">
        <v>3851</v>
      </c>
      <c r="F2158" t="s">
        <v>742</v>
      </c>
      <c r="G2158" t="s">
        <v>28</v>
      </c>
      <c r="H2158">
        <v>1</v>
      </c>
      <c r="I2158">
        <v>2</v>
      </c>
      <c r="J2158">
        <v>2004</v>
      </c>
      <c r="K2158" t="s">
        <v>957</v>
      </c>
      <c r="L2158">
        <v>96</v>
      </c>
      <c r="M2158" t="s">
        <v>3839</v>
      </c>
      <c r="N2158" t="s">
        <v>743</v>
      </c>
      <c r="O2158" t="s">
        <v>744</v>
      </c>
      <c r="P2158" t="s">
        <v>745</v>
      </c>
      <c r="Q2158" t="s">
        <v>746</v>
      </c>
      <c r="R2158" t="s">
        <v>305</v>
      </c>
      <c r="S2158" t="s">
        <v>34</v>
      </c>
      <c r="T2158" t="s">
        <v>747</v>
      </c>
      <c r="U2158" t="s">
        <v>305</v>
      </c>
      <c r="V2158" t="s">
        <v>140</v>
      </c>
      <c r="W2158" t="s">
        <v>748</v>
      </c>
      <c r="X2158" t="s">
        <v>749</v>
      </c>
      <c r="Y2158" t="s">
        <v>42</v>
      </c>
    </row>
    <row r="2159" spans="1:25" x14ac:dyDescent="0.25">
      <c r="A2159">
        <v>10229</v>
      </c>
      <c r="B2159">
        <v>25</v>
      </c>
      <c r="C2159" t="s">
        <v>77</v>
      </c>
      <c r="D2159">
        <v>8</v>
      </c>
      <c r="E2159" t="s">
        <v>3852</v>
      </c>
      <c r="F2159" t="s">
        <v>751</v>
      </c>
      <c r="G2159" t="s">
        <v>28</v>
      </c>
      <c r="H2159">
        <v>1</v>
      </c>
      <c r="I2159">
        <v>3</v>
      </c>
      <c r="J2159">
        <v>2004</v>
      </c>
      <c r="K2159" t="s">
        <v>957</v>
      </c>
      <c r="L2159">
        <v>96</v>
      </c>
      <c r="M2159" t="s">
        <v>3839</v>
      </c>
      <c r="N2159" t="s">
        <v>417</v>
      </c>
      <c r="O2159" t="s">
        <v>418</v>
      </c>
      <c r="P2159" t="s">
        <v>419</v>
      </c>
      <c r="Q2159" t="s">
        <v>34</v>
      </c>
      <c r="R2159" t="s">
        <v>420</v>
      </c>
      <c r="S2159" t="s">
        <v>73</v>
      </c>
      <c r="T2159" t="s">
        <v>167</v>
      </c>
      <c r="U2159" t="s">
        <v>38</v>
      </c>
      <c r="V2159" t="s">
        <v>39</v>
      </c>
      <c r="W2159" t="s">
        <v>421</v>
      </c>
      <c r="X2159" t="s">
        <v>422</v>
      </c>
      <c r="Y2159" t="s">
        <v>42</v>
      </c>
    </row>
    <row r="2160" spans="1:25" x14ac:dyDescent="0.25">
      <c r="A2160">
        <v>10245</v>
      </c>
      <c r="B2160">
        <v>37</v>
      </c>
      <c r="C2160" t="s">
        <v>77</v>
      </c>
      <c r="D2160">
        <v>1</v>
      </c>
      <c r="E2160" t="s">
        <v>3853</v>
      </c>
      <c r="F2160" t="s">
        <v>371</v>
      </c>
      <c r="G2160" t="s">
        <v>28</v>
      </c>
      <c r="H2160">
        <v>2</v>
      </c>
      <c r="I2160">
        <v>5</v>
      </c>
      <c r="J2160">
        <v>2004</v>
      </c>
      <c r="K2160" t="s">
        <v>957</v>
      </c>
      <c r="L2160">
        <v>96</v>
      </c>
      <c r="M2160" t="s">
        <v>3839</v>
      </c>
      <c r="N2160" t="s">
        <v>372</v>
      </c>
      <c r="O2160" t="s">
        <v>373</v>
      </c>
      <c r="P2160" t="s">
        <v>374</v>
      </c>
      <c r="Q2160" t="s">
        <v>34</v>
      </c>
      <c r="R2160" t="s">
        <v>375</v>
      </c>
      <c r="S2160" t="s">
        <v>166</v>
      </c>
      <c r="T2160" t="s">
        <v>376</v>
      </c>
      <c r="U2160" t="s">
        <v>38</v>
      </c>
      <c r="V2160" t="s">
        <v>39</v>
      </c>
      <c r="W2160" t="s">
        <v>121</v>
      </c>
      <c r="X2160" t="s">
        <v>377</v>
      </c>
      <c r="Y2160" t="s">
        <v>65</v>
      </c>
    </row>
    <row r="2161" spans="1:25" x14ac:dyDescent="0.25">
      <c r="A2161">
        <v>10259</v>
      </c>
      <c r="B2161">
        <v>45</v>
      </c>
      <c r="C2161" t="s">
        <v>3733</v>
      </c>
      <c r="D2161">
        <v>11</v>
      </c>
      <c r="E2161" t="s">
        <v>3854</v>
      </c>
      <c r="F2161" t="s">
        <v>379</v>
      </c>
      <c r="G2161" t="s">
        <v>28</v>
      </c>
      <c r="H2161">
        <v>2</v>
      </c>
      <c r="I2161">
        <v>6</v>
      </c>
      <c r="J2161">
        <v>2004</v>
      </c>
      <c r="K2161" t="s">
        <v>957</v>
      </c>
      <c r="L2161">
        <v>96</v>
      </c>
      <c r="M2161" t="s">
        <v>3839</v>
      </c>
      <c r="N2161" t="s">
        <v>743</v>
      </c>
      <c r="O2161" t="s">
        <v>744</v>
      </c>
      <c r="P2161" t="s">
        <v>745</v>
      </c>
      <c r="Q2161" t="s">
        <v>746</v>
      </c>
      <c r="R2161" t="s">
        <v>305</v>
      </c>
      <c r="S2161" t="s">
        <v>34</v>
      </c>
      <c r="T2161" t="s">
        <v>747</v>
      </c>
      <c r="U2161" t="s">
        <v>305</v>
      </c>
      <c r="V2161" t="s">
        <v>140</v>
      </c>
      <c r="W2161" t="s">
        <v>748</v>
      </c>
      <c r="X2161" t="s">
        <v>749</v>
      </c>
      <c r="Y2161" t="s">
        <v>65</v>
      </c>
    </row>
    <row r="2162" spans="1:25" x14ac:dyDescent="0.25">
      <c r="A2162">
        <v>10270</v>
      </c>
      <c r="B2162">
        <v>32</v>
      </c>
      <c r="C2162" t="s">
        <v>3855</v>
      </c>
      <c r="D2162">
        <v>1</v>
      </c>
      <c r="E2162" t="s">
        <v>3856</v>
      </c>
      <c r="F2162" t="s">
        <v>389</v>
      </c>
      <c r="G2162" t="s">
        <v>28</v>
      </c>
      <c r="H2162">
        <v>3</v>
      </c>
      <c r="I2162">
        <v>7</v>
      </c>
      <c r="J2162">
        <v>2004</v>
      </c>
      <c r="K2162" t="s">
        <v>957</v>
      </c>
      <c r="L2162">
        <v>96</v>
      </c>
      <c r="M2162" t="s">
        <v>3839</v>
      </c>
      <c r="N2162" t="s">
        <v>233</v>
      </c>
      <c r="O2162" t="s">
        <v>234</v>
      </c>
      <c r="P2162" t="s">
        <v>235</v>
      </c>
      <c r="Q2162" t="s">
        <v>236</v>
      </c>
      <c r="R2162" t="s">
        <v>237</v>
      </c>
      <c r="S2162" t="s">
        <v>238</v>
      </c>
      <c r="T2162" t="s">
        <v>239</v>
      </c>
      <c r="U2162" t="s">
        <v>139</v>
      </c>
      <c r="V2162" t="s">
        <v>140</v>
      </c>
      <c r="W2162" t="s">
        <v>240</v>
      </c>
      <c r="X2162" t="s">
        <v>241</v>
      </c>
      <c r="Y2162" t="s">
        <v>42</v>
      </c>
    </row>
    <row r="2163" spans="1:25" x14ac:dyDescent="0.25">
      <c r="A2163">
        <v>10281</v>
      </c>
      <c r="B2163">
        <v>29</v>
      </c>
      <c r="C2163" t="s">
        <v>3857</v>
      </c>
      <c r="D2163">
        <v>8</v>
      </c>
      <c r="E2163" t="s">
        <v>3858</v>
      </c>
      <c r="F2163" t="s">
        <v>756</v>
      </c>
      <c r="G2163" t="s">
        <v>28</v>
      </c>
      <c r="H2163">
        <v>3</v>
      </c>
      <c r="I2163">
        <v>8</v>
      </c>
      <c r="J2163">
        <v>2004</v>
      </c>
      <c r="K2163" t="s">
        <v>957</v>
      </c>
      <c r="L2163">
        <v>96</v>
      </c>
      <c r="M2163" t="s">
        <v>3839</v>
      </c>
      <c r="N2163" t="s">
        <v>210</v>
      </c>
      <c r="O2163" t="s">
        <v>211</v>
      </c>
      <c r="P2163" t="s">
        <v>212</v>
      </c>
      <c r="Q2163" t="s">
        <v>34</v>
      </c>
      <c r="R2163" t="s">
        <v>213</v>
      </c>
      <c r="S2163" t="s">
        <v>214</v>
      </c>
      <c r="T2163" t="s">
        <v>215</v>
      </c>
      <c r="U2163" t="s">
        <v>38</v>
      </c>
      <c r="V2163" t="s">
        <v>39</v>
      </c>
      <c r="W2163" t="s">
        <v>40</v>
      </c>
      <c r="X2163" t="s">
        <v>216</v>
      </c>
      <c r="Y2163" t="s">
        <v>42</v>
      </c>
    </row>
    <row r="2164" spans="1:25" x14ac:dyDescent="0.25">
      <c r="A2164">
        <v>10291</v>
      </c>
      <c r="B2164">
        <v>26</v>
      </c>
      <c r="C2164" t="s">
        <v>1153</v>
      </c>
      <c r="D2164">
        <v>3</v>
      </c>
      <c r="E2164" t="s">
        <v>3859</v>
      </c>
      <c r="F2164" t="s">
        <v>400</v>
      </c>
      <c r="G2164" t="s">
        <v>28</v>
      </c>
      <c r="H2164">
        <v>3</v>
      </c>
      <c r="I2164">
        <v>9</v>
      </c>
      <c r="J2164">
        <v>2004</v>
      </c>
      <c r="K2164" t="s">
        <v>957</v>
      </c>
      <c r="L2164">
        <v>96</v>
      </c>
      <c r="M2164" t="s">
        <v>3839</v>
      </c>
      <c r="N2164" t="s">
        <v>401</v>
      </c>
      <c r="O2164" t="s">
        <v>402</v>
      </c>
      <c r="P2164" t="s">
        <v>403</v>
      </c>
      <c r="Q2164" t="s">
        <v>34</v>
      </c>
      <c r="R2164" t="s">
        <v>404</v>
      </c>
      <c r="S2164" t="s">
        <v>34</v>
      </c>
      <c r="T2164" t="s">
        <v>405</v>
      </c>
      <c r="U2164" t="s">
        <v>287</v>
      </c>
      <c r="V2164" t="s">
        <v>52</v>
      </c>
      <c r="W2164" t="s">
        <v>406</v>
      </c>
      <c r="X2164" t="s">
        <v>316</v>
      </c>
      <c r="Y2164" t="s">
        <v>42</v>
      </c>
    </row>
    <row r="2165" spans="1:25" x14ac:dyDescent="0.25">
      <c r="A2165">
        <v>10305</v>
      </c>
      <c r="B2165">
        <v>28</v>
      </c>
      <c r="C2165" t="s">
        <v>77</v>
      </c>
      <c r="D2165">
        <v>12</v>
      </c>
      <c r="E2165" t="s">
        <v>3860</v>
      </c>
      <c r="F2165" t="s">
        <v>759</v>
      </c>
      <c r="G2165" t="s">
        <v>28</v>
      </c>
      <c r="H2165">
        <v>4</v>
      </c>
      <c r="I2165">
        <v>10</v>
      </c>
      <c r="J2165">
        <v>2004</v>
      </c>
      <c r="K2165" t="s">
        <v>957</v>
      </c>
      <c r="L2165">
        <v>96</v>
      </c>
      <c r="M2165" t="s">
        <v>3839</v>
      </c>
      <c r="N2165" t="s">
        <v>181</v>
      </c>
      <c r="O2165" t="s">
        <v>182</v>
      </c>
      <c r="P2165" t="s">
        <v>183</v>
      </c>
      <c r="Q2165" t="s">
        <v>34</v>
      </c>
      <c r="R2165" t="s">
        <v>184</v>
      </c>
      <c r="S2165" t="s">
        <v>185</v>
      </c>
      <c r="T2165" t="s">
        <v>186</v>
      </c>
      <c r="U2165" t="s">
        <v>38</v>
      </c>
      <c r="V2165" t="s">
        <v>39</v>
      </c>
      <c r="W2165" t="s">
        <v>187</v>
      </c>
      <c r="X2165" t="s">
        <v>188</v>
      </c>
      <c r="Y2165" t="s">
        <v>65</v>
      </c>
    </row>
    <row r="2166" spans="1:25" x14ac:dyDescent="0.25">
      <c r="A2166">
        <v>10313</v>
      </c>
      <c r="B2166">
        <v>27</v>
      </c>
      <c r="C2166" t="s">
        <v>3861</v>
      </c>
      <c r="D2166">
        <v>6</v>
      </c>
      <c r="E2166" t="s">
        <v>3862</v>
      </c>
      <c r="F2166" t="s">
        <v>761</v>
      </c>
      <c r="G2166" t="s">
        <v>28</v>
      </c>
      <c r="H2166">
        <v>4</v>
      </c>
      <c r="I2166">
        <v>10</v>
      </c>
      <c r="J2166">
        <v>2004</v>
      </c>
      <c r="K2166" t="s">
        <v>957</v>
      </c>
      <c r="L2166">
        <v>96</v>
      </c>
      <c r="M2166" t="s">
        <v>3839</v>
      </c>
      <c r="N2166" t="s">
        <v>347</v>
      </c>
      <c r="O2166" t="s">
        <v>348</v>
      </c>
      <c r="P2166" t="s">
        <v>349</v>
      </c>
      <c r="Q2166" t="s">
        <v>34</v>
      </c>
      <c r="R2166" t="s">
        <v>350</v>
      </c>
      <c r="S2166" t="s">
        <v>351</v>
      </c>
      <c r="T2166" t="s">
        <v>352</v>
      </c>
      <c r="U2166" t="s">
        <v>353</v>
      </c>
      <c r="V2166" t="s">
        <v>39</v>
      </c>
      <c r="W2166" t="s">
        <v>354</v>
      </c>
      <c r="X2166" t="s">
        <v>355</v>
      </c>
      <c r="Y2166" t="s">
        <v>42</v>
      </c>
    </row>
    <row r="2167" spans="1:25" x14ac:dyDescent="0.25">
      <c r="A2167">
        <v>10324</v>
      </c>
      <c r="B2167">
        <v>20</v>
      </c>
      <c r="C2167" t="s">
        <v>1747</v>
      </c>
      <c r="D2167">
        <v>11</v>
      </c>
      <c r="E2167" t="s">
        <v>3863</v>
      </c>
      <c r="F2167" t="s">
        <v>676</v>
      </c>
      <c r="G2167" t="s">
        <v>28</v>
      </c>
      <c r="H2167">
        <v>4</v>
      </c>
      <c r="I2167">
        <v>11</v>
      </c>
      <c r="J2167">
        <v>2004</v>
      </c>
      <c r="K2167" t="s">
        <v>957</v>
      </c>
      <c r="L2167">
        <v>96</v>
      </c>
      <c r="M2167" t="s">
        <v>3839</v>
      </c>
      <c r="N2167" t="s">
        <v>145</v>
      </c>
      <c r="O2167" t="s">
        <v>146</v>
      </c>
      <c r="P2167" t="s">
        <v>147</v>
      </c>
      <c r="Q2167" t="s">
        <v>148</v>
      </c>
      <c r="R2167" t="s">
        <v>35</v>
      </c>
      <c r="S2167" t="s">
        <v>36</v>
      </c>
      <c r="T2167" t="s">
        <v>37</v>
      </c>
      <c r="U2167" t="s">
        <v>38</v>
      </c>
      <c r="V2167" t="s">
        <v>39</v>
      </c>
      <c r="W2167" t="s">
        <v>149</v>
      </c>
      <c r="X2167" t="s">
        <v>150</v>
      </c>
      <c r="Y2167" t="s">
        <v>42</v>
      </c>
    </row>
    <row r="2168" spans="1:25" x14ac:dyDescent="0.25">
      <c r="A2168">
        <v>10335</v>
      </c>
      <c r="B2168">
        <v>44</v>
      </c>
      <c r="C2168" t="s">
        <v>77</v>
      </c>
      <c r="D2168">
        <v>1</v>
      </c>
      <c r="E2168" t="s">
        <v>3864</v>
      </c>
      <c r="F2168" t="s">
        <v>764</v>
      </c>
      <c r="G2168" t="s">
        <v>28</v>
      </c>
      <c r="H2168">
        <v>4</v>
      </c>
      <c r="I2168">
        <v>11</v>
      </c>
      <c r="J2168">
        <v>2004</v>
      </c>
      <c r="K2168" t="s">
        <v>957</v>
      </c>
      <c r="L2168">
        <v>96</v>
      </c>
      <c r="M2168" t="s">
        <v>3839</v>
      </c>
      <c r="N2168" t="s">
        <v>417</v>
      </c>
      <c r="O2168" t="s">
        <v>418</v>
      </c>
      <c r="P2168" t="s">
        <v>419</v>
      </c>
      <c r="Q2168" t="s">
        <v>34</v>
      </c>
      <c r="R2168" t="s">
        <v>420</v>
      </c>
      <c r="S2168" t="s">
        <v>73</v>
      </c>
      <c r="T2168" t="s">
        <v>167</v>
      </c>
      <c r="U2168" t="s">
        <v>38</v>
      </c>
      <c r="V2168" t="s">
        <v>39</v>
      </c>
      <c r="W2168" t="s">
        <v>421</v>
      </c>
      <c r="X2168" t="s">
        <v>422</v>
      </c>
      <c r="Y2168" t="s">
        <v>65</v>
      </c>
    </row>
    <row r="2169" spans="1:25" x14ac:dyDescent="0.25">
      <c r="A2169">
        <v>10348</v>
      </c>
      <c r="B2169">
        <v>42</v>
      </c>
      <c r="C2169" t="s">
        <v>77</v>
      </c>
      <c r="D2169">
        <v>3</v>
      </c>
      <c r="E2169" t="s">
        <v>3865</v>
      </c>
      <c r="F2169" t="s">
        <v>665</v>
      </c>
      <c r="G2169" t="s">
        <v>28</v>
      </c>
      <c r="H2169">
        <v>4</v>
      </c>
      <c r="I2169">
        <v>11</v>
      </c>
      <c r="J2169">
        <v>2004</v>
      </c>
      <c r="K2169" t="s">
        <v>957</v>
      </c>
      <c r="L2169">
        <v>96</v>
      </c>
      <c r="M2169" t="s">
        <v>3839</v>
      </c>
      <c r="N2169" t="s">
        <v>292</v>
      </c>
      <c r="O2169" t="s">
        <v>293</v>
      </c>
      <c r="P2169" t="s">
        <v>294</v>
      </c>
      <c r="Q2169" t="s">
        <v>34</v>
      </c>
      <c r="R2169" t="s">
        <v>271</v>
      </c>
      <c r="S2169" t="s">
        <v>34</v>
      </c>
      <c r="T2169" t="s">
        <v>295</v>
      </c>
      <c r="U2169" t="s">
        <v>273</v>
      </c>
      <c r="V2169" t="s">
        <v>52</v>
      </c>
      <c r="W2169" t="s">
        <v>296</v>
      </c>
      <c r="X2169" t="s">
        <v>297</v>
      </c>
      <c r="Y2169" t="s">
        <v>65</v>
      </c>
    </row>
    <row r="2170" spans="1:25" x14ac:dyDescent="0.25">
      <c r="A2170">
        <v>10358</v>
      </c>
      <c r="B2170">
        <v>41</v>
      </c>
      <c r="C2170" t="s">
        <v>77</v>
      </c>
      <c r="D2170">
        <v>1</v>
      </c>
      <c r="E2170" t="s">
        <v>765</v>
      </c>
      <c r="F2170" t="s">
        <v>436</v>
      </c>
      <c r="G2170" t="s">
        <v>28</v>
      </c>
      <c r="H2170">
        <v>4</v>
      </c>
      <c r="I2170">
        <v>12</v>
      </c>
      <c r="J2170">
        <v>2004</v>
      </c>
      <c r="K2170" t="s">
        <v>957</v>
      </c>
      <c r="L2170">
        <v>96</v>
      </c>
      <c r="M2170" t="s">
        <v>3839</v>
      </c>
      <c r="N2170" t="s">
        <v>268</v>
      </c>
      <c r="O2170" t="s">
        <v>269</v>
      </c>
      <c r="P2170" t="s">
        <v>270</v>
      </c>
      <c r="Q2170" t="s">
        <v>34</v>
      </c>
      <c r="R2170" t="s">
        <v>271</v>
      </c>
      <c r="S2170" t="s">
        <v>34</v>
      </c>
      <c r="T2170" t="s">
        <v>272</v>
      </c>
      <c r="U2170" t="s">
        <v>273</v>
      </c>
      <c r="V2170" t="s">
        <v>52</v>
      </c>
      <c r="W2170" t="s">
        <v>274</v>
      </c>
      <c r="X2170" t="s">
        <v>275</v>
      </c>
      <c r="Y2170" t="s">
        <v>65</v>
      </c>
    </row>
    <row r="2171" spans="1:25" x14ac:dyDescent="0.25">
      <c r="A2171">
        <v>10371</v>
      </c>
      <c r="B2171">
        <v>26</v>
      </c>
      <c r="C2171" t="s">
        <v>77</v>
      </c>
      <c r="D2171">
        <v>1</v>
      </c>
      <c r="E2171" t="s">
        <v>3866</v>
      </c>
      <c r="F2171" t="s">
        <v>950</v>
      </c>
      <c r="G2171" t="s">
        <v>28</v>
      </c>
      <c r="H2171">
        <v>1</v>
      </c>
      <c r="I2171">
        <v>1</v>
      </c>
      <c r="J2171">
        <v>2005</v>
      </c>
      <c r="K2171" t="s">
        <v>957</v>
      </c>
      <c r="L2171">
        <v>96</v>
      </c>
      <c r="M2171" t="s">
        <v>3839</v>
      </c>
      <c r="N2171" t="s">
        <v>417</v>
      </c>
      <c r="O2171" t="s">
        <v>418</v>
      </c>
      <c r="P2171" t="s">
        <v>419</v>
      </c>
      <c r="Q2171" t="s">
        <v>34</v>
      </c>
      <c r="R2171" t="s">
        <v>420</v>
      </c>
      <c r="S2171" t="s">
        <v>73</v>
      </c>
      <c r="T2171" t="s">
        <v>167</v>
      </c>
      <c r="U2171" t="s">
        <v>38</v>
      </c>
      <c r="V2171" t="s">
        <v>39</v>
      </c>
      <c r="W2171" t="s">
        <v>421</v>
      </c>
      <c r="X2171" t="s">
        <v>422</v>
      </c>
      <c r="Y2171" t="s">
        <v>65</v>
      </c>
    </row>
    <row r="2172" spans="1:25" x14ac:dyDescent="0.25">
      <c r="A2172">
        <v>10382</v>
      </c>
      <c r="B2172">
        <v>26</v>
      </c>
      <c r="C2172" t="s">
        <v>77</v>
      </c>
      <c r="D2172">
        <v>6</v>
      </c>
      <c r="E2172" t="s">
        <v>3867</v>
      </c>
      <c r="F2172" t="s">
        <v>445</v>
      </c>
      <c r="G2172" t="s">
        <v>28</v>
      </c>
      <c r="H2172">
        <v>1</v>
      </c>
      <c r="I2172">
        <v>2</v>
      </c>
      <c r="J2172">
        <v>2005</v>
      </c>
      <c r="K2172" t="s">
        <v>957</v>
      </c>
      <c r="L2172">
        <v>96</v>
      </c>
      <c r="M2172" t="s">
        <v>3839</v>
      </c>
      <c r="N2172" t="s">
        <v>417</v>
      </c>
      <c r="O2172" t="s">
        <v>418</v>
      </c>
      <c r="P2172" t="s">
        <v>419</v>
      </c>
      <c r="Q2172" t="s">
        <v>34</v>
      </c>
      <c r="R2172" t="s">
        <v>420</v>
      </c>
      <c r="S2172" t="s">
        <v>73</v>
      </c>
      <c r="T2172" t="s">
        <v>167</v>
      </c>
      <c r="U2172" t="s">
        <v>38</v>
      </c>
      <c r="V2172" t="s">
        <v>39</v>
      </c>
      <c r="W2172" t="s">
        <v>421</v>
      </c>
      <c r="X2172" t="s">
        <v>422</v>
      </c>
      <c r="Y2172" t="s">
        <v>42</v>
      </c>
    </row>
    <row r="2173" spans="1:25" x14ac:dyDescent="0.25">
      <c r="A2173">
        <v>10411</v>
      </c>
      <c r="B2173">
        <v>26</v>
      </c>
      <c r="C2173" t="s">
        <v>77</v>
      </c>
      <c r="D2173">
        <v>1</v>
      </c>
      <c r="E2173" t="s">
        <v>3868</v>
      </c>
      <c r="F2173" t="s">
        <v>457</v>
      </c>
      <c r="G2173" t="s">
        <v>28</v>
      </c>
      <c r="H2173">
        <v>2</v>
      </c>
      <c r="I2173">
        <v>5</v>
      </c>
      <c r="J2173">
        <v>2005</v>
      </c>
      <c r="K2173" t="s">
        <v>957</v>
      </c>
      <c r="L2173">
        <v>96</v>
      </c>
      <c r="M2173" t="s">
        <v>3839</v>
      </c>
      <c r="N2173" t="s">
        <v>458</v>
      </c>
      <c r="O2173" t="s">
        <v>459</v>
      </c>
      <c r="P2173" t="s">
        <v>460</v>
      </c>
      <c r="Q2173" t="s">
        <v>34</v>
      </c>
      <c r="R2173" t="s">
        <v>461</v>
      </c>
      <c r="S2173" t="s">
        <v>462</v>
      </c>
      <c r="T2173" t="s">
        <v>463</v>
      </c>
      <c r="U2173" t="s">
        <v>353</v>
      </c>
      <c r="V2173" t="s">
        <v>39</v>
      </c>
      <c r="W2173" t="s">
        <v>464</v>
      </c>
      <c r="X2173" t="s">
        <v>465</v>
      </c>
      <c r="Y2173" t="s">
        <v>42</v>
      </c>
    </row>
    <row r="2174" spans="1:25" x14ac:dyDescent="0.25">
      <c r="A2174">
        <v>10425</v>
      </c>
      <c r="B2174">
        <v>41</v>
      </c>
      <c r="C2174" t="s">
        <v>3733</v>
      </c>
      <c r="D2174">
        <v>11</v>
      </c>
      <c r="E2174" t="s">
        <v>3869</v>
      </c>
      <c r="F2174" t="s">
        <v>467</v>
      </c>
      <c r="G2174" t="s">
        <v>468</v>
      </c>
      <c r="H2174">
        <v>2</v>
      </c>
      <c r="I2174">
        <v>5</v>
      </c>
      <c r="J2174">
        <v>2005</v>
      </c>
      <c r="K2174" t="s">
        <v>957</v>
      </c>
      <c r="L2174">
        <v>96</v>
      </c>
      <c r="M2174" t="s">
        <v>3839</v>
      </c>
      <c r="N2174" t="s">
        <v>172</v>
      </c>
      <c r="O2174" t="s">
        <v>173</v>
      </c>
      <c r="P2174" t="s">
        <v>174</v>
      </c>
      <c r="Q2174" t="s">
        <v>34</v>
      </c>
      <c r="R2174" t="s">
        <v>175</v>
      </c>
      <c r="S2174" t="s">
        <v>34</v>
      </c>
      <c r="T2174" t="s">
        <v>176</v>
      </c>
      <c r="U2174" t="s">
        <v>51</v>
      </c>
      <c r="V2174" t="s">
        <v>52</v>
      </c>
      <c r="W2174" t="s">
        <v>177</v>
      </c>
      <c r="X2174" t="s">
        <v>178</v>
      </c>
      <c r="Y2174" t="s">
        <v>65</v>
      </c>
    </row>
    <row r="2175" spans="1:25" x14ac:dyDescent="0.25">
      <c r="A2175">
        <v>10107</v>
      </c>
      <c r="B2175">
        <v>20</v>
      </c>
      <c r="C2175" t="s">
        <v>3870</v>
      </c>
      <c r="D2175">
        <v>8</v>
      </c>
      <c r="E2175" t="s">
        <v>3871</v>
      </c>
      <c r="F2175" t="s">
        <v>27</v>
      </c>
      <c r="G2175" t="s">
        <v>28</v>
      </c>
      <c r="H2175">
        <v>1</v>
      </c>
      <c r="I2175">
        <v>2</v>
      </c>
      <c r="J2175">
        <v>2003</v>
      </c>
      <c r="K2175" t="s">
        <v>29</v>
      </c>
      <c r="L2175">
        <v>99</v>
      </c>
      <c r="M2175" t="s">
        <v>3872</v>
      </c>
      <c r="N2175" t="s">
        <v>31</v>
      </c>
      <c r="O2175" t="s">
        <v>32</v>
      </c>
      <c r="P2175" t="s">
        <v>33</v>
      </c>
      <c r="Q2175" t="s">
        <v>34</v>
      </c>
      <c r="R2175" t="s">
        <v>35</v>
      </c>
      <c r="S2175" t="s">
        <v>36</v>
      </c>
      <c r="T2175" t="s">
        <v>37</v>
      </c>
      <c r="U2175" t="s">
        <v>38</v>
      </c>
      <c r="V2175" t="s">
        <v>39</v>
      </c>
      <c r="W2175" t="s">
        <v>40</v>
      </c>
      <c r="X2175" t="s">
        <v>41</v>
      </c>
      <c r="Y2175" t="s">
        <v>42</v>
      </c>
    </row>
    <row r="2176" spans="1:25" x14ac:dyDescent="0.25">
      <c r="A2176">
        <v>10120</v>
      </c>
      <c r="B2176">
        <v>22</v>
      </c>
      <c r="C2176" t="s">
        <v>77</v>
      </c>
      <c r="D2176">
        <v>6</v>
      </c>
      <c r="E2176" t="s">
        <v>3873</v>
      </c>
      <c r="F2176" t="s">
        <v>474</v>
      </c>
      <c r="G2176" t="s">
        <v>28</v>
      </c>
      <c r="H2176">
        <v>2</v>
      </c>
      <c r="I2176">
        <v>4</v>
      </c>
      <c r="J2176">
        <v>2003</v>
      </c>
      <c r="K2176" t="s">
        <v>29</v>
      </c>
      <c r="L2176">
        <v>99</v>
      </c>
      <c r="M2176" t="s">
        <v>3872</v>
      </c>
      <c r="N2176" t="s">
        <v>132</v>
      </c>
      <c r="O2176" t="s">
        <v>133</v>
      </c>
      <c r="P2176" t="s">
        <v>134</v>
      </c>
      <c r="Q2176" t="s">
        <v>135</v>
      </c>
      <c r="R2176" t="s">
        <v>136</v>
      </c>
      <c r="S2176" t="s">
        <v>137</v>
      </c>
      <c r="T2176" t="s">
        <v>138</v>
      </c>
      <c r="U2176" t="s">
        <v>139</v>
      </c>
      <c r="V2176" t="s">
        <v>140</v>
      </c>
      <c r="W2176" t="s">
        <v>141</v>
      </c>
      <c r="X2176" t="s">
        <v>142</v>
      </c>
      <c r="Y2176" t="s">
        <v>42</v>
      </c>
    </row>
    <row r="2177" spans="1:25" x14ac:dyDescent="0.25">
      <c r="A2177">
        <v>10133</v>
      </c>
      <c r="B2177">
        <v>23</v>
      </c>
      <c r="C2177" t="s">
        <v>77</v>
      </c>
      <c r="D2177">
        <v>1</v>
      </c>
      <c r="E2177" t="s">
        <v>3874</v>
      </c>
      <c r="F2177" t="s">
        <v>1850</v>
      </c>
      <c r="G2177" t="s">
        <v>28</v>
      </c>
      <c r="H2177">
        <v>2</v>
      </c>
      <c r="I2177">
        <v>6</v>
      </c>
      <c r="J2177">
        <v>2003</v>
      </c>
      <c r="K2177" t="s">
        <v>29</v>
      </c>
      <c r="L2177">
        <v>99</v>
      </c>
      <c r="M2177" t="s">
        <v>3872</v>
      </c>
      <c r="N2177" t="s">
        <v>268</v>
      </c>
      <c r="O2177" t="s">
        <v>269</v>
      </c>
      <c r="P2177" t="s">
        <v>270</v>
      </c>
      <c r="Q2177" t="s">
        <v>34</v>
      </c>
      <c r="R2177" t="s">
        <v>271</v>
      </c>
      <c r="S2177" t="s">
        <v>34</v>
      </c>
      <c r="T2177" t="s">
        <v>272</v>
      </c>
      <c r="U2177" t="s">
        <v>273</v>
      </c>
      <c r="V2177" t="s">
        <v>52</v>
      </c>
      <c r="W2177" t="s">
        <v>274</v>
      </c>
      <c r="X2177" t="s">
        <v>275</v>
      </c>
      <c r="Y2177" t="s">
        <v>42</v>
      </c>
    </row>
    <row r="2178" spans="1:25" x14ac:dyDescent="0.25">
      <c r="A2178">
        <v>10145</v>
      </c>
      <c r="B2178">
        <v>33</v>
      </c>
      <c r="C2178" t="s">
        <v>3875</v>
      </c>
      <c r="D2178">
        <v>12</v>
      </c>
      <c r="E2178" t="s">
        <v>3831</v>
      </c>
      <c r="F2178" t="s">
        <v>68</v>
      </c>
      <c r="G2178" t="s">
        <v>28</v>
      </c>
      <c r="H2178">
        <v>3</v>
      </c>
      <c r="I2178">
        <v>8</v>
      </c>
      <c r="J2178">
        <v>2003</v>
      </c>
      <c r="K2178" t="s">
        <v>29</v>
      </c>
      <c r="L2178">
        <v>99</v>
      </c>
      <c r="M2178" t="s">
        <v>3872</v>
      </c>
      <c r="N2178" t="s">
        <v>69</v>
      </c>
      <c r="O2178" t="s">
        <v>70</v>
      </c>
      <c r="P2178" t="s">
        <v>71</v>
      </c>
      <c r="Q2178" t="s">
        <v>34</v>
      </c>
      <c r="R2178" t="s">
        <v>72</v>
      </c>
      <c r="S2178" t="s">
        <v>73</v>
      </c>
      <c r="T2178" t="s">
        <v>74</v>
      </c>
      <c r="U2178" t="s">
        <v>38</v>
      </c>
      <c r="V2178" t="s">
        <v>39</v>
      </c>
      <c r="W2178" t="s">
        <v>75</v>
      </c>
      <c r="X2178" t="s">
        <v>76</v>
      </c>
      <c r="Y2178" t="s">
        <v>65</v>
      </c>
    </row>
    <row r="2179" spans="1:25" x14ac:dyDescent="0.25">
      <c r="A2179">
        <v>10168</v>
      </c>
      <c r="B2179">
        <v>28</v>
      </c>
      <c r="C2179" t="s">
        <v>77</v>
      </c>
      <c r="D2179">
        <v>7</v>
      </c>
      <c r="E2179" t="s">
        <v>3876</v>
      </c>
      <c r="F2179" t="s">
        <v>87</v>
      </c>
      <c r="G2179" t="s">
        <v>28</v>
      </c>
      <c r="H2179">
        <v>4</v>
      </c>
      <c r="I2179">
        <v>10</v>
      </c>
      <c r="J2179">
        <v>2003</v>
      </c>
      <c r="K2179" t="s">
        <v>29</v>
      </c>
      <c r="L2179">
        <v>99</v>
      </c>
      <c r="M2179" t="s">
        <v>3872</v>
      </c>
      <c r="N2179" t="s">
        <v>88</v>
      </c>
      <c r="O2179" t="s">
        <v>89</v>
      </c>
      <c r="P2179" t="s">
        <v>90</v>
      </c>
      <c r="Q2179" t="s">
        <v>34</v>
      </c>
      <c r="R2179" t="s">
        <v>91</v>
      </c>
      <c r="S2179" t="s">
        <v>73</v>
      </c>
      <c r="T2179" t="s">
        <v>92</v>
      </c>
      <c r="U2179" t="s">
        <v>38</v>
      </c>
      <c r="V2179" t="s">
        <v>39</v>
      </c>
      <c r="W2179" t="s">
        <v>93</v>
      </c>
      <c r="X2179" t="s">
        <v>94</v>
      </c>
      <c r="Y2179" t="s">
        <v>65</v>
      </c>
    </row>
    <row r="2180" spans="1:25" x14ac:dyDescent="0.25">
      <c r="A2180">
        <v>10188</v>
      </c>
      <c r="B2180">
        <v>44</v>
      </c>
      <c r="C2180" t="s">
        <v>3877</v>
      </c>
      <c r="D2180">
        <v>7</v>
      </c>
      <c r="E2180" t="s">
        <v>3878</v>
      </c>
      <c r="F2180" t="s">
        <v>106</v>
      </c>
      <c r="G2180" t="s">
        <v>28</v>
      </c>
      <c r="H2180">
        <v>4</v>
      </c>
      <c r="I2180">
        <v>11</v>
      </c>
      <c r="J2180">
        <v>2003</v>
      </c>
      <c r="K2180" t="s">
        <v>29</v>
      </c>
      <c r="L2180">
        <v>99</v>
      </c>
      <c r="M2180" t="s">
        <v>3872</v>
      </c>
      <c r="N2180" t="s">
        <v>107</v>
      </c>
      <c r="O2180" t="s">
        <v>108</v>
      </c>
      <c r="P2180" t="s">
        <v>109</v>
      </c>
      <c r="Q2180" t="s">
        <v>34</v>
      </c>
      <c r="R2180" t="s">
        <v>110</v>
      </c>
      <c r="S2180" t="s">
        <v>34</v>
      </c>
      <c r="T2180" t="s">
        <v>111</v>
      </c>
      <c r="U2180" t="s">
        <v>112</v>
      </c>
      <c r="V2180" t="s">
        <v>52</v>
      </c>
      <c r="W2180" t="s">
        <v>113</v>
      </c>
      <c r="X2180" t="s">
        <v>114</v>
      </c>
      <c r="Y2180" t="s">
        <v>65</v>
      </c>
    </row>
    <row r="2181" spans="1:25" x14ac:dyDescent="0.25">
      <c r="A2181">
        <v>10210</v>
      </c>
      <c r="B2181">
        <v>46</v>
      </c>
      <c r="C2181" t="s">
        <v>3879</v>
      </c>
      <c r="D2181">
        <v>5</v>
      </c>
      <c r="E2181" t="s">
        <v>3880</v>
      </c>
      <c r="F2181" t="s">
        <v>483</v>
      </c>
      <c r="G2181" t="s">
        <v>28</v>
      </c>
      <c r="H2181">
        <v>1</v>
      </c>
      <c r="I2181">
        <v>1</v>
      </c>
      <c r="J2181">
        <v>2004</v>
      </c>
      <c r="K2181" t="s">
        <v>29</v>
      </c>
      <c r="L2181">
        <v>99</v>
      </c>
      <c r="M2181" t="s">
        <v>3872</v>
      </c>
      <c r="N2181" t="s">
        <v>484</v>
      </c>
      <c r="O2181" t="s">
        <v>485</v>
      </c>
      <c r="P2181" t="s">
        <v>486</v>
      </c>
      <c r="Q2181" t="s">
        <v>34</v>
      </c>
      <c r="R2181" t="s">
        <v>487</v>
      </c>
      <c r="S2181" t="s">
        <v>487</v>
      </c>
      <c r="T2181" t="s">
        <v>488</v>
      </c>
      <c r="U2181" t="s">
        <v>307</v>
      </c>
      <c r="V2181" t="s">
        <v>307</v>
      </c>
      <c r="W2181" t="s">
        <v>489</v>
      </c>
      <c r="X2181" t="s">
        <v>490</v>
      </c>
      <c r="Y2181" t="s">
        <v>65</v>
      </c>
    </row>
    <row r="2182" spans="1:25" x14ac:dyDescent="0.25">
      <c r="A2182">
        <v>10223</v>
      </c>
      <c r="B2182">
        <v>21</v>
      </c>
      <c r="C2182" t="s">
        <v>77</v>
      </c>
      <c r="D2182">
        <v>7</v>
      </c>
      <c r="E2182" t="s">
        <v>3881</v>
      </c>
      <c r="F2182" t="s">
        <v>131</v>
      </c>
      <c r="G2182" t="s">
        <v>28</v>
      </c>
      <c r="H2182">
        <v>1</v>
      </c>
      <c r="I2182">
        <v>2</v>
      </c>
      <c r="J2182">
        <v>2004</v>
      </c>
      <c r="K2182" t="s">
        <v>29</v>
      </c>
      <c r="L2182">
        <v>99</v>
      </c>
      <c r="M2182" t="s">
        <v>3872</v>
      </c>
      <c r="N2182" t="s">
        <v>132</v>
      </c>
      <c r="O2182" t="s">
        <v>133</v>
      </c>
      <c r="P2182" t="s">
        <v>134</v>
      </c>
      <c r="Q2182" t="s">
        <v>135</v>
      </c>
      <c r="R2182" t="s">
        <v>136</v>
      </c>
      <c r="S2182" t="s">
        <v>137</v>
      </c>
      <c r="T2182" t="s">
        <v>138</v>
      </c>
      <c r="U2182" t="s">
        <v>139</v>
      </c>
      <c r="V2182" t="s">
        <v>140</v>
      </c>
      <c r="W2182" t="s">
        <v>141</v>
      </c>
      <c r="X2182" t="s">
        <v>142</v>
      </c>
      <c r="Y2182" t="s">
        <v>42</v>
      </c>
    </row>
    <row r="2183" spans="1:25" x14ac:dyDescent="0.25">
      <c r="A2183">
        <v>10235</v>
      </c>
      <c r="B2183">
        <v>41</v>
      </c>
      <c r="C2183" t="s">
        <v>77</v>
      </c>
      <c r="D2183">
        <v>1</v>
      </c>
      <c r="E2183" t="s">
        <v>3882</v>
      </c>
      <c r="F2183" t="s">
        <v>1859</v>
      </c>
      <c r="G2183" t="s">
        <v>28</v>
      </c>
      <c r="H2183">
        <v>2</v>
      </c>
      <c r="I2183">
        <v>4</v>
      </c>
      <c r="J2183">
        <v>2004</v>
      </c>
      <c r="K2183" t="s">
        <v>29</v>
      </c>
      <c r="L2183">
        <v>99</v>
      </c>
      <c r="M2183" t="s">
        <v>3872</v>
      </c>
      <c r="N2183" t="s">
        <v>648</v>
      </c>
      <c r="O2183" t="s">
        <v>649</v>
      </c>
      <c r="P2183" t="s">
        <v>650</v>
      </c>
      <c r="Q2183" t="s">
        <v>34</v>
      </c>
      <c r="R2183" t="s">
        <v>651</v>
      </c>
      <c r="S2183" t="s">
        <v>351</v>
      </c>
      <c r="T2183" t="s">
        <v>652</v>
      </c>
      <c r="U2183" t="s">
        <v>353</v>
      </c>
      <c r="V2183" t="s">
        <v>39</v>
      </c>
      <c r="W2183" t="s">
        <v>653</v>
      </c>
      <c r="X2183" t="s">
        <v>264</v>
      </c>
      <c r="Y2183" t="s">
        <v>65</v>
      </c>
    </row>
    <row r="2184" spans="1:25" x14ac:dyDescent="0.25">
      <c r="A2184">
        <v>10250</v>
      </c>
      <c r="B2184">
        <v>31</v>
      </c>
      <c r="C2184" t="s">
        <v>77</v>
      </c>
      <c r="D2184">
        <v>2</v>
      </c>
      <c r="E2184" t="s">
        <v>3883</v>
      </c>
      <c r="F2184" t="s">
        <v>1523</v>
      </c>
      <c r="G2184" t="s">
        <v>28</v>
      </c>
      <c r="H2184">
        <v>2</v>
      </c>
      <c r="I2184">
        <v>5</v>
      </c>
      <c r="J2184">
        <v>2004</v>
      </c>
      <c r="K2184" t="s">
        <v>29</v>
      </c>
      <c r="L2184">
        <v>99</v>
      </c>
      <c r="M2184" t="s">
        <v>3872</v>
      </c>
      <c r="N2184" t="s">
        <v>701</v>
      </c>
      <c r="O2184" t="s">
        <v>702</v>
      </c>
      <c r="P2184" t="s">
        <v>703</v>
      </c>
      <c r="Q2184" t="s">
        <v>34</v>
      </c>
      <c r="R2184" t="s">
        <v>704</v>
      </c>
      <c r="S2184" t="s">
        <v>73</v>
      </c>
      <c r="T2184" t="s">
        <v>92</v>
      </c>
      <c r="U2184" t="s">
        <v>38</v>
      </c>
      <c r="V2184" t="s">
        <v>39</v>
      </c>
      <c r="W2184" t="s">
        <v>149</v>
      </c>
      <c r="X2184" t="s">
        <v>705</v>
      </c>
      <c r="Y2184" t="s">
        <v>65</v>
      </c>
    </row>
    <row r="2185" spans="1:25" x14ac:dyDescent="0.25">
      <c r="A2185">
        <v>10263</v>
      </c>
      <c r="B2185">
        <v>31</v>
      </c>
      <c r="C2185" t="s">
        <v>3879</v>
      </c>
      <c r="D2185">
        <v>8</v>
      </c>
      <c r="E2185" t="s">
        <v>3884</v>
      </c>
      <c r="F2185" t="s">
        <v>161</v>
      </c>
      <c r="G2185" t="s">
        <v>28</v>
      </c>
      <c r="H2185">
        <v>2</v>
      </c>
      <c r="I2185">
        <v>6</v>
      </c>
      <c r="J2185">
        <v>2004</v>
      </c>
      <c r="K2185" t="s">
        <v>29</v>
      </c>
      <c r="L2185">
        <v>99</v>
      </c>
      <c r="M2185" t="s">
        <v>3872</v>
      </c>
      <c r="N2185" t="s">
        <v>162</v>
      </c>
      <c r="O2185" t="s">
        <v>163</v>
      </c>
      <c r="P2185" t="s">
        <v>164</v>
      </c>
      <c r="Q2185" t="s">
        <v>34</v>
      </c>
      <c r="R2185" t="s">
        <v>165</v>
      </c>
      <c r="S2185" t="s">
        <v>166</v>
      </c>
      <c r="T2185" t="s">
        <v>167</v>
      </c>
      <c r="U2185" t="s">
        <v>38</v>
      </c>
      <c r="V2185" t="s">
        <v>39</v>
      </c>
      <c r="W2185" t="s">
        <v>168</v>
      </c>
      <c r="X2185" t="s">
        <v>76</v>
      </c>
      <c r="Y2185" t="s">
        <v>42</v>
      </c>
    </row>
    <row r="2186" spans="1:25" x14ac:dyDescent="0.25">
      <c r="A2186">
        <v>10275</v>
      </c>
      <c r="B2186">
        <v>23</v>
      </c>
      <c r="C2186" t="s">
        <v>2551</v>
      </c>
      <c r="D2186">
        <v>7</v>
      </c>
      <c r="E2186" t="s">
        <v>3885</v>
      </c>
      <c r="F2186" t="s">
        <v>171</v>
      </c>
      <c r="G2186" t="s">
        <v>28</v>
      </c>
      <c r="H2186">
        <v>3</v>
      </c>
      <c r="I2186">
        <v>7</v>
      </c>
      <c r="J2186">
        <v>2004</v>
      </c>
      <c r="K2186" t="s">
        <v>29</v>
      </c>
      <c r="L2186">
        <v>99</v>
      </c>
      <c r="M2186" t="s">
        <v>3872</v>
      </c>
      <c r="N2186" t="s">
        <v>172</v>
      </c>
      <c r="O2186" t="s">
        <v>173</v>
      </c>
      <c r="P2186" t="s">
        <v>174</v>
      </c>
      <c r="Q2186" t="s">
        <v>34</v>
      </c>
      <c r="R2186" t="s">
        <v>175</v>
      </c>
      <c r="S2186" t="s">
        <v>34</v>
      </c>
      <c r="T2186" t="s">
        <v>176</v>
      </c>
      <c r="U2186" t="s">
        <v>51</v>
      </c>
      <c r="V2186" t="s">
        <v>52</v>
      </c>
      <c r="W2186" t="s">
        <v>177</v>
      </c>
      <c r="X2186" t="s">
        <v>178</v>
      </c>
      <c r="Y2186" t="s">
        <v>42</v>
      </c>
    </row>
    <row r="2187" spans="1:25" x14ac:dyDescent="0.25">
      <c r="A2187">
        <v>10285</v>
      </c>
      <c r="B2187">
        <v>37</v>
      </c>
      <c r="C2187" t="s">
        <v>3877</v>
      </c>
      <c r="D2187">
        <v>12</v>
      </c>
      <c r="E2187" t="s">
        <v>3886</v>
      </c>
      <c r="F2187" t="s">
        <v>180</v>
      </c>
      <c r="G2187" t="s">
        <v>28</v>
      </c>
      <c r="H2187">
        <v>3</v>
      </c>
      <c r="I2187">
        <v>8</v>
      </c>
      <c r="J2187">
        <v>2004</v>
      </c>
      <c r="K2187" t="s">
        <v>29</v>
      </c>
      <c r="L2187">
        <v>99</v>
      </c>
      <c r="M2187" t="s">
        <v>3872</v>
      </c>
      <c r="N2187" t="s">
        <v>181</v>
      </c>
      <c r="O2187" t="s">
        <v>182</v>
      </c>
      <c r="P2187" t="s">
        <v>183</v>
      </c>
      <c r="Q2187" t="s">
        <v>34</v>
      </c>
      <c r="R2187" t="s">
        <v>184</v>
      </c>
      <c r="S2187" t="s">
        <v>185</v>
      </c>
      <c r="T2187" t="s">
        <v>186</v>
      </c>
      <c r="U2187" t="s">
        <v>38</v>
      </c>
      <c r="V2187" t="s">
        <v>39</v>
      </c>
      <c r="W2187" t="s">
        <v>187</v>
      </c>
      <c r="X2187" t="s">
        <v>188</v>
      </c>
      <c r="Y2187" t="s">
        <v>65</v>
      </c>
    </row>
    <row r="2188" spans="1:25" x14ac:dyDescent="0.25">
      <c r="A2188">
        <v>10297</v>
      </c>
      <c r="B2188">
        <v>26</v>
      </c>
      <c r="C2188" t="s">
        <v>77</v>
      </c>
      <c r="D2188">
        <v>2</v>
      </c>
      <c r="E2188" t="s">
        <v>3887</v>
      </c>
      <c r="F2188" t="s">
        <v>1868</v>
      </c>
      <c r="G2188" t="s">
        <v>28</v>
      </c>
      <c r="H2188">
        <v>3</v>
      </c>
      <c r="I2188">
        <v>9</v>
      </c>
      <c r="J2188">
        <v>2004</v>
      </c>
      <c r="K2188" t="s">
        <v>29</v>
      </c>
      <c r="L2188">
        <v>99</v>
      </c>
      <c r="M2188" t="s">
        <v>3872</v>
      </c>
      <c r="N2188" t="s">
        <v>903</v>
      </c>
      <c r="O2188" t="s">
        <v>904</v>
      </c>
      <c r="P2188" t="s">
        <v>905</v>
      </c>
      <c r="Q2188" t="s">
        <v>906</v>
      </c>
      <c r="R2188" t="s">
        <v>907</v>
      </c>
      <c r="S2188" t="s">
        <v>34</v>
      </c>
      <c r="T2188" t="s">
        <v>908</v>
      </c>
      <c r="U2188" t="s">
        <v>909</v>
      </c>
      <c r="V2188" t="s">
        <v>52</v>
      </c>
      <c r="W2188" t="s">
        <v>910</v>
      </c>
      <c r="X2188" t="s">
        <v>911</v>
      </c>
      <c r="Y2188" t="s">
        <v>42</v>
      </c>
    </row>
    <row r="2189" spans="1:25" x14ac:dyDescent="0.25">
      <c r="A2189">
        <v>10308</v>
      </c>
      <c r="B2189">
        <v>24</v>
      </c>
      <c r="C2189" t="s">
        <v>3879</v>
      </c>
      <c r="D2189">
        <v>5</v>
      </c>
      <c r="E2189" t="s">
        <v>3888</v>
      </c>
      <c r="F2189" t="s">
        <v>200</v>
      </c>
      <c r="G2189" t="s">
        <v>28</v>
      </c>
      <c r="H2189">
        <v>4</v>
      </c>
      <c r="I2189">
        <v>10</v>
      </c>
      <c r="J2189">
        <v>2004</v>
      </c>
      <c r="K2189" t="s">
        <v>29</v>
      </c>
      <c r="L2189">
        <v>99</v>
      </c>
      <c r="M2189" t="s">
        <v>3872</v>
      </c>
      <c r="N2189" t="s">
        <v>510</v>
      </c>
      <c r="O2189" t="s">
        <v>511</v>
      </c>
      <c r="P2189" t="s">
        <v>512</v>
      </c>
      <c r="Q2189" t="s">
        <v>34</v>
      </c>
      <c r="R2189" t="s">
        <v>513</v>
      </c>
      <c r="S2189" t="s">
        <v>36</v>
      </c>
      <c r="T2189" t="s">
        <v>514</v>
      </c>
      <c r="U2189" t="s">
        <v>38</v>
      </c>
      <c r="V2189" t="s">
        <v>39</v>
      </c>
      <c r="W2189" t="s">
        <v>149</v>
      </c>
      <c r="X2189" t="s">
        <v>363</v>
      </c>
      <c r="Y2189" t="s">
        <v>42</v>
      </c>
    </row>
    <row r="2190" spans="1:25" x14ac:dyDescent="0.25">
      <c r="A2190">
        <v>10318</v>
      </c>
      <c r="B2190">
        <v>47</v>
      </c>
      <c r="C2190" t="s">
        <v>77</v>
      </c>
      <c r="D2190">
        <v>7</v>
      </c>
      <c r="E2190" t="s">
        <v>3889</v>
      </c>
      <c r="F2190" t="s">
        <v>209</v>
      </c>
      <c r="G2190" t="s">
        <v>28</v>
      </c>
      <c r="H2190">
        <v>4</v>
      </c>
      <c r="I2190">
        <v>11</v>
      </c>
      <c r="J2190">
        <v>2004</v>
      </c>
      <c r="K2190" t="s">
        <v>29</v>
      </c>
      <c r="L2190">
        <v>99</v>
      </c>
      <c r="M2190" t="s">
        <v>3872</v>
      </c>
      <c r="N2190" t="s">
        <v>210</v>
      </c>
      <c r="O2190" t="s">
        <v>211</v>
      </c>
      <c r="P2190" t="s">
        <v>212</v>
      </c>
      <c r="Q2190" t="s">
        <v>34</v>
      </c>
      <c r="R2190" t="s">
        <v>213</v>
      </c>
      <c r="S2190" t="s">
        <v>214</v>
      </c>
      <c r="T2190" t="s">
        <v>215</v>
      </c>
      <c r="U2190" t="s">
        <v>38</v>
      </c>
      <c r="V2190" t="s">
        <v>39</v>
      </c>
      <c r="W2190" t="s">
        <v>40</v>
      </c>
      <c r="X2190" t="s">
        <v>216</v>
      </c>
      <c r="Y2190" t="s">
        <v>65</v>
      </c>
    </row>
    <row r="2191" spans="1:25" x14ac:dyDescent="0.25">
      <c r="A2191">
        <v>10329</v>
      </c>
      <c r="B2191">
        <v>45</v>
      </c>
      <c r="C2191" t="s">
        <v>3890</v>
      </c>
      <c r="D2191">
        <v>11</v>
      </c>
      <c r="E2191" t="s">
        <v>3891</v>
      </c>
      <c r="F2191" t="s">
        <v>218</v>
      </c>
      <c r="G2191" t="s">
        <v>28</v>
      </c>
      <c r="H2191">
        <v>4</v>
      </c>
      <c r="I2191">
        <v>11</v>
      </c>
      <c r="J2191">
        <v>2004</v>
      </c>
      <c r="K2191" t="s">
        <v>29</v>
      </c>
      <c r="L2191">
        <v>99</v>
      </c>
      <c r="M2191" t="s">
        <v>3872</v>
      </c>
      <c r="N2191" t="s">
        <v>31</v>
      </c>
      <c r="O2191" t="s">
        <v>32</v>
      </c>
      <c r="P2191" t="s">
        <v>33</v>
      </c>
      <c r="Q2191" t="s">
        <v>34</v>
      </c>
      <c r="R2191" t="s">
        <v>35</v>
      </c>
      <c r="S2191" t="s">
        <v>36</v>
      </c>
      <c r="T2191" t="s">
        <v>37</v>
      </c>
      <c r="U2191" t="s">
        <v>38</v>
      </c>
      <c r="V2191" t="s">
        <v>39</v>
      </c>
      <c r="W2191" t="s">
        <v>40</v>
      </c>
      <c r="X2191" t="s">
        <v>41</v>
      </c>
      <c r="Y2191" t="s">
        <v>42</v>
      </c>
    </row>
    <row r="2192" spans="1:25" x14ac:dyDescent="0.25">
      <c r="A2192">
        <v>10340</v>
      </c>
      <c r="B2192">
        <v>55</v>
      </c>
      <c r="C2192" t="s">
        <v>77</v>
      </c>
      <c r="D2192">
        <v>2</v>
      </c>
      <c r="E2192" t="s">
        <v>3892</v>
      </c>
      <c r="F2192" t="s">
        <v>220</v>
      </c>
      <c r="G2192" t="s">
        <v>28</v>
      </c>
      <c r="H2192">
        <v>4</v>
      </c>
      <c r="I2192">
        <v>11</v>
      </c>
      <c r="J2192">
        <v>2004</v>
      </c>
      <c r="K2192" t="s">
        <v>29</v>
      </c>
      <c r="L2192">
        <v>99</v>
      </c>
      <c r="M2192" t="s">
        <v>3872</v>
      </c>
      <c r="N2192" t="s">
        <v>611</v>
      </c>
      <c r="O2192" t="s">
        <v>612</v>
      </c>
      <c r="P2192" t="s">
        <v>613</v>
      </c>
      <c r="Q2192" t="s">
        <v>34</v>
      </c>
      <c r="R2192" t="s">
        <v>614</v>
      </c>
      <c r="S2192" t="s">
        <v>34</v>
      </c>
      <c r="T2192" t="s">
        <v>615</v>
      </c>
      <c r="U2192" t="s">
        <v>273</v>
      </c>
      <c r="V2192" t="s">
        <v>52</v>
      </c>
      <c r="W2192" t="s">
        <v>616</v>
      </c>
      <c r="X2192" t="s">
        <v>617</v>
      </c>
      <c r="Y2192" t="s">
        <v>65</v>
      </c>
    </row>
    <row r="2193" spans="1:25" x14ac:dyDescent="0.25">
      <c r="A2193">
        <v>10353</v>
      </c>
      <c r="B2193">
        <v>46</v>
      </c>
      <c r="C2193" t="s">
        <v>3893</v>
      </c>
      <c r="D2193">
        <v>5</v>
      </c>
      <c r="E2193" t="s">
        <v>3894</v>
      </c>
      <c r="F2193" t="s">
        <v>1874</v>
      </c>
      <c r="G2193" t="s">
        <v>28</v>
      </c>
      <c r="H2193">
        <v>4</v>
      </c>
      <c r="I2193">
        <v>12</v>
      </c>
      <c r="J2193">
        <v>2004</v>
      </c>
      <c r="K2193" t="s">
        <v>29</v>
      </c>
      <c r="L2193">
        <v>99</v>
      </c>
      <c r="M2193" t="s">
        <v>3872</v>
      </c>
      <c r="N2193" t="s">
        <v>1507</v>
      </c>
      <c r="O2193" t="s">
        <v>1508</v>
      </c>
      <c r="P2193" t="s">
        <v>1509</v>
      </c>
      <c r="Q2193" t="s">
        <v>34</v>
      </c>
      <c r="R2193" t="s">
        <v>1089</v>
      </c>
      <c r="S2193" t="s">
        <v>166</v>
      </c>
      <c r="T2193" t="s">
        <v>1510</v>
      </c>
      <c r="U2193" t="s">
        <v>38</v>
      </c>
      <c r="V2193" t="s">
        <v>39</v>
      </c>
      <c r="W2193" t="s">
        <v>1511</v>
      </c>
      <c r="X2193" t="s">
        <v>1512</v>
      </c>
      <c r="Y2193" t="s">
        <v>65</v>
      </c>
    </row>
    <row r="2194" spans="1:25" x14ac:dyDescent="0.25">
      <c r="A2194">
        <v>10363</v>
      </c>
      <c r="B2194">
        <v>50</v>
      </c>
      <c r="C2194" t="s">
        <v>77</v>
      </c>
      <c r="D2194">
        <v>2</v>
      </c>
      <c r="E2194" t="s">
        <v>3895</v>
      </c>
      <c r="F2194" t="s">
        <v>865</v>
      </c>
      <c r="G2194" t="s">
        <v>28</v>
      </c>
      <c r="H2194">
        <v>1</v>
      </c>
      <c r="I2194">
        <v>1</v>
      </c>
      <c r="J2194">
        <v>2005</v>
      </c>
      <c r="K2194" t="s">
        <v>29</v>
      </c>
      <c r="L2194">
        <v>99</v>
      </c>
      <c r="M2194" t="s">
        <v>3872</v>
      </c>
      <c r="N2194" t="s">
        <v>866</v>
      </c>
      <c r="O2194" t="s">
        <v>867</v>
      </c>
      <c r="P2194" t="s">
        <v>868</v>
      </c>
      <c r="Q2194" t="s">
        <v>34</v>
      </c>
      <c r="R2194" t="s">
        <v>869</v>
      </c>
      <c r="S2194" t="s">
        <v>34</v>
      </c>
      <c r="T2194" t="s">
        <v>870</v>
      </c>
      <c r="U2194" t="s">
        <v>196</v>
      </c>
      <c r="V2194" t="s">
        <v>52</v>
      </c>
      <c r="W2194" t="s">
        <v>871</v>
      </c>
      <c r="X2194" t="s">
        <v>872</v>
      </c>
      <c r="Y2194" t="s">
        <v>65</v>
      </c>
    </row>
    <row r="2195" spans="1:25" x14ac:dyDescent="0.25">
      <c r="A2195">
        <v>10375</v>
      </c>
      <c r="B2195">
        <v>37</v>
      </c>
      <c r="C2195" t="s">
        <v>77</v>
      </c>
      <c r="D2195">
        <v>3</v>
      </c>
      <c r="E2195" t="s">
        <v>3896</v>
      </c>
      <c r="F2195" t="s">
        <v>244</v>
      </c>
      <c r="G2195" t="s">
        <v>28</v>
      </c>
      <c r="H2195">
        <v>1</v>
      </c>
      <c r="I2195">
        <v>2</v>
      </c>
      <c r="J2195">
        <v>2005</v>
      </c>
      <c r="K2195" t="s">
        <v>29</v>
      </c>
      <c r="L2195">
        <v>99</v>
      </c>
      <c r="M2195" t="s">
        <v>3872</v>
      </c>
      <c r="N2195" t="s">
        <v>172</v>
      </c>
      <c r="O2195" t="s">
        <v>173</v>
      </c>
      <c r="P2195" t="s">
        <v>174</v>
      </c>
      <c r="Q2195" t="s">
        <v>34</v>
      </c>
      <c r="R2195" t="s">
        <v>175</v>
      </c>
      <c r="S2195" t="s">
        <v>34</v>
      </c>
      <c r="T2195" t="s">
        <v>176</v>
      </c>
      <c r="U2195" t="s">
        <v>51</v>
      </c>
      <c r="V2195" t="s">
        <v>52</v>
      </c>
      <c r="W2195" t="s">
        <v>177</v>
      </c>
      <c r="X2195" t="s">
        <v>178</v>
      </c>
      <c r="Y2195" t="s">
        <v>65</v>
      </c>
    </row>
    <row r="2196" spans="1:25" x14ac:dyDescent="0.25">
      <c r="A2196">
        <v>10387</v>
      </c>
      <c r="B2196">
        <v>44</v>
      </c>
      <c r="C2196" t="s">
        <v>3897</v>
      </c>
      <c r="D2196">
        <v>1</v>
      </c>
      <c r="E2196" t="s">
        <v>3898</v>
      </c>
      <c r="F2196" t="s">
        <v>3899</v>
      </c>
      <c r="G2196" t="s">
        <v>28</v>
      </c>
      <c r="H2196">
        <v>1</v>
      </c>
      <c r="I2196">
        <v>3</v>
      </c>
      <c r="J2196">
        <v>2005</v>
      </c>
      <c r="K2196" t="s">
        <v>29</v>
      </c>
      <c r="L2196">
        <v>99</v>
      </c>
      <c r="M2196" t="s">
        <v>3872</v>
      </c>
      <c r="N2196" t="s">
        <v>302</v>
      </c>
      <c r="O2196" t="s">
        <v>303</v>
      </c>
      <c r="P2196" t="s">
        <v>304</v>
      </c>
      <c r="Q2196" t="s">
        <v>34</v>
      </c>
      <c r="R2196" t="s">
        <v>305</v>
      </c>
      <c r="S2196" t="s">
        <v>34</v>
      </c>
      <c r="T2196" t="s">
        <v>306</v>
      </c>
      <c r="U2196" t="s">
        <v>305</v>
      </c>
      <c r="V2196" t="s">
        <v>307</v>
      </c>
      <c r="W2196" t="s">
        <v>308</v>
      </c>
      <c r="X2196" t="s">
        <v>309</v>
      </c>
      <c r="Y2196" t="s">
        <v>65</v>
      </c>
    </row>
    <row r="2197" spans="1:25" x14ac:dyDescent="0.25">
      <c r="A2197">
        <v>10401</v>
      </c>
      <c r="B2197">
        <v>49</v>
      </c>
      <c r="C2197" t="s">
        <v>77</v>
      </c>
      <c r="D2197">
        <v>1</v>
      </c>
      <c r="E2197" t="s">
        <v>3900</v>
      </c>
      <c r="F2197" t="s">
        <v>1880</v>
      </c>
      <c r="G2197" t="s">
        <v>708</v>
      </c>
      <c r="H2197">
        <v>2</v>
      </c>
      <c r="I2197">
        <v>4</v>
      </c>
      <c r="J2197">
        <v>2005</v>
      </c>
      <c r="K2197" t="s">
        <v>29</v>
      </c>
      <c r="L2197">
        <v>99</v>
      </c>
      <c r="M2197" t="s">
        <v>3872</v>
      </c>
      <c r="N2197" t="s">
        <v>153</v>
      </c>
      <c r="O2197" t="s">
        <v>154</v>
      </c>
      <c r="P2197" t="s">
        <v>155</v>
      </c>
      <c r="Q2197" t="s">
        <v>34</v>
      </c>
      <c r="R2197" t="s">
        <v>156</v>
      </c>
      <c r="S2197" t="s">
        <v>157</v>
      </c>
      <c r="T2197" t="s">
        <v>158</v>
      </c>
      <c r="U2197" t="s">
        <v>38</v>
      </c>
      <c r="V2197" t="s">
        <v>39</v>
      </c>
      <c r="W2197" t="s">
        <v>84</v>
      </c>
      <c r="X2197" t="s">
        <v>159</v>
      </c>
      <c r="Y2197" t="s">
        <v>65</v>
      </c>
    </row>
    <row r="2198" spans="1:25" x14ac:dyDescent="0.25">
      <c r="A2198">
        <v>10416</v>
      </c>
      <c r="B2198">
        <v>45</v>
      </c>
      <c r="C2198" t="s">
        <v>77</v>
      </c>
      <c r="D2198">
        <v>2</v>
      </c>
      <c r="E2198" t="s">
        <v>3901</v>
      </c>
      <c r="F2198" t="s">
        <v>1562</v>
      </c>
      <c r="G2198" t="s">
        <v>28</v>
      </c>
      <c r="H2198">
        <v>2</v>
      </c>
      <c r="I2198">
        <v>5</v>
      </c>
      <c r="J2198">
        <v>2005</v>
      </c>
      <c r="K2198" t="s">
        <v>29</v>
      </c>
      <c r="L2198">
        <v>99</v>
      </c>
      <c r="M2198" t="s">
        <v>3872</v>
      </c>
      <c r="N2198" t="s">
        <v>831</v>
      </c>
      <c r="O2198" t="s">
        <v>832</v>
      </c>
      <c r="P2198" t="s">
        <v>833</v>
      </c>
      <c r="Q2198" t="s">
        <v>34</v>
      </c>
      <c r="R2198" t="s">
        <v>834</v>
      </c>
      <c r="S2198" t="s">
        <v>34</v>
      </c>
      <c r="T2198" t="s">
        <v>835</v>
      </c>
      <c r="U2198" t="s">
        <v>396</v>
      </c>
      <c r="V2198" t="s">
        <v>52</v>
      </c>
      <c r="W2198" t="s">
        <v>836</v>
      </c>
      <c r="X2198" t="s">
        <v>837</v>
      </c>
      <c r="Y2198" t="s">
        <v>65</v>
      </c>
    </row>
    <row r="2199" spans="1:25" x14ac:dyDescent="0.25">
      <c r="A2199">
        <v>10108</v>
      </c>
      <c r="B2199">
        <v>27</v>
      </c>
      <c r="C2199" t="s">
        <v>3902</v>
      </c>
      <c r="D2199">
        <v>13</v>
      </c>
      <c r="E2199" t="s">
        <v>3903</v>
      </c>
      <c r="F2199" t="s">
        <v>775</v>
      </c>
      <c r="G2199" t="s">
        <v>28</v>
      </c>
      <c r="H2199">
        <v>1</v>
      </c>
      <c r="I2199">
        <v>3</v>
      </c>
      <c r="J2199">
        <v>2003</v>
      </c>
      <c r="K2199" t="s">
        <v>29</v>
      </c>
      <c r="L2199">
        <v>40</v>
      </c>
      <c r="M2199" t="s">
        <v>3904</v>
      </c>
      <c r="N2199" t="s">
        <v>777</v>
      </c>
      <c r="O2199" t="s">
        <v>778</v>
      </c>
      <c r="P2199" t="s">
        <v>779</v>
      </c>
      <c r="Q2199" t="s">
        <v>34</v>
      </c>
      <c r="R2199" t="s">
        <v>780</v>
      </c>
      <c r="S2199" t="s">
        <v>34</v>
      </c>
      <c r="T2199" t="s">
        <v>781</v>
      </c>
      <c r="U2199" t="s">
        <v>782</v>
      </c>
      <c r="V2199" t="s">
        <v>307</v>
      </c>
      <c r="W2199" t="s">
        <v>783</v>
      </c>
      <c r="X2199" t="s">
        <v>784</v>
      </c>
      <c r="Y2199" t="s">
        <v>42</v>
      </c>
    </row>
    <row r="2200" spans="1:25" x14ac:dyDescent="0.25">
      <c r="A2200">
        <v>10122</v>
      </c>
      <c r="B2200">
        <v>31</v>
      </c>
      <c r="C2200" t="s">
        <v>3905</v>
      </c>
      <c r="D2200">
        <v>17</v>
      </c>
      <c r="E2200" t="s">
        <v>3906</v>
      </c>
      <c r="F2200" t="s">
        <v>786</v>
      </c>
      <c r="G2200" t="s">
        <v>28</v>
      </c>
      <c r="H2200">
        <v>2</v>
      </c>
      <c r="I2200">
        <v>5</v>
      </c>
      <c r="J2200">
        <v>2003</v>
      </c>
      <c r="K2200" t="s">
        <v>29</v>
      </c>
      <c r="L2200">
        <v>40</v>
      </c>
      <c r="M2200" t="s">
        <v>3904</v>
      </c>
      <c r="N2200" t="s">
        <v>787</v>
      </c>
      <c r="O2200" t="s">
        <v>788</v>
      </c>
      <c r="P2200" t="s">
        <v>789</v>
      </c>
      <c r="Q2200" t="s">
        <v>34</v>
      </c>
      <c r="R2200" t="s">
        <v>790</v>
      </c>
      <c r="S2200" t="s">
        <v>34</v>
      </c>
      <c r="T2200" t="s">
        <v>791</v>
      </c>
      <c r="U2200" t="s">
        <v>51</v>
      </c>
      <c r="V2200" t="s">
        <v>52</v>
      </c>
      <c r="W2200" t="s">
        <v>792</v>
      </c>
      <c r="X2200" t="s">
        <v>793</v>
      </c>
      <c r="Y2200" t="s">
        <v>42</v>
      </c>
    </row>
    <row r="2201" spans="1:25" x14ac:dyDescent="0.25">
      <c r="A2201">
        <v>10135</v>
      </c>
      <c r="B2201">
        <v>33</v>
      </c>
      <c r="C2201" t="s">
        <v>3907</v>
      </c>
      <c r="D2201">
        <v>14</v>
      </c>
      <c r="E2201" t="s">
        <v>3908</v>
      </c>
      <c r="F2201" t="s">
        <v>795</v>
      </c>
      <c r="G2201" t="s">
        <v>28</v>
      </c>
      <c r="H2201">
        <v>3</v>
      </c>
      <c r="I2201">
        <v>7</v>
      </c>
      <c r="J2201">
        <v>2003</v>
      </c>
      <c r="K2201" t="s">
        <v>29</v>
      </c>
      <c r="L2201">
        <v>40</v>
      </c>
      <c r="M2201" t="s">
        <v>3904</v>
      </c>
      <c r="N2201" t="s">
        <v>417</v>
      </c>
      <c r="O2201" t="s">
        <v>418</v>
      </c>
      <c r="P2201" t="s">
        <v>419</v>
      </c>
      <c r="Q2201" t="s">
        <v>34</v>
      </c>
      <c r="R2201" t="s">
        <v>420</v>
      </c>
      <c r="S2201" t="s">
        <v>73</v>
      </c>
      <c r="T2201" t="s">
        <v>167</v>
      </c>
      <c r="U2201" t="s">
        <v>38</v>
      </c>
      <c r="V2201" t="s">
        <v>39</v>
      </c>
      <c r="W2201" t="s">
        <v>421</v>
      </c>
      <c r="X2201" t="s">
        <v>422</v>
      </c>
      <c r="Y2201" t="s">
        <v>42</v>
      </c>
    </row>
    <row r="2202" spans="1:25" x14ac:dyDescent="0.25">
      <c r="A2202">
        <v>10145</v>
      </c>
      <c r="B2202">
        <v>31</v>
      </c>
      <c r="C2202" t="s">
        <v>3909</v>
      </c>
      <c r="D2202">
        <v>1</v>
      </c>
      <c r="E2202" t="s">
        <v>3910</v>
      </c>
      <c r="F2202" t="s">
        <v>68</v>
      </c>
      <c r="G2202" t="s">
        <v>28</v>
      </c>
      <c r="H2202">
        <v>3</v>
      </c>
      <c r="I2202">
        <v>8</v>
      </c>
      <c r="J2202">
        <v>2003</v>
      </c>
      <c r="K2202" t="s">
        <v>29</v>
      </c>
      <c r="L2202">
        <v>40</v>
      </c>
      <c r="M2202" t="s">
        <v>3904</v>
      </c>
      <c r="N2202" t="s">
        <v>69</v>
      </c>
      <c r="O2202" t="s">
        <v>70</v>
      </c>
      <c r="P2202" t="s">
        <v>71</v>
      </c>
      <c r="Q2202" t="s">
        <v>34</v>
      </c>
      <c r="R2202" t="s">
        <v>72</v>
      </c>
      <c r="S2202" t="s">
        <v>73</v>
      </c>
      <c r="T2202" t="s">
        <v>74</v>
      </c>
      <c r="U2202" t="s">
        <v>38</v>
      </c>
      <c r="V2202" t="s">
        <v>39</v>
      </c>
      <c r="W2202" t="s">
        <v>75</v>
      </c>
      <c r="X2202" t="s">
        <v>76</v>
      </c>
      <c r="Y2202" t="s">
        <v>42</v>
      </c>
    </row>
    <row r="2203" spans="1:25" x14ac:dyDescent="0.25">
      <c r="A2203">
        <v>10159</v>
      </c>
      <c r="B2203">
        <v>35</v>
      </c>
      <c r="C2203" t="s">
        <v>3911</v>
      </c>
      <c r="D2203">
        <v>9</v>
      </c>
      <c r="E2203" t="s">
        <v>3912</v>
      </c>
      <c r="F2203" t="s">
        <v>79</v>
      </c>
      <c r="G2203" t="s">
        <v>28</v>
      </c>
      <c r="H2203">
        <v>4</v>
      </c>
      <c r="I2203">
        <v>10</v>
      </c>
      <c r="J2203">
        <v>2003</v>
      </c>
      <c r="K2203" t="s">
        <v>29</v>
      </c>
      <c r="L2203">
        <v>40</v>
      </c>
      <c r="M2203" t="s">
        <v>3904</v>
      </c>
      <c r="N2203" t="s">
        <v>80</v>
      </c>
      <c r="O2203" t="s">
        <v>81</v>
      </c>
      <c r="P2203" t="s">
        <v>82</v>
      </c>
      <c r="Q2203" t="s">
        <v>34</v>
      </c>
      <c r="R2203" t="s">
        <v>83</v>
      </c>
      <c r="S2203" t="s">
        <v>73</v>
      </c>
      <c r="T2203" t="s">
        <v>34</v>
      </c>
      <c r="U2203" t="s">
        <v>38</v>
      </c>
      <c r="V2203" t="s">
        <v>39</v>
      </c>
      <c r="W2203" t="s">
        <v>84</v>
      </c>
      <c r="X2203" t="s">
        <v>76</v>
      </c>
      <c r="Y2203" t="s">
        <v>42</v>
      </c>
    </row>
    <row r="2204" spans="1:25" x14ac:dyDescent="0.25">
      <c r="A2204">
        <v>10169</v>
      </c>
      <c r="B2204">
        <v>26</v>
      </c>
      <c r="C2204" t="s">
        <v>3913</v>
      </c>
      <c r="D2204">
        <v>9</v>
      </c>
      <c r="E2204" t="s">
        <v>3914</v>
      </c>
      <c r="F2204" t="s">
        <v>800</v>
      </c>
      <c r="G2204" t="s">
        <v>28</v>
      </c>
      <c r="H2204">
        <v>4</v>
      </c>
      <c r="I2204">
        <v>11</v>
      </c>
      <c r="J2204">
        <v>2003</v>
      </c>
      <c r="K2204" t="s">
        <v>29</v>
      </c>
      <c r="L2204">
        <v>40</v>
      </c>
      <c r="M2204" t="s">
        <v>3904</v>
      </c>
      <c r="N2204" t="s">
        <v>448</v>
      </c>
      <c r="O2204" t="s">
        <v>449</v>
      </c>
      <c r="P2204" t="s">
        <v>450</v>
      </c>
      <c r="Q2204" t="s">
        <v>451</v>
      </c>
      <c r="R2204" t="s">
        <v>452</v>
      </c>
      <c r="S2204" t="s">
        <v>238</v>
      </c>
      <c r="T2204" t="s">
        <v>453</v>
      </c>
      <c r="U2204" t="s">
        <v>139</v>
      </c>
      <c r="V2204" t="s">
        <v>140</v>
      </c>
      <c r="W2204" t="s">
        <v>454</v>
      </c>
      <c r="X2204" t="s">
        <v>455</v>
      </c>
      <c r="Y2204" t="s">
        <v>42</v>
      </c>
    </row>
    <row r="2205" spans="1:25" x14ac:dyDescent="0.25">
      <c r="A2205">
        <v>10180</v>
      </c>
      <c r="B2205">
        <v>34</v>
      </c>
      <c r="C2205" t="s">
        <v>3915</v>
      </c>
      <c r="D2205">
        <v>4</v>
      </c>
      <c r="E2205" t="s">
        <v>3916</v>
      </c>
      <c r="F2205" t="s">
        <v>97</v>
      </c>
      <c r="G2205" t="s">
        <v>28</v>
      </c>
      <c r="H2205">
        <v>4</v>
      </c>
      <c r="I2205">
        <v>11</v>
      </c>
      <c r="J2205">
        <v>2003</v>
      </c>
      <c r="K2205" t="s">
        <v>29</v>
      </c>
      <c r="L2205">
        <v>40</v>
      </c>
      <c r="M2205" t="s">
        <v>3904</v>
      </c>
      <c r="N2205" t="s">
        <v>98</v>
      </c>
      <c r="O2205" t="s">
        <v>99</v>
      </c>
      <c r="P2205" t="s">
        <v>100</v>
      </c>
      <c r="Q2205" t="s">
        <v>34</v>
      </c>
      <c r="R2205" t="s">
        <v>101</v>
      </c>
      <c r="S2205" t="s">
        <v>34</v>
      </c>
      <c r="T2205" t="s">
        <v>102</v>
      </c>
      <c r="U2205" t="s">
        <v>51</v>
      </c>
      <c r="V2205" t="s">
        <v>52</v>
      </c>
      <c r="W2205" t="s">
        <v>103</v>
      </c>
      <c r="X2205" t="s">
        <v>104</v>
      </c>
      <c r="Y2205" t="s">
        <v>42</v>
      </c>
    </row>
    <row r="2206" spans="1:25" x14ac:dyDescent="0.25">
      <c r="A2206">
        <v>10190</v>
      </c>
      <c r="B2206">
        <v>46</v>
      </c>
      <c r="C2206" t="s">
        <v>3917</v>
      </c>
      <c r="D2206">
        <v>1</v>
      </c>
      <c r="E2206" t="s">
        <v>3918</v>
      </c>
      <c r="F2206" t="s">
        <v>3119</v>
      </c>
      <c r="G2206" t="s">
        <v>28</v>
      </c>
      <c r="H2206">
        <v>4</v>
      </c>
      <c r="I2206">
        <v>11</v>
      </c>
      <c r="J2206">
        <v>2003</v>
      </c>
      <c r="K2206" t="s">
        <v>29</v>
      </c>
      <c r="L2206">
        <v>40</v>
      </c>
      <c r="M2206" t="s">
        <v>3904</v>
      </c>
      <c r="N2206" t="s">
        <v>268</v>
      </c>
      <c r="O2206" t="s">
        <v>269</v>
      </c>
      <c r="P2206" t="s">
        <v>270</v>
      </c>
      <c r="Q2206" t="s">
        <v>34</v>
      </c>
      <c r="R2206" t="s">
        <v>271</v>
      </c>
      <c r="S2206" t="s">
        <v>34</v>
      </c>
      <c r="T2206" t="s">
        <v>272</v>
      </c>
      <c r="U2206" t="s">
        <v>273</v>
      </c>
      <c r="V2206" t="s">
        <v>52</v>
      </c>
      <c r="W2206" t="s">
        <v>274</v>
      </c>
      <c r="X2206" t="s">
        <v>275</v>
      </c>
      <c r="Y2206" t="s">
        <v>42</v>
      </c>
    </row>
    <row r="2207" spans="1:25" x14ac:dyDescent="0.25">
      <c r="A2207">
        <v>10211</v>
      </c>
      <c r="B2207">
        <v>41</v>
      </c>
      <c r="C2207" t="s">
        <v>3335</v>
      </c>
      <c r="D2207">
        <v>9</v>
      </c>
      <c r="E2207" t="s">
        <v>3919</v>
      </c>
      <c r="F2207" t="s">
        <v>123</v>
      </c>
      <c r="G2207" t="s">
        <v>28</v>
      </c>
      <c r="H2207">
        <v>1</v>
      </c>
      <c r="I2207">
        <v>1</v>
      </c>
      <c r="J2207">
        <v>2004</v>
      </c>
      <c r="K2207" t="s">
        <v>29</v>
      </c>
      <c r="L2207">
        <v>40</v>
      </c>
      <c r="M2207" t="s">
        <v>3904</v>
      </c>
      <c r="N2207" t="s">
        <v>124</v>
      </c>
      <c r="O2207" t="s">
        <v>125</v>
      </c>
      <c r="P2207" t="s">
        <v>126</v>
      </c>
      <c r="Q2207" t="s">
        <v>34</v>
      </c>
      <c r="R2207" t="s">
        <v>61</v>
      </c>
      <c r="S2207" t="s">
        <v>34</v>
      </c>
      <c r="T2207" t="s">
        <v>127</v>
      </c>
      <c r="U2207" t="s">
        <v>51</v>
      </c>
      <c r="V2207" t="s">
        <v>52</v>
      </c>
      <c r="W2207" t="s">
        <v>128</v>
      </c>
      <c r="X2207" t="s">
        <v>129</v>
      </c>
      <c r="Y2207" t="s">
        <v>42</v>
      </c>
    </row>
    <row r="2208" spans="1:25" x14ac:dyDescent="0.25">
      <c r="A2208">
        <v>10224</v>
      </c>
      <c r="B2208">
        <v>43</v>
      </c>
      <c r="C2208" t="s">
        <v>3920</v>
      </c>
      <c r="D2208">
        <v>2</v>
      </c>
      <c r="E2208" t="s">
        <v>3921</v>
      </c>
      <c r="F2208" t="s">
        <v>1002</v>
      </c>
      <c r="G2208" t="s">
        <v>28</v>
      </c>
      <c r="H2208">
        <v>1</v>
      </c>
      <c r="I2208">
        <v>2</v>
      </c>
      <c r="J2208">
        <v>2004</v>
      </c>
      <c r="K2208" t="s">
        <v>29</v>
      </c>
      <c r="L2208">
        <v>40</v>
      </c>
      <c r="M2208" t="s">
        <v>3904</v>
      </c>
      <c r="N2208" t="s">
        <v>98</v>
      </c>
      <c r="O2208" t="s">
        <v>99</v>
      </c>
      <c r="P2208" t="s">
        <v>100</v>
      </c>
      <c r="Q2208" t="s">
        <v>34</v>
      </c>
      <c r="R2208" t="s">
        <v>101</v>
      </c>
      <c r="S2208" t="s">
        <v>34</v>
      </c>
      <c r="T2208" t="s">
        <v>102</v>
      </c>
      <c r="U2208" t="s">
        <v>51</v>
      </c>
      <c r="V2208" t="s">
        <v>52</v>
      </c>
      <c r="W2208" t="s">
        <v>103</v>
      </c>
      <c r="X2208" t="s">
        <v>104</v>
      </c>
      <c r="Y2208" t="s">
        <v>42</v>
      </c>
    </row>
    <row r="2209" spans="1:25" x14ac:dyDescent="0.25">
      <c r="A2209">
        <v>10237</v>
      </c>
      <c r="B2209">
        <v>26</v>
      </c>
      <c r="C2209" t="s">
        <v>3907</v>
      </c>
      <c r="D2209">
        <v>2</v>
      </c>
      <c r="E2209" t="s">
        <v>3922</v>
      </c>
      <c r="F2209" t="s">
        <v>144</v>
      </c>
      <c r="G2209" t="s">
        <v>28</v>
      </c>
      <c r="H2209">
        <v>2</v>
      </c>
      <c r="I2209">
        <v>4</v>
      </c>
      <c r="J2209">
        <v>2004</v>
      </c>
      <c r="K2209" t="s">
        <v>29</v>
      </c>
      <c r="L2209">
        <v>40</v>
      </c>
      <c r="M2209" t="s">
        <v>3904</v>
      </c>
      <c r="N2209" t="s">
        <v>145</v>
      </c>
      <c r="O2209" t="s">
        <v>146</v>
      </c>
      <c r="P2209" t="s">
        <v>147</v>
      </c>
      <c r="Q2209" t="s">
        <v>148</v>
      </c>
      <c r="R2209" t="s">
        <v>35</v>
      </c>
      <c r="S2209" t="s">
        <v>36</v>
      </c>
      <c r="T2209" t="s">
        <v>37</v>
      </c>
      <c r="U2209" t="s">
        <v>38</v>
      </c>
      <c r="V2209" t="s">
        <v>39</v>
      </c>
      <c r="W2209" t="s">
        <v>149</v>
      </c>
      <c r="X2209" t="s">
        <v>150</v>
      </c>
      <c r="Y2209" t="s">
        <v>42</v>
      </c>
    </row>
    <row r="2210" spans="1:25" x14ac:dyDescent="0.25">
      <c r="A2210">
        <v>10252</v>
      </c>
      <c r="B2210">
        <v>36</v>
      </c>
      <c r="C2210" t="s">
        <v>3923</v>
      </c>
      <c r="D2210">
        <v>6</v>
      </c>
      <c r="E2210" t="s">
        <v>3924</v>
      </c>
      <c r="F2210" t="s">
        <v>2305</v>
      </c>
      <c r="G2210" t="s">
        <v>28</v>
      </c>
      <c r="H2210">
        <v>2</v>
      </c>
      <c r="I2210">
        <v>5</v>
      </c>
      <c r="J2210">
        <v>2004</v>
      </c>
      <c r="K2210" t="s">
        <v>29</v>
      </c>
      <c r="L2210">
        <v>40</v>
      </c>
      <c r="M2210" t="s">
        <v>3904</v>
      </c>
      <c r="N2210" t="s">
        <v>124</v>
      </c>
      <c r="O2210" t="s">
        <v>125</v>
      </c>
      <c r="P2210" t="s">
        <v>126</v>
      </c>
      <c r="Q2210" t="s">
        <v>34</v>
      </c>
      <c r="R2210" t="s">
        <v>61</v>
      </c>
      <c r="S2210" t="s">
        <v>34</v>
      </c>
      <c r="T2210" t="s">
        <v>127</v>
      </c>
      <c r="U2210" t="s">
        <v>51</v>
      </c>
      <c r="V2210" t="s">
        <v>52</v>
      </c>
      <c r="W2210" t="s">
        <v>128</v>
      </c>
      <c r="X2210" t="s">
        <v>129</v>
      </c>
      <c r="Y2210" t="s">
        <v>42</v>
      </c>
    </row>
    <row r="2211" spans="1:25" x14ac:dyDescent="0.25">
      <c r="A2211">
        <v>10264</v>
      </c>
      <c r="B2211">
        <v>20</v>
      </c>
      <c r="C2211" t="s">
        <v>3925</v>
      </c>
      <c r="D2211">
        <v>4</v>
      </c>
      <c r="E2211" t="s">
        <v>3926</v>
      </c>
      <c r="F2211" t="s">
        <v>2446</v>
      </c>
      <c r="G2211" t="s">
        <v>28</v>
      </c>
      <c r="H2211">
        <v>2</v>
      </c>
      <c r="I2211">
        <v>6</v>
      </c>
      <c r="J2211">
        <v>2004</v>
      </c>
      <c r="K2211" t="s">
        <v>29</v>
      </c>
      <c r="L2211">
        <v>40</v>
      </c>
      <c r="M2211" t="s">
        <v>3904</v>
      </c>
      <c r="N2211" t="s">
        <v>656</v>
      </c>
      <c r="O2211" t="s">
        <v>657</v>
      </c>
      <c r="P2211" t="s">
        <v>658</v>
      </c>
      <c r="Q2211" t="s">
        <v>34</v>
      </c>
      <c r="R2211" t="s">
        <v>659</v>
      </c>
      <c r="S2211" t="s">
        <v>185</v>
      </c>
      <c r="T2211" t="s">
        <v>660</v>
      </c>
      <c r="U2211" t="s">
        <v>38</v>
      </c>
      <c r="V2211" t="s">
        <v>39</v>
      </c>
      <c r="W2211" t="s">
        <v>661</v>
      </c>
      <c r="X2211" t="s">
        <v>94</v>
      </c>
      <c r="Y2211" t="s">
        <v>42</v>
      </c>
    </row>
    <row r="2212" spans="1:25" x14ac:dyDescent="0.25">
      <c r="A2212">
        <v>10276</v>
      </c>
      <c r="B2212">
        <v>27</v>
      </c>
      <c r="C2212" t="s">
        <v>3927</v>
      </c>
      <c r="D2212">
        <v>10</v>
      </c>
      <c r="E2212" t="s">
        <v>3928</v>
      </c>
      <c r="F2212" t="s">
        <v>839</v>
      </c>
      <c r="G2212" t="s">
        <v>28</v>
      </c>
      <c r="H2212">
        <v>3</v>
      </c>
      <c r="I2212">
        <v>8</v>
      </c>
      <c r="J2212">
        <v>2004</v>
      </c>
      <c r="K2212" t="s">
        <v>29</v>
      </c>
      <c r="L2212">
        <v>40</v>
      </c>
      <c r="M2212" t="s">
        <v>3904</v>
      </c>
      <c r="N2212" t="s">
        <v>840</v>
      </c>
      <c r="O2212" t="s">
        <v>841</v>
      </c>
      <c r="P2212" t="s">
        <v>842</v>
      </c>
      <c r="Q2212" t="s">
        <v>34</v>
      </c>
      <c r="R2212" t="s">
        <v>441</v>
      </c>
      <c r="S2212" t="s">
        <v>185</v>
      </c>
      <c r="T2212" t="s">
        <v>442</v>
      </c>
      <c r="U2212" t="s">
        <v>38</v>
      </c>
      <c r="V2212" t="s">
        <v>39</v>
      </c>
      <c r="W2212" t="s">
        <v>843</v>
      </c>
      <c r="X2212" t="s">
        <v>844</v>
      </c>
      <c r="Y2212" t="s">
        <v>42</v>
      </c>
    </row>
    <row r="2213" spans="1:25" x14ac:dyDescent="0.25">
      <c r="A2213">
        <v>10285</v>
      </c>
      <c r="B2213">
        <v>37</v>
      </c>
      <c r="C2213" t="s">
        <v>3672</v>
      </c>
      <c r="D2213">
        <v>1</v>
      </c>
      <c r="E2213" t="s">
        <v>3929</v>
      </c>
      <c r="F2213" t="s">
        <v>180</v>
      </c>
      <c r="G2213" t="s">
        <v>28</v>
      </c>
      <c r="H2213">
        <v>3</v>
      </c>
      <c r="I2213">
        <v>8</v>
      </c>
      <c r="J2213">
        <v>2004</v>
      </c>
      <c r="K2213" t="s">
        <v>29</v>
      </c>
      <c r="L2213">
        <v>40</v>
      </c>
      <c r="M2213" t="s">
        <v>3904</v>
      </c>
      <c r="N2213" t="s">
        <v>181</v>
      </c>
      <c r="O2213" t="s">
        <v>182</v>
      </c>
      <c r="P2213" t="s">
        <v>183</v>
      </c>
      <c r="Q2213" t="s">
        <v>34</v>
      </c>
      <c r="R2213" t="s">
        <v>184</v>
      </c>
      <c r="S2213" t="s">
        <v>185</v>
      </c>
      <c r="T2213" t="s">
        <v>186</v>
      </c>
      <c r="U2213" t="s">
        <v>38</v>
      </c>
      <c r="V2213" t="s">
        <v>39</v>
      </c>
      <c r="W2213" t="s">
        <v>187</v>
      </c>
      <c r="X2213" t="s">
        <v>188</v>
      </c>
      <c r="Y2213" t="s">
        <v>42</v>
      </c>
    </row>
    <row r="2214" spans="1:25" x14ac:dyDescent="0.25">
      <c r="A2214">
        <v>10299</v>
      </c>
      <c r="B2214">
        <v>24</v>
      </c>
      <c r="C2214" t="s">
        <v>3335</v>
      </c>
      <c r="D2214">
        <v>4</v>
      </c>
      <c r="E2214" t="s">
        <v>3930</v>
      </c>
      <c r="F2214" t="s">
        <v>190</v>
      </c>
      <c r="G2214" t="s">
        <v>28</v>
      </c>
      <c r="H2214">
        <v>3</v>
      </c>
      <c r="I2214">
        <v>9</v>
      </c>
      <c r="J2214">
        <v>2004</v>
      </c>
      <c r="K2214" t="s">
        <v>29</v>
      </c>
      <c r="L2214">
        <v>40</v>
      </c>
      <c r="M2214" t="s">
        <v>3904</v>
      </c>
      <c r="N2214" t="s">
        <v>191</v>
      </c>
      <c r="O2214" t="s">
        <v>192</v>
      </c>
      <c r="P2214" t="s">
        <v>193</v>
      </c>
      <c r="Q2214" t="s">
        <v>34</v>
      </c>
      <c r="R2214" t="s">
        <v>194</v>
      </c>
      <c r="S2214" t="s">
        <v>34</v>
      </c>
      <c r="T2214" t="s">
        <v>195</v>
      </c>
      <c r="U2214" t="s">
        <v>196</v>
      </c>
      <c r="V2214" t="s">
        <v>52</v>
      </c>
      <c r="W2214" t="s">
        <v>197</v>
      </c>
      <c r="X2214" t="s">
        <v>198</v>
      </c>
      <c r="Y2214" t="s">
        <v>42</v>
      </c>
    </row>
    <row r="2215" spans="1:25" x14ac:dyDescent="0.25">
      <c r="A2215">
        <v>10310</v>
      </c>
      <c r="B2215">
        <v>36</v>
      </c>
      <c r="C2215" t="s">
        <v>1662</v>
      </c>
      <c r="D2215">
        <v>17</v>
      </c>
      <c r="E2215" t="s">
        <v>3931</v>
      </c>
      <c r="F2215" t="s">
        <v>856</v>
      </c>
      <c r="G2215" t="s">
        <v>28</v>
      </c>
      <c r="H2215">
        <v>4</v>
      </c>
      <c r="I2215">
        <v>10</v>
      </c>
      <c r="J2215">
        <v>2004</v>
      </c>
      <c r="K2215" t="s">
        <v>29</v>
      </c>
      <c r="L2215">
        <v>40</v>
      </c>
      <c r="M2215" t="s">
        <v>3904</v>
      </c>
      <c r="N2215" t="s">
        <v>805</v>
      </c>
      <c r="O2215" t="s">
        <v>806</v>
      </c>
      <c r="P2215" t="s">
        <v>807</v>
      </c>
      <c r="Q2215" t="s">
        <v>34</v>
      </c>
      <c r="R2215" t="s">
        <v>808</v>
      </c>
      <c r="S2215" t="s">
        <v>34</v>
      </c>
      <c r="T2215" t="s">
        <v>809</v>
      </c>
      <c r="U2215" t="s">
        <v>810</v>
      </c>
      <c r="V2215" t="s">
        <v>52</v>
      </c>
      <c r="W2215" t="s">
        <v>811</v>
      </c>
      <c r="X2215" t="s">
        <v>812</v>
      </c>
      <c r="Y2215" t="s">
        <v>42</v>
      </c>
    </row>
    <row r="2216" spans="1:25" x14ac:dyDescent="0.25">
      <c r="A2216">
        <v>10319</v>
      </c>
      <c r="B2216">
        <v>29</v>
      </c>
      <c r="C2216" t="s">
        <v>3932</v>
      </c>
      <c r="D2216">
        <v>5</v>
      </c>
      <c r="E2216" t="s">
        <v>3933</v>
      </c>
      <c r="F2216" t="s">
        <v>858</v>
      </c>
      <c r="G2216" t="s">
        <v>28</v>
      </c>
      <c r="H2216">
        <v>4</v>
      </c>
      <c r="I2216">
        <v>11</v>
      </c>
      <c r="J2216">
        <v>2004</v>
      </c>
      <c r="K2216" t="s">
        <v>29</v>
      </c>
      <c r="L2216">
        <v>40</v>
      </c>
      <c r="M2216" t="s">
        <v>3904</v>
      </c>
      <c r="N2216" t="s">
        <v>1011</v>
      </c>
      <c r="O2216" t="s">
        <v>1012</v>
      </c>
      <c r="P2216" t="s">
        <v>1013</v>
      </c>
      <c r="Q2216" t="s">
        <v>1014</v>
      </c>
      <c r="R2216" t="s">
        <v>35</v>
      </c>
      <c r="S2216" t="s">
        <v>36</v>
      </c>
      <c r="T2216" t="s">
        <v>37</v>
      </c>
      <c r="U2216" t="s">
        <v>38</v>
      </c>
      <c r="V2216" t="s">
        <v>39</v>
      </c>
      <c r="W2216" t="s">
        <v>1015</v>
      </c>
      <c r="X2216" t="s">
        <v>1016</v>
      </c>
      <c r="Y2216" t="s">
        <v>42</v>
      </c>
    </row>
    <row r="2217" spans="1:25" x14ac:dyDescent="0.25">
      <c r="A2217">
        <v>10331</v>
      </c>
      <c r="B2217">
        <v>28</v>
      </c>
      <c r="C2217" t="s">
        <v>77</v>
      </c>
      <c r="D2217">
        <v>3</v>
      </c>
      <c r="E2217" t="s">
        <v>3934</v>
      </c>
      <c r="F2217" t="s">
        <v>1337</v>
      </c>
      <c r="G2217" t="s">
        <v>28</v>
      </c>
      <c r="H2217">
        <v>4</v>
      </c>
      <c r="I2217">
        <v>11</v>
      </c>
      <c r="J2217">
        <v>2004</v>
      </c>
      <c r="K2217" t="s">
        <v>29</v>
      </c>
      <c r="L2217">
        <v>40</v>
      </c>
      <c r="M2217" t="s">
        <v>3904</v>
      </c>
      <c r="N2217" t="s">
        <v>494</v>
      </c>
      <c r="O2217" t="s">
        <v>495</v>
      </c>
      <c r="P2217" t="s">
        <v>496</v>
      </c>
      <c r="Q2217" t="s">
        <v>34</v>
      </c>
      <c r="R2217" t="s">
        <v>332</v>
      </c>
      <c r="S2217" t="s">
        <v>214</v>
      </c>
      <c r="T2217" t="s">
        <v>333</v>
      </c>
      <c r="U2217" t="s">
        <v>38</v>
      </c>
      <c r="V2217" t="s">
        <v>39</v>
      </c>
      <c r="W2217" t="s">
        <v>187</v>
      </c>
      <c r="X2217" t="s">
        <v>497</v>
      </c>
      <c r="Y2217" t="s">
        <v>65</v>
      </c>
    </row>
    <row r="2218" spans="1:25" x14ac:dyDescent="0.25">
      <c r="A2218">
        <v>10343</v>
      </c>
      <c r="B2218">
        <v>29</v>
      </c>
      <c r="C2218" t="s">
        <v>77</v>
      </c>
      <c r="D2218">
        <v>5</v>
      </c>
      <c r="E2218" t="s">
        <v>3935</v>
      </c>
      <c r="F2218" t="s">
        <v>220</v>
      </c>
      <c r="G2218" t="s">
        <v>28</v>
      </c>
      <c r="H2218">
        <v>4</v>
      </c>
      <c r="I2218">
        <v>11</v>
      </c>
      <c r="J2218">
        <v>2004</v>
      </c>
      <c r="K2218" t="s">
        <v>29</v>
      </c>
      <c r="L2218">
        <v>40</v>
      </c>
      <c r="M2218" t="s">
        <v>3904</v>
      </c>
      <c r="N2218" t="s">
        <v>46</v>
      </c>
      <c r="O2218" t="s">
        <v>47</v>
      </c>
      <c r="P2218" t="s">
        <v>48</v>
      </c>
      <c r="Q2218" t="s">
        <v>34</v>
      </c>
      <c r="R2218" t="s">
        <v>49</v>
      </c>
      <c r="S2218" t="s">
        <v>34</v>
      </c>
      <c r="T2218" t="s">
        <v>50</v>
      </c>
      <c r="U2218" t="s">
        <v>51</v>
      </c>
      <c r="V2218" t="s">
        <v>52</v>
      </c>
      <c r="W2218" t="s">
        <v>53</v>
      </c>
      <c r="X2218" t="s">
        <v>54</v>
      </c>
      <c r="Y2218" t="s">
        <v>65</v>
      </c>
    </row>
    <row r="2219" spans="1:25" x14ac:dyDescent="0.25">
      <c r="A2219">
        <v>10355</v>
      </c>
      <c r="B2219">
        <v>38</v>
      </c>
      <c r="C2219" t="s">
        <v>3913</v>
      </c>
      <c r="D2219">
        <v>10</v>
      </c>
      <c r="E2219" t="s">
        <v>3936</v>
      </c>
      <c r="F2219" t="s">
        <v>2386</v>
      </c>
      <c r="G2219" t="s">
        <v>28</v>
      </c>
      <c r="H2219">
        <v>4</v>
      </c>
      <c r="I2219">
        <v>12</v>
      </c>
      <c r="J2219">
        <v>2004</v>
      </c>
      <c r="K2219" t="s">
        <v>29</v>
      </c>
      <c r="L2219">
        <v>40</v>
      </c>
      <c r="M2219" t="s">
        <v>3904</v>
      </c>
      <c r="N2219" t="s">
        <v>268</v>
      </c>
      <c r="O2219" t="s">
        <v>269</v>
      </c>
      <c r="P2219" t="s">
        <v>270</v>
      </c>
      <c r="Q2219" t="s">
        <v>34</v>
      </c>
      <c r="R2219" t="s">
        <v>271</v>
      </c>
      <c r="S2219" t="s">
        <v>34</v>
      </c>
      <c r="T2219" t="s">
        <v>272</v>
      </c>
      <c r="U2219" t="s">
        <v>273</v>
      </c>
      <c r="V2219" t="s">
        <v>52</v>
      </c>
      <c r="W2219" t="s">
        <v>274</v>
      </c>
      <c r="X2219" t="s">
        <v>275</v>
      </c>
      <c r="Y2219" t="s">
        <v>42</v>
      </c>
    </row>
    <row r="2220" spans="1:25" x14ac:dyDescent="0.25">
      <c r="A2220">
        <v>10364</v>
      </c>
      <c r="B2220">
        <v>48</v>
      </c>
      <c r="C2220" t="s">
        <v>3923</v>
      </c>
      <c r="D2220">
        <v>1</v>
      </c>
      <c r="E2220" t="s">
        <v>3937</v>
      </c>
      <c r="F2220" t="s">
        <v>865</v>
      </c>
      <c r="G2220" t="s">
        <v>28</v>
      </c>
      <c r="H2220">
        <v>1</v>
      </c>
      <c r="I2220">
        <v>1</v>
      </c>
      <c r="J2220">
        <v>2005</v>
      </c>
      <c r="K2220" t="s">
        <v>29</v>
      </c>
      <c r="L2220">
        <v>40</v>
      </c>
      <c r="M2220" t="s">
        <v>3904</v>
      </c>
      <c r="N2220" t="s">
        <v>787</v>
      </c>
      <c r="O2220" t="s">
        <v>788</v>
      </c>
      <c r="P2220" t="s">
        <v>789</v>
      </c>
      <c r="Q2220" t="s">
        <v>34</v>
      </c>
      <c r="R2220" t="s">
        <v>790</v>
      </c>
      <c r="S2220" t="s">
        <v>34</v>
      </c>
      <c r="T2220" t="s">
        <v>791</v>
      </c>
      <c r="U2220" t="s">
        <v>51</v>
      </c>
      <c r="V2220" t="s">
        <v>52</v>
      </c>
      <c r="W2220" t="s">
        <v>792</v>
      </c>
      <c r="X2220" t="s">
        <v>793</v>
      </c>
      <c r="Y2220" t="s">
        <v>42</v>
      </c>
    </row>
    <row r="2221" spans="1:25" x14ac:dyDescent="0.25">
      <c r="A2221">
        <v>10378</v>
      </c>
      <c r="B2221">
        <v>40</v>
      </c>
      <c r="C2221" t="s">
        <v>3938</v>
      </c>
      <c r="D2221">
        <v>1</v>
      </c>
      <c r="E2221" t="s">
        <v>3939</v>
      </c>
      <c r="F2221" t="s">
        <v>1496</v>
      </c>
      <c r="G2221" t="s">
        <v>28</v>
      </c>
      <c r="H2221">
        <v>1</v>
      </c>
      <c r="I2221">
        <v>2</v>
      </c>
      <c r="J2221">
        <v>2005</v>
      </c>
      <c r="K2221" t="s">
        <v>29</v>
      </c>
      <c r="L2221">
        <v>40</v>
      </c>
      <c r="M2221" t="s">
        <v>3904</v>
      </c>
      <c r="N2221" t="s">
        <v>268</v>
      </c>
      <c r="O2221" t="s">
        <v>269</v>
      </c>
      <c r="P2221" t="s">
        <v>270</v>
      </c>
      <c r="Q2221" t="s">
        <v>34</v>
      </c>
      <c r="R2221" t="s">
        <v>271</v>
      </c>
      <c r="S2221" t="s">
        <v>34</v>
      </c>
      <c r="T2221" t="s">
        <v>272</v>
      </c>
      <c r="U2221" t="s">
        <v>273</v>
      </c>
      <c r="V2221" t="s">
        <v>52</v>
      </c>
      <c r="W2221" t="s">
        <v>274</v>
      </c>
      <c r="X2221" t="s">
        <v>275</v>
      </c>
      <c r="Y2221" t="s">
        <v>65</v>
      </c>
    </row>
    <row r="2222" spans="1:25" x14ac:dyDescent="0.25">
      <c r="A2222">
        <v>10390</v>
      </c>
      <c r="B2222">
        <v>41</v>
      </c>
      <c r="C2222" t="s">
        <v>3320</v>
      </c>
      <c r="D2222">
        <v>11</v>
      </c>
      <c r="E2222" t="s">
        <v>3940</v>
      </c>
      <c r="F2222" t="s">
        <v>1348</v>
      </c>
      <c r="G2222" t="s">
        <v>28</v>
      </c>
      <c r="H2222">
        <v>1</v>
      </c>
      <c r="I2222">
        <v>3</v>
      </c>
      <c r="J2222">
        <v>2005</v>
      </c>
      <c r="K2222" t="s">
        <v>29</v>
      </c>
      <c r="L2222">
        <v>40</v>
      </c>
      <c r="M2222" t="s">
        <v>3904</v>
      </c>
      <c r="N2222" t="s">
        <v>417</v>
      </c>
      <c r="O2222" t="s">
        <v>418</v>
      </c>
      <c r="P2222" t="s">
        <v>419</v>
      </c>
      <c r="Q2222" t="s">
        <v>34</v>
      </c>
      <c r="R2222" t="s">
        <v>420</v>
      </c>
      <c r="S2222" t="s">
        <v>73</v>
      </c>
      <c r="T2222" t="s">
        <v>167</v>
      </c>
      <c r="U2222" t="s">
        <v>38</v>
      </c>
      <c r="V2222" t="s">
        <v>39</v>
      </c>
      <c r="W2222" t="s">
        <v>421</v>
      </c>
      <c r="X2222" t="s">
        <v>422</v>
      </c>
      <c r="Y2222" t="s">
        <v>42</v>
      </c>
    </row>
    <row r="2223" spans="1:25" x14ac:dyDescent="0.25">
      <c r="A2223">
        <v>10403</v>
      </c>
      <c r="B2223">
        <v>30</v>
      </c>
      <c r="C2223" t="s">
        <v>3907</v>
      </c>
      <c r="D2223">
        <v>2</v>
      </c>
      <c r="E2223" t="s">
        <v>3941</v>
      </c>
      <c r="F2223" t="s">
        <v>256</v>
      </c>
      <c r="G2223" t="s">
        <v>28</v>
      </c>
      <c r="H2223">
        <v>2</v>
      </c>
      <c r="I2223">
        <v>4</v>
      </c>
      <c r="J2223">
        <v>2005</v>
      </c>
      <c r="K2223" t="s">
        <v>29</v>
      </c>
      <c r="L2223">
        <v>40</v>
      </c>
      <c r="M2223" t="s">
        <v>3904</v>
      </c>
      <c r="N2223" t="s">
        <v>257</v>
      </c>
      <c r="O2223" t="s">
        <v>258</v>
      </c>
      <c r="P2223" t="s">
        <v>259</v>
      </c>
      <c r="Q2223" t="s">
        <v>34</v>
      </c>
      <c r="R2223" t="s">
        <v>260</v>
      </c>
      <c r="S2223" t="s">
        <v>34</v>
      </c>
      <c r="T2223" t="s">
        <v>261</v>
      </c>
      <c r="U2223" t="s">
        <v>262</v>
      </c>
      <c r="V2223" t="s">
        <v>52</v>
      </c>
      <c r="W2223" t="s">
        <v>263</v>
      </c>
      <c r="X2223" t="s">
        <v>264</v>
      </c>
      <c r="Y2223" t="s">
        <v>42</v>
      </c>
    </row>
    <row r="2224" spans="1:25" x14ac:dyDescent="0.25">
      <c r="A2224">
        <v>10104</v>
      </c>
      <c r="B2224">
        <v>35</v>
      </c>
      <c r="C2224" t="s">
        <v>3942</v>
      </c>
      <c r="D2224">
        <v>11</v>
      </c>
      <c r="E2224" t="s">
        <v>3943</v>
      </c>
      <c r="F2224" t="s">
        <v>1026</v>
      </c>
      <c r="G2224" t="s">
        <v>28</v>
      </c>
      <c r="H2224">
        <v>1</v>
      </c>
      <c r="I2224">
        <v>1</v>
      </c>
      <c r="J2224">
        <v>2003</v>
      </c>
      <c r="K2224" t="s">
        <v>957</v>
      </c>
      <c r="L2224">
        <v>54</v>
      </c>
      <c r="M2224" t="s">
        <v>3944</v>
      </c>
      <c r="N2224" t="s">
        <v>268</v>
      </c>
      <c r="O2224" t="s">
        <v>269</v>
      </c>
      <c r="P2224" t="s">
        <v>270</v>
      </c>
      <c r="Q2224" t="s">
        <v>34</v>
      </c>
      <c r="R2224" t="s">
        <v>271</v>
      </c>
      <c r="S2224" t="s">
        <v>34</v>
      </c>
      <c r="T2224" t="s">
        <v>272</v>
      </c>
      <c r="U2224" t="s">
        <v>273</v>
      </c>
      <c r="V2224" t="s">
        <v>52</v>
      </c>
      <c r="W2224" t="s">
        <v>274</v>
      </c>
      <c r="X2224" t="s">
        <v>275</v>
      </c>
      <c r="Y2224" t="s">
        <v>42</v>
      </c>
    </row>
    <row r="2225" spans="1:25" x14ac:dyDescent="0.25">
      <c r="A2225">
        <v>10114</v>
      </c>
      <c r="B2225">
        <v>28</v>
      </c>
      <c r="C2225" t="s">
        <v>3945</v>
      </c>
      <c r="D2225">
        <v>2</v>
      </c>
      <c r="E2225" t="s">
        <v>3946</v>
      </c>
      <c r="F2225" t="s">
        <v>712</v>
      </c>
      <c r="G2225" t="s">
        <v>28</v>
      </c>
      <c r="H2225">
        <v>2</v>
      </c>
      <c r="I2225">
        <v>4</v>
      </c>
      <c r="J2225">
        <v>2003</v>
      </c>
      <c r="K2225" t="s">
        <v>957</v>
      </c>
      <c r="L2225">
        <v>54</v>
      </c>
      <c r="M2225" t="s">
        <v>3944</v>
      </c>
      <c r="N2225" t="s">
        <v>713</v>
      </c>
      <c r="O2225" t="s">
        <v>714</v>
      </c>
      <c r="P2225" t="s">
        <v>715</v>
      </c>
      <c r="Q2225" t="s">
        <v>34</v>
      </c>
      <c r="R2225" t="s">
        <v>61</v>
      </c>
      <c r="S2225" t="s">
        <v>34</v>
      </c>
      <c r="T2225" t="s">
        <v>716</v>
      </c>
      <c r="U2225" t="s">
        <v>51</v>
      </c>
      <c r="V2225" t="s">
        <v>52</v>
      </c>
      <c r="W2225" t="s">
        <v>717</v>
      </c>
      <c r="X2225" t="s">
        <v>718</v>
      </c>
      <c r="Y2225" t="s">
        <v>42</v>
      </c>
    </row>
    <row r="2226" spans="1:25" x14ac:dyDescent="0.25">
      <c r="A2226">
        <v>10127</v>
      </c>
      <c r="B2226">
        <v>45</v>
      </c>
      <c r="C2226" t="s">
        <v>3947</v>
      </c>
      <c r="D2226">
        <v>13</v>
      </c>
      <c r="E2226" t="s">
        <v>3948</v>
      </c>
      <c r="F2226" t="s">
        <v>884</v>
      </c>
      <c r="G2226" t="s">
        <v>28</v>
      </c>
      <c r="H2226">
        <v>2</v>
      </c>
      <c r="I2226">
        <v>6</v>
      </c>
      <c r="J2226">
        <v>2003</v>
      </c>
      <c r="K2226" t="s">
        <v>957</v>
      </c>
      <c r="L2226">
        <v>54</v>
      </c>
      <c r="M2226" t="s">
        <v>3944</v>
      </c>
      <c r="N2226" t="s">
        <v>885</v>
      </c>
      <c r="O2226" t="s">
        <v>886</v>
      </c>
      <c r="P2226" t="s">
        <v>887</v>
      </c>
      <c r="Q2226" t="s">
        <v>888</v>
      </c>
      <c r="R2226" t="s">
        <v>35</v>
      </c>
      <c r="S2226" t="s">
        <v>36</v>
      </c>
      <c r="T2226" t="s">
        <v>37</v>
      </c>
      <c r="U2226" t="s">
        <v>38</v>
      </c>
      <c r="V2226" t="s">
        <v>39</v>
      </c>
      <c r="W2226" t="s">
        <v>75</v>
      </c>
      <c r="X2226" t="s">
        <v>889</v>
      </c>
      <c r="Y2226" t="s">
        <v>42</v>
      </c>
    </row>
    <row r="2227" spans="1:25" x14ac:dyDescent="0.25">
      <c r="A2227">
        <v>10141</v>
      </c>
      <c r="B2227">
        <v>24</v>
      </c>
      <c r="C2227" t="s">
        <v>3949</v>
      </c>
      <c r="D2227">
        <v>7</v>
      </c>
      <c r="E2227" t="s">
        <v>3950</v>
      </c>
      <c r="F2227" t="s">
        <v>1177</v>
      </c>
      <c r="G2227" t="s">
        <v>28</v>
      </c>
      <c r="H2227">
        <v>3</v>
      </c>
      <c r="I2227">
        <v>8</v>
      </c>
      <c r="J2227">
        <v>2003</v>
      </c>
      <c r="K2227" t="s">
        <v>957</v>
      </c>
      <c r="L2227">
        <v>54</v>
      </c>
      <c r="M2227" t="s">
        <v>3944</v>
      </c>
      <c r="N2227" t="s">
        <v>866</v>
      </c>
      <c r="O2227" t="s">
        <v>867</v>
      </c>
      <c r="P2227" t="s">
        <v>868</v>
      </c>
      <c r="Q2227" t="s">
        <v>34</v>
      </c>
      <c r="R2227" t="s">
        <v>869</v>
      </c>
      <c r="S2227" t="s">
        <v>34</v>
      </c>
      <c r="T2227" t="s">
        <v>870</v>
      </c>
      <c r="U2227" t="s">
        <v>196</v>
      </c>
      <c r="V2227" t="s">
        <v>52</v>
      </c>
      <c r="W2227" t="s">
        <v>871</v>
      </c>
      <c r="X2227" t="s">
        <v>872</v>
      </c>
      <c r="Y2227" t="s">
        <v>42</v>
      </c>
    </row>
    <row r="2228" spans="1:25" x14ac:dyDescent="0.25">
      <c r="A2228">
        <v>10151</v>
      </c>
      <c r="B2228">
        <v>41</v>
      </c>
      <c r="C2228" t="s">
        <v>3951</v>
      </c>
      <c r="D2228">
        <v>5</v>
      </c>
      <c r="E2228" t="s">
        <v>3952</v>
      </c>
      <c r="F2228" t="s">
        <v>1179</v>
      </c>
      <c r="G2228" t="s">
        <v>28</v>
      </c>
      <c r="H2228">
        <v>3</v>
      </c>
      <c r="I2228">
        <v>9</v>
      </c>
      <c r="J2228">
        <v>2003</v>
      </c>
      <c r="K2228" t="s">
        <v>957</v>
      </c>
      <c r="L2228">
        <v>54</v>
      </c>
      <c r="M2228" t="s">
        <v>3944</v>
      </c>
      <c r="N2228" t="s">
        <v>688</v>
      </c>
      <c r="O2228" t="s">
        <v>689</v>
      </c>
      <c r="P2228" t="s">
        <v>690</v>
      </c>
      <c r="Q2228" t="s">
        <v>34</v>
      </c>
      <c r="R2228" t="s">
        <v>691</v>
      </c>
      <c r="S2228" t="s">
        <v>34</v>
      </c>
      <c r="T2228" t="s">
        <v>692</v>
      </c>
      <c r="U2228" t="s">
        <v>196</v>
      </c>
      <c r="V2228" t="s">
        <v>52</v>
      </c>
      <c r="W2228" t="s">
        <v>693</v>
      </c>
      <c r="X2228" t="s">
        <v>694</v>
      </c>
      <c r="Y2228" t="s">
        <v>42</v>
      </c>
    </row>
    <row r="2229" spans="1:25" x14ac:dyDescent="0.25">
      <c r="A2229">
        <v>10165</v>
      </c>
      <c r="B2229">
        <v>48</v>
      </c>
      <c r="C2229" t="s">
        <v>3949</v>
      </c>
      <c r="D2229">
        <v>14</v>
      </c>
      <c r="E2229" t="s">
        <v>3953</v>
      </c>
      <c r="F2229" t="s">
        <v>895</v>
      </c>
      <c r="G2229" t="s">
        <v>28</v>
      </c>
      <c r="H2229">
        <v>4</v>
      </c>
      <c r="I2229">
        <v>10</v>
      </c>
      <c r="J2229">
        <v>2003</v>
      </c>
      <c r="K2229" t="s">
        <v>957</v>
      </c>
      <c r="L2229">
        <v>54</v>
      </c>
      <c r="M2229" t="s">
        <v>3944</v>
      </c>
      <c r="N2229" t="s">
        <v>302</v>
      </c>
      <c r="O2229" t="s">
        <v>303</v>
      </c>
      <c r="P2229" t="s">
        <v>304</v>
      </c>
      <c r="Q2229" t="s">
        <v>34</v>
      </c>
      <c r="R2229" t="s">
        <v>305</v>
      </c>
      <c r="S2229" t="s">
        <v>34</v>
      </c>
      <c r="T2229" t="s">
        <v>306</v>
      </c>
      <c r="U2229" t="s">
        <v>305</v>
      </c>
      <c r="V2229" t="s">
        <v>307</v>
      </c>
      <c r="W2229" t="s">
        <v>308</v>
      </c>
      <c r="X2229" t="s">
        <v>309</v>
      </c>
      <c r="Y2229" t="s">
        <v>42</v>
      </c>
    </row>
    <row r="2230" spans="1:25" x14ac:dyDescent="0.25">
      <c r="A2230">
        <v>10175</v>
      </c>
      <c r="B2230">
        <v>50</v>
      </c>
      <c r="C2230" t="s">
        <v>3954</v>
      </c>
      <c r="D2230">
        <v>3</v>
      </c>
      <c r="E2230" t="s">
        <v>3955</v>
      </c>
      <c r="F2230" t="s">
        <v>318</v>
      </c>
      <c r="G2230" t="s">
        <v>28</v>
      </c>
      <c r="H2230">
        <v>4</v>
      </c>
      <c r="I2230">
        <v>11</v>
      </c>
      <c r="J2230">
        <v>2003</v>
      </c>
      <c r="K2230" t="s">
        <v>957</v>
      </c>
      <c r="L2230">
        <v>54</v>
      </c>
      <c r="M2230" t="s">
        <v>3944</v>
      </c>
      <c r="N2230" t="s">
        <v>574</v>
      </c>
      <c r="O2230" t="s">
        <v>575</v>
      </c>
      <c r="P2230" t="s">
        <v>576</v>
      </c>
      <c r="Q2230" t="s">
        <v>34</v>
      </c>
      <c r="R2230" t="s">
        <v>577</v>
      </c>
      <c r="S2230" t="s">
        <v>34</v>
      </c>
      <c r="T2230" t="s">
        <v>578</v>
      </c>
      <c r="U2230" t="s">
        <v>262</v>
      </c>
      <c r="V2230" t="s">
        <v>52</v>
      </c>
      <c r="W2230" t="s">
        <v>84</v>
      </c>
      <c r="X2230" t="s">
        <v>579</v>
      </c>
      <c r="Y2230" t="s">
        <v>65</v>
      </c>
    </row>
    <row r="2231" spans="1:25" x14ac:dyDescent="0.25">
      <c r="A2231">
        <v>10184</v>
      </c>
      <c r="B2231">
        <v>33</v>
      </c>
      <c r="C2231" t="s">
        <v>3956</v>
      </c>
      <c r="D2231">
        <v>8</v>
      </c>
      <c r="E2231" t="s">
        <v>3957</v>
      </c>
      <c r="F2231" t="s">
        <v>602</v>
      </c>
      <c r="G2231" t="s">
        <v>28</v>
      </c>
      <c r="H2231">
        <v>4</v>
      </c>
      <c r="I2231">
        <v>11</v>
      </c>
      <c r="J2231">
        <v>2003</v>
      </c>
      <c r="K2231" t="s">
        <v>957</v>
      </c>
      <c r="L2231">
        <v>54</v>
      </c>
      <c r="M2231" t="s">
        <v>3944</v>
      </c>
      <c r="N2231" t="s">
        <v>1183</v>
      </c>
      <c r="O2231" t="s">
        <v>1184</v>
      </c>
      <c r="P2231" t="s">
        <v>1185</v>
      </c>
      <c r="Q2231" t="s">
        <v>34</v>
      </c>
      <c r="R2231" t="s">
        <v>1186</v>
      </c>
      <c r="S2231" t="s">
        <v>34</v>
      </c>
      <c r="T2231" t="s">
        <v>1187</v>
      </c>
      <c r="U2231" t="s">
        <v>273</v>
      </c>
      <c r="V2231" t="s">
        <v>52</v>
      </c>
      <c r="W2231" t="s">
        <v>1188</v>
      </c>
      <c r="X2231" t="s">
        <v>1189</v>
      </c>
      <c r="Y2231" t="s">
        <v>42</v>
      </c>
    </row>
    <row r="2232" spans="1:25" x14ac:dyDescent="0.25">
      <c r="A2232">
        <v>10195</v>
      </c>
      <c r="B2232">
        <v>32</v>
      </c>
      <c r="C2232" t="s">
        <v>3958</v>
      </c>
      <c r="D2232">
        <v>8</v>
      </c>
      <c r="E2232" t="s">
        <v>3959</v>
      </c>
      <c r="F2232" t="s">
        <v>337</v>
      </c>
      <c r="G2232" t="s">
        <v>28</v>
      </c>
      <c r="H2232">
        <v>4</v>
      </c>
      <c r="I2232">
        <v>11</v>
      </c>
      <c r="J2232">
        <v>2003</v>
      </c>
      <c r="K2232" t="s">
        <v>957</v>
      </c>
      <c r="L2232">
        <v>54</v>
      </c>
      <c r="M2232" t="s">
        <v>3944</v>
      </c>
      <c r="N2232" t="s">
        <v>510</v>
      </c>
      <c r="O2232" t="s">
        <v>511</v>
      </c>
      <c r="P2232" t="s">
        <v>512</v>
      </c>
      <c r="Q2232" t="s">
        <v>34</v>
      </c>
      <c r="R2232" t="s">
        <v>513</v>
      </c>
      <c r="S2232" t="s">
        <v>36</v>
      </c>
      <c r="T2232" t="s">
        <v>514</v>
      </c>
      <c r="U2232" t="s">
        <v>38</v>
      </c>
      <c r="V2232" t="s">
        <v>39</v>
      </c>
      <c r="W2232" t="s">
        <v>149</v>
      </c>
      <c r="X2232" t="s">
        <v>363</v>
      </c>
      <c r="Y2232" t="s">
        <v>42</v>
      </c>
    </row>
    <row r="2233" spans="1:25" x14ac:dyDescent="0.25">
      <c r="A2233">
        <v>10207</v>
      </c>
      <c r="B2233">
        <v>27</v>
      </c>
      <c r="C2233" t="s">
        <v>3960</v>
      </c>
      <c r="D2233">
        <v>9</v>
      </c>
      <c r="E2233" t="s">
        <v>3961</v>
      </c>
      <c r="F2233" t="s">
        <v>736</v>
      </c>
      <c r="G2233" t="s">
        <v>28</v>
      </c>
      <c r="H2233">
        <v>4</v>
      </c>
      <c r="I2233">
        <v>12</v>
      </c>
      <c r="J2233">
        <v>2003</v>
      </c>
      <c r="K2233" t="s">
        <v>957</v>
      </c>
      <c r="L2233">
        <v>54</v>
      </c>
      <c r="M2233" t="s">
        <v>3944</v>
      </c>
      <c r="N2233" t="s">
        <v>737</v>
      </c>
      <c r="O2233" t="s">
        <v>738</v>
      </c>
      <c r="P2233" t="s">
        <v>739</v>
      </c>
      <c r="Q2233" t="s">
        <v>34</v>
      </c>
      <c r="R2233" t="s">
        <v>659</v>
      </c>
      <c r="S2233" t="s">
        <v>185</v>
      </c>
      <c r="T2233" t="s">
        <v>660</v>
      </c>
      <c r="U2233" t="s">
        <v>38</v>
      </c>
      <c r="V2233" t="s">
        <v>39</v>
      </c>
      <c r="W2233" t="s">
        <v>740</v>
      </c>
      <c r="X2233" t="s">
        <v>422</v>
      </c>
      <c r="Y2233" t="s">
        <v>42</v>
      </c>
    </row>
    <row r="2234" spans="1:25" x14ac:dyDescent="0.25">
      <c r="A2234">
        <v>10219</v>
      </c>
      <c r="B2234">
        <v>35</v>
      </c>
      <c r="C2234" t="s">
        <v>3962</v>
      </c>
      <c r="D2234">
        <v>4</v>
      </c>
      <c r="E2234" t="s">
        <v>3963</v>
      </c>
      <c r="F2234" t="s">
        <v>1194</v>
      </c>
      <c r="G2234" t="s">
        <v>28</v>
      </c>
      <c r="H2234">
        <v>1</v>
      </c>
      <c r="I2234">
        <v>2</v>
      </c>
      <c r="J2234">
        <v>2004</v>
      </c>
      <c r="K2234" t="s">
        <v>957</v>
      </c>
      <c r="L2234">
        <v>54</v>
      </c>
      <c r="M2234" t="s">
        <v>3944</v>
      </c>
      <c r="N2234" t="s">
        <v>1195</v>
      </c>
      <c r="O2234" t="s">
        <v>1196</v>
      </c>
      <c r="P2234" t="s">
        <v>1197</v>
      </c>
      <c r="Q2234" t="s">
        <v>34</v>
      </c>
      <c r="R2234" t="s">
        <v>1198</v>
      </c>
      <c r="S2234" t="s">
        <v>73</v>
      </c>
      <c r="T2234" t="s">
        <v>92</v>
      </c>
      <c r="U2234" t="s">
        <v>38</v>
      </c>
      <c r="V2234" t="s">
        <v>39</v>
      </c>
      <c r="W2234" t="s">
        <v>1199</v>
      </c>
      <c r="X2234" t="s">
        <v>705</v>
      </c>
      <c r="Y2234" t="s">
        <v>42</v>
      </c>
    </row>
    <row r="2235" spans="1:25" x14ac:dyDescent="0.25">
      <c r="A2235">
        <v>10229</v>
      </c>
      <c r="B2235">
        <v>23</v>
      </c>
      <c r="C2235" t="s">
        <v>3964</v>
      </c>
      <c r="D2235">
        <v>3</v>
      </c>
      <c r="E2235" t="s">
        <v>3965</v>
      </c>
      <c r="F2235" t="s">
        <v>751</v>
      </c>
      <c r="G2235" t="s">
        <v>28</v>
      </c>
      <c r="H2235">
        <v>1</v>
      </c>
      <c r="I2235">
        <v>3</v>
      </c>
      <c r="J2235">
        <v>2004</v>
      </c>
      <c r="K2235" t="s">
        <v>957</v>
      </c>
      <c r="L2235">
        <v>54</v>
      </c>
      <c r="M2235" t="s">
        <v>3944</v>
      </c>
      <c r="N2235" t="s">
        <v>417</v>
      </c>
      <c r="O2235" t="s">
        <v>418</v>
      </c>
      <c r="P2235" t="s">
        <v>419</v>
      </c>
      <c r="Q2235" t="s">
        <v>34</v>
      </c>
      <c r="R2235" t="s">
        <v>420</v>
      </c>
      <c r="S2235" t="s">
        <v>73</v>
      </c>
      <c r="T2235" t="s">
        <v>167</v>
      </c>
      <c r="U2235" t="s">
        <v>38</v>
      </c>
      <c r="V2235" t="s">
        <v>39</v>
      </c>
      <c r="W2235" t="s">
        <v>421</v>
      </c>
      <c r="X2235" t="s">
        <v>422</v>
      </c>
      <c r="Y2235" t="s">
        <v>42</v>
      </c>
    </row>
    <row r="2236" spans="1:25" x14ac:dyDescent="0.25">
      <c r="A2236">
        <v>10246</v>
      </c>
      <c r="B2236">
        <v>35</v>
      </c>
      <c r="C2236" t="s">
        <v>3966</v>
      </c>
      <c r="D2236">
        <v>7</v>
      </c>
      <c r="E2236" t="s">
        <v>3967</v>
      </c>
      <c r="F2236" t="s">
        <v>920</v>
      </c>
      <c r="G2236" t="s">
        <v>28</v>
      </c>
      <c r="H2236">
        <v>2</v>
      </c>
      <c r="I2236">
        <v>5</v>
      </c>
      <c r="J2236">
        <v>2004</v>
      </c>
      <c r="K2236" t="s">
        <v>957</v>
      </c>
      <c r="L2236">
        <v>54</v>
      </c>
      <c r="M2236" t="s">
        <v>3944</v>
      </c>
      <c r="N2236" t="s">
        <v>268</v>
      </c>
      <c r="O2236" t="s">
        <v>269</v>
      </c>
      <c r="P2236" t="s">
        <v>270</v>
      </c>
      <c r="Q2236" t="s">
        <v>34</v>
      </c>
      <c r="R2236" t="s">
        <v>271</v>
      </c>
      <c r="S2236" t="s">
        <v>34</v>
      </c>
      <c r="T2236" t="s">
        <v>272</v>
      </c>
      <c r="U2236" t="s">
        <v>273</v>
      </c>
      <c r="V2236" t="s">
        <v>52</v>
      </c>
      <c r="W2236" t="s">
        <v>274</v>
      </c>
      <c r="X2236" t="s">
        <v>275</v>
      </c>
      <c r="Y2236" t="s">
        <v>42</v>
      </c>
    </row>
    <row r="2237" spans="1:25" x14ac:dyDescent="0.25">
      <c r="A2237">
        <v>10259</v>
      </c>
      <c r="B2237">
        <v>40</v>
      </c>
      <c r="C2237" t="s">
        <v>3968</v>
      </c>
      <c r="D2237">
        <v>6</v>
      </c>
      <c r="E2237" t="s">
        <v>3969</v>
      </c>
      <c r="F2237" t="s">
        <v>379</v>
      </c>
      <c r="G2237" t="s">
        <v>28</v>
      </c>
      <c r="H2237">
        <v>2</v>
      </c>
      <c r="I2237">
        <v>6</v>
      </c>
      <c r="J2237">
        <v>2004</v>
      </c>
      <c r="K2237" t="s">
        <v>957</v>
      </c>
      <c r="L2237">
        <v>54</v>
      </c>
      <c r="M2237" t="s">
        <v>3944</v>
      </c>
      <c r="N2237" t="s">
        <v>743</v>
      </c>
      <c r="O2237" t="s">
        <v>744</v>
      </c>
      <c r="P2237" t="s">
        <v>745</v>
      </c>
      <c r="Q2237" t="s">
        <v>746</v>
      </c>
      <c r="R2237" t="s">
        <v>305</v>
      </c>
      <c r="S2237" t="s">
        <v>34</v>
      </c>
      <c r="T2237" t="s">
        <v>747</v>
      </c>
      <c r="U2237" t="s">
        <v>305</v>
      </c>
      <c r="V2237" t="s">
        <v>140</v>
      </c>
      <c r="W2237" t="s">
        <v>748</v>
      </c>
      <c r="X2237" t="s">
        <v>749</v>
      </c>
      <c r="Y2237" t="s">
        <v>42</v>
      </c>
    </row>
    <row r="2238" spans="1:25" x14ac:dyDescent="0.25">
      <c r="A2238">
        <v>10271</v>
      </c>
      <c r="B2238">
        <v>35</v>
      </c>
      <c r="C2238" t="s">
        <v>3942</v>
      </c>
      <c r="D2238">
        <v>7</v>
      </c>
      <c r="E2238" t="s">
        <v>3943</v>
      </c>
      <c r="F2238" t="s">
        <v>922</v>
      </c>
      <c r="G2238" t="s">
        <v>28</v>
      </c>
      <c r="H2238">
        <v>3</v>
      </c>
      <c r="I2238">
        <v>7</v>
      </c>
      <c r="J2238">
        <v>2004</v>
      </c>
      <c r="K2238" t="s">
        <v>957</v>
      </c>
      <c r="L2238">
        <v>54</v>
      </c>
      <c r="M2238" t="s">
        <v>3944</v>
      </c>
      <c r="N2238" t="s">
        <v>417</v>
      </c>
      <c r="O2238" t="s">
        <v>418</v>
      </c>
      <c r="P2238" t="s">
        <v>419</v>
      </c>
      <c r="Q2238" t="s">
        <v>34</v>
      </c>
      <c r="R2238" t="s">
        <v>420</v>
      </c>
      <c r="S2238" t="s">
        <v>73</v>
      </c>
      <c r="T2238" t="s">
        <v>167</v>
      </c>
      <c r="U2238" t="s">
        <v>38</v>
      </c>
      <c r="V2238" t="s">
        <v>39</v>
      </c>
      <c r="W2238" t="s">
        <v>421</v>
      </c>
      <c r="X2238" t="s">
        <v>422</v>
      </c>
      <c r="Y2238" t="s">
        <v>42</v>
      </c>
    </row>
    <row r="2239" spans="1:25" x14ac:dyDescent="0.25">
      <c r="A2239">
        <v>10281</v>
      </c>
      <c r="B2239">
        <v>31</v>
      </c>
      <c r="C2239" t="s">
        <v>3962</v>
      </c>
      <c r="D2239">
        <v>3</v>
      </c>
      <c r="E2239" t="s">
        <v>3970</v>
      </c>
      <c r="F2239" t="s">
        <v>756</v>
      </c>
      <c r="G2239" t="s">
        <v>28</v>
      </c>
      <c r="H2239">
        <v>3</v>
      </c>
      <c r="I2239">
        <v>8</v>
      </c>
      <c r="J2239">
        <v>2004</v>
      </c>
      <c r="K2239" t="s">
        <v>957</v>
      </c>
      <c r="L2239">
        <v>54</v>
      </c>
      <c r="M2239" t="s">
        <v>3944</v>
      </c>
      <c r="N2239" t="s">
        <v>210</v>
      </c>
      <c r="O2239" t="s">
        <v>211</v>
      </c>
      <c r="P2239" t="s">
        <v>212</v>
      </c>
      <c r="Q2239" t="s">
        <v>34</v>
      </c>
      <c r="R2239" t="s">
        <v>213</v>
      </c>
      <c r="S2239" t="s">
        <v>214</v>
      </c>
      <c r="T2239" t="s">
        <v>215</v>
      </c>
      <c r="U2239" t="s">
        <v>38</v>
      </c>
      <c r="V2239" t="s">
        <v>39</v>
      </c>
      <c r="W2239" t="s">
        <v>40</v>
      </c>
      <c r="X2239" t="s">
        <v>216</v>
      </c>
      <c r="Y2239" t="s">
        <v>42</v>
      </c>
    </row>
    <row r="2240" spans="1:25" x14ac:dyDescent="0.25">
      <c r="A2240">
        <v>10292</v>
      </c>
      <c r="B2240">
        <v>50</v>
      </c>
      <c r="C2240" t="s">
        <v>3971</v>
      </c>
      <c r="D2240">
        <v>10</v>
      </c>
      <c r="E2240" t="s">
        <v>3972</v>
      </c>
      <c r="F2240" t="s">
        <v>400</v>
      </c>
      <c r="G2240" t="s">
        <v>28</v>
      </c>
      <c r="H2240">
        <v>3</v>
      </c>
      <c r="I2240">
        <v>9</v>
      </c>
      <c r="J2240">
        <v>2004</v>
      </c>
      <c r="K2240" t="s">
        <v>957</v>
      </c>
      <c r="L2240">
        <v>54</v>
      </c>
      <c r="M2240" t="s">
        <v>3944</v>
      </c>
      <c r="N2240" t="s">
        <v>31</v>
      </c>
      <c r="O2240" t="s">
        <v>32</v>
      </c>
      <c r="P2240" t="s">
        <v>33</v>
      </c>
      <c r="Q2240" t="s">
        <v>34</v>
      </c>
      <c r="R2240" t="s">
        <v>35</v>
      </c>
      <c r="S2240" t="s">
        <v>36</v>
      </c>
      <c r="T2240" t="s">
        <v>37</v>
      </c>
      <c r="U2240" t="s">
        <v>38</v>
      </c>
      <c r="V2240" t="s">
        <v>39</v>
      </c>
      <c r="W2240" t="s">
        <v>40</v>
      </c>
      <c r="X2240" t="s">
        <v>41</v>
      </c>
      <c r="Y2240" t="s">
        <v>42</v>
      </c>
    </row>
    <row r="2241" spans="1:25" x14ac:dyDescent="0.25">
      <c r="A2241">
        <v>10305</v>
      </c>
      <c r="B2241">
        <v>40</v>
      </c>
      <c r="C2241" t="s">
        <v>3973</v>
      </c>
      <c r="D2241">
        <v>7</v>
      </c>
      <c r="E2241" t="s">
        <v>3974</v>
      </c>
      <c r="F2241" t="s">
        <v>759</v>
      </c>
      <c r="G2241" t="s">
        <v>28</v>
      </c>
      <c r="H2241">
        <v>4</v>
      </c>
      <c r="I2241">
        <v>10</v>
      </c>
      <c r="J2241">
        <v>2004</v>
      </c>
      <c r="K2241" t="s">
        <v>957</v>
      </c>
      <c r="L2241">
        <v>54</v>
      </c>
      <c r="M2241" t="s">
        <v>3944</v>
      </c>
      <c r="N2241" t="s">
        <v>181</v>
      </c>
      <c r="O2241" t="s">
        <v>182</v>
      </c>
      <c r="P2241" t="s">
        <v>183</v>
      </c>
      <c r="Q2241" t="s">
        <v>34</v>
      </c>
      <c r="R2241" t="s">
        <v>184</v>
      </c>
      <c r="S2241" t="s">
        <v>185</v>
      </c>
      <c r="T2241" t="s">
        <v>186</v>
      </c>
      <c r="U2241" t="s">
        <v>38</v>
      </c>
      <c r="V2241" t="s">
        <v>39</v>
      </c>
      <c r="W2241" t="s">
        <v>187</v>
      </c>
      <c r="X2241" t="s">
        <v>188</v>
      </c>
      <c r="Y2241" t="s">
        <v>42</v>
      </c>
    </row>
    <row r="2242" spans="1:25" x14ac:dyDescent="0.25">
      <c r="A2242">
        <v>10313</v>
      </c>
      <c r="B2242">
        <v>38</v>
      </c>
      <c r="C2242" t="s">
        <v>3975</v>
      </c>
      <c r="D2242">
        <v>1</v>
      </c>
      <c r="E2242" t="s">
        <v>3976</v>
      </c>
      <c r="F2242" t="s">
        <v>761</v>
      </c>
      <c r="G2242" t="s">
        <v>28</v>
      </c>
      <c r="H2242">
        <v>4</v>
      </c>
      <c r="I2242">
        <v>10</v>
      </c>
      <c r="J2242">
        <v>2004</v>
      </c>
      <c r="K2242" t="s">
        <v>957</v>
      </c>
      <c r="L2242">
        <v>54</v>
      </c>
      <c r="M2242" t="s">
        <v>3944</v>
      </c>
      <c r="N2242" t="s">
        <v>347</v>
      </c>
      <c r="O2242" t="s">
        <v>348</v>
      </c>
      <c r="P2242" t="s">
        <v>349</v>
      </c>
      <c r="Q2242" t="s">
        <v>34</v>
      </c>
      <c r="R2242" t="s">
        <v>350</v>
      </c>
      <c r="S2242" t="s">
        <v>351</v>
      </c>
      <c r="T2242" t="s">
        <v>352</v>
      </c>
      <c r="U2242" t="s">
        <v>353</v>
      </c>
      <c r="V2242" t="s">
        <v>39</v>
      </c>
      <c r="W2242" t="s">
        <v>354</v>
      </c>
      <c r="X2242" t="s">
        <v>355</v>
      </c>
      <c r="Y2242" t="s">
        <v>42</v>
      </c>
    </row>
    <row r="2243" spans="1:25" x14ac:dyDescent="0.25">
      <c r="A2243">
        <v>10325</v>
      </c>
      <c r="B2243">
        <v>38</v>
      </c>
      <c r="C2243" t="s">
        <v>77</v>
      </c>
      <c r="D2243">
        <v>3</v>
      </c>
      <c r="E2243" t="s">
        <v>3977</v>
      </c>
      <c r="F2243" t="s">
        <v>676</v>
      </c>
      <c r="G2243" t="s">
        <v>28</v>
      </c>
      <c r="H2243">
        <v>4</v>
      </c>
      <c r="I2243">
        <v>11</v>
      </c>
      <c r="J2243">
        <v>2004</v>
      </c>
      <c r="K2243" t="s">
        <v>957</v>
      </c>
      <c r="L2243">
        <v>54</v>
      </c>
      <c r="M2243" t="s">
        <v>3944</v>
      </c>
      <c r="N2243" t="s">
        <v>201</v>
      </c>
      <c r="O2243" t="s">
        <v>202</v>
      </c>
      <c r="P2243" t="s">
        <v>203</v>
      </c>
      <c r="Q2243" t="s">
        <v>34</v>
      </c>
      <c r="R2243" t="s">
        <v>204</v>
      </c>
      <c r="S2243" t="s">
        <v>34</v>
      </c>
      <c r="T2243" t="s">
        <v>205</v>
      </c>
      <c r="U2243" t="s">
        <v>112</v>
      </c>
      <c r="V2243" t="s">
        <v>52</v>
      </c>
      <c r="W2243" t="s">
        <v>206</v>
      </c>
      <c r="X2243" t="s">
        <v>207</v>
      </c>
      <c r="Y2243" t="s">
        <v>229</v>
      </c>
    </row>
    <row r="2244" spans="1:25" x14ac:dyDescent="0.25">
      <c r="A2244">
        <v>10335</v>
      </c>
      <c r="B2244">
        <v>40</v>
      </c>
      <c r="C2244" t="s">
        <v>3978</v>
      </c>
      <c r="D2244">
        <v>3</v>
      </c>
      <c r="E2244" t="s">
        <v>3979</v>
      </c>
      <c r="F2244" t="s">
        <v>764</v>
      </c>
      <c r="G2244" t="s">
        <v>28</v>
      </c>
      <c r="H2244">
        <v>4</v>
      </c>
      <c r="I2244">
        <v>11</v>
      </c>
      <c r="J2244">
        <v>2004</v>
      </c>
      <c r="K2244" t="s">
        <v>957</v>
      </c>
      <c r="L2244">
        <v>54</v>
      </c>
      <c r="M2244" t="s">
        <v>3944</v>
      </c>
      <c r="N2244" t="s">
        <v>417</v>
      </c>
      <c r="O2244" t="s">
        <v>418</v>
      </c>
      <c r="P2244" t="s">
        <v>419</v>
      </c>
      <c r="Q2244" t="s">
        <v>34</v>
      </c>
      <c r="R2244" t="s">
        <v>420</v>
      </c>
      <c r="S2244" t="s">
        <v>73</v>
      </c>
      <c r="T2244" t="s">
        <v>167</v>
      </c>
      <c r="U2244" t="s">
        <v>38</v>
      </c>
      <c r="V2244" t="s">
        <v>39</v>
      </c>
      <c r="W2244" t="s">
        <v>421</v>
      </c>
      <c r="X2244" t="s">
        <v>422</v>
      </c>
      <c r="Y2244" t="s">
        <v>42</v>
      </c>
    </row>
    <row r="2245" spans="1:25" x14ac:dyDescent="0.25">
      <c r="A2245">
        <v>10349</v>
      </c>
      <c r="B2245">
        <v>33</v>
      </c>
      <c r="C2245" t="s">
        <v>3971</v>
      </c>
      <c r="D2245">
        <v>1</v>
      </c>
      <c r="E2245" t="s">
        <v>3980</v>
      </c>
      <c r="F2245" t="s">
        <v>1117</v>
      </c>
      <c r="G2245" t="s">
        <v>28</v>
      </c>
      <c r="H2245">
        <v>4</v>
      </c>
      <c r="I2245">
        <v>12</v>
      </c>
      <c r="J2245">
        <v>2004</v>
      </c>
      <c r="K2245" t="s">
        <v>957</v>
      </c>
      <c r="L2245">
        <v>54</v>
      </c>
      <c r="M2245" t="s">
        <v>3944</v>
      </c>
      <c r="N2245" t="s">
        <v>885</v>
      </c>
      <c r="O2245" t="s">
        <v>886</v>
      </c>
      <c r="P2245" t="s">
        <v>887</v>
      </c>
      <c r="Q2245" t="s">
        <v>888</v>
      </c>
      <c r="R2245" t="s">
        <v>35</v>
      </c>
      <c r="S2245" t="s">
        <v>36</v>
      </c>
      <c r="T2245" t="s">
        <v>37</v>
      </c>
      <c r="U2245" t="s">
        <v>38</v>
      </c>
      <c r="V2245" t="s">
        <v>39</v>
      </c>
      <c r="W2245" t="s">
        <v>75</v>
      </c>
      <c r="X2245" t="s">
        <v>889</v>
      </c>
      <c r="Y2245" t="s">
        <v>42</v>
      </c>
    </row>
    <row r="2246" spans="1:25" x14ac:dyDescent="0.25">
      <c r="A2246">
        <v>10359</v>
      </c>
      <c r="B2246">
        <v>36</v>
      </c>
      <c r="C2246" t="s">
        <v>77</v>
      </c>
      <c r="D2246">
        <v>3</v>
      </c>
      <c r="E2246" t="s">
        <v>3981</v>
      </c>
      <c r="F2246" t="s">
        <v>685</v>
      </c>
      <c r="G2246" t="s">
        <v>28</v>
      </c>
      <c r="H2246">
        <v>4</v>
      </c>
      <c r="I2246">
        <v>12</v>
      </c>
      <c r="J2246">
        <v>2004</v>
      </c>
      <c r="K2246" t="s">
        <v>957</v>
      </c>
      <c r="L2246">
        <v>54</v>
      </c>
      <c r="M2246" t="s">
        <v>3944</v>
      </c>
      <c r="N2246" t="s">
        <v>46</v>
      </c>
      <c r="O2246" t="s">
        <v>47</v>
      </c>
      <c r="P2246" t="s">
        <v>48</v>
      </c>
      <c r="Q2246" t="s">
        <v>34</v>
      </c>
      <c r="R2246" t="s">
        <v>49</v>
      </c>
      <c r="S2246" t="s">
        <v>34</v>
      </c>
      <c r="T2246" t="s">
        <v>50</v>
      </c>
      <c r="U2246" t="s">
        <v>51</v>
      </c>
      <c r="V2246" t="s">
        <v>52</v>
      </c>
      <c r="W2246" t="s">
        <v>53</v>
      </c>
      <c r="X2246" t="s">
        <v>54</v>
      </c>
      <c r="Y2246" t="s">
        <v>65</v>
      </c>
    </row>
    <row r="2247" spans="1:25" x14ac:dyDescent="0.25">
      <c r="A2247">
        <v>10371</v>
      </c>
      <c r="B2247">
        <v>20</v>
      </c>
      <c r="C2247" t="s">
        <v>2791</v>
      </c>
      <c r="D2247">
        <v>2</v>
      </c>
      <c r="E2247" t="s">
        <v>3982</v>
      </c>
      <c r="F2247" t="s">
        <v>950</v>
      </c>
      <c r="G2247" t="s">
        <v>28</v>
      </c>
      <c r="H2247">
        <v>1</v>
      </c>
      <c r="I2247">
        <v>1</v>
      </c>
      <c r="J2247">
        <v>2005</v>
      </c>
      <c r="K2247" t="s">
        <v>957</v>
      </c>
      <c r="L2247">
        <v>54</v>
      </c>
      <c r="M2247" t="s">
        <v>3944</v>
      </c>
      <c r="N2247" t="s">
        <v>417</v>
      </c>
      <c r="O2247" t="s">
        <v>418</v>
      </c>
      <c r="P2247" t="s">
        <v>419</v>
      </c>
      <c r="Q2247" t="s">
        <v>34</v>
      </c>
      <c r="R2247" t="s">
        <v>420</v>
      </c>
      <c r="S2247" t="s">
        <v>73</v>
      </c>
      <c r="T2247" t="s">
        <v>167</v>
      </c>
      <c r="U2247" t="s">
        <v>38</v>
      </c>
      <c r="V2247" t="s">
        <v>39</v>
      </c>
      <c r="W2247" t="s">
        <v>421</v>
      </c>
      <c r="X2247" t="s">
        <v>422</v>
      </c>
      <c r="Y2247" t="s">
        <v>42</v>
      </c>
    </row>
    <row r="2248" spans="1:25" x14ac:dyDescent="0.25">
      <c r="A2248">
        <v>10383</v>
      </c>
      <c r="B2248">
        <v>32</v>
      </c>
      <c r="C2248" t="s">
        <v>2806</v>
      </c>
      <c r="D2248">
        <v>5</v>
      </c>
      <c r="E2248" t="s">
        <v>3983</v>
      </c>
      <c r="F2248" t="s">
        <v>1764</v>
      </c>
      <c r="G2248" t="s">
        <v>28</v>
      </c>
      <c r="H2248">
        <v>1</v>
      </c>
      <c r="I2248">
        <v>2</v>
      </c>
      <c r="J2248">
        <v>2005</v>
      </c>
      <c r="K2248" t="s">
        <v>957</v>
      </c>
      <c r="L2248">
        <v>54</v>
      </c>
      <c r="M2248" t="s">
        <v>3944</v>
      </c>
      <c r="N2248" t="s">
        <v>268</v>
      </c>
      <c r="O2248" t="s">
        <v>269</v>
      </c>
      <c r="P2248" t="s">
        <v>270</v>
      </c>
      <c r="Q2248" t="s">
        <v>34</v>
      </c>
      <c r="R2248" t="s">
        <v>271</v>
      </c>
      <c r="S2248" t="s">
        <v>34</v>
      </c>
      <c r="T2248" t="s">
        <v>272</v>
      </c>
      <c r="U2248" t="s">
        <v>273</v>
      </c>
      <c r="V2248" t="s">
        <v>52</v>
      </c>
      <c r="W2248" t="s">
        <v>274</v>
      </c>
      <c r="X2248" t="s">
        <v>275</v>
      </c>
      <c r="Y2248" t="s">
        <v>42</v>
      </c>
    </row>
    <row r="2249" spans="1:25" x14ac:dyDescent="0.25">
      <c r="A2249">
        <v>10394</v>
      </c>
      <c r="B2249">
        <v>36</v>
      </c>
      <c r="C2249" t="s">
        <v>3956</v>
      </c>
      <c r="D2249">
        <v>3</v>
      </c>
      <c r="E2249" t="s">
        <v>3984</v>
      </c>
      <c r="F2249" t="s">
        <v>2240</v>
      </c>
      <c r="G2249" t="s">
        <v>28</v>
      </c>
      <c r="H2249">
        <v>1</v>
      </c>
      <c r="I2249">
        <v>3</v>
      </c>
      <c r="J2249">
        <v>2005</v>
      </c>
      <c r="K2249" t="s">
        <v>957</v>
      </c>
      <c r="L2249">
        <v>54</v>
      </c>
      <c r="M2249" t="s">
        <v>3944</v>
      </c>
      <c r="N2249" t="s">
        <v>268</v>
      </c>
      <c r="O2249" t="s">
        <v>269</v>
      </c>
      <c r="P2249" t="s">
        <v>270</v>
      </c>
      <c r="Q2249" t="s">
        <v>34</v>
      </c>
      <c r="R2249" t="s">
        <v>271</v>
      </c>
      <c r="S2249" t="s">
        <v>34</v>
      </c>
      <c r="T2249" t="s">
        <v>272</v>
      </c>
      <c r="U2249" t="s">
        <v>273</v>
      </c>
      <c r="V2249" t="s">
        <v>52</v>
      </c>
      <c r="W2249" t="s">
        <v>274</v>
      </c>
      <c r="X2249" t="s">
        <v>275</v>
      </c>
      <c r="Y2249" t="s">
        <v>42</v>
      </c>
    </row>
    <row r="2250" spans="1:25" x14ac:dyDescent="0.25">
      <c r="A2250">
        <v>10412</v>
      </c>
      <c r="B2250">
        <v>19</v>
      </c>
      <c r="C2250" t="s">
        <v>3966</v>
      </c>
      <c r="D2250">
        <v>7</v>
      </c>
      <c r="E2250" t="s">
        <v>3985</v>
      </c>
      <c r="F2250" t="s">
        <v>1220</v>
      </c>
      <c r="G2250" t="s">
        <v>28</v>
      </c>
      <c r="H2250">
        <v>2</v>
      </c>
      <c r="I2250">
        <v>5</v>
      </c>
      <c r="J2250">
        <v>2005</v>
      </c>
      <c r="K2250" t="s">
        <v>957</v>
      </c>
      <c r="L2250">
        <v>54</v>
      </c>
      <c r="M2250" t="s">
        <v>3944</v>
      </c>
      <c r="N2250" t="s">
        <v>268</v>
      </c>
      <c r="O2250" t="s">
        <v>269</v>
      </c>
      <c r="P2250" t="s">
        <v>270</v>
      </c>
      <c r="Q2250" t="s">
        <v>34</v>
      </c>
      <c r="R2250" t="s">
        <v>271</v>
      </c>
      <c r="S2250" t="s">
        <v>34</v>
      </c>
      <c r="T2250" t="s">
        <v>272</v>
      </c>
      <c r="U2250" t="s">
        <v>273</v>
      </c>
      <c r="V2250" t="s">
        <v>52</v>
      </c>
      <c r="W2250" t="s">
        <v>274</v>
      </c>
      <c r="X2250" t="s">
        <v>275</v>
      </c>
      <c r="Y2250" t="s">
        <v>42</v>
      </c>
    </row>
    <row r="2251" spans="1:25" x14ac:dyDescent="0.25">
      <c r="A2251">
        <v>10425</v>
      </c>
      <c r="B2251">
        <v>11</v>
      </c>
      <c r="C2251" t="s">
        <v>3968</v>
      </c>
      <c r="D2251">
        <v>6</v>
      </c>
      <c r="E2251" t="s">
        <v>3986</v>
      </c>
      <c r="F2251" t="s">
        <v>467</v>
      </c>
      <c r="G2251" t="s">
        <v>468</v>
      </c>
      <c r="H2251">
        <v>2</v>
      </c>
      <c r="I2251">
        <v>5</v>
      </c>
      <c r="J2251">
        <v>2005</v>
      </c>
      <c r="K2251" t="s">
        <v>957</v>
      </c>
      <c r="L2251">
        <v>54</v>
      </c>
      <c r="M2251" t="s">
        <v>3944</v>
      </c>
      <c r="N2251" t="s">
        <v>172</v>
      </c>
      <c r="O2251" t="s">
        <v>173</v>
      </c>
      <c r="P2251" t="s">
        <v>174</v>
      </c>
      <c r="Q2251" t="s">
        <v>34</v>
      </c>
      <c r="R2251" t="s">
        <v>175</v>
      </c>
      <c r="S2251" t="s">
        <v>34</v>
      </c>
      <c r="T2251" t="s">
        <v>176</v>
      </c>
      <c r="U2251" t="s">
        <v>51</v>
      </c>
      <c r="V2251" t="s">
        <v>52</v>
      </c>
      <c r="W2251" t="s">
        <v>177</v>
      </c>
      <c r="X2251" t="s">
        <v>178</v>
      </c>
      <c r="Y2251" t="s">
        <v>42</v>
      </c>
    </row>
    <row r="2252" spans="1:25" x14ac:dyDescent="0.25">
      <c r="A2252">
        <v>10104</v>
      </c>
      <c r="B2252">
        <v>49</v>
      </c>
      <c r="C2252" t="s">
        <v>3987</v>
      </c>
      <c r="D2252">
        <v>4</v>
      </c>
      <c r="E2252" t="s">
        <v>3988</v>
      </c>
      <c r="F2252" t="s">
        <v>1026</v>
      </c>
      <c r="G2252" t="s">
        <v>28</v>
      </c>
      <c r="H2252">
        <v>1</v>
      </c>
      <c r="I2252">
        <v>1</v>
      </c>
      <c r="J2252">
        <v>2003</v>
      </c>
      <c r="K2252" t="s">
        <v>2246</v>
      </c>
      <c r="L2252">
        <v>62</v>
      </c>
      <c r="M2252" t="s">
        <v>3989</v>
      </c>
      <c r="N2252" t="s">
        <v>268</v>
      </c>
      <c r="O2252" t="s">
        <v>269</v>
      </c>
      <c r="P2252" t="s">
        <v>270</v>
      </c>
      <c r="Q2252" t="s">
        <v>34</v>
      </c>
      <c r="R2252" t="s">
        <v>271</v>
      </c>
      <c r="S2252" t="s">
        <v>34</v>
      </c>
      <c r="T2252" t="s">
        <v>272</v>
      </c>
      <c r="U2252" t="s">
        <v>273</v>
      </c>
      <c r="V2252" t="s">
        <v>52</v>
      </c>
      <c r="W2252" t="s">
        <v>274</v>
      </c>
      <c r="X2252" t="s">
        <v>275</v>
      </c>
      <c r="Y2252" t="s">
        <v>65</v>
      </c>
    </row>
    <row r="2253" spans="1:25" x14ac:dyDescent="0.25">
      <c r="A2253">
        <v>10116</v>
      </c>
      <c r="B2253">
        <v>27</v>
      </c>
      <c r="C2253" t="s">
        <v>1114</v>
      </c>
      <c r="D2253">
        <v>1</v>
      </c>
      <c r="E2253" t="s">
        <v>3990</v>
      </c>
      <c r="F2253" t="s">
        <v>3991</v>
      </c>
      <c r="G2253" t="s">
        <v>28</v>
      </c>
      <c r="H2253">
        <v>2</v>
      </c>
      <c r="I2253">
        <v>4</v>
      </c>
      <c r="J2253">
        <v>2003</v>
      </c>
      <c r="K2253" t="s">
        <v>2246</v>
      </c>
      <c r="L2253">
        <v>62</v>
      </c>
      <c r="M2253" t="s">
        <v>3989</v>
      </c>
      <c r="N2253" t="s">
        <v>1543</v>
      </c>
      <c r="O2253" t="s">
        <v>1544</v>
      </c>
      <c r="P2253" t="s">
        <v>1545</v>
      </c>
      <c r="Q2253" t="s">
        <v>34</v>
      </c>
      <c r="R2253" t="s">
        <v>1546</v>
      </c>
      <c r="S2253" t="s">
        <v>34</v>
      </c>
      <c r="T2253" t="s">
        <v>1547</v>
      </c>
      <c r="U2253" t="s">
        <v>643</v>
      </c>
      <c r="V2253" t="s">
        <v>52</v>
      </c>
      <c r="W2253" t="s">
        <v>1548</v>
      </c>
      <c r="X2253" t="s">
        <v>1549</v>
      </c>
      <c r="Y2253" t="s">
        <v>42</v>
      </c>
    </row>
    <row r="2254" spans="1:25" x14ac:dyDescent="0.25">
      <c r="A2254">
        <v>10127</v>
      </c>
      <c r="B2254">
        <v>29</v>
      </c>
      <c r="C2254" t="s">
        <v>3992</v>
      </c>
      <c r="D2254">
        <v>6</v>
      </c>
      <c r="E2254" t="s">
        <v>3993</v>
      </c>
      <c r="F2254" t="s">
        <v>884</v>
      </c>
      <c r="G2254" t="s">
        <v>28</v>
      </c>
      <c r="H2254">
        <v>2</v>
      </c>
      <c r="I2254">
        <v>6</v>
      </c>
      <c r="J2254">
        <v>2003</v>
      </c>
      <c r="K2254" t="s">
        <v>2246</v>
      </c>
      <c r="L2254">
        <v>62</v>
      </c>
      <c r="M2254" t="s">
        <v>3989</v>
      </c>
      <c r="N2254" t="s">
        <v>885</v>
      </c>
      <c r="O2254" t="s">
        <v>886</v>
      </c>
      <c r="P2254" t="s">
        <v>887</v>
      </c>
      <c r="Q2254" t="s">
        <v>888</v>
      </c>
      <c r="R2254" t="s">
        <v>35</v>
      </c>
      <c r="S2254" t="s">
        <v>36</v>
      </c>
      <c r="T2254" t="s">
        <v>37</v>
      </c>
      <c r="U2254" t="s">
        <v>38</v>
      </c>
      <c r="V2254" t="s">
        <v>39</v>
      </c>
      <c r="W2254" t="s">
        <v>75</v>
      </c>
      <c r="X2254" t="s">
        <v>889</v>
      </c>
      <c r="Y2254" t="s">
        <v>42</v>
      </c>
    </row>
    <row r="2255" spans="1:25" x14ac:dyDescent="0.25">
      <c r="A2255">
        <v>10142</v>
      </c>
      <c r="B2255">
        <v>42</v>
      </c>
      <c r="C2255" t="s">
        <v>3994</v>
      </c>
      <c r="D2255">
        <v>16</v>
      </c>
      <c r="E2255" t="s">
        <v>3995</v>
      </c>
      <c r="F2255" t="s">
        <v>891</v>
      </c>
      <c r="G2255" t="s">
        <v>28</v>
      </c>
      <c r="H2255">
        <v>3</v>
      </c>
      <c r="I2255">
        <v>8</v>
      </c>
      <c r="J2255">
        <v>2003</v>
      </c>
      <c r="K2255" t="s">
        <v>2246</v>
      </c>
      <c r="L2255">
        <v>62</v>
      </c>
      <c r="M2255" t="s">
        <v>3989</v>
      </c>
      <c r="N2255" t="s">
        <v>417</v>
      </c>
      <c r="O2255" t="s">
        <v>418</v>
      </c>
      <c r="P2255" t="s">
        <v>419</v>
      </c>
      <c r="Q2255" t="s">
        <v>34</v>
      </c>
      <c r="R2255" t="s">
        <v>420</v>
      </c>
      <c r="S2255" t="s">
        <v>73</v>
      </c>
      <c r="T2255" t="s">
        <v>167</v>
      </c>
      <c r="U2255" t="s">
        <v>38</v>
      </c>
      <c r="V2255" t="s">
        <v>39</v>
      </c>
      <c r="W2255" t="s">
        <v>421</v>
      </c>
      <c r="X2255" t="s">
        <v>422</v>
      </c>
      <c r="Y2255" t="s">
        <v>65</v>
      </c>
    </row>
    <row r="2256" spans="1:25" x14ac:dyDescent="0.25">
      <c r="A2256">
        <v>10152</v>
      </c>
      <c r="B2256">
        <v>33</v>
      </c>
      <c r="C2256" t="s">
        <v>3996</v>
      </c>
      <c r="D2256">
        <v>2</v>
      </c>
      <c r="E2256" t="s">
        <v>3997</v>
      </c>
      <c r="F2256" t="s">
        <v>2506</v>
      </c>
      <c r="G2256" t="s">
        <v>28</v>
      </c>
      <c r="H2256">
        <v>3</v>
      </c>
      <c r="I2256">
        <v>9</v>
      </c>
      <c r="J2256">
        <v>2003</v>
      </c>
      <c r="K2256" t="s">
        <v>2246</v>
      </c>
      <c r="L2256">
        <v>62</v>
      </c>
      <c r="M2256" t="s">
        <v>3989</v>
      </c>
      <c r="N2256" t="s">
        <v>319</v>
      </c>
      <c r="O2256" t="s">
        <v>320</v>
      </c>
      <c r="P2256" t="s">
        <v>321</v>
      </c>
      <c r="Q2256" t="s">
        <v>34</v>
      </c>
      <c r="R2256" t="s">
        <v>322</v>
      </c>
      <c r="S2256" t="s">
        <v>323</v>
      </c>
      <c r="T2256" t="s">
        <v>324</v>
      </c>
      <c r="U2256" t="s">
        <v>139</v>
      </c>
      <c r="V2256" t="s">
        <v>140</v>
      </c>
      <c r="W2256" t="s">
        <v>325</v>
      </c>
      <c r="X2256" t="s">
        <v>326</v>
      </c>
      <c r="Y2256" t="s">
        <v>42</v>
      </c>
    </row>
    <row r="2257" spans="1:25" x14ac:dyDescent="0.25">
      <c r="A2257">
        <v>10165</v>
      </c>
      <c r="B2257">
        <v>44</v>
      </c>
      <c r="C2257" t="s">
        <v>3998</v>
      </c>
      <c r="D2257">
        <v>7</v>
      </c>
      <c r="E2257" t="s">
        <v>3999</v>
      </c>
      <c r="F2257" t="s">
        <v>895</v>
      </c>
      <c r="G2257" t="s">
        <v>28</v>
      </c>
      <c r="H2257">
        <v>4</v>
      </c>
      <c r="I2257">
        <v>10</v>
      </c>
      <c r="J2257">
        <v>2003</v>
      </c>
      <c r="K2257" t="s">
        <v>2246</v>
      </c>
      <c r="L2257">
        <v>62</v>
      </c>
      <c r="M2257" t="s">
        <v>3989</v>
      </c>
      <c r="N2257" t="s">
        <v>302</v>
      </c>
      <c r="O2257" t="s">
        <v>303</v>
      </c>
      <c r="P2257" t="s">
        <v>304</v>
      </c>
      <c r="Q2257" t="s">
        <v>34</v>
      </c>
      <c r="R2257" t="s">
        <v>305</v>
      </c>
      <c r="S2257" t="s">
        <v>34</v>
      </c>
      <c r="T2257" t="s">
        <v>306</v>
      </c>
      <c r="U2257" t="s">
        <v>305</v>
      </c>
      <c r="V2257" t="s">
        <v>307</v>
      </c>
      <c r="W2257" t="s">
        <v>308</v>
      </c>
      <c r="X2257" t="s">
        <v>309</v>
      </c>
      <c r="Y2257" t="s">
        <v>42</v>
      </c>
    </row>
    <row r="2258" spans="1:25" x14ac:dyDescent="0.25">
      <c r="A2258">
        <v>10176</v>
      </c>
      <c r="B2258">
        <v>22</v>
      </c>
      <c r="C2258" t="s">
        <v>941</v>
      </c>
      <c r="D2258">
        <v>6</v>
      </c>
      <c r="E2258" t="s">
        <v>4000</v>
      </c>
      <c r="F2258" t="s">
        <v>318</v>
      </c>
      <c r="G2258" t="s">
        <v>28</v>
      </c>
      <c r="H2258">
        <v>4</v>
      </c>
      <c r="I2258">
        <v>11</v>
      </c>
      <c r="J2258">
        <v>2003</v>
      </c>
      <c r="K2258" t="s">
        <v>2246</v>
      </c>
      <c r="L2258">
        <v>62</v>
      </c>
      <c r="M2258" t="s">
        <v>3989</v>
      </c>
      <c r="N2258" t="s">
        <v>831</v>
      </c>
      <c r="O2258" t="s">
        <v>832</v>
      </c>
      <c r="P2258" t="s">
        <v>833</v>
      </c>
      <c r="Q2258" t="s">
        <v>34</v>
      </c>
      <c r="R2258" t="s">
        <v>834</v>
      </c>
      <c r="S2258" t="s">
        <v>34</v>
      </c>
      <c r="T2258" t="s">
        <v>835</v>
      </c>
      <c r="U2258" t="s">
        <v>396</v>
      </c>
      <c r="V2258" t="s">
        <v>52</v>
      </c>
      <c r="W2258" t="s">
        <v>836</v>
      </c>
      <c r="X2258" t="s">
        <v>837</v>
      </c>
      <c r="Y2258" t="s">
        <v>42</v>
      </c>
    </row>
    <row r="2259" spans="1:25" x14ac:dyDescent="0.25">
      <c r="A2259">
        <v>10184</v>
      </c>
      <c r="B2259">
        <v>48</v>
      </c>
      <c r="C2259" t="s">
        <v>3996</v>
      </c>
      <c r="D2259">
        <v>1</v>
      </c>
      <c r="E2259" t="s">
        <v>4001</v>
      </c>
      <c r="F2259" t="s">
        <v>602</v>
      </c>
      <c r="G2259" t="s">
        <v>28</v>
      </c>
      <c r="H2259">
        <v>4</v>
      </c>
      <c r="I2259">
        <v>11</v>
      </c>
      <c r="J2259">
        <v>2003</v>
      </c>
      <c r="K2259" t="s">
        <v>2246</v>
      </c>
      <c r="L2259">
        <v>62</v>
      </c>
      <c r="M2259" t="s">
        <v>3989</v>
      </c>
      <c r="N2259" t="s">
        <v>1183</v>
      </c>
      <c r="O2259" t="s">
        <v>1184</v>
      </c>
      <c r="P2259" t="s">
        <v>1185</v>
      </c>
      <c r="Q2259" t="s">
        <v>34</v>
      </c>
      <c r="R2259" t="s">
        <v>1186</v>
      </c>
      <c r="S2259" t="s">
        <v>34</v>
      </c>
      <c r="T2259" t="s">
        <v>1187</v>
      </c>
      <c r="U2259" t="s">
        <v>273</v>
      </c>
      <c r="V2259" t="s">
        <v>52</v>
      </c>
      <c r="W2259" t="s">
        <v>1188</v>
      </c>
      <c r="X2259" t="s">
        <v>1189</v>
      </c>
      <c r="Y2259" t="s">
        <v>42</v>
      </c>
    </row>
    <row r="2260" spans="1:25" x14ac:dyDescent="0.25">
      <c r="A2260">
        <v>10195</v>
      </c>
      <c r="B2260">
        <v>33</v>
      </c>
      <c r="C2260" t="s">
        <v>683</v>
      </c>
      <c r="D2260">
        <v>1</v>
      </c>
      <c r="E2260" t="s">
        <v>4002</v>
      </c>
      <c r="F2260" t="s">
        <v>337</v>
      </c>
      <c r="G2260" t="s">
        <v>28</v>
      </c>
      <c r="H2260">
        <v>4</v>
      </c>
      <c r="I2260">
        <v>11</v>
      </c>
      <c r="J2260">
        <v>2003</v>
      </c>
      <c r="K2260" t="s">
        <v>2246</v>
      </c>
      <c r="L2260">
        <v>62</v>
      </c>
      <c r="M2260" t="s">
        <v>3989</v>
      </c>
      <c r="N2260" t="s">
        <v>510</v>
      </c>
      <c r="O2260" t="s">
        <v>511</v>
      </c>
      <c r="P2260" t="s">
        <v>512</v>
      </c>
      <c r="Q2260" t="s">
        <v>34</v>
      </c>
      <c r="R2260" t="s">
        <v>513</v>
      </c>
      <c r="S2260" t="s">
        <v>36</v>
      </c>
      <c r="T2260" t="s">
        <v>514</v>
      </c>
      <c r="U2260" t="s">
        <v>38</v>
      </c>
      <c r="V2260" t="s">
        <v>39</v>
      </c>
      <c r="W2260" t="s">
        <v>149</v>
      </c>
      <c r="X2260" t="s">
        <v>363</v>
      </c>
      <c r="Y2260" t="s">
        <v>42</v>
      </c>
    </row>
    <row r="2261" spans="1:25" x14ac:dyDescent="0.25">
      <c r="A2261">
        <v>10207</v>
      </c>
      <c r="B2261">
        <v>45</v>
      </c>
      <c r="C2261" t="s">
        <v>4003</v>
      </c>
      <c r="D2261">
        <v>2</v>
      </c>
      <c r="E2261" t="s">
        <v>4004</v>
      </c>
      <c r="F2261" t="s">
        <v>736</v>
      </c>
      <c r="G2261" t="s">
        <v>28</v>
      </c>
      <c r="H2261">
        <v>4</v>
      </c>
      <c r="I2261">
        <v>12</v>
      </c>
      <c r="J2261">
        <v>2003</v>
      </c>
      <c r="K2261" t="s">
        <v>2246</v>
      </c>
      <c r="L2261">
        <v>62</v>
      </c>
      <c r="M2261" t="s">
        <v>3989</v>
      </c>
      <c r="N2261" t="s">
        <v>737</v>
      </c>
      <c r="O2261" t="s">
        <v>738</v>
      </c>
      <c r="P2261" t="s">
        <v>739</v>
      </c>
      <c r="Q2261" t="s">
        <v>34</v>
      </c>
      <c r="R2261" t="s">
        <v>659</v>
      </c>
      <c r="S2261" t="s">
        <v>185</v>
      </c>
      <c r="T2261" t="s">
        <v>660</v>
      </c>
      <c r="U2261" t="s">
        <v>38</v>
      </c>
      <c r="V2261" t="s">
        <v>39</v>
      </c>
      <c r="W2261" t="s">
        <v>740</v>
      </c>
      <c r="X2261" t="s">
        <v>422</v>
      </c>
      <c r="Y2261" t="s">
        <v>42</v>
      </c>
    </row>
    <row r="2262" spans="1:25" x14ac:dyDescent="0.25">
      <c r="A2262">
        <v>10220</v>
      </c>
      <c r="B2262">
        <v>20</v>
      </c>
      <c r="C2262" t="s">
        <v>4005</v>
      </c>
      <c r="D2262">
        <v>6</v>
      </c>
      <c r="E2262" t="s">
        <v>4006</v>
      </c>
      <c r="F2262" t="s">
        <v>902</v>
      </c>
      <c r="G2262" t="s">
        <v>28</v>
      </c>
      <c r="H2262">
        <v>1</v>
      </c>
      <c r="I2262">
        <v>2</v>
      </c>
      <c r="J2262">
        <v>2004</v>
      </c>
      <c r="K2262" t="s">
        <v>2246</v>
      </c>
      <c r="L2262">
        <v>62</v>
      </c>
      <c r="M2262" t="s">
        <v>3989</v>
      </c>
      <c r="N2262" t="s">
        <v>903</v>
      </c>
      <c r="O2262" t="s">
        <v>904</v>
      </c>
      <c r="P2262" t="s">
        <v>905</v>
      </c>
      <c r="Q2262" t="s">
        <v>906</v>
      </c>
      <c r="R2262" t="s">
        <v>907</v>
      </c>
      <c r="S2262" t="s">
        <v>34</v>
      </c>
      <c r="T2262" t="s">
        <v>908</v>
      </c>
      <c r="U2262" t="s">
        <v>909</v>
      </c>
      <c r="V2262" t="s">
        <v>52</v>
      </c>
      <c r="W2262" t="s">
        <v>910</v>
      </c>
      <c r="X2262" t="s">
        <v>911</v>
      </c>
      <c r="Y2262" t="s">
        <v>42</v>
      </c>
    </row>
    <row r="2263" spans="1:25" x14ac:dyDescent="0.25">
      <c r="A2263">
        <v>10230</v>
      </c>
      <c r="B2263">
        <v>46</v>
      </c>
      <c r="C2263" t="s">
        <v>4007</v>
      </c>
      <c r="D2263">
        <v>4</v>
      </c>
      <c r="E2263" t="s">
        <v>4008</v>
      </c>
      <c r="F2263" t="s">
        <v>1039</v>
      </c>
      <c r="G2263" t="s">
        <v>28</v>
      </c>
      <c r="H2263">
        <v>1</v>
      </c>
      <c r="I2263">
        <v>3</v>
      </c>
      <c r="J2263">
        <v>2004</v>
      </c>
      <c r="K2263" t="s">
        <v>2246</v>
      </c>
      <c r="L2263">
        <v>62</v>
      </c>
      <c r="M2263" t="s">
        <v>3989</v>
      </c>
      <c r="N2263" t="s">
        <v>849</v>
      </c>
      <c r="O2263" t="s">
        <v>850</v>
      </c>
      <c r="P2263" t="s">
        <v>851</v>
      </c>
      <c r="Q2263" t="s">
        <v>34</v>
      </c>
      <c r="R2263" t="s">
        <v>852</v>
      </c>
      <c r="S2263" t="s">
        <v>34</v>
      </c>
      <c r="T2263" t="s">
        <v>853</v>
      </c>
      <c r="U2263" t="s">
        <v>810</v>
      </c>
      <c r="V2263" t="s">
        <v>52</v>
      </c>
      <c r="W2263" t="s">
        <v>854</v>
      </c>
      <c r="X2263" t="s">
        <v>731</v>
      </c>
      <c r="Y2263" t="s">
        <v>42</v>
      </c>
    </row>
    <row r="2264" spans="1:25" x14ac:dyDescent="0.25">
      <c r="A2264">
        <v>10247</v>
      </c>
      <c r="B2264">
        <v>40</v>
      </c>
      <c r="C2264" t="s">
        <v>4009</v>
      </c>
      <c r="D2264">
        <v>6</v>
      </c>
      <c r="E2264" t="s">
        <v>4010</v>
      </c>
      <c r="F2264" t="s">
        <v>920</v>
      </c>
      <c r="G2264" t="s">
        <v>28</v>
      </c>
      <c r="H2264">
        <v>2</v>
      </c>
      <c r="I2264">
        <v>5</v>
      </c>
      <c r="J2264">
        <v>2004</v>
      </c>
      <c r="K2264" t="s">
        <v>2246</v>
      </c>
      <c r="L2264">
        <v>62</v>
      </c>
      <c r="M2264" t="s">
        <v>3989</v>
      </c>
      <c r="N2264" t="s">
        <v>866</v>
      </c>
      <c r="O2264" t="s">
        <v>867</v>
      </c>
      <c r="P2264" t="s">
        <v>868</v>
      </c>
      <c r="Q2264" t="s">
        <v>34</v>
      </c>
      <c r="R2264" t="s">
        <v>869</v>
      </c>
      <c r="S2264" t="s">
        <v>34</v>
      </c>
      <c r="T2264" t="s">
        <v>870</v>
      </c>
      <c r="U2264" t="s">
        <v>196</v>
      </c>
      <c r="V2264" t="s">
        <v>52</v>
      </c>
      <c r="W2264" t="s">
        <v>871</v>
      </c>
      <c r="X2264" t="s">
        <v>872</v>
      </c>
      <c r="Y2264" t="s">
        <v>42</v>
      </c>
    </row>
    <row r="2265" spans="1:25" x14ac:dyDescent="0.25">
      <c r="A2265">
        <v>10272</v>
      </c>
      <c r="B2265">
        <v>45</v>
      </c>
      <c r="C2265" t="s">
        <v>4011</v>
      </c>
      <c r="D2265">
        <v>6</v>
      </c>
      <c r="E2265" t="s">
        <v>4012</v>
      </c>
      <c r="F2265" t="s">
        <v>922</v>
      </c>
      <c r="G2265" t="s">
        <v>28</v>
      </c>
      <c r="H2265">
        <v>3</v>
      </c>
      <c r="I2265">
        <v>7</v>
      </c>
      <c r="J2265">
        <v>2004</v>
      </c>
      <c r="K2265" t="s">
        <v>2246</v>
      </c>
      <c r="L2265">
        <v>62</v>
      </c>
      <c r="M2265" t="s">
        <v>3989</v>
      </c>
      <c r="N2265" t="s">
        <v>210</v>
      </c>
      <c r="O2265" t="s">
        <v>211</v>
      </c>
      <c r="P2265" t="s">
        <v>212</v>
      </c>
      <c r="Q2265" t="s">
        <v>34</v>
      </c>
      <c r="R2265" t="s">
        <v>213</v>
      </c>
      <c r="S2265" t="s">
        <v>214</v>
      </c>
      <c r="T2265" t="s">
        <v>215</v>
      </c>
      <c r="U2265" t="s">
        <v>38</v>
      </c>
      <c r="V2265" t="s">
        <v>39</v>
      </c>
      <c r="W2265" t="s">
        <v>40</v>
      </c>
      <c r="X2265" t="s">
        <v>216</v>
      </c>
      <c r="Y2265" t="s">
        <v>42</v>
      </c>
    </row>
    <row r="2266" spans="1:25" x14ac:dyDescent="0.25">
      <c r="A2266">
        <v>10282</v>
      </c>
      <c r="B2266">
        <v>36</v>
      </c>
      <c r="C2266" t="s">
        <v>4013</v>
      </c>
      <c r="D2266">
        <v>9</v>
      </c>
      <c r="E2266" t="s">
        <v>4014</v>
      </c>
      <c r="F2266" t="s">
        <v>647</v>
      </c>
      <c r="G2266" t="s">
        <v>28</v>
      </c>
      <c r="H2266">
        <v>3</v>
      </c>
      <c r="I2266">
        <v>8</v>
      </c>
      <c r="J2266">
        <v>2004</v>
      </c>
      <c r="K2266" t="s">
        <v>2246</v>
      </c>
      <c r="L2266">
        <v>62</v>
      </c>
      <c r="M2266" t="s">
        <v>3989</v>
      </c>
      <c r="N2266" t="s">
        <v>417</v>
      </c>
      <c r="O2266" t="s">
        <v>418</v>
      </c>
      <c r="P2266" t="s">
        <v>419</v>
      </c>
      <c r="Q2266" t="s">
        <v>34</v>
      </c>
      <c r="R2266" t="s">
        <v>420</v>
      </c>
      <c r="S2266" t="s">
        <v>73</v>
      </c>
      <c r="T2266" t="s">
        <v>167</v>
      </c>
      <c r="U2266" t="s">
        <v>38</v>
      </c>
      <c r="V2266" t="s">
        <v>39</v>
      </c>
      <c r="W2266" t="s">
        <v>421</v>
      </c>
      <c r="X2266" t="s">
        <v>422</v>
      </c>
      <c r="Y2266" t="s">
        <v>42</v>
      </c>
    </row>
    <row r="2267" spans="1:25" x14ac:dyDescent="0.25">
      <c r="A2267">
        <v>10292</v>
      </c>
      <c r="B2267">
        <v>31</v>
      </c>
      <c r="C2267" t="s">
        <v>4015</v>
      </c>
      <c r="D2267">
        <v>3</v>
      </c>
      <c r="E2267" t="s">
        <v>4016</v>
      </c>
      <c r="F2267" t="s">
        <v>400</v>
      </c>
      <c r="G2267" t="s">
        <v>28</v>
      </c>
      <c r="H2267">
        <v>3</v>
      </c>
      <c r="I2267">
        <v>9</v>
      </c>
      <c r="J2267">
        <v>2004</v>
      </c>
      <c r="K2267" t="s">
        <v>2246</v>
      </c>
      <c r="L2267">
        <v>62</v>
      </c>
      <c r="M2267" t="s">
        <v>3989</v>
      </c>
      <c r="N2267" t="s">
        <v>31</v>
      </c>
      <c r="O2267" t="s">
        <v>32</v>
      </c>
      <c r="P2267" t="s">
        <v>33</v>
      </c>
      <c r="Q2267" t="s">
        <v>34</v>
      </c>
      <c r="R2267" t="s">
        <v>35</v>
      </c>
      <c r="S2267" t="s">
        <v>36</v>
      </c>
      <c r="T2267" t="s">
        <v>37</v>
      </c>
      <c r="U2267" t="s">
        <v>38</v>
      </c>
      <c r="V2267" t="s">
        <v>39</v>
      </c>
      <c r="W2267" t="s">
        <v>40</v>
      </c>
      <c r="X2267" t="s">
        <v>41</v>
      </c>
      <c r="Y2267" t="s">
        <v>42</v>
      </c>
    </row>
    <row r="2268" spans="1:25" x14ac:dyDescent="0.25">
      <c r="A2268">
        <v>10306</v>
      </c>
      <c r="B2268">
        <v>46</v>
      </c>
      <c r="C2268" t="s">
        <v>3027</v>
      </c>
      <c r="D2268">
        <v>17</v>
      </c>
      <c r="E2268" t="s">
        <v>4017</v>
      </c>
      <c r="F2268" t="s">
        <v>663</v>
      </c>
      <c r="G2268" t="s">
        <v>28</v>
      </c>
      <c r="H2268">
        <v>4</v>
      </c>
      <c r="I2268">
        <v>10</v>
      </c>
      <c r="J2268">
        <v>2004</v>
      </c>
      <c r="K2268" t="s">
        <v>2246</v>
      </c>
      <c r="L2268">
        <v>62</v>
      </c>
      <c r="M2268" t="s">
        <v>3989</v>
      </c>
      <c r="N2268" t="s">
        <v>927</v>
      </c>
      <c r="O2268" t="s">
        <v>928</v>
      </c>
      <c r="P2268" t="s">
        <v>929</v>
      </c>
      <c r="Q2268" t="s">
        <v>34</v>
      </c>
      <c r="R2268" t="s">
        <v>930</v>
      </c>
      <c r="S2268" t="s">
        <v>34</v>
      </c>
      <c r="T2268" t="s">
        <v>931</v>
      </c>
      <c r="U2268" t="s">
        <v>262</v>
      </c>
      <c r="V2268" t="s">
        <v>52</v>
      </c>
      <c r="W2268" t="s">
        <v>932</v>
      </c>
      <c r="X2268" t="s">
        <v>137</v>
      </c>
      <c r="Y2268" t="s">
        <v>42</v>
      </c>
    </row>
    <row r="2269" spans="1:25" x14ac:dyDescent="0.25">
      <c r="A2269">
        <v>10314</v>
      </c>
      <c r="B2269">
        <v>35</v>
      </c>
      <c r="C2269" t="s">
        <v>3132</v>
      </c>
      <c r="D2269">
        <v>9</v>
      </c>
      <c r="E2269" t="s">
        <v>4018</v>
      </c>
      <c r="F2269" t="s">
        <v>761</v>
      </c>
      <c r="G2269" t="s">
        <v>28</v>
      </c>
      <c r="H2269">
        <v>4</v>
      </c>
      <c r="I2269">
        <v>10</v>
      </c>
      <c r="J2269">
        <v>2004</v>
      </c>
      <c r="K2269" t="s">
        <v>2246</v>
      </c>
      <c r="L2269">
        <v>62</v>
      </c>
      <c r="M2269" t="s">
        <v>3989</v>
      </c>
      <c r="N2269" t="s">
        <v>934</v>
      </c>
      <c r="O2269" t="s">
        <v>935</v>
      </c>
      <c r="P2269" t="s">
        <v>936</v>
      </c>
      <c r="Q2269" t="s">
        <v>34</v>
      </c>
      <c r="R2269" t="s">
        <v>937</v>
      </c>
      <c r="S2269" t="s">
        <v>34</v>
      </c>
      <c r="T2269" t="s">
        <v>938</v>
      </c>
      <c r="U2269" t="s">
        <v>567</v>
      </c>
      <c r="V2269" t="s">
        <v>52</v>
      </c>
      <c r="W2269" t="s">
        <v>939</v>
      </c>
      <c r="X2269" t="s">
        <v>940</v>
      </c>
      <c r="Y2269" t="s">
        <v>42</v>
      </c>
    </row>
    <row r="2270" spans="1:25" x14ac:dyDescent="0.25">
      <c r="A2270">
        <v>10325</v>
      </c>
      <c r="B2270">
        <v>28</v>
      </c>
      <c r="C2270" t="s">
        <v>77</v>
      </c>
      <c r="D2270">
        <v>2</v>
      </c>
      <c r="E2270" t="s">
        <v>4019</v>
      </c>
      <c r="F2270" t="s">
        <v>676</v>
      </c>
      <c r="G2270" t="s">
        <v>28</v>
      </c>
      <c r="H2270">
        <v>4</v>
      </c>
      <c r="I2270">
        <v>11</v>
      </c>
      <c r="J2270">
        <v>2004</v>
      </c>
      <c r="K2270" t="s">
        <v>2246</v>
      </c>
      <c r="L2270">
        <v>62</v>
      </c>
      <c r="M2270" t="s">
        <v>3989</v>
      </c>
      <c r="N2270" t="s">
        <v>201</v>
      </c>
      <c r="O2270" t="s">
        <v>202</v>
      </c>
      <c r="P2270" t="s">
        <v>203</v>
      </c>
      <c r="Q2270" t="s">
        <v>34</v>
      </c>
      <c r="R2270" t="s">
        <v>204</v>
      </c>
      <c r="S2270" t="s">
        <v>34</v>
      </c>
      <c r="T2270" t="s">
        <v>205</v>
      </c>
      <c r="U2270" t="s">
        <v>112</v>
      </c>
      <c r="V2270" t="s">
        <v>52</v>
      </c>
      <c r="W2270" t="s">
        <v>206</v>
      </c>
      <c r="X2270" t="s">
        <v>207</v>
      </c>
      <c r="Y2270" t="s">
        <v>65</v>
      </c>
    </row>
    <row r="2271" spans="1:25" x14ac:dyDescent="0.25">
      <c r="A2271">
        <v>10336</v>
      </c>
      <c r="B2271">
        <v>31</v>
      </c>
      <c r="C2271" t="s">
        <v>2275</v>
      </c>
      <c r="D2271">
        <v>9</v>
      </c>
      <c r="E2271" t="s">
        <v>4020</v>
      </c>
      <c r="F2271" t="s">
        <v>945</v>
      </c>
      <c r="G2271" t="s">
        <v>28</v>
      </c>
      <c r="H2271">
        <v>4</v>
      </c>
      <c r="I2271">
        <v>11</v>
      </c>
      <c r="J2271">
        <v>2004</v>
      </c>
      <c r="K2271" t="s">
        <v>2246</v>
      </c>
      <c r="L2271">
        <v>62</v>
      </c>
      <c r="M2271" t="s">
        <v>3989</v>
      </c>
      <c r="N2271" t="s">
        <v>713</v>
      </c>
      <c r="O2271" t="s">
        <v>714</v>
      </c>
      <c r="P2271" t="s">
        <v>715</v>
      </c>
      <c r="Q2271" t="s">
        <v>34</v>
      </c>
      <c r="R2271" t="s">
        <v>61</v>
      </c>
      <c r="S2271" t="s">
        <v>34</v>
      </c>
      <c r="T2271" t="s">
        <v>716</v>
      </c>
      <c r="U2271" t="s">
        <v>51</v>
      </c>
      <c r="V2271" t="s">
        <v>52</v>
      </c>
      <c r="W2271" t="s">
        <v>717</v>
      </c>
      <c r="X2271" t="s">
        <v>718</v>
      </c>
      <c r="Y2271" t="s">
        <v>42</v>
      </c>
    </row>
    <row r="2272" spans="1:25" x14ac:dyDescent="0.25">
      <c r="A2272">
        <v>10350</v>
      </c>
      <c r="B2272">
        <v>27</v>
      </c>
      <c r="C2272" t="s">
        <v>77</v>
      </c>
      <c r="D2272">
        <v>14</v>
      </c>
      <c r="E2272" t="s">
        <v>4021</v>
      </c>
      <c r="F2272" t="s">
        <v>682</v>
      </c>
      <c r="G2272" t="s">
        <v>28</v>
      </c>
      <c r="H2272">
        <v>4</v>
      </c>
      <c r="I2272">
        <v>12</v>
      </c>
      <c r="J2272">
        <v>2004</v>
      </c>
      <c r="K2272" t="s">
        <v>2246</v>
      </c>
      <c r="L2272">
        <v>62</v>
      </c>
      <c r="M2272" t="s">
        <v>3989</v>
      </c>
      <c r="N2272" t="s">
        <v>268</v>
      </c>
      <c r="O2272" t="s">
        <v>269</v>
      </c>
      <c r="P2272" t="s">
        <v>270</v>
      </c>
      <c r="Q2272" t="s">
        <v>34</v>
      </c>
      <c r="R2272" t="s">
        <v>271</v>
      </c>
      <c r="S2272" t="s">
        <v>34</v>
      </c>
      <c r="T2272" t="s">
        <v>272</v>
      </c>
      <c r="U2272" t="s">
        <v>273</v>
      </c>
      <c r="V2272" t="s">
        <v>52</v>
      </c>
      <c r="W2272" t="s">
        <v>274</v>
      </c>
      <c r="X2272" t="s">
        <v>275</v>
      </c>
      <c r="Y2272" t="s">
        <v>65</v>
      </c>
    </row>
    <row r="2273" spans="1:25" x14ac:dyDescent="0.25">
      <c r="A2273">
        <v>10359</v>
      </c>
      <c r="B2273">
        <v>22</v>
      </c>
      <c r="C2273" t="s">
        <v>77</v>
      </c>
      <c r="D2273">
        <v>1</v>
      </c>
      <c r="E2273" t="s">
        <v>4022</v>
      </c>
      <c r="F2273" t="s">
        <v>685</v>
      </c>
      <c r="G2273" t="s">
        <v>28</v>
      </c>
      <c r="H2273">
        <v>4</v>
      </c>
      <c r="I2273">
        <v>12</v>
      </c>
      <c r="J2273">
        <v>2004</v>
      </c>
      <c r="K2273" t="s">
        <v>2246</v>
      </c>
      <c r="L2273">
        <v>62</v>
      </c>
      <c r="M2273" t="s">
        <v>3989</v>
      </c>
      <c r="N2273" t="s">
        <v>46</v>
      </c>
      <c r="O2273" t="s">
        <v>47</v>
      </c>
      <c r="P2273" t="s">
        <v>48</v>
      </c>
      <c r="Q2273" t="s">
        <v>34</v>
      </c>
      <c r="R2273" t="s">
        <v>49</v>
      </c>
      <c r="S2273" t="s">
        <v>34</v>
      </c>
      <c r="T2273" t="s">
        <v>50</v>
      </c>
      <c r="U2273" t="s">
        <v>51</v>
      </c>
      <c r="V2273" t="s">
        <v>52</v>
      </c>
      <c r="W2273" t="s">
        <v>53</v>
      </c>
      <c r="X2273" t="s">
        <v>54</v>
      </c>
      <c r="Y2273" t="s">
        <v>65</v>
      </c>
    </row>
    <row r="2274" spans="1:25" x14ac:dyDescent="0.25">
      <c r="A2274">
        <v>10371</v>
      </c>
      <c r="B2274">
        <v>30</v>
      </c>
      <c r="C2274" t="s">
        <v>1468</v>
      </c>
      <c r="D2274">
        <v>11</v>
      </c>
      <c r="E2274" t="s">
        <v>4023</v>
      </c>
      <c r="F2274" t="s">
        <v>950</v>
      </c>
      <c r="G2274" t="s">
        <v>28</v>
      </c>
      <c r="H2274">
        <v>1</v>
      </c>
      <c r="I2274">
        <v>1</v>
      </c>
      <c r="J2274">
        <v>2005</v>
      </c>
      <c r="K2274" t="s">
        <v>2246</v>
      </c>
      <c r="L2274">
        <v>62</v>
      </c>
      <c r="M2274" t="s">
        <v>3989</v>
      </c>
      <c r="N2274" t="s">
        <v>417</v>
      </c>
      <c r="O2274" t="s">
        <v>418</v>
      </c>
      <c r="P2274" t="s">
        <v>419</v>
      </c>
      <c r="Q2274" t="s">
        <v>34</v>
      </c>
      <c r="R2274" t="s">
        <v>420</v>
      </c>
      <c r="S2274" t="s">
        <v>73</v>
      </c>
      <c r="T2274" t="s">
        <v>167</v>
      </c>
      <c r="U2274" t="s">
        <v>38</v>
      </c>
      <c r="V2274" t="s">
        <v>39</v>
      </c>
      <c r="W2274" t="s">
        <v>421</v>
      </c>
      <c r="X2274" t="s">
        <v>422</v>
      </c>
      <c r="Y2274" t="s">
        <v>42</v>
      </c>
    </row>
    <row r="2275" spans="1:25" x14ac:dyDescent="0.25">
      <c r="A2275">
        <v>10383</v>
      </c>
      <c r="B2275">
        <v>44</v>
      </c>
      <c r="C2275" t="s">
        <v>3207</v>
      </c>
      <c r="D2275">
        <v>8</v>
      </c>
      <c r="E2275" t="s">
        <v>4024</v>
      </c>
      <c r="F2275" t="s">
        <v>1764</v>
      </c>
      <c r="G2275" t="s">
        <v>28</v>
      </c>
      <c r="H2275">
        <v>1</v>
      </c>
      <c r="I2275">
        <v>2</v>
      </c>
      <c r="J2275">
        <v>2005</v>
      </c>
      <c r="K2275" t="s">
        <v>2246</v>
      </c>
      <c r="L2275">
        <v>62</v>
      </c>
      <c r="M2275" t="s">
        <v>3989</v>
      </c>
      <c r="N2275" t="s">
        <v>268</v>
      </c>
      <c r="O2275" t="s">
        <v>269</v>
      </c>
      <c r="P2275" t="s">
        <v>270</v>
      </c>
      <c r="Q2275" t="s">
        <v>34</v>
      </c>
      <c r="R2275" t="s">
        <v>271</v>
      </c>
      <c r="S2275" t="s">
        <v>34</v>
      </c>
      <c r="T2275" t="s">
        <v>272</v>
      </c>
      <c r="U2275" t="s">
        <v>273</v>
      </c>
      <c r="V2275" t="s">
        <v>52</v>
      </c>
      <c r="W2275" t="s">
        <v>274</v>
      </c>
      <c r="X2275" t="s">
        <v>275</v>
      </c>
      <c r="Y2275" t="s">
        <v>42</v>
      </c>
    </row>
    <row r="2276" spans="1:25" x14ac:dyDescent="0.25">
      <c r="A2276">
        <v>10394</v>
      </c>
      <c r="B2276">
        <v>30</v>
      </c>
      <c r="C2276" t="s">
        <v>4025</v>
      </c>
      <c r="D2276">
        <v>4</v>
      </c>
      <c r="E2276" t="s">
        <v>3780</v>
      </c>
      <c r="F2276" t="s">
        <v>2240</v>
      </c>
      <c r="G2276" t="s">
        <v>28</v>
      </c>
      <c r="H2276">
        <v>1</v>
      </c>
      <c r="I2276">
        <v>3</v>
      </c>
      <c r="J2276">
        <v>2005</v>
      </c>
      <c r="K2276" t="s">
        <v>2246</v>
      </c>
      <c r="L2276">
        <v>62</v>
      </c>
      <c r="M2276" t="s">
        <v>3989</v>
      </c>
      <c r="N2276" t="s">
        <v>268</v>
      </c>
      <c r="O2276" t="s">
        <v>269</v>
      </c>
      <c r="P2276" t="s">
        <v>270</v>
      </c>
      <c r="Q2276" t="s">
        <v>34</v>
      </c>
      <c r="R2276" t="s">
        <v>271</v>
      </c>
      <c r="S2276" t="s">
        <v>34</v>
      </c>
      <c r="T2276" t="s">
        <v>272</v>
      </c>
      <c r="U2276" t="s">
        <v>273</v>
      </c>
      <c r="V2276" t="s">
        <v>52</v>
      </c>
      <c r="W2276" t="s">
        <v>274</v>
      </c>
      <c r="X2276" t="s">
        <v>275</v>
      </c>
      <c r="Y2276" t="s">
        <v>42</v>
      </c>
    </row>
    <row r="2277" spans="1:25" x14ac:dyDescent="0.25">
      <c r="A2277">
        <v>10413</v>
      </c>
      <c r="B2277">
        <v>24</v>
      </c>
      <c r="C2277" t="s">
        <v>4009</v>
      </c>
      <c r="D2277">
        <v>6</v>
      </c>
      <c r="E2277" t="s">
        <v>4026</v>
      </c>
      <c r="F2277" t="s">
        <v>955</v>
      </c>
      <c r="G2277" t="s">
        <v>28</v>
      </c>
      <c r="H2277">
        <v>2</v>
      </c>
      <c r="I2277">
        <v>5</v>
      </c>
      <c r="J2277">
        <v>2005</v>
      </c>
      <c r="K2277" t="s">
        <v>2246</v>
      </c>
      <c r="L2277">
        <v>62</v>
      </c>
      <c r="M2277" t="s">
        <v>3989</v>
      </c>
      <c r="N2277" t="s">
        <v>162</v>
      </c>
      <c r="O2277" t="s">
        <v>163</v>
      </c>
      <c r="P2277" t="s">
        <v>164</v>
      </c>
      <c r="Q2277" t="s">
        <v>34</v>
      </c>
      <c r="R2277" t="s">
        <v>165</v>
      </c>
      <c r="S2277" t="s">
        <v>166</v>
      </c>
      <c r="T2277" t="s">
        <v>167</v>
      </c>
      <c r="U2277" t="s">
        <v>38</v>
      </c>
      <c r="V2277" t="s">
        <v>39</v>
      </c>
      <c r="W2277" t="s">
        <v>168</v>
      </c>
      <c r="X2277" t="s">
        <v>76</v>
      </c>
      <c r="Y2277" t="s">
        <v>42</v>
      </c>
    </row>
    <row r="2278" spans="1:25" x14ac:dyDescent="0.25">
      <c r="A2278">
        <v>10103</v>
      </c>
      <c r="B2278">
        <v>45</v>
      </c>
      <c r="C2278" t="s">
        <v>4027</v>
      </c>
      <c r="D2278">
        <v>7</v>
      </c>
      <c r="E2278" t="s">
        <v>4028</v>
      </c>
      <c r="F2278" t="s">
        <v>277</v>
      </c>
      <c r="G2278" t="s">
        <v>28</v>
      </c>
      <c r="H2278">
        <v>1</v>
      </c>
      <c r="I2278">
        <v>1</v>
      </c>
      <c r="J2278">
        <v>2003</v>
      </c>
      <c r="K2278" t="s">
        <v>957</v>
      </c>
      <c r="L2278">
        <v>64</v>
      </c>
      <c r="M2278" t="s">
        <v>4029</v>
      </c>
      <c r="N2278" t="s">
        <v>201</v>
      </c>
      <c r="O2278" t="s">
        <v>202</v>
      </c>
      <c r="P2278" t="s">
        <v>203</v>
      </c>
      <c r="Q2278" t="s">
        <v>34</v>
      </c>
      <c r="R2278" t="s">
        <v>204</v>
      </c>
      <c r="S2278" t="s">
        <v>34</v>
      </c>
      <c r="T2278" t="s">
        <v>205</v>
      </c>
      <c r="U2278" t="s">
        <v>112</v>
      </c>
      <c r="V2278" t="s">
        <v>52</v>
      </c>
      <c r="W2278" t="s">
        <v>206</v>
      </c>
      <c r="X2278" t="s">
        <v>207</v>
      </c>
      <c r="Y2278" t="s">
        <v>65</v>
      </c>
    </row>
    <row r="2279" spans="1:25" x14ac:dyDescent="0.25">
      <c r="A2279">
        <v>10113</v>
      </c>
      <c r="B2279">
        <v>23</v>
      </c>
      <c r="C2279" t="s">
        <v>4030</v>
      </c>
      <c r="D2279">
        <v>1</v>
      </c>
      <c r="E2279" t="s">
        <v>4031</v>
      </c>
      <c r="F2279" t="s">
        <v>960</v>
      </c>
      <c r="G2279" t="s">
        <v>28</v>
      </c>
      <c r="H2279">
        <v>1</v>
      </c>
      <c r="I2279">
        <v>3</v>
      </c>
      <c r="J2279">
        <v>2003</v>
      </c>
      <c r="K2279" t="s">
        <v>957</v>
      </c>
      <c r="L2279">
        <v>64</v>
      </c>
      <c r="M2279" t="s">
        <v>4029</v>
      </c>
      <c r="N2279" t="s">
        <v>417</v>
      </c>
      <c r="O2279" t="s">
        <v>418</v>
      </c>
      <c r="P2279" t="s">
        <v>419</v>
      </c>
      <c r="Q2279" t="s">
        <v>34</v>
      </c>
      <c r="R2279" t="s">
        <v>420</v>
      </c>
      <c r="S2279" t="s">
        <v>73</v>
      </c>
      <c r="T2279" t="s">
        <v>167</v>
      </c>
      <c r="U2279" t="s">
        <v>38</v>
      </c>
      <c r="V2279" t="s">
        <v>39</v>
      </c>
      <c r="W2279" t="s">
        <v>421</v>
      </c>
      <c r="X2279" t="s">
        <v>422</v>
      </c>
      <c r="Y2279" t="s">
        <v>42</v>
      </c>
    </row>
    <row r="2280" spans="1:25" x14ac:dyDescent="0.25">
      <c r="A2280">
        <v>10126</v>
      </c>
      <c r="B2280">
        <v>26</v>
      </c>
      <c r="C2280" t="s">
        <v>4032</v>
      </c>
      <c r="D2280">
        <v>7</v>
      </c>
      <c r="E2280" t="s">
        <v>4033</v>
      </c>
      <c r="F2280" t="s">
        <v>291</v>
      </c>
      <c r="G2280" t="s">
        <v>28</v>
      </c>
      <c r="H2280">
        <v>2</v>
      </c>
      <c r="I2280">
        <v>5</v>
      </c>
      <c r="J2280">
        <v>2003</v>
      </c>
      <c r="K2280" t="s">
        <v>957</v>
      </c>
      <c r="L2280">
        <v>64</v>
      </c>
      <c r="M2280" t="s">
        <v>4029</v>
      </c>
      <c r="N2280" t="s">
        <v>292</v>
      </c>
      <c r="O2280" t="s">
        <v>293</v>
      </c>
      <c r="P2280" t="s">
        <v>294</v>
      </c>
      <c r="Q2280" t="s">
        <v>34</v>
      </c>
      <c r="R2280" t="s">
        <v>271</v>
      </c>
      <c r="S2280" t="s">
        <v>34</v>
      </c>
      <c r="T2280" t="s">
        <v>295</v>
      </c>
      <c r="U2280" t="s">
        <v>273</v>
      </c>
      <c r="V2280" t="s">
        <v>52</v>
      </c>
      <c r="W2280" t="s">
        <v>296</v>
      </c>
      <c r="X2280" t="s">
        <v>297</v>
      </c>
      <c r="Y2280" t="s">
        <v>42</v>
      </c>
    </row>
    <row r="2281" spans="1:25" x14ac:dyDescent="0.25">
      <c r="A2281">
        <v>10140</v>
      </c>
      <c r="B2281">
        <v>28</v>
      </c>
      <c r="C2281" t="s">
        <v>2812</v>
      </c>
      <c r="D2281">
        <v>7</v>
      </c>
      <c r="E2281" t="s">
        <v>4034</v>
      </c>
      <c r="F2281" t="s">
        <v>299</v>
      </c>
      <c r="G2281" t="s">
        <v>28</v>
      </c>
      <c r="H2281">
        <v>3</v>
      </c>
      <c r="I2281">
        <v>7</v>
      </c>
      <c r="J2281">
        <v>2003</v>
      </c>
      <c r="K2281" t="s">
        <v>957</v>
      </c>
      <c r="L2281">
        <v>64</v>
      </c>
      <c r="M2281" t="s">
        <v>4029</v>
      </c>
      <c r="N2281" t="s">
        <v>88</v>
      </c>
      <c r="O2281" t="s">
        <v>89</v>
      </c>
      <c r="P2281" t="s">
        <v>90</v>
      </c>
      <c r="Q2281" t="s">
        <v>34</v>
      </c>
      <c r="R2281" t="s">
        <v>91</v>
      </c>
      <c r="S2281" t="s">
        <v>73</v>
      </c>
      <c r="T2281" t="s">
        <v>92</v>
      </c>
      <c r="U2281" t="s">
        <v>38</v>
      </c>
      <c r="V2281" t="s">
        <v>39</v>
      </c>
      <c r="W2281" t="s">
        <v>93</v>
      </c>
      <c r="X2281" t="s">
        <v>94</v>
      </c>
      <c r="Y2281" t="s">
        <v>42</v>
      </c>
    </row>
    <row r="2282" spans="1:25" x14ac:dyDescent="0.25">
      <c r="A2282">
        <v>10150</v>
      </c>
      <c r="B2282">
        <v>49</v>
      </c>
      <c r="C2282" t="s">
        <v>2692</v>
      </c>
      <c r="D2282">
        <v>4</v>
      </c>
      <c r="E2282" t="s">
        <v>4035</v>
      </c>
      <c r="F2282" t="s">
        <v>301</v>
      </c>
      <c r="G2282" t="s">
        <v>28</v>
      </c>
      <c r="H2282">
        <v>3</v>
      </c>
      <c r="I2282">
        <v>9</v>
      </c>
      <c r="J2282">
        <v>2003</v>
      </c>
      <c r="K2282" t="s">
        <v>957</v>
      </c>
      <c r="L2282">
        <v>64</v>
      </c>
      <c r="M2282" t="s">
        <v>4029</v>
      </c>
      <c r="N2282" t="s">
        <v>302</v>
      </c>
      <c r="O2282" t="s">
        <v>303</v>
      </c>
      <c r="P2282" t="s">
        <v>304</v>
      </c>
      <c r="Q2282" t="s">
        <v>34</v>
      </c>
      <c r="R2282" t="s">
        <v>305</v>
      </c>
      <c r="S2282" t="s">
        <v>34</v>
      </c>
      <c r="T2282" t="s">
        <v>306</v>
      </c>
      <c r="U2282" t="s">
        <v>305</v>
      </c>
      <c r="V2282" t="s">
        <v>307</v>
      </c>
      <c r="W2282" t="s">
        <v>308</v>
      </c>
      <c r="X2282" t="s">
        <v>309</v>
      </c>
      <c r="Y2282" t="s">
        <v>42</v>
      </c>
    </row>
    <row r="2283" spans="1:25" x14ac:dyDescent="0.25">
      <c r="A2283">
        <v>10164</v>
      </c>
      <c r="B2283">
        <v>49</v>
      </c>
      <c r="C2283" t="s">
        <v>4036</v>
      </c>
      <c r="D2283">
        <v>5</v>
      </c>
      <c r="E2283" t="s">
        <v>4037</v>
      </c>
      <c r="F2283" t="s">
        <v>723</v>
      </c>
      <c r="G2283" t="s">
        <v>724</v>
      </c>
      <c r="H2283">
        <v>4</v>
      </c>
      <c r="I2283">
        <v>10</v>
      </c>
      <c r="J2283">
        <v>2003</v>
      </c>
      <c r="K2283" t="s">
        <v>957</v>
      </c>
      <c r="L2283">
        <v>64</v>
      </c>
      <c r="M2283" t="s">
        <v>4029</v>
      </c>
      <c r="N2283" t="s">
        <v>725</v>
      </c>
      <c r="O2283" t="s">
        <v>726</v>
      </c>
      <c r="P2283" t="s">
        <v>727</v>
      </c>
      <c r="Q2283" t="s">
        <v>34</v>
      </c>
      <c r="R2283" t="s">
        <v>728</v>
      </c>
      <c r="S2283" t="s">
        <v>34</v>
      </c>
      <c r="T2283" t="s">
        <v>729</v>
      </c>
      <c r="U2283" t="s">
        <v>226</v>
      </c>
      <c r="V2283" t="s">
        <v>52</v>
      </c>
      <c r="W2283" t="s">
        <v>730</v>
      </c>
      <c r="X2283" t="s">
        <v>731</v>
      </c>
      <c r="Y2283" t="s">
        <v>42</v>
      </c>
    </row>
    <row r="2284" spans="1:25" x14ac:dyDescent="0.25">
      <c r="A2284">
        <v>10175</v>
      </c>
      <c r="B2284">
        <v>29</v>
      </c>
      <c r="C2284" t="s">
        <v>4038</v>
      </c>
      <c r="D2284">
        <v>12</v>
      </c>
      <c r="E2284" t="s">
        <v>4039</v>
      </c>
      <c r="F2284" t="s">
        <v>318</v>
      </c>
      <c r="G2284" t="s">
        <v>28</v>
      </c>
      <c r="H2284">
        <v>4</v>
      </c>
      <c r="I2284">
        <v>11</v>
      </c>
      <c r="J2284">
        <v>2003</v>
      </c>
      <c r="K2284" t="s">
        <v>957</v>
      </c>
      <c r="L2284">
        <v>64</v>
      </c>
      <c r="M2284" t="s">
        <v>4029</v>
      </c>
      <c r="N2284" t="s">
        <v>574</v>
      </c>
      <c r="O2284" t="s">
        <v>575</v>
      </c>
      <c r="P2284" t="s">
        <v>576</v>
      </c>
      <c r="Q2284" t="s">
        <v>34</v>
      </c>
      <c r="R2284" t="s">
        <v>577</v>
      </c>
      <c r="S2284" t="s">
        <v>34</v>
      </c>
      <c r="T2284" t="s">
        <v>578</v>
      </c>
      <c r="U2284" t="s">
        <v>262</v>
      </c>
      <c r="V2284" t="s">
        <v>52</v>
      </c>
      <c r="W2284" t="s">
        <v>84</v>
      </c>
      <c r="X2284" t="s">
        <v>579</v>
      </c>
      <c r="Y2284" t="s">
        <v>42</v>
      </c>
    </row>
    <row r="2285" spans="1:25" x14ac:dyDescent="0.25">
      <c r="A2285">
        <v>10183</v>
      </c>
      <c r="B2285">
        <v>49</v>
      </c>
      <c r="C2285" t="s">
        <v>1139</v>
      </c>
      <c r="D2285">
        <v>4</v>
      </c>
      <c r="E2285" t="s">
        <v>4040</v>
      </c>
      <c r="F2285" t="s">
        <v>328</v>
      </c>
      <c r="G2285" t="s">
        <v>28</v>
      </c>
      <c r="H2285">
        <v>4</v>
      </c>
      <c r="I2285">
        <v>11</v>
      </c>
      <c r="J2285">
        <v>2003</v>
      </c>
      <c r="K2285" t="s">
        <v>957</v>
      </c>
      <c r="L2285">
        <v>64</v>
      </c>
      <c r="M2285" t="s">
        <v>4029</v>
      </c>
      <c r="N2285" t="s">
        <v>329</v>
      </c>
      <c r="O2285" t="s">
        <v>330</v>
      </c>
      <c r="P2285" t="s">
        <v>331</v>
      </c>
      <c r="Q2285" t="s">
        <v>34</v>
      </c>
      <c r="R2285" t="s">
        <v>332</v>
      </c>
      <c r="S2285" t="s">
        <v>214</v>
      </c>
      <c r="T2285" t="s">
        <v>333</v>
      </c>
      <c r="U2285" t="s">
        <v>38</v>
      </c>
      <c r="V2285" t="s">
        <v>39</v>
      </c>
      <c r="W2285" t="s">
        <v>334</v>
      </c>
      <c r="X2285" t="s">
        <v>335</v>
      </c>
      <c r="Y2285" t="s">
        <v>65</v>
      </c>
    </row>
    <row r="2286" spans="1:25" x14ac:dyDescent="0.25">
      <c r="A2286">
        <v>10194</v>
      </c>
      <c r="B2286">
        <v>39</v>
      </c>
      <c r="C2286" t="s">
        <v>4036</v>
      </c>
      <c r="D2286">
        <v>7</v>
      </c>
      <c r="E2286" t="s">
        <v>4041</v>
      </c>
      <c r="F2286" t="s">
        <v>337</v>
      </c>
      <c r="G2286" t="s">
        <v>28</v>
      </c>
      <c r="H2286">
        <v>4</v>
      </c>
      <c r="I2286">
        <v>11</v>
      </c>
      <c r="J2286">
        <v>2003</v>
      </c>
      <c r="K2286" t="s">
        <v>957</v>
      </c>
      <c r="L2286">
        <v>64</v>
      </c>
      <c r="M2286" t="s">
        <v>4029</v>
      </c>
      <c r="N2286" t="s">
        <v>338</v>
      </c>
      <c r="O2286" t="s">
        <v>339</v>
      </c>
      <c r="P2286" t="s">
        <v>340</v>
      </c>
      <c r="Q2286" t="s">
        <v>34</v>
      </c>
      <c r="R2286" t="s">
        <v>341</v>
      </c>
      <c r="S2286" t="s">
        <v>34</v>
      </c>
      <c r="T2286" t="s">
        <v>342</v>
      </c>
      <c r="U2286" t="s">
        <v>51</v>
      </c>
      <c r="V2286" t="s">
        <v>52</v>
      </c>
      <c r="W2286" t="s">
        <v>343</v>
      </c>
      <c r="X2286" t="s">
        <v>344</v>
      </c>
      <c r="Y2286" t="s">
        <v>42</v>
      </c>
    </row>
    <row r="2287" spans="1:25" x14ac:dyDescent="0.25">
      <c r="A2287">
        <v>10206</v>
      </c>
      <c r="B2287">
        <v>36</v>
      </c>
      <c r="C2287" t="s">
        <v>4042</v>
      </c>
      <c r="D2287">
        <v>2</v>
      </c>
      <c r="E2287" t="s">
        <v>4043</v>
      </c>
      <c r="F2287" t="s">
        <v>346</v>
      </c>
      <c r="G2287" t="s">
        <v>28</v>
      </c>
      <c r="H2287">
        <v>4</v>
      </c>
      <c r="I2287">
        <v>12</v>
      </c>
      <c r="J2287">
        <v>2003</v>
      </c>
      <c r="K2287" t="s">
        <v>957</v>
      </c>
      <c r="L2287">
        <v>64</v>
      </c>
      <c r="M2287" t="s">
        <v>4029</v>
      </c>
      <c r="N2287" t="s">
        <v>347</v>
      </c>
      <c r="O2287" t="s">
        <v>348</v>
      </c>
      <c r="P2287" t="s">
        <v>349</v>
      </c>
      <c r="Q2287" t="s">
        <v>34</v>
      </c>
      <c r="R2287" t="s">
        <v>350</v>
      </c>
      <c r="S2287" t="s">
        <v>351</v>
      </c>
      <c r="T2287" t="s">
        <v>352</v>
      </c>
      <c r="U2287" t="s">
        <v>353</v>
      </c>
      <c r="V2287" t="s">
        <v>39</v>
      </c>
      <c r="W2287" t="s">
        <v>354</v>
      </c>
      <c r="X2287" t="s">
        <v>355</v>
      </c>
      <c r="Y2287" t="s">
        <v>42</v>
      </c>
    </row>
    <row r="2288" spans="1:25" x14ac:dyDescent="0.25">
      <c r="A2288">
        <v>10217</v>
      </c>
      <c r="B2288">
        <v>39</v>
      </c>
      <c r="C2288" t="s">
        <v>4044</v>
      </c>
      <c r="D2288">
        <v>7</v>
      </c>
      <c r="E2288" t="s">
        <v>4045</v>
      </c>
      <c r="F2288" t="s">
        <v>742</v>
      </c>
      <c r="G2288" t="s">
        <v>28</v>
      </c>
      <c r="H2288">
        <v>1</v>
      </c>
      <c r="I2288">
        <v>2</v>
      </c>
      <c r="J2288">
        <v>2004</v>
      </c>
      <c r="K2288" t="s">
        <v>957</v>
      </c>
      <c r="L2288">
        <v>64</v>
      </c>
      <c r="M2288" t="s">
        <v>4029</v>
      </c>
      <c r="N2288" t="s">
        <v>743</v>
      </c>
      <c r="O2288" t="s">
        <v>744</v>
      </c>
      <c r="P2288" t="s">
        <v>745</v>
      </c>
      <c r="Q2288" t="s">
        <v>746</v>
      </c>
      <c r="R2288" t="s">
        <v>305</v>
      </c>
      <c r="S2288" t="s">
        <v>34</v>
      </c>
      <c r="T2288" t="s">
        <v>747</v>
      </c>
      <c r="U2288" t="s">
        <v>305</v>
      </c>
      <c r="V2288" t="s">
        <v>140</v>
      </c>
      <c r="W2288" t="s">
        <v>748</v>
      </c>
      <c r="X2288" t="s">
        <v>749</v>
      </c>
      <c r="Y2288" t="s">
        <v>42</v>
      </c>
    </row>
    <row r="2289" spans="1:25" x14ac:dyDescent="0.25">
      <c r="A2289">
        <v>10229</v>
      </c>
      <c r="B2289">
        <v>30</v>
      </c>
      <c r="C2289" t="s">
        <v>4046</v>
      </c>
      <c r="D2289">
        <v>12</v>
      </c>
      <c r="E2289" t="s">
        <v>4047</v>
      </c>
      <c r="F2289" t="s">
        <v>751</v>
      </c>
      <c r="G2289" t="s">
        <v>28</v>
      </c>
      <c r="H2289">
        <v>1</v>
      </c>
      <c r="I2289">
        <v>3</v>
      </c>
      <c r="J2289">
        <v>2004</v>
      </c>
      <c r="K2289" t="s">
        <v>957</v>
      </c>
      <c r="L2289">
        <v>64</v>
      </c>
      <c r="M2289" t="s">
        <v>4029</v>
      </c>
      <c r="N2289" t="s">
        <v>417</v>
      </c>
      <c r="O2289" t="s">
        <v>418</v>
      </c>
      <c r="P2289" t="s">
        <v>419</v>
      </c>
      <c r="Q2289" t="s">
        <v>34</v>
      </c>
      <c r="R2289" t="s">
        <v>420</v>
      </c>
      <c r="S2289" t="s">
        <v>73</v>
      </c>
      <c r="T2289" t="s">
        <v>167</v>
      </c>
      <c r="U2289" t="s">
        <v>38</v>
      </c>
      <c r="V2289" t="s">
        <v>39</v>
      </c>
      <c r="W2289" t="s">
        <v>421</v>
      </c>
      <c r="X2289" t="s">
        <v>422</v>
      </c>
      <c r="Y2289" t="s">
        <v>42</v>
      </c>
    </row>
    <row r="2290" spans="1:25" x14ac:dyDescent="0.25">
      <c r="A2290">
        <v>10245</v>
      </c>
      <c r="B2290">
        <v>44</v>
      </c>
      <c r="C2290" t="s">
        <v>2808</v>
      </c>
      <c r="D2290">
        <v>5</v>
      </c>
      <c r="E2290" t="s">
        <v>4048</v>
      </c>
      <c r="F2290" t="s">
        <v>371</v>
      </c>
      <c r="G2290" t="s">
        <v>28</v>
      </c>
      <c r="H2290">
        <v>2</v>
      </c>
      <c r="I2290">
        <v>5</v>
      </c>
      <c r="J2290">
        <v>2004</v>
      </c>
      <c r="K2290" t="s">
        <v>957</v>
      </c>
      <c r="L2290">
        <v>64</v>
      </c>
      <c r="M2290" t="s">
        <v>4029</v>
      </c>
      <c r="N2290" t="s">
        <v>372</v>
      </c>
      <c r="O2290" t="s">
        <v>373</v>
      </c>
      <c r="P2290" t="s">
        <v>374</v>
      </c>
      <c r="Q2290" t="s">
        <v>34</v>
      </c>
      <c r="R2290" t="s">
        <v>375</v>
      </c>
      <c r="S2290" t="s">
        <v>166</v>
      </c>
      <c r="T2290" t="s">
        <v>376</v>
      </c>
      <c r="U2290" t="s">
        <v>38</v>
      </c>
      <c r="V2290" t="s">
        <v>39</v>
      </c>
      <c r="W2290" t="s">
        <v>121</v>
      </c>
      <c r="X2290" t="s">
        <v>377</v>
      </c>
      <c r="Y2290" t="s">
        <v>65</v>
      </c>
    </row>
    <row r="2291" spans="1:25" x14ac:dyDescent="0.25">
      <c r="A2291">
        <v>10258</v>
      </c>
      <c r="B2291">
        <v>20</v>
      </c>
      <c r="C2291" t="s">
        <v>4049</v>
      </c>
      <c r="D2291">
        <v>2</v>
      </c>
      <c r="E2291" t="s">
        <v>4050</v>
      </c>
      <c r="F2291" t="s">
        <v>379</v>
      </c>
      <c r="G2291" t="s">
        <v>28</v>
      </c>
      <c r="H2291">
        <v>2</v>
      </c>
      <c r="I2291">
        <v>6</v>
      </c>
      <c r="J2291">
        <v>2004</v>
      </c>
      <c r="K2291" t="s">
        <v>957</v>
      </c>
      <c r="L2291">
        <v>64</v>
      </c>
      <c r="M2291" t="s">
        <v>4029</v>
      </c>
      <c r="N2291" t="s">
        <v>380</v>
      </c>
      <c r="O2291" t="s">
        <v>381</v>
      </c>
      <c r="P2291" t="s">
        <v>382</v>
      </c>
      <c r="Q2291" t="s">
        <v>34</v>
      </c>
      <c r="R2291" t="s">
        <v>383</v>
      </c>
      <c r="S2291" t="s">
        <v>384</v>
      </c>
      <c r="T2291" t="s">
        <v>385</v>
      </c>
      <c r="U2291" t="s">
        <v>307</v>
      </c>
      <c r="V2291" t="s">
        <v>307</v>
      </c>
      <c r="W2291" t="s">
        <v>386</v>
      </c>
      <c r="X2291" t="s">
        <v>387</v>
      </c>
      <c r="Y2291" t="s">
        <v>42</v>
      </c>
    </row>
    <row r="2292" spans="1:25" x14ac:dyDescent="0.25">
      <c r="A2292">
        <v>10270</v>
      </c>
      <c r="B2292">
        <v>21</v>
      </c>
      <c r="C2292" t="s">
        <v>4051</v>
      </c>
      <c r="D2292">
        <v>5</v>
      </c>
      <c r="E2292" t="s">
        <v>4052</v>
      </c>
      <c r="F2292" t="s">
        <v>389</v>
      </c>
      <c r="G2292" t="s">
        <v>28</v>
      </c>
      <c r="H2292">
        <v>3</v>
      </c>
      <c r="I2292">
        <v>7</v>
      </c>
      <c r="J2292">
        <v>2004</v>
      </c>
      <c r="K2292" t="s">
        <v>957</v>
      </c>
      <c r="L2292">
        <v>64</v>
      </c>
      <c r="M2292" t="s">
        <v>4029</v>
      </c>
      <c r="N2292" t="s">
        <v>233</v>
      </c>
      <c r="O2292" t="s">
        <v>234</v>
      </c>
      <c r="P2292" t="s">
        <v>235</v>
      </c>
      <c r="Q2292" t="s">
        <v>236</v>
      </c>
      <c r="R2292" t="s">
        <v>237</v>
      </c>
      <c r="S2292" t="s">
        <v>238</v>
      </c>
      <c r="T2292" t="s">
        <v>239</v>
      </c>
      <c r="U2292" t="s">
        <v>139</v>
      </c>
      <c r="V2292" t="s">
        <v>140</v>
      </c>
      <c r="W2292" t="s">
        <v>240</v>
      </c>
      <c r="X2292" t="s">
        <v>241</v>
      </c>
      <c r="Y2292" t="s">
        <v>42</v>
      </c>
    </row>
    <row r="2293" spans="1:25" x14ac:dyDescent="0.25">
      <c r="A2293">
        <v>10281</v>
      </c>
      <c r="B2293">
        <v>36</v>
      </c>
      <c r="C2293" t="s">
        <v>4053</v>
      </c>
      <c r="D2293">
        <v>12</v>
      </c>
      <c r="E2293" t="s">
        <v>4054</v>
      </c>
      <c r="F2293" t="s">
        <v>756</v>
      </c>
      <c r="G2293" t="s">
        <v>28</v>
      </c>
      <c r="H2293">
        <v>3</v>
      </c>
      <c r="I2293">
        <v>8</v>
      </c>
      <c r="J2293">
        <v>2004</v>
      </c>
      <c r="K2293" t="s">
        <v>957</v>
      </c>
      <c r="L2293">
        <v>64</v>
      </c>
      <c r="M2293" t="s">
        <v>4029</v>
      </c>
      <c r="N2293" t="s">
        <v>210</v>
      </c>
      <c r="O2293" t="s">
        <v>211</v>
      </c>
      <c r="P2293" t="s">
        <v>212</v>
      </c>
      <c r="Q2293" t="s">
        <v>34</v>
      </c>
      <c r="R2293" t="s">
        <v>213</v>
      </c>
      <c r="S2293" t="s">
        <v>214</v>
      </c>
      <c r="T2293" t="s">
        <v>215</v>
      </c>
      <c r="U2293" t="s">
        <v>38</v>
      </c>
      <c r="V2293" t="s">
        <v>39</v>
      </c>
      <c r="W2293" t="s">
        <v>40</v>
      </c>
      <c r="X2293" t="s">
        <v>216</v>
      </c>
      <c r="Y2293" t="s">
        <v>42</v>
      </c>
    </row>
    <row r="2294" spans="1:25" x14ac:dyDescent="0.25">
      <c r="A2294">
        <v>10291</v>
      </c>
      <c r="B2294">
        <v>32</v>
      </c>
      <c r="C2294" t="s">
        <v>4055</v>
      </c>
      <c r="D2294">
        <v>7</v>
      </c>
      <c r="E2294" t="s">
        <v>4056</v>
      </c>
      <c r="F2294" t="s">
        <v>400</v>
      </c>
      <c r="G2294" t="s">
        <v>28</v>
      </c>
      <c r="H2294">
        <v>3</v>
      </c>
      <c r="I2294">
        <v>9</v>
      </c>
      <c r="J2294">
        <v>2004</v>
      </c>
      <c r="K2294" t="s">
        <v>957</v>
      </c>
      <c r="L2294">
        <v>64</v>
      </c>
      <c r="M2294" t="s">
        <v>4029</v>
      </c>
      <c r="N2294" t="s">
        <v>401</v>
      </c>
      <c r="O2294" t="s">
        <v>402</v>
      </c>
      <c r="P2294" t="s">
        <v>403</v>
      </c>
      <c r="Q2294" t="s">
        <v>34</v>
      </c>
      <c r="R2294" t="s">
        <v>404</v>
      </c>
      <c r="S2294" t="s">
        <v>34</v>
      </c>
      <c r="T2294" t="s">
        <v>405</v>
      </c>
      <c r="U2294" t="s">
        <v>287</v>
      </c>
      <c r="V2294" t="s">
        <v>52</v>
      </c>
      <c r="W2294" t="s">
        <v>406</v>
      </c>
      <c r="X2294" t="s">
        <v>316</v>
      </c>
      <c r="Y2294" t="s">
        <v>42</v>
      </c>
    </row>
    <row r="2295" spans="1:25" x14ac:dyDescent="0.25">
      <c r="A2295">
        <v>10304</v>
      </c>
      <c r="B2295">
        <v>36</v>
      </c>
      <c r="C2295" t="s">
        <v>4046</v>
      </c>
      <c r="D2295">
        <v>2</v>
      </c>
      <c r="E2295" t="s">
        <v>4057</v>
      </c>
      <c r="F2295" t="s">
        <v>408</v>
      </c>
      <c r="G2295" t="s">
        <v>28</v>
      </c>
      <c r="H2295">
        <v>4</v>
      </c>
      <c r="I2295">
        <v>10</v>
      </c>
      <c r="J2295">
        <v>2004</v>
      </c>
      <c r="K2295" t="s">
        <v>957</v>
      </c>
      <c r="L2295">
        <v>64</v>
      </c>
      <c r="M2295" t="s">
        <v>4029</v>
      </c>
      <c r="N2295" t="s">
        <v>409</v>
      </c>
      <c r="O2295" t="s">
        <v>410</v>
      </c>
      <c r="P2295" t="s">
        <v>411</v>
      </c>
      <c r="Q2295" t="s">
        <v>34</v>
      </c>
      <c r="R2295" t="s">
        <v>412</v>
      </c>
      <c r="S2295" t="s">
        <v>34</v>
      </c>
      <c r="T2295" t="s">
        <v>413</v>
      </c>
      <c r="U2295" t="s">
        <v>51</v>
      </c>
      <c r="V2295" t="s">
        <v>52</v>
      </c>
      <c r="W2295" t="s">
        <v>414</v>
      </c>
      <c r="X2295" t="s">
        <v>64</v>
      </c>
      <c r="Y2295" t="s">
        <v>42</v>
      </c>
    </row>
    <row r="2296" spans="1:25" x14ac:dyDescent="0.25">
      <c r="A2296">
        <v>10313</v>
      </c>
      <c r="B2296">
        <v>34</v>
      </c>
      <c r="C2296" t="s">
        <v>4058</v>
      </c>
      <c r="D2296">
        <v>10</v>
      </c>
      <c r="E2296" t="s">
        <v>4059</v>
      </c>
      <c r="F2296" t="s">
        <v>761</v>
      </c>
      <c r="G2296" t="s">
        <v>28</v>
      </c>
      <c r="H2296">
        <v>4</v>
      </c>
      <c r="I2296">
        <v>10</v>
      </c>
      <c r="J2296">
        <v>2004</v>
      </c>
      <c r="K2296" t="s">
        <v>957</v>
      </c>
      <c r="L2296">
        <v>64</v>
      </c>
      <c r="M2296" t="s">
        <v>4029</v>
      </c>
      <c r="N2296" t="s">
        <v>347</v>
      </c>
      <c r="O2296" t="s">
        <v>348</v>
      </c>
      <c r="P2296" t="s">
        <v>349</v>
      </c>
      <c r="Q2296" t="s">
        <v>34</v>
      </c>
      <c r="R2296" t="s">
        <v>350</v>
      </c>
      <c r="S2296" t="s">
        <v>351</v>
      </c>
      <c r="T2296" t="s">
        <v>352</v>
      </c>
      <c r="U2296" t="s">
        <v>353</v>
      </c>
      <c r="V2296" t="s">
        <v>39</v>
      </c>
      <c r="W2296" t="s">
        <v>354</v>
      </c>
      <c r="X2296" t="s">
        <v>355</v>
      </c>
      <c r="Y2296" t="s">
        <v>42</v>
      </c>
    </row>
    <row r="2297" spans="1:25" x14ac:dyDescent="0.25">
      <c r="A2297">
        <v>10324</v>
      </c>
      <c r="B2297">
        <v>48</v>
      </c>
      <c r="C2297" t="s">
        <v>77</v>
      </c>
      <c r="D2297">
        <v>4</v>
      </c>
      <c r="E2297" t="s">
        <v>2192</v>
      </c>
      <c r="F2297" t="s">
        <v>676</v>
      </c>
      <c r="G2297" t="s">
        <v>28</v>
      </c>
      <c r="H2297">
        <v>4</v>
      </c>
      <c r="I2297">
        <v>11</v>
      </c>
      <c r="J2297">
        <v>2004</v>
      </c>
      <c r="K2297" t="s">
        <v>957</v>
      </c>
      <c r="L2297">
        <v>64</v>
      </c>
      <c r="M2297" t="s">
        <v>4029</v>
      </c>
      <c r="N2297" t="s">
        <v>145</v>
      </c>
      <c r="O2297" t="s">
        <v>146</v>
      </c>
      <c r="P2297" t="s">
        <v>147</v>
      </c>
      <c r="Q2297" t="s">
        <v>148</v>
      </c>
      <c r="R2297" t="s">
        <v>35</v>
      </c>
      <c r="S2297" t="s">
        <v>36</v>
      </c>
      <c r="T2297" t="s">
        <v>37</v>
      </c>
      <c r="U2297" t="s">
        <v>38</v>
      </c>
      <c r="V2297" t="s">
        <v>39</v>
      </c>
      <c r="W2297" t="s">
        <v>149</v>
      </c>
      <c r="X2297" t="s">
        <v>150</v>
      </c>
      <c r="Y2297" t="s">
        <v>229</v>
      </c>
    </row>
    <row r="2298" spans="1:25" x14ac:dyDescent="0.25">
      <c r="A2298">
        <v>10333</v>
      </c>
      <c r="B2298">
        <v>33</v>
      </c>
      <c r="C2298" t="s">
        <v>4060</v>
      </c>
      <c r="D2298">
        <v>4</v>
      </c>
      <c r="E2298" t="s">
        <v>4061</v>
      </c>
      <c r="F2298" t="s">
        <v>432</v>
      </c>
      <c r="G2298" t="s">
        <v>28</v>
      </c>
      <c r="H2298">
        <v>4</v>
      </c>
      <c r="I2298">
        <v>11</v>
      </c>
      <c r="J2298">
        <v>2004</v>
      </c>
      <c r="K2298" t="s">
        <v>957</v>
      </c>
      <c r="L2298">
        <v>64</v>
      </c>
      <c r="M2298" t="s">
        <v>4029</v>
      </c>
      <c r="N2298" t="s">
        <v>118</v>
      </c>
      <c r="O2298" t="s">
        <v>119</v>
      </c>
      <c r="P2298" t="s">
        <v>120</v>
      </c>
      <c r="Q2298" t="s">
        <v>34</v>
      </c>
      <c r="R2298" t="s">
        <v>83</v>
      </c>
      <c r="S2298" t="s">
        <v>73</v>
      </c>
      <c r="T2298" t="s">
        <v>34</v>
      </c>
      <c r="U2298" t="s">
        <v>38</v>
      </c>
      <c r="V2298" t="s">
        <v>39</v>
      </c>
      <c r="W2298" t="s">
        <v>121</v>
      </c>
      <c r="X2298" t="s">
        <v>76</v>
      </c>
      <c r="Y2298" t="s">
        <v>42</v>
      </c>
    </row>
    <row r="2299" spans="1:25" x14ac:dyDescent="0.25">
      <c r="A2299">
        <v>10348</v>
      </c>
      <c r="B2299">
        <v>31</v>
      </c>
      <c r="C2299" t="s">
        <v>77</v>
      </c>
      <c r="D2299">
        <v>5</v>
      </c>
      <c r="E2299" t="s">
        <v>4062</v>
      </c>
      <c r="F2299" t="s">
        <v>665</v>
      </c>
      <c r="G2299" t="s">
        <v>28</v>
      </c>
      <c r="H2299">
        <v>4</v>
      </c>
      <c r="I2299">
        <v>11</v>
      </c>
      <c r="J2299">
        <v>2004</v>
      </c>
      <c r="K2299" t="s">
        <v>957</v>
      </c>
      <c r="L2299">
        <v>64</v>
      </c>
      <c r="M2299" t="s">
        <v>4029</v>
      </c>
      <c r="N2299" t="s">
        <v>292</v>
      </c>
      <c r="O2299" t="s">
        <v>293</v>
      </c>
      <c r="P2299" t="s">
        <v>294</v>
      </c>
      <c r="Q2299" t="s">
        <v>34</v>
      </c>
      <c r="R2299" t="s">
        <v>271</v>
      </c>
      <c r="S2299" t="s">
        <v>34</v>
      </c>
      <c r="T2299" t="s">
        <v>295</v>
      </c>
      <c r="U2299" t="s">
        <v>273</v>
      </c>
      <c r="V2299" t="s">
        <v>52</v>
      </c>
      <c r="W2299" t="s">
        <v>296</v>
      </c>
      <c r="X2299" t="s">
        <v>297</v>
      </c>
      <c r="Y2299" t="s">
        <v>65</v>
      </c>
    </row>
    <row r="2300" spans="1:25" x14ac:dyDescent="0.25">
      <c r="A2300">
        <v>10358</v>
      </c>
      <c r="B2300">
        <v>36</v>
      </c>
      <c r="C2300" t="s">
        <v>77</v>
      </c>
      <c r="D2300">
        <v>2</v>
      </c>
      <c r="E2300" t="s">
        <v>4063</v>
      </c>
      <c r="F2300" t="s">
        <v>436</v>
      </c>
      <c r="G2300" t="s">
        <v>28</v>
      </c>
      <c r="H2300">
        <v>4</v>
      </c>
      <c r="I2300">
        <v>12</v>
      </c>
      <c r="J2300">
        <v>2004</v>
      </c>
      <c r="K2300" t="s">
        <v>957</v>
      </c>
      <c r="L2300">
        <v>64</v>
      </c>
      <c r="M2300" t="s">
        <v>4029</v>
      </c>
      <c r="N2300" t="s">
        <v>268</v>
      </c>
      <c r="O2300" t="s">
        <v>269</v>
      </c>
      <c r="P2300" t="s">
        <v>270</v>
      </c>
      <c r="Q2300" t="s">
        <v>34</v>
      </c>
      <c r="R2300" t="s">
        <v>271</v>
      </c>
      <c r="S2300" t="s">
        <v>34</v>
      </c>
      <c r="T2300" t="s">
        <v>272</v>
      </c>
      <c r="U2300" t="s">
        <v>273</v>
      </c>
      <c r="V2300" t="s">
        <v>52</v>
      </c>
      <c r="W2300" t="s">
        <v>274</v>
      </c>
      <c r="X2300" t="s">
        <v>275</v>
      </c>
      <c r="Y2300" t="s">
        <v>65</v>
      </c>
    </row>
    <row r="2301" spans="1:25" x14ac:dyDescent="0.25">
      <c r="A2301">
        <v>10370</v>
      </c>
      <c r="B2301">
        <v>25</v>
      </c>
      <c r="C2301" t="s">
        <v>77</v>
      </c>
      <c r="D2301">
        <v>3</v>
      </c>
      <c r="E2301" t="s">
        <v>4064</v>
      </c>
      <c r="F2301" t="s">
        <v>438</v>
      </c>
      <c r="G2301" t="s">
        <v>28</v>
      </c>
      <c r="H2301">
        <v>1</v>
      </c>
      <c r="I2301">
        <v>1</v>
      </c>
      <c r="J2301">
        <v>2005</v>
      </c>
      <c r="K2301" t="s">
        <v>957</v>
      </c>
      <c r="L2301">
        <v>64</v>
      </c>
      <c r="M2301" t="s">
        <v>4029</v>
      </c>
      <c r="N2301" t="s">
        <v>448</v>
      </c>
      <c r="O2301" t="s">
        <v>449</v>
      </c>
      <c r="P2301" t="s">
        <v>450</v>
      </c>
      <c r="Q2301" t="s">
        <v>451</v>
      </c>
      <c r="R2301" t="s">
        <v>452</v>
      </c>
      <c r="S2301" t="s">
        <v>238</v>
      </c>
      <c r="T2301" t="s">
        <v>453</v>
      </c>
      <c r="U2301" t="s">
        <v>139</v>
      </c>
      <c r="V2301" t="s">
        <v>140</v>
      </c>
      <c r="W2301" t="s">
        <v>454</v>
      </c>
      <c r="X2301" t="s">
        <v>455</v>
      </c>
      <c r="Y2301" t="s">
        <v>65</v>
      </c>
    </row>
    <row r="2302" spans="1:25" x14ac:dyDescent="0.25">
      <c r="A2302">
        <v>10382</v>
      </c>
      <c r="B2302">
        <v>48</v>
      </c>
      <c r="C2302" t="s">
        <v>77</v>
      </c>
      <c r="D2302">
        <v>8</v>
      </c>
      <c r="E2302" t="s">
        <v>4065</v>
      </c>
      <c r="F2302" t="s">
        <v>445</v>
      </c>
      <c r="G2302" t="s">
        <v>28</v>
      </c>
      <c r="H2302">
        <v>1</v>
      </c>
      <c r="I2302">
        <v>2</v>
      </c>
      <c r="J2302">
        <v>2005</v>
      </c>
      <c r="K2302" t="s">
        <v>957</v>
      </c>
      <c r="L2302">
        <v>64</v>
      </c>
      <c r="M2302" t="s">
        <v>4029</v>
      </c>
      <c r="N2302" t="s">
        <v>417</v>
      </c>
      <c r="O2302" t="s">
        <v>418</v>
      </c>
      <c r="P2302" t="s">
        <v>419</v>
      </c>
      <c r="Q2302" t="s">
        <v>34</v>
      </c>
      <c r="R2302" t="s">
        <v>420</v>
      </c>
      <c r="S2302" t="s">
        <v>73</v>
      </c>
      <c r="T2302" t="s">
        <v>167</v>
      </c>
      <c r="U2302" t="s">
        <v>38</v>
      </c>
      <c r="V2302" t="s">
        <v>39</v>
      </c>
      <c r="W2302" t="s">
        <v>421</v>
      </c>
      <c r="X2302" t="s">
        <v>422</v>
      </c>
      <c r="Y2302" t="s">
        <v>65</v>
      </c>
    </row>
    <row r="2303" spans="1:25" x14ac:dyDescent="0.25">
      <c r="A2303">
        <v>10411</v>
      </c>
      <c r="B2303">
        <v>27</v>
      </c>
      <c r="C2303" t="s">
        <v>2808</v>
      </c>
      <c r="D2303">
        <v>5</v>
      </c>
      <c r="E2303" t="s">
        <v>4066</v>
      </c>
      <c r="F2303" t="s">
        <v>457</v>
      </c>
      <c r="G2303" t="s">
        <v>28</v>
      </c>
      <c r="H2303">
        <v>2</v>
      </c>
      <c r="I2303">
        <v>5</v>
      </c>
      <c r="J2303">
        <v>2005</v>
      </c>
      <c r="K2303" t="s">
        <v>957</v>
      </c>
      <c r="L2303">
        <v>64</v>
      </c>
      <c r="M2303" t="s">
        <v>4029</v>
      </c>
      <c r="N2303" t="s">
        <v>458</v>
      </c>
      <c r="O2303" t="s">
        <v>459</v>
      </c>
      <c r="P2303" t="s">
        <v>460</v>
      </c>
      <c r="Q2303" t="s">
        <v>34</v>
      </c>
      <c r="R2303" t="s">
        <v>461</v>
      </c>
      <c r="S2303" t="s">
        <v>462</v>
      </c>
      <c r="T2303" t="s">
        <v>463</v>
      </c>
      <c r="U2303" t="s">
        <v>353</v>
      </c>
      <c r="V2303" t="s">
        <v>39</v>
      </c>
      <c r="W2303" t="s">
        <v>464</v>
      </c>
      <c r="X2303" t="s">
        <v>465</v>
      </c>
      <c r="Y2303" t="s">
        <v>42</v>
      </c>
    </row>
    <row r="2304" spans="1:25" x14ac:dyDescent="0.25">
      <c r="A2304">
        <v>10424</v>
      </c>
      <c r="B2304">
        <v>44</v>
      </c>
      <c r="C2304" t="s">
        <v>4049</v>
      </c>
      <c r="D2304">
        <v>2</v>
      </c>
      <c r="E2304" t="s">
        <v>1302</v>
      </c>
      <c r="F2304" t="s">
        <v>467</v>
      </c>
      <c r="G2304" t="s">
        <v>468</v>
      </c>
      <c r="H2304">
        <v>2</v>
      </c>
      <c r="I2304">
        <v>5</v>
      </c>
      <c r="J2304">
        <v>2005</v>
      </c>
      <c r="K2304" t="s">
        <v>957</v>
      </c>
      <c r="L2304">
        <v>64</v>
      </c>
      <c r="M2304" t="s">
        <v>4029</v>
      </c>
      <c r="N2304" t="s">
        <v>268</v>
      </c>
      <c r="O2304" t="s">
        <v>269</v>
      </c>
      <c r="P2304" t="s">
        <v>270</v>
      </c>
      <c r="Q2304" t="s">
        <v>34</v>
      </c>
      <c r="R2304" t="s">
        <v>271</v>
      </c>
      <c r="S2304" t="s">
        <v>34</v>
      </c>
      <c r="T2304" t="s">
        <v>272</v>
      </c>
      <c r="U2304" t="s">
        <v>273</v>
      </c>
      <c r="V2304" t="s">
        <v>52</v>
      </c>
      <c r="W2304" t="s">
        <v>274</v>
      </c>
      <c r="X2304" t="s">
        <v>275</v>
      </c>
      <c r="Y2304" t="s">
        <v>42</v>
      </c>
    </row>
    <row r="2305" spans="1:25" x14ac:dyDescent="0.25">
      <c r="A2305">
        <v>10106</v>
      </c>
      <c r="B2305">
        <v>33</v>
      </c>
      <c r="C2305" t="s">
        <v>4067</v>
      </c>
      <c r="D2305">
        <v>5</v>
      </c>
      <c r="E2305" t="s">
        <v>4068</v>
      </c>
      <c r="F2305" t="s">
        <v>1501</v>
      </c>
      <c r="G2305" t="s">
        <v>28</v>
      </c>
      <c r="H2305">
        <v>1</v>
      </c>
      <c r="I2305">
        <v>2</v>
      </c>
      <c r="J2305">
        <v>2003</v>
      </c>
      <c r="K2305" t="s">
        <v>1354</v>
      </c>
      <c r="L2305">
        <v>68</v>
      </c>
      <c r="M2305" t="s">
        <v>4069</v>
      </c>
      <c r="N2305" t="s">
        <v>1369</v>
      </c>
      <c r="O2305" t="s">
        <v>1370</v>
      </c>
      <c r="P2305" t="s">
        <v>1371</v>
      </c>
      <c r="Q2305" t="s">
        <v>34</v>
      </c>
      <c r="R2305" t="s">
        <v>1372</v>
      </c>
      <c r="S2305" t="s">
        <v>34</v>
      </c>
      <c r="T2305" t="s">
        <v>1373</v>
      </c>
      <c r="U2305" t="s">
        <v>396</v>
      </c>
      <c r="V2305" t="s">
        <v>52</v>
      </c>
      <c r="W2305" t="s">
        <v>1374</v>
      </c>
      <c r="X2305" t="s">
        <v>1375</v>
      </c>
      <c r="Y2305" t="s">
        <v>42</v>
      </c>
    </row>
    <row r="2306" spans="1:25" x14ac:dyDescent="0.25">
      <c r="A2306">
        <v>10120</v>
      </c>
      <c r="B2306">
        <v>29</v>
      </c>
      <c r="C2306" t="s">
        <v>4070</v>
      </c>
      <c r="D2306">
        <v>11</v>
      </c>
      <c r="E2306" t="s">
        <v>4071</v>
      </c>
      <c r="F2306" t="s">
        <v>474</v>
      </c>
      <c r="G2306" t="s">
        <v>28</v>
      </c>
      <c r="H2306">
        <v>2</v>
      </c>
      <c r="I2306">
        <v>4</v>
      </c>
      <c r="J2306">
        <v>2003</v>
      </c>
      <c r="K2306" t="s">
        <v>1354</v>
      </c>
      <c r="L2306">
        <v>68</v>
      </c>
      <c r="M2306" t="s">
        <v>4069</v>
      </c>
      <c r="N2306" t="s">
        <v>132</v>
      </c>
      <c r="O2306" t="s">
        <v>133</v>
      </c>
      <c r="P2306" t="s">
        <v>134</v>
      </c>
      <c r="Q2306" t="s">
        <v>135</v>
      </c>
      <c r="R2306" t="s">
        <v>136</v>
      </c>
      <c r="S2306" t="s">
        <v>137</v>
      </c>
      <c r="T2306" t="s">
        <v>138</v>
      </c>
      <c r="U2306" t="s">
        <v>139</v>
      </c>
      <c r="V2306" t="s">
        <v>140</v>
      </c>
      <c r="W2306" t="s">
        <v>141</v>
      </c>
      <c r="X2306" t="s">
        <v>142</v>
      </c>
      <c r="Y2306" t="s">
        <v>42</v>
      </c>
    </row>
    <row r="2307" spans="1:25" x14ac:dyDescent="0.25">
      <c r="A2307">
        <v>10133</v>
      </c>
      <c r="B2307">
        <v>49</v>
      </c>
      <c r="C2307" t="s">
        <v>4072</v>
      </c>
      <c r="D2307">
        <v>6</v>
      </c>
      <c r="E2307" t="s">
        <v>4073</v>
      </c>
      <c r="F2307" t="s">
        <v>1850</v>
      </c>
      <c r="G2307" t="s">
        <v>28</v>
      </c>
      <c r="H2307">
        <v>2</v>
      </c>
      <c r="I2307">
        <v>6</v>
      </c>
      <c r="J2307">
        <v>2003</v>
      </c>
      <c r="K2307" t="s">
        <v>1354</v>
      </c>
      <c r="L2307">
        <v>68</v>
      </c>
      <c r="M2307" t="s">
        <v>4069</v>
      </c>
      <c r="N2307" t="s">
        <v>268</v>
      </c>
      <c r="O2307" t="s">
        <v>269</v>
      </c>
      <c r="P2307" t="s">
        <v>270</v>
      </c>
      <c r="Q2307" t="s">
        <v>34</v>
      </c>
      <c r="R2307" t="s">
        <v>271</v>
      </c>
      <c r="S2307" t="s">
        <v>34</v>
      </c>
      <c r="T2307" t="s">
        <v>272</v>
      </c>
      <c r="U2307" t="s">
        <v>273</v>
      </c>
      <c r="V2307" t="s">
        <v>52</v>
      </c>
      <c r="W2307" t="s">
        <v>274</v>
      </c>
      <c r="X2307" t="s">
        <v>275</v>
      </c>
      <c r="Y2307" t="s">
        <v>42</v>
      </c>
    </row>
    <row r="2308" spans="1:25" x14ac:dyDescent="0.25">
      <c r="A2308">
        <v>10144</v>
      </c>
      <c r="B2308">
        <v>20</v>
      </c>
      <c r="C2308" t="s">
        <v>4074</v>
      </c>
      <c r="D2308">
        <v>1</v>
      </c>
      <c r="E2308" t="s">
        <v>4075</v>
      </c>
      <c r="F2308" t="s">
        <v>4076</v>
      </c>
      <c r="G2308" t="s">
        <v>28</v>
      </c>
      <c r="H2308">
        <v>3</v>
      </c>
      <c r="I2308">
        <v>8</v>
      </c>
      <c r="J2308">
        <v>2003</v>
      </c>
      <c r="K2308" t="s">
        <v>1354</v>
      </c>
      <c r="L2308">
        <v>68</v>
      </c>
      <c r="M2308" t="s">
        <v>4069</v>
      </c>
      <c r="N2308" t="s">
        <v>1543</v>
      </c>
      <c r="O2308" t="s">
        <v>1544</v>
      </c>
      <c r="P2308" t="s">
        <v>1545</v>
      </c>
      <c r="Q2308" t="s">
        <v>34</v>
      </c>
      <c r="R2308" t="s">
        <v>1546</v>
      </c>
      <c r="S2308" t="s">
        <v>34</v>
      </c>
      <c r="T2308" t="s">
        <v>1547</v>
      </c>
      <c r="U2308" t="s">
        <v>643</v>
      </c>
      <c r="V2308" t="s">
        <v>52</v>
      </c>
      <c r="W2308" t="s">
        <v>1548</v>
      </c>
      <c r="X2308" t="s">
        <v>1549</v>
      </c>
      <c r="Y2308" t="s">
        <v>42</v>
      </c>
    </row>
    <row r="2309" spans="1:25" x14ac:dyDescent="0.25">
      <c r="A2309">
        <v>10168</v>
      </c>
      <c r="B2309">
        <v>31</v>
      </c>
      <c r="C2309" t="s">
        <v>4077</v>
      </c>
      <c r="D2309">
        <v>12</v>
      </c>
      <c r="E2309" t="s">
        <v>4078</v>
      </c>
      <c r="F2309" t="s">
        <v>87</v>
      </c>
      <c r="G2309" t="s">
        <v>28</v>
      </c>
      <c r="H2309">
        <v>4</v>
      </c>
      <c r="I2309">
        <v>10</v>
      </c>
      <c r="J2309">
        <v>2003</v>
      </c>
      <c r="K2309" t="s">
        <v>1354</v>
      </c>
      <c r="L2309">
        <v>68</v>
      </c>
      <c r="M2309" t="s">
        <v>4069</v>
      </c>
      <c r="N2309" t="s">
        <v>88</v>
      </c>
      <c r="O2309" t="s">
        <v>89</v>
      </c>
      <c r="P2309" t="s">
        <v>90</v>
      </c>
      <c r="Q2309" t="s">
        <v>34</v>
      </c>
      <c r="R2309" t="s">
        <v>91</v>
      </c>
      <c r="S2309" t="s">
        <v>73</v>
      </c>
      <c r="T2309" t="s">
        <v>92</v>
      </c>
      <c r="U2309" t="s">
        <v>38</v>
      </c>
      <c r="V2309" t="s">
        <v>39</v>
      </c>
      <c r="W2309" t="s">
        <v>93</v>
      </c>
      <c r="X2309" t="s">
        <v>94</v>
      </c>
      <c r="Y2309" t="s">
        <v>42</v>
      </c>
    </row>
    <row r="2310" spans="1:25" x14ac:dyDescent="0.25">
      <c r="A2310">
        <v>10210</v>
      </c>
      <c r="B2310">
        <v>39</v>
      </c>
      <c r="C2310" t="s">
        <v>4079</v>
      </c>
      <c r="D2310">
        <v>10</v>
      </c>
      <c r="E2310" t="s">
        <v>4080</v>
      </c>
      <c r="F2310" t="s">
        <v>483</v>
      </c>
      <c r="G2310" t="s">
        <v>28</v>
      </c>
      <c r="H2310">
        <v>1</v>
      </c>
      <c r="I2310">
        <v>1</v>
      </c>
      <c r="J2310">
        <v>2004</v>
      </c>
      <c r="K2310" t="s">
        <v>1354</v>
      </c>
      <c r="L2310">
        <v>68</v>
      </c>
      <c r="M2310" t="s">
        <v>4069</v>
      </c>
      <c r="N2310" t="s">
        <v>484</v>
      </c>
      <c r="O2310" t="s">
        <v>485</v>
      </c>
      <c r="P2310" t="s">
        <v>486</v>
      </c>
      <c r="Q2310" t="s">
        <v>34</v>
      </c>
      <c r="R2310" t="s">
        <v>487</v>
      </c>
      <c r="S2310" t="s">
        <v>487</v>
      </c>
      <c r="T2310" t="s">
        <v>488</v>
      </c>
      <c r="U2310" t="s">
        <v>307</v>
      </c>
      <c r="V2310" t="s">
        <v>307</v>
      </c>
      <c r="W2310" t="s">
        <v>489</v>
      </c>
      <c r="X2310" t="s">
        <v>490</v>
      </c>
      <c r="Y2310" t="s">
        <v>42</v>
      </c>
    </row>
    <row r="2311" spans="1:25" x14ac:dyDescent="0.25">
      <c r="A2311">
        <v>10223</v>
      </c>
      <c r="B2311">
        <v>20</v>
      </c>
      <c r="C2311" t="s">
        <v>4081</v>
      </c>
      <c r="D2311">
        <v>12</v>
      </c>
      <c r="E2311" t="s">
        <v>4082</v>
      </c>
      <c r="F2311" t="s">
        <v>131</v>
      </c>
      <c r="G2311" t="s">
        <v>28</v>
      </c>
      <c r="H2311">
        <v>1</v>
      </c>
      <c r="I2311">
        <v>2</v>
      </c>
      <c r="J2311">
        <v>2004</v>
      </c>
      <c r="K2311" t="s">
        <v>1354</v>
      </c>
      <c r="L2311">
        <v>68</v>
      </c>
      <c r="M2311" t="s">
        <v>4069</v>
      </c>
      <c r="N2311" t="s">
        <v>132</v>
      </c>
      <c r="O2311" t="s">
        <v>133</v>
      </c>
      <c r="P2311" t="s">
        <v>134</v>
      </c>
      <c r="Q2311" t="s">
        <v>135</v>
      </c>
      <c r="R2311" t="s">
        <v>136</v>
      </c>
      <c r="S2311" t="s">
        <v>137</v>
      </c>
      <c r="T2311" t="s">
        <v>138</v>
      </c>
      <c r="U2311" t="s">
        <v>139</v>
      </c>
      <c r="V2311" t="s">
        <v>140</v>
      </c>
      <c r="W2311" t="s">
        <v>141</v>
      </c>
      <c r="X2311" t="s">
        <v>142</v>
      </c>
      <c r="Y2311" t="s">
        <v>42</v>
      </c>
    </row>
    <row r="2312" spans="1:25" x14ac:dyDescent="0.25">
      <c r="A2312">
        <v>10235</v>
      </c>
      <c r="B2312">
        <v>34</v>
      </c>
      <c r="C2312" t="s">
        <v>4083</v>
      </c>
      <c r="D2312">
        <v>6</v>
      </c>
      <c r="E2312" t="s">
        <v>4084</v>
      </c>
      <c r="F2312" t="s">
        <v>1859</v>
      </c>
      <c r="G2312" t="s">
        <v>28</v>
      </c>
      <c r="H2312">
        <v>2</v>
      </c>
      <c r="I2312">
        <v>4</v>
      </c>
      <c r="J2312">
        <v>2004</v>
      </c>
      <c r="K2312" t="s">
        <v>1354</v>
      </c>
      <c r="L2312">
        <v>68</v>
      </c>
      <c r="M2312" t="s">
        <v>4069</v>
      </c>
      <c r="N2312" t="s">
        <v>648</v>
      </c>
      <c r="O2312" t="s">
        <v>649</v>
      </c>
      <c r="P2312" t="s">
        <v>650</v>
      </c>
      <c r="Q2312" t="s">
        <v>34</v>
      </c>
      <c r="R2312" t="s">
        <v>651</v>
      </c>
      <c r="S2312" t="s">
        <v>351</v>
      </c>
      <c r="T2312" t="s">
        <v>652</v>
      </c>
      <c r="U2312" t="s">
        <v>353</v>
      </c>
      <c r="V2312" t="s">
        <v>39</v>
      </c>
      <c r="W2312" t="s">
        <v>653</v>
      </c>
      <c r="X2312" t="s">
        <v>264</v>
      </c>
      <c r="Y2312" t="s">
        <v>42</v>
      </c>
    </row>
    <row r="2313" spans="1:25" x14ac:dyDescent="0.25">
      <c r="A2313">
        <v>10250</v>
      </c>
      <c r="B2313">
        <v>50</v>
      </c>
      <c r="C2313" t="s">
        <v>4085</v>
      </c>
      <c r="D2313">
        <v>7</v>
      </c>
      <c r="E2313" t="s">
        <v>4086</v>
      </c>
      <c r="F2313" t="s">
        <v>1523</v>
      </c>
      <c r="G2313" t="s">
        <v>28</v>
      </c>
      <c r="H2313">
        <v>2</v>
      </c>
      <c r="I2313">
        <v>5</v>
      </c>
      <c r="J2313">
        <v>2004</v>
      </c>
      <c r="K2313" t="s">
        <v>1354</v>
      </c>
      <c r="L2313">
        <v>68</v>
      </c>
      <c r="M2313" t="s">
        <v>4069</v>
      </c>
      <c r="N2313" t="s">
        <v>701</v>
      </c>
      <c r="O2313" t="s">
        <v>702</v>
      </c>
      <c r="P2313" t="s">
        <v>703</v>
      </c>
      <c r="Q2313" t="s">
        <v>34</v>
      </c>
      <c r="R2313" t="s">
        <v>704</v>
      </c>
      <c r="S2313" t="s">
        <v>73</v>
      </c>
      <c r="T2313" t="s">
        <v>92</v>
      </c>
      <c r="U2313" t="s">
        <v>38</v>
      </c>
      <c r="V2313" t="s">
        <v>39</v>
      </c>
      <c r="W2313" t="s">
        <v>149</v>
      </c>
      <c r="X2313" t="s">
        <v>705</v>
      </c>
      <c r="Y2313" t="s">
        <v>65</v>
      </c>
    </row>
    <row r="2314" spans="1:25" x14ac:dyDescent="0.25">
      <c r="A2314">
        <v>10262</v>
      </c>
      <c r="B2314">
        <v>40</v>
      </c>
      <c r="C2314" t="s">
        <v>4087</v>
      </c>
      <c r="D2314">
        <v>2</v>
      </c>
      <c r="E2314" t="s">
        <v>4088</v>
      </c>
      <c r="F2314" t="s">
        <v>1525</v>
      </c>
      <c r="G2314" t="s">
        <v>591</v>
      </c>
      <c r="H2314">
        <v>2</v>
      </c>
      <c r="I2314">
        <v>6</v>
      </c>
      <c r="J2314">
        <v>2004</v>
      </c>
      <c r="K2314" t="s">
        <v>1354</v>
      </c>
      <c r="L2314">
        <v>68</v>
      </c>
      <c r="M2314" t="s">
        <v>4069</v>
      </c>
      <c r="N2314" t="s">
        <v>268</v>
      </c>
      <c r="O2314" t="s">
        <v>269</v>
      </c>
      <c r="P2314" t="s">
        <v>270</v>
      </c>
      <c r="Q2314" t="s">
        <v>34</v>
      </c>
      <c r="R2314" t="s">
        <v>271</v>
      </c>
      <c r="S2314" t="s">
        <v>34</v>
      </c>
      <c r="T2314" t="s">
        <v>272</v>
      </c>
      <c r="U2314" t="s">
        <v>273</v>
      </c>
      <c r="V2314" t="s">
        <v>52</v>
      </c>
      <c r="W2314" t="s">
        <v>274</v>
      </c>
      <c r="X2314" t="s">
        <v>275</v>
      </c>
      <c r="Y2314" t="s">
        <v>65</v>
      </c>
    </row>
    <row r="2315" spans="1:25" x14ac:dyDescent="0.25">
      <c r="A2315">
        <v>10275</v>
      </c>
      <c r="B2315">
        <v>28</v>
      </c>
      <c r="C2315" t="s">
        <v>4089</v>
      </c>
      <c r="D2315">
        <v>12</v>
      </c>
      <c r="E2315" t="s">
        <v>4090</v>
      </c>
      <c r="F2315" t="s">
        <v>171</v>
      </c>
      <c r="G2315" t="s">
        <v>28</v>
      </c>
      <c r="H2315">
        <v>3</v>
      </c>
      <c r="I2315">
        <v>7</v>
      </c>
      <c r="J2315">
        <v>2004</v>
      </c>
      <c r="K2315" t="s">
        <v>1354</v>
      </c>
      <c r="L2315">
        <v>68</v>
      </c>
      <c r="M2315" t="s">
        <v>4069</v>
      </c>
      <c r="N2315" t="s">
        <v>172</v>
      </c>
      <c r="O2315" t="s">
        <v>173</v>
      </c>
      <c r="P2315" t="s">
        <v>174</v>
      </c>
      <c r="Q2315" t="s">
        <v>34</v>
      </c>
      <c r="R2315" t="s">
        <v>175</v>
      </c>
      <c r="S2315" t="s">
        <v>34</v>
      </c>
      <c r="T2315" t="s">
        <v>176</v>
      </c>
      <c r="U2315" t="s">
        <v>51</v>
      </c>
      <c r="V2315" t="s">
        <v>52</v>
      </c>
      <c r="W2315" t="s">
        <v>177</v>
      </c>
      <c r="X2315" t="s">
        <v>178</v>
      </c>
      <c r="Y2315" t="s">
        <v>42</v>
      </c>
    </row>
    <row r="2316" spans="1:25" x14ac:dyDescent="0.25">
      <c r="A2316">
        <v>10284</v>
      </c>
      <c r="B2316">
        <v>50</v>
      </c>
      <c r="C2316" t="s">
        <v>4074</v>
      </c>
      <c r="D2316">
        <v>4</v>
      </c>
      <c r="E2316" t="s">
        <v>4091</v>
      </c>
      <c r="F2316" t="s">
        <v>1528</v>
      </c>
      <c r="G2316" t="s">
        <v>28</v>
      </c>
      <c r="H2316">
        <v>3</v>
      </c>
      <c r="I2316">
        <v>8</v>
      </c>
      <c r="J2316">
        <v>2004</v>
      </c>
      <c r="K2316" t="s">
        <v>1354</v>
      </c>
      <c r="L2316">
        <v>68</v>
      </c>
      <c r="M2316" t="s">
        <v>4069</v>
      </c>
      <c r="N2316" t="s">
        <v>1327</v>
      </c>
      <c r="O2316" t="s">
        <v>1328</v>
      </c>
      <c r="P2316" t="s">
        <v>1329</v>
      </c>
      <c r="Q2316" t="s">
        <v>34</v>
      </c>
      <c r="R2316" t="s">
        <v>1330</v>
      </c>
      <c r="S2316" t="s">
        <v>34</v>
      </c>
      <c r="T2316" t="s">
        <v>1331</v>
      </c>
      <c r="U2316" t="s">
        <v>112</v>
      </c>
      <c r="V2316" t="s">
        <v>52</v>
      </c>
      <c r="W2316" t="s">
        <v>1332</v>
      </c>
      <c r="X2316" t="s">
        <v>1333</v>
      </c>
      <c r="Y2316" t="s">
        <v>65</v>
      </c>
    </row>
    <row r="2317" spans="1:25" x14ac:dyDescent="0.25">
      <c r="A2317">
        <v>10297</v>
      </c>
      <c r="B2317">
        <v>28</v>
      </c>
      <c r="C2317" t="s">
        <v>4092</v>
      </c>
      <c r="D2317">
        <v>7</v>
      </c>
      <c r="E2317" t="s">
        <v>4093</v>
      </c>
      <c r="F2317" t="s">
        <v>1868</v>
      </c>
      <c r="G2317" t="s">
        <v>28</v>
      </c>
      <c r="H2317">
        <v>3</v>
      </c>
      <c r="I2317">
        <v>9</v>
      </c>
      <c r="J2317">
        <v>2004</v>
      </c>
      <c r="K2317" t="s">
        <v>1354</v>
      </c>
      <c r="L2317">
        <v>68</v>
      </c>
      <c r="M2317" t="s">
        <v>4069</v>
      </c>
      <c r="N2317" t="s">
        <v>903</v>
      </c>
      <c r="O2317" t="s">
        <v>904</v>
      </c>
      <c r="P2317" t="s">
        <v>905</v>
      </c>
      <c r="Q2317" t="s">
        <v>906</v>
      </c>
      <c r="R2317" t="s">
        <v>907</v>
      </c>
      <c r="S2317" t="s">
        <v>34</v>
      </c>
      <c r="T2317" t="s">
        <v>908</v>
      </c>
      <c r="U2317" t="s">
        <v>909</v>
      </c>
      <c r="V2317" t="s">
        <v>52</v>
      </c>
      <c r="W2317" t="s">
        <v>910</v>
      </c>
      <c r="X2317" t="s">
        <v>911</v>
      </c>
      <c r="Y2317" t="s">
        <v>42</v>
      </c>
    </row>
    <row r="2318" spans="1:25" x14ac:dyDescent="0.25">
      <c r="A2318">
        <v>10308</v>
      </c>
      <c r="B2318">
        <v>46</v>
      </c>
      <c r="C2318" t="s">
        <v>4081</v>
      </c>
      <c r="D2318">
        <v>10</v>
      </c>
      <c r="E2318" t="s">
        <v>4094</v>
      </c>
      <c r="F2318" t="s">
        <v>200</v>
      </c>
      <c r="G2318" t="s">
        <v>28</v>
      </c>
      <c r="H2318">
        <v>4</v>
      </c>
      <c r="I2318">
        <v>10</v>
      </c>
      <c r="J2318">
        <v>2004</v>
      </c>
      <c r="K2318" t="s">
        <v>1354</v>
      </c>
      <c r="L2318">
        <v>68</v>
      </c>
      <c r="M2318" t="s">
        <v>4069</v>
      </c>
      <c r="N2318" t="s">
        <v>510</v>
      </c>
      <c r="O2318" t="s">
        <v>511</v>
      </c>
      <c r="P2318" t="s">
        <v>512</v>
      </c>
      <c r="Q2318" t="s">
        <v>34</v>
      </c>
      <c r="R2318" t="s">
        <v>513</v>
      </c>
      <c r="S2318" t="s">
        <v>36</v>
      </c>
      <c r="T2318" t="s">
        <v>514</v>
      </c>
      <c r="U2318" t="s">
        <v>38</v>
      </c>
      <c r="V2318" t="s">
        <v>39</v>
      </c>
      <c r="W2318" t="s">
        <v>149</v>
      </c>
      <c r="X2318" t="s">
        <v>363</v>
      </c>
      <c r="Y2318" t="s">
        <v>65</v>
      </c>
    </row>
    <row r="2319" spans="1:25" x14ac:dyDescent="0.25">
      <c r="A2319">
        <v>10316</v>
      </c>
      <c r="B2319">
        <v>24</v>
      </c>
      <c r="C2319" t="s">
        <v>4079</v>
      </c>
      <c r="D2319">
        <v>2</v>
      </c>
      <c r="E2319" t="s">
        <v>4095</v>
      </c>
      <c r="F2319" t="s">
        <v>665</v>
      </c>
      <c r="G2319" t="s">
        <v>28</v>
      </c>
      <c r="H2319">
        <v>4</v>
      </c>
      <c r="I2319">
        <v>11</v>
      </c>
      <c r="J2319">
        <v>2004</v>
      </c>
      <c r="K2319" t="s">
        <v>1354</v>
      </c>
      <c r="L2319">
        <v>68</v>
      </c>
      <c r="M2319" t="s">
        <v>4069</v>
      </c>
      <c r="N2319" t="s">
        <v>666</v>
      </c>
      <c r="O2319" t="s">
        <v>667</v>
      </c>
      <c r="P2319" t="s">
        <v>668</v>
      </c>
      <c r="Q2319" t="s">
        <v>34</v>
      </c>
      <c r="R2319" t="s">
        <v>669</v>
      </c>
      <c r="S2319" t="s">
        <v>670</v>
      </c>
      <c r="T2319" t="s">
        <v>671</v>
      </c>
      <c r="U2319" t="s">
        <v>262</v>
      </c>
      <c r="V2319" t="s">
        <v>52</v>
      </c>
      <c r="W2319" t="s">
        <v>672</v>
      </c>
      <c r="X2319" t="s">
        <v>673</v>
      </c>
      <c r="Y2319" t="s">
        <v>42</v>
      </c>
    </row>
    <row r="2320" spans="1:25" x14ac:dyDescent="0.25">
      <c r="A2320">
        <v>10328</v>
      </c>
      <c r="B2320">
        <v>24</v>
      </c>
      <c r="C2320" t="s">
        <v>3893</v>
      </c>
      <c r="D2320">
        <v>5</v>
      </c>
      <c r="E2320" t="s">
        <v>4096</v>
      </c>
      <c r="F2320" t="s">
        <v>2490</v>
      </c>
      <c r="G2320" t="s">
        <v>28</v>
      </c>
      <c r="H2320">
        <v>4</v>
      </c>
      <c r="I2320">
        <v>11</v>
      </c>
      <c r="J2320">
        <v>2004</v>
      </c>
      <c r="K2320" t="s">
        <v>1354</v>
      </c>
      <c r="L2320">
        <v>68</v>
      </c>
      <c r="M2320" t="s">
        <v>4069</v>
      </c>
      <c r="N2320" t="s">
        <v>1369</v>
      </c>
      <c r="O2320" t="s">
        <v>1370</v>
      </c>
      <c r="P2320" t="s">
        <v>1371</v>
      </c>
      <c r="Q2320" t="s">
        <v>34</v>
      </c>
      <c r="R2320" t="s">
        <v>1372</v>
      </c>
      <c r="S2320" t="s">
        <v>34</v>
      </c>
      <c r="T2320" t="s">
        <v>1373</v>
      </c>
      <c r="U2320" t="s">
        <v>396</v>
      </c>
      <c r="V2320" t="s">
        <v>52</v>
      </c>
      <c r="W2320" t="s">
        <v>1374</v>
      </c>
      <c r="X2320" t="s">
        <v>1375</v>
      </c>
      <c r="Y2320" t="s">
        <v>42</v>
      </c>
    </row>
    <row r="2321" spans="1:25" x14ac:dyDescent="0.25">
      <c r="A2321">
        <v>10340</v>
      </c>
      <c r="B2321">
        <v>39</v>
      </c>
      <c r="C2321" t="s">
        <v>4079</v>
      </c>
      <c r="D2321">
        <v>3</v>
      </c>
      <c r="E2321" t="s">
        <v>4080</v>
      </c>
      <c r="F2321" t="s">
        <v>220</v>
      </c>
      <c r="G2321" t="s">
        <v>28</v>
      </c>
      <c r="H2321">
        <v>4</v>
      </c>
      <c r="I2321">
        <v>11</v>
      </c>
      <c r="J2321">
        <v>2004</v>
      </c>
      <c r="K2321" t="s">
        <v>1354</v>
      </c>
      <c r="L2321">
        <v>68</v>
      </c>
      <c r="M2321" t="s">
        <v>4069</v>
      </c>
      <c r="N2321" t="s">
        <v>611</v>
      </c>
      <c r="O2321" t="s">
        <v>612</v>
      </c>
      <c r="P2321" t="s">
        <v>613</v>
      </c>
      <c r="Q2321" t="s">
        <v>34</v>
      </c>
      <c r="R2321" t="s">
        <v>614</v>
      </c>
      <c r="S2321" t="s">
        <v>34</v>
      </c>
      <c r="T2321" t="s">
        <v>615</v>
      </c>
      <c r="U2321" t="s">
        <v>273</v>
      </c>
      <c r="V2321" t="s">
        <v>52</v>
      </c>
      <c r="W2321" t="s">
        <v>616</v>
      </c>
      <c r="X2321" t="s">
        <v>617</v>
      </c>
      <c r="Y2321" t="s">
        <v>42</v>
      </c>
    </row>
    <row r="2322" spans="1:25" x14ac:dyDescent="0.25">
      <c r="A2322">
        <v>10353</v>
      </c>
      <c r="B2322">
        <v>40</v>
      </c>
      <c r="C2322" t="s">
        <v>524</v>
      </c>
      <c r="D2322">
        <v>7</v>
      </c>
      <c r="E2322" t="s">
        <v>4097</v>
      </c>
      <c r="F2322" t="s">
        <v>1874</v>
      </c>
      <c r="G2322" t="s">
        <v>28</v>
      </c>
      <c r="H2322">
        <v>4</v>
      </c>
      <c r="I2322">
        <v>12</v>
      </c>
      <c r="J2322">
        <v>2004</v>
      </c>
      <c r="K2322" t="s">
        <v>1354</v>
      </c>
      <c r="L2322">
        <v>68</v>
      </c>
      <c r="M2322" t="s">
        <v>4069</v>
      </c>
      <c r="N2322" t="s">
        <v>1507</v>
      </c>
      <c r="O2322" t="s">
        <v>1508</v>
      </c>
      <c r="P2322" t="s">
        <v>1509</v>
      </c>
      <c r="Q2322" t="s">
        <v>34</v>
      </c>
      <c r="R2322" t="s">
        <v>1089</v>
      </c>
      <c r="S2322" t="s">
        <v>166</v>
      </c>
      <c r="T2322" t="s">
        <v>1510</v>
      </c>
      <c r="U2322" t="s">
        <v>38</v>
      </c>
      <c r="V2322" t="s">
        <v>39</v>
      </c>
      <c r="W2322" t="s">
        <v>1511</v>
      </c>
      <c r="X2322" t="s">
        <v>1512</v>
      </c>
      <c r="Y2322" t="s">
        <v>42</v>
      </c>
    </row>
    <row r="2323" spans="1:25" x14ac:dyDescent="0.25">
      <c r="A2323">
        <v>10361</v>
      </c>
      <c r="B2323">
        <v>49</v>
      </c>
      <c r="C2323" t="s">
        <v>3488</v>
      </c>
      <c r="D2323">
        <v>2</v>
      </c>
      <c r="E2323" t="s">
        <v>4098</v>
      </c>
      <c r="F2323" t="s">
        <v>232</v>
      </c>
      <c r="G2323" t="s">
        <v>28</v>
      </c>
      <c r="H2323">
        <v>4</v>
      </c>
      <c r="I2323">
        <v>12</v>
      </c>
      <c r="J2323">
        <v>2004</v>
      </c>
      <c r="K2323" t="s">
        <v>1354</v>
      </c>
      <c r="L2323">
        <v>68</v>
      </c>
      <c r="M2323" t="s">
        <v>4069</v>
      </c>
      <c r="N2323" t="s">
        <v>233</v>
      </c>
      <c r="O2323" t="s">
        <v>234</v>
      </c>
      <c r="P2323" t="s">
        <v>235</v>
      </c>
      <c r="Q2323" t="s">
        <v>236</v>
      </c>
      <c r="R2323" t="s">
        <v>237</v>
      </c>
      <c r="S2323" t="s">
        <v>238</v>
      </c>
      <c r="T2323" t="s">
        <v>239</v>
      </c>
      <c r="U2323" t="s">
        <v>139</v>
      </c>
      <c r="V2323" t="s">
        <v>140</v>
      </c>
      <c r="W2323" t="s">
        <v>240</v>
      </c>
      <c r="X2323" t="s">
        <v>241</v>
      </c>
      <c r="Y2323" t="s">
        <v>65</v>
      </c>
    </row>
    <row r="2324" spans="1:25" x14ac:dyDescent="0.25">
      <c r="A2324">
        <v>10375</v>
      </c>
      <c r="B2324">
        <v>44</v>
      </c>
      <c r="C2324" t="s">
        <v>4099</v>
      </c>
      <c r="D2324">
        <v>4</v>
      </c>
      <c r="E2324" t="s">
        <v>4100</v>
      </c>
      <c r="F2324" t="s">
        <v>244</v>
      </c>
      <c r="G2324" t="s">
        <v>28</v>
      </c>
      <c r="H2324">
        <v>1</v>
      </c>
      <c r="I2324">
        <v>2</v>
      </c>
      <c r="J2324">
        <v>2005</v>
      </c>
      <c r="K2324" t="s">
        <v>1354</v>
      </c>
      <c r="L2324">
        <v>68</v>
      </c>
      <c r="M2324" t="s">
        <v>4069</v>
      </c>
      <c r="N2324" t="s">
        <v>172</v>
      </c>
      <c r="O2324" t="s">
        <v>173</v>
      </c>
      <c r="P2324" t="s">
        <v>174</v>
      </c>
      <c r="Q2324" t="s">
        <v>34</v>
      </c>
      <c r="R2324" t="s">
        <v>175</v>
      </c>
      <c r="S2324" t="s">
        <v>34</v>
      </c>
      <c r="T2324" t="s">
        <v>176</v>
      </c>
      <c r="U2324" t="s">
        <v>51</v>
      </c>
      <c r="V2324" t="s">
        <v>52</v>
      </c>
      <c r="W2324" t="s">
        <v>177</v>
      </c>
      <c r="X2324" t="s">
        <v>178</v>
      </c>
      <c r="Y2324" t="s">
        <v>65</v>
      </c>
    </row>
    <row r="2325" spans="1:25" x14ac:dyDescent="0.25">
      <c r="A2325">
        <v>10388</v>
      </c>
      <c r="B2325">
        <v>35</v>
      </c>
      <c r="C2325" t="s">
        <v>77</v>
      </c>
      <c r="D2325">
        <v>8</v>
      </c>
      <c r="E2325" t="s">
        <v>4101</v>
      </c>
      <c r="F2325" t="s">
        <v>247</v>
      </c>
      <c r="G2325" t="s">
        <v>28</v>
      </c>
      <c r="H2325">
        <v>1</v>
      </c>
      <c r="I2325">
        <v>3</v>
      </c>
      <c r="J2325">
        <v>2005</v>
      </c>
      <c r="K2325" t="s">
        <v>1354</v>
      </c>
      <c r="L2325">
        <v>68</v>
      </c>
      <c r="M2325" t="s">
        <v>4069</v>
      </c>
      <c r="N2325" t="s">
        <v>248</v>
      </c>
      <c r="O2325" t="s">
        <v>249</v>
      </c>
      <c r="P2325" t="s">
        <v>250</v>
      </c>
      <c r="Q2325" t="s">
        <v>34</v>
      </c>
      <c r="R2325" t="s">
        <v>251</v>
      </c>
      <c r="S2325" t="s">
        <v>185</v>
      </c>
      <c r="T2325" t="s">
        <v>252</v>
      </c>
      <c r="U2325" t="s">
        <v>38</v>
      </c>
      <c r="V2325" t="s">
        <v>39</v>
      </c>
      <c r="W2325" t="s">
        <v>253</v>
      </c>
      <c r="X2325" t="s">
        <v>254</v>
      </c>
      <c r="Y2325" t="s">
        <v>65</v>
      </c>
    </row>
    <row r="2326" spans="1:25" x14ac:dyDescent="0.25">
      <c r="A2326">
        <v>10398</v>
      </c>
      <c r="B2326">
        <v>22</v>
      </c>
      <c r="C2326" t="s">
        <v>4102</v>
      </c>
      <c r="D2326">
        <v>4</v>
      </c>
      <c r="E2326" t="s">
        <v>4103</v>
      </c>
      <c r="F2326" t="s">
        <v>1559</v>
      </c>
      <c r="G2326" t="s">
        <v>28</v>
      </c>
      <c r="H2326">
        <v>1</v>
      </c>
      <c r="I2326">
        <v>3</v>
      </c>
      <c r="J2326">
        <v>2005</v>
      </c>
      <c r="K2326" t="s">
        <v>1354</v>
      </c>
      <c r="L2326">
        <v>68</v>
      </c>
      <c r="M2326" t="s">
        <v>4069</v>
      </c>
      <c r="N2326" t="s">
        <v>46</v>
      </c>
      <c r="O2326" t="s">
        <v>47</v>
      </c>
      <c r="P2326" t="s">
        <v>48</v>
      </c>
      <c r="Q2326" t="s">
        <v>34</v>
      </c>
      <c r="R2326" t="s">
        <v>49</v>
      </c>
      <c r="S2326" t="s">
        <v>34</v>
      </c>
      <c r="T2326" t="s">
        <v>50</v>
      </c>
      <c r="U2326" t="s">
        <v>51</v>
      </c>
      <c r="V2326" t="s">
        <v>52</v>
      </c>
      <c r="W2326" t="s">
        <v>53</v>
      </c>
      <c r="X2326" t="s">
        <v>54</v>
      </c>
      <c r="Y2326" t="s">
        <v>42</v>
      </c>
    </row>
    <row r="2327" spans="1:25" x14ac:dyDescent="0.25">
      <c r="A2327">
        <v>10401</v>
      </c>
      <c r="B2327">
        <v>62</v>
      </c>
      <c r="C2327" t="s">
        <v>4083</v>
      </c>
      <c r="D2327">
        <v>6</v>
      </c>
      <c r="E2327" t="s">
        <v>4104</v>
      </c>
      <c r="F2327" t="s">
        <v>1880</v>
      </c>
      <c r="G2327" t="s">
        <v>708</v>
      </c>
      <c r="H2327">
        <v>2</v>
      </c>
      <c r="I2327">
        <v>4</v>
      </c>
      <c r="J2327">
        <v>2005</v>
      </c>
      <c r="K2327" t="s">
        <v>1354</v>
      </c>
      <c r="L2327">
        <v>68</v>
      </c>
      <c r="M2327" t="s">
        <v>4069</v>
      </c>
      <c r="N2327" t="s">
        <v>153</v>
      </c>
      <c r="O2327" t="s">
        <v>154</v>
      </c>
      <c r="P2327" t="s">
        <v>155</v>
      </c>
      <c r="Q2327" t="s">
        <v>34</v>
      </c>
      <c r="R2327" t="s">
        <v>156</v>
      </c>
      <c r="S2327" t="s">
        <v>157</v>
      </c>
      <c r="T2327" t="s">
        <v>158</v>
      </c>
      <c r="U2327" t="s">
        <v>38</v>
      </c>
      <c r="V2327" t="s">
        <v>39</v>
      </c>
      <c r="W2327" t="s">
        <v>84</v>
      </c>
      <c r="X2327" t="s">
        <v>159</v>
      </c>
      <c r="Y2327" t="s">
        <v>65</v>
      </c>
    </row>
    <row r="2328" spans="1:25" x14ac:dyDescent="0.25">
      <c r="A2328">
        <v>10416</v>
      </c>
      <c r="B2328">
        <v>26</v>
      </c>
      <c r="C2328" t="s">
        <v>4085</v>
      </c>
      <c r="D2328">
        <v>7</v>
      </c>
      <c r="E2328" t="s">
        <v>4105</v>
      </c>
      <c r="F2328" t="s">
        <v>1562</v>
      </c>
      <c r="G2328" t="s">
        <v>28</v>
      </c>
      <c r="H2328">
        <v>2</v>
      </c>
      <c r="I2328">
        <v>5</v>
      </c>
      <c r="J2328">
        <v>2005</v>
      </c>
      <c r="K2328" t="s">
        <v>1354</v>
      </c>
      <c r="L2328">
        <v>68</v>
      </c>
      <c r="M2328" t="s">
        <v>4069</v>
      </c>
      <c r="N2328" t="s">
        <v>831</v>
      </c>
      <c r="O2328" t="s">
        <v>832</v>
      </c>
      <c r="P2328" t="s">
        <v>833</v>
      </c>
      <c r="Q2328" t="s">
        <v>34</v>
      </c>
      <c r="R2328" t="s">
        <v>834</v>
      </c>
      <c r="S2328" t="s">
        <v>34</v>
      </c>
      <c r="T2328" t="s">
        <v>835</v>
      </c>
      <c r="U2328" t="s">
        <v>396</v>
      </c>
      <c r="V2328" t="s">
        <v>52</v>
      </c>
      <c r="W2328" t="s">
        <v>836</v>
      </c>
      <c r="X2328" t="s">
        <v>837</v>
      </c>
      <c r="Y2328" t="s">
        <v>42</v>
      </c>
    </row>
    <row r="2329" spans="1:25" x14ac:dyDescent="0.25">
      <c r="A2329">
        <v>10108</v>
      </c>
      <c r="B2329">
        <v>31</v>
      </c>
      <c r="C2329" t="s">
        <v>77</v>
      </c>
      <c r="D2329">
        <v>16</v>
      </c>
      <c r="E2329" t="s">
        <v>4106</v>
      </c>
      <c r="F2329" t="s">
        <v>775</v>
      </c>
      <c r="G2329" t="s">
        <v>28</v>
      </c>
      <c r="H2329">
        <v>1</v>
      </c>
      <c r="I2329">
        <v>3</v>
      </c>
      <c r="J2329">
        <v>2003</v>
      </c>
      <c r="K2329" t="s">
        <v>29</v>
      </c>
      <c r="L2329">
        <v>102</v>
      </c>
      <c r="M2329" t="s">
        <v>4107</v>
      </c>
      <c r="N2329" t="s">
        <v>777</v>
      </c>
      <c r="O2329" t="s">
        <v>778</v>
      </c>
      <c r="P2329" t="s">
        <v>779</v>
      </c>
      <c r="Q2329" t="s">
        <v>34</v>
      </c>
      <c r="R2329" t="s">
        <v>780</v>
      </c>
      <c r="S2329" t="s">
        <v>34</v>
      </c>
      <c r="T2329" t="s">
        <v>781</v>
      </c>
      <c r="U2329" t="s">
        <v>782</v>
      </c>
      <c r="V2329" t="s">
        <v>307</v>
      </c>
      <c r="W2329" t="s">
        <v>783</v>
      </c>
      <c r="X2329" t="s">
        <v>784</v>
      </c>
      <c r="Y2329" t="s">
        <v>65</v>
      </c>
    </row>
    <row r="2330" spans="1:25" x14ac:dyDescent="0.25">
      <c r="A2330">
        <v>10121</v>
      </c>
      <c r="B2330">
        <v>25</v>
      </c>
      <c r="C2330" t="s">
        <v>2113</v>
      </c>
      <c r="D2330">
        <v>3</v>
      </c>
      <c r="E2330" t="s">
        <v>4108</v>
      </c>
      <c r="F2330" t="s">
        <v>45</v>
      </c>
      <c r="G2330" t="s">
        <v>28</v>
      </c>
      <c r="H2330">
        <v>2</v>
      </c>
      <c r="I2330">
        <v>5</v>
      </c>
      <c r="J2330">
        <v>2003</v>
      </c>
      <c r="K2330" t="s">
        <v>29</v>
      </c>
      <c r="L2330">
        <v>102</v>
      </c>
      <c r="M2330" t="s">
        <v>4107</v>
      </c>
      <c r="N2330" t="s">
        <v>46</v>
      </c>
      <c r="O2330" t="s">
        <v>47</v>
      </c>
      <c r="P2330" t="s">
        <v>48</v>
      </c>
      <c r="Q2330" t="s">
        <v>34</v>
      </c>
      <c r="R2330" t="s">
        <v>49</v>
      </c>
      <c r="S2330" t="s">
        <v>34</v>
      </c>
      <c r="T2330" t="s">
        <v>50</v>
      </c>
      <c r="U2330" t="s">
        <v>51</v>
      </c>
      <c r="V2330" t="s">
        <v>52</v>
      </c>
      <c r="W2330" t="s">
        <v>53</v>
      </c>
      <c r="X2330" t="s">
        <v>54</v>
      </c>
      <c r="Y2330" t="s">
        <v>42</v>
      </c>
    </row>
    <row r="2331" spans="1:25" x14ac:dyDescent="0.25">
      <c r="A2331">
        <v>10135</v>
      </c>
      <c r="B2331">
        <v>30</v>
      </c>
      <c r="C2331" t="s">
        <v>4109</v>
      </c>
      <c r="D2331">
        <v>17</v>
      </c>
      <c r="E2331" t="s">
        <v>4110</v>
      </c>
      <c r="F2331" t="s">
        <v>795</v>
      </c>
      <c r="G2331" t="s">
        <v>28</v>
      </c>
      <c r="H2331">
        <v>3</v>
      </c>
      <c r="I2331">
        <v>7</v>
      </c>
      <c r="J2331">
        <v>2003</v>
      </c>
      <c r="K2331" t="s">
        <v>29</v>
      </c>
      <c r="L2331">
        <v>102</v>
      </c>
      <c r="M2331" t="s">
        <v>4107</v>
      </c>
      <c r="N2331" t="s">
        <v>417</v>
      </c>
      <c r="O2331" t="s">
        <v>418</v>
      </c>
      <c r="P2331" t="s">
        <v>419</v>
      </c>
      <c r="Q2331" t="s">
        <v>34</v>
      </c>
      <c r="R2331" t="s">
        <v>420</v>
      </c>
      <c r="S2331" t="s">
        <v>73</v>
      </c>
      <c r="T2331" t="s">
        <v>167</v>
      </c>
      <c r="U2331" t="s">
        <v>38</v>
      </c>
      <c r="V2331" t="s">
        <v>39</v>
      </c>
      <c r="W2331" t="s">
        <v>421</v>
      </c>
      <c r="X2331" t="s">
        <v>422</v>
      </c>
      <c r="Y2331" t="s">
        <v>42</v>
      </c>
    </row>
    <row r="2332" spans="1:25" x14ac:dyDescent="0.25">
      <c r="A2332">
        <v>10145</v>
      </c>
      <c r="B2332">
        <v>27</v>
      </c>
      <c r="C2332" t="s">
        <v>77</v>
      </c>
      <c r="D2332">
        <v>4</v>
      </c>
      <c r="E2332" t="s">
        <v>4111</v>
      </c>
      <c r="F2332" t="s">
        <v>68</v>
      </c>
      <c r="G2332" t="s">
        <v>28</v>
      </c>
      <c r="H2332">
        <v>3</v>
      </c>
      <c r="I2332">
        <v>8</v>
      </c>
      <c r="J2332">
        <v>2003</v>
      </c>
      <c r="K2332" t="s">
        <v>29</v>
      </c>
      <c r="L2332">
        <v>102</v>
      </c>
      <c r="M2332" t="s">
        <v>4107</v>
      </c>
      <c r="N2332" t="s">
        <v>69</v>
      </c>
      <c r="O2332" t="s">
        <v>70</v>
      </c>
      <c r="P2332" t="s">
        <v>71</v>
      </c>
      <c r="Q2332" t="s">
        <v>34</v>
      </c>
      <c r="R2332" t="s">
        <v>72</v>
      </c>
      <c r="S2332" t="s">
        <v>73</v>
      </c>
      <c r="T2332" t="s">
        <v>74</v>
      </c>
      <c r="U2332" t="s">
        <v>38</v>
      </c>
      <c r="V2332" t="s">
        <v>39</v>
      </c>
      <c r="W2332" t="s">
        <v>75</v>
      </c>
      <c r="X2332" t="s">
        <v>76</v>
      </c>
      <c r="Y2332" t="s">
        <v>65</v>
      </c>
    </row>
    <row r="2333" spans="1:25" x14ac:dyDescent="0.25">
      <c r="A2333">
        <v>10159</v>
      </c>
      <c r="B2333">
        <v>23</v>
      </c>
      <c r="C2333" t="s">
        <v>77</v>
      </c>
      <c r="D2333">
        <v>12</v>
      </c>
      <c r="E2333" t="s">
        <v>4112</v>
      </c>
      <c r="F2333" t="s">
        <v>79</v>
      </c>
      <c r="G2333" t="s">
        <v>28</v>
      </c>
      <c r="H2333">
        <v>4</v>
      </c>
      <c r="I2333">
        <v>10</v>
      </c>
      <c r="J2333">
        <v>2003</v>
      </c>
      <c r="K2333" t="s">
        <v>29</v>
      </c>
      <c r="L2333">
        <v>102</v>
      </c>
      <c r="M2333" t="s">
        <v>4107</v>
      </c>
      <c r="N2333" t="s">
        <v>80</v>
      </c>
      <c r="O2333" t="s">
        <v>81</v>
      </c>
      <c r="P2333" t="s">
        <v>82</v>
      </c>
      <c r="Q2333" t="s">
        <v>34</v>
      </c>
      <c r="R2333" t="s">
        <v>83</v>
      </c>
      <c r="S2333" t="s">
        <v>73</v>
      </c>
      <c r="T2333" t="s">
        <v>34</v>
      </c>
      <c r="U2333" t="s">
        <v>38</v>
      </c>
      <c r="V2333" t="s">
        <v>39</v>
      </c>
      <c r="W2333" t="s">
        <v>84</v>
      </c>
      <c r="X2333" t="s">
        <v>76</v>
      </c>
      <c r="Y2333" t="s">
        <v>42</v>
      </c>
    </row>
    <row r="2334" spans="1:25" x14ac:dyDescent="0.25">
      <c r="A2334">
        <v>10169</v>
      </c>
      <c r="B2334">
        <v>34</v>
      </c>
      <c r="C2334" t="s">
        <v>77</v>
      </c>
      <c r="D2334">
        <v>12</v>
      </c>
      <c r="E2334" t="s">
        <v>4113</v>
      </c>
      <c r="F2334" t="s">
        <v>800</v>
      </c>
      <c r="G2334" t="s">
        <v>28</v>
      </c>
      <c r="H2334">
        <v>4</v>
      </c>
      <c r="I2334">
        <v>11</v>
      </c>
      <c r="J2334">
        <v>2003</v>
      </c>
      <c r="K2334" t="s">
        <v>29</v>
      </c>
      <c r="L2334">
        <v>102</v>
      </c>
      <c r="M2334" t="s">
        <v>4107</v>
      </c>
      <c r="N2334" t="s">
        <v>448</v>
      </c>
      <c r="O2334" t="s">
        <v>449</v>
      </c>
      <c r="P2334" t="s">
        <v>450</v>
      </c>
      <c r="Q2334" t="s">
        <v>451</v>
      </c>
      <c r="R2334" t="s">
        <v>452</v>
      </c>
      <c r="S2334" t="s">
        <v>238</v>
      </c>
      <c r="T2334" t="s">
        <v>453</v>
      </c>
      <c r="U2334" t="s">
        <v>139</v>
      </c>
      <c r="V2334" t="s">
        <v>140</v>
      </c>
      <c r="W2334" t="s">
        <v>454</v>
      </c>
      <c r="X2334" t="s">
        <v>455</v>
      </c>
      <c r="Y2334" t="s">
        <v>65</v>
      </c>
    </row>
    <row r="2335" spans="1:25" x14ac:dyDescent="0.25">
      <c r="A2335">
        <v>10180</v>
      </c>
      <c r="B2335">
        <v>22</v>
      </c>
      <c r="C2335" t="s">
        <v>77</v>
      </c>
      <c r="D2335">
        <v>7</v>
      </c>
      <c r="E2335" t="s">
        <v>4114</v>
      </c>
      <c r="F2335" t="s">
        <v>97</v>
      </c>
      <c r="G2335" t="s">
        <v>28</v>
      </c>
      <c r="H2335">
        <v>4</v>
      </c>
      <c r="I2335">
        <v>11</v>
      </c>
      <c r="J2335">
        <v>2003</v>
      </c>
      <c r="K2335" t="s">
        <v>29</v>
      </c>
      <c r="L2335">
        <v>102</v>
      </c>
      <c r="M2335" t="s">
        <v>4107</v>
      </c>
      <c r="N2335" t="s">
        <v>98</v>
      </c>
      <c r="O2335" t="s">
        <v>99</v>
      </c>
      <c r="P2335" t="s">
        <v>100</v>
      </c>
      <c r="Q2335" t="s">
        <v>34</v>
      </c>
      <c r="R2335" t="s">
        <v>101</v>
      </c>
      <c r="S2335" t="s">
        <v>34</v>
      </c>
      <c r="T2335" t="s">
        <v>102</v>
      </c>
      <c r="U2335" t="s">
        <v>51</v>
      </c>
      <c r="V2335" t="s">
        <v>52</v>
      </c>
      <c r="W2335" t="s">
        <v>103</v>
      </c>
      <c r="X2335" t="s">
        <v>104</v>
      </c>
      <c r="Y2335" t="s">
        <v>42</v>
      </c>
    </row>
    <row r="2336" spans="1:25" x14ac:dyDescent="0.25">
      <c r="A2336">
        <v>10190</v>
      </c>
      <c r="B2336">
        <v>42</v>
      </c>
      <c r="C2336" t="s">
        <v>3855</v>
      </c>
      <c r="D2336">
        <v>4</v>
      </c>
      <c r="E2336" t="s">
        <v>4115</v>
      </c>
      <c r="F2336" t="s">
        <v>3119</v>
      </c>
      <c r="G2336" t="s">
        <v>28</v>
      </c>
      <c r="H2336">
        <v>4</v>
      </c>
      <c r="I2336">
        <v>11</v>
      </c>
      <c r="J2336">
        <v>2003</v>
      </c>
      <c r="K2336" t="s">
        <v>29</v>
      </c>
      <c r="L2336">
        <v>102</v>
      </c>
      <c r="M2336" t="s">
        <v>4107</v>
      </c>
      <c r="N2336" t="s">
        <v>268</v>
      </c>
      <c r="O2336" t="s">
        <v>269</v>
      </c>
      <c r="P2336" t="s">
        <v>270</v>
      </c>
      <c r="Q2336" t="s">
        <v>34</v>
      </c>
      <c r="R2336" t="s">
        <v>271</v>
      </c>
      <c r="S2336" t="s">
        <v>34</v>
      </c>
      <c r="T2336" t="s">
        <v>272</v>
      </c>
      <c r="U2336" t="s">
        <v>273</v>
      </c>
      <c r="V2336" t="s">
        <v>52</v>
      </c>
      <c r="W2336" t="s">
        <v>274</v>
      </c>
      <c r="X2336" t="s">
        <v>275</v>
      </c>
      <c r="Y2336" t="s">
        <v>65</v>
      </c>
    </row>
    <row r="2337" spans="1:25" x14ac:dyDescent="0.25">
      <c r="A2337">
        <v>10211</v>
      </c>
      <c r="B2337">
        <v>37</v>
      </c>
      <c r="C2337" t="s">
        <v>77</v>
      </c>
      <c r="D2337">
        <v>12</v>
      </c>
      <c r="E2337" t="s">
        <v>4116</v>
      </c>
      <c r="F2337" t="s">
        <v>123</v>
      </c>
      <c r="G2337" t="s">
        <v>28</v>
      </c>
      <c r="H2337">
        <v>1</v>
      </c>
      <c r="I2337">
        <v>1</v>
      </c>
      <c r="J2337">
        <v>2004</v>
      </c>
      <c r="K2337" t="s">
        <v>29</v>
      </c>
      <c r="L2337">
        <v>102</v>
      </c>
      <c r="M2337" t="s">
        <v>4107</v>
      </c>
      <c r="N2337" t="s">
        <v>124</v>
      </c>
      <c r="O2337" t="s">
        <v>125</v>
      </c>
      <c r="P2337" t="s">
        <v>126</v>
      </c>
      <c r="Q2337" t="s">
        <v>34</v>
      </c>
      <c r="R2337" t="s">
        <v>61</v>
      </c>
      <c r="S2337" t="s">
        <v>34</v>
      </c>
      <c r="T2337" t="s">
        <v>127</v>
      </c>
      <c r="U2337" t="s">
        <v>51</v>
      </c>
      <c r="V2337" t="s">
        <v>52</v>
      </c>
      <c r="W2337" t="s">
        <v>128</v>
      </c>
      <c r="X2337" t="s">
        <v>129</v>
      </c>
      <c r="Y2337" t="s">
        <v>65</v>
      </c>
    </row>
    <row r="2338" spans="1:25" x14ac:dyDescent="0.25">
      <c r="A2338">
        <v>10224</v>
      </c>
      <c r="B2338">
        <v>30</v>
      </c>
      <c r="C2338" t="s">
        <v>77</v>
      </c>
      <c r="D2338">
        <v>5</v>
      </c>
      <c r="E2338" t="s">
        <v>4117</v>
      </c>
      <c r="F2338" t="s">
        <v>1002</v>
      </c>
      <c r="G2338" t="s">
        <v>28</v>
      </c>
      <c r="H2338">
        <v>1</v>
      </c>
      <c r="I2338">
        <v>2</v>
      </c>
      <c r="J2338">
        <v>2004</v>
      </c>
      <c r="K2338" t="s">
        <v>29</v>
      </c>
      <c r="L2338">
        <v>102</v>
      </c>
      <c r="M2338" t="s">
        <v>4107</v>
      </c>
      <c r="N2338" t="s">
        <v>98</v>
      </c>
      <c r="O2338" t="s">
        <v>99</v>
      </c>
      <c r="P2338" t="s">
        <v>100</v>
      </c>
      <c r="Q2338" t="s">
        <v>34</v>
      </c>
      <c r="R2338" t="s">
        <v>101</v>
      </c>
      <c r="S2338" t="s">
        <v>34</v>
      </c>
      <c r="T2338" t="s">
        <v>102</v>
      </c>
      <c r="U2338" t="s">
        <v>51</v>
      </c>
      <c r="V2338" t="s">
        <v>52</v>
      </c>
      <c r="W2338" t="s">
        <v>103</v>
      </c>
      <c r="X2338" t="s">
        <v>104</v>
      </c>
      <c r="Y2338" t="s">
        <v>65</v>
      </c>
    </row>
    <row r="2339" spans="1:25" x14ac:dyDescent="0.25">
      <c r="A2339">
        <v>10237</v>
      </c>
      <c r="B2339">
        <v>27</v>
      </c>
      <c r="C2339" t="s">
        <v>77</v>
      </c>
      <c r="D2339">
        <v>5</v>
      </c>
      <c r="E2339" t="s">
        <v>4118</v>
      </c>
      <c r="F2339" t="s">
        <v>144</v>
      </c>
      <c r="G2339" t="s">
        <v>28</v>
      </c>
      <c r="H2339">
        <v>2</v>
      </c>
      <c r="I2339">
        <v>4</v>
      </c>
      <c r="J2339">
        <v>2004</v>
      </c>
      <c r="K2339" t="s">
        <v>29</v>
      </c>
      <c r="L2339">
        <v>102</v>
      </c>
      <c r="M2339" t="s">
        <v>4107</v>
      </c>
      <c r="N2339" t="s">
        <v>145</v>
      </c>
      <c r="O2339" t="s">
        <v>146</v>
      </c>
      <c r="P2339" t="s">
        <v>147</v>
      </c>
      <c r="Q2339" t="s">
        <v>148</v>
      </c>
      <c r="R2339" t="s">
        <v>35</v>
      </c>
      <c r="S2339" t="s">
        <v>36</v>
      </c>
      <c r="T2339" t="s">
        <v>37</v>
      </c>
      <c r="U2339" t="s">
        <v>38</v>
      </c>
      <c r="V2339" t="s">
        <v>39</v>
      </c>
      <c r="W2339" t="s">
        <v>149</v>
      </c>
      <c r="X2339" t="s">
        <v>150</v>
      </c>
      <c r="Y2339" t="s">
        <v>65</v>
      </c>
    </row>
    <row r="2340" spans="1:25" x14ac:dyDescent="0.25">
      <c r="A2340">
        <v>10252</v>
      </c>
      <c r="B2340">
        <v>25</v>
      </c>
      <c r="C2340" t="s">
        <v>77</v>
      </c>
      <c r="D2340">
        <v>9</v>
      </c>
      <c r="E2340" t="s">
        <v>4119</v>
      </c>
      <c r="F2340" t="s">
        <v>2305</v>
      </c>
      <c r="G2340" t="s">
        <v>28</v>
      </c>
      <c r="H2340">
        <v>2</v>
      </c>
      <c r="I2340">
        <v>5</v>
      </c>
      <c r="J2340">
        <v>2004</v>
      </c>
      <c r="K2340" t="s">
        <v>29</v>
      </c>
      <c r="L2340">
        <v>102</v>
      </c>
      <c r="M2340" t="s">
        <v>4107</v>
      </c>
      <c r="N2340" t="s">
        <v>124</v>
      </c>
      <c r="O2340" t="s">
        <v>125</v>
      </c>
      <c r="P2340" t="s">
        <v>126</v>
      </c>
      <c r="Q2340" t="s">
        <v>34</v>
      </c>
      <c r="R2340" t="s">
        <v>61</v>
      </c>
      <c r="S2340" t="s">
        <v>34</v>
      </c>
      <c r="T2340" t="s">
        <v>127</v>
      </c>
      <c r="U2340" t="s">
        <v>51</v>
      </c>
      <c r="V2340" t="s">
        <v>52</v>
      </c>
      <c r="W2340" t="s">
        <v>128</v>
      </c>
      <c r="X2340" t="s">
        <v>129</v>
      </c>
      <c r="Y2340" t="s">
        <v>42</v>
      </c>
    </row>
    <row r="2341" spans="1:25" x14ac:dyDescent="0.25">
      <c r="A2341">
        <v>10264</v>
      </c>
      <c r="B2341">
        <v>34</v>
      </c>
      <c r="C2341" t="s">
        <v>4120</v>
      </c>
      <c r="D2341">
        <v>7</v>
      </c>
      <c r="E2341" t="s">
        <v>4121</v>
      </c>
      <c r="F2341" t="s">
        <v>2446</v>
      </c>
      <c r="G2341" t="s">
        <v>28</v>
      </c>
      <c r="H2341">
        <v>2</v>
      </c>
      <c r="I2341">
        <v>6</v>
      </c>
      <c r="J2341">
        <v>2004</v>
      </c>
      <c r="K2341" t="s">
        <v>29</v>
      </c>
      <c r="L2341">
        <v>102</v>
      </c>
      <c r="M2341" t="s">
        <v>4107</v>
      </c>
      <c r="N2341" t="s">
        <v>656</v>
      </c>
      <c r="O2341" t="s">
        <v>657</v>
      </c>
      <c r="P2341" t="s">
        <v>658</v>
      </c>
      <c r="Q2341" t="s">
        <v>34</v>
      </c>
      <c r="R2341" t="s">
        <v>659</v>
      </c>
      <c r="S2341" t="s">
        <v>185</v>
      </c>
      <c r="T2341" t="s">
        <v>660</v>
      </c>
      <c r="U2341" t="s">
        <v>38</v>
      </c>
      <c r="V2341" t="s">
        <v>39</v>
      </c>
      <c r="W2341" t="s">
        <v>661</v>
      </c>
      <c r="X2341" t="s">
        <v>94</v>
      </c>
      <c r="Y2341" t="s">
        <v>65</v>
      </c>
    </row>
    <row r="2342" spans="1:25" x14ac:dyDescent="0.25">
      <c r="A2342">
        <v>10276</v>
      </c>
      <c r="B2342">
        <v>38</v>
      </c>
      <c r="C2342" t="s">
        <v>77</v>
      </c>
      <c r="D2342">
        <v>13</v>
      </c>
      <c r="E2342" t="s">
        <v>4122</v>
      </c>
      <c r="F2342" t="s">
        <v>839</v>
      </c>
      <c r="G2342" t="s">
        <v>28</v>
      </c>
      <c r="H2342">
        <v>3</v>
      </c>
      <c r="I2342">
        <v>8</v>
      </c>
      <c r="J2342">
        <v>2004</v>
      </c>
      <c r="K2342" t="s">
        <v>29</v>
      </c>
      <c r="L2342">
        <v>102</v>
      </c>
      <c r="M2342" t="s">
        <v>4107</v>
      </c>
      <c r="N2342" t="s">
        <v>840</v>
      </c>
      <c r="O2342" t="s">
        <v>841</v>
      </c>
      <c r="P2342" t="s">
        <v>842</v>
      </c>
      <c r="Q2342" t="s">
        <v>34</v>
      </c>
      <c r="R2342" t="s">
        <v>441</v>
      </c>
      <c r="S2342" t="s">
        <v>185</v>
      </c>
      <c r="T2342" t="s">
        <v>442</v>
      </c>
      <c r="U2342" t="s">
        <v>38</v>
      </c>
      <c r="V2342" t="s">
        <v>39</v>
      </c>
      <c r="W2342" t="s">
        <v>843</v>
      </c>
      <c r="X2342" t="s">
        <v>844</v>
      </c>
      <c r="Y2342" t="s">
        <v>65</v>
      </c>
    </row>
    <row r="2343" spans="1:25" x14ac:dyDescent="0.25">
      <c r="A2343">
        <v>10285</v>
      </c>
      <c r="B2343">
        <v>26</v>
      </c>
      <c r="C2343" t="s">
        <v>77</v>
      </c>
      <c r="D2343">
        <v>4</v>
      </c>
      <c r="E2343" t="s">
        <v>4123</v>
      </c>
      <c r="F2343" t="s">
        <v>180</v>
      </c>
      <c r="G2343" t="s">
        <v>28</v>
      </c>
      <c r="H2343">
        <v>3</v>
      </c>
      <c r="I2343">
        <v>8</v>
      </c>
      <c r="J2343">
        <v>2004</v>
      </c>
      <c r="K2343" t="s">
        <v>29</v>
      </c>
      <c r="L2343">
        <v>102</v>
      </c>
      <c r="M2343" t="s">
        <v>4107</v>
      </c>
      <c r="N2343" t="s">
        <v>181</v>
      </c>
      <c r="O2343" t="s">
        <v>182</v>
      </c>
      <c r="P2343" t="s">
        <v>183</v>
      </c>
      <c r="Q2343" t="s">
        <v>34</v>
      </c>
      <c r="R2343" t="s">
        <v>184</v>
      </c>
      <c r="S2343" t="s">
        <v>185</v>
      </c>
      <c r="T2343" t="s">
        <v>186</v>
      </c>
      <c r="U2343" t="s">
        <v>38</v>
      </c>
      <c r="V2343" t="s">
        <v>39</v>
      </c>
      <c r="W2343" t="s">
        <v>187</v>
      </c>
      <c r="X2343" t="s">
        <v>188</v>
      </c>
      <c r="Y2343" t="s">
        <v>42</v>
      </c>
    </row>
    <row r="2344" spans="1:25" x14ac:dyDescent="0.25">
      <c r="A2344">
        <v>10299</v>
      </c>
      <c r="B2344">
        <v>38</v>
      </c>
      <c r="C2344" t="s">
        <v>77</v>
      </c>
      <c r="D2344">
        <v>7</v>
      </c>
      <c r="E2344" t="s">
        <v>4124</v>
      </c>
      <c r="F2344" t="s">
        <v>190</v>
      </c>
      <c r="G2344" t="s">
        <v>28</v>
      </c>
      <c r="H2344">
        <v>3</v>
      </c>
      <c r="I2344">
        <v>9</v>
      </c>
      <c r="J2344">
        <v>2004</v>
      </c>
      <c r="K2344" t="s">
        <v>29</v>
      </c>
      <c r="L2344">
        <v>102</v>
      </c>
      <c r="M2344" t="s">
        <v>4107</v>
      </c>
      <c r="N2344" t="s">
        <v>191</v>
      </c>
      <c r="O2344" t="s">
        <v>192</v>
      </c>
      <c r="P2344" t="s">
        <v>193</v>
      </c>
      <c r="Q2344" t="s">
        <v>34</v>
      </c>
      <c r="R2344" t="s">
        <v>194</v>
      </c>
      <c r="S2344" t="s">
        <v>34</v>
      </c>
      <c r="T2344" t="s">
        <v>195</v>
      </c>
      <c r="U2344" t="s">
        <v>196</v>
      </c>
      <c r="V2344" t="s">
        <v>52</v>
      </c>
      <c r="W2344" t="s">
        <v>197</v>
      </c>
      <c r="X2344" t="s">
        <v>198</v>
      </c>
      <c r="Y2344" t="s">
        <v>65</v>
      </c>
    </row>
    <row r="2345" spans="1:25" x14ac:dyDescent="0.25">
      <c r="A2345">
        <v>10309</v>
      </c>
      <c r="B2345">
        <v>50</v>
      </c>
      <c r="C2345" t="s">
        <v>2484</v>
      </c>
      <c r="D2345">
        <v>3</v>
      </c>
      <c r="E2345" t="s">
        <v>4125</v>
      </c>
      <c r="F2345" t="s">
        <v>200</v>
      </c>
      <c r="G2345" t="s">
        <v>28</v>
      </c>
      <c r="H2345">
        <v>4</v>
      </c>
      <c r="I2345">
        <v>10</v>
      </c>
      <c r="J2345">
        <v>2004</v>
      </c>
      <c r="K2345" t="s">
        <v>29</v>
      </c>
      <c r="L2345">
        <v>102</v>
      </c>
      <c r="M2345" t="s">
        <v>4107</v>
      </c>
      <c r="N2345" t="s">
        <v>201</v>
      </c>
      <c r="O2345" t="s">
        <v>202</v>
      </c>
      <c r="P2345" t="s">
        <v>203</v>
      </c>
      <c r="Q2345" t="s">
        <v>34</v>
      </c>
      <c r="R2345" t="s">
        <v>204</v>
      </c>
      <c r="S2345" t="s">
        <v>34</v>
      </c>
      <c r="T2345" t="s">
        <v>205</v>
      </c>
      <c r="U2345" t="s">
        <v>112</v>
      </c>
      <c r="V2345" t="s">
        <v>52</v>
      </c>
      <c r="W2345" t="s">
        <v>206</v>
      </c>
      <c r="X2345" t="s">
        <v>207</v>
      </c>
      <c r="Y2345" t="s">
        <v>65</v>
      </c>
    </row>
    <row r="2346" spans="1:25" x14ac:dyDescent="0.25">
      <c r="A2346">
        <v>10319</v>
      </c>
      <c r="B2346">
        <v>22</v>
      </c>
      <c r="C2346" t="s">
        <v>77</v>
      </c>
      <c r="D2346">
        <v>8</v>
      </c>
      <c r="E2346" t="s">
        <v>4126</v>
      </c>
      <c r="F2346" t="s">
        <v>858</v>
      </c>
      <c r="G2346" t="s">
        <v>28</v>
      </c>
      <c r="H2346">
        <v>4</v>
      </c>
      <c r="I2346">
        <v>11</v>
      </c>
      <c r="J2346">
        <v>2004</v>
      </c>
      <c r="K2346" t="s">
        <v>29</v>
      </c>
      <c r="L2346">
        <v>102</v>
      </c>
      <c r="M2346" t="s">
        <v>4107</v>
      </c>
      <c r="N2346" t="s">
        <v>1011</v>
      </c>
      <c r="O2346" t="s">
        <v>1012</v>
      </c>
      <c r="P2346" t="s">
        <v>1013</v>
      </c>
      <c r="Q2346" t="s">
        <v>1014</v>
      </c>
      <c r="R2346" t="s">
        <v>35</v>
      </c>
      <c r="S2346" t="s">
        <v>36</v>
      </c>
      <c r="T2346" t="s">
        <v>37</v>
      </c>
      <c r="U2346" t="s">
        <v>38</v>
      </c>
      <c r="V2346" t="s">
        <v>39</v>
      </c>
      <c r="W2346" t="s">
        <v>1015</v>
      </c>
      <c r="X2346" t="s">
        <v>1016</v>
      </c>
      <c r="Y2346" t="s">
        <v>42</v>
      </c>
    </row>
    <row r="2347" spans="1:25" x14ac:dyDescent="0.25">
      <c r="A2347">
        <v>10331</v>
      </c>
      <c r="B2347">
        <v>32</v>
      </c>
      <c r="C2347" t="s">
        <v>77</v>
      </c>
      <c r="D2347">
        <v>4</v>
      </c>
      <c r="E2347" t="s">
        <v>4127</v>
      </c>
      <c r="F2347" t="s">
        <v>1337</v>
      </c>
      <c r="G2347" t="s">
        <v>28</v>
      </c>
      <c r="H2347">
        <v>4</v>
      </c>
      <c r="I2347">
        <v>11</v>
      </c>
      <c r="J2347">
        <v>2004</v>
      </c>
      <c r="K2347" t="s">
        <v>29</v>
      </c>
      <c r="L2347">
        <v>102</v>
      </c>
      <c r="M2347" t="s">
        <v>4107</v>
      </c>
      <c r="N2347" t="s">
        <v>494</v>
      </c>
      <c r="O2347" t="s">
        <v>495</v>
      </c>
      <c r="P2347" t="s">
        <v>496</v>
      </c>
      <c r="Q2347" t="s">
        <v>34</v>
      </c>
      <c r="R2347" t="s">
        <v>332</v>
      </c>
      <c r="S2347" t="s">
        <v>214</v>
      </c>
      <c r="T2347" t="s">
        <v>333</v>
      </c>
      <c r="U2347" t="s">
        <v>38</v>
      </c>
      <c r="V2347" t="s">
        <v>39</v>
      </c>
      <c r="W2347" t="s">
        <v>187</v>
      </c>
      <c r="X2347" t="s">
        <v>497</v>
      </c>
      <c r="Y2347" t="s">
        <v>65</v>
      </c>
    </row>
    <row r="2348" spans="1:25" x14ac:dyDescent="0.25">
      <c r="A2348">
        <v>10341</v>
      </c>
      <c r="B2348">
        <v>31</v>
      </c>
      <c r="C2348" t="s">
        <v>4128</v>
      </c>
      <c r="D2348">
        <v>4</v>
      </c>
      <c r="E2348" t="s">
        <v>4129</v>
      </c>
      <c r="F2348" t="s">
        <v>220</v>
      </c>
      <c r="G2348" t="s">
        <v>28</v>
      </c>
      <c r="H2348">
        <v>4</v>
      </c>
      <c r="I2348">
        <v>11</v>
      </c>
      <c r="J2348">
        <v>2004</v>
      </c>
      <c r="K2348" t="s">
        <v>29</v>
      </c>
      <c r="L2348">
        <v>102</v>
      </c>
      <c r="M2348" t="s">
        <v>4107</v>
      </c>
      <c r="N2348" t="s">
        <v>221</v>
      </c>
      <c r="O2348" t="s">
        <v>222</v>
      </c>
      <c r="P2348" t="s">
        <v>223</v>
      </c>
      <c r="Q2348" t="s">
        <v>34</v>
      </c>
      <c r="R2348" t="s">
        <v>224</v>
      </c>
      <c r="S2348" t="s">
        <v>34</v>
      </c>
      <c r="T2348" t="s">
        <v>225</v>
      </c>
      <c r="U2348" t="s">
        <v>226</v>
      </c>
      <c r="V2348" t="s">
        <v>52</v>
      </c>
      <c r="W2348" t="s">
        <v>227</v>
      </c>
      <c r="X2348" t="s">
        <v>228</v>
      </c>
      <c r="Y2348" t="s">
        <v>42</v>
      </c>
    </row>
    <row r="2349" spans="1:25" x14ac:dyDescent="0.25">
      <c r="A2349">
        <v>10355</v>
      </c>
      <c r="B2349">
        <v>40</v>
      </c>
      <c r="C2349" t="s">
        <v>77</v>
      </c>
      <c r="D2349">
        <v>5</v>
      </c>
      <c r="E2349" t="s">
        <v>4130</v>
      </c>
      <c r="F2349" t="s">
        <v>2386</v>
      </c>
      <c r="G2349" t="s">
        <v>28</v>
      </c>
      <c r="H2349">
        <v>4</v>
      </c>
      <c r="I2349">
        <v>12</v>
      </c>
      <c r="J2349">
        <v>2004</v>
      </c>
      <c r="K2349" t="s">
        <v>29</v>
      </c>
      <c r="L2349">
        <v>102</v>
      </c>
      <c r="M2349" t="s">
        <v>4107</v>
      </c>
      <c r="N2349" t="s">
        <v>268</v>
      </c>
      <c r="O2349" t="s">
        <v>269</v>
      </c>
      <c r="P2349" t="s">
        <v>270</v>
      </c>
      <c r="Q2349" t="s">
        <v>34</v>
      </c>
      <c r="R2349" t="s">
        <v>271</v>
      </c>
      <c r="S2349" t="s">
        <v>34</v>
      </c>
      <c r="T2349" t="s">
        <v>272</v>
      </c>
      <c r="U2349" t="s">
        <v>273</v>
      </c>
      <c r="V2349" t="s">
        <v>52</v>
      </c>
      <c r="W2349" t="s">
        <v>274</v>
      </c>
      <c r="X2349" t="s">
        <v>275</v>
      </c>
      <c r="Y2349" t="s">
        <v>65</v>
      </c>
    </row>
    <row r="2350" spans="1:25" x14ac:dyDescent="0.25">
      <c r="A2350">
        <v>10365</v>
      </c>
      <c r="B2350">
        <v>22</v>
      </c>
      <c r="C2350" t="s">
        <v>77</v>
      </c>
      <c r="D2350">
        <v>3</v>
      </c>
      <c r="E2350" t="s">
        <v>4131</v>
      </c>
      <c r="F2350" t="s">
        <v>1344</v>
      </c>
      <c r="G2350" t="s">
        <v>28</v>
      </c>
      <c r="H2350">
        <v>1</v>
      </c>
      <c r="I2350">
        <v>1</v>
      </c>
      <c r="J2350">
        <v>2005</v>
      </c>
      <c r="K2350" t="s">
        <v>29</v>
      </c>
      <c r="L2350">
        <v>102</v>
      </c>
      <c r="M2350" t="s">
        <v>4107</v>
      </c>
      <c r="N2350" t="s">
        <v>582</v>
      </c>
      <c r="O2350" t="s">
        <v>583</v>
      </c>
      <c r="P2350" t="s">
        <v>584</v>
      </c>
      <c r="Q2350" t="s">
        <v>34</v>
      </c>
      <c r="R2350" t="s">
        <v>251</v>
      </c>
      <c r="S2350" t="s">
        <v>185</v>
      </c>
      <c r="T2350" t="s">
        <v>252</v>
      </c>
      <c r="U2350" t="s">
        <v>38</v>
      </c>
      <c r="V2350" t="s">
        <v>39</v>
      </c>
      <c r="W2350" t="s">
        <v>585</v>
      </c>
      <c r="X2350" t="s">
        <v>586</v>
      </c>
      <c r="Y2350" t="s">
        <v>65</v>
      </c>
    </row>
    <row r="2351" spans="1:25" x14ac:dyDescent="0.25">
      <c r="A2351">
        <v>10375</v>
      </c>
      <c r="B2351">
        <v>41</v>
      </c>
      <c r="C2351" t="s">
        <v>77</v>
      </c>
      <c r="D2351">
        <v>15</v>
      </c>
      <c r="E2351" t="s">
        <v>4132</v>
      </c>
      <c r="F2351" t="s">
        <v>244</v>
      </c>
      <c r="G2351" t="s">
        <v>28</v>
      </c>
      <c r="H2351">
        <v>1</v>
      </c>
      <c r="I2351">
        <v>2</v>
      </c>
      <c r="J2351">
        <v>2005</v>
      </c>
      <c r="K2351" t="s">
        <v>29</v>
      </c>
      <c r="L2351">
        <v>102</v>
      </c>
      <c r="M2351" t="s">
        <v>4107</v>
      </c>
      <c r="N2351" t="s">
        <v>172</v>
      </c>
      <c r="O2351" t="s">
        <v>173</v>
      </c>
      <c r="P2351" t="s">
        <v>174</v>
      </c>
      <c r="Q2351" t="s">
        <v>34</v>
      </c>
      <c r="R2351" t="s">
        <v>175</v>
      </c>
      <c r="S2351" t="s">
        <v>34</v>
      </c>
      <c r="T2351" t="s">
        <v>176</v>
      </c>
      <c r="U2351" t="s">
        <v>51</v>
      </c>
      <c r="V2351" t="s">
        <v>52</v>
      </c>
      <c r="W2351" t="s">
        <v>177</v>
      </c>
      <c r="X2351" t="s">
        <v>178</v>
      </c>
      <c r="Y2351" t="s">
        <v>65</v>
      </c>
    </row>
    <row r="2352" spans="1:25" x14ac:dyDescent="0.25">
      <c r="A2352">
        <v>10390</v>
      </c>
      <c r="B2352">
        <v>45</v>
      </c>
      <c r="C2352" t="s">
        <v>3441</v>
      </c>
      <c r="D2352">
        <v>12</v>
      </c>
      <c r="E2352" t="s">
        <v>1807</v>
      </c>
      <c r="F2352" t="s">
        <v>1348</v>
      </c>
      <c r="G2352" t="s">
        <v>28</v>
      </c>
      <c r="H2352">
        <v>1</v>
      </c>
      <c r="I2352">
        <v>3</v>
      </c>
      <c r="J2352">
        <v>2005</v>
      </c>
      <c r="K2352" t="s">
        <v>29</v>
      </c>
      <c r="L2352">
        <v>102</v>
      </c>
      <c r="M2352" t="s">
        <v>4107</v>
      </c>
      <c r="N2352" t="s">
        <v>417</v>
      </c>
      <c r="O2352" t="s">
        <v>418</v>
      </c>
      <c r="P2352" t="s">
        <v>419</v>
      </c>
      <c r="Q2352" t="s">
        <v>34</v>
      </c>
      <c r="R2352" t="s">
        <v>420</v>
      </c>
      <c r="S2352" t="s">
        <v>73</v>
      </c>
      <c r="T2352" t="s">
        <v>167</v>
      </c>
      <c r="U2352" t="s">
        <v>38</v>
      </c>
      <c r="V2352" t="s">
        <v>39</v>
      </c>
      <c r="W2352" t="s">
        <v>421</v>
      </c>
      <c r="X2352" t="s">
        <v>422</v>
      </c>
      <c r="Y2352" t="s">
        <v>42</v>
      </c>
    </row>
    <row r="2353" spans="1:25" x14ac:dyDescent="0.25">
      <c r="A2353">
        <v>10403</v>
      </c>
      <c r="B2353">
        <v>45</v>
      </c>
      <c r="C2353" t="s">
        <v>77</v>
      </c>
      <c r="D2353">
        <v>5</v>
      </c>
      <c r="E2353" t="s">
        <v>4133</v>
      </c>
      <c r="F2353" t="s">
        <v>256</v>
      </c>
      <c r="G2353" t="s">
        <v>28</v>
      </c>
      <c r="H2353">
        <v>2</v>
      </c>
      <c r="I2353">
        <v>4</v>
      </c>
      <c r="J2353">
        <v>2005</v>
      </c>
      <c r="K2353" t="s">
        <v>29</v>
      </c>
      <c r="L2353">
        <v>102</v>
      </c>
      <c r="M2353" t="s">
        <v>4107</v>
      </c>
      <c r="N2353" t="s">
        <v>257</v>
      </c>
      <c r="O2353" t="s">
        <v>258</v>
      </c>
      <c r="P2353" t="s">
        <v>259</v>
      </c>
      <c r="Q2353" t="s">
        <v>34</v>
      </c>
      <c r="R2353" t="s">
        <v>260</v>
      </c>
      <c r="S2353" t="s">
        <v>34</v>
      </c>
      <c r="T2353" t="s">
        <v>261</v>
      </c>
      <c r="U2353" t="s">
        <v>262</v>
      </c>
      <c r="V2353" t="s">
        <v>52</v>
      </c>
      <c r="W2353" t="s">
        <v>263</v>
      </c>
      <c r="X2353" t="s">
        <v>264</v>
      </c>
      <c r="Y2353" t="s">
        <v>65</v>
      </c>
    </row>
    <row r="2354" spans="1:25" x14ac:dyDescent="0.25">
      <c r="A2354">
        <v>10106</v>
      </c>
      <c r="B2354">
        <v>39</v>
      </c>
      <c r="C2354" t="s">
        <v>4134</v>
      </c>
      <c r="D2354">
        <v>6</v>
      </c>
      <c r="E2354" t="s">
        <v>4135</v>
      </c>
      <c r="F2354" t="s">
        <v>1501</v>
      </c>
      <c r="G2354" t="s">
        <v>28</v>
      </c>
      <c r="H2354">
        <v>1</v>
      </c>
      <c r="I2354">
        <v>2</v>
      </c>
      <c r="J2354">
        <v>2003</v>
      </c>
      <c r="K2354" t="s">
        <v>1354</v>
      </c>
      <c r="L2354">
        <v>43</v>
      </c>
      <c r="M2354" t="s">
        <v>4136</v>
      </c>
      <c r="N2354" t="s">
        <v>1369</v>
      </c>
      <c r="O2354" t="s">
        <v>1370</v>
      </c>
      <c r="P2354" t="s">
        <v>1371</v>
      </c>
      <c r="Q2354" t="s">
        <v>34</v>
      </c>
      <c r="R2354" t="s">
        <v>1372</v>
      </c>
      <c r="S2354" t="s">
        <v>34</v>
      </c>
      <c r="T2354" t="s">
        <v>1373</v>
      </c>
      <c r="U2354" t="s">
        <v>396</v>
      </c>
      <c r="V2354" t="s">
        <v>52</v>
      </c>
      <c r="W2354" t="s">
        <v>1374</v>
      </c>
      <c r="X2354" t="s">
        <v>1375</v>
      </c>
      <c r="Y2354" t="s">
        <v>42</v>
      </c>
    </row>
    <row r="2355" spans="1:25" x14ac:dyDescent="0.25">
      <c r="A2355">
        <v>10120</v>
      </c>
      <c r="B2355">
        <v>49</v>
      </c>
      <c r="C2355" t="s">
        <v>3046</v>
      </c>
      <c r="D2355">
        <v>12</v>
      </c>
      <c r="E2355" t="s">
        <v>4137</v>
      </c>
      <c r="F2355" t="s">
        <v>474</v>
      </c>
      <c r="G2355" t="s">
        <v>28</v>
      </c>
      <c r="H2355">
        <v>2</v>
      </c>
      <c r="I2355">
        <v>4</v>
      </c>
      <c r="J2355">
        <v>2003</v>
      </c>
      <c r="K2355" t="s">
        <v>1354</v>
      </c>
      <c r="L2355">
        <v>43</v>
      </c>
      <c r="M2355" t="s">
        <v>4136</v>
      </c>
      <c r="N2355" t="s">
        <v>132</v>
      </c>
      <c r="O2355" t="s">
        <v>133</v>
      </c>
      <c r="P2355" t="s">
        <v>134</v>
      </c>
      <c r="Q2355" t="s">
        <v>135</v>
      </c>
      <c r="R2355" t="s">
        <v>136</v>
      </c>
      <c r="S2355" t="s">
        <v>137</v>
      </c>
      <c r="T2355" t="s">
        <v>138</v>
      </c>
      <c r="U2355" t="s">
        <v>139</v>
      </c>
      <c r="V2355" t="s">
        <v>140</v>
      </c>
      <c r="W2355" t="s">
        <v>141</v>
      </c>
      <c r="X2355" t="s">
        <v>142</v>
      </c>
      <c r="Y2355" t="s">
        <v>42</v>
      </c>
    </row>
    <row r="2356" spans="1:25" x14ac:dyDescent="0.25">
      <c r="A2356">
        <v>10133</v>
      </c>
      <c r="B2356">
        <v>27</v>
      </c>
      <c r="C2356" t="s">
        <v>4138</v>
      </c>
      <c r="D2356">
        <v>7</v>
      </c>
      <c r="E2356" t="s">
        <v>4139</v>
      </c>
      <c r="F2356" t="s">
        <v>1850</v>
      </c>
      <c r="G2356" t="s">
        <v>28</v>
      </c>
      <c r="H2356">
        <v>2</v>
      </c>
      <c r="I2356">
        <v>6</v>
      </c>
      <c r="J2356">
        <v>2003</v>
      </c>
      <c r="K2356" t="s">
        <v>1354</v>
      </c>
      <c r="L2356">
        <v>43</v>
      </c>
      <c r="M2356" t="s">
        <v>4136</v>
      </c>
      <c r="N2356" t="s">
        <v>268</v>
      </c>
      <c r="O2356" t="s">
        <v>269</v>
      </c>
      <c r="P2356" t="s">
        <v>270</v>
      </c>
      <c r="Q2356" t="s">
        <v>34</v>
      </c>
      <c r="R2356" t="s">
        <v>271</v>
      </c>
      <c r="S2356" t="s">
        <v>34</v>
      </c>
      <c r="T2356" t="s">
        <v>272</v>
      </c>
      <c r="U2356" t="s">
        <v>273</v>
      </c>
      <c r="V2356" t="s">
        <v>52</v>
      </c>
      <c r="W2356" t="s">
        <v>274</v>
      </c>
      <c r="X2356" t="s">
        <v>275</v>
      </c>
      <c r="Y2356" t="s">
        <v>42</v>
      </c>
    </row>
    <row r="2357" spans="1:25" x14ac:dyDescent="0.25">
      <c r="A2357">
        <v>10143</v>
      </c>
      <c r="B2357">
        <v>34</v>
      </c>
      <c r="C2357" t="s">
        <v>4140</v>
      </c>
      <c r="D2357">
        <v>1</v>
      </c>
      <c r="E2357" t="s">
        <v>4141</v>
      </c>
      <c r="F2357" t="s">
        <v>581</v>
      </c>
      <c r="G2357" t="s">
        <v>28</v>
      </c>
      <c r="H2357">
        <v>3</v>
      </c>
      <c r="I2357">
        <v>8</v>
      </c>
      <c r="J2357">
        <v>2003</v>
      </c>
      <c r="K2357" t="s">
        <v>1354</v>
      </c>
      <c r="L2357">
        <v>43</v>
      </c>
      <c r="M2357" t="s">
        <v>4136</v>
      </c>
      <c r="N2357" t="s">
        <v>582</v>
      </c>
      <c r="O2357" t="s">
        <v>583</v>
      </c>
      <c r="P2357" t="s">
        <v>584</v>
      </c>
      <c r="Q2357" t="s">
        <v>34</v>
      </c>
      <c r="R2357" t="s">
        <v>251</v>
      </c>
      <c r="S2357" t="s">
        <v>185</v>
      </c>
      <c r="T2357" t="s">
        <v>252</v>
      </c>
      <c r="U2357" t="s">
        <v>38</v>
      </c>
      <c r="V2357" t="s">
        <v>39</v>
      </c>
      <c r="W2357" t="s">
        <v>585</v>
      </c>
      <c r="X2357" t="s">
        <v>586</v>
      </c>
      <c r="Y2357" t="s">
        <v>42</v>
      </c>
    </row>
    <row r="2358" spans="1:25" x14ac:dyDescent="0.25">
      <c r="A2358">
        <v>10156</v>
      </c>
      <c r="B2358">
        <v>20</v>
      </c>
      <c r="C2358" t="s">
        <v>4142</v>
      </c>
      <c r="D2358">
        <v>1</v>
      </c>
      <c r="E2358" t="s">
        <v>4143</v>
      </c>
      <c r="F2358" t="s">
        <v>4144</v>
      </c>
      <c r="G2358" t="s">
        <v>28</v>
      </c>
      <c r="H2358">
        <v>4</v>
      </c>
      <c r="I2358">
        <v>10</v>
      </c>
      <c r="J2358">
        <v>2003</v>
      </c>
      <c r="K2358" t="s">
        <v>1354</v>
      </c>
      <c r="L2358">
        <v>43</v>
      </c>
      <c r="M2358" t="s">
        <v>4136</v>
      </c>
      <c r="N2358" t="s">
        <v>268</v>
      </c>
      <c r="O2358" t="s">
        <v>269</v>
      </c>
      <c r="P2358" t="s">
        <v>270</v>
      </c>
      <c r="Q2358" t="s">
        <v>34</v>
      </c>
      <c r="R2358" t="s">
        <v>271</v>
      </c>
      <c r="S2358" t="s">
        <v>34</v>
      </c>
      <c r="T2358" t="s">
        <v>272</v>
      </c>
      <c r="U2358" t="s">
        <v>273</v>
      </c>
      <c r="V2358" t="s">
        <v>52</v>
      </c>
      <c r="W2358" t="s">
        <v>274</v>
      </c>
      <c r="X2358" t="s">
        <v>275</v>
      </c>
      <c r="Y2358" t="s">
        <v>42</v>
      </c>
    </row>
    <row r="2359" spans="1:25" x14ac:dyDescent="0.25">
      <c r="A2359">
        <v>10168</v>
      </c>
      <c r="B2359">
        <v>48</v>
      </c>
      <c r="C2359" t="s">
        <v>4145</v>
      </c>
      <c r="D2359">
        <v>13</v>
      </c>
      <c r="E2359" t="s">
        <v>4146</v>
      </c>
      <c r="F2359" t="s">
        <v>87</v>
      </c>
      <c r="G2359" t="s">
        <v>28</v>
      </c>
      <c r="H2359">
        <v>4</v>
      </c>
      <c r="I2359">
        <v>10</v>
      </c>
      <c r="J2359">
        <v>2003</v>
      </c>
      <c r="K2359" t="s">
        <v>1354</v>
      </c>
      <c r="L2359">
        <v>43</v>
      </c>
      <c r="M2359" t="s">
        <v>4136</v>
      </c>
      <c r="N2359" t="s">
        <v>88</v>
      </c>
      <c r="O2359" t="s">
        <v>89</v>
      </c>
      <c r="P2359" t="s">
        <v>90</v>
      </c>
      <c r="Q2359" t="s">
        <v>34</v>
      </c>
      <c r="R2359" t="s">
        <v>91</v>
      </c>
      <c r="S2359" t="s">
        <v>73</v>
      </c>
      <c r="T2359" t="s">
        <v>92</v>
      </c>
      <c r="U2359" t="s">
        <v>38</v>
      </c>
      <c r="V2359" t="s">
        <v>39</v>
      </c>
      <c r="W2359" t="s">
        <v>93</v>
      </c>
      <c r="X2359" t="s">
        <v>94</v>
      </c>
      <c r="Y2359" t="s">
        <v>42</v>
      </c>
    </row>
    <row r="2360" spans="1:25" x14ac:dyDescent="0.25">
      <c r="A2360">
        <v>10199</v>
      </c>
      <c r="B2360">
        <v>29</v>
      </c>
      <c r="C2360" t="s">
        <v>4147</v>
      </c>
      <c r="D2360">
        <v>1</v>
      </c>
      <c r="E2360" t="s">
        <v>4148</v>
      </c>
      <c r="F2360" t="s">
        <v>117</v>
      </c>
      <c r="G2360" t="s">
        <v>28</v>
      </c>
      <c r="H2360">
        <v>4</v>
      </c>
      <c r="I2360">
        <v>12</v>
      </c>
      <c r="J2360">
        <v>2003</v>
      </c>
      <c r="K2360" t="s">
        <v>1354</v>
      </c>
      <c r="L2360">
        <v>43</v>
      </c>
      <c r="M2360" t="s">
        <v>4136</v>
      </c>
      <c r="N2360" t="s">
        <v>358</v>
      </c>
      <c r="O2360" t="s">
        <v>359</v>
      </c>
      <c r="P2360" t="s">
        <v>360</v>
      </c>
      <c r="Q2360" t="s">
        <v>34</v>
      </c>
      <c r="R2360" t="s">
        <v>361</v>
      </c>
      <c r="S2360" t="s">
        <v>73</v>
      </c>
      <c r="T2360" t="s">
        <v>158</v>
      </c>
      <c r="U2360" t="s">
        <v>38</v>
      </c>
      <c r="V2360" t="s">
        <v>39</v>
      </c>
      <c r="W2360" t="s">
        <v>362</v>
      </c>
      <c r="X2360" t="s">
        <v>363</v>
      </c>
      <c r="Y2360" t="s">
        <v>42</v>
      </c>
    </row>
    <row r="2361" spans="1:25" x14ac:dyDescent="0.25">
      <c r="A2361">
        <v>10210</v>
      </c>
      <c r="B2361">
        <v>43</v>
      </c>
      <c r="C2361" t="s">
        <v>4142</v>
      </c>
      <c r="D2361">
        <v>11</v>
      </c>
      <c r="E2361" t="s">
        <v>4149</v>
      </c>
      <c r="F2361" t="s">
        <v>483</v>
      </c>
      <c r="G2361" t="s">
        <v>28</v>
      </c>
      <c r="H2361">
        <v>1</v>
      </c>
      <c r="I2361">
        <v>1</v>
      </c>
      <c r="J2361">
        <v>2004</v>
      </c>
      <c r="K2361" t="s">
        <v>1354</v>
      </c>
      <c r="L2361">
        <v>43</v>
      </c>
      <c r="M2361" t="s">
        <v>4136</v>
      </c>
      <c r="N2361" t="s">
        <v>484</v>
      </c>
      <c r="O2361" t="s">
        <v>485</v>
      </c>
      <c r="P2361" t="s">
        <v>486</v>
      </c>
      <c r="Q2361" t="s">
        <v>34</v>
      </c>
      <c r="R2361" t="s">
        <v>487</v>
      </c>
      <c r="S2361" t="s">
        <v>487</v>
      </c>
      <c r="T2361" t="s">
        <v>488</v>
      </c>
      <c r="U2361" t="s">
        <v>307</v>
      </c>
      <c r="V2361" t="s">
        <v>307</v>
      </c>
      <c r="W2361" t="s">
        <v>489</v>
      </c>
      <c r="X2361" t="s">
        <v>490</v>
      </c>
      <c r="Y2361" t="s">
        <v>42</v>
      </c>
    </row>
    <row r="2362" spans="1:25" x14ac:dyDescent="0.25">
      <c r="A2362">
        <v>10223</v>
      </c>
      <c r="B2362">
        <v>41</v>
      </c>
      <c r="C2362" t="s">
        <v>4150</v>
      </c>
      <c r="D2362">
        <v>13</v>
      </c>
      <c r="E2362" t="s">
        <v>4151</v>
      </c>
      <c r="F2362" t="s">
        <v>131</v>
      </c>
      <c r="G2362" t="s">
        <v>28</v>
      </c>
      <c r="H2362">
        <v>1</v>
      </c>
      <c r="I2362">
        <v>2</v>
      </c>
      <c r="J2362">
        <v>2004</v>
      </c>
      <c r="K2362" t="s">
        <v>1354</v>
      </c>
      <c r="L2362">
        <v>43</v>
      </c>
      <c r="M2362" t="s">
        <v>4136</v>
      </c>
      <c r="N2362" t="s">
        <v>132</v>
      </c>
      <c r="O2362" t="s">
        <v>133</v>
      </c>
      <c r="P2362" t="s">
        <v>134</v>
      </c>
      <c r="Q2362" t="s">
        <v>135</v>
      </c>
      <c r="R2362" t="s">
        <v>136</v>
      </c>
      <c r="S2362" t="s">
        <v>137</v>
      </c>
      <c r="T2362" t="s">
        <v>138</v>
      </c>
      <c r="U2362" t="s">
        <v>139</v>
      </c>
      <c r="V2362" t="s">
        <v>140</v>
      </c>
      <c r="W2362" t="s">
        <v>141</v>
      </c>
      <c r="X2362" t="s">
        <v>142</v>
      </c>
      <c r="Y2362" t="s">
        <v>42</v>
      </c>
    </row>
    <row r="2363" spans="1:25" x14ac:dyDescent="0.25">
      <c r="A2363">
        <v>10235</v>
      </c>
      <c r="B2363">
        <v>41</v>
      </c>
      <c r="C2363" t="s">
        <v>4152</v>
      </c>
      <c r="D2363">
        <v>7</v>
      </c>
      <c r="E2363" t="s">
        <v>4153</v>
      </c>
      <c r="F2363" t="s">
        <v>1859</v>
      </c>
      <c r="G2363" t="s">
        <v>28</v>
      </c>
      <c r="H2363">
        <v>2</v>
      </c>
      <c r="I2363">
        <v>4</v>
      </c>
      <c r="J2363">
        <v>2004</v>
      </c>
      <c r="K2363" t="s">
        <v>1354</v>
      </c>
      <c r="L2363">
        <v>43</v>
      </c>
      <c r="M2363" t="s">
        <v>4136</v>
      </c>
      <c r="N2363" t="s">
        <v>648</v>
      </c>
      <c r="O2363" t="s">
        <v>649</v>
      </c>
      <c r="P2363" t="s">
        <v>650</v>
      </c>
      <c r="Q2363" t="s">
        <v>34</v>
      </c>
      <c r="R2363" t="s">
        <v>651</v>
      </c>
      <c r="S2363" t="s">
        <v>351</v>
      </c>
      <c r="T2363" t="s">
        <v>652</v>
      </c>
      <c r="U2363" t="s">
        <v>353</v>
      </c>
      <c r="V2363" t="s">
        <v>39</v>
      </c>
      <c r="W2363" t="s">
        <v>653</v>
      </c>
      <c r="X2363" t="s">
        <v>264</v>
      </c>
      <c r="Y2363" t="s">
        <v>42</v>
      </c>
    </row>
    <row r="2364" spans="1:25" x14ac:dyDescent="0.25">
      <c r="A2364">
        <v>10250</v>
      </c>
      <c r="B2364">
        <v>36</v>
      </c>
      <c r="C2364" t="s">
        <v>4145</v>
      </c>
      <c r="D2364">
        <v>8</v>
      </c>
      <c r="E2364" t="s">
        <v>4154</v>
      </c>
      <c r="F2364" t="s">
        <v>1523</v>
      </c>
      <c r="G2364" t="s">
        <v>28</v>
      </c>
      <c r="H2364">
        <v>2</v>
      </c>
      <c r="I2364">
        <v>5</v>
      </c>
      <c r="J2364">
        <v>2004</v>
      </c>
      <c r="K2364" t="s">
        <v>1354</v>
      </c>
      <c r="L2364">
        <v>43</v>
      </c>
      <c r="M2364" t="s">
        <v>4136</v>
      </c>
      <c r="N2364" t="s">
        <v>701</v>
      </c>
      <c r="O2364" t="s">
        <v>702</v>
      </c>
      <c r="P2364" t="s">
        <v>703</v>
      </c>
      <c r="Q2364" t="s">
        <v>34</v>
      </c>
      <c r="R2364" t="s">
        <v>704</v>
      </c>
      <c r="S2364" t="s">
        <v>73</v>
      </c>
      <c r="T2364" t="s">
        <v>92</v>
      </c>
      <c r="U2364" t="s">
        <v>38</v>
      </c>
      <c r="V2364" t="s">
        <v>39</v>
      </c>
      <c r="W2364" t="s">
        <v>149</v>
      </c>
      <c r="X2364" t="s">
        <v>705</v>
      </c>
      <c r="Y2364" t="s">
        <v>42</v>
      </c>
    </row>
    <row r="2365" spans="1:25" x14ac:dyDescent="0.25">
      <c r="A2365">
        <v>10262</v>
      </c>
      <c r="B2365">
        <v>49</v>
      </c>
      <c r="C2365" t="s">
        <v>4155</v>
      </c>
      <c r="D2365">
        <v>3</v>
      </c>
      <c r="E2365" t="s">
        <v>4156</v>
      </c>
      <c r="F2365" t="s">
        <v>1525</v>
      </c>
      <c r="G2365" t="s">
        <v>591</v>
      </c>
      <c r="H2365">
        <v>2</v>
      </c>
      <c r="I2365">
        <v>6</v>
      </c>
      <c r="J2365">
        <v>2004</v>
      </c>
      <c r="K2365" t="s">
        <v>1354</v>
      </c>
      <c r="L2365">
        <v>43</v>
      </c>
      <c r="M2365" t="s">
        <v>4136</v>
      </c>
      <c r="N2365" t="s">
        <v>268</v>
      </c>
      <c r="O2365" t="s">
        <v>269</v>
      </c>
      <c r="P2365" t="s">
        <v>270</v>
      </c>
      <c r="Q2365" t="s">
        <v>34</v>
      </c>
      <c r="R2365" t="s">
        <v>271</v>
      </c>
      <c r="S2365" t="s">
        <v>34</v>
      </c>
      <c r="T2365" t="s">
        <v>272</v>
      </c>
      <c r="U2365" t="s">
        <v>273</v>
      </c>
      <c r="V2365" t="s">
        <v>52</v>
      </c>
      <c r="W2365" t="s">
        <v>274</v>
      </c>
      <c r="X2365" t="s">
        <v>275</v>
      </c>
      <c r="Y2365" t="s">
        <v>42</v>
      </c>
    </row>
    <row r="2366" spans="1:25" x14ac:dyDescent="0.25">
      <c r="A2366">
        <v>10275</v>
      </c>
      <c r="B2366">
        <v>38</v>
      </c>
      <c r="C2366" t="s">
        <v>4157</v>
      </c>
      <c r="D2366">
        <v>13</v>
      </c>
      <c r="E2366" t="s">
        <v>4158</v>
      </c>
      <c r="F2366" t="s">
        <v>171</v>
      </c>
      <c r="G2366" t="s">
        <v>28</v>
      </c>
      <c r="H2366">
        <v>3</v>
      </c>
      <c r="I2366">
        <v>7</v>
      </c>
      <c r="J2366">
        <v>2004</v>
      </c>
      <c r="K2366" t="s">
        <v>1354</v>
      </c>
      <c r="L2366">
        <v>43</v>
      </c>
      <c r="M2366" t="s">
        <v>4136</v>
      </c>
      <c r="N2366" t="s">
        <v>172</v>
      </c>
      <c r="O2366" t="s">
        <v>173</v>
      </c>
      <c r="P2366" t="s">
        <v>174</v>
      </c>
      <c r="Q2366" t="s">
        <v>34</v>
      </c>
      <c r="R2366" t="s">
        <v>175</v>
      </c>
      <c r="S2366" t="s">
        <v>34</v>
      </c>
      <c r="T2366" t="s">
        <v>176</v>
      </c>
      <c r="U2366" t="s">
        <v>51</v>
      </c>
      <c r="V2366" t="s">
        <v>52</v>
      </c>
      <c r="W2366" t="s">
        <v>177</v>
      </c>
      <c r="X2366" t="s">
        <v>178</v>
      </c>
      <c r="Y2366" t="s">
        <v>42</v>
      </c>
    </row>
    <row r="2367" spans="1:25" x14ac:dyDescent="0.25">
      <c r="A2367">
        <v>10284</v>
      </c>
      <c r="B2367">
        <v>33</v>
      </c>
      <c r="C2367" t="s">
        <v>4145</v>
      </c>
      <c r="D2367">
        <v>5</v>
      </c>
      <c r="E2367" t="s">
        <v>4159</v>
      </c>
      <c r="F2367" t="s">
        <v>1528</v>
      </c>
      <c r="G2367" t="s">
        <v>28</v>
      </c>
      <c r="H2367">
        <v>3</v>
      </c>
      <c r="I2367">
        <v>8</v>
      </c>
      <c r="J2367">
        <v>2004</v>
      </c>
      <c r="K2367" t="s">
        <v>1354</v>
      </c>
      <c r="L2367">
        <v>43</v>
      </c>
      <c r="M2367" t="s">
        <v>4136</v>
      </c>
      <c r="N2367" t="s">
        <v>1327</v>
      </c>
      <c r="O2367" t="s">
        <v>1328</v>
      </c>
      <c r="P2367" t="s">
        <v>1329</v>
      </c>
      <c r="Q2367" t="s">
        <v>34</v>
      </c>
      <c r="R2367" t="s">
        <v>1330</v>
      </c>
      <c r="S2367" t="s">
        <v>34</v>
      </c>
      <c r="T2367" t="s">
        <v>1331</v>
      </c>
      <c r="U2367" t="s">
        <v>112</v>
      </c>
      <c r="V2367" t="s">
        <v>52</v>
      </c>
      <c r="W2367" t="s">
        <v>1332</v>
      </c>
      <c r="X2367" t="s">
        <v>1333</v>
      </c>
      <c r="Y2367" t="s">
        <v>42</v>
      </c>
    </row>
    <row r="2368" spans="1:25" x14ac:dyDescent="0.25">
      <c r="A2368">
        <v>10296</v>
      </c>
      <c r="B2368">
        <v>26</v>
      </c>
      <c r="C2368" t="s">
        <v>4160</v>
      </c>
      <c r="D2368">
        <v>1</v>
      </c>
      <c r="E2368" t="s">
        <v>4161</v>
      </c>
      <c r="F2368" t="s">
        <v>1530</v>
      </c>
      <c r="G2368" t="s">
        <v>28</v>
      </c>
      <c r="H2368">
        <v>3</v>
      </c>
      <c r="I2368">
        <v>9</v>
      </c>
      <c r="J2368">
        <v>2004</v>
      </c>
      <c r="K2368" t="s">
        <v>1354</v>
      </c>
      <c r="L2368">
        <v>43</v>
      </c>
      <c r="M2368" t="s">
        <v>4136</v>
      </c>
      <c r="N2368" t="s">
        <v>1531</v>
      </c>
      <c r="O2368" t="s">
        <v>1532</v>
      </c>
      <c r="P2368" t="s">
        <v>1533</v>
      </c>
      <c r="Q2368" t="s">
        <v>34</v>
      </c>
      <c r="R2368" t="s">
        <v>1534</v>
      </c>
      <c r="S2368" t="s">
        <v>34</v>
      </c>
      <c r="T2368" t="s">
        <v>1535</v>
      </c>
      <c r="U2368" t="s">
        <v>810</v>
      </c>
      <c r="V2368" t="s">
        <v>52</v>
      </c>
      <c r="W2368" t="s">
        <v>1536</v>
      </c>
      <c r="X2368" t="s">
        <v>150</v>
      </c>
      <c r="Y2368" t="s">
        <v>42</v>
      </c>
    </row>
    <row r="2369" spans="1:25" x14ac:dyDescent="0.25">
      <c r="A2369">
        <v>10308</v>
      </c>
      <c r="B2369">
        <v>47</v>
      </c>
      <c r="C2369" t="s">
        <v>4162</v>
      </c>
      <c r="D2369">
        <v>11</v>
      </c>
      <c r="E2369" t="s">
        <v>4163</v>
      </c>
      <c r="F2369" t="s">
        <v>200</v>
      </c>
      <c r="G2369" t="s">
        <v>28</v>
      </c>
      <c r="H2369">
        <v>4</v>
      </c>
      <c r="I2369">
        <v>10</v>
      </c>
      <c r="J2369">
        <v>2004</v>
      </c>
      <c r="K2369" t="s">
        <v>1354</v>
      </c>
      <c r="L2369">
        <v>43</v>
      </c>
      <c r="M2369" t="s">
        <v>4136</v>
      </c>
      <c r="N2369" t="s">
        <v>510</v>
      </c>
      <c r="O2369" t="s">
        <v>511</v>
      </c>
      <c r="P2369" t="s">
        <v>512</v>
      </c>
      <c r="Q2369" t="s">
        <v>34</v>
      </c>
      <c r="R2369" t="s">
        <v>513</v>
      </c>
      <c r="S2369" t="s">
        <v>36</v>
      </c>
      <c r="T2369" t="s">
        <v>514</v>
      </c>
      <c r="U2369" t="s">
        <v>38</v>
      </c>
      <c r="V2369" t="s">
        <v>39</v>
      </c>
      <c r="W2369" t="s">
        <v>149</v>
      </c>
      <c r="X2369" t="s">
        <v>363</v>
      </c>
      <c r="Y2369" t="s">
        <v>42</v>
      </c>
    </row>
    <row r="2370" spans="1:25" x14ac:dyDescent="0.25">
      <c r="A2370">
        <v>10316</v>
      </c>
      <c r="B2370">
        <v>34</v>
      </c>
      <c r="C2370" t="s">
        <v>4164</v>
      </c>
      <c r="D2370">
        <v>3</v>
      </c>
      <c r="E2370" t="s">
        <v>4165</v>
      </c>
      <c r="F2370" t="s">
        <v>665</v>
      </c>
      <c r="G2370" t="s">
        <v>28</v>
      </c>
      <c r="H2370">
        <v>4</v>
      </c>
      <c r="I2370">
        <v>11</v>
      </c>
      <c r="J2370">
        <v>2004</v>
      </c>
      <c r="K2370" t="s">
        <v>1354</v>
      </c>
      <c r="L2370">
        <v>43</v>
      </c>
      <c r="M2370" t="s">
        <v>4136</v>
      </c>
      <c r="N2370" t="s">
        <v>666</v>
      </c>
      <c r="O2370" t="s">
        <v>667</v>
      </c>
      <c r="P2370" t="s">
        <v>668</v>
      </c>
      <c r="Q2370" t="s">
        <v>34</v>
      </c>
      <c r="R2370" t="s">
        <v>669</v>
      </c>
      <c r="S2370" t="s">
        <v>670</v>
      </c>
      <c r="T2370" t="s">
        <v>671</v>
      </c>
      <c r="U2370" t="s">
        <v>262</v>
      </c>
      <c r="V2370" t="s">
        <v>52</v>
      </c>
      <c r="W2370" t="s">
        <v>672</v>
      </c>
      <c r="X2370" t="s">
        <v>673</v>
      </c>
      <c r="Y2370" t="s">
        <v>42</v>
      </c>
    </row>
    <row r="2371" spans="1:25" x14ac:dyDescent="0.25">
      <c r="A2371">
        <v>10328</v>
      </c>
      <c r="B2371">
        <v>34</v>
      </c>
      <c r="C2371" t="s">
        <v>4145</v>
      </c>
      <c r="D2371">
        <v>7</v>
      </c>
      <c r="E2371" t="s">
        <v>4166</v>
      </c>
      <c r="F2371" t="s">
        <v>2490</v>
      </c>
      <c r="G2371" t="s">
        <v>28</v>
      </c>
      <c r="H2371">
        <v>4</v>
      </c>
      <c r="I2371">
        <v>11</v>
      </c>
      <c r="J2371">
        <v>2004</v>
      </c>
      <c r="K2371" t="s">
        <v>1354</v>
      </c>
      <c r="L2371">
        <v>43</v>
      </c>
      <c r="M2371" t="s">
        <v>4136</v>
      </c>
      <c r="N2371" t="s">
        <v>1369</v>
      </c>
      <c r="O2371" t="s">
        <v>1370</v>
      </c>
      <c r="P2371" t="s">
        <v>1371</v>
      </c>
      <c r="Q2371" t="s">
        <v>34</v>
      </c>
      <c r="R2371" t="s">
        <v>1372</v>
      </c>
      <c r="S2371" t="s">
        <v>34</v>
      </c>
      <c r="T2371" t="s">
        <v>1373</v>
      </c>
      <c r="U2371" t="s">
        <v>396</v>
      </c>
      <c r="V2371" t="s">
        <v>52</v>
      </c>
      <c r="W2371" t="s">
        <v>1374</v>
      </c>
      <c r="X2371" t="s">
        <v>1375</v>
      </c>
      <c r="Y2371" t="s">
        <v>42</v>
      </c>
    </row>
    <row r="2372" spans="1:25" x14ac:dyDescent="0.25">
      <c r="A2372">
        <v>10340</v>
      </c>
      <c r="B2372">
        <v>40</v>
      </c>
      <c r="C2372" t="s">
        <v>3046</v>
      </c>
      <c r="D2372">
        <v>4</v>
      </c>
      <c r="E2372" t="s">
        <v>4167</v>
      </c>
      <c r="F2372" t="s">
        <v>220</v>
      </c>
      <c r="G2372" t="s">
        <v>28</v>
      </c>
      <c r="H2372">
        <v>4</v>
      </c>
      <c r="I2372">
        <v>11</v>
      </c>
      <c r="J2372">
        <v>2004</v>
      </c>
      <c r="K2372" t="s">
        <v>1354</v>
      </c>
      <c r="L2372">
        <v>43</v>
      </c>
      <c r="M2372" t="s">
        <v>4136</v>
      </c>
      <c r="N2372" t="s">
        <v>611</v>
      </c>
      <c r="O2372" t="s">
        <v>612</v>
      </c>
      <c r="P2372" t="s">
        <v>613</v>
      </c>
      <c r="Q2372" t="s">
        <v>34</v>
      </c>
      <c r="R2372" t="s">
        <v>614</v>
      </c>
      <c r="S2372" t="s">
        <v>34</v>
      </c>
      <c r="T2372" t="s">
        <v>615</v>
      </c>
      <c r="U2372" t="s">
        <v>273</v>
      </c>
      <c r="V2372" t="s">
        <v>52</v>
      </c>
      <c r="W2372" t="s">
        <v>616</v>
      </c>
      <c r="X2372" t="s">
        <v>617</v>
      </c>
      <c r="Y2372" t="s">
        <v>42</v>
      </c>
    </row>
    <row r="2373" spans="1:25" x14ac:dyDescent="0.25">
      <c r="A2373">
        <v>10353</v>
      </c>
      <c r="B2373">
        <v>40</v>
      </c>
      <c r="C2373" t="s">
        <v>3248</v>
      </c>
      <c r="D2373">
        <v>8</v>
      </c>
      <c r="E2373" t="s">
        <v>4168</v>
      </c>
      <c r="F2373" t="s">
        <v>1874</v>
      </c>
      <c r="G2373" t="s">
        <v>28</v>
      </c>
      <c r="H2373">
        <v>4</v>
      </c>
      <c r="I2373">
        <v>12</v>
      </c>
      <c r="J2373">
        <v>2004</v>
      </c>
      <c r="K2373" t="s">
        <v>1354</v>
      </c>
      <c r="L2373">
        <v>43</v>
      </c>
      <c r="M2373" t="s">
        <v>4136</v>
      </c>
      <c r="N2373" t="s">
        <v>1507</v>
      </c>
      <c r="O2373" t="s">
        <v>1508</v>
      </c>
      <c r="P2373" t="s">
        <v>1509</v>
      </c>
      <c r="Q2373" t="s">
        <v>34</v>
      </c>
      <c r="R2373" t="s">
        <v>1089</v>
      </c>
      <c r="S2373" t="s">
        <v>166</v>
      </c>
      <c r="T2373" t="s">
        <v>1510</v>
      </c>
      <c r="U2373" t="s">
        <v>38</v>
      </c>
      <c r="V2373" t="s">
        <v>39</v>
      </c>
      <c r="W2373" t="s">
        <v>1511</v>
      </c>
      <c r="X2373" t="s">
        <v>1512</v>
      </c>
      <c r="Y2373" t="s">
        <v>65</v>
      </c>
    </row>
    <row r="2374" spans="1:25" x14ac:dyDescent="0.25">
      <c r="A2374">
        <v>10361</v>
      </c>
      <c r="B2374">
        <v>33</v>
      </c>
      <c r="C2374" t="s">
        <v>4169</v>
      </c>
      <c r="D2374">
        <v>3</v>
      </c>
      <c r="E2374" t="s">
        <v>4170</v>
      </c>
      <c r="F2374" t="s">
        <v>232</v>
      </c>
      <c r="G2374" t="s">
        <v>28</v>
      </c>
      <c r="H2374">
        <v>4</v>
      </c>
      <c r="I2374">
        <v>12</v>
      </c>
      <c r="J2374">
        <v>2004</v>
      </c>
      <c r="K2374" t="s">
        <v>1354</v>
      </c>
      <c r="L2374">
        <v>43</v>
      </c>
      <c r="M2374" t="s">
        <v>4136</v>
      </c>
      <c r="N2374" t="s">
        <v>233</v>
      </c>
      <c r="O2374" t="s">
        <v>234</v>
      </c>
      <c r="P2374" t="s">
        <v>235</v>
      </c>
      <c r="Q2374" t="s">
        <v>236</v>
      </c>
      <c r="R2374" t="s">
        <v>237</v>
      </c>
      <c r="S2374" t="s">
        <v>238</v>
      </c>
      <c r="T2374" t="s">
        <v>239</v>
      </c>
      <c r="U2374" t="s">
        <v>139</v>
      </c>
      <c r="V2374" t="s">
        <v>140</v>
      </c>
      <c r="W2374" t="s">
        <v>240</v>
      </c>
      <c r="X2374" t="s">
        <v>241</v>
      </c>
      <c r="Y2374" t="s">
        <v>42</v>
      </c>
    </row>
    <row r="2375" spans="1:25" x14ac:dyDescent="0.25">
      <c r="A2375">
        <v>10375</v>
      </c>
      <c r="B2375">
        <v>49</v>
      </c>
      <c r="C2375" t="s">
        <v>3124</v>
      </c>
      <c r="D2375">
        <v>5</v>
      </c>
      <c r="E2375" t="s">
        <v>4171</v>
      </c>
      <c r="F2375" t="s">
        <v>244</v>
      </c>
      <c r="G2375" t="s">
        <v>28</v>
      </c>
      <c r="H2375">
        <v>1</v>
      </c>
      <c r="I2375">
        <v>2</v>
      </c>
      <c r="J2375">
        <v>2005</v>
      </c>
      <c r="K2375" t="s">
        <v>1354</v>
      </c>
      <c r="L2375">
        <v>43</v>
      </c>
      <c r="M2375" t="s">
        <v>4136</v>
      </c>
      <c r="N2375" t="s">
        <v>172</v>
      </c>
      <c r="O2375" t="s">
        <v>173</v>
      </c>
      <c r="P2375" t="s">
        <v>174</v>
      </c>
      <c r="Q2375" t="s">
        <v>34</v>
      </c>
      <c r="R2375" t="s">
        <v>175</v>
      </c>
      <c r="S2375" t="s">
        <v>34</v>
      </c>
      <c r="T2375" t="s">
        <v>176</v>
      </c>
      <c r="U2375" t="s">
        <v>51</v>
      </c>
      <c r="V2375" t="s">
        <v>52</v>
      </c>
      <c r="W2375" t="s">
        <v>177</v>
      </c>
      <c r="X2375" t="s">
        <v>178</v>
      </c>
      <c r="Y2375" t="s">
        <v>65</v>
      </c>
    </row>
    <row r="2376" spans="1:25" x14ac:dyDescent="0.25">
      <c r="A2376">
        <v>10388</v>
      </c>
      <c r="B2376">
        <v>27</v>
      </c>
      <c r="C2376" t="s">
        <v>77</v>
      </c>
      <c r="D2376">
        <v>1</v>
      </c>
      <c r="E2376" t="s">
        <v>4172</v>
      </c>
      <c r="F2376" t="s">
        <v>247</v>
      </c>
      <c r="G2376" t="s">
        <v>28</v>
      </c>
      <c r="H2376">
        <v>1</v>
      </c>
      <c r="I2376">
        <v>3</v>
      </c>
      <c r="J2376">
        <v>2005</v>
      </c>
      <c r="K2376" t="s">
        <v>1354</v>
      </c>
      <c r="L2376">
        <v>43</v>
      </c>
      <c r="M2376" t="s">
        <v>4136</v>
      </c>
      <c r="N2376" t="s">
        <v>248</v>
      </c>
      <c r="O2376" t="s">
        <v>249</v>
      </c>
      <c r="P2376" t="s">
        <v>250</v>
      </c>
      <c r="Q2376" t="s">
        <v>34</v>
      </c>
      <c r="R2376" t="s">
        <v>251</v>
      </c>
      <c r="S2376" t="s">
        <v>185</v>
      </c>
      <c r="T2376" t="s">
        <v>252</v>
      </c>
      <c r="U2376" t="s">
        <v>38</v>
      </c>
      <c r="V2376" t="s">
        <v>39</v>
      </c>
      <c r="W2376" t="s">
        <v>253</v>
      </c>
      <c r="X2376" t="s">
        <v>254</v>
      </c>
      <c r="Y2376" t="s">
        <v>65</v>
      </c>
    </row>
    <row r="2377" spans="1:25" x14ac:dyDescent="0.25">
      <c r="A2377">
        <v>10398</v>
      </c>
      <c r="B2377">
        <v>49</v>
      </c>
      <c r="C2377" t="s">
        <v>4140</v>
      </c>
      <c r="D2377">
        <v>5</v>
      </c>
      <c r="E2377" t="s">
        <v>4173</v>
      </c>
      <c r="F2377" t="s">
        <v>1559</v>
      </c>
      <c r="G2377" t="s">
        <v>28</v>
      </c>
      <c r="H2377">
        <v>1</v>
      </c>
      <c r="I2377">
        <v>3</v>
      </c>
      <c r="J2377">
        <v>2005</v>
      </c>
      <c r="K2377" t="s">
        <v>1354</v>
      </c>
      <c r="L2377">
        <v>43</v>
      </c>
      <c r="M2377" t="s">
        <v>4136</v>
      </c>
      <c r="N2377" t="s">
        <v>46</v>
      </c>
      <c r="O2377" t="s">
        <v>47</v>
      </c>
      <c r="P2377" t="s">
        <v>48</v>
      </c>
      <c r="Q2377" t="s">
        <v>34</v>
      </c>
      <c r="R2377" t="s">
        <v>49</v>
      </c>
      <c r="S2377" t="s">
        <v>34</v>
      </c>
      <c r="T2377" t="s">
        <v>50</v>
      </c>
      <c r="U2377" t="s">
        <v>51</v>
      </c>
      <c r="V2377" t="s">
        <v>52</v>
      </c>
      <c r="W2377" t="s">
        <v>53</v>
      </c>
      <c r="X2377" t="s">
        <v>54</v>
      </c>
      <c r="Y2377" t="s">
        <v>42</v>
      </c>
    </row>
    <row r="2378" spans="1:25" x14ac:dyDescent="0.25">
      <c r="A2378">
        <v>10401</v>
      </c>
      <c r="B2378">
        <v>56</v>
      </c>
      <c r="C2378" t="s">
        <v>4152</v>
      </c>
      <c r="D2378">
        <v>7</v>
      </c>
      <c r="E2378" t="s">
        <v>4174</v>
      </c>
      <c r="F2378" t="s">
        <v>1880</v>
      </c>
      <c r="G2378" t="s">
        <v>708</v>
      </c>
      <c r="H2378">
        <v>2</v>
      </c>
      <c r="I2378">
        <v>4</v>
      </c>
      <c r="J2378">
        <v>2005</v>
      </c>
      <c r="K2378" t="s">
        <v>1354</v>
      </c>
      <c r="L2378">
        <v>43</v>
      </c>
      <c r="M2378" t="s">
        <v>4136</v>
      </c>
      <c r="N2378" t="s">
        <v>153</v>
      </c>
      <c r="O2378" t="s">
        <v>154</v>
      </c>
      <c r="P2378" t="s">
        <v>155</v>
      </c>
      <c r="Q2378" t="s">
        <v>34</v>
      </c>
      <c r="R2378" t="s">
        <v>156</v>
      </c>
      <c r="S2378" t="s">
        <v>157</v>
      </c>
      <c r="T2378" t="s">
        <v>158</v>
      </c>
      <c r="U2378" t="s">
        <v>38</v>
      </c>
      <c r="V2378" t="s">
        <v>39</v>
      </c>
      <c r="W2378" t="s">
        <v>84</v>
      </c>
      <c r="X2378" t="s">
        <v>159</v>
      </c>
      <c r="Y2378" t="s">
        <v>42</v>
      </c>
    </row>
    <row r="2379" spans="1:25" x14ac:dyDescent="0.25">
      <c r="A2379">
        <v>10416</v>
      </c>
      <c r="B2379">
        <v>37</v>
      </c>
      <c r="C2379" t="s">
        <v>4145</v>
      </c>
      <c r="D2379">
        <v>8</v>
      </c>
      <c r="E2379" t="s">
        <v>4175</v>
      </c>
      <c r="F2379" t="s">
        <v>1562</v>
      </c>
      <c r="G2379" t="s">
        <v>28</v>
      </c>
      <c r="H2379">
        <v>2</v>
      </c>
      <c r="I2379">
        <v>5</v>
      </c>
      <c r="J2379">
        <v>2005</v>
      </c>
      <c r="K2379" t="s">
        <v>1354</v>
      </c>
      <c r="L2379">
        <v>43</v>
      </c>
      <c r="M2379" t="s">
        <v>4136</v>
      </c>
      <c r="N2379" t="s">
        <v>831</v>
      </c>
      <c r="O2379" t="s">
        <v>832</v>
      </c>
      <c r="P2379" t="s">
        <v>833</v>
      </c>
      <c r="Q2379" t="s">
        <v>34</v>
      </c>
      <c r="R2379" t="s">
        <v>834</v>
      </c>
      <c r="S2379" t="s">
        <v>34</v>
      </c>
      <c r="T2379" t="s">
        <v>835</v>
      </c>
      <c r="U2379" t="s">
        <v>396</v>
      </c>
      <c r="V2379" t="s">
        <v>52</v>
      </c>
      <c r="W2379" t="s">
        <v>836</v>
      </c>
      <c r="X2379" t="s">
        <v>837</v>
      </c>
      <c r="Y2379" t="s">
        <v>42</v>
      </c>
    </row>
    <row r="2380" spans="1:25" x14ac:dyDescent="0.25">
      <c r="A2380">
        <v>10104</v>
      </c>
      <c r="B2380">
        <v>33</v>
      </c>
      <c r="C2380" t="s">
        <v>77</v>
      </c>
      <c r="D2380">
        <v>7</v>
      </c>
      <c r="E2380" t="s">
        <v>4176</v>
      </c>
      <c r="F2380" t="s">
        <v>1026</v>
      </c>
      <c r="G2380" t="s">
        <v>28</v>
      </c>
      <c r="H2380">
        <v>1</v>
      </c>
      <c r="I2380">
        <v>1</v>
      </c>
      <c r="J2380">
        <v>2003</v>
      </c>
      <c r="K2380" t="s">
        <v>957</v>
      </c>
      <c r="L2380">
        <v>115</v>
      </c>
      <c r="M2380" t="s">
        <v>4177</v>
      </c>
      <c r="N2380" t="s">
        <v>268</v>
      </c>
      <c r="O2380" t="s">
        <v>269</v>
      </c>
      <c r="P2380" t="s">
        <v>270</v>
      </c>
      <c r="Q2380" t="s">
        <v>34</v>
      </c>
      <c r="R2380" t="s">
        <v>271</v>
      </c>
      <c r="S2380" t="s">
        <v>34</v>
      </c>
      <c r="T2380" t="s">
        <v>272</v>
      </c>
      <c r="U2380" t="s">
        <v>273</v>
      </c>
      <c r="V2380" t="s">
        <v>52</v>
      </c>
      <c r="W2380" t="s">
        <v>274</v>
      </c>
      <c r="X2380" t="s">
        <v>275</v>
      </c>
      <c r="Y2380" t="s">
        <v>65</v>
      </c>
    </row>
    <row r="2381" spans="1:25" x14ac:dyDescent="0.25">
      <c r="A2381">
        <v>10115</v>
      </c>
      <c r="B2381">
        <v>27</v>
      </c>
      <c r="C2381" t="s">
        <v>77</v>
      </c>
      <c r="D2381">
        <v>3</v>
      </c>
      <c r="E2381" t="s">
        <v>4178</v>
      </c>
      <c r="F2381" t="s">
        <v>1174</v>
      </c>
      <c r="G2381" t="s">
        <v>28</v>
      </c>
      <c r="H2381">
        <v>2</v>
      </c>
      <c r="I2381">
        <v>4</v>
      </c>
      <c r="J2381">
        <v>2003</v>
      </c>
      <c r="K2381" t="s">
        <v>957</v>
      </c>
      <c r="L2381">
        <v>115</v>
      </c>
      <c r="M2381" t="s">
        <v>4177</v>
      </c>
      <c r="N2381" t="s">
        <v>312</v>
      </c>
      <c r="O2381" t="s">
        <v>313</v>
      </c>
      <c r="P2381" t="s">
        <v>314</v>
      </c>
      <c r="Q2381" t="s">
        <v>315</v>
      </c>
      <c r="R2381" t="s">
        <v>35</v>
      </c>
      <c r="S2381" t="s">
        <v>36</v>
      </c>
      <c r="T2381" t="s">
        <v>37</v>
      </c>
      <c r="U2381" t="s">
        <v>38</v>
      </c>
      <c r="V2381" t="s">
        <v>39</v>
      </c>
      <c r="W2381" t="s">
        <v>187</v>
      </c>
      <c r="X2381" t="s">
        <v>316</v>
      </c>
      <c r="Y2381" t="s">
        <v>42</v>
      </c>
    </row>
    <row r="2382" spans="1:25" x14ac:dyDescent="0.25">
      <c r="A2382">
        <v>10127</v>
      </c>
      <c r="B2382">
        <v>46</v>
      </c>
      <c r="C2382" t="s">
        <v>77</v>
      </c>
      <c r="D2382">
        <v>9</v>
      </c>
      <c r="E2382" t="s">
        <v>4179</v>
      </c>
      <c r="F2382" t="s">
        <v>884</v>
      </c>
      <c r="G2382" t="s">
        <v>28</v>
      </c>
      <c r="H2382">
        <v>2</v>
      </c>
      <c r="I2382">
        <v>6</v>
      </c>
      <c r="J2382">
        <v>2003</v>
      </c>
      <c r="K2382" t="s">
        <v>957</v>
      </c>
      <c r="L2382">
        <v>115</v>
      </c>
      <c r="M2382" t="s">
        <v>4177</v>
      </c>
      <c r="N2382" t="s">
        <v>885</v>
      </c>
      <c r="O2382" t="s">
        <v>886</v>
      </c>
      <c r="P2382" t="s">
        <v>887</v>
      </c>
      <c r="Q2382" t="s">
        <v>888</v>
      </c>
      <c r="R2382" t="s">
        <v>35</v>
      </c>
      <c r="S2382" t="s">
        <v>36</v>
      </c>
      <c r="T2382" t="s">
        <v>37</v>
      </c>
      <c r="U2382" t="s">
        <v>38</v>
      </c>
      <c r="V2382" t="s">
        <v>39</v>
      </c>
      <c r="W2382" t="s">
        <v>75</v>
      </c>
      <c r="X2382" t="s">
        <v>889</v>
      </c>
      <c r="Y2382" t="s">
        <v>65</v>
      </c>
    </row>
    <row r="2383" spans="1:25" x14ac:dyDescent="0.25">
      <c r="A2383">
        <v>10141</v>
      </c>
      <c r="B2383">
        <v>44</v>
      </c>
      <c r="C2383" t="s">
        <v>77</v>
      </c>
      <c r="D2383">
        <v>3</v>
      </c>
      <c r="E2383" t="s">
        <v>4180</v>
      </c>
      <c r="F2383" t="s">
        <v>1177</v>
      </c>
      <c r="G2383" t="s">
        <v>28</v>
      </c>
      <c r="H2383">
        <v>3</v>
      </c>
      <c r="I2383">
        <v>8</v>
      </c>
      <c r="J2383">
        <v>2003</v>
      </c>
      <c r="K2383" t="s">
        <v>957</v>
      </c>
      <c r="L2383">
        <v>115</v>
      </c>
      <c r="M2383" t="s">
        <v>4177</v>
      </c>
      <c r="N2383" t="s">
        <v>866</v>
      </c>
      <c r="O2383" t="s">
        <v>867</v>
      </c>
      <c r="P2383" t="s">
        <v>868</v>
      </c>
      <c r="Q2383" t="s">
        <v>34</v>
      </c>
      <c r="R2383" t="s">
        <v>869</v>
      </c>
      <c r="S2383" t="s">
        <v>34</v>
      </c>
      <c r="T2383" t="s">
        <v>870</v>
      </c>
      <c r="U2383" t="s">
        <v>196</v>
      </c>
      <c r="V2383" t="s">
        <v>52</v>
      </c>
      <c r="W2383" t="s">
        <v>871</v>
      </c>
      <c r="X2383" t="s">
        <v>872</v>
      </c>
      <c r="Y2383" t="s">
        <v>65</v>
      </c>
    </row>
    <row r="2384" spans="1:25" x14ac:dyDescent="0.25">
      <c r="A2384">
        <v>10151</v>
      </c>
      <c r="B2384">
        <v>26</v>
      </c>
      <c r="C2384" t="s">
        <v>77</v>
      </c>
      <c r="D2384">
        <v>1</v>
      </c>
      <c r="E2384" t="s">
        <v>4181</v>
      </c>
      <c r="F2384" t="s">
        <v>1179</v>
      </c>
      <c r="G2384" t="s">
        <v>28</v>
      </c>
      <c r="H2384">
        <v>3</v>
      </c>
      <c r="I2384">
        <v>9</v>
      </c>
      <c r="J2384">
        <v>2003</v>
      </c>
      <c r="K2384" t="s">
        <v>957</v>
      </c>
      <c r="L2384">
        <v>115</v>
      </c>
      <c r="M2384" t="s">
        <v>4177</v>
      </c>
      <c r="N2384" t="s">
        <v>688</v>
      </c>
      <c r="O2384" t="s">
        <v>689</v>
      </c>
      <c r="P2384" t="s">
        <v>690</v>
      </c>
      <c r="Q2384" t="s">
        <v>34</v>
      </c>
      <c r="R2384" t="s">
        <v>691</v>
      </c>
      <c r="S2384" t="s">
        <v>34</v>
      </c>
      <c r="T2384" t="s">
        <v>692</v>
      </c>
      <c r="U2384" t="s">
        <v>196</v>
      </c>
      <c r="V2384" t="s">
        <v>52</v>
      </c>
      <c r="W2384" t="s">
        <v>693</v>
      </c>
      <c r="X2384" t="s">
        <v>694</v>
      </c>
      <c r="Y2384" t="s">
        <v>65</v>
      </c>
    </row>
    <row r="2385" spans="1:25" x14ac:dyDescent="0.25">
      <c r="A2385">
        <v>10165</v>
      </c>
      <c r="B2385">
        <v>48</v>
      </c>
      <c r="C2385" t="s">
        <v>4182</v>
      </c>
      <c r="D2385">
        <v>10</v>
      </c>
      <c r="E2385" t="s">
        <v>4183</v>
      </c>
      <c r="F2385" t="s">
        <v>895</v>
      </c>
      <c r="G2385" t="s">
        <v>28</v>
      </c>
      <c r="H2385">
        <v>4</v>
      </c>
      <c r="I2385">
        <v>10</v>
      </c>
      <c r="J2385">
        <v>2003</v>
      </c>
      <c r="K2385" t="s">
        <v>957</v>
      </c>
      <c r="L2385">
        <v>115</v>
      </c>
      <c r="M2385" t="s">
        <v>4177</v>
      </c>
      <c r="N2385" t="s">
        <v>302</v>
      </c>
      <c r="O2385" t="s">
        <v>303</v>
      </c>
      <c r="P2385" t="s">
        <v>304</v>
      </c>
      <c r="Q2385" t="s">
        <v>34</v>
      </c>
      <c r="R2385" t="s">
        <v>305</v>
      </c>
      <c r="S2385" t="s">
        <v>34</v>
      </c>
      <c r="T2385" t="s">
        <v>306</v>
      </c>
      <c r="U2385" t="s">
        <v>305</v>
      </c>
      <c r="V2385" t="s">
        <v>307</v>
      </c>
      <c r="W2385" t="s">
        <v>308</v>
      </c>
      <c r="X2385" t="s">
        <v>309</v>
      </c>
      <c r="Y2385" t="s">
        <v>65</v>
      </c>
    </row>
    <row r="2386" spans="1:25" x14ac:dyDescent="0.25">
      <c r="A2386">
        <v>10176</v>
      </c>
      <c r="B2386">
        <v>23</v>
      </c>
      <c r="C2386" t="s">
        <v>77</v>
      </c>
      <c r="D2386">
        <v>9</v>
      </c>
      <c r="E2386" t="s">
        <v>4184</v>
      </c>
      <c r="F2386" t="s">
        <v>318</v>
      </c>
      <c r="G2386" t="s">
        <v>28</v>
      </c>
      <c r="H2386">
        <v>4</v>
      </c>
      <c r="I2386">
        <v>11</v>
      </c>
      <c r="J2386">
        <v>2003</v>
      </c>
      <c r="K2386" t="s">
        <v>957</v>
      </c>
      <c r="L2386">
        <v>115</v>
      </c>
      <c r="M2386" t="s">
        <v>4177</v>
      </c>
      <c r="N2386" t="s">
        <v>831</v>
      </c>
      <c r="O2386" t="s">
        <v>832</v>
      </c>
      <c r="P2386" t="s">
        <v>833</v>
      </c>
      <c r="Q2386" t="s">
        <v>34</v>
      </c>
      <c r="R2386" t="s">
        <v>834</v>
      </c>
      <c r="S2386" t="s">
        <v>34</v>
      </c>
      <c r="T2386" t="s">
        <v>835</v>
      </c>
      <c r="U2386" t="s">
        <v>396</v>
      </c>
      <c r="V2386" t="s">
        <v>52</v>
      </c>
      <c r="W2386" t="s">
        <v>836</v>
      </c>
      <c r="X2386" t="s">
        <v>837</v>
      </c>
      <c r="Y2386" t="s">
        <v>65</v>
      </c>
    </row>
    <row r="2387" spans="1:25" x14ac:dyDescent="0.25">
      <c r="A2387">
        <v>10184</v>
      </c>
      <c r="B2387">
        <v>45</v>
      </c>
      <c r="C2387" t="s">
        <v>77</v>
      </c>
      <c r="D2387">
        <v>4</v>
      </c>
      <c r="E2387" t="s">
        <v>2150</v>
      </c>
      <c r="F2387" t="s">
        <v>602</v>
      </c>
      <c r="G2387" t="s">
        <v>28</v>
      </c>
      <c r="H2387">
        <v>4</v>
      </c>
      <c r="I2387">
        <v>11</v>
      </c>
      <c r="J2387">
        <v>2003</v>
      </c>
      <c r="K2387" t="s">
        <v>957</v>
      </c>
      <c r="L2387">
        <v>115</v>
      </c>
      <c r="M2387" t="s">
        <v>4177</v>
      </c>
      <c r="N2387" t="s">
        <v>1183</v>
      </c>
      <c r="O2387" t="s">
        <v>1184</v>
      </c>
      <c r="P2387" t="s">
        <v>1185</v>
      </c>
      <c r="Q2387" t="s">
        <v>34</v>
      </c>
      <c r="R2387" t="s">
        <v>1186</v>
      </c>
      <c r="S2387" t="s">
        <v>34</v>
      </c>
      <c r="T2387" t="s">
        <v>1187</v>
      </c>
      <c r="U2387" t="s">
        <v>273</v>
      </c>
      <c r="V2387" t="s">
        <v>52</v>
      </c>
      <c r="W2387" t="s">
        <v>1188</v>
      </c>
      <c r="X2387" t="s">
        <v>1189</v>
      </c>
      <c r="Y2387" t="s">
        <v>65</v>
      </c>
    </row>
    <row r="2388" spans="1:25" x14ac:dyDescent="0.25">
      <c r="A2388">
        <v>10195</v>
      </c>
      <c r="B2388">
        <v>49</v>
      </c>
      <c r="C2388" t="s">
        <v>77</v>
      </c>
      <c r="D2388">
        <v>4</v>
      </c>
      <c r="E2388" t="s">
        <v>4185</v>
      </c>
      <c r="F2388" t="s">
        <v>337</v>
      </c>
      <c r="G2388" t="s">
        <v>28</v>
      </c>
      <c r="H2388">
        <v>4</v>
      </c>
      <c r="I2388">
        <v>11</v>
      </c>
      <c r="J2388">
        <v>2003</v>
      </c>
      <c r="K2388" t="s">
        <v>957</v>
      </c>
      <c r="L2388">
        <v>115</v>
      </c>
      <c r="M2388" t="s">
        <v>4177</v>
      </c>
      <c r="N2388" t="s">
        <v>510</v>
      </c>
      <c r="O2388" t="s">
        <v>511</v>
      </c>
      <c r="P2388" t="s">
        <v>512</v>
      </c>
      <c r="Q2388" t="s">
        <v>34</v>
      </c>
      <c r="R2388" t="s">
        <v>513</v>
      </c>
      <c r="S2388" t="s">
        <v>36</v>
      </c>
      <c r="T2388" t="s">
        <v>514</v>
      </c>
      <c r="U2388" t="s">
        <v>38</v>
      </c>
      <c r="V2388" t="s">
        <v>39</v>
      </c>
      <c r="W2388" t="s">
        <v>149</v>
      </c>
      <c r="X2388" t="s">
        <v>363</v>
      </c>
      <c r="Y2388" t="s">
        <v>65</v>
      </c>
    </row>
    <row r="2389" spans="1:25" x14ac:dyDescent="0.25">
      <c r="A2389">
        <v>10207</v>
      </c>
      <c r="B2389">
        <v>28</v>
      </c>
      <c r="C2389" t="s">
        <v>4182</v>
      </c>
      <c r="D2389">
        <v>5</v>
      </c>
      <c r="E2389" t="s">
        <v>4186</v>
      </c>
      <c r="F2389" t="s">
        <v>736</v>
      </c>
      <c r="G2389" t="s">
        <v>28</v>
      </c>
      <c r="H2389">
        <v>4</v>
      </c>
      <c r="I2389">
        <v>12</v>
      </c>
      <c r="J2389">
        <v>2003</v>
      </c>
      <c r="K2389" t="s">
        <v>957</v>
      </c>
      <c r="L2389">
        <v>115</v>
      </c>
      <c r="M2389" t="s">
        <v>4177</v>
      </c>
      <c r="N2389" t="s">
        <v>737</v>
      </c>
      <c r="O2389" t="s">
        <v>738</v>
      </c>
      <c r="P2389" t="s">
        <v>739</v>
      </c>
      <c r="Q2389" t="s">
        <v>34</v>
      </c>
      <c r="R2389" t="s">
        <v>659</v>
      </c>
      <c r="S2389" t="s">
        <v>185</v>
      </c>
      <c r="T2389" t="s">
        <v>660</v>
      </c>
      <c r="U2389" t="s">
        <v>38</v>
      </c>
      <c r="V2389" t="s">
        <v>39</v>
      </c>
      <c r="W2389" t="s">
        <v>740</v>
      </c>
      <c r="X2389" t="s">
        <v>422</v>
      </c>
      <c r="Y2389" t="s">
        <v>42</v>
      </c>
    </row>
    <row r="2390" spans="1:25" x14ac:dyDescent="0.25">
      <c r="A2390">
        <v>10220</v>
      </c>
      <c r="B2390">
        <v>37</v>
      </c>
      <c r="C2390" t="s">
        <v>77</v>
      </c>
      <c r="D2390">
        <v>9</v>
      </c>
      <c r="E2390" t="s">
        <v>4187</v>
      </c>
      <c r="F2390" t="s">
        <v>902</v>
      </c>
      <c r="G2390" t="s">
        <v>28</v>
      </c>
      <c r="H2390">
        <v>1</v>
      </c>
      <c r="I2390">
        <v>2</v>
      </c>
      <c r="J2390">
        <v>2004</v>
      </c>
      <c r="K2390" t="s">
        <v>957</v>
      </c>
      <c r="L2390">
        <v>115</v>
      </c>
      <c r="M2390" t="s">
        <v>4177</v>
      </c>
      <c r="N2390" t="s">
        <v>903</v>
      </c>
      <c r="O2390" t="s">
        <v>904</v>
      </c>
      <c r="P2390" t="s">
        <v>905</v>
      </c>
      <c r="Q2390" t="s">
        <v>906</v>
      </c>
      <c r="R2390" t="s">
        <v>907</v>
      </c>
      <c r="S2390" t="s">
        <v>34</v>
      </c>
      <c r="T2390" t="s">
        <v>908</v>
      </c>
      <c r="U2390" t="s">
        <v>909</v>
      </c>
      <c r="V2390" t="s">
        <v>52</v>
      </c>
      <c r="W2390" t="s">
        <v>910</v>
      </c>
      <c r="X2390" t="s">
        <v>911</v>
      </c>
      <c r="Y2390" t="s">
        <v>65</v>
      </c>
    </row>
    <row r="2391" spans="1:25" x14ac:dyDescent="0.25">
      <c r="A2391">
        <v>10230</v>
      </c>
      <c r="B2391">
        <v>34</v>
      </c>
      <c r="C2391" t="s">
        <v>77</v>
      </c>
      <c r="D2391">
        <v>7</v>
      </c>
      <c r="E2391" t="s">
        <v>4188</v>
      </c>
      <c r="F2391" t="s">
        <v>1039</v>
      </c>
      <c r="G2391" t="s">
        <v>28</v>
      </c>
      <c r="H2391">
        <v>1</v>
      </c>
      <c r="I2391">
        <v>3</v>
      </c>
      <c r="J2391">
        <v>2004</v>
      </c>
      <c r="K2391" t="s">
        <v>957</v>
      </c>
      <c r="L2391">
        <v>115</v>
      </c>
      <c r="M2391" t="s">
        <v>4177</v>
      </c>
      <c r="N2391" t="s">
        <v>849</v>
      </c>
      <c r="O2391" t="s">
        <v>850</v>
      </c>
      <c r="P2391" t="s">
        <v>851</v>
      </c>
      <c r="Q2391" t="s">
        <v>34</v>
      </c>
      <c r="R2391" t="s">
        <v>852</v>
      </c>
      <c r="S2391" t="s">
        <v>34</v>
      </c>
      <c r="T2391" t="s">
        <v>853</v>
      </c>
      <c r="U2391" t="s">
        <v>810</v>
      </c>
      <c r="V2391" t="s">
        <v>52</v>
      </c>
      <c r="W2391" t="s">
        <v>854</v>
      </c>
      <c r="X2391" t="s">
        <v>731</v>
      </c>
      <c r="Y2391" t="s">
        <v>65</v>
      </c>
    </row>
    <row r="2392" spans="1:25" x14ac:dyDescent="0.25">
      <c r="A2392">
        <v>10246</v>
      </c>
      <c r="B2392">
        <v>22</v>
      </c>
      <c r="C2392" t="s">
        <v>77</v>
      </c>
      <c r="D2392">
        <v>3</v>
      </c>
      <c r="E2392" t="s">
        <v>4189</v>
      </c>
      <c r="F2392" t="s">
        <v>920</v>
      </c>
      <c r="G2392" t="s">
        <v>28</v>
      </c>
      <c r="H2392">
        <v>2</v>
      </c>
      <c r="I2392">
        <v>5</v>
      </c>
      <c r="J2392">
        <v>2004</v>
      </c>
      <c r="K2392" t="s">
        <v>957</v>
      </c>
      <c r="L2392">
        <v>115</v>
      </c>
      <c r="M2392" t="s">
        <v>4177</v>
      </c>
      <c r="N2392" t="s">
        <v>268</v>
      </c>
      <c r="O2392" t="s">
        <v>269</v>
      </c>
      <c r="P2392" t="s">
        <v>270</v>
      </c>
      <c r="Q2392" t="s">
        <v>34</v>
      </c>
      <c r="R2392" t="s">
        <v>271</v>
      </c>
      <c r="S2392" t="s">
        <v>34</v>
      </c>
      <c r="T2392" t="s">
        <v>272</v>
      </c>
      <c r="U2392" t="s">
        <v>273</v>
      </c>
      <c r="V2392" t="s">
        <v>52</v>
      </c>
      <c r="W2392" t="s">
        <v>274</v>
      </c>
      <c r="X2392" t="s">
        <v>275</v>
      </c>
      <c r="Y2392" t="s">
        <v>42</v>
      </c>
    </row>
    <row r="2393" spans="1:25" x14ac:dyDescent="0.25">
      <c r="A2393">
        <v>10259</v>
      </c>
      <c r="B2393">
        <v>29</v>
      </c>
      <c r="C2393" t="s">
        <v>77</v>
      </c>
      <c r="D2393">
        <v>2</v>
      </c>
      <c r="E2393" t="s">
        <v>4190</v>
      </c>
      <c r="F2393" t="s">
        <v>379</v>
      </c>
      <c r="G2393" t="s">
        <v>28</v>
      </c>
      <c r="H2393">
        <v>2</v>
      </c>
      <c r="I2393">
        <v>6</v>
      </c>
      <c r="J2393">
        <v>2004</v>
      </c>
      <c r="K2393" t="s">
        <v>957</v>
      </c>
      <c r="L2393">
        <v>115</v>
      </c>
      <c r="M2393" t="s">
        <v>4177</v>
      </c>
      <c r="N2393" t="s">
        <v>743</v>
      </c>
      <c r="O2393" t="s">
        <v>744</v>
      </c>
      <c r="P2393" t="s">
        <v>745</v>
      </c>
      <c r="Q2393" t="s">
        <v>746</v>
      </c>
      <c r="R2393" t="s">
        <v>305</v>
      </c>
      <c r="S2393" t="s">
        <v>34</v>
      </c>
      <c r="T2393" t="s">
        <v>747</v>
      </c>
      <c r="U2393" t="s">
        <v>305</v>
      </c>
      <c r="V2393" t="s">
        <v>140</v>
      </c>
      <c r="W2393" t="s">
        <v>748</v>
      </c>
      <c r="X2393" t="s">
        <v>749</v>
      </c>
      <c r="Y2393" t="s">
        <v>65</v>
      </c>
    </row>
    <row r="2394" spans="1:25" x14ac:dyDescent="0.25">
      <c r="A2394">
        <v>10271</v>
      </c>
      <c r="B2394">
        <v>34</v>
      </c>
      <c r="C2394" t="s">
        <v>4191</v>
      </c>
      <c r="D2394">
        <v>3</v>
      </c>
      <c r="E2394" t="s">
        <v>4192</v>
      </c>
      <c r="F2394" t="s">
        <v>922</v>
      </c>
      <c r="G2394" t="s">
        <v>28</v>
      </c>
      <c r="H2394">
        <v>3</v>
      </c>
      <c r="I2394">
        <v>7</v>
      </c>
      <c r="J2394">
        <v>2004</v>
      </c>
      <c r="K2394" t="s">
        <v>957</v>
      </c>
      <c r="L2394">
        <v>115</v>
      </c>
      <c r="M2394" t="s">
        <v>4177</v>
      </c>
      <c r="N2394" t="s">
        <v>417</v>
      </c>
      <c r="O2394" t="s">
        <v>418</v>
      </c>
      <c r="P2394" t="s">
        <v>419</v>
      </c>
      <c r="Q2394" t="s">
        <v>34</v>
      </c>
      <c r="R2394" t="s">
        <v>420</v>
      </c>
      <c r="S2394" t="s">
        <v>73</v>
      </c>
      <c r="T2394" t="s">
        <v>167</v>
      </c>
      <c r="U2394" t="s">
        <v>38</v>
      </c>
      <c r="V2394" t="s">
        <v>39</v>
      </c>
      <c r="W2394" t="s">
        <v>421</v>
      </c>
      <c r="X2394" t="s">
        <v>422</v>
      </c>
      <c r="Y2394" t="s">
        <v>65</v>
      </c>
    </row>
    <row r="2395" spans="1:25" x14ac:dyDescent="0.25">
      <c r="A2395">
        <v>10282</v>
      </c>
      <c r="B2395">
        <v>38</v>
      </c>
      <c r="C2395" t="s">
        <v>77</v>
      </c>
      <c r="D2395">
        <v>12</v>
      </c>
      <c r="E2395" t="s">
        <v>4193</v>
      </c>
      <c r="F2395" t="s">
        <v>647</v>
      </c>
      <c r="G2395" t="s">
        <v>28</v>
      </c>
      <c r="H2395">
        <v>3</v>
      </c>
      <c r="I2395">
        <v>8</v>
      </c>
      <c r="J2395">
        <v>2004</v>
      </c>
      <c r="K2395" t="s">
        <v>957</v>
      </c>
      <c r="L2395">
        <v>115</v>
      </c>
      <c r="M2395" t="s">
        <v>4177</v>
      </c>
      <c r="N2395" t="s">
        <v>417</v>
      </c>
      <c r="O2395" t="s">
        <v>418</v>
      </c>
      <c r="P2395" t="s">
        <v>419</v>
      </c>
      <c r="Q2395" t="s">
        <v>34</v>
      </c>
      <c r="R2395" t="s">
        <v>420</v>
      </c>
      <c r="S2395" t="s">
        <v>73</v>
      </c>
      <c r="T2395" t="s">
        <v>167</v>
      </c>
      <c r="U2395" t="s">
        <v>38</v>
      </c>
      <c r="V2395" t="s">
        <v>39</v>
      </c>
      <c r="W2395" t="s">
        <v>421</v>
      </c>
      <c r="X2395" t="s">
        <v>422</v>
      </c>
      <c r="Y2395" t="s">
        <v>65</v>
      </c>
    </row>
    <row r="2396" spans="1:25" x14ac:dyDescent="0.25">
      <c r="A2396">
        <v>10292</v>
      </c>
      <c r="B2396">
        <v>41</v>
      </c>
      <c r="C2396" t="s">
        <v>77</v>
      </c>
      <c r="D2396">
        <v>6</v>
      </c>
      <c r="E2396" t="s">
        <v>4194</v>
      </c>
      <c r="F2396" t="s">
        <v>400</v>
      </c>
      <c r="G2396" t="s">
        <v>28</v>
      </c>
      <c r="H2396">
        <v>3</v>
      </c>
      <c r="I2396">
        <v>9</v>
      </c>
      <c r="J2396">
        <v>2004</v>
      </c>
      <c r="K2396" t="s">
        <v>957</v>
      </c>
      <c r="L2396">
        <v>115</v>
      </c>
      <c r="M2396" t="s">
        <v>4177</v>
      </c>
      <c r="N2396" t="s">
        <v>31</v>
      </c>
      <c r="O2396" t="s">
        <v>32</v>
      </c>
      <c r="P2396" t="s">
        <v>33</v>
      </c>
      <c r="Q2396" t="s">
        <v>34</v>
      </c>
      <c r="R2396" t="s">
        <v>35</v>
      </c>
      <c r="S2396" t="s">
        <v>36</v>
      </c>
      <c r="T2396" t="s">
        <v>37</v>
      </c>
      <c r="U2396" t="s">
        <v>38</v>
      </c>
      <c r="V2396" t="s">
        <v>39</v>
      </c>
      <c r="W2396" t="s">
        <v>40</v>
      </c>
      <c r="X2396" t="s">
        <v>41</v>
      </c>
      <c r="Y2396" t="s">
        <v>65</v>
      </c>
    </row>
    <row r="2397" spans="1:25" x14ac:dyDescent="0.25">
      <c r="A2397">
        <v>10305</v>
      </c>
      <c r="B2397">
        <v>42</v>
      </c>
      <c r="C2397" t="s">
        <v>77</v>
      </c>
      <c r="D2397">
        <v>3</v>
      </c>
      <c r="E2397" t="s">
        <v>4195</v>
      </c>
      <c r="F2397" t="s">
        <v>759</v>
      </c>
      <c r="G2397" t="s">
        <v>28</v>
      </c>
      <c r="H2397">
        <v>4</v>
      </c>
      <c r="I2397">
        <v>10</v>
      </c>
      <c r="J2397">
        <v>2004</v>
      </c>
      <c r="K2397" t="s">
        <v>957</v>
      </c>
      <c r="L2397">
        <v>115</v>
      </c>
      <c r="M2397" t="s">
        <v>4177</v>
      </c>
      <c r="N2397" t="s">
        <v>181</v>
      </c>
      <c r="O2397" t="s">
        <v>182</v>
      </c>
      <c r="P2397" t="s">
        <v>183</v>
      </c>
      <c r="Q2397" t="s">
        <v>34</v>
      </c>
      <c r="R2397" t="s">
        <v>184</v>
      </c>
      <c r="S2397" t="s">
        <v>185</v>
      </c>
      <c r="T2397" t="s">
        <v>186</v>
      </c>
      <c r="U2397" t="s">
        <v>38</v>
      </c>
      <c r="V2397" t="s">
        <v>39</v>
      </c>
      <c r="W2397" t="s">
        <v>187</v>
      </c>
      <c r="X2397" t="s">
        <v>188</v>
      </c>
      <c r="Y2397" t="s">
        <v>65</v>
      </c>
    </row>
    <row r="2398" spans="1:25" x14ac:dyDescent="0.25">
      <c r="A2398">
        <v>10314</v>
      </c>
      <c r="B2398">
        <v>28</v>
      </c>
      <c r="C2398" t="s">
        <v>77</v>
      </c>
      <c r="D2398">
        <v>12</v>
      </c>
      <c r="E2398" t="s">
        <v>4196</v>
      </c>
      <c r="F2398" t="s">
        <v>761</v>
      </c>
      <c r="G2398" t="s">
        <v>28</v>
      </c>
      <c r="H2398">
        <v>4</v>
      </c>
      <c r="I2398">
        <v>10</v>
      </c>
      <c r="J2398">
        <v>2004</v>
      </c>
      <c r="K2398" t="s">
        <v>957</v>
      </c>
      <c r="L2398">
        <v>115</v>
      </c>
      <c r="M2398" t="s">
        <v>4177</v>
      </c>
      <c r="N2398" t="s">
        <v>934</v>
      </c>
      <c r="O2398" t="s">
        <v>935</v>
      </c>
      <c r="P2398" t="s">
        <v>936</v>
      </c>
      <c r="Q2398" t="s">
        <v>34</v>
      </c>
      <c r="R2398" t="s">
        <v>937</v>
      </c>
      <c r="S2398" t="s">
        <v>34</v>
      </c>
      <c r="T2398" t="s">
        <v>938</v>
      </c>
      <c r="U2398" t="s">
        <v>567</v>
      </c>
      <c r="V2398" t="s">
        <v>52</v>
      </c>
      <c r="W2398" t="s">
        <v>939</v>
      </c>
      <c r="X2398" t="s">
        <v>940</v>
      </c>
      <c r="Y2398" t="s">
        <v>65</v>
      </c>
    </row>
    <row r="2399" spans="1:25" x14ac:dyDescent="0.25">
      <c r="A2399">
        <v>10325</v>
      </c>
      <c r="B2399">
        <v>38</v>
      </c>
      <c r="C2399" t="s">
        <v>77</v>
      </c>
      <c r="D2399">
        <v>4</v>
      </c>
      <c r="E2399" t="s">
        <v>4197</v>
      </c>
      <c r="F2399" t="s">
        <v>676</v>
      </c>
      <c r="G2399" t="s">
        <v>28</v>
      </c>
      <c r="H2399">
        <v>4</v>
      </c>
      <c r="I2399">
        <v>11</v>
      </c>
      <c r="J2399">
        <v>2004</v>
      </c>
      <c r="K2399" t="s">
        <v>957</v>
      </c>
      <c r="L2399">
        <v>115</v>
      </c>
      <c r="M2399" t="s">
        <v>4177</v>
      </c>
      <c r="N2399" t="s">
        <v>201</v>
      </c>
      <c r="O2399" t="s">
        <v>202</v>
      </c>
      <c r="P2399" t="s">
        <v>203</v>
      </c>
      <c r="Q2399" t="s">
        <v>34</v>
      </c>
      <c r="R2399" t="s">
        <v>204</v>
      </c>
      <c r="S2399" t="s">
        <v>34</v>
      </c>
      <c r="T2399" t="s">
        <v>205</v>
      </c>
      <c r="U2399" t="s">
        <v>112</v>
      </c>
      <c r="V2399" t="s">
        <v>52</v>
      </c>
      <c r="W2399" t="s">
        <v>206</v>
      </c>
      <c r="X2399" t="s">
        <v>207</v>
      </c>
      <c r="Y2399" t="s">
        <v>65</v>
      </c>
    </row>
    <row r="2400" spans="1:25" x14ac:dyDescent="0.25">
      <c r="A2400">
        <v>10336</v>
      </c>
      <c r="B2400">
        <v>23</v>
      </c>
      <c r="C2400" t="s">
        <v>77</v>
      </c>
      <c r="D2400">
        <v>8</v>
      </c>
      <c r="E2400" t="s">
        <v>4198</v>
      </c>
      <c r="F2400" t="s">
        <v>945</v>
      </c>
      <c r="G2400" t="s">
        <v>28</v>
      </c>
      <c r="H2400">
        <v>4</v>
      </c>
      <c r="I2400">
        <v>11</v>
      </c>
      <c r="J2400">
        <v>2004</v>
      </c>
      <c r="K2400" t="s">
        <v>957</v>
      </c>
      <c r="L2400">
        <v>115</v>
      </c>
      <c r="M2400" t="s">
        <v>4177</v>
      </c>
      <c r="N2400" t="s">
        <v>713</v>
      </c>
      <c r="O2400" t="s">
        <v>714</v>
      </c>
      <c r="P2400" t="s">
        <v>715</v>
      </c>
      <c r="Q2400" t="s">
        <v>34</v>
      </c>
      <c r="R2400" t="s">
        <v>61</v>
      </c>
      <c r="S2400" t="s">
        <v>34</v>
      </c>
      <c r="T2400" t="s">
        <v>716</v>
      </c>
      <c r="U2400" t="s">
        <v>51</v>
      </c>
      <c r="V2400" t="s">
        <v>52</v>
      </c>
      <c r="W2400" t="s">
        <v>717</v>
      </c>
      <c r="X2400" t="s">
        <v>718</v>
      </c>
      <c r="Y2400" t="s">
        <v>65</v>
      </c>
    </row>
    <row r="2401" spans="1:25" x14ac:dyDescent="0.25">
      <c r="A2401">
        <v>10350</v>
      </c>
      <c r="B2401">
        <v>31</v>
      </c>
      <c r="C2401" t="s">
        <v>4199</v>
      </c>
      <c r="D2401">
        <v>8</v>
      </c>
      <c r="E2401" t="s">
        <v>1917</v>
      </c>
      <c r="F2401" t="s">
        <v>682</v>
      </c>
      <c r="G2401" t="s">
        <v>28</v>
      </c>
      <c r="H2401">
        <v>4</v>
      </c>
      <c r="I2401">
        <v>12</v>
      </c>
      <c r="J2401">
        <v>2004</v>
      </c>
      <c r="K2401" t="s">
        <v>957</v>
      </c>
      <c r="L2401">
        <v>115</v>
      </c>
      <c r="M2401" t="s">
        <v>4177</v>
      </c>
      <c r="N2401" t="s">
        <v>268</v>
      </c>
      <c r="O2401" t="s">
        <v>269</v>
      </c>
      <c r="P2401" t="s">
        <v>270</v>
      </c>
      <c r="Q2401" t="s">
        <v>34</v>
      </c>
      <c r="R2401" t="s">
        <v>271</v>
      </c>
      <c r="S2401" t="s">
        <v>34</v>
      </c>
      <c r="T2401" t="s">
        <v>272</v>
      </c>
      <c r="U2401" t="s">
        <v>273</v>
      </c>
      <c r="V2401" t="s">
        <v>52</v>
      </c>
      <c r="W2401" t="s">
        <v>274</v>
      </c>
      <c r="X2401" t="s">
        <v>275</v>
      </c>
      <c r="Y2401" t="s">
        <v>42</v>
      </c>
    </row>
    <row r="2402" spans="1:25" x14ac:dyDescent="0.25">
      <c r="A2402">
        <v>10359</v>
      </c>
      <c r="B2402">
        <v>46</v>
      </c>
      <c r="C2402" t="s">
        <v>77</v>
      </c>
      <c r="D2402">
        <v>2</v>
      </c>
      <c r="E2402" t="s">
        <v>4200</v>
      </c>
      <c r="F2402" t="s">
        <v>685</v>
      </c>
      <c r="G2402" t="s">
        <v>28</v>
      </c>
      <c r="H2402">
        <v>4</v>
      </c>
      <c r="I2402">
        <v>12</v>
      </c>
      <c r="J2402">
        <v>2004</v>
      </c>
      <c r="K2402" t="s">
        <v>957</v>
      </c>
      <c r="L2402">
        <v>115</v>
      </c>
      <c r="M2402" t="s">
        <v>4177</v>
      </c>
      <c r="N2402" t="s">
        <v>46</v>
      </c>
      <c r="O2402" t="s">
        <v>47</v>
      </c>
      <c r="P2402" t="s">
        <v>48</v>
      </c>
      <c r="Q2402" t="s">
        <v>34</v>
      </c>
      <c r="R2402" t="s">
        <v>49</v>
      </c>
      <c r="S2402" t="s">
        <v>34</v>
      </c>
      <c r="T2402" t="s">
        <v>50</v>
      </c>
      <c r="U2402" t="s">
        <v>51</v>
      </c>
      <c r="V2402" t="s">
        <v>52</v>
      </c>
      <c r="W2402" t="s">
        <v>53</v>
      </c>
      <c r="X2402" t="s">
        <v>54</v>
      </c>
      <c r="Y2402" t="s">
        <v>65</v>
      </c>
    </row>
    <row r="2403" spans="1:25" x14ac:dyDescent="0.25">
      <c r="A2403">
        <v>10371</v>
      </c>
      <c r="B2403">
        <v>48</v>
      </c>
      <c r="C2403" t="s">
        <v>4003</v>
      </c>
      <c r="D2403">
        <v>10</v>
      </c>
      <c r="E2403" t="s">
        <v>4201</v>
      </c>
      <c r="F2403" t="s">
        <v>950</v>
      </c>
      <c r="G2403" t="s">
        <v>28</v>
      </c>
      <c r="H2403">
        <v>1</v>
      </c>
      <c r="I2403">
        <v>1</v>
      </c>
      <c r="J2403">
        <v>2005</v>
      </c>
      <c r="K2403" t="s">
        <v>957</v>
      </c>
      <c r="L2403">
        <v>115</v>
      </c>
      <c r="M2403" t="s">
        <v>4177</v>
      </c>
      <c r="N2403" t="s">
        <v>417</v>
      </c>
      <c r="O2403" t="s">
        <v>418</v>
      </c>
      <c r="P2403" t="s">
        <v>419</v>
      </c>
      <c r="Q2403" t="s">
        <v>34</v>
      </c>
      <c r="R2403" t="s">
        <v>420</v>
      </c>
      <c r="S2403" t="s">
        <v>73</v>
      </c>
      <c r="T2403" t="s">
        <v>167</v>
      </c>
      <c r="U2403" t="s">
        <v>38</v>
      </c>
      <c r="V2403" t="s">
        <v>39</v>
      </c>
      <c r="W2403" t="s">
        <v>421</v>
      </c>
      <c r="X2403" t="s">
        <v>422</v>
      </c>
      <c r="Y2403" t="s">
        <v>42</v>
      </c>
    </row>
    <row r="2404" spans="1:25" x14ac:dyDescent="0.25">
      <c r="A2404">
        <v>10383</v>
      </c>
      <c r="B2404">
        <v>29</v>
      </c>
      <c r="C2404" t="s">
        <v>77</v>
      </c>
      <c r="D2404">
        <v>13</v>
      </c>
      <c r="E2404" t="s">
        <v>4202</v>
      </c>
      <c r="F2404" t="s">
        <v>1764</v>
      </c>
      <c r="G2404" t="s">
        <v>28</v>
      </c>
      <c r="H2404">
        <v>1</v>
      </c>
      <c r="I2404">
        <v>2</v>
      </c>
      <c r="J2404">
        <v>2005</v>
      </c>
      <c r="K2404" t="s">
        <v>957</v>
      </c>
      <c r="L2404">
        <v>115</v>
      </c>
      <c r="M2404" t="s">
        <v>4177</v>
      </c>
      <c r="N2404" t="s">
        <v>268</v>
      </c>
      <c r="O2404" t="s">
        <v>269</v>
      </c>
      <c r="P2404" t="s">
        <v>270</v>
      </c>
      <c r="Q2404" t="s">
        <v>34</v>
      </c>
      <c r="R2404" t="s">
        <v>271</v>
      </c>
      <c r="S2404" t="s">
        <v>34</v>
      </c>
      <c r="T2404" t="s">
        <v>272</v>
      </c>
      <c r="U2404" t="s">
        <v>273</v>
      </c>
      <c r="V2404" t="s">
        <v>52</v>
      </c>
      <c r="W2404" t="s">
        <v>274</v>
      </c>
      <c r="X2404" t="s">
        <v>275</v>
      </c>
      <c r="Y2404" t="s">
        <v>65</v>
      </c>
    </row>
    <row r="2405" spans="1:25" x14ac:dyDescent="0.25">
      <c r="A2405">
        <v>10395</v>
      </c>
      <c r="B2405">
        <v>46</v>
      </c>
      <c r="C2405" t="s">
        <v>77</v>
      </c>
      <c r="D2405">
        <v>4</v>
      </c>
      <c r="E2405" t="s">
        <v>4203</v>
      </c>
      <c r="F2405" t="s">
        <v>698</v>
      </c>
      <c r="G2405" t="s">
        <v>28</v>
      </c>
      <c r="H2405">
        <v>1</v>
      </c>
      <c r="I2405">
        <v>3</v>
      </c>
      <c r="J2405">
        <v>2005</v>
      </c>
      <c r="K2405" t="s">
        <v>957</v>
      </c>
      <c r="L2405">
        <v>115</v>
      </c>
      <c r="M2405" t="s">
        <v>4177</v>
      </c>
      <c r="N2405" t="s">
        <v>58</v>
      </c>
      <c r="O2405" t="s">
        <v>59</v>
      </c>
      <c r="P2405" t="s">
        <v>60</v>
      </c>
      <c r="Q2405" t="s">
        <v>34</v>
      </c>
      <c r="R2405" t="s">
        <v>61</v>
      </c>
      <c r="S2405" t="s">
        <v>34</v>
      </c>
      <c r="T2405" t="s">
        <v>62</v>
      </c>
      <c r="U2405" t="s">
        <v>51</v>
      </c>
      <c r="V2405" t="s">
        <v>52</v>
      </c>
      <c r="W2405" t="s">
        <v>63</v>
      </c>
      <c r="X2405" t="s">
        <v>64</v>
      </c>
      <c r="Y2405" t="s">
        <v>65</v>
      </c>
    </row>
    <row r="2406" spans="1:25" x14ac:dyDescent="0.25">
      <c r="A2406">
        <v>10412</v>
      </c>
      <c r="B2406">
        <v>26</v>
      </c>
      <c r="C2406" t="s">
        <v>77</v>
      </c>
      <c r="D2406">
        <v>3</v>
      </c>
      <c r="E2406" t="s">
        <v>4204</v>
      </c>
      <c r="F2406" t="s">
        <v>1220</v>
      </c>
      <c r="G2406" t="s">
        <v>28</v>
      </c>
      <c r="H2406">
        <v>2</v>
      </c>
      <c r="I2406">
        <v>5</v>
      </c>
      <c r="J2406">
        <v>2005</v>
      </c>
      <c r="K2406" t="s">
        <v>957</v>
      </c>
      <c r="L2406">
        <v>115</v>
      </c>
      <c r="M2406" t="s">
        <v>4177</v>
      </c>
      <c r="N2406" t="s">
        <v>268</v>
      </c>
      <c r="O2406" t="s">
        <v>269</v>
      </c>
      <c r="P2406" t="s">
        <v>270</v>
      </c>
      <c r="Q2406" t="s">
        <v>34</v>
      </c>
      <c r="R2406" t="s">
        <v>271</v>
      </c>
      <c r="S2406" t="s">
        <v>34</v>
      </c>
      <c r="T2406" t="s">
        <v>272</v>
      </c>
      <c r="U2406" t="s">
        <v>273</v>
      </c>
      <c r="V2406" t="s">
        <v>52</v>
      </c>
      <c r="W2406" t="s">
        <v>274</v>
      </c>
      <c r="X2406" t="s">
        <v>275</v>
      </c>
      <c r="Y2406" t="s">
        <v>65</v>
      </c>
    </row>
    <row r="2407" spans="1:25" x14ac:dyDescent="0.25">
      <c r="A2407">
        <v>10425</v>
      </c>
      <c r="B2407">
        <v>18</v>
      </c>
      <c r="C2407" t="s">
        <v>77</v>
      </c>
      <c r="D2407">
        <v>2</v>
      </c>
      <c r="E2407" t="s">
        <v>4205</v>
      </c>
      <c r="F2407" t="s">
        <v>467</v>
      </c>
      <c r="G2407" t="s">
        <v>468</v>
      </c>
      <c r="H2407">
        <v>2</v>
      </c>
      <c r="I2407">
        <v>5</v>
      </c>
      <c r="J2407">
        <v>2005</v>
      </c>
      <c r="K2407" t="s">
        <v>957</v>
      </c>
      <c r="L2407">
        <v>115</v>
      </c>
      <c r="M2407" t="s">
        <v>4177</v>
      </c>
      <c r="N2407" t="s">
        <v>172</v>
      </c>
      <c r="O2407" t="s">
        <v>173</v>
      </c>
      <c r="P2407" t="s">
        <v>174</v>
      </c>
      <c r="Q2407" t="s">
        <v>34</v>
      </c>
      <c r="R2407" t="s">
        <v>175</v>
      </c>
      <c r="S2407" t="s">
        <v>34</v>
      </c>
      <c r="T2407" t="s">
        <v>176</v>
      </c>
      <c r="U2407" t="s">
        <v>51</v>
      </c>
      <c r="V2407" t="s">
        <v>52</v>
      </c>
      <c r="W2407" t="s">
        <v>177</v>
      </c>
      <c r="X2407" t="s">
        <v>178</v>
      </c>
      <c r="Y2407" t="s">
        <v>42</v>
      </c>
    </row>
    <row r="2408" spans="1:25" x14ac:dyDescent="0.25">
      <c r="A2408">
        <v>10104</v>
      </c>
      <c r="B2408">
        <v>32</v>
      </c>
      <c r="C2408" t="s">
        <v>4206</v>
      </c>
      <c r="D2408">
        <v>2</v>
      </c>
      <c r="E2408" t="s">
        <v>4207</v>
      </c>
      <c r="F2408" t="s">
        <v>1026</v>
      </c>
      <c r="G2408" t="s">
        <v>28</v>
      </c>
      <c r="H2408">
        <v>1</v>
      </c>
      <c r="I2408">
        <v>1</v>
      </c>
      <c r="J2408">
        <v>2003</v>
      </c>
      <c r="K2408" t="s">
        <v>2246</v>
      </c>
      <c r="L2408">
        <v>58</v>
      </c>
      <c r="M2408" t="s">
        <v>4208</v>
      </c>
      <c r="N2408" t="s">
        <v>268</v>
      </c>
      <c r="O2408" t="s">
        <v>269</v>
      </c>
      <c r="P2408" t="s">
        <v>270</v>
      </c>
      <c r="Q2408" t="s">
        <v>34</v>
      </c>
      <c r="R2408" t="s">
        <v>271</v>
      </c>
      <c r="S2408" t="s">
        <v>34</v>
      </c>
      <c r="T2408" t="s">
        <v>272</v>
      </c>
      <c r="U2408" t="s">
        <v>273</v>
      </c>
      <c r="V2408" t="s">
        <v>52</v>
      </c>
      <c r="W2408" t="s">
        <v>274</v>
      </c>
      <c r="X2408" t="s">
        <v>275</v>
      </c>
      <c r="Y2408" t="s">
        <v>42</v>
      </c>
    </row>
    <row r="2409" spans="1:25" x14ac:dyDescent="0.25">
      <c r="A2409">
        <v>10117</v>
      </c>
      <c r="B2409">
        <v>21</v>
      </c>
      <c r="C2409" t="s">
        <v>4209</v>
      </c>
      <c r="D2409">
        <v>11</v>
      </c>
      <c r="E2409" t="s">
        <v>4210</v>
      </c>
      <c r="F2409" t="s">
        <v>882</v>
      </c>
      <c r="G2409" t="s">
        <v>28</v>
      </c>
      <c r="H2409">
        <v>2</v>
      </c>
      <c r="I2409">
        <v>4</v>
      </c>
      <c r="J2409">
        <v>2003</v>
      </c>
      <c r="K2409" t="s">
        <v>2246</v>
      </c>
      <c r="L2409">
        <v>58</v>
      </c>
      <c r="M2409" t="s">
        <v>4208</v>
      </c>
      <c r="N2409" t="s">
        <v>302</v>
      </c>
      <c r="O2409" t="s">
        <v>303</v>
      </c>
      <c r="P2409" t="s">
        <v>304</v>
      </c>
      <c r="Q2409" t="s">
        <v>34</v>
      </c>
      <c r="R2409" t="s">
        <v>305</v>
      </c>
      <c r="S2409" t="s">
        <v>34</v>
      </c>
      <c r="T2409" t="s">
        <v>306</v>
      </c>
      <c r="U2409" t="s">
        <v>305</v>
      </c>
      <c r="V2409" t="s">
        <v>307</v>
      </c>
      <c r="W2409" t="s">
        <v>308</v>
      </c>
      <c r="X2409" t="s">
        <v>309</v>
      </c>
      <c r="Y2409" t="s">
        <v>42</v>
      </c>
    </row>
    <row r="2410" spans="1:25" x14ac:dyDescent="0.25">
      <c r="A2410">
        <v>10127</v>
      </c>
      <c r="B2410">
        <v>46</v>
      </c>
      <c r="C2410" t="s">
        <v>952</v>
      </c>
      <c r="D2410">
        <v>4</v>
      </c>
      <c r="E2410" t="s">
        <v>4211</v>
      </c>
      <c r="F2410" t="s">
        <v>884</v>
      </c>
      <c r="G2410" t="s">
        <v>28</v>
      </c>
      <c r="H2410">
        <v>2</v>
      </c>
      <c r="I2410">
        <v>6</v>
      </c>
      <c r="J2410">
        <v>2003</v>
      </c>
      <c r="K2410" t="s">
        <v>2246</v>
      </c>
      <c r="L2410">
        <v>58</v>
      </c>
      <c r="M2410" t="s">
        <v>4208</v>
      </c>
      <c r="N2410" t="s">
        <v>885</v>
      </c>
      <c r="O2410" t="s">
        <v>886</v>
      </c>
      <c r="P2410" t="s">
        <v>887</v>
      </c>
      <c r="Q2410" t="s">
        <v>888</v>
      </c>
      <c r="R2410" t="s">
        <v>35</v>
      </c>
      <c r="S2410" t="s">
        <v>36</v>
      </c>
      <c r="T2410" t="s">
        <v>37</v>
      </c>
      <c r="U2410" t="s">
        <v>38</v>
      </c>
      <c r="V2410" t="s">
        <v>39</v>
      </c>
      <c r="W2410" t="s">
        <v>75</v>
      </c>
      <c r="X2410" t="s">
        <v>889</v>
      </c>
      <c r="Y2410" t="s">
        <v>65</v>
      </c>
    </row>
    <row r="2411" spans="1:25" x14ac:dyDescent="0.25">
      <c r="A2411">
        <v>10142</v>
      </c>
      <c r="B2411">
        <v>42</v>
      </c>
      <c r="C2411" t="s">
        <v>4212</v>
      </c>
      <c r="D2411">
        <v>14</v>
      </c>
      <c r="E2411" t="s">
        <v>4213</v>
      </c>
      <c r="F2411" t="s">
        <v>891</v>
      </c>
      <c r="G2411" t="s">
        <v>28</v>
      </c>
      <c r="H2411">
        <v>3</v>
      </c>
      <c r="I2411">
        <v>8</v>
      </c>
      <c r="J2411">
        <v>2003</v>
      </c>
      <c r="K2411" t="s">
        <v>2246</v>
      </c>
      <c r="L2411">
        <v>58</v>
      </c>
      <c r="M2411" t="s">
        <v>4208</v>
      </c>
      <c r="N2411" t="s">
        <v>417</v>
      </c>
      <c r="O2411" t="s">
        <v>418</v>
      </c>
      <c r="P2411" t="s">
        <v>419</v>
      </c>
      <c r="Q2411" t="s">
        <v>34</v>
      </c>
      <c r="R2411" t="s">
        <v>420</v>
      </c>
      <c r="S2411" t="s">
        <v>73</v>
      </c>
      <c r="T2411" t="s">
        <v>167</v>
      </c>
      <c r="U2411" t="s">
        <v>38</v>
      </c>
      <c r="V2411" t="s">
        <v>39</v>
      </c>
      <c r="W2411" t="s">
        <v>421</v>
      </c>
      <c r="X2411" t="s">
        <v>422</v>
      </c>
      <c r="Y2411" t="s">
        <v>42</v>
      </c>
    </row>
    <row r="2412" spans="1:25" x14ac:dyDescent="0.25">
      <c r="A2412">
        <v>10153</v>
      </c>
      <c r="B2412">
        <v>31</v>
      </c>
      <c r="C2412" t="s">
        <v>4214</v>
      </c>
      <c r="D2412">
        <v>13</v>
      </c>
      <c r="E2412" t="s">
        <v>4215</v>
      </c>
      <c r="F2412" t="s">
        <v>893</v>
      </c>
      <c r="G2412" t="s">
        <v>28</v>
      </c>
      <c r="H2412">
        <v>3</v>
      </c>
      <c r="I2412">
        <v>9</v>
      </c>
      <c r="J2412">
        <v>2003</v>
      </c>
      <c r="K2412" t="s">
        <v>2246</v>
      </c>
      <c r="L2412">
        <v>58</v>
      </c>
      <c r="M2412" t="s">
        <v>4208</v>
      </c>
      <c r="N2412" t="s">
        <v>268</v>
      </c>
      <c r="O2412" t="s">
        <v>269</v>
      </c>
      <c r="P2412" t="s">
        <v>270</v>
      </c>
      <c r="Q2412" t="s">
        <v>34</v>
      </c>
      <c r="R2412" t="s">
        <v>271</v>
      </c>
      <c r="S2412" t="s">
        <v>34</v>
      </c>
      <c r="T2412" t="s">
        <v>272</v>
      </c>
      <c r="U2412" t="s">
        <v>273</v>
      </c>
      <c r="V2412" t="s">
        <v>52</v>
      </c>
      <c r="W2412" t="s">
        <v>274</v>
      </c>
      <c r="X2412" t="s">
        <v>275</v>
      </c>
      <c r="Y2412" t="s">
        <v>42</v>
      </c>
    </row>
    <row r="2413" spans="1:25" x14ac:dyDescent="0.25">
      <c r="A2413">
        <v>10165</v>
      </c>
      <c r="B2413">
        <v>38</v>
      </c>
      <c r="C2413" t="s">
        <v>4216</v>
      </c>
      <c r="D2413">
        <v>5</v>
      </c>
      <c r="E2413" t="s">
        <v>4217</v>
      </c>
      <c r="F2413" t="s">
        <v>895</v>
      </c>
      <c r="G2413" t="s">
        <v>28</v>
      </c>
      <c r="H2413">
        <v>4</v>
      </c>
      <c r="I2413">
        <v>10</v>
      </c>
      <c r="J2413">
        <v>2003</v>
      </c>
      <c r="K2413" t="s">
        <v>2246</v>
      </c>
      <c r="L2413">
        <v>58</v>
      </c>
      <c r="M2413" t="s">
        <v>4208</v>
      </c>
      <c r="N2413" t="s">
        <v>302</v>
      </c>
      <c r="O2413" t="s">
        <v>303</v>
      </c>
      <c r="P2413" t="s">
        <v>304</v>
      </c>
      <c r="Q2413" t="s">
        <v>34</v>
      </c>
      <c r="R2413" t="s">
        <v>305</v>
      </c>
      <c r="S2413" t="s">
        <v>34</v>
      </c>
      <c r="T2413" t="s">
        <v>306</v>
      </c>
      <c r="U2413" t="s">
        <v>305</v>
      </c>
      <c r="V2413" t="s">
        <v>307</v>
      </c>
      <c r="W2413" t="s">
        <v>308</v>
      </c>
      <c r="X2413" t="s">
        <v>309</v>
      </c>
      <c r="Y2413" t="s">
        <v>42</v>
      </c>
    </row>
    <row r="2414" spans="1:25" x14ac:dyDescent="0.25">
      <c r="A2414">
        <v>10176</v>
      </c>
      <c r="B2414">
        <v>38</v>
      </c>
      <c r="C2414" t="s">
        <v>4218</v>
      </c>
      <c r="D2414">
        <v>4</v>
      </c>
      <c r="E2414" t="s">
        <v>4219</v>
      </c>
      <c r="F2414" t="s">
        <v>318</v>
      </c>
      <c r="G2414" t="s">
        <v>28</v>
      </c>
      <c r="H2414">
        <v>4</v>
      </c>
      <c r="I2414">
        <v>11</v>
      </c>
      <c r="J2414">
        <v>2003</v>
      </c>
      <c r="K2414" t="s">
        <v>2246</v>
      </c>
      <c r="L2414">
        <v>58</v>
      </c>
      <c r="M2414" t="s">
        <v>4208</v>
      </c>
      <c r="N2414" t="s">
        <v>831</v>
      </c>
      <c r="O2414" t="s">
        <v>832</v>
      </c>
      <c r="P2414" t="s">
        <v>833</v>
      </c>
      <c r="Q2414" t="s">
        <v>34</v>
      </c>
      <c r="R2414" t="s">
        <v>834</v>
      </c>
      <c r="S2414" t="s">
        <v>34</v>
      </c>
      <c r="T2414" t="s">
        <v>835</v>
      </c>
      <c r="U2414" t="s">
        <v>396</v>
      </c>
      <c r="V2414" t="s">
        <v>52</v>
      </c>
      <c r="W2414" t="s">
        <v>836</v>
      </c>
      <c r="X2414" t="s">
        <v>837</v>
      </c>
      <c r="Y2414" t="s">
        <v>42</v>
      </c>
    </row>
    <row r="2415" spans="1:25" x14ac:dyDescent="0.25">
      <c r="A2415">
        <v>10185</v>
      </c>
      <c r="B2415">
        <v>20</v>
      </c>
      <c r="C2415" t="s">
        <v>1837</v>
      </c>
      <c r="D2415">
        <v>15</v>
      </c>
      <c r="E2415" t="s">
        <v>4220</v>
      </c>
      <c r="F2415" t="s">
        <v>602</v>
      </c>
      <c r="G2415" t="s">
        <v>28</v>
      </c>
      <c r="H2415">
        <v>4</v>
      </c>
      <c r="I2415">
        <v>11</v>
      </c>
      <c r="J2415">
        <v>2003</v>
      </c>
      <c r="K2415" t="s">
        <v>2246</v>
      </c>
      <c r="L2415">
        <v>58</v>
      </c>
      <c r="M2415" t="s">
        <v>4208</v>
      </c>
      <c r="N2415" t="s">
        <v>582</v>
      </c>
      <c r="O2415" t="s">
        <v>583</v>
      </c>
      <c r="P2415" t="s">
        <v>584</v>
      </c>
      <c r="Q2415" t="s">
        <v>34</v>
      </c>
      <c r="R2415" t="s">
        <v>251</v>
      </c>
      <c r="S2415" t="s">
        <v>185</v>
      </c>
      <c r="T2415" t="s">
        <v>252</v>
      </c>
      <c r="U2415" t="s">
        <v>38</v>
      </c>
      <c r="V2415" t="s">
        <v>39</v>
      </c>
      <c r="W2415" t="s">
        <v>585</v>
      </c>
      <c r="X2415" t="s">
        <v>586</v>
      </c>
      <c r="Y2415" t="s">
        <v>42</v>
      </c>
    </row>
    <row r="2416" spans="1:25" x14ac:dyDescent="0.25">
      <c r="A2416">
        <v>10196</v>
      </c>
      <c r="B2416">
        <v>46</v>
      </c>
      <c r="C2416" t="s">
        <v>1118</v>
      </c>
      <c r="D2416">
        <v>7</v>
      </c>
      <c r="E2416" t="s">
        <v>4221</v>
      </c>
      <c r="F2416" t="s">
        <v>610</v>
      </c>
      <c r="G2416" t="s">
        <v>28</v>
      </c>
      <c r="H2416">
        <v>4</v>
      </c>
      <c r="I2416">
        <v>11</v>
      </c>
      <c r="J2416">
        <v>2003</v>
      </c>
      <c r="K2416" t="s">
        <v>2246</v>
      </c>
      <c r="L2416">
        <v>58</v>
      </c>
      <c r="M2416" t="s">
        <v>4208</v>
      </c>
      <c r="N2416" t="s">
        <v>372</v>
      </c>
      <c r="O2416" t="s">
        <v>373</v>
      </c>
      <c r="P2416" t="s">
        <v>374</v>
      </c>
      <c r="Q2416" t="s">
        <v>34</v>
      </c>
      <c r="R2416" t="s">
        <v>375</v>
      </c>
      <c r="S2416" t="s">
        <v>166</v>
      </c>
      <c r="T2416" t="s">
        <v>376</v>
      </c>
      <c r="U2416" t="s">
        <v>38</v>
      </c>
      <c r="V2416" t="s">
        <v>39</v>
      </c>
      <c r="W2416" t="s">
        <v>121</v>
      </c>
      <c r="X2416" t="s">
        <v>377</v>
      </c>
      <c r="Y2416" t="s">
        <v>42</v>
      </c>
    </row>
    <row r="2417" spans="1:25" x14ac:dyDescent="0.25">
      <c r="A2417">
        <v>10208</v>
      </c>
      <c r="B2417">
        <v>30</v>
      </c>
      <c r="C2417" t="s">
        <v>4222</v>
      </c>
      <c r="D2417">
        <v>15</v>
      </c>
      <c r="E2417" t="s">
        <v>4223</v>
      </c>
      <c r="F2417" t="s">
        <v>900</v>
      </c>
      <c r="G2417" t="s">
        <v>28</v>
      </c>
      <c r="H2417">
        <v>1</v>
      </c>
      <c r="I2417">
        <v>1</v>
      </c>
      <c r="J2417">
        <v>2004</v>
      </c>
      <c r="K2417" t="s">
        <v>2246</v>
      </c>
      <c r="L2417">
        <v>58</v>
      </c>
      <c r="M2417" t="s">
        <v>4208</v>
      </c>
      <c r="N2417" t="s">
        <v>338</v>
      </c>
      <c r="O2417" t="s">
        <v>339</v>
      </c>
      <c r="P2417" t="s">
        <v>340</v>
      </c>
      <c r="Q2417" t="s">
        <v>34</v>
      </c>
      <c r="R2417" t="s">
        <v>341</v>
      </c>
      <c r="S2417" t="s">
        <v>34</v>
      </c>
      <c r="T2417" t="s">
        <v>342</v>
      </c>
      <c r="U2417" t="s">
        <v>51</v>
      </c>
      <c r="V2417" t="s">
        <v>52</v>
      </c>
      <c r="W2417" t="s">
        <v>343</v>
      </c>
      <c r="X2417" t="s">
        <v>344</v>
      </c>
      <c r="Y2417" t="s">
        <v>42</v>
      </c>
    </row>
    <row r="2418" spans="1:25" x14ac:dyDescent="0.25">
      <c r="A2418">
        <v>10220</v>
      </c>
      <c r="B2418">
        <v>30</v>
      </c>
      <c r="C2418" t="s">
        <v>4224</v>
      </c>
      <c r="D2418">
        <v>4</v>
      </c>
      <c r="E2418" t="s">
        <v>4225</v>
      </c>
      <c r="F2418" t="s">
        <v>902</v>
      </c>
      <c r="G2418" t="s">
        <v>28</v>
      </c>
      <c r="H2418">
        <v>1</v>
      </c>
      <c r="I2418">
        <v>2</v>
      </c>
      <c r="J2418">
        <v>2004</v>
      </c>
      <c r="K2418" t="s">
        <v>2246</v>
      </c>
      <c r="L2418">
        <v>58</v>
      </c>
      <c r="M2418" t="s">
        <v>4208</v>
      </c>
      <c r="N2418" t="s">
        <v>903</v>
      </c>
      <c r="O2418" t="s">
        <v>904</v>
      </c>
      <c r="P2418" t="s">
        <v>905</v>
      </c>
      <c r="Q2418" t="s">
        <v>906</v>
      </c>
      <c r="R2418" t="s">
        <v>907</v>
      </c>
      <c r="S2418" t="s">
        <v>34</v>
      </c>
      <c r="T2418" t="s">
        <v>908</v>
      </c>
      <c r="U2418" t="s">
        <v>909</v>
      </c>
      <c r="V2418" t="s">
        <v>52</v>
      </c>
      <c r="W2418" t="s">
        <v>910</v>
      </c>
      <c r="X2418" t="s">
        <v>911</v>
      </c>
      <c r="Y2418" t="s">
        <v>42</v>
      </c>
    </row>
    <row r="2419" spans="1:25" x14ac:dyDescent="0.25">
      <c r="A2419">
        <v>10230</v>
      </c>
      <c r="B2419">
        <v>43</v>
      </c>
      <c r="C2419" t="s">
        <v>4226</v>
      </c>
      <c r="D2419">
        <v>2</v>
      </c>
      <c r="E2419" t="s">
        <v>4227</v>
      </c>
      <c r="F2419" t="s">
        <v>1039</v>
      </c>
      <c r="G2419" t="s">
        <v>28</v>
      </c>
      <c r="H2419">
        <v>1</v>
      </c>
      <c r="I2419">
        <v>3</v>
      </c>
      <c r="J2419">
        <v>2004</v>
      </c>
      <c r="K2419" t="s">
        <v>2246</v>
      </c>
      <c r="L2419">
        <v>58</v>
      </c>
      <c r="M2419" t="s">
        <v>4208</v>
      </c>
      <c r="N2419" t="s">
        <v>849</v>
      </c>
      <c r="O2419" t="s">
        <v>850</v>
      </c>
      <c r="P2419" t="s">
        <v>851</v>
      </c>
      <c r="Q2419" t="s">
        <v>34</v>
      </c>
      <c r="R2419" t="s">
        <v>852</v>
      </c>
      <c r="S2419" t="s">
        <v>34</v>
      </c>
      <c r="T2419" t="s">
        <v>853</v>
      </c>
      <c r="U2419" t="s">
        <v>810</v>
      </c>
      <c r="V2419" t="s">
        <v>52</v>
      </c>
      <c r="W2419" t="s">
        <v>854</v>
      </c>
      <c r="X2419" t="s">
        <v>731</v>
      </c>
      <c r="Y2419" t="s">
        <v>42</v>
      </c>
    </row>
    <row r="2420" spans="1:25" x14ac:dyDescent="0.25">
      <c r="A2420">
        <v>10247</v>
      </c>
      <c r="B2420">
        <v>49</v>
      </c>
      <c r="C2420" t="s">
        <v>3951</v>
      </c>
      <c r="D2420">
        <v>4</v>
      </c>
      <c r="E2420" t="s">
        <v>4228</v>
      </c>
      <c r="F2420" t="s">
        <v>920</v>
      </c>
      <c r="G2420" t="s">
        <v>28</v>
      </c>
      <c r="H2420">
        <v>2</v>
      </c>
      <c r="I2420">
        <v>5</v>
      </c>
      <c r="J2420">
        <v>2004</v>
      </c>
      <c r="K2420" t="s">
        <v>2246</v>
      </c>
      <c r="L2420">
        <v>58</v>
      </c>
      <c r="M2420" t="s">
        <v>4208</v>
      </c>
      <c r="N2420" t="s">
        <v>866</v>
      </c>
      <c r="O2420" t="s">
        <v>867</v>
      </c>
      <c r="P2420" t="s">
        <v>868</v>
      </c>
      <c r="Q2420" t="s">
        <v>34</v>
      </c>
      <c r="R2420" t="s">
        <v>869</v>
      </c>
      <c r="S2420" t="s">
        <v>34</v>
      </c>
      <c r="T2420" t="s">
        <v>870</v>
      </c>
      <c r="U2420" t="s">
        <v>196</v>
      </c>
      <c r="V2420" t="s">
        <v>52</v>
      </c>
      <c r="W2420" t="s">
        <v>871</v>
      </c>
      <c r="X2420" t="s">
        <v>872</v>
      </c>
      <c r="Y2420" t="s">
        <v>65</v>
      </c>
    </row>
    <row r="2421" spans="1:25" x14ac:dyDescent="0.25">
      <c r="A2421">
        <v>10272</v>
      </c>
      <c r="B2421">
        <v>43</v>
      </c>
      <c r="C2421" t="s">
        <v>4229</v>
      </c>
      <c r="D2421">
        <v>4</v>
      </c>
      <c r="E2421" t="s">
        <v>4230</v>
      </c>
      <c r="F2421" t="s">
        <v>922</v>
      </c>
      <c r="G2421" t="s">
        <v>28</v>
      </c>
      <c r="H2421">
        <v>3</v>
      </c>
      <c r="I2421">
        <v>7</v>
      </c>
      <c r="J2421">
        <v>2004</v>
      </c>
      <c r="K2421" t="s">
        <v>2246</v>
      </c>
      <c r="L2421">
        <v>58</v>
      </c>
      <c r="M2421" t="s">
        <v>4208</v>
      </c>
      <c r="N2421" t="s">
        <v>210</v>
      </c>
      <c r="O2421" t="s">
        <v>211</v>
      </c>
      <c r="P2421" t="s">
        <v>212</v>
      </c>
      <c r="Q2421" t="s">
        <v>34</v>
      </c>
      <c r="R2421" t="s">
        <v>213</v>
      </c>
      <c r="S2421" t="s">
        <v>214</v>
      </c>
      <c r="T2421" t="s">
        <v>215</v>
      </c>
      <c r="U2421" t="s">
        <v>38</v>
      </c>
      <c r="V2421" t="s">
        <v>39</v>
      </c>
      <c r="W2421" t="s">
        <v>40</v>
      </c>
      <c r="X2421" t="s">
        <v>216</v>
      </c>
      <c r="Y2421" t="s">
        <v>42</v>
      </c>
    </row>
    <row r="2422" spans="1:25" x14ac:dyDescent="0.25">
      <c r="A2422">
        <v>10282</v>
      </c>
      <c r="B2422">
        <v>37</v>
      </c>
      <c r="C2422" t="s">
        <v>4216</v>
      </c>
      <c r="D2422">
        <v>7</v>
      </c>
      <c r="E2422" t="s">
        <v>4231</v>
      </c>
      <c r="F2422" t="s">
        <v>647</v>
      </c>
      <c r="G2422" t="s">
        <v>28</v>
      </c>
      <c r="H2422">
        <v>3</v>
      </c>
      <c r="I2422">
        <v>8</v>
      </c>
      <c r="J2422">
        <v>2004</v>
      </c>
      <c r="K2422" t="s">
        <v>2246</v>
      </c>
      <c r="L2422">
        <v>58</v>
      </c>
      <c r="M2422" t="s">
        <v>4208</v>
      </c>
      <c r="N2422" t="s">
        <v>417</v>
      </c>
      <c r="O2422" t="s">
        <v>418</v>
      </c>
      <c r="P2422" t="s">
        <v>419</v>
      </c>
      <c r="Q2422" t="s">
        <v>34</v>
      </c>
      <c r="R2422" t="s">
        <v>420</v>
      </c>
      <c r="S2422" t="s">
        <v>73</v>
      </c>
      <c r="T2422" t="s">
        <v>167</v>
      </c>
      <c r="U2422" t="s">
        <v>38</v>
      </c>
      <c r="V2422" t="s">
        <v>39</v>
      </c>
      <c r="W2422" t="s">
        <v>421</v>
      </c>
      <c r="X2422" t="s">
        <v>422</v>
      </c>
      <c r="Y2422" t="s">
        <v>42</v>
      </c>
    </row>
    <row r="2423" spans="1:25" x14ac:dyDescent="0.25">
      <c r="A2423">
        <v>10292</v>
      </c>
      <c r="B2423">
        <v>35</v>
      </c>
      <c r="C2423" t="s">
        <v>4232</v>
      </c>
      <c r="D2423">
        <v>1</v>
      </c>
      <c r="E2423" t="s">
        <v>4233</v>
      </c>
      <c r="F2423" t="s">
        <v>400</v>
      </c>
      <c r="G2423" t="s">
        <v>28</v>
      </c>
      <c r="H2423">
        <v>3</v>
      </c>
      <c r="I2423">
        <v>9</v>
      </c>
      <c r="J2423">
        <v>2004</v>
      </c>
      <c r="K2423" t="s">
        <v>2246</v>
      </c>
      <c r="L2423">
        <v>58</v>
      </c>
      <c r="M2423" t="s">
        <v>4208</v>
      </c>
      <c r="N2423" t="s">
        <v>31</v>
      </c>
      <c r="O2423" t="s">
        <v>32</v>
      </c>
      <c r="P2423" t="s">
        <v>33</v>
      </c>
      <c r="Q2423" t="s">
        <v>34</v>
      </c>
      <c r="R2423" t="s">
        <v>35</v>
      </c>
      <c r="S2423" t="s">
        <v>36</v>
      </c>
      <c r="T2423" t="s">
        <v>37</v>
      </c>
      <c r="U2423" t="s">
        <v>38</v>
      </c>
      <c r="V2423" t="s">
        <v>39</v>
      </c>
      <c r="W2423" t="s">
        <v>40</v>
      </c>
      <c r="X2423" t="s">
        <v>41</v>
      </c>
      <c r="Y2423" t="s">
        <v>42</v>
      </c>
    </row>
    <row r="2424" spans="1:25" x14ac:dyDescent="0.25">
      <c r="A2424">
        <v>10306</v>
      </c>
      <c r="B2424">
        <v>34</v>
      </c>
      <c r="C2424" t="s">
        <v>3580</v>
      </c>
      <c r="D2424">
        <v>15</v>
      </c>
      <c r="E2424" t="s">
        <v>4234</v>
      </c>
      <c r="F2424" t="s">
        <v>663</v>
      </c>
      <c r="G2424" t="s">
        <v>28</v>
      </c>
      <c r="H2424">
        <v>4</v>
      </c>
      <c r="I2424">
        <v>10</v>
      </c>
      <c r="J2424">
        <v>2004</v>
      </c>
      <c r="K2424" t="s">
        <v>2246</v>
      </c>
      <c r="L2424">
        <v>58</v>
      </c>
      <c r="M2424" t="s">
        <v>4208</v>
      </c>
      <c r="N2424" t="s">
        <v>927</v>
      </c>
      <c r="O2424" t="s">
        <v>928</v>
      </c>
      <c r="P2424" t="s">
        <v>929</v>
      </c>
      <c r="Q2424" t="s">
        <v>34</v>
      </c>
      <c r="R2424" t="s">
        <v>930</v>
      </c>
      <c r="S2424" t="s">
        <v>34</v>
      </c>
      <c r="T2424" t="s">
        <v>931</v>
      </c>
      <c r="U2424" t="s">
        <v>262</v>
      </c>
      <c r="V2424" t="s">
        <v>52</v>
      </c>
      <c r="W2424" t="s">
        <v>932</v>
      </c>
      <c r="X2424" t="s">
        <v>137</v>
      </c>
      <c r="Y2424" t="s">
        <v>42</v>
      </c>
    </row>
    <row r="2425" spans="1:25" x14ac:dyDescent="0.25">
      <c r="A2425">
        <v>10314</v>
      </c>
      <c r="B2425">
        <v>38</v>
      </c>
      <c r="C2425" t="s">
        <v>4235</v>
      </c>
      <c r="D2425">
        <v>7</v>
      </c>
      <c r="E2425" t="s">
        <v>4236</v>
      </c>
      <c r="F2425" t="s">
        <v>761</v>
      </c>
      <c r="G2425" t="s">
        <v>28</v>
      </c>
      <c r="H2425">
        <v>4</v>
      </c>
      <c r="I2425">
        <v>10</v>
      </c>
      <c r="J2425">
        <v>2004</v>
      </c>
      <c r="K2425" t="s">
        <v>2246</v>
      </c>
      <c r="L2425">
        <v>58</v>
      </c>
      <c r="M2425" t="s">
        <v>4208</v>
      </c>
      <c r="N2425" t="s">
        <v>934</v>
      </c>
      <c r="O2425" t="s">
        <v>935</v>
      </c>
      <c r="P2425" t="s">
        <v>936</v>
      </c>
      <c r="Q2425" t="s">
        <v>34</v>
      </c>
      <c r="R2425" t="s">
        <v>937</v>
      </c>
      <c r="S2425" t="s">
        <v>34</v>
      </c>
      <c r="T2425" t="s">
        <v>938</v>
      </c>
      <c r="U2425" t="s">
        <v>567</v>
      </c>
      <c r="V2425" t="s">
        <v>52</v>
      </c>
      <c r="W2425" t="s">
        <v>939</v>
      </c>
      <c r="X2425" t="s">
        <v>940</v>
      </c>
      <c r="Y2425" t="s">
        <v>42</v>
      </c>
    </row>
    <row r="2426" spans="1:25" x14ac:dyDescent="0.25">
      <c r="A2426">
        <v>10325</v>
      </c>
      <c r="B2426">
        <v>44</v>
      </c>
      <c r="C2426" t="s">
        <v>77</v>
      </c>
      <c r="D2426">
        <v>7</v>
      </c>
      <c r="E2426" t="s">
        <v>4237</v>
      </c>
      <c r="F2426" t="s">
        <v>676</v>
      </c>
      <c r="G2426" t="s">
        <v>28</v>
      </c>
      <c r="H2426">
        <v>4</v>
      </c>
      <c r="I2426">
        <v>11</v>
      </c>
      <c r="J2426">
        <v>2004</v>
      </c>
      <c r="K2426" t="s">
        <v>2246</v>
      </c>
      <c r="L2426">
        <v>58</v>
      </c>
      <c r="M2426" t="s">
        <v>4208</v>
      </c>
      <c r="N2426" t="s">
        <v>201</v>
      </c>
      <c r="O2426" t="s">
        <v>202</v>
      </c>
      <c r="P2426" t="s">
        <v>203</v>
      </c>
      <c r="Q2426" t="s">
        <v>34</v>
      </c>
      <c r="R2426" t="s">
        <v>204</v>
      </c>
      <c r="S2426" t="s">
        <v>34</v>
      </c>
      <c r="T2426" t="s">
        <v>205</v>
      </c>
      <c r="U2426" t="s">
        <v>112</v>
      </c>
      <c r="V2426" t="s">
        <v>52</v>
      </c>
      <c r="W2426" t="s">
        <v>206</v>
      </c>
      <c r="X2426" t="s">
        <v>207</v>
      </c>
      <c r="Y2426" t="s">
        <v>65</v>
      </c>
    </row>
    <row r="2427" spans="1:25" x14ac:dyDescent="0.25">
      <c r="A2427">
        <v>10337</v>
      </c>
      <c r="B2427">
        <v>21</v>
      </c>
      <c r="C2427" t="s">
        <v>77</v>
      </c>
      <c r="D2427">
        <v>6</v>
      </c>
      <c r="E2427" t="s">
        <v>4238</v>
      </c>
      <c r="F2427" t="s">
        <v>679</v>
      </c>
      <c r="G2427" t="s">
        <v>28</v>
      </c>
      <c r="H2427">
        <v>4</v>
      </c>
      <c r="I2427">
        <v>11</v>
      </c>
      <c r="J2427">
        <v>2004</v>
      </c>
      <c r="K2427" t="s">
        <v>2246</v>
      </c>
      <c r="L2427">
        <v>58</v>
      </c>
      <c r="M2427" t="s">
        <v>4208</v>
      </c>
      <c r="N2427" t="s">
        <v>312</v>
      </c>
      <c r="O2427" t="s">
        <v>313</v>
      </c>
      <c r="P2427" t="s">
        <v>314</v>
      </c>
      <c r="Q2427" t="s">
        <v>315</v>
      </c>
      <c r="R2427" t="s">
        <v>35</v>
      </c>
      <c r="S2427" t="s">
        <v>36</v>
      </c>
      <c r="T2427" t="s">
        <v>37</v>
      </c>
      <c r="U2427" t="s">
        <v>38</v>
      </c>
      <c r="V2427" t="s">
        <v>39</v>
      </c>
      <c r="W2427" t="s">
        <v>187</v>
      </c>
      <c r="X2427" t="s">
        <v>316</v>
      </c>
      <c r="Y2427" t="s">
        <v>42</v>
      </c>
    </row>
    <row r="2428" spans="1:25" x14ac:dyDescent="0.25">
      <c r="A2428">
        <v>10350</v>
      </c>
      <c r="B2428">
        <v>44</v>
      </c>
      <c r="C2428" t="s">
        <v>77</v>
      </c>
      <c r="D2428">
        <v>17</v>
      </c>
      <c r="E2428" t="s">
        <v>4239</v>
      </c>
      <c r="F2428" t="s">
        <v>682</v>
      </c>
      <c r="G2428" t="s">
        <v>28</v>
      </c>
      <c r="H2428">
        <v>4</v>
      </c>
      <c r="I2428">
        <v>12</v>
      </c>
      <c r="J2428">
        <v>2004</v>
      </c>
      <c r="K2428" t="s">
        <v>2246</v>
      </c>
      <c r="L2428">
        <v>58</v>
      </c>
      <c r="M2428" t="s">
        <v>4208</v>
      </c>
      <c r="N2428" t="s">
        <v>268</v>
      </c>
      <c r="O2428" t="s">
        <v>269</v>
      </c>
      <c r="P2428" t="s">
        <v>270</v>
      </c>
      <c r="Q2428" t="s">
        <v>34</v>
      </c>
      <c r="R2428" t="s">
        <v>271</v>
      </c>
      <c r="S2428" t="s">
        <v>34</v>
      </c>
      <c r="T2428" t="s">
        <v>272</v>
      </c>
      <c r="U2428" t="s">
        <v>273</v>
      </c>
      <c r="V2428" t="s">
        <v>52</v>
      </c>
      <c r="W2428" t="s">
        <v>274</v>
      </c>
      <c r="X2428" t="s">
        <v>275</v>
      </c>
      <c r="Y2428" t="s">
        <v>65</v>
      </c>
    </row>
    <row r="2429" spans="1:25" x14ac:dyDescent="0.25">
      <c r="A2429">
        <v>10359</v>
      </c>
      <c r="B2429">
        <v>25</v>
      </c>
      <c r="C2429" t="s">
        <v>674</v>
      </c>
      <c r="D2429">
        <v>4</v>
      </c>
      <c r="E2429" t="s">
        <v>4240</v>
      </c>
      <c r="F2429" t="s">
        <v>685</v>
      </c>
      <c r="G2429" t="s">
        <v>28</v>
      </c>
      <c r="H2429">
        <v>4</v>
      </c>
      <c r="I2429">
        <v>12</v>
      </c>
      <c r="J2429">
        <v>2004</v>
      </c>
      <c r="K2429" t="s">
        <v>2246</v>
      </c>
      <c r="L2429">
        <v>58</v>
      </c>
      <c r="M2429" t="s">
        <v>4208</v>
      </c>
      <c r="N2429" t="s">
        <v>46</v>
      </c>
      <c r="O2429" t="s">
        <v>47</v>
      </c>
      <c r="P2429" t="s">
        <v>48</v>
      </c>
      <c r="Q2429" t="s">
        <v>34</v>
      </c>
      <c r="R2429" t="s">
        <v>49</v>
      </c>
      <c r="S2429" t="s">
        <v>34</v>
      </c>
      <c r="T2429" t="s">
        <v>50</v>
      </c>
      <c r="U2429" t="s">
        <v>51</v>
      </c>
      <c r="V2429" t="s">
        <v>52</v>
      </c>
      <c r="W2429" t="s">
        <v>53</v>
      </c>
      <c r="X2429" t="s">
        <v>54</v>
      </c>
      <c r="Y2429" t="s">
        <v>42</v>
      </c>
    </row>
    <row r="2430" spans="1:25" x14ac:dyDescent="0.25">
      <c r="A2430">
        <v>10372</v>
      </c>
      <c r="B2430">
        <v>24</v>
      </c>
      <c r="C2430" t="s">
        <v>2599</v>
      </c>
      <c r="D2430">
        <v>9</v>
      </c>
      <c r="E2430" t="s">
        <v>4241</v>
      </c>
      <c r="F2430" t="s">
        <v>1053</v>
      </c>
      <c r="G2430" t="s">
        <v>28</v>
      </c>
      <c r="H2430">
        <v>1</v>
      </c>
      <c r="I2430">
        <v>1</v>
      </c>
      <c r="J2430">
        <v>2005</v>
      </c>
      <c r="K2430" t="s">
        <v>2246</v>
      </c>
      <c r="L2430">
        <v>58</v>
      </c>
      <c r="M2430" t="s">
        <v>4208</v>
      </c>
      <c r="N2430" t="s">
        <v>380</v>
      </c>
      <c r="O2430" t="s">
        <v>381</v>
      </c>
      <c r="P2430" t="s">
        <v>382</v>
      </c>
      <c r="Q2430" t="s">
        <v>34</v>
      </c>
      <c r="R2430" t="s">
        <v>383</v>
      </c>
      <c r="S2430" t="s">
        <v>384</v>
      </c>
      <c r="T2430" t="s">
        <v>385</v>
      </c>
      <c r="U2430" t="s">
        <v>307</v>
      </c>
      <c r="V2430" t="s">
        <v>307</v>
      </c>
      <c r="W2430" t="s">
        <v>386</v>
      </c>
      <c r="X2430" t="s">
        <v>387</v>
      </c>
      <c r="Y2430" t="s">
        <v>42</v>
      </c>
    </row>
    <row r="2431" spans="1:25" x14ac:dyDescent="0.25">
      <c r="A2431">
        <v>10383</v>
      </c>
      <c r="B2431">
        <v>38</v>
      </c>
      <c r="C2431" t="s">
        <v>3960</v>
      </c>
      <c r="D2431">
        <v>10</v>
      </c>
      <c r="E2431" t="s">
        <v>4242</v>
      </c>
      <c r="F2431" t="s">
        <v>1764</v>
      </c>
      <c r="G2431" t="s">
        <v>28</v>
      </c>
      <c r="H2431">
        <v>1</v>
      </c>
      <c r="I2431">
        <v>2</v>
      </c>
      <c r="J2431">
        <v>2005</v>
      </c>
      <c r="K2431" t="s">
        <v>2246</v>
      </c>
      <c r="L2431">
        <v>58</v>
      </c>
      <c r="M2431" t="s">
        <v>4208</v>
      </c>
      <c r="N2431" t="s">
        <v>268</v>
      </c>
      <c r="O2431" t="s">
        <v>269</v>
      </c>
      <c r="P2431" t="s">
        <v>270</v>
      </c>
      <c r="Q2431" t="s">
        <v>34</v>
      </c>
      <c r="R2431" t="s">
        <v>271</v>
      </c>
      <c r="S2431" t="s">
        <v>34</v>
      </c>
      <c r="T2431" t="s">
        <v>272</v>
      </c>
      <c r="U2431" t="s">
        <v>273</v>
      </c>
      <c r="V2431" t="s">
        <v>52</v>
      </c>
      <c r="W2431" t="s">
        <v>274</v>
      </c>
      <c r="X2431" t="s">
        <v>275</v>
      </c>
      <c r="Y2431" t="s">
        <v>42</v>
      </c>
    </row>
    <row r="2432" spans="1:25" x14ac:dyDescent="0.25">
      <c r="A2432">
        <v>10395</v>
      </c>
      <c r="B2432">
        <v>45</v>
      </c>
      <c r="C2432" t="s">
        <v>77</v>
      </c>
      <c r="D2432">
        <v>3</v>
      </c>
      <c r="E2432" t="s">
        <v>4243</v>
      </c>
      <c r="F2432" t="s">
        <v>698</v>
      </c>
      <c r="G2432" t="s">
        <v>28</v>
      </c>
      <c r="H2432">
        <v>1</v>
      </c>
      <c r="I2432">
        <v>3</v>
      </c>
      <c r="J2432">
        <v>2005</v>
      </c>
      <c r="K2432" t="s">
        <v>2246</v>
      </c>
      <c r="L2432">
        <v>58</v>
      </c>
      <c r="M2432" t="s">
        <v>4208</v>
      </c>
      <c r="N2432" t="s">
        <v>58</v>
      </c>
      <c r="O2432" t="s">
        <v>59</v>
      </c>
      <c r="P2432" t="s">
        <v>60</v>
      </c>
      <c r="Q2432" t="s">
        <v>34</v>
      </c>
      <c r="R2432" t="s">
        <v>61</v>
      </c>
      <c r="S2432" t="s">
        <v>34</v>
      </c>
      <c r="T2432" t="s">
        <v>62</v>
      </c>
      <c r="U2432" t="s">
        <v>51</v>
      </c>
      <c r="V2432" t="s">
        <v>52</v>
      </c>
      <c r="W2432" t="s">
        <v>63</v>
      </c>
      <c r="X2432" t="s">
        <v>64</v>
      </c>
      <c r="Y2432" t="s">
        <v>229</v>
      </c>
    </row>
    <row r="2433" spans="1:25" x14ac:dyDescent="0.25">
      <c r="A2433">
        <v>10413</v>
      </c>
      <c r="B2433">
        <v>51</v>
      </c>
      <c r="C2433" t="s">
        <v>3951</v>
      </c>
      <c r="D2433">
        <v>4</v>
      </c>
      <c r="E2433" t="s">
        <v>4244</v>
      </c>
      <c r="F2433" t="s">
        <v>955</v>
      </c>
      <c r="G2433" t="s">
        <v>28</v>
      </c>
      <c r="H2433">
        <v>2</v>
      </c>
      <c r="I2433">
        <v>5</v>
      </c>
      <c r="J2433">
        <v>2005</v>
      </c>
      <c r="K2433" t="s">
        <v>2246</v>
      </c>
      <c r="L2433">
        <v>58</v>
      </c>
      <c r="M2433" t="s">
        <v>4208</v>
      </c>
      <c r="N2433" t="s">
        <v>162</v>
      </c>
      <c r="O2433" t="s">
        <v>163</v>
      </c>
      <c r="P2433" t="s">
        <v>164</v>
      </c>
      <c r="Q2433" t="s">
        <v>34</v>
      </c>
      <c r="R2433" t="s">
        <v>165</v>
      </c>
      <c r="S2433" t="s">
        <v>166</v>
      </c>
      <c r="T2433" t="s">
        <v>167</v>
      </c>
      <c r="U2433" t="s">
        <v>38</v>
      </c>
      <c r="V2433" t="s">
        <v>39</v>
      </c>
      <c r="W2433" t="s">
        <v>168</v>
      </c>
      <c r="X2433" t="s">
        <v>76</v>
      </c>
      <c r="Y2433" t="s">
        <v>65</v>
      </c>
    </row>
    <row r="2434" spans="1:25" x14ac:dyDescent="0.25">
      <c r="A2434">
        <v>10108</v>
      </c>
      <c r="B2434">
        <v>34</v>
      </c>
      <c r="C2434" t="s">
        <v>1141</v>
      </c>
      <c r="D2434">
        <v>14</v>
      </c>
      <c r="E2434" t="s">
        <v>4245</v>
      </c>
      <c r="F2434" t="s">
        <v>775</v>
      </c>
      <c r="G2434" t="s">
        <v>28</v>
      </c>
      <c r="H2434">
        <v>1</v>
      </c>
      <c r="I2434">
        <v>3</v>
      </c>
      <c r="J2434">
        <v>2003</v>
      </c>
      <c r="K2434" t="s">
        <v>29</v>
      </c>
      <c r="L2434">
        <v>81</v>
      </c>
      <c r="M2434" t="s">
        <v>4246</v>
      </c>
      <c r="N2434" t="s">
        <v>777</v>
      </c>
      <c r="O2434" t="s">
        <v>778</v>
      </c>
      <c r="P2434" t="s">
        <v>779</v>
      </c>
      <c r="Q2434" t="s">
        <v>34</v>
      </c>
      <c r="R2434" t="s">
        <v>780</v>
      </c>
      <c r="S2434" t="s">
        <v>34</v>
      </c>
      <c r="T2434" t="s">
        <v>781</v>
      </c>
      <c r="U2434" t="s">
        <v>782</v>
      </c>
      <c r="V2434" t="s">
        <v>307</v>
      </c>
      <c r="W2434" t="s">
        <v>783</v>
      </c>
      <c r="X2434" t="s">
        <v>784</v>
      </c>
      <c r="Y2434" t="s">
        <v>42</v>
      </c>
    </row>
    <row r="2435" spans="1:25" x14ac:dyDescent="0.25">
      <c r="A2435">
        <v>10121</v>
      </c>
      <c r="B2435">
        <v>44</v>
      </c>
      <c r="C2435" t="s">
        <v>4247</v>
      </c>
      <c r="D2435">
        <v>1</v>
      </c>
      <c r="E2435" t="s">
        <v>4248</v>
      </c>
      <c r="F2435" t="s">
        <v>45</v>
      </c>
      <c r="G2435" t="s">
        <v>28</v>
      </c>
      <c r="H2435">
        <v>2</v>
      </c>
      <c r="I2435">
        <v>5</v>
      </c>
      <c r="J2435">
        <v>2003</v>
      </c>
      <c r="K2435" t="s">
        <v>29</v>
      </c>
      <c r="L2435">
        <v>81</v>
      </c>
      <c r="M2435" t="s">
        <v>4246</v>
      </c>
      <c r="N2435" t="s">
        <v>46</v>
      </c>
      <c r="O2435" t="s">
        <v>47</v>
      </c>
      <c r="P2435" t="s">
        <v>48</v>
      </c>
      <c r="Q2435" t="s">
        <v>34</v>
      </c>
      <c r="R2435" t="s">
        <v>49</v>
      </c>
      <c r="S2435" t="s">
        <v>34</v>
      </c>
      <c r="T2435" t="s">
        <v>50</v>
      </c>
      <c r="U2435" t="s">
        <v>51</v>
      </c>
      <c r="V2435" t="s">
        <v>52</v>
      </c>
      <c r="W2435" t="s">
        <v>53</v>
      </c>
      <c r="X2435" t="s">
        <v>54</v>
      </c>
      <c r="Y2435" t="s">
        <v>65</v>
      </c>
    </row>
    <row r="2436" spans="1:25" x14ac:dyDescent="0.25">
      <c r="A2436">
        <v>10135</v>
      </c>
      <c r="B2436">
        <v>44</v>
      </c>
      <c r="C2436" t="s">
        <v>4249</v>
      </c>
      <c r="D2436">
        <v>15</v>
      </c>
      <c r="E2436" t="s">
        <v>4250</v>
      </c>
      <c r="F2436" t="s">
        <v>795</v>
      </c>
      <c r="G2436" t="s">
        <v>28</v>
      </c>
      <c r="H2436">
        <v>3</v>
      </c>
      <c r="I2436">
        <v>7</v>
      </c>
      <c r="J2436">
        <v>2003</v>
      </c>
      <c r="K2436" t="s">
        <v>29</v>
      </c>
      <c r="L2436">
        <v>81</v>
      </c>
      <c r="M2436" t="s">
        <v>4246</v>
      </c>
      <c r="N2436" t="s">
        <v>417</v>
      </c>
      <c r="O2436" t="s">
        <v>418</v>
      </c>
      <c r="P2436" t="s">
        <v>419</v>
      </c>
      <c r="Q2436" t="s">
        <v>34</v>
      </c>
      <c r="R2436" t="s">
        <v>420</v>
      </c>
      <c r="S2436" t="s">
        <v>73</v>
      </c>
      <c r="T2436" t="s">
        <v>167</v>
      </c>
      <c r="U2436" t="s">
        <v>38</v>
      </c>
      <c r="V2436" t="s">
        <v>39</v>
      </c>
      <c r="W2436" t="s">
        <v>421</v>
      </c>
      <c r="X2436" t="s">
        <v>422</v>
      </c>
      <c r="Y2436" t="s">
        <v>65</v>
      </c>
    </row>
    <row r="2437" spans="1:25" x14ac:dyDescent="0.25">
      <c r="A2437">
        <v>10145</v>
      </c>
      <c r="B2437">
        <v>38</v>
      </c>
      <c r="C2437" t="s">
        <v>4251</v>
      </c>
      <c r="D2437">
        <v>2</v>
      </c>
      <c r="E2437" t="s">
        <v>4252</v>
      </c>
      <c r="F2437" t="s">
        <v>68</v>
      </c>
      <c r="G2437" t="s">
        <v>28</v>
      </c>
      <c r="H2437">
        <v>3</v>
      </c>
      <c r="I2437">
        <v>8</v>
      </c>
      <c r="J2437">
        <v>2003</v>
      </c>
      <c r="K2437" t="s">
        <v>29</v>
      </c>
      <c r="L2437">
        <v>81</v>
      </c>
      <c r="M2437" t="s">
        <v>4246</v>
      </c>
      <c r="N2437" t="s">
        <v>69</v>
      </c>
      <c r="O2437" t="s">
        <v>70</v>
      </c>
      <c r="P2437" t="s">
        <v>71</v>
      </c>
      <c r="Q2437" t="s">
        <v>34</v>
      </c>
      <c r="R2437" t="s">
        <v>72</v>
      </c>
      <c r="S2437" t="s">
        <v>73</v>
      </c>
      <c r="T2437" t="s">
        <v>74</v>
      </c>
      <c r="U2437" t="s">
        <v>38</v>
      </c>
      <c r="V2437" t="s">
        <v>39</v>
      </c>
      <c r="W2437" t="s">
        <v>75</v>
      </c>
      <c r="X2437" t="s">
        <v>76</v>
      </c>
      <c r="Y2437" t="s">
        <v>65</v>
      </c>
    </row>
    <row r="2438" spans="1:25" x14ac:dyDescent="0.25">
      <c r="A2438">
        <v>10159</v>
      </c>
      <c r="B2438">
        <v>31</v>
      </c>
      <c r="C2438" t="s">
        <v>4253</v>
      </c>
      <c r="D2438">
        <v>10</v>
      </c>
      <c r="E2438" t="s">
        <v>4254</v>
      </c>
      <c r="F2438" t="s">
        <v>79</v>
      </c>
      <c r="G2438" t="s">
        <v>28</v>
      </c>
      <c r="H2438">
        <v>4</v>
      </c>
      <c r="I2438">
        <v>10</v>
      </c>
      <c r="J2438">
        <v>2003</v>
      </c>
      <c r="K2438" t="s">
        <v>29</v>
      </c>
      <c r="L2438">
        <v>81</v>
      </c>
      <c r="M2438" t="s">
        <v>4246</v>
      </c>
      <c r="N2438" t="s">
        <v>80</v>
      </c>
      <c r="O2438" t="s">
        <v>81</v>
      </c>
      <c r="P2438" t="s">
        <v>82</v>
      </c>
      <c r="Q2438" t="s">
        <v>34</v>
      </c>
      <c r="R2438" t="s">
        <v>83</v>
      </c>
      <c r="S2438" t="s">
        <v>73</v>
      </c>
      <c r="T2438" t="s">
        <v>34</v>
      </c>
      <c r="U2438" t="s">
        <v>38</v>
      </c>
      <c r="V2438" t="s">
        <v>39</v>
      </c>
      <c r="W2438" t="s">
        <v>84</v>
      </c>
      <c r="X2438" t="s">
        <v>76</v>
      </c>
      <c r="Y2438" t="s">
        <v>42</v>
      </c>
    </row>
    <row r="2439" spans="1:25" x14ac:dyDescent="0.25">
      <c r="A2439">
        <v>10169</v>
      </c>
      <c r="B2439">
        <v>48</v>
      </c>
      <c r="C2439" t="s">
        <v>4255</v>
      </c>
      <c r="D2439">
        <v>10</v>
      </c>
      <c r="E2439" t="s">
        <v>4256</v>
      </c>
      <c r="F2439" t="s">
        <v>800</v>
      </c>
      <c r="G2439" t="s">
        <v>28</v>
      </c>
      <c r="H2439">
        <v>4</v>
      </c>
      <c r="I2439">
        <v>11</v>
      </c>
      <c r="J2439">
        <v>2003</v>
      </c>
      <c r="K2439" t="s">
        <v>29</v>
      </c>
      <c r="L2439">
        <v>81</v>
      </c>
      <c r="M2439" t="s">
        <v>4246</v>
      </c>
      <c r="N2439" t="s">
        <v>448</v>
      </c>
      <c r="O2439" t="s">
        <v>449</v>
      </c>
      <c r="P2439" t="s">
        <v>450</v>
      </c>
      <c r="Q2439" t="s">
        <v>451</v>
      </c>
      <c r="R2439" t="s">
        <v>452</v>
      </c>
      <c r="S2439" t="s">
        <v>238</v>
      </c>
      <c r="T2439" t="s">
        <v>453</v>
      </c>
      <c r="U2439" t="s">
        <v>139</v>
      </c>
      <c r="V2439" t="s">
        <v>140</v>
      </c>
      <c r="W2439" t="s">
        <v>454</v>
      </c>
      <c r="X2439" t="s">
        <v>455</v>
      </c>
      <c r="Y2439" t="s">
        <v>65</v>
      </c>
    </row>
    <row r="2440" spans="1:25" x14ac:dyDescent="0.25">
      <c r="A2440">
        <v>10180</v>
      </c>
      <c r="B2440">
        <v>21</v>
      </c>
      <c r="C2440" t="s">
        <v>1161</v>
      </c>
      <c r="D2440">
        <v>5</v>
      </c>
      <c r="E2440" t="s">
        <v>4257</v>
      </c>
      <c r="F2440" t="s">
        <v>97</v>
      </c>
      <c r="G2440" t="s">
        <v>28</v>
      </c>
      <c r="H2440">
        <v>4</v>
      </c>
      <c r="I2440">
        <v>11</v>
      </c>
      <c r="J2440">
        <v>2003</v>
      </c>
      <c r="K2440" t="s">
        <v>29</v>
      </c>
      <c r="L2440">
        <v>81</v>
      </c>
      <c r="M2440" t="s">
        <v>4246</v>
      </c>
      <c r="N2440" t="s">
        <v>98</v>
      </c>
      <c r="O2440" t="s">
        <v>99</v>
      </c>
      <c r="P2440" t="s">
        <v>100</v>
      </c>
      <c r="Q2440" t="s">
        <v>34</v>
      </c>
      <c r="R2440" t="s">
        <v>101</v>
      </c>
      <c r="S2440" t="s">
        <v>34</v>
      </c>
      <c r="T2440" t="s">
        <v>102</v>
      </c>
      <c r="U2440" t="s">
        <v>51</v>
      </c>
      <c r="V2440" t="s">
        <v>52</v>
      </c>
      <c r="W2440" t="s">
        <v>103</v>
      </c>
      <c r="X2440" t="s">
        <v>104</v>
      </c>
      <c r="Y2440" t="s">
        <v>42</v>
      </c>
    </row>
    <row r="2441" spans="1:25" x14ac:dyDescent="0.25">
      <c r="A2441">
        <v>10190</v>
      </c>
      <c r="B2441">
        <v>40</v>
      </c>
      <c r="C2441" t="s">
        <v>4258</v>
      </c>
      <c r="D2441">
        <v>2</v>
      </c>
      <c r="E2441" t="s">
        <v>4259</v>
      </c>
      <c r="F2441" t="s">
        <v>3119</v>
      </c>
      <c r="G2441" t="s">
        <v>28</v>
      </c>
      <c r="H2441">
        <v>4</v>
      </c>
      <c r="I2441">
        <v>11</v>
      </c>
      <c r="J2441">
        <v>2003</v>
      </c>
      <c r="K2441" t="s">
        <v>29</v>
      </c>
      <c r="L2441">
        <v>81</v>
      </c>
      <c r="M2441" t="s">
        <v>4246</v>
      </c>
      <c r="N2441" t="s">
        <v>268</v>
      </c>
      <c r="O2441" t="s">
        <v>269</v>
      </c>
      <c r="P2441" t="s">
        <v>270</v>
      </c>
      <c r="Q2441" t="s">
        <v>34</v>
      </c>
      <c r="R2441" t="s">
        <v>271</v>
      </c>
      <c r="S2441" t="s">
        <v>34</v>
      </c>
      <c r="T2441" t="s">
        <v>272</v>
      </c>
      <c r="U2441" t="s">
        <v>273</v>
      </c>
      <c r="V2441" t="s">
        <v>52</v>
      </c>
      <c r="W2441" t="s">
        <v>274</v>
      </c>
      <c r="X2441" t="s">
        <v>275</v>
      </c>
      <c r="Y2441" t="s">
        <v>42</v>
      </c>
    </row>
    <row r="2442" spans="1:25" x14ac:dyDescent="0.25">
      <c r="A2442">
        <v>10211</v>
      </c>
      <c r="B2442">
        <v>40</v>
      </c>
      <c r="C2442" t="s">
        <v>4255</v>
      </c>
      <c r="D2442">
        <v>10</v>
      </c>
      <c r="E2442" t="s">
        <v>4260</v>
      </c>
      <c r="F2442" t="s">
        <v>123</v>
      </c>
      <c r="G2442" t="s">
        <v>28</v>
      </c>
      <c r="H2442">
        <v>1</v>
      </c>
      <c r="I2442">
        <v>1</v>
      </c>
      <c r="J2442">
        <v>2004</v>
      </c>
      <c r="K2442" t="s">
        <v>29</v>
      </c>
      <c r="L2442">
        <v>81</v>
      </c>
      <c r="M2442" t="s">
        <v>4246</v>
      </c>
      <c r="N2442" t="s">
        <v>124</v>
      </c>
      <c r="O2442" t="s">
        <v>125</v>
      </c>
      <c r="P2442" t="s">
        <v>126</v>
      </c>
      <c r="Q2442" t="s">
        <v>34</v>
      </c>
      <c r="R2442" t="s">
        <v>61</v>
      </c>
      <c r="S2442" t="s">
        <v>34</v>
      </c>
      <c r="T2442" t="s">
        <v>127</v>
      </c>
      <c r="U2442" t="s">
        <v>51</v>
      </c>
      <c r="V2442" t="s">
        <v>52</v>
      </c>
      <c r="W2442" t="s">
        <v>128</v>
      </c>
      <c r="X2442" t="s">
        <v>129</v>
      </c>
      <c r="Y2442" t="s">
        <v>65</v>
      </c>
    </row>
    <row r="2443" spans="1:25" x14ac:dyDescent="0.25">
      <c r="A2443">
        <v>10224</v>
      </c>
      <c r="B2443">
        <v>50</v>
      </c>
      <c r="C2443" t="s">
        <v>4261</v>
      </c>
      <c r="D2443">
        <v>3</v>
      </c>
      <c r="E2443" t="s">
        <v>4262</v>
      </c>
      <c r="F2443" t="s">
        <v>1002</v>
      </c>
      <c r="G2443" t="s">
        <v>28</v>
      </c>
      <c r="H2443">
        <v>1</v>
      </c>
      <c r="I2443">
        <v>2</v>
      </c>
      <c r="J2443">
        <v>2004</v>
      </c>
      <c r="K2443" t="s">
        <v>29</v>
      </c>
      <c r="L2443">
        <v>81</v>
      </c>
      <c r="M2443" t="s">
        <v>4246</v>
      </c>
      <c r="N2443" t="s">
        <v>98</v>
      </c>
      <c r="O2443" t="s">
        <v>99</v>
      </c>
      <c r="P2443" t="s">
        <v>100</v>
      </c>
      <c r="Q2443" t="s">
        <v>34</v>
      </c>
      <c r="R2443" t="s">
        <v>101</v>
      </c>
      <c r="S2443" t="s">
        <v>34</v>
      </c>
      <c r="T2443" t="s">
        <v>102</v>
      </c>
      <c r="U2443" t="s">
        <v>51</v>
      </c>
      <c r="V2443" t="s">
        <v>52</v>
      </c>
      <c r="W2443" t="s">
        <v>103</v>
      </c>
      <c r="X2443" t="s">
        <v>104</v>
      </c>
      <c r="Y2443" t="s">
        <v>65</v>
      </c>
    </row>
    <row r="2444" spans="1:25" x14ac:dyDescent="0.25">
      <c r="A2444">
        <v>10237</v>
      </c>
      <c r="B2444">
        <v>20</v>
      </c>
      <c r="C2444" t="s">
        <v>4263</v>
      </c>
      <c r="D2444">
        <v>3</v>
      </c>
      <c r="E2444" t="s">
        <v>4264</v>
      </c>
      <c r="F2444" t="s">
        <v>144</v>
      </c>
      <c r="G2444" t="s">
        <v>28</v>
      </c>
      <c r="H2444">
        <v>2</v>
      </c>
      <c r="I2444">
        <v>4</v>
      </c>
      <c r="J2444">
        <v>2004</v>
      </c>
      <c r="K2444" t="s">
        <v>29</v>
      </c>
      <c r="L2444">
        <v>81</v>
      </c>
      <c r="M2444" t="s">
        <v>4246</v>
      </c>
      <c r="N2444" t="s">
        <v>145</v>
      </c>
      <c r="O2444" t="s">
        <v>146</v>
      </c>
      <c r="P2444" t="s">
        <v>147</v>
      </c>
      <c r="Q2444" t="s">
        <v>148</v>
      </c>
      <c r="R2444" t="s">
        <v>35</v>
      </c>
      <c r="S2444" t="s">
        <v>36</v>
      </c>
      <c r="T2444" t="s">
        <v>37</v>
      </c>
      <c r="U2444" t="s">
        <v>38</v>
      </c>
      <c r="V2444" t="s">
        <v>39</v>
      </c>
      <c r="W2444" t="s">
        <v>149</v>
      </c>
      <c r="X2444" t="s">
        <v>150</v>
      </c>
      <c r="Y2444" t="s">
        <v>42</v>
      </c>
    </row>
    <row r="2445" spans="1:25" x14ac:dyDescent="0.25">
      <c r="A2445">
        <v>10252</v>
      </c>
      <c r="B2445">
        <v>48</v>
      </c>
      <c r="C2445" t="s">
        <v>1455</v>
      </c>
      <c r="D2445">
        <v>7</v>
      </c>
      <c r="E2445" t="s">
        <v>4265</v>
      </c>
      <c r="F2445" t="s">
        <v>2305</v>
      </c>
      <c r="G2445" t="s">
        <v>28</v>
      </c>
      <c r="H2445">
        <v>2</v>
      </c>
      <c r="I2445">
        <v>5</v>
      </c>
      <c r="J2445">
        <v>2004</v>
      </c>
      <c r="K2445" t="s">
        <v>29</v>
      </c>
      <c r="L2445">
        <v>81</v>
      </c>
      <c r="M2445" t="s">
        <v>4246</v>
      </c>
      <c r="N2445" t="s">
        <v>124</v>
      </c>
      <c r="O2445" t="s">
        <v>125</v>
      </c>
      <c r="P2445" t="s">
        <v>126</v>
      </c>
      <c r="Q2445" t="s">
        <v>34</v>
      </c>
      <c r="R2445" t="s">
        <v>61</v>
      </c>
      <c r="S2445" t="s">
        <v>34</v>
      </c>
      <c r="T2445" t="s">
        <v>127</v>
      </c>
      <c r="U2445" t="s">
        <v>51</v>
      </c>
      <c r="V2445" t="s">
        <v>52</v>
      </c>
      <c r="W2445" t="s">
        <v>128</v>
      </c>
      <c r="X2445" t="s">
        <v>129</v>
      </c>
      <c r="Y2445" t="s">
        <v>65</v>
      </c>
    </row>
    <row r="2446" spans="1:25" x14ac:dyDescent="0.25">
      <c r="A2446">
        <v>10264</v>
      </c>
      <c r="B2446">
        <v>47</v>
      </c>
      <c r="C2446" t="s">
        <v>4266</v>
      </c>
      <c r="D2446">
        <v>5</v>
      </c>
      <c r="E2446" t="s">
        <v>4267</v>
      </c>
      <c r="F2446" t="s">
        <v>2446</v>
      </c>
      <c r="G2446" t="s">
        <v>28</v>
      </c>
      <c r="H2446">
        <v>2</v>
      </c>
      <c r="I2446">
        <v>6</v>
      </c>
      <c r="J2446">
        <v>2004</v>
      </c>
      <c r="K2446" t="s">
        <v>29</v>
      </c>
      <c r="L2446">
        <v>81</v>
      </c>
      <c r="M2446" t="s">
        <v>4246</v>
      </c>
      <c r="N2446" t="s">
        <v>656</v>
      </c>
      <c r="O2446" t="s">
        <v>657</v>
      </c>
      <c r="P2446" t="s">
        <v>658</v>
      </c>
      <c r="Q2446" t="s">
        <v>34</v>
      </c>
      <c r="R2446" t="s">
        <v>659</v>
      </c>
      <c r="S2446" t="s">
        <v>185</v>
      </c>
      <c r="T2446" t="s">
        <v>660</v>
      </c>
      <c r="U2446" t="s">
        <v>38</v>
      </c>
      <c r="V2446" t="s">
        <v>39</v>
      </c>
      <c r="W2446" t="s">
        <v>661</v>
      </c>
      <c r="X2446" t="s">
        <v>94</v>
      </c>
      <c r="Y2446" t="s">
        <v>65</v>
      </c>
    </row>
    <row r="2447" spans="1:25" x14ac:dyDescent="0.25">
      <c r="A2447">
        <v>10276</v>
      </c>
      <c r="B2447">
        <v>21</v>
      </c>
      <c r="C2447" t="s">
        <v>4268</v>
      </c>
      <c r="D2447">
        <v>11</v>
      </c>
      <c r="E2447" t="s">
        <v>4269</v>
      </c>
      <c r="F2447" t="s">
        <v>839</v>
      </c>
      <c r="G2447" t="s">
        <v>28</v>
      </c>
      <c r="H2447">
        <v>3</v>
      </c>
      <c r="I2447">
        <v>8</v>
      </c>
      <c r="J2447">
        <v>2004</v>
      </c>
      <c r="K2447" t="s">
        <v>29</v>
      </c>
      <c r="L2447">
        <v>81</v>
      </c>
      <c r="M2447" t="s">
        <v>4246</v>
      </c>
      <c r="N2447" t="s">
        <v>840</v>
      </c>
      <c r="O2447" t="s">
        <v>841</v>
      </c>
      <c r="P2447" t="s">
        <v>842</v>
      </c>
      <c r="Q2447" t="s">
        <v>34</v>
      </c>
      <c r="R2447" t="s">
        <v>441</v>
      </c>
      <c r="S2447" t="s">
        <v>185</v>
      </c>
      <c r="T2447" t="s">
        <v>442</v>
      </c>
      <c r="U2447" t="s">
        <v>38</v>
      </c>
      <c r="V2447" t="s">
        <v>39</v>
      </c>
      <c r="W2447" t="s">
        <v>843</v>
      </c>
      <c r="X2447" t="s">
        <v>844</v>
      </c>
      <c r="Y2447" t="s">
        <v>42</v>
      </c>
    </row>
    <row r="2448" spans="1:25" x14ac:dyDescent="0.25">
      <c r="A2448">
        <v>10285</v>
      </c>
      <c r="B2448">
        <v>39</v>
      </c>
      <c r="C2448" t="s">
        <v>1020</v>
      </c>
      <c r="D2448">
        <v>2</v>
      </c>
      <c r="E2448" t="s">
        <v>4270</v>
      </c>
      <c r="F2448" t="s">
        <v>180</v>
      </c>
      <c r="G2448" t="s">
        <v>28</v>
      </c>
      <c r="H2448">
        <v>3</v>
      </c>
      <c r="I2448">
        <v>8</v>
      </c>
      <c r="J2448">
        <v>2004</v>
      </c>
      <c r="K2448" t="s">
        <v>29</v>
      </c>
      <c r="L2448">
        <v>81</v>
      </c>
      <c r="M2448" t="s">
        <v>4246</v>
      </c>
      <c r="N2448" t="s">
        <v>181</v>
      </c>
      <c r="O2448" t="s">
        <v>182</v>
      </c>
      <c r="P2448" t="s">
        <v>183</v>
      </c>
      <c r="Q2448" t="s">
        <v>34</v>
      </c>
      <c r="R2448" t="s">
        <v>184</v>
      </c>
      <c r="S2448" t="s">
        <v>185</v>
      </c>
      <c r="T2448" t="s">
        <v>186</v>
      </c>
      <c r="U2448" t="s">
        <v>38</v>
      </c>
      <c r="V2448" t="s">
        <v>39</v>
      </c>
      <c r="W2448" t="s">
        <v>187</v>
      </c>
      <c r="X2448" t="s">
        <v>188</v>
      </c>
      <c r="Y2448" t="s">
        <v>65</v>
      </c>
    </row>
    <row r="2449" spans="1:25" x14ac:dyDescent="0.25">
      <c r="A2449">
        <v>10299</v>
      </c>
      <c r="B2449">
        <v>44</v>
      </c>
      <c r="C2449" t="s">
        <v>4255</v>
      </c>
      <c r="D2449">
        <v>5</v>
      </c>
      <c r="E2449" t="s">
        <v>4271</v>
      </c>
      <c r="F2449" t="s">
        <v>190</v>
      </c>
      <c r="G2449" t="s">
        <v>28</v>
      </c>
      <c r="H2449">
        <v>3</v>
      </c>
      <c r="I2449">
        <v>9</v>
      </c>
      <c r="J2449">
        <v>2004</v>
      </c>
      <c r="K2449" t="s">
        <v>29</v>
      </c>
      <c r="L2449">
        <v>81</v>
      </c>
      <c r="M2449" t="s">
        <v>4246</v>
      </c>
      <c r="N2449" t="s">
        <v>191</v>
      </c>
      <c r="O2449" t="s">
        <v>192</v>
      </c>
      <c r="P2449" t="s">
        <v>193</v>
      </c>
      <c r="Q2449" t="s">
        <v>34</v>
      </c>
      <c r="R2449" t="s">
        <v>194</v>
      </c>
      <c r="S2449" t="s">
        <v>34</v>
      </c>
      <c r="T2449" t="s">
        <v>195</v>
      </c>
      <c r="U2449" t="s">
        <v>196</v>
      </c>
      <c r="V2449" t="s">
        <v>52</v>
      </c>
      <c r="W2449" t="s">
        <v>197</v>
      </c>
      <c r="X2449" t="s">
        <v>198</v>
      </c>
      <c r="Y2449" t="s">
        <v>65</v>
      </c>
    </row>
    <row r="2450" spans="1:25" x14ac:dyDescent="0.25">
      <c r="A2450">
        <v>10309</v>
      </c>
      <c r="B2450">
        <v>28</v>
      </c>
      <c r="C2450" t="s">
        <v>4272</v>
      </c>
      <c r="D2450">
        <v>1</v>
      </c>
      <c r="E2450" t="s">
        <v>4273</v>
      </c>
      <c r="F2450" t="s">
        <v>200</v>
      </c>
      <c r="G2450" t="s">
        <v>28</v>
      </c>
      <c r="H2450">
        <v>4</v>
      </c>
      <c r="I2450">
        <v>10</v>
      </c>
      <c r="J2450">
        <v>2004</v>
      </c>
      <c r="K2450" t="s">
        <v>29</v>
      </c>
      <c r="L2450">
        <v>81</v>
      </c>
      <c r="M2450" t="s">
        <v>4246</v>
      </c>
      <c r="N2450" t="s">
        <v>201</v>
      </c>
      <c r="O2450" t="s">
        <v>202</v>
      </c>
      <c r="P2450" t="s">
        <v>203</v>
      </c>
      <c r="Q2450" t="s">
        <v>34</v>
      </c>
      <c r="R2450" t="s">
        <v>204</v>
      </c>
      <c r="S2450" t="s">
        <v>34</v>
      </c>
      <c r="T2450" t="s">
        <v>205</v>
      </c>
      <c r="U2450" t="s">
        <v>112</v>
      </c>
      <c r="V2450" t="s">
        <v>52</v>
      </c>
      <c r="W2450" t="s">
        <v>206</v>
      </c>
      <c r="X2450" t="s">
        <v>207</v>
      </c>
      <c r="Y2450" t="s">
        <v>42</v>
      </c>
    </row>
    <row r="2451" spans="1:25" x14ac:dyDescent="0.25">
      <c r="A2451">
        <v>10319</v>
      </c>
      <c r="B2451">
        <v>45</v>
      </c>
      <c r="C2451" t="s">
        <v>4261</v>
      </c>
      <c r="D2451">
        <v>6</v>
      </c>
      <c r="E2451" t="s">
        <v>4274</v>
      </c>
      <c r="F2451" t="s">
        <v>858</v>
      </c>
      <c r="G2451" t="s">
        <v>28</v>
      </c>
      <c r="H2451">
        <v>4</v>
      </c>
      <c r="I2451">
        <v>11</v>
      </c>
      <c r="J2451">
        <v>2004</v>
      </c>
      <c r="K2451" t="s">
        <v>29</v>
      </c>
      <c r="L2451">
        <v>81</v>
      </c>
      <c r="M2451" t="s">
        <v>4246</v>
      </c>
      <c r="N2451" t="s">
        <v>1011</v>
      </c>
      <c r="O2451" t="s">
        <v>1012</v>
      </c>
      <c r="P2451" t="s">
        <v>1013</v>
      </c>
      <c r="Q2451" t="s">
        <v>1014</v>
      </c>
      <c r="R2451" t="s">
        <v>35</v>
      </c>
      <c r="S2451" t="s">
        <v>36</v>
      </c>
      <c r="T2451" t="s">
        <v>37</v>
      </c>
      <c r="U2451" t="s">
        <v>38</v>
      </c>
      <c r="V2451" t="s">
        <v>39</v>
      </c>
      <c r="W2451" t="s">
        <v>1015</v>
      </c>
      <c r="X2451" t="s">
        <v>1016</v>
      </c>
      <c r="Y2451" t="s">
        <v>65</v>
      </c>
    </row>
    <row r="2452" spans="1:25" x14ac:dyDescent="0.25">
      <c r="A2452">
        <v>10331</v>
      </c>
      <c r="B2452">
        <v>20</v>
      </c>
      <c r="C2452" t="s">
        <v>77</v>
      </c>
      <c r="D2452">
        <v>5</v>
      </c>
      <c r="E2452" t="s">
        <v>4275</v>
      </c>
      <c r="F2452" t="s">
        <v>1337</v>
      </c>
      <c r="G2452" t="s">
        <v>28</v>
      </c>
      <c r="H2452">
        <v>4</v>
      </c>
      <c r="I2452">
        <v>11</v>
      </c>
      <c r="J2452">
        <v>2004</v>
      </c>
      <c r="K2452" t="s">
        <v>29</v>
      </c>
      <c r="L2452">
        <v>81</v>
      </c>
      <c r="M2452" t="s">
        <v>4246</v>
      </c>
      <c r="N2452" t="s">
        <v>494</v>
      </c>
      <c r="O2452" t="s">
        <v>495</v>
      </c>
      <c r="P2452" t="s">
        <v>496</v>
      </c>
      <c r="Q2452" t="s">
        <v>34</v>
      </c>
      <c r="R2452" t="s">
        <v>332</v>
      </c>
      <c r="S2452" t="s">
        <v>214</v>
      </c>
      <c r="T2452" t="s">
        <v>333</v>
      </c>
      <c r="U2452" t="s">
        <v>38</v>
      </c>
      <c r="V2452" t="s">
        <v>39</v>
      </c>
      <c r="W2452" t="s">
        <v>187</v>
      </c>
      <c r="X2452" t="s">
        <v>497</v>
      </c>
      <c r="Y2452" t="s">
        <v>65</v>
      </c>
    </row>
    <row r="2453" spans="1:25" x14ac:dyDescent="0.25">
      <c r="A2453">
        <v>10341</v>
      </c>
      <c r="B2453">
        <v>38</v>
      </c>
      <c r="C2453" t="s">
        <v>77</v>
      </c>
      <c r="D2453">
        <v>3</v>
      </c>
      <c r="E2453" t="s">
        <v>4276</v>
      </c>
      <c r="F2453" t="s">
        <v>220</v>
      </c>
      <c r="G2453" t="s">
        <v>28</v>
      </c>
      <c r="H2453">
        <v>4</v>
      </c>
      <c r="I2453">
        <v>11</v>
      </c>
      <c r="J2453">
        <v>2004</v>
      </c>
      <c r="K2453" t="s">
        <v>29</v>
      </c>
      <c r="L2453">
        <v>81</v>
      </c>
      <c r="M2453" t="s">
        <v>4246</v>
      </c>
      <c r="N2453" t="s">
        <v>221</v>
      </c>
      <c r="O2453" t="s">
        <v>222</v>
      </c>
      <c r="P2453" t="s">
        <v>223</v>
      </c>
      <c r="Q2453" t="s">
        <v>34</v>
      </c>
      <c r="R2453" t="s">
        <v>224</v>
      </c>
      <c r="S2453" t="s">
        <v>34</v>
      </c>
      <c r="T2453" t="s">
        <v>225</v>
      </c>
      <c r="U2453" t="s">
        <v>226</v>
      </c>
      <c r="V2453" t="s">
        <v>52</v>
      </c>
      <c r="W2453" t="s">
        <v>227</v>
      </c>
      <c r="X2453" t="s">
        <v>228</v>
      </c>
      <c r="Y2453" t="s">
        <v>65</v>
      </c>
    </row>
    <row r="2454" spans="1:25" x14ac:dyDescent="0.25">
      <c r="A2454">
        <v>10356</v>
      </c>
      <c r="B2454">
        <v>26</v>
      </c>
      <c r="C2454" t="s">
        <v>77</v>
      </c>
      <c r="D2454">
        <v>4</v>
      </c>
      <c r="E2454" t="s">
        <v>4277</v>
      </c>
      <c r="F2454" t="s">
        <v>1341</v>
      </c>
      <c r="G2454" t="s">
        <v>28</v>
      </c>
      <c r="H2454">
        <v>4</v>
      </c>
      <c r="I2454">
        <v>12</v>
      </c>
      <c r="J2454">
        <v>2004</v>
      </c>
      <c r="K2454" t="s">
        <v>29</v>
      </c>
      <c r="L2454">
        <v>81</v>
      </c>
      <c r="M2454" t="s">
        <v>4246</v>
      </c>
      <c r="N2454" t="s">
        <v>58</v>
      </c>
      <c r="O2454" t="s">
        <v>59</v>
      </c>
      <c r="P2454" t="s">
        <v>60</v>
      </c>
      <c r="Q2454" t="s">
        <v>34</v>
      </c>
      <c r="R2454" t="s">
        <v>61</v>
      </c>
      <c r="S2454" t="s">
        <v>34</v>
      </c>
      <c r="T2454" t="s">
        <v>62</v>
      </c>
      <c r="U2454" t="s">
        <v>51</v>
      </c>
      <c r="V2454" t="s">
        <v>52</v>
      </c>
      <c r="W2454" t="s">
        <v>63</v>
      </c>
      <c r="X2454" t="s">
        <v>64</v>
      </c>
      <c r="Y2454" t="s">
        <v>65</v>
      </c>
    </row>
    <row r="2455" spans="1:25" x14ac:dyDescent="0.25">
      <c r="A2455">
        <v>10365</v>
      </c>
      <c r="B2455">
        <v>44</v>
      </c>
      <c r="C2455" t="s">
        <v>77</v>
      </c>
      <c r="D2455">
        <v>2</v>
      </c>
      <c r="E2455" t="s">
        <v>4278</v>
      </c>
      <c r="F2455" t="s">
        <v>1344</v>
      </c>
      <c r="G2455" t="s">
        <v>28</v>
      </c>
      <c r="H2455">
        <v>1</v>
      </c>
      <c r="I2455">
        <v>1</v>
      </c>
      <c r="J2455">
        <v>2005</v>
      </c>
      <c r="K2455" t="s">
        <v>29</v>
      </c>
      <c r="L2455">
        <v>81</v>
      </c>
      <c r="M2455" t="s">
        <v>4246</v>
      </c>
      <c r="N2455" t="s">
        <v>582</v>
      </c>
      <c r="O2455" t="s">
        <v>583</v>
      </c>
      <c r="P2455" t="s">
        <v>584</v>
      </c>
      <c r="Q2455" t="s">
        <v>34</v>
      </c>
      <c r="R2455" t="s">
        <v>251</v>
      </c>
      <c r="S2455" t="s">
        <v>185</v>
      </c>
      <c r="T2455" t="s">
        <v>252</v>
      </c>
      <c r="U2455" t="s">
        <v>38</v>
      </c>
      <c r="V2455" t="s">
        <v>39</v>
      </c>
      <c r="W2455" t="s">
        <v>585</v>
      </c>
      <c r="X2455" t="s">
        <v>586</v>
      </c>
      <c r="Y2455" t="s">
        <v>65</v>
      </c>
    </row>
    <row r="2456" spans="1:25" x14ac:dyDescent="0.25">
      <c r="A2456">
        <v>10375</v>
      </c>
      <c r="B2456">
        <v>49</v>
      </c>
      <c r="C2456" t="s">
        <v>77</v>
      </c>
      <c r="D2456">
        <v>8</v>
      </c>
      <c r="E2456" t="s">
        <v>4279</v>
      </c>
      <c r="F2456" t="s">
        <v>244</v>
      </c>
      <c r="G2456" t="s">
        <v>28</v>
      </c>
      <c r="H2456">
        <v>1</v>
      </c>
      <c r="I2456">
        <v>2</v>
      </c>
      <c r="J2456">
        <v>2005</v>
      </c>
      <c r="K2456" t="s">
        <v>29</v>
      </c>
      <c r="L2456">
        <v>81</v>
      </c>
      <c r="M2456" t="s">
        <v>4246</v>
      </c>
      <c r="N2456" t="s">
        <v>172</v>
      </c>
      <c r="O2456" t="s">
        <v>173</v>
      </c>
      <c r="P2456" t="s">
        <v>174</v>
      </c>
      <c r="Q2456" t="s">
        <v>34</v>
      </c>
      <c r="R2456" t="s">
        <v>175</v>
      </c>
      <c r="S2456" t="s">
        <v>34</v>
      </c>
      <c r="T2456" t="s">
        <v>176</v>
      </c>
      <c r="U2456" t="s">
        <v>51</v>
      </c>
      <c r="V2456" t="s">
        <v>52</v>
      </c>
      <c r="W2456" t="s">
        <v>177</v>
      </c>
      <c r="X2456" t="s">
        <v>178</v>
      </c>
      <c r="Y2456" t="s">
        <v>65</v>
      </c>
    </row>
    <row r="2457" spans="1:25" x14ac:dyDescent="0.25">
      <c r="A2457">
        <v>10390</v>
      </c>
      <c r="B2457">
        <v>22</v>
      </c>
      <c r="C2457" t="s">
        <v>77</v>
      </c>
      <c r="D2457">
        <v>13</v>
      </c>
      <c r="E2457" t="s">
        <v>4280</v>
      </c>
      <c r="F2457" t="s">
        <v>1348</v>
      </c>
      <c r="G2457" t="s">
        <v>28</v>
      </c>
      <c r="H2457">
        <v>1</v>
      </c>
      <c r="I2457">
        <v>3</v>
      </c>
      <c r="J2457">
        <v>2005</v>
      </c>
      <c r="K2457" t="s">
        <v>29</v>
      </c>
      <c r="L2457">
        <v>81</v>
      </c>
      <c r="M2457" t="s">
        <v>4246</v>
      </c>
      <c r="N2457" t="s">
        <v>417</v>
      </c>
      <c r="O2457" t="s">
        <v>418</v>
      </c>
      <c r="P2457" t="s">
        <v>419</v>
      </c>
      <c r="Q2457" t="s">
        <v>34</v>
      </c>
      <c r="R2457" t="s">
        <v>420</v>
      </c>
      <c r="S2457" t="s">
        <v>73</v>
      </c>
      <c r="T2457" t="s">
        <v>167</v>
      </c>
      <c r="U2457" t="s">
        <v>38</v>
      </c>
      <c r="V2457" t="s">
        <v>39</v>
      </c>
      <c r="W2457" t="s">
        <v>421</v>
      </c>
      <c r="X2457" t="s">
        <v>422</v>
      </c>
      <c r="Y2457" t="s">
        <v>65</v>
      </c>
    </row>
    <row r="2458" spans="1:25" x14ac:dyDescent="0.25">
      <c r="A2458">
        <v>10403</v>
      </c>
      <c r="B2458">
        <v>31</v>
      </c>
      <c r="C2458" t="s">
        <v>4263</v>
      </c>
      <c r="D2458">
        <v>3</v>
      </c>
      <c r="E2458" t="s">
        <v>4281</v>
      </c>
      <c r="F2458" t="s">
        <v>256</v>
      </c>
      <c r="G2458" t="s">
        <v>28</v>
      </c>
      <c r="H2458">
        <v>2</v>
      </c>
      <c r="I2458">
        <v>4</v>
      </c>
      <c r="J2458">
        <v>2005</v>
      </c>
      <c r="K2458" t="s">
        <v>29</v>
      </c>
      <c r="L2458">
        <v>81</v>
      </c>
      <c r="M2458" t="s">
        <v>4246</v>
      </c>
      <c r="N2458" t="s">
        <v>257</v>
      </c>
      <c r="O2458" t="s">
        <v>258</v>
      </c>
      <c r="P2458" t="s">
        <v>259</v>
      </c>
      <c r="Q2458" t="s">
        <v>34</v>
      </c>
      <c r="R2458" t="s">
        <v>260</v>
      </c>
      <c r="S2458" t="s">
        <v>34</v>
      </c>
      <c r="T2458" t="s">
        <v>261</v>
      </c>
      <c r="U2458" t="s">
        <v>262</v>
      </c>
      <c r="V2458" t="s">
        <v>52</v>
      </c>
      <c r="W2458" t="s">
        <v>263</v>
      </c>
      <c r="X2458" t="s">
        <v>264</v>
      </c>
      <c r="Y2458" t="s">
        <v>42</v>
      </c>
    </row>
    <row r="2459" spans="1:25" x14ac:dyDescent="0.25">
      <c r="A2459">
        <v>10105</v>
      </c>
      <c r="B2459">
        <v>41</v>
      </c>
      <c r="C2459" t="s">
        <v>4282</v>
      </c>
      <c r="D2459">
        <v>5</v>
      </c>
      <c r="E2459" t="s">
        <v>4283</v>
      </c>
      <c r="F2459" t="s">
        <v>560</v>
      </c>
      <c r="G2459" t="s">
        <v>28</v>
      </c>
      <c r="H2459">
        <v>1</v>
      </c>
      <c r="I2459">
        <v>2</v>
      </c>
      <c r="J2459">
        <v>2003</v>
      </c>
      <c r="K2459" t="s">
        <v>2075</v>
      </c>
      <c r="L2459">
        <v>66</v>
      </c>
      <c r="M2459" t="s">
        <v>4284</v>
      </c>
      <c r="N2459" t="s">
        <v>562</v>
      </c>
      <c r="O2459" t="s">
        <v>563</v>
      </c>
      <c r="P2459" t="s">
        <v>564</v>
      </c>
      <c r="Q2459" t="s">
        <v>34</v>
      </c>
      <c r="R2459" t="s">
        <v>565</v>
      </c>
      <c r="S2459" t="s">
        <v>34</v>
      </c>
      <c r="T2459" t="s">
        <v>566</v>
      </c>
      <c r="U2459" t="s">
        <v>567</v>
      </c>
      <c r="V2459" t="s">
        <v>52</v>
      </c>
      <c r="W2459" t="s">
        <v>568</v>
      </c>
      <c r="X2459" t="s">
        <v>569</v>
      </c>
      <c r="Y2459" t="s">
        <v>42</v>
      </c>
    </row>
    <row r="2460" spans="1:25" x14ac:dyDescent="0.25">
      <c r="A2460">
        <v>10119</v>
      </c>
      <c r="B2460">
        <v>25</v>
      </c>
      <c r="C2460" t="s">
        <v>550</v>
      </c>
      <c r="D2460">
        <v>14</v>
      </c>
      <c r="E2460" t="s">
        <v>4285</v>
      </c>
      <c r="F2460" t="s">
        <v>571</v>
      </c>
      <c r="G2460" t="s">
        <v>28</v>
      </c>
      <c r="H2460">
        <v>2</v>
      </c>
      <c r="I2460">
        <v>4</v>
      </c>
      <c r="J2460">
        <v>2003</v>
      </c>
      <c r="K2460" t="s">
        <v>2075</v>
      </c>
      <c r="L2460">
        <v>66</v>
      </c>
      <c r="M2460" t="s">
        <v>4284</v>
      </c>
      <c r="N2460" t="s">
        <v>221</v>
      </c>
      <c r="O2460" t="s">
        <v>222</v>
      </c>
      <c r="P2460" t="s">
        <v>223</v>
      </c>
      <c r="Q2460" t="s">
        <v>34</v>
      </c>
      <c r="R2460" t="s">
        <v>224</v>
      </c>
      <c r="S2460" t="s">
        <v>34</v>
      </c>
      <c r="T2460" t="s">
        <v>225</v>
      </c>
      <c r="U2460" t="s">
        <v>226</v>
      </c>
      <c r="V2460" t="s">
        <v>52</v>
      </c>
      <c r="W2460" t="s">
        <v>227</v>
      </c>
      <c r="X2460" t="s">
        <v>228</v>
      </c>
      <c r="Y2460" t="s">
        <v>42</v>
      </c>
    </row>
    <row r="2461" spans="1:25" x14ac:dyDescent="0.25">
      <c r="A2461">
        <v>10129</v>
      </c>
      <c r="B2461">
        <v>31</v>
      </c>
      <c r="C2461" t="s">
        <v>4286</v>
      </c>
      <c r="D2461">
        <v>5</v>
      </c>
      <c r="E2461" t="s">
        <v>4287</v>
      </c>
      <c r="F2461" t="s">
        <v>573</v>
      </c>
      <c r="G2461" t="s">
        <v>28</v>
      </c>
      <c r="H2461">
        <v>2</v>
      </c>
      <c r="I2461">
        <v>6</v>
      </c>
      <c r="J2461">
        <v>2003</v>
      </c>
      <c r="K2461" t="s">
        <v>2075</v>
      </c>
      <c r="L2461">
        <v>66</v>
      </c>
      <c r="M2461" t="s">
        <v>4284</v>
      </c>
      <c r="N2461" t="s">
        <v>574</v>
      </c>
      <c r="O2461" t="s">
        <v>575</v>
      </c>
      <c r="P2461" t="s">
        <v>576</v>
      </c>
      <c r="Q2461" t="s">
        <v>34</v>
      </c>
      <c r="R2461" t="s">
        <v>577</v>
      </c>
      <c r="S2461" t="s">
        <v>34</v>
      </c>
      <c r="T2461" t="s">
        <v>578</v>
      </c>
      <c r="U2461" t="s">
        <v>262</v>
      </c>
      <c r="V2461" t="s">
        <v>52</v>
      </c>
      <c r="W2461" t="s">
        <v>84</v>
      </c>
      <c r="X2461" t="s">
        <v>579</v>
      </c>
      <c r="Y2461" t="s">
        <v>42</v>
      </c>
    </row>
    <row r="2462" spans="1:25" x14ac:dyDescent="0.25">
      <c r="A2462">
        <v>10142</v>
      </c>
      <c r="B2462">
        <v>41</v>
      </c>
      <c r="C2462" t="s">
        <v>941</v>
      </c>
      <c r="D2462">
        <v>2</v>
      </c>
      <c r="E2462" t="s">
        <v>2951</v>
      </c>
      <c r="F2462" t="s">
        <v>891</v>
      </c>
      <c r="G2462" t="s">
        <v>28</v>
      </c>
      <c r="H2462">
        <v>3</v>
      </c>
      <c r="I2462">
        <v>8</v>
      </c>
      <c r="J2462">
        <v>2003</v>
      </c>
      <c r="K2462" t="s">
        <v>2075</v>
      </c>
      <c r="L2462">
        <v>66</v>
      </c>
      <c r="M2462" t="s">
        <v>4284</v>
      </c>
      <c r="N2462" t="s">
        <v>417</v>
      </c>
      <c r="O2462" t="s">
        <v>418</v>
      </c>
      <c r="P2462" t="s">
        <v>419</v>
      </c>
      <c r="Q2462" t="s">
        <v>34</v>
      </c>
      <c r="R2462" t="s">
        <v>420</v>
      </c>
      <c r="S2462" t="s">
        <v>73</v>
      </c>
      <c r="T2462" t="s">
        <v>167</v>
      </c>
      <c r="U2462" t="s">
        <v>38</v>
      </c>
      <c r="V2462" t="s">
        <v>39</v>
      </c>
      <c r="W2462" t="s">
        <v>421</v>
      </c>
      <c r="X2462" t="s">
        <v>422</v>
      </c>
      <c r="Y2462" t="s">
        <v>42</v>
      </c>
    </row>
    <row r="2463" spans="1:25" x14ac:dyDescent="0.25">
      <c r="A2463">
        <v>10153</v>
      </c>
      <c r="B2463">
        <v>43</v>
      </c>
      <c r="C2463" t="s">
        <v>2775</v>
      </c>
      <c r="D2463">
        <v>1</v>
      </c>
      <c r="E2463" t="s">
        <v>4288</v>
      </c>
      <c r="F2463" t="s">
        <v>893</v>
      </c>
      <c r="G2463" t="s">
        <v>28</v>
      </c>
      <c r="H2463">
        <v>3</v>
      </c>
      <c r="I2463">
        <v>9</v>
      </c>
      <c r="J2463">
        <v>2003</v>
      </c>
      <c r="K2463" t="s">
        <v>2075</v>
      </c>
      <c r="L2463">
        <v>66</v>
      </c>
      <c r="M2463" t="s">
        <v>4284</v>
      </c>
      <c r="N2463" t="s">
        <v>268</v>
      </c>
      <c r="O2463" t="s">
        <v>269</v>
      </c>
      <c r="P2463" t="s">
        <v>270</v>
      </c>
      <c r="Q2463" t="s">
        <v>34</v>
      </c>
      <c r="R2463" t="s">
        <v>271</v>
      </c>
      <c r="S2463" t="s">
        <v>34</v>
      </c>
      <c r="T2463" t="s">
        <v>272</v>
      </c>
      <c r="U2463" t="s">
        <v>273</v>
      </c>
      <c r="V2463" t="s">
        <v>52</v>
      </c>
      <c r="W2463" t="s">
        <v>274</v>
      </c>
      <c r="X2463" t="s">
        <v>275</v>
      </c>
      <c r="Y2463" t="s">
        <v>42</v>
      </c>
    </row>
    <row r="2464" spans="1:25" x14ac:dyDescent="0.25">
      <c r="A2464">
        <v>10167</v>
      </c>
      <c r="B2464">
        <v>43</v>
      </c>
      <c r="C2464" t="s">
        <v>4289</v>
      </c>
      <c r="D2464">
        <v>12</v>
      </c>
      <c r="E2464" t="s">
        <v>4290</v>
      </c>
      <c r="F2464" t="s">
        <v>590</v>
      </c>
      <c r="G2464" t="s">
        <v>591</v>
      </c>
      <c r="H2464">
        <v>4</v>
      </c>
      <c r="I2464">
        <v>10</v>
      </c>
      <c r="J2464">
        <v>2003</v>
      </c>
      <c r="K2464" t="s">
        <v>2075</v>
      </c>
      <c r="L2464">
        <v>66</v>
      </c>
      <c r="M2464" t="s">
        <v>4284</v>
      </c>
      <c r="N2464" t="s">
        <v>401</v>
      </c>
      <c r="O2464" t="s">
        <v>402</v>
      </c>
      <c r="P2464" t="s">
        <v>403</v>
      </c>
      <c r="Q2464" t="s">
        <v>34</v>
      </c>
      <c r="R2464" t="s">
        <v>404</v>
      </c>
      <c r="S2464" t="s">
        <v>34</v>
      </c>
      <c r="T2464" t="s">
        <v>405</v>
      </c>
      <c r="U2464" t="s">
        <v>287</v>
      </c>
      <c r="V2464" t="s">
        <v>52</v>
      </c>
      <c r="W2464" t="s">
        <v>406</v>
      </c>
      <c r="X2464" t="s">
        <v>316</v>
      </c>
      <c r="Y2464" t="s">
        <v>65</v>
      </c>
    </row>
    <row r="2465" spans="1:25" x14ac:dyDescent="0.25">
      <c r="A2465">
        <v>10177</v>
      </c>
      <c r="B2465">
        <v>24</v>
      </c>
      <c r="C2465" t="s">
        <v>873</v>
      </c>
      <c r="D2465">
        <v>3</v>
      </c>
      <c r="E2465" t="s">
        <v>4291</v>
      </c>
      <c r="F2465" t="s">
        <v>2167</v>
      </c>
      <c r="G2465" t="s">
        <v>28</v>
      </c>
      <c r="H2465">
        <v>4</v>
      </c>
      <c r="I2465">
        <v>11</v>
      </c>
      <c r="J2465">
        <v>2003</v>
      </c>
      <c r="K2465" t="s">
        <v>2075</v>
      </c>
      <c r="L2465">
        <v>66</v>
      </c>
      <c r="M2465" t="s">
        <v>4284</v>
      </c>
      <c r="N2465" t="s">
        <v>914</v>
      </c>
      <c r="O2465" t="s">
        <v>915</v>
      </c>
      <c r="P2465" t="s">
        <v>916</v>
      </c>
      <c r="Q2465" t="s">
        <v>34</v>
      </c>
      <c r="R2465" t="s">
        <v>271</v>
      </c>
      <c r="S2465" t="s">
        <v>34</v>
      </c>
      <c r="T2465" t="s">
        <v>295</v>
      </c>
      <c r="U2465" t="s">
        <v>273</v>
      </c>
      <c r="V2465" t="s">
        <v>52</v>
      </c>
      <c r="W2465" t="s">
        <v>917</v>
      </c>
      <c r="X2465" t="s">
        <v>918</v>
      </c>
      <c r="Y2465" t="s">
        <v>42</v>
      </c>
    </row>
    <row r="2466" spans="1:25" x14ac:dyDescent="0.25">
      <c r="A2466">
        <v>10185</v>
      </c>
      <c r="B2466">
        <v>21</v>
      </c>
      <c r="C2466" t="s">
        <v>4292</v>
      </c>
      <c r="D2466">
        <v>3</v>
      </c>
      <c r="E2466" t="s">
        <v>4293</v>
      </c>
      <c r="F2466" t="s">
        <v>602</v>
      </c>
      <c r="G2466" t="s">
        <v>28</v>
      </c>
      <c r="H2466">
        <v>4</v>
      </c>
      <c r="I2466">
        <v>11</v>
      </c>
      <c r="J2466">
        <v>2003</v>
      </c>
      <c r="K2466" t="s">
        <v>2075</v>
      </c>
      <c r="L2466">
        <v>66</v>
      </c>
      <c r="M2466" t="s">
        <v>4284</v>
      </c>
      <c r="N2466" t="s">
        <v>582</v>
      </c>
      <c r="O2466" t="s">
        <v>583</v>
      </c>
      <c r="P2466" t="s">
        <v>584</v>
      </c>
      <c r="Q2466" t="s">
        <v>34</v>
      </c>
      <c r="R2466" t="s">
        <v>251</v>
      </c>
      <c r="S2466" t="s">
        <v>185</v>
      </c>
      <c r="T2466" t="s">
        <v>252</v>
      </c>
      <c r="U2466" t="s">
        <v>38</v>
      </c>
      <c r="V2466" t="s">
        <v>39</v>
      </c>
      <c r="W2466" t="s">
        <v>585</v>
      </c>
      <c r="X2466" t="s">
        <v>586</v>
      </c>
      <c r="Y2466" t="s">
        <v>42</v>
      </c>
    </row>
    <row r="2467" spans="1:25" x14ac:dyDescent="0.25">
      <c r="A2467">
        <v>10197</v>
      </c>
      <c r="B2467">
        <v>23</v>
      </c>
      <c r="C2467" t="s">
        <v>2775</v>
      </c>
      <c r="D2467">
        <v>9</v>
      </c>
      <c r="E2467" t="s">
        <v>4294</v>
      </c>
      <c r="F2467" t="s">
        <v>610</v>
      </c>
      <c r="G2467" t="s">
        <v>28</v>
      </c>
      <c r="H2467">
        <v>4</v>
      </c>
      <c r="I2467">
        <v>11</v>
      </c>
      <c r="J2467">
        <v>2003</v>
      </c>
      <c r="K2467" t="s">
        <v>2075</v>
      </c>
      <c r="L2467">
        <v>66</v>
      </c>
      <c r="M2467" t="s">
        <v>4284</v>
      </c>
      <c r="N2467" t="s">
        <v>611</v>
      </c>
      <c r="O2467" t="s">
        <v>612</v>
      </c>
      <c r="P2467" t="s">
        <v>613</v>
      </c>
      <c r="Q2467" t="s">
        <v>34</v>
      </c>
      <c r="R2467" t="s">
        <v>614</v>
      </c>
      <c r="S2467" t="s">
        <v>34</v>
      </c>
      <c r="T2467" t="s">
        <v>615</v>
      </c>
      <c r="U2467" t="s">
        <v>273</v>
      </c>
      <c r="V2467" t="s">
        <v>52</v>
      </c>
      <c r="W2467" t="s">
        <v>616</v>
      </c>
      <c r="X2467" t="s">
        <v>617</v>
      </c>
      <c r="Y2467" t="s">
        <v>42</v>
      </c>
    </row>
    <row r="2468" spans="1:25" x14ac:dyDescent="0.25">
      <c r="A2468">
        <v>10208</v>
      </c>
      <c r="B2468">
        <v>38</v>
      </c>
      <c r="C2468" t="s">
        <v>4295</v>
      </c>
      <c r="D2468">
        <v>3</v>
      </c>
      <c r="E2468" t="s">
        <v>4296</v>
      </c>
      <c r="F2468" t="s">
        <v>900</v>
      </c>
      <c r="G2468" t="s">
        <v>28</v>
      </c>
      <c r="H2468">
        <v>1</v>
      </c>
      <c r="I2468">
        <v>1</v>
      </c>
      <c r="J2468">
        <v>2004</v>
      </c>
      <c r="K2468" t="s">
        <v>2075</v>
      </c>
      <c r="L2468">
        <v>66</v>
      </c>
      <c r="M2468" t="s">
        <v>4284</v>
      </c>
      <c r="N2468" t="s">
        <v>338</v>
      </c>
      <c r="O2468" t="s">
        <v>339</v>
      </c>
      <c r="P2468" t="s">
        <v>340</v>
      </c>
      <c r="Q2468" t="s">
        <v>34</v>
      </c>
      <c r="R2468" t="s">
        <v>341</v>
      </c>
      <c r="S2468" t="s">
        <v>34</v>
      </c>
      <c r="T2468" t="s">
        <v>342</v>
      </c>
      <c r="U2468" t="s">
        <v>51</v>
      </c>
      <c r="V2468" t="s">
        <v>52</v>
      </c>
      <c r="W2468" t="s">
        <v>343</v>
      </c>
      <c r="X2468" t="s">
        <v>344</v>
      </c>
      <c r="Y2468" t="s">
        <v>42</v>
      </c>
    </row>
    <row r="2469" spans="1:25" x14ac:dyDescent="0.25">
      <c r="A2469">
        <v>10222</v>
      </c>
      <c r="B2469">
        <v>31</v>
      </c>
      <c r="C2469" t="s">
        <v>4297</v>
      </c>
      <c r="D2469">
        <v>15</v>
      </c>
      <c r="E2469" t="s">
        <v>4298</v>
      </c>
      <c r="F2469" t="s">
        <v>626</v>
      </c>
      <c r="G2469" t="s">
        <v>28</v>
      </c>
      <c r="H2469">
        <v>1</v>
      </c>
      <c r="I2469">
        <v>2</v>
      </c>
      <c r="J2469">
        <v>2004</v>
      </c>
      <c r="K2469" t="s">
        <v>2075</v>
      </c>
      <c r="L2469">
        <v>66</v>
      </c>
      <c r="M2469" t="s">
        <v>4284</v>
      </c>
      <c r="N2469" t="s">
        <v>627</v>
      </c>
      <c r="O2469" t="s">
        <v>628</v>
      </c>
      <c r="P2469" t="s">
        <v>629</v>
      </c>
      <c r="Q2469" t="s">
        <v>34</v>
      </c>
      <c r="R2469" t="s">
        <v>630</v>
      </c>
      <c r="S2469" t="s">
        <v>73</v>
      </c>
      <c r="T2469" t="s">
        <v>631</v>
      </c>
      <c r="U2469" t="s">
        <v>38</v>
      </c>
      <c r="V2469" t="s">
        <v>39</v>
      </c>
      <c r="W2469" t="s">
        <v>362</v>
      </c>
      <c r="X2469" t="s">
        <v>422</v>
      </c>
      <c r="Y2469" t="s">
        <v>42</v>
      </c>
    </row>
    <row r="2470" spans="1:25" x14ac:dyDescent="0.25">
      <c r="A2470">
        <v>10233</v>
      </c>
      <c r="B2470">
        <v>36</v>
      </c>
      <c r="C2470" t="s">
        <v>4282</v>
      </c>
      <c r="D2470">
        <v>3</v>
      </c>
      <c r="E2470" t="s">
        <v>4299</v>
      </c>
      <c r="F2470" t="s">
        <v>3368</v>
      </c>
      <c r="G2470" t="s">
        <v>28</v>
      </c>
      <c r="H2470">
        <v>1</v>
      </c>
      <c r="I2470">
        <v>3</v>
      </c>
      <c r="J2470">
        <v>2004</v>
      </c>
      <c r="K2470" t="s">
        <v>2075</v>
      </c>
      <c r="L2470">
        <v>66</v>
      </c>
      <c r="M2470" t="s">
        <v>4284</v>
      </c>
      <c r="N2470" t="s">
        <v>153</v>
      </c>
      <c r="O2470" t="s">
        <v>154</v>
      </c>
      <c r="P2470" t="s">
        <v>155</v>
      </c>
      <c r="Q2470" t="s">
        <v>34</v>
      </c>
      <c r="R2470" t="s">
        <v>156</v>
      </c>
      <c r="S2470" t="s">
        <v>157</v>
      </c>
      <c r="T2470" t="s">
        <v>158</v>
      </c>
      <c r="U2470" t="s">
        <v>38</v>
      </c>
      <c r="V2470" t="s">
        <v>39</v>
      </c>
      <c r="W2470" t="s">
        <v>84</v>
      </c>
      <c r="X2470" t="s">
        <v>159</v>
      </c>
      <c r="Y2470" t="s">
        <v>42</v>
      </c>
    </row>
    <row r="2471" spans="1:25" x14ac:dyDescent="0.25">
      <c r="A2471">
        <v>10248</v>
      </c>
      <c r="B2471">
        <v>36</v>
      </c>
      <c r="C2471" t="s">
        <v>4300</v>
      </c>
      <c r="D2471">
        <v>6</v>
      </c>
      <c r="E2471" t="s">
        <v>4301</v>
      </c>
      <c r="F2471" t="s">
        <v>633</v>
      </c>
      <c r="G2471" t="s">
        <v>591</v>
      </c>
      <c r="H2471">
        <v>2</v>
      </c>
      <c r="I2471">
        <v>5</v>
      </c>
      <c r="J2471">
        <v>2004</v>
      </c>
      <c r="K2471" t="s">
        <v>2075</v>
      </c>
      <c r="L2471">
        <v>66</v>
      </c>
      <c r="M2471" t="s">
        <v>4284</v>
      </c>
      <c r="N2471" t="s">
        <v>31</v>
      </c>
      <c r="O2471" t="s">
        <v>32</v>
      </c>
      <c r="P2471" t="s">
        <v>33</v>
      </c>
      <c r="Q2471" t="s">
        <v>34</v>
      </c>
      <c r="R2471" t="s">
        <v>35</v>
      </c>
      <c r="S2471" t="s">
        <v>36</v>
      </c>
      <c r="T2471" t="s">
        <v>37</v>
      </c>
      <c r="U2471" t="s">
        <v>38</v>
      </c>
      <c r="V2471" t="s">
        <v>39</v>
      </c>
      <c r="W2471" t="s">
        <v>40</v>
      </c>
      <c r="X2471" t="s">
        <v>41</v>
      </c>
      <c r="Y2471" t="s">
        <v>42</v>
      </c>
    </row>
    <row r="2472" spans="1:25" x14ac:dyDescent="0.25">
      <c r="A2472">
        <v>10261</v>
      </c>
      <c r="B2472">
        <v>34</v>
      </c>
      <c r="C2472" t="s">
        <v>4302</v>
      </c>
      <c r="D2472">
        <v>4</v>
      </c>
      <c r="E2472" t="s">
        <v>4303</v>
      </c>
      <c r="F2472" t="s">
        <v>635</v>
      </c>
      <c r="G2472" t="s">
        <v>28</v>
      </c>
      <c r="H2472">
        <v>2</v>
      </c>
      <c r="I2472">
        <v>6</v>
      </c>
      <c r="J2472">
        <v>2004</v>
      </c>
      <c r="K2472" t="s">
        <v>2075</v>
      </c>
      <c r="L2472">
        <v>66</v>
      </c>
      <c r="M2472" t="s">
        <v>4284</v>
      </c>
      <c r="N2472" t="s">
        <v>458</v>
      </c>
      <c r="O2472" t="s">
        <v>459</v>
      </c>
      <c r="P2472" t="s">
        <v>460</v>
      </c>
      <c r="Q2472" t="s">
        <v>34</v>
      </c>
      <c r="R2472" t="s">
        <v>461</v>
      </c>
      <c r="S2472" t="s">
        <v>462</v>
      </c>
      <c r="T2472" t="s">
        <v>463</v>
      </c>
      <c r="U2472" t="s">
        <v>353</v>
      </c>
      <c r="V2472" t="s">
        <v>39</v>
      </c>
      <c r="W2472" t="s">
        <v>464</v>
      </c>
      <c r="X2472" t="s">
        <v>465</v>
      </c>
      <c r="Y2472" t="s">
        <v>42</v>
      </c>
    </row>
    <row r="2473" spans="1:25" x14ac:dyDescent="0.25">
      <c r="A2473">
        <v>10273</v>
      </c>
      <c r="B2473">
        <v>21</v>
      </c>
      <c r="C2473" t="s">
        <v>4304</v>
      </c>
      <c r="D2473">
        <v>7</v>
      </c>
      <c r="E2473" t="s">
        <v>4305</v>
      </c>
      <c r="F2473" t="s">
        <v>637</v>
      </c>
      <c r="G2473" t="s">
        <v>28</v>
      </c>
      <c r="H2473">
        <v>3</v>
      </c>
      <c r="I2473">
        <v>7</v>
      </c>
      <c r="J2473">
        <v>2004</v>
      </c>
      <c r="K2473" t="s">
        <v>2075</v>
      </c>
      <c r="L2473">
        <v>66</v>
      </c>
      <c r="M2473" t="s">
        <v>4284</v>
      </c>
      <c r="N2473" t="s">
        <v>638</v>
      </c>
      <c r="O2473" t="s">
        <v>639</v>
      </c>
      <c r="P2473" t="s">
        <v>640</v>
      </c>
      <c r="Q2473" t="s">
        <v>34</v>
      </c>
      <c r="R2473" t="s">
        <v>641</v>
      </c>
      <c r="S2473" t="s">
        <v>34</v>
      </c>
      <c r="T2473" t="s">
        <v>642</v>
      </c>
      <c r="U2473" t="s">
        <v>643</v>
      </c>
      <c r="V2473" t="s">
        <v>52</v>
      </c>
      <c r="W2473" t="s">
        <v>644</v>
      </c>
      <c r="X2473" t="s">
        <v>645</v>
      </c>
      <c r="Y2473" t="s">
        <v>42</v>
      </c>
    </row>
    <row r="2474" spans="1:25" x14ac:dyDescent="0.25">
      <c r="A2474">
        <v>10283</v>
      </c>
      <c r="B2474">
        <v>45</v>
      </c>
      <c r="C2474" t="s">
        <v>4306</v>
      </c>
      <c r="D2474">
        <v>9</v>
      </c>
      <c r="E2474" t="s">
        <v>4307</v>
      </c>
      <c r="F2474" t="s">
        <v>647</v>
      </c>
      <c r="G2474" t="s">
        <v>28</v>
      </c>
      <c r="H2474">
        <v>3</v>
      </c>
      <c r="I2474">
        <v>8</v>
      </c>
      <c r="J2474">
        <v>2004</v>
      </c>
      <c r="K2474" t="s">
        <v>2075</v>
      </c>
      <c r="L2474">
        <v>66</v>
      </c>
      <c r="M2474" t="s">
        <v>4284</v>
      </c>
      <c r="N2474" t="s">
        <v>648</v>
      </c>
      <c r="O2474" t="s">
        <v>649</v>
      </c>
      <c r="P2474" t="s">
        <v>650</v>
      </c>
      <c r="Q2474" t="s">
        <v>34</v>
      </c>
      <c r="R2474" t="s">
        <v>651</v>
      </c>
      <c r="S2474" t="s">
        <v>351</v>
      </c>
      <c r="T2474" t="s">
        <v>652</v>
      </c>
      <c r="U2474" t="s">
        <v>353</v>
      </c>
      <c r="V2474" t="s">
        <v>39</v>
      </c>
      <c r="W2474" t="s">
        <v>653</v>
      </c>
      <c r="X2474" t="s">
        <v>264</v>
      </c>
      <c r="Y2474" t="s">
        <v>65</v>
      </c>
    </row>
    <row r="2475" spans="1:25" x14ac:dyDescent="0.25">
      <c r="A2475">
        <v>10295</v>
      </c>
      <c r="B2475">
        <v>26</v>
      </c>
      <c r="C2475" t="s">
        <v>4289</v>
      </c>
      <c r="D2475">
        <v>4</v>
      </c>
      <c r="E2475" t="s">
        <v>4308</v>
      </c>
      <c r="F2475" t="s">
        <v>655</v>
      </c>
      <c r="G2475" t="s">
        <v>28</v>
      </c>
      <c r="H2475">
        <v>3</v>
      </c>
      <c r="I2475">
        <v>9</v>
      </c>
      <c r="J2475">
        <v>2004</v>
      </c>
      <c r="K2475" t="s">
        <v>2075</v>
      </c>
      <c r="L2475">
        <v>66</v>
      </c>
      <c r="M2475" t="s">
        <v>4284</v>
      </c>
      <c r="N2475" t="s">
        <v>656</v>
      </c>
      <c r="O2475" t="s">
        <v>657</v>
      </c>
      <c r="P2475" t="s">
        <v>658</v>
      </c>
      <c r="Q2475" t="s">
        <v>34</v>
      </c>
      <c r="R2475" t="s">
        <v>659</v>
      </c>
      <c r="S2475" t="s">
        <v>185</v>
      </c>
      <c r="T2475" t="s">
        <v>660</v>
      </c>
      <c r="U2475" t="s">
        <v>38</v>
      </c>
      <c r="V2475" t="s">
        <v>39</v>
      </c>
      <c r="W2475" t="s">
        <v>661</v>
      </c>
      <c r="X2475" t="s">
        <v>94</v>
      </c>
      <c r="Y2475" t="s">
        <v>42</v>
      </c>
    </row>
    <row r="2476" spans="1:25" x14ac:dyDescent="0.25">
      <c r="A2476">
        <v>10306</v>
      </c>
      <c r="B2476">
        <v>50</v>
      </c>
      <c r="C2476" t="s">
        <v>4292</v>
      </c>
      <c r="D2476">
        <v>3</v>
      </c>
      <c r="E2476" t="s">
        <v>4309</v>
      </c>
      <c r="F2476" t="s">
        <v>663</v>
      </c>
      <c r="G2476" t="s">
        <v>28</v>
      </c>
      <c r="H2476">
        <v>4</v>
      </c>
      <c r="I2476">
        <v>10</v>
      </c>
      <c r="J2476">
        <v>2004</v>
      </c>
      <c r="K2476" t="s">
        <v>2075</v>
      </c>
      <c r="L2476">
        <v>66</v>
      </c>
      <c r="M2476" t="s">
        <v>4284</v>
      </c>
      <c r="N2476" t="s">
        <v>927</v>
      </c>
      <c r="O2476" t="s">
        <v>928</v>
      </c>
      <c r="P2476" t="s">
        <v>929</v>
      </c>
      <c r="Q2476" t="s">
        <v>34</v>
      </c>
      <c r="R2476" t="s">
        <v>930</v>
      </c>
      <c r="S2476" t="s">
        <v>34</v>
      </c>
      <c r="T2476" t="s">
        <v>931</v>
      </c>
      <c r="U2476" t="s">
        <v>262</v>
      </c>
      <c r="V2476" t="s">
        <v>52</v>
      </c>
      <c r="W2476" t="s">
        <v>932</v>
      </c>
      <c r="X2476" t="s">
        <v>137</v>
      </c>
      <c r="Y2476" t="s">
        <v>42</v>
      </c>
    </row>
    <row r="2477" spans="1:25" x14ac:dyDescent="0.25">
      <c r="A2477">
        <v>10315</v>
      </c>
      <c r="B2477">
        <v>41</v>
      </c>
      <c r="C2477" t="s">
        <v>4302</v>
      </c>
      <c r="D2477">
        <v>2</v>
      </c>
      <c r="E2477" t="s">
        <v>4310</v>
      </c>
      <c r="F2477" t="s">
        <v>2592</v>
      </c>
      <c r="G2477" t="s">
        <v>28</v>
      </c>
      <c r="H2477">
        <v>4</v>
      </c>
      <c r="I2477">
        <v>10</v>
      </c>
      <c r="J2477">
        <v>2004</v>
      </c>
      <c r="K2477" t="s">
        <v>2075</v>
      </c>
      <c r="L2477">
        <v>66</v>
      </c>
      <c r="M2477" t="s">
        <v>4284</v>
      </c>
      <c r="N2477" t="s">
        <v>172</v>
      </c>
      <c r="O2477" t="s">
        <v>173</v>
      </c>
      <c r="P2477" t="s">
        <v>174</v>
      </c>
      <c r="Q2477" t="s">
        <v>34</v>
      </c>
      <c r="R2477" t="s">
        <v>175</v>
      </c>
      <c r="S2477" t="s">
        <v>34</v>
      </c>
      <c r="T2477" t="s">
        <v>176</v>
      </c>
      <c r="U2477" t="s">
        <v>51</v>
      </c>
      <c r="V2477" t="s">
        <v>52</v>
      </c>
      <c r="W2477" t="s">
        <v>177</v>
      </c>
      <c r="X2477" t="s">
        <v>178</v>
      </c>
      <c r="Y2477" t="s">
        <v>42</v>
      </c>
    </row>
    <row r="2478" spans="1:25" x14ac:dyDescent="0.25">
      <c r="A2478">
        <v>10326</v>
      </c>
      <c r="B2478">
        <v>39</v>
      </c>
      <c r="C2478" t="s">
        <v>4286</v>
      </c>
      <c r="D2478">
        <v>1</v>
      </c>
      <c r="E2478" t="s">
        <v>4311</v>
      </c>
      <c r="F2478" t="s">
        <v>2271</v>
      </c>
      <c r="G2478" t="s">
        <v>28</v>
      </c>
      <c r="H2478">
        <v>4</v>
      </c>
      <c r="I2478">
        <v>11</v>
      </c>
      <c r="J2478">
        <v>2004</v>
      </c>
      <c r="K2478" t="s">
        <v>2075</v>
      </c>
      <c r="L2478">
        <v>66</v>
      </c>
      <c r="M2478" t="s">
        <v>4284</v>
      </c>
      <c r="N2478" t="s">
        <v>282</v>
      </c>
      <c r="O2478" t="s">
        <v>283</v>
      </c>
      <c r="P2478" t="s">
        <v>284</v>
      </c>
      <c r="Q2478" t="s">
        <v>34</v>
      </c>
      <c r="R2478" t="s">
        <v>285</v>
      </c>
      <c r="S2478" t="s">
        <v>34</v>
      </c>
      <c r="T2478" t="s">
        <v>286</v>
      </c>
      <c r="U2478" t="s">
        <v>287</v>
      </c>
      <c r="V2478" t="s">
        <v>52</v>
      </c>
      <c r="W2478" t="s">
        <v>288</v>
      </c>
      <c r="X2478" t="s">
        <v>289</v>
      </c>
      <c r="Y2478" t="s">
        <v>42</v>
      </c>
    </row>
    <row r="2479" spans="1:25" x14ac:dyDescent="0.25">
      <c r="A2479">
        <v>10339</v>
      </c>
      <c r="B2479">
        <v>22</v>
      </c>
      <c r="C2479" t="s">
        <v>77</v>
      </c>
      <c r="D2479">
        <v>5</v>
      </c>
      <c r="E2479" t="s">
        <v>4312</v>
      </c>
      <c r="F2479" t="s">
        <v>519</v>
      </c>
      <c r="G2479" t="s">
        <v>28</v>
      </c>
      <c r="H2479">
        <v>4</v>
      </c>
      <c r="I2479">
        <v>11</v>
      </c>
      <c r="J2479">
        <v>2004</v>
      </c>
      <c r="K2479" t="s">
        <v>2075</v>
      </c>
      <c r="L2479">
        <v>66</v>
      </c>
      <c r="M2479" t="s">
        <v>4284</v>
      </c>
      <c r="N2479" t="s">
        <v>380</v>
      </c>
      <c r="O2479" t="s">
        <v>381</v>
      </c>
      <c r="P2479" t="s">
        <v>382</v>
      </c>
      <c r="Q2479" t="s">
        <v>34</v>
      </c>
      <c r="R2479" t="s">
        <v>383</v>
      </c>
      <c r="S2479" t="s">
        <v>384</v>
      </c>
      <c r="T2479" t="s">
        <v>385</v>
      </c>
      <c r="U2479" t="s">
        <v>307</v>
      </c>
      <c r="V2479" t="s">
        <v>307</v>
      </c>
      <c r="W2479" t="s">
        <v>386</v>
      </c>
      <c r="X2479" t="s">
        <v>387</v>
      </c>
      <c r="Y2479" t="s">
        <v>42</v>
      </c>
    </row>
    <row r="2480" spans="1:25" x14ac:dyDescent="0.25">
      <c r="A2480">
        <v>10350</v>
      </c>
      <c r="B2480">
        <v>46</v>
      </c>
      <c r="C2480" t="s">
        <v>550</v>
      </c>
      <c r="D2480">
        <v>11</v>
      </c>
      <c r="E2480" t="s">
        <v>4313</v>
      </c>
      <c r="F2480" t="s">
        <v>682</v>
      </c>
      <c r="G2480" t="s">
        <v>28</v>
      </c>
      <c r="H2480">
        <v>4</v>
      </c>
      <c r="I2480">
        <v>12</v>
      </c>
      <c r="J2480">
        <v>2004</v>
      </c>
      <c r="K2480" t="s">
        <v>2075</v>
      </c>
      <c r="L2480">
        <v>66</v>
      </c>
      <c r="M2480" t="s">
        <v>4284</v>
      </c>
      <c r="N2480" t="s">
        <v>268</v>
      </c>
      <c r="O2480" t="s">
        <v>269</v>
      </c>
      <c r="P2480" t="s">
        <v>270</v>
      </c>
      <c r="Q2480" t="s">
        <v>34</v>
      </c>
      <c r="R2480" t="s">
        <v>271</v>
      </c>
      <c r="S2480" t="s">
        <v>34</v>
      </c>
      <c r="T2480" t="s">
        <v>272</v>
      </c>
      <c r="U2480" t="s">
        <v>273</v>
      </c>
      <c r="V2480" t="s">
        <v>52</v>
      </c>
      <c r="W2480" t="s">
        <v>274</v>
      </c>
      <c r="X2480" t="s">
        <v>275</v>
      </c>
      <c r="Y2480" t="s">
        <v>65</v>
      </c>
    </row>
    <row r="2481" spans="1:25" x14ac:dyDescent="0.25">
      <c r="A2481">
        <v>10373</v>
      </c>
      <c r="B2481">
        <v>44</v>
      </c>
      <c r="C2481" t="s">
        <v>77</v>
      </c>
      <c r="D2481">
        <v>14</v>
      </c>
      <c r="E2481" t="s">
        <v>4314</v>
      </c>
      <c r="F2481" t="s">
        <v>687</v>
      </c>
      <c r="G2481" t="s">
        <v>28</v>
      </c>
      <c r="H2481">
        <v>1</v>
      </c>
      <c r="I2481">
        <v>1</v>
      </c>
      <c r="J2481">
        <v>2005</v>
      </c>
      <c r="K2481" t="s">
        <v>2075</v>
      </c>
      <c r="L2481">
        <v>66</v>
      </c>
      <c r="M2481" t="s">
        <v>4284</v>
      </c>
      <c r="N2481" t="s">
        <v>688</v>
      </c>
      <c r="O2481" t="s">
        <v>689</v>
      </c>
      <c r="P2481" t="s">
        <v>690</v>
      </c>
      <c r="Q2481" t="s">
        <v>34</v>
      </c>
      <c r="R2481" t="s">
        <v>691</v>
      </c>
      <c r="S2481" t="s">
        <v>34</v>
      </c>
      <c r="T2481" t="s">
        <v>692</v>
      </c>
      <c r="U2481" t="s">
        <v>196</v>
      </c>
      <c r="V2481" t="s">
        <v>52</v>
      </c>
      <c r="W2481" t="s">
        <v>693</v>
      </c>
      <c r="X2481" t="s">
        <v>694</v>
      </c>
      <c r="Y2481" t="s">
        <v>65</v>
      </c>
    </row>
    <row r="2482" spans="1:25" x14ac:dyDescent="0.25">
      <c r="A2482">
        <v>10385</v>
      </c>
      <c r="B2482">
        <v>25</v>
      </c>
      <c r="C2482" t="s">
        <v>4315</v>
      </c>
      <c r="D2482">
        <v>1</v>
      </c>
      <c r="E2482" t="s">
        <v>4316</v>
      </c>
      <c r="F2482" t="s">
        <v>3584</v>
      </c>
      <c r="G2482" t="s">
        <v>28</v>
      </c>
      <c r="H2482">
        <v>1</v>
      </c>
      <c r="I2482">
        <v>2</v>
      </c>
      <c r="J2482">
        <v>2005</v>
      </c>
      <c r="K2482" t="s">
        <v>2075</v>
      </c>
      <c r="L2482">
        <v>66</v>
      </c>
      <c r="M2482" t="s">
        <v>4284</v>
      </c>
      <c r="N2482" t="s">
        <v>417</v>
      </c>
      <c r="O2482" t="s">
        <v>418</v>
      </c>
      <c r="P2482" t="s">
        <v>419</v>
      </c>
      <c r="Q2482" t="s">
        <v>34</v>
      </c>
      <c r="R2482" t="s">
        <v>420</v>
      </c>
      <c r="S2482" t="s">
        <v>73</v>
      </c>
      <c r="T2482" t="s">
        <v>167</v>
      </c>
      <c r="U2482" t="s">
        <v>38</v>
      </c>
      <c r="V2482" t="s">
        <v>39</v>
      </c>
      <c r="W2482" t="s">
        <v>421</v>
      </c>
      <c r="X2482" t="s">
        <v>422</v>
      </c>
      <c r="Y2482" t="s">
        <v>42</v>
      </c>
    </row>
    <row r="2483" spans="1:25" x14ac:dyDescent="0.25">
      <c r="A2483">
        <v>10396</v>
      </c>
      <c r="B2483">
        <v>39</v>
      </c>
      <c r="C2483" t="s">
        <v>4317</v>
      </c>
      <c r="D2483">
        <v>1</v>
      </c>
      <c r="E2483" t="s">
        <v>4318</v>
      </c>
      <c r="F2483" t="s">
        <v>1124</v>
      </c>
      <c r="G2483" t="s">
        <v>28</v>
      </c>
      <c r="H2483">
        <v>1</v>
      </c>
      <c r="I2483">
        <v>3</v>
      </c>
      <c r="J2483">
        <v>2005</v>
      </c>
      <c r="K2483" t="s">
        <v>2075</v>
      </c>
      <c r="L2483">
        <v>66</v>
      </c>
      <c r="M2483" t="s">
        <v>4284</v>
      </c>
      <c r="N2483" t="s">
        <v>417</v>
      </c>
      <c r="O2483" t="s">
        <v>418</v>
      </c>
      <c r="P2483" t="s">
        <v>419</v>
      </c>
      <c r="Q2483" t="s">
        <v>34</v>
      </c>
      <c r="R2483" t="s">
        <v>420</v>
      </c>
      <c r="S2483" t="s">
        <v>73</v>
      </c>
      <c r="T2483" t="s">
        <v>167</v>
      </c>
      <c r="U2483" t="s">
        <v>38</v>
      </c>
      <c r="V2483" t="s">
        <v>39</v>
      </c>
      <c r="W2483" t="s">
        <v>421</v>
      </c>
      <c r="X2483" t="s">
        <v>422</v>
      </c>
      <c r="Y2483" t="s">
        <v>42</v>
      </c>
    </row>
    <row r="2484" spans="1:25" x14ac:dyDescent="0.25">
      <c r="A2484">
        <v>10414</v>
      </c>
      <c r="B2484">
        <v>37</v>
      </c>
      <c r="C2484" t="s">
        <v>4300</v>
      </c>
      <c r="D2484">
        <v>6</v>
      </c>
      <c r="E2484" t="s">
        <v>4319</v>
      </c>
      <c r="F2484" t="s">
        <v>707</v>
      </c>
      <c r="G2484" t="s">
        <v>708</v>
      </c>
      <c r="H2484">
        <v>2</v>
      </c>
      <c r="I2484">
        <v>5</v>
      </c>
      <c r="J2484">
        <v>2005</v>
      </c>
      <c r="K2484" t="s">
        <v>2075</v>
      </c>
      <c r="L2484">
        <v>66</v>
      </c>
      <c r="M2484" t="s">
        <v>4284</v>
      </c>
      <c r="N2484" t="s">
        <v>656</v>
      </c>
      <c r="O2484" t="s">
        <v>657</v>
      </c>
      <c r="P2484" t="s">
        <v>658</v>
      </c>
      <c r="Q2484" t="s">
        <v>34</v>
      </c>
      <c r="R2484" t="s">
        <v>659</v>
      </c>
      <c r="S2484" t="s">
        <v>185</v>
      </c>
      <c r="T2484" t="s">
        <v>660</v>
      </c>
      <c r="U2484" t="s">
        <v>38</v>
      </c>
      <c r="V2484" t="s">
        <v>39</v>
      </c>
      <c r="W2484" t="s">
        <v>661</v>
      </c>
      <c r="X2484" t="s">
        <v>94</v>
      </c>
      <c r="Y2484" t="s">
        <v>42</v>
      </c>
    </row>
    <row r="2485" spans="1:25" x14ac:dyDescent="0.25">
      <c r="A2485">
        <v>10106</v>
      </c>
      <c r="B2485">
        <v>31</v>
      </c>
      <c r="C2485" t="s">
        <v>77</v>
      </c>
      <c r="D2485">
        <v>7</v>
      </c>
      <c r="E2485" t="s">
        <v>4320</v>
      </c>
      <c r="F2485" t="s">
        <v>1501</v>
      </c>
      <c r="G2485" t="s">
        <v>28</v>
      </c>
      <c r="H2485">
        <v>1</v>
      </c>
      <c r="I2485">
        <v>2</v>
      </c>
      <c r="J2485">
        <v>2003</v>
      </c>
      <c r="K2485" t="s">
        <v>1502</v>
      </c>
      <c r="L2485">
        <v>91</v>
      </c>
      <c r="M2485" t="s">
        <v>4321</v>
      </c>
      <c r="N2485" t="s">
        <v>1369</v>
      </c>
      <c r="O2485" t="s">
        <v>1370</v>
      </c>
      <c r="P2485" t="s">
        <v>1371</v>
      </c>
      <c r="Q2485" t="s">
        <v>34</v>
      </c>
      <c r="R2485" t="s">
        <v>1372</v>
      </c>
      <c r="S2485" t="s">
        <v>34</v>
      </c>
      <c r="T2485" t="s">
        <v>1373</v>
      </c>
      <c r="U2485" t="s">
        <v>396</v>
      </c>
      <c r="V2485" t="s">
        <v>52</v>
      </c>
      <c r="W2485" t="s">
        <v>1374</v>
      </c>
      <c r="X2485" t="s">
        <v>1375</v>
      </c>
      <c r="Y2485" t="s">
        <v>65</v>
      </c>
    </row>
    <row r="2486" spans="1:25" x14ac:dyDescent="0.25">
      <c r="A2486">
        <v>10120</v>
      </c>
      <c r="B2486">
        <v>47</v>
      </c>
      <c r="C2486" t="s">
        <v>3248</v>
      </c>
      <c r="D2486">
        <v>13</v>
      </c>
      <c r="E2486" t="s">
        <v>4322</v>
      </c>
      <c r="F2486" t="s">
        <v>474</v>
      </c>
      <c r="G2486" t="s">
        <v>28</v>
      </c>
      <c r="H2486">
        <v>2</v>
      </c>
      <c r="I2486">
        <v>4</v>
      </c>
      <c r="J2486">
        <v>2003</v>
      </c>
      <c r="K2486" t="s">
        <v>1502</v>
      </c>
      <c r="L2486">
        <v>91</v>
      </c>
      <c r="M2486" t="s">
        <v>4321</v>
      </c>
      <c r="N2486" t="s">
        <v>132</v>
      </c>
      <c r="O2486" t="s">
        <v>133</v>
      </c>
      <c r="P2486" t="s">
        <v>134</v>
      </c>
      <c r="Q2486" t="s">
        <v>135</v>
      </c>
      <c r="R2486" t="s">
        <v>136</v>
      </c>
      <c r="S2486" t="s">
        <v>137</v>
      </c>
      <c r="T2486" t="s">
        <v>138</v>
      </c>
      <c r="U2486" t="s">
        <v>139</v>
      </c>
      <c r="V2486" t="s">
        <v>140</v>
      </c>
      <c r="W2486" t="s">
        <v>141</v>
      </c>
      <c r="X2486" t="s">
        <v>142</v>
      </c>
      <c r="Y2486" t="s">
        <v>65</v>
      </c>
    </row>
    <row r="2487" spans="1:25" x14ac:dyDescent="0.25">
      <c r="A2487">
        <v>10133</v>
      </c>
      <c r="B2487">
        <v>24</v>
      </c>
      <c r="C2487" t="s">
        <v>4323</v>
      </c>
      <c r="D2487">
        <v>8</v>
      </c>
      <c r="E2487" t="s">
        <v>4324</v>
      </c>
      <c r="F2487" t="s">
        <v>1850</v>
      </c>
      <c r="G2487" t="s">
        <v>28</v>
      </c>
      <c r="H2487">
        <v>2</v>
      </c>
      <c r="I2487">
        <v>6</v>
      </c>
      <c r="J2487">
        <v>2003</v>
      </c>
      <c r="K2487" t="s">
        <v>1502</v>
      </c>
      <c r="L2487">
        <v>91</v>
      </c>
      <c r="M2487" t="s">
        <v>4321</v>
      </c>
      <c r="N2487" t="s">
        <v>268</v>
      </c>
      <c r="O2487" t="s">
        <v>269</v>
      </c>
      <c r="P2487" t="s">
        <v>270</v>
      </c>
      <c r="Q2487" t="s">
        <v>34</v>
      </c>
      <c r="R2487" t="s">
        <v>271</v>
      </c>
      <c r="S2487" t="s">
        <v>34</v>
      </c>
      <c r="T2487" t="s">
        <v>272</v>
      </c>
      <c r="U2487" t="s">
        <v>273</v>
      </c>
      <c r="V2487" t="s">
        <v>52</v>
      </c>
      <c r="W2487" t="s">
        <v>274</v>
      </c>
      <c r="X2487" t="s">
        <v>275</v>
      </c>
      <c r="Y2487" t="s">
        <v>42</v>
      </c>
    </row>
    <row r="2488" spans="1:25" x14ac:dyDescent="0.25">
      <c r="A2488">
        <v>10143</v>
      </c>
      <c r="B2488">
        <v>36</v>
      </c>
      <c r="C2488" t="s">
        <v>77</v>
      </c>
      <c r="D2488">
        <v>2</v>
      </c>
      <c r="E2488" t="s">
        <v>4325</v>
      </c>
      <c r="F2488" t="s">
        <v>581</v>
      </c>
      <c r="G2488" t="s">
        <v>28</v>
      </c>
      <c r="H2488">
        <v>3</v>
      </c>
      <c r="I2488">
        <v>8</v>
      </c>
      <c r="J2488">
        <v>2003</v>
      </c>
      <c r="K2488" t="s">
        <v>1502</v>
      </c>
      <c r="L2488">
        <v>91</v>
      </c>
      <c r="M2488" t="s">
        <v>4321</v>
      </c>
      <c r="N2488" t="s">
        <v>582</v>
      </c>
      <c r="O2488" t="s">
        <v>583</v>
      </c>
      <c r="P2488" t="s">
        <v>584</v>
      </c>
      <c r="Q2488" t="s">
        <v>34</v>
      </c>
      <c r="R2488" t="s">
        <v>251</v>
      </c>
      <c r="S2488" t="s">
        <v>185</v>
      </c>
      <c r="T2488" t="s">
        <v>252</v>
      </c>
      <c r="U2488" t="s">
        <v>38</v>
      </c>
      <c r="V2488" t="s">
        <v>39</v>
      </c>
      <c r="W2488" t="s">
        <v>585</v>
      </c>
      <c r="X2488" t="s">
        <v>586</v>
      </c>
      <c r="Y2488" t="s">
        <v>65</v>
      </c>
    </row>
    <row r="2489" spans="1:25" x14ac:dyDescent="0.25">
      <c r="A2489">
        <v>10156</v>
      </c>
      <c r="B2489">
        <v>48</v>
      </c>
      <c r="C2489" t="s">
        <v>77</v>
      </c>
      <c r="D2489">
        <v>2</v>
      </c>
      <c r="E2489" t="s">
        <v>4326</v>
      </c>
      <c r="F2489" t="s">
        <v>4144</v>
      </c>
      <c r="G2489" t="s">
        <v>28</v>
      </c>
      <c r="H2489">
        <v>4</v>
      </c>
      <c r="I2489">
        <v>10</v>
      </c>
      <c r="J2489">
        <v>2003</v>
      </c>
      <c r="K2489" t="s">
        <v>1502</v>
      </c>
      <c r="L2489">
        <v>91</v>
      </c>
      <c r="M2489" t="s">
        <v>4321</v>
      </c>
      <c r="N2489" t="s">
        <v>268</v>
      </c>
      <c r="O2489" t="s">
        <v>269</v>
      </c>
      <c r="P2489" t="s">
        <v>270</v>
      </c>
      <c r="Q2489" t="s">
        <v>34</v>
      </c>
      <c r="R2489" t="s">
        <v>271</v>
      </c>
      <c r="S2489" t="s">
        <v>34</v>
      </c>
      <c r="T2489" t="s">
        <v>272</v>
      </c>
      <c r="U2489" t="s">
        <v>273</v>
      </c>
      <c r="V2489" t="s">
        <v>52</v>
      </c>
      <c r="W2489" t="s">
        <v>274</v>
      </c>
      <c r="X2489" t="s">
        <v>275</v>
      </c>
      <c r="Y2489" t="s">
        <v>65</v>
      </c>
    </row>
    <row r="2490" spans="1:25" x14ac:dyDescent="0.25">
      <c r="A2490">
        <v>10168</v>
      </c>
      <c r="B2490">
        <v>28</v>
      </c>
      <c r="C2490" t="s">
        <v>3286</v>
      </c>
      <c r="D2490">
        <v>14</v>
      </c>
      <c r="E2490" t="s">
        <v>3287</v>
      </c>
      <c r="F2490" t="s">
        <v>87</v>
      </c>
      <c r="G2490" t="s">
        <v>28</v>
      </c>
      <c r="H2490">
        <v>4</v>
      </c>
      <c r="I2490">
        <v>10</v>
      </c>
      <c r="J2490">
        <v>2003</v>
      </c>
      <c r="K2490" t="s">
        <v>1502</v>
      </c>
      <c r="L2490">
        <v>91</v>
      </c>
      <c r="M2490" t="s">
        <v>4321</v>
      </c>
      <c r="N2490" t="s">
        <v>88</v>
      </c>
      <c r="O2490" t="s">
        <v>89</v>
      </c>
      <c r="P2490" t="s">
        <v>90</v>
      </c>
      <c r="Q2490" t="s">
        <v>34</v>
      </c>
      <c r="R2490" t="s">
        <v>91</v>
      </c>
      <c r="S2490" t="s">
        <v>73</v>
      </c>
      <c r="T2490" t="s">
        <v>92</v>
      </c>
      <c r="U2490" t="s">
        <v>38</v>
      </c>
      <c r="V2490" t="s">
        <v>39</v>
      </c>
      <c r="W2490" t="s">
        <v>93</v>
      </c>
      <c r="X2490" t="s">
        <v>94</v>
      </c>
      <c r="Y2490" t="s">
        <v>42</v>
      </c>
    </row>
    <row r="2491" spans="1:25" x14ac:dyDescent="0.25">
      <c r="A2491">
        <v>10199</v>
      </c>
      <c r="B2491">
        <v>48</v>
      </c>
      <c r="C2491" t="s">
        <v>4327</v>
      </c>
      <c r="D2491">
        <v>2</v>
      </c>
      <c r="E2491" t="s">
        <v>4328</v>
      </c>
      <c r="F2491" t="s">
        <v>117</v>
      </c>
      <c r="G2491" t="s">
        <v>28</v>
      </c>
      <c r="H2491">
        <v>4</v>
      </c>
      <c r="I2491">
        <v>12</v>
      </c>
      <c r="J2491">
        <v>2003</v>
      </c>
      <c r="K2491" t="s">
        <v>1502</v>
      </c>
      <c r="L2491">
        <v>91</v>
      </c>
      <c r="M2491" t="s">
        <v>4321</v>
      </c>
      <c r="N2491" t="s">
        <v>358</v>
      </c>
      <c r="O2491" t="s">
        <v>359</v>
      </c>
      <c r="P2491" t="s">
        <v>360</v>
      </c>
      <c r="Q2491" t="s">
        <v>34</v>
      </c>
      <c r="R2491" t="s">
        <v>361</v>
      </c>
      <c r="S2491" t="s">
        <v>73</v>
      </c>
      <c r="T2491" t="s">
        <v>158</v>
      </c>
      <c r="U2491" t="s">
        <v>38</v>
      </c>
      <c r="V2491" t="s">
        <v>39</v>
      </c>
      <c r="W2491" t="s">
        <v>362</v>
      </c>
      <c r="X2491" t="s">
        <v>363</v>
      </c>
      <c r="Y2491" t="s">
        <v>65</v>
      </c>
    </row>
    <row r="2492" spans="1:25" x14ac:dyDescent="0.25">
      <c r="A2492">
        <v>10210</v>
      </c>
      <c r="B2492">
        <v>21</v>
      </c>
      <c r="C2492" t="s">
        <v>4329</v>
      </c>
      <c r="D2492">
        <v>12</v>
      </c>
      <c r="E2492" t="s">
        <v>4330</v>
      </c>
      <c r="F2492" t="s">
        <v>483</v>
      </c>
      <c r="G2492" t="s">
        <v>28</v>
      </c>
      <c r="H2492">
        <v>1</v>
      </c>
      <c r="I2492">
        <v>1</v>
      </c>
      <c r="J2492">
        <v>2004</v>
      </c>
      <c r="K2492" t="s">
        <v>1502</v>
      </c>
      <c r="L2492">
        <v>91</v>
      </c>
      <c r="M2492" t="s">
        <v>4321</v>
      </c>
      <c r="N2492" t="s">
        <v>484</v>
      </c>
      <c r="O2492" t="s">
        <v>485</v>
      </c>
      <c r="P2492" t="s">
        <v>486</v>
      </c>
      <c r="Q2492" t="s">
        <v>34</v>
      </c>
      <c r="R2492" t="s">
        <v>487</v>
      </c>
      <c r="S2492" t="s">
        <v>487</v>
      </c>
      <c r="T2492" t="s">
        <v>488</v>
      </c>
      <c r="U2492" t="s">
        <v>307</v>
      </c>
      <c r="V2492" t="s">
        <v>307</v>
      </c>
      <c r="W2492" t="s">
        <v>489</v>
      </c>
      <c r="X2492" t="s">
        <v>490</v>
      </c>
      <c r="Y2492" t="s">
        <v>42</v>
      </c>
    </row>
    <row r="2493" spans="1:25" x14ac:dyDescent="0.25">
      <c r="A2493">
        <v>10223</v>
      </c>
      <c r="B2493">
        <v>25</v>
      </c>
      <c r="C2493" t="s">
        <v>77</v>
      </c>
      <c r="D2493">
        <v>14</v>
      </c>
      <c r="E2493" t="s">
        <v>4331</v>
      </c>
      <c r="F2493" t="s">
        <v>131</v>
      </c>
      <c r="G2493" t="s">
        <v>28</v>
      </c>
      <c r="H2493">
        <v>1</v>
      </c>
      <c r="I2493">
        <v>2</v>
      </c>
      <c r="J2493">
        <v>2004</v>
      </c>
      <c r="K2493" t="s">
        <v>1502</v>
      </c>
      <c r="L2493">
        <v>91</v>
      </c>
      <c r="M2493" t="s">
        <v>4321</v>
      </c>
      <c r="N2493" t="s">
        <v>132</v>
      </c>
      <c r="O2493" t="s">
        <v>133</v>
      </c>
      <c r="P2493" t="s">
        <v>134</v>
      </c>
      <c r="Q2493" t="s">
        <v>135</v>
      </c>
      <c r="R2493" t="s">
        <v>136</v>
      </c>
      <c r="S2493" t="s">
        <v>137</v>
      </c>
      <c r="T2493" t="s">
        <v>138</v>
      </c>
      <c r="U2493" t="s">
        <v>139</v>
      </c>
      <c r="V2493" t="s">
        <v>140</v>
      </c>
      <c r="W2493" t="s">
        <v>141</v>
      </c>
      <c r="X2493" t="s">
        <v>142</v>
      </c>
      <c r="Y2493" t="s">
        <v>42</v>
      </c>
    </row>
    <row r="2494" spans="1:25" x14ac:dyDescent="0.25">
      <c r="A2494">
        <v>10235</v>
      </c>
      <c r="B2494">
        <v>25</v>
      </c>
      <c r="C2494" t="s">
        <v>77</v>
      </c>
      <c r="D2494">
        <v>8</v>
      </c>
      <c r="E2494" t="s">
        <v>4332</v>
      </c>
      <c r="F2494" t="s">
        <v>1859</v>
      </c>
      <c r="G2494" t="s">
        <v>28</v>
      </c>
      <c r="H2494">
        <v>2</v>
      </c>
      <c r="I2494">
        <v>4</v>
      </c>
      <c r="J2494">
        <v>2004</v>
      </c>
      <c r="K2494" t="s">
        <v>1502</v>
      </c>
      <c r="L2494">
        <v>91</v>
      </c>
      <c r="M2494" t="s">
        <v>4321</v>
      </c>
      <c r="N2494" t="s">
        <v>648</v>
      </c>
      <c r="O2494" t="s">
        <v>649</v>
      </c>
      <c r="P2494" t="s">
        <v>650</v>
      </c>
      <c r="Q2494" t="s">
        <v>34</v>
      </c>
      <c r="R2494" t="s">
        <v>651</v>
      </c>
      <c r="S2494" t="s">
        <v>351</v>
      </c>
      <c r="T2494" t="s">
        <v>652</v>
      </c>
      <c r="U2494" t="s">
        <v>353</v>
      </c>
      <c r="V2494" t="s">
        <v>39</v>
      </c>
      <c r="W2494" t="s">
        <v>653</v>
      </c>
      <c r="X2494" t="s">
        <v>264</v>
      </c>
      <c r="Y2494" t="s">
        <v>42</v>
      </c>
    </row>
    <row r="2495" spans="1:25" x14ac:dyDescent="0.25">
      <c r="A2495">
        <v>10250</v>
      </c>
      <c r="B2495">
        <v>31</v>
      </c>
      <c r="C2495" t="s">
        <v>4333</v>
      </c>
      <c r="D2495">
        <v>9</v>
      </c>
      <c r="E2495" t="s">
        <v>4334</v>
      </c>
      <c r="F2495" t="s">
        <v>1523</v>
      </c>
      <c r="G2495" t="s">
        <v>28</v>
      </c>
      <c r="H2495">
        <v>2</v>
      </c>
      <c r="I2495">
        <v>5</v>
      </c>
      <c r="J2495">
        <v>2004</v>
      </c>
      <c r="K2495" t="s">
        <v>1502</v>
      </c>
      <c r="L2495">
        <v>91</v>
      </c>
      <c r="M2495" t="s">
        <v>4321</v>
      </c>
      <c r="N2495" t="s">
        <v>701</v>
      </c>
      <c r="O2495" t="s">
        <v>702</v>
      </c>
      <c r="P2495" t="s">
        <v>703</v>
      </c>
      <c r="Q2495" t="s">
        <v>34</v>
      </c>
      <c r="R2495" t="s">
        <v>704</v>
      </c>
      <c r="S2495" t="s">
        <v>73</v>
      </c>
      <c r="T2495" t="s">
        <v>92</v>
      </c>
      <c r="U2495" t="s">
        <v>38</v>
      </c>
      <c r="V2495" t="s">
        <v>39</v>
      </c>
      <c r="W2495" t="s">
        <v>149</v>
      </c>
      <c r="X2495" t="s">
        <v>705</v>
      </c>
      <c r="Y2495" t="s">
        <v>42</v>
      </c>
    </row>
    <row r="2496" spans="1:25" x14ac:dyDescent="0.25">
      <c r="A2496">
        <v>10262</v>
      </c>
      <c r="B2496">
        <v>40</v>
      </c>
      <c r="C2496" t="s">
        <v>4335</v>
      </c>
      <c r="D2496">
        <v>4</v>
      </c>
      <c r="E2496" t="s">
        <v>4336</v>
      </c>
      <c r="F2496" t="s">
        <v>1525</v>
      </c>
      <c r="G2496" t="s">
        <v>591</v>
      </c>
      <c r="H2496">
        <v>2</v>
      </c>
      <c r="I2496">
        <v>6</v>
      </c>
      <c r="J2496">
        <v>2004</v>
      </c>
      <c r="K2496" t="s">
        <v>1502</v>
      </c>
      <c r="L2496">
        <v>91</v>
      </c>
      <c r="M2496" t="s">
        <v>4321</v>
      </c>
      <c r="N2496" t="s">
        <v>268</v>
      </c>
      <c r="O2496" t="s">
        <v>269</v>
      </c>
      <c r="P2496" t="s">
        <v>270</v>
      </c>
      <c r="Q2496" t="s">
        <v>34</v>
      </c>
      <c r="R2496" t="s">
        <v>271</v>
      </c>
      <c r="S2496" t="s">
        <v>34</v>
      </c>
      <c r="T2496" t="s">
        <v>272</v>
      </c>
      <c r="U2496" t="s">
        <v>273</v>
      </c>
      <c r="V2496" t="s">
        <v>52</v>
      </c>
      <c r="W2496" t="s">
        <v>274</v>
      </c>
      <c r="X2496" t="s">
        <v>275</v>
      </c>
      <c r="Y2496" t="s">
        <v>65</v>
      </c>
    </row>
    <row r="2497" spans="1:25" x14ac:dyDescent="0.25">
      <c r="A2497">
        <v>10275</v>
      </c>
      <c r="B2497">
        <v>32</v>
      </c>
      <c r="C2497" t="s">
        <v>4337</v>
      </c>
      <c r="D2497">
        <v>14</v>
      </c>
      <c r="E2497" t="s">
        <v>4338</v>
      </c>
      <c r="F2497" t="s">
        <v>171</v>
      </c>
      <c r="G2497" t="s">
        <v>28</v>
      </c>
      <c r="H2497">
        <v>3</v>
      </c>
      <c r="I2497">
        <v>7</v>
      </c>
      <c r="J2497">
        <v>2004</v>
      </c>
      <c r="K2497" t="s">
        <v>1502</v>
      </c>
      <c r="L2497">
        <v>91</v>
      </c>
      <c r="M2497" t="s">
        <v>4321</v>
      </c>
      <c r="N2497" t="s">
        <v>172</v>
      </c>
      <c r="O2497" t="s">
        <v>173</v>
      </c>
      <c r="P2497" t="s">
        <v>174</v>
      </c>
      <c r="Q2497" t="s">
        <v>34</v>
      </c>
      <c r="R2497" t="s">
        <v>175</v>
      </c>
      <c r="S2497" t="s">
        <v>34</v>
      </c>
      <c r="T2497" t="s">
        <v>176</v>
      </c>
      <c r="U2497" t="s">
        <v>51</v>
      </c>
      <c r="V2497" t="s">
        <v>52</v>
      </c>
      <c r="W2497" t="s">
        <v>177</v>
      </c>
      <c r="X2497" t="s">
        <v>178</v>
      </c>
      <c r="Y2497" t="s">
        <v>42</v>
      </c>
    </row>
    <row r="2498" spans="1:25" x14ac:dyDescent="0.25">
      <c r="A2498">
        <v>10284</v>
      </c>
      <c r="B2498">
        <v>24</v>
      </c>
      <c r="C2498" t="s">
        <v>4327</v>
      </c>
      <c r="D2498">
        <v>6</v>
      </c>
      <c r="E2498" t="s">
        <v>4339</v>
      </c>
      <c r="F2498" t="s">
        <v>1528</v>
      </c>
      <c r="G2498" t="s">
        <v>28</v>
      </c>
      <c r="H2498">
        <v>3</v>
      </c>
      <c r="I2498">
        <v>8</v>
      </c>
      <c r="J2498">
        <v>2004</v>
      </c>
      <c r="K2498" t="s">
        <v>1502</v>
      </c>
      <c r="L2498">
        <v>91</v>
      </c>
      <c r="M2498" t="s">
        <v>4321</v>
      </c>
      <c r="N2498" t="s">
        <v>1327</v>
      </c>
      <c r="O2498" t="s">
        <v>1328</v>
      </c>
      <c r="P2498" t="s">
        <v>1329</v>
      </c>
      <c r="Q2498" t="s">
        <v>34</v>
      </c>
      <c r="R2498" t="s">
        <v>1330</v>
      </c>
      <c r="S2498" t="s">
        <v>34</v>
      </c>
      <c r="T2498" t="s">
        <v>1331</v>
      </c>
      <c r="U2498" t="s">
        <v>112</v>
      </c>
      <c r="V2498" t="s">
        <v>52</v>
      </c>
      <c r="W2498" t="s">
        <v>1332</v>
      </c>
      <c r="X2498" t="s">
        <v>1333</v>
      </c>
      <c r="Y2498" t="s">
        <v>42</v>
      </c>
    </row>
    <row r="2499" spans="1:25" x14ac:dyDescent="0.25">
      <c r="A2499">
        <v>10296</v>
      </c>
      <c r="B2499">
        <v>42</v>
      </c>
      <c r="C2499" t="s">
        <v>77</v>
      </c>
      <c r="D2499">
        <v>2</v>
      </c>
      <c r="E2499" t="s">
        <v>4340</v>
      </c>
      <c r="F2499" t="s">
        <v>1530</v>
      </c>
      <c r="G2499" t="s">
        <v>28</v>
      </c>
      <c r="H2499">
        <v>3</v>
      </c>
      <c r="I2499">
        <v>9</v>
      </c>
      <c r="J2499">
        <v>2004</v>
      </c>
      <c r="K2499" t="s">
        <v>1502</v>
      </c>
      <c r="L2499">
        <v>91</v>
      </c>
      <c r="M2499" t="s">
        <v>4321</v>
      </c>
      <c r="N2499" t="s">
        <v>1531</v>
      </c>
      <c r="O2499" t="s">
        <v>1532</v>
      </c>
      <c r="P2499" t="s">
        <v>1533</v>
      </c>
      <c r="Q2499" t="s">
        <v>34</v>
      </c>
      <c r="R2499" t="s">
        <v>1534</v>
      </c>
      <c r="S2499" t="s">
        <v>34</v>
      </c>
      <c r="T2499" t="s">
        <v>1535</v>
      </c>
      <c r="U2499" t="s">
        <v>810</v>
      </c>
      <c r="V2499" t="s">
        <v>52</v>
      </c>
      <c r="W2499" t="s">
        <v>1536</v>
      </c>
      <c r="X2499" t="s">
        <v>150</v>
      </c>
      <c r="Y2499" t="s">
        <v>65</v>
      </c>
    </row>
    <row r="2500" spans="1:25" x14ac:dyDescent="0.25">
      <c r="A2500">
        <v>10308</v>
      </c>
      <c r="B2500">
        <v>21</v>
      </c>
      <c r="C2500" t="s">
        <v>77</v>
      </c>
      <c r="D2500">
        <v>12</v>
      </c>
      <c r="E2500" t="s">
        <v>4341</v>
      </c>
      <c r="F2500" t="s">
        <v>200</v>
      </c>
      <c r="G2500" t="s">
        <v>28</v>
      </c>
      <c r="H2500">
        <v>4</v>
      </c>
      <c r="I2500">
        <v>10</v>
      </c>
      <c r="J2500">
        <v>2004</v>
      </c>
      <c r="K2500" t="s">
        <v>1502</v>
      </c>
      <c r="L2500">
        <v>91</v>
      </c>
      <c r="M2500" t="s">
        <v>4321</v>
      </c>
      <c r="N2500" t="s">
        <v>510</v>
      </c>
      <c r="O2500" t="s">
        <v>511</v>
      </c>
      <c r="P2500" t="s">
        <v>512</v>
      </c>
      <c r="Q2500" t="s">
        <v>34</v>
      </c>
      <c r="R2500" t="s">
        <v>513</v>
      </c>
      <c r="S2500" t="s">
        <v>36</v>
      </c>
      <c r="T2500" t="s">
        <v>514</v>
      </c>
      <c r="U2500" t="s">
        <v>38</v>
      </c>
      <c r="V2500" t="s">
        <v>39</v>
      </c>
      <c r="W2500" t="s">
        <v>149</v>
      </c>
      <c r="X2500" t="s">
        <v>363</v>
      </c>
      <c r="Y2500" t="s">
        <v>42</v>
      </c>
    </row>
    <row r="2501" spans="1:25" x14ac:dyDescent="0.25">
      <c r="A2501">
        <v>10316</v>
      </c>
      <c r="B2501">
        <v>34</v>
      </c>
      <c r="C2501" t="s">
        <v>3248</v>
      </c>
      <c r="D2501">
        <v>4</v>
      </c>
      <c r="E2501" t="s">
        <v>4342</v>
      </c>
      <c r="F2501" t="s">
        <v>665</v>
      </c>
      <c r="G2501" t="s">
        <v>28</v>
      </c>
      <c r="H2501">
        <v>4</v>
      </c>
      <c r="I2501">
        <v>11</v>
      </c>
      <c r="J2501">
        <v>2004</v>
      </c>
      <c r="K2501" t="s">
        <v>1502</v>
      </c>
      <c r="L2501">
        <v>91</v>
      </c>
      <c r="M2501" t="s">
        <v>4321</v>
      </c>
      <c r="N2501" t="s">
        <v>666</v>
      </c>
      <c r="O2501" t="s">
        <v>667</v>
      </c>
      <c r="P2501" t="s">
        <v>668</v>
      </c>
      <c r="Q2501" t="s">
        <v>34</v>
      </c>
      <c r="R2501" t="s">
        <v>669</v>
      </c>
      <c r="S2501" t="s">
        <v>670</v>
      </c>
      <c r="T2501" t="s">
        <v>671</v>
      </c>
      <c r="U2501" t="s">
        <v>262</v>
      </c>
      <c r="V2501" t="s">
        <v>52</v>
      </c>
      <c r="W2501" t="s">
        <v>672</v>
      </c>
      <c r="X2501" t="s">
        <v>673</v>
      </c>
      <c r="Y2501" t="s">
        <v>42</v>
      </c>
    </row>
    <row r="2502" spans="1:25" x14ac:dyDescent="0.25">
      <c r="A2502">
        <v>10328</v>
      </c>
      <c r="B2502">
        <v>27</v>
      </c>
      <c r="C2502" t="s">
        <v>77</v>
      </c>
      <c r="D2502">
        <v>8</v>
      </c>
      <c r="E2502" t="s">
        <v>4343</v>
      </c>
      <c r="F2502" t="s">
        <v>2490</v>
      </c>
      <c r="G2502" t="s">
        <v>28</v>
      </c>
      <c r="H2502">
        <v>4</v>
      </c>
      <c r="I2502">
        <v>11</v>
      </c>
      <c r="J2502">
        <v>2004</v>
      </c>
      <c r="K2502" t="s">
        <v>1502</v>
      </c>
      <c r="L2502">
        <v>91</v>
      </c>
      <c r="M2502" t="s">
        <v>4321</v>
      </c>
      <c r="N2502" t="s">
        <v>1369</v>
      </c>
      <c r="O2502" t="s">
        <v>1370</v>
      </c>
      <c r="P2502" t="s">
        <v>1371</v>
      </c>
      <c r="Q2502" t="s">
        <v>34</v>
      </c>
      <c r="R2502" t="s">
        <v>1372</v>
      </c>
      <c r="S2502" t="s">
        <v>34</v>
      </c>
      <c r="T2502" t="s">
        <v>1373</v>
      </c>
      <c r="U2502" t="s">
        <v>396</v>
      </c>
      <c r="V2502" t="s">
        <v>52</v>
      </c>
      <c r="W2502" t="s">
        <v>1374</v>
      </c>
      <c r="X2502" t="s">
        <v>1375</v>
      </c>
      <c r="Y2502" t="s">
        <v>42</v>
      </c>
    </row>
    <row r="2503" spans="1:25" x14ac:dyDescent="0.25">
      <c r="A2503">
        <v>10340</v>
      </c>
      <c r="B2503">
        <v>30</v>
      </c>
      <c r="C2503" t="s">
        <v>4344</v>
      </c>
      <c r="D2503">
        <v>5</v>
      </c>
      <c r="E2503" t="s">
        <v>4345</v>
      </c>
      <c r="F2503" t="s">
        <v>220</v>
      </c>
      <c r="G2503" t="s">
        <v>28</v>
      </c>
      <c r="H2503">
        <v>4</v>
      </c>
      <c r="I2503">
        <v>11</v>
      </c>
      <c r="J2503">
        <v>2004</v>
      </c>
      <c r="K2503" t="s">
        <v>1502</v>
      </c>
      <c r="L2503">
        <v>91</v>
      </c>
      <c r="M2503" t="s">
        <v>4321</v>
      </c>
      <c r="N2503" t="s">
        <v>611</v>
      </c>
      <c r="O2503" t="s">
        <v>612</v>
      </c>
      <c r="P2503" t="s">
        <v>613</v>
      </c>
      <c r="Q2503" t="s">
        <v>34</v>
      </c>
      <c r="R2503" t="s">
        <v>614</v>
      </c>
      <c r="S2503" t="s">
        <v>34</v>
      </c>
      <c r="T2503" t="s">
        <v>615</v>
      </c>
      <c r="U2503" t="s">
        <v>273</v>
      </c>
      <c r="V2503" t="s">
        <v>52</v>
      </c>
      <c r="W2503" t="s">
        <v>616</v>
      </c>
      <c r="X2503" t="s">
        <v>617</v>
      </c>
      <c r="Y2503" t="s">
        <v>42</v>
      </c>
    </row>
    <row r="2504" spans="1:25" x14ac:dyDescent="0.25">
      <c r="A2504">
        <v>10353</v>
      </c>
      <c r="B2504">
        <v>39</v>
      </c>
      <c r="C2504" t="s">
        <v>77</v>
      </c>
      <c r="D2504">
        <v>9</v>
      </c>
      <c r="E2504" t="s">
        <v>4346</v>
      </c>
      <c r="F2504" t="s">
        <v>1874</v>
      </c>
      <c r="G2504" t="s">
        <v>28</v>
      </c>
      <c r="H2504">
        <v>4</v>
      </c>
      <c r="I2504">
        <v>12</v>
      </c>
      <c r="J2504">
        <v>2004</v>
      </c>
      <c r="K2504" t="s">
        <v>1502</v>
      </c>
      <c r="L2504">
        <v>91</v>
      </c>
      <c r="M2504" t="s">
        <v>4321</v>
      </c>
      <c r="N2504" t="s">
        <v>1507</v>
      </c>
      <c r="O2504" t="s">
        <v>1508</v>
      </c>
      <c r="P2504" t="s">
        <v>1509</v>
      </c>
      <c r="Q2504" t="s">
        <v>34</v>
      </c>
      <c r="R2504" t="s">
        <v>1089</v>
      </c>
      <c r="S2504" t="s">
        <v>166</v>
      </c>
      <c r="T2504" t="s">
        <v>1510</v>
      </c>
      <c r="U2504" t="s">
        <v>38</v>
      </c>
      <c r="V2504" t="s">
        <v>39</v>
      </c>
      <c r="W2504" t="s">
        <v>1511</v>
      </c>
      <c r="X2504" t="s">
        <v>1512</v>
      </c>
      <c r="Y2504" t="s">
        <v>65</v>
      </c>
    </row>
    <row r="2505" spans="1:25" x14ac:dyDescent="0.25">
      <c r="A2505">
        <v>10361</v>
      </c>
      <c r="B2505">
        <v>20</v>
      </c>
      <c r="C2505" t="s">
        <v>4347</v>
      </c>
      <c r="D2505">
        <v>4</v>
      </c>
      <c r="E2505" t="s">
        <v>4348</v>
      </c>
      <c r="F2505" t="s">
        <v>232</v>
      </c>
      <c r="G2505" t="s">
        <v>28</v>
      </c>
      <c r="H2505">
        <v>4</v>
      </c>
      <c r="I2505">
        <v>12</v>
      </c>
      <c r="J2505">
        <v>2004</v>
      </c>
      <c r="K2505" t="s">
        <v>1502</v>
      </c>
      <c r="L2505">
        <v>91</v>
      </c>
      <c r="M2505" t="s">
        <v>4321</v>
      </c>
      <c r="N2505" t="s">
        <v>233</v>
      </c>
      <c r="O2505" t="s">
        <v>234</v>
      </c>
      <c r="P2505" t="s">
        <v>235</v>
      </c>
      <c r="Q2505" t="s">
        <v>236</v>
      </c>
      <c r="R2505" t="s">
        <v>237</v>
      </c>
      <c r="S2505" t="s">
        <v>238</v>
      </c>
      <c r="T2505" t="s">
        <v>239</v>
      </c>
      <c r="U2505" t="s">
        <v>139</v>
      </c>
      <c r="V2505" t="s">
        <v>140</v>
      </c>
      <c r="W2505" t="s">
        <v>240</v>
      </c>
      <c r="X2505" t="s">
        <v>241</v>
      </c>
      <c r="Y2505" t="s">
        <v>42</v>
      </c>
    </row>
    <row r="2506" spans="1:25" x14ac:dyDescent="0.25">
      <c r="A2506">
        <v>10375</v>
      </c>
      <c r="B2506">
        <v>37</v>
      </c>
      <c r="C2506" t="s">
        <v>4349</v>
      </c>
      <c r="D2506">
        <v>6</v>
      </c>
      <c r="E2506" t="s">
        <v>4350</v>
      </c>
      <c r="F2506" t="s">
        <v>244</v>
      </c>
      <c r="G2506" t="s">
        <v>28</v>
      </c>
      <c r="H2506">
        <v>1</v>
      </c>
      <c r="I2506">
        <v>2</v>
      </c>
      <c r="J2506">
        <v>2005</v>
      </c>
      <c r="K2506" t="s">
        <v>1502</v>
      </c>
      <c r="L2506">
        <v>91</v>
      </c>
      <c r="M2506" t="s">
        <v>4321</v>
      </c>
      <c r="N2506" t="s">
        <v>172</v>
      </c>
      <c r="O2506" t="s">
        <v>173</v>
      </c>
      <c r="P2506" t="s">
        <v>174</v>
      </c>
      <c r="Q2506" t="s">
        <v>34</v>
      </c>
      <c r="R2506" t="s">
        <v>175</v>
      </c>
      <c r="S2506" t="s">
        <v>34</v>
      </c>
      <c r="T2506" t="s">
        <v>176</v>
      </c>
      <c r="U2506" t="s">
        <v>51</v>
      </c>
      <c r="V2506" t="s">
        <v>52</v>
      </c>
      <c r="W2506" t="s">
        <v>177</v>
      </c>
      <c r="X2506" t="s">
        <v>178</v>
      </c>
      <c r="Y2506" t="s">
        <v>65</v>
      </c>
    </row>
    <row r="2507" spans="1:25" x14ac:dyDescent="0.25">
      <c r="A2507">
        <v>10388</v>
      </c>
      <c r="B2507">
        <v>46</v>
      </c>
      <c r="C2507" t="s">
        <v>77</v>
      </c>
      <c r="D2507">
        <v>2</v>
      </c>
      <c r="E2507" t="s">
        <v>4351</v>
      </c>
      <c r="F2507" t="s">
        <v>247</v>
      </c>
      <c r="G2507" t="s">
        <v>28</v>
      </c>
      <c r="H2507">
        <v>1</v>
      </c>
      <c r="I2507">
        <v>3</v>
      </c>
      <c r="J2507">
        <v>2005</v>
      </c>
      <c r="K2507" t="s">
        <v>1502</v>
      </c>
      <c r="L2507">
        <v>91</v>
      </c>
      <c r="M2507" t="s">
        <v>4321</v>
      </c>
      <c r="N2507" t="s">
        <v>248</v>
      </c>
      <c r="O2507" t="s">
        <v>249</v>
      </c>
      <c r="P2507" t="s">
        <v>250</v>
      </c>
      <c r="Q2507" t="s">
        <v>34</v>
      </c>
      <c r="R2507" t="s">
        <v>251</v>
      </c>
      <c r="S2507" t="s">
        <v>185</v>
      </c>
      <c r="T2507" t="s">
        <v>252</v>
      </c>
      <c r="U2507" t="s">
        <v>38</v>
      </c>
      <c r="V2507" t="s">
        <v>39</v>
      </c>
      <c r="W2507" t="s">
        <v>253</v>
      </c>
      <c r="X2507" t="s">
        <v>254</v>
      </c>
      <c r="Y2507" t="s">
        <v>229</v>
      </c>
    </row>
    <row r="2508" spans="1:25" x14ac:dyDescent="0.25">
      <c r="A2508">
        <v>10398</v>
      </c>
      <c r="B2508">
        <v>47</v>
      </c>
      <c r="C2508" t="s">
        <v>4352</v>
      </c>
      <c r="D2508">
        <v>6</v>
      </c>
      <c r="E2508" t="s">
        <v>4353</v>
      </c>
      <c r="F2508" t="s">
        <v>1559</v>
      </c>
      <c r="G2508" t="s">
        <v>28</v>
      </c>
      <c r="H2508">
        <v>1</v>
      </c>
      <c r="I2508">
        <v>3</v>
      </c>
      <c r="J2508">
        <v>2005</v>
      </c>
      <c r="K2508" t="s">
        <v>1502</v>
      </c>
      <c r="L2508">
        <v>91</v>
      </c>
      <c r="M2508" t="s">
        <v>4321</v>
      </c>
      <c r="N2508" t="s">
        <v>46</v>
      </c>
      <c r="O2508" t="s">
        <v>47</v>
      </c>
      <c r="P2508" t="s">
        <v>48</v>
      </c>
      <c r="Q2508" t="s">
        <v>34</v>
      </c>
      <c r="R2508" t="s">
        <v>49</v>
      </c>
      <c r="S2508" t="s">
        <v>34</v>
      </c>
      <c r="T2508" t="s">
        <v>50</v>
      </c>
      <c r="U2508" t="s">
        <v>51</v>
      </c>
      <c r="V2508" t="s">
        <v>52</v>
      </c>
      <c r="W2508" t="s">
        <v>53</v>
      </c>
      <c r="X2508" t="s">
        <v>54</v>
      </c>
      <c r="Y2508" t="s">
        <v>65</v>
      </c>
    </row>
    <row r="2509" spans="1:25" x14ac:dyDescent="0.25">
      <c r="A2509">
        <v>10401</v>
      </c>
      <c r="B2509">
        <v>11</v>
      </c>
      <c r="C2509" t="s">
        <v>77</v>
      </c>
      <c r="D2509">
        <v>8</v>
      </c>
      <c r="E2509" t="s">
        <v>4354</v>
      </c>
      <c r="F2509" t="s">
        <v>1880</v>
      </c>
      <c r="G2509" t="s">
        <v>708</v>
      </c>
      <c r="H2509">
        <v>2</v>
      </c>
      <c r="I2509">
        <v>4</v>
      </c>
      <c r="J2509">
        <v>2005</v>
      </c>
      <c r="K2509" t="s">
        <v>1502</v>
      </c>
      <c r="L2509">
        <v>91</v>
      </c>
      <c r="M2509" t="s">
        <v>4321</v>
      </c>
      <c r="N2509" t="s">
        <v>153</v>
      </c>
      <c r="O2509" t="s">
        <v>154</v>
      </c>
      <c r="P2509" t="s">
        <v>155</v>
      </c>
      <c r="Q2509" t="s">
        <v>34</v>
      </c>
      <c r="R2509" t="s">
        <v>156</v>
      </c>
      <c r="S2509" t="s">
        <v>157</v>
      </c>
      <c r="T2509" t="s">
        <v>158</v>
      </c>
      <c r="U2509" t="s">
        <v>38</v>
      </c>
      <c r="V2509" t="s">
        <v>39</v>
      </c>
      <c r="W2509" t="s">
        <v>84</v>
      </c>
      <c r="X2509" t="s">
        <v>159</v>
      </c>
      <c r="Y2509" t="s">
        <v>42</v>
      </c>
    </row>
    <row r="2510" spans="1:25" x14ac:dyDescent="0.25">
      <c r="A2510">
        <v>10416</v>
      </c>
      <c r="B2510">
        <v>23</v>
      </c>
      <c r="C2510" t="s">
        <v>4333</v>
      </c>
      <c r="D2510">
        <v>9</v>
      </c>
      <c r="E2510" t="s">
        <v>4355</v>
      </c>
      <c r="F2510" t="s">
        <v>1562</v>
      </c>
      <c r="G2510" t="s">
        <v>28</v>
      </c>
      <c r="H2510">
        <v>2</v>
      </c>
      <c r="I2510">
        <v>5</v>
      </c>
      <c r="J2510">
        <v>2005</v>
      </c>
      <c r="K2510" t="s">
        <v>1502</v>
      </c>
      <c r="L2510">
        <v>91</v>
      </c>
      <c r="M2510" t="s">
        <v>4321</v>
      </c>
      <c r="N2510" t="s">
        <v>831</v>
      </c>
      <c r="O2510" t="s">
        <v>832</v>
      </c>
      <c r="P2510" t="s">
        <v>833</v>
      </c>
      <c r="Q2510" t="s">
        <v>34</v>
      </c>
      <c r="R2510" t="s">
        <v>834</v>
      </c>
      <c r="S2510" t="s">
        <v>34</v>
      </c>
      <c r="T2510" t="s">
        <v>835</v>
      </c>
      <c r="U2510" t="s">
        <v>396</v>
      </c>
      <c r="V2510" t="s">
        <v>52</v>
      </c>
      <c r="W2510" t="s">
        <v>836</v>
      </c>
      <c r="X2510" t="s">
        <v>837</v>
      </c>
      <c r="Y2510" t="s">
        <v>42</v>
      </c>
    </row>
    <row r="2511" spans="1:25" x14ac:dyDescent="0.25">
      <c r="A2511">
        <v>10105</v>
      </c>
      <c r="B2511">
        <v>29</v>
      </c>
      <c r="C2511" t="s">
        <v>4356</v>
      </c>
      <c r="D2511">
        <v>12</v>
      </c>
      <c r="E2511" t="s">
        <v>4357</v>
      </c>
      <c r="F2511" t="s">
        <v>560</v>
      </c>
      <c r="G2511" t="s">
        <v>28</v>
      </c>
      <c r="H2511">
        <v>1</v>
      </c>
      <c r="I2511">
        <v>2</v>
      </c>
      <c r="J2511">
        <v>2003</v>
      </c>
      <c r="K2511" t="s">
        <v>2075</v>
      </c>
      <c r="L2511">
        <v>86</v>
      </c>
      <c r="M2511" t="s">
        <v>4358</v>
      </c>
      <c r="N2511" t="s">
        <v>562</v>
      </c>
      <c r="O2511" t="s">
        <v>563</v>
      </c>
      <c r="P2511" t="s">
        <v>564</v>
      </c>
      <c r="Q2511" t="s">
        <v>34</v>
      </c>
      <c r="R2511" t="s">
        <v>565</v>
      </c>
      <c r="S2511" t="s">
        <v>34</v>
      </c>
      <c r="T2511" t="s">
        <v>566</v>
      </c>
      <c r="U2511" t="s">
        <v>567</v>
      </c>
      <c r="V2511" t="s">
        <v>52</v>
      </c>
      <c r="W2511" t="s">
        <v>568</v>
      </c>
      <c r="X2511" t="s">
        <v>569</v>
      </c>
      <c r="Y2511" t="s">
        <v>42</v>
      </c>
    </row>
    <row r="2512" spans="1:25" x14ac:dyDescent="0.25">
      <c r="A2512">
        <v>10117</v>
      </c>
      <c r="B2512">
        <v>38</v>
      </c>
      <c r="C2512" t="s">
        <v>4359</v>
      </c>
      <c r="D2512">
        <v>6</v>
      </c>
      <c r="E2512" t="s">
        <v>4360</v>
      </c>
      <c r="F2512" t="s">
        <v>882</v>
      </c>
      <c r="G2512" t="s">
        <v>28</v>
      </c>
      <c r="H2512">
        <v>2</v>
      </c>
      <c r="I2512">
        <v>4</v>
      </c>
      <c r="J2512">
        <v>2003</v>
      </c>
      <c r="K2512" t="s">
        <v>2075</v>
      </c>
      <c r="L2512">
        <v>86</v>
      </c>
      <c r="M2512" t="s">
        <v>4358</v>
      </c>
      <c r="N2512" t="s">
        <v>302</v>
      </c>
      <c r="O2512" t="s">
        <v>303</v>
      </c>
      <c r="P2512" t="s">
        <v>304</v>
      </c>
      <c r="Q2512" t="s">
        <v>34</v>
      </c>
      <c r="R2512" t="s">
        <v>305</v>
      </c>
      <c r="S2512" t="s">
        <v>34</v>
      </c>
      <c r="T2512" t="s">
        <v>306</v>
      </c>
      <c r="U2512" t="s">
        <v>305</v>
      </c>
      <c r="V2512" t="s">
        <v>307</v>
      </c>
      <c r="W2512" t="s">
        <v>308</v>
      </c>
      <c r="X2512" t="s">
        <v>309</v>
      </c>
      <c r="Y2512" t="s">
        <v>65</v>
      </c>
    </row>
    <row r="2513" spans="1:25" x14ac:dyDescent="0.25">
      <c r="A2513">
        <v>10128</v>
      </c>
      <c r="B2513">
        <v>32</v>
      </c>
      <c r="C2513" t="s">
        <v>4361</v>
      </c>
      <c r="D2513">
        <v>3</v>
      </c>
      <c r="E2513" t="s">
        <v>4362</v>
      </c>
      <c r="F2513" t="s">
        <v>2162</v>
      </c>
      <c r="G2513" t="s">
        <v>28</v>
      </c>
      <c r="H2513">
        <v>2</v>
      </c>
      <c r="I2513">
        <v>6</v>
      </c>
      <c r="J2513">
        <v>2003</v>
      </c>
      <c r="K2513" t="s">
        <v>2075</v>
      </c>
      <c r="L2513">
        <v>86</v>
      </c>
      <c r="M2513" t="s">
        <v>4358</v>
      </c>
      <c r="N2513" t="s">
        <v>268</v>
      </c>
      <c r="O2513" t="s">
        <v>269</v>
      </c>
      <c r="P2513" t="s">
        <v>270</v>
      </c>
      <c r="Q2513" t="s">
        <v>34</v>
      </c>
      <c r="R2513" t="s">
        <v>271</v>
      </c>
      <c r="S2513" t="s">
        <v>34</v>
      </c>
      <c r="T2513" t="s">
        <v>272</v>
      </c>
      <c r="U2513" t="s">
        <v>273</v>
      </c>
      <c r="V2513" t="s">
        <v>52</v>
      </c>
      <c r="W2513" t="s">
        <v>274</v>
      </c>
      <c r="X2513" t="s">
        <v>275</v>
      </c>
      <c r="Y2513" t="s">
        <v>65</v>
      </c>
    </row>
    <row r="2514" spans="1:25" x14ac:dyDescent="0.25">
      <c r="A2514">
        <v>10142</v>
      </c>
      <c r="B2514">
        <v>43</v>
      </c>
      <c r="C2514" t="s">
        <v>4363</v>
      </c>
      <c r="D2514">
        <v>9</v>
      </c>
      <c r="E2514" t="s">
        <v>4364</v>
      </c>
      <c r="F2514" t="s">
        <v>891</v>
      </c>
      <c r="G2514" t="s">
        <v>28</v>
      </c>
      <c r="H2514">
        <v>3</v>
      </c>
      <c r="I2514">
        <v>8</v>
      </c>
      <c r="J2514">
        <v>2003</v>
      </c>
      <c r="K2514" t="s">
        <v>2075</v>
      </c>
      <c r="L2514">
        <v>86</v>
      </c>
      <c r="M2514" t="s">
        <v>4358</v>
      </c>
      <c r="N2514" t="s">
        <v>417</v>
      </c>
      <c r="O2514" t="s">
        <v>418</v>
      </c>
      <c r="P2514" t="s">
        <v>419</v>
      </c>
      <c r="Q2514" t="s">
        <v>34</v>
      </c>
      <c r="R2514" t="s">
        <v>420</v>
      </c>
      <c r="S2514" t="s">
        <v>73</v>
      </c>
      <c r="T2514" t="s">
        <v>167</v>
      </c>
      <c r="U2514" t="s">
        <v>38</v>
      </c>
      <c r="V2514" t="s">
        <v>39</v>
      </c>
      <c r="W2514" t="s">
        <v>421</v>
      </c>
      <c r="X2514" t="s">
        <v>422</v>
      </c>
      <c r="Y2514" t="s">
        <v>65</v>
      </c>
    </row>
    <row r="2515" spans="1:25" x14ac:dyDescent="0.25">
      <c r="A2515">
        <v>10153</v>
      </c>
      <c r="B2515">
        <v>31</v>
      </c>
      <c r="C2515" t="s">
        <v>4365</v>
      </c>
      <c r="D2515">
        <v>8</v>
      </c>
      <c r="E2515" t="s">
        <v>4366</v>
      </c>
      <c r="F2515" t="s">
        <v>893</v>
      </c>
      <c r="G2515" t="s">
        <v>28</v>
      </c>
      <c r="H2515">
        <v>3</v>
      </c>
      <c r="I2515">
        <v>9</v>
      </c>
      <c r="J2515">
        <v>2003</v>
      </c>
      <c r="K2515" t="s">
        <v>2075</v>
      </c>
      <c r="L2515">
        <v>86</v>
      </c>
      <c r="M2515" t="s">
        <v>4358</v>
      </c>
      <c r="N2515" t="s">
        <v>268</v>
      </c>
      <c r="O2515" t="s">
        <v>269</v>
      </c>
      <c r="P2515" t="s">
        <v>270</v>
      </c>
      <c r="Q2515" t="s">
        <v>34</v>
      </c>
      <c r="R2515" t="s">
        <v>271</v>
      </c>
      <c r="S2515" t="s">
        <v>34</v>
      </c>
      <c r="T2515" t="s">
        <v>272</v>
      </c>
      <c r="U2515" t="s">
        <v>273</v>
      </c>
      <c r="V2515" t="s">
        <v>52</v>
      </c>
      <c r="W2515" t="s">
        <v>274</v>
      </c>
      <c r="X2515" t="s">
        <v>275</v>
      </c>
      <c r="Y2515" t="s">
        <v>42</v>
      </c>
    </row>
    <row r="2516" spans="1:25" x14ac:dyDescent="0.25">
      <c r="A2516">
        <v>10166</v>
      </c>
      <c r="B2516">
        <v>29</v>
      </c>
      <c r="C2516" t="s">
        <v>77</v>
      </c>
      <c r="D2516">
        <v>3</v>
      </c>
      <c r="E2516" t="s">
        <v>4367</v>
      </c>
      <c r="F2516" t="s">
        <v>723</v>
      </c>
      <c r="G2516" t="s">
        <v>28</v>
      </c>
      <c r="H2516">
        <v>4</v>
      </c>
      <c r="I2516">
        <v>10</v>
      </c>
      <c r="J2516">
        <v>2003</v>
      </c>
      <c r="K2516" t="s">
        <v>2075</v>
      </c>
      <c r="L2516">
        <v>86</v>
      </c>
      <c r="M2516" t="s">
        <v>4358</v>
      </c>
      <c r="N2516" t="s">
        <v>248</v>
      </c>
      <c r="O2516" t="s">
        <v>249</v>
      </c>
      <c r="P2516" t="s">
        <v>250</v>
      </c>
      <c r="Q2516" t="s">
        <v>34</v>
      </c>
      <c r="R2516" t="s">
        <v>251</v>
      </c>
      <c r="S2516" t="s">
        <v>185</v>
      </c>
      <c r="T2516" t="s">
        <v>252</v>
      </c>
      <c r="U2516" t="s">
        <v>38</v>
      </c>
      <c r="V2516" t="s">
        <v>39</v>
      </c>
      <c r="W2516" t="s">
        <v>253</v>
      </c>
      <c r="X2516" t="s">
        <v>254</v>
      </c>
      <c r="Y2516" t="s">
        <v>65</v>
      </c>
    </row>
    <row r="2517" spans="1:25" x14ac:dyDescent="0.25">
      <c r="A2517">
        <v>10177</v>
      </c>
      <c r="B2517">
        <v>31</v>
      </c>
      <c r="C2517" t="s">
        <v>4368</v>
      </c>
      <c r="D2517">
        <v>10</v>
      </c>
      <c r="E2517" t="s">
        <v>4369</v>
      </c>
      <c r="F2517" t="s">
        <v>2167</v>
      </c>
      <c r="G2517" t="s">
        <v>28</v>
      </c>
      <c r="H2517">
        <v>4</v>
      </c>
      <c r="I2517">
        <v>11</v>
      </c>
      <c r="J2517">
        <v>2003</v>
      </c>
      <c r="K2517" t="s">
        <v>2075</v>
      </c>
      <c r="L2517">
        <v>86</v>
      </c>
      <c r="M2517" t="s">
        <v>4358</v>
      </c>
      <c r="N2517" t="s">
        <v>914</v>
      </c>
      <c r="O2517" t="s">
        <v>915</v>
      </c>
      <c r="P2517" t="s">
        <v>916</v>
      </c>
      <c r="Q2517" t="s">
        <v>34</v>
      </c>
      <c r="R2517" t="s">
        <v>271</v>
      </c>
      <c r="S2517" t="s">
        <v>34</v>
      </c>
      <c r="T2517" t="s">
        <v>295</v>
      </c>
      <c r="U2517" t="s">
        <v>273</v>
      </c>
      <c r="V2517" t="s">
        <v>52</v>
      </c>
      <c r="W2517" t="s">
        <v>917</v>
      </c>
      <c r="X2517" t="s">
        <v>918</v>
      </c>
      <c r="Y2517" t="s">
        <v>42</v>
      </c>
    </row>
    <row r="2518" spans="1:25" x14ac:dyDescent="0.25">
      <c r="A2518">
        <v>10185</v>
      </c>
      <c r="B2518">
        <v>30</v>
      </c>
      <c r="C2518" t="s">
        <v>4370</v>
      </c>
      <c r="D2518">
        <v>10</v>
      </c>
      <c r="E2518" t="s">
        <v>4119</v>
      </c>
      <c r="F2518" t="s">
        <v>602</v>
      </c>
      <c r="G2518" t="s">
        <v>28</v>
      </c>
      <c r="H2518">
        <v>4</v>
      </c>
      <c r="I2518">
        <v>11</v>
      </c>
      <c r="J2518">
        <v>2003</v>
      </c>
      <c r="K2518" t="s">
        <v>2075</v>
      </c>
      <c r="L2518">
        <v>86</v>
      </c>
      <c r="M2518" t="s">
        <v>4358</v>
      </c>
      <c r="N2518" t="s">
        <v>582</v>
      </c>
      <c r="O2518" t="s">
        <v>583</v>
      </c>
      <c r="P2518" t="s">
        <v>584</v>
      </c>
      <c r="Q2518" t="s">
        <v>34</v>
      </c>
      <c r="R2518" t="s">
        <v>251</v>
      </c>
      <c r="S2518" t="s">
        <v>185</v>
      </c>
      <c r="T2518" t="s">
        <v>252</v>
      </c>
      <c r="U2518" t="s">
        <v>38</v>
      </c>
      <c r="V2518" t="s">
        <v>39</v>
      </c>
      <c r="W2518" t="s">
        <v>585</v>
      </c>
      <c r="X2518" t="s">
        <v>586</v>
      </c>
      <c r="Y2518" t="s">
        <v>42</v>
      </c>
    </row>
    <row r="2519" spans="1:25" x14ac:dyDescent="0.25">
      <c r="A2519">
        <v>10196</v>
      </c>
      <c r="B2519">
        <v>50</v>
      </c>
      <c r="C2519" t="s">
        <v>4370</v>
      </c>
      <c r="D2519">
        <v>2</v>
      </c>
      <c r="E2519" t="s">
        <v>4371</v>
      </c>
      <c r="F2519" t="s">
        <v>610</v>
      </c>
      <c r="G2519" t="s">
        <v>28</v>
      </c>
      <c r="H2519">
        <v>4</v>
      </c>
      <c r="I2519">
        <v>11</v>
      </c>
      <c r="J2519">
        <v>2003</v>
      </c>
      <c r="K2519" t="s">
        <v>2075</v>
      </c>
      <c r="L2519">
        <v>86</v>
      </c>
      <c r="M2519" t="s">
        <v>4358</v>
      </c>
      <c r="N2519" t="s">
        <v>372</v>
      </c>
      <c r="O2519" t="s">
        <v>373</v>
      </c>
      <c r="P2519" t="s">
        <v>374</v>
      </c>
      <c r="Q2519" t="s">
        <v>34</v>
      </c>
      <c r="R2519" t="s">
        <v>375</v>
      </c>
      <c r="S2519" t="s">
        <v>166</v>
      </c>
      <c r="T2519" t="s">
        <v>376</v>
      </c>
      <c r="U2519" t="s">
        <v>38</v>
      </c>
      <c r="V2519" t="s">
        <v>39</v>
      </c>
      <c r="W2519" t="s">
        <v>121</v>
      </c>
      <c r="X2519" t="s">
        <v>377</v>
      </c>
      <c r="Y2519" t="s">
        <v>65</v>
      </c>
    </row>
    <row r="2520" spans="1:25" x14ac:dyDescent="0.25">
      <c r="A2520">
        <v>10208</v>
      </c>
      <c r="B2520">
        <v>40</v>
      </c>
      <c r="C2520" t="s">
        <v>4255</v>
      </c>
      <c r="D2520">
        <v>10</v>
      </c>
      <c r="E2520" t="s">
        <v>4260</v>
      </c>
      <c r="F2520" t="s">
        <v>900</v>
      </c>
      <c r="G2520" t="s">
        <v>28</v>
      </c>
      <c r="H2520">
        <v>1</v>
      </c>
      <c r="I2520">
        <v>1</v>
      </c>
      <c r="J2520">
        <v>2004</v>
      </c>
      <c r="K2520" t="s">
        <v>2075</v>
      </c>
      <c r="L2520">
        <v>86</v>
      </c>
      <c r="M2520" t="s">
        <v>4358</v>
      </c>
      <c r="N2520" t="s">
        <v>338</v>
      </c>
      <c r="O2520" t="s">
        <v>339</v>
      </c>
      <c r="P2520" t="s">
        <v>340</v>
      </c>
      <c r="Q2520" t="s">
        <v>34</v>
      </c>
      <c r="R2520" t="s">
        <v>341</v>
      </c>
      <c r="S2520" t="s">
        <v>34</v>
      </c>
      <c r="T2520" t="s">
        <v>342</v>
      </c>
      <c r="U2520" t="s">
        <v>51</v>
      </c>
      <c r="V2520" t="s">
        <v>52</v>
      </c>
      <c r="W2520" t="s">
        <v>343</v>
      </c>
      <c r="X2520" t="s">
        <v>344</v>
      </c>
      <c r="Y2520" t="s">
        <v>65</v>
      </c>
    </row>
    <row r="2521" spans="1:25" x14ac:dyDescent="0.25">
      <c r="A2521">
        <v>10221</v>
      </c>
      <c r="B2521">
        <v>23</v>
      </c>
      <c r="C2521" t="s">
        <v>4361</v>
      </c>
      <c r="D2521">
        <v>4</v>
      </c>
      <c r="E2521" t="s">
        <v>4372</v>
      </c>
      <c r="F2521" t="s">
        <v>2172</v>
      </c>
      <c r="G2521" t="s">
        <v>28</v>
      </c>
      <c r="H2521">
        <v>1</v>
      </c>
      <c r="I2521">
        <v>2</v>
      </c>
      <c r="J2521">
        <v>2004</v>
      </c>
      <c r="K2521" t="s">
        <v>2075</v>
      </c>
      <c r="L2521">
        <v>86</v>
      </c>
      <c r="M2521" t="s">
        <v>4358</v>
      </c>
      <c r="N2521" t="s">
        <v>638</v>
      </c>
      <c r="O2521" t="s">
        <v>639</v>
      </c>
      <c r="P2521" t="s">
        <v>640</v>
      </c>
      <c r="Q2521" t="s">
        <v>34</v>
      </c>
      <c r="R2521" t="s">
        <v>641</v>
      </c>
      <c r="S2521" t="s">
        <v>34</v>
      </c>
      <c r="T2521" t="s">
        <v>642</v>
      </c>
      <c r="U2521" t="s">
        <v>643</v>
      </c>
      <c r="V2521" t="s">
        <v>52</v>
      </c>
      <c r="W2521" t="s">
        <v>644</v>
      </c>
      <c r="X2521" t="s">
        <v>645</v>
      </c>
      <c r="Y2521" t="s">
        <v>42</v>
      </c>
    </row>
    <row r="2522" spans="1:25" x14ac:dyDescent="0.25">
      <c r="A2522">
        <v>10232</v>
      </c>
      <c r="B2522">
        <v>26</v>
      </c>
      <c r="C2522" t="s">
        <v>4368</v>
      </c>
      <c r="D2522">
        <v>7</v>
      </c>
      <c r="E2522" t="s">
        <v>4373</v>
      </c>
      <c r="F2522" t="s">
        <v>2174</v>
      </c>
      <c r="G2522" t="s">
        <v>28</v>
      </c>
      <c r="H2522">
        <v>1</v>
      </c>
      <c r="I2522">
        <v>3</v>
      </c>
      <c r="J2522">
        <v>2004</v>
      </c>
      <c r="K2522" t="s">
        <v>2075</v>
      </c>
      <c r="L2522">
        <v>86</v>
      </c>
      <c r="M2522" t="s">
        <v>4358</v>
      </c>
      <c r="N2522" t="s">
        <v>666</v>
      </c>
      <c r="O2522" t="s">
        <v>667</v>
      </c>
      <c r="P2522" t="s">
        <v>668</v>
      </c>
      <c r="Q2522" t="s">
        <v>34</v>
      </c>
      <c r="R2522" t="s">
        <v>669</v>
      </c>
      <c r="S2522" t="s">
        <v>670</v>
      </c>
      <c r="T2522" t="s">
        <v>671</v>
      </c>
      <c r="U2522" t="s">
        <v>262</v>
      </c>
      <c r="V2522" t="s">
        <v>52</v>
      </c>
      <c r="W2522" t="s">
        <v>672</v>
      </c>
      <c r="X2522" t="s">
        <v>673</v>
      </c>
      <c r="Y2522" t="s">
        <v>42</v>
      </c>
    </row>
    <row r="2523" spans="1:25" x14ac:dyDescent="0.25">
      <c r="A2523">
        <v>10248</v>
      </c>
      <c r="B2523">
        <v>40</v>
      </c>
      <c r="C2523" t="s">
        <v>77</v>
      </c>
      <c r="D2523">
        <v>13</v>
      </c>
      <c r="E2523" t="s">
        <v>4374</v>
      </c>
      <c r="F2523" t="s">
        <v>633</v>
      </c>
      <c r="G2523" t="s">
        <v>591</v>
      </c>
      <c r="H2523">
        <v>2</v>
      </c>
      <c r="I2523">
        <v>5</v>
      </c>
      <c r="J2523">
        <v>2004</v>
      </c>
      <c r="K2523" t="s">
        <v>2075</v>
      </c>
      <c r="L2523">
        <v>86</v>
      </c>
      <c r="M2523" t="s">
        <v>4358</v>
      </c>
      <c r="N2523" t="s">
        <v>31</v>
      </c>
      <c r="O2523" t="s">
        <v>32</v>
      </c>
      <c r="P2523" t="s">
        <v>33</v>
      </c>
      <c r="Q2523" t="s">
        <v>34</v>
      </c>
      <c r="R2523" t="s">
        <v>35</v>
      </c>
      <c r="S2523" t="s">
        <v>36</v>
      </c>
      <c r="T2523" t="s">
        <v>37</v>
      </c>
      <c r="U2523" t="s">
        <v>38</v>
      </c>
      <c r="V2523" t="s">
        <v>39</v>
      </c>
      <c r="W2523" t="s">
        <v>40</v>
      </c>
      <c r="X2523" t="s">
        <v>41</v>
      </c>
      <c r="Y2523" t="s">
        <v>65</v>
      </c>
    </row>
    <row r="2524" spans="1:25" x14ac:dyDescent="0.25">
      <c r="A2524">
        <v>10273</v>
      </c>
      <c r="B2524">
        <v>21</v>
      </c>
      <c r="C2524" t="s">
        <v>77</v>
      </c>
      <c r="D2524">
        <v>14</v>
      </c>
      <c r="E2524" t="s">
        <v>4375</v>
      </c>
      <c r="F2524" t="s">
        <v>637</v>
      </c>
      <c r="G2524" t="s">
        <v>28</v>
      </c>
      <c r="H2524">
        <v>3</v>
      </c>
      <c r="I2524">
        <v>7</v>
      </c>
      <c r="J2524">
        <v>2004</v>
      </c>
      <c r="K2524" t="s">
        <v>2075</v>
      </c>
      <c r="L2524">
        <v>86</v>
      </c>
      <c r="M2524" t="s">
        <v>4358</v>
      </c>
      <c r="N2524" t="s">
        <v>638</v>
      </c>
      <c r="O2524" t="s">
        <v>639</v>
      </c>
      <c r="P2524" t="s">
        <v>640</v>
      </c>
      <c r="Q2524" t="s">
        <v>34</v>
      </c>
      <c r="R2524" t="s">
        <v>641</v>
      </c>
      <c r="S2524" t="s">
        <v>34</v>
      </c>
      <c r="T2524" t="s">
        <v>642</v>
      </c>
      <c r="U2524" t="s">
        <v>643</v>
      </c>
      <c r="V2524" t="s">
        <v>52</v>
      </c>
      <c r="W2524" t="s">
        <v>644</v>
      </c>
      <c r="X2524" t="s">
        <v>645</v>
      </c>
      <c r="Y2524" t="s">
        <v>42</v>
      </c>
    </row>
    <row r="2525" spans="1:25" x14ac:dyDescent="0.25">
      <c r="A2525">
        <v>10282</v>
      </c>
      <c r="B2525">
        <v>43</v>
      </c>
      <c r="C2525" t="s">
        <v>4376</v>
      </c>
      <c r="D2525">
        <v>2</v>
      </c>
      <c r="E2525" t="s">
        <v>4377</v>
      </c>
      <c r="F2525" t="s">
        <v>647</v>
      </c>
      <c r="G2525" t="s">
        <v>28</v>
      </c>
      <c r="H2525">
        <v>3</v>
      </c>
      <c r="I2525">
        <v>8</v>
      </c>
      <c r="J2525">
        <v>2004</v>
      </c>
      <c r="K2525" t="s">
        <v>2075</v>
      </c>
      <c r="L2525">
        <v>86</v>
      </c>
      <c r="M2525" t="s">
        <v>4358</v>
      </c>
      <c r="N2525" t="s">
        <v>417</v>
      </c>
      <c r="O2525" t="s">
        <v>418</v>
      </c>
      <c r="P2525" t="s">
        <v>419</v>
      </c>
      <c r="Q2525" t="s">
        <v>34</v>
      </c>
      <c r="R2525" t="s">
        <v>420</v>
      </c>
      <c r="S2525" t="s">
        <v>73</v>
      </c>
      <c r="T2525" t="s">
        <v>167</v>
      </c>
      <c r="U2525" t="s">
        <v>38</v>
      </c>
      <c r="V2525" t="s">
        <v>39</v>
      </c>
      <c r="W2525" t="s">
        <v>421</v>
      </c>
      <c r="X2525" t="s">
        <v>422</v>
      </c>
      <c r="Y2525" t="s">
        <v>65</v>
      </c>
    </row>
    <row r="2526" spans="1:25" x14ac:dyDescent="0.25">
      <c r="A2526">
        <v>10293</v>
      </c>
      <c r="B2526">
        <v>29</v>
      </c>
      <c r="C2526" t="s">
        <v>4378</v>
      </c>
      <c r="D2526">
        <v>5</v>
      </c>
      <c r="E2526" t="s">
        <v>4379</v>
      </c>
      <c r="F2526" t="s">
        <v>925</v>
      </c>
      <c r="G2526" t="s">
        <v>28</v>
      </c>
      <c r="H2526">
        <v>3</v>
      </c>
      <c r="I2526">
        <v>9</v>
      </c>
      <c r="J2526">
        <v>2004</v>
      </c>
      <c r="K2526" t="s">
        <v>2075</v>
      </c>
      <c r="L2526">
        <v>86</v>
      </c>
      <c r="M2526" t="s">
        <v>4358</v>
      </c>
      <c r="N2526" t="s">
        <v>391</v>
      </c>
      <c r="O2526" t="s">
        <v>392</v>
      </c>
      <c r="P2526" t="s">
        <v>393</v>
      </c>
      <c r="Q2526" t="s">
        <v>34</v>
      </c>
      <c r="R2526" t="s">
        <v>394</v>
      </c>
      <c r="S2526" t="s">
        <v>34</v>
      </c>
      <c r="T2526" t="s">
        <v>395</v>
      </c>
      <c r="U2526" t="s">
        <v>396</v>
      </c>
      <c r="V2526" t="s">
        <v>52</v>
      </c>
      <c r="W2526" t="s">
        <v>397</v>
      </c>
      <c r="X2526" t="s">
        <v>398</v>
      </c>
      <c r="Y2526" t="s">
        <v>42</v>
      </c>
    </row>
    <row r="2527" spans="1:25" x14ac:dyDescent="0.25">
      <c r="A2527">
        <v>10306</v>
      </c>
      <c r="B2527">
        <v>38</v>
      </c>
      <c r="C2527" t="s">
        <v>4380</v>
      </c>
      <c r="D2527">
        <v>10</v>
      </c>
      <c r="E2527" t="s">
        <v>4381</v>
      </c>
      <c r="F2527" t="s">
        <v>663</v>
      </c>
      <c r="G2527" t="s">
        <v>28</v>
      </c>
      <c r="H2527">
        <v>4</v>
      </c>
      <c r="I2527">
        <v>10</v>
      </c>
      <c r="J2527">
        <v>2004</v>
      </c>
      <c r="K2527" t="s">
        <v>2075</v>
      </c>
      <c r="L2527">
        <v>86</v>
      </c>
      <c r="M2527" t="s">
        <v>4358</v>
      </c>
      <c r="N2527" t="s">
        <v>927</v>
      </c>
      <c r="O2527" t="s">
        <v>928</v>
      </c>
      <c r="P2527" t="s">
        <v>929</v>
      </c>
      <c r="Q2527" t="s">
        <v>34</v>
      </c>
      <c r="R2527" t="s">
        <v>930</v>
      </c>
      <c r="S2527" t="s">
        <v>34</v>
      </c>
      <c r="T2527" t="s">
        <v>931</v>
      </c>
      <c r="U2527" t="s">
        <v>262</v>
      </c>
      <c r="V2527" t="s">
        <v>52</v>
      </c>
      <c r="W2527" t="s">
        <v>932</v>
      </c>
      <c r="X2527" t="s">
        <v>137</v>
      </c>
      <c r="Y2527" t="s">
        <v>65</v>
      </c>
    </row>
    <row r="2528" spans="1:25" x14ac:dyDescent="0.25">
      <c r="A2528">
        <v>10314</v>
      </c>
      <c r="B2528">
        <v>23</v>
      </c>
      <c r="C2528" t="s">
        <v>4382</v>
      </c>
      <c r="D2528">
        <v>2</v>
      </c>
      <c r="E2528" t="s">
        <v>4383</v>
      </c>
      <c r="F2528" t="s">
        <v>761</v>
      </c>
      <c r="G2528" t="s">
        <v>28</v>
      </c>
      <c r="H2528">
        <v>4</v>
      </c>
      <c r="I2528">
        <v>10</v>
      </c>
      <c r="J2528">
        <v>2004</v>
      </c>
      <c r="K2528" t="s">
        <v>2075</v>
      </c>
      <c r="L2528">
        <v>86</v>
      </c>
      <c r="M2528" t="s">
        <v>4358</v>
      </c>
      <c r="N2528" t="s">
        <v>934</v>
      </c>
      <c r="O2528" t="s">
        <v>935</v>
      </c>
      <c r="P2528" t="s">
        <v>936</v>
      </c>
      <c r="Q2528" t="s">
        <v>34</v>
      </c>
      <c r="R2528" t="s">
        <v>937</v>
      </c>
      <c r="S2528" t="s">
        <v>34</v>
      </c>
      <c r="T2528" t="s">
        <v>938</v>
      </c>
      <c r="U2528" t="s">
        <v>567</v>
      </c>
      <c r="V2528" t="s">
        <v>52</v>
      </c>
      <c r="W2528" t="s">
        <v>939</v>
      </c>
      <c r="X2528" t="s">
        <v>940</v>
      </c>
      <c r="Y2528" t="s">
        <v>42</v>
      </c>
    </row>
    <row r="2529" spans="1:25" x14ac:dyDescent="0.25">
      <c r="A2529">
        <v>10327</v>
      </c>
      <c r="B2529">
        <v>20</v>
      </c>
      <c r="C2529" t="s">
        <v>77</v>
      </c>
      <c r="D2529">
        <v>7</v>
      </c>
      <c r="E2529" t="s">
        <v>4384</v>
      </c>
      <c r="F2529" t="s">
        <v>1540</v>
      </c>
      <c r="G2529" t="s">
        <v>724</v>
      </c>
      <c r="H2529">
        <v>4</v>
      </c>
      <c r="I2529">
        <v>11</v>
      </c>
      <c r="J2529">
        <v>2004</v>
      </c>
      <c r="K2529" t="s">
        <v>2075</v>
      </c>
      <c r="L2529">
        <v>86</v>
      </c>
      <c r="M2529" t="s">
        <v>4358</v>
      </c>
      <c r="N2529" t="s">
        <v>562</v>
      </c>
      <c r="O2529" t="s">
        <v>563</v>
      </c>
      <c r="P2529" t="s">
        <v>564</v>
      </c>
      <c r="Q2529" t="s">
        <v>34</v>
      </c>
      <c r="R2529" t="s">
        <v>565</v>
      </c>
      <c r="S2529" t="s">
        <v>34</v>
      </c>
      <c r="T2529" t="s">
        <v>566</v>
      </c>
      <c r="U2529" t="s">
        <v>567</v>
      </c>
      <c r="V2529" t="s">
        <v>52</v>
      </c>
      <c r="W2529" t="s">
        <v>568</v>
      </c>
      <c r="X2529" t="s">
        <v>569</v>
      </c>
      <c r="Y2529" t="s">
        <v>65</v>
      </c>
    </row>
    <row r="2530" spans="1:25" x14ac:dyDescent="0.25">
      <c r="A2530">
        <v>10337</v>
      </c>
      <c r="B2530">
        <v>36</v>
      </c>
      <c r="C2530" t="s">
        <v>4385</v>
      </c>
      <c r="D2530">
        <v>9</v>
      </c>
      <c r="E2530" t="s">
        <v>4386</v>
      </c>
      <c r="F2530" t="s">
        <v>679</v>
      </c>
      <c r="G2530" t="s">
        <v>28</v>
      </c>
      <c r="H2530">
        <v>4</v>
      </c>
      <c r="I2530">
        <v>11</v>
      </c>
      <c r="J2530">
        <v>2004</v>
      </c>
      <c r="K2530" t="s">
        <v>2075</v>
      </c>
      <c r="L2530">
        <v>86</v>
      </c>
      <c r="M2530" t="s">
        <v>4358</v>
      </c>
      <c r="N2530" t="s">
        <v>312</v>
      </c>
      <c r="O2530" t="s">
        <v>313</v>
      </c>
      <c r="P2530" t="s">
        <v>314</v>
      </c>
      <c r="Q2530" t="s">
        <v>315</v>
      </c>
      <c r="R2530" t="s">
        <v>35</v>
      </c>
      <c r="S2530" t="s">
        <v>36</v>
      </c>
      <c r="T2530" t="s">
        <v>37</v>
      </c>
      <c r="U2530" t="s">
        <v>38</v>
      </c>
      <c r="V2530" t="s">
        <v>39</v>
      </c>
      <c r="W2530" t="s">
        <v>187</v>
      </c>
      <c r="X2530" t="s">
        <v>316</v>
      </c>
      <c r="Y2530" t="s">
        <v>42</v>
      </c>
    </row>
    <row r="2531" spans="1:25" x14ac:dyDescent="0.25">
      <c r="A2531">
        <v>10350</v>
      </c>
      <c r="B2531">
        <v>28</v>
      </c>
      <c r="C2531" t="s">
        <v>77</v>
      </c>
      <c r="D2531">
        <v>4</v>
      </c>
      <c r="E2531" t="s">
        <v>4387</v>
      </c>
      <c r="F2531" t="s">
        <v>682</v>
      </c>
      <c r="G2531" t="s">
        <v>28</v>
      </c>
      <c r="H2531">
        <v>4</v>
      </c>
      <c r="I2531">
        <v>12</v>
      </c>
      <c r="J2531">
        <v>2004</v>
      </c>
      <c r="K2531" t="s">
        <v>2075</v>
      </c>
      <c r="L2531">
        <v>86</v>
      </c>
      <c r="M2531" t="s">
        <v>4358</v>
      </c>
      <c r="N2531" t="s">
        <v>268</v>
      </c>
      <c r="O2531" t="s">
        <v>269</v>
      </c>
      <c r="P2531" t="s">
        <v>270</v>
      </c>
      <c r="Q2531" t="s">
        <v>34</v>
      </c>
      <c r="R2531" t="s">
        <v>271</v>
      </c>
      <c r="S2531" t="s">
        <v>34</v>
      </c>
      <c r="T2531" t="s">
        <v>272</v>
      </c>
      <c r="U2531" t="s">
        <v>273</v>
      </c>
      <c r="V2531" t="s">
        <v>52</v>
      </c>
      <c r="W2531" t="s">
        <v>274</v>
      </c>
      <c r="X2531" t="s">
        <v>275</v>
      </c>
      <c r="Y2531" t="s">
        <v>42</v>
      </c>
    </row>
    <row r="2532" spans="1:25" x14ac:dyDescent="0.25">
      <c r="A2532">
        <v>10372</v>
      </c>
      <c r="B2532">
        <v>44</v>
      </c>
      <c r="C2532" t="s">
        <v>77</v>
      </c>
      <c r="D2532">
        <v>2</v>
      </c>
      <c r="E2532" t="s">
        <v>4388</v>
      </c>
      <c r="F2532" t="s">
        <v>1053</v>
      </c>
      <c r="G2532" t="s">
        <v>28</v>
      </c>
      <c r="H2532">
        <v>1</v>
      </c>
      <c r="I2532">
        <v>1</v>
      </c>
      <c r="J2532">
        <v>2005</v>
      </c>
      <c r="K2532" t="s">
        <v>2075</v>
      </c>
      <c r="L2532">
        <v>86</v>
      </c>
      <c r="M2532" t="s">
        <v>4358</v>
      </c>
      <c r="N2532" t="s">
        <v>380</v>
      </c>
      <c r="O2532" t="s">
        <v>381</v>
      </c>
      <c r="P2532" t="s">
        <v>382</v>
      </c>
      <c r="Q2532" t="s">
        <v>34</v>
      </c>
      <c r="R2532" t="s">
        <v>383</v>
      </c>
      <c r="S2532" t="s">
        <v>384</v>
      </c>
      <c r="T2532" t="s">
        <v>385</v>
      </c>
      <c r="U2532" t="s">
        <v>307</v>
      </c>
      <c r="V2532" t="s">
        <v>307</v>
      </c>
      <c r="W2532" t="s">
        <v>386</v>
      </c>
      <c r="X2532" t="s">
        <v>387</v>
      </c>
      <c r="Y2532" t="s">
        <v>65</v>
      </c>
    </row>
    <row r="2533" spans="1:25" x14ac:dyDescent="0.25">
      <c r="A2533">
        <v>10384</v>
      </c>
      <c r="B2533">
        <v>49</v>
      </c>
      <c r="C2533" t="s">
        <v>77</v>
      </c>
      <c r="D2533">
        <v>1</v>
      </c>
      <c r="E2533" t="s">
        <v>4389</v>
      </c>
      <c r="F2533" t="s">
        <v>696</v>
      </c>
      <c r="G2533" t="s">
        <v>28</v>
      </c>
      <c r="H2533">
        <v>1</v>
      </c>
      <c r="I2533">
        <v>2</v>
      </c>
      <c r="J2533">
        <v>2005</v>
      </c>
      <c r="K2533" t="s">
        <v>2075</v>
      </c>
      <c r="L2533">
        <v>86</v>
      </c>
      <c r="M2533" t="s">
        <v>4358</v>
      </c>
      <c r="N2533" t="s">
        <v>80</v>
      </c>
      <c r="O2533" t="s">
        <v>81</v>
      </c>
      <c r="P2533" t="s">
        <v>82</v>
      </c>
      <c r="Q2533" t="s">
        <v>34</v>
      </c>
      <c r="R2533" t="s">
        <v>83</v>
      </c>
      <c r="S2533" t="s">
        <v>73</v>
      </c>
      <c r="T2533" t="s">
        <v>34</v>
      </c>
      <c r="U2533" t="s">
        <v>38</v>
      </c>
      <c r="V2533" t="s">
        <v>39</v>
      </c>
      <c r="W2533" t="s">
        <v>84</v>
      </c>
      <c r="X2533" t="s">
        <v>76</v>
      </c>
      <c r="Y2533" t="s">
        <v>65</v>
      </c>
    </row>
    <row r="2534" spans="1:25" x14ac:dyDescent="0.25">
      <c r="A2534">
        <v>10397</v>
      </c>
      <c r="B2534">
        <v>32</v>
      </c>
      <c r="C2534" t="s">
        <v>4255</v>
      </c>
      <c r="D2534">
        <v>5</v>
      </c>
      <c r="E2534" t="s">
        <v>4390</v>
      </c>
      <c r="F2534" t="s">
        <v>4391</v>
      </c>
      <c r="G2534" t="s">
        <v>28</v>
      </c>
      <c r="H2534">
        <v>1</v>
      </c>
      <c r="I2534">
        <v>3</v>
      </c>
      <c r="J2534">
        <v>2005</v>
      </c>
      <c r="K2534" t="s">
        <v>2075</v>
      </c>
      <c r="L2534">
        <v>86</v>
      </c>
      <c r="M2534" t="s">
        <v>4358</v>
      </c>
      <c r="N2534" t="s">
        <v>594</v>
      </c>
      <c r="O2534" t="s">
        <v>595</v>
      </c>
      <c r="P2534" t="s">
        <v>596</v>
      </c>
      <c r="Q2534" t="s">
        <v>34</v>
      </c>
      <c r="R2534" t="s">
        <v>597</v>
      </c>
      <c r="S2534" t="s">
        <v>34</v>
      </c>
      <c r="T2534" t="s">
        <v>598</v>
      </c>
      <c r="U2534" t="s">
        <v>51</v>
      </c>
      <c r="V2534" t="s">
        <v>52</v>
      </c>
      <c r="W2534" t="s">
        <v>599</v>
      </c>
      <c r="X2534" t="s">
        <v>600</v>
      </c>
      <c r="Y2534" t="s">
        <v>42</v>
      </c>
    </row>
    <row r="2535" spans="1:25" x14ac:dyDescent="0.25">
      <c r="A2535">
        <v>10414</v>
      </c>
      <c r="B2535">
        <v>34</v>
      </c>
      <c r="C2535" t="s">
        <v>77</v>
      </c>
      <c r="D2535">
        <v>13</v>
      </c>
      <c r="E2535" t="s">
        <v>4392</v>
      </c>
      <c r="F2535" t="s">
        <v>707</v>
      </c>
      <c r="G2535" t="s">
        <v>708</v>
      </c>
      <c r="H2535">
        <v>2</v>
      </c>
      <c r="I2535">
        <v>5</v>
      </c>
      <c r="J2535">
        <v>2005</v>
      </c>
      <c r="K2535" t="s">
        <v>2075</v>
      </c>
      <c r="L2535">
        <v>86</v>
      </c>
      <c r="M2535" t="s">
        <v>4358</v>
      </c>
      <c r="N2535" t="s">
        <v>656</v>
      </c>
      <c r="O2535" t="s">
        <v>657</v>
      </c>
      <c r="P2535" t="s">
        <v>658</v>
      </c>
      <c r="Q2535" t="s">
        <v>34</v>
      </c>
      <c r="R2535" t="s">
        <v>659</v>
      </c>
      <c r="S2535" t="s">
        <v>185</v>
      </c>
      <c r="T2535" t="s">
        <v>660</v>
      </c>
      <c r="U2535" t="s">
        <v>38</v>
      </c>
      <c r="V2535" t="s">
        <v>39</v>
      </c>
      <c r="W2535" t="s">
        <v>661</v>
      </c>
      <c r="X2535" t="s">
        <v>94</v>
      </c>
      <c r="Y2535" t="s">
        <v>65</v>
      </c>
    </row>
    <row r="2536" spans="1:25" x14ac:dyDescent="0.25">
      <c r="A2536">
        <v>10106</v>
      </c>
      <c r="B2536">
        <v>30</v>
      </c>
      <c r="C2536" t="s">
        <v>77</v>
      </c>
      <c r="D2536">
        <v>16</v>
      </c>
      <c r="E2536" t="s">
        <v>4393</v>
      </c>
      <c r="F2536" t="s">
        <v>1501</v>
      </c>
      <c r="G2536" t="s">
        <v>28</v>
      </c>
      <c r="H2536">
        <v>1</v>
      </c>
      <c r="I2536">
        <v>2</v>
      </c>
      <c r="J2536">
        <v>2003</v>
      </c>
      <c r="K2536" t="s">
        <v>2075</v>
      </c>
      <c r="L2536">
        <v>90</v>
      </c>
      <c r="M2536" t="s">
        <v>4394</v>
      </c>
      <c r="N2536" t="s">
        <v>1369</v>
      </c>
      <c r="O2536" t="s">
        <v>1370</v>
      </c>
      <c r="P2536" t="s">
        <v>1371</v>
      </c>
      <c r="Q2536" t="s">
        <v>34</v>
      </c>
      <c r="R2536" t="s">
        <v>1372</v>
      </c>
      <c r="S2536" t="s">
        <v>34</v>
      </c>
      <c r="T2536" t="s">
        <v>1373</v>
      </c>
      <c r="U2536" t="s">
        <v>396</v>
      </c>
      <c r="V2536" t="s">
        <v>52</v>
      </c>
      <c r="W2536" t="s">
        <v>1374</v>
      </c>
      <c r="X2536" t="s">
        <v>1375</v>
      </c>
      <c r="Y2536" t="s">
        <v>65</v>
      </c>
    </row>
    <row r="2537" spans="1:25" x14ac:dyDescent="0.25">
      <c r="A2537">
        <v>10119</v>
      </c>
      <c r="B2537">
        <v>29</v>
      </c>
      <c r="C2537" t="s">
        <v>4395</v>
      </c>
      <c r="D2537">
        <v>7</v>
      </c>
      <c r="E2537" t="s">
        <v>4396</v>
      </c>
      <c r="F2537" t="s">
        <v>571</v>
      </c>
      <c r="G2537" t="s">
        <v>28</v>
      </c>
      <c r="H2537">
        <v>2</v>
      </c>
      <c r="I2537">
        <v>4</v>
      </c>
      <c r="J2537">
        <v>2003</v>
      </c>
      <c r="K2537" t="s">
        <v>2075</v>
      </c>
      <c r="L2537">
        <v>90</v>
      </c>
      <c r="M2537" t="s">
        <v>4394</v>
      </c>
      <c r="N2537" t="s">
        <v>221</v>
      </c>
      <c r="O2537" t="s">
        <v>222</v>
      </c>
      <c r="P2537" t="s">
        <v>223</v>
      </c>
      <c r="Q2537" t="s">
        <v>34</v>
      </c>
      <c r="R2537" t="s">
        <v>224</v>
      </c>
      <c r="S2537" t="s">
        <v>34</v>
      </c>
      <c r="T2537" t="s">
        <v>225</v>
      </c>
      <c r="U2537" t="s">
        <v>226</v>
      </c>
      <c r="V2537" t="s">
        <v>52</v>
      </c>
      <c r="W2537" t="s">
        <v>227</v>
      </c>
      <c r="X2537" t="s">
        <v>228</v>
      </c>
      <c r="Y2537" t="s">
        <v>42</v>
      </c>
    </row>
    <row r="2538" spans="1:25" x14ac:dyDescent="0.25">
      <c r="A2538">
        <v>10131</v>
      </c>
      <c r="B2538">
        <v>22</v>
      </c>
      <c r="C2538" t="s">
        <v>4397</v>
      </c>
      <c r="D2538">
        <v>8</v>
      </c>
      <c r="E2538" t="s">
        <v>4398</v>
      </c>
      <c r="F2538" t="s">
        <v>1506</v>
      </c>
      <c r="G2538" t="s">
        <v>28</v>
      </c>
      <c r="H2538">
        <v>2</v>
      </c>
      <c r="I2538">
        <v>6</v>
      </c>
      <c r="J2538">
        <v>2003</v>
      </c>
      <c r="K2538" t="s">
        <v>2075</v>
      </c>
      <c r="L2538">
        <v>90</v>
      </c>
      <c r="M2538" t="s">
        <v>4394</v>
      </c>
      <c r="N2538" t="s">
        <v>1507</v>
      </c>
      <c r="O2538" t="s">
        <v>1508</v>
      </c>
      <c r="P2538" t="s">
        <v>1509</v>
      </c>
      <c r="Q2538" t="s">
        <v>34</v>
      </c>
      <c r="R2538" t="s">
        <v>1089</v>
      </c>
      <c r="S2538" t="s">
        <v>166</v>
      </c>
      <c r="T2538" t="s">
        <v>1510</v>
      </c>
      <c r="U2538" t="s">
        <v>38</v>
      </c>
      <c r="V2538" t="s">
        <v>39</v>
      </c>
      <c r="W2538" t="s">
        <v>1511</v>
      </c>
      <c r="X2538" t="s">
        <v>1512</v>
      </c>
      <c r="Y2538" t="s">
        <v>42</v>
      </c>
    </row>
    <row r="2539" spans="1:25" x14ac:dyDescent="0.25">
      <c r="A2539">
        <v>10143</v>
      </c>
      <c r="B2539">
        <v>26</v>
      </c>
      <c r="C2539" t="s">
        <v>77</v>
      </c>
      <c r="D2539">
        <v>11</v>
      </c>
      <c r="E2539" t="s">
        <v>4399</v>
      </c>
      <c r="F2539" t="s">
        <v>581</v>
      </c>
      <c r="G2539" t="s">
        <v>28</v>
      </c>
      <c r="H2539">
        <v>3</v>
      </c>
      <c r="I2539">
        <v>8</v>
      </c>
      <c r="J2539">
        <v>2003</v>
      </c>
      <c r="K2539" t="s">
        <v>2075</v>
      </c>
      <c r="L2539">
        <v>90</v>
      </c>
      <c r="M2539" t="s">
        <v>4394</v>
      </c>
      <c r="N2539" t="s">
        <v>582</v>
      </c>
      <c r="O2539" t="s">
        <v>583</v>
      </c>
      <c r="P2539" t="s">
        <v>584</v>
      </c>
      <c r="Q2539" t="s">
        <v>34</v>
      </c>
      <c r="R2539" t="s">
        <v>251</v>
      </c>
      <c r="S2539" t="s">
        <v>185</v>
      </c>
      <c r="T2539" t="s">
        <v>252</v>
      </c>
      <c r="U2539" t="s">
        <v>38</v>
      </c>
      <c r="V2539" t="s">
        <v>39</v>
      </c>
      <c r="W2539" t="s">
        <v>585</v>
      </c>
      <c r="X2539" t="s">
        <v>586</v>
      </c>
      <c r="Y2539" t="s">
        <v>42</v>
      </c>
    </row>
    <row r="2540" spans="1:25" x14ac:dyDescent="0.25">
      <c r="A2540">
        <v>10155</v>
      </c>
      <c r="B2540">
        <v>32</v>
      </c>
      <c r="C2540" t="s">
        <v>4400</v>
      </c>
      <c r="D2540">
        <v>9</v>
      </c>
      <c r="E2540" t="s">
        <v>4401</v>
      </c>
      <c r="F2540" t="s">
        <v>588</v>
      </c>
      <c r="G2540" t="s">
        <v>28</v>
      </c>
      <c r="H2540">
        <v>4</v>
      </c>
      <c r="I2540">
        <v>10</v>
      </c>
      <c r="J2540">
        <v>2003</v>
      </c>
      <c r="K2540" t="s">
        <v>2075</v>
      </c>
      <c r="L2540">
        <v>90</v>
      </c>
      <c r="M2540" t="s">
        <v>4394</v>
      </c>
      <c r="N2540" t="s">
        <v>191</v>
      </c>
      <c r="O2540" t="s">
        <v>192</v>
      </c>
      <c r="P2540" t="s">
        <v>193</v>
      </c>
      <c r="Q2540" t="s">
        <v>34</v>
      </c>
      <c r="R2540" t="s">
        <v>194</v>
      </c>
      <c r="S2540" t="s">
        <v>34</v>
      </c>
      <c r="T2540" t="s">
        <v>195</v>
      </c>
      <c r="U2540" t="s">
        <v>196</v>
      </c>
      <c r="V2540" t="s">
        <v>52</v>
      </c>
      <c r="W2540" t="s">
        <v>197</v>
      </c>
      <c r="X2540" t="s">
        <v>198</v>
      </c>
      <c r="Y2540" t="s">
        <v>42</v>
      </c>
    </row>
    <row r="2541" spans="1:25" x14ac:dyDescent="0.25">
      <c r="A2541">
        <v>10167</v>
      </c>
      <c r="B2541">
        <v>29</v>
      </c>
      <c r="C2541" t="s">
        <v>77</v>
      </c>
      <c r="D2541">
        <v>5</v>
      </c>
      <c r="E2541" t="s">
        <v>4402</v>
      </c>
      <c r="F2541" t="s">
        <v>590</v>
      </c>
      <c r="G2541" t="s">
        <v>591</v>
      </c>
      <c r="H2541">
        <v>4</v>
      </c>
      <c r="I2541">
        <v>10</v>
      </c>
      <c r="J2541">
        <v>2003</v>
      </c>
      <c r="K2541" t="s">
        <v>2075</v>
      </c>
      <c r="L2541">
        <v>90</v>
      </c>
      <c r="M2541" t="s">
        <v>4394</v>
      </c>
      <c r="N2541" t="s">
        <v>401</v>
      </c>
      <c r="O2541" t="s">
        <v>402</v>
      </c>
      <c r="P2541" t="s">
        <v>403</v>
      </c>
      <c r="Q2541" t="s">
        <v>34</v>
      </c>
      <c r="R2541" t="s">
        <v>404</v>
      </c>
      <c r="S2541" t="s">
        <v>34</v>
      </c>
      <c r="T2541" t="s">
        <v>405</v>
      </c>
      <c r="U2541" t="s">
        <v>287</v>
      </c>
      <c r="V2541" t="s">
        <v>52</v>
      </c>
      <c r="W2541" t="s">
        <v>406</v>
      </c>
      <c r="X2541" t="s">
        <v>316</v>
      </c>
      <c r="Y2541" t="s">
        <v>42</v>
      </c>
    </row>
    <row r="2542" spans="1:25" x14ac:dyDescent="0.25">
      <c r="A2542">
        <v>10178</v>
      </c>
      <c r="B2542">
        <v>34</v>
      </c>
      <c r="C2542" t="s">
        <v>1835</v>
      </c>
      <c r="D2542">
        <v>8</v>
      </c>
      <c r="E2542" t="s">
        <v>4403</v>
      </c>
      <c r="F2542" t="s">
        <v>593</v>
      </c>
      <c r="G2542" t="s">
        <v>28</v>
      </c>
      <c r="H2542">
        <v>4</v>
      </c>
      <c r="I2542">
        <v>11</v>
      </c>
      <c r="J2542">
        <v>2003</v>
      </c>
      <c r="K2542" t="s">
        <v>2075</v>
      </c>
      <c r="L2542">
        <v>90</v>
      </c>
      <c r="M2542" t="s">
        <v>4394</v>
      </c>
      <c r="N2542" t="s">
        <v>594</v>
      </c>
      <c r="O2542" t="s">
        <v>595</v>
      </c>
      <c r="P2542" t="s">
        <v>596</v>
      </c>
      <c r="Q2542" t="s">
        <v>34</v>
      </c>
      <c r="R2542" t="s">
        <v>597</v>
      </c>
      <c r="S2542" t="s">
        <v>34</v>
      </c>
      <c r="T2542" t="s">
        <v>598</v>
      </c>
      <c r="U2542" t="s">
        <v>51</v>
      </c>
      <c r="V2542" t="s">
        <v>52</v>
      </c>
      <c r="W2542" t="s">
        <v>599</v>
      </c>
      <c r="X2542" t="s">
        <v>600</v>
      </c>
      <c r="Y2542" t="s">
        <v>65</v>
      </c>
    </row>
    <row r="2543" spans="1:25" x14ac:dyDescent="0.25">
      <c r="A2543">
        <v>10186</v>
      </c>
      <c r="B2543">
        <v>24</v>
      </c>
      <c r="C2543" t="s">
        <v>4404</v>
      </c>
      <c r="D2543">
        <v>5</v>
      </c>
      <c r="E2543" t="s">
        <v>4405</v>
      </c>
      <c r="F2543" t="s">
        <v>602</v>
      </c>
      <c r="G2543" t="s">
        <v>28</v>
      </c>
      <c r="H2543">
        <v>4</v>
      </c>
      <c r="I2543">
        <v>11</v>
      </c>
      <c r="J2543">
        <v>2003</v>
      </c>
      <c r="K2543" t="s">
        <v>2075</v>
      </c>
      <c r="L2543">
        <v>90</v>
      </c>
      <c r="M2543" t="s">
        <v>4394</v>
      </c>
      <c r="N2543" t="s">
        <v>603</v>
      </c>
      <c r="O2543" t="s">
        <v>604</v>
      </c>
      <c r="P2543" t="s">
        <v>605</v>
      </c>
      <c r="Q2543" t="s">
        <v>34</v>
      </c>
      <c r="R2543" t="s">
        <v>577</v>
      </c>
      <c r="S2543" t="s">
        <v>34</v>
      </c>
      <c r="T2543" t="s">
        <v>606</v>
      </c>
      <c r="U2543" t="s">
        <v>262</v>
      </c>
      <c r="V2543" t="s">
        <v>52</v>
      </c>
      <c r="W2543" t="s">
        <v>607</v>
      </c>
      <c r="X2543" t="s">
        <v>608</v>
      </c>
      <c r="Y2543" t="s">
        <v>42</v>
      </c>
    </row>
    <row r="2544" spans="1:25" x14ac:dyDescent="0.25">
      <c r="A2544">
        <v>10197</v>
      </c>
      <c r="B2544">
        <v>24</v>
      </c>
      <c r="C2544" t="s">
        <v>4406</v>
      </c>
      <c r="D2544">
        <v>2</v>
      </c>
      <c r="E2544" t="s">
        <v>4407</v>
      </c>
      <c r="F2544" t="s">
        <v>610</v>
      </c>
      <c r="G2544" t="s">
        <v>28</v>
      </c>
      <c r="H2544">
        <v>4</v>
      </c>
      <c r="I2544">
        <v>11</v>
      </c>
      <c r="J2544">
        <v>2003</v>
      </c>
      <c r="K2544" t="s">
        <v>2075</v>
      </c>
      <c r="L2544">
        <v>90</v>
      </c>
      <c r="M2544" t="s">
        <v>4394</v>
      </c>
      <c r="N2544" t="s">
        <v>611</v>
      </c>
      <c r="O2544" t="s">
        <v>612</v>
      </c>
      <c r="P2544" t="s">
        <v>613</v>
      </c>
      <c r="Q2544" t="s">
        <v>34</v>
      </c>
      <c r="R2544" t="s">
        <v>614</v>
      </c>
      <c r="S2544" t="s">
        <v>34</v>
      </c>
      <c r="T2544" t="s">
        <v>615</v>
      </c>
      <c r="U2544" t="s">
        <v>273</v>
      </c>
      <c r="V2544" t="s">
        <v>52</v>
      </c>
      <c r="W2544" t="s">
        <v>616</v>
      </c>
      <c r="X2544" t="s">
        <v>617</v>
      </c>
      <c r="Y2544" t="s">
        <v>42</v>
      </c>
    </row>
    <row r="2545" spans="1:25" x14ac:dyDescent="0.25">
      <c r="A2545">
        <v>10209</v>
      </c>
      <c r="B2545">
        <v>33</v>
      </c>
      <c r="C2545" t="s">
        <v>4408</v>
      </c>
      <c r="D2545">
        <v>4</v>
      </c>
      <c r="E2545" t="s">
        <v>4409</v>
      </c>
      <c r="F2545" t="s">
        <v>619</v>
      </c>
      <c r="G2545" t="s">
        <v>28</v>
      </c>
      <c r="H2545">
        <v>1</v>
      </c>
      <c r="I2545">
        <v>1</v>
      </c>
      <c r="J2545">
        <v>2004</v>
      </c>
      <c r="K2545" t="s">
        <v>2075</v>
      </c>
      <c r="L2545">
        <v>90</v>
      </c>
      <c r="M2545" t="s">
        <v>4394</v>
      </c>
      <c r="N2545" t="s">
        <v>620</v>
      </c>
      <c r="O2545" t="s">
        <v>621</v>
      </c>
      <c r="P2545" t="s">
        <v>622</v>
      </c>
      <c r="Q2545" t="s">
        <v>34</v>
      </c>
      <c r="R2545" t="s">
        <v>623</v>
      </c>
      <c r="S2545" t="s">
        <v>73</v>
      </c>
      <c r="T2545" t="s">
        <v>34</v>
      </c>
      <c r="U2545" t="s">
        <v>38</v>
      </c>
      <c r="V2545" t="s">
        <v>39</v>
      </c>
      <c r="W2545" t="s">
        <v>624</v>
      </c>
      <c r="X2545" t="s">
        <v>150</v>
      </c>
      <c r="Y2545" t="s">
        <v>42</v>
      </c>
    </row>
    <row r="2546" spans="1:25" x14ac:dyDescent="0.25">
      <c r="A2546">
        <v>10222</v>
      </c>
      <c r="B2546">
        <v>26</v>
      </c>
      <c r="C2546" t="s">
        <v>77</v>
      </c>
      <c r="D2546">
        <v>8</v>
      </c>
      <c r="E2546" t="s">
        <v>4410</v>
      </c>
      <c r="F2546" t="s">
        <v>626</v>
      </c>
      <c r="G2546" t="s">
        <v>28</v>
      </c>
      <c r="H2546">
        <v>1</v>
      </c>
      <c r="I2546">
        <v>2</v>
      </c>
      <c r="J2546">
        <v>2004</v>
      </c>
      <c r="K2546" t="s">
        <v>2075</v>
      </c>
      <c r="L2546">
        <v>90</v>
      </c>
      <c r="M2546" t="s">
        <v>4394</v>
      </c>
      <c r="N2546" t="s">
        <v>627</v>
      </c>
      <c r="O2546" t="s">
        <v>628</v>
      </c>
      <c r="P2546" t="s">
        <v>629</v>
      </c>
      <c r="Q2546" t="s">
        <v>34</v>
      </c>
      <c r="R2546" t="s">
        <v>630</v>
      </c>
      <c r="S2546" t="s">
        <v>73</v>
      </c>
      <c r="T2546" t="s">
        <v>631</v>
      </c>
      <c r="U2546" t="s">
        <v>38</v>
      </c>
      <c r="V2546" t="s">
        <v>39</v>
      </c>
      <c r="W2546" t="s">
        <v>362</v>
      </c>
      <c r="X2546" t="s">
        <v>422</v>
      </c>
      <c r="Y2546" t="s">
        <v>42</v>
      </c>
    </row>
    <row r="2547" spans="1:25" x14ac:dyDescent="0.25">
      <c r="A2547">
        <v>10249</v>
      </c>
      <c r="B2547">
        <v>40</v>
      </c>
      <c r="C2547" t="s">
        <v>4411</v>
      </c>
      <c r="D2547">
        <v>4</v>
      </c>
      <c r="E2547" t="s">
        <v>4412</v>
      </c>
      <c r="F2547" t="s">
        <v>2480</v>
      </c>
      <c r="G2547" t="s">
        <v>28</v>
      </c>
      <c r="H2547">
        <v>2</v>
      </c>
      <c r="I2547">
        <v>5</v>
      </c>
      <c r="J2547">
        <v>2004</v>
      </c>
      <c r="K2547" t="s">
        <v>2075</v>
      </c>
      <c r="L2547">
        <v>90</v>
      </c>
      <c r="M2547" t="s">
        <v>4394</v>
      </c>
      <c r="N2547" t="s">
        <v>366</v>
      </c>
      <c r="O2547" t="s">
        <v>367</v>
      </c>
      <c r="P2547" t="s">
        <v>368</v>
      </c>
      <c r="Q2547" t="s">
        <v>34</v>
      </c>
      <c r="R2547" t="s">
        <v>184</v>
      </c>
      <c r="S2547" t="s">
        <v>185</v>
      </c>
      <c r="T2547" t="s">
        <v>186</v>
      </c>
      <c r="U2547" t="s">
        <v>38</v>
      </c>
      <c r="V2547" t="s">
        <v>39</v>
      </c>
      <c r="W2547" t="s">
        <v>369</v>
      </c>
      <c r="X2547" t="s">
        <v>216</v>
      </c>
      <c r="Y2547" t="s">
        <v>65</v>
      </c>
    </row>
    <row r="2548" spans="1:25" x14ac:dyDescent="0.25">
      <c r="A2548">
        <v>10262</v>
      </c>
      <c r="B2548">
        <v>44</v>
      </c>
      <c r="C2548" t="s">
        <v>4395</v>
      </c>
      <c r="D2548">
        <v>13</v>
      </c>
      <c r="E2548" t="s">
        <v>4413</v>
      </c>
      <c r="F2548" t="s">
        <v>1525</v>
      </c>
      <c r="G2548" t="s">
        <v>591</v>
      </c>
      <c r="H2548">
        <v>2</v>
      </c>
      <c r="I2548">
        <v>6</v>
      </c>
      <c r="J2548">
        <v>2004</v>
      </c>
      <c r="K2548" t="s">
        <v>2075</v>
      </c>
      <c r="L2548">
        <v>90</v>
      </c>
      <c r="M2548" t="s">
        <v>4394</v>
      </c>
      <c r="N2548" t="s">
        <v>268</v>
      </c>
      <c r="O2548" t="s">
        <v>269</v>
      </c>
      <c r="P2548" t="s">
        <v>270</v>
      </c>
      <c r="Q2548" t="s">
        <v>34</v>
      </c>
      <c r="R2548" t="s">
        <v>271</v>
      </c>
      <c r="S2548" t="s">
        <v>34</v>
      </c>
      <c r="T2548" t="s">
        <v>272</v>
      </c>
      <c r="U2548" t="s">
        <v>273</v>
      </c>
      <c r="V2548" t="s">
        <v>52</v>
      </c>
      <c r="W2548" t="s">
        <v>274</v>
      </c>
      <c r="X2548" t="s">
        <v>275</v>
      </c>
      <c r="Y2548" t="s">
        <v>65</v>
      </c>
    </row>
    <row r="2549" spans="1:25" x14ac:dyDescent="0.25">
      <c r="A2549">
        <v>10274</v>
      </c>
      <c r="B2549">
        <v>24</v>
      </c>
      <c r="C2549" t="s">
        <v>4406</v>
      </c>
      <c r="D2549">
        <v>5</v>
      </c>
      <c r="E2549" t="s">
        <v>4407</v>
      </c>
      <c r="F2549" t="s">
        <v>637</v>
      </c>
      <c r="G2549" t="s">
        <v>28</v>
      </c>
      <c r="H2549">
        <v>3</v>
      </c>
      <c r="I2549">
        <v>7</v>
      </c>
      <c r="J2549">
        <v>2004</v>
      </c>
      <c r="K2549" t="s">
        <v>2075</v>
      </c>
      <c r="L2549">
        <v>90</v>
      </c>
      <c r="M2549" t="s">
        <v>4394</v>
      </c>
      <c r="N2549" t="s">
        <v>439</v>
      </c>
      <c r="O2549" t="s">
        <v>182</v>
      </c>
      <c r="P2549" t="s">
        <v>440</v>
      </c>
      <c r="Q2549" t="s">
        <v>34</v>
      </c>
      <c r="R2549" t="s">
        <v>441</v>
      </c>
      <c r="S2549" t="s">
        <v>185</v>
      </c>
      <c r="T2549" t="s">
        <v>442</v>
      </c>
      <c r="U2549" t="s">
        <v>38</v>
      </c>
      <c r="V2549" t="s">
        <v>39</v>
      </c>
      <c r="W2549" t="s">
        <v>421</v>
      </c>
      <c r="X2549" t="s">
        <v>443</v>
      </c>
      <c r="Y2549" t="s">
        <v>42</v>
      </c>
    </row>
    <row r="2550" spans="1:25" x14ac:dyDescent="0.25">
      <c r="A2550">
        <v>10283</v>
      </c>
      <c r="B2550">
        <v>20</v>
      </c>
      <c r="C2550" t="s">
        <v>4395</v>
      </c>
      <c r="D2550">
        <v>2</v>
      </c>
      <c r="E2550" t="s">
        <v>4414</v>
      </c>
      <c r="F2550" t="s">
        <v>647</v>
      </c>
      <c r="G2550" t="s">
        <v>28</v>
      </c>
      <c r="H2550">
        <v>3</v>
      </c>
      <c r="I2550">
        <v>8</v>
      </c>
      <c r="J2550">
        <v>2004</v>
      </c>
      <c r="K2550" t="s">
        <v>2075</v>
      </c>
      <c r="L2550">
        <v>90</v>
      </c>
      <c r="M2550" t="s">
        <v>4394</v>
      </c>
      <c r="N2550" t="s">
        <v>648</v>
      </c>
      <c r="O2550" t="s">
        <v>649</v>
      </c>
      <c r="P2550" t="s">
        <v>650</v>
      </c>
      <c r="Q2550" t="s">
        <v>34</v>
      </c>
      <c r="R2550" t="s">
        <v>651</v>
      </c>
      <c r="S2550" t="s">
        <v>351</v>
      </c>
      <c r="T2550" t="s">
        <v>652</v>
      </c>
      <c r="U2550" t="s">
        <v>353</v>
      </c>
      <c r="V2550" t="s">
        <v>39</v>
      </c>
      <c r="W2550" t="s">
        <v>653</v>
      </c>
      <c r="X2550" t="s">
        <v>264</v>
      </c>
      <c r="Y2550" t="s">
        <v>42</v>
      </c>
    </row>
    <row r="2551" spans="1:25" x14ac:dyDescent="0.25">
      <c r="A2551">
        <v>10296</v>
      </c>
      <c r="B2551">
        <v>34</v>
      </c>
      <c r="C2551" t="s">
        <v>77</v>
      </c>
      <c r="D2551">
        <v>11</v>
      </c>
      <c r="E2551" t="s">
        <v>4415</v>
      </c>
      <c r="F2551" t="s">
        <v>1530</v>
      </c>
      <c r="G2551" t="s">
        <v>28</v>
      </c>
      <c r="H2551">
        <v>3</v>
      </c>
      <c r="I2551">
        <v>9</v>
      </c>
      <c r="J2551">
        <v>2004</v>
      </c>
      <c r="K2551" t="s">
        <v>2075</v>
      </c>
      <c r="L2551">
        <v>90</v>
      </c>
      <c r="M2551" t="s">
        <v>4394</v>
      </c>
      <c r="N2551" t="s">
        <v>1531</v>
      </c>
      <c r="O2551" t="s">
        <v>1532</v>
      </c>
      <c r="P2551" t="s">
        <v>1533</v>
      </c>
      <c r="Q2551" t="s">
        <v>34</v>
      </c>
      <c r="R2551" t="s">
        <v>1534</v>
      </c>
      <c r="S2551" t="s">
        <v>34</v>
      </c>
      <c r="T2551" t="s">
        <v>1535</v>
      </c>
      <c r="U2551" t="s">
        <v>810</v>
      </c>
      <c r="V2551" t="s">
        <v>52</v>
      </c>
      <c r="W2551" t="s">
        <v>1536</v>
      </c>
      <c r="X2551" t="s">
        <v>150</v>
      </c>
      <c r="Y2551" t="s">
        <v>65</v>
      </c>
    </row>
    <row r="2552" spans="1:25" x14ac:dyDescent="0.25">
      <c r="A2552">
        <v>10307</v>
      </c>
      <c r="B2552">
        <v>34</v>
      </c>
      <c r="C2552" t="s">
        <v>4416</v>
      </c>
      <c r="D2552">
        <v>5</v>
      </c>
      <c r="E2552" t="s">
        <v>4417</v>
      </c>
      <c r="F2552" t="s">
        <v>663</v>
      </c>
      <c r="G2552" t="s">
        <v>28</v>
      </c>
      <c r="H2552">
        <v>4</v>
      </c>
      <c r="I2552">
        <v>10</v>
      </c>
      <c r="J2552">
        <v>2004</v>
      </c>
      <c r="K2552" t="s">
        <v>2075</v>
      </c>
      <c r="L2552">
        <v>90</v>
      </c>
      <c r="M2552" t="s">
        <v>4394</v>
      </c>
      <c r="N2552" t="s">
        <v>329</v>
      </c>
      <c r="O2552" t="s">
        <v>330</v>
      </c>
      <c r="P2552" t="s">
        <v>331</v>
      </c>
      <c r="Q2552" t="s">
        <v>34</v>
      </c>
      <c r="R2552" t="s">
        <v>332</v>
      </c>
      <c r="S2552" t="s">
        <v>214</v>
      </c>
      <c r="T2552" t="s">
        <v>333</v>
      </c>
      <c r="U2552" t="s">
        <v>38</v>
      </c>
      <c r="V2552" t="s">
        <v>39</v>
      </c>
      <c r="W2552" t="s">
        <v>334</v>
      </c>
      <c r="X2552" t="s">
        <v>335</v>
      </c>
      <c r="Y2552" t="s">
        <v>65</v>
      </c>
    </row>
    <row r="2553" spans="1:25" x14ac:dyDescent="0.25">
      <c r="A2553">
        <v>10316</v>
      </c>
      <c r="B2553">
        <v>45</v>
      </c>
      <c r="C2553" t="s">
        <v>4418</v>
      </c>
      <c r="D2553">
        <v>13</v>
      </c>
      <c r="E2553" t="s">
        <v>4419</v>
      </c>
      <c r="F2553" t="s">
        <v>665</v>
      </c>
      <c r="G2553" t="s">
        <v>28</v>
      </c>
      <c r="H2553">
        <v>4</v>
      </c>
      <c r="I2553">
        <v>11</v>
      </c>
      <c r="J2553">
        <v>2004</v>
      </c>
      <c r="K2553" t="s">
        <v>2075</v>
      </c>
      <c r="L2553">
        <v>90</v>
      </c>
      <c r="M2553" t="s">
        <v>4394</v>
      </c>
      <c r="N2553" t="s">
        <v>666</v>
      </c>
      <c r="O2553" t="s">
        <v>667</v>
      </c>
      <c r="P2553" t="s">
        <v>668</v>
      </c>
      <c r="Q2553" t="s">
        <v>34</v>
      </c>
      <c r="R2553" t="s">
        <v>669</v>
      </c>
      <c r="S2553" t="s">
        <v>670</v>
      </c>
      <c r="T2553" t="s">
        <v>671</v>
      </c>
      <c r="U2553" t="s">
        <v>262</v>
      </c>
      <c r="V2553" t="s">
        <v>52</v>
      </c>
      <c r="W2553" t="s">
        <v>672</v>
      </c>
      <c r="X2553" t="s">
        <v>673</v>
      </c>
      <c r="Y2553" t="s">
        <v>65</v>
      </c>
    </row>
    <row r="2554" spans="1:25" x14ac:dyDescent="0.25">
      <c r="A2554">
        <v>10328</v>
      </c>
      <c r="B2554">
        <v>41</v>
      </c>
      <c r="C2554" t="s">
        <v>77</v>
      </c>
      <c r="D2554">
        <v>9</v>
      </c>
      <c r="E2554" t="s">
        <v>4420</v>
      </c>
      <c r="F2554" t="s">
        <v>2490</v>
      </c>
      <c r="G2554" t="s">
        <v>28</v>
      </c>
      <c r="H2554">
        <v>4</v>
      </c>
      <c r="I2554">
        <v>11</v>
      </c>
      <c r="J2554">
        <v>2004</v>
      </c>
      <c r="K2554" t="s">
        <v>2075</v>
      </c>
      <c r="L2554">
        <v>90</v>
      </c>
      <c r="M2554" t="s">
        <v>4394</v>
      </c>
      <c r="N2554" t="s">
        <v>1369</v>
      </c>
      <c r="O2554" t="s">
        <v>1370</v>
      </c>
      <c r="P2554" t="s">
        <v>1371</v>
      </c>
      <c r="Q2554" t="s">
        <v>34</v>
      </c>
      <c r="R2554" t="s">
        <v>1372</v>
      </c>
      <c r="S2554" t="s">
        <v>34</v>
      </c>
      <c r="T2554" t="s">
        <v>1373</v>
      </c>
      <c r="U2554" t="s">
        <v>396</v>
      </c>
      <c r="V2554" t="s">
        <v>52</v>
      </c>
      <c r="W2554" t="s">
        <v>1374</v>
      </c>
      <c r="X2554" t="s">
        <v>1375</v>
      </c>
      <c r="Y2554" t="s">
        <v>65</v>
      </c>
    </row>
    <row r="2555" spans="1:25" x14ac:dyDescent="0.25">
      <c r="A2555">
        <v>10339</v>
      </c>
      <c r="B2555">
        <v>55</v>
      </c>
      <c r="C2555" t="s">
        <v>3258</v>
      </c>
      <c r="D2555">
        <v>15</v>
      </c>
      <c r="E2555" t="s">
        <v>4421</v>
      </c>
      <c r="F2555" t="s">
        <v>519</v>
      </c>
      <c r="G2555" t="s">
        <v>28</v>
      </c>
      <c r="H2555">
        <v>4</v>
      </c>
      <c r="I2555">
        <v>11</v>
      </c>
      <c r="J2555">
        <v>2004</v>
      </c>
      <c r="K2555" t="s">
        <v>2075</v>
      </c>
      <c r="L2555">
        <v>90</v>
      </c>
      <c r="M2555" t="s">
        <v>4394</v>
      </c>
      <c r="N2555" t="s">
        <v>380</v>
      </c>
      <c r="O2555" t="s">
        <v>381</v>
      </c>
      <c r="P2555" t="s">
        <v>382</v>
      </c>
      <c r="Q2555" t="s">
        <v>34</v>
      </c>
      <c r="R2555" t="s">
        <v>383</v>
      </c>
      <c r="S2555" t="s">
        <v>384</v>
      </c>
      <c r="T2555" t="s">
        <v>385</v>
      </c>
      <c r="U2555" t="s">
        <v>307</v>
      </c>
      <c r="V2555" t="s">
        <v>307</v>
      </c>
      <c r="W2555" t="s">
        <v>386</v>
      </c>
      <c r="X2555" t="s">
        <v>387</v>
      </c>
      <c r="Y2555" t="s">
        <v>65</v>
      </c>
    </row>
    <row r="2556" spans="1:25" x14ac:dyDescent="0.25">
      <c r="A2556">
        <v>10352</v>
      </c>
      <c r="B2556">
        <v>23</v>
      </c>
      <c r="C2556" t="s">
        <v>77</v>
      </c>
      <c r="D2556">
        <v>3</v>
      </c>
      <c r="E2556" t="s">
        <v>4422</v>
      </c>
      <c r="F2556" t="s">
        <v>1552</v>
      </c>
      <c r="G2556" t="s">
        <v>28</v>
      </c>
      <c r="H2556">
        <v>4</v>
      </c>
      <c r="I2556">
        <v>12</v>
      </c>
      <c r="J2556">
        <v>2004</v>
      </c>
      <c r="K2556" t="s">
        <v>2075</v>
      </c>
      <c r="L2556">
        <v>90</v>
      </c>
      <c r="M2556" t="s">
        <v>4394</v>
      </c>
      <c r="N2556" t="s">
        <v>2080</v>
      </c>
      <c r="O2556" t="s">
        <v>2081</v>
      </c>
      <c r="P2556" t="s">
        <v>2082</v>
      </c>
      <c r="Q2556" t="s">
        <v>34</v>
      </c>
      <c r="R2556" t="s">
        <v>441</v>
      </c>
      <c r="S2556" t="s">
        <v>185</v>
      </c>
      <c r="T2556" t="s">
        <v>442</v>
      </c>
      <c r="U2556" t="s">
        <v>38</v>
      </c>
      <c r="V2556" t="s">
        <v>39</v>
      </c>
      <c r="W2556" t="s">
        <v>1199</v>
      </c>
      <c r="X2556" t="s">
        <v>377</v>
      </c>
      <c r="Y2556" t="s">
        <v>42</v>
      </c>
    </row>
    <row r="2557" spans="1:25" x14ac:dyDescent="0.25">
      <c r="A2557">
        <v>10361</v>
      </c>
      <c r="B2557">
        <v>24</v>
      </c>
      <c r="C2557" t="s">
        <v>4157</v>
      </c>
      <c r="D2557">
        <v>14</v>
      </c>
      <c r="E2557" t="s">
        <v>4423</v>
      </c>
      <c r="F2557" t="s">
        <v>232</v>
      </c>
      <c r="G2557" t="s">
        <v>28</v>
      </c>
      <c r="H2557">
        <v>4</v>
      </c>
      <c r="I2557">
        <v>12</v>
      </c>
      <c r="J2557">
        <v>2004</v>
      </c>
      <c r="K2557" t="s">
        <v>2075</v>
      </c>
      <c r="L2557">
        <v>90</v>
      </c>
      <c r="M2557" t="s">
        <v>4394</v>
      </c>
      <c r="N2557" t="s">
        <v>233</v>
      </c>
      <c r="O2557" t="s">
        <v>234</v>
      </c>
      <c r="P2557" t="s">
        <v>235</v>
      </c>
      <c r="Q2557" t="s">
        <v>236</v>
      </c>
      <c r="R2557" t="s">
        <v>237</v>
      </c>
      <c r="S2557" t="s">
        <v>238</v>
      </c>
      <c r="T2557" t="s">
        <v>239</v>
      </c>
      <c r="U2557" t="s">
        <v>139</v>
      </c>
      <c r="V2557" t="s">
        <v>140</v>
      </c>
      <c r="W2557" t="s">
        <v>240</v>
      </c>
      <c r="X2557" t="s">
        <v>241</v>
      </c>
      <c r="Y2557" t="s">
        <v>42</v>
      </c>
    </row>
    <row r="2558" spans="1:25" x14ac:dyDescent="0.25">
      <c r="A2558">
        <v>10373</v>
      </c>
      <c r="B2558">
        <v>32</v>
      </c>
      <c r="C2558" t="s">
        <v>4424</v>
      </c>
      <c r="D2558">
        <v>15</v>
      </c>
      <c r="E2558" t="s">
        <v>4425</v>
      </c>
      <c r="F2558" t="s">
        <v>687</v>
      </c>
      <c r="G2558" t="s">
        <v>28</v>
      </c>
      <c r="H2558">
        <v>1</v>
      </c>
      <c r="I2558">
        <v>1</v>
      </c>
      <c r="J2558">
        <v>2005</v>
      </c>
      <c r="K2558" t="s">
        <v>2075</v>
      </c>
      <c r="L2558">
        <v>90</v>
      </c>
      <c r="M2558" t="s">
        <v>4394</v>
      </c>
      <c r="N2558" t="s">
        <v>688</v>
      </c>
      <c r="O2558" t="s">
        <v>689</v>
      </c>
      <c r="P2558" t="s">
        <v>690</v>
      </c>
      <c r="Q2558" t="s">
        <v>34</v>
      </c>
      <c r="R2558" t="s">
        <v>691</v>
      </c>
      <c r="S2558" t="s">
        <v>34</v>
      </c>
      <c r="T2558" t="s">
        <v>692</v>
      </c>
      <c r="U2558" t="s">
        <v>196</v>
      </c>
      <c r="V2558" t="s">
        <v>52</v>
      </c>
      <c r="W2558" t="s">
        <v>693</v>
      </c>
      <c r="X2558" t="s">
        <v>694</v>
      </c>
      <c r="Y2558" t="s">
        <v>42</v>
      </c>
    </row>
    <row r="2559" spans="1:25" x14ac:dyDescent="0.25">
      <c r="A2559">
        <v>10386</v>
      </c>
      <c r="B2559">
        <v>29</v>
      </c>
      <c r="C2559" t="s">
        <v>4426</v>
      </c>
      <c r="D2559">
        <v>13</v>
      </c>
      <c r="E2559" t="s">
        <v>4427</v>
      </c>
      <c r="F2559" t="s">
        <v>1557</v>
      </c>
      <c r="G2559" t="s">
        <v>724</v>
      </c>
      <c r="H2559">
        <v>1</v>
      </c>
      <c r="I2559">
        <v>3</v>
      </c>
      <c r="J2559">
        <v>2005</v>
      </c>
      <c r="K2559" t="s">
        <v>2075</v>
      </c>
      <c r="L2559">
        <v>90</v>
      </c>
      <c r="M2559" t="s">
        <v>4394</v>
      </c>
      <c r="N2559" t="s">
        <v>268</v>
      </c>
      <c r="O2559" t="s">
        <v>269</v>
      </c>
      <c r="P2559" t="s">
        <v>270</v>
      </c>
      <c r="Q2559" t="s">
        <v>34</v>
      </c>
      <c r="R2559" t="s">
        <v>271</v>
      </c>
      <c r="S2559" t="s">
        <v>34</v>
      </c>
      <c r="T2559" t="s">
        <v>272</v>
      </c>
      <c r="U2559" t="s">
        <v>273</v>
      </c>
      <c r="V2559" t="s">
        <v>52</v>
      </c>
      <c r="W2559" t="s">
        <v>274</v>
      </c>
      <c r="X2559" t="s">
        <v>275</v>
      </c>
      <c r="Y2559" t="s">
        <v>42</v>
      </c>
    </row>
    <row r="2560" spans="1:25" x14ac:dyDescent="0.25">
      <c r="A2560">
        <v>10398</v>
      </c>
      <c r="B2560">
        <v>36</v>
      </c>
      <c r="C2560" t="s">
        <v>77</v>
      </c>
      <c r="D2560">
        <v>7</v>
      </c>
      <c r="E2560" t="s">
        <v>4428</v>
      </c>
      <c r="F2560" t="s">
        <v>1559</v>
      </c>
      <c r="G2560" t="s">
        <v>28</v>
      </c>
      <c r="H2560">
        <v>1</v>
      </c>
      <c r="I2560">
        <v>3</v>
      </c>
      <c r="J2560">
        <v>2005</v>
      </c>
      <c r="K2560" t="s">
        <v>2075</v>
      </c>
      <c r="L2560">
        <v>90</v>
      </c>
      <c r="M2560" t="s">
        <v>4394</v>
      </c>
      <c r="N2560" t="s">
        <v>46</v>
      </c>
      <c r="O2560" t="s">
        <v>47</v>
      </c>
      <c r="P2560" t="s">
        <v>48</v>
      </c>
      <c r="Q2560" t="s">
        <v>34</v>
      </c>
      <c r="R2560" t="s">
        <v>49</v>
      </c>
      <c r="S2560" t="s">
        <v>34</v>
      </c>
      <c r="T2560" t="s">
        <v>50</v>
      </c>
      <c r="U2560" t="s">
        <v>51</v>
      </c>
      <c r="V2560" t="s">
        <v>52</v>
      </c>
      <c r="W2560" t="s">
        <v>53</v>
      </c>
      <c r="X2560" t="s">
        <v>54</v>
      </c>
      <c r="Y2560" t="s">
        <v>65</v>
      </c>
    </row>
    <row r="2561" spans="1:25" x14ac:dyDescent="0.25">
      <c r="A2561">
        <v>10400</v>
      </c>
      <c r="B2561">
        <v>46</v>
      </c>
      <c r="C2561" t="s">
        <v>4429</v>
      </c>
      <c r="D2561">
        <v>5</v>
      </c>
      <c r="E2561" t="s">
        <v>4430</v>
      </c>
      <c r="F2561" t="s">
        <v>700</v>
      </c>
      <c r="G2561" t="s">
        <v>28</v>
      </c>
      <c r="H2561">
        <v>2</v>
      </c>
      <c r="I2561">
        <v>4</v>
      </c>
      <c r="J2561">
        <v>2005</v>
      </c>
      <c r="K2561" t="s">
        <v>2075</v>
      </c>
      <c r="L2561">
        <v>90</v>
      </c>
      <c r="M2561" t="s">
        <v>4394</v>
      </c>
      <c r="N2561" t="s">
        <v>701</v>
      </c>
      <c r="O2561" t="s">
        <v>702</v>
      </c>
      <c r="P2561" t="s">
        <v>703</v>
      </c>
      <c r="Q2561" t="s">
        <v>34</v>
      </c>
      <c r="R2561" t="s">
        <v>704</v>
      </c>
      <c r="S2561" t="s">
        <v>73</v>
      </c>
      <c r="T2561" t="s">
        <v>92</v>
      </c>
      <c r="U2561" t="s">
        <v>38</v>
      </c>
      <c r="V2561" t="s">
        <v>39</v>
      </c>
      <c r="W2561" t="s">
        <v>149</v>
      </c>
      <c r="X2561" t="s">
        <v>705</v>
      </c>
      <c r="Y2561" t="s">
        <v>65</v>
      </c>
    </row>
    <row r="2562" spans="1:25" x14ac:dyDescent="0.25">
      <c r="A2562">
        <v>10415</v>
      </c>
      <c r="B2562">
        <v>32</v>
      </c>
      <c r="C2562" t="s">
        <v>4411</v>
      </c>
      <c r="D2562">
        <v>4</v>
      </c>
      <c r="E2562" t="s">
        <v>4431</v>
      </c>
      <c r="F2562" t="s">
        <v>2499</v>
      </c>
      <c r="G2562" t="s">
        <v>267</v>
      </c>
      <c r="H2562">
        <v>2</v>
      </c>
      <c r="I2562">
        <v>5</v>
      </c>
      <c r="J2562">
        <v>2005</v>
      </c>
      <c r="K2562" t="s">
        <v>2075</v>
      </c>
      <c r="L2562">
        <v>90</v>
      </c>
      <c r="M2562" t="s">
        <v>4394</v>
      </c>
      <c r="N2562" t="s">
        <v>1380</v>
      </c>
      <c r="O2562" t="s">
        <v>1381</v>
      </c>
      <c r="P2562" t="s">
        <v>1382</v>
      </c>
      <c r="Q2562" t="s">
        <v>34</v>
      </c>
      <c r="R2562" t="s">
        <v>1383</v>
      </c>
      <c r="S2562" t="s">
        <v>137</v>
      </c>
      <c r="T2562" t="s">
        <v>1384</v>
      </c>
      <c r="U2562" t="s">
        <v>139</v>
      </c>
      <c r="V2562" t="s">
        <v>140</v>
      </c>
      <c r="W2562" t="s">
        <v>1385</v>
      </c>
      <c r="X2562" t="s">
        <v>1386</v>
      </c>
      <c r="Y2562" t="s">
        <v>65</v>
      </c>
    </row>
    <row r="2563" spans="1:25" x14ac:dyDescent="0.25">
      <c r="A2563">
        <v>10106</v>
      </c>
      <c r="B2563">
        <v>34</v>
      </c>
      <c r="C2563" t="s">
        <v>77</v>
      </c>
      <c r="D2563">
        <v>9</v>
      </c>
      <c r="E2563" t="s">
        <v>4432</v>
      </c>
      <c r="F2563" t="s">
        <v>1501</v>
      </c>
      <c r="G2563" t="s">
        <v>28</v>
      </c>
      <c r="H2563">
        <v>1</v>
      </c>
      <c r="I2563">
        <v>2</v>
      </c>
      <c r="J2563">
        <v>2003</v>
      </c>
      <c r="K2563" t="s">
        <v>1502</v>
      </c>
      <c r="L2563">
        <v>99</v>
      </c>
      <c r="M2563" t="s">
        <v>4433</v>
      </c>
      <c r="N2563" t="s">
        <v>1369</v>
      </c>
      <c r="O2563" t="s">
        <v>1370</v>
      </c>
      <c r="P2563" t="s">
        <v>1371</v>
      </c>
      <c r="Q2563" t="s">
        <v>34</v>
      </c>
      <c r="R2563" t="s">
        <v>1372</v>
      </c>
      <c r="S2563" t="s">
        <v>34</v>
      </c>
      <c r="T2563" t="s">
        <v>1373</v>
      </c>
      <c r="U2563" t="s">
        <v>396</v>
      </c>
      <c r="V2563" t="s">
        <v>52</v>
      </c>
      <c r="W2563" t="s">
        <v>1374</v>
      </c>
      <c r="X2563" t="s">
        <v>1375</v>
      </c>
      <c r="Y2563" t="s">
        <v>65</v>
      </c>
    </row>
    <row r="2564" spans="1:25" x14ac:dyDescent="0.25">
      <c r="A2564">
        <v>10120</v>
      </c>
      <c r="B2564">
        <v>24</v>
      </c>
      <c r="C2564" t="s">
        <v>77</v>
      </c>
      <c r="D2564">
        <v>15</v>
      </c>
      <c r="E2564" t="s">
        <v>4434</v>
      </c>
      <c r="F2564" t="s">
        <v>474</v>
      </c>
      <c r="G2564" t="s">
        <v>28</v>
      </c>
      <c r="H2564">
        <v>2</v>
      </c>
      <c r="I2564">
        <v>4</v>
      </c>
      <c r="J2564">
        <v>2003</v>
      </c>
      <c r="K2564" t="s">
        <v>1502</v>
      </c>
      <c r="L2564">
        <v>99</v>
      </c>
      <c r="M2564" t="s">
        <v>4433</v>
      </c>
      <c r="N2564" t="s">
        <v>132</v>
      </c>
      <c r="O2564" t="s">
        <v>133</v>
      </c>
      <c r="P2564" t="s">
        <v>134</v>
      </c>
      <c r="Q2564" t="s">
        <v>135</v>
      </c>
      <c r="R2564" t="s">
        <v>136</v>
      </c>
      <c r="S2564" t="s">
        <v>137</v>
      </c>
      <c r="T2564" t="s">
        <v>138</v>
      </c>
      <c r="U2564" t="s">
        <v>139</v>
      </c>
      <c r="V2564" t="s">
        <v>140</v>
      </c>
      <c r="W2564" t="s">
        <v>141</v>
      </c>
      <c r="X2564" t="s">
        <v>142</v>
      </c>
      <c r="Y2564" t="s">
        <v>42</v>
      </c>
    </row>
    <row r="2565" spans="1:25" x14ac:dyDescent="0.25">
      <c r="A2565">
        <v>10131</v>
      </c>
      <c r="B2565">
        <v>40</v>
      </c>
      <c r="C2565" t="s">
        <v>77</v>
      </c>
      <c r="D2565">
        <v>1</v>
      </c>
      <c r="E2565" t="s">
        <v>4435</v>
      </c>
      <c r="F2565" t="s">
        <v>1506</v>
      </c>
      <c r="G2565" t="s">
        <v>28</v>
      </c>
      <c r="H2565">
        <v>2</v>
      </c>
      <c r="I2565">
        <v>6</v>
      </c>
      <c r="J2565">
        <v>2003</v>
      </c>
      <c r="K2565" t="s">
        <v>1502</v>
      </c>
      <c r="L2565">
        <v>99</v>
      </c>
      <c r="M2565" t="s">
        <v>4433</v>
      </c>
      <c r="N2565" t="s">
        <v>1507</v>
      </c>
      <c r="O2565" t="s">
        <v>1508</v>
      </c>
      <c r="P2565" t="s">
        <v>1509</v>
      </c>
      <c r="Q2565" t="s">
        <v>34</v>
      </c>
      <c r="R2565" t="s">
        <v>1089</v>
      </c>
      <c r="S2565" t="s">
        <v>166</v>
      </c>
      <c r="T2565" t="s">
        <v>1510</v>
      </c>
      <c r="U2565" t="s">
        <v>38</v>
      </c>
      <c r="V2565" t="s">
        <v>39</v>
      </c>
      <c r="W2565" t="s">
        <v>1511</v>
      </c>
      <c r="X2565" t="s">
        <v>1512</v>
      </c>
      <c r="Y2565" t="s">
        <v>65</v>
      </c>
    </row>
    <row r="2566" spans="1:25" x14ac:dyDescent="0.25">
      <c r="A2566">
        <v>10143</v>
      </c>
      <c r="B2566">
        <v>26</v>
      </c>
      <c r="C2566" t="s">
        <v>4436</v>
      </c>
      <c r="D2566">
        <v>4</v>
      </c>
      <c r="E2566" t="s">
        <v>4437</v>
      </c>
      <c r="F2566" t="s">
        <v>581</v>
      </c>
      <c r="G2566" t="s">
        <v>28</v>
      </c>
      <c r="H2566">
        <v>3</v>
      </c>
      <c r="I2566">
        <v>8</v>
      </c>
      <c r="J2566">
        <v>2003</v>
      </c>
      <c r="K2566" t="s">
        <v>1502</v>
      </c>
      <c r="L2566">
        <v>99</v>
      </c>
      <c r="M2566" t="s">
        <v>4433</v>
      </c>
      <c r="N2566" t="s">
        <v>582</v>
      </c>
      <c r="O2566" t="s">
        <v>583</v>
      </c>
      <c r="P2566" t="s">
        <v>584</v>
      </c>
      <c r="Q2566" t="s">
        <v>34</v>
      </c>
      <c r="R2566" t="s">
        <v>251</v>
      </c>
      <c r="S2566" t="s">
        <v>185</v>
      </c>
      <c r="T2566" t="s">
        <v>252</v>
      </c>
      <c r="U2566" t="s">
        <v>38</v>
      </c>
      <c r="V2566" t="s">
        <v>39</v>
      </c>
      <c r="W2566" t="s">
        <v>585</v>
      </c>
      <c r="X2566" t="s">
        <v>586</v>
      </c>
      <c r="Y2566" t="s">
        <v>42</v>
      </c>
    </row>
    <row r="2567" spans="1:25" x14ac:dyDescent="0.25">
      <c r="A2567">
        <v>10155</v>
      </c>
      <c r="B2567">
        <v>20</v>
      </c>
      <c r="C2567" t="s">
        <v>77</v>
      </c>
      <c r="D2567">
        <v>2</v>
      </c>
      <c r="E2567" t="s">
        <v>4438</v>
      </c>
      <c r="F2567" t="s">
        <v>588</v>
      </c>
      <c r="G2567" t="s">
        <v>28</v>
      </c>
      <c r="H2567">
        <v>4</v>
      </c>
      <c r="I2567">
        <v>10</v>
      </c>
      <c r="J2567">
        <v>2003</v>
      </c>
      <c r="K2567" t="s">
        <v>1502</v>
      </c>
      <c r="L2567">
        <v>99</v>
      </c>
      <c r="M2567" t="s">
        <v>4433</v>
      </c>
      <c r="N2567" t="s">
        <v>191</v>
      </c>
      <c r="O2567" t="s">
        <v>192</v>
      </c>
      <c r="P2567" t="s">
        <v>193</v>
      </c>
      <c r="Q2567" t="s">
        <v>34</v>
      </c>
      <c r="R2567" t="s">
        <v>194</v>
      </c>
      <c r="S2567" t="s">
        <v>34</v>
      </c>
      <c r="T2567" t="s">
        <v>195</v>
      </c>
      <c r="U2567" t="s">
        <v>196</v>
      </c>
      <c r="V2567" t="s">
        <v>52</v>
      </c>
      <c r="W2567" t="s">
        <v>197</v>
      </c>
      <c r="X2567" t="s">
        <v>198</v>
      </c>
      <c r="Y2567" t="s">
        <v>42</v>
      </c>
    </row>
    <row r="2568" spans="1:25" x14ac:dyDescent="0.25">
      <c r="A2568">
        <v>10168</v>
      </c>
      <c r="B2568">
        <v>31</v>
      </c>
      <c r="C2568" t="s">
        <v>77</v>
      </c>
      <c r="D2568">
        <v>16</v>
      </c>
      <c r="E2568" t="s">
        <v>4439</v>
      </c>
      <c r="F2568" t="s">
        <v>87</v>
      </c>
      <c r="G2568" t="s">
        <v>28</v>
      </c>
      <c r="H2568">
        <v>4</v>
      </c>
      <c r="I2568">
        <v>10</v>
      </c>
      <c r="J2568">
        <v>2003</v>
      </c>
      <c r="K2568" t="s">
        <v>1502</v>
      </c>
      <c r="L2568">
        <v>99</v>
      </c>
      <c r="M2568" t="s">
        <v>4433</v>
      </c>
      <c r="N2568" t="s">
        <v>88</v>
      </c>
      <c r="O2568" t="s">
        <v>89</v>
      </c>
      <c r="P2568" t="s">
        <v>90</v>
      </c>
      <c r="Q2568" t="s">
        <v>34</v>
      </c>
      <c r="R2568" t="s">
        <v>91</v>
      </c>
      <c r="S2568" t="s">
        <v>73</v>
      </c>
      <c r="T2568" t="s">
        <v>92</v>
      </c>
      <c r="U2568" t="s">
        <v>38</v>
      </c>
      <c r="V2568" t="s">
        <v>39</v>
      </c>
      <c r="W2568" t="s">
        <v>93</v>
      </c>
      <c r="X2568" t="s">
        <v>94</v>
      </c>
      <c r="Y2568" t="s">
        <v>65</v>
      </c>
    </row>
    <row r="2569" spans="1:25" x14ac:dyDescent="0.25">
      <c r="A2569">
        <v>10178</v>
      </c>
      <c r="B2569">
        <v>22</v>
      </c>
      <c r="C2569" t="s">
        <v>4440</v>
      </c>
      <c r="D2569">
        <v>1</v>
      </c>
      <c r="E2569" t="s">
        <v>4441</v>
      </c>
      <c r="F2569" t="s">
        <v>593</v>
      </c>
      <c r="G2569" t="s">
        <v>28</v>
      </c>
      <c r="H2569">
        <v>4</v>
      </c>
      <c r="I2569">
        <v>11</v>
      </c>
      <c r="J2569">
        <v>2003</v>
      </c>
      <c r="K2569" t="s">
        <v>1502</v>
      </c>
      <c r="L2569">
        <v>99</v>
      </c>
      <c r="M2569" t="s">
        <v>4433</v>
      </c>
      <c r="N2569" t="s">
        <v>594</v>
      </c>
      <c r="O2569" t="s">
        <v>595</v>
      </c>
      <c r="P2569" t="s">
        <v>596</v>
      </c>
      <c r="Q2569" t="s">
        <v>34</v>
      </c>
      <c r="R2569" t="s">
        <v>597</v>
      </c>
      <c r="S2569" t="s">
        <v>34</v>
      </c>
      <c r="T2569" t="s">
        <v>598</v>
      </c>
      <c r="U2569" t="s">
        <v>51</v>
      </c>
      <c r="V2569" t="s">
        <v>52</v>
      </c>
      <c r="W2569" t="s">
        <v>599</v>
      </c>
      <c r="X2569" t="s">
        <v>600</v>
      </c>
      <c r="Y2569" t="s">
        <v>42</v>
      </c>
    </row>
    <row r="2570" spans="1:25" x14ac:dyDescent="0.25">
      <c r="A2570">
        <v>10198</v>
      </c>
      <c r="B2570">
        <v>42</v>
      </c>
      <c r="C2570" t="s">
        <v>77</v>
      </c>
      <c r="D2570">
        <v>1</v>
      </c>
      <c r="E2570" t="s">
        <v>4442</v>
      </c>
      <c r="F2570" t="s">
        <v>1519</v>
      </c>
      <c r="G2570" t="s">
        <v>28</v>
      </c>
      <c r="H2570">
        <v>4</v>
      </c>
      <c r="I2570">
        <v>11</v>
      </c>
      <c r="J2570">
        <v>2003</v>
      </c>
      <c r="K2570" t="s">
        <v>1502</v>
      </c>
      <c r="L2570">
        <v>99</v>
      </c>
      <c r="M2570" t="s">
        <v>4433</v>
      </c>
      <c r="N2570" t="s">
        <v>777</v>
      </c>
      <c r="O2570" t="s">
        <v>778</v>
      </c>
      <c r="P2570" t="s">
        <v>779</v>
      </c>
      <c r="Q2570" t="s">
        <v>34</v>
      </c>
      <c r="R2570" t="s">
        <v>780</v>
      </c>
      <c r="S2570" t="s">
        <v>34</v>
      </c>
      <c r="T2570" t="s">
        <v>781</v>
      </c>
      <c r="U2570" t="s">
        <v>782</v>
      </c>
      <c r="V2570" t="s">
        <v>307</v>
      </c>
      <c r="W2570" t="s">
        <v>783</v>
      </c>
      <c r="X2570" t="s">
        <v>784</v>
      </c>
      <c r="Y2570" t="s">
        <v>65</v>
      </c>
    </row>
    <row r="2571" spans="1:25" x14ac:dyDescent="0.25">
      <c r="A2571">
        <v>10210</v>
      </c>
      <c r="B2571">
        <v>26</v>
      </c>
      <c r="C2571" t="s">
        <v>4443</v>
      </c>
      <c r="D2571">
        <v>14</v>
      </c>
      <c r="E2571" t="s">
        <v>4444</v>
      </c>
      <c r="F2571" t="s">
        <v>483</v>
      </c>
      <c r="G2571" t="s">
        <v>28</v>
      </c>
      <c r="H2571">
        <v>1</v>
      </c>
      <c r="I2571">
        <v>1</v>
      </c>
      <c r="J2571">
        <v>2004</v>
      </c>
      <c r="K2571" t="s">
        <v>1502</v>
      </c>
      <c r="L2571">
        <v>99</v>
      </c>
      <c r="M2571" t="s">
        <v>4433</v>
      </c>
      <c r="N2571" t="s">
        <v>484</v>
      </c>
      <c r="O2571" t="s">
        <v>485</v>
      </c>
      <c r="P2571" t="s">
        <v>486</v>
      </c>
      <c r="Q2571" t="s">
        <v>34</v>
      </c>
      <c r="R2571" t="s">
        <v>487</v>
      </c>
      <c r="S2571" t="s">
        <v>487</v>
      </c>
      <c r="T2571" t="s">
        <v>488</v>
      </c>
      <c r="U2571" t="s">
        <v>307</v>
      </c>
      <c r="V2571" t="s">
        <v>307</v>
      </c>
      <c r="W2571" t="s">
        <v>489</v>
      </c>
      <c r="X2571" t="s">
        <v>490</v>
      </c>
      <c r="Y2571" t="s">
        <v>42</v>
      </c>
    </row>
    <row r="2572" spans="1:25" x14ac:dyDescent="0.25">
      <c r="A2572">
        <v>10222</v>
      </c>
      <c r="B2572">
        <v>37</v>
      </c>
      <c r="C2572" t="s">
        <v>4440</v>
      </c>
      <c r="D2572">
        <v>1</v>
      </c>
      <c r="E2572" t="s">
        <v>4445</v>
      </c>
      <c r="F2572" t="s">
        <v>626</v>
      </c>
      <c r="G2572" t="s">
        <v>28</v>
      </c>
      <c r="H2572">
        <v>1</v>
      </c>
      <c r="I2572">
        <v>2</v>
      </c>
      <c r="J2572">
        <v>2004</v>
      </c>
      <c r="K2572" t="s">
        <v>1502</v>
      </c>
      <c r="L2572">
        <v>99</v>
      </c>
      <c r="M2572" t="s">
        <v>4433</v>
      </c>
      <c r="N2572" t="s">
        <v>627</v>
      </c>
      <c r="O2572" t="s">
        <v>628</v>
      </c>
      <c r="P2572" t="s">
        <v>629</v>
      </c>
      <c r="Q2572" t="s">
        <v>34</v>
      </c>
      <c r="R2572" t="s">
        <v>630</v>
      </c>
      <c r="S2572" t="s">
        <v>73</v>
      </c>
      <c r="T2572" t="s">
        <v>631</v>
      </c>
      <c r="U2572" t="s">
        <v>38</v>
      </c>
      <c r="V2572" t="s">
        <v>39</v>
      </c>
      <c r="W2572" t="s">
        <v>362</v>
      </c>
      <c r="X2572" t="s">
        <v>422</v>
      </c>
      <c r="Y2572" t="s">
        <v>65</v>
      </c>
    </row>
    <row r="2573" spans="1:25" x14ac:dyDescent="0.25">
      <c r="A2573">
        <v>10235</v>
      </c>
      <c r="B2573">
        <v>38</v>
      </c>
      <c r="C2573" t="s">
        <v>4446</v>
      </c>
      <c r="D2573">
        <v>10</v>
      </c>
      <c r="E2573" t="s">
        <v>4447</v>
      </c>
      <c r="F2573" t="s">
        <v>1859</v>
      </c>
      <c r="G2573" t="s">
        <v>28</v>
      </c>
      <c r="H2573">
        <v>2</v>
      </c>
      <c r="I2573">
        <v>4</v>
      </c>
      <c r="J2573">
        <v>2004</v>
      </c>
      <c r="K2573" t="s">
        <v>1502</v>
      </c>
      <c r="L2573">
        <v>99</v>
      </c>
      <c r="M2573" t="s">
        <v>4433</v>
      </c>
      <c r="N2573" t="s">
        <v>648</v>
      </c>
      <c r="O2573" t="s">
        <v>649</v>
      </c>
      <c r="P2573" t="s">
        <v>650</v>
      </c>
      <c r="Q2573" t="s">
        <v>34</v>
      </c>
      <c r="R2573" t="s">
        <v>651</v>
      </c>
      <c r="S2573" t="s">
        <v>351</v>
      </c>
      <c r="T2573" t="s">
        <v>652</v>
      </c>
      <c r="U2573" t="s">
        <v>353</v>
      </c>
      <c r="V2573" t="s">
        <v>39</v>
      </c>
      <c r="W2573" t="s">
        <v>653</v>
      </c>
      <c r="X2573" t="s">
        <v>264</v>
      </c>
      <c r="Y2573" t="s">
        <v>65</v>
      </c>
    </row>
    <row r="2574" spans="1:25" x14ac:dyDescent="0.25">
      <c r="A2574">
        <v>10250</v>
      </c>
      <c r="B2574">
        <v>35</v>
      </c>
      <c r="C2574" t="s">
        <v>77</v>
      </c>
      <c r="D2574">
        <v>11</v>
      </c>
      <c r="E2574" t="s">
        <v>4448</v>
      </c>
      <c r="F2574" t="s">
        <v>1523</v>
      </c>
      <c r="G2574" t="s">
        <v>28</v>
      </c>
      <c r="H2574">
        <v>2</v>
      </c>
      <c r="I2574">
        <v>5</v>
      </c>
      <c r="J2574">
        <v>2004</v>
      </c>
      <c r="K2574" t="s">
        <v>1502</v>
      </c>
      <c r="L2574">
        <v>99</v>
      </c>
      <c r="M2574" t="s">
        <v>4433</v>
      </c>
      <c r="N2574" t="s">
        <v>701</v>
      </c>
      <c r="O2574" t="s">
        <v>702</v>
      </c>
      <c r="P2574" t="s">
        <v>703</v>
      </c>
      <c r="Q2574" t="s">
        <v>34</v>
      </c>
      <c r="R2574" t="s">
        <v>704</v>
      </c>
      <c r="S2574" t="s">
        <v>73</v>
      </c>
      <c r="T2574" t="s">
        <v>92</v>
      </c>
      <c r="U2574" t="s">
        <v>38</v>
      </c>
      <c r="V2574" t="s">
        <v>39</v>
      </c>
      <c r="W2574" t="s">
        <v>149</v>
      </c>
      <c r="X2574" t="s">
        <v>705</v>
      </c>
      <c r="Y2574" t="s">
        <v>65</v>
      </c>
    </row>
    <row r="2575" spans="1:25" x14ac:dyDescent="0.25">
      <c r="A2575">
        <v>10262</v>
      </c>
      <c r="B2575">
        <v>33</v>
      </c>
      <c r="C2575" t="s">
        <v>4449</v>
      </c>
      <c r="D2575">
        <v>6</v>
      </c>
      <c r="E2575" t="s">
        <v>4450</v>
      </c>
      <c r="F2575" t="s">
        <v>1525</v>
      </c>
      <c r="G2575" t="s">
        <v>591</v>
      </c>
      <c r="H2575">
        <v>2</v>
      </c>
      <c r="I2575">
        <v>6</v>
      </c>
      <c r="J2575">
        <v>2004</v>
      </c>
      <c r="K2575" t="s">
        <v>1502</v>
      </c>
      <c r="L2575">
        <v>99</v>
      </c>
      <c r="M2575" t="s">
        <v>4433</v>
      </c>
      <c r="N2575" t="s">
        <v>268</v>
      </c>
      <c r="O2575" t="s">
        <v>269</v>
      </c>
      <c r="P2575" t="s">
        <v>270</v>
      </c>
      <c r="Q2575" t="s">
        <v>34</v>
      </c>
      <c r="R2575" t="s">
        <v>271</v>
      </c>
      <c r="S2575" t="s">
        <v>34</v>
      </c>
      <c r="T2575" t="s">
        <v>272</v>
      </c>
      <c r="U2575" t="s">
        <v>273</v>
      </c>
      <c r="V2575" t="s">
        <v>52</v>
      </c>
      <c r="W2575" t="s">
        <v>274</v>
      </c>
      <c r="X2575" t="s">
        <v>275</v>
      </c>
      <c r="Y2575" t="s">
        <v>42</v>
      </c>
    </row>
    <row r="2576" spans="1:25" x14ac:dyDescent="0.25">
      <c r="A2576">
        <v>10275</v>
      </c>
      <c r="B2576">
        <v>39</v>
      </c>
      <c r="C2576" t="s">
        <v>77</v>
      </c>
      <c r="D2576">
        <v>16</v>
      </c>
      <c r="E2576" t="s">
        <v>4451</v>
      </c>
      <c r="F2576" t="s">
        <v>171</v>
      </c>
      <c r="G2576" t="s">
        <v>28</v>
      </c>
      <c r="H2576">
        <v>3</v>
      </c>
      <c r="I2576">
        <v>7</v>
      </c>
      <c r="J2576">
        <v>2004</v>
      </c>
      <c r="K2576" t="s">
        <v>1502</v>
      </c>
      <c r="L2576">
        <v>99</v>
      </c>
      <c r="M2576" t="s">
        <v>4433</v>
      </c>
      <c r="N2576" t="s">
        <v>172</v>
      </c>
      <c r="O2576" t="s">
        <v>173</v>
      </c>
      <c r="P2576" t="s">
        <v>174</v>
      </c>
      <c r="Q2576" t="s">
        <v>34</v>
      </c>
      <c r="R2576" t="s">
        <v>175</v>
      </c>
      <c r="S2576" t="s">
        <v>34</v>
      </c>
      <c r="T2576" t="s">
        <v>176</v>
      </c>
      <c r="U2576" t="s">
        <v>51</v>
      </c>
      <c r="V2576" t="s">
        <v>52</v>
      </c>
      <c r="W2576" t="s">
        <v>177</v>
      </c>
      <c r="X2576" t="s">
        <v>178</v>
      </c>
      <c r="Y2576" t="s">
        <v>65</v>
      </c>
    </row>
    <row r="2577" spans="1:25" x14ac:dyDescent="0.25">
      <c r="A2577">
        <v>10284</v>
      </c>
      <c r="B2577">
        <v>45</v>
      </c>
      <c r="C2577" t="s">
        <v>77</v>
      </c>
      <c r="D2577">
        <v>8</v>
      </c>
      <c r="E2577" t="s">
        <v>4452</v>
      </c>
      <c r="F2577" t="s">
        <v>1528</v>
      </c>
      <c r="G2577" t="s">
        <v>28</v>
      </c>
      <c r="H2577">
        <v>3</v>
      </c>
      <c r="I2577">
        <v>8</v>
      </c>
      <c r="J2577">
        <v>2004</v>
      </c>
      <c r="K2577" t="s">
        <v>1502</v>
      </c>
      <c r="L2577">
        <v>99</v>
      </c>
      <c r="M2577" t="s">
        <v>4433</v>
      </c>
      <c r="N2577" t="s">
        <v>1327</v>
      </c>
      <c r="O2577" t="s">
        <v>1328</v>
      </c>
      <c r="P2577" t="s">
        <v>1329</v>
      </c>
      <c r="Q2577" t="s">
        <v>34</v>
      </c>
      <c r="R2577" t="s">
        <v>1330</v>
      </c>
      <c r="S2577" t="s">
        <v>34</v>
      </c>
      <c r="T2577" t="s">
        <v>1331</v>
      </c>
      <c r="U2577" t="s">
        <v>112</v>
      </c>
      <c r="V2577" t="s">
        <v>52</v>
      </c>
      <c r="W2577" t="s">
        <v>1332</v>
      </c>
      <c r="X2577" t="s">
        <v>1333</v>
      </c>
      <c r="Y2577" t="s">
        <v>65</v>
      </c>
    </row>
    <row r="2578" spans="1:25" x14ac:dyDescent="0.25">
      <c r="A2578">
        <v>10296</v>
      </c>
      <c r="B2578">
        <v>24</v>
      </c>
      <c r="C2578" t="s">
        <v>77</v>
      </c>
      <c r="D2578">
        <v>4</v>
      </c>
      <c r="E2578" t="s">
        <v>2611</v>
      </c>
      <c r="F2578" t="s">
        <v>1530</v>
      </c>
      <c r="G2578" t="s">
        <v>28</v>
      </c>
      <c r="H2578">
        <v>3</v>
      </c>
      <c r="I2578">
        <v>9</v>
      </c>
      <c r="J2578">
        <v>2004</v>
      </c>
      <c r="K2578" t="s">
        <v>1502</v>
      </c>
      <c r="L2578">
        <v>99</v>
      </c>
      <c r="M2578" t="s">
        <v>4433</v>
      </c>
      <c r="N2578" t="s">
        <v>1531</v>
      </c>
      <c r="O2578" t="s">
        <v>1532</v>
      </c>
      <c r="P2578" t="s">
        <v>1533</v>
      </c>
      <c r="Q2578" t="s">
        <v>34</v>
      </c>
      <c r="R2578" t="s">
        <v>1534</v>
      </c>
      <c r="S2578" t="s">
        <v>34</v>
      </c>
      <c r="T2578" t="s">
        <v>1535</v>
      </c>
      <c r="U2578" t="s">
        <v>810</v>
      </c>
      <c r="V2578" t="s">
        <v>52</v>
      </c>
      <c r="W2578" t="s">
        <v>1536</v>
      </c>
      <c r="X2578" t="s">
        <v>150</v>
      </c>
      <c r="Y2578" t="s">
        <v>42</v>
      </c>
    </row>
    <row r="2579" spans="1:25" x14ac:dyDescent="0.25">
      <c r="A2579">
        <v>10308</v>
      </c>
      <c r="B2579">
        <v>35</v>
      </c>
      <c r="C2579" t="s">
        <v>4446</v>
      </c>
      <c r="D2579">
        <v>14</v>
      </c>
      <c r="E2579" t="s">
        <v>4453</v>
      </c>
      <c r="F2579" t="s">
        <v>200</v>
      </c>
      <c r="G2579" t="s">
        <v>28</v>
      </c>
      <c r="H2579">
        <v>4</v>
      </c>
      <c r="I2579">
        <v>10</v>
      </c>
      <c r="J2579">
        <v>2004</v>
      </c>
      <c r="K2579" t="s">
        <v>1502</v>
      </c>
      <c r="L2579">
        <v>99</v>
      </c>
      <c r="M2579" t="s">
        <v>4433</v>
      </c>
      <c r="N2579" t="s">
        <v>510</v>
      </c>
      <c r="O2579" t="s">
        <v>511</v>
      </c>
      <c r="P2579" t="s">
        <v>512</v>
      </c>
      <c r="Q2579" t="s">
        <v>34</v>
      </c>
      <c r="R2579" t="s">
        <v>513</v>
      </c>
      <c r="S2579" t="s">
        <v>36</v>
      </c>
      <c r="T2579" t="s">
        <v>514</v>
      </c>
      <c r="U2579" t="s">
        <v>38</v>
      </c>
      <c r="V2579" t="s">
        <v>39</v>
      </c>
      <c r="W2579" t="s">
        <v>149</v>
      </c>
      <c r="X2579" t="s">
        <v>363</v>
      </c>
      <c r="Y2579" t="s">
        <v>65</v>
      </c>
    </row>
    <row r="2580" spans="1:25" x14ac:dyDescent="0.25">
      <c r="A2580">
        <v>10316</v>
      </c>
      <c r="B2580">
        <v>23</v>
      </c>
      <c r="C2580" t="s">
        <v>77</v>
      </c>
      <c r="D2580">
        <v>6</v>
      </c>
      <c r="E2580" t="s">
        <v>4454</v>
      </c>
      <c r="F2580" t="s">
        <v>665</v>
      </c>
      <c r="G2580" t="s">
        <v>28</v>
      </c>
      <c r="H2580">
        <v>4</v>
      </c>
      <c r="I2580">
        <v>11</v>
      </c>
      <c r="J2580">
        <v>2004</v>
      </c>
      <c r="K2580" t="s">
        <v>1502</v>
      </c>
      <c r="L2580">
        <v>99</v>
      </c>
      <c r="M2580" t="s">
        <v>4433</v>
      </c>
      <c r="N2580" t="s">
        <v>666</v>
      </c>
      <c r="O2580" t="s">
        <v>667</v>
      </c>
      <c r="P2580" t="s">
        <v>668</v>
      </c>
      <c r="Q2580" t="s">
        <v>34</v>
      </c>
      <c r="R2580" t="s">
        <v>669</v>
      </c>
      <c r="S2580" t="s">
        <v>670</v>
      </c>
      <c r="T2580" t="s">
        <v>671</v>
      </c>
      <c r="U2580" t="s">
        <v>262</v>
      </c>
      <c r="V2580" t="s">
        <v>52</v>
      </c>
      <c r="W2580" t="s">
        <v>672</v>
      </c>
      <c r="X2580" t="s">
        <v>673</v>
      </c>
      <c r="Y2580" t="s">
        <v>42</v>
      </c>
    </row>
    <row r="2581" spans="1:25" x14ac:dyDescent="0.25">
      <c r="A2581">
        <v>10328</v>
      </c>
      <c r="B2581">
        <v>37</v>
      </c>
      <c r="C2581" t="s">
        <v>77</v>
      </c>
      <c r="D2581">
        <v>10</v>
      </c>
      <c r="E2581" t="s">
        <v>4455</v>
      </c>
      <c r="F2581" t="s">
        <v>2490</v>
      </c>
      <c r="G2581" t="s">
        <v>28</v>
      </c>
      <c r="H2581">
        <v>4</v>
      </c>
      <c r="I2581">
        <v>11</v>
      </c>
      <c r="J2581">
        <v>2004</v>
      </c>
      <c r="K2581" t="s">
        <v>1502</v>
      </c>
      <c r="L2581">
        <v>99</v>
      </c>
      <c r="M2581" t="s">
        <v>4433</v>
      </c>
      <c r="N2581" t="s">
        <v>1369</v>
      </c>
      <c r="O2581" t="s">
        <v>1370</v>
      </c>
      <c r="P2581" t="s">
        <v>1371</v>
      </c>
      <c r="Q2581" t="s">
        <v>34</v>
      </c>
      <c r="R2581" t="s">
        <v>1372</v>
      </c>
      <c r="S2581" t="s">
        <v>34</v>
      </c>
      <c r="T2581" t="s">
        <v>1373</v>
      </c>
      <c r="U2581" t="s">
        <v>396</v>
      </c>
      <c r="V2581" t="s">
        <v>52</v>
      </c>
      <c r="W2581" t="s">
        <v>1374</v>
      </c>
      <c r="X2581" t="s">
        <v>1375</v>
      </c>
      <c r="Y2581" t="s">
        <v>65</v>
      </c>
    </row>
    <row r="2582" spans="1:25" x14ac:dyDescent="0.25">
      <c r="A2582">
        <v>10340</v>
      </c>
      <c r="B2582">
        <v>55</v>
      </c>
      <c r="C2582" t="s">
        <v>4440</v>
      </c>
      <c r="D2582">
        <v>7</v>
      </c>
      <c r="E2582" t="s">
        <v>4456</v>
      </c>
      <c r="F2582" t="s">
        <v>220</v>
      </c>
      <c r="G2582" t="s">
        <v>28</v>
      </c>
      <c r="H2582">
        <v>4</v>
      </c>
      <c r="I2582">
        <v>11</v>
      </c>
      <c r="J2582">
        <v>2004</v>
      </c>
      <c r="K2582" t="s">
        <v>1502</v>
      </c>
      <c r="L2582">
        <v>99</v>
      </c>
      <c r="M2582" t="s">
        <v>4433</v>
      </c>
      <c r="N2582" t="s">
        <v>611</v>
      </c>
      <c r="O2582" t="s">
        <v>612</v>
      </c>
      <c r="P2582" t="s">
        <v>613</v>
      </c>
      <c r="Q2582" t="s">
        <v>34</v>
      </c>
      <c r="R2582" t="s">
        <v>614</v>
      </c>
      <c r="S2582" t="s">
        <v>34</v>
      </c>
      <c r="T2582" t="s">
        <v>615</v>
      </c>
      <c r="U2582" t="s">
        <v>273</v>
      </c>
      <c r="V2582" t="s">
        <v>52</v>
      </c>
      <c r="W2582" t="s">
        <v>616</v>
      </c>
      <c r="X2582" t="s">
        <v>617</v>
      </c>
      <c r="Y2582" t="s">
        <v>65</v>
      </c>
    </row>
    <row r="2583" spans="1:25" x14ac:dyDescent="0.25">
      <c r="A2583">
        <v>10352</v>
      </c>
      <c r="B2583">
        <v>49</v>
      </c>
      <c r="C2583" t="s">
        <v>77</v>
      </c>
      <c r="D2583">
        <v>2</v>
      </c>
      <c r="E2583" t="s">
        <v>4457</v>
      </c>
      <c r="F2583" t="s">
        <v>1552</v>
      </c>
      <c r="G2583" t="s">
        <v>28</v>
      </c>
      <c r="H2583">
        <v>4</v>
      </c>
      <c r="I2583">
        <v>12</v>
      </c>
      <c r="J2583">
        <v>2004</v>
      </c>
      <c r="K2583" t="s">
        <v>1502</v>
      </c>
      <c r="L2583">
        <v>99</v>
      </c>
      <c r="M2583" t="s">
        <v>4433</v>
      </c>
      <c r="N2583" t="s">
        <v>2080</v>
      </c>
      <c r="O2583" t="s">
        <v>2081</v>
      </c>
      <c r="P2583" t="s">
        <v>2082</v>
      </c>
      <c r="Q2583" t="s">
        <v>34</v>
      </c>
      <c r="R2583" t="s">
        <v>441</v>
      </c>
      <c r="S2583" t="s">
        <v>185</v>
      </c>
      <c r="T2583" t="s">
        <v>442</v>
      </c>
      <c r="U2583" t="s">
        <v>38</v>
      </c>
      <c r="V2583" t="s">
        <v>39</v>
      </c>
      <c r="W2583" t="s">
        <v>1199</v>
      </c>
      <c r="X2583" t="s">
        <v>377</v>
      </c>
      <c r="Y2583" t="s">
        <v>65</v>
      </c>
    </row>
    <row r="2584" spans="1:25" x14ac:dyDescent="0.25">
      <c r="A2584">
        <v>10361</v>
      </c>
      <c r="B2584">
        <v>26</v>
      </c>
      <c r="C2584" t="s">
        <v>77</v>
      </c>
      <c r="D2584">
        <v>9</v>
      </c>
      <c r="E2584" t="s">
        <v>4458</v>
      </c>
      <c r="F2584" t="s">
        <v>232</v>
      </c>
      <c r="G2584" t="s">
        <v>28</v>
      </c>
      <c r="H2584">
        <v>4</v>
      </c>
      <c r="I2584">
        <v>12</v>
      </c>
      <c r="J2584">
        <v>2004</v>
      </c>
      <c r="K2584" t="s">
        <v>1502</v>
      </c>
      <c r="L2584">
        <v>99</v>
      </c>
      <c r="M2584" t="s">
        <v>4433</v>
      </c>
      <c r="N2584" t="s">
        <v>233</v>
      </c>
      <c r="O2584" t="s">
        <v>234</v>
      </c>
      <c r="P2584" t="s">
        <v>235</v>
      </c>
      <c r="Q2584" t="s">
        <v>236</v>
      </c>
      <c r="R2584" t="s">
        <v>237</v>
      </c>
      <c r="S2584" t="s">
        <v>238</v>
      </c>
      <c r="T2584" t="s">
        <v>239</v>
      </c>
      <c r="U2584" t="s">
        <v>139</v>
      </c>
      <c r="V2584" t="s">
        <v>140</v>
      </c>
      <c r="W2584" t="s">
        <v>240</v>
      </c>
      <c r="X2584" t="s">
        <v>241</v>
      </c>
      <c r="Y2584" t="s">
        <v>42</v>
      </c>
    </row>
    <row r="2585" spans="1:25" x14ac:dyDescent="0.25">
      <c r="A2585">
        <v>10375</v>
      </c>
      <c r="B2585">
        <v>33</v>
      </c>
      <c r="C2585" t="s">
        <v>77</v>
      </c>
      <c r="D2585">
        <v>1</v>
      </c>
      <c r="E2585" t="s">
        <v>4459</v>
      </c>
      <c r="F2585" t="s">
        <v>244</v>
      </c>
      <c r="G2585" t="s">
        <v>28</v>
      </c>
      <c r="H2585">
        <v>1</v>
      </c>
      <c r="I2585">
        <v>2</v>
      </c>
      <c r="J2585">
        <v>2005</v>
      </c>
      <c r="K2585" t="s">
        <v>1502</v>
      </c>
      <c r="L2585">
        <v>99</v>
      </c>
      <c r="M2585" t="s">
        <v>4433</v>
      </c>
      <c r="N2585" t="s">
        <v>172</v>
      </c>
      <c r="O2585" t="s">
        <v>173</v>
      </c>
      <c r="P2585" t="s">
        <v>174</v>
      </c>
      <c r="Q2585" t="s">
        <v>34</v>
      </c>
      <c r="R2585" t="s">
        <v>175</v>
      </c>
      <c r="S2585" t="s">
        <v>34</v>
      </c>
      <c r="T2585" t="s">
        <v>176</v>
      </c>
      <c r="U2585" t="s">
        <v>51</v>
      </c>
      <c r="V2585" t="s">
        <v>52</v>
      </c>
      <c r="W2585" t="s">
        <v>177</v>
      </c>
      <c r="X2585" t="s">
        <v>178</v>
      </c>
      <c r="Y2585" t="s">
        <v>65</v>
      </c>
    </row>
    <row r="2586" spans="1:25" x14ac:dyDescent="0.25">
      <c r="A2586">
        <v>10386</v>
      </c>
      <c r="B2586">
        <v>37</v>
      </c>
      <c r="C2586" t="s">
        <v>4460</v>
      </c>
      <c r="D2586">
        <v>14</v>
      </c>
      <c r="E2586" t="s">
        <v>4461</v>
      </c>
      <c r="F2586" t="s">
        <v>1557</v>
      </c>
      <c r="G2586" t="s">
        <v>724</v>
      </c>
      <c r="H2586">
        <v>1</v>
      </c>
      <c r="I2586">
        <v>3</v>
      </c>
      <c r="J2586">
        <v>2005</v>
      </c>
      <c r="K2586" t="s">
        <v>1502</v>
      </c>
      <c r="L2586">
        <v>99</v>
      </c>
      <c r="M2586" t="s">
        <v>4433</v>
      </c>
      <c r="N2586" t="s">
        <v>268</v>
      </c>
      <c r="O2586" t="s">
        <v>269</v>
      </c>
      <c r="P2586" t="s">
        <v>270</v>
      </c>
      <c r="Q2586" t="s">
        <v>34</v>
      </c>
      <c r="R2586" t="s">
        <v>271</v>
      </c>
      <c r="S2586" t="s">
        <v>34</v>
      </c>
      <c r="T2586" t="s">
        <v>272</v>
      </c>
      <c r="U2586" t="s">
        <v>273</v>
      </c>
      <c r="V2586" t="s">
        <v>52</v>
      </c>
      <c r="W2586" t="s">
        <v>274</v>
      </c>
      <c r="X2586" t="s">
        <v>275</v>
      </c>
      <c r="Y2586" t="s">
        <v>65</v>
      </c>
    </row>
    <row r="2587" spans="1:25" x14ac:dyDescent="0.25">
      <c r="A2587">
        <v>10398</v>
      </c>
      <c r="B2587">
        <v>22</v>
      </c>
      <c r="C2587" t="s">
        <v>4462</v>
      </c>
      <c r="D2587">
        <v>8</v>
      </c>
      <c r="E2587" t="s">
        <v>4463</v>
      </c>
      <c r="F2587" t="s">
        <v>1559</v>
      </c>
      <c r="G2587" t="s">
        <v>28</v>
      </c>
      <c r="H2587">
        <v>1</v>
      </c>
      <c r="I2587">
        <v>3</v>
      </c>
      <c r="J2587">
        <v>2005</v>
      </c>
      <c r="K2587" t="s">
        <v>1502</v>
      </c>
      <c r="L2587">
        <v>99</v>
      </c>
      <c r="M2587" t="s">
        <v>4433</v>
      </c>
      <c r="N2587" t="s">
        <v>46</v>
      </c>
      <c r="O2587" t="s">
        <v>47</v>
      </c>
      <c r="P2587" t="s">
        <v>48</v>
      </c>
      <c r="Q2587" t="s">
        <v>34</v>
      </c>
      <c r="R2587" t="s">
        <v>49</v>
      </c>
      <c r="S2587" t="s">
        <v>34</v>
      </c>
      <c r="T2587" t="s">
        <v>50</v>
      </c>
      <c r="U2587" t="s">
        <v>51</v>
      </c>
      <c r="V2587" t="s">
        <v>52</v>
      </c>
      <c r="W2587" t="s">
        <v>53</v>
      </c>
      <c r="X2587" t="s">
        <v>54</v>
      </c>
      <c r="Y2587" t="s">
        <v>42</v>
      </c>
    </row>
    <row r="2588" spans="1:25" x14ac:dyDescent="0.25">
      <c r="A2588">
        <v>10401</v>
      </c>
      <c r="B2588">
        <v>85</v>
      </c>
      <c r="C2588" t="s">
        <v>4446</v>
      </c>
      <c r="D2588">
        <v>10</v>
      </c>
      <c r="E2588" t="s">
        <v>4464</v>
      </c>
      <c r="F2588" t="s">
        <v>1880</v>
      </c>
      <c r="G2588" t="s">
        <v>708</v>
      </c>
      <c r="H2588">
        <v>2</v>
      </c>
      <c r="I2588">
        <v>4</v>
      </c>
      <c r="J2588">
        <v>2005</v>
      </c>
      <c r="K2588" t="s">
        <v>1502</v>
      </c>
      <c r="L2588">
        <v>99</v>
      </c>
      <c r="M2588" t="s">
        <v>4433</v>
      </c>
      <c r="N2588" t="s">
        <v>153</v>
      </c>
      <c r="O2588" t="s">
        <v>154</v>
      </c>
      <c r="P2588" t="s">
        <v>155</v>
      </c>
      <c r="Q2588" t="s">
        <v>34</v>
      </c>
      <c r="R2588" t="s">
        <v>156</v>
      </c>
      <c r="S2588" t="s">
        <v>157</v>
      </c>
      <c r="T2588" t="s">
        <v>158</v>
      </c>
      <c r="U2588" t="s">
        <v>38</v>
      </c>
      <c r="V2588" t="s">
        <v>39</v>
      </c>
      <c r="W2588" t="s">
        <v>84</v>
      </c>
      <c r="X2588" t="s">
        <v>159</v>
      </c>
      <c r="Y2588" t="s">
        <v>229</v>
      </c>
    </row>
    <row r="2589" spans="1:25" x14ac:dyDescent="0.25">
      <c r="A2589">
        <v>10416</v>
      </c>
      <c r="B2589">
        <v>22</v>
      </c>
      <c r="C2589" t="s">
        <v>77</v>
      </c>
      <c r="D2589">
        <v>11</v>
      </c>
      <c r="E2589" t="s">
        <v>4465</v>
      </c>
      <c r="F2589" t="s">
        <v>1562</v>
      </c>
      <c r="G2589" t="s">
        <v>28</v>
      </c>
      <c r="H2589">
        <v>2</v>
      </c>
      <c r="I2589">
        <v>5</v>
      </c>
      <c r="J2589">
        <v>2005</v>
      </c>
      <c r="K2589" t="s">
        <v>1502</v>
      </c>
      <c r="L2589">
        <v>99</v>
      </c>
      <c r="M2589" t="s">
        <v>4433</v>
      </c>
      <c r="N2589" t="s">
        <v>831</v>
      </c>
      <c r="O2589" t="s">
        <v>832</v>
      </c>
      <c r="P2589" t="s">
        <v>833</v>
      </c>
      <c r="Q2589" t="s">
        <v>34</v>
      </c>
      <c r="R2589" t="s">
        <v>834</v>
      </c>
      <c r="S2589" t="s">
        <v>34</v>
      </c>
      <c r="T2589" t="s">
        <v>835</v>
      </c>
      <c r="U2589" t="s">
        <v>396</v>
      </c>
      <c r="V2589" t="s">
        <v>52</v>
      </c>
      <c r="W2589" t="s">
        <v>836</v>
      </c>
      <c r="X2589" t="s">
        <v>837</v>
      </c>
      <c r="Y2589" t="s">
        <v>42</v>
      </c>
    </row>
    <row r="2590" spans="1:25" x14ac:dyDescent="0.25">
      <c r="A2590">
        <v>10105</v>
      </c>
      <c r="B2590">
        <v>31</v>
      </c>
      <c r="C2590" t="s">
        <v>4466</v>
      </c>
      <c r="D2590">
        <v>3</v>
      </c>
      <c r="E2590" t="s">
        <v>4467</v>
      </c>
      <c r="F2590" t="s">
        <v>560</v>
      </c>
      <c r="G2590" t="s">
        <v>28</v>
      </c>
      <c r="H2590">
        <v>1</v>
      </c>
      <c r="I2590">
        <v>2</v>
      </c>
      <c r="J2590">
        <v>2003</v>
      </c>
      <c r="K2590" t="s">
        <v>2075</v>
      </c>
      <c r="L2590">
        <v>72</v>
      </c>
      <c r="M2590" t="s">
        <v>4468</v>
      </c>
      <c r="N2590" t="s">
        <v>562</v>
      </c>
      <c r="O2590" t="s">
        <v>563</v>
      </c>
      <c r="P2590" t="s">
        <v>564</v>
      </c>
      <c r="Q2590" t="s">
        <v>34</v>
      </c>
      <c r="R2590" t="s">
        <v>565</v>
      </c>
      <c r="S2590" t="s">
        <v>34</v>
      </c>
      <c r="T2590" t="s">
        <v>566</v>
      </c>
      <c r="U2590" t="s">
        <v>567</v>
      </c>
      <c r="V2590" t="s">
        <v>52</v>
      </c>
      <c r="W2590" t="s">
        <v>568</v>
      </c>
      <c r="X2590" t="s">
        <v>569</v>
      </c>
      <c r="Y2590" t="s">
        <v>42</v>
      </c>
    </row>
    <row r="2591" spans="1:25" x14ac:dyDescent="0.25">
      <c r="A2591">
        <v>10119</v>
      </c>
      <c r="B2591">
        <v>38</v>
      </c>
      <c r="C2591" t="s">
        <v>4466</v>
      </c>
      <c r="D2591">
        <v>12</v>
      </c>
      <c r="E2591" t="s">
        <v>4469</v>
      </c>
      <c r="F2591" t="s">
        <v>571</v>
      </c>
      <c r="G2591" t="s">
        <v>28</v>
      </c>
      <c r="H2591">
        <v>2</v>
      </c>
      <c r="I2591">
        <v>4</v>
      </c>
      <c r="J2591">
        <v>2003</v>
      </c>
      <c r="K2591" t="s">
        <v>2075</v>
      </c>
      <c r="L2591">
        <v>72</v>
      </c>
      <c r="M2591" t="s">
        <v>4468</v>
      </c>
      <c r="N2591" t="s">
        <v>221</v>
      </c>
      <c r="O2591" t="s">
        <v>222</v>
      </c>
      <c r="P2591" t="s">
        <v>223</v>
      </c>
      <c r="Q2591" t="s">
        <v>34</v>
      </c>
      <c r="R2591" t="s">
        <v>224</v>
      </c>
      <c r="S2591" t="s">
        <v>34</v>
      </c>
      <c r="T2591" t="s">
        <v>225</v>
      </c>
      <c r="U2591" t="s">
        <v>226</v>
      </c>
      <c r="V2591" t="s">
        <v>52</v>
      </c>
      <c r="W2591" t="s">
        <v>227</v>
      </c>
      <c r="X2591" t="s">
        <v>228</v>
      </c>
      <c r="Y2591" t="s">
        <v>42</v>
      </c>
    </row>
    <row r="2592" spans="1:25" x14ac:dyDescent="0.25">
      <c r="A2592">
        <v>10129</v>
      </c>
      <c r="B2592">
        <v>45</v>
      </c>
      <c r="C2592" t="s">
        <v>4470</v>
      </c>
      <c r="D2592">
        <v>3</v>
      </c>
      <c r="E2592" t="s">
        <v>4471</v>
      </c>
      <c r="F2592" t="s">
        <v>573</v>
      </c>
      <c r="G2592" t="s">
        <v>28</v>
      </c>
      <c r="H2592">
        <v>2</v>
      </c>
      <c r="I2592">
        <v>6</v>
      </c>
      <c r="J2592">
        <v>2003</v>
      </c>
      <c r="K2592" t="s">
        <v>2075</v>
      </c>
      <c r="L2592">
        <v>72</v>
      </c>
      <c r="M2592" t="s">
        <v>4468</v>
      </c>
      <c r="N2592" t="s">
        <v>574</v>
      </c>
      <c r="O2592" t="s">
        <v>575</v>
      </c>
      <c r="P2592" t="s">
        <v>576</v>
      </c>
      <c r="Q2592" t="s">
        <v>34</v>
      </c>
      <c r="R2592" t="s">
        <v>577</v>
      </c>
      <c r="S2592" t="s">
        <v>34</v>
      </c>
      <c r="T2592" t="s">
        <v>578</v>
      </c>
      <c r="U2592" t="s">
        <v>262</v>
      </c>
      <c r="V2592" t="s">
        <v>52</v>
      </c>
      <c r="W2592" t="s">
        <v>84</v>
      </c>
      <c r="X2592" t="s">
        <v>579</v>
      </c>
      <c r="Y2592" t="s">
        <v>65</v>
      </c>
    </row>
    <row r="2593" spans="1:25" x14ac:dyDescent="0.25">
      <c r="A2593">
        <v>10143</v>
      </c>
      <c r="B2593">
        <v>31</v>
      </c>
      <c r="C2593" t="s">
        <v>4470</v>
      </c>
      <c r="D2593">
        <v>16</v>
      </c>
      <c r="E2593" t="s">
        <v>4472</v>
      </c>
      <c r="F2593" t="s">
        <v>581</v>
      </c>
      <c r="G2593" t="s">
        <v>28</v>
      </c>
      <c r="H2593">
        <v>3</v>
      </c>
      <c r="I2593">
        <v>8</v>
      </c>
      <c r="J2593">
        <v>2003</v>
      </c>
      <c r="K2593" t="s">
        <v>2075</v>
      </c>
      <c r="L2593">
        <v>72</v>
      </c>
      <c r="M2593" t="s">
        <v>4468</v>
      </c>
      <c r="N2593" t="s">
        <v>582</v>
      </c>
      <c r="O2593" t="s">
        <v>583</v>
      </c>
      <c r="P2593" t="s">
        <v>584</v>
      </c>
      <c r="Q2593" t="s">
        <v>34</v>
      </c>
      <c r="R2593" t="s">
        <v>251</v>
      </c>
      <c r="S2593" t="s">
        <v>185</v>
      </c>
      <c r="T2593" t="s">
        <v>252</v>
      </c>
      <c r="U2593" t="s">
        <v>38</v>
      </c>
      <c r="V2593" t="s">
        <v>39</v>
      </c>
      <c r="W2593" t="s">
        <v>585</v>
      </c>
      <c r="X2593" t="s">
        <v>586</v>
      </c>
      <c r="Y2593" t="s">
        <v>42</v>
      </c>
    </row>
    <row r="2594" spans="1:25" x14ac:dyDescent="0.25">
      <c r="A2594">
        <v>10154</v>
      </c>
      <c r="B2594">
        <v>36</v>
      </c>
      <c r="C2594" t="s">
        <v>2026</v>
      </c>
      <c r="D2594">
        <v>1</v>
      </c>
      <c r="E2594" t="s">
        <v>4473</v>
      </c>
      <c r="F2594" t="s">
        <v>3356</v>
      </c>
      <c r="G2594" t="s">
        <v>28</v>
      </c>
      <c r="H2594">
        <v>4</v>
      </c>
      <c r="I2594">
        <v>10</v>
      </c>
      <c r="J2594">
        <v>2003</v>
      </c>
      <c r="K2594" t="s">
        <v>2075</v>
      </c>
      <c r="L2594">
        <v>72</v>
      </c>
      <c r="M2594" t="s">
        <v>4468</v>
      </c>
      <c r="N2594" t="s">
        <v>1086</v>
      </c>
      <c r="O2594" t="s">
        <v>1087</v>
      </c>
      <c r="P2594" t="s">
        <v>1088</v>
      </c>
      <c r="Q2594" t="s">
        <v>34</v>
      </c>
      <c r="R2594" t="s">
        <v>1089</v>
      </c>
      <c r="S2594" t="s">
        <v>73</v>
      </c>
      <c r="T2594" t="s">
        <v>1090</v>
      </c>
      <c r="U2594" t="s">
        <v>38</v>
      </c>
      <c r="V2594" t="s">
        <v>39</v>
      </c>
      <c r="W2594" t="s">
        <v>75</v>
      </c>
      <c r="X2594" t="s">
        <v>377</v>
      </c>
      <c r="Y2594" t="s">
        <v>42</v>
      </c>
    </row>
    <row r="2595" spans="1:25" x14ac:dyDescent="0.25">
      <c r="A2595">
        <v>10167</v>
      </c>
      <c r="B2595">
        <v>46</v>
      </c>
      <c r="C2595" t="s">
        <v>4474</v>
      </c>
      <c r="D2595">
        <v>10</v>
      </c>
      <c r="E2595" t="s">
        <v>4475</v>
      </c>
      <c r="F2595" t="s">
        <v>590</v>
      </c>
      <c r="G2595" t="s">
        <v>591</v>
      </c>
      <c r="H2595">
        <v>4</v>
      </c>
      <c r="I2595">
        <v>10</v>
      </c>
      <c r="J2595">
        <v>2003</v>
      </c>
      <c r="K2595" t="s">
        <v>2075</v>
      </c>
      <c r="L2595">
        <v>72</v>
      </c>
      <c r="M2595" t="s">
        <v>4468</v>
      </c>
      <c r="N2595" t="s">
        <v>401</v>
      </c>
      <c r="O2595" t="s">
        <v>402</v>
      </c>
      <c r="P2595" t="s">
        <v>403</v>
      </c>
      <c r="Q2595" t="s">
        <v>34</v>
      </c>
      <c r="R2595" t="s">
        <v>404</v>
      </c>
      <c r="S2595" t="s">
        <v>34</v>
      </c>
      <c r="T2595" t="s">
        <v>405</v>
      </c>
      <c r="U2595" t="s">
        <v>287</v>
      </c>
      <c r="V2595" t="s">
        <v>52</v>
      </c>
      <c r="W2595" t="s">
        <v>406</v>
      </c>
      <c r="X2595" t="s">
        <v>316</v>
      </c>
      <c r="Y2595" t="s">
        <v>65</v>
      </c>
    </row>
    <row r="2596" spans="1:25" x14ac:dyDescent="0.25">
      <c r="A2596">
        <v>10177</v>
      </c>
      <c r="B2596">
        <v>32</v>
      </c>
      <c r="C2596" t="s">
        <v>4476</v>
      </c>
      <c r="D2596">
        <v>1</v>
      </c>
      <c r="E2596" t="s">
        <v>4477</v>
      </c>
      <c r="F2596" t="s">
        <v>2167</v>
      </c>
      <c r="G2596" t="s">
        <v>28</v>
      </c>
      <c r="H2596">
        <v>4</v>
      </c>
      <c r="I2596">
        <v>11</v>
      </c>
      <c r="J2596">
        <v>2003</v>
      </c>
      <c r="K2596" t="s">
        <v>2075</v>
      </c>
      <c r="L2596">
        <v>72</v>
      </c>
      <c r="M2596" t="s">
        <v>4468</v>
      </c>
      <c r="N2596" t="s">
        <v>914</v>
      </c>
      <c r="O2596" t="s">
        <v>915</v>
      </c>
      <c r="P2596" t="s">
        <v>916</v>
      </c>
      <c r="Q2596" t="s">
        <v>34</v>
      </c>
      <c r="R2596" t="s">
        <v>271</v>
      </c>
      <c r="S2596" t="s">
        <v>34</v>
      </c>
      <c r="T2596" t="s">
        <v>295</v>
      </c>
      <c r="U2596" t="s">
        <v>273</v>
      </c>
      <c r="V2596" t="s">
        <v>52</v>
      </c>
      <c r="W2596" t="s">
        <v>917</v>
      </c>
      <c r="X2596" t="s">
        <v>918</v>
      </c>
      <c r="Y2596" t="s">
        <v>42</v>
      </c>
    </row>
    <row r="2597" spans="1:25" x14ac:dyDescent="0.25">
      <c r="A2597">
        <v>10185</v>
      </c>
      <c r="B2597">
        <v>39</v>
      </c>
      <c r="C2597" t="s">
        <v>4478</v>
      </c>
      <c r="D2597">
        <v>1</v>
      </c>
      <c r="E2597" t="s">
        <v>4479</v>
      </c>
      <c r="F2597" t="s">
        <v>602</v>
      </c>
      <c r="G2597" t="s">
        <v>28</v>
      </c>
      <c r="H2597">
        <v>4</v>
      </c>
      <c r="I2597">
        <v>11</v>
      </c>
      <c r="J2597">
        <v>2003</v>
      </c>
      <c r="K2597" t="s">
        <v>2075</v>
      </c>
      <c r="L2597">
        <v>72</v>
      </c>
      <c r="M2597" t="s">
        <v>4468</v>
      </c>
      <c r="N2597" t="s">
        <v>582</v>
      </c>
      <c r="O2597" t="s">
        <v>583</v>
      </c>
      <c r="P2597" t="s">
        <v>584</v>
      </c>
      <c r="Q2597" t="s">
        <v>34</v>
      </c>
      <c r="R2597" t="s">
        <v>251</v>
      </c>
      <c r="S2597" t="s">
        <v>185</v>
      </c>
      <c r="T2597" t="s">
        <v>252</v>
      </c>
      <c r="U2597" t="s">
        <v>38</v>
      </c>
      <c r="V2597" t="s">
        <v>39</v>
      </c>
      <c r="W2597" t="s">
        <v>585</v>
      </c>
      <c r="X2597" t="s">
        <v>586</v>
      </c>
      <c r="Y2597" t="s">
        <v>42</v>
      </c>
    </row>
    <row r="2598" spans="1:25" x14ac:dyDescent="0.25">
      <c r="A2598">
        <v>10197</v>
      </c>
      <c r="B2598">
        <v>50</v>
      </c>
      <c r="C2598" t="s">
        <v>4480</v>
      </c>
      <c r="D2598">
        <v>7</v>
      </c>
      <c r="E2598" t="s">
        <v>4481</v>
      </c>
      <c r="F2598" t="s">
        <v>610</v>
      </c>
      <c r="G2598" t="s">
        <v>28</v>
      </c>
      <c r="H2598">
        <v>4</v>
      </c>
      <c r="I2598">
        <v>11</v>
      </c>
      <c r="J2598">
        <v>2003</v>
      </c>
      <c r="K2598" t="s">
        <v>2075</v>
      </c>
      <c r="L2598">
        <v>72</v>
      </c>
      <c r="M2598" t="s">
        <v>4468</v>
      </c>
      <c r="N2598" t="s">
        <v>611</v>
      </c>
      <c r="O2598" t="s">
        <v>612</v>
      </c>
      <c r="P2598" t="s">
        <v>613</v>
      </c>
      <c r="Q2598" t="s">
        <v>34</v>
      </c>
      <c r="R2598" t="s">
        <v>614</v>
      </c>
      <c r="S2598" t="s">
        <v>34</v>
      </c>
      <c r="T2598" t="s">
        <v>615</v>
      </c>
      <c r="U2598" t="s">
        <v>273</v>
      </c>
      <c r="V2598" t="s">
        <v>52</v>
      </c>
      <c r="W2598" t="s">
        <v>616</v>
      </c>
      <c r="X2598" t="s">
        <v>617</v>
      </c>
      <c r="Y2598" t="s">
        <v>65</v>
      </c>
    </row>
    <row r="2599" spans="1:25" x14ac:dyDescent="0.25">
      <c r="A2599">
        <v>10208</v>
      </c>
      <c r="B2599">
        <v>46</v>
      </c>
      <c r="C2599" t="s">
        <v>4482</v>
      </c>
      <c r="D2599">
        <v>1</v>
      </c>
      <c r="E2599" t="s">
        <v>4483</v>
      </c>
      <c r="F2599" t="s">
        <v>900</v>
      </c>
      <c r="G2599" t="s">
        <v>28</v>
      </c>
      <c r="H2599">
        <v>1</v>
      </c>
      <c r="I2599">
        <v>1</v>
      </c>
      <c r="J2599">
        <v>2004</v>
      </c>
      <c r="K2599" t="s">
        <v>2075</v>
      </c>
      <c r="L2599">
        <v>72</v>
      </c>
      <c r="M2599" t="s">
        <v>4468</v>
      </c>
      <c r="N2599" t="s">
        <v>338</v>
      </c>
      <c r="O2599" t="s">
        <v>339</v>
      </c>
      <c r="P2599" t="s">
        <v>340</v>
      </c>
      <c r="Q2599" t="s">
        <v>34</v>
      </c>
      <c r="R2599" t="s">
        <v>341</v>
      </c>
      <c r="S2599" t="s">
        <v>34</v>
      </c>
      <c r="T2599" t="s">
        <v>342</v>
      </c>
      <c r="U2599" t="s">
        <v>51</v>
      </c>
      <c r="V2599" t="s">
        <v>52</v>
      </c>
      <c r="W2599" t="s">
        <v>343</v>
      </c>
      <c r="X2599" t="s">
        <v>344</v>
      </c>
      <c r="Y2599" t="s">
        <v>65</v>
      </c>
    </row>
    <row r="2600" spans="1:25" x14ac:dyDescent="0.25">
      <c r="A2600">
        <v>10222</v>
      </c>
      <c r="B2600">
        <v>36</v>
      </c>
      <c r="C2600" t="s">
        <v>4484</v>
      </c>
      <c r="D2600">
        <v>13</v>
      </c>
      <c r="E2600" t="s">
        <v>4485</v>
      </c>
      <c r="F2600" t="s">
        <v>626</v>
      </c>
      <c r="G2600" t="s">
        <v>28</v>
      </c>
      <c r="H2600">
        <v>1</v>
      </c>
      <c r="I2600">
        <v>2</v>
      </c>
      <c r="J2600">
        <v>2004</v>
      </c>
      <c r="K2600" t="s">
        <v>2075</v>
      </c>
      <c r="L2600">
        <v>72</v>
      </c>
      <c r="M2600" t="s">
        <v>4468</v>
      </c>
      <c r="N2600" t="s">
        <v>627</v>
      </c>
      <c r="O2600" t="s">
        <v>628</v>
      </c>
      <c r="P2600" t="s">
        <v>629</v>
      </c>
      <c r="Q2600" t="s">
        <v>34</v>
      </c>
      <c r="R2600" t="s">
        <v>630</v>
      </c>
      <c r="S2600" t="s">
        <v>73</v>
      </c>
      <c r="T2600" t="s">
        <v>631</v>
      </c>
      <c r="U2600" t="s">
        <v>38</v>
      </c>
      <c r="V2600" t="s">
        <v>39</v>
      </c>
      <c r="W2600" t="s">
        <v>362</v>
      </c>
      <c r="X2600" t="s">
        <v>422</v>
      </c>
      <c r="Y2600" t="s">
        <v>42</v>
      </c>
    </row>
    <row r="2601" spans="1:25" x14ac:dyDescent="0.25">
      <c r="A2601">
        <v>10233</v>
      </c>
      <c r="B2601">
        <v>29</v>
      </c>
      <c r="C2601" t="s">
        <v>4486</v>
      </c>
      <c r="D2601">
        <v>1</v>
      </c>
      <c r="E2601" t="s">
        <v>4487</v>
      </c>
      <c r="F2601" t="s">
        <v>3368</v>
      </c>
      <c r="G2601" t="s">
        <v>28</v>
      </c>
      <c r="H2601">
        <v>1</v>
      </c>
      <c r="I2601">
        <v>3</v>
      </c>
      <c r="J2601">
        <v>2004</v>
      </c>
      <c r="K2601" t="s">
        <v>2075</v>
      </c>
      <c r="L2601">
        <v>72</v>
      </c>
      <c r="M2601" t="s">
        <v>4468</v>
      </c>
      <c r="N2601" t="s">
        <v>153</v>
      </c>
      <c r="O2601" t="s">
        <v>154</v>
      </c>
      <c r="P2601" t="s">
        <v>155</v>
      </c>
      <c r="Q2601" t="s">
        <v>34</v>
      </c>
      <c r="R2601" t="s">
        <v>156</v>
      </c>
      <c r="S2601" t="s">
        <v>157</v>
      </c>
      <c r="T2601" t="s">
        <v>158</v>
      </c>
      <c r="U2601" t="s">
        <v>38</v>
      </c>
      <c r="V2601" t="s">
        <v>39</v>
      </c>
      <c r="W2601" t="s">
        <v>84</v>
      </c>
      <c r="X2601" t="s">
        <v>159</v>
      </c>
      <c r="Y2601" t="s">
        <v>42</v>
      </c>
    </row>
    <row r="2602" spans="1:25" x14ac:dyDescent="0.25">
      <c r="A2602">
        <v>10248</v>
      </c>
      <c r="B2602">
        <v>32</v>
      </c>
      <c r="C2602" t="s">
        <v>4488</v>
      </c>
      <c r="D2602">
        <v>4</v>
      </c>
      <c r="E2602" t="s">
        <v>4489</v>
      </c>
      <c r="F2602" t="s">
        <v>633</v>
      </c>
      <c r="G2602" t="s">
        <v>591</v>
      </c>
      <c r="H2602">
        <v>2</v>
      </c>
      <c r="I2602">
        <v>5</v>
      </c>
      <c r="J2602">
        <v>2004</v>
      </c>
      <c r="K2602" t="s">
        <v>2075</v>
      </c>
      <c r="L2602">
        <v>72</v>
      </c>
      <c r="M2602" t="s">
        <v>4468</v>
      </c>
      <c r="N2602" t="s">
        <v>31</v>
      </c>
      <c r="O2602" t="s">
        <v>32</v>
      </c>
      <c r="P2602" t="s">
        <v>33</v>
      </c>
      <c r="Q2602" t="s">
        <v>34</v>
      </c>
      <c r="R2602" t="s">
        <v>35</v>
      </c>
      <c r="S2602" t="s">
        <v>36</v>
      </c>
      <c r="T2602" t="s">
        <v>37</v>
      </c>
      <c r="U2602" t="s">
        <v>38</v>
      </c>
      <c r="V2602" t="s">
        <v>39</v>
      </c>
      <c r="W2602" t="s">
        <v>40</v>
      </c>
      <c r="X2602" t="s">
        <v>41</v>
      </c>
      <c r="Y2602" t="s">
        <v>42</v>
      </c>
    </row>
    <row r="2603" spans="1:25" x14ac:dyDescent="0.25">
      <c r="A2603">
        <v>10261</v>
      </c>
      <c r="B2603">
        <v>44</v>
      </c>
      <c r="C2603" t="s">
        <v>1800</v>
      </c>
      <c r="D2603">
        <v>2</v>
      </c>
      <c r="E2603" t="s">
        <v>4490</v>
      </c>
      <c r="F2603" t="s">
        <v>635</v>
      </c>
      <c r="G2603" t="s">
        <v>28</v>
      </c>
      <c r="H2603">
        <v>2</v>
      </c>
      <c r="I2603">
        <v>6</v>
      </c>
      <c r="J2603">
        <v>2004</v>
      </c>
      <c r="K2603" t="s">
        <v>2075</v>
      </c>
      <c r="L2603">
        <v>72</v>
      </c>
      <c r="M2603" t="s">
        <v>4468</v>
      </c>
      <c r="N2603" t="s">
        <v>458</v>
      </c>
      <c r="O2603" t="s">
        <v>459</v>
      </c>
      <c r="P2603" t="s">
        <v>460</v>
      </c>
      <c r="Q2603" t="s">
        <v>34</v>
      </c>
      <c r="R2603" t="s">
        <v>461</v>
      </c>
      <c r="S2603" t="s">
        <v>462</v>
      </c>
      <c r="T2603" t="s">
        <v>463</v>
      </c>
      <c r="U2603" t="s">
        <v>353</v>
      </c>
      <c r="V2603" t="s">
        <v>39</v>
      </c>
      <c r="W2603" t="s">
        <v>464</v>
      </c>
      <c r="X2603" t="s">
        <v>465</v>
      </c>
      <c r="Y2603" t="s">
        <v>65</v>
      </c>
    </row>
    <row r="2604" spans="1:25" x14ac:dyDescent="0.25">
      <c r="A2604">
        <v>10273</v>
      </c>
      <c r="B2604">
        <v>42</v>
      </c>
      <c r="C2604" t="s">
        <v>1919</v>
      </c>
      <c r="D2604">
        <v>5</v>
      </c>
      <c r="E2604" t="s">
        <v>4491</v>
      </c>
      <c r="F2604" t="s">
        <v>637</v>
      </c>
      <c r="G2604" t="s">
        <v>28</v>
      </c>
      <c r="H2604">
        <v>3</v>
      </c>
      <c r="I2604">
        <v>7</v>
      </c>
      <c r="J2604">
        <v>2004</v>
      </c>
      <c r="K2604" t="s">
        <v>2075</v>
      </c>
      <c r="L2604">
        <v>72</v>
      </c>
      <c r="M2604" t="s">
        <v>4468</v>
      </c>
      <c r="N2604" t="s">
        <v>638</v>
      </c>
      <c r="O2604" t="s">
        <v>639</v>
      </c>
      <c r="P2604" t="s">
        <v>640</v>
      </c>
      <c r="Q2604" t="s">
        <v>34</v>
      </c>
      <c r="R2604" t="s">
        <v>641</v>
      </c>
      <c r="S2604" t="s">
        <v>34</v>
      </c>
      <c r="T2604" t="s">
        <v>642</v>
      </c>
      <c r="U2604" t="s">
        <v>643</v>
      </c>
      <c r="V2604" t="s">
        <v>52</v>
      </c>
      <c r="W2604" t="s">
        <v>644</v>
      </c>
      <c r="X2604" t="s">
        <v>645</v>
      </c>
      <c r="Y2604" t="s">
        <v>42</v>
      </c>
    </row>
    <row r="2605" spans="1:25" x14ac:dyDescent="0.25">
      <c r="A2605">
        <v>10283</v>
      </c>
      <c r="B2605">
        <v>47</v>
      </c>
      <c r="C2605" t="s">
        <v>4466</v>
      </c>
      <c r="D2605">
        <v>7</v>
      </c>
      <c r="E2605" t="s">
        <v>4492</v>
      </c>
      <c r="F2605" t="s">
        <v>647</v>
      </c>
      <c r="G2605" t="s">
        <v>28</v>
      </c>
      <c r="H2605">
        <v>3</v>
      </c>
      <c r="I2605">
        <v>8</v>
      </c>
      <c r="J2605">
        <v>2004</v>
      </c>
      <c r="K2605" t="s">
        <v>2075</v>
      </c>
      <c r="L2605">
        <v>72</v>
      </c>
      <c r="M2605" t="s">
        <v>4468</v>
      </c>
      <c r="N2605" t="s">
        <v>648</v>
      </c>
      <c r="O2605" t="s">
        <v>649</v>
      </c>
      <c r="P2605" t="s">
        <v>650</v>
      </c>
      <c r="Q2605" t="s">
        <v>34</v>
      </c>
      <c r="R2605" t="s">
        <v>651</v>
      </c>
      <c r="S2605" t="s">
        <v>351</v>
      </c>
      <c r="T2605" t="s">
        <v>652</v>
      </c>
      <c r="U2605" t="s">
        <v>353</v>
      </c>
      <c r="V2605" t="s">
        <v>39</v>
      </c>
      <c r="W2605" t="s">
        <v>653</v>
      </c>
      <c r="X2605" t="s">
        <v>264</v>
      </c>
      <c r="Y2605" t="s">
        <v>65</v>
      </c>
    </row>
    <row r="2606" spans="1:25" x14ac:dyDescent="0.25">
      <c r="A2606">
        <v>10295</v>
      </c>
      <c r="B2606">
        <v>44</v>
      </c>
      <c r="C2606" t="s">
        <v>4493</v>
      </c>
      <c r="D2606">
        <v>2</v>
      </c>
      <c r="E2606" t="s">
        <v>4494</v>
      </c>
      <c r="F2606" t="s">
        <v>655</v>
      </c>
      <c r="G2606" t="s">
        <v>28</v>
      </c>
      <c r="H2606">
        <v>3</v>
      </c>
      <c r="I2606">
        <v>9</v>
      </c>
      <c r="J2606">
        <v>2004</v>
      </c>
      <c r="K2606" t="s">
        <v>2075</v>
      </c>
      <c r="L2606">
        <v>72</v>
      </c>
      <c r="M2606" t="s">
        <v>4468</v>
      </c>
      <c r="N2606" t="s">
        <v>656</v>
      </c>
      <c r="O2606" t="s">
        <v>657</v>
      </c>
      <c r="P2606" t="s">
        <v>658</v>
      </c>
      <c r="Q2606" t="s">
        <v>34</v>
      </c>
      <c r="R2606" t="s">
        <v>659</v>
      </c>
      <c r="S2606" t="s">
        <v>185</v>
      </c>
      <c r="T2606" t="s">
        <v>660</v>
      </c>
      <c r="U2606" t="s">
        <v>38</v>
      </c>
      <c r="V2606" t="s">
        <v>39</v>
      </c>
      <c r="W2606" t="s">
        <v>661</v>
      </c>
      <c r="X2606" t="s">
        <v>94</v>
      </c>
      <c r="Y2606" t="s">
        <v>42</v>
      </c>
    </row>
    <row r="2607" spans="1:25" x14ac:dyDescent="0.25">
      <c r="A2607">
        <v>10306</v>
      </c>
      <c r="B2607">
        <v>43</v>
      </c>
      <c r="C2607" t="s">
        <v>4495</v>
      </c>
      <c r="D2607">
        <v>1</v>
      </c>
      <c r="E2607" t="s">
        <v>4496</v>
      </c>
      <c r="F2607" t="s">
        <v>663</v>
      </c>
      <c r="G2607" t="s">
        <v>28</v>
      </c>
      <c r="H2607">
        <v>4</v>
      </c>
      <c r="I2607">
        <v>10</v>
      </c>
      <c r="J2607">
        <v>2004</v>
      </c>
      <c r="K2607" t="s">
        <v>2075</v>
      </c>
      <c r="L2607">
        <v>72</v>
      </c>
      <c r="M2607" t="s">
        <v>4468</v>
      </c>
      <c r="N2607" t="s">
        <v>927</v>
      </c>
      <c r="O2607" t="s">
        <v>928</v>
      </c>
      <c r="P2607" t="s">
        <v>929</v>
      </c>
      <c r="Q2607" t="s">
        <v>34</v>
      </c>
      <c r="R2607" t="s">
        <v>930</v>
      </c>
      <c r="S2607" t="s">
        <v>34</v>
      </c>
      <c r="T2607" t="s">
        <v>931</v>
      </c>
      <c r="U2607" t="s">
        <v>262</v>
      </c>
      <c r="V2607" t="s">
        <v>52</v>
      </c>
      <c r="W2607" t="s">
        <v>932</v>
      </c>
      <c r="X2607" t="s">
        <v>137</v>
      </c>
      <c r="Y2607" t="s">
        <v>65</v>
      </c>
    </row>
    <row r="2608" spans="1:25" x14ac:dyDescent="0.25">
      <c r="A2608">
        <v>10316</v>
      </c>
      <c r="B2608">
        <v>48</v>
      </c>
      <c r="C2608" t="s">
        <v>4482</v>
      </c>
      <c r="D2608">
        <v>18</v>
      </c>
      <c r="E2608" t="s">
        <v>4497</v>
      </c>
      <c r="F2608" t="s">
        <v>665</v>
      </c>
      <c r="G2608" t="s">
        <v>28</v>
      </c>
      <c r="H2608">
        <v>4</v>
      </c>
      <c r="I2608">
        <v>11</v>
      </c>
      <c r="J2608">
        <v>2004</v>
      </c>
      <c r="K2608" t="s">
        <v>2075</v>
      </c>
      <c r="L2608">
        <v>72</v>
      </c>
      <c r="M2608" t="s">
        <v>4468</v>
      </c>
      <c r="N2608" t="s">
        <v>666</v>
      </c>
      <c r="O2608" t="s">
        <v>667</v>
      </c>
      <c r="P2608" t="s">
        <v>668</v>
      </c>
      <c r="Q2608" t="s">
        <v>34</v>
      </c>
      <c r="R2608" t="s">
        <v>669</v>
      </c>
      <c r="S2608" t="s">
        <v>670</v>
      </c>
      <c r="T2608" t="s">
        <v>671</v>
      </c>
      <c r="U2608" t="s">
        <v>262</v>
      </c>
      <c r="V2608" t="s">
        <v>52</v>
      </c>
      <c r="W2608" t="s">
        <v>672</v>
      </c>
      <c r="X2608" t="s">
        <v>673</v>
      </c>
      <c r="Y2608" t="s">
        <v>65</v>
      </c>
    </row>
    <row r="2609" spans="1:25" x14ac:dyDescent="0.25">
      <c r="A2609">
        <v>10327</v>
      </c>
      <c r="B2609">
        <v>21</v>
      </c>
      <c r="C2609" t="s">
        <v>3841</v>
      </c>
      <c r="D2609">
        <v>1</v>
      </c>
      <c r="E2609" t="s">
        <v>4498</v>
      </c>
      <c r="F2609" t="s">
        <v>1540</v>
      </c>
      <c r="G2609" t="s">
        <v>724</v>
      </c>
      <c r="H2609">
        <v>4</v>
      </c>
      <c r="I2609">
        <v>11</v>
      </c>
      <c r="J2609">
        <v>2004</v>
      </c>
      <c r="K2609" t="s">
        <v>2075</v>
      </c>
      <c r="L2609">
        <v>72</v>
      </c>
      <c r="M2609" t="s">
        <v>4468</v>
      </c>
      <c r="N2609" t="s">
        <v>562</v>
      </c>
      <c r="O2609" t="s">
        <v>563</v>
      </c>
      <c r="P2609" t="s">
        <v>564</v>
      </c>
      <c r="Q2609" t="s">
        <v>34</v>
      </c>
      <c r="R2609" t="s">
        <v>565</v>
      </c>
      <c r="S2609" t="s">
        <v>34</v>
      </c>
      <c r="T2609" t="s">
        <v>566</v>
      </c>
      <c r="U2609" t="s">
        <v>567</v>
      </c>
      <c r="V2609" t="s">
        <v>52</v>
      </c>
      <c r="W2609" t="s">
        <v>568</v>
      </c>
      <c r="X2609" t="s">
        <v>569</v>
      </c>
      <c r="Y2609" t="s">
        <v>42</v>
      </c>
    </row>
    <row r="2610" spans="1:25" x14ac:dyDescent="0.25">
      <c r="A2610">
        <v>10339</v>
      </c>
      <c r="B2610">
        <v>50</v>
      </c>
      <c r="C2610" t="s">
        <v>3360</v>
      </c>
      <c r="D2610">
        <v>9</v>
      </c>
      <c r="E2610" t="s">
        <v>4499</v>
      </c>
      <c r="F2610" t="s">
        <v>519</v>
      </c>
      <c r="G2610" t="s">
        <v>28</v>
      </c>
      <c r="H2610">
        <v>4</v>
      </c>
      <c r="I2610">
        <v>11</v>
      </c>
      <c r="J2610">
        <v>2004</v>
      </c>
      <c r="K2610" t="s">
        <v>2075</v>
      </c>
      <c r="L2610">
        <v>72</v>
      </c>
      <c r="M2610" t="s">
        <v>4468</v>
      </c>
      <c r="N2610" t="s">
        <v>380</v>
      </c>
      <c r="O2610" t="s">
        <v>381</v>
      </c>
      <c r="P2610" t="s">
        <v>382</v>
      </c>
      <c r="Q2610" t="s">
        <v>34</v>
      </c>
      <c r="R2610" t="s">
        <v>383</v>
      </c>
      <c r="S2610" t="s">
        <v>384</v>
      </c>
      <c r="T2610" t="s">
        <v>385</v>
      </c>
      <c r="U2610" t="s">
        <v>307</v>
      </c>
      <c r="V2610" t="s">
        <v>307</v>
      </c>
      <c r="W2610" t="s">
        <v>386</v>
      </c>
      <c r="X2610" t="s">
        <v>387</v>
      </c>
      <c r="Y2610" t="s">
        <v>65</v>
      </c>
    </row>
    <row r="2611" spans="1:25" x14ac:dyDescent="0.25">
      <c r="A2611">
        <v>10350</v>
      </c>
      <c r="B2611">
        <v>29</v>
      </c>
      <c r="C2611" t="s">
        <v>3779</v>
      </c>
      <c r="D2611">
        <v>12</v>
      </c>
      <c r="E2611" t="s">
        <v>4500</v>
      </c>
      <c r="F2611" t="s">
        <v>682</v>
      </c>
      <c r="G2611" t="s">
        <v>28</v>
      </c>
      <c r="H2611">
        <v>4</v>
      </c>
      <c r="I2611">
        <v>12</v>
      </c>
      <c r="J2611">
        <v>2004</v>
      </c>
      <c r="K2611" t="s">
        <v>2075</v>
      </c>
      <c r="L2611">
        <v>72</v>
      </c>
      <c r="M2611" t="s">
        <v>4468</v>
      </c>
      <c r="N2611" t="s">
        <v>268</v>
      </c>
      <c r="O2611" t="s">
        <v>269</v>
      </c>
      <c r="P2611" t="s">
        <v>270</v>
      </c>
      <c r="Q2611" t="s">
        <v>34</v>
      </c>
      <c r="R2611" t="s">
        <v>271</v>
      </c>
      <c r="S2611" t="s">
        <v>34</v>
      </c>
      <c r="T2611" t="s">
        <v>272</v>
      </c>
      <c r="U2611" t="s">
        <v>273</v>
      </c>
      <c r="V2611" t="s">
        <v>52</v>
      </c>
      <c r="W2611" t="s">
        <v>274</v>
      </c>
      <c r="X2611" t="s">
        <v>275</v>
      </c>
      <c r="Y2611" t="s">
        <v>42</v>
      </c>
    </row>
    <row r="2612" spans="1:25" x14ac:dyDescent="0.25">
      <c r="A2612">
        <v>10373</v>
      </c>
      <c r="B2612">
        <v>41</v>
      </c>
      <c r="C2612" t="s">
        <v>3815</v>
      </c>
      <c r="D2612">
        <v>16</v>
      </c>
      <c r="E2612" t="s">
        <v>4501</v>
      </c>
      <c r="F2612" t="s">
        <v>687</v>
      </c>
      <c r="G2612" t="s">
        <v>28</v>
      </c>
      <c r="H2612">
        <v>1</v>
      </c>
      <c r="I2612">
        <v>1</v>
      </c>
      <c r="J2612">
        <v>2005</v>
      </c>
      <c r="K2612" t="s">
        <v>2075</v>
      </c>
      <c r="L2612">
        <v>72</v>
      </c>
      <c r="M2612" t="s">
        <v>4468</v>
      </c>
      <c r="N2612" t="s">
        <v>688</v>
      </c>
      <c r="O2612" t="s">
        <v>689</v>
      </c>
      <c r="P2612" t="s">
        <v>690</v>
      </c>
      <c r="Q2612" t="s">
        <v>34</v>
      </c>
      <c r="R2612" t="s">
        <v>691</v>
      </c>
      <c r="S2612" t="s">
        <v>34</v>
      </c>
      <c r="T2612" t="s">
        <v>692</v>
      </c>
      <c r="U2612" t="s">
        <v>196</v>
      </c>
      <c r="V2612" t="s">
        <v>52</v>
      </c>
      <c r="W2612" t="s">
        <v>693</v>
      </c>
      <c r="X2612" t="s">
        <v>694</v>
      </c>
      <c r="Y2612" t="s">
        <v>42</v>
      </c>
    </row>
    <row r="2613" spans="1:25" x14ac:dyDescent="0.25">
      <c r="A2613">
        <v>10386</v>
      </c>
      <c r="B2613">
        <v>37</v>
      </c>
      <c r="C2613" t="s">
        <v>77</v>
      </c>
      <c r="D2613">
        <v>10</v>
      </c>
      <c r="E2613" t="s">
        <v>4502</v>
      </c>
      <c r="F2613" t="s">
        <v>1557</v>
      </c>
      <c r="G2613" t="s">
        <v>724</v>
      </c>
      <c r="H2613">
        <v>1</v>
      </c>
      <c r="I2613">
        <v>3</v>
      </c>
      <c r="J2613">
        <v>2005</v>
      </c>
      <c r="K2613" t="s">
        <v>2075</v>
      </c>
      <c r="L2613">
        <v>72</v>
      </c>
      <c r="M2613" t="s">
        <v>4468</v>
      </c>
      <c r="N2613" t="s">
        <v>268</v>
      </c>
      <c r="O2613" t="s">
        <v>269</v>
      </c>
      <c r="P2613" t="s">
        <v>270</v>
      </c>
      <c r="Q2613" t="s">
        <v>34</v>
      </c>
      <c r="R2613" t="s">
        <v>271</v>
      </c>
      <c r="S2613" t="s">
        <v>34</v>
      </c>
      <c r="T2613" t="s">
        <v>272</v>
      </c>
      <c r="U2613" t="s">
        <v>273</v>
      </c>
      <c r="V2613" t="s">
        <v>52</v>
      </c>
      <c r="W2613" t="s">
        <v>274</v>
      </c>
      <c r="X2613" t="s">
        <v>275</v>
      </c>
      <c r="Y2613" t="s">
        <v>65</v>
      </c>
    </row>
    <row r="2614" spans="1:25" x14ac:dyDescent="0.25">
      <c r="A2614">
        <v>10397</v>
      </c>
      <c r="B2614">
        <v>22</v>
      </c>
      <c r="C2614" t="s">
        <v>4503</v>
      </c>
      <c r="D2614">
        <v>4</v>
      </c>
      <c r="E2614" t="s">
        <v>2882</v>
      </c>
      <c r="F2614" t="s">
        <v>4391</v>
      </c>
      <c r="G2614" t="s">
        <v>28</v>
      </c>
      <c r="H2614">
        <v>1</v>
      </c>
      <c r="I2614">
        <v>3</v>
      </c>
      <c r="J2614">
        <v>2005</v>
      </c>
      <c r="K2614" t="s">
        <v>2075</v>
      </c>
      <c r="L2614">
        <v>72</v>
      </c>
      <c r="M2614" t="s">
        <v>4468</v>
      </c>
      <c r="N2614" t="s">
        <v>594</v>
      </c>
      <c r="O2614" t="s">
        <v>595</v>
      </c>
      <c r="P2614" t="s">
        <v>596</v>
      </c>
      <c r="Q2614" t="s">
        <v>34</v>
      </c>
      <c r="R2614" t="s">
        <v>597</v>
      </c>
      <c r="S2614" t="s">
        <v>34</v>
      </c>
      <c r="T2614" t="s">
        <v>598</v>
      </c>
      <c r="U2614" t="s">
        <v>51</v>
      </c>
      <c r="V2614" t="s">
        <v>52</v>
      </c>
      <c r="W2614" t="s">
        <v>599</v>
      </c>
      <c r="X2614" t="s">
        <v>600</v>
      </c>
      <c r="Y2614" t="s">
        <v>42</v>
      </c>
    </row>
    <row r="2615" spans="1:25" x14ac:dyDescent="0.25">
      <c r="A2615">
        <v>10414</v>
      </c>
      <c r="B2615">
        <v>31</v>
      </c>
      <c r="C2615" t="s">
        <v>4488</v>
      </c>
      <c r="D2615">
        <v>4</v>
      </c>
      <c r="E2615" t="s">
        <v>4504</v>
      </c>
      <c r="F2615" t="s">
        <v>707</v>
      </c>
      <c r="G2615" t="s">
        <v>708</v>
      </c>
      <c r="H2615">
        <v>2</v>
      </c>
      <c r="I2615">
        <v>5</v>
      </c>
      <c r="J2615">
        <v>2005</v>
      </c>
      <c r="K2615" t="s">
        <v>2075</v>
      </c>
      <c r="L2615">
        <v>72</v>
      </c>
      <c r="M2615" t="s">
        <v>4468</v>
      </c>
      <c r="N2615" t="s">
        <v>656</v>
      </c>
      <c r="O2615" t="s">
        <v>657</v>
      </c>
      <c r="P2615" t="s">
        <v>658</v>
      </c>
      <c r="Q2615" t="s">
        <v>34</v>
      </c>
      <c r="R2615" t="s">
        <v>659</v>
      </c>
      <c r="S2615" t="s">
        <v>185</v>
      </c>
      <c r="T2615" t="s">
        <v>660</v>
      </c>
      <c r="U2615" t="s">
        <v>38</v>
      </c>
      <c r="V2615" t="s">
        <v>39</v>
      </c>
      <c r="W2615" t="s">
        <v>661</v>
      </c>
      <c r="X2615" t="s">
        <v>94</v>
      </c>
      <c r="Y2615" t="s">
        <v>42</v>
      </c>
    </row>
    <row r="2616" spans="1:25" x14ac:dyDescent="0.25">
      <c r="A2616">
        <v>10103</v>
      </c>
      <c r="B2616">
        <v>42</v>
      </c>
      <c r="C2616" t="s">
        <v>77</v>
      </c>
      <c r="D2616">
        <v>6</v>
      </c>
      <c r="E2616" t="s">
        <v>4505</v>
      </c>
      <c r="F2616" t="s">
        <v>277</v>
      </c>
      <c r="G2616" t="s">
        <v>28</v>
      </c>
      <c r="H2616">
        <v>1</v>
      </c>
      <c r="I2616">
        <v>1</v>
      </c>
      <c r="J2616">
        <v>2003</v>
      </c>
      <c r="K2616" t="s">
        <v>278</v>
      </c>
      <c r="L2616">
        <v>101</v>
      </c>
      <c r="M2616" t="s">
        <v>4506</v>
      </c>
      <c r="N2616" t="s">
        <v>201</v>
      </c>
      <c r="O2616" t="s">
        <v>202</v>
      </c>
      <c r="P2616" t="s">
        <v>203</v>
      </c>
      <c r="Q2616" t="s">
        <v>34</v>
      </c>
      <c r="R2616" t="s">
        <v>204</v>
      </c>
      <c r="S2616" t="s">
        <v>34</v>
      </c>
      <c r="T2616" t="s">
        <v>205</v>
      </c>
      <c r="U2616" t="s">
        <v>112</v>
      </c>
      <c r="V2616" t="s">
        <v>52</v>
      </c>
      <c r="W2616" t="s">
        <v>206</v>
      </c>
      <c r="X2616" t="s">
        <v>207</v>
      </c>
      <c r="Y2616" t="s">
        <v>65</v>
      </c>
    </row>
    <row r="2617" spans="1:25" x14ac:dyDescent="0.25">
      <c r="A2617">
        <v>10114</v>
      </c>
      <c r="B2617">
        <v>42</v>
      </c>
      <c r="C2617" t="s">
        <v>77</v>
      </c>
      <c r="D2617">
        <v>10</v>
      </c>
      <c r="E2617" t="s">
        <v>4507</v>
      </c>
      <c r="F2617" t="s">
        <v>712</v>
      </c>
      <c r="G2617" t="s">
        <v>28</v>
      </c>
      <c r="H2617">
        <v>2</v>
      </c>
      <c r="I2617">
        <v>4</v>
      </c>
      <c r="J2617">
        <v>2003</v>
      </c>
      <c r="K2617" t="s">
        <v>278</v>
      </c>
      <c r="L2617">
        <v>101</v>
      </c>
      <c r="M2617" t="s">
        <v>4506</v>
      </c>
      <c r="N2617" t="s">
        <v>713</v>
      </c>
      <c r="O2617" t="s">
        <v>714</v>
      </c>
      <c r="P2617" t="s">
        <v>715</v>
      </c>
      <c r="Q2617" t="s">
        <v>34</v>
      </c>
      <c r="R2617" t="s">
        <v>61</v>
      </c>
      <c r="S2617" t="s">
        <v>34</v>
      </c>
      <c r="T2617" t="s">
        <v>716</v>
      </c>
      <c r="U2617" t="s">
        <v>51</v>
      </c>
      <c r="V2617" t="s">
        <v>52</v>
      </c>
      <c r="W2617" t="s">
        <v>717</v>
      </c>
      <c r="X2617" t="s">
        <v>718</v>
      </c>
      <c r="Y2617" t="s">
        <v>65</v>
      </c>
    </row>
    <row r="2618" spans="1:25" x14ac:dyDescent="0.25">
      <c r="A2618">
        <v>10126</v>
      </c>
      <c r="B2618">
        <v>45</v>
      </c>
      <c r="C2618" t="s">
        <v>77</v>
      </c>
      <c r="D2618">
        <v>6</v>
      </c>
      <c r="E2618" t="s">
        <v>4508</v>
      </c>
      <c r="F2618" t="s">
        <v>291</v>
      </c>
      <c r="G2618" t="s">
        <v>28</v>
      </c>
      <c r="H2618">
        <v>2</v>
      </c>
      <c r="I2618">
        <v>5</v>
      </c>
      <c r="J2618">
        <v>2003</v>
      </c>
      <c r="K2618" t="s">
        <v>278</v>
      </c>
      <c r="L2618">
        <v>101</v>
      </c>
      <c r="M2618" t="s">
        <v>4506</v>
      </c>
      <c r="N2618" t="s">
        <v>292</v>
      </c>
      <c r="O2618" t="s">
        <v>293</v>
      </c>
      <c r="P2618" t="s">
        <v>294</v>
      </c>
      <c r="Q2618" t="s">
        <v>34</v>
      </c>
      <c r="R2618" t="s">
        <v>271</v>
      </c>
      <c r="S2618" t="s">
        <v>34</v>
      </c>
      <c r="T2618" t="s">
        <v>295</v>
      </c>
      <c r="U2618" t="s">
        <v>273</v>
      </c>
      <c r="V2618" t="s">
        <v>52</v>
      </c>
      <c r="W2618" t="s">
        <v>296</v>
      </c>
      <c r="X2618" t="s">
        <v>297</v>
      </c>
      <c r="Y2618" t="s">
        <v>65</v>
      </c>
    </row>
    <row r="2619" spans="1:25" x14ac:dyDescent="0.25">
      <c r="A2619">
        <v>10140</v>
      </c>
      <c r="B2619">
        <v>36</v>
      </c>
      <c r="C2619" t="s">
        <v>77</v>
      </c>
      <c r="D2619">
        <v>6</v>
      </c>
      <c r="E2619" t="s">
        <v>4509</v>
      </c>
      <c r="F2619" t="s">
        <v>299</v>
      </c>
      <c r="G2619" t="s">
        <v>28</v>
      </c>
      <c r="H2619">
        <v>3</v>
      </c>
      <c r="I2619">
        <v>7</v>
      </c>
      <c r="J2619">
        <v>2003</v>
      </c>
      <c r="K2619" t="s">
        <v>278</v>
      </c>
      <c r="L2619">
        <v>101</v>
      </c>
      <c r="M2619" t="s">
        <v>4506</v>
      </c>
      <c r="N2619" t="s">
        <v>88</v>
      </c>
      <c r="O2619" t="s">
        <v>89</v>
      </c>
      <c r="P2619" t="s">
        <v>90</v>
      </c>
      <c r="Q2619" t="s">
        <v>34</v>
      </c>
      <c r="R2619" t="s">
        <v>91</v>
      </c>
      <c r="S2619" t="s">
        <v>73</v>
      </c>
      <c r="T2619" t="s">
        <v>92</v>
      </c>
      <c r="U2619" t="s">
        <v>38</v>
      </c>
      <c r="V2619" t="s">
        <v>39</v>
      </c>
      <c r="W2619" t="s">
        <v>93</v>
      </c>
      <c r="X2619" t="s">
        <v>94</v>
      </c>
      <c r="Y2619" t="s">
        <v>65</v>
      </c>
    </row>
    <row r="2620" spans="1:25" x14ac:dyDescent="0.25">
      <c r="A2620">
        <v>10150</v>
      </c>
      <c r="B2620">
        <v>20</v>
      </c>
      <c r="C2620" t="s">
        <v>77</v>
      </c>
      <c r="D2620">
        <v>3</v>
      </c>
      <c r="E2620" t="s">
        <v>4510</v>
      </c>
      <c r="F2620" t="s">
        <v>301</v>
      </c>
      <c r="G2620" t="s">
        <v>28</v>
      </c>
      <c r="H2620">
        <v>3</v>
      </c>
      <c r="I2620">
        <v>9</v>
      </c>
      <c r="J2620">
        <v>2003</v>
      </c>
      <c r="K2620" t="s">
        <v>278</v>
      </c>
      <c r="L2620">
        <v>101</v>
      </c>
      <c r="M2620" t="s">
        <v>4506</v>
      </c>
      <c r="N2620" t="s">
        <v>302</v>
      </c>
      <c r="O2620" t="s">
        <v>303</v>
      </c>
      <c r="P2620" t="s">
        <v>304</v>
      </c>
      <c r="Q2620" t="s">
        <v>34</v>
      </c>
      <c r="R2620" t="s">
        <v>305</v>
      </c>
      <c r="S2620" t="s">
        <v>34</v>
      </c>
      <c r="T2620" t="s">
        <v>306</v>
      </c>
      <c r="U2620" t="s">
        <v>305</v>
      </c>
      <c r="V2620" t="s">
        <v>307</v>
      </c>
      <c r="W2620" t="s">
        <v>308</v>
      </c>
      <c r="X2620" t="s">
        <v>309</v>
      </c>
      <c r="Y2620" t="s">
        <v>42</v>
      </c>
    </row>
    <row r="2621" spans="1:25" x14ac:dyDescent="0.25">
      <c r="A2621">
        <v>10164</v>
      </c>
      <c r="B2621">
        <v>39</v>
      </c>
      <c r="C2621" t="s">
        <v>4511</v>
      </c>
      <c r="D2621">
        <v>4</v>
      </c>
      <c r="E2621" t="s">
        <v>4512</v>
      </c>
      <c r="F2621" t="s">
        <v>723</v>
      </c>
      <c r="G2621" t="s">
        <v>724</v>
      </c>
      <c r="H2621">
        <v>4</v>
      </c>
      <c r="I2621">
        <v>10</v>
      </c>
      <c r="J2621">
        <v>2003</v>
      </c>
      <c r="K2621" t="s">
        <v>278</v>
      </c>
      <c r="L2621">
        <v>101</v>
      </c>
      <c r="M2621" t="s">
        <v>4506</v>
      </c>
      <c r="N2621" t="s">
        <v>725</v>
      </c>
      <c r="O2621" t="s">
        <v>726</v>
      </c>
      <c r="P2621" t="s">
        <v>727</v>
      </c>
      <c r="Q2621" t="s">
        <v>34</v>
      </c>
      <c r="R2621" t="s">
        <v>728</v>
      </c>
      <c r="S2621" t="s">
        <v>34</v>
      </c>
      <c r="T2621" t="s">
        <v>729</v>
      </c>
      <c r="U2621" t="s">
        <v>226</v>
      </c>
      <c r="V2621" t="s">
        <v>52</v>
      </c>
      <c r="W2621" t="s">
        <v>730</v>
      </c>
      <c r="X2621" t="s">
        <v>731</v>
      </c>
      <c r="Y2621" t="s">
        <v>65</v>
      </c>
    </row>
    <row r="2622" spans="1:25" x14ac:dyDescent="0.25">
      <c r="A2622">
        <v>10175</v>
      </c>
      <c r="B2622">
        <v>42</v>
      </c>
      <c r="C2622" t="s">
        <v>4513</v>
      </c>
      <c r="D2622">
        <v>11</v>
      </c>
      <c r="E2622" t="s">
        <v>4514</v>
      </c>
      <c r="F2622" t="s">
        <v>318</v>
      </c>
      <c r="G2622" t="s">
        <v>28</v>
      </c>
      <c r="H2622">
        <v>4</v>
      </c>
      <c r="I2622">
        <v>11</v>
      </c>
      <c r="J2622">
        <v>2003</v>
      </c>
      <c r="K2622" t="s">
        <v>278</v>
      </c>
      <c r="L2622">
        <v>101</v>
      </c>
      <c r="M2622" t="s">
        <v>4506</v>
      </c>
      <c r="N2622" t="s">
        <v>574</v>
      </c>
      <c r="O2622" t="s">
        <v>575</v>
      </c>
      <c r="P2622" t="s">
        <v>576</v>
      </c>
      <c r="Q2622" t="s">
        <v>34</v>
      </c>
      <c r="R2622" t="s">
        <v>577</v>
      </c>
      <c r="S2622" t="s">
        <v>34</v>
      </c>
      <c r="T2622" t="s">
        <v>578</v>
      </c>
      <c r="U2622" t="s">
        <v>262</v>
      </c>
      <c r="V2622" t="s">
        <v>52</v>
      </c>
      <c r="W2622" t="s">
        <v>84</v>
      </c>
      <c r="X2622" t="s">
        <v>579</v>
      </c>
      <c r="Y2622" t="s">
        <v>65</v>
      </c>
    </row>
    <row r="2623" spans="1:25" x14ac:dyDescent="0.25">
      <c r="A2623">
        <v>10183</v>
      </c>
      <c r="B2623">
        <v>23</v>
      </c>
      <c r="C2623" t="s">
        <v>4515</v>
      </c>
      <c r="D2623">
        <v>3</v>
      </c>
      <c r="E2623" t="s">
        <v>4516</v>
      </c>
      <c r="F2623" t="s">
        <v>328</v>
      </c>
      <c r="G2623" t="s">
        <v>28</v>
      </c>
      <c r="H2623">
        <v>4</v>
      </c>
      <c r="I2623">
        <v>11</v>
      </c>
      <c r="J2623">
        <v>2003</v>
      </c>
      <c r="K2623" t="s">
        <v>278</v>
      </c>
      <c r="L2623">
        <v>101</v>
      </c>
      <c r="M2623" t="s">
        <v>4506</v>
      </c>
      <c r="N2623" t="s">
        <v>329</v>
      </c>
      <c r="O2623" t="s">
        <v>330</v>
      </c>
      <c r="P2623" t="s">
        <v>331</v>
      </c>
      <c r="Q2623" t="s">
        <v>34</v>
      </c>
      <c r="R2623" t="s">
        <v>332</v>
      </c>
      <c r="S2623" t="s">
        <v>214</v>
      </c>
      <c r="T2623" t="s">
        <v>333</v>
      </c>
      <c r="U2623" t="s">
        <v>38</v>
      </c>
      <c r="V2623" t="s">
        <v>39</v>
      </c>
      <c r="W2623" t="s">
        <v>334</v>
      </c>
      <c r="X2623" t="s">
        <v>335</v>
      </c>
      <c r="Y2623" t="s">
        <v>42</v>
      </c>
    </row>
    <row r="2624" spans="1:25" x14ac:dyDescent="0.25">
      <c r="A2624">
        <v>10194</v>
      </c>
      <c r="B2624">
        <v>26</v>
      </c>
      <c r="C2624" t="s">
        <v>2130</v>
      </c>
      <c r="D2624">
        <v>6</v>
      </c>
      <c r="E2624" t="s">
        <v>4517</v>
      </c>
      <c r="F2624" t="s">
        <v>337</v>
      </c>
      <c r="G2624" t="s">
        <v>28</v>
      </c>
      <c r="H2624">
        <v>4</v>
      </c>
      <c r="I2624">
        <v>11</v>
      </c>
      <c r="J2624">
        <v>2003</v>
      </c>
      <c r="K2624" t="s">
        <v>278</v>
      </c>
      <c r="L2624">
        <v>101</v>
      </c>
      <c r="M2624" t="s">
        <v>4506</v>
      </c>
      <c r="N2624" t="s">
        <v>338</v>
      </c>
      <c r="O2624" t="s">
        <v>339</v>
      </c>
      <c r="P2624" t="s">
        <v>340</v>
      </c>
      <c r="Q2624" t="s">
        <v>34</v>
      </c>
      <c r="R2624" t="s">
        <v>341</v>
      </c>
      <c r="S2624" t="s">
        <v>34</v>
      </c>
      <c r="T2624" t="s">
        <v>342</v>
      </c>
      <c r="U2624" t="s">
        <v>51</v>
      </c>
      <c r="V2624" t="s">
        <v>52</v>
      </c>
      <c r="W2624" t="s">
        <v>343</v>
      </c>
      <c r="X2624" t="s">
        <v>344</v>
      </c>
      <c r="Y2624" t="s">
        <v>42</v>
      </c>
    </row>
    <row r="2625" spans="1:25" x14ac:dyDescent="0.25">
      <c r="A2625">
        <v>10206</v>
      </c>
      <c r="B2625">
        <v>33</v>
      </c>
      <c r="C2625" t="s">
        <v>77</v>
      </c>
      <c r="D2625">
        <v>1</v>
      </c>
      <c r="E2625" t="s">
        <v>4518</v>
      </c>
      <c r="F2625" t="s">
        <v>346</v>
      </c>
      <c r="G2625" t="s">
        <v>28</v>
      </c>
      <c r="H2625">
        <v>4</v>
      </c>
      <c r="I2625">
        <v>12</v>
      </c>
      <c r="J2625">
        <v>2003</v>
      </c>
      <c r="K2625" t="s">
        <v>278</v>
      </c>
      <c r="L2625">
        <v>101</v>
      </c>
      <c r="M2625" t="s">
        <v>4506</v>
      </c>
      <c r="N2625" t="s">
        <v>347</v>
      </c>
      <c r="O2625" t="s">
        <v>348</v>
      </c>
      <c r="P2625" t="s">
        <v>349</v>
      </c>
      <c r="Q2625" t="s">
        <v>34</v>
      </c>
      <c r="R2625" t="s">
        <v>350</v>
      </c>
      <c r="S2625" t="s">
        <v>351</v>
      </c>
      <c r="T2625" t="s">
        <v>352</v>
      </c>
      <c r="U2625" t="s">
        <v>353</v>
      </c>
      <c r="V2625" t="s">
        <v>39</v>
      </c>
      <c r="W2625" t="s">
        <v>354</v>
      </c>
      <c r="X2625" t="s">
        <v>355</v>
      </c>
      <c r="Y2625" t="s">
        <v>65</v>
      </c>
    </row>
    <row r="2626" spans="1:25" x14ac:dyDescent="0.25">
      <c r="A2626">
        <v>10217</v>
      </c>
      <c r="B2626">
        <v>31</v>
      </c>
      <c r="C2626" t="s">
        <v>1690</v>
      </c>
      <c r="D2626">
        <v>6</v>
      </c>
      <c r="E2626" t="s">
        <v>4519</v>
      </c>
      <c r="F2626" t="s">
        <v>742</v>
      </c>
      <c r="G2626" t="s">
        <v>28</v>
      </c>
      <c r="H2626">
        <v>1</v>
      </c>
      <c r="I2626">
        <v>2</v>
      </c>
      <c r="J2626">
        <v>2004</v>
      </c>
      <c r="K2626" t="s">
        <v>278</v>
      </c>
      <c r="L2626">
        <v>101</v>
      </c>
      <c r="M2626" t="s">
        <v>4506</v>
      </c>
      <c r="N2626" t="s">
        <v>743</v>
      </c>
      <c r="O2626" t="s">
        <v>744</v>
      </c>
      <c r="P2626" t="s">
        <v>745</v>
      </c>
      <c r="Q2626" t="s">
        <v>746</v>
      </c>
      <c r="R2626" t="s">
        <v>305</v>
      </c>
      <c r="S2626" t="s">
        <v>34</v>
      </c>
      <c r="T2626" t="s">
        <v>747</v>
      </c>
      <c r="U2626" t="s">
        <v>305</v>
      </c>
      <c r="V2626" t="s">
        <v>140</v>
      </c>
      <c r="W2626" t="s">
        <v>748</v>
      </c>
      <c r="X2626" t="s">
        <v>749</v>
      </c>
      <c r="Y2626" t="s">
        <v>42</v>
      </c>
    </row>
    <row r="2627" spans="1:25" x14ac:dyDescent="0.25">
      <c r="A2627">
        <v>10229</v>
      </c>
      <c r="B2627">
        <v>50</v>
      </c>
      <c r="C2627" t="s">
        <v>77</v>
      </c>
      <c r="D2627">
        <v>11</v>
      </c>
      <c r="E2627" t="s">
        <v>4520</v>
      </c>
      <c r="F2627" t="s">
        <v>751</v>
      </c>
      <c r="G2627" t="s">
        <v>28</v>
      </c>
      <c r="H2627">
        <v>1</v>
      </c>
      <c r="I2627">
        <v>3</v>
      </c>
      <c r="J2627">
        <v>2004</v>
      </c>
      <c r="K2627" t="s">
        <v>278</v>
      </c>
      <c r="L2627">
        <v>101</v>
      </c>
      <c r="M2627" t="s">
        <v>4506</v>
      </c>
      <c r="N2627" t="s">
        <v>417</v>
      </c>
      <c r="O2627" t="s">
        <v>418</v>
      </c>
      <c r="P2627" t="s">
        <v>419</v>
      </c>
      <c r="Q2627" t="s">
        <v>34</v>
      </c>
      <c r="R2627" t="s">
        <v>420</v>
      </c>
      <c r="S2627" t="s">
        <v>73</v>
      </c>
      <c r="T2627" t="s">
        <v>167</v>
      </c>
      <c r="U2627" t="s">
        <v>38</v>
      </c>
      <c r="V2627" t="s">
        <v>39</v>
      </c>
      <c r="W2627" t="s">
        <v>421</v>
      </c>
      <c r="X2627" t="s">
        <v>422</v>
      </c>
      <c r="Y2627" t="s">
        <v>65</v>
      </c>
    </row>
    <row r="2628" spans="1:25" x14ac:dyDescent="0.25">
      <c r="A2628">
        <v>10245</v>
      </c>
      <c r="B2628">
        <v>44</v>
      </c>
      <c r="C2628" t="s">
        <v>77</v>
      </c>
      <c r="D2628">
        <v>4</v>
      </c>
      <c r="E2628" t="s">
        <v>4521</v>
      </c>
      <c r="F2628" t="s">
        <v>371</v>
      </c>
      <c r="G2628" t="s">
        <v>28</v>
      </c>
      <c r="H2628">
        <v>2</v>
      </c>
      <c r="I2628">
        <v>5</v>
      </c>
      <c r="J2628">
        <v>2004</v>
      </c>
      <c r="K2628" t="s">
        <v>278</v>
      </c>
      <c r="L2628">
        <v>101</v>
      </c>
      <c r="M2628" t="s">
        <v>4506</v>
      </c>
      <c r="N2628" t="s">
        <v>372</v>
      </c>
      <c r="O2628" t="s">
        <v>373</v>
      </c>
      <c r="P2628" t="s">
        <v>374</v>
      </c>
      <c r="Q2628" t="s">
        <v>34</v>
      </c>
      <c r="R2628" t="s">
        <v>375</v>
      </c>
      <c r="S2628" t="s">
        <v>166</v>
      </c>
      <c r="T2628" t="s">
        <v>376</v>
      </c>
      <c r="U2628" t="s">
        <v>38</v>
      </c>
      <c r="V2628" t="s">
        <v>39</v>
      </c>
      <c r="W2628" t="s">
        <v>121</v>
      </c>
      <c r="X2628" t="s">
        <v>377</v>
      </c>
      <c r="Y2628" t="s">
        <v>65</v>
      </c>
    </row>
    <row r="2629" spans="1:25" x14ac:dyDescent="0.25">
      <c r="A2629">
        <v>10258</v>
      </c>
      <c r="B2629">
        <v>45</v>
      </c>
      <c r="C2629" t="s">
        <v>4522</v>
      </c>
      <c r="D2629">
        <v>1</v>
      </c>
      <c r="E2629" t="s">
        <v>4523</v>
      </c>
      <c r="F2629" t="s">
        <v>379</v>
      </c>
      <c r="G2629" t="s">
        <v>28</v>
      </c>
      <c r="H2629">
        <v>2</v>
      </c>
      <c r="I2629">
        <v>6</v>
      </c>
      <c r="J2629">
        <v>2004</v>
      </c>
      <c r="K2629" t="s">
        <v>278</v>
      </c>
      <c r="L2629">
        <v>101</v>
      </c>
      <c r="M2629" t="s">
        <v>4506</v>
      </c>
      <c r="N2629" t="s">
        <v>380</v>
      </c>
      <c r="O2629" t="s">
        <v>381</v>
      </c>
      <c r="P2629" t="s">
        <v>382</v>
      </c>
      <c r="Q2629" t="s">
        <v>34</v>
      </c>
      <c r="R2629" t="s">
        <v>383</v>
      </c>
      <c r="S2629" t="s">
        <v>384</v>
      </c>
      <c r="T2629" t="s">
        <v>385</v>
      </c>
      <c r="U2629" t="s">
        <v>307</v>
      </c>
      <c r="V2629" t="s">
        <v>307</v>
      </c>
      <c r="W2629" t="s">
        <v>386</v>
      </c>
      <c r="X2629" t="s">
        <v>387</v>
      </c>
      <c r="Y2629" t="s">
        <v>65</v>
      </c>
    </row>
    <row r="2630" spans="1:25" x14ac:dyDescent="0.25">
      <c r="A2630">
        <v>10270</v>
      </c>
      <c r="B2630">
        <v>46</v>
      </c>
      <c r="C2630" t="s">
        <v>1690</v>
      </c>
      <c r="D2630">
        <v>4</v>
      </c>
      <c r="E2630" t="s">
        <v>4524</v>
      </c>
      <c r="F2630" t="s">
        <v>389</v>
      </c>
      <c r="G2630" t="s">
        <v>28</v>
      </c>
      <c r="H2630">
        <v>3</v>
      </c>
      <c r="I2630">
        <v>7</v>
      </c>
      <c r="J2630">
        <v>2004</v>
      </c>
      <c r="K2630" t="s">
        <v>278</v>
      </c>
      <c r="L2630">
        <v>101</v>
      </c>
      <c r="M2630" t="s">
        <v>4506</v>
      </c>
      <c r="N2630" t="s">
        <v>233</v>
      </c>
      <c r="O2630" t="s">
        <v>234</v>
      </c>
      <c r="P2630" t="s">
        <v>235</v>
      </c>
      <c r="Q2630" t="s">
        <v>236</v>
      </c>
      <c r="R2630" t="s">
        <v>237</v>
      </c>
      <c r="S2630" t="s">
        <v>238</v>
      </c>
      <c r="T2630" t="s">
        <v>239</v>
      </c>
      <c r="U2630" t="s">
        <v>139</v>
      </c>
      <c r="V2630" t="s">
        <v>140</v>
      </c>
      <c r="W2630" t="s">
        <v>240</v>
      </c>
      <c r="X2630" t="s">
        <v>241</v>
      </c>
      <c r="Y2630" t="s">
        <v>65</v>
      </c>
    </row>
    <row r="2631" spans="1:25" x14ac:dyDescent="0.25">
      <c r="A2631">
        <v>10281</v>
      </c>
      <c r="B2631">
        <v>27</v>
      </c>
      <c r="C2631" t="s">
        <v>4513</v>
      </c>
      <c r="D2631">
        <v>11</v>
      </c>
      <c r="E2631" t="s">
        <v>4525</v>
      </c>
      <c r="F2631" t="s">
        <v>756</v>
      </c>
      <c r="G2631" t="s">
        <v>28</v>
      </c>
      <c r="H2631">
        <v>3</v>
      </c>
      <c r="I2631">
        <v>8</v>
      </c>
      <c r="J2631">
        <v>2004</v>
      </c>
      <c r="K2631" t="s">
        <v>278</v>
      </c>
      <c r="L2631">
        <v>101</v>
      </c>
      <c r="M2631" t="s">
        <v>4506</v>
      </c>
      <c r="N2631" t="s">
        <v>210</v>
      </c>
      <c r="O2631" t="s">
        <v>211</v>
      </c>
      <c r="P2631" t="s">
        <v>212</v>
      </c>
      <c r="Q2631" t="s">
        <v>34</v>
      </c>
      <c r="R2631" t="s">
        <v>213</v>
      </c>
      <c r="S2631" t="s">
        <v>214</v>
      </c>
      <c r="T2631" t="s">
        <v>215</v>
      </c>
      <c r="U2631" t="s">
        <v>38</v>
      </c>
      <c r="V2631" t="s">
        <v>39</v>
      </c>
      <c r="W2631" t="s">
        <v>40</v>
      </c>
      <c r="X2631" t="s">
        <v>216</v>
      </c>
      <c r="Y2631" t="s">
        <v>42</v>
      </c>
    </row>
    <row r="2632" spans="1:25" x14ac:dyDescent="0.25">
      <c r="A2632">
        <v>10291</v>
      </c>
      <c r="B2632">
        <v>28</v>
      </c>
      <c r="C2632" t="s">
        <v>77</v>
      </c>
      <c r="D2632">
        <v>6</v>
      </c>
      <c r="E2632" t="s">
        <v>4526</v>
      </c>
      <c r="F2632" t="s">
        <v>400</v>
      </c>
      <c r="G2632" t="s">
        <v>28</v>
      </c>
      <c r="H2632">
        <v>3</v>
      </c>
      <c r="I2632">
        <v>9</v>
      </c>
      <c r="J2632">
        <v>2004</v>
      </c>
      <c r="K2632" t="s">
        <v>278</v>
      </c>
      <c r="L2632">
        <v>101</v>
      </c>
      <c r="M2632" t="s">
        <v>4506</v>
      </c>
      <c r="N2632" t="s">
        <v>401</v>
      </c>
      <c r="O2632" t="s">
        <v>402</v>
      </c>
      <c r="P2632" t="s">
        <v>403</v>
      </c>
      <c r="Q2632" t="s">
        <v>34</v>
      </c>
      <c r="R2632" t="s">
        <v>404</v>
      </c>
      <c r="S2632" t="s">
        <v>34</v>
      </c>
      <c r="T2632" t="s">
        <v>405</v>
      </c>
      <c r="U2632" t="s">
        <v>287</v>
      </c>
      <c r="V2632" t="s">
        <v>52</v>
      </c>
      <c r="W2632" t="s">
        <v>406</v>
      </c>
      <c r="X2632" t="s">
        <v>316</v>
      </c>
      <c r="Y2632" t="s">
        <v>65</v>
      </c>
    </row>
    <row r="2633" spans="1:25" x14ac:dyDescent="0.25">
      <c r="A2633">
        <v>10304</v>
      </c>
      <c r="B2633">
        <v>40</v>
      </c>
      <c r="C2633" t="s">
        <v>77</v>
      </c>
      <c r="D2633">
        <v>1</v>
      </c>
      <c r="E2633" t="s">
        <v>4527</v>
      </c>
      <c r="F2633" t="s">
        <v>408</v>
      </c>
      <c r="G2633" t="s">
        <v>28</v>
      </c>
      <c r="H2633">
        <v>4</v>
      </c>
      <c r="I2633">
        <v>10</v>
      </c>
      <c r="J2633">
        <v>2004</v>
      </c>
      <c r="K2633" t="s">
        <v>278</v>
      </c>
      <c r="L2633">
        <v>101</v>
      </c>
      <c r="M2633" t="s">
        <v>4506</v>
      </c>
      <c r="N2633" t="s">
        <v>409</v>
      </c>
      <c r="O2633" t="s">
        <v>410</v>
      </c>
      <c r="P2633" t="s">
        <v>411</v>
      </c>
      <c r="Q2633" t="s">
        <v>34</v>
      </c>
      <c r="R2633" t="s">
        <v>412</v>
      </c>
      <c r="S2633" t="s">
        <v>34</v>
      </c>
      <c r="T2633" t="s">
        <v>413</v>
      </c>
      <c r="U2633" t="s">
        <v>51</v>
      </c>
      <c r="V2633" t="s">
        <v>52</v>
      </c>
      <c r="W2633" t="s">
        <v>414</v>
      </c>
      <c r="X2633" t="s">
        <v>64</v>
      </c>
      <c r="Y2633" t="s">
        <v>65</v>
      </c>
    </row>
    <row r="2634" spans="1:25" x14ac:dyDescent="0.25">
      <c r="A2634">
        <v>10313</v>
      </c>
      <c r="B2634">
        <v>30</v>
      </c>
      <c r="C2634" t="s">
        <v>4528</v>
      </c>
      <c r="D2634">
        <v>9</v>
      </c>
      <c r="E2634" t="s">
        <v>4529</v>
      </c>
      <c r="F2634" t="s">
        <v>761</v>
      </c>
      <c r="G2634" t="s">
        <v>28</v>
      </c>
      <c r="H2634">
        <v>4</v>
      </c>
      <c r="I2634">
        <v>10</v>
      </c>
      <c r="J2634">
        <v>2004</v>
      </c>
      <c r="K2634" t="s">
        <v>278</v>
      </c>
      <c r="L2634">
        <v>101</v>
      </c>
      <c r="M2634" t="s">
        <v>4506</v>
      </c>
      <c r="N2634" t="s">
        <v>347</v>
      </c>
      <c r="O2634" t="s">
        <v>348</v>
      </c>
      <c r="P2634" t="s">
        <v>349</v>
      </c>
      <c r="Q2634" t="s">
        <v>34</v>
      </c>
      <c r="R2634" t="s">
        <v>350</v>
      </c>
      <c r="S2634" t="s">
        <v>351</v>
      </c>
      <c r="T2634" t="s">
        <v>352</v>
      </c>
      <c r="U2634" t="s">
        <v>353</v>
      </c>
      <c r="V2634" t="s">
        <v>39</v>
      </c>
      <c r="W2634" t="s">
        <v>354</v>
      </c>
      <c r="X2634" t="s">
        <v>355</v>
      </c>
      <c r="Y2634" t="s">
        <v>42</v>
      </c>
    </row>
    <row r="2635" spans="1:25" x14ac:dyDescent="0.25">
      <c r="A2635">
        <v>10324</v>
      </c>
      <c r="B2635">
        <v>34</v>
      </c>
      <c r="C2635" t="s">
        <v>77</v>
      </c>
      <c r="D2635">
        <v>5</v>
      </c>
      <c r="E2635" t="s">
        <v>4530</v>
      </c>
      <c r="F2635" t="s">
        <v>676</v>
      </c>
      <c r="G2635" t="s">
        <v>28</v>
      </c>
      <c r="H2635">
        <v>4</v>
      </c>
      <c r="I2635">
        <v>11</v>
      </c>
      <c r="J2635">
        <v>2004</v>
      </c>
      <c r="K2635" t="s">
        <v>278</v>
      </c>
      <c r="L2635">
        <v>101</v>
      </c>
      <c r="M2635" t="s">
        <v>4506</v>
      </c>
      <c r="N2635" t="s">
        <v>145</v>
      </c>
      <c r="O2635" t="s">
        <v>146</v>
      </c>
      <c r="P2635" t="s">
        <v>147</v>
      </c>
      <c r="Q2635" t="s">
        <v>148</v>
      </c>
      <c r="R2635" t="s">
        <v>35</v>
      </c>
      <c r="S2635" t="s">
        <v>36</v>
      </c>
      <c r="T2635" t="s">
        <v>37</v>
      </c>
      <c r="U2635" t="s">
        <v>38</v>
      </c>
      <c r="V2635" t="s">
        <v>39</v>
      </c>
      <c r="W2635" t="s">
        <v>149</v>
      </c>
      <c r="X2635" t="s">
        <v>150</v>
      </c>
      <c r="Y2635" t="s">
        <v>65</v>
      </c>
    </row>
    <row r="2636" spans="1:25" x14ac:dyDescent="0.25">
      <c r="A2636">
        <v>10336</v>
      </c>
      <c r="B2636">
        <v>46</v>
      </c>
      <c r="C2636" t="s">
        <v>77</v>
      </c>
      <c r="D2636">
        <v>2</v>
      </c>
      <c r="E2636" t="s">
        <v>4531</v>
      </c>
      <c r="F2636" t="s">
        <v>945</v>
      </c>
      <c r="G2636" t="s">
        <v>28</v>
      </c>
      <c r="H2636">
        <v>4</v>
      </c>
      <c r="I2636">
        <v>11</v>
      </c>
      <c r="J2636">
        <v>2004</v>
      </c>
      <c r="K2636" t="s">
        <v>278</v>
      </c>
      <c r="L2636">
        <v>101</v>
      </c>
      <c r="M2636" t="s">
        <v>4506</v>
      </c>
      <c r="N2636" t="s">
        <v>713</v>
      </c>
      <c r="O2636" t="s">
        <v>714</v>
      </c>
      <c r="P2636" t="s">
        <v>715</v>
      </c>
      <c r="Q2636" t="s">
        <v>34</v>
      </c>
      <c r="R2636" t="s">
        <v>61</v>
      </c>
      <c r="S2636" t="s">
        <v>34</v>
      </c>
      <c r="T2636" t="s">
        <v>716</v>
      </c>
      <c r="U2636" t="s">
        <v>51</v>
      </c>
      <c r="V2636" t="s">
        <v>52</v>
      </c>
      <c r="W2636" t="s">
        <v>717</v>
      </c>
      <c r="X2636" t="s">
        <v>718</v>
      </c>
      <c r="Y2636" t="s">
        <v>229</v>
      </c>
    </row>
    <row r="2637" spans="1:25" x14ac:dyDescent="0.25">
      <c r="A2637">
        <v>10348</v>
      </c>
      <c r="B2637">
        <v>32</v>
      </c>
      <c r="C2637" t="s">
        <v>3857</v>
      </c>
      <c r="D2637">
        <v>7</v>
      </c>
      <c r="E2637" t="s">
        <v>4532</v>
      </c>
      <c r="F2637" t="s">
        <v>665</v>
      </c>
      <c r="G2637" t="s">
        <v>28</v>
      </c>
      <c r="H2637">
        <v>4</v>
      </c>
      <c r="I2637">
        <v>11</v>
      </c>
      <c r="J2637">
        <v>2004</v>
      </c>
      <c r="K2637" t="s">
        <v>278</v>
      </c>
      <c r="L2637">
        <v>101</v>
      </c>
      <c r="M2637" t="s">
        <v>4506</v>
      </c>
      <c r="N2637" t="s">
        <v>292</v>
      </c>
      <c r="O2637" t="s">
        <v>293</v>
      </c>
      <c r="P2637" t="s">
        <v>294</v>
      </c>
      <c r="Q2637" t="s">
        <v>34</v>
      </c>
      <c r="R2637" t="s">
        <v>271</v>
      </c>
      <c r="S2637" t="s">
        <v>34</v>
      </c>
      <c r="T2637" t="s">
        <v>295</v>
      </c>
      <c r="U2637" t="s">
        <v>273</v>
      </c>
      <c r="V2637" t="s">
        <v>52</v>
      </c>
      <c r="W2637" t="s">
        <v>296</v>
      </c>
      <c r="X2637" t="s">
        <v>297</v>
      </c>
      <c r="Y2637" t="s">
        <v>42</v>
      </c>
    </row>
    <row r="2638" spans="1:25" x14ac:dyDescent="0.25">
      <c r="A2638">
        <v>10358</v>
      </c>
      <c r="B2638">
        <v>27</v>
      </c>
      <c r="C2638" t="s">
        <v>77</v>
      </c>
      <c r="D2638">
        <v>3</v>
      </c>
      <c r="E2638" t="s">
        <v>4533</v>
      </c>
      <c r="F2638" t="s">
        <v>436</v>
      </c>
      <c r="G2638" t="s">
        <v>28</v>
      </c>
      <c r="H2638">
        <v>4</v>
      </c>
      <c r="I2638">
        <v>12</v>
      </c>
      <c r="J2638">
        <v>2004</v>
      </c>
      <c r="K2638" t="s">
        <v>278</v>
      </c>
      <c r="L2638">
        <v>101</v>
      </c>
      <c r="M2638" t="s">
        <v>4506</v>
      </c>
      <c r="N2638" t="s">
        <v>268</v>
      </c>
      <c r="O2638" t="s">
        <v>269</v>
      </c>
      <c r="P2638" t="s">
        <v>270</v>
      </c>
      <c r="Q2638" t="s">
        <v>34</v>
      </c>
      <c r="R2638" t="s">
        <v>271</v>
      </c>
      <c r="S2638" t="s">
        <v>34</v>
      </c>
      <c r="T2638" t="s">
        <v>272</v>
      </c>
      <c r="U2638" t="s">
        <v>273</v>
      </c>
      <c r="V2638" t="s">
        <v>52</v>
      </c>
      <c r="W2638" t="s">
        <v>274</v>
      </c>
      <c r="X2638" t="s">
        <v>275</v>
      </c>
      <c r="Y2638" t="s">
        <v>65</v>
      </c>
    </row>
    <row r="2639" spans="1:25" x14ac:dyDescent="0.25">
      <c r="A2639">
        <v>10371</v>
      </c>
      <c r="B2639">
        <v>34</v>
      </c>
      <c r="C2639" t="s">
        <v>77</v>
      </c>
      <c r="D2639">
        <v>3</v>
      </c>
      <c r="E2639" t="s">
        <v>4534</v>
      </c>
      <c r="F2639" t="s">
        <v>950</v>
      </c>
      <c r="G2639" t="s">
        <v>28</v>
      </c>
      <c r="H2639">
        <v>1</v>
      </c>
      <c r="I2639">
        <v>1</v>
      </c>
      <c r="J2639">
        <v>2005</v>
      </c>
      <c r="K2639" t="s">
        <v>278</v>
      </c>
      <c r="L2639">
        <v>101</v>
      </c>
      <c r="M2639" t="s">
        <v>4506</v>
      </c>
      <c r="N2639" t="s">
        <v>417</v>
      </c>
      <c r="O2639" t="s">
        <v>418</v>
      </c>
      <c r="P2639" t="s">
        <v>419</v>
      </c>
      <c r="Q2639" t="s">
        <v>34</v>
      </c>
      <c r="R2639" t="s">
        <v>420</v>
      </c>
      <c r="S2639" t="s">
        <v>73</v>
      </c>
      <c r="T2639" t="s">
        <v>167</v>
      </c>
      <c r="U2639" t="s">
        <v>38</v>
      </c>
      <c r="V2639" t="s">
        <v>39</v>
      </c>
      <c r="W2639" t="s">
        <v>421</v>
      </c>
      <c r="X2639" t="s">
        <v>422</v>
      </c>
      <c r="Y2639" t="s">
        <v>65</v>
      </c>
    </row>
    <row r="2640" spans="1:25" x14ac:dyDescent="0.25">
      <c r="A2640">
        <v>10382</v>
      </c>
      <c r="B2640">
        <v>34</v>
      </c>
      <c r="C2640" t="s">
        <v>4535</v>
      </c>
      <c r="D2640">
        <v>9</v>
      </c>
      <c r="E2640" t="s">
        <v>4536</v>
      </c>
      <c r="F2640" t="s">
        <v>445</v>
      </c>
      <c r="G2640" t="s">
        <v>28</v>
      </c>
      <c r="H2640">
        <v>1</v>
      </c>
      <c r="I2640">
        <v>2</v>
      </c>
      <c r="J2640">
        <v>2005</v>
      </c>
      <c r="K2640" t="s">
        <v>278</v>
      </c>
      <c r="L2640">
        <v>101</v>
      </c>
      <c r="M2640" t="s">
        <v>4506</v>
      </c>
      <c r="N2640" t="s">
        <v>417</v>
      </c>
      <c r="O2640" t="s">
        <v>418</v>
      </c>
      <c r="P2640" t="s">
        <v>419</v>
      </c>
      <c r="Q2640" t="s">
        <v>34</v>
      </c>
      <c r="R2640" t="s">
        <v>420</v>
      </c>
      <c r="S2640" t="s">
        <v>73</v>
      </c>
      <c r="T2640" t="s">
        <v>167</v>
      </c>
      <c r="U2640" t="s">
        <v>38</v>
      </c>
      <c r="V2640" t="s">
        <v>39</v>
      </c>
      <c r="W2640" t="s">
        <v>421</v>
      </c>
      <c r="X2640" t="s">
        <v>422</v>
      </c>
      <c r="Y2640" t="s">
        <v>42</v>
      </c>
    </row>
    <row r="2641" spans="1:25" x14ac:dyDescent="0.25">
      <c r="A2641">
        <v>10411</v>
      </c>
      <c r="B2641">
        <v>34</v>
      </c>
      <c r="C2641" t="s">
        <v>77</v>
      </c>
      <c r="D2641">
        <v>4</v>
      </c>
      <c r="E2641" t="s">
        <v>4537</v>
      </c>
      <c r="F2641" t="s">
        <v>457</v>
      </c>
      <c r="G2641" t="s">
        <v>28</v>
      </c>
      <c r="H2641">
        <v>2</v>
      </c>
      <c r="I2641">
        <v>5</v>
      </c>
      <c r="J2641">
        <v>2005</v>
      </c>
      <c r="K2641" t="s">
        <v>278</v>
      </c>
      <c r="L2641">
        <v>101</v>
      </c>
      <c r="M2641" t="s">
        <v>4506</v>
      </c>
      <c r="N2641" t="s">
        <v>458</v>
      </c>
      <c r="O2641" t="s">
        <v>459</v>
      </c>
      <c r="P2641" t="s">
        <v>460</v>
      </c>
      <c r="Q2641" t="s">
        <v>34</v>
      </c>
      <c r="R2641" t="s">
        <v>461</v>
      </c>
      <c r="S2641" t="s">
        <v>462</v>
      </c>
      <c r="T2641" t="s">
        <v>463</v>
      </c>
      <c r="U2641" t="s">
        <v>353</v>
      </c>
      <c r="V2641" t="s">
        <v>39</v>
      </c>
      <c r="W2641" t="s">
        <v>464</v>
      </c>
      <c r="X2641" t="s">
        <v>465</v>
      </c>
      <c r="Y2641" t="s">
        <v>65</v>
      </c>
    </row>
    <row r="2642" spans="1:25" x14ac:dyDescent="0.25">
      <c r="A2642">
        <v>10424</v>
      </c>
      <c r="B2642">
        <v>46</v>
      </c>
      <c r="C2642" t="s">
        <v>4522</v>
      </c>
      <c r="D2642">
        <v>1</v>
      </c>
      <c r="E2642" t="s">
        <v>4538</v>
      </c>
      <c r="F2642" t="s">
        <v>467</v>
      </c>
      <c r="G2642" t="s">
        <v>468</v>
      </c>
      <c r="H2642">
        <v>2</v>
      </c>
      <c r="I2642">
        <v>5</v>
      </c>
      <c r="J2642">
        <v>2005</v>
      </c>
      <c r="K2642" t="s">
        <v>278</v>
      </c>
      <c r="L2642">
        <v>101</v>
      </c>
      <c r="M2642" t="s">
        <v>4506</v>
      </c>
      <c r="N2642" t="s">
        <v>268</v>
      </c>
      <c r="O2642" t="s">
        <v>269</v>
      </c>
      <c r="P2642" t="s">
        <v>270</v>
      </c>
      <c r="Q2642" t="s">
        <v>34</v>
      </c>
      <c r="R2642" t="s">
        <v>271</v>
      </c>
      <c r="S2642" t="s">
        <v>34</v>
      </c>
      <c r="T2642" t="s">
        <v>272</v>
      </c>
      <c r="U2642" t="s">
        <v>273</v>
      </c>
      <c r="V2642" t="s">
        <v>52</v>
      </c>
      <c r="W2642" t="s">
        <v>274</v>
      </c>
      <c r="X2642" t="s">
        <v>275</v>
      </c>
      <c r="Y2642" t="s">
        <v>65</v>
      </c>
    </row>
    <row r="2643" spans="1:25" x14ac:dyDescent="0.25">
      <c r="A2643">
        <v>10106</v>
      </c>
      <c r="B2643">
        <v>32</v>
      </c>
      <c r="C2643" t="s">
        <v>77</v>
      </c>
      <c r="D2643">
        <v>1</v>
      </c>
      <c r="E2643" t="s">
        <v>4539</v>
      </c>
      <c r="F2643" t="s">
        <v>1501</v>
      </c>
      <c r="G2643" t="s">
        <v>28</v>
      </c>
      <c r="H2643">
        <v>1</v>
      </c>
      <c r="I2643">
        <v>2</v>
      </c>
      <c r="J2643">
        <v>2003</v>
      </c>
      <c r="K2643" t="s">
        <v>1502</v>
      </c>
      <c r="L2643">
        <v>118</v>
      </c>
      <c r="M2643" t="s">
        <v>4540</v>
      </c>
      <c r="N2643" t="s">
        <v>1369</v>
      </c>
      <c r="O2643" t="s">
        <v>1370</v>
      </c>
      <c r="P2643" t="s">
        <v>1371</v>
      </c>
      <c r="Q2643" t="s">
        <v>34</v>
      </c>
      <c r="R2643" t="s">
        <v>1372</v>
      </c>
      <c r="S2643" t="s">
        <v>34</v>
      </c>
      <c r="T2643" t="s">
        <v>1373</v>
      </c>
      <c r="U2643" t="s">
        <v>396</v>
      </c>
      <c r="V2643" t="s">
        <v>52</v>
      </c>
      <c r="W2643" t="s">
        <v>1374</v>
      </c>
      <c r="X2643" t="s">
        <v>1375</v>
      </c>
      <c r="Y2643" t="s">
        <v>65</v>
      </c>
    </row>
    <row r="2644" spans="1:25" x14ac:dyDescent="0.25">
      <c r="A2644">
        <v>10120</v>
      </c>
      <c r="B2644">
        <v>24</v>
      </c>
      <c r="C2644" t="s">
        <v>77</v>
      </c>
      <c r="D2644">
        <v>7</v>
      </c>
      <c r="E2644" t="s">
        <v>4541</v>
      </c>
      <c r="F2644" t="s">
        <v>474</v>
      </c>
      <c r="G2644" t="s">
        <v>28</v>
      </c>
      <c r="H2644">
        <v>2</v>
      </c>
      <c r="I2644">
        <v>4</v>
      </c>
      <c r="J2644">
        <v>2003</v>
      </c>
      <c r="K2644" t="s">
        <v>1502</v>
      </c>
      <c r="L2644">
        <v>118</v>
      </c>
      <c r="M2644" t="s">
        <v>4540</v>
      </c>
      <c r="N2644" t="s">
        <v>132</v>
      </c>
      <c r="O2644" t="s">
        <v>133</v>
      </c>
      <c r="P2644" t="s">
        <v>134</v>
      </c>
      <c r="Q2644" t="s">
        <v>135</v>
      </c>
      <c r="R2644" t="s">
        <v>136</v>
      </c>
      <c r="S2644" t="s">
        <v>137</v>
      </c>
      <c r="T2644" t="s">
        <v>138</v>
      </c>
      <c r="U2644" t="s">
        <v>139</v>
      </c>
      <c r="V2644" t="s">
        <v>140</v>
      </c>
      <c r="W2644" t="s">
        <v>141</v>
      </c>
      <c r="X2644" t="s">
        <v>142</v>
      </c>
      <c r="Y2644" t="s">
        <v>65</v>
      </c>
    </row>
    <row r="2645" spans="1:25" x14ac:dyDescent="0.25">
      <c r="A2645">
        <v>10133</v>
      </c>
      <c r="B2645">
        <v>27</v>
      </c>
      <c r="C2645" t="s">
        <v>4542</v>
      </c>
      <c r="D2645">
        <v>2</v>
      </c>
      <c r="E2645" t="s">
        <v>4543</v>
      </c>
      <c r="F2645" t="s">
        <v>1850</v>
      </c>
      <c r="G2645" t="s">
        <v>28</v>
      </c>
      <c r="H2645">
        <v>2</v>
      </c>
      <c r="I2645">
        <v>6</v>
      </c>
      <c r="J2645">
        <v>2003</v>
      </c>
      <c r="K2645" t="s">
        <v>1502</v>
      </c>
      <c r="L2645">
        <v>118</v>
      </c>
      <c r="M2645" t="s">
        <v>4540</v>
      </c>
      <c r="N2645" t="s">
        <v>268</v>
      </c>
      <c r="O2645" t="s">
        <v>269</v>
      </c>
      <c r="P2645" t="s">
        <v>270</v>
      </c>
      <c r="Q2645" t="s">
        <v>34</v>
      </c>
      <c r="R2645" t="s">
        <v>271</v>
      </c>
      <c r="S2645" t="s">
        <v>34</v>
      </c>
      <c r="T2645" t="s">
        <v>272</v>
      </c>
      <c r="U2645" t="s">
        <v>273</v>
      </c>
      <c r="V2645" t="s">
        <v>52</v>
      </c>
      <c r="W2645" t="s">
        <v>274</v>
      </c>
      <c r="X2645" t="s">
        <v>275</v>
      </c>
      <c r="Y2645" t="s">
        <v>42</v>
      </c>
    </row>
    <row r="2646" spans="1:25" x14ac:dyDescent="0.25">
      <c r="A2646">
        <v>10145</v>
      </c>
      <c r="B2646">
        <v>20</v>
      </c>
      <c r="C2646" t="s">
        <v>77</v>
      </c>
      <c r="D2646">
        <v>13</v>
      </c>
      <c r="E2646" t="s">
        <v>4544</v>
      </c>
      <c r="F2646" t="s">
        <v>68</v>
      </c>
      <c r="G2646" t="s">
        <v>28</v>
      </c>
      <c r="H2646">
        <v>3</v>
      </c>
      <c r="I2646">
        <v>8</v>
      </c>
      <c r="J2646">
        <v>2003</v>
      </c>
      <c r="K2646" t="s">
        <v>1502</v>
      </c>
      <c r="L2646">
        <v>118</v>
      </c>
      <c r="M2646" t="s">
        <v>4540</v>
      </c>
      <c r="N2646" t="s">
        <v>69</v>
      </c>
      <c r="O2646" t="s">
        <v>70</v>
      </c>
      <c r="P2646" t="s">
        <v>71</v>
      </c>
      <c r="Q2646" t="s">
        <v>34</v>
      </c>
      <c r="R2646" t="s">
        <v>72</v>
      </c>
      <c r="S2646" t="s">
        <v>73</v>
      </c>
      <c r="T2646" t="s">
        <v>74</v>
      </c>
      <c r="U2646" t="s">
        <v>38</v>
      </c>
      <c r="V2646" t="s">
        <v>39</v>
      </c>
      <c r="W2646" t="s">
        <v>75</v>
      </c>
      <c r="X2646" t="s">
        <v>76</v>
      </c>
      <c r="Y2646" t="s">
        <v>42</v>
      </c>
    </row>
    <row r="2647" spans="1:25" x14ac:dyDescent="0.25">
      <c r="A2647">
        <v>10168</v>
      </c>
      <c r="B2647">
        <v>36</v>
      </c>
      <c r="C2647" t="s">
        <v>77</v>
      </c>
      <c r="D2647">
        <v>8</v>
      </c>
      <c r="E2647" t="s">
        <v>4545</v>
      </c>
      <c r="F2647" t="s">
        <v>87</v>
      </c>
      <c r="G2647" t="s">
        <v>28</v>
      </c>
      <c r="H2647">
        <v>4</v>
      </c>
      <c r="I2647">
        <v>10</v>
      </c>
      <c r="J2647">
        <v>2003</v>
      </c>
      <c r="K2647" t="s">
        <v>1502</v>
      </c>
      <c r="L2647">
        <v>118</v>
      </c>
      <c r="M2647" t="s">
        <v>4540</v>
      </c>
      <c r="N2647" t="s">
        <v>88</v>
      </c>
      <c r="O2647" t="s">
        <v>89</v>
      </c>
      <c r="P2647" t="s">
        <v>90</v>
      </c>
      <c r="Q2647" t="s">
        <v>34</v>
      </c>
      <c r="R2647" t="s">
        <v>91</v>
      </c>
      <c r="S2647" t="s">
        <v>73</v>
      </c>
      <c r="T2647" t="s">
        <v>92</v>
      </c>
      <c r="U2647" t="s">
        <v>38</v>
      </c>
      <c r="V2647" t="s">
        <v>39</v>
      </c>
      <c r="W2647" t="s">
        <v>93</v>
      </c>
      <c r="X2647" t="s">
        <v>94</v>
      </c>
      <c r="Y2647" t="s">
        <v>65</v>
      </c>
    </row>
    <row r="2648" spans="1:25" x14ac:dyDescent="0.25">
      <c r="A2648">
        <v>10188</v>
      </c>
      <c r="B2648">
        <v>29</v>
      </c>
      <c r="C2648" t="s">
        <v>77</v>
      </c>
      <c r="D2648">
        <v>8</v>
      </c>
      <c r="E2648" t="s">
        <v>4546</v>
      </c>
      <c r="F2648" t="s">
        <v>106</v>
      </c>
      <c r="G2648" t="s">
        <v>28</v>
      </c>
      <c r="H2648">
        <v>4</v>
      </c>
      <c r="I2648">
        <v>11</v>
      </c>
      <c r="J2648">
        <v>2003</v>
      </c>
      <c r="K2648" t="s">
        <v>1502</v>
      </c>
      <c r="L2648">
        <v>118</v>
      </c>
      <c r="M2648" t="s">
        <v>4540</v>
      </c>
      <c r="N2648" t="s">
        <v>107</v>
      </c>
      <c r="O2648" t="s">
        <v>108</v>
      </c>
      <c r="P2648" t="s">
        <v>109</v>
      </c>
      <c r="Q2648" t="s">
        <v>34</v>
      </c>
      <c r="R2648" t="s">
        <v>110</v>
      </c>
      <c r="S2648" t="s">
        <v>34</v>
      </c>
      <c r="T2648" t="s">
        <v>111</v>
      </c>
      <c r="U2648" t="s">
        <v>112</v>
      </c>
      <c r="V2648" t="s">
        <v>52</v>
      </c>
      <c r="W2648" t="s">
        <v>113</v>
      </c>
      <c r="X2648" t="s">
        <v>114</v>
      </c>
      <c r="Y2648" t="s">
        <v>65</v>
      </c>
    </row>
    <row r="2649" spans="1:25" x14ac:dyDescent="0.25">
      <c r="A2649">
        <v>10210</v>
      </c>
      <c r="B2649">
        <v>25</v>
      </c>
      <c r="C2649" t="s">
        <v>77</v>
      </c>
      <c r="D2649">
        <v>6</v>
      </c>
      <c r="E2649" t="s">
        <v>4547</v>
      </c>
      <c r="F2649" t="s">
        <v>483</v>
      </c>
      <c r="G2649" t="s">
        <v>28</v>
      </c>
      <c r="H2649">
        <v>1</v>
      </c>
      <c r="I2649">
        <v>1</v>
      </c>
      <c r="J2649">
        <v>2004</v>
      </c>
      <c r="K2649" t="s">
        <v>1502</v>
      </c>
      <c r="L2649">
        <v>118</v>
      </c>
      <c r="M2649" t="s">
        <v>4540</v>
      </c>
      <c r="N2649" t="s">
        <v>484</v>
      </c>
      <c r="O2649" t="s">
        <v>485</v>
      </c>
      <c r="P2649" t="s">
        <v>486</v>
      </c>
      <c r="Q2649" t="s">
        <v>34</v>
      </c>
      <c r="R2649" t="s">
        <v>487</v>
      </c>
      <c r="S2649" t="s">
        <v>487</v>
      </c>
      <c r="T2649" t="s">
        <v>488</v>
      </c>
      <c r="U2649" t="s">
        <v>307</v>
      </c>
      <c r="V2649" t="s">
        <v>307</v>
      </c>
      <c r="W2649" t="s">
        <v>489</v>
      </c>
      <c r="X2649" t="s">
        <v>490</v>
      </c>
      <c r="Y2649" t="s">
        <v>42</v>
      </c>
    </row>
    <row r="2650" spans="1:25" x14ac:dyDescent="0.25">
      <c r="A2650">
        <v>10223</v>
      </c>
      <c r="B2650">
        <v>29</v>
      </c>
      <c r="C2650" t="s">
        <v>77</v>
      </c>
      <c r="D2650">
        <v>8</v>
      </c>
      <c r="E2650" t="s">
        <v>4548</v>
      </c>
      <c r="F2650" t="s">
        <v>131</v>
      </c>
      <c r="G2650" t="s">
        <v>28</v>
      </c>
      <c r="H2650">
        <v>1</v>
      </c>
      <c r="I2650">
        <v>2</v>
      </c>
      <c r="J2650">
        <v>2004</v>
      </c>
      <c r="K2650" t="s">
        <v>1502</v>
      </c>
      <c r="L2650">
        <v>118</v>
      </c>
      <c r="M2650" t="s">
        <v>4540</v>
      </c>
      <c r="N2650" t="s">
        <v>132</v>
      </c>
      <c r="O2650" t="s">
        <v>133</v>
      </c>
      <c r="P2650" t="s">
        <v>134</v>
      </c>
      <c r="Q2650" t="s">
        <v>135</v>
      </c>
      <c r="R2650" t="s">
        <v>136</v>
      </c>
      <c r="S2650" t="s">
        <v>137</v>
      </c>
      <c r="T2650" t="s">
        <v>138</v>
      </c>
      <c r="U2650" t="s">
        <v>139</v>
      </c>
      <c r="V2650" t="s">
        <v>140</v>
      </c>
      <c r="W2650" t="s">
        <v>141</v>
      </c>
      <c r="X2650" t="s">
        <v>142</v>
      </c>
      <c r="Y2650" t="s">
        <v>65</v>
      </c>
    </row>
    <row r="2651" spans="1:25" x14ac:dyDescent="0.25">
      <c r="A2651">
        <v>10235</v>
      </c>
      <c r="B2651">
        <v>25</v>
      </c>
      <c r="C2651" t="s">
        <v>4549</v>
      </c>
      <c r="D2651">
        <v>2</v>
      </c>
      <c r="E2651" t="s">
        <v>4550</v>
      </c>
      <c r="F2651" t="s">
        <v>1859</v>
      </c>
      <c r="G2651" t="s">
        <v>28</v>
      </c>
      <c r="H2651">
        <v>2</v>
      </c>
      <c r="I2651">
        <v>4</v>
      </c>
      <c r="J2651">
        <v>2004</v>
      </c>
      <c r="K2651" t="s">
        <v>1502</v>
      </c>
      <c r="L2651">
        <v>118</v>
      </c>
      <c r="M2651" t="s">
        <v>4540</v>
      </c>
      <c r="N2651" t="s">
        <v>648</v>
      </c>
      <c r="O2651" t="s">
        <v>649</v>
      </c>
      <c r="P2651" t="s">
        <v>650</v>
      </c>
      <c r="Q2651" t="s">
        <v>34</v>
      </c>
      <c r="R2651" t="s">
        <v>651</v>
      </c>
      <c r="S2651" t="s">
        <v>351</v>
      </c>
      <c r="T2651" t="s">
        <v>652</v>
      </c>
      <c r="U2651" t="s">
        <v>353</v>
      </c>
      <c r="V2651" t="s">
        <v>39</v>
      </c>
      <c r="W2651" t="s">
        <v>653</v>
      </c>
      <c r="X2651" t="s">
        <v>264</v>
      </c>
      <c r="Y2651" t="s">
        <v>42</v>
      </c>
    </row>
    <row r="2652" spans="1:25" x14ac:dyDescent="0.25">
      <c r="A2652">
        <v>10250</v>
      </c>
      <c r="B2652">
        <v>44</v>
      </c>
      <c r="C2652" t="s">
        <v>77</v>
      </c>
      <c r="D2652">
        <v>3</v>
      </c>
      <c r="E2652" t="s">
        <v>4551</v>
      </c>
      <c r="F2652" t="s">
        <v>1523</v>
      </c>
      <c r="G2652" t="s">
        <v>28</v>
      </c>
      <c r="H2652">
        <v>2</v>
      </c>
      <c r="I2652">
        <v>5</v>
      </c>
      <c r="J2652">
        <v>2004</v>
      </c>
      <c r="K2652" t="s">
        <v>1502</v>
      </c>
      <c r="L2652">
        <v>118</v>
      </c>
      <c r="M2652" t="s">
        <v>4540</v>
      </c>
      <c r="N2652" t="s">
        <v>701</v>
      </c>
      <c r="O2652" t="s">
        <v>702</v>
      </c>
      <c r="P2652" t="s">
        <v>703</v>
      </c>
      <c r="Q2652" t="s">
        <v>34</v>
      </c>
      <c r="R2652" t="s">
        <v>704</v>
      </c>
      <c r="S2652" t="s">
        <v>73</v>
      </c>
      <c r="T2652" t="s">
        <v>92</v>
      </c>
      <c r="U2652" t="s">
        <v>38</v>
      </c>
      <c r="V2652" t="s">
        <v>39</v>
      </c>
      <c r="W2652" t="s">
        <v>149</v>
      </c>
      <c r="X2652" t="s">
        <v>705</v>
      </c>
      <c r="Y2652" t="s">
        <v>65</v>
      </c>
    </row>
    <row r="2653" spans="1:25" x14ac:dyDescent="0.25">
      <c r="A2653">
        <v>10263</v>
      </c>
      <c r="B2653">
        <v>47</v>
      </c>
      <c r="C2653" t="s">
        <v>77</v>
      </c>
      <c r="D2653">
        <v>9</v>
      </c>
      <c r="E2653" t="s">
        <v>4552</v>
      </c>
      <c r="F2653" t="s">
        <v>161</v>
      </c>
      <c r="G2653" t="s">
        <v>28</v>
      </c>
      <c r="H2653">
        <v>2</v>
      </c>
      <c r="I2653">
        <v>6</v>
      </c>
      <c r="J2653">
        <v>2004</v>
      </c>
      <c r="K2653" t="s">
        <v>1502</v>
      </c>
      <c r="L2653">
        <v>118</v>
      </c>
      <c r="M2653" t="s">
        <v>4540</v>
      </c>
      <c r="N2653" t="s">
        <v>162</v>
      </c>
      <c r="O2653" t="s">
        <v>163</v>
      </c>
      <c r="P2653" t="s">
        <v>164</v>
      </c>
      <c r="Q2653" t="s">
        <v>34</v>
      </c>
      <c r="R2653" t="s">
        <v>165</v>
      </c>
      <c r="S2653" t="s">
        <v>166</v>
      </c>
      <c r="T2653" t="s">
        <v>167</v>
      </c>
      <c r="U2653" t="s">
        <v>38</v>
      </c>
      <c r="V2653" t="s">
        <v>39</v>
      </c>
      <c r="W2653" t="s">
        <v>168</v>
      </c>
      <c r="X2653" t="s">
        <v>76</v>
      </c>
      <c r="Y2653" t="s">
        <v>65</v>
      </c>
    </row>
    <row r="2654" spans="1:25" x14ac:dyDescent="0.25">
      <c r="A2654">
        <v>10275</v>
      </c>
      <c r="B2654">
        <v>48</v>
      </c>
      <c r="C2654" t="s">
        <v>77</v>
      </c>
      <c r="D2654">
        <v>8</v>
      </c>
      <c r="E2654" t="s">
        <v>4553</v>
      </c>
      <c r="F2654" t="s">
        <v>171</v>
      </c>
      <c r="G2654" t="s">
        <v>28</v>
      </c>
      <c r="H2654">
        <v>3</v>
      </c>
      <c r="I2654">
        <v>7</v>
      </c>
      <c r="J2654">
        <v>2004</v>
      </c>
      <c r="K2654" t="s">
        <v>1502</v>
      </c>
      <c r="L2654">
        <v>118</v>
      </c>
      <c r="M2654" t="s">
        <v>4540</v>
      </c>
      <c r="N2654" t="s">
        <v>172</v>
      </c>
      <c r="O2654" t="s">
        <v>173</v>
      </c>
      <c r="P2654" t="s">
        <v>174</v>
      </c>
      <c r="Q2654" t="s">
        <v>34</v>
      </c>
      <c r="R2654" t="s">
        <v>175</v>
      </c>
      <c r="S2654" t="s">
        <v>34</v>
      </c>
      <c r="T2654" t="s">
        <v>176</v>
      </c>
      <c r="U2654" t="s">
        <v>51</v>
      </c>
      <c r="V2654" t="s">
        <v>52</v>
      </c>
      <c r="W2654" t="s">
        <v>177</v>
      </c>
      <c r="X2654" t="s">
        <v>178</v>
      </c>
      <c r="Y2654" t="s">
        <v>65</v>
      </c>
    </row>
    <row r="2655" spans="1:25" x14ac:dyDescent="0.25">
      <c r="A2655">
        <v>10285</v>
      </c>
      <c r="B2655">
        <v>45</v>
      </c>
      <c r="C2655" t="s">
        <v>77</v>
      </c>
      <c r="D2655">
        <v>13</v>
      </c>
      <c r="E2655" t="s">
        <v>4554</v>
      </c>
      <c r="F2655" t="s">
        <v>180</v>
      </c>
      <c r="G2655" t="s">
        <v>28</v>
      </c>
      <c r="H2655">
        <v>3</v>
      </c>
      <c r="I2655">
        <v>8</v>
      </c>
      <c r="J2655">
        <v>2004</v>
      </c>
      <c r="K2655" t="s">
        <v>1502</v>
      </c>
      <c r="L2655">
        <v>118</v>
      </c>
      <c r="M2655" t="s">
        <v>4540</v>
      </c>
      <c r="N2655" t="s">
        <v>181</v>
      </c>
      <c r="O2655" t="s">
        <v>182</v>
      </c>
      <c r="P2655" t="s">
        <v>183</v>
      </c>
      <c r="Q2655" t="s">
        <v>34</v>
      </c>
      <c r="R2655" t="s">
        <v>184</v>
      </c>
      <c r="S2655" t="s">
        <v>185</v>
      </c>
      <c r="T2655" t="s">
        <v>186</v>
      </c>
      <c r="U2655" t="s">
        <v>38</v>
      </c>
      <c r="V2655" t="s">
        <v>39</v>
      </c>
      <c r="W2655" t="s">
        <v>187</v>
      </c>
      <c r="X2655" t="s">
        <v>188</v>
      </c>
      <c r="Y2655" t="s">
        <v>65</v>
      </c>
    </row>
    <row r="2656" spans="1:25" x14ac:dyDescent="0.25">
      <c r="A2656">
        <v>10297</v>
      </c>
      <c r="B2656">
        <v>35</v>
      </c>
      <c r="C2656" t="s">
        <v>77</v>
      </c>
      <c r="D2656">
        <v>3</v>
      </c>
      <c r="E2656" t="s">
        <v>4555</v>
      </c>
      <c r="F2656" t="s">
        <v>1868</v>
      </c>
      <c r="G2656" t="s">
        <v>28</v>
      </c>
      <c r="H2656">
        <v>3</v>
      </c>
      <c r="I2656">
        <v>9</v>
      </c>
      <c r="J2656">
        <v>2004</v>
      </c>
      <c r="K2656" t="s">
        <v>1502</v>
      </c>
      <c r="L2656">
        <v>118</v>
      </c>
      <c r="M2656" t="s">
        <v>4540</v>
      </c>
      <c r="N2656" t="s">
        <v>903</v>
      </c>
      <c r="O2656" t="s">
        <v>904</v>
      </c>
      <c r="P2656" t="s">
        <v>905</v>
      </c>
      <c r="Q2656" t="s">
        <v>906</v>
      </c>
      <c r="R2656" t="s">
        <v>907</v>
      </c>
      <c r="S2656" t="s">
        <v>34</v>
      </c>
      <c r="T2656" t="s">
        <v>908</v>
      </c>
      <c r="U2656" t="s">
        <v>909</v>
      </c>
      <c r="V2656" t="s">
        <v>52</v>
      </c>
      <c r="W2656" t="s">
        <v>910</v>
      </c>
      <c r="X2656" t="s">
        <v>911</v>
      </c>
      <c r="Y2656" t="s">
        <v>65</v>
      </c>
    </row>
    <row r="2657" spans="1:25" x14ac:dyDescent="0.25">
      <c r="A2657">
        <v>10308</v>
      </c>
      <c r="B2657">
        <v>31</v>
      </c>
      <c r="C2657" t="s">
        <v>77</v>
      </c>
      <c r="D2657">
        <v>6</v>
      </c>
      <c r="E2657" t="s">
        <v>4556</v>
      </c>
      <c r="F2657" t="s">
        <v>200</v>
      </c>
      <c r="G2657" t="s">
        <v>28</v>
      </c>
      <c r="H2657">
        <v>4</v>
      </c>
      <c r="I2657">
        <v>10</v>
      </c>
      <c r="J2657">
        <v>2004</v>
      </c>
      <c r="K2657" t="s">
        <v>1502</v>
      </c>
      <c r="L2657">
        <v>118</v>
      </c>
      <c r="M2657" t="s">
        <v>4540</v>
      </c>
      <c r="N2657" t="s">
        <v>510</v>
      </c>
      <c r="O2657" t="s">
        <v>511</v>
      </c>
      <c r="P2657" t="s">
        <v>512</v>
      </c>
      <c r="Q2657" t="s">
        <v>34</v>
      </c>
      <c r="R2657" t="s">
        <v>513</v>
      </c>
      <c r="S2657" t="s">
        <v>36</v>
      </c>
      <c r="T2657" t="s">
        <v>514</v>
      </c>
      <c r="U2657" t="s">
        <v>38</v>
      </c>
      <c r="V2657" t="s">
        <v>39</v>
      </c>
      <c r="W2657" t="s">
        <v>149</v>
      </c>
      <c r="X2657" t="s">
        <v>363</v>
      </c>
      <c r="Y2657" t="s">
        <v>65</v>
      </c>
    </row>
    <row r="2658" spans="1:25" x14ac:dyDescent="0.25">
      <c r="A2658">
        <v>10318</v>
      </c>
      <c r="B2658">
        <v>50</v>
      </c>
      <c r="C2658" t="s">
        <v>77</v>
      </c>
      <c r="D2658">
        <v>8</v>
      </c>
      <c r="E2658" t="s">
        <v>4557</v>
      </c>
      <c r="F2658" t="s">
        <v>209</v>
      </c>
      <c r="G2658" t="s">
        <v>28</v>
      </c>
      <c r="H2658">
        <v>4</v>
      </c>
      <c r="I2658">
        <v>11</v>
      </c>
      <c r="J2658">
        <v>2004</v>
      </c>
      <c r="K2658" t="s">
        <v>1502</v>
      </c>
      <c r="L2658">
        <v>118</v>
      </c>
      <c r="M2658" t="s">
        <v>4540</v>
      </c>
      <c r="N2658" t="s">
        <v>210</v>
      </c>
      <c r="O2658" t="s">
        <v>211</v>
      </c>
      <c r="P2658" t="s">
        <v>212</v>
      </c>
      <c r="Q2658" t="s">
        <v>34</v>
      </c>
      <c r="R2658" t="s">
        <v>213</v>
      </c>
      <c r="S2658" t="s">
        <v>214</v>
      </c>
      <c r="T2658" t="s">
        <v>215</v>
      </c>
      <c r="U2658" t="s">
        <v>38</v>
      </c>
      <c r="V2658" t="s">
        <v>39</v>
      </c>
      <c r="W2658" t="s">
        <v>40</v>
      </c>
      <c r="X2658" t="s">
        <v>216</v>
      </c>
      <c r="Y2658" t="s">
        <v>229</v>
      </c>
    </row>
    <row r="2659" spans="1:25" x14ac:dyDescent="0.25">
      <c r="A2659">
        <v>10328</v>
      </c>
      <c r="B2659">
        <v>33</v>
      </c>
      <c r="C2659" t="s">
        <v>77</v>
      </c>
      <c r="D2659">
        <v>11</v>
      </c>
      <c r="E2659" t="s">
        <v>4558</v>
      </c>
      <c r="F2659" t="s">
        <v>2490</v>
      </c>
      <c r="G2659" t="s">
        <v>28</v>
      </c>
      <c r="H2659">
        <v>4</v>
      </c>
      <c r="I2659">
        <v>11</v>
      </c>
      <c r="J2659">
        <v>2004</v>
      </c>
      <c r="K2659" t="s">
        <v>1502</v>
      </c>
      <c r="L2659">
        <v>118</v>
      </c>
      <c r="M2659" t="s">
        <v>4540</v>
      </c>
      <c r="N2659" t="s">
        <v>1369</v>
      </c>
      <c r="O2659" t="s">
        <v>1370</v>
      </c>
      <c r="P2659" t="s">
        <v>1371</v>
      </c>
      <c r="Q2659" t="s">
        <v>34</v>
      </c>
      <c r="R2659" t="s">
        <v>1372</v>
      </c>
      <c r="S2659" t="s">
        <v>34</v>
      </c>
      <c r="T2659" t="s">
        <v>1373</v>
      </c>
      <c r="U2659" t="s">
        <v>396</v>
      </c>
      <c r="V2659" t="s">
        <v>52</v>
      </c>
      <c r="W2659" t="s">
        <v>1374</v>
      </c>
      <c r="X2659" t="s">
        <v>1375</v>
      </c>
      <c r="Y2659" t="s">
        <v>65</v>
      </c>
    </row>
    <row r="2660" spans="1:25" x14ac:dyDescent="0.25">
      <c r="A2660">
        <v>10340</v>
      </c>
      <c r="B2660">
        <v>29</v>
      </c>
      <c r="C2660" t="s">
        <v>77</v>
      </c>
      <c r="D2660">
        <v>6</v>
      </c>
      <c r="E2660" t="s">
        <v>4559</v>
      </c>
      <c r="F2660" t="s">
        <v>220</v>
      </c>
      <c r="G2660" t="s">
        <v>28</v>
      </c>
      <c r="H2660">
        <v>4</v>
      </c>
      <c r="I2660">
        <v>11</v>
      </c>
      <c r="J2660">
        <v>2004</v>
      </c>
      <c r="K2660" t="s">
        <v>1502</v>
      </c>
      <c r="L2660">
        <v>118</v>
      </c>
      <c r="M2660" t="s">
        <v>4540</v>
      </c>
      <c r="N2660" t="s">
        <v>611</v>
      </c>
      <c r="O2660" t="s">
        <v>612</v>
      </c>
      <c r="P2660" t="s">
        <v>613</v>
      </c>
      <c r="Q2660" t="s">
        <v>34</v>
      </c>
      <c r="R2660" t="s">
        <v>614</v>
      </c>
      <c r="S2660" t="s">
        <v>34</v>
      </c>
      <c r="T2660" t="s">
        <v>615</v>
      </c>
      <c r="U2660" t="s">
        <v>273</v>
      </c>
      <c r="V2660" t="s">
        <v>52</v>
      </c>
      <c r="W2660" t="s">
        <v>616</v>
      </c>
      <c r="X2660" t="s">
        <v>617</v>
      </c>
      <c r="Y2660" t="s">
        <v>65</v>
      </c>
    </row>
    <row r="2661" spans="1:25" x14ac:dyDescent="0.25">
      <c r="A2661">
        <v>10353</v>
      </c>
      <c r="B2661">
        <v>48</v>
      </c>
      <c r="C2661" t="s">
        <v>4560</v>
      </c>
      <c r="D2661">
        <v>4</v>
      </c>
      <c r="E2661" t="s">
        <v>4561</v>
      </c>
      <c r="F2661" t="s">
        <v>1874</v>
      </c>
      <c r="G2661" t="s">
        <v>28</v>
      </c>
      <c r="H2661">
        <v>4</v>
      </c>
      <c r="I2661">
        <v>12</v>
      </c>
      <c r="J2661">
        <v>2004</v>
      </c>
      <c r="K2661" t="s">
        <v>1502</v>
      </c>
      <c r="L2661">
        <v>118</v>
      </c>
      <c r="M2661" t="s">
        <v>4540</v>
      </c>
      <c r="N2661" t="s">
        <v>1507</v>
      </c>
      <c r="O2661" t="s">
        <v>1508</v>
      </c>
      <c r="P2661" t="s">
        <v>1509</v>
      </c>
      <c r="Q2661" t="s">
        <v>34</v>
      </c>
      <c r="R2661" t="s">
        <v>1089</v>
      </c>
      <c r="S2661" t="s">
        <v>166</v>
      </c>
      <c r="T2661" t="s">
        <v>1510</v>
      </c>
      <c r="U2661" t="s">
        <v>38</v>
      </c>
      <c r="V2661" t="s">
        <v>39</v>
      </c>
      <c r="W2661" t="s">
        <v>1511</v>
      </c>
      <c r="X2661" t="s">
        <v>1512</v>
      </c>
      <c r="Y2661" t="s">
        <v>65</v>
      </c>
    </row>
    <row r="2662" spans="1:25" x14ac:dyDescent="0.25">
      <c r="A2662">
        <v>10361</v>
      </c>
      <c r="B2662">
        <v>44</v>
      </c>
      <c r="C2662" t="s">
        <v>4562</v>
      </c>
      <c r="D2662">
        <v>5</v>
      </c>
      <c r="E2662" t="s">
        <v>4563</v>
      </c>
      <c r="F2662" t="s">
        <v>232</v>
      </c>
      <c r="G2662" t="s">
        <v>28</v>
      </c>
      <c r="H2662">
        <v>4</v>
      </c>
      <c r="I2662">
        <v>12</v>
      </c>
      <c r="J2662">
        <v>2004</v>
      </c>
      <c r="K2662" t="s">
        <v>1502</v>
      </c>
      <c r="L2662">
        <v>118</v>
      </c>
      <c r="M2662" t="s">
        <v>4540</v>
      </c>
      <c r="N2662" t="s">
        <v>233</v>
      </c>
      <c r="O2662" t="s">
        <v>234</v>
      </c>
      <c r="P2662" t="s">
        <v>235</v>
      </c>
      <c r="Q2662" t="s">
        <v>236</v>
      </c>
      <c r="R2662" t="s">
        <v>237</v>
      </c>
      <c r="S2662" t="s">
        <v>238</v>
      </c>
      <c r="T2662" t="s">
        <v>239</v>
      </c>
      <c r="U2662" t="s">
        <v>139</v>
      </c>
      <c r="V2662" t="s">
        <v>140</v>
      </c>
      <c r="W2662" t="s">
        <v>240</v>
      </c>
      <c r="X2662" t="s">
        <v>241</v>
      </c>
      <c r="Y2662" t="s">
        <v>65</v>
      </c>
    </row>
    <row r="2663" spans="1:25" x14ac:dyDescent="0.25">
      <c r="A2663">
        <v>10375</v>
      </c>
      <c r="B2663">
        <v>25</v>
      </c>
      <c r="C2663" t="s">
        <v>4564</v>
      </c>
      <c r="D2663">
        <v>10</v>
      </c>
      <c r="E2663" t="s">
        <v>4565</v>
      </c>
      <c r="F2663" t="s">
        <v>244</v>
      </c>
      <c r="G2663" t="s">
        <v>28</v>
      </c>
      <c r="H2663">
        <v>1</v>
      </c>
      <c r="I2663">
        <v>2</v>
      </c>
      <c r="J2663">
        <v>2005</v>
      </c>
      <c r="K2663" t="s">
        <v>1502</v>
      </c>
      <c r="L2663">
        <v>118</v>
      </c>
      <c r="M2663" t="s">
        <v>4540</v>
      </c>
      <c r="N2663" t="s">
        <v>172</v>
      </c>
      <c r="O2663" t="s">
        <v>173</v>
      </c>
      <c r="P2663" t="s">
        <v>174</v>
      </c>
      <c r="Q2663" t="s">
        <v>34</v>
      </c>
      <c r="R2663" t="s">
        <v>175</v>
      </c>
      <c r="S2663" t="s">
        <v>34</v>
      </c>
      <c r="T2663" t="s">
        <v>176</v>
      </c>
      <c r="U2663" t="s">
        <v>51</v>
      </c>
      <c r="V2663" t="s">
        <v>52</v>
      </c>
      <c r="W2663" t="s">
        <v>177</v>
      </c>
      <c r="X2663" t="s">
        <v>178</v>
      </c>
      <c r="Y2663" t="s">
        <v>42</v>
      </c>
    </row>
    <row r="2664" spans="1:25" x14ac:dyDescent="0.25">
      <c r="A2664">
        <v>10388</v>
      </c>
      <c r="B2664">
        <v>50</v>
      </c>
      <c r="C2664" t="s">
        <v>77</v>
      </c>
      <c r="D2664">
        <v>3</v>
      </c>
      <c r="E2664" t="s">
        <v>4566</v>
      </c>
      <c r="F2664" t="s">
        <v>247</v>
      </c>
      <c r="G2664" t="s">
        <v>28</v>
      </c>
      <c r="H2664">
        <v>1</v>
      </c>
      <c r="I2664">
        <v>3</v>
      </c>
      <c r="J2664">
        <v>2005</v>
      </c>
      <c r="K2664" t="s">
        <v>1502</v>
      </c>
      <c r="L2664">
        <v>118</v>
      </c>
      <c r="M2664" t="s">
        <v>4540</v>
      </c>
      <c r="N2664" t="s">
        <v>248</v>
      </c>
      <c r="O2664" t="s">
        <v>249</v>
      </c>
      <c r="P2664" t="s">
        <v>250</v>
      </c>
      <c r="Q2664" t="s">
        <v>34</v>
      </c>
      <c r="R2664" t="s">
        <v>251</v>
      </c>
      <c r="S2664" t="s">
        <v>185</v>
      </c>
      <c r="T2664" t="s">
        <v>252</v>
      </c>
      <c r="U2664" t="s">
        <v>38</v>
      </c>
      <c r="V2664" t="s">
        <v>39</v>
      </c>
      <c r="W2664" t="s">
        <v>253</v>
      </c>
      <c r="X2664" t="s">
        <v>254</v>
      </c>
      <c r="Y2664" t="s">
        <v>229</v>
      </c>
    </row>
    <row r="2665" spans="1:25" x14ac:dyDescent="0.25">
      <c r="A2665">
        <v>10398</v>
      </c>
      <c r="B2665">
        <v>23</v>
      </c>
      <c r="C2665" t="s">
        <v>77</v>
      </c>
      <c r="D2665">
        <v>9</v>
      </c>
      <c r="E2665" t="s">
        <v>4567</v>
      </c>
      <c r="F2665" t="s">
        <v>1559</v>
      </c>
      <c r="G2665" t="s">
        <v>28</v>
      </c>
      <c r="H2665">
        <v>1</v>
      </c>
      <c r="I2665">
        <v>3</v>
      </c>
      <c r="J2665">
        <v>2005</v>
      </c>
      <c r="K2665" t="s">
        <v>1502</v>
      </c>
      <c r="L2665">
        <v>118</v>
      </c>
      <c r="M2665" t="s">
        <v>4540</v>
      </c>
      <c r="N2665" t="s">
        <v>46</v>
      </c>
      <c r="O2665" t="s">
        <v>47</v>
      </c>
      <c r="P2665" t="s">
        <v>48</v>
      </c>
      <c r="Q2665" t="s">
        <v>34</v>
      </c>
      <c r="R2665" t="s">
        <v>49</v>
      </c>
      <c r="S2665" t="s">
        <v>34</v>
      </c>
      <c r="T2665" t="s">
        <v>50</v>
      </c>
      <c r="U2665" t="s">
        <v>51</v>
      </c>
      <c r="V2665" t="s">
        <v>52</v>
      </c>
      <c r="W2665" t="s">
        <v>53</v>
      </c>
      <c r="X2665" t="s">
        <v>54</v>
      </c>
      <c r="Y2665" t="s">
        <v>42</v>
      </c>
    </row>
    <row r="2666" spans="1:25" x14ac:dyDescent="0.25">
      <c r="A2666">
        <v>10401</v>
      </c>
      <c r="B2666">
        <v>21</v>
      </c>
      <c r="C2666" t="s">
        <v>4549</v>
      </c>
      <c r="D2666">
        <v>2</v>
      </c>
      <c r="E2666" t="s">
        <v>4568</v>
      </c>
      <c r="F2666" t="s">
        <v>1880</v>
      </c>
      <c r="G2666" t="s">
        <v>708</v>
      </c>
      <c r="H2666">
        <v>2</v>
      </c>
      <c r="I2666">
        <v>4</v>
      </c>
      <c r="J2666">
        <v>2005</v>
      </c>
      <c r="K2666" t="s">
        <v>1502</v>
      </c>
      <c r="L2666">
        <v>118</v>
      </c>
      <c r="M2666" t="s">
        <v>4540</v>
      </c>
      <c r="N2666" t="s">
        <v>153</v>
      </c>
      <c r="O2666" t="s">
        <v>154</v>
      </c>
      <c r="P2666" t="s">
        <v>155</v>
      </c>
      <c r="Q2666" t="s">
        <v>34</v>
      </c>
      <c r="R2666" t="s">
        <v>156</v>
      </c>
      <c r="S2666" t="s">
        <v>157</v>
      </c>
      <c r="T2666" t="s">
        <v>158</v>
      </c>
      <c r="U2666" t="s">
        <v>38</v>
      </c>
      <c r="V2666" t="s">
        <v>39</v>
      </c>
      <c r="W2666" t="s">
        <v>84</v>
      </c>
      <c r="X2666" t="s">
        <v>159</v>
      </c>
      <c r="Y2666" t="s">
        <v>42</v>
      </c>
    </row>
    <row r="2667" spans="1:25" x14ac:dyDescent="0.25">
      <c r="A2667">
        <v>10416</v>
      </c>
      <c r="B2667">
        <v>41</v>
      </c>
      <c r="C2667" t="s">
        <v>77</v>
      </c>
      <c r="D2667">
        <v>3</v>
      </c>
      <c r="E2667" t="s">
        <v>4569</v>
      </c>
      <c r="F2667" t="s">
        <v>1562</v>
      </c>
      <c r="G2667" t="s">
        <v>28</v>
      </c>
      <c r="H2667">
        <v>2</v>
      </c>
      <c r="I2667">
        <v>5</v>
      </c>
      <c r="J2667">
        <v>2005</v>
      </c>
      <c r="K2667" t="s">
        <v>1502</v>
      </c>
      <c r="L2667">
        <v>118</v>
      </c>
      <c r="M2667" t="s">
        <v>4540</v>
      </c>
      <c r="N2667" t="s">
        <v>831</v>
      </c>
      <c r="O2667" t="s">
        <v>832</v>
      </c>
      <c r="P2667" t="s">
        <v>833</v>
      </c>
      <c r="Q2667" t="s">
        <v>34</v>
      </c>
      <c r="R2667" t="s">
        <v>834</v>
      </c>
      <c r="S2667" t="s">
        <v>34</v>
      </c>
      <c r="T2667" t="s">
        <v>835</v>
      </c>
      <c r="U2667" t="s">
        <v>396</v>
      </c>
      <c r="V2667" t="s">
        <v>52</v>
      </c>
      <c r="W2667" t="s">
        <v>836</v>
      </c>
      <c r="X2667" t="s">
        <v>837</v>
      </c>
      <c r="Y2667" t="s">
        <v>65</v>
      </c>
    </row>
    <row r="2668" spans="1:25" x14ac:dyDescent="0.25">
      <c r="A2668">
        <v>10106</v>
      </c>
      <c r="B2668">
        <v>44</v>
      </c>
      <c r="C2668" t="s">
        <v>4570</v>
      </c>
      <c r="D2668">
        <v>8</v>
      </c>
      <c r="E2668" t="s">
        <v>4571</v>
      </c>
      <c r="F2668" t="s">
        <v>1501</v>
      </c>
      <c r="G2668" t="s">
        <v>28</v>
      </c>
      <c r="H2668">
        <v>1</v>
      </c>
      <c r="I2668">
        <v>2</v>
      </c>
      <c r="J2668">
        <v>2003</v>
      </c>
      <c r="K2668" t="s">
        <v>1502</v>
      </c>
      <c r="L2668">
        <v>80</v>
      </c>
      <c r="M2668" t="s">
        <v>4572</v>
      </c>
      <c r="N2668" t="s">
        <v>1369</v>
      </c>
      <c r="O2668" t="s">
        <v>1370</v>
      </c>
      <c r="P2668" t="s">
        <v>1371</v>
      </c>
      <c r="Q2668" t="s">
        <v>34</v>
      </c>
      <c r="R2668" t="s">
        <v>1372</v>
      </c>
      <c r="S2668" t="s">
        <v>34</v>
      </c>
      <c r="T2668" t="s">
        <v>1373</v>
      </c>
      <c r="U2668" t="s">
        <v>396</v>
      </c>
      <c r="V2668" t="s">
        <v>52</v>
      </c>
      <c r="W2668" t="s">
        <v>1374</v>
      </c>
      <c r="X2668" t="s">
        <v>1375</v>
      </c>
      <c r="Y2668" t="s">
        <v>65</v>
      </c>
    </row>
    <row r="2669" spans="1:25" x14ac:dyDescent="0.25">
      <c r="A2669">
        <v>10120</v>
      </c>
      <c r="B2669">
        <v>43</v>
      </c>
      <c r="C2669" t="s">
        <v>873</v>
      </c>
      <c r="D2669">
        <v>14</v>
      </c>
      <c r="E2669" t="s">
        <v>4573</v>
      </c>
      <c r="F2669" t="s">
        <v>474</v>
      </c>
      <c r="G2669" t="s">
        <v>28</v>
      </c>
      <c r="H2669">
        <v>2</v>
      </c>
      <c r="I2669">
        <v>4</v>
      </c>
      <c r="J2669">
        <v>2003</v>
      </c>
      <c r="K2669" t="s">
        <v>1502</v>
      </c>
      <c r="L2669">
        <v>80</v>
      </c>
      <c r="M2669" t="s">
        <v>4572</v>
      </c>
      <c r="N2669" t="s">
        <v>132</v>
      </c>
      <c r="O2669" t="s">
        <v>133</v>
      </c>
      <c r="P2669" t="s">
        <v>134</v>
      </c>
      <c r="Q2669" t="s">
        <v>135</v>
      </c>
      <c r="R2669" t="s">
        <v>136</v>
      </c>
      <c r="S2669" t="s">
        <v>137</v>
      </c>
      <c r="T2669" t="s">
        <v>138</v>
      </c>
      <c r="U2669" t="s">
        <v>139</v>
      </c>
      <c r="V2669" t="s">
        <v>140</v>
      </c>
      <c r="W2669" t="s">
        <v>141</v>
      </c>
      <c r="X2669" t="s">
        <v>142</v>
      </c>
      <c r="Y2669" t="s">
        <v>65</v>
      </c>
    </row>
    <row r="2670" spans="1:25" x14ac:dyDescent="0.25">
      <c r="A2670">
        <v>10143</v>
      </c>
      <c r="B2670">
        <v>28</v>
      </c>
      <c r="C2670" t="s">
        <v>4249</v>
      </c>
      <c r="D2670">
        <v>3</v>
      </c>
      <c r="E2670" t="s">
        <v>942</v>
      </c>
      <c r="F2670" t="s">
        <v>581</v>
      </c>
      <c r="G2670" t="s">
        <v>28</v>
      </c>
      <c r="H2670">
        <v>3</v>
      </c>
      <c r="I2670">
        <v>8</v>
      </c>
      <c r="J2670">
        <v>2003</v>
      </c>
      <c r="K2670" t="s">
        <v>1502</v>
      </c>
      <c r="L2670">
        <v>80</v>
      </c>
      <c r="M2670" t="s">
        <v>4572</v>
      </c>
      <c r="N2670" t="s">
        <v>582</v>
      </c>
      <c r="O2670" t="s">
        <v>583</v>
      </c>
      <c r="P2670" t="s">
        <v>584</v>
      </c>
      <c r="Q2670" t="s">
        <v>34</v>
      </c>
      <c r="R2670" t="s">
        <v>251</v>
      </c>
      <c r="S2670" t="s">
        <v>185</v>
      </c>
      <c r="T2670" t="s">
        <v>252</v>
      </c>
      <c r="U2670" t="s">
        <v>38</v>
      </c>
      <c r="V2670" t="s">
        <v>39</v>
      </c>
      <c r="W2670" t="s">
        <v>585</v>
      </c>
      <c r="X2670" t="s">
        <v>586</v>
      </c>
      <c r="Y2670" t="s">
        <v>42</v>
      </c>
    </row>
    <row r="2671" spans="1:25" x14ac:dyDescent="0.25">
      <c r="A2671">
        <v>10155</v>
      </c>
      <c r="B2671">
        <v>43</v>
      </c>
      <c r="C2671" t="s">
        <v>4574</v>
      </c>
      <c r="D2671">
        <v>1</v>
      </c>
      <c r="E2671" t="s">
        <v>4575</v>
      </c>
      <c r="F2671" t="s">
        <v>588</v>
      </c>
      <c r="G2671" t="s">
        <v>28</v>
      </c>
      <c r="H2671">
        <v>4</v>
      </c>
      <c r="I2671">
        <v>10</v>
      </c>
      <c r="J2671">
        <v>2003</v>
      </c>
      <c r="K2671" t="s">
        <v>1502</v>
      </c>
      <c r="L2671">
        <v>80</v>
      </c>
      <c r="M2671" t="s">
        <v>4572</v>
      </c>
      <c r="N2671" t="s">
        <v>191</v>
      </c>
      <c r="O2671" t="s">
        <v>192</v>
      </c>
      <c r="P2671" t="s">
        <v>193</v>
      </c>
      <c r="Q2671" t="s">
        <v>34</v>
      </c>
      <c r="R2671" t="s">
        <v>194</v>
      </c>
      <c r="S2671" t="s">
        <v>34</v>
      </c>
      <c r="T2671" t="s">
        <v>195</v>
      </c>
      <c r="U2671" t="s">
        <v>196</v>
      </c>
      <c r="V2671" t="s">
        <v>52</v>
      </c>
      <c r="W2671" t="s">
        <v>197</v>
      </c>
      <c r="X2671" t="s">
        <v>198</v>
      </c>
      <c r="Y2671" t="s">
        <v>65</v>
      </c>
    </row>
    <row r="2672" spans="1:25" x14ac:dyDescent="0.25">
      <c r="A2672">
        <v>10168</v>
      </c>
      <c r="B2672">
        <v>48</v>
      </c>
      <c r="C2672" t="s">
        <v>4249</v>
      </c>
      <c r="D2672">
        <v>15</v>
      </c>
      <c r="E2672" t="s">
        <v>4576</v>
      </c>
      <c r="F2672" t="s">
        <v>87</v>
      </c>
      <c r="G2672" t="s">
        <v>28</v>
      </c>
      <c r="H2672">
        <v>4</v>
      </c>
      <c r="I2672">
        <v>10</v>
      </c>
      <c r="J2672">
        <v>2003</v>
      </c>
      <c r="K2672" t="s">
        <v>1502</v>
      </c>
      <c r="L2672">
        <v>80</v>
      </c>
      <c r="M2672" t="s">
        <v>4572</v>
      </c>
      <c r="N2672" t="s">
        <v>88</v>
      </c>
      <c r="O2672" t="s">
        <v>89</v>
      </c>
      <c r="P2672" t="s">
        <v>90</v>
      </c>
      <c r="Q2672" t="s">
        <v>34</v>
      </c>
      <c r="R2672" t="s">
        <v>91</v>
      </c>
      <c r="S2672" t="s">
        <v>73</v>
      </c>
      <c r="T2672" t="s">
        <v>92</v>
      </c>
      <c r="U2672" t="s">
        <v>38</v>
      </c>
      <c r="V2672" t="s">
        <v>39</v>
      </c>
      <c r="W2672" t="s">
        <v>93</v>
      </c>
      <c r="X2672" t="s">
        <v>94</v>
      </c>
      <c r="Y2672" t="s">
        <v>65</v>
      </c>
    </row>
    <row r="2673" spans="1:25" x14ac:dyDescent="0.25">
      <c r="A2673">
        <v>10199</v>
      </c>
      <c r="B2673">
        <v>38</v>
      </c>
      <c r="C2673" t="s">
        <v>4486</v>
      </c>
      <c r="D2673">
        <v>3</v>
      </c>
      <c r="E2673" t="s">
        <v>4577</v>
      </c>
      <c r="F2673" t="s">
        <v>117</v>
      </c>
      <c r="G2673" t="s">
        <v>28</v>
      </c>
      <c r="H2673">
        <v>4</v>
      </c>
      <c r="I2673">
        <v>12</v>
      </c>
      <c r="J2673">
        <v>2003</v>
      </c>
      <c r="K2673" t="s">
        <v>1502</v>
      </c>
      <c r="L2673">
        <v>80</v>
      </c>
      <c r="M2673" t="s">
        <v>4572</v>
      </c>
      <c r="N2673" t="s">
        <v>358</v>
      </c>
      <c r="O2673" t="s">
        <v>359</v>
      </c>
      <c r="P2673" t="s">
        <v>360</v>
      </c>
      <c r="Q2673" t="s">
        <v>34</v>
      </c>
      <c r="R2673" t="s">
        <v>361</v>
      </c>
      <c r="S2673" t="s">
        <v>73</v>
      </c>
      <c r="T2673" t="s">
        <v>158</v>
      </c>
      <c r="U2673" t="s">
        <v>38</v>
      </c>
      <c r="V2673" t="s">
        <v>39</v>
      </c>
      <c r="W2673" t="s">
        <v>362</v>
      </c>
      <c r="X2673" t="s">
        <v>363</v>
      </c>
      <c r="Y2673" t="s">
        <v>65</v>
      </c>
    </row>
    <row r="2674" spans="1:25" x14ac:dyDescent="0.25">
      <c r="A2674">
        <v>10210</v>
      </c>
      <c r="B2674">
        <v>31</v>
      </c>
      <c r="C2674" t="s">
        <v>4574</v>
      </c>
      <c r="D2674">
        <v>13</v>
      </c>
      <c r="E2674" t="s">
        <v>4578</v>
      </c>
      <c r="F2674" t="s">
        <v>483</v>
      </c>
      <c r="G2674" t="s">
        <v>28</v>
      </c>
      <c r="H2674">
        <v>1</v>
      </c>
      <c r="I2674">
        <v>1</v>
      </c>
      <c r="J2674">
        <v>2004</v>
      </c>
      <c r="K2674" t="s">
        <v>1502</v>
      </c>
      <c r="L2674">
        <v>80</v>
      </c>
      <c r="M2674" t="s">
        <v>4572</v>
      </c>
      <c r="N2674" t="s">
        <v>484</v>
      </c>
      <c r="O2674" t="s">
        <v>485</v>
      </c>
      <c r="P2674" t="s">
        <v>486</v>
      </c>
      <c r="Q2674" t="s">
        <v>34</v>
      </c>
      <c r="R2674" t="s">
        <v>487</v>
      </c>
      <c r="S2674" t="s">
        <v>487</v>
      </c>
      <c r="T2674" t="s">
        <v>488</v>
      </c>
      <c r="U2674" t="s">
        <v>307</v>
      </c>
      <c r="V2674" t="s">
        <v>307</v>
      </c>
      <c r="W2674" t="s">
        <v>489</v>
      </c>
      <c r="X2674" t="s">
        <v>490</v>
      </c>
      <c r="Y2674" t="s">
        <v>42</v>
      </c>
    </row>
    <row r="2675" spans="1:25" x14ac:dyDescent="0.25">
      <c r="A2675">
        <v>10223</v>
      </c>
      <c r="B2675">
        <v>26</v>
      </c>
      <c r="C2675" t="s">
        <v>4579</v>
      </c>
      <c r="D2675">
        <v>15</v>
      </c>
      <c r="E2675" t="s">
        <v>4580</v>
      </c>
      <c r="F2675" t="s">
        <v>131</v>
      </c>
      <c r="G2675" t="s">
        <v>28</v>
      </c>
      <c r="H2675">
        <v>1</v>
      </c>
      <c r="I2675">
        <v>2</v>
      </c>
      <c r="J2675">
        <v>2004</v>
      </c>
      <c r="K2675" t="s">
        <v>1502</v>
      </c>
      <c r="L2675">
        <v>80</v>
      </c>
      <c r="M2675" t="s">
        <v>4572</v>
      </c>
      <c r="N2675" t="s">
        <v>132</v>
      </c>
      <c r="O2675" t="s">
        <v>133</v>
      </c>
      <c r="P2675" t="s">
        <v>134</v>
      </c>
      <c r="Q2675" t="s">
        <v>135</v>
      </c>
      <c r="R2675" t="s">
        <v>136</v>
      </c>
      <c r="S2675" t="s">
        <v>137</v>
      </c>
      <c r="T2675" t="s">
        <v>138</v>
      </c>
      <c r="U2675" t="s">
        <v>139</v>
      </c>
      <c r="V2675" t="s">
        <v>140</v>
      </c>
      <c r="W2675" t="s">
        <v>141</v>
      </c>
      <c r="X2675" t="s">
        <v>142</v>
      </c>
      <c r="Y2675" t="s">
        <v>42</v>
      </c>
    </row>
    <row r="2676" spans="1:25" x14ac:dyDescent="0.25">
      <c r="A2676">
        <v>10235</v>
      </c>
      <c r="B2676">
        <v>32</v>
      </c>
      <c r="C2676" t="s">
        <v>4581</v>
      </c>
      <c r="D2676">
        <v>9</v>
      </c>
      <c r="E2676" t="s">
        <v>4582</v>
      </c>
      <c r="F2676" t="s">
        <v>1859</v>
      </c>
      <c r="G2676" t="s">
        <v>28</v>
      </c>
      <c r="H2676">
        <v>2</v>
      </c>
      <c r="I2676">
        <v>4</v>
      </c>
      <c r="J2676">
        <v>2004</v>
      </c>
      <c r="K2676" t="s">
        <v>1502</v>
      </c>
      <c r="L2676">
        <v>80</v>
      </c>
      <c r="M2676" t="s">
        <v>4572</v>
      </c>
      <c r="N2676" t="s">
        <v>648</v>
      </c>
      <c r="O2676" t="s">
        <v>649</v>
      </c>
      <c r="P2676" t="s">
        <v>650</v>
      </c>
      <c r="Q2676" t="s">
        <v>34</v>
      </c>
      <c r="R2676" t="s">
        <v>651</v>
      </c>
      <c r="S2676" t="s">
        <v>351</v>
      </c>
      <c r="T2676" t="s">
        <v>652</v>
      </c>
      <c r="U2676" t="s">
        <v>353</v>
      </c>
      <c r="V2676" t="s">
        <v>39</v>
      </c>
      <c r="W2676" t="s">
        <v>653</v>
      </c>
      <c r="X2676" t="s">
        <v>264</v>
      </c>
      <c r="Y2676" t="s">
        <v>42</v>
      </c>
    </row>
    <row r="2677" spans="1:25" x14ac:dyDescent="0.25">
      <c r="A2677">
        <v>10250</v>
      </c>
      <c r="B2677">
        <v>44</v>
      </c>
      <c r="C2677" t="s">
        <v>4579</v>
      </c>
      <c r="D2677">
        <v>10</v>
      </c>
      <c r="E2677" t="s">
        <v>4583</v>
      </c>
      <c r="F2677" t="s">
        <v>1523</v>
      </c>
      <c r="G2677" t="s">
        <v>28</v>
      </c>
      <c r="H2677">
        <v>2</v>
      </c>
      <c r="I2677">
        <v>5</v>
      </c>
      <c r="J2677">
        <v>2004</v>
      </c>
      <c r="K2677" t="s">
        <v>1502</v>
      </c>
      <c r="L2677">
        <v>80</v>
      </c>
      <c r="M2677" t="s">
        <v>4572</v>
      </c>
      <c r="N2677" t="s">
        <v>701</v>
      </c>
      <c r="O2677" t="s">
        <v>702</v>
      </c>
      <c r="P2677" t="s">
        <v>703</v>
      </c>
      <c r="Q2677" t="s">
        <v>34</v>
      </c>
      <c r="R2677" t="s">
        <v>704</v>
      </c>
      <c r="S2677" t="s">
        <v>73</v>
      </c>
      <c r="T2677" t="s">
        <v>92</v>
      </c>
      <c r="U2677" t="s">
        <v>38</v>
      </c>
      <c r="V2677" t="s">
        <v>39</v>
      </c>
      <c r="W2677" t="s">
        <v>149</v>
      </c>
      <c r="X2677" t="s">
        <v>705</v>
      </c>
      <c r="Y2677" t="s">
        <v>42</v>
      </c>
    </row>
    <row r="2678" spans="1:25" x14ac:dyDescent="0.25">
      <c r="A2678">
        <v>10262</v>
      </c>
      <c r="B2678">
        <v>27</v>
      </c>
      <c r="C2678" t="s">
        <v>873</v>
      </c>
      <c r="D2678">
        <v>5</v>
      </c>
      <c r="E2678" t="s">
        <v>4584</v>
      </c>
      <c r="F2678" t="s">
        <v>1525</v>
      </c>
      <c r="G2678" t="s">
        <v>591</v>
      </c>
      <c r="H2678">
        <v>2</v>
      </c>
      <c r="I2678">
        <v>6</v>
      </c>
      <c r="J2678">
        <v>2004</v>
      </c>
      <c r="K2678" t="s">
        <v>1502</v>
      </c>
      <c r="L2678">
        <v>80</v>
      </c>
      <c r="M2678" t="s">
        <v>4572</v>
      </c>
      <c r="N2678" t="s">
        <v>268</v>
      </c>
      <c r="O2678" t="s">
        <v>269</v>
      </c>
      <c r="P2678" t="s">
        <v>270</v>
      </c>
      <c r="Q2678" t="s">
        <v>34</v>
      </c>
      <c r="R2678" t="s">
        <v>271</v>
      </c>
      <c r="S2678" t="s">
        <v>34</v>
      </c>
      <c r="T2678" t="s">
        <v>272</v>
      </c>
      <c r="U2678" t="s">
        <v>273</v>
      </c>
      <c r="V2678" t="s">
        <v>52</v>
      </c>
      <c r="W2678" t="s">
        <v>274</v>
      </c>
      <c r="X2678" t="s">
        <v>275</v>
      </c>
      <c r="Y2678" t="s">
        <v>42</v>
      </c>
    </row>
    <row r="2679" spans="1:25" x14ac:dyDescent="0.25">
      <c r="A2679">
        <v>10275</v>
      </c>
      <c r="B2679">
        <v>43</v>
      </c>
      <c r="C2679" t="s">
        <v>3153</v>
      </c>
      <c r="D2679">
        <v>15</v>
      </c>
      <c r="E2679" t="s">
        <v>4585</v>
      </c>
      <c r="F2679" t="s">
        <v>171</v>
      </c>
      <c r="G2679" t="s">
        <v>28</v>
      </c>
      <c r="H2679">
        <v>3</v>
      </c>
      <c r="I2679">
        <v>7</v>
      </c>
      <c r="J2679">
        <v>2004</v>
      </c>
      <c r="K2679" t="s">
        <v>1502</v>
      </c>
      <c r="L2679">
        <v>80</v>
      </c>
      <c r="M2679" t="s">
        <v>4572</v>
      </c>
      <c r="N2679" t="s">
        <v>172</v>
      </c>
      <c r="O2679" t="s">
        <v>173</v>
      </c>
      <c r="P2679" t="s">
        <v>174</v>
      </c>
      <c r="Q2679" t="s">
        <v>34</v>
      </c>
      <c r="R2679" t="s">
        <v>175</v>
      </c>
      <c r="S2679" t="s">
        <v>34</v>
      </c>
      <c r="T2679" t="s">
        <v>176</v>
      </c>
      <c r="U2679" t="s">
        <v>51</v>
      </c>
      <c r="V2679" t="s">
        <v>52</v>
      </c>
      <c r="W2679" t="s">
        <v>177</v>
      </c>
      <c r="X2679" t="s">
        <v>178</v>
      </c>
      <c r="Y2679" t="s">
        <v>65</v>
      </c>
    </row>
    <row r="2680" spans="1:25" x14ac:dyDescent="0.25">
      <c r="A2680">
        <v>10284</v>
      </c>
      <c r="B2680">
        <v>25</v>
      </c>
      <c r="C2680" t="s">
        <v>3633</v>
      </c>
      <c r="D2680">
        <v>7</v>
      </c>
      <c r="E2680" t="s">
        <v>4586</v>
      </c>
      <c r="F2680" t="s">
        <v>1528</v>
      </c>
      <c r="G2680" t="s">
        <v>28</v>
      </c>
      <c r="H2680">
        <v>3</v>
      </c>
      <c r="I2680">
        <v>8</v>
      </c>
      <c r="J2680">
        <v>2004</v>
      </c>
      <c r="K2680" t="s">
        <v>1502</v>
      </c>
      <c r="L2680">
        <v>80</v>
      </c>
      <c r="M2680" t="s">
        <v>4572</v>
      </c>
      <c r="N2680" t="s">
        <v>1327</v>
      </c>
      <c r="O2680" t="s">
        <v>1328</v>
      </c>
      <c r="P2680" t="s">
        <v>1329</v>
      </c>
      <c r="Q2680" t="s">
        <v>34</v>
      </c>
      <c r="R2680" t="s">
        <v>1330</v>
      </c>
      <c r="S2680" t="s">
        <v>34</v>
      </c>
      <c r="T2680" t="s">
        <v>1331</v>
      </c>
      <c r="U2680" t="s">
        <v>112</v>
      </c>
      <c r="V2680" t="s">
        <v>52</v>
      </c>
      <c r="W2680" t="s">
        <v>1332</v>
      </c>
      <c r="X2680" t="s">
        <v>1333</v>
      </c>
      <c r="Y2680" t="s">
        <v>42</v>
      </c>
    </row>
    <row r="2681" spans="1:25" x14ac:dyDescent="0.25">
      <c r="A2681">
        <v>10296</v>
      </c>
      <c r="B2681">
        <v>22</v>
      </c>
      <c r="C2681" t="s">
        <v>4587</v>
      </c>
      <c r="D2681">
        <v>3</v>
      </c>
      <c r="E2681" t="s">
        <v>4588</v>
      </c>
      <c r="F2681" t="s">
        <v>1530</v>
      </c>
      <c r="G2681" t="s">
        <v>28</v>
      </c>
      <c r="H2681">
        <v>3</v>
      </c>
      <c r="I2681">
        <v>9</v>
      </c>
      <c r="J2681">
        <v>2004</v>
      </c>
      <c r="K2681" t="s">
        <v>1502</v>
      </c>
      <c r="L2681">
        <v>80</v>
      </c>
      <c r="M2681" t="s">
        <v>4572</v>
      </c>
      <c r="N2681" t="s">
        <v>1531</v>
      </c>
      <c r="O2681" t="s">
        <v>1532</v>
      </c>
      <c r="P2681" t="s">
        <v>1533</v>
      </c>
      <c r="Q2681" t="s">
        <v>34</v>
      </c>
      <c r="R2681" t="s">
        <v>1534</v>
      </c>
      <c r="S2681" t="s">
        <v>34</v>
      </c>
      <c r="T2681" t="s">
        <v>1535</v>
      </c>
      <c r="U2681" t="s">
        <v>810</v>
      </c>
      <c r="V2681" t="s">
        <v>52</v>
      </c>
      <c r="W2681" t="s">
        <v>1536</v>
      </c>
      <c r="X2681" t="s">
        <v>150</v>
      </c>
      <c r="Y2681" t="s">
        <v>42</v>
      </c>
    </row>
    <row r="2682" spans="1:25" x14ac:dyDescent="0.25">
      <c r="A2682">
        <v>10308</v>
      </c>
      <c r="B2682">
        <v>21</v>
      </c>
      <c r="C2682" t="s">
        <v>4589</v>
      </c>
      <c r="D2682">
        <v>13</v>
      </c>
      <c r="E2682" t="s">
        <v>4590</v>
      </c>
      <c r="F2682" t="s">
        <v>200</v>
      </c>
      <c r="G2682" t="s">
        <v>28</v>
      </c>
      <c r="H2682">
        <v>4</v>
      </c>
      <c r="I2682">
        <v>10</v>
      </c>
      <c r="J2682">
        <v>2004</v>
      </c>
      <c r="K2682" t="s">
        <v>1502</v>
      </c>
      <c r="L2682">
        <v>80</v>
      </c>
      <c r="M2682" t="s">
        <v>4572</v>
      </c>
      <c r="N2682" t="s">
        <v>510</v>
      </c>
      <c r="O2682" t="s">
        <v>511</v>
      </c>
      <c r="P2682" t="s">
        <v>512</v>
      </c>
      <c r="Q2682" t="s">
        <v>34</v>
      </c>
      <c r="R2682" t="s">
        <v>513</v>
      </c>
      <c r="S2682" t="s">
        <v>36</v>
      </c>
      <c r="T2682" t="s">
        <v>514</v>
      </c>
      <c r="U2682" t="s">
        <v>38</v>
      </c>
      <c r="V2682" t="s">
        <v>39</v>
      </c>
      <c r="W2682" t="s">
        <v>149</v>
      </c>
      <c r="X2682" t="s">
        <v>363</v>
      </c>
      <c r="Y2682" t="s">
        <v>42</v>
      </c>
    </row>
    <row r="2683" spans="1:25" x14ac:dyDescent="0.25">
      <c r="A2683">
        <v>10316</v>
      </c>
      <c r="B2683">
        <v>48</v>
      </c>
      <c r="C2683" t="s">
        <v>1248</v>
      </c>
      <c r="D2683">
        <v>5</v>
      </c>
      <c r="E2683" t="s">
        <v>4591</v>
      </c>
      <c r="F2683" t="s">
        <v>665</v>
      </c>
      <c r="G2683" t="s">
        <v>28</v>
      </c>
      <c r="H2683">
        <v>4</v>
      </c>
      <c r="I2683">
        <v>11</v>
      </c>
      <c r="J2683">
        <v>2004</v>
      </c>
      <c r="K2683" t="s">
        <v>1502</v>
      </c>
      <c r="L2683">
        <v>80</v>
      </c>
      <c r="M2683" t="s">
        <v>4572</v>
      </c>
      <c r="N2683" t="s">
        <v>666</v>
      </c>
      <c r="O2683" t="s">
        <v>667</v>
      </c>
      <c r="P2683" t="s">
        <v>668</v>
      </c>
      <c r="Q2683" t="s">
        <v>34</v>
      </c>
      <c r="R2683" t="s">
        <v>669</v>
      </c>
      <c r="S2683" t="s">
        <v>670</v>
      </c>
      <c r="T2683" t="s">
        <v>671</v>
      </c>
      <c r="U2683" t="s">
        <v>262</v>
      </c>
      <c r="V2683" t="s">
        <v>52</v>
      </c>
      <c r="W2683" t="s">
        <v>672</v>
      </c>
      <c r="X2683" t="s">
        <v>673</v>
      </c>
      <c r="Y2683" t="s">
        <v>65</v>
      </c>
    </row>
    <row r="2684" spans="1:25" x14ac:dyDescent="0.25">
      <c r="A2684">
        <v>10328</v>
      </c>
      <c r="B2684">
        <v>33</v>
      </c>
      <c r="C2684" t="s">
        <v>941</v>
      </c>
      <c r="D2684">
        <v>13</v>
      </c>
      <c r="E2684" t="s">
        <v>4592</v>
      </c>
      <c r="F2684" t="s">
        <v>2490</v>
      </c>
      <c r="G2684" t="s">
        <v>28</v>
      </c>
      <c r="H2684">
        <v>4</v>
      </c>
      <c r="I2684">
        <v>11</v>
      </c>
      <c r="J2684">
        <v>2004</v>
      </c>
      <c r="K2684" t="s">
        <v>1502</v>
      </c>
      <c r="L2684">
        <v>80</v>
      </c>
      <c r="M2684" t="s">
        <v>4572</v>
      </c>
      <c r="N2684" t="s">
        <v>1369</v>
      </c>
      <c r="O2684" t="s">
        <v>1370</v>
      </c>
      <c r="P2684" t="s">
        <v>1371</v>
      </c>
      <c r="Q2684" t="s">
        <v>34</v>
      </c>
      <c r="R2684" t="s">
        <v>1372</v>
      </c>
      <c r="S2684" t="s">
        <v>34</v>
      </c>
      <c r="T2684" t="s">
        <v>1373</v>
      </c>
      <c r="U2684" t="s">
        <v>396</v>
      </c>
      <c r="V2684" t="s">
        <v>52</v>
      </c>
      <c r="W2684" t="s">
        <v>1374</v>
      </c>
      <c r="X2684" t="s">
        <v>1375</v>
      </c>
      <c r="Y2684" t="s">
        <v>42</v>
      </c>
    </row>
    <row r="2685" spans="1:25" x14ac:dyDescent="0.25">
      <c r="A2685">
        <v>10341</v>
      </c>
      <c r="B2685">
        <v>34</v>
      </c>
      <c r="C2685" t="s">
        <v>77</v>
      </c>
      <c r="D2685">
        <v>5</v>
      </c>
      <c r="E2685" t="s">
        <v>4593</v>
      </c>
      <c r="F2685" t="s">
        <v>220</v>
      </c>
      <c r="G2685" t="s">
        <v>28</v>
      </c>
      <c r="H2685">
        <v>4</v>
      </c>
      <c r="I2685">
        <v>11</v>
      </c>
      <c r="J2685">
        <v>2004</v>
      </c>
      <c r="K2685" t="s">
        <v>1502</v>
      </c>
      <c r="L2685">
        <v>80</v>
      </c>
      <c r="M2685" t="s">
        <v>4572</v>
      </c>
      <c r="N2685" t="s">
        <v>221</v>
      </c>
      <c r="O2685" t="s">
        <v>222</v>
      </c>
      <c r="P2685" t="s">
        <v>223</v>
      </c>
      <c r="Q2685" t="s">
        <v>34</v>
      </c>
      <c r="R2685" t="s">
        <v>224</v>
      </c>
      <c r="S2685" t="s">
        <v>34</v>
      </c>
      <c r="T2685" t="s">
        <v>225</v>
      </c>
      <c r="U2685" t="s">
        <v>226</v>
      </c>
      <c r="V2685" t="s">
        <v>52</v>
      </c>
      <c r="W2685" t="s">
        <v>227</v>
      </c>
      <c r="X2685" t="s">
        <v>228</v>
      </c>
      <c r="Y2685" t="s">
        <v>65</v>
      </c>
    </row>
    <row r="2686" spans="1:25" x14ac:dyDescent="0.25">
      <c r="A2686">
        <v>10353</v>
      </c>
      <c r="B2686">
        <v>43</v>
      </c>
      <c r="C2686" t="s">
        <v>4594</v>
      </c>
      <c r="D2686">
        <v>6</v>
      </c>
      <c r="E2686" t="s">
        <v>4595</v>
      </c>
      <c r="F2686" t="s">
        <v>1874</v>
      </c>
      <c r="G2686" t="s">
        <v>28</v>
      </c>
      <c r="H2686">
        <v>4</v>
      </c>
      <c r="I2686">
        <v>12</v>
      </c>
      <c r="J2686">
        <v>2004</v>
      </c>
      <c r="K2686" t="s">
        <v>1502</v>
      </c>
      <c r="L2686">
        <v>80</v>
      </c>
      <c r="M2686" t="s">
        <v>4572</v>
      </c>
      <c r="N2686" t="s">
        <v>1507</v>
      </c>
      <c r="O2686" t="s">
        <v>1508</v>
      </c>
      <c r="P2686" t="s">
        <v>1509</v>
      </c>
      <c r="Q2686" t="s">
        <v>34</v>
      </c>
      <c r="R2686" t="s">
        <v>1089</v>
      </c>
      <c r="S2686" t="s">
        <v>166</v>
      </c>
      <c r="T2686" t="s">
        <v>1510</v>
      </c>
      <c r="U2686" t="s">
        <v>38</v>
      </c>
      <c r="V2686" t="s">
        <v>39</v>
      </c>
      <c r="W2686" t="s">
        <v>1511</v>
      </c>
      <c r="X2686" t="s">
        <v>1512</v>
      </c>
      <c r="Y2686" t="s">
        <v>65</v>
      </c>
    </row>
    <row r="2687" spans="1:25" x14ac:dyDescent="0.25">
      <c r="A2687">
        <v>10361</v>
      </c>
      <c r="B2687">
        <v>44</v>
      </c>
      <c r="C2687" t="s">
        <v>77</v>
      </c>
      <c r="D2687">
        <v>10</v>
      </c>
      <c r="E2687" t="s">
        <v>4596</v>
      </c>
      <c r="F2687" t="s">
        <v>232</v>
      </c>
      <c r="G2687" t="s">
        <v>28</v>
      </c>
      <c r="H2687">
        <v>4</v>
      </c>
      <c r="I2687">
        <v>12</v>
      </c>
      <c r="J2687">
        <v>2004</v>
      </c>
      <c r="K2687" t="s">
        <v>1502</v>
      </c>
      <c r="L2687">
        <v>80</v>
      </c>
      <c r="M2687" t="s">
        <v>4572</v>
      </c>
      <c r="N2687" t="s">
        <v>233</v>
      </c>
      <c r="O2687" t="s">
        <v>234</v>
      </c>
      <c r="P2687" t="s">
        <v>235</v>
      </c>
      <c r="Q2687" t="s">
        <v>236</v>
      </c>
      <c r="R2687" t="s">
        <v>237</v>
      </c>
      <c r="S2687" t="s">
        <v>238</v>
      </c>
      <c r="T2687" t="s">
        <v>239</v>
      </c>
      <c r="U2687" t="s">
        <v>139</v>
      </c>
      <c r="V2687" t="s">
        <v>140</v>
      </c>
      <c r="W2687" t="s">
        <v>240</v>
      </c>
      <c r="X2687" t="s">
        <v>241</v>
      </c>
      <c r="Y2687" t="s">
        <v>65</v>
      </c>
    </row>
    <row r="2688" spans="1:25" x14ac:dyDescent="0.25">
      <c r="A2688">
        <v>10375</v>
      </c>
      <c r="B2688">
        <v>44</v>
      </c>
      <c r="C2688" t="s">
        <v>77</v>
      </c>
      <c r="D2688">
        <v>11</v>
      </c>
      <c r="E2688" t="s">
        <v>4597</v>
      </c>
      <c r="F2688" t="s">
        <v>244</v>
      </c>
      <c r="G2688" t="s">
        <v>28</v>
      </c>
      <c r="H2688">
        <v>1</v>
      </c>
      <c r="I2688">
        <v>2</v>
      </c>
      <c r="J2688">
        <v>2005</v>
      </c>
      <c r="K2688" t="s">
        <v>1502</v>
      </c>
      <c r="L2688">
        <v>80</v>
      </c>
      <c r="M2688" t="s">
        <v>4572</v>
      </c>
      <c r="N2688" t="s">
        <v>172</v>
      </c>
      <c r="O2688" t="s">
        <v>173</v>
      </c>
      <c r="P2688" t="s">
        <v>174</v>
      </c>
      <c r="Q2688" t="s">
        <v>34</v>
      </c>
      <c r="R2688" t="s">
        <v>175</v>
      </c>
      <c r="S2688" t="s">
        <v>34</v>
      </c>
      <c r="T2688" t="s">
        <v>176</v>
      </c>
      <c r="U2688" t="s">
        <v>51</v>
      </c>
      <c r="V2688" t="s">
        <v>52</v>
      </c>
      <c r="W2688" t="s">
        <v>177</v>
      </c>
      <c r="X2688" t="s">
        <v>178</v>
      </c>
      <c r="Y2688" t="s">
        <v>65</v>
      </c>
    </row>
    <row r="2689" spans="1:25" x14ac:dyDescent="0.25">
      <c r="A2689">
        <v>10386</v>
      </c>
      <c r="B2689">
        <v>32</v>
      </c>
      <c r="C2689" t="s">
        <v>4598</v>
      </c>
      <c r="D2689">
        <v>17</v>
      </c>
      <c r="E2689" t="s">
        <v>4599</v>
      </c>
      <c r="F2689" t="s">
        <v>1557</v>
      </c>
      <c r="G2689" t="s">
        <v>724</v>
      </c>
      <c r="H2689">
        <v>1</v>
      </c>
      <c r="I2689">
        <v>3</v>
      </c>
      <c r="J2689">
        <v>2005</v>
      </c>
      <c r="K2689" t="s">
        <v>1502</v>
      </c>
      <c r="L2689">
        <v>80</v>
      </c>
      <c r="M2689" t="s">
        <v>4572</v>
      </c>
      <c r="N2689" t="s">
        <v>268</v>
      </c>
      <c r="O2689" t="s">
        <v>269</v>
      </c>
      <c r="P2689" t="s">
        <v>270</v>
      </c>
      <c r="Q2689" t="s">
        <v>34</v>
      </c>
      <c r="R2689" t="s">
        <v>271</v>
      </c>
      <c r="S2689" t="s">
        <v>34</v>
      </c>
      <c r="T2689" t="s">
        <v>272</v>
      </c>
      <c r="U2689" t="s">
        <v>273</v>
      </c>
      <c r="V2689" t="s">
        <v>52</v>
      </c>
      <c r="W2689" t="s">
        <v>274</v>
      </c>
      <c r="X2689" t="s">
        <v>275</v>
      </c>
      <c r="Y2689" t="s">
        <v>65</v>
      </c>
    </row>
    <row r="2690" spans="1:25" x14ac:dyDescent="0.25">
      <c r="A2690">
        <v>10398</v>
      </c>
      <c r="B2690">
        <v>29</v>
      </c>
      <c r="C2690" t="s">
        <v>4600</v>
      </c>
      <c r="D2690">
        <v>10</v>
      </c>
      <c r="E2690" t="s">
        <v>4601</v>
      </c>
      <c r="F2690" t="s">
        <v>1559</v>
      </c>
      <c r="G2690" t="s">
        <v>28</v>
      </c>
      <c r="H2690">
        <v>1</v>
      </c>
      <c r="I2690">
        <v>3</v>
      </c>
      <c r="J2690">
        <v>2005</v>
      </c>
      <c r="K2690" t="s">
        <v>1502</v>
      </c>
      <c r="L2690">
        <v>80</v>
      </c>
      <c r="M2690" t="s">
        <v>4572</v>
      </c>
      <c r="N2690" t="s">
        <v>46</v>
      </c>
      <c r="O2690" t="s">
        <v>47</v>
      </c>
      <c r="P2690" t="s">
        <v>48</v>
      </c>
      <c r="Q2690" t="s">
        <v>34</v>
      </c>
      <c r="R2690" t="s">
        <v>49</v>
      </c>
      <c r="S2690" t="s">
        <v>34</v>
      </c>
      <c r="T2690" t="s">
        <v>50</v>
      </c>
      <c r="U2690" t="s">
        <v>51</v>
      </c>
      <c r="V2690" t="s">
        <v>52</v>
      </c>
      <c r="W2690" t="s">
        <v>53</v>
      </c>
      <c r="X2690" t="s">
        <v>54</v>
      </c>
      <c r="Y2690" t="s">
        <v>42</v>
      </c>
    </row>
    <row r="2691" spans="1:25" x14ac:dyDescent="0.25">
      <c r="A2691">
        <v>10401</v>
      </c>
      <c r="B2691">
        <v>77</v>
      </c>
      <c r="C2691" t="s">
        <v>4581</v>
      </c>
      <c r="D2691">
        <v>9</v>
      </c>
      <c r="E2691" t="s">
        <v>4602</v>
      </c>
      <c r="F2691" t="s">
        <v>1880</v>
      </c>
      <c r="G2691" t="s">
        <v>708</v>
      </c>
      <c r="H2691">
        <v>2</v>
      </c>
      <c r="I2691">
        <v>4</v>
      </c>
      <c r="J2691">
        <v>2005</v>
      </c>
      <c r="K2691" t="s">
        <v>1502</v>
      </c>
      <c r="L2691">
        <v>80</v>
      </c>
      <c r="M2691" t="s">
        <v>4572</v>
      </c>
      <c r="N2691" t="s">
        <v>153</v>
      </c>
      <c r="O2691" t="s">
        <v>154</v>
      </c>
      <c r="P2691" t="s">
        <v>155</v>
      </c>
      <c r="Q2691" t="s">
        <v>34</v>
      </c>
      <c r="R2691" t="s">
        <v>156</v>
      </c>
      <c r="S2691" t="s">
        <v>157</v>
      </c>
      <c r="T2691" t="s">
        <v>158</v>
      </c>
      <c r="U2691" t="s">
        <v>38</v>
      </c>
      <c r="V2691" t="s">
        <v>39</v>
      </c>
      <c r="W2691" t="s">
        <v>84</v>
      </c>
      <c r="X2691" t="s">
        <v>159</v>
      </c>
      <c r="Y2691" t="s">
        <v>229</v>
      </c>
    </row>
    <row r="2692" spans="1:25" x14ac:dyDescent="0.25">
      <c r="A2692">
        <v>10416</v>
      </c>
      <c r="B2692">
        <v>39</v>
      </c>
      <c r="C2692" t="s">
        <v>4579</v>
      </c>
      <c r="D2692">
        <v>10</v>
      </c>
      <c r="E2692" t="s">
        <v>3175</v>
      </c>
      <c r="F2692" t="s">
        <v>1562</v>
      </c>
      <c r="G2692" t="s">
        <v>28</v>
      </c>
      <c r="H2692">
        <v>2</v>
      </c>
      <c r="I2692">
        <v>5</v>
      </c>
      <c r="J2692">
        <v>2005</v>
      </c>
      <c r="K2692" t="s">
        <v>1502</v>
      </c>
      <c r="L2692">
        <v>80</v>
      </c>
      <c r="M2692" t="s">
        <v>4572</v>
      </c>
      <c r="N2692" t="s">
        <v>831</v>
      </c>
      <c r="O2692" t="s">
        <v>832</v>
      </c>
      <c r="P2692" t="s">
        <v>833</v>
      </c>
      <c r="Q2692" t="s">
        <v>34</v>
      </c>
      <c r="R2692" t="s">
        <v>834</v>
      </c>
      <c r="S2692" t="s">
        <v>34</v>
      </c>
      <c r="T2692" t="s">
        <v>835</v>
      </c>
      <c r="U2692" t="s">
        <v>396</v>
      </c>
      <c r="V2692" t="s">
        <v>52</v>
      </c>
      <c r="W2692" t="s">
        <v>836</v>
      </c>
      <c r="X2692" t="s">
        <v>837</v>
      </c>
      <c r="Y2692" t="s">
        <v>42</v>
      </c>
    </row>
    <row r="2693" spans="1:25" x14ac:dyDescent="0.25">
      <c r="A2693">
        <v>10105</v>
      </c>
      <c r="B2693">
        <v>39</v>
      </c>
      <c r="C2693" t="s">
        <v>3776</v>
      </c>
      <c r="D2693">
        <v>6</v>
      </c>
      <c r="E2693" t="s">
        <v>4603</v>
      </c>
      <c r="F2693" t="s">
        <v>560</v>
      </c>
      <c r="G2693" t="s">
        <v>28</v>
      </c>
      <c r="H2693">
        <v>1</v>
      </c>
      <c r="I2693">
        <v>2</v>
      </c>
      <c r="J2693">
        <v>2003</v>
      </c>
      <c r="K2693" t="s">
        <v>2075</v>
      </c>
      <c r="L2693">
        <v>100</v>
      </c>
      <c r="M2693" t="s">
        <v>4604</v>
      </c>
      <c r="N2693" t="s">
        <v>562</v>
      </c>
      <c r="O2693" t="s">
        <v>563</v>
      </c>
      <c r="P2693" t="s">
        <v>564</v>
      </c>
      <c r="Q2693" t="s">
        <v>34</v>
      </c>
      <c r="R2693" t="s">
        <v>565</v>
      </c>
      <c r="S2693" t="s">
        <v>34</v>
      </c>
      <c r="T2693" t="s">
        <v>566</v>
      </c>
      <c r="U2693" t="s">
        <v>567</v>
      </c>
      <c r="V2693" t="s">
        <v>52</v>
      </c>
      <c r="W2693" t="s">
        <v>568</v>
      </c>
      <c r="X2693" t="s">
        <v>569</v>
      </c>
      <c r="Y2693" t="s">
        <v>65</v>
      </c>
    </row>
    <row r="2694" spans="1:25" x14ac:dyDescent="0.25">
      <c r="A2694">
        <v>10118</v>
      </c>
      <c r="B2694">
        <v>36</v>
      </c>
      <c r="C2694" t="s">
        <v>77</v>
      </c>
      <c r="D2694">
        <v>1</v>
      </c>
      <c r="E2694" t="s">
        <v>4605</v>
      </c>
      <c r="F2694" t="s">
        <v>4606</v>
      </c>
      <c r="G2694" t="s">
        <v>28</v>
      </c>
      <c r="H2694">
        <v>2</v>
      </c>
      <c r="I2694">
        <v>4</v>
      </c>
      <c r="J2694">
        <v>2003</v>
      </c>
      <c r="K2694" t="s">
        <v>2075</v>
      </c>
      <c r="L2694">
        <v>100</v>
      </c>
      <c r="M2694" t="s">
        <v>4604</v>
      </c>
      <c r="N2694" t="s">
        <v>611</v>
      </c>
      <c r="O2694" t="s">
        <v>612</v>
      </c>
      <c r="P2694" t="s">
        <v>613</v>
      </c>
      <c r="Q2694" t="s">
        <v>34</v>
      </c>
      <c r="R2694" t="s">
        <v>614</v>
      </c>
      <c r="S2694" t="s">
        <v>34</v>
      </c>
      <c r="T2694" t="s">
        <v>615</v>
      </c>
      <c r="U2694" t="s">
        <v>273</v>
      </c>
      <c r="V2694" t="s">
        <v>52</v>
      </c>
      <c r="W2694" t="s">
        <v>616</v>
      </c>
      <c r="X2694" t="s">
        <v>617</v>
      </c>
      <c r="Y2694" t="s">
        <v>65</v>
      </c>
    </row>
    <row r="2695" spans="1:25" x14ac:dyDescent="0.25">
      <c r="A2695">
        <v>10129</v>
      </c>
      <c r="B2695">
        <v>42</v>
      </c>
      <c r="C2695" t="s">
        <v>4607</v>
      </c>
      <c r="D2695">
        <v>6</v>
      </c>
      <c r="E2695" t="s">
        <v>4608</v>
      </c>
      <c r="F2695" t="s">
        <v>573</v>
      </c>
      <c r="G2695" t="s">
        <v>28</v>
      </c>
      <c r="H2695">
        <v>2</v>
      </c>
      <c r="I2695">
        <v>6</v>
      </c>
      <c r="J2695">
        <v>2003</v>
      </c>
      <c r="K2695" t="s">
        <v>2075</v>
      </c>
      <c r="L2695">
        <v>100</v>
      </c>
      <c r="M2695" t="s">
        <v>4604</v>
      </c>
      <c r="N2695" t="s">
        <v>574</v>
      </c>
      <c r="O2695" t="s">
        <v>575</v>
      </c>
      <c r="P2695" t="s">
        <v>576</v>
      </c>
      <c r="Q2695" t="s">
        <v>34</v>
      </c>
      <c r="R2695" t="s">
        <v>577</v>
      </c>
      <c r="S2695" t="s">
        <v>34</v>
      </c>
      <c r="T2695" t="s">
        <v>578</v>
      </c>
      <c r="U2695" t="s">
        <v>262</v>
      </c>
      <c r="V2695" t="s">
        <v>52</v>
      </c>
      <c r="W2695" t="s">
        <v>84</v>
      </c>
      <c r="X2695" t="s">
        <v>579</v>
      </c>
      <c r="Y2695" t="s">
        <v>65</v>
      </c>
    </row>
    <row r="2696" spans="1:25" x14ac:dyDescent="0.25">
      <c r="A2696">
        <v>10142</v>
      </c>
      <c r="B2696">
        <v>21</v>
      </c>
      <c r="C2696" t="s">
        <v>77</v>
      </c>
      <c r="D2696">
        <v>3</v>
      </c>
      <c r="E2696" t="s">
        <v>4609</v>
      </c>
      <c r="F2696" t="s">
        <v>891</v>
      </c>
      <c r="G2696" t="s">
        <v>28</v>
      </c>
      <c r="H2696">
        <v>3</v>
      </c>
      <c r="I2696">
        <v>8</v>
      </c>
      <c r="J2696">
        <v>2003</v>
      </c>
      <c r="K2696" t="s">
        <v>2075</v>
      </c>
      <c r="L2696">
        <v>100</v>
      </c>
      <c r="M2696" t="s">
        <v>4604</v>
      </c>
      <c r="N2696" t="s">
        <v>417</v>
      </c>
      <c r="O2696" t="s">
        <v>418</v>
      </c>
      <c r="P2696" t="s">
        <v>419</v>
      </c>
      <c r="Q2696" t="s">
        <v>34</v>
      </c>
      <c r="R2696" t="s">
        <v>420</v>
      </c>
      <c r="S2696" t="s">
        <v>73</v>
      </c>
      <c r="T2696" t="s">
        <v>167</v>
      </c>
      <c r="U2696" t="s">
        <v>38</v>
      </c>
      <c r="V2696" t="s">
        <v>39</v>
      </c>
      <c r="W2696" t="s">
        <v>421</v>
      </c>
      <c r="X2696" t="s">
        <v>422</v>
      </c>
      <c r="Y2696" t="s">
        <v>42</v>
      </c>
    </row>
    <row r="2697" spans="1:25" x14ac:dyDescent="0.25">
      <c r="A2697">
        <v>10153</v>
      </c>
      <c r="B2697">
        <v>50</v>
      </c>
      <c r="C2697" t="s">
        <v>4610</v>
      </c>
      <c r="D2697">
        <v>2</v>
      </c>
      <c r="E2697" t="s">
        <v>4611</v>
      </c>
      <c r="F2697" t="s">
        <v>893</v>
      </c>
      <c r="G2697" t="s">
        <v>28</v>
      </c>
      <c r="H2697">
        <v>3</v>
      </c>
      <c r="I2697">
        <v>9</v>
      </c>
      <c r="J2697">
        <v>2003</v>
      </c>
      <c r="K2697" t="s">
        <v>2075</v>
      </c>
      <c r="L2697">
        <v>100</v>
      </c>
      <c r="M2697" t="s">
        <v>4604</v>
      </c>
      <c r="N2697" t="s">
        <v>268</v>
      </c>
      <c r="O2697" t="s">
        <v>269</v>
      </c>
      <c r="P2697" t="s">
        <v>270</v>
      </c>
      <c r="Q2697" t="s">
        <v>34</v>
      </c>
      <c r="R2697" t="s">
        <v>271</v>
      </c>
      <c r="S2697" t="s">
        <v>34</v>
      </c>
      <c r="T2697" t="s">
        <v>272</v>
      </c>
      <c r="U2697" t="s">
        <v>273</v>
      </c>
      <c r="V2697" t="s">
        <v>52</v>
      </c>
      <c r="W2697" t="s">
        <v>274</v>
      </c>
      <c r="X2697" t="s">
        <v>275</v>
      </c>
      <c r="Y2697" t="s">
        <v>65</v>
      </c>
    </row>
    <row r="2698" spans="1:25" x14ac:dyDescent="0.25">
      <c r="A2698">
        <v>10167</v>
      </c>
      <c r="B2698">
        <v>24</v>
      </c>
      <c r="C2698" t="s">
        <v>77</v>
      </c>
      <c r="D2698">
        <v>13</v>
      </c>
      <c r="E2698" t="s">
        <v>4612</v>
      </c>
      <c r="F2698" t="s">
        <v>590</v>
      </c>
      <c r="G2698" t="s">
        <v>591</v>
      </c>
      <c r="H2698">
        <v>4</v>
      </c>
      <c r="I2698">
        <v>10</v>
      </c>
      <c r="J2698">
        <v>2003</v>
      </c>
      <c r="K2698" t="s">
        <v>2075</v>
      </c>
      <c r="L2698">
        <v>100</v>
      </c>
      <c r="M2698" t="s">
        <v>4604</v>
      </c>
      <c r="N2698" t="s">
        <v>401</v>
      </c>
      <c r="O2698" t="s">
        <v>402</v>
      </c>
      <c r="P2698" t="s">
        <v>403</v>
      </c>
      <c r="Q2698" t="s">
        <v>34</v>
      </c>
      <c r="R2698" t="s">
        <v>404</v>
      </c>
      <c r="S2698" t="s">
        <v>34</v>
      </c>
      <c r="T2698" t="s">
        <v>405</v>
      </c>
      <c r="U2698" t="s">
        <v>287</v>
      </c>
      <c r="V2698" t="s">
        <v>52</v>
      </c>
      <c r="W2698" t="s">
        <v>406</v>
      </c>
      <c r="X2698" t="s">
        <v>316</v>
      </c>
      <c r="Y2698" t="s">
        <v>42</v>
      </c>
    </row>
    <row r="2699" spans="1:25" x14ac:dyDescent="0.25">
      <c r="A2699">
        <v>10177</v>
      </c>
      <c r="B2699">
        <v>44</v>
      </c>
      <c r="C2699" t="s">
        <v>2565</v>
      </c>
      <c r="D2699">
        <v>4</v>
      </c>
      <c r="E2699" t="s">
        <v>4613</v>
      </c>
      <c r="F2699" t="s">
        <v>2167</v>
      </c>
      <c r="G2699" t="s">
        <v>28</v>
      </c>
      <c r="H2699">
        <v>4</v>
      </c>
      <c r="I2699">
        <v>11</v>
      </c>
      <c r="J2699">
        <v>2003</v>
      </c>
      <c r="K2699" t="s">
        <v>2075</v>
      </c>
      <c r="L2699">
        <v>100</v>
      </c>
      <c r="M2699" t="s">
        <v>4604</v>
      </c>
      <c r="N2699" t="s">
        <v>914</v>
      </c>
      <c r="O2699" t="s">
        <v>915</v>
      </c>
      <c r="P2699" t="s">
        <v>916</v>
      </c>
      <c r="Q2699" t="s">
        <v>34</v>
      </c>
      <c r="R2699" t="s">
        <v>271</v>
      </c>
      <c r="S2699" t="s">
        <v>34</v>
      </c>
      <c r="T2699" t="s">
        <v>295</v>
      </c>
      <c r="U2699" t="s">
        <v>273</v>
      </c>
      <c r="V2699" t="s">
        <v>52</v>
      </c>
      <c r="W2699" t="s">
        <v>917</v>
      </c>
      <c r="X2699" t="s">
        <v>918</v>
      </c>
      <c r="Y2699" t="s">
        <v>65</v>
      </c>
    </row>
    <row r="2700" spans="1:25" x14ac:dyDescent="0.25">
      <c r="A2700">
        <v>10185</v>
      </c>
      <c r="B2700">
        <v>37</v>
      </c>
      <c r="C2700" t="s">
        <v>77</v>
      </c>
      <c r="D2700">
        <v>4</v>
      </c>
      <c r="E2700" t="s">
        <v>4614</v>
      </c>
      <c r="F2700" t="s">
        <v>602</v>
      </c>
      <c r="G2700" t="s">
        <v>28</v>
      </c>
      <c r="H2700">
        <v>4</v>
      </c>
      <c r="I2700">
        <v>11</v>
      </c>
      <c r="J2700">
        <v>2003</v>
      </c>
      <c r="K2700" t="s">
        <v>2075</v>
      </c>
      <c r="L2700">
        <v>100</v>
      </c>
      <c r="M2700" t="s">
        <v>4604</v>
      </c>
      <c r="N2700" t="s">
        <v>582</v>
      </c>
      <c r="O2700" t="s">
        <v>583</v>
      </c>
      <c r="P2700" t="s">
        <v>584</v>
      </c>
      <c r="Q2700" t="s">
        <v>34</v>
      </c>
      <c r="R2700" t="s">
        <v>251</v>
      </c>
      <c r="S2700" t="s">
        <v>185</v>
      </c>
      <c r="T2700" t="s">
        <v>252</v>
      </c>
      <c r="U2700" t="s">
        <v>38</v>
      </c>
      <c r="V2700" t="s">
        <v>39</v>
      </c>
      <c r="W2700" t="s">
        <v>585</v>
      </c>
      <c r="X2700" t="s">
        <v>586</v>
      </c>
      <c r="Y2700" t="s">
        <v>65</v>
      </c>
    </row>
    <row r="2701" spans="1:25" x14ac:dyDescent="0.25">
      <c r="A2701">
        <v>10197</v>
      </c>
      <c r="B2701">
        <v>27</v>
      </c>
      <c r="C2701" t="s">
        <v>2565</v>
      </c>
      <c r="D2701">
        <v>10</v>
      </c>
      <c r="E2701" t="s">
        <v>4615</v>
      </c>
      <c r="F2701" t="s">
        <v>610</v>
      </c>
      <c r="G2701" t="s">
        <v>28</v>
      </c>
      <c r="H2701">
        <v>4</v>
      </c>
      <c r="I2701">
        <v>11</v>
      </c>
      <c r="J2701">
        <v>2003</v>
      </c>
      <c r="K2701" t="s">
        <v>2075</v>
      </c>
      <c r="L2701">
        <v>100</v>
      </c>
      <c r="M2701" t="s">
        <v>4604</v>
      </c>
      <c r="N2701" t="s">
        <v>611</v>
      </c>
      <c r="O2701" t="s">
        <v>612</v>
      </c>
      <c r="P2701" t="s">
        <v>613</v>
      </c>
      <c r="Q2701" t="s">
        <v>34</v>
      </c>
      <c r="R2701" t="s">
        <v>614</v>
      </c>
      <c r="S2701" t="s">
        <v>34</v>
      </c>
      <c r="T2701" t="s">
        <v>615</v>
      </c>
      <c r="U2701" t="s">
        <v>273</v>
      </c>
      <c r="V2701" t="s">
        <v>52</v>
      </c>
      <c r="W2701" t="s">
        <v>616</v>
      </c>
      <c r="X2701" t="s">
        <v>617</v>
      </c>
      <c r="Y2701" t="s">
        <v>42</v>
      </c>
    </row>
    <row r="2702" spans="1:25" x14ac:dyDescent="0.25">
      <c r="A2702">
        <v>10208</v>
      </c>
      <c r="B2702">
        <v>37</v>
      </c>
      <c r="C2702" t="s">
        <v>77</v>
      </c>
      <c r="D2702">
        <v>4</v>
      </c>
      <c r="E2702" t="s">
        <v>4616</v>
      </c>
      <c r="F2702" t="s">
        <v>900</v>
      </c>
      <c r="G2702" t="s">
        <v>28</v>
      </c>
      <c r="H2702">
        <v>1</v>
      </c>
      <c r="I2702">
        <v>1</v>
      </c>
      <c r="J2702">
        <v>2004</v>
      </c>
      <c r="K2702" t="s">
        <v>2075</v>
      </c>
      <c r="L2702">
        <v>100</v>
      </c>
      <c r="M2702" t="s">
        <v>4604</v>
      </c>
      <c r="N2702" t="s">
        <v>338</v>
      </c>
      <c r="O2702" t="s">
        <v>339</v>
      </c>
      <c r="P2702" t="s">
        <v>340</v>
      </c>
      <c r="Q2702" t="s">
        <v>34</v>
      </c>
      <c r="R2702" t="s">
        <v>341</v>
      </c>
      <c r="S2702" t="s">
        <v>34</v>
      </c>
      <c r="T2702" t="s">
        <v>342</v>
      </c>
      <c r="U2702" t="s">
        <v>51</v>
      </c>
      <c r="V2702" t="s">
        <v>52</v>
      </c>
      <c r="W2702" t="s">
        <v>343</v>
      </c>
      <c r="X2702" t="s">
        <v>344</v>
      </c>
      <c r="Y2702" t="s">
        <v>65</v>
      </c>
    </row>
    <row r="2703" spans="1:25" x14ac:dyDescent="0.25">
      <c r="A2703">
        <v>10222</v>
      </c>
      <c r="B2703">
        <v>38</v>
      </c>
      <c r="C2703" t="s">
        <v>77</v>
      </c>
      <c r="D2703">
        <v>16</v>
      </c>
      <c r="E2703" t="s">
        <v>4617</v>
      </c>
      <c r="F2703" t="s">
        <v>626</v>
      </c>
      <c r="G2703" t="s">
        <v>28</v>
      </c>
      <c r="H2703">
        <v>1</v>
      </c>
      <c r="I2703">
        <v>2</v>
      </c>
      <c r="J2703">
        <v>2004</v>
      </c>
      <c r="K2703" t="s">
        <v>2075</v>
      </c>
      <c r="L2703">
        <v>100</v>
      </c>
      <c r="M2703" t="s">
        <v>4604</v>
      </c>
      <c r="N2703" t="s">
        <v>627</v>
      </c>
      <c r="O2703" t="s">
        <v>628</v>
      </c>
      <c r="P2703" t="s">
        <v>629</v>
      </c>
      <c r="Q2703" t="s">
        <v>34</v>
      </c>
      <c r="R2703" t="s">
        <v>630</v>
      </c>
      <c r="S2703" t="s">
        <v>73</v>
      </c>
      <c r="T2703" t="s">
        <v>631</v>
      </c>
      <c r="U2703" t="s">
        <v>38</v>
      </c>
      <c r="V2703" t="s">
        <v>39</v>
      </c>
      <c r="W2703" t="s">
        <v>362</v>
      </c>
      <c r="X2703" t="s">
        <v>422</v>
      </c>
      <c r="Y2703" t="s">
        <v>65</v>
      </c>
    </row>
    <row r="2704" spans="1:25" x14ac:dyDescent="0.25">
      <c r="A2704">
        <v>10232</v>
      </c>
      <c r="B2704">
        <v>48</v>
      </c>
      <c r="C2704" t="s">
        <v>4618</v>
      </c>
      <c r="D2704">
        <v>1</v>
      </c>
      <c r="E2704" t="s">
        <v>4619</v>
      </c>
      <c r="F2704" t="s">
        <v>2174</v>
      </c>
      <c r="G2704" t="s">
        <v>28</v>
      </c>
      <c r="H2704">
        <v>1</v>
      </c>
      <c r="I2704">
        <v>3</v>
      </c>
      <c r="J2704">
        <v>2004</v>
      </c>
      <c r="K2704" t="s">
        <v>2075</v>
      </c>
      <c r="L2704">
        <v>100</v>
      </c>
      <c r="M2704" t="s">
        <v>4604</v>
      </c>
      <c r="N2704" t="s">
        <v>666</v>
      </c>
      <c r="O2704" t="s">
        <v>667</v>
      </c>
      <c r="P2704" t="s">
        <v>668</v>
      </c>
      <c r="Q2704" t="s">
        <v>34</v>
      </c>
      <c r="R2704" t="s">
        <v>669</v>
      </c>
      <c r="S2704" t="s">
        <v>670</v>
      </c>
      <c r="T2704" t="s">
        <v>671</v>
      </c>
      <c r="U2704" t="s">
        <v>262</v>
      </c>
      <c r="V2704" t="s">
        <v>52</v>
      </c>
      <c r="W2704" t="s">
        <v>672</v>
      </c>
      <c r="X2704" t="s">
        <v>673</v>
      </c>
      <c r="Y2704" t="s">
        <v>65</v>
      </c>
    </row>
    <row r="2705" spans="1:25" x14ac:dyDescent="0.25">
      <c r="A2705">
        <v>10248</v>
      </c>
      <c r="B2705">
        <v>30</v>
      </c>
      <c r="C2705" t="s">
        <v>77</v>
      </c>
      <c r="D2705">
        <v>7</v>
      </c>
      <c r="E2705" t="s">
        <v>4620</v>
      </c>
      <c r="F2705" t="s">
        <v>633</v>
      </c>
      <c r="G2705" t="s">
        <v>591</v>
      </c>
      <c r="H2705">
        <v>2</v>
      </c>
      <c r="I2705">
        <v>5</v>
      </c>
      <c r="J2705">
        <v>2004</v>
      </c>
      <c r="K2705" t="s">
        <v>2075</v>
      </c>
      <c r="L2705">
        <v>100</v>
      </c>
      <c r="M2705" t="s">
        <v>4604</v>
      </c>
      <c r="N2705" t="s">
        <v>31</v>
      </c>
      <c r="O2705" t="s">
        <v>32</v>
      </c>
      <c r="P2705" t="s">
        <v>33</v>
      </c>
      <c r="Q2705" t="s">
        <v>34</v>
      </c>
      <c r="R2705" t="s">
        <v>35</v>
      </c>
      <c r="S2705" t="s">
        <v>36</v>
      </c>
      <c r="T2705" t="s">
        <v>37</v>
      </c>
      <c r="U2705" t="s">
        <v>38</v>
      </c>
      <c r="V2705" t="s">
        <v>39</v>
      </c>
      <c r="W2705" t="s">
        <v>40</v>
      </c>
      <c r="X2705" t="s">
        <v>41</v>
      </c>
      <c r="Y2705" t="s">
        <v>65</v>
      </c>
    </row>
    <row r="2706" spans="1:25" x14ac:dyDescent="0.25">
      <c r="A2706">
        <v>10261</v>
      </c>
      <c r="B2706">
        <v>25</v>
      </c>
      <c r="C2706" t="s">
        <v>4610</v>
      </c>
      <c r="D2706">
        <v>5</v>
      </c>
      <c r="E2706" t="s">
        <v>4621</v>
      </c>
      <c r="F2706" t="s">
        <v>635</v>
      </c>
      <c r="G2706" t="s">
        <v>28</v>
      </c>
      <c r="H2706">
        <v>2</v>
      </c>
      <c r="I2706">
        <v>6</v>
      </c>
      <c r="J2706">
        <v>2004</v>
      </c>
      <c r="K2706" t="s">
        <v>2075</v>
      </c>
      <c r="L2706">
        <v>100</v>
      </c>
      <c r="M2706" t="s">
        <v>4604</v>
      </c>
      <c r="N2706" t="s">
        <v>458</v>
      </c>
      <c r="O2706" t="s">
        <v>459</v>
      </c>
      <c r="P2706" t="s">
        <v>460</v>
      </c>
      <c r="Q2706" t="s">
        <v>34</v>
      </c>
      <c r="R2706" t="s">
        <v>461</v>
      </c>
      <c r="S2706" t="s">
        <v>462</v>
      </c>
      <c r="T2706" t="s">
        <v>463</v>
      </c>
      <c r="U2706" t="s">
        <v>353</v>
      </c>
      <c r="V2706" t="s">
        <v>39</v>
      </c>
      <c r="W2706" t="s">
        <v>464</v>
      </c>
      <c r="X2706" t="s">
        <v>465</v>
      </c>
      <c r="Y2706" t="s">
        <v>42</v>
      </c>
    </row>
    <row r="2707" spans="1:25" x14ac:dyDescent="0.25">
      <c r="A2707">
        <v>10273</v>
      </c>
      <c r="B2707">
        <v>40</v>
      </c>
      <c r="C2707" t="s">
        <v>4622</v>
      </c>
      <c r="D2707">
        <v>8</v>
      </c>
      <c r="E2707" t="s">
        <v>4623</v>
      </c>
      <c r="F2707" t="s">
        <v>637</v>
      </c>
      <c r="G2707" t="s">
        <v>28</v>
      </c>
      <c r="H2707">
        <v>3</v>
      </c>
      <c r="I2707">
        <v>7</v>
      </c>
      <c r="J2707">
        <v>2004</v>
      </c>
      <c r="K2707" t="s">
        <v>2075</v>
      </c>
      <c r="L2707">
        <v>100</v>
      </c>
      <c r="M2707" t="s">
        <v>4604</v>
      </c>
      <c r="N2707" t="s">
        <v>638</v>
      </c>
      <c r="O2707" t="s">
        <v>639</v>
      </c>
      <c r="P2707" t="s">
        <v>640</v>
      </c>
      <c r="Q2707" t="s">
        <v>34</v>
      </c>
      <c r="R2707" t="s">
        <v>641</v>
      </c>
      <c r="S2707" t="s">
        <v>34</v>
      </c>
      <c r="T2707" t="s">
        <v>642</v>
      </c>
      <c r="U2707" t="s">
        <v>643</v>
      </c>
      <c r="V2707" t="s">
        <v>52</v>
      </c>
      <c r="W2707" t="s">
        <v>644</v>
      </c>
      <c r="X2707" t="s">
        <v>645</v>
      </c>
      <c r="Y2707" t="s">
        <v>65</v>
      </c>
    </row>
    <row r="2708" spans="1:25" x14ac:dyDescent="0.25">
      <c r="A2708">
        <v>10283</v>
      </c>
      <c r="B2708">
        <v>22</v>
      </c>
      <c r="C2708" t="s">
        <v>4610</v>
      </c>
      <c r="D2708">
        <v>10</v>
      </c>
      <c r="E2708" t="s">
        <v>4624</v>
      </c>
      <c r="F2708" t="s">
        <v>647</v>
      </c>
      <c r="G2708" t="s">
        <v>28</v>
      </c>
      <c r="H2708">
        <v>3</v>
      </c>
      <c r="I2708">
        <v>8</v>
      </c>
      <c r="J2708">
        <v>2004</v>
      </c>
      <c r="K2708" t="s">
        <v>2075</v>
      </c>
      <c r="L2708">
        <v>100</v>
      </c>
      <c r="M2708" t="s">
        <v>4604</v>
      </c>
      <c r="N2708" t="s">
        <v>648</v>
      </c>
      <c r="O2708" t="s">
        <v>649</v>
      </c>
      <c r="P2708" t="s">
        <v>650</v>
      </c>
      <c r="Q2708" t="s">
        <v>34</v>
      </c>
      <c r="R2708" t="s">
        <v>651</v>
      </c>
      <c r="S2708" t="s">
        <v>351</v>
      </c>
      <c r="T2708" t="s">
        <v>652</v>
      </c>
      <c r="U2708" t="s">
        <v>353</v>
      </c>
      <c r="V2708" t="s">
        <v>39</v>
      </c>
      <c r="W2708" t="s">
        <v>653</v>
      </c>
      <c r="X2708" t="s">
        <v>264</v>
      </c>
      <c r="Y2708" t="s">
        <v>42</v>
      </c>
    </row>
    <row r="2709" spans="1:25" x14ac:dyDescent="0.25">
      <c r="A2709">
        <v>10295</v>
      </c>
      <c r="B2709">
        <v>34</v>
      </c>
      <c r="C2709" t="s">
        <v>77</v>
      </c>
      <c r="D2709">
        <v>5</v>
      </c>
      <c r="E2709" t="s">
        <v>4625</v>
      </c>
      <c r="F2709" t="s">
        <v>655</v>
      </c>
      <c r="G2709" t="s">
        <v>28</v>
      </c>
      <c r="H2709">
        <v>3</v>
      </c>
      <c r="I2709">
        <v>9</v>
      </c>
      <c r="J2709">
        <v>2004</v>
      </c>
      <c r="K2709" t="s">
        <v>2075</v>
      </c>
      <c r="L2709">
        <v>100</v>
      </c>
      <c r="M2709" t="s">
        <v>4604</v>
      </c>
      <c r="N2709" t="s">
        <v>656</v>
      </c>
      <c r="O2709" t="s">
        <v>657</v>
      </c>
      <c r="P2709" t="s">
        <v>658</v>
      </c>
      <c r="Q2709" t="s">
        <v>34</v>
      </c>
      <c r="R2709" t="s">
        <v>659</v>
      </c>
      <c r="S2709" t="s">
        <v>185</v>
      </c>
      <c r="T2709" t="s">
        <v>660</v>
      </c>
      <c r="U2709" t="s">
        <v>38</v>
      </c>
      <c r="V2709" t="s">
        <v>39</v>
      </c>
      <c r="W2709" t="s">
        <v>661</v>
      </c>
      <c r="X2709" t="s">
        <v>94</v>
      </c>
      <c r="Y2709" t="s">
        <v>65</v>
      </c>
    </row>
    <row r="2710" spans="1:25" x14ac:dyDescent="0.25">
      <c r="A2710">
        <v>10306</v>
      </c>
      <c r="B2710">
        <v>32</v>
      </c>
      <c r="C2710" t="s">
        <v>4626</v>
      </c>
      <c r="D2710">
        <v>4</v>
      </c>
      <c r="E2710" t="s">
        <v>4627</v>
      </c>
      <c r="F2710" t="s">
        <v>663</v>
      </c>
      <c r="G2710" t="s">
        <v>28</v>
      </c>
      <c r="H2710">
        <v>4</v>
      </c>
      <c r="I2710">
        <v>10</v>
      </c>
      <c r="J2710">
        <v>2004</v>
      </c>
      <c r="K2710" t="s">
        <v>2075</v>
      </c>
      <c r="L2710">
        <v>100</v>
      </c>
      <c r="M2710" t="s">
        <v>4604</v>
      </c>
      <c r="N2710" t="s">
        <v>927</v>
      </c>
      <c r="O2710" t="s">
        <v>928</v>
      </c>
      <c r="P2710" t="s">
        <v>929</v>
      </c>
      <c r="Q2710" t="s">
        <v>34</v>
      </c>
      <c r="R2710" t="s">
        <v>930</v>
      </c>
      <c r="S2710" t="s">
        <v>34</v>
      </c>
      <c r="T2710" t="s">
        <v>931</v>
      </c>
      <c r="U2710" t="s">
        <v>262</v>
      </c>
      <c r="V2710" t="s">
        <v>52</v>
      </c>
      <c r="W2710" t="s">
        <v>932</v>
      </c>
      <c r="X2710" t="s">
        <v>137</v>
      </c>
      <c r="Y2710" t="s">
        <v>42</v>
      </c>
    </row>
    <row r="2711" spans="1:25" x14ac:dyDescent="0.25">
      <c r="A2711">
        <v>10315</v>
      </c>
      <c r="B2711">
        <v>31</v>
      </c>
      <c r="C2711" t="s">
        <v>4622</v>
      </c>
      <c r="D2711">
        <v>3</v>
      </c>
      <c r="E2711" t="s">
        <v>4628</v>
      </c>
      <c r="F2711" t="s">
        <v>2592</v>
      </c>
      <c r="G2711" t="s">
        <v>28</v>
      </c>
      <c r="H2711">
        <v>4</v>
      </c>
      <c r="I2711">
        <v>10</v>
      </c>
      <c r="J2711">
        <v>2004</v>
      </c>
      <c r="K2711" t="s">
        <v>2075</v>
      </c>
      <c r="L2711">
        <v>100</v>
      </c>
      <c r="M2711" t="s">
        <v>4604</v>
      </c>
      <c r="N2711" t="s">
        <v>172</v>
      </c>
      <c r="O2711" t="s">
        <v>173</v>
      </c>
      <c r="P2711" t="s">
        <v>174</v>
      </c>
      <c r="Q2711" t="s">
        <v>34</v>
      </c>
      <c r="R2711" t="s">
        <v>175</v>
      </c>
      <c r="S2711" t="s">
        <v>34</v>
      </c>
      <c r="T2711" t="s">
        <v>176</v>
      </c>
      <c r="U2711" t="s">
        <v>51</v>
      </c>
      <c r="V2711" t="s">
        <v>52</v>
      </c>
      <c r="W2711" t="s">
        <v>177</v>
      </c>
      <c r="X2711" t="s">
        <v>178</v>
      </c>
      <c r="Y2711" t="s">
        <v>42</v>
      </c>
    </row>
    <row r="2712" spans="1:25" x14ac:dyDescent="0.25">
      <c r="A2712">
        <v>10327</v>
      </c>
      <c r="B2712">
        <v>43</v>
      </c>
      <c r="C2712" t="s">
        <v>4629</v>
      </c>
      <c r="D2712">
        <v>2</v>
      </c>
      <c r="E2712" t="s">
        <v>4630</v>
      </c>
      <c r="F2712" t="s">
        <v>1540</v>
      </c>
      <c r="G2712" t="s">
        <v>724</v>
      </c>
      <c r="H2712">
        <v>4</v>
      </c>
      <c r="I2712">
        <v>11</v>
      </c>
      <c r="J2712">
        <v>2004</v>
      </c>
      <c r="K2712" t="s">
        <v>2075</v>
      </c>
      <c r="L2712">
        <v>100</v>
      </c>
      <c r="M2712" t="s">
        <v>4604</v>
      </c>
      <c r="N2712" t="s">
        <v>562</v>
      </c>
      <c r="O2712" t="s">
        <v>563</v>
      </c>
      <c r="P2712" t="s">
        <v>564</v>
      </c>
      <c r="Q2712" t="s">
        <v>34</v>
      </c>
      <c r="R2712" t="s">
        <v>565</v>
      </c>
      <c r="S2712" t="s">
        <v>34</v>
      </c>
      <c r="T2712" t="s">
        <v>566</v>
      </c>
      <c r="U2712" t="s">
        <v>567</v>
      </c>
      <c r="V2712" t="s">
        <v>52</v>
      </c>
      <c r="W2712" t="s">
        <v>568</v>
      </c>
      <c r="X2712" t="s">
        <v>569</v>
      </c>
      <c r="Y2712" t="s">
        <v>65</v>
      </c>
    </row>
    <row r="2713" spans="1:25" x14ac:dyDescent="0.25">
      <c r="A2713">
        <v>10337</v>
      </c>
      <c r="B2713">
        <v>31</v>
      </c>
      <c r="C2713" t="s">
        <v>1126</v>
      </c>
      <c r="D2713">
        <v>1</v>
      </c>
      <c r="E2713" t="s">
        <v>4631</v>
      </c>
      <c r="F2713" t="s">
        <v>679</v>
      </c>
      <c r="G2713" t="s">
        <v>28</v>
      </c>
      <c r="H2713">
        <v>4</v>
      </c>
      <c r="I2713">
        <v>11</v>
      </c>
      <c r="J2713">
        <v>2004</v>
      </c>
      <c r="K2713" t="s">
        <v>2075</v>
      </c>
      <c r="L2713">
        <v>100</v>
      </c>
      <c r="M2713" t="s">
        <v>4604</v>
      </c>
      <c r="N2713" t="s">
        <v>312</v>
      </c>
      <c r="O2713" t="s">
        <v>313</v>
      </c>
      <c r="P2713" t="s">
        <v>314</v>
      </c>
      <c r="Q2713" t="s">
        <v>315</v>
      </c>
      <c r="R2713" t="s">
        <v>35</v>
      </c>
      <c r="S2713" t="s">
        <v>36</v>
      </c>
      <c r="T2713" t="s">
        <v>37</v>
      </c>
      <c r="U2713" t="s">
        <v>38</v>
      </c>
      <c r="V2713" t="s">
        <v>39</v>
      </c>
      <c r="W2713" t="s">
        <v>187</v>
      </c>
      <c r="X2713" t="s">
        <v>316</v>
      </c>
      <c r="Y2713" t="s">
        <v>42</v>
      </c>
    </row>
    <row r="2714" spans="1:25" x14ac:dyDescent="0.25">
      <c r="A2714">
        <v>10350</v>
      </c>
      <c r="B2714">
        <v>31</v>
      </c>
      <c r="C2714" t="s">
        <v>4315</v>
      </c>
      <c r="D2714">
        <v>13</v>
      </c>
      <c r="E2714" t="s">
        <v>4632</v>
      </c>
      <c r="F2714" t="s">
        <v>682</v>
      </c>
      <c r="G2714" t="s">
        <v>28</v>
      </c>
      <c r="H2714">
        <v>4</v>
      </c>
      <c r="I2714">
        <v>12</v>
      </c>
      <c r="J2714">
        <v>2004</v>
      </c>
      <c r="K2714" t="s">
        <v>2075</v>
      </c>
      <c r="L2714">
        <v>100</v>
      </c>
      <c r="M2714" t="s">
        <v>4604</v>
      </c>
      <c r="N2714" t="s">
        <v>268</v>
      </c>
      <c r="O2714" t="s">
        <v>269</v>
      </c>
      <c r="P2714" t="s">
        <v>270</v>
      </c>
      <c r="Q2714" t="s">
        <v>34</v>
      </c>
      <c r="R2714" t="s">
        <v>271</v>
      </c>
      <c r="S2714" t="s">
        <v>34</v>
      </c>
      <c r="T2714" t="s">
        <v>272</v>
      </c>
      <c r="U2714" t="s">
        <v>273</v>
      </c>
      <c r="V2714" t="s">
        <v>52</v>
      </c>
      <c r="W2714" t="s">
        <v>274</v>
      </c>
      <c r="X2714" t="s">
        <v>275</v>
      </c>
      <c r="Y2714" t="s">
        <v>42</v>
      </c>
    </row>
    <row r="2715" spans="1:25" x14ac:dyDescent="0.25">
      <c r="A2715">
        <v>10373</v>
      </c>
      <c r="B2715">
        <v>34</v>
      </c>
      <c r="C2715" t="s">
        <v>472</v>
      </c>
      <c r="D2715">
        <v>2</v>
      </c>
      <c r="E2715" t="s">
        <v>4633</v>
      </c>
      <c r="F2715" t="s">
        <v>687</v>
      </c>
      <c r="G2715" t="s">
        <v>28</v>
      </c>
      <c r="H2715">
        <v>1</v>
      </c>
      <c r="I2715">
        <v>1</v>
      </c>
      <c r="J2715">
        <v>2005</v>
      </c>
      <c r="K2715" t="s">
        <v>2075</v>
      </c>
      <c r="L2715">
        <v>100</v>
      </c>
      <c r="M2715" t="s">
        <v>4604</v>
      </c>
      <c r="N2715" t="s">
        <v>688</v>
      </c>
      <c r="O2715" t="s">
        <v>689</v>
      </c>
      <c r="P2715" t="s">
        <v>690</v>
      </c>
      <c r="Q2715" t="s">
        <v>34</v>
      </c>
      <c r="R2715" t="s">
        <v>691</v>
      </c>
      <c r="S2715" t="s">
        <v>34</v>
      </c>
      <c r="T2715" t="s">
        <v>692</v>
      </c>
      <c r="U2715" t="s">
        <v>196</v>
      </c>
      <c r="V2715" t="s">
        <v>52</v>
      </c>
      <c r="W2715" t="s">
        <v>693</v>
      </c>
      <c r="X2715" t="s">
        <v>694</v>
      </c>
      <c r="Y2715" t="s">
        <v>65</v>
      </c>
    </row>
    <row r="2716" spans="1:25" x14ac:dyDescent="0.25">
      <c r="A2716">
        <v>10386</v>
      </c>
      <c r="B2716">
        <v>45</v>
      </c>
      <c r="C2716" t="s">
        <v>4634</v>
      </c>
      <c r="D2716">
        <v>2</v>
      </c>
      <c r="E2716" t="s">
        <v>4635</v>
      </c>
      <c r="F2716" t="s">
        <v>1557</v>
      </c>
      <c r="G2716" t="s">
        <v>724</v>
      </c>
      <c r="H2716">
        <v>1</v>
      </c>
      <c r="I2716">
        <v>3</v>
      </c>
      <c r="J2716">
        <v>2005</v>
      </c>
      <c r="K2716" t="s">
        <v>2075</v>
      </c>
      <c r="L2716">
        <v>100</v>
      </c>
      <c r="M2716" t="s">
        <v>4604</v>
      </c>
      <c r="N2716" t="s">
        <v>268</v>
      </c>
      <c r="O2716" t="s">
        <v>269</v>
      </c>
      <c r="P2716" t="s">
        <v>270</v>
      </c>
      <c r="Q2716" t="s">
        <v>34</v>
      </c>
      <c r="R2716" t="s">
        <v>271</v>
      </c>
      <c r="S2716" t="s">
        <v>34</v>
      </c>
      <c r="T2716" t="s">
        <v>272</v>
      </c>
      <c r="U2716" t="s">
        <v>273</v>
      </c>
      <c r="V2716" t="s">
        <v>52</v>
      </c>
      <c r="W2716" t="s">
        <v>274</v>
      </c>
      <c r="X2716" t="s">
        <v>275</v>
      </c>
      <c r="Y2716" t="s">
        <v>65</v>
      </c>
    </row>
    <row r="2717" spans="1:25" x14ac:dyDescent="0.25">
      <c r="A2717">
        <v>10397</v>
      </c>
      <c r="B2717">
        <v>48</v>
      </c>
      <c r="C2717" t="s">
        <v>77</v>
      </c>
      <c r="D2717">
        <v>3</v>
      </c>
      <c r="E2717" t="s">
        <v>4636</v>
      </c>
      <c r="F2717" t="s">
        <v>4391</v>
      </c>
      <c r="G2717" t="s">
        <v>28</v>
      </c>
      <c r="H2717">
        <v>1</v>
      </c>
      <c r="I2717">
        <v>3</v>
      </c>
      <c r="J2717">
        <v>2005</v>
      </c>
      <c r="K2717" t="s">
        <v>2075</v>
      </c>
      <c r="L2717">
        <v>100</v>
      </c>
      <c r="M2717" t="s">
        <v>4604</v>
      </c>
      <c r="N2717" t="s">
        <v>594</v>
      </c>
      <c r="O2717" t="s">
        <v>595</v>
      </c>
      <c r="P2717" t="s">
        <v>596</v>
      </c>
      <c r="Q2717" t="s">
        <v>34</v>
      </c>
      <c r="R2717" t="s">
        <v>597</v>
      </c>
      <c r="S2717" t="s">
        <v>34</v>
      </c>
      <c r="T2717" t="s">
        <v>598</v>
      </c>
      <c r="U2717" t="s">
        <v>51</v>
      </c>
      <c r="V2717" t="s">
        <v>52</v>
      </c>
      <c r="W2717" t="s">
        <v>599</v>
      </c>
      <c r="X2717" t="s">
        <v>600</v>
      </c>
      <c r="Y2717" t="s">
        <v>65</v>
      </c>
    </row>
    <row r="2718" spans="1:25" x14ac:dyDescent="0.25">
      <c r="A2718">
        <v>10414</v>
      </c>
      <c r="B2718">
        <v>28</v>
      </c>
      <c r="C2718" t="s">
        <v>77</v>
      </c>
      <c r="D2718">
        <v>7</v>
      </c>
      <c r="E2718" t="s">
        <v>4637</v>
      </c>
      <c r="F2718" t="s">
        <v>707</v>
      </c>
      <c r="G2718" t="s">
        <v>708</v>
      </c>
      <c r="H2718">
        <v>2</v>
      </c>
      <c r="I2718">
        <v>5</v>
      </c>
      <c r="J2718">
        <v>2005</v>
      </c>
      <c r="K2718" t="s">
        <v>2075</v>
      </c>
      <c r="L2718">
        <v>100</v>
      </c>
      <c r="M2718" t="s">
        <v>4604</v>
      </c>
      <c r="N2718" t="s">
        <v>656</v>
      </c>
      <c r="O2718" t="s">
        <v>657</v>
      </c>
      <c r="P2718" t="s">
        <v>658</v>
      </c>
      <c r="Q2718" t="s">
        <v>34</v>
      </c>
      <c r="R2718" t="s">
        <v>659</v>
      </c>
      <c r="S2718" t="s">
        <v>185</v>
      </c>
      <c r="T2718" t="s">
        <v>660</v>
      </c>
      <c r="U2718" t="s">
        <v>38</v>
      </c>
      <c r="V2718" t="s">
        <v>39</v>
      </c>
      <c r="W2718" t="s">
        <v>661</v>
      </c>
      <c r="X2718" t="s">
        <v>94</v>
      </c>
      <c r="Y2718" t="s">
        <v>65</v>
      </c>
    </row>
    <row r="2719" spans="1:25" x14ac:dyDescent="0.25">
      <c r="A2719">
        <v>10105</v>
      </c>
      <c r="B2719">
        <v>22</v>
      </c>
      <c r="C2719" t="s">
        <v>77</v>
      </c>
      <c r="D2719">
        <v>7</v>
      </c>
      <c r="E2719" t="s">
        <v>4638</v>
      </c>
      <c r="F2719" t="s">
        <v>560</v>
      </c>
      <c r="G2719" t="s">
        <v>28</v>
      </c>
      <c r="H2719">
        <v>1</v>
      </c>
      <c r="I2719">
        <v>2</v>
      </c>
      <c r="J2719">
        <v>2003</v>
      </c>
      <c r="K2719" t="s">
        <v>2075</v>
      </c>
      <c r="L2719">
        <v>99</v>
      </c>
      <c r="M2719" t="s">
        <v>4639</v>
      </c>
      <c r="N2719" t="s">
        <v>562</v>
      </c>
      <c r="O2719" t="s">
        <v>563</v>
      </c>
      <c r="P2719" t="s">
        <v>564</v>
      </c>
      <c r="Q2719" t="s">
        <v>34</v>
      </c>
      <c r="R2719" t="s">
        <v>565</v>
      </c>
      <c r="S2719" t="s">
        <v>34</v>
      </c>
      <c r="T2719" t="s">
        <v>566</v>
      </c>
      <c r="U2719" t="s">
        <v>567</v>
      </c>
      <c r="V2719" t="s">
        <v>52</v>
      </c>
      <c r="W2719" t="s">
        <v>568</v>
      </c>
      <c r="X2719" t="s">
        <v>569</v>
      </c>
      <c r="Y2719" t="s">
        <v>42</v>
      </c>
    </row>
    <row r="2720" spans="1:25" x14ac:dyDescent="0.25">
      <c r="A2720">
        <v>10117</v>
      </c>
      <c r="B2720">
        <v>45</v>
      </c>
      <c r="C2720" t="s">
        <v>4640</v>
      </c>
      <c r="D2720">
        <v>1</v>
      </c>
      <c r="E2720" t="s">
        <v>4641</v>
      </c>
      <c r="F2720" t="s">
        <v>882</v>
      </c>
      <c r="G2720" t="s">
        <v>28</v>
      </c>
      <c r="H2720">
        <v>2</v>
      </c>
      <c r="I2720">
        <v>4</v>
      </c>
      <c r="J2720">
        <v>2003</v>
      </c>
      <c r="K2720" t="s">
        <v>2075</v>
      </c>
      <c r="L2720">
        <v>99</v>
      </c>
      <c r="M2720" t="s">
        <v>4639</v>
      </c>
      <c r="N2720" t="s">
        <v>302</v>
      </c>
      <c r="O2720" t="s">
        <v>303</v>
      </c>
      <c r="P2720" t="s">
        <v>304</v>
      </c>
      <c r="Q2720" t="s">
        <v>34</v>
      </c>
      <c r="R2720" t="s">
        <v>305</v>
      </c>
      <c r="S2720" t="s">
        <v>34</v>
      </c>
      <c r="T2720" t="s">
        <v>306</v>
      </c>
      <c r="U2720" t="s">
        <v>305</v>
      </c>
      <c r="V2720" t="s">
        <v>307</v>
      </c>
      <c r="W2720" t="s">
        <v>308</v>
      </c>
      <c r="X2720" t="s">
        <v>309</v>
      </c>
      <c r="Y2720" t="s">
        <v>65</v>
      </c>
    </row>
    <row r="2721" spans="1:25" x14ac:dyDescent="0.25">
      <c r="A2721">
        <v>10129</v>
      </c>
      <c r="B2721">
        <v>30</v>
      </c>
      <c r="C2721" t="s">
        <v>4642</v>
      </c>
      <c r="D2721">
        <v>7</v>
      </c>
      <c r="E2721" t="s">
        <v>4643</v>
      </c>
      <c r="F2721" t="s">
        <v>573</v>
      </c>
      <c r="G2721" t="s">
        <v>28</v>
      </c>
      <c r="H2721">
        <v>2</v>
      </c>
      <c r="I2721">
        <v>6</v>
      </c>
      <c r="J2721">
        <v>2003</v>
      </c>
      <c r="K2721" t="s">
        <v>2075</v>
      </c>
      <c r="L2721">
        <v>99</v>
      </c>
      <c r="M2721" t="s">
        <v>4639</v>
      </c>
      <c r="N2721" t="s">
        <v>574</v>
      </c>
      <c r="O2721" t="s">
        <v>575</v>
      </c>
      <c r="P2721" t="s">
        <v>576</v>
      </c>
      <c r="Q2721" t="s">
        <v>34</v>
      </c>
      <c r="R2721" t="s">
        <v>577</v>
      </c>
      <c r="S2721" t="s">
        <v>34</v>
      </c>
      <c r="T2721" t="s">
        <v>578</v>
      </c>
      <c r="U2721" t="s">
        <v>262</v>
      </c>
      <c r="V2721" t="s">
        <v>52</v>
      </c>
      <c r="W2721" t="s">
        <v>84</v>
      </c>
      <c r="X2721" t="s">
        <v>579</v>
      </c>
      <c r="Y2721" t="s">
        <v>42</v>
      </c>
    </row>
    <row r="2722" spans="1:25" x14ac:dyDescent="0.25">
      <c r="A2722">
        <v>10142</v>
      </c>
      <c r="B2722">
        <v>38</v>
      </c>
      <c r="C2722" t="s">
        <v>4642</v>
      </c>
      <c r="D2722">
        <v>4</v>
      </c>
      <c r="E2722" t="s">
        <v>4644</v>
      </c>
      <c r="F2722" t="s">
        <v>891</v>
      </c>
      <c r="G2722" t="s">
        <v>28</v>
      </c>
      <c r="H2722">
        <v>3</v>
      </c>
      <c r="I2722">
        <v>8</v>
      </c>
      <c r="J2722">
        <v>2003</v>
      </c>
      <c r="K2722" t="s">
        <v>2075</v>
      </c>
      <c r="L2722">
        <v>99</v>
      </c>
      <c r="M2722" t="s">
        <v>4639</v>
      </c>
      <c r="N2722" t="s">
        <v>417</v>
      </c>
      <c r="O2722" t="s">
        <v>418</v>
      </c>
      <c r="P2722" t="s">
        <v>419</v>
      </c>
      <c r="Q2722" t="s">
        <v>34</v>
      </c>
      <c r="R2722" t="s">
        <v>420</v>
      </c>
      <c r="S2722" t="s">
        <v>73</v>
      </c>
      <c r="T2722" t="s">
        <v>167</v>
      </c>
      <c r="U2722" t="s">
        <v>38</v>
      </c>
      <c r="V2722" t="s">
        <v>39</v>
      </c>
      <c r="W2722" t="s">
        <v>421</v>
      </c>
      <c r="X2722" t="s">
        <v>422</v>
      </c>
      <c r="Y2722" t="s">
        <v>65</v>
      </c>
    </row>
    <row r="2723" spans="1:25" x14ac:dyDescent="0.25">
      <c r="A2723">
        <v>10153</v>
      </c>
      <c r="B2723">
        <v>20</v>
      </c>
      <c r="C2723" t="s">
        <v>77</v>
      </c>
      <c r="D2723">
        <v>3</v>
      </c>
      <c r="E2723" t="s">
        <v>4645</v>
      </c>
      <c r="F2723" t="s">
        <v>893</v>
      </c>
      <c r="G2723" t="s">
        <v>28</v>
      </c>
      <c r="H2723">
        <v>3</v>
      </c>
      <c r="I2723">
        <v>9</v>
      </c>
      <c r="J2723">
        <v>2003</v>
      </c>
      <c r="K2723" t="s">
        <v>2075</v>
      </c>
      <c r="L2723">
        <v>99</v>
      </c>
      <c r="M2723" t="s">
        <v>4639</v>
      </c>
      <c r="N2723" t="s">
        <v>268</v>
      </c>
      <c r="O2723" t="s">
        <v>269</v>
      </c>
      <c r="P2723" t="s">
        <v>270</v>
      </c>
      <c r="Q2723" t="s">
        <v>34</v>
      </c>
      <c r="R2723" t="s">
        <v>271</v>
      </c>
      <c r="S2723" t="s">
        <v>34</v>
      </c>
      <c r="T2723" t="s">
        <v>272</v>
      </c>
      <c r="U2723" t="s">
        <v>273</v>
      </c>
      <c r="V2723" t="s">
        <v>52</v>
      </c>
      <c r="W2723" t="s">
        <v>274</v>
      </c>
      <c r="X2723" t="s">
        <v>275</v>
      </c>
      <c r="Y2723" t="s">
        <v>42</v>
      </c>
    </row>
    <row r="2724" spans="1:25" x14ac:dyDescent="0.25">
      <c r="A2724">
        <v>10167</v>
      </c>
      <c r="B2724">
        <v>28</v>
      </c>
      <c r="C2724" t="s">
        <v>77</v>
      </c>
      <c r="D2724">
        <v>14</v>
      </c>
      <c r="E2724" t="s">
        <v>431</v>
      </c>
      <c r="F2724" t="s">
        <v>590</v>
      </c>
      <c r="G2724" t="s">
        <v>591</v>
      </c>
      <c r="H2724">
        <v>4</v>
      </c>
      <c r="I2724">
        <v>10</v>
      </c>
      <c r="J2724">
        <v>2003</v>
      </c>
      <c r="K2724" t="s">
        <v>2075</v>
      </c>
      <c r="L2724">
        <v>99</v>
      </c>
      <c r="M2724" t="s">
        <v>4639</v>
      </c>
      <c r="N2724" t="s">
        <v>401</v>
      </c>
      <c r="O2724" t="s">
        <v>402</v>
      </c>
      <c r="P2724" t="s">
        <v>403</v>
      </c>
      <c r="Q2724" t="s">
        <v>34</v>
      </c>
      <c r="R2724" t="s">
        <v>404</v>
      </c>
      <c r="S2724" t="s">
        <v>34</v>
      </c>
      <c r="T2724" t="s">
        <v>405</v>
      </c>
      <c r="U2724" t="s">
        <v>287</v>
      </c>
      <c r="V2724" t="s">
        <v>52</v>
      </c>
      <c r="W2724" t="s">
        <v>406</v>
      </c>
      <c r="X2724" t="s">
        <v>316</v>
      </c>
      <c r="Y2724" t="s">
        <v>65</v>
      </c>
    </row>
    <row r="2725" spans="1:25" x14ac:dyDescent="0.25">
      <c r="A2725">
        <v>10177</v>
      </c>
      <c r="B2725">
        <v>24</v>
      </c>
      <c r="C2725" t="s">
        <v>77</v>
      </c>
      <c r="D2725">
        <v>5</v>
      </c>
      <c r="E2725" t="s">
        <v>4646</v>
      </c>
      <c r="F2725" t="s">
        <v>2167</v>
      </c>
      <c r="G2725" t="s">
        <v>28</v>
      </c>
      <c r="H2725">
        <v>4</v>
      </c>
      <c r="I2725">
        <v>11</v>
      </c>
      <c r="J2725">
        <v>2003</v>
      </c>
      <c r="K2725" t="s">
        <v>2075</v>
      </c>
      <c r="L2725">
        <v>99</v>
      </c>
      <c r="M2725" t="s">
        <v>4639</v>
      </c>
      <c r="N2725" t="s">
        <v>914</v>
      </c>
      <c r="O2725" t="s">
        <v>915</v>
      </c>
      <c r="P2725" t="s">
        <v>916</v>
      </c>
      <c r="Q2725" t="s">
        <v>34</v>
      </c>
      <c r="R2725" t="s">
        <v>271</v>
      </c>
      <c r="S2725" t="s">
        <v>34</v>
      </c>
      <c r="T2725" t="s">
        <v>295</v>
      </c>
      <c r="U2725" t="s">
        <v>273</v>
      </c>
      <c r="V2725" t="s">
        <v>52</v>
      </c>
      <c r="W2725" t="s">
        <v>917</v>
      </c>
      <c r="X2725" t="s">
        <v>918</v>
      </c>
      <c r="Y2725" t="s">
        <v>42</v>
      </c>
    </row>
    <row r="2726" spans="1:25" x14ac:dyDescent="0.25">
      <c r="A2726">
        <v>10185</v>
      </c>
      <c r="B2726">
        <v>22</v>
      </c>
      <c r="C2726" t="s">
        <v>4647</v>
      </c>
      <c r="D2726">
        <v>5</v>
      </c>
      <c r="E2726" t="s">
        <v>4648</v>
      </c>
      <c r="F2726" t="s">
        <v>602</v>
      </c>
      <c r="G2726" t="s">
        <v>28</v>
      </c>
      <c r="H2726">
        <v>4</v>
      </c>
      <c r="I2726">
        <v>11</v>
      </c>
      <c r="J2726">
        <v>2003</v>
      </c>
      <c r="K2726" t="s">
        <v>2075</v>
      </c>
      <c r="L2726">
        <v>99</v>
      </c>
      <c r="M2726" t="s">
        <v>4639</v>
      </c>
      <c r="N2726" t="s">
        <v>582</v>
      </c>
      <c r="O2726" t="s">
        <v>583</v>
      </c>
      <c r="P2726" t="s">
        <v>584</v>
      </c>
      <c r="Q2726" t="s">
        <v>34</v>
      </c>
      <c r="R2726" t="s">
        <v>251</v>
      </c>
      <c r="S2726" t="s">
        <v>185</v>
      </c>
      <c r="T2726" t="s">
        <v>252</v>
      </c>
      <c r="U2726" t="s">
        <v>38</v>
      </c>
      <c r="V2726" t="s">
        <v>39</v>
      </c>
      <c r="W2726" t="s">
        <v>585</v>
      </c>
      <c r="X2726" t="s">
        <v>586</v>
      </c>
      <c r="Y2726" t="s">
        <v>42</v>
      </c>
    </row>
    <row r="2727" spans="1:25" x14ac:dyDescent="0.25">
      <c r="A2727">
        <v>10197</v>
      </c>
      <c r="B2727">
        <v>35</v>
      </c>
      <c r="C2727" t="s">
        <v>4649</v>
      </c>
      <c r="D2727">
        <v>11</v>
      </c>
      <c r="E2727" t="s">
        <v>4650</v>
      </c>
      <c r="F2727" t="s">
        <v>610</v>
      </c>
      <c r="G2727" t="s">
        <v>28</v>
      </c>
      <c r="H2727">
        <v>4</v>
      </c>
      <c r="I2727">
        <v>11</v>
      </c>
      <c r="J2727">
        <v>2003</v>
      </c>
      <c r="K2727" t="s">
        <v>2075</v>
      </c>
      <c r="L2727">
        <v>99</v>
      </c>
      <c r="M2727" t="s">
        <v>4639</v>
      </c>
      <c r="N2727" t="s">
        <v>611</v>
      </c>
      <c r="O2727" t="s">
        <v>612</v>
      </c>
      <c r="P2727" t="s">
        <v>613</v>
      </c>
      <c r="Q2727" t="s">
        <v>34</v>
      </c>
      <c r="R2727" t="s">
        <v>614</v>
      </c>
      <c r="S2727" t="s">
        <v>34</v>
      </c>
      <c r="T2727" t="s">
        <v>615</v>
      </c>
      <c r="U2727" t="s">
        <v>273</v>
      </c>
      <c r="V2727" t="s">
        <v>52</v>
      </c>
      <c r="W2727" t="s">
        <v>616</v>
      </c>
      <c r="X2727" t="s">
        <v>617</v>
      </c>
      <c r="Y2727" t="s">
        <v>65</v>
      </c>
    </row>
    <row r="2728" spans="1:25" x14ac:dyDescent="0.25">
      <c r="A2728">
        <v>10208</v>
      </c>
      <c r="B2728">
        <v>33</v>
      </c>
      <c r="C2728" t="s">
        <v>4642</v>
      </c>
      <c r="D2728">
        <v>5</v>
      </c>
      <c r="E2728" t="s">
        <v>4651</v>
      </c>
      <c r="F2728" t="s">
        <v>900</v>
      </c>
      <c r="G2728" t="s">
        <v>28</v>
      </c>
      <c r="H2728">
        <v>1</v>
      </c>
      <c r="I2728">
        <v>1</v>
      </c>
      <c r="J2728">
        <v>2004</v>
      </c>
      <c r="K2728" t="s">
        <v>2075</v>
      </c>
      <c r="L2728">
        <v>99</v>
      </c>
      <c r="M2728" t="s">
        <v>4639</v>
      </c>
      <c r="N2728" t="s">
        <v>338</v>
      </c>
      <c r="O2728" t="s">
        <v>339</v>
      </c>
      <c r="P2728" t="s">
        <v>340</v>
      </c>
      <c r="Q2728" t="s">
        <v>34</v>
      </c>
      <c r="R2728" t="s">
        <v>341</v>
      </c>
      <c r="S2728" t="s">
        <v>34</v>
      </c>
      <c r="T2728" t="s">
        <v>342</v>
      </c>
      <c r="U2728" t="s">
        <v>51</v>
      </c>
      <c r="V2728" t="s">
        <v>52</v>
      </c>
      <c r="W2728" t="s">
        <v>343</v>
      </c>
      <c r="X2728" t="s">
        <v>344</v>
      </c>
      <c r="Y2728" t="s">
        <v>42</v>
      </c>
    </row>
    <row r="2729" spans="1:25" x14ac:dyDescent="0.25">
      <c r="A2729">
        <v>10222</v>
      </c>
      <c r="B2729">
        <v>31</v>
      </c>
      <c r="C2729" t="s">
        <v>4652</v>
      </c>
      <c r="D2729">
        <v>17</v>
      </c>
      <c r="E2729" t="s">
        <v>4653</v>
      </c>
      <c r="F2729" t="s">
        <v>626</v>
      </c>
      <c r="G2729" t="s">
        <v>28</v>
      </c>
      <c r="H2729">
        <v>1</v>
      </c>
      <c r="I2729">
        <v>2</v>
      </c>
      <c r="J2729">
        <v>2004</v>
      </c>
      <c r="K2729" t="s">
        <v>2075</v>
      </c>
      <c r="L2729">
        <v>99</v>
      </c>
      <c r="M2729" t="s">
        <v>4639</v>
      </c>
      <c r="N2729" t="s">
        <v>627</v>
      </c>
      <c r="O2729" t="s">
        <v>628</v>
      </c>
      <c r="P2729" t="s">
        <v>629</v>
      </c>
      <c r="Q2729" t="s">
        <v>34</v>
      </c>
      <c r="R2729" t="s">
        <v>630</v>
      </c>
      <c r="S2729" t="s">
        <v>73</v>
      </c>
      <c r="T2729" t="s">
        <v>631</v>
      </c>
      <c r="U2729" t="s">
        <v>38</v>
      </c>
      <c r="V2729" t="s">
        <v>39</v>
      </c>
      <c r="W2729" t="s">
        <v>362</v>
      </c>
      <c r="X2729" t="s">
        <v>422</v>
      </c>
      <c r="Y2729" t="s">
        <v>42</v>
      </c>
    </row>
    <row r="2730" spans="1:25" x14ac:dyDescent="0.25">
      <c r="A2730">
        <v>10232</v>
      </c>
      <c r="B2730">
        <v>35</v>
      </c>
      <c r="C2730" t="s">
        <v>4654</v>
      </c>
      <c r="D2730">
        <v>2</v>
      </c>
      <c r="E2730" t="s">
        <v>4655</v>
      </c>
      <c r="F2730" t="s">
        <v>2174</v>
      </c>
      <c r="G2730" t="s">
        <v>28</v>
      </c>
      <c r="H2730">
        <v>1</v>
      </c>
      <c r="I2730">
        <v>3</v>
      </c>
      <c r="J2730">
        <v>2004</v>
      </c>
      <c r="K2730" t="s">
        <v>2075</v>
      </c>
      <c r="L2730">
        <v>99</v>
      </c>
      <c r="M2730" t="s">
        <v>4639</v>
      </c>
      <c r="N2730" t="s">
        <v>666</v>
      </c>
      <c r="O2730" t="s">
        <v>667</v>
      </c>
      <c r="P2730" t="s">
        <v>668</v>
      </c>
      <c r="Q2730" t="s">
        <v>34</v>
      </c>
      <c r="R2730" t="s">
        <v>669</v>
      </c>
      <c r="S2730" t="s">
        <v>670</v>
      </c>
      <c r="T2730" t="s">
        <v>671</v>
      </c>
      <c r="U2730" t="s">
        <v>262</v>
      </c>
      <c r="V2730" t="s">
        <v>52</v>
      </c>
      <c r="W2730" t="s">
        <v>672</v>
      </c>
      <c r="X2730" t="s">
        <v>673</v>
      </c>
      <c r="Y2730" t="s">
        <v>42</v>
      </c>
    </row>
    <row r="2731" spans="1:25" x14ac:dyDescent="0.25">
      <c r="A2731">
        <v>10248</v>
      </c>
      <c r="B2731">
        <v>35</v>
      </c>
      <c r="C2731" t="s">
        <v>4656</v>
      </c>
      <c r="D2731">
        <v>8</v>
      </c>
      <c r="E2731" t="s">
        <v>4657</v>
      </c>
      <c r="F2731" t="s">
        <v>633</v>
      </c>
      <c r="G2731" t="s">
        <v>591</v>
      </c>
      <c r="H2731">
        <v>2</v>
      </c>
      <c r="I2731">
        <v>5</v>
      </c>
      <c r="J2731">
        <v>2004</v>
      </c>
      <c r="K2731" t="s">
        <v>2075</v>
      </c>
      <c r="L2731">
        <v>99</v>
      </c>
      <c r="M2731" t="s">
        <v>4639</v>
      </c>
      <c r="N2731" t="s">
        <v>31</v>
      </c>
      <c r="O2731" t="s">
        <v>32</v>
      </c>
      <c r="P2731" t="s">
        <v>33</v>
      </c>
      <c r="Q2731" t="s">
        <v>34</v>
      </c>
      <c r="R2731" t="s">
        <v>35</v>
      </c>
      <c r="S2731" t="s">
        <v>36</v>
      </c>
      <c r="T2731" t="s">
        <v>37</v>
      </c>
      <c r="U2731" t="s">
        <v>38</v>
      </c>
      <c r="V2731" t="s">
        <v>39</v>
      </c>
      <c r="W2731" t="s">
        <v>40</v>
      </c>
      <c r="X2731" t="s">
        <v>41</v>
      </c>
      <c r="Y2731" t="s">
        <v>65</v>
      </c>
    </row>
    <row r="2732" spans="1:25" x14ac:dyDescent="0.25">
      <c r="A2732">
        <v>10261</v>
      </c>
      <c r="B2732">
        <v>50</v>
      </c>
      <c r="C2732" t="s">
        <v>4658</v>
      </c>
      <c r="D2732">
        <v>6</v>
      </c>
      <c r="E2732" t="s">
        <v>4659</v>
      </c>
      <c r="F2732" t="s">
        <v>635</v>
      </c>
      <c r="G2732" t="s">
        <v>28</v>
      </c>
      <c r="H2732">
        <v>2</v>
      </c>
      <c r="I2732">
        <v>6</v>
      </c>
      <c r="J2732">
        <v>2004</v>
      </c>
      <c r="K2732" t="s">
        <v>2075</v>
      </c>
      <c r="L2732">
        <v>99</v>
      </c>
      <c r="M2732" t="s">
        <v>4639</v>
      </c>
      <c r="N2732" t="s">
        <v>458</v>
      </c>
      <c r="O2732" t="s">
        <v>459</v>
      </c>
      <c r="P2732" t="s">
        <v>460</v>
      </c>
      <c r="Q2732" t="s">
        <v>34</v>
      </c>
      <c r="R2732" t="s">
        <v>461</v>
      </c>
      <c r="S2732" t="s">
        <v>462</v>
      </c>
      <c r="T2732" t="s">
        <v>463</v>
      </c>
      <c r="U2732" t="s">
        <v>353</v>
      </c>
      <c r="V2732" t="s">
        <v>39</v>
      </c>
      <c r="W2732" t="s">
        <v>464</v>
      </c>
      <c r="X2732" t="s">
        <v>465</v>
      </c>
      <c r="Y2732" t="s">
        <v>65</v>
      </c>
    </row>
    <row r="2733" spans="1:25" x14ac:dyDescent="0.25">
      <c r="A2733">
        <v>10273</v>
      </c>
      <c r="B2733">
        <v>26</v>
      </c>
      <c r="C2733" t="s">
        <v>77</v>
      </c>
      <c r="D2733">
        <v>9</v>
      </c>
      <c r="E2733" t="s">
        <v>4660</v>
      </c>
      <c r="F2733" t="s">
        <v>637</v>
      </c>
      <c r="G2733" t="s">
        <v>28</v>
      </c>
      <c r="H2733">
        <v>3</v>
      </c>
      <c r="I2733">
        <v>7</v>
      </c>
      <c r="J2733">
        <v>2004</v>
      </c>
      <c r="K2733" t="s">
        <v>2075</v>
      </c>
      <c r="L2733">
        <v>99</v>
      </c>
      <c r="M2733" t="s">
        <v>4639</v>
      </c>
      <c r="N2733" t="s">
        <v>638</v>
      </c>
      <c r="O2733" t="s">
        <v>639</v>
      </c>
      <c r="P2733" t="s">
        <v>640</v>
      </c>
      <c r="Q2733" t="s">
        <v>34</v>
      </c>
      <c r="R2733" t="s">
        <v>641</v>
      </c>
      <c r="S2733" t="s">
        <v>34</v>
      </c>
      <c r="T2733" t="s">
        <v>642</v>
      </c>
      <c r="U2733" t="s">
        <v>643</v>
      </c>
      <c r="V2733" t="s">
        <v>52</v>
      </c>
      <c r="W2733" t="s">
        <v>644</v>
      </c>
      <c r="X2733" t="s">
        <v>645</v>
      </c>
      <c r="Y2733" t="s">
        <v>42</v>
      </c>
    </row>
    <row r="2734" spans="1:25" x14ac:dyDescent="0.25">
      <c r="A2734">
        <v>10283</v>
      </c>
      <c r="B2734">
        <v>38</v>
      </c>
      <c r="C2734" t="s">
        <v>1126</v>
      </c>
      <c r="D2734">
        <v>11</v>
      </c>
      <c r="E2734" t="s">
        <v>4661</v>
      </c>
      <c r="F2734" t="s">
        <v>647</v>
      </c>
      <c r="G2734" t="s">
        <v>28</v>
      </c>
      <c r="H2734">
        <v>3</v>
      </c>
      <c r="I2734">
        <v>8</v>
      </c>
      <c r="J2734">
        <v>2004</v>
      </c>
      <c r="K2734" t="s">
        <v>2075</v>
      </c>
      <c r="L2734">
        <v>99</v>
      </c>
      <c r="M2734" t="s">
        <v>4639</v>
      </c>
      <c r="N2734" t="s">
        <v>648</v>
      </c>
      <c r="O2734" t="s">
        <v>649</v>
      </c>
      <c r="P2734" t="s">
        <v>650</v>
      </c>
      <c r="Q2734" t="s">
        <v>34</v>
      </c>
      <c r="R2734" t="s">
        <v>651</v>
      </c>
      <c r="S2734" t="s">
        <v>351</v>
      </c>
      <c r="T2734" t="s">
        <v>652</v>
      </c>
      <c r="U2734" t="s">
        <v>353</v>
      </c>
      <c r="V2734" t="s">
        <v>39</v>
      </c>
      <c r="W2734" t="s">
        <v>653</v>
      </c>
      <c r="X2734" t="s">
        <v>264</v>
      </c>
      <c r="Y2734" t="s">
        <v>65</v>
      </c>
    </row>
    <row r="2735" spans="1:25" x14ac:dyDescent="0.25">
      <c r="A2735">
        <v>10294</v>
      </c>
      <c r="B2735">
        <v>45</v>
      </c>
      <c r="C2735" t="s">
        <v>77</v>
      </c>
      <c r="D2735">
        <v>1</v>
      </c>
      <c r="E2735" t="s">
        <v>1221</v>
      </c>
      <c r="F2735" t="s">
        <v>655</v>
      </c>
      <c r="G2735" t="s">
        <v>28</v>
      </c>
      <c r="H2735">
        <v>3</v>
      </c>
      <c r="I2735">
        <v>9</v>
      </c>
      <c r="J2735">
        <v>2004</v>
      </c>
      <c r="K2735" t="s">
        <v>2075</v>
      </c>
      <c r="L2735">
        <v>99</v>
      </c>
      <c r="M2735" t="s">
        <v>4639</v>
      </c>
      <c r="N2735" t="s">
        <v>840</v>
      </c>
      <c r="O2735" t="s">
        <v>841</v>
      </c>
      <c r="P2735" t="s">
        <v>842</v>
      </c>
      <c r="Q2735" t="s">
        <v>34</v>
      </c>
      <c r="R2735" t="s">
        <v>441</v>
      </c>
      <c r="S2735" t="s">
        <v>185</v>
      </c>
      <c r="T2735" t="s">
        <v>442</v>
      </c>
      <c r="U2735" t="s">
        <v>38</v>
      </c>
      <c r="V2735" t="s">
        <v>39</v>
      </c>
      <c r="W2735" t="s">
        <v>843</v>
      </c>
      <c r="X2735" t="s">
        <v>844</v>
      </c>
      <c r="Y2735" t="s">
        <v>65</v>
      </c>
    </row>
    <row r="2736" spans="1:25" x14ac:dyDescent="0.25">
      <c r="A2736">
        <v>10306</v>
      </c>
      <c r="B2736">
        <v>30</v>
      </c>
      <c r="C2736" t="s">
        <v>77</v>
      </c>
      <c r="D2736">
        <v>5</v>
      </c>
      <c r="E2736" t="s">
        <v>4662</v>
      </c>
      <c r="F2736" t="s">
        <v>663</v>
      </c>
      <c r="G2736" t="s">
        <v>28</v>
      </c>
      <c r="H2736">
        <v>4</v>
      </c>
      <c r="I2736">
        <v>10</v>
      </c>
      <c r="J2736">
        <v>2004</v>
      </c>
      <c r="K2736" t="s">
        <v>2075</v>
      </c>
      <c r="L2736">
        <v>99</v>
      </c>
      <c r="M2736" t="s">
        <v>4639</v>
      </c>
      <c r="N2736" t="s">
        <v>927</v>
      </c>
      <c r="O2736" t="s">
        <v>928</v>
      </c>
      <c r="P2736" t="s">
        <v>929</v>
      </c>
      <c r="Q2736" t="s">
        <v>34</v>
      </c>
      <c r="R2736" t="s">
        <v>930</v>
      </c>
      <c r="S2736" t="s">
        <v>34</v>
      </c>
      <c r="T2736" t="s">
        <v>931</v>
      </c>
      <c r="U2736" t="s">
        <v>262</v>
      </c>
      <c r="V2736" t="s">
        <v>52</v>
      </c>
      <c r="W2736" t="s">
        <v>932</v>
      </c>
      <c r="X2736" t="s">
        <v>137</v>
      </c>
      <c r="Y2736" t="s">
        <v>65</v>
      </c>
    </row>
    <row r="2737" spans="1:25" x14ac:dyDescent="0.25">
      <c r="A2737">
        <v>10315</v>
      </c>
      <c r="B2737">
        <v>37</v>
      </c>
      <c r="C2737" t="s">
        <v>4663</v>
      </c>
      <c r="D2737">
        <v>4</v>
      </c>
      <c r="E2737" t="s">
        <v>4664</v>
      </c>
      <c r="F2737" t="s">
        <v>2592</v>
      </c>
      <c r="G2737" t="s">
        <v>28</v>
      </c>
      <c r="H2737">
        <v>4</v>
      </c>
      <c r="I2737">
        <v>10</v>
      </c>
      <c r="J2737">
        <v>2004</v>
      </c>
      <c r="K2737" t="s">
        <v>2075</v>
      </c>
      <c r="L2737">
        <v>99</v>
      </c>
      <c r="M2737" t="s">
        <v>4639</v>
      </c>
      <c r="N2737" t="s">
        <v>172</v>
      </c>
      <c r="O2737" t="s">
        <v>173</v>
      </c>
      <c r="P2737" t="s">
        <v>174</v>
      </c>
      <c r="Q2737" t="s">
        <v>34</v>
      </c>
      <c r="R2737" t="s">
        <v>175</v>
      </c>
      <c r="S2737" t="s">
        <v>34</v>
      </c>
      <c r="T2737" t="s">
        <v>176</v>
      </c>
      <c r="U2737" t="s">
        <v>51</v>
      </c>
      <c r="V2737" t="s">
        <v>52</v>
      </c>
      <c r="W2737" t="s">
        <v>177</v>
      </c>
      <c r="X2737" t="s">
        <v>178</v>
      </c>
      <c r="Y2737" t="s">
        <v>65</v>
      </c>
    </row>
    <row r="2738" spans="1:25" x14ac:dyDescent="0.25">
      <c r="A2738">
        <v>10327</v>
      </c>
      <c r="B2738">
        <v>37</v>
      </c>
      <c r="C2738" t="s">
        <v>4376</v>
      </c>
      <c r="D2738">
        <v>3</v>
      </c>
      <c r="E2738" t="s">
        <v>4665</v>
      </c>
      <c r="F2738" t="s">
        <v>1540</v>
      </c>
      <c r="G2738" t="s">
        <v>724</v>
      </c>
      <c r="H2738">
        <v>4</v>
      </c>
      <c r="I2738">
        <v>11</v>
      </c>
      <c r="J2738">
        <v>2004</v>
      </c>
      <c r="K2738" t="s">
        <v>2075</v>
      </c>
      <c r="L2738">
        <v>99</v>
      </c>
      <c r="M2738" t="s">
        <v>4639</v>
      </c>
      <c r="N2738" t="s">
        <v>562</v>
      </c>
      <c r="O2738" t="s">
        <v>563</v>
      </c>
      <c r="P2738" t="s">
        <v>564</v>
      </c>
      <c r="Q2738" t="s">
        <v>34</v>
      </c>
      <c r="R2738" t="s">
        <v>565</v>
      </c>
      <c r="S2738" t="s">
        <v>34</v>
      </c>
      <c r="T2738" t="s">
        <v>566</v>
      </c>
      <c r="U2738" t="s">
        <v>567</v>
      </c>
      <c r="V2738" t="s">
        <v>52</v>
      </c>
      <c r="W2738" t="s">
        <v>568</v>
      </c>
      <c r="X2738" t="s">
        <v>569</v>
      </c>
      <c r="Y2738" t="s">
        <v>65</v>
      </c>
    </row>
    <row r="2739" spans="1:25" x14ac:dyDescent="0.25">
      <c r="A2739">
        <v>10337</v>
      </c>
      <c r="B2739">
        <v>36</v>
      </c>
      <c r="C2739" t="s">
        <v>4378</v>
      </c>
      <c r="D2739">
        <v>7</v>
      </c>
      <c r="E2739" t="s">
        <v>4666</v>
      </c>
      <c r="F2739" t="s">
        <v>679</v>
      </c>
      <c r="G2739" t="s">
        <v>28</v>
      </c>
      <c r="H2739">
        <v>4</v>
      </c>
      <c r="I2739">
        <v>11</v>
      </c>
      <c r="J2739">
        <v>2004</v>
      </c>
      <c r="K2739" t="s">
        <v>2075</v>
      </c>
      <c r="L2739">
        <v>99</v>
      </c>
      <c r="M2739" t="s">
        <v>4639</v>
      </c>
      <c r="N2739" t="s">
        <v>312</v>
      </c>
      <c r="O2739" t="s">
        <v>313</v>
      </c>
      <c r="P2739" t="s">
        <v>314</v>
      </c>
      <c r="Q2739" t="s">
        <v>315</v>
      </c>
      <c r="R2739" t="s">
        <v>35</v>
      </c>
      <c r="S2739" t="s">
        <v>36</v>
      </c>
      <c r="T2739" t="s">
        <v>37</v>
      </c>
      <c r="U2739" t="s">
        <v>38</v>
      </c>
      <c r="V2739" t="s">
        <v>39</v>
      </c>
      <c r="W2739" t="s">
        <v>187</v>
      </c>
      <c r="X2739" t="s">
        <v>316</v>
      </c>
      <c r="Y2739" t="s">
        <v>42</v>
      </c>
    </row>
    <row r="2740" spans="1:25" x14ac:dyDescent="0.25">
      <c r="A2740">
        <v>10350</v>
      </c>
      <c r="B2740">
        <v>25</v>
      </c>
      <c r="C2740" t="s">
        <v>77</v>
      </c>
      <c r="D2740">
        <v>16</v>
      </c>
      <c r="E2740" t="s">
        <v>4667</v>
      </c>
      <c r="F2740" t="s">
        <v>682</v>
      </c>
      <c r="G2740" t="s">
        <v>28</v>
      </c>
      <c r="H2740">
        <v>4</v>
      </c>
      <c r="I2740">
        <v>12</v>
      </c>
      <c r="J2740">
        <v>2004</v>
      </c>
      <c r="K2740" t="s">
        <v>2075</v>
      </c>
      <c r="L2740">
        <v>99</v>
      </c>
      <c r="M2740" t="s">
        <v>4639</v>
      </c>
      <c r="N2740" t="s">
        <v>268</v>
      </c>
      <c r="O2740" t="s">
        <v>269</v>
      </c>
      <c r="P2740" t="s">
        <v>270</v>
      </c>
      <c r="Q2740" t="s">
        <v>34</v>
      </c>
      <c r="R2740" t="s">
        <v>271</v>
      </c>
      <c r="S2740" t="s">
        <v>34</v>
      </c>
      <c r="T2740" t="s">
        <v>272</v>
      </c>
      <c r="U2740" t="s">
        <v>273</v>
      </c>
      <c r="V2740" t="s">
        <v>52</v>
      </c>
      <c r="W2740" t="s">
        <v>274</v>
      </c>
      <c r="X2740" t="s">
        <v>275</v>
      </c>
      <c r="Y2740" t="s">
        <v>42</v>
      </c>
    </row>
    <row r="2741" spans="1:25" x14ac:dyDescent="0.25">
      <c r="A2741">
        <v>10373</v>
      </c>
      <c r="B2741">
        <v>37</v>
      </c>
      <c r="C2741" t="s">
        <v>77</v>
      </c>
      <c r="D2741">
        <v>8</v>
      </c>
      <c r="E2741" t="s">
        <v>4668</v>
      </c>
      <c r="F2741" t="s">
        <v>687</v>
      </c>
      <c r="G2741" t="s">
        <v>28</v>
      </c>
      <c r="H2741">
        <v>1</v>
      </c>
      <c r="I2741">
        <v>1</v>
      </c>
      <c r="J2741">
        <v>2005</v>
      </c>
      <c r="K2741" t="s">
        <v>2075</v>
      </c>
      <c r="L2741">
        <v>99</v>
      </c>
      <c r="M2741" t="s">
        <v>4639</v>
      </c>
      <c r="N2741" t="s">
        <v>688</v>
      </c>
      <c r="O2741" t="s">
        <v>689</v>
      </c>
      <c r="P2741" t="s">
        <v>690</v>
      </c>
      <c r="Q2741" t="s">
        <v>34</v>
      </c>
      <c r="R2741" t="s">
        <v>691</v>
      </c>
      <c r="S2741" t="s">
        <v>34</v>
      </c>
      <c r="T2741" t="s">
        <v>692</v>
      </c>
      <c r="U2741" t="s">
        <v>196</v>
      </c>
      <c r="V2741" t="s">
        <v>52</v>
      </c>
      <c r="W2741" t="s">
        <v>693</v>
      </c>
      <c r="X2741" t="s">
        <v>694</v>
      </c>
      <c r="Y2741" t="s">
        <v>65</v>
      </c>
    </row>
    <row r="2742" spans="1:25" x14ac:dyDescent="0.25">
      <c r="A2742">
        <v>10386</v>
      </c>
      <c r="B2742">
        <v>30</v>
      </c>
      <c r="C2742" t="s">
        <v>4669</v>
      </c>
      <c r="D2742">
        <v>3</v>
      </c>
      <c r="E2742" t="s">
        <v>4670</v>
      </c>
      <c r="F2742" t="s">
        <v>1557</v>
      </c>
      <c r="G2742" t="s">
        <v>724</v>
      </c>
      <c r="H2742">
        <v>1</v>
      </c>
      <c r="I2742">
        <v>3</v>
      </c>
      <c r="J2742">
        <v>2005</v>
      </c>
      <c r="K2742" t="s">
        <v>2075</v>
      </c>
      <c r="L2742">
        <v>99</v>
      </c>
      <c r="M2742" t="s">
        <v>4639</v>
      </c>
      <c r="N2742" t="s">
        <v>268</v>
      </c>
      <c r="O2742" t="s">
        <v>269</v>
      </c>
      <c r="P2742" t="s">
        <v>270</v>
      </c>
      <c r="Q2742" t="s">
        <v>34</v>
      </c>
      <c r="R2742" t="s">
        <v>271</v>
      </c>
      <c r="S2742" t="s">
        <v>34</v>
      </c>
      <c r="T2742" t="s">
        <v>272</v>
      </c>
      <c r="U2742" t="s">
        <v>273</v>
      </c>
      <c r="V2742" t="s">
        <v>52</v>
      </c>
      <c r="W2742" t="s">
        <v>274</v>
      </c>
      <c r="X2742" t="s">
        <v>275</v>
      </c>
      <c r="Y2742" t="s">
        <v>42</v>
      </c>
    </row>
    <row r="2743" spans="1:25" x14ac:dyDescent="0.25">
      <c r="A2743">
        <v>10397</v>
      </c>
      <c r="B2743">
        <v>36</v>
      </c>
      <c r="C2743" t="s">
        <v>77</v>
      </c>
      <c r="D2743">
        <v>2</v>
      </c>
      <c r="E2743" t="s">
        <v>4671</v>
      </c>
      <c r="F2743" t="s">
        <v>4391</v>
      </c>
      <c r="G2743" t="s">
        <v>28</v>
      </c>
      <c r="H2743">
        <v>1</v>
      </c>
      <c r="I2743">
        <v>3</v>
      </c>
      <c r="J2743">
        <v>2005</v>
      </c>
      <c r="K2743" t="s">
        <v>2075</v>
      </c>
      <c r="L2743">
        <v>99</v>
      </c>
      <c r="M2743" t="s">
        <v>4639</v>
      </c>
      <c r="N2743" t="s">
        <v>594</v>
      </c>
      <c r="O2743" t="s">
        <v>595</v>
      </c>
      <c r="P2743" t="s">
        <v>596</v>
      </c>
      <c r="Q2743" t="s">
        <v>34</v>
      </c>
      <c r="R2743" t="s">
        <v>597</v>
      </c>
      <c r="S2743" t="s">
        <v>34</v>
      </c>
      <c r="T2743" t="s">
        <v>598</v>
      </c>
      <c r="U2743" t="s">
        <v>51</v>
      </c>
      <c r="V2743" t="s">
        <v>52</v>
      </c>
      <c r="W2743" t="s">
        <v>599</v>
      </c>
      <c r="X2743" t="s">
        <v>600</v>
      </c>
      <c r="Y2743" t="s">
        <v>65</v>
      </c>
    </row>
    <row r="2744" spans="1:25" x14ac:dyDescent="0.25">
      <c r="A2744">
        <v>10414</v>
      </c>
      <c r="B2744">
        <v>27</v>
      </c>
      <c r="C2744" t="s">
        <v>4656</v>
      </c>
      <c r="D2744">
        <v>8</v>
      </c>
      <c r="E2744" t="s">
        <v>4672</v>
      </c>
      <c r="F2744" t="s">
        <v>707</v>
      </c>
      <c r="G2744" t="s">
        <v>708</v>
      </c>
      <c r="H2744">
        <v>2</v>
      </c>
      <c r="I2744">
        <v>5</v>
      </c>
      <c r="J2744">
        <v>2005</v>
      </c>
      <c r="K2744" t="s">
        <v>2075</v>
      </c>
      <c r="L2744">
        <v>99</v>
      </c>
      <c r="M2744" t="s">
        <v>4639</v>
      </c>
      <c r="N2744" t="s">
        <v>656</v>
      </c>
      <c r="O2744" t="s">
        <v>657</v>
      </c>
      <c r="P2744" t="s">
        <v>658</v>
      </c>
      <c r="Q2744" t="s">
        <v>34</v>
      </c>
      <c r="R2744" t="s">
        <v>659</v>
      </c>
      <c r="S2744" t="s">
        <v>185</v>
      </c>
      <c r="T2744" t="s">
        <v>660</v>
      </c>
      <c r="U2744" t="s">
        <v>38</v>
      </c>
      <c r="V2744" t="s">
        <v>39</v>
      </c>
      <c r="W2744" t="s">
        <v>661</v>
      </c>
      <c r="X2744" t="s">
        <v>94</v>
      </c>
      <c r="Y2744" t="s">
        <v>42</v>
      </c>
    </row>
    <row r="2745" spans="1:25" x14ac:dyDescent="0.25">
      <c r="A2745">
        <v>10106</v>
      </c>
      <c r="B2745">
        <v>48</v>
      </c>
      <c r="C2745" t="s">
        <v>4673</v>
      </c>
      <c r="D2745">
        <v>10</v>
      </c>
      <c r="E2745" t="s">
        <v>4674</v>
      </c>
      <c r="F2745" t="s">
        <v>1501</v>
      </c>
      <c r="G2745" t="s">
        <v>28</v>
      </c>
      <c r="H2745">
        <v>1</v>
      </c>
      <c r="I2745">
        <v>2</v>
      </c>
      <c r="J2745">
        <v>2003</v>
      </c>
      <c r="K2745" t="s">
        <v>1502</v>
      </c>
      <c r="L2745">
        <v>74</v>
      </c>
      <c r="M2745" t="s">
        <v>4675</v>
      </c>
      <c r="N2745" t="s">
        <v>1369</v>
      </c>
      <c r="O2745" t="s">
        <v>1370</v>
      </c>
      <c r="P2745" t="s">
        <v>1371</v>
      </c>
      <c r="Q2745" t="s">
        <v>34</v>
      </c>
      <c r="R2745" t="s">
        <v>1372</v>
      </c>
      <c r="S2745" t="s">
        <v>34</v>
      </c>
      <c r="T2745" t="s">
        <v>1373</v>
      </c>
      <c r="U2745" t="s">
        <v>396</v>
      </c>
      <c r="V2745" t="s">
        <v>52</v>
      </c>
      <c r="W2745" t="s">
        <v>1374</v>
      </c>
      <c r="X2745" t="s">
        <v>1375</v>
      </c>
      <c r="Y2745" t="s">
        <v>42</v>
      </c>
    </row>
    <row r="2746" spans="1:25" x14ac:dyDescent="0.25">
      <c r="A2746">
        <v>10119</v>
      </c>
      <c r="B2746">
        <v>26</v>
      </c>
      <c r="C2746" t="s">
        <v>4676</v>
      </c>
      <c r="D2746">
        <v>1</v>
      </c>
      <c r="E2746" t="s">
        <v>4677</v>
      </c>
      <c r="F2746" t="s">
        <v>571</v>
      </c>
      <c r="G2746" t="s">
        <v>28</v>
      </c>
      <c r="H2746">
        <v>2</v>
      </c>
      <c r="I2746">
        <v>4</v>
      </c>
      <c r="J2746">
        <v>2003</v>
      </c>
      <c r="K2746" t="s">
        <v>1502</v>
      </c>
      <c r="L2746">
        <v>74</v>
      </c>
      <c r="M2746" t="s">
        <v>4675</v>
      </c>
      <c r="N2746" t="s">
        <v>221</v>
      </c>
      <c r="O2746" t="s">
        <v>222</v>
      </c>
      <c r="P2746" t="s">
        <v>223</v>
      </c>
      <c r="Q2746" t="s">
        <v>34</v>
      </c>
      <c r="R2746" t="s">
        <v>224</v>
      </c>
      <c r="S2746" t="s">
        <v>34</v>
      </c>
      <c r="T2746" t="s">
        <v>225</v>
      </c>
      <c r="U2746" t="s">
        <v>226</v>
      </c>
      <c r="V2746" t="s">
        <v>52</v>
      </c>
      <c r="W2746" t="s">
        <v>227</v>
      </c>
      <c r="X2746" t="s">
        <v>228</v>
      </c>
      <c r="Y2746" t="s">
        <v>42</v>
      </c>
    </row>
    <row r="2747" spans="1:25" x14ac:dyDescent="0.25">
      <c r="A2747">
        <v>10131</v>
      </c>
      <c r="B2747">
        <v>26</v>
      </c>
      <c r="C2747" t="s">
        <v>4678</v>
      </c>
      <c r="D2747">
        <v>2</v>
      </c>
      <c r="E2747" t="s">
        <v>4679</v>
      </c>
      <c r="F2747" t="s">
        <v>1506</v>
      </c>
      <c r="G2747" t="s">
        <v>28</v>
      </c>
      <c r="H2747">
        <v>2</v>
      </c>
      <c r="I2747">
        <v>6</v>
      </c>
      <c r="J2747">
        <v>2003</v>
      </c>
      <c r="K2747" t="s">
        <v>1502</v>
      </c>
      <c r="L2747">
        <v>74</v>
      </c>
      <c r="M2747" t="s">
        <v>4675</v>
      </c>
      <c r="N2747" t="s">
        <v>1507</v>
      </c>
      <c r="O2747" t="s">
        <v>1508</v>
      </c>
      <c r="P2747" t="s">
        <v>1509</v>
      </c>
      <c r="Q2747" t="s">
        <v>34</v>
      </c>
      <c r="R2747" t="s">
        <v>1089</v>
      </c>
      <c r="S2747" t="s">
        <v>166</v>
      </c>
      <c r="T2747" t="s">
        <v>1510</v>
      </c>
      <c r="U2747" t="s">
        <v>38</v>
      </c>
      <c r="V2747" t="s">
        <v>39</v>
      </c>
      <c r="W2747" t="s">
        <v>1511</v>
      </c>
      <c r="X2747" t="s">
        <v>1512</v>
      </c>
      <c r="Y2747" t="s">
        <v>42</v>
      </c>
    </row>
    <row r="2748" spans="1:25" x14ac:dyDescent="0.25">
      <c r="A2748">
        <v>10143</v>
      </c>
      <c r="B2748">
        <v>34</v>
      </c>
      <c r="C2748" t="s">
        <v>2143</v>
      </c>
      <c r="D2748">
        <v>5</v>
      </c>
      <c r="E2748" t="s">
        <v>4680</v>
      </c>
      <c r="F2748" t="s">
        <v>581</v>
      </c>
      <c r="G2748" t="s">
        <v>28</v>
      </c>
      <c r="H2748">
        <v>3</v>
      </c>
      <c r="I2748">
        <v>8</v>
      </c>
      <c r="J2748">
        <v>2003</v>
      </c>
      <c r="K2748" t="s">
        <v>1502</v>
      </c>
      <c r="L2748">
        <v>74</v>
      </c>
      <c r="M2748" t="s">
        <v>4675</v>
      </c>
      <c r="N2748" t="s">
        <v>582</v>
      </c>
      <c r="O2748" t="s">
        <v>583</v>
      </c>
      <c r="P2748" t="s">
        <v>584</v>
      </c>
      <c r="Q2748" t="s">
        <v>34</v>
      </c>
      <c r="R2748" t="s">
        <v>251</v>
      </c>
      <c r="S2748" t="s">
        <v>185</v>
      </c>
      <c r="T2748" t="s">
        <v>252</v>
      </c>
      <c r="U2748" t="s">
        <v>38</v>
      </c>
      <c r="V2748" t="s">
        <v>39</v>
      </c>
      <c r="W2748" t="s">
        <v>585</v>
      </c>
      <c r="X2748" t="s">
        <v>586</v>
      </c>
      <c r="Y2748" t="s">
        <v>42</v>
      </c>
    </row>
    <row r="2749" spans="1:25" x14ac:dyDescent="0.25">
      <c r="A2749">
        <v>10155</v>
      </c>
      <c r="B2749">
        <v>44</v>
      </c>
      <c r="C2749" t="s">
        <v>2143</v>
      </c>
      <c r="D2749">
        <v>3</v>
      </c>
      <c r="E2749" t="s">
        <v>4681</v>
      </c>
      <c r="F2749" t="s">
        <v>588</v>
      </c>
      <c r="G2749" t="s">
        <v>28</v>
      </c>
      <c r="H2749">
        <v>4</v>
      </c>
      <c r="I2749">
        <v>10</v>
      </c>
      <c r="J2749">
        <v>2003</v>
      </c>
      <c r="K2749" t="s">
        <v>1502</v>
      </c>
      <c r="L2749">
        <v>74</v>
      </c>
      <c r="M2749" t="s">
        <v>4675</v>
      </c>
      <c r="N2749" t="s">
        <v>191</v>
      </c>
      <c r="O2749" t="s">
        <v>192</v>
      </c>
      <c r="P2749" t="s">
        <v>193</v>
      </c>
      <c r="Q2749" t="s">
        <v>34</v>
      </c>
      <c r="R2749" t="s">
        <v>194</v>
      </c>
      <c r="S2749" t="s">
        <v>34</v>
      </c>
      <c r="T2749" t="s">
        <v>195</v>
      </c>
      <c r="U2749" t="s">
        <v>196</v>
      </c>
      <c r="V2749" t="s">
        <v>52</v>
      </c>
      <c r="W2749" t="s">
        <v>197</v>
      </c>
      <c r="X2749" t="s">
        <v>198</v>
      </c>
      <c r="Y2749" t="s">
        <v>65</v>
      </c>
    </row>
    <row r="2750" spans="1:25" x14ac:dyDescent="0.25">
      <c r="A2750">
        <v>10168</v>
      </c>
      <c r="B2750">
        <v>39</v>
      </c>
      <c r="C2750" t="s">
        <v>4682</v>
      </c>
      <c r="D2750">
        <v>17</v>
      </c>
      <c r="E2750" t="s">
        <v>4683</v>
      </c>
      <c r="F2750" t="s">
        <v>87</v>
      </c>
      <c r="G2750" t="s">
        <v>28</v>
      </c>
      <c r="H2750">
        <v>4</v>
      </c>
      <c r="I2750">
        <v>10</v>
      </c>
      <c r="J2750">
        <v>2003</v>
      </c>
      <c r="K2750" t="s">
        <v>1502</v>
      </c>
      <c r="L2750">
        <v>74</v>
      </c>
      <c r="M2750" t="s">
        <v>4675</v>
      </c>
      <c r="N2750" t="s">
        <v>88</v>
      </c>
      <c r="O2750" t="s">
        <v>89</v>
      </c>
      <c r="P2750" t="s">
        <v>90</v>
      </c>
      <c r="Q2750" t="s">
        <v>34</v>
      </c>
      <c r="R2750" t="s">
        <v>91</v>
      </c>
      <c r="S2750" t="s">
        <v>73</v>
      </c>
      <c r="T2750" t="s">
        <v>92</v>
      </c>
      <c r="U2750" t="s">
        <v>38</v>
      </c>
      <c r="V2750" t="s">
        <v>39</v>
      </c>
      <c r="W2750" t="s">
        <v>93</v>
      </c>
      <c r="X2750" t="s">
        <v>94</v>
      </c>
      <c r="Y2750" t="s">
        <v>65</v>
      </c>
    </row>
    <row r="2751" spans="1:25" x14ac:dyDescent="0.25">
      <c r="A2751">
        <v>10178</v>
      </c>
      <c r="B2751">
        <v>45</v>
      </c>
      <c r="C2751" t="s">
        <v>4684</v>
      </c>
      <c r="D2751">
        <v>2</v>
      </c>
      <c r="E2751" t="s">
        <v>4685</v>
      </c>
      <c r="F2751" t="s">
        <v>593</v>
      </c>
      <c r="G2751" t="s">
        <v>28</v>
      </c>
      <c r="H2751">
        <v>4</v>
      </c>
      <c r="I2751">
        <v>11</v>
      </c>
      <c r="J2751">
        <v>2003</v>
      </c>
      <c r="K2751" t="s">
        <v>1502</v>
      </c>
      <c r="L2751">
        <v>74</v>
      </c>
      <c r="M2751" t="s">
        <v>4675</v>
      </c>
      <c r="N2751" t="s">
        <v>594</v>
      </c>
      <c r="O2751" t="s">
        <v>595</v>
      </c>
      <c r="P2751" t="s">
        <v>596</v>
      </c>
      <c r="Q2751" t="s">
        <v>34</v>
      </c>
      <c r="R2751" t="s">
        <v>597</v>
      </c>
      <c r="S2751" t="s">
        <v>34</v>
      </c>
      <c r="T2751" t="s">
        <v>598</v>
      </c>
      <c r="U2751" t="s">
        <v>51</v>
      </c>
      <c r="V2751" t="s">
        <v>52</v>
      </c>
      <c r="W2751" t="s">
        <v>599</v>
      </c>
      <c r="X2751" t="s">
        <v>600</v>
      </c>
      <c r="Y2751" t="s">
        <v>65</v>
      </c>
    </row>
    <row r="2752" spans="1:25" x14ac:dyDescent="0.25">
      <c r="A2752">
        <v>10198</v>
      </c>
      <c r="B2752">
        <v>40</v>
      </c>
      <c r="C2752" t="s">
        <v>4686</v>
      </c>
      <c r="D2752">
        <v>2</v>
      </c>
      <c r="E2752" t="s">
        <v>4687</v>
      </c>
      <c r="F2752" t="s">
        <v>1519</v>
      </c>
      <c r="G2752" t="s">
        <v>28</v>
      </c>
      <c r="H2752">
        <v>4</v>
      </c>
      <c r="I2752">
        <v>11</v>
      </c>
      <c r="J2752">
        <v>2003</v>
      </c>
      <c r="K2752" t="s">
        <v>1502</v>
      </c>
      <c r="L2752">
        <v>74</v>
      </c>
      <c r="M2752" t="s">
        <v>4675</v>
      </c>
      <c r="N2752" t="s">
        <v>777</v>
      </c>
      <c r="O2752" t="s">
        <v>778</v>
      </c>
      <c r="P2752" t="s">
        <v>779</v>
      </c>
      <c r="Q2752" t="s">
        <v>34</v>
      </c>
      <c r="R2752" t="s">
        <v>780</v>
      </c>
      <c r="S2752" t="s">
        <v>34</v>
      </c>
      <c r="T2752" t="s">
        <v>781</v>
      </c>
      <c r="U2752" t="s">
        <v>782</v>
      </c>
      <c r="V2752" t="s">
        <v>307</v>
      </c>
      <c r="W2752" t="s">
        <v>783</v>
      </c>
      <c r="X2752" t="s">
        <v>784</v>
      </c>
      <c r="Y2752" t="s">
        <v>42</v>
      </c>
    </row>
    <row r="2753" spans="1:25" x14ac:dyDescent="0.25">
      <c r="A2753">
        <v>10210</v>
      </c>
      <c r="B2753">
        <v>42</v>
      </c>
      <c r="C2753" t="s">
        <v>3815</v>
      </c>
      <c r="D2753">
        <v>15</v>
      </c>
      <c r="E2753" t="s">
        <v>4688</v>
      </c>
      <c r="F2753" t="s">
        <v>483</v>
      </c>
      <c r="G2753" t="s">
        <v>28</v>
      </c>
      <c r="H2753">
        <v>1</v>
      </c>
      <c r="I2753">
        <v>1</v>
      </c>
      <c r="J2753">
        <v>2004</v>
      </c>
      <c r="K2753" t="s">
        <v>1502</v>
      </c>
      <c r="L2753">
        <v>74</v>
      </c>
      <c r="M2753" t="s">
        <v>4675</v>
      </c>
      <c r="N2753" t="s">
        <v>484</v>
      </c>
      <c r="O2753" t="s">
        <v>485</v>
      </c>
      <c r="P2753" t="s">
        <v>486</v>
      </c>
      <c r="Q2753" t="s">
        <v>34</v>
      </c>
      <c r="R2753" t="s">
        <v>487</v>
      </c>
      <c r="S2753" t="s">
        <v>487</v>
      </c>
      <c r="T2753" t="s">
        <v>488</v>
      </c>
      <c r="U2753" t="s">
        <v>307</v>
      </c>
      <c r="V2753" t="s">
        <v>307</v>
      </c>
      <c r="W2753" t="s">
        <v>489</v>
      </c>
      <c r="X2753" t="s">
        <v>490</v>
      </c>
      <c r="Y2753" t="s">
        <v>42</v>
      </c>
    </row>
    <row r="2754" spans="1:25" x14ac:dyDescent="0.25">
      <c r="A2754">
        <v>10222</v>
      </c>
      <c r="B2754">
        <v>43</v>
      </c>
      <c r="C2754" t="s">
        <v>4689</v>
      </c>
      <c r="D2754">
        <v>2</v>
      </c>
      <c r="E2754" t="s">
        <v>4690</v>
      </c>
      <c r="F2754" t="s">
        <v>626</v>
      </c>
      <c r="G2754" t="s">
        <v>28</v>
      </c>
      <c r="H2754">
        <v>1</v>
      </c>
      <c r="I2754">
        <v>2</v>
      </c>
      <c r="J2754">
        <v>2004</v>
      </c>
      <c r="K2754" t="s">
        <v>1502</v>
      </c>
      <c r="L2754">
        <v>74</v>
      </c>
      <c r="M2754" t="s">
        <v>4675</v>
      </c>
      <c r="N2754" t="s">
        <v>627</v>
      </c>
      <c r="O2754" t="s">
        <v>628</v>
      </c>
      <c r="P2754" t="s">
        <v>629</v>
      </c>
      <c r="Q2754" t="s">
        <v>34</v>
      </c>
      <c r="R2754" t="s">
        <v>630</v>
      </c>
      <c r="S2754" t="s">
        <v>73</v>
      </c>
      <c r="T2754" t="s">
        <v>631</v>
      </c>
      <c r="U2754" t="s">
        <v>38</v>
      </c>
      <c r="V2754" t="s">
        <v>39</v>
      </c>
      <c r="W2754" t="s">
        <v>362</v>
      </c>
      <c r="X2754" t="s">
        <v>422</v>
      </c>
      <c r="Y2754" t="s">
        <v>65</v>
      </c>
    </row>
    <row r="2755" spans="1:25" x14ac:dyDescent="0.25">
      <c r="A2755">
        <v>10235</v>
      </c>
      <c r="B2755">
        <v>34</v>
      </c>
      <c r="C2755" t="s">
        <v>230</v>
      </c>
      <c r="D2755">
        <v>11</v>
      </c>
      <c r="E2755" t="s">
        <v>4691</v>
      </c>
      <c r="F2755" t="s">
        <v>1859</v>
      </c>
      <c r="G2755" t="s">
        <v>28</v>
      </c>
      <c r="H2755">
        <v>2</v>
      </c>
      <c r="I2755">
        <v>4</v>
      </c>
      <c r="J2755">
        <v>2004</v>
      </c>
      <c r="K2755" t="s">
        <v>1502</v>
      </c>
      <c r="L2755">
        <v>74</v>
      </c>
      <c r="M2755" t="s">
        <v>4675</v>
      </c>
      <c r="N2755" t="s">
        <v>648</v>
      </c>
      <c r="O2755" t="s">
        <v>649</v>
      </c>
      <c r="P2755" t="s">
        <v>650</v>
      </c>
      <c r="Q2755" t="s">
        <v>34</v>
      </c>
      <c r="R2755" t="s">
        <v>651</v>
      </c>
      <c r="S2755" t="s">
        <v>351</v>
      </c>
      <c r="T2755" t="s">
        <v>652</v>
      </c>
      <c r="U2755" t="s">
        <v>353</v>
      </c>
      <c r="V2755" t="s">
        <v>39</v>
      </c>
      <c r="W2755" t="s">
        <v>653</v>
      </c>
      <c r="X2755" t="s">
        <v>264</v>
      </c>
      <c r="Y2755" t="s">
        <v>42</v>
      </c>
    </row>
    <row r="2756" spans="1:25" x14ac:dyDescent="0.25">
      <c r="A2756">
        <v>10250</v>
      </c>
      <c r="B2756">
        <v>38</v>
      </c>
      <c r="C2756" t="s">
        <v>4692</v>
      </c>
      <c r="D2756">
        <v>12</v>
      </c>
      <c r="E2756" t="s">
        <v>4693</v>
      </c>
      <c r="F2756" t="s">
        <v>1523</v>
      </c>
      <c r="G2756" t="s">
        <v>28</v>
      </c>
      <c r="H2756">
        <v>2</v>
      </c>
      <c r="I2756">
        <v>5</v>
      </c>
      <c r="J2756">
        <v>2004</v>
      </c>
      <c r="K2756" t="s">
        <v>1502</v>
      </c>
      <c r="L2756">
        <v>74</v>
      </c>
      <c r="M2756" t="s">
        <v>4675</v>
      </c>
      <c r="N2756" t="s">
        <v>701</v>
      </c>
      <c r="O2756" t="s">
        <v>702</v>
      </c>
      <c r="P2756" t="s">
        <v>703</v>
      </c>
      <c r="Q2756" t="s">
        <v>34</v>
      </c>
      <c r="R2756" t="s">
        <v>704</v>
      </c>
      <c r="S2756" t="s">
        <v>73</v>
      </c>
      <c r="T2756" t="s">
        <v>92</v>
      </c>
      <c r="U2756" t="s">
        <v>38</v>
      </c>
      <c r="V2756" t="s">
        <v>39</v>
      </c>
      <c r="W2756" t="s">
        <v>149</v>
      </c>
      <c r="X2756" t="s">
        <v>705</v>
      </c>
      <c r="Y2756" t="s">
        <v>42</v>
      </c>
    </row>
    <row r="2757" spans="1:25" x14ac:dyDescent="0.25">
      <c r="A2757">
        <v>10262</v>
      </c>
      <c r="B2757">
        <v>35</v>
      </c>
      <c r="C2757" t="s">
        <v>4694</v>
      </c>
      <c r="D2757">
        <v>7</v>
      </c>
      <c r="E2757" t="s">
        <v>4695</v>
      </c>
      <c r="F2757" t="s">
        <v>1525</v>
      </c>
      <c r="G2757" t="s">
        <v>591</v>
      </c>
      <c r="H2757">
        <v>2</v>
      </c>
      <c r="I2757">
        <v>6</v>
      </c>
      <c r="J2757">
        <v>2004</v>
      </c>
      <c r="K2757" t="s">
        <v>1502</v>
      </c>
      <c r="L2757">
        <v>74</v>
      </c>
      <c r="M2757" t="s">
        <v>4675</v>
      </c>
      <c r="N2757" t="s">
        <v>268</v>
      </c>
      <c r="O2757" t="s">
        <v>269</v>
      </c>
      <c r="P2757" t="s">
        <v>270</v>
      </c>
      <c r="Q2757" t="s">
        <v>34</v>
      </c>
      <c r="R2757" t="s">
        <v>271</v>
      </c>
      <c r="S2757" t="s">
        <v>34</v>
      </c>
      <c r="T2757" t="s">
        <v>272</v>
      </c>
      <c r="U2757" t="s">
        <v>273</v>
      </c>
      <c r="V2757" t="s">
        <v>52</v>
      </c>
      <c r="W2757" t="s">
        <v>274</v>
      </c>
      <c r="X2757" t="s">
        <v>275</v>
      </c>
      <c r="Y2757" t="s">
        <v>42</v>
      </c>
    </row>
    <row r="2758" spans="1:25" x14ac:dyDescent="0.25">
      <c r="A2758">
        <v>10275</v>
      </c>
      <c r="B2758">
        <v>31</v>
      </c>
      <c r="C2758" t="s">
        <v>230</v>
      </c>
      <c r="D2758">
        <v>17</v>
      </c>
      <c r="E2758" t="s">
        <v>4696</v>
      </c>
      <c r="F2758" t="s">
        <v>171</v>
      </c>
      <c r="G2758" t="s">
        <v>28</v>
      </c>
      <c r="H2758">
        <v>3</v>
      </c>
      <c r="I2758">
        <v>7</v>
      </c>
      <c r="J2758">
        <v>2004</v>
      </c>
      <c r="K2758" t="s">
        <v>1502</v>
      </c>
      <c r="L2758">
        <v>74</v>
      </c>
      <c r="M2758" t="s">
        <v>4675</v>
      </c>
      <c r="N2758" t="s">
        <v>172</v>
      </c>
      <c r="O2758" t="s">
        <v>173</v>
      </c>
      <c r="P2758" t="s">
        <v>174</v>
      </c>
      <c r="Q2758" t="s">
        <v>34</v>
      </c>
      <c r="R2758" t="s">
        <v>175</v>
      </c>
      <c r="S2758" t="s">
        <v>34</v>
      </c>
      <c r="T2758" t="s">
        <v>176</v>
      </c>
      <c r="U2758" t="s">
        <v>51</v>
      </c>
      <c r="V2758" t="s">
        <v>52</v>
      </c>
      <c r="W2758" t="s">
        <v>177</v>
      </c>
      <c r="X2758" t="s">
        <v>178</v>
      </c>
      <c r="Y2758" t="s">
        <v>42</v>
      </c>
    </row>
    <row r="2759" spans="1:25" x14ac:dyDescent="0.25">
      <c r="A2759">
        <v>10284</v>
      </c>
      <c r="B2759">
        <v>32</v>
      </c>
      <c r="C2759" t="s">
        <v>4697</v>
      </c>
      <c r="D2759">
        <v>9</v>
      </c>
      <c r="E2759" t="s">
        <v>4698</v>
      </c>
      <c r="F2759" t="s">
        <v>1528</v>
      </c>
      <c r="G2759" t="s">
        <v>28</v>
      </c>
      <c r="H2759">
        <v>3</v>
      </c>
      <c r="I2759">
        <v>8</v>
      </c>
      <c r="J2759">
        <v>2004</v>
      </c>
      <c r="K2759" t="s">
        <v>1502</v>
      </c>
      <c r="L2759">
        <v>74</v>
      </c>
      <c r="M2759" t="s">
        <v>4675</v>
      </c>
      <c r="N2759" t="s">
        <v>1327</v>
      </c>
      <c r="O2759" t="s">
        <v>1328</v>
      </c>
      <c r="P2759" t="s">
        <v>1329</v>
      </c>
      <c r="Q2759" t="s">
        <v>34</v>
      </c>
      <c r="R2759" t="s">
        <v>1330</v>
      </c>
      <c r="S2759" t="s">
        <v>34</v>
      </c>
      <c r="T2759" t="s">
        <v>1331</v>
      </c>
      <c r="U2759" t="s">
        <v>112</v>
      </c>
      <c r="V2759" t="s">
        <v>52</v>
      </c>
      <c r="W2759" t="s">
        <v>1332</v>
      </c>
      <c r="X2759" t="s">
        <v>1333</v>
      </c>
      <c r="Y2759" t="s">
        <v>42</v>
      </c>
    </row>
    <row r="2760" spans="1:25" x14ac:dyDescent="0.25">
      <c r="A2760">
        <v>10296</v>
      </c>
      <c r="B2760">
        <v>47</v>
      </c>
      <c r="C2760" t="s">
        <v>4699</v>
      </c>
      <c r="D2760">
        <v>5</v>
      </c>
      <c r="E2760" t="s">
        <v>4700</v>
      </c>
      <c r="F2760" t="s">
        <v>1530</v>
      </c>
      <c r="G2760" t="s">
        <v>28</v>
      </c>
      <c r="H2760">
        <v>3</v>
      </c>
      <c r="I2760">
        <v>9</v>
      </c>
      <c r="J2760">
        <v>2004</v>
      </c>
      <c r="K2760" t="s">
        <v>1502</v>
      </c>
      <c r="L2760">
        <v>74</v>
      </c>
      <c r="M2760" t="s">
        <v>4675</v>
      </c>
      <c r="N2760" t="s">
        <v>1531</v>
      </c>
      <c r="O2760" t="s">
        <v>1532</v>
      </c>
      <c r="P2760" t="s">
        <v>1533</v>
      </c>
      <c r="Q2760" t="s">
        <v>34</v>
      </c>
      <c r="R2760" t="s">
        <v>1534</v>
      </c>
      <c r="S2760" t="s">
        <v>34</v>
      </c>
      <c r="T2760" t="s">
        <v>1535</v>
      </c>
      <c r="U2760" t="s">
        <v>810</v>
      </c>
      <c r="V2760" t="s">
        <v>52</v>
      </c>
      <c r="W2760" t="s">
        <v>1536</v>
      </c>
      <c r="X2760" t="s">
        <v>150</v>
      </c>
      <c r="Y2760" t="s">
        <v>65</v>
      </c>
    </row>
    <row r="2761" spans="1:25" x14ac:dyDescent="0.25">
      <c r="A2761">
        <v>10308</v>
      </c>
      <c r="B2761">
        <v>39</v>
      </c>
      <c r="C2761" t="s">
        <v>4701</v>
      </c>
      <c r="D2761">
        <v>15</v>
      </c>
      <c r="E2761" t="s">
        <v>4702</v>
      </c>
      <c r="F2761" t="s">
        <v>200</v>
      </c>
      <c r="G2761" t="s">
        <v>28</v>
      </c>
      <c r="H2761">
        <v>4</v>
      </c>
      <c r="I2761">
        <v>10</v>
      </c>
      <c r="J2761">
        <v>2004</v>
      </c>
      <c r="K2761" t="s">
        <v>1502</v>
      </c>
      <c r="L2761">
        <v>74</v>
      </c>
      <c r="M2761" t="s">
        <v>4675</v>
      </c>
      <c r="N2761" t="s">
        <v>510</v>
      </c>
      <c r="O2761" t="s">
        <v>511</v>
      </c>
      <c r="P2761" t="s">
        <v>512</v>
      </c>
      <c r="Q2761" t="s">
        <v>34</v>
      </c>
      <c r="R2761" t="s">
        <v>513</v>
      </c>
      <c r="S2761" t="s">
        <v>36</v>
      </c>
      <c r="T2761" t="s">
        <v>514</v>
      </c>
      <c r="U2761" t="s">
        <v>38</v>
      </c>
      <c r="V2761" t="s">
        <v>39</v>
      </c>
      <c r="W2761" t="s">
        <v>149</v>
      </c>
      <c r="X2761" t="s">
        <v>363</v>
      </c>
      <c r="Y2761" t="s">
        <v>42</v>
      </c>
    </row>
    <row r="2762" spans="1:25" x14ac:dyDescent="0.25">
      <c r="A2762">
        <v>10316</v>
      </c>
      <c r="B2762">
        <v>44</v>
      </c>
      <c r="C2762" t="s">
        <v>4692</v>
      </c>
      <c r="D2762">
        <v>7</v>
      </c>
      <c r="E2762" t="s">
        <v>4703</v>
      </c>
      <c r="F2762" t="s">
        <v>665</v>
      </c>
      <c r="G2762" t="s">
        <v>28</v>
      </c>
      <c r="H2762">
        <v>4</v>
      </c>
      <c r="I2762">
        <v>11</v>
      </c>
      <c r="J2762">
        <v>2004</v>
      </c>
      <c r="K2762" t="s">
        <v>1502</v>
      </c>
      <c r="L2762">
        <v>74</v>
      </c>
      <c r="M2762" t="s">
        <v>4675</v>
      </c>
      <c r="N2762" t="s">
        <v>666</v>
      </c>
      <c r="O2762" t="s">
        <v>667</v>
      </c>
      <c r="P2762" t="s">
        <v>668</v>
      </c>
      <c r="Q2762" t="s">
        <v>34</v>
      </c>
      <c r="R2762" t="s">
        <v>669</v>
      </c>
      <c r="S2762" t="s">
        <v>670</v>
      </c>
      <c r="T2762" t="s">
        <v>671</v>
      </c>
      <c r="U2762" t="s">
        <v>262</v>
      </c>
      <c r="V2762" t="s">
        <v>52</v>
      </c>
      <c r="W2762" t="s">
        <v>672</v>
      </c>
      <c r="X2762" t="s">
        <v>673</v>
      </c>
      <c r="Y2762" t="s">
        <v>42</v>
      </c>
    </row>
    <row r="2763" spans="1:25" x14ac:dyDescent="0.25">
      <c r="A2763">
        <v>10328</v>
      </c>
      <c r="B2763">
        <v>39</v>
      </c>
      <c r="C2763" t="s">
        <v>2143</v>
      </c>
      <c r="D2763">
        <v>12</v>
      </c>
      <c r="E2763" t="s">
        <v>4704</v>
      </c>
      <c r="F2763" t="s">
        <v>2490</v>
      </c>
      <c r="G2763" t="s">
        <v>28</v>
      </c>
      <c r="H2763">
        <v>4</v>
      </c>
      <c r="I2763">
        <v>11</v>
      </c>
      <c r="J2763">
        <v>2004</v>
      </c>
      <c r="K2763" t="s">
        <v>1502</v>
      </c>
      <c r="L2763">
        <v>74</v>
      </c>
      <c r="M2763" t="s">
        <v>4675</v>
      </c>
      <c r="N2763" t="s">
        <v>1369</v>
      </c>
      <c r="O2763" t="s">
        <v>1370</v>
      </c>
      <c r="P2763" t="s">
        <v>1371</v>
      </c>
      <c r="Q2763" t="s">
        <v>34</v>
      </c>
      <c r="R2763" t="s">
        <v>1372</v>
      </c>
      <c r="S2763" t="s">
        <v>34</v>
      </c>
      <c r="T2763" t="s">
        <v>1373</v>
      </c>
      <c r="U2763" t="s">
        <v>396</v>
      </c>
      <c r="V2763" t="s">
        <v>52</v>
      </c>
      <c r="W2763" t="s">
        <v>1374</v>
      </c>
      <c r="X2763" t="s">
        <v>1375</v>
      </c>
      <c r="Y2763" t="s">
        <v>65</v>
      </c>
    </row>
    <row r="2764" spans="1:25" x14ac:dyDescent="0.25">
      <c r="A2764">
        <v>10339</v>
      </c>
      <c r="B2764">
        <v>50</v>
      </c>
      <c r="C2764" t="s">
        <v>4705</v>
      </c>
      <c r="D2764">
        <v>8</v>
      </c>
      <c r="E2764" t="s">
        <v>4706</v>
      </c>
      <c r="F2764" t="s">
        <v>519</v>
      </c>
      <c r="G2764" t="s">
        <v>28</v>
      </c>
      <c r="H2764">
        <v>4</v>
      </c>
      <c r="I2764">
        <v>11</v>
      </c>
      <c r="J2764">
        <v>2004</v>
      </c>
      <c r="K2764" t="s">
        <v>1502</v>
      </c>
      <c r="L2764">
        <v>74</v>
      </c>
      <c r="M2764" t="s">
        <v>4675</v>
      </c>
      <c r="N2764" t="s">
        <v>380</v>
      </c>
      <c r="O2764" t="s">
        <v>381</v>
      </c>
      <c r="P2764" t="s">
        <v>382</v>
      </c>
      <c r="Q2764" t="s">
        <v>34</v>
      </c>
      <c r="R2764" t="s">
        <v>383</v>
      </c>
      <c r="S2764" t="s">
        <v>384</v>
      </c>
      <c r="T2764" t="s">
        <v>385</v>
      </c>
      <c r="U2764" t="s">
        <v>307</v>
      </c>
      <c r="V2764" t="s">
        <v>307</v>
      </c>
      <c r="W2764" t="s">
        <v>386</v>
      </c>
      <c r="X2764" t="s">
        <v>387</v>
      </c>
      <c r="Y2764" t="s">
        <v>42</v>
      </c>
    </row>
    <row r="2765" spans="1:25" x14ac:dyDescent="0.25">
      <c r="A2765">
        <v>10352</v>
      </c>
      <c r="B2765">
        <v>22</v>
      </c>
      <c r="C2765" t="s">
        <v>4707</v>
      </c>
      <c r="D2765">
        <v>1</v>
      </c>
      <c r="E2765" t="s">
        <v>4708</v>
      </c>
      <c r="F2765" t="s">
        <v>1552</v>
      </c>
      <c r="G2765" t="s">
        <v>28</v>
      </c>
      <c r="H2765">
        <v>4</v>
      </c>
      <c r="I2765">
        <v>12</v>
      </c>
      <c r="J2765">
        <v>2004</v>
      </c>
      <c r="K2765" t="s">
        <v>1502</v>
      </c>
      <c r="L2765">
        <v>74</v>
      </c>
      <c r="M2765" t="s">
        <v>4675</v>
      </c>
      <c r="N2765" t="s">
        <v>2080</v>
      </c>
      <c r="O2765" t="s">
        <v>2081</v>
      </c>
      <c r="P2765" t="s">
        <v>2082</v>
      </c>
      <c r="Q2765" t="s">
        <v>34</v>
      </c>
      <c r="R2765" t="s">
        <v>441</v>
      </c>
      <c r="S2765" t="s">
        <v>185</v>
      </c>
      <c r="T2765" t="s">
        <v>442</v>
      </c>
      <c r="U2765" t="s">
        <v>38</v>
      </c>
      <c r="V2765" t="s">
        <v>39</v>
      </c>
      <c r="W2765" t="s">
        <v>1199</v>
      </c>
      <c r="X2765" t="s">
        <v>377</v>
      </c>
      <c r="Y2765" t="s">
        <v>42</v>
      </c>
    </row>
    <row r="2766" spans="1:25" x14ac:dyDescent="0.25">
      <c r="A2766">
        <v>10361</v>
      </c>
      <c r="B2766">
        <v>35</v>
      </c>
      <c r="C2766" t="s">
        <v>77</v>
      </c>
      <c r="D2766">
        <v>11</v>
      </c>
      <c r="E2766" t="s">
        <v>4709</v>
      </c>
      <c r="F2766" t="s">
        <v>232</v>
      </c>
      <c r="G2766" t="s">
        <v>28</v>
      </c>
      <c r="H2766">
        <v>4</v>
      </c>
      <c r="I2766">
        <v>12</v>
      </c>
      <c r="J2766">
        <v>2004</v>
      </c>
      <c r="K2766" t="s">
        <v>1502</v>
      </c>
      <c r="L2766">
        <v>74</v>
      </c>
      <c r="M2766" t="s">
        <v>4675</v>
      </c>
      <c r="N2766" t="s">
        <v>233</v>
      </c>
      <c r="O2766" t="s">
        <v>234</v>
      </c>
      <c r="P2766" t="s">
        <v>235</v>
      </c>
      <c r="Q2766" t="s">
        <v>236</v>
      </c>
      <c r="R2766" t="s">
        <v>237</v>
      </c>
      <c r="S2766" t="s">
        <v>238</v>
      </c>
      <c r="T2766" t="s">
        <v>239</v>
      </c>
      <c r="U2766" t="s">
        <v>139</v>
      </c>
      <c r="V2766" t="s">
        <v>140</v>
      </c>
      <c r="W2766" t="s">
        <v>240</v>
      </c>
      <c r="X2766" t="s">
        <v>241</v>
      </c>
      <c r="Y2766" t="s">
        <v>65</v>
      </c>
    </row>
    <row r="2767" spans="1:25" x14ac:dyDescent="0.25">
      <c r="A2767">
        <v>10373</v>
      </c>
      <c r="B2767">
        <v>45</v>
      </c>
      <c r="C2767" t="s">
        <v>4710</v>
      </c>
      <c r="D2767">
        <v>17</v>
      </c>
      <c r="E2767" t="s">
        <v>4711</v>
      </c>
      <c r="F2767" t="s">
        <v>687</v>
      </c>
      <c r="G2767" t="s">
        <v>28</v>
      </c>
      <c r="H2767">
        <v>1</v>
      </c>
      <c r="I2767">
        <v>1</v>
      </c>
      <c r="J2767">
        <v>2005</v>
      </c>
      <c r="K2767" t="s">
        <v>1502</v>
      </c>
      <c r="L2767">
        <v>74</v>
      </c>
      <c r="M2767" t="s">
        <v>4675</v>
      </c>
      <c r="N2767" t="s">
        <v>688</v>
      </c>
      <c r="O2767" t="s">
        <v>689</v>
      </c>
      <c r="P2767" t="s">
        <v>690</v>
      </c>
      <c r="Q2767" t="s">
        <v>34</v>
      </c>
      <c r="R2767" t="s">
        <v>691</v>
      </c>
      <c r="S2767" t="s">
        <v>34</v>
      </c>
      <c r="T2767" t="s">
        <v>692</v>
      </c>
      <c r="U2767" t="s">
        <v>196</v>
      </c>
      <c r="V2767" t="s">
        <v>52</v>
      </c>
      <c r="W2767" t="s">
        <v>693</v>
      </c>
      <c r="X2767" t="s">
        <v>694</v>
      </c>
      <c r="Y2767" t="s">
        <v>42</v>
      </c>
    </row>
    <row r="2768" spans="1:25" x14ac:dyDescent="0.25">
      <c r="A2768">
        <v>10386</v>
      </c>
      <c r="B2768">
        <v>44</v>
      </c>
      <c r="C2768" t="s">
        <v>4574</v>
      </c>
      <c r="D2768">
        <v>15</v>
      </c>
      <c r="E2768" t="s">
        <v>4712</v>
      </c>
      <c r="F2768" t="s">
        <v>1557</v>
      </c>
      <c r="G2768" t="s">
        <v>724</v>
      </c>
      <c r="H2768">
        <v>1</v>
      </c>
      <c r="I2768">
        <v>3</v>
      </c>
      <c r="J2768">
        <v>2005</v>
      </c>
      <c r="K2768" t="s">
        <v>1502</v>
      </c>
      <c r="L2768">
        <v>74</v>
      </c>
      <c r="M2768" t="s">
        <v>4675</v>
      </c>
      <c r="N2768" t="s">
        <v>268</v>
      </c>
      <c r="O2768" t="s">
        <v>269</v>
      </c>
      <c r="P2768" t="s">
        <v>270</v>
      </c>
      <c r="Q2768" t="s">
        <v>34</v>
      </c>
      <c r="R2768" t="s">
        <v>271</v>
      </c>
      <c r="S2768" t="s">
        <v>34</v>
      </c>
      <c r="T2768" t="s">
        <v>272</v>
      </c>
      <c r="U2768" t="s">
        <v>273</v>
      </c>
      <c r="V2768" t="s">
        <v>52</v>
      </c>
      <c r="W2768" t="s">
        <v>274</v>
      </c>
      <c r="X2768" t="s">
        <v>275</v>
      </c>
      <c r="Y2768" t="s">
        <v>65</v>
      </c>
    </row>
    <row r="2769" spans="1:25" x14ac:dyDescent="0.25">
      <c r="A2769">
        <v>10398</v>
      </c>
      <c r="B2769">
        <v>36</v>
      </c>
      <c r="C2769" t="s">
        <v>4713</v>
      </c>
      <c r="D2769">
        <v>12</v>
      </c>
      <c r="E2769" t="s">
        <v>4714</v>
      </c>
      <c r="F2769" t="s">
        <v>1559</v>
      </c>
      <c r="G2769" t="s">
        <v>28</v>
      </c>
      <c r="H2769">
        <v>1</v>
      </c>
      <c r="I2769">
        <v>3</v>
      </c>
      <c r="J2769">
        <v>2005</v>
      </c>
      <c r="K2769" t="s">
        <v>1502</v>
      </c>
      <c r="L2769">
        <v>74</v>
      </c>
      <c r="M2769" t="s">
        <v>4675</v>
      </c>
      <c r="N2769" t="s">
        <v>46</v>
      </c>
      <c r="O2769" t="s">
        <v>47</v>
      </c>
      <c r="P2769" t="s">
        <v>48</v>
      </c>
      <c r="Q2769" t="s">
        <v>34</v>
      </c>
      <c r="R2769" t="s">
        <v>49</v>
      </c>
      <c r="S2769" t="s">
        <v>34</v>
      </c>
      <c r="T2769" t="s">
        <v>50</v>
      </c>
      <c r="U2769" t="s">
        <v>51</v>
      </c>
      <c r="V2769" t="s">
        <v>52</v>
      </c>
      <c r="W2769" t="s">
        <v>53</v>
      </c>
      <c r="X2769" t="s">
        <v>54</v>
      </c>
      <c r="Y2769" t="s">
        <v>65</v>
      </c>
    </row>
    <row r="2770" spans="1:25" x14ac:dyDescent="0.25">
      <c r="A2770">
        <v>10401</v>
      </c>
      <c r="B2770">
        <v>28</v>
      </c>
      <c r="C2770" t="s">
        <v>230</v>
      </c>
      <c r="D2770">
        <v>11</v>
      </c>
      <c r="E2770" t="s">
        <v>4715</v>
      </c>
      <c r="F2770" t="s">
        <v>1880</v>
      </c>
      <c r="G2770" t="s">
        <v>708</v>
      </c>
      <c r="H2770">
        <v>2</v>
      </c>
      <c r="I2770">
        <v>4</v>
      </c>
      <c r="J2770">
        <v>2005</v>
      </c>
      <c r="K2770" t="s">
        <v>1502</v>
      </c>
      <c r="L2770">
        <v>74</v>
      </c>
      <c r="M2770" t="s">
        <v>4675</v>
      </c>
      <c r="N2770" t="s">
        <v>153</v>
      </c>
      <c r="O2770" t="s">
        <v>154</v>
      </c>
      <c r="P2770" t="s">
        <v>155</v>
      </c>
      <c r="Q2770" t="s">
        <v>34</v>
      </c>
      <c r="R2770" t="s">
        <v>156</v>
      </c>
      <c r="S2770" t="s">
        <v>157</v>
      </c>
      <c r="T2770" t="s">
        <v>158</v>
      </c>
      <c r="U2770" t="s">
        <v>38</v>
      </c>
      <c r="V2770" t="s">
        <v>39</v>
      </c>
      <c r="W2770" t="s">
        <v>84</v>
      </c>
      <c r="X2770" t="s">
        <v>159</v>
      </c>
      <c r="Y2770" t="s">
        <v>42</v>
      </c>
    </row>
    <row r="2771" spans="1:25" x14ac:dyDescent="0.25">
      <c r="A2771">
        <v>10416</v>
      </c>
      <c r="B2771">
        <v>43</v>
      </c>
      <c r="C2771" t="s">
        <v>4692</v>
      </c>
      <c r="D2771">
        <v>12</v>
      </c>
      <c r="E2771" t="s">
        <v>4716</v>
      </c>
      <c r="F2771" t="s">
        <v>1562</v>
      </c>
      <c r="G2771" t="s">
        <v>28</v>
      </c>
      <c r="H2771">
        <v>2</v>
      </c>
      <c r="I2771">
        <v>5</v>
      </c>
      <c r="J2771">
        <v>2005</v>
      </c>
      <c r="K2771" t="s">
        <v>1502</v>
      </c>
      <c r="L2771">
        <v>74</v>
      </c>
      <c r="M2771" t="s">
        <v>4675</v>
      </c>
      <c r="N2771" t="s">
        <v>831</v>
      </c>
      <c r="O2771" t="s">
        <v>832</v>
      </c>
      <c r="P2771" t="s">
        <v>833</v>
      </c>
      <c r="Q2771" t="s">
        <v>34</v>
      </c>
      <c r="R2771" t="s">
        <v>834</v>
      </c>
      <c r="S2771" t="s">
        <v>34</v>
      </c>
      <c r="T2771" t="s">
        <v>835</v>
      </c>
      <c r="U2771" t="s">
        <v>396</v>
      </c>
      <c r="V2771" t="s">
        <v>52</v>
      </c>
      <c r="W2771" t="s">
        <v>836</v>
      </c>
      <c r="X2771" t="s">
        <v>837</v>
      </c>
      <c r="Y2771" t="s">
        <v>42</v>
      </c>
    </row>
    <row r="2772" spans="1:25" x14ac:dyDescent="0.25">
      <c r="A2772">
        <v>10106</v>
      </c>
      <c r="B2772">
        <v>48</v>
      </c>
      <c r="C2772" t="s">
        <v>4717</v>
      </c>
      <c r="D2772">
        <v>15</v>
      </c>
      <c r="E2772" t="s">
        <v>4718</v>
      </c>
      <c r="F2772" t="s">
        <v>1501</v>
      </c>
      <c r="G2772" t="s">
        <v>28</v>
      </c>
      <c r="H2772">
        <v>1</v>
      </c>
      <c r="I2772">
        <v>2</v>
      </c>
      <c r="J2772">
        <v>2003</v>
      </c>
      <c r="K2772" t="s">
        <v>1502</v>
      </c>
      <c r="L2772">
        <v>49</v>
      </c>
      <c r="M2772" t="s">
        <v>4719</v>
      </c>
      <c r="N2772" t="s">
        <v>1369</v>
      </c>
      <c r="O2772" t="s">
        <v>1370</v>
      </c>
      <c r="P2772" t="s">
        <v>1371</v>
      </c>
      <c r="Q2772" t="s">
        <v>34</v>
      </c>
      <c r="R2772" t="s">
        <v>1372</v>
      </c>
      <c r="S2772" t="s">
        <v>34</v>
      </c>
      <c r="T2772" t="s">
        <v>1373</v>
      </c>
      <c r="U2772" t="s">
        <v>396</v>
      </c>
      <c r="V2772" t="s">
        <v>52</v>
      </c>
      <c r="W2772" t="s">
        <v>1374</v>
      </c>
      <c r="X2772" t="s">
        <v>1375</v>
      </c>
      <c r="Y2772" t="s">
        <v>42</v>
      </c>
    </row>
    <row r="2773" spans="1:25" x14ac:dyDescent="0.25">
      <c r="A2773">
        <v>10119</v>
      </c>
      <c r="B2773">
        <v>28</v>
      </c>
      <c r="C2773" t="s">
        <v>4720</v>
      </c>
      <c r="D2773">
        <v>6</v>
      </c>
      <c r="E2773" t="s">
        <v>4721</v>
      </c>
      <c r="F2773" t="s">
        <v>571</v>
      </c>
      <c r="G2773" t="s">
        <v>28</v>
      </c>
      <c r="H2773">
        <v>2</v>
      </c>
      <c r="I2773">
        <v>4</v>
      </c>
      <c r="J2773">
        <v>2003</v>
      </c>
      <c r="K2773" t="s">
        <v>1502</v>
      </c>
      <c r="L2773">
        <v>49</v>
      </c>
      <c r="M2773" t="s">
        <v>4719</v>
      </c>
      <c r="N2773" t="s">
        <v>221</v>
      </c>
      <c r="O2773" t="s">
        <v>222</v>
      </c>
      <c r="P2773" t="s">
        <v>223</v>
      </c>
      <c r="Q2773" t="s">
        <v>34</v>
      </c>
      <c r="R2773" t="s">
        <v>224</v>
      </c>
      <c r="S2773" t="s">
        <v>34</v>
      </c>
      <c r="T2773" t="s">
        <v>225</v>
      </c>
      <c r="U2773" t="s">
        <v>226</v>
      </c>
      <c r="V2773" t="s">
        <v>52</v>
      </c>
      <c r="W2773" t="s">
        <v>227</v>
      </c>
      <c r="X2773" t="s">
        <v>228</v>
      </c>
      <c r="Y2773" t="s">
        <v>42</v>
      </c>
    </row>
    <row r="2774" spans="1:25" x14ac:dyDescent="0.25">
      <c r="A2774">
        <v>10131</v>
      </c>
      <c r="B2774">
        <v>21</v>
      </c>
      <c r="C2774" t="s">
        <v>2915</v>
      </c>
      <c r="D2774">
        <v>7</v>
      </c>
      <c r="E2774" t="s">
        <v>4722</v>
      </c>
      <c r="F2774" t="s">
        <v>1506</v>
      </c>
      <c r="G2774" t="s">
        <v>28</v>
      </c>
      <c r="H2774">
        <v>2</v>
      </c>
      <c r="I2774">
        <v>6</v>
      </c>
      <c r="J2774">
        <v>2003</v>
      </c>
      <c r="K2774" t="s">
        <v>1502</v>
      </c>
      <c r="L2774">
        <v>49</v>
      </c>
      <c r="M2774" t="s">
        <v>4719</v>
      </c>
      <c r="N2774" t="s">
        <v>1507</v>
      </c>
      <c r="O2774" t="s">
        <v>1508</v>
      </c>
      <c r="P2774" t="s">
        <v>1509</v>
      </c>
      <c r="Q2774" t="s">
        <v>34</v>
      </c>
      <c r="R2774" t="s">
        <v>1089</v>
      </c>
      <c r="S2774" t="s">
        <v>166</v>
      </c>
      <c r="T2774" t="s">
        <v>1510</v>
      </c>
      <c r="U2774" t="s">
        <v>38</v>
      </c>
      <c r="V2774" t="s">
        <v>39</v>
      </c>
      <c r="W2774" t="s">
        <v>1511</v>
      </c>
      <c r="X2774" t="s">
        <v>1512</v>
      </c>
      <c r="Y2774" t="s">
        <v>42</v>
      </c>
    </row>
    <row r="2775" spans="1:25" x14ac:dyDescent="0.25">
      <c r="A2775">
        <v>10143</v>
      </c>
      <c r="B2775">
        <v>37</v>
      </c>
      <c r="C2775" t="s">
        <v>2910</v>
      </c>
      <c r="D2775">
        <v>10</v>
      </c>
      <c r="E2775" t="s">
        <v>4723</v>
      </c>
      <c r="F2775" t="s">
        <v>581</v>
      </c>
      <c r="G2775" t="s">
        <v>28</v>
      </c>
      <c r="H2775">
        <v>3</v>
      </c>
      <c r="I2775">
        <v>8</v>
      </c>
      <c r="J2775">
        <v>2003</v>
      </c>
      <c r="K2775" t="s">
        <v>1502</v>
      </c>
      <c r="L2775">
        <v>49</v>
      </c>
      <c r="M2775" t="s">
        <v>4719</v>
      </c>
      <c r="N2775" t="s">
        <v>582</v>
      </c>
      <c r="O2775" t="s">
        <v>583</v>
      </c>
      <c r="P2775" t="s">
        <v>584</v>
      </c>
      <c r="Q2775" t="s">
        <v>34</v>
      </c>
      <c r="R2775" t="s">
        <v>251</v>
      </c>
      <c r="S2775" t="s">
        <v>185</v>
      </c>
      <c r="T2775" t="s">
        <v>252</v>
      </c>
      <c r="U2775" t="s">
        <v>38</v>
      </c>
      <c r="V2775" t="s">
        <v>39</v>
      </c>
      <c r="W2775" t="s">
        <v>585</v>
      </c>
      <c r="X2775" t="s">
        <v>586</v>
      </c>
      <c r="Y2775" t="s">
        <v>42</v>
      </c>
    </row>
    <row r="2776" spans="1:25" x14ac:dyDescent="0.25">
      <c r="A2776">
        <v>10155</v>
      </c>
      <c r="B2776">
        <v>34</v>
      </c>
      <c r="C2776" t="s">
        <v>4724</v>
      </c>
      <c r="D2776">
        <v>8</v>
      </c>
      <c r="E2776" t="s">
        <v>4725</v>
      </c>
      <c r="F2776" t="s">
        <v>588</v>
      </c>
      <c r="G2776" t="s">
        <v>28</v>
      </c>
      <c r="H2776">
        <v>4</v>
      </c>
      <c r="I2776">
        <v>10</v>
      </c>
      <c r="J2776">
        <v>2003</v>
      </c>
      <c r="K2776" t="s">
        <v>1502</v>
      </c>
      <c r="L2776">
        <v>49</v>
      </c>
      <c r="M2776" t="s">
        <v>4719</v>
      </c>
      <c r="N2776" t="s">
        <v>191</v>
      </c>
      <c r="O2776" t="s">
        <v>192</v>
      </c>
      <c r="P2776" t="s">
        <v>193</v>
      </c>
      <c r="Q2776" t="s">
        <v>34</v>
      </c>
      <c r="R2776" t="s">
        <v>194</v>
      </c>
      <c r="S2776" t="s">
        <v>34</v>
      </c>
      <c r="T2776" t="s">
        <v>195</v>
      </c>
      <c r="U2776" t="s">
        <v>196</v>
      </c>
      <c r="V2776" t="s">
        <v>52</v>
      </c>
      <c r="W2776" t="s">
        <v>197</v>
      </c>
      <c r="X2776" t="s">
        <v>198</v>
      </c>
      <c r="Y2776" t="s">
        <v>42</v>
      </c>
    </row>
    <row r="2777" spans="1:25" x14ac:dyDescent="0.25">
      <c r="A2777">
        <v>10167</v>
      </c>
      <c r="B2777">
        <v>40</v>
      </c>
      <c r="C2777" t="s">
        <v>2915</v>
      </c>
      <c r="D2777">
        <v>4</v>
      </c>
      <c r="E2777" t="s">
        <v>4726</v>
      </c>
      <c r="F2777" t="s">
        <v>590</v>
      </c>
      <c r="G2777" t="s">
        <v>591</v>
      </c>
      <c r="H2777">
        <v>4</v>
      </c>
      <c r="I2777">
        <v>10</v>
      </c>
      <c r="J2777">
        <v>2003</v>
      </c>
      <c r="K2777" t="s">
        <v>1502</v>
      </c>
      <c r="L2777">
        <v>49</v>
      </c>
      <c r="M2777" t="s">
        <v>4719</v>
      </c>
      <c r="N2777" t="s">
        <v>401</v>
      </c>
      <c r="O2777" t="s">
        <v>402</v>
      </c>
      <c r="P2777" t="s">
        <v>403</v>
      </c>
      <c r="Q2777" t="s">
        <v>34</v>
      </c>
      <c r="R2777" t="s">
        <v>404</v>
      </c>
      <c r="S2777" t="s">
        <v>34</v>
      </c>
      <c r="T2777" t="s">
        <v>405</v>
      </c>
      <c r="U2777" t="s">
        <v>287</v>
      </c>
      <c r="V2777" t="s">
        <v>52</v>
      </c>
      <c r="W2777" t="s">
        <v>406</v>
      </c>
      <c r="X2777" t="s">
        <v>316</v>
      </c>
      <c r="Y2777" t="s">
        <v>42</v>
      </c>
    </row>
    <row r="2778" spans="1:25" x14ac:dyDescent="0.25">
      <c r="A2778">
        <v>10178</v>
      </c>
      <c r="B2778">
        <v>45</v>
      </c>
      <c r="C2778" t="s">
        <v>520</v>
      </c>
      <c r="D2778">
        <v>7</v>
      </c>
      <c r="E2778" t="s">
        <v>4727</v>
      </c>
      <c r="F2778" t="s">
        <v>593</v>
      </c>
      <c r="G2778" t="s">
        <v>28</v>
      </c>
      <c r="H2778">
        <v>4</v>
      </c>
      <c r="I2778">
        <v>11</v>
      </c>
      <c r="J2778">
        <v>2003</v>
      </c>
      <c r="K2778" t="s">
        <v>1502</v>
      </c>
      <c r="L2778">
        <v>49</v>
      </c>
      <c r="M2778" t="s">
        <v>4719</v>
      </c>
      <c r="N2778" t="s">
        <v>594</v>
      </c>
      <c r="O2778" t="s">
        <v>595</v>
      </c>
      <c r="P2778" t="s">
        <v>596</v>
      </c>
      <c r="Q2778" t="s">
        <v>34</v>
      </c>
      <c r="R2778" t="s">
        <v>597</v>
      </c>
      <c r="S2778" t="s">
        <v>34</v>
      </c>
      <c r="T2778" t="s">
        <v>598</v>
      </c>
      <c r="U2778" t="s">
        <v>51</v>
      </c>
      <c r="V2778" t="s">
        <v>52</v>
      </c>
      <c r="W2778" t="s">
        <v>599</v>
      </c>
      <c r="X2778" t="s">
        <v>600</v>
      </c>
      <c r="Y2778" t="s">
        <v>42</v>
      </c>
    </row>
    <row r="2779" spans="1:25" x14ac:dyDescent="0.25">
      <c r="A2779">
        <v>10186</v>
      </c>
      <c r="B2779">
        <v>28</v>
      </c>
      <c r="C2779" t="s">
        <v>4226</v>
      </c>
      <c r="D2779">
        <v>4</v>
      </c>
      <c r="E2779" t="s">
        <v>4728</v>
      </c>
      <c r="F2779" t="s">
        <v>602</v>
      </c>
      <c r="G2779" t="s">
        <v>28</v>
      </c>
      <c r="H2779">
        <v>4</v>
      </c>
      <c r="I2779">
        <v>11</v>
      </c>
      <c r="J2779">
        <v>2003</v>
      </c>
      <c r="K2779" t="s">
        <v>1502</v>
      </c>
      <c r="L2779">
        <v>49</v>
      </c>
      <c r="M2779" t="s">
        <v>4719</v>
      </c>
      <c r="N2779" t="s">
        <v>603</v>
      </c>
      <c r="O2779" t="s">
        <v>604</v>
      </c>
      <c r="P2779" t="s">
        <v>605</v>
      </c>
      <c r="Q2779" t="s">
        <v>34</v>
      </c>
      <c r="R2779" t="s">
        <v>577</v>
      </c>
      <c r="S2779" t="s">
        <v>34</v>
      </c>
      <c r="T2779" t="s">
        <v>606</v>
      </c>
      <c r="U2779" t="s">
        <v>262</v>
      </c>
      <c r="V2779" t="s">
        <v>52</v>
      </c>
      <c r="W2779" t="s">
        <v>607</v>
      </c>
      <c r="X2779" t="s">
        <v>608</v>
      </c>
      <c r="Y2779" t="s">
        <v>42</v>
      </c>
    </row>
    <row r="2780" spans="1:25" x14ac:dyDescent="0.25">
      <c r="A2780">
        <v>10197</v>
      </c>
      <c r="B2780">
        <v>29</v>
      </c>
      <c r="C2780" t="s">
        <v>2915</v>
      </c>
      <c r="D2780">
        <v>1</v>
      </c>
      <c r="E2780" t="s">
        <v>4729</v>
      </c>
      <c r="F2780" t="s">
        <v>610</v>
      </c>
      <c r="G2780" t="s">
        <v>28</v>
      </c>
      <c r="H2780">
        <v>4</v>
      </c>
      <c r="I2780">
        <v>11</v>
      </c>
      <c r="J2780">
        <v>2003</v>
      </c>
      <c r="K2780" t="s">
        <v>1502</v>
      </c>
      <c r="L2780">
        <v>49</v>
      </c>
      <c r="M2780" t="s">
        <v>4719</v>
      </c>
      <c r="N2780" t="s">
        <v>611</v>
      </c>
      <c r="O2780" t="s">
        <v>612</v>
      </c>
      <c r="P2780" t="s">
        <v>613</v>
      </c>
      <c r="Q2780" t="s">
        <v>34</v>
      </c>
      <c r="R2780" t="s">
        <v>614</v>
      </c>
      <c r="S2780" t="s">
        <v>34</v>
      </c>
      <c r="T2780" t="s">
        <v>615</v>
      </c>
      <c r="U2780" t="s">
        <v>273</v>
      </c>
      <c r="V2780" t="s">
        <v>52</v>
      </c>
      <c r="W2780" t="s">
        <v>616</v>
      </c>
      <c r="X2780" t="s">
        <v>617</v>
      </c>
      <c r="Y2780" t="s">
        <v>42</v>
      </c>
    </row>
    <row r="2781" spans="1:25" x14ac:dyDescent="0.25">
      <c r="A2781">
        <v>10209</v>
      </c>
      <c r="B2781">
        <v>48</v>
      </c>
      <c r="C2781" t="s">
        <v>4730</v>
      </c>
      <c r="D2781">
        <v>3</v>
      </c>
      <c r="E2781" t="s">
        <v>4731</v>
      </c>
      <c r="F2781" t="s">
        <v>619</v>
      </c>
      <c r="G2781" t="s">
        <v>28</v>
      </c>
      <c r="H2781">
        <v>1</v>
      </c>
      <c r="I2781">
        <v>1</v>
      </c>
      <c r="J2781">
        <v>2004</v>
      </c>
      <c r="K2781" t="s">
        <v>1502</v>
      </c>
      <c r="L2781">
        <v>49</v>
      </c>
      <c r="M2781" t="s">
        <v>4719</v>
      </c>
      <c r="N2781" t="s">
        <v>620</v>
      </c>
      <c r="O2781" t="s">
        <v>621</v>
      </c>
      <c r="P2781" t="s">
        <v>622</v>
      </c>
      <c r="Q2781" t="s">
        <v>34</v>
      </c>
      <c r="R2781" t="s">
        <v>623</v>
      </c>
      <c r="S2781" t="s">
        <v>73</v>
      </c>
      <c r="T2781" t="s">
        <v>34</v>
      </c>
      <c r="U2781" t="s">
        <v>38</v>
      </c>
      <c r="V2781" t="s">
        <v>39</v>
      </c>
      <c r="W2781" t="s">
        <v>624</v>
      </c>
      <c r="X2781" t="s">
        <v>150</v>
      </c>
      <c r="Y2781" t="s">
        <v>42</v>
      </c>
    </row>
    <row r="2782" spans="1:25" x14ac:dyDescent="0.25">
      <c r="A2782">
        <v>10222</v>
      </c>
      <c r="B2782">
        <v>31</v>
      </c>
      <c r="C2782" t="s">
        <v>4732</v>
      </c>
      <c r="D2782">
        <v>7</v>
      </c>
      <c r="E2782" t="s">
        <v>4733</v>
      </c>
      <c r="F2782" t="s">
        <v>626</v>
      </c>
      <c r="G2782" t="s">
        <v>28</v>
      </c>
      <c r="H2782">
        <v>1</v>
      </c>
      <c r="I2782">
        <v>2</v>
      </c>
      <c r="J2782">
        <v>2004</v>
      </c>
      <c r="K2782" t="s">
        <v>1502</v>
      </c>
      <c r="L2782">
        <v>49</v>
      </c>
      <c r="M2782" t="s">
        <v>4719</v>
      </c>
      <c r="N2782" t="s">
        <v>627</v>
      </c>
      <c r="O2782" t="s">
        <v>628</v>
      </c>
      <c r="P2782" t="s">
        <v>629</v>
      </c>
      <c r="Q2782" t="s">
        <v>34</v>
      </c>
      <c r="R2782" t="s">
        <v>630</v>
      </c>
      <c r="S2782" t="s">
        <v>73</v>
      </c>
      <c r="T2782" t="s">
        <v>631</v>
      </c>
      <c r="U2782" t="s">
        <v>38</v>
      </c>
      <c r="V2782" t="s">
        <v>39</v>
      </c>
      <c r="W2782" t="s">
        <v>362</v>
      </c>
      <c r="X2782" t="s">
        <v>422</v>
      </c>
      <c r="Y2782" t="s">
        <v>42</v>
      </c>
    </row>
    <row r="2783" spans="1:25" x14ac:dyDescent="0.25">
      <c r="A2783">
        <v>10249</v>
      </c>
      <c r="B2783">
        <v>32</v>
      </c>
      <c r="C2783" t="s">
        <v>4734</v>
      </c>
      <c r="D2783">
        <v>3</v>
      </c>
      <c r="E2783" t="s">
        <v>4735</v>
      </c>
      <c r="F2783" t="s">
        <v>2480</v>
      </c>
      <c r="G2783" t="s">
        <v>28</v>
      </c>
      <c r="H2783">
        <v>2</v>
      </c>
      <c r="I2783">
        <v>5</v>
      </c>
      <c r="J2783">
        <v>2004</v>
      </c>
      <c r="K2783" t="s">
        <v>1502</v>
      </c>
      <c r="L2783">
        <v>49</v>
      </c>
      <c r="M2783" t="s">
        <v>4719</v>
      </c>
      <c r="N2783" t="s">
        <v>366</v>
      </c>
      <c r="O2783" t="s">
        <v>367</v>
      </c>
      <c r="P2783" t="s">
        <v>368</v>
      </c>
      <c r="Q2783" t="s">
        <v>34</v>
      </c>
      <c r="R2783" t="s">
        <v>184</v>
      </c>
      <c r="S2783" t="s">
        <v>185</v>
      </c>
      <c r="T2783" t="s">
        <v>186</v>
      </c>
      <c r="U2783" t="s">
        <v>38</v>
      </c>
      <c r="V2783" t="s">
        <v>39</v>
      </c>
      <c r="W2783" t="s">
        <v>369</v>
      </c>
      <c r="X2783" t="s">
        <v>216</v>
      </c>
      <c r="Y2783" t="s">
        <v>42</v>
      </c>
    </row>
    <row r="2784" spans="1:25" x14ac:dyDescent="0.25">
      <c r="A2784">
        <v>10262</v>
      </c>
      <c r="B2784">
        <v>21</v>
      </c>
      <c r="C2784" t="s">
        <v>4736</v>
      </c>
      <c r="D2784">
        <v>12</v>
      </c>
      <c r="E2784" t="s">
        <v>4737</v>
      </c>
      <c r="F2784" t="s">
        <v>1525</v>
      </c>
      <c r="G2784" t="s">
        <v>591</v>
      </c>
      <c r="H2784">
        <v>2</v>
      </c>
      <c r="I2784">
        <v>6</v>
      </c>
      <c r="J2784">
        <v>2004</v>
      </c>
      <c r="K2784" t="s">
        <v>1502</v>
      </c>
      <c r="L2784">
        <v>49</v>
      </c>
      <c r="M2784" t="s">
        <v>4719</v>
      </c>
      <c r="N2784" t="s">
        <v>268</v>
      </c>
      <c r="O2784" t="s">
        <v>269</v>
      </c>
      <c r="P2784" t="s">
        <v>270</v>
      </c>
      <c r="Q2784" t="s">
        <v>34</v>
      </c>
      <c r="R2784" t="s">
        <v>271</v>
      </c>
      <c r="S2784" t="s">
        <v>34</v>
      </c>
      <c r="T2784" t="s">
        <v>272</v>
      </c>
      <c r="U2784" t="s">
        <v>273</v>
      </c>
      <c r="V2784" t="s">
        <v>52</v>
      </c>
      <c r="W2784" t="s">
        <v>274</v>
      </c>
      <c r="X2784" t="s">
        <v>275</v>
      </c>
      <c r="Y2784" t="s">
        <v>42</v>
      </c>
    </row>
    <row r="2785" spans="1:25" x14ac:dyDescent="0.25">
      <c r="A2785">
        <v>10274</v>
      </c>
      <c r="B2785">
        <v>32</v>
      </c>
      <c r="C2785" t="s">
        <v>4738</v>
      </c>
      <c r="D2785">
        <v>4</v>
      </c>
      <c r="E2785" t="s">
        <v>4739</v>
      </c>
      <c r="F2785" t="s">
        <v>637</v>
      </c>
      <c r="G2785" t="s">
        <v>28</v>
      </c>
      <c r="H2785">
        <v>3</v>
      </c>
      <c r="I2785">
        <v>7</v>
      </c>
      <c r="J2785">
        <v>2004</v>
      </c>
      <c r="K2785" t="s">
        <v>1502</v>
      </c>
      <c r="L2785">
        <v>49</v>
      </c>
      <c r="M2785" t="s">
        <v>4719</v>
      </c>
      <c r="N2785" t="s">
        <v>439</v>
      </c>
      <c r="O2785" t="s">
        <v>182</v>
      </c>
      <c r="P2785" t="s">
        <v>440</v>
      </c>
      <c r="Q2785" t="s">
        <v>34</v>
      </c>
      <c r="R2785" t="s">
        <v>441</v>
      </c>
      <c r="S2785" t="s">
        <v>185</v>
      </c>
      <c r="T2785" t="s">
        <v>442</v>
      </c>
      <c r="U2785" t="s">
        <v>38</v>
      </c>
      <c r="V2785" t="s">
        <v>39</v>
      </c>
      <c r="W2785" t="s">
        <v>421</v>
      </c>
      <c r="X2785" t="s">
        <v>443</v>
      </c>
      <c r="Y2785" t="s">
        <v>42</v>
      </c>
    </row>
    <row r="2786" spans="1:25" x14ac:dyDescent="0.25">
      <c r="A2786">
        <v>10283</v>
      </c>
      <c r="B2786">
        <v>43</v>
      </c>
      <c r="C2786" t="s">
        <v>4734</v>
      </c>
      <c r="D2786">
        <v>1</v>
      </c>
      <c r="E2786" t="s">
        <v>4740</v>
      </c>
      <c r="F2786" t="s">
        <v>647</v>
      </c>
      <c r="G2786" t="s">
        <v>28</v>
      </c>
      <c r="H2786">
        <v>3</v>
      </c>
      <c r="I2786">
        <v>8</v>
      </c>
      <c r="J2786">
        <v>2004</v>
      </c>
      <c r="K2786" t="s">
        <v>1502</v>
      </c>
      <c r="L2786">
        <v>49</v>
      </c>
      <c r="M2786" t="s">
        <v>4719</v>
      </c>
      <c r="N2786" t="s">
        <v>648</v>
      </c>
      <c r="O2786" t="s">
        <v>649</v>
      </c>
      <c r="P2786" t="s">
        <v>650</v>
      </c>
      <c r="Q2786" t="s">
        <v>34</v>
      </c>
      <c r="R2786" t="s">
        <v>651</v>
      </c>
      <c r="S2786" t="s">
        <v>351</v>
      </c>
      <c r="T2786" t="s">
        <v>652</v>
      </c>
      <c r="U2786" t="s">
        <v>353</v>
      </c>
      <c r="V2786" t="s">
        <v>39</v>
      </c>
      <c r="W2786" t="s">
        <v>653</v>
      </c>
      <c r="X2786" t="s">
        <v>264</v>
      </c>
      <c r="Y2786" t="s">
        <v>42</v>
      </c>
    </row>
    <row r="2787" spans="1:25" x14ac:dyDescent="0.25">
      <c r="A2787">
        <v>10296</v>
      </c>
      <c r="B2787">
        <v>21</v>
      </c>
      <c r="C2787" t="s">
        <v>4741</v>
      </c>
      <c r="D2787">
        <v>10</v>
      </c>
      <c r="E2787" t="s">
        <v>4742</v>
      </c>
      <c r="F2787" t="s">
        <v>1530</v>
      </c>
      <c r="G2787" t="s">
        <v>28</v>
      </c>
      <c r="H2787">
        <v>3</v>
      </c>
      <c r="I2787">
        <v>9</v>
      </c>
      <c r="J2787">
        <v>2004</v>
      </c>
      <c r="K2787" t="s">
        <v>1502</v>
      </c>
      <c r="L2787">
        <v>49</v>
      </c>
      <c r="M2787" t="s">
        <v>4719</v>
      </c>
      <c r="N2787" t="s">
        <v>1531</v>
      </c>
      <c r="O2787" t="s">
        <v>1532</v>
      </c>
      <c r="P2787" t="s">
        <v>1533</v>
      </c>
      <c r="Q2787" t="s">
        <v>34</v>
      </c>
      <c r="R2787" t="s">
        <v>1534</v>
      </c>
      <c r="S2787" t="s">
        <v>34</v>
      </c>
      <c r="T2787" t="s">
        <v>1535</v>
      </c>
      <c r="U2787" t="s">
        <v>810</v>
      </c>
      <c r="V2787" t="s">
        <v>52</v>
      </c>
      <c r="W2787" t="s">
        <v>1536</v>
      </c>
      <c r="X2787" t="s">
        <v>150</v>
      </c>
      <c r="Y2787" t="s">
        <v>42</v>
      </c>
    </row>
    <row r="2788" spans="1:25" x14ac:dyDescent="0.25">
      <c r="A2788">
        <v>10307</v>
      </c>
      <c r="B2788">
        <v>34</v>
      </c>
      <c r="C2788" t="s">
        <v>4743</v>
      </c>
      <c r="D2788">
        <v>4</v>
      </c>
      <c r="E2788" t="s">
        <v>4744</v>
      </c>
      <c r="F2788" t="s">
        <v>663</v>
      </c>
      <c r="G2788" t="s">
        <v>28</v>
      </c>
      <c r="H2788">
        <v>4</v>
      </c>
      <c r="I2788">
        <v>10</v>
      </c>
      <c r="J2788">
        <v>2004</v>
      </c>
      <c r="K2788" t="s">
        <v>1502</v>
      </c>
      <c r="L2788">
        <v>49</v>
      </c>
      <c r="M2788" t="s">
        <v>4719</v>
      </c>
      <c r="N2788" t="s">
        <v>329</v>
      </c>
      <c r="O2788" t="s">
        <v>330</v>
      </c>
      <c r="P2788" t="s">
        <v>331</v>
      </c>
      <c r="Q2788" t="s">
        <v>34</v>
      </c>
      <c r="R2788" t="s">
        <v>332</v>
      </c>
      <c r="S2788" t="s">
        <v>214</v>
      </c>
      <c r="T2788" t="s">
        <v>333</v>
      </c>
      <c r="U2788" t="s">
        <v>38</v>
      </c>
      <c r="V2788" t="s">
        <v>39</v>
      </c>
      <c r="W2788" t="s">
        <v>334</v>
      </c>
      <c r="X2788" t="s">
        <v>335</v>
      </c>
      <c r="Y2788" t="s">
        <v>42</v>
      </c>
    </row>
    <row r="2789" spans="1:25" x14ac:dyDescent="0.25">
      <c r="A2789">
        <v>10316</v>
      </c>
      <c r="B2789">
        <v>34</v>
      </c>
      <c r="C2789" t="s">
        <v>4745</v>
      </c>
      <c r="D2789">
        <v>12</v>
      </c>
      <c r="E2789" t="s">
        <v>4746</v>
      </c>
      <c r="F2789" t="s">
        <v>665</v>
      </c>
      <c r="G2789" t="s">
        <v>28</v>
      </c>
      <c r="H2789">
        <v>4</v>
      </c>
      <c r="I2789">
        <v>11</v>
      </c>
      <c r="J2789">
        <v>2004</v>
      </c>
      <c r="K2789" t="s">
        <v>1502</v>
      </c>
      <c r="L2789">
        <v>49</v>
      </c>
      <c r="M2789" t="s">
        <v>4719</v>
      </c>
      <c r="N2789" t="s">
        <v>666</v>
      </c>
      <c r="O2789" t="s">
        <v>667</v>
      </c>
      <c r="P2789" t="s">
        <v>668</v>
      </c>
      <c r="Q2789" t="s">
        <v>34</v>
      </c>
      <c r="R2789" t="s">
        <v>669</v>
      </c>
      <c r="S2789" t="s">
        <v>670</v>
      </c>
      <c r="T2789" t="s">
        <v>671</v>
      </c>
      <c r="U2789" t="s">
        <v>262</v>
      </c>
      <c r="V2789" t="s">
        <v>52</v>
      </c>
      <c r="W2789" t="s">
        <v>672</v>
      </c>
      <c r="X2789" t="s">
        <v>673</v>
      </c>
      <c r="Y2789" t="s">
        <v>42</v>
      </c>
    </row>
    <row r="2790" spans="1:25" x14ac:dyDescent="0.25">
      <c r="A2790">
        <v>10329</v>
      </c>
      <c r="B2790">
        <v>44</v>
      </c>
      <c r="C2790" t="s">
        <v>95</v>
      </c>
      <c r="D2790">
        <v>8</v>
      </c>
      <c r="E2790" t="s">
        <v>4671</v>
      </c>
      <c r="F2790" t="s">
        <v>218</v>
      </c>
      <c r="G2790" t="s">
        <v>28</v>
      </c>
      <c r="H2790">
        <v>4</v>
      </c>
      <c r="I2790">
        <v>11</v>
      </c>
      <c r="J2790">
        <v>2004</v>
      </c>
      <c r="K2790" t="s">
        <v>1502</v>
      </c>
      <c r="L2790">
        <v>49</v>
      </c>
      <c r="M2790" t="s">
        <v>4719</v>
      </c>
      <c r="N2790" t="s">
        <v>31</v>
      </c>
      <c r="O2790" t="s">
        <v>32</v>
      </c>
      <c r="P2790" t="s">
        <v>33</v>
      </c>
      <c r="Q2790" t="s">
        <v>34</v>
      </c>
      <c r="R2790" t="s">
        <v>35</v>
      </c>
      <c r="S2790" t="s">
        <v>36</v>
      </c>
      <c r="T2790" t="s">
        <v>37</v>
      </c>
      <c r="U2790" t="s">
        <v>38</v>
      </c>
      <c r="V2790" t="s">
        <v>39</v>
      </c>
      <c r="W2790" t="s">
        <v>40</v>
      </c>
      <c r="X2790" t="s">
        <v>41</v>
      </c>
      <c r="Y2790" t="s">
        <v>65</v>
      </c>
    </row>
    <row r="2791" spans="1:25" x14ac:dyDescent="0.25">
      <c r="A2791">
        <v>10339</v>
      </c>
      <c r="B2791">
        <v>27</v>
      </c>
      <c r="C2791" t="s">
        <v>3563</v>
      </c>
      <c r="D2791">
        <v>6</v>
      </c>
      <c r="E2791" t="s">
        <v>4747</v>
      </c>
      <c r="F2791" t="s">
        <v>519</v>
      </c>
      <c r="G2791" t="s">
        <v>28</v>
      </c>
      <c r="H2791">
        <v>4</v>
      </c>
      <c r="I2791">
        <v>11</v>
      </c>
      <c r="J2791">
        <v>2004</v>
      </c>
      <c r="K2791" t="s">
        <v>1502</v>
      </c>
      <c r="L2791">
        <v>49</v>
      </c>
      <c r="M2791" t="s">
        <v>4719</v>
      </c>
      <c r="N2791" t="s">
        <v>380</v>
      </c>
      <c r="O2791" t="s">
        <v>381</v>
      </c>
      <c r="P2791" t="s">
        <v>382</v>
      </c>
      <c r="Q2791" t="s">
        <v>34</v>
      </c>
      <c r="R2791" t="s">
        <v>383</v>
      </c>
      <c r="S2791" t="s">
        <v>384</v>
      </c>
      <c r="T2791" t="s">
        <v>385</v>
      </c>
      <c r="U2791" t="s">
        <v>307</v>
      </c>
      <c r="V2791" t="s">
        <v>307</v>
      </c>
      <c r="W2791" t="s">
        <v>386</v>
      </c>
      <c r="X2791" t="s">
        <v>387</v>
      </c>
      <c r="Y2791" t="s">
        <v>42</v>
      </c>
    </row>
    <row r="2792" spans="1:25" x14ac:dyDescent="0.25">
      <c r="A2792">
        <v>10352</v>
      </c>
      <c r="B2792">
        <v>49</v>
      </c>
      <c r="C2792" t="s">
        <v>4717</v>
      </c>
      <c r="D2792">
        <v>4</v>
      </c>
      <c r="E2792" t="s">
        <v>4748</v>
      </c>
      <c r="F2792" t="s">
        <v>1552</v>
      </c>
      <c r="G2792" t="s">
        <v>28</v>
      </c>
      <c r="H2792">
        <v>4</v>
      </c>
      <c r="I2792">
        <v>12</v>
      </c>
      <c r="J2792">
        <v>2004</v>
      </c>
      <c r="K2792" t="s">
        <v>1502</v>
      </c>
      <c r="L2792">
        <v>49</v>
      </c>
      <c r="M2792" t="s">
        <v>4719</v>
      </c>
      <c r="N2792" t="s">
        <v>2080</v>
      </c>
      <c r="O2792" t="s">
        <v>2081</v>
      </c>
      <c r="P2792" t="s">
        <v>2082</v>
      </c>
      <c r="Q2792" t="s">
        <v>34</v>
      </c>
      <c r="R2792" t="s">
        <v>441</v>
      </c>
      <c r="S2792" t="s">
        <v>185</v>
      </c>
      <c r="T2792" t="s">
        <v>442</v>
      </c>
      <c r="U2792" t="s">
        <v>38</v>
      </c>
      <c r="V2792" t="s">
        <v>39</v>
      </c>
      <c r="W2792" t="s">
        <v>1199</v>
      </c>
      <c r="X2792" t="s">
        <v>377</v>
      </c>
      <c r="Y2792" t="s">
        <v>42</v>
      </c>
    </row>
    <row r="2793" spans="1:25" x14ac:dyDescent="0.25">
      <c r="A2793">
        <v>10361</v>
      </c>
      <c r="B2793">
        <v>23</v>
      </c>
      <c r="C2793" t="s">
        <v>2903</v>
      </c>
      <c r="D2793">
        <v>12</v>
      </c>
      <c r="E2793" t="s">
        <v>4749</v>
      </c>
      <c r="F2793" t="s">
        <v>232</v>
      </c>
      <c r="G2793" t="s">
        <v>28</v>
      </c>
      <c r="H2793">
        <v>4</v>
      </c>
      <c r="I2793">
        <v>12</v>
      </c>
      <c r="J2793">
        <v>2004</v>
      </c>
      <c r="K2793" t="s">
        <v>1502</v>
      </c>
      <c r="L2793">
        <v>49</v>
      </c>
      <c r="M2793" t="s">
        <v>4719</v>
      </c>
      <c r="N2793" t="s">
        <v>233</v>
      </c>
      <c r="O2793" t="s">
        <v>234</v>
      </c>
      <c r="P2793" t="s">
        <v>235</v>
      </c>
      <c r="Q2793" t="s">
        <v>236</v>
      </c>
      <c r="R2793" t="s">
        <v>237</v>
      </c>
      <c r="S2793" t="s">
        <v>238</v>
      </c>
      <c r="T2793" t="s">
        <v>239</v>
      </c>
      <c r="U2793" t="s">
        <v>139</v>
      </c>
      <c r="V2793" t="s">
        <v>140</v>
      </c>
      <c r="W2793" t="s">
        <v>240</v>
      </c>
      <c r="X2793" t="s">
        <v>241</v>
      </c>
      <c r="Y2793" t="s">
        <v>42</v>
      </c>
    </row>
    <row r="2794" spans="1:25" x14ac:dyDescent="0.25">
      <c r="A2794">
        <v>10373</v>
      </c>
      <c r="B2794">
        <v>25</v>
      </c>
      <c r="C2794" t="s">
        <v>2111</v>
      </c>
      <c r="D2794">
        <v>9</v>
      </c>
      <c r="E2794" t="s">
        <v>4750</v>
      </c>
      <c r="F2794" t="s">
        <v>687</v>
      </c>
      <c r="G2794" t="s">
        <v>28</v>
      </c>
      <c r="H2794">
        <v>1</v>
      </c>
      <c r="I2794">
        <v>1</v>
      </c>
      <c r="J2794">
        <v>2005</v>
      </c>
      <c r="K2794" t="s">
        <v>1502</v>
      </c>
      <c r="L2794">
        <v>49</v>
      </c>
      <c r="M2794" t="s">
        <v>4719</v>
      </c>
      <c r="N2794" t="s">
        <v>688</v>
      </c>
      <c r="O2794" t="s">
        <v>689</v>
      </c>
      <c r="P2794" t="s">
        <v>690</v>
      </c>
      <c r="Q2794" t="s">
        <v>34</v>
      </c>
      <c r="R2794" t="s">
        <v>691</v>
      </c>
      <c r="S2794" t="s">
        <v>34</v>
      </c>
      <c r="T2794" t="s">
        <v>692</v>
      </c>
      <c r="U2794" t="s">
        <v>196</v>
      </c>
      <c r="V2794" t="s">
        <v>52</v>
      </c>
      <c r="W2794" t="s">
        <v>693</v>
      </c>
      <c r="X2794" t="s">
        <v>694</v>
      </c>
      <c r="Y2794" t="s">
        <v>42</v>
      </c>
    </row>
    <row r="2795" spans="1:25" x14ac:dyDescent="0.25">
      <c r="A2795">
        <v>10386</v>
      </c>
      <c r="B2795">
        <v>50</v>
      </c>
      <c r="C2795" t="s">
        <v>4751</v>
      </c>
      <c r="D2795">
        <v>16</v>
      </c>
      <c r="E2795" t="s">
        <v>4752</v>
      </c>
      <c r="F2795" t="s">
        <v>1557</v>
      </c>
      <c r="G2795" t="s">
        <v>724</v>
      </c>
      <c r="H2795">
        <v>1</v>
      </c>
      <c r="I2795">
        <v>3</v>
      </c>
      <c r="J2795">
        <v>2005</v>
      </c>
      <c r="K2795" t="s">
        <v>1502</v>
      </c>
      <c r="L2795">
        <v>49</v>
      </c>
      <c r="M2795" t="s">
        <v>4719</v>
      </c>
      <c r="N2795" t="s">
        <v>268</v>
      </c>
      <c r="O2795" t="s">
        <v>269</v>
      </c>
      <c r="P2795" t="s">
        <v>270</v>
      </c>
      <c r="Q2795" t="s">
        <v>34</v>
      </c>
      <c r="R2795" t="s">
        <v>271</v>
      </c>
      <c r="S2795" t="s">
        <v>34</v>
      </c>
      <c r="T2795" t="s">
        <v>272</v>
      </c>
      <c r="U2795" t="s">
        <v>273</v>
      </c>
      <c r="V2795" t="s">
        <v>52</v>
      </c>
      <c r="W2795" t="s">
        <v>274</v>
      </c>
      <c r="X2795" t="s">
        <v>275</v>
      </c>
      <c r="Y2795" t="s">
        <v>65</v>
      </c>
    </row>
    <row r="2796" spans="1:25" x14ac:dyDescent="0.25">
      <c r="A2796">
        <v>10398</v>
      </c>
      <c r="B2796">
        <v>34</v>
      </c>
      <c r="C2796" t="s">
        <v>4753</v>
      </c>
      <c r="D2796">
        <v>1</v>
      </c>
      <c r="E2796" t="s">
        <v>4754</v>
      </c>
      <c r="F2796" t="s">
        <v>1559</v>
      </c>
      <c r="G2796" t="s">
        <v>28</v>
      </c>
      <c r="H2796">
        <v>1</v>
      </c>
      <c r="I2796">
        <v>3</v>
      </c>
      <c r="J2796">
        <v>2005</v>
      </c>
      <c r="K2796" t="s">
        <v>1502</v>
      </c>
      <c r="L2796">
        <v>49</v>
      </c>
      <c r="M2796" t="s">
        <v>4719</v>
      </c>
      <c r="N2796" t="s">
        <v>46</v>
      </c>
      <c r="O2796" t="s">
        <v>47</v>
      </c>
      <c r="P2796" t="s">
        <v>48</v>
      </c>
      <c r="Q2796" t="s">
        <v>34</v>
      </c>
      <c r="R2796" t="s">
        <v>49</v>
      </c>
      <c r="S2796" t="s">
        <v>34</v>
      </c>
      <c r="T2796" t="s">
        <v>50</v>
      </c>
      <c r="U2796" t="s">
        <v>51</v>
      </c>
      <c r="V2796" t="s">
        <v>52</v>
      </c>
      <c r="W2796" t="s">
        <v>53</v>
      </c>
      <c r="X2796" t="s">
        <v>54</v>
      </c>
      <c r="Y2796" t="s">
        <v>42</v>
      </c>
    </row>
    <row r="2797" spans="1:25" x14ac:dyDescent="0.25">
      <c r="A2797">
        <v>10400</v>
      </c>
      <c r="B2797">
        <v>20</v>
      </c>
      <c r="C2797" t="s">
        <v>4755</v>
      </c>
      <c r="D2797">
        <v>4</v>
      </c>
      <c r="E2797" t="s">
        <v>4756</v>
      </c>
      <c r="F2797" t="s">
        <v>700</v>
      </c>
      <c r="G2797" t="s">
        <v>28</v>
      </c>
      <c r="H2797">
        <v>2</v>
      </c>
      <c r="I2797">
        <v>4</v>
      </c>
      <c r="J2797">
        <v>2005</v>
      </c>
      <c r="K2797" t="s">
        <v>1502</v>
      </c>
      <c r="L2797">
        <v>49</v>
      </c>
      <c r="M2797" t="s">
        <v>4719</v>
      </c>
      <c r="N2797" t="s">
        <v>701</v>
      </c>
      <c r="O2797" t="s">
        <v>702</v>
      </c>
      <c r="P2797" t="s">
        <v>703</v>
      </c>
      <c r="Q2797" t="s">
        <v>34</v>
      </c>
      <c r="R2797" t="s">
        <v>704</v>
      </c>
      <c r="S2797" t="s">
        <v>73</v>
      </c>
      <c r="T2797" t="s">
        <v>92</v>
      </c>
      <c r="U2797" t="s">
        <v>38</v>
      </c>
      <c r="V2797" t="s">
        <v>39</v>
      </c>
      <c r="W2797" t="s">
        <v>149</v>
      </c>
      <c r="X2797" t="s">
        <v>705</v>
      </c>
      <c r="Y2797" t="s">
        <v>42</v>
      </c>
    </row>
    <row r="2798" spans="1:25" x14ac:dyDescent="0.25">
      <c r="A2798">
        <v>10415</v>
      </c>
      <c r="B2798">
        <v>42</v>
      </c>
      <c r="C2798" t="s">
        <v>4734</v>
      </c>
      <c r="D2798">
        <v>3</v>
      </c>
      <c r="E2798" t="s">
        <v>4757</v>
      </c>
      <c r="F2798" t="s">
        <v>2499</v>
      </c>
      <c r="G2798" t="s">
        <v>267</v>
      </c>
      <c r="H2798">
        <v>2</v>
      </c>
      <c r="I2798">
        <v>5</v>
      </c>
      <c r="J2798">
        <v>2005</v>
      </c>
      <c r="K2798" t="s">
        <v>1502</v>
      </c>
      <c r="L2798">
        <v>49</v>
      </c>
      <c r="M2798" t="s">
        <v>4719</v>
      </c>
      <c r="N2798" t="s">
        <v>1380</v>
      </c>
      <c r="O2798" t="s">
        <v>1381</v>
      </c>
      <c r="P2798" t="s">
        <v>1382</v>
      </c>
      <c r="Q2798" t="s">
        <v>34</v>
      </c>
      <c r="R2798" t="s">
        <v>1383</v>
      </c>
      <c r="S2798" t="s">
        <v>137</v>
      </c>
      <c r="T2798" t="s">
        <v>1384</v>
      </c>
      <c r="U2798" t="s">
        <v>139</v>
      </c>
      <c r="V2798" t="s">
        <v>140</v>
      </c>
      <c r="W2798" t="s">
        <v>1385</v>
      </c>
      <c r="X2798" t="s">
        <v>1386</v>
      </c>
      <c r="Y2798" t="s">
        <v>42</v>
      </c>
    </row>
    <row r="2799" spans="1:25" x14ac:dyDescent="0.25">
      <c r="A2799">
        <v>10105</v>
      </c>
      <c r="B2799">
        <v>25</v>
      </c>
      <c r="C2799" t="s">
        <v>4758</v>
      </c>
      <c r="D2799">
        <v>8</v>
      </c>
      <c r="E2799" t="s">
        <v>4759</v>
      </c>
      <c r="F2799" t="s">
        <v>560</v>
      </c>
      <c r="G2799" t="s">
        <v>28</v>
      </c>
      <c r="H2799">
        <v>1</v>
      </c>
      <c r="I2799">
        <v>2</v>
      </c>
      <c r="J2799">
        <v>2003</v>
      </c>
      <c r="K2799" t="s">
        <v>2075</v>
      </c>
      <c r="L2799">
        <v>54</v>
      </c>
      <c r="M2799" t="s">
        <v>4760</v>
      </c>
      <c r="N2799" t="s">
        <v>562</v>
      </c>
      <c r="O2799" t="s">
        <v>563</v>
      </c>
      <c r="P2799" t="s">
        <v>564</v>
      </c>
      <c r="Q2799" t="s">
        <v>34</v>
      </c>
      <c r="R2799" t="s">
        <v>565</v>
      </c>
      <c r="S2799" t="s">
        <v>34</v>
      </c>
      <c r="T2799" t="s">
        <v>566</v>
      </c>
      <c r="U2799" t="s">
        <v>567</v>
      </c>
      <c r="V2799" t="s">
        <v>52</v>
      </c>
      <c r="W2799" t="s">
        <v>568</v>
      </c>
      <c r="X2799" t="s">
        <v>569</v>
      </c>
      <c r="Y2799" t="s">
        <v>42</v>
      </c>
    </row>
    <row r="2800" spans="1:25" x14ac:dyDescent="0.25">
      <c r="A2800">
        <v>10117</v>
      </c>
      <c r="B2800">
        <v>50</v>
      </c>
      <c r="C2800" t="s">
        <v>4761</v>
      </c>
      <c r="D2800">
        <v>2</v>
      </c>
      <c r="E2800" t="s">
        <v>4762</v>
      </c>
      <c r="F2800" t="s">
        <v>882</v>
      </c>
      <c r="G2800" t="s">
        <v>28</v>
      </c>
      <c r="H2800">
        <v>2</v>
      </c>
      <c r="I2800">
        <v>4</v>
      </c>
      <c r="J2800">
        <v>2003</v>
      </c>
      <c r="K2800" t="s">
        <v>2075</v>
      </c>
      <c r="L2800">
        <v>54</v>
      </c>
      <c r="M2800" t="s">
        <v>4760</v>
      </c>
      <c r="N2800" t="s">
        <v>302</v>
      </c>
      <c r="O2800" t="s">
        <v>303</v>
      </c>
      <c r="P2800" t="s">
        <v>304</v>
      </c>
      <c r="Q2800" t="s">
        <v>34</v>
      </c>
      <c r="R2800" t="s">
        <v>305</v>
      </c>
      <c r="S2800" t="s">
        <v>34</v>
      </c>
      <c r="T2800" t="s">
        <v>306</v>
      </c>
      <c r="U2800" t="s">
        <v>305</v>
      </c>
      <c r="V2800" t="s">
        <v>307</v>
      </c>
      <c r="W2800" t="s">
        <v>308</v>
      </c>
      <c r="X2800" t="s">
        <v>309</v>
      </c>
      <c r="Y2800" t="s">
        <v>42</v>
      </c>
    </row>
    <row r="2801" spans="1:25" x14ac:dyDescent="0.25">
      <c r="A2801">
        <v>10129</v>
      </c>
      <c r="B2801">
        <v>32</v>
      </c>
      <c r="C2801" t="s">
        <v>2111</v>
      </c>
      <c r="D2801">
        <v>8</v>
      </c>
      <c r="E2801" t="s">
        <v>4763</v>
      </c>
      <c r="F2801" t="s">
        <v>573</v>
      </c>
      <c r="G2801" t="s">
        <v>28</v>
      </c>
      <c r="H2801">
        <v>2</v>
      </c>
      <c r="I2801">
        <v>6</v>
      </c>
      <c r="J2801">
        <v>2003</v>
      </c>
      <c r="K2801" t="s">
        <v>2075</v>
      </c>
      <c r="L2801">
        <v>54</v>
      </c>
      <c r="M2801" t="s">
        <v>4760</v>
      </c>
      <c r="N2801" t="s">
        <v>574</v>
      </c>
      <c r="O2801" t="s">
        <v>575</v>
      </c>
      <c r="P2801" t="s">
        <v>576</v>
      </c>
      <c r="Q2801" t="s">
        <v>34</v>
      </c>
      <c r="R2801" t="s">
        <v>577</v>
      </c>
      <c r="S2801" t="s">
        <v>34</v>
      </c>
      <c r="T2801" t="s">
        <v>578</v>
      </c>
      <c r="U2801" t="s">
        <v>262</v>
      </c>
      <c r="V2801" t="s">
        <v>52</v>
      </c>
      <c r="W2801" t="s">
        <v>84</v>
      </c>
      <c r="X2801" t="s">
        <v>579</v>
      </c>
      <c r="Y2801" t="s">
        <v>42</v>
      </c>
    </row>
    <row r="2802" spans="1:25" x14ac:dyDescent="0.25">
      <c r="A2802">
        <v>10142</v>
      </c>
      <c r="B2802">
        <v>39</v>
      </c>
      <c r="C2802" t="s">
        <v>4764</v>
      </c>
      <c r="D2802">
        <v>5</v>
      </c>
      <c r="E2802" t="s">
        <v>4765</v>
      </c>
      <c r="F2802" t="s">
        <v>891</v>
      </c>
      <c r="G2802" t="s">
        <v>28</v>
      </c>
      <c r="H2802">
        <v>3</v>
      </c>
      <c r="I2802">
        <v>8</v>
      </c>
      <c r="J2802">
        <v>2003</v>
      </c>
      <c r="K2802" t="s">
        <v>2075</v>
      </c>
      <c r="L2802">
        <v>54</v>
      </c>
      <c r="M2802" t="s">
        <v>4760</v>
      </c>
      <c r="N2802" t="s">
        <v>417</v>
      </c>
      <c r="O2802" t="s">
        <v>418</v>
      </c>
      <c r="P2802" t="s">
        <v>419</v>
      </c>
      <c r="Q2802" t="s">
        <v>34</v>
      </c>
      <c r="R2802" t="s">
        <v>420</v>
      </c>
      <c r="S2802" t="s">
        <v>73</v>
      </c>
      <c r="T2802" t="s">
        <v>167</v>
      </c>
      <c r="U2802" t="s">
        <v>38</v>
      </c>
      <c r="V2802" t="s">
        <v>39</v>
      </c>
      <c r="W2802" t="s">
        <v>421</v>
      </c>
      <c r="X2802" t="s">
        <v>422</v>
      </c>
      <c r="Y2802" t="s">
        <v>42</v>
      </c>
    </row>
    <row r="2803" spans="1:25" x14ac:dyDescent="0.25">
      <c r="A2803">
        <v>10153</v>
      </c>
      <c r="B2803">
        <v>50</v>
      </c>
      <c r="C2803" t="s">
        <v>3960</v>
      </c>
      <c r="D2803">
        <v>4</v>
      </c>
      <c r="E2803" t="s">
        <v>431</v>
      </c>
      <c r="F2803" t="s">
        <v>893</v>
      </c>
      <c r="G2803" t="s">
        <v>28</v>
      </c>
      <c r="H2803">
        <v>3</v>
      </c>
      <c r="I2803">
        <v>9</v>
      </c>
      <c r="J2803">
        <v>2003</v>
      </c>
      <c r="K2803" t="s">
        <v>2075</v>
      </c>
      <c r="L2803">
        <v>54</v>
      </c>
      <c r="M2803" t="s">
        <v>4760</v>
      </c>
      <c r="N2803" t="s">
        <v>268</v>
      </c>
      <c r="O2803" t="s">
        <v>269</v>
      </c>
      <c r="P2803" t="s">
        <v>270</v>
      </c>
      <c r="Q2803" t="s">
        <v>34</v>
      </c>
      <c r="R2803" t="s">
        <v>271</v>
      </c>
      <c r="S2803" t="s">
        <v>34</v>
      </c>
      <c r="T2803" t="s">
        <v>272</v>
      </c>
      <c r="U2803" t="s">
        <v>273</v>
      </c>
      <c r="V2803" t="s">
        <v>52</v>
      </c>
      <c r="W2803" t="s">
        <v>274</v>
      </c>
      <c r="X2803" t="s">
        <v>275</v>
      </c>
      <c r="Y2803" t="s">
        <v>65</v>
      </c>
    </row>
    <row r="2804" spans="1:25" x14ac:dyDescent="0.25">
      <c r="A2804">
        <v>10167</v>
      </c>
      <c r="B2804">
        <v>38</v>
      </c>
      <c r="C2804" t="s">
        <v>4766</v>
      </c>
      <c r="D2804">
        <v>15</v>
      </c>
      <c r="E2804" t="s">
        <v>4767</v>
      </c>
      <c r="F2804" t="s">
        <v>590</v>
      </c>
      <c r="G2804" t="s">
        <v>591</v>
      </c>
      <c r="H2804">
        <v>4</v>
      </c>
      <c r="I2804">
        <v>10</v>
      </c>
      <c r="J2804">
        <v>2003</v>
      </c>
      <c r="K2804" t="s">
        <v>2075</v>
      </c>
      <c r="L2804">
        <v>54</v>
      </c>
      <c r="M2804" t="s">
        <v>4760</v>
      </c>
      <c r="N2804" t="s">
        <v>401</v>
      </c>
      <c r="O2804" t="s">
        <v>402</v>
      </c>
      <c r="P2804" t="s">
        <v>403</v>
      </c>
      <c r="Q2804" t="s">
        <v>34</v>
      </c>
      <c r="R2804" t="s">
        <v>404</v>
      </c>
      <c r="S2804" t="s">
        <v>34</v>
      </c>
      <c r="T2804" t="s">
        <v>405</v>
      </c>
      <c r="U2804" t="s">
        <v>287</v>
      </c>
      <c r="V2804" t="s">
        <v>52</v>
      </c>
      <c r="W2804" t="s">
        <v>406</v>
      </c>
      <c r="X2804" t="s">
        <v>316</v>
      </c>
      <c r="Y2804" t="s">
        <v>42</v>
      </c>
    </row>
    <row r="2805" spans="1:25" x14ac:dyDescent="0.25">
      <c r="A2805">
        <v>10177</v>
      </c>
      <c r="B2805">
        <v>40</v>
      </c>
      <c r="C2805" t="s">
        <v>4768</v>
      </c>
      <c r="D2805">
        <v>6</v>
      </c>
      <c r="E2805" t="s">
        <v>4769</v>
      </c>
      <c r="F2805" t="s">
        <v>2167</v>
      </c>
      <c r="G2805" t="s">
        <v>28</v>
      </c>
      <c r="H2805">
        <v>4</v>
      </c>
      <c r="I2805">
        <v>11</v>
      </c>
      <c r="J2805">
        <v>2003</v>
      </c>
      <c r="K2805" t="s">
        <v>2075</v>
      </c>
      <c r="L2805">
        <v>54</v>
      </c>
      <c r="M2805" t="s">
        <v>4760</v>
      </c>
      <c r="N2805" t="s">
        <v>914</v>
      </c>
      <c r="O2805" t="s">
        <v>915</v>
      </c>
      <c r="P2805" t="s">
        <v>916</v>
      </c>
      <c r="Q2805" t="s">
        <v>34</v>
      </c>
      <c r="R2805" t="s">
        <v>271</v>
      </c>
      <c r="S2805" t="s">
        <v>34</v>
      </c>
      <c r="T2805" t="s">
        <v>295</v>
      </c>
      <c r="U2805" t="s">
        <v>273</v>
      </c>
      <c r="V2805" t="s">
        <v>52</v>
      </c>
      <c r="W2805" t="s">
        <v>917</v>
      </c>
      <c r="X2805" t="s">
        <v>918</v>
      </c>
      <c r="Y2805" t="s">
        <v>42</v>
      </c>
    </row>
    <row r="2806" spans="1:25" x14ac:dyDescent="0.25">
      <c r="A2806">
        <v>10185</v>
      </c>
      <c r="B2806">
        <v>28</v>
      </c>
      <c r="C2806" t="s">
        <v>4770</v>
      </c>
      <c r="D2806">
        <v>6</v>
      </c>
      <c r="E2806" t="s">
        <v>4771</v>
      </c>
      <c r="F2806" t="s">
        <v>602</v>
      </c>
      <c r="G2806" t="s">
        <v>28</v>
      </c>
      <c r="H2806">
        <v>4</v>
      </c>
      <c r="I2806">
        <v>11</v>
      </c>
      <c r="J2806">
        <v>2003</v>
      </c>
      <c r="K2806" t="s">
        <v>2075</v>
      </c>
      <c r="L2806">
        <v>54</v>
      </c>
      <c r="M2806" t="s">
        <v>4760</v>
      </c>
      <c r="N2806" t="s">
        <v>582</v>
      </c>
      <c r="O2806" t="s">
        <v>583</v>
      </c>
      <c r="P2806" t="s">
        <v>584</v>
      </c>
      <c r="Q2806" t="s">
        <v>34</v>
      </c>
      <c r="R2806" t="s">
        <v>251</v>
      </c>
      <c r="S2806" t="s">
        <v>185</v>
      </c>
      <c r="T2806" t="s">
        <v>252</v>
      </c>
      <c r="U2806" t="s">
        <v>38</v>
      </c>
      <c r="V2806" t="s">
        <v>39</v>
      </c>
      <c r="W2806" t="s">
        <v>585</v>
      </c>
      <c r="X2806" t="s">
        <v>586</v>
      </c>
      <c r="Y2806" t="s">
        <v>42</v>
      </c>
    </row>
    <row r="2807" spans="1:25" x14ac:dyDescent="0.25">
      <c r="A2807">
        <v>10197</v>
      </c>
      <c r="B2807">
        <v>42</v>
      </c>
      <c r="C2807" t="s">
        <v>4768</v>
      </c>
      <c r="D2807">
        <v>12</v>
      </c>
      <c r="E2807" t="s">
        <v>4772</v>
      </c>
      <c r="F2807" t="s">
        <v>610</v>
      </c>
      <c r="G2807" t="s">
        <v>28</v>
      </c>
      <c r="H2807">
        <v>4</v>
      </c>
      <c r="I2807">
        <v>11</v>
      </c>
      <c r="J2807">
        <v>2003</v>
      </c>
      <c r="K2807" t="s">
        <v>2075</v>
      </c>
      <c r="L2807">
        <v>54</v>
      </c>
      <c r="M2807" t="s">
        <v>4760</v>
      </c>
      <c r="N2807" t="s">
        <v>611</v>
      </c>
      <c r="O2807" t="s">
        <v>612</v>
      </c>
      <c r="P2807" t="s">
        <v>613</v>
      </c>
      <c r="Q2807" t="s">
        <v>34</v>
      </c>
      <c r="R2807" t="s">
        <v>614</v>
      </c>
      <c r="S2807" t="s">
        <v>34</v>
      </c>
      <c r="T2807" t="s">
        <v>615</v>
      </c>
      <c r="U2807" t="s">
        <v>273</v>
      </c>
      <c r="V2807" t="s">
        <v>52</v>
      </c>
      <c r="W2807" t="s">
        <v>616</v>
      </c>
      <c r="X2807" t="s">
        <v>617</v>
      </c>
      <c r="Y2807" t="s">
        <v>42</v>
      </c>
    </row>
    <row r="2808" spans="1:25" x14ac:dyDescent="0.25">
      <c r="A2808">
        <v>10208</v>
      </c>
      <c r="B2808">
        <v>42</v>
      </c>
      <c r="C2808" t="s">
        <v>4773</v>
      </c>
      <c r="D2808">
        <v>6</v>
      </c>
      <c r="E2808" t="s">
        <v>4774</v>
      </c>
      <c r="F2808" t="s">
        <v>900</v>
      </c>
      <c r="G2808" t="s">
        <v>28</v>
      </c>
      <c r="H2808">
        <v>1</v>
      </c>
      <c r="I2808">
        <v>1</v>
      </c>
      <c r="J2808">
        <v>2004</v>
      </c>
      <c r="K2808" t="s">
        <v>2075</v>
      </c>
      <c r="L2808">
        <v>54</v>
      </c>
      <c r="M2808" t="s">
        <v>4760</v>
      </c>
      <c r="N2808" t="s">
        <v>338</v>
      </c>
      <c r="O2808" t="s">
        <v>339</v>
      </c>
      <c r="P2808" t="s">
        <v>340</v>
      </c>
      <c r="Q2808" t="s">
        <v>34</v>
      </c>
      <c r="R2808" t="s">
        <v>341</v>
      </c>
      <c r="S2808" t="s">
        <v>34</v>
      </c>
      <c r="T2808" t="s">
        <v>342</v>
      </c>
      <c r="U2808" t="s">
        <v>51</v>
      </c>
      <c r="V2808" t="s">
        <v>52</v>
      </c>
      <c r="W2808" t="s">
        <v>343</v>
      </c>
      <c r="X2808" t="s">
        <v>344</v>
      </c>
      <c r="Y2808" t="s">
        <v>42</v>
      </c>
    </row>
    <row r="2809" spans="1:25" x14ac:dyDescent="0.25">
      <c r="A2809">
        <v>10222</v>
      </c>
      <c r="B2809">
        <v>36</v>
      </c>
      <c r="C2809" t="s">
        <v>3796</v>
      </c>
      <c r="D2809">
        <v>18</v>
      </c>
      <c r="E2809" t="s">
        <v>4775</v>
      </c>
      <c r="F2809" t="s">
        <v>626</v>
      </c>
      <c r="G2809" t="s">
        <v>28</v>
      </c>
      <c r="H2809">
        <v>1</v>
      </c>
      <c r="I2809">
        <v>2</v>
      </c>
      <c r="J2809">
        <v>2004</v>
      </c>
      <c r="K2809" t="s">
        <v>2075</v>
      </c>
      <c r="L2809">
        <v>54</v>
      </c>
      <c r="M2809" t="s">
        <v>4760</v>
      </c>
      <c r="N2809" t="s">
        <v>627</v>
      </c>
      <c r="O2809" t="s">
        <v>628</v>
      </c>
      <c r="P2809" t="s">
        <v>629</v>
      </c>
      <c r="Q2809" t="s">
        <v>34</v>
      </c>
      <c r="R2809" t="s">
        <v>630</v>
      </c>
      <c r="S2809" t="s">
        <v>73</v>
      </c>
      <c r="T2809" t="s">
        <v>631</v>
      </c>
      <c r="U2809" t="s">
        <v>38</v>
      </c>
      <c r="V2809" t="s">
        <v>39</v>
      </c>
      <c r="W2809" t="s">
        <v>362</v>
      </c>
      <c r="X2809" t="s">
        <v>422</v>
      </c>
      <c r="Y2809" t="s">
        <v>42</v>
      </c>
    </row>
    <row r="2810" spans="1:25" x14ac:dyDescent="0.25">
      <c r="A2810">
        <v>10232</v>
      </c>
      <c r="B2810">
        <v>24</v>
      </c>
      <c r="C2810" t="s">
        <v>4776</v>
      </c>
      <c r="D2810">
        <v>3</v>
      </c>
      <c r="E2810" t="s">
        <v>4777</v>
      </c>
      <c r="F2810" t="s">
        <v>2174</v>
      </c>
      <c r="G2810" t="s">
        <v>28</v>
      </c>
      <c r="H2810">
        <v>1</v>
      </c>
      <c r="I2810">
        <v>3</v>
      </c>
      <c r="J2810">
        <v>2004</v>
      </c>
      <c r="K2810" t="s">
        <v>2075</v>
      </c>
      <c r="L2810">
        <v>54</v>
      </c>
      <c r="M2810" t="s">
        <v>4760</v>
      </c>
      <c r="N2810" t="s">
        <v>666</v>
      </c>
      <c r="O2810" t="s">
        <v>667</v>
      </c>
      <c r="P2810" t="s">
        <v>668</v>
      </c>
      <c r="Q2810" t="s">
        <v>34</v>
      </c>
      <c r="R2810" t="s">
        <v>669</v>
      </c>
      <c r="S2810" t="s">
        <v>670</v>
      </c>
      <c r="T2810" t="s">
        <v>671</v>
      </c>
      <c r="U2810" t="s">
        <v>262</v>
      </c>
      <c r="V2810" t="s">
        <v>52</v>
      </c>
      <c r="W2810" t="s">
        <v>672</v>
      </c>
      <c r="X2810" t="s">
        <v>673</v>
      </c>
      <c r="Y2810" t="s">
        <v>42</v>
      </c>
    </row>
    <row r="2811" spans="1:25" x14ac:dyDescent="0.25">
      <c r="A2811">
        <v>10248</v>
      </c>
      <c r="B2811">
        <v>23</v>
      </c>
      <c r="C2811" t="s">
        <v>3436</v>
      </c>
      <c r="D2811">
        <v>9</v>
      </c>
      <c r="E2811" t="s">
        <v>3437</v>
      </c>
      <c r="F2811" t="s">
        <v>633</v>
      </c>
      <c r="G2811" t="s">
        <v>591</v>
      </c>
      <c r="H2811">
        <v>2</v>
      </c>
      <c r="I2811">
        <v>5</v>
      </c>
      <c r="J2811">
        <v>2004</v>
      </c>
      <c r="K2811" t="s">
        <v>2075</v>
      </c>
      <c r="L2811">
        <v>54</v>
      </c>
      <c r="M2811" t="s">
        <v>4760</v>
      </c>
      <c r="N2811" t="s">
        <v>31</v>
      </c>
      <c r="O2811" t="s">
        <v>32</v>
      </c>
      <c r="P2811" t="s">
        <v>33</v>
      </c>
      <c r="Q2811" t="s">
        <v>34</v>
      </c>
      <c r="R2811" t="s">
        <v>35</v>
      </c>
      <c r="S2811" t="s">
        <v>36</v>
      </c>
      <c r="T2811" t="s">
        <v>37</v>
      </c>
      <c r="U2811" t="s">
        <v>38</v>
      </c>
      <c r="V2811" t="s">
        <v>39</v>
      </c>
      <c r="W2811" t="s">
        <v>40</v>
      </c>
      <c r="X2811" t="s">
        <v>41</v>
      </c>
      <c r="Y2811" t="s">
        <v>42</v>
      </c>
    </row>
    <row r="2812" spans="1:25" x14ac:dyDescent="0.25">
      <c r="A2812">
        <v>10261</v>
      </c>
      <c r="B2812">
        <v>29</v>
      </c>
      <c r="C2812" t="s">
        <v>4778</v>
      </c>
      <c r="D2812">
        <v>7</v>
      </c>
      <c r="E2812" t="s">
        <v>4779</v>
      </c>
      <c r="F2812" t="s">
        <v>635</v>
      </c>
      <c r="G2812" t="s">
        <v>28</v>
      </c>
      <c r="H2812">
        <v>2</v>
      </c>
      <c r="I2812">
        <v>6</v>
      </c>
      <c r="J2812">
        <v>2004</v>
      </c>
      <c r="K2812" t="s">
        <v>2075</v>
      </c>
      <c r="L2812">
        <v>54</v>
      </c>
      <c r="M2812" t="s">
        <v>4760</v>
      </c>
      <c r="N2812" t="s">
        <v>458</v>
      </c>
      <c r="O2812" t="s">
        <v>459</v>
      </c>
      <c r="P2812" t="s">
        <v>460</v>
      </c>
      <c r="Q2812" t="s">
        <v>34</v>
      </c>
      <c r="R2812" t="s">
        <v>461</v>
      </c>
      <c r="S2812" t="s">
        <v>462</v>
      </c>
      <c r="T2812" t="s">
        <v>463</v>
      </c>
      <c r="U2812" t="s">
        <v>353</v>
      </c>
      <c r="V2812" t="s">
        <v>39</v>
      </c>
      <c r="W2812" t="s">
        <v>464</v>
      </c>
      <c r="X2812" t="s">
        <v>465</v>
      </c>
      <c r="Y2812" t="s">
        <v>42</v>
      </c>
    </row>
    <row r="2813" spans="1:25" x14ac:dyDescent="0.25">
      <c r="A2813">
        <v>10273</v>
      </c>
      <c r="B2813">
        <v>37</v>
      </c>
      <c r="C2813" t="s">
        <v>2107</v>
      </c>
      <c r="D2813">
        <v>10</v>
      </c>
      <c r="E2813" t="s">
        <v>4780</v>
      </c>
      <c r="F2813" t="s">
        <v>637</v>
      </c>
      <c r="G2813" t="s">
        <v>28</v>
      </c>
      <c r="H2813">
        <v>3</v>
      </c>
      <c r="I2813">
        <v>7</v>
      </c>
      <c r="J2813">
        <v>2004</v>
      </c>
      <c r="K2813" t="s">
        <v>2075</v>
      </c>
      <c r="L2813">
        <v>54</v>
      </c>
      <c r="M2813" t="s">
        <v>4760</v>
      </c>
      <c r="N2813" t="s">
        <v>638</v>
      </c>
      <c r="O2813" t="s">
        <v>639</v>
      </c>
      <c r="P2813" t="s">
        <v>640</v>
      </c>
      <c r="Q2813" t="s">
        <v>34</v>
      </c>
      <c r="R2813" t="s">
        <v>641</v>
      </c>
      <c r="S2813" t="s">
        <v>34</v>
      </c>
      <c r="T2813" t="s">
        <v>642</v>
      </c>
      <c r="U2813" t="s">
        <v>643</v>
      </c>
      <c r="V2813" t="s">
        <v>52</v>
      </c>
      <c r="W2813" t="s">
        <v>644</v>
      </c>
      <c r="X2813" t="s">
        <v>645</v>
      </c>
      <c r="Y2813" t="s">
        <v>42</v>
      </c>
    </row>
    <row r="2814" spans="1:25" x14ac:dyDescent="0.25">
      <c r="A2814">
        <v>10283</v>
      </c>
      <c r="B2814">
        <v>33</v>
      </c>
      <c r="C2814" t="s">
        <v>2873</v>
      </c>
      <c r="D2814">
        <v>12</v>
      </c>
      <c r="E2814" t="s">
        <v>4781</v>
      </c>
      <c r="F2814" t="s">
        <v>647</v>
      </c>
      <c r="G2814" t="s">
        <v>28</v>
      </c>
      <c r="H2814">
        <v>3</v>
      </c>
      <c r="I2814">
        <v>8</v>
      </c>
      <c r="J2814">
        <v>2004</v>
      </c>
      <c r="K2814" t="s">
        <v>2075</v>
      </c>
      <c r="L2814">
        <v>54</v>
      </c>
      <c r="M2814" t="s">
        <v>4760</v>
      </c>
      <c r="N2814" t="s">
        <v>648</v>
      </c>
      <c r="O2814" t="s">
        <v>649</v>
      </c>
      <c r="P2814" t="s">
        <v>650</v>
      </c>
      <c r="Q2814" t="s">
        <v>34</v>
      </c>
      <c r="R2814" t="s">
        <v>651</v>
      </c>
      <c r="S2814" t="s">
        <v>351</v>
      </c>
      <c r="T2814" t="s">
        <v>652</v>
      </c>
      <c r="U2814" t="s">
        <v>353</v>
      </c>
      <c r="V2814" t="s">
        <v>39</v>
      </c>
      <c r="W2814" t="s">
        <v>653</v>
      </c>
      <c r="X2814" t="s">
        <v>264</v>
      </c>
      <c r="Y2814" t="s">
        <v>42</v>
      </c>
    </row>
    <row r="2815" spans="1:25" x14ac:dyDescent="0.25">
      <c r="A2815">
        <v>10293</v>
      </c>
      <c r="B2815">
        <v>32</v>
      </c>
      <c r="C2815" t="s">
        <v>3960</v>
      </c>
      <c r="D2815">
        <v>1</v>
      </c>
      <c r="E2815" t="s">
        <v>4782</v>
      </c>
      <c r="F2815" t="s">
        <v>925</v>
      </c>
      <c r="G2815" t="s">
        <v>28</v>
      </c>
      <c r="H2815">
        <v>3</v>
      </c>
      <c r="I2815">
        <v>9</v>
      </c>
      <c r="J2815">
        <v>2004</v>
      </c>
      <c r="K2815" t="s">
        <v>2075</v>
      </c>
      <c r="L2815">
        <v>54</v>
      </c>
      <c r="M2815" t="s">
        <v>4760</v>
      </c>
      <c r="N2815" t="s">
        <v>391</v>
      </c>
      <c r="O2815" t="s">
        <v>392</v>
      </c>
      <c r="P2815" t="s">
        <v>393</v>
      </c>
      <c r="Q2815" t="s">
        <v>34</v>
      </c>
      <c r="R2815" t="s">
        <v>394</v>
      </c>
      <c r="S2815" t="s">
        <v>34</v>
      </c>
      <c r="T2815" t="s">
        <v>395</v>
      </c>
      <c r="U2815" t="s">
        <v>396</v>
      </c>
      <c r="V2815" t="s">
        <v>52</v>
      </c>
      <c r="W2815" t="s">
        <v>397</v>
      </c>
      <c r="X2815" t="s">
        <v>398</v>
      </c>
      <c r="Y2815" t="s">
        <v>42</v>
      </c>
    </row>
    <row r="2816" spans="1:25" x14ac:dyDescent="0.25">
      <c r="A2816">
        <v>10306</v>
      </c>
      <c r="B2816">
        <v>35</v>
      </c>
      <c r="C2816" t="s">
        <v>4783</v>
      </c>
      <c r="D2816">
        <v>6</v>
      </c>
      <c r="E2816" t="s">
        <v>4784</v>
      </c>
      <c r="F2816" t="s">
        <v>663</v>
      </c>
      <c r="G2816" t="s">
        <v>28</v>
      </c>
      <c r="H2816">
        <v>4</v>
      </c>
      <c r="I2816">
        <v>10</v>
      </c>
      <c r="J2816">
        <v>2004</v>
      </c>
      <c r="K2816" t="s">
        <v>2075</v>
      </c>
      <c r="L2816">
        <v>54</v>
      </c>
      <c r="M2816" t="s">
        <v>4760</v>
      </c>
      <c r="N2816" t="s">
        <v>927</v>
      </c>
      <c r="O2816" t="s">
        <v>928</v>
      </c>
      <c r="P2816" t="s">
        <v>929</v>
      </c>
      <c r="Q2816" t="s">
        <v>34</v>
      </c>
      <c r="R2816" t="s">
        <v>930</v>
      </c>
      <c r="S2816" t="s">
        <v>34</v>
      </c>
      <c r="T2816" t="s">
        <v>931</v>
      </c>
      <c r="U2816" t="s">
        <v>262</v>
      </c>
      <c r="V2816" t="s">
        <v>52</v>
      </c>
      <c r="W2816" t="s">
        <v>932</v>
      </c>
      <c r="X2816" t="s">
        <v>137</v>
      </c>
      <c r="Y2816" t="s">
        <v>42</v>
      </c>
    </row>
    <row r="2817" spans="1:25" x14ac:dyDescent="0.25">
      <c r="A2817">
        <v>10315</v>
      </c>
      <c r="B2817">
        <v>40</v>
      </c>
      <c r="C2817" t="s">
        <v>4785</v>
      </c>
      <c r="D2817">
        <v>5</v>
      </c>
      <c r="E2817" t="s">
        <v>4786</v>
      </c>
      <c r="F2817" t="s">
        <v>2592</v>
      </c>
      <c r="G2817" t="s">
        <v>28</v>
      </c>
      <c r="H2817">
        <v>4</v>
      </c>
      <c r="I2817">
        <v>10</v>
      </c>
      <c r="J2817">
        <v>2004</v>
      </c>
      <c r="K2817" t="s">
        <v>2075</v>
      </c>
      <c r="L2817">
        <v>54</v>
      </c>
      <c r="M2817" t="s">
        <v>4760</v>
      </c>
      <c r="N2817" t="s">
        <v>172</v>
      </c>
      <c r="O2817" t="s">
        <v>173</v>
      </c>
      <c r="P2817" t="s">
        <v>174</v>
      </c>
      <c r="Q2817" t="s">
        <v>34</v>
      </c>
      <c r="R2817" t="s">
        <v>175</v>
      </c>
      <c r="S2817" t="s">
        <v>34</v>
      </c>
      <c r="T2817" t="s">
        <v>176</v>
      </c>
      <c r="U2817" t="s">
        <v>51</v>
      </c>
      <c r="V2817" t="s">
        <v>52</v>
      </c>
      <c r="W2817" t="s">
        <v>177</v>
      </c>
      <c r="X2817" t="s">
        <v>178</v>
      </c>
      <c r="Y2817" t="s">
        <v>42</v>
      </c>
    </row>
    <row r="2818" spans="1:25" x14ac:dyDescent="0.25">
      <c r="A2818">
        <v>10327</v>
      </c>
      <c r="B2818">
        <v>37</v>
      </c>
      <c r="C2818" t="s">
        <v>2113</v>
      </c>
      <c r="D2818">
        <v>4</v>
      </c>
      <c r="E2818" t="s">
        <v>4787</v>
      </c>
      <c r="F2818" t="s">
        <v>1540</v>
      </c>
      <c r="G2818" t="s">
        <v>724</v>
      </c>
      <c r="H2818">
        <v>4</v>
      </c>
      <c r="I2818">
        <v>11</v>
      </c>
      <c r="J2818">
        <v>2004</v>
      </c>
      <c r="K2818" t="s">
        <v>2075</v>
      </c>
      <c r="L2818">
        <v>54</v>
      </c>
      <c r="M2818" t="s">
        <v>4760</v>
      </c>
      <c r="N2818" t="s">
        <v>562</v>
      </c>
      <c r="O2818" t="s">
        <v>563</v>
      </c>
      <c r="P2818" t="s">
        <v>564</v>
      </c>
      <c r="Q2818" t="s">
        <v>34</v>
      </c>
      <c r="R2818" t="s">
        <v>565</v>
      </c>
      <c r="S2818" t="s">
        <v>34</v>
      </c>
      <c r="T2818" t="s">
        <v>566</v>
      </c>
      <c r="U2818" t="s">
        <v>567</v>
      </c>
      <c r="V2818" t="s">
        <v>52</v>
      </c>
      <c r="W2818" t="s">
        <v>568</v>
      </c>
      <c r="X2818" t="s">
        <v>569</v>
      </c>
      <c r="Y2818" t="s">
        <v>65</v>
      </c>
    </row>
    <row r="2819" spans="1:25" x14ac:dyDescent="0.25">
      <c r="A2819">
        <v>10337</v>
      </c>
      <c r="B2819">
        <v>42</v>
      </c>
      <c r="C2819" t="s">
        <v>4788</v>
      </c>
      <c r="D2819">
        <v>5</v>
      </c>
      <c r="E2819" t="s">
        <v>4789</v>
      </c>
      <c r="F2819" t="s">
        <v>679</v>
      </c>
      <c r="G2819" t="s">
        <v>28</v>
      </c>
      <c r="H2819">
        <v>4</v>
      </c>
      <c r="I2819">
        <v>11</v>
      </c>
      <c r="J2819">
        <v>2004</v>
      </c>
      <c r="K2819" t="s">
        <v>2075</v>
      </c>
      <c r="L2819">
        <v>54</v>
      </c>
      <c r="M2819" t="s">
        <v>4760</v>
      </c>
      <c r="N2819" t="s">
        <v>312</v>
      </c>
      <c r="O2819" t="s">
        <v>313</v>
      </c>
      <c r="P2819" t="s">
        <v>314</v>
      </c>
      <c r="Q2819" t="s">
        <v>315</v>
      </c>
      <c r="R2819" t="s">
        <v>35</v>
      </c>
      <c r="S2819" t="s">
        <v>36</v>
      </c>
      <c r="T2819" t="s">
        <v>37</v>
      </c>
      <c r="U2819" t="s">
        <v>38</v>
      </c>
      <c r="V2819" t="s">
        <v>39</v>
      </c>
      <c r="W2819" t="s">
        <v>187</v>
      </c>
      <c r="X2819" t="s">
        <v>316</v>
      </c>
      <c r="Y2819" t="s">
        <v>65</v>
      </c>
    </row>
    <row r="2820" spans="1:25" x14ac:dyDescent="0.25">
      <c r="A2820">
        <v>10350</v>
      </c>
      <c r="B2820">
        <v>20</v>
      </c>
      <c r="C2820" t="s">
        <v>77</v>
      </c>
      <c r="D2820">
        <v>15</v>
      </c>
      <c r="E2820" t="s">
        <v>4790</v>
      </c>
      <c r="F2820" t="s">
        <v>682</v>
      </c>
      <c r="G2820" t="s">
        <v>28</v>
      </c>
      <c r="H2820">
        <v>4</v>
      </c>
      <c r="I2820">
        <v>12</v>
      </c>
      <c r="J2820">
        <v>2004</v>
      </c>
      <c r="K2820" t="s">
        <v>2075</v>
      </c>
      <c r="L2820">
        <v>54</v>
      </c>
      <c r="M2820" t="s">
        <v>4760</v>
      </c>
      <c r="N2820" t="s">
        <v>268</v>
      </c>
      <c r="O2820" t="s">
        <v>269</v>
      </c>
      <c r="P2820" t="s">
        <v>270</v>
      </c>
      <c r="Q2820" t="s">
        <v>34</v>
      </c>
      <c r="R2820" t="s">
        <v>271</v>
      </c>
      <c r="S2820" t="s">
        <v>34</v>
      </c>
      <c r="T2820" t="s">
        <v>272</v>
      </c>
      <c r="U2820" t="s">
        <v>273</v>
      </c>
      <c r="V2820" t="s">
        <v>52</v>
      </c>
      <c r="W2820" t="s">
        <v>274</v>
      </c>
      <c r="X2820" t="s">
        <v>275</v>
      </c>
      <c r="Y2820" t="s">
        <v>42</v>
      </c>
    </row>
    <row r="2821" spans="1:25" x14ac:dyDescent="0.25">
      <c r="A2821">
        <v>10373</v>
      </c>
      <c r="B2821">
        <v>29</v>
      </c>
      <c r="C2821" t="s">
        <v>77</v>
      </c>
      <c r="D2821">
        <v>1</v>
      </c>
      <c r="E2821" t="s">
        <v>4791</v>
      </c>
      <c r="F2821" t="s">
        <v>687</v>
      </c>
      <c r="G2821" t="s">
        <v>28</v>
      </c>
      <c r="H2821">
        <v>1</v>
      </c>
      <c r="I2821">
        <v>1</v>
      </c>
      <c r="J2821">
        <v>2005</v>
      </c>
      <c r="K2821" t="s">
        <v>2075</v>
      </c>
      <c r="L2821">
        <v>54</v>
      </c>
      <c r="M2821" t="s">
        <v>4760</v>
      </c>
      <c r="N2821" t="s">
        <v>688</v>
      </c>
      <c r="O2821" t="s">
        <v>689</v>
      </c>
      <c r="P2821" t="s">
        <v>690</v>
      </c>
      <c r="Q2821" t="s">
        <v>34</v>
      </c>
      <c r="R2821" t="s">
        <v>691</v>
      </c>
      <c r="S2821" t="s">
        <v>34</v>
      </c>
      <c r="T2821" t="s">
        <v>692</v>
      </c>
      <c r="U2821" t="s">
        <v>196</v>
      </c>
      <c r="V2821" t="s">
        <v>52</v>
      </c>
      <c r="W2821" t="s">
        <v>693</v>
      </c>
      <c r="X2821" t="s">
        <v>694</v>
      </c>
      <c r="Y2821" t="s">
        <v>65</v>
      </c>
    </row>
    <row r="2822" spans="1:25" x14ac:dyDescent="0.25">
      <c r="A2822">
        <v>10386</v>
      </c>
      <c r="B2822">
        <v>43</v>
      </c>
      <c r="C2822" t="s">
        <v>77</v>
      </c>
      <c r="D2822">
        <v>4</v>
      </c>
      <c r="E2822" t="s">
        <v>4792</v>
      </c>
      <c r="F2822" t="s">
        <v>1557</v>
      </c>
      <c r="G2822" t="s">
        <v>724</v>
      </c>
      <c r="H2822">
        <v>1</v>
      </c>
      <c r="I2822">
        <v>3</v>
      </c>
      <c r="J2822">
        <v>2005</v>
      </c>
      <c r="K2822" t="s">
        <v>2075</v>
      </c>
      <c r="L2822">
        <v>54</v>
      </c>
      <c r="M2822" t="s">
        <v>4760</v>
      </c>
      <c r="N2822" t="s">
        <v>268</v>
      </c>
      <c r="O2822" t="s">
        <v>269</v>
      </c>
      <c r="P2822" t="s">
        <v>270</v>
      </c>
      <c r="Q2822" t="s">
        <v>34</v>
      </c>
      <c r="R2822" t="s">
        <v>271</v>
      </c>
      <c r="S2822" t="s">
        <v>34</v>
      </c>
      <c r="T2822" t="s">
        <v>272</v>
      </c>
      <c r="U2822" t="s">
        <v>273</v>
      </c>
      <c r="V2822" t="s">
        <v>52</v>
      </c>
      <c r="W2822" t="s">
        <v>274</v>
      </c>
      <c r="X2822" t="s">
        <v>275</v>
      </c>
      <c r="Y2822" t="s">
        <v>65</v>
      </c>
    </row>
    <row r="2823" spans="1:25" x14ac:dyDescent="0.25">
      <c r="A2823">
        <v>10397</v>
      </c>
      <c r="B2823">
        <v>34</v>
      </c>
      <c r="C2823" t="s">
        <v>4793</v>
      </c>
      <c r="D2823">
        <v>1</v>
      </c>
      <c r="E2823" t="s">
        <v>4794</v>
      </c>
      <c r="F2823" t="s">
        <v>4391</v>
      </c>
      <c r="G2823" t="s">
        <v>28</v>
      </c>
      <c r="H2823">
        <v>1</v>
      </c>
      <c r="I2823">
        <v>3</v>
      </c>
      <c r="J2823">
        <v>2005</v>
      </c>
      <c r="K2823" t="s">
        <v>2075</v>
      </c>
      <c r="L2823">
        <v>54</v>
      </c>
      <c r="M2823" t="s">
        <v>4760</v>
      </c>
      <c r="N2823" t="s">
        <v>594</v>
      </c>
      <c r="O2823" t="s">
        <v>595</v>
      </c>
      <c r="P2823" t="s">
        <v>596</v>
      </c>
      <c r="Q2823" t="s">
        <v>34</v>
      </c>
      <c r="R2823" t="s">
        <v>597</v>
      </c>
      <c r="S2823" t="s">
        <v>34</v>
      </c>
      <c r="T2823" t="s">
        <v>598</v>
      </c>
      <c r="U2823" t="s">
        <v>51</v>
      </c>
      <c r="V2823" t="s">
        <v>52</v>
      </c>
      <c r="W2823" t="s">
        <v>599</v>
      </c>
      <c r="X2823" t="s">
        <v>600</v>
      </c>
      <c r="Y2823" t="s">
        <v>42</v>
      </c>
    </row>
    <row r="2824" spans="1:25" x14ac:dyDescent="0.25">
      <c r="A2824">
        <v>10414</v>
      </c>
      <c r="B2824">
        <v>47</v>
      </c>
      <c r="C2824" t="s">
        <v>3436</v>
      </c>
      <c r="D2824">
        <v>9</v>
      </c>
      <c r="E2824" t="s">
        <v>3557</v>
      </c>
      <c r="F2824" t="s">
        <v>707</v>
      </c>
      <c r="G2824" t="s">
        <v>708</v>
      </c>
      <c r="H2824">
        <v>2</v>
      </c>
      <c r="I2824">
        <v>5</v>
      </c>
      <c r="J2824">
        <v>2005</v>
      </c>
      <c r="K2824" t="s">
        <v>2075</v>
      </c>
      <c r="L2824">
        <v>54</v>
      </c>
      <c r="M2824" t="s">
        <v>4760</v>
      </c>
      <c r="N2824" t="s">
        <v>656</v>
      </c>
      <c r="O2824" t="s">
        <v>657</v>
      </c>
      <c r="P2824" t="s">
        <v>658</v>
      </c>
      <c r="Q2824" t="s">
        <v>34</v>
      </c>
      <c r="R2824" t="s">
        <v>659</v>
      </c>
      <c r="S2824" t="s">
        <v>185</v>
      </c>
      <c r="T2824" t="s">
        <v>660</v>
      </c>
      <c r="U2824" t="s">
        <v>38</v>
      </c>
      <c r="V2824" t="s">
        <v>39</v>
      </c>
      <c r="W2824" t="s">
        <v>661</v>
      </c>
      <c r="X2824" t="s">
        <v>94</v>
      </c>
      <c r="Y2824" t="s">
        <v>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3FCCB-7727-450F-BD80-23FD83DCBD9E}">
  <dimension ref="A1:AA2346"/>
  <sheetViews>
    <sheetView workbookViewId="0"/>
  </sheetViews>
  <sheetFormatPr defaultRowHeight="15" x14ac:dyDescent="0.25"/>
  <cols>
    <col min="1" max="1" width="11.7109375" style="1" customWidth="1"/>
    <col min="2" max="2" width="14.5703125" style="1" customWidth="1"/>
    <col min="3" max="3" width="11.42578125" style="7" customWidth="1"/>
    <col min="4" max="4" width="12.85546875" style="1" customWidth="1"/>
    <col min="5" max="5" width="15.7109375" style="7" customWidth="1"/>
    <col min="6" max="6" width="18.140625" style="7" customWidth="1"/>
    <col min="7" max="7" width="12.28515625" style="14" customWidth="1"/>
    <col min="8" max="8" width="20.7109375" style="4" customWidth="1"/>
    <col min="9" max="9" width="12.140625" customWidth="1"/>
    <col min="10" max="10" width="9.85546875" bestFit="1" customWidth="1"/>
    <col min="11" max="11" width="13" bestFit="1" customWidth="1"/>
    <col min="12" max="12" width="10.85546875" bestFit="1" customWidth="1"/>
    <col min="13" max="13" width="16.5703125" bestFit="1" customWidth="1"/>
    <col min="14" max="14" width="8.42578125" bestFit="1" customWidth="1"/>
    <col min="15" max="15" width="17.85546875" bestFit="1" customWidth="1"/>
    <col min="16" max="16" width="32" bestFit="1" customWidth="1"/>
    <col min="17" max="17" width="15.85546875" bestFit="1" customWidth="1"/>
    <col min="18" max="18" width="39.7109375" bestFit="1" customWidth="1"/>
    <col min="19" max="19" width="17.28515625" bestFit="1" customWidth="1"/>
    <col min="20" max="20" width="14.42578125" bestFit="1" customWidth="1"/>
    <col min="21" max="21" width="11.7109375" bestFit="1" customWidth="1"/>
    <col min="22" max="22" width="15.7109375" bestFit="1" customWidth="1"/>
    <col min="23" max="23" width="12.28515625" bestFit="1" customWidth="1"/>
    <col min="24" max="24" width="13.42578125" bestFit="1" customWidth="1"/>
    <col min="25" max="25" width="22" bestFit="1" customWidth="1"/>
    <col min="26" max="26" width="22.7109375" bestFit="1" customWidth="1"/>
    <col min="27" max="27" width="11.85546875" bestFit="1" customWidth="1"/>
  </cols>
  <sheetData>
    <row r="1" spans="1:27" s="3" customFormat="1" ht="29.25" customHeight="1" x14ac:dyDescent="0.25">
      <c r="A1" s="2" t="s">
        <v>4795</v>
      </c>
      <c r="B1" s="2" t="s">
        <v>4796</v>
      </c>
      <c r="C1" s="6" t="s">
        <v>4797</v>
      </c>
      <c r="D1" s="2" t="s">
        <v>4798</v>
      </c>
      <c r="E1" s="6" t="s">
        <v>4</v>
      </c>
      <c r="F1" s="6" t="s">
        <v>4805</v>
      </c>
      <c r="G1" s="13" t="s">
        <v>4806</v>
      </c>
      <c r="H1" s="5" t="s">
        <v>4799</v>
      </c>
      <c r="I1" s="3" t="s">
        <v>6</v>
      </c>
      <c r="J1" s="3" t="s">
        <v>7</v>
      </c>
      <c r="K1" s="3" t="s">
        <v>8</v>
      </c>
      <c r="L1" s="3" t="s">
        <v>9</v>
      </c>
      <c r="M1" s="3" t="s">
        <v>4800</v>
      </c>
      <c r="N1" s="3" t="s">
        <v>11</v>
      </c>
      <c r="O1" s="3" t="s">
        <v>4801</v>
      </c>
      <c r="P1" s="3" t="s">
        <v>4802</v>
      </c>
      <c r="Q1" s="3" t="s">
        <v>14</v>
      </c>
      <c r="R1" s="3" t="s">
        <v>4803</v>
      </c>
      <c r="S1" s="3" t="s">
        <v>16</v>
      </c>
      <c r="T1" s="3" t="s">
        <v>17</v>
      </c>
      <c r="U1" s="3" t="s">
        <v>18</v>
      </c>
      <c r="V1" s="3" t="s">
        <v>19</v>
      </c>
      <c r="W1" s="3" t="s">
        <v>20</v>
      </c>
      <c r="X1" s="3" t="s">
        <v>21</v>
      </c>
      <c r="Y1" s="3" t="s">
        <v>4807</v>
      </c>
      <c r="Z1" s="3" t="s">
        <v>4808</v>
      </c>
      <c r="AA1" s="3" t="s">
        <v>24</v>
      </c>
    </row>
    <row r="2" spans="1:27" x14ac:dyDescent="0.25">
      <c r="A2" s="1">
        <v>10100</v>
      </c>
      <c r="B2" s="1">
        <v>30</v>
      </c>
      <c r="C2" s="8">
        <v>100</v>
      </c>
      <c r="D2" s="1">
        <v>3</v>
      </c>
      <c r="E2" s="7">
        <v>5151</v>
      </c>
      <c r="F2" s="7">
        <f>sales_data_sample3[[#This Row],[SALES]]*sales_data_sample3[[#This Row],[PROFIT MARGIN]]</f>
        <v>380.65889999999996</v>
      </c>
      <c r="G2" s="14" t="str">
        <f>IF(sales_data_sample3[[#This Row],[STATUS]] &lt;&gt;"Cancelled","7,39%","0")</f>
        <v>7,39%</v>
      </c>
      <c r="H2" s="4">
        <v>37627</v>
      </c>
      <c r="I2" t="s">
        <v>28</v>
      </c>
      <c r="J2">
        <f>ROUNDUP(MONTH(sales_data_sample3[[#This Row],[ORDER DATE]])/3,0)</f>
        <v>1</v>
      </c>
      <c r="K2" t="str">
        <f>TEXT(sales_data_sample3[[#This Row],[ORDER DATE]],"[$-409]mmmm")</f>
        <v>January</v>
      </c>
      <c r="L2">
        <f>YEAR(sales_data_sample3[[#This Row],[ORDER DATE]])</f>
        <v>2003</v>
      </c>
      <c r="M2" t="s">
        <v>1354</v>
      </c>
      <c r="N2">
        <v>170</v>
      </c>
      <c r="O2" t="s">
        <v>1565</v>
      </c>
      <c r="P2" t="s">
        <v>425</v>
      </c>
      <c r="Q2" t="s">
        <v>426</v>
      </c>
      <c r="R2" t="s">
        <v>427</v>
      </c>
      <c r="S2" t="s">
        <v>4804</v>
      </c>
      <c r="T2" t="s">
        <v>428</v>
      </c>
      <c r="U2" t="s">
        <v>429</v>
      </c>
      <c r="V2" t="s">
        <v>430</v>
      </c>
      <c r="W2" t="s">
        <v>38</v>
      </c>
      <c r="X2" t="s">
        <v>39</v>
      </c>
      <c r="Y2" t="s">
        <v>75</v>
      </c>
      <c r="Z2" t="s">
        <v>422</v>
      </c>
      <c r="AA2" t="s">
        <v>65</v>
      </c>
    </row>
    <row r="3" spans="1:27" x14ac:dyDescent="0.25">
      <c r="A3" s="1">
        <v>10100</v>
      </c>
      <c r="B3" s="1">
        <v>50</v>
      </c>
      <c r="C3" s="8">
        <v>67.8</v>
      </c>
      <c r="D3" s="1">
        <v>2</v>
      </c>
      <c r="E3" s="7">
        <v>3390</v>
      </c>
      <c r="F3" s="7">
        <f>sales_data_sample3[[#This Row],[SALES]]*sales_data_sample3[[#This Row],[PROFIT MARGIN]]</f>
        <v>250.52099999999999</v>
      </c>
      <c r="G3" s="14" t="str">
        <f>IF(sales_data_sample3[[#This Row],[STATUS]] &lt;&gt;"Cancelled","7,39%","0")</f>
        <v>7,39%</v>
      </c>
      <c r="H3" s="4">
        <v>37627</v>
      </c>
      <c r="I3" t="s">
        <v>28</v>
      </c>
      <c r="J3">
        <f>ROUNDUP(MONTH(sales_data_sample3[[#This Row],[ORDER DATE]])/3,0)</f>
        <v>1</v>
      </c>
      <c r="K3" t="str">
        <f>TEXT(sales_data_sample3[[#This Row],[ORDER DATE]],"[$-409]mmmm")</f>
        <v>January</v>
      </c>
      <c r="L3">
        <f>YEAR(sales_data_sample3[[#This Row],[ORDER DATE]])</f>
        <v>2003</v>
      </c>
      <c r="M3" t="s">
        <v>1354</v>
      </c>
      <c r="N3">
        <v>60</v>
      </c>
      <c r="O3" t="s">
        <v>1696</v>
      </c>
      <c r="P3" t="s">
        <v>425</v>
      </c>
      <c r="Q3" t="s">
        <v>426</v>
      </c>
      <c r="R3" t="s">
        <v>427</v>
      </c>
      <c r="S3" t="s">
        <v>4804</v>
      </c>
      <c r="T3" t="s">
        <v>428</v>
      </c>
      <c r="U3" t="s">
        <v>429</v>
      </c>
      <c r="V3" t="s">
        <v>430</v>
      </c>
      <c r="W3" t="s">
        <v>38</v>
      </c>
      <c r="X3" t="s">
        <v>39</v>
      </c>
      <c r="Y3" t="s">
        <v>75</v>
      </c>
      <c r="Z3" t="s">
        <v>422</v>
      </c>
      <c r="AA3" t="s">
        <v>65</v>
      </c>
    </row>
    <row r="4" spans="1:27" x14ac:dyDescent="0.25">
      <c r="A4" s="1">
        <v>10100</v>
      </c>
      <c r="B4" s="1">
        <v>22</v>
      </c>
      <c r="C4" s="8">
        <v>86.51</v>
      </c>
      <c r="D4" s="1">
        <v>4</v>
      </c>
      <c r="E4" s="7">
        <v>1903.22</v>
      </c>
      <c r="F4" s="7">
        <f>sales_data_sample3[[#This Row],[SALES]]*sales_data_sample3[[#This Row],[PROFIT MARGIN]]</f>
        <v>140.64795799999999</v>
      </c>
      <c r="G4" s="14" t="str">
        <f>IF(sales_data_sample3[[#This Row],[STATUS]] &lt;&gt;"Cancelled","7,39%","0")</f>
        <v>7,39%</v>
      </c>
      <c r="H4" s="4">
        <v>37627</v>
      </c>
      <c r="I4" t="s">
        <v>28</v>
      </c>
      <c r="J4">
        <f>ROUNDUP(MONTH(sales_data_sample3[[#This Row],[ORDER DATE]])/3,0)</f>
        <v>1</v>
      </c>
      <c r="K4" t="str">
        <f>TEXT(sales_data_sample3[[#This Row],[ORDER DATE]],"[$-409]mmmm")</f>
        <v>January</v>
      </c>
      <c r="L4">
        <f>YEAR(sales_data_sample3[[#This Row],[ORDER DATE]])</f>
        <v>2003</v>
      </c>
      <c r="M4" t="s">
        <v>1354</v>
      </c>
      <c r="N4">
        <v>92</v>
      </c>
      <c r="O4" t="s">
        <v>2529</v>
      </c>
      <c r="P4" t="s">
        <v>425</v>
      </c>
      <c r="Q4" t="s">
        <v>426</v>
      </c>
      <c r="R4" t="s">
        <v>427</v>
      </c>
      <c r="S4" t="s">
        <v>4804</v>
      </c>
      <c r="T4" t="s">
        <v>428</v>
      </c>
      <c r="U4" t="s">
        <v>429</v>
      </c>
      <c r="V4" t="s">
        <v>430</v>
      </c>
      <c r="W4" t="s">
        <v>38</v>
      </c>
      <c r="X4" t="s">
        <v>39</v>
      </c>
      <c r="Y4" t="s">
        <v>75</v>
      </c>
      <c r="Z4" t="s">
        <v>422</v>
      </c>
      <c r="AA4" t="s">
        <v>42</v>
      </c>
    </row>
    <row r="5" spans="1:27" x14ac:dyDescent="0.25">
      <c r="A5" s="1">
        <v>10100</v>
      </c>
      <c r="B5" s="1">
        <v>49</v>
      </c>
      <c r="C5" s="8">
        <v>34.47</v>
      </c>
      <c r="D5" s="1">
        <v>1</v>
      </c>
      <c r="E5" s="7">
        <v>1689.03</v>
      </c>
      <c r="F5" s="7">
        <f>sales_data_sample3[[#This Row],[SALES]]*sales_data_sample3[[#This Row],[PROFIT MARGIN]]</f>
        <v>124.81931699999998</v>
      </c>
      <c r="G5" s="14" t="str">
        <f>IF(sales_data_sample3[[#This Row],[STATUS]] &lt;&gt;"Cancelled","7,39%","0")</f>
        <v>7,39%</v>
      </c>
      <c r="H5" s="4">
        <v>37627</v>
      </c>
      <c r="I5" t="s">
        <v>28</v>
      </c>
      <c r="J5">
        <f>ROUNDUP(MONTH(sales_data_sample3[[#This Row],[ORDER DATE]])/3,0)</f>
        <v>1</v>
      </c>
      <c r="K5" t="str">
        <f>TEXT(sales_data_sample3[[#This Row],[ORDER DATE]],"[$-409]mmmm")</f>
        <v>January</v>
      </c>
      <c r="L5">
        <f>YEAR(sales_data_sample3[[#This Row],[ORDER DATE]])</f>
        <v>2003</v>
      </c>
      <c r="M5" t="s">
        <v>1354</v>
      </c>
      <c r="N5">
        <v>41</v>
      </c>
      <c r="O5" t="s">
        <v>3664</v>
      </c>
      <c r="P5" t="s">
        <v>425</v>
      </c>
      <c r="Q5" t="s">
        <v>426</v>
      </c>
      <c r="R5" t="s">
        <v>427</v>
      </c>
      <c r="S5" t="s">
        <v>4804</v>
      </c>
      <c r="T5" t="s">
        <v>428</v>
      </c>
      <c r="U5" t="s">
        <v>429</v>
      </c>
      <c r="V5" t="s">
        <v>430</v>
      </c>
      <c r="W5" t="s">
        <v>38</v>
      </c>
      <c r="X5" t="s">
        <v>39</v>
      </c>
      <c r="Y5" t="s">
        <v>75</v>
      </c>
      <c r="Z5" t="s">
        <v>422</v>
      </c>
      <c r="AA5" t="s">
        <v>42</v>
      </c>
    </row>
    <row r="6" spans="1:27" x14ac:dyDescent="0.25">
      <c r="A6" s="1">
        <v>10101</v>
      </c>
      <c r="B6" s="1">
        <v>25</v>
      </c>
      <c r="C6" s="8">
        <v>100</v>
      </c>
      <c r="D6" s="1">
        <v>4</v>
      </c>
      <c r="E6" s="7">
        <v>3782</v>
      </c>
      <c r="F6" s="7">
        <f>sales_data_sample3[[#This Row],[SALES]]*sales_data_sample3[[#This Row],[PROFIT MARGIN]]</f>
        <v>279.4898</v>
      </c>
      <c r="G6" s="14" t="str">
        <f>IF(sales_data_sample3[[#This Row],[STATUS]] &lt;&gt;"Cancelled","7,39%","0")</f>
        <v>7,39%</v>
      </c>
      <c r="H6" s="4">
        <v>37630</v>
      </c>
      <c r="I6" t="s">
        <v>28</v>
      </c>
      <c r="J6">
        <f>ROUNDUP(MONTH(sales_data_sample3[[#This Row],[ORDER DATE]])/3,0)</f>
        <v>1</v>
      </c>
      <c r="K6" t="str">
        <f>TEXT(sales_data_sample3[[#This Row],[ORDER DATE]],"[$-409]mmmm")</f>
        <v>January</v>
      </c>
      <c r="L6">
        <f>YEAR(sales_data_sample3[[#This Row],[ORDER DATE]])</f>
        <v>2003</v>
      </c>
      <c r="M6" t="s">
        <v>1354</v>
      </c>
      <c r="N6">
        <v>127</v>
      </c>
      <c r="O6" t="s">
        <v>1769</v>
      </c>
      <c r="P6" t="s">
        <v>849</v>
      </c>
      <c r="Q6" t="s">
        <v>850</v>
      </c>
      <c r="R6" t="s">
        <v>851</v>
      </c>
      <c r="S6" t="s">
        <v>4804</v>
      </c>
      <c r="T6" t="s">
        <v>852</v>
      </c>
      <c r="U6" t="s">
        <v>4804</v>
      </c>
      <c r="V6" t="s">
        <v>853</v>
      </c>
      <c r="W6" t="s">
        <v>810</v>
      </c>
      <c r="X6" t="s">
        <v>52</v>
      </c>
      <c r="Y6" t="s">
        <v>854</v>
      </c>
      <c r="Z6" t="s">
        <v>731</v>
      </c>
      <c r="AA6" t="s">
        <v>65</v>
      </c>
    </row>
    <row r="7" spans="1:27" x14ac:dyDescent="0.25">
      <c r="A7" s="1">
        <v>10101</v>
      </c>
      <c r="B7" s="1">
        <v>26</v>
      </c>
      <c r="C7" s="8">
        <v>100</v>
      </c>
      <c r="D7" s="1">
        <v>1</v>
      </c>
      <c r="E7" s="7">
        <v>3773.38</v>
      </c>
      <c r="F7" s="7">
        <f>sales_data_sample3[[#This Row],[SALES]]*sales_data_sample3[[#This Row],[PROFIT MARGIN]]</f>
        <v>278.85278199999999</v>
      </c>
      <c r="G7" s="14" t="str">
        <f>IF(sales_data_sample3[[#This Row],[STATUS]] &lt;&gt;"Cancelled","7,39%","0")</f>
        <v>7,39%</v>
      </c>
      <c r="H7" s="4">
        <v>37630</v>
      </c>
      <c r="I7" t="s">
        <v>28</v>
      </c>
      <c r="J7">
        <f>ROUNDUP(MONTH(sales_data_sample3[[#This Row],[ORDER DATE]])/3,0)</f>
        <v>1</v>
      </c>
      <c r="K7" t="str">
        <f>TEXT(sales_data_sample3[[#This Row],[ORDER DATE]],"[$-409]mmmm")</f>
        <v>January</v>
      </c>
      <c r="L7">
        <f>YEAR(sales_data_sample3[[#This Row],[ORDER DATE]])</f>
        <v>2003</v>
      </c>
      <c r="M7" t="s">
        <v>1354</v>
      </c>
      <c r="N7">
        <v>168</v>
      </c>
      <c r="O7" t="s">
        <v>1928</v>
      </c>
      <c r="P7" t="s">
        <v>849</v>
      </c>
      <c r="Q7" t="s">
        <v>850</v>
      </c>
      <c r="R7" t="s">
        <v>851</v>
      </c>
      <c r="S7" t="s">
        <v>4804</v>
      </c>
      <c r="T7" t="s">
        <v>852</v>
      </c>
      <c r="U7" t="s">
        <v>4804</v>
      </c>
      <c r="V7" t="s">
        <v>853</v>
      </c>
      <c r="W7" t="s">
        <v>810</v>
      </c>
      <c r="X7" t="s">
        <v>52</v>
      </c>
      <c r="Y7" t="s">
        <v>854</v>
      </c>
      <c r="Z7" t="s">
        <v>731</v>
      </c>
      <c r="AA7" t="s">
        <v>65</v>
      </c>
    </row>
    <row r="8" spans="1:27" x14ac:dyDescent="0.25">
      <c r="A8" s="1">
        <v>10101</v>
      </c>
      <c r="B8" s="1">
        <v>45</v>
      </c>
      <c r="C8" s="8">
        <v>31.2</v>
      </c>
      <c r="D8" s="1">
        <v>3</v>
      </c>
      <c r="E8" s="7">
        <v>1404</v>
      </c>
      <c r="F8" s="7">
        <f>sales_data_sample3[[#This Row],[SALES]]*sales_data_sample3[[#This Row],[PROFIT MARGIN]]</f>
        <v>103.75559999999999</v>
      </c>
      <c r="G8" s="14" t="str">
        <f>IF(sales_data_sample3[[#This Row],[STATUS]] &lt;&gt;"Cancelled","7,39%","0")</f>
        <v>7,39%</v>
      </c>
      <c r="H8" s="4">
        <v>37630</v>
      </c>
      <c r="I8" t="s">
        <v>28</v>
      </c>
      <c r="J8">
        <f>ROUNDUP(MONTH(sales_data_sample3[[#This Row],[ORDER DATE]])/3,0)</f>
        <v>1</v>
      </c>
      <c r="K8" t="str">
        <f>TEXT(sales_data_sample3[[#This Row],[ORDER DATE]],"[$-409]mmmm")</f>
        <v>January</v>
      </c>
      <c r="L8">
        <f>YEAR(sales_data_sample3[[#This Row],[ORDER DATE]])</f>
        <v>2003</v>
      </c>
      <c r="M8" t="s">
        <v>1354</v>
      </c>
      <c r="N8">
        <v>33</v>
      </c>
      <c r="O8" t="s">
        <v>2922</v>
      </c>
      <c r="P8" t="s">
        <v>849</v>
      </c>
      <c r="Q8" t="s">
        <v>850</v>
      </c>
      <c r="R8" t="s">
        <v>851</v>
      </c>
      <c r="S8" t="s">
        <v>4804</v>
      </c>
      <c r="T8" t="s">
        <v>852</v>
      </c>
      <c r="U8" t="s">
        <v>4804</v>
      </c>
      <c r="V8" t="s">
        <v>853</v>
      </c>
      <c r="W8" t="s">
        <v>810</v>
      </c>
      <c r="X8" t="s">
        <v>52</v>
      </c>
      <c r="Y8" t="s">
        <v>854</v>
      </c>
      <c r="Z8" t="s">
        <v>731</v>
      </c>
      <c r="AA8" t="s">
        <v>42</v>
      </c>
    </row>
    <row r="9" spans="1:27" x14ac:dyDescent="0.25">
      <c r="A9" s="1">
        <v>10101</v>
      </c>
      <c r="B9" s="1">
        <v>46</v>
      </c>
      <c r="C9" s="8">
        <v>53.76</v>
      </c>
      <c r="D9" s="1">
        <v>2</v>
      </c>
      <c r="E9" s="7">
        <v>2472.96</v>
      </c>
      <c r="F9" s="7">
        <f>sales_data_sample3[[#This Row],[SALES]]*sales_data_sample3[[#This Row],[PROFIT MARGIN]]</f>
        <v>182.75174399999997</v>
      </c>
      <c r="G9" s="14" t="str">
        <f>IF(sales_data_sample3[[#This Row],[STATUS]] &lt;&gt;"Cancelled","7,39%","0")</f>
        <v>7,39%</v>
      </c>
      <c r="H9" s="4">
        <v>37630</v>
      </c>
      <c r="I9" t="s">
        <v>28</v>
      </c>
      <c r="J9">
        <f>ROUNDUP(MONTH(sales_data_sample3[[#This Row],[ORDER DATE]])/3,0)</f>
        <v>1</v>
      </c>
      <c r="K9" t="str">
        <f>TEXT(sales_data_sample3[[#This Row],[ORDER DATE]],"[$-409]mmmm")</f>
        <v>January</v>
      </c>
      <c r="L9">
        <f>YEAR(sales_data_sample3[[#This Row],[ORDER DATE]])</f>
        <v>2003</v>
      </c>
      <c r="M9" t="s">
        <v>1354</v>
      </c>
      <c r="N9">
        <v>44</v>
      </c>
      <c r="O9" t="s">
        <v>3035</v>
      </c>
      <c r="P9" t="s">
        <v>849</v>
      </c>
      <c r="Q9" t="s">
        <v>850</v>
      </c>
      <c r="R9" t="s">
        <v>851</v>
      </c>
      <c r="S9" t="s">
        <v>4804</v>
      </c>
      <c r="T9" t="s">
        <v>852</v>
      </c>
      <c r="U9" t="s">
        <v>4804</v>
      </c>
      <c r="V9" t="s">
        <v>853</v>
      </c>
      <c r="W9" t="s">
        <v>810</v>
      </c>
      <c r="X9" t="s">
        <v>52</v>
      </c>
      <c r="Y9" t="s">
        <v>854</v>
      </c>
      <c r="Z9" t="s">
        <v>731</v>
      </c>
      <c r="AA9" t="s">
        <v>42</v>
      </c>
    </row>
    <row r="10" spans="1:27" x14ac:dyDescent="0.25">
      <c r="A10" s="1">
        <v>10102</v>
      </c>
      <c r="B10" s="1">
        <v>39</v>
      </c>
      <c r="C10" s="8">
        <v>100</v>
      </c>
      <c r="D10" s="1">
        <v>2</v>
      </c>
      <c r="E10" s="7">
        <v>4808.3100000000004</v>
      </c>
      <c r="F10" s="7">
        <f>sales_data_sample3[[#This Row],[SALES]]*sales_data_sample3[[#This Row],[PROFIT MARGIN]]</f>
        <v>355.33410900000001</v>
      </c>
      <c r="G10" s="14" t="str">
        <f>IF(sales_data_sample3[[#This Row],[STATUS]] &lt;&gt;"Cancelled","7,39%","0")</f>
        <v>7,39%</v>
      </c>
      <c r="H10" s="4">
        <v>37631</v>
      </c>
      <c r="I10" t="s">
        <v>28</v>
      </c>
      <c r="J10">
        <f>ROUNDUP(MONTH(sales_data_sample3[[#This Row],[ORDER DATE]])/3,0)</f>
        <v>1</v>
      </c>
      <c r="K10" t="str">
        <f>TEXT(sales_data_sample3[[#This Row],[ORDER DATE]],"[$-409]mmmm")</f>
        <v>January</v>
      </c>
      <c r="L10">
        <f>YEAR(sales_data_sample3[[#This Row],[ORDER DATE]])</f>
        <v>2003</v>
      </c>
      <c r="M10" t="s">
        <v>1354</v>
      </c>
      <c r="N10">
        <v>102</v>
      </c>
      <c r="O10" t="s">
        <v>1355</v>
      </c>
      <c r="P10" t="s">
        <v>145</v>
      </c>
      <c r="Q10" t="s">
        <v>146</v>
      </c>
      <c r="R10" t="s">
        <v>147</v>
      </c>
      <c r="S10" t="s">
        <v>148</v>
      </c>
      <c r="T10" t="s">
        <v>35</v>
      </c>
      <c r="U10" t="s">
        <v>36</v>
      </c>
      <c r="V10" t="s">
        <v>37</v>
      </c>
      <c r="W10" t="s">
        <v>38</v>
      </c>
      <c r="X10" t="s">
        <v>39</v>
      </c>
      <c r="Y10" t="s">
        <v>149</v>
      </c>
      <c r="Z10" t="s">
        <v>150</v>
      </c>
      <c r="AA10" t="s">
        <v>65</v>
      </c>
    </row>
    <row r="11" spans="1:27" x14ac:dyDescent="0.25">
      <c r="A11" s="1">
        <v>10102</v>
      </c>
      <c r="B11" s="1">
        <v>41</v>
      </c>
      <c r="C11" s="8">
        <v>50.14</v>
      </c>
      <c r="D11" s="1">
        <v>1</v>
      </c>
      <c r="E11" s="7">
        <v>2055.7399999999998</v>
      </c>
      <c r="F11" s="7">
        <f>sales_data_sample3[[#This Row],[SALES]]*sales_data_sample3[[#This Row],[PROFIT MARGIN]]</f>
        <v>151.91918599999997</v>
      </c>
      <c r="G11" s="14" t="str">
        <f>IF(sales_data_sample3[[#This Row],[STATUS]] &lt;&gt;"Cancelled","7,39%","0")</f>
        <v>7,39%</v>
      </c>
      <c r="H11" s="4">
        <v>37631</v>
      </c>
      <c r="I11" t="s">
        <v>28</v>
      </c>
      <c r="J11">
        <f>ROUNDUP(MONTH(sales_data_sample3[[#This Row],[ORDER DATE]])/3,0)</f>
        <v>1</v>
      </c>
      <c r="K11" t="str">
        <f>TEXT(sales_data_sample3[[#This Row],[ORDER DATE]],"[$-409]mmmm")</f>
        <v>January</v>
      </c>
      <c r="L11">
        <f>YEAR(sales_data_sample3[[#This Row],[ORDER DATE]])</f>
        <v>2003</v>
      </c>
      <c r="M11" t="s">
        <v>1354</v>
      </c>
      <c r="N11">
        <v>53</v>
      </c>
      <c r="O11" t="s">
        <v>1419</v>
      </c>
      <c r="P11" t="s">
        <v>145</v>
      </c>
      <c r="Q11" t="s">
        <v>146</v>
      </c>
      <c r="R11" t="s">
        <v>147</v>
      </c>
      <c r="S11" t="s">
        <v>148</v>
      </c>
      <c r="T11" t="s">
        <v>35</v>
      </c>
      <c r="U11" t="s">
        <v>36</v>
      </c>
      <c r="V11" t="s">
        <v>37</v>
      </c>
      <c r="W11" t="s">
        <v>38</v>
      </c>
      <c r="X11" t="s">
        <v>39</v>
      </c>
      <c r="Y11" t="s">
        <v>149</v>
      </c>
      <c r="Z11" t="s">
        <v>150</v>
      </c>
      <c r="AA11" t="s">
        <v>42</v>
      </c>
    </row>
    <row r="12" spans="1:27" x14ac:dyDescent="0.25">
      <c r="A12" s="1">
        <v>10103</v>
      </c>
      <c r="B12" s="1">
        <v>26</v>
      </c>
      <c r="C12" s="8">
        <v>100</v>
      </c>
      <c r="D12" s="1">
        <v>11</v>
      </c>
      <c r="E12" s="7">
        <v>5404.62</v>
      </c>
      <c r="F12" s="7">
        <f>sales_data_sample3[[#This Row],[SALES]]*sales_data_sample3[[#This Row],[PROFIT MARGIN]]</f>
        <v>1345.209918</v>
      </c>
      <c r="G12" s="14" t="str">
        <f>IF(sales_data_sample3[[#This Row],[STATUS]] &lt;&gt;"Cancelled","24,89%","0")</f>
        <v>24,89%</v>
      </c>
      <c r="H12" s="4">
        <v>37650</v>
      </c>
      <c r="I12" t="s">
        <v>28</v>
      </c>
      <c r="J12">
        <f>ROUNDUP(MONTH(sales_data_sample3[[#This Row],[ORDER DATE]])/3,0)</f>
        <v>1</v>
      </c>
      <c r="K12" t="str">
        <f>TEXT(sales_data_sample3[[#This Row],[ORDER DATE]],"[$-409]mmmm")</f>
        <v>January</v>
      </c>
      <c r="L12">
        <f>YEAR(sales_data_sample3[[#This Row],[ORDER DATE]])</f>
        <v>2003</v>
      </c>
      <c r="M12" t="s">
        <v>278</v>
      </c>
      <c r="N12">
        <v>214</v>
      </c>
      <c r="O12" t="s">
        <v>279</v>
      </c>
      <c r="P12" t="s">
        <v>201</v>
      </c>
      <c r="Q12" t="s">
        <v>202</v>
      </c>
      <c r="R12" t="s">
        <v>203</v>
      </c>
      <c r="S12" t="s">
        <v>4804</v>
      </c>
      <c r="T12" t="s">
        <v>204</v>
      </c>
      <c r="U12" t="s">
        <v>4804</v>
      </c>
      <c r="V12" t="s">
        <v>205</v>
      </c>
      <c r="W12" t="s">
        <v>112</v>
      </c>
      <c r="X12" t="s">
        <v>52</v>
      </c>
      <c r="Y12" t="s">
        <v>206</v>
      </c>
      <c r="Z12" t="s">
        <v>207</v>
      </c>
      <c r="AA12" t="s">
        <v>65</v>
      </c>
    </row>
    <row r="13" spans="1:27" x14ac:dyDescent="0.25">
      <c r="A13" s="1">
        <v>10103</v>
      </c>
      <c r="B13" s="1">
        <v>42</v>
      </c>
      <c r="C13" s="8">
        <v>100</v>
      </c>
      <c r="D13" s="1">
        <v>4</v>
      </c>
      <c r="E13" s="7">
        <v>5398.26</v>
      </c>
      <c r="F13" s="7">
        <f>sales_data_sample3[[#This Row],[SALES]]*sales_data_sample3[[#This Row],[PROFIT MARGIN]]</f>
        <v>1343.6269140000002</v>
      </c>
      <c r="G13" s="14" t="str">
        <f>IF(sales_data_sample3[[#This Row],[STATUS]] &lt;&gt;"Cancelled","24,89%","0")</f>
        <v>24,89%</v>
      </c>
      <c r="H13" s="4">
        <v>37650</v>
      </c>
      <c r="I13" t="s">
        <v>28</v>
      </c>
      <c r="J13">
        <f>ROUNDUP(MONTH(sales_data_sample3[[#This Row],[ORDER DATE]])/3,0)</f>
        <v>1</v>
      </c>
      <c r="K13" t="str">
        <f>TEXT(sales_data_sample3[[#This Row],[ORDER DATE]],"[$-409]mmmm")</f>
        <v>January</v>
      </c>
      <c r="L13">
        <f>YEAR(sales_data_sample3[[#This Row],[ORDER DATE]])</f>
        <v>2003</v>
      </c>
      <c r="M13" t="s">
        <v>278</v>
      </c>
      <c r="N13">
        <v>147</v>
      </c>
      <c r="O13" t="s">
        <v>710</v>
      </c>
      <c r="P13" t="s">
        <v>201</v>
      </c>
      <c r="Q13" t="s">
        <v>202</v>
      </c>
      <c r="R13" t="s">
        <v>203</v>
      </c>
      <c r="S13" t="s">
        <v>4804</v>
      </c>
      <c r="T13" t="s">
        <v>204</v>
      </c>
      <c r="U13" t="s">
        <v>4804</v>
      </c>
      <c r="V13" t="s">
        <v>205</v>
      </c>
      <c r="W13" t="s">
        <v>112</v>
      </c>
      <c r="X13" t="s">
        <v>52</v>
      </c>
      <c r="Y13" t="s">
        <v>206</v>
      </c>
      <c r="Z13" t="s">
        <v>207</v>
      </c>
      <c r="AA13" t="s">
        <v>65</v>
      </c>
    </row>
    <row r="14" spans="1:27" x14ac:dyDescent="0.25">
      <c r="A14" s="1">
        <v>10103</v>
      </c>
      <c r="B14" s="1">
        <v>27</v>
      </c>
      <c r="C14" s="8">
        <v>100</v>
      </c>
      <c r="D14" s="1">
        <v>8</v>
      </c>
      <c r="E14" s="7">
        <v>3394.98</v>
      </c>
      <c r="F14" s="7">
        <f>sales_data_sample3[[#This Row],[SALES]]*sales_data_sample3[[#This Row],[PROFIT MARGIN]]</f>
        <v>154.47158999999999</v>
      </c>
      <c r="G14" s="14" t="str">
        <f>IF(sales_data_sample3[[#This Row],[STATUS]] &lt;&gt;"Cancelled","4,55%","0")</f>
        <v>4,55%</v>
      </c>
      <c r="H14" s="4">
        <v>37650</v>
      </c>
      <c r="I14" t="s">
        <v>28</v>
      </c>
      <c r="J14">
        <f>ROUNDUP(MONTH(sales_data_sample3[[#This Row],[ORDER DATE]])/3,0)</f>
        <v>1</v>
      </c>
      <c r="K14" t="str">
        <f>TEXT(sales_data_sample3[[#This Row],[ORDER DATE]],"[$-409]mmmm")</f>
        <v>January</v>
      </c>
      <c r="L14">
        <f>YEAR(sales_data_sample3[[#This Row],[ORDER DATE]])</f>
        <v>2003</v>
      </c>
      <c r="M14" t="s">
        <v>957</v>
      </c>
      <c r="N14">
        <v>136</v>
      </c>
      <c r="O14" t="s">
        <v>958</v>
      </c>
      <c r="P14" t="s">
        <v>201</v>
      </c>
      <c r="Q14" t="s">
        <v>202</v>
      </c>
      <c r="R14" t="s">
        <v>203</v>
      </c>
      <c r="S14" t="s">
        <v>4804</v>
      </c>
      <c r="T14" t="s">
        <v>204</v>
      </c>
      <c r="U14" t="s">
        <v>4804</v>
      </c>
      <c r="V14" t="s">
        <v>205</v>
      </c>
      <c r="W14" t="s">
        <v>112</v>
      </c>
      <c r="X14" t="s">
        <v>52</v>
      </c>
      <c r="Y14" t="s">
        <v>206</v>
      </c>
      <c r="Z14" t="s">
        <v>207</v>
      </c>
      <c r="AA14" t="s">
        <v>65</v>
      </c>
    </row>
    <row r="15" spans="1:27" x14ac:dyDescent="0.25">
      <c r="A15" s="1">
        <v>10103</v>
      </c>
      <c r="B15" s="1">
        <v>35</v>
      </c>
      <c r="C15" s="8">
        <v>100</v>
      </c>
      <c r="D15" s="1">
        <v>10</v>
      </c>
      <c r="E15" s="7">
        <v>3920</v>
      </c>
      <c r="F15" s="7">
        <f>sales_data_sample3[[#This Row],[SALES]]*sales_data_sample3[[#This Row],[PROFIT MARGIN]]</f>
        <v>178.35999999999999</v>
      </c>
      <c r="G15" s="14" t="str">
        <f>IF(sales_data_sample3[[#This Row],[STATUS]] &lt;&gt;"Cancelled","4,55%","0")</f>
        <v>4,55%</v>
      </c>
      <c r="H15" s="4">
        <v>37650</v>
      </c>
      <c r="I15" t="s">
        <v>28</v>
      </c>
      <c r="J15">
        <f>ROUNDUP(MONTH(sales_data_sample3[[#This Row],[ORDER DATE]])/3,0)</f>
        <v>1</v>
      </c>
      <c r="K15" t="str">
        <f>TEXT(sales_data_sample3[[#This Row],[ORDER DATE]],"[$-409]mmmm")</f>
        <v>January</v>
      </c>
      <c r="L15">
        <f>YEAR(sales_data_sample3[[#This Row],[ORDER DATE]])</f>
        <v>2003</v>
      </c>
      <c r="M15" t="s">
        <v>957</v>
      </c>
      <c r="N15">
        <v>116</v>
      </c>
      <c r="O15" t="s">
        <v>1264</v>
      </c>
      <c r="P15" t="s">
        <v>201</v>
      </c>
      <c r="Q15" t="s">
        <v>202</v>
      </c>
      <c r="R15" t="s">
        <v>203</v>
      </c>
      <c r="S15" t="s">
        <v>4804</v>
      </c>
      <c r="T15" t="s">
        <v>204</v>
      </c>
      <c r="U15" t="s">
        <v>4804</v>
      </c>
      <c r="V15" t="s">
        <v>205</v>
      </c>
      <c r="W15" t="s">
        <v>112</v>
      </c>
      <c r="X15" t="s">
        <v>52</v>
      </c>
      <c r="Y15" t="s">
        <v>206</v>
      </c>
      <c r="Z15" t="s">
        <v>207</v>
      </c>
      <c r="AA15" t="s">
        <v>65</v>
      </c>
    </row>
    <row r="16" spans="1:27" x14ac:dyDescent="0.25">
      <c r="A16" s="1">
        <v>10103</v>
      </c>
      <c r="B16" s="1">
        <v>22</v>
      </c>
      <c r="C16" s="8">
        <v>54.09</v>
      </c>
      <c r="D16" s="1">
        <v>2</v>
      </c>
      <c r="E16" s="7">
        <v>1189.98</v>
      </c>
      <c r="F16" s="7">
        <f>sales_data_sample3[[#This Row],[SALES]]*sales_data_sample3[[#This Row],[PROFIT MARGIN]]</f>
        <v>54.144089999999998</v>
      </c>
      <c r="G16" s="14" t="str">
        <f>IF(sales_data_sample3[[#This Row],[STATUS]] &lt;&gt;"Cancelled","4,55%","0")</f>
        <v>4,55%</v>
      </c>
      <c r="H16" s="4">
        <v>37650</v>
      </c>
      <c r="I16" t="s">
        <v>28</v>
      </c>
      <c r="J16">
        <f>ROUNDUP(MONTH(sales_data_sample3[[#This Row],[ORDER DATE]])/3,0)</f>
        <v>1</v>
      </c>
      <c r="K16" t="str">
        <f>TEXT(sales_data_sample3[[#This Row],[ORDER DATE]],"[$-409]mmmm")</f>
        <v>January</v>
      </c>
      <c r="L16">
        <f>YEAR(sales_data_sample3[[#This Row],[ORDER DATE]])</f>
        <v>2003</v>
      </c>
      <c r="M16" t="s">
        <v>957</v>
      </c>
      <c r="N16">
        <v>60</v>
      </c>
      <c r="O16" t="s">
        <v>1799</v>
      </c>
      <c r="P16" t="s">
        <v>201</v>
      </c>
      <c r="Q16" t="s">
        <v>202</v>
      </c>
      <c r="R16" t="s">
        <v>203</v>
      </c>
      <c r="S16" t="s">
        <v>4804</v>
      </c>
      <c r="T16" t="s">
        <v>204</v>
      </c>
      <c r="U16" t="s">
        <v>4804</v>
      </c>
      <c r="V16" t="s">
        <v>205</v>
      </c>
      <c r="W16" t="s">
        <v>112</v>
      </c>
      <c r="X16" t="s">
        <v>52</v>
      </c>
      <c r="Y16" t="s">
        <v>206</v>
      </c>
      <c r="Z16" t="s">
        <v>207</v>
      </c>
      <c r="AA16" t="s">
        <v>42</v>
      </c>
    </row>
    <row r="17" spans="1:27" x14ac:dyDescent="0.25">
      <c r="A17" s="1">
        <v>10103</v>
      </c>
      <c r="B17" s="1">
        <v>27</v>
      </c>
      <c r="C17" s="8">
        <v>83.07</v>
      </c>
      <c r="D17" s="1">
        <v>12</v>
      </c>
      <c r="E17" s="7">
        <v>2242.89</v>
      </c>
      <c r="F17" s="7">
        <f>sales_data_sample3[[#This Row],[SALES]]*sales_data_sample3[[#This Row],[PROFIT MARGIN]]</f>
        <v>165.74957099999997</v>
      </c>
      <c r="G17" s="14" t="str">
        <f>IF(sales_data_sample3[[#This Row],[STATUS]] &lt;&gt;"Cancelled","7,39%","0")</f>
        <v>7,39%</v>
      </c>
      <c r="H17" s="4">
        <v>37650</v>
      </c>
      <c r="I17" t="s">
        <v>28</v>
      </c>
      <c r="J17">
        <f>ROUNDUP(MONTH(sales_data_sample3[[#This Row],[ORDER DATE]])/3,0)</f>
        <v>1</v>
      </c>
      <c r="K17" t="str">
        <f>TEXT(sales_data_sample3[[#This Row],[ORDER DATE]],"[$-409]mmmm")</f>
        <v>January</v>
      </c>
      <c r="L17">
        <f>YEAR(sales_data_sample3[[#This Row],[ORDER DATE]])</f>
        <v>2003</v>
      </c>
      <c r="M17" t="s">
        <v>1354</v>
      </c>
      <c r="N17">
        <v>101</v>
      </c>
      <c r="O17" t="s">
        <v>1989</v>
      </c>
      <c r="P17" t="s">
        <v>201</v>
      </c>
      <c r="Q17" t="s">
        <v>202</v>
      </c>
      <c r="R17" t="s">
        <v>203</v>
      </c>
      <c r="S17" t="s">
        <v>4804</v>
      </c>
      <c r="T17" t="s">
        <v>204</v>
      </c>
      <c r="U17" t="s">
        <v>4804</v>
      </c>
      <c r="V17" t="s">
        <v>205</v>
      </c>
      <c r="W17" t="s">
        <v>112</v>
      </c>
      <c r="X17" t="s">
        <v>52</v>
      </c>
      <c r="Y17" t="s">
        <v>206</v>
      </c>
      <c r="Z17" t="s">
        <v>207</v>
      </c>
      <c r="AA17" t="s">
        <v>42</v>
      </c>
    </row>
    <row r="18" spans="1:27" x14ac:dyDescent="0.25">
      <c r="A18" s="1">
        <v>10103</v>
      </c>
      <c r="B18" s="1">
        <v>35</v>
      </c>
      <c r="C18" s="8">
        <v>57.46</v>
      </c>
      <c r="D18" s="1">
        <v>14</v>
      </c>
      <c r="E18" s="7">
        <v>2011.1</v>
      </c>
      <c r="F18" s="7">
        <f>sales_data_sample3[[#This Row],[SALES]]*sales_data_sample3[[#This Row],[PROFIT MARGIN]]</f>
        <v>148.62028999999998</v>
      </c>
      <c r="G18" s="14" t="str">
        <f>IF(sales_data_sample3[[#This Row],[STATUS]] &lt;&gt;"Cancelled","7,39%","0")</f>
        <v>7,39%</v>
      </c>
      <c r="H18" s="4">
        <v>37650</v>
      </c>
      <c r="I18" t="s">
        <v>28</v>
      </c>
      <c r="J18">
        <f>ROUNDUP(MONTH(sales_data_sample3[[#This Row],[ORDER DATE]])/3,0)</f>
        <v>1</v>
      </c>
      <c r="K18" t="str">
        <f>TEXT(sales_data_sample3[[#This Row],[ORDER DATE]],"[$-409]mmmm")</f>
        <v>January</v>
      </c>
      <c r="L18">
        <f>YEAR(sales_data_sample3[[#This Row],[ORDER DATE]])</f>
        <v>2003</v>
      </c>
      <c r="M18" t="s">
        <v>1354</v>
      </c>
      <c r="N18">
        <v>62</v>
      </c>
      <c r="O18" t="s">
        <v>2025</v>
      </c>
      <c r="P18" t="s">
        <v>201</v>
      </c>
      <c r="Q18" t="s">
        <v>202</v>
      </c>
      <c r="R18" t="s">
        <v>203</v>
      </c>
      <c r="S18" t="s">
        <v>4804</v>
      </c>
      <c r="T18" t="s">
        <v>204</v>
      </c>
      <c r="U18" t="s">
        <v>4804</v>
      </c>
      <c r="V18" t="s">
        <v>205</v>
      </c>
      <c r="W18" t="s">
        <v>112</v>
      </c>
      <c r="X18" t="s">
        <v>52</v>
      </c>
      <c r="Y18" t="s">
        <v>206</v>
      </c>
      <c r="Z18" t="s">
        <v>207</v>
      </c>
      <c r="AA18" t="s">
        <v>42</v>
      </c>
    </row>
    <row r="19" spans="1:27" x14ac:dyDescent="0.25">
      <c r="A19" s="1">
        <v>10103</v>
      </c>
      <c r="B19" s="1">
        <v>25</v>
      </c>
      <c r="C19" s="8">
        <v>100</v>
      </c>
      <c r="D19" s="1">
        <v>13</v>
      </c>
      <c r="E19" s="7">
        <v>2539.5</v>
      </c>
      <c r="F19" s="7">
        <f>sales_data_sample3[[#This Row],[SALES]]*sales_data_sample3[[#This Row],[PROFIT MARGIN]]</f>
        <v>187.66904999999997</v>
      </c>
      <c r="G19" s="14" t="str">
        <f>IF(sales_data_sample3[[#This Row],[STATUS]] &lt;&gt;"Cancelled","7,39%","0")</f>
        <v>7,39%</v>
      </c>
      <c r="H19" s="4">
        <v>37650</v>
      </c>
      <c r="I19" t="s">
        <v>28</v>
      </c>
      <c r="J19">
        <f>ROUNDUP(MONTH(sales_data_sample3[[#This Row],[ORDER DATE]])/3,0)</f>
        <v>1</v>
      </c>
      <c r="K19" t="str">
        <f>TEXT(sales_data_sample3[[#This Row],[ORDER DATE]],"[$-409]mmmm")</f>
        <v>January</v>
      </c>
      <c r="L19">
        <f>YEAR(sales_data_sample3[[#This Row],[ORDER DATE]])</f>
        <v>2003</v>
      </c>
      <c r="M19" t="s">
        <v>1354</v>
      </c>
      <c r="N19">
        <v>104</v>
      </c>
      <c r="O19" t="s">
        <v>2122</v>
      </c>
      <c r="P19" t="s">
        <v>201</v>
      </c>
      <c r="Q19" t="s">
        <v>202</v>
      </c>
      <c r="R19" t="s">
        <v>203</v>
      </c>
      <c r="S19" t="s">
        <v>4804</v>
      </c>
      <c r="T19" t="s">
        <v>204</v>
      </c>
      <c r="U19" t="s">
        <v>4804</v>
      </c>
      <c r="V19" t="s">
        <v>205</v>
      </c>
      <c r="W19" t="s">
        <v>112</v>
      </c>
      <c r="X19" t="s">
        <v>52</v>
      </c>
      <c r="Y19" t="s">
        <v>206</v>
      </c>
      <c r="Z19" t="s">
        <v>207</v>
      </c>
      <c r="AA19" t="s">
        <v>42</v>
      </c>
    </row>
    <row r="20" spans="1:27" x14ac:dyDescent="0.25">
      <c r="A20" s="1">
        <v>10103</v>
      </c>
      <c r="B20" s="1">
        <v>46</v>
      </c>
      <c r="C20" s="8">
        <v>100</v>
      </c>
      <c r="D20" s="1">
        <v>16</v>
      </c>
      <c r="E20" s="7">
        <v>4791.82</v>
      </c>
      <c r="F20" s="7">
        <f>sales_data_sample3[[#This Row],[SALES]]*sales_data_sample3[[#This Row],[PROFIT MARGIN]]</f>
        <v>354.11549799999995</v>
      </c>
      <c r="G20" s="14" t="str">
        <f>IF(sales_data_sample3[[#This Row],[STATUS]] &lt;&gt;"Cancelled","7,39%","0")</f>
        <v>7,39%</v>
      </c>
      <c r="H20" s="4">
        <v>37650</v>
      </c>
      <c r="I20" t="s">
        <v>28</v>
      </c>
      <c r="J20">
        <f>ROUNDUP(MONTH(sales_data_sample3[[#This Row],[ORDER DATE]])/3,0)</f>
        <v>1</v>
      </c>
      <c r="K20" t="str">
        <f>TEXT(sales_data_sample3[[#This Row],[ORDER DATE]],"[$-409]mmmm")</f>
        <v>January</v>
      </c>
      <c r="L20">
        <f>YEAR(sales_data_sample3[[#This Row],[ORDER DATE]])</f>
        <v>2003</v>
      </c>
      <c r="M20" t="s">
        <v>1354</v>
      </c>
      <c r="N20">
        <v>99</v>
      </c>
      <c r="O20" t="s">
        <v>2325</v>
      </c>
      <c r="P20" t="s">
        <v>201</v>
      </c>
      <c r="Q20" t="s">
        <v>202</v>
      </c>
      <c r="R20" t="s">
        <v>203</v>
      </c>
      <c r="S20" t="s">
        <v>4804</v>
      </c>
      <c r="T20" t="s">
        <v>204</v>
      </c>
      <c r="U20" t="s">
        <v>4804</v>
      </c>
      <c r="V20" t="s">
        <v>205</v>
      </c>
      <c r="W20" t="s">
        <v>112</v>
      </c>
      <c r="X20" t="s">
        <v>52</v>
      </c>
      <c r="Y20" t="s">
        <v>206</v>
      </c>
      <c r="Z20" t="s">
        <v>207</v>
      </c>
      <c r="AA20" t="s">
        <v>65</v>
      </c>
    </row>
    <row r="21" spans="1:27" x14ac:dyDescent="0.25">
      <c r="A21" s="1">
        <v>10103</v>
      </c>
      <c r="B21" s="1">
        <v>36</v>
      </c>
      <c r="C21" s="8">
        <v>100</v>
      </c>
      <c r="D21" s="1">
        <v>5</v>
      </c>
      <c r="E21" s="7">
        <v>4228.2</v>
      </c>
      <c r="F21" s="7">
        <f>sales_data_sample3[[#This Row],[SALES]]*sales_data_sample3[[#This Row],[PROFIT MARGIN]]</f>
        <v>192.38309999999998</v>
      </c>
      <c r="G21" s="14" t="str">
        <f>IF(sales_data_sample3[[#This Row],[STATUS]] &lt;&gt;"Cancelled","4,55%","0")</f>
        <v>4,55%</v>
      </c>
      <c r="H21" s="4">
        <v>37650</v>
      </c>
      <c r="I21" t="s">
        <v>28</v>
      </c>
      <c r="J21">
        <f>ROUNDUP(MONTH(sales_data_sample3[[#This Row],[ORDER DATE]])/3,0)</f>
        <v>1</v>
      </c>
      <c r="K21" t="str">
        <f>TEXT(sales_data_sample3[[#This Row],[ORDER DATE]],"[$-409]mmmm")</f>
        <v>January</v>
      </c>
      <c r="L21">
        <f>YEAR(sales_data_sample3[[#This Row],[ORDER DATE]])</f>
        <v>2003</v>
      </c>
      <c r="M21" t="s">
        <v>957</v>
      </c>
      <c r="N21">
        <v>121</v>
      </c>
      <c r="O21" t="s">
        <v>2604</v>
      </c>
      <c r="P21" t="s">
        <v>201</v>
      </c>
      <c r="Q21" t="s">
        <v>202</v>
      </c>
      <c r="R21" t="s">
        <v>203</v>
      </c>
      <c r="S21" t="s">
        <v>4804</v>
      </c>
      <c r="T21" t="s">
        <v>204</v>
      </c>
      <c r="U21" t="s">
        <v>4804</v>
      </c>
      <c r="V21" t="s">
        <v>205</v>
      </c>
      <c r="W21" t="s">
        <v>112</v>
      </c>
      <c r="X21" t="s">
        <v>52</v>
      </c>
      <c r="Y21" t="s">
        <v>206</v>
      </c>
      <c r="Z21" t="s">
        <v>207</v>
      </c>
      <c r="AA21" t="s">
        <v>65</v>
      </c>
    </row>
    <row r="22" spans="1:27" x14ac:dyDescent="0.25">
      <c r="A22" s="1">
        <v>10103</v>
      </c>
      <c r="B22" s="1">
        <v>41</v>
      </c>
      <c r="C22" s="8">
        <v>47.29</v>
      </c>
      <c r="D22" s="1">
        <v>9</v>
      </c>
      <c r="E22" s="7">
        <v>1938.89</v>
      </c>
      <c r="F22" s="7">
        <f>sales_data_sample3[[#This Row],[SALES]]*sales_data_sample3[[#This Row],[PROFIT MARGIN]]</f>
        <v>143.28397100000001</v>
      </c>
      <c r="G22" s="14" t="str">
        <f>IF(sales_data_sample3[[#This Row],[STATUS]] &lt;&gt;"Cancelled","7,39%","0")</f>
        <v>7,39%</v>
      </c>
      <c r="H22" s="4">
        <v>37650</v>
      </c>
      <c r="I22" t="s">
        <v>28</v>
      </c>
      <c r="J22">
        <f>ROUNDUP(MONTH(sales_data_sample3[[#This Row],[ORDER DATE]])/3,0)</f>
        <v>1</v>
      </c>
      <c r="K22" t="str">
        <f>TEXT(sales_data_sample3[[#This Row],[ORDER DATE]],"[$-409]mmmm")</f>
        <v>January</v>
      </c>
      <c r="L22">
        <f>YEAR(sales_data_sample3[[#This Row],[ORDER DATE]])</f>
        <v>2003</v>
      </c>
      <c r="M22" t="s">
        <v>1354</v>
      </c>
      <c r="N22">
        <v>50</v>
      </c>
      <c r="O22" t="s">
        <v>2635</v>
      </c>
      <c r="P22" t="s">
        <v>201</v>
      </c>
      <c r="Q22" t="s">
        <v>202</v>
      </c>
      <c r="R22" t="s">
        <v>203</v>
      </c>
      <c r="S22" t="s">
        <v>4804</v>
      </c>
      <c r="T22" t="s">
        <v>204</v>
      </c>
      <c r="U22" t="s">
        <v>4804</v>
      </c>
      <c r="V22" t="s">
        <v>205</v>
      </c>
      <c r="W22" t="s">
        <v>112</v>
      </c>
      <c r="X22" t="s">
        <v>52</v>
      </c>
      <c r="Y22" t="s">
        <v>206</v>
      </c>
      <c r="Z22" t="s">
        <v>207</v>
      </c>
      <c r="AA22" t="s">
        <v>42</v>
      </c>
    </row>
    <row r="23" spans="1:27" x14ac:dyDescent="0.25">
      <c r="A23" s="1">
        <v>10103</v>
      </c>
      <c r="B23" s="1">
        <v>36</v>
      </c>
      <c r="C23" s="8">
        <v>100</v>
      </c>
      <c r="D23" s="1">
        <v>1</v>
      </c>
      <c r="E23" s="7">
        <v>3680.28</v>
      </c>
      <c r="F23" s="7">
        <f>sales_data_sample3[[#This Row],[SALES]]*sales_data_sample3[[#This Row],[PROFIT MARGIN]]</f>
        <v>167.45274000000001</v>
      </c>
      <c r="G23" s="14" t="str">
        <f>IF(sales_data_sample3[[#This Row],[STATUS]] &lt;&gt;"Cancelled","4,55%","0")</f>
        <v>4,55%</v>
      </c>
      <c r="H23" s="4">
        <v>37650</v>
      </c>
      <c r="I23" t="s">
        <v>28</v>
      </c>
      <c r="J23">
        <f>ROUNDUP(MONTH(sales_data_sample3[[#This Row],[ORDER DATE]])/3,0)</f>
        <v>1</v>
      </c>
      <c r="K23" t="str">
        <f>TEXT(sales_data_sample3[[#This Row],[ORDER DATE]],"[$-409]mmmm")</f>
        <v>January</v>
      </c>
      <c r="L23">
        <f>YEAR(sales_data_sample3[[#This Row],[ORDER DATE]])</f>
        <v>2003</v>
      </c>
      <c r="M23" t="s">
        <v>957</v>
      </c>
      <c r="N23">
        <v>127</v>
      </c>
      <c r="O23" t="s">
        <v>3076</v>
      </c>
      <c r="P23" t="s">
        <v>201</v>
      </c>
      <c r="Q23" t="s">
        <v>202</v>
      </c>
      <c r="R23" t="s">
        <v>203</v>
      </c>
      <c r="S23" t="s">
        <v>4804</v>
      </c>
      <c r="T23" t="s">
        <v>204</v>
      </c>
      <c r="U23" t="s">
        <v>4804</v>
      </c>
      <c r="V23" t="s">
        <v>205</v>
      </c>
      <c r="W23" t="s">
        <v>112</v>
      </c>
      <c r="X23" t="s">
        <v>52</v>
      </c>
      <c r="Y23" t="s">
        <v>206</v>
      </c>
      <c r="Z23" t="s">
        <v>207</v>
      </c>
      <c r="AA23" t="s">
        <v>65</v>
      </c>
    </row>
    <row r="24" spans="1:27" x14ac:dyDescent="0.25">
      <c r="A24" s="1">
        <v>10103</v>
      </c>
      <c r="B24" s="1">
        <v>25</v>
      </c>
      <c r="C24" s="8">
        <v>100</v>
      </c>
      <c r="D24" s="1">
        <v>15</v>
      </c>
      <c r="E24" s="7">
        <v>2873</v>
      </c>
      <c r="F24" s="7">
        <f>sales_data_sample3[[#This Row],[SALES]]*sales_data_sample3[[#This Row],[PROFIT MARGIN]]</f>
        <v>212.31469999999999</v>
      </c>
      <c r="G24" s="14" t="str">
        <f>IF(sales_data_sample3[[#This Row],[STATUS]] &lt;&gt;"Cancelled","7,39%","0")</f>
        <v>7,39%</v>
      </c>
      <c r="H24" s="4">
        <v>37650</v>
      </c>
      <c r="I24" t="s">
        <v>28</v>
      </c>
      <c r="J24">
        <f>ROUNDUP(MONTH(sales_data_sample3[[#This Row],[ORDER DATE]])/3,0)</f>
        <v>1</v>
      </c>
      <c r="K24" t="str">
        <f>TEXT(sales_data_sample3[[#This Row],[ORDER DATE]],"[$-409]mmmm")</f>
        <v>January</v>
      </c>
      <c r="L24">
        <f>YEAR(sales_data_sample3[[#This Row],[ORDER DATE]])</f>
        <v>2003</v>
      </c>
      <c r="M24" t="s">
        <v>1354</v>
      </c>
      <c r="N24">
        <v>97</v>
      </c>
      <c r="O24" t="s">
        <v>3732</v>
      </c>
      <c r="P24" t="s">
        <v>201</v>
      </c>
      <c r="Q24" t="s">
        <v>202</v>
      </c>
      <c r="R24" t="s">
        <v>203</v>
      </c>
      <c r="S24" t="s">
        <v>4804</v>
      </c>
      <c r="T24" t="s">
        <v>204</v>
      </c>
      <c r="U24" t="s">
        <v>4804</v>
      </c>
      <c r="V24" t="s">
        <v>205</v>
      </c>
      <c r="W24" t="s">
        <v>112</v>
      </c>
      <c r="X24" t="s">
        <v>52</v>
      </c>
      <c r="Y24" t="s">
        <v>206</v>
      </c>
      <c r="Z24" t="s">
        <v>207</v>
      </c>
      <c r="AA24" t="s">
        <v>42</v>
      </c>
    </row>
    <row r="25" spans="1:27" x14ac:dyDescent="0.25">
      <c r="A25" s="1">
        <v>10103</v>
      </c>
      <c r="B25" s="1">
        <v>31</v>
      </c>
      <c r="C25" s="8">
        <v>100</v>
      </c>
      <c r="D25" s="1">
        <v>3</v>
      </c>
      <c r="E25" s="7">
        <v>3224.31</v>
      </c>
      <c r="F25" s="7">
        <f>sales_data_sample3[[#This Row],[SALES]]*sales_data_sample3[[#This Row],[PROFIT MARGIN]]</f>
        <v>146.70610499999998</v>
      </c>
      <c r="G25" s="14" t="str">
        <f>IF(sales_data_sample3[[#This Row],[STATUS]] &lt;&gt;"Cancelled","4,55%","0")</f>
        <v>4,55%</v>
      </c>
      <c r="H25" s="4">
        <v>37650</v>
      </c>
      <c r="I25" t="s">
        <v>28</v>
      </c>
      <c r="J25">
        <f>ROUNDUP(MONTH(sales_data_sample3[[#This Row],[ORDER DATE]])/3,0)</f>
        <v>1</v>
      </c>
      <c r="K25" t="str">
        <f>TEXT(sales_data_sample3[[#This Row],[ORDER DATE]],"[$-409]mmmm")</f>
        <v>January</v>
      </c>
      <c r="L25">
        <f>YEAR(sales_data_sample3[[#This Row],[ORDER DATE]])</f>
        <v>2003</v>
      </c>
      <c r="M25" t="s">
        <v>957</v>
      </c>
      <c r="N25">
        <v>96</v>
      </c>
      <c r="O25" t="s">
        <v>3839</v>
      </c>
      <c r="P25" t="s">
        <v>201</v>
      </c>
      <c r="Q25" t="s">
        <v>202</v>
      </c>
      <c r="R25" t="s">
        <v>203</v>
      </c>
      <c r="S25" t="s">
        <v>4804</v>
      </c>
      <c r="T25" t="s">
        <v>204</v>
      </c>
      <c r="U25" t="s">
        <v>4804</v>
      </c>
      <c r="V25" t="s">
        <v>205</v>
      </c>
      <c r="W25" t="s">
        <v>112</v>
      </c>
      <c r="X25" t="s">
        <v>52</v>
      </c>
      <c r="Y25" t="s">
        <v>206</v>
      </c>
      <c r="Z25" t="s">
        <v>207</v>
      </c>
      <c r="AA25" t="s">
        <v>65</v>
      </c>
    </row>
    <row r="26" spans="1:27" x14ac:dyDescent="0.25">
      <c r="A26" s="1">
        <v>10103</v>
      </c>
      <c r="B26" s="1">
        <v>45</v>
      </c>
      <c r="C26" s="8">
        <v>75.63</v>
      </c>
      <c r="D26" s="1">
        <v>7</v>
      </c>
      <c r="E26" s="7">
        <v>3403.35</v>
      </c>
      <c r="F26" s="7">
        <f>sales_data_sample3[[#This Row],[SALES]]*sales_data_sample3[[#This Row],[PROFIT MARGIN]]</f>
        <v>154.85242499999998</v>
      </c>
      <c r="G26" s="14" t="str">
        <f>IF(sales_data_sample3[[#This Row],[STATUS]] &lt;&gt;"Cancelled","4,55%","0")</f>
        <v>4,55%</v>
      </c>
      <c r="H26" s="4">
        <v>37650</v>
      </c>
      <c r="I26" t="s">
        <v>28</v>
      </c>
      <c r="J26">
        <f>ROUNDUP(MONTH(sales_data_sample3[[#This Row],[ORDER DATE]])/3,0)</f>
        <v>1</v>
      </c>
      <c r="K26" t="str">
        <f>TEXT(sales_data_sample3[[#This Row],[ORDER DATE]],"[$-409]mmmm")</f>
        <v>January</v>
      </c>
      <c r="L26">
        <f>YEAR(sales_data_sample3[[#This Row],[ORDER DATE]])</f>
        <v>2003</v>
      </c>
      <c r="M26" t="s">
        <v>957</v>
      </c>
      <c r="N26">
        <v>64</v>
      </c>
      <c r="O26" t="s">
        <v>4029</v>
      </c>
      <c r="P26" t="s">
        <v>201</v>
      </c>
      <c r="Q26" t="s">
        <v>202</v>
      </c>
      <c r="R26" t="s">
        <v>203</v>
      </c>
      <c r="S26" t="s">
        <v>4804</v>
      </c>
      <c r="T26" t="s">
        <v>204</v>
      </c>
      <c r="U26" t="s">
        <v>4804</v>
      </c>
      <c r="V26" t="s">
        <v>205</v>
      </c>
      <c r="W26" t="s">
        <v>112</v>
      </c>
      <c r="X26" t="s">
        <v>52</v>
      </c>
      <c r="Y26" t="s">
        <v>206</v>
      </c>
      <c r="Z26" t="s">
        <v>207</v>
      </c>
      <c r="AA26" t="s">
        <v>65</v>
      </c>
    </row>
    <row r="27" spans="1:27" x14ac:dyDescent="0.25">
      <c r="A27" s="1">
        <v>10103</v>
      </c>
      <c r="B27" s="1">
        <v>42</v>
      </c>
      <c r="C27" s="8">
        <v>100</v>
      </c>
      <c r="D27" s="1">
        <v>6</v>
      </c>
      <c r="E27" s="7">
        <v>4460.82</v>
      </c>
      <c r="F27" s="7">
        <f>sales_data_sample3[[#This Row],[SALES]]*sales_data_sample3[[#This Row],[PROFIT MARGIN]]</f>
        <v>1110.298098</v>
      </c>
      <c r="G27" s="14" t="str">
        <f>IF(sales_data_sample3[[#This Row],[STATUS]] &lt;&gt;"Cancelled","24,89%","0")</f>
        <v>24,89%</v>
      </c>
      <c r="H27" s="4">
        <v>37650</v>
      </c>
      <c r="I27" t="s">
        <v>28</v>
      </c>
      <c r="J27">
        <f>ROUNDUP(MONTH(sales_data_sample3[[#This Row],[ORDER DATE]])/3,0)</f>
        <v>1</v>
      </c>
      <c r="K27" t="str">
        <f>TEXT(sales_data_sample3[[#This Row],[ORDER DATE]],"[$-409]mmmm")</f>
        <v>January</v>
      </c>
      <c r="L27">
        <f>YEAR(sales_data_sample3[[#This Row],[ORDER DATE]])</f>
        <v>2003</v>
      </c>
      <c r="M27" t="s">
        <v>278</v>
      </c>
      <c r="N27">
        <v>101</v>
      </c>
      <c r="O27" t="s">
        <v>4506</v>
      </c>
      <c r="P27" t="s">
        <v>201</v>
      </c>
      <c r="Q27" t="s">
        <v>202</v>
      </c>
      <c r="R27" t="s">
        <v>203</v>
      </c>
      <c r="S27" t="s">
        <v>4804</v>
      </c>
      <c r="T27" t="s">
        <v>204</v>
      </c>
      <c r="U27" t="s">
        <v>4804</v>
      </c>
      <c r="V27" t="s">
        <v>205</v>
      </c>
      <c r="W27" t="s">
        <v>112</v>
      </c>
      <c r="X27" t="s">
        <v>52</v>
      </c>
      <c r="Y27" t="s">
        <v>206</v>
      </c>
      <c r="Z27" t="s">
        <v>207</v>
      </c>
      <c r="AA27" t="s">
        <v>65</v>
      </c>
    </row>
    <row r="28" spans="1:27" x14ac:dyDescent="0.25">
      <c r="A28" s="1">
        <v>10104</v>
      </c>
      <c r="B28" s="1">
        <v>34</v>
      </c>
      <c r="C28" s="8">
        <v>100</v>
      </c>
      <c r="D28" s="1">
        <v>1</v>
      </c>
      <c r="E28" s="7">
        <v>5958.5</v>
      </c>
      <c r="F28" s="7">
        <f>sales_data_sample3[[#This Row],[SALES]]*sales_data_sample3[[#This Row],[PROFIT MARGIN]]</f>
        <v>1483.0706500000001</v>
      </c>
      <c r="G28" s="14" t="str">
        <f>IF(sales_data_sample3[[#This Row],[STATUS]] &lt;&gt;"Cancelled","24,89%","0")</f>
        <v>24,89%</v>
      </c>
      <c r="H28" s="4">
        <v>37652</v>
      </c>
      <c r="I28" t="s">
        <v>28</v>
      </c>
      <c r="J28">
        <f>ROUNDUP(MONTH(sales_data_sample3[[#This Row],[ORDER DATE]])/3,0)</f>
        <v>1</v>
      </c>
      <c r="K28" t="str">
        <f>TEXT(sales_data_sample3[[#This Row],[ORDER DATE]],"[$-409]mmmm")</f>
        <v>January</v>
      </c>
      <c r="L28">
        <f>YEAR(sales_data_sample3[[#This Row],[ORDER DATE]])</f>
        <v>2003</v>
      </c>
      <c r="M28" t="s">
        <v>278</v>
      </c>
      <c r="N28">
        <v>151</v>
      </c>
      <c r="O28" t="s">
        <v>1027</v>
      </c>
      <c r="P28" t="s">
        <v>268</v>
      </c>
      <c r="Q28" t="s">
        <v>269</v>
      </c>
      <c r="R28" t="s">
        <v>270</v>
      </c>
      <c r="S28" t="s">
        <v>4804</v>
      </c>
      <c r="T28" t="s">
        <v>271</v>
      </c>
      <c r="U28" t="s">
        <v>4804</v>
      </c>
      <c r="V28" t="s">
        <v>272</v>
      </c>
      <c r="W28" t="s">
        <v>273</v>
      </c>
      <c r="X28" t="s">
        <v>52</v>
      </c>
      <c r="Y28" t="s">
        <v>274</v>
      </c>
      <c r="Z28" t="s">
        <v>275</v>
      </c>
      <c r="AA28" t="s">
        <v>65</v>
      </c>
    </row>
    <row r="29" spans="1:27" x14ac:dyDescent="0.25">
      <c r="A29" s="1">
        <v>10104</v>
      </c>
      <c r="B29" s="1">
        <v>41</v>
      </c>
      <c r="C29" s="8">
        <v>100</v>
      </c>
      <c r="D29" s="1">
        <v>9</v>
      </c>
      <c r="E29" s="7">
        <v>4615.78</v>
      </c>
      <c r="F29" s="7">
        <f>sales_data_sample3[[#This Row],[SALES]]*sales_data_sample3[[#This Row],[PROFIT MARGIN]]</f>
        <v>210.01798999999997</v>
      </c>
      <c r="G29" s="14" t="str">
        <f>IF(sales_data_sample3[[#This Row],[STATUS]] &lt;&gt;"Cancelled","4,55%","0")</f>
        <v>4,55%</v>
      </c>
      <c r="H29" s="4">
        <v>37652</v>
      </c>
      <c r="I29" t="s">
        <v>28</v>
      </c>
      <c r="J29">
        <f>ROUNDUP(MONTH(sales_data_sample3[[#This Row],[ORDER DATE]])/3,0)</f>
        <v>1</v>
      </c>
      <c r="K29" t="str">
        <f>TEXT(sales_data_sample3[[#This Row],[ORDER DATE]],"[$-409]mmmm")</f>
        <v>January</v>
      </c>
      <c r="L29">
        <f>YEAR(sales_data_sample3[[#This Row],[ORDER DATE]])</f>
        <v>2003</v>
      </c>
      <c r="M29" t="s">
        <v>957</v>
      </c>
      <c r="N29">
        <v>118</v>
      </c>
      <c r="O29" t="s">
        <v>1172</v>
      </c>
      <c r="P29" t="s">
        <v>268</v>
      </c>
      <c r="Q29" t="s">
        <v>269</v>
      </c>
      <c r="R29" t="s">
        <v>270</v>
      </c>
      <c r="S29" t="s">
        <v>4804</v>
      </c>
      <c r="T29" t="s">
        <v>271</v>
      </c>
      <c r="U29" t="s">
        <v>4804</v>
      </c>
      <c r="V29" t="s">
        <v>272</v>
      </c>
      <c r="W29" t="s">
        <v>273</v>
      </c>
      <c r="X29" t="s">
        <v>52</v>
      </c>
      <c r="Y29" t="s">
        <v>274</v>
      </c>
      <c r="Z29" t="s">
        <v>275</v>
      </c>
      <c r="AA29" t="s">
        <v>65</v>
      </c>
    </row>
    <row r="30" spans="1:27" x14ac:dyDescent="0.25">
      <c r="A30" s="1">
        <v>10104</v>
      </c>
      <c r="B30" s="1">
        <v>24</v>
      </c>
      <c r="C30" s="8">
        <v>100</v>
      </c>
      <c r="D30" s="1">
        <v>8</v>
      </c>
      <c r="E30" s="7">
        <v>3457.92</v>
      </c>
      <c r="F30" s="7">
        <f>sales_data_sample3[[#This Row],[SALES]]*sales_data_sample3[[#This Row],[PROFIT MARGIN]]</f>
        <v>860.676288</v>
      </c>
      <c r="G30" s="14" t="str">
        <f>IF(sales_data_sample3[[#This Row],[STATUS]] &lt;&gt;"Cancelled","24,89%","0")</f>
        <v>24,89%</v>
      </c>
      <c r="H30" s="4">
        <v>37652</v>
      </c>
      <c r="I30" t="s">
        <v>28</v>
      </c>
      <c r="J30">
        <f>ROUNDUP(MONTH(sales_data_sample3[[#This Row],[ORDER DATE]])/3,0)</f>
        <v>1</v>
      </c>
      <c r="K30" t="str">
        <f>TEXT(sales_data_sample3[[#This Row],[ORDER DATE]],"[$-409]mmmm")</f>
        <v>January</v>
      </c>
      <c r="L30">
        <f>YEAR(sales_data_sample3[[#This Row],[ORDER DATE]])</f>
        <v>2003</v>
      </c>
      <c r="M30" t="s">
        <v>278</v>
      </c>
      <c r="N30">
        <v>163</v>
      </c>
      <c r="O30" t="s">
        <v>1667</v>
      </c>
      <c r="P30" t="s">
        <v>268</v>
      </c>
      <c r="Q30" t="s">
        <v>269</v>
      </c>
      <c r="R30" t="s">
        <v>270</v>
      </c>
      <c r="S30" t="s">
        <v>4804</v>
      </c>
      <c r="T30" t="s">
        <v>271</v>
      </c>
      <c r="U30" t="s">
        <v>4804</v>
      </c>
      <c r="V30" t="s">
        <v>272</v>
      </c>
      <c r="W30" t="s">
        <v>273</v>
      </c>
      <c r="X30" t="s">
        <v>52</v>
      </c>
      <c r="Y30" t="s">
        <v>274</v>
      </c>
      <c r="Z30" t="s">
        <v>275</v>
      </c>
      <c r="AA30" t="s">
        <v>65</v>
      </c>
    </row>
    <row r="31" spans="1:27" x14ac:dyDescent="0.25">
      <c r="A31" s="1">
        <v>10104</v>
      </c>
      <c r="B31" s="1">
        <v>29</v>
      </c>
      <c r="C31" s="8">
        <v>100</v>
      </c>
      <c r="D31" s="1">
        <v>12</v>
      </c>
      <c r="E31" s="7">
        <v>3772.61</v>
      </c>
      <c r="F31" s="7">
        <f>sales_data_sample3[[#This Row],[SALES]]*sales_data_sample3[[#This Row],[PROFIT MARGIN]]</f>
        <v>171.65375499999999</v>
      </c>
      <c r="G31" s="14" t="str">
        <f>IF(sales_data_sample3[[#This Row],[STATUS]] &lt;&gt;"Cancelled","4,55%","0")</f>
        <v>4,55%</v>
      </c>
      <c r="H31" s="4">
        <v>37652</v>
      </c>
      <c r="I31" t="s">
        <v>28</v>
      </c>
      <c r="J31">
        <f>ROUNDUP(MONTH(sales_data_sample3[[#This Row],[ORDER DATE]])/3,0)</f>
        <v>1</v>
      </c>
      <c r="K31" t="str">
        <f>TEXT(sales_data_sample3[[#This Row],[ORDER DATE]],"[$-409]mmmm")</f>
        <v>January</v>
      </c>
      <c r="L31">
        <f>YEAR(sales_data_sample3[[#This Row],[ORDER DATE]])</f>
        <v>2003</v>
      </c>
      <c r="M31" t="s">
        <v>957</v>
      </c>
      <c r="N31">
        <v>122</v>
      </c>
      <c r="O31" t="s">
        <v>1737</v>
      </c>
      <c r="P31" t="s">
        <v>268</v>
      </c>
      <c r="Q31" t="s">
        <v>269</v>
      </c>
      <c r="R31" t="s">
        <v>270</v>
      </c>
      <c r="S31" t="s">
        <v>4804</v>
      </c>
      <c r="T31" t="s">
        <v>271</v>
      </c>
      <c r="U31" t="s">
        <v>4804</v>
      </c>
      <c r="V31" t="s">
        <v>272</v>
      </c>
      <c r="W31" t="s">
        <v>273</v>
      </c>
      <c r="X31" t="s">
        <v>52</v>
      </c>
      <c r="Y31" t="s">
        <v>274</v>
      </c>
      <c r="Z31" t="s">
        <v>275</v>
      </c>
      <c r="AA31" t="s">
        <v>65</v>
      </c>
    </row>
    <row r="32" spans="1:27" x14ac:dyDescent="0.25">
      <c r="A32" s="1">
        <v>10104</v>
      </c>
      <c r="B32" s="1">
        <v>23</v>
      </c>
      <c r="C32" s="8">
        <v>100</v>
      </c>
      <c r="D32" s="1">
        <v>13</v>
      </c>
      <c r="E32" s="7">
        <v>4556.99</v>
      </c>
      <c r="F32" s="7">
        <f>sales_data_sample3[[#This Row],[SALES]]*sales_data_sample3[[#This Row],[PROFIT MARGIN]]</f>
        <v>1134.234811</v>
      </c>
      <c r="G32" s="14" t="str">
        <f>IF(sales_data_sample3[[#This Row],[STATUS]] &lt;&gt;"Cancelled","24,89%","0")</f>
        <v>24,89%</v>
      </c>
      <c r="H32" s="4">
        <v>37652</v>
      </c>
      <c r="I32" t="s">
        <v>28</v>
      </c>
      <c r="J32">
        <f>ROUNDUP(MONTH(sales_data_sample3[[#This Row],[ORDER DATE]])/3,0)</f>
        <v>1</v>
      </c>
      <c r="K32" t="str">
        <f>TEXT(sales_data_sample3[[#This Row],[ORDER DATE]],"[$-409]mmmm")</f>
        <v>January</v>
      </c>
      <c r="L32">
        <f>YEAR(sales_data_sample3[[#This Row],[ORDER DATE]])</f>
        <v>2003</v>
      </c>
      <c r="M32" t="s">
        <v>278</v>
      </c>
      <c r="N32">
        <v>169</v>
      </c>
      <c r="O32" t="s">
        <v>2190</v>
      </c>
      <c r="P32" t="s">
        <v>268</v>
      </c>
      <c r="Q32" t="s">
        <v>269</v>
      </c>
      <c r="R32" t="s">
        <v>270</v>
      </c>
      <c r="S32" t="s">
        <v>4804</v>
      </c>
      <c r="T32" t="s">
        <v>271</v>
      </c>
      <c r="U32" t="s">
        <v>4804</v>
      </c>
      <c r="V32" t="s">
        <v>272</v>
      </c>
      <c r="W32" t="s">
        <v>273</v>
      </c>
      <c r="X32" t="s">
        <v>52</v>
      </c>
      <c r="Y32" t="s">
        <v>274</v>
      </c>
      <c r="Z32" t="s">
        <v>275</v>
      </c>
      <c r="AA32" t="s">
        <v>65</v>
      </c>
    </row>
    <row r="33" spans="1:27" x14ac:dyDescent="0.25">
      <c r="A33" s="1">
        <v>10104</v>
      </c>
      <c r="B33" s="1">
        <v>38</v>
      </c>
      <c r="C33" s="8">
        <v>100</v>
      </c>
      <c r="D33" s="1">
        <v>3</v>
      </c>
      <c r="E33" s="7">
        <v>5348.5</v>
      </c>
      <c r="F33" s="7">
        <f>sales_data_sample3[[#This Row],[SALES]]*sales_data_sample3[[#This Row],[PROFIT MARGIN]]</f>
        <v>1331.2416500000002</v>
      </c>
      <c r="G33" s="14" t="str">
        <f>IF(sales_data_sample3[[#This Row],[STATUS]] &lt;&gt;"Cancelled","24,89%","0")</f>
        <v>24,89%</v>
      </c>
      <c r="H33" s="4">
        <v>37652</v>
      </c>
      <c r="I33" t="s">
        <v>28</v>
      </c>
      <c r="J33">
        <f>ROUNDUP(MONTH(sales_data_sample3[[#This Row],[ORDER DATE]])/3,0)</f>
        <v>1</v>
      </c>
      <c r="K33" t="str">
        <f>TEXT(sales_data_sample3[[#This Row],[ORDER DATE]],"[$-409]mmmm")</f>
        <v>January</v>
      </c>
      <c r="L33">
        <f>YEAR(sales_data_sample3[[#This Row],[ORDER DATE]])</f>
        <v>2003</v>
      </c>
      <c r="M33" t="s">
        <v>278</v>
      </c>
      <c r="N33">
        <v>143</v>
      </c>
      <c r="O33" t="s">
        <v>2501</v>
      </c>
      <c r="P33" t="s">
        <v>268</v>
      </c>
      <c r="Q33" t="s">
        <v>269</v>
      </c>
      <c r="R33" t="s">
        <v>270</v>
      </c>
      <c r="S33" t="s">
        <v>4804</v>
      </c>
      <c r="T33" t="s">
        <v>271</v>
      </c>
      <c r="U33" t="s">
        <v>4804</v>
      </c>
      <c r="V33" t="s">
        <v>272</v>
      </c>
      <c r="W33" t="s">
        <v>273</v>
      </c>
      <c r="X33" t="s">
        <v>52</v>
      </c>
      <c r="Y33" t="s">
        <v>274</v>
      </c>
      <c r="Z33" t="s">
        <v>275</v>
      </c>
      <c r="AA33" t="s">
        <v>65</v>
      </c>
    </row>
    <row r="34" spans="1:27" x14ac:dyDescent="0.25">
      <c r="A34" s="1">
        <v>10104</v>
      </c>
      <c r="B34" s="1">
        <v>35</v>
      </c>
      <c r="C34" s="8">
        <v>55.49</v>
      </c>
      <c r="D34" s="1">
        <v>6</v>
      </c>
      <c r="E34" s="7">
        <v>1942.15</v>
      </c>
      <c r="F34" s="7">
        <f>sales_data_sample3[[#This Row],[SALES]]*sales_data_sample3[[#This Row],[PROFIT MARGIN]]</f>
        <v>483.40113500000007</v>
      </c>
      <c r="G34" s="14" t="str">
        <f>IF(sales_data_sample3[[#This Row],[STATUS]] &lt;&gt;"Cancelled","24,89%","0")</f>
        <v>24,89%</v>
      </c>
      <c r="H34" s="4">
        <v>37652</v>
      </c>
      <c r="I34" t="s">
        <v>28</v>
      </c>
      <c r="J34">
        <f>ROUNDUP(MONTH(sales_data_sample3[[#This Row],[ORDER DATE]])/3,0)</f>
        <v>1</v>
      </c>
      <c r="K34" t="str">
        <f>TEXT(sales_data_sample3[[#This Row],[ORDER DATE]],"[$-409]mmmm")</f>
        <v>January</v>
      </c>
      <c r="L34">
        <f>YEAR(sales_data_sample3[[#This Row],[ORDER DATE]])</f>
        <v>2003</v>
      </c>
      <c r="M34" t="s">
        <v>278</v>
      </c>
      <c r="N34">
        <v>57</v>
      </c>
      <c r="O34" t="s">
        <v>2779</v>
      </c>
      <c r="P34" t="s">
        <v>268</v>
      </c>
      <c r="Q34" t="s">
        <v>269</v>
      </c>
      <c r="R34" t="s">
        <v>270</v>
      </c>
      <c r="S34" t="s">
        <v>4804</v>
      </c>
      <c r="T34" t="s">
        <v>271</v>
      </c>
      <c r="U34" t="s">
        <v>4804</v>
      </c>
      <c r="V34" t="s">
        <v>272</v>
      </c>
      <c r="W34" t="s">
        <v>273</v>
      </c>
      <c r="X34" t="s">
        <v>52</v>
      </c>
      <c r="Y34" t="s">
        <v>274</v>
      </c>
      <c r="Z34" t="s">
        <v>275</v>
      </c>
      <c r="AA34" t="s">
        <v>42</v>
      </c>
    </row>
    <row r="35" spans="1:27" x14ac:dyDescent="0.25">
      <c r="A35" s="1">
        <v>10104</v>
      </c>
      <c r="B35" s="1">
        <v>44</v>
      </c>
      <c r="C35" s="8">
        <v>39.6</v>
      </c>
      <c r="D35" s="1">
        <v>10</v>
      </c>
      <c r="E35" s="7">
        <v>1742.4</v>
      </c>
      <c r="F35" s="7">
        <f>sales_data_sample3[[#This Row],[SALES]]*sales_data_sample3[[#This Row],[PROFIT MARGIN]]</f>
        <v>433.68336000000005</v>
      </c>
      <c r="G35" s="14" t="str">
        <f>IF(sales_data_sample3[[#This Row],[STATUS]] &lt;&gt;"Cancelled","24,89%","0")</f>
        <v>24,89%</v>
      </c>
      <c r="H35" s="4">
        <v>37652</v>
      </c>
      <c r="I35" t="s">
        <v>28</v>
      </c>
      <c r="J35">
        <f>ROUNDUP(MONTH(sales_data_sample3[[#This Row],[ORDER DATE]])/3,0)</f>
        <v>1</v>
      </c>
      <c r="K35" t="str">
        <f>TEXT(sales_data_sample3[[#This Row],[ORDER DATE]],"[$-409]mmmm")</f>
        <v>January</v>
      </c>
      <c r="L35">
        <f>YEAR(sales_data_sample3[[#This Row],[ORDER DATE]])</f>
        <v>2003</v>
      </c>
      <c r="M35" t="s">
        <v>278</v>
      </c>
      <c r="N35">
        <v>35</v>
      </c>
      <c r="O35" t="s">
        <v>3186</v>
      </c>
      <c r="P35" t="s">
        <v>268</v>
      </c>
      <c r="Q35" t="s">
        <v>269</v>
      </c>
      <c r="R35" t="s">
        <v>270</v>
      </c>
      <c r="S35" t="s">
        <v>4804</v>
      </c>
      <c r="T35" t="s">
        <v>271</v>
      </c>
      <c r="U35" t="s">
        <v>4804</v>
      </c>
      <c r="V35" t="s">
        <v>272</v>
      </c>
      <c r="W35" t="s">
        <v>273</v>
      </c>
      <c r="X35" t="s">
        <v>52</v>
      </c>
      <c r="Y35" t="s">
        <v>274</v>
      </c>
      <c r="Z35" t="s">
        <v>275</v>
      </c>
      <c r="AA35" t="s">
        <v>42</v>
      </c>
    </row>
    <row r="36" spans="1:27" x14ac:dyDescent="0.25">
      <c r="A36" s="1">
        <v>10104</v>
      </c>
      <c r="B36" s="1">
        <v>26</v>
      </c>
      <c r="C36" s="8">
        <v>100</v>
      </c>
      <c r="D36" s="1">
        <v>5</v>
      </c>
      <c r="E36" s="7">
        <v>2921.62</v>
      </c>
      <c r="F36" s="7">
        <f>sales_data_sample3[[#This Row],[SALES]]*sales_data_sample3[[#This Row],[PROFIT MARGIN]]</f>
        <v>727.19121800000005</v>
      </c>
      <c r="G36" s="14" t="str">
        <f>IF(sales_data_sample3[[#This Row],[STATUS]] &lt;&gt;"Cancelled","24,89%","0")</f>
        <v>24,89%</v>
      </c>
      <c r="H36" s="4">
        <v>37652</v>
      </c>
      <c r="I36" t="s">
        <v>28</v>
      </c>
      <c r="J36">
        <f>ROUNDUP(MONTH(sales_data_sample3[[#This Row],[ORDER DATE]])/3,0)</f>
        <v>1</v>
      </c>
      <c r="K36" t="str">
        <f>TEXT(sales_data_sample3[[#This Row],[ORDER DATE]],"[$-409]mmmm")</f>
        <v>January</v>
      </c>
      <c r="L36">
        <f>YEAR(sales_data_sample3[[#This Row],[ORDER DATE]])</f>
        <v>2003</v>
      </c>
      <c r="M36" t="s">
        <v>278</v>
      </c>
      <c r="N36">
        <v>118</v>
      </c>
      <c r="O36" t="s">
        <v>3701</v>
      </c>
      <c r="P36" t="s">
        <v>268</v>
      </c>
      <c r="Q36" t="s">
        <v>269</v>
      </c>
      <c r="R36" t="s">
        <v>270</v>
      </c>
      <c r="S36" t="s">
        <v>4804</v>
      </c>
      <c r="T36" t="s">
        <v>271</v>
      </c>
      <c r="U36" t="s">
        <v>4804</v>
      </c>
      <c r="V36" t="s">
        <v>272</v>
      </c>
      <c r="W36" t="s">
        <v>273</v>
      </c>
      <c r="X36" t="s">
        <v>52</v>
      </c>
      <c r="Y36" t="s">
        <v>274</v>
      </c>
      <c r="Z36" t="s">
        <v>275</v>
      </c>
      <c r="AA36" t="s">
        <v>42</v>
      </c>
    </row>
    <row r="37" spans="1:27" x14ac:dyDescent="0.25">
      <c r="A37" s="1">
        <v>10104</v>
      </c>
      <c r="B37" s="1">
        <v>35</v>
      </c>
      <c r="C37" s="8">
        <v>47.62</v>
      </c>
      <c r="D37" s="1">
        <v>11</v>
      </c>
      <c r="E37" s="7">
        <v>1666.7</v>
      </c>
      <c r="F37" s="7">
        <f>sales_data_sample3[[#This Row],[SALES]]*sales_data_sample3[[#This Row],[PROFIT MARGIN]]</f>
        <v>75.834850000000003</v>
      </c>
      <c r="G37" s="14" t="str">
        <f>IF(sales_data_sample3[[#This Row],[STATUS]] &lt;&gt;"Cancelled","4,55%","0")</f>
        <v>4,55%</v>
      </c>
      <c r="H37" s="4">
        <v>37652</v>
      </c>
      <c r="I37" t="s">
        <v>28</v>
      </c>
      <c r="J37">
        <f>ROUNDUP(MONTH(sales_data_sample3[[#This Row],[ORDER DATE]])/3,0)</f>
        <v>1</v>
      </c>
      <c r="K37" t="str">
        <f>TEXT(sales_data_sample3[[#This Row],[ORDER DATE]],"[$-409]mmmm")</f>
        <v>January</v>
      </c>
      <c r="L37">
        <f>YEAR(sales_data_sample3[[#This Row],[ORDER DATE]])</f>
        <v>2003</v>
      </c>
      <c r="M37" t="s">
        <v>957</v>
      </c>
      <c r="N37">
        <v>54</v>
      </c>
      <c r="O37" t="s">
        <v>3944</v>
      </c>
      <c r="P37" t="s">
        <v>268</v>
      </c>
      <c r="Q37" t="s">
        <v>269</v>
      </c>
      <c r="R37" t="s">
        <v>270</v>
      </c>
      <c r="S37" t="s">
        <v>4804</v>
      </c>
      <c r="T37" t="s">
        <v>271</v>
      </c>
      <c r="U37" t="s">
        <v>4804</v>
      </c>
      <c r="V37" t="s">
        <v>272</v>
      </c>
      <c r="W37" t="s">
        <v>273</v>
      </c>
      <c r="X37" t="s">
        <v>52</v>
      </c>
      <c r="Y37" t="s">
        <v>274</v>
      </c>
      <c r="Z37" t="s">
        <v>275</v>
      </c>
      <c r="AA37" t="s">
        <v>42</v>
      </c>
    </row>
    <row r="38" spans="1:27" x14ac:dyDescent="0.25">
      <c r="A38" s="1">
        <v>10104</v>
      </c>
      <c r="B38" s="1">
        <v>49</v>
      </c>
      <c r="C38" s="8">
        <v>65.87</v>
      </c>
      <c r="D38" s="1">
        <v>4</v>
      </c>
      <c r="E38" s="7">
        <v>3227.63</v>
      </c>
      <c r="F38" s="7">
        <f>sales_data_sample3[[#This Row],[SALES]]*sales_data_sample3[[#This Row],[PROFIT MARGIN]]</f>
        <v>164.28636700000001</v>
      </c>
      <c r="G38" s="14" t="str">
        <f>IF(sales_data_sample3[[#This Row],[STATUS]] &lt;&gt;"Cancelled","5,09%","0")</f>
        <v>5,09%</v>
      </c>
      <c r="H38" s="4">
        <v>37652</v>
      </c>
      <c r="I38" t="s">
        <v>28</v>
      </c>
      <c r="J38">
        <f>ROUNDUP(MONTH(sales_data_sample3[[#This Row],[ORDER DATE]])/3,0)</f>
        <v>1</v>
      </c>
      <c r="K38" t="str">
        <f>TEXT(sales_data_sample3[[#This Row],[ORDER DATE]],"[$-409]mmmm")</f>
        <v>January</v>
      </c>
      <c r="L38">
        <f>YEAR(sales_data_sample3[[#This Row],[ORDER DATE]])</f>
        <v>2003</v>
      </c>
      <c r="M38" t="s">
        <v>2246</v>
      </c>
      <c r="N38">
        <v>62</v>
      </c>
      <c r="O38" t="s">
        <v>3989</v>
      </c>
      <c r="P38" t="s">
        <v>268</v>
      </c>
      <c r="Q38" t="s">
        <v>269</v>
      </c>
      <c r="R38" t="s">
        <v>270</v>
      </c>
      <c r="S38" t="s">
        <v>4804</v>
      </c>
      <c r="T38" t="s">
        <v>271</v>
      </c>
      <c r="U38" t="s">
        <v>4804</v>
      </c>
      <c r="V38" t="s">
        <v>272</v>
      </c>
      <c r="W38" t="s">
        <v>273</v>
      </c>
      <c r="X38" t="s">
        <v>52</v>
      </c>
      <c r="Y38" t="s">
        <v>274</v>
      </c>
      <c r="Z38" t="s">
        <v>275</v>
      </c>
      <c r="AA38" t="s">
        <v>65</v>
      </c>
    </row>
    <row r="39" spans="1:27" x14ac:dyDescent="0.25">
      <c r="A39" s="1">
        <v>10104</v>
      </c>
      <c r="B39" s="1">
        <v>33</v>
      </c>
      <c r="C39" s="8">
        <v>100</v>
      </c>
      <c r="D39" s="1">
        <v>7</v>
      </c>
      <c r="E39" s="7">
        <v>3705.24</v>
      </c>
      <c r="F39" s="7">
        <f>sales_data_sample3[[#This Row],[SALES]]*sales_data_sample3[[#This Row],[PROFIT MARGIN]]</f>
        <v>168.58841999999999</v>
      </c>
      <c r="G39" s="14" t="str">
        <f>IF(sales_data_sample3[[#This Row],[STATUS]] &lt;&gt;"Cancelled","4,55%","0")</f>
        <v>4,55%</v>
      </c>
      <c r="H39" s="4">
        <v>37652</v>
      </c>
      <c r="I39" t="s">
        <v>28</v>
      </c>
      <c r="J39">
        <f>ROUNDUP(MONTH(sales_data_sample3[[#This Row],[ORDER DATE]])/3,0)</f>
        <v>1</v>
      </c>
      <c r="K39" t="str">
        <f>TEXT(sales_data_sample3[[#This Row],[ORDER DATE]],"[$-409]mmmm")</f>
        <v>January</v>
      </c>
      <c r="L39">
        <f>YEAR(sales_data_sample3[[#This Row],[ORDER DATE]])</f>
        <v>2003</v>
      </c>
      <c r="M39" t="s">
        <v>957</v>
      </c>
      <c r="N39">
        <v>115</v>
      </c>
      <c r="O39" t="s">
        <v>4177</v>
      </c>
      <c r="P39" t="s">
        <v>268</v>
      </c>
      <c r="Q39" t="s">
        <v>269</v>
      </c>
      <c r="R39" t="s">
        <v>270</v>
      </c>
      <c r="S39" t="s">
        <v>4804</v>
      </c>
      <c r="T39" t="s">
        <v>271</v>
      </c>
      <c r="U39" t="s">
        <v>4804</v>
      </c>
      <c r="V39" t="s">
        <v>272</v>
      </c>
      <c r="W39" t="s">
        <v>273</v>
      </c>
      <c r="X39" t="s">
        <v>52</v>
      </c>
      <c r="Y39" t="s">
        <v>274</v>
      </c>
      <c r="Z39" t="s">
        <v>275</v>
      </c>
      <c r="AA39" t="s">
        <v>65</v>
      </c>
    </row>
    <row r="40" spans="1:27" x14ac:dyDescent="0.25">
      <c r="A40" s="1">
        <v>10104</v>
      </c>
      <c r="B40" s="1">
        <v>32</v>
      </c>
      <c r="C40" s="8">
        <v>53.31</v>
      </c>
      <c r="D40" s="1">
        <v>2</v>
      </c>
      <c r="E40" s="7">
        <v>1705.92</v>
      </c>
      <c r="F40" s="7">
        <f>sales_data_sample3[[#This Row],[SALES]]*sales_data_sample3[[#This Row],[PROFIT MARGIN]]</f>
        <v>86.831327999999999</v>
      </c>
      <c r="G40" s="14" t="str">
        <f>IF(sales_data_sample3[[#This Row],[STATUS]] &lt;&gt;"Cancelled","5,09%","0")</f>
        <v>5,09%</v>
      </c>
      <c r="H40" s="4">
        <v>37652</v>
      </c>
      <c r="I40" t="s">
        <v>28</v>
      </c>
      <c r="J40">
        <f>ROUNDUP(MONTH(sales_data_sample3[[#This Row],[ORDER DATE]])/3,0)</f>
        <v>1</v>
      </c>
      <c r="K40" t="str">
        <f>TEXT(sales_data_sample3[[#This Row],[ORDER DATE]],"[$-409]mmmm")</f>
        <v>January</v>
      </c>
      <c r="L40">
        <f>YEAR(sales_data_sample3[[#This Row],[ORDER DATE]])</f>
        <v>2003</v>
      </c>
      <c r="M40" t="s">
        <v>2246</v>
      </c>
      <c r="N40">
        <v>58</v>
      </c>
      <c r="O40" t="s">
        <v>4208</v>
      </c>
      <c r="P40" t="s">
        <v>268</v>
      </c>
      <c r="Q40" t="s">
        <v>269</v>
      </c>
      <c r="R40" t="s">
        <v>270</v>
      </c>
      <c r="S40" t="s">
        <v>4804</v>
      </c>
      <c r="T40" t="s">
        <v>271</v>
      </c>
      <c r="U40" t="s">
        <v>4804</v>
      </c>
      <c r="V40" t="s">
        <v>272</v>
      </c>
      <c r="W40" t="s">
        <v>273</v>
      </c>
      <c r="X40" t="s">
        <v>52</v>
      </c>
      <c r="Y40" t="s">
        <v>274</v>
      </c>
      <c r="Z40" t="s">
        <v>275</v>
      </c>
      <c r="AA40" t="s">
        <v>42</v>
      </c>
    </row>
    <row r="41" spans="1:27" x14ac:dyDescent="0.25">
      <c r="A41" s="1">
        <v>10105</v>
      </c>
      <c r="B41" s="1">
        <v>50</v>
      </c>
      <c r="C41" s="8">
        <v>100</v>
      </c>
      <c r="D41" s="1">
        <v>2</v>
      </c>
      <c r="E41" s="7">
        <v>7208</v>
      </c>
      <c r="F41" s="7">
        <f>sales_data_sample3[[#This Row],[SALES]]*sales_data_sample3[[#This Row],[PROFIT MARGIN]]</f>
        <v>1794.0712000000001</v>
      </c>
      <c r="G41" s="14" t="str">
        <f>IF(sales_data_sample3[[#This Row],[STATUS]] &lt;&gt;"Cancelled","24,89%","0")</f>
        <v>24,89%</v>
      </c>
      <c r="H41" s="4">
        <v>37663</v>
      </c>
      <c r="I41" t="s">
        <v>28</v>
      </c>
      <c r="J41">
        <f>ROUNDUP(MONTH(sales_data_sample3[[#This Row],[ORDER DATE]])/3,0)</f>
        <v>1</v>
      </c>
      <c r="K41" t="str">
        <f>TEXT(sales_data_sample3[[#This Row],[ORDER DATE]],"[$-409]mmmm")</f>
        <v>February</v>
      </c>
      <c r="L41">
        <f>YEAR(sales_data_sample3[[#This Row],[ORDER DATE]])</f>
        <v>2003</v>
      </c>
      <c r="M41" t="s">
        <v>278</v>
      </c>
      <c r="N41">
        <v>136</v>
      </c>
      <c r="O41" t="s">
        <v>561</v>
      </c>
      <c r="P41" t="s">
        <v>562</v>
      </c>
      <c r="Q41" t="s">
        <v>563</v>
      </c>
      <c r="R41" t="s">
        <v>564</v>
      </c>
      <c r="S41" t="s">
        <v>4804</v>
      </c>
      <c r="T41" t="s">
        <v>565</v>
      </c>
      <c r="U41" t="s">
        <v>4804</v>
      </c>
      <c r="V41" t="s">
        <v>566</v>
      </c>
      <c r="W41" t="s">
        <v>567</v>
      </c>
      <c r="X41" t="s">
        <v>52</v>
      </c>
      <c r="Y41" t="s">
        <v>568</v>
      </c>
      <c r="Z41" t="s">
        <v>569</v>
      </c>
      <c r="AA41" t="s">
        <v>229</v>
      </c>
    </row>
    <row r="42" spans="1:27" x14ac:dyDescent="0.25">
      <c r="A42" s="1">
        <v>10105</v>
      </c>
      <c r="B42" s="1">
        <v>41</v>
      </c>
      <c r="C42" s="8">
        <v>100</v>
      </c>
      <c r="D42" s="1">
        <v>15</v>
      </c>
      <c r="E42" s="7">
        <v>8690.36</v>
      </c>
      <c r="F42" s="7">
        <f>sales_data_sample3[[#This Row],[SALES]]*sales_data_sample3[[#This Row],[PROFIT MARGIN]]</f>
        <v>2163.030604</v>
      </c>
      <c r="G42" s="14" t="str">
        <f>IF(sales_data_sample3[[#This Row],[STATUS]] &lt;&gt;"Cancelled","24,89%","0")</f>
        <v>24,89%</v>
      </c>
      <c r="H42" s="4">
        <v>37663</v>
      </c>
      <c r="I42" t="s">
        <v>28</v>
      </c>
      <c r="J42">
        <f>ROUNDUP(MONTH(sales_data_sample3[[#This Row],[ORDER DATE]])/3,0)</f>
        <v>1</v>
      </c>
      <c r="K42" t="str">
        <f>TEXT(sales_data_sample3[[#This Row],[ORDER DATE]],"[$-409]mmmm")</f>
        <v>February</v>
      </c>
      <c r="L42">
        <f>YEAR(sales_data_sample3[[#This Row],[ORDER DATE]])</f>
        <v>2003</v>
      </c>
      <c r="M42" t="s">
        <v>278</v>
      </c>
      <c r="N42">
        <v>207</v>
      </c>
      <c r="O42" t="s">
        <v>880</v>
      </c>
      <c r="P42" t="s">
        <v>562</v>
      </c>
      <c r="Q42" t="s">
        <v>563</v>
      </c>
      <c r="R42" t="s">
        <v>564</v>
      </c>
      <c r="S42" t="s">
        <v>4804</v>
      </c>
      <c r="T42" t="s">
        <v>565</v>
      </c>
      <c r="U42" t="s">
        <v>4804</v>
      </c>
      <c r="V42" t="s">
        <v>566</v>
      </c>
      <c r="W42" t="s">
        <v>567</v>
      </c>
      <c r="X42" t="s">
        <v>52</v>
      </c>
      <c r="Y42" t="s">
        <v>568</v>
      </c>
      <c r="Z42" t="s">
        <v>569</v>
      </c>
      <c r="AA42" t="s">
        <v>229</v>
      </c>
    </row>
    <row r="43" spans="1:27" x14ac:dyDescent="0.25">
      <c r="A43" s="1">
        <v>10105</v>
      </c>
      <c r="B43" s="1">
        <v>29</v>
      </c>
      <c r="C43" s="8">
        <v>100</v>
      </c>
      <c r="D43" s="1">
        <v>14</v>
      </c>
      <c r="E43" s="7">
        <v>4566.05</v>
      </c>
      <c r="F43" s="7">
        <f>sales_data_sample3[[#This Row],[SALES]]*sales_data_sample3[[#This Row],[PROFIT MARGIN]]</f>
        <v>1136.4898450000001</v>
      </c>
      <c r="G43" s="14" t="str">
        <f>IF(sales_data_sample3[[#This Row],[STATUS]] &lt;&gt;"Cancelled","24,89%","0")</f>
        <v>24,89%</v>
      </c>
      <c r="H43" s="4">
        <v>37663</v>
      </c>
      <c r="I43" t="s">
        <v>28</v>
      </c>
      <c r="J43">
        <f>ROUNDUP(MONTH(sales_data_sample3[[#This Row],[ORDER DATE]])/3,0)</f>
        <v>1</v>
      </c>
      <c r="K43" t="str">
        <f>TEXT(sales_data_sample3[[#This Row],[ORDER DATE]],"[$-409]mmmm")</f>
        <v>February</v>
      </c>
      <c r="L43">
        <f>YEAR(sales_data_sample3[[#This Row],[ORDER DATE]])</f>
        <v>2003</v>
      </c>
      <c r="M43" t="s">
        <v>278</v>
      </c>
      <c r="N43">
        <v>173</v>
      </c>
      <c r="O43" t="s">
        <v>1095</v>
      </c>
      <c r="P43" t="s">
        <v>562</v>
      </c>
      <c r="Q43" t="s">
        <v>563</v>
      </c>
      <c r="R43" t="s">
        <v>564</v>
      </c>
      <c r="S43" t="s">
        <v>4804</v>
      </c>
      <c r="T43" t="s">
        <v>565</v>
      </c>
      <c r="U43" t="s">
        <v>4804</v>
      </c>
      <c r="V43" t="s">
        <v>566</v>
      </c>
      <c r="W43" t="s">
        <v>567</v>
      </c>
      <c r="X43" t="s">
        <v>52</v>
      </c>
      <c r="Y43" t="s">
        <v>568</v>
      </c>
      <c r="Z43" t="s">
        <v>569</v>
      </c>
      <c r="AA43" t="s">
        <v>65</v>
      </c>
    </row>
    <row r="44" spans="1:27" x14ac:dyDescent="0.25">
      <c r="A44" s="1">
        <v>10105</v>
      </c>
      <c r="B44" s="1">
        <v>22</v>
      </c>
      <c r="C44" s="8">
        <v>100</v>
      </c>
      <c r="D44" s="1">
        <v>11</v>
      </c>
      <c r="E44" s="7">
        <v>3065.04</v>
      </c>
      <c r="F44" s="7">
        <f>sales_data_sample3[[#This Row],[SALES]]*sales_data_sample3[[#This Row],[PROFIT MARGIN]]</f>
        <v>226.50645599999999</v>
      </c>
      <c r="G44" s="14" t="str">
        <f>IF(sales_data_sample3[[#This Row],[STATUS]] &lt;&gt;"Cancelled","7,39%","0")</f>
        <v>7,39%</v>
      </c>
      <c r="H44" s="4">
        <v>37663</v>
      </c>
      <c r="I44" t="s">
        <v>28</v>
      </c>
      <c r="J44">
        <f>ROUNDUP(MONTH(sales_data_sample3[[#This Row],[ORDER DATE]])/3,0)</f>
        <v>1</v>
      </c>
      <c r="K44" t="str">
        <f>TEXT(sales_data_sample3[[#This Row],[ORDER DATE]],"[$-409]mmmm")</f>
        <v>February</v>
      </c>
      <c r="L44">
        <f>YEAR(sales_data_sample3[[#This Row],[ORDER DATE]])</f>
        <v>2003</v>
      </c>
      <c r="M44" t="s">
        <v>1354</v>
      </c>
      <c r="N44">
        <v>136</v>
      </c>
      <c r="O44" t="s">
        <v>2159</v>
      </c>
      <c r="P44" t="s">
        <v>562</v>
      </c>
      <c r="Q44" t="s">
        <v>563</v>
      </c>
      <c r="R44" t="s">
        <v>564</v>
      </c>
      <c r="S44" t="s">
        <v>4804</v>
      </c>
      <c r="T44" t="s">
        <v>565</v>
      </c>
      <c r="U44" t="s">
        <v>4804</v>
      </c>
      <c r="V44" t="s">
        <v>566</v>
      </c>
      <c r="W44" t="s">
        <v>567</v>
      </c>
      <c r="X44" t="s">
        <v>52</v>
      </c>
      <c r="Y44" t="s">
        <v>568</v>
      </c>
      <c r="Z44" t="s">
        <v>569</v>
      </c>
      <c r="AA44" t="s">
        <v>65</v>
      </c>
    </row>
    <row r="45" spans="1:27" x14ac:dyDescent="0.25">
      <c r="A45" s="1">
        <v>10105</v>
      </c>
      <c r="B45" s="1">
        <v>38</v>
      </c>
      <c r="C45" s="8">
        <v>100</v>
      </c>
      <c r="D45" s="1">
        <v>13</v>
      </c>
      <c r="E45" s="7">
        <v>4330.1000000000004</v>
      </c>
      <c r="F45" s="7">
        <f>sales_data_sample3[[#This Row],[SALES]]*sales_data_sample3[[#This Row],[PROFIT MARGIN]]</f>
        <v>220.40209000000002</v>
      </c>
      <c r="G45" s="14" t="str">
        <f>IF(sales_data_sample3[[#This Row],[STATUS]] &lt;&gt;"Cancelled","5,09%","0")</f>
        <v>5,09%</v>
      </c>
      <c r="H45" s="4">
        <v>37663</v>
      </c>
      <c r="I45" t="s">
        <v>28</v>
      </c>
      <c r="J45">
        <f>ROUNDUP(MONTH(sales_data_sample3[[#This Row],[ORDER DATE]])/3,0)</f>
        <v>1</v>
      </c>
      <c r="K45" t="str">
        <f>TEXT(sales_data_sample3[[#This Row],[ORDER DATE]],"[$-409]mmmm")</f>
        <v>February</v>
      </c>
      <c r="L45">
        <f>YEAR(sales_data_sample3[[#This Row],[ORDER DATE]])</f>
        <v>2003</v>
      </c>
      <c r="M45" t="s">
        <v>2246</v>
      </c>
      <c r="N45">
        <v>100</v>
      </c>
      <c r="O45" t="s">
        <v>2247</v>
      </c>
      <c r="P45" t="s">
        <v>562</v>
      </c>
      <c r="Q45" t="s">
        <v>563</v>
      </c>
      <c r="R45" t="s">
        <v>564</v>
      </c>
      <c r="S45" t="s">
        <v>4804</v>
      </c>
      <c r="T45" t="s">
        <v>565</v>
      </c>
      <c r="U45" t="s">
        <v>4804</v>
      </c>
      <c r="V45" t="s">
        <v>566</v>
      </c>
      <c r="W45" t="s">
        <v>567</v>
      </c>
      <c r="X45" t="s">
        <v>52</v>
      </c>
      <c r="Y45" t="s">
        <v>568</v>
      </c>
      <c r="Z45" t="s">
        <v>569</v>
      </c>
      <c r="AA45" t="s">
        <v>65</v>
      </c>
    </row>
    <row r="46" spans="1:27" x14ac:dyDescent="0.25">
      <c r="A46" s="1">
        <v>10105</v>
      </c>
      <c r="B46" s="1">
        <v>41</v>
      </c>
      <c r="C46" s="8">
        <v>82.5</v>
      </c>
      <c r="D46" s="1">
        <v>10</v>
      </c>
      <c r="E46" s="7">
        <v>3382.5</v>
      </c>
      <c r="F46" s="7">
        <f>sales_data_sample3[[#This Row],[SALES]]*sales_data_sample3[[#This Row],[PROFIT MARGIN]]</f>
        <v>249.96674999999999</v>
      </c>
      <c r="G46" s="14" t="str">
        <f>IF(sales_data_sample3[[#This Row],[STATUS]] &lt;&gt;"Cancelled","7,39%","0")</f>
        <v>7,39%</v>
      </c>
      <c r="H46" s="4">
        <v>37663</v>
      </c>
      <c r="I46" t="s">
        <v>28</v>
      </c>
      <c r="J46">
        <f>ROUNDUP(MONTH(sales_data_sample3[[#This Row],[ORDER DATE]])/3,0)</f>
        <v>1</v>
      </c>
      <c r="K46" t="str">
        <f>TEXT(sales_data_sample3[[#This Row],[ORDER DATE]],"[$-409]mmmm")</f>
        <v>February</v>
      </c>
      <c r="L46">
        <f>YEAR(sales_data_sample3[[#This Row],[ORDER DATE]])</f>
        <v>2003</v>
      </c>
      <c r="M46" t="s">
        <v>1354</v>
      </c>
      <c r="N46">
        <v>87</v>
      </c>
      <c r="O46" t="s">
        <v>2562</v>
      </c>
      <c r="P46" t="s">
        <v>562</v>
      </c>
      <c r="Q46" t="s">
        <v>563</v>
      </c>
      <c r="R46" t="s">
        <v>564</v>
      </c>
      <c r="S46" t="s">
        <v>4804</v>
      </c>
      <c r="T46" t="s">
        <v>565</v>
      </c>
      <c r="U46" t="s">
        <v>4804</v>
      </c>
      <c r="V46" t="s">
        <v>566</v>
      </c>
      <c r="W46" t="s">
        <v>567</v>
      </c>
      <c r="X46" t="s">
        <v>52</v>
      </c>
      <c r="Y46" t="s">
        <v>568</v>
      </c>
      <c r="Z46" t="s">
        <v>569</v>
      </c>
      <c r="AA46" t="s">
        <v>65</v>
      </c>
    </row>
    <row r="47" spans="1:27" x14ac:dyDescent="0.25">
      <c r="A47" s="1">
        <v>10105</v>
      </c>
      <c r="B47" s="1">
        <v>43</v>
      </c>
      <c r="C47" s="8">
        <v>100</v>
      </c>
      <c r="D47" s="1">
        <v>9</v>
      </c>
      <c r="E47" s="7">
        <v>6341.21</v>
      </c>
      <c r="F47" s="7">
        <f>sales_data_sample3[[#This Row],[SALES]]*sales_data_sample3[[#This Row],[PROFIT MARGIN]]</f>
        <v>579.58659399999999</v>
      </c>
      <c r="G47" s="14" t="str">
        <f>IF(sales_data_sample3[[#This Row],[STATUS]] &lt;&gt;"Cancelled","9,14%","0")</f>
        <v>9,14%</v>
      </c>
      <c r="H47" s="4">
        <v>37663</v>
      </c>
      <c r="I47" t="s">
        <v>28</v>
      </c>
      <c r="J47">
        <f>ROUNDUP(MONTH(sales_data_sample3[[#This Row],[ORDER DATE]])/3,0)</f>
        <v>1</v>
      </c>
      <c r="K47" t="str">
        <f>TEXT(sales_data_sample3[[#This Row],[ORDER DATE]],"[$-409]mmmm")</f>
        <v>February</v>
      </c>
      <c r="L47">
        <f>YEAR(sales_data_sample3[[#This Row],[ORDER DATE]])</f>
        <v>2003</v>
      </c>
      <c r="M47" t="s">
        <v>2075</v>
      </c>
      <c r="N47">
        <v>122</v>
      </c>
      <c r="O47" t="s">
        <v>3005</v>
      </c>
      <c r="P47" t="s">
        <v>562</v>
      </c>
      <c r="Q47" t="s">
        <v>563</v>
      </c>
      <c r="R47" t="s">
        <v>564</v>
      </c>
      <c r="S47" t="s">
        <v>4804</v>
      </c>
      <c r="T47" t="s">
        <v>565</v>
      </c>
      <c r="U47" t="s">
        <v>4804</v>
      </c>
      <c r="V47" t="s">
        <v>566</v>
      </c>
      <c r="W47" t="s">
        <v>567</v>
      </c>
      <c r="X47" t="s">
        <v>52</v>
      </c>
      <c r="Y47" t="s">
        <v>568</v>
      </c>
      <c r="Z47" t="s">
        <v>569</v>
      </c>
      <c r="AA47" t="s">
        <v>65</v>
      </c>
    </row>
    <row r="48" spans="1:27" x14ac:dyDescent="0.25">
      <c r="A48" s="1">
        <v>10105</v>
      </c>
      <c r="B48" s="1">
        <v>44</v>
      </c>
      <c r="C48" s="8">
        <v>72.58</v>
      </c>
      <c r="D48" s="1">
        <v>4</v>
      </c>
      <c r="E48" s="7">
        <v>3193.52</v>
      </c>
      <c r="F48" s="7">
        <f>sales_data_sample3[[#This Row],[SALES]]*sales_data_sample3[[#This Row],[PROFIT MARGIN]]</f>
        <v>236.00112799999997</v>
      </c>
      <c r="G48" s="14" t="str">
        <f>IF(sales_data_sample3[[#This Row],[STATUS]] &lt;&gt;"Cancelled","7,39%","0")</f>
        <v>7,39%</v>
      </c>
      <c r="H48" s="4">
        <v>37663</v>
      </c>
      <c r="I48" t="s">
        <v>28</v>
      </c>
      <c r="J48">
        <f>ROUNDUP(MONTH(sales_data_sample3[[#This Row],[ORDER DATE]])/3,0)</f>
        <v>1</v>
      </c>
      <c r="K48" t="str">
        <f>TEXT(sales_data_sample3[[#This Row],[ORDER DATE]],"[$-409]mmmm")</f>
        <v>February</v>
      </c>
      <c r="L48">
        <f>YEAR(sales_data_sample3[[#This Row],[ORDER DATE]])</f>
        <v>2003</v>
      </c>
      <c r="M48" t="s">
        <v>1354</v>
      </c>
      <c r="N48">
        <v>88</v>
      </c>
      <c r="O48" t="s">
        <v>3347</v>
      </c>
      <c r="P48" t="s">
        <v>562</v>
      </c>
      <c r="Q48" t="s">
        <v>563</v>
      </c>
      <c r="R48" t="s">
        <v>564</v>
      </c>
      <c r="S48" t="s">
        <v>4804</v>
      </c>
      <c r="T48" t="s">
        <v>565</v>
      </c>
      <c r="U48" t="s">
        <v>4804</v>
      </c>
      <c r="V48" t="s">
        <v>566</v>
      </c>
      <c r="W48" t="s">
        <v>567</v>
      </c>
      <c r="X48" t="s">
        <v>52</v>
      </c>
      <c r="Y48" t="s">
        <v>568</v>
      </c>
      <c r="Z48" t="s">
        <v>569</v>
      </c>
      <c r="AA48" t="s">
        <v>65</v>
      </c>
    </row>
    <row r="49" spans="1:27" x14ac:dyDescent="0.25">
      <c r="A49" s="1">
        <v>10105</v>
      </c>
      <c r="B49" s="1">
        <v>50</v>
      </c>
      <c r="C49" s="8">
        <v>79.67</v>
      </c>
      <c r="D49" s="1">
        <v>1</v>
      </c>
      <c r="E49" s="7">
        <v>3983.5</v>
      </c>
      <c r="F49" s="7">
        <f>sales_data_sample3[[#This Row],[SALES]]*sales_data_sample3[[#This Row],[PROFIT MARGIN]]</f>
        <v>294.38064999999995</v>
      </c>
      <c r="G49" s="14" t="str">
        <f>IF(sales_data_sample3[[#This Row],[STATUS]] &lt;&gt;"Cancelled","7,39%","0")</f>
        <v>7,39%</v>
      </c>
      <c r="H49" s="4">
        <v>37663</v>
      </c>
      <c r="I49" t="s">
        <v>28</v>
      </c>
      <c r="J49">
        <f>ROUNDUP(MONTH(sales_data_sample3[[#This Row],[ORDER DATE]])/3,0)</f>
        <v>1</v>
      </c>
      <c r="K49" t="str">
        <f>TEXT(sales_data_sample3[[#This Row],[ORDER DATE]],"[$-409]mmmm")</f>
        <v>February</v>
      </c>
      <c r="L49">
        <f>YEAR(sales_data_sample3[[#This Row],[ORDER DATE]])</f>
        <v>2003</v>
      </c>
      <c r="M49" t="s">
        <v>1354</v>
      </c>
      <c r="N49">
        <v>83</v>
      </c>
      <c r="O49" t="s">
        <v>3543</v>
      </c>
      <c r="P49" t="s">
        <v>562</v>
      </c>
      <c r="Q49" t="s">
        <v>563</v>
      </c>
      <c r="R49" t="s">
        <v>564</v>
      </c>
      <c r="S49" t="s">
        <v>4804</v>
      </c>
      <c r="T49" t="s">
        <v>565</v>
      </c>
      <c r="U49" t="s">
        <v>4804</v>
      </c>
      <c r="V49" t="s">
        <v>566</v>
      </c>
      <c r="W49" t="s">
        <v>567</v>
      </c>
      <c r="X49" t="s">
        <v>52</v>
      </c>
      <c r="Y49" t="s">
        <v>568</v>
      </c>
      <c r="Z49" t="s">
        <v>569</v>
      </c>
      <c r="AA49" t="s">
        <v>65</v>
      </c>
    </row>
    <row r="50" spans="1:27" x14ac:dyDescent="0.25">
      <c r="A50" s="1">
        <v>10105</v>
      </c>
      <c r="B50" s="1">
        <v>41</v>
      </c>
      <c r="C50" s="8">
        <v>70.67</v>
      </c>
      <c r="D50" s="1">
        <v>5</v>
      </c>
      <c r="E50" s="7">
        <v>2897.47</v>
      </c>
      <c r="F50" s="7">
        <f>sales_data_sample3[[#This Row],[SALES]]*sales_data_sample3[[#This Row],[PROFIT MARGIN]]</f>
        <v>264.82875799999999</v>
      </c>
      <c r="G50" s="14" t="str">
        <f>IF(sales_data_sample3[[#This Row],[STATUS]] &lt;&gt;"Cancelled","9,14%","0")</f>
        <v>9,14%</v>
      </c>
      <c r="H50" s="4">
        <v>37663</v>
      </c>
      <c r="I50" t="s">
        <v>28</v>
      </c>
      <c r="J50">
        <f>ROUNDUP(MONTH(sales_data_sample3[[#This Row],[ORDER DATE]])/3,0)</f>
        <v>1</v>
      </c>
      <c r="K50" t="str">
        <f>TEXT(sales_data_sample3[[#This Row],[ORDER DATE]],"[$-409]mmmm")</f>
        <v>February</v>
      </c>
      <c r="L50">
        <f>YEAR(sales_data_sample3[[#This Row],[ORDER DATE]])</f>
        <v>2003</v>
      </c>
      <c r="M50" t="s">
        <v>2075</v>
      </c>
      <c r="N50">
        <v>66</v>
      </c>
      <c r="O50" t="s">
        <v>4284</v>
      </c>
      <c r="P50" t="s">
        <v>562</v>
      </c>
      <c r="Q50" t="s">
        <v>563</v>
      </c>
      <c r="R50" t="s">
        <v>564</v>
      </c>
      <c r="S50" t="s">
        <v>4804</v>
      </c>
      <c r="T50" t="s">
        <v>565</v>
      </c>
      <c r="U50" t="s">
        <v>4804</v>
      </c>
      <c r="V50" t="s">
        <v>566</v>
      </c>
      <c r="W50" t="s">
        <v>567</v>
      </c>
      <c r="X50" t="s">
        <v>52</v>
      </c>
      <c r="Y50" t="s">
        <v>568</v>
      </c>
      <c r="Z50" t="s">
        <v>569</v>
      </c>
      <c r="AA50" t="s">
        <v>42</v>
      </c>
    </row>
    <row r="51" spans="1:27" x14ac:dyDescent="0.25">
      <c r="A51" s="1">
        <v>10105</v>
      </c>
      <c r="B51" s="1">
        <v>29</v>
      </c>
      <c r="C51" s="8">
        <v>70.150000000000006</v>
      </c>
      <c r="D51" s="1">
        <v>12</v>
      </c>
      <c r="E51" s="7">
        <v>2034.35</v>
      </c>
      <c r="F51" s="7">
        <f>sales_data_sample3[[#This Row],[SALES]]*sales_data_sample3[[#This Row],[PROFIT MARGIN]]</f>
        <v>185.93958999999998</v>
      </c>
      <c r="G51" s="14" t="str">
        <f>IF(sales_data_sample3[[#This Row],[STATUS]] &lt;&gt;"Cancelled","9,14%","0")</f>
        <v>9,14%</v>
      </c>
      <c r="H51" s="4">
        <v>37663</v>
      </c>
      <c r="I51" t="s">
        <v>28</v>
      </c>
      <c r="J51">
        <f>ROUNDUP(MONTH(sales_data_sample3[[#This Row],[ORDER DATE]])/3,0)</f>
        <v>1</v>
      </c>
      <c r="K51" t="str">
        <f>TEXT(sales_data_sample3[[#This Row],[ORDER DATE]],"[$-409]mmmm")</f>
        <v>February</v>
      </c>
      <c r="L51">
        <f>YEAR(sales_data_sample3[[#This Row],[ORDER DATE]])</f>
        <v>2003</v>
      </c>
      <c r="M51" t="s">
        <v>2075</v>
      </c>
      <c r="N51">
        <v>86</v>
      </c>
      <c r="O51" t="s">
        <v>4358</v>
      </c>
      <c r="P51" t="s">
        <v>562</v>
      </c>
      <c r="Q51" t="s">
        <v>563</v>
      </c>
      <c r="R51" t="s">
        <v>564</v>
      </c>
      <c r="S51" t="s">
        <v>4804</v>
      </c>
      <c r="T51" t="s">
        <v>565</v>
      </c>
      <c r="U51" t="s">
        <v>4804</v>
      </c>
      <c r="V51" t="s">
        <v>566</v>
      </c>
      <c r="W51" t="s">
        <v>567</v>
      </c>
      <c r="X51" t="s">
        <v>52</v>
      </c>
      <c r="Y51" t="s">
        <v>568</v>
      </c>
      <c r="Z51" t="s">
        <v>569</v>
      </c>
      <c r="AA51" t="s">
        <v>42</v>
      </c>
    </row>
    <row r="52" spans="1:27" x14ac:dyDescent="0.25">
      <c r="A52" s="1">
        <v>10105</v>
      </c>
      <c r="B52" s="1">
        <v>31</v>
      </c>
      <c r="C52" s="8">
        <v>65.77</v>
      </c>
      <c r="D52" s="1">
        <v>3</v>
      </c>
      <c r="E52" s="7">
        <v>2038.87</v>
      </c>
      <c r="F52" s="7">
        <f>sales_data_sample3[[#This Row],[SALES]]*sales_data_sample3[[#This Row],[PROFIT MARGIN]]</f>
        <v>186.35271799999998</v>
      </c>
      <c r="G52" s="14" t="str">
        <f>IF(sales_data_sample3[[#This Row],[STATUS]] &lt;&gt;"Cancelled","9,14%","0")</f>
        <v>9,14%</v>
      </c>
      <c r="H52" s="4">
        <v>37663</v>
      </c>
      <c r="I52" t="s">
        <v>28</v>
      </c>
      <c r="J52">
        <f>ROUNDUP(MONTH(sales_data_sample3[[#This Row],[ORDER DATE]])/3,0)</f>
        <v>1</v>
      </c>
      <c r="K52" t="str">
        <f>TEXT(sales_data_sample3[[#This Row],[ORDER DATE]],"[$-409]mmmm")</f>
        <v>February</v>
      </c>
      <c r="L52">
        <f>YEAR(sales_data_sample3[[#This Row],[ORDER DATE]])</f>
        <v>2003</v>
      </c>
      <c r="M52" t="s">
        <v>2075</v>
      </c>
      <c r="N52">
        <v>72</v>
      </c>
      <c r="O52" t="s">
        <v>4468</v>
      </c>
      <c r="P52" t="s">
        <v>562</v>
      </c>
      <c r="Q52" t="s">
        <v>563</v>
      </c>
      <c r="R52" t="s">
        <v>564</v>
      </c>
      <c r="S52" t="s">
        <v>4804</v>
      </c>
      <c r="T52" t="s">
        <v>565</v>
      </c>
      <c r="U52" t="s">
        <v>4804</v>
      </c>
      <c r="V52" t="s">
        <v>566</v>
      </c>
      <c r="W52" t="s">
        <v>567</v>
      </c>
      <c r="X52" t="s">
        <v>52</v>
      </c>
      <c r="Y52" t="s">
        <v>568</v>
      </c>
      <c r="Z52" t="s">
        <v>569</v>
      </c>
      <c r="AA52" t="s">
        <v>42</v>
      </c>
    </row>
    <row r="53" spans="1:27" x14ac:dyDescent="0.25">
      <c r="A53" s="1">
        <v>10105</v>
      </c>
      <c r="B53" s="1">
        <v>39</v>
      </c>
      <c r="C53" s="8">
        <v>81.14</v>
      </c>
      <c r="D53" s="1">
        <v>6</v>
      </c>
      <c r="E53" s="7">
        <v>3164.46</v>
      </c>
      <c r="F53" s="7">
        <f>sales_data_sample3[[#This Row],[SALES]]*sales_data_sample3[[#This Row],[PROFIT MARGIN]]</f>
        <v>289.23164399999996</v>
      </c>
      <c r="G53" s="14" t="str">
        <f>IF(sales_data_sample3[[#This Row],[STATUS]] &lt;&gt;"Cancelled","9,14%","0")</f>
        <v>9,14%</v>
      </c>
      <c r="H53" s="4">
        <v>37663</v>
      </c>
      <c r="I53" t="s">
        <v>28</v>
      </c>
      <c r="J53">
        <f>ROUNDUP(MONTH(sales_data_sample3[[#This Row],[ORDER DATE]])/3,0)</f>
        <v>1</v>
      </c>
      <c r="K53" t="str">
        <f>TEXT(sales_data_sample3[[#This Row],[ORDER DATE]],"[$-409]mmmm")</f>
        <v>February</v>
      </c>
      <c r="L53">
        <f>YEAR(sales_data_sample3[[#This Row],[ORDER DATE]])</f>
        <v>2003</v>
      </c>
      <c r="M53" t="s">
        <v>2075</v>
      </c>
      <c r="N53">
        <v>100</v>
      </c>
      <c r="O53" t="s">
        <v>4604</v>
      </c>
      <c r="P53" t="s">
        <v>562</v>
      </c>
      <c r="Q53" t="s">
        <v>563</v>
      </c>
      <c r="R53" t="s">
        <v>564</v>
      </c>
      <c r="S53" t="s">
        <v>4804</v>
      </c>
      <c r="T53" t="s">
        <v>565</v>
      </c>
      <c r="U53" t="s">
        <v>4804</v>
      </c>
      <c r="V53" t="s">
        <v>566</v>
      </c>
      <c r="W53" t="s">
        <v>567</v>
      </c>
      <c r="X53" t="s">
        <v>52</v>
      </c>
      <c r="Y53" t="s">
        <v>568</v>
      </c>
      <c r="Z53" t="s">
        <v>569</v>
      </c>
      <c r="AA53" t="s">
        <v>65</v>
      </c>
    </row>
    <row r="54" spans="1:27" x14ac:dyDescent="0.25">
      <c r="A54" s="1">
        <v>10105</v>
      </c>
      <c r="B54" s="1">
        <v>22</v>
      </c>
      <c r="C54" s="8">
        <v>100</v>
      </c>
      <c r="D54" s="1">
        <v>7</v>
      </c>
      <c r="E54" s="7">
        <v>2556.1799999999998</v>
      </c>
      <c r="F54" s="7">
        <f>sales_data_sample3[[#This Row],[SALES]]*sales_data_sample3[[#This Row],[PROFIT MARGIN]]</f>
        <v>233.63485199999997</v>
      </c>
      <c r="G54" s="14" t="str">
        <f>IF(sales_data_sample3[[#This Row],[STATUS]] &lt;&gt;"Cancelled","9,14%","0")</f>
        <v>9,14%</v>
      </c>
      <c r="H54" s="4">
        <v>37663</v>
      </c>
      <c r="I54" t="s">
        <v>28</v>
      </c>
      <c r="J54">
        <f>ROUNDUP(MONTH(sales_data_sample3[[#This Row],[ORDER DATE]])/3,0)</f>
        <v>1</v>
      </c>
      <c r="K54" t="str">
        <f>TEXT(sales_data_sample3[[#This Row],[ORDER DATE]],"[$-409]mmmm")</f>
        <v>February</v>
      </c>
      <c r="L54">
        <f>YEAR(sales_data_sample3[[#This Row],[ORDER DATE]])</f>
        <v>2003</v>
      </c>
      <c r="M54" t="s">
        <v>2075</v>
      </c>
      <c r="N54">
        <v>99</v>
      </c>
      <c r="O54" t="s">
        <v>4639</v>
      </c>
      <c r="P54" t="s">
        <v>562</v>
      </c>
      <c r="Q54" t="s">
        <v>563</v>
      </c>
      <c r="R54" t="s">
        <v>564</v>
      </c>
      <c r="S54" t="s">
        <v>4804</v>
      </c>
      <c r="T54" t="s">
        <v>565</v>
      </c>
      <c r="U54" t="s">
        <v>4804</v>
      </c>
      <c r="V54" t="s">
        <v>566</v>
      </c>
      <c r="W54" t="s">
        <v>567</v>
      </c>
      <c r="X54" t="s">
        <v>52</v>
      </c>
      <c r="Y54" t="s">
        <v>568</v>
      </c>
      <c r="Z54" t="s">
        <v>569</v>
      </c>
      <c r="AA54" t="s">
        <v>42</v>
      </c>
    </row>
    <row r="55" spans="1:27" x14ac:dyDescent="0.25">
      <c r="A55" s="1">
        <v>10105</v>
      </c>
      <c r="B55" s="1">
        <v>25</v>
      </c>
      <c r="C55" s="8">
        <v>56.78</v>
      </c>
      <c r="D55" s="1">
        <v>8</v>
      </c>
      <c r="E55" s="7">
        <v>1419.5</v>
      </c>
      <c r="F55" s="7">
        <f>sales_data_sample3[[#This Row],[SALES]]*sales_data_sample3[[#This Row],[PROFIT MARGIN]]</f>
        <v>129.7423</v>
      </c>
      <c r="G55" s="14" t="str">
        <f>IF(sales_data_sample3[[#This Row],[STATUS]] &lt;&gt;"Cancelled","9,14%","0")</f>
        <v>9,14%</v>
      </c>
      <c r="H55" s="4">
        <v>37663</v>
      </c>
      <c r="I55" t="s">
        <v>28</v>
      </c>
      <c r="J55">
        <f>ROUNDUP(MONTH(sales_data_sample3[[#This Row],[ORDER DATE]])/3,0)</f>
        <v>1</v>
      </c>
      <c r="K55" t="str">
        <f>TEXT(sales_data_sample3[[#This Row],[ORDER DATE]],"[$-409]mmmm")</f>
        <v>February</v>
      </c>
      <c r="L55">
        <f>YEAR(sales_data_sample3[[#This Row],[ORDER DATE]])</f>
        <v>2003</v>
      </c>
      <c r="M55" t="s">
        <v>2075</v>
      </c>
      <c r="N55">
        <v>54</v>
      </c>
      <c r="O55" t="s">
        <v>4760</v>
      </c>
      <c r="P55" t="s">
        <v>562</v>
      </c>
      <c r="Q55" t="s">
        <v>563</v>
      </c>
      <c r="R55" t="s">
        <v>564</v>
      </c>
      <c r="S55" t="s">
        <v>4804</v>
      </c>
      <c r="T55" t="s">
        <v>565</v>
      </c>
      <c r="U55" t="s">
        <v>4804</v>
      </c>
      <c r="V55" t="s">
        <v>566</v>
      </c>
      <c r="W55" t="s">
        <v>567</v>
      </c>
      <c r="X55" t="s">
        <v>52</v>
      </c>
      <c r="Y55" t="s">
        <v>568</v>
      </c>
      <c r="Z55" t="s">
        <v>569</v>
      </c>
      <c r="AA55" t="s">
        <v>42</v>
      </c>
    </row>
    <row r="56" spans="1:27" x14ac:dyDescent="0.25">
      <c r="A56" s="1">
        <v>10106</v>
      </c>
      <c r="B56" s="1">
        <v>36</v>
      </c>
      <c r="C56" s="8">
        <v>100</v>
      </c>
      <c r="D56" s="1">
        <v>12</v>
      </c>
      <c r="E56" s="7">
        <v>5279.4</v>
      </c>
      <c r="F56" s="7">
        <f>sales_data_sample3[[#This Row],[SALES]]*sales_data_sample3[[#This Row],[PROFIT MARGIN]]</f>
        <v>385.92413999999997</v>
      </c>
      <c r="G56" s="14" t="str">
        <f>IF(sales_data_sample3[[#This Row],[STATUS]] &lt;&gt;"Cancelled","7,31%","0")</f>
        <v>7,31%</v>
      </c>
      <c r="H56" s="4">
        <v>37669</v>
      </c>
      <c r="I56" t="s">
        <v>28</v>
      </c>
      <c r="J56">
        <f>ROUNDUP(MONTH(sales_data_sample3[[#This Row],[ORDER DATE]])/3,0)</f>
        <v>1</v>
      </c>
      <c r="K56" t="str">
        <f>TEXT(sales_data_sample3[[#This Row],[ORDER DATE]],"[$-409]mmmm")</f>
        <v>February</v>
      </c>
      <c r="L56">
        <f>YEAR(sales_data_sample3[[#This Row],[ORDER DATE]])</f>
        <v>2003</v>
      </c>
      <c r="M56" t="s">
        <v>1502</v>
      </c>
      <c r="N56">
        <v>157</v>
      </c>
      <c r="O56" t="s">
        <v>1503</v>
      </c>
      <c r="P56" t="s">
        <v>1369</v>
      </c>
      <c r="Q56" t="s">
        <v>1370</v>
      </c>
      <c r="R56" t="s">
        <v>1371</v>
      </c>
      <c r="S56" t="s">
        <v>4804</v>
      </c>
      <c r="T56" t="s">
        <v>1372</v>
      </c>
      <c r="U56" t="s">
        <v>4804</v>
      </c>
      <c r="V56" t="s">
        <v>1373</v>
      </c>
      <c r="W56" t="s">
        <v>396</v>
      </c>
      <c r="X56" t="s">
        <v>52</v>
      </c>
      <c r="Y56" t="s">
        <v>1374</v>
      </c>
      <c r="Z56" t="s">
        <v>1375</v>
      </c>
      <c r="AA56" t="s">
        <v>65</v>
      </c>
    </row>
    <row r="57" spans="1:27" x14ac:dyDescent="0.25">
      <c r="A57" s="1">
        <v>10106</v>
      </c>
      <c r="B57" s="1">
        <v>34</v>
      </c>
      <c r="C57" s="8">
        <v>90.39</v>
      </c>
      <c r="D57" s="1">
        <v>2</v>
      </c>
      <c r="E57" s="7">
        <v>3073.26</v>
      </c>
      <c r="F57" s="7">
        <f>sales_data_sample3[[#This Row],[SALES]]*sales_data_sample3[[#This Row],[PROFIT MARGIN]]</f>
        <v>224.65530600000002</v>
      </c>
      <c r="G57" s="14" t="str">
        <f>IF(sales_data_sample3[[#This Row],[STATUS]] &lt;&gt;"Cancelled","7,31%","0")</f>
        <v>7,31%</v>
      </c>
      <c r="H57" s="4">
        <v>37669</v>
      </c>
      <c r="I57" t="s">
        <v>28</v>
      </c>
      <c r="J57">
        <f>ROUNDUP(MONTH(sales_data_sample3[[#This Row],[ORDER DATE]])/3,0)</f>
        <v>1</v>
      </c>
      <c r="K57" t="str">
        <f>TEXT(sales_data_sample3[[#This Row],[ORDER DATE]],"[$-409]mmmm")</f>
        <v>February</v>
      </c>
      <c r="L57">
        <f>YEAR(sales_data_sample3[[#This Row],[ORDER DATE]])</f>
        <v>2003</v>
      </c>
      <c r="M57" t="s">
        <v>1502</v>
      </c>
      <c r="N57">
        <v>84</v>
      </c>
      <c r="O57" t="s">
        <v>1845</v>
      </c>
      <c r="P57" t="s">
        <v>1369</v>
      </c>
      <c r="Q57" t="s">
        <v>1370</v>
      </c>
      <c r="R57" t="s">
        <v>1371</v>
      </c>
      <c r="S57" t="s">
        <v>4804</v>
      </c>
      <c r="T57" t="s">
        <v>1372</v>
      </c>
      <c r="U57" t="s">
        <v>4804</v>
      </c>
      <c r="V57" t="s">
        <v>1373</v>
      </c>
      <c r="W57" t="s">
        <v>396</v>
      </c>
      <c r="X57" t="s">
        <v>52</v>
      </c>
      <c r="Y57" t="s">
        <v>1374</v>
      </c>
      <c r="Z57" t="s">
        <v>1375</v>
      </c>
      <c r="AA57" t="s">
        <v>65</v>
      </c>
    </row>
    <row r="58" spans="1:27" x14ac:dyDescent="0.25">
      <c r="A58" s="1">
        <v>10106</v>
      </c>
      <c r="B58" s="1">
        <v>41</v>
      </c>
      <c r="C58" s="8">
        <v>83.44</v>
      </c>
      <c r="D58" s="1">
        <v>18</v>
      </c>
      <c r="E58" s="7">
        <v>3421.04</v>
      </c>
      <c r="F58" s="7">
        <f>sales_data_sample3[[#This Row],[SALES]]*sales_data_sample3[[#This Row],[PROFIT MARGIN]]</f>
        <v>312.68305599999997</v>
      </c>
      <c r="G58" s="14" t="str">
        <f>IF(sales_data_sample3[[#This Row],[STATUS]] &lt;&gt;"Cancelled","9,14%","0")</f>
        <v>9,14%</v>
      </c>
      <c r="H58" s="4">
        <v>37669</v>
      </c>
      <c r="I58" t="s">
        <v>28</v>
      </c>
      <c r="J58">
        <f>ROUNDUP(MONTH(sales_data_sample3[[#This Row],[ORDER DATE]])/3,0)</f>
        <v>1</v>
      </c>
      <c r="K58" t="str">
        <f>TEXT(sales_data_sample3[[#This Row],[ORDER DATE]],"[$-409]mmmm")</f>
        <v>February</v>
      </c>
      <c r="L58">
        <f>YEAR(sales_data_sample3[[#This Row],[ORDER DATE]])</f>
        <v>2003</v>
      </c>
      <c r="M58" t="s">
        <v>2075</v>
      </c>
      <c r="N58">
        <v>86</v>
      </c>
      <c r="O58" t="s">
        <v>2076</v>
      </c>
      <c r="P58" t="s">
        <v>1369</v>
      </c>
      <c r="Q58" t="s">
        <v>1370</v>
      </c>
      <c r="R58" t="s">
        <v>1371</v>
      </c>
      <c r="S58" t="s">
        <v>4804</v>
      </c>
      <c r="T58" t="s">
        <v>1372</v>
      </c>
      <c r="U58" t="s">
        <v>4804</v>
      </c>
      <c r="V58" t="s">
        <v>1373</v>
      </c>
      <c r="W58" t="s">
        <v>396</v>
      </c>
      <c r="X58" t="s">
        <v>52</v>
      </c>
      <c r="Y58" t="s">
        <v>1374</v>
      </c>
      <c r="Z58" t="s">
        <v>1375</v>
      </c>
      <c r="AA58" t="s">
        <v>65</v>
      </c>
    </row>
    <row r="59" spans="1:27" x14ac:dyDescent="0.25">
      <c r="A59" s="1">
        <v>10106</v>
      </c>
      <c r="B59" s="1">
        <v>41</v>
      </c>
      <c r="C59" s="8">
        <v>100</v>
      </c>
      <c r="D59" s="1">
        <v>17</v>
      </c>
      <c r="E59" s="7">
        <v>4774.8599999999997</v>
      </c>
      <c r="F59" s="7">
        <f>sales_data_sample3[[#This Row],[SALES]]*sales_data_sample3[[#This Row],[PROFIT MARGIN]]</f>
        <v>352.86215399999992</v>
      </c>
      <c r="G59" s="14" t="str">
        <f>IF(sales_data_sample3[[#This Row],[STATUS]] &lt;&gt;"Cancelled","7,39%","0")</f>
        <v>7,39%</v>
      </c>
      <c r="H59" s="4">
        <v>37669</v>
      </c>
      <c r="I59" t="s">
        <v>28</v>
      </c>
      <c r="J59">
        <f>ROUNDUP(MONTH(sales_data_sample3[[#This Row],[ORDER DATE]])/3,0)</f>
        <v>1</v>
      </c>
      <c r="K59" t="str">
        <f>TEXT(sales_data_sample3[[#This Row],[ORDER DATE]],"[$-409]mmmm")</f>
        <v>February</v>
      </c>
      <c r="L59">
        <f>YEAR(sales_data_sample3[[#This Row],[ORDER DATE]])</f>
        <v>2003</v>
      </c>
      <c r="M59" t="s">
        <v>1354</v>
      </c>
      <c r="N59">
        <v>105</v>
      </c>
      <c r="O59" t="s">
        <v>2467</v>
      </c>
      <c r="P59" t="s">
        <v>1369</v>
      </c>
      <c r="Q59" t="s">
        <v>1370</v>
      </c>
      <c r="R59" t="s">
        <v>1371</v>
      </c>
      <c r="S59" t="s">
        <v>4804</v>
      </c>
      <c r="T59" t="s">
        <v>1372</v>
      </c>
      <c r="U59" t="s">
        <v>4804</v>
      </c>
      <c r="V59" t="s">
        <v>1373</v>
      </c>
      <c r="W59" t="s">
        <v>396</v>
      </c>
      <c r="X59" t="s">
        <v>52</v>
      </c>
      <c r="Y59" t="s">
        <v>1374</v>
      </c>
      <c r="Z59" t="s">
        <v>1375</v>
      </c>
      <c r="AA59" t="s">
        <v>65</v>
      </c>
    </row>
    <row r="60" spans="1:27" x14ac:dyDescent="0.25">
      <c r="A60" s="1">
        <v>10106</v>
      </c>
      <c r="B60" s="1">
        <v>28</v>
      </c>
      <c r="C60" s="8">
        <v>88.63</v>
      </c>
      <c r="D60" s="1">
        <v>4</v>
      </c>
      <c r="E60" s="7">
        <v>2481.64</v>
      </c>
      <c r="F60" s="7">
        <f>sales_data_sample3[[#This Row],[SALES]]*sales_data_sample3[[#This Row],[PROFIT MARGIN]]</f>
        <v>181.407884</v>
      </c>
      <c r="G60" s="14" t="str">
        <f>IF(sales_data_sample3[[#This Row],[STATUS]] &lt;&gt;"Cancelled","7,31%","0")</f>
        <v>7,31%</v>
      </c>
      <c r="H60" s="4">
        <v>37669</v>
      </c>
      <c r="I60" t="s">
        <v>28</v>
      </c>
      <c r="J60">
        <f>ROUNDUP(MONTH(sales_data_sample3[[#This Row],[ORDER DATE]])/3,0)</f>
        <v>1</v>
      </c>
      <c r="K60" t="str">
        <f>TEXT(sales_data_sample3[[#This Row],[ORDER DATE]],"[$-409]mmmm")</f>
        <v>February</v>
      </c>
      <c r="L60">
        <f>YEAR(sales_data_sample3[[#This Row],[ORDER DATE]])</f>
        <v>2003</v>
      </c>
      <c r="M60" t="s">
        <v>1502</v>
      </c>
      <c r="N60">
        <v>109</v>
      </c>
      <c r="O60" t="s">
        <v>2888</v>
      </c>
      <c r="P60" t="s">
        <v>1369</v>
      </c>
      <c r="Q60" t="s">
        <v>1370</v>
      </c>
      <c r="R60" t="s">
        <v>1371</v>
      </c>
      <c r="S60" t="s">
        <v>4804</v>
      </c>
      <c r="T60" t="s">
        <v>1372</v>
      </c>
      <c r="U60" t="s">
        <v>4804</v>
      </c>
      <c r="V60" t="s">
        <v>1373</v>
      </c>
      <c r="W60" t="s">
        <v>396</v>
      </c>
      <c r="X60" t="s">
        <v>52</v>
      </c>
      <c r="Y60" t="s">
        <v>1374</v>
      </c>
      <c r="Z60" t="s">
        <v>1375</v>
      </c>
      <c r="AA60" t="s">
        <v>42</v>
      </c>
    </row>
    <row r="61" spans="1:27" x14ac:dyDescent="0.25">
      <c r="A61" s="1">
        <v>10106</v>
      </c>
      <c r="B61" s="1">
        <v>49</v>
      </c>
      <c r="C61" s="8">
        <v>74.680000000000007</v>
      </c>
      <c r="D61" s="1">
        <v>13</v>
      </c>
      <c r="E61" s="7">
        <v>3659.32</v>
      </c>
      <c r="F61" s="7">
        <f>sales_data_sample3[[#This Row],[SALES]]*sales_data_sample3[[#This Row],[PROFIT MARGIN]]</f>
        <v>267.49629199999998</v>
      </c>
      <c r="G61" s="14" t="str">
        <f>IF(sales_data_sample3[[#This Row],[STATUS]] &lt;&gt;"Cancelled","7,31%","0")</f>
        <v>7,31%</v>
      </c>
      <c r="H61" s="4">
        <v>37669</v>
      </c>
      <c r="I61" t="s">
        <v>28</v>
      </c>
      <c r="J61">
        <f>ROUNDUP(MONTH(sales_data_sample3[[#This Row],[ORDER DATE]])/3,0)</f>
        <v>1</v>
      </c>
      <c r="K61" t="str">
        <f>TEXT(sales_data_sample3[[#This Row],[ORDER DATE]],"[$-409]mmmm")</f>
        <v>February</v>
      </c>
      <c r="L61">
        <f>YEAR(sales_data_sample3[[#This Row],[ORDER DATE]])</f>
        <v>2003</v>
      </c>
      <c r="M61" t="s">
        <v>1502</v>
      </c>
      <c r="N61">
        <v>68</v>
      </c>
      <c r="O61" t="s">
        <v>3232</v>
      </c>
      <c r="P61" t="s">
        <v>1369</v>
      </c>
      <c r="Q61" t="s">
        <v>1370</v>
      </c>
      <c r="R61" t="s">
        <v>1371</v>
      </c>
      <c r="S61" t="s">
        <v>4804</v>
      </c>
      <c r="T61" t="s">
        <v>1372</v>
      </c>
      <c r="U61" t="s">
        <v>4804</v>
      </c>
      <c r="V61" t="s">
        <v>1373</v>
      </c>
      <c r="W61" t="s">
        <v>396</v>
      </c>
      <c r="X61" t="s">
        <v>52</v>
      </c>
      <c r="Y61" t="s">
        <v>1374</v>
      </c>
      <c r="Z61" t="s">
        <v>1375</v>
      </c>
      <c r="AA61" t="s">
        <v>65</v>
      </c>
    </row>
    <row r="62" spans="1:27" x14ac:dyDescent="0.25">
      <c r="A62" s="1">
        <v>10106</v>
      </c>
      <c r="B62" s="1">
        <v>31</v>
      </c>
      <c r="C62" s="8">
        <v>52.6</v>
      </c>
      <c r="D62" s="1">
        <v>14</v>
      </c>
      <c r="E62" s="7">
        <v>1630.6</v>
      </c>
      <c r="F62" s="7">
        <f>sales_data_sample3[[#This Row],[SALES]]*sales_data_sample3[[#This Row],[PROFIT MARGIN]]</f>
        <v>120.50133999999998</v>
      </c>
      <c r="G62" s="14" t="str">
        <f>IF(sales_data_sample3[[#This Row],[STATUS]] &lt;&gt;"Cancelled","7,39%","0")</f>
        <v>7,39%</v>
      </c>
      <c r="H62" s="4">
        <v>37669</v>
      </c>
      <c r="I62" t="s">
        <v>28</v>
      </c>
      <c r="J62">
        <f>ROUNDUP(MONTH(sales_data_sample3[[#This Row],[ORDER DATE]])/3,0)</f>
        <v>1</v>
      </c>
      <c r="K62" t="str">
        <f>TEXT(sales_data_sample3[[#This Row],[ORDER DATE]],"[$-409]mmmm")</f>
        <v>February</v>
      </c>
      <c r="L62">
        <f>YEAR(sales_data_sample3[[#This Row],[ORDER DATE]])</f>
        <v>2003</v>
      </c>
      <c r="M62" t="s">
        <v>1354</v>
      </c>
      <c r="N62">
        <v>65</v>
      </c>
      <c r="O62" t="s">
        <v>3465</v>
      </c>
      <c r="P62" t="s">
        <v>1369</v>
      </c>
      <c r="Q62" t="s">
        <v>1370</v>
      </c>
      <c r="R62" t="s">
        <v>1371</v>
      </c>
      <c r="S62" t="s">
        <v>4804</v>
      </c>
      <c r="T62" t="s">
        <v>1372</v>
      </c>
      <c r="U62" t="s">
        <v>4804</v>
      </c>
      <c r="V62" t="s">
        <v>1373</v>
      </c>
      <c r="W62" t="s">
        <v>396</v>
      </c>
      <c r="X62" t="s">
        <v>52</v>
      </c>
      <c r="Y62" t="s">
        <v>1374</v>
      </c>
      <c r="Z62" t="s">
        <v>1375</v>
      </c>
      <c r="AA62" t="s">
        <v>42</v>
      </c>
    </row>
    <row r="63" spans="1:27" x14ac:dyDescent="0.25">
      <c r="A63" s="1">
        <v>10106</v>
      </c>
      <c r="B63" s="1">
        <v>50</v>
      </c>
      <c r="C63" s="8">
        <v>64.83</v>
      </c>
      <c r="D63" s="1">
        <v>11</v>
      </c>
      <c r="E63" s="7">
        <v>3241.5</v>
      </c>
      <c r="F63" s="7">
        <f>sales_data_sample3[[#This Row],[SALES]]*sales_data_sample3[[#This Row],[PROFIT MARGIN]]</f>
        <v>236.95364999999998</v>
      </c>
      <c r="G63" s="14" t="str">
        <f>IF(sales_data_sample3[[#This Row],[STATUS]] &lt;&gt;"Cancelled","7,31%","0")</f>
        <v>7,31%</v>
      </c>
      <c r="H63" s="4">
        <v>37669</v>
      </c>
      <c r="I63" t="s">
        <v>28</v>
      </c>
      <c r="J63">
        <f>ROUNDUP(MONTH(sales_data_sample3[[#This Row],[ORDER DATE]])/3,0)</f>
        <v>1</v>
      </c>
      <c r="K63" t="str">
        <f>TEXT(sales_data_sample3[[#This Row],[ORDER DATE]],"[$-409]mmmm")</f>
        <v>February</v>
      </c>
      <c r="L63">
        <f>YEAR(sales_data_sample3[[#This Row],[ORDER DATE]])</f>
        <v>2003</v>
      </c>
      <c r="M63" t="s">
        <v>1502</v>
      </c>
      <c r="N63">
        <v>68</v>
      </c>
      <c r="O63" t="s">
        <v>3620</v>
      </c>
      <c r="P63" t="s">
        <v>1369</v>
      </c>
      <c r="Q63" t="s">
        <v>1370</v>
      </c>
      <c r="R63" t="s">
        <v>1371</v>
      </c>
      <c r="S63" t="s">
        <v>4804</v>
      </c>
      <c r="T63" t="s">
        <v>1372</v>
      </c>
      <c r="U63" t="s">
        <v>4804</v>
      </c>
      <c r="V63" t="s">
        <v>1373</v>
      </c>
      <c r="W63" t="s">
        <v>396</v>
      </c>
      <c r="X63" t="s">
        <v>52</v>
      </c>
      <c r="Y63" t="s">
        <v>1374</v>
      </c>
      <c r="Z63" t="s">
        <v>1375</v>
      </c>
      <c r="AA63" t="s">
        <v>65</v>
      </c>
    </row>
    <row r="64" spans="1:27" x14ac:dyDescent="0.25">
      <c r="A64" s="1">
        <v>10106</v>
      </c>
      <c r="B64" s="1">
        <v>26</v>
      </c>
      <c r="C64" s="8">
        <v>63.76</v>
      </c>
      <c r="D64" s="1">
        <v>3</v>
      </c>
      <c r="E64" s="7">
        <v>1657.76</v>
      </c>
      <c r="F64" s="7">
        <f>sales_data_sample3[[#This Row],[SALES]]*sales_data_sample3[[#This Row],[PROFIT MARGIN]]</f>
        <v>121.182256</v>
      </c>
      <c r="G64" s="14" t="str">
        <f>IF(sales_data_sample3[[#This Row],[STATUS]] &lt;&gt;"Cancelled","7,31%","0")</f>
        <v>7,31%</v>
      </c>
      <c r="H64" s="4">
        <v>37669</v>
      </c>
      <c r="I64" t="s">
        <v>28</v>
      </c>
      <c r="J64">
        <f>ROUNDUP(MONTH(sales_data_sample3[[#This Row],[ORDER DATE]])/3,0)</f>
        <v>1</v>
      </c>
      <c r="K64" t="str">
        <f>TEXT(sales_data_sample3[[#This Row],[ORDER DATE]],"[$-409]mmmm")</f>
        <v>February</v>
      </c>
      <c r="L64">
        <f>YEAR(sales_data_sample3[[#This Row],[ORDER DATE]])</f>
        <v>2003</v>
      </c>
      <c r="M64" t="s">
        <v>1502</v>
      </c>
      <c r="N64">
        <v>72</v>
      </c>
      <c r="O64" t="s">
        <v>3763</v>
      </c>
      <c r="P64" t="s">
        <v>1369</v>
      </c>
      <c r="Q64" t="s">
        <v>1370</v>
      </c>
      <c r="R64" t="s">
        <v>1371</v>
      </c>
      <c r="S64" t="s">
        <v>4804</v>
      </c>
      <c r="T64" t="s">
        <v>1372</v>
      </c>
      <c r="U64" t="s">
        <v>4804</v>
      </c>
      <c r="V64" t="s">
        <v>1373</v>
      </c>
      <c r="W64" t="s">
        <v>396</v>
      </c>
      <c r="X64" t="s">
        <v>52</v>
      </c>
      <c r="Y64" t="s">
        <v>1374</v>
      </c>
      <c r="Z64" t="s">
        <v>1375</v>
      </c>
      <c r="AA64" t="s">
        <v>42</v>
      </c>
    </row>
    <row r="65" spans="1:27" x14ac:dyDescent="0.25">
      <c r="A65" s="1">
        <v>10106</v>
      </c>
      <c r="B65" s="1">
        <v>33</v>
      </c>
      <c r="C65" s="8">
        <v>72.92</v>
      </c>
      <c r="D65" s="1">
        <v>5</v>
      </c>
      <c r="E65" s="7">
        <v>2406.36</v>
      </c>
      <c r="F65" s="7">
        <f>sales_data_sample3[[#This Row],[SALES]]*sales_data_sample3[[#This Row],[PROFIT MARGIN]]</f>
        <v>177.830004</v>
      </c>
      <c r="G65" s="14" t="str">
        <f>IF(sales_data_sample3[[#This Row],[STATUS]] &lt;&gt;"Cancelled","7,39%","0")</f>
        <v>7,39%</v>
      </c>
      <c r="H65" s="4">
        <v>37669</v>
      </c>
      <c r="I65" t="s">
        <v>28</v>
      </c>
      <c r="J65">
        <f>ROUNDUP(MONTH(sales_data_sample3[[#This Row],[ORDER DATE]])/3,0)</f>
        <v>1</v>
      </c>
      <c r="K65" t="str">
        <f>TEXT(sales_data_sample3[[#This Row],[ORDER DATE]],"[$-409]mmmm")</f>
        <v>February</v>
      </c>
      <c r="L65">
        <f>YEAR(sales_data_sample3[[#This Row],[ORDER DATE]])</f>
        <v>2003</v>
      </c>
      <c r="M65" t="s">
        <v>1354</v>
      </c>
      <c r="N65">
        <v>68</v>
      </c>
      <c r="O65" t="s">
        <v>4069</v>
      </c>
      <c r="P65" t="s">
        <v>1369</v>
      </c>
      <c r="Q65" t="s">
        <v>1370</v>
      </c>
      <c r="R65" t="s">
        <v>1371</v>
      </c>
      <c r="S65" t="s">
        <v>4804</v>
      </c>
      <c r="T65" t="s">
        <v>1372</v>
      </c>
      <c r="U65" t="s">
        <v>4804</v>
      </c>
      <c r="V65" t="s">
        <v>1373</v>
      </c>
      <c r="W65" t="s">
        <v>396</v>
      </c>
      <c r="X65" t="s">
        <v>52</v>
      </c>
      <c r="Y65" t="s">
        <v>1374</v>
      </c>
      <c r="Z65" t="s">
        <v>1375</v>
      </c>
      <c r="AA65" t="s">
        <v>42</v>
      </c>
    </row>
    <row r="66" spans="1:27" x14ac:dyDescent="0.25">
      <c r="A66" s="1">
        <v>10106</v>
      </c>
      <c r="B66" s="1">
        <v>39</v>
      </c>
      <c r="C66" s="8">
        <v>40.15</v>
      </c>
      <c r="D66" s="1">
        <v>6</v>
      </c>
      <c r="E66" s="7">
        <v>1565.85</v>
      </c>
      <c r="F66" s="7">
        <f>sales_data_sample3[[#This Row],[SALES]]*sales_data_sample3[[#This Row],[PROFIT MARGIN]]</f>
        <v>115.71631499999998</v>
      </c>
      <c r="G66" s="14" t="str">
        <f>IF(sales_data_sample3[[#This Row],[STATUS]] &lt;&gt;"Cancelled","7,39%","0")</f>
        <v>7,39%</v>
      </c>
      <c r="H66" s="4">
        <v>37669</v>
      </c>
      <c r="I66" t="s">
        <v>28</v>
      </c>
      <c r="J66">
        <f>ROUNDUP(MONTH(sales_data_sample3[[#This Row],[ORDER DATE]])/3,0)</f>
        <v>1</v>
      </c>
      <c r="K66" t="str">
        <f>TEXT(sales_data_sample3[[#This Row],[ORDER DATE]],"[$-409]mmmm")</f>
        <v>February</v>
      </c>
      <c r="L66">
        <f>YEAR(sales_data_sample3[[#This Row],[ORDER DATE]])</f>
        <v>2003</v>
      </c>
      <c r="M66" t="s">
        <v>1354</v>
      </c>
      <c r="N66">
        <v>43</v>
      </c>
      <c r="O66" t="s">
        <v>4136</v>
      </c>
      <c r="P66" t="s">
        <v>1369</v>
      </c>
      <c r="Q66" t="s">
        <v>1370</v>
      </c>
      <c r="R66" t="s">
        <v>1371</v>
      </c>
      <c r="S66" t="s">
        <v>4804</v>
      </c>
      <c r="T66" t="s">
        <v>1372</v>
      </c>
      <c r="U66" t="s">
        <v>4804</v>
      </c>
      <c r="V66" t="s">
        <v>1373</v>
      </c>
      <c r="W66" t="s">
        <v>396</v>
      </c>
      <c r="X66" t="s">
        <v>52</v>
      </c>
      <c r="Y66" t="s">
        <v>1374</v>
      </c>
      <c r="Z66" t="s">
        <v>1375</v>
      </c>
      <c r="AA66" t="s">
        <v>42</v>
      </c>
    </row>
    <row r="67" spans="1:27" x14ac:dyDescent="0.25">
      <c r="A67" s="1">
        <v>10106</v>
      </c>
      <c r="B67" s="1">
        <v>31</v>
      </c>
      <c r="C67" s="8">
        <v>100</v>
      </c>
      <c r="D67" s="1">
        <v>7</v>
      </c>
      <c r="E67" s="7">
        <v>3312.97</v>
      </c>
      <c r="F67" s="7">
        <f>sales_data_sample3[[#This Row],[SALES]]*sales_data_sample3[[#This Row],[PROFIT MARGIN]]</f>
        <v>242.17810699999998</v>
      </c>
      <c r="G67" s="14" t="str">
        <f>IF(sales_data_sample3[[#This Row],[STATUS]] &lt;&gt;"Cancelled","7,31%","0")</f>
        <v>7,31%</v>
      </c>
      <c r="H67" s="4">
        <v>37669</v>
      </c>
      <c r="I67" t="s">
        <v>28</v>
      </c>
      <c r="J67">
        <f>ROUNDUP(MONTH(sales_data_sample3[[#This Row],[ORDER DATE]])/3,0)</f>
        <v>1</v>
      </c>
      <c r="K67" t="str">
        <f>TEXT(sales_data_sample3[[#This Row],[ORDER DATE]],"[$-409]mmmm")</f>
        <v>February</v>
      </c>
      <c r="L67">
        <f>YEAR(sales_data_sample3[[#This Row],[ORDER DATE]])</f>
        <v>2003</v>
      </c>
      <c r="M67" t="s">
        <v>1502</v>
      </c>
      <c r="N67">
        <v>91</v>
      </c>
      <c r="O67" t="s">
        <v>4321</v>
      </c>
      <c r="P67" t="s">
        <v>1369</v>
      </c>
      <c r="Q67" t="s">
        <v>1370</v>
      </c>
      <c r="R67" t="s">
        <v>1371</v>
      </c>
      <c r="S67" t="s">
        <v>4804</v>
      </c>
      <c r="T67" t="s">
        <v>1372</v>
      </c>
      <c r="U67" t="s">
        <v>4804</v>
      </c>
      <c r="V67" t="s">
        <v>1373</v>
      </c>
      <c r="W67" t="s">
        <v>396</v>
      </c>
      <c r="X67" t="s">
        <v>52</v>
      </c>
      <c r="Y67" t="s">
        <v>1374</v>
      </c>
      <c r="Z67" t="s">
        <v>1375</v>
      </c>
      <c r="AA67" t="s">
        <v>65</v>
      </c>
    </row>
    <row r="68" spans="1:27" x14ac:dyDescent="0.25">
      <c r="A68" s="1">
        <v>10106</v>
      </c>
      <c r="B68" s="1">
        <v>30</v>
      </c>
      <c r="C68" s="8">
        <v>100</v>
      </c>
      <c r="D68" s="1">
        <v>16</v>
      </c>
      <c r="E68" s="7">
        <v>3177.3</v>
      </c>
      <c r="F68" s="7">
        <f>sales_data_sample3[[#This Row],[SALES]]*sales_data_sample3[[#This Row],[PROFIT MARGIN]]</f>
        <v>290.40521999999999</v>
      </c>
      <c r="G68" s="14" t="str">
        <f>IF(sales_data_sample3[[#This Row],[STATUS]] &lt;&gt;"Cancelled","9,14%","0")</f>
        <v>9,14%</v>
      </c>
      <c r="H68" s="4">
        <v>37669</v>
      </c>
      <c r="I68" t="s">
        <v>28</v>
      </c>
      <c r="J68">
        <f>ROUNDUP(MONTH(sales_data_sample3[[#This Row],[ORDER DATE]])/3,0)</f>
        <v>1</v>
      </c>
      <c r="K68" t="str">
        <f>TEXT(sales_data_sample3[[#This Row],[ORDER DATE]],"[$-409]mmmm")</f>
        <v>February</v>
      </c>
      <c r="L68">
        <f>YEAR(sales_data_sample3[[#This Row],[ORDER DATE]])</f>
        <v>2003</v>
      </c>
      <c r="M68" t="s">
        <v>2075</v>
      </c>
      <c r="N68">
        <v>90</v>
      </c>
      <c r="O68" t="s">
        <v>4394</v>
      </c>
      <c r="P68" t="s">
        <v>1369</v>
      </c>
      <c r="Q68" t="s">
        <v>1370</v>
      </c>
      <c r="R68" t="s">
        <v>1371</v>
      </c>
      <c r="S68" t="s">
        <v>4804</v>
      </c>
      <c r="T68" t="s">
        <v>1372</v>
      </c>
      <c r="U68" t="s">
        <v>4804</v>
      </c>
      <c r="V68" t="s">
        <v>1373</v>
      </c>
      <c r="W68" t="s">
        <v>396</v>
      </c>
      <c r="X68" t="s">
        <v>52</v>
      </c>
      <c r="Y68" t="s">
        <v>1374</v>
      </c>
      <c r="Z68" t="s">
        <v>1375</v>
      </c>
      <c r="AA68" t="s">
        <v>65</v>
      </c>
    </row>
    <row r="69" spans="1:27" x14ac:dyDescent="0.25">
      <c r="A69" s="1">
        <v>10106</v>
      </c>
      <c r="B69" s="1">
        <v>34</v>
      </c>
      <c r="C69" s="8">
        <v>100</v>
      </c>
      <c r="D69" s="1">
        <v>9</v>
      </c>
      <c r="E69" s="7">
        <v>3763.46</v>
      </c>
      <c r="F69" s="7">
        <f>sales_data_sample3[[#This Row],[SALES]]*sales_data_sample3[[#This Row],[PROFIT MARGIN]]</f>
        <v>275.108926</v>
      </c>
      <c r="G69" s="14" t="str">
        <f>IF(sales_data_sample3[[#This Row],[STATUS]] &lt;&gt;"Cancelled","7,31%","0")</f>
        <v>7,31%</v>
      </c>
      <c r="H69" s="4">
        <v>37669</v>
      </c>
      <c r="I69" t="s">
        <v>28</v>
      </c>
      <c r="J69">
        <f>ROUNDUP(MONTH(sales_data_sample3[[#This Row],[ORDER DATE]])/3,0)</f>
        <v>1</v>
      </c>
      <c r="K69" t="str">
        <f>TEXT(sales_data_sample3[[#This Row],[ORDER DATE]],"[$-409]mmmm")</f>
        <v>February</v>
      </c>
      <c r="L69">
        <f>YEAR(sales_data_sample3[[#This Row],[ORDER DATE]])</f>
        <v>2003</v>
      </c>
      <c r="M69" t="s">
        <v>1502</v>
      </c>
      <c r="N69">
        <v>99</v>
      </c>
      <c r="O69" t="s">
        <v>4433</v>
      </c>
      <c r="P69" t="s">
        <v>1369</v>
      </c>
      <c r="Q69" t="s">
        <v>1370</v>
      </c>
      <c r="R69" t="s">
        <v>1371</v>
      </c>
      <c r="S69" t="s">
        <v>4804</v>
      </c>
      <c r="T69" t="s">
        <v>1372</v>
      </c>
      <c r="U69" t="s">
        <v>4804</v>
      </c>
      <c r="V69" t="s">
        <v>1373</v>
      </c>
      <c r="W69" t="s">
        <v>396</v>
      </c>
      <c r="X69" t="s">
        <v>52</v>
      </c>
      <c r="Y69" t="s">
        <v>1374</v>
      </c>
      <c r="Z69" t="s">
        <v>1375</v>
      </c>
      <c r="AA69" t="s">
        <v>65</v>
      </c>
    </row>
    <row r="70" spans="1:27" x14ac:dyDescent="0.25">
      <c r="A70" s="1">
        <v>10106</v>
      </c>
      <c r="B70" s="1">
        <v>32</v>
      </c>
      <c r="C70" s="8">
        <v>100</v>
      </c>
      <c r="D70" s="1">
        <v>1</v>
      </c>
      <c r="E70" s="7">
        <v>3986.56</v>
      </c>
      <c r="F70" s="7">
        <f>sales_data_sample3[[#This Row],[SALES]]*sales_data_sample3[[#This Row],[PROFIT MARGIN]]</f>
        <v>291.41753599999998</v>
      </c>
      <c r="G70" s="14" t="str">
        <f>IF(sales_data_sample3[[#This Row],[STATUS]] &lt;&gt;"Cancelled","7,31%","0")</f>
        <v>7,31%</v>
      </c>
      <c r="H70" s="4">
        <v>37669</v>
      </c>
      <c r="I70" t="s">
        <v>28</v>
      </c>
      <c r="J70">
        <f>ROUNDUP(MONTH(sales_data_sample3[[#This Row],[ORDER DATE]])/3,0)</f>
        <v>1</v>
      </c>
      <c r="K70" t="str">
        <f>TEXT(sales_data_sample3[[#This Row],[ORDER DATE]],"[$-409]mmmm")</f>
        <v>February</v>
      </c>
      <c r="L70">
        <f>YEAR(sales_data_sample3[[#This Row],[ORDER DATE]])</f>
        <v>2003</v>
      </c>
      <c r="M70" t="s">
        <v>1502</v>
      </c>
      <c r="N70">
        <v>118</v>
      </c>
      <c r="O70" t="s">
        <v>4540</v>
      </c>
      <c r="P70" t="s">
        <v>1369</v>
      </c>
      <c r="Q70" t="s">
        <v>1370</v>
      </c>
      <c r="R70" t="s">
        <v>1371</v>
      </c>
      <c r="S70" t="s">
        <v>4804</v>
      </c>
      <c r="T70" t="s">
        <v>1372</v>
      </c>
      <c r="U70" t="s">
        <v>4804</v>
      </c>
      <c r="V70" t="s">
        <v>1373</v>
      </c>
      <c r="W70" t="s">
        <v>396</v>
      </c>
      <c r="X70" t="s">
        <v>52</v>
      </c>
      <c r="Y70" t="s">
        <v>1374</v>
      </c>
      <c r="Z70" t="s">
        <v>1375</v>
      </c>
      <c r="AA70" t="s">
        <v>65</v>
      </c>
    </row>
    <row r="71" spans="1:27" x14ac:dyDescent="0.25">
      <c r="A71" s="1">
        <v>10106</v>
      </c>
      <c r="B71" s="1">
        <v>44</v>
      </c>
      <c r="C71" s="8">
        <v>74.400000000000006</v>
      </c>
      <c r="D71" s="1">
        <v>8</v>
      </c>
      <c r="E71" s="7">
        <v>3273.6</v>
      </c>
      <c r="F71" s="7">
        <f>sales_data_sample3[[#This Row],[SALES]]*sales_data_sample3[[#This Row],[PROFIT MARGIN]]</f>
        <v>239.30015999999998</v>
      </c>
      <c r="G71" s="14" t="str">
        <f>IF(sales_data_sample3[[#This Row],[STATUS]] &lt;&gt;"Cancelled","7,31%","0")</f>
        <v>7,31%</v>
      </c>
      <c r="H71" s="4">
        <v>37669</v>
      </c>
      <c r="I71" t="s">
        <v>28</v>
      </c>
      <c r="J71">
        <f>ROUNDUP(MONTH(sales_data_sample3[[#This Row],[ORDER DATE]])/3,0)</f>
        <v>1</v>
      </c>
      <c r="K71" t="str">
        <f>TEXT(sales_data_sample3[[#This Row],[ORDER DATE]],"[$-409]mmmm")</f>
        <v>February</v>
      </c>
      <c r="L71">
        <f>YEAR(sales_data_sample3[[#This Row],[ORDER DATE]])</f>
        <v>2003</v>
      </c>
      <c r="M71" t="s">
        <v>1502</v>
      </c>
      <c r="N71">
        <v>80</v>
      </c>
      <c r="O71" t="s">
        <v>4572</v>
      </c>
      <c r="P71" t="s">
        <v>1369</v>
      </c>
      <c r="Q71" t="s">
        <v>1370</v>
      </c>
      <c r="R71" t="s">
        <v>1371</v>
      </c>
      <c r="S71" t="s">
        <v>4804</v>
      </c>
      <c r="T71" t="s">
        <v>1372</v>
      </c>
      <c r="U71" t="s">
        <v>4804</v>
      </c>
      <c r="V71" t="s">
        <v>1373</v>
      </c>
      <c r="W71" t="s">
        <v>396</v>
      </c>
      <c r="X71" t="s">
        <v>52</v>
      </c>
      <c r="Y71" t="s">
        <v>1374</v>
      </c>
      <c r="Z71" t="s">
        <v>1375</v>
      </c>
      <c r="AA71" t="s">
        <v>65</v>
      </c>
    </row>
    <row r="72" spans="1:27" x14ac:dyDescent="0.25">
      <c r="A72" s="1">
        <v>10106</v>
      </c>
      <c r="B72" s="1">
        <v>48</v>
      </c>
      <c r="C72" s="8">
        <v>61.44</v>
      </c>
      <c r="D72" s="1">
        <v>10</v>
      </c>
      <c r="E72" s="7">
        <v>2949.12</v>
      </c>
      <c r="F72" s="7">
        <f>sales_data_sample3[[#This Row],[SALES]]*sales_data_sample3[[#This Row],[PROFIT MARGIN]]</f>
        <v>215.58067199999999</v>
      </c>
      <c r="G72" s="14" t="str">
        <f>IF(sales_data_sample3[[#This Row],[STATUS]] &lt;&gt;"Cancelled","7,31%","0")</f>
        <v>7,31%</v>
      </c>
      <c r="H72" s="4">
        <v>37669</v>
      </c>
      <c r="I72" t="s">
        <v>28</v>
      </c>
      <c r="J72">
        <f>ROUNDUP(MONTH(sales_data_sample3[[#This Row],[ORDER DATE]])/3,0)</f>
        <v>1</v>
      </c>
      <c r="K72" t="str">
        <f>TEXT(sales_data_sample3[[#This Row],[ORDER DATE]],"[$-409]mmmm")</f>
        <v>February</v>
      </c>
      <c r="L72">
        <f>YEAR(sales_data_sample3[[#This Row],[ORDER DATE]])</f>
        <v>2003</v>
      </c>
      <c r="M72" t="s">
        <v>1502</v>
      </c>
      <c r="N72">
        <v>74</v>
      </c>
      <c r="O72" t="s">
        <v>4675</v>
      </c>
      <c r="P72" t="s">
        <v>1369</v>
      </c>
      <c r="Q72" t="s">
        <v>1370</v>
      </c>
      <c r="R72" t="s">
        <v>1371</v>
      </c>
      <c r="S72" t="s">
        <v>4804</v>
      </c>
      <c r="T72" t="s">
        <v>1372</v>
      </c>
      <c r="U72" t="s">
        <v>4804</v>
      </c>
      <c r="V72" t="s">
        <v>1373</v>
      </c>
      <c r="W72" t="s">
        <v>396</v>
      </c>
      <c r="X72" t="s">
        <v>52</v>
      </c>
      <c r="Y72" t="s">
        <v>1374</v>
      </c>
      <c r="Z72" t="s">
        <v>1375</v>
      </c>
      <c r="AA72" t="s">
        <v>42</v>
      </c>
    </row>
    <row r="73" spans="1:27" x14ac:dyDescent="0.25">
      <c r="A73" s="1">
        <v>10106</v>
      </c>
      <c r="B73" s="1">
        <v>48</v>
      </c>
      <c r="C73" s="8">
        <v>52.64</v>
      </c>
      <c r="D73" s="1">
        <v>15</v>
      </c>
      <c r="E73" s="7">
        <v>2526.7199999999998</v>
      </c>
      <c r="F73" s="7">
        <f>sales_data_sample3[[#This Row],[SALES]]*sales_data_sample3[[#This Row],[PROFIT MARGIN]]</f>
        <v>184.70323199999999</v>
      </c>
      <c r="G73" s="14" t="str">
        <f>IF(sales_data_sample3[[#This Row],[STATUS]] &lt;&gt;"Cancelled","7,31%","0")</f>
        <v>7,31%</v>
      </c>
      <c r="H73" s="4">
        <v>37669</v>
      </c>
      <c r="I73" t="s">
        <v>28</v>
      </c>
      <c r="J73">
        <f>ROUNDUP(MONTH(sales_data_sample3[[#This Row],[ORDER DATE]])/3,0)</f>
        <v>1</v>
      </c>
      <c r="K73" t="str">
        <f>TEXT(sales_data_sample3[[#This Row],[ORDER DATE]],"[$-409]mmmm")</f>
        <v>February</v>
      </c>
      <c r="L73">
        <f>YEAR(sales_data_sample3[[#This Row],[ORDER DATE]])</f>
        <v>2003</v>
      </c>
      <c r="M73" t="s">
        <v>1502</v>
      </c>
      <c r="N73">
        <v>49</v>
      </c>
      <c r="O73" t="s">
        <v>4719</v>
      </c>
      <c r="P73" t="s">
        <v>1369</v>
      </c>
      <c r="Q73" t="s">
        <v>1370</v>
      </c>
      <c r="R73" t="s">
        <v>1371</v>
      </c>
      <c r="S73" t="s">
        <v>4804</v>
      </c>
      <c r="T73" t="s">
        <v>1372</v>
      </c>
      <c r="U73" t="s">
        <v>4804</v>
      </c>
      <c r="V73" t="s">
        <v>1373</v>
      </c>
      <c r="W73" t="s">
        <v>396</v>
      </c>
      <c r="X73" t="s">
        <v>52</v>
      </c>
      <c r="Y73" t="s">
        <v>1374</v>
      </c>
      <c r="Z73" t="s">
        <v>1375</v>
      </c>
      <c r="AA73" t="s">
        <v>42</v>
      </c>
    </row>
    <row r="74" spans="1:27" x14ac:dyDescent="0.25">
      <c r="A74" s="1">
        <v>10107</v>
      </c>
      <c r="B74" s="1">
        <v>30</v>
      </c>
      <c r="C74" s="8">
        <v>95.7</v>
      </c>
      <c r="D74" s="1">
        <v>2</v>
      </c>
      <c r="E74" s="7">
        <f>sales_data_sample3[[#This Row],[PRICE EACH]]*sales_data_sample3[[#This Row],[QUANTITY ORDERED]]</f>
        <v>2871</v>
      </c>
      <c r="F74" s="7">
        <f>sales_data_sample3[[#This Row],[SALES]]*sales_data_sample3[[#This Row],[PROFIT MARGIN]]</f>
        <v>364.61700000000002</v>
      </c>
      <c r="G74" s="14" t="str">
        <f>IF(sales_data_sample3[[#This Row],[STATUS]] &lt;&gt;"Cancelled","12,70%","0")</f>
        <v>12,70%</v>
      </c>
      <c r="H74" s="4">
        <v>37676</v>
      </c>
      <c r="I74" t="s">
        <v>28</v>
      </c>
      <c r="J74">
        <f>ROUNDUP(MONTH(sales_data_sample3[[#This Row],[ORDER DATE]])/3,0)</f>
        <v>1</v>
      </c>
      <c r="K74" t="str">
        <f>TEXT(sales_data_sample3[[#This Row],[ORDER DATE]],"[$-409]mmmm")</f>
        <v>February</v>
      </c>
      <c r="L74">
        <f>YEAR(sales_data_sample3[[#This Row],[ORDER DATE]])</f>
        <v>2003</v>
      </c>
      <c r="M74" t="s">
        <v>29</v>
      </c>
      <c r="N74">
        <v>95</v>
      </c>
      <c r="O74" t="s">
        <v>30</v>
      </c>
      <c r="P74" t="s">
        <v>31</v>
      </c>
      <c r="Q74" t="s">
        <v>32</v>
      </c>
      <c r="R74" t="s">
        <v>33</v>
      </c>
      <c r="S74" t="s">
        <v>4804</v>
      </c>
      <c r="T74" t="s">
        <v>35</v>
      </c>
      <c r="U74" t="s">
        <v>36</v>
      </c>
      <c r="V74" t="s">
        <v>37</v>
      </c>
      <c r="W74" t="s">
        <v>38</v>
      </c>
      <c r="X74" t="s">
        <v>39</v>
      </c>
      <c r="Y74" t="s">
        <v>40</v>
      </c>
      <c r="Z74" t="s">
        <v>41</v>
      </c>
      <c r="AA74" t="s">
        <v>42</v>
      </c>
    </row>
    <row r="75" spans="1:27" x14ac:dyDescent="0.25">
      <c r="A75" s="1">
        <v>10107</v>
      </c>
      <c r="B75" s="1">
        <v>39</v>
      </c>
      <c r="C75" s="8">
        <v>99.91</v>
      </c>
      <c r="D75" s="1">
        <v>5</v>
      </c>
      <c r="E75" s="7">
        <v>3896.49</v>
      </c>
      <c r="F75" s="7">
        <f>sales_data_sample3[[#This Row],[SALES]]*sales_data_sample3[[#This Row],[PROFIT MARGIN]]</f>
        <v>494.85422999999997</v>
      </c>
      <c r="G75" s="14" t="str">
        <f>IF(sales_data_sample3[[#This Row],[STATUS]] &lt;&gt;"Cancelled","12,70%","0")</f>
        <v>12,70%</v>
      </c>
      <c r="H75" s="4">
        <v>37676</v>
      </c>
      <c r="I75" t="s">
        <v>28</v>
      </c>
      <c r="J75">
        <f>ROUNDUP(MONTH(sales_data_sample3[[#This Row],[ORDER DATE]])/3,0)</f>
        <v>1</v>
      </c>
      <c r="K75" t="str">
        <f>TEXT(sales_data_sample3[[#This Row],[ORDER DATE]],"[$-409]mmmm")</f>
        <v>February</v>
      </c>
      <c r="L75">
        <f>YEAR(sales_data_sample3[[#This Row],[ORDER DATE]])</f>
        <v>2003</v>
      </c>
      <c r="M75" t="s">
        <v>29</v>
      </c>
      <c r="N75">
        <v>118</v>
      </c>
      <c r="O75" t="s">
        <v>471</v>
      </c>
      <c r="P75" t="s">
        <v>31</v>
      </c>
      <c r="Q75" t="s">
        <v>32</v>
      </c>
      <c r="R75" t="s">
        <v>33</v>
      </c>
      <c r="S75" t="s">
        <v>4804</v>
      </c>
      <c r="T75" t="s">
        <v>35</v>
      </c>
      <c r="U75" t="s">
        <v>36</v>
      </c>
      <c r="V75" t="s">
        <v>37</v>
      </c>
      <c r="W75" t="s">
        <v>38</v>
      </c>
      <c r="X75" t="s">
        <v>39</v>
      </c>
      <c r="Y75" t="s">
        <v>40</v>
      </c>
      <c r="Z75" t="s">
        <v>41</v>
      </c>
      <c r="AA75" t="s">
        <v>65</v>
      </c>
    </row>
    <row r="76" spans="1:27" x14ac:dyDescent="0.25">
      <c r="A76" s="1">
        <v>10107</v>
      </c>
      <c r="B76" s="1">
        <v>27</v>
      </c>
      <c r="C76" s="8">
        <v>100</v>
      </c>
      <c r="D76" s="1">
        <v>4</v>
      </c>
      <c r="E76" s="7">
        <v>6065.55</v>
      </c>
      <c r="F76" s="7">
        <f>sales_data_sample3[[#This Row],[SALES]]*sales_data_sample3[[#This Row],[PROFIT MARGIN]]</f>
        <v>770.32485000000008</v>
      </c>
      <c r="G76" s="14" t="str">
        <f>IF(sales_data_sample3[[#This Row],[STATUS]] &lt;&gt;"Cancelled","12,70%","0")</f>
        <v>12,70%</v>
      </c>
      <c r="H76" s="4">
        <v>37676</v>
      </c>
      <c r="I76" t="s">
        <v>28</v>
      </c>
      <c r="J76">
        <f>ROUNDUP(MONTH(sales_data_sample3[[#This Row],[ORDER DATE]])/3,0)</f>
        <v>1</v>
      </c>
      <c r="K76" t="str">
        <f>TEXT(sales_data_sample3[[#This Row],[ORDER DATE]],"[$-409]mmmm")</f>
        <v>February</v>
      </c>
      <c r="L76">
        <f>YEAR(sales_data_sample3[[#This Row],[ORDER DATE]])</f>
        <v>2003</v>
      </c>
      <c r="M76" t="s">
        <v>29</v>
      </c>
      <c r="N76">
        <v>193</v>
      </c>
      <c r="O76" t="s">
        <v>530</v>
      </c>
      <c r="P76" t="s">
        <v>31</v>
      </c>
      <c r="Q76" t="s">
        <v>32</v>
      </c>
      <c r="R76" t="s">
        <v>33</v>
      </c>
      <c r="S76" t="s">
        <v>4804</v>
      </c>
      <c r="T76" t="s">
        <v>35</v>
      </c>
      <c r="U76" t="s">
        <v>36</v>
      </c>
      <c r="V76" t="s">
        <v>37</v>
      </c>
      <c r="W76" t="s">
        <v>38</v>
      </c>
      <c r="X76" t="s">
        <v>39</v>
      </c>
      <c r="Y76" t="s">
        <v>40</v>
      </c>
      <c r="Z76" t="s">
        <v>41</v>
      </c>
      <c r="AA76" t="s">
        <v>65</v>
      </c>
    </row>
    <row r="77" spans="1:27" x14ac:dyDescent="0.25">
      <c r="A77" s="1">
        <v>10107</v>
      </c>
      <c r="B77" s="1">
        <v>21</v>
      </c>
      <c r="C77" s="8">
        <v>100</v>
      </c>
      <c r="D77" s="1">
        <v>1</v>
      </c>
      <c r="E77" s="7">
        <v>3036.6</v>
      </c>
      <c r="F77" s="7">
        <f>sales_data_sample3[[#This Row],[SALES]]*sales_data_sample3[[#This Row],[PROFIT MARGIN]]</f>
        <v>385.64819999999997</v>
      </c>
      <c r="G77" s="14">
        <v>0.127</v>
      </c>
      <c r="H77" s="4">
        <v>37676</v>
      </c>
      <c r="I77" t="s">
        <v>28</v>
      </c>
      <c r="J77">
        <f>ROUNDUP(MONTH(sales_data_sample3[[#This Row],[ORDER DATE]])/3,0)</f>
        <v>1</v>
      </c>
      <c r="K77" t="str">
        <f>TEXT(sales_data_sample3[[#This Row],[ORDER DATE]],"[$-409]mmmm")</f>
        <v>February</v>
      </c>
      <c r="L77">
        <f>YEAR(sales_data_sample3[[#This Row],[ORDER DATE]])</f>
        <v>2003</v>
      </c>
      <c r="M77" t="s">
        <v>29</v>
      </c>
      <c r="N77">
        <v>150</v>
      </c>
      <c r="O77" t="s">
        <v>991</v>
      </c>
      <c r="P77" t="s">
        <v>31</v>
      </c>
      <c r="Q77" t="s">
        <v>32</v>
      </c>
      <c r="R77" t="s">
        <v>33</v>
      </c>
      <c r="S77" t="s">
        <v>4804</v>
      </c>
      <c r="T77" t="s">
        <v>35</v>
      </c>
      <c r="U77" t="s">
        <v>36</v>
      </c>
      <c r="V77" t="s">
        <v>37</v>
      </c>
      <c r="W77" t="s">
        <v>38</v>
      </c>
      <c r="X77" t="s">
        <v>39</v>
      </c>
      <c r="Y77" t="s">
        <v>40</v>
      </c>
      <c r="Z77" t="s">
        <v>41</v>
      </c>
      <c r="AA77" t="s">
        <v>65</v>
      </c>
    </row>
    <row r="78" spans="1:27" x14ac:dyDescent="0.25">
      <c r="A78" s="1">
        <v>10107</v>
      </c>
      <c r="B78" s="1">
        <v>29</v>
      </c>
      <c r="C78" s="8">
        <v>70.87</v>
      </c>
      <c r="D78" s="1">
        <v>6</v>
      </c>
      <c r="E78" s="7">
        <v>2055.23</v>
      </c>
      <c r="F78" s="7">
        <f>sales_data_sample3[[#This Row],[SALES]]*sales_data_sample3[[#This Row],[PROFIT MARGIN]]</f>
        <v>261.01420999999999</v>
      </c>
      <c r="G78" s="14">
        <v>0.127</v>
      </c>
      <c r="H78" s="4">
        <v>37676</v>
      </c>
      <c r="I78" t="s">
        <v>28</v>
      </c>
      <c r="J78">
        <f>ROUNDUP(MONTH(sales_data_sample3[[#This Row],[ORDER DATE]])/3,0)</f>
        <v>1</v>
      </c>
      <c r="K78" t="str">
        <f>TEXT(sales_data_sample3[[#This Row],[ORDER DATE]],"[$-409]mmmm")</f>
        <v>February</v>
      </c>
      <c r="L78">
        <f>YEAR(sales_data_sample3[[#This Row],[ORDER DATE]])</f>
        <v>2003</v>
      </c>
      <c r="M78" t="s">
        <v>29</v>
      </c>
      <c r="N78">
        <v>60</v>
      </c>
      <c r="O78" t="s">
        <v>1884</v>
      </c>
      <c r="P78" t="s">
        <v>31</v>
      </c>
      <c r="Q78" t="s">
        <v>32</v>
      </c>
      <c r="R78" t="s">
        <v>33</v>
      </c>
      <c r="S78" t="s">
        <v>4804</v>
      </c>
      <c r="T78" t="s">
        <v>35</v>
      </c>
      <c r="U78" t="s">
        <v>36</v>
      </c>
      <c r="V78" t="s">
        <v>37</v>
      </c>
      <c r="W78" t="s">
        <v>38</v>
      </c>
      <c r="X78" t="s">
        <v>39</v>
      </c>
      <c r="Y78" t="s">
        <v>40</v>
      </c>
      <c r="Z78" t="s">
        <v>41</v>
      </c>
      <c r="AA78" t="s">
        <v>42</v>
      </c>
    </row>
    <row r="79" spans="1:27" x14ac:dyDescent="0.25">
      <c r="A79" s="1">
        <v>10107</v>
      </c>
      <c r="B79" s="1">
        <v>25</v>
      </c>
      <c r="C79" s="8">
        <v>100</v>
      </c>
      <c r="D79" s="1">
        <v>3</v>
      </c>
      <c r="E79" s="7">
        <v>2845.75</v>
      </c>
      <c r="F79" s="7">
        <f>sales_data_sample3[[#This Row],[SALES]]*sales_data_sample3[[#This Row],[PROFIT MARGIN]]</f>
        <v>361.41025000000002</v>
      </c>
      <c r="G79" s="14">
        <v>0.127</v>
      </c>
      <c r="H79" s="4">
        <v>37676</v>
      </c>
      <c r="I79" t="s">
        <v>28</v>
      </c>
      <c r="J79">
        <f>ROUNDUP(MONTH(sales_data_sample3[[#This Row],[ORDER DATE]])/3,0)</f>
        <v>1</v>
      </c>
      <c r="K79" t="str">
        <f>TEXT(sales_data_sample3[[#This Row],[ORDER DATE]],"[$-409]mmmm")</f>
        <v>February</v>
      </c>
      <c r="L79">
        <f>YEAR(sales_data_sample3[[#This Row],[ORDER DATE]])</f>
        <v>2003</v>
      </c>
      <c r="M79" t="s">
        <v>29</v>
      </c>
      <c r="N79">
        <v>112</v>
      </c>
      <c r="O79" t="s">
        <v>2822</v>
      </c>
      <c r="P79" t="s">
        <v>31</v>
      </c>
      <c r="Q79" t="s">
        <v>32</v>
      </c>
      <c r="R79" t="s">
        <v>33</v>
      </c>
      <c r="S79" t="s">
        <v>4804</v>
      </c>
      <c r="T79" t="s">
        <v>35</v>
      </c>
      <c r="U79" t="s">
        <v>36</v>
      </c>
      <c r="V79" t="s">
        <v>37</v>
      </c>
      <c r="W79" t="s">
        <v>38</v>
      </c>
      <c r="X79" t="s">
        <v>39</v>
      </c>
      <c r="Y79" t="s">
        <v>40</v>
      </c>
      <c r="Z79" t="s">
        <v>41</v>
      </c>
      <c r="AA79" t="s">
        <v>42</v>
      </c>
    </row>
    <row r="80" spans="1:27" x14ac:dyDescent="0.25">
      <c r="A80" s="1">
        <v>10107</v>
      </c>
      <c r="B80" s="1">
        <v>38</v>
      </c>
      <c r="C80" s="8">
        <v>83.03</v>
      </c>
      <c r="D80" s="1">
        <v>7</v>
      </c>
      <c r="E80" s="7">
        <v>3155.14</v>
      </c>
      <c r="F80" s="7">
        <f>sales_data_sample3[[#This Row],[SALES]]*sales_data_sample3[[#This Row],[PROFIT MARGIN]]</f>
        <v>400.70277999999996</v>
      </c>
      <c r="G80" s="14">
        <v>0.127</v>
      </c>
      <c r="H80" s="4">
        <v>37676</v>
      </c>
      <c r="I80" t="s">
        <v>28</v>
      </c>
      <c r="J80">
        <f>ROUNDUP(MONTH(sales_data_sample3[[#This Row],[ORDER DATE]])/3,0)</f>
        <v>1</v>
      </c>
      <c r="K80" t="str">
        <f>TEXT(sales_data_sample3[[#This Row],[ORDER DATE]],"[$-409]mmmm")</f>
        <v>February</v>
      </c>
      <c r="L80">
        <f>YEAR(sales_data_sample3[[#This Row],[ORDER DATE]])</f>
        <v>2003</v>
      </c>
      <c r="M80" t="s">
        <v>29</v>
      </c>
      <c r="N80">
        <v>76</v>
      </c>
      <c r="O80" t="s">
        <v>2965</v>
      </c>
      <c r="P80" t="s">
        <v>31</v>
      </c>
      <c r="Q80" t="s">
        <v>32</v>
      </c>
      <c r="R80" t="s">
        <v>33</v>
      </c>
      <c r="S80" t="s">
        <v>4804</v>
      </c>
      <c r="T80" t="s">
        <v>35</v>
      </c>
      <c r="U80" t="s">
        <v>36</v>
      </c>
      <c r="V80" t="s">
        <v>37</v>
      </c>
      <c r="W80" t="s">
        <v>38</v>
      </c>
      <c r="X80" t="s">
        <v>39</v>
      </c>
      <c r="Y80" t="s">
        <v>40</v>
      </c>
      <c r="Z80" t="s">
        <v>41</v>
      </c>
      <c r="AA80" t="s">
        <v>65</v>
      </c>
    </row>
    <row r="81" spans="1:27" x14ac:dyDescent="0.25">
      <c r="A81" s="1">
        <v>10107</v>
      </c>
      <c r="B81" s="1">
        <v>20</v>
      </c>
      <c r="C81" s="8">
        <v>92.9</v>
      </c>
      <c r="D81" s="1">
        <v>8</v>
      </c>
      <c r="E81" s="7">
        <v>1858</v>
      </c>
      <c r="F81" s="7">
        <f>sales_data_sample3[[#This Row],[SALES]]*sales_data_sample3[[#This Row],[PROFIT MARGIN]]</f>
        <v>235.96600000000001</v>
      </c>
      <c r="G81" s="14">
        <v>0.127</v>
      </c>
      <c r="H81" s="4">
        <v>37676</v>
      </c>
      <c r="I81" t="s">
        <v>28</v>
      </c>
      <c r="J81">
        <f>ROUNDUP(MONTH(sales_data_sample3[[#This Row],[ORDER DATE]])/3,0)</f>
        <v>1</v>
      </c>
      <c r="K81" t="str">
        <f>TEXT(sales_data_sample3[[#This Row],[ORDER DATE]],"[$-409]mmmm")</f>
        <v>February</v>
      </c>
      <c r="L81">
        <f>YEAR(sales_data_sample3[[#This Row],[ORDER DATE]])</f>
        <v>2003</v>
      </c>
      <c r="M81" t="s">
        <v>29</v>
      </c>
      <c r="N81">
        <v>99</v>
      </c>
      <c r="O81" t="s">
        <v>3872</v>
      </c>
      <c r="P81" t="s">
        <v>31</v>
      </c>
      <c r="Q81" t="s">
        <v>32</v>
      </c>
      <c r="R81" t="s">
        <v>33</v>
      </c>
      <c r="S81" t="s">
        <v>4804</v>
      </c>
      <c r="T81" t="s">
        <v>35</v>
      </c>
      <c r="U81" t="s">
        <v>36</v>
      </c>
      <c r="V81" t="s">
        <v>37</v>
      </c>
      <c r="W81" t="s">
        <v>38</v>
      </c>
      <c r="X81" t="s">
        <v>39</v>
      </c>
      <c r="Y81" t="s">
        <v>40</v>
      </c>
      <c r="Z81" t="s">
        <v>41</v>
      </c>
      <c r="AA81" t="s">
        <v>42</v>
      </c>
    </row>
    <row r="82" spans="1:27" x14ac:dyDescent="0.25">
      <c r="A82" s="1">
        <v>10108</v>
      </c>
      <c r="B82" s="1">
        <v>33</v>
      </c>
      <c r="C82" s="8">
        <v>100</v>
      </c>
      <c r="D82" s="1">
        <v>6</v>
      </c>
      <c r="E82" s="7">
        <v>5265.15</v>
      </c>
      <c r="F82" s="7">
        <f>sales_data_sample3[[#This Row],[SALES]]*sales_data_sample3[[#This Row],[PROFIT MARGIN]]</f>
        <v>1310.4958349999999</v>
      </c>
      <c r="G82" s="14" t="str">
        <f>IF(sales_data_sample3[[#This Row],[STATUS]] &lt;&gt;"Cancelled","24,89%","0")</f>
        <v>24,89%</v>
      </c>
      <c r="H82" s="4">
        <v>37683</v>
      </c>
      <c r="I82" t="s">
        <v>28</v>
      </c>
      <c r="J82">
        <f>ROUNDUP(MONTH(sales_data_sample3[[#This Row],[ORDER DATE]])/3,0)</f>
        <v>1</v>
      </c>
      <c r="K82" t="str">
        <f>TEXT(sales_data_sample3[[#This Row],[ORDER DATE]],"[$-409]mmmm")</f>
        <v>March</v>
      </c>
      <c r="L82">
        <f>YEAR(sales_data_sample3[[#This Row],[ORDER DATE]])</f>
        <v>2003</v>
      </c>
      <c r="M82" t="s">
        <v>278</v>
      </c>
      <c r="N82">
        <v>194</v>
      </c>
      <c r="O82" t="s">
        <v>776</v>
      </c>
      <c r="P82" t="s">
        <v>777</v>
      </c>
      <c r="Q82" t="s">
        <v>778</v>
      </c>
      <c r="R82" t="s">
        <v>779</v>
      </c>
      <c r="S82" t="s">
        <v>4804</v>
      </c>
      <c r="T82" t="s">
        <v>780</v>
      </c>
      <c r="U82" t="s">
        <v>4804</v>
      </c>
      <c r="V82" t="s">
        <v>781</v>
      </c>
      <c r="W82" t="s">
        <v>782</v>
      </c>
      <c r="X82" t="s">
        <v>307</v>
      </c>
      <c r="Y82" t="s">
        <v>783</v>
      </c>
      <c r="Z82" t="s">
        <v>784</v>
      </c>
      <c r="AA82" t="s">
        <v>65</v>
      </c>
    </row>
    <row r="83" spans="1:27" x14ac:dyDescent="0.25">
      <c r="A83" s="1">
        <v>10108</v>
      </c>
      <c r="B83" s="1">
        <v>45</v>
      </c>
      <c r="C83" s="8">
        <v>100</v>
      </c>
      <c r="D83" s="1">
        <v>4</v>
      </c>
      <c r="E83" s="7">
        <v>6130.35</v>
      </c>
      <c r="F83" s="7">
        <f>sales_data_sample3[[#This Row],[SALES]]*sales_data_sample3[[#This Row],[PROFIT MARGIN]]</f>
        <v>1525.8441150000001</v>
      </c>
      <c r="G83" s="14" t="str">
        <f>IF(sales_data_sample3[[#This Row],[STATUS]] &lt;&gt;"Cancelled","24,89%","0")</f>
        <v>24,89%</v>
      </c>
      <c r="H83" s="4">
        <v>37683</v>
      </c>
      <c r="I83" t="s">
        <v>28</v>
      </c>
      <c r="J83">
        <f>ROUNDUP(MONTH(sales_data_sample3[[#This Row],[ORDER DATE]])/3,0)</f>
        <v>1</v>
      </c>
      <c r="K83" t="str">
        <f>TEXT(sales_data_sample3[[#This Row],[ORDER DATE]],"[$-409]mmmm")</f>
        <v>March</v>
      </c>
      <c r="L83">
        <f>YEAR(sales_data_sample3[[#This Row],[ORDER DATE]])</f>
        <v>2003</v>
      </c>
      <c r="M83" t="s">
        <v>278</v>
      </c>
      <c r="N83">
        <v>117</v>
      </c>
      <c r="O83" t="s">
        <v>1057</v>
      </c>
      <c r="P83" t="s">
        <v>777</v>
      </c>
      <c r="Q83" t="s">
        <v>778</v>
      </c>
      <c r="R83" t="s">
        <v>779</v>
      </c>
      <c r="S83" t="s">
        <v>4804</v>
      </c>
      <c r="T83" t="s">
        <v>780</v>
      </c>
      <c r="U83" t="s">
        <v>4804</v>
      </c>
      <c r="V83" t="s">
        <v>781</v>
      </c>
      <c r="W83" t="s">
        <v>782</v>
      </c>
      <c r="X83" t="s">
        <v>307</v>
      </c>
      <c r="Y83" t="s">
        <v>783</v>
      </c>
      <c r="Z83" t="s">
        <v>784</v>
      </c>
      <c r="AA83" t="s">
        <v>65</v>
      </c>
    </row>
    <row r="84" spans="1:27" x14ac:dyDescent="0.25">
      <c r="A84" s="1">
        <v>10108</v>
      </c>
      <c r="B84" s="1">
        <v>39</v>
      </c>
      <c r="C84" s="8">
        <v>89.38</v>
      </c>
      <c r="D84" s="1">
        <v>7</v>
      </c>
      <c r="E84" s="7">
        <v>3485.82</v>
      </c>
      <c r="F84" s="7">
        <f>sales_data_sample3[[#This Row],[SALES]]*sales_data_sample3[[#This Row],[PROFIT MARGIN]]</f>
        <v>867.62059800000009</v>
      </c>
      <c r="G84" s="14" t="str">
        <f>IF(sales_data_sample3[[#This Row],[STATUS]] &lt;&gt;"Cancelled","24,89%","0")</f>
        <v>24,89%</v>
      </c>
      <c r="H84" s="4">
        <v>37683</v>
      </c>
      <c r="I84" t="s">
        <v>28</v>
      </c>
      <c r="J84">
        <f>ROUNDUP(MONTH(sales_data_sample3[[#This Row],[ORDER DATE]])/3,0)</f>
        <v>1</v>
      </c>
      <c r="K84" t="str">
        <f>TEXT(sales_data_sample3[[#This Row],[ORDER DATE]],"[$-409]mmmm")</f>
        <v>March</v>
      </c>
      <c r="L84">
        <f>YEAR(sales_data_sample3[[#This Row],[ORDER DATE]])</f>
        <v>2003</v>
      </c>
      <c r="M84" t="s">
        <v>278</v>
      </c>
      <c r="N84">
        <v>79</v>
      </c>
      <c r="O84" t="s">
        <v>1128</v>
      </c>
      <c r="P84" t="s">
        <v>777</v>
      </c>
      <c r="Q84" t="s">
        <v>778</v>
      </c>
      <c r="R84" t="s">
        <v>779</v>
      </c>
      <c r="S84" t="s">
        <v>4804</v>
      </c>
      <c r="T84" t="s">
        <v>780</v>
      </c>
      <c r="U84" t="s">
        <v>4804</v>
      </c>
      <c r="V84" t="s">
        <v>781</v>
      </c>
      <c r="W84" t="s">
        <v>782</v>
      </c>
      <c r="X84" t="s">
        <v>307</v>
      </c>
      <c r="Y84" t="s">
        <v>783</v>
      </c>
      <c r="Z84" t="s">
        <v>784</v>
      </c>
      <c r="AA84" t="s">
        <v>65</v>
      </c>
    </row>
    <row r="85" spans="1:27" x14ac:dyDescent="0.25">
      <c r="A85" s="1">
        <v>10108</v>
      </c>
      <c r="B85" s="1">
        <v>36</v>
      </c>
      <c r="C85" s="8">
        <v>100</v>
      </c>
      <c r="D85" s="1">
        <v>3</v>
      </c>
      <c r="E85" s="7">
        <v>3731.04</v>
      </c>
      <c r="F85" s="7">
        <f>sales_data_sample3[[#This Row],[SALES]]*sales_data_sample3[[#This Row],[PROFIT MARGIN]]</f>
        <v>928.65585600000009</v>
      </c>
      <c r="G85" s="14" t="str">
        <f>IF(sales_data_sample3[[#This Row],[STATUS]] &lt;&gt;"Cancelled","24,89%","0")</f>
        <v>24,89%</v>
      </c>
      <c r="H85" s="4">
        <v>37683</v>
      </c>
      <c r="I85" t="s">
        <v>28</v>
      </c>
      <c r="J85">
        <f>ROUNDUP(MONTH(sales_data_sample3[[#This Row],[ORDER DATE]])/3,0)</f>
        <v>1</v>
      </c>
      <c r="K85" t="str">
        <f>TEXT(sales_data_sample3[[#This Row],[ORDER DATE]],"[$-409]mmmm")</f>
        <v>March</v>
      </c>
      <c r="L85">
        <f>YEAR(sales_data_sample3[[#This Row],[ORDER DATE]])</f>
        <v>2003</v>
      </c>
      <c r="M85" t="s">
        <v>278</v>
      </c>
      <c r="N85">
        <v>115</v>
      </c>
      <c r="O85" t="s">
        <v>1223</v>
      </c>
      <c r="P85" t="s">
        <v>777</v>
      </c>
      <c r="Q85" t="s">
        <v>778</v>
      </c>
      <c r="R85" t="s">
        <v>779</v>
      </c>
      <c r="S85" t="s">
        <v>4804</v>
      </c>
      <c r="T85" t="s">
        <v>780</v>
      </c>
      <c r="U85" t="s">
        <v>4804</v>
      </c>
      <c r="V85" t="s">
        <v>781</v>
      </c>
      <c r="W85" t="s">
        <v>782</v>
      </c>
      <c r="X85" t="s">
        <v>307</v>
      </c>
      <c r="Y85" t="s">
        <v>783</v>
      </c>
      <c r="Z85" t="s">
        <v>784</v>
      </c>
      <c r="AA85" t="s">
        <v>65</v>
      </c>
    </row>
    <row r="86" spans="1:27" x14ac:dyDescent="0.25">
      <c r="A86" s="1">
        <v>10108</v>
      </c>
      <c r="B86" s="1">
        <v>38</v>
      </c>
      <c r="C86" s="8">
        <v>82.39</v>
      </c>
      <c r="D86" s="1">
        <v>2</v>
      </c>
      <c r="E86" s="7">
        <v>3130.82</v>
      </c>
      <c r="F86" s="7">
        <f>sales_data_sample3[[#This Row],[SALES]]*sales_data_sample3[[#This Row],[PROFIT MARGIN]]</f>
        <v>779.26109800000006</v>
      </c>
      <c r="G86" s="14" t="str">
        <f>IF(sales_data_sample3[[#This Row],[STATUS]] &lt;&gt;"Cancelled","24,89%","0")</f>
        <v>24,89%</v>
      </c>
      <c r="H86" s="4">
        <v>37683</v>
      </c>
      <c r="I86" t="s">
        <v>28</v>
      </c>
      <c r="J86">
        <f>ROUNDUP(MONTH(sales_data_sample3[[#This Row],[ORDER DATE]])/3,0)</f>
        <v>1</v>
      </c>
      <c r="K86" t="str">
        <f>TEXT(sales_data_sample3[[#This Row],[ORDER DATE]],"[$-409]mmmm")</f>
        <v>March</v>
      </c>
      <c r="L86">
        <f>YEAR(sales_data_sample3[[#This Row],[ORDER DATE]])</f>
        <v>2003</v>
      </c>
      <c r="M86" t="s">
        <v>278</v>
      </c>
      <c r="N86">
        <v>77</v>
      </c>
      <c r="O86" t="s">
        <v>1592</v>
      </c>
      <c r="P86" t="s">
        <v>777</v>
      </c>
      <c r="Q86" t="s">
        <v>778</v>
      </c>
      <c r="R86" t="s">
        <v>779</v>
      </c>
      <c r="S86" t="s">
        <v>4804</v>
      </c>
      <c r="T86" t="s">
        <v>780</v>
      </c>
      <c r="U86" t="s">
        <v>4804</v>
      </c>
      <c r="V86" t="s">
        <v>781</v>
      </c>
      <c r="W86" t="s">
        <v>782</v>
      </c>
      <c r="X86" t="s">
        <v>307</v>
      </c>
      <c r="Y86" t="s">
        <v>783</v>
      </c>
      <c r="Z86" t="s">
        <v>784</v>
      </c>
      <c r="AA86" t="s">
        <v>65</v>
      </c>
    </row>
    <row r="87" spans="1:27" x14ac:dyDescent="0.25">
      <c r="A87" s="1">
        <v>10108</v>
      </c>
      <c r="B87" s="1">
        <v>26</v>
      </c>
      <c r="C87" s="8">
        <v>68.349999999999994</v>
      </c>
      <c r="D87" s="1">
        <v>9</v>
      </c>
      <c r="E87" s="7">
        <v>1777.1</v>
      </c>
      <c r="F87" s="7">
        <f>sales_data_sample3[[#This Row],[SALES]]*sales_data_sample3[[#This Row],[PROFIT MARGIN]]</f>
        <v>442.32018999999997</v>
      </c>
      <c r="G87" s="14" t="str">
        <f>IF(sales_data_sample3[[#This Row],[STATUS]] &lt;&gt;"Cancelled","24,89%","0")</f>
        <v>24,89%</v>
      </c>
      <c r="H87" s="4">
        <v>37683</v>
      </c>
      <c r="I87" t="s">
        <v>28</v>
      </c>
      <c r="J87">
        <f>ROUNDUP(MONTH(sales_data_sample3[[#This Row],[ORDER DATE]])/3,0)</f>
        <v>1</v>
      </c>
      <c r="K87" t="str">
        <f>TEXT(sales_data_sample3[[#This Row],[ORDER DATE]],"[$-409]mmmm")</f>
        <v>March</v>
      </c>
      <c r="L87">
        <f>YEAR(sales_data_sample3[[#This Row],[ORDER DATE]])</f>
        <v>2003</v>
      </c>
      <c r="M87" t="s">
        <v>278</v>
      </c>
      <c r="N87">
        <v>80</v>
      </c>
      <c r="O87" t="s">
        <v>2283</v>
      </c>
      <c r="P87" t="s">
        <v>777</v>
      </c>
      <c r="Q87" t="s">
        <v>778</v>
      </c>
      <c r="R87" t="s">
        <v>779</v>
      </c>
      <c r="S87" t="s">
        <v>4804</v>
      </c>
      <c r="T87" t="s">
        <v>780</v>
      </c>
      <c r="U87" t="s">
        <v>4804</v>
      </c>
      <c r="V87" t="s">
        <v>781</v>
      </c>
      <c r="W87" t="s">
        <v>782</v>
      </c>
      <c r="X87" t="s">
        <v>307</v>
      </c>
      <c r="Y87" t="s">
        <v>783</v>
      </c>
      <c r="Z87" t="s">
        <v>784</v>
      </c>
      <c r="AA87" t="s">
        <v>42</v>
      </c>
    </row>
    <row r="88" spans="1:27" x14ac:dyDescent="0.25">
      <c r="A88" s="1">
        <v>10108</v>
      </c>
      <c r="B88" s="1">
        <v>29</v>
      </c>
      <c r="C88" s="8">
        <v>100</v>
      </c>
      <c r="D88" s="1">
        <v>8</v>
      </c>
      <c r="E88" s="7">
        <v>4049.56</v>
      </c>
      <c r="F88" s="7">
        <f>sales_data_sample3[[#This Row],[SALES]]*sales_data_sample3[[#This Row],[PROFIT MARGIN]]</f>
        <v>1007.935484</v>
      </c>
      <c r="G88" s="14" t="str">
        <f>IF(sales_data_sample3[[#This Row],[STATUS]] &lt;&gt;"Cancelled","24,89%","0")</f>
        <v>24,89%</v>
      </c>
      <c r="H88" s="4">
        <v>37683</v>
      </c>
      <c r="I88" t="s">
        <v>28</v>
      </c>
      <c r="J88">
        <f>ROUNDUP(MONTH(sales_data_sample3[[#This Row],[ORDER DATE]])/3,0)</f>
        <v>1</v>
      </c>
      <c r="K88" t="str">
        <f>TEXT(sales_data_sample3[[#This Row],[ORDER DATE]],"[$-409]mmmm")</f>
        <v>March</v>
      </c>
      <c r="L88">
        <f>YEAR(sales_data_sample3[[#This Row],[ORDER DATE]])</f>
        <v>2003</v>
      </c>
      <c r="M88" t="s">
        <v>278</v>
      </c>
      <c r="N88">
        <v>146</v>
      </c>
      <c r="O88" t="s">
        <v>2364</v>
      </c>
      <c r="P88" t="s">
        <v>777</v>
      </c>
      <c r="Q88" t="s">
        <v>778</v>
      </c>
      <c r="R88" t="s">
        <v>779</v>
      </c>
      <c r="S88" t="s">
        <v>4804</v>
      </c>
      <c r="T88" t="s">
        <v>780</v>
      </c>
      <c r="U88" t="s">
        <v>4804</v>
      </c>
      <c r="V88" t="s">
        <v>781</v>
      </c>
      <c r="W88" t="s">
        <v>782</v>
      </c>
      <c r="X88" t="s">
        <v>307</v>
      </c>
      <c r="Y88" t="s">
        <v>783</v>
      </c>
      <c r="Z88" t="s">
        <v>784</v>
      </c>
      <c r="AA88" t="s">
        <v>65</v>
      </c>
    </row>
    <row r="89" spans="1:27" x14ac:dyDescent="0.25">
      <c r="A89" s="1">
        <v>10108</v>
      </c>
      <c r="B89" s="1">
        <v>43</v>
      </c>
      <c r="C89" s="8">
        <v>67.77</v>
      </c>
      <c r="D89" s="1">
        <v>12</v>
      </c>
      <c r="E89" s="7">
        <v>2914.11</v>
      </c>
      <c r="F89" s="7">
        <f>sales_data_sample3[[#This Row],[SALES]]*sales_data_sample3[[#This Row],[PROFIT MARGIN]]</f>
        <v>370.09197</v>
      </c>
      <c r="G89" s="14">
        <v>0.127</v>
      </c>
      <c r="H89" s="4">
        <v>37683</v>
      </c>
      <c r="I89" t="s">
        <v>28</v>
      </c>
      <c r="J89">
        <f>ROUNDUP(MONTH(sales_data_sample3[[#This Row],[ORDER DATE]])/3,0)</f>
        <v>1</v>
      </c>
      <c r="K89" t="str">
        <f>TEXT(sales_data_sample3[[#This Row],[ORDER DATE]],"[$-409]mmmm")</f>
        <v>March</v>
      </c>
      <c r="L89">
        <f>YEAR(sales_data_sample3[[#This Row],[ORDER DATE]])</f>
        <v>2003</v>
      </c>
      <c r="M89" t="s">
        <v>29</v>
      </c>
      <c r="N89">
        <v>62</v>
      </c>
      <c r="O89" t="s">
        <v>2422</v>
      </c>
      <c r="P89" t="s">
        <v>777</v>
      </c>
      <c r="Q89" t="s">
        <v>778</v>
      </c>
      <c r="R89" t="s">
        <v>779</v>
      </c>
      <c r="S89" t="s">
        <v>4804</v>
      </c>
      <c r="T89" t="s">
        <v>780</v>
      </c>
      <c r="U89" t="s">
        <v>4804</v>
      </c>
      <c r="V89" t="s">
        <v>781</v>
      </c>
      <c r="W89" t="s">
        <v>782</v>
      </c>
      <c r="X89" t="s">
        <v>307</v>
      </c>
      <c r="Y89" t="s">
        <v>783</v>
      </c>
      <c r="Z89" t="s">
        <v>784</v>
      </c>
      <c r="AA89" t="s">
        <v>42</v>
      </c>
    </row>
    <row r="90" spans="1:27" x14ac:dyDescent="0.25">
      <c r="A90" s="1">
        <v>10108</v>
      </c>
      <c r="B90" s="1">
        <v>44</v>
      </c>
      <c r="C90" s="8">
        <v>100</v>
      </c>
      <c r="D90" s="1">
        <v>11</v>
      </c>
      <c r="E90" s="7">
        <v>5565.12</v>
      </c>
      <c r="F90" s="7">
        <f>sales_data_sample3[[#This Row],[SALES]]*sales_data_sample3[[#This Row],[PROFIT MARGIN]]</f>
        <v>1385.1583680000001</v>
      </c>
      <c r="G90" s="14" t="str">
        <f>IF(sales_data_sample3[[#This Row],[STATUS]] &lt;&gt;"Cancelled","24,89%","0")</f>
        <v>24,89%</v>
      </c>
      <c r="H90" s="4">
        <v>37683</v>
      </c>
      <c r="I90" t="s">
        <v>28</v>
      </c>
      <c r="J90">
        <f>ROUNDUP(MONTH(sales_data_sample3[[#This Row],[ORDER DATE]])/3,0)</f>
        <v>1</v>
      </c>
      <c r="K90" t="str">
        <f>TEXT(sales_data_sample3[[#This Row],[ORDER DATE]],"[$-409]mmmm")</f>
        <v>March</v>
      </c>
      <c r="L90">
        <f>YEAR(sales_data_sample3[[#This Row],[ORDER DATE]])</f>
        <v>2003</v>
      </c>
      <c r="M90" t="s">
        <v>278</v>
      </c>
      <c r="N90">
        <v>148</v>
      </c>
      <c r="O90" t="s">
        <v>2673</v>
      </c>
      <c r="P90" t="s">
        <v>777</v>
      </c>
      <c r="Q90" t="s">
        <v>778</v>
      </c>
      <c r="R90" t="s">
        <v>779</v>
      </c>
      <c r="S90" t="s">
        <v>4804</v>
      </c>
      <c r="T90" t="s">
        <v>780</v>
      </c>
      <c r="U90" t="s">
        <v>4804</v>
      </c>
      <c r="V90" t="s">
        <v>781</v>
      </c>
      <c r="W90" t="s">
        <v>782</v>
      </c>
      <c r="X90" t="s">
        <v>307</v>
      </c>
      <c r="Y90" t="s">
        <v>783</v>
      </c>
      <c r="Z90" t="s">
        <v>784</v>
      </c>
      <c r="AA90" t="s">
        <v>65</v>
      </c>
    </row>
    <row r="91" spans="1:27" x14ac:dyDescent="0.25">
      <c r="A91" s="1">
        <v>10108</v>
      </c>
      <c r="B91" s="1">
        <v>35</v>
      </c>
      <c r="C91" s="8">
        <v>58.87</v>
      </c>
      <c r="D91" s="1">
        <v>15</v>
      </c>
      <c r="E91" s="7">
        <v>2060.4499999999998</v>
      </c>
      <c r="F91" s="7">
        <f>sales_data_sample3[[#This Row],[SALES]]*sales_data_sample3[[#This Row],[PROFIT MARGIN]]</f>
        <v>261.67714999999998</v>
      </c>
      <c r="G91" s="14">
        <v>0.127</v>
      </c>
      <c r="H91" s="4">
        <v>37683</v>
      </c>
      <c r="I91" t="s">
        <v>28</v>
      </c>
      <c r="J91">
        <f>ROUNDUP(MONTH(sales_data_sample3[[#This Row],[ORDER DATE]])/3,0)</f>
        <v>1</v>
      </c>
      <c r="K91" t="str">
        <f>TEXT(sales_data_sample3[[#This Row],[ORDER DATE]],"[$-409]mmmm")</f>
        <v>March</v>
      </c>
      <c r="L91">
        <f>YEAR(sales_data_sample3[[#This Row],[ORDER DATE]])</f>
        <v>2003</v>
      </c>
      <c r="M91" t="s">
        <v>29</v>
      </c>
      <c r="N91">
        <v>69</v>
      </c>
      <c r="O91" t="s">
        <v>3105</v>
      </c>
      <c r="P91" t="s">
        <v>777</v>
      </c>
      <c r="Q91" t="s">
        <v>778</v>
      </c>
      <c r="R91" t="s">
        <v>779</v>
      </c>
      <c r="S91" t="s">
        <v>4804</v>
      </c>
      <c r="T91" t="s">
        <v>780</v>
      </c>
      <c r="U91" t="s">
        <v>4804</v>
      </c>
      <c r="V91" t="s">
        <v>781</v>
      </c>
      <c r="W91" t="s">
        <v>782</v>
      </c>
      <c r="X91" t="s">
        <v>307</v>
      </c>
      <c r="Y91" t="s">
        <v>783</v>
      </c>
      <c r="Z91" t="s">
        <v>784</v>
      </c>
      <c r="AA91" t="s">
        <v>42</v>
      </c>
    </row>
    <row r="92" spans="1:27" x14ac:dyDescent="0.25">
      <c r="A92" s="1">
        <v>10108</v>
      </c>
      <c r="B92" s="1">
        <v>30</v>
      </c>
      <c r="C92" s="8">
        <v>63.07</v>
      </c>
      <c r="D92" s="1">
        <v>5</v>
      </c>
      <c r="E92" s="7">
        <v>1892.1</v>
      </c>
      <c r="F92" s="7">
        <f>sales_data_sample3[[#This Row],[SALES]]*sales_data_sample3[[#This Row],[PROFIT MARGIN]]</f>
        <v>470.94369</v>
      </c>
      <c r="G92" s="14" t="str">
        <f>IF(sales_data_sample3[[#This Row],[STATUS]] &lt;&gt;"Cancelled","24,89%","0")</f>
        <v>24,89%</v>
      </c>
      <c r="H92" s="4">
        <v>37683</v>
      </c>
      <c r="I92" t="s">
        <v>28</v>
      </c>
      <c r="J92">
        <f>ROUNDUP(MONTH(sales_data_sample3[[#This Row],[ORDER DATE]])/3,0)</f>
        <v>1</v>
      </c>
      <c r="K92" t="str">
        <f>TEXT(sales_data_sample3[[#This Row],[ORDER DATE]],"[$-409]mmmm")</f>
        <v>March</v>
      </c>
      <c r="L92">
        <f>YEAR(sales_data_sample3[[#This Row],[ORDER DATE]])</f>
        <v>2003</v>
      </c>
      <c r="M92" t="s">
        <v>278</v>
      </c>
      <c r="N92">
        <v>61</v>
      </c>
      <c r="O92" t="s">
        <v>3427</v>
      </c>
      <c r="P92" t="s">
        <v>777</v>
      </c>
      <c r="Q92" t="s">
        <v>778</v>
      </c>
      <c r="R92" t="s">
        <v>779</v>
      </c>
      <c r="S92" t="s">
        <v>4804</v>
      </c>
      <c r="T92" t="s">
        <v>780</v>
      </c>
      <c r="U92" t="s">
        <v>4804</v>
      </c>
      <c r="V92" t="s">
        <v>781</v>
      </c>
      <c r="W92" t="s">
        <v>782</v>
      </c>
      <c r="X92" t="s">
        <v>307</v>
      </c>
      <c r="Y92" t="s">
        <v>783</v>
      </c>
      <c r="Z92" t="s">
        <v>784</v>
      </c>
      <c r="AA92" t="s">
        <v>42</v>
      </c>
    </row>
    <row r="93" spans="1:27" x14ac:dyDescent="0.25">
      <c r="A93" s="1">
        <v>10108</v>
      </c>
      <c r="B93" s="1">
        <v>40</v>
      </c>
      <c r="C93" s="8">
        <v>100</v>
      </c>
      <c r="D93" s="1">
        <v>1</v>
      </c>
      <c r="E93" s="7">
        <v>5448.8</v>
      </c>
      <c r="F93" s="7">
        <f>sales_data_sample3[[#This Row],[SALES]]*sales_data_sample3[[#This Row],[PROFIT MARGIN]]</f>
        <v>1356.20632</v>
      </c>
      <c r="G93" s="14" t="str">
        <f>IF(sales_data_sample3[[#This Row],[STATUS]] &lt;&gt;"Cancelled","24,89%","0")</f>
        <v>24,89%</v>
      </c>
      <c r="H93" s="4">
        <v>37683</v>
      </c>
      <c r="I93" t="s">
        <v>28</v>
      </c>
      <c r="J93">
        <f>ROUNDUP(MONTH(sales_data_sample3[[#This Row],[ORDER DATE]])/3,0)</f>
        <v>1</v>
      </c>
      <c r="K93" t="str">
        <f>TEXT(sales_data_sample3[[#This Row],[ORDER DATE]],"[$-409]mmmm")</f>
        <v>March</v>
      </c>
      <c r="L93">
        <f>YEAR(sales_data_sample3[[#This Row],[ORDER DATE]])</f>
        <v>2003</v>
      </c>
      <c r="M93" t="s">
        <v>278</v>
      </c>
      <c r="N93">
        <v>140</v>
      </c>
      <c r="O93" t="s">
        <v>3589</v>
      </c>
      <c r="P93" t="s">
        <v>777</v>
      </c>
      <c r="Q93" t="s">
        <v>778</v>
      </c>
      <c r="R93" t="s">
        <v>779</v>
      </c>
      <c r="S93" t="s">
        <v>4804</v>
      </c>
      <c r="T93" t="s">
        <v>780</v>
      </c>
      <c r="U93" t="s">
        <v>4804</v>
      </c>
      <c r="V93" t="s">
        <v>781</v>
      </c>
      <c r="W93" t="s">
        <v>782</v>
      </c>
      <c r="X93" t="s">
        <v>307</v>
      </c>
      <c r="Y93" t="s">
        <v>783</v>
      </c>
      <c r="Z93" t="s">
        <v>784</v>
      </c>
      <c r="AA93" t="s">
        <v>65</v>
      </c>
    </row>
    <row r="94" spans="1:27" x14ac:dyDescent="0.25">
      <c r="A94" s="1">
        <v>10108</v>
      </c>
      <c r="B94" s="1">
        <v>31</v>
      </c>
      <c r="C94" s="8">
        <v>68.709999999999994</v>
      </c>
      <c r="D94" s="1">
        <v>10</v>
      </c>
      <c r="E94" s="7">
        <v>2130.0100000000002</v>
      </c>
      <c r="F94" s="7">
        <f>sales_data_sample3[[#This Row],[SALES]]*sales_data_sample3[[#This Row],[PROFIT MARGIN]]</f>
        <v>530.15948900000012</v>
      </c>
      <c r="G94" s="14" t="str">
        <f>IF(sales_data_sample3[[#This Row],[STATUS]] &lt;&gt;"Cancelled","24,89%","0")</f>
        <v>24,89%</v>
      </c>
      <c r="H94" s="4">
        <v>37683</v>
      </c>
      <c r="I94" t="s">
        <v>28</v>
      </c>
      <c r="J94">
        <f>ROUNDUP(MONTH(sales_data_sample3[[#This Row],[ORDER DATE]])/3,0)</f>
        <v>1</v>
      </c>
      <c r="K94" t="str">
        <f>TEXT(sales_data_sample3[[#This Row],[ORDER DATE]],"[$-409]mmmm")</f>
        <v>March</v>
      </c>
      <c r="L94">
        <f>YEAR(sales_data_sample3[[#This Row],[ORDER DATE]])</f>
        <v>2003</v>
      </c>
      <c r="M94" t="s">
        <v>278</v>
      </c>
      <c r="N94">
        <v>80</v>
      </c>
      <c r="O94" t="s">
        <v>3802</v>
      </c>
      <c r="P94" t="s">
        <v>777</v>
      </c>
      <c r="Q94" t="s">
        <v>778</v>
      </c>
      <c r="R94" t="s">
        <v>779</v>
      </c>
      <c r="S94" t="s">
        <v>4804</v>
      </c>
      <c r="T94" t="s">
        <v>780</v>
      </c>
      <c r="U94" t="s">
        <v>4804</v>
      </c>
      <c r="V94" t="s">
        <v>781</v>
      </c>
      <c r="W94" t="s">
        <v>782</v>
      </c>
      <c r="X94" t="s">
        <v>307</v>
      </c>
      <c r="Y94" t="s">
        <v>783</v>
      </c>
      <c r="Z94" t="s">
        <v>784</v>
      </c>
      <c r="AA94" t="s">
        <v>42</v>
      </c>
    </row>
    <row r="95" spans="1:27" x14ac:dyDescent="0.25">
      <c r="A95" s="1">
        <v>10108</v>
      </c>
      <c r="B95" s="1">
        <v>27</v>
      </c>
      <c r="C95" s="8">
        <v>43.45</v>
      </c>
      <c r="D95" s="1">
        <v>13</v>
      </c>
      <c r="E95" s="7">
        <v>1173.1500000000001</v>
      </c>
      <c r="F95" s="7">
        <f>sales_data_sample3[[#This Row],[SALES]]*sales_data_sample3[[#This Row],[PROFIT MARGIN]]</f>
        <v>148.99005000000002</v>
      </c>
      <c r="G95" s="14">
        <v>0.127</v>
      </c>
      <c r="H95" s="4">
        <v>37683</v>
      </c>
      <c r="I95" t="s">
        <v>28</v>
      </c>
      <c r="J95">
        <f>ROUNDUP(MONTH(sales_data_sample3[[#This Row],[ORDER DATE]])/3,0)</f>
        <v>1</v>
      </c>
      <c r="K95" t="str">
        <f>TEXT(sales_data_sample3[[#This Row],[ORDER DATE]],"[$-409]mmmm")</f>
        <v>March</v>
      </c>
      <c r="L95">
        <f>YEAR(sales_data_sample3[[#This Row],[ORDER DATE]])</f>
        <v>2003</v>
      </c>
      <c r="M95" t="s">
        <v>29</v>
      </c>
      <c r="N95">
        <v>40</v>
      </c>
      <c r="O95" t="s">
        <v>3904</v>
      </c>
      <c r="P95" t="s">
        <v>777</v>
      </c>
      <c r="Q95" t="s">
        <v>778</v>
      </c>
      <c r="R95" t="s">
        <v>779</v>
      </c>
      <c r="S95" t="s">
        <v>4804</v>
      </c>
      <c r="T95" t="s">
        <v>780</v>
      </c>
      <c r="U95" t="s">
        <v>4804</v>
      </c>
      <c r="V95" t="s">
        <v>781</v>
      </c>
      <c r="W95" t="s">
        <v>782</v>
      </c>
      <c r="X95" t="s">
        <v>307</v>
      </c>
      <c r="Y95" t="s">
        <v>783</v>
      </c>
      <c r="Z95" t="s">
        <v>784</v>
      </c>
      <c r="AA95" t="s">
        <v>42</v>
      </c>
    </row>
    <row r="96" spans="1:27" x14ac:dyDescent="0.25">
      <c r="A96" s="1">
        <v>10108</v>
      </c>
      <c r="B96" s="1">
        <v>31</v>
      </c>
      <c r="C96" s="8">
        <v>100</v>
      </c>
      <c r="D96" s="1">
        <v>16</v>
      </c>
      <c r="E96" s="7">
        <v>3669.78</v>
      </c>
      <c r="F96" s="7">
        <f>sales_data_sample3[[#This Row],[SALES]]*sales_data_sample3[[#This Row],[PROFIT MARGIN]]</f>
        <v>466.06206000000003</v>
      </c>
      <c r="G96" s="14">
        <v>0.127</v>
      </c>
      <c r="H96" s="4">
        <v>37683</v>
      </c>
      <c r="I96" t="s">
        <v>28</v>
      </c>
      <c r="J96">
        <f>ROUNDUP(MONTH(sales_data_sample3[[#This Row],[ORDER DATE]])/3,0)</f>
        <v>1</v>
      </c>
      <c r="K96" t="str">
        <f>TEXT(sales_data_sample3[[#This Row],[ORDER DATE]],"[$-409]mmmm")</f>
        <v>March</v>
      </c>
      <c r="L96">
        <f>YEAR(sales_data_sample3[[#This Row],[ORDER DATE]])</f>
        <v>2003</v>
      </c>
      <c r="M96" t="s">
        <v>29</v>
      </c>
      <c r="N96">
        <v>102</v>
      </c>
      <c r="O96" t="s">
        <v>4107</v>
      </c>
      <c r="P96" t="s">
        <v>777</v>
      </c>
      <c r="Q96" t="s">
        <v>778</v>
      </c>
      <c r="R96" t="s">
        <v>779</v>
      </c>
      <c r="S96" t="s">
        <v>4804</v>
      </c>
      <c r="T96" t="s">
        <v>780</v>
      </c>
      <c r="U96" t="s">
        <v>4804</v>
      </c>
      <c r="V96" t="s">
        <v>781</v>
      </c>
      <c r="W96" t="s">
        <v>782</v>
      </c>
      <c r="X96" t="s">
        <v>307</v>
      </c>
      <c r="Y96" t="s">
        <v>783</v>
      </c>
      <c r="Z96" t="s">
        <v>784</v>
      </c>
      <c r="AA96" t="s">
        <v>65</v>
      </c>
    </row>
    <row r="97" spans="1:27" x14ac:dyDescent="0.25">
      <c r="A97" s="1">
        <v>10108</v>
      </c>
      <c r="B97" s="1">
        <v>34</v>
      </c>
      <c r="C97" s="8">
        <v>82.99</v>
      </c>
      <c r="D97" s="1">
        <v>14</v>
      </c>
      <c r="E97" s="7">
        <v>2821.66</v>
      </c>
      <c r="F97" s="7">
        <f>sales_data_sample3[[#This Row],[SALES]]*sales_data_sample3[[#This Row],[PROFIT MARGIN]]</f>
        <v>358.35082</v>
      </c>
      <c r="G97" s="14">
        <v>0.127</v>
      </c>
      <c r="H97" s="4">
        <v>37683</v>
      </c>
      <c r="I97" t="s">
        <v>28</v>
      </c>
      <c r="J97">
        <f>ROUNDUP(MONTH(sales_data_sample3[[#This Row],[ORDER DATE]])/3,0)</f>
        <v>1</v>
      </c>
      <c r="K97" t="str">
        <f>TEXT(sales_data_sample3[[#This Row],[ORDER DATE]],"[$-409]mmmm")</f>
        <v>March</v>
      </c>
      <c r="L97">
        <f>YEAR(sales_data_sample3[[#This Row],[ORDER DATE]])</f>
        <v>2003</v>
      </c>
      <c r="M97" t="s">
        <v>29</v>
      </c>
      <c r="N97">
        <v>81</v>
      </c>
      <c r="O97" t="s">
        <v>4246</v>
      </c>
      <c r="P97" t="s">
        <v>777</v>
      </c>
      <c r="Q97" t="s">
        <v>778</v>
      </c>
      <c r="R97" t="s">
        <v>779</v>
      </c>
      <c r="S97" t="s">
        <v>4804</v>
      </c>
      <c r="T97" t="s">
        <v>780</v>
      </c>
      <c r="U97" t="s">
        <v>4804</v>
      </c>
      <c r="V97" t="s">
        <v>781</v>
      </c>
      <c r="W97" t="s">
        <v>782</v>
      </c>
      <c r="X97" t="s">
        <v>307</v>
      </c>
      <c r="Y97" t="s">
        <v>783</v>
      </c>
      <c r="Z97" t="s">
        <v>784</v>
      </c>
      <c r="AA97" t="s">
        <v>42</v>
      </c>
    </row>
    <row r="98" spans="1:27" x14ac:dyDescent="0.25">
      <c r="A98" s="1">
        <v>10109</v>
      </c>
      <c r="B98" s="1">
        <v>26</v>
      </c>
      <c r="C98" s="8">
        <v>100</v>
      </c>
      <c r="D98" s="1">
        <v>4</v>
      </c>
      <c r="E98" s="7">
        <v>4379.18</v>
      </c>
      <c r="F98" s="7">
        <f>sales_data_sample3[[#This Row],[SALES]]*sales_data_sample3[[#This Row],[PROFIT MARGIN]]</f>
        <v>1089.9779020000001</v>
      </c>
      <c r="G98" s="14" t="str">
        <f>IF(sales_data_sample3[[#This Row],[STATUS]] &lt;&gt;"Cancelled","24,89%","0")</f>
        <v>24,89%</v>
      </c>
      <c r="H98" s="4">
        <v>37690</v>
      </c>
      <c r="I98" t="s">
        <v>28</v>
      </c>
      <c r="J98">
        <f>ROUNDUP(MONTH(sales_data_sample3[[#This Row],[ORDER DATE]])/3,0)</f>
        <v>1</v>
      </c>
      <c r="K98" t="str">
        <f>TEXT(sales_data_sample3[[#This Row],[ORDER DATE]],"[$-409]mmmm")</f>
        <v>March</v>
      </c>
      <c r="L98">
        <f>YEAR(sales_data_sample3[[#This Row],[ORDER DATE]])</f>
        <v>2003</v>
      </c>
      <c r="M98" t="s">
        <v>278</v>
      </c>
      <c r="N98">
        <v>141</v>
      </c>
      <c r="O98" t="s">
        <v>1299</v>
      </c>
      <c r="P98" t="s">
        <v>494</v>
      </c>
      <c r="Q98" t="s">
        <v>495</v>
      </c>
      <c r="R98" t="s">
        <v>496</v>
      </c>
      <c r="S98" t="s">
        <v>4804</v>
      </c>
      <c r="T98" t="s">
        <v>332</v>
      </c>
      <c r="U98" t="s">
        <v>214</v>
      </c>
      <c r="V98" t="s">
        <v>333</v>
      </c>
      <c r="W98" t="s">
        <v>38</v>
      </c>
      <c r="X98" t="s">
        <v>39</v>
      </c>
      <c r="Y98" t="s">
        <v>187</v>
      </c>
      <c r="Z98" t="s">
        <v>497</v>
      </c>
      <c r="AA98" t="s">
        <v>65</v>
      </c>
    </row>
    <row r="99" spans="1:27" x14ac:dyDescent="0.25">
      <c r="A99" s="1">
        <v>10109</v>
      </c>
      <c r="B99" s="1">
        <v>38</v>
      </c>
      <c r="C99" s="8">
        <v>100</v>
      </c>
      <c r="D99" s="1">
        <v>3</v>
      </c>
      <c r="E99" s="7">
        <v>4432.7</v>
      </c>
      <c r="F99" s="7">
        <f>sales_data_sample3[[#This Row],[SALES]]*sales_data_sample3[[#This Row],[PROFIT MARGIN]]</f>
        <v>1103.2990299999999</v>
      </c>
      <c r="G99" s="14" t="str">
        <f>IF(sales_data_sample3[[#This Row],[STATUS]] &lt;&gt;"Cancelled","24,89%","0")</f>
        <v>24,89%</v>
      </c>
      <c r="H99" s="4">
        <v>37690</v>
      </c>
      <c r="I99" t="s">
        <v>28</v>
      </c>
      <c r="J99">
        <f>ROUNDUP(MONTH(sales_data_sample3[[#This Row],[ORDER DATE]])/3,0)</f>
        <v>1</v>
      </c>
      <c r="K99" t="str">
        <f>TEXT(sales_data_sample3[[#This Row],[ORDER DATE]],"[$-409]mmmm")</f>
        <v>March</v>
      </c>
      <c r="L99">
        <f>YEAR(sales_data_sample3[[#This Row],[ORDER DATE]])</f>
        <v>2003</v>
      </c>
      <c r="M99" t="s">
        <v>278</v>
      </c>
      <c r="N99">
        <v>142</v>
      </c>
      <c r="O99" t="s">
        <v>1635</v>
      </c>
      <c r="P99" t="s">
        <v>494</v>
      </c>
      <c r="Q99" t="s">
        <v>495</v>
      </c>
      <c r="R99" t="s">
        <v>496</v>
      </c>
      <c r="S99" t="s">
        <v>4804</v>
      </c>
      <c r="T99" t="s">
        <v>332</v>
      </c>
      <c r="U99" t="s">
        <v>214</v>
      </c>
      <c r="V99" t="s">
        <v>333</v>
      </c>
      <c r="W99" t="s">
        <v>38</v>
      </c>
      <c r="X99" t="s">
        <v>39</v>
      </c>
      <c r="Y99" t="s">
        <v>187</v>
      </c>
      <c r="Z99" t="s">
        <v>497</v>
      </c>
      <c r="AA99" t="s">
        <v>65</v>
      </c>
    </row>
    <row r="100" spans="1:27" x14ac:dyDescent="0.25">
      <c r="A100" s="1">
        <v>10109</v>
      </c>
      <c r="B100" s="1">
        <v>26</v>
      </c>
      <c r="C100" s="8">
        <v>100</v>
      </c>
      <c r="D100" s="1">
        <v>1</v>
      </c>
      <c r="E100" s="7">
        <v>3157.44</v>
      </c>
      <c r="F100" s="7">
        <f>sales_data_sample3[[#This Row],[SALES]]*sales_data_sample3[[#This Row],[PROFIT MARGIN]]</f>
        <v>785.88681600000007</v>
      </c>
      <c r="G100" s="14" t="str">
        <f>IF(sales_data_sample3[[#This Row],[STATUS]] &lt;&gt;"Cancelled","24,89%","0")</f>
        <v>24,89%</v>
      </c>
      <c r="H100" s="4">
        <v>37690</v>
      </c>
      <c r="I100" t="s">
        <v>28</v>
      </c>
      <c r="J100">
        <f>ROUNDUP(MONTH(sales_data_sample3[[#This Row],[ORDER DATE]])/3,0)</f>
        <v>1</v>
      </c>
      <c r="K100" t="str">
        <f>TEXT(sales_data_sample3[[#This Row],[ORDER DATE]],"[$-409]mmmm")</f>
        <v>March</v>
      </c>
      <c r="L100">
        <f>YEAR(sales_data_sample3[[#This Row],[ORDER DATE]])</f>
        <v>2003</v>
      </c>
      <c r="M100" t="s">
        <v>278</v>
      </c>
      <c r="N100">
        <v>132</v>
      </c>
      <c r="O100" t="s">
        <v>1960</v>
      </c>
      <c r="P100" t="s">
        <v>494</v>
      </c>
      <c r="Q100" t="s">
        <v>495</v>
      </c>
      <c r="R100" t="s">
        <v>496</v>
      </c>
      <c r="S100" t="s">
        <v>4804</v>
      </c>
      <c r="T100" t="s">
        <v>332</v>
      </c>
      <c r="U100" t="s">
        <v>214</v>
      </c>
      <c r="V100" t="s">
        <v>333</v>
      </c>
      <c r="W100" t="s">
        <v>38</v>
      </c>
      <c r="X100" t="s">
        <v>39</v>
      </c>
      <c r="Y100" t="s">
        <v>187</v>
      </c>
      <c r="Z100" t="s">
        <v>497</v>
      </c>
      <c r="AA100" t="s">
        <v>65</v>
      </c>
    </row>
    <row r="101" spans="1:27" x14ac:dyDescent="0.25">
      <c r="A101" s="1">
        <v>10109</v>
      </c>
      <c r="B101" s="1">
        <v>46</v>
      </c>
      <c r="C101" s="8">
        <v>100</v>
      </c>
      <c r="D101" s="1">
        <v>5</v>
      </c>
      <c r="E101" s="7">
        <v>8257</v>
      </c>
      <c r="F101" s="7">
        <f>sales_data_sample3[[#This Row],[SALES]]*sales_data_sample3[[#This Row],[PROFIT MARGIN]]</f>
        <v>2055.1673000000001</v>
      </c>
      <c r="G101" s="14" t="str">
        <f>IF(sales_data_sample3[[#This Row],[STATUS]] &lt;&gt;"Cancelled","24,89%","0")</f>
        <v>24,89%</v>
      </c>
      <c r="H101" s="4">
        <v>37690</v>
      </c>
      <c r="I101" t="s">
        <v>28</v>
      </c>
      <c r="J101">
        <f>ROUNDUP(MONTH(sales_data_sample3[[#This Row],[ORDER DATE]])/3,0)</f>
        <v>1</v>
      </c>
      <c r="K101" t="str">
        <f>TEXT(sales_data_sample3[[#This Row],[ORDER DATE]],"[$-409]mmmm")</f>
        <v>March</v>
      </c>
      <c r="L101">
        <f>YEAR(sales_data_sample3[[#This Row],[ORDER DATE]])</f>
        <v>2003</v>
      </c>
      <c r="M101" t="s">
        <v>278</v>
      </c>
      <c r="N101">
        <v>169</v>
      </c>
      <c r="O101" t="s">
        <v>2190</v>
      </c>
      <c r="P101" t="s">
        <v>494</v>
      </c>
      <c r="Q101" t="s">
        <v>495</v>
      </c>
      <c r="R101" t="s">
        <v>496</v>
      </c>
      <c r="S101" t="s">
        <v>4804</v>
      </c>
      <c r="T101" t="s">
        <v>332</v>
      </c>
      <c r="U101" t="s">
        <v>214</v>
      </c>
      <c r="V101" t="s">
        <v>333</v>
      </c>
      <c r="W101" t="s">
        <v>38</v>
      </c>
      <c r="X101" t="s">
        <v>39</v>
      </c>
      <c r="Y101" t="s">
        <v>187</v>
      </c>
      <c r="Z101" t="s">
        <v>497</v>
      </c>
      <c r="AA101" t="s">
        <v>229</v>
      </c>
    </row>
    <row r="102" spans="1:27" x14ac:dyDescent="0.25">
      <c r="A102" s="1">
        <v>10109</v>
      </c>
      <c r="B102" s="1">
        <v>47</v>
      </c>
      <c r="C102" s="8">
        <v>100</v>
      </c>
      <c r="D102" s="1">
        <v>2</v>
      </c>
      <c r="E102" s="7">
        <v>6241.6</v>
      </c>
      <c r="F102" s="7">
        <f>sales_data_sample3[[#This Row],[SALES]]*sales_data_sample3[[#This Row],[PROFIT MARGIN]]</f>
        <v>1553.5342400000002</v>
      </c>
      <c r="G102" s="14" t="str">
        <f>IF(sales_data_sample3[[#This Row],[STATUS]] &lt;&gt;"Cancelled","24,89%","0")</f>
        <v>24,89%</v>
      </c>
      <c r="H102" s="4">
        <v>37690</v>
      </c>
      <c r="I102" t="s">
        <v>28</v>
      </c>
      <c r="J102">
        <f>ROUNDUP(MONTH(sales_data_sample3[[#This Row],[ORDER DATE]])/3,0)</f>
        <v>1</v>
      </c>
      <c r="K102" t="str">
        <f>TEXT(sales_data_sample3[[#This Row],[ORDER DATE]],"[$-409]mmmm")</f>
        <v>March</v>
      </c>
      <c r="L102">
        <f>YEAR(sales_data_sample3[[#This Row],[ORDER DATE]])</f>
        <v>2003</v>
      </c>
      <c r="M102" t="s">
        <v>278</v>
      </c>
      <c r="N102">
        <v>141</v>
      </c>
      <c r="O102" t="s">
        <v>2392</v>
      </c>
      <c r="P102" t="s">
        <v>494</v>
      </c>
      <c r="Q102" t="s">
        <v>495</v>
      </c>
      <c r="R102" t="s">
        <v>496</v>
      </c>
      <c r="S102" t="s">
        <v>4804</v>
      </c>
      <c r="T102" t="s">
        <v>332</v>
      </c>
      <c r="U102" t="s">
        <v>214</v>
      </c>
      <c r="V102" t="s">
        <v>333</v>
      </c>
      <c r="W102" t="s">
        <v>38</v>
      </c>
      <c r="X102" t="s">
        <v>39</v>
      </c>
      <c r="Y102" t="s">
        <v>187</v>
      </c>
      <c r="Z102" t="s">
        <v>497</v>
      </c>
      <c r="AA102" t="s">
        <v>65</v>
      </c>
    </row>
    <row r="103" spans="1:27" x14ac:dyDescent="0.25">
      <c r="A103" s="1">
        <v>10109</v>
      </c>
      <c r="B103" s="1">
        <v>29</v>
      </c>
      <c r="C103" s="8">
        <v>32.1</v>
      </c>
      <c r="D103" s="1">
        <v>6</v>
      </c>
      <c r="E103" s="7">
        <v>930.9</v>
      </c>
      <c r="F103" s="7">
        <f>sales_data_sample3[[#This Row],[SALES]]*sales_data_sample3[[#This Row],[PROFIT MARGIN]]</f>
        <v>231.70101</v>
      </c>
      <c r="G103" s="14" t="str">
        <f>IF(sales_data_sample3[[#This Row],[STATUS]] &lt;&gt;"Cancelled","24,89%","0")</f>
        <v>24,89%</v>
      </c>
      <c r="H103" s="4">
        <v>37690</v>
      </c>
      <c r="I103" t="s">
        <v>28</v>
      </c>
      <c r="J103">
        <f>ROUNDUP(MONTH(sales_data_sample3[[#This Row],[ORDER DATE]])/3,0)</f>
        <v>1</v>
      </c>
      <c r="K103" t="str">
        <f>TEXT(sales_data_sample3[[#This Row],[ORDER DATE]],"[$-409]mmmm")</f>
        <v>March</v>
      </c>
      <c r="L103">
        <f>YEAR(sales_data_sample3[[#This Row],[ORDER DATE]])</f>
        <v>2003</v>
      </c>
      <c r="M103" t="s">
        <v>278</v>
      </c>
      <c r="N103">
        <v>37</v>
      </c>
      <c r="O103" t="s">
        <v>3302</v>
      </c>
      <c r="P103" t="s">
        <v>494</v>
      </c>
      <c r="Q103" t="s">
        <v>495</v>
      </c>
      <c r="R103" t="s">
        <v>496</v>
      </c>
      <c r="S103" t="s">
        <v>4804</v>
      </c>
      <c r="T103" t="s">
        <v>332</v>
      </c>
      <c r="U103" t="s">
        <v>214</v>
      </c>
      <c r="V103" t="s">
        <v>333</v>
      </c>
      <c r="W103" t="s">
        <v>38</v>
      </c>
      <c r="X103" t="s">
        <v>39</v>
      </c>
      <c r="Y103" t="s">
        <v>187</v>
      </c>
      <c r="Z103" t="s">
        <v>497</v>
      </c>
      <c r="AA103" t="s">
        <v>42</v>
      </c>
    </row>
    <row r="104" spans="1:27" x14ac:dyDescent="0.25">
      <c r="A104" s="1">
        <v>10110</v>
      </c>
      <c r="B104" s="1">
        <v>37</v>
      </c>
      <c r="C104" s="8">
        <v>100</v>
      </c>
      <c r="D104" s="1">
        <v>16</v>
      </c>
      <c r="E104" s="7">
        <v>5433.08</v>
      </c>
      <c r="F104" s="7">
        <f>sales_data_sample3[[#This Row],[SALES]]*sales_data_sample3[[#This Row],[PROFIT MARGIN]]</f>
        <v>1352.2936119999999</v>
      </c>
      <c r="G104" s="14" t="str">
        <f>IF(sales_data_sample3[[#This Row],[STATUS]] &lt;&gt;"Cancelled","24,89%","0")</f>
        <v>24,89%</v>
      </c>
      <c r="H104" s="4">
        <v>37698</v>
      </c>
      <c r="I104" t="s">
        <v>28</v>
      </c>
      <c r="J104">
        <f>ROUNDUP(MONTH(sales_data_sample3[[#This Row],[ORDER DATE]])/3,0)</f>
        <v>1</v>
      </c>
      <c r="K104" t="str">
        <f>TEXT(sales_data_sample3[[#This Row],[ORDER DATE]],"[$-409]mmmm")</f>
        <v>March</v>
      </c>
      <c r="L104">
        <f>YEAR(sales_data_sample3[[#This Row],[ORDER DATE]])</f>
        <v>2003</v>
      </c>
      <c r="M104" t="s">
        <v>278</v>
      </c>
      <c r="N104">
        <v>124</v>
      </c>
      <c r="O104" t="s">
        <v>1465</v>
      </c>
      <c r="P104" t="s">
        <v>927</v>
      </c>
      <c r="Q104" t="s">
        <v>928</v>
      </c>
      <c r="R104" t="s">
        <v>929</v>
      </c>
      <c r="S104" t="s">
        <v>4804</v>
      </c>
      <c r="T104" t="s">
        <v>930</v>
      </c>
      <c r="U104" t="s">
        <v>4804</v>
      </c>
      <c r="V104" t="s">
        <v>931</v>
      </c>
      <c r="W104" t="s">
        <v>262</v>
      </c>
      <c r="X104" t="s">
        <v>52</v>
      </c>
      <c r="Y104" t="s">
        <v>932</v>
      </c>
      <c r="Z104" t="s">
        <v>137</v>
      </c>
      <c r="AA104" t="s">
        <v>65</v>
      </c>
    </row>
    <row r="105" spans="1:27" x14ac:dyDescent="0.25">
      <c r="A105" s="1">
        <v>10110</v>
      </c>
      <c r="B105" s="1">
        <v>42</v>
      </c>
      <c r="C105" s="8">
        <v>100</v>
      </c>
      <c r="D105" s="1">
        <v>7</v>
      </c>
      <c r="E105" s="7">
        <v>6069</v>
      </c>
      <c r="F105" s="7">
        <f>sales_data_sample3[[#This Row],[SALES]]*sales_data_sample3[[#This Row],[PROFIT MARGIN]]</f>
        <v>448.49909999999994</v>
      </c>
      <c r="G105" s="14" t="str">
        <f>IF(sales_data_sample3[[#This Row],[STATUS]] &lt;&gt;"Cancelled","7,39%","0")</f>
        <v>7,39%</v>
      </c>
      <c r="H105" s="4">
        <v>37698</v>
      </c>
      <c r="I105" t="s">
        <v>28</v>
      </c>
      <c r="J105">
        <f>ROUNDUP(MONTH(sales_data_sample3[[#This Row],[ORDER DATE]])/3,0)</f>
        <v>1</v>
      </c>
      <c r="K105" t="str">
        <f>TEXT(sales_data_sample3[[#This Row],[ORDER DATE]],"[$-409]mmmm")</f>
        <v>March</v>
      </c>
      <c r="L105">
        <f>YEAR(sales_data_sample3[[#This Row],[ORDER DATE]])</f>
        <v>2003</v>
      </c>
      <c r="M105" t="s">
        <v>1354</v>
      </c>
      <c r="N105">
        <v>170</v>
      </c>
      <c r="O105" t="s">
        <v>1565</v>
      </c>
      <c r="P105" t="s">
        <v>927</v>
      </c>
      <c r="Q105" t="s">
        <v>928</v>
      </c>
      <c r="R105" t="s">
        <v>929</v>
      </c>
      <c r="S105" t="s">
        <v>4804</v>
      </c>
      <c r="T105" t="s">
        <v>930</v>
      </c>
      <c r="U105" t="s">
        <v>4804</v>
      </c>
      <c r="V105" t="s">
        <v>931</v>
      </c>
      <c r="W105" t="s">
        <v>262</v>
      </c>
      <c r="X105" t="s">
        <v>52</v>
      </c>
      <c r="Y105" t="s">
        <v>932</v>
      </c>
      <c r="Z105" t="s">
        <v>137</v>
      </c>
      <c r="AA105" t="s">
        <v>65</v>
      </c>
    </row>
    <row r="106" spans="1:27" x14ac:dyDescent="0.25">
      <c r="A106" s="1">
        <v>10110</v>
      </c>
      <c r="B106" s="1">
        <v>32</v>
      </c>
      <c r="C106" s="8">
        <v>50.25</v>
      </c>
      <c r="D106" s="1">
        <v>6</v>
      </c>
      <c r="E106" s="7">
        <v>1608</v>
      </c>
      <c r="F106" s="7">
        <f>sales_data_sample3[[#This Row],[SALES]]*sales_data_sample3[[#This Row],[PROFIT MARGIN]]</f>
        <v>118.8312</v>
      </c>
      <c r="G106" s="14" t="str">
        <f>IF(sales_data_sample3[[#This Row],[STATUS]] &lt;&gt;"Cancelled","7,39%","0")</f>
        <v>7,39%</v>
      </c>
      <c r="H106" s="4">
        <v>37698</v>
      </c>
      <c r="I106" t="s">
        <v>28</v>
      </c>
      <c r="J106">
        <f>ROUNDUP(MONTH(sales_data_sample3[[#This Row],[ORDER DATE]])/3,0)</f>
        <v>1</v>
      </c>
      <c r="K106" t="str">
        <f>TEXT(sales_data_sample3[[#This Row],[ORDER DATE]],"[$-409]mmmm")</f>
        <v>March</v>
      </c>
      <c r="L106">
        <f>YEAR(sales_data_sample3[[#This Row],[ORDER DATE]])</f>
        <v>2003</v>
      </c>
      <c r="M106" t="s">
        <v>1354</v>
      </c>
      <c r="N106">
        <v>60</v>
      </c>
      <c r="O106" t="s">
        <v>1696</v>
      </c>
      <c r="P106" t="s">
        <v>927</v>
      </c>
      <c r="Q106" t="s">
        <v>928</v>
      </c>
      <c r="R106" t="s">
        <v>929</v>
      </c>
      <c r="S106" t="s">
        <v>4804</v>
      </c>
      <c r="T106" t="s">
        <v>930</v>
      </c>
      <c r="U106" t="s">
        <v>4804</v>
      </c>
      <c r="V106" t="s">
        <v>931</v>
      </c>
      <c r="W106" t="s">
        <v>262</v>
      </c>
      <c r="X106" t="s">
        <v>52</v>
      </c>
      <c r="Y106" t="s">
        <v>932</v>
      </c>
      <c r="Z106" t="s">
        <v>137</v>
      </c>
      <c r="AA106" t="s">
        <v>42</v>
      </c>
    </row>
    <row r="107" spans="1:27" x14ac:dyDescent="0.25">
      <c r="A107" s="1">
        <v>10110</v>
      </c>
      <c r="B107" s="1">
        <v>33</v>
      </c>
      <c r="C107" s="8">
        <v>100</v>
      </c>
      <c r="D107" s="1">
        <v>4</v>
      </c>
      <c r="E107" s="7">
        <v>3859.68</v>
      </c>
      <c r="F107" s="7">
        <f>sales_data_sample3[[#This Row],[SALES]]*sales_data_sample3[[#This Row],[PROFIT MARGIN]]</f>
        <v>285.23035199999998</v>
      </c>
      <c r="G107" s="14" t="str">
        <f>IF(sales_data_sample3[[#This Row],[STATUS]] &lt;&gt;"Cancelled","7,39%","0")</f>
        <v>7,39%</v>
      </c>
      <c r="H107" s="4">
        <v>37698</v>
      </c>
      <c r="I107" t="s">
        <v>28</v>
      </c>
      <c r="J107">
        <f>ROUNDUP(MONTH(sales_data_sample3[[#This Row],[ORDER DATE]])/3,0)</f>
        <v>1</v>
      </c>
      <c r="K107" t="str">
        <f>TEXT(sales_data_sample3[[#This Row],[ORDER DATE]],"[$-409]mmmm")</f>
        <v>March</v>
      </c>
      <c r="L107">
        <f>YEAR(sales_data_sample3[[#This Row],[ORDER DATE]])</f>
        <v>2003</v>
      </c>
      <c r="M107" t="s">
        <v>1354</v>
      </c>
      <c r="N107">
        <v>127</v>
      </c>
      <c r="O107" t="s">
        <v>1769</v>
      </c>
      <c r="P107" t="s">
        <v>927</v>
      </c>
      <c r="Q107" t="s">
        <v>928</v>
      </c>
      <c r="R107" t="s">
        <v>929</v>
      </c>
      <c r="S107" t="s">
        <v>4804</v>
      </c>
      <c r="T107" t="s">
        <v>930</v>
      </c>
      <c r="U107" t="s">
        <v>4804</v>
      </c>
      <c r="V107" t="s">
        <v>931</v>
      </c>
      <c r="W107" t="s">
        <v>262</v>
      </c>
      <c r="X107" t="s">
        <v>52</v>
      </c>
      <c r="Y107" t="s">
        <v>932</v>
      </c>
      <c r="Z107" t="s">
        <v>137</v>
      </c>
      <c r="AA107" t="s">
        <v>65</v>
      </c>
    </row>
    <row r="108" spans="1:27" x14ac:dyDescent="0.25">
      <c r="A108" s="1">
        <v>10110</v>
      </c>
      <c r="B108" s="1">
        <v>31</v>
      </c>
      <c r="C108" s="8">
        <v>100</v>
      </c>
      <c r="D108" s="1">
        <v>1</v>
      </c>
      <c r="E108" s="7">
        <v>5074.3900000000003</v>
      </c>
      <c r="F108" s="7">
        <f>sales_data_sample3[[#This Row],[SALES]]*sales_data_sample3[[#This Row],[PROFIT MARGIN]]</f>
        <v>374.99742099999997</v>
      </c>
      <c r="G108" s="14" t="str">
        <f>IF(sales_data_sample3[[#This Row],[STATUS]] &lt;&gt;"Cancelled","7,39%","0")</f>
        <v>7,39%</v>
      </c>
      <c r="H108" s="4">
        <v>37698</v>
      </c>
      <c r="I108" t="s">
        <v>28</v>
      </c>
      <c r="J108">
        <f>ROUNDUP(MONTH(sales_data_sample3[[#This Row],[ORDER DATE]])/3,0)</f>
        <v>1</v>
      </c>
      <c r="K108" t="str">
        <f>TEXT(sales_data_sample3[[#This Row],[ORDER DATE]],"[$-409]mmmm")</f>
        <v>March</v>
      </c>
      <c r="L108">
        <f>YEAR(sales_data_sample3[[#This Row],[ORDER DATE]])</f>
        <v>2003</v>
      </c>
      <c r="M108" t="s">
        <v>1354</v>
      </c>
      <c r="N108">
        <v>168</v>
      </c>
      <c r="O108" t="s">
        <v>1928</v>
      </c>
      <c r="P108" t="s">
        <v>927</v>
      </c>
      <c r="Q108" t="s">
        <v>928</v>
      </c>
      <c r="R108" t="s">
        <v>929</v>
      </c>
      <c r="S108" t="s">
        <v>4804</v>
      </c>
      <c r="T108" t="s">
        <v>930</v>
      </c>
      <c r="U108" t="s">
        <v>4804</v>
      </c>
      <c r="V108" t="s">
        <v>931</v>
      </c>
      <c r="W108" t="s">
        <v>262</v>
      </c>
      <c r="X108" t="s">
        <v>52</v>
      </c>
      <c r="Y108" t="s">
        <v>932</v>
      </c>
      <c r="Z108" t="s">
        <v>137</v>
      </c>
      <c r="AA108" t="s">
        <v>65</v>
      </c>
    </row>
    <row r="109" spans="1:27" x14ac:dyDescent="0.25">
      <c r="A109" s="1">
        <v>10110</v>
      </c>
      <c r="B109" s="1">
        <v>28</v>
      </c>
      <c r="C109" s="8">
        <v>89.27</v>
      </c>
      <c r="D109" s="1">
        <v>8</v>
      </c>
      <c r="E109" s="7">
        <v>2499.56</v>
      </c>
      <c r="F109" s="7">
        <f>sales_data_sample3[[#This Row],[SALES]]*sales_data_sample3[[#This Row],[PROFIT MARGIN]]</f>
        <v>184.71748399999998</v>
      </c>
      <c r="G109" s="14" t="str">
        <f>IF(sales_data_sample3[[#This Row],[STATUS]] &lt;&gt;"Cancelled","7,39%","0")</f>
        <v>7,39%</v>
      </c>
      <c r="H109" s="4">
        <v>37698</v>
      </c>
      <c r="I109" t="s">
        <v>28</v>
      </c>
      <c r="J109">
        <f>ROUNDUP(MONTH(sales_data_sample3[[#This Row],[ORDER DATE]])/3,0)</f>
        <v>1</v>
      </c>
      <c r="K109" t="str">
        <f>TEXT(sales_data_sample3[[#This Row],[ORDER DATE]],"[$-409]mmmm")</f>
        <v>March</v>
      </c>
      <c r="L109">
        <f>YEAR(sales_data_sample3[[#This Row],[ORDER DATE]])</f>
        <v>2003</v>
      </c>
      <c r="M109" t="s">
        <v>1354</v>
      </c>
      <c r="N109">
        <v>92</v>
      </c>
      <c r="O109" t="s">
        <v>2529</v>
      </c>
      <c r="P109" t="s">
        <v>927</v>
      </c>
      <c r="Q109" t="s">
        <v>928</v>
      </c>
      <c r="R109" t="s">
        <v>929</v>
      </c>
      <c r="S109" t="s">
        <v>4804</v>
      </c>
      <c r="T109" t="s">
        <v>930</v>
      </c>
      <c r="U109" t="s">
        <v>4804</v>
      </c>
      <c r="V109" t="s">
        <v>931</v>
      </c>
      <c r="W109" t="s">
        <v>262</v>
      </c>
      <c r="X109" t="s">
        <v>52</v>
      </c>
      <c r="Y109" t="s">
        <v>932</v>
      </c>
      <c r="Z109" t="s">
        <v>137</v>
      </c>
      <c r="AA109" t="s">
        <v>42</v>
      </c>
    </row>
    <row r="110" spans="1:27" x14ac:dyDescent="0.25">
      <c r="A110" s="1">
        <v>10110</v>
      </c>
      <c r="B110" s="1">
        <v>42</v>
      </c>
      <c r="C110" s="8">
        <v>61.29</v>
      </c>
      <c r="D110" s="1">
        <v>9</v>
      </c>
      <c r="E110" s="7">
        <v>2574.1799999999998</v>
      </c>
      <c r="F110" s="7">
        <f>sales_data_sample3[[#This Row],[SALES]]*sales_data_sample3[[#This Row],[PROFIT MARGIN]]</f>
        <v>640.71340199999997</v>
      </c>
      <c r="G110" s="14" t="str">
        <f>IF(sales_data_sample3[[#This Row],[STATUS]] &lt;&gt;"Cancelled","24,89%","0")</f>
        <v>24,89%</v>
      </c>
      <c r="H110" s="4">
        <v>37698</v>
      </c>
      <c r="I110" t="s">
        <v>28</v>
      </c>
      <c r="J110">
        <f>ROUNDUP(MONTH(sales_data_sample3[[#This Row],[ORDER DATE]])/3,0)</f>
        <v>1</v>
      </c>
      <c r="K110" t="str">
        <f>TEXT(sales_data_sample3[[#This Row],[ORDER DATE]],"[$-409]mmmm")</f>
        <v>March</v>
      </c>
      <c r="L110">
        <f>YEAR(sales_data_sample3[[#This Row],[ORDER DATE]])</f>
        <v>2003</v>
      </c>
      <c r="M110" t="s">
        <v>278</v>
      </c>
      <c r="N110">
        <v>71</v>
      </c>
      <c r="O110" t="s">
        <v>2698</v>
      </c>
      <c r="P110" t="s">
        <v>927</v>
      </c>
      <c r="Q110" t="s">
        <v>928</v>
      </c>
      <c r="R110" t="s">
        <v>929</v>
      </c>
      <c r="S110" t="s">
        <v>4804</v>
      </c>
      <c r="T110" t="s">
        <v>930</v>
      </c>
      <c r="U110" t="s">
        <v>4804</v>
      </c>
      <c r="V110" t="s">
        <v>931</v>
      </c>
      <c r="W110" t="s">
        <v>262</v>
      </c>
      <c r="X110" t="s">
        <v>52</v>
      </c>
      <c r="Y110" t="s">
        <v>932</v>
      </c>
      <c r="Z110" t="s">
        <v>137</v>
      </c>
      <c r="AA110" t="s">
        <v>42</v>
      </c>
    </row>
    <row r="111" spans="1:27" x14ac:dyDescent="0.25">
      <c r="A111" s="1">
        <v>10110</v>
      </c>
      <c r="B111" s="1">
        <v>36</v>
      </c>
      <c r="C111" s="8">
        <v>85.25</v>
      </c>
      <c r="D111" s="1">
        <v>13</v>
      </c>
      <c r="E111" s="7">
        <v>3069</v>
      </c>
      <c r="F111" s="7">
        <f>sales_data_sample3[[#This Row],[SALES]]*sales_data_sample3[[#This Row],[PROFIT MARGIN]]</f>
        <v>763.8741</v>
      </c>
      <c r="G111" s="14" t="str">
        <f>IF(sales_data_sample3[[#This Row],[STATUS]] &lt;&gt;"Cancelled","24,89%","0")</f>
        <v>24,89%</v>
      </c>
      <c r="H111" s="4">
        <v>37698</v>
      </c>
      <c r="I111" t="s">
        <v>28</v>
      </c>
      <c r="J111">
        <f>ROUNDUP(MONTH(sales_data_sample3[[#This Row],[ORDER DATE]])/3,0)</f>
        <v>1</v>
      </c>
      <c r="K111" t="str">
        <f>TEXT(sales_data_sample3[[#This Row],[ORDER DATE]],"[$-409]mmmm")</f>
        <v>March</v>
      </c>
      <c r="L111">
        <f>YEAR(sales_data_sample3[[#This Row],[ORDER DATE]])</f>
        <v>2003</v>
      </c>
      <c r="M111" t="s">
        <v>278</v>
      </c>
      <c r="N111">
        <v>73</v>
      </c>
      <c r="O111" t="s">
        <v>2735</v>
      </c>
      <c r="P111" t="s">
        <v>927</v>
      </c>
      <c r="Q111" t="s">
        <v>928</v>
      </c>
      <c r="R111" t="s">
        <v>929</v>
      </c>
      <c r="S111" t="s">
        <v>4804</v>
      </c>
      <c r="T111" t="s">
        <v>930</v>
      </c>
      <c r="U111" t="s">
        <v>4804</v>
      </c>
      <c r="V111" t="s">
        <v>931</v>
      </c>
      <c r="W111" t="s">
        <v>262</v>
      </c>
      <c r="X111" t="s">
        <v>52</v>
      </c>
      <c r="Y111" t="s">
        <v>932</v>
      </c>
      <c r="Z111" t="s">
        <v>137</v>
      </c>
      <c r="AA111" t="s">
        <v>65</v>
      </c>
    </row>
    <row r="112" spans="1:27" x14ac:dyDescent="0.25">
      <c r="A112" s="1">
        <v>10110</v>
      </c>
      <c r="B112" s="1">
        <v>29</v>
      </c>
      <c r="C112" s="8">
        <v>59.37</v>
      </c>
      <c r="D112" s="1">
        <v>15</v>
      </c>
      <c r="E112" s="7">
        <v>1721.73</v>
      </c>
      <c r="F112" s="7">
        <f>sales_data_sample3[[#This Row],[SALES]]*sales_data_sample3[[#This Row],[PROFIT MARGIN]]</f>
        <v>428.53859700000004</v>
      </c>
      <c r="G112" s="14" t="str">
        <f>IF(sales_data_sample3[[#This Row],[STATUS]] &lt;&gt;"Cancelled","24,89%","0")</f>
        <v>24,89%</v>
      </c>
      <c r="H112" s="4">
        <v>37698</v>
      </c>
      <c r="I112" t="s">
        <v>28</v>
      </c>
      <c r="J112">
        <f>ROUNDUP(MONTH(sales_data_sample3[[#This Row],[ORDER DATE]])/3,0)</f>
        <v>1</v>
      </c>
      <c r="K112" t="str">
        <f>TEXT(sales_data_sample3[[#This Row],[ORDER DATE]],"[$-409]mmmm")</f>
        <v>March</v>
      </c>
      <c r="L112">
        <f>YEAR(sales_data_sample3[[#This Row],[ORDER DATE]])</f>
        <v>2003</v>
      </c>
      <c r="M112" t="s">
        <v>278</v>
      </c>
      <c r="N112">
        <v>50</v>
      </c>
      <c r="O112" t="s">
        <v>2857</v>
      </c>
      <c r="P112" t="s">
        <v>927</v>
      </c>
      <c r="Q112" t="s">
        <v>928</v>
      </c>
      <c r="R112" t="s">
        <v>929</v>
      </c>
      <c r="S112" t="s">
        <v>4804</v>
      </c>
      <c r="T112" t="s">
        <v>930</v>
      </c>
      <c r="U112" t="s">
        <v>4804</v>
      </c>
      <c r="V112" t="s">
        <v>931</v>
      </c>
      <c r="W112" t="s">
        <v>262</v>
      </c>
      <c r="X112" t="s">
        <v>52</v>
      </c>
      <c r="Y112" t="s">
        <v>932</v>
      </c>
      <c r="Z112" t="s">
        <v>137</v>
      </c>
      <c r="AA112" t="s">
        <v>42</v>
      </c>
    </row>
    <row r="113" spans="1:27" x14ac:dyDescent="0.25">
      <c r="A113" s="1">
        <v>10110</v>
      </c>
      <c r="B113" s="1">
        <v>20</v>
      </c>
      <c r="C113" s="8">
        <v>35.51</v>
      </c>
      <c r="D113" s="1">
        <v>3</v>
      </c>
      <c r="E113" s="7">
        <v>710.2</v>
      </c>
      <c r="F113" s="7">
        <f>sales_data_sample3[[#This Row],[SALES]]*sales_data_sample3[[#This Row],[PROFIT MARGIN]]</f>
        <v>52.483779999999996</v>
      </c>
      <c r="G113" s="14" t="str">
        <f>IF(sales_data_sample3[[#This Row],[STATUS]] &lt;&gt;"Cancelled","7,39%","0")</f>
        <v>7,39%</v>
      </c>
      <c r="H113" s="4">
        <v>37698</v>
      </c>
      <c r="I113" t="s">
        <v>28</v>
      </c>
      <c r="J113">
        <f>ROUNDUP(MONTH(sales_data_sample3[[#This Row],[ORDER DATE]])/3,0)</f>
        <v>1</v>
      </c>
      <c r="K113" t="str">
        <f>TEXT(sales_data_sample3[[#This Row],[ORDER DATE]],"[$-409]mmmm")</f>
        <v>March</v>
      </c>
      <c r="L113">
        <f>YEAR(sales_data_sample3[[#This Row],[ORDER DATE]])</f>
        <v>2003</v>
      </c>
      <c r="M113" t="s">
        <v>1354</v>
      </c>
      <c r="N113">
        <v>33</v>
      </c>
      <c r="O113" t="s">
        <v>2922</v>
      </c>
      <c r="P113" t="s">
        <v>927</v>
      </c>
      <c r="Q113" t="s">
        <v>928</v>
      </c>
      <c r="R113" t="s">
        <v>929</v>
      </c>
      <c r="S113" t="s">
        <v>4804</v>
      </c>
      <c r="T113" t="s">
        <v>930</v>
      </c>
      <c r="U113" t="s">
        <v>4804</v>
      </c>
      <c r="V113" t="s">
        <v>931</v>
      </c>
      <c r="W113" t="s">
        <v>262</v>
      </c>
      <c r="X113" t="s">
        <v>52</v>
      </c>
      <c r="Y113" t="s">
        <v>932</v>
      </c>
      <c r="Z113" t="s">
        <v>137</v>
      </c>
      <c r="AA113" t="s">
        <v>42</v>
      </c>
    </row>
    <row r="114" spans="1:27" x14ac:dyDescent="0.25">
      <c r="A114" s="1">
        <v>10110</v>
      </c>
      <c r="B114" s="1">
        <v>39</v>
      </c>
      <c r="C114" s="8">
        <v>44.35</v>
      </c>
      <c r="D114" s="1">
        <v>2</v>
      </c>
      <c r="E114" s="7">
        <v>1729.65</v>
      </c>
      <c r="F114" s="7">
        <f>sales_data_sample3[[#This Row],[SALES]]*sales_data_sample3[[#This Row],[PROFIT MARGIN]]</f>
        <v>127.821135</v>
      </c>
      <c r="G114" s="14" t="str">
        <f>IF(sales_data_sample3[[#This Row],[STATUS]] &lt;&gt;"Cancelled","7,39%","0")</f>
        <v>7,39%</v>
      </c>
      <c r="H114" s="4">
        <v>37698</v>
      </c>
      <c r="I114" t="s">
        <v>28</v>
      </c>
      <c r="J114">
        <f>ROUNDUP(MONTH(sales_data_sample3[[#This Row],[ORDER DATE]])/3,0)</f>
        <v>1</v>
      </c>
      <c r="K114" t="str">
        <f>TEXT(sales_data_sample3[[#This Row],[ORDER DATE]],"[$-409]mmmm")</f>
        <v>March</v>
      </c>
      <c r="L114">
        <f>YEAR(sales_data_sample3[[#This Row],[ORDER DATE]])</f>
        <v>2003</v>
      </c>
      <c r="M114" t="s">
        <v>1354</v>
      </c>
      <c r="N114">
        <v>44</v>
      </c>
      <c r="O114" t="s">
        <v>3035</v>
      </c>
      <c r="P114" t="s">
        <v>927</v>
      </c>
      <c r="Q114" t="s">
        <v>928</v>
      </c>
      <c r="R114" t="s">
        <v>929</v>
      </c>
      <c r="S114" t="s">
        <v>4804</v>
      </c>
      <c r="T114" t="s">
        <v>930</v>
      </c>
      <c r="U114" t="s">
        <v>4804</v>
      </c>
      <c r="V114" t="s">
        <v>931</v>
      </c>
      <c r="W114" t="s">
        <v>262</v>
      </c>
      <c r="X114" t="s">
        <v>52</v>
      </c>
      <c r="Y114" t="s">
        <v>932</v>
      </c>
      <c r="Z114" t="s">
        <v>137</v>
      </c>
      <c r="AA114" t="s">
        <v>42</v>
      </c>
    </row>
    <row r="115" spans="1:27" x14ac:dyDescent="0.25">
      <c r="A115" s="1">
        <v>10110</v>
      </c>
      <c r="B115" s="1">
        <v>43</v>
      </c>
      <c r="C115" s="8">
        <v>78.150000000000006</v>
      </c>
      <c r="D115" s="1">
        <v>11</v>
      </c>
      <c r="E115" s="7">
        <v>3360.45</v>
      </c>
      <c r="F115" s="7">
        <f>sales_data_sample3[[#This Row],[SALES]]*sales_data_sample3[[#This Row],[PROFIT MARGIN]]</f>
        <v>836.41600500000004</v>
      </c>
      <c r="G115" s="14" t="str">
        <f>IF(sales_data_sample3[[#This Row],[STATUS]] &lt;&gt;"Cancelled","24,89%","0")</f>
        <v>24,89%</v>
      </c>
      <c r="H115" s="4">
        <v>37698</v>
      </c>
      <c r="I115" t="s">
        <v>28</v>
      </c>
      <c r="J115">
        <f>ROUNDUP(MONTH(sales_data_sample3[[#This Row],[ORDER DATE]])/3,0)</f>
        <v>1</v>
      </c>
      <c r="K115" t="str">
        <f>TEXT(sales_data_sample3[[#This Row],[ORDER DATE]],"[$-409]mmmm")</f>
        <v>March</v>
      </c>
      <c r="L115">
        <f>YEAR(sales_data_sample3[[#This Row],[ORDER DATE]])</f>
        <v>2003</v>
      </c>
      <c r="M115" t="s">
        <v>278</v>
      </c>
      <c r="N115">
        <v>90</v>
      </c>
      <c r="O115" t="s">
        <v>3151</v>
      </c>
      <c r="P115" t="s">
        <v>927</v>
      </c>
      <c r="Q115" t="s">
        <v>928</v>
      </c>
      <c r="R115" t="s">
        <v>929</v>
      </c>
      <c r="S115" t="s">
        <v>4804</v>
      </c>
      <c r="T115" t="s">
        <v>930</v>
      </c>
      <c r="U115" t="s">
        <v>4804</v>
      </c>
      <c r="V115" t="s">
        <v>931</v>
      </c>
      <c r="W115" t="s">
        <v>262</v>
      </c>
      <c r="X115" t="s">
        <v>52</v>
      </c>
      <c r="Y115" t="s">
        <v>932</v>
      </c>
      <c r="Z115" t="s">
        <v>137</v>
      </c>
      <c r="AA115" t="s">
        <v>65</v>
      </c>
    </row>
    <row r="116" spans="1:27" x14ac:dyDescent="0.25">
      <c r="A116" s="1">
        <v>10110</v>
      </c>
      <c r="B116" s="1">
        <v>46</v>
      </c>
      <c r="C116" s="8">
        <v>100</v>
      </c>
      <c r="D116" s="1">
        <v>10</v>
      </c>
      <c r="E116" s="7">
        <v>5942.28</v>
      </c>
      <c r="F116" s="7">
        <f>sales_data_sample3[[#This Row],[SALES]]*sales_data_sample3[[#This Row],[PROFIT MARGIN]]</f>
        <v>1479.033492</v>
      </c>
      <c r="G116" s="14" t="str">
        <f>IF(sales_data_sample3[[#This Row],[STATUS]] &lt;&gt;"Cancelled","24,89%","0")</f>
        <v>24,89%</v>
      </c>
      <c r="H116" s="4">
        <v>37698</v>
      </c>
      <c r="I116" t="s">
        <v>28</v>
      </c>
      <c r="J116">
        <f>ROUNDUP(MONTH(sales_data_sample3[[#This Row],[ORDER DATE]])/3,0)</f>
        <v>1</v>
      </c>
      <c r="K116" t="str">
        <f>TEXT(sales_data_sample3[[#This Row],[ORDER DATE]],"[$-409]mmmm")</f>
        <v>March</v>
      </c>
      <c r="L116">
        <f>YEAR(sales_data_sample3[[#This Row],[ORDER DATE]])</f>
        <v>2003</v>
      </c>
      <c r="M116" t="s">
        <v>278</v>
      </c>
      <c r="N116">
        <v>117</v>
      </c>
      <c r="O116" t="s">
        <v>3275</v>
      </c>
      <c r="P116" t="s">
        <v>927</v>
      </c>
      <c r="Q116" t="s">
        <v>928</v>
      </c>
      <c r="R116" t="s">
        <v>929</v>
      </c>
      <c r="S116" t="s">
        <v>4804</v>
      </c>
      <c r="T116" t="s">
        <v>930</v>
      </c>
      <c r="U116" t="s">
        <v>4804</v>
      </c>
      <c r="V116" t="s">
        <v>931</v>
      </c>
      <c r="W116" t="s">
        <v>262</v>
      </c>
      <c r="X116" t="s">
        <v>52</v>
      </c>
      <c r="Y116" t="s">
        <v>932</v>
      </c>
      <c r="Z116" t="s">
        <v>137</v>
      </c>
      <c r="AA116" t="s">
        <v>65</v>
      </c>
    </row>
    <row r="117" spans="1:27" x14ac:dyDescent="0.25">
      <c r="A117" s="1">
        <v>10110</v>
      </c>
      <c r="B117" s="1">
        <v>27</v>
      </c>
      <c r="C117" s="8">
        <v>73.62</v>
      </c>
      <c r="D117" s="1">
        <v>12</v>
      </c>
      <c r="E117" s="7">
        <v>1987.74</v>
      </c>
      <c r="F117" s="7">
        <f>sales_data_sample3[[#This Row],[SALES]]*sales_data_sample3[[#This Row],[PROFIT MARGIN]]</f>
        <v>494.74848600000001</v>
      </c>
      <c r="G117" s="14" t="str">
        <f>IF(sales_data_sample3[[#This Row],[STATUS]] &lt;&gt;"Cancelled","24,89%","0")</f>
        <v>24,89%</v>
      </c>
      <c r="H117" s="4">
        <v>37698</v>
      </c>
      <c r="I117" t="s">
        <v>28</v>
      </c>
      <c r="J117">
        <f>ROUNDUP(MONTH(sales_data_sample3[[#This Row],[ORDER DATE]])/3,0)</f>
        <v>1</v>
      </c>
      <c r="K117" t="str">
        <f>TEXT(sales_data_sample3[[#This Row],[ORDER DATE]],"[$-409]mmmm")</f>
        <v>March</v>
      </c>
      <c r="L117">
        <f>YEAR(sales_data_sample3[[#This Row],[ORDER DATE]])</f>
        <v>2003</v>
      </c>
      <c r="M117" t="s">
        <v>278</v>
      </c>
      <c r="N117">
        <v>85</v>
      </c>
      <c r="O117" t="s">
        <v>3391</v>
      </c>
      <c r="P117" t="s">
        <v>927</v>
      </c>
      <c r="Q117" t="s">
        <v>928</v>
      </c>
      <c r="R117" t="s">
        <v>929</v>
      </c>
      <c r="S117" t="s">
        <v>4804</v>
      </c>
      <c r="T117" t="s">
        <v>930</v>
      </c>
      <c r="U117" t="s">
        <v>4804</v>
      </c>
      <c r="V117" t="s">
        <v>931</v>
      </c>
      <c r="W117" t="s">
        <v>262</v>
      </c>
      <c r="X117" t="s">
        <v>52</v>
      </c>
      <c r="Y117" t="s">
        <v>932</v>
      </c>
      <c r="Z117" t="s">
        <v>137</v>
      </c>
      <c r="AA117" t="s">
        <v>42</v>
      </c>
    </row>
    <row r="118" spans="1:27" x14ac:dyDescent="0.25">
      <c r="A118" s="1">
        <v>10110</v>
      </c>
      <c r="B118" s="1">
        <v>37</v>
      </c>
      <c r="C118" s="8">
        <v>100</v>
      </c>
      <c r="D118" s="1">
        <v>14</v>
      </c>
      <c r="E118" s="7">
        <v>3724.42</v>
      </c>
      <c r="F118" s="7">
        <f>sales_data_sample3[[#This Row],[SALES]]*sales_data_sample3[[#This Row],[PROFIT MARGIN]]</f>
        <v>927.00813800000003</v>
      </c>
      <c r="G118" s="14" t="str">
        <f>IF(sales_data_sample3[[#This Row],[STATUS]] &lt;&gt;"Cancelled","24,89%","0")</f>
        <v>24,89%</v>
      </c>
      <c r="H118" s="4">
        <v>37698</v>
      </c>
      <c r="I118" t="s">
        <v>28</v>
      </c>
      <c r="J118">
        <f>ROUNDUP(MONTH(sales_data_sample3[[#This Row],[ORDER DATE]])/3,0)</f>
        <v>1</v>
      </c>
      <c r="K118" t="str">
        <f>TEXT(sales_data_sample3[[#This Row],[ORDER DATE]],"[$-409]mmmm")</f>
        <v>March</v>
      </c>
      <c r="L118">
        <f>YEAR(sales_data_sample3[[#This Row],[ORDER DATE]])</f>
        <v>2003</v>
      </c>
      <c r="M118" t="s">
        <v>278</v>
      </c>
      <c r="N118">
        <v>107</v>
      </c>
      <c r="O118" t="s">
        <v>3508</v>
      </c>
      <c r="P118" t="s">
        <v>927</v>
      </c>
      <c r="Q118" t="s">
        <v>928</v>
      </c>
      <c r="R118" t="s">
        <v>929</v>
      </c>
      <c r="S118" t="s">
        <v>4804</v>
      </c>
      <c r="T118" t="s">
        <v>930</v>
      </c>
      <c r="U118" t="s">
        <v>4804</v>
      </c>
      <c r="V118" t="s">
        <v>931</v>
      </c>
      <c r="W118" t="s">
        <v>262</v>
      </c>
      <c r="X118" t="s">
        <v>52</v>
      </c>
      <c r="Y118" t="s">
        <v>932</v>
      </c>
      <c r="Z118" t="s">
        <v>137</v>
      </c>
      <c r="AA118" t="s">
        <v>65</v>
      </c>
    </row>
    <row r="119" spans="1:27" x14ac:dyDescent="0.25">
      <c r="A119" s="1">
        <v>10110</v>
      </c>
      <c r="B119" s="1">
        <v>48</v>
      </c>
      <c r="C119" s="8">
        <v>34.47</v>
      </c>
      <c r="D119" s="1">
        <v>5</v>
      </c>
      <c r="E119" s="7">
        <v>1654.56</v>
      </c>
      <c r="F119" s="7">
        <f>sales_data_sample3[[#This Row],[SALES]]*sales_data_sample3[[#This Row],[PROFIT MARGIN]]</f>
        <v>122.27198399999999</v>
      </c>
      <c r="G119" s="14" t="str">
        <f>IF(sales_data_sample3[[#This Row],[STATUS]] &lt;&gt;"Cancelled","7,39%","0")</f>
        <v>7,39%</v>
      </c>
      <c r="H119" s="4">
        <v>37698</v>
      </c>
      <c r="I119" t="s">
        <v>28</v>
      </c>
      <c r="J119">
        <f>ROUNDUP(MONTH(sales_data_sample3[[#This Row],[ORDER DATE]])/3,0)</f>
        <v>1</v>
      </c>
      <c r="K119" t="str">
        <f>TEXT(sales_data_sample3[[#This Row],[ORDER DATE]],"[$-409]mmmm")</f>
        <v>March</v>
      </c>
      <c r="L119">
        <f>YEAR(sales_data_sample3[[#This Row],[ORDER DATE]])</f>
        <v>2003</v>
      </c>
      <c r="M119" t="s">
        <v>1354</v>
      </c>
      <c r="N119">
        <v>41</v>
      </c>
      <c r="O119" t="s">
        <v>3664</v>
      </c>
      <c r="P119" t="s">
        <v>927</v>
      </c>
      <c r="Q119" t="s">
        <v>928</v>
      </c>
      <c r="R119" t="s">
        <v>929</v>
      </c>
      <c r="S119" t="s">
        <v>4804</v>
      </c>
      <c r="T119" t="s">
        <v>930</v>
      </c>
      <c r="U119" t="s">
        <v>4804</v>
      </c>
      <c r="V119" t="s">
        <v>931</v>
      </c>
      <c r="W119" t="s">
        <v>262</v>
      </c>
      <c r="X119" t="s">
        <v>52</v>
      </c>
      <c r="Y119" t="s">
        <v>932</v>
      </c>
      <c r="Z119" t="s">
        <v>137</v>
      </c>
      <c r="AA119" t="s">
        <v>42</v>
      </c>
    </row>
    <row r="120" spans="1:27" x14ac:dyDescent="0.25">
      <c r="A120" s="1">
        <v>10111</v>
      </c>
      <c r="B120" s="1">
        <v>33</v>
      </c>
      <c r="C120" s="8">
        <v>99.66</v>
      </c>
      <c r="D120" s="1">
        <v>6</v>
      </c>
      <c r="E120" s="7">
        <v>3288.78</v>
      </c>
      <c r="F120" s="7">
        <f>sales_data_sample3[[#This Row],[SALES]]*sales_data_sample3[[#This Row],[PROFIT MARGIN]]</f>
        <v>243.040842</v>
      </c>
      <c r="G120" s="14" t="str">
        <f>IF(sales_data_sample3[[#This Row],[STATUS]] &lt;&gt;"Cancelled","7,39%","0")</f>
        <v>7,39%</v>
      </c>
      <c r="H120" s="4">
        <v>37705</v>
      </c>
      <c r="I120" t="s">
        <v>28</v>
      </c>
      <c r="J120">
        <f>ROUNDUP(MONTH(sales_data_sample3[[#This Row],[ORDER DATE]])/3,0)</f>
        <v>1</v>
      </c>
      <c r="K120" t="str">
        <f>TEXT(sales_data_sample3[[#This Row],[ORDER DATE]],"[$-409]mmmm")</f>
        <v>March</v>
      </c>
      <c r="L120">
        <f>YEAR(sales_data_sample3[[#This Row],[ORDER DATE]])</f>
        <v>2003</v>
      </c>
      <c r="M120" t="s">
        <v>1354</v>
      </c>
      <c r="N120">
        <v>102</v>
      </c>
      <c r="O120" t="s">
        <v>1355</v>
      </c>
      <c r="P120" t="s">
        <v>118</v>
      </c>
      <c r="Q120" t="s">
        <v>119</v>
      </c>
      <c r="R120" t="s">
        <v>120</v>
      </c>
      <c r="S120" t="s">
        <v>4804</v>
      </c>
      <c r="T120" t="s">
        <v>83</v>
      </c>
      <c r="U120" t="s">
        <v>73</v>
      </c>
      <c r="V120" t="s">
        <v>4804</v>
      </c>
      <c r="W120" t="s">
        <v>38</v>
      </c>
      <c r="X120" t="s">
        <v>39</v>
      </c>
      <c r="Y120" t="s">
        <v>121</v>
      </c>
      <c r="Z120" t="s">
        <v>76</v>
      </c>
      <c r="AA120" t="s">
        <v>65</v>
      </c>
    </row>
    <row r="121" spans="1:27" x14ac:dyDescent="0.25">
      <c r="A121" s="1">
        <v>10111</v>
      </c>
      <c r="B121" s="1">
        <v>48</v>
      </c>
      <c r="C121" s="8">
        <v>49.06</v>
      </c>
      <c r="D121" s="1">
        <v>5</v>
      </c>
      <c r="E121" s="7">
        <v>2354.88</v>
      </c>
      <c r="F121" s="7">
        <f>sales_data_sample3[[#This Row],[SALES]]*sales_data_sample3[[#This Row],[PROFIT MARGIN]]</f>
        <v>174.025632</v>
      </c>
      <c r="G121" s="14" t="str">
        <f>IF(sales_data_sample3[[#This Row],[STATUS]] &lt;&gt;"Cancelled","7,39%","0")</f>
        <v>7,39%</v>
      </c>
      <c r="H121" s="4">
        <v>37705</v>
      </c>
      <c r="I121" t="s">
        <v>28</v>
      </c>
      <c r="J121">
        <f>ROUNDUP(MONTH(sales_data_sample3[[#This Row],[ORDER DATE]])/3,0)</f>
        <v>1</v>
      </c>
      <c r="K121" t="str">
        <f>TEXT(sales_data_sample3[[#This Row],[ORDER DATE]],"[$-409]mmmm")</f>
        <v>March</v>
      </c>
      <c r="L121">
        <f>YEAR(sales_data_sample3[[#This Row],[ORDER DATE]])</f>
        <v>2003</v>
      </c>
      <c r="M121" t="s">
        <v>1354</v>
      </c>
      <c r="N121">
        <v>53</v>
      </c>
      <c r="O121" t="s">
        <v>1419</v>
      </c>
      <c r="P121" t="s">
        <v>118</v>
      </c>
      <c r="Q121" t="s">
        <v>119</v>
      </c>
      <c r="R121" t="s">
        <v>120</v>
      </c>
      <c r="S121" t="s">
        <v>4804</v>
      </c>
      <c r="T121" t="s">
        <v>83</v>
      </c>
      <c r="U121" t="s">
        <v>73</v>
      </c>
      <c r="V121" t="s">
        <v>4804</v>
      </c>
      <c r="W121" t="s">
        <v>38</v>
      </c>
      <c r="X121" t="s">
        <v>39</v>
      </c>
      <c r="Y121" t="s">
        <v>121</v>
      </c>
      <c r="Z121" t="s">
        <v>76</v>
      </c>
      <c r="AA121" t="s">
        <v>42</v>
      </c>
    </row>
    <row r="122" spans="1:27" x14ac:dyDescent="0.25">
      <c r="A122" s="1">
        <v>10111</v>
      </c>
      <c r="B122" s="1">
        <v>28</v>
      </c>
      <c r="C122" s="8">
        <v>64.33</v>
      </c>
      <c r="D122" s="1">
        <v>2</v>
      </c>
      <c r="E122" s="7">
        <v>1801.24</v>
      </c>
      <c r="F122" s="7">
        <f>sales_data_sample3[[#This Row],[SALES]]*sales_data_sample3[[#This Row],[PROFIT MARGIN]]</f>
        <v>133.11163599999998</v>
      </c>
      <c r="G122" s="14" t="str">
        <f>IF(sales_data_sample3[[#This Row],[STATUS]] &lt;&gt;"Cancelled","7,39%","0")</f>
        <v>7,39%</v>
      </c>
      <c r="H122" s="4">
        <v>37705</v>
      </c>
      <c r="I122" t="s">
        <v>28</v>
      </c>
      <c r="J122">
        <f>ROUNDUP(MONTH(sales_data_sample3[[#This Row],[ORDER DATE]])/3,0)</f>
        <v>1</v>
      </c>
      <c r="K122" t="str">
        <f>TEXT(sales_data_sample3[[#This Row],[ORDER DATE]],"[$-409]mmmm")</f>
        <v>March</v>
      </c>
      <c r="L122">
        <f>YEAR(sales_data_sample3[[#This Row],[ORDER DATE]])</f>
        <v>2003</v>
      </c>
      <c r="M122" t="s">
        <v>1354</v>
      </c>
      <c r="N122">
        <v>62</v>
      </c>
      <c r="O122" t="s">
        <v>2025</v>
      </c>
      <c r="P122" t="s">
        <v>118</v>
      </c>
      <c r="Q122" t="s">
        <v>119</v>
      </c>
      <c r="R122" t="s">
        <v>120</v>
      </c>
      <c r="S122" t="s">
        <v>4804</v>
      </c>
      <c r="T122" t="s">
        <v>83</v>
      </c>
      <c r="U122" t="s">
        <v>73</v>
      </c>
      <c r="V122" t="s">
        <v>4804</v>
      </c>
      <c r="W122" t="s">
        <v>38</v>
      </c>
      <c r="X122" t="s">
        <v>39</v>
      </c>
      <c r="Y122" t="s">
        <v>121</v>
      </c>
      <c r="Z122" t="s">
        <v>76</v>
      </c>
      <c r="AA122" t="s">
        <v>42</v>
      </c>
    </row>
    <row r="123" spans="1:27" x14ac:dyDescent="0.25">
      <c r="A123" s="1">
        <v>10111</v>
      </c>
      <c r="B123" s="1">
        <v>43</v>
      </c>
      <c r="C123" s="8">
        <v>100</v>
      </c>
      <c r="D123" s="1">
        <v>1</v>
      </c>
      <c r="E123" s="7">
        <v>4818.1499999999996</v>
      </c>
      <c r="F123" s="7">
        <f>sales_data_sample3[[#This Row],[SALES]]*sales_data_sample3[[#This Row],[PROFIT MARGIN]]</f>
        <v>356.06128499999994</v>
      </c>
      <c r="G123" s="14" t="str">
        <f>IF(sales_data_sample3[[#This Row],[STATUS]] &lt;&gt;"Cancelled","7,39%","0")</f>
        <v>7,39%</v>
      </c>
      <c r="H123" s="4">
        <v>37705</v>
      </c>
      <c r="I123" t="s">
        <v>28</v>
      </c>
      <c r="J123">
        <f>ROUNDUP(MONTH(sales_data_sample3[[#This Row],[ORDER DATE]])/3,0)</f>
        <v>1</v>
      </c>
      <c r="K123" t="str">
        <f>TEXT(sales_data_sample3[[#This Row],[ORDER DATE]],"[$-409]mmmm")</f>
        <v>March</v>
      </c>
      <c r="L123">
        <f>YEAR(sales_data_sample3[[#This Row],[ORDER DATE]])</f>
        <v>2003</v>
      </c>
      <c r="M123" t="s">
        <v>1354</v>
      </c>
      <c r="N123">
        <v>104</v>
      </c>
      <c r="O123" t="s">
        <v>2122</v>
      </c>
      <c r="P123" t="s">
        <v>118</v>
      </c>
      <c r="Q123" t="s">
        <v>119</v>
      </c>
      <c r="R123" t="s">
        <v>120</v>
      </c>
      <c r="S123" t="s">
        <v>4804</v>
      </c>
      <c r="T123" t="s">
        <v>83</v>
      </c>
      <c r="U123" t="s">
        <v>73</v>
      </c>
      <c r="V123" t="s">
        <v>4804</v>
      </c>
      <c r="W123" t="s">
        <v>38</v>
      </c>
      <c r="X123" t="s">
        <v>39</v>
      </c>
      <c r="Y123" t="s">
        <v>121</v>
      </c>
      <c r="Z123" t="s">
        <v>76</v>
      </c>
      <c r="AA123" t="s">
        <v>65</v>
      </c>
    </row>
    <row r="124" spans="1:27" x14ac:dyDescent="0.25">
      <c r="A124" s="1">
        <v>10111</v>
      </c>
      <c r="B124" s="1">
        <v>39</v>
      </c>
      <c r="C124" s="8">
        <v>100</v>
      </c>
      <c r="D124" s="1">
        <v>4</v>
      </c>
      <c r="E124" s="7">
        <v>4178.8500000000004</v>
      </c>
      <c r="F124" s="7">
        <f>sales_data_sample3[[#This Row],[SALES]]*sales_data_sample3[[#This Row],[PROFIT MARGIN]]</f>
        <v>308.81701500000003</v>
      </c>
      <c r="G124" s="14" t="str">
        <f>IF(sales_data_sample3[[#This Row],[STATUS]] &lt;&gt;"Cancelled","7,39%","0")</f>
        <v>7,39%</v>
      </c>
      <c r="H124" s="4">
        <v>37705</v>
      </c>
      <c r="I124" t="s">
        <v>28</v>
      </c>
      <c r="J124">
        <f>ROUNDUP(MONTH(sales_data_sample3[[#This Row],[ORDER DATE]])/3,0)</f>
        <v>1</v>
      </c>
      <c r="K124" t="str">
        <f>TEXT(sales_data_sample3[[#This Row],[ORDER DATE]],"[$-409]mmmm")</f>
        <v>March</v>
      </c>
      <c r="L124">
        <f>YEAR(sales_data_sample3[[#This Row],[ORDER DATE]])</f>
        <v>2003</v>
      </c>
      <c r="M124" t="s">
        <v>1354</v>
      </c>
      <c r="N124">
        <v>99</v>
      </c>
      <c r="O124" t="s">
        <v>2325</v>
      </c>
      <c r="P124" t="s">
        <v>118</v>
      </c>
      <c r="Q124" t="s">
        <v>119</v>
      </c>
      <c r="R124" t="s">
        <v>120</v>
      </c>
      <c r="S124" t="s">
        <v>4804</v>
      </c>
      <c r="T124" t="s">
        <v>83</v>
      </c>
      <c r="U124" t="s">
        <v>73</v>
      </c>
      <c r="V124" t="s">
        <v>4804</v>
      </c>
      <c r="W124" t="s">
        <v>38</v>
      </c>
      <c r="X124" t="s">
        <v>39</v>
      </c>
      <c r="Y124" t="s">
        <v>121</v>
      </c>
      <c r="Z124" t="s">
        <v>76</v>
      </c>
      <c r="AA124" t="s">
        <v>65</v>
      </c>
    </row>
    <row r="125" spans="1:27" x14ac:dyDescent="0.25">
      <c r="A125" s="1">
        <v>10111</v>
      </c>
      <c r="B125" s="1">
        <v>26</v>
      </c>
      <c r="C125" s="8">
        <v>86.68</v>
      </c>
      <c r="D125" s="1">
        <v>3</v>
      </c>
      <c r="E125" s="7">
        <v>2253.6799999999998</v>
      </c>
      <c r="F125" s="7">
        <f>sales_data_sample3[[#This Row],[SALES]]*sales_data_sample3[[#This Row],[PROFIT MARGIN]]</f>
        <v>166.54695199999998</v>
      </c>
      <c r="G125" s="14" t="str">
        <f>IF(sales_data_sample3[[#This Row],[STATUS]] &lt;&gt;"Cancelled","7,39%","0")</f>
        <v>7,39%</v>
      </c>
      <c r="H125" s="4">
        <v>37705</v>
      </c>
      <c r="I125" t="s">
        <v>28</v>
      </c>
      <c r="J125">
        <f>ROUNDUP(MONTH(sales_data_sample3[[#This Row],[ORDER DATE]])/3,0)</f>
        <v>1</v>
      </c>
      <c r="K125" t="str">
        <f>TEXT(sales_data_sample3[[#This Row],[ORDER DATE]],"[$-409]mmmm")</f>
        <v>March</v>
      </c>
      <c r="L125">
        <f>YEAR(sales_data_sample3[[#This Row],[ORDER DATE]])</f>
        <v>2003</v>
      </c>
      <c r="M125" t="s">
        <v>1354</v>
      </c>
      <c r="N125">
        <v>97</v>
      </c>
      <c r="O125" t="s">
        <v>3732</v>
      </c>
      <c r="P125" t="s">
        <v>118</v>
      </c>
      <c r="Q125" t="s">
        <v>119</v>
      </c>
      <c r="R125" t="s">
        <v>120</v>
      </c>
      <c r="S125" t="s">
        <v>4804</v>
      </c>
      <c r="T125" t="s">
        <v>83</v>
      </c>
      <c r="U125" t="s">
        <v>73</v>
      </c>
      <c r="V125" t="s">
        <v>4804</v>
      </c>
      <c r="W125" t="s">
        <v>38</v>
      </c>
      <c r="X125" t="s">
        <v>39</v>
      </c>
      <c r="Y125" t="s">
        <v>121</v>
      </c>
      <c r="Z125" t="s">
        <v>76</v>
      </c>
      <c r="AA125" t="s">
        <v>42</v>
      </c>
    </row>
    <row r="126" spans="1:27" x14ac:dyDescent="0.25">
      <c r="A126" s="1">
        <v>10112</v>
      </c>
      <c r="B126" s="1">
        <v>29</v>
      </c>
      <c r="C126" s="8">
        <v>100</v>
      </c>
      <c r="D126" s="1">
        <v>1</v>
      </c>
      <c r="E126" s="7">
        <v>7209.11</v>
      </c>
      <c r="F126" s="7">
        <f>sales_data_sample3[[#This Row],[SALES]]*sales_data_sample3[[#This Row],[PROFIT MARGIN]]</f>
        <v>1794.347479</v>
      </c>
      <c r="G126" s="14" t="str">
        <f>IF(sales_data_sample3[[#This Row],[STATUS]] &lt;&gt;"Cancelled","24,89%","0")</f>
        <v>24,89%</v>
      </c>
      <c r="H126" s="4">
        <v>37704</v>
      </c>
      <c r="I126" t="s">
        <v>28</v>
      </c>
      <c r="J126">
        <f>ROUNDUP(MONTH(sales_data_sample3[[#This Row],[ORDER DATE]])/3,0)</f>
        <v>1</v>
      </c>
      <c r="K126" t="str">
        <f>TEXT(sales_data_sample3[[#This Row],[ORDER DATE]],"[$-409]mmmm")</f>
        <v>March</v>
      </c>
      <c r="L126">
        <f>YEAR(sales_data_sample3[[#This Row],[ORDER DATE]])</f>
        <v>2003</v>
      </c>
      <c r="M126" t="s">
        <v>278</v>
      </c>
      <c r="N126">
        <v>214</v>
      </c>
      <c r="O126" t="s">
        <v>279</v>
      </c>
      <c r="P126" t="s">
        <v>282</v>
      </c>
      <c r="Q126" t="s">
        <v>283</v>
      </c>
      <c r="R126" t="s">
        <v>284</v>
      </c>
      <c r="S126" t="s">
        <v>4804</v>
      </c>
      <c r="T126" t="s">
        <v>285</v>
      </c>
      <c r="U126" t="s">
        <v>4804</v>
      </c>
      <c r="V126" t="s">
        <v>286</v>
      </c>
      <c r="W126" t="s">
        <v>287</v>
      </c>
      <c r="X126" t="s">
        <v>52</v>
      </c>
      <c r="Y126" t="s">
        <v>288</v>
      </c>
      <c r="Z126" t="s">
        <v>289</v>
      </c>
      <c r="AA126" t="s">
        <v>229</v>
      </c>
    </row>
    <row r="127" spans="1:27" x14ac:dyDescent="0.25">
      <c r="A127" s="1">
        <v>10112</v>
      </c>
      <c r="B127" s="1">
        <v>23</v>
      </c>
      <c r="C127" s="8">
        <v>100</v>
      </c>
      <c r="D127" s="1">
        <v>2</v>
      </c>
      <c r="E127" s="7">
        <v>2539.89</v>
      </c>
      <c r="F127" s="7">
        <f>sales_data_sample3[[#This Row],[SALES]]*sales_data_sample3[[#This Row],[PROFIT MARGIN]]</f>
        <v>187.69787099999996</v>
      </c>
      <c r="G127" s="14" t="str">
        <f>IF(sales_data_sample3[[#This Row],[STATUS]] &lt;&gt;"Cancelled","7,39%","0")</f>
        <v>7,39%</v>
      </c>
      <c r="H127" s="4">
        <v>37704</v>
      </c>
      <c r="I127" t="s">
        <v>28</v>
      </c>
      <c r="J127">
        <f>ROUNDUP(MONTH(sales_data_sample3[[#This Row],[ORDER DATE]])/3,0)</f>
        <v>1</v>
      </c>
      <c r="K127" t="str">
        <f>TEXT(sales_data_sample3[[#This Row],[ORDER DATE]],"[$-409]mmmm")</f>
        <v>March</v>
      </c>
      <c r="L127">
        <f>YEAR(sales_data_sample3[[#This Row],[ORDER DATE]])</f>
        <v>2003</v>
      </c>
      <c r="M127" t="s">
        <v>1354</v>
      </c>
      <c r="N127">
        <v>101</v>
      </c>
      <c r="O127" t="s">
        <v>1989</v>
      </c>
      <c r="P127" t="s">
        <v>282</v>
      </c>
      <c r="Q127" t="s">
        <v>283</v>
      </c>
      <c r="R127" t="s">
        <v>284</v>
      </c>
      <c r="S127" t="s">
        <v>4804</v>
      </c>
      <c r="T127" t="s">
        <v>285</v>
      </c>
      <c r="U127" t="s">
        <v>4804</v>
      </c>
      <c r="V127" t="s">
        <v>286</v>
      </c>
      <c r="W127" t="s">
        <v>287</v>
      </c>
      <c r="X127" t="s">
        <v>52</v>
      </c>
      <c r="Y127" t="s">
        <v>288</v>
      </c>
      <c r="Z127" t="s">
        <v>289</v>
      </c>
      <c r="AA127" t="s">
        <v>42</v>
      </c>
    </row>
    <row r="128" spans="1:27" x14ac:dyDescent="0.25">
      <c r="A128" s="1">
        <v>10113</v>
      </c>
      <c r="B128" s="1">
        <v>21</v>
      </c>
      <c r="C128" s="8">
        <v>100</v>
      </c>
      <c r="D128" s="1">
        <v>2</v>
      </c>
      <c r="E128" s="7">
        <v>3415.44</v>
      </c>
      <c r="F128" s="7">
        <f>sales_data_sample3[[#This Row],[SALES]]*sales_data_sample3[[#This Row],[PROFIT MARGIN]]</f>
        <v>155.40252000000001</v>
      </c>
      <c r="G128" s="14" t="str">
        <f>IF(sales_data_sample3[[#This Row],[STATUS]] &lt;&gt;"Cancelled","4,55%","0")</f>
        <v>4,55%</v>
      </c>
      <c r="H128" s="4">
        <v>37706</v>
      </c>
      <c r="I128" t="s">
        <v>28</v>
      </c>
      <c r="J128">
        <f>ROUNDUP(MONTH(sales_data_sample3[[#This Row],[ORDER DATE]])/3,0)</f>
        <v>1</v>
      </c>
      <c r="K128" t="str">
        <f>TEXT(sales_data_sample3[[#This Row],[ORDER DATE]],"[$-409]mmmm")</f>
        <v>March</v>
      </c>
      <c r="L128">
        <f>YEAR(sales_data_sample3[[#This Row],[ORDER DATE]])</f>
        <v>2003</v>
      </c>
      <c r="M128" t="s">
        <v>957</v>
      </c>
      <c r="N128">
        <v>136</v>
      </c>
      <c r="O128" t="s">
        <v>958</v>
      </c>
      <c r="P128" t="s">
        <v>417</v>
      </c>
      <c r="Q128" t="s">
        <v>418</v>
      </c>
      <c r="R128" t="s">
        <v>419</v>
      </c>
      <c r="S128" t="s">
        <v>4804</v>
      </c>
      <c r="T128" t="s">
        <v>420</v>
      </c>
      <c r="U128" t="s">
        <v>73</v>
      </c>
      <c r="V128" t="s">
        <v>167</v>
      </c>
      <c r="W128" t="s">
        <v>38</v>
      </c>
      <c r="X128" t="s">
        <v>39</v>
      </c>
      <c r="Y128" t="s">
        <v>421</v>
      </c>
      <c r="Z128" t="s">
        <v>422</v>
      </c>
      <c r="AA128" t="s">
        <v>65</v>
      </c>
    </row>
    <row r="129" spans="1:27" x14ac:dyDescent="0.25">
      <c r="A129" s="1">
        <v>10113</v>
      </c>
      <c r="B129" s="1">
        <v>49</v>
      </c>
      <c r="C129" s="8">
        <v>100</v>
      </c>
      <c r="D129" s="1">
        <v>4</v>
      </c>
      <c r="E129" s="7">
        <v>4916.66</v>
      </c>
      <c r="F129" s="7">
        <f>sales_data_sample3[[#This Row],[SALES]]*sales_data_sample3[[#This Row],[PROFIT MARGIN]]</f>
        <v>223.70802999999998</v>
      </c>
      <c r="G129" s="14" t="str">
        <f>IF(sales_data_sample3[[#This Row],[STATUS]] &lt;&gt;"Cancelled","4,55%","0")</f>
        <v>4,55%</v>
      </c>
      <c r="H129" s="4">
        <v>37706</v>
      </c>
      <c r="I129" t="s">
        <v>28</v>
      </c>
      <c r="J129">
        <f>ROUNDUP(MONTH(sales_data_sample3[[#This Row],[ORDER DATE]])/3,0)</f>
        <v>1</v>
      </c>
      <c r="K129" t="str">
        <f>TEXT(sales_data_sample3[[#This Row],[ORDER DATE]],"[$-409]mmmm")</f>
        <v>March</v>
      </c>
      <c r="L129">
        <f>YEAR(sales_data_sample3[[#This Row],[ORDER DATE]])</f>
        <v>2003</v>
      </c>
      <c r="M129" t="s">
        <v>957</v>
      </c>
      <c r="N129">
        <v>116</v>
      </c>
      <c r="O129" t="s">
        <v>1264</v>
      </c>
      <c r="P129" t="s">
        <v>417</v>
      </c>
      <c r="Q129" t="s">
        <v>418</v>
      </c>
      <c r="R129" t="s">
        <v>419</v>
      </c>
      <c r="S129" t="s">
        <v>4804</v>
      </c>
      <c r="T129" t="s">
        <v>420</v>
      </c>
      <c r="U129" t="s">
        <v>73</v>
      </c>
      <c r="V129" t="s">
        <v>167</v>
      </c>
      <c r="W129" t="s">
        <v>38</v>
      </c>
      <c r="X129" t="s">
        <v>39</v>
      </c>
      <c r="Y129" t="s">
        <v>421</v>
      </c>
      <c r="Z129" t="s">
        <v>422</v>
      </c>
      <c r="AA129" t="s">
        <v>65</v>
      </c>
    </row>
    <row r="130" spans="1:27" x14ac:dyDescent="0.25">
      <c r="A130" s="1">
        <v>10113</v>
      </c>
      <c r="B130" s="1">
        <v>50</v>
      </c>
      <c r="C130" s="8">
        <v>49.81</v>
      </c>
      <c r="D130" s="1">
        <v>3</v>
      </c>
      <c r="E130" s="7">
        <v>2490.5</v>
      </c>
      <c r="F130" s="7">
        <f>sales_data_sample3[[#This Row],[SALES]]*sales_data_sample3[[#This Row],[PROFIT MARGIN]]</f>
        <v>184.04794999999999</v>
      </c>
      <c r="G130" s="14" t="str">
        <f>IF(sales_data_sample3[[#This Row],[STATUS]] &lt;&gt;"Cancelled","7,39%","0")</f>
        <v>7,39%</v>
      </c>
      <c r="H130" s="4">
        <v>37706</v>
      </c>
      <c r="I130" t="s">
        <v>28</v>
      </c>
      <c r="J130">
        <f>ROUNDUP(MONTH(sales_data_sample3[[#This Row],[ORDER DATE]])/3,0)</f>
        <v>1</v>
      </c>
      <c r="K130" t="str">
        <f>TEXT(sales_data_sample3[[#This Row],[ORDER DATE]],"[$-409]mmmm")</f>
        <v>March</v>
      </c>
      <c r="L130">
        <f>YEAR(sales_data_sample3[[#This Row],[ORDER DATE]])</f>
        <v>2003</v>
      </c>
      <c r="M130" t="s">
        <v>1354</v>
      </c>
      <c r="N130">
        <v>50</v>
      </c>
      <c r="O130" t="s">
        <v>2635</v>
      </c>
      <c r="P130" t="s">
        <v>417</v>
      </c>
      <c r="Q130" t="s">
        <v>418</v>
      </c>
      <c r="R130" t="s">
        <v>419</v>
      </c>
      <c r="S130" t="s">
        <v>4804</v>
      </c>
      <c r="T130" t="s">
        <v>420</v>
      </c>
      <c r="U130" t="s">
        <v>73</v>
      </c>
      <c r="V130" t="s">
        <v>167</v>
      </c>
      <c r="W130" t="s">
        <v>38</v>
      </c>
      <c r="X130" t="s">
        <v>39</v>
      </c>
      <c r="Y130" t="s">
        <v>421</v>
      </c>
      <c r="Z130" t="s">
        <v>422</v>
      </c>
      <c r="AA130" t="s">
        <v>42</v>
      </c>
    </row>
    <row r="131" spans="1:27" x14ac:dyDescent="0.25">
      <c r="A131" s="1">
        <v>10113</v>
      </c>
      <c r="B131" s="1">
        <v>23</v>
      </c>
      <c r="C131" s="8">
        <v>68.52</v>
      </c>
      <c r="D131" s="1">
        <v>1</v>
      </c>
      <c r="E131" s="7">
        <v>1575.96</v>
      </c>
      <c r="F131" s="7">
        <f>sales_data_sample3[[#This Row],[SALES]]*sales_data_sample3[[#This Row],[PROFIT MARGIN]]</f>
        <v>71.706180000000003</v>
      </c>
      <c r="G131" s="14" t="str">
        <f>IF(sales_data_sample3[[#This Row],[STATUS]] &lt;&gt;"Cancelled","4,55%","0")</f>
        <v>4,55%</v>
      </c>
      <c r="H131" s="4">
        <v>37706</v>
      </c>
      <c r="I131" t="s">
        <v>28</v>
      </c>
      <c r="J131">
        <f>ROUNDUP(MONTH(sales_data_sample3[[#This Row],[ORDER DATE]])/3,0)</f>
        <v>1</v>
      </c>
      <c r="K131" t="str">
        <f>TEXT(sales_data_sample3[[#This Row],[ORDER DATE]],"[$-409]mmmm")</f>
        <v>March</v>
      </c>
      <c r="L131">
        <f>YEAR(sales_data_sample3[[#This Row],[ORDER DATE]])</f>
        <v>2003</v>
      </c>
      <c r="M131" t="s">
        <v>957</v>
      </c>
      <c r="N131">
        <v>64</v>
      </c>
      <c r="O131" t="s">
        <v>4029</v>
      </c>
      <c r="P131" t="s">
        <v>417</v>
      </c>
      <c r="Q131" t="s">
        <v>418</v>
      </c>
      <c r="R131" t="s">
        <v>419</v>
      </c>
      <c r="S131" t="s">
        <v>4804</v>
      </c>
      <c r="T131" t="s">
        <v>420</v>
      </c>
      <c r="U131" t="s">
        <v>73</v>
      </c>
      <c r="V131" t="s">
        <v>167</v>
      </c>
      <c r="W131" t="s">
        <v>38</v>
      </c>
      <c r="X131" t="s">
        <v>39</v>
      </c>
      <c r="Y131" t="s">
        <v>421</v>
      </c>
      <c r="Z131" t="s">
        <v>422</v>
      </c>
      <c r="AA131" t="s">
        <v>42</v>
      </c>
    </row>
    <row r="132" spans="1:27" x14ac:dyDescent="0.25">
      <c r="A132" s="1">
        <v>10114</v>
      </c>
      <c r="B132" s="1">
        <v>31</v>
      </c>
      <c r="C132" s="8">
        <v>100</v>
      </c>
      <c r="D132" s="1">
        <v>8</v>
      </c>
      <c r="E132" s="7">
        <v>4305.28</v>
      </c>
      <c r="F132" s="7">
        <f>sales_data_sample3[[#This Row],[SALES]]*sales_data_sample3[[#This Row],[PROFIT MARGIN]]</f>
        <v>1071.584192</v>
      </c>
      <c r="G132" s="14" t="str">
        <f>IF(sales_data_sample3[[#This Row],[STATUS]] &lt;&gt;"Cancelled","24,89%","0")</f>
        <v>24,89%</v>
      </c>
      <c r="H132" s="4">
        <v>37712</v>
      </c>
      <c r="I132" t="s">
        <v>28</v>
      </c>
      <c r="J132">
        <f>ROUNDUP(MONTH(sales_data_sample3[[#This Row],[ORDER DATE]])/3,0)</f>
        <v>2</v>
      </c>
      <c r="K132" t="str">
        <f>TEXT(sales_data_sample3[[#This Row],[ORDER DATE]],"[$-409]mmmm")</f>
        <v>April</v>
      </c>
      <c r="L132">
        <f>YEAR(sales_data_sample3[[#This Row],[ORDER DATE]])</f>
        <v>2003</v>
      </c>
      <c r="M132" t="s">
        <v>278</v>
      </c>
      <c r="N132">
        <v>147</v>
      </c>
      <c r="O132" t="s">
        <v>710</v>
      </c>
      <c r="P132" t="s">
        <v>713</v>
      </c>
      <c r="Q132" t="s">
        <v>714</v>
      </c>
      <c r="R132" t="s">
        <v>715</v>
      </c>
      <c r="S132" t="s">
        <v>4804</v>
      </c>
      <c r="T132" t="s">
        <v>61</v>
      </c>
      <c r="U132" t="s">
        <v>4804</v>
      </c>
      <c r="V132" t="s">
        <v>716</v>
      </c>
      <c r="W132" t="s">
        <v>51</v>
      </c>
      <c r="X132" t="s">
        <v>52</v>
      </c>
      <c r="Y132" t="s">
        <v>717</v>
      </c>
      <c r="Z132" t="s">
        <v>718</v>
      </c>
      <c r="AA132" t="s">
        <v>65</v>
      </c>
    </row>
    <row r="133" spans="1:27" x14ac:dyDescent="0.25">
      <c r="A133" s="1">
        <v>10114</v>
      </c>
      <c r="B133" s="1">
        <v>39</v>
      </c>
      <c r="C133" s="8">
        <v>100</v>
      </c>
      <c r="D133" s="1">
        <v>3</v>
      </c>
      <c r="E133" s="7">
        <v>4164.42</v>
      </c>
      <c r="F133" s="7">
        <f>sales_data_sample3[[#This Row],[SALES]]*sales_data_sample3[[#This Row],[PROFIT MARGIN]]</f>
        <v>189.48111</v>
      </c>
      <c r="G133" s="14" t="str">
        <f>IF(sales_data_sample3[[#This Row],[STATUS]] &lt;&gt;"Cancelled","4,55%","0")</f>
        <v>4,55%</v>
      </c>
      <c r="H133" s="4">
        <v>37712</v>
      </c>
      <c r="I133" t="s">
        <v>28</v>
      </c>
      <c r="J133">
        <f>ROUNDUP(MONTH(sales_data_sample3[[#This Row],[ORDER DATE]])/3,0)</f>
        <v>2</v>
      </c>
      <c r="K133" t="str">
        <f>TEXT(sales_data_sample3[[#This Row],[ORDER DATE]],"[$-409]mmmm")</f>
        <v>April</v>
      </c>
      <c r="L133">
        <f>YEAR(sales_data_sample3[[#This Row],[ORDER DATE]])</f>
        <v>2003</v>
      </c>
      <c r="M133" t="s">
        <v>957</v>
      </c>
      <c r="N133">
        <v>122</v>
      </c>
      <c r="O133" t="s">
        <v>1737</v>
      </c>
      <c r="P133" t="s">
        <v>713</v>
      </c>
      <c r="Q133" t="s">
        <v>714</v>
      </c>
      <c r="R133" t="s">
        <v>715</v>
      </c>
      <c r="S133" t="s">
        <v>4804</v>
      </c>
      <c r="T133" t="s">
        <v>61</v>
      </c>
      <c r="U133" t="s">
        <v>4804</v>
      </c>
      <c r="V133" t="s">
        <v>716</v>
      </c>
      <c r="W133" t="s">
        <v>51</v>
      </c>
      <c r="X133" t="s">
        <v>52</v>
      </c>
      <c r="Y133" t="s">
        <v>717</v>
      </c>
      <c r="Z133" t="s">
        <v>718</v>
      </c>
      <c r="AA133" t="s">
        <v>65</v>
      </c>
    </row>
    <row r="134" spans="1:27" x14ac:dyDescent="0.25">
      <c r="A134" s="1">
        <v>10114</v>
      </c>
      <c r="B134" s="1">
        <v>45</v>
      </c>
      <c r="C134" s="8">
        <v>68.67</v>
      </c>
      <c r="D134" s="1">
        <v>6</v>
      </c>
      <c r="E134" s="7">
        <v>3090.15</v>
      </c>
      <c r="F134" s="7">
        <f>sales_data_sample3[[#This Row],[SALES]]*sales_data_sample3[[#This Row],[PROFIT MARGIN]]</f>
        <v>140.60182499999999</v>
      </c>
      <c r="G134" s="14" t="str">
        <f>IF(sales_data_sample3[[#This Row],[STATUS]] &lt;&gt;"Cancelled","4,55%","0")</f>
        <v>4,55%</v>
      </c>
      <c r="H134" s="4">
        <v>37712</v>
      </c>
      <c r="I134" t="s">
        <v>28</v>
      </c>
      <c r="J134">
        <f>ROUNDUP(MONTH(sales_data_sample3[[#This Row],[ORDER DATE]])/3,0)</f>
        <v>2</v>
      </c>
      <c r="K134" t="str">
        <f>TEXT(sales_data_sample3[[#This Row],[ORDER DATE]],"[$-409]mmmm")</f>
        <v>April</v>
      </c>
      <c r="L134">
        <f>YEAR(sales_data_sample3[[#This Row],[ORDER DATE]])</f>
        <v>2003</v>
      </c>
      <c r="M134" t="s">
        <v>957</v>
      </c>
      <c r="N134">
        <v>60</v>
      </c>
      <c r="O134" t="s">
        <v>1799</v>
      </c>
      <c r="P134" t="s">
        <v>713</v>
      </c>
      <c r="Q134" t="s">
        <v>714</v>
      </c>
      <c r="R134" t="s">
        <v>715</v>
      </c>
      <c r="S134" t="s">
        <v>4804</v>
      </c>
      <c r="T134" t="s">
        <v>61</v>
      </c>
      <c r="U134" t="s">
        <v>4804</v>
      </c>
      <c r="V134" t="s">
        <v>716</v>
      </c>
      <c r="W134" t="s">
        <v>51</v>
      </c>
      <c r="X134" t="s">
        <v>52</v>
      </c>
      <c r="Y134" t="s">
        <v>717</v>
      </c>
      <c r="Z134" t="s">
        <v>718</v>
      </c>
      <c r="AA134" t="s">
        <v>65</v>
      </c>
    </row>
    <row r="135" spans="1:27" x14ac:dyDescent="0.25">
      <c r="A135" s="1">
        <v>10114</v>
      </c>
      <c r="B135" s="1">
        <v>48</v>
      </c>
      <c r="C135" s="8">
        <v>100</v>
      </c>
      <c r="D135" s="1">
        <v>4</v>
      </c>
      <c r="E135" s="7">
        <v>8209.44</v>
      </c>
      <c r="F135" s="7">
        <f>sales_data_sample3[[#This Row],[SALES]]*sales_data_sample3[[#This Row],[PROFIT MARGIN]]</f>
        <v>2043.3296160000002</v>
      </c>
      <c r="G135" s="14" t="str">
        <f>IF(sales_data_sample3[[#This Row],[STATUS]] &lt;&gt;"Cancelled","24,89%","0")</f>
        <v>24,89%</v>
      </c>
      <c r="H135" s="4">
        <v>37712</v>
      </c>
      <c r="I135" t="s">
        <v>28</v>
      </c>
      <c r="J135">
        <f>ROUNDUP(MONTH(sales_data_sample3[[#This Row],[ORDER DATE]])/3,0)</f>
        <v>2</v>
      </c>
      <c r="K135" t="str">
        <f>TEXT(sales_data_sample3[[#This Row],[ORDER DATE]],"[$-409]mmmm")</f>
        <v>April</v>
      </c>
      <c r="L135">
        <f>YEAR(sales_data_sample3[[#This Row],[ORDER DATE]])</f>
        <v>2003</v>
      </c>
      <c r="M135" t="s">
        <v>278</v>
      </c>
      <c r="N135">
        <v>169</v>
      </c>
      <c r="O135" t="s">
        <v>2190</v>
      </c>
      <c r="P135" t="s">
        <v>713</v>
      </c>
      <c r="Q135" t="s">
        <v>714</v>
      </c>
      <c r="R135" t="s">
        <v>715</v>
      </c>
      <c r="S135" t="s">
        <v>4804</v>
      </c>
      <c r="T135" t="s">
        <v>61</v>
      </c>
      <c r="U135" t="s">
        <v>4804</v>
      </c>
      <c r="V135" t="s">
        <v>716</v>
      </c>
      <c r="W135" t="s">
        <v>51</v>
      </c>
      <c r="X135" t="s">
        <v>52</v>
      </c>
      <c r="Y135" t="s">
        <v>717</v>
      </c>
      <c r="Z135" t="s">
        <v>718</v>
      </c>
      <c r="AA135" t="s">
        <v>229</v>
      </c>
    </row>
    <row r="136" spans="1:27" x14ac:dyDescent="0.25">
      <c r="A136" s="1">
        <v>10114</v>
      </c>
      <c r="B136" s="1">
        <v>41</v>
      </c>
      <c r="C136" s="8">
        <v>100</v>
      </c>
      <c r="D136" s="1">
        <v>9</v>
      </c>
      <c r="E136" s="7">
        <v>4815.45</v>
      </c>
      <c r="F136" s="7">
        <f>sales_data_sample3[[#This Row],[SALES]]*sales_data_sample3[[#This Row],[PROFIT MARGIN]]</f>
        <v>219.10297499999999</v>
      </c>
      <c r="G136" s="14" t="str">
        <f>IF(sales_data_sample3[[#This Row],[STATUS]] &lt;&gt;"Cancelled","4,55%","0")</f>
        <v>4,55%</v>
      </c>
      <c r="H136" s="4">
        <v>37712</v>
      </c>
      <c r="I136" t="s">
        <v>28</v>
      </c>
      <c r="J136">
        <f>ROUNDUP(MONTH(sales_data_sample3[[#This Row],[ORDER DATE]])/3,0)</f>
        <v>2</v>
      </c>
      <c r="K136" t="str">
        <f>TEXT(sales_data_sample3[[#This Row],[ORDER DATE]],"[$-409]mmmm")</f>
        <v>April</v>
      </c>
      <c r="L136">
        <f>YEAR(sales_data_sample3[[#This Row],[ORDER DATE]])</f>
        <v>2003</v>
      </c>
      <c r="M136" t="s">
        <v>957</v>
      </c>
      <c r="N136">
        <v>121</v>
      </c>
      <c r="O136" t="s">
        <v>2604</v>
      </c>
      <c r="P136" t="s">
        <v>713</v>
      </c>
      <c r="Q136" t="s">
        <v>714</v>
      </c>
      <c r="R136" t="s">
        <v>715</v>
      </c>
      <c r="S136" t="s">
        <v>4804</v>
      </c>
      <c r="T136" t="s">
        <v>61</v>
      </c>
      <c r="U136" t="s">
        <v>4804</v>
      </c>
      <c r="V136" t="s">
        <v>716</v>
      </c>
      <c r="W136" t="s">
        <v>51</v>
      </c>
      <c r="X136" t="s">
        <v>52</v>
      </c>
      <c r="Y136" t="s">
        <v>717</v>
      </c>
      <c r="Z136" t="s">
        <v>718</v>
      </c>
      <c r="AA136" t="s">
        <v>65</v>
      </c>
    </row>
    <row r="137" spans="1:27" x14ac:dyDescent="0.25">
      <c r="A137" s="1">
        <v>10114</v>
      </c>
      <c r="B137" s="1">
        <v>21</v>
      </c>
      <c r="C137" s="8">
        <v>100</v>
      </c>
      <c r="D137" s="1">
        <v>5</v>
      </c>
      <c r="E137" s="7">
        <v>2925.09</v>
      </c>
      <c r="F137" s="7">
        <f>sales_data_sample3[[#This Row],[SALES]]*sales_data_sample3[[#This Row],[PROFIT MARGIN]]</f>
        <v>133.09159500000001</v>
      </c>
      <c r="G137" s="14" t="str">
        <f>IF(sales_data_sample3[[#This Row],[STATUS]] &lt;&gt;"Cancelled","4,55%","0")</f>
        <v>4,55%</v>
      </c>
      <c r="H137" s="4">
        <v>37712</v>
      </c>
      <c r="I137" t="s">
        <v>28</v>
      </c>
      <c r="J137">
        <f>ROUNDUP(MONTH(sales_data_sample3[[#This Row],[ORDER DATE]])/3,0)</f>
        <v>2</v>
      </c>
      <c r="K137" t="str">
        <f>TEXT(sales_data_sample3[[#This Row],[ORDER DATE]],"[$-409]mmmm")</f>
        <v>April</v>
      </c>
      <c r="L137">
        <f>YEAR(sales_data_sample3[[#This Row],[ORDER DATE]])</f>
        <v>2003</v>
      </c>
      <c r="M137" t="s">
        <v>957</v>
      </c>
      <c r="N137">
        <v>127</v>
      </c>
      <c r="O137" t="s">
        <v>3076</v>
      </c>
      <c r="P137" t="s">
        <v>713</v>
      </c>
      <c r="Q137" t="s">
        <v>714</v>
      </c>
      <c r="R137" t="s">
        <v>715</v>
      </c>
      <c r="S137" t="s">
        <v>4804</v>
      </c>
      <c r="T137" t="s">
        <v>61</v>
      </c>
      <c r="U137" t="s">
        <v>4804</v>
      </c>
      <c r="V137" t="s">
        <v>716</v>
      </c>
      <c r="W137" t="s">
        <v>51</v>
      </c>
      <c r="X137" t="s">
        <v>52</v>
      </c>
      <c r="Y137" t="s">
        <v>717</v>
      </c>
      <c r="Z137" t="s">
        <v>718</v>
      </c>
      <c r="AA137" t="s">
        <v>42</v>
      </c>
    </row>
    <row r="138" spans="1:27" x14ac:dyDescent="0.25">
      <c r="A138" s="1">
        <v>10114</v>
      </c>
      <c r="B138" s="1">
        <v>24</v>
      </c>
      <c r="C138" s="8">
        <v>45473</v>
      </c>
      <c r="D138" s="1">
        <v>1</v>
      </c>
      <c r="E138" s="7">
        <v>721.44</v>
      </c>
      <c r="F138" s="7">
        <f>sales_data_sample3[[#This Row],[SALES]]*sales_data_sample3[[#This Row],[PROFIT MARGIN]]</f>
        <v>179.56641600000003</v>
      </c>
      <c r="G138" s="14" t="str">
        <f>IF(sales_data_sample3[[#This Row],[STATUS]] &lt;&gt;"Cancelled","24,89%","0")</f>
        <v>24,89%</v>
      </c>
      <c r="H138" s="4">
        <v>37712</v>
      </c>
      <c r="I138" t="s">
        <v>28</v>
      </c>
      <c r="J138">
        <f>ROUNDUP(MONTH(sales_data_sample3[[#This Row],[ORDER DATE]])/3,0)</f>
        <v>2</v>
      </c>
      <c r="K138" t="str">
        <f>TEXT(sales_data_sample3[[#This Row],[ORDER DATE]],"[$-409]mmmm")</f>
        <v>April</v>
      </c>
      <c r="L138">
        <f>YEAR(sales_data_sample3[[#This Row],[ORDER DATE]])</f>
        <v>2003</v>
      </c>
      <c r="M138" t="s">
        <v>278</v>
      </c>
      <c r="N138">
        <v>35</v>
      </c>
      <c r="O138" t="s">
        <v>3186</v>
      </c>
      <c r="P138" t="s">
        <v>713</v>
      </c>
      <c r="Q138" t="s">
        <v>714</v>
      </c>
      <c r="R138" t="s">
        <v>715</v>
      </c>
      <c r="S138" t="s">
        <v>4804</v>
      </c>
      <c r="T138" t="s">
        <v>61</v>
      </c>
      <c r="U138" t="s">
        <v>4804</v>
      </c>
      <c r="V138" t="s">
        <v>716</v>
      </c>
      <c r="W138" t="s">
        <v>51</v>
      </c>
      <c r="X138" t="s">
        <v>52</v>
      </c>
      <c r="Y138" t="s">
        <v>717</v>
      </c>
      <c r="Z138" t="s">
        <v>718</v>
      </c>
      <c r="AA138" t="s">
        <v>42</v>
      </c>
    </row>
    <row r="139" spans="1:27" x14ac:dyDescent="0.25">
      <c r="A139" s="1">
        <v>10114</v>
      </c>
      <c r="B139" s="1">
        <v>32</v>
      </c>
      <c r="C139" s="8">
        <v>100</v>
      </c>
      <c r="D139" s="1">
        <v>7</v>
      </c>
      <c r="E139" s="7">
        <v>3667.52</v>
      </c>
      <c r="F139" s="7">
        <f>sales_data_sample3[[#This Row],[SALES]]*sales_data_sample3[[#This Row],[PROFIT MARGIN]]</f>
        <v>166.87216000000001</v>
      </c>
      <c r="G139" s="14" t="str">
        <f>IF(sales_data_sample3[[#This Row],[STATUS]] &lt;&gt;"Cancelled","4,55%","0")</f>
        <v>4,55%</v>
      </c>
      <c r="H139" s="4">
        <v>37712</v>
      </c>
      <c r="I139" t="s">
        <v>28</v>
      </c>
      <c r="J139">
        <f>ROUNDUP(MONTH(sales_data_sample3[[#This Row],[ORDER DATE]])/3,0)</f>
        <v>2</v>
      </c>
      <c r="K139" t="str">
        <f>TEXT(sales_data_sample3[[#This Row],[ORDER DATE]],"[$-409]mmmm")</f>
        <v>April</v>
      </c>
      <c r="L139">
        <f>YEAR(sales_data_sample3[[#This Row],[ORDER DATE]])</f>
        <v>2003</v>
      </c>
      <c r="M139" t="s">
        <v>957</v>
      </c>
      <c r="N139">
        <v>96</v>
      </c>
      <c r="O139" t="s">
        <v>3839</v>
      </c>
      <c r="P139" t="s">
        <v>713</v>
      </c>
      <c r="Q139" t="s">
        <v>714</v>
      </c>
      <c r="R139" t="s">
        <v>715</v>
      </c>
      <c r="S139" t="s">
        <v>4804</v>
      </c>
      <c r="T139" t="s">
        <v>61</v>
      </c>
      <c r="U139" t="s">
        <v>4804</v>
      </c>
      <c r="V139" t="s">
        <v>716</v>
      </c>
      <c r="W139" t="s">
        <v>51</v>
      </c>
      <c r="X139" t="s">
        <v>52</v>
      </c>
      <c r="Y139" t="s">
        <v>717</v>
      </c>
      <c r="Z139" t="s">
        <v>718</v>
      </c>
      <c r="AA139" t="s">
        <v>65</v>
      </c>
    </row>
    <row r="140" spans="1:27" x14ac:dyDescent="0.25">
      <c r="A140" s="1">
        <v>10114</v>
      </c>
      <c r="B140" s="1">
        <v>28</v>
      </c>
      <c r="C140" s="8">
        <v>55.73</v>
      </c>
      <c r="D140" s="1">
        <v>2</v>
      </c>
      <c r="E140" s="7">
        <v>1560.44</v>
      </c>
      <c r="F140" s="7">
        <f>sales_data_sample3[[#This Row],[SALES]]*sales_data_sample3[[#This Row],[PROFIT MARGIN]]</f>
        <v>71.000020000000006</v>
      </c>
      <c r="G140" s="14" t="str">
        <f>IF(sales_data_sample3[[#This Row],[STATUS]] &lt;&gt;"Cancelled","4,55%","0")</f>
        <v>4,55%</v>
      </c>
      <c r="H140" s="4">
        <v>37712</v>
      </c>
      <c r="I140" t="s">
        <v>28</v>
      </c>
      <c r="J140">
        <f>ROUNDUP(MONTH(sales_data_sample3[[#This Row],[ORDER DATE]])/3,0)</f>
        <v>2</v>
      </c>
      <c r="K140" t="str">
        <f>TEXT(sales_data_sample3[[#This Row],[ORDER DATE]],"[$-409]mmmm")</f>
        <v>April</v>
      </c>
      <c r="L140">
        <f>YEAR(sales_data_sample3[[#This Row],[ORDER DATE]])</f>
        <v>2003</v>
      </c>
      <c r="M140" t="s">
        <v>957</v>
      </c>
      <c r="N140">
        <v>54</v>
      </c>
      <c r="O140" t="s">
        <v>3944</v>
      </c>
      <c r="P140" t="s">
        <v>713</v>
      </c>
      <c r="Q140" t="s">
        <v>714</v>
      </c>
      <c r="R140" t="s">
        <v>715</v>
      </c>
      <c r="S140" t="s">
        <v>4804</v>
      </c>
      <c r="T140" t="s">
        <v>61</v>
      </c>
      <c r="U140" t="s">
        <v>4804</v>
      </c>
      <c r="V140" t="s">
        <v>716</v>
      </c>
      <c r="W140" t="s">
        <v>51</v>
      </c>
      <c r="X140" t="s">
        <v>52</v>
      </c>
      <c r="Y140" t="s">
        <v>717</v>
      </c>
      <c r="Z140" t="s">
        <v>718</v>
      </c>
      <c r="AA140" t="s">
        <v>42</v>
      </c>
    </row>
    <row r="141" spans="1:27" x14ac:dyDescent="0.25">
      <c r="A141" s="1">
        <v>10114</v>
      </c>
      <c r="B141" s="1">
        <v>42</v>
      </c>
      <c r="C141" s="8">
        <v>100</v>
      </c>
      <c r="D141" s="1">
        <v>10</v>
      </c>
      <c r="E141" s="7">
        <v>4758.18</v>
      </c>
      <c r="F141" s="7">
        <f>sales_data_sample3[[#This Row],[SALES]]*sales_data_sample3[[#This Row],[PROFIT MARGIN]]</f>
        <v>1184.3110020000001</v>
      </c>
      <c r="G141" s="14" t="str">
        <f>IF(sales_data_sample3[[#This Row],[STATUS]] &lt;&gt;"Cancelled","24,89%","0")</f>
        <v>24,89%</v>
      </c>
      <c r="H141" s="4">
        <v>37712</v>
      </c>
      <c r="I141" t="s">
        <v>28</v>
      </c>
      <c r="J141">
        <f>ROUNDUP(MONTH(sales_data_sample3[[#This Row],[ORDER DATE]])/3,0)</f>
        <v>2</v>
      </c>
      <c r="K141" t="str">
        <f>TEXT(sales_data_sample3[[#This Row],[ORDER DATE]],"[$-409]mmmm")</f>
        <v>April</v>
      </c>
      <c r="L141">
        <f>YEAR(sales_data_sample3[[#This Row],[ORDER DATE]])</f>
        <v>2003</v>
      </c>
      <c r="M141" t="s">
        <v>278</v>
      </c>
      <c r="N141">
        <v>101</v>
      </c>
      <c r="O141" t="s">
        <v>4506</v>
      </c>
      <c r="P141" t="s">
        <v>713</v>
      </c>
      <c r="Q141" t="s">
        <v>714</v>
      </c>
      <c r="R141" t="s">
        <v>715</v>
      </c>
      <c r="S141" t="s">
        <v>4804</v>
      </c>
      <c r="T141" t="s">
        <v>61</v>
      </c>
      <c r="U141" t="s">
        <v>4804</v>
      </c>
      <c r="V141" t="s">
        <v>716</v>
      </c>
      <c r="W141" t="s">
        <v>51</v>
      </c>
      <c r="X141" t="s">
        <v>52</v>
      </c>
      <c r="Y141" t="s">
        <v>717</v>
      </c>
      <c r="Z141" t="s">
        <v>718</v>
      </c>
      <c r="AA141" t="s">
        <v>65</v>
      </c>
    </row>
    <row r="142" spans="1:27" x14ac:dyDescent="0.25">
      <c r="A142" s="1">
        <v>10115</v>
      </c>
      <c r="B142" s="1">
        <v>46</v>
      </c>
      <c r="C142" s="8">
        <v>100</v>
      </c>
      <c r="D142" s="1">
        <v>5</v>
      </c>
      <c r="E142" s="7">
        <v>5723.78</v>
      </c>
      <c r="F142" s="7">
        <f>sales_data_sample3[[#This Row],[SALES]]*sales_data_sample3[[#This Row],[PROFIT MARGIN]]</f>
        <v>260.43198999999998</v>
      </c>
      <c r="G142" s="14" t="str">
        <f>IF(sales_data_sample3[[#This Row],[STATUS]] &lt;&gt;"Cancelled","4,55%","0")</f>
        <v>4,55%</v>
      </c>
      <c r="H142" s="4">
        <v>37715</v>
      </c>
      <c r="I142" t="s">
        <v>28</v>
      </c>
      <c r="J142">
        <f>ROUNDUP(MONTH(sales_data_sample3[[#This Row],[ORDER DATE]])/3,0)</f>
        <v>2</v>
      </c>
      <c r="K142" t="str">
        <f>TEXT(sales_data_sample3[[#This Row],[ORDER DATE]],"[$-409]mmmm")</f>
        <v>April</v>
      </c>
      <c r="L142">
        <f>YEAR(sales_data_sample3[[#This Row],[ORDER DATE]])</f>
        <v>2003</v>
      </c>
      <c r="M142" t="s">
        <v>957</v>
      </c>
      <c r="N142">
        <v>118</v>
      </c>
      <c r="O142" t="s">
        <v>1172</v>
      </c>
      <c r="P142" t="s">
        <v>312</v>
      </c>
      <c r="Q142" t="s">
        <v>313</v>
      </c>
      <c r="R142" t="s">
        <v>314</v>
      </c>
      <c r="S142" t="s">
        <v>315</v>
      </c>
      <c r="T142" t="s">
        <v>35</v>
      </c>
      <c r="U142" t="s">
        <v>36</v>
      </c>
      <c r="V142" t="s">
        <v>37</v>
      </c>
      <c r="W142" t="s">
        <v>38</v>
      </c>
      <c r="X142" t="s">
        <v>39</v>
      </c>
      <c r="Y142" t="s">
        <v>187</v>
      </c>
      <c r="Z142" t="s">
        <v>316</v>
      </c>
      <c r="AA142" t="s">
        <v>65</v>
      </c>
    </row>
    <row r="143" spans="1:27" x14ac:dyDescent="0.25">
      <c r="A143" s="1">
        <v>10115</v>
      </c>
      <c r="B143" s="1">
        <v>46</v>
      </c>
      <c r="C143" s="8">
        <v>100</v>
      </c>
      <c r="D143" s="1">
        <v>4</v>
      </c>
      <c r="E143" s="7">
        <v>7381.16</v>
      </c>
      <c r="F143" s="7">
        <f>sales_data_sample3[[#This Row],[SALES]]*sales_data_sample3[[#This Row],[PROFIT MARGIN]]</f>
        <v>1837.1707240000001</v>
      </c>
      <c r="G143" s="14" t="str">
        <f>IF(sales_data_sample3[[#This Row],[STATUS]] &lt;&gt;"Cancelled","24,89%","0")</f>
        <v>24,89%</v>
      </c>
      <c r="H143" s="4">
        <v>37715</v>
      </c>
      <c r="I143" t="s">
        <v>28</v>
      </c>
      <c r="J143">
        <f>ROUNDUP(MONTH(sales_data_sample3[[#This Row],[ORDER DATE]])/3,0)</f>
        <v>2</v>
      </c>
      <c r="K143" t="str">
        <f>TEXT(sales_data_sample3[[#This Row],[ORDER DATE]],"[$-409]mmmm")</f>
        <v>April</v>
      </c>
      <c r="L143">
        <f>YEAR(sales_data_sample3[[#This Row],[ORDER DATE]])</f>
        <v>2003</v>
      </c>
      <c r="M143" t="s">
        <v>278</v>
      </c>
      <c r="N143">
        <v>163</v>
      </c>
      <c r="O143" t="s">
        <v>1667</v>
      </c>
      <c r="P143" t="s">
        <v>312</v>
      </c>
      <c r="Q143" t="s">
        <v>313</v>
      </c>
      <c r="R143" t="s">
        <v>314</v>
      </c>
      <c r="S143" t="s">
        <v>315</v>
      </c>
      <c r="T143" t="s">
        <v>35</v>
      </c>
      <c r="U143" t="s">
        <v>36</v>
      </c>
      <c r="V143" t="s">
        <v>37</v>
      </c>
      <c r="W143" t="s">
        <v>38</v>
      </c>
      <c r="X143" t="s">
        <v>39</v>
      </c>
      <c r="Y143" t="s">
        <v>187</v>
      </c>
      <c r="Z143" t="s">
        <v>316</v>
      </c>
      <c r="AA143" t="s">
        <v>229</v>
      </c>
    </row>
    <row r="144" spans="1:27" x14ac:dyDescent="0.25">
      <c r="A144" s="1">
        <v>10115</v>
      </c>
      <c r="B144" s="1">
        <v>47</v>
      </c>
      <c r="C144" s="8">
        <v>69.36</v>
      </c>
      <c r="D144" s="1">
        <v>2</v>
      </c>
      <c r="E144" s="7">
        <v>3259.92</v>
      </c>
      <c r="F144" s="7">
        <f>sales_data_sample3[[#This Row],[SALES]]*sales_data_sample3[[#This Row],[PROFIT MARGIN]]</f>
        <v>811.39408800000001</v>
      </c>
      <c r="G144" s="14" t="str">
        <f>IF(sales_data_sample3[[#This Row],[STATUS]] &lt;&gt;"Cancelled","24,89%","0")</f>
        <v>24,89%</v>
      </c>
      <c r="H144" s="4">
        <v>37715</v>
      </c>
      <c r="I144" t="s">
        <v>28</v>
      </c>
      <c r="J144">
        <f>ROUNDUP(MONTH(sales_data_sample3[[#This Row],[ORDER DATE]])/3,0)</f>
        <v>2</v>
      </c>
      <c r="K144" t="str">
        <f>TEXT(sales_data_sample3[[#This Row],[ORDER DATE]],"[$-409]mmmm")</f>
        <v>April</v>
      </c>
      <c r="L144">
        <f>YEAR(sales_data_sample3[[#This Row],[ORDER DATE]])</f>
        <v>2003</v>
      </c>
      <c r="M144" t="s">
        <v>278</v>
      </c>
      <c r="N144">
        <v>57</v>
      </c>
      <c r="O144" t="s">
        <v>2779</v>
      </c>
      <c r="P144" t="s">
        <v>312</v>
      </c>
      <c r="Q144" t="s">
        <v>313</v>
      </c>
      <c r="R144" t="s">
        <v>314</v>
      </c>
      <c r="S144" t="s">
        <v>315</v>
      </c>
      <c r="T144" t="s">
        <v>35</v>
      </c>
      <c r="U144" t="s">
        <v>36</v>
      </c>
      <c r="V144" t="s">
        <v>37</v>
      </c>
      <c r="W144" t="s">
        <v>38</v>
      </c>
      <c r="X144" t="s">
        <v>39</v>
      </c>
      <c r="Y144" t="s">
        <v>187</v>
      </c>
      <c r="Z144" t="s">
        <v>316</v>
      </c>
      <c r="AA144" t="s">
        <v>65</v>
      </c>
    </row>
    <row r="145" spans="1:27" x14ac:dyDescent="0.25">
      <c r="A145" s="1">
        <v>10115</v>
      </c>
      <c r="B145" s="1">
        <v>44</v>
      </c>
      <c r="C145" s="8">
        <v>100</v>
      </c>
      <c r="D145" s="1">
        <v>1</v>
      </c>
      <c r="E145" s="7">
        <v>5568.64</v>
      </c>
      <c r="F145" s="7">
        <f>sales_data_sample3[[#This Row],[SALES]]*sales_data_sample3[[#This Row],[PROFIT MARGIN]]</f>
        <v>1386.0344960000002</v>
      </c>
      <c r="G145" s="14" t="str">
        <f>IF(sales_data_sample3[[#This Row],[STATUS]] &lt;&gt;"Cancelled","24,89%","0")</f>
        <v>24,89%</v>
      </c>
      <c r="H145" s="4">
        <v>37715</v>
      </c>
      <c r="I145" t="s">
        <v>28</v>
      </c>
      <c r="J145">
        <f>ROUNDUP(MONTH(sales_data_sample3[[#This Row],[ORDER DATE]])/3,0)</f>
        <v>2</v>
      </c>
      <c r="K145" t="str">
        <f>TEXT(sales_data_sample3[[#This Row],[ORDER DATE]],"[$-409]mmmm")</f>
        <v>April</v>
      </c>
      <c r="L145">
        <f>YEAR(sales_data_sample3[[#This Row],[ORDER DATE]])</f>
        <v>2003</v>
      </c>
      <c r="M145" t="s">
        <v>278</v>
      </c>
      <c r="N145">
        <v>118</v>
      </c>
      <c r="O145" t="s">
        <v>3701</v>
      </c>
      <c r="P145" t="s">
        <v>312</v>
      </c>
      <c r="Q145" t="s">
        <v>313</v>
      </c>
      <c r="R145" t="s">
        <v>314</v>
      </c>
      <c r="S145" t="s">
        <v>315</v>
      </c>
      <c r="T145" t="s">
        <v>35</v>
      </c>
      <c r="U145" t="s">
        <v>36</v>
      </c>
      <c r="V145" t="s">
        <v>37</v>
      </c>
      <c r="W145" t="s">
        <v>38</v>
      </c>
      <c r="X145" t="s">
        <v>39</v>
      </c>
      <c r="Y145" t="s">
        <v>187</v>
      </c>
      <c r="Z145" t="s">
        <v>316</v>
      </c>
      <c r="AA145" t="s">
        <v>65</v>
      </c>
    </row>
    <row r="146" spans="1:27" x14ac:dyDescent="0.25">
      <c r="A146" s="1">
        <v>10115</v>
      </c>
      <c r="B146" s="1">
        <v>27</v>
      </c>
      <c r="C146" s="8">
        <v>100</v>
      </c>
      <c r="D146" s="1">
        <v>3</v>
      </c>
      <c r="E146" s="7">
        <v>2843.91</v>
      </c>
      <c r="F146" s="7">
        <f>sales_data_sample3[[#This Row],[SALES]]*sales_data_sample3[[#This Row],[PROFIT MARGIN]]</f>
        <v>129.39790499999998</v>
      </c>
      <c r="G146" s="14" t="str">
        <f>IF(sales_data_sample3[[#This Row],[STATUS]] &lt;&gt;"Cancelled","4,55%","0")</f>
        <v>4,55%</v>
      </c>
      <c r="H146" s="4">
        <v>37715</v>
      </c>
      <c r="I146" t="s">
        <v>28</v>
      </c>
      <c r="J146">
        <f>ROUNDUP(MONTH(sales_data_sample3[[#This Row],[ORDER DATE]])/3,0)</f>
        <v>2</v>
      </c>
      <c r="K146" t="str">
        <f>TEXT(sales_data_sample3[[#This Row],[ORDER DATE]],"[$-409]mmmm")</f>
        <v>April</v>
      </c>
      <c r="L146">
        <f>YEAR(sales_data_sample3[[#This Row],[ORDER DATE]])</f>
        <v>2003</v>
      </c>
      <c r="M146" t="s">
        <v>957</v>
      </c>
      <c r="N146">
        <v>115</v>
      </c>
      <c r="O146" t="s">
        <v>4177</v>
      </c>
      <c r="P146" t="s">
        <v>312</v>
      </c>
      <c r="Q146" t="s">
        <v>313</v>
      </c>
      <c r="R146" t="s">
        <v>314</v>
      </c>
      <c r="S146" t="s">
        <v>315</v>
      </c>
      <c r="T146" t="s">
        <v>35</v>
      </c>
      <c r="U146" t="s">
        <v>36</v>
      </c>
      <c r="V146" t="s">
        <v>37</v>
      </c>
      <c r="W146" t="s">
        <v>38</v>
      </c>
      <c r="X146" t="s">
        <v>39</v>
      </c>
      <c r="Y146" t="s">
        <v>187</v>
      </c>
      <c r="Z146" t="s">
        <v>316</v>
      </c>
      <c r="AA146" t="s">
        <v>42</v>
      </c>
    </row>
    <row r="147" spans="1:27" x14ac:dyDescent="0.25">
      <c r="A147" s="1">
        <v>10116</v>
      </c>
      <c r="B147" s="1">
        <v>27</v>
      </c>
      <c r="C147" s="8">
        <v>63.38</v>
      </c>
      <c r="D147" s="1">
        <v>1</v>
      </c>
      <c r="E147" s="7">
        <v>1711.26</v>
      </c>
      <c r="F147" s="7">
        <f>sales_data_sample3[[#This Row],[SALES]]*sales_data_sample3[[#This Row],[PROFIT MARGIN]]</f>
        <v>87.103133999999997</v>
      </c>
      <c r="G147" s="14" t="str">
        <f>IF(sales_data_sample3[[#This Row],[STATUS]] &lt;&gt;"Cancelled","5,09%","0")</f>
        <v>5,09%</v>
      </c>
      <c r="H147" s="4">
        <v>37722</v>
      </c>
      <c r="I147" t="s">
        <v>28</v>
      </c>
      <c r="J147">
        <f>ROUNDUP(MONTH(sales_data_sample3[[#This Row],[ORDER DATE]])/3,0)</f>
        <v>2</v>
      </c>
      <c r="K147" t="str">
        <f>TEXT(sales_data_sample3[[#This Row],[ORDER DATE]],"[$-409]mmmm")</f>
        <v>April</v>
      </c>
      <c r="L147">
        <f>YEAR(sales_data_sample3[[#This Row],[ORDER DATE]])</f>
        <v>2003</v>
      </c>
      <c r="M147" t="s">
        <v>2246</v>
      </c>
      <c r="N147">
        <v>62</v>
      </c>
      <c r="O147" t="s">
        <v>3989</v>
      </c>
      <c r="P147" t="s">
        <v>1543</v>
      </c>
      <c r="Q147" t="s">
        <v>1544</v>
      </c>
      <c r="R147" t="s">
        <v>1545</v>
      </c>
      <c r="S147" t="s">
        <v>4804</v>
      </c>
      <c r="T147" t="s">
        <v>1546</v>
      </c>
      <c r="U147" t="s">
        <v>4804</v>
      </c>
      <c r="V147" t="s">
        <v>1547</v>
      </c>
      <c r="W147" t="s">
        <v>643</v>
      </c>
      <c r="X147" t="s">
        <v>52</v>
      </c>
      <c r="Y147" t="s">
        <v>1548</v>
      </c>
      <c r="Z147" t="s">
        <v>1549</v>
      </c>
      <c r="AA147" t="s">
        <v>42</v>
      </c>
    </row>
    <row r="148" spans="1:27" x14ac:dyDescent="0.25">
      <c r="A148" s="1">
        <v>10117</v>
      </c>
      <c r="B148" s="1">
        <v>33</v>
      </c>
      <c r="C148" s="8">
        <v>100</v>
      </c>
      <c r="D148" s="1">
        <v>9</v>
      </c>
      <c r="E148" s="7">
        <v>6034.38</v>
      </c>
      <c r="F148" s="7">
        <f>sales_data_sample3[[#This Row],[SALES]]*sales_data_sample3[[#This Row],[PROFIT MARGIN]]</f>
        <v>1501.9571820000001</v>
      </c>
      <c r="G148" s="14" t="str">
        <f>IF(sales_data_sample3[[#This Row],[STATUS]] &lt;&gt;"Cancelled","24,89%","0")</f>
        <v>24,89%</v>
      </c>
      <c r="H148" s="4">
        <v>37727</v>
      </c>
      <c r="I148" t="s">
        <v>28</v>
      </c>
      <c r="J148">
        <f>ROUNDUP(MONTH(sales_data_sample3[[#This Row],[ORDER DATE]])/3,0)</f>
        <v>2</v>
      </c>
      <c r="K148" t="str">
        <f>TEXT(sales_data_sample3[[#This Row],[ORDER DATE]],"[$-409]mmmm")</f>
        <v>April</v>
      </c>
      <c r="L148">
        <f>YEAR(sales_data_sample3[[#This Row],[ORDER DATE]])</f>
        <v>2003</v>
      </c>
      <c r="M148" t="s">
        <v>278</v>
      </c>
      <c r="N148">
        <v>207</v>
      </c>
      <c r="O148" t="s">
        <v>880</v>
      </c>
      <c r="P148" t="s">
        <v>302</v>
      </c>
      <c r="Q148" t="s">
        <v>303</v>
      </c>
      <c r="R148" t="s">
        <v>304</v>
      </c>
      <c r="S148" t="s">
        <v>4804</v>
      </c>
      <c r="T148" t="s">
        <v>305</v>
      </c>
      <c r="U148" t="s">
        <v>4804</v>
      </c>
      <c r="V148" t="s">
        <v>306</v>
      </c>
      <c r="W148" t="s">
        <v>305</v>
      </c>
      <c r="X148" t="s">
        <v>307</v>
      </c>
      <c r="Y148" t="s">
        <v>308</v>
      </c>
      <c r="Z148" t="s">
        <v>309</v>
      </c>
      <c r="AA148" t="s">
        <v>65</v>
      </c>
    </row>
    <row r="149" spans="1:27" x14ac:dyDescent="0.25">
      <c r="A149" s="1">
        <v>10117</v>
      </c>
      <c r="B149" s="1">
        <v>43</v>
      </c>
      <c r="C149" s="8">
        <v>100</v>
      </c>
      <c r="D149" s="1">
        <v>10</v>
      </c>
      <c r="E149" s="7">
        <v>5911.64</v>
      </c>
      <c r="F149" s="7">
        <f>sales_data_sample3[[#This Row],[SALES]]*sales_data_sample3[[#This Row],[PROFIT MARGIN]]</f>
        <v>1471.4071960000001</v>
      </c>
      <c r="G149" s="14" t="str">
        <f>IF(sales_data_sample3[[#This Row],[STATUS]] &lt;&gt;"Cancelled","24,89%","0")</f>
        <v>24,89%</v>
      </c>
      <c r="H149" s="4">
        <v>37727</v>
      </c>
      <c r="I149" t="s">
        <v>28</v>
      </c>
      <c r="J149">
        <f>ROUNDUP(MONTH(sales_data_sample3[[#This Row],[ORDER DATE]])/3,0)</f>
        <v>2</v>
      </c>
      <c r="K149" t="str">
        <f>TEXT(sales_data_sample3[[#This Row],[ORDER DATE]],"[$-409]mmmm")</f>
        <v>April</v>
      </c>
      <c r="L149">
        <f>YEAR(sales_data_sample3[[#This Row],[ORDER DATE]])</f>
        <v>2003</v>
      </c>
      <c r="M149" t="s">
        <v>278</v>
      </c>
      <c r="N149">
        <v>151</v>
      </c>
      <c r="O149" t="s">
        <v>1027</v>
      </c>
      <c r="P149" t="s">
        <v>302</v>
      </c>
      <c r="Q149" t="s">
        <v>303</v>
      </c>
      <c r="R149" t="s">
        <v>304</v>
      </c>
      <c r="S149" t="s">
        <v>4804</v>
      </c>
      <c r="T149" t="s">
        <v>305</v>
      </c>
      <c r="U149" t="s">
        <v>4804</v>
      </c>
      <c r="V149" t="s">
        <v>306</v>
      </c>
      <c r="W149" t="s">
        <v>305</v>
      </c>
      <c r="X149" t="s">
        <v>307</v>
      </c>
      <c r="Y149" t="s">
        <v>308</v>
      </c>
      <c r="Z149" t="s">
        <v>309</v>
      </c>
      <c r="AA149" t="s">
        <v>65</v>
      </c>
    </row>
    <row r="150" spans="1:27" x14ac:dyDescent="0.25">
      <c r="A150" s="1">
        <v>10117</v>
      </c>
      <c r="B150" s="1">
        <v>39</v>
      </c>
      <c r="C150" s="8">
        <v>100</v>
      </c>
      <c r="D150" s="1">
        <v>8</v>
      </c>
      <c r="E150" s="7">
        <v>5938.14</v>
      </c>
      <c r="F150" s="7">
        <f>sales_data_sample3[[#This Row],[SALES]]*sales_data_sample3[[#This Row],[PROFIT MARGIN]]</f>
        <v>1478.003046</v>
      </c>
      <c r="G150" s="14" t="str">
        <f>IF(sales_data_sample3[[#This Row],[STATUS]] &lt;&gt;"Cancelled","24,89%","0")</f>
        <v>24,89%</v>
      </c>
      <c r="H150" s="4">
        <v>37727</v>
      </c>
      <c r="I150" t="s">
        <v>28</v>
      </c>
      <c r="J150">
        <f>ROUNDUP(MONTH(sales_data_sample3[[#This Row],[ORDER DATE]])/3,0)</f>
        <v>2</v>
      </c>
      <c r="K150" t="str">
        <f>TEXT(sales_data_sample3[[#This Row],[ORDER DATE]],"[$-409]mmmm")</f>
        <v>April</v>
      </c>
      <c r="L150">
        <f>YEAR(sales_data_sample3[[#This Row],[ORDER DATE]])</f>
        <v>2003</v>
      </c>
      <c r="M150" t="s">
        <v>278</v>
      </c>
      <c r="N150">
        <v>173</v>
      </c>
      <c r="O150" t="s">
        <v>1095</v>
      </c>
      <c r="P150" t="s">
        <v>302</v>
      </c>
      <c r="Q150" t="s">
        <v>303</v>
      </c>
      <c r="R150" t="s">
        <v>304</v>
      </c>
      <c r="S150" t="s">
        <v>4804</v>
      </c>
      <c r="T150" t="s">
        <v>305</v>
      </c>
      <c r="U150" t="s">
        <v>4804</v>
      </c>
      <c r="V150" t="s">
        <v>306</v>
      </c>
      <c r="W150" t="s">
        <v>305</v>
      </c>
      <c r="X150" t="s">
        <v>307</v>
      </c>
      <c r="Y150" t="s">
        <v>308</v>
      </c>
      <c r="Z150" t="s">
        <v>309</v>
      </c>
      <c r="AA150" t="s">
        <v>65</v>
      </c>
    </row>
    <row r="151" spans="1:27" x14ac:dyDescent="0.25">
      <c r="A151" s="1">
        <v>10117</v>
      </c>
      <c r="B151" s="1">
        <v>26</v>
      </c>
      <c r="C151" s="8">
        <v>100</v>
      </c>
      <c r="D151" s="1">
        <v>5</v>
      </c>
      <c r="E151" s="7">
        <v>3551.34</v>
      </c>
      <c r="F151" s="7">
        <f>sales_data_sample3[[#This Row],[SALES]]*sales_data_sample3[[#This Row],[PROFIT MARGIN]]</f>
        <v>262.44402600000001</v>
      </c>
      <c r="G151" s="14" t="str">
        <f>IF(sales_data_sample3[[#This Row],[STATUS]] &lt;&gt;"Cancelled","7,39%","0")</f>
        <v>7,39%</v>
      </c>
      <c r="H151" s="4">
        <v>37727</v>
      </c>
      <c r="I151" t="s">
        <v>28</v>
      </c>
      <c r="J151">
        <f>ROUNDUP(MONTH(sales_data_sample3[[#This Row],[ORDER DATE]])/3,0)</f>
        <v>2</v>
      </c>
      <c r="K151" t="str">
        <f>TEXT(sales_data_sample3[[#This Row],[ORDER DATE]],"[$-409]mmmm")</f>
        <v>April</v>
      </c>
      <c r="L151">
        <f>YEAR(sales_data_sample3[[#This Row],[ORDER DATE]])</f>
        <v>2003</v>
      </c>
      <c r="M151" t="s">
        <v>1354</v>
      </c>
      <c r="N151">
        <v>136</v>
      </c>
      <c r="O151" t="s">
        <v>2159</v>
      </c>
      <c r="P151" t="s">
        <v>302</v>
      </c>
      <c r="Q151" t="s">
        <v>303</v>
      </c>
      <c r="R151" t="s">
        <v>304</v>
      </c>
      <c r="S151" t="s">
        <v>4804</v>
      </c>
      <c r="T151" t="s">
        <v>305</v>
      </c>
      <c r="U151" t="s">
        <v>4804</v>
      </c>
      <c r="V151" t="s">
        <v>306</v>
      </c>
      <c r="W151" t="s">
        <v>305</v>
      </c>
      <c r="X151" t="s">
        <v>307</v>
      </c>
      <c r="Y151" t="s">
        <v>308</v>
      </c>
      <c r="Z151" t="s">
        <v>309</v>
      </c>
      <c r="AA151" t="s">
        <v>65</v>
      </c>
    </row>
    <row r="152" spans="1:27" x14ac:dyDescent="0.25">
      <c r="A152" s="1">
        <v>10117</v>
      </c>
      <c r="B152" s="1">
        <v>21</v>
      </c>
      <c r="C152" s="8">
        <v>95.8</v>
      </c>
      <c r="D152" s="1">
        <v>7</v>
      </c>
      <c r="E152" s="7">
        <v>2011.8</v>
      </c>
      <c r="F152" s="7">
        <f>sales_data_sample3[[#This Row],[SALES]]*sales_data_sample3[[#This Row],[PROFIT MARGIN]]</f>
        <v>102.40062</v>
      </c>
      <c r="G152" s="14" t="str">
        <f>IF(sales_data_sample3[[#This Row],[STATUS]] &lt;&gt;"Cancelled","5,09%","0")</f>
        <v>5,09%</v>
      </c>
      <c r="H152" s="4">
        <v>37727</v>
      </c>
      <c r="I152" t="s">
        <v>28</v>
      </c>
      <c r="J152">
        <f>ROUNDUP(MONTH(sales_data_sample3[[#This Row],[ORDER DATE]])/3,0)</f>
        <v>2</v>
      </c>
      <c r="K152" t="str">
        <f>TEXT(sales_data_sample3[[#This Row],[ORDER DATE]],"[$-409]mmmm")</f>
        <v>April</v>
      </c>
      <c r="L152">
        <f>YEAR(sales_data_sample3[[#This Row],[ORDER DATE]])</f>
        <v>2003</v>
      </c>
      <c r="M152" t="s">
        <v>2246</v>
      </c>
      <c r="N152">
        <v>100</v>
      </c>
      <c r="O152" t="s">
        <v>2247</v>
      </c>
      <c r="P152" t="s">
        <v>302</v>
      </c>
      <c r="Q152" t="s">
        <v>303</v>
      </c>
      <c r="R152" t="s">
        <v>304</v>
      </c>
      <c r="S152" t="s">
        <v>4804</v>
      </c>
      <c r="T152" t="s">
        <v>305</v>
      </c>
      <c r="U152" t="s">
        <v>4804</v>
      </c>
      <c r="V152" t="s">
        <v>306</v>
      </c>
      <c r="W152" t="s">
        <v>305</v>
      </c>
      <c r="X152" t="s">
        <v>307</v>
      </c>
      <c r="Y152" t="s">
        <v>308</v>
      </c>
      <c r="Z152" t="s">
        <v>309</v>
      </c>
      <c r="AA152" t="s">
        <v>42</v>
      </c>
    </row>
    <row r="153" spans="1:27" x14ac:dyDescent="0.25">
      <c r="A153" s="1">
        <v>10117</v>
      </c>
      <c r="B153" s="1">
        <v>22</v>
      </c>
      <c r="C153" s="8">
        <v>100</v>
      </c>
      <c r="D153" s="1">
        <v>12</v>
      </c>
      <c r="E153" s="7">
        <v>2780.58</v>
      </c>
      <c r="F153" s="7">
        <f>sales_data_sample3[[#This Row],[SALES]]*sales_data_sample3[[#This Row],[PROFIT MARGIN]]</f>
        <v>692.08636200000001</v>
      </c>
      <c r="G153" s="14" t="str">
        <f>IF(sales_data_sample3[[#This Row],[STATUS]] &lt;&gt;"Cancelled","24,89%","0")</f>
        <v>24,89%</v>
      </c>
      <c r="H153" s="4">
        <v>37727</v>
      </c>
      <c r="I153" t="s">
        <v>28</v>
      </c>
      <c r="J153">
        <f>ROUNDUP(MONTH(sales_data_sample3[[#This Row],[ORDER DATE]])/3,0)</f>
        <v>2</v>
      </c>
      <c r="K153" t="str">
        <f>TEXT(sales_data_sample3[[#This Row],[ORDER DATE]],"[$-409]mmmm")</f>
        <v>April</v>
      </c>
      <c r="L153">
        <f>YEAR(sales_data_sample3[[#This Row],[ORDER DATE]])</f>
        <v>2003</v>
      </c>
      <c r="M153" t="s">
        <v>278</v>
      </c>
      <c r="N153">
        <v>143</v>
      </c>
      <c r="O153" t="s">
        <v>2501</v>
      </c>
      <c r="P153" t="s">
        <v>302</v>
      </c>
      <c r="Q153" t="s">
        <v>303</v>
      </c>
      <c r="R153" t="s">
        <v>304</v>
      </c>
      <c r="S153" t="s">
        <v>4804</v>
      </c>
      <c r="T153" t="s">
        <v>305</v>
      </c>
      <c r="U153" t="s">
        <v>4804</v>
      </c>
      <c r="V153" t="s">
        <v>306</v>
      </c>
      <c r="W153" t="s">
        <v>305</v>
      </c>
      <c r="X153" t="s">
        <v>307</v>
      </c>
      <c r="Y153" t="s">
        <v>308</v>
      </c>
      <c r="Z153" t="s">
        <v>309</v>
      </c>
      <c r="AA153" t="s">
        <v>42</v>
      </c>
    </row>
    <row r="154" spans="1:27" x14ac:dyDescent="0.25">
      <c r="A154" s="1">
        <v>10117</v>
      </c>
      <c r="B154" s="1">
        <v>23</v>
      </c>
      <c r="C154" s="8">
        <v>97.42</v>
      </c>
      <c r="D154" s="1">
        <v>4</v>
      </c>
      <c r="E154" s="7">
        <v>2240.66</v>
      </c>
      <c r="F154" s="7">
        <f>sales_data_sample3[[#This Row],[SALES]]*sales_data_sample3[[#This Row],[PROFIT MARGIN]]</f>
        <v>165.58477399999998</v>
      </c>
      <c r="G154" s="14" t="str">
        <f>IF(sales_data_sample3[[#This Row],[STATUS]] &lt;&gt;"Cancelled","7,39%","0")</f>
        <v>7,39%</v>
      </c>
      <c r="H154" s="4">
        <v>37727</v>
      </c>
      <c r="I154" t="s">
        <v>28</v>
      </c>
      <c r="J154">
        <f>ROUNDUP(MONTH(sales_data_sample3[[#This Row],[ORDER DATE]])/3,0)</f>
        <v>2</v>
      </c>
      <c r="K154" t="str">
        <f>TEXT(sales_data_sample3[[#This Row],[ORDER DATE]],"[$-409]mmmm")</f>
        <v>April</v>
      </c>
      <c r="L154">
        <f>YEAR(sales_data_sample3[[#This Row],[ORDER DATE]])</f>
        <v>2003</v>
      </c>
      <c r="M154" t="s">
        <v>1354</v>
      </c>
      <c r="N154">
        <v>87</v>
      </c>
      <c r="O154" t="s">
        <v>2562</v>
      </c>
      <c r="P154" t="s">
        <v>302</v>
      </c>
      <c r="Q154" t="s">
        <v>303</v>
      </c>
      <c r="R154" t="s">
        <v>304</v>
      </c>
      <c r="S154" t="s">
        <v>4804</v>
      </c>
      <c r="T154" t="s">
        <v>305</v>
      </c>
      <c r="U154" t="s">
        <v>4804</v>
      </c>
      <c r="V154" t="s">
        <v>306</v>
      </c>
      <c r="W154" t="s">
        <v>305</v>
      </c>
      <c r="X154" t="s">
        <v>307</v>
      </c>
      <c r="Y154" t="s">
        <v>308</v>
      </c>
      <c r="Z154" t="s">
        <v>309</v>
      </c>
      <c r="AA154" t="s">
        <v>42</v>
      </c>
    </row>
    <row r="155" spans="1:27" x14ac:dyDescent="0.25">
      <c r="A155" s="1">
        <v>10117</v>
      </c>
      <c r="B155" s="1">
        <v>41</v>
      </c>
      <c r="C155" s="8">
        <v>100</v>
      </c>
      <c r="D155" s="1">
        <v>3</v>
      </c>
      <c r="E155" s="7">
        <v>5189.78</v>
      </c>
      <c r="F155" s="7">
        <f>sales_data_sample3[[#This Row],[SALES]]*sales_data_sample3[[#This Row],[PROFIT MARGIN]]</f>
        <v>474.34589199999994</v>
      </c>
      <c r="G155" s="14" t="str">
        <f>IF(sales_data_sample3[[#This Row],[STATUS]] &lt;&gt;"Cancelled","9,14%","0")</f>
        <v>9,14%</v>
      </c>
      <c r="H155" s="4">
        <v>37727</v>
      </c>
      <c r="I155" t="s">
        <v>28</v>
      </c>
      <c r="J155">
        <f>ROUNDUP(MONTH(sales_data_sample3[[#This Row],[ORDER DATE]])/3,0)</f>
        <v>2</v>
      </c>
      <c r="K155" t="str">
        <f>TEXT(sales_data_sample3[[#This Row],[ORDER DATE]],"[$-409]mmmm")</f>
        <v>April</v>
      </c>
      <c r="L155">
        <f>YEAR(sales_data_sample3[[#This Row],[ORDER DATE]])</f>
        <v>2003</v>
      </c>
      <c r="M155" t="s">
        <v>2075</v>
      </c>
      <c r="N155">
        <v>122</v>
      </c>
      <c r="O155" t="s">
        <v>3005</v>
      </c>
      <c r="P155" t="s">
        <v>302</v>
      </c>
      <c r="Q155" t="s">
        <v>303</v>
      </c>
      <c r="R155" t="s">
        <v>304</v>
      </c>
      <c r="S155" t="s">
        <v>4804</v>
      </c>
      <c r="T155" t="s">
        <v>305</v>
      </c>
      <c r="U155" t="s">
        <v>4804</v>
      </c>
      <c r="V155" t="s">
        <v>306</v>
      </c>
      <c r="W155" t="s">
        <v>305</v>
      </c>
      <c r="X155" t="s">
        <v>307</v>
      </c>
      <c r="Y155" t="s">
        <v>308</v>
      </c>
      <c r="Z155" t="s">
        <v>309</v>
      </c>
      <c r="AA155" t="s">
        <v>65</v>
      </c>
    </row>
    <row r="156" spans="1:27" x14ac:dyDescent="0.25">
      <c r="A156" s="1">
        <v>10117</v>
      </c>
      <c r="B156" s="1">
        <v>21</v>
      </c>
      <c r="C156" s="8">
        <v>49.21</v>
      </c>
      <c r="D156" s="1">
        <v>11</v>
      </c>
      <c r="E156" s="7">
        <v>1033.4100000000001</v>
      </c>
      <c r="F156" s="7">
        <f>sales_data_sample3[[#This Row],[SALES]]*sales_data_sample3[[#This Row],[PROFIT MARGIN]]</f>
        <v>52.600569000000007</v>
      </c>
      <c r="G156" s="14" t="str">
        <f>IF(sales_data_sample3[[#This Row],[STATUS]] &lt;&gt;"Cancelled","5,09%","0")</f>
        <v>5,09%</v>
      </c>
      <c r="H156" s="4">
        <v>37727</v>
      </c>
      <c r="I156" t="s">
        <v>28</v>
      </c>
      <c r="J156">
        <f>ROUNDUP(MONTH(sales_data_sample3[[#This Row],[ORDER DATE]])/3,0)</f>
        <v>2</v>
      </c>
      <c r="K156" t="str">
        <f>TEXT(sales_data_sample3[[#This Row],[ORDER DATE]],"[$-409]mmmm")</f>
        <v>April</v>
      </c>
      <c r="L156">
        <f>YEAR(sales_data_sample3[[#This Row],[ORDER DATE]])</f>
        <v>2003</v>
      </c>
      <c r="M156" t="s">
        <v>2246</v>
      </c>
      <c r="N156">
        <v>58</v>
      </c>
      <c r="O156" t="s">
        <v>4208</v>
      </c>
      <c r="P156" t="s">
        <v>302</v>
      </c>
      <c r="Q156" t="s">
        <v>303</v>
      </c>
      <c r="R156" t="s">
        <v>304</v>
      </c>
      <c r="S156" t="s">
        <v>4804</v>
      </c>
      <c r="T156" t="s">
        <v>305</v>
      </c>
      <c r="U156" t="s">
        <v>4804</v>
      </c>
      <c r="V156" t="s">
        <v>306</v>
      </c>
      <c r="W156" t="s">
        <v>305</v>
      </c>
      <c r="X156" t="s">
        <v>307</v>
      </c>
      <c r="Y156" t="s">
        <v>308</v>
      </c>
      <c r="Z156" t="s">
        <v>309</v>
      </c>
      <c r="AA156" t="s">
        <v>42</v>
      </c>
    </row>
    <row r="157" spans="1:27" x14ac:dyDescent="0.25">
      <c r="A157" s="1">
        <v>10117</v>
      </c>
      <c r="B157" s="1">
        <v>38</v>
      </c>
      <c r="C157" s="8">
        <v>79.680000000000007</v>
      </c>
      <c r="D157" s="1">
        <v>6</v>
      </c>
      <c r="E157" s="7">
        <v>3027.84</v>
      </c>
      <c r="F157" s="7">
        <f>sales_data_sample3[[#This Row],[SALES]]*sales_data_sample3[[#This Row],[PROFIT MARGIN]]</f>
        <v>276.744576</v>
      </c>
      <c r="G157" s="14" t="str">
        <f>IF(sales_data_sample3[[#This Row],[STATUS]] &lt;&gt;"Cancelled","9,14%","0")</f>
        <v>9,14%</v>
      </c>
      <c r="H157" s="4">
        <v>37727</v>
      </c>
      <c r="I157" t="s">
        <v>28</v>
      </c>
      <c r="J157">
        <f>ROUNDUP(MONTH(sales_data_sample3[[#This Row],[ORDER DATE]])/3,0)</f>
        <v>2</v>
      </c>
      <c r="K157" t="str">
        <f>TEXT(sales_data_sample3[[#This Row],[ORDER DATE]],"[$-409]mmmm")</f>
        <v>April</v>
      </c>
      <c r="L157">
        <f>YEAR(sales_data_sample3[[#This Row],[ORDER DATE]])</f>
        <v>2003</v>
      </c>
      <c r="M157" t="s">
        <v>2075</v>
      </c>
      <c r="N157">
        <v>86</v>
      </c>
      <c r="O157" t="s">
        <v>4358</v>
      </c>
      <c r="P157" t="s">
        <v>302</v>
      </c>
      <c r="Q157" t="s">
        <v>303</v>
      </c>
      <c r="R157" t="s">
        <v>304</v>
      </c>
      <c r="S157" t="s">
        <v>4804</v>
      </c>
      <c r="T157" t="s">
        <v>305</v>
      </c>
      <c r="U157" t="s">
        <v>4804</v>
      </c>
      <c r="V157" t="s">
        <v>306</v>
      </c>
      <c r="W157" t="s">
        <v>305</v>
      </c>
      <c r="X157" t="s">
        <v>307</v>
      </c>
      <c r="Y157" t="s">
        <v>308</v>
      </c>
      <c r="Z157" t="s">
        <v>309</v>
      </c>
      <c r="AA157" t="s">
        <v>65</v>
      </c>
    </row>
    <row r="158" spans="1:27" x14ac:dyDescent="0.25">
      <c r="A158" s="1">
        <v>10117</v>
      </c>
      <c r="B158" s="1">
        <v>45</v>
      </c>
      <c r="C158" s="8">
        <v>83.42</v>
      </c>
      <c r="D158" s="1">
        <v>1</v>
      </c>
      <c r="E158" s="7">
        <v>3753.9</v>
      </c>
      <c r="F158" s="7">
        <f>sales_data_sample3[[#This Row],[SALES]]*sales_data_sample3[[#This Row],[PROFIT MARGIN]]</f>
        <v>343.10645999999997</v>
      </c>
      <c r="G158" s="14" t="str">
        <f>IF(sales_data_sample3[[#This Row],[STATUS]] &lt;&gt;"Cancelled","9,14%","0")</f>
        <v>9,14%</v>
      </c>
      <c r="H158" s="4">
        <v>37727</v>
      </c>
      <c r="I158" t="s">
        <v>28</v>
      </c>
      <c r="J158">
        <f>ROUNDUP(MONTH(sales_data_sample3[[#This Row],[ORDER DATE]])/3,0)</f>
        <v>2</v>
      </c>
      <c r="K158" t="str">
        <f>TEXT(sales_data_sample3[[#This Row],[ORDER DATE]],"[$-409]mmmm")</f>
        <v>April</v>
      </c>
      <c r="L158">
        <f>YEAR(sales_data_sample3[[#This Row],[ORDER DATE]])</f>
        <v>2003</v>
      </c>
      <c r="M158" t="s">
        <v>2075</v>
      </c>
      <c r="N158">
        <v>99</v>
      </c>
      <c r="O158" t="s">
        <v>4639</v>
      </c>
      <c r="P158" t="s">
        <v>302</v>
      </c>
      <c r="Q158" t="s">
        <v>303</v>
      </c>
      <c r="R158" t="s">
        <v>304</v>
      </c>
      <c r="S158" t="s">
        <v>4804</v>
      </c>
      <c r="T158" t="s">
        <v>305</v>
      </c>
      <c r="U158" t="s">
        <v>4804</v>
      </c>
      <c r="V158" t="s">
        <v>306</v>
      </c>
      <c r="W158" t="s">
        <v>305</v>
      </c>
      <c r="X158" t="s">
        <v>307</v>
      </c>
      <c r="Y158" t="s">
        <v>308</v>
      </c>
      <c r="Z158" t="s">
        <v>309</v>
      </c>
      <c r="AA158" t="s">
        <v>65</v>
      </c>
    </row>
    <row r="159" spans="1:27" x14ac:dyDescent="0.25">
      <c r="A159" s="1">
        <v>10117</v>
      </c>
      <c r="B159" s="1">
        <v>50</v>
      </c>
      <c r="C159" s="8">
        <v>43.68</v>
      </c>
      <c r="D159" s="1">
        <v>2</v>
      </c>
      <c r="E159" s="7">
        <v>2184</v>
      </c>
      <c r="F159" s="7">
        <f>sales_data_sample3[[#This Row],[SALES]]*sales_data_sample3[[#This Row],[PROFIT MARGIN]]</f>
        <v>199.61759999999998</v>
      </c>
      <c r="G159" s="14" t="str">
        <f>IF(sales_data_sample3[[#This Row],[STATUS]] &lt;&gt;"Cancelled","9,14%","0")</f>
        <v>9,14%</v>
      </c>
      <c r="H159" s="4">
        <v>37727</v>
      </c>
      <c r="I159" t="s">
        <v>28</v>
      </c>
      <c r="J159">
        <f>ROUNDUP(MONTH(sales_data_sample3[[#This Row],[ORDER DATE]])/3,0)</f>
        <v>2</v>
      </c>
      <c r="K159" t="str">
        <f>TEXT(sales_data_sample3[[#This Row],[ORDER DATE]],"[$-409]mmmm")</f>
        <v>April</v>
      </c>
      <c r="L159">
        <f>YEAR(sales_data_sample3[[#This Row],[ORDER DATE]])</f>
        <v>2003</v>
      </c>
      <c r="M159" t="s">
        <v>2075</v>
      </c>
      <c r="N159">
        <v>54</v>
      </c>
      <c r="O159" t="s">
        <v>4760</v>
      </c>
      <c r="P159" t="s">
        <v>302</v>
      </c>
      <c r="Q159" t="s">
        <v>303</v>
      </c>
      <c r="R159" t="s">
        <v>304</v>
      </c>
      <c r="S159" t="s">
        <v>4804</v>
      </c>
      <c r="T159" t="s">
        <v>305</v>
      </c>
      <c r="U159" t="s">
        <v>4804</v>
      </c>
      <c r="V159" t="s">
        <v>306</v>
      </c>
      <c r="W159" t="s">
        <v>305</v>
      </c>
      <c r="X159" t="s">
        <v>307</v>
      </c>
      <c r="Y159" t="s">
        <v>308</v>
      </c>
      <c r="Z159" t="s">
        <v>309</v>
      </c>
      <c r="AA159" t="s">
        <v>42</v>
      </c>
    </row>
    <row r="160" spans="1:27" x14ac:dyDescent="0.25">
      <c r="A160" s="1">
        <v>10118</v>
      </c>
      <c r="B160" s="1">
        <v>36</v>
      </c>
      <c r="C160" s="8">
        <v>100</v>
      </c>
      <c r="D160" s="1">
        <v>1</v>
      </c>
      <c r="E160" s="7">
        <v>4219.2</v>
      </c>
      <c r="F160" s="7">
        <f>sales_data_sample3[[#This Row],[SALES]]*sales_data_sample3[[#This Row],[PROFIT MARGIN]]</f>
        <v>385.63487999999995</v>
      </c>
      <c r="G160" s="14" t="str">
        <f>IF(sales_data_sample3[[#This Row],[STATUS]] &lt;&gt;"Cancelled","9,14%","0")</f>
        <v>9,14%</v>
      </c>
      <c r="H160" s="4">
        <v>37732</v>
      </c>
      <c r="I160" t="s">
        <v>28</v>
      </c>
      <c r="J160">
        <f>ROUNDUP(MONTH(sales_data_sample3[[#This Row],[ORDER DATE]])/3,0)</f>
        <v>2</v>
      </c>
      <c r="K160" t="str">
        <f>TEXT(sales_data_sample3[[#This Row],[ORDER DATE]],"[$-409]mmmm")</f>
        <v>April</v>
      </c>
      <c r="L160">
        <f>YEAR(sales_data_sample3[[#This Row],[ORDER DATE]])</f>
        <v>2003</v>
      </c>
      <c r="M160" t="s">
        <v>2075</v>
      </c>
      <c r="N160">
        <v>100</v>
      </c>
      <c r="O160" t="s">
        <v>4604</v>
      </c>
      <c r="P160" t="s">
        <v>611</v>
      </c>
      <c r="Q160" t="s">
        <v>612</v>
      </c>
      <c r="R160" t="s">
        <v>613</v>
      </c>
      <c r="S160" t="s">
        <v>4804</v>
      </c>
      <c r="T160" t="s">
        <v>614</v>
      </c>
      <c r="U160" t="s">
        <v>4804</v>
      </c>
      <c r="V160" t="s">
        <v>615</v>
      </c>
      <c r="W160" t="s">
        <v>273</v>
      </c>
      <c r="X160" t="s">
        <v>52</v>
      </c>
      <c r="Y160" t="s">
        <v>616</v>
      </c>
      <c r="Z160" t="s">
        <v>617</v>
      </c>
      <c r="AA160" t="s">
        <v>65</v>
      </c>
    </row>
    <row r="161" spans="1:27" x14ac:dyDescent="0.25">
      <c r="A161" s="1">
        <v>10119</v>
      </c>
      <c r="B161" s="1">
        <v>46</v>
      </c>
      <c r="C161" s="8">
        <v>100</v>
      </c>
      <c r="D161" s="1">
        <v>11</v>
      </c>
      <c r="E161" s="7">
        <v>5004.8</v>
      </c>
      <c r="F161" s="7">
        <f>sales_data_sample3[[#This Row],[SALES]]*sales_data_sample3[[#This Row],[PROFIT MARGIN]]</f>
        <v>1245.6947200000002</v>
      </c>
      <c r="G161" s="14" t="str">
        <f>IF(sales_data_sample3[[#This Row],[STATUS]] &lt;&gt;"Cancelled","24,89%","0")</f>
        <v>24,89%</v>
      </c>
      <c r="H161" s="4">
        <v>37739</v>
      </c>
      <c r="I161" t="s">
        <v>28</v>
      </c>
      <c r="J161">
        <f>ROUNDUP(MONTH(sales_data_sample3[[#This Row],[ORDER DATE]])/3,0)</f>
        <v>2</v>
      </c>
      <c r="K161" t="str">
        <f>TEXT(sales_data_sample3[[#This Row],[ORDER DATE]],"[$-409]mmmm")</f>
        <v>April</v>
      </c>
      <c r="L161">
        <f>YEAR(sales_data_sample3[[#This Row],[ORDER DATE]])</f>
        <v>2003</v>
      </c>
      <c r="M161" t="s">
        <v>278</v>
      </c>
      <c r="N161">
        <v>136</v>
      </c>
      <c r="O161" t="s">
        <v>561</v>
      </c>
      <c r="P161" t="s">
        <v>221</v>
      </c>
      <c r="Q161" t="s">
        <v>222</v>
      </c>
      <c r="R161" t="s">
        <v>223</v>
      </c>
      <c r="S161" t="s">
        <v>4804</v>
      </c>
      <c r="T161" t="s">
        <v>224</v>
      </c>
      <c r="U161" t="s">
        <v>4804</v>
      </c>
      <c r="V161" t="s">
        <v>225</v>
      </c>
      <c r="W161" t="s">
        <v>226</v>
      </c>
      <c r="X161" t="s">
        <v>52</v>
      </c>
      <c r="Y161" t="s">
        <v>227</v>
      </c>
      <c r="Z161" t="s">
        <v>228</v>
      </c>
      <c r="AA161" t="s">
        <v>65</v>
      </c>
    </row>
    <row r="162" spans="1:27" x14ac:dyDescent="0.25">
      <c r="A162" s="1">
        <v>10119</v>
      </c>
      <c r="B162" s="1">
        <v>43</v>
      </c>
      <c r="C162" s="8">
        <v>100</v>
      </c>
      <c r="D162" s="1">
        <v>3</v>
      </c>
      <c r="E162" s="7">
        <v>6916.12</v>
      </c>
      <c r="F162" s="7">
        <f>sales_data_sample3[[#This Row],[SALES]]*sales_data_sample3[[#This Row],[PROFIT MARGIN]]</f>
        <v>505.56837199999995</v>
      </c>
      <c r="G162" s="14" t="str">
        <f>IF(sales_data_sample3[[#This Row],[STATUS]] &lt;&gt;"Cancelled","7,31%","0")</f>
        <v>7,31%</v>
      </c>
      <c r="H162" s="4">
        <v>37739</v>
      </c>
      <c r="I162" t="s">
        <v>28</v>
      </c>
      <c r="J162">
        <f>ROUNDUP(MONTH(sales_data_sample3[[#This Row],[ORDER DATE]])/3,0)</f>
        <v>2</v>
      </c>
      <c r="K162" t="str">
        <f>TEXT(sales_data_sample3[[#This Row],[ORDER DATE]],"[$-409]mmmm")</f>
        <v>April</v>
      </c>
      <c r="L162">
        <f>YEAR(sales_data_sample3[[#This Row],[ORDER DATE]])</f>
        <v>2003</v>
      </c>
      <c r="M162" t="s">
        <v>1502</v>
      </c>
      <c r="N162">
        <v>157</v>
      </c>
      <c r="O162" t="s">
        <v>1503</v>
      </c>
      <c r="P162" t="s">
        <v>221</v>
      </c>
      <c r="Q162" t="s">
        <v>222</v>
      </c>
      <c r="R162" t="s">
        <v>223</v>
      </c>
      <c r="S162" t="s">
        <v>4804</v>
      </c>
      <c r="T162" t="s">
        <v>224</v>
      </c>
      <c r="U162" t="s">
        <v>4804</v>
      </c>
      <c r="V162" t="s">
        <v>225</v>
      </c>
      <c r="W162" t="s">
        <v>226</v>
      </c>
      <c r="X162" t="s">
        <v>52</v>
      </c>
      <c r="Y162" t="s">
        <v>227</v>
      </c>
      <c r="Z162" t="s">
        <v>228</v>
      </c>
      <c r="AA162" t="s">
        <v>65</v>
      </c>
    </row>
    <row r="163" spans="1:27" x14ac:dyDescent="0.25">
      <c r="A163" s="1">
        <v>10119</v>
      </c>
      <c r="B163" s="1">
        <v>21</v>
      </c>
      <c r="C163" s="8">
        <v>89.46</v>
      </c>
      <c r="D163" s="1">
        <v>9</v>
      </c>
      <c r="E163" s="7">
        <v>1878.66</v>
      </c>
      <c r="F163" s="7">
        <f>sales_data_sample3[[#This Row],[SALES]]*sales_data_sample3[[#This Row],[PROFIT MARGIN]]</f>
        <v>171.70952399999999</v>
      </c>
      <c r="G163" s="14" t="str">
        <f>IF(sales_data_sample3[[#This Row],[STATUS]] &lt;&gt;"Cancelled","9,14%","0")</f>
        <v>9,14%</v>
      </c>
      <c r="H163" s="4">
        <v>37739</v>
      </c>
      <c r="I163" t="s">
        <v>28</v>
      </c>
      <c r="J163">
        <f>ROUNDUP(MONTH(sales_data_sample3[[#This Row],[ORDER DATE]])/3,0)</f>
        <v>2</v>
      </c>
      <c r="K163" t="str">
        <f>TEXT(sales_data_sample3[[#This Row],[ORDER DATE]],"[$-409]mmmm")</f>
        <v>April</v>
      </c>
      <c r="L163">
        <f>YEAR(sales_data_sample3[[#This Row],[ORDER DATE]])</f>
        <v>2003</v>
      </c>
      <c r="M163" t="s">
        <v>2075</v>
      </c>
      <c r="N163">
        <v>86</v>
      </c>
      <c r="O163" t="s">
        <v>2076</v>
      </c>
      <c r="P163" t="s">
        <v>221</v>
      </c>
      <c r="Q163" t="s">
        <v>222</v>
      </c>
      <c r="R163" t="s">
        <v>223</v>
      </c>
      <c r="S163" t="s">
        <v>4804</v>
      </c>
      <c r="T163" t="s">
        <v>224</v>
      </c>
      <c r="U163" t="s">
        <v>4804</v>
      </c>
      <c r="V163" t="s">
        <v>225</v>
      </c>
      <c r="W163" t="s">
        <v>226</v>
      </c>
      <c r="X163" t="s">
        <v>52</v>
      </c>
      <c r="Y163" t="s">
        <v>227</v>
      </c>
      <c r="Z163" t="s">
        <v>228</v>
      </c>
      <c r="AA163" t="s">
        <v>42</v>
      </c>
    </row>
    <row r="164" spans="1:27" x14ac:dyDescent="0.25">
      <c r="A164" s="1">
        <v>10119</v>
      </c>
      <c r="B164" s="1">
        <v>27</v>
      </c>
      <c r="C164" s="8">
        <v>99.52</v>
      </c>
      <c r="D164" s="1">
        <v>8</v>
      </c>
      <c r="E164" s="7">
        <v>2687.04</v>
      </c>
      <c r="F164" s="7">
        <f>sales_data_sample3[[#This Row],[SALES]]*sales_data_sample3[[#This Row],[PROFIT MARGIN]]</f>
        <v>198.57225599999998</v>
      </c>
      <c r="G164" s="14" t="str">
        <f>IF(sales_data_sample3[[#This Row],[STATUS]] &lt;&gt;"Cancelled","7,39%","0")</f>
        <v>7,39%</v>
      </c>
      <c r="H164" s="4">
        <v>37739</v>
      </c>
      <c r="I164" t="s">
        <v>28</v>
      </c>
      <c r="J164">
        <f>ROUNDUP(MONTH(sales_data_sample3[[#This Row],[ORDER DATE]])/3,0)</f>
        <v>2</v>
      </c>
      <c r="K164" t="str">
        <f>TEXT(sales_data_sample3[[#This Row],[ORDER DATE]],"[$-409]mmmm")</f>
        <v>April</v>
      </c>
      <c r="L164">
        <f>YEAR(sales_data_sample3[[#This Row],[ORDER DATE]])</f>
        <v>2003</v>
      </c>
      <c r="M164" t="s">
        <v>1354</v>
      </c>
      <c r="N164">
        <v>105</v>
      </c>
      <c r="O164" t="s">
        <v>2467</v>
      </c>
      <c r="P164" t="s">
        <v>221</v>
      </c>
      <c r="Q164" t="s">
        <v>222</v>
      </c>
      <c r="R164" t="s">
        <v>223</v>
      </c>
      <c r="S164" t="s">
        <v>4804</v>
      </c>
      <c r="T164" t="s">
        <v>224</v>
      </c>
      <c r="U164" t="s">
        <v>4804</v>
      </c>
      <c r="V164" t="s">
        <v>225</v>
      </c>
      <c r="W164" t="s">
        <v>226</v>
      </c>
      <c r="X164" t="s">
        <v>52</v>
      </c>
      <c r="Y164" t="s">
        <v>227</v>
      </c>
      <c r="Z164" t="s">
        <v>228</v>
      </c>
      <c r="AA164" t="s">
        <v>42</v>
      </c>
    </row>
    <row r="165" spans="1:27" x14ac:dyDescent="0.25">
      <c r="A165" s="1">
        <v>10119</v>
      </c>
      <c r="B165" s="1">
        <v>41</v>
      </c>
      <c r="C165" s="8">
        <v>59.6</v>
      </c>
      <c r="D165" s="1">
        <v>4</v>
      </c>
      <c r="E165" s="7">
        <v>2443.6</v>
      </c>
      <c r="F165" s="7">
        <f>sales_data_sample3[[#This Row],[SALES]]*sales_data_sample3[[#This Row],[PROFIT MARGIN]]</f>
        <v>178.62715999999998</v>
      </c>
      <c r="G165" s="14" t="str">
        <f>IF(sales_data_sample3[[#This Row],[STATUS]] &lt;&gt;"Cancelled","7,31%","0")</f>
        <v>7,31%</v>
      </c>
      <c r="H165" s="4">
        <v>37739</v>
      </c>
      <c r="I165" t="s">
        <v>28</v>
      </c>
      <c r="J165">
        <f>ROUNDUP(MONTH(sales_data_sample3[[#This Row],[ORDER DATE]])/3,0)</f>
        <v>2</v>
      </c>
      <c r="K165" t="str">
        <f>TEXT(sales_data_sample3[[#This Row],[ORDER DATE]],"[$-409]mmmm")</f>
        <v>April</v>
      </c>
      <c r="L165">
        <f>YEAR(sales_data_sample3[[#This Row],[ORDER DATE]])</f>
        <v>2003</v>
      </c>
      <c r="M165" t="s">
        <v>1502</v>
      </c>
      <c r="N165">
        <v>68</v>
      </c>
      <c r="O165" t="s">
        <v>3232</v>
      </c>
      <c r="P165" t="s">
        <v>221</v>
      </c>
      <c r="Q165" t="s">
        <v>222</v>
      </c>
      <c r="R165" t="s">
        <v>223</v>
      </c>
      <c r="S165" t="s">
        <v>4804</v>
      </c>
      <c r="T165" t="s">
        <v>224</v>
      </c>
      <c r="U165" t="s">
        <v>4804</v>
      </c>
      <c r="V165" t="s">
        <v>225</v>
      </c>
      <c r="W165" t="s">
        <v>226</v>
      </c>
      <c r="X165" t="s">
        <v>52</v>
      </c>
      <c r="Y165" t="s">
        <v>227</v>
      </c>
      <c r="Z165" t="s">
        <v>228</v>
      </c>
      <c r="AA165" t="s">
        <v>42</v>
      </c>
    </row>
    <row r="166" spans="1:27" x14ac:dyDescent="0.25">
      <c r="A166" s="1">
        <v>10119</v>
      </c>
      <c r="B166" s="1">
        <v>35</v>
      </c>
      <c r="C166" s="8">
        <v>87.62</v>
      </c>
      <c r="D166" s="1">
        <v>13</v>
      </c>
      <c r="E166" s="7">
        <v>3066.7</v>
      </c>
      <c r="F166" s="7">
        <f>sales_data_sample3[[#This Row],[SALES]]*sales_data_sample3[[#This Row],[PROFIT MARGIN]]</f>
        <v>226.62912999999998</v>
      </c>
      <c r="G166" s="14" t="str">
        <f>IF(sales_data_sample3[[#This Row],[STATUS]] &lt;&gt;"Cancelled","7,39%","0")</f>
        <v>7,39%</v>
      </c>
      <c r="H166" s="4">
        <v>37739</v>
      </c>
      <c r="I166" t="s">
        <v>28</v>
      </c>
      <c r="J166">
        <f>ROUNDUP(MONTH(sales_data_sample3[[#This Row],[ORDER DATE]])/3,0)</f>
        <v>2</v>
      </c>
      <c r="K166" t="str">
        <f>TEXT(sales_data_sample3[[#This Row],[ORDER DATE]],"[$-409]mmmm")</f>
        <v>April</v>
      </c>
      <c r="L166">
        <f>YEAR(sales_data_sample3[[#This Row],[ORDER DATE]])</f>
        <v>2003</v>
      </c>
      <c r="M166" t="s">
        <v>1354</v>
      </c>
      <c r="N166">
        <v>88</v>
      </c>
      <c r="O166" t="s">
        <v>3347</v>
      </c>
      <c r="P166" t="s">
        <v>221</v>
      </c>
      <c r="Q166" t="s">
        <v>222</v>
      </c>
      <c r="R166" t="s">
        <v>223</v>
      </c>
      <c r="S166" t="s">
        <v>4804</v>
      </c>
      <c r="T166" t="s">
        <v>224</v>
      </c>
      <c r="U166" t="s">
        <v>4804</v>
      </c>
      <c r="V166" t="s">
        <v>225</v>
      </c>
      <c r="W166" t="s">
        <v>226</v>
      </c>
      <c r="X166" t="s">
        <v>52</v>
      </c>
      <c r="Y166" t="s">
        <v>227</v>
      </c>
      <c r="Z166" t="s">
        <v>228</v>
      </c>
      <c r="AA166" t="s">
        <v>65</v>
      </c>
    </row>
    <row r="167" spans="1:27" x14ac:dyDescent="0.25">
      <c r="A167" s="1">
        <v>10119</v>
      </c>
      <c r="B167" s="1">
        <v>20</v>
      </c>
      <c r="C167" s="8">
        <v>72.98</v>
      </c>
      <c r="D167" s="1">
        <v>5</v>
      </c>
      <c r="E167" s="7">
        <v>1459.6</v>
      </c>
      <c r="F167" s="7">
        <f>sales_data_sample3[[#This Row],[SALES]]*sales_data_sample3[[#This Row],[PROFIT MARGIN]]</f>
        <v>107.86443999999999</v>
      </c>
      <c r="G167" s="14" t="str">
        <f>IF(sales_data_sample3[[#This Row],[STATUS]] &lt;&gt;"Cancelled","7,39%","0")</f>
        <v>7,39%</v>
      </c>
      <c r="H167" s="4">
        <v>37739</v>
      </c>
      <c r="I167" t="s">
        <v>28</v>
      </c>
      <c r="J167">
        <f>ROUNDUP(MONTH(sales_data_sample3[[#This Row],[ORDER DATE]])/3,0)</f>
        <v>2</v>
      </c>
      <c r="K167" t="str">
        <f>TEXT(sales_data_sample3[[#This Row],[ORDER DATE]],"[$-409]mmmm")</f>
        <v>April</v>
      </c>
      <c r="L167">
        <f>YEAR(sales_data_sample3[[#This Row],[ORDER DATE]])</f>
        <v>2003</v>
      </c>
      <c r="M167" t="s">
        <v>1354</v>
      </c>
      <c r="N167">
        <v>65</v>
      </c>
      <c r="O167" t="s">
        <v>3465</v>
      </c>
      <c r="P167" t="s">
        <v>221</v>
      </c>
      <c r="Q167" t="s">
        <v>222</v>
      </c>
      <c r="R167" t="s">
        <v>223</v>
      </c>
      <c r="S167" t="s">
        <v>4804</v>
      </c>
      <c r="T167" t="s">
        <v>224</v>
      </c>
      <c r="U167" t="s">
        <v>4804</v>
      </c>
      <c r="V167" t="s">
        <v>225</v>
      </c>
      <c r="W167" t="s">
        <v>226</v>
      </c>
      <c r="X167" t="s">
        <v>52</v>
      </c>
      <c r="Y167" t="s">
        <v>227</v>
      </c>
      <c r="Z167" t="s">
        <v>228</v>
      </c>
      <c r="AA167" t="s">
        <v>42</v>
      </c>
    </row>
    <row r="168" spans="1:27" x14ac:dyDescent="0.25">
      <c r="A168" s="1">
        <v>10119</v>
      </c>
      <c r="B168" s="1">
        <v>35</v>
      </c>
      <c r="C168" s="8">
        <v>90.57</v>
      </c>
      <c r="D168" s="1">
        <v>10</v>
      </c>
      <c r="E168" s="7">
        <v>3169.95</v>
      </c>
      <c r="F168" s="7">
        <f>sales_data_sample3[[#This Row],[SALES]]*sales_data_sample3[[#This Row],[PROFIT MARGIN]]</f>
        <v>234.25930499999996</v>
      </c>
      <c r="G168" s="14" t="str">
        <f>IF(sales_data_sample3[[#This Row],[STATUS]] &lt;&gt;"Cancelled","7,39%","0")</f>
        <v>7,39%</v>
      </c>
      <c r="H168" s="4">
        <v>37739</v>
      </c>
      <c r="I168" t="s">
        <v>28</v>
      </c>
      <c r="J168">
        <f>ROUNDUP(MONTH(sales_data_sample3[[#This Row],[ORDER DATE]])/3,0)</f>
        <v>2</v>
      </c>
      <c r="K168" t="str">
        <f>TEXT(sales_data_sample3[[#This Row],[ORDER DATE]],"[$-409]mmmm")</f>
        <v>April</v>
      </c>
      <c r="L168">
        <f>YEAR(sales_data_sample3[[#This Row],[ORDER DATE]])</f>
        <v>2003</v>
      </c>
      <c r="M168" t="s">
        <v>1354</v>
      </c>
      <c r="N168">
        <v>83</v>
      </c>
      <c r="O168" t="s">
        <v>3543</v>
      </c>
      <c r="P168" t="s">
        <v>221</v>
      </c>
      <c r="Q168" t="s">
        <v>222</v>
      </c>
      <c r="R168" t="s">
        <v>223</v>
      </c>
      <c r="S168" t="s">
        <v>4804</v>
      </c>
      <c r="T168" t="s">
        <v>224</v>
      </c>
      <c r="U168" t="s">
        <v>4804</v>
      </c>
      <c r="V168" t="s">
        <v>225</v>
      </c>
      <c r="W168" t="s">
        <v>226</v>
      </c>
      <c r="X168" t="s">
        <v>52</v>
      </c>
      <c r="Y168" t="s">
        <v>227</v>
      </c>
      <c r="Z168" t="s">
        <v>228</v>
      </c>
      <c r="AA168" t="s">
        <v>65</v>
      </c>
    </row>
    <row r="169" spans="1:27" x14ac:dyDescent="0.25">
      <c r="A169" s="1">
        <v>10119</v>
      </c>
      <c r="B169" s="1">
        <v>28</v>
      </c>
      <c r="C169" s="8">
        <v>70.290000000000006</v>
      </c>
      <c r="D169" s="1">
        <v>2</v>
      </c>
      <c r="E169" s="7">
        <v>1968.12</v>
      </c>
      <c r="F169" s="7">
        <f>sales_data_sample3[[#This Row],[SALES]]*sales_data_sample3[[#This Row],[PROFIT MARGIN]]</f>
        <v>143.86957199999998</v>
      </c>
      <c r="G169" s="14" t="str">
        <f>IF(sales_data_sample3[[#This Row],[STATUS]] &lt;&gt;"Cancelled","7,31%","0")</f>
        <v>7,31%</v>
      </c>
      <c r="H169" s="4">
        <v>37739</v>
      </c>
      <c r="I169" t="s">
        <v>28</v>
      </c>
      <c r="J169">
        <f>ROUNDUP(MONTH(sales_data_sample3[[#This Row],[ORDER DATE]])/3,0)</f>
        <v>2</v>
      </c>
      <c r="K169" t="str">
        <f>TEXT(sales_data_sample3[[#This Row],[ORDER DATE]],"[$-409]mmmm")</f>
        <v>April</v>
      </c>
      <c r="L169">
        <f>YEAR(sales_data_sample3[[#This Row],[ORDER DATE]])</f>
        <v>2003</v>
      </c>
      <c r="M169" t="s">
        <v>1502</v>
      </c>
      <c r="N169">
        <v>68</v>
      </c>
      <c r="O169" t="s">
        <v>3620</v>
      </c>
      <c r="P169" t="s">
        <v>221</v>
      </c>
      <c r="Q169" t="s">
        <v>222</v>
      </c>
      <c r="R169" t="s">
        <v>223</v>
      </c>
      <c r="S169" t="s">
        <v>4804</v>
      </c>
      <c r="T169" t="s">
        <v>224</v>
      </c>
      <c r="U169" t="s">
        <v>4804</v>
      </c>
      <c r="V169" t="s">
        <v>225</v>
      </c>
      <c r="W169" t="s">
        <v>226</v>
      </c>
      <c r="X169" t="s">
        <v>52</v>
      </c>
      <c r="Y169" t="s">
        <v>227</v>
      </c>
      <c r="Z169" t="s">
        <v>228</v>
      </c>
      <c r="AA169" t="s">
        <v>42</v>
      </c>
    </row>
    <row r="170" spans="1:27" x14ac:dyDescent="0.25">
      <c r="A170" s="1">
        <v>10119</v>
      </c>
      <c r="B170" s="1">
        <v>25</v>
      </c>
      <c r="C170" s="8">
        <v>76.67</v>
      </c>
      <c r="D170" s="1">
        <v>14</v>
      </c>
      <c r="E170" s="7">
        <v>1916.75</v>
      </c>
      <c r="F170" s="7">
        <f>sales_data_sample3[[#This Row],[SALES]]*sales_data_sample3[[#This Row],[PROFIT MARGIN]]</f>
        <v>175.19094999999999</v>
      </c>
      <c r="G170" s="14" t="str">
        <f>IF(sales_data_sample3[[#This Row],[STATUS]] &lt;&gt;"Cancelled","9,14%","0")</f>
        <v>9,14%</v>
      </c>
      <c r="H170" s="4">
        <v>37739</v>
      </c>
      <c r="I170" t="s">
        <v>28</v>
      </c>
      <c r="J170">
        <f>ROUNDUP(MONTH(sales_data_sample3[[#This Row],[ORDER DATE]])/3,0)</f>
        <v>2</v>
      </c>
      <c r="K170" t="str">
        <f>TEXT(sales_data_sample3[[#This Row],[ORDER DATE]],"[$-409]mmmm")</f>
        <v>April</v>
      </c>
      <c r="L170">
        <f>YEAR(sales_data_sample3[[#This Row],[ORDER DATE]])</f>
        <v>2003</v>
      </c>
      <c r="M170" t="s">
        <v>2075</v>
      </c>
      <c r="N170">
        <v>66</v>
      </c>
      <c r="O170" t="s">
        <v>4284</v>
      </c>
      <c r="P170" t="s">
        <v>221</v>
      </c>
      <c r="Q170" t="s">
        <v>222</v>
      </c>
      <c r="R170" t="s">
        <v>223</v>
      </c>
      <c r="S170" t="s">
        <v>4804</v>
      </c>
      <c r="T170" t="s">
        <v>224</v>
      </c>
      <c r="U170" t="s">
        <v>4804</v>
      </c>
      <c r="V170" t="s">
        <v>225</v>
      </c>
      <c r="W170" t="s">
        <v>226</v>
      </c>
      <c r="X170" t="s">
        <v>52</v>
      </c>
      <c r="Y170" t="s">
        <v>227</v>
      </c>
      <c r="Z170" t="s">
        <v>228</v>
      </c>
      <c r="AA170" t="s">
        <v>42</v>
      </c>
    </row>
    <row r="171" spans="1:27" x14ac:dyDescent="0.25">
      <c r="A171" s="1">
        <v>10119</v>
      </c>
      <c r="B171" s="1">
        <v>29</v>
      </c>
      <c r="C171" s="8">
        <v>94.14</v>
      </c>
      <c r="D171" s="1">
        <v>7</v>
      </c>
      <c r="E171" s="7">
        <v>2730.06</v>
      </c>
      <c r="F171" s="7">
        <f>sales_data_sample3[[#This Row],[SALES]]*sales_data_sample3[[#This Row],[PROFIT MARGIN]]</f>
        <v>249.52748399999999</v>
      </c>
      <c r="G171" s="14" t="str">
        <f>IF(sales_data_sample3[[#This Row],[STATUS]] &lt;&gt;"Cancelled","9,14%","0")</f>
        <v>9,14%</v>
      </c>
      <c r="H171" s="4">
        <v>37739</v>
      </c>
      <c r="I171" t="s">
        <v>28</v>
      </c>
      <c r="J171">
        <f>ROUNDUP(MONTH(sales_data_sample3[[#This Row],[ORDER DATE]])/3,0)</f>
        <v>2</v>
      </c>
      <c r="K171" t="str">
        <f>TEXT(sales_data_sample3[[#This Row],[ORDER DATE]],"[$-409]mmmm")</f>
        <v>April</v>
      </c>
      <c r="L171">
        <f>YEAR(sales_data_sample3[[#This Row],[ORDER DATE]])</f>
        <v>2003</v>
      </c>
      <c r="M171" t="s">
        <v>2075</v>
      </c>
      <c r="N171">
        <v>90</v>
      </c>
      <c r="O171" t="s">
        <v>4394</v>
      </c>
      <c r="P171" t="s">
        <v>221</v>
      </c>
      <c r="Q171" t="s">
        <v>222</v>
      </c>
      <c r="R171" t="s">
        <v>223</v>
      </c>
      <c r="S171" t="s">
        <v>4804</v>
      </c>
      <c r="T171" t="s">
        <v>224</v>
      </c>
      <c r="U171" t="s">
        <v>4804</v>
      </c>
      <c r="V171" t="s">
        <v>225</v>
      </c>
      <c r="W171" t="s">
        <v>226</v>
      </c>
      <c r="X171" t="s">
        <v>52</v>
      </c>
      <c r="Y171" t="s">
        <v>227</v>
      </c>
      <c r="Z171" t="s">
        <v>228</v>
      </c>
      <c r="AA171" t="s">
        <v>42</v>
      </c>
    </row>
    <row r="172" spans="1:27" x14ac:dyDescent="0.25">
      <c r="A172" s="1">
        <v>10119</v>
      </c>
      <c r="B172" s="1">
        <v>38</v>
      </c>
      <c r="C172" s="8">
        <v>65.77</v>
      </c>
      <c r="D172" s="1">
        <v>12</v>
      </c>
      <c r="E172" s="7">
        <v>2499.2600000000002</v>
      </c>
      <c r="F172" s="7">
        <f>sales_data_sample3[[#This Row],[SALES]]*sales_data_sample3[[#This Row],[PROFIT MARGIN]]</f>
        <v>228.43236400000001</v>
      </c>
      <c r="G172" s="14" t="str">
        <f>IF(sales_data_sample3[[#This Row],[STATUS]] &lt;&gt;"Cancelled","9,14%","0")</f>
        <v>9,14%</v>
      </c>
      <c r="H172" s="4">
        <v>37739</v>
      </c>
      <c r="I172" t="s">
        <v>28</v>
      </c>
      <c r="J172">
        <f>ROUNDUP(MONTH(sales_data_sample3[[#This Row],[ORDER DATE]])/3,0)</f>
        <v>2</v>
      </c>
      <c r="K172" t="str">
        <f>TEXT(sales_data_sample3[[#This Row],[ORDER DATE]],"[$-409]mmmm")</f>
        <v>April</v>
      </c>
      <c r="L172">
        <f>YEAR(sales_data_sample3[[#This Row],[ORDER DATE]])</f>
        <v>2003</v>
      </c>
      <c r="M172" t="s">
        <v>2075</v>
      </c>
      <c r="N172">
        <v>72</v>
      </c>
      <c r="O172" t="s">
        <v>4468</v>
      </c>
      <c r="P172" t="s">
        <v>221</v>
      </c>
      <c r="Q172" t="s">
        <v>222</v>
      </c>
      <c r="R172" t="s">
        <v>223</v>
      </c>
      <c r="S172" t="s">
        <v>4804</v>
      </c>
      <c r="T172" t="s">
        <v>224</v>
      </c>
      <c r="U172" t="s">
        <v>4804</v>
      </c>
      <c r="V172" t="s">
        <v>225</v>
      </c>
      <c r="W172" t="s">
        <v>226</v>
      </c>
      <c r="X172" t="s">
        <v>52</v>
      </c>
      <c r="Y172" t="s">
        <v>227</v>
      </c>
      <c r="Z172" t="s">
        <v>228</v>
      </c>
      <c r="AA172" t="s">
        <v>42</v>
      </c>
    </row>
    <row r="173" spans="1:27" x14ac:dyDescent="0.25">
      <c r="A173" s="1">
        <v>10119</v>
      </c>
      <c r="B173" s="1">
        <v>26</v>
      </c>
      <c r="C173" s="8">
        <v>59.22</v>
      </c>
      <c r="D173" s="1">
        <v>1</v>
      </c>
      <c r="E173" s="7">
        <v>1539.72</v>
      </c>
      <c r="F173" s="7">
        <f>sales_data_sample3[[#This Row],[SALES]]*sales_data_sample3[[#This Row],[PROFIT MARGIN]]</f>
        <v>112.553532</v>
      </c>
      <c r="G173" s="14" t="str">
        <f>IF(sales_data_sample3[[#This Row],[STATUS]] &lt;&gt;"Cancelled","7,31%","0")</f>
        <v>7,31%</v>
      </c>
      <c r="H173" s="4">
        <v>37739</v>
      </c>
      <c r="I173" t="s">
        <v>28</v>
      </c>
      <c r="J173">
        <f>ROUNDUP(MONTH(sales_data_sample3[[#This Row],[ORDER DATE]])/3,0)</f>
        <v>2</v>
      </c>
      <c r="K173" t="str">
        <f>TEXT(sales_data_sample3[[#This Row],[ORDER DATE]],"[$-409]mmmm")</f>
        <v>April</v>
      </c>
      <c r="L173">
        <f>YEAR(sales_data_sample3[[#This Row],[ORDER DATE]])</f>
        <v>2003</v>
      </c>
      <c r="M173" t="s">
        <v>1502</v>
      </c>
      <c r="N173">
        <v>74</v>
      </c>
      <c r="O173" t="s">
        <v>4675</v>
      </c>
      <c r="P173" t="s">
        <v>221</v>
      </c>
      <c r="Q173" t="s">
        <v>222</v>
      </c>
      <c r="R173" t="s">
        <v>223</v>
      </c>
      <c r="S173" t="s">
        <v>4804</v>
      </c>
      <c r="T173" t="s">
        <v>224</v>
      </c>
      <c r="U173" t="s">
        <v>4804</v>
      </c>
      <c r="V173" t="s">
        <v>225</v>
      </c>
      <c r="W173" t="s">
        <v>226</v>
      </c>
      <c r="X173" t="s">
        <v>52</v>
      </c>
      <c r="Y173" t="s">
        <v>227</v>
      </c>
      <c r="Z173" t="s">
        <v>228</v>
      </c>
      <c r="AA173" t="s">
        <v>42</v>
      </c>
    </row>
    <row r="174" spans="1:27" x14ac:dyDescent="0.25">
      <c r="A174" s="1">
        <v>10119</v>
      </c>
      <c r="B174" s="1">
        <v>28</v>
      </c>
      <c r="C174" s="8">
        <v>48.17</v>
      </c>
      <c r="D174" s="1">
        <v>6</v>
      </c>
      <c r="E174" s="7">
        <v>1348.76</v>
      </c>
      <c r="F174" s="7">
        <f>sales_data_sample3[[#This Row],[SALES]]*sales_data_sample3[[#This Row],[PROFIT MARGIN]]</f>
        <v>98.594355999999991</v>
      </c>
      <c r="G174" s="14" t="str">
        <f>IF(sales_data_sample3[[#This Row],[STATUS]] &lt;&gt;"Cancelled","7,31%","0")</f>
        <v>7,31%</v>
      </c>
      <c r="H174" s="4">
        <v>37739</v>
      </c>
      <c r="I174" t="s">
        <v>28</v>
      </c>
      <c r="J174">
        <f>ROUNDUP(MONTH(sales_data_sample3[[#This Row],[ORDER DATE]])/3,0)</f>
        <v>2</v>
      </c>
      <c r="K174" t="str">
        <f>TEXT(sales_data_sample3[[#This Row],[ORDER DATE]],"[$-409]mmmm")</f>
        <v>April</v>
      </c>
      <c r="L174">
        <f>YEAR(sales_data_sample3[[#This Row],[ORDER DATE]])</f>
        <v>2003</v>
      </c>
      <c r="M174" t="s">
        <v>1502</v>
      </c>
      <c r="N174">
        <v>49</v>
      </c>
      <c r="O174" t="s">
        <v>4719</v>
      </c>
      <c r="P174" t="s">
        <v>221</v>
      </c>
      <c r="Q174" t="s">
        <v>222</v>
      </c>
      <c r="R174" t="s">
        <v>223</v>
      </c>
      <c r="S174" t="s">
        <v>4804</v>
      </c>
      <c r="T174" t="s">
        <v>224</v>
      </c>
      <c r="U174" t="s">
        <v>4804</v>
      </c>
      <c r="V174" t="s">
        <v>225</v>
      </c>
      <c r="W174" t="s">
        <v>226</v>
      </c>
      <c r="X174" t="s">
        <v>52</v>
      </c>
      <c r="Y174" t="s">
        <v>227</v>
      </c>
      <c r="Z174" t="s">
        <v>228</v>
      </c>
      <c r="AA174" t="s">
        <v>42</v>
      </c>
    </row>
    <row r="175" spans="1:27" x14ac:dyDescent="0.25">
      <c r="A175" s="1">
        <v>10120</v>
      </c>
      <c r="B175" s="1">
        <v>29</v>
      </c>
      <c r="C175" s="8">
        <v>96.34</v>
      </c>
      <c r="D175" s="1">
        <v>3</v>
      </c>
      <c r="E175" s="7">
        <v>2793.86</v>
      </c>
      <c r="F175" s="7">
        <f>sales_data_sample3[[#This Row],[SALES]]*sales_data_sample3[[#This Row],[PROFIT MARGIN]]</f>
        <v>354.82022000000001</v>
      </c>
      <c r="G175" s="14" t="str">
        <f>IF(sales_data_sample3[[#This Row],[STATUS]] &lt;&gt;"Cancelled","12,70%","0")</f>
        <v>12,70%</v>
      </c>
      <c r="H175" s="4">
        <v>37740</v>
      </c>
      <c r="I175" t="s">
        <v>28</v>
      </c>
      <c r="J175">
        <f>ROUNDUP(MONTH(sales_data_sample3[[#This Row],[ORDER DATE]])/3,0)</f>
        <v>2</v>
      </c>
      <c r="K175" t="str">
        <f>TEXT(sales_data_sample3[[#This Row],[ORDER DATE]],"[$-409]mmmm")</f>
        <v>April</v>
      </c>
      <c r="L175">
        <f>YEAR(sales_data_sample3[[#This Row],[ORDER DATE]])</f>
        <v>2003</v>
      </c>
      <c r="M175" t="s">
        <v>29</v>
      </c>
      <c r="N175">
        <v>118</v>
      </c>
      <c r="O175" t="s">
        <v>471</v>
      </c>
      <c r="P175" t="s">
        <v>132</v>
      </c>
      <c r="Q175" t="s">
        <v>133</v>
      </c>
      <c r="R175" t="s">
        <v>134</v>
      </c>
      <c r="S175" t="s">
        <v>135</v>
      </c>
      <c r="T175" t="s">
        <v>136</v>
      </c>
      <c r="U175" t="s">
        <v>137</v>
      </c>
      <c r="V175" t="s">
        <v>138</v>
      </c>
      <c r="W175" t="s">
        <v>139</v>
      </c>
      <c r="X175" t="s">
        <v>140</v>
      </c>
      <c r="Y175" t="s">
        <v>141</v>
      </c>
      <c r="Z175" t="s">
        <v>142</v>
      </c>
      <c r="AA175" t="s">
        <v>42</v>
      </c>
    </row>
    <row r="176" spans="1:27" x14ac:dyDescent="0.25">
      <c r="A176" s="1">
        <v>10120</v>
      </c>
      <c r="B176" s="1">
        <v>46</v>
      </c>
      <c r="C176" s="8">
        <v>100</v>
      </c>
      <c r="D176" s="1">
        <v>2</v>
      </c>
      <c r="E176" s="7">
        <v>9264.86</v>
      </c>
      <c r="F176" s="7">
        <f>sales_data_sample3[[#This Row],[SALES]]*sales_data_sample3[[#This Row],[PROFIT MARGIN]]</f>
        <v>1176.6372200000001</v>
      </c>
      <c r="G176" s="14" t="str">
        <f>IF(sales_data_sample3[[#This Row],[STATUS]] &lt;&gt;"Cancelled","12,70%","0")</f>
        <v>12,70%</v>
      </c>
      <c r="H176" s="4">
        <v>37740</v>
      </c>
      <c r="I176" t="s">
        <v>28</v>
      </c>
      <c r="J176">
        <f>ROUNDUP(MONTH(sales_data_sample3[[#This Row],[ORDER DATE]])/3,0)</f>
        <v>2</v>
      </c>
      <c r="K176" t="str">
        <f>TEXT(sales_data_sample3[[#This Row],[ORDER DATE]],"[$-409]mmmm")</f>
        <v>April</v>
      </c>
      <c r="L176">
        <f>YEAR(sales_data_sample3[[#This Row],[ORDER DATE]])</f>
        <v>2003</v>
      </c>
      <c r="M176" t="s">
        <v>29</v>
      </c>
      <c r="N176">
        <v>193</v>
      </c>
      <c r="O176" t="s">
        <v>530</v>
      </c>
      <c r="P176" t="s">
        <v>132</v>
      </c>
      <c r="Q176" t="s">
        <v>133</v>
      </c>
      <c r="R176" t="s">
        <v>134</v>
      </c>
      <c r="S176" t="s">
        <v>135</v>
      </c>
      <c r="T176" t="s">
        <v>136</v>
      </c>
      <c r="U176" t="s">
        <v>137</v>
      </c>
      <c r="V176" t="s">
        <v>138</v>
      </c>
      <c r="W176" t="s">
        <v>139</v>
      </c>
      <c r="X176" t="s">
        <v>140</v>
      </c>
      <c r="Y176" t="s">
        <v>141</v>
      </c>
      <c r="Z176" t="s">
        <v>142</v>
      </c>
      <c r="AA176" t="s">
        <v>229</v>
      </c>
    </row>
    <row r="177" spans="1:27" x14ac:dyDescent="0.25">
      <c r="A177" s="1">
        <v>10120</v>
      </c>
      <c r="B177" s="1">
        <v>29</v>
      </c>
      <c r="C177" s="8">
        <v>71.81</v>
      </c>
      <c r="D177" s="1">
        <v>8</v>
      </c>
      <c r="E177" s="7">
        <v>2082.4899999999998</v>
      </c>
      <c r="F177" s="7">
        <f>sales_data_sample3[[#This Row],[SALES]]*sales_data_sample3[[#This Row],[PROFIT MARGIN]]</f>
        <v>152.23001899999997</v>
      </c>
      <c r="G177" s="14" t="str">
        <f>IF(sales_data_sample3[[#This Row],[STATUS]] &lt;&gt;"Cancelled","7,31%","0")</f>
        <v>7,31%</v>
      </c>
      <c r="H177" s="4">
        <v>37740</v>
      </c>
      <c r="I177" t="s">
        <v>28</v>
      </c>
      <c r="J177">
        <f>ROUNDUP(MONTH(sales_data_sample3[[#This Row],[ORDER DATE]])/3,0)</f>
        <v>2</v>
      </c>
      <c r="K177" t="str">
        <f>TEXT(sales_data_sample3[[#This Row],[ORDER DATE]],"[$-409]mmmm")</f>
        <v>April</v>
      </c>
      <c r="L177">
        <f>YEAR(sales_data_sample3[[#This Row],[ORDER DATE]])</f>
        <v>2003</v>
      </c>
      <c r="M177" t="s">
        <v>1502</v>
      </c>
      <c r="N177">
        <v>84</v>
      </c>
      <c r="O177" t="s">
        <v>1845</v>
      </c>
      <c r="P177" t="s">
        <v>132</v>
      </c>
      <c r="Q177" t="s">
        <v>133</v>
      </c>
      <c r="R177" t="s">
        <v>134</v>
      </c>
      <c r="S177" t="s">
        <v>135</v>
      </c>
      <c r="T177" t="s">
        <v>136</v>
      </c>
      <c r="U177" t="s">
        <v>137</v>
      </c>
      <c r="V177" t="s">
        <v>138</v>
      </c>
      <c r="W177" t="s">
        <v>139</v>
      </c>
      <c r="X177" t="s">
        <v>140</v>
      </c>
      <c r="Y177" t="s">
        <v>141</v>
      </c>
      <c r="Z177" t="s">
        <v>142</v>
      </c>
      <c r="AA177" t="s">
        <v>42</v>
      </c>
    </row>
    <row r="178" spans="1:27" x14ac:dyDescent="0.25">
      <c r="A178" s="1">
        <v>10120</v>
      </c>
      <c r="B178" s="1">
        <v>46</v>
      </c>
      <c r="C178" s="8">
        <v>58.15</v>
      </c>
      <c r="D178" s="1">
        <v>4</v>
      </c>
      <c r="E178" s="7">
        <v>2674.9</v>
      </c>
      <c r="F178" s="7">
        <f>sales_data_sample3[[#This Row],[SALES]]*sales_data_sample3[[#This Row],[PROFIT MARGIN]]</f>
        <v>339.71230000000003</v>
      </c>
      <c r="G178" s="14">
        <v>0.127</v>
      </c>
      <c r="H178" s="4">
        <v>37740</v>
      </c>
      <c r="I178" t="s">
        <v>28</v>
      </c>
      <c r="J178">
        <f>ROUNDUP(MONTH(sales_data_sample3[[#This Row],[ORDER DATE]])/3,0)</f>
        <v>2</v>
      </c>
      <c r="K178" t="str">
        <f>TEXT(sales_data_sample3[[#This Row],[ORDER DATE]],"[$-409]mmmm")</f>
        <v>April</v>
      </c>
      <c r="L178">
        <f>YEAR(sales_data_sample3[[#This Row],[ORDER DATE]])</f>
        <v>2003</v>
      </c>
      <c r="M178" t="s">
        <v>29</v>
      </c>
      <c r="N178">
        <v>60</v>
      </c>
      <c r="O178" t="s">
        <v>1884</v>
      </c>
      <c r="P178" t="s">
        <v>132</v>
      </c>
      <c r="Q178" t="s">
        <v>133</v>
      </c>
      <c r="R178" t="s">
        <v>134</v>
      </c>
      <c r="S178" t="s">
        <v>135</v>
      </c>
      <c r="T178" t="s">
        <v>136</v>
      </c>
      <c r="U178" t="s">
        <v>137</v>
      </c>
      <c r="V178" t="s">
        <v>138</v>
      </c>
      <c r="W178" t="s">
        <v>139</v>
      </c>
      <c r="X178" t="s">
        <v>140</v>
      </c>
      <c r="Y178" t="s">
        <v>141</v>
      </c>
      <c r="Z178" t="s">
        <v>142</v>
      </c>
      <c r="AA178" t="s">
        <v>42</v>
      </c>
    </row>
    <row r="179" spans="1:27" x14ac:dyDescent="0.25">
      <c r="A179" s="1">
        <v>10120</v>
      </c>
      <c r="B179" s="1">
        <v>35</v>
      </c>
      <c r="C179" s="8">
        <v>98.05</v>
      </c>
      <c r="D179" s="1">
        <v>1</v>
      </c>
      <c r="E179" s="7">
        <v>3431.75</v>
      </c>
      <c r="F179" s="7">
        <f>sales_data_sample3[[#This Row],[SALES]]*sales_data_sample3[[#This Row],[PROFIT MARGIN]]</f>
        <v>435.83224999999999</v>
      </c>
      <c r="G179" s="14">
        <v>0.127</v>
      </c>
      <c r="H179" s="4">
        <v>37740</v>
      </c>
      <c r="I179" t="s">
        <v>28</v>
      </c>
      <c r="J179">
        <f>ROUNDUP(MONTH(sales_data_sample3[[#This Row],[ORDER DATE]])/3,0)</f>
        <v>2</v>
      </c>
      <c r="K179" t="str">
        <f>TEXT(sales_data_sample3[[#This Row],[ORDER DATE]],"[$-409]mmmm")</f>
        <v>April</v>
      </c>
      <c r="L179">
        <f>YEAR(sales_data_sample3[[#This Row],[ORDER DATE]])</f>
        <v>2003</v>
      </c>
      <c r="M179" t="s">
        <v>29</v>
      </c>
      <c r="N179">
        <v>112</v>
      </c>
      <c r="O179" t="s">
        <v>2822</v>
      </c>
      <c r="P179" t="s">
        <v>132</v>
      </c>
      <c r="Q179" t="s">
        <v>133</v>
      </c>
      <c r="R179" t="s">
        <v>134</v>
      </c>
      <c r="S179" t="s">
        <v>135</v>
      </c>
      <c r="T179" t="s">
        <v>136</v>
      </c>
      <c r="U179" t="s">
        <v>137</v>
      </c>
      <c r="V179" t="s">
        <v>138</v>
      </c>
      <c r="W179" t="s">
        <v>139</v>
      </c>
      <c r="X179" t="s">
        <v>140</v>
      </c>
      <c r="Y179" t="s">
        <v>141</v>
      </c>
      <c r="Z179" t="s">
        <v>142</v>
      </c>
      <c r="AA179" t="s">
        <v>65</v>
      </c>
    </row>
    <row r="180" spans="1:27" x14ac:dyDescent="0.25">
      <c r="A180" s="1">
        <v>10120</v>
      </c>
      <c r="B180" s="1">
        <v>39</v>
      </c>
      <c r="C180" s="8">
        <v>100</v>
      </c>
      <c r="D180" s="1">
        <v>10</v>
      </c>
      <c r="E180" s="7">
        <v>4651.53</v>
      </c>
      <c r="F180" s="7">
        <f>sales_data_sample3[[#This Row],[SALES]]*sales_data_sample3[[#This Row],[PROFIT MARGIN]]</f>
        <v>340.02684299999999</v>
      </c>
      <c r="G180" s="14" t="str">
        <f>IF(sales_data_sample3[[#This Row],[STATUS]] &lt;&gt;"Cancelled","7,31%","0")</f>
        <v>7,31%</v>
      </c>
      <c r="H180" s="4">
        <v>37740</v>
      </c>
      <c r="I180" t="s">
        <v>28</v>
      </c>
      <c r="J180">
        <f>ROUNDUP(MONTH(sales_data_sample3[[#This Row],[ORDER DATE]])/3,0)</f>
        <v>2</v>
      </c>
      <c r="K180" t="str">
        <f>TEXT(sales_data_sample3[[#This Row],[ORDER DATE]],"[$-409]mmmm")</f>
        <v>April</v>
      </c>
      <c r="L180">
        <f>YEAR(sales_data_sample3[[#This Row],[ORDER DATE]])</f>
        <v>2003</v>
      </c>
      <c r="M180" t="s">
        <v>1502</v>
      </c>
      <c r="N180">
        <v>109</v>
      </c>
      <c r="O180" t="s">
        <v>2888</v>
      </c>
      <c r="P180" t="s">
        <v>132</v>
      </c>
      <c r="Q180" t="s">
        <v>133</v>
      </c>
      <c r="R180" t="s">
        <v>134</v>
      </c>
      <c r="S180" t="s">
        <v>135</v>
      </c>
      <c r="T180" t="s">
        <v>136</v>
      </c>
      <c r="U180" t="s">
        <v>137</v>
      </c>
      <c r="V180" t="s">
        <v>138</v>
      </c>
      <c r="W180" t="s">
        <v>139</v>
      </c>
      <c r="X180" t="s">
        <v>140</v>
      </c>
      <c r="Y180" t="s">
        <v>141</v>
      </c>
      <c r="Z180" t="s">
        <v>142</v>
      </c>
      <c r="AA180" t="s">
        <v>65</v>
      </c>
    </row>
    <row r="181" spans="1:27" x14ac:dyDescent="0.25">
      <c r="A181" s="1">
        <v>10120</v>
      </c>
      <c r="B181" s="1">
        <v>34</v>
      </c>
      <c r="C181" s="8">
        <v>83.79</v>
      </c>
      <c r="D181" s="1">
        <v>5</v>
      </c>
      <c r="E181" s="7">
        <v>2848.86</v>
      </c>
      <c r="F181" s="7">
        <f>sales_data_sample3[[#This Row],[SALES]]*sales_data_sample3[[#This Row],[PROFIT MARGIN]]</f>
        <v>361.80522000000002</v>
      </c>
      <c r="G181" s="14">
        <v>0.127</v>
      </c>
      <c r="H181" s="4">
        <v>37740</v>
      </c>
      <c r="I181" t="s">
        <v>28</v>
      </c>
      <c r="J181">
        <f>ROUNDUP(MONTH(sales_data_sample3[[#This Row],[ORDER DATE]])/3,0)</f>
        <v>2</v>
      </c>
      <c r="K181" t="str">
        <f>TEXT(sales_data_sample3[[#This Row],[ORDER DATE]],"[$-409]mmmm")</f>
        <v>April</v>
      </c>
      <c r="L181">
        <f>YEAR(sales_data_sample3[[#This Row],[ORDER DATE]])</f>
        <v>2003</v>
      </c>
      <c r="M181" t="s">
        <v>29</v>
      </c>
      <c r="N181">
        <v>76</v>
      </c>
      <c r="O181" t="s">
        <v>2965</v>
      </c>
      <c r="P181" t="s">
        <v>132</v>
      </c>
      <c r="Q181" t="s">
        <v>133</v>
      </c>
      <c r="R181" t="s">
        <v>134</v>
      </c>
      <c r="S181" t="s">
        <v>135</v>
      </c>
      <c r="T181" t="s">
        <v>136</v>
      </c>
      <c r="U181" t="s">
        <v>137</v>
      </c>
      <c r="V181" t="s">
        <v>138</v>
      </c>
      <c r="W181" t="s">
        <v>139</v>
      </c>
      <c r="X181" t="s">
        <v>140</v>
      </c>
      <c r="Y181" t="s">
        <v>141</v>
      </c>
      <c r="Z181" t="s">
        <v>142</v>
      </c>
      <c r="AA181" t="s">
        <v>42</v>
      </c>
    </row>
    <row r="182" spans="1:27" x14ac:dyDescent="0.25">
      <c r="A182" s="1">
        <v>10120</v>
      </c>
      <c r="B182" s="1">
        <v>29</v>
      </c>
      <c r="C182" s="8">
        <v>85.49</v>
      </c>
      <c r="D182" s="1">
        <v>9</v>
      </c>
      <c r="E182" s="7">
        <v>2479.21</v>
      </c>
      <c r="F182" s="7">
        <f>sales_data_sample3[[#This Row],[SALES]]*sales_data_sample3[[#This Row],[PROFIT MARGIN]]</f>
        <v>181.23025100000001</v>
      </c>
      <c r="G182" s="14" t="str">
        <f>IF(sales_data_sample3[[#This Row],[STATUS]] &lt;&gt;"Cancelled","7,31%","0")</f>
        <v>7,31%</v>
      </c>
      <c r="H182" s="4">
        <v>37740</v>
      </c>
      <c r="I182" t="s">
        <v>28</v>
      </c>
      <c r="J182">
        <f>ROUNDUP(MONTH(sales_data_sample3[[#This Row],[ORDER DATE]])/3,0)</f>
        <v>2</v>
      </c>
      <c r="K182" t="str">
        <f>TEXT(sales_data_sample3[[#This Row],[ORDER DATE]],"[$-409]mmmm")</f>
        <v>April</v>
      </c>
      <c r="L182">
        <f>YEAR(sales_data_sample3[[#This Row],[ORDER DATE]])</f>
        <v>2003</v>
      </c>
      <c r="M182" t="s">
        <v>1502</v>
      </c>
      <c r="N182">
        <v>72</v>
      </c>
      <c r="O182" t="s">
        <v>3763</v>
      </c>
      <c r="P182" t="s">
        <v>132</v>
      </c>
      <c r="Q182" t="s">
        <v>133</v>
      </c>
      <c r="R182" t="s">
        <v>134</v>
      </c>
      <c r="S182" t="s">
        <v>135</v>
      </c>
      <c r="T182" t="s">
        <v>136</v>
      </c>
      <c r="U182" t="s">
        <v>137</v>
      </c>
      <c r="V182" t="s">
        <v>138</v>
      </c>
      <c r="W182" t="s">
        <v>139</v>
      </c>
      <c r="X182" t="s">
        <v>140</v>
      </c>
      <c r="Y182" t="s">
        <v>141</v>
      </c>
      <c r="Z182" t="s">
        <v>142</v>
      </c>
      <c r="AA182" t="s">
        <v>42</v>
      </c>
    </row>
    <row r="183" spans="1:27" x14ac:dyDescent="0.25">
      <c r="A183" s="1">
        <v>10120</v>
      </c>
      <c r="B183" s="1">
        <v>22</v>
      </c>
      <c r="C183" s="8">
        <v>100</v>
      </c>
      <c r="D183" s="1">
        <v>6</v>
      </c>
      <c r="E183" s="7">
        <v>2461.36</v>
      </c>
      <c r="F183" s="7">
        <f>sales_data_sample3[[#This Row],[SALES]]*sales_data_sample3[[#This Row],[PROFIT MARGIN]]</f>
        <v>312.59272000000004</v>
      </c>
      <c r="G183" s="14">
        <v>0.127</v>
      </c>
      <c r="H183" s="4">
        <v>37740</v>
      </c>
      <c r="I183" t="s">
        <v>28</v>
      </c>
      <c r="J183">
        <f>ROUNDUP(MONTH(sales_data_sample3[[#This Row],[ORDER DATE]])/3,0)</f>
        <v>2</v>
      </c>
      <c r="K183" t="str">
        <f>TEXT(sales_data_sample3[[#This Row],[ORDER DATE]],"[$-409]mmmm")</f>
        <v>April</v>
      </c>
      <c r="L183">
        <f>YEAR(sales_data_sample3[[#This Row],[ORDER DATE]])</f>
        <v>2003</v>
      </c>
      <c r="M183" t="s">
        <v>29</v>
      </c>
      <c r="N183">
        <v>99</v>
      </c>
      <c r="O183" t="s">
        <v>3872</v>
      </c>
      <c r="P183" t="s">
        <v>132</v>
      </c>
      <c r="Q183" t="s">
        <v>133</v>
      </c>
      <c r="R183" t="s">
        <v>134</v>
      </c>
      <c r="S183" t="s">
        <v>135</v>
      </c>
      <c r="T183" t="s">
        <v>136</v>
      </c>
      <c r="U183" t="s">
        <v>137</v>
      </c>
      <c r="V183" t="s">
        <v>138</v>
      </c>
      <c r="W183" t="s">
        <v>139</v>
      </c>
      <c r="X183" t="s">
        <v>140</v>
      </c>
      <c r="Y183" t="s">
        <v>141</v>
      </c>
      <c r="Z183" t="s">
        <v>142</v>
      </c>
      <c r="AA183" t="s">
        <v>42</v>
      </c>
    </row>
    <row r="184" spans="1:27" x14ac:dyDescent="0.25">
      <c r="A184" s="1">
        <v>10120</v>
      </c>
      <c r="B184" s="1">
        <v>29</v>
      </c>
      <c r="C184" s="8">
        <v>72.23</v>
      </c>
      <c r="D184" s="1">
        <v>11</v>
      </c>
      <c r="E184" s="7">
        <v>2094.67</v>
      </c>
      <c r="F184" s="7">
        <f>sales_data_sample3[[#This Row],[SALES]]*sales_data_sample3[[#This Row],[PROFIT MARGIN]]</f>
        <v>154.79611299999999</v>
      </c>
      <c r="G184" s="14" t="str">
        <f>IF(sales_data_sample3[[#This Row],[STATUS]] &lt;&gt;"Cancelled","7,39%","0")</f>
        <v>7,39%</v>
      </c>
      <c r="H184" s="4">
        <v>37740</v>
      </c>
      <c r="I184" t="s">
        <v>28</v>
      </c>
      <c r="J184">
        <f>ROUNDUP(MONTH(sales_data_sample3[[#This Row],[ORDER DATE]])/3,0)</f>
        <v>2</v>
      </c>
      <c r="K184" t="str">
        <f>TEXT(sales_data_sample3[[#This Row],[ORDER DATE]],"[$-409]mmmm")</f>
        <v>April</v>
      </c>
      <c r="L184">
        <f>YEAR(sales_data_sample3[[#This Row],[ORDER DATE]])</f>
        <v>2003</v>
      </c>
      <c r="M184" t="s">
        <v>1354</v>
      </c>
      <c r="N184">
        <v>68</v>
      </c>
      <c r="O184" t="s">
        <v>4069</v>
      </c>
      <c r="P184" t="s">
        <v>132</v>
      </c>
      <c r="Q184" t="s">
        <v>133</v>
      </c>
      <c r="R184" t="s">
        <v>134</v>
      </c>
      <c r="S184" t="s">
        <v>135</v>
      </c>
      <c r="T184" t="s">
        <v>136</v>
      </c>
      <c r="U184" t="s">
        <v>137</v>
      </c>
      <c r="V184" t="s">
        <v>138</v>
      </c>
      <c r="W184" t="s">
        <v>139</v>
      </c>
      <c r="X184" t="s">
        <v>140</v>
      </c>
      <c r="Y184" t="s">
        <v>141</v>
      </c>
      <c r="Z184" t="s">
        <v>142</v>
      </c>
      <c r="AA184" t="s">
        <v>42</v>
      </c>
    </row>
    <row r="185" spans="1:27" x14ac:dyDescent="0.25">
      <c r="A185" s="1">
        <v>10120</v>
      </c>
      <c r="B185" s="1">
        <v>49</v>
      </c>
      <c r="C185" s="8">
        <v>50.62</v>
      </c>
      <c r="D185" s="1">
        <v>12</v>
      </c>
      <c r="E185" s="7">
        <v>2480.38</v>
      </c>
      <c r="F185" s="7">
        <f>sales_data_sample3[[#This Row],[SALES]]*sales_data_sample3[[#This Row],[PROFIT MARGIN]]</f>
        <v>183.300082</v>
      </c>
      <c r="G185" s="14" t="str">
        <f>IF(sales_data_sample3[[#This Row],[STATUS]] &lt;&gt;"Cancelled","7,39%","0")</f>
        <v>7,39%</v>
      </c>
      <c r="H185" s="4">
        <v>37740</v>
      </c>
      <c r="I185" t="s">
        <v>28</v>
      </c>
      <c r="J185">
        <f>ROUNDUP(MONTH(sales_data_sample3[[#This Row],[ORDER DATE]])/3,0)</f>
        <v>2</v>
      </c>
      <c r="K185" t="str">
        <f>TEXT(sales_data_sample3[[#This Row],[ORDER DATE]],"[$-409]mmmm")</f>
        <v>April</v>
      </c>
      <c r="L185">
        <f>YEAR(sales_data_sample3[[#This Row],[ORDER DATE]])</f>
        <v>2003</v>
      </c>
      <c r="M185" t="s">
        <v>1354</v>
      </c>
      <c r="N185">
        <v>43</v>
      </c>
      <c r="O185" t="s">
        <v>4136</v>
      </c>
      <c r="P185" t="s">
        <v>132</v>
      </c>
      <c r="Q185" t="s">
        <v>133</v>
      </c>
      <c r="R185" t="s">
        <v>134</v>
      </c>
      <c r="S185" t="s">
        <v>135</v>
      </c>
      <c r="T185" t="s">
        <v>136</v>
      </c>
      <c r="U185" t="s">
        <v>137</v>
      </c>
      <c r="V185" t="s">
        <v>138</v>
      </c>
      <c r="W185" t="s">
        <v>139</v>
      </c>
      <c r="X185" t="s">
        <v>140</v>
      </c>
      <c r="Y185" t="s">
        <v>141</v>
      </c>
      <c r="Z185" t="s">
        <v>142</v>
      </c>
      <c r="AA185" t="s">
        <v>42</v>
      </c>
    </row>
    <row r="186" spans="1:27" x14ac:dyDescent="0.25">
      <c r="A186" s="1">
        <v>10120</v>
      </c>
      <c r="B186" s="1">
        <v>47</v>
      </c>
      <c r="C186" s="8">
        <v>82.21</v>
      </c>
      <c r="D186" s="1">
        <v>13</v>
      </c>
      <c r="E186" s="7">
        <v>3863.87</v>
      </c>
      <c r="F186" s="7">
        <f>sales_data_sample3[[#This Row],[SALES]]*sales_data_sample3[[#This Row],[PROFIT MARGIN]]</f>
        <v>282.44889699999999</v>
      </c>
      <c r="G186" s="14" t="str">
        <f>IF(sales_data_sample3[[#This Row],[STATUS]] &lt;&gt;"Cancelled","7,31%","0")</f>
        <v>7,31%</v>
      </c>
      <c r="H186" s="4">
        <v>37740</v>
      </c>
      <c r="I186" t="s">
        <v>28</v>
      </c>
      <c r="J186">
        <f>ROUNDUP(MONTH(sales_data_sample3[[#This Row],[ORDER DATE]])/3,0)</f>
        <v>2</v>
      </c>
      <c r="K186" t="str">
        <f>TEXT(sales_data_sample3[[#This Row],[ORDER DATE]],"[$-409]mmmm")</f>
        <v>April</v>
      </c>
      <c r="L186">
        <f>YEAR(sales_data_sample3[[#This Row],[ORDER DATE]])</f>
        <v>2003</v>
      </c>
      <c r="M186" t="s">
        <v>1502</v>
      </c>
      <c r="N186">
        <v>91</v>
      </c>
      <c r="O186" t="s">
        <v>4321</v>
      </c>
      <c r="P186" t="s">
        <v>132</v>
      </c>
      <c r="Q186" t="s">
        <v>133</v>
      </c>
      <c r="R186" t="s">
        <v>134</v>
      </c>
      <c r="S186" t="s">
        <v>135</v>
      </c>
      <c r="T186" t="s">
        <v>136</v>
      </c>
      <c r="U186" t="s">
        <v>137</v>
      </c>
      <c r="V186" t="s">
        <v>138</v>
      </c>
      <c r="W186" t="s">
        <v>139</v>
      </c>
      <c r="X186" t="s">
        <v>140</v>
      </c>
      <c r="Y186" t="s">
        <v>141</v>
      </c>
      <c r="Z186" t="s">
        <v>142</v>
      </c>
      <c r="AA186" t="s">
        <v>65</v>
      </c>
    </row>
    <row r="187" spans="1:27" x14ac:dyDescent="0.25">
      <c r="A187" s="1">
        <v>10120</v>
      </c>
      <c r="B187" s="1">
        <v>24</v>
      </c>
      <c r="C187" s="8">
        <v>100</v>
      </c>
      <c r="D187" s="1">
        <v>15</v>
      </c>
      <c r="E187" s="7">
        <v>2584.8000000000002</v>
      </c>
      <c r="F187" s="7">
        <f>sales_data_sample3[[#This Row],[SALES]]*sales_data_sample3[[#This Row],[PROFIT MARGIN]]</f>
        <v>188.94888</v>
      </c>
      <c r="G187" s="14" t="str">
        <f>IF(sales_data_sample3[[#This Row],[STATUS]] &lt;&gt;"Cancelled","7,31%","0")</f>
        <v>7,31%</v>
      </c>
      <c r="H187" s="4">
        <v>37740</v>
      </c>
      <c r="I187" t="s">
        <v>28</v>
      </c>
      <c r="J187">
        <f>ROUNDUP(MONTH(sales_data_sample3[[#This Row],[ORDER DATE]])/3,0)</f>
        <v>2</v>
      </c>
      <c r="K187" t="str">
        <f>TEXT(sales_data_sample3[[#This Row],[ORDER DATE]],"[$-409]mmmm")</f>
        <v>April</v>
      </c>
      <c r="L187">
        <f>YEAR(sales_data_sample3[[#This Row],[ORDER DATE]])</f>
        <v>2003</v>
      </c>
      <c r="M187" t="s">
        <v>1502</v>
      </c>
      <c r="N187">
        <v>99</v>
      </c>
      <c r="O187" t="s">
        <v>4433</v>
      </c>
      <c r="P187" t="s">
        <v>132</v>
      </c>
      <c r="Q187" t="s">
        <v>133</v>
      </c>
      <c r="R187" t="s">
        <v>134</v>
      </c>
      <c r="S187" t="s">
        <v>135</v>
      </c>
      <c r="T187" t="s">
        <v>136</v>
      </c>
      <c r="U187" t="s">
        <v>137</v>
      </c>
      <c r="V187" t="s">
        <v>138</v>
      </c>
      <c r="W187" t="s">
        <v>139</v>
      </c>
      <c r="X187" t="s">
        <v>140</v>
      </c>
      <c r="Y187" t="s">
        <v>141</v>
      </c>
      <c r="Z187" t="s">
        <v>142</v>
      </c>
      <c r="AA187" t="s">
        <v>42</v>
      </c>
    </row>
    <row r="188" spans="1:27" x14ac:dyDescent="0.25">
      <c r="A188" s="1">
        <v>10120</v>
      </c>
      <c r="B188" s="1">
        <v>24</v>
      </c>
      <c r="C188" s="8">
        <v>100</v>
      </c>
      <c r="D188" s="1">
        <v>7</v>
      </c>
      <c r="E188" s="7">
        <v>3417.12</v>
      </c>
      <c r="F188" s="7">
        <f>sales_data_sample3[[#This Row],[SALES]]*sales_data_sample3[[#This Row],[PROFIT MARGIN]]</f>
        <v>249.791472</v>
      </c>
      <c r="G188" s="14" t="str">
        <f>IF(sales_data_sample3[[#This Row],[STATUS]] &lt;&gt;"Cancelled","7,31%","0")</f>
        <v>7,31%</v>
      </c>
      <c r="H188" s="4">
        <v>37740</v>
      </c>
      <c r="I188" t="s">
        <v>28</v>
      </c>
      <c r="J188">
        <f>ROUNDUP(MONTH(sales_data_sample3[[#This Row],[ORDER DATE]])/3,0)</f>
        <v>2</v>
      </c>
      <c r="K188" t="str">
        <f>TEXT(sales_data_sample3[[#This Row],[ORDER DATE]],"[$-409]mmmm")</f>
        <v>April</v>
      </c>
      <c r="L188">
        <f>YEAR(sales_data_sample3[[#This Row],[ORDER DATE]])</f>
        <v>2003</v>
      </c>
      <c r="M188" t="s">
        <v>1502</v>
      </c>
      <c r="N188">
        <v>118</v>
      </c>
      <c r="O188" t="s">
        <v>4540</v>
      </c>
      <c r="P188" t="s">
        <v>132</v>
      </c>
      <c r="Q188" t="s">
        <v>133</v>
      </c>
      <c r="R188" t="s">
        <v>134</v>
      </c>
      <c r="S188" t="s">
        <v>135</v>
      </c>
      <c r="T188" t="s">
        <v>136</v>
      </c>
      <c r="U188" t="s">
        <v>137</v>
      </c>
      <c r="V188" t="s">
        <v>138</v>
      </c>
      <c r="W188" t="s">
        <v>139</v>
      </c>
      <c r="X188" t="s">
        <v>140</v>
      </c>
      <c r="Y188" t="s">
        <v>141</v>
      </c>
      <c r="Z188" t="s">
        <v>142</v>
      </c>
      <c r="AA188" t="s">
        <v>65</v>
      </c>
    </row>
    <row r="189" spans="1:27" x14ac:dyDescent="0.25">
      <c r="A189" s="1">
        <v>10120</v>
      </c>
      <c r="B189" s="1">
        <v>43</v>
      </c>
      <c r="C189" s="8">
        <v>76</v>
      </c>
      <c r="D189" s="1">
        <v>14</v>
      </c>
      <c r="E189" s="7">
        <v>3268</v>
      </c>
      <c r="F189" s="7">
        <f>sales_data_sample3[[#This Row],[SALES]]*sales_data_sample3[[#This Row],[PROFIT MARGIN]]</f>
        <v>238.89079999999998</v>
      </c>
      <c r="G189" s="14" t="str">
        <f>IF(sales_data_sample3[[#This Row],[STATUS]] &lt;&gt;"Cancelled","7,31%","0")</f>
        <v>7,31%</v>
      </c>
      <c r="H189" s="4">
        <v>37740</v>
      </c>
      <c r="I189" t="s">
        <v>28</v>
      </c>
      <c r="J189">
        <f>ROUNDUP(MONTH(sales_data_sample3[[#This Row],[ORDER DATE]])/3,0)</f>
        <v>2</v>
      </c>
      <c r="K189" t="str">
        <f>TEXT(sales_data_sample3[[#This Row],[ORDER DATE]],"[$-409]mmmm")</f>
        <v>April</v>
      </c>
      <c r="L189">
        <f>YEAR(sales_data_sample3[[#This Row],[ORDER DATE]])</f>
        <v>2003</v>
      </c>
      <c r="M189" t="s">
        <v>1502</v>
      </c>
      <c r="N189">
        <v>80</v>
      </c>
      <c r="O189" t="s">
        <v>4572</v>
      </c>
      <c r="P189" t="s">
        <v>132</v>
      </c>
      <c r="Q189" t="s">
        <v>133</v>
      </c>
      <c r="R189" t="s">
        <v>134</v>
      </c>
      <c r="S189" t="s">
        <v>135</v>
      </c>
      <c r="T189" t="s">
        <v>136</v>
      </c>
      <c r="U189" t="s">
        <v>137</v>
      </c>
      <c r="V189" t="s">
        <v>138</v>
      </c>
      <c r="W189" t="s">
        <v>139</v>
      </c>
      <c r="X189" t="s">
        <v>140</v>
      </c>
      <c r="Y189" t="s">
        <v>141</v>
      </c>
      <c r="Z189" t="s">
        <v>142</v>
      </c>
      <c r="AA189" t="s">
        <v>65</v>
      </c>
    </row>
    <row r="190" spans="1:27" x14ac:dyDescent="0.25">
      <c r="A190" s="1">
        <v>10121</v>
      </c>
      <c r="B190" s="1">
        <v>34</v>
      </c>
      <c r="C190" s="8">
        <v>81.349999999999994</v>
      </c>
      <c r="D190" s="1">
        <v>5</v>
      </c>
      <c r="E190" s="7">
        <v>2765.9</v>
      </c>
      <c r="F190" s="7">
        <f>sales_data_sample3[[#This Row],[SALES]]*sales_data_sample3[[#This Row],[PROFIT MARGIN]]</f>
        <v>351.26930000000004</v>
      </c>
      <c r="G190" s="14" t="str">
        <f>IF(sales_data_sample3[[#This Row],[STATUS]] &lt;&gt;"Cancelled","12,70%","0")</f>
        <v>12,70%</v>
      </c>
      <c r="H190" s="4">
        <v>37748</v>
      </c>
      <c r="I190" t="s">
        <v>28</v>
      </c>
      <c r="J190">
        <f>ROUNDUP(MONTH(sales_data_sample3[[#This Row],[ORDER DATE]])/3,0)</f>
        <v>2</v>
      </c>
      <c r="K190" t="str">
        <f>TEXT(sales_data_sample3[[#This Row],[ORDER DATE]],"[$-409]mmmm")</f>
        <v>May</v>
      </c>
      <c r="L190">
        <f>YEAR(sales_data_sample3[[#This Row],[ORDER DATE]])</f>
        <v>2003</v>
      </c>
      <c r="M190" t="s">
        <v>29</v>
      </c>
      <c r="N190">
        <v>95</v>
      </c>
      <c r="O190" t="s">
        <v>30</v>
      </c>
      <c r="P190" t="s">
        <v>46</v>
      </c>
      <c r="Q190" t="s">
        <v>47</v>
      </c>
      <c r="R190" t="s">
        <v>48</v>
      </c>
      <c r="S190" t="s">
        <v>4804</v>
      </c>
      <c r="T190" t="s">
        <v>49</v>
      </c>
      <c r="U190" t="s">
        <v>4804</v>
      </c>
      <c r="V190" t="s">
        <v>50</v>
      </c>
      <c r="W190" t="s">
        <v>51</v>
      </c>
      <c r="X190" t="s">
        <v>52</v>
      </c>
      <c r="Y190" t="s">
        <v>53</v>
      </c>
      <c r="Z190" t="s">
        <v>54</v>
      </c>
      <c r="AA190" t="s">
        <v>42</v>
      </c>
    </row>
    <row r="191" spans="1:27" x14ac:dyDescent="0.25">
      <c r="A191" s="1">
        <v>10121</v>
      </c>
      <c r="B191" s="1">
        <v>50</v>
      </c>
      <c r="C191" s="8">
        <v>100</v>
      </c>
      <c r="D191" s="1">
        <v>4</v>
      </c>
      <c r="E191" s="7">
        <v>8284</v>
      </c>
      <c r="F191" s="7">
        <f>sales_data_sample3[[#This Row],[SALES]]*sales_data_sample3[[#This Row],[PROFIT MARGIN]]</f>
        <v>1052.068</v>
      </c>
      <c r="G191" s="14">
        <v>0.127</v>
      </c>
      <c r="H191" s="4">
        <v>37748</v>
      </c>
      <c r="I191" t="s">
        <v>28</v>
      </c>
      <c r="J191">
        <f>ROUNDUP(MONTH(sales_data_sample3[[#This Row],[ORDER DATE]])/3,0)</f>
        <v>2</v>
      </c>
      <c r="K191" t="str">
        <f>TEXT(sales_data_sample3[[#This Row],[ORDER DATE]],"[$-409]mmmm")</f>
        <v>May</v>
      </c>
      <c r="L191">
        <f>YEAR(sales_data_sample3[[#This Row],[ORDER DATE]])</f>
        <v>2003</v>
      </c>
      <c r="M191" t="s">
        <v>29</v>
      </c>
      <c r="N191">
        <v>150</v>
      </c>
      <c r="O191" t="s">
        <v>991</v>
      </c>
      <c r="P191" t="s">
        <v>46</v>
      </c>
      <c r="Q191" t="s">
        <v>47</v>
      </c>
      <c r="R191" t="s">
        <v>48</v>
      </c>
      <c r="S191" t="s">
        <v>4804</v>
      </c>
      <c r="T191" t="s">
        <v>49</v>
      </c>
      <c r="U191" t="s">
        <v>4804</v>
      </c>
      <c r="V191" t="s">
        <v>50</v>
      </c>
      <c r="W191" t="s">
        <v>51</v>
      </c>
      <c r="X191" t="s">
        <v>52</v>
      </c>
      <c r="Y191" t="s">
        <v>53</v>
      </c>
      <c r="Z191" t="s">
        <v>54</v>
      </c>
      <c r="AA191" t="s">
        <v>229</v>
      </c>
    </row>
    <row r="192" spans="1:27" x14ac:dyDescent="0.25">
      <c r="A192" s="1">
        <v>10121</v>
      </c>
      <c r="B192" s="1">
        <v>32</v>
      </c>
      <c r="C192" s="8">
        <v>76.88</v>
      </c>
      <c r="D192" s="1">
        <v>2</v>
      </c>
      <c r="E192" s="7">
        <v>2460.16</v>
      </c>
      <c r="F192" s="7">
        <f>sales_data_sample3[[#This Row],[SALES]]*sales_data_sample3[[#This Row],[PROFIT MARGIN]]</f>
        <v>312.44031999999999</v>
      </c>
      <c r="G192" s="14">
        <v>0.127</v>
      </c>
      <c r="H192" s="4">
        <v>37748</v>
      </c>
      <c r="I192" t="s">
        <v>28</v>
      </c>
      <c r="J192">
        <f>ROUNDUP(MONTH(sales_data_sample3[[#This Row],[ORDER DATE]])/3,0)</f>
        <v>2</v>
      </c>
      <c r="K192" t="str">
        <f>TEXT(sales_data_sample3[[#This Row],[ORDER DATE]],"[$-409]mmmm")</f>
        <v>May</v>
      </c>
      <c r="L192">
        <f>YEAR(sales_data_sample3[[#This Row],[ORDER DATE]])</f>
        <v>2003</v>
      </c>
      <c r="M192" t="s">
        <v>29</v>
      </c>
      <c r="N192">
        <v>69</v>
      </c>
      <c r="O192" t="s">
        <v>3105</v>
      </c>
      <c r="P192" t="s">
        <v>46</v>
      </c>
      <c r="Q192" t="s">
        <v>47</v>
      </c>
      <c r="R192" t="s">
        <v>48</v>
      </c>
      <c r="S192" t="s">
        <v>4804</v>
      </c>
      <c r="T192" t="s">
        <v>49</v>
      </c>
      <c r="U192" t="s">
        <v>4804</v>
      </c>
      <c r="V192" t="s">
        <v>50</v>
      </c>
      <c r="W192" t="s">
        <v>51</v>
      </c>
      <c r="X192" t="s">
        <v>52</v>
      </c>
      <c r="Y192" t="s">
        <v>53</v>
      </c>
      <c r="Z192" t="s">
        <v>54</v>
      </c>
      <c r="AA192" t="s">
        <v>42</v>
      </c>
    </row>
    <row r="193" spans="1:27" x14ac:dyDescent="0.25">
      <c r="A193" s="1">
        <v>10121</v>
      </c>
      <c r="B193" s="1">
        <v>25</v>
      </c>
      <c r="C193" s="8">
        <v>86.74</v>
      </c>
      <c r="D193" s="1">
        <v>3</v>
      </c>
      <c r="E193" s="7">
        <v>2168.5</v>
      </c>
      <c r="F193" s="7">
        <f>sales_data_sample3[[#This Row],[SALES]]*sales_data_sample3[[#This Row],[PROFIT MARGIN]]</f>
        <v>275.39949999999999</v>
      </c>
      <c r="G193" s="14">
        <v>0.127</v>
      </c>
      <c r="H193" s="4">
        <v>37748</v>
      </c>
      <c r="I193" t="s">
        <v>28</v>
      </c>
      <c r="J193">
        <f>ROUNDUP(MONTH(sales_data_sample3[[#This Row],[ORDER DATE]])/3,0)</f>
        <v>2</v>
      </c>
      <c r="K193" t="str">
        <f>TEXT(sales_data_sample3[[#This Row],[ORDER DATE]],"[$-409]mmmm")</f>
        <v>May</v>
      </c>
      <c r="L193">
        <f>YEAR(sales_data_sample3[[#This Row],[ORDER DATE]])</f>
        <v>2003</v>
      </c>
      <c r="M193" t="s">
        <v>29</v>
      </c>
      <c r="N193">
        <v>102</v>
      </c>
      <c r="O193" t="s">
        <v>4107</v>
      </c>
      <c r="P193" t="s">
        <v>46</v>
      </c>
      <c r="Q193" t="s">
        <v>47</v>
      </c>
      <c r="R193" t="s">
        <v>48</v>
      </c>
      <c r="S193" t="s">
        <v>4804</v>
      </c>
      <c r="T193" t="s">
        <v>49</v>
      </c>
      <c r="U193" t="s">
        <v>4804</v>
      </c>
      <c r="V193" t="s">
        <v>50</v>
      </c>
      <c r="W193" t="s">
        <v>51</v>
      </c>
      <c r="X193" t="s">
        <v>52</v>
      </c>
      <c r="Y193" t="s">
        <v>53</v>
      </c>
      <c r="Z193" t="s">
        <v>54</v>
      </c>
      <c r="AA193" t="s">
        <v>42</v>
      </c>
    </row>
    <row r="194" spans="1:27" x14ac:dyDescent="0.25">
      <c r="A194" s="1">
        <v>10121</v>
      </c>
      <c r="B194" s="1">
        <v>44</v>
      </c>
      <c r="C194" s="8">
        <v>74.849999999999994</v>
      </c>
      <c r="D194" s="1">
        <v>1</v>
      </c>
      <c r="E194" s="7">
        <v>3293.4</v>
      </c>
      <c r="F194" s="7">
        <f>sales_data_sample3[[#This Row],[SALES]]*sales_data_sample3[[#This Row],[PROFIT MARGIN]]</f>
        <v>418.26179999999999</v>
      </c>
      <c r="G194" s="14">
        <v>0.127</v>
      </c>
      <c r="H194" s="4">
        <v>37748</v>
      </c>
      <c r="I194" t="s">
        <v>28</v>
      </c>
      <c r="J194">
        <f>ROUNDUP(MONTH(sales_data_sample3[[#This Row],[ORDER DATE]])/3,0)</f>
        <v>2</v>
      </c>
      <c r="K194" t="str">
        <f>TEXT(sales_data_sample3[[#This Row],[ORDER DATE]],"[$-409]mmmm")</f>
        <v>May</v>
      </c>
      <c r="L194">
        <f>YEAR(sales_data_sample3[[#This Row],[ORDER DATE]])</f>
        <v>2003</v>
      </c>
      <c r="M194" t="s">
        <v>29</v>
      </c>
      <c r="N194">
        <v>81</v>
      </c>
      <c r="O194" t="s">
        <v>4246</v>
      </c>
      <c r="P194" t="s">
        <v>46</v>
      </c>
      <c r="Q194" t="s">
        <v>47</v>
      </c>
      <c r="R194" t="s">
        <v>48</v>
      </c>
      <c r="S194" t="s">
        <v>4804</v>
      </c>
      <c r="T194" t="s">
        <v>49</v>
      </c>
      <c r="U194" t="s">
        <v>4804</v>
      </c>
      <c r="V194" t="s">
        <v>50</v>
      </c>
      <c r="W194" t="s">
        <v>51</v>
      </c>
      <c r="X194" t="s">
        <v>52</v>
      </c>
      <c r="Y194" t="s">
        <v>53</v>
      </c>
      <c r="Z194" t="s">
        <v>54</v>
      </c>
      <c r="AA194" t="s">
        <v>65</v>
      </c>
    </row>
    <row r="195" spans="1:27" x14ac:dyDescent="0.25">
      <c r="A195" s="1">
        <v>10122</v>
      </c>
      <c r="B195" s="1">
        <v>42</v>
      </c>
      <c r="C195" s="8">
        <v>100</v>
      </c>
      <c r="D195" s="1">
        <v>10</v>
      </c>
      <c r="E195" s="7">
        <v>7599.9</v>
      </c>
      <c r="F195" s="7">
        <f>sales_data_sample3[[#This Row],[SALES]]*sales_data_sample3[[#This Row],[PROFIT MARGIN]]</f>
        <v>1891.61511</v>
      </c>
      <c r="G195" s="14" t="str">
        <f>IF(sales_data_sample3[[#This Row],[STATUS]] &lt;&gt;"Cancelled","24,89%","0")</f>
        <v>24,89%</v>
      </c>
      <c r="H195" s="4">
        <v>37749</v>
      </c>
      <c r="I195" t="s">
        <v>28</v>
      </c>
      <c r="J195">
        <f>ROUNDUP(MONTH(sales_data_sample3[[#This Row],[ORDER DATE]])/3,0)</f>
        <v>2</v>
      </c>
      <c r="K195" t="str">
        <f>TEXT(sales_data_sample3[[#This Row],[ORDER DATE]],"[$-409]mmmm")</f>
        <v>May</v>
      </c>
      <c r="L195">
        <f>YEAR(sales_data_sample3[[#This Row],[ORDER DATE]])</f>
        <v>2003</v>
      </c>
      <c r="M195" t="s">
        <v>278</v>
      </c>
      <c r="N195">
        <v>194</v>
      </c>
      <c r="O195" t="s">
        <v>776</v>
      </c>
      <c r="P195" t="s">
        <v>787</v>
      </c>
      <c r="Q195" t="s">
        <v>788</v>
      </c>
      <c r="R195" t="s">
        <v>789</v>
      </c>
      <c r="S195" t="s">
        <v>4804</v>
      </c>
      <c r="T195" t="s">
        <v>790</v>
      </c>
      <c r="U195" t="s">
        <v>4804</v>
      </c>
      <c r="V195" t="s">
        <v>791</v>
      </c>
      <c r="W195" t="s">
        <v>51</v>
      </c>
      <c r="X195" t="s">
        <v>52</v>
      </c>
      <c r="Y195" t="s">
        <v>792</v>
      </c>
      <c r="Z195" t="s">
        <v>793</v>
      </c>
      <c r="AA195" t="s">
        <v>229</v>
      </c>
    </row>
    <row r="196" spans="1:27" x14ac:dyDescent="0.25">
      <c r="A196" s="1">
        <v>10122</v>
      </c>
      <c r="B196" s="1">
        <v>37</v>
      </c>
      <c r="C196" s="8">
        <v>99.82</v>
      </c>
      <c r="D196" s="1">
        <v>8</v>
      </c>
      <c r="E196" s="7">
        <v>3693.34</v>
      </c>
      <c r="F196" s="7">
        <f>sales_data_sample3[[#This Row],[SALES]]*sales_data_sample3[[#This Row],[PROFIT MARGIN]]</f>
        <v>919.27232600000002</v>
      </c>
      <c r="G196" s="14" t="str">
        <f>IF(sales_data_sample3[[#This Row],[STATUS]] &lt;&gt;"Cancelled","24,89%","0")</f>
        <v>24,89%</v>
      </c>
      <c r="H196" s="4">
        <v>37749</v>
      </c>
      <c r="I196" t="s">
        <v>28</v>
      </c>
      <c r="J196">
        <f>ROUNDUP(MONTH(sales_data_sample3[[#This Row],[ORDER DATE]])/3,0)</f>
        <v>2</v>
      </c>
      <c r="K196" t="str">
        <f>TEXT(sales_data_sample3[[#This Row],[ORDER DATE]],"[$-409]mmmm")</f>
        <v>May</v>
      </c>
      <c r="L196">
        <f>YEAR(sales_data_sample3[[#This Row],[ORDER DATE]])</f>
        <v>2003</v>
      </c>
      <c r="M196" t="s">
        <v>278</v>
      </c>
      <c r="N196">
        <v>117</v>
      </c>
      <c r="O196" t="s">
        <v>1057</v>
      </c>
      <c r="P196" t="s">
        <v>787</v>
      </c>
      <c r="Q196" t="s">
        <v>788</v>
      </c>
      <c r="R196" t="s">
        <v>789</v>
      </c>
      <c r="S196" t="s">
        <v>4804</v>
      </c>
      <c r="T196" t="s">
        <v>790</v>
      </c>
      <c r="U196" t="s">
        <v>4804</v>
      </c>
      <c r="V196" t="s">
        <v>791</v>
      </c>
      <c r="W196" t="s">
        <v>51</v>
      </c>
      <c r="X196" t="s">
        <v>52</v>
      </c>
      <c r="Y196" t="s">
        <v>792</v>
      </c>
      <c r="Z196" t="s">
        <v>793</v>
      </c>
      <c r="AA196" t="s">
        <v>65</v>
      </c>
    </row>
    <row r="197" spans="1:27" x14ac:dyDescent="0.25">
      <c r="A197" s="1">
        <v>10122</v>
      </c>
      <c r="B197" s="1">
        <v>32</v>
      </c>
      <c r="C197" s="8">
        <v>63.84</v>
      </c>
      <c r="D197" s="1">
        <v>11</v>
      </c>
      <c r="E197" s="7">
        <v>2042.88</v>
      </c>
      <c r="F197" s="7">
        <f>sales_data_sample3[[#This Row],[SALES]]*sales_data_sample3[[#This Row],[PROFIT MARGIN]]</f>
        <v>508.47283200000004</v>
      </c>
      <c r="G197" s="14" t="str">
        <f>IF(sales_data_sample3[[#This Row],[STATUS]] &lt;&gt;"Cancelled","24,89%","0")</f>
        <v>24,89%</v>
      </c>
      <c r="H197" s="4">
        <v>37749</v>
      </c>
      <c r="I197" t="s">
        <v>28</v>
      </c>
      <c r="J197">
        <f>ROUNDUP(MONTH(sales_data_sample3[[#This Row],[ORDER DATE]])/3,0)</f>
        <v>2</v>
      </c>
      <c r="K197" t="str">
        <f>TEXT(sales_data_sample3[[#This Row],[ORDER DATE]],"[$-409]mmmm")</f>
        <v>May</v>
      </c>
      <c r="L197">
        <f>YEAR(sales_data_sample3[[#This Row],[ORDER DATE]])</f>
        <v>2003</v>
      </c>
      <c r="M197" t="s">
        <v>278</v>
      </c>
      <c r="N197">
        <v>79</v>
      </c>
      <c r="O197" t="s">
        <v>1128</v>
      </c>
      <c r="P197" t="s">
        <v>787</v>
      </c>
      <c r="Q197" t="s">
        <v>788</v>
      </c>
      <c r="R197" t="s">
        <v>789</v>
      </c>
      <c r="S197" t="s">
        <v>4804</v>
      </c>
      <c r="T197" t="s">
        <v>790</v>
      </c>
      <c r="U197" t="s">
        <v>4804</v>
      </c>
      <c r="V197" t="s">
        <v>791</v>
      </c>
      <c r="W197" t="s">
        <v>51</v>
      </c>
      <c r="X197" t="s">
        <v>52</v>
      </c>
      <c r="Y197" t="s">
        <v>792</v>
      </c>
      <c r="Z197" t="s">
        <v>793</v>
      </c>
      <c r="AA197" t="s">
        <v>42</v>
      </c>
    </row>
    <row r="198" spans="1:27" x14ac:dyDescent="0.25">
      <c r="A198" s="1">
        <v>10122</v>
      </c>
      <c r="B198" s="1">
        <v>20</v>
      </c>
      <c r="C198" s="8">
        <v>100</v>
      </c>
      <c r="D198" s="1">
        <v>7</v>
      </c>
      <c r="E198" s="7">
        <v>2142</v>
      </c>
      <c r="F198" s="7">
        <f>sales_data_sample3[[#This Row],[SALES]]*sales_data_sample3[[#This Row],[PROFIT MARGIN]]</f>
        <v>533.14380000000006</v>
      </c>
      <c r="G198" s="14" t="str">
        <f>IF(sales_data_sample3[[#This Row],[STATUS]] &lt;&gt;"Cancelled","24,89%","0")</f>
        <v>24,89%</v>
      </c>
      <c r="H198" s="4">
        <v>37749</v>
      </c>
      <c r="I198" t="s">
        <v>28</v>
      </c>
      <c r="J198">
        <f>ROUNDUP(MONTH(sales_data_sample3[[#This Row],[ORDER DATE]])/3,0)</f>
        <v>2</v>
      </c>
      <c r="K198" t="str">
        <f>TEXT(sales_data_sample3[[#This Row],[ORDER DATE]],"[$-409]mmmm")</f>
        <v>May</v>
      </c>
      <c r="L198">
        <f>YEAR(sales_data_sample3[[#This Row],[ORDER DATE]])</f>
        <v>2003</v>
      </c>
      <c r="M198" t="s">
        <v>278</v>
      </c>
      <c r="N198">
        <v>115</v>
      </c>
      <c r="O198" t="s">
        <v>1223</v>
      </c>
      <c r="P198" t="s">
        <v>787</v>
      </c>
      <c r="Q198" t="s">
        <v>788</v>
      </c>
      <c r="R198" t="s">
        <v>789</v>
      </c>
      <c r="S198" t="s">
        <v>4804</v>
      </c>
      <c r="T198" t="s">
        <v>790</v>
      </c>
      <c r="U198" t="s">
        <v>4804</v>
      </c>
      <c r="V198" t="s">
        <v>791</v>
      </c>
      <c r="W198" t="s">
        <v>51</v>
      </c>
      <c r="X198" t="s">
        <v>52</v>
      </c>
      <c r="Y198" t="s">
        <v>792</v>
      </c>
      <c r="Z198" t="s">
        <v>793</v>
      </c>
      <c r="AA198" t="s">
        <v>42</v>
      </c>
    </row>
    <row r="199" spans="1:27" x14ac:dyDescent="0.25">
      <c r="A199" s="1">
        <v>10122</v>
      </c>
      <c r="B199" s="1">
        <v>34</v>
      </c>
      <c r="C199" s="8">
        <v>100</v>
      </c>
      <c r="D199" s="1">
        <v>2</v>
      </c>
      <c r="E199" s="7">
        <v>5004.8</v>
      </c>
      <c r="F199" s="7">
        <f>sales_data_sample3[[#This Row],[SALES]]*sales_data_sample3[[#This Row],[PROFIT MARGIN]]</f>
        <v>1245.6947200000002</v>
      </c>
      <c r="G199" s="14" t="str">
        <f>IF(sales_data_sample3[[#This Row],[STATUS]] &lt;&gt;"Cancelled","24,89%","0")</f>
        <v>24,89%</v>
      </c>
      <c r="H199" s="4">
        <v>37749</v>
      </c>
      <c r="I199" t="s">
        <v>28</v>
      </c>
      <c r="J199">
        <f>ROUNDUP(MONTH(sales_data_sample3[[#This Row],[ORDER DATE]])/3,0)</f>
        <v>2</v>
      </c>
      <c r="K199" t="str">
        <f>TEXT(sales_data_sample3[[#This Row],[ORDER DATE]],"[$-409]mmmm")</f>
        <v>May</v>
      </c>
      <c r="L199">
        <f>YEAR(sales_data_sample3[[#This Row],[ORDER DATE]])</f>
        <v>2003</v>
      </c>
      <c r="M199" t="s">
        <v>278</v>
      </c>
      <c r="N199">
        <v>141</v>
      </c>
      <c r="O199" t="s">
        <v>1299</v>
      </c>
      <c r="P199" t="s">
        <v>787</v>
      </c>
      <c r="Q199" t="s">
        <v>788</v>
      </c>
      <c r="R199" t="s">
        <v>789</v>
      </c>
      <c r="S199" t="s">
        <v>4804</v>
      </c>
      <c r="T199" t="s">
        <v>790</v>
      </c>
      <c r="U199" t="s">
        <v>4804</v>
      </c>
      <c r="V199" t="s">
        <v>791</v>
      </c>
      <c r="W199" t="s">
        <v>51</v>
      </c>
      <c r="X199" t="s">
        <v>52</v>
      </c>
      <c r="Y199" t="s">
        <v>792</v>
      </c>
      <c r="Z199" t="s">
        <v>793</v>
      </c>
      <c r="AA199" t="s">
        <v>65</v>
      </c>
    </row>
    <row r="200" spans="1:27" x14ac:dyDescent="0.25">
      <c r="A200" s="1">
        <v>10122</v>
      </c>
      <c r="B200" s="1">
        <v>43</v>
      </c>
      <c r="C200" s="8">
        <v>72.38</v>
      </c>
      <c r="D200" s="1">
        <v>6</v>
      </c>
      <c r="E200" s="7">
        <v>3112.34</v>
      </c>
      <c r="F200" s="7">
        <f>sales_data_sample3[[#This Row],[SALES]]*sales_data_sample3[[#This Row],[PROFIT MARGIN]]</f>
        <v>774.66142600000012</v>
      </c>
      <c r="G200" s="14" t="str">
        <f>IF(sales_data_sample3[[#This Row],[STATUS]] &lt;&gt;"Cancelled","24,89%","0")</f>
        <v>24,89%</v>
      </c>
      <c r="H200" s="4">
        <v>37749</v>
      </c>
      <c r="I200" t="s">
        <v>28</v>
      </c>
      <c r="J200">
        <f>ROUNDUP(MONTH(sales_data_sample3[[#This Row],[ORDER DATE]])/3,0)</f>
        <v>2</v>
      </c>
      <c r="K200" t="str">
        <f>TEXT(sales_data_sample3[[#This Row],[ORDER DATE]],"[$-409]mmmm")</f>
        <v>May</v>
      </c>
      <c r="L200">
        <f>YEAR(sales_data_sample3[[#This Row],[ORDER DATE]])</f>
        <v>2003</v>
      </c>
      <c r="M200" t="s">
        <v>278</v>
      </c>
      <c r="N200">
        <v>77</v>
      </c>
      <c r="O200" t="s">
        <v>1592</v>
      </c>
      <c r="P200" t="s">
        <v>787</v>
      </c>
      <c r="Q200" t="s">
        <v>788</v>
      </c>
      <c r="R200" t="s">
        <v>789</v>
      </c>
      <c r="S200" t="s">
        <v>4804</v>
      </c>
      <c r="T200" t="s">
        <v>790</v>
      </c>
      <c r="U200" t="s">
        <v>4804</v>
      </c>
      <c r="V200" t="s">
        <v>791</v>
      </c>
      <c r="W200" t="s">
        <v>51</v>
      </c>
      <c r="X200" t="s">
        <v>52</v>
      </c>
      <c r="Y200" t="s">
        <v>792</v>
      </c>
      <c r="Z200" t="s">
        <v>793</v>
      </c>
      <c r="AA200" t="s">
        <v>65</v>
      </c>
    </row>
    <row r="201" spans="1:27" x14ac:dyDescent="0.25">
      <c r="A201" s="1">
        <v>10122</v>
      </c>
      <c r="B201" s="1">
        <v>31</v>
      </c>
      <c r="C201" s="8">
        <v>100</v>
      </c>
      <c r="D201" s="1">
        <v>1</v>
      </c>
      <c r="E201" s="7">
        <v>4100.99</v>
      </c>
      <c r="F201" s="7">
        <f>sales_data_sample3[[#This Row],[SALES]]*sales_data_sample3[[#This Row],[PROFIT MARGIN]]</f>
        <v>1020.736411</v>
      </c>
      <c r="G201" s="14" t="str">
        <f>IF(sales_data_sample3[[#This Row],[STATUS]] &lt;&gt;"Cancelled","24,89%","0")</f>
        <v>24,89%</v>
      </c>
      <c r="H201" s="4">
        <v>37749</v>
      </c>
      <c r="I201" t="s">
        <v>28</v>
      </c>
      <c r="J201">
        <f>ROUNDUP(MONTH(sales_data_sample3[[#This Row],[ORDER DATE]])/3,0)</f>
        <v>2</v>
      </c>
      <c r="K201" t="str">
        <f>TEXT(sales_data_sample3[[#This Row],[ORDER DATE]],"[$-409]mmmm")</f>
        <v>May</v>
      </c>
      <c r="L201">
        <f>YEAR(sales_data_sample3[[#This Row],[ORDER DATE]])</f>
        <v>2003</v>
      </c>
      <c r="M201" t="s">
        <v>278</v>
      </c>
      <c r="N201">
        <v>142</v>
      </c>
      <c r="O201" t="s">
        <v>1635</v>
      </c>
      <c r="P201" t="s">
        <v>787</v>
      </c>
      <c r="Q201" t="s">
        <v>788</v>
      </c>
      <c r="R201" t="s">
        <v>789</v>
      </c>
      <c r="S201" t="s">
        <v>4804</v>
      </c>
      <c r="T201" t="s">
        <v>790</v>
      </c>
      <c r="U201" t="s">
        <v>4804</v>
      </c>
      <c r="V201" t="s">
        <v>791</v>
      </c>
      <c r="W201" t="s">
        <v>51</v>
      </c>
      <c r="X201" t="s">
        <v>52</v>
      </c>
      <c r="Y201" t="s">
        <v>792</v>
      </c>
      <c r="Z201" t="s">
        <v>793</v>
      </c>
      <c r="AA201" t="s">
        <v>65</v>
      </c>
    </row>
    <row r="202" spans="1:27" x14ac:dyDescent="0.25">
      <c r="A202" s="1">
        <v>10122</v>
      </c>
      <c r="B202" s="1">
        <v>25</v>
      </c>
      <c r="C202" s="8">
        <v>100</v>
      </c>
      <c r="D202" s="1">
        <v>3</v>
      </c>
      <c r="E202" s="7">
        <v>3598.5</v>
      </c>
      <c r="F202" s="7">
        <f>sales_data_sample3[[#This Row],[SALES]]*sales_data_sample3[[#This Row],[PROFIT MARGIN]]</f>
        <v>895.66665</v>
      </c>
      <c r="G202" s="14" t="str">
        <f>IF(sales_data_sample3[[#This Row],[STATUS]] &lt;&gt;"Cancelled","24,89%","0")</f>
        <v>24,89%</v>
      </c>
      <c r="H202" s="4">
        <v>37749</v>
      </c>
      <c r="I202" t="s">
        <v>28</v>
      </c>
      <c r="J202">
        <f>ROUNDUP(MONTH(sales_data_sample3[[#This Row],[ORDER DATE]])/3,0)</f>
        <v>2</v>
      </c>
      <c r="K202" t="str">
        <f>TEXT(sales_data_sample3[[#This Row],[ORDER DATE]],"[$-409]mmmm")</f>
        <v>May</v>
      </c>
      <c r="L202">
        <f>YEAR(sales_data_sample3[[#This Row],[ORDER DATE]])</f>
        <v>2003</v>
      </c>
      <c r="M202" t="s">
        <v>278</v>
      </c>
      <c r="N202">
        <v>169</v>
      </c>
      <c r="O202" t="s">
        <v>2190</v>
      </c>
      <c r="P202" t="s">
        <v>787</v>
      </c>
      <c r="Q202" t="s">
        <v>788</v>
      </c>
      <c r="R202" t="s">
        <v>789</v>
      </c>
      <c r="S202" t="s">
        <v>4804</v>
      </c>
      <c r="T202" t="s">
        <v>790</v>
      </c>
      <c r="U202" t="s">
        <v>4804</v>
      </c>
      <c r="V202" t="s">
        <v>791</v>
      </c>
      <c r="W202" t="s">
        <v>51</v>
      </c>
      <c r="X202" t="s">
        <v>52</v>
      </c>
      <c r="Y202" t="s">
        <v>792</v>
      </c>
      <c r="Z202" t="s">
        <v>793</v>
      </c>
      <c r="AA202" t="s">
        <v>65</v>
      </c>
    </row>
    <row r="203" spans="1:27" x14ac:dyDescent="0.25">
      <c r="A203" s="1">
        <v>10122</v>
      </c>
      <c r="B203" s="1">
        <v>21</v>
      </c>
      <c r="C203" s="8">
        <v>73.17</v>
      </c>
      <c r="D203" s="1">
        <v>13</v>
      </c>
      <c r="E203" s="7">
        <v>1536.57</v>
      </c>
      <c r="F203" s="7">
        <f>sales_data_sample3[[#This Row],[SALES]]*sales_data_sample3[[#This Row],[PROFIT MARGIN]]</f>
        <v>382.45227299999999</v>
      </c>
      <c r="G203" s="14" t="str">
        <f>IF(sales_data_sample3[[#This Row],[STATUS]] &lt;&gt;"Cancelled","24,89%","0")</f>
        <v>24,89%</v>
      </c>
      <c r="H203" s="4">
        <v>37749</v>
      </c>
      <c r="I203" t="s">
        <v>28</v>
      </c>
      <c r="J203">
        <f>ROUNDUP(MONTH(sales_data_sample3[[#This Row],[ORDER DATE]])/3,0)</f>
        <v>2</v>
      </c>
      <c r="K203" t="str">
        <f>TEXT(sales_data_sample3[[#This Row],[ORDER DATE]],"[$-409]mmmm")</f>
        <v>May</v>
      </c>
      <c r="L203">
        <f>YEAR(sales_data_sample3[[#This Row],[ORDER DATE]])</f>
        <v>2003</v>
      </c>
      <c r="M203" t="s">
        <v>278</v>
      </c>
      <c r="N203">
        <v>80</v>
      </c>
      <c r="O203" t="s">
        <v>2283</v>
      </c>
      <c r="P203" t="s">
        <v>787</v>
      </c>
      <c r="Q203" t="s">
        <v>788</v>
      </c>
      <c r="R203" t="s">
        <v>789</v>
      </c>
      <c r="S203" t="s">
        <v>4804</v>
      </c>
      <c r="T203" t="s">
        <v>790</v>
      </c>
      <c r="U203" t="s">
        <v>4804</v>
      </c>
      <c r="V203" t="s">
        <v>791</v>
      </c>
      <c r="W203" t="s">
        <v>51</v>
      </c>
      <c r="X203" t="s">
        <v>52</v>
      </c>
      <c r="Y203" t="s">
        <v>792</v>
      </c>
      <c r="Z203" t="s">
        <v>793</v>
      </c>
      <c r="AA203" t="s">
        <v>42</v>
      </c>
    </row>
    <row r="204" spans="1:27" x14ac:dyDescent="0.25">
      <c r="A204" s="1">
        <v>10122</v>
      </c>
      <c r="B204" s="1">
        <v>21</v>
      </c>
      <c r="C204" s="8">
        <v>100</v>
      </c>
      <c r="D204" s="1">
        <v>12</v>
      </c>
      <c r="E204" s="7">
        <v>2469.39</v>
      </c>
      <c r="F204" s="7">
        <f>sales_data_sample3[[#This Row],[SALES]]*sales_data_sample3[[#This Row],[PROFIT MARGIN]]</f>
        <v>614.63117099999999</v>
      </c>
      <c r="G204" s="14" t="str">
        <f>IF(sales_data_sample3[[#This Row],[STATUS]] &lt;&gt;"Cancelled","24,89%","0")</f>
        <v>24,89%</v>
      </c>
      <c r="H204" s="4">
        <v>37749</v>
      </c>
      <c r="I204" t="s">
        <v>28</v>
      </c>
      <c r="J204">
        <f>ROUNDUP(MONTH(sales_data_sample3[[#This Row],[ORDER DATE]])/3,0)</f>
        <v>2</v>
      </c>
      <c r="K204" t="str">
        <f>TEXT(sales_data_sample3[[#This Row],[ORDER DATE]],"[$-409]mmmm")</f>
        <v>May</v>
      </c>
      <c r="L204">
        <f>YEAR(sales_data_sample3[[#This Row],[ORDER DATE]])</f>
        <v>2003</v>
      </c>
      <c r="M204" t="s">
        <v>278</v>
      </c>
      <c r="N204">
        <v>146</v>
      </c>
      <c r="O204" t="s">
        <v>2364</v>
      </c>
      <c r="P204" t="s">
        <v>787</v>
      </c>
      <c r="Q204" t="s">
        <v>788</v>
      </c>
      <c r="R204" t="s">
        <v>789</v>
      </c>
      <c r="S204" t="s">
        <v>4804</v>
      </c>
      <c r="T204" t="s">
        <v>790</v>
      </c>
      <c r="U204" t="s">
        <v>4804</v>
      </c>
      <c r="V204" t="s">
        <v>791</v>
      </c>
      <c r="W204" t="s">
        <v>51</v>
      </c>
      <c r="X204" t="s">
        <v>52</v>
      </c>
      <c r="Y204" t="s">
        <v>792</v>
      </c>
      <c r="Z204" t="s">
        <v>793</v>
      </c>
      <c r="AA204" t="s">
        <v>42</v>
      </c>
    </row>
    <row r="205" spans="1:27" x14ac:dyDescent="0.25">
      <c r="A205" s="1">
        <v>10122</v>
      </c>
      <c r="B205" s="1">
        <v>35</v>
      </c>
      <c r="C205" s="8">
        <v>49.74</v>
      </c>
      <c r="D205" s="1">
        <v>16</v>
      </c>
      <c r="E205" s="7">
        <v>1740.9</v>
      </c>
      <c r="F205" s="7">
        <f>sales_data_sample3[[#This Row],[SALES]]*sales_data_sample3[[#This Row],[PROFIT MARGIN]]</f>
        <v>221.0943</v>
      </c>
      <c r="G205" s="14">
        <v>0.127</v>
      </c>
      <c r="H205" s="4">
        <v>37749</v>
      </c>
      <c r="I205" t="s">
        <v>28</v>
      </c>
      <c r="J205">
        <f>ROUNDUP(MONTH(sales_data_sample3[[#This Row],[ORDER DATE]])/3,0)</f>
        <v>2</v>
      </c>
      <c r="K205" t="str">
        <f>TEXT(sales_data_sample3[[#This Row],[ORDER DATE]],"[$-409]mmmm")</f>
        <v>May</v>
      </c>
      <c r="L205">
        <f>YEAR(sales_data_sample3[[#This Row],[ORDER DATE]])</f>
        <v>2003</v>
      </c>
      <c r="M205" t="s">
        <v>29</v>
      </c>
      <c r="N205">
        <v>62</v>
      </c>
      <c r="O205" t="s">
        <v>2422</v>
      </c>
      <c r="P205" t="s">
        <v>787</v>
      </c>
      <c r="Q205" t="s">
        <v>788</v>
      </c>
      <c r="R205" t="s">
        <v>789</v>
      </c>
      <c r="S205" t="s">
        <v>4804</v>
      </c>
      <c r="T205" t="s">
        <v>790</v>
      </c>
      <c r="U205" t="s">
        <v>4804</v>
      </c>
      <c r="V205" t="s">
        <v>791</v>
      </c>
      <c r="W205" t="s">
        <v>51</v>
      </c>
      <c r="X205" t="s">
        <v>52</v>
      </c>
      <c r="Y205" t="s">
        <v>792</v>
      </c>
      <c r="Z205" t="s">
        <v>793</v>
      </c>
      <c r="AA205" t="s">
        <v>42</v>
      </c>
    </row>
    <row r="206" spans="1:27" x14ac:dyDescent="0.25">
      <c r="A206" s="1">
        <v>10122</v>
      </c>
      <c r="B206" s="1">
        <v>28</v>
      </c>
      <c r="C206" s="8">
        <v>100</v>
      </c>
      <c r="D206" s="1">
        <v>15</v>
      </c>
      <c r="E206" s="7">
        <v>3583.16</v>
      </c>
      <c r="F206" s="7">
        <f>sales_data_sample3[[#This Row],[SALES]]*sales_data_sample3[[#This Row],[PROFIT MARGIN]]</f>
        <v>891.848524</v>
      </c>
      <c r="G206" s="14" t="str">
        <f>IF(sales_data_sample3[[#This Row],[STATUS]] &lt;&gt;"Cancelled","24,89%","0")</f>
        <v>24,89%</v>
      </c>
      <c r="H206" s="4">
        <v>37749</v>
      </c>
      <c r="I206" t="s">
        <v>28</v>
      </c>
      <c r="J206">
        <f>ROUNDUP(MONTH(sales_data_sample3[[#This Row],[ORDER DATE]])/3,0)</f>
        <v>2</v>
      </c>
      <c r="K206" t="str">
        <f>TEXT(sales_data_sample3[[#This Row],[ORDER DATE]],"[$-409]mmmm")</f>
        <v>May</v>
      </c>
      <c r="L206">
        <f>YEAR(sales_data_sample3[[#This Row],[ORDER DATE]])</f>
        <v>2003</v>
      </c>
      <c r="M206" t="s">
        <v>278</v>
      </c>
      <c r="N206">
        <v>148</v>
      </c>
      <c r="O206" t="s">
        <v>2673</v>
      </c>
      <c r="P206" t="s">
        <v>787</v>
      </c>
      <c r="Q206" t="s">
        <v>788</v>
      </c>
      <c r="R206" t="s">
        <v>789</v>
      </c>
      <c r="S206" t="s">
        <v>4804</v>
      </c>
      <c r="T206" t="s">
        <v>790</v>
      </c>
      <c r="U206" t="s">
        <v>4804</v>
      </c>
      <c r="V206" t="s">
        <v>791</v>
      </c>
      <c r="W206" t="s">
        <v>51</v>
      </c>
      <c r="X206" t="s">
        <v>52</v>
      </c>
      <c r="Y206" t="s">
        <v>792</v>
      </c>
      <c r="Z206" t="s">
        <v>793</v>
      </c>
      <c r="AA206" t="s">
        <v>65</v>
      </c>
    </row>
    <row r="207" spans="1:27" x14ac:dyDescent="0.25">
      <c r="A207" s="1">
        <v>10122</v>
      </c>
      <c r="B207" s="1">
        <v>39</v>
      </c>
      <c r="C207" s="8">
        <v>30.96</v>
      </c>
      <c r="D207" s="1">
        <v>4</v>
      </c>
      <c r="E207" s="7">
        <v>1207.44</v>
      </c>
      <c r="F207" s="7">
        <f>sales_data_sample3[[#This Row],[SALES]]*sales_data_sample3[[#This Row],[PROFIT MARGIN]]</f>
        <v>300.53181600000005</v>
      </c>
      <c r="G207" s="14" t="str">
        <f>IF(sales_data_sample3[[#This Row],[STATUS]] &lt;&gt;"Cancelled","24,89%","0")</f>
        <v>24,89%</v>
      </c>
      <c r="H207" s="4">
        <v>37749</v>
      </c>
      <c r="I207" t="s">
        <v>28</v>
      </c>
      <c r="J207">
        <f>ROUNDUP(MONTH(sales_data_sample3[[#This Row],[ORDER DATE]])/3,0)</f>
        <v>2</v>
      </c>
      <c r="K207" t="str">
        <f>TEXT(sales_data_sample3[[#This Row],[ORDER DATE]],"[$-409]mmmm")</f>
        <v>May</v>
      </c>
      <c r="L207">
        <f>YEAR(sales_data_sample3[[#This Row],[ORDER DATE]])</f>
        <v>2003</v>
      </c>
      <c r="M207" t="s">
        <v>278</v>
      </c>
      <c r="N207">
        <v>37</v>
      </c>
      <c r="O207" t="s">
        <v>3302</v>
      </c>
      <c r="P207" t="s">
        <v>787</v>
      </c>
      <c r="Q207" t="s">
        <v>788</v>
      </c>
      <c r="R207" t="s">
        <v>789</v>
      </c>
      <c r="S207" t="s">
        <v>4804</v>
      </c>
      <c r="T207" t="s">
        <v>790</v>
      </c>
      <c r="U207" t="s">
        <v>4804</v>
      </c>
      <c r="V207" t="s">
        <v>791</v>
      </c>
      <c r="W207" t="s">
        <v>51</v>
      </c>
      <c r="X207" t="s">
        <v>52</v>
      </c>
      <c r="Y207" t="s">
        <v>792</v>
      </c>
      <c r="Z207" t="s">
        <v>793</v>
      </c>
      <c r="AA207" t="s">
        <v>42</v>
      </c>
    </row>
    <row r="208" spans="1:27" x14ac:dyDescent="0.25">
      <c r="A208" s="1">
        <v>10122</v>
      </c>
      <c r="B208" s="1">
        <v>34</v>
      </c>
      <c r="C208" s="8">
        <v>50.21</v>
      </c>
      <c r="D208" s="1">
        <v>9</v>
      </c>
      <c r="E208" s="7">
        <v>1707.14</v>
      </c>
      <c r="F208" s="7">
        <f>sales_data_sample3[[#This Row],[SALES]]*sales_data_sample3[[#This Row],[PROFIT MARGIN]]</f>
        <v>424.90714600000007</v>
      </c>
      <c r="G208" s="14" t="str">
        <f>IF(sales_data_sample3[[#This Row],[STATUS]] &lt;&gt;"Cancelled","24,89%","0")</f>
        <v>24,89%</v>
      </c>
      <c r="H208" s="4">
        <v>37749</v>
      </c>
      <c r="I208" t="s">
        <v>28</v>
      </c>
      <c r="J208">
        <f>ROUNDUP(MONTH(sales_data_sample3[[#This Row],[ORDER DATE]])/3,0)</f>
        <v>2</v>
      </c>
      <c r="K208" t="str">
        <f>TEXT(sales_data_sample3[[#This Row],[ORDER DATE]],"[$-409]mmmm")</f>
        <v>May</v>
      </c>
      <c r="L208">
        <f>YEAR(sales_data_sample3[[#This Row],[ORDER DATE]])</f>
        <v>2003</v>
      </c>
      <c r="M208" t="s">
        <v>278</v>
      </c>
      <c r="N208">
        <v>61</v>
      </c>
      <c r="O208" t="s">
        <v>3427</v>
      </c>
      <c r="P208" t="s">
        <v>787</v>
      </c>
      <c r="Q208" t="s">
        <v>788</v>
      </c>
      <c r="R208" t="s">
        <v>789</v>
      </c>
      <c r="S208" t="s">
        <v>4804</v>
      </c>
      <c r="T208" t="s">
        <v>790</v>
      </c>
      <c r="U208" t="s">
        <v>4804</v>
      </c>
      <c r="V208" t="s">
        <v>791</v>
      </c>
      <c r="W208" t="s">
        <v>51</v>
      </c>
      <c r="X208" t="s">
        <v>52</v>
      </c>
      <c r="Y208" t="s">
        <v>792</v>
      </c>
      <c r="Z208" t="s">
        <v>793</v>
      </c>
      <c r="AA208" t="s">
        <v>42</v>
      </c>
    </row>
    <row r="209" spans="1:27" x14ac:dyDescent="0.25">
      <c r="A209" s="1">
        <v>10122</v>
      </c>
      <c r="B209" s="1">
        <v>43</v>
      </c>
      <c r="C209" s="8">
        <v>100</v>
      </c>
      <c r="D209" s="1">
        <v>5</v>
      </c>
      <c r="E209" s="7">
        <v>5494.97</v>
      </c>
      <c r="F209" s="7">
        <f>sales_data_sample3[[#This Row],[SALES]]*sales_data_sample3[[#This Row],[PROFIT MARGIN]]</f>
        <v>1367.6980330000001</v>
      </c>
      <c r="G209" s="14" t="str">
        <f>IF(sales_data_sample3[[#This Row],[STATUS]] &lt;&gt;"Cancelled","24,89%","0")</f>
        <v>24,89%</v>
      </c>
      <c r="H209" s="4">
        <v>37749</v>
      </c>
      <c r="I209" t="s">
        <v>28</v>
      </c>
      <c r="J209">
        <f>ROUNDUP(MONTH(sales_data_sample3[[#This Row],[ORDER DATE]])/3,0)</f>
        <v>2</v>
      </c>
      <c r="K209" t="str">
        <f>TEXT(sales_data_sample3[[#This Row],[ORDER DATE]],"[$-409]mmmm")</f>
        <v>May</v>
      </c>
      <c r="L209">
        <f>YEAR(sales_data_sample3[[#This Row],[ORDER DATE]])</f>
        <v>2003</v>
      </c>
      <c r="M209" t="s">
        <v>278</v>
      </c>
      <c r="N209">
        <v>140</v>
      </c>
      <c r="O209" t="s">
        <v>3589</v>
      </c>
      <c r="P209" t="s">
        <v>787</v>
      </c>
      <c r="Q209" t="s">
        <v>788</v>
      </c>
      <c r="R209" t="s">
        <v>789</v>
      </c>
      <c r="S209" t="s">
        <v>4804</v>
      </c>
      <c r="T209" t="s">
        <v>790</v>
      </c>
      <c r="U209" t="s">
        <v>4804</v>
      </c>
      <c r="V209" t="s">
        <v>791</v>
      </c>
      <c r="W209" t="s">
        <v>51</v>
      </c>
      <c r="X209" t="s">
        <v>52</v>
      </c>
      <c r="Y209" t="s">
        <v>792</v>
      </c>
      <c r="Z209" t="s">
        <v>793</v>
      </c>
      <c r="AA209" t="s">
        <v>65</v>
      </c>
    </row>
    <row r="210" spans="1:27" x14ac:dyDescent="0.25">
      <c r="A210" s="1">
        <v>10122</v>
      </c>
      <c r="B210" s="1">
        <v>29</v>
      </c>
      <c r="C210" s="8">
        <v>71.14</v>
      </c>
      <c r="D210" s="1">
        <v>14</v>
      </c>
      <c r="E210" s="7">
        <v>2063.06</v>
      </c>
      <c r="F210" s="7">
        <f>sales_data_sample3[[#This Row],[SALES]]*sales_data_sample3[[#This Row],[PROFIT MARGIN]]</f>
        <v>513.495634</v>
      </c>
      <c r="G210" s="14" t="str">
        <f>IF(sales_data_sample3[[#This Row],[STATUS]] &lt;&gt;"Cancelled","24,89%","0")</f>
        <v>24,89%</v>
      </c>
      <c r="H210" s="4">
        <v>37749</v>
      </c>
      <c r="I210" t="s">
        <v>28</v>
      </c>
      <c r="J210">
        <f>ROUNDUP(MONTH(sales_data_sample3[[#This Row],[ORDER DATE]])/3,0)</f>
        <v>2</v>
      </c>
      <c r="K210" t="str">
        <f>TEXT(sales_data_sample3[[#This Row],[ORDER DATE]],"[$-409]mmmm")</f>
        <v>May</v>
      </c>
      <c r="L210">
        <f>YEAR(sales_data_sample3[[#This Row],[ORDER DATE]])</f>
        <v>2003</v>
      </c>
      <c r="M210" t="s">
        <v>278</v>
      </c>
      <c r="N210">
        <v>80</v>
      </c>
      <c r="O210" t="s">
        <v>3802</v>
      </c>
      <c r="P210" t="s">
        <v>787</v>
      </c>
      <c r="Q210" t="s">
        <v>788</v>
      </c>
      <c r="R210" t="s">
        <v>789</v>
      </c>
      <c r="S210" t="s">
        <v>4804</v>
      </c>
      <c r="T210" t="s">
        <v>790</v>
      </c>
      <c r="U210" t="s">
        <v>4804</v>
      </c>
      <c r="V210" t="s">
        <v>791</v>
      </c>
      <c r="W210" t="s">
        <v>51</v>
      </c>
      <c r="X210" t="s">
        <v>52</v>
      </c>
      <c r="Y210" t="s">
        <v>792</v>
      </c>
      <c r="Z210" t="s">
        <v>793</v>
      </c>
      <c r="AA210" t="s">
        <v>42</v>
      </c>
    </row>
    <row r="211" spans="1:27" x14ac:dyDescent="0.25">
      <c r="A211" s="1">
        <v>10122</v>
      </c>
      <c r="B211" s="1">
        <v>31</v>
      </c>
      <c r="C211" s="8">
        <v>44.66</v>
      </c>
      <c r="D211" s="1">
        <v>17</v>
      </c>
      <c r="E211" s="7">
        <v>1384.46</v>
      </c>
      <c r="F211" s="7">
        <f>sales_data_sample3[[#This Row],[SALES]]*sales_data_sample3[[#This Row],[PROFIT MARGIN]]</f>
        <v>175.82642000000001</v>
      </c>
      <c r="G211" s="14">
        <v>0.127</v>
      </c>
      <c r="H211" s="4">
        <v>37749</v>
      </c>
      <c r="I211" t="s">
        <v>28</v>
      </c>
      <c r="J211">
        <f>ROUNDUP(MONTH(sales_data_sample3[[#This Row],[ORDER DATE]])/3,0)</f>
        <v>2</v>
      </c>
      <c r="K211" t="str">
        <f>TEXT(sales_data_sample3[[#This Row],[ORDER DATE]],"[$-409]mmmm")</f>
        <v>May</v>
      </c>
      <c r="L211">
        <f>YEAR(sales_data_sample3[[#This Row],[ORDER DATE]])</f>
        <v>2003</v>
      </c>
      <c r="M211" t="s">
        <v>29</v>
      </c>
      <c r="N211">
        <v>40</v>
      </c>
      <c r="O211" t="s">
        <v>3904</v>
      </c>
      <c r="P211" t="s">
        <v>787</v>
      </c>
      <c r="Q211" t="s">
        <v>788</v>
      </c>
      <c r="R211" t="s">
        <v>789</v>
      </c>
      <c r="S211" t="s">
        <v>4804</v>
      </c>
      <c r="T211" t="s">
        <v>790</v>
      </c>
      <c r="U211" t="s">
        <v>4804</v>
      </c>
      <c r="V211" t="s">
        <v>791</v>
      </c>
      <c r="W211" t="s">
        <v>51</v>
      </c>
      <c r="X211" t="s">
        <v>52</v>
      </c>
      <c r="Y211" t="s">
        <v>792</v>
      </c>
      <c r="Z211" t="s">
        <v>793</v>
      </c>
      <c r="AA211" t="s">
        <v>42</v>
      </c>
    </row>
    <row r="212" spans="1:27" x14ac:dyDescent="0.25">
      <c r="A212" s="1">
        <v>10123</v>
      </c>
      <c r="B212" s="1">
        <v>26</v>
      </c>
      <c r="C212" s="8">
        <v>100</v>
      </c>
      <c r="D212" s="1">
        <v>2</v>
      </c>
      <c r="E212" s="7">
        <v>3073.72</v>
      </c>
      <c r="F212" s="7">
        <f>sales_data_sample3[[#This Row],[SALES]]*sales_data_sample3[[#This Row],[PROFIT MARGIN]]</f>
        <v>765.04890799999998</v>
      </c>
      <c r="G212" s="14" t="str">
        <f>IF(sales_data_sample3[[#This Row],[STATUS]] &lt;&gt;"Cancelled","24,89%","0")</f>
        <v>24,89%</v>
      </c>
      <c r="H212" s="4">
        <v>37761</v>
      </c>
      <c r="I212" t="s">
        <v>28</v>
      </c>
      <c r="J212">
        <f>ROUNDUP(MONTH(sales_data_sample3[[#This Row],[ORDER DATE]])/3,0)</f>
        <v>2</v>
      </c>
      <c r="K212" t="str">
        <f>TEXT(sales_data_sample3[[#This Row],[ORDER DATE]],"[$-409]mmmm")</f>
        <v>May</v>
      </c>
      <c r="L212">
        <f>YEAR(sales_data_sample3[[#This Row],[ORDER DATE]])</f>
        <v>2003</v>
      </c>
      <c r="M212" t="s">
        <v>278</v>
      </c>
      <c r="N212">
        <v>124</v>
      </c>
      <c r="O212" t="s">
        <v>1465</v>
      </c>
      <c r="P212" t="s">
        <v>504</v>
      </c>
      <c r="Q212" t="s">
        <v>505</v>
      </c>
      <c r="R212" t="s">
        <v>506</v>
      </c>
      <c r="S212" t="s">
        <v>4804</v>
      </c>
      <c r="T212" t="s">
        <v>175</v>
      </c>
      <c r="U212" t="s">
        <v>4804</v>
      </c>
      <c r="V212" t="s">
        <v>176</v>
      </c>
      <c r="W212" t="s">
        <v>51</v>
      </c>
      <c r="X212" t="s">
        <v>52</v>
      </c>
      <c r="Y212" t="s">
        <v>507</v>
      </c>
      <c r="Z212" t="s">
        <v>508</v>
      </c>
      <c r="AA212" t="s">
        <v>65</v>
      </c>
    </row>
    <row r="213" spans="1:27" x14ac:dyDescent="0.25">
      <c r="A213" s="1">
        <v>10123</v>
      </c>
      <c r="B213" s="1">
        <v>46</v>
      </c>
      <c r="C213" s="8">
        <v>100</v>
      </c>
      <c r="D213" s="1">
        <v>3</v>
      </c>
      <c r="E213" s="7">
        <v>5161.2</v>
      </c>
      <c r="F213" s="7">
        <f>sales_data_sample3[[#This Row],[SALES]]*sales_data_sample3[[#This Row],[PROFIT MARGIN]]</f>
        <v>1284.6226799999999</v>
      </c>
      <c r="G213" s="14" t="str">
        <f>IF(sales_data_sample3[[#This Row],[STATUS]] &lt;&gt;"Cancelled","24,89%","0")</f>
        <v>24,89%</v>
      </c>
      <c r="H213" s="4">
        <v>37761</v>
      </c>
      <c r="I213" t="s">
        <v>28</v>
      </c>
      <c r="J213">
        <f>ROUNDUP(MONTH(sales_data_sample3[[#This Row],[ORDER DATE]])/3,0)</f>
        <v>2</v>
      </c>
      <c r="K213" t="str">
        <f>TEXT(sales_data_sample3[[#This Row],[ORDER DATE]],"[$-409]mmmm")</f>
        <v>May</v>
      </c>
      <c r="L213">
        <f>YEAR(sales_data_sample3[[#This Row],[ORDER DATE]])</f>
        <v>2003</v>
      </c>
      <c r="M213" t="s">
        <v>278</v>
      </c>
      <c r="N213">
        <v>132</v>
      </c>
      <c r="O213" t="s">
        <v>1960</v>
      </c>
      <c r="P213" t="s">
        <v>504</v>
      </c>
      <c r="Q213" t="s">
        <v>505</v>
      </c>
      <c r="R213" t="s">
        <v>506</v>
      </c>
      <c r="S213" t="s">
        <v>4804</v>
      </c>
      <c r="T213" t="s">
        <v>175</v>
      </c>
      <c r="U213" t="s">
        <v>4804</v>
      </c>
      <c r="V213" t="s">
        <v>176</v>
      </c>
      <c r="W213" t="s">
        <v>51</v>
      </c>
      <c r="X213" t="s">
        <v>52</v>
      </c>
      <c r="Y213" t="s">
        <v>507</v>
      </c>
      <c r="Z213" t="s">
        <v>508</v>
      </c>
      <c r="AA213" t="s">
        <v>65</v>
      </c>
    </row>
    <row r="214" spans="1:27" x14ac:dyDescent="0.25">
      <c r="A214" s="1">
        <v>10123</v>
      </c>
      <c r="B214" s="1">
        <v>34</v>
      </c>
      <c r="C214" s="8">
        <v>100</v>
      </c>
      <c r="D214" s="1">
        <v>4</v>
      </c>
      <c r="E214" s="7">
        <v>5331.88</v>
      </c>
      <c r="F214" s="7">
        <f>sales_data_sample3[[#This Row],[SALES]]*sales_data_sample3[[#This Row],[PROFIT MARGIN]]</f>
        <v>1327.1049320000002</v>
      </c>
      <c r="G214" s="14" t="str">
        <f>IF(sales_data_sample3[[#This Row],[STATUS]] &lt;&gt;"Cancelled","24,89%","0")</f>
        <v>24,89%</v>
      </c>
      <c r="H214" s="4">
        <v>37761</v>
      </c>
      <c r="I214" t="s">
        <v>28</v>
      </c>
      <c r="J214">
        <f>ROUNDUP(MONTH(sales_data_sample3[[#This Row],[ORDER DATE]])/3,0)</f>
        <v>2</v>
      </c>
      <c r="K214" t="str">
        <f>TEXT(sales_data_sample3[[#This Row],[ORDER DATE]],"[$-409]mmmm")</f>
        <v>May</v>
      </c>
      <c r="L214">
        <f>YEAR(sales_data_sample3[[#This Row],[ORDER DATE]])</f>
        <v>2003</v>
      </c>
      <c r="M214" t="s">
        <v>278</v>
      </c>
      <c r="N214">
        <v>141</v>
      </c>
      <c r="O214" t="s">
        <v>2392</v>
      </c>
      <c r="P214" t="s">
        <v>504</v>
      </c>
      <c r="Q214" t="s">
        <v>505</v>
      </c>
      <c r="R214" t="s">
        <v>506</v>
      </c>
      <c r="S214" t="s">
        <v>4804</v>
      </c>
      <c r="T214" t="s">
        <v>175</v>
      </c>
      <c r="U214" t="s">
        <v>4804</v>
      </c>
      <c r="V214" t="s">
        <v>176</v>
      </c>
      <c r="W214" t="s">
        <v>51</v>
      </c>
      <c r="X214" t="s">
        <v>52</v>
      </c>
      <c r="Y214" t="s">
        <v>507</v>
      </c>
      <c r="Z214" t="s">
        <v>508</v>
      </c>
      <c r="AA214" t="s">
        <v>65</v>
      </c>
    </row>
    <row r="215" spans="1:27" x14ac:dyDescent="0.25">
      <c r="A215" s="1">
        <v>10123</v>
      </c>
      <c r="B215" s="1">
        <v>50</v>
      </c>
      <c r="C215" s="8">
        <v>59.87</v>
      </c>
      <c r="D215" s="1">
        <v>1</v>
      </c>
      <c r="E215" s="7">
        <v>2993.5</v>
      </c>
      <c r="F215" s="7">
        <f>sales_data_sample3[[#This Row],[SALES]]*sales_data_sample3[[#This Row],[PROFIT MARGIN]]</f>
        <v>745.08215000000007</v>
      </c>
      <c r="G215" s="14" t="str">
        <f>IF(sales_data_sample3[[#This Row],[STATUS]] &lt;&gt;"Cancelled","24,89%","0")</f>
        <v>24,89%</v>
      </c>
      <c r="H215" s="4">
        <v>37761</v>
      </c>
      <c r="I215" t="s">
        <v>28</v>
      </c>
      <c r="J215">
        <f>ROUNDUP(MONTH(sales_data_sample3[[#This Row],[ORDER DATE]])/3,0)</f>
        <v>2</v>
      </c>
      <c r="K215" t="str">
        <f>TEXT(sales_data_sample3[[#This Row],[ORDER DATE]],"[$-409]mmmm")</f>
        <v>May</v>
      </c>
      <c r="L215">
        <f>YEAR(sales_data_sample3[[#This Row],[ORDER DATE]])</f>
        <v>2003</v>
      </c>
      <c r="M215" t="s">
        <v>278</v>
      </c>
      <c r="N215">
        <v>50</v>
      </c>
      <c r="O215" t="s">
        <v>2857</v>
      </c>
      <c r="P215" t="s">
        <v>504</v>
      </c>
      <c r="Q215" t="s">
        <v>505</v>
      </c>
      <c r="R215" t="s">
        <v>506</v>
      </c>
      <c r="S215" t="s">
        <v>4804</v>
      </c>
      <c r="T215" t="s">
        <v>175</v>
      </c>
      <c r="U215" t="s">
        <v>4804</v>
      </c>
      <c r="V215" t="s">
        <v>176</v>
      </c>
      <c r="W215" t="s">
        <v>51</v>
      </c>
      <c r="X215" t="s">
        <v>52</v>
      </c>
      <c r="Y215" t="s">
        <v>507</v>
      </c>
      <c r="Z215" t="s">
        <v>508</v>
      </c>
      <c r="AA215" t="s">
        <v>42</v>
      </c>
    </row>
    <row r="216" spans="1:27" x14ac:dyDescent="0.25">
      <c r="A216" s="1">
        <v>10124</v>
      </c>
      <c r="B216" s="1">
        <v>21</v>
      </c>
      <c r="C216" s="8">
        <v>100</v>
      </c>
      <c r="D216" s="1">
        <v>6</v>
      </c>
      <c r="E216" s="7">
        <v>2856</v>
      </c>
      <c r="F216" s="7">
        <f>sales_data_sample3[[#This Row],[SALES]]*sales_data_sample3[[#This Row],[PROFIT MARGIN]]</f>
        <v>211.05839999999998</v>
      </c>
      <c r="G216" s="14" t="str">
        <f>IF(sales_data_sample3[[#This Row],[STATUS]] &lt;&gt;"Cancelled","7,39%","0")</f>
        <v>7,39%</v>
      </c>
      <c r="H216" s="4">
        <v>37762</v>
      </c>
      <c r="I216" t="s">
        <v>28</v>
      </c>
      <c r="J216">
        <f>ROUNDUP(MONTH(sales_data_sample3[[#This Row],[ORDER DATE]])/3,0)</f>
        <v>2</v>
      </c>
      <c r="K216" t="str">
        <f>TEXT(sales_data_sample3[[#This Row],[ORDER DATE]],"[$-409]mmmm")</f>
        <v>May</v>
      </c>
      <c r="L216">
        <f>YEAR(sales_data_sample3[[#This Row],[ORDER DATE]])</f>
        <v>2003</v>
      </c>
      <c r="M216" t="s">
        <v>1354</v>
      </c>
      <c r="N216">
        <v>170</v>
      </c>
      <c r="O216" t="s">
        <v>1565</v>
      </c>
      <c r="P216" t="s">
        <v>1318</v>
      </c>
      <c r="Q216" t="s">
        <v>1319</v>
      </c>
      <c r="R216" t="s">
        <v>1320</v>
      </c>
      <c r="S216" t="s">
        <v>4804</v>
      </c>
      <c r="T216" t="s">
        <v>1321</v>
      </c>
      <c r="U216" t="s">
        <v>1322</v>
      </c>
      <c r="V216" t="s">
        <v>1323</v>
      </c>
      <c r="W216" t="s">
        <v>38</v>
      </c>
      <c r="X216" t="s">
        <v>39</v>
      </c>
      <c r="Y216" t="s">
        <v>168</v>
      </c>
      <c r="Z216" t="s">
        <v>705</v>
      </c>
      <c r="AA216" t="s">
        <v>42</v>
      </c>
    </row>
    <row r="217" spans="1:27" x14ac:dyDescent="0.25">
      <c r="A217" s="1">
        <v>10124</v>
      </c>
      <c r="B217" s="1">
        <v>42</v>
      </c>
      <c r="C217" s="8">
        <v>53.88</v>
      </c>
      <c r="D217" s="1">
        <v>5</v>
      </c>
      <c r="E217" s="7">
        <v>2262.96</v>
      </c>
      <c r="F217" s="7">
        <f>sales_data_sample3[[#This Row],[SALES]]*sales_data_sample3[[#This Row],[PROFIT MARGIN]]</f>
        <v>167.232744</v>
      </c>
      <c r="G217" s="14" t="str">
        <f>IF(sales_data_sample3[[#This Row],[STATUS]] &lt;&gt;"Cancelled","7,39%","0")</f>
        <v>7,39%</v>
      </c>
      <c r="H217" s="4">
        <v>37762</v>
      </c>
      <c r="I217" t="s">
        <v>28</v>
      </c>
      <c r="J217">
        <f>ROUNDUP(MONTH(sales_data_sample3[[#This Row],[ORDER DATE]])/3,0)</f>
        <v>2</v>
      </c>
      <c r="K217" t="str">
        <f>TEXT(sales_data_sample3[[#This Row],[ORDER DATE]],"[$-409]mmmm")</f>
        <v>May</v>
      </c>
      <c r="L217">
        <f>YEAR(sales_data_sample3[[#This Row],[ORDER DATE]])</f>
        <v>2003</v>
      </c>
      <c r="M217" t="s">
        <v>1354</v>
      </c>
      <c r="N217">
        <v>60</v>
      </c>
      <c r="O217" t="s">
        <v>1696</v>
      </c>
      <c r="P217" t="s">
        <v>1318</v>
      </c>
      <c r="Q217" t="s">
        <v>1319</v>
      </c>
      <c r="R217" t="s">
        <v>1320</v>
      </c>
      <c r="S217" t="s">
        <v>4804</v>
      </c>
      <c r="T217" t="s">
        <v>1321</v>
      </c>
      <c r="U217" t="s">
        <v>1322</v>
      </c>
      <c r="V217" t="s">
        <v>1323</v>
      </c>
      <c r="W217" t="s">
        <v>38</v>
      </c>
      <c r="X217" t="s">
        <v>39</v>
      </c>
      <c r="Y217" t="s">
        <v>168</v>
      </c>
      <c r="Z217" t="s">
        <v>705</v>
      </c>
      <c r="AA217" t="s">
        <v>42</v>
      </c>
    </row>
    <row r="218" spans="1:27" x14ac:dyDescent="0.25">
      <c r="A218" s="1">
        <v>10124</v>
      </c>
      <c r="B218" s="1">
        <v>42</v>
      </c>
      <c r="C218" s="8">
        <v>100</v>
      </c>
      <c r="D218" s="1">
        <v>3</v>
      </c>
      <c r="E218" s="7">
        <v>4431.84</v>
      </c>
      <c r="F218" s="7">
        <f>sales_data_sample3[[#This Row],[SALES]]*sales_data_sample3[[#This Row],[PROFIT MARGIN]]</f>
        <v>327.51297599999998</v>
      </c>
      <c r="G218" s="14" t="str">
        <f>IF(sales_data_sample3[[#This Row],[STATUS]] &lt;&gt;"Cancelled","7,39%","0")</f>
        <v>7,39%</v>
      </c>
      <c r="H218" s="4">
        <v>37762</v>
      </c>
      <c r="I218" t="s">
        <v>28</v>
      </c>
      <c r="J218">
        <f>ROUNDUP(MONTH(sales_data_sample3[[#This Row],[ORDER DATE]])/3,0)</f>
        <v>2</v>
      </c>
      <c r="K218" t="str">
        <f>TEXT(sales_data_sample3[[#This Row],[ORDER DATE]],"[$-409]mmmm")</f>
        <v>May</v>
      </c>
      <c r="L218">
        <f>YEAR(sales_data_sample3[[#This Row],[ORDER DATE]])</f>
        <v>2003</v>
      </c>
      <c r="M218" t="s">
        <v>1354</v>
      </c>
      <c r="N218">
        <v>127</v>
      </c>
      <c r="O218" t="s">
        <v>1769</v>
      </c>
      <c r="P218" t="s">
        <v>1318</v>
      </c>
      <c r="Q218" t="s">
        <v>1319</v>
      </c>
      <c r="R218" t="s">
        <v>1320</v>
      </c>
      <c r="S218" t="s">
        <v>4804</v>
      </c>
      <c r="T218" t="s">
        <v>1321</v>
      </c>
      <c r="U218" t="s">
        <v>1322</v>
      </c>
      <c r="V218" t="s">
        <v>1323</v>
      </c>
      <c r="W218" t="s">
        <v>38</v>
      </c>
      <c r="X218" t="s">
        <v>39</v>
      </c>
      <c r="Y218" t="s">
        <v>168</v>
      </c>
      <c r="Z218" t="s">
        <v>705</v>
      </c>
      <c r="AA218" t="s">
        <v>65</v>
      </c>
    </row>
    <row r="219" spans="1:27" x14ac:dyDescent="0.25">
      <c r="A219" s="1">
        <v>10124</v>
      </c>
      <c r="B219" s="1">
        <v>36</v>
      </c>
      <c r="C219" s="8">
        <v>85.59</v>
      </c>
      <c r="D219" s="1">
        <v>7</v>
      </c>
      <c r="E219" s="7">
        <v>3081.24</v>
      </c>
      <c r="F219" s="7">
        <f>sales_data_sample3[[#This Row],[SALES]]*sales_data_sample3[[#This Row],[PROFIT MARGIN]]</f>
        <v>227.70363599999996</v>
      </c>
      <c r="G219" s="14" t="str">
        <f>IF(sales_data_sample3[[#This Row],[STATUS]] &lt;&gt;"Cancelled","7,39%","0")</f>
        <v>7,39%</v>
      </c>
      <c r="H219" s="4">
        <v>37762</v>
      </c>
      <c r="I219" t="s">
        <v>28</v>
      </c>
      <c r="J219">
        <f>ROUNDUP(MONTH(sales_data_sample3[[#This Row],[ORDER DATE]])/3,0)</f>
        <v>2</v>
      </c>
      <c r="K219" t="str">
        <f>TEXT(sales_data_sample3[[#This Row],[ORDER DATE]],"[$-409]mmmm")</f>
        <v>May</v>
      </c>
      <c r="L219">
        <f>YEAR(sales_data_sample3[[#This Row],[ORDER DATE]])</f>
        <v>2003</v>
      </c>
      <c r="M219" t="s">
        <v>1354</v>
      </c>
      <c r="N219">
        <v>92</v>
      </c>
      <c r="O219" t="s">
        <v>2529</v>
      </c>
      <c r="P219" t="s">
        <v>1318</v>
      </c>
      <c r="Q219" t="s">
        <v>1319</v>
      </c>
      <c r="R219" t="s">
        <v>1320</v>
      </c>
      <c r="S219" t="s">
        <v>4804</v>
      </c>
      <c r="T219" t="s">
        <v>1321</v>
      </c>
      <c r="U219" t="s">
        <v>1322</v>
      </c>
      <c r="V219" t="s">
        <v>1323</v>
      </c>
      <c r="W219" t="s">
        <v>38</v>
      </c>
      <c r="X219" t="s">
        <v>39</v>
      </c>
      <c r="Y219" t="s">
        <v>168</v>
      </c>
      <c r="Z219" t="s">
        <v>705</v>
      </c>
      <c r="AA219" t="s">
        <v>65</v>
      </c>
    </row>
    <row r="220" spans="1:27" x14ac:dyDescent="0.25">
      <c r="A220" s="1">
        <v>10124</v>
      </c>
      <c r="B220" s="1">
        <v>23</v>
      </c>
      <c r="C220" s="8">
        <v>57.73</v>
      </c>
      <c r="D220" s="1">
        <v>8</v>
      </c>
      <c r="E220" s="7">
        <v>1327.79</v>
      </c>
      <c r="F220" s="7">
        <f>sales_data_sample3[[#This Row],[SALES]]*sales_data_sample3[[#This Row],[PROFIT MARGIN]]</f>
        <v>330.48693100000003</v>
      </c>
      <c r="G220" s="14" t="str">
        <f>IF(sales_data_sample3[[#This Row],[STATUS]] &lt;&gt;"Cancelled","24,89%","0")</f>
        <v>24,89%</v>
      </c>
      <c r="H220" s="4">
        <v>37762</v>
      </c>
      <c r="I220" t="s">
        <v>28</v>
      </c>
      <c r="J220">
        <f>ROUNDUP(MONTH(sales_data_sample3[[#This Row],[ORDER DATE]])/3,0)</f>
        <v>2</v>
      </c>
      <c r="K220" t="str">
        <f>TEXT(sales_data_sample3[[#This Row],[ORDER DATE]],"[$-409]mmmm")</f>
        <v>May</v>
      </c>
      <c r="L220">
        <f>YEAR(sales_data_sample3[[#This Row],[ORDER DATE]])</f>
        <v>2003</v>
      </c>
      <c r="M220" t="s">
        <v>278</v>
      </c>
      <c r="N220">
        <v>71</v>
      </c>
      <c r="O220" t="s">
        <v>2698</v>
      </c>
      <c r="P220" t="s">
        <v>1318</v>
      </c>
      <c r="Q220" t="s">
        <v>1319</v>
      </c>
      <c r="R220" t="s">
        <v>1320</v>
      </c>
      <c r="S220" t="s">
        <v>4804</v>
      </c>
      <c r="T220" t="s">
        <v>1321</v>
      </c>
      <c r="U220" t="s">
        <v>1322</v>
      </c>
      <c r="V220" t="s">
        <v>1323</v>
      </c>
      <c r="W220" t="s">
        <v>38</v>
      </c>
      <c r="X220" t="s">
        <v>39</v>
      </c>
      <c r="Y220" t="s">
        <v>168</v>
      </c>
      <c r="Z220" t="s">
        <v>705</v>
      </c>
      <c r="AA220" t="s">
        <v>42</v>
      </c>
    </row>
    <row r="221" spans="1:27" x14ac:dyDescent="0.25">
      <c r="A221" s="1">
        <v>10124</v>
      </c>
      <c r="B221" s="1">
        <v>22</v>
      </c>
      <c r="C221" s="8">
        <v>77.900000000000006</v>
      </c>
      <c r="D221" s="1">
        <v>12</v>
      </c>
      <c r="E221" s="7">
        <v>1713.8</v>
      </c>
      <c r="F221" s="7">
        <f>sales_data_sample3[[#This Row],[SALES]]*sales_data_sample3[[#This Row],[PROFIT MARGIN]]</f>
        <v>426.56482</v>
      </c>
      <c r="G221" s="14" t="str">
        <f>IF(sales_data_sample3[[#This Row],[STATUS]] &lt;&gt;"Cancelled","24,89%","0")</f>
        <v>24,89%</v>
      </c>
      <c r="H221" s="4">
        <v>37762</v>
      </c>
      <c r="I221" t="s">
        <v>28</v>
      </c>
      <c r="J221">
        <f>ROUNDUP(MONTH(sales_data_sample3[[#This Row],[ORDER DATE]])/3,0)</f>
        <v>2</v>
      </c>
      <c r="K221" t="str">
        <f>TEXT(sales_data_sample3[[#This Row],[ORDER DATE]],"[$-409]mmmm")</f>
        <v>May</v>
      </c>
      <c r="L221">
        <f>YEAR(sales_data_sample3[[#This Row],[ORDER DATE]])</f>
        <v>2003</v>
      </c>
      <c r="M221" t="s">
        <v>278</v>
      </c>
      <c r="N221">
        <v>73</v>
      </c>
      <c r="O221" t="s">
        <v>2735</v>
      </c>
      <c r="P221" t="s">
        <v>1318</v>
      </c>
      <c r="Q221" t="s">
        <v>1319</v>
      </c>
      <c r="R221" t="s">
        <v>1320</v>
      </c>
      <c r="S221" t="s">
        <v>4804</v>
      </c>
      <c r="T221" t="s">
        <v>1321</v>
      </c>
      <c r="U221" t="s">
        <v>1322</v>
      </c>
      <c r="V221" t="s">
        <v>1323</v>
      </c>
      <c r="W221" t="s">
        <v>38</v>
      </c>
      <c r="X221" t="s">
        <v>39</v>
      </c>
      <c r="Y221" t="s">
        <v>168</v>
      </c>
      <c r="Z221" t="s">
        <v>705</v>
      </c>
      <c r="AA221" t="s">
        <v>42</v>
      </c>
    </row>
    <row r="222" spans="1:27" x14ac:dyDescent="0.25">
      <c r="A222" s="1">
        <v>10124</v>
      </c>
      <c r="B222" s="1">
        <v>45</v>
      </c>
      <c r="C222" s="8">
        <v>37.840000000000003</v>
      </c>
      <c r="D222" s="1">
        <v>2</v>
      </c>
      <c r="E222" s="7">
        <v>1702.8</v>
      </c>
      <c r="F222" s="7">
        <f>sales_data_sample3[[#This Row],[SALES]]*sales_data_sample3[[#This Row],[PROFIT MARGIN]]</f>
        <v>125.83691999999999</v>
      </c>
      <c r="G222" s="14" t="str">
        <f>IF(sales_data_sample3[[#This Row],[STATUS]] &lt;&gt;"Cancelled","7,39%","0")</f>
        <v>7,39%</v>
      </c>
      <c r="H222" s="4">
        <v>37762</v>
      </c>
      <c r="I222" t="s">
        <v>28</v>
      </c>
      <c r="J222">
        <f>ROUNDUP(MONTH(sales_data_sample3[[#This Row],[ORDER DATE]])/3,0)</f>
        <v>2</v>
      </c>
      <c r="K222" t="str">
        <f>TEXT(sales_data_sample3[[#This Row],[ORDER DATE]],"[$-409]mmmm")</f>
        <v>May</v>
      </c>
      <c r="L222">
        <f>YEAR(sales_data_sample3[[#This Row],[ORDER DATE]])</f>
        <v>2003</v>
      </c>
      <c r="M222" t="s">
        <v>1354</v>
      </c>
      <c r="N222">
        <v>33</v>
      </c>
      <c r="O222" t="s">
        <v>2922</v>
      </c>
      <c r="P222" t="s">
        <v>1318</v>
      </c>
      <c r="Q222" t="s">
        <v>1319</v>
      </c>
      <c r="R222" t="s">
        <v>1320</v>
      </c>
      <c r="S222" t="s">
        <v>4804</v>
      </c>
      <c r="T222" t="s">
        <v>1321</v>
      </c>
      <c r="U222" t="s">
        <v>1322</v>
      </c>
      <c r="V222" t="s">
        <v>1323</v>
      </c>
      <c r="W222" t="s">
        <v>38</v>
      </c>
      <c r="X222" t="s">
        <v>39</v>
      </c>
      <c r="Y222" t="s">
        <v>168</v>
      </c>
      <c r="Z222" t="s">
        <v>705</v>
      </c>
      <c r="AA222" t="s">
        <v>42</v>
      </c>
    </row>
    <row r="223" spans="1:27" x14ac:dyDescent="0.25">
      <c r="A223" s="1">
        <v>10124</v>
      </c>
      <c r="B223" s="1">
        <v>22</v>
      </c>
      <c r="C223" s="8">
        <v>45.25</v>
      </c>
      <c r="D223" s="1">
        <v>1</v>
      </c>
      <c r="E223" s="7">
        <v>995.5</v>
      </c>
      <c r="F223" s="7">
        <f>sales_data_sample3[[#This Row],[SALES]]*sales_data_sample3[[#This Row],[PROFIT MARGIN]]</f>
        <v>73.567449999999994</v>
      </c>
      <c r="G223" s="14" t="str">
        <f>IF(sales_data_sample3[[#This Row],[STATUS]] &lt;&gt;"Cancelled","7,39%","0")</f>
        <v>7,39%</v>
      </c>
      <c r="H223" s="4">
        <v>37762</v>
      </c>
      <c r="I223" t="s">
        <v>28</v>
      </c>
      <c r="J223">
        <f>ROUNDUP(MONTH(sales_data_sample3[[#This Row],[ORDER DATE]])/3,0)</f>
        <v>2</v>
      </c>
      <c r="K223" t="str">
        <f>TEXT(sales_data_sample3[[#This Row],[ORDER DATE]],"[$-409]mmmm")</f>
        <v>May</v>
      </c>
      <c r="L223">
        <f>YEAR(sales_data_sample3[[#This Row],[ORDER DATE]])</f>
        <v>2003</v>
      </c>
      <c r="M223" t="s">
        <v>1354</v>
      </c>
      <c r="N223">
        <v>44</v>
      </c>
      <c r="O223" t="s">
        <v>3035</v>
      </c>
      <c r="P223" t="s">
        <v>1318</v>
      </c>
      <c r="Q223" t="s">
        <v>1319</v>
      </c>
      <c r="R223" t="s">
        <v>1320</v>
      </c>
      <c r="S223" t="s">
        <v>4804</v>
      </c>
      <c r="T223" t="s">
        <v>1321</v>
      </c>
      <c r="U223" t="s">
        <v>1322</v>
      </c>
      <c r="V223" t="s">
        <v>1323</v>
      </c>
      <c r="W223" t="s">
        <v>38</v>
      </c>
      <c r="X223" t="s">
        <v>39</v>
      </c>
      <c r="Y223" t="s">
        <v>168</v>
      </c>
      <c r="Z223" t="s">
        <v>705</v>
      </c>
      <c r="AA223" t="s">
        <v>42</v>
      </c>
    </row>
    <row r="224" spans="1:27" x14ac:dyDescent="0.25">
      <c r="A224" s="1">
        <v>10124</v>
      </c>
      <c r="B224" s="1">
        <v>32</v>
      </c>
      <c r="C224" s="8">
        <v>72.7</v>
      </c>
      <c r="D224" s="1">
        <v>10</v>
      </c>
      <c r="E224" s="7">
        <v>2326.4</v>
      </c>
      <c r="F224" s="7">
        <f>sales_data_sample3[[#This Row],[SALES]]*sales_data_sample3[[#This Row],[PROFIT MARGIN]]</f>
        <v>579.04096000000004</v>
      </c>
      <c r="G224" s="14" t="str">
        <f>IF(sales_data_sample3[[#This Row],[STATUS]] &lt;&gt;"Cancelled","24,89%","0")</f>
        <v>24,89%</v>
      </c>
      <c r="H224" s="4">
        <v>37762</v>
      </c>
      <c r="I224" t="s">
        <v>28</v>
      </c>
      <c r="J224">
        <f>ROUNDUP(MONTH(sales_data_sample3[[#This Row],[ORDER DATE]])/3,0)</f>
        <v>2</v>
      </c>
      <c r="K224" t="str">
        <f>TEXT(sales_data_sample3[[#This Row],[ORDER DATE]],"[$-409]mmmm")</f>
        <v>May</v>
      </c>
      <c r="L224">
        <f>YEAR(sales_data_sample3[[#This Row],[ORDER DATE]])</f>
        <v>2003</v>
      </c>
      <c r="M224" t="s">
        <v>278</v>
      </c>
      <c r="N224">
        <v>90</v>
      </c>
      <c r="O224" t="s">
        <v>3151</v>
      </c>
      <c r="P224" t="s">
        <v>1318</v>
      </c>
      <c r="Q224" t="s">
        <v>1319</v>
      </c>
      <c r="R224" t="s">
        <v>1320</v>
      </c>
      <c r="S224" t="s">
        <v>4804</v>
      </c>
      <c r="T224" t="s">
        <v>1321</v>
      </c>
      <c r="U224" t="s">
        <v>1322</v>
      </c>
      <c r="V224" t="s">
        <v>1323</v>
      </c>
      <c r="W224" t="s">
        <v>38</v>
      </c>
      <c r="X224" t="s">
        <v>39</v>
      </c>
      <c r="Y224" t="s">
        <v>168</v>
      </c>
      <c r="Z224" t="s">
        <v>705</v>
      </c>
      <c r="AA224" t="s">
        <v>42</v>
      </c>
    </row>
    <row r="225" spans="1:27" x14ac:dyDescent="0.25">
      <c r="A225" s="1">
        <v>10124</v>
      </c>
      <c r="B225" s="1">
        <v>25</v>
      </c>
      <c r="C225" s="8">
        <v>93.95</v>
      </c>
      <c r="D225" s="1">
        <v>9</v>
      </c>
      <c r="E225" s="7">
        <v>2348.75</v>
      </c>
      <c r="F225" s="7">
        <f>sales_data_sample3[[#This Row],[SALES]]*sales_data_sample3[[#This Row],[PROFIT MARGIN]]</f>
        <v>584.60387500000002</v>
      </c>
      <c r="G225" s="14" t="str">
        <f>IF(sales_data_sample3[[#This Row],[STATUS]] &lt;&gt;"Cancelled","24,89%","0")</f>
        <v>24,89%</v>
      </c>
      <c r="H225" s="4">
        <v>37762</v>
      </c>
      <c r="I225" t="s">
        <v>28</v>
      </c>
      <c r="J225">
        <f>ROUNDUP(MONTH(sales_data_sample3[[#This Row],[ORDER DATE]])/3,0)</f>
        <v>2</v>
      </c>
      <c r="K225" t="str">
        <f>TEXT(sales_data_sample3[[#This Row],[ORDER DATE]],"[$-409]mmmm")</f>
        <v>May</v>
      </c>
      <c r="L225">
        <f>YEAR(sales_data_sample3[[#This Row],[ORDER DATE]])</f>
        <v>2003</v>
      </c>
      <c r="M225" t="s">
        <v>278</v>
      </c>
      <c r="N225">
        <v>117</v>
      </c>
      <c r="O225" t="s">
        <v>3275</v>
      </c>
      <c r="P225" t="s">
        <v>1318</v>
      </c>
      <c r="Q225" t="s">
        <v>1319</v>
      </c>
      <c r="R225" t="s">
        <v>1320</v>
      </c>
      <c r="S225" t="s">
        <v>4804</v>
      </c>
      <c r="T225" t="s">
        <v>1321</v>
      </c>
      <c r="U225" t="s">
        <v>1322</v>
      </c>
      <c r="V225" t="s">
        <v>1323</v>
      </c>
      <c r="W225" t="s">
        <v>38</v>
      </c>
      <c r="X225" t="s">
        <v>39</v>
      </c>
      <c r="Y225" t="s">
        <v>168</v>
      </c>
      <c r="Z225" t="s">
        <v>705</v>
      </c>
      <c r="AA225" t="s">
        <v>42</v>
      </c>
    </row>
    <row r="226" spans="1:27" x14ac:dyDescent="0.25">
      <c r="A226" s="1">
        <v>10124</v>
      </c>
      <c r="B226" s="1">
        <v>49</v>
      </c>
      <c r="C226" s="8">
        <v>83.04</v>
      </c>
      <c r="D226" s="1">
        <v>11</v>
      </c>
      <c r="E226" s="7">
        <v>4068.96</v>
      </c>
      <c r="F226" s="7">
        <f>sales_data_sample3[[#This Row],[SALES]]*sales_data_sample3[[#This Row],[PROFIT MARGIN]]</f>
        <v>1012.7641440000001</v>
      </c>
      <c r="G226" s="14" t="str">
        <f>IF(sales_data_sample3[[#This Row],[STATUS]] &lt;&gt;"Cancelled","24,89%","0")</f>
        <v>24,89%</v>
      </c>
      <c r="H226" s="4">
        <v>37762</v>
      </c>
      <c r="I226" t="s">
        <v>28</v>
      </c>
      <c r="J226">
        <f>ROUNDUP(MONTH(sales_data_sample3[[#This Row],[ORDER DATE]])/3,0)</f>
        <v>2</v>
      </c>
      <c r="K226" t="str">
        <f>TEXT(sales_data_sample3[[#This Row],[ORDER DATE]],"[$-409]mmmm")</f>
        <v>May</v>
      </c>
      <c r="L226">
        <f>YEAR(sales_data_sample3[[#This Row],[ORDER DATE]])</f>
        <v>2003</v>
      </c>
      <c r="M226" t="s">
        <v>278</v>
      </c>
      <c r="N226">
        <v>85</v>
      </c>
      <c r="O226" t="s">
        <v>3391</v>
      </c>
      <c r="P226" t="s">
        <v>1318</v>
      </c>
      <c r="Q226" t="s">
        <v>1319</v>
      </c>
      <c r="R226" t="s">
        <v>1320</v>
      </c>
      <c r="S226" t="s">
        <v>4804</v>
      </c>
      <c r="T226" t="s">
        <v>1321</v>
      </c>
      <c r="U226" t="s">
        <v>1322</v>
      </c>
      <c r="V226" t="s">
        <v>1323</v>
      </c>
      <c r="W226" t="s">
        <v>38</v>
      </c>
      <c r="X226" t="s">
        <v>39</v>
      </c>
      <c r="Y226" t="s">
        <v>168</v>
      </c>
      <c r="Z226" t="s">
        <v>705</v>
      </c>
      <c r="AA226" t="s">
        <v>65</v>
      </c>
    </row>
    <row r="227" spans="1:27" x14ac:dyDescent="0.25">
      <c r="A227" s="1">
        <v>10124</v>
      </c>
      <c r="B227" s="1">
        <v>43</v>
      </c>
      <c r="C227" s="8">
        <v>100</v>
      </c>
      <c r="D227" s="1">
        <v>13</v>
      </c>
      <c r="E227" s="7">
        <v>5203</v>
      </c>
      <c r="F227" s="7">
        <f>sales_data_sample3[[#This Row],[SALES]]*sales_data_sample3[[#This Row],[PROFIT MARGIN]]</f>
        <v>1295.0267000000001</v>
      </c>
      <c r="G227" s="14" t="str">
        <f>IF(sales_data_sample3[[#This Row],[STATUS]] &lt;&gt;"Cancelled","24,89%","0")</f>
        <v>24,89%</v>
      </c>
      <c r="H227" s="4">
        <v>37762</v>
      </c>
      <c r="I227" t="s">
        <v>28</v>
      </c>
      <c r="J227">
        <f>ROUNDUP(MONTH(sales_data_sample3[[#This Row],[ORDER DATE]])/3,0)</f>
        <v>2</v>
      </c>
      <c r="K227" t="str">
        <f>TEXT(sales_data_sample3[[#This Row],[ORDER DATE]],"[$-409]mmmm")</f>
        <v>May</v>
      </c>
      <c r="L227">
        <f>YEAR(sales_data_sample3[[#This Row],[ORDER DATE]])</f>
        <v>2003</v>
      </c>
      <c r="M227" t="s">
        <v>278</v>
      </c>
      <c r="N227">
        <v>107</v>
      </c>
      <c r="O227" t="s">
        <v>3508</v>
      </c>
      <c r="P227" t="s">
        <v>1318</v>
      </c>
      <c r="Q227" t="s">
        <v>1319</v>
      </c>
      <c r="R227" t="s">
        <v>1320</v>
      </c>
      <c r="S227" t="s">
        <v>4804</v>
      </c>
      <c r="T227" t="s">
        <v>1321</v>
      </c>
      <c r="U227" t="s">
        <v>1322</v>
      </c>
      <c r="V227" t="s">
        <v>1323</v>
      </c>
      <c r="W227" t="s">
        <v>38</v>
      </c>
      <c r="X227" t="s">
        <v>39</v>
      </c>
      <c r="Y227" t="s">
        <v>168</v>
      </c>
      <c r="Z227" t="s">
        <v>705</v>
      </c>
      <c r="AA227" t="s">
        <v>65</v>
      </c>
    </row>
    <row r="228" spans="1:27" x14ac:dyDescent="0.25">
      <c r="A228" s="1">
        <v>10124</v>
      </c>
      <c r="B228" s="1">
        <v>46</v>
      </c>
      <c r="C228" s="8">
        <v>33.229999999999997</v>
      </c>
      <c r="D228" s="1">
        <v>4</v>
      </c>
      <c r="E228" s="7">
        <v>1528.58</v>
      </c>
      <c r="F228" s="7">
        <f>sales_data_sample3[[#This Row],[SALES]]*sales_data_sample3[[#This Row],[PROFIT MARGIN]]</f>
        <v>112.96206199999999</v>
      </c>
      <c r="G228" s="14" t="str">
        <f>IF(sales_data_sample3[[#This Row],[STATUS]] &lt;&gt;"Cancelled","7,39%","0")</f>
        <v>7,39%</v>
      </c>
      <c r="H228" s="4">
        <v>37762</v>
      </c>
      <c r="I228" t="s">
        <v>28</v>
      </c>
      <c r="J228">
        <f>ROUNDUP(MONTH(sales_data_sample3[[#This Row],[ORDER DATE]])/3,0)</f>
        <v>2</v>
      </c>
      <c r="K228" t="str">
        <f>TEXT(sales_data_sample3[[#This Row],[ORDER DATE]],"[$-409]mmmm")</f>
        <v>May</v>
      </c>
      <c r="L228">
        <f>YEAR(sales_data_sample3[[#This Row],[ORDER DATE]])</f>
        <v>2003</v>
      </c>
      <c r="M228" t="s">
        <v>1354</v>
      </c>
      <c r="N228">
        <v>41</v>
      </c>
      <c r="O228" t="s">
        <v>3664</v>
      </c>
      <c r="P228" t="s">
        <v>1318</v>
      </c>
      <c r="Q228" t="s">
        <v>1319</v>
      </c>
      <c r="R228" t="s">
        <v>1320</v>
      </c>
      <c r="S228" t="s">
        <v>4804</v>
      </c>
      <c r="T228" t="s">
        <v>1321</v>
      </c>
      <c r="U228" t="s">
        <v>1322</v>
      </c>
      <c r="V228" t="s">
        <v>1323</v>
      </c>
      <c r="W228" t="s">
        <v>38</v>
      </c>
      <c r="X228" t="s">
        <v>39</v>
      </c>
      <c r="Y228" t="s">
        <v>168</v>
      </c>
      <c r="Z228" t="s">
        <v>705</v>
      </c>
      <c r="AA228" t="s">
        <v>42</v>
      </c>
    </row>
    <row r="229" spans="1:27" x14ac:dyDescent="0.25">
      <c r="A229" s="1">
        <v>10125</v>
      </c>
      <c r="B229" s="1">
        <v>32</v>
      </c>
      <c r="C229" s="8">
        <v>100</v>
      </c>
      <c r="D229" s="1">
        <v>1</v>
      </c>
      <c r="E229" s="7">
        <v>3254.72</v>
      </c>
      <c r="F229" s="7">
        <f>sales_data_sample3[[#This Row],[SALES]]*sales_data_sample3[[#This Row],[PROFIT MARGIN]]</f>
        <v>240.52380799999997</v>
      </c>
      <c r="G229" s="14" t="str">
        <f>IF(sales_data_sample3[[#This Row],[STATUS]] &lt;&gt;"Cancelled","7,39%","0")</f>
        <v>7,39%</v>
      </c>
      <c r="H229" s="4">
        <v>37762</v>
      </c>
      <c r="I229" t="s">
        <v>28</v>
      </c>
      <c r="J229">
        <f>ROUNDUP(MONTH(sales_data_sample3[[#This Row],[ORDER DATE]])/3,0)</f>
        <v>2</v>
      </c>
      <c r="K229" t="str">
        <f>TEXT(sales_data_sample3[[#This Row],[ORDER DATE]],"[$-409]mmmm")</f>
        <v>May</v>
      </c>
      <c r="L229">
        <f>YEAR(sales_data_sample3[[#This Row],[ORDER DATE]])</f>
        <v>2003</v>
      </c>
      <c r="M229" t="s">
        <v>1354</v>
      </c>
      <c r="N229">
        <v>102</v>
      </c>
      <c r="O229" t="s">
        <v>1355</v>
      </c>
      <c r="P229" t="s">
        <v>132</v>
      </c>
      <c r="Q229" t="s">
        <v>133</v>
      </c>
      <c r="R229" t="s">
        <v>134</v>
      </c>
      <c r="S229" t="s">
        <v>135</v>
      </c>
      <c r="T229" t="s">
        <v>136</v>
      </c>
      <c r="U229" t="s">
        <v>137</v>
      </c>
      <c r="V229" t="s">
        <v>138</v>
      </c>
      <c r="W229" t="s">
        <v>139</v>
      </c>
      <c r="X229" t="s">
        <v>140</v>
      </c>
      <c r="Y229" t="s">
        <v>141</v>
      </c>
      <c r="Z229" t="s">
        <v>142</v>
      </c>
      <c r="AA229" t="s">
        <v>65</v>
      </c>
    </row>
    <row r="230" spans="1:27" x14ac:dyDescent="0.25">
      <c r="A230" s="1">
        <v>10125</v>
      </c>
      <c r="B230" s="1">
        <v>34</v>
      </c>
      <c r="C230" s="8">
        <v>100</v>
      </c>
      <c r="D230" s="1">
        <v>2</v>
      </c>
      <c r="E230" s="7">
        <v>6483.46</v>
      </c>
      <c r="F230" s="7">
        <f>sales_data_sample3[[#This Row],[SALES]]*sales_data_sample3[[#This Row],[PROFIT MARGIN]]</f>
        <v>479.12769399999996</v>
      </c>
      <c r="G230" s="14" t="str">
        <f>IF(sales_data_sample3[[#This Row],[STATUS]] &lt;&gt;"Cancelled","7,39%","0")</f>
        <v>7,39%</v>
      </c>
      <c r="H230" s="4">
        <v>37762</v>
      </c>
      <c r="I230" t="s">
        <v>28</v>
      </c>
      <c r="J230">
        <f>ROUNDUP(MONTH(sales_data_sample3[[#This Row],[ORDER DATE]])/3,0)</f>
        <v>2</v>
      </c>
      <c r="K230" t="str">
        <f>TEXT(sales_data_sample3[[#This Row],[ORDER DATE]],"[$-409]mmmm")</f>
        <v>May</v>
      </c>
      <c r="L230">
        <f>YEAR(sales_data_sample3[[#This Row],[ORDER DATE]])</f>
        <v>2003</v>
      </c>
      <c r="M230" t="s">
        <v>1354</v>
      </c>
      <c r="N230">
        <v>168</v>
      </c>
      <c r="O230" t="s">
        <v>1928</v>
      </c>
      <c r="P230" t="s">
        <v>132</v>
      </c>
      <c r="Q230" t="s">
        <v>133</v>
      </c>
      <c r="R230" t="s">
        <v>134</v>
      </c>
      <c r="S230" t="s">
        <v>135</v>
      </c>
      <c r="T230" t="s">
        <v>136</v>
      </c>
      <c r="U230" t="s">
        <v>137</v>
      </c>
      <c r="V230" t="s">
        <v>138</v>
      </c>
      <c r="W230" t="s">
        <v>139</v>
      </c>
      <c r="X230" t="s">
        <v>140</v>
      </c>
      <c r="Y230" t="s">
        <v>141</v>
      </c>
      <c r="Z230" t="s">
        <v>142</v>
      </c>
      <c r="AA230" t="s">
        <v>65</v>
      </c>
    </row>
    <row r="231" spans="1:27" x14ac:dyDescent="0.25">
      <c r="A231" s="1">
        <v>10126</v>
      </c>
      <c r="B231" s="1">
        <v>38</v>
      </c>
      <c r="C231" s="8">
        <v>100</v>
      </c>
      <c r="D231" s="1">
        <v>11</v>
      </c>
      <c r="E231" s="7">
        <v>7329.06</v>
      </c>
      <c r="F231" s="7">
        <f>sales_data_sample3[[#This Row],[SALES]]*sales_data_sample3[[#This Row],[PROFIT MARGIN]]</f>
        <v>1824.2030340000001</v>
      </c>
      <c r="G231" s="14" t="str">
        <f>IF(sales_data_sample3[[#This Row],[STATUS]] &lt;&gt;"Cancelled","24,89%","0")</f>
        <v>24,89%</v>
      </c>
      <c r="H231" s="4">
        <v>37769</v>
      </c>
      <c r="I231" t="s">
        <v>28</v>
      </c>
      <c r="J231">
        <f>ROUNDUP(MONTH(sales_data_sample3[[#This Row],[ORDER DATE]])/3,0)</f>
        <v>2</v>
      </c>
      <c r="K231" t="str">
        <f>TEXT(sales_data_sample3[[#This Row],[ORDER DATE]],"[$-409]mmmm")</f>
        <v>May</v>
      </c>
      <c r="L231">
        <f>YEAR(sales_data_sample3[[#This Row],[ORDER DATE]])</f>
        <v>2003</v>
      </c>
      <c r="M231" t="s">
        <v>278</v>
      </c>
      <c r="N231">
        <v>214</v>
      </c>
      <c r="O231" t="s">
        <v>279</v>
      </c>
      <c r="P231" t="s">
        <v>292</v>
      </c>
      <c r="Q231" t="s">
        <v>293</v>
      </c>
      <c r="R231" t="s">
        <v>294</v>
      </c>
      <c r="S231" t="s">
        <v>4804</v>
      </c>
      <c r="T231" t="s">
        <v>271</v>
      </c>
      <c r="U231" t="s">
        <v>4804</v>
      </c>
      <c r="V231" t="s">
        <v>295</v>
      </c>
      <c r="W231" t="s">
        <v>273</v>
      </c>
      <c r="X231" t="s">
        <v>52</v>
      </c>
      <c r="Y231" t="s">
        <v>296</v>
      </c>
      <c r="Z231" t="s">
        <v>297</v>
      </c>
      <c r="AA231" t="s">
        <v>229</v>
      </c>
    </row>
    <row r="232" spans="1:27" x14ac:dyDescent="0.25">
      <c r="A232" s="1">
        <v>10126</v>
      </c>
      <c r="B232" s="1">
        <v>22</v>
      </c>
      <c r="C232" s="8">
        <v>100</v>
      </c>
      <c r="D232" s="1">
        <v>4</v>
      </c>
      <c r="E232" s="7">
        <v>3347.74</v>
      </c>
      <c r="F232" s="7">
        <f>sales_data_sample3[[#This Row],[SALES]]*sales_data_sample3[[#This Row],[PROFIT MARGIN]]</f>
        <v>833.25248599999998</v>
      </c>
      <c r="G232" s="14" t="str">
        <f>IF(sales_data_sample3[[#This Row],[STATUS]] &lt;&gt;"Cancelled","24,89%","0")</f>
        <v>24,89%</v>
      </c>
      <c r="H232" s="4">
        <v>37769</v>
      </c>
      <c r="I232" t="s">
        <v>28</v>
      </c>
      <c r="J232">
        <f>ROUNDUP(MONTH(sales_data_sample3[[#This Row],[ORDER DATE]])/3,0)</f>
        <v>2</v>
      </c>
      <c r="K232" t="str">
        <f>TEXT(sales_data_sample3[[#This Row],[ORDER DATE]],"[$-409]mmmm")</f>
        <v>May</v>
      </c>
      <c r="L232">
        <f>YEAR(sales_data_sample3[[#This Row],[ORDER DATE]])</f>
        <v>2003</v>
      </c>
      <c r="M232" t="s">
        <v>278</v>
      </c>
      <c r="N232">
        <v>147</v>
      </c>
      <c r="O232" t="s">
        <v>710</v>
      </c>
      <c r="P232" t="s">
        <v>292</v>
      </c>
      <c r="Q232" t="s">
        <v>293</v>
      </c>
      <c r="R232" t="s">
        <v>294</v>
      </c>
      <c r="S232" t="s">
        <v>4804</v>
      </c>
      <c r="T232" t="s">
        <v>271</v>
      </c>
      <c r="U232" t="s">
        <v>4804</v>
      </c>
      <c r="V232" t="s">
        <v>295</v>
      </c>
      <c r="W232" t="s">
        <v>273</v>
      </c>
      <c r="X232" t="s">
        <v>52</v>
      </c>
      <c r="Y232" t="s">
        <v>296</v>
      </c>
      <c r="Z232" t="s">
        <v>297</v>
      </c>
      <c r="AA232" t="s">
        <v>65</v>
      </c>
    </row>
    <row r="233" spans="1:27" x14ac:dyDescent="0.25">
      <c r="A233" s="1">
        <v>10126</v>
      </c>
      <c r="B233" s="1">
        <v>21</v>
      </c>
      <c r="C233" s="8">
        <v>100</v>
      </c>
      <c r="D233" s="1">
        <v>8</v>
      </c>
      <c r="E233" s="7">
        <v>2439.5700000000002</v>
      </c>
      <c r="F233" s="7">
        <f>sales_data_sample3[[#This Row],[SALES]]*sales_data_sample3[[#This Row],[PROFIT MARGIN]]</f>
        <v>111.00043500000001</v>
      </c>
      <c r="G233" s="14" t="str">
        <f>IF(sales_data_sample3[[#This Row],[STATUS]] &lt;&gt;"Cancelled","4,55%","0")</f>
        <v>4,55%</v>
      </c>
      <c r="H233" s="4">
        <v>37769</v>
      </c>
      <c r="I233" t="s">
        <v>28</v>
      </c>
      <c r="J233">
        <f>ROUNDUP(MONTH(sales_data_sample3[[#This Row],[ORDER DATE]])/3,0)</f>
        <v>2</v>
      </c>
      <c r="K233" t="str">
        <f>TEXT(sales_data_sample3[[#This Row],[ORDER DATE]],"[$-409]mmmm")</f>
        <v>May</v>
      </c>
      <c r="L233">
        <f>YEAR(sales_data_sample3[[#This Row],[ORDER DATE]])</f>
        <v>2003</v>
      </c>
      <c r="M233" t="s">
        <v>957</v>
      </c>
      <c r="N233">
        <v>136</v>
      </c>
      <c r="O233" t="s">
        <v>958</v>
      </c>
      <c r="P233" t="s">
        <v>292</v>
      </c>
      <c r="Q233" t="s">
        <v>293</v>
      </c>
      <c r="R233" t="s">
        <v>294</v>
      </c>
      <c r="S233" t="s">
        <v>4804</v>
      </c>
      <c r="T233" t="s">
        <v>271</v>
      </c>
      <c r="U233" t="s">
        <v>4804</v>
      </c>
      <c r="V233" t="s">
        <v>295</v>
      </c>
      <c r="W233" t="s">
        <v>273</v>
      </c>
      <c r="X233" t="s">
        <v>52</v>
      </c>
      <c r="Y233" t="s">
        <v>296</v>
      </c>
      <c r="Z233" t="s">
        <v>297</v>
      </c>
      <c r="AA233" t="s">
        <v>42</v>
      </c>
    </row>
    <row r="234" spans="1:27" x14ac:dyDescent="0.25">
      <c r="A234" s="1">
        <v>10126</v>
      </c>
      <c r="B234" s="1">
        <v>38</v>
      </c>
      <c r="C234" s="8">
        <v>100</v>
      </c>
      <c r="D234" s="1">
        <v>10</v>
      </c>
      <c r="E234" s="7">
        <v>3857</v>
      </c>
      <c r="F234" s="7">
        <f>sales_data_sample3[[#This Row],[SALES]]*sales_data_sample3[[#This Row],[PROFIT MARGIN]]</f>
        <v>175.49349999999998</v>
      </c>
      <c r="G234" s="14" t="str">
        <f>IF(sales_data_sample3[[#This Row],[STATUS]] &lt;&gt;"Cancelled","4,55%","0")</f>
        <v>4,55%</v>
      </c>
      <c r="H234" s="4">
        <v>37769</v>
      </c>
      <c r="I234" t="s">
        <v>28</v>
      </c>
      <c r="J234">
        <f>ROUNDUP(MONTH(sales_data_sample3[[#This Row],[ORDER DATE]])/3,0)</f>
        <v>2</v>
      </c>
      <c r="K234" t="str">
        <f>TEXT(sales_data_sample3[[#This Row],[ORDER DATE]],"[$-409]mmmm")</f>
        <v>May</v>
      </c>
      <c r="L234">
        <f>YEAR(sales_data_sample3[[#This Row],[ORDER DATE]])</f>
        <v>2003</v>
      </c>
      <c r="M234" t="s">
        <v>957</v>
      </c>
      <c r="N234">
        <v>116</v>
      </c>
      <c r="O234" t="s">
        <v>1264</v>
      </c>
      <c r="P234" t="s">
        <v>292</v>
      </c>
      <c r="Q234" t="s">
        <v>293</v>
      </c>
      <c r="R234" t="s">
        <v>294</v>
      </c>
      <c r="S234" t="s">
        <v>4804</v>
      </c>
      <c r="T234" t="s">
        <v>271</v>
      </c>
      <c r="U234" t="s">
        <v>4804</v>
      </c>
      <c r="V234" t="s">
        <v>295</v>
      </c>
      <c r="W234" t="s">
        <v>273</v>
      </c>
      <c r="X234" t="s">
        <v>52</v>
      </c>
      <c r="Y234" t="s">
        <v>296</v>
      </c>
      <c r="Z234" t="s">
        <v>297</v>
      </c>
      <c r="AA234" t="s">
        <v>65</v>
      </c>
    </row>
    <row r="235" spans="1:27" x14ac:dyDescent="0.25">
      <c r="A235" s="1">
        <v>10126</v>
      </c>
      <c r="B235" s="1">
        <v>42</v>
      </c>
      <c r="C235" s="8">
        <v>54.99</v>
      </c>
      <c r="D235" s="1">
        <v>17</v>
      </c>
      <c r="E235" s="7">
        <v>2309.58</v>
      </c>
      <c r="F235" s="7">
        <f>sales_data_sample3[[#This Row],[SALES]]*sales_data_sample3[[#This Row],[PROFIT MARGIN]]</f>
        <v>170.67796199999998</v>
      </c>
      <c r="G235" s="14" t="str">
        <f>IF(sales_data_sample3[[#This Row],[STATUS]] &lt;&gt;"Cancelled","7,39%","0")</f>
        <v>7,39%</v>
      </c>
      <c r="H235" s="4">
        <v>37769</v>
      </c>
      <c r="I235" t="s">
        <v>28</v>
      </c>
      <c r="J235">
        <f>ROUNDUP(MONTH(sales_data_sample3[[#This Row],[ORDER DATE]])/3,0)</f>
        <v>2</v>
      </c>
      <c r="K235" t="str">
        <f>TEXT(sales_data_sample3[[#This Row],[ORDER DATE]],"[$-409]mmmm")</f>
        <v>May</v>
      </c>
      <c r="L235">
        <f>YEAR(sales_data_sample3[[#This Row],[ORDER DATE]])</f>
        <v>2003</v>
      </c>
      <c r="M235" t="s">
        <v>1354</v>
      </c>
      <c r="N235">
        <v>53</v>
      </c>
      <c r="O235" t="s">
        <v>1419</v>
      </c>
      <c r="P235" t="s">
        <v>292</v>
      </c>
      <c r="Q235" t="s">
        <v>293</v>
      </c>
      <c r="R235" t="s">
        <v>294</v>
      </c>
      <c r="S235" t="s">
        <v>4804</v>
      </c>
      <c r="T235" t="s">
        <v>271</v>
      </c>
      <c r="U235" t="s">
        <v>4804</v>
      </c>
      <c r="V235" t="s">
        <v>295</v>
      </c>
      <c r="W235" t="s">
        <v>273</v>
      </c>
      <c r="X235" t="s">
        <v>52</v>
      </c>
      <c r="Y235" t="s">
        <v>296</v>
      </c>
      <c r="Z235" t="s">
        <v>297</v>
      </c>
      <c r="AA235" t="s">
        <v>42</v>
      </c>
    </row>
    <row r="236" spans="1:27" x14ac:dyDescent="0.25">
      <c r="A236" s="1">
        <v>10126</v>
      </c>
      <c r="B236" s="1">
        <v>43</v>
      </c>
      <c r="C236" s="8">
        <v>65.02</v>
      </c>
      <c r="D236" s="1">
        <v>2</v>
      </c>
      <c r="E236" s="7">
        <v>2795.86</v>
      </c>
      <c r="F236" s="7">
        <f>sales_data_sample3[[#This Row],[SALES]]*sales_data_sample3[[#This Row],[PROFIT MARGIN]]</f>
        <v>127.21163</v>
      </c>
      <c r="G236" s="14" t="str">
        <f>IF(sales_data_sample3[[#This Row],[STATUS]] &lt;&gt;"Cancelled","4,55%","0")</f>
        <v>4,55%</v>
      </c>
      <c r="H236" s="4">
        <v>37769</v>
      </c>
      <c r="I236" t="s">
        <v>28</v>
      </c>
      <c r="J236">
        <f>ROUNDUP(MONTH(sales_data_sample3[[#This Row],[ORDER DATE]])/3,0)</f>
        <v>2</v>
      </c>
      <c r="K236" t="str">
        <f>TEXT(sales_data_sample3[[#This Row],[ORDER DATE]],"[$-409]mmmm")</f>
        <v>May</v>
      </c>
      <c r="L236">
        <f>YEAR(sales_data_sample3[[#This Row],[ORDER DATE]])</f>
        <v>2003</v>
      </c>
      <c r="M236" t="s">
        <v>957</v>
      </c>
      <c r="N236">
        <v>60</v>
      </c>
      <c r="O236" t="s">
        <v>1799</v>
      </c>
      <c r="P236" t="s">
        <v>292</v>
      </c>
      <c r="Q236" t="s">
        <v>293</v>
      </c>
      <c r="R236" t="s">
        <v>294</v>
      </c>
      <c r="S236" t="s">
        <v>4804</v>
      </c>
      <c r="T236" t="s">
        <v>271</v>
      </c>
      <c r="U236" t="s">
        <v>4804</v>
      </c>
      <c r="V236" t="s">
        <v>295</v>
      </c>
      <c r="W236" t="s">
        <v>273</v>
      </c>
      <c r="X236" t="s">
        <v>52</v>
      </c>
      <c r="Y236" t="s">
        <v>296</v>
      </c>
      <c r="Z236" t="s">
        <v>297</v>
      </c>
      <c r="AA236" t="s">
        <v>42</v>
      </c>
    </row>
    <row r="237" spans="1:27" x14ac:dyDescent="0.25">
      <c r="A237" s="1">
        <v>10126</v>
      </c>
      <c r="B237" s="1">
        <v>31</v>
      </c>
      <c r="C237" s="8">
        <v>90.17</v>
      </c>
      <c r="D237" s="1">
        <v>12</v>
      </c>
      <c r="E237" s="7">
        <v>2795.27</v>
      </c>
      <c r="F237" s="7">
        <f>sales_data_sample3[[#This Row],[SALES]]*sales_data_sample3[[#This Row],[PROFIT MARGIN]]</f>
        <v>206.57045299999999</v>
      </c>
      <c r="G237" s="14" t="str">
        <f>IF(sales_data_sample3[[#This Row],[STATUS]] &lt;&gt;"Cancelled","7,39%","0")</f>
        <v>7,39%</v>
      </c>
      <c r="H237" s="4">
        <v>37769</v>
      </c>
      <c r="I237" t="s">
        <v>28</v>
      </c>
      <c r="J237">
        <f>ROUNDUP(MONTH(sales_data_sample3[[#This Row],[ORDER DATE]])/3,0)</f>
        <v>2</v>
      </c>
      <c r="K237" t="str">
        <f>TEXT(sales_data_sample3[[#This Row],[ORDER DATE]],"[$-409]mmmm")</f>
        <v>May</v>
      </c>
      <c r="L237">
        <f>YEAR(sales_data_sample3[[#This Row],[ORDER DATE]])</f>
        <v>2003</v>
      </c>
      <c r="M237" t="s">
        <v>1354</v>
      </c>
      <c r="N237">
        <v>101</v>
      </c>
      <c r="O237" t="s">
        <v>1989</v>
      </c>
      <c r="P237" t="s">
        <v>292</v>
      </c>
      <c r="Q237" t="s">
        <v>293</v>
      </c>
      <c r="R237" t="s">
        <v>294</v>
      </c>
      <c r="S237" t="s">
        <v>4804</v>
      </c>
      <c r="T237" t="s">
        <v>271</v>
      </c>
      <c r="U237" t="s">
        <v>4804</v>
      </c>
      <c r="V237" t="s">
        <v>295</v>
      </c>
      <c r="W237" t="s">
        <v>273</v>
      </c>
      <c r="X237" t="s">
        <v>52</v>
      </c>
      <c r="Y237" t="s">
        <v>296</v>
      </c>
      <c r="Z237" t="s">
        <v>297</v>
      </c>
      <c r="AA237" t="s">
        <v>42</v>
      </c>
    </row>
    <row r="238" spans="1:27" x14ac:dyDescent="0.25">
      <c r="A238" s="1">
        <v>10126</v>
      </c>
      <c r="B238" s="1">
        <v>46</v>
      </c>
      <c r="C238" s="8">
        <v>73.7</v>
      </c>
      <c r="D238" s="1">
        <v>14</v>
      </c>
      <c r="E238" s="7">
        <v>3390.2</v>
      </c>
      <c r="F238" s="7">
        <f>sales_data_sample3[[#This Row],[SALES]]*sales_data_sample3[[#This Row],[PROFIT MARGIN]]</f>
        <v>250.53577999999996</v>
      </c>
      <c r="G238" s="14" t="str">
        <f>IF(sales_data_sample3[[#This Row],[STATUS]] &lt;&gt;"Cancelled","7,39%","0")</f>
        <v>7,39%</v>
      </c>
      <c r="H238" s="4">
        <v>37769</v>
      </c>
      <c r="I238" t="s">
        <v>28</v>
      </c>
      <c r="J238">
        <f>ROUNDUP(MONTH(sales_data_sample3[[#This Row],[ORDER DATE]])/3,0)</f>
        <v>2</v>
      </c>
      <c r="K238" t="str">
        <f>TEXT(sales_data_sample3[[#This Row],[ORDER DATE]],"[$-409]mmmm")</f>
        <v>May</v>
      </c>
      <c r="L238">
        <f>YEAR(sales_data_sample3[[#This Row],[ORDER DATE]])</f>
        <v>2003</v>
      </c>
      <c r="M238" t="s">
        <v>1354</v>
      </c>
      <c r="N238">
        <v>62</v>
      </c>
      <c r="O238" t="s">
        <v>2025</v>
      </c>
      <c r="P238" t="s">
        <v>292</v>
      </c>
      <c r="Q238" t="s">
        <v>293</v>
      </c>
      <c r="R238" t="s">
        <v>294</v>
      </c>
      <c r="S238" t="s">
        <v>4804</v>
      </c>
      <c r="T238" t="s">
        <v>271</v>
      </c>
      <c r="U238" t="s">
        <v>4804</v>
      </c>
      <c r="V238" t="s">
        <v>295</v>
      </c>
      <c r="W238" t="s">
        <v>273</v>
      </c>
      <c r="X238" t="s">
        <v>52</v>
      </c>
      <c r="Y238" t="s">
        <v>296</v>
      </c>
      <c r="Z238" t="s">
        <v>297</v>
      </c>
      <c r="AA238" t="s">
        <v>65</v>
      </c>
    </row>
    <row r="239" spans="1:27" x14ac:dyDescent="0.25">
      <c r="A239" s="1">
        <v>10126</v>
      </c>
      <c r="B239" s="1">
        <v>30</v>
      </c>
      <c r="C239" s="8">
        <v>97.39</v>
      </c>
      <c r="D239" s="1">
        <v>13</v>
      </c>
      <c r="E239" s="7">
        <v>2921.7</v>
      </c>
      <c r="F239" s="7">
        <f>sales_data_sample3[[#This Row],[SALES]]*sales_data_sample3[[#This Row],[PROFIT MARGIN]]</f>
        <v>215.91362999999996</v>
      </c>
      <c r="G239" s="14" t="str">
        <f>IF(sales_data_sample3[[#This Row],[STATUS]] &lt;&gt;"Cancelled","7,39%","0")</f>
        <v>7,39%</v>
      </c>
      <c r="H239" s="4">
        <v>37769</v>
      </c>
      <c r="I239" t="s">
        <v>28</v>
      </c>
      <c r="J239">
        <f>ROUNDUP(MONTH(sales_data_sample3[[#This Row],[ORDER DATE]])/3,0)</f>
        <v>2</v>
      </c>
      <c r="K239" t="str">
        <f>TEXT(sales_data_sample3[[#This Row],[ORDER DATE]],"[$-409]mmmm")</f>
        <v>May</v>
      </c>
      <c r="L239">
        <f>YEAR(sales_data_sample3[[#This Row],[ORDER DATE]])</f>
        <v>2003</v>
      </c>
      <c r="M239" t="s">
        <v>1354</v>
      </c>
      <c r="N239">
        <v>104</v>
      </c>
      <c r="O239" t="s">
        <v>2122</v>
      </c>
      <c r="P239" t="s">
        <v>292</v>
      </c>
      <c r="Q239" t="s">
        <v>293</v>
      </c>
      <c r="R239" t="s">
        <v>294</v>
      </c>
      <c r="S239" t="s">
        <v>4804</v>
      </c>
      <c r="T239" t="s">
        <v>271</v>
      </c>
      <c r="U239" t="s">
        <v>4804</v>
      </c>
      <c r="V239" t="s">
        <v>295</v>
      </c>
      <c r="W239" t="s">
        <v>273</v>
      </c>
      <c r="X239" t="s">
        <v>52</v>
      </c>
      <c r="Y239" t="s">
        <v>296</v>
      </c>
      <c r="Z239" t="s">
        <v>297</v>
      </c>
      <c r="AA239" t="s">
        <v>42</v>
      </c>
    </row>
    <row r="240" spans="1:27" x14ac:dyDescent="0.25">
      <c r="A240" s="1">
        <v>10126</v>
      </c>
      <c r="B240" s="1">
        <v>38</v>
      </c>
      <c r="C240" s="8">
        <v>82.34</v>
      </c>
      <c r="D240" s="1">
        <v>16</v>
      </c>
      <c r="E240" s="7">
        <v>3128.92</v>
      </c>
      <c r="F240" s="7">
        <f>sales_data_sample3[[#This Row],[SALES]]*sales_data_sample3[[#This Row],[PROFIT MARGIN]]</f>
        <v>231.22718799999998</v>
      </c>
      <c r="G240" s="14" t="str">
        <f>IF(sales_data_sample3[[#This Row],[STATUS]] &lt;&gt;"Cancelled","7,39%","0")</f>
        <v>7,39%</v>
      </c>
      <c r="H240" s="4">
        <v>37769</v>
      </c>
      <c r="I240" t="s">
        <v>28</v>
      </c>
      <c r="J240">
        <f>ROUNDUP(MONTH(sales_data_sample3[[#This Row],[ORDER DATE]])/3,0)</f>
        <v>2</v>
      </c>
      <c r="K240" t="str">
        <f>TEXT(sales_data_sample3[[#This Row],[ORDER DATE]],"[$-409]mmmm")</f>
        <v>May</v>
      </c>
      <c r="L240">
        <f>YEAR(sales_data_sample3[[#This Row],[ORDER DATE]])</f>
        <v>2003</v>
      </c>
      <c r="M240" t="s">
        <v>1354</v>
      </c>
      <c r="N240">
        <v>99</v>
      </c>
      <c r="O240" t="s">
        <v>2325</v>
      </c>
      <c r="P240" t="s">
        <v>292</v>
      </c>
      <c r="Q240" t="s">
        <v>293</v>
      </c>
      <c r="R240" t="s">
        <v>294</v>
      </c>
      <c r="S240" t="s">
        <v>4804</v>
      </c>
      <c r="T240" t="s">
        <v>271</v>
      </c>
      <c r="U240" t="s">
        <v>4804</v>
      </c>
      <c r="V240" t="s">
        <v>295</v>
      </c>
      <c r="W240" t="s">
        <v>273</v>
      </c>
      <c r="X240" t="s">
        <v>52</v>
      </c>
      <c r="Y240" t="s">
        <v>296</v>
      </c>
      <c r="Z240" t="s">
        <v>297</v>
      </c>
      <c r="AA240" t="s">
        <v>65</v>
      </c>
    </row>
    <row r="241" spans="1:27" x14ac:dyDescent="0.25">
      <c r="A241" s="1">
        <v>10126</v>
      </c>
      <c r="B241" s="1">
        <v>50</v>
      </c>
      <c r="C241" s="8">
        <v>100</v>
      </c>
      <c r="D241" s="1">
        <v>5</v>
      </c>
      <c r="E241" s="7">
        <v>7083</v>
      </c>
      <c r="F241" s="7">
        <f>sales_data_sample3[[#This Row],[SALES]]*sales_data_sample3[[#This Row],[PROFIT MARGIN]]</f>
        <v>322.2765</v>
      </c>
      <c r="G241" s="14" t="str">
        <f>IF(sales_data_sample3[[#This Row],[STATUS]] &lt;&gt;"Cancelled","4,55%","0")</f>
        <v>4,55%</v>
      </c>
      <c r="H241" s="4">
        <v>37769</v>
      </c>
      <c r="I241" t="s">
        <v>28</v>
      </c>
      <c r="J241">
        <f>ROUNDUP(MONTH(sales_data_sample3[[#This Row],[ORDER DATE]])/3,0)</f>
        <v>2</v>
      </c>
      <c r="K241" t="str">
        <f>TEXT(sales_data_sample3[[#This Row],[ORDER DATE]],"[$-409]mmmm")</f>
        <v>May</v>
      </c>
      <c r="L241">
        <f>YEAR(sales_data_sample3[[#This Row],[ORDER DATE]])</f>
        <v>2003</v>
      </c>
      <c r="M241" t="s">
        <v>957</v>
      </c>
      <c r="N241">
        <v>121</v>
      </c>
      <c r="O241" t="s">
        <v>2604</v>
      </c>
      <c r="P241" t="s">
        <v>292</v>
      </c>
      <c r="Q241" t="s">
        <v>293</v>
      </c>
      <c r="R241" t="s">
        <v>294</v>
      </c>
      <c r="S241" t="s">
        <v>4804</v>
      </c>
      <c r="T241" t="s">
        <v>271</v>
      </c>
      <c r="U241" t="s">
        <v>4804</v>
      </c>
      <c r="V241" t="s">
        <v>295</v>
      </c>
      <c r="W241" t="s">
        <v>273</v>
      </c>
      <c r="X241" t="s">
        <v>52</v>
      </c>
      <c r="Y241" t="s">
        <v>296</v>
      </c>
      <c r="Z241" t="s">
        <v>297</v>
      </c>
      <c r="AA241" t="s">
        <v>229</v>
      </c>
    </row>
    <row r="242" spans="1:27" x14ac:dyDescent="0.25">
      <c r="A242" s="1">
        <v>10126</v>
      </c>
      <c r="B242" s="1">
        <v>43</v>
      </c>
      <c r="C242" s="8">
        <v>53.83</v>
      </c>
      <c r="D242" s="1">
        <v>9</v>
      </c>
      <c r="E242" s="7">
        <v>2314.69</v>
      </c>
      <c r="F242" s="7">
        <f>sales_data_sample3[[#This Row],[SALES]]*sales_data_sample3[[#This Row],[PROFIT MARGIN]]</f>
        <v>171.05559099999999</v>
      </c>
      <c r="G242" s="14" t="str">
        <f>IF(sales_data_sample3[[#This Row],[STATUS]] &lt;&gt;"Cancelled","7,39%","0")</f>
        <v>7,39%</v>
      </c>
      <c r="H242" s="4">
        <v>37769</v>
      </c>
      <c r="I242" t="s">
        <v>28</v>
      </c>
      <c r="J242">
        <f>ROUNDUP(MONTH(sales_data_sample3[[#This Row],[ORDER DATE]])/3,0)</f>
        <v>2</v>
      </c>
      <c r="K242" t="str">
        <f>TEXT(sales_data_sample3[[#This Row],[ORDER DATE]],"[$-409]mmmm")</f>
        <v>May</v>
      </c>
      <c r="L242">
        <f>YEAR(sales_data_sample3[[#This Row],[ORDER DATE]])</f>
        <v>2003</v>
      </c>
      <c r="M242" t="s">
        <v>1354</v>
      </c>
      <c r="N242">
        <v>50</v>
      </c>
      <c r="O242" t="s">
        <v>2635</v>
      </c>
      <c r="P242" t="s">
        <v>292</v>
      </c>
      <c r="Q242" t="s">
        <v>293</v>
      </c>
      <c r="R242" t="s">
        <v>294</v>
      </c>
      <c r="S242" t="s">
        <v>4804</v>
      </c>
      <c r="T242" t="s">
        <v>271</v>
      </c>
      <c r="U242" t="s">
        <v>4804</v>
      </c>
      <c r="V242" t="s">
        <v>295</v>
      </c>
      <c r="W242" t="s">
        <v>273</v>
      </c>
      <c r="X242" t="s">
        <v>52</v>
      </c>
      <c r="Y242" t="s">
        <v>296</v>
      </c>
      <c r="Z242" t="s">
        <v>297</v>
      </c>
      <c r="AA242" t="s">
        <v>42</v>
      </c>
    </row>
    <row r="243" spans="1:27" x14ac:dyDescent="0.25">
      <c r="A243" s="1">
        <v>10126</v>
      </c>
      <c r="B243" s="1">
        <v>27</v>
      </c>
      <c r="C243" s="8">
        <v>100</v>
      </c>
      <c r="D243" s="1">
        <v>1</v>
      </c>
      <c r="E243" s="7">
        <v>3415.77</v>
      </c>
      <c r="F243" s="7">
        <f>sales_data_sample3[[#This Row],[SALES]]*sales_data_sample3[[#This Row],[PROFIT MARGIN]]</f>
        <v>155.41753499999999</v>
      </c>
      <c r="G243" s="14" t="str">
        <f>IF(sales_data_sample3[[#This Row],[STATUS]] &lt;&gt;"Cancelled","4,55%","0")</f>
        <v>4,55%</v>
      </c>
      <c r="H243" s="4">
        <v>37769</v>
      </c>
      <c r="I243" t="s">
        <v>28</v>
      </c>
      <c r="J243">
        <f>ROUNDUP(MONTH(sales_data_sample3[[#This Row],[ORDER DATE]])/3,0)</f>
        <v>2</v>
      </c>
      <c r="K243" t="str">
        <f>TEXT(sales_data_sample3[[#This Row],[ORDER DATE]],"[$-409]mmmm")</f>
        <v>May</v>
      </c>
      <c r="L243">
        <f>YEAR(sales_data_sample3[[#This Row],[ORDER DATE]])</f>
        <v>2003</v>
      </c>
      <c r="M243" t="s">
        <v>957</v>
      </c>
      <c r="N243">
        <v>127</v>
      </c>
      <c r="O243" t="s">
        <v>3076</v>
      </c>
      <c r="P243" t="s">
        <v>292</v>
      </c>
      <c r="Q243" t="s">
        <v>293</v>
      </c>
      <c r="R243" t="s">
        <v>294</v>
      </c>
      <c r="S243" t="s">
        <v>4804</v>
      </c>
      <c r="T243" t="s">
        <v>271</v>
      </c>
      <c r="U243" t="s">
        <v>4804</v>
      </c>
      <c r="V243" t="s">
        <v>295</v>
      </c>
      <c r="W243" t="s">
        <v>273</v>
      </c>
      <c r="X243" t="s">
        <v>52</v>
      </c>
      <c r="Y243" t="s">
        <v>296</v>
      </c>
      <c r="Z243" t="s">
        <v>297</v>
      </c>
      <c r="AA243" t="s">
        <v>65</v>
      </c>
    </row>
    <row r="244" spans="1:27" x14ac:dyDescent="0.25">
      <c r="A244" s="1">
        <v>10126</v>
      </c>
      <c r="B244" s="1">
        <v>34</v>
      </c>
      <c r="C244" s="8">
        <v>100</v>
      </c>
      <c r="D244" s="1">
        <v>15</v>
      </c>
      <c r="E244" s="7">
        <v>3576.12</v>
      </c>
      <c r="F244" s="7">
        <f>sales_data_sample3[[#This Row],[SALES]]*sales_data_sample3[[#This Row],[PROFIT MARGIN]]</f>
        <v>264.27526799999998</v>
      </c>
      <c r="G244" s="14" t="str">
        <f>IF(sales_data_sample3[[#This Row],[STATUS]] &lt;&gt;"Cancelled","7,39%","0")</f>
        <v>7,39%</v>
      </c>
      <c r="H244" s="4">
        <v>37769</v>
      </c>
      <c r="I244" t="s">
        <v>28</v>
      </c>
      <c r="J244">
        <f>ROUNDUP(MONTH(sales_data_sample3[[#This Row],[ORDER DATE]])/3,0)</f>
        <v>2</v>
      </c>
      <c r="K244" t="str">
        <f>TEXT(sales_data_sample3[[#This Row],[ORDER DATE]],"[$-409]mmmm")</f>
        <v>May</v>
      </c>
      <c r="L244">
        <f>YEAR(sales_data_sample3[[#This Row],[ORDER DATE]])</f>
        <v>2003</v>
      </c>
      <c r="M244" t="s">
        <v>1354</v>
      </c>
      <c r="N244">
        <v>97</v>
      </c>
      <c r="O244" t="s">
        <v>3732</v>
      </c>
      <c r="P244" t="s">
        <v>292</v>
      </c>
      <c r="Q244" t="s">
        <v>293</v>
      </c>
      <c r="R244" t="s">
        <v>294</v>
      </c>
      <c r="S244" t="s">
        <v>4804</v>
      </c>
      <c r="T244" t="s">
        <v>271</v>
      </c>
      <c r="U244" t="s">
        <v>4804</v>
      </c>
      <c r="V244" t="s">
        <v>295</v>
      </c>
      <c r="W244" t="s">
        <v>273</v>
      </c>
      <c r="X244" t="s">
        <v>52</v>
      </c>
      <c r="Y244" t="s">
        <v>296</v>
      </c>
      <c r="Z244" t="s">
        <v>297</v>
      </c>
      <c r="AA244" t="s">
        <v>65</v>
      </c>
    </row>
    <row r="245" spans="1:27" x14ac:dyDescent="0.25">
      <c r="A245" s="1">
        <v>10126</v>
      </c>
      <c r="B245" s="1">
        <v>43</v>
      </c>
      <c r="C245" s="8">
        <v>96.31</v>
      </c>
      <c r="D245" s="1">
        <v>3</v>
      </c>
      <c r="E245" s="7">
        <v>4141.33</v>
      </c>
      <c r="F245" s="7">
        <f>sales_data_sample3[[#This Row],[SALES]]*sales_data_sample3[[#This Row],[PROFIT MARGIN]]</f>
        <v>188.43051499999999</v>
      </c>
      <c r="G245" s="14" t="str">
        <f>IF(sales_data_sample3[[#This Row],[STATUS]] &lt;&gt;"Cancelled","4,55%","0")</f>
        <v>4,55%</v>
      </c>
      <c r="H245" s="4">
        <v>37769</v>
      </c>
      <c r="I245" t="s">
        <v>28</v>
      </c>
      <c r="J245">
        <f>ROUNDUP(MONTH(sales_data_sample3[[#This Row],[ORDER DATE]])/3,0)</f>
        <v>2</v>
      </c>
      <c r="K245" t="str">
        <f>TEXT(sales_data_sample3[[#This Row],[ORDER DATE]],"[$-409]mmmm")</f>
        <v>May</v>
      </c>
      <c r="L245">
        <f>YEAR(sales_data_sample3[[#This Row],[ORDER DATE]])</f>
        <v>2003</v>
      </c>
      <c r="M245" t="s">
        <v>957</v>
      </c>
      <c r="N245">
        <v>96</v>
      </c>
      <c r="O245" t="s">
        <v>3839</v>
      </c>
      <c r="P245" t="s">
        <v>292</v>
      </c>
      <c r="Q245" t="s">
        <v>293</v>
      </c>
      <c r="R245" t="s">
        <v>294</v>
      </c>
      <c r="S245" t="s">
        <v>4804</v>
      </c>
      <c r="T245" t="s">
        <v>271</v>
      </c>
      <c r="U245" t="s">
        <v>4804</v>
      </c>
      <c r="V245" t="s">
        <v>295</v>
      </c>
      <c r="W245" t="s">
        <v>273</v>
      </c>
      <c r="X245" t="s">
        <v>52</v>
      </c>
      <c r="Y245" t="s">
        <v>296</v>
      </c>
      <c r="Z245" t="s">
        <v>297</v>
      </c>
      <c r="AA245" t="s">
        <v>65</v>
      </c>
    </row>
    <row r="246" spans="1:27" x14ac:dyDescent="0.25">
      <c r="A246" s="1">
        <v>10126</v>
      </c>
      <c r="B246" s="1">
        <v>26</v>
      </c>
      <c r="C246" s="8">
        <v>62.7</v>
      </c>
      <c r="D246" s="1">
        <v>7</v>
      </c>
      <c r="E246" s="7">
        <v>1630.2</v>
      </c>
      <c r="F246" s="7">
        <f>sales_data_sample3[[#This Row],[SALES]]*sales_data_sample3[[#This Row],[PROFIT MARGIN]]</f>
        <v>74.174099999999996</v>
      </c>
      <c r="G246" s="14" t="str">
        <f>IF(sales_data_sample3[[#This Row],[STATUS]] &lt;&gt;"Cancelled","4,55%","0")</f>
        <v>4,55%</v>
      </c>
      <c r="H246" s="4">
        <v>37769</v>
      </c>
      <c r="I246" t="s">
        <v>28</v>
      </c>
      <c r="J246">
        <f>ROUNDUP(MONTH(sales_data_sample3[[#This Row],[ORDER DATE]])/3,0)</f>
        <v>2</v>
      </c>
      <c r="K246" t="str">
        <f>TEXT(sales_data_sample3[[#This Row],[ORDER DATE]],"[$-409]mmmm")</f>
        <v>May</v>
      </c>
      <c r="L246">
        <f>YEAR(sales_data_sample3[[#This Row],[ORDER DATE]])</f>
        <v>2003</v>
      </c>
      <c r="M246" t="s">
        <v>957</v>
      </c>
      <c r="N246">
        <v>64</v>
      </c>
      <c r="O246" t="s">
        <v>4029</v>
      </c>
      <c r="P246" t="s">
        <v>292</v>
      </c>
      <c r="Q246" t="s">
        <v>293</v>
      </c>
      <c r="R246" t="s">
        <v>294</v>
      </c>
      <c r="S246" t="s">
        <v>4804</v>
      </c>
      <c r="T246" t="s">
        <v>271</v>
      </c>
      <c r="U246" t="s">
        <v>4804</v>
      </c>
      <c r="V246" t="s">
        <v>295</v>
      </c>
      <c r="W246" t="s">
        <v>273</v>
      </c>
      <c r="X246" t="s">
        <v>52</v>
      </c>
      <c r="Y246" t="s">
        <v>296</v>
      </c>
      <c r="Z246" t="s">
        <v>297</v>
      </c>
      <c r="AA246" t="s">
        <v>42</v>
      </c>
    </row>
    <row r="247" spans="1:27" x14ac:dyDescent="0.25">
      <c r="A247" s="1">
        <v>10126</v>
      </c>
      <c r="B247" s="1">
        <v>45</v>
      </c>
      <c r="C247" s="8">
        <v>100</v>
      </c>
      <c r="D247" s="1">
        <v>6</v>
      </c>
      <c r="E247" s="7">
        <v>4597.2</v>
      </c>
      <c r="F247" s="7">
        <f>sales_data_sample3[[#This Row],[SALES]]*sales_data_sample3[[#This Row],[PROFIT MARGIN]]</f>
        <v>1144.24308</v>
      </c>
      <c r="G247" s="14" t="str">
        <f>IF(sales_data_sample3[[#This Row],[STATUS]] &lt;&gt;"Cancelled","24,89%","0")</f>
        <v>24,89%</v>
      </c>
      <c r="H247" s="4">
        <v>37769</v>
      </c>
      <c r="I247" t="s">
        <v>28</v>
      </c>
      <c r="J247">
        <f>ROUNDUP(MONTH(sales_data_sample3[[#This Row],[ORDER DATE]])/3,0)</f>
        <v>2</v>
      </c>
      <c r="K247" t="str">
        <f>TEXT(sales_data_sample3[[#This Row],[ORDER DATE]],"[$-409]mmmm")</f>
        <v>May</v>
      </c>
      <c r="L247">
        <f>YEAR(sales_data_sample3[[#This Row],[ORDER DATE]])</f>
        <v>2003</v>
      </c>
      <c r="M247" t="s">
        <v>278</v>
      </c>
      <c r="N247">
        <v>101</v>
      </c>
      <c r="O247" t="s">
        <v>4506</v>
      </c>
      <c r="P247" t="s">
        <v>292</v>
      </c>
      <c r="Q247" t="s">
        <v>293</v>
      </c>
      <c r="R247" t="s">
        <v>294</v>
      </c>
      <c r="S247" t="s">
        <v>4804</v>
      </c>
      <c r="T247" t="s">
        <v>271</v>
      </c>
      <c r="U247" t="s">
        <v>4804</v>
      </c>
      <c r="V247" t="s">
        <v>295</v>
      </c>
      <c r="W247" t="s">
        <v>273</v>
      </c>
      <c r="X247" t="s">
        <v>52</v>
      </c>
      <c r="Y247" t="s">
        <v>296</v>
      </c>
      <c r="Z247" t="s">
        <v>297</v>
      </c>
      <c r="AA247" t="s">
        <v>65</v>
      </c>
    </row>
    <row r="248" spans="1:27" x14ac:dyDescent="0.25">
      <c r="A248" s="1">
        <v>10127</v>
      </c>
      <c r="B248" s="1">
        <v>46</v>
      </c>
      <c r="C248" s="8">
        <v>100</v>
      </c>
      <c r="D248" s="1">
        <v>2</v>
      </c>
      <c r="E248" s="7">
        <v>11279.2</v>
      </c>
      <c r="F248" s="7">
        <f>sales_data_sample3[[#This Row],[SALES]]*sales_data_sample3[[#This Row],[PROFIT MARGIN]]</f>
        <v>2807.3928800000003</v>
      </c>
      <c r="G248" s="14" t="str">
        <f>IF(sales_data_sample3[[#This Row],[STATUS]] &lt;&gt;"Cancelled","24,89%","0")</f>
        <v>24,89%</v>
      </c>
      <c r="H248" s="4">
        <v>37775</v>
      </c>
      <c r="I248" t="s">
        <v>28</v>
      </c>
      <c r="J248">
        <f>ROUNDUP(MONTH(sales_data_sample3[[#This Row],[ORDER DATE]])/3,0)</f>
        <v>2</v>
      </c>
      <c r="K248" t="str">
        <f>TEXT(sales_data_sample3[[#This Row],[ORDER DATE]],"[$-409]mmmm")</f>
        <v>June</v>
      </c>
      <c r="L248">
        <f>YEAR(sales_data_sample3[[#This Row],[ORDER DATE]])</f>
        <v>2003</v>
      </c>
      <c r="M248" t="s">
        <v>278</v>
      </c>
      <c r="N248">
        <v>207</v>
      </c>
      <c r="O248" t="s">
        <v>880</v>
      </c>
      <c r="P248" t="s">
        <v>885</v>
      </c>
      <c r="Q248" t="s">
        <v>886</v>
      </c>
      <c r="R248" t="s">
        <v>887</v>
      </c>
      <c r="S248" t="s">
        <v>888</v>
      </c>
      <c r="T248" t="s">
        <v>35</v>
      </c>
      <c r="U248" t="s">
        <v>36</v>
      </c>
      <c r="V248" t="s">
        <v>37</v>
      </c>
      <c r="W248" t="s">
        <v>38</v>
      </c>
      <c r="X248" t="s">
        <v>39</v>
      </c>
      <c r="Y248" t="s">
        <v>75</v>
      </c>
      <c r="Z248" t="s">
        <v>889</v>
      </c>
      <c r="AA248" t="s">
        <v>229</v>
      </c>
    </row>
    <row r="249" spans="1:27" x14ac:dyDescent="0.25">
      <c r="A249" s="1">
        <v>10127</v>
      </c>
      <c r="B249" s="1">
        <v>46</v>
      </c>
      <c r="C249" s="8">
        <v>100</v>
      </c>
      <c r="D249" s="1">
        <v>3</v>
      </c>
      <c r="E249" s="7">
        <v>7366.44</v>
      </c>
      <c r="F249" s="7">
        <f>sales_data_sample3[[#This Row],[SALES]]*sales_data_sample3[[#This Row],[PROFIT MARGIN]]</f>
        <v>1833.506916</v>
      </c>
      <c r="G249" s="14" t="str">
        <f>IF(sales_data_sample3[[#This Row],[STATUS]] &lt;&gt;"Cancelled","24,89%","0")</f>
        <v>24,89%</v>
      </c>
      <c r="H249" s="4">
        <v>37775</v>
      </c>
      <c r="I249" t="s">
        <v>28</v>
      </c>
      <c r="J249">
        <f>ROUNDUP(MONTH(sales_data_sample3[[#This Row],[ORDER DATE]])/3,0)</f>
        <v>2</v>
      </c>
      <c r="K249" t="str">
        <f>TEXT(sales_data_sample3[[#This Row],[ORDER DATE]],"[$-409]mmmm")</f>
        <v>June</v>
      </c>
      <c r="L249">
        <f>YEAR(sales_data_sample3[[#This Row],[ORDER DATE]])</f>
        <v>2003</v>
      </c>
      <c r="M249" t="s">
        <v>278</v>
      </c>
      <c r="N249">
        <v>151</v>
      </c>
      <c r="O249" t="s">
        <v>1027</v>
      </c>
      <c r="P249" t="s">
        <v>885</v>
      </c>
      <c r="Q249" t="s">
        <v>886</v>
      </c>
      <c r="R249" t="s">
        <v>887</v>
      </c>
      <c r="S249" t="s">
        <v>888</v>
      </c>
      <c r="T249" t="s">
        <v>35</v>
      </c>
      <c r="U249" t="s">
        <v>36</v>
      </c>
      <c r="V249" t="s">
        <v>37</v>
      </c>
      <c r="W249" t="s">
        <v>38</v>
      </c>
      <c r="X249" t="s">
        <v>39</v>
      </c>
      <c r="Y249" t="s">
        <v>75</v>
      </c>
      <c r="Z249" t="s">
        <v>889</v>
      </c>
      <c r="AA249" t="s">
        <v>229</v>
      </c>
    </row>
    <row r="250" spans="1:27" x14ac:dyDescent="0.25">
      <c r="A250" s="1">
        <v>10127</v>
      </c>
      <c r="B250" s="1">
        <v>42</v>
      </c>
      <c r="C250" s="8">
        <v>100</v>
      </c>
      <c r="D250" s="1">
        <v>1</v>
      </c>
      <c r="E250" s="7">
        <v>8138.76</v>
      </c>
      <c r="F250" s="7">
        <f>sales_data_sample3[[#This Row],[SALES]]*sales_data_sample3[[#This Row],[PROFIT MARGIN]]</f>
        <v>2025.7373640000001</v>
      </c>
      <c r="G250" s="14" t="str">
        <f>IF(sales_data_sample3[[#This Row],[STATUS]] &lt;&gt;"Cancelled","24,89%","0")</f>
        <v>24,89%</v>
      </c>
      <c r="H250" s="4">
        <v>37775</v>
      </c>
      <c r="I250" t="s">
        <v>28</v>
      </c>
      <c r="J250">
        <f>ROUNDUP(MONTH(sales_data_sample3[[#This Row],[ORDER DATE]])/3,0)</f>
        <v>2</v>
      </c>
      <c r="K250" t="str">
        <f>TEXT(sales_data_sample3[[#This Row],[ORDER DATE]],"[$-409]mmmm")</f>
        <v>June</v>
      </c>
      <c r="L250">
        <f>YEAR(sales_data_sample3[[#This Row],[ORDER DATE]])</f>
        <v>2003</v>
      </c>
      <c r="M250" t="s">
        <v>278</v>
      </c>
      <c r="N250">
        <v>173</v>
      </c>
      <c r="O250" t="s">
        <v>1095</v>
      </c>
      <c r="P250" t="s">
        <v>885</v>
      </c>
      <c r="Q250" t="s">
        <v>886</v>
      </c>
      <c r="R250" t="s">
        <v>887</v>
      </c>
      <c r="S250" t="s">
        <v>888</v>
      </c>
      <c r="T250" t="s">
        <v>35</v>
      </c>
      <c r="U250" t="s">
        <v>36</v>
      </c>
      <c r="V250" t="s">
        <v>37</v>
      </c>
      <c r="W250" t="s">
        <v>38</v>
      </c>
      <c r="X250" t="s">
        <v>39</v>
      </c>
      <c r="Y250" t="s">
        <v>75</v>
      </c>
      <c r="Z250" t="s">
        <v>889</v>
      </c>
      <c r="AA250" t="s">
        <v>229</v>
      </c>
    </row>
    <row r="251" spans="1:27" x14ac:dyDescent="0.25">
      <c r="A251" s="1">
        <v>10127</v>
      </c>
      <c r="B251" s="1">
        <v>24</v>
      </c>
      <c r="C251" s="8">
        <v>100</v>
      </c>
      <c r="D251" s="1">
        <v>11</v>
      </c>
      <c r="E251" s="7">
        <v>2559.6</v>
      </c>
      <c r="F251" s="7">
        <f>sales_data_sample3[[#This Row],[SALES]]*sales_data_sample3[[#This Row],[PROFIT MARGIN]]</f>
        <v>116.4618</v>
      </c>
      <c r="G251" s="14" t="str">
        <f>IF(sales_data_sample3[[#This Row],[STATUS]] &lt;&gt;"Cancelled","4,55%","0")</f>
        <v>4,55%</v>
      </c>
      <c r="H251" s="4">
        <v>37775</v>
      </c>
      <c r="I251" t="s">
        <v>28</v>
      </c>
      <c r="J251">
        <f>ROUNDUP(MONTH(sales_data_sample3[[#This Row],[ORDER DATE]])/3,0)</f>
        <v>2</v>
      </c>
      <c r="K251" t="str">
        <f>TEXT(sales_data_sample3[[#This Row],[ORDER DATE]],"[$-409]mmmm")</f>
        <v>June</v>
      </c>
      <c r="L251">
        <f>YEAR(sales_data_sample3[[#This Row],[ORDER DATE]])</f>
        <v>2003</v>
      </c>
      <c r="M251" t="s">
        <v>957</v>
      </c>
      <c r="N251">
        <v>118</v>
      </c>
      <c r="O251" t="s">
        <v>1172</v>
      </c>
      <c r="P251" t="s">
        <v>885</v>
      </c>
      <c r="Q251" t="s">
        <v>886</v>
      </c>
      <c r="R251" t="s">
        <v>887</v>
      </c>
      <c r="S251" t="s">
        <v>888</v>
      </c>
      <c r="T251" t="s">
        <v>35</v>
      </c>
      <c r="U251" t="s">
        <v>36</v>
      </c>
      <c r="V251" t="s">
        <v>37</v>
      </c>
      <c r="W251" t="s">
        <v>38</v>
      </c>
      <c r="X251" t="s">
        <v>39</v>
      </c>
      <c r="Y251" t="s">
        <v>75</v>
      </c>
      <c r="Z251" t="s">
        <v>889</v>
      </c>
      <c r="AA251" t="s">
        <v>42</v>
      </c>
    </row>
    <row r="252" spans="1:27" x14ac:dyDescent="0.25">
      <c r="A252" s="1">
        <v>10127</v>
      </c>
      <c r="B252" s="1">
        <v>45</v>
      </c>
      <c r="C252" s="8">
        <v>100</v>
      </c>
      <c r="D252" s="1">
        <v>10</v>
      </c>
      <c r="E252" s="7">
        <v>7146.9</v>
      </c>
      <c r="F252" s="7">
        <f>sales_data_sample3[[#This Row],[SALES]]*sales_data_sample3[[#This Row],[PROFIT MARGIN]]</f>
        <v>1778.8634099999999</v>
      </c>
      <c r="G252" s="14" t="str">
        <f>IF(sales_data_sample3[[#This Row],[STATUS]] &lt;&gt;"Cancelled","24,89%","0")</f>
        <v>24,89%</v>
      </c>
      <c r="H252" s="4">
        <v>37775</v>
      </c>
      <c r="I252" t="s">
        <v>28</v>
      </c>
      <c r="J252">
        <f>ROUNDUP(MONTH(sales_data_sample3[[#This Row],[ORDER DATE]])/3,0)</f>
        <v>2</v>
      </c>
      <c r="K252" t="str">
        <f>TEXT(sales_data_sample3[[#This Row],[ORDER DATE]],"[$-409]mmmm")</f>
        <v>June</v>
      </c>
      <c r="L252">
        <f>YEAR(sales_data_sample3[[#This Row],[ORDER DATE]])</f>
        <v>2003</v>
      </c>
      <c r="M252" t="s">
        <v>278</v>
      </c>
      <c r="N252">
        <v>163</v>
      </c>
      <c r="O252" t="s">
        <v>1667</v>
      </c>
      <c r="P252" t="s">
        <v>885</v>
      </c>
      <c r="Q252" t="s">
        <v>886</v>
      </c>
      <c r="R252" t="s">
        <v>887</v>
      </c>
      <c r="S252" t="s">
        <v>888</v>
      </c>
      <c r="T252" t="s">
        <v>35</v>
      </c>
      <c r="U252" t="s">
        <v>36</v>
      </c>
      <c r="V252" t="s">
        <v>37</v>
      </c>
      <c r="W252" t="s">
        <v>38</v>
      </c>
      <c r="X252" t="s">
        <v>39</v>
      </c>
      <c r="Y252" t="s">
        <v>75</v>
      </c>
      <c r="Z252" t="s">
        <v>889</v>
      </c>
      <c r="AA252" t="s">
        <v>229</v>
      </c>
    </row>
    <row r="253" spans="1:27" x14ac:dyDescent="0.25">
      <c r="A253" s="1">
        <v>10127</v>
      </c>
      <c r="B253" s="1">
        <v>45</v>
      </c>
      <c r="C253" s="8">
        <v>100</v>
      </c>
      <c r="D253" s="1">
        <v>14</v>
      </c>
      <c r="E253" s="7">
        <v>6295.95</v>
      </c>
      <c r="F253" s="7">
        <f>sales_data_sample3[[#This Row],[SALES]]*sales_data_sample3[[#This Row],[PROFIT MARGIN]]</f>
        <v>286.46572499999996</v>
      </c>
      <c r="G253" s="14" t="str">
        <f>IF(sales_data_sample3[[#This Row],[STATUS]] &lt;&gt;"Cancelled","4,55%","0")</f>
        <v>4,55%</v>
      </c>
      <c r="H253" s="4">
        <v>37775</v>
      </c>
      <c r="I253" t="s">
        <v>28</v>
      </c>
      <c r="J253">
        <f>ROUNDUP(MONTH(sales_data_sample3[[#This Row],[ORDER DATE]])/3,0)</f>
        <v>2</v>
      </c>
      <c r="K253" t="str">
        <f>TEXT(sales_data_sample3[[#This Row],[ORDER DATE]],"[$-409]mmmm")</f>
        <v>June</v>
      </c>
      <c r="L253">
        <f>YEAR(sales_data_sample3[[#This Row],[ORDER DATE]])</f>
        <v>2003</v>
      </c>
      <c r="M253" t="s">
        <v>957</v>
      </c>
      <c r="N253">
        <v>122</v>
      </c>
      <c r="O253" t="s">
        <v>1737</v>
      </c>
      <c r="P253" t="s">
        <v>885</v>
      </c>
      <c r="Q253" t="s">
        <v>886</v>
      </c>
      <c r="R253" t="s">
        <v>887</v>
      </c>
      <c r="S253" t="s">
        <v>888</v>
      </c>
      <c r="T253" t="s">
        <v>35</v>
      </c>
      <c r="U253" t="s">
        <v>36</v>
      </c>
      <c r="V253" t="s">
        <v>37</v>
      </c>
      <c r="W253" t="s">
        <v>38</v>
      </c>
      <c r="X253" t="s">
        <v>39</v>
      </c>
      <c r="Y253" t="s">
        <v>75</v>
      </c>
      <c r="Z253" t="s">
        <v>889</v>
      </c>
      <c r="AA253" t="s">
        <v>65</v>
      </c>
    </row>
    <row r="254" spans="1:27" x14ac:dyDescent="0.25">
      <c r="A254" s="1">
        <v>10127</v>
      </c>
      <c r="B254" s="1">
        <v>22</v>
      </c>
      <c r="C254" s="8">
        <v>100</v>
      </c>
      <c r="D254" s="1">
        <v>15</v>
      </c>
      <c r="E254" s="7">
        <v>3837.24</v>
      </c>
      <c r="F254" s="7">
        <f>sales_data_sample3[[#This Row],[SALES]]*sales_data_sample3[[#This Row],[PROFIT MARGIN]]</f>
        <v>955.08903599999996</v>
      </c>
      <c r="G254" s="14" t="str">
        <f>IF(sales_data_sample3[[#This Row],[STATUS]] &lt;&gt;"Cancelled","24,89%","0")</f>
        <v>24,89%</v>
      </c>
      <c r="H254" s="4">
        <v>37775</v>
      </c>
      <c r="I254" t="s">
        <v>28</v>
      </c>
      <c r="J254">
        <f>ROUNDUP(MONTH(sales_data_sample3[[#This Row],[ORDER DATE]])/3,0)</f>
        <v>2</v>
      </c>
      <c r="K254" t="str">
        <f>TEXT(sales_data_sample3[[#This Row],[ORDER DATE]],"[$-409]mmmm")</f>
        <v>June</v>
      </c>
      <c r="L254">
        <f>YEAR(sales_data_sample3[[#This Row],[ORDER DATE]])</f>
        <v>2003</v>
      </c>
      <c r="M254" t="s">
        <v>278</v>
      </c>
      <c r="N254">
        <v>169</v>
      </c>
      <c r="O254" t="s">
        <v>2190</v>
      </c>
      <c r="P254" t="s">
        <v>885</v>
      </c>
      <c r="Q254" t="s">
        <v>886</v>
      </c>
      <c r="R254" t="s">
        <v>887</v>
      </c>
      <c r="S254" t="s">
        <v>888</v>
      </c>
      <c r="T254" t="s">
        <v>35</v>
      </c>
      <c r="U254" t="s">
        <v>36</v>
      </c>
      <c r="V254" t="s">
        <v>37</v>
      </c>
      <c r="W254" t="s">
        <v>38</v>
      </c>
      <c r="X254" t="s">
        <v>39</v>
      </c>
      <c r="Y254" t="s">
        <v>75</v>
      </c>
      <c r="Z254" t="s">
        <v>889</v>
      </c>
      <c r="AA254" t="s">
        <v>65</v>
      </c>
    </row>
    <row r="255" spans="1:27" x14ac:dyDescent="0.25">
      <c r="A255" s="1">
        <v>10127</v>
      </c>
      <c r="B255" s="1">
        <v>25</v>
      </c>
      <c r="C255" s="8">
        <v>100</v>
      </c>
      <c r="D255" s="1">
        <v>5</v>
      </c>
      <c r="E255" s="7">
        <v>3447</v>
      </c>
      <c r="F255" s="7">
        <f>sales_data_sample3[[#This Row],[SALES]]*sales_data_sample3[[#This Row],[PROFIT MARGIN]]</f>
        <v>857.95830000000001</v>
      </c>
      <c r="G255" s="14" t="str">
        <f>IF(sales_data_sample3[[#This Row],[STATUS]] &lt;&gt;"Cancelled","24,89%","0")</f>
        <v>24,89%</v>
      </c>
      <c r="H255" s="4">
        <v>37775</v>
      </c>
      <c r="I255" t="s">
        <v>28</v>
      </c>
      <c r="J255">
        <f>ROUNDUP(MONTH(sales_data_sample3[[#This Row],[ORDER DATE]])/3,0)</f>
        <v>2</v>
      </c>
      <c r="K255" t="str">
        <f>TEXT(sales_data_sample3[[#This Row],[ORDER DATE]],"[$-409]mmmm")</f>
        <v>June</v>
      </c>
      <c r="L255">
        <f>YEAR(sales_data_sample3[[#This Row],[ORDER DATE]])</f>
        <v>2003</v>
      </c>
      <c r="M255" t="s">
        <v>278</v>
      </c>
      <c r="N255">
        <v>143</v>
      </c>
      <c r="O255" t="s">
        <v>2501</v>
      </c>
      <c r="P255" t="s">
        <v>885</v>
      </c>
      <c r="Q255" t="s">
        <v>886</v>
      </c>
      <c r="R255" t="s">
        <v>887</v>
      </c>
      <c r="S255" t="s">
        <v>888</v>
      </c>
      <c r="T255" t="s">
        <v>35</v>
      </c>
      <c r="U255" t="s">
        <v>36</v>
      </c>
      <c r="V255" t="s">
        <v>37</v>
      </c>
      <c r="W255" t="s">
        <v>38</v>
      </c>
      <c r="X255" t="s">
        <v>39</v>
      </c>
      <c r="Y255" t="s">
        <v>75</v>
      </c>
      <c r="Z255" t="s">
        <v>889</v>
      </c>
      <c r="AA255" t="s">
        <v>65</v>
      </c>
    </row>
    <row r="256" spans="1:27" x14ac:dyDescent="0.25">
      <c r="A256" s="1">
        <v>10127</v>
      </c>
      <c r="B256" s="1">
        <v>20</v>
      </c>
      <c r="C256" s="8">
        <v>60.69</v>
      </c>
      <c r="D256" s="1">
        <v>8</v>
      </c>
      <c r="E256" s="7">
        <v>1213.8</v>
      </c>
      <c r="F256" s="7">
        <f>sales_data_sample3[[#This Row],[SALES]]*sales_data_sample3[[#This Row],[PROFIT MARGIN]]</f>
        <v>302.11482000000001</v>
      </c>
      <c r="G256" s="14" t="str">
        <f>IF(sales_data_sample3[[#This Row],[STATUS]] &lt;&gt;"Cancelled","24,89%","0")</f>
        <v>24,89%</v>
      </c>
      <c r="H256" s="4">
        <v>37775</v>
      </c>
      <c r="I256" t="s">
        <v>28</v>
      </c>
      <c r="J256">
        <f>ROUNDUP(MONTH(sales_data_sample3[[#This Row],[ORDER DATE]])/3,0)</f>
        <v>2</v>
      </c>
      <c r="K256" t="str">
        <f>TEXT(sales_data_sample3[[#This Row],[ORDER DATE]],"[$-409]mmmm")</f>
        <v>June</v>
      </c>
      <c r="L256">
        <f>YEAR(sales_data_sample3[[#This Row],[ORDER DATE]])</f>
        <v>2003</v>
      </c>
      <c r="M256" t="s">
        <v>278</v>
      </c>
      <c r="N256">
        <v>57</v>
      </c>
      <c r="O256" t="s">
        <v>2779</v>
      </c>
      <c r="P256" t="s">
        <v>885</v>
      </c>
      <c r="Q256" t="s">
        <v>886</v>
      </c>
      <c r="R256" t="s">
        <v>887</v>
      </c>
      <c r="S256" t="s">
        <v>888</v>
      </c>
      <c r="T256" t="s">
        <v>35</v>
      </c>
      <c r="U256" t="s">
        <v>36</v>
      </c>
      <c r="V256" t="s">
        <v>37</v>
      </c>
      <c r="W256" t="s">
        <v>38</v>
      </c>
      <c r="X256" t="s">
        <v>39</v>
      </c>
      <c r="Y256" t="s">
        <v>75</v>
      </c>
      <c r="Z256" t="s">
        <v>889</v>
      </c>
      <c r="AA256" t="s">
        <v>42</v>
      </c>
    </row>
    <row r="257" spans="1:27" x14ac:dyDescent="0.25">
      <c r="A257" s="1">
        <v>10127</v>
      </c>
      <c r="B257" s="1">
        <v>39</v>
      </c>
      <c r="C257" s="8">
        <v>38.19</v>
      </c>
      <c r="D257" s="1">
        <v>12</v>
      </c>
      <c r="E257" s="7">
        <v>1489.41</v>
      </c>
      <c r="F257" s="7">
        <f>sales_data_sample3[[#This Row],[SALES]]*sales_data_sample3[[#This Row],[PROFIT MARGIN]]</f>
        <v>370.71414900000002</v>
      </c>
      <c r="G257" s="14" t="str">
        <f>IF(sales_data_sample3[[#This Row],[STATUS]] &lt;&gt;"Cancelled","24,89%","0")</f>
        <v>24,89%</v>
      </c>
      <c r="H257" s="4">
        <v>37775</v>
      </c>
      <c r="I257" t="s">
        <v>28</v>
      </c>
      <c r="J257">
        <f>ROUNDUP(MONTH(sales_data_sample3[[#This Row],[ORDER DATE]])/3,0)</f>
        <v>2</v>
      </c>
      <c r="K257" t="str">
        <f>TEXT(sales_data_sample3[[#This Row],[ORDER DATE]],"[$-409]mmmm")</f>
        <v>June</v>
      </c>
      <c r="L257">
        <f>YEAR(sales_data_sample3[[#This Row],[ORDER DATE]])</f>
        <v>2003</v>
      </c>
      <c r="M257" t="s">
        <v>278</v>
      </c>
      <c r="N257">
        <v>35</v>
      </c>
      <c r="O257" t="s">
        <v>3186</v>
      </c>
      <c r="P257" t="s">
        <v>885</v>
      </c>
      <c r="Q257" t="s">
        <v>886</v>
      </c>
      <c r="R257" t="s">
        <v>887</v>
      </c>
      <c r="S257" t="s">
        <v>888</v>
      </c>
      <c r="T257" t="s">
        <v>35</v>
      </c>
      <c r="U257" t="s">
        <v>36</v>
      </c>
      <c r="V257" t="s">
        <v>37</v>
      </c>
      <c r="W257" t="s">
        <v>38</v>
      </c>
      <c r="X257" t="s">
        <v>39</v>
      </c>
      <c r="Y257" t="s">
        <v>75</v>
      </c>
      <c r="Z257" t="s">
        <v>889</v>
      </c>
      <c r="AA257" t="s">
        <v>42</v>
      </c>
    </row>
    <row r="258" spans="1:27" x14ac:dyDescent="0.25">
      <c r="A258" s="1">
        <v>10127</v>
      </c>
      <c r="B258" s="1">
        <v>20</v>
      </c>
      <c r="C258" s="8">
        <v>96.99</v>
      </c>
      <c r="D258" s="1">
        <v>7</v>
      </c>
      <c r="E258" s="7">
        <v>1939.8</v>
      </c>
      <c r="F258" s="7">
        <f>sales_data_sample3[[#This Row],[SALES]]*sales_data_sample3[[#This Row],[PROFIT MARGIN]]</f>
        <v>482.81621999999999</v>
      </c>
      <c r="G258" s="14" t="str">
        <f>IF(sales_data_sample3[[#This Row],[STATUS]] &lt;&gt;"Cancelled","24,89%","0")</f>
        <v>24,89%</v>
      </c>
      <c r="H258" s="4">
        <v>37775</v>
      </c>
      <c r="I258" t="s">
        <v>28</v>
      </c>
      <c r="J258">
        <f>ROUNDUP(MONTH(sales_data_sample3[[#This Row],[ORDER DATE]])/3,0)</f>
        <v>2</v>
      </c>
      <c r="K258" t="str">
        <f>TEXT(sales_data_sample3[[#This Row],[ORDER DATE]],"[$-409]mmmm")</f>
        <v>June</v>
      </c>
      <c r="L258">
        <f>YEAR(sales_data_sample3[[#This Row],[ORDER DATE]])</f>
        <v>2003</v>
      </c>
      <c r="M258" t="s">
        <v>278</v>
      </c>
      <c r="N258">
        <v>118</v>
      </c>
      <c r="O258" t="s">
        <v>3701</v>
      </c>
      <c r="P258" t="s">
        <v>885</v>
      </c>
      <c r="Q258" t="s">
        <v>886</v>
      </c>
      <c r="R258" t="s">
        <v>887</v>
      </c>
      <c r="S258" t="s">
        <v>888</v>
      </c>
      <c r="T258" t="s">
        <v>35</v>
      </c>
      <c r="U258" t="s">
        <v>36</v>
      </c>
      <c r="V258" t="s">
        <v>37</v>
      </c>
      <c r="W258" t="s">
        <v>38</v>
      </c>
      <c r="X258" t="s">
        <v>39</v>
      </c>
      <c r="Y258" t="s">
        <v>75</v>
      </c>
      <c r="Z258" t="s">
        <v>889</v>
      </c>
      <c r="AA258" t="s">
        <v>42</v>
      </c>
    </row>
    <row r="259" spans="1:27" x14ac:dyDescent="0.25">
      <c r="A259" s="1">
        <v>10127</v>
      </c>
      <c r="B259" s="1">
        <v>45</v>
      </c>
      <c r="C259" s="8">
        <v>51.95</v>
      </c>
      <c r="D259" s="1">
        <v>13</v>
      </c>
      <c r="E259" s="7">
        <v>2337.75</v>
      </c>
      <c r="F259" s="7">
        <f>sales_data_sample3[[#This Row],[SALES]]*sales_data_sample3[[#This Row],[PROFIT MARGIN]]</f>
        <v>106.367625</v>
      </c>
      <c r="G259" s="14" t="str">
        <f>IF(sales_data_sample3[[#This Row],[STATUS]] &lt;&gt;"Cancelled","4,55%","0")</f>
        <v>4,55%</v>
      </c>
      <c r="H259" s="4">
        <v>37775</v>
      </c>
      <c r="I259" t="s">
        <v>28</v>
      </c>
      <c r="J259">
        <f>ROUNDUP(MONTH(sales_data_sample3[[#This Row],[ORDER DATE]])/3,0)</f>
        <v>2</v>
      </c>
      <c r="K259" t="str">
        <f>TEXT(sales_data_sample3[[#This Row],[ORDER DATE]],"[$-409]mmmm")</f>
        <v>June</v>
      </c>
      <c r="L259">
        <f>YEAR(sales_data_sample3[[#This Row],[ORDER DATE]])</f>
        <v>2003</v>
      </c>
      <c r="M259" t="s">
        <v>957</v>
      </c>
      <c r="N259">
        <v>54</v>
      </c>
      <c r="O259" t="s">
        <v>3944</v>
      </c>
      <c r="P259" t="s">
        <v>885</v>
      </c>
      <c r="Q259" t="s">
        <v>886</v>
      </c>
      <c r="R259" t="s">
        <v>887</v>
      </c>
      <c r="S259" t="s">
        <v>888</v>
      </c>
      <c r="T259" t="s">
        <v>35</v>
      </c>
      <c r="U259" t="s">
        <v>36</v>
      </c>
      <c r="V259" t="s">
        <v>37</v>
      </c>
      <c r="W259" t="s">
        <v>38</v>
      </c>
      <c r="X259" t="s">
        <v>39</v>
      </c>
      <c r="Y259" t="s">
        <v>75</v>
      </c>
      <c r="Z259" t="s">
        <v>889</v>
      </c>
      <c r="AA259" t="s">
        <v>42</v>
      </c>
    </row>
    <row r="260" spans="1:27" x14ac:dyDescent="0.25">
      <c r="A260" s="1">
        <v>10127</v>
      </c>
      <c r="B260" s="1">
        <v>29</v>
      </c>
      <c r="C260" s="8">
        <v>70.84</v>
      </c>
      <c r="D260" s="1">
        <v>6</v>
      </c>
      <c r="E260" s="7">
        <v>2054.36</v>
      </c>
      <c r="F260" s="7">
        <f>sales_data_sample3[[#This Row],[SALES]]*sales_data_sample3[[#This Row],[PROFIT MARGIN]]</f>
        <v>104.56692400000001</v>
      </c>
      <c r="G260" s="14" t="str">
        <f>IF(sales_data_sample3[[#This Row],[STATUS]] &lt;&gt;"Cancelled","5,09%","0")</f>
        <v>5,09%</v>
      </c>
      <c r="H260" s="4">
        <v>37775</v>
      </c>
      <c r="I260" t="s">
        <v>28</v>
      </c>
      <c r="J260">
        <f>ROUNDUP(MONTH(sales_data_sample3[[#This Row],[ORDER DATE]])/3,0)</f>
        <v>2</v>
      </c>
      <c r="K260" t="str">
        <f>TEXT(sales_data_sample3[[#This Row],[ORDER DATE]],"[$-409]mmmm")</f>
        <v>June</v>
      </c>
      <c r="L260">
        <f>YEAR(sales_data_sample3[[#This Row],[ORDER DATE]])</f>
        <v>2003</v>
      </c>
      <c r="M260" t="s">
        <v>2246</v>
      </c>
      <c r="N260">
        <v>62</v>
      </c>
      <c r="O260" t="s">
        <v>3989</v>
      </c>
      <c r="P260" t="s">
        <v>885</v>
      </c>
      <c r="Q260" t="s">
        <v>886</v>
      </c>
      <c r="R260" t="s">
        <v>887</v>
      </c>
      <c r="S260" t="s">
        <v>888</v>
      </c>
      <c r="T260" t="s">
        <v>35</v>
      </c>
      <c r="U260" t="s">
        <v>36</v>
      </c>
      <c r="V260" t="s">
        <v>37</v>
      </c>
      <c r="W260" t="s">
        <v>38</v>
      </c>
      <c r="X260" t="s">
        <v>39</v>
      </c>
      <c r="Y260" t="s">
        <v>75</v>
      </c>
      <c r="Z260" t="s">
        <v>889</v>
      </c>
      <c r="AA260" t="s">
        <v>42</v>
      </c>
    </row>
    <row r="261" spans="1:27" x14ac:dyDescent="0.25">
      <c r="A261" s="1">
        <v>10127</v>
      </c>
      <c r="B261" s="1">
        <v>46</v>
      </c>
      <c r="C261" s="8">
        <v>100</v>
      </c>
      <c r="D261" s="1">
        <v>9</v>
      </c>
      <c r="E261" s="7">
        <v>6176.42</v>
      </c>
      <c r="F261" s="7">
        <f>sales_data_sample3[[#This Row],[SALES]]*sales_data_sample3[[#This Row],[PROFIT MARGIN]]</f>
        <v>281.02710999999999</v>
      </c>
      <c r="G261" s="14" t="str">
        <f>IF(sales_data_sample3[[#This Row],[STATUS]] &lt;&gt;"Cancelled","4,55%","0")</f>
        <v>4,55%</v>
      </c>
      <c r="H261" s="4">
        <v>37775</v>
      </c>
      <c r="I261" t="s">
        <v>28</v>
      </c>
      <c r="J261">
        <f>ROUNDUP(MONTH(sales_data_sample3[[#This Row],[ORDER DATE]])/3,0)</f>
        <v>2</v>
      </c>
      <c r="K261" t="str">
        <f>TEXT(sales_data_sample3[[#This Row],[ORDER DATE]],"[$-409]mmmm")</f>
        <v>June</v>
      </c>
      <c r="L261">
        <f>YEAR(sales_data_sample3[[#This Row],[ORDER DATE]])</f>
        <v>2003</v>
      </c>
      <c r="M261" t="s">
        <v>957</v>
      </c>
      <c r="N261">
        <v>115</v>
      </c>
      <c r="O261" t="s">
        <v>4177</v>
      </c>
      <c r="P261" t="s">
        <v>885</v>
      </c>
      <c r="Q261" t="s">
        <v>886</v>
      </c>
      <c r="R261" t="s">
        <v>887</v>
      </c>
      <c r="S261" t="s">
        <v>888</v>
      </c>
      <c r="T261" t="s">
        <v>35</v>
      </c>
      <c r="U261" t="s">
        <v>36</v>
      </c>
      <c r="V261" t="s">
        <v>37</v>
      </c>
      <c r="W261" t="s">
        <v>38</v>
      </c>
      <c r="X261" t="s">
        <v>39</v>
      </c>
      <c r="Y261" t="s">
        <v>75</v>
      </c>
      <c r="Z261" t="s">
        <v>889</v>
      </c>
      <c r="AA261" t="s">
        <v>65</v>
      </c>
    </row>
    <row r="262" spans="1:27" x14ac:dyDescent="0.25">
      <c r="A262" s="1">
        <v>10127</v>
      </c>
      <c r="B262" s="1">
        <v>46</v>
      </c>
      <c r="C262" s="8">
        <v>69.12</v>
      </c>
      <c r="D262" s="1">
        <v>4</v>
      </c>
      <c r="E262" s="7">
        <v>3179.52</v>
      </c>
      <c r="F262" s="7">
        <f>sales_data_sample3[[#This Row],[SALES]]*sales_data_sample3[[#This Row],[PROFIT MARGIN]]</f>
        <v>161.837568</v>
      </c>
      <c r="G262" s="14" t="str">
        <f>IF(sales_data_sample3[[#This Row],[STATUS]] &lt;&gt;"Cancelled","5,09%","0")</f>
        <v>5,09%</v>
      </c>
      <c r="H262" s="4">
        <v>37775</v>
      </c>
      <c r="I262" t="s">
        <v>28</v>
      </c>
      <c r="J262">
        <f>ROUNDUP(MONTH(sales_data_sample3[[#This Row],[ORDER DATE]])/3,0)</f>
        <v>2</v>
      </c>
      <c r="K262" t="str">
        <f>TEXT(sales_data_sample3[[#This Row],[ORDER DATE]],"[$-409]mmmm")</f>
        <v>June</v>
      </c>
      <c r="L262">
        <f>YEAR(sales_data_sample3[[#This Row],[ORDER DATE]])</f>
        <v>2003</v>
      </c>
      <c r="M262" t="s">
        <v>2246</v>
      </c>
      <c r="N262">
        <v>58</v>
      </c>
      <c r="O262" t="s">
        <v>4208</v>
      </c>
      <c r="P262" t="s">
        <v>885</v>
      </c>
      <c r="Q262" t="s">
        <v>886</v>
      </c>
      <c r="R262" t="s">
        <v>887</v>
      </c>
      <c r="S262" t="s">
        <v>888</v>
      </c>
      <c r="T262" t="s">
        <v>35</v>
      </c>
      <c r="U262" t="s">
        <v>36</v>
      </c>
      <c r="V262" t="s">
        <v>37</v>
      </c>
      <c r="W262" t="s">
        <v>38</v>
      </c>
      <c r="X262" t="s">
        <v>39</v>
      </c>
      <c r="Y262" t="s">
        <v>75</v>
      </c>
      <c r="Z262" t="s">
        <v>889</v>
      </c>
      <c r="AA262" t="s">
        <v>65</v>
      </c>
    </row>
    <row r="263" spans="1:27" x14ac:dyDescent="0.25">
      <c r="A263" s="1">
        <v>10128</v>
      </c>
      <c r="B263" s="1">
        <v>41</v>
      </c>
      <c r="C263" s="8">
        <v>100</v>
      </c>
      <c r="D263" s="1">
        <v>2</v>
      </c>
      <c r="E263" s="7">
        <v>5544.02</v>
      </c>
      <c r="F263" s="7">
        <f>sales_data_sample3[[#This Row],[SALES]]*sales_data_sample3[[#This Row],[PROFIT MARGIN]]</f>
        <v>409.703078</v>
      </c>
      <c r="G263" s="14" t="str">
        <f>IF(sales_data_sample3[[#This Row],[STATUS]] &lt;&gt;"Cancelled","7,39%","0")</f>
        <v>7,39%</v>
      </c>
      <c r="H263" s="4">
        <v>37778</v>
      </c>
      <c r="I263" t="s">
        <v>28</v>
      </c>
      <c r="J263">
        <f>ROUNDUP(MONTH(sales_data_sample3[[#This Row],[ORDER DATE]])/3,0)</f>
        <v>2</v>
      </c>
      <c r="K263" t="str">
        <f>TEXT(sales_data_sample3[[#This Row],[ORDER DATE]],"[$-409]mmmm")</f>
        <v>June</v>
      </c>
      <c r="L263">
        <f>YEAR(sales_data_sample3[[#This Row],[ORDER DATE]])</f>
        <v>2003</v>
      </c>
      <c r="M263" t="s">
        <v>1354</v>
      </c>
      <c r="N263">
        <v>136</v>
      </c>
      <c r="O263" t="s">
        <v>2159</v>
      </c>
      <c r="P263" t="s">
        <v>268</v>
      </c>
      <c r="Q263" t="s">
        <v>269</v>
      </c>
      <c r="R263" t="s">
        <v>270</v>
      </c>
      <c r="S263" t="s">
        <v>4804</v>
      </c>
      <c r="T263" t="s">
        <v>271</v>
      </c>
      <c r="U263" t="s">
        <v>4804</v>
      </c>
      <c r="V263" t="s">
        <v>272</v>
      </c>
      <c r="W263" t="s">
        <v>273</v>
      </c>
      <c r="X263" t="s">
        <v>52</v>
      </c>
      <c r="Y263" t="s">
        <v>274</v>
      </c>
      <c r="Z263" t="s">
        <v>275</v>
      </c>
      <c r="AA263" t="s">
        <v>65</v>
      </c>
    </row>
    <row r="264" spans="1:27" x14ac:dyDescent="0.25">
      <c r="A264" s="1">
        <v>10128</v>
      </c>
      <c r="B264" s="1">
        <v>41</v>
      </c>
      <c r="C264" s="8">
        <v>100</v>
      </c>
      <c r="D264" s="1">
        <v>4</v>
      </c>
      <c r="E264" s="7">
        <v>4837.18</v>
      </c>
      <c r="F264" s="7">
        <f>sales_data_sample3[[#This Row],[SALES]]*sales_data_sample3[[#This Row],[PROFIT MARGIN]]</f>
        <v>246.21246200000002</v>
      </c>
      <c r="G264" s="14" t="str">
        <f>IF(sales_data_sample3[[#This Row],[STATUS]] &lt;&gt;"Cancelled","5,09%","0")</f>
        <v>5,09%</v>
      </c>
      <c r="H264" s="4">
        <v>37778</v>
      </c>
      <c r="I264" t="s">
        <v>28</v>
      </c>
      <c r="J264">
        <f>ROUNDUP(MONTH(sales_data_sample3[[#This Row],[ORDER DATE]])/3,0)</f>
        <v>2</v>
      </c>
      <c r="K264" t="str">
        <f>TEXT(sales_data_sample3[[#This Row],[ORDER DATE]],"[$-409]mmmm")</f>
        <v>June</v>
      </c>
      <c r="L264">
        <f>YEAR(sales_data_sample3[[#This Row],[ORDER DATE]])</f>
        <v>2003</v>
      </c>
      <c r="M264" t="s">
        <v>2246</v>
      </c>
      <c r="N264">
        <v>100</v>
      </c>
      <c r="O264" t="s">
        <v>2247</v>
      </c>
      <c r="P264" t="s">
        <v>268</v>
      </c>
      <c r="Q264" t="s">
        <v>269</v>
      </c>
      <c r="R264" t="s">
        <v>270</v>
      </c>
      <c r="S264" t="s">
        <v>4804</v>
      </c>
      <c r="T264" t="s">
        <v>271</v>
      </c>
      <c r="U264" t="s">
        <v>4804</v>
      </c>
      <c r="V264" t="s">
        <v>272</v>
      </c>
      <c r="W264" t="s">
        <v>273</v>
      </c>
      <c r="X264" t="s">
        <v>52</v>
      </c>
      <c r="Y264" t="s">
        <v>274</v>
      </c>
      <c r="Z264" t="s">
        <v>275</v>
      </c>
      <c r="AA264" t="s">
        <v>65</v>
      </c>
    </row>
    <row r="265" spans="1:27" x14ac:dyDescent="0.25">
      <c r="A265" s="1">
        <v>10128</v>
      </c>
      <c r="B265" s="1">
        <v>43</v>
      </c>
      <c r="C265" s="8">
        <v>92.16</v>
      </c>
      <c r="D265" s="1">
        <v>1</v>
      </c>
      <c r="E265" s="7">
        <v>3962.88</v>
      </c>
      <c r="F265" s="7">
        <f>sales_data_sample3[[#This Row],[SALES]]*sales_data_sample3[[#This Row],[PROFIT MARGIN]]</f>
        <v>292.856832</v>
      </c>
      <c r="G265" s="14" t="str">
        <f>IF(sales_data_sample3[[#This Row],[STATUS]] &lt;&gt;"Cancelled","7,39%","0")</f>
        <v>7,39%</v>
      </c>
      <c r="H265" s="4">
        <v>37778</v>
      </c>
      <c r="I265" t="s">
        <v>28</v>
      </c>
      <c r="J265">
        <f>ROUNDUP(MONTH(sales_data_sample3[[#This Row],[ORDER DATE]])/3,0)</f>
        <v>2</v>
      </c>
      <c r="K265" t="str">
        <f>TEXT(sales_data_sample3[[#This Row],[ORDER DATE]],"[$-409]mmmm")</f>
        <v>June</v>
      </c>
      <c r="L265">
        <f>YEAR(sales_data_sample3[[#This Row],[ORDER DATE]])</f>
        <v>2003</v>
      </c>
      <c r="M265" t="s">
        <v>1354</v>
      </c>
      <c r="N265">
        <v>87</v>
      </c>
      <c r="O265" t="s">
        <v>2562</v>
      </c>
      <c r="P265" t="s">
        <v>268</v>
      </c>
      <c r="Q265" t="s">
        <v>269</v>
      </c>
      <c r="R265" t="s">
        <v>270</v>
      </c>
      <c r="S265" t="s">
        <v>4804</v>
      </c>
      <c r="T265" t="s">
        <v>271</v>
      </c>
      <c r="U265" t="s">
        <v>4804</v>
      </c>
      <c r="V265" t="s">
        <v>272</v>
      </c>
      <c r="W265" t="s">
        <v>273</v>
      </c>
      <c r="X265" t="s">
        <v>52</v>
      </c>
      <c r="Y265" t="s">
        <v>274</v>
      </c>
      <c r="Z265" t="s">
        <v>275</v>
      </c>
      <c r="AA265" t="s">
        <v>65</v>
      </c>
    </row>
    <row r="266" spans="1:27" x14ac:dyDescent="0.25">
      <c r="A266" s="1">
        <v>10128</v>
      </c>
      <c r="B266" s="1">
        <v>32</v>
      </c>
      <c r="C266" s="8">
        <v>97</v>
      </c>
      <c r="D266" s="1">
        <v>3</v>
      </c>
      <c r="E266" s="7">
        <v>3104</v>
      </c>
      <c r="F266" s="7">
        <f>sales_data_sample3[[#This Row],[SALES]]*sales_data_sample3[[#This Row],[PROFIT MARGIN]]</f>
        <v>283.7056</v>
      </c>
      <c r="G266" s="14" t="str">
        <f>IF(sales_data_sample3[[#This Row],[STATUS]] &lt;&gt;"Cancelled","9,14%","0")</f>
        <v>9,14%</v>
      </c>
      <c r="H266" s="4">
        <v>37778</v>
      </c>
      <c r="I266" t="s">
        <v>28</v>
      </c>
      <c r="J266">
        <f>ROUNDUP(MONTH(sales_data_sample3[[#This Row],[ORDER DATE]])/3,0)</f>
        <v>2</v>
      </c>
      <c r="K266" t="str">
        <f>TEXT(sales_data_sample3[[#This Row],[ORDER DATE]],"[$-409]mmmm")</f>
        <v>June</v>
      </c>
      <c r="L266">
        <f>YEAR(sales_data_sample3[[#This Row],[ORDER DATE]])</f>
        <v>2003</v>
      </c>
      <c r="M266" t="s">
        <v>2075</v>
      </c>
      <c r="N266">
        <v>86</v>
      </c>
      <c r="O266" t="s">
        <v>4358</v>
      </c>
      <c r="P266" t="s">
        <v>268</v>
      </c>
      <c r="Q266" t="s">
        <v>269</v>
      </c>
      <c r="R266" t="s">
        <v>270</v>
      </c>
      <c r="S266" t="s">
        <v>4804</v>
      </c>
      <c r="T266" t="s">
        <v>271</v>
      </c>
      <c r="U266" t="s">
        <v>4804</v>
      </c>
      <c r="V266" t="s">
        <v>272</v>
      </c>
      <c r="W266" t="s">
        <v>273</v>
      </c>
      <c r="X266" t="s">
        <v>52</v>
      </c>
      <c r="Y266" t="s">
        <v>274</v>
      </c>
      <c r="Z266" t="s">
        <v>275</v>
      </c>
      <c r="AA266" t="s">
        <v>65</v>
      </c>
    </row>
    <row r="267" spans="1:27" x14ac:dyDescent="0.25">
      <c r="A267" s="1">
        <v>10129</v>
      </c>
      <c r="B267" s="1">
        <v>33</v>
      </c>
      <c r="C267" s="8">
        <v>100</v>
      </c>
      <c r="D267" s="1">
        <v>2</v>
      </c>
      <c r="E267" s="7">
        <v>4398.24</v>
      </c>
      <c r="F267" s="7">
        <f>sales_data_sample3[[#This Row],[SALES]]*sales_data_sample3[[#This Row],[PROFIT MARGIN]]</f>
        <v>1094.7219359999999</v>
      </c>
      <c r="G267" s="14" t="str">
        <f>IF(sales_data_sample3[[#This Row],[STATUS]] &lt;&gt;"Cancelled","24,89%","0")</f>
        <v>24,89%</v>
      </c>
      <c r="H267" s="4">
        <v>37784</v>
      </c>
      <c r="I267" t="s">
        <v>28</v>
      </c>
      <c r="J267">
        <f>ROUNDUP(MONTH(sales_data_sample3[[#This Row],[ORDER DATE]])/3,0)</f>
        <v>2</v>
      </c>
      <c r="K267" t="str">
        <f>TEXT(sales_data_sample3[[#This Row],[ORDER DATE]],"[$-409]mmmm")</f>
        <v>June</v>
      </c>
      <c r="L267">
        <f>YEAR(sales_data_sample3[[#This Row],[ORDER DATE]])</f>
        <v>2003</v>
      </c>
      <c r="M267" t="s">
        <v>278</v>
      </c>
      <c r="N267">
        <v>136</v>
      </c>
      <c r="O267" t="s">
        <v>561</v>
      </c>
      <c r="P267" t="s">
        <v>574</v>
      </c>
      <c r="Q267" t="s">
        <v>575</v>
      </c>
      <c r="R267" t="s">
        <v>576</v>
      </c>
      <c r="S267" t="s">
        <v>4804</v>
      </c>
      <c r="T267" t="s">
        <v>577</v>
      </c>
      <c r="U267" t="s">
        <v>4804</v>
      </c>
      <c r="V267" t="s">
        <v>578</v>
      </c>
      <c r="W267" t="s">
        <v>262</v>
      </c>
      <c r="X267" t="s">
        <v>52</v>
      </c>
      <c r="Y267" t="s">
        <v>84</v>
      </c>
      <c r="Z267" t="s">
        <v>579</v>
      </c>
      <c r="AA267" t="s">
        <v>65</v>
      </c>
    </row>
    <row r="268" spans="1:27" x14ac:dyDescent="0.25">
      <c r="A268" s="1">
        <v>10129</v>
      </c>
      <c r="B268" s="1">
        <v>45</v>
      </c>
      <c r="C268" s="8">
        <v>100</v>
      </c>
      <c r="D268" s="1">
        <v>9</v>
      </c>
      <c r="E268" s="7">
        <v>6027.75</v>
      </c>
      <c r="F268" s="7">
        <f>sales_data_sample3[[#This Row],[SALES]]*sales_data_sample3[[#This Row],[PROFIT MARGIN]]</f>
        <v>550.93634999999995</v>
      </c>
      <c r="G268" s="14" t="str">
        <f>IF(sales_data_sample3[[#This Row],[STATUS]] &lt;&gt;"Cancelled","9,14%","0")</f>
        <v>9,14%</v>
      </c>
      <c r="H268" s="4">
        <v>37784</v>
      </c>
      <c r="I268" t="s">
        <v>28</v>
      </c>
      <c r="J268">
        <f>ROUNDUP(MONTH(sales_data_sample3[[#This Row],[ORDER DATE]])/3,0)</f>
        <v>2</v>
      </c>
      <c r="K268" t="str">
        <f>TEXT(sales_data_sample3[[#This Row],[ORDER DATE]],"[$-409]mmmm")</f>
        <v>June</v>
      </c>
      <c r="L268">
        <f>YEAR(sales_data_sample3[[#This Row],[ORDER DATE]])</f>
        <v>2003</v>
      </c>
      <c r="M268" t="s">
        <v>2075</v>
      </c>
      <c r="N268">
        <v>122</v>
      </c>
      <c r="O268" t="s">
        <v>3005</v>
      </c>
      <c r="P268" t="s">
        <v>574</v>
      </c>
      <c r="Q268" t="s">
        <v>575</v>
      </c>
      <c r="R268" t="s">
        <v>576</v>
      </c>
      <c r="S268" t="s">
        <v>4804</v>
      </c>
      <c r="T268" t="s">
        <v>577</v>
      </c>
      <c r="U268" t="s">
        <v>4804</v>
      </c>
      <c r="V268" t="s">
        <v>578</v>
      </c>
      <c r="W268" t="s">
        <v>262</v>
      </c>
      <c r="X268" t="s">
        <v>52</v>
      </c>
      <c r="Y268" t="s">
        <v>84</v>
      </c>
      <c r="Z268" t="s">
        <v>579</v>
      </c>
      <c r="AA268" t="s">
        <v>65</v>
      </c>
    </row>
    <row r="269" spans="1:27" x14ac:dyDescent="0.25">
      <c r="A269" s="1">
        <v>10129</v>
      </c>
      <c r="B269" s="1">
        <v>41</v>
      </c>
      <c r="C269" s="8">
        <v>94.71</v>
      </c>
      <c r="D269" s="1">
        <v>4</v>
      </c>
      <c r="E269" s="7">
        <v>3883.11</v>
      </c>
      <c r="F269" s="7">
        <f>sales_data_sample3[[#This Row],[SALES]]*sales_data_sample3[[#This Row],[PROFIT MARGIN]]</f>
        <v>286.96182899999997</v>
      </c>
      <c r="G269" s="14" t="str">
        <f>IF(sales_data_sample3[[#This Row],[STATUS]] &lt;&gt;"Cancelled","7,39%","0")</f>
        <v>7,39%</v>
      </c>
      <c r="H269" s="4">
        <v>37784</v>
      </c>
      <c r="I269" t="s">
        <v>28</v>
      </c>
      <c r="J269">
        <f>ROUNDUP(MONTH(sales_data_sample3[[#This Row],[ORDER DATE]])/3,0)</f>
        <v>2</v>
      </c>
      <c r="K269" t="str">
        <f>TEXT(sales_data_sample3[[#This Row],[ORDER DATE]],"[$-409]mmmm")</f>
        <v>June</v>
      </c>
      <c r="L269">
        <f>YEAR(sales_data_sample3[[#This Row],[ORDER DATE]])</f>
        <v>2003</v>
      </c>
      <c r="M269" t="s">
        <v>1354</v>
      </c>
      <c r="N269">
        <v>88</v>
      </c>
      <c r="O269" t="s">
        <v>3347</v>
      </c>
      <c r="P269" t="s">
        <v>574</v>
      </c>
      <c r="Q269" t="s">
        <v>575</v>
      </c>
      <c r="R269" t="s">
        <v>576</v>
      </c>
      <c r="S269" t="s">
        <v>4804</v>
      </c>
      <c r="T269" t="s">
        <v>577</v>
      </c>
      <c r="U269" t="s">
        <v>4804</v>
      </c>
      <c r="V269" t="s">
        <v>578</v>
      </c>
      <c r="W269" t="s">
        <v>262</v>
      </c>
      <c r="X269" t="s">
        <v>52</v>
      </c>
      <c r="Y269" t="s">
        <v>84</v>
      </c>
      <c r="Z269" t="s">
        <v>579</v>
      </c>
      <c r="AA269" t="s">
        <v>65</v>
      </c>
    </row>
    <row r="270" spans="1:27" x14ac:dyDescent="0.25">
      <c r="A270" s="1">
        <v>10129</v>
      </c>
      <c r="B270" s="1">
        <v>50</v>
      </c>
      <c r="C270" s="8">
        <v>77.989999999999995</v>
      </c>
      <c r="D270" s="1">
        <v>1</v>
      </c>
      <c r="E270" s="7">
        <v>3899.5</v>
      </c>
      <c r="F270" s="7">
        <f>sales_data_sample3[[#This Row],[SALES]]*sales_data_sample3[[#This Row],[PROFIT MARGIN]]</f>
        <v>288.17304999999999</v>
      </c>
      <c r="G270" s="14" t="str">
        <f>IF(sales_data_sample3[[#This Row],[STATUS]] &lt;&gt;"Cancelled","7,39%","0")</f>
        <v>7,39%</v>
      </c>
      <c r="H270" s="4">
        <v>37784</v>
      </c>
      <c r="I270" t="s">
        <v>28</v>
      </c>
      <c r="J270">
        <f>ROUNDUP(MONTH(sales_data_sample3[[#This Row],[ORDER DATE]])/3,0)</f>
        <v>2</v>
      </c>
      <c r="K270" t="str">
        <f>TEXT(sales_data_sample3[[#This Row],[ORDER DATE]],"[$-409]mmmm")</f>
        <v>June</v>
      </c>
      <c r="L270">
        <f>YEAR(sales_data_sample3[[#This Row],[ORDER DATE]])</f>
        <v>2003</v>
      </c>
      <c r="M270" t="s">
        <v>1354</v>
      </c>
      <c r="N270">
        <v>83</v>
      </c>
      <c r="O270" t="s">
        <v>3543</v>
      </c>
      <c r="P270" t="s">
        <v>574</v>
      </c>
      <c r="Q270" t="s">
        <v>575</v>
      </c>
      <c r="R270" t="s">
        <v>576</v>
      </c>
      <c r="S270" t="s">
        <v>4804</v>
      </c>
      <c r="T270" t="s">
        <v>577</v>
      </c>
      <c r="U270" t="s">
        <v>4804</v>
      </c>
      <c r="V270" t="s">
        <v>578</v>
      </c>
      <c r="W270" t="s">
        <v>262</v>
      </c>
      <c r="X270" t="s">
        <v>52</v>
      </c>
      <c r="Y270" t="s">
        <v>84</v>
      </c>
      <c r="Z270" t="s">
        <v>579</v>
      </c>
      <c r="AA270" t="s">
        <v>65</v>
      </c>
    </row>
    <row r="271" spans="1:27" x14ac:dyDescent="0.25">
      <c r="A271" s="1">
        <v>10129</v>
      </c>
      <c r="B271" s="1">
        <v>31</v>
      </c>
      <c r="C271" s="8">
        <v>60</v>
      </c>
      <c r="D271" s="1">
        <v>5</v>
      </c>
      <c r="E271" s="7">
        <v>1860</v>
      </c>
      <c r="F271" s="7">
        <f>sales_data_sample3[[#This Row],[SALES]]*sales_data_sample3[[#This Row],[PROFIT MARGIN]]</f>
        <v>170.00399999999999</v>
      </c>
      <c r="G271" s="14" t="str">
        <f>IF(sales_data_sample3[[#This Row],[STATUS]] &lt;&gt;"Cancelled","9,14%","0")</f>
        <v>9,14%</v>
      </c>
      <c r="H271" s="4">
        <v>37784</v>
      </c>
      <c r="I271" t="s">
        <v>28</v>
      </c>
      <c r="J271">
        <f>ROUNDUP(MONTH(sales_data_sample3[[#This Row],[ORDER DATE]])/3,0)</f>
        <v>2</v>
      </c>
      <c r="K271" t="str">
        <f>TEXT(sales_data_sample3[[#This Row],[ORDER DATE]],"[$-409]mmmm")</f>
        <v>June</v>
      </c>
      <c r="L271">
        <f>YEAR(sales_data_sample3[[#This Row],[ORDER DATE]])</f>
        <v>2003</v>
      </c>
      <c r="M271" t="s">
        <v>2075</v>
      </c>
      <c r="N271">
        <v>66</v>
      </c>
      <c r="O271" t="s">
        <v>4284</v>
      </c>
      <c r="P271" t="s">
        <v>574</v>
      </c>
      <c r="Q271" t="s">
        <v>575</v>
      </c>
      <c r="R271" t="s">
        <v>576</v>
      </c>
      <c r="S271" t="s">
        <v>4804</v>
      </c>
      <c r="T271" t="s">
        <v>577</v>
      </c>
      <c r="U271" t="s">
        <v>4804</v>
      </c>
      <c r="V271" t="s">
        <v>578</v>
      </c>
      <c r="W271" t="s">
        <v>262</v>
      </c>
      <c r="X271" t="s">
        <v>52</v>
      </c>
      <c r="Y271" t="s">
        <v>84</v>
      </c>
      <c r="Z271" t="s">
        <v>579</v>
      </c>
      <c r="AA271" t="s">
        <v>42</v>
      </c>
    </row>
    <row r="272" spans="1:27" x14ac:dyDescent="0.25">
      <c r="A272" s="1">
        <v>10129</v>
      </c>
      <c r="B272" s="1">
        <v>45</v>
      </c>
      <c r="C272" s="8">
        <v>85.29</v>
      </c>
      <c r="D272" s="1">
        <v>3</v>
      </c>
      <c r="E272" s="7">
        <v>3838.05</v>
      </c>
      <c r="F272" s="7">
        <f>sales_data_sample3[[#This Row],[SALES]]*sales_data_sample3[[#This Row],[PROFIT MARGIN]]</f>
        <v>350.79777000000001</v>
      </c>
      <c r="G272" s="14" t="str">
        <f>IF(sales_data_sample3[[#This Row],[STATUS]] &lt;&gt;"Cancelled","9,14%","0")</f>
        <v>9,14%</v>
      </c>
      <c r="H272" s="4">
        <v>37784</v>
      </c>
      <c r="I272" t="s">
        <v>28</v>
      </c>
      <c r="J272">
        <f>ROUNDUP(MONTH(sales_data_sample3[[#This Row],[ORDER DATE]])/3,0)</f>
        <v>2</v>
      </c>
      <c r="K272" t="str">
        <f>TEXT(sales_data_sample3[[#This Row],[ORDER DATE]],"[$-409]mmmm")</f>
        <v>June</v>
      </c>
      <c r="L272">
        <f>YEAR(sales_data_sample3[[#This Row],[ORDER DATE]])</f>
        <v>2003</v>
      </c>
      <c r="M272" t="s">
        <v>2075</v>
      </c>
      <c r="N272">
        <v>72</v>
      </c>
      <c r="O272" t="s">
        <v>4468</v>
      </c>
      <c r="P272" t="s">
        <v>574</v>
      </c>
      <c r="Q272" t="s">
        <v>575</v>
      </c>
      <c r="R272" t="s">
        <v>576</v>
      </c>
      <c r="S272" t="s">
        <v>4804</v>
      </c>
      <c r="T272" t="s">
        <v>577</v>
      </c>
      <c r="U272" t="s">
        <v>4804</v>
      </c>
      <c r="V272" t="s">
        <v>578</v>
      </c>
      <c r="W272" t="s">
        <v>262</v>
      </c>
      <c r="X272" t="s">
        <v>52</v>
      </c>
      <c r="Y272" t="s">
        <v>84</v>
      </c>
      <c r="Z272" t="s">
        <v>579</v>
      </c>
      <c r="AA272" t="s">
        <v>65</v>
      </c>
    </row>
    <row r="273" spans="1:27" x14ac:dyDescent="0.25">
      <c r="A273" s="1">
        <v>10129</v>
      </c>
      <c r="B273" s="1">
        <v>42</v>
      </c>
      <c r="C273" s="8">
        <v>91.15</v>
      </c>
      <c r="D273" s="1">
        <v>6</v>
      </c>
      <c r="E273" s="7">
        <v>3828.3</v>
      </c>
      <c r="F273" s="7">
        <f>sales_data_sample3[[#This Row],[SALES]]*sales_data_sample3[[#This Row],[PROFIT MARGIN]]</f>
        <v>349.90661999999998</v>
      </c>
      <c r="G273" s="14" t="str">
        <f>IF(sales_data_sample3[[#This Row],[STATUS]] &lt;&gt;"Cancelled","9,14%","0")</f>
        <v>9,14%</v>
      </c>
      <c r="H273" s="4">
        <v>37784</v>
      </c>
      <c r="I273" t="s">
        <v>28</v>
      </c>
      <c r="J273">
        <f>ROUNDUP(MONTH(sales_data_sample3[[#This Row],[ORDER DATE]])/3,0)</f>
        <v>2</v>
      </c>
      <c r="K273" t="str">
        <f>TEXT(sales_data_sample3[[#This Row],[ORDER DATE]],"[$-409]mmmm")</f>
        <v>June</v>
      </c>
      <c r="L273">
        <f>YEAR(sales_data_sample3[[#This Row],[ORDER DATE]])</f>
        <v>2003</v>
      </c>
      <c r="M273" t="s">
        <v>2075</v>
      </c>
      <c r="N273">
        <v>100</v>
      </c>
      <c r="O273" t="s">
        <v>4604</v>
      </c>
      <c r="P273" t="s">
        <v>574</v>
      </c>
      <c r="Q273" t="s">
        <v>575</v>
      </c>
      <c r="R273" t="s">
        <v>576</v>
      </c>
      <c r="S273" t="s">
        <v>4804</v>
      </c>
      <c r="T273" t="s">
        <v>577</v>
      </c>
      <c r="U273" t="s">
        <v>4804</v>
      </c>
      <c r="V273" t="s">
        <v>578</v>
      </c>
      <c r="W273" t="s">
        <v>262</v>
      </c>
      <c r="X273" t="s">
        <v>52</v>
      </c>
      <c r="Y273" t="s">
        <v>84</v>
      </c>
      <c r="Z273" t="s">
        <v>579</v>
      </c>
      <c r="AA273" t="s">
        <v>65</v>
      </c>
    </row>
    <row r="274" spans="1:27" x14ac:dyDescent="0.25">
      <c r="A274" s="1">
        <v>10129</v>
      </c>
      <c r="B274" s="1">
        <v>30</v>
      </c>
      <c r="C274" s="8">
        <v>85.41</v>
      </c>
      <c r="D274" s="1">
        <v>7</v>
      </c>
      <c r="E274" s="7">
        <v>2562.3000000000002</v>
      </c>
      <c r="F274" s="7">
        <f>sales_data_sample3[[#This Row],[SALES]]*sales_data_sample3[[#This Row],[PROFIT MARGIN]]</f>
        <v>234.19422</v>
      </c>
      <c r="G274" s="14" t="str">
        <f>IF(sales_data_sample3[[#This Row],[STATUS]] &lt;&gt;"Cancelled","9,14%","0")</f>
        <v>9,14%</v>
      </c>
      <c r="H274" s="4">
        <v>37784</v>
      </c>
      <c r="I274" t="s">
        <v>28</v>
      </c>
      <c r="J274">
        <f>ROUNDUP(MONTH(sales_data_sample3[[#This Row],[ORDER DATE]])/3,0)</f>
        <v>2</v>
      </c>
      <c r="K274" t="str">
        <f>TEXT(sales_data_sample3[[#This Row],[ORDER DATE]],"[$-409]mmmm")</f>
        <v>June</v>
      </c>
      <c r="L274">
        <f>YEAR(sales_data_sample3[[#This Row],[ORDER DATE]])</f>
        <v>2003</v>
      </c>
      <c r="M274" t="s">
        <v>2075</v>
      </c>
      <c r="N274">
        <v>99</v>
      </c>
      <c r="O274" t="s">
        <v>4639</v>
      </c>
      <c r="P274" t="s">
        <v>574</v>
      </c>
      <c r="Q274" t="s">
        <v>575</v>
      </c>
      <c r="R274" t="s">
        <v>576</v>
      </c>
      <c r="S274" t="s">
        <v>4804</v>
      </c>
      <c r="T274" t="s">
        <v>577</v>
      </c>
      <c r="U274" t="s">
        <v>4804</v>
      </c>
      <c r="V274" t="s">
        <v>578</v>
      </c>
      <c r="W274" t="s">
        <v>262</v>
      </c>
      <c r="X274" t="s">
        <v>52</v>
      </c>
      <c r="Y274" t="s">
        <v>84</v>
      </c>
      <c r="Z274" t="s">
        <v>579</v>
      </c>
      <c r="AA274" t="s">
        <v>42</v>
      </c>
    </row>
    <row r="275" spans="1:27" x14ac:dyDescent="0.25">
      <c r="A275" s="1">
        <v>10129</v>
      </c>
      <c r="B275" s="1">
        <v>32</v>
      </c>
      <c r="C275" s="8">
        <v>64.97</v>
      </c>
      <c r="D275" s="1">
        <v>8</v>
      </c>
      <c r="E275" s="7">
        <v>2079.04</v>
      </c>
      <c r="F275" s="7">
        <f>sales_data_sample3[[#This Row],[SALES]]*sales_data_sample3[[#This Row],[PROFIT MARGIN]]</f>
        <v>190.02425599999998</v>
      </c>
      <c r="G275" s="14" t="str">
        <f>IF(sales_data_sample3[[#This Row],[STATUS]] &lt;&gt;"Cancelled","9,14%","0")</f>
        <v>9,14%</v>
      </c>
      <c r="H275" s="4">
        <v>37784</v>
      </c>
      <c r="I275" t="s">
        <v>28</v>
      </c>
      <c r="J275">
        <f>ROUNDUP(MONTH(sales_data_sample3[[#This Row],[ORDER DATE]])/3,0)</f>
        <v>2</v>
      </c>
      <c r="K275" t="str">
        <f>TEXT(sales_data_sample3[[#This Row],[ORDER DATE]],"[$-409]mmmm")</f>
        <v>June</v>
      </c>
      <c r="L275">
        <f>YEAR(sales_data_sample3[[#This Row],[ORDER DATE]])</f>
        <v>2003</v>
      </c>
      <c r="M275" t="s">
        <v>2075</v>
      </c>
      <c r="N275">
        <v>54</v>
      </c>
      <c r="O275" t="s">
        <v>4760</v>
      </c>
      <c r="P275" t="s">
        <v>574</v>
      </c>
      <c r="Q275" t="s">
        <v>575</v>
      </c>
      <c r="R275" t="s">
        <v>576</v>
      </c>
      <c r="S275" t="s">
        <v>4804</v>
      </c>
      <c r="T275" t="s">
        <v>577</v>
      </c>
      <c r="U275" t="s">
        <v>4804</v>
      </c>
      <c r="V275" t="s">
        <v>578</v>
      </c>
      <c r="W275" t="s">
        <v>262</v>
      </c>
      <c r="X275" t="s">
        <v>52</v>
      </c>
      <c r="Y275" t="s">
        <v>84</v>
      </c>
      <c r="Z275" t="s">
        <v>579</v>
      </c>
      <c r="AA275" t="s">
        <v>42</v>
      </c>
    </row>
    <row r="276" spans="1:27" x14ac:dyDescent="0.25">
      <c r="A276" s="1">
        <v>10130</v>
      </c>
      <c r="B276" s="1">
        <v>40</v>
      </c>
      <c r="C276" s="8">
        <v>96.34</v>
      </c>
      <c r="D276" s="1">
        <v>2</v>
      </c>
      <c r="E276" s="7">
        <v>3853.6</v>
      </c>
      <c r="F276" s="7">
        <f>sales_data_sample3[[#This Row],[SALES]]*sales_data_sample3[[#This Row],[PROFIT MARGIN]]</f>
        <v>352.21903999999995</v>
      </c>
      <c r="G276" s="14" t="str">
        <f>IF(sales_data_sample3[[#This Row],[STATUS]] &lt;&gt;"Cancelled","9,14%","0")</f>
        <v>9,14%</v>
      </c>
      <c r="H276" s="4">
        <v>37788</v>
      </c>
      <c r="I276" t="s">
        <v>28</v>
      </c>
      <c r="J276">
        <f>ROUNDUP(MONTH(sales_data_sample3[[#This Row],[ORDER DATE]])/3,0)</f>
        <v>2</v>
      </c>
      <c r="K276" t="str">
        <f>TEXT(sales_data_sample3[[#This Row],[ORDER DATE]],"[$-409]mmmm")</f>
        <v>June</v>
      </c>
      <c r="L276">
        <f>YEAR(sales_data_sample3[[#This Row],[ORDER DATE]])</f>
        <v>2003</v>
      </c>
      <c r="M276" t="s">
        <v>2075</v>
      </c>
      <c r="N276">
        <v>86</v>
      </c>
      <c r="O276" t="s">
        <v>2076</v>
      </c>
      <c r="P276" t="s">
        <v>2080</v>
      </c>
      <c r="Q276" t="s">
        <v>2081</v>
      </c>
      <c r="R276" t="s">
        <v>2082</v>
      </c>
      <c r="S276" t="s">
        <v>4804</v>
      </c>
      <c r="T276" t="s">
        <v>441</v>
      </c>
      <c r="U276" t="s">
        <v>185</v>
      </c>
      <c r="V276" t="s">
        <v>442</v>
      </c>
      <c r="W276" t="s">
        <v>38</v>
      </c>
      <c r="X276" t="s">
        <v>39</v>
      </c>
      <c r="Y276" t="s">
        <v>1199</v>
      </c>
      <c r="Z276" t="s">
        <v>377</v>
      </c>
      <c r="AA276" t="s">
        <v>65</v>
      </c>
    </row>
    <row r="277" spans="1:27" x14ac:dyDescent="0.25">
      <c r="A277" s="1">
        <v>10130</v>
      </c>
      <c r="B277" s="1">
        <v>33</v>
      </c>
      <c r="C277" s="8">
        <v>100</v>
      </c>
      <c r="D277" s="1">
        <v>1</v>
      </c>
      <c r="E277" s="7">
        <v>3423.75</v>
      </c>
      <c r="F277" s="7">
        <f>sales_data_sample3[[#This Row],[SALES]]*sales_data_sample3[[#This Row],[PROFIT MARGIN]]</f>
        <v>253.01512499999998</v>
      </c>
      <c r="G277" s="14" t="str">
        <f>IF(sales_data_sample3[[#This Row],[STATUS]] &lt;&gt;"Cancelled","7,39%","0")</f>
        <v>7,39%</v>
      </c>
      <c r="H277" s="4">
        <v>37788</v>
      </c>
      <c r="I277" t="s">
        <v>28</v>
      </c>
      <c r="J277">
        <f>ROUNDUP(MONTH(sales_data_sample3[[#This Row],[ORDER DATE]])/3,0)</f>
        <v>2</v>
      </c>
      <c r="K277" t="str">
        <f>TEXT(sales_data_sample3[[#This Row],[ORDER DATE]],"[$-409]mmmm")</f>
        <v>June</v>
      </c>
      <c r="L277">
        <f>YEAR(sales_data_sample3[[#This Row],[ORDER DATE]])</f>
        <v>2003</v>
      </c>
      <c r="M277" t="s">
        <v>1354</v>
      </c>
      <c r="N277">
        <v>105</v>
      </c>
      <c r="O277" t="s">
        <v>2467</v>
      </c>
      <c r="P277" t="s">
        <v>2080</v>
      </c>
      <c r="Q277" t="s">
        <v>2081</v>
      </c>
      <c r="R277" t="s">
        <v>2082</v>
      </c>
      <c r="S277" t="s">
        <v>4804</v>
      </c>
      <c r="T277" t="s">
        <v>441</v>
      </c>
      <c r="U277" t="s">
        <v>185</v>
      </c>
      <c r="V277" t="s">
        <v>442</v>
      </c>
      <c r="W277" t="s">
        <v>38</v>
      </c>
      <c r="X277" t="s">
        <v>39</v>
      </c>
      <c r="Y277" t="s">
        <v>1199</v>
      </c>
      <c r="Z277" t="s">
        <v>377</v>
      </c>
      <c r="AA277" t="s">
        <v>65</v>
      </c>
    </row>
    <row r="278" spans="1:27" x14ac:dyDescent="0.25">
      <c r="A278" s="1">
        <v>10131</v>
      </c>
      <c r="B278" s="1">
        <v>21</v>
      </c>
      <c r="C278" s="8">
        <v>100</v>
      </c>
      <c r="D278" s="1">
        <v>4</v>
      </c>
      <c r="E278" s="7">
        <v>2781.66</v>
      </c>
      <c r="F278" s="7">
        <f>sales_data_sample3[[#This Row],[SALES]]*sales_data_sample3[[#This Row],[PROFIT MARGIN]]</f>
        <v>203.33934599999998</v>
      </c>
      <c r="G278" s="14" t="str">
        <f>IF(sales_data_sample3[[#This Row],[STATUS]] &lt;&gt;"Cancelled","7,31%","0")</f>
        <v>7,31%</v>
      </c>
      <c r="H278" s="4">
        <v>37788</v>
      </c>
      <c r="I278" t="s">
        <v>28</v>
      </c>
      <c r="J278">
        <f>ROUNDUP(MONTH(sales_data_sample3[[#This Row],[ORDER DATE]])/3,0)</f>
        <v>2</v>
      </c>
      <c r="K278" t="str">
        <f>TEXT(sales_data_sample3[[#This Row],[ORDER DATE]],"[$-409]mmmm")</f>
        <v>June</v>
      </c>
      <c r="L278">
        <f>YEAR(sales_data_sample3[[#This Row],[ORDER DATE]])</f>
        <v>2003</v>
      </c>
      <c r="M278" t="s">
        <v>1502</v>
      </c>
      <c r="N278">
        <v>157</v>
      </c>
      <c r="O278" t="s">
        <v>1503</v>
      </c>
      <c r="P278" t="s">
        <v>1507</v>
      </c>
      <c r="Q278" t="s">
        <v>1508</v>
      </c>
      <c r="R278" t="s">
        <v>1509</v>
      </c>
      <c r="S278" t="s">
        <v>4804</v>
      </c>
      <c r="T278" t="s">
        <v>1089</v>
      </c>
      <c r="U278" t="s">
        <v>166</v>
      </c>
      <c r="V278" t="s">
        <v>1510</v>
      </c>
      <c r="W278" t="s">
        <v>38</v>
      </c>
      <c r="X278" t="s">
        <v>39</v>
      </c>
      <c r="Y278" t="s">
        <v>1511</v>
      </c>
      <c r="Z278" t="s">
        <v>1512</v>
      </c>
      <c r="AA278" t="s">
        <v>42</v>
      </c>
    </row>
    <row r="279" spans="1:27" x14ac:dyDescent="0.25">
      <c r="A279" s="1">
        <v>10131</v>
      </c>
      <c r="B279" s="1">
        <v>35</v>
      </c>
      <c r="C279" s="8">
        <v>67.14</v>
      </c>
      <c r="D279" s="1">
        <v>5</v>
      </c>
      <c r="E279" s="7">
        <v>2349.9</v>
      </c>
      <c r="F279" s="7">
        <f>sales_data_sample3[[#This Row],[SALES]]*sales_data_sample3[[#This Row],[PROFIT MARGIN]]</f>
        <v>171.77769000000001</v>
      </c>
      <c r="G279" s="14" t="str">
        <f>IF(sales_data_sample3[[#This Row],[STATUS]] &lt;&gt;"Cancelled","7,31%","0")</f>
        <v>7,31%</v>
      </c>
      <c r="H279" s="4">
        <v>37788</v>
      </c>
      <c r="I279" t="s">
        <v>28</v>
      </c>
      <c r="J279">
        <f>ROUNDUP(MONTH(sales_data_sample3[[#This Row],[ORDER DATE]])/3,0)</f>
        <v>2</v>
      </c>
      <c r="K279" t="str">
        <f>TEXT(sales_data_sample3[[#This Row],[ORDER DATE]],"[$-409]mmmm")</f>
        <v>June</v>
      </c>
      <c r="L279">
        <f>YEAR(sales_data_sample3[[#This Row],[ORDER DATE]])</f>
        <v>2003</v>
      </c>
      <c r="M279" t="s">
        <v>1502</v>
      </c>
      <c r="N279">
        <v>68</v>
      </c>
      <c r="O279" t="s">
        <v>3232</v>
      </c>
      <c r="P279" t="s">
        <v>1507</v>
      </c>
      <c r="Q279" t="s">
        <v>1508</v>
      </c>
      <c r="R279" t="s">
        <v>1509</v>
      </c>
      <c r="S279" t="s">
        <v>4804</v>
      </c>
      <c r="T279" t="s">
        <v>1089</v>
      </c>
      <c r="U279" t="s">
        <v>166</v>
      </c>
      <c r="V279" t="s">
        <v>1510</v>
      </c>
      <c r="W279" t="s">
        <v>38</v>
      </c>
      <c r="X279" t="s">
        <v>39</v>
      </c>
      <c r="Y279" t="s">
        <v>1511</v>
      </c>
      <c r="Z279" t="s">
        <v>1512</v>
      </c>
      <c r="AA279" t="s">
        <v>42</v>
      </c>
    </row>
    <row r="280" spans="1:27" x14ac:dyDescent="0.25">
      <c r="A280" s="1">
        <v>10131</v>
      </c>
      <c r="B280" s="1">
        <v>29</v>
      </c>
      <c r="C280" s="8">
        <v>59.18</v>
      </c>
      <c r="D280" s="1">
        <v>6</v>
      </c>
      <c r="E280" s="7">
        <v>1716.22</v>
      </c>
      <c r="F280" s="7">
        <f>sales_data_sample3[[#This Row],[SALES]]*sales_data_sample3[[#This Row],[PROFIT MARGIN]]</f>
        <v>126.82865799999999</v>
      </c>
      <c r="G280" s="14" t="str">
        <f>IF(sales_data_sample3[[#This Row],[STATUS]] &lt;&gt;"Cancelled","7,39%","0")</f>
        <v>7,39%</v>
      </c>
      <c r="H280" s="4">
        <v>37788</v>
      </c>
      <c r="I280" t="s">
        <v>28</v>
      </c>
      <c r="J280">
        <f>ROUNDUP(MONTH(sales_data_sample3[[#This Row],[ORDER DATE]])/3,0)</f>
        <v>2</v>
      </c>
      <c r="K280" t="str">
        <f>TEXT(sales_data_sample3[[#This Row],[ORDER DATE]],"[$-409]mmmm")</f>
        <v>June</v>
      </c>
      <c r="L280">
        <f>YEAR(sales_data_sample3[[#This Row],[ORDER DATE]])</f>
        <v>2003</v>
      </c>
      <c r="M280" t="s">
        <v>1354</v>
      </c>
      <c r="N280">
        <v>65</v>
      </c>
      <c r="O280" t="s">
        <v>3465</v>
      </c>
      <c r="P280" t="s">
        <v>1507</v>
      </c>
      <c r="Q280" t="s">
        <v>1508</v>
      </c>
      <c r="R280" t="s">
        <v>1509</v>
      </c>
      <c r="S280" t="s">
        <v>4804</v>
      </c>
      <c r="T280" t="s">
        <v>1089</v>
      </c>
      <c r="U280" t="s">
        <v>166</v>
      </c>
      <c r="V280" t="s">
        <v>1510</v>
      </c>
      <c r="W280" t="s">
        <v>38</v>
      </c>
      <c r="X280" t="s">
        <v>39</v>
      </c>
      <c r="Y280" t="s">
        <v>1511</v>
      </c>
      <c r="Z280" t="s">
        <v>1512</v>
      </c>
      <c r="AA280" t="s">
        <v>42</v>
      </c>
    </row>
    <row r="281" spans="1:27" x14ac:dyDescent="0.25">
      <c r="A281" s="1">
        <v>10131</v>
      </c>
      <c r="B281" s="1">
        <v>50</v>
      </c>
      <c r="C281" s="8">
        <v>81.89</v>
      </c>
      <c r="D281" s="1">
        <v>3</v>
      </c>
      <c r="E281" s="7">
        <v>4094.5</v>
      </c>
      <c r="F281" s="7">
        <f>sales_data_sample3[[#This Row],[SALES]]*sales_data_sample3[[#This Row],[PROFIT MARGIN]]</f>
        <v>299.30795000000001</v>
      </c>
      <c r="G281" s="14" t="str">
        <f>IF(sales_data_sample3[[#This Row],[STATUS]] &lt;&gt;"Cancelled","7,31%","0")</f>
        <v>7,31%</v>
      </c>
      <c r="H281" s="4">
        <v>37788</v>
      </c>
      <c r="I281" t="s">
        <v>28</v>
      </c>
      <c r="J281">
        <f>ROUNDUP(MONTH(sales_data_sample3[[#This Row],[ORDER DATE]])/3,0)</f>
        <v>2</v>
      </c>
      <c r="K281" t="str">
        <f>TEXT(sales_data_sample3[[#This Row],[ORDER DATE]],"[$-409]mmmm")</f>
        <v>June</v>
      </c>
      <c r="L281">
        <f>YEAR(sales_data_sample3[[#This Row],[ORDER DATE]])</f>
        <v>2003</v>
      </c>
      <c r="M281" t="s">
        <v>1502</v>
      </c>
      <c r="N281">
        <v>68</v>
      </c>
      <c r="O281" t="s">
        <v>3620</v>
      </c>
      <c r="P281" t="s">
        <v>1507</v>
      </c>
      <c r="Q281" t="s">
        <v>1508</v>
      </c>
      <c r="R281" t="s">
        <v>1509</v>
      </c>
      <c r="S281" t="s">
        <v>4804</v>
      </c>
      <c r="T281" t="s">
        <v>1089</v>
      </c>
      <c r="U281" t="s">
        <v>166</v>
      </c>
      <c r="V281" t="s">
        <v>1510</v>
      </c>
      <c r="W281" t="s">
        <v>38</v>
      </c>
      <c r="X281" t="s">
        <v>39</v>
      </c>
      <c r="Y281" t="s">
        <v>1511</v>
      </c>
      <c r="Z281" t="s">
        <v>1512</v>
      </c>
      <c r="AA281" t="s">
        <v>65</v>
      </c>
    </row>
    <row r="282" spans="1:27" x14ac:dyDescent="0.25">
      <c r="A282" s="1">
        <v>10131</v>
      </c>
      <c r="B282" s="1">
        <v>22</v>
      </c>
      <c r="C282" s="8">
        <v>85.99</v>
      </c>
      <c r="D282" s="1">
        <v>8</v>
      </c>
      <c r="E282" s="7">
        <v>1891.78</v>
      </c>
      <c r="F282" s="7">
        <f>sales_data_sample3[[#This Row],[SALES]]*sales_data_sample3[[#This Row],[PROFIT MARGIN]]</f>
        <v>172.908692</v>
      </c>
      <c r="G282" s="14" t="str">
        <f>IF(sales_data_sample3[[#This Row],[STATUS]] &lt;&gt;"Cancelled","9,14%","0")</f>
        <v>9,14%</v>
      </c>
      <c r="H282" s="4">
        <v>37788</v>
      </c>
      <c r="I282" t="s">
        <v>28</v>
      </c>
      <c r="J282">
        <f>ROUNDUP(MONTH(sales_data_sample3[[#This Row],[ORDER DATE]])/3,0)</f>
        <v>2</v>
      </c>
      <c r="K282" t="str">
        <f>TEXT(sales_data_sample3[[#This Row],[ORDER DATE]],"[$-409]mmmm")</f>
        <v>June</v>
      </c>
      <c r="L282">
        <f>YEAR(sales_data_sample3[[#This Row],[ORDER DATE]])</f>
        <v>2003</v>
      </c>
      <c r="M282" t="s">
        <v>2075</v>
      </c>
      <c r="N282">
        <v>90</v>
      </c>
      <c r="O282" t="s">
        <v>4394</v>
      </c>
      <c r="P282" t="s">
        <v>1507</v>
      </c>
      <c r="Q282" t="s">
        <v>1508</v>
      </c>
      <c r="R282" t="s">
        <v>1509</v>
      </c>
      <c r="S282" t="s">
        <v>4804</v>
      </c>
      <c r="T282" t="s">
        <v>1089</v>
      </c>
      <c r="U282" t="s">
        <v>166</v>
      </c>
      <c r="V282" t="s">
        <v>1510</v>
      </c>
      <c r="W282" t="s">
        <v>38</v>
      </c>
      <c r="X282" t="s">
        <v>39</v>
      </c>
      <c r="Y282" t="s">
        <v>1511</v>
      </c>
      <c r="Z282" t="s">
        <v>1512</v>
      </c>
      <c r="AA282" t="s">
        <v>42</v>
      </c>
    </row>
    <row r="283" spans="1:27" x14ac:dyDescent="0.25">
      <c r="A283" s="1">
        <v>10131</v>
      </c>
      <c r="B283" s="1">
        <v>40</v>
      </c>
      <c r="C283" s="8">
        <v>100</v>
      </c>
      <c r="D283" s="1">
        <v>1</v>
      </c>
      <c r="E283" s="7">
        <v>4427.6000000000004</v>
      </c>
      <c r="F283" s="7">
        <f>sales_data_sample3[[#This Row],[SALES]]*sales_data_sample3[[#This Row],[PROFIT MARGIN]]</f>
        <v>323.65756000000005</v>
      </c>
      <c r="G283" s="14" t="str">
        <f>IF(sales_data_sample3[[#This Row],[STATUS]] &lt;&gt;"Cancelled","7,31%","0")</f>
        <v>7,31%</v>
      </c>
      <c r="H283" s="4">
        <v>37788</v>
      </c>
      <c r="I283" t="s">
        <v>28</v>
      </c>
      <c r="J283">
        <f>ROUNDUP(MONTH(sales_data_sample3[[#This Row],[ORDER DATE]])/3,0)</f>
        <v>2</v>
      </c>
      <c r="K283" t="str">
        <f>TEXT(sales_data_sample3[[#This Row],[ORDER DATE]],"[$-409]mmmm")</f>
        <v>June</v>
      </c>
      <c r="L283">
        <f>YEAR(sales_data_sample3[[#This Row],[ORDER DATE]])</f>
        <v>2003</v>
      </c>
      <c r="M283" t="s">
        <v>1502</v>
      </c>
      <c r="N283">
        <v>99</v>
      </c>
      <c r="O283" t="s">
        <v>4433</v>
      </c>
      <c r="P283" t="s">
        <v>1507</v>
      </c>
      <c r="Q283" t="s">
        <v>1508</v>
      </c>
      <c r="R283" t="s">
        <v>1509</v>
      </c>
      <c r="S283" t="s">
        <v>4804</v>
      </c>
      <c r="T283" t="s">
        <v>1089</v>
      </c>
      <c r="U283" t="s">
        <v>166</v>
      </c>
      <c r="V283" t="s">
        <v>1510</v>
      </c>
      <c r="W283" t="s">
        <v>38</v>
      </c>
      <c r="X283" t="s">
        <v>39</v>
      </c>
      <c r="Y283" t="s">
        <v>1511</v>
      </c>
      <c r="Z283" t="s">
        <v>1512</v>
      </c>
      <c r="AA283" t="s">
        <v>65</v>
      </c>
    </row>
    <row r="284" spans="1:27" x14ac:dyDescent="0.25">
      <c r="A284" s="1">
        <v>10131</v>
      </c>
      <c r="B284" s="1">
        <v>26</v>
      </c>
      <c r="C284" s="8">
        <v>85.13</v>
      </c>
      <c r="D284" s="1">
        <v>2</v>
      </c>
      <c r="E284" s="7">
        <v>2213.38</v>
      </c>
      <c r="F284" s="7">
        <f>sales_data_sample3[[#This Row],[SALES]]*sales_data_sample3[[#This Row],[PROFIT MARGIN]]</f>
        <v>161.798078</v>
      </c>
      <c r="G284" s="14" t="str">
        <f>IF(sales_data_sample3[[#This Row],[STATUS]] &lt;&gt;"Cancelled","7,31%","0")</f>
        <v>7,31%</v>
      </c>
      <c r="H284" s="4">
        <v>37788</v>
      </c>
      <c r="I284" t="s">
        <v>28</v>
      </c>
      <c r="J284">
        <f>ROUNDUP(MONTH(sales_data_sample3[[#This Row],[ORDER DATE]])/3,0)</f>
        <v>2</v>
      </c>
      <c r="K284" t="str">
        <f>TEXT(sales_data_sample3[[#This Row],[ORDER DATE]],"[$-409]mmmm")</f>
        <v>June</v>
      </c>
      <c r="L284">
        <f>YEAR(sales_data_sample3[[#This Row],[ORDER DATE]])</f>
        <v>2003</v>
      </c>
      <c r="M284" t="s">
        <v>1502</v>
      </c>
      <c r="N284">
        <v>74</v>
      </c>
      <c r="O284" t="s">
        <v>4675</v>
      </c>
      <c r="P284" t="s">
        <v>1507</v>
      </c>
      <c r="Q284" t="s">
        <v>1508</v>
      </c>
      <c r="R284" t="s">
        <v>1509</v>
      </c>
      <c r="S284" t="s">
        <v>4804</v>
      </c>
      <c r="T284" t="s">
        <v>1089</v>
      </c>
      <c r="U284" t="s">
        <v>166</v>
      </c>
      <c r="V284" t="s">
        <v>1510</v>
      </c>
      <c r="W284" t="s">
        <v>38</v>
      </c>
      <c r="X284" t="s">
        <v>39</v>
      </c>
      <c r="Y284" t="s">
        <v>1511</v>
      </c>
      <c r="Z284" t="s">
        <v>1512</v>
      </c>
      <c r="AA284" t="s">
        <v>42</v>
      </c>
    </row>
    <row r="285" spans="1:27" x14ac:dyDescent="0.25">
      <c r="A285" s="1">
        <v>10131</v>
      </c>
      <c r="B285" s="1">
        <v>21</v>
      </c>
      <c r="C285" s="8">
        <v>41.71</v>
      </c>
      <c r="D285" s="1">
        <v>7</v>
      </c>
      <c r="E285" s="7">
        <v>875.91</v>
      </c>
      <c r="F285" s="7">
        <f>sales_data_sample3[[#This Row],[SALES]]*sales_data_sample3[[#This Row],[PROFIT MARGIN]]</f>
        <v>64.029021</v>
      </c>
      <c r="G285" s="14" t="str">
        <f>IF(sales_data_sample3[[#This Row],[STATUS]] &lt;&gt;"Cancelled","7,31%","0")</f>
        <v>7,31%</v>
      </c>
      <c r="H285" s="4">
        <v>37788</v>
      </c>
      <c r="I285" t="s">
        <v>28</v>
      </c>
      <c r="J285">
        <f>ROUNDUP(MONTH(sales_data_sample3[[#This Row],[ORDER DATE]])/3,0)</f>
        <v>2</v>
      </c>
      <c r="K285" t="str">
        <f>TEXT(sales_data_sample3[[#This Row],[ORDER DATE]],"[$-409]mmmm")</f>
        <v>June</v>
      </c>
      <c r="L285">
        <f>YEAR(sales_data_sample3[[#This Row],[ORDER DATE]])</f>
        <v>2003</v>
      </c>
      <c r="M285" t="s">
        <v>1502</v>
      </c>
      <c r="N285">
        <v>49</v>
      </c>
      <c r="O285" t="s">
        <v>4719</v>
      </c>
      <c r="P285" t="s">
        <v>1507</v>
      </c>
      <c r="Q285" t="s">
        <v>1508</v>
      </c>
      <c r="R285" t="s">
        <v>1509</v>
      </c>
      <c r="S285" t="s">
        <v>4804</v>
      </c>
      <c r="T285" t="s">
        <v>1089</v>
      </c>
      <c r="U285" t="s">
        <v>166</v>
      </c>
      <c r="V285" t="s">
        <v>1510</v>
      </c>
      <c r="W285" t="s">
        <v>38</v>
      </c>
      <c r="X285" t="s">
        <v>39</v>
      </c>
      <c r="Y285" t="s">
        <v>1511</v>
      </c>
      <c r="Z285" t="s">
        <v>1512</v>
      </c>
      <c r="AA285" t="s">
        <v>42</v>
      </c>
    </row>
    <row r="286" spans="1:27" x14ac:dyDescent="0.25">
      <c r="A286" s="1">
        <v>10133</v>
      </c>
      <c r="B286" s="1">
        <v>49</v>
      </c>
      <c r="C286" s="8">
        <v>69.27</v>
      </c>
      <c r="D286" s="1">
        <v>3</v>
      </c>
      <c r="E286" s="7">
        <v>3394.23</v>
      </c>
      <c r="F286" s="7">
        <f>sales_data_sample3[[#This Row],[SALES]]*sales_data_sample3[[#This Row],[PROFIT MARGIN]]</f>
        <v>248.118213</v>
      </c>
      <c r="G286" s="14" t="str">
        <f>IF(sales_data_sample3[[#This Row],[STATUS]] &lt;&gt;"Cancelled","7,31%","0")</f>
        <v>7,31%</v>
      </c>
      <c r="H286" s="4">
        <v>37799</v>
      </c>
      <c r="I286" t="s">
        <v>28</v>
      </c>
      <c r="J286">
        <f>ROUNDUP(MONTH(sales_data_sample3[[#This Row],[ORDER DATE]])/3,0)</f>
        <v>2</v>
      </c>
      <c r="K286" t="str">
        <f>TEXT(sales_data_sample3[[#This Row],[ORDER DATE]],"[$-409]mmmm")</f>
        <v>June</v>
      </c>
      <c r="L286">
        <f>YEAR(sales_data_sample3[[#This Row],[ORDER DATE]])</f>
        <v>2003</v>
      </c>
      <c r="M286" t="s">
        <v>1502</v>
      </c>
      <c r="N286">
        <v>84</v>
      </c>
      <c r="O286" t="s">
        <v>1845</v>
      </c>
      <c r="P286" t="s">
        <v>268</v>
      </c>
      <c r="Q286" t="s">
        <v>269</v>
      </c>
      <c r="R286" t="s">
        <v>270</v>
      </c>
      <c r="S286" t="s">
        <v>4804</v>
      </c>
      <c r="T286" t="s">
        <v>271</v>
      </c>
      <c r="U286" t="s">
        <v>4804</v>
      </c>
      <c r="V286" t="s">
        <v>272</v>
      </c>
      <c r="W286" t="s">
        <v>273</v>
      </c>
      <c r="X286" t="s">
        <v>52</v>
      </c>
      <c r="Y286" t="s">
        <v>274</v>
      </c>
      <c r="Z286" t="s">
        <v>275</v>
      </c>
      <c r="AA286" t="s">
        <v>65</v>
      </c>
    </row>
    <row r="287" spans="1:27" x14ac:dyDescent="0.25">
      <c r="A287" s="1">
        <v>10133</v>
      </c>
      <c r="B287" s="1">
        <v>41</v>
      </c>
      <c r="C287" s="8">
        <v>94.1</v>
      </c>
      <c r="D287" s="1">
        <v>5</v>
      </c>
      <c r="E287" s="7">
        <v>3858.1</v>
      </c>
      <c r="F287" s="7">
        <f>sales_data_sample3[[#This Row],[SALES]]*sales_data_sample3[[#This Row],[PROFIT MARGIN]]</f>
        <v>282.02710999999999</v>
      </c>
      <c r="G287" s="14" t="str">
        <f>IF(sales_data_sample3[[#This Row],[STATUS]] &lt;&gt;"Cancelled","7,31%","0")</f>
        <v>7,31%</v>
      </c>
      <c r="H287" s="4">
        <v>37799</v>
      </c>
      <c r="I287" t="s">
        <v>28</v>
      </c>
      <c r="J287">
        <f>ROUNDUP(MONTH(sales_data_sample3[[#This Row],[ORDER DATE]])/3,0)</f>
        <v>2</v>
      </c>
      <c r="K287" t="str">
        <f>TEXT(sales_data_sample3[[#This Row],[ORDER DATE]],"[$-409]mmmm")</f>
        <v>June</v>
      </c>
      <c r="L287">
        <f>YEAR(sales_data_sample3[[#This Row],[ORDER DATE]])</f>
        <v>2003</v>
      </c>
      <c r="M287" t="s">
        <v>1502</v>
      </c>
      <c r="N287">
        <v>109</v>
      </c>
      <c r="O287" t="s">
        <v>2888</v>
      </c>
      <c r="P287" t="s">
        <v>268</v>
      </c>
      <c r="Q287" t="s">
        <v>269</v>
      </c>
      <c r="R287" t="s">
        <v>270</v>
      </c>
      <c r="S287" t="s">
        <v>4804</v>
      </c>
      <c r="T287" t="s">
        <v>271</v>
      </c>
      <c r="U287" t="s">
        <v>4804</v>
      </c>
      <c r="V287" t="s">
        <v>272</v>
      </c>
      <c r="W287" t="s">
        <v>273</v>
      </c>
      <c r="X287" t="s">
        <v>52</v>
      </c>
      <c r="Y287" t="s">
        <v>274</v>
      </c>
      <c r="Z287" t="s">
        <v>275</v>
      </c>
      <c r="AA287" t="s">
        <v>65</v>
      </c>
    </row>
    <row r="288" spans="1:27" x14ac:dyDescent="0.25">
      <c r="A288" s="1">
        <v>10133</v>
      </c>
      <c r="B288" s="1">
        <v>46</v>
      </c>
      <c r="C288" s="8">
        <v>77.52</v>
      </c>
      <c r="D288" s="1">
        <v>4</v>
      </c>
      <c r="E288" s="7">
        <v>3565.92</v>
      </c>
      <c r="F288" s="7">
        <f>sales_data_sample3[[#This Row],[SALES]]*sales_data_sample3[[#This Row],[PROFIT MARGIN]]</f>
        <v>260.66875199999998</v>
      </c>
      <c r="G288" s="14" t="str">
        <f>IF(sales_data_sample3[[#This Row],[STATUS]] &lt;&gt;"Cancelled","7,31%","0")</f>
        <v>7,31%</v>
      </c>
      <c r="H288" s="4">
        <v>37799</v>
      </c>
      <c r="I288" t="s">
        <v>28</v>
      </c>
      <c r="J288">
        <f>ROUNDUP(MONTH(sales_data_sample3[[#This Row],[ORDER DATE]])/3,0)</f>
        <v>2</v>
      </c>
      <c r="K288" t="str">
        <f>TEXT(sales_data_sample3[[#This Row],[ORDER DATE]],"[$-409]mmmm")</f>
        <v>June</v>
      </c>
      <c r="L288">
        <f>YEAR(sales_data_sample3[[#This Row],[ORDER DATE]])</f>
        <v>2003</v>
      </c>
      <c r="M288" t="s">
        <v>1502</v>
      </c>
      <c r="N288">
        <v>72</v>
      </c>
      <c r="O288" t="s">
        <v>3763</v>
      </c>
      <c r="P288" t="s">
        <v>268</v>
      </c>
      <c r="Q288" t="s">
        <v>269</v>
      </c>
      <c r="R288" t="s">
        <v>270</v>
      </c>
      <c r="S288" t="s">
        <v>4804</v>
      </c>
      <c r="T288" t="s">
        <v>271</v>
      </c>
      <c r="U288" t="s">
        <v>4804</v>
      </c>
      <c r="V288" t="s">
        <v>272</v>
      </c>
      <c r="W288" t="s">
        <v>273</v>
      </c>
      <c r="X288" t="s">
        <v>52</v>
      </c>
      <c r="Y288" t="s">
        <v>274</v>
      </c>
      <c r="Z288" t="s">
        <v>275</v>
      </c>
      <c r="AA288" t="s">
        <v>65</v>
      </c>
    </row>
    <row r="289" spans="1:27" x14ac:dyDescent="0.25">
      <c r="A289" s="1">
        <v>10133</v>
      </c>
      <c r="B289" s="1">
        <v>23</v>
      </c>
      <c r="C289" s="8">
        <v>100</v>
      </c>
      <c r="D289" s="1">
        <v>1</v>
      </c>
      <c r="E289" s="7">
        <v>2642.01</v>
      </c>
      <c r="F289" s="7">
        <f>sales_data_sample3[[#This Row],[SALES]]*sales_data_sample3[[#This Row],[PROFIT MARGIN]]</f>
        <v>335.53527000000003</v>
      </c>
      <c r="G289" s="14">
        <v>0.127</v>
      </c>
      <c r="H289" s="4">
        <v>37799</v>
      </c>
      <c r="I289" t="s">
        <v>28</v>
      </c>
      <c r="J289">
        <f>ROUNDUP(MONTH(sales_data_sample3[[#This Row],[ORDER DATE]])/3,0)</f>
        <v>2</v>
      </c>
      <c r="K289" t="str">
        <f>TEXT(sales_data_sample3[[#This Row],[ORDER DATE]],"[$-409]mmmm")</f>
        <v>June</v>
      </c>
      <c r="L289">
        <f>YEAR(sales_data_sample3[[#This Row],[ORDER DATE]])</f>
        <v>2003</v>
      </c>
      <c r="M289" t="s">
        <v>29</v>
      </c>
      <c r="N289">
        <v>99</v>
      </c>
      <c r="O289" t="s">
        <v>3872</v>
      </c>
      <c r="P289" t="s">
        <v>268</v>
      </c>
      <c r="Q289" t="s">
        <v>269</v>
      </c>
      <c r="R289" t="s">
        <v>270</v>
      </c>
      <c r="S289" t="s">
        <v>4804</v>
      </c>
      <c r="T289" t="s">
        <v>271</v>
      </c>
      <c r="U289" t="s">
        <v>4804</v>
      </c>
      <c r="V289" t="s">
        <v>272</v>
      </c>
      <c r="W289" t="s">
        <v>273</v>
      </c>
      <c r="X289" t="s">
        <v>52</v>
      </c>
      <c r="Y289" t="s">
        <v>274</v>
      </c>
      <c r="Z289" t="s">
        <v>275</v>
      </c>
      <c r="AA289" t="s">
        <v>42</v>
      </c>
    </row>
    <row r="290" spans="1:27" x14ac:dyDescent="0.25">
      <c r="A290" s="1">
        <v>10133</v>
      </c>
      <c r="B290" s="1">
        <v>49</v>
      </c>
      <c r="C290" s="8">
        <v>57.1</v>
      </c>
      <c r="D290" s="1">
        <v>6</v>
      </c>
      <c r="E290" s="7">
        <v>2797.9</v>
      </c>
      <c r="F290" s="7">
        <f>sales_data_sample3[[#This Row],[SALES]]*sales_data_sample3[[#This Row],[PROFIT MARGIN]]</f>
        <v>206.76480999999998</v>
      </c>
      <c r="G290" s="14" t="str">
        <f>IF(sales_data_sample3[[#This Row],[STATUS]] &lt;&gt;"Cancelled","7,39%","0")</f>
        <v>7,39%</v>
      </c>
      <c r="H290" s="4">
        <v>37799</v>
      </c>
      <c r="I290" t="s">
        <v>28</v>
      </c>
      <c r="J290">
        <f>ROUNDUP(MONTH(sales_data_sample3[[#This Row],[ORDER DATE]])/3,0)</f>
        <v>2</v>
      </c>
      <c r="K290" t="str">
        <f>TEXT(sales_data_sample3[[#This Row],[ORDER DATE]],"[$-409]mmmm")</f>
        <v>June</v>
      </c>
      <c r="L290">
        <f>YEAR(sales_data_sample3[[#This Row],[ORDER DATE]])</f>
        <v>2003</v>
      </c>
      <c r="M290" t="s">
        <v>1354</v>
      </c>
      <c r="N290">
        <v>68</v>
      </c>
      <c r="O290" t="s">
        <v>4069</v>
      </c>
      <c r="P290" t="s">
        <v>268</v>
      </c>
      <c r="Q290" t="s">
        <v>269</v>
      </c>
      <c r="R290" t="s">
        <v>270</v>
      </c>
      <c r="S290" t="s">
        <v>4804</v>
      </c>
      <c r="T290" t="s">
        <v>271</v>
      </c>
      <c r="U290" t="s">
        <v>4804</v>
      </c>
      <c r="V290" t="s">
        <v>272</v>
      </c>
      <c r="W290" t="s">
        <v>273</v>
      </c>
      <c r="X290" t="s">
        <v>52</v>
      </c>
      <c r="Y290" t="s">
        <v>274</v>
      </c>
      <c r="Z290" t="s">
        <v>275</v>
      </c>
      <c r="AA290" t="s">
        <v>42</v>
      </c>
    </row>
    <row r="291" spans="1:27" x14ac:dyDescent="0.25">
      <c r="A291" s="1">
        <v>10133</v>
      </c>
      <c r="B291" s="1">
        <v>27</v>
      </c>
      <c r="C291" s="8">
        <v>50.19</v>
      </c>
      <c r="D291" s="1">
        <v>7</v>
      </c>
      <c r="E291" s="7">
        <v>1355.13</v>
      </c>
      <c r="F291" s="7">
        <f>sales_data_sample3[[#This Row],[SALES]]*sales_data_sample3[[#This Row],[PROFIT MARGIN]]</f>
        <v>100.14410700000001</v>
      </c>
      <c r="G291" s="14" t="str">
        <f>IF(sales_data_sample3[[#This Row],[STATUS]] &lt;&gt;"Cancelled","7,39%","0")</f>
        <v>7,39%</v>
      </c>
      <c r="H291" s="4">
        <v>37799</v>
      </c>
      <c r="I291" t="s">
        <v>28</v>
      </c>
      <c r="J291">
        <f>ROUNDUP(MONTH(sales_data_sample3[[#This Row],[ORDER DATE]])/3,0)</f>
        <v>2</v>
      </c>
      <c r="K291" t="str">
        <f>TEXT(sales_data_sample3[[#This Row],[ORDER DATE]],"[$-409]mmmm")</f>
        <v>June</v>
      </c>
      <c r="L291">
        <f>YEAR(sales_data_sample3[[#This Row],[ORDER DATE]])</f>
        <v>2003</v>
      </c>
      <c r="M291" t="s">
        <v>1354</v>
      </c>
      <c r="N291">
        <v>43</v>
      </c>
      <c r="O291" t="s">
        <v>4136</v>
      </c>
      <c r="P291" t="s">
        <v>268</v>
      </c>
      <c r="Q291" t="s">
        <v>269</v>
      </c>
      <c r="R291" t="s">
        <v>270</v>
      </c>
      <c r="S291" t="s">
        <v>4804</v>
      </c>
      <c r="T291" t="s">
        <v>271</v>
      </c>
      <c r="U291" t="s">
        <v>4804</v>
      </c>
      <c r="V291" t="s">
        <v>272</v>
      </c>
      <c r="W291" t="s">
        <v>273</v>
      </c>
      <c r="X291" t="s">
        <v>52</v>
      </c>
      <c r="Y291" t="s">
        <v>274</v>
      </c>
      <c r="Z291" t="s">
        <v>275</v>
      </c>
      <c r="AA291" t="s">
        <v>42</v>
      </c>
    </row>
    <row r="292" spans="1:27" x14ac:dyDescent="0.25">
      <c r="A292" s="1">
        <v>10133</v>
      </c>
      <c r="B292" s="1">
        <v>24</v>
      </c>
      <c r="C292" s="8">
        <v>77.64</v>
      </c>
      <c r="D292" s="1">
        <v>8</v>
      </c>
      <c r="E292" s="7">
        <v>1863.36</v>
      </c>
      <c r="F292" s="7">
        <f>sales_data_sample3[[#This Row],[SALES]]*sales_data_sample3[[#This Row],[PROFIT MARGIN]]</f>
        <v>136.21161599999999</v>
      </c>
      <c r="G292" s="14" t="str">
        <f>IF(sales_data_sample3[[#This Row],[STATUS]] &lt;&gt;"Cancelled","7,31%","0")</f>
        <v>7,31%</v>
      </c>
      <c r="H292" s="4">
        <v>37799</v>
      </c>
      <c r="I292" t="s">
        <v>28</v>
      </c>
      <c r="J292">
        <f>ROUNDUP(MONTH(sales_data_sample3[[#This Row],[ORDER DATE]])/3,0)</f>
        <v>2</v>
      </c>
      <c r="K292" t="str">
        <f>TEXT(sales_data_sample3[[#This Row],[ORDER DATE]],"[$-409]mmmm")</f>
        <v>June</v>
      </c>
      <c r="L292">
        <f>YEAR(sales_data_sample3[[#This Row],[ORDER DATE]])</f>
        <v>2003</v>
      </c>
      <c r="M292" t="s">
        <v>1502</v>
      </c>
      <c r="N292">
        <v>91</v>
      </c>
      <c r="O292" t="s">
        <v>4321</v>
      </c>
      <c r="P292" t="s">
        <v>268</v>
      </c>
      <c r="Q292" t="s">
        <v>269</v>
      </c>
      <c r="R292" t="s">
        <v>270</v>
      </c>
      <c r="S292" t="s">
        <v>4804</v>
      </c>
      <c r="T292" t="s">
        <v>271</v>
      </c>
      <c r="U292" t="s">
        <v>4804</v>
      </c>
      <c r="V292" t="s">
        <v>272</v>
      </c>
      <c r="W292" t="s">
        <v>273</v>
      </c>
      <c r="X292" t="s">
        <v>52</v>
      </c>
      <c r="Y292" t="s">
        <v>274</v>
      </c>
      <c r="Z292" t="s">
        <v>275</v>
      </c>
      <c r="AA292" t="s">
        <v>42</v>
      </c>
    </row>
    <row r="293" spans="1:27" x14ac:dyDescent="0.25">
      <c r="A293" s="1">
        <v>10133</v>
      </c>
      <c r="B293" s="1">
        <v>27</v>
      </c>
      <c r="C293" s="8">
        <v>99.67</v>
      </c>
      <c r="D293" s="1">
        <v>2</v>
      </c>
      <c r="E293" s="7">
        <v>2691.09</v>
      </c>
      <c r="F293" s="7">
        <f>sales_data_sample3[[#This Row],[SALES]]*sales_data_sample3[[#This Row],[PROFIT MARGIN]]</f>
        <v>196.71867900000001</v>
      </c>
      <c r="G293" s="14" t="str">
        <f>IF(sales_data_sample3[[#This Row],[STATUS]] &lt;&gt;"Cancelled","7,31%","0")</f>
        <v>7,31%</v>
      </c>
      <c r="H293" s="4">
        <v>37799</v>
      </c>
      <c r="I293" t="s">
        <v>28</v>
      </c>
      <c r="J293">
        <f>ROUNDUP(MONTH(sales_data_sample3[[#This Row],[ORDER DATE]])/3,0)</f>
        <v>2</v>
      </c>
      <c r="K293" t="str">
        <f>TEXT(sales_data_sample3[[#This Row],[ORDER DATE]],"[$-409]mmmm")</f>
        <v>June</v>
      </c>
      <c r="L293">
        <f>YEAR(sales_data_sample3[[#This Row],[ORDER DATE]])</f>
        <v>2003</v>
      </c>
      <c r="M293" t="s">
        <v>1502</v>
      </c>
      <c r="N293">
        <v>118</v>
      </c>
      <c r="O293" t="s">
        <v>4540</v>
      </c>
      <c r="P293" t="s">
        <v>268</v>
      </c>
      <c r="Q293" t="s">
        <v>269</v>
      </c>
      <c r="R293" t="s">
        <v>270</v>
      </c>
      <c r="S293" t="s">
        <v>4804</v>
      </c>
      <c r="T293" t="s">
        <v>271</v>
      </c>
      <c r="U293" t="s">
        <v>4804</v>
      </c>
      <c r="V293" t="s">
        <v>272</v>
      </c>
      <c r="W293" t="s">
        <v>273</v>
      </c>
      <c r="X293" t="s">
        <v>52</v>
      </c>
      <c r="Y293" t="s">
        <v>274</v>
      </c>
      <c r="Z293" t="s">
        <v>275</v>
      </c>
      <c r="AA293" t="s">
        <v>42</v>
      </c>
    </row>
    <row r="294" spans="1:27" x14ac:dyDescent="0.25">
      <c r="A294" s="1">
        <v>10134</v>
      </c>
      <c r="B294" s="1">
        <v>41</v>
      </c>
      <c r="C294" s="8">
        <v>94.74</v>
      </c>
      <c r="D294" s="1">
        <v>2</v>
      </c>
      <c r="E294" s="7">
        <v>3884.34</v>
      </c>
      <c r="F294" s="7">
        <f>sales_data_sample3[[#This Row],[SALES]]*sales_data_sample3[[#This Row],[PROFIT MARGIN]]</f>
        <v>493.31118000000004</v>
      </c>
      <c r="G294" s="14" t="str">
        <f>IF(sales_data_sample3[[#This Row],[STATUS]] &lt;&gt;"Cancelled","12,70%","0")</f>
        <v>12,70%</v>
      </c>
      <c r="H294" s="4">
        <v>37803</v>
      </c>
      <c r="I294" t="s">
        <v>28</v>
      </c>
      <c r="J294">
        <f>ROUNDUP(MONTH(sales_data_sample3[[#This Row],[ORDER DATE]])/3,0)</f>
        <v>3</v>
      </c>
      <c r="K294" t="str">
        <f>TEXT(sales_data_sample3[[#This Row],[ORDER DATE]],"[$-409]mmmm")</f>
        <v>July</v>
      </c>
      <c r="L294">
        <f>YEAR(sales_data_sample3[[#This Row],[ORDER DATE]])</f>
        <v>2003</v>
      </c>
      <c r="M294" t="s">
        <v>29</v>
      </c>
      <c r="N294">
        <v>95</v>
      </c>
      <c r="O294" t="s">
        <v>30</v>
      </c>
      <c r="P294" t="s">
        <v>58</v>
      </c>
      <c r="Q294" t="s">
        <v>59</v>
      </c>
      <c r="R294" t="s">
        <v>60</v>
      </c>
      <c r="S294" t="s">
        <v>4804</v>
      </c>
      <c r="T294" t="s">
        <v>61</v>
      </c>
      <c r="U294" t="s">
        <v>4804</v>
      </c>
      <c r="V294" t="s">
        <v>62</v>
      </c>
      <c r="W294" t="s">
        <v>51</v>
      </c>
      <c r="X294" t="s">
        <v>52</v>
      </c>
      <c r="Y294" t="s">
        <v>63</v>
      </c>
      <c r="Z294" t="s">
        <v>64</v>
      </c>
      <c r="AA294" t="s">
        <v>65</v>
      </c>
    </row>
    <row r="295" spans="1:27" x14ac:dyDescent="0.25">
      <c r="A295" s="1">
        <v>10134</v>
      </c>
      <c r="B295" s="1">
        <v>27</v>
      </c>
      <c r="C295" s="8">
        <v>100</v>
      </c>
      <c r="D295" s="1">
        <v>5</v>
      </c>
      <c r="E295" s="7">
        <v>3307.77</v>
      </c>
      <c r="F295" s="7">
        <f>sales_data_sample3[[#This Row],[SALES]]*sales_data_sample3[[#This Row],[PROFIT MARGIN]]</f>
        <v>420.08679000000001</v>
      </c>
      <c r="G295" s="14" t="str">
        <f>IF(sales_data_sample3[[#This Row],[STATUS]] &lt;&gt;"Cancelled","12,70%","0")</f>
        <v>12,70%</v>
      </c>
      <c r="H295" s="4">
        <v>37803</v>
      </c>
      <c r="I295" t="s">
        <v>28</v>
      </c>
      <c r="J295">
        <f>ROUNDUP(MONTH(sales_data_sample3[[#This Row],[ORDER DATE]])/3,0)</f>
        <v>3</v>
      </c>
      <c r="K295" t="str">
        <f>TEXT(sales_data_sample3[[#This Row],[ORDER DATE]],"[$-409]mmmm")</f>
        <v>July</v>
      </c>
      <c r="L295">
        <f>YEAR(sales_data_sample3[[#This Row],[ORDER DATE]])</f>
        <v>2003</v>
      </c>
      <c r="M295" t="s">
        <v>29</v>
      </c>
      <c r="N295">
        <v>118</v>
      </c>
      <c r="O295" t="s">
        <v>471</v>
      </c>
      <c r="P295" t="s">
        <v>58</v>
      </c>
      <c r="Q295" t="s">
        <v>59</v>
      </c>
      <c r="R295" t="s">
        <v>60</v>
      </c>
      <c r="S295" t="s">
        <v>4804</v>
      </c>
      <c r="T295" t="s">
        <v>61</v>
      </c>
      <c r="U295" t="s">
        <v>4804</v>
      </c>
      <c r="V295" t="s">
        <v>62</v>
      </c>
      <c r="W295" t="s">
        <v>51</v>
      </c>
      <c r="X295" t="s">
        <v>52</v>
      </c>
      <c r="Y295" t="s">
        <v>63</v>
      </c>
      <c r="Z295" t="s">
        <v>64</v>
      </c>
      <c r="AA295" t="s">
        <v>65</v>
      </c>
    </row>
    <row r="296" spans="1:27" x14ac:dyDescent="0.25">
      <c r="A296" s="1">
        <v>10134</v>
      </c>
      <c r="B296" s="1">
        <v>31</v>
      </c>
      <c r="C296" s="8">
        <v>100</v>
      </c>
      <c r="D296" s="1">
        <v>4</v>
      </c>
      <c r="E296" s="7">
        <v>7023.98</v>
      </c>
      <c r="F296" s="7">
        <f>sales_data_sample3[[#This Row],[SALES]]*sales_data_sample3[[#This Row],[PROFIT MARGIN]]</f>
        <v>892.04545999999993</v>
      </c>
      <c r="G296" s="14" t="str">
        <f>IF(sales_data_sample3[[#This Row],[STATUS]] &lt;&gt;"Cancelled","12,70%","0")</f>
        <v>12,70%</v>
      </c>
      <c r="H296" s="4">
        <v>37803</v>
      </c>
      <c r="I296" t="s">
        <v>28</v>
      </c>
      <c r="J296">
        <f>ROUNDUP(MONTH(sales_data_sample3[[#This Row],[ORDER DATE]])/3,0)</f>
        <v>3</v>
      </c>
      <c r="K296" t="str">
        <f>TEXT(sales_data_sample3[[#This Row],[ORDER DATE]],"[$-409]mmmm")</f>
        <v>July</v>
      </c>
      <c r="L296">
        <f>YEAR(sales_data_sample3[[#This Row],[ORDER DATE]])</f>
        <v>2003</v>
      </c>
      <c r="M296" t="s">
        <v>29</v>
      </c>
      <c r="N296">
        <v>193</v>
      </c>
      <c r="O296" t="s">
        <v>530</v>
      </c>
      <c r="P296" t="s">
        <v>58</v>
      </c>
      <c r="Q296" t="s">
        <v>59</v>
      </c>
      <c r="R296" t="s">
        <v>60</v>
      </c>
      <c r="S296" t="s">
        <v>4804</v>
      </c>
      <c r="T296" t="s">
        <v>61</v>
      </c>
      <c r="U296" t="s">
        <v>4804</v>
      </c>
      <c r="V296" t="s">
        <v>62</v>
      </c>
      <c r="W296" t="s">
        <v>51</v>
      </c>
      <c r="X296" t="s">
        <v>52</v>
      </c>
      <c r="Y296" t="s">
        <v>63</v>
      </c>
      <c r="Z296" t="s">
        <v>64</v>
      </c>
      <c r="AA296" t="s">
        <v>229</v>
      </c>
    </row>
    <row r="297" spans="1:27" x14ac:dyDescent="0.25">
      <c r="A297" s="1">
        <v>10134</v>
      </c>
      <c r="B297" s="1">
        <v>20</v>
      </c>
      <c r="C297" s="8">
        <v>100</v>
      </c>
      <c r="D297" s="1">
        <v>1</v>
      </c>
      <c r="E297" s="7">
        <v>2711.2</v>
      </c>
      <c r="F297" s="7">
        <f>sales_data_sample3[[#This Row],[SALES]]*sales_data_sample3[[#This Row],[PROFIT MARGIN]]</f>
        <v>344.32239999999996</v>
      </c>
      <c r="G297" s="14">
        <v>0.127</v>
      </c>
      <c r="H297" s="4">
        <v>37803</v>
      </c>
      <c r="I297" t="s">
        <v>28</v>
      </c>
      <c r="J297">
        <f>ROUNDUP(MONTH(sales_data_sample3[[#This Row],[ORDER DATE]])/3,0)</f>
        <v>3</v>
      </c>
      <c r="K297" t="str">
        <f>TEXT(sales_data_sample3[[#This Row],[ORDER DATE]],"[$-409]mmmm")</f>
        <v>July</v>
      </c>
      <c r="L297">
        <f>YEAR(sales_data_sample3[[#This Row],[ORDER DATE]])</f>
        <v>2003</v>
      </c>
      <c r="M297" t="s">
        <v>29</v>
      </c>
      <c r="N297">
        <v>150</v>
      </c>
      <c r="O297" t="s">
        <v>991</v>
      </c>
      <c r="P297" t="s">
        <v>58</v>
      </c>
      <c r="Q297" t="s">
        <v>59</v>
      </c>
      <c r="R297" t="s">
        <v>60</v>
      </c>
      <c r="S297" t="s">
        <v>4804</v>
      </c>
      <c r="T297" t="s">
        <v>61</v>
      </c>
      <c r="U297" t="s">
        <v>4804</v>
      </c>
      <c r="V297" t="s">
        <v>62</v>
      </c>
      <c r="W297" t="s">
        <v>51</v>
      </c>
      <c r="X297" t="s">
        <v>52</v>
      </c>
      <c r="Y297" t="s">
        <v>63</v>
      </c>
      <c r="Z297" t="s">
        <v>64</v>
      </c>
      <c r="AA297" t="s">
        <v>42</v>
      </c>
    </row>
    <row r="298" spans="1:27" x14ac:dyDescent="0.25">
      <c r="A298" s="1">
        <v>10134</v>
      </c>
      <c r="B298" s="1">
        <v>30</v>
      </c>
      <c r="C298" s="8">
        <v>61.78</v>
      </c>
      <c r="D298" s="1">
        <v>6</v>
      </c>
      <c r="E298" s="7">
        <v>1853.4</v>
      </c>
      <c r="F298" s="7">
        <f>sales_data_sample3[[#This Row],[SALES]]*sales_data_sample3[[#This Row],[PROFIT MARGIN]]</f>
        <v>235.38180000000003</v>
      </c>
      <c r="G298" s="14">
        <v>0.127</v>
      </c>
      <c r="H298" s="4">
        <v>37803</v>
      </c>
      <c r="I298" t="s">
        <v>28</v>
      </c>
      <c r="J298">
        <f>ROUNDUP(MONTH(sales_data_sample3[[#This Row],[ORDER DATE]])/3,0)</f>
        <v>3</v>
      </c>
      <c r="K298" t="str">
        <f>TEXT(sales_data_sample3[[#This Row],[ORDER DATE]],"[$-409]mmmm")</f>
        <v>July</v>
      </c>
      <c r="L298">
        <f>YEAR(sales_data_sample3[[#This Row],[ORDER DATE]])</f>
        <v>2003</v>
      </c>
      <c r="M298" t="s">
        <v>29</v>
      </c>
      <c r="N298">
        <v>60</v>
      </c>
      <c r="O298" t="s">
        <v>1884</v>
      </c>
      <c r="P298" t="s">
        <v>58</v>
      </c>
      <c r="Q298" t="s">
        <v>59</v>
      </c>
      <c r="R298" t="s">
        <v>60</v>
      </c>
      <c r="S298" t="s">
        <v>4804</v>
      </c>
      <c r="T298" t="s">
        <v>61</v>
      </c>
      <c r="U298" t="s">
        <v>4804</v>
      </c>
      <c r="V298" t="s">
        <v>62</v>
      </c>
      <c r="W298" t="s">
        <v>51</v>
      </c>
      <c r="X298" t="s">
        <v>52</v>
      </c>
      <c r="Y298" t="s">
        <v>63</v>
      </c>
      <c r="Z298" t="s">
        <v>64</v>
      </c>
      <c r="AA298" t="s">
        <v>42</v>
      </c>
    </row>
    <row r="299" spans="1:27" x14ac:dyDescent="0.25">
      <c r="A299" s="1">
        <v>10134</v>
      </c>
      <c r="B299" s="1">
        <v>35</v>
      </c>
      <c r="C299" s="8">
        <v>93.54</v>
      </c>
      <c r="D299" s="1">
        <v>3</v>
      </c>
      <c r="E299" s="7">
        <v>3273.9</v>
      </c>
      <c r="F299" s="7">
        <f>sales_data_sample3[[#This Row],[SALES]]*sales_data_sample3[[#This Row],[PROFIT MARGIN]]</f>
        <v>415.78530000000001</v>
      </c>
      <c r="G299" s="14">
        <v>0.127</v>
      </c>
      <c r="H299" s="4">
        <v>37803</v>
      </c>
      <c r="I299" t="s">
        <v>28</v>
      </c>
      <c r="J299">
        <f>ROUNDUP(MONTH(sales_data_sample3[[#This Row],[ORDER DATE]])/3,0)</f>
        <v>3</v>
      </c>
      <c r="K299" t="str">
        <f>TEXT(sales_data_sample3[[#This Row],[ORDER DATE]],"[$-409]mmmm")</f>
        <v>July</v>
      </c>
      <c r="L299">
        <f>YEAR(sales_data_sample3[[#This Row],[ORDER DATE]])</f>
        <v>2003</v>
      </c>
      <c r="M299" t="s">
        <v>29</v>
      </c>
      <c r="N299">
        <v>112</v>
      </c>
      <c r="O299" t="s">
        <v>2822</v>
      </c>
      <c r="P299" t="s">
        <v>58</v>
      </c>
      <c r="Q299" t="s">
        <v>59</v>
      </c>
      <c r="R299" t="s">
        <v>60</v>
      </c>
      <c r="S299" t="s">
        <v>4804</v>
      </c>
      <c r="T299" t="s">
        <v>61</v>
      </c>
      <c r="U299" t="s">
        <v>4804</v>
      </c>
      <c r="V299" t="s">
        <v>62</v>
      </c>
      <c r="W299" t="s">
        <v>51</v>
      </c>
      <c r="X299" t="s">
        <v>52</v>
      </c>
      <c r="Y299" t="s">
        <v>63</v>
      </c>
      <c r="Z299" t="s">
        <v>64</v>
      </c>
      <c r="AA299" t="s">
        <v>65</v>
      </c>
    </row>
    <row r="300" spans="1:27" x14ac:dyDescent="0.25">
      <c r="A300" s="1">
        <v>10134</v>
      </c>
      <c r="B300" s="1">
        <v>43</v>
      </c>
      <c r="C300" s="8">
        <v>83.03</v>
      </c>
      <c r="D300" s="1">
        <v>7</v>
      </c>
      <c r="E300" s="7">
        <v>3570.29</v>
      </c>
      <c r="F300" s="7">
        <f>sales_data_sample3[[#This Row],[SALES]]*sales_data_sample3[[#This Row],[PROFIT MARGIN]]</f>
        <v>453.42683</v>
      </c>
      <c r="G300" s="14">
        <v>0.127</v>
      </c>
      <c r="H300" s="4">
        <v>37803</v>
      </c>
      <c r="I300" t="s">
        <v>28</v>
      </c>
      <c r="J300">
        <f>ROUNDUP(MONTH(sales_data_sample3[[#This Row],[ORDER DATE]])/3,0)</f>
        <v>3</v>
      </c>
      <c r="K300" t="str">
        <f>TEXT(sales_data_sample3[[#This Row],[ORDER DATE]],"[$-409]mmmm")</f>
        <v>July</v>
      </c>
      <c r="L300">
        <f>YEAR(sales_data_sample3[[#This Row],[ORDER DATE]])</f>
        <v>2003</v>
      </c>
      <c r="M300" t="s">
        <v>29</v>
      </c>
      <c r="N300">
        <v>76</v>
      </c>
      <c r="O300" t="s">
        <v>2965</v>
      </c>
      <c r="P300" t="s">
        <v>58</v>
      </c>
      <c r="Q300" t="s">
        <v>59</v>
      </c>
      <c r="R300" t="s">
        <v>60</v>
      </c>
      <c r="S300" t="s">
        <v>4804</v>
      </c>
      <c r="T300" t="s">
        <v>61</v>
      </c>
      <c r="U300" t="s">
        <v>4804</v>
      </c>
      <c r="V300" t="s">
        <v>62</v>
      </c>
      <c r="W300" t="s">
        <v>51</v>
      </c>
      <c r="X300" t="s">
        <v>52</v>
      </c>
      <c r="Y300" t="s">
        <v>63</v>
      </c>
      <c r="Z300" t="s">
        <v>64</v>
      </c>
      <c r="AA300" t="s">
        <v>65</v>
      </c>
    </row>
    <row r="301" spans="1:27" x14ac:dyDescent="0.25">
      <c r="A301" s="1">
        <v>10135</v>
      </c>
      <c r="B301" s="1">
        <v>42</v>
      </c>
      <c r="C301" s="8">
        <v>100</v>
      </c>
      <c r="D301" s="1">
        <v>7</v>
      </c>
      <c r="E301" s="7">
        <v>8008.56</v>
      </c>
      <c r="F301" s="7">
        <f>sales_data_sample3[[#This Row],[SALES]]*sales_data_sample3[[#This Row],[PROFIT MARGIN]]</f>
        <v>1993.3305840000003</v>
      </c>
      <c r="G301" s="14" t="str">
        <f>IF(sales_data_sample3[[#This Row],[STATUS]] &lt;&gt;"Cancelled","24,89%","0")</f>
        <v>24,89%</v>
      </c>
      <c r="H301" s="4">
        <v>37804</v>
      </c>
      <c r="I301" t="s">
        <v>28</v>
      </c>
      <c r="J301">
        <f>ROUNDUP(MONTH(sales_data_sample3[[#This Row],[ORDER DATE]])/3,0)</f>
        <v>3</v>
      </c>
      <c r="K301" t="str">
        <f>TEXT(sales_data_sample3[[#This Row],[ORDER DATE]],"[$-409]mmmm")</f>
        <v>July</v>
      </c>
      <c r="L301">
        <f>YEAR(sales_data_sample3[[#This Row],[ORDER DATE]])</f>
        <v>2003</v>
      </c>
      <c r="M301" t="s">
        <v>278</v>
      </c>
      <c r="N301">
        <v>194</v>
      </c>
      <c r="O301" t="s">
        <v>776</v>
      </c>
      <c r="P301" t="s">
        <v>417</v>
      </c>
      <c r="Q301" t="s">
        <v>418</v>
      </c>
      <c r="R301" t="s">
        <v>419</v>
      </c>
      <c r="S301" t="s">
        <v>4804</v>
      </c>
      <c r="T301" t="s">
        <v>420</v>
      </c>
      <c r="U301" t="s">
        <v>73</v>
      </c>
      <c r="V301" t="s">
        <v>167</v>
      </c>
      <c r="W301" t="s">
        <v>38</v>
      </c>
      <c r="X301" t="s">
        <v>39</v>
      </c>
      <c r="Y301" t="s">
        <v>421</v>
      </c>
      <c r="Z301" t="s">
        <v>422</v>
      </c>
      <c r="AA301" t="s">
        <v>229</v>
      </c>
    </row>
    <row r="302" spans="1:27" x14ac:dyDescent="0.25">
      <c r="A302" s="1">
        <v>10135</v>
      </c>
      <c r="B302" s="1">
        <v>48</v>
      </c>
      <c r="C302" s="8">
        <v>100</v>
      </c>
      <c r="D302" s="1">
        <v>5</v>
      </c>
      <c r="E302" s="7">
        <v>6031.68</v>
      </c>
      <c r="F302" s="7">
        <f>sales_data_sample3[[#This Row],[SALES]]*sales_data_sample3[[#This Row],[PROFIT MARGIN]]</f>
        <v>1501.2851520000002</v>
      </c>
      <c r="G302" s="14" t="str">
        <f>IF(sales_data_sample3[[#This Row],[STATUS]] &lt;&gt;"Cancelled","24,89%","0")</f>
        <v>24,89%</v>
      </c>
      <c r="H302" s="4">
        <v>37804</v>
      </c>
      <c r="I302" t="s">
        <v>28</v>
      </c>
      <c r="J302">
        <f>ROUNDUP(MONTH(sales_data_sample3[[#This Row],[ORDER DATE]])/3,0)</f>
        <v>3</v>
      </c>
      <c r="K302" t="str">
        <f>TEXT(sales_data_sample3[[#This Row],[ORDER DATE]],"[$-409]mmmm")</f>
        <v>July</v>
      </c>
      <c r="L302">
        <f>YEAR(sales_data_sample3[[#This Row],[ORDER DATE]])</f>
        <v>2003</v>
      </c>
      <c r="M302" t="s">
        <v>278</v>
      </c>
      <c r="N302">
        <v>117</v>
      </c>
      <c r="O302" t="s">
        <v>1057</v>
      </c>
      <c r="P302" t="s">
        <v>417</v>
      </c>
      <c r="Q302" t="s">
        <v>418</v>
      </c>
      <c r="R302" t="s">
        <v>419</v>
      </c>
      <c r="S302" t="s">
        <v>4804</v>
      </c>
      <c r="T302" t="s">
        <v>420</v>
      </c>
      <c r="U302" t="s">
        <v>73</v>
      </c>
      <c r="V302" t="s">
        <v>167</v>
      </c>
      <c r="W302" t="s">
        <v>38</v>
      </c>
      <c r="X302" t="s">
        <v>39</v>
      </c>
      <c r="Y302" t="s">
        <v>421</v>
      </c>
      <c r="Z302" t="s">
        <v>422</v>
      </c>
      <c r="AA302" t="s">
        <v>65</v>
      </c>
    </row>
    <row r="303" spans="1:27" x14ac:dyDescent="0.25">
      <c r="A303" s="1">
        <v>10135</v>
      </c>
      <c r="B303" s="1">
        <v>24</v>
      </c>
      <c r="C303" s="8">
        <v>75.010000000000005</v>
      </c>
      <c r="D303" s="1">
        <v>8</v>
      </c>
      <c r="E303" s="7">
        <v>1800.24</v>
      </c>
      <c r="F303" s="7">
        <f>sales_data_sample3[[#This Row],[SALES]]*sales_data_sample3[[#This Row],[PROFIT MARGIN]]</f>
        <v>448.07973600000003</v>
      </c>
      <c r="G303" s="14" t="str">
        <f>IF(sales_data_sample3[[#This Row],[STATUS]] &lt;&gt;"Cancelled","24,89%","0")</f>
        <v>24,89%</v>
      </c>
      <c r="H303" s="4">
        <v>37804</v>
      </c>
      <c r="I303" t="s">
        <v>28</v>
      </c>
      <c r="J303">
        <f>ROUNDUP(MONTH(sales_data_sample3[[#This Row],[ORDER DATE]])/3,0)</f>
        <v>3</v>
      </c>
      <c r="K303" t="str">
        <f>TEXT(sales_data_sample3[[#This Row],[ORDER DATE]],"[$-409]mmmm")</f>
        <v>July</v>
      </c>
      <c r="L303">
        <f>YEAR(sales_data_sample3[[#This Row],[ORDER DATE]])</f>
        <v>2003</v>
      </c>
      <c r="M303" t="s">
        <v>278</v>
      </c>
      <c r="N303">
        <v>79</v>
      </c>
      <c r="O303" t="s">
        <v>1128</v>
      </c>
      <c r="P303" t="s">
        <v>417</v>
      </c>
      <c r="Q303" t="s">
        <v>418</v>
      </c>
      <c r="R303" t="s">
        <v>419</v>
      </c>
      <c r="S303" t="s">
        <v>4804</v>
      </c>
      <c r="T303" t="s">
        <v>420</v>
      </c>
      <c r="U303" t="s">
        <v>73</v>
      </c>
      <c r="V303" t="s">
        <v>167</v>
      </c>
      <c r="W303" t="s">
        <v>38</v>
      </c>
      <c r="X303" t="s">
        <v>39</v>
      </c>
      <c r="Y303" t="s">
        <v>421</v>
      </c>
      <c r="Z303" t="s">
        <v>422</v>
      </c>
      <c r="AA303" t="s">
        <v>42</v>
      </c>
    </row>
    <row r="304" spans="1:27" x14ac:dyDescent="0.25">
      <c r="A304" s="1">
        <v>10135</v>
      </c>
      <c r="B304" s="1">
        <v>29</v>
      </c>
      <c r="C304" s="8">
        <v>97.89</v>
      </c>
      <c r="D304" s="1">
        <v>4</v>
      </c>
      <c r="E304" s="7">
        <v>2838.81</v>
      </c>
      <c r="F304" s="7">
        <f>sales_data_sample3[[#This Row],[SALES]]*sales_data_sample3[[#This Row],[PROFIT MARGIN]]</f>
        <v>706.57980900000007</v>
      </c>
      <c r="G304" s="14" t="str">
        <f>IF(sales_data_sample3[[#This Row],[STATUS]] &lt;&gt;"Cancelled","24,89%","0")</f>
        <v>24,89%</v>
      </c>
      <c r="H304" s="4">
        <v>37804</v>
      </c>
      <c r="I304" t="s">
        <v>28</v>
      </c>
      <c r="J304">
        <f>ROUNDUP(MONTH(sales_data_sample3[[#This Row],[ORDER DATE]])/3,0)</f>
        <v>3</v>
      </c>
      <c r="K304" t="str">
        <f>TEXT(sales_data_sample3[[#This Row],[ORDER DATE]],"[$-409]mmmm")</f>
        <v>July</v>
      </c>
      <c r="L304">
        <f>YEAR(sales_data_sample3[[#This Row],[ORDER DATE]])</f>
        <v>2003</v>
      </c>
      <c r="M304" t="s">
        <v>278</v>
      </c>
      <c r="N304">
        <v>115</v>
      </c>
      <c r="O304" t="s">
        <v>1223</v>
      </c>
      <c r="P304" t="s">
        <v>417</v>
      </c>
      <c r="Q304" t="s">
        <v>418</v>
      </c>
      <c r="R304" t="s">
        <v>419</v>
      </c>
      <c r="S304" t="s">
        <v>4804</v>
      </c>
      <c r="T304" t="s">
        <v>420</v>
      </c>
      <c r="U304" t="s">
        <v>73</v>
      </c>
      <c r="V304" t="s">
        <v>167</v>
      </c>
      <c r="W304" t="s">
        <v>38</v>
      </c>
      <c r="X304" t="s">
        <v>39</v>
      </c>
      <c r="Y304" t="s">
        <v>421</v>
      </c>
      <c r="Z304" t="s">
        <v>422</v>
      </c>
      <c r="AA304" t="s">
        <v>42</v>
      </c>
    </row>
    <row r="305" spans="1:27" x14ac:dyDescent="0.25">
      <c r="A305" s="1">
        <v>10135</v>
      </c>
      <c r="B305" s="1">
        <v>48</v>
      </c>
      <c r="C305" s="8">
        <v>79.31</v>
      </c>
      <c r="D305" s="1">
        <v>3</v>
      </c>
      <c r="E305" s="7">
        <v>3806.88</v>
      </c>
      <c r="F305" s="7">
        <f>sales_data_sample3[[#This Row],[SALES]]*sales_data_sample3[[#This Row],[PROFIT MARGIN]]</f>
        <v>947.53243200000009</v>
      </c>
      <c r="G305" s="14" t="str">
        <f>IF(sales_data_sample3[[#This Row],[STATUS]] &lt;&gt;"Cancelled","24,89%","0")</f>
        <v>24,89%</v>
      </c>
      <c r="H305" s="4">
        <v>37804</v>
      </c>
      <c r="I305" t="s">
        <v>28</v>
      </c>
      <c r="J305">
        <f>ROUNDUP(MONTH(sales_data_sample3[[#This Row],[ORDER DATE]])/3,0)</f>
        <v>3</v>
      </c>
      <c r="K305" t="str">
        <f>TEXT(sales_data_sample3[[#This Row],[ORDER DATE]],"[$-409]mmmm")</f>
        <v>July</v>
      </c>
      <c r="L305">
        <f>YEAR(sales_data_sample3[[#This Row],[ORDER DATE]])</f>
        <v>2003</v>
      </c>
      <c r="M305" t="s">
        <v>278</v>
      </c>
      <c r="N305">
        <v>77</v>
      </c>
      <c r="O305" t="s">
        <v>1592</v>
      </c>
      <c r="P305" t="s">
        <v>417</v>
      </c>
      <c r="Q305" t="s">
        <v>418</v>
      </c>
      <c r="R305" t="s">
        <v>419</v>
      </c>
      <c r="S305" t="s">
        <v>4804</v>
      </c>
      <c r="T305" t="s">
        <v>420</v>
      </c>
      <c r="U305" t="s">
        <v>73</v>
      </c>
      <c r="V305" t="s">
        <v>167</v>
      </c>
      <c r="W305" t="s">
        <v>38</v>
      </c>
      <c r="X305" t="s">
        <v>39</v>
      </c>
      <c r="Y305" t="s">
        <v>421</v>
      </c>
      <c r="Z305" t="s">
        <v>422</v>
      </c>
      <c r="AA305" t="s">
        <v>65</v>
      </c>
    </row>
    <row r="306" spans="1:27" x14ac:dyDescent="0.25">
      <c r="A306" s="1">
        <v>10135</v>
      </c>
      <c r="B306" s="1">
        <v>45</v>
      </c>
      <c r="C306" s="8">
        <v>78</v>
      </c>
      <c r="D306" s="1">
        <v>10</v>
      </c>
      <c r="E306" s="7">
        <v>3510</v>
      </c>
      <c r="F306" s="7">
        <f>sales_data_sample3[[#This Row],[SALES]]*sales_data_sample3[[#This Row],[PROFIT MARGIN]]</f>
        <v>873.63900000000001</v>
      </c>
      <c r="G306" s="14" t="str">
        <f>IF(sales_data_sample3[[#This Row],[STATUS]] &lt;&gt;"Cancelled","24,89%","0")</f>
        <v>24,89%</v>
      </c>
      <c r="H306" s="4">
        <v>37804</v>
      </c>
      <c r="I306" t="s">
        <v>28</v>
      </c>
      <c r="J306">
        <f>ROUNDUP(MONTH(sales_data_sample3[[#This Row],[ORDER DATE]])/3,0)</f>
        <v>3</v>
      </c>
      <c r="K306" t="str">
        <f>TEXT(sales_data_sample3[[#This Row],[ORDER DATE]],"[$-409]mmmm")</f>
        <v>July</v>
      </c>
      <c r="L306">
        <f>YEAR(sales_data_sample3[[#This Row],[ORDER DATE]])</f>
        <v>2003</v>
      </c>
      <c r="M306" t="s">
        <v>278</v>
      </c>
      <c r="N306">
        <v>80</v>
      </c>
      <c r="O306" t="s">
        <v>2283</v>
      </c>
      <c r="P306" t="s">
        <v>417</v>
      </c>
      <c r="Q306" t="s">
        <v>418</v>
      </c>
      <c r="R306" t="s">
        <v>419</v>
      </c>
      <c r="S306" t="s">
        <v>4804</v>
      </c>
      <c r="T306" t="s">
        <v>420</v>
      </c>
      <c r="U306" t="s">
        <v>73</v>
      </c>
      <c r="V306" t="s">
        <v>167</v>
      </c>
      <c r="W306" t="s">
        <v>38</v>
      </c>
      <c r="X306" t="s">
        <v>39</v>
      </c>
      <c r="Y306" t="s">
        <v>421</v>
      </c>
      <c r="Z306" t="s">
        <v>422</v>
      </c>
      <c r="AA306" t="s">
        <v>65</v>
      </c>
    </row>
    <row r="307" spans="1:27" x14ac:dyDescent="0.25">
      <c r="A307" s="1">
        <v>10135</v>
      </c>
      <c r="B307" s="1">
        <v>42</v>
      </c>
      <c r="C307" s="8">
        <v>100</v>
      </c>
      <c r="D307" s="1">
        <v>9</v>
      </c>
      <c r="E307" s="7">
        <v>5432.7</v>
      </c>
      <c r="F307" s="7">
        <f>sales_data_sample3[[#This Row],[SALES]]*sales_data_sample3[[#This Row],[PROFIT MARGIN]]</f>
        <v>1352.19903</v>
      </c>
      <c r="G307" s="14" t="str">
        <f>IF(sales_data_sample3[[#This Row],[STATUS]] &lt;&gt;"Cancelled","24,89%","0")</f>
        <v>24,89%</v>
      </c>
      <c r="H307" s="4">
        <v>37804</v>
      </c>
      <c r="I307" t="s">
        <v>28</v>
      </c>
      <c r="J307">
        <f>ROUNDUP(MONTH(sales_data_sample3[[#This Row],[ORDER DATE]])/3,0)</f>
        <v>3</v>
      </c>
      <c r="K307" t="str">
        <f>TEXT(sales_data_sample3[[#This Row],[ORDER DATE]],"[$-409]mmmm")</f>
        <v>July</v>
      </c>
      <c r="L307">
        <f>YEAR(sales_data_sample3[[#This Row],[ORDER DATE]])</f>
        <v>2003</v>
      </c>
      <c r="M307" t="s">
        <v>278</v>
      </c>
      <c r="N307">
        <v>146</v>
      </c>
      <c r="O307" t="s">
        <v>2364</v>
      </c>
      <c r="P307" t="s">
        <v>417</v>
      </c>
      <c r="Q307" t="s">
        <v>418</v>
      </c>
      <c r="R307" t="s">
        <v>419</v>
      </c>
      <c r="S307" t="s">
        <v>4804</v>
      </c>
      <c r="T307" t="s">
        <v>420</v>
      </c>
      <c r="U307" t="s">
        <v>73</v>
      </c>
      <c r="V307" t="s">
        <v>167</v>
      </c>
      <c r="W307" t="s">
        <v>38</v>
      </c>
      <c r="X307" t="s">
        <v>39</v>
      </c>
      <c r="Y307" t="s">
        <v>421</v>
      </c>
      <c r="Z307" t="s">
        <v>422</v>
      </c>
      <c r="AA307" t="s">
        <v>65</v>
      </c>
    </row>
    <row r="308" spans="1:27" x14ac:dyDescent="0.25">
      <c r="A308" s="1">
        <v>10135</v>
      </c>
      <c r="B308" s="1">
        <v>45</v>
      </c>
      <c r="C308" s="8">
        <v>50.36</v>
      </c>
      <c r="D308" s="1">
        <v>13</v>
      </c>
      <c r="E308" s="7">
        <v>2266.1999999999998</v>
      </c>
      <c r="F308" s="7">
        <f>sales_data_sample3[[#This Row],[SALES]]*sales_data_sample3[[#This Row],[PROFIT MARGIN]]</f>
        <v>287.80739999999997</v>
      </c>
      <c r="G308" s="14">
        <v>0.127</v>
      </c>
      <c r="H308" s="4">
        <v>37804</v>
      </c>
      <c r="I308" t="s">
        <v>28</v>
      </c>
      <c r="J308">
        <f>ROUNDUP(MONTH(sales_data_sample3[[#This Row],[ORDER DATE]])/3,0)</f>
        <v>3</v>
      </c>
      <c r="K308" t="str">
        <f>TEXT(sales_data_sample3[[#This Row],[ORDER DATE]],"[$-409]mmmm")</f>
        <v>July</v>
      </c>
      <c r="L308">
        <f>YEAR(sales_data_sample3[[#This Row],[ORDER DATE]])</f>
        <v>2003</v>
      </c>
      <c r="M308" t="s">
        <v>29</v>
      </c>
      <c r="N308">
        <v>62</v>
      </c>
      <c r="O308" t="s">
        <v>2422</v>
      </c>
      <c r="P308" t="s">
        <v>417</v>
      </c>
      <c r="Q308" t="s">
        <v>418</v>
      </c>
      <c r="R308" t="s">
        <v>419</v>
      </c>
      <c r="S308" t="s">
        <v>4804</v>
      </c>
      <c r="T308" t="s">
        <v>420</v>
      </c>
      <c r="U308" t="s">
        <v>73</v>
      </c>
      <c r="V308" t="s">
        <v>167</v>
      </c>
      <c r="W308" t="s">
        <v>38</v>
      </c>
      <c r="X308" t="s">
        <v>39</v>
      </c>
      <c r="Y308" t="s">
        <v>421</v>
      </c>
      <c r="Z308" t="s">
        <v>422</v>
      </c>
      <c r="AA308" t="s">
        <v>42</v>
      </c>
    </row>
    <row r="309" spans="1:27" x14ac:dyDescent="0.25">
      <c r="A309" s="1">
        <v>10135</v>
      </c>
      <c r="B309" s="1">
        <v>31</v>
      </c>
      <c r="C309" s="8">
        <v>100</v>
      </c>
      <c r="D309" s="1">
        <v>12</v>
      </c>
      <c r="E309" s="7">
        <v>4705.18</v>
      </c>
      <c r="F309" s="7">
        <f>sales_data_sample3[[#This Row],[SALES]]*sales_data_sample3[[#This Row],[PROFIT MARGIN]]</f>
        <v>1171.1193020000001</v>
      </c>
      <c r="G309" s="14" t="str">
        <f>IF(sales_data_sample3[[#This Row],[STATUS]] &lt;&gt;"Cancelled","24,89%","0")</f>
        <v>24,89%</v>
      </c>
      <c r="H309" s="4">
        <v>37804</v>
      </c>
      <c r="I309" t="s">
        <v>28</v>
      </c>
      <c r="J309">
        <f>ROUNDUP(MONTH(sales_data_sample3[[#This Row],[ORDER DATE]])/3,0)</f>
        <v>3</v>
      </c>
      <c r="K309" t="str">
        <f>TEXT(sales_data_sample3[[#This Row],[ORDER DATE]],"[$-409]mmmm")</f>
        <v>July</v>
      </c>
      <c r="L309">
        <f>YEAR(sales_data_sample3[[#This Row],[ORDER DATE]])</f>
        <v>2003</v>
      </c>
      <c r="M309" t="s">
        <v>278</v>
      </c>
      <c r="N309">
        <v>148</v>
      </c>
      <c r="O309" t="s">
        <v>2673</v>
      </c>
      <c r="P309" t="s">
        <v>417</v>
      </c>
      <c r="Q309" t="s">
        <v>418</v>
      </c>
      <c r="R309" t="s">
        <v>419</v>
      </c>
      <c r="S309" t="s">
        <v>4804</v>
      </c>
      <c r="T309" t="s">
        <v>420</v>
      </c>
      <c r="U309" t="s">
        <v>73</v>
      </c>
      <c r="V309" t="s">
        <v>167</v>
      </c>
      <c r="W309" t="s">
        <v>38</v>
      </c>
      <c r="X309" t="s">
        <v>39</v>
      </c>
      <c r="Y309" t="s">
        <v>421</v>
      </c>
      <c r="Z309" t="s">
        <v>422</v>
      </c>
      <c r="AA309" t="s">
        <v>65</v>
      </c>
    </row>
    <row r="310" spans="1:27" x14ac:dyDescent="0.25">
      <c r="A310" s="1">
        <v>10135</v>
      </c>
      <c r="B310" s="1">
        <v>29</v>
      </c>
      <c r="C310" s="8">
        <v>61.64</v>
      </c>
      <c r="D310" s="1">
        <v>16</v>
      </c>
      <c r="E310" s="7">
        <v>1787.56</v>
      </c>
      <c r="F310" s="7">
        <f>sales_data_sample3[[#This Row],[SALES]]*sales_data_sample3[[#This Row],[PROFIT MARGIN]]</f>
        <v>227.02011999999999</v>
      </c>
      <c r="G310" s="14">
        <v>0.127</v>
      </c>
      <c r="H310" s="4">
        <v>37804</v>
      </c>
      <c r="I310" t="s">
        <v>28</v>
      </c>
      <c r="J310">
        <f>ROUNDUP(MONTH(sales_data_sample3[[#This Row],[ORDER DATE]])/3,0)</f>
        <v>3</v>
      </c>
      <c r="K310" t="str">
        <f>TEXT(sales_data_sample3[[#This Row],[ORDER DATE]],"[$-409]mmmm")</f>
        <v>July</v>
      </c>
      <c r="L310">
        <f>YEAR(sales_data_sample3[[#This Row],[ORDER DATE]])</f>
        <v>2003</v>
      </c>
      <c r="M310" t="s">
        <v>29</v>
      </c>
      <c r="N310">
        <v>69</v>
      </c>
      <c r="O310" t="s">
        <v>3105</v>
      </c>
      <c r="P310" t="s">
        <v>417</v>
      </c>
      <c r="Q310" t="s">
        <v>418</v>
      </c>
      <c r="R310" t="s">
        <v>419</v>
      </c>
      <c r="S310" t="s">
        <v>4804</v>
      </c>
      <c r="T310" t="s">
        <v>420</v>
      </c>
      <c r="U310" t="s">
        <v>73</v>
      </c>
      <c r="V310" t="s">
        <v>167</v>
      </c>
      <c r="W310" t="s">
        <v>38</v>
      </c>
      <c r="X310" t="s">
        <v>39</v>
      </c>
      <c r="Y310" t="s">
        <v>421</v>
      </c>
      <c r="Z310" t="s">
        <v>422</v>
      </c>
      <c r="AA310" t="s">
        <v>42</v>
      </c>
    </row>
    <row r="311" spans="1:27" x14ac:dyDescent="0.25">
      <c r="A311" s="1">
        <v>10135</v>
      </c>
      <c r="B311" s="1">
        <v>20</v>
      </c>
      <c r="C311" s="8">
        <v>35.869999999999997</v>
      </c>
      <c r="D311" s="1">
        <v>1</v>
      </c>
      <c r="E311" s="7">
        <v>717.4</v>
      </c>
      <c r="F311" s="7">
        <f>sales_data_sample3[[#This Row],[SALES]]*sales_data_sample3[[#This Row],[PROFIT MARGIN]]</f>
        <v>178.56085999999999</v>
      </c>
      <c r="G311" s="14" t="str">
        <f>IF(sales_data_sample3[[#This Row],[STATUS]] &lt;&gt;"Cancelled","24,89%","0")</f>
        <v>24,89%</v>
      </c>
      <c r="H311" s="4">
        <v>37804</v>
      </c>
      <c r="I311" t="s">
        <v>28</v>
      </c>
      <c r="J311">
        <f>ROUNDUP(MONTH(sales_data_sample3[[#This Row],[ORDER DATE]])/3,0)</f>
        <v>3</v>
      </c>
      <c r="K311" t="str">
        <f>TEXT(sales_data_sample3[[#This Row],[ORDER DATE]],"[$-409]mmmm")</f>
        <v>July</v>
      </c>
      <c r="L311">
        <f>YEAR(sales_data_sample3[[#This Row],[ORDER DATE]])</f>
        <v>2003</v>
      </c>
      <c r="M311" t="s">
        <v>278</v>
      </c>
      <c r="N311">
        <v>37</v>
      </c>
      <c r="O311" t="s">
        <v>3302</v>
      </c>
      <c r="P311" t="s">
        <v>417</v>
      </c>
      <c r="Q311" t="s">
        <v>418</v>
      </c>
      <c r="R311" t="s">
        <v>419</v>
      </c>
      <c r="S311" t="s">
        <v>4804</v>
      </c>
      <c r="T311" t="s">
        <v>420</v>
      </c>
      <c r="U311" t="s">
        <v>73</v>
      </c>
      <c r="V311" t="s">
        <v>167</v>
      </c>
      <c r="W311" t="s">
        <v>38</v>
      </c>
      <c r="X311" t="s">
        <v>39</v>
      </c>
      <c r="Y311" t="s">
        <v>421</v>
      </c>
      <c r="Z311" t="s">
        <v>422</v>
      </c>
      <c r="AA311" t="s">
        <v>42</v>
      </c>
    </row>
    <row r="312" spans="1:27" x14ac:dyDescent="0.25">
      <c r="A312" s="1">
        <v>10135</v>
      </c>
      <c r="B312" s="1">
        <v>27</v>
      </c>
      <c r="C312" s="8">
        <v>66.13</v>
      </c>
      <c r="D312" s="1">
        <v>6</v>
      </c>
      <c r="E312" s="7">
        <v>1785.51</v>
      </c>
      <c r="F312" s="7">
        <f>sales_data_sample3[[#This Row],[SALES]]*sales_data_sample3[[#This Row],[PROFIT MARGIN]]</f>
        <v>444.41343900000004</v>
      </c>
      <c r="G312" s="14" t="str">
        <f>IF(sales_data_sample3[[#This Row],[STATUS]] &lt;&gt;"Cancelled","24,89%","0")</f>
        <v>24,89%</v>
      </c>
      <c r="H312" s="4">
        <v>37804</v>
      </c>
      <c r="I312" t="s">
        <v>28</v>
      </c>
      <c r="J312">
        <f>ROUNDUP(MONTH(sales_data_sample3[[#This Row],[ORDER DATE]])/3,0)</f>
        <v>3</v>
      </c>
      <c r="K312" t="str">
        <f>TEXT(sales_data_sample3[[#This Row],[ORDER DATE]],"[$-409]mmmm")</f>
        <v>July</v>
      </c>
      <c r="L312">
        <f>YEAR(sales_data_sample3[[#This Row],[ORDER DATE]])</f>
        <v>2003</v>
      </c>
      <c r="M312" t="s">
        <v>278</v>
      </c>
      <c r="N312">
        <v>61</v>
      </c>
      <c r="O312" t="s">
        <v>3427</v>
      </c>
      <c r="P312" t="s">
        <v>417</v>
      </c>
      <c r="Q312" t="s">
        <v>418</v>
      </c>
      <c r="R312" t="s">
        <v>419</v>
      </c>
      <c r="S312" t="s">
        <v>4804</v>
      </c>
      <c r="T312" t="s">
        <v>420</v>
      </c>
      <c r="U312" t="s">
        <v>73</v>
      </c>
      <c r="V312" t="s">
        <v>167</v>
      </c>
      <c r="W312" t="s">
        <v>38</v>
      </c>
      <c r="X312" t="s">
        <v>39</v>
      </c>
      <c r="Y312" t="s">
        <v>421</v>
      </c>
      <c r="Z312" t="s">
        <v>422</v>
      </c>
      <c r="AA312" t="s">
        <v>42</v>
      </c>
    </row>
    <row r="313" spans="1:27" x14ac:dyDescent="0.25">
      <c r="A313" s="1">
        <v>10135</v>
      </c>
      <c r="B313" s="1">
        <v>47</v>
      </c>
      <c r="C313" s="8">
        <v>100</v>
      </c>
      <c r="D313" s="1">
        <v>2</v>
      </c>
      <c r="E313" s="7">
        <v>6336.07</v>
      </c>
      <c r="F313" s="7">
        <f>sales_data_sample3[[#This Row],[SALES]]*sales_data_sample3[[#This Row],[PROFIT MARGIN]]</f>
        <v>1577.0478229999999</v>
      </c>
      <c r="G313" s="14" t="str">
        <f>IF(sales_data_sample3[[#This Row],[STATUS]] &lt;&gt;"Cancelled","24,89%","0")</f>
        <v>24,89%</v>
      </c>
      <c r="H313" s="4">
        <v>37804</v>
      </c>
      <c r="I313" t="s">
        <v>28</v>
      </c>
      <c r="J313">
        <f>ROUNDUP(MONTH(sales_data_sample3[[#This Row],[ORDER DATE]])/3,0)</f>
        <v>3</v>
      </c>
      <c r="K313" t="str">
        <f>TEXT(sales_data_sample3[[#This Row],[ORDER DATE]],"[$-409]mmmm")</f>
        <v>July</v>
      </c>
      <c r="L313">
        <f>YEAR(sales_data_sample3[[#This Row],[ORDER DATE]])</f>
        <v>2003</v>
      </c>
      <c r="M313" t="s">
        <v>278</v>
      </c>
      <c r="N313">
        <v>140</v>
      </c>
      <c r="O313" t="s">
        <v>3589</v>
      </c>
      <c r="P313" t="s">
        <v>417</v>
      </c>
      <c r="Q313" t="s">
        <v>418</v>
      </c>
      <c r="R313" t="s">
        <v>419</v>
      </c>
      <c r="S313" t="s">
        <v>4804</v>
      </c>
      <c r="T313" t="s">
        <v>420</v>
      </c>
      <c r="U313" t="s">
        <v>73</v>
      </c>
      <c r="V313" t="s">
        <v>167</v>
      </c>
      <c r="W313" t="s">
        <v>38</v>
      </c>
      <c r="X313" t="s">
        <v>39</v>
      </c>
      <c r="Y313" t="s">
        <v>421</v>
      </c>
      <c r="Z313" t="s">
        <v>422</v>
      </c>
      <c r="AA313" t="s">
        <v>65</v>
      </c>
    </row>
    <row r="314" spans="1:27" x14ac:dyDescent="0.25">
      <c r="A314" s="1">
        <v>10135</v>
      </c>
      <c r="B314" s="1">
        <v>23</v>
      </c>
      <c r="C314" s="8">
        <v>87.31</v>
      </c>
      <c r="D314" s="1">
        <v>11</v>
      </c>
      <c r="E314" s="7">
        <v>2008.13</v>
      </c>
      <c r="F314" s="7">
        <f>sales_data_sample3[[#This Row],[SALES]]*sales_data_sample3[[#This Row],[PROFIT MARGIN]]</f>
        <v>499.82355700000005</v>
      </c>
      <c r="G314" s="14" t="str">
        <f>IF(sales_data_sample3[[#This Row],[STATUS]] &lt;&gt;"Cancelled","24,89%","0")</f>
        <v>24,89%</v>
      </c>
      <c r="H314" s="4">
        <v>37804</v>
      </c>
      <c r="I314" t="s">
        <v>28</v>
      </c>
      <c r="J314">
        <f>ROUNDUP(MONTH(sales_data_sample3[[#This Row],[ORDER DATE]])/3,0)</f>
        <v>3</v>
      </c>
      <c r="K314" t="str">
        <f>TEXT(sales_data_sample3[[#This Row],[ORDER DATE]],"[$-409]mmmm")</f>
        <v>July</v>
      </c>
      <c r="L314">
        <f>YEAR(sales_data_sample3[[#This Row],[ORDER DATE]])</f>
        <v>2003</v>
      </c>
      <c r="M314" t="s">
        <v>278</v>
      </c>
      <c r="N314">
        <v>80</v>
      </c>
      <c r="O314" t="s">
        <v>3802</v>
      </c>
      <c r="P314" t="s">
        <v>417</v>
      </c>
      <c r="Q314" t="s">
        <v>418</v>
      </c>
      <c r="R314" t="s">
        <v>419</v>
      </c>
      <c r="S314" t="s">
        <v>4804</v>
      </c>
      <c r="T314" t="s">
        <v>420</v>
      </c>
      <c r="U314" t="s">
        <v>73</v>
      </c>
      <c r="V314" t="s">
        <v>167</v>
      </c>
      <c r="W314" t="s">
        <v>38</v>
      </c>
      <c r="X314" t="s">
        <v>39</v>
      </c>
      <c r="Y314" t="s">
        <v>421</v>
      </c>
      <c r="Z314" t="s">
        <v>422</v>
      </c>
      <c r="AA314" t="s">
        <v>42</v>
      </c>
    </row>
    <row r="315" spans="1:27" x14ac:dyDescent="0.25">
      <c r="A315" s="1">
        <v>10135</v>
      </c>
      <c r="B315" s="1">
        <v>33</v>
      </c>
      <c r="C315" s="8">
        <v>40.229999999999997</v>
      </c>
      <c r="D315" s="1">
        <v>14</v>
      </c>
      <c r="E315" s="7">
        <v>1327.59</v>
      </c>
      <c r="F315" s="7">
        <f>sales_data_sample3[[#This Row],[SALES]]*sales_data_sample3[[#This Row],[PROFIT MARGIN]]</f>
        <v>168.60392999999999</v>
      </c>
      <c r="G315" s="14">
        <v>0.127</v>
      </c>
      <c r="H315" s="4">
        <v>37804</v>
      </c>
      <c r="I315" t="s">
        <v>28</v>
      </c>
      <c r="J315">
        <f>ROUNDUP(MONTH(sales_data_sample3[[#This Row],[ORDER DATE]])/3,0)</f>
        <v>3</v>
      </c>
      <c r="K315" t="str">
        <f>TEXT(sales_data_sample3[[#This Row],[ORDER DATE]],"[$-409]mmmm")</f>
        <v>July</v>
      </c>
      <c r="L315">
        <f>YEAR(sales_data_sample3[[#This Row],[ORDER DATE]])</f>
        <v>2003</v>
      </c>
      <c r="M315" t="s">
        <v>29</v>
      </c>
      <c r="N315">
        <v>40</v>
      </c>
      <c r="O315" t="s">
        <v>3904</v>
      </c>
      <c r="P315" t="s">
        <v>417</v>
      </c>
      <c r="Q315" t="s">
        <v>418</v>
      </c>
      <c r="R315" t="s">
        <v>419</v>
      </c>
      <c r="S315" t="s">
        <v>4804</v>
      </c>
      <c r="T315" t="s">
        <v>420</v>
      </c>
      <c r="U315" t="s">
        <v>73</v>
      </c>
      <c r="V315" t="s">
        <v>167</v>
      </c>
      <c r="W315" t="s">
        <v>38</v>
      </c>
      <c r="X315" t="s">
        <v>39</v>
      </c>
      <c r="Y315" t="s">
        <v>421</v>
      </c>
      <c r="Z315" t="s">
        <v>422</v>
      </c>
      <c r="AA315" t="s">
        <v>42</v>
      </c>
    </row>
    <row r="316" spans="1:27" x14ac:dyDescent="0.25">
      <c r="A316" s="1">
        <v>10135</v>
      </c>
      <c r="B316" s="1">
        <v>30</v>
      </c>
      <c r="C316" s="8">
        <v>89.8</v>
      </c>
      <c r="D316" s="1">
        <v>17</v>
      </c>
      <c r="E316" s="7">
        <v>2694</v>
      </c>
      <c r="F316" s="7">
        <f>sales_data_sample3[[#This Row],[SALES]]*sales_data_sample3[[#This Row],[PROFIT MARGIN]]</f>
        <v>342.13799999999998</v>
      </c>
      <c r="G316" s="14">
        <v>0.127</v>
      </c>
      <c r="H316" s="4">
        <v>37804</v>
      </c>
      <c r="I316" t="s">
        <v>28</v>
      </c>
      <c r="J316">
        <f>ROUNDUP(MONTH(sales_data_sample3[[#This Row],[ORDER DATE]])/3,0)</f>
        <v>3</v>
      </c>
      <c r="K316" t="str">
        <f>TEXT(sales_data_sample3[[#This Row],[ORDER DATE]],"[$-409]mmmm")</f>
        <v>July</v>
      </c>
      <c r="L316">
        <f>YEAR(sales_data_sample3[[#This Row],[ORDER DATE]])</f>
        <v>2003</v>
      </c>
      <c r="M316" t="s">
        <v>29</v>
      </c>
      <c r="N316">
        <v>102</v>
      </c>
      <c r="O316" t="s">
        <v>4107</v>
      </c>
      <c r="P316" t="s">
        <v>417</v>
      </c>
      <c r="Q316" t="s">
        <v>418</v>
      </c>
      <c r="R316" t="s">
        <v>419</v>
      </c>
      <c r="S316" t="s">
        <v>4804</v>
      </c>
      <c r="T316" t="s">
        <v>420</v>
      </c>
      <c r="U316" t="s">
        <v>73</v>
      </c>
      <c r="V316" t="s">
        <v>167</v>
      </c>
      <c r="W316" t="s">
        <v>38</v>
      </c>
      <c r="X316" t="s">
        <v>39</v>
      </c>
      <c r="Y316" t="s">
        <v>421</v>
      </c>
      <c r="Z316" t="s">
        <v>422</v>
      </c>
      <c r="AA316" t="s">
        <v>42</v>
      </c>
    </row>
    <row r="317" spans="1:27" x14ac:dyDescent="0.25">
      <c r="A317" s="1">
        <v>10135</v>
      </c>
      <c r="B317" s="1">
        <v>44</v>
      </c>
      <c r="C317" s="8">
        <v>96</v>
      </c>
      <c r="D317" s="1">
        <v>15</v>
      </c>
      <c r="E317" s="7">
        <v>4224</v>
      </c>
      <c r="F317" s="7">
        <f>sales_data_sample3[[#This Row],[SALES]]*sales_data_sample3[[#This Row],[PROFIT MARGIN]]</f>
        <v>536.44799999999998</v>
      </c>
      <c r="G317" s="14">
        <v>0.127</v>
      </c>
      <c r="H317" s="4">
        <v>37804</v>
      </c>
      <c r="I317" t="s">
        <v>28</v>
      </c>
      <c r="J317">
        <f>ROUNDUP(MONTH(sales_data_sample3[[#This Row],[ORDER DATE]])/3,0)</f>
        <v>3</v>
      </c>
      <c r="K317" t="str">
        <f>TEXT(sales_data_sample3[[#This Row],[ORDER DATE]],"[$-409]mmmm")</f>
        <v>July</v>
      </c>
      <c r="L317">
        <f>YEAR(sales_data_sample3[[#This Row],[ORDER DATE]])</f>
        <v>2003</v>
      </c>
      <c r="M317" t="s">
        <v>29</v>
      </c>
      <c r="N317">
        <v>81</v>
      </c>
      <c r="O317" t="s">
        <v>4246</v>
      </c>
      <c r="P317" t="s">
        <v>417</v>
      </c>
      <c r="Q317" t="s">
        <v>418</v>
      </c>
      <c r="R317" t="s">
        <v>419</v>
      </c>
      <c r="S317" t="s">
        <v>4804</v>
      </c>
      <c r="T317" t="s">
        <v>420</v>
      </c>
      <c r="U317" t="s">
        <v>73</v>
      </c>
      <c r="V317" t="s">
        <v>167</v>
      </c>
      <c r="W317" t="s">
        <v>38</v>
      </c>
      <c r="X317" t="s">
        <v>39</v>
      </c>
      <c r="Y317" t="s">
        <v>421</v>
      </c>
      <c r="Z317" t="s">
        <v>422</v>
      </c>
      <c r="AA317" t="s">
        <v>65</v>
      </c>
    </row>
    <row r="318" spans="1:27" x14ac:dyDescent="0.25">
      <c r="A318" s="1">
        <v>10136</v>
      </c>
      <c r="B318" s="1">
        <v>25</v>
      </c>
      <c r="C318" s="8">
        <v>100</v>
      </c>
      <c r="D318" s="1">
        <v>2</v>
      </c>
      <c r="E318" s="7">
        <v>3644.75</v>
      </c>
      <c r="F318" s="7">
        <f>sales_data_sample3[[#This Row],[SALES]]*sales_data_sample3[[#This Row],[PROFIT MARGIN]]</f>
        <v>907.17827499999999</v>
      </c>
      <c r="G318" s="14" t="str">
        <f>IF(sales_data_sample3[[#This Row],[STATUS]] &lt;&gt;"Cancelled","24,89%","0")</f>
        <v>24,89%</v>
      </c>
      <c r="H318" s="4">
        <v>37806</v>
      </c>
      <c r="I318" t="s">
        <v>28</v>
      </c>
      <c r="J318">
        <f>ROUNDUP(MONTH(sales_data_sample3[[#This Row],[ORDER DATE]])/3,0)</f>
        <v>3</v>
      </c>
      <c r="K318" t="str">
        <f>TEXT(sales_data_sample3[[#This Row],[ORDER DATE]],"[$-409]mmmm")</f>
        <v>July</v>
      </c>
      <c r="L318">
        <f>YEAR(sales_data_sample3[[#This Row],[ORDER DATE]])</f>
        <v>2003</v>
      </c>
      <c r="M318" t="s">
        <v>278</v>
      </c>
      <c r="N318">
        <v>141</v>
      </c>
      <c r="O318" t="s">
        <v>1299</v>
      </c>
      <c r="P318" t="s">
        <v>594</v>
      </c>
      <c r="Q318" t="s">
        <v>595</v>
      </c>
      <c r="R318" t="s">
        <v>596</v>
      </c>
      <c r="S318" t="s">
        <v>4804</v>
      </c>
      <c r="T318" t="s">
        <v>597</v>
      </c>
      <c r="U318" t="s">
        <v>4804</v>
      </c>
      <c r="V318" t="s">
        <v>598</v>
      </c>
      <c r="W318" t="s">
        <v>51</v>
      </c>
      <c r="X318" t="s">
        <v>52</v>
      </c>
      <c r="Y318" t="s">
        <v>599</v>
      </c>
      <c r="Z318" t="s">
        <v>600</v>
      </c>
      <c r="AA318" t="s">
        <v>65</v>
      </c>
    </row>
    <row r="319" spans="1:27" x14ac:dyDescent="0.25">
      <c r="A319" s="1">
        <v>10136</v>
      </c>
      <c r="B319" s="1">
        <v>36</v>
      </c>
      <c r="C319" s="8">
        <v>100</v>
      </c>
      <c r="D319" s="1">
        <v>1</v>
      </c>
      <c r="E319" s="7">
        <v>5274.72</v>
      </c>
      <c r="F319" s="7">
        <f>sales_data_sample3[[#This Row],[SALES]]*sales_data_sample3[[#This Row],[PROFIT MARGIN]]</f>
        <v>1312.8778080000002</v>
      </c>
      <c r="G319" s="14" t="str">
        <f>IF(sales_data_sample3[[#This Row],[STATUS]] &lt;&gt;"Cancelled","24,89%","0")</f>
        <v>24,89%</v>
      </c>
      <c r="H319" s="4">
        <v>37806</v>
      </c>
      <c r="I319" t="s">
        <v>28</v>
      </c>
      <c r="J319">
        <f>ROUNDUP(MONTH(sales_data_sample3[[#This Row],[ORDER DATE]])/3,0)</f>
        <v>3</v>
      </c>
      <c r="K319" t="str">
        <f>TEXT(sales_data_sample3[[#This Row],[ORDER DATE]],"[$-409]mmmm")</f>
        <v>July</v>
      </c>
      <c r="L319">
        <f>YEAR(sales_data_sample3[[#This Row],[ORDER DATE]])</f>
        <v>2003</v>
      </c>
      <c r="M319" t="s">
        <v>278</v>
      </c>
      <c r="N319">
        <v>142</v>
      </c>
      <c r="O319" t="s">
        <v>1635</v>
      </c>
      <c r="P319" t="s">
        <v>594</v>
      </c>
      <c r="Q319" t="s">
        <v>595</v>
      </c>
      <c r="R319" t="s">
        <v>596</v>
      </c>
      <c r="S319" t="s">
        <v>4804</v>
      </c>
      <c r="T319" t="s">
        <v>597</v>
      </c>
      <c r="U319" t="s">
        <v>4804</v>
      </c>
      <c r="V319" t="s">
        <v>598</v>
      </c>
      <c r="W319" t="s">
        <v>51</v>
      </c>
      <c r="X319" t="s">
        <v>52</v>
      </c>
      <c r="Y319" t="s">
        <v>599</v>
      </c>
      <c r="Z319" t="s">
        <v>600</v>
      </c>
      <c r="AA319" t="s">
        <v>65</v>
      </c>
    </row>
    <row r="320" spans="1:27" x14ac:dyDescent="0.25">
      <c r="A320" s="1">
        <v>10136</v>
      </c>
      <c r="B320" s="1">
        <v>41</v>
      </c>
      <c r="C320" s="8">
        <v>100</v>
      </c>
      <c r="D320" s="1">
        <v>3</v>
      </c>
      <c r="E320" s="7">
        <v>8331.61</v>
      </c>
      <c r="F320" s="7">
        <f>sales_data_sample3[[#This Row],[SALES]]*sales_data_sample3[[#This Row],[PROFIT MARGIN]]</f>
        <v>2073.7377290000004</v>
      </c>
      <c r="G320" s="14" t="str">
        <f>IF(sales_data_sample3[[#This Row],[STATUS]] &lt;&gt;"Cancelled","24,89%","0")</f>
        <v>24,89%</v>
      </c>
      <c r="H320" s="4">
        <v>37806</v>
      </c>
      <c r="I320" t="s">
        <v>28</v>
      </c>
      <c r="J320">
        <f>ROUNDUP(MONTH(sales_data_sample3[[#This Row],[ORDER DATE]])/3,0)</f>
        <v>3</v>
      </c>
      <c r="K320" t="str">
        <f>TEXT(sales_data_sample3[[#This Row],[ORDER DATE]],"[$-409]mmmm")</f>
        <v>July</v>
      </c>
      <c r="L320">
        <f>YEAR(sales_data_sample3[[#This Row],[ORDER DATE]])</f>
        <v>2003</v>
      </c>
      <c r="M320" t="s">
        <v>278</v>
      </c>
      <c r="N320">
        <v>169</v>
      </c>
      <c r="O320" t="s">
        <v>2190</v>
      </c>
      <c r="P320" t="s">
        <v>594</v>
      </c>
      <c r="Q320" t="s">
        <v>595</v>
      </c>
      <c r="R320" t="s">
        <v>596</v>
      </c>
      <c r="S320" t="s">
        <v>4804</v>
      </c>
      <c r="T320" t="s">
        <v>597</v>
      </c>
      <c r="U320" t="s">
        <v>4804</v>
      </c>
      <c r="V320" t="s">
        <v>598</v>
      </c>
      <c r="W320" t="s">
        <v>51</v>
      </c>
      <c r="X320" t="s">
        <v>52</v>
      </c>
      <c r="Y320" t="s">
        <v>599</v>
      </c>
      <c r="Z320" t="s">
        <v>600</v>
      </c>
      <c r="AA320" t="s">
        <v>229</v>
      </c>
    </row>
    <row r="321" spans="1:27" x14ac:dyDescent="0.25">
      <c r="A321" s="1">
        <v>10137</v>
      </c>
      <c r="B321" s="1">
        <v>44</v>
      </c>
      <c r="C321" s="8">
        <v>99.55</v>
      </c>
      <c r="D321" s="1">
        <v>2</v>
      </c>
      <c r="E321" s="7">
        <v>4380.2</v>
      </c>
      <c r="F321" s="7">
        <f>sales_data_sample3[[#This Row],[SALES]]*sales_data_sample3[[#This Row],[PROFIT MARGIN]]</f>
        <v>1090.2317800000001</v>
      </c>
      <c r="G321" s="14" t="str">
        <f>IF(sales_data_sample3[[#This Row],[STATUS]] &lt;&gt;"Cancelled","24,89%","0")</f>
        <v>24,89%</v>
      </c>
      <c r="H321" s="4">
        <v>37812</v>
      </c>
      <c r="I321" t="s">
        <v>28</v>
      </c>
      <c r="J321">
        <f>ROUNDUP(MONTH(sales_data_sample3[[#This Row],[ORDER DATE]])/3,0)</f>
        <v>3</v>
      </c>
      <c r="K321" t="str">
        <f>TEXT(sales_data_sample3[[#This Row],[ORDER DATE]],"[$-409]mmmm")</f>
        <v>July</v>
      </c>
      <c r="L321">
        <f>YEAR(sales_data_sample3[[#This Row],[ORDER DATE]])</f>
        <v>2003</v>
      </c>
      <c r="M321" t="s">
        <v>278</v>
      </c>
      <c r="N321">
        <v>124</v>
      </c>
      <c r="O321" t="s">
        <v>1465</v>
      </c>
      <c r="P321" t="s">
        <v>46</v>
      </c>
      <c r="Q321" t="s">
        <v>47</v>
      </c>
      <c r="R321" t="s">
        <v>48</v>
      </c>
      <c r="S321" t="s">
        <v>4804</v>
      </c>
      <c r="T321" t="s">
        <v>49</v>
      </c>
      <c r="U321" t="s">
        <v>4804</v>
      </c>
      <c r="V321" t="s">
        <v>50</v>
      </c>
      <c r="W321" t="s">
        <v>51</v>
      </c>
      <c r="X321" t="s">
        <v>52</v>
      </c>
      <c r="Y321" t="s">
        <v>53</v>
      </c>
      <c r="Z321" t="s">
        <v>54</v>
      </c>
      <c r="AA321" t="s">
        <v>65</v>
      </c>
    </row>
    <row r="322" spans="1:27" x14ac:dyDescent="0.25">
      <c r="A322" s="1">
        <v>10137</v>
      </c>
      <c r="B322" s="1">
        <v>37</v>
      </c>
      <c r="C322" s="8">
        <v>100</v>
      </c>
      <c r="D322" s="1">
        <v>3</v>
      </c>
      <c r="E322" s="7">
        <v>4346.76</v>
      </c>
      <c r="F322" s="7">
        <f>sales_data_sample3[[#This Row],[SALES]]*sales_data_sample3[[#This Row],[PROFIT MARGIN]]</f>
        <v>1081.9085640000001</v>
      </c>
      <c r="G322" s="14" t="str">
        <f>IF(sales_data_sample3[[#This Row],[STATUS]] &lt;&gt;"Cancelled","24,89%","0")</f>
        <v>24,89%</v>
      </c>
      <c r="H322" s="4">
        <v>37812</v>
      </c>
      <c r="I322" t="s">
        <v>28</v>
      </c>
      <c r="J322">
        <f>ROUNDUP(MONTH(sales_data_sample3[[#This Row],[ORDER DATE]])/3,0)</f>
        <v>3</v>
      </c>
      <c r="K322" t="str">
        <f>TEXT(sales_data_sample3[[#This Row],[ORDER DATE]],"[$-409]mmmm")</f>
        <v>July</v>
      </c>
      <c r="L322">
        <f>YEAR(sales_data_sample3[[#This Row],[ORDER DATE]])</f>
        <v>2003</v>
      </c>
      <c r="M322" t="s">
        <v>278</v>
      </c>
      <c r="N322">
        <v>132</v>
      </c>
      <c r="O322" t="s">
        <v>1960</v>
      </c>
      <c r="P322" t="s">
        <v>46</v>
      </c>
      <c r="Q322" t="s">
        <v>47</v>
      </c>
      <c r="R322" t="s">
        <v>48</v>
      </c>
      <c r="S322" t="s">
        <v>4804</v>
      </c>
      <c r="T322" t="s">
        <v>49</v>
      </c>
      <c r="U322" t="s">
        <v>4804</v>
      </c>
      <c r="V322" t="s">
        <v>50</v>
      </c>
      <c r="W322" t="s">
        <v>51</v>
      </c>
      <c r="X322" t="s">
        <v>52</v>
      </c>
      <c r="Y322" t="s">
        <v>53</v>
      </c>
      <c r="Z322" t="s">
        <v>54</v>
      </c>
      <c r="AA322" t="s">
        <v>65</v>
      </c>
    </row>
    <row r="323" spans="1:27" x14ac:dyDescent="0.25">
      <c r="A323" s="1">
        <v>10137</v>
      </c>
      <c r="B323" s="1">
        <v>31</v>
      </c>
      <c r="C323" s="8">
        <v>100</v>
      </c>
      <c r="D323" s="1">
        <v>4</v>
      </c>
      <c r="E323" s="7">
        <v>5124.3</v>
      </c>
      <c r="F323" s="7">
        <f>sales_data_sample3[[#This Row],[SALES]]*sales_data_sample3[[#This Row],[PROFIT MARGIN]]</f>
        <v>1275.4382700000001</v>
      </c>
      <c r="G323" s="14" t="str">
        <f>IF(sales_data_sample3[[#This Row],[STATUS]] &lt;&gt;"Cancelled","24,89%","0")</f>
        <v>24,89%</v>
      </c>
      <c r="H323" s="4">
        <v>37812</v>
      </c>
      <c r="I323" t="s">
        <v>28</v>
      </c>
      <c r="J323">
        <f>ROUNDUP(MONTH(sales_data_sample3[[#This Row],[ORDER DATE]])/3,0)</f>
        <v>3</v>
      </c>
      <c r="K323" t="str">
        <f>TEXT(sales_data_sample3[[#This Row],[ORDER DATE]],"[$-409]mmmm")</f>
        <v>July</v>
      </c>
      <c r="L323">
        <f>YEAR(sales_data_sample3[[#This Row],[ORDER DATE]])</f>
        <v>2003</v>
      </c>
      <c r="M323" t="s">
        <v>278</v>
      </c>
      <c r="N323">
        <v>141</v>
      </c>
      <c r="O323" t="s">
        <v>2392</v>
      </c>
      <c r="P323" t="s">
        <v>46</v>
      </c>
      <c r="Q323" t="s">
        <v>47</v>
      </c>
      <c r="R323" t="s">
        <v>48</v>
      </c>
      <c r="S323" t="s">
        <v>4804</v>
      </c>
      <c r="T323" t="s">
        <v>49</v>
      </c>
      <c r="U323" t="s">
        <v>4804</v>
      </c>
      <c r="V323" t="s">
        <v>50</v>
      </c>
      <c r="W323" t="s">
        <v>51</v>
      </c>
      <c r="X323" t="s">
        <v>52</v>
      </c>
      <c r="Y323" t="s">
        <v>53</v>
      </c>
      <c r="Z323" t="s">
        <v>54</v>
      </c>
      <c r="AA323" t="s">
        <v>65</v>
      </c>
    </row>
    <row r="324" spans="1:27" x14ac:dyDescent="0.25">
      <c r="A324" s="1">
        <v>10137</v>
      </c>
      <c r="B324" s="1">
        <v>26</v>
      </c>
      <c r="C324" s="8">
        <v>49.81</v>
      </c>
      <c r="D324" s="1">
        <v>1</v>
      </c>
      <c r="E324" s="7">
        <v>1295.06</v>
      </c>
      <c r="F324" s="7">
        <f>sales_data_sample3[[#This Row],[SALES]]*sales_data_sample3[[#This Row],[PROFIT MARGIN]]</f>
        <v>322.34043400000002</v>
      </c>
      <c r="G324" s="14" t="str">
        <f>IF(sales_data_sample3[[#This Row],[STATUS]] &lt;&gt;"Cancelled","24,89%","0")</f>
        <v>24,89%</v>
      </c>
      <c r="H324" s="4">
        <v>37812</v>
      </c>
      <c r="I324" t="s">
        <v>28</v>
      </c>
      <c r="J324">
        <f>ROUNDUP(MONTH(sales_data_sample3[[#This Row],[ORDER DATE]])/3,0)</f>
        <v>3</v>
      </c>
      <c r="K324" t="str">
        <f>TEXT(sales_data_sample3[[#This Row],[ORDER DATE]],"[$-409]mmmm")</f>
        <v>July</v>
      </c>
      <c r="L324">
        <f>YEAR(sales_data_sample3[[#This Row],[ORDER DATE]])</f>
        <v>2003</v>
      </c>
      <c r="M324" t="s">
        <v>278</v>
      </c>
      <c r="N324">
        <v>50</v>
      </c>
      <c r="O324" t="s">
        <v>2857</v>
      </c>
      <c r="P324" t="s">
        <v>46</v>
      </c>
      <c r="Q324" t="s">
        <v>47</v>
      </c>
      <c r="R324" t="s">
        <v>48</v>
      </c>
      <c r="S324" t="s">
        <v>4804</v>
      </c>
      <c r="T324" t="s">
        <v>49</v>
      </c>
      <c r="U324" t="s">
        <v>4804</v>
      </c>
      <c r="V324" t="s">
        <v>50</v>
      </c>
      <c r="W324" t="s">
        <v>51</v>
      </c>
      <c r="X324" t="s">
        <v>52</v>
      </c>
      <c r="Y324" t="s">
        <v>53</v>
      </c>
      <c r="Z324" t="s">
        <v>54</v>
      </c>
      <c r="AA324" t="s">
        <v>42</v>
      </c>
    </row>
    <row r="325" spans="1:27" x14ac:dyDescent="0.25">
      <c r="A325" s="1">
        <v>10139</v>
      </c>
      <c r="B325" s="1">
        <v>31</v>
      </c>
      <c r="C325" s="8">
        <v>100</v>
      </c>
      <c r="D325" s="1">
        <v>7</v>
      </c>
      <c r="E325" s="7">
        <v>3184.94</v>
      </c>
      <c r="F325" s="7">
        <f>sales_data_sample3[[#This Row],[SALES]]*sales_data_sample3[[#This Row],[PROFIT MARGIN]]</f>
        <v>235.36706599999999</v>
      </c>
      <c r="G325" s="14" t="str">
        <f>IF(sales_data_sample3[[#This Row],[STATUS]] &lt;&gt;"Cancelled","7,39%","0")</f>
        <v>7,39%</v>
      </c>
      <c r="H325" s="4">
        <v>37818</v>
      </c>
      <c r="I325" t="s">
        <v>28</v>
      </c>
      <c r="J325">
        <f>ROUNDUP(MONTH(sales_data_sample3[[#This Row],[ORDER DATE]])/3,0)</f>
        <v>3</v>
      </c>
      <c r="K325" t="str">
        <f>TEXT(sales_data_sample3[[#This Row],[ORDER DATE]],"[$-409]mmmm")</f>
        <v>July</v>
      </c>
      <c r="L325">
        <f>YEAR(sales_data_sample3[[#This Row],[ORDER DATE]])</f>
        <v>2003</v>
      </c>
      <c r="M325" t="s">
        <v>1354</v>
      </c>
      <c r="N325">
        <v>102</v>
      </c>
      <c r="O325" t="s">
        <v>1355</v>
      </c>
      <c r="P325" t="s">
        <v>233</v>
      </c>
      <c r="Q325" t="s">
        <v>234</v>
      </c>
      <c r="R325" t="s">
        <v>235</v>
      </c>
      <c r="S325" t="s">
        <v>236</v>
      </c>
      <c r="T325" t="s">
        <v>237</v>
      </c>
      <c r="U325" t="s">
        <v>238</v>
      </c>
      <c r="V325" t="s">
        <v>239</v>
      </c>
      <c r="W325" t="s">
        <v>139</v>
      </c>
      <c r="X325" t="s">
        <v>140</v>
      </c>
      <c r="Y325" t="s">
        <v>240</v>
      </c>
      <c r="Z325" t="s">
        <v>241</v>
      </c>
      <c r="AA325" t="s">
        <v>65</v>
      </c>
    </row>
    <row r="326" spans="1:27" x14ac:dyDescent="0.25">
      <c r="A326" s="1">
        <v>10139</v>
      </c>
      <c r="B326" s="1">
        <v>49</v>
      </c>
      <c r="C326" s="8">
        <v>43.13</v>
      </c>
      <c r="D326" s="1">
        <v>6</v>
      </c>
      <c r="E326" s="7">
        <v>2113.37</v>
      </c>
      <c r="F326" s="7">
        <f>sales_data_sample3[[#This Row],[SALES]]*sales_data_sample3[[#This Row],[PROFIT MARGIN]]</f>
        <v>156.17804299999997</v>
      </c>
      <c r="G326" s="14" t="str">
        <f>IF(sales_data_sample3[[#This Row],[STATUS]] &lt;&gt;"Cancelled","7,39%","0")</f>
        <v>7,39%</v>
      </c>
      <c r="H326" s="4">
        <v>37818</v>
      </c>
      <c r="I326" t="s">
        <v>28</v>
      </c>
      <c r="J326">
        <f>ROUNDUP(MONTH(sales_data_sample3[[#This Row],[ORDER DATE]])/3,0)</f>
        <v>3</v>
      </c>
      <c r="K326" t="str">
        <f>TEXT(sales_data_sample3[[#This Row],[ORDER DATE]],"[$-409]mmmm")</f>
        <v>July</v>
      </c>
      <c r="L326">
        <f>YEAR(sales_data_sample3[[#This Row],[ORDER DATE]])</f>
        <v>2003</v>
      </c>
      <c r="M326" t="s">
        <v>1354</v>
      </c>
      <c r="N326">
        <v>53</v>
      </c>
      <c r="O326" t="s">
        <v>1419</v>
      </c>
      <c r="P326" t="s">
        <v>233</v>
      </c>
      <c r="Q326" t="s">
        <v>234</v>
      </c>
      <c r="R326" t="s">
        <v>235</v>
      </c>
      <c r="S326" t="s">
        <v>236</v>
      </c>
      <c r="T326" t="s">
        <v>237</v>
      </c>
      <c r="U326" t="s">
        <v>238</v>
      </c>
      <c r="V326" t="s">
        <v>239</v>
      </c>
      <c r="W326" t="s">
        <v>139</v>
      </c>
      <c r="X326" t="s">
        <v>140</v>
      </c>
      <c r="Y326" t="s">
        <v>240</v>
      </c>
      <c r="Z326" t="s">
        <v>241</v>
      </c>
      <c r="AA326" t="s">
        <v>42</v>
      </c>
    </row>
    <row r="327" spans="1:27" x14ac:dyDescent="0.25">
      <c r="A327" s="1">
        <v>10139</v>
      </c>
      <c r="B327" s="1">
        <v>41</v>
      </c>
      <c r="C327" s="8">
        <v>100</v>
      </c>
      <c r="D327" s="1">
        <v>8</v>
      </c>
      <c r="E327" s="7">
        <v>7956.46</v>
      </c>
      <c r="F327" s="7">
        <f>sales_data_sample3[[#This Row],[SALES]]*sales_data_sample3[[#This Row],[PROFIT MARGIN]]</f>
        <v>587.982394</v>
      </c>
      <c r="G327" s="14" t="str">
        <f>IF(sales_data_sample3[[#This Row],[STATUS]] &lt;&gt;"Cancelled","7,39%","0")</f>
        <v>7,39%</v>
      </c>
      <c r="H327" s="4">
        <v>37818</v>
      </c>
      <c r="I327" t="s">
        <v>28</v>
      </c>
      <c r="J327">
        <f>ROUNDUP(MONTH(sales_data_sample3[[#This Row],[ORDER DATE]])/3,0)</f>
        <v>3</v>
      </c>
      <c r="K327" t="str">
        <f>TEXT(sales_data_sample3[[#This Row],[ORDER DATE]],"[$-409]mmmm")</f>
        <v>July</v>
      </c>
      <c r="L327">
        <f>YEAR(sales_data_sample3[[#This Row],[ORDER DATE]])</f>
        <v>2003</v>
      </c>
      <c r="M327" t="s">
        <v>1354</v>
      </c>
      <c r="N327">
        <v>168</v>
      </c>
      <c r="O327" t="s">
        <v>1928</v>
      </c>
      <c r="P327" t="s">
        <v>233</v>
      </c>
      <c r="Q327" t="s">
        <v>234</v>
      </c>
      <c r="R327" t="s">
        <v>235</v>
      </c>
      <c r="S327" t="s">
        <v>236</v>
      </c>
      <c r="T327" t="s">
        <v>237</v>
      </c>
      <c r="U327" t="s">
        <v>238</v>
      </c>
      <c r="V327" t="s">
        <v>239</v>
      </c>
      <c r="W327" t="s">
        <v>139</v>
      </c>
      <c r="X327" t="s">
        <v>140</v>
      </c>
      <c r="Y327" t="s">
        <v>240</v>
      </c>
      <c r="Z327" t="s">
        <v>241</v>
      </c>
      <c r="AA327" t="s">
        <v>229</v>
      </c>
    </row>
    <row r="328" spans="1:27" x14ac:dyDescent="0.25">
      <c r="A328" s="1">
        <v>10139</v>
      </c>
      <c r="B328" s="1">
        <v>46</v>
      </c>
      <c r="C328" s="8">
        <v>100</v>
      </c>
      <c r="D328" s="1">
        <v>1</v>
      </c>
      <c r="E328" s="7">
        <v>5545.76</v>
      </c>
      <c r="F328" s="7">
        <f>sales_data_sample3[[#This Row],[SALES]]*sales_data_sample3[[#This Row],[PROFIT MARGIN]]</f>
        <v>409.83166399999999</v>
      </c>
      <c r="G328" s="14" t="str">
        <f>IF(sales_data_sample3[[#This Row],[STATUS]] &lt;&gt;"Cancelled","7,39%","0")</f>
        <v>7,39%</v>
      </c>
      <c r="H328" s="4">
        <v>37818</v>
      </c>
      <c r="I328" t="s">
        <v>28</v>
      </c>
      <c r="J328">
        <f>ROUNDUP(MONTH(sales_data_sample3[[#This Row],[ORDER DATE]])/3,0)</f>
        <v>3</v>
      </c>
      <c r="K328" t="str">
        <f>TEXT(sales_data_sample3[[#This Row],[ORDER DATE]],"[$-409]mmmm")</f>
        <v>July</v>
      </c>
      <c r="L328">
        <f>YEAR(sales_data_sample3[[#This Row],[ORDER DATE]])</f>
        <v>2003</v>
      </c>
      <c r="M328" t="s">
        <v>1354</v>
      </c>
      <c r="N328">
        <v>101</v>
      </c>
      <c r="O328" t="s">
        <v>1989</v>
      </c>
      <c r="P328" t="s">
        <v>233</v>
      </c>
      <c r="Q328" t="s">
        <v>234</v>
      </c>
      <c r="R328" t="s">
        <v>235</v>
      </c>
      <c r="S328" t="s">
        <v>236</v>
      </c>
      <c r="T328" t="s">
        <v>237</v>
      </c>
      <c r="U328" t="s">
        <v>238</v>
      </c>
      <c r="V328" t="s">
        <v>239</v>
      </c>
      <c r="W328" t="s">
        <v>139</v>
      </c>
      <c r="X328" t="s">
        <v>140</v>
      </c>
      <c r="Y328" t="s">
        <v>240</v>
      </c>
      <c r="Z328" t="s">
        <v>241</v>
      </c>
      <c r="AA328" t="s">
        <v>65</v>
      </c>
    </row>
    <row r="329" spans="1:27" x14ac:dyDescent="0.25">
      <c r="A329" s="1">
        <v>10139</v>
      </c>
      <c r="B329" s="1">
        <v>20</v>
      </c>
      <c r="C329" s="8">
        <v>71.2</v>
      </c>
      <c r="D329" s="1">
        <v>3</v>
      </c>
      <c r="E329" s="7">
        <v>1424</v>
      </c>
      <c r="F329" s="7">
        <f>sales_data_sample3[[#This Row],[SALES]]*sales_data_sample3[[#This Row],[PROFIT MARGIN]]</f>
        <v>105.2336</v>
      </c>
      <c r="G329" s="14" t="str">
        <f>IF(sales_data_sample3[[#This Row],[STATUS]] &lt;&gt;"Cancelled","7,39%","0")</f>
        <v>7,39%</v>
      </c>
      <c r="H329" s="4">
        <v>37818</v>
      </c>
      <c r="I329" t="s">
        <v>28</v>
      </c>
      <c r="J329">
        <f>ROUNDUP(MONTH(sales_data_sample3[[#This Row],[ORDER DATE]])/3,0)</f>
        <v>3</v>
      </c>
      <c r="K329" t="str">
        <f>TEXT(sales_data_sample3[[#This Row],[ORDER DATE]],"[$-409]mmmm")</f>
        <v>July</v>
      </c>
      <c r="L329">
        <f>YEAR(sales_data_sample3[[#This Row],[ORDER DATE]])</f>
        <v>2003</v>
      </c>
      <c r="M329" t="s">
        <v>1354</v>
      </c>
      <c r="N329">
        <v>62</v>
      </c>
      <c r="O329" t="s">
        <v>2025</v>
      </c>
      <c r="P329" t="s">
        <v>233</v>
      </c>
      <c r="Q329" t="s">
        <v>234</v>
      </c>
      <c r="R329" t="s">
        <v>235</v>
      </c>
      <c r="S329" t="s">
        <v>236</v>
      </c>
      <c r="T329" t="s">
        <v>237</v>
      </c>
      <c r="U329" t="s">
        <v>238</v>
      </c>
      <c r="V329" t="s">
        <v>239</v>
      </c>
      <c r="W329" t="s">
        <v>139</v>
      </c>
      <c r="X329" t="s">
        <v>140</v>
      </c>
      <c r="Y329" t="s">
        <v>240</v>
      </c>
      <c r="Z329" t="s">
        <v>241</v>
      </c>
      <c r="AA329" t="s">
        <v>42</v>
      </c>
    </row>
    <row r="330" spans="1:27" x14ac:dyDescent="0.25">
      <c r="A330" s="1">
        <v>10139</v>
      </c>
      <c r="B330" s="1">
        <v>20</v>
      </c>
      <c r="C330" s="8">
        <v>90.06</v>
      </c>
      <c r="D330" s="1">
        <v>2</v>
      </c>
      <c r="E330" s="7">
        <v>1801.2</v>
      </c>
      <c r="F330" s="7">
        <f>sales_data_sample3[[#This Row],[SALES]]*sales_data_sample3[[#This Row],[PROFIT MARGIN]]</f>
        <v>133.10867999999999</v>
      </c>
      <c r="G330" s="14" t="str">
        <f>IF(sales_data_sample3[[#This Row],[STATUS]] &lt;&gt;"Cancelled","7,39%","0")</f>
        <v>7,39%</v>
      </c>
      <c r="H330" s="4">
        <v>37818</v>
      </c>
      <c r="I330" t="s">
        <v>28</v>
      </c>
      <c r="J330">
        <f>ROUNDUP(MONTH(sales_data_sample3[[#This Row],[ORDER DATE]])/3,0)</f>
        <v>3</v>
      </c>
      <c r="K330" t="str">
        <f>TEXT(sales_data_sample3[[#This Row],[ORDER DATE]],"[$-409]mmmm")</f>
        <v>July</v>
      </c>
      <c r="L330">
        <f>YEAR(sales_data_sample3[[#This Row],[ORDER DATE]])</f>
        <v>2003</v>
      </c>
      <c r="M330" t="s">
        <v>1354</v>
      </c>
      <c r="N330">
        <v>104</v>
      </c>
      <c r="O330" t="s">
        <v>2122</v>
      </c>
      <c r="P330" t="s">
        <v>233</v>
      </c>
      <c r="Q330" t="s">
        <v>234</v>
      </c>
      <c r="R330" t="s">
        <v>235</v>
      </c>
      <c r="S330" t="s">
        <v>236</v>
      </c>
      <c r="T330" t="s">
        <v>237</v>
      </c>
      <c r="U330" t="s">
        <v>238</v>
      </c>
      <c r="V330" t="s">
        <v>239</v>
      </c>
      <c r="W330" t="s">
        <v>139</v>
      </c>
      <c r="X330" t="s">
        <v>140</v>
      </c>
      <c r="Y330" t="s">
        <v>240</v>
      </c>
      <c r="Z330" t="s">
        <v>241</v>
      </c>
      <c r="AA330" t="s">
        <v>42</v>
      </c>
    </row>
    <row r="331" spans="1:27" x14ac:dyDescent="0.25">
      <c r="A331" s="1">
        <v>10139</v>
      </c>
      <c r="B331" s="1">
        <v>30</v>
      </c>
      <c r="C331" s="8">
        <v>100</v>
      </c>
      <c r="D331" s="1">
        <v>5</v>
      </c>
      <c r="E331" s="7">
        <v>3095.4</v>
      </c>
      <c r="F331" s="7">
        <f>sales_data_sample3[[#This Row],[SALES]]*sales_data_sample3[[#This Row],[PROFIT MARGIN]]</f>
        <v>228.75005999999999</v>
      </c>
      <c r="G331" s="14" t="str">
        <f>IF(sales_data_sample3[[#This Row],[STATUS]] &lt;&gt;"Cancelled","7,39%","0")</f>
        <v>7,39%</v>
      </c>
      <c r="H331" s="4">
        <v>37818</v>
      </c>
      <c r="I331" t="s">
        <v>28</v>
      </c>
      <c r="J331">
        <f>ROUNDUP(MONTH(sales_data_sample3[[#This Row],[ORDER DATE]])/3,0)</f>
        <v>3</v>
      </c>
      <c r="K331" t="str">
        <f>TEXT(sales_data_sample3[[#This Row],[ORDER DATE]],"[$-409]mmmm")</f>
        <v>July</v>
      </c>
      <c r="L331">
        <f>YEAR(sales_data_sample3[[#This Row],[ORDER DATE]])</f>
        <v>2003</v>
      </c>
      <c r="M331" t="s">
        <v>1354</v>
      </c>
      <c r="N331">
        <v>99</v>
      </c>
      <c r="O331" t="s">
        <v>2325</v>
      </c>
      <c r="P331" t="s">
        <v>233</v>
      </c>
      <c r="Q331" t="s">
        <v>234</v>
      </c>
      <c r="R331" t="s">
        <v>235</v>
      </c>
      <c r="S331" t="s">
        <v>236</v>
      </c>
      <c r="T331" t="s">
        <v>237</v>
      </c>
      <c r="U331" t="s">
        <v>238</v>
      </c>
      <c r="V331" t="s">
        <v>239</v>
      </c>
      <c r="W331" t="s">
        <v>139</v>
      </c>
      <c r="X331" t="s">
        <v>140</v>
      </c>
      <c r="Y331" t="s">
        <v>240</v>
      </c>
      <c r="Z331" t="s">
        <v>241</v>
      </c>
      <c r="AA331" t="s">
        <v>65</v>
      </c>
    </row>
    <row r="332" spans="1:27" x14ac:dyDescent="0.25">
      <c r="A332" s="1">
        <v>10139</v>
      </c>
      <c r="B332" s="1">
        <v>29</v>
      </c>
      <c r="C332" s="8">
        <v>100</v>
      </c>
      <c r="D332" s="1">
        <v>4</v>
      </c>
      <c r="E332" s="7">
        <v>3276.13</v>
      </c>
      <c r="F332" s="7">
        <f>sales_data_sample3[[#This Row],[SALES]]*sales_data_sample3[[#This Row],[PROFIT MARGIN]]</f>
        <v>242.10600699999998</v>
      </c>
      <c r="G332" s="14" t="str">
        <f>IF(sales_data_sample3[[#This Row],[STATUS]] &lt;&gt;"Cancelled","7,39%","0")</f>
        <v>7,39%</v>
      </c>
      <c r="H332" s="4">
        <v>37818</v>
      </c>
      <c r="I332" t="s">
        <v>28</v>
      </c>
      <c r="J332">
        <f>ROUNDUP(MONTH(sales_data_sample3[[#This Row],[ORDER DATE]])/3,0)</f>
        <v>3</v>
      </c>
      <c r="K332" t="str">
        <f>TEXT(sales_data_sample3[[#This Row],[ORDER DATE]],"[$-409]mmmm")</f>
        <v>July</v>
      </c>
      <c r="L332">
        <f>YEAR(sales_data_sample3[[#This Row],[ORDER DATE]])</f>
        <v>2003</v>
      </c>
      <c r="M332" t="s">
        <v>1354</v>
      </c>
      <c r="N332">
        <v>97</v>
      </c>
      <c r="O332" t="s">
        <v>3732</v>
      </c>
      <c r="P332" t="s">
        <v>233</v>
      </c>
      <c r="Q332" t="s">
        <v>234</v>
      </c>
      <c r="R332" t="s">
        <v>235</v>
      </c>
      <c r="S332" t="s">
        <v>236</v>
      </c>
      <c r="T332" t="s">
        <v>237</v>
      </c>
      <c r="U332" t="s">
        <v>238</v>
      </c>
      <c r="V332" t="s">
        <v>239</v>
      </c>
      <c r="W332" t="s">
        <v>139</v>
      </c>
      <c r="X332" t="s">
        <v>140</v>
      </c>
      <c r="Y332" t="s">
        <v>240</v>
      </c>
      <c r="Z332" t="s">
        <v>241</v>
      </c>
      <c r="AA332" t="s">
        <v>65</v>
      </c>
    </row>
    <row r="333" spans="1:27" x14ac:dyDescent="0.25">
      <c r="A333" s="1">
        <v>10140</v>
      </c>
      <c r="B333" s="1">
        <v>37</v>
      </c>
      <c r="C333" s="8">
        <v>100</v>
      </c>
      <c r="D333" s="1">
        <v>11</v>
      </c>
      <c r="E333" s="7">
        <v>7374.1</v>
      </c>
      <c r="F333" s="7">
        <f>sales_data_sample3[[#This Row],[SALES]]*sales_data_sample3[[#This Row],[PROFIT MARGIN]]</f>
        <v>1835.4134900000001</v>
      </c>
      <c r="G333" s="14" t="str">
        <f>IF(sales_data_sample3[[#This Row],[STATUS]] &lt;&gt;"Cancelled","24,89%","0")</f>
        <v>24,89%</v>
      </c>
      <c r="H333" s="4">
        <v>37826</v>
      </c>
      <c r="I333" t="s">
        <v>28</v>
      </c>
      <c r="J333">
        <f>ROUNDUP(MONTH(sales_data_sample3[[#This Row],[ORDER DATE]])/3,0)</f>
        <v>3</v>
      </c>
      <c r="K333" t="str">
        <f>TEXT(sales_data_sample3[[#This Row],[ORDER DATE]],"[$-409]mmmm")</f>
        <v>July</v>
      </c>
      <c r="L333">
        <f>YEAR(sales_data_sample3[[#This Row],[ORDER DATE]])</f>
        <v>2003</v>
      </c>
      <c r="M333" t="s">
        <v>278</v>
      </c>
      <c r="N333">
        <v>214</v>
      </c>
      <c r="O333" t="s">
        <v>279</v>
      </c>
      <c r="P333" t="s">
        <v>88</v>
      </c>
      <c r="Q333" t="s">
        <v>89</v>
      </c>
      <c r="R333" t="s">
        <v>90</v>
      </c>
      <c r="S333" t="s">
        <v>4804</v>
      </c>
      <c r="T333" t="s">
        <v>91</v>
      </c>
      <c r="U333" t="s">
        <v>73</v>
      </c>
      <c r="V333" t="s">
        <v>92</v>
      </c>
      <c r="W333" t="s">
        <v>38</v>
      </c>
      <c r="X333" t="s">
        <v>39</v>
      </c>
      <c r="Y333" t="s">
        <v>93</v>
      </c>
      <c r="Z333" t="s">
        <v>94</v>
      </c>
      <c r="AA333" t="s">
        <v>229</v>
      </c>
    </row>
    <row r="334" spans="1:27" x14ac:dyDescent="0.25">
      <c r="A334" s="1">
        <v>10140</v>
      </c>
      <c r="B334" s="1">
        <v>26</v>
      </c>
      <c r="C334" s="8">
        <v>100</v>
      </c>
      <c r="D334" s="1">
        <v>4</v>
      </c>
      <c r="E334" s="7">
        <v>3188.12</v>
      </c>
      <c r="F334" s="7">
        <f>sales_data_sample3[[#This Row],[SALES]]*sales_data_sample3[[#This Row],[PROFIT MARGIN]]</f>
        <v>793.52306799999997</v>
      </c>
      <c r="G334" s="14" t="str">
        <f>IF(sales_data_sample3[[#This Row],[STATUS]] &lt;&gt;"Cancelled","24,89%","0")</f>
        <v>24,89%</v>
      </c>
      <c r="H334" s="4">
        <v>37826</v>
      </c>
      <c r="I334" t="s">
        <v>28</v>
      </c>
      <c r="J334">
        <f>ROUNDUP(MONTH(sales_data_sample3[[#This Row],[ORDER DATE]])/3,0)</f>
        <v>3</v>
      </c>
      <c r="K334" t="str">
        <f>TEXT(sales_data_sample3[[#This Row],[ORDER DATE]],"[$-409]mmmm")</f>
        <v>July</v>
      </c>
      <c r="L334">
        <f>YEAR(sales_data_sample3[[#This Row],[ORDER DATE]])</f>
        <v>2003</v>
      </c>
      <c r="M334" t="s">
        <v>278</v>
      </c>
      <c r="N334">
        <v>147</v>
      </c>
      <c r="O334" t="s">
        <v>710</v>
      </c>
      <c r="P334" t="s">
        <v>88</v>
      </c>
      <c r="Q334" t="s">
        <v>89</v>
      </c>
      <c r="R334" t="s">
        <v>90</v>
      </c>
      <c r="S334" t="s">
        <v>4804</v>
      </c>
      <c r="T334" t="s">
        <v>91</v>
      </c>
      <c r="U334" t="s">
        <v>73</v>
      </c>
      <c r="V334" t="s">
        <v>92</v>
      </c>
      <c r="W334" t="s">
        <v>38</v>
      </c>
      <c r="X334" t="s">
        <v>39</v>
      </c>
      <c r="Y334" t="s">
        <v>93</v>
      </c>
      <c r="Z334" t="s">
        <v>94</v>
      </c>
      <c r="AA334" t="s">
        <v>65</v>
      </c>
    </row>
    <row r="335" spans="1:27" x14ac:dyDescent="0.25">
      <c r="A335" s="1">
        <v>10140</v>
      </c>
      <c r="B335" s="1">
        <v>38</v>
      </c>
      <c r="C335" s="8">
        <v>100</v>
      </c>
      <c r="D335" s="1">
        <v>8</v>
      </c>
      <c r="E335" s="7">
        <v>4829.8</v>
      </c>
      <c r="F335" s="7">
        <f>sales_data_sample3[[#This Row],[SALES]]*sales_data_sample3[[#This Row],[PROFIT MARGIN]]</f>
        <v>219.7559</v>
      </c>
      <c r="G335" s="14" t="str">
        <f>IF(sales_data_sample3[[#This Row],[STATUS]] &lt;&gt;"Cancelled","4,55%","0")</f>
        <v>4,55%</v>
      </c>
      <c r="H335" s="4">
        <v>37826</v>
      </c>
      <c r="I335" t="s">
        <v>28</v>
      </c>
      <c r="J335">
        <f>ROUNDUP(MONTH(sales_data_sample3[[#This Row],[ORDER DATE]])/3,0)</f>
        <v>3</v>
      </c>
      <c r="K335" t="str">
        <f>TEXT(sales_data_sample3[[#This Row],[ORDER DATE]],"[$-409]mmmm")</f>
        <v>July</v>
      </c>
      <c r="L335">
        <f>YEAR(sales_data_sample3[[#This Row],[ORDER DATE]])</f>
        <v>2003</v>
      </c>
      <c r="M335" t="s">
        <v>957</v>
      </c>
      <c r="N335">
        <v>136</v>
      </c>
      <c r="O335" t="s">
        <v>958</v>
      </c>
      <c r="P335" t="s">
        <v>88</v>
      </c>
      <c r="Q335" t="s">
        <v>89</v>
      </c>
      <c r="R335" t="s">
        <v>90</v>
      </c>
      <c r="S335" t="s">
        <v>4804</v>
      </c>
      <c r="T335" t="s">
        <v>91</v>
      </c>
      <c r="U335" t="s">
        <v>73</v>
      </c>
      <c r="V335" t="s">
        <v>92</v>
      </c>
      <c r="W335" t="s">
        <v>38</v>
      </c>
      <c r="X335" t="s">
        <v>39</v>
      </c>
      <c r="Y335" t="s">
        <v>93</v>
      </c>
      <c r="Z335" t="s">
        <v>94</v>
      </c>
      <c r="AA335" t="s">
        <v>65</v>
      </c>
    </row>
    <row r="336" spans="1:27" x14ac:dyDescent="0.25">
      <c r="A336" s="1">
        <v>10140</v>
      </c>
      <c r="B336" s="1">
        <v>32</v>
      </c>
      <c r="C336" s="8">
        <v>100</v>
      </c>
      <c r="D336" s="1">
        <v>10</v>
      </c>
      <c r="E336" s="7">
        <v>4181.4399999999996</v>
      </c>
      <c r="F336" s="7">
        <f>sales_data_sample3[[#This Row],[SALES]]*sales_data_sample3[[#This Row],[PROFIT MARGIN]]</f>
        <v>190.25551999999999</v>
      </c>
      <c r="G336" s="14" t="str">
        <f>IF(sales_data_sample3[[#This Row],[STATUS]] &lt;&gt;"Cancelled","4,55%","0")</f>
        <v>4,55%</v>
      </c>
      <c r="H336" s="4">
        <v>37826</v>
      </c>
      <c r="I336" t="s">
        <v>28</v>
      </c>
      <c r="J336">
        <f>ROUNDUP(MONTH(sales_data_sample3[[#This Row],[ORDER DATE]])/3,0)</f>
        <v>3</v>
      </c>
      <c r="K336" t="str">
        <f>TEXT(sales_data_sample3[[#This Row],[ORDER DATE]],"[$-409]mmmm")</f>
        <v>July</v>
      </c>
      <c r="L336">
        <f>YEAR(sales_data_sample3[[#This Row],[ORDER DATE]])</f>
        <v>2003</v>
      </c>
      <c r="M336" t="s">
        <v>957</v>
      </c>
      <c r="N336">
        <v>116</v>
      </c>
      <c r="O336" t="s">
        <v>1264</v>
      </c>
      <c r="P336" t="s">
        <v>88</v>
      </c>
      <c r="Q336" t="s">
        <v>89</v>
      </c>
      <c r="R336" t="s">
        <v>90</v>
      </c>
      <c r="S336" t="s">
        <v>4804</v>
      </c>
      <c r="T336" t="s">
        <v>91</v>
      </c>
      <c r="U336" t="s">
        <v>73</v>
      </c>
      <c r="V336" t="s">
        <v>92</v>
      </c>
      <c r="W336" t="s">
        <v>38</v>
      </c>
      <c r="X336" t="s">
        <v>39</v>
      </c>
      <c r="Y336" t="s">
        <v>93</v>
      </c>
      <c r="Z336" t="s">
        <v>94</v>
      </c>
      <c r="AA336" t="s">
        <v>65</v>
      </c>
    </row>
    <row r="337" spans="1:27" x14ac:dyDescent="0.25">
      <c r="A337" s="1">
        <v>10140</v>
      </c>
      <c r="B337" s="1">
        <v>46</v>
      </c>
      <c r="C337" s="8">
        <v>61.99</v>
      </c>
      <c r="D337" s="1">
        <v>2</v>
      </c>
      <c r="E337" s="7">
        <v>2851.54</v>
      </c>
      <c r="F337" s="7">
        <f>sales_data_sample3[[#This Row],[SALES]]*sales_data_sample3[[#This Row],[PROFIT MARGIN]]</f>
        <v>129.74507</v>
      </c>
      <c r="G337" s="14" t="str">
        <f>IF(sales_data_sample3[[#This Row],[STATUS]] &lt;&gt;"Cancelled","4,55%","0")</f>
        <v>4,55%</v>
      </c>
      <c r="H337" s="4">
        <v>37826</v>
      </c>
      <c r="I337" t="s">
        <v>28</v>
      </c>
      <c r="J337">
        <f>ROUNDUP(MONTH(sales_data_sample3[[#This Row],[ORDER DATE]])/3,0)</f>
        <v>3</v>
      </c>
      <c r="K337" t="str">
        <f>TEXT(sales_data_sample3[[#This Row],[ORDER DATE]],"[$-409]mmmm")</f>
        <v>July</v>
      </c>
      <c r="L337">
        <f>YEAR(sales_data_sample3[[#This Row],[ORDER DATE]])</f>
        <v>2003</v>
      </c>
      <c r="M337" t="s">
        <v>957</v>
      </c>
      <c r="N337">
        <v>60</v>
      </c>
      <c r="O337" t="s">
        <v>1799</v>
      </c>
      <c r="P337" t="s">
        <v>88</v>
      </c>
      <c r="Q337" t="s">
        <v>89</v>
      </c>
      <c r="R337" t="s">
        <v>90</v>
      </c>
      <c r="S337" t="s">
        <v>4804</v>
      </c>
      <c r="T337" t="s">
        <v>91</v>
      </c>
      <c r="U337" t="s">
        <v>73</v>
      </c>
      <c r="V337" t="s">
        <v>92</v>
      </c>
      <c r="W337" t="s">
        <v>38</v>
      </c>
      <c r="X337" t="s">
        <v>39</v>
      </c>
      <c r="Y337" t="s">
        <v>93</v>
      </c>
      <c r="Z337" t="s">
        <v>94</v>
      </c>
      <c r="AA337" t="s">
        <v>42</v>
      </c>
    </row>
    <row r="338" spans="1:27" x14ac:dyDescent="0.25">
      <c r="A338" s="1">
        <v>10140</v>
      </c>
      <c r="B338" s="1">
        <v>40</v>
      </c>
      <c r="C338" s="8">
        <v>100</v>
      </c>
      <c r="D338" s="1">
        <v>5</v>
      </c>
      <c r="E338" s="7">
        <v>4601.2</v>
      </c>
      <c r="F338" s="7">
        <f>sales_data_sample3[[#This Row],[SALES]]*sales_data_sample3[[#This Row],[PROFIT MARGIN]]</f>
        <v>209.35459999999998</v>
      </c>
      <c r="G338" s="14" t="str">
        <f>IF(sales_data_sample3[[#This Row],[STATUS]] &lt;&gt;"Cancelled","4,55%","0")</f>
        <v>4,55%</v>
      </c>
      <c r="H338" s="4">
        <v>37826</v>
      </c>
      <c r="I338" t="s">
        <v>28</v>
      </c>
      <c r="J338">
        <f>ROUNDUP(MONTH(sales_data_sample3[[#This Row],[ORDER DATE]])/3,0)</f>
        <v>3</v>
      </c>
      <c r="K338" t="str">
        <f>TEXT(sales_data_sample3[[#This Row],[ORDER DATE]],"[$-409]mmmm")</f>
        <v>July</v>
      </c>
      <c r="L338">
        <f>YEAR(sales_data_sample3[[#This Row],[ORDER DATE]])</f>
        <v>2003</v>
      </c>
      <c r="M338" t="s">
        <v>957</v>
      </c>
      <c r="N338">
        <v>121</v>
      </c>
      <c r="O338" t="s">
        <v>2604</v>
      </c>
      <c r="P338" t="s">
        <v>88</v>
      </c>
      <c r="Q338" t="s">
        <v>89</v>
      </c>
      <c r="R338" t="s">
        <v>90</v>
      </c>
      <c r="S338" t="s">
        <v>4804</v>
      </c>
      <c r="T338" t="s">
        <v>91</v>
      </c>
      <c r="U338" t="s">
        <v>73</v>
      </c>
      <c r="V338" t="s">
        <v>92</v>
      </c>
      <c r="W338" t="s">
        <v>38</v>
      </c>
      <c r="X338" t="s">
        <v>39</v>
      </c>
      <c r="Y338" t="s">
        <v>93</v>
      </c>
      <c r="Z338" t="s">
        <v>94</v>
      </c>
      <c r="AA338" t="s">
        <v>65</v>
      </c>
    </row>
    <row r="339" spans="1:27" x14ac:dyDescent="0.25">
      <c r="A339" s="1">
        <v>10140</v>
      </c>
      <c r="B339" s="1">
        <v>29</v>
      </c>
      <c r="C339" s="8">
        <v>43.27</v>
      </c>
      <c r="D339" s="1">
        <v>9</v>
      </c>
      <c r="E339" s="7">
        <v>1254.83</v>
      </c>
      <c r="F339" s="7">
        <f>sales_data_sample3[[#This Row],[SALES]]*sales_data_sample3[[#This Row],[PROFIT MARGIN]]</f>
        <v>92.731936999999988</v>
      </c>
      <c r="G339" s="14" t="str">
        <f>IF(sales_data_sample3[[#This Row],[STATUS]] &lt;&gt;"Cancelled","7,39%","0")</f>
        <v>7,39%</v>
      </c>
      <c r="H339" s="4">
        <v>37826</v>
      </c>
      <c r="I339" t="s">
        <v>28</v>
      </c>
      <c r="J339">
        <f>ROUNDUP(MONTH(sales_data_sample3[[#This Row],[ORDER DATE]])/3,0)</f>
        <v>3</v>
      </c>
      <c r="K339" t="str">
        <f>TEXT(sales_data_sample3[[#This Row],[ORDER DATE]],"[$-409]mmmm")</f>
        <v>July</v>
      </c>
      <c r="L339">
        <f>YEAR(sales_data_sample3[[#This Row],[ORDER DATE]])</f>
        <v>2003</v>
      </c>
      <c r="M339" t="s">
        <v>1354</v>
      </c>
      <c r="N339">
        <v>50</v>
      </c>
      <c r="O339" t="s">
        <v>2635</v>
      </c>
      <c r="P339" t="s">
        <v>88</v>
      </c>
      <c r="Q339" t="s">
        <v>89</v>
      </c>
      <c r="R339" t="s">
        <v>90</v>
      </c>
      <c r="S339" t="s">
        <v>4804</v>
      </c>
      <c r="T339" t="s">
        <v>91</v>
      </c>
      <c r="U339" t="s">
        <v>73</v>
      </c>
      <c r="V339" t="s">
        <v>92</v>
      </c>
      <c r="W339" t="s">
        <v>38</v>
      </c>
      <c r="X339" t="s">
        <v>39</v>
      </c>
      <c r="Y339" t="s">
        <v>93</v>
      </c>
      <c r="Z339" t="s">
        <v>94</v>
      </c>
      <c r="AA339" t="s">
        <v>42</v>
      </c>
    </row>
    <row r="340" spans="1:27" x14ac:dyDescent="0.25">
      <c r="A340" s="1">
        <v>10140</v>
      </c>
      <c r="B340" s="1">
        <v>47</v>
      </c>
      <c r="C340" s="8">
        <v>100</v>
      </c>
      <c r="D340" s="1">
        <v>1</v>
      </c>
      <c r="E340" s="7">
        <v>5105.1400000000003</v>
      </c>
      <c r="F340" s="7">
        <f>sales_data_sample3[[#This Row],[SALES]]*sales_data_sample3[[#This Row],[PROFIT MARGIN]]</f>
        <v>232.28387000000001</v>
      </c>
      <c r="G340" s="14" t="str">
        <f>IF(sales_data_sample3[[#This Row],[STATUS]] &lt;&gt;"Cancelled","4,55%","0")</f>
        <v>4,55%</v>
      </c>
      <c r="H340" s="4">
        <v>37826</v>
      </c>
      <c r="I340" t="s">
        <v>28</v>
      </c>
      <c r="J340">
        <f>ROUNDUP(MONTH(sales_data_sample3[[#This Row],[ORDER DATE]])/3,0)</f>
        <v>3</v>
      </c>
      <c r="K340" t="str">
        <f>TEXT(sales_data_sample3[[#This Row],[ORDER DATE]],"[$-409]mmmm")</f>
        <v>July</v>
      </c>
      <c r="L340">
        <f>YEAR(sales_data_sample3[[#This Row],[ORDER DATE]])</f>
        <v>2003</v>
      </c>
      <c r="M340" t="s">
        <v>957</v>
      </c>
      <c r="N340">
        <v>127</v>
      </c>
      <c r="O340" t="s">
        <v>3076</v>
      </c>
      <c r="P340" t="s">
        <v>88</v>
      </c>
      <c r="Q340" t="s">
        <v>89</v>
      </c>
      <c r="R340" t="s">
        <v>90</v>
      </c>
      <c r="S340" t="s">
        <v>4804</v>
      </c>
      <c r="T340" t="s">
        <v>91</v>
      </c>
      <c r="U340" t="s">
        <v>73</v>
      </c>
      <c r="V340" t="s">
        <v>92</v>
      </c>
      <c r="W340" t="s">
        <v>38</v>
      </c>
      <c r="X340" t="s">
        <v>39</v>
      </c>
      <c r="Y340" t="s">
        <v>93</v>
      </c>
      <c r="Z340" t="s">
        <v>94</v>
      </c>
      <c r="AA340" t="s">
        <v>65</v>
      </c>
    </row>
    <row r="341" spans="1:27" x14ac:dyDescent="0.25">
      <c r="A341" s="1">
        <v>10140</v>
      </c>
      <c r="B341" s="1">
        <v>26</v>
      </c>
      <c r="C341" s="8">
        <v>100</v>
      </c>
      <c r="D341" s="1">
        <v>3</v>
      </c>
      <c r="E341" s="7">
        <v>2829.58</v>
      </c>
      <c r="F341" s="7">
        <f>sales_data_sample3[[#This Row],[SALES]]*sales_data_sample3[[#This Row],[PROFIT MARGIN]]</f>
        <v>128.74589</v>
      </c>
      <c r="G341" s="14" t="str">
        <f>IF(sales_data_sample3[[#This Row],[STATUS]] &lt;&gt;"Cancelled","4,55%","0")</f>
        <v>4,55%</v>
      </c>
      <c r="H341" s="4">
        <v>37826</v>
      </c>
      <c r="I341" t="s">
        <v>28</v>
      </c>
      <c r="J341">
        <f>ROUNDUP(MONTH(sales_data_sample3[[#This Row],[ORDER DATE]])/3,0)</f>
        <v>3</v>
      </c>
      <c r="K341" t="str">
        <f>TEXT(sales_data_sample3[[#This Row],[ORDER DATE]],"[$-409]mmmm")</f>
        <v>July</v>
      </c>
      <c r="L341">
        <f>YEAR(sales_data_sample3[[#This Row],[ORDER DATE]])</f>
        <v>2003</v>
      </c>
      <c r="M341" t="s">
        <v>957</v>
      </c>
      <c r="N341">
        <v>96</v>
      </c>
      <c r="O341" t="s">
        <v>3839</v>
      </c>
      <c r="P341" t="s">
        <v>88</v>
      </c>
      <c r="Q341" t="s">
        <v>89</v>
      </c>
      <c r="R341" t="s">
        <v>90</v>
      </c>
      <c r="S341" t="s">
        <v>4804</v>
      </c>
      <c r="T341" t="s">
        <v>91</v>
      </c>
      <c r="U341" t="s">
        <v>73</v>
      </c>
      <c r="V341" t="s">
        <v>92</v>
      </c>
      <c r="W341" t="s">
        <v>38</v>
      </c>
      <c r="X341" t="s">
        <v>39</v>
      </c>
      <c r="Y341" t="s">
        <v>93</v>
      </c>
      <c r="Z341" t="s">
        <v>94</v>
      </c>
      <c r="AA341" t="s">
        <v>42</v>
      </c>
    </row>
    <row r="342" spans="1:27" x14ac:dyDescent="0.25">
      <c r="A342" s="1">
        <v>10140</v>
      </c>
      <c r="B342" s="1">
        <v>28</v>
      </c>
      <c r="C342" s="8">
        <v>60.76</v>
      </c>
      <c r="D342" s="1">
        <v>7</v>
      </c>
      <c r="E342" s="7">
        <v>1701.28</v>
      </c>
      <c r="F342" s="7">
        <f>sales_data_sample3[[#This Row],[SALES]]*sales_data_sample3[[#This Row],[PROFIT MARGIN]]</f>
        <v>77.408239999999992</v>
      </c>
      <c r="G342" s="14" t="str">
        <f>IF(sales_data_sample3[[#This Row],[STATUS]] &lt;&gt;"Cancelled","4,55%","0")</f>
        <v>4,55%</v>
      </c>
      <c r="H342" s="4">
        <v>37826</v>
      </c>
      <c r="I342" t="s">
        <v>28</v>
      </c>
      <c r="J342">
        <f>ROUNDUP(MONTH(sales_data_sample3[[#This Row],[ORDER DATE]])/3,0)</f>
        <v>3</v>
      </c>
      <c r="K342" t="str">
        <f>TEXT(sales_data_sample3[[#This Row],[ORDER DATE]],"[$-409]mmmm")</f>
        <v>July</v>
      </c>
      <c r="L342">
        <f>YEAR(sales_data_sample3[[#This Row],[ORDER DATE]])</f>
        <v>2003</v>
      </c>
      <c r="M342" t="s">
        <v>957</v>
      </c>
      <c r="N342">
        <v>64</v>
      </c>
      <c r="O342" t="s">
        <v>4029</v>
      </c>
      <c r="P342" t="s">
        <v>88</v>
      </c>
      <c r="Q342" t="s">
        <v>89</v>
      </c>
      <c r="R342" t="s">
        <v>90</v>
      </c>
      <c r="S342" t="s">
        <v>4804</v>
      </c>
      <c r="T342" t="s">
        <v>91</v>
      </c>
      <c r="U342" t="s">
        <v>73</v>
      </c>
      <c r="V342" t="s">
        <v>92</v>
      </c>
      <c r="W342" t="s">
        <v>38</v>
      </c>
      <c r="X342" t="s">
        <v>39</v>
      </c>
      <c r="Y342" t="s">
        <v>93</v>
      </c>
      <c r="Z342" t="s">
        <v>94</v>
      </c>
      <c r="AA342" t="s">
        <v>42</v>
      </c>
    </row>
    <row r="343" spans="1:27" x14ac:dyDescent="0.25">
      <c r="A343" s="1">
        <v>10140</v>
      </c>
      <c r="B343" s="1">
        <v>36</v>
      </c>
      <c r="C343" s="8">
        <v>100</v>
      </c>
      <c r="D343" s="1">
        <v>6</v>
      </c>
      <c r="E343" s="7">
        <v>4114.8</v>
      </c>
      <c r="F343" s="7">
        <f>sales_data_sample3[[#This Row],[SALES]]*sales_data_sample3[[#This Row],[PROFIT MARGIN]]</f>
        <v>1024.17372</v>
      </c>
      <c r="G343" s="14" t="str">
        <f>IF(sales_data_sample3[[#This Row],[STATUS]] &lt;&gt;"Cancelled","24,89%","0")</f>
        <v>24,89%</v>
      </c>
      <c r="H343" s="4">
        <v>37826</v>
      </c>
      <c r="I343" t="s">
        <v>28</v>
      </c>
      <c r="J343">
        <f>ROUNDUP(MONTH(sales_data_sample3[[#This Row],[ORDER DATE]])/3,0)</f>
        <v>3</v>
      </c>
      <c r="K343" t="str">
        <f>TEXT(sales_data_sample3[[#This Row],[ORDER DATE]],"[$-409]mmmm")</f>
        <v>July</v>
      </c>
      <c r="L343">
        <f>YEAR(sales_data_sample3[[#This Row],[ORDER DATE]])</f>
        <v>2003</v>
      </c>
      <c r="M343" t="s">
        <v>278</v>
      </c>
      <c r="N343">
        <v>101</v>
      </c>
      <c r="O343" t="s">
        <v>4506</v>
      </c>
      <c r="P343" t="s">
        <v>88</v>
      </c>
      <c r="Q343" t="s">
        <v>89</v>
      </c>
      <c r="R343" t="s">
        <v>90</v>
      </c>
      <c r="S343" t="s">
        <v>4804</v>
      </c>
      <c r="T343" t="s">
        <v>91</v>
      </c>
      <c r="U343" t="s">
        <v>73</v>
      </c>
      <c r="V343" t="s">
        <v>92</v>
      </c>
      <c r="W343" t="s">
        <v>38</v>
      </c>
      <c r="X343" t="s">
        <v>39</v>
      </c>
      <c r="Y343" t="s">
        <v>93</v>
      </c>
      <c r="Z343" t="s">
        <v>94</v>
      </c>
      <c r="AA343" t="s">
        <v>65</v>
      </c>
    </row>
    <row r="344" spans="1:27" x14ac:dyDescent="0.25">
      <c r="A344" s="1">
        <v>10141</v>
      </c>
      <c r="B344" s="1">
        <v>21</v>
      </c>
      <c r="C344" s="8">
        <v>100</v>
      </c>
      <c r="D344" s="1">
        <v>5</v>
      </c>
      <c r="E344" s="7">
        <v>2140.11</v>
      </c>
      <c r="F344" s="7">
        <f>sales_data_sample3[[#This Row],[SALES]]*sales_data_sample3[[#This Row],[PROFIT MARGIN]]</f>
        <v>97.375005000000002</v>
      </c>
      <c r="G344" s="14" t="str">
        <f>IF(sales_data_sample3[[#This Row],[STATUS]] &lt;&gt;"Cancelled","4,55%","0")</f>
        <v>4,55%</v>
      </c>
      <c r="H344" s="4">
        <v>37834</v>
      </c>
      <c r="I344" t="s">
        <v>28</v>
      </c>
      <c r="J344">
        <f>ROUNDUP(MONTH(sales_data_sample3[[#This Row],[ORDER DATE]])/3,0)</f>
        <v>3</v>
      </c>
      <c r="K344" t="str">
        <f>TEXT(sales_data_sample3[[#This Row],[ORDER DATE]],"[$-409]mmmm")</f>
        <v>August</v>
      </c>
      <c r="L344">
        <f>YEAR(sales_data_sample3[[#This Row],[ORDER DATE]])</f>
        <v>2003</v>
      </c>
      <c r="M344" t="s">
        <v>957</v>
      </c>
      <c r="N344">
        <v>118</v>
      </c>
      <c r="O344" t="s">
        <v>1172</v>
      </c>
      <c r="P344" t="s">
        <v>866</v>
      </c>
      <c r="Q344" t="s">
        <v>867</v>
      </c>
      <c r="R344" t="s">
        <v>868</v>
      </c>
      <c r="S344" t="s">
        <v>4804</v>
      </c>
      <c r="T344" t="s">
        <v>869</v>
      </c>
      <c r="U344" t="s">
        <v>4804</v>
      </c>
      <c r="V344" t="s">
        <v>870</v>
      </c>
      <c r="W344" t="s">
        <v>196</v>
      </c>
      <c r="X344" t="s">
        <v>52</v>
      </c>
      <c r="Y344" t="s">
        <v>871</v>
      </c>
      <c r="Z344" t="s">
        <v>872</v>
      </c>
      <c r="AA344" t="s">
        <v>42</v>
      </c>
    </row>
    <row r="345" spans="1:27" x14ac:dyDescent="0.25">
      <c r="A345" s="1">
        <v>10141</v>
      </c>
      <c r="B345" s="1">
        <v>39</v>
      </c>
      <c r="C345" s="8">
        <v>100</v>
      </c>
      <c r="D345" s="1">
        <v>4</v>
      </c>
      <c r="E345" s="7">
        <v>5938.53</v>
      </c>
      <c r="F345" s="7">
        <f>sales_data_sample3[[#This Row],[SALES]]*sales_data_sample3[[#This Row],[PROFIT MARGIN]]</f>
        <v>1478.100117</v>
      </c>
      <c r="G345" s="14" t="str">
        <f>IF(sales_data_sample3[[#This Row],[STATUS]] &lt;&gt;"Cancelled","24,89%","0")</f>
        <v>24,89%</v>
      </c>
      <c r="H345" s="4">
        <v>37834</v>
      </c>
      <c r="I345" t="s">
        <v>28</v>
      </c>
      <c r="J345">
        <f>ROUNDUP(MONTH(sales_data_sample3[[#This Row],[ORDER DATE]])/3,0)</f>
        <v>3</v>
      </c>
      <c r="K345" t="str">
        <f>TEXT(sales_data_sample3[[#This Row],[ORDER DATE]],"[$-409]mmmm")</f>
        <v>August</v>
      </c>
      <c r="L345">
        <f>YEAR(sales_data_sample3[[#This Row],[ORDER DATE]])</f>
        <v>2003</v>
      </c>
      <c r="M345" t="s">
        <v>278</v>
      </c>
      <c r="N345">
        <v>163</v>
      </c>
      <c r="O345" t="s">
        <v>1667</v>
      </c>
      <c r="P345" t="s">
        <v>866</v>
      </c>
      <c r="Q345" t="s">
        <v>867</v>
      </c>
      <c r="R345" t="s">
        <v>868</v>
      </c>
      <c r="S345" t="s">
        <v>4804</v>
      </c>
      <c r="T345" t="s">
        <v>869</v>
      </c>
      <c r="U345" t="s">
        <v>4804</v>
      </c>
      <c r="V345" t="s">
        <v>870</v>
      </c>
      <c r="W345" t="s">
        <v>196</v>
      </c>
      <c r="X345" t="s">
        <v>52</v>
      </c>
      <c r="Y345" t="s">
        <v>871</v>
      </c>
      <c r="Z345" t="s">
        <v>872</v>
      </c>
      <c r="AA345" t="s">
        <v>65</v>
      </c>
    </row>
    <row r="346" spans="1:27" x14ac:dyDescent="0.25">
      <c r="A346" s="1">
        <v>10141</v>
      </c>
      <c r="B346" s="1">
        <v>47</v>
      </c>
      <c r="C346" s="8">
        <v>100</v>
      </c>
      <c r="D346" s="1">
        <v>8</v>
      </c>
      <c r="E346" s="7">
        <v>6287.66</v>
      </c>
      <c r="F346" s="7">
        <f>sales_data_sample3[[#This Row],[SALES]]*sales_data_sample3[[#This Row],[PROFIT MARGIN]]</f>
        <v>286.08852999999999</v>
      </c>
      <c r="G346" s="14" t="str">
        <f>IF(sales_data_sample3[[#This Row],[STATUS]] &lt;&gt;"Cancelled","4,55%","0")</f>
        <v>4,55%</v>
      </c>
      <c r="H346" s="4">
        <v>37834</v>
      </c>
      <c r="I346" t="s">
        <v>28</v>
      </c>
      <c r="J346">
        <f>ROUNDUP(MONTH(sales_data_sample3[[#This Row],[ORDER DATE]])/3,0)</f>
        <v>3</v>
      </c>
      <c r="K346" t="str">
        <f>TEXT(sales_data_sample3[[#This Row],[ORDER DATE]],"[$-409]mmmm")</f>
        <v>August</v>
      </c>
      <c r="L346">
        <f>YEAR(sales_data_sample3[[#This Row],[ORDER DATE]])</f>
        <v>2003</v>
      </c>
      <c r="M346" t="s">
        <v>957</v>
      </c>
      <c r="N346">
        <v>122</v>
      </c>
      <c r="O346" t="s">
        <v>1737</v>
      </c>
      <c r="P346" t="s">
        <v>866</v>
      </c>
      <c r="Q346" t="s">
        <v>867</v>
      </c>
      <c r="R346" t="s">
        <v>868</v>
      </c>
      <c r="S346" t="s">
        <v>4804</v>
      </c>
      <c r="T346" t="s">
        <v>869</v>
      </c>
      <c r="U346" t="s">
        <v>4804</v>
      </c>
      <c r="V346" t="s">
        <v>870</v>
      </c>
      <c r="W346" t="s">
        <v>196</v>
      </c>
      <c r="X346" t="s">
        <v>52</v>
      </c>
      <c r="Y346" t="s">
        <v>871</v>
      </c>
      <c r="Z346" t="s">
        <v>872</v>
      </c>
      <c r="AA346" t="s">
        <v>65</v>
      </c>
    </row>
    <row r="347" spans="1:27" x14ac:dyDescent="0.25">
      <c r="A347" s="1">
        <v>10141</v>
      </c>
      <c r="B347" s="1">
        <v>34</v>
      </c>
      <c r="C347" s="8">
        <v>100</v>
      </c>
      <c r="D347" s="1">
        <v>9</v>
      </c>
      <c r="E347" s="7">
        <v>4836.5</v>
      </c>
      <c r="F347" s="7">
        <f>sales_data_sample3[[#This Row],[SALES]]*sales_data_sample3[[#This Row],[PROFIT MARGIN]]</f>
        <v>1203.80485</v>
      </c>
      <c r="G347" s="14" t="str">
        <f>IF(sales_data_sample3[[#This Row],[STATUS]] &lt;&gt;"Cancelled","24,89%","0")</f>
        <v>24,89%</v>
      </c>
      <c r="H347" s="4">
        <v>37834</v>
      </c>
      <c r="I347" t="s">
        <v>28</v>
      </c>
      <c r="J347">
        <f>ROUNDUP(MONTH(sales_data_sample3[[#This Row],[ORDER DATE]])/3,0)</f>
        <v>3</v>
      </c>
      <c r="K347" t="str">
        <f>TEXT(sales_data_sample3[[#This Row],[ORDER DATE]],"[$-409]mmmm")</f>
        <v>August</v>
      </c>
      <c r="L347">
        <f>YEAR(sales_data_sample3[[#This Row],[ORDER DATE]])</f>
        <v>2003</v>
      </c>
      <c r="M347" t="s">
        <v>278</v>
      </c>
      <c r="N347">
        <v>169</v>
      </c>
      <c r="O347" t="s">
        <v>2190</v>
      </c>
      <c r="P347" t="s">
        <v>866</v>
      </c>
      <c r="Q347" t="s">
        <v>867</v>
      </c>
      <c r="R347" t="s">
        <v>868</v>
      </c>
      <c r="S347" t="s">
        <v>4804</v>
      </c>
      <c r="T347" t="s">
        <v>869</v>
      </c>
      <c r="U347" t="s">
        <v>4804</v>
      </c>
      <c r="V347" t="s">
        <v>870</v>
      </c>
      <c r="W347" t="s">
        <v>196</v>
      </c>
      <c r="X347" t="s">
        <v>52</v>
      </c>
      <c r="Y347" t="s">
        <v>871</v>
      </c>
      <c r="Z347" t="s">
        <v>872</v>
      </c>
      <c r="AA347" t="s">
        <v>65</v>
      </c>
    </row>
    <row r="348" spans="1:27" x14ac:dyDescent="0.25">
      <c r="A348" s="1">
        <v>10141</v>
      </c>
      <c r="B348" s="1">
        <v>20</v>
      </c>
      <c r="C348" s="8">
        <v>54.33</v>
      </c>
      <c r="D348" s="1">
        <v>2</v>
      </c>
      <c r="E348" s="7">
        <v>1086.5999999999999</v>
      </c>
      <c r="F348" s="7">
        <f>sales_data_sample3[[#This Row],[SALES]]*sales_data_sample3[[#This Row],[PROFIT MARGIN]]</f>
        <v>270.45474000000002</v>
      </c>
      <c r="G348" s="14" t="str">
        <f>IF(sales_data_sample3[[#This Row],[STATUS]] &lt;&gt;"Cancelled","24,89%","0")</f>
        <v>24,89%</v>
      </c>
      <c r="H348" s="4">
        <v>37834</v>
      </c>
      <c r="I348" t="s">
        <v>28</v>
      </c>
      <c r="J348">
        <f>ROUNDUP(MONTH(sales_data_sample3[[#This Row],[ORDER DATE]])/3,0)</f>
        <v>3</v>
      </c>
      <c r="K348" t="str">
        <f>TEXT(sales_data_sample3[[#This Row],[ORDER DATE]],"[$-409]mmmm")</f>
        <v>August</v>
      </c>
      <c r="L348">
        <f>YEAR(sales_data_sample3[[#This Row],[ORDER DATE]])</f>
        <v>2003</v>
      </c>
      <c r="M348" t="s">
        <v>278</v>
      </c>
      <c r="N348">
        <v>57</v>
      </c>
      <c r="O348" t="s">
        <v>2779</v>
      </c>
      <c r="P348" t="s">
        <v>866</v>
      </c>
      <c r="Q348" t="s">
        <v>867</v>
      </c>
      <c r="R348" t="s">
        <v>868</v>
      </c>
      <c r="S348" t="s">
        <v>4804</v>
      </c>
      <c r="T348" t="s">
        <v>869</v>
      </c>
      <c r="U348" t="s">
        <v>4804</v>
      </c>
      <c r="V348" t="s">
        <v>870</v>
      </c>
      <c r="W348" t="s">
        <v>196</v>
      </c>
      <c r="X348" t="s">
        <v>52</v>
      </c>
      <c r="Y348" t="s">
        <v>871</v>
      </c>
      <c r="Z348" t="s">
        <v>872</v>
      </c>
      <c r="AA348" t="s">
        <v>42</v>
      </c>
    </row>
    <row r="349" spans="1:27" x14ac:dyDescent="0.25">
      <c r="A349" s="1">
        <v>10141</v>
      </c>
      <c r="B349" s="1">
        <v>21</v>
      </c>
      <c r="C349" s="8">
        <v>42.43</v>
      </c>
      <c r="D349" s="1">
        <v>6</v>
      </c>
      <c r="E349" s="7">
        <v>891.03</v>
      </c>
      <c r="F349" s="7">
        <f>sales_data_sample3[[#This Row],[SALES]]*sales_data_sample3[[#This Row],[PROFIT MARGIN]]</f>
        <v>221.777367</v>
      </c>
      <c r="G349" s="14" t="str">
        <f>IF(sales_data_sample3[[#This Row],[STATUS]] &lt;&gt;"Cancelled","24,89%","0")</f>
        <v>24,89%</v>
      </c>
      <c r="H349" s="4">
        <v>37834</v>
      </c>
      <c r="I349" t="s">
        <v>28</v>
      </c>
      <c r="J349">
        <f>ROUNDUP(MONTH(sales_data_sample3[[#This Row],[ORDER DATE]])/3,0)</f>
        <v>3</v>
      </c>
      <c r="K349" t="str">
        <f>TEXT(sales_data_sample3[[#This Row],[ORDER DATE]],"[$-409]mmmm")</f>
        <v>August</v>
      </c>
      <c r="L349">
        <f>YEAR(sales_data_sample3[[#This Row],[ORDER DATE]])</f>
        <v>2003</v>
      </c>
      <c r="M349" t="s">
        <v>278</v>
      </c>
      <c r="N349">
        <v>35</v>
      </c>
      <c r="O349" t="s">
        <v>3186</v>
      </c>
      <c r="P349" t="s">
        <v>866</v>
      </c>
      <c r="Q349" t="s">
        <v>867</v>
      </c>
      <c r="R349" t="s">
        <v>868</v>
      </c>
      <c r="S349" t="s">
        <v>4804</v>
      </c>
      <c r="T349" t="s">
        <v>869</v>
      </c>
      <c r="U349" t="s">
        <v>4804</v>
      </c>
      <c r="V349" t="s">
        <v>870</v>
      </c>
      <c r="W349" t="s">
        <v>196</v>
      </c>
      <c r="X349" t="s">
        <v>52</v>
      </c>
      <c r="Y349" t="s">
        <v>871</v>
      </c>
      <c r="Z349" t="s">
        <v>872</v>
      </c>
      <c r="AA349" t="s">
        <v>42</v>
      </c>
    </row>
    <row r="350" spans="1:27" x14ac:dyDescent="0.25">
      <c r="A350" s="1">
        <v>10141</v>
      </c>
      <c r="B350" s="1">
        <v>40</v>
      </c>
      <c r="C350" s="8">
        <v>94.62</v>
      </c>
      <c r="D350" s="1">
        <v>1</v>
      </c>
      <c r="E350" s="7">
        <v>3784.8</v>
      </c>
      <c r="F350" s="7">
        <f>sales_data_sample3[[#This Row],[SALES]]*sales_data_sample3[[#This Row],[PROFIT MARGIN]]</f>
        <v>942.03672000000006</v>
      </c>
      <c r="G350" s="14" t="str">
        <f>IF(sales_data_sample3[[#This Row],[STATUS]] &lt;&gt;"Cancelled","24,89%","0")</f>
        <v>24,89%</v>
      </c>
      <c r="H350" s="4">
        <v>37834</v>
      </c>
      <c r="I350" t="s">
        <v>28</v>
      </c>
      <c r="J350">
        <f>ROUNDUP(MONTH(sales_data_sample3[[#This Row],[ORDER DATE]])/3,0)</f>
        <v>3</v>
      </c>
      <c r="K350" t="str">
        <f>TEXT(sales_data_sample3[[#This Row],[ORDER DATE]],"[$-409]mmmm")</f>
        <v>August</v>
      </c>
      <c r="L350">
        <f>YEAR(sales_data_sample3[[#This Row],[ORDER DATE]])</f>
        <v>2003</v>
      </c>
      <c r="M350" t="s">
        <v>278</v>
      </c>
      <c r="N350">
        <v>118</v>
      </c>
      <c r="O350" t="s">
        <v>3701</v>
      </c>
      <c r="P350" t="s">
        <v>866</v>
      </c>
      <c r="Q350" t="s">
        <v>867</v>
      </c>
      <c r="R350" t="s">
        <v>868</v>
      </c>
      <c r="S350" t="s">
        <v>4804</v>
      </c>
      <c r="T350" t="s">
        <v>869</v>
      </c>
      <c r="U350" t="s">
        <v>4804</v>
      </c>
      <c r="V350" t="s">
        <v>870</v>
      </c>
      <c r="W350" t="s">
        <v>196</v>
      </c>
      <c r="X350" t="s">
        <v>52</v>
      </c>
      <c r="Y350" t="s">
        <v>871</v>
      </c>
      <c r="Z350" t="s">
        <v>872</v>
      </c>
      <c r="AA350" t="s">
        <v>65</v>
      </c>
    </row>
    <row r="351" spans="1:27" x14ac:dyDescent="0.25">
      <c r="A351" s="1">
        <v>10141</v>
      </c>
      <c r="B351" s="1">
        <v>24</v>
      </c>
      <c r="C351" s="8">
        <v>45.99</v>
      </c>
      <c r="D351" s="1">
        <v>7</v>
      </c>
      <c r="E351" s="7">
        <v>1103.76</v>
      </c>
      <c r="F351" s="7">
        <f>sales_data_sample3[[#This Row],[SALES]]*sales_data_sample3[[#This Row],[PROFIT MARGIN]]</f>
        <v>50.221080000000001</v>
      </c>
      <c r="G351" s="14" t="str">
        <f>IF(sales_data_sample3[[#This Row],[STATUS]] &lt;&gt;"Cancelled","4,55%","0")</f>
        <v>4,55%</v>
      </c>
      <c r="H351" s="4">
        <v>37834</v>
      </c>
      <c r="I351" t="s">
        <v>28</v>
      </c>
      <c r="J351">
        <f>ROUNDUP(MONTH(sales_data_sample3[[#This Row],[ORDER DATE]])/3,0)</f>
        <v>3</v>
      </c>
      <c r="K351" t="str">
        <f>TEXT(sales_data_sample3[[#This Row],[ORDER DATE]],"[$-409]mmmm")</f>
        <v>August</v>
      </c>
      <c r="L351">
        <f>YEAR(sales_data_sample3[[#This Row],[ORDER DATE]])</f>
        <v>2003</v>
      </c>
      <c r="M351" t="s">
        <v>957</v>
      </c>
      <c r="N351">
        <v>54</v>
      </c>
      <c r="O351" t="s">
        <v>3944</v>
      </c>
      <c r="P351" t="s">
        <v>866</v>
      </c>
      <c r="Q351" t="s">
        <v>867</v>
      </c>
      <c r="R351" t="s">
        <v>868</v>
      </c>
      <c r="S351" t="s">
        <v>4804</v>
      </c>
      <c r="T351" t="s">
        <v>869</v>
      </c>
      <c r="U351" t="s">
        <v>4804</v>
      </c>
      <c r="V351" t="s">
        <v>870</v>
      </c>
      <c r="W351" t="s">
        <v>196</v>
      </c>
      <c r="X351" t="s">
        <v>52</v>
      </c>
      <c r="Y351" t="s">
        <v>871</v>
      </c>
      <c r="Z351" t="s">
        <v>872</v>
      </c>
      <c r="AA351" t="s">
        <v>42</v>
      </c>
    </row>
    <row r="352" spans="1:27" x14ac:dyDescent="0.25">
      <c r="A352" s="1">
        <v>10141</v>
      </c>
      <c r="B352" s="1">
        <v>44</v>
      </c>
      <c r="C352" s="8">
        <v>100</v>
      </c>
      <c r="D352" s="1">
        <v>3</v>
      </c>
      <c r="E352" s="7">
        <v>5500.44</v>
      </c>
      <c r="F352" s="7">
        <f>sales_data_sample3[[#This Row],[SALES]]*sales_data_sample3[[#This Row],[PROFIT MARGIN]]</f>
        <v>250.27001999999999</v>
      </c>
      <c r="G352" s="14" t="str">
        <f>IF(sales_data_sample3[[#This Row],[STATUS]] &lt;&gt;"Cancelled","4,55%","0")</f>
        <v>4,55%</v>
      </c>
      <c r="H352" s="4">
        <v>37834</v>
      </c>
      <c r="I352" t="s">
        <v>28</v>
      </c>
      <c r="J352">
        <f>ROUNDUP(MONTH(sales_data_sample3[[#This Row],[ORDER DATE]])/3,0)</f>
        <v>3</v>
      </c>
      <c r="K352" t="str">
        <f>TEXT(sales_data_sample3[[#This Row],[ORDER DATE]],"[$-409]mmmm")</f>
        <v>August</v>
      </c>
      <c r="L352">
        <f>YEAR(sales_data_sample3[[#This Row],[ORDER DATE]])</f>
        <v>2003</v>
      </c>
      <c r="M352" t="s">
        <v>957</v>
      </c>
      <c r="N352">
        <v>115</v>
      </c>
      <c r="O352" t="s">
        <v>4177</v>
      </c>
      <c r="P352" t="s">
        <v>866</v>
      </c>
      <c r="Q352" t="s">
        <v>867</v>
      </c>
      <c r="R352" t="s">
        <v>868</v>
      </c>
      <c r="S352" t="s">
        <v>4804</v>
      </c>
      <c r="T352" t="s">
        <v>869</v>
      </c>
      <c r="U352" t="s">
        <v>4804</v>
      </c>
      <c r="V352" t="s">
        <v>870</v>
      </c>
      <c r="W352" t="s">
        <v>196</v>
      </c>
      <c r="X352" t="s">
        <v>52</v>
      </c>
      <c r="Y352" t="s">
        <v>871</v>
      </c>
      <c r="Z352" t="s">
        <v>872</v>
      </c>
      <c r="AA352" t="s">
        <v>65</v>
      </c>
    </row>
    <row r="353" spans="1:27" x14ac:dyDescent="0.25">
      <c r="A353" s="1">
        <v>10142</v>
      </c>
      <c r="B353" s="1">
        <v>33</v>
      </c>
      <c r="C353" s="8">
        <v>100</v>
      </c>
      <c r="D353" s="1">
        <v>12</v>
      </c>
      <c r="E353" s="7">
        <v>8023.29</v>
      </c>
      <c r="F353" s="7">
        <f>sales_data_sample3[[#This Row],[SALES]]*sales_data_sample3[[#This Row],[PROFIT MARGIN]]</f>
        <v>1996.996881</v>
      </c>
      <c r="G353" s="14" t="str">
        <f>IF(sales_data_sample3[[#This Row],[STATUS]] &lt;&gt;"Cancelled","24,89%","0")</f>
        <v>24,89%</v>
      </c>
      <c r="H353" s="4">
        <v>37841</v>
      </c>
      <c r="I353" t="s">
        <v>28</v>
      </c>
      <c r="J353">
        <f>ROUNDUP(MONTH(sales_data_sample3[[#This Row],[ORDER DATE]])/3,0)</f>
        <v>3</v>
      </c>
      <c r="K353" t="str">
        <f>TEXT(sales_data_sample3[[#This Row],[ORDER DATE]],"[$-409]mmmm")</f>
        <v>August</v>
      </c>
      <c r="L353">
        <f>YEAR(sales_data_sample3[[#This Row],[ORDER DATE]])</f>
        <v>2003</v>
      </c>
      <c r="M353" t="s">
        <v>278</v>
      </c>
      <c r="N353">
        <v>207</v>
      </c>
      <c r="O353" t="s">
        <v>880</v>
      </c>
      <c r="P353" t="s">
        <v>417</v>
      </c>
      <c r="Q353" t="s">
        <v>418</v>
      </c>
      <c r="R353" t="s">
        <v>419</v>
      </c>
      <c r="S353" t="s">
        <v>4804</v>
      </c>
      <c r="T353" t="s">
        <v>420</v>
      </c>
      <c r="U353" t="s">
        <v>73</v>
      </c>
      <c r="V353" t="s">
        <v>167</v>
      </c>
      <c r="W353" t="s">
        <v>38</v>
      </c>
      <c r="X353" t="s">
        <v>39</v>
      </c>
      <c r="Y353" t="s">
        <v>421</v>
      </c>
      <c r="Z353" t="s">
        <v>422</v>
      </c>
      <c r="AA353" t="s">
        <v>229</v>
      </c>
    </row>
    <row r="354" spans="1:27" x14ac:dyDescent="0.25">
      <c r="A354" s="1">
        <v>10142</v>
      </c>
      <c r="B354" s="1">
        <v>33</v>
      </c>
      <c r="C354" s="8">
        <v>100</v>
      </c>
      <c r="D354" s="1">
        <v>13</v>
      </c>
      <c r="E354" s="7">
        <v>4985.6400000000003</v>
      </c>
      <c r="F354" s="7">
        <f>sales_data_sample3[[#This Row],[SALES]]*sales_data_sample3[[#This Row],[PROFIT MARGIN]]</f>
        <v>1240.9257960000002</v>
      </c>
      <c r="G354" s="14" t="str">
        <f>IF(sales_data_sample3[[#This Row],[STATUS]] &lt;&gt;"Cancelled","24,89%","0")</f>
        <v>24,89%</v>
      </c>
      <c r="H354" s="4">
        <v>37841</v>
      </c>
      <c r="I354" t="s">
        <v>28</v>
      </c>
      <c r="J354">
        <f>ROUNDUP(MONTH(sales_data_sample3[[#This Row],[ORDER DATE]])/3,0)</f>
        <v>3</v>
      </c>
      <c r="K354" t="str">
        <f>TEXT(sales_data_sample3[[#This Row],[ORDER DATE]],"[$-409]mmmm")</f>
        <v>August</v>
      </c>
      <c r="L354">
        <f>YEAR(sales_data_sample3[[#This Row],[ORDER DATE]])</f>
        <v>2003</v>
      </c>
      <c r="M354" t="s">
        <v>278</v>
      </c>
      <c r="N354">
        <v>151</v>
      </c>
      <c r="O354" t="s">
        <v>1027</v>
      </c>
      <c r="P354" t="s">
        <v>417</v>
      </c>
      <c r="Q354" t="s">
        <v>418</v>
      </c>
      <c r="R354" t="s">
        <v>419</v>
      </c>
      <c r="S354" t="s">
        <v>4804</v>
      </c>
      <c r="T354" t="s">
        <v>420</v>
      </c>
      <c r="U354" t="s">
        <v>73</v>
      </c>
      <c r="V354" t="s">
        <v>167</v>
      </c>
      <c r="W354" t="s">
        <v>38</v>
      </c>
      <c r="X354" t="s">
        <v>39</v>
      </c>
      <c r="Y354" t="s">
        <v>421</v>
      </c>
      <c r="Z354" t="s">
        <v>422</v>
      </c>
      <c r="AA354" t="s">
        <v>65</v>
      </c>
    </row>
    <row r="355" spans="1:27" x14ac:dyDescent="0.25">
      <c r="A355" s="1">
        <v>10142</v>
      </c>
      <c r="B355" s="1">
        <v>46</v>
      </c>
      <c r="C355" s="8">
        <v>100</v>
      </c>
      <c r="D355" s="1">
        <v>11</v>
      </c>
      <c r="E355" s="7">
        <v>9470.94</v>
      </c>
      <c r="F355" s="7">
        <f>sales_data_sample3[[#This Row],[SALES]]*sales_data_sample3[[#This Row],[PROFIT MARGIN]]</f>
        <v>2357.3169660000003</v>
      </c>
      <c r="G355" s="14" t="str">
        <f>IF(sales_data_sample3[[#This Row],[STATUS]] &lt;&gt;"Cancelled","24,89%","0")</f>
        <v>24,89%</v>
      </c>
      <c r="H355" s="4">
        <v>37841</v>
      </c>
      <c r="I355" t="s">
        <v>28</v>
      </c>
      <c r="J355">
        <f>ROUNDUP(MONTH(sales_data_sample3[[#This Row],[ORDER DATE]])/3,0)</f>
        <v>3</v>
      </c>
      <c r="K355" t="str">
        <f>TEXT(sales_data_sample3[[#This Row],[ORDER DATE]],"[$-409]mmmm")</f>
        <v>August</v>
      </c>
      <c r="L355">
        <f>YEAR(sales_data_sample3[[#This Row],[ORDER DATE]])</f>
        <v>2003</v>
      </c>
      <c r="M355" t="s">
        <v>278</v>
      </c>
      <c r="N355">
        <v>173</v>
      </c>
      <c r="O355" t="s">
        <v>1095</v>
      </c>
      <c r="P355" t="s">
        <v>417</v>
      </c>
      <c r="Q355" t="s">
        <v>418</v>
      </c>
      <c r="R355" t="s">
        <v>419</v>
      </c>
      <c r="S355" t="s">
        <v>4804</v>
      </c>
      <c r="T355" t="s">
        <v>420</v>
      </c>
      <c r="U355" t="s">
        <v>73</v>
      </c>
      <c r="V355" t="s">
        <v>167</v>
      </c>
      <c r="W355" t="s">
        <v>38</v>
      </c>
      <c r="X355" t="s">
        <v>39</v>
      </c>
      <c r="Y355" t="s">
        <v>421</v>
      </c>
      <c r="Z355" t="s">
        <v>422</v>
      </c>
      <c r="AA355" t="s">
        <v>229</v>
      </c>
    </row>
    <row r="356" spans="1:27" x14ac:dyDescent="0.25">
      <c r="A356" s="1">
        <v>10142</v>
      </c>
      <c r="B356" s="1">
        <v>47</v>
      </c>
      <c r="C356" s="8">
        <v>100</v>
      </c>
      <c r="D356" s="1">
        <v>8</v>
      </c>
      <c r="E356" s="7">
        <v>6034.33</v>
      </c>
      <c r="F356" s="7">
        <f>sales_data_sample3[[#This Row],[SALES]]*sales_data_sample3[[#This Row],[PROFIT MARGIN]]</f>
        <v>445.93698699999993</v>
      </c>
      <c r="G356" s="14" t="str">
        <f>IF(sales_data_sample3[[#This Row],[STATUS]] &lt;&gt;"Cancelled","7,39%","0")</f>
        <v>7,39%</v>
      </c>
      <c r="H356" s="4">
        <v>37841</v>
      </c>
      <c r="I356" t="s">
        <v>28</v>
      </c>
      <c r="J356">
        <f>ROUNDUP(MONTH(sales_data_sample3[[#This Row],[ORDER DATE]])/3,0)</f>
        <v>3</v>
      </c>
      <c r="K356" t="str">
        <f>TEXT(sales_data_sample3[[#This Row],[ORDER DATE]],"[$-409]mmmm")</f>
        <v>August</v>
      </c>
      <c r="L356">
        <f>YEAR(sales_data_sample3[[#This Row],[ORDER DATE]])</f>
        <v>2003</v>
      </c>
      <c r="M356" t="s">
        <v>1354</v>
      </c>
      <c r="N356">
        <v>136</v>
      </c>
      <c r="O356" t="s">
        <v>2159</v>
      </c>
      <c r="P356" t="s">
        <v>417</v>
      </c>
      <c r="Q356" t="s">
        <v>418</v>
      </c>
      <c r="R356" t="s">
        <v>419</v>
      </c>
      <c r="S356" t="s">
        <v>4804</v>
      </c>
      <c r="T356" t="s">
        <v>420</v>
      </c>
      <c r="U356" t="s">
        <v>73</v>
      </c>
      <c r="V356" t="s">
        <v>167</v>
      </c>
      <c r="W356" t="s">
        <v>38</v>
      </c>
      <c r="X356" t="s">
        <v>39</v>
      </c>
      <c r="Y356" t="s">
        <v>421</v>
      </c>
      <c r="Z356" t="s">
        <v>422</v>
      </c>
      <c r="AA356" t="s">
        <v>65</v>
      </c>
    </row>
    <row r="357" spans="1:27" x14ac:dyDescent="0.25">
      <c r="A357" s="1">
        <v>10142</v>
      </c>
      <c r="B357" s="1">
        <v>22</v>
      </c>
      <c r="C357" s="8">
        <v>97.81</v>
      </c>
      <c r="D357" s="1">
        <v>10</v>
      </c>
      <c r="E357" s="7">
        <v>2151.8200000000002</v>
      </c>
      <c r="F357" s="7">
        <f>sales_data_sample3[[#This Row],[SALES]]*sales_data_sample3[[#This Row],[PROFIT MARGIN]]</f>
        <v>109.52763800000001</v>
      </c>
      <c r="G357" s="14" t="str">
        <f>IF(sales_data_sample3[[#This Row],[STATUS]] &lt;&gt;"Cancelled","5,09%","0")</f>
        <v>5,09%</v>
      </c>
      <c r="H357" s="4">
        <v>37841</v>
      </c>
      <c r="I357" t="s">
        <v>28</v>
      </c>
      <c r="J357">
        <f>ROUNDUP(MONTH(sales_data_sample3[[#This Row],[ORDER DATE]])/3,0)</f>
        <v>3</v>
      </c>
      <c r="K357" t="str">
        <f>TEXT(sales_data_sample3[[#This Row],[ORDER DATE]],"[$-409]mmmm")</f>
        <v>August</v>
      </c>
      <c r="L357">
        <f>YEAR(sales_data_sample3[[#This Row],[ORDER DATE]])</f>
        <v>2003</v>
      </c>
      <c r="M357" t="s">
        <v>2246</v>
      </c>
      <c r="N357">
        <v>100</v>
      </c>
      <c r="O357" t="s">
        <v>2247</v>
      </c>
      <c r="P357" t="s">
        <v>417</v>
      </c>
      <c r="Q357" t="s">
        <v>418</v>
      </c>
      <c r="R357" t="s">
        <v>419</v>
      </c>
      <c r="S357" t="s">
        <v>4804</v>
      </c>
      <c r="T357" t="s">
        <v>420</v>
      </c>
      <c r="U357" t="s">
        <v>73</v>
      </c>
      <c r="V357" t="s">
        <v>167</v>
      </c>
      <c r="W357" t="s">
        <v>38</v>
      </c>
      <c r="X357" t="s">
        <v>39</v>
      </c>
      <c r="Y357" t="s">
        <v>421</v>
      </c>
      <c r="Z357" t="s">
        <v>422</v>
      </c>
      <c r="AA357" t="s">
        <v>42</v>
      </c>
    </row>
    <row r="358" spans="1:27" x14ac:dyDescent="0.25">
      <c r="A358" s="1">
        <v>10142</v>
      </c>
      <c r="B358" s="1">
        <v>24</v>
      </c>
      <c r="C358" s="8">
        <v>100</v>
      </c>
      <c r="D358" s="1">
        <v>15</v>
      </c>
      <c r="E358" s="7">
        <v>3791.52</v>
      </c>
      <c r="F358" s="7">
        <f>sales_data_sample3[[#This Row],[SALES]]*sales_data_sample3[[#This Row],[PROFIT MARGIN]]</f>
        <v>943.70932800000003</v>
      </c>
      <c r="G358" s="14" t="str">
        <f>IF(sales_data_sample3[[#This Row],[STATUS]] &lt;&gt;"Cancelled","24,89%","0")</f>
        <v>24,89%</v>
      </c>
      <c r="H358" s="4">
        <v>37841</v>
      </c>
      <c r="I358" t="s">
        <v>28</v>
      </c>
      <c r="J358">
        <f>ROUNDUP(MONTH(sales_data_sample3[[#This Row],[ORDER DATE]])/3,0)</f>
        <v>3</v>
      </c>
      <c r="K358" t="str">
        <f>TEXT(sales_data_sample3[[#This Row],[ORDER DATE]],"[$-409]mmmm")</f>
        <v>August</v>
      </c>
      <c r="L358">
        <f>YEAR(sales_data_sample3[[#This Row],[ORDER DATE]])</f>
        <v>2003</v>
      </c>
      <c r="M358" t="s">
        <v>278</v>
      </c>
      <c r="N358">
        <v>143</v>
      </c>
      <c r="O358" t="s">
        <v>2501</v>
      </c>
      <c r="P358" t="s">
        <v>417</v>
      </c>
      <c r="Q358" t="s">
        <v>418</v>
      </c>
      <c r="R358" t="s">
        <v>419</v>
      </c>
      <c r="S358" t="s">
        <v>4804</v>
      </c>
      <c r="T358" t="s">
        <v>420</v>
      </c>
      <c r="U358" t="s">
        <v>73</v>
      </c>
      <c r="V358" t="s">
        <v>167</v>
      </c>
      <c r="W358" t="s">
        <v>38</v>
      </c>
      <c r="X358" t="s">
        <v>39</v>
      </c>
      <c r="Y358" t="s">
        <v>421</v>
      </c>
      <c r="Z358" t="s">
        <v>422</v>
      </c>
      <c r="AA358" t="s">
        <v>65</v>
      </c>
    </row>
    <row r="359" spans="1:27" x14ac:dyDescent="0.25">
      <c r="A359" s="1">
        <v>10142</v>
      </c>
      <c r="B359" s="1">
        <v>24</v>
      </c>
      <c r="C359" s="8">
        <v>70.22</v>
      </c>
      <c r="D359" s="1">
        <v>7</v>
      </c>
      <c r="E359" s="7">
        <v>1685.28</v>
      </c>
      <c r="F359" s="7">
        <f>sales_data_sample3[[#This Row],[SALES]]*sales_data_sample3[[#This Row],[PROFIT MARGIN]]</f>
        <v>124.54219199999999</v>
      </c>
      <c r="G359" s="14" t="str">
        <f>IF(sales_data_sample3[[#This Row],[STATUS]] &lt;&gt;"Cancelled","7,39%","0")</f>
        <v>7,39%</v>
      </c>
      <c r="H359" s="4">
        <v>37841</v>
      </c>
      <c r="I359" t="s">
        <v>28</v>
      </c>
      <c r="J359">
        <f>ROUNDUP(MONTH(sales_data_sample3[[#This Row],[ORDER DATE]])/3,0)</f>
        <v>3</v>
      </c>
      <c r="K359" t="str">
        <f>TEXT(sales_data_sample3[[#This Row],[ORDER DATE]],"[$-409]mmmm")</f>
        <v>August</v>
      </c>
      <c r="L359">
        <f>YEAR(sales_data_sample3[[#This Row],[ORDER DATE]])</f>
        <v>2003</v>
      </c>
      <c r="M359" t="s">
        <v>1354</v>
      </c>
      <c r="N359">
        <v>87</v>
      </c>
      <c r="O359" t="s">
        <v>2562</v>
      </c>
      <c r="P359" t="s">
        <v>417</v>
      </c>
      <c r="Q359" t="s">
        <v>418</v>
      </c>
      <c r="R359" t="s">
        <v>419</v>
      </c>
      <c r="S359" t="s">
        <v>4804</v>
      </c>
      <c r="T359" t="s">
        <v>420</v>
      </c>
      <c r="U359" t="s">
        <v>73</v>
      </c>
      <c r="V359" t="s">
        <v>167</v>
      </c>
      <c r="W359" t="s">
        <v>38</v>
      </c>
      <c r="X359" t="s">
        <v>39</v>
      </c>
      <c r="Y359" t="s">
        <v>421</v>
      </c>
      <c r="Z359" t="s">
        <v>422</v>
      </c>
      <c r="AA359" t="s">
        <v>42</v>
      </c>
    </row>
    <row r="360" spans="1:27" x14ac:dyDescent="0.25">
      <c r="A360" s="1">
        <v>10142</v>
      </c>
      <c r="B360" s="1">
        <v>33</v>
      </c>
      <c r="C360" s="8">
        <v>100</v>
      </c>
      <c r="D360" s="1">
        <v>6</v>
      </c>
      <c r="E360" s="7">
        <v>3366</v>
      </c>
      <c r="F360" s="7">
        <f>sales_data_sample3[[#This Row],[SALES]]*sales_data_sample3[[#This Row],[PROFIT MARGIN]]</f>
        <v>307.6524</v>
      </c>
      <c r="G360" s="14" t="str">
        <f>IF(sales_data_sample3[[#This Row],[STATUS]] &lt;&gt;"Cancelled","9,14%","0")</f>
        <v>9,14%</v>
      </c>
      <c r="H360" s="4">
        <v>37841</v>
      </c>
      <c r="I360" t="s">
        <v>28</v>
      </c>
      <c r="J360">
        <f>ROUNDUP(MONTH(sales_data_sample3[[#This Row],[ORDER DATE]])/3,0)</f>
        <v>3</v>
      </c>
      <c r="K360" t="str">
        <f>TEXT(sales_data_sample3[[#This Row],[ORDER DATE]],"[$-409]mmmm")</f>
        <v>August</v>
      </c>
      <c r="L360">
        <f>YEAR(sales_data_sample3[[#This Row],[ORDER DATE]])</f>
        <v>2003</v>
      </c>
      <c r="M360" t="s">
        <v>2075</v>
      </c>
      <c r="N360">
        <v>122</v>
      </c>
      <c r="O360" t="s">
        <v>3005</v>
      </c>
      <c r="P360" t="s">
        <v>417</v>
      </c>
      <c r="Q360" t="s">
        <v>418</v>
      </c>
      <c r="R360" t="s">
        <v>419</v>
      </c>
      <c r="S360" t="s">
        <v>4804</v>
      </c>
      <c r="T360" t="s">
        <v>420</v>
      </c>
      <c r="U360" t="s">
        <v>73</v>
      </c>
      <c r="V360" t="s">
        <v>167</v>
      </c>
      <c r="W360" t="s">
        <v>38</v>
      </c>
      <c r="X360" t="s">
        <v>39</v>
      </c>
      <c r="Y360" t="s">
        <v>421</v>
      </c>
      <c r="Z360" t="s">
        <v>422</v>
      </c>
      <c r="AA360" t="s">
        <v>65</v>
      </c>
    </row>
    <row r="361" spans="1:27" x14ac:dyDescent="0.25">
      <c r="A361" s="1">
        <v>10142</v>
      </c>
      <c r="B361" s="1">
        <v>49</v>
      </c>
      <c r="C361" s="8">
        <v>98.25</v>
      </c>
      <c r="D361" s="1">
        <v>1</v>
      </c>
      <c r="E361" s="7">
        <v>4814.25</v>
      </c>
      <c r="F361" s="7">
        <f>sales_data_sample3[[#This Row],[SALES]]*sales_data_sample3[[#This Row],[PROFIT MARGIN]]</f>
        <v>355.77307499999995</v>
      </c>
      <c r="G361" s="14" t="str">
        <f>IF(sales_data_sample3[[#This Row],[STATUS]] &lt;&gt;"Cancelled","7,39%","0")</f>
        <v>7,39%</v>
      </c>
      <c r="H361" s="4">
        <v>37841</v>
      </c>
      <c r="I361" t="s">
        <v>28</v>
      </c>
      <c r="J361">
        <f>ROUNDUP(MONTH(sales_data_sample3[[#This Row],[ORDER DATE]])/3,0)</f>
        <v>3</v>
      </c>
      <c r="K361" t="str">
        <f>TEXT(sales_data_sample3[[#This Row],[ORDER DATE]],"[$-409]mmmm")</f>
        <v>August</v>
      </c>
      <c r="L361">
        <f>YEAR(sales_data_sample3[[#This Row],[ORDER DATE]])</f>
        <v>2003</v>
      </c>
      <c r="M361" t="s">
        <v>1354</v>
      </c>
      <c r="N361">
        <v>88</v>
      </c>
      <c r="O361" t="s">
        <v>3347</v>
      </c>
      <c r="P361" t="s">
        <v>417</v>
      </c>
      <c r="Q361" t="s">
        <v>418</v>
      </c>
      <c r="R361" t="s">
        <v>419</v>
      </c>
      <c r="S361" t="s">
        <v>4804</v>
      </c>
      <c r="T361" t="s">
        <v>420</v>
      </c>
      <c r="U361" t="s">
        <v>73</v>
      </c>
      <c r="V361" t="s">
        <v>167</v>
      </c>
      <c r="W361" t="s">
        <v>38</v>
      </c>
      <c r="X361" t="s">
        <v>39</v>
      </c>
      <c r="Y361" t="s">
        <v>421</v>
      </c>
      <c r="Z361" t="s">
        <v>422</v>
      </c>
      <c r="AA361" t="s">
        <v>65</v>
      </c>
    </row>
    <row r="362" spans="1:27" x14ac:dyDescent="0.25">
      <c r="A362" s="1">
        <v>10142</v>
      </c>
      <c r="B362" s="1">
        <v>42</v>
      </c>
      <c r="C362" s="8">
        <v>74.569999999999993</v>
      </c>
      <c r="D362" s="1">
        <v>16</v>
      </c>
      <c r="E362" s="7">
        <v>3131.94</v>
      </c>
      <c r="F362" s="7">
        <f>sales_data_sample3[[#This Row],[SALES]]*sales_data_sample3[[#This Row],[PROFIT MARGIN]]</f>
        <v>159.41574600000001</v>
      </c>
      <c r="G362" s="14" t="str">
        <f>IF(sales_data_sample3[[#This Row],[STATUS]] &lt;&gt;"Cancelled","5,09%","0")</f>
        <v>5,09%</v>
      </c>
      <c r="H362" s="4">
        <v>37841</v>
      </c>
      <c r="I362" t="s">
        <v>28</v>
      </c>
      <c r="J362">
        <f>ROUNDUP(MONTH(sales_data_sample3[[#This Row],[ORDER DATE]])/3,0)</f>
        <v>3</v>
      </c>
      <c r="K362" t="str">
        <f>TEXT(sales_data_sample3[[#This Row],[ORDER DATE]],"[$-409]mmmm")</f>
        <v>August</v>
      </c>
      <c r="L362">
        <f>YEAR(sales_data_sample3[[#This Row],[ORDER DATE]])</f>
        <v>2003</v>
      </c>
      <c r="M362" t="s">
        <v>2246</v>
      </c>
      <c r="N362">
        <v>62</v>
      </c>
      <c r="O362" t="s">
        <v>3989</v>
      </c>
      <c r="P362" t="s">
        <v>417</v>
      </c>
      <c r="Q362" t="s">
        <v>418</v>
      </c>
      <c r="R362" t="s">
        <v>419</v>
      </c>
      <c r="S362" t="s">
        <v>4804</v>
      </c>
      <c r="T362" t="s">
        <v>420</v>
      </c>
      <c r="U362" t="s">
        <v>73</v>
      </c>
      <c r="V362" t="s">
        <v>167</v>
      </c>
      <c r="W362" t="s">
        <v>38</v>
      </c>
      <c r="X362" t="s">
        <v>39</v>
      </c>
      <c r="Y362" t="s">
        <v>421</v>
      </c>
      <c r="Z362" t="s">
        <v>422</v>
      </c>
      <c r="AA362" t="s">
        <v>65</v>
      </c>
    </row>
    <row r="363" spans="1:27" x14ac:dyDescent="0.25">
      <c r="A363" s="1">
        <v>10142</v>
      </c>
      <c r="B363" s="1">
        <v>42</v>
      </c>
      <c r="C363" s="8">
        <v>49.79</v>
      </c>
      <c r="D363" s="1">
        <v>14</v>
      </c>
      <c r="E363" s="7">
        <v>2091.1799999999998</v>
      </c>
      <c r="F363" s="7">
        <f>sales_data_sample3[[#This Row],[SALES]]*sales_data_sample3[[#This Row],[PROFIT MARGIN]]</f>
        <v>106.44106199999999</v>
      </c>
      <c r="G363" s="14" t="str">
        <f>IF(sales_data_sample3[[#This Row],[STATUS]] &lt;&gt;"Cancelled","5,09%","0")</f>
        <v>5,09%</v>
      </c>
      <c r="H363" s="4">
        <v>37841</v>
      </c>
      <c r="I363" t="s">
        <v>28</v>
      </c>
      <c r="J363">
        <f>ROUNDUP(MONTH(sales_data_sample3[[#This Row],[ORDER DATE]])/3,0)</f>
        <v>3</v>
      </c>
      <c r="K363" t="str">
        <f>TEXT(sales_data_sample3[[#This Row],[ORDER DATE]],"[$-409]mmmm")</f>
        <v>August</v>
      </c>
      <c r="L363">
        <f>YEAR(sales_data_sample3[[#This Row],[ORDER DATE]])</f>
        <v>2003</v>
      </c>
      <c r="M363" t="s">
        <v>2246</v>
      </c>
      <c r="N363">
        <v>58</v>
      </c>
      <c r="O363" t="s">
        <v>4208</v>
      </c>
      <c r="P363" t="s">
        <v>417</v>
      </c>
      <c r="Q363" t="s">
        <v>418</v>
      </c>
      <c r="R363" t="s">
        <v>419</v>
      </c>
      <c r="S363" t="s">
        <v>4804</v>
      </c>
      <c r="T363" t="s">
        <v>420</v>
      </c>
      <c r="U363" t="s">
        <v>73</v>
      </c>
      <c r="V363" t="s">
        <v>167</v>
      </c>
      <c r="W363" t="s">
        <v>38</v>
      </c>
      <c r="X363" t="s">
        <v>39</v>
      </c>
      <c r="Y363" t="s">
        <v>421</v>
      </c>
      <c r="Z363" t="s">
        <v>422</v>
      </c>
      <c r="AA363" t="s">
        <v>42</v>
      </c>
    </row>
    <row r="364" spans="1:27" x14ac:dyDescent="0.25">
      <c r="A364" s="1">
        <v>10142</v>
      </c>
      <c r="B364" s="1">
        <v>41</v>
      </c>
      <c r="C364" s="8">
        <v>64</v>
      </c>
      <c r="D364" s="1">
        <v>2</v>
      </c>
      <c r="E364" s="7">
        <v>2624</v>
      </c>
      <c r="F364" s="7">
        <f>sales_data_sample3[[#This Row],[SALES]]*sales_data_sample3[[#This Row],[PROFIT MARGIN]]</f>
        <v>239.83359999999999</v>
      </c>
      <c r="G364" s="14" t="str">
        <f>IF(sales_data_sample3[[#This Row],[STATUS]] &lt;&gt;"Cancelled","9,14%","0")</f>
        <v>9,14%</v>
      </c>
      <c r="H364" s="4">
        <v>37841</v>
      </c>
      <c r="I364" t="s">
        <v>28</v>
      </c>
      <c r="J364">
        <f>ROUNDUP(MONTH(sales_data_sample3[[#This Row],[ORDER DATE]])/3,0)</f>
        <v>3</v>
      </c>
      <c r="K364" t="str">
        <f>TEXT(sales_data_sample3[[#This Row],[ORDER DATE]],"[$-409]mmmm")</f>
        <v>August</v>
      </c>
      <c r="L364">
        <f>YEAR(sales_data_sample3[[#This Row],[ORDER DATE]])</f>
        <v>2003</v>
      </c>
      <c r="M364" t="s">
        <v>2075</v>
      </c>
      <c r="N364">
        <v>66</v>
      </c>
      <c r="O364" t="s">
        <v>4284</v>
      </c>
      <c r="P364" t="s">
        <v>417</v>
      </c>
      <c r="Q364" t="s">
        <v>418</v>
      </c>
      <c r="R364" t="s">
        <v>419</v>
      </c>
      <c r="S364" t="s">
        <v>4804</v>
      </c>
      <c r="T364" t="s">
        <v>420</v>
      </c>
      <c r="U364" t="s">
        <v>73</v>
      </c>
      <c r="V364" t="s">
        <v>167</v>
      </c>
      <c r="W364" t="s">
        <v>38</v>
      </c>
      <c r="X364" t="s">
        <v>39</v>
      </c>
      <c r="Y364" t="s">
        <v>421</v>
      </c>
      <c r="Z364" t="s">
        <v>422</v>
      </c>
      <c r="AA364" t="s">
        <v>42</v>
      </c>
    </row>
    <row r="365" spans="1:27" x14ac:dyDescent="0.25">
      <c r="A365" s="1">
        <v>10142</v>
      </c>
      <c r="B365" s="1">
        <v>43</v>
      </c>
      <c r="C365" s="8">
        <v>84.01</v>
      </c>
      <c r="D365" s="1">
        <v>9</v>
      </c>
      <c r="E365" s="7">
        <v>3612.43</v>
      </c>
      <c r="F365" s="7">
        <f>sales_data_sample3[[#This Row],[SALES]]*sales_data_sample3[[#This Row],[PROFIT MARGIN]]</f>
        <v>330.17610199999996</v>
      </c>
      <c r="G365" s="14" t="str">
        <f>IF(sales_data_sample3[[#This Row],[STATUS]] &lt;&gt;"Cancelled","9,14%","0")</f>
        <v>9,14%</v>
      </c>
      <c r="H365" s="4">
        <v>37841</v>
      </c>
      <c r="I365" t="s">
        <v>28</v>
      </c>
      <c r="J365">
        <f>ROUNDUP(MONTH(sales_data_sample3[[#This Row],[ORDER DATE]])/3,0)</f>
        <v>3</v>
      </c>
      <c r="K365" t="str">
        <f>TEXT(sales_data_sample3[[#This Row],[ORDER DATE]],"[$-409]mmmm")</f>
        <v>August</v>
      </c>
      <c r="L365">
        <f>YEAR(sales_data_sample3[[#This Row],[ORDER DATE]])</f>
        <v>2003</v>
      </c>
      <c r="M365" t="s">
        <v>2075</v>
      </c>
      <c r="N365">
        <v>86</v>
      </c>
      <c r="O365" t="s">
        <v>4358</v>
      </c>
      <c r="P365" t="s">
        <v>417</v>
      </c>
      <c r="Q365" t="s">
        <v>418</v>
      </c>
      <c r="R365" t="s">
        <v>419</v>
      </c>
      <c r="S365" t="s">
        <v>4804</v>
      </c>
      <c r="T365" t="s">
        <v>420</v>
      </c>
      <c r="U365" t="s">
        <v>73</v>
      </c>
      <c r="V365" t="s">
        <v>167</v>
      </c>
      <c r="W365" t="s">
        <v>38</v>
      </c>
      <c r="X365" t="s">
        <v>39</v>
      </c>
      <c r="Y365" t="s">
        <v>421</v>
      </c>
      <c r="Z365" t="s">
        <v>422</v>
      </c>
      <c r="AA365" t="s">
        <v>65</v>
      </c>
    </row>
    <row r="366" spans="1:27" x14ac:dyDescent="0.25">
      <c r="A366" s="1">
        <v>10142</v>
      </c>
      <c r="B366" s="1">
        <v>21</v>
      </c>
      <c r="C366" s="8">
        <v>100</v>
      </c>
      <c r="D366" s="1">
        <v>3</v>
      </c>
      <c r="E366" s="7">
        <v>2334.9899999999998</v>
      </c>
      <c r="F366" s="7">
        <f>sales_data_sample3[[#This Row],[SALES]]*sales_data_sample3[[#This Row],[PROFIT MARGIN]]</f>
        <v>213.41808599999996</v>
      </c>
      <c r="G366" s="14" t="str">
        <f>IF(sales_data_sample3[[#This Row],[STATUS]] &lt;&gt;"Cancelled","9,14%","0")</f>
        <v>9,14%</v>
      </c>
      <c r="H366" s="4">
        <v>37841</v>
      </c>
      <c r="I366" t="s">
        <v>28</v>
      </c>
      <c r="J366">
        <f>ROUNDUP(MONTH(sales_data_sample3[[#This Row],[ORDER DATE]])/3,0)</f>
        <v>3</v>
      </c>
      <c r="K366" t="str">
        <f>TEXT(sales_data_sample3[[#This Row],[ORDER DATE]],"[$-409]mmmm")</f>
        <v>August</v>
      </c>
      <c r="L366">
        <f>YEAR(sales_data_sample3[[#This Row],[ORDER DATE]])</f>
        <v>2003</v>
      </c>
      <c r="M366" t="s">
        <v>2075</v>
      </c>
      <c r="N366">
        <v>100</v>
      </c>
      <c r="O366" t="s">
        <v>4604</v>
      </c>
      <c r="P366" t="s">
        <v>417</v>
      </c>
      <c r="Q366" t="s">
        <v>418</v>
      </c>
      <c r="R366" t="s">
        <v>419</v>
      </c>
      <c r="S366" t="s">
        <v>4804</v>
      </c>
      <c r="T366" t="s">
        <v>420</v>
      </c>
      <c r="U366" t="s">
        <v>73</v>
      </c>
      <c r="V366" t="s">
        <v>167</v>
      </c>
      <c r="W366" t="s">
        <v>38</v>
      </c>
      <c r="X366" t="s">
        <v>39</v>
      </c>
      <c r="Y366" t="s">
        <v>421</v>
      </c>
      <c r="Z366" t="s">
        <v>422</v>
      </c>
      <c r="AA366" t="s">
        <v>42</v>
      </c>
    </row>
    <row r="367" spans="1:27" x14ac:dyDescent="0.25">
      <c r="A367" s="1">
        <v>10142</v>
      </c>
      <c r="B367" s="1">
        <v>38</v>
      </c>
      <c r="C367" s="8">
        <v>85.41</v>
      </c>
      <c r="D367" s="1">
        <v>4</v>
      </c>
      <c r="E367" s="7">
        <v>3245.58</v>
      </c>
      <c r="F367" s="7">
        <f>sales_data_sample3[[#This Row],[SALES]]*sales_data_sample3[[#This Row],[PROFIT MARGIN]]</f>
        <v>296.64601199999998</v>
      </c>
      <c r="G367" s="14" t="str">
        <f>IF(sales_data_sample3[[#This Row],[STATUS]] &lt;&gt;"Cancelled","9,14%","0")</f>
        <v>9,14%</v>
      </c>
      <c r="H367" s="4">
        <v>37841</v>
      </c>
      <c r="I367" t="s">
        <v>28</v>
      </c>
      <c r="J367">
        <f>ROUNDUP(MONTH(sales_data_sample3[[#This Row],[ORDER DATE]])/3,0)</f>
        <v>3</v>
      </c>
      <c r="K367" t="str">
        <f>TEXT(sales_data_sample3[[#This Row],[ORDER DATE]],"[$-409]mmmm")</f>
        <v>August</v>
      </c>
      <c r="L367">
        <f>YEAR(sales_data_sample3[[#This Row],[ORDER DATE]])</f>
        <v>2003</v>
      </c>
      <c r="M367" t="s">
        <v>2075</v>
      </c>
      <c r="N367">
        <v>99</v>
      </c>
      <c r="O367" t="s">
        <v>4639</v>
      </c>
      <c r="P367" t="s">
        <v>417</v>
      </c>
      <c r="Q367" t="s">
        <v>418</v>
      </c>
      <c r="R367" t="s">
        <v>419</v>
      </c>
      <c r="S367" t="s">
        <v>4804</v>
      </c>
      <c r="T367" t="s">
        <v>420</v>
      </c>
      <c r="U367" t="s">
        <v>73</v>
      </c>
      <c r="V367" t="s">
        <v>167</v>
      </c>
      <c r="W367" t="s">
        <v>38</v>
      </c>
      <c r="X367" t="s">
        <v>39</v>
      </c>
      <c r="Y367" t="s">
        <v>421</v>
      </c>
      <c r="Z367" t="s">
        <v>422</v>
      </c>
      <c r="AA367" t="s">
        <v>65</v>
      </c>
    </row>
    <row r="368" spans="1:27" x14ac:dyDescent="0.25">
      <c r="A368" s="1">
        <v>10142</v>
      </c>
      <c r="B368" s="1">
        <v>39</v>
      </c>
      <c r="C368" s="8">
        <v>44.23</v>
      </c>
      <c r="D368" s="1">
        <v>5</v>
      </c>
      <c r="E368" s="7">
        <v>1724.97</v>
      </c>
      <c r="F368" s="7">
        <f>sales_data_sample3[[#This Row],[SALES]]*sales_data_sample3[[#This Row],[PROFIT MARGIN]]</f>
        <v>157.66225799999998</v>
      </c>
      <c r="G368" s="14" t="str">
        <f>IF(sales_data_sample3[[#This Row],[STATUS]] &lt;&gt;"Cancelled","9,14%","0")</f>
        <v>9,14%</v>
      </c>
      <c r="H368" s="4">
        <v>37841</v>
      </c>
      <c r="I368" t="s">
        <v>28</v>
      </c>
      <c r="J368">
        <f>ROUNDUP(MONTH(sales_data_sample3[[#This Row],[ORDER DATE]])/3,0)</f>
        <v>3</v>
      </c>
      <c r="K368" t="str">
        <f>TEXT(sales_data_sample3[[#This Row],[ORDER DATE]],"[$-409]mmmm")</f>
        <v>August</v>
      </c>
      <c r="L368">
        <f>YEAR(sales_data_sample3[[#This Row],[ORDER DATE]])</f>
        <v>2003</v>
      </c>
      <c r="M368" t="s">
        <v>2075</v>
      </c>
      <c r="N368">
        <v>54</v>
      </c>
      <c r="O368" t="s">
        <v>4760</v>
      </c>
      <c r="P368" t="s">
        <v>417</v>
      </c>
      <c r="Q368" t="s">
        <v>418</v>
      </c>
      <c r="R368" t="s">
        <v>419</v>
      </c>
      <c r="S368" t="s">
        <v>4804</v>
      </c>
      <c r="T368" t="s">
        <v>420</v>
      </c>
      <c r="U368" t="s">
        <v>73</v>
      </c>
      <c r="V368" t="s">
        <v>167</v>
      </c>
      <c r="W368" t="s">
        <v>38</v>
      </c>
      <c r="X368" t="s">
        <v>39</v>
      </c>
      <c r="Y368" t="s">
        <v>421</v>
      </c>
      <c r="Z368" t="s">
        <v>422</v>
      </c>
      <c r="AA368" t="s">
        <v>42</v>
      </c>
    </row>
    <row r="369" spans="1:27" x14ac:dyDescent="0.25">
      <c r="A369" s="1">
        <v>10143</v>
      </c>
      <c r="B369" s="1">
        <v>49</v>
      </c>
      <c r="C369" s="8">
        <v>100</v>
      </c>
      <c r="D369" s="1">
        <v>15</v>
      </c>
      <c r="E369" s="7">
        <v>5597.76</v>
      </c>
      <c r="F369" s="7">
        <f>sales_data_sample3[[#This Row],[SALES]]*sales_data_sample3[[#This Row],[PROFIT MARGIN]]</f>
        <v>1393.2824640000001</v>
      </c>
      <c r="G369" s="14" t="str">
        <f>IF(sales_data_sample3[[#This Row],[STATUS]] &lt;&gt;"Cancelled","24,89%","0")</f>
        <v>24,89%</v>
      </c>
      <c r="H369" s="4">
        <v>37843</v>
      </c>
      <c r="I369" t="s">
        <v>28</v>
      </c>
      <c r="J369">
        <f>ROUNDUP(MONTH(sales_data_sample3[[#This Row],[ORDER DATE]])/3,0)</f>
        <v>3</v>
      </c>
      <c r="K369" t="str">
        <f>TEXT(sales_data_sample3[[#This Row],[ORDER DATE]],"[$-409]mmmm")</f>
        <v>August</v>
      </c>
      <c r="L369">
        <f>YEAR(sales_data_sample3[[#This Row],[ORDER DATE]])</f>
        <v>2003</v>
      </c>
      <c r="M369" t="s">
        <v>278</v>
      </c>
      <c r="N369">
        <v>136</v>
      </c>
      <c r="O369" t="s">
        <v>561</v>
      </c>
      <c r="P369" t="s">
        <v>582</v>
      </c>
      <c r="Q369" t="s">
        <v>583</v>
      </c>
      <c r="R369" t="s">
        <v>584</v>
      </c>
      <c r="S369" t="s">
        <v>4804</v>
      </c>
      <c r="T369" t="s">
        <v>251</v>
      </c>
      <c r="U369" t="s">
        <v>185</v>
      </c>
      <c r="V369" t="s">
        <v>252</v>
      </c>
      <c r="W369" t="s">
        <v>38</v>
      </c>
      <c r="X369" t="s">
        <v>39</v>
      </c>
      <c r="Y369" t="s">
        <v>585</v>
      </c>
      <c r="Z369" t="s">
        <v>586</v>
      </c>
      <c r="AA369" t="s">
        <v>65</v>
      </c>
    </row>
    <row r="370" spans="1:27" x14ac:dyDescent="0.25">
      <c r="A370" s="1">
        <v>10143</v>
      </c>
      <c r="B370" s="1">
        <v>32</v>
      </c>
      <c r="C370" s="8">
        <v>100</v>
      </c>
      <c r="D370" s="1">
        <v>7</v>
      </c>
      <c r="E370" s="7">
        <v>5248</v>
      </c>
      <c r="F370" s="7">
        <f>sales_data_sample3[[#This Row],[SALES]]*sales_data_sample3[[#This Row],[PROFIT MARGIN]]</f>
        <v>383.62880000000001</v>
      </c>
      <c r="G370" s="14" t="str">
        <f>IF(sales_data_sample3[[#This Row],[STATUS]] &lt;&gt;"Cancelled","7,31%","0")</f>
        <v>7,31%</v>
      </c>
      <c r="H370" s="4">
        <v>37843</v>
      </c>
      <c r="I370" t="s">
        <v>28</v>
      </c>
      <c r="J370">
        <f>ROUNDUP(MONTH(sales_data_sample3[[#This Row],[ORDER DATE]])/3,0)</f>
        <v>3</v>
      </c>
      <c r="K370" t="str">
        <f>TEXT(sales_data_sample3[[#This Row],[ORDER DATE]],"[$-409]mmmm")</f>
        <v>August</v>
      </c>
      <c r="L370">
        <f>YEAR(sales_data_sample3[[#This Row],[ORDER DATE]])</f>
        <v>2003</v>
      </c>
      <c r="M370" t="s">
        <v>1502</v>
      </c>
      <c r="N370">
        <v>157</v>
      </c>
      <c r="O370" t="s">
        <v>1503</v>
      </c>
      <c r="P370" t="s">
        <v>582</v>
      </c>
      <c r="Q370" t="s">
        <v>583</v>
      </c>
      <c r="R370" t="s">
        <v>584</v>
      </c>
      <c r="S370" t="s">
        <v>4804</v>
      </c>
      <c r="T370" t="s">
        <v>251</v>
      </c>
      <c r="U370" t="s">
        <v>185</v>
      </c>
      <c r="V370" t="s">
        <v>252</v>
      </c>
      <c r="W370" t="s">
        <v>38</v>
      </c>
      <c r="X370" t="s">
        <v>39</v>
      </c>
      <c r="Y370" t="s">
        <v>585</v>
      </c>
      <c r="Z370" t="s">
        <v>586</v>
      </c>
      <c r="AA370" t="s">
        <v>65</v>
      </c>
    </row>
    <row r="371" spans="1:27" x14ac:dyDescent="0.25">
      <c r="A371" s="1">
        <v>10143</v>
      </c>
      <c r="B371" s="1">
        <v>46</v>
      </c>
      <c r="C371" s="8">
        <v>74.84</v>
      </c>
      <c r="D371" s="1">
        <v>13</v>
      </c>
      <c r="E371" s="7">
        <v>3442.64</v>
      </c>
      <c r="F371" s="7">
        <f>sales_data_sample3[[#This Row],[SALES]]*sales_data_sample3[[#This Row],[PROFIT MARGIN]]</f>
        <v>314.65729599999997</v>
      </c>
      <c r="G371" s="14" t="str">
        <f>IF(sales_data_sample3[[#This Row],[STATUS]] &lt;&gt;"Cancelled","9,14%","0")</f>
        <v>9,14%</v>
      </c>
      <c r="H371" s="4">
        <v>37843</v>
      </c>
      <c r="I371" t="s">
        <v>28</v>
      </c>
      <c r="J371">
        <f>ROUNDUP(MONTH(sales_data_sample3[[#This Row],[ORDER DATE]])/3,0)</f>
        <v>3</v>
      </c>
      <c r="K371" t="str">
        <f>TEXT(sales_data_sample3[[#This Row],[ORDER DATE]],"[$-409]mmmm")</f>
        <v>August</v>
      </c>
      <c r="L371">
        <f>YEAR(sales_data_sample3[[#This Row],[ORDER DATE]])</f>
        <v>2003</v>
      </c>
      <c r="M371" t="s">
        <v>2075</v>
      </c>
      <c r="N371">
        <v>86</v>
      </c>
      <c r="O371" t="s">
        <v>2076</v>
      </c>
      <c r="P371" t="s">
        <v>582</v>
      </c>
      <c r="Q371" t="s">
        <v>583</v>
      </c>
      <c r="R371" t="s">
        <v>584</v>
      </c>
      <c r="S371" t="s">
        <v>4804</v>
      </c>
      <c r="T371" t="s">
        <v>251</v>
      </c>
      <c r="U371" t="s">
        <v>185</v>
      </c>
      <c r="V371" t="s">
        <v>252</v>
      </c>
      <c r="W371" t="s">
        <v>38</v>
      </c>
      <c r="X371" t="s">
        <v>39</v>
      </c>
      <c r="Y371" t="s">
        <v>585</v>
      </c>
      <c r="Z371" t="s">
        <v>586</v>
      </c>
      <c r="AA371" t="s">
        <v>65</v>
      </c>
    </row>
    <row r="372" spans="1:27" x14ac:dyDescent="0.25">
      <c r="A372" s="1">
        <v>10143</v>
      </c>
      <c r="B372" s="1">
        <v>34</v>
      </c>
      <c r="C372" s="8">
        <v>100</v>
      </c>
      <c r="D372" s="1">
        <v>12</v>
      </c>
      <c r="E372" s="7">
        <v>3455.76</v>
      </c>
      <c r="F372" s="7">
        <f>sales_data_sample3[[#This Row],[SALES]]*sales_data_sample3[[#This Row],[PROFIT MARGIN]]</f>
        <v>255.380664</v>
      </c>
      <c r="G372" s="14" t="str">
        <f>IF(sales_data_sample3[[#This Row],[STATUS]] &lt;&gt;"Cancelled","7,39%","0")</f>
        <v>7,39%</v>
      </c>
      <c r="H372" s="4">
        <v>37843</v>
      </c>
      <c r="I372" t="s">
        <v>28</v>
      </c>
      <c r="J372">
        <f>ROUNDUP(MONTH(sales_data_sample3[[#This Row],[ORDER DATE]])/3,0)</f>
        <v>3</v>
      </c>
      <c r="K372" t="str">
        <f>TEXT(sales_data_sample3[[#This Row],[ORDER DATE]],"[$-409]mmmm")</f>
        <v>August</v>
      </c>
      <c r="L372">
        <f>YEAR(sales_data_sample3[[#This Row],[ORDER DATE]])</f>
        <v>2003</v>
      </c>
      <c r="M372" t="s">
        <v>1354</v>
      </c>
      <c r="N372">
        <v>105</v>
      </c>
      <c r="O372" t="s">
        <v>2467</v>
      </c>
      <c r="P372" t="s">
        <v>582</v>
      </c>
      <c r="Q372" t="s">
        <v>583</v>
      </c>
      <c r="R372" t="s">
        <v>584</v>
      </c>
      <c r="S372" t="s">
        <v>4804</v>
      </c>
      <c r="T372" t="s">
        <v>251</v>
      </c>
      <c r="U372" t="s">
        <v>185</v>
      </c>
      <c r="V372" t="s">
        <v>252</v>
      </c>
      <c r="W372" t="s">
        <v>38</v>
      </c>
      <c r="X372" t="s">
        <v>39</v>
      </c>
      <c r="Y372" t="s">
        <v>585</v>
      </c>
      <c r="Z372" t="s">
        <v>586</v>
      </c>
      <c r="AA372" t="s">
        <v>65</v>
      </c>
    </row>
    <row r="373" spans="1:27" x14ac:dyDescent="0.25">
      <c r="A373" s="1">
        <v>10143</v>
      </c>
      <c r="B373" s="1">
        <v>27</v>
      </c>
      <c r="C373" s="8">
        <v>60.97</v>
      </c>
      <c r="D373" s="1">
        <v>8</v>
      </c>
      <c r="E373" s="7">
        <v>1646.19</v>
      </c>
      <c r="F373" s="7">
        <f>sales_data_sample3[[#This Row],[SALES]]*sales_data_sample3[[#This Row],[PROFIT MARGIN]]</f>
        <v>120.336489</v>
      </c>
      <c r="G373" s="14" t="str">
        <f>IF(sales_data_sample3[[#This Row],[STATUS]] &lt;&gt;"Cancelled","7,31%","0")</f>
        <v>7,31%</v>
      </c>
      <c r="H373" s="4">
        <v>37843</v>
      </c>
      <c r="I373" t="s">
        <v>28</v>
      </c>
      <c r="J373">
        <f>ROUNDUP(MONTH(sales_data_sample3[[#This Row],[ORDER DATE]])/3,0)</f>
        <v>3</v>
      </c>
      <c r="K373" t="str">
        <f>TEXT(sales_data_sample3[[#This Row],[ORDER DATE]],"[$-409]mmmm")</f>
        <v>August</v>
      </c>
      <c r="L373">
        <f>YEAR(sales_data_sample3[[#This Row],[ORDER DATE]])</f>
        <v>2003</v>
      </c>
      <c r="M373" t="s">
        <v>1502</v>
      </c>
      <c r="N373">
        <v>68</v>
      </c>
      <c r="O373" t="s">
        <v>3232</v>
      </c>
      <c r="P373" t="s">
        <v>582</v>
      </c>
      <c r="Q373" t="s">
        <v>583</v>
      </c>
      <c r="R373" t="s">
        <v>584</v>
      </c>
      <c r="S373" t="s">
        <v>4804</v>
      </c>
      <c r="T373" t="s">
        <v>251</v>
      </c>
      <c r="U373" t="s">
        <v>185</v>
      </c>
      <c r="V373" t="s">
        <v>252</v>
      </c>
      <c r="W373" t="s">
        <v>38</v>
      </c>
      <c r="X373" t="s">
        <v>39</v>
      </c>
      <c r="Y373" t="s">
        <v>585</v>
      </c>
      <c r="Z373" t="s">
        <v>586</v>
      </c>
      <c r="AA373" t="s">
        <v>42</v>
      </c>
    </row>
    <row r="374" spans="1:27" x14ac:dyDescent="0.25">
      <c r="A374" s="1">
        <v>10143</v>
      </c>
      <c r="B374" s="1">
        <v>33</v>
      </c>
      <c r="C374" s="8">
        <v>77.59</v>
      </c>
      <c r="D374" s="1">
        <v>9</v>
      </c>
      <c r="E374" s="7">
        <v>2560.4699999999998</v>
      </c>
      <c r="F374" s="7">
        <f>sales_data_sample3[[#This Row],[SALES]]*sales_data_sample3[[#This Row],[PROFIT MARGIN]]</f>
        <v>189.21873299999996</v>
      </c>
      <c r="G374" s="14" t="str">
        <f>IF(sales_data_sample3[[#This Row],[STATUS]] &lt;&gt;"Cancelled","7,39%","0")</f>
        <v>7,39%</v>
      </c>
      <c r="H374" s="4">
        <v>37843</v>
      </c>
      <c r="I374" t="s">
        <v>28</v>
      </c>
      <c r="J374">
        <f>ROUNDUP(MONTH(sales_data_sample3[[#This Row],[ORDER DATE]])/3,0)</f>
        <v>3</v>
      </c>
      <c r="K374" t="str">
        <f>TEXT(sales_data_sample3[[#This Row],[ORDER DATE]],"[$-409]mmmm")</f>
        <v>August</v>
      </c>
      <c r="L374">
        <f>YEAR(sales_data_sample3[[#This Row],[ORDER DATE]])</f>
        <v>2003</v>
      </c>
      <c r="M374" t="s">
        <v>1354</v>
      </c>
      <c r="N374">
        <v>65</v>
      </c>
      <c r="O374" t="s">
        <v>3465</v>
      </c>
      <c r="P374" t="s">
        <v>582</v>
      </c>
      <c r="Q374" t="s">
        <v>583</v>
      </c>
      <c r="R374" t="s">
        <v>584</v>
      </c>
      <c r="S374" t="s">
        <v>4804</v>
      </c>
      <c r="T374" t="s">
        <v>251</v>
      </c>
      <c r="U374" t="s">
        <v>185</v>
      </c>
      <c r="V374" t="s">
        <v>252</v>
      </c>
      <c r="W374" t="s">
        <v>38</v>
      </c>
      <c r="X374" t="s">
        <v>39</v>
      </c>
      <c r="Y374" t="s">
        <v>585</v>
      </c>
      <c r="Z374" t="s">
        <v>586</v>
      </c>
      <c r="AA374" t="s">
        <v>42</v>
      </c>
    </row>
    <row r="375" spans="1:27" x14ac:dyDescent="0.25">
      <c r="A375" s="1">
        <v>10143</v>
      </c>
      <c r="B375" s="1">
        <v>23</v>
      </c>
      <c r="C375" s="8">
        <v>80.510000000000005</v>
      </c>
      <c r="D375" s="1">
        <v>14</v>
      </c>
      <c r="E375" s="7">
        <v>1851.73</v>
      </c>
      <c r="F375" s="7">
        <f>sales_data_sample3[[#This Row],[SALES]]*sales_data_sample3[[#This Row],[PROFIT MARGIN]]</f>
        <v>136.84284699999998</v>
      </c>
      <c r="G375" s="14" t="str">
        <f>IF(sales_data_sample3[[#This Row],[STATUS]] &lt;&gt;"Cancelled","7,39%","0")</f>
        <v>7,39%</v>
      </c>
      <c r="H375" s="4">
        <v>37843</v>
      </c>
      <c r="I375" t="s">
        <v>28</v>
      </c>
      <c r="J375">
        <f>ROUNDUP(MONTH(sales_data_sample3[[#This Row],[ORDER DATE]])/3,0)</f>
        <v>3</v>
      </c>
      <c r="K375" t="str">
        <f>TEXT(sales_data_sample3[[#This Row],[ORDER DATE]],"[$-409]mmmm")</f>
        <v>August</v>
      </c>
      <c r="L375">
        <f>YEAR(sales_data_sample3[[#This Row],[ORDER DATE]])</f>
        <v>2003</v>
      </c>
      <c r="M375" t="s">
        <v>1354</v>
      </c>
      <c r="N375">
        <v>83</v>
      </c>
      <c r="O375" t="s">
        <v>3543</v>
      </c>
      <c r="P375" t="s">
        <v>582</v>
      </c>
      <c r="Q375" t="s">
        <v>583</v>
      </c>
      <c r="R375" t="s">
        <v>584</v>
      </c>
      <c r="S375" t="s">
        <v>4804</v>
      </c>
      <c r="T375" t="s">
        <v>251</v>
      </c>
      <c r="U375" t="s">
        <v>185</v>
      </c>
      <c r="V375" t="s">
        <v>252</v>
      </c>
      <c r="W375" t="s">
        <v>38</v>
      </c>
      <c r="X375" t="s">
        <v>39</v>
      </c>
      <c r="Y375" t="s">
        <v>585</v>
      </c>
      <c r="Z375" t="s">
        <v>586</v>
      </c>
      <c r="AA375" t="s">
        <v>42</v>
      </c>
    </row>
    <row r="376" spans="1:27" x14ac:dyDescent="0.25">
      <c r="A376" s="1">
        <v>10143</v>
      </c>
      <c r="B376" s="1">
        <v>28</v>
      </c>
      <c r="C376" s="8">
        <v>66.19</v>
      </c>
      <c r="D376" s="1">
        <v>6</v>
      </c>
      <c r="E376" s="7">
        <v>1853.32</v>
      </c>
      <c r="F376" s="7">
        <f>sales_data_sample3[[#This Row],[SALES]]*sales_data_sample3[[#This Row],[PROFIT MARGIN]]</f>
        <v>135.47769199999999</v>
      </c>
      <c r="G376" s="14" t="str">
        <f>IF(sales_data_sample3[[#This Row],[STATUS]] &lt;&gt;"Cancelled","7,31%","0")</f>
        <v>7,31%</v>
      </c>
      <c r="H376" s="4">
        <v>37843</v>
      </c>
      <c r="I376" t="s">
        <v>28</v>
      </c>
      <c r="J376">
        <f>ROUNDUP(MONTH(sales_data_sample3[[#This Row],[ORDER DATE]])/3,0)</f>
        <v>3</v>
      </c>
      <c r="K376" t="str">
        <f>TEXT(sales_data_sample3[[#This Row],[ORDER DATE]],"[$-409]mmmm")</f>
        <v>August</v>
      </c>
      <c r="L376">
        <f>YEAR(sales_data_sample3[[#This Row],[ORDER DATE]])</f>
        <v>2003</v>
      </c>
      <c r="M376" t="s">
        <v>1502</v>
      </c>
      <c r="N376">
        <v>68</v>
      </c>
      <c r="O376" t="s">
        <v>3620</v>
      </c>
      <c r="P376" t="s">
        <v>582</v>
      </c>
      <c r="Q376" t="s">
        <v>583</v>
      </c>
      <c r="R376" t="s">
        <v>584</v>
      </c>
      <c r="S376" t="s">
        <v>4804</v>
      </c>
      <c r="T376" t="s">
        <v>251</v>
      </c>
      <c r="U376" t="s">
        <v>185</v>
      </c>
      <c r="V376" t="s">
        <v>252</v>
      </c>
      <c r="W376" t="s">
        <v>38</v>
      </c>
      <c r="X376" t="s">
        <v>39</v>
      </c>
      <c r="Y376" t="s">
        <v>585</v>
      </c>
      <c r="Z376" t="s">
        <v>586</v>
      </c>
      <c r="AA376" t="s">
        <v>42</v>
      </c>
    </row>
    <row r="377" spans="1:27" x14ac:dyDescent="0.25">
      <c r="A377" s="1">
        <v>10143</v>
      </c>
      <c r="B377" s="1">
        <v>34</v>
      </c>
      <c r="C377" s="8">
        <v>36.659999999999997</v>
      </c>
      <c r="D377" s="1">
        <v>1</v>
      </c>
      <c r="E377" s="7">
        <v>1246.44</v>
      </c>
      <c r="F377" s="7">
        <f>sales_data_sample3[[#This Row],[SALES]]*sales_data_sample3[[#This Row],[PROFIT MARGIN]]</f>
        <v>92.111915999999994</v>
      </c>
      <c r="G377" s="14" t="str">
        <f>IF(sales_data_sample3[[#This Row],[STATUS]] &lt;&gt;"Cancelled","7,39%","0")</f>
        <v>7,39%</v>
      </c>
      <c r="H377" s="4">
        <v>37843</v>
      </c>
      <c r="I377" t="s">
        <v>28</v>
      </c>
      <c r="J377">
        <f>ROUNDUP(MONTH(sales_data_sample3[[#This Row],[ORDER DATE]])/3,0)</f>
        <v>3</v>
      </c>
      <c r="K377" t="str">
        <f>TEXT(sales_data_sample3[[#This Row],[ORDER DATE]],"[$-409]mmmm")</f>
        <v>August</v>
      </c>
      <c r="L377">
        <f>YEAR(sales_data_sample3[[#This Row],[ORDER DATE]])</f>
        <v>2003</v>
      </c>
      <c r="M377" t="s">
        <v>1354</v>
      </c>
      <c r="N377">
        <v>43</v>
      </c>
      <c r="O377" t="s">
        <v>4136</v>
      </c>
      <c r="P377" t="s">
        <v>582</v>
      </c>
      <c r="Q377" t="s">
        <v>583</v>
      </c>
      <c r="R377" t="s">
        <v>584</v>
      </c>
      <c r="S377" t="s">
        <v>4804</v>
      </c>
      <c r="T377" t="s">
        <v>251</v>
      </c>
      <c r="U377" t="s">
        <v>185</v>
      </c>
      <c r="V377" t="s">
        <v>252</v>
      </c>
      <c r="W377" t="s">
        <v>38</v>
      </c>
      <c r="X377" t="s">
        <v>39</v>
      </c>
      <c r="Y377" t="s">
        <v>585</v>
      </c>
      <c r="Z377" t="s">
        <v>586</v>
      </c>
      <c r="AA377" t="s">
        <v>42</v>
      </c>
    </row>
    <row r="378" spans="1:27" x14ac:dyDescent="0.25">
      <c r="A378" s="1">
        <v>10143</v>
      </c>
      <c r="B378" s="1">
        <v>36</v>
      </c>
      <c r="C378" s="8">
        <v>100</v>
      </c>
      <c r="D378" s="1">
        <v>2</v>
      </c>
      <c r="E378" s="7">
        <v>3945.96</v>
      </c>
      <c r="F378" s="7">
        <f>sales_data_sample3[[#This Row],[SALES]]*sales_data_sample3[[#This Row],[PROFIT MARGIN]]</f>
        <v>288.44967600000001</v>
      </c>
      <c r="G378" s="14" t="str">
        <f>IF(sales_data_sample3[[#This Row],[STATUS]] &lt;&gt;"Cancelled","7,31%","0")</f>
        <v>7,31%</v>
      </c>
      <c r="H378" s="4">
        <v>37843</v>
      </c>
      <c r="I378" t="s">
        <v>28</v>
      </c>
      <c r="J378">
        <f>ROUNDUP(MONTH(sales_data_sample3[[#This Row],[ORDER DATE]])/3,0)</f>
        <v>3</v>
      </c>
      <c r="K378" t="str">
        <f>TEXT(sales_data_sample3[[#This Row],[ORDER DATE]],"[$-409]mmmm")</f>
        <v>August</v>
      </c>
      <c r="L378">
        <f>YEAR(sales_data_sample3[[#This Row],[ORDER DATE]])</f>
        <v>2003</v>
      </c>
      <c r="M378" t="s">
        <v>1502</v>
      </c>
      <c r="N378">
        <v>91</v>
      </c>
      <c r="O378" t="s">
        <v>4321</v>
      </c>
      <c r="P378" t="s">
        <v>582</v>
      </c>
      <c r="Q378" t="s">
        <v>583</v>
      </c>
      <c r="R378" t="s">
        <v>584</v>
      </c>
      <c r="S378" t="s">
        <v>4804</v>
      </c>
      <c r="T378" t="s">
        <v>251</v>
      </c>
      <c r="U378" t="s">
        <v>185</v>
      </c>
      <c r="V378" t="s">
        <v>252</v>
      </c>
      <c r="W378" t="s">
        <v>38</v>
      </c>
      <c r="X378" t="s">
        <v>39</v>
      </c>
      <c r="Y378" t="s">
        <v>585</v>
      </c>
      <c r="Z378" t="s">
        <v>586</v>
      </c>
      <c r="AA378" t="s">
        <v>65</v>
      </c>
    </row>
    <row r="379" spans="1:27" x14ac:dyDescent="0.25">
      <c r="A379" s="1">
        <v>10143</v>
      </c>
      <c r="B379" s="1">
        <v>26</v>
      </c>
      <c r="C379" s="8">
        <v>100</v>
      </c>
      <c r="D379" s="1">
        <v>11</v>
      </c>
      <c r="E379" s="7">
        <v>2612.48</v>
      </c>
      <c r="F379" s="7">
        <f>sales_data_sample3[[#This Row],[SALES]]*sales_data_sample3[[#This Row],[PROFIT MARGIN]]</f>
        <v>238.78067199999998</v>
      </c>
      <c r="G379" s="14" t="str">
        <f>IF(sales_data_sample3[[#This Row],[STATUS]] &lt;&gt;"Cancelled","9,14%","0")</f>
        <v>9,14%</v>
      </c>
      <c r="H379" s="4">
        <v>37843</v>
      </c>
      <c r="I379" t="s">
        <v>28</v>
      </c>
      <c r="J379">
        <f>ROUNDUP(MONTH(sales_data_sample3[[#This Row],[ORDER DATE]])/3,0)</f>
        <v>3</v>
      </c>
      <c r="K379" t="str">
        <f>TEXT(sales_data_sample3[[#This Row],[ORDER DATE]],"[$-409]mmmm")</f>
        <v>August</v>
      </c>
      <c r="L379">
        <f>YEAR(sales_data_sample3[[#This Row],[ORDER DATE]])</f>
        <v>2003</v>
      </c>
      <c r="M379" t="s">
        <v>2075</v>
      </c>
      <c r="N379">
        <v>90</v>
      </c>
      <c r="O379" t="s">
        <v>4394</v>
      </c>
      <c r="P379" t="s">
        <v>582</v>
      </c>
      <c r="Q379" t="s">
        <v>583</v>
      </c>
      <c r="R379" t="s">
        <v>584</v>
      </c>
      <c r="S379" t="s">
        <v>4804</v>
      </c>
      <c r="T379" t="s">
        <v>251</v>
      </c>
      <c r="U379" t="s">
        <v>185</v>
      </c>
      <c r="V379" t="s">
        <v>252</v>
      </c>
      <c r="W379" t="s">
        <v>38</v>
      </c>
      <c r="X379" t="s">
        <v>39</v>
      </c>
      <c r="Y379" t="s">
        <v>585</v>
      </c>
      <c r="Z379" t="s">
        <v>586</v>
      </c>
      <c r="AA379" t="s">
        <v>42</v>
      </c>
    </row>
    <row r="380" spans="1:27" x14ac:dyDescent="0.25">
      <c r="A380" s="1">
        <v>10143</v>
      </c>
      <c r="B380" s="1">
        <v>26</v>
      </c>
      <c r="C380" s="8">
        <v>82.77</v>
      </c>
      <c r="D380" s="1">
        <v>4</v>
      </c>
      <c r="E380" s="7">
        <v>2152.02</v>
      </c>
      <c r="F380" s="7">
        <f>sales_data_sample3[[#This Row],[SALES]]*sales_data_sample3[[#This Row],[PROFIT MARGIN]]</f>
        <v>157.31266199999999</v>
      </c>
      <c r="G380" s="14" t="str">
        <f>IF(sales_data_sample3[[#This Row],[STATUS]] &lt;&gt;"Cancelled","7,31%","0")</f>
        <v>7,31%</v>
      </c>
      <c r="H380" s="4">
        <v>37843</v>
      </c>
      <c r="I380" t="s">
        <v>28</v>
      </c>
      <c r="J380">
        <f>ROUNDUP(MONTH(sales_data_sample3[[#This Row],[ORDER DATE]])/3,0)</f>
        <v>3</v>
      </c>
      <c r="K380" t="str">
        <f>TEXT(sales_data_sample3[[#This Row],[ORDER DATE]],"[$-409]mmmm")</f>
        <v>August</v>
      </c>
      <c r="L380">
        <f>YEAR(sales_data_sample3[[#This Row],[ORDER DATE]])</f>
        <v>2003</v>
      </c>
      <c r="M380" t="s">
        <v>1502</v>
      </c>
      <c r="N380">
        <v>99</v>
      </c>
      <c r="O380" t="s">
        <v>4433</v>
      </c>
      <c r="P380" t="s">
        <v>582</v>
      </c>
      <c r="Q380" t="s">
        <v>583</v>
      </c>
      <c r="R380" t="s">
        <v>584</v>
      </c>
      <c r="S380" t="s">
        <v>4804</v>
      </c>
      <c r="T380" t="s">
        <v>251</v>
      </c>
      <c r="U380" t="s">
        <v>185</v>
      </c>
      <c r="V380" t="s">
        <v>252</v>
      </c>
      <c r="W380" t="s">
        <v>38</v>
      </c>
      <c r="X380" t="s">
        <v>39</v>
      </c>
      <c r="Y380" t="s">
        <v>585</v>
      </c>
      <c r="Z380" t="s">
        <v>586</v>
      </c>
      <c r="AA380" t="s">
        <v>42</v>
      </c>
    </row>
    <row r="381" spans="1:27" x14ac:dyDescent="0.25">
      <c r="A381" s="1">
        <v>10143</v>
      </c>
      <c r="B381" s="1">
        <v>31</v>
      </c>
      <c r="C381" s="8">
        <v>85.29</v>
      </c>
      <c r="D381" s="1">
        <v>16</v>
      </c>
      <c r="E381" s="7">
        <v>2643.99</v>
      </c>
      <c r="F381" s="7">
        <f>sales_data_sample3[[#This Row],[SALES]]*sales_data_sample3[[#This Row],[PROFIT MARGIN]]</f>
        <v>241.66068599999997</v>
      </c>
      <c r="G381" s="14" t="str">
        <f>IF(sales_data_sample3[[#This Row],[STATUS]] &lt;&gt;"Cancelled","9,14%","0")</f>
        <v>9,14%</v>
      </c>
      <c r="H381" s="4">
        <v>37843</v>
      </c>
      <c r="I381" t="s">
        <v>28</v>
      </c>
      <c r="J381">
        <f>ROUNDUP(MONTH(sales_data_sample3[[#This Row],[ORDER DATE]])/3,0)</f>
        <v>3</v>
      </c>
      <c r="K381" t="str">
        <f>TEXT(sales_data_sample3[[#This Row],[ORDER DATE]],"[$-409]mmmm")</f>
        <v>August</v>
      </c>
      <c r="L381">
        <f>YEAR(sales_data_sample3[[#This Row],[ORDER DATE]])</f>
        <v>2003</v>
      </c>
      <c r="M381" t="s">
        <v>2075</v>
      </c>
      <c r="N381">
        <v>72</v>
      </c>
      <c r="O381" t="s">
        <v>4468</v>
      </c>
      <c r="P381" t="s">
        <v>582</v>
      </c>
      <c r="Q381" t="s">
        <v>583</v>
      </c>
      <c r="R381" t="s">
        <v>584</v>
      </c>
      <c r="S381" t="s">
        <v>4804</v>
      </c>
      <c r="T381" t="s">
        <v>251</v>
      </c>
      <c r="U381" t="s">
        <v>185</v>
      </c>
      <c r="V381" t="s">
        <v>252</v>
      </c>
      <c r="W381" t="s">
        <v>38</v>
      </c>
      <c r="X381" t="s">
        <v>39</v>
      </c>
      <c r="Y381" t="s">
        <v>585</v>
      </c>
      <c r="Z381" t="s">
        <v>586</v>
      </c>
      <c r="AA381" t="s">
        <v>42</v>
      </c>
    </row>
    <row r="382" spans="1:27" x14ac:dyDescent="0.25">
      <c r="A382" s="1">
        <v>10143</v>
      </c>
      <c r="B382" s="1">
        <v>28</v>
      </c>
      <c r="C382" s="8">
        <v>96</v>
      </c>
      <c r="D382" s="1">
        <v>3</v>
      </c>
      <c r="E382" s="7">
        <v>2688</v>
      </c>
      <c r="F382" s="7">
        <f>sales_data_sample3[[#This Row],[SALES]]*sales_data_sample3[[#This Row],[PROFIT MARGIN]]</f>
        <v>196.49279999999999</v>
      </c>
      <c r="G382" s="14" t="str">
        <f>IF(sales_data_sample3[[#This Row],[STATUS]] &lt;&gt;"Cancelled","7,31%","0")</f>
        <v>7,31%</v>
      </c>
      <c r="H382" s="4">
        <v>37843</v>
      </c>
      <c r="I382" t="s">
        <v>28</v>
      </c>
      <c r="J382">
        <f>ROUNDUP(MONTH(sales_data_sample3[[#This Row],[ORDER DATE]])/3,0)</f>
        <v>3</v>
      </c>
      <c r="K382" t="str">
        <f>TEXT(sales_data_sample3[[#This Row],[ORDER DATE]],"[$-409]mmmm")</f>
        <v>August</v>
      </c>
      <c r="L382">
        <f>YEAR(sales_data_sample3[[#This Row],[ORDER DATE]])</f>
        <v>2003</v>
      </c>
      <c r="M382" t="s">
        <v>1502</v>
      </c>
      <c r="N382">
        <v>80</v>
      </c>
      <c r="O382" t="s">
        <v>4572</v>
      </c>
      <c r="P382" t="s">
        <v>582</v>
      </c>
      <c r="Q382" t="s">
        <v>583</v>
      </c>
      <c r="R382" t="s">
        <v>584</v>
      </c>
      <c r="S382" t="s">
        <v>4804</v>
      </c>
      <c r="T382" t="s">
        <v>251</v>
      </c>
      <c r="U382" t="s">
        <v>185</v>
      </c>
      <c r="V382" t="s">
        <v>252</v>
      </c>
      <c r="W382" t="s">
        <v>38</v>
      </c>
      <c r="X382" t="s">
        <v>39</v>
      </c>
      <c r="Y382" t="s">
        <v>585</v>
      </c>
      <c r="Z382" t="s">
        <v>586</v>
      </c>
      <c r="AA382" t="s">
        <v>42</v>
      </c>
    </row>
    <row r="383" spans="1:27" x14ac:dyDescent="0.25">
      <c r="A383" s="1">
        <v>10143</v>
      </c>
      <c r="B383" s="1">
        <v>34</v>
      </c>
      <c r="C383" s="8">
        <v>85.87</v>
      </c>
      <c r="D383" s="1">
        <v>5</v>
      </c>
      <c r="E383" s="7">
        <v>2919.58</v>
      </c>
      <c r="F383" s="7">
        <f>sales_data_sample3[[#This Row],[SALES]]*sales_data_sample3[[#This Row],[PROFIT MARGIN]]</f>
        <v>213.42129799999998</v>
      </c>
      <c r="G383" s="14" t="str">
        <f>IF(sales_data_sample3[[#This Row],[STATUS]] &lt;&gt;"Cancelled","7,31%","0")</f>
        <v>7,31%</v>
      </c>
      <c r="H383" s="4">
        <v>37843</v>
      </c>
      <c r="I383" t="s">
        <v>28</v>
      </c>
      <c r="J383">
        <f>ROUNDUP(MONTH(sales_data_sample3[[#This Row],[ORDER DATE]])/3,0)</f>
        <v>3</v>
      </c>
      <c r="K383" t="str">
        <f>TEXT(sales_data_sample3[[#This Row],[ORDER DATE]],"[$-409]mmmm")</f>
        <v>August</v>
      </c>
      <c r="L383">
        <f>YEAR(sales_data_sample3[[#This Row],[ORDER DATE]])</f>
        <v>2003</v>
      </c>
      <c r="M383" t="s">
        <v>1502</v>
      </c>
      <c r="N383">
        <v>74</v>
      </c>
      <c r="O383" t="s">
        <v>4675</v>
      </c>
      <c r="P383" t="s">
        <v>582</v>
      </c>
      <c r="Q383" t="s">
        <v>583</v>
      </c>
      <c r="R383" t="s">
        <v>584</v>
      </c>
      <c r="S383" t="s">
        <v>4804</v>
      </c>
      <c r="T383" t="s">
        <v>251</v>
      </c>
      <c r="U383" t="s">
        <v>185</v>
      </c>
      <c r="V383" t="s">
        <v>252</v>
      </c>
      <c r="W383" t="s">
        <v>38</v>
      </c>
      <c r="X383" t="s">
        <v>39</v>
      </c>
      <c r="Y383" t="s">
        <v>585</v>
      </c>
      <c r="Z383" t="s">
        <v>586</v>
      </c>
      <c r="AA383" t="s">
        <v>42</v>
      </c>
    </row>
    <row r="384" spans="1:27" x14ac:dyDescent="0.25">
      <c r="A384" s="1">
        <v>10143</v>
      </c>
      <c r="B384" s="1">
        <v>37</v>
      </c>
      <c r="C384" s="8">
        <v>50.65</v>
      </c>
      <c r="D384" s="1">
        <v>10</v>
      </c>
      <c r="E384" s="7">
        <v>1874.05</v>
      </c>
      <c r="F384" s="7">
        <f>sales_data_sample3[[#This Row],[SALES]]*sales_data_sample3[[#This Row],[PROFIT MARGIN]]</f>
        <v>136.993055</v>
      </c>
      <c r="G384" s="14" t="str">
        <f>IF(sales_data_sample3[[#This Row],[STATUS]] &lt;&gt;"Cancelled","7,31%","0")</f>
        <v>7,31%</v>
      </c>
      <c r="H384" s="4">
        <v>37843</v>
      </c>
      <c r="I384" t="s">
        <v>28</v>
      </c>
      <c r="J384">
        <f>ROUNDUP(MONTH(sales_data_sample3[[#This Row],[ORDER DATE]])/3,0)</f>
        <v>3</v>
      </c>
      <c r="K384" t="str">
        <f>TEXT(sales_data_sample3[[#This Row],[ORDER DATE]],"[$-409]mmmm")</f>
        <v>August</v>
      </c>
      <c r="L384">
        <f>YEAR(sales_data_sample3[[#This Row],[ORDER DATE]])</f>
        <v>2003</v>
      </c>
      <c r="M384" t="s">
        <v>1502</v>
      </c>
      <c r="N384">
        <v>49</v>
      </c>
      <c r="O384" t="s">
        <v>4719</v>
      </c>
      <c r="P384" t="s">
        <v>582</v>
      </c>
      <c r="Q384" t="s">
        <v>583</v>
      </c>
      <c r="R384" t="s">
        <v>584</v>
      </c>
      <c r="S384" t="s">
        <v>4804</v>
      </c>
      <c r="T384" t="s">
        <v>251</v>
      </c>
      <c r="U384" t="s">
        <v>185</v>
      </c>
      <c r="V384" t="s">
        <v>252</v>
      </c>
      <c r="W384" t="s">
        <v>38</v>
      </c>
      <c r="X384" t="s">
        <v>39</v>
      </c>
      <c r="Y384" t="s">
        <v>585</v>
      </c>
      <c r="Z384" t="s">
        <v>586</v>
      </c>
      <c r="AA384" t="s">
        <v>42</v>
      </c>
    </row>
    <row r="385" spans="1:27" x14ac:dyDescent="0.25">
      <c r="A385" s="1">
        <v>10144</v>
      </c>
      <c r="B385" s="1">
        <v>20</v>
      </c>
      <c r="C385" s="8">
        <v>81.86</v>
      </c>
      <c r="D385" s="1">
        <v>1</v>
      </c>
      <c r="E385" s="7">
        <v>1637.2</v>
      </c>
      <c r="F385" s="7">
        <f>sales_data_sample3[[#This Row],[SALES]]*sales_data_sample3[[#This Row],[PROFIT MARGIN]]</f>
        <v>120.98907999999999</v>
      </c>
      <c r="G385" s="14" t="str">
        <f>IF(sales_data_sample3[[#This Row],[STATUS]] &lt;&gt;"Cancelled","7,39%","0")</f>
        <v>7,39%</v>
      </c>
      <c r="H385" s="4">
        <v>37846</v>
      </c>
      <c r="I385" t="s">
        <v>28</v>
      </c>
      <c r="J385">
        <f>ROUNDUP(MONTH(sales_data_sample3[[#This Row],[ORDER DATE]])/3,0)</f>
        <v>3</v>
      </c>
      <c r="K385" t="str">
        <f>TEXT(sales_data_sample3[[#This Row],[ORDER DATE]],"[$-409]mmmm")</f>
        <v>August</v>
      </c>
      <c r="L385">
        <f>YEAR(sales_data_sample3[[#This Row],[ORDER DATE]])</f>
        <v>2003</v>
      </c>
      <c r="M385" t="s">
        <v>1354</v>
      </c>
      <c r="N385">
        <v>68</v>
      </c>
      <c r="O385" t="s">
        <v>4069</v>
      </c>
      <c r="P385" t="s">
        <v>1543</v>
      </c>
      <c r="Q385" t="s">
        <v>1544</v>
      </c>
      <c r="R385" t="s">
        <v>1545</v>
      </c>
      <c r="S385" t="s">
        <v>4804</v>
      </c>
      <c r="T385" t="s">
        <v>1546</v>
      </c>
      <c r="U385" t="s">
        <v>4804</v>
      </c>
      <c r="V385" t="s">
        <v>1547</v>
      </c>
      <c r="W385" t="s">
        <v>643</v>
      </c>
      <c r="X385" t="s">
        <v>52</v>
      </c>
      <c r="Y385" t="s">
        <v>1548</v>
      </c>
      <c r="Z385" t="s">
        <v>1549</v>
      </c>
      <c r="AA385" t="s">
        <v>42</v>
      </c>
    </row>
    <row r="386" spans="1:27" x14ac:dyDescent="0.25">
      <c r="A386" s="1">
        <v>10145</v>
      </c>
      <c r="B386" s="1">
        <v>45</v>
      </c>
      <c r="C386" s="8">
        <v>83.26</v>
      </c>
      <c r="D386" s="1">
        <v>6</v>
      </c>
      <c r="E386" s="7">
        <v>3746.7</v>
      </c>
      <c r="F386" s="7">
        <f>sales_data_sample3[[#This Row],[SALES]]*sales_data_sample3[[#This Row],[PROFIT MARGIN]]</f>
        <v>475.83089999999999</v>
      </c>
      <c r="G386" s="14" t="str">
        <f>IF(sales_data_sample3[[#This Row],[STATUS]] &lt;&gt;"Cancelled","12,70%","0")</f>
        <v>12,70%</v>
      </c>
      <c r="H386" s="4">
        <v>37858</v>
      </c>
      <c r="I386" t="s">
        <v>28</v>
      </c>
      <c r="J386">
        <f>ROUNDUP(MONTH(sales_data_sample3[[#This Row],[ORDER DATE]])/3,0)</f>
        <v>3</v>
      </c>
      <c r="K386" t="str">
        <f>TEXT(sales_data_sample3[[#This Row],[ORDER DATE]],"[$-409]mmmm")</f>
        <v>August</v>
      </c>
      <c r="L386">
        <f>YEAR(sales_data_sample3[[#This Row],[ORDER DATE]])</f>
        <v>2003</v>
      </c>
      <c r="M386" t="s">
        <v>29</v>
      </c>
      <c r="N386">
        <v>95</v>
      </c>
      <c r="O386" t="s">
        <v>30</v>
      </c>
      <c r="P386" t="s">
        <v>69</v>
      </c>
      <c r="Q386" t="s">
        <v>70</v>
      </c>
      <c r="R386" t="s">
        <v>71</v>
      </c>
      <c r="S386" t="s">
        <v>4804</v>
      </c>
      <c r="T386" t="s">
        <v>72</v>
      </c>
      <c r="U386" t="s">
        <v>73</v>
      </c>
      <c r="V386" t="s">
        <v>74</v>
      </c>
      <c r="W386" t="s">
        <v>38</v>
      </c>
      <c r="X386" t="s">
        <v>39</v>
      </c>
      <c r="Y386" t="s">
        <v>75</v>
      </c>
      <c r="Z386" t="s">
        <v>76</v>
      </c>
      <c r="AA386" t="s">
        <v>65</v>
      </c>
    </row>
    <row r="387" spans="1:27" x14ac:dyDescent="0.25">
      <c r="A387" s="1">
        <v>10145</v>
      </c>
      <c r="B387" s="1">
        <v>37</v>
      </c>
      <c r="C387" s="8">
        <v>100</v>
      </c>
      <c r="D387" s="1">
        <v>9</v>
      </c>
      <c r="E387" s="7">
        <v>5192.95</v>
      </c>
      <c r="F387" s="7">
        <f>sales_data_sample3[[#This Row],[SALES]]*sales_data_sample3[[#This Row],[PROFIT MARGIN]]</f>
        <v>659.50464999999997</v>
      </c>
      <c r="G387" s="14" t="str">
        <f>IF(sales_data_sample3[[#This Row],[STATUS]] &lt;&gt;"Cancelled","12,70%","0")</f>
        <v>12,70%</v>
      </c>
      <c r="H387" s="4">
        <v>37858</v>
      </c>
      <c r="I387" t="s">
        <v>28</v>
      </c>
      <c r="J387">
        <f>ROUNDUP(MONTH(sales_data_sample3[[#This Row],[ORDER DATE]])/3,0)</f>
        <v>3</v>
      </c>
      <c r="K387" t="str">
        <f>TEXT(sales_data_sample3[[#This Row],[ORDER DATE]],"[$-409]mmmm")</f>
        <v>August</v>
      </c>
      <c r="L387">
        <f>YEAR(sales_data_sample3[[#This Row],[ORDER DATE]])</f>
        <v>2003</v>
      </c>
      <c r="M387" t="s">
        <v>29</v>
      </c>
      <c r="N387">
        <v>118</v>
      </c>
      <c r="O387" t="s">
        <v>471</v>
      </c>
      <c r="P387" t="s">
        <v>69</v>
      </c>
      <c r="Q387" t="s">
        <v>70</v>
      </c>
      <c r="R387" t="s">
        <v>71</v>
      </c>
      <c r="S387" t="s">
        <v>4804</v>
      </c>
      <c r="T387" t="s">
        <v>72</v>
      </c>
      <c r="U387" t="s">
        <v>73</v>
      </c>
      <c r="V387" t="s">
        <v>74</v>
      </c>
      <c r="W387" t="s">
        <v>38</v>
      </c>
      <c r="X387" t="s">
        <v>39</v>
      </c>
      <c r="Y387" t="s">
        <v>75</v>
      </c>
      <c r="Z387" t="s">
        <v>76</v>
      </c>
      <c r="AA387" t="s">
        <v>65</v>
      </c>
    </row>
    <row r="388" spans="1:27" x14ac:dyDescent="0.25">
      <c r="A388" s="1">
        <v>10145</v>
      </c>
      <c r="B388" s="1">
        <v>33</v>
      </c>
      <c r="C388" s="8">
        <v>100</v>
      </c>
      <c r="D388" s="1">
        <v>8</v>
      </c>
      <c r="E388" s="7">
        <v>5176.38</v>
      </c>
      <c r="F388" s="7">
        <f>sales_data_sample3[[#This Row],[SALES]]*sales_data_sample3[[#This Row],[PROFIT MARGIN]]</f>
        <v>657.40026</v>
      </c>
      <c r="G388" s="14" t="str">
        <f>IF(sales_data_sample3[[#This Row],[STATUS]] &lt;&gt;"Cancelled","12,70%","0")</f>
        <v>12,70%</v>
      </c>
      <c r="H388" s="4">
        <v>37858</v>
      </c>
      <c r="I388" t="s">
        <v>28</v>
      </c>
      <c r="J388">
        <f>ROUNDUP(MONTH(sales_data_sample3[[#This Row],[ORDER DATE]])/3,0)</f>
        <v>3</v>
      </c>
      <c r="K388" t="str">
        <f>TEXT(sales_data_sample3[[#This Row],[ORDER DATE]],"[$-409]mmmm")</f>
        <v>August</v>
      </c>
      <c r="L388">
        <f>YEAR(sales_data_sample3[[#This Row],[ORDER DATE]])</f>
        <v>2003</v>
      </c>
      <c r="M388" t="s">
        <v>29</v>
      </c>
      <c r="N388">
        <v>193</v>
      </c>
      <c r="O388" t="s">
        <v>530</v>
      </c>
      <c r="P388" t="s">
        <v>69</v>
      </c>
      <c r="Q388" t="s">
        <v>70</v>
      </c>
      <c r="R388" t="s">
        <v>71</v>
      </c>
      <c r="S388" t="s">
        <v>4804</v>
      </c>
      <c r="T388" t="s">
        <v>72</v>
      </c>
      <c r="U388" t="s">
        <v>73</v>
      </c>
      <c r="V388" t="s">
        <v>74</v>
      </c>
      <c r="W388" t="s">
        <v>38</v>
      </c>
      <c r="X388" t="s">
        <v>39</v>
      </c>
      <c r="Y388" t="s">
        <v>75</v>
      </c>
      <c r="Z388" t="s">
        <v>76</v>
      </c>
      <c r="AA388" t="s">
        <v>65</v>
      </c>
    </row>
    <row r="389" spans="1:27" x14ac:dyDescent="0.25">
      <c r="A389" s="1">
        <v>10145</v>
      </c>
      <c r="B389" s="1">
        <v>49</v>
      </c>
      <c r="C389" s="8">
        <v>100</v>
      </c>
      <c r="D389" s="1">
        <v>5</v>
      </c>
      <c r="E389" s="7">
        <v>8339.7999999999993</v>
      </c>
      <c r="F389" s="7">
        <f>sales_data_sample3[[#This Row],[SALES]]*sales_data_sample3[[#This Row],[PROFIT MARGIN]]</f>
        <v>1059.1545999999998</v>
      </c>
      <c r="G389" s="14">
        <v>0.127</v>
      </c>
      <c r="H389" s="4">
        <v>37858</v>
      </c>
      <c r="I389" t="s">
        <v>28</v>
      </c>
      <c r="J389">
        <f>ROUNDUP(MONTH(sales_data_sample3[[#This Row],[ORDER DATE]])/3,0)</f>
        <v>3</v>
      </c>
      <c r="K389" t="str">
        <f>TEXT(sales_data_sample3[[#This Row],[ORDER DATE]],"[$-409]mmmm")</f>
        <v>August</v>
      </c>
      <c r="L389">
        <f>YEAR(sales_data_sample3[[#This Row],[ORDER DATE]])</f>
        <v>2003</v>
      </c>
      <c r="M389" t="s">
        <v>29</v>
      </c>
      <c r="N389">
        <v>150</v>
      </c>
      <c r="O389" t="s">
        <v>991</v>
      </c>
      <c r="P389" t="s">
        <v>69</v>
      </c>
      <c r="Q389" t="s">
        <v>70</v>
      </c>
      <c r="R389" t="s">
        <v>71</v>
      </c>
      <c r="S389" t="s">
        <v>4804</v>
      </c>
      <c r="T389" t="s">
        <v>72</v>
      </c>
      <c r="U389" t="s">
        <v>73</v>
      </c>
      <c r="V389" t="s">
        <v>74</v>
      </c>
      <c r="W389" t="s">
        <v>38</v>
      </c>
      <c r="X389" t="s">
        <v>39</v>
      </c>
      <c r="Y389" t="s">
        <v>75</v>
      </c>
      <c r="Z389" t="s">
        <v>76</v>
      </c>
      <c r="AA389" t="s">
        <v>229</v>
      </c>
    </row>
    <row r="390" spans="1:27" x14ac:dyDescent="0.25">
      <c r="A390" s="1">
        <v>10145</v>
      </c>
      <c r="B390" s="1">
        <v>30</v>
      </c>
      <c r="C390" s="8">
        <v>85.32</v>
      </c>
      <c r="D390" s="1">
        <v>14</v>
      </c>
      <c r="E390" s="7">
        <v>2559.6</v>
      </c>
      <c r="F390" s="7">
        <f>sales_data_sample3[[#This Row],[SALES]]*sales_data_sample3[[#This Row],[PROFIT MARGIN]]</f>
        <v>187.10675999999998</v>
      </c>
      <c r="G390" s="14" t="str">
        <f>IF(sales_data_sample3[[#This Row],[STATUS]] &lt;&gt;"Cancelled","7,31%","0")</f>
        <v>7,31%</v>
      </c>
      <c r="H390" s="4">
        <v>37858</v>
      </c>
      <c r="I390" t="s">
        <v>28</v>
      </c>
      <c r="J390">
        <f>ROUNDUP(MONTH(sales_data_sample3[[#This Row],[ORDER DATE]])/3,0)</f>
        <v>3</v>
      </c>
      <c r="K390" t="str">
        <f>TEXT(sales_data_sample3[[#This Row],[ORDER DATE]],"[$-409]mmmm")</f>
        <v>August</v>
      </c>
      <c r="L390">
        <f>YEAR(sales_data_sample3[[#This Row],[ORDER DATE]])</f>
        <v>2003</v>
      </c>
      <c r="M390" t="s">
        <v>1502</v>
      </c>
      <c r="N390">
        <v>84</v>
      </c>
      <c r="O390" t="s">
        <v>1845</v>
      </c>
      <c r="P390" t="s">
        <v>69</v>
      </c>
      <c r="Q390" t="s">
        <v>70</v>
      </c>
      <c r="R390" t="s">
        <v>71</v>
      </c>
      <c r="S390" t="s">
        <v>4804</v>
      </c>
      <c r="T390" t="s">
        <v>72</v>
      </c>
      <c r="U390" t="s">
        <v>73</v>
      </c>
      <c r="V390" t="s">
        <v>74</v>
      </c>
      <c r="W390" t="s">
        <v>38</v>
      </c>
      <c r="X390" t="s">
        <v>39</v>
      </c>
      <c r="Y390" t="s">
        <v>75</v>
      </c>
      <c r="Z390" t="s">
        <v>76</v>
      </c>
      <c r="AA390" t="s">
        <v>42</v>
      </c>
    </row>
    <row r="391" spans="1:27" x14ac:dyDescent="0.25">
      <c r="A391" s="1">
        <v>10145</v>
      </c>
      <c r="B391" s="1">
        <v>30</v>
      </c>
      <c r="C391" s="8">
        <v>49.67</v>
      </c>
      <c r="D391" s="1">
        <v>10</v>
      </c>
      <c r="E391" s="7">
        <v>1490.1</v>
      </c>
      <c r="F391" s="7">
        <f>sales_data_sample3[[#This Row],[SALES]]*sales_data_sample3[[#This Row],[PROFIT MARGIN]]</f>
        <v>189.24269999999999</v>
      </c>
      <c r="G391" s="14">
        <v>0.127</v>
      </c>
      <c r="H391" s="4">
        <v>37858</v>
      </c>
      <c r="I391" t="s">
        <v>28</v>
      </c>
      <c r="J391">
        <f>ROUNDUP(MONTH(sales_data_sample3[[#This Row],[ORDER DATE]])/3,0)</f>
        <v>3</v>
      </c>
      <c r="K391" t="str">
        <f>TEXT(sales_data_sample3[[#This Row],[ORDER DATE]],"[$-409]mmmm")</f>
        <v>August</v>
      </c>
      <c r="L391">
        <f>YEAR(sales_data_sample3[[#This Row],[ORDER DATE]])</f>
        <v>2003</v>
      </c>
      <c r="M391" t="s">
        <v>29</v>
      </c>
      <c r="N391">
        <v>60</v>
      </c>
      <c r="O391" t="s">
        <v>1884</v>
      </c>
      <c r="P391" t="s">
        <v>69</v>
      </c>
      <c r="Q391" t="s">
        <v>70</v>
      </c>
      <c r="R391" t="s">
        <v>71</v>
      </c>
      <c r="S391" t="s">
        <v>4804</v>
      </c>
      <c r="T391" t="s">
        <v>72</v>
      </c>
      <c r="U391" t="s">
        <v>73</v>
      </c>
      <c r="V391" t="s">
        <v>74</v>
      </c>
      <c r="W391" t="s">
        <v>38</v>
      </c>
      <c r="X391" t="s">
        <v>39</v>
      </c>
      <c r="Y391" t="s">
        <v>75</v>
      </c>
      <c r="Z391" t="s">
        <v>76</v>
      </c>
      <c r="AA391" t="s">
        <v>42</v>
      </c>
    </row>
    <row r="392" spans="1:27" x14ac:dyDescent="0.25">
      <c r="A392" s="1">
        <v>10145</v>
      </c>
      <c r="B392" s="1">
        <v>43</v>
      </c>
      <c r="C392" s="8">
        <v>95.8</v>
      </c>
      <c r="D392" s="1">
        <v>7</v>
      </c>
      <c r="E392" s="7">
        <v>4119.3999999999996</v>
      </c>
      <c r="F392" s="7">
        <f>sales_data_sample3[[#This Row],[SALES]]*sales_data_sample3[[#This Row],[PROFIT MARGIN]]</f>
        <v>523.16379999999992</v>
      </c>
      <c r="G392" s="14">
        <v>0.127</v>
      </c>
      <c r="H392" s="4">
        <v>37858</v>
      </c>
      <c r="I392" t="s">
        <v>28</v>
      </c>
      <c r="J392">
        <f>ROUNDUP(MONTH(sales_data_sample3[[#This Row],[ORDER DATE]])/3,0)</f>
        <v>3</v>
      </c>
      <c r="K392" t="str">
        <f>TEXT(sales_data_sample3[[#This Row],[ORDER DATE]],"[$-409]mmmm")</f>
        <v>August</v>
      </c>
      <c r="L392">
        <f>YEAR(sales_data_sample3[[#This Row],[ORDER DATE]])</f>
        <v>2003</v>
      </c>
      <c r="M392" t="s">
        <v>29</v>
      </c>
      <c r="N392">
        <v>112</v>
      </c>
      <c r="O392" t="s">
        <v>2822</v>
      </c>
      <c r="P392" t="s">
        <v>69</v>
      </c>
      <c r="Q392" t="s">
        <v>70</v>
      </c>
      <c r="R392" t="s">
        <v>71</v>
      </c>
      <c r="S392" t="s">
        <v>4804</v>
      </c>
      <c r="T392" t="s">
        <v>72</v>
      </c>
      <c r="U392" t="s">
        <v>73</v>
      </c>
      <c r="V392" t="s">
        <v>74</v>
      </c>
      <c r="W392" t="s">
        <v>38</v>
      </c>
      <c r="X392" t="s">
        <v>39</v>
      </c>
      <c r="Y392" t="s">
        <v>75</v>
      </c>
      <c r="Z392" t="s">
        <v>76</v>
      </c>
      <c r="AA392" t="s">
        <v>65</v>
      </c>
    </row>
    <row r="393" spans="1:27" x14ac:dyDescent="0.25">
      <c r="A393" s="1">
        <v>10145</v>
      </c>
      <c r="B393" s="1">
        <v>40</v>
      </c>
      <c r="C393" s="8">
        <v>87.54</v>
      </c>
      <c r="D393" s="1">
        <v>16</v>
      </c>
      <c r="E393" s="7">
        <v>3501.6</v>
      </c>
      <c r="F393" s="7">
        <f>sales_data_sample3[[#This Row],[SALES]]*sales_data_sample3[[#This Row],[PROFIT MARGIN]]</f>
        <v>255.96696</v>
      </c>
      <c r="G393" s="14" t="str">
        <f>IF(sales_data_sample3[[#This Row],[STATUS]] &lt;&gt;"Cancelled","7,31%","0")</f>
        <v>7,31%</v>
      </c>
      <c r="H393" s="4">
        <v>37858</v>
      </c>
      <c r="I393" t="s">
        <v>28</v>
      </c>
      <c r="J393">
        <f>ROUNDUP(MONTH(sales_data_sample3[[#This Row],[ORDER DATE]])/3,0)</f>
        <v>3</v>
      </c>
      <c r="K393" t="str">
        <f>TEXT(sales_data_sample3[[#This Row],[ORDER DATE]],"[$-409]mmmm")</f>
        <v>August</v>
      </c>
      <c r="L393">
        <f>YEAR(sales_data_sample3[[#This Row],[ORDER DATE]])</f>
        <v>2003</v>
      </c>
      <c r="M393" t="s">
        <v>1502</v>
      </c>
      <c r="N393">
        <v>109</v>
      </c>
      <c r="O393" t="s">
        <v>2888</v>
      </c>
      <c r="P393" t="s">
        <v>69</v>
      </c>
      <c r="Q393" t="s">
        <v>70</v>
      </c>
      <c r="R393" t="s">
        <v>71</v>
      </c>
      <c r="S393" t="s">
        <v>4804</v>
      </c>
      <c r="T393" t="s">
        <v>72</v>
      </c>
      <c r="U393" t="s">
        <v>73</v>
      </c>
      <c r="V393" t="s">
        <v>74</v>
      </c>
      <c r="W393" t="s">
        <v>38</v>
      </c>
      <c r="X393" t="s">
        <v>39</v>
      </c>
      <c r="Y393" t="s">
        <v>75</v>
      </c>
      <c r="Z393" t="s">
        <v>76</v>
      </c>
      <c r="AA393" t="s">
        <v>65</v>
      </c>
    </row>
    <row r="394" spans="1:27" x14ac:dyDescent="0.25">
      <c r="A394" s="1">
        <v>10145</v>
      </c>
      <c r="B394" s="1">
        <v>47</v>
      </c>
      <c r="C394" s="8">
        <v>83.03</v>
      </c>
      <c r="D394" s="1">
        <v>11</v>
      </c>
      <c r="E394" s="7">
        <v>3902.41</v>
      </c>
      <c r="F394" s="7">
        <f>sales_data_sample3[[#This Row],[SALES]]*sales_data_sample3[[#This Row],[PROFIT MARGIN]]</f>
        <v>495.60606999999999</v>
      </c>
      <c r="G394" s="14">
        <v>0.127</v>
      </c>
      <c r="H394" s="4">
        <v>37858</v>
      </c>
      <c r="I394" t="s">
        <v>28</v>
      </c>
      <c r="J394">
        <f>ROUNDUP(MONTH(sales_data_sample3[[#This Row],[ORDER DATE]])/3,0)</f>
        <v>3</v>
      </c>
      <c r="K394" t="str">
        <f>TEXT(sales_data_sample3[[#This Row],[ORDER DATE]],"[$-409]mmmm")</f>
        <v>August</v>
      </c>
      <c r="L394">
        <f>YEAR(sales_data_sample3[[#This Row],[ORDER DATE]])</f>
        <v>2003</v>
      </c>
      <c r="M394" t="s">
        <v>29</v>
      </c>
      <c r="N394">
        <v>76</v>
      </c>
      <c r="O394" t="s">
        <v>2965</v>
      </c>
      <c r="P394" t="s">
        <v>69</v>
      </c>
      <c r="Q394" t="s">
        <v>70</v>
      </c>
      <c r="R394" t="s">
        <v>71</v>
      </c>
      <c r="S394" t="s">
        <v>4804</v>
      </c>
      <c r="T394" t="s">
        <v>72</v>
      </c>
      <c r="U394" t="s">
        <v>73</v>
      </c>
      <c r="V394" t="s">
        <v>74</v>
      </c>
      <c r="W394" t="s">
        <v>38</v>
      </c>
      <c r="X394" t="s">
        <v>39</v>
      </c>
      <c r="Y394" t="s">
        <v>75</v>
      </c>
      <c r="Z394" t="s">
        <v>76</v>
      </c>
      <c r="AA394" t="s">
        <v>65</v>
      </c>
    </row>
    <row r="395" spans="1:27" x14ac:dyDescent="0.25">
      <c r="A395" s="1">
        <v>10145</v>
      </c>
      <c r="B395" s="1">
        <v>27</v>
      </c>
      <c r="C395" s="8">
        <v>60.95</v>
      </c>
      <c r="D395" s="1">
        <v>3</v>
      </c>
      <c r="E395" s="7">
        <v>1645.65</v>
      </c>
      <c r="F395" s="7">
        <f>sales_data_sample3[[#This Row],[SALES]]*sales_data_sample3[[#This Row],[PROFIT MARGIN]]</f>
        <v>208.99755000000002</v>
      </c>
      <c r="G395" s="14">
        <v>0.127</v>
      </c>
      <c r="H395" s="4">
        <v>37858</v>
      </c>
      <c r="I395" t="s">
        <v>28</v>
      </c>
      <c r="J395">
        <f>ROUNDUP(MONTH(sales_data_sample3[[#This Row],[ORDER DATE]])/3,0)</f>
        <v>3</v>
      </c>
      <c r="K395" t="str">
        <f>TEXT(sales_data_sample3[[#This Row],[ORDER DATE]],"[$-409]mmmm")</f>
        <v>August</v>
      </c>
      <c r="L395">
        <f>YEAR(sales_data_sample3[[#This Row],[ORDER DATE]])</f>
        <v>2003</v>
      </c>
      <c r="M395" t="s">
        <v>29</v>
      </c>
      <c r="N395">
        <v>69</v>
      </c>
      <c r="O395" t="s">
        <v>3105</v>
      </c>
      <c r="P395" t="s">
        <v>69</v>
      </c>
      <c r="Q395" t="s">
        <v>70</v>
      </c>
      <c r="R395" t="s">
        <v>71</v>
      </c>
      <c r="S395" t="s">
        <v>4804</v>
      </c>
      <c r="T395" t="s">
        <v>72</v>
      </c>
      <c r="U395" t="s">
        <v>73</v>
      </c>
      <c r="V395" t="s">
        <v>74</v>
      </c>
      <c r="W395" t="s">
        <v>38</v>
      </c>
      <c r="X395" t="s">
        <v>39</v>
      </c>
      <c r="Y395" t="s">
        <v>75</v>
      </c>
      <c r="Z395" t="s">
        <v>76</v>
      </c>
      <c r="AA395" t="s">
        <v>42</v>
      </c>
    </row>
    <row r="396" spans="1:27" x14ac:dyDescent="0.25">
      <c r="A396" s="1">
        <v>10145</v>
      </c>
      <c r="B396" s="1">
        <v>33</v>
      </c>
      <c r="C396" s="8">
        <v>84.77</v>
      </c>
      <c r="D396" s="1">
        <v>15</v>
      </c>
      <c r="E396" s="7">
        <v>2797.41</v>
      </c>
      <c r="F396" s="7">
        <f>sales_data_sample3[[#This Row],[SALES]]*sales_data_sample3[[#This Row],[PROFIT MARGIN]]</f>
        <v>204.49067099999999</v>
      </c>
      <c r="G396" s="14" t="str">
        <f>IF(sales_data_sample3[[#This Row],[STATUS]] &lt;&gt;"Cancelled","7,31%","0")</f>
        <v>7,31%</v>
      </c>
      <c r="H396" s="4">
        <v>37858</v>
      </c>
      <c r="I396" t="s">
        <v>28</v>
      </c>
      <c r="J396">
        <f>ROUNDUP(MONTH(sales_data_sample3[[#This Row],[ORDER DATE]])/3,0)</f>
        <v>3</v>
      </c>
      <c r="K396" t="str">
        <f>TEXT(sales_data_sample3[[#This Row],[ORDER DATE]],"[$-409]mmmm")</f>
        <v>August</v>
      </c>
      <c r="L396">
        <f>YEAR(sales_data_sample3[[#This Row],[ORDER DATE]])</f>
        <v>2003</v>
      </c>
      <c r="M396" t="s">
        <v>1502</v>
      </c>
      <c r="N396">
        <v>72</v>
      </c>
      <c r="O396" t="s">
        <v>3763</v>
      </c>
      <c r="P396" t="s">
        <v>69</v>
      </c>
      <c r="Q396" t="s">
        <v>70</v>
      </c>
      <c r="R396" t="s">
        <v>71</v>
      </c>
      <c r="S396" t="s">
        <v>4804</v>
      </c>
      <c r="T396" t="s">
        <v>72</v>
      </c>
      <c r="U396" t="s">
        <v>73</v>
      </c>
      <c r="V396" t="s">
        <v>74</v>
      </c>
      <c r="W396" t="s">
        <v>38</v>
      </c>
      <c r="X396" t="s">
        <v>39</v>
      </c>
      <c r="Y396" t="s">
        <v>75</v>
      </c>
      <c r="Z396" t="s">
        <v>76</v>
      </c>
      <c r="AA396" t="s">
        <v>42</v>
      </c>
    </row>
    <row r="397" spans="1:27" x14ac:dyDescent="0.25">
      <c r="A397" s="1">
        <v>10145</v>
      </c>
      <c r="B397" s="1">
        <v>33</v>
      </c>
      <c r="C397" s="8">
        <v>93.9</v>
      </c>
      <c r="D397" s="1">
        <v>12</v>
      </c>
      <c r="E397" s="7">
        <v>3098.7</v>
      </c>
      <c r="F397" s="7">
        <f>sales_data_sample3[[#This Row],[SALES]]*sales_data_sample3[[#This Row],[PROFIT MARGIN]]</f>
        <v>393.53489999999999</v>
      </c>
      <c r="G397" s="14">
        <v>0.127</v>
      </c>
      <c r="H397" s="4">
        <v>37858</v>
      </c>
      <c r="I397" t="s">
        <v>28</v>
      </c>
      <c r="J397">
        <f>ROUNDUP(MONTH(sales_data_sample3[[#This Row],[ORDER DATE]])/3,0)</f>
        <v>3</v>
      </c>
      <c r="K397" t="str">
        <f>TEXT(sales_data_sample3[[#This Row],[ORDER DATE]],"[$-409]mmmm")</f>
        <v>August</v>
      </c>
      <c r="L397">
        <f>YEAR(sales_data_sample3[[#This Row],[ORDER DATE]])</f>
        <v>2003</v>
      </c>
      <c r="M397" t="s">
        <v>29</v>
      </c>
      <c r="N397">
        <v>99</v>
      </c>
      <c r="O397" t="s">
        <v>3872</v>
      </c>
      <c r="P397" t="s">
        <v>69</v>
      </c>
      <c r="Q397" t="s">
        <v>70</v>
      </c>
      <c r="R397" t="s">
        <v>71</v>
      </c>
      <c r="S397" t="s">
        <v>4804</v>
      </c>
      <c r="T397" t="s">
        <v>72</v>
      </c>
      <c r="U397" t="s">
        <v>73</v>
      </c>
      <c r="V397" t="s">
        <v>74</v>
      </c>
      <c r="W397" t="s">
        <v>38</v>
      </c>
      <c r="X397" t="s">
        <v>39</v>
      </c>
      <c r="Y397" t="s">
        <v>75</v>
      </c>
      <c r="Z397" t="s">
        <v>76</v>
      </c>
      <c r="AA397" t="s">
        <v>65</v>
      </c>
    </row>
    <row r="398" spans="1:27" x14ac:dyDescent="0.25">
      <c r="A398" s="1">
        <v>10145</v>
      </c>
      <c r="B398" s="1">
        <v>31</v>
      </c>
      <c r="C398" s="8">
        <v>35.799999999999997</v>
      </c>
      <c r="D398" s="1">
        <v>1</v>
      </c>
      <c r="E398" s="7">
        <v>1109.8</v>
      </c>
      <c r="F398" s="7">
        <f>sales_data_sample3[[#This Row],[SALES]]*sales_data_sample3[[#This Row],[PROFIT MARGIN]]</f>
        <v>140.94460000000001</v>
      </c>
      <c r="G398" s="14">
        <v>0.127</v>
      </c>
      <c r="H398" s="4">
        <v>37858</v>
      </c>
      <c r="I398" t="s">
        <v>28</v>
      </c>
      <c r="J398">
        <f>ROUNDUP(MONTH(sales_data_sample3[[#This Row],[ORDER DATE]])/3,0)</f>
        <v>3</v>
      </c>
      <c r="K398" t="str">
        <f>TEXT(sales_data_sample3[[#This Row],[ORDER DATE]],"[$-409]mmmm")</f>
        <v>August</v>
      </c>
      <c r="L398">
        <f>YEAR(sales_data_sample3[[#This Row],[ORDER DATE]])</f>
        <v>2003</v>
      </c>
      <c r="M398" t="s">
        <v>29</v>
      </c>
      <c r="N398">
        <v>40</v>
      </c>
      <c r="O398" t="s">
        <v>3904</v>
      </c>
      <c r="P398" t="s">
        <v>69</v>
      </c>
      <c r="Q398" t="s">
        <v>70</v>
      </c>
      <c r="R398" t="s">
        <v>71</v>
      </c>
      <c r="S398" t="s">
        <v>4804</v>
      </c>
      <c r="T398" t="s">
        <v>72</v>
      </c>
      <c r="U398" t="s">
        <v>73</v>
      </c>
      <c r="V398" t="s">
        <v>74</v>
      </c>
      <c r="W398" t="s">
        <v>38</v>
      </c>
      <c r="X398" t="s">
        <v>39</v>
      </c>
      <c r="Y398" t="s">
        <v>75</v>
      </c>
      <c r="Z398" t="s">
        <v>76</v>
      </c>
      <c r="AA398" t="s">
        <v>42</v>
      </c>
    </row>
    <row r="399" spans="1:27" x14ac:dyDescent="0.25">
      <c r="A399" s="1">
        <v>10145</v>
      </c>
      <c r="B399" s="1">
        <v>27</v>
      </c>
      <c r="C399" s="8">
        <v>100</v>
      </c>
      <c r="D399" s="1">
        <v>4</v>
      </c>
      <c r="E399" s="7">
        <v>3251.34</v>
      </c>
      <c r="F399" s="7">
        <f>sales_data_sample3[[#This Row],[SALES]]*sales_data_sample3[[#This Row],[PROFIT MARGIN]]</f>
        <v>412.92018000000002</v>
      </c>
      <c r="G399" s="14">
        <v>0.127</v>
      </c>
      <c r="H399" s="4">
        <v>37858</v>
      </c>
      <c r="I399" t="s">
        <v>28</v>
      </c>
      <c r="J399">
        <f>ROUNDUP(MONTH(sales_data_sample3[[#This Row],[ORDER DATE]])/3,0)</f>
        <v>3</v>
      </c>
      <c r="K399" t="str">
        <f>TEXT(sales_data_sample3[[#This Row],[ORDER DATE]],"[$-409]mmmm")</f>
        <v>August</v>
      </c>
      <c r="L399">
        <f>YEAR(sales_data_sample3[[#This Row],[ORDER DATE]])</f>
        <v>2003</v>
      </c>
      <c r="M399" t="s">
        <v>29</v>
      </c>
      <c r="N399">
        <v>102</v>
      </c>
      <c r="O399" t="s">
        <v>4107</v>
      </c>
      <c r="P399" t="s">
        <v>69</v>
      </c>
      <c r="Q399" t="s">
        <v>70</v>
      </c>
      <c r="R399" t="s">
        <v>71</v>
      </c>
      <c r="S399" t="s">
        <v>4804</v>
      </c>
      <c r="T399" t="s">
        <v>72</v>
      </c>
      <c r="U399" t="s">
        <v>73</v>
      </c>
      <c r="V399" t="s">
        <v>74</v>
      </c>
      <c r="W399" t="s">
        <v>38</v>
      </c>
      <c r="X399" t="s">
        <v>39</v>
      </c>
      <c r="Y399" t="s">
        <v>75</v>
      </c>
      <c r="Z399" t="s">
        <v>76</v>
      </c>
      <c r="AA399" t="s">
        <v>65</v>
      </c>
    </row>
    <row r="400" spans="1:27" x14ac:dyDescent="0.25">
      <c r="A400" s="1">
        <v>10145</v>
      </c>
      <c r="B400" s="1">
        <v>38</v>
      </c>
      <c r="C400" s="8">
        <v>81.36</v>
      </c>
      <c r="D400" s="1">
        <v>2</v>
      </c>
      <c r="E400" s="7">
        <v>3091.68</v>
      </c>
      <c r="F400" s="7">
        <f>sales_data_sample3[[#This Row],[SALES]]*sales_data_sample3[[#This Row],[PROFIT MARGIN]]</f>
        <v>392.64335999999997</v>
      </c>
      <c r="G400" s="14">
        <v>0.127</v>
      </c>
      <c r="H400" s="4">
        <v>37858</v>
      </c>
      <c r="I400" t="s">
        <v>28</v>
      </c>
      <c r="J400">
        <f>ROUNDUP(MONTH(sales_data_sample3[[#This Row],[ORDER DATE]])/3,0)</f>
        <v>3</v>
      </c>
      <c r="K400" t="str">
        <f>TEXT(sales_data_sample3[[#This Row],[ORDER DATE]],"[$-409]mmmm")</f>
        <v>August</v>
      </c>
      <c r="L400">
        <f>YEAR(sales_data_sample3[[#This Row],[ORDER DATE]])</f>
        <v>2003</v>
      </c>
      <c r="M400" t="s">
        <v>29</v>
      </c>
      <c r="N400">
        <v>81</v>
      </c>
      <c r="O400" t="s">
        <v>4246</v>
      </c>
      <c r="P400" t="s">
        <v>69</v>
      </c>
      <c r="Q400" t="s">
        <v>70</v>
      </c>
      <c r="R400" t="s">
        <v>71</v>
      </c>
      <c r="S400" t="s">
        <v>4804</v>
      </c>
      <c r="T400" t="s">
        <v>72</v>
      </c>
      <c r="U400" t="s">
        <v>73</v>
      </c>
      <c r="V400" t="s">
        <v>74</v>
      </c>
      <c r="W400" t="s">
        <v>38</v>
      </c>
      <c r="X400" t="s">
        <v>39</v>
      </c>
      <c r="Y400" t="s">
        <v>75</v>
      </c>
      <c r="Z400" t="s">
        <v>76</v>
      </c>
      <c r="AA400" t="s">
        <v>65</v>
      </c>
    </row>
    <row r="401" spans="1:27" x14ac:dyDescent="0.25">
      <c r="A401" s="1">
        <v>10145</v>
      </c>
      <c r="B401" s="1">
        <v>20</v>
      </c>
      <c r="C401" s="8">
        <v>100</v>
      </c>
      <c r="D401" s="1">
        <v>13</v>
      </c>
      <c r="E401" s="7">
        <v>2752.6</v>
      </c>
      <c r="F401" s="7">
        <f>sales_data_sample3[[#This Row],[SALES]]*sales_data_sample3[[#This Row],[PROFIT MARGIN]]</f>
        <v>201.21505999999999</v>
      </c>
      <c r="G401" s="14" t="str">
        <f>IF(sales_data_sample3[[#This Row],[STATUS]] &lt;&gt;"Cancelled","7,31%","0")</f>
        <v>7,31%</v>
      </c>
      <c r="H401" s="4">
        <v>37858</v>
      </c>
      <c r="I401" t="s">
        <v>28</v>
      </c>
      <c r="J401">
        <f>ROUNDUP(MONTH(sales_data_sample3[[#This Row],[ORDER DATE]])/3,0)</f>
        <v>3</v>
      </c>
      <c r="K401" t="str">
        <f>TEXT(sales_data_sample3[[#This Row],[ORDER DATE]],"[$-409]mmmm")</f>
        <v>August</v>
      </c>
      <c r="L401">
        <f>YEAR(sales_data_sample3[[#This Row],[ORDER DATE]])</f>
        <v>2003</v>
      </c>
      <c r="M401" t="s">
        <v>1502</v>
      </c>
      <c r="N401">
        <v>118</v>
      </c>
      <c r="O401" t="s">
        <v>4540</v>
      </c>
      <c r="P401" t="s">
        <v>69</v>
      </c>
      <c r="Q401" t="s">
        <v>70</v>
      </c>
      <c r="R401" t="s">
        <v>71</v>
      </c>
      <c r="S401" t="s">
        <v>4804</v>
      </c>
      <c r="T401" t="s">
        <v>72</v>
      </c>
      <c r="U401" t="s">
        <v>73</v>
      </c>
      <c r="V401" t="s">
        <v>74</v>
      </c>
      <c r="W401" t="s">
        <v>38</v>
      </c>
      <c r="X401" t="s">
        <v>39</v>
      </c>
      <c r="Y401" t="s">
        <v>75</v>
      </c>
      <c r="Z401" t="s">
        <v>76</v>
      </c>
      <c r="AA401" t="s">
        <v>42</v>
      </c>
    </row>
    <row r="402" spans="1:27" x14ac:dyDescent="0.25">
      <c r="A402" s="1">
        <v>10146</v>
      </c>
      <c r="B402" s="1">
        <v>47</v>
      </c>
      <c r="C402" s="8">
        <v>67.14</v>
      </c>
      <c r="D402" s="1">
        <v>2</v>
      </c>
      <c r="E402" s="7">
        <v>3155.58</v>
      </c>
      <c r="F402" s="7">
        <f>sales_data_sample3[[#This Row],[SALES]]*sales_data_sample3[[#This Row],[PROFIT MARGIN]]</f>
        <v>400.75866000000002</v>
      </c>
      <c r="G402" s="14">
        <v>0.127</v>
      </c>
      <c r="H402" s="4">
        <v>37867</v>
      </c>
      <c r="I402" t="s">
        <v>28</v>
      </c>
      <c r="J402">
        <f>ROUNDUP(MONTH(sales_data_sample3[[#This Row],[ORDER DATE]])/3,0)</f>
        <v>3</v>
      </c>
      <c r="K402" t="str">
        <f>TEXT(sales_data_sample3[[#This Row],[ORDER DATE]],"[$-409]mmmm")</f>
        <v>September</v>
      </c>
      <c r="L402">
        <f>YEAR(sales_data_sample3[[#This Row],[ORDER DATE]])</f>
        <v>2003</v>
      </c>
      <c r="M402" t="s">
        <v>29</v>
      </c>
      <c r="N402">
        <v>62</v>
      </c>
      <c r="O402" t="s">
        <v>2422</v>
      </c>
      <c r="P402" t="s">
        <v>1507</v>
      </c>
      <c r="Q402" t="s">
        <v>1508</v>
      </c>
      <c r="R402" t="s">
        <v>1509</v>
      </c>
      <c r="S402" t="s">
        <v>4804</v>
      </c>
      <c r="T402" t="s">
        <v>1089</v>
      </c>
      <c r="U402" t="s">
        <v>166</v>
      </c>
      <c r="V402" t="s">
        <v>1510</v>
      </c>
      <c r="W402" t="s">
        <v>38</v>
      </c>
      <c r="X402" t="s">
        <v>39</v>
      </c>
      <c r="Y402" t="s">
        <v>1511</v>
      </c>
      <c r="Z402" t="s">
        <v>1512</v>
      </c>
      <c r="AA402" t="s">
        <v>65</v>
      </c>
    </row>
    <row r="403" spans="1:27" x14ac:dyDescent="0.25">
      <c r="A403" s="1">
        <v>10146</v>
      </c>
      <c r="B403" s="1">
        <v>29</v>
      </c>
      <c r="C403" s="8">
        <v>100</v>
      </c>
      <c r="D403" s="1">
        <v>1</v>
      </c>
      <c r="E403" s="7">
        <v>4444.54</v>
      </c>
      <c r="F403" s="7">
        <f>sales_data_sample3[[#This Row],[SALES]]*sales_data_sample3[[#This Row],[PROFIT MARGIN]]</f>
        <v>1106.2460060000001</v>
      </c>
      <c r="G403" s="14" t="str">
        <f>IF(sales_data_sample3[[#This Row],[STATUS]] &lt;&gt;"Cancelled","24,89%","0")</f>
        <v>24,89%</v>
      </c>
      <c r="H403" s="4">
        <v>37867</v>
      </c>
      <c r="I403" t="s">
        <v>28</v>
      </c>
      <c r="J403">
        <f>ROUNDUP(MONTH(sales_data_sample3[[#This Row],[ORDER DATE]])/3,0)</f>
        <v>3</v>
      </c>
      <c r="K403" t="str">
        <f>TEXT(sales_data_sample3[[#This Row],[ORDER DATE]],"[$-409]mmmm")</f>
        <v>September</v>
      </c>
      <c r="L403">
        <f>YEAR(sales_data_sample3[[#This Row],[ORDER DATE]])</f>
        <v>2003</v>
      </c>
      <c r="M403" t="s">
        <v>278</v>
      </c>
      <c r="N403">
        <v>148</v>
      </c>
      <c r="O403" t="s">
        <v>2673</v>
      </c>
      <c r="P403" t="s">
        <v>1507</v>
      </c>
      <c r="Q403" t="s">
        <v>1508</v>
      </c>
      <c r="R403" t="s">
        <v>1509</v>
      </c>
      <c r="S403" t="s">
        <v>4804</v>
      </c>
      <c r="T403" t="s">
        <v>1089</v>
      </c>
      <c r="U403" t="s">
        <v>166</v>
      </c>
      <c r="V403" t="s">
        <v>1510</v>
      </c>
      <c r="W403" t="s">
        <v>38</v>
      </c>
      <c r="X403" t="s">
        <v>39</v>
      </c>
      <c r="Y403" t="s">
        <v>1511</v>
      </c>
      <c r="Z403" t="s">
        <v>1512</v>
      </c>
      <c r="AA403" t="s">
        <v>65</v>
      </c>
    </row>
    <row r="404" spans="1:27" x14ac:dyDescent="0.25">
      <c r="A404" s="1">
        <v>10147</v>
      </c>
      <c r="B404" s="1">
        <v>48</v>
      </c>
      <c r="C404" s="8">
        <v>100</v>
      </c>
      <c r="D404" s="1">
        <v>7</v>
      </c>
      <c r="E404" s="7">
        <v>9245.76</v>
      </c>
      <c r="F404" s="7">
        <f>sales_data_sample3[[#This Row],[SALES]]*sales_data_sample3[[#This Row],[PROFIT MARGIN]]</f>
        <v>2301.2696640000004</v>
      </c>
      <c r="G404" s="14" t="str">
        <f>IF(sales_data_sample3[[#This Row],[STATUS]] &lt;&gt;"Cancelled","24,89%","0")</f>
        <v>24,89%</v>
      </c>
      <c r="H404" s="4">
        <v>37869</v>
      </c>
      <c r="I404" t="s">
        <v>28</v>
      </c>
      <c r="J404">
        <f>ROUNDUP(MONTH(sales_data_sample3[[#This Row],[ORDER DATE]])/3,0)</f>
        <v>3</v>
      </c>
      <c r="K404" t="str">
        <f>TEXT(sales_data_sample3[[#This Row],[ORDER DATE]],"[$-409]mmmm")</f>
        <v>September</v>
      </c>
      <c r="L404">
        <f>YEAR(sales_data_sample3[[#This Row],[ORDER DATE]])</f>
        <v>2003</v>
      </c>
      <c r="M404" t="s">
        <v>278</v>
      </c>
      <c r="N404">
        <v>194</v>
      </c>
      <c r="O404" t="s">
        <v>776</v>
      </c>
      <c r="P404" t="s">
        <v>439</v>
      </c>
      <c r="Q404" t="s">
        <v>182</v>
      </c>
      <c r="R404" t="s">
        <v>440</v>
      </c>
      <c r="S404" t="s">
        <v>4804</v>
      </c>
      <c r="T404" t="s">
        <v>441</v>
      </c>
      <c r="U404" t="s">
        <v>185</v>
      </c>
      <c r="V404" t="s">
        <v>442</v>
      </c>
      <c r="W404" t="s">
        <v>38</v>
      </c>
      <c r="X404" t="s">
        <v>39</v>
      </c>
      <c r="Y404" t="s">
        <v>421</v>
      </c>
      <c r="Z404" t="s">
        <v>443</v>
      </c>
      <c r="AA404" t="s">
        <v>229</v>
      </c>
    </row>
    <row r="405" spans="1:27" x14ac:dyDescent="0.25">
      <c r="A405" s="1">
        <v>10147</v>
      </c>
      <c r="B405" s="1">
        <v>31</v>
      </c>
      <c r="C405" s="8">
        <v>100</v>
      </c>
      <c r="D405" s="1">
        <v>5</v>
      </c>
      <c r="E405" s="7">
        <v>3494.94</v>
      </c>
      <c r="F405" s="7">
        <f>sales_data_sample3[[#This Row],[SALES]]*sales_data_sample3[[#This Row],[PROFIT MARGIN]]</f>
        <v>869.89056600000004</v>
      </c>
      <c r="G405" s="14" t="str">
        <f>IF(sales_data_sample3[[#This Row],[STATUS]] &lt;&gt;"Cancelled","24,89%","0")</f>
        <v>24,89%</v>
      </c>
      <c r="H405" s="4">
        <v>37869</v>
      </c>
      <c r="I405" t="s">
        <v>28</v>
      </c>
      <c r="J405">
        <f>ROUNDUP(MONTH(sales_data_sample3[[#This Row],[ORDER DATE]])/3,0)</f>
        <v>3</v>
      </c>
      <c r="K405" t="str">
        <f>TEXT(sales_data_sample3[[#This Row],[ORDER DATE]],"[$-409]mmmm")</f>
        <v>September</v>
      </c>
      <c r="L405">
        <f>YEAR(sales_data_sample3[[#This Row],[ORDER DATE]])</f>
        <v>2003</v>
      </c>
      <c r="M405" t="s">
        <v>278</v>
      </c>
      <c r="N405">
        <v>117</v>
      </c>
      <c r="O405" t="s">
        <v>1057</v>
      </c>
      <c r="P405" t="s">
        <v>439</v>
      </c>
      <c r="Q405" t="s">
        <v>182</v>
      </c>
      <c r="R405" t="s">
        <v>440</v>
      </c>
      <c r="S405" t="s">
        <v>4804</v>
      </c>
      <c r="T405" t="s">
        <v>441</v>
      </c>
      <c r="U405" t="s">
        <v>185</v>
      </c>
      <c r="V405" t="s">
        <v>442</v>
      </c>
      <c r="W405" t="s">
        <v>38</v>
      </c>
      <c r="X405" t="s">
        <v>39</v>
      </c>
      <c r="Y405" t="s">
        <v>421</v>
      </c>
      <c r="Z405" t="s">
        <v>443</v>
      </c>
      <c r="AA405" t="s">
        <v>65</v>
      </c>
    </row>
    <row r="406" spans="1:27" x14ac:dyDescent="0.25">
      <c r="A406" s="1">
        <v>10147</v>
      </c>
      <c r="B406" s="1">
        <v>21</v>
      </c>
      <c r="C406" s="8">
        <v>63.84</v>
      </c>
      <c r="D406" s="1">
        <v>8</v>
      </c>
      <c r="E406" s="7">
        <v>1340.64</v>
      </c>
      <c r="F406" s="7">
        <f>sales_data_sample3[[#This Row],[SALES]]*sales_data_sample3[[#This Row],[PROFIT MARGIN]]</f>
        <v>333.68529600000005</v>
      </c>
      <c r="G406" s="14" t="str">
        <f>IF(sales_data_sample3[[#This Row],[STATUS]] &lt;&gt;"Cancelled","24,89%","0")</f>
        <v>24,89%</v>
      </c>
      <c r="H406" s="4">
        <v>37869</v>
      </c>
      <c r="I406" t="s">
        <v>28</v>
      </c>
      <c r="J406">
        <f>ROUNDUP(MONTH(sales_data_sample3[[#This Row],[ORDER DATE]])/3,0)</f>
        <v>3</v>
      </c>
      <c r="K406" t="str">
        <f>TEXT(sales_data_sample3[[#This Row],[ORDER DATE]],"[$-409]mmmm")</f>
        <v>September</v>
      </c>
      <c r="L406">
        <f>YEAR(sales_data_sample3[[#This Row],[ORDER DATE]])</f>
        <v>2003</v>
      </c>
      <c r="M406" t="s">
        <v>278</v>
      </c>
      <c r="N406">
        <v>79</v>
      </c>
      <c r="O406" t="s">
        <v>1128</v>
      </c>
      <c r="P406" t="s">
        <v>439</v>
      </c>
      <c r="Q406" t="s">
        <v>182</v>
      </c>
      <c r="R406" t="s">
        <v>440</v>
      </c>
      <c r="S406" t="s">
        <v>4804</v>
      </c>
      <c r="T406" t="s">
        <v>441</v>
      </c>
      <c r="U406" t="s">
        <v>185</v>
      </c>
      <c r="V406" t="s">
        <v>442</v>
      </c>
      <c r="W406" t="s">
        <v>38</v>
      </c>
      <c r="X406" t="s">
        <v>39</v>
      </c>
      <c r="Y406" t="s">
        <v>421</v>
      </c>
      <c r="Z406" t="s">
        <v>443</v>
      </c>
      <c r="AA406" t="s">
        <v>42</v>
      </c>
    </row>
    <row r="407" spans="1:27" x14ac:dyDescent="0.25">
      <c r="A407" s="1">
        <v>10147</v>
      </c>
      <c r="B407" s="1">
        <v>33</v>
      </c>
      <c r="C407" s="8">
        <v>97.89</v>
      </c>
      <c r="D407" s="1">
        <v>4</v>
      </c>
      <c r="E407" s="7">
        <v>3230.37</v>
      </c>
      <c r="F407" s="7">
        <f>sales_data_sample3[[#This Row],[SALES]]*sales_data_sample3[[#This Row],[PROFIT MARGIN]]</f>
        <v>804.03909299999998</v>
      </c>
      <c r="G407" s="14" t="str">
        <f>IF(sales_data_sample3[[#This Row],[STATUS]] &lt;&gt;"Cancelled","24,89%","0")</f>
        <v>24,89%</v>
      </c>
      <c r="H407" s="4">
        <v>37869</v>
      </c>
      <c r="I407" t="s">
        <v>28</v>
      </c>
      <c r="J407">
        <f>ROUNDUP(MONTH(sales_data_sample3[[#This Row],[ORDER DATE]])/3,0)</f>
        <v>3</v>
      </c>
      <c r="K407" t="str">
        <f>TEXT(sales_data_sample3[[#This Row],[ORDER DATE]],"[$-409]mmmm")</f>
        <v>September</v>
      </c>
      <c r="L407">
        <f>YEAR(sales_data_sample3[[#This Row],[ORDER DATE]])</f>
        <v>2003</v>
      </c>
      <c r="M407" t="s">
        <v>278</v>
      </c>
      <c r="N407">
        <v>115</v>
      </c>
      <c r="O407" t="s">
        <v>1223</v>
      </c>
      <c r="P407" t="s">
        <v>439</v>
      </c>
      <c r="Q407" t="s">
        <v>182</v>
      </c>
      <c r="R407" t="s">
        <v>440</v>
      </c>
      <c r="S407" t="s">
        <v>4804</v>
      </c>
      <c r="T407" t="s">
        <v>441</v>
      </c>
      <c r="U407" t="s">
        <v>185</v>
      </c>
      <c r="V407" t="s">
        <v>442</v>
      </c>
      <c r="W407" t="s">
        <v>38</v>
      </c>
      <c r="X407" t="s">
        <v>39</v>
      </c>
      <c r="Y407" t="s">
        <v>421</v>
      </c>
      <c r="Z407" t="s">
        <v>443</v>
      </c>
      <c r="AA407" t="s">
        <v>65</v>
      </c>
    </row>
    <row r="408" spans="1:27" x14ac:dyDescent="0.25">
      <c r="A408" s="1">
        <v>10147</v>
      </c>
      <c r="B408" s="1">
        <v>26</v>
      </c>
      <c r="C408" s="8">
        <v>82.39</v>
      </c>
      <c r="D408" s="1">
        <v>3</v>
      </c>
      <c r="E408" s="7">
        <v>2142.14</v>
      </c>
      <c r="F408" s="7">
        <f>sales_data_sample3[[#This Row],[SALES]]*sales_data_sample3[[#This Row],[PROFIT MARGIN]]</f>
        <v>533.17864599999996</v>
      </c>
      <c r="G408" s="14" t="str">
        <f>IF(sales_data_sample3[[#This Row],[STATUS]] &lt;&gt;"Cancelled","24,89%","0")</f>
        <v>24,89%</v>
      </c>
      <c r="H408" s="4">
        <v>37869</v>
      </c>
      <c r="I408" t="s">
        <v>28</v>
      </c>
      <c r="J408">
        <f>ROUNDUP(MONTH(sales_data_sample3[[#This Row],[ORDER DATE]])/3,0)</f>
        <v>3</v>
      </c>
      <c r="K408" t="str">
        <f>TEXT(sales_data_sample3[[#This Row],[ORDER DATE]],"[$-409]mmmm")</f>
        <v>September</v>
      </c>
      <c r="L408">
        <f>YEAR(sales_data_sample3[[#This Row],[ORDER DATE]])</f>
        <v>2003</v>
      </c>
      <c r="M408" t="s">
        <v>278</v>
      </c>
      <c r="N408">
        <v>77</v>
      </c>
      <c r="O408" t="s">
        <v>1592</v>
      </c>
      <c r="P408" t="s">
        <v>439</v>
      </c>
      <c r="Q408" t="s">
        <v>182</v>
      </c>
      <c r="R408" t="s">
        <v>440</v>
      </c>
      <c r="S408" t="s">
        <v>4804</v>
      </c>
      <c r="T408" t="s">
        <v>441</v>
      </c>
      <c r="U408" t="s">
        <v>185</v>
      </c>
      <c r="V408" t="s">
        <v>442</v>
      </c>
      <c r="W408" t="s">
        <v>38</v>
      </c>
      <c r="X408" t="s">
        <v>39</v>
      </c>
      <c r="Y408" t="s">
        <v>421</v>
      </c>
      <c r="Z408" t="s">
        <v>443</v>
      </c>
      <c r="AA408" t="s">
        <v>42</v>
      </c>
    </row>
    <row r="409" spans="1:27" x14ac:dyDescent="0.25">
      <c r="A409" s="1">
        <v>10147</v>
      </c>
      <c r="B409" s="1">
        <v>36</v>
      </c>
      <c r="C409" s="8">
        <v>86.04</v>
      </c>
      <c r="D409" s="1">
        <v>10</v>
      </c>
      <c r="E409" s="7">
        <v>3097.44</v>
      </c>
      <c r="F409" s="7">
        <f>sales_data_sample3[[#This Row],[SALES]]*sales_data_sample3[[#This Row],[PROFIT MARGIN]]</f>
        <v>770.9528160000001</v>
      </c>
      <c r="G409" s="14" t="str">
        <f>IF(sales_data_sample3[[#This Row],[STATUS]] &lt;&gt;"Cancelled","24,89%","0")</f>
        <v>24,89%</v>
      </c>
      <c r="H409" s="4">
        <v>37869</v>
      </c>
      <c r="I409" t="s">
        <v>28</v>
      </c>
      <c r="J409">
        <f>ROUNDUP(MONTH(sales_data_sample3[[#This Row],[ORDER DATE]])/3,0)</f>
        <v>3</v>
      </c>
      <c r="K409" t="str">
        <f>TEXT(sales_data_sample3[[#This Row],[ORDER DATE]],"[$-409]mmmm")</f>
        <v>September</v>
      </c>
      <c r="L409">
        <f>YEAR(sales_data_sample3[[#This Row],[ORDER DATE]])</f>
        <v>2003</v>
      </c>
      <c r="M409" t="s">
        <v>278</v>
      </c>
      <c r="N409">
        <v>80</v>
      </c>
      <c r="O409" t="s">
        <v>2283</v>
      </c>
      <c r="P409" t="s">
        <v>439</v>
      </c>
      <c r="Q409" t="s">
        <v>182</v>
      </c>
      <c r="R409" t="s">
        <v>440</v>
      </c>
      <c r="S409" t="s">
        <v>4804</v>
      </c>
      <c r="T409" t="s">
        <v>441</v>
      </c>
      <c r="U409" t="s">
        <v>185</v>
      </c>
      <c r="V409" t="s">
        <v>442</v>
      </c>
      <c r="W409" t="s">
        <v>38</v>
      </c>
      <c r="X409" t="s">
        <v>39</v>
      </c>
      <c r="Y409" t="s">
        <v>421</v>
      </c>
      <c r="Z409" t="s">
        <v>443</v>
      </c>
      <c r="AA409" t="s">
        <v>65</v>
      </c>
    </row>
    <row r="410" spans="1:27" x14ac:dyDescent="0.25">
      <c r="A410" s="1">
        <v>10147</v>
      </c>
      <c r="B410" s="1">
        <v>37</v>
      </c>
      <c r="C410" s="8">
        <v>100</v>
      </c>
      <c r="D410" s="1">
        <v>9</v>
      </c>
      <c r="E410" s="7">
        <v>4405.22</v>
      </c>
      <c r="F410" s="7">
        <f>sales_data_sample3[[#This Row],[SALES]]*sales_data_sample3[[#This Row],[PROFIT MARGIN]]</f>
        <v>1096.4592580000001</v>
      </c>
      <c r="G410" s="14" t="str">
        <f>IF(sales_data_sample3[[#This Row],[STATUS]] &lt;&gt;"Cancelled","24,89%","0")</f>
        <v>24,89%</v>
      </c>
      <c r="H410" s="4">
        <v>37869</v>
      </c>
      <c r="I410" t="s">
        <v>28</v>
      </c>
      <c r="J410">
        <f>ROUNDUP(MONTH(sales_data_sample3[[#This Row],[ORDER DATE]])/3,0)</f>
        <v>3</v>
      </c>
      <c r="K410" t="str">
        <f>TEXT(sales_data_sample3[[#This Row],[ORDER DATE]],"[$-409]mmmm")</f>
        <v>September</v>
      </c>
      <c r="L410">
        <f>YEAR(sales_data_sample3[[#This Row],[ORDER DATE]])</f>
        <v>2003</v>
      </c>
      <c r="M410" t="s">
        <v>278</v>
      </c>
      <c r="N410">
        <v>146</v>
      </c>
      <c r="O410" t="s">
        <v>2364</v>
      </c>
      <c r="P410" t="s">
        <v>439</v>
      </c>
      <c r="Q410" t="s">
        <v>182</v>
      </c>
      <c r="R410" t="s">
        <v>440</v>
      </c>
      <c r="S410" t="s">
        <v>4804</v>
      </c>
      <c r="T410" t="s">
        <v>441</v>
      </c>
      <c r="U410" t="s">
        <v>185</v>
      </c>
      <c r="V410" t="s">
        <v>442</v>
      </c>
      <c r="W410" t="s">
        <v>38</v>
      </c>
      <c r="X410" t="s">
        <v>39</v>
      </c>
      <c r="Y410" t="s">
        <v>421</v>
      </c>
      <c r="Z410" t="s">
        <v>443</v>
      </c>
      <c r="AA410" t="s">
        <v>65</v>
      </c>
    </row>
    <row r="411" spans="1:27" x14ac:dyDescent="0.25">
      <c r="A411" s="1">
        <v>10147</v>
      </c>
      <c r="B411" s="1">
        <v>25</v>
      </c>
      <c r="C411" s="8">
        <v>42.67</v>
      </c>
      <c r="D411" s="1">
        <v>1</v>
      </c>
      <c r="E411" s="7">
        <v>1066.75</v>
      </c>
      <c r="F411" s="7">
        <f>sales_data_sample3[[#This Row],[SALES]]*sales_data_sample3[[#This Row],[PROFIT MARGIN]]</f>
        <v>265.51407499999999</v>
      </c>
      <c r="G411" s="14" t="str">
        <f>IF(sales_data_sample3[[#This Row],[STATUS]] &lt;&gt;"Cancelled","24,89%","0")</f>
        <v>24,89%</v>
      </c>
      <c r="H411" s="4">
        <v>37869</v>
      </c>
      <c r="I411" t="s">
        <v>28</v>
      </c>
      <c r="J411">
        <f>ROUNDUP(MONTH(sales_data_sample3[[#This Row],[ORDER DATE]])/3,0)</f>
        <v>3</v>
      </c>
      <c r="K411" t="str">
        <f>TEXT(sales_data_sample3[[#This Row],[ORDER DATE]],"[$-409]mmmm")</f>
        <v>September</v>
      </c>
      <c r="L411">
        <f>YEAR(sales_data_sample3[[#This Row],[ORDER DATE]])</f>
        <v>2003</v>
      </c>
      <c r="M411" t="s">
        <v>278</v>
      </c>
      <c r="N411">
        <v>37</v>
      </c>
      <c r="O411" t="s">
        <v>3302</v>
      </c>
      <c r="P411" t="s">
        <v>439</v>
      </c>
      <c r="Q411" t="s">
        <v>182</v>
      </c>
      <c r="R411" t="s">
        <v>440</v>
      </c>
      <c r="S411" t="s">
        <v>4804</v>
      </c>
      <c r="T411" t="s">
        <v>441</v>
      </c>
      <c r="U411" t="s">
        <v>185</v>
      </c>
      <c r="V411" t="s">
        <v>442</v>
      </c>
      <c r="W411" t="s">
        <v>38</v>
      </c>
      <c r="X411" t="s">
        <v>39</v>
      </c>
      <c r="Y411" t="s">
        <v>421</v>
      </c>
      <c r="Z411" t="s">
        <v>443</v>
      </c>
      <c r="AA411" t="s">
        <v>42</v>
      </c>
    </row>
    <row r="412" spans="1:27" x14ac:dyDescent="0.25">
      <c r="A412" s="1">
        <v>10147</v>
      </c>
      <c r="B412" s="1">
        <v>30</v>
      </c>
      <c r="C412" s="8">
        <v>68.58</v>
      </c>
      <c r="D412" s="1">
        <v>6</v>
      </c>
      <c r="E412" s="7">
        <v>2057.4</v>
      </c>
      <c r="F412" s="7">
        <f>sales_data_sample3[[#This Row],[SALES]]*sales_data_sample3[[#This Row],[PROFIT MARGIN]]</f>
        <v>512.08686</v>
      </c>
      <c r="G412" s="14" t="str">
        <f>IF(sales_data_sample3[[#This Row],[STATUS]] &lt;&gt;"Cancelled","24,89%","0")</f>
        <v>24,89%</v>
      </c>
      <c r="H412" s="4">
        <v>37869</v>
      </c>
      <c r="I412" t="s">
        <v>28</v>
      </c>
      <c r="J412">
        <f>ROUNDUP(MONTH(sales_data_sample3[[#This Row],[ORDER DATE]])/3,0)</f>
        <v>3</v>
      </c>
      <c r="K412" t="str">
        <f>TEXT(sales_data_sample3[[#This Row],[ORDER DATE]],"[$-409]mmmm")</f>
        <v>September</v>
      </c>
      <c r="L412">
        <f>YEAR(sales_data_sample3[[#This Row],[ORDER DATE]])</f>
        <v>2003</v>
      </c>
      <c r="M412" t="s">
        <v>278</v>
      </c>
      <c r="N412">
        <v>61</v>
      </c>
      <c r="O412" t="s">
        <v>3427</v>
      </c>
      <c r="P412" t="s">
        <v>439</v>
      </c>
      <c r="Q412" t="s">
        <v>182</v>
      </c>
      <c r="R412" t="s">
        <v>440</v>
      </c>
      <c r="S412" t="s">
        <v>4804</v>
      </c>
      <c r="T412" t="s">
        <v>441</v>
      </c>
      <c r="U412" t="s">
        <v>185</v>
      </c>
      <c r="V412" t="s">
        <v>442</v>
      </c>
      <c r="W412" t="s">
        <v>38</v>
      </c>
      <c r="X412" t="s">
        <v>39</v>
      </c>
      <c r="Y412" t="s">
        <v>421</v>
      </c>
      <c r="Z412" t="s">
        <v>443</v>
      </c>
      <c r="AA412" t="s">
        <v>42</v>
      </c>
    </row>
    <row r="413" spans="1:27" x14ac:dyDescent="0.25">
      <c r="A413" s="1">
        <v>10147</v>
      </c>
      <c r="B413" s="1">
        <v>23</v>
      </c>
      <c r="C413" s="8">
        <v>100</v>
      </c>
      <c r="D413" s="1">
        <v>2</v>
      </c>
      <c r="E413" s="7">
        <v>2906.97</v>
      </c>
      <c r="F413" s="7">
        <f>sales_data_sample3[[#This Row],[SALES]]*sales_data_sample3[[#This Row],[PROFIT MARGIN]]</f>
        <v>723.54483299999993</v>
      </c>
      <c r="G413" s="14" t="str">
        <f>IF(sales_data_sample3[[#This Row],[STATUS]] &lt;&gt;"Cancelled","24,89%","0")</f>
        <v>24,89%</v>
      </c>
      <c r="H413" s="4">
        <v>37869</v>
      </c>
      <c r="I413" t="s">
        <v>28</v>
      </c>
      <c r="J413">
        <f>ROUNDUP(MONTH(sales_data_sample3[[#This Row],[ORDER DATE]])/3,0)</f>
        <v>3</v>
      </c>
      <c r="K413" t="str">
        <f>TEXT(sales_data_sample3[[#This Row],[ORDER DATE]],"[$-409]mmmm")</f>
        <v>September</v>
      </c>
      <c r="L413">
        <f>YEAR(sales_data_sample3[[#This Row],[ORDER DATE]])</f>
        <v>2003</v>
      </c>
      <c r="M413" t="s">
        <v>278</v>
      </c>
      <c r="N413">
        <v>140</v>
      </c>
      <c r="O413" t="s">
        <v>3589</v>
      </c>
      <c r="P413" t="s">
        <v>439</v>
      </c>
      <c r="Q413" t="s">
        <v>182</v>
      </c>
      <c r="R413" t="s">
        <v>440</v>
      </c>
      <c r="S413" t="s">
        <v>4804</v>
      </c>
      <c r="T413" t="s">
        <v>441</v>
      </c>
      <c r="U413" t="s">
        <v>185</v>
      </c>
      <c r="V413" t="s">
        <v>442</v>
      </c>
      <c r="W413" t="s">
        <v>38</v>
      </c>
      <c r="X413" t="s">
        <v>39</v>
      </c>
      <c r="Y413" t="s">
        <v>421</v>
      </c>
      <c r="Z413" t="s">
        <v>443</v>
      </c>
      <c r="AA413" t="s">
        <v>42</v>
      </c>
    </row>
    <row r="414" spans="1:27" x14ac:dyDescent="0.25">
      <c r="A414" s="1">
        <v>10147</v>
      </c>
      <c r="B414" s="1">
        <v>31</v>
      </c>
      <c r="C414" s="8">
        <v>64.67</v>
      </c>
      <c r="D414" s="1">
        <v>11</v>
      </c>
      <c r="E414" s="7">
        <v>2004.77</v>
      </c>
      <c r="F414" s="7">
        <f>sales_data_sample3[[#This Row],[SALES]]*sales_data_sample3[[#This Row],[PROFIT MARGIN]]</f>
        <v>498.98725300000001</v>
      </c>
      <c r="G414" s="14" t="str">
        <f>IF(sales_data_sample3[[#This Row],[STATUS]] &lt;&gt;"Cancelled","24,89%","0")</f>
        <v>24,89%</v>
      </c>
      <c r="H414" s="4">
        <v>37869</v>
      </c>
      <c r="I414" t="s">
        <v>28</v>
      </c>
      <c r="J414">
        <f>ROUNDUP(MONTH(sales_data_sample3[[#This Row],[ORDER DATE]])/3,0)</f>
        <v>3</v>
      </c>
      <c r="K414" t="str">
        <f>TEXT(sales_data_sample3[[#This Row],[ORDER DATE]],"[$-409]mmmm")</f>
        <v>September</v>
      </c>
      <c r="L414">
        <f>YEAR(sales_data_sample3[[#This Row],[ORDER DATE]])</f>
        <v>2003</v>
      </c>
      <c r="M414" t="s">
        <v>278</v>
      </c>
      <c r="N414">
        <v>80</v>
      </c>
      <c r="O414" t="s">
        <v>3802</v>
      </c>
      <c r="P414" t="s">
        <v>439</v>
      </c>
      <c r="Q414" t="s">
        <v>182</v>
      </c>
      <c r="R414" t="s">
        <v>440</v>
      </c>
      <c r="S414" t="s">
        <v>4804</v>
      </c>
      <c r="T414" t="s">
        <v>441</v>
      </c>
      <c r="U414" t="s">
        <v>185</v>
      </c>
      <c r="V414" t="s">
        <v>442</v>
      </c>
      <c r="W414" t="s">
        <v>38</v>
      </c>
      <c r="X414" t="s">
        <v>39</v>
      </c>
      <c r="Y414" t="s">
        <v>421</v>
      </c>
      <c r="Z414" t="s">
        <v>443</v>
      </c>
      <c r="AA414" t="s">
        <v>42</v>
      </c>
    </row>
    <row r="415" spans="1:27" x14ac:dyDescent="0.25">
      <c r="A415" s="1">
        <v>10148</v>
      </c>
      <c r="B415" s="1">
        <v>23</v>
      </c>
      <c r="C415" s="8">
        <v>100</v>
      </c>
      <c r="D415" s="1">
        <v>13</v>
      </c>
      <c r="E415" s="7">
        <v>2702.04</v>
      </c>
      <c r="F415" s="7">
        <f>sales_data_sample3[[#This Row],[SALES]]*sales_data_sample3[[#This Row],[PROFIT MARGIN]]</f>
        <v>672.53775600000006</v>
      </c>
      <c r="G415" s="14" t="str">
        <f>IF(sales_data_sample3[[#This Row],[STATUS]] &lt;&gt;"Cancelled","24,89%","0")</f>
        <v>24,89%</v>
      </c>
      <c r="H415" s="4">
        <v>37875</v>
      </c>
      <c r="I415" t="s">
        <v>28</v>
      </c>
      <c r="J415">
        <f>ROUNDUP(MONTH(sales_data_sample3[[#This Row],[ORDER DATE]])/3,0)</f>
        <v>3</v>
      </c>
      <c r="K415" t="str">
        <f>TEXT(sales_data_sample3[[#This Row],[ORDER DATE]],"[$-409]mmmm")</f>
        <v>September</v>
      </c>
      <c r="L415">
        <f>YEAR(sales_data_sample3[[#This Row],[ORDER DATE]])</f>
        <v>2003</v>
      </c>
      <c r="M415" t="s">
        <v>278</v>
      </c>
      <c r="N415">
        <v>141</v>
      </c>
      <c r="O415" t="s">
        <v>1299</v>
      </c>
      <c r="P415" t="s">
        <v>448</v>
      </c>
      <c r="Q415" t="s">
        <v>449</v>
      </c>
      <c r="R415" t="s">
        <v>450</v>
      </c>
      <c r="S415" t="s">
        <v>451</v>
      </c>
      <c r="T415" t="s">
        <v>452</v>
      </c>
      <c r="U415" t="s">
        <v>238</v>
      </c>
      <c r="V415" t="s">
        <v>453</v>
      </c>
      <c r="W415" t="s">
        <v>139</v>
      </c>
      <c r="X415" t="s">
        <v>140</v>
      </c>
      <c r="Y415" t="s">
        <v>454</v>
      </c>
      <c r="Z415" t="s">
        <v>455</v>
      </c>
      <c r="AA415" t="s">
        <v>42</v>
      </c>
    </row>
    <row r="416" spans="1:27" x14ac:dyDescent="0.25">
      <c r="A416" s="1">
        <v>10148</v>
      </c>
      <c r="B416" s="1">
        <v>47</v>
      </c>
      <c r="C416" s="8">
        <v>100</v>
      </c>
      <c r="D416" s="1">
        <v>9</v>
      </c>
      <c r="E416" s="7">
        <v>5848.68</v>
      </c>
      <c r="F416" s="7">
        <f>sales_data_sample3[[#This Row],[SALES]]*sales_data_sample3[[#This Row],[PROFIT MARGIN]]</f>
        <v>1455.7364520000001</v>
      </c>
      <c r="G416" s="14" t="str">
        <f>IF(sales_data_sample3[[#This Row],[STATUS]] &lt;&gt;"Cancelled","24,89%","0")</f>
        <v>24,89%</v>
      </c>
      <c r="H416" s="4">
        <v>37875</v>
      </c>
      <c r="I416" t="s">
        <v>28</v>
      </c>
      <c r="J416">
        <f>ROUNDUP(MONTH(sales_data_sample3[[#This Row],[ORDER DATE]])/3,0)</f>
        <v>3</v>
      </c>
      <c r="K416" t="str">
        <f>TEXT(sales_data_sample3[[#This Row],[ORDER DATE]],"[$-409]mmmm")</f>
        <v>September</v>
      </c>
      <c r="L416">
        <f>YEAR(sales_data_sample3[[#This Row],[ORDER DATE]])</f>
        <v>2003</v>
      </c>
      <c r="M416" t="s">
        <v>278</v>
      </c>
      <c r="N416">
        <v>124</v>
      </c>
      <c r="O416" t="s">
        <v>1465</v>
      </c>
      <c r="P416" t="s">
        <v>448</v>
      </c>
      <c r="Q416" t="s">
        <v>449</v>
      </c>
      <c r="R416" t="s">
        <v>450</v>
      </c>
      <c r="S416" t="s">
        <v>451</v>
      </c>
      <c r="T416" t="s">
        <v>452</v>
      </c>
      <c r="U416" t="s">
        <v>238</v>
      </c>
      <c r="V416" t="s">
        <v>453</v>
      </c>
      <c r="W416" t="s">
        <v>139</v>
      </c>
      <c r="X416" t="s">
        <v>140</v>
      </c>
      <c r="Y416" t="s">
        <v>454</v>
      </c>
      <c r="Z416" t="s">
        <v>455</v>
      </c>
      <c r="AA416" t="s">
        <v>65</v>
      </c>
    </row>
    <row r="417" spans="1:27" x14ac:dyDescent="0.25">
      <c r="A417" s="1">
        <v>10148</v>
      </c>
      <c r="B417" s="1">
        <v>25</v>
      </c>
      <c r="C417" s="8">
        <v>100</v>
      </c>
      <c r="D417" s="1">
        <v>12</v>
      </c>
      <c r="E417" s="7">
        <v>4232</v>
      </c>
      <c r="F417" s="7">
        <f>sales_data_sample3[[#This Row],[SALES]]*sales_data_sample3[[#This Row],[PROFIT MARGIN]]</f>
        <v>1053.3448000000001</v>
      </c>
      <c r="G417" s="14" t="str">
        <f>IF(sales_data_sample3[[#This Row],[STATUS]] &lt;&gt;"Cancelled","24,89%","0")</f>
        <v>24,89%</v>
      </c>
      <c r="H417" s="4">
        <v>37875</v>
      </c>
      <c r="I417" t="s">
        <v>28</v>
      </c>
      <c r="J417">
        <f>ROUNDUP(MONTH(sales_data_sample3[[#This Row],[ORDER DATE]])/3,0)</f>
        <v>3</v>
      </c>
      <c r="K417" t="str">
        <f>TEXT(sales_data_sample3[[#This Row],[ORDER DATE]],"[$-409]mmmm")</f>
        <v>September</v>
      </c>
      <c r="L417">
        <f>YEAR(sales_data_sample3[[#This Row],[ORDER DATE]])</f>
        <v>2003</v>
      </c>
      <c r="M417" t="s">
        <v>278</v>
      </c>
      <c r="N417">
        <v>142</v>
      </c>
      <c r="O417" t="s">
        <v>1635</v>
      </c>
      <c r="P417" t="s">
        <v>448</v>
      </c>
      <c r="Q417" t="s">
        <v>449</v>
      </c>
      <c r="R417" t="s">
        <v>450</v>
      </c>
      <c r="S417" t="s">
        <v>451</v>
      </c>
      <c r="T417" t="s">
        <v>452</v>
      </c>
      <c r="U417" t="s">
        <v>238</v>
      </c>
      <c r="V417" t="s">
        <v>453</v>
      </c>
      <c r="W417" t="s">
        <v>139</v>
      </c>
      <c r="X417" t="s">
        <v>140</v>
      </c>
      <c r="Y417" t="s">
        <v>454</v>
      </c>
      <c r="Z417" t="s">
        <v>455</v>
      </c>
      <c r="AA417" t="s">
        <v>65</v>
      </c>
    </row>
    <row r="418" spans="1:27" x14ac:dyDescent="0.25">
      <c r="A418" s="1">
        <v>10148</v>
      </c>
      <c r="B418" s="1">
        <v>27</v>
      </c>
      <c r="C418" s="8">
        <v>100</v>
      </c>
      <c r="D418" s="1">
        <v>10</v>
      </c>
      <c r="E418" s="7">
        <v>3528.36</v>
      </c>
      <c r="F418" s="7">
        <f>sales_data_sample3[[#This Row],[SALES]]*sales_data_sample3[[#This Row],[PROFIT MARGIN]]</f>
        <v>878.2088040000001</v>
      </c>
      <c r="G418" s="14" t="str">
        <f>IF(sales_data_sample3[[#This Row],[STATUS]] &lt;&gt;"Cancelled","24,89%","0")</f>
        <v>24,89%</v>
      </c>
      <c r="H418" s="4">
        <v>37875</v>
      </c>
      <c r="I418" t="s">
        <v>28</v>
      </c>
      <c r="J418">
        <f>ROUNDUP(MONTH(sales_data_sample3[[#This Row],[ORDER DATE]])/3,0)</f>
        <v>3</v>
      </c>
      <c r="K418" t="str">
        <f>TEXT(sales_data_sample3[[#This Row],[ORDER DATE]],"[$-409]mmmm")</f>
        <v>September</v>
      </c>
      <c r="L418">
        <f>YEAR(sales_data_sample3[[#This Row],[ORDER DATE]])</f>
        <v>2003</v>
      </c>
      <c r="M418" t="s">
        <v>278</v>
      </c>
      <c r="N418">
        <v>132</v>
      </c>
      <c r="O418" t="s">
        <v>1960</v>
      </c>
      <c r="P418" t="s">
        <v>448</v>
      </c>
      <c r="Q418" t="s">
        <v>449</v>
      </c>
      <c r="R418" t="s">
        <v>450</v>
      </c>
      <c r="S418" t="s">
        <v>451</v>
      </c>
      <c r="T418" t="s">
        <v>452</v>
      </c>
      <c r="U418" t="s">
        <v>238</v>
      </c>
      <c r="V418" t="s">
        <v>453</v>
      </c>
      <c r="W418" t="s">
        <v>139</v>
      </c>
      <c r="X418" t="s">
        <v>140</v>
      </c>
      <c r="Y418" t="s">
        <v>454</v>
      </c>
      <c r="Z418" t="s">
        <v>455</v>
      </c>
      <c r="AA418" t="s">
        <v>65</v>
      </c>
    </row>
    <row r="419" spans="1:27" x14ac:dyDescent="0.25">
      <c r="A419" s="1">
        <v>10148</v>
      </c>
      <c r="B419" s="1">
        <v>32</v>
      </c>
      <c r="C419" s="8">
        <v>100</v>
      </c>
      <c r="D419" s="1">
        <v>14</v>
      </c>
      <c r="E419" s="7">
        <v>5418.88</v>
      </c>
      <c r="F419" s="7">
        <f>sales_data_sample3[[#This Row],[SALES]]*sales_data_sample3[[#This Row],[PROFIT MARGIN]]</f>
        <v>1348.7592320000001</v>
      </c>
      <c r="G419" s="14" t="str">
        <f>IF(sales_data_sample3[[#This Row],[STATUS]] &lt;&gt;"Cancelled","24,89%","0")</f>
        <v>24,89%</v>
      </c>
      <c r="H419" s="4">
        <v>37875</v>
      </c>
      <c r="I419" t="s">
        <v>28</v>
      </c>
      <c r="J419">
        <f>ROUNDUP(MONTH(sales_data_sample3[[#This Row],[ORDER DATE]])/3,0)</f>
        <v>3</v>
      </c>
      <c r="K419" t="str">
        <f>TEXT(sales_data_sample3[[#This Row],[ORDER DATE]],"[$-409]mmmm")</f>
        <v>September</v>
      </c>
      <c r="L419">
        <f>YEAR(sales_data_sample3[[#This Row],[ORDER DATE]])</f>
        <v>2003</v>
      </c>
      <c r="M419" t="s">
        <v>278</v>
      </c>
      <c r="N419">
        <v>169</v>
      </c>
      <c r="O419" t="s">
        <v>2190</v>
      </c>
      <c r="P419" t="s">
        <v>448</v>
      </c>
      <c r="Q419" t="s">
        <v>449</v>
      </c>
      <c r="R419" t="s">
        <v>450</v>
      </c>
      <c r="S419" t="s">
        <v>451</v>
      </c>
      <c r="T419" t="s">
        <v>452</v>
      </c>
      <c r="U419" t="s">
        <v>238</v>
      </c>
      <c r="V419" t="s">
        <v>453</v>
      </c>
      <c r="W419" t="s">
        <v>139</v>
      </c>
      <c r="X419" t="s">
        <v>140</v>
      </c>
      <c r="Y419" t="s">
        <v>454</v>
      </c>
      <c r="Z419" t="s">
        <v>455</v>
      </c>
      <c r="AA419" t="s">
        <v>65</v>
      </c>
    </row>
    <row r="420" spans="1:27" x14ac:dyDescent="0.25">
      <c r="A420" s="1">
        <v>10148</v>
      </c>
      <c r="B420" s="1">
        <v>28</v>
      </c>
      <c r="C420" s="8">
        <v>100</v>
      </c>
      <c r="D420" s="1">
        <v>11</v>
      </c>
      <c r="E420" s="7">
        <v>3639.44</v>
      </c>
      <c r="F420" s="7">
        <f>sales_data_sample3[[#This Row],[SALES]]*sales_data_sample3[[#This Row],[PROFIT MARGIN]]</f>
        <v>905.85661600000003</v>
      </c>
      <c r="G420" s="14" t="str">
        <f>IF(sales_data_sample3[[#This Row],[STATUS]] &lt;&gt;"Cancelled","24,89%","0")</f>
        <v>24,89%</v>
      </c>
      <c r="H420" s="4">
        <v>37875</v>
      </c>
      <c r="I420" t="s">
        <v>28</v>
      </c>
      <c r="J420">
        <f>ROUNDUP(MONTH(sales_data_sample3[[#This Row],[ORDER DATE]])/3,0)</f>
        <v>3</v>
      </c>
      <c r="K420" t="str">
        <f>TEXT(sales_data_sample3[[#This Row],[ORDER DATE]],"[$-409]mmmm")</f>
        <v>September</v>
      </c>
      <c r="L420">
        <f>YEAR(sales_data_sample3[[#This Row],[ORDER DATE]])</f>
        <v>2003</v>
      </c>
      <c r="M420" t="s">
        <v>278</v>
      </c>
      <c r="N420">
        <v>141</v>
      </c>
      <c r="O420" t="s">
        <v>2392</v>
      </c>
      <c r="P420" t="s">
        <v>448</v>
      </c>
      <c r="Q420" t="s">
        <v>449</v>
      </c>
      <c r="R420" t="s">
        <v>450</v>
      </c>
      <c r="S420" t="s">
        <v>451</v>
      </c>
      <c r="T420" t="s">
        <v>452</v>
      </c>
      <c r="U420" t="s">
        <v>238</v>
      </c>
      <c r="V420" t="s">
        <v>453</v>
      </c>
      <c r="W420" t="s">
        <v>139</v>
      </c>
      <c r="X420" t="s">
        <v>140</v>
      </c>
      <c r="Y420" t="s">
        <v>454</v>
      </c>
      <c r="Z420" t="s">
        <v>455</v>
      </c>
      <c r="AA420" t="s">
        <v>65</v>
      </c>
    </row>
    <row r="421" spans="1:27" x14ac:dyDescent="0.25">
      <c r="A421" s="1">
        <v>10148</v>
      </c>
      <c r="B421" s="1">
        <v>34</v>
      </c>
      <c r="C421" s="8">
        <v>100</v>
      </c>
      <c r="D421" s="1">
        <v>1</v>
      </c>
      <c r="E421" s="7">
        <v>3598.22</v>
      </c>
      <c r="F421" s="7">
        <f>sales_data_sample3[[#This Row],[SALES]]*sales_data_sample3[[#This Row],[PROFIT MARGIN]]</f>
        <v>265.90845799999994</v>
      </c>
      <c r="G421" s="14" t="str">
        <f>IF(sales_data_sample3[[#This Row],[STATUS]] &lt;&gt;"Cancelled","7,39%","0")</f>
        <v>7,39%</v>
      </c>
      <c r="H421" s="4">
        <v>37875</v>
      </c>
      <c r="I421" t="s">
        <v>28</v>
      </c>
      <c r="J421">
        <f>ROUNDUP(MONTH(sales_data_sample3[[#This Row],[ORDER DATE]])/3,0)</f>
        <v>3</v>
      </c>
      <c r="K421" t="str">
        <f>TEXT(sales_data_sample3[[#This Row],[ORDER DATE]],"[$-409]mmmm")</f>
        <v>September</v>
      </c>
      <c r="L421">
        <f>YEAR(sales_data_sample3[[#This Row],[ORDER DATE]])</f>
        <v>2003</v>
      </c>
      <c r="M421" t="s">
        <v>1354</v>
      </c>
      <c r="N421">
        <v>92</v>
      </c>
      <c r="O421" t="s">
        <v>2529</v>
      </c>
      <c r="P421" t="s">
        <v>448</v>
      </c>
      <c r="Q421" t="s">
        <v>449</v>
      </c>
      <c r="R421" t="s">
        <v>450</v>
      </c>
      <c r="S421" t="s">
        <v>451</v>
      </c>
      <c r="T421" t="s">
        <v>452</v>
      </c>
      <c r="U421" t="s">
        <v>238</v>
      </c>
      <c r="V421" t="s">
        <v>453</v>
      </c>
      <c r="W421" t="s">
        <v>139</v>
      </c>
      <c r="X421" t="s">
        <v>140</v>
      </c>
      <c r="Y421" t="s">
        <v>454</v>
      </c>
      <c r="Z421" t="s">
        <v>455</v>
      </c>
      <c r="AA421" t="s">
        <v>65</v>
      </c>
    </row>
    <row r="422" spans="1:27" x14ac:dyDescent="0.25">
      <c r="A422" s="1">
        <v>10148</v>
      </c>
      <c r="B422" s="1">
        <v>29</v>
      </c>
      <c r="C422" s="8">
        <v>81.25</v>
      </c>
      <c r="D422" s="1">
        <v>2</v>
      </c>
      <c r="E422" s="7">
        <v>2356.25</v>
      </c>
      <c r="F422" s="7">
        <f>sales_data_sample3[[#This Row],[SALES]]*sales_data_sample3[[#This Row],[PROFIT MARGIN]]</f>
        <v>586.47062500000004</v>
      </c>
      <c r="G422" s="14" t="str">
        <f>IF(sales_data_sample3[[#This Row],[STATUS]] &lt;&gt;"Cancelled","24,89%","0")</f>
        <v>24,89%</v>
      </c>
      <c r="H422" s="4">
        <v>37875</v>
      </c>
      <c r="I422" t="s">
        <v>28</v>
      </c>
      <c r="J422">
        <f>ROUNDUP(MONTH(sales_data_sample3[[#This Row],[ORDER DATE]])/3,0)</f>
        <v>3</v>
      </c>
      <c r="K422" t="str">
        <f>TEXT(sales_data_sample3[[#This Row],[ORDER DATE]],"[$-409]mmmm")</f>
        <v>September</v>
      </c>
      <c r="L422">
        <f>YEAR(sales_data_sample3[[#This Row],[ORDER DATE]])</f>
        <v>2003</v>
      </c>
      <c r="M422" t="s">
        <v>278</v>
      </c>
      <c r="N422">
        <v>71</v>
      </c>
      <c r="O422" t="s">
        <v>2698</v>
      </c>
      <c r="P422" t="s">
        <v>448</v>
      </c>
      <c r="Q422" t="s">
        <v>449</v>
      </c>
      <c r="R422" t="s">
        <v>450</v>
      </c>
      <c r="S422" t="s">
        <v>451</v>
      </c>
      <c r="T422" t="s">
        <v>452</v>
      </c>
      <c r="U422" t="s">
        <v>238</v>
      </c>
      <c r="V422" t="s">
        <v>453</v>
      </c>
      <c r="W422" t="s">
        <v>139</v>
      </c>
      <c r="X422" t="s">
        <v>140</v>
      </c>
      <c r="Y422" t="s">
        <v>454</v>
      </c>
      <c r="Z422" t="s">
        <v>455</v>
      </c>
      <c r="AA422" t="s">
        <v>42</v>
      </c>
    </row>
    <row r="423" spans="1:27" x14ac:dyDescent="0.25">
      <c r="A423" s="1">
        <v>10148</v>
      </c>
      <c r="B423" s="1">
        <v>25</v>
      </c>
      <c r="C423" s="8">
        <v>60.26</v>
      </c>
      <c r="D423" s="1">
        <v>6</v>
      </c>
      <c r="E423" s="7">
        <v>1506.5</v>
      </c>
      <c r="F423" s="7">
        <f>sales_data_sample3[[#This Row],[SALES]]*sales_data_sample3[[#This Row],[PROFIT MARGIN]]</f>
        <v>374.96785</v>
      </c>
      <c r="G423" s="14" t="str">
        <f>IF(sales_data_sample3[[#This Row],[STATUS]] &lt;&gt;"Cancelled","24,89%","0")</f>
        <v>24,89%</v>
      </c>
      <c r="H423" s="4">
        <v>37875</v>
      </c>
      <c r="I423" t="s">
        <v>28</v>
      </c>
      <c r="J423">
        <f>ROUNDUP(MONTH(sales_data_sample3[[#This Row],[ORDER DATE]])/3,0)</f>
        <v>3</v>
      </c>
      <c r="K423" t="str">
        <f>TEXT(sales_data_sample3[[#This Row],[ORDER DATE]],"[$-409]mmmm")</f>
        <v>September</v>
      </c>
      <c r="L423">
        <f>YEAR(sales_data_sample3[[#This Row],[ORDER DATE]])</f>
        <v>2003</v>
      </c>
      <c r="M423" t="s">
        <v>278</v>
      </c>
      <c r="N423">
        <v>73</v>
      </c>
      <c r="O423" t="s">
        <v>2735</v>
      </c>
      <c r="P423" t="s">
        <v>448</v>
      </c>
      <c r="Q423" t="s">
        <v>449</v>
      </c>
      <c r="R423" t="s">
        <v>450</v>
      </c>
      <c r="S423" t="s">
        <v>451</v>
      </c>
      <c r="T423" t="s">
        <v>452</v>
      </c>
      <c r="U423" t="s">
        <v>238</v>
      </c>
      <c r="V423" t="s">
        <v>453</v>
      </c>
      <c r="W423" t="s">
        <v>139</v>
      </c>
      <c r="X423" t="s">
        <v>140</v>
      </c>
      <c r="Y423" t="s">
        <v>454</v>
      </c>
      <c r="Z423" t="s">
        <v>455</v>
      </c>
      <c r="AA423" t="s">
        <v>42</v>
      </c>
    </row>
    <row r="424" spans="1:27" x14ac:dyDescent="0.25">
      <c r="A424" s="1">
        <v>10148</v>
      </c>
      <c r="B424" s="1">
        <v>47</v>
      </c>
      <c r="C424" s="8">
        <v>56.85</v>
      </c>
      <c r="D424" s="1">
        <v>8</v>
      </c>
      <c r="E424" s="7">
        <v>2671.95</v>
      </c>
      <c r="F424" s="7">
        <f>sales_data_sample3[[#This Row],[SALES]]*sales_data_sample3[[#This Row],[PROFIT MARGIN]]</f>
        <v>665.04835500000002</v>
      </c>
      <c r="G424" s="14" t="str">
        <f>IF(sales_data_sample3[[#This Row],[STATUS]] &lt;&gt;"Cancelled","24,89%","0")</f>
        <v>24,89%</v>
      </c>
      <c r="H424" s="4">
        <v>37875</v>
      </c>
      <c r="I424" t="s">
        <v>28</v>
      </c>
      <c r="J424">
        <f>ROUNDUP(MONTH(sales_data_sample3[[#This Row],[ORDER DATE]])/3,0)</f>
        <v>3</v>
      </c>
      <c r="K424" t="str">
        <f>TEXT(sales_data_sample3[[#This Row],[ORDER DATE]],"[$-409]mmmm")</f>
        <v>September</v>
      </c>
      <c r="L424">
        <f>YEAR(sales_data_sample3[[#This Row],[ORDER DATE]])</f>
        <v>2003</v>
      </c>
      <c r="M424" t="s">
        <v>278</v>
      </c>
      <c r="N424">
        <v>50</v>
      </c>
      <c r="O424" t="s">
        <v>2857</v>
      </c>
      <c r="P424" t="s">
        <v>448</v>
      </c>
      <c r="Q424" t="s">
        <v>449</v>
      </c>
      <c r="R424" t="s">
        <v>450</v>
      </c>
      <c r="S424" t="s">
        <v>451</v>
      </c>
      <c r="T424" t="s">
        <v>452</v>
      </c>
      <c r="U424" t="s">
        <v>238</v>
      </c>
      <c r="V424" t="s">
        <v>453</v>
      </c>
      <c r="W424" t="s">
        <v>139</v>
      </c>
      <c r="X424" t="s">
        <v>140</v>
      </c>
      <c r="Y424" t="s">
        <v>454</v>
      </c>
      <c r="Z424" t="s">
        <v>455</v>
      </c>
      <c r="AA424" t="s">
        <v>42</v>
      </c>
    </row>
    <row r="425" spans="1:27" x14ac:dyDescent="0.25">
      <c r="A425" s="1">
        <v>10148</v>
      </c>
      <c r="B425" s="1">
        <v>21</v>
      </c>
      <c r="C425" s="8">
        <v>73.599999999999994</v>
      </c>
      <c r="D425" s="1">
        <v>4</v>
      </c>
      <c r="E425" s="7">
        <v>1545.6</v>
      </c>
      <c r="F425" s="7">
        <f>sales_data_sample3[[#This Row],[SALES]]*sales_data_sample3[[#This Row],[PROFIT MARGIN]]</f>
        <v>384.69983999999999</v>
      </c>
      <c r="G425" s="14" t="str">
        <f>IF(sales_data_sample3[[#This Row],[STATUS]] &lt;&gt;"Cancelled","24,89%","0")</f>
        <v>24,89%</v>
      </c>
      <c r="H425" s="4">
        <v>37875</v>
      </c>
      <c r="I425" t="s">
        <v>28</v>
      </c>
      <c r="J425">
        <f>ROUNDUP(MONTH(sales_data_sample3[[#This Row],[ORDER DATE]])/3,0)</f>
        <v>3</v>
      </c>
      <c r="K425" t="str">
        <f>TEXT(sales_data_sample3[[#This Row],[ORDER DATE]],"[$-409]mmmm")</f>
        <v>September</v>
      </c>
      <c r="L425">
        <f>YEAR(sales_data_sample3[[#This Row],[ORDER DATE]])</f>
        <v>2003</v>
      </c>
      <c r="M425" t="s">
        <v>278</v>
      </c>
      <c r="N425">
        <v>90</v>
      </c>
      <c r="O425" t="s">
        <v>3151</v>
      </c>
      <c r="P425" t="s">
        <v>448</v>
      </c>
      <c r="Q425" t="s">
        <v>449</v>
      </c>
      <c r="R425" t="s">
        <v>450</v>
      </c>
      <c r="S425" t="s">
        <v>451</v>
      </c>
      <c r="T425" t="s">
        <v>452</v>
      </c>
      <c r="U425" t="s">
        <v>238</v>
      </c>
      <c r="V425" t="s">
        <v>453</v>
      </c>
      <c r="W425" t="s">
        <v>139</v>
      </c>
      <c r="X425" t="s">
        <v>140</v>
      </c>
      <c r="Y425" t="s">
        <v>454</v>
      </c>
      <c r="Z425" t="s">
        <v>455</v>
      </c>
      <c r="AA425" t="s">
        <v>42</v>
      </c>
    </row>
    <row r="426" spans="1:27" x14ac:dyDescent="0.25">
      <c r="A426" s="1">
        <v>10148</v>
      </c>
      <c r="B426" s="1">
        <v>34</v>
      </c>
      <c r="C426" s="8">
        <v>100</v>
      </c>
      <c r="D426" s="1">
        <v>3</v>
      </c>
      <c r="E426" s="7">
        <v>4392.12</v>
      </c>
      <c r="F426" s="7">
        <f>sales_data_sample3[[#This Row],[SALES]]*sales_data_sample3[[#This Row],[PROFIT MARGIN]]</f>
        <v>1093.198668</v>
      </c>
      <c r="G426" s="14" t="str">
        <f>IF(sales_data_sample3[[#This Row],[STATUS]] &lt;&gt;"Cancelled","24,89%","0")</f>
        <v>24,89%</v>
      </c>
      <c r="H426" s="4">
        <v>37875</v>
      </c>
      <c r="I426" t="s">
        <v>28</v>
      </c>
      <c r="J426">
        <f>ROUNDUP(MONTH(sales_data_sample3[[#This Row],[ORDER DATE]])/3,0)</f>
        <v>3</v>
      </c>
      <c r="K426" t="str">
        <f>TEXT(sales_data_sample3[[#This Row],[ORDER DATE]],"[$-409]mmmm")</f>
        <v>September</v>
      </c>
      <c r="L426">
        <f>YEAR(sales_data_sample3[[#This Row],[ORDER DATE]])</f>
        <v>2003</v>
      </c>
      <c r="M426" t="s">
        <v>278</v>
      </c>
      <c r="N426">
        <v>117</v>
      </c>
      <c r="O426" t="s">
        <v>3275</v>
      </c>
      <c r="P426" t="s">
        <v>448</v>
      </c>
      <c r="Q426" t="s">
        <v>449</v>
      </c>
      <c r="R426" t="s">
        <v>450</v>
      </c>
      <c r="S426" t="s">
        <v>451</v>
      </c>
      <c r="T426" t="s">
        <v>452</v>
      </c>
      <c r="U426" t="s">
        <v>238</v>
      </c>
      <c r="V426" t="s">
        <v>453</v>
      </c>
      <c r="W426" t="s">
        <v>139</v>
      </c>
      <c r="X426" t="s">
        <v>140</v>
      </c>
      <c r="Y426" t="s">
        <v>454</v>
      </c>
      <c r="Z426" t="s">
        <v>455</v>
      </c>
      <c r="AA426" t="s">
        <v>65</v>
      </c>
    </row>
    <row r="427" spans="1:27" x14ac:dyDescent="0.25">
      <c r="A427" s="1">
        <v>10148</v>
      </c>
      <c r="B427" s="1">
        <v>31</v>
      </c>
      <c r="C427" s="8">
        <v>73.62</v>
      </c>
      <c r="D427" s="1">
        <v>5</v>
      </c>
      <c r="E427" s="7">
        <v>2282.2199999999998</v>
      </c>
      <c r="F427" s="7">
        <f>sales_data_sample3[[#This Row],[SALES]]*sales_data_sample3[[#This Row],[PROFIT MARGIN]]</f>
        <v>568.04455799999994</v>
      </c>
      <c r="G427" s="14" t="str">
        <f>IF(sales_data_sample3[[#This Row],[STATUS]] &lt;&gt;"Cancelled","24,89%","0")</f>
        <v>24,89%</v>
      </c>
      <c r="H427" s="4">
        <v>37875</v>
      </c>
      <c r="I427" t="s">
        <v>28</v>
      </c>
      <c r="J427">
        <f>ROUNDUP(MONTH(sales_data_sample3[[#This Row],[ORDER DATE]])/3,0)</f>
        <v>3</v>
      </c>
      <c r="K427" t="str">
        <f>TEXT(sales_data_sample3[[#This Row],[ORDER DATE]],"[$-409]mmmm")</f>
        <v>September</v>
      </c>
      <c r="L427">
        <f>YEAR(sales_data_sample3[[#This Row],[ORDER DATE]])</f>
        <v>2003</v>
      </c>
      <c r="M427" t="s">
        <v>278</v>
      </c>
      <c r="N427">
        <v>85</v>
      </c>
      <c r="O427" t="s">
        <v>3391</v>
      </c>
      <c r="P427" t="s">
        <v>448</v>
      </c>
      <c r="Q427" t="s">
        <v>449</v>
      </c>
      <c r="R427" t="s">
        <v>450</v>
      </c>
      <c r="S427" t="s">
        <v>451</v>
      </c>
      <c r="T427" t="s">
        <v>452</v>
      </c>
      <c r="U427" t="s">
        <v>238</v>
      </c>
      <c r="V427" t="s">
        <v>453</v>
      </c>
      <c r="W427" t="s">
        <v>139</v>
      </c>
      <c r="X427" t="s">
        <v>140</v>
      </c>
      <c r="Y427" t="s">
        <v>454</v>
      </c>
      <c r="Z427" t="s">
        <v>455</v>
      </c>
      <c r="AA427" t="s">
        <v>42</v>
      </c>
    </row>
    <row r="428" spans="1:27" x14ac:dyDescent="0.25">
      <c r="A428" s="1">
        <v>10148</v>
      </c>
      <c r="B428" s="1">
        <v>27</v>
      </c>
      <c r="C428" s="8">
        <v>100</v>
      </c>
      <c r="D428" s="1">
        <v>7</v>
      </c>
      <c r="E428" s="7">
        <v>3469.5</v>
      </c>
      <c r="F428" s="7">
        <f>sales_data_sample3[[#This Row],[SALES]]*sales_data_sample3[[#This Row],[PROFIT MARGIN]]</f>
        <v>863.55855000000008</v>
      </c>
      <c r="G428" s="14" t="str">
        <f>IF(sales_data_sample3[[#This Row],[STATUS]] &lt;&gt;"Cancelled","24,89%","0")</f>
        <v>24,89%</v>
      </c>
      <c r="H428" s="4">
        <v>37875</v>
      </c>
      <c r="I428" t="s">
        <v>28</v>
      </c>
      <c r="J428">
        <f>ROUNDUP(MONTH(sales_data_sample3[[#This Row],[ORDER DATE]])/3,0)</f>
        <v>3</v>
      </c>
      <c r="K428" t="str">
        <f>TEXT(sales_data_sample3[[#This Row],[ORDER DATE]],"[$-409]mmmm")</f>
        <v>September</v>
      </c>
      <c r="L428">
        <f>YEAR(sales_data_sample3[[#This Row],[ORDER DATE]])</f>
        <v>2003</v>
      </c>
      <c r="M428" t="s">
        <v>278</v>
      </c>
      <c r="N428">
        <v>107</v>
      </c>
      <c r="O428" t="s">
        <v>3508</v>
      </c>
      <c r="P428" t="s">
        <v>448</v>
      </c>
      <c r="Q428" t="s">
        <v>449</v>
      </c>
      <c r="R428" t="s">
        <v>450</v>
      </c>
      <c r="S428" t="s">
        <v>451</v>
      </c>
      <c r="T428" t="s">
        <v>452</v>
      </c>
      <c r="U428" t="s">
        <v>238</v>
      </c>
      <c r="V428" t="s">
        <v>453</v>
      </c>
      <c r="W428" t="s">
        <v>139</v>
      </c>
      <c r="X428" t="s">
        <v>140</v>
      </c>
      <c r="Y428" t="s">
        <v>454</v>
      </c>
      <c r="Z428" t="s">
        <v>455</v>
      </c>
      <c r="AA428" t="s">
        <v>65</v>
      </c>
    </row>
    <row r="429" spans="1:27" x14ac:dyDescent="0.25">
      <c r="A429" s="1">
        <v>10149</v>
      </c>
      <c r="B429" s="1">
        <v>50</v>
      </c>
      <c r="C429" s="8">
        <v>100</v>
      </c>
      <c r="D429" s="1">
        <v>4</v>
      </c>
      <c r="E429" s="7">
        <v>5907.5</v>
      </c>
      <c r="F429" s="7">
        <f>sales_data_sample3[[#This Row],[SALES]]*sales_data_sample3[[#This Row],[PROFIT MARGIN]]</f>
        <v>436.56424999999996</v>
      </c>
      <c r="G429" s="14" t="str">
        <f>IF(sales_data_sample3[[#This Row],[STATUS]] &lt;&gt;"Cancelled","7,39%","0")</f>
        <v>7,39%</v>
      </c>
      <c r="H429" s="4">
        <v>37876</v>
      </c>
      <c r="I429" t="s">
        <v>28</v>
      </c>
      <c r="J429">
        <f>ROUNDUP(MONTH(sales_data_sample3[[#This Row],[ORDER DATE]])/3,0)</f>
        <v>3</v>
      </c>
      <c r="K429" t="str">
        <f>TEXT(sales_data_sample3[[#This Row],[ORDER DATE]],"[$-409]mmmm")</f>
        <v>September</v>
      </c>
      <c r="L429">
        <f>YEAR(sales_data_sample3[[#This Row],[ORDER DATE]])</f>
        <v>2003</v>
      </c>
      <c r="M429" t="s">
        <v>1354</v>
      </c>
      <c r="N429">
        <v>102</v>
      </c>
      <c r="O429" t="s">
        <v>1355</v>
      </c>
      <c r="P429" t="s">
        <v>1195</v>
      </c>
      <c r="Q429" t="s">
        <v>1196</v>
      </c>
      <c r="R429" t="s">
        <v>1197</v>
      </c>
      <c r="S429" t="s">
        <v>4804</v>
      </c>
      <c r="T429" t="s">
        <v>1198</v>
      </c>
      <c r="U429" t="s">
        <v>73</v>
      </c>
      <c r="V429" t="s">
        <v>92</v>
      </c>
      <c r="W429" t="s">
        <v>38</v>
      </c>
      <c r="X429" t="s">
        <v>39</v>
      </c>
      <c r="Y429" t="s">
        <v>1199</v>
      </c>
      <c r="Z429" t="s">
        <v>705</v>
      </c>
      <c r="AA429" t="s">
        <v>65</v>
      </c>
    </row>
    <row r="430" spans="1:27" x14ac:dyDescent="0.25">
      <c r="A430" s="1">
        <v>10149</v>
      </c>
      <c r="B430" s="1">
        <v>30</v>
      </c>
      <c r="C430" s="8">
        <v>58.22</v>
      </c>
      <c r="D430" s="1">
        <v>3</v>
      </c>
      <c r="E430" s="7">
        <v>1746.6</v>
      </c>
      <c r="F430" s="7">
        <f>sales_data_sample3[[#This Row],[SALES]]*sales_data_sample3[[#This Row],[PROFIT MARGIN]]</f>
        <v>129.07373999999999</v>
      </c>
      <c r="G430" s="14" t="str">
        <f>IF(sales_data_sample3[[#This Row],[STATUS]] &lt;&gt;"Cancelled","7,39%","0")</f>
        <v>7,39%</v>
      </c>
      <c r="H430" s="4">
        <v>37876</v>
      </c>
      <c r="I430" t="s">
        <v>28</v>
      </c>
      <c r="J430">
        <f>ROUNDUP(MONTH(sales_data_sample3[[#This Row],[ORDER DATE]])/3,0)</f>
        <v>3</v>
      </c>
      <c r="K430" t="str">
        <f>TEXT(sales_data_sample3[[#This Row],[ORDER DATE]],"[$-409]mmmm")</f>
        <v>September</v>
      </c>
      <c r="L430">
        <f>YEAR(sales_data_sample3[[#This Row],[ORDER DATE]])</f>
        <v>2003</v>
      </c>
      <c r="M430" t="s">
        <v>1354</v>
      </c>
      <c r="N430">
        <v>53</v>
      </c>
      <c r="O430" t="s">
        <v>1419</v>
      </c>
      <c r="P430" t="s">
        <v>1195</v>
      </c>
      <c r="Q430" t="s">
        <v>1196</v>
      </c>
      <c r="R430" t="s">
        <v>1197</v>
      </c>
      <c r="S430" t="s">
        <v>4804</v>
      </c>
      <c r="T430" t="s">
        <v>1198</v>
      </c>
      <c r="U430" t="s">
        <v>73</v>
      </c>
      <c r="V430" t="s">
        <v>92</v>
      </c>
      <c r="W430" t="s">
        <v>38</v>
      </c>
      <c r="X430" t="s">
        <v>39</v>
      </c>
      <c r="Y430" t="s">
        <v>1199</v>
      </c>
      <c r="Z430" t="s">
        <v>705</v>
      </c>
      <c r="AA430" t="s">
        <v>42</v>
      </c>
    </row>
    <row r="431" spans="1:27" x14ac:dyDescent="0.25">
      <c r="A431" s="1">
        <v>10149</v>
      </c>
      <c r="B431" s="1">
        <v>34</v>
      </c>
      <c r="C431" s="8">
        <v>100</v>
      </c>
      <c r="D431" s="1">
        <v>11</v>
      </c>
      <c r="E431" s="7">
        <v>5375.4</v>
      </c>
      <c r="F431" s="7">
        <f>sales_data_sample3[[#This Row],[SALES]]*sales_data_sample3[[#This Row],[PROFIT MARGIN]]</f>
        <v>397.24205999999992</v>
      </c>
      <c r="G431" s="14" t="str">
        <f>IF(sales_data_sample3[[#This Row],[STATUS]] &lt;&gt;"Cancelled","7,39%","0")</f>
        <v>7,39%</v>
      </c>
      <c r="H431" s="4">
        <v>37876</v>
      </c>
      <c r="I431" t="s">
        <v>28</v>
      </c>
      <c r="J431">
        <f>ROUNDUP(MONTH(sales_data_sample3[[#This Row],[ORDER DATE]])/3,0)</f>
        <v>3</v>
      </c>
      <c r="K431" t="str">
        <f>TEXT(sales_data_sample3[[#This Row],[ORDER DATE]],"[$-409]mmmm")</f>
        <v>September</v>
      </c>
      <c r="L431">
        <f>YEAR(sales_data_sample3[[#This Row],[ORDER DATE]])</f>
        <v>2003</v>
      </c>
      <c r="M431" t="s">
        <v>1354</v>
      </c>
      <c r="N431">
        <v>170</v>
      </c>
      <c r="O431" t="s">
        <v>1565</v>
      </c>
      <c r="P431" t="s">
        <v>1195</v>
      </c>
      <c r="Q431" t="s">
        <v>1196</v>
      </c>
      <c r="R431" t="s">
        <v>1197</v>
      </c>
      <c r="S431" t="s">
        <v>4804</v>
      </c>
      <c r="T431" t="s">
        <v>1198</v>
      </c>
      <c r="U431" t="s">
        <v>73</v>
      </c>
      <c r="V431" t="s">
        <v>92</v>
      </c>
      <c r="W431" t="s">
        <v>38</v>
      </c>
      <c r="X431" t="s">
        <v>39</v>
      </c>
      <c r="Y431" t="s">
        <v>1199</v>
      </c>
      <c r="Z431" t="s">
        <v>705</v>
      </c>
      <c r="AA431" t="s">
        <v>65</v>
      </c>
    </row>
    <row r="432" spans="1:27" x14ac:dyDescent="0.25">
      <c r="A432" s="1">
        <v>10149</v>
      </c>
      <c r="B432" s="1">
        <v>24</v>
      </c>
      <c r="C432" s="8">
        <v>62.36</v>
      </c>
      <c r="D432" s="1">
        <v>10</v>
      </c>
      <c r="E432" s="7">
        <v>1496.64</v>
      </c>
      <c r="F432" s="7">
        <f>sales_data_sample3[[#This Row],[SALES]]*sales_data_sample3[[#This Row],[PROFIT MARGIN]]</f>
        <v>110.601696</v>
      </c>
      <c r="G432" s="14" t="str">
        <f>IF(sales_data_sample3[[#This Row],[STATUS]] &lt;&gt;"Cancelled","7,39%","0")</f>
        <v>7,39%</v>
      </c>
      <c r="H432" s="4">
        <v>37876</v>
      </c>
      <c r="I432" t="s">
        <v>28</v>
      </c>
      <c r="J432">
        <f>ROUNDUP(MONTH(sales_data_sample3[[#This Row],[ORDER DATE]])/3,0)</f>
        <v>3</v>
      </c>
      <c r="K432" t="str">
        <f>TEXT(sales_data_sample3[[#This Row],[ORDER DATE]],"[$-409]mmmm")</f>
        <v>September</v>
      </c>
      <c r="L432">
        <f>YEAR(sales_data_sample3[[#This Row],[ORDER DATE]])</f>
        <v>2003</v>
      </c>
      <c r="M432" t="s">
        <v>1354</v>
      </c>
      <c r="N432">
        <v>60</v>
      </c>
      <c r="O432" t="s">
        <v>1696</v>
      </c>
      <c r="P432" t="s">
        <v>1195</v>
      </c>
      <c r="Q432" t="s">
        <v>1196</v>
      </c>
      <c r="R432" t="s">
        <v>1197</v>
      </c>
      <c r="S432" t="s">
        <v>4804</v>
      </c>
      <c r="T432" t="s">
        <v>1198</v>
      </c>
      <c r="U432" t="s">
        <v>73</v>
      </c>
      <c r="V432" t="s">
        <v>92</v>
      </c>
      <c r="W432" t="s">
        <v>38</v>
      </c>
      <c r="X432" t="s">
        <v>39</v>
      </c>
      <c r="Y432" t="s">
        <v>1199</v>
      </c>
      <c r="Z432" t="s">
        <v>705</v>
      </c>
      <c r="AA432" t="s">
        <v>42</v>
      </c>
    </row>
    <row r="433" spans="1:27" x14ac:dyDescent="0.25">
      <c r="A433" s="1">
        <v>10149</v>
      </c>
      <c r="B433" s="1">
        <v>33</v>
      </c>
      <c r="C433" s="8">
        <v>100</v>
      </c>
      <c r="D433" s="1">
        <v>8</v>
      </c>
      <c r="E433" s="7">
        <v>4950.33</v>
      </c>
      <c r="F433" s="7">
        <f>sales_data_sample3[[#This Row],[SALES]]*sales_data_sample3[[#This Row],[PROFIT MARGIN]]</f>
        <v>365.82938699999994</v>
      </c>
      <c r="G433" s="14" t="str">
        <f>IF(sales_data_sample3[[#This Row],[STATUS]] &lt;&gt;"Cancelled","7,39%","0")</f>
        <v>7,39%</v>
      </c>
      <c r="H433" s="4">
        <v>37876</v>
      </c>
      <c r="I433" t="s">
        <v>28</v>
      </c>
      <c r="J433">
        <f>ROUNDUP(MONTH(sales_data_sample3[[#This Row],[ORDER DATE]])/3,0)</f>
        <v>3</v>
      </c>
      <c r="K433" t="str">
        <f>TEXT(sales_data_sample3[[#This Row],[ORDER DATE]],"[$-409]mmmm")</f>
        <v>September</v>
      </c>
      <c r="L433">
        <f>YEAR(sales_data_sample3[[#This Row],[ORDER DATE]])</f>
        <v>2003</v>
      </c>
      <c r="M433" t="s">
        <v>1354</v>
      </c>
      <c r="N433">
        <v>127</v>
      </c>
      <c r="O433" t="s">
        <v>1769</v>
      </c>
      <c r="P433" t="s">
        <v>1195</v>
      </c>
      <c r="Q433" t="s">
        <v>1196</v>
      </c>
      <c r="R433" t="s">
        <v>1197</v>
      </c>
      <c r="S433" t="s">
        <v>4804</v>
      </c>
      <c r="T433" t="s">
        <v>1198</v>
      </c>
      <c r="U433" t="s">
        <v>73</v>
      </c>
      <c r="V433" t="s">
        <v>92</v>
      </c>
      <c r="W433" t="s">
        <v>38</v>
      </c>
      <c r="X433" t="s">
        <v>39</v>
      </c>
      <c r="Y433" t="s">
        <v>1199</v>
      </c>
      <c r="Z433" t="s">
        <v>705</v>
      </c>
      <c r="AA433" t="s">
        <v>65</v>
      </c>
    </row>
    <row r="434" spans="1:27" x14ac:dyDescent="0.25">
      <c r="A434" s="1">
        <v>10149</v>
      </c>
      <c r="B434" s="1">
        <v>23</v>
      </c>
      <c r="C434" s="8">
        <v>100</v>
      </c>
      <c r="D434" s="1">
        <v>5</v>
      </c>
      <c r="E434" s="7">
        <v>4230.62</v>
      </c>
      <c r="F434" s="7">
        <f>sales_data_sample3[[#This Row],[SALES]]*sales_data_sample3[[#This Row],[PROFIT MARGIN]]</f>
        <v>312.64281799999998</v>
      </c>
      <c r="G434" s="14" t="str">
        <f>IF(sales_data_sample3[[#This Row],[STATUS]] &lt;&gt;"Cancelled","7,39%","0")</f>
        <v>7,39%</v>
      </c>
      <c r="H434" s="4">
        <v>37876</v>
      </c>
      <c r="I434" t="s">
        <v>28</v>
      </c>
      <c r="J434">
        <f>ROUNDUP(MONTH(sales_data_sample3[[#This Row],[ORDER DATE]])/3,0)</f>
        <v>3</v>
      </c>
      <c r="K434" t="str">
        <f>TEXT(sales_data_sample3[[#This Row],[ORDER DATE]],"[$-409]mmmm")</f>
        <v>September</v>
      </c>
      <c r="L434">
        <f>YEAR(sales_data_sample3[[#This Row],[ORDER DATE]])</f>
        <v>2003</v>
      </c>
      <c r="M434" t="s">
        <v>1354</v>
      </c>
      <c r="N434">
        <v>168</v>
      </c>
      <c r="O434" t="s">
        <v>1928</v>
      </c>
      <c r="P434" t="s">
        <v>1195</v>
      </c>
      <c r="Q434" t="s">
        <v>1196</v>
      </c>
      <c r="R434" t="s">
        <v>1197</v>
      </c>
      <c r="S434" t="s">
        <v>4804</v>
      </c>
      <c r="T434" t="s">
        <v>1198</v>
      </c>
      <c r="U434" t="s">
        <v>73</v>
      </c>
      <c r="V434" t="s">
        <v>92</v>
      </c>
      <c r="W434" t="s">
        <v>38</v>
      </c>
      <c r="X434" t="s">
        <v>39</v>
      </c>
      <c r="Y434" t="s">
        <v>1199</v>
      </c>
      <c r="Z434" t="s">
        <v>705</v>
      </c>
      <c r="AA434" t="s">
        <v>65</v>
      </c>
    </row>
    <row r="435" spans="1:27" x14ac:dyDescent="0.25">
      <c r="A435" s="1">
        <v>10149</v>
      </c>
      <c r="B435" s="1">
        <v>42</v>
      </c>
      <c r="C435" s="8">
        <v>94.25</v>
      </c>
      <c r="D435" s="1">
        <v>2</v>
      </c>
      <c r="E435" s="7">
        <v>3958.5</v>
      </c>
      <c r="F435" s="7">
        <f>sales_data_sample3[[#This Row],[SALES]]*sales_data_sample3[[#This Row],[PROFIT MARGIN]]</f>
        <v>292.53314999999998</v>
      </c>
      <c r="G435" s="14" t="str">
        <f>IF(sales_data_sample3[[#This Row],[STATUS]] &lt;&gt;"Cancelled","7,39%","0")</f>
        <v>7,39%</v>
      </c>
      <c r="H435" s="4">
        <v>37876</v>
      </c>
      <c r="I435" t="s">
        <v>28</v>
      </c>
      <c r="J435">
        <f>ROUNDUP(MONTH(sales_data_sample3[[#This Row],[ORDER DATE]])/3,0)</f>
        <v>3</v>
      </c>
      <c r="K435" t="str">
        <f>TEXT(sales_data_sample3[[#This Row],[ORDER DATE]],"[$-409]mmmm")</f>
        <v>September</v>
      </c>
      <c r="L435">
        <f>YEAR(sales_data_sample3[[#This Row],[ORDER DATE]])</f>
        <v>2003</v>
      </c>
      <c r="M435" t="s">
        <v>1354</v>
      </c>
      <c r="N435">
        <v>99</v>
      </c>
      <c r="O435" t="s">
        <v>2325</v>
      </c>
      <c r="P435" t="s">
        <v>1195</v>
      </c>
      <c r="Q435" t="s">
        <v>1196</v>
      </c>
      <c r="R435" t="s">
        <v>1197</v>
      </c>
      <c r="S435" t="s">
        <v>4804</v>
      </c>
      <c r="T435" t="s">
        <v>1198</v>
      </c>
      <c r="U435" t="s">
        <v>73</v>
      </c>
      <c r="V435" t="s">
        <v>92</v>
      </c>
      <c r="W435" t="s">
        <v>38</v>
      </c>
      <c r="X435" t="s">
        <v>39</v>
      </c>
      <c r="Y435" t="s">
        <v>1199</v>
      </c>
      <c r="Z435" t="s">
        <v>705</v>
      </c>
      <c r="AA435" t="s">
        <v>65</v>
      </c>
    </row>
    <row r="436" spans="1:27" x14ac:dyDescent="0.25">
      <c r="A436" s="1">
        <v>10149</v>
      </c>
      <c r="B436" s="1">
        <v>36</v>
      </c>
      <c r="C436" s="8">
        <v>33.19</v>
      </c>
      <c r="D436" s="1">
        <v>7</v>
      </c>
      <c r="E436" s="7">
        <v>1194.8399999999999</v>
      </c>
      <c r="F436" s="7">
        <f>sales_data_sample3[[#This Row],[SALES]]*sales_data_sample3[[#This Row],[PROFIT MARGIN]]</f>
        <v>88.298675999999986</v>
      </c>
      <c r="G436" s="14" t="str">
        <f>IF(sales_data_sample3[[#This Row],[STATUS]] &lt;&gt;"Cancelled","7,39%","0")</f>
        <v>7,39%</v>
      </c>
      <c r="H436" s="4">
        <v>37876</v>
      </c>
      <c r="I436" t="s">
        <v>28</v>
      </c>
      <c r="J436">
        <f>ROUNDUP(MONTH(sales_data_sample3[[#This Row],[ORDER DATE]])/3,0)</f>
        <v>3</v>
      </c>
      <c r="K436" t="str">
        <f>TEXT(sales_data_sample3[[#This Row],[ORDER DATE]],"[$-409]mmmm")</f>
        <v>September</v>
      </c>
      <c r="L436">
        <f>YEAR(sales_data_sample3[[#This Row],[ORDER DATE]])</f>
        <v>2003</v>
      </c>
      <c r="M436" t="s">
        <v>1354</v>
      </c>
      <c r="N436">
        <v>33</v>
      </c>
      <c r="O436" t="s">
        <v>2922</v>
      </c>
      <c r="P436" t="s">
        <v>1195</v>
      </c>
      <c r="Q436" t="s">
        <v>1196</v>
      </c>
      <c r="R436" t="s">
        <v>1197</v>
      </c>
      <c r="S436" t="s">
        <v>4804</v>
      </c>
      <c r="T436" t="s">
        <v>1198</v>
      </c>
      <c r="U436" t="s">
        <v>73</v>
      </c>
      <c r="V436" t="s">
        <v>92</v>
      </c>
      <c r="W436" t="s">
        <v>38</v>
      </c>
      <c r="X436" t="s">
        <v>39</v>
      </c>
      <c r="Y436" t="s">
        <v>1199</v>
      </c>
      <c r="Z436" t="s">
        <v>705</v>
      </c>
      <c r="AA436" t="s">
        <v>42</v>
      </c>
    </row>
    <row r="437" spans="1:27" x14ac:dyDescent="0.25">
      <c r="A437" s="1">
        <v>10149</v>
      </c>
      <c r="B437" s="1">
        <v>49</v>
      </c>
      <c r="C437" s="8">
        <v>49.28</v>
      </c>
      <c r="D437" s="1">
        <v>6</v>
      </c>
      <c r="E437" s="7">
        <v>2414.7199999999998</v>
      </c>
      <c r="F437" s="7">
        <f>sales_data_sample3[[#This Row],[SALES]]*sales_data_sample3[[#This Row],[PROFIT MARGIN]]</f>
        <v>178.44780799999998</v>
      </c>
      <c r="G437" s="14" t="str">
        <f>IF(sales_data_sample3[[#This Row],[STATUS]] &lt;&gt;"Cancelled","7,39%","0")</f>
        <v>7,39%</v>
      </c>
      <c r="H437" s="4">
        <v>37876</v>
      </c>
      <c r="I437" t="s">
        <v>28</v>
      </c>
      <c r="J437">
        <f>ROUNDUP(MONTH(sales_data_sample3[[#This Row],[ORDER DATE]])/3,0)</f>
        <v>3</v>
      </c>
      <c r="K437" t="str">
        <f>TEXT(sales_data_sample3[[#This Row],[ORDER DATE]],"[$-409]mmmm")</f>
        <v>September</v>
      </c>
      <c r="L437">
        <f>YEAR(sales_data_sample3[[#This Row],[ORDER DATE]])</f>
        <v>2003</v>
      </c>
      <c r="M437" t="s">
        <v>1354</v>
      </c>
      <c r="N437">
        <v>44</v>
      </c>
      <c r="O437" t="s">
        <v>3035</v>
      </c>
      <c r="P437" t="s">
        <v>1195</v>
      </c>
      <c r="Q437" t="s">
        <v>1196</v>
      </c>
      <c r="R437" t="s">
        <v>1197</v>
      </c>
      <c r="S437" t="s">
        <v>4804</v>
      </c>
      <c r="T437" t="s">
        <v>1198</v>
      </c>
      <c r="U437" t="s">
        <v>73</v>
      </c>
      <c r="V437" t="s">
        <v>92</v>
      </c>
      <c r="W437" t="s">
        <v>38</v>
      </c>
      <c r="X437" t="s">
        <v>39</v>
      </c>
      <c r="Y437" t="s">
        <v>1199</v>
      </c>
      <c r="Z437" t="s">
        <v>705</v>
      </c>
      <c r="AA437" t="s">
        <v>42</v>
      </c>
    </row>
    <row r="438" spans="1:27" x14ac:dyDescent="0.25">
      <c r="A438" s="1">
        <v>10149</v>
      </c>
      <c r="B438" s="1">
        <v>26</v>
      </c>
      <c r="C438" s="8">
        <v>38.979999999999997</v>
      </c>
      <c r="D438" s="1">
        <v>9</v>
      </c>
      <c r="E438" s="7">
        <v>1013.48</v>
      </c>
      <c r="F438" s="7">
        <f>sales_data_sample3[[#This Row],[SALES]]*sales_data_sample3[[#This Row],[PROFIT MARGIN]]</f>
        <v>74.896171999999993</v>
      </c>
      <c r="G438" s="14" t="str">
        <f>IF(sales_data_sample3[[#This Row],[STATUS]] &lt;&gt;"Cancelled","7,39%","0")</f>
        <v>7,39%</v>
      </c>
      <c r="H438" s="4">
        <v>37876</v>
      </c>
      <c r="I438" t="s">
        <v>28</v>
      </c>
      <c r="J438">
        <f>ROUNDUP(MONTH(sales_data_sample3[[#This Row],[ORDER DATE]])/3,0)</f>
        <v>3</v>
      </c>
      <c r="K438" t="str">
        <f>TEXT(sales_data_sample3[[#This Row],[ORDER DATE]],"[$-409]mmmm")</f>
        <v>September</v>
      </c>
      <c r="L438">
        <f>YEAR(sales_data_sample3[[#This Row],[ORDER DATE]])</f>
        <v>2003</v>
      </c>
      <c r="M438" t="s">
        <v>1354</v>
      </c>
      <c r="N438">
        <v>41</v>
      </c>
      <c r="O438" t="s">
        <v>3664</v>
      </c>
      <c r="P438" t="s">
        <v>1195</v>
      </c>
      <c r="Q438" t="s">
        <v>1196</v>
      </c>
      <c r="R438" t="s">
        <v>1197</v>
      </c>
      <c r="S438" t="s">
        <v>4804</v>
      </c>
      <c r="T438" t="s">
        <v>1198</v>
      </c>
      <c r="U438" t="s">
        <v>73</v>
      </c>
      <c r="V438" t="s">
        <v>92</v>
      </c>
      <c r="W438" t="s">
        <v>38</v>
      </c>
      <c r="X438" t="s">
        <v>39</v>
      </c>
      <c r="Y438" t="s">
        <v>1199</v>
      </c>
      <c r="Z438" t="s">
        <v>705</v>
      </c>
      <c r="AA438" t="s">
        <v>42</v>
      </c>
    </row>
    <row r="439" spans="1:27" x14ac:dyDescent="0.25">
      <c r="A439" s="1">
        <v>10149</v>
      </c>
      <c r="B439" s="1">
        <v>20</v>
      </c>
      <c r="C439" s="8">
        <v>90.57</v>
      </c>
      <c r="D439" s="1">
        <v>1</v>
      </c>
      <c r="E439" s="7">
        <v>1811.4</v>
      </c>
      <c r="F439" s="7">
        <f>sales_data_sample3[[#This Row],[SALES]]*sales_data_sample3[[#This Row],[PROFIT MARGIN]]</f>
        <v>133.86246</v>
      </c>
      <c r="G439" s="14" t="str">
        <f>IF(sales_data_sample3[[#This Row],[STATUS]] &lt;&gt;"Cancelled","7,39%","0")</f>
        <v>7,39%</v>
      </c>
      <c r="H439" s="4">
        <v>37876</v>
      </c>
      <c r="I439" t="s">
        <v>28</v>
      </c>
      <c r="J439">
        <f>ROUNDUP(MONTH(sales_data_sample3[[#This Row],[ORDER DATE]])/3,0)</f>
        <v>3</v>
      </c>
      <c r="K439" t="str">
        <f>TEXT(sales_data_sample3[[#This Row],[ORDER DATE]],"[$-409]mmmm")</f>
        <v>September</v>
      </c>
      <c r="L439">
        <f>YEAR(sales_data_sample3[[#This Row],[ORDER DATE]])</f>
        <v>2003</v>
      </c>
      <c r="M439" t="s">
        <v>1354</v>
      </c>
      <c r="N439">
        <v>97</v>
      </c>
      <c r="O439" t="s">
        <v>3732</v>
      </c>
      <c r="P439" t="s">
        <v>1195</v>
      </c>
      <c r="Q439" t="s">
        <v>1196</v>
      </c>
      <c r="R439" t="s">
        <v>1197</v>
      </c>
      <c r="S439" t="s">
        <v>4804</v>
      </c>
      <c r="T439" t="s">
        <v>1198</v>
      </c>
      <c r="U439" t="s">
        <v>73</v>
      </c>
      <c r="V439" t="s">
        <v>92</v>
      </c>
      <c r="W439" t="s">
        <v>38</v>
      </c>
      <c r="X439" t="s">
        <v>39</v>
      </c>
      <c r="Y439" t="s">
        <v>1199</v>
      </c>
      <c r="Z439" t="s">
        <v>705</v>
      </c>
      <c r="AA439" t="s">
        <v>42</v>
      </c>
    </row>
    <row r="440" spans="1:27" x14ac:dyDescent="0.25">
      <c r="A440" s="1">
        <v>10150</v>
      </c>
      <c r="B440" s="1">
        <v>45</v>
      </c>
      <c r="C440" s="8">
        <v>100</v>
      </c>
      <c r="D440" s="1">
        <v>8</v>
      </c>
      <c r="E440" s="7">
        <v>10993.5</v>
      </c>
      <c r="F440" s="7">
        <f>sales_data_sample3[[#This Row],[SALES]]*sales_data_sample3[[#This Row],[PROFIT MARGIN]]</f>
        <v>2736.28215</v>
      </c>
      <c r="G440" s="14" t="str">
        <f>IF(sales_data_sample3[[#This Row],[STATUS]] &lt;&gt;"Cancelled","24,89%","0")</f>
        <v>24,89%</v>
      </c>
      <c r="H440" s="4">
        <v>37883</v>
      </c>
      <c r="I440" t="s">
        <v>28</v>
      </c>
      <c r="J440">
        <f>ROUNDUP(MONTH(sales_data_sample3[[#This Row],[ORDER DATE]])/3,0)</f>
        <v>3</v>
      </c>
      <c r="K440" t="str">
        <f>TEXT(sales_data_sample3[[#This Row],[ORDER DATE]],"[$-409]mmmm")</f>
        <v>September</v>
      </c>
      <c r="L440">
        <f>YEAR(sales_data_sample3[[#This Row],[ORDER DATE]])</f>
        <v>2003</v>
      </c>
      <c r="M440" t="s">
        <v>278</v>
      </c>
      <c r="N440">
        <v>214</v>
      </c>
      <c r="O440" t="s">
        <v>279</v>
      </c>
      <c r="P440" t="s">
        <v>302</v>
      </c>
      <c r="Q440" t="s">
        <v>303</v>
      </c>
      <c r="R440" t="s">
        <v>304</v>
      </c>
      <c r="S440" t="s">
        <v>4804</v>
      </c>
      <c r="T440" t="s">
        <v>305</v>
      </c>
      <c r="U440" t="s">
        <v>4804</v>
      </c>
      <c r="V440" t="s">
        <v>306</v>
      </c>
      <c r="W440" t="s">
        <v>305</v>
      </c>
      <c r="X440" t="s">
        <v>307</v>
      </c>
      <c r="Y440" t="s">
        <v>308</v>
      </c>
      <c r="Z440" t="s">
        <v>309</v>
      </c>
      <c r="AA440" t="s">
        <v>229</v>
      </c>
    </row>
    <row r="441" spans="1:27" x14ac:dyDescent="0.25">
      <c r="A441" s="1">
        <v>10150</v>
      </c>
      <c r="B441" s="1">
        <v>20</v>
      </c>
      <c r="C441" s="8">
        <v>100</v>
      </c>
      <c r="D441" s="1">
        <v>1</v>
      </c>
      <c r="E441" s="7">
        <v>3191.2</v>
      </c>
      <c r="F441" s="7">
        <f>sales_data_sample3[[#This Row],[SALES]]*sales_data_sample3[[#This Row],[PROFIT MARGIN]]</f>
        <v>794.28967999999998</v>
      </c>
      <c r="G441" s="14" t="str">
        <f>IF(sales_data_sample3[[#This Row],[STATUS]] &lt;&gt;"Cancelled","24,89%","0")</f>
        <v>24,89%</v>
      </c>
      <c r="H441" s="4">
        <v>37883</v>
      </c>
      <c r="I441" t="s">
        <v>28</v>
      </c>
      <c r="J441">
        <f>ROUNDUP(MONTH(sales_data_sample3[[#This Row],[ORDER DATE]])/3,0)</f>
        <v>3</v>
      </c>
      <c r="K441" t="str">
        <f>TEXT(sales_data_sample3[[#This Row],[ORDER DATE]],"[$-409]mmmm")</f>
        <v>September</v>
      </c>
      <c r="L441">
        <f>YEAR(sales_data_sample3[[#This Row],[ORDER DATE]])</f>
        <v>2003</v>
      </c>
      <c r="M441" t="s">
        <v>278</v>
      </c>
      <c r="N441">
        <v>147</v>
      </c>
      <c r="O441" t="s">
        <v>710</v>
      </c>
      <c r="P441" t="s">
        <v>302</v>
      </c>
      <c r="Q441" t="s">
        <v>303</v>
      </c>
      <c r="R441" t="s">
        <v>304</v>
      </c>
      <c r="S441" t="s">
        <v>4804</v>
      </c>
      <c r="T441" t="s">
        <v>305</v>
      </c>
      <c r="U441" t="s">
        <v>4804</v>
      </c>
      <c r="V441" t="s">
        <v>306</v>
      </c>
      <c r="W441" t="s">
        <v>305</v>
      </c>
      <c r="X441" t="s">
        <v>307</v>
      </c>
      <c r="Y441" t="s">
        <v>308</v>
      </c>
      <c r="Z441" t="s">
        <v>309</v>
      </c>
      <c r="AA441" t="s">
        <v>65</v>
      </c>
    </row>
    <row r="442" spans="1:27" x14ac:dyDescent="0.25">
      <c r="A442" s="1">
        <v>10150</v>
      </c>
      <c r="B442" s="1">
        <v>30</v>
      </c>
      <c r="C442" s="8">
        <v>100</v>
      </c>
      <c r="D442" s="1">
        <v>5</v>
      </c>
      <c r="E442" s="7">
        <v>4100.1000000000004</v>
      </c>
      <c r="F442" s="7">
        <f>sales_data_sample3[[#This Row],[SALES]]*sales_data_sample3[[#This Row],[PROFIT MARGIN]]</f>
        <v>186.55455000000001</v>
      </c>
      <c r="G442" s="14" t="str">
        <f>IF(sales_data_sample3[[#This Row],[STATUS]] &lt;&gt;"Cancelled","4,55%","0")</f>
        <v>4,55%</v>
      </c>
      <c r="H442" s="4">
        <v>37883</v>
      </c>
      <c r="I442" t="s">
        <v>28</v>
      </c>
      <c r="J442">
        <f>ROUNDUP(MONTH(sales_data_sample3[[#This Row],[ORDER DATE]])/3,0)</f>
        <v>3</v>
      </c>
      <c r="K442" t="str">
        <f>TEXT(sales_data_sample3[[#This Row],[ORDER DATE]],"[$-409]mmmm")</f>
        <v>September</v>
      </c>
      <c r="L442">
        <f>YEAR(sales_data_sample3[[#This Row],[ORDER DATE]])</f>
        <v>2003</v>
      </c>
      <c r="M442" t="s">
        <v>957</v>
      </c>
      <c r="N442">
        <v>136</v>
      </c>
      <c r="O442" t="s">
        <v>958</v>
      </c>
      <c r="P442" t="s">
        <v>302</v>
      </c>
      <c r="Q442" t="s">
        <v>303</v>
      </c>
      <c r="R442" t="s">
        <v>304</v>
      </c>
      <c r="S442" t="s">
        <v>4804</v>
      </c>
      <c r="T442" t="s">
        <v>305</v>
      </c>
      <c r="U442" t="s">
        <v>4804</v>
      </c>
      <c r="V442" t="s">
        <v>306</v>
      </c>
      <c r="W442" t="s">
        <v>305</v>
      </c>
      <c r="X442" t="s">
        <v>307</v>
      </c>
      <c r="Y442" t="s">
        <v>308</v>
      </c>
      <c r="Z442" t="s">
        <v>309</v>
      </c>
      <c r="AA442" t="s">
        <v>65</v>
      </c>
    </row>
    <row r="443" spans="1:27" x14ac:dyDescent="0.25">
      <c r="A443" s="1">
        <v>10150</v>
      </c>
      <c r="B443" s="1">
        <v>34</v>
      </c>
      <c r="C443" s="8">
        <v>100</v>
      </c>
      <c r="D443" s="1">
        <v>7</v>
      </c>
      <c r="E443" s="7">
        <v>4641</v>
      </c>
      <c r="F443" s="7">
        <f>sales_data_sample3[[#This Row],[SALES]]*sales_data_sample3[[#This Row],[PROFIT MARGIN]]</f>
        <v>211.16549999999998</v>
      </c>
      <c r="G443" s="14" t="str">
        <f>IF(sales_data_sample3[[#This Row],[STATUS]] &lt;&gt;"Cancelled","4,55%","0")</f>
        <v>4,55%</v>
      </c>
      <c r="H443" s="4">
        <v>37883</v>
      </c>
      <c r="I443" t="s">
        <v>28</v>
      </c>
      <c r="J443">
        <f>ROUNDUP(MONTH(sales_data_sample3[[#This Row],[ORDER DATE]])/3,0)</f>
        <v>3</v>
      </c>
      <c r="K443" t="str">
        <f>TEXT(sales_data_sample3[[#This Row],[ORDER DATE]],"[$-409]mmmm")</f>
        <v>September</v>
      </c>
      <c r="L443">
        <f>YEAR(sales_data_sample3[[#This Row],[ORDER DATE]])</f>
        <v>2003</v>
      </c>
      <c r="M443" t="s">
        <v>957</v>
      </c>
      <c r="N443">
        <v>116</v>
      </c>
      <c r="O443" t="s">
        <v>1264</v>
      </c>
      <c r="P443" t="s">
        <v>302</v>
      </c>
      <c r="Q443" t="s">
        <v>303</v>
      </c>
      <c r="R443" t="s">
        <v>304</v>
      </c>
      <c r="S443" t="s">
        <v>4804</v>
      </c>
      <c r="T443" t="s">
        <v>305</v>
      </c>
      <c r="U443" t="s">
        <v>4804</v>
      </c>
      <c r="V443" t="s">
        <v>306</v>
      </c>
      <c r="W443" t="s">
        <v>305</v>
      </c>
      <c r="X443" t="s">
        <v>307</v>
      </c>
      <c r="Y443" t="s">
        <v>308</v>
      </c>
      <c r="Z443" t="s">
        <v>309</v>
      </c>
      <c r="AA443" t="s">
        <v>65</v>
      </c>
    </row>
    <row r="444" spans="1:27" x14ac:dyDescent="0.25">
      <c r="A444" s="1">
        <v>10150</v>
      </c>
      <c r="B444" s="1">
        <v>47</v>
      </c>
      <c r="C444" s="8">
        <v>91.18</v>
      </c>
      <c r="D444" s="1">
        <v>9</v>
      </c>
      <c r="E444" s="7">
        <v>4285.46</v>
      </c>
      <c r="F444" s="7">
        <f>sales_data_sample3[[#This Row],[SALES]]*sales_data_sample3[[#This Row],[PROFIT MARGIN]]</f>
        <v>316.695494</v>
      </c>
      <c r="G444" s="14" t="str">
        <f>IF(sales_data_sample3[[#This Row],[STATUS]] &lt;&gt;"Cancelled","7,39%","0")</f>
        <v>7,39%</v>
      </c>
      <c r="H444" s="4">
        <v>37883</v>
      </c>
      <c r="I444" t="s">
        <v>28</v>
      </c>
      <c r="J444">
        <f>ROUNDUP(MONTH(sales_data_sample3[[#This Row],[ORDER DATE]])/3,0)</f>
        <v>3</v>
      </c>
      <c r="K444" t="str">
        <f>TEXT(sales_data_sample3[[#This Row],[ORDER DATE]],"[$-409]mmmm")</f>
        <v>September</v>
      </c>
      <c r="L444">
        <f>YEAR(sales_data_sample3[[#This Row],[ORDER DATE]])</f>
        <v>2003</v>
      </c>
      <c r="M444" t="s">
        <v>1354</v>
      </c>
      <c r="N444">
        <v>101</v>
      </c>
      <c r="O444" t="s">
        <v>1989</v>
      </c>
      <c r="P444" t="s">
        <v>302</v>
      </c>
      <c r="Q444" t="s">
        <v>303</v>
      </c>
      <c r="R444" t="s">
        <v>304</v>
      </c>
      <c r="S444" t="s">
        <v>4804</v>
      </c>
      <c r="T444" t="s">
        <v>305</v>
      </c>
      <c r="U444" t="s">
        <v>4804</v>
      </c>
      <c r="V444" t="s">
        <v>306</v>
      </c>
      <c r="W444" t="s">
        <v>305</v>
      </c>
      <c r="X444" t="s">
        <v>307</v>
      </c>
      <c r="Y444" t="s">
        <v>308</v>
      </c>
      <c r="Z444" t="s">
        <v>309</v>
      </c>
      <c r="AA444" t="s">
        <v>65</v>
      </c>
    </row>
    <row r="445" spans="1:27" x14ac:dyDescent="0.25">
      <c r="A445" s="1">
        <v>10150</v>
      </c>
      <c r="B445" s="1">
        <v>30</v>
      </c>
      <c r="C445" s="8">
        <v>49.97</v>
      </c>
      <c r="D445" s="1">
        <v>11</v>
      </c>
      <c r="E445" s="7">
        <v>1499.1</v>
      </c>
      <c r="F445" s="7">
        <f>sales_data_sample3[[#This Row],[SALES]]*sales_data_sample3[[#This Row],[PROFIT MARGIN]]</f>
        <v>110.78348999999999</v>
      </c>
      <c r="G445" s="14" t="str">
        <f>IF(sales_data_sample3[[#This Row],[STATUS]] &lt;&gt;"Cancelled","7,39%","0")</f>
        <v>7,39%</v>
      </c>
      <c r="H445" s="4">
        <v>37883</v>
      </c>
      <c r="I445" t="s">
        <v>28</v>
      </c>
      <c r="J445">
        <f>ROUNDUP(MONTH(sales_data_sample3[[#This Row],[ORDER DATE]])/3,0)</f>
        <v>3</v>
      </c>
      <c r="K445" t="str">
        <f>TEXT(sales_data_sample3[[#This Row],[ORDER DATE]],"[$-409]mmmm")</f>
        <v>September</v>
      </c>
      <c r="L445">
        <f>YEAR(sales_data_sample3[[#This Row],[ORDER DATE]])</f>
        <v>2003</v>
      </c>
      <c r="M445" t="s">
        <v>1354</v>
      </c>
      <c r="N445">
        <v>62</v>
      </c>
      <c r="O445" t="s">
        <v>2025</v>
      </c>
      <c r="P445" t="s">
        <v>302</v>
      </c>
      <c r="Q445" t="s">
        <v>303</v>
      </c>
      <c r="R445" t="s">
        <v>304</v>
      </c>
      <c r="S445" t="s">
        <v>4804</v>
      </c>
      <c r="T445" t="s">
        <v>305</v>
      </c>
      <c r="U445" t="s">
        <v>4804</v>
      </c>
      <c r="V445" t="s">
        <v>306</v>
      </c>
      <c r="W445" t="s">
        <v>305</v>
      </c>
      <c r="X445" t="s">
        <v>307</v>
      </c>
      <c r="Y445" t="s">
        <v>308</v>
      </c>
      <c r="Z445" t="s">
        <v>309</v>
      </c>
      <c r="AA445" t="s">
        <v>42</v>
      </c>
    </row>
    <row r="446" spans="1:27" x14ac:dyDescent="0.25">
      <c r="A446" s="1">
        <v>10150</v>
      </c>
      <c r="B446" s="1">
        <v>26</v>
      </c>
      <c r="C446" s="8">
        <v>100</v>
      </c>
      <c r="D446" s="1">
        <v>10</v>
      </c>
      <c r="E446" s="7">
        <v>2804.36</v>
      </c>
      <c r="F446" s="7">
        <f>sales_data_sample3[[#This Row],[SALES]]*sales_data_sample3[[#This Row],[PROFIT MARGIN]]</f>
        <v>207.24220399999999</v>
      </c>
      <c r="G446" s="14" t="str">
        <f>IF(sales_data_sample3[[#This Row],[STATUS]] &lt;&gt;"Cancelled","7,39%","0")</f>
        <v>7,39%</v>
      </c>
      <c r="H446" s="4">
        <v>37883</v>
      </c>
      <c r="I446" t="s">
        <v>28</v>
      </c>
      <c r="J446">
        <f>ROUNDUP(MONTH(sales_data_sample3[[#This Row],[ORDER DATE]])/3,0)</f>
        <v>3</v>
      </c>
      <c r="K446" t="str">
        <f>TEXT(sales_data_sample3[[#This Row],[ORDER DATE]],"[$-409]mmmm")</f>
        <v>September</v>
      </c>
      <c r="L446">
        <f>YEAR(sales_data_sample3[[#This Row],[ORDER DATE]])</f>
        <v>2003</v>
      </c>
      <c r="M446" t="s">
        <v>1354</v>
      </c>
      <c r="N446">
        <v>104</v>
      </c>
      <c r="O446" t="s">
        <v>2122</v>
      </c>
      <c r="P446" t="s">
        <v>302</v>
      </c>
      <c r="Q446" t="s">
        <v>303</v>
      </c>
      <c r="R446" t="s">
        <v>304</v>
      </c>
      <c r="S446" t="s">
        <v>4804</v>
      </c>
      <c r="T446" t="s">
        <v>305</v>
      </c>
      <c r="U446" t="s">
        <v>4804</v>
      </c>
      <c r="V446" t="s">
        <v>306</v>
      </c>
      <c r="W446" t="s">
        <v>305</v>
      </c>
      <c r="X446" t="s">
        <v>307</v>
      </c>
      <c r="Y446" t="s">
        <v>308</v>
      </c>
      <c r="Z446" t="s">
        <v>309</v>
      </c>
      <c r="AA446" t="s">
        <v>42</v>
      </c>
    </row>
    <row r="447" spans="1:27" x14ac:dyDescent="0.25">
      <c r="A447" s="1">
        <v>10150</v>
      </c>
      <c r="B447" s="1">
        <v>49</v>
      </c>
      <c r="C447" s="8">
        <v>100</v>
      </c>
      <c r="D447" s="1">
        <v>2</v>
      </c>
      <c r="E447" s="7">
        <v>6467.02</v>
      </c>
      <c r="F447" s="7">
        <f>sales_data_sample3[[#This Row],[SALES]]*sales_data_sample3[[#This Row],[PROFIT MARGIN]]</f>
        <v>294.24941000000001</v>
      </c>
      <c r="G447" s="14" t="str">
        <f>IF(sales_data_sample3[[#This Row],[STATUS]] &lt;&gt;"Cancelled","4,55%","0")</f>
        <v>4,55%</v>
      </c>
      <c r="H447" s="4">
        <v>37883</v>
      </c>
      <c r="I447" t="s">
        <v>28</v>
      </c>
      <c r="J447">
        <f>ROUNDUP(MONTH(sales_data_sample3[[#This Row],[ORDER DATE]])/3,0)</f>
        <v>3</v>
      </c>
      <c r="K447" t="str">
        <f>TEXT(sales_data_sample3[[#This Row],[ORDER DATE]],"[$-409]mmmm")</f>
        <v>September</v>
      </c>
      <c r="L447">
        <f>YEAR(sales_data_sample3[[#This Row],[ORDER DATE]])</f>
        <v>2003</v>
      </c>
      <c r="M447" t="s">
        <v>957</v>
      </c>
      <c r="N447">
        <v>121</v>
      </c>
      <c r="O447" t="s">
        <v>2604</v>
      </c>
      <c r="P447" t="s">
        <v>302</v>
      </c>
      <c r="Q447" t="s">
        <v>303</v>
      </c>
      <c r="R447" t="s">
        <v>304</v>
      </c>
      <c r="S447" t="s">
        <v>4804</v>
      </c>
      <c r="T447" t="s">
        <v>305</v>
      </c>
      <c r="U447" t="s">
        <v>4804</v>
      </c>
      <c r="V447" t="s">
        <v>306</v>
      </c>
      <c r="W447" t="s">
        <v>305</v>
      </c>
      <c r="X447" t="s">
        <v>307</v>
      </c>
      <c r="Y447" t="s">
        <v>308</v>
      </c>
      <c r="Z447" t="s">
        <v>309</v>
      </c>
      <c r="AA447" t="s">
        <v>65</v>
      </c>
    </row>
    <row r="448" spans="1:27" x14ac:dyDescent="0.25">
      <c r="A448" s="1">
        <v>10150</v>
      </c>
      <c r="B448" s="1">
        <v>30</v>
      </c>
      <c r="C448" s="8">
        <v>42.76</v>
      </c>
      <c r="D448" s="1">
        <v>6</v>
      </c>
      <c r="E448" s="7">
        <v>1282.8</v>
      </c>
      <c r="F448" s="7">
        <f>sales_data_sample3[[#This Row],[SALES]]*sales_data_sample3[[#This Row],[PROFIT MARGIN]]</f>
        <v>94.798919999999981</v>
      </c>
      <c r="G448" s="14" t="str">
        <f>IF(sales_data_sample3[[#This Row],[STATUS]] &lt;&gt;"Cancelled","7,39%","0")</f>
        <v>7,39%</v>
      </c>
      <c r="H448" s="4">
        <v>37883</v>
      </c>
      <c r="I448" t="s">
        <v>28</v>
      </c>
      <c r="J448">
        <f>ROUNDUP(MONTH(sales_data_sample3[[#This Row],[ORDER DATE]])/3,0)</f>
        <v>3</v>
      </c>
      <c r="K448" t="str">
        <f>TEXT(sales_data_sample3[[#This Row],[ORDER DATE]],"[$-409]mmmm")</f>
        <v>September</v>
      </c>
      <c r="L448">
        <f>YEAR(sales_data_sample3[[#This Row],[ORDER DATE]])</f>
        <v>2003</v>
      </c>
      <c r="M448" t="s">
        <v>1354</v>
      </c>
      <c r="N448">
        <v>50</v>
      </c>
      <c r="O448" t="s">
        <v>2635</v>
      </c>
      <c r="P448" t="s">
        <v>302</v>
      </c>
      <c r="Q448" t="s">
        <v>303</v>
      </c>
      <c r="R448" t="s">
        <v>304</v>
      </c>
      <c r="S448" t="s">
        <v>4804</v>
      </c>
      <c r="T448" t="s">
        <v>305</v>
      </c>
      <c r="U448" t="s">
        <v>4804</v>
      </c>
      <c r="V448" t="s">
        <v>306</v>
      </c>
      <c r="W448" t="s">
        <v>305</v>
      </c>
      <c r="X448" t="s">
        <v>307</v>
      </c>
      <c r="Y448" t="s">
        <v>308</v>
      </c>
      <c r="Z448" t="s">
        <v>309</v>
      </c>
      <c r="AA448" t="s">
        <v>42</v>
      </c>
    </row>
    <row r="449" spans="1:27" x14ac:dyDescent="0.25">
      <c r="A449" s="1">
        <v>10150</v>
      </c>
      <c r="B449" s="1">
        <v>49</v>
      </c>
      <c r="C449" s="8">
        <v>58.18</v>
      </c>
      <c r="D449" s="1">
        <v>4</v>
      </c>
      <c r="E449" s="7">
        <v>2850.82</v>
      </c>
      <c r="F449" s="7">
        <f>sales_data_sample3[[#This Row],[SALES]]*sales_data_sample3[[#This Row],[PROFIT MARGIN]]</f>
        <v>129.71231</v>
      </c>
      <c r="G449" s="14" t="str">
        <f>IF(sales_data_sample3[[#This Row],[STATUS]] &lt;&gt;"Cancelled","4,55%","0")</f>
        <v>4,55%</v>
      </c>
      <c r="H449" s="4">
        <v>37883</v>
      </c>
      <c r="I449" t="s">
        <v>28</v>
      </c>
      <c r="J449">
        <f>ROUNDUP(MONTH(sales_data_sample3[[#This Row],[ORDER DATE]])/3,0)</f>
        <v>3</v>
      </c>
      <c r="K449" t="str">
        <f>TEXT(sales_data_sample3[[#This Row],[ORDER DATE]],"[$-409]mmmm")</f>
        <v>September</v>
      </c>
      <c r="L449">
        <f>YEAR(sales_data_sample3[[#This Row],[ORDER DATE]])</f>
        <v>2003</v>
      </c>
      <c r="M449" t="s">
        <v>957</v>
      </c>
      <c r="N449">
        <v>64</v>
      </c>
      <c r="O449" t="s">
        <v>4029</v>
      </c>
      <c r="P449" t="s">
        <v>302</v>
      </c>
      <c r="Q449" t="s">
        <v>303</v>
      </c>
      <c r="R449" t="s">
        <v>304</v>
      </c>
      <c r="S449" t="s">
        <v>4804</v>
      </c>
      <c r="T449" t="s">
        <v>305</v>
      </c>
      <c r="U449" t="s">
        <v>4804</v>
      </c>
      <c r="V449" t="s">
        <v>306</v>
      </c>
      <c r="W449" t="s">
        <v>305</v>
      </c>
      <c r="X449" t="s">
        <v>307</v>
      </c>
      <c r="Y449" t="s">
        <v>308</v>
      </c>
      <c r="Z449" t="s">
        <v>309</v>
      </c>
      <c r="AA449" t="s">
        <v>42</v>
      </c>
    </row>
    <row r="450" spans="1:27" x14ac:dyDescent="0.25">
      <c r="A450" s="1">
        <v>10150</v>
      </c>
      <c r="B450" s="1">
        <v>20</v>
      </c>
      <c r="C450" s="8">
        <v>100</v>
      </c>
      <c r="D450" s="1">
        <v>3</v>
      </c>
      <c r="E450" s="7">
        <v>2104</v>
      </c>
      <c r="F450" s="7">
        <f>sales_data_sample3[[#This Row],[SALES]]*sales_data_sample3[[#This Row],[PROFIT MARGIN]]</f>
        <v>523.68560000000002</v>
      </c>
      <c r="G450" s="14" t="str">
        <f>IF(sales_data_sample3[[#This Row],[STATUS]] &lt;&gt;"Cancelled","24,89%","0")</f>
        <v>24,89%</v>
      </c>
      <c r="H450" s="4">
        <v>37883</v>
      </c>
      <c r="I450" t="s">
        <v>28</v>
      </c>
      <c r="J450">
        <f>ROUNDUP(MONTH(sales_data_sample3[[#This Row],[ORDER DATE]])/3,0)</f>
        <v>3</v>
      </c>
      <c r="K450" t="str">
        <f>TEXT(sales_data_sample3[[#This Row],[ORDER DATE]],"[$-409]mmmm")</f>
        <v>September</v>
      </c>
      <c r="L450">
        <f>YEAR(sales_data_sample3[[#This Row],[ORDER DATE]])</f>
        <v>2003</v>
      </c>
      <c r="M450" t="s">
        <v>278</v>
      </c>
      <c r="N450">
        <v>101</v>
      </c>
      <c r="O450" t="s">
        <v>4506</v>
      </c>
      <c r="P450" t="s">
        <v>302</v>
      </c>
      <c r="Q450" t="s">
        <v>303</v>
      </c>
      <c r="R450" t="s">
        <v>304</v>
      </c>
      <c r="S450" t="s">
        <v>4804</v>
      </c>
      <c r="T450" t="s">
        <v>305</v>
      </c>
      <c r="U450" t="s">
        <v>4804</v>
      </c>
      <c r="V450" t="s">
        <v>306</v>
      </c>
      <c r="W450" t="s">
        <v>305</v>
      </c>
      <c r="X450" t="s">
        <v>307</v>
      </c>
      <c r="Y450" t="s">
        <v>308</v>
      </c>
      <c r="Z450" t="s">
        <v>309</v>
      </c>
      <c r="AA450" t="s">
        <v>42</v>
      </c>
    </row>
    <row r="451" spans="1:27" x14ac:dyDescent="0.25">
      <c r="A451" s="1">
        <v>10151</v>
      </c>
      <c r="B451" s="1">
        <v>24</v>
      </c>
      <c r="C451" s="8">
        <v>100</v>
      </c>
      <c r="D451" s="1">
        <v>3</v>
      </c>
      <c r="E451" s="7">
        <v>3327.6</v>
      </c>
      <c r="F451" s="7">
        <f>sales_data_sample3[[#This Row],[SALES]]*sales_data_sample3[[#This Row],[PROFIT MARGIN]]</f>
        <v>151.4058</v>
      </c>
      <c r="G451" s="14" t="str">
        <f>IF(sales_data_sample3[[#This Row],[STATUS]] &lt;&gt;"Cancelled","4,55%","0")</f>
        <v>4,55%</v>
      </c>
      <c r="H451" s="4">
        <v>37885</v>
      </c>
      <c r="I451" t="s">
        <v>28</v>
      </c>
      <c r="J451">
        <f>ROUNDUP(MONTH(sales_data_sample3[[#This Row],[ORDER DATE]])/3,0)</f>
        <v>3</v>
      </c>
      <c r="K451" t="str">
        <f>TEXT(sales_data_sample3[[#This Row],[ORDER DATE]],"[$-409]mmmm")</f>
        <v>September</v>
      </c>
      <c r="L451">
        <f>YEAR(sales_data_sample3[[#This Row],[ORDER DATE]])</f>
        <v>2003</v>
      </c>
      <c r="M451" t="s">
        <v>957</v>
      </c>
      <c r="N451">
        <v>118</v>
      </c>
      <c r="O451" t="s">
        <v>1172</v>
      </c>
      <c r="P451" t="s">
        <v>688</v>
      </c>
      <c r="Q451" t="s">
        <v>689</v>
      </c>
      <c r="R451" t="s">
        <v>690</v>
      </c>
      <c r="S451" t="s">
        <v>4804</v>
      </c>
      <c r="T451" t="s">
        <v>691</v>
      </c>
      <c r="U451" t="s">
        <v>4804</v>
      </c>
      <c r="V451" t="s">
        <v>692</v>
      </c>
      <c r="W451" t="s">
        <v>196</v>
      </c>
      <c r="X451" t="s">
        <v>52</v>
      </c>
      <c r="Y451" t="s">
        <v>693</v>
      </c>
      <c r="Z451" t="s">
        <v>694</v>
      </c>
      <c r="AA451" t="s">
        <v>65</v>
      </c>
    </row>
    <row r="452" spans="1:27" x14ac:dyDescent="0.25">
      <c r="A452" s="1">
        <v>10151</v>
      </c>
      <c r="B452" s="1">
        <v>43</v>
      </c>
      <c r="C452" s="8">
        <v>100</v>
      </c>
      <c r="D452" s="1">
        <v>2</v>
      </c>
      <c r="E452" s="7">
        <v>7110.91</v>
      </c>
      <c r="F452" s="7">
        <f>sales_data_sample3[[#This Row],[SALES]]*sales_data_sample3[[#This Row],[PROFIT MARGIN]]</f>
        <v>1769.905499</v>
      </c>
      <c r="G452" s="14" t="str">
        <f>IF(sales_data_sample3[[#This Row],[STATUS]] &lt;&gt;"Cancelled","24,89%","0")</f>
        <v>24,89%</v>
      </c>
      <c r="H452" s="4">
        <v>37885</v>
      </c>
      <c r="I452" t="s">
        <v>28</v>
      </c>
      <c r="J452">
        <f>ROUNDUP(MONTH(sales_data_sample3[[#This Row],[ORDER DATE]])/3,0)</f>
        <v>3</v>
      </c>
      <c r="K452" t="str">
        <f>TEXT(sales_data_sample3[[#This Row],[ORDER DATE]],"[$-409]mmmm")</f>
        <v>September</v>
      </c>
      <c r="L452">
        <f>YEAR(sales_data_sample3[[#This Row],[ORDER DATE]])</f>
        <v>2003</v>
      </c>
      <c r="M452" t="s">
        <v>278</v>
      </c>
      <c r="N452">
        <v>163</v>
      </c>
      <c r="O452" t="s">
        <v>1667</v>
      </c>
      <c r="P452" t="s">
        <v>688</v>
      </c>
      <c r="Q452" t="s">
        <v>689</v>
      </c>
      <c r="R452" t="s">
        <v>690</v>
      </c>
      <c r="S452" t="s">
        <v>4804</v>
      </c>
      <c r="T452" t="s">
        <v>691</v>
      </c>
      <c r="U452" t="s">
        <v>4804</v>
      </c>
      <c r="V452" t="s">
        <v>692</v>
      </c>
      <c r="W452" t="s">
        <v>196</v>
      </c>
      <c r="X452" t="s">
        <v>52</v>
      </c>
      <c r="Y452" t="s">
        <v>693</v>
      </c>
      <c r="Z452" t="s">
        <v>694</v>
      </c>
      <c r="AA452" t="s">
        <v>229</v>
      </c>
    </row>
    <row r="453" spans="1:27" x14ac:dyDescent="0.25">
      <c r="A453" s="1">
        <v>10151</v>
      </c>
      <c r="B453" s="1">
        <v>49</v>
      </c>
      <c r="C453" s="8">
        <v>100</v>
      </c>
      <c r="D453" s="1">
        <v>6</v>
      </c>
      <c r="E453" s="7">
        <v>5412.54</v>
      </c>
      <c r="F453" s="7">
        <f>sales_data_sample3[[#This Row],[SALES]]*sales_data_sample3[[#This Row],[PROFIT MARGIN]]</f>
        <v>246.27056999999999</v>
      </c>
      <c r="G453" s="14" t="str">
        <f>IF(sales_data_sample3[[#This Row],[STATUS]] &lt;&gt;"Cancelled","4,55%","0")</f>
        <v>4,55%</v>
      </c>
      <c r="H453" s="4">
        <v>37885</v>
      </c>
      <c r="I453" t="s">
        <v>28</v>
      </c>
      <c r="J453">
        <f>ROUNDUP(MONTH(sales_data_sample3[[#This Row],[ORDER DATE]])/3,0)</f>
        <v>3</v>
      </c>
      <c r="K453" t="str">
        <f>TEXT(sales_data_sample3[[#This Row],[ORDER DATE]],"[$-409]mmmm")</f>
        <v>September</v>
      </c>
      <c r="L453">
        <f>YEAR(sales_data_sample3[[#This Row],[ORDER DATE]])</f>
        <v>2003</v>
      </c>
      <c r="M453" t="s">
        <v>957</v>
      </c>
      <c r="N453">
        <v>122</v>
      </c>
      <c r="O453" t="s">
        <v>1737</v>
      </c>
      <c r="P453" t="s">
        <v>688</v>
      </c>
      <c r="Q453" t="s">
        <v>689</v>
      </c>
      <c r="R453" t="s">
        <v>690</v>
      </c>
      <c r="S453" t="s">
        <v>4804</v>
      </c>
      <c r="T453" t="s">
        <v>691</v>
      </c>
      <c r="U453" t="s">
        <v>4804</v>
      </c>
      <c r="V453" t="s">
        <v>692</v>
      </c>
      <c r="W453" t="s">
        <v>196</v>
      </c>
      <c r="X453" t="s">
        <v>52</v>
      </c>
      <c r="Y453" t="s">
        <v>693</v>
      </c>
      <c r="Z453" t="s">
        <v>694</v>
      </c>
      <c r="AA453" t="s">
        <v>65</v>
      </c>
    </row>
    <row r="454" spans="1:27" x14ac:dyDescent="0.25">
      <c r="A454" s="1">
        <v>10151</v>
      </c>
      <c r="B454" s="1">
        <v>39</v>
      </c>
      <c r="C454" s="8">
        <v>69.28</v>
      </c>
      <c r="D454" s="1">
        <v>9</v>
      </c>
      <c r="E454" s="7">
        <v>2701.92</v>
      </c>
      <c r="F454" s="7">
        <f>sales_data_sample3[[#This Row],[SALES]]*sales_data_sample3[[#This Row],[PROFIT MARGIN]]</f>
        <v>122.93736</v>
      </c>
      <c r="G454" s="14" t="str">
        <f>IF(sales_data_sample3[[#This Row],[STATUS]] &lt;&gt;"Cancelled","4,55%","0")</f>
        <v>4,55%</v>
      </c>
      <c r="H454" s="4">
        <v>37885</v>
      </c>
      <c r="I454" t="s">
        <v>28</v>
      </c>
      <c r="J454">
        <f>ROUNDUP(MONTH(sales_data_sample3[[#This Row],[ORDER DATE]])/3,0)</f>
        <v>3</v>
      </c>
      <c r="K454" t="str">
        <f>TEXT(sales_data_sample3[[#This Row],[ORDER DATE]],"[$-409]mmmm")</f>
        <v>September</v>
      </c>
      <c r="L454">
        <f>YEAR(sales_data_sample3[[#This Row],[ORDER DATE]])</f>
        <v>2003</v>
      </c>
      <c r="M454" t="s">
        <v>957</v>
      </c>
      <c r="N454">
        <v>60</v>
      </c>
      <c r="O454" t="s">
        <v>1799</v>
      </c>
      <c r="P454" t="s">
        <v>688</v>
      </c>
      <c r="Q454" t="s">
        <v>689</v>
      </c>
      <c r="R454" t="s">
        <v>690</v>
      </c>
      <c r="S454" t="s">
        <v>4804</v>
      </c>
      <c r="T454" t="s">
        <v>691</v>
      </c>
      <c r="U454" t="s">
        <v>4804</v>
      </c>
      <c r="V454" t="s">
        <v>692</v>
      </c>
      <c r="W454" t="s">
        <v>196</v>
      </c>
      <c r="X454" t="s">
        <v>52</v>
      </c>
      <c r="Y454" t="s">
        <v>693</v>
      </c>
      <c r="Z454" t="s">
        <v>694</v>
      </c>
      <c r="AA454" t="s">
        <v>42</v>
      </c>
    </row>
    <row r="455" spans="1:27" x14ac:dyDescent="0.25">
      <c r="A455" s="1">
        <v>10151</v>
      </c>
      <c r="B455" s="1">
        <v>21</v>
      </c>
      <c r="C455" s="8">
        <v>100</v>
      </c>
      <c r="D455" s="1">
        <v>7</v>
      </c>
      <c r="E455" s="7">
        <v>3734.01</v>
      </c>
      <c r="F455" s="7">
        <f>sales_data_sample3[[#This Row],[SALES]]*sales_data_sample3[[#This Row],[PROFIT MARGIN]]</f>
        <v>929.3950890000001</v>
      </c>
      <c r="G455" s="14" t="str">
        <f>IF(sales_data_sample3[[#This Row],[STATUS]] &lt;&gt;"Cancelled","24,89%","0")</f>
        <v>24,89%</v>
      </c>
      <c r="H455" s="4">
        <v>37885</v>
      </c>
      <c r="I455" t="s">
        <v>28</v>
      </c>
      <c r="J455">
        <f>ROUNDUP(MONTH(sales_data_sample3[[#This Row],[ORDER DATE]])/3,0)</f>
        <v>3</v>
      </c>
      <c r="K455" t="str">
        <f>TEXT(sales_data_sample3[[#This Row],[ORDER DATE]],"[$-409]mmmm")</f>
        <v>September</v>
      </c>
      <c r="L455">
        <f>YEAR(sales_data_sample3[[#This Row],[ORDER DATE]])</f>
        <v>2003</v>
      </c>
      <c r="M455" t="s">
        <v>278</v>
      </c>
      <c r="N455">
        <v>169</v>
      </c>
      <c r="O455" t="s">
        <v>2190</v>
      </c>
      <c r="P455" t="s">
        <v>688</v>
      </c>
      <c r="Q455" t="s">
        <v>689</v>
      </c>
      <c r="R455" t="s">
        <v>690</v>
      </c>
      <c r="S455" t="s">
        <v>4804</v>
      </c>
      <c r="T455" t="s">
        <v>691</v>
      </c>
      <c r="U455" t="s">
        <v>4804</v>
      </c>
      <c r="V455" t="s">
        <v>692</v>
      </c>
      <c r="W455" t="s">
        <v>196</v>
      </c>
      <c r="X455" t="s">
        <v>52</v>
      </c>
      <c r="Y455" t="s">
        <v>693</v>
      </c>
      <c r="Z455" t="s">
        <v>694</v>
      </c>
      <c r="AA455" t="s">
        <v>65</v>
      </c>
    </row>
    <row r="456" spans="1:27" x14ac:dyDescent="0.25">
      <c r="A456" s="1">
        <v>10151</v>
      </c>
      <c r="B456" s="1">
        <v>42</v>
      </c>
      <c r="C456" s="8">
        <v>100</v>
      </c>
      <c r="D456" s="1">
        <v>8</v>
      </c>
      <c r="E456" s="7">
        <v>5098.8</v>
      </c>
      <c r="F456" s="7">
        <f>sales_data_sample3[[#This Row],[SALES]]*sales_data_sample3[[#This Row],[PROFIT MARGIN]]</f>
        <v>231.99539999999999</v>
      </c>
      <c r="G456" s="14" t="str">
        <f>IF(sales_data_sample3[[#This Row],[STATUS]] &lt;&gt;"Cancelled","4,55%","0")</f>
        <v>4,55%</v>
      </c>
      <c r="H456" s="4">
        <v>37885</v>
      </c>
      <c r="I456" t="s">
        <v>28</v>
      </c>
      <c r="J456">
        <f>ROUNDUP(MONTH(sales_data_sample3[[#This Row],[ORDER DATE]])/3,0)</f>
        <v>3</v>
      </c>
      <c r="K456" t="str">
        <f>TEXT(sales_data_sample3[[#This Row],[ORDER DATE]],"[$-409]mmmm")</f>
        <v>September</v>
      </c>
      <c r="L456">
        <f>YEAR(sales_data_sample3[[#This Row],[ORDER DATE]])</f>
        <v>2003</v>
      </c>
      <c r="M456" t="s">
        <v>957</v>
      </c>
      <c r="N456">
        <v>127</v>
      </c>
      <c r="O456" t="s">
        <v>3076</v>
      </c>
      <c r="P456" t="s">
        <v>688</v>
      </c>
      <c r="Q456" t="s">
        <v>689</v>
      </c>
      <c r="R456" t="s">
        <v>690</v>
      </c>
      <c r="S456" t="s">
        <v>4804</v>
      </c>
      <c r="T456" t="s">
        <v>691</v>
      </c>
      <c r="U456" t="s">
        <v>4804</v>
      </c>
      <c r="V456" t="s">
        <v>692</v>
      </c>
      <c r="W456" t="s">
        <v>196</v>
      </c>
      <c r="X456" t="s">
        <v>52</v>
      </c>
      <c r="Y456" t="s">
        <v>693</v>
      </c>
      <c r="Z456" t="s">
        <v>694</v>
      </c>
      <c r="AA456" t="s">
        <v>65</v>
      </c>
    </row>
    <row r="457" spans="1:27" x14ac:dyDescent="0.25">
      <c r="A457" s="1">
        <v>10151</v>
      </c>
      <c r="B457" s="1">
        <v>30</v>
      </c>
      <c r="C457" s="8">
        <v>40.31</v>
      </c>
      <c r="D457" s="1">
        <v>4</v>
      </c>
      <c r="E457" s="7">
        <v>1209.3</v>
      </c>
      <c r="F457" s="7">
        <f>sales_data_sample3[[#This Row],[SALES]]*sales_data_sample3[[#This Row],[PROFIT MARGIN]]</f>
        <v>300.99477000000002</v>
      </c>
      <c r="G457" s="14" t="str">
        <f>IF(sales_data_sample3[[#This Row],[STATUS]] &lt;&gt;"Cancelled","24,89%","0")</f>
        <v>24,89%</v>
      </c>
      <c r="H457" s="4">
        <v>37885</v>
      </c>
      <c r="I457" t="s">
        <v>28</v>
      </c>
      <c r="J457">
        <f>ROUNDUP(MONTH(sales_data_sample3[[#This Row],[ORDER DATE]])/3,0)</f>
        <v>3</v>
      </c>
      <c r="K457" t="str">
        <f>TEXT(sales_data_sample3[[#This Row],[ORDER DATE]],"[$-409]mmmm")</f>
        <v>September</v>
      </c>
      <c r="L457">
        <f>YEAR(sales_data_sample3[[#This Row],[ORDER DATE]])</f>
        <v>2003</v>
      </c>
      <c r="M457" t="s">
        <v>278</v>
      </c>
      <c r="N457">
        <v>35</v>
      </c>
      <c r="O457" t="s">
        <v>3186</v>
      </c>
      <c r="P457" t="s">
        <v>688</v>
      </c>
      <c r="Q457" t="s">
        <v>689</v>
      </c>
      <c r="R457" t="s">
        <v>690</v>
      </c>
      <c r="S457" t="s">
        <v>4804</v>
      </c>
      <c r="T457" t="s">
        <v>691</v>
      </c>
      <c r="U457" t="s">
        <v>4804</v>
      </c>
      <c r="V457" t="s">
        <v>692</v>
      </c>
      <c r="W457" t="s">
        <v>196</v>
      </c>
      <c r="X457" t="s">
        <v>52</v>
      </c>
      <c r="Y457" t="s">
        <v>693</v>
      </c>
      <c r="Z457" t="s">
        <v>694</v>
      </c>
      <c r="AA457" t="s">
        <v>42</v>
      </c>
    </row>
    <row r="458" spans="1:27" x14ac:dyDescent="0.25">
      <c r="A458" s="1">
        <v>10151</v>
      </c>
      <c r="B458" s="1">
        <v>27</v>
      </c>
      <c r="C458" s="8">
        <v>100</v>
      </c>
      <c r="D458" s="1">
        <v>10</v>
      </c>
      <c r="E458" s="7">
        <v>3068.55</v>
      </c>
      <c r="F458" s="7">
        <f>sales_data_sample3[[#This Row],[SALES]]*sales_data_sample3[[#This Row],[PROFIT MARGIN]]</f>
        <v>139.61902499999999</v>
      </c>
      <c r="G458" s="14" t="str">
        <f>IF(sales_data_sample3[[#This Row],[STATUS]] &lt;&gt;"Cancelled","4,55%","0")</f>
        <v>4,55%</v>
      </c>
      <c r="H458" s="4">
        <v>37885</v>
      </c>
      <c r="I458" t="s">
        <v>28</v>
      </c>
      <c r="J458">
        <f>ROUNDUP(MONTH(sales_data_sample3[[#This Row],[ORDER DATE]])/3,0)</f>
        <v>3</v>
      </c>
      <c r="K458" t="str">
        <f>TEXT(sales_data_sample3[[#This Row],[ORDER DATE]],"[$-409]mmmm")</f>
        <v>September</v>
      </c>
      <c r="L458">
        <f>YEAR(sales_data_sample3[[#This Row],[ORDER DATE]])</f>
        <v>2003</v>
      </c>
      <c r="M458" t="s">
        <v>957</v>
      </c>
      <c r="N458">
        <v>96</v>
      </c>
      <c r="O458" t="s">
        <v>3839</v>
      </c>
      <c r="P458" t="s">
        <v>688</v>
      </c>
      <c r="Q458" t="s">
        <v>689</v>
      </c>
      <c r="R458" t="s">
        <v>690</v>
      </c>
      <c r="S458" t="s">
        <v>4804</v>
      </c>
      <c r="T458" t="s">
        <v>691</v>
      </c>
      <c r="U458" t="s">
        <v>4804</v>
      </c>
      <c r="V458" t="s">
        <v>692</v>
      </c>
      <c r="W458" t="s">
        <v>196</v>
      </c>
      <c r="X458" t="s">
        <v>52</v>
      </c>
      <c r="Y458" t="s">
        <v>693</v>
      </c>
      <c r="Z458" t="s">
        <v>694</v>
      </c>
      <c r="AA458" t="s">
        <v>65</v>
      </c>
    </row>
    <row r="459" spans="1:27" x14ac:dyDescent="0.25">
      <c r="A459" s="1">
        <v>10151</v>
      </c>
      <c r="B459" s="1">
        <v>41</v>
      </c>
      <c r="C459" s="8">
        <v>63.85</v>
      </c>
      <c r="D459" s="1">
        <v>5</v>
      </c>
      <c r="E459" s="7">
        <v>2617.85</v>
      </c>
      <c r="F459" s="7">
        <f>sales_data_sample3[[#This Row],[SALES]]*sales_data_sample3[[#This Row],[PROFIT MARGIN]]</f>
        <v>119.11217499999999</v>
      </c>
      <c r="G459" s="14" t="str">
        <f>IF(sales_data_sample3[[#This Row],[STATUS]] &lt;&gt;"Cancelled","4,55%","0")</f>
        <v>4,55%</v>
      </c>
      <c r="H459" s="4">
        <v>37885</v>
      </c>
      <c r="I459" t="s">
        <v>28</v>
      </c>
      <c r="J459">
        <f>ROUNDUP(MONTH(sales_data_sample3[[#This Row],[ORDER DATE]])/3,0)</f>
        <v>3</v>
      </c>
      <c r="K459" t="str">
        <f>TEXT(sales_data_sample3[[#This Row],[ORDER DATE]],"[$-409]mmmm")</f>
        <v>September</v>
      </c>
      <c r="L459">
        <f>YEAR(sales_data_sample3[[#This Row],[ORDER DATE]])</f>
        <v>2003</v>
      </c>
      <c r="M459" t="s">
        <v>957</v>
      </c>
      <c r="N459">
        <v>54</v>
      </c>
      <c r="O459" t="s">
        <v>3944</v>
      </c>
      <c r="P459" t="s">
        <v>688</v>
      </c>
      <c r="Q459" t="s">
        <v>689</v>
      </c>
      <c r="R459" t="s">
        <v>690</v>
      </c>
      <c r="S459" t="s">
        <v>4804</v>
      </c>
      <c r="T459" t="s">
        <v>691</v>
      </c>
      <c r="U459" t="s">
        <v>4804</v>
      </c>
      <c r="V459" t="s">
        <v>692</v>
      </c>
      <c r="W459" t="s">
        <v>196</v>
      </c>
      <c r="X459" t="s">
        <v>52</v>
      </c>
      <c r="Y459" t="s">
        <v>693</v>
      </c>
      <c r="Z459" t="s">
        <v>694</v>
      </c>
      <c r="AA459" t="s">
        <v>42</v>
      </c>
    </row>
    <row r="460" spans="1:27" x14ac:dyDescent="0.25">
      <c r="A460" s="1">
        <v>10151</v>
      </c>
      <c r="B460" s="1">
        <v>26</v>
      </c>
      <c r="C460" s="8">
        <v>100</v>
      </c>
      <c r="D460" s="1">
        <v>1</v>
      </c>
      <c r="E460" s="7">
        <v>3220.1</v>
      </c>
      <c r="F460" s="7">
        <f>sales_data_sample3[[#This Row],[SALES]]*sales_data_sample3[[#This Row],[PROFIT MARGIN]]</f>
        <v>146.51454999999999</v>
      </c>
      <c r="G460" s="14" t="str">
        <f>IF(sales_data_sample3[[#This Row],[STATUS]] &lt;&gt;"Cancelled","4,55%","0")</f>
        <v>4,55%</v>
      </c>
      <c r="H460" s="4">
        <v>37885</v>
      </c>
      <c r="I460" t="s">
        <v>28</v>
      </c>
      <c r="J460">
        <f>ROUNDUP(MONTH(sales_data_sample3[[#This Row],[ORDER DATE]])/3,0)</f>
        <v>3</v>
      </c>
      <c r="K460" t="str">
        <f>TEXT(sales_data_sample3[[#This Row],[ORDER DATE]],"[$-409]mmmm")</f>
        <v>September</v>
      </c>
      <c r="L460">
        <f>YEAR(sales_data_sample3[[#This Row],[ORDER DATE]])</f>
        <v>2003</v>
      </c>
      <c r="M460" t="s">
        <v>957</v>
      </c>
      <c r="N460">
        <v>115</v>
      </c>
      <c r="O460" t="s">
        <v>4177</v>
      </c>
      <c r="P460" t="s">
        <v>688</v>
      </c>
      <c r="Q460" t="s">
        <v>689</v>
      </c>
      <c r="R460" t="s">
        <v>690</v>
      </c>
      <c r="S460" t="s">
        <v>4804</v>
      </c>
      <c r="T460" t="s">
        <v>691</v>
      </c>
      <c r="U460" t="s">
        <v>4804</v>
      </c>
      <c r="V460" t="s">
        <v>692</v>
      </c>
      <c r="W460" t="s">
        <v>196</v>
      </c>
      <c r="X460" t="s">
        <v>52</v>
      </c>
      <c r="Y460" t="s">
        <v>693</v>
      </c>
      <c r="Z460" t="s">
        <v>694</v>
      </c>
      <c r="AA460" t="s">
        <v>65</v>
      </c>
    </row>
    <row r="461" spans="1:27" x14ac:dyDescent="0.25">
      <c r="A461" s="1">
        <v>10152</v>
      </c>
      <c r="B461" s="1">
        <v>35</v>
      </c>
      <c r="C461" s="8">
        <v>100</v>
      </c>
      <c r="D461" s="1">
        <v>1</v>
      </c>
      <c r="E461" s="7">
        <v>4524.1000000000004</v>
      </c>
      <c r="F461" s="7">
        <f>sales_data_sample3[[#This Row],[SALES]]*sales_data_sample3[[#This Row],[PROFIT MARGIN]]</f>
        <v>1126.0484900000001</v>
      </c>
      <c r="G461" s="14" t="str">
        <f>IF(sales_data_sample3[[#This Row],[STATUS]] &lt;&gt;"Cancelled","24,89%","0")</f>
        <v>24,89%</v>
      </c>
      <c r="H461" s="4">
        <v>37889</v>
      </c>
      <c r="I461" t="s">
        <v>28</v>
      </c>
      <c r="J461">
        <f>ROUNDUP(MONTH(sales_data_sample3[[#This Row],[ORDER DATE]])/3,0)</f>
        <v>3</v>
      </c>
      <c r="K461" t="str">
        <f>TEXT(sales_data_sample3[[#This Row],[ORDER DATE]],"[$-409]mmmm")</f>
        <v>September</v>
      </c>
      <c r="L461">
        <f>YEAR(sales_data_sample3[[#This Row],[ORDER DATE]])</f>
        <v>2003</v>
      </c>
      <c r="M461" t="s">
        <v>278</v>
      </c>
      <c r="N461">
        <v>143</v>
      </c>
      <c r="O461" t="s">
        <v>2501</v>
      </c>
      <c r="P461" t="s">
        <v>319</v>
      </c>
      <c r="Q461" t="s">
        <v>320</v>
      </c>
      <c r="R461" t="s">
        <v>321</v>
      </c>
      <c r="S461" t="s">
        <v>4804</v>
      </c>
      <c r="T461" t="s">
        <v>322</v>
      </c>
      <c r="U461" t="s">
        <v>323</v>
      </c>
      <c r="V461" t="s">
        <v>324</v>
      </c>
      <c r="W461" t="s">
        <v>139</v>
      </c>
      <c r="X461" t="s">
        <v>140</v>
      </c>
      <c r="Y461" t="s">
        <v>325</v>
      </c>
      <c r="Z461" t="s">
        <v>326</v>
      </c>
      <c r="AA461" t="s">
        <v>65</v>
      </c>
    </row>
    <row r="462" spans="1:27" x14ac:dyDescent="0.25">
      <c r="A462" s="1">
        <v>10152</v>
      </c>
      <c r="B462" s="1">
        <v>25</v>
      </c>
      <c r="C462" s="8">
        <v>65.31</v>
      </c>
      <c r="D462" s="1">
        <v>4</v>
      </c>
      <c r="E462" s="7">
        <v>1632.75</v>
      </c>
      <c r="F462" s="7">
        <f>sales_data_sample3[[#This Row],[SALES]]*sales_data_sample3[[#This Row],[PROFIT MARGIN]]</f>
        <v>406.39147500000001</v>
      </c>
      <c r="G462" s="14" t="str">
        <f>IF(sales_data_sample3[[#This Row],[STATUS]] &lt;&gt;"Cancelled","24,89%","0")</f>
        <v>24,89%</v>
      </c>
      <c r="H462" s="4">
        <v>37889</v>
      </c>
      <c r="I462" t="s">
        <v>28</v>
      </c>
      <c r="J462">
        <f>ROUNDUP(MONTH(sales_data_sample3[[#This Row],[ORDER DATE]])/3,0)</f>
        <v>3</v>
      </c>
      <c r="K462" t="str">
        <f>TEXT(sales_data_sample3[[#This Row],[ORDER DATE]],"[$-409]mmmm")</f>
        <v>September</v>
      </c>
      <c r="L462">
        <f>YEAR(sales_data_sample3[[#This Row],[ORDER DATE]])</f>
        <v>2003</v>
      </c>
      <c r="M462" t="s">
        <v>278</v>
      </c>
      <c r="N462">
        <v>57</v>
      </c>
      <c r="O462" t="s">
        <v>2779</v>
      </c>
      <c r="P462" t="s">
        <v>319</v>
      </c>
      <c r="Q462" t="s">
        <v>320</v>
      </c>
      <c r="R462" t="s">
        <v>321</v>
      </c>
      <c r="S462" t="s">
        <v>4804</v>
      </c>
      <c r="T462" t="s">
        <v>322</v>
      </c>
      <c r="U462" t="s">
        <v>323</v>
      </c>
      <c r="V462" t="s">
        <v>324</v>
      </c>
      <c r="W462" t="s">
        <v>139</v>
      </c>
      <c r="X462" t="s">
        <v>140</v>
      </c>
      <c r="Y462" t="s">
        <v>325</v>
      </c>
      <c r="Z462" t="s">
        <v>326</v>
      </c>
      <c r="AA462" t="s">
        <v>42</v>
      </c>
    </row>
    <row r="463" spans="1:27" x14ac:dyDescent="0.25">
      <c r="A463" s="1">
        <v>10152</v>
      </c>
      <c r="B463" s="1">
        <v>23</v>
      </c>
      <c r="C463" s="8">
        <v>100</v>
      </c>
      <c r="D463" s="1">
        <v>3</v>
      </c>
      <c r="E463" s="7">
        <v>2802.09</v>
      </c>
      <c r="F463" s="7">
        <f>sales_data_sample3[[#This Row],[SALES]]*sales_data_sample3[[#This Row],[PROFIT MARGIN]]</f>
        <v>697.44020100000012</v>
      </c>
      <c r="G463" s="14" t="str">
        <f>IF(sales_data_sample3[[#This Row],[STATUS]] &lt;&gt;"Cancelled","24,89%","0")</f>
        <v>24,89%</v>
      </c>
      <c r="H463" s="4">
        <v>37889</v>
      </c>
      <c r="I463" t="s">
        <v>28</v>
      </c>
      <c r="J463">
        <f>ROUNDUP(MONTH(sales_data_sample3[[#This Row],[ORDER DATE]])/3,0)</f>
        <v>3</v>
      </c>
      <c r="K463" t="str">
        <f>TEXT(sales_data_sample3[[#This Row],[ORDER DATE]],"[$-409]mmmm")</f>
        <v>September</v>
      </c>
      <c r="L463">
        <f>YEAR(sales_data_sample3[[#This Row],[ORDER DATE]])</f>
        <v>2003</v>
      </c>
      <c r="M463" t="s">
        <v>278</v>
      </c>
      <c r="N463">
        <v>118</v>
      </c>
      <c r="O463" t="s">
        <v>3701</v>
      </c>
      <c r="P463" t="s">
        <v>319</v>
      </c>
      <c r="Q463" t="s">
        <v>320</v>
      </c>
      <c r="R463" t="s">
        <v>321</v>
      </c>
      <c r="S463" t="s">
        <v>4804</v>
      </c>
      <c r="T463" t="s">
        <v>322</v>
      </c>
      <c r="U463" t="s">
        <v>323</v>
      </c>
      <c r="V463" t="s">
        <v>324</v>
      </c>
      <c r="W463" t="s">
        <v>139</v>
      </c>
      <c r="X463" t="s">
        <v>140</v>
      </c>
      <c r="Y463" t="s">
        <v>325</v>
      </c>
      <c r="Z463" t="s">
        <v>326</v>
      </c>
      <c r="AA463" t="s">
        <v>42</v>
      </c>
    </row>
    <row r="464" spans="1:27" x14ac:dyDescent="0.25">
      <c r="A464" s="1">
        <v>10152</v>
      </c>
      <c r="B464" s="1">
        <v>33</v>
      </c>
      <c r="C464" s="8">
        <v>50.95</v>
      </c>
      <c r="D464" s="1">
        <v>2</v>
      </c>
      <c r="E464" s="7">
        <v>1681.35</v>
      </c>
      <c r="F464" s="7">
        <f>sales_data_sample3[[#This Row],[SALES]]*sales_data_sample3[[#This Row],[PROFIT MARGIN]]</f>
        <v>85.580714999999998</v>
      </c>
      <c r="G464" s="14" t="str">
        <f>IF(sales_data_sample3[[#This Row],[STATUS]] &lt;&gt;"Cancelled","5,09%","0")</f>
        <v>5,09%</v>
      </c>
      <c r="H464" s="4">
        <v>37889</v>
      </c>
      <c r="I464" t="s">
        <v>28</v>
      </c>
      <c r="J464">
        <f>ROUNDUP(MONTH(sales_data_sample3[[#This Row],[ORDER DATE]])/3,0)</f>
        <v>3</v>
      </c>
      <c r="K464" t="str">
        <f>TEXT(sales_data_sample3[[#This Row],[ORDER DATE]],"[$-409]mmmm")</f>
        <v>September</v>
      </c>
      <c r="L464">
        <f>YEAR(sales_data_sample3[[#This Row],[ORDER DATE]])</f>
        <v>2003</v>
      </c>
      <c r="M464" t="s">
        <v>2246</v>
      </c>
      <c r="N464">
        <v>62</v>
      </c>
      <c r="O464" t="s">
        <v>3989</v>
      </c>
      <c r="P464" t="s">
        <v>319</v>
      </c>
      <c r="Q464" t="s">
        <v>320</v>
      </c>
      <c r="R464" t="s">
        <v>321</v>
      </c>
      <c r="S464" t="s">
        <v>4804</v>
      </c>
      <c r="T464" t="s">
        <v>322</v>
      </c>
      <c r="U464" t="s">
        <v>323</v>
      </c>
      <c r="V464" t="s">
        <v>324</v>
      </c>
      <c r="W464" t="s">
        <v>139</v>
      </c>
      <c r="X464" t="s">
        <v>140</v>
      </c>
      <c r="Y464" t="s">
        <v>325</v>
      </c>
      <c r="Z464" t="s">
        <v>326</v>
      </c>
      <c r="AA464" t="s">
        <v>42</v>
      </c>
    </row>
    <row r="465" spans="1:27" x14ac:dyDescent="0.25">
      <c r="A465" s="1">
        <v>10153</v>
      </c>
      <c r="B465" s="1">
        <v>20</v>
      </c>
      <c r="C465" s="8">
        <v>100</v>
      </c>
      <c r="D465" s="1">
        <v>11</v>
      </c>
      <c r="E465" s="7">
        <v>4904</v>
      </c>
      <c r="F465" s="7">
        <f>sales_data_sample3[[#This Row],[SALES]]*sales_data_sample3[[#This Row],[PROFIT MARGIN]]</f>
        <v>1220.6056000000001</v>
      </c>
      <c r="G465" s="14" t="str">
        <f>IF(sales_data_sample3[[#This Row],[STATUS]] &lt;&gt;"Cancelled","24,89%","0")</f>
        <v>24,89%</v>
      </c>
      <c r="H465" s="4">
        <v>37892</v>
      </c>
      <c r="I465" t="s">
        <v>28</v>
      </c>
      <c r="J465">
        <f>ROUNDUP(MONTH(sales_data_sample3[[#This Row],[ORDER DATE]])/3,0)</f>
        <v>3</v>
      </c>
      <c r="K465" t="str">
        <f>TEXT(sales_data_sample3[[#This Row],[ORDER DATE]],"[$-409]mmmm")</f>
        <v>September</v>
      </c>
      <c r="L465">
        <f>YEAR(sales_data_sample3[[#This Row],[ORDER DATE]])</f>
        <v>2003</v>
      </c>
      <c r="M465" t="s">
        <v>278</v>
      </c>
      <c r="N465">
        <v>207</v>
      </c>
      <c r="O465" t="s">
        <v>880</v>
      </c>
      <c r="P465" t="s">
        <v>268</v>
      </c>
      <c r="Q465" t="s">
        <v>269</v>
      </c>
      <c r="R465" t="s">
        <v>270</v>
      </c>
      <c r="S465" t="s">
        <v>4804</v>
      </c>
      <c r="T465" t="s">
        <v>271</v>
      </c>
      <c r="U465" t="s">
        <v>4804</v>
      </c>
      <c r="V465" t="s">
        <v>272</v>
      </c>
      <c r="W465" t="s">
        <v>273</v>
      </c>
      <c r="X465" t="s">
        <v>52</v>
      </c>
      <c r="Y465" t="s">
        <v>274</v>
      </c>
      <c r="Z465" t="s">
        <v>275</v>
      </c>
      <c r="AA465" t="s">
        <v>65</v>
      </c>
    </row>
    <row r="466" spans="1:27" x14ac:dyDescent="0.25">
      <c r="A466" s="1">
        <v>10153</v>
      </c>
      <c r="B466" s="1">
        <v>42</v>
      </c>
      <c r="C466" s="8">
        <v>100</v>
      </c>
      <c r="D466" s="1">
        <v>12</v>
      </c>
      <c r="E466" s="7">
        <v>5393.64</v>
      </c>
      <c r="F466" s="7">
        <f>sales_data_sample3[[#This Row],[SALES]]*sales_data_sample3[[#This Row],[PROFIT MARGIN]]</f>
        <v>1342.4769960000001</v>
      </c>
      <c r="G466" s="14" t="str">
        <f>IF(sales_data_sample3[[#This Row],[STATUS]] &lt;&gt;"Cancelled","24,89%","0")</f>
        <v>24,89%</v>
      </c>
      <c r="H466" s="4">
        <v>37892</v>
      </c>
      <c r="I466" t="s">
        <v>28</v>
      </c>
      <c r="J466">
        <f>ROUNDUP(MONTH(sales_data_sample3[[#This Row],[ORDER DATE]])/3,0)</f>
        <v>3</v>
      </c>
      <c r="K466" t="str">
        <f>TEXT(sales_data_sample3[[#This Row],[ORDER DATE]],"[$-409]mmmm")</f>
        <v>September</v>
      </c>
      <c r="L466">
        <f>YEAR(sales_data_sample3[[#This Row],[ORDER DATE]])</f>
        <v>2003</v>
      </c>
      <c r="M466" t="s">
        <v>278</v>
      </c>
      <c r="N466">
        <v>151</v>
      </c>
      <c r="O466" t="s">
        <v>1027</v>
      </c>
      <c r="P466" t="s">
        <v>268</v>
      </c>
      <c r="Q466" t="s">
        <v>269</v>
      </c>
      <c r="R466" t="s">
        <v>270</v>
      </c>
      <c r="S466" t="s">
        <v>4804</v>
      </c>
      <c r="T466" t="s">
        <v>271</v>
      </c>
      <c r="U466" t="s">
        <v>4804</v>
      </c>
      <c r="V466" t="s">
        <v>272</v>
      </c>
      <c r="W466" t="s">
        <v>273</v>
      </c>
      <c r="X466" t="s">
        <v>52</v>
      </c>
      <c r="Y466" t="s">
        <v>274</v>
      </c>
      <c r="Z466" t="s">
        <v>275</v>
      </c>
      <c r="AA466" t="s">
        <v>65</v>
      </c>
    </row>
    <row r="467" spans="1:27" x14ac:dyDescent="0.25">
      <c r="A467" s="1">
        <v>10153</v>
      </c>
      <c r="B467" s="1">
        <v>49</v>
      </c>
      <c r="C467" s="8">
        <v>100</v>
      </c>
      <c r="D467" s="1">
        <v>10</v>
      </c>
      <c r="E467" s="7">
        <v>7036.89</v>
      </c>
      <c r="F467" s="7">
        <f>sales_data_sample3[[#This Row],[SALES]]*sales_data_sample3[[#This Row],[PROFIT MARGIN]]</f>
        <v>1751.4819210000001</v>
      </c>
      <c r="G467" s="14" t="str">
        <f>IF(sales_data_sample3[[#This Row],[STATUS]] &lt;&gt;"Cancelled","24,89%","0")</f>
        <v>24,89%</v>
      </c>
      <c r="H467" s="4">
        <v>37892</v>
      </c>
      <c r="I467" t="s">
        <v>28</v>
      </c>
      <c r="J467">
        <f>ROUNDUP(MONTH(sales_data_sample3[[#This Row],[ORDER DATE]])/3,0)</f>
        <v>3</v>
      </c>
      <c r="K467" t="str">
        <f>TEXT(sales_data_sample3[[#This Row],[ORDER DATE]],"[$-409]mmmm")</f>
        <v>September</v>
      </c>
      <c r="L467">
        <f>YEAR(sales_data_sample3[[#This Row],[ORDER DATE]])</f>
        <v>2003</v>
      </c>
      <c r="M467" t="s">
        <v>278</v>
      </c>
      <c r="N467">
        <v>173</v>
      </c>
      <c r="O467" t="s">
        <v>1095</v>
      </c>
      <c r="P467" t="s">
        <v>268</v>
      </c>
      <c r="Q467" t="s">
        <v>269</v>
      </c>
      <c r="R467" t="s">
        <v>270</v>
      </c>
      <c r="S467" t="s">
        <v>4804</v>
      </c>
      <c r="T467" t="s">
        <v>271</v>
      </c>
      <c r="U467" t="s">
        <v>4804</v>
      </c>
      <c r="V467" t="s">
        <v>272</v>
      </c>
      <c r="W467" t="s">
        <v>273</v>
      </c>
      <c r="X467" t="s">
        <v>52</v>
      </c>
      <c r="Y467" t="s">
        <v>274</v>
      </c>
      <c r="Z467" t="s">
        <v>275</v>
      </c>
      <c r="AA467" t="s">
        <v>229</v>
      </c>
    </row>
    <row r="468" spans="1:27" x14ac:dyDescent="0.25">
      <c r="A468" s="1">
        <v>10153</v>
      </c>
      <c r="B468" s="1">
        <v>31</v>
      </c>
      <c r="C468" s="8">
        <v>100</v>
      </c>
      <c r="D468" s="1">
        <v>7</v>
      </c>
      <c r="E468" s="7">
        <v>3641.57</v>
      </c>
      <c r="F468" s="7">
        <f>sales_data_sample3[[#This Row],[SALES]]*sales_data_sample3[[#This Row],[PROFIT MARGIN]]</f>
        <v>269.11202299999997</v>
      </c>
      <c r="G468" s="14" t="str">
        <f>IF(sales_data_sample3[[#This Row],[STATUS]] &lt;&gt;"Cancelled","7,39%","0")</f>
        <v>7,39%</v>
      </c>
      <c r="H468" s="4">
        <v>37892</v>
      </c>
      <c r="I468" t="s">
        <v>28</v>
      </c>
      <c r="J468">
        <f>ROUNDUP(MONTH(sales_data_sample3[[#This Row],[ORDER DATE]])/3,0)</f>
        <v>3</v>
      </c>
      <c r="K468" t="str">
        <f>TEXT(sales_data_sample3[[#This Row],[ORDER DATE]],"[$-409]mmmm")</f>
        <v>September</v>
      </c>
      <c r="L468">
        <f>YEAR(sales_data_sample3[[#This Row],[ORDER DATE]])</f>
        <v>2003</v>
      </c>
      <c r="M468" t="s">
        <v>1354</v>
      </c>
      <c r="N468">
        <v>136</v>
      </c>
      <c r="O468" t="s">
        <v>2159</v>
      </c>
      <c r="P468" t="s">
        <v>268</v>
      </c>
      <c r="Q468" t="s">
        <v>269</v>
      </c>
      <c r="R468" t="s">
        <v>270</v>
      </c>
      <c r="S468" t="s">
        <v>4804</v>
      </c>
      <c r="T468" t="s">
        <v>271</v>
      </c>
      <c r="U468" t="s">
        <v>4804</v>
      </c>
      <c r="V468" t="s">
        <v>272</v>
      </c>
      <c r="W468" t="s">
        <v>273</v>
      </c>
      <c r="X468" t="s">
        <v>52</v>
      </c>
      <c r="Y468" t="s">
        <v>274</v>
      </c>
      <c r="Z468" t="s">
        <v>275</v>
      </c>
      <c r="AA468" t="s">
        <v>65</v>
      </c>
    </row>
    <row r="469" spans="1:27" x14ac:dyDescent="0.25">
      <c r="A469" s="1">
        <v>10153</v>
      </c>
      <c r="B469" s="1">
        <v>29</v>
      </c>
      <c r="C469" s="8">
        <v>88.74</v>
      </c>
      <c r="D469" s="1">
        <v>9</v>
      </c>
      <c r="E469" s="7">
        <v>2573.46</v>
      </c>
      <c r="F469" s="7">
        <f>sales_data_sample3[[#This Row],[SALES]]*sales_data_sample3[[#This Row],[PROFIT MARGIN]]</f>
        <v>130.989114</v>
      </c>
      <c r="G469" s="14" t="str">
        <f>IF(sales_data_sample3[[#This Row],[STATUS]] &lt;&gt;"Cancelled","5,09%","0")</f>
        <v>5,09%</v>
      </c>
      <c r="H469" s="4">
        <v>37892</v>
      </c>
      <c r="I469" t="s">
        <v>28</v>
      </c>
      <c r="J469">
        <f>ROUNDUP(MONTH(sales_data_sample3[[#This Row],[ORDER DATE]])/3,0)</f>
        <v>3</v>
      </c>
      <c r="K469" t="str">
        <f>TEXT(sales_data_sample3[[#This Row],[ORDER DATE]],"[$-409]mmmm")</f>
        <v>September</v>
      </c>
      <c r="L469">
        <f>YEAR(sales_data_sample3[[#This Row],[ORDER DATE]])</f>
        <v>2003</v>
      </c>
      <c r="M469" t="s">
        <v>2246</v>
      </c>
      <c r="N469">
        <v>100</v>
      </c>
      <c r="O469" t="s">
        <v>2247</v>
      </c>
      <c r="P469" t="s">
        <v>268</v>
      </c>
      <c r="Q469" t="s">
        <v>269</v>
      </c>
      <c r="R469" t="s">
        <v>270</v>
      </c>
      <c r="S469" t="s">
        <v>4804</v>
      </c>
      <c r="T469" t="s">
        <v>271</v>
      </c>
      <c r="U469" t="s">
        <v>4804</v>
      </c>
      <c r="V469" t="s">
        <v>272</v>
      </c>
      <c r="W469" t="s">
        <v>273</v>
      </c>
      <c r="X469" t="s">
        <v>52</v>
      </c>
      <c r="Y469" t="s">
        <v>274</v>
      </c>
      <c r="Z469" t="s">
        <v>275</v>
      </c>
      <c r="AA469" t="s">
        <v>42</v>
      </c>
    </row>
    <row r="470" spans="1:27" x14ac:dyDescent="0.25">
      <c r="A470" s="1">
        <v>10153</v>
      </c>
      <c r="B470" s="1">
        <v>22</v>
      </c>
      <c r="C470" s="8">
        <v>83.38</v>
      </c>
      <c r="D470" s="1">
        <v>6</v>
      </c>
      <c r="E470" s="7">
        <v>1834.36</v>
      </c>
      <c r="F470" s="7">
        <f>sales_data_sample3[[#This Row],[SALES]]*sales_data_sample3[[#This Row],[PROFIT MARGIN]]</f>
        <v>135.55920399999999</v>
      </c>
      <c r="G470" s="14" t="str">
        <f>IF(sales_data_sample3[[#This Row],[STATUS]] &lt;&gt;"Cancelled","7,39%","0")</f>
        <v>7,39%</v>
      </c>
      <c r="H470" s="4">
        <v>37892</v>
      </c>
      <c r="I470" t="s">
        <v>28</v>
      </c>
      <c r="J470">
        <f>ROUNDUP(MONTH(sales_data_sample3[[#This Row],[ORDER DATE]])/3,0)</f>
        <v>3</v>
      </c>
      <c r="K470" t="str">
        <f>TEXT(sales_data_sample3[[#This Row],[ORDER DATE]],"[$-409]mmmm")</f>
        <v>September</v>
      </c>
      <c r="L470">
        <f>YEAR(sales_data_sample3[[#This Row],[ORDER DATE]])</f>
        <v>2003</v>
      </c>
      <c r="M470" t="s">
        <v>1354</v>
      </c>
      <c r="N470">
        <v>87</v>
      </c>
      <c r="O470" t="s">
        <v>2562</v>
      </c>
      <c r="P470" t="s">
        <v>268</v>
      </c>
      <c r="Q470" t="s">
        <v>269</v>
      </c>
      <c r="R470" t="s">
        <v>270</v>
      </c>
      <c r="S470" t="s">
        <v>4804</v>
      </c>
      <c r="T470" t="s">
        <v>271</v>
      </c>
      <c r="U470" t="s">
        <v>4804</v>
      </c>
      <c r="V470" t="s">
        <v>272</v>
      </c>
      <c r="W470" t="s">
        <v>273</v>
      </c>
      <c r="X470" t="s">
        <v>52</v>
      </c>
      <c r="Y470" t="s">
        <v>274</v>
      </c>
      <c r="Z470" t="s">
        <v>275</v>
      </c>
      <c r="AA470" t="s">
        <v>42</v>
      </c>
    </row>
    <row r="471" spans="1:27" x14ac:dyDescent="0.25">
      <c r="A471" s="1">
        <v>10153</v>
      </c>
      <c r="B471" s="1">
        <v>40</v>
      </c>
      <c r="C471" s="8">
        <v>100</v>
      </c>
      <c r="D471" s="1">
        <v>5</v>
      </c>
      <c r="E471" s="7">
        <v>5456.4</v>
      </c>
      <c r="F471" s="7">
        <f>sales_data_sample3[[#This Row],[SALES]]*sales_data_sample3[[#This Row],[PROFIT MARGIN]]</f>
        <v>498.71495999999996</v>
      </c>
      <c r="G471" s="14" t="str">
        <f>IF(sales_data_sample3[[#This Row],[STATUS]] &lt;&gt;"Cancelled","9,14%","0")</f>
        <v>9,14%</v>
      </c>
      <c r="H471" s="4">
        <v>37892</v>
      </c>
      <c r="I471" t="s">
        <v>28</v>
      </c>
      <c r="J471">
        <f>ROUNDUP(MONTH(sales_data_sample3[[#This Row],[ORDER DATE]])/3,0)</f>
        <v>3</v>
      </c>
      <c r="K471" t="str">
        <f>TEXT(sales_data_sample3[[#This Row],[ORDER DATE]],"[$-409]mmmm")</f>
        <v>September</v>
      </c>
      <c r="L471">
        <f>YEAR(sales_data_sample3[[#This Row],[ORDER DATE]])</f>
        <v>2003</v>
      </c>
      <c r="M471" t="s">
        <v>2075</v>
      </c>
      <c r="N471">
        <v>122</v>
      </c>
      <c r="O471" t="s">
        <v>3005</v>
      </c>
      <c r="P471" t="s">
        <v>268</v>
      </c>
      <c r="Q471" t="s">
        <v>269</v>
      </c>
      <c r="R471" t="s">
        <v>270</v>
      </c>
      <c r="S471" t="s">
        <v>4804</v>
      </c>
      <c r="T471" t="s">
        <v>271</v>
      </c>
      <c r="U471" t="s">
        <v>4804</v>
      </c>
      <c r="V471" t="s">
        <v>272</v>
      </c>
      <c r="W471" t="s">
        <v>273</v>
      </c>
      <c r="X471" t="s">
        <v>52</v>
      </c>
      <c r="Y471" t="s">
        <v>274</v>
      </c>
      <c r="Z471" t="s">
        <v>275</v>
      </c>
      <c r="AA471" t="s">
        <v>65</v>
      </c>
    </row>
    <row r="472" spans="1:27" x14ac:dyDescent="0.25">
      <c r="A472" s="1">
        <v>10153</v>
      </c>
      <c r="B472" s="1">
        <v>31</v>
      </c>
      <c r="C472" s="8">
        <v>57.41</v>
      </c>
      <c r="D472" s="1">
        <v>13</v>
      </c>
      <c r="E472" s="7">
        <v>1779.71</v>
      </c>
      <c r="F472" s="7">
        <f>sales_data_sample3[[#This Row],[SALES]]*sales_data_sample3[[#This Row],[PROFIT MARGIN]]</f>
        <v>90.587238999999997</v>
      </c>
      <c r="G472" s="14" t="str">
        <f>IF(sales_data_sample3[[#This Row],[STATUS]] &lt;&gt;"Cancelled","5,09%","0")</f>
        <v>5,09%</v>
      </c>
      <c r="H472" s="4">
        <v>37892</v>
      </c>
      <c r="I472" t="s">
        <v>28</v>
      </c>
      <c r="J472">
        <f>ROUNDUP(MONTH(sales_data_sample3[[#This Row],[ORDER DATE]])/3,0)</f>
        <v>3</v>
      </c>
      <c r="K472" t="str">
        <f>TEXT(sales_data_sample3[[#This Row],[ORDER DATE]],"[$-409]mmmm")</f>
        <v>September</v>
      </c>
      <c r="L472">
        <f>YEAR(sales_data_sample3[[#This Row],[ORDER DATE]])</f>
        <v>2003</v>
      </c>
      <c r="M472" t="s">
        <v>2246</v>
      </c>
      <c r="N472">
        <v>58</v>
      </c>
      <c r="O472" t="s">
        <v>4208</v>
      </c>
      <c r="P472" t="s">
        <v>268</v>
      </c>
      <c r="Q472" t="s">
        <v>269</v>
      </c>
      <c r="R472" t="s">
        <v>270</v>
      </c>
      <c r="S472" t="s">
        <v>4804</v>
      </c>
      <c r="T472" t="s">
        <v>271</v>
      </c>
      <c r="U472" t="s">
        <v>4804</v>
      </c>
      <c r="V472" t="s">
        <v>272</v>
      </c>
      <c r="W472" t="s">
        <v>273</v>
      </c>
      <c r="X472" t="s">
        <v>52</v>
      </c>
      <c r="Y472" t="s">
        <v>274</v>
      </c>
      <c r="Z472" t="s">
        <v>275</v>
      </c>
      <c r="AA472" t="s">
        <v>42</v>
      </c>
    </row>
    <row r="473" spans="1:27" x14ac:dyDescent="0.25">
      <c r="A473" s="1">
        <v>10153</v>
      </c>
      <c r="B473" s="1">
        <v>43</v>
      </c>
      <c r="C473" s="8">
        <v>64.67</v>
      </c>
      <c r="D473" s="1">
        <v>1</v>
      </c>
      <c r="E473" s="7">
        <v>2780.81</v>
      </c>
      <c r="F473" s="7">
        <f>sales_data_sample3[[#This Row],[SALES]]*sales_data_sample3[[#This Row],[PROFIT MARGIN]]</f>
        <v>254.16603399999997</v>
      </c>
      <c r="G473" s="14" t="str">
        <f>IF(sales_data_sample3[[#This Row],[STATUS]] &lt;&gt;"Cancelled","9,14%","0")</f>
        <v>9,14%</v>
      </c>
      <c r="H473" s="4">
        <v>37892</v>
      </c>
      <c r="I473" t="s">
        <v>28</v>
      </c>
      <c r="J473">
        <f>ROUNDUP(MONTH(sales_data_sample3[[#This Row],[ORDER DATE]])/3,0)</f>
        <v>3</v>
      </c>
      <c r="K473" t="str">
        <f>TEXT(sales_data_sample3[[#This Row],[ORDER DATE]],"[$-409]mmmm")</f>
        <v>September</v>
      </c>
      <c r="L473">
        <f>YEAR(sales_data_sample3[[#This Row],[ORDER DATE]])</f>
        <v>2003</v>
      </c>
      <c r="M473" t="s">
        <v>2075</v>
      </c>
      <c r="N473">
        <v>66</v>
      </c>
      <c r="O473" t="s">
        <v>4284</v>
      </c>
      <c r="P473" t="s">
        <v>268</v>
      </c>
      <c r="Q473" t="s">
        <v>269</v>
      </c>
      <c r="R473" t="s">
        <v>270</v>
      </c>
      <c r="S473" t="s">
        <v>4804</v>
      </c>
      <c r="T473" t="s">
        <v>271</v>
      </c>
      <c r="U473" t="s">
        <v>4804</v>
      </c>
      <c r="V473" t="s">
        <v>272</v>
      </c>
      <c r="W473" t="s">
        <v>273</v>
      </c>
      <c r="X473" t="s">
        <v>52</v>
      </c>
      <c r="Y473" t="s">
        <v>274</v>
      </c>
      <c r="Z473" t="s">
        <v>275</v>
      </c>
      <c r="AA473" t="s">
        <v>42</v>
      </c>
    </row>
    <row r="474" spans="1:27" x14ac:dyDescent="0.25">
      <c r="A474" s="1">
        <v>10153</v>
      </c>
      <c r="B474" s="1">
        <v>31</v>
      </c>
      <c r="C474" s="8">
        <v>87.48</v>
      </c>
      <c r="D474" s="1">
        <v>8</v>
      </c>
      <c r="E474" s="7">
        <v>2711.88</v>
      </c>
      <c r="F474" s="7">
        <f>sales_data_sample3[[#This Row],[SALES]]*sales_data_sample3[[#This Row],[PROFIT MARGIN]]</f>
        <v>247.86583199999998</v>
      </c>
      <c r="G474" s="14" t="str">
        <f>IF(sales_data_sample3[[#This Row],[STATUS]] &lt;&gt;"Cancelled","9,14%","0")</f>
        <v>9,14%</v>
      </c>
      <c r="H474" s="4">
        <v>37892</v>
      </c>
      <c r="I474" t="s">
        <v>28</v>
      </c>
      <c r="J474">
        <f>ROUNDUP(MONTH(sales_data_sample3[[#This Row],[ORDER DATE]])/3,0)</f>
        <v>3</v>
      </c>
      <c r="K474" t="str">
        <f>TEXT(sales_data_sample3[[#This Row],[ORDER DATE]],"[$-409]mmmm")</f>
        <v>September</v>
      </c>
      <c r="L474">
        <f>YEAR(sales_data_sample3[[#This Row],[ORDER DATE]])</f>
        <v>2003</v>
      </c>
      <c r="M474" t="s">
        <v>2075</v>
      </c>
      <c r="N474">
        <v>86</v>
      </c>
      <c r="O474" t="s">
        <v>4358</v>
      </c>
      <c r="P474" t="s">
        <v>268</v>
      </c>
      <c r="Q474" t="s">
        <v>269</v>
      </c>
      <c r="R474" t="s">
        <v>270</v>
      </c>
      <c r="S474" t="s">
        <v>4804</v>
      </c>
      <c r="T474" t="s">
        <v>271</v>
      </c>
      <c r="U474" t="s">
        <v>4804</v>
      </c>
      <c r="V474" t="s">
        <v>272</v>
      </c>
      <c r="W474" t="s">
        <v>273</v>
      </c>
      <c r="X474" t="s">
        <v>52</v>
      </c>
      <c r="Y474" t="s">
        <v>274</v>
      </c>
      <c r="Z474" t="s">
        <v>275</v>
      </c>
      <c r="AA474" t="s">
        <v>42</v>
      </c>
    </row>
    <row r="475" spans="1:27" x14ac:dyDescent="0.25">
      <c r="A475" s="1">
        <v>10153</v>
      </c>
      <c r="B475" s="1">
        <v>50</v>
      </c>
      <c r="C475" s="8">
        <v>88.15</v>
      </c>
      <c r="D475" s="1">
        <v>2</v>
      </c>
      <c r="E475" s="7">
        <v>4407.5</v>
      </c>
      <c r="F475" s="7">
        <f>sales_data_sample3[[#This Row],[SALES]]*sales_data_sample3[[#This Row],[PROFIT MARGIN]]</f>
        <v>402.84549999999996</v>
      </c>
      <c r="G475" s="14" t="str">
        <f>IF(sales_data_sample3[[#This Row],[STATUS]] &lt;&gt;"Cancelled","9,14%","0")</f>
        <v>9,14%</v>
      </c>
      <c r="H475" s="4">
        <v>37892</v>
      </c>
      <c r="I475" t="s">
        <v>28</v>
      </c>
      <c r="J475">
        <f>ROUNDUP(MONTH(sales_data_sample3[[#This Row],[ORDER DATE]])/3,0)</f>
        <v>3</v>
      </c>
      <c r="K475" t="str">
        <f>TEXT(sales_data_sample3[[#This Row],[ORDER DATE]],"[$-409]mmmm")</f>
        <v>September</v>
      </c>
      <c r="L475">
        <f>YEAR(sales_data_sample3[[#This Row],[ORDER DATE]])</f>
        <v>2003</v>
      </c>
      <c r="M475" t="s">
        <v>2075</v>
      </c>
      <c r="N475">
        <v>100</v>
      </c>
      <c r="O475" t="s">
        <v>4604</v>
      </c>
      <c r="P475" t="s">
        <v>268</v>
      </c>
      <c r="Q475" t="s">
        <v>269</v>
      </c>
      <c r="R475" t="s">
        <v>270</v>
      </c>
      <c r="S475" t="s">
        <v>4804</v>
      </c>
      <c r="T475" t="s">
        <v>271</v>
      </c>
      <c r="U475" t="s">
        <v>4804</v>
      </c>
      <c r="V475" t="s">
        <v>272</v>
      </c>
      <c r="W475" t="s">
        <v>273</v>
      </c>
      <c r="X475" t="s">
        <v>52</v>
      </c>
      <c r="Y475" t="s">
        <v>274</v>
      </c>
      <c r="Z475" t="s">
        <v>275</v>
      </c>
      <c r="AA475" t="s">
        <v>65</v>
      </c>
    </row>
    <row r="476" spans="1:27" x14ac:dyDescent="0.25">
      <c r="A476" s="1">
        <v>10153</v>
      </c>
      <c r="B476" s="1">
        <v>20</v>
      </c>
      <c r="C476" s="8">
        <v>100</v>
      </c>
      <c r="D476" s="1">
        <v>3</v>
      </c>
      <c r="E476" s="7">
        <v>2204.6</v>
      </c>
      <c r="F476" s="7">
        <f>sales_data_sample3[[#This Row],[SALES]]*sales_data_sample3[[#This Row],[PROFIT MARGIN]]</f>
        <v>201.50043999999997</v>
      </c>
      <c r="G476" s="14" t="str">
        <f>IF(sales_data_sample3[[#This Row],[STATUS]] &lt;&gt;"Cancelled","9,14%","0")</f>
        <v>9,14%</v>
      </c>
      <c r="H476" s="4">
        <v>37892</v>
      </c>
      <c r="I476" t="s">
        <v>28</v>
      </c>
      <c r="J476">
        <f>ROUNDUP(MONTH(sales_data_sample3[[#This Row],[ORDER DATE]])/3,0)</f>
        <v>3</v>
      </c>
      <c r="K476" t="str">
        <f>TEXT(sales_data_sample3[[#This Row],[ORDER DATE]],"[$-409]mmmm")</f>
        <v>September</v>
      </c>
      <c r="L476">
        <f>YEAR(sales_data_sample3[[#This Row],[ORDER DATE]])</f>
        <v>2003</v>
      </c>
      <c r="M476" t="s">
        <v>2075</v>
      </c>
      <c r="N476">
        <v>99</v>
      </c>
      <c r="O476" t="s">
        <v>4639</v>
      </c>
      <c r="P476" t="s">
        <v>268</v>
      </c>
      <c r="Q476" t="s">
        <v>269</v>
      </c>
      <c r="R476" t="s">
        <v>270</v>
      </c>
      <c r="S476" t="s">
        <v>4804</v>
      </c>
      <c r="T476" t="s">
        <v>271</v>
      </c>
      <c r="U476" t="s">
        <v>4804</v>
      </c>
      <c r="V476" t="s">
        <v>272</v>
      </c>
      <c r="W476" t="s">
        <v>273</v>
      </c>
      <c r="X476" t="s">
        <v>52</v>
      </c>
      <c r="Y476" t="s">
        <v>274</v>
      </c>
      <c r="Z476" t="s">
        <v>275</v>
      </c>
      <c r="AA476" t="s">
        <v>42</v>
      </c>
    </row>
    <row r="477" spans="1:27" x14ac:dyDescent="0.25">
      <c r="A477" s="1">
        <v>10153</v>
      </c>
      <c r="B477" s="1">
        <v>50</v>
      </c>
      <c r="C477" s="8">
        <v>60.06</v>
      </c>
      <c r="D477" s="1">
        <v>4</v>
      </c>
      <c r="E477" s="7">
        <v>3003</v>
      </c>
      <c r="F477" s="7">
        <f>sales_data_sample3[[#This Row],[SALES]]*sales_data_sample3[[#This Row],[PROFIT MARGIN]]</f>
        <v>274.4742</v>
      </c>
      <c r="G477" s="14" t="str">
        <f>IF(sales_data_sample3[[#This Row],[STATUS]] &lt;&gt;"Cancelled","9,14%","0")</f>
        <v>9,14%</v>
      </c>
      <c r="H477" s="4">
        <v>37892</v>
      </c>
      <c r="I477" t="s">
        <v>28</v>
      </c>
      <c r="J477">
        <f>ROUNDUP(MONTH(sales_data_sample3[[#This Row],[ORDER DATE]])/3,0)</f>
        <v>3</v>
      </c>
      <c r="K477" t="str">
        <f>TEXT(sales_data_sample3[[#This Row],[ORDER DATE]],"[$-409]mmmm")</f>
        <v>September</v>
      </c>
      <c r="L477">
        <f>YEAR(sales_data_sample3[[#This Row],[ORDER DATE]])</f>
        <v>2003</v>
      </c>
      <c r="M477" t="s">
        <v>2075</v>
      </c>
      <c r="N477">
        <v>54</v>
      </c>
      <c r="O477" t="s">
        <v>4760</v>
      </c>
      <c r="P477" t="s">
        <v>268</v>
      </c>
      <c r="Q477" t="s">
        <v>269</v>
      </c>
      <c r="R477" t="s">
        <v>270</v>
      </c>
      <c r="S477" t="s">
        <v>4804</v>
      </c>
      <c r="T477" t="s">
        <v>271</v>
      </c>
      <c r="U477" t="s">
        <v>4804</v>
      </c>
      <c r="V477" t="s">
        <v>272</v>
      </c>
      <c r="W477" t="s">
        <v>273</v>
      </c>
      <c r="X477" t="s">
        <v>52</v>
      </c>
      <c r="Y477" t="s">
        <v>274</v>
      </c>
      <c r="Z477" t="s">
        <v>275</v>
      </c>
      <c r="AA477" t="s">
        <v>65</v>
      </c>
    </row>
    <row r="478" spans="1:27" x14ac:dyDescent="0.25">
      <c r="A478" s="1">
        <v>10154</v>
      </c>
      <c r="B478" s="1">
        <v>31</v>
      </c>
      <c r="C478" s="8">
        <v>91.17</v>
      </c>
      <c r="D478" s="1">
        <v>2</v>
      </c>
      <c r="E478" s="7">
        <v>2826.27</v>
      </c>
      <c r="F478" s="7">
        <f>sales_data_sample3[[#This Row],[SALES]]*sales_data_sample3[[#This Row],[PROFIT MARGIN]]</f>
        <v>208.86135299999998</v>
      </c>
      <c r="G478" s="14" t="str">
        <f>IF(sales_data_sample3[[#This Row],[STATUS]] &lt;&gt;"Cancelled","7,39%","0")</f>
        <v>7,39%</v>
      </c>
      <c r="H478" s="4">
        <v>37896</v>
      </c>
      <c r="I478" t="s">
        <v>28</v>
      </c>
      <c r="J478">
        <f>ROUNDUP(MONTH(sales_data_sample3[[#This Row],[ORDER DATE]])/3,0)</f>
        <v>4</v>
      </c>
      <c r="K478" t="str">
        <f>TEXT(sales_data_sample3[[#This Row],[ORDER DATE]],"[$-409]mmmm")</f>
        <v>October</v>
      </c>
      <c r="L478">
        <f>YEAR(sales_data_sample3[[#This Row],[ORDER DATE]])</f>
        <v>2003</v>
      </c>
      <c r="M478" t="s">
        <v>1354</v>
      </c>
      <c r="N478">
        <v>88</v>
      </c>
      <c r="O478" t="s">
        <v>3347</v>
      </c>
      <c r="P478" t="s">
        <v>1086</v>
      </c>
      <c r="Q478" t="s">
        <v>1087</v>
      </c>
      <c r="R478" t="s">
        <v>1088</v>
      </c>
      <c r="S478" t="s">
        <v>4804</v>
      </c>
      <c r="T478" t="s">
        <v>1089</v>
      </c>
      <c r="U478" t="s">
        <v>73</v>
      </c>
      <c r="V478" t="s">
        <v>1090</v>
      </c>
      <c r="W478" t="s">
        <v>38</v>
      </c>
      <c r="X478" t="s">
        <v>39</v>
      </c>
      <c r="Y478" t="s">
        <v>75</v>
      </c>
      <c r="Z478" t="s">
        <v>377</v>
      </c>
      <c r="AA478" t="s">
        <v>42</v>
      </c>
    </row>
    <row r="479" spans="1:27" x14ac:dyDescent="0.25">
      <c r="A479" s="1">
        <v>10154</v>
      </c>
      <c r="B479" s="1">
        <v>36</v>
      </c>
      <c r="C479" s="8">
        <v>64.33</v>
      </c>
      <c r="D479" s="1">
        <v>1</v>
      </c>
      <c r="E479" s="7">
        <v>2315.88</v>
      </c>
      <c r="F479" s="7">
        <f>sales_data_sample3[[#This Row],[SALES]]*sales_data_sample3[[#This Row],[PROFIT MARGIN]]</f>
        <v>211.67143200000001</v>
      </c>
      <c r="G479" s="14" t="str">
        <f>IF(sales_data_sample3[[#This Row],[STATUS]] &lt;&gt;"Cancelled","9,14%","0")</f>
        <v>9,14%</v>
      </c>
      <c r="H479" s="4">
        <v>37896</v>
      </c>
      <c r="I479" t="s">
        <v>28</v>
      </c>
      <c r="J479">
        <f>ROUNDUP(MONTH(sales_data_sample3[[#This Row],[ORDER DATE]])/3,0)</f>
        <v>4</v>
      </c>
      <c r="K479" t="str">
        <f>TEXT(sales_data_sample3[[#This Row],[ORDER DATE]],"[$-409]mmmm")</f>
        <v>October</v>
      </c>
      <c r="L479">
        <f>YEAR(sales_data_sample3[[#This Row],[ORDER DATE]])</f>
        <v>2003</v>
      </c>
      <c r="M479" t="s">
        <v>2075</v>
      </c>
      <c r="N479">
        <v>72</v>
      </c>
      <c r="O479" t="s">
        <v>4468</v>
      </c>
      <c r="P479" t="s">
        <v>1086</v>
      </c>
      <c r="Q479" t="s">
        <v>1087</v>
      </c>
      <c r="R479" t="s">
        <v>1088</v>
      </c>
      <c r="S479" t="s">
        <v>4804</v>
      </c>
      <c r="T479" t="s">
        <v>1089</v>
      </c>
      <c r="U479" t="s">
        <v>73</v>
      </c>
      <c r="V479" t="s">
        <v>1090</v>
      </c>
      <c r="W479" t="s">
        <v>38</v>
      </c>
      <c r="X479" t="s">
        <v>39</v>
      </c>
      <c r="Y479" t="s">
        <v>75</v>
      </c>
      <c r="Z479" t="s">
        <v>377</v>
      </c>
      <c r="AA479" t="s">
        <v>42</v>
      </c>
    </row>
    <row r="480" spans="1:27" x14ac:dyDescent="0.25">
      <c r="A480" s="1">
        <v>10155</v>
      </c>
      <c r="B480" s="1">
        <v>32</v>
      </c>
      <c r="C480" s="8">
        <v>100</v>
      </c>
      <c r="D480" s="1">
        <v>13</v>
      </c>
      <c r="E480" s="7">
        <v>4526.08</v>
      </c>
      <c r="F480" s="7">
        <f>sales_data_sample3[[#This Row],[SALES]]*sales_data_sample3[[#This Row],[PROFIT MARGIN]]</f>
        <v>1126.5413120000001</v>
      </c>
      <c r="G480" s="14" t="str">
        <f>IF(sales_data_sample3[[#This Row],[STATUS]] &lt;&gt;"Cancelled","24,89%","0")</f>
        <v>24,89%</v>
      </c>
      <c r="H480" s="4">
        <v>37900</v>
      </c>
      <c r="I480" t="s">
        <v>28</v>
      </c>
      <c r="J480">
        <f>ROUNDUP(MONTH(sales_data_sample3[[#This Row],[ORDER DATE]])/3,0)</f>
        <v>4</v>
      </c>
      <c r="K480" t="str">
        <f>TEXT(sales_data_sample3[[#This Row],[ORDER DATE]],"[$-409]mmmm")</f>
        <v>October</v>
      </c>
      <c r="L480">
        <f>YEAR(sales_data_sample3[[#This Row],[ORDER DATE]])</f>
        <v>2003</v>
      </c>
      <c r="M480" t="s">
        <v>278</v>
      </c>
      <c r="N480">
        <v>136</v>
      </c>
      <c r="O480" t="s">
        <v>561</v>
      </c>
      <c r="P480" t="s">
        <v>191</v>
      </c>
      <c r="Q480" t="s">
        <v>192</v>
      </c>
      <c r="R480" t="s">
        <v>193</v>
      </c>
      <c r="S480" t="s">
        <v>4804</v>
      </c>
      <c r="T480" t="s">
        <v>194</v>
      </c>
      <c r="U480" t="s">
        <v>4804</v>
      </c>
      <c r="V480" t="s">
        <v>195</v>
      </c>
      <c r="W480" t="s">
        <v>196</v>
      </c>
      <c r="X480" t="s">
        <v>52</v>
      </c>
      <c r="Y480" t="s">
        <v>197</v>
      </c>
      <c r="Z480" t="s">
        <v>198</v>
      </c>
      <c r="AA480" t="s">
        <v>65</v>
      </c>
    </row>
    <row r="481" spans="1:27" x14ac:dyDescent="0.25">
      <c r="A481" s="1">
        <v>10155</v>
      </c>
      <c r="B481" s="1">
        <v>38</v>
      </c>
      <c r="C481" s="8">
        <v>100</v>
      </c>
      <c r="D481" s="1">
        <v>5</v>
      </c>
      <c r="E481" s="7">
        <v>6531.44</v>
      </c>
      <c r="F481" s="7">
        <f>sales_data_sample3[[#This Row],[SALES]]*sales_data_sample3[[#This Row],[PROFIT MARGIN]]</f>
        <v>477.44826399999994</v>
      </c>
      <c r="G481" s="14" t="str">
        <f>IF(sales_data_sample3[[#This Row],[STATUS]] &lt;&gt;"Cancelled","7,31%","0")</f>
        <v>7,31%</v>
      </c>
      <c r="H481" s="4">
        <v>37900</v>
      </c>
      <c r="I481" t="s">
        <v>28</v>
      </c>
      <c r="J481">
        <f>ROUNDUP(MONTH(sales_data_sample3[[#This Row],[ORDER DATE]])/3,0)</f>
        <v>4</v>
      </c>
      <c r="K481" t="str">
        <f>TEXT(sales_data_sample3[[#This Row],[ORDER DATE]],"[$-409]mmmm")</f>
        <v>October</v>
      </c>
      <c r="L481">
        <f>YEAR(sales_data_sample3[[#This Row],[ORDER DATE]])</f>
        <v>2003</v>
      </c>
      <c r="M481" t="s">
        <v>1502</v>
      </c>
      <c r="N481">
        <v>157</v>
      </c>
      <c r="O481" t="s">
        <v>1503</v>
      </c>
      <c r="P481" t="s">
        <v>191</v>
      </c>
      <c r="Q481" t="s">
        <v>192</v>
      </c>
      <c r="R481" t="s">
        <v>193</v>
      </c>
      <c r="S481" t="s">
        <v>4804</v>
      </c>
      <c r="T481" t="s">
        <v>194</v>
      </c>
      <c r="U481" t="s">
        <v>4804</v>
      </c>
      <c r="V481" t="s">
        <v>195</v>
      </c>
      <c r="W481" t="s">
        <v>196</v>
      </c>
      <c r="X481" t="s">
        <v>52</v>
      </c>
      <c r="Y481" t="s">
        <v>197</v>
      </c>
      <c r="Z481" t="s">
        <v>198</v>
      </c>
      <c r="AA481" t="s">
        <v>65</v>
      </c>
    </row>
    <row r="482" spans="1:27" x14ac:dyDescent="0.25">
      <c r="A482" s="1">
        <v>10155</v>
      </c>
      <c r="B482" s="1">
        <v>44</v>
      </c>
      <c r="C482" s="8">
        <v>79.14</v>
      </c>
      <c r="D482" s="1">
        <v>11</v>
      </c>
      <c r="E482" s="7">
        <v>3482.16</v>
      </c>
      <c r="F482" s="7">
        <f>sales_data_sample3[[#This Row],[SALES]]*sales_data_sample3[[#This Row],[PROFIT MARGIN]]</f>
        <v>318.26942399999996</v>
      </c>
      <c r="G482" s="14" t="str">
        <f>IF(sales_data_sample3[[#This Row],[STATUS]] &lt;&gt;"Cancelled","9,14%","0")</f>
        <v>9,14%</v>
      </c>
      <c r="H482" s="4">
        <v>37900</v>
      </c>
      <c r="I482" t="s">
        <v>28</v>
      </c>
      <c r="J482">
        <f>ROUNDUP(MONTH(sales_data_sample3[[#This Row],[ORDER DATE]])/3,0)</f>
        <v>4</v>
      </c>
      <c r="K482" t="str">
        <f>TEXT(sales_data_sample3[[#This Row],[ORDER DATE]],"[$-409]mmmm")</f>
        <v>October</v>
      </c>
      <c r="L482">
        <f>YEAR(sales_data_sample3[[#This Row],[ORDER DATE]])</f>
        <v>2003</v>
      </c>
      <c r="M482" t="s">
        <v>2075</v>
      </c>
      <c r="N482">
        <v>86</v>
      </c>
      <c r="O482" t="s">
        <v>2076</v>
      </c>
      <c r="P482" t="s">
        <v>191</v>
      </c>
      <c r="Q482" t="s">
        <v>192</v>
      </c>
      <c r="R482" t="s">
        <v>193</v>
      </c>
      <c r="S482" t="s">
        <v>4804</v>
      </c>
      <c r="T482" t="s">
        <v>194</v>
      </c>
      <c r="U482" t="s">
        <v>4804</v>
      </c>
      <c r="V482" t="s">
        <v>195</v>
      </c>
      <c r="W482" t="s">
        <v>196</v>
      </c>
      <c r="X482" t="s">
        <v>52</v>
      </c>
      <c r="Y482" t="s">
        <v>197</v>
      </c>
      <c r="Z482" t="s">
        <v>198</v>
      </c>
      <c r="AA482" t="s">
        <v>65</v>
      </c>
    </row>
    <row r="483" spans="1:27" x14ac:dyDescent="0.25">
      <c r="A483" s="1">
        <v>10155</v>
      </c>
      <c r="B483" s="1">
        <v>29</v>
      </c>
      <c r="C483" s="8">
        <v>100</v>
      </c>
      <c r="D483" s="1">
        <v>10</v>
      </c>
      <c r="E483" s="7">
        <v>3622.97</v>
      </c>
      <c r="F483" s="7">
        <f>sales_data_sample3[[#This Row],[SALES]]*sales_data_sample3[[#This Row],[PROFIT MARGIN]]</f>
        <v>267.73748299999994</v>
      </c>
      <c r="G483" s="14" t="str">
        <f>IF(sales_data_sample3[[#This Row],[STATUS]] &lt;&gt;"Cancelled","7,39%","0")</f>
        <v>7,39%</v>
      </c>
      <c r="H483" s="4">
        <v>37900</v>
      </c>
      <c r="I483" t="s">
        <v>28</v>
      </c>
      <c r="J483">
        <f>ROUNDUP(MONTH(sales_data_sample3[[#This Row],[ORDER DATE]])/3,0)</f>
        <v>4</v>
      </c>
      <c r="K483" t="str">
        <f>TEXT(sales_data_sample3[[#This Row],[ORDER DATE]],"[$-409]mmmm")</f>
        <v>October</v>
      </c>
      <c r="L483">
        <f>YEAR(sales_data_sample3[[#This Row],[ORDER DATE]])</f>
        <v>2003</v>
      </c>
      <c r="M483" t="s">
        <v>1354</v>
      </c>
      <c r="N483">
        <v>105</v>
      </c>
      <c r="O483" t="s">
        <v>2467</v>
      </c>
      <c r="P483" t="s">
        <v>191</v>
      </c>
      <c r="Q483" t="s">
        <v>192</v>
      </c>
      <c r="R483" t="s">
        <v>193</v>
      </c>
      <c r="S483" t="s">
        <v>4804</v>
      </c>
      <c r="T483" t="s">
        <v>194</v>
      </c>
      <c r="U483" t="s">
        <v>4804</v>
      </c>
      <c r="V483" t="s">
        <v>195</v>
      </c>
      <c r="W483" t="s">
        <v>196</v>
      </c>
      <c r="X483" t="s">
        <v>52</v>
      </c>
      <c r="Y483" t="s">
        <v>197</v>
      </c>
      <c r="Z483" t="s">
        <v>198</v>
      </c>
      <c r="AA483" t="s">
        <v>65</v>
      </c>
    </row>
    <row r="484" spans="1:27" x14ac:dyDescent="0.25">
      <c r="A484" s="1">
        <v>10155</v>
      </c>
      <c r="B484" s="1">
        <v>23</v>
      </c>
      <c r="C484" s="8">
        <v>72.62</v>
      </c>
      <c r="D484" s="1">
        <v>6</v>
      </c>
      <c r="E484" s="7">
        <v>1670.26</v>
      </c>
      <c r="F484" s="7">
        <f>sales_data_sample3[[#This Row],[SALES]]*sales_data_sample3[[#This Row],[PROFIT MARGIN]]</f>
        <v>122.096006</v>
      </c>
      <c r="G484" s="14" t="str">
        <f>IF(sales_data_sample3[[#This Row],[STATUS]] &lt;&gt;"Cancelled","7,31%","0")</f>
        <v>7,31%</v>
      </c>
      <c r="H484" s="4">
        <v>37900</v>
      </c>
      <c r="I484" t="s">
        <v>28</v>
      </c>
      <c r="J484">
        <f>ROUNDUP(MONTH(sales_data_sample3[[#This Row],[ORDER DATE]])/3,0)</f>
        <v>4</v>
      </c>
      <c r="K484" t="str">
        <f>TEXT(sales_data_sample3[[#This Row],[ORDER DATE]],"[$-409]mmmm")</f>
        <v>October</v>
      </c>
      <c r="L484">
        <f>YEAR(sales_data_sample3[[#This Row],[ORDER DATE]])</f>
        <v>2003</v>
      </c>
      <c r="M484" t="s">
        <v>1502</v>
      </c>
      <c r="N484">
        <v>68</v>
      </c>
      <c r="O484" t="s">
        <v>3232</v>
      </c>
      <c r="P484" t="s">
        <v>191</v>
      </c>
      <c r="Q484" t="s">
        <v>192</v>
      </c>
      <c r="R484" t="s">
        <v>193</v>
      </c>
      <c r="S484" t="s">
        <v>4804</v>
      </c>
      <c r="T484" t="s">
        <v>194</v>
      </c>
      <c r="U484" t="s">
        <v>4804</v>
      </c>
      <c r="V484" t="s">
        <v>195</v>
      </c>
      <c r="W484" t="s">
        <v>196</v>
      </c>
      <c r="X484" t="s">
        <v>52</v>
      </c>
      <c r="Y484" t="s">
        <v>197</v>
      </c>
      <c r="Z484" t="s">
        <v>198</v>
      </c>
      <c r="AA484" t="s">
        <v>42</v>
      </c>
    </row>
    <row r="485" spans="1:27" x14ac:dyDescent="0.25">
      <c r="A485" s="1">
        <v>10155</v>
      </c>
      <c r="B485" s="1">
        <v>34</v>
      </c>
      <c r="C485" s="8">
        <v>55.89</v>
      </c>
      <c r="D485" s="1">
        <v>7</v>
      </c>
      <c r="E485" s="7">
        <v>1900.26</v>
      </c>
      <c r="F485" s="7">
        <f>sales_data_sample3[[#This Row],[SALES]]*sales_data_sample3[[#This Row],[PROFIT MARGIN]]</f>
        <v>140.42921399999997</v>
      </c>
      <c r="G485" s="14" t="str">
        <f>IF(sales_data_sample3[[#This Row],[STATUS]] &lt;&gt;"Cancelled","7,39%","0")</f>
        <v>7,39%</v>
      </c>
      <c r="H485" s="4">
        <v>37900</v>
      </c>
      <c r="I485" t="s">
        <v>28</v>
      </c>
      <c r="J485">
        <f>ROUNDUP(MONTH(sales_data_sample3[[#This Row],[ORDER DATE]])/3,0)</f>
        <v>4</v>
      </c>
      <c r="K485" t="str">
        <f>TEXT(sales_data_sample3[[#This Row],[ORDER DATE]],"[$-409]mmmm")</f>
        <v>October</v>
      </c>
      <c r="L485">
        <f>YEAR(sales_data_sample3[[#This Row],[ORDER DATE]])</f>
        <v>2003</v>
      </c>
      <c r="M485" t="s">
        <v>1354</v>
      </c>
      <c r="N485">
        <v>65</v>
      </c>
      <c r="O485" t="s">
        <v>3465</v>
      </c>
      <c r="P485" t="s">
        <v>191</v>
      </c>
      <c r="Q485" t="s">
        <v>192</v>
      </c>
      <c r="R485" t="s">
        <v>193</v>
      </c>
      <c r="S485" t="s">
        <v>4804</v>
      </c>
      <c r="T485" t="s">
        <v>194</v>
      </c>
      <c r="U485" t="s">
        <v>4804</v>
      </c>
      <c r="V485" t="s">
        <v>195</v>
      </c>
      <c r="W485" t="s">
        <v>196</v>
      </c>
      <c r="X485" t="s">
        <v>52</v>
      </c>
      <c r="Y485" t="s">
        <v>197</v>
      </c>
      <c r="Z485" t="s">
        <v>198</v>
      </c>
      <c r="AA485" t="s">
        <v>42</v>
      </c>
    </row>
    <row r="486" spans="1:27" x14ac:dyDescent="0.25">
      <c r="A486" s="1">
        <v>10155</v>
      </c>
      <c r="B486" s="1">
        <v>37</v>
      </c>
      <c r="C486" s="8">
        <v>67.930000000000007</v>
      </c>
      <c r="D486" s="1">
        <v>12</v>
      </c>
      <c r="E486" s="7">
        <v>2513.41</v>
      </c>
      <c r="F486" s="7">
        <f>sales_data_sample3[[#This Row],[SALES]]*sales_data_sample3[[#This Row],[PROFIT MARGIN]]</f>
        <v>185.74099899999996</v>
      </c>
      <c r="G486" s="14" t="str">
        <f>IF(sales_data_sample3[[#This Row],[STATUS]] &lt;&gt;"Cancelled","7,39%","0")</f>
        <v>7,39%</v>
      </c>
      <c r="H486" s="4">
        <v>37900</v>
      </c>
      <c r="I486" t="s">
        <v>28</v>
      </c>
      <c r="J486">
        <f>ROUNDUP(MONTH(sales_data_sample3[[#This Row],[ORDER DATE]])/3,0)</f>
        <v>4</v>
      </c>
      <c r="K486" t="str">
        <f>TEXT(sales_data_sample3[[#This Row],[ORDER DATE]],"[$-409]mmmm")</f>
        <v>October</v>
      </c>
      <c r="L486">
        <f>YEAR(sales_data_sample3[[#This Row],[ORDER DATE]])</f>
        <v>2003</v>
      </c>
      <c r="M486" t="s">
        <v>1354</v>
      </c>
      <c r="N486">
        <v>83</v>
      </c>
      <c r="O486" t="s">
        <v>3543</v>
      </c>
      <c r="P486" t="s">
        <v>191</v>
      </c>
      <c r="Q486" t="s">
        <v>192</v>
      </c>
      <c r="R486" t="s">
        <v>193</v>
      </c>
      <c r="S486" t="s">
        <v>4804</v>
      </c>
      <c r="T486" t="s">
        <v>194</v>
      </c>
      <c r="U486" t="s">
        <v>4804</v>
      </c>
      <c r="V486" t="s">
        <v>195</v>
      </c>
      <c r="W486" t="s">
        <v>196</v>
      </c>
      <c r="X486" t="s">
        <v>52</v>
      </c>
      <c r="Y486" t="s">
        <v>197</v>
      </c>
      <c r="Z486" t="s">
        <v>198</v>
      </c>
      <c r="AA486" t="s">
        <v>42</v>
      </c>
    </row>
    <row r="487" spans="1:27" x14ac:dyDescent="0.25">
      <c r="A487" s="1">
        <v>10155</v>
      </c>
      <c r="B487" s="1">
        <v>44</v>
      </c>
      <c r="C487" s="8">
        <v>77.11</v>
      </c>
      <c r="D487" s="1">
        <v>4</v>
      </c>
      <c r="E487" s="7">
        <v>3392.84</v>
      </c>
      <c r="F487" s="7">
        <f>sales_data_sample3[[#This Row],[SALES]]*sales_data_sample3[[#This Row],[PROFIT MARGIN]]</f>
        <v>248.016604</v>
      </c>
      <c r="G487" s="14" t="str">
        <f>IF(sales_data_sample3[[#This Row],[STATUS]] &lt;&gt;"Cancelled","7,31%","0")</f>
        <v>7,31%</v>
      </c>
      <c r="H487" s="4">
        <v>37900</v>
      </c>
      <c r="I487" t="s">
        <v>28</v>
      </c>
      <c r="J487">
        <f>ROUNDUP(MONTH(sales_data_sample3[[#This Row],[ORDER DATE]])/3,0)</f>
        <v>4</v>
      </c>
      <c r="K487" t="str">
        <f>TEXT(sales_data_sample3[[#This Row],[ORDER DATE]],"[$-409]mmmm")</f>
        <v>October</v>
      </c>
      <c r="L487">
        <f>YEAR(sales_data_sample3[[#This Row],[ORDER DATE]])</f>
        <v>2003</v>
      </c>
      <c r="M487" t="s">
        <v>1502</v>
      </c>
      <c r="N487">
        <v>68</v>
      </c>
      <c r="O487" t="s">
        <v>3620</v>
      </c>
      <c r="P487" t="s">
        <v>191</v>
      </c>
      <c r="Q487" t="s">
        <v>192</v>
      </c>
      <c r="R487" t="s">
        <v>193</v>
      </c>
      <c r="S487" t="s">
        <v>4804</v>
      </c>
      <c r="T487" t="s">
        <v>194</v>
      </c>
      <c r="U487" t="s">
        <v>4804</v>
      </c>
      <c r="V487" t="s">
        <v>195</v>
      </c>
      <c r="W487" t="s">
        <v>196</v>
      </c>
      <c r="X487" t="s">
        <v>52</v>
      </c>
      <c r="Y487" t="s">
        <v>197</v>
      </c>
      <c r="Z487" t="s">
        <v>198</v>
      </c>
      <c r="AA487" t="s">
        <v>65</v>
      </c>
    </row>
    <row r="488" spans="1:27" x14ac:dyDescent="0.25">
      <c r="A488" s="1">
        <v>10155</v>
      </c>
      <c r="B488" s="1">
        <v>32</v>
      </c>
      <c r="C488" s="8">
        <v>91.43</v>
      </c>
      <c r="D488" s="1">
        <v>9</v>
      </c>
      <c r="E488" s="7">
        <v>2925.76</v>
      </c>
      <c r="F488" s="7">
        <f>sales_data_sample3[[#This Row],[SALES]]*sales_data_sample3[[#This Row],[PROFIT MARGIN]]</f>
        <v>267.41446400000001</v>
      </c>
      <c r="G488" s="14" t="str">
        <f>IF(sales_data_sample3[[#This Row],[STATUS]] &lt;&gt;"Cancelled","9,14%","0")</f>
        <v>9,14%</v>
      </c>
      <c r="H488" s="4">
        <v>37900</v>
      </c>
      <c r="I488" t="s">
        <v>28</v>
      </c>
      <c r="J488">
        <f>ROUNDUP(MONTH(sales_data_sample3[[#This Row],[ORDER DATE]])/3,0)</f>
        <v>4</v>
      </c>
      <c r="K488" t="str">
        <f>TEXT(sales_data_sample3[[#This Row],[ORDER DATE]],"[$-409]mmmm")</f>
        <v>October</v>
      </c>
      <c r="L488">
        <f>YEAR(sales_data_sample3[[#This Row],[ORDER DATE]])</f>
        <v>2003</v>
      </c>
      <c r="M488" t="s">
        <v>2075</v>
      </c>
      <c r="N488">
        <v>90</v>
      </c>
      <c r="O488" t="s">
        <v>4394</v>
      </c>
      <c r="P488" t="s">
        <v>191</v>
      </c>
      <c r="Q488" t="s">
        <v>192</v>
      </c>
      <c r="R488" t="s">
        <v>193</v>
      </c>
      <c r="S488" t="s">
        <v>4804</v>
      </c>
      <c r="T488" t="s">
        <v>194</v>
      </c>
      <c r="U488" t="s">
        <v>4804</v>
      </c>
      <c r="V488" t="s">
        <v>195</v>
      </c>
      <c r="W488" t="s">
        <v>196</v>
      </c>
      <c r="X488" t="s">
        <v>52</v>
      </c>
      <c r="Y488" t="s">
        <v>197</v>
      </c>
      <c r="Z488" t="s">
        <v>198</v>
      </c>
      <c r="AA488" t="s">
        <v>42</v>
      </c>
    </row>
    <row r="489" spans="1:27" x14ac:dyDescent="0.25">
      <c r="A489" s="1">
        <v>10155</v>
      </c>
      <c r="B489" s="1">
        <v>20</v>
      </c>
      <c r="C489" s="8">
        <v>100</v>
      </c>
      <c r="D489" s="1">
        <v>2</v>
      </c>
      <c r="E489" s="7">
        <v>2353.4</v>
      </c>
      <c r="F489" s="7">
        <f>sales_data_sample3[[#This Row],[SALES]]*sales_data_sample3[[#This Row],[PROFIT MARGIN]]</f>
        <v>172.03354000000002</v>
      </c>
      <c r="G489" s="14" t="str">
        <f>IF(sales_data_sample3[[#This Row],[STATUS]] &lt;&gt;"Cancelled","7,31%","0")</f>
        <v>7,31%</v>
      </c>
      <c r="H489" s="4">
        <v>37900</v>
      </c>
      <c r="I489" t="s">
        <v>28</v>
      </c>
      <c r="J489">
        <f>ROUNDUP(MONTH(sales_data_sample3[[#This Row],[ORDER DATE]])/3,0)</f>
        <v>4</v>
      </c>
      <c r="K489" t="str">
        <f>TEXT(sales_data_sample3[[#This Row],[ORDER DATE]],"[$-409]mmmm")</f>
        <v>October</v>
      </c>
      <c r="L489">
        <f>YEAR(sales_data_sample3[[#This Row],[ORDER DATE]])</f>
        <v>2003</v>
      </c>
      <c r="M489" t="s">
        <v>1502</v>
      </c>
      <c r="N489">
        <v>99</v>
      </c>
      <c r="O489" t="s">
        <v>4433</v>
      </c>
      <c r="P489" t="s">
        <v>191</v>
      </c>
      <c r="Q489" t="s">
        <v>192</v>
      </c>
      <c r="R489" t="s">
        <v>193</v>
      </c>
      <c r="S489" t="s">
        <v>4804</v>
      </c>
      <c r="T489" t="s">
        <v>194</v>
      </c>
      <c r="U489" t="s">
        <v>4804</v>
      </c>
      <c r="V489" t="s">
        <v>195</v>
      </c>
      <c r="W489" t="s">
        <v>196</v>
      </c>
      <c r="X489" t="s">
        <v>52</v>
      </c>
      <c r="Y489" t="s">
        <v>197</v>
      </c>
      <c r="Z489" t="s">
        <v>198</v>
      </c>
      <c r="AA489" t="s">
        <v>42</v>
      </c>
    </row>
    <row r="490" spans="1:27" x14ac:dyDescent="0.25">
      <c r="A490" s="1">
        <v>10155</v>
      </c>
      <c r="B490" s="1">
        <v>43</v>
      </c>
      <c r="C490" s="8">
        <v>86.4</v>
      </c>
      <c r="D490" s="1">
        <v>1</v>
      </c>
      <c r="E490" s="7">
        <v>3715.2</v>
      </c>
      <c r="F490" s="7">
        <f>sales_data_sample3[[#This Row],[SALES]]*sales_data_sample3[[#This Row],[PROFIT MARGIN]]</f>
        <v>271.58112</v>
      </c>
      <c r="G490" s="14" t="str">
        <f>IF(sales_data_sample3[[#This Row],[STATUS]] &lt;&gt;"Cancelled","7,31%","0")</f>
        <v>7,31%</v>
      </c>
      <c r="H490" s="4">
        <v>37900</v>
      </c>
      <c r="I490" t="s">
        <v>28</v>
      </c>
      <c r="J490">
        <f>ROUNDUP(MONTH(sales_data_sample3[[#This Row],[ORDER DATE]])/3,0)</f>
        <v>4</v>
      </c>
      <c r="K490" t="str">
        <f>TEXT(sales_data_sample3[[#This Row],[ORDER DATE]],"[$-409]mmmm")</f>
        <v>October</v>
      </c>
      <c r="L490">
        <f>YEAR(sales_data_sample3[[#This Row],[ORDER DATE]])</f>
        <v>2003</v>
      </c>
      <c r="M490" t="s">
        <v>1502</v>
      </c>
      <c r="N490">
        <v>80</v>
      </c>
      <c r="O490" t="s">
        <v>4572</v>
      </c>
      <c r="P490" t="s">
        <v>191</v>
      </c>
      <c r="Q490" t="s">
        <v>192</v>
      </c>
      <c r="R490" t="s">
        <v>193</v>
      </c>
      <c r="S490" t="s">
        <v>4804</v>
      </c>
      <c r="T490" t="s">
        <v>194</v>
      </c>
      <c r="U490" t="s">
        <v>4804</v>
      </c>
      <c r="V490" t="s">
        <v>195</v>
      </c>
      <c r="W490" t="s">
        <v>196</v>
      </c>
      <c r="X490" t="s">
        <v>52</v>
      </c>
      <c r="Y490" t="s">
        <v>197</v>
      </c>
      <c r="Z490" t="s">
        <v>198</v>
      </c>
      <c r="AA490" t="s">
        <v>65</v>
      </c>
    </row>
    <row r="491" spans="1:27" x14ac:dyDescent="0.25">
      <c r="A491" s="1">
        <v>10155</v>
      </c>
      <c r="B491" s="1">
        <v>44</v>
      </c>
      <c r="C491" s="8">
        <v>85.87</v>
      </c>
      <c r="D491" s="1">
        <v>3</v>
      </c>
      <c r="E491" s="7">
        <v>3778.28</v>
      </c>
      <c r="F491" s="7">
        <f>sales_data_sample3[[#This Row],[SALES]]*sales_data_sample3[[#This Row],[PROFIT MARGIN]]</f>
        <v>276.19226800000001</v>
      </c>
      <c r="G491" s="14" t="str">
        <f>IF(sales_data_sample3[[#This Row],[STATUS]] &lt;&gt;"Cancelled","7,31%","0")</f>
        <v>7,31%</v>
      </c>
      <c r="H491" s="4">
        <v>37900</v>
      </c>
      <c r="I491" t="s">
        <v>28</v>
      </c>
      <c r="J491">
        <f>ROUNDUP(MONTH(sales_data_sample3[[#This Row],[ORDER DATE]])/3,0)</f>
        <v>4</v>
      </c>
      <c r="K491" t="str">
        <f>TEXT(sales_data_sample3[[#This Row],[ORDER DATE]],"[$-409]mmmm")</f>
        <v>October</v>
      </c>
      <c r="L491">
        <f>YEAR(sales_data_sample3[[#This Row],[ORDER DATE]])</f>
        <v>2003</v>
      </c>
      <c r="M491" t="s">
        <v>1502</v>
      </c>
      <c r="N491">
        <v>74</v>
      </c>
      <c r="O491" t="s">
        <v>4675</v>
      </c>
      <c r="P491" t="s">
        <v>191</v>
      </c>
      <c r="Q491" t="s">
        <v>192</v>
      </c>
      <c r="R491" t="s">
        <v>193</v>
      </c>
      <c r="S491" t="s">
        <v>4804</v>
      </c>
      <c r="T491" t="s">
        <v>194</v>
      </c>
      <c r="U491" t="s">
        <v>4804</v>
      </c>
      <c r="V491" t="s">
        <v>195</v>
      </c>
      <c r="W491" t="s">
        <v>196</v>
      </c>
      <c r="X491" t="s">
        <v>52</v>
      </c>
      <c r="Y491" t="s">
        <v>197</v>
      </c>
      <c r="Z491" t="s">
        <v>198</v>
      </c>
      <c r="AA491" t="s">
        <v>65</v>
      </c>
    </row>
    <row r="492" spans="1:27" x14ac:dyDescent="0.25">
      <c r="A492" s="1">
        <v>10155</v>
      </c>
      <c r="B492" s="1">
        <v>34</v>
      </c>
      <c r="C492" s="8">
        <v>49.16</v>
      </c>
      <c r="D492" s="1">
        <v>8</v>
      </c>
      <c r="E492" s="7">
        <v>1671.44</v>
      </c>
      <c r="F492" s="7">
        <f>sales_data_sample3[[#This Row],[SALES]]*sales_data_sample3[[#This Row],[PROFIT MARGIN]]</f>
        <v>122.182264</v>
      </c>
      <c r="G492" s="14" t="str">
        <f>IF(sales_data_sample3[[#This Row],[STATUS]] &lt;&gt;"Cancelled","7,31%","0")</f>
        <v>7,31%</v>
      </c>
      <c r="H492" s="4">
        <v>37900</v>
      </c>
      <c r="I492" t="s">
        <v>28</v>
      </c>
      <c r="J492">
        <f>ROUNDUP(MONTH(sales_data_sample3[[#This Row],[ORDER DATE]])/3,0)</f>
        <v>4</v>
      </c>
      <c r="K492" t="str">
        <f>TEXT(sales_data_sample3[[#This Row],[ORDER DATE]],"[$-409]mmmm")</f>
        <v>October</v>
      </c>
      <c r="L492">
        <f>YEAR(sales_data_sample3[[#This Row],[ORDER DATE]])</f>
        <v>2003</v>
      </c>
      <c r="M492" t="s">
        <v>1502</v>
      </c>
      <c r="N492">
        <v>49</v>
      </c>
      <c r="O492" t="s">
        <v>4719</v>
      </c>
      <c r="P492" t="s">
        <v>191</v>
      </c>
      <c r="Q492" t="s">
        <v>192</v>
      </c>
      <c r="R492" t="s">
        <v>193</v>
      </c>
      <c r="S492" t="s">
        <v>4804</v>
      </c>
      <c r="T492" t="s">
        <v>194</v>
      </c>
      <c r="U492" t="s">
        <v>4804</v>
      </c>
      <c r="V492" t="s">
        <v>195</v>
      </c>
      <c r="W492" t="s">
        <v>196</v>
      </c>
      <c r="X492" t="s">
        <v>52</v>
      </c>
      <c r="Y492" t="s">
        <v>197</v>
      </c>
      <c r="Z492" t="s">
        <v>198</v>
      </c>
      <c r="AA492" t="s">
        <v>42</v>
      </c>
    </row>
    <row r="493" spans="1:27" x14ac:dyDescent="0.25">
      <c r="A493" s="1">
        <v>10156</v>
      </c>
      <c r="B493" s="1">
        <v>20</v>
      </c>
      <c r="C493" s="8">
        <v>41.02</v>
      </c>
      <c r="D493" s="1">
        <v>1</v>
      </c>
      <c r="E493" s="7">
        <v>820.4</v>
      </c>
      <c r="F493" s="7">
        <f>sales_data_sample3[[#This Row],[SALES]]*sales_data_sample3[[#This Row],[PROFIT MARGIN]]</f>
        <v>60.627559999999995</v>
      </c>
      <c r="G493" s="14" t="str">
        <f>IF(sales_data_sample3[[#This Row],[STATUS]] &lt;&gt;"Cancelled","7,39%","0")</f>
        <v>7,39%</v>
      </c>
      <c r="H493" s="4">
        <v>37902</v>
      </c>
      <c r="I493" t="s">
        <v>28</v>
      </c>
      <c r="J493">
        <f>ROUNDUP(MONTH(sales_data_sample3[[#This Row],[ORDER DATE]])/3,0)</f>
        <v>4</v>
      </c>
      <c r="K493" t="str">
        <f>TEXT(sales_data_sample3[[#This Row],[ORDER DATE]],"[$-409]mmmm")</f>
        <v>October</v>
      </c>
      <c r="L493">
        <f>YEAR(sales_data_sample3[[#This Row],[ORDER DATE]])</f>
        <v>2003</v>
      </c>
      <c r="M493" t="s">
        <v>1354</v>
      </c>
      <c r="N493">
        <v>43</v>
      </c>
      <c r="O493" t="s">
        <v>4136</v>
      </c>
      <c r="P493" t="s">
        <v>268</v>
      </c>
      <c r="Q493" t="s">
        <v>269</v>
      </c>
      <c r="R493" t="s">
        <v>270</v>
      </c>
      <c r="S493" t="s">
        <v>4804</v>
      </c>
      <c r="T493" t="s">
        <v>271</v>
      </c>
      <c r="U493" t="s">
        <v>4804</v>
      </c>
      <c r="V493" t="s">
        <v>272</v>
      </c>
      <c r="W493" t="s">
        <v>273</v>
      </c>
      <c r="X493" t="s">
        <v>52</v>
      </c>
      <c r="Y493" t="s">
        <v>274</v>
      </c>
      <c r="Z493" t="s">
        <v>275</v>
      </c>
      <c r="AA493" t="s">
        <v>42</v>
      </c>
    </row>
    <row r="494" spans="1:27" x14ac:dyDescent="0.25">
      <c r="A494" s="1">
        <v>10156</v>
      </c>
      <c r="B494" s="1">
        <v>48</v>
      </c>
      <c r="C494" s="8">
        <v>100</v>
      </c>
      <c r="D494" s="1">
        <v>2</v>
      </c>
      <c r="E494" s="7">
        <v>4954.08</v>
      </c>
      <c r="F494" s="7">
        <f>sales_data_sample3[[#This Row],[SALES]]*sales_data_sample3[[#This Row],[PROFIT MARGIN]]</f>
        <v>362.14324799999997</v>
      </c>
      <c r="G494" s="14" t="str">
        <f>IF(sales_data_sample3[[#This Row],[STATUS]] &lt;&gt;"Cancelled","7,31%","0")</f>
        <v>7,31%</v>
      </c>
      <c r="H494" s="4">
        <v>37902</v>
      </c>
      <c r="I494" t="s">
        <v>28</v>
      </c>
      <c r="J494">
        <f>ROUNDUP(MONTH(sales_data_sample3[[#This Row],[ORDER DATE]])/3,0)</f>
        <v>4</v>
      </c>
      <c r="K494" t="str">
        <f>TEXT(sales_data_sample3[[#This Row],[ORDER DATE]],"[$-409]mmmm")</f>
        <v>October</v>
      </c>
      <c r="L494">
        <f>YEAR(sales_data_sample3[[#This Row],[ORDER DATE]])</f>
        <v>2003</v>
      </c>
      <c r="M494" t="s">
        <v>1502</v>
      </c>
      <c r="N494">
        <v>91</v>
      </c>
      <c r="O494" t="s">
        <v>4321</v>
      </c>
      <c r="P494" t="s">
        <v>268</v>
      </c>
      <c r="Q494" t="s">
        <v>269</v>
      </c>
      <c r="R494" t="s">
        <v>270</v>
      </c>
      <c r="S494" t="s">
        <v>4804</v>
      </c>
      <c r="T494" t="s">
        <v>271</v>
      </c>
      <c r="U494" t="s">
        <v>4804</v>
      </c>
      <c r="V494" t="s">
        <v>272</v>
      </c>
      <c r="W494" t="s">
        <v>273</v>
      </c>
      <c r="X494" t="s">
        <v>52</v>
      </c>
      <c r="Y494" t="s">
        <v>274</v>
      </c>
      <c r="Z494" t="s">
        <v>275</v>
      </c>
      <c r="AA494" t="s">
        <v>65</v>
      </c>
    </row>
    <row r="495" spans="1:27" x14ac:dyDescent="0.25">
      <c r="A495" s="1">
        <v>10158</v>
      </c>
      <c r="B495" s="1">
        <v>22</v>
      </c>
      <c r="C495" s="8">
        <v>67.03</v>
      </c>
      <c r="D495" s="1">
        <v>1</v>
      </c>
      <c r="E495" s="7">
        <v>1474.66</v>
      </c>
      <c r="F495" s="7">
        <f>sales_data_sample3[[#This Row],[SALES]]*sales_data_sample3[[#This Row],[PROFIT MARGIN]]</f>
        <v>187.28182000000001</v>
      </c>
      <c r="G495" s="14">
        <v>0.127</v>
      </c>
      <c r="H495" s="4">
        <v>37904</v>
      </c>
      <c r="I495" t="s">
        <v>28</v>
      </c>
      <c r="J495">
        <f>ROUNDUP(MONTH(sales_data_sample3[[#This Row],[ORDER DATE]])/3,0)</f>
        <v>4</v>
      </c>
      <c r="K495" t="str">
        <f>TEXT(sales_data_sample3[[#This Row],[ORDER DATE]],"[$-409]mmmm")</f>
        <v>October</v>
      </c>
      <c r="L495">
        <f>YEAR(sales_data_sample3[[#This Row],[ORDER DATE]])</f>
        <v>2003</v>
      </c>
      <c r="M495" t="s">
        <v>29</v>
      </c>
      <c r="N495">
        <v>76</v>
      </c>
      <c r="O495" t="s">
        <v>2965</v>
      </c>
      <c r="P495" t="s">
        <v>201</v>
      </c>
      <c r="Q495" t="s">
        <v>202</v>
      </c>
      <c r="R495" t="s">
        <v>203</v>
      </c>
      <c r="S495" t="s">
        <v>4804</v>
      </c>
      <c r="T495" t="s">
        <v>204</v>
      </c>
      <c r="U495" t="s">
        <v>4804</v>
      </c>
      <c r="V495" t="s">
        <v>205</v>
      </c>
      <c r="W495" t="s">
        <v>112</v>
      </c>
      <c r="X495" t="s">
        <v>52</v>
      </c>
      <c r="Y495" t="s">
        <v>206</v>
      </c>
      <c r="Z495" t="s">
        <v>207</v>
      </c>
      <c r="AA495" t="s">
        <v>42</v>
      </c>
    </row>
    <row r="496" spans="1:27" x14ac:dyDescent="0.25">
      <c r="A496" s="1">
        <v>10159</v>
      </c>
      <c r="B496" s="1">
        <v>49</v>
      </c>
      <c r="C496" s="8">
        <v>100</v>
      </c>
      <c r="D496" s="1">
        <v>14</v>
      </c>
      <c r="E496" s="7">
        <v>5205.2700000000004</v>
      </c>
      <c r="F496" s="7">
        <f>sales_data_sample3[[#This Row],[SALES]]*sales_data_sample3[[#This Row],[PROFIT MARGIN]]</f>
        <v>661.06929000000002</v>
      </c>
      <c r="G496" s="14" t="str">
        <f>IF(sales_data_sample3[[#This Row],[STATUS]] &lt;&gt;"Cancelled","12,70%","0")</f>
        <v>12,70%</v>
      </c>
      <c r="H496" s="4">
        <v>37904</v>
      </c>
      <c r="I496" t="s">
        <v>28</v>
      </c>
      <c r="J496">
        <f>ROUNDUP(MONTH(sales_data_sample3[[#This Row],[ORDER DATE]])/3,0)</f>
        <v>4</v>
      </c>
      <c r="K496" t="str">
        <f>TEXT(sales_data_sample3[[#This Row],[ORDER DATE]],"[$-409]mmmm")</f>
        <v>October</v>
      </c>
      <c r="L496">
        <f>YEAR(sales_data_sample3[[#This Row],[ORDER DATE]])</f>
        <v>2003</v>
      </c>
      <c r="M496" t="s">
        <v>29</v>
      </c>
      <c r="N496">
        <v>95</v>
      </c>
      <c r="O496" t="s">
        <v>30</v>
      </c>
      <c r="P496" t="s">
        <v>80</v>
      </c>
      <c r="Q496" t="s">
        <v>81</v>
      </c>
      <c r="R496" t="s">
        <v>82</v>
      </c>
      <c r="S496" t="s">
        <v>4804</v>
      </c>
      <c r="T496" t="s">
        <v>83</v>
      </c>
      <c r="U496" t="s">
        <v>73</v>
      </c>
      <c r="V496" t="s">
        <v>4804</v>
      </c>
      <c r="W496" t="s">
        <v>38</v>
      </c>
      <c r="X496" t="s">
        <v>39</v>
      </c>
      <c r="Y496" t="s">
        <v>84</v>
      </c>
      <c r="Z496" t="s">
        <v>76</v>
      </c>
      <c r="AA496" t="s">
        <v>65</v>
      </c>
    </row>
    <row r="497" spans="1:27" x14ac:dyDescent="0.25">
      <c r="A497" s="1">
        <v>10159</v>
      </c>
      <c r="B497" s="1">
        <v>37</v>
      </c>
      <c r="C497" s="8">
        <v>100</v>
      </c>
      <c r="D497" s="1">
        <v>17</v>
      </c>
      <c r="E497" s="7">
        <v>5016.83</v>
      </c>
      <c r="F497" s="7">
        <f>sales_data_sample3[[#This Row],[SALES]]*sales_data_sample3[[#This Row],[PROFIT MARGIN]]</f>
        <v>637.13741000000005</v>
      </c>
      <c r="G497" s="14" t="str">
        <f>IF(sales_data_sample3[[#This Row],[STATUS]] &lt;&gt;"Cancelled","12,70%","0")</f>
        <v>12,70%</v>
      </c>
      <c r="H497" s="4">
        <v>37904</v>
      </c>
      <c r="I497" t="s">
        <v>28</v>
      </c>
      <c r="J497">
        <f>ROUNDUP(MONTH(sales_data_sample3[[#This Row],[ORDER DATE]])/3,0)</f>
        <v>4</v>
      </c>
      <c r="K497" t="str">
        <f>TEXT(sales_data_sample3[[#This Row],[ORDER DATE]],"[$-409]mmmm")</f>
        <v>October</v>
      </c>
      <c r="L497">
        <f>YEAR(sales_data_sample3[[#This Row],[ORDER DATE]])</f>
        <v>2003</v>
      </c>
      <c r="M497" t="s">
        <v>29</v>
      </c>
      <c r="N497">
        <v>118</v>
      </c>
      <c r="O497" t="s">
        <v>471</v>
      </c>
      <c r="P497" t="s">
        <v>80</v>
      </c>
      <c r="Q497" t="s">
        <v>81</v>
      </c>
      <c r="R497" t="s">
        <v>82</v>
      </c>
      <c r="S497" t="s">
        <v>4804</v>
      </c>
      <c r="T497" t="s">
        <v>83</v>
      </c>
      <c r="U497" t="s">
        <v>73</v>
      </c>
      <c r="V497" t="s">
        <v>4804</v>
      </c>
      <c r="W497" t="s">
        <v>38</v>
      </c>
      <c r="X497" t="s">
        <v>39</v>
      </c>
      <c r="Y497" t="s">
        <v>84</v>
      </c>
      <c r="Z497" t="s">
        <v>76</v>
      </c>
      <c r="AA497" t="s">
        <v>65</v>
      </c>
    </row>
    <row r="498" spans="1:27" x14ac:dyDescent="0.25">
      <c r="A498" s="1">
        <v>10159</v>
      </c>
      <c r="B498" s="1">
        <v>22</v>
      </c>
      <c r="C498" s="8">
        <v>100</v>
      </c>
      <c r="D498" s="1">
        <v>16</v>
      </c>
      <c r="E498" s="7">
        <v>4132.7</v>
      </c>
      <c r="F498" s="7">
        <f>sales_data_sample3[[#This Row],[SALES]]*sales_data_sample3[[#This Row],[PROFIT MARGIN]]</f>
        <v>524.85289999999998</v>
      </c>
      <c r="G498" s="14" t="str">
        <f>IF(sales_data_sample3[[#This Row],[STATUS]] &lt;&gt;"Cancelled","12,70%","0")</f>
        <v>12,70%</v>
      </c>
      <c r="H498" s="4">
        <v>37904</v>
      </c>
      <c r="I498" t="s">
        <v>28</v>
      </c>
      <c r="J498">
        <f>ROUNDUP(MONTH(sales_data_sample3[[#This Row],[ORDER DATE]])/3,0)</f>
        <v>4</v>
      </c>
      <c r="K498" t="str">
        <f>TEXT(sales_data_sample3[[#This Row],[ORDER DATE]],"[$-409]mmmm")</f>
        <v>October</v>
      </c>
      <c r="L498">
        <f>YEAR(sales_data_sample3[[#This Row],[ORDER DATE]])</f>
        <v>2003</v>
      </c>
      <c r="M498" t="s">
        <v>29</v>
      </c>
      <c r="N498">
        <v>193</v>
      </c>
      <c r="O498" t="s">
        <v>530</v>
      </c>
      <c r="P498" t="s">
        <v>80</v>
      </c>
      <c r="Q498" t="s">
        <v>81</v>
      </c>
      <c r="R498" t="s">
        <v>82</v>
      </c>
      <c r="S498" t="s">
        <v>4804</v>
      </c>
      <c r="T498" t="s">
        <v>83</v>
      </c>
      <c r="U498" t="s">
        <v>73</v>
      </c>
      <c r="V498" t="s">
        <v>4804</v>
      </c>
      <c r="W498" t="s">
        <v>38</v>
      </c>
      <c r="X498" t="s">
        <v>39</v>
      </c>
      <c r="Y498" t="s">
        <v>84</v>
      </c>
      <c r="Z498" t="s">
        <v>76</v>
      </c>
      <c r="AA498" t="s">
        <v>65</v>
      </c>
    </row>
    <row r="499" spans="1:27" x14ac:dyDescent="0.25">
      <c r="A499" s="1">
        <v>10159</v>
      </c>
      <c r="B499" s="1">
        <v>41</v>
      </c>
      <c r="C499" s="8">
        <v>100</v>
      </c>
      <c r="D499" s="1">
        <v>2</v>
      </c>
      <c r="E499" s="7">
        <v>8296.35</v>
      </c>
      <c r="F499" s="7">
        <f>sales_data_sample3[[#This Row],[SALES]]*sales_data_sample3[[#This Row],[PROFIT MARGIN]]</f>
        <v>2064.961515</v>
      </c>
      <c r="G499" s="14" t="str">
        <f>IF(sales_data_sample3[[#This Row],[STATUS]] &lt;&gt;"Cancelled","24,89%","0")</f>
        <v>24,89%</v>
      </c>
      <c r="H499" s="4">
        <v>37904</v>
      </c>
      <c r="I499" t="s">
        <v>28</v>
      </c>
      <c r="J499">
        <f>ROUNDUP(MONTH(sales_data_sample3[[#This Row],[ORDER DATE]])/3,0)</f>
        <v>4</v>
      </c>
      <c r="K499" t="str">
        <f>TEXT(sales_data_sample3[[#This Row],[ORDER DATE]],"[$-409]mmmm")</f>
        <v>October</v>
      </c>
      <c r="L499">
        <f>YEAR(sales_data_sample3[[#This Row],[ORDER DATE]])</f>
        <v>2003</v>
      </c>
      <c r="M499" t="s">
        <v>278</v>
      </c>
      <c r="N499">
        <v>194</v>
      </c>
      <c r="O499" t="s">
        <v>776</v>
      </c>
      <c r="P499" t="s">
        <v>80</v>
      </c>
      <c r="Q499" t="s">
        <v>81</v>
      </c>
      <c r="R499" t="s">
        <v>82</v>
      </c>
      <c r="S499" t="s">
        <v>4804</v>
      </c>
      <c r="T499" t="s">
        <v>83</v>
      </c>
      <c r="U499" t="s">
        <v>73</v>
      </c>
      <c r="V499" t="s">
        <v>4804</v>
      </c>
      <c r="W499" t="s">
        <v>38</v>
      </c>
      <c r="X499" t="s">
        <v>39</v>
      </c>
      <c r="Y499" t="s">
        <v>84</v>
      </c>
      <c r="Z499" t="s">
        <v>76</v>
      </c>
      <c r="AA499" t="s">
        <v>229</v>
      </c>
    </row>
    <row r="500" spans="1:27" x14ac:dyDescent="0.25">
      <c r="A500" s="1">
        <v>10159</v>
      </c>
      <c r="B500" s="1">
        <v>38</v>
      </c>
      <c r="C500" s="8">
        <v>100</v>
      </c>
      <c r="D500" s="1">
        <v>13</v>
      </c>
      <c r="E500" s="7">
        <v>6238.84</v>
      </c>
      <c r="F500" s="7">
        <f>sales_data_sample3[[#This Row],[SALES]]*sales_data_sample3[[#This Row],[PROFIT MARGIN]]</f>
        <v>792.33267999999998</v>
      </c>
      <c r="G500" s="14">
        <v>0.127</v>
      </c>
      <c r="H500" s="4">
        <v>37904</v>
      </c>
      <c r="I500" t="s">
        <v>28</v>
      </c>
      <c r="J500">
        <f>ROUNDUP(MONTH(sales_data_sample3[[#This Row],[ORDER DATE]])/3,0)</f>
        <v>4</v>
      </c>
      <c r="K500" t="str">
        <f>TEXT(sales_data_sample3[[#This Row],[ORDER DATE]],"[$-409]mmmm")</f>
        <v>October</v>
      </c>
      <c r="L500">
        <f>YEAR(sales_data_sample3[[#This Row],[ORDER DATE]])</f>
        <v>2003</v>
      </c>
      <c r="M500" t="s">
        <v>29</v>
      </c>
      <c r="N500">
        <v>150</v>
      </c>
      <c r="O500" t="s">
        <v>991</v>
      </c>
      <c r="P500" t="s">
        <v>80</v>
      </c>
      <c r="Q500" t="s">
        <v>81</v>
      </c>
      <c r="R500" t="s">
        <v>82</v>
      </c>
      <c r="S500" t="s">
        <v>4804</v>
      </c>
      <c r="T500" t="s">
        <v>83</v>
      </c>
      <c r="U500" t="s">
        <v>73</v>
      </c>
      <c r="V500" t="s">
        <v>4804</v>
      </c>
      <c r="W500" t="s">
        <v>38</v>
      </c>
      <c r="X500" t="s">
        <v>39</v>
      </c>
      <c r="Y500" t="s">
        <v>84</v>
      </c>
      <c r="Z500" t="s">
        <v>76</v>
      </c>
      <c r="AA500" t="s">
        <v>65</v>
      </c>
    </row>
    <row r="501" spans="1:27" x14ac:dyDescent="0.25">
      <c r="A501" s="1">
        <v>10159</v>
      </c>
      <c r="B501" s="1">
        <v>24</v>
      </c>
      <c r="C501" s="8">
        <v>73.42</v>
      </c>
      <c r="D501" s="1">
        <v>3</v>
      </c>
      <c r="E501" s="7">
        <v>1762.08</v>
      </c>
      <c r="F501" s="7">
        <f>sales_data_sample3[[#This Row],[SALES]]*sales_data_sample3[[#This Row],[PROFIT MARGIN]]</f>
        <v>438.58171199999998</v>
      </c>
      <c r="G501" s="14" t="str">
        <f>IF(sales_data_sample3[[#This Row],[STATUS]] &lt;&gt;"Cancelled","24,89%","0")</f>
        <v>24,89%</v>
      </c>
      <c r="H501" s="4">
        <v>37904</v>
      </c>
      <c r="I501" t="s">
        <v>28</v>
      </c>
      <c r="J501">
        <f>ROUNDUP(MONTH(sales_data_sample3[[#This Row],[ORDER DATE]])/3,0)</f>
        <v>4</v>
      </c>
      <c r="K501" t="str">
        <f>TEXT(sales_data_sample3[[#This Row],[ORDER DATE]],"[$-409]mmmm")</f>
        <v>October</v>
      </c>
      <c r="L501">
        <f>YEAR(sales_data_sample3[[#This Row],[ORDER DATE]])</f>
        <v>2003</v>
      </c>
      <c r="M501" t="s">
        <v>278</v>
      </c>
      <c r="N501">
        <v>79</v>
      </c>
      <c r="O501" t="s">
        <v>1128</v>
      </c>
      <c r="P501" t="s">
        <v>80</v>
      </c>
      <c r="Q501" t="s">
        <v>81</v>
      </c>
      <c r="R501" t="s">
        <v>82</v>
      </c>
      <c r="S501" t="s">
        <v>4804</v>
      </c>
      <c r="T501" t="s">
        <v>83</v>
      </c>
      <c r="U501" t="s">
        <v>73</v>
      </c>
      <c r="V501" t="s">
        <v>4804</v>
      </c>
      <c r="W501" t="s">
        <v>38</v>
      </c>
      <c r="X501" t="s">
        <v>39</v>
      </c>
      <c r="Y501" t="s">
        <v>84</v>
      </c>
      <c r="Z501" t="s">
        <v>76</v>
      </c>
      <c r="AA501" t="s">
        <v>42</v>
      </c>
    </row>
    <row r="502" spans="1:27" x14ac:dyDescent="0.25">
      <c r="A502" s="1">
        <v>10159</v>
      </c>
      <c r="B502" s="1">
        <v>42</v>
      </c>
      <c r="C502" s="8">
        <v>51.48</v>
      </c>
      <c r="D502" s="1">
        <v>18</v>
      </c>
      <c r="E502" s="7">
        <v>2162.16</v>
      </c>
      <c r="F502" s="7">
        <f>sales_data_sample3[[#This Row],[SALES]]*sales_data_sample3[[#This Row],[PROFIT MARGIN]]</f>
        <v>274.59431999999998</v>
      </c>
      <c r="G502" s="14">
        <v>0.127</v>
      </c>
      <c r="H502" s="4">
        <v>37904</v>
      </c>
      <c r="I502" t="s">
        <v>28</v>
      </c>
      <c r="J502">
        <f>ROUNDUP(MONTH(sales_data_sample3[[#This Row],[ORDER DATE]])/3,0)</f>
        <v>4</v>
      </c>
      <c r="K502" t="str">
        <f>TEXT(sales_data_sample3[[#This Row],[ORDER DATE]],"[$-409]mmmm")</f>
        <v>October</v>
      </c>
      <c r="L502">
        <f>YEAR(sales_data_sample3[[#This Row],[ORDER DATE]])</f>
        <v>2003</v>
      </c>
      <c r="M502" t="s">
        <v>29</v>
      </c>
      <c r="N502">
        <v>60</v>
      </c>
      <c r="O502" t="s">
        <v>1884</v>
      </c>
      <c r="P502" t="s">
        <v>80</v>
      </c>
      <c r="Q502" t="s">
        <v>81</v>
      </c>
      <c r="R502" t="s">
        <v>82</v>
      </c>
      <c r="S502" t="s">
        <v>4804</v>
      </c>
      <c r="T502" t="s">
        <v>83</v>
      </c>
      <c r="U502" t="s">
        <v>73</v>
      </c>
      <c r="V502" t="s">
        <v>4804</v>
      </c>
      <c r="W502" t="s">
        <v>38</v>
      </c>
      <c r="X502" t="s">
        <v>39</v>
      </c>
      <c r="Y502" t="s">
        <v>84</v>
      </c>
      <c r="Z502" t="s">
        <v>76</v>
      </c>
      <c r="AA502" t="s">
        <v>42</v>
      </c>
    </row>
    <row r="503" spans="1:27" x14ac:dyDescent="0.25">
      <c r="A503" s="1">
        <v>10159</v>
      </c>
      <c r="B503" s="1">
        <v>21</v>
      </c>
      <c r="C503" s="8">
        <v>81.209999999999994</v>
      </c>
      <c r="D503" s="1">
        <v>5</v>
      </c>
      <c r="E503" s="7">
        <v>1705.41</v>
      </c>
      <c r="F503" s="7">
        <f>sales_data_sample3[[#This Row],[SALES]]*sales_data_sample3[[#This Row],[PROFIT MARGIN]]</f>
        <v>424.47654900000003</v>
      </c>
      <c r="G503" s="14" t="str">
        <f>IF(sales_data_sample3[[#This Row],[STATUS]] &lt;&gt;"Cancelled","24,89%","0")</f>
        <v>24,89%</v>
      </c>
      <c r="H503" s="4">
        <v>37904</v>
      </c>
      <c r="I503" t="s">
        <v>28</v>
      </c>
      <c r="J503">
        <f>ROUNDUP(MONTH(sales_data_sample3[[#This Row],[ORDER DATE]])/3,0)</f>
        <v>4</v>
      </c>
      <c r="K503" t="str">
        <f>TEXT(sales_data_sample3[[#This Row],[ORDER DATE]],"[$-409]mmmm")</f>
        <v>October</v>
      </c>
      <c r="L503">
        <f>YEAR(sales_data_sample3[[#This Row],[ORDER DATE]])</f>
        <v>2003</v>
      </c>
      <c r="M503" t="s">
        <v>278</v>
      </c>
      <c r="N503">
        <v>80</v>
      </c>
      <c r="O503" t="s">
        <v>2283</v>
      </c>
      <c r="P503" t="s">
        <v>80</v>
      </c>
      <c r="Q503" t="s">
        <v>81</v>
      </c>
      <c r="R503" t="s">
        <v>82</v>
      </c>
      <c r="S503" t="s">
        <v>4804</v>
      </c>
      <c r="T503" t="s">
        <v>83</v>
      </c>
      <c r="U503" t="s">
        <v>73</v>
      </c>
      <c r="V503" t="s">
        <v>4804</v>
      </c>
      <c r="W503" t="s">
        <v>38</v>
      </c>
      <c r="X503" t="s">
        <v>39</v>
      </c>
      <c r="Y503" t="s">
        <v>84</v>
      </c>
      <c r="Z503" t="s">
        <v>76</v>
      </c>
      <c r="AA503" t="s">
        <v>42</v>
      </c>
    </row>
    <row r="504" spans="1:27" x14ac:dyDescent="0.25">
      <c r="A504" s="1">
        <v>10159</v>
      </c>
      <c r="B504" s="1">
        <v>25</v>
      </c>
      <c r="C504" s="8">
        <v>100</v>
      </c>
      <c r="D504" s="1">
        <v>4</v>
      </c>
      <c r="E504" s="7">
        <v>3638</v>
      </c>
      <c r="F504" s="7">
        <f>sales_data_sample3[[#This Row],[SALES]]*sales_data_sample3[[#This Row],[PROFIT MARGIN]]</f>
        <v>905.4982</v>
      </c>
      <c r="G504" s="14" t="str">
        <f>IF(sales_data_sample3[[#This Row],[STATUS]] &lt;&gt;"Cancelled","24,89%","0")</f>
        <v>24,89%</v>
      </c>
      <c r="H504" s="4">
        <v>37904</v>
      </c>
      <c r="I504" t="s">
        <v>28</v>
      </c>
      <c r="J504">
        <f>ROUNDUP(MONTH(sales_data_sample3[[#This Row],[ORDER DATE]])/3,0)</f>
        <v>4</v>
      </c>
      <c r="K504" t="str">
        <f>TEXT(sales_data_sample3[[#This Row],[ORDER DATE]],"[$-409]mmmm")</f>
        <v>October</v>
      </c>
      <c r="L504">
        <f>YEAR(sales_data_sample3[[#This Row],[ORDER DATE]])</f>
        <v>2003</v>
      </c>
      <c r="M504" t="s">
        <v>278</v>
      </c>
      <c r="N504">
        <v>146</v>
      </c>
      <c r="O504" t="s">
        <v>2364</v>
      </c>
      <c r="P504" t="s">
        <v>80</v>
      </c>
      <c r="Q504" t="s">
        <v>81</v>
      </c>
      <c r="R504" t="s">
        <v>82</v>
      </c>
      <c r="S504" t="s">
        <v>4804</v>
      </c>
      <c r="T504" t="s">
        <v>83</v>
      </c>
      <c r="U504" t="s">
        <v>73</v>
      </c>
      <c r="V504" t="s">
        <v>4804</v>
      </c>
      <c r="W504" t="s">
        <v>38</v>
      </c>
      <c r="X504" t="s">
        <v>39</v>
      </c>
      <c r="Y504" t="s">
        <v>84</v>
      </c>
      <c r="Z504" t="s">
        <v>76</v>
      </c>
      <c r="AA504" t="s">
        <v>65</v>
      </c>
    </row>
    <row r="505" spans="1:27" x14ac:dyDescent="0.25">
      <c r="A505" s="1">
        <v>10159</v>
      </c>
      <c r="B505" s="1">
        <v>21</v>
      </c>
      <c r="C505" s="8">
        <v>64.66</v>
      </c>
      <c r="D505" s="1">
        <v>8</v>
      </c>
      <c r="E505" s="7">
        <v>1357.86</v>
      </c>
      <c r="F505" s="7">
        <f>sales_data_sample3[[#This Row],[SALES]]*sales_data_sample3[[#This Row],[PROFIT MARGIN]]</f>
        <v>172.44821999999999</v>
      </c>
      <c r="G505" s="14">
        <v>0.127</v>
      </c>
      <c r="H505" s="4">
        <v>37904</v>
      </c>
      <c r="I505" t="s">
        <v>28</v>
      </c>
      <c r="J505">
        <f>ROUNDUP(MONTH(sales_data_sample3[[#This Row],[ORDER DATE]])/3,0)</f>
        <v>4</v>
      </c>
      <c r="K505" t="str">
        <f>TEXT(sales_data_sample3[[#This Row],[ORDER DATE]],"[$-409]mmmm")</f>
        <v>October</v>
      </c>
      <c r="L505">
        <f>YEAR(sales_data_sample3[[#This Row],[ORDER DATE]])</f>
        <v>2003</v>
      </c>
      <c r="M505" t="s">
        <v>29</v>
      </c>
      <c r="N505">
        <v>62</v>
      </c>
      <c r="O505" t="s">
        <v>2422</v>
      </c>
      <c r="P505" t="s">
        <v>80</v>
      </c>
      <c r="Q505" t="s">
        <v>81</v>
      </c>
      <c r="R505" t="s">
        <v>82</v>
      </c>
      <c r="S505" t="s">
        <v>4804</v>
      </c>
      <c r="T505" t="s">
        <v>83</v>
      </c>
      <c r="U505" t="s">
        <v>73</v>
      </c>
      <c r="V505" t="s">
        <v>4804</v>
      </c>
      <c r="W505" t="s">
        <v>38</v>
      </c>
      <c r="X505" t="s">
        <v>39</v>
      </c>
      <c r="Y505" t="s">
        <v>84</v>
      </c>
      <c r="Z505" t="s">
        <v>76</v>
      </c>
      <c r="AA505" t="s">
        <v>42</v>
      </c>
    </row>
    <row r="506" spans="1:27" x14ac:dyDescent="0.25">
      <c r="A506" s="1">
        <v>10159</v>
      </c>
      <c r="B506" s="1">
        <v>32</v>
      </c>
      <c r="C506" s="8">
        <v>100</v>
      </c>
      <c r="D506" s="1">
        <v>7</v>
      </c>
      <c r="E506" s="7">
        <v>4618.88</v>
      </c>
      <c r="F506" s="7">
        <f>sales_data_sample3[[#This Row],[SALES]]*sales_data_sample3[[#This Row],[PROFIT MARGIN]]</f>
        <v>1149.639232</v>
      </c>
      <c r="G506" s="14" t="str">
        <f>IF(sales_data_sample3[[#This Row],[STATUS]] &lt;&gt;"Cancelled","24,89%","0")</f>
        <v>24,89%</v>
      </c>
      <c r="H506" s="4">
        <v>37904</v>
      </c>
      <c r="I506" t="s">
        <v>28</v>
      </c>
      <c r="J506">
        <f>ROUNDUP(MONTH(sales_data_sample3[[#This Row],[ORDER DATE]])/3,0)</f>
        <v>4</v>
      </c>
      <c r="K506" t="str">
        <f>TEXT(sales_data_sample3[[#This Row],[ORDER DATE]],"[$-409]mmmm")</f>
        <v>October</v>
      </c>
      <c r="L506">
        <f>YEAR(sales_data_sample3[[#This Row],[ORDER DATE]])</f>
        <v>2003</v>
      </c>
      <c r="M506" t="s">
        <v>278</v>
      </c>
      <c r="N506">
        <v>148</v>
      </c>
      <c r="O506" t="s">
        <v>2673</v>
      </c>
      <c r="P506" t="s">
        <v>80</v>
      </c>
      <c r="Q506" t="s">
        <v>81</v>
      </c>
      <c r="R506" t="s">
        <v>82</v>
      </c>
      <c r="S506" t="s">
        <v>4804</v>
      </c>
      <c r="T506" t="s">
        <v>83</v>
      </c>
      <c r="U506" t="s">
        <v>73</v>
      </c>
      <c r="V506" t="s">
        <v>4804</v>
      </c>
      <c r="W506" t="s">
        <v>38</v>
      </c>
      <c r="X506" t="s">
        <v>39</v>
      </c>
      <c r="Y506" t="s">
        <v>84</v>
      </c>
      <c r="Z506" t="s">
        <v>76</v>
      </c>
      <c r="AA506" t="s">
        <v>65</v>
      </c>
    </row>
    <row r="507" spans="1:27" x14ac:dyDescent="0.25">
      <c r="A507" s="1">
        <v>10159</v>
      </c>
      <c r="B507" s="1">
        <v>44</v>
      </c>
      <c r="C507" s="8">
        <v>100</v>
      </c>
      <c r="D507" s="1">
        <v>15</v>
      </c>
      <c r="E507" s="7">
        <v>5355.68</v>
      </c>
      <c r="F507" s="7">
        <f>sales_data_sample3[[#This Row],[SALES]]*sales_data_sample3[[#This Row],[PROFIT MARGIN]]</f>
        <v>680.17136000000005</v>
      </c>
      <c r="G507" s="14">
        <v>0.127</v>
      </c>
      <c r="H507" s="4">
        <v>37904</v>
      </c>
      <c r="I507" t="s">
        <v>28</v>
      </c>
      <c r="J507">
        <f>ROUNDUP(MONTH(sales_data_sample3[[#This Row],[ORDER DATE]])/3,0)</f>
        <v>4</v>
      </c>
      <c r="K507" t="str">
        <f>TEXT(sales_data_sample3[[#This Row],[ORDER DATE]],"[$-409]mmmm")</f>
        <v>October</v>
      </c>
      <c r="L507">
        <f>YEAR(sales_data_sample3[[#This Row],[ORDER DATE]])</f>
        <v>2003</v>
      </c>
      <c r="M507" t="s">
        <v>29</v>
      </c>
      <c r="N507">
        <v>112</v>
      </c>
      <c r="O507" t="s">
        <v>2822</v>
      </c>
      <c r="P507" t="s">
        <v>80</v>
      </c>
      <c r="Q507" t="s">
        <v>81</v>
      </c>
      <c r="R507" t="s">
        <v>82</v>
      </c>
      <c r="S507" t="s">
        <v>4804</v>
      </c>
      <c r="T507" t="s">
        <v>83</v>
      </c>
      <c r="U507" t="s">
        <v>73</v>
      </c>
      <c r="V507" t="s">
        <v>4804</v>
      </c>
      <c r="W507" t="s">
        <v>38</v>
      </c>
      <c r="X507" t="s">
        <v>39</v>
      </c>
      <c r="Y507" t="s">
        <v>84</v>
      </c>
      <c r="Z507" t="s">
        <v>76</v>
      </c>
      <c r="AA507" t="s">
        <v>65</v>
      </c>
    </row>
    <row r="508" spans="1:27" x14ac:dyDescent="0.25">
      <c r="A508" s="1">
        <v>10159</v>
      </c>
      <c r="B508" s="1">
        <v>27</v>
      </c>
      <c r="C508" s="8">
        <v>80.34</v>
      </c>
      <c r="D508" s="1">
        <v>11</v>
      </c>
      <c r="E508" s="7">
        <v>2169.1799999999998</v>
      </c>
      <c r="F508" s="7">
        <f>sales_data_sample3[[#This Row],[SALES]]*sales_data_sample3[[#This Row],[PROFIT MARGIN]]</f>
        <v>275.48586</v>
      </c>
      <c r="G508" s="14">
        <v>0.127</v>
      </c>
      <c r="H508" s="4">
        <v>37904</v>
      </c>
      <c r="I508" t="s">
        <v>28</v>
      </c>
      <c r="J508">
        <f>ROUNDUP(MONTH(sales_data_sample3[[#This Row],[ORDER DATE]])/3,0)</f>
        <v>4</v>
      </c>
      <c r="K508" t="str">
        <f>TEXT(sales_data_sample3[[#This Row],[ORDER DATE]],"[$-409]mmmm")</f>
        <v>October</v>
      </c>
      <c r="L508">
        <f>YEAR(sales_data_sample3[[#This Row],[ORDER DATE]])</f>
        <v>2003</v>
      </c>
      <c r="M508" t="s">
        <v>29</v>
      </c>
      <c r="N508">
        <v>69</v>
      </c>
      <c r="O508" t="s">
        <v>3105</v>
      </c>
      <c r="P508" t="s">
        <v>80</v>
      </c>
      <c r="Q508" t="s">
        <v>81</v>
      </c>
      <c r="R508" t="s">
        <v>82</v>
      </c>
      <c r="S508" t="s">
        <v>4804</v>
      </c>
      <c r="T508" t="s">
        <v>83</v>
      </c>
      <c r="U508" t="s">
        <v>73</v>
      </c>
      <c r="V508" t="s">
        <v>4804</v>
      </c>
      <c r="W508" t="s">
        <v>38</v>
      </c>
      <c r="X508" t="s">
        <v>39</v>
      </c>
      <c r="Y508" t="s">
        <v>84</v>
      </c>
      <c r="Z508" t="s">
        <v>76</v>
      </c>
      <c r="AA508" t="s">
        <v>42</v>
      </c>
    </row>
    <row r="509" spans="1:27" x14ac:dyDescent="0.25">
      <c r="A509" s="1">
        <v>10159</v>
      </c>
      <c r="B509" s="1">
        <v>50</v>
      </c>
      <c r="C509" s="8">
        <v>69.8</v>
      </c>
      <c r="D509" s="1">
        <v>1</v>
      </c>
      <c r="E509" s="7">
        <v>3490</v>
      </c>
      <c r="F509" s="7">
        <f>sales_data_sample3[[#This Row],[SALES]]*sales_data_sample3[[#This Row],[PROFIT MARGIN]]</f>
        <v>868.66100000000006</v>
      </c>
      <c r="G509" s="14" t="str">
        <f>IF(sales_data_sample3[[#This Row],[STATUS]] &lt;&gt;"Cancelled","24,89%","0")</f>
        <v>24,89%</v>
      </c>
      <c r="H509" s="4">
        <v>37904</v>
      </c>
      <c r="I509" t="s">
        <v>28</v>
      </c>
      <c r="J509">
        <f>ROUNDUP(MONTH(sales_data_sample3[[#This Row],[ORDER DATE]])/3,0)</f>
        <v>4</v>
      </c>
      <c r="K509" t="str">
        <f>TEXT(sales_data_sample3[[#This Row],[ORDER DATE]],"[$-409]mmmm")</f>
        <v>October</v>
      </c>
      <c r="L509">
        <f>YEAR(sales_data_sample3[[#This Row],[ORDER DATE]])</f>
        <v>2003</v>
      </c>
      <c r="M509" t="s">
        <v>278</v>
      </c>
      <c r="N509">
        <v>61</v>
      </c>
      <c r="O509" t="s">
        <v>3427</v>
      </c>
      <c r="P509" t="s">
        <v>80</v>
      </c>
      <c r="Q509" t="s">
        <v>81</v>
      </c>
      <c r="R509" t="s">
        <v>82</v>
      </c>
      <c r="S509" t="s">
        <v>4804</v>
      </c>
      <c r="T509" t="s">
        <v>83</v>
      </c>
      <c r="U509" t="s">
        <v>73</v>
      </c>
      <c r="V509" t="s">
        <v>4804</v>
      </c>
      <c r="W509" t="s">
        <v>38</v>
      </c>
      <c r="X509" t="s">
        <v>39</v>
      </c>
      <c r="Y509" t="s">
        <v>84</v>
      </c>
      <c r="Z509" t="s">
        <v>76</v>
      </c>
      <c r="AA509" t="s">
        <v>65</v>
      </c>
    </row>
    <row r="510" spans="1:27" x14ac:dyDescent="0.25">
      <c r="A510" s="1">
        <v>10159</v>
      </c>
      <c r="B510" s="1">
        <v>23</v>
      </c>
      <c r="C510" s="8">
        <v>67.099999999999994</v>
      </c>
      <c r="D510" s="1">
        <v>6</v>
      </c>
      <c r="E510" s="7">
        <v>1543.3</v>
      </c>
      <c r="F510" s="7">
        <f>sales_data_sample3[[#This Row],[SALES]]*sales_data_sample3[[#This Row],[PROFIT MARGIN]]</f>
        <v>384.12736999999998</v>
      </c>
      <c r="G510" s="14" t="str">
        <f>IF(sales_data_sample3[[#This Row],[STATUS]] &lt;&gt;"Cancelled","24,89%","0")</f>
        <v>24,89%</v>
      </c>
      <c r="H510" s="4">
        <v>37904</v>
      </c>
      <c r="I510" t="s">
        <v>28</v>
      </c>
      <c r="J510">
        <f>ROUNDUP(MONTH(sales_data_sample3[[#This Row],[ORDER DATE]])/3,0)</f>
        <v>4</v>
      </c>
      <c r="K510" t="str">
        <f>TEXT(sales_data_sample3[[#This Row],[ORDER DATE]],"[$-409]mmmm")</f>
        <v>October</v>
      </c>
      <c r="L510">
        <f>YEAR(sales_data_sample3[[#This Row],[ORDER DATE]])</f>
        <v>2003</v>
      </c>
      <c r="M510" t="s">
        <v>278</v>
      </c>
      <c r="N510">
        <v>80</v>
      </c>
      <c r="O510" t="s">
        <v>3802</v>
      </c>
      <c r="P510" t="s">
        <v>80</v>
      </c>
      <c r="Q510" t="s">
        <v>81</v>
      </c>
      <c r="R510" t="s">
        <v>82</v>
      </c>
      <c r="S510" t="s">
        <v>4804</v>
      </c>
      <c r="T510" t="s">
        <v>83</v>
      </c>
      <c r="U510" t="s">
        <v>73</v>
      </c>
      <c r="V510" t="s">
        <v>4804</v>
      </c>
      <c r="W510" t="s">
        <v>38</v>
      </c>
      <c r="X510" t="s">
        <v>39</v>
      </c>
      <c r="Y510" t="s">
        <v>84</v>
      </c>
      <c r="Z510" t="s">
        <v>76</v>
      </c>
      <c r="AA510" t="s">
        <v>42</v>
      </c>
    </row>
    <row r="511" spans="1:27" x14ac:dyDescent="0.25">
      <c r="A511" s="1">
        <v>10159</v>
      </c>
      <c r="B511" s="1">
        <v>35</v>
      </c>
      <c r="C511" s="8">
        <v>35.4</v>
      </c>
      <c r="D511" s="1">
        <v>9</v>
      </c>
      <c r="E511" s="7">
        <v>1239</v>
      </c>
      <c r="F511" s="7">
        <f>sales_data_sample3[[#This Row],[SALES]]*sales_data_sample3[[#This Row],[PROFIT MARGIN]]</f>
        <v>157.35300000000001</v>
      </c>
      <c r="G511" s="14">
        <v>0.127</v>
      </c>
      <c r="H511" s="4">
        <v>37904</v>
      </c>
      <c r="I511" t="s">
        <v>28</v>
      </c>
      <c r="J511">
        <f>ROUNDUP(MONTH(sales_data_sample3[[#This Row],[ORDER DATE]])/3,0)</f>
        <v>4</v>
      </c>
      <c r="K511" t="str">
        <f>TEXT(sales_data_sample3[[#This Row],[ORDER DATE]],"[$-409]mmmm")</f>
        <v>October</v>
      </c>
      <c r="L511">
        <f>YEAR(sales_data_sample3[[#This Row],[ORDER DATE]])</f>
        <v>2003</v>
      </c>
      <c r="M511" t="s">
        <v>29</v>
      </c>
      <c r="N511">
        <v>40</v>
      </c>
      <c r="O511" t="s">
        <v>3904</v>
      </c>
      <c r="P511" t="s">
        <v>80</v>
      </c>
      <c r="Q511" t="s">
        <v>81</v>
      </c>
      <c r="R511" t="s">
        <v>82</v>
      </c>
      <c r="S511" t="s">
        <v>4804</v>
      </c>
      <c r="T511" t="s">
        <v>83</v>
      </c>
      <c r="U511" t="s">
        <v>73</v>
      </c>
      <c r="V511" t="s">
        <v>4804</v>
      </c>
      <c r="W511" t="s">
        <v>38</v>
      </c>
      <c r="X511" t="s">
        <v>39</v>
      </c>
      <c r="Y511" t="s">
        <v>84</v>
      </c>
      <c r="Z511" t="s">
        <v>76</v>
      </c>
      <c r="AA511" t="s">
        <v>42</v>
      </c>
    </row>
    <row r="512" spans="1:27" x14ac:dyDescent="0.25">
      <c r="A512" s="1">
        <v>10159</v>
      </c>
      <c r="B512" s="1">
        <v>23</v>
      </c>
      <c r="C512" s="8">
        <v>100</v>
      </c>
      <c r="D512" s="1">
        <v>12</v>
      </c>
      <c r="E512" s="7">
        <v>2347.15</v>
      </c>
      <c r="F512" s="7">
        <f>sales_data_sample3[[#This Row],[SALES]]*sales_data_sample3[[#This Row],[PROFIT MARGIN]]</f>
        <v>298.08805000000001</v>
      </c>
      <c r="G512" s="14">
        <v>0.127</v>
      </c>
      <c r="H512" s="4">
        <v>37904</v>
      </c>
      <c r="I512" t="s">
        <v>28</v>
      </c>
      <c r="J512">
        <f>ROUNDUP(MONTH(sales_data_sample3[[#This Row],[ORDER DATE]])/3,0)</f>
        <v>4</v>
      </c>
      <c r="K512" t="str">
        <f>TEXT(sales_data_sample3[[#This Row],[ORDER DATE]],"[$-409]mmmm")</f>
        <v>October</v>
      </c>
      <c r="L512">
        <f>YEAR(sales_data_sample3[[#This Row],[ORDER DATE]])</f>
        <v>2003</v>
      </c>
      <c r="M512" t="s">
        <v>29</v>
      </c>
      <c r="N512">
        <v>102</v>
      </c>
      <c r="O512" t="s">
        <v>4107</v>
      </c>
      <c r="P512" t="s">
        <v>80</v>
      </c>
      <c r="Q512" t="s">
        <v>81</v>
      </c>
      <c r="R512" t="s">
        <v>82</v>
      </c>
      <c r="S512" t="s">
        <v>4804</v>
      </c>
      <c r="T512" t="s">
        <v>83</v>
      </c>
      <c r="U512" t="s">
        <v>73</v>
      </c>
      <c r="V512" t="s">
        <v>4804</v>
      </c>
      <c r="W512" t="s">
        <v>38</v>
      </c>
      <c r="X512" t="s">
        <v>39</v>
      </c>
      <c r="Y512" t="s">
        <v>84</v>
      </c>
      <c r="Z512" t="s">
        <v>76</v>
      </c>
      <c r="AA512" t="s">
        <v>42</v>
      </c>
    </row>
    <row r="513" spans="1:27" x14ac:dyDescent="0.25">
      <c r="A513" s="1">
        <v>10159</v>
      </c>
      <c r="B513" s="1">
        <v>31</v>
      </c>
      <c r="C513" s="8">
        <v>71.599999999999994</v>
      </c>
      <c r="D513" s="1">
        <v>10</v>
      </c>
      <c r="E513" s="7">
        <v>2219.6</v>
      </c>
      <c r="F513" s="7">
        <f>sales_data_sample3[[#This Row],[SALES]]*sales_data_sample3[[#This Row],[PROFIT MARGIN]]</f>
        <v>281.88920000000002</v>
      </c>
      <c r="G513" s="14">
        <v>0.127</v>
      </c>
      <c r="H513" s="4">
        <v>37904</v>
      </c>
      <c r="I513" t="s">
        <v>28</v>
      </c>
      <c r="J513">
        <f>ROUNDUP(MONTH(sales_data_sample3[[#This Row],[ORDER DATE]])/3,0)</f>
        <v>4</v>
      </c>
      <c r="K513" t="str">
        <f>TEXT(sales_data_sample3[[#This Row],[ORDER DATE]],"[$-409]mmmm")</f>
        <v>October</v>
      </c>
      <c r="L513">
        <f>YEAR(sales_data_sample3[[#This Row],[ORDER DATE]])</f>
        <v>2003</v>
      </c>
      <c r="M513" t="s">
        <v>29</v>
      </c>
      <c r="N513">
        <v>81</v>
      </c>
      <c r="O513" t="s">
        <v>4246</v>
      </c>
      <c r="P513" t="s">
        <v>80</v>
      </c>
      <c r="Q513" t="s">
        <v>81</v>
      </c>
      <c r="R513" t="s">
        <v>82</v>
      </c>
      <c r="S513" t="s">
        <v>4804</v>
      </c>
      <c r="T513" t="s">
        <v>83</v>
      </c>
      <c r="U513" t="s">
        <v>73</v>
      </c>
      <c r="V513" t="s">
        <v>4804</v>
      </c>
      <c r="W513" t="s">
        <v>38</v>
      </c>
      <c r="X513" t="s">
        <v>39</v>
      </c>
      <c r="Y513" t="s">
        <v>84</v>
      </c>
      <c r="Z513" t="s">
        <v>76</v>
      </c>
      <c r="AA513" t="s">
        <v>42</v>
      </c>
    </row>
    <row r="514" spans="1:27" x14ac:dyDescent="0.25">
      <c r="A514" s="1">
        <v>10160</v>
      </c>
      <c r="B514" s="1">
        <v>46</v>
      </c>
      <c r="C514" s="8">
        <v>100</v>
      </c>
      <c r="D514" s="1">
        <v>6</v>
      </c>
      <c r="E514" s="7">
        <v>5294.14</v>
      </c>
      <c r="F514" s="7">
        <f>sales_data_sample3[[#This Row],[SALES]]*sales_data_sample3[[#This Row],[PROFIT MARGIN]]</f>
        <v>1317.711446</v>
      </c>
      <c r="G514" s="14" t="str">
        <f>IF(sales_data_sample3[[#This Row],[STATUS]] &lt;&gt;"Cancelled","24,89%","0")</f>
        <v>24,89%</v>
      </c>
      <c r="H514" s="4">
        <v>37905</v>
      </c>
      <c r="I514" t="s">
        <v>28</v>
      </c>
      <c r="J514">
        <f>ROUNDUP(MONTH(sales_data_sample3[[#This Row],[ORDER DATE]])/3,0)</f>
        <v>4</v>
      </c>
      <c r="K514" t="str">
        <f>TEXT(sales_data_sample3[[#This Row],[ORDER DATE]],"[$-409]mmmm")</f>
        <v>October</v>
      </c>
      <c r="L514">
        <f>YEAR(sales_data_sample3[[#This Row],[ORDER DATE]])</f>
        <v>2003</v>
      </c>
      <c r="M514" t="s">
        <v>278</v>
      </c>
      <c r="N514">
        <v>117</v>
      </c>
      <c r="O514" t="s">
        <v>1057</v>
      </c>
      <c r="P514" t="s">
        <v>620</v>
      </c>
      <c r="Q514" t="s">
        <v>621</v>
      </c>
      <c r="R514" t="s">
        <v>622</v>
      </c>
      <c r="S514" t="s">
        <v>4804</v>
      </c>
      <c r="T514" t="s">
        <v>623</v>
      </c>
      <c r="U514" t="s">
        <v>73</v>
      </c>
      <c r="V514" t="s">
        <v>4804</v>
      </c>
      <c r="W514" t="s">
        <v>38</v>
      </c>
      <c r="X514" t="s">
        <v>39</v>
      </c>
      <c r="Y514" t="s">
        <v>624</v>
      </c>
      <c r="Z514" t="s">
        <v>150</v>
      </c>
      <c r="AA514" t="s">
        <v>65</v>
      </c>
    </row>
    <row r="515" spans="1:27" x14ac:dyDescent="0.25">
      <c r="A515" s="1">
        <v>10160</v>
      </c>
      <c r="B515" s="1">
        <v>50</v>
      </c>
      <c r="C515" s="8">
        <v>100</v>
      </c>
      <c r="D515" s="1">
        <v>5</v>
      </c>
      <c r="E515" s="7">
        <v>5182</v>
      </c>
      <c r="F515" s="7">
        <f>sales_data_sample3[[#This Row],[SALES]]*sales_data_sample3[[#This Row],[PROFIT MARGIN]]</f>
        <v>1289.7998</v>
      </c>
      <c r="G515" s="14" t="str">
        <f>IF(sales_data_sample3[[#This Row],[STATUS]] &lt;&gt;"Cancelled","24,89%","0")</f>
        <v>24,89%</v>
      </c>
      <c r="H515" s="4">
        <v>37905</v>
      </c>
      <c r="I515" t="s">
        <v>28</v>
      </c>
      <c r="J515">
        <f>ROUNDUP(MONTH(sales_data_sample3[[#This Row],[ORDER DATE]])/3,0)</f>
        <v>4</v>
      </c>
      <c r="K515" t="str">
        <f>TEXT(sales_data_sample3[[#This Row],[ORDER DATE]],"[$-409]mmmm")</f>
        <v>October</v>
      </c>
      <c r="L515">
        <f>YEAR(sales_data_sample3[[#This Row],[ORDER DATE]])</f>
        <v>2003</v>
      </c>
      <c r="M515" t="s">
        <v>278</v>
      </c>
      <c r="N515">
        <v>115</v>
      </c>
      <c r="O515" t="s">
        <v>1223</v>
      </c>
      <c r="P515" t="s">
        <v>620</v>
      </c>
      <c r="Q515" t="s">
        <v>621</v>
      </c>
      <c r="R515" t="s">
        <v>622</v>
      </c>
      <c r="S515" t="s">
        <v>4804</v>
      </c>
      <c r="T515" t="s">
        <v>623</v>
      </c>
      <c r="U515" t="s">
        <v>73</v>
      </c>
      <c r="V515" t="s">
        <v>4804</v>
      </c>
      <c r="W515" t="s">
        <v>38</v>
      </c>
      <c r="X515" t="s">
        <v>39</v>
      </c>
      <c r="Y515" t="s">
        <v>624</v>
      </c>
      <c r="Z515" t="s">
        <v>150</v>
      </c>
      <c r="AA515" t="s">
        <v>65</v>
      </c>
    </row>
    <row r="516" spans="1:27" x14ac:dyDescent="0.25">
      <c r="A516" s="1">
        <v>10160</v>
      </c>
      <c r="B516" s="1">
        <v>38</v>
      </c>
      <c r="C516" s="8">
        <v>88.55</v>
      </c>
      <c r="D516" s="1">
        <v>4</v>
      </c>
      <c r="E516" s="7">
        <v>3364.9</v>
      </c>
      <c r="F516" s="7">
        <f>sales_data_sample3[[#This Row],[SALES]]*sales_data_sample3[[#This Row],[PROFIT MARGIN]]</f>
        <v>837.52361000000008</v>
      </c>
      <c r="G516" s="14" t="str">
        <f>IF(sales_data_sample3[[#This Row],[STATUS]] &lt;&gt;"Cancelled","24,89%","0")</f>
        <v>24,89%</v>
      </c>
      <c r="H516" s="4">
        <v>37905</v>
      </c>
      <c r="I516" t="s">
        <v>28</v>
      </c>
      <c r="J516">
        <f>ROUNDUP(MONTH(sales_data_sample3[[#This Row],[ORDER DATE]])/3,0)</f>
        <v>4</v>
      </c>
      <c r="K516" t="str">
        <f>TEXT(sales_data_sample3[[#This Row],[ORDER DATE]],"[$-409]mmmm")</f>
        <v>October</v>
      </c>
      <c r="L516">
        <f>YEAR(sales_data_sample3[[#This Row],[ORDER DATE]])</f>
        <v>2003</v>
      </c>
      <c r="M516" t="s">
        <v>278</v>
      </c>
      <c r="N516">
        <v>77</v>
      </c>
      <c r="O516" t="s">
        <v>1592</v>
      </c>
      <c r="P516" t="s">
        <v>620</v>
      </c>
      <c r="Q516" t="s">
        <v>621</v>
      </c>
      <c r="R516" t="s">
        <v>622</v>
      </c>
      <c r="S516" t="s">
        <v>4804</v>
      </c>
      <c r="T516" t="s">
        <v>623</v>
      </c>
      <c r="U516" t="s">
        <v>73</v>
      </c>
      <c r="V516" t="s">
        <v>4804</v>
      </c>
      <c r="W516" t="s">
        <v>38</v>
      </c>
      <c r="X516" t="s">
        <v>39</v>
      </c>
      <c r="Y516" t="s">
        <v>624</v>
      </c>
      <c r="Z516" t="s">
        <v>150</v>
      </c>
      <c r="AA516" t="s">
        <v>65</v>
      </c>
    </row>
    <row r="517" spans="1:27" x14ac:dyDescent="0.25">
      <c r="A517" s="1">
        <v>10160</v>
      </c>
      <c r="B517" s="1">
        <v>20</v>
      </c>
      <c r="C517" s="8">
        <v>100</v>
      </c>
      <c r="D517" s="1">
        <v>1</v>
      </c>
      <c r="E517" s="7">
        <v>3996.4</v>
      </c>
      <c r="F517" s="7">
        <f>sales_data_sample3[[#This Row],[SALES]]*sales_data_sample3[[#This Row],[PROFIT MARGIN]]</f>
        <v>994.70396000000005</v>
      </c>
      <c r="G517" s="14" t="str">
        <f>IF(sales_data_sample3[[#This Row],[STATUS]] &lt;&gt;"Cancelled","24,89%","0")</f>
        <v>24,89%</v>
      </c>
      <c r="H517" s="4">
        <v>37905</v>
      </c>
      <c r="I517" t="s">
        <v>28</v>
      </c>
      <c r="J517">
        <f>ROUNDUP(MONTH(sales_data_sample3[[#This Row],[ORDER DATE]])/3,0)</f>
        <v>4</v>
      </c>
      <c r="K517" t="str">
        <f>TEXT(sales_data_sample3[[#This Row],[ORDER DATE]],"[$-409]mmmm")</f>
        <v>October</v>
      </c>
      <c r="L517">
        <f>YEAR(sales_data_sample3[[#This Row],[ORDER DATE]])</f>
        <v>2003</v>
      </c>
      <c r="M517" t="s">
        <v>278</v>
      </c>
      <c r="N517">
        <v>169</v>
      </c>
      <c r="O517" t="s">
        <v>2190</v>
      </c>
      <c r="P517" t="s">
        <v>620</v>
      </c>
      <c r="Q517" t="s">
        <v>621</v>
      </c>
      <c r="R517" t="s">
        <v>622</v>
      </c>
      <c r="S517" t="s">
        <v>4804</v>
      </c>
      <c r="T517" t="s">
        <v>623</v>
      </c>
      <c r="U517" t="s">
        <v>73</v>
      </c>
      <c r="V517" t="s">
        <v>4804</v>
      </c>
      <c r="W517" t="s">
        <v>38</v>
      </c>
      <c r="X517" t="s">
        <v>39</v>
      </c>
      <c r="Y517" t="s">
        <v>624</v>
      </c>
      <c r="Z517" t="s">
        <v>150</v>
      </c>
      <c r="AA517" t="s">
        <v>65</v>
      </c>
    </row>
    <row r="518" spans="1:27" x14ac:dyDescent="0.25">
      <c r="A518" s="1">
        <v>10160</v>
      </c>
      <c r="B518" s="1">
        <v>42</v>
      </c>
      <c r="C518" s="8">
        <v>37</v>
      </c>
      <c r="D518" s="1">
        <v>2</v>
      </c>
      <c r="E518" s="7">
        <v>1554</v>
      </c>
      <c r="F518" s="7">
        <f>sales_data_sample3[[#This Row],[SALES]]*sales_data_sample3[[#This Row],[PROFIT MARGIN]]</f>
        <v>386.79060000000004</v>
      </c>
      <c r="G518" s="14" t="str">
        <f>IF(sales_data_sample3[[#This Row],[STATUS]] &lt;&gt;"Cancelled","24,89%","0")</f>
        <v>24,89%</v>
      </c>
      <c r="H518" s="4">
        <v>37905</v>
      </c>
      <c r="I518" t="s">
        <v>28</v>
      </c>
      <c r="J518">
        <f>ROUNDUP(MONTH(sales_data_sample3[[#This Row],[ORDER DATE]])/3,0)</f>
        <v>4</v>
      </c>
      <c r="K518" t="str">
        <f>TEXT(sales_data_sample3[[#This Row],[ORDER DATE]],"[$-409]mmmm")</f>
        <v>October</v>
      </c>
      <c r="L518">
        <f>YEAR(sales_data_sample3[[#This Row],[ORDER DATE]])</f>
        <v>2003</v>
      </c>
      <c r="M518" t="s">
        <v>278</v>
      </c>
      <c r="N518">
        <v>37</v>
      </c>
      <c r="O518" t="s">
        <v>3302</v>
      </c>
      <c r="P518" t="s">
        <v>620</v>
      </c>
      <c r="Q518" t="s">
        <v>621</v>
      </c>
      <c r="R518" t="s">
        <v>622</v>
      </c>
      <c r="S518" t="s">
        <v>4804</v>
      </c>
      <c r="T518" t="s">
        <v>623</v>
      </c>
      <c r="U518" t="s">
        <v>73</v>
      </c>
      <c r="V518" t="s">
        <v>4804</v>
      </c>
      <c r="W518" t="s">
        <v>38</v>
      </c>
      <c r="X518" t="s">
        <v>39</v>
      </c>
      <c r="Y518" t="s">
        <v>624</v>
      </c>
      <c r="Z518" t="s">
        <v>150</v>
      </c>
      <c r="AA518" t="s">
        <v>42</v>
      </c>
    </row>
    <row r="519" spans="1:27" x14ac:dyDescent="0.25">
      <c r="A519" s="1">
        <v>10160</v>
      </c>
      <c r="B519" s="1">
        <v>35</v>
      </c>
      <c r="C519" s="8">
        <v>100</v>
      </c>
      <c r="D519" s="1">
        <v>3</v>
      </c>
      <c r="E519" s="7">
        <v>4767.7</v>
      </c>
      <c r="F519" s="7">
        <f>sales_data_sample3[[#This Row],[SALES]]*sales_data_sample3[[#This Row],[PROFIT MARGIN]]</f>
        <v>1186.6805300000001</v>
      </c>
      <c r="G519" s="14" t="str">
        <f>IF(sales_data_sample3[[#This Row],[STATUS]] &lt;&gt;"Cancelled","24,89%","0")</f>
        <v>24,89%</v>
      </c>
      <c r="H519" s="4">
        <v>37905</v>
      </c>
      <c r="I519" t="s">
        <v>28</v>
      </c>
      <c r="J519">
        <f>ROUNDUP(MONTH(sales_data_sample3[[#This Row],[ORDER DATE]])/3,0)</f>
        <v>4</v>
      </c>
      <c r="K519" t="str">
        <f>TEXT(sales_data_sample3[[#This Row],[ORDER DATE]],"[$-409]mmmm")</f>
        <v>October</v>
      </c>
      <c r="L519">
        <f>YEAR(sales_data_sample3[[#This Row],[ORDER DATE]])</f>
        <v>2003</v>
      </c>
      <c r="M519" t="s">
        <v>278</v>
      </c>
      <c r="N519">
        <v>140</v>
      </c>
      <c r="O519" t="s">
        <v>3589</v>
      </c>
      <c r="P519" t="s">
        <v>620</v>
      </c>
      <c r="Q519" t="s">
        <v>621</v>
      </c>
      <c r="R519" t="s">
        <v>622</v>
      </c>
      <c r="S519" t="s">
        <v>4804</v>
      </c>
      <c r="T519" t="s">
        <v>623</v>
      </c>
      <c r="U519" t="s">
        <v>73</v>
      </c>
      <c r="V519" t="s">
        <v>4804</v>
      </c>
      <c r="W519" t="s">
        <v>38</v>
      </c>
      <c r="X519" t="s">
        <v>39</v>
      </c>
      <c r="Y519" t="s">
        <v>624</v>
      </c>
      <c r="Z519" t="s">
        <v>150</v>
      </c>
      <c r="AA519" t="s">
        <v>65</v>
      </c>
    </row>
    <row r="520" spans="1:27" x14ac:dyDescent="0.25">
      <c r="A520" s="1">
        <v>10161</v>
      </c>
      <c r="B520" s="1">
        <v>28</v>
      </c>
      <c r="C520" s="8">
        <v>100</v>
      </c>
      <c r="D520" s="1">
        <v>12</v>
      </c>
      <c r="E520" s="7">
        <v>3764.88</v>
      </c>
      <c r="F520" s="7">
        <f>sales_data_sample3[[#This Row],[SALES]]*sales_data_sample3[[#This Row],[PROFIT MARGIN]]</f>
        <v>937.07863200000008</v>
      </c>
      <c r="G520" s="14" t="str">
        <f>IF(sales_data_sample3[[#This Row],[STATUS]] &lt;&gt;"Cancelled","24,89%","0")</f>
        <v>24,89%</v>
      </c>
      <c r="H520" s="4">
        <v>37911</v>
      </c>
      <c r="I520" t="s">
        <v>28</v>
      </c>
      <c r="J520">
        <f>ROUNDUP(MONTH(sales_data_sample3[[#This Row],[ORDER DATE]])/3,0)</f>
        <v>4</v>
      </c>
      <c r="K520" t="str">
        <f>TEXT(sales_data_sample3[[#This Row],[ORDER DATE]],"[$-409]mmmm")</f>
        <v>October</v>
      </c>
      <c r="L520">
        <f>YEAR(sales_data_sample3[[#This Row],[ORDER DATE]])</f>
        <v>2003</v>
      </c>
      <c r="M520" t="s">
        <v>278</v>
      </c>
      <c r="N520">
        <v>141</v>
      </c>
      <c r="O520" t="s">
        <v>1299</v>
      </c>
      <c r="P520" t="s">
        <v>934</v>
      </c>
      <c r="Q520" t="s">
        <v>935</v>
      </c>
      <c r="R520" t="s">
        <v>936</v>
      </c>
      <c r="S520" t="s">
        <v>4804</v>
      </c>
      <c r="T520" t="s">
        <v>937</v>
      </c>
      <c r="U520" t="s">
        <v>4804</v>
      </c>
      <c r="V520" t="s">
        <v>938</v>
      </c>
      <c r="W520" t="s">
        <v>567</v>
      </c>
      <c r="X520" t="s">
        <v>52</v>
      </c>
      <c r="Y520" t="s">
        <v>939</v>
      </c>
      <c r="Z520" t="s">
        <v>940</v>
      </c>
      <c r="AA520" t="s">
        <v>65</v>
      </c>
    </row>
    <row r="521" spans="1:27" x14ac:dyDescent="0.25">
      <c r="A521" s="1">
        <v>10161</v>
      </c>
      <c r="B521" s="1">
        <v>43</v>
      </c>
      <c r="C521" s="8">
        <v>100</v>
      </c>
      <c r="D521" s="1">
        <v>8</v>
      </c>
      <c r="E521" s="7">
        <v>6153.73</v>
      </c>
      <c r="F521" s="7">
        <f>sales_data_sample3[[#This Row],[SALES]]*sales_data_sample3[[#This Row],[PROFIT MARGIN]]</f>
        <v>1531.663397</v>
      </c>
      <c r="G521" s="14" t="str">
        <f>IF(sales_data_sample3[[#This Row],[STATUS]] &lt;&gt;"Cancelled","24,89%","0")</f>
        <v>24,89%</v>
      </c>
      <c r="H521" s="4">
        <v>37911</v>
      </c>
      <c r="I521" t="s">
        <v>28</v>
      </c>
      <c r="J521">
        <f>ROUNDUP(MONTH(sales_data_sample3[[#This Row],[ORDER DATE]])/3,0)</f>
        <v>4</v>
      </c>
      <c r="K521" t="str">
        <f>TEXT(sales_data_sample3[[#This Row],[ORDER DATE]],"[$-409]mmmm")</f>
        <v>October</v>
      </c>
      <c r="L521">
        <f>YEAR(sales_data_sample3[[#This Row],[ORDER DATE]])</f>
        <v>2003</v>
      </c>
      <c r="M521" t="s">
        <v>278</v>
      </c>
      <c r="N521">
        <v>124</v>
      </c>
      <c r="O521" t="s">
        <v>1465</v>
      </c>
      <c r="P521" t="s">
        <v>934</v>
      </c>
      <c r="Q521" t="s">
        <v>935</v>
      </c>
      <c r="R521" t="s">
        <v>936</v>
      </c>
      <c r="S521" t="s">
        <v>4804</v>
      </c>
      <c r="T521" t="s">
        <v>937</v>
      </c>
      <c r="U521" t="s">
        <v>4804</v>
      </c>
      <c r="V521" t="s">
        <v>938</v>
      </c>
      <c r="W521" t="s">
        <v>567</v>
      </c>
      <c r="X521" t="s">
        <v>52</v>
      </c>
      <c r="Y521" t="s">
        <v>939</v>
      </c>
      <c r="Z521" t="s">
        <v>940</v>
      </c>
      <c r="AA521" t="s">
        <v>65</v>
      </c>
    </row>
    <row r="522" spans="1:27" x14ac:dyDescent="0.25">
      <c r="A522" s="1">
        <v>10161</v>
      </c>
      <c r="B522" s="1">
        <v>48</v>
      </c>
      <c r="C522" s="8">
        <v>100</v>
      </c>
      <c r="D522" s="1">
        <v>11</v>
      </c>
      <c r="E522" s="7">
        <v>6145.44</v>
      </c>
      <c r="F522" s="7">
        <f>sales_data_sample3[[#This Row],[SALES]]*sales_data_sample3[[#This Row],[PROFIT MARGIN]]</f>
        <v>1529.6000159999999</v>
      </c>
      <c r="G522" s="14" t="str">
        <f>IF(sales_data_sample3[[#This Row],[STATUS]] &lt;&gt;"Cancelled","24,89%","0")</f>
        <v>24,89%</v>
      </c>
      <c r="H522" s="4">
        <v>37911</v>
      </c>
      <c r="I522" t="s">
        <v>28</v>
      </c>
      <c r="J522">
        <f>ROUNDUP(MONTH(sales_data_sample3[[#This Row],[ORDER DATE]])/3,0)</f>
        <v>4</v>
      </c>
      <c r="K522" t="str">
        <f>TEXT(sales_data_sample3[[#This Row],[ORDER DATE]],"[$-409]mmmm")</f>
        <v>October</v>
      </c>
      <c r="L522">
        <f>YEAR(sales_data_sample3[[#This Row],[ORDER DATE]])</f>
        <v>2003</v>
      </c>
      <c r="M522" t="s">
        <v>278</v>
      </c>
      <c r="N522">
        <v>142</v>
      </c>
      <c r="O522" t="s">
        <v>1635</v>
      </c>
      <c r="P522" t="s">
        <v>934</v>
      </c>
      <c r="Q522" t="s">
        <v>935</v>
      </c>
      <c r="R522" t="s">
        <v>936</v>
      </c>
      <c r="S522" t="s">
        <v>4804</v>
      </c>
      <c r="T522" t="s">
        <v>937</v>
      </c>
      <c r="U522" t="s">
        <v>4804</v>
      </c>
      <c r="V522" t="s">
        <v>938</v>
      </c>
      <c r="W522" t="s">
        <v>567</v>
      </c>
      <c r="X522" t="s">
        <v>52</v>
      </c>
      <c r="Y522" t="s">
        <v>939</v>
      </c>
      <c r="Z522" t="s">
        <v>940</v>
      </c>
      <c r="AA522" t="s">
        <v>65</v>
      </c>
    </row>
    <row r="523" spans="1:27" x14ac:dyDescent="0.25">
      <c r="A523" s="1">
        <v>10161</v>
      </c>
      <c r="B523" s="1">
        <v>23</v>
      </c>
      <c r="C523" s="8">
        <v>100</v>
      </c>
      <c r="D523" s="1">
        <v>9</v>
      </c>
      <c r="E523" s="7">
        <v>3187.8</v>
      </c>
      <c r="F523" s="7">
        <f>sales_data_sample3[[#This Row],[SALES]]*sales_data_sample3[[#This Row],[PROFIT MARGIN]]</f>
        <v>793.44342000000006</v>
      </c>
      <c r="G523" s="14" t="str">
        <f>IF(sales_data_sample3[[#This Row],[STATUS]] &lt;&gt;"Cancelled","24,89%","0")</f>
        <v>24,89%</v>
      </c>
      <c r="H523" s="4">
        <v>37911</v>
      </c>
      <c r="I523" t="s">
        <v>28</v>
      </c>
      <c r="J523">
        <f>ROUNDUP(MONTH(sales_data_sample3[[#This Row],[ORDER DATE]])/3,0)</f>
        <v>4</v>
      </c>
      <c r="K523" t="str">
        <f>TEXT(sales_data_sample3[[#This Row],[ORDER DATE]],"[$-409]mmmm")</f>
        <v>October</v>
      </c>
      <c r="L523">
        <f>YEAR(sales_data_sample3[[#This Row],[ORDER DATE]])</f>
        <v>2003</v>
      </c>
      <c r="M523" t="s">
        <v>278</v>
      </c>
      <c r="N523">
        <v>132</v>
      </c>
      <c r="O523" t="s">
        <v>1960</v>
      </c>
      <c r="P523" t="s">
        <v>934</v>
      </c>
      <c r="Q523" t="s">
        <v>935</v>
      </c>
      <c r="R523" t="s">
        <v>936</v>
      </c>
      <c r="S523" t="s">
        <v>4804</v>
      </c>
      <c r="T523" t="s">
        <v>937</v>
      </c>
      <c r="U523" t="s">
        <v>4804</v>
      </c>
      <c r="V523" t="s">
        <v>938</v>
      </c>
      <c r="W523" t="s">
        <v>567</v>
      </c>
      <c r="X523" t="s">
        <v>52</v>
      </c>
      <c r="Y523" t="s">
        <v>939</v>
      </c>
      <c r="Z523" t="s">
        <v>940</v>
      </c>
      <c r="AA523" t="s">
        <v>65</v>
      </c>
    </row>
    <row r="524" spans="1:27" x14ac:dyDescent="0.25">
      <c r="A524" s="1">
        <v>10161</v>
      </c>
      <c r="B524" s="1">
        <v>36</v>
      </c>
      <c r="C524" s="8">
        <v>100</v>
      </c>
      <c r="D524" s="1">
        <v>10</v>
      </c>
      <c r="E524" s="7">
        <v>5544</v>
      </c>
      <c r="F524" s="7">
        <f>sales_data_sample3[[#This Row],[SALES]]*sales_data_sample3[[#This Row],[PROFIT MARGIN]]</f>
        <v>1379.9016000000001</v>
      </c>
      <c r="G524" s="14" t="str">
        <f>IF(sales_data_sample3[[#This Row],[STATUS]] &lt;&gt;"Cancelled","24,89%","0")</f>
        <v>24,89%</v>
      </c>
      <c r="H524" s="4">
        <v>37911</v>
      </c>
      <c r="I524" t="s">
        <v>28</v>
      </c>
      <c r="J524">
        <f>ROUNDUP(MONTH(sales_data_sample3[[#This Row],[ORDER DATE]])/3,0)</f>
        <v>4</v>
      </c>
      <c r="K524" t="str">
        <f>TEXT(sales_data_sample3[[#This Row],[ORDER DATE]],"[$-409]mmmm")</f>
        <v>October</v>
      </c>
      <c r="L524">
        <f>YEAR(sales_data_sample3[[#This Row],[ORDER DATE]])</f>
        <v>2003</v>
      </c>
      <c r="M524" t="s">
        <v>278</v>
      </c>
      <c r="N524">
        <v>141</v>
      </c>
      <c r="O524" t="s">
        <v>2392</v>
      </c>
      <c r="P524" t="s">
        <v>934</v>
      </c>
      <c r="Q524" t="s">
        <v>935</v>
      </c>
      <c r="R524" t="s">
        <v>936</v>
      </c>
      <c r="S524" t="s">
        <v>4804</v>
      </c>
      <c r="T524" t="s">
        <v>937</v>
      </c>
      <c r="U524" t="s">
        <v>4804</v>
      </c>
      <c r="V524" t="s">
        <v>938</v>
      </c>
      <c r="W524" t="s">
        <v>567</v>
      </c>
      <c r="X524" t="s">
        <v>52</v>
      </c>
      <c r="Y524" t="s">
        <v>939</v>
      </c>
      <c r="Z524" t="s">
        <v>940</v>
      </c>
      <c r="AA524" t="s">
        <v>65</v>
      </c>
    </row>
    <row r="525" spans="1:27" x14ac:dyDescent="0.25">
      <c r="A525" s="1">
        <v>10161</v>
      </c>
      <c r="B525" s="1">
        <v>25</v>
      </c>
      <c r="C525" s="8">
        <v>80.540000000000006</v>
      </c>
      <c r="D525" s="1">
        <v>1</v>
      </c>
      <c r="E525" s="7">
        <v>2013.5</v>
      </c>
      <c r="F525" s="7">
        <f>sales_data_sample3[[#This Row],[SALES]]*sales_data_sample3[[#This Row],[PROFIT MARGIN]]</f>
        <v>501.16015000000004</v>
      </c>
      <c r="G525" s="14" t="str">
        <f>IF(sales_data_sample3[[#This Row],[STATUS]] &lt;&gt;"Cancelled","24,89%","0")</f>
        <v>24,89%</v>
      </c>
      <c r="H525" s="4">
        <v>37911</v>
      </c>
      <c r="I525" t="s">
        <v>28</v>
      </c>
      <c r="J525">
        <f>ROUNDUP(MONTH(sales_data_sample3[[#This Row],[ORDER DATE]])/3,0)</f>
        <v>4</v>
      </c>
      <c r="K525" t="str">
        <f>TEXT(sales_data_sample3[[#This Row],[ORDER DATE]],"[$-409]mmmm")</f>
        <v>October</v>
      </c>
      <c r="L525">
        <f>YEAR(sales_data_sample3[[#This Row],[ORDER DATE]])</f>
        <v>2003</v>
      </c>
      <c r="M525" t="s">
        <v>278</v>
      </c>
      <c r="N525">
        <v>71</v>
      </c>
      <c r="O525" t="s">
        <v>2698</v>
      </c>
      <c r="P525" t="s">
        <v>934</v>
      </c>
      <c r="Q525" t="s">
        <v>935</v>
      </c>
      <c r="R525" t="s">
        <v>936</v>
      </c>
      <c r="S525" t="s">
        <v>4804</v>
      </c>
      <c r="T525" t="s">
        <v>937</v>
      </c>
      <c r="U525" t="s">
        <v>4804</v>
      </c>
      <c r="V525" t="s">
        <v>938</v>
      </c>
      <c r="W525" t="s">
        <v>567</v>
      </c>
      <c r="X525" t="s">
        <v>52</v>
      </c>
      <c r="Y525" t="s">
        <v>939</v>
      </c>
      <c r="Z525" t="s">
        <v>940</v>
      </c>
      <c r="AA525" t="s">
        <v>42</v>
      </c>
    </row>
    <row r="526" spans="1:27" x14ac:dyDescent="0.25">
      <c r="A526" s="1">
        <v>10161</v>
      </c>
      <c r="B526" s="1">
        <v>37</v>
      </c>
      <c r="C526" s="8">
        <v>72.760000000000005</v>
      </c>
      <c r="D526" s="1">
        <v>5</v>
      </c>
      <c r="E526" s="7">
        <v>2692.12</v>
      </c>
      <c r="F526" s="7">
        <f>sales_data_sample3[[#This Row],[SALES]]*sales_data_sample3[[#This Row],[PROFIT MARGIN]]</f>
        <v>670.068668</v>
      </c>
      <c r="G526" s="14" t="str">
        <f>IF(sales_data_sample3[[#This Row],[STATUS]] &lt;&gt;"Cancelled","24,89%","0")</f>
        <v>24,89%</v>
      </c>
      <c r="H526" s="4">
        <v>37911</v>
      </c>
      <c r="I526" t="s">
        <v>28</v>
      </c>
      <c r="J526">
        <f>ROUNDUP(MONTH(sales_data_sample3[[#This Row],[ORDER DATE]])/3,0)</f>
        <v>4</v>
      </c>
      <c r="K526" t="str">
        <f>TEXT(sales_data_sample3[[#This Row],[ORDER DATE]],"[$-409]mmmm")</f>
        <v>October</v>
      </c>
      <c r="L526">
        <f>YEAR(sales_data_sample3[[#This Row],[ORDER DATE]])</f>
        <v>2003</v>
      </c>
      <c r="M526" t="s">
        <v>278</v>
      </c>
      <c r="N526">
        <v>73</v>
      </c>
      <c r="O526" t="s">
        <v>2735</v>
      </c>
      <c r="P526" t="s">
        <v>934</v>
      </c>
      <c r="Q526" t="s">
        <v>935</v>
      </c>
      <c r="R526" t="s">
        <v>936</v>
      </c>
      <c r="S526" t="s">
        <v>4804</v>
      </c>
      <c r="T526" t="s">
        <v>937</v>
      </c>
      <c r="U526" t="s">
        <v>4804</v>
      </c>
      <c r="V526" t="s">
        <v>938</v>
      </c>
      <c r="W526" t="s">
        <v>567</v>
      </c>
      <c r="X526" t="s">
        <v>52</v>
      </c>
      <c r="Y526" t="s">
        <v>939</v>
      </c>
      <c r="Z526" t="s">
        <v>940</v>
      </c>
      <c r="AA526" t="s">
        <v>42</v>
      </c>
    </row>
    <row r="527" spans="1:27" x14ac:dyDescent="0.25">
      <c r="A527" s="1">
        <v>10161</v>
      </c>
      <c r="B527" s="1">
        <v>23</v>
      </c>
      <c r="C527" s="8">
        <v>53.33</v>
      </c>
      <c r="D527" s="1">
        <v>7</v>
      </c>
      <c r="E527" s="7">
        <v>1226.5899999999999</v>
      </c>
      <c r="F527" s="7">
        <f>sales_data_sample3[[#This Row],[SALES]]*sales_data_sample3[[#This Row],[PROFIT MARGIN]]</f>
        <v>305.29825099999999</v>
      </c>
      <c r="G527" s="14" t="str">
        <f>IF(sales_data_sample3[[#This Row],[STATUS]] &lt;&gt;"Cancelled","24,89%","0")</f>
        <v>24,89%</v>
      </c>
      <c r="H527" s="4">
        <v>37911</v>
      </c>
      <c r="I527" t="s">
        <v>28</v>
      </c>
      <c r="J527">
        <f>ROUNDUP(MONTH(sales_data_sample3[[#This Row],[ORDER DATE]])/3,0)</f>
        <v>4</v>
      </c>
      <c r="K527" t="str">
        <f>TEXT(sales_data_sample3[[#This Row],[ORDER DATE]],"[$-409]mmmm")</f>
        <v>October</v>
      </c>
      <c r="L527">
        <f>YEAR(sales_data_sample3[[#This Row],[ORDER DATE]])</f>
        <v>2003</v>
      </c>
      <c r="M527" t="s">
        <v>278</v>
      </c>
      <c r="N527">
        <v>50</v>
      </c>
      <c r="O527" t="s">
        <v>2857</v>
      </c>
      <c r="P527" t="s">
        <v>934</v>
      </c>
      <c r="Q527" t="s">
        <v>935</v>
      </c>
      <c r="R527" t="s">
        <v>936</v>
      </c>
      <c r="S527" t="s">
        <v>4804</v>
      </c>
      <c r="T527" t="s">
        <v>937</v>
      </c>
      <c r="U527" t="s">
        <v>4804</v>
      </c>
      <c r="V527" t="s">
        <v>938</v>
      </c>
      <c r="W527" t="s">
        <v>567</v>
      </c>
      <c r="X527" t="s">
        <v>52</v>
      </c>
      <c r="Y527" t="s">
        <v>939</v>
      </c>
      <c r="Z527" t="s">
        <v>940</v>
      </c>
      <c r="AA527" t="s">
        <v>42</v>
      </c>
    </row>
    <row r="528" spans="1:27" x14ac:dyDescent="0.25">
      <c r="A528" s="1">
        <v>10161</v>
      </c>
      <c r="B528" s="1">
        <v>20</v>
      </c>
      <c r="C528" s="8">
        <v>100</v>
      </c>
      <c r="D528" s="1">
        <v>3</v>
      </c>
      <c r="E528" s="7">
        <v>2144.6</v>
      </c>
      <c r="F528" s="7">
        <f>sales_data_sample3[[#This Row],[SALES]]*sales_data_sample3[[#This Row],[PROFIT MARGIN]]</f>
        <v>533.79093999999998</v>
      </c>
      <c r="G528" s="14" t="str">
        <f>IF(sales_data_sample3[[#This Row],[STATUS]] &lt;&gt;"Cancelled","24,89%","0")</f>
        <v>24,89%</v>
      </c>
      <c r="H528" s="4">
        <v>37911</v>
      </c>
      <c r="I528" t="s">
        <v>28</v>
      </c>
      <c r="J528">
        <f>ROUNDUP(MONTH(sales_data_sample3[[#This Row],[ORDER DATE]])/3,0)</f>
        <v>4</v>
      </c>
      <c r="K528" t="str">
        <f>TEXT(sales_data_sample3[[#This Row],[ORDER DATE]],"[$-409]mmmm")</f>
        <v>October</v>
      </c>
      <c r="L528">
        <f>YEAR(sales_data_sample3[[#This Row],[ORDER DATE]])</f>
        <v>2003</v>
      </c>
      <c r="M528" t="s">
        <v>278</v>
      </c>
      <c r="N528">
        <v>90</v>
      </c>
      <c r="O528" t="s">
        <v>3151</v>
      </c>
      <c r="P528" t="s">
        <v>934</v>
      </c>
      <c r="Q528" t="s">
        <v>935</v>
      </c>
      <c r="R528" t="s">
        <v>936</v>
      </c>
      <c r="S528" t="s">
        <v>4804</v>
      </c>
      <c r="T528" t="s">
        <v>937</v>
      </c>
      <c r="U528" t="s">
        <v>4804</v>
      </c>
      <c r="V528" t="s">
        <v>938</v>
      </c>
      <c r="W528" t="s">
        <v>567</v>
      </c>
      <c r="X528" t="s">
        <v>52</v>
      </c>
      <c r="Y528" t="s">
        <v>939</v>
      </c>
      <c r="Z528" t="s">
        <v>940</v>
      </c>
      <c r="AA528" t="s">
        <v>42</v>
      </c>
    </row>
    <row r="529" spans="1:27" x14ac:dyDescent="0.25">
      <c r="A529" s="1">
        <v>10161</v>
      </c>
      <c r="B529" s="1">
        <v>25</v>
      </c>
      <c r="C529" s="8">
        <v>100</v>
      </c>
      <c r="D529" s="1">
        <v>2</v>
      </c>
      <c r="E529" s="7">
        <v>2759.75</v>
      </c>
      <c r="F529" s="7">
        <f>sales_data_sample3[[#This Row],[SALES]]*sales_data_sample3[[#This Row],[PROFIT MARGIN]]</f>
        <v>686.90177500000004</v>
      </c>
      <c r="G529" s="14" t="str">
        <f>IF(sales_data_sample3[[#This Row],[STATUS]] &lt;&gt;"Cancelled","24,89%","0")</f>
        <v>24,89%</v>
      </c>
      <c r="H529" s="4">
        <v>37911</v>
      </c>
      <c r="I529" t="s">
        <v>28</v>
      </c>
      <c r="J529">
        <f>ROUNDUP(MONTH(sales_data_sample3[[#This Row],[ORDER DATE]])/3,0)</f>
        <v>4</v>
      </c>
      <c r="K529" t="str">
        <f>TEXT(sales_data_sample3[[#This Row],[ORDER DATE]],"[$-409]mmmm")</f>
        <v>October</v>
      </c>
      <c r="L529">
        <f>YEAR(sales_data_sample3[[#This Row],[ORDER DATE]])</f>
        <v>2003</v>
      </c>
      <c r="M529" t="s">
        <v>278</v>
      </c>
      <c r="N529">
        <v>117</v>
      </c>
      <c r="O529" t="s">
        <v>3275</v>
      </c>
      <c r="P529" t="s">
        <v>934</v>
      </c>
      <c r="Q529" t="s">
        <v>935</v>
      </c>
      <c r="R529" t="s">
        <v>936</v>
      </c>
      <c r="S529" t="s">
        <v>4804</v>
      </c>
      <c r="T529" t="s">
        <v>937</v>
      </c>
      <c r="U529" t="s">
        <v>4804</v>
      </c>
      <c r="V529" t="s">
        <v>938</v>
      </c>
      <c r="W529" t="s">
        <v>567</v>
      </c>
      <c r="X529" t="s">
        <v>52</v>
      </c>
      <c r="Y529" t="s">
        <v>939</v>
      </c>
      <c r="Z529" t="s">
        <v>940</v>
      </c>
      <c r="AA529" t="s">
        <v>42</v>
      </c>
    </row>
    <row r="530" spans="1:27" x14ac:dyDescent="0.25">
      <c r="A530" s="1">
        <v>10161</v>
      </c>
      <c r="B530" s="1">
        <v>20</v>
      </c>
      <c r="C530" s="8">
        <v>77.05</v>
      </c>
      <c r="D530" s="1">
        <v>4</v>
      </c>
      <c r="E530" s="7">
        <v>1541</v>
      </c>
      <c r="F530" s="7">
        <f>sales_data_sample3[[#This Row],[SALES]]*sales_data_sample3[[#This Row],[PROFIT MARGIN]]</f>
        <v>383.55490000000003</v>
      </c>
      <c r="G530" s="14" t="str">
        <f>IF(sales_data_sample3[[#This Row],[STATUS]] &lt;&gt;"Cancelled","24,89%","0")</f>
        <v>24,89%</v>
      </c>
      <c r="H530" s="4">
        <v>37911</v>
      </c>
      <c r="I530" t="s">
        <v>28</v>
      </c>
      <c r="J530">
        <f>ROUNDUP(MONTH(sales_data_sample3[[#This Row],[ORDER DATE]])/3,0)</f>
        <v>4</v>
      </c>
      <c r="K530" t="str">
        <f>TEXT(sales_data_sample3[[#This Row],[ORDER DATE]],"[$-409]mmmm")</f>
        <v>October</v>
      </c>
      <c r="L530">
        <f>YEAR(sales_data_sample3[[#This Row],[ORDER DATE]])</f>
        <v>2003</v>
      </c>
      <c r="M530" t="s">
        <v>278</v>
      </c>
      <c r="N530">
        <v>85</v>
      </c>
      <c r="O530" t="s">
        <v>3391</v>
      </c>
      <c r="P530" t="s">
        <v>934</v>
      </c>
      <c r="Q530" t="s">
        <v>935</v>
      </c>
      <c r="R530" t="s">
        <v>936</v>
      </c>
      <c r="S530" t="s">
        <v>4804</v>
      </c>
      <c r="T530" t="s">
        <v>937</v>
      </c>
      <c r="U530" t="s">
        <v>4804</v>
      </c>
      <c r="V530" t="s">
        <v>938</v>
      </c>
      <c r="W530" t="s">
        <v>567</v>
      </c>
      <c r="X530" t="s">
        <v>52</v>
      </c>
      <c r="Y530" t="s">
        <v>939</v>
      </c>
      <c r="Z530" t="s">
        <v>940</v>
      </c>
      <c r="AA530" t="s">
        <v>42</v>
      </c>
    </row>
    <row r="531" spans="1:27" x14ac:dyDescent="0.25">
      <c r="A531" s="1">
        <v>10161</v>
      </c>
      <c r="B531" s="1">
        <v>30</v>
      </c>
      <c r="C531" s="8">
        <v>100</v>
      </c>
      <c r="D531" s="1">
        <v>6</v>
      </c>
      <c r="E531" s="7">
        <v>3148.2</v>
      </c>
      <c r="F531" s="7">
        <f>sales_data_sample3[[#This Row],[SALES]]*sales_data_sample3[[#This Row],[PROFIT MARGIN]]</f>
        <v>783.58698000000004</v>
      </c>
      <c r="G531" s="14" t="str">
        <f>IF(sales_data_sample3[[#This Row],[STATUS]] &lt;&gt;"Cancelled","24,89%","0")</f>
        <v>24,89%</v>
      </c>
      <c r="H531" s="4">
        <v>37911</v>
      </c>
      <c r="I531" t="s">
        <v>28</v>
      </c>
      <c r="J531">
        <f>ROUNDUP(MONTH(sales_data_sample3[[#This Row],[ORDER DATE]])/3,0)</f>
        <v>4</v>
      </c>
      <c r="K531" t="str">
        <f>TEXT(sales_data_sample3[[#This Row],[ORDER DATE]],"[$-409]mmmm")</f>
        <v>October</v>
      </c>
      <c r="L531">
        <f>YEAR(sales_data_sample3[[#This Row],[ORDER DATE]])</f>
        <v>2003</v>
      </c>
      <c r="M531" t="s">
        <v>278</v>
      </c>
      <c r="N531">
        <v>107</v>
      </c>
      <c r="O531" t="s">
        <v>3508</v>
      </c>
      <c r="P531" t="s">
        <v>934</v>
      </c>
      <c r="Q531" t="s">
        <v>935</v>
      </c>
      <c r="R531" t="s">
        <v>936</v>
      </c>
      <c r="S531" t="s">
        <v>4804</v>
      </c>
      <c r="T531" t="s">
        <v>937</v>
      </c>
      <c r="U531" t="s">
        <v>4804</v>
      </c>
      <c r="V531" t="s">
        <v>938</v>
      </c>
      <c r="W531" t="s">
        <v>567</v>
      </c>
      <c r="X531" t="s">
        <v>52</v>
      </c>
      <c r="Y531" t="s">
        <v>939</v>
      </c>
      <c r="Z531" t="s">
        <v>940</v>
      </c>
      <c r="AA531" t="s">
        <v>65</v>
      </c>
    </row>
    <row r="532" spans="1:27" x14ac:dyDescent="0.25">
      <c r="A532" s="1">
        <v>10162</v>
      </c>
      <c r="B532" s="1">
        <v>48</v>
      </c>
      <c r="C532" s="8">
        <v>91.44</v>
      </c>
      <c r="D532" s="1">
        <v>2</v>
      </c>
      <c r="E532" s="7">
        <v>4389.12</v>
      </c>
      <c r="F532" s="7">
        <f>sales_data_sample3[[#This Row],[SALES]]*sales_data_sample3[[#This Row],[PROFIT MARGIN]]</f>
        <v>324.35596799999996</v>
      </c>
      <c r="G532" s="14" t="str">
        <f>IF(sales_data_sample3[[#This Row],[STATUS]] &lt;&gt;"Cancelled","7,39%","0")</f>
        <v>7,39%</v>
      </c>
      <c r="H532" s="4">
        <v>37912</v>
      </c>
      <c r="I532" t="s">
        <v>28</v>
      </c>
      <c r="J532">
        <f>ROUNDUP(MONTH(sales_data_sample3[[#This Row],[ORDER DATE]])/3,0)</f>
        <v>4</v>
      </c>
      <c r="K532" t="str">
        <f>TEXT(sales_data_sample3[[#This Row],[ORDER DATE]],"[$-409]mmmm")</f>
        <v>October</v>
      </c>
      <c r="L532">
        <f>YEAR(sales_data_sample3[[#This Row],[ORDER DATE]])</f>
        <v>2003</v>
      </c>
      <c r="M532" t="s">
        <v>1354</v>
      </c>
      <c r="N532">
        <v>102</v>
      </c>
      <c r="O532" t="s">
        <v>1355</v>
      </c>
      <c r="P532" t="s">
        <v>80</v>
      </c>
      <c r="Q532" t="s">
        <v>81</v>
      </c>
      <c r="R532" t="s">
        <v>82</v>
      </c>
      <c r="S532" t="s">
        <v>4804</v>
      </c>
      <c r="T532" t="s">
        <v>83</v>
      </c>
      <c r="U532" t="s">
        <v>73</v>
      </c>
      <c r="V532" t="s">
        <v>4804</v>
      </c>
      <c r="W532" t="s">
        <v>38</v>
      </c>
      <c r="X532" t="s">
        <v>39</v>
      </c>
      <c r="Y532" t="s">
        <v>84</v>
      </c>
      <c r="Z532" t="s">
        <v>76</v>
      </c>
      <c r="AA532" t="s">
        <v>65</v>
      </c>
    </row>
    <row r="533" spans="1:27" x14ac:dyDescent="0.25">
      <c r="A533" s="1">
        <v>10162</v>
      </c>
      <c r="B533" s="1">
        <v>45</v>
      </c>
      <c r="C533" s="8">
        <v>51.21</v>
      </c>
      <c r="D533" s="1">
        <v>1</v>
      </c>
      <c r="E533" s="7">
        <v>2304.4499999999998</v>
      </c>
      <c r="F533" s="7">
        <f>sales_data_sample3[[#This Row],[SALES]]*sales_data_sample3[[#This Row],[PROFIT MARGIN]]</f>
        <v>170.29885499999997</v>
      </c>
      <c r="G533" s="14" t="str">
        <f>IF(sales_data_sample3[[#This Row],[STATUS]] &lt;&gt;"Cancelled","7,39%","0")</f>
        <v>7,39%</v>
      </c>
      <c r="H533" s="4">
        <v>37912</v>
      </c>
      <c r="I533" t="s">
        <v>28</v>
      </c>
      <c r="J533">
        <f>ROUNDUP(MONTH(sales_data_sample3[[#This Row],[ORDER DATE]])/3,0)</f>
        <v>4</v>
      </c>
      <c r="K533" t="str">
        <f>TEXT(sales_data_sample3[[#This Row],[ORDER DATE]],"[$-409]mmmm")</f>
        <v>October</v>
      </c>
      <c r="L533">
        <f>YEAR(sales_data_sample3[[#This Row],[ORDER DATE]])</f>
        <v>2003</v>
      </c>
      <c r="M533" t="s">
        <v>1354</v>
      </c>
      <c r="N533">
        <v>53</v>
      </c>
      <c r="O533" t="s">
        <v>1419</v>
      </c>
      <c r="P533" t="s">
        <v>80</v>
      </c>
      <c r="Q533" t="s">
        <v>81</v>
      </c>
      <c r="R533" t="s">
        <v>82</v>
      </c>
      <c r="S533" t="s">
        <v>4804</v>
      </c>
      <c r="T533" t="s">
        <v>83</v>
      </c>
      <c r="U533" t="s">
        <v>73</v>
      </c>
      <c r="V533" t="s">
        <v>4804</v>
      </c>
      <c r="W533" t="s">
        <v>38</v>
      </c>
      <c r="X533" t="s">
        <v>39</v>
      </c>
      <c r="Y533" t="s">
        <v>84</v>
      </c>
      <c r="Z533" t="s">
        <v>76</v>
      </c>
      <c r="AA533" t="s">
        <v>42</v>
      </c>
    </row>
    <row r="534" spans="1:27" x14ac:dyDescent="0.25">
      <c r="A534" s="1">
        <v>10162</v>
      </c>
      <c r="B534" s="1">
        <v>29</v>
      </c>
      <c r="C534" s="8">
        <v>100</v>
      </c>
      <c r="D534" s="1">
        <v>9</v>
      </c>
      <c r="E534" s="7">
        <v>5176.5</v>
      </c>
      <c r="F534" s="7">
        <f>sales_data_sample3[[#This Row],[SALES]]*sales_data_sample3[[#This Row],[PROFIT MARGIN]]</f>
        <v>382.54334999999998</v>
      </c>
      <c r="G534" s="14" t="str">
        <f>IF(sales_data_sample3[[#This Row],[STATUS]] &lt;&gt;"Cancelled","7,39%","0")</f>
        <v>7,39%</v>
      </c>
      <c r="H534" s="4">
        <v>37912</v>
      </c>
      <c r="I534" t="s">
        <v>28</v>
      </c>
      <c r="J534">
        <f>ROUNDUP(MONTH(sales_data_sample3[[#This Row],[ORDER DATE]])/3,0)</f>
        <v>4</v>
      </c>
      <c r="K534" t="str">
        <f>TEXT(sales_data_sample3[[#This Row],[ORDER DATE]],"[$-409]mmmm")</f>
        <v>October</v>
      </c>
      <c r="L534">
        <f>YEAR(sales_data_sample3[[#This Row],[ORDER DATE]])</f>
        <v>2003</v>
      </c>
      <c r="M534" t="s">
        <v>1354</v>
      </c>
      <c r="N534">
        <v>170</v>
      </c>
      <c r="O534" t="s">
        <v>1565</v>
      </c>
      <c r="P534" t="s">
        <v>80</v>
      </c>
      <c r="Q534" t="s">
        <v>81</v>
      </c>
      <c r="R534" t="s">
        <v>82</v>
      </c>
      <c r="S534" t="s">
        <v>4804</v>
      </c>
      <c r="T534" t="s">
        <v>83</v>
      </c>
      <c r="U534" t="s">
        <v>73</v>
      </c>
      <c r="V534" t="s">
        <v>4804</v>
      </c>
      <c r="W534" t="s">
        <v>38</v>
      </c>
      <c r="X534" t="s">
        <v>39</v>
      </c>
      <c r="Y534" t="s">
        <v>84</v>
      </c>
      <c r="Z534" t="s">
        <v>76</v>
      </c>
      <c r="AA534" t="s">
        <v>65</v>
      </c>
    </row>
    <row r="535" spans="1:27" x14ac:dyDescent="0.25">
      <c r="A535" s="1">
        <v>10162</v>
      </c>
      <c r="B535" s="1">
        <v>27</v>
      </c>
      <c r="C535" s="8">
        <v>69.62</v>
      </c>
      <c r="D535" s="1">
        <v>8</v>
      </c>
      <c r="E535" s="7">
        <v>1879.74</v>
      </c>
      <c r="F535" s="7">
        <f>sales_data_sample3[[#This Row],[SALES]]*sales_data_sample3[[#This Row],[PROFIT MARGIN]]</f>
        <v>138.91278599999998</v>
      </c>
      <c r="G535" s="14" t="str">
        <f>IF(sales_data_sample3[[#This Row],[STATUS]] &lt;&gt;"Cancelled","7,39%","0")</f>
        <v>7,39%</v>
      </c>
      <c r="H535" s="4">
        <v>37912</v>
      </c>
      <c r="I535" t="s">
        <v>28</v>
      </c>
      <c r="J535">
        <f>ROUNDUP(MONTH(sales_data_sample3[[#This Row],[ORDER DATE]])/3,0)</f>
        <v>4</v>
      </c>
      <c r="K535" t="str">
        <f>TEXT(sales_data_sample3[[#This Row],[ORDER DATE]],"[$-409]mmmm")</f>
        <v>October</v>
      </c>
      <c r="L535">
        <f>YEAR(sales_data_sample3[[#This Row],[ORDER DATE]])</f>
        <v>2003</v>
      </c>
      <c r="M535" t="s">
        <v>1354</v>
      </c>
      <c r="N535">
        <v>60</v>
      </c>
      <c r="O535" t="s">
        <v>1696</v>
      </c>
      <c r="P535" t="s">
        <v>80</v>
      </c>
      <c r="Q535" t="s">
        <v>81</v>
      </c>
      <c r="R535" t="s">
        <v>82</v>
      </c>
      <c r="S535" t="s">
        <v>4804</v>
      </c>
      <c r="T535" t="s">
        <v>83</v>
      </c>
      <c r="U535" t="s">
        <v>73</v>
      </c>
      <c r="V535" t="s">
        <v>4804</v>
      </c>
      <c r="W535" t="s">
        <v>38</v>
      </c>
      <c r="X535" t="s">
        <v>39</v>
      </c>
      <c r="Y535" t="s">
        <v>84</v>
      </c>
      <c r="Z535" t="s">
        <v>76</v>
      </c>
      <c r="AA535" t="s">
        <v>42</v>
      </c>
    </row>
    <row r="536" spans="1:27" x14ac:dyDescent="0.25">
      <c r="A536" s="1">
        <v>10162</v>
      </c>
      <c r="B536" s="1">
        <v>38</v>
      </c>
      <c r="C536" s="8">
        <v>100</v>
      </c>
      <c r="D536" s="1">
        <v>6</v>
      </c>
      <c r="E536" s="7">
        <v>4299.7</v>
      </c>
      <c r="F536" s="7">
        <f>sales_data_sample3[[#This Row],[SALES]]*sales_data_sample3[[#This Row],[PROFIT MARGIN]]</f>
        <v>317.74782999999996</v>
      </c>
      <c r="G536" s="14" t="str">
        <f>IF(sales_data_sample3[[#This Row],[STATUS]] &lt;&gt;"Cancelled","7,39%","0")</f>
        <v>7,39%</v>
      </c>
      <c r="H536" s="4">
        <v>37912</v>
      </c>
      <c r="I536" t="s">
        <v>28</v>
      </c>
      <c r="J536">
        <f>ROUNDUP(MONTH(sales_data_sample3[[#This Row],[ORDER DATE]])/3,0)</f>
        <v>4</v>
      </c>
      <c r="K536" t="str">
        <f>TEXT(sales_data_sample3[[#This Row],[ORDER DATE]],"[$-409]mmmm")</f>
        <v>October</v>
      </c>
      <c r="L536">
        <f>YEAR(sales_data_sample3[[#This Row],[ORDER DATE]])</f>
        <v>2003</v>
      </c>
      <c r="M536" t="s">
        <v>1354</v>
      </c>
      <c r="N536">
        <v>127</v>
      </c>
      <c r="O536" t="s">
        <v>1769</v>
      </c>
      <c r="P536" t="s">
        <v>80</v>
      </c>
      <c r="Q536" t="s">
        <v>81</v>
      </c>
      <c r="R536" t="s">
        <v>82</v>
      </c>
      <c r="S536" t="s">
        <v>4804</v>
      </c>
      <c r="T536" t="s">
        <v>83</v>
      </c>
      <c r="U536" t="s">
        <v>73</v>
      </c>
      <c r="V536" t="s">
        <v>4804</v>
      </c>
      <c r="W536" t="s">
        <v>38</v>
      </c>
      <c r="X536" t="s">
        <v>39</v>
      </c>
      <c r="Y536" t="s">
        <v>84</v>
      </c>
      <c r="Z536" t="s">
        <v>76</v>
      </c>
      <c r="AA536" t="s">
        <v>65</v>
      </c>
    </row>
    <row r="537" spans="1:27" x14ac:dyDescent="0.25">
      <c r="A537" s="1">
        <v>10162</v>
      </c>
      <c r="B537" s="1">
        <v>48</v>
      </c>
      <c r="C537" s="8">
        <v>100</v>
      </c>
      <c r="D537" s="1">
        <v>3</v>
      </c>
      <c r="E537" s="7">
        <v>7209.12</v>
      </c>
      <c r="F537" s="7">
        <f>sales_data_sample3[[#This Row],[SALES]]*sales_data_sample3[[#This Row],[PROFIT MARGIN]]</f>
        <v>532.75396799999999</v>
      </c>
      <c r="G537" s="14" t="str">
        <f>IF(sales_data_sample3[[#This Row],[STATUS]] &lt;&gt;"Cancelled","7,39%","0")</f>
        <v>7,39%</v>
      </c>
      <c r="H537" s="4">
        <v>37912</v>
      </c>
      <c r="I537" t="s">
        <v>28</v>
      </c>
      <c r="J537">
        <f>ROUNDUP(MONTH(sales_data_sample3[[#This Row],[ORDER DATE]])/3,0)</f>
        <v>4</v>
      </c>
      <c r="K537" t="str">
        <f>TEXT(sales_data_sample3[[#This Row],[ORDER DATE]],"[$-409]mmmm")</f>
        <v>October</v>
      </c>
      <c r="L537">
        <f>YEAR(sales_data_sample3[[#This Row],[ORDER DATE]])</f>
        <v>2003</v>
      </c>
      <c r="M537" t="s">
        <v>1354</v>
      </c>
      <c r="N537">
        <v>168</v>
      </c>
      <c r="O537" t="s">
        <v>1928</v>
      </c>
      <c r="P537" t="s">
        <v>80</v>
      </c>
      <c r="Q537" t="s">
        <v>81</v>
      </c>
      <c r="R537" t="s">
        <v>82</v>
      </c>
      <c r="S537" t="s">
        <v>4804</v>
      </c>
      <c r="T537" t="s">
        <v>83</v>
      </c>
      <c r="U537" t="s">
        <v>73</v>
      </c>
      <c r="V537" t="s">
        <v>4804</v>
      </c>
      <c r="W537" t="s">
        <v>38</v>
      </c>
      <c r="X537" t="s">
        <v>39</v>
      </c>
      <c r="Y537" t="s">
        <v>84</v>
      </c>
      <c r="Z537" t="s">
        <v>76</v>
      </c>
      <c r="AA537" t="s">
        <v>229</v>
      </c>
    </row>
    <row r="538" spans="1:27" x14ac:dyDescent="0.25">
      <c r="A538" s="1">
        <v>10162</v>
      </c>
      <c r="B538" s="1">
        <v>39</v>
      </c>
      <c r="C538" s="8">
        <v>100</v>
      </c>
      <c r="D538" s="1">
        <v>10</v>
      </c>
      <c r="E538" s="7">
        <v>3912.09</v>
      </c>
      <c r="F538" s="7">
        <f>sales_data_sample3[[#This Row],[SALES]]*sales_data_sample3[[#This Row],[PROFIT MARGIN]]</f>
        <v>289.10345100000001</v>
      </c>
      <c r="G538" s="14" t="str">
        <f>IF(sales_data_sample3[[#This Row],[STATUS]] &lt;&gt;"Cancelled","7,39%","0")</f>
        <v>7,39%</v>
      </c>
      <c r="H538" s="4">
        <v>37912</v>
      </c>
      <c r="I538" t="s">
        <v>28</v>
      </c>
      <c r="J538">
        <f>ROUNDUP(MONTH(sales_data_sample3[[#This Row],[ORDER DATE]])/3,0)</f>
        <v>4</v>
      </c>
      <c r="K538" t="str">
        <f>TEXT(sales_data_sample3[[#This Row],[ORDER DATE]],"[$-409]mmmm")</f>
        <v>October</v>
      </c>
      <c r="L538">
        <f>YEAR(sales_data_sample3[[#This Row],[ORDER DATE]])</f>
        <v>2003</v>
      </c>
      <c r="M538" t="s">
        <v>1354</v>
      </c>
      <c r="N538">
        <v>92</v>
      </c>
      <c r="O538" t="s">
        <v>2529</v>
      </c>
      <c r="P538" t="s">
        <v>80</v>
      </c>
      <c r="Q538" t="s">
        <v>81</v>
      </c>
      <c r="R538" t="s">
        <v>82</v>
      </c>
      <c r="S538" t="s">
        <v>4804</v>
      </c>
      <c r="T538" t="s">
        <v>83</v>
      </c>
      <c r="U538" t="s">
        <v>73</v>
      </c>
      <c r="V538" t="s">
        <v>4804</v>
      </c>
      <c r="W538" t="s">
        <v>38</v>
      </c>
      <c r="X538" t="s">
        <v>39</v>
      </c>
      <c r="Y538" t="s">
        <v>84</v>
      </c>
      <c r="Z538" t="s">
        <v>76</v>
      </c>
      <c r="AA538" t="s">
        <v>65</v>
      </c>
    </row>
    <row r="539" spans="1:27" x14ac:dyDescent="0.25">
      <c r="A539" s="1">
        <v>10162</v>
      </c>
      <c r="B539" s="1">
        <v>37</v>
      </c>
      <c r="C539" s="8">
        <v>27.22</v>
      </c>
      <c r="D539" s="1">
        <v>5</v>
      </c>
      <c r="E539" s="7">
        <v>1007.14</v>
      </c>
      <c r="F539" s="7">
        <f>sales_data_sample3[[#This Row],[SALES]]*sales_data_sample3[[#This Row],[PROFIT MARGIN]]</f>
        <v>74.427645999999996</v>
      </c>
      <c r="G539" s="14" t="str">
        <f>IF(sales_data_sample3[[#This Row],[STATUS]] &lt;&gt;"Cancelled","7,39%","0")</f>
        <v>7,39%</v>
      </c>
      <c r="H539" s="4">
        <v>37912</v>
      </c>
      <c r="I539" t="s">
        <v>28</v>
      </c>
      <c r="J539">
        <f>ROUNDUP(MONTH(sales_data_sample3[[#This Row],[ORDER DATE]])/3,0)</f>
        <v>4</v>
      </c>
      <c r="K539" t="str">
        <f>TEXT(sales_data_sample3[[#This Row],[ORDER DATE]],"[$-409]mmmm")</f>
        <v>October</v>
      </c>
      <c r="L539">
        <f>YEAR(sales_data_sample3[[#This Row],[ORDER DATE]])</f>
        <v>2003</v>
      </c>
      <c r="M539" t="s">
        <v>1354</v>
      </c>
      <c r="N539">
        <v>33</v>
      </c>
      <c r="O539" t="s">
        <v>2922</v>
      </c>
      <c r="P539" t="s">
        <v>80</v>
      </c>
      <c r="Q539" t="s">
        <v>81</v>
      </c>
      <c r="R539" t="s">
        <v>82</v>
      </c>
      <c r="S539" t="s">
        <v>4804</v>
      </c>
      <c r="T539" t="s">
        <v>83</v>
      </c>
      <c r="U539" t="s">
        <v>73</v>
      </c>
      <c r="V539" t="s">
        <v>4804</v>
      </c>
      <c r="W539" t="s">
        <v>38</v>
      </c>
      <c r="X539" t="s">
        <v>39</v>
      </c>
      <c r="Y539" t="s">
        <v>84</v>
      </c>
      <c r="Z539" t="s">
        <v>76</v>
      </c>
      <c r="AA539" t="s">
        <v>42</v>
      </c>
    </row>
    <row r="540" spans="1:27" x14ac:dyDescent="0.25">
      <c r="A540" s="1">
        <v>10162</v>
      </c>
      <c r="B540" s="1">
        <v>43</v>
      </c>
      <c r="C540" s="8">
        <v>36.29</v>
      </c>
      <c r="D540" s="1">
        <v>4</v>
      </c>
      <c r="E540" s="7">
        <v>1560.47</v>
      </c>
      <c r="F540" s="7">
        <f>sales_data_sample3[[#This Row],[SALES]]*sales_data_sample3[[#This Row],[PROFIT MARGIN]]</f>
        <v>115.31873299999999</v>
      </c>
      <c r="G540" s="14" t="str">
        <f>IF(sales_data_sample3[[#This Row],[STATUS]] &lt;&gt;"Cancelled","7,39%","0")</f>
        <v>7,39%</v>
      </c>
      <c r="H540" s="4">
        <v>37912</v>
      </c>
      <c r="I540" t="s">
        <v>28</v>
      </c>
      <c r="J540">
        <f>ROUNDUP(MONTH(sales_data_sample3[[#This Row],[ORDER DATE]])/3,0)</f>
        <v>4</v>
      </c>
      <c r="K540" t="str">
        <f>TEXT(sales_data_sample3[[#This Row],[ORDER DATE]],"[$-409]mmmm")</f>
        <v>October</v>
      </c>
      <c r="L540">
        <f>YEAR(sales_data_sample3[[#This Row],[ORDER DATE]])</f>
        <v>2003</v>
      </c>
      <c r="M540" t="s">
        <v>1354</v>
      </c>
      <c r="N540">
        <v>44</v>
      </c>
      <c r="O540" t="s">
        <v>3035</v>
      </c>
      <c r="P540" t="s">
        <v>80</v>
      </c>
      <c r="Q540" t="s">
        <v>81</v>
      </c>
      <c r="R540" t="s">
        <v>82</v>
      </c>
      <c r="S540" t="s">
        <v>4804</v>
      </c>
      <c r="T540" t="s">
        <v>83</v>
      </c>
      <c r="U540" t="s">
        <v>73</v>
      </c>
      <c r="V540" t="s">
        <v>4804</v>
      </c>
      <c r="W540" t="s">
        <v>38</v>
      </c>
      <c r="X540" t="s">
        <v>39</v>
      </c>
      <c r="Y540" t="s">
        <v>84</v>
      </c>
      <c r="Z540" t="s">
        <v>76</v>
      </c>
      <c r="AA540" t="s">
        <v>42</v>
      </c>
    </row>
    <row r="541" spans="1:27" x14ac:dyDescent="0.25">
      <c r="A541" s="1">
        <v>10162</v>
      </c>
      <c r="B541" s="1">
        <v>37</v>
      </c>
      <c r="C541" s="8">
        <v>38.979999999999997</v>
      </c>
      <c r="D541" s="1">
        <v>7</v>
      </c>
      <c r="E541" s="7">
        <v>1442.26</v>
      </c>
      <c r="F541" s="7">
        <f>sales_data_sample3[[#This Row],[SALES]]*sales_data_sample3[[#This Row],[PROFIT MARGIN]]</f>
        <v>106.58301399999999</v>
      </c>
      <c r="G541" s="14" t="str">
        <f>IF(sales_data_sample3[[#This Row],[STATUS]] &lt;&gt;"Cancelled","7,39%","0")</f>
        <v>7,39%</v>
      </c>
      <c r="H541" s="4">
        <v>37912</v>
      </c>
      <c r="I541" t="s">
        <v>28</v>
      </c>
      <c r="J541">
        <f>ROUNDUP(MONTH(sales_data_sample3[[#This Row],[ORDER DATE]])/3,0)</f>
        <v>4</v>
      </c>
      <c r="K541" t="str">
        <f>TEXT(sales_data_sample3[[#This Row],[ORDER DATE]],"[$-409]mmmm")</f>
        <v>October</v>
      </c>
      <c r="L541">
        <f>YEAR(sales_data_sample3[[#This Row],[ORDER DATE]])</f>
        <v>2003</v>
      </c>
      <c r="M541" t="s">
        <v>1354</v>
      </c>
      <c r="N541">
        <v>41</v>
      </c>
      <c r="O541" t="s">
        <v>3664</v>
      </c>
      <c r="P541" t="s">
        <v>80</v>
      </c>
      <c r="Q541" t="s">
        <v>81</v>
      </c>
      <c r="R541" t="s">
        <v>82</v>
      </c>
      <c r="S541" t="s">
        <v>4804</v>
      </c>
      <c r="T541" t="s">
        <v>83</v>
      </c>
      <c r="U541" t="s">
        <v>73</v>
      </c>
      <c r="V541" t="s">
        <v>4804</v>
      </c>
      <c r="W541" t="s">
        <v>38</v>
      </c>
      <c r="X541" t="s">
        <v>39</v>
      </c>
      <c r="Y541" t="s">
        <v>84</v>
      </c>
      <c r="Z541" t="s">
        <v>76</v>
      </c>
      <c r="AA541" t="s">
        <v>42</v>
      </c>
    </row>
    <row r="542" spans="1:27" x14ac:dyDescent="0.25">
      <c r="A542" s="1">
        <v>10163</v>
      </c>
      <c r="B542" s="1">
        <v>21</v>
      </c>
      <c r="C542" s="8">
        <v>100</v>
      </c>
      <c r="D542" s="1">
        <v>1</v>
      </c>
      <c r="E542" s="7">
        <v>4860.24</v>
      </c>
      <c r="F542" s="7">
        <f>sales_data_sample3[[#This Row],[SALES]]*sales_data_sample3[[#This Row],[PROFIT MARGIN]]</f>
        <v>1209.7137359999999</v>
      </c>
      <c r="G542" s="14" t="str">
        <f>IF(sales_data_sample3[[#This Row],[STATUS]] &lt;&gt;"Cancelled","24,89%","0")</f>
        <v>24,89%</v>
      </c>
      <c r="H542" s="4">
        <v>37914</v>
      </c>
      <c r="I542" t="s">
        <v>28</v>
      </c>
      <c r="J542">
        <f>ROUNDUP(MONTH(sales_data_sample3[[#This Row],[ORDER DATE]])/3,0)</f>
        <v>4</v>
      </c>
      <c r="K542" t="str">
        <f>TEXT(sales_data_sample3[[#This Row],[ORDER DATE]],"[$-409]mmmm")</f>
        <v>October</v>
      </c>
      <c r="L542">
        <f>YEAR(sales_data_sample3[[#This Row],[ORDER DATE]])</f>
        <v>2003</v>
      </c>
      <c r="M542" t="s">
        <v>278</v>
      </c>
      <c r="N542">
        <v>214</v>
      </c>
      <c r="O542" t="s">
        <v>279</v>
      </c>
      <c r="P542" t="s">
        <v>312</v>
      </c>
      <c r="Q542" t="s">
        <v>313</v>
      </c>
      <c r="R542" t="s">
        <v>314</v>
      </c>
      <c r="S542" t="s">
        <v>315</v>
      </c>
      <c r="T542" t="s">
        <v>35</v>
      </c>
      <c r="U542" t="s">
        <v>36</v>
      </c>
      <c r="V542" t="s">
        <v>37</v>
      </c>
      <c r="W542" t="s">
        <v>38</v>
      </c>
      <c r="X542" t="s">
        <v>39</v>
      </c>
      <c r="Y542" t="s">
        <v>187</v>
      </c>
      <c r="Z542" t="s">
        <v>316</v>
      </c>
      <c r="AA542" t="s">
        <v>65</v>
      </c>
    </row>
    <row r="543" spans="1:27" x14ac:dyDescent="0.25">
      <c r="A543" s="1">
        <v>10163</v>
      </c>
      <c r="B543" s="1">
        <v>31</v>
      </c>
      <c r="C543" s="8">
        <v>100</v>
      </c>
      <c r="D543" s="1">
        <v>2</v>
      </c>
      <c r="E543" s="7">
        <v>3329.09</v>
      </c>
      <c r="F543" s="7">
        <f>sales_data_sample3[[#This Row],[SALES]]*sales_data_sample3[[#This Row],[PROFIT MARGIN]]</f>
        <v>246.01975099999999</v>
      </c>
      <c r="G543" s="14" t="str">
        <f>IF(sales_data_sample3[[#This Row],[STATUS]] &lt;&gt;"Cancelled","7,39%","0")</f>
        <v>7,39%</v>
      </c>
      <c r="H543" s="4">
        <v>37914</v>
      </c>
      <c r="I543" t="s">
        <v>28</v>
      </c>
      <c r="J543">
        <f>ROUNDUP(MONTH(sales_data_sample3[[#This Row],[ORDER DATE]])/3,0)</f>
        <v>4</v>
      </c>
      <c r="K543" t="str">
        <f>TEXT(sales_data_sample3[[#This Row],[ORDER DATE]],"[$-409]mmmm")</f>
        <v>October</v>
      </c>
      <c r="L543">
        <f>YEAR(sales_data_sample3[[#This Row],[ORDER DATE]])</f>
        <v>2003</v>
      </c>
      <c r="M543" t="s">
        <v>1354</v>
      </c>
      <c r="N543">
        <v>101</v>
      </c>
      <c r="O543" t="s">
        <v>1989</v>
      </c>
      <c r="P543" t="s">
        <v>312</v>
      </c>
      <c r="Q543" t="s">
        <v>313</v>
      </c>
      <c r="R543" t="s">
        <v>314</v>
      </c>
      <c r="S543" t="s">
        <v>315</v>
      </c>
      <c r="T543" t="s">
        <v>35</v>
      </c>
      <c r="U543" t="s">
        <v>36</v>
      </c>
      <c r="V543" t="s">
        <v>37</v>
      </c>
      <c r="W543" t="s">
        <v>38</v>
      </c>
      <c r="X543" t="s">
        <v>39</v>
      </c>
      <c r="Y543" t="s">
        <v>187</v>
      </c>
      <c r="Z543" t="s">
        <v>316</v>
      </c>
      <c r="AA543" t="s">
        <v>65</v>
      </c>
    </row>
    <row r="544" spans="1:27" x14ac:dyDescent="0.25">
      <c r="A544" s="1">
        <v>10163</v>
      </c>
      <c r="B544" s="1">
        <v>48</v>
      </c>
      <c r="C544" s="8">
        <v>69.959999999999994</v>
      </c>
      <c r="D544" s="1">
        <v>4</v>
      </c>
      <c r="E544" s="7">
        <v>3358.08</v>
      </c>
      <c r="F544" s="7">
        <f>sales_data_sample3[[#This Row],[SALES]]*sales_data_sample3[[#This Row],[PROFIT MARGIN]]</f>
        <v>248.16211199999998</v>
      </c>
      <c r="G544" s="14" t="str">
        <f>IF(sales_data_sample3[[#This Row],[STATUS]] &lt;&gt;"Cancelled","7,39%","0")</f>
        <v>7,39%</v>
      </c>
      <c r="H544" s="4">
        <v>37914</v>
      </c>
      <c r="I544" t="s">
        <v>28</v>
      </c>
      <c r="J544">
        <f>ROUNDUP(MONTH(sales_data_sample3[[#This Row],[ORDER DATE]])/3,0)</f>
        <v>4</v>
      </c>
      <c r="K544" t="str">
        <f>TEXT(sales_data_sample3[[#This Row],[ORDER DATE]],"[$-409]mmmm")</f>
        <v>October</v>
      </c>
      <c r="L544">
        <f>YEAR(sales_data_sample3[[#This Row],[ORDER DATE]])</f>
        <v>2003</v>
      </c>
      <c r="M544" t="s">
        <v>1354</v>
      </c>
      <c r="N544">
        <v>62</v>
      </c>
      <c r="O544" t="s">
        <v>2025</v>
      </c>
      <c r="P544" t="s">
        <v>312</v>
      </c>
      <c r="Q544" t="s">
        <v>313</v>
      </c>
      <c r="R544" t="s">
        <v>314</v>
      </c>
      <c r="S544" t="s">
        <v>315</v>
      </c>
      <c r="T544" t="s">
        <v>35</v>
      </c>
      <c r="U544" t="s">
        <v>36</v>
      </c>
      <c r="V544" t="s">
        <v>37</v>
      </c>
      <c r="W544" t="s">
        <v>38</v>
      </c>
      <c r="X544" t="s">
        <v>39</v>
      </c>
      <c r="Y544" t="s">
        <v>187</v>
      </c>
      <c r="Z544" t="s">
        <v>316</v>
      </c>
      <c r="AA544" t="s">
        <v>65</v>
      </c>
    </row>
    <row r="545" spans="1:27" x14ac:dyDescent="0.25">
      <c r="A545" s="1">
        <v>10163</v>
      </c>
      <c r="B545" s="1">
        <v>40</v>
      </c>
      <c r="C545" s="8">
        <v>100</v>
      </c>
      <c r="D545" s="1">
        <v>3</v>
      </c>
      <c r="E545" s="7">
        <v>4900.8</v>
      </c>
      <c r="F545" s="7">
        <f>sales_data_sample3[[#This Row],[SALES]]*sales_data_sample3[[#This Row],[PROFIT MARGIN]]</f>
        <v>362.16911999999996</v>
      </c>
      <c r="G545" s="14" t="str">
        <f>IF(sales_data_sample3[[#This Row],[STATUS]] &lt;&gt;"Cancelled","7,39%","0")</f>
        <v>7,39%</v>
      </c>
      <c r="H545" s="4">
        <v>37914</v>
      </c>
      <c r="I545" t="s">
        <v>28</v>
      </c>
      <c r="J545">
        <f>ROUNDUP(MONTH(sales_data_sample3[[#This Row],[ORDER DATE]])/3,0)</f>
        <v>4</v>
      </c>
      <c r="K545" t="str">
        <f>TEXT(sales_data_sample3[[#This Row],[ORDER DATE]],"[$-409]mmmm")</f>
        <v>October</v>
      </c>
      <c r="L545">
        <f>YEAR(sales_data_sample3[[#This Row],[ORDER DATE]])</f>
        <v>2003</v>
      </c>
      <c r="M545" t="s">
        <v>1354</v>
      </c>
      <c r="N545">
        <v>104</v>
      </c>
      <c r="O545" t="s">
        <v>2122</v>
      </c>
      <c r="P545" t="s">
        <v>312</v>
      </c>
      <c r="Q545" t="s">
        <v>313</v>
      </c>
      <c r="R545" t="s">
        <v>314</v>
      </c>
      <c r="S545" t="s">
        <v>315</v>
      </c>
      <c r="T545" t="s">
        <v>35</v>
      </c>
      <c r="U545" t="s">
        <v>36</v>
      </c>
      <c r="V545" t="s">
        <v>37</v>
      </c>
      <c r="W545" t="s">
        <v>38</v>
      </c>
      <c r="X545" t="s">
        <v>39</v>
      </c>
      <c r="Y545" t="s">
        <v>187</v>
      </c>
      <c r="Z545" t="s">
        <v>316</v>
      </c>
      <c r="AA545" t="s">
        <v>65</v>
      </c>
    </row>
    <row r="546" spans="1:27" x14ac:dyDescent="0.25">
      <c r="A546" s="1">
        <v>10163</v>
      </c>
      <c r="B546" s="1">
        <v>43</v>
      </c>
      <c r="C546" s="8">
        <v>100</v>
      </c>
      <c r="D546" s="1">
        <v>6</v>
      </c>
      <c r="E546" s="7">
        <v>4991.4399999999996</v>
      </c>
      <c r="F546" s="7">
        <f>sales_data_sample3[[#This Row],[SALES]]*sales_data_sample3[[#This Row],[PROFIT MARGIN]]</f>
        <v>368.86741599999993</v>
      </c>
      <c r="G546" s="14" t="str">
        <f>IF(sales_data_sample3[[#This Row],[STATUS]] &lt;&gt;"Cancelled","7,39%","0")</f>
        <v>7,39%</v>
      </c>
      <c r="H546" s="4">
        <v>37914</v>
      </c>
      <c r="I546" t="s">
        <v>28</v>
      </c>
      <c r="J546">
        <f>ROUNDUP(MONTH(sales_data_sample3[[#This Row],[ORDER DATE]])/3,0)</f>
        <v>4</v>
      </c>
      <c r="K546" t="str">
        <f>TEXT(sales_data_sample3[[#This Row],[ORDER DATE]],"[$-409]mmmm")</f>
        <v>October</v>
      </c>
      <c r="L546">
        <f>YEAR(sales_data_sample3[[#This Row],[ORDER DATE]])</f>
        <v>2003</v>
      </c>
      <c r="M546" t="s">
        <v>1354</v>
      </c>
      <c r="N546">
        <v>99</v>
      </c>
      <c r="O546" t="s">
        <v>2325</v>
      </c>
      <c r="P546" t="s">
        <v>312</v>
      </c>
      <c r="Q546" t="s">
        <v>313</v>
      </c>
      <c r="R546" t="s">
        <v>314</v>
      </c>
      <c r="S546" t="s">
        <v>315</v>
      </c>
      <c r="T546" t="s">
        <v>35</v>
      </c>
      <c r="U546" t="s">
        <v>36</v>
      </c>
      <c r="V546" t="s">
        <v>37</v>
      </c>
      <c r="W546" t="s">
        <v>38</v>
      </c>
      <c r="X546" t="s">
        <v>39</v>
      </c>
      <c r="Y546" t="s">
        <v>187</v>
      </c>
      <c r="Z546" t="s">
        <v>316</v>
      </c>
      <c r="AA546" t="s">
        <v>65</v>
      </c>
    </row>
    <row r="547" spans="1:27" x14ac:dyDescent="0.25">
      <c r="A547" s="1">
        <v>10163</v>
      </c>
      <c r="B547" s="1">
        <v>42</v>
      </c>
      <c r="C547" s="8">
        <v>91.55</v>
      </c>
      <c r="D547" s="1">
        <v>5</v>
      </c>
      <c r="E547" s="7">
        <v>3845.1</v>
      </c>
      <c r="F547" s="7">
        <f>sales_data_sample3[[#This Row],[SALES]]*sales_data_sample3[[#This Row],[PROFIT MARGIN]]</f>
        <v>284.15288999999996</v>
      </c>
      <c r="G547" s="14" t="str">
        <f>IF(sales_data_sample3[[#This Row],[STATUS]] &lt;&gt;"Cancelled","7,39%","0")</f>
        <v>7,39%</v>
      </c>
      <c r="H547" s="4">
        <v>37914</v>
      </c>
      <c r="I547" t="s">
        <v>28</v>
      </c>
      <c r="J547">
        <f>ROUNDUP(MONTH(sales_data_sample3[[#This Row],[ORDER DATE]])/3,0)</f>
        <v>4</v>
      </c>
      <c r="K547" t="str">
        <f>TEXT(sales_data_sample3[[#This Row],[ORDER DATE]],"[$-409]mmmm")</f>
        <v>October</v>
      </c>
      <c r="L547">
        <f>YEAR(sales_data_sample3[[#This Row],[ORDER DATE]])</f>
        <v>2003</v>
      </c>
      <c r="M547" t="s">
        <v>1354</v>
      </c>
      <c r="N547">
        <v>97</v>
      </c>
      <c r="O547" t="s">
        <v>3732</v>
      </c>
      <c r="P547" t="s">
        <v>312</v>
      </c>
      <c r="Q547" t="s">
        <v>313</v>
      </c>
      <c r="R547" t="s">
        <v>314</v>
      </c>
      <c r="S547" t="s">
        <v>315</v>
      </c>
      <c r="T547" t="s">
        <v>35</v>
      </c>
      <c r="U547" t="s">
        <v>36</v>
      </c>
      <c r="V547" t="s">
        <v>37</v>
      </c>
      <c r="W547" t="s">
        <v>38</v>
      </c>
      <c r="X547" t="s">
        <v>39</v>
      </c>
      <c r="Y547" t="s">
        <v>187</v>
      </c>
      <c r="Z547" t="s">
        <v>316</v>
      </c>
      <c r="AA547" t="s">
        <v>65</v>
      </c>
    </row>
    <row r="548" spans="1:27" x14ac:dyDescent="0.25">
      <c r="A548" s="1">
        <v>10164</v>
      </c>
      <c r="B548" s="1">
        <v>21</v>
      </c>
      <c r="C548" s="8">
        <v>100</v>
      </c>
      <c r="D548" s="1">
        <v>2</v>
      </c>
      <c r="E548" s="7">
        <v>3536.82</v>
      </c>
      <c r="F548" s="7">
        <f>sales_data_sample3[[#This Row],[SALES]]*sales_data_sample3[[#This Row],[PROFIT MARGIN]]</f>
        <v>880.31449800000007</v>
      </c>
      <c r="G548" s="14" t="str">
        <f>IF(sales_data_sample3[[#This Row],[STATUS]] &lt;&gt;"Cancelled","24,89%","0")</f>
        <v>24,89%</v>
      </c>
      <c r="H548" s="4">
        <v>37915</v>
      </c>
      <c r="I548" t="s">
        <v>724</v>
      </c>
      <c r="J548">
        <f>ROUNDUP(MONTH(sales_data_sample3[[#This Row],[ORDER DATE]])/3,0)</f>
        <v>4</v>
      </c>
      <c r="K548" t="str">
        <f>TEXT(sales_data_sample3[[#This Row],[ORDER DATE]],"[$-409]mmmm")</f>
        <v>October</v>
      </c>
      <c r="L548">
        <f>YEAR(sales_data_sample3[[#This Row],[ORDER DATE]])</f>
        <v>2003</v>
      </c>
      <c r="M548" t="s">
        <v>278</v>
      </c>
      <c r="N548">
        <v>147</v>
      </c>
      <c r="O548" t="s">
        <v>710</v>
      </c>
      <c r="P548" t="s">
        <v>725</v>
      </c>
      <c r="Q548" t="s">
        <v>726</v>
      </c>
      <c r="R548" t="s">
        <v>727</v>
      </c>
      <c r="S548" t="s">
        <v>4804</v>
      </c>
      <c r="T548" t="s">
        <v>728</v>
      </c>
      <c r="U548" t="s">
        <v>4804</v>
      </c>
      <c r="V548" t="s">
        <v>729</v>
      </c>
      <c r="W548" t="s">
        <v>226</v>
      </c>
      <c r="X548" t="s">
        <v>52</v>
      </c>
      <c r="Y548" t="s">
        <v>730</v>
      </c>
      <c r="Z548" t="s">
        <v>731</v>
      </c>
      <c r="AA548" t="s">
        <v>65</v>
      </c>
    </row>
    <row r="549" spans="1:27" x14ac:dyDescent="0.25">
      <c r="A549" s="1">
        <v>10164</v>
      </c>
      <c r="B549" s="1">
        <v>49</v>
      </c>
      <c r="C549" s="8">
        <v>100</v>
      </c>
      <c r="D549" s="1">
        <v>6</v>
      </c>
      <c r="E549" s="7">
        <v>6563.06</v>
      </c>
      <c r="F549" s="7">
        <f>sales_data_sample3[[#This Row],[SALES]]*sales_data_sample3[[#This Row],[PROFIT MARGIN]]</f>
        <v>298.61923000000002</v>
      </c>
      <c r="G549" s="14" t="str">
        <f>IF(sales_data_sample3[[#This Row],[STATUS]] &lt;&gt;"Cancelled","4,55%","0")</f>
        <v>4,55%</v>
      </c>
      <c r="H549" s="4">
        <v>37915</v>
      </c>
      <c r="I549" t="s">
        <v>724</v>
      </c>
      <c r="J549">
        <f>ROUNDUP(MONTH(sales_data_sample3[[#This Row],[ORDER DATE]])/3,0)</f>
        <v>4</v>
      </c>
      <c r="K549" t="str">
        <f>TEXT(sales_data_sample3[[#This Row],[ORDER DATE]],"[$-409]mmmm")</f>
        <v>October</v>
      </c>
      <c r="L549">
        <f>YEAR(sales_data_sample3[[#This Row],[ORDER DATE]])</f>
        <v>2003</v>
      </c>
      <c r="M549" t="s">
        <v>957</v>
      </c>
      <c r="N549">
        <v>136</v>
      </c>
      <c r="O549" t="s">
        <v>958</v>
      </c>
      <c r="P549" t="s">
        <v>725</v>
      </c>
      <c r="Q549" t="s">
        <v>726</v>
      </c>
      <c r="R549" t="s">
        <v>727</v>
      </c>
      <c r="S549" t="s">
        <v>4804</v>
      </c>
      <c r="T549" t="s">
        <v>728</v>
      </c>
      <c r="U549" t="s">
        <v>4804</v>
      </c>
      <c r="V549" t="s">
        <v>729</v>
      </c>
      <c r="W549" t="s">
        <v>226</v>
      </c>
      <c r="X549" t="s">
        <v>52</v>
      </c>
      <c r="Y549" t="s">
        <v>730</v>
      </c>
      <c r="Z549" t="s">
        <v>731</v>
      </c>
      <c r="AA549" t="s">
        <v>65</v>
      </c>
    </row>
    <row r="550" spans="1:27" x14ac:dyDescent="0.25">
      <c r="A550" s="1">
        <v>10164</v>
      </c>
      <c r="B550" s="1">
        <v>36</v>
      </c>
      <c r="C550" s="8">
        <v>99.17</v>
      </c>
      <c r="D550" s="1">
        <v>8</v>
      </c>
      <c r="E550" s="7">
        <v>3570.12</v>
      </c>
      <c r="F550" s="7">
        <f>sales_data_sample3[[#This Row],[SALES]]*sales_data_sample3[[#This Row],[PROFIT MARGIN]]</f>
        <v>162.44046</v>
      </c>
      <c r="G550" s="14" t="str">
        <f>IF(sales_data_sample3[[#This Row],[STATUS]] &lt;&gt;"Cancelled","4,55%","0")</f>
        <v>4,55%</v>
      </c>
      <c r="H550" s="4">
        <v>37915</v>
      </c>
      <c r="I550" t="s">
        <v>724</v>
      </c>
      <c r="J550">
        <f>ROUNDUP(MONTH(sales_data_sample3[[#This Row],[ORDER DATE]])/3,0)</f>
        <v>4</v>
      </c>
      <c r="K550" t="str">
        <f>TEXT(sales_data_sample3[[#This Row],[ORDER DATE]],"[$-409]mmmm")</f>
        <v>October</v>
      </c>
      <c r="L550">
        <f>YEAR(sales_data_sample3[[#This Row],[ORDER DATE]])</f>
        <v>2003</v>
      </c>
      <c r="M550" t="s">
        <v>957</v>
      </c>
      <c r="N550">
        <v>116</v>
      </c>
      <c r="O550" t="s">
        <v>1264</v>
      </c>
      <c r="P550" t="s">
        <v>725</v>
      </c>
      <c r="Q550" t="s">
        <v>726</v>
      </c>
      <c r="R550" t="s">
        <v>727</v>
      </c>
      <c r="S550" t="s">
        <v>4804</v>
      </c>
      <c r="T550" t="s">
        <v>728</v>
      </c>
      <c r="U550" t="s">
        <v>4804</v>
      </c>
      <c r="V550" t="s">
        <v>729</v>
      </c>
      <c r="W550" t="s">
        <v>226</v>
      </c>
      <c r="X550" t="s">
        <v>52</v>
      </c>
      <c r="Y550" t="s">
        <v>730</v>
      </c>
      <c r="Z550" t="s">
        <v>731</v>
      </c>
      <c r="AA550" t="s">
        <v>65</v>
      </c>
    </row>
    <row r="551" spans="1:27" x14ac:dyDescent="0.25">
      <c r="A551" s="1">
        <v>10164</v>
      </c>
      <c r="B551" s="1">
        <v>45</v>
      </c>
      <c r="C551" s="8">
        <v>100</v>
      </c>
      <c r="D551" s="1">
        <v>3</v>
      </c>
      <c r="E551" s="7">
        <v>5012.55</v>
      </c>
      <c r="F551" s="7">
        <f>sales_data_sample3[[#This Row],[SALES]]*sales_data_sample3[[#This Row],[PROFIT MARGIN]]</f>
        <v>228.07102499999999</v>
      </c>
      <c r="G551" s="14" t="str">
        <f>IF(sales_data_sample3[[#This Row],[STATUS]] &lt;&gt;"Cancelled","4,55%","0")</f>
        <v>4,55%</v>
      </c>
      <c r="H551" s="4">
        <v>37915</v>
      </c>
      <c r="I551" t="s">
        <v>724</v>
      </c>
      <c r="J551">
        <f>ROUNDUP(MONTH(sales_data_sample3[[#This Row],[ORDER DATE]])/3,0)</f>
        <v>4</v>
      </c>
      <c r="K551" t="str">
        <f>TEXT(sales_data_sample3[[#This Row],[ORDER DATE]],"[$-409]mmmm")</f>
        <v>October</v>
      </c>
      <c r="L551">
        <f>YEAR(sales_data_sample3[[#This Row],[ORDER DATE]])</f>
        <v>2003</v>
      </c>
      <c r="M551" t="s">
        <v>957</v>
      </c>
      <c r="N551">
        <v>121</v>
      </c>
      <c r="O551" t="s">
        <v>2604</v>
      </c>
      <c r="P551" t="s">
        <v>725</v>
      </c>
      <c r="Q551" t="s">
        <v>726</v>
      </c>
      <c r="R551" t="s">
        <v>727</v>
      </c>
      <c r="S551" t="s">
        <v>4804</v>
      </c>
      <c r="T551" t="s">
        <v>728</v>
      </c>
      <c r="U551" t="s">
        <v>4804</v>
      </c>
      <c r="V551" t="s">
        <v>729</v>
      </c>
      <c r="W551" t="s">
        <v>226</v>
      </c>
      <c r="X551" t="s">
        <v>52</v>
      </c>
      <c r="Y551" t="s">
        <v>730</v>
      </c>
      <c r="Z551" t="s">
        <v>731</v>
      </c>
      <c r="AA551" t="s">
        <v>65</v>
      </c>
    </row>
    <row r="552" spans="1:27" x14ac:dyDescent="0.25">
      <c r="A552" s="1">
        <v>10164</v>
      </c>
      <c r="B552" s="1">
        <v>25</v>
      </c>
      <c r="C552" s="8">
        <v>53.83</v>
      </c>
      <c r="D552" s="1">
        <v>7</v>
      </c>
      <c r="E552" s="7">
        <v>1345.75</v>
      </c>
      <c r="F552" s="7">
        <f>sales_data_sample3[[#This Row],[SALES]]*sales_data_sample3[[#This Row],[PROFIT MARGIN]]</f>
        <v>99.450924999999998</v>
      </c>
      <c r="G552" s="14" t="str">
        <f>IF(sales_data_sample3[[#This Row],[STATUS]] &lt;&gt;"Cancelled","7,39%","0")</f>
        <v>7,39%</v>
      </c>
      <c r="H552" s="4">
        <v>37915</v>
      </c>
      <c r="I552" t="s">
        <v>724</v>
      </c>
      <c r="J552">
        <f>ROUNDUP(MONTH(sales_data_sample3[[#This Row],[ORDER DATE]])/3,0)</f>
        <v>4</v>
      </c>
      <c r="K552" t="str">
        <f>TEXT(sales_data_sample3[[#This Row],[ORDER DATE]],"[$-409]mmmm")</f>
        <v>October</v>
      </c>
      <c r="L552">
        <f>YEAR(sales_data_sample3[[#This Row],[ORDER DATE]])</f>
        <v>2003</v>
      </c>
      <c r="M552" t="s">
        <v>1354</v>
      </c>
      <c r="N552">
        <v>50</v>
      </c>
      <c r="O552" t="s">
        <v>2635</v>
      </c>
      <c r="P552" t="s">
        <v>725</v>
      </c>
      <c r="Q552" t="s">
        <v>726</v>
      </c>
      <c r="R552" t="s">
        <v>727</v>
      </c>
      <c r="S552" t="s">
        <v>4804</v>
      </c>
      <c r="T552" t="s">
        <v>728</v>
      </c>
      <c r="U552" t="s">
        <v>4804</v>
      </c>
      <c r="V552" t="s">
        <v>729</v>
      </c>
      <c r="W552" t="s">
        <v>226</v>
      </c>
      <c r="X552" t="s">
        <v>52</v>
      </c>
      <c r="Y552" t="s">
        <v>730</v>
      </c>
      <c r="Z552" t="s">
        <v>731</v>
      </c>
      <c r="AA552" t="s">
        <v>42</v>
      </c>
    </row>
    <row r="553" spans="1:27" x14ac:dyDescent="0.25">
      <c r="A553" s="1">
        <v>10164</v>
      </c>
      <c r="B553" s="1">
        <v>24</v>
      </c>
      <c r="C553" s="8">
        <v>100</v>
      </c>
      <c r="D553" s="1">
        <v>1</v>
      </c>
      <c r="E553" s="7">
        <v>2634.96</v>
      </c>
      <c r="F553" s="7">
        <f>sales_data_sample3[[#This Row],[SALES]]*sales_data_sample3[[#This Row],[PROFIT MARGIN]]</f>
        <v>119.89068</v>
      </c>
      <c r="G553" s="14" t="str">
        <f>IF(sales_data_sample3[[#This Row],[STATUS]] &lt;&gt;"Cancelled","4,55%","0")</f>
        <v>4,55%</v>
      </c>
      <c r="H553" s="4">
        <v>37915</v>
      </c>
      <c r="I553" t="s">
        <v>724</v>
      </c>
      <c r="J553">
        <f>ROUNDUP(MONTH(sales_data_sample3[[#This Row],[ORDER DATE]])/3,0)</f>
        <v>4</v>
      </c>
      <c r="K553" t="str">
        <f>TEXT(sales_data_sample3[[#This Row],[ORDER DATE]],"[$-409]mmmm")</f>
        <v>October</v>
      </c>
      <c r="L553">
        <f>YEAR(sales_data_sample3[[#This Row],[ORDER DATE]])</f>
        <v>2003</v>
      </c>
      <c r="M553" t="s">
        <v>957</v>
      </c>
      <c r="N553">
        <v>96</v>
      </c>
      <c r="O553" t="s">
        <v>3839</v>
      </c>
      <c r="P553" t="s">
        <v>725</v>
      </c>
      <c r="Q553" t="s">
        <v>726</v>
      </c>
      <c r="R553" t="s">
        <v>727</v>
      </c>
      <c r="S553" t="s">
        <v>4804</v>
      </c>
      <c r="T553" t="s">
        <v>728</v>
      </c>
      <c r="U553" t="s">
        <v>4804</v>
      </c>
      <c r="V553" t="s">
        <v>729</v>
      </c>
      <c r="W553" t="s">
        <v>226</v>
      </c>
      <c r="X553" t="s">
        <v>52</v>
      </c>
      <c r="Y553" t="s">
        <v>730</v>
      </c>
      <c r="Z553" t="s">
        <v>731</v>
      </c>
      <c r="AA553" t="s">
        <v>42</v>
      </c>
    </row>
    <row r="554" spans="1:27" x14ac:dyDescent="0.25">
      <c r="A554" s="1">
        <v>10164</v>
      </c>
      <c r="B554" s="1">
        <v>49</v>
      </c>
      <c r="C554" s="8">
        <v>54.94</v>
      </c>
      <c r="D554" s="1">
        <v>5</v>
      </c>
      <c r="E554" s="7">
        <v>2692.06</v>
      </c>
      <c r="F554" s="7">
        <f>sales_data_sample3[[#This Row],[SALES]]*sales_data_sample3[[#This Row],[PROFIT MARGIN]]</f>
        <v>122.48872999999999</v>
      </c>
      <c r="G554" s="14" t="str">
        <f>IF(sales_data_sample3[[#This Row],[STATUS]] &lt;&gt;"Cancelled","4,55%","0")</f>
        <v>4,55%</v>
      </c>
      <c r="H554" s="4">
        <v>37915</v>
      </c>
      <c r="I554" t="s">
        <v>724</v>
      </c>
      <c r="J554">
        <f>ROUNDUP(MONTH(sales_data_sample3[[#This Row],[ORDER DATE]])/3,0)</f>
        <v>4</v>
      </c>
      <c r="K554" t="str">
        <f>TEXT(sales_data_sample3[[#This Row],[ORDER DATE]],"[$-409]mmmm")</f>
        <v>October</v>
      </c>
      <c r="L554">
        <f>YEAR(sales_data_sample3[[#This Row],[ORDER DATE]])</f>
        <v>2003</v>
      </c>
      <c r="M554" t="s">
        <v>957</v>
      </c>
      <c r="N554">
        <v>64</v>
      </c>
      <c r="O554" t="s">
        <v>4029</v>
      </c>
      <c r="P554" t="s">
        <v>725</v>
      </c>
      <c r="Q554" t="s">
        <v>726</v>
      </c>
      <c r="R554" t="s">
        <v>727</v>
      </c>
      <c r="S554" t="s">
        <v>4804</v>
      </c>
      <c r="T554" t="s">
        <v>728</v>
      </c>
      <c r="U554" t="s">
        <v>4804</v>
      </c>
      <c r="V554" t="s">
        <v>729</v>
      </c>
      <c r="W554" t="s">
        <v>226</v>
      </c>
      <c r="X554" t="s">
        <v>52</v>
      </c>
      <c r="Y554" t="s">
        <v>730</v>
      </c>
      <c r="Z554" t="s">
        <v>731</v>
      </c>
      <c r="AA554" t="s">
        <v>42</v>
      </c>
    </row>
    <row r="555" spans="1:27" x14ac:dyDescent="0.25">
      <c r="A555" s="1">
        <v>10164</v>
      </c>
      <c r="B555" s="1">
        <v>39</v>
      </c>
      <c r="C555" s="8">
        <v>81.93</v>
      </c>
      <c r="D555" s="1">
        <v>4</v>
      </c>
      <c r="E555" s="7">
        <v>3195.27</v>
      </c>
      <c r="F555" s="7">
        <f>sales_data_sample3[[#This Row],[SALES]]*sales_data_sample3[[#This Row],[PROFIT MARGIN]]</f>
        <v>795.30270300000007</v>
      </c>
      <c r="G555" s="14" t="str">
        <f>IF(sales_data_sample3[[#This Row],[STATUS]] &lt;&gt;"Cancelled","24,89%","0")</f>
        <v>24,89%</v>
      </c>
      <c r="H555" s="4">
        <v>37915</v>
      </c>
      <c r="I555" t="s">
        <v>724</v>
      </c>
      <c r="J555">
        <f>ROUNDUP(MONTH(sales_data_sample3[[#This Row],[ORDER DATE]])/3,0)</f>
        <v>4</v>
      </c>
      <c r="K555" t="str">
        <f>TEXT(sales_data_sample3[[#This Row],[ORDER DATE]],"[$-409]mmmm")</f>
        <v>October</v>
      </c>
      <c r="L555">
        <f>YEAR(sales_data_sample3[[#This Row],[ORDER DATE]])</f>
        <v>2003</v>
      </c>
      <c r="M555" t="s">
        <v>278</v>
      </c>
      <c r="N555">
        <v>101</v>
      </c>
      <c r="O555" t="s">
        <v>4506</v>
      </c>
      <c r="P555" t="s">
        <v>725</v>
      </c>
      <c r="Q555" t="s">
        <v>726</v>
      </c>
      <c r="R555" t="s">
        <v>727</v>
      </c>
      <c r="S555" t="s">
        <v>4804</v>
      </c>
      <c r="T555" t="s">
        <v>728</v>
      </c>
      <c r="U555" t="s">
        <v>4804</v>
      </c>
      <c r="V555" t="s">
        <v>729</v>
      </c>
      <c r="W555" t="s">
        <v>226</v>
      </c>
      <c r="X555" t="s">
        <v>52</v>
      </c>
      <c r="Y555" t="s">
        <v>730</v>
      </c>
      <c r="Z555" t="s">
        <v>731</v>
      </c>
      <c r="AA555" t="s">
        <v>65</v>
      </c>
    </row>
    <row r="556" spans="1:27" x14ac:dyDescent="0.25">
      <c r="A556" s="1">
        <v>10165</v>
      </c>
      <c r="B556" s="1">
        <v>44</v>
      </c>
      <c r="C556" s="8">
        <v>100</v>
      </c>
      <c r="D556" s="1">
        <v>3</v>
      </c>
      <c r="E556" s="7">
        <v>8594.52</v>
      </c>
      <c r="F556" s="7">
        <f>sales_data_sample3[[#This Row],[SALES]]*sales_data_sample3[[#This Row],[PROFIT MARGIN]]</f>
        <v>2139.1760280000003</v>
      </c>
      <c r="G556" s="14" t="str">
        <f>IF(sales_data_sample3[[#This Row],[STATUS]] &lt;&gt;"Cancelled","24,89%","0")</f>
        <v>24,89%</v>
      </c>
      <c r="H556" s="4">
        <v>37916</v>
      </c>
      <c r="I556" t="s">
        <v>28</v>
      </c>
      <c r="J556">
        <f>ROUNDUP(MONTH(sales_data_sample3[[#This Row],[ORDER DATE]])/3,0)</f>
        <v>4</v>
      </c>
      <c r="K556" t="str">
        <f>TEXT(sales_data_sample3[[#This Row],[ORDER DATE]],"[$-409]mmmm")</f>
        <v>October</v>
      </c>
      <c r="L556">
        <f>YEAR(sales_data_sample3[[#This Row],[ORDER DATE]])</f>
        <v>2003</v>
      </c>
      <c r="M556" t="s">
        <v>278</v>
      </c>
      <c r="N556">
        <v>207</v>
      </c>
      <c r="O556" t="s">
        <v>880</v>
      </c>
      <c r="P556" t="s">
        <v>302</v>
      </c>
      <c r="Q556" t="s">
        <v>303</v>
      </c>
      <c r="R556" t="s">
        <v>304</v>
      </c>
      <c r="S556" t="s">
        <v>4804</v>
      </c>
      <c r="T556" t="s">
        <v>305</v>
      </c>
      <c r="U556" t="s">
        <v>4804</v>
      </c>
      <c r="V556" t="s">
        <v>306</v>
      </c>
      <c r="W556" t="s">
        <v>305</v>
      </c>
      <c r="X556" t="s">
        <v>307</v>
      </c>
      <c r="Y556" t="s">
        <v>308</v>
      </c>
      <c r="Z556" t="s">
        <v>309</v>
      </c>
      <c r="AA556" t="s">
        <v>229</v>
      </c>
    </row>
    <row r="557" spans="1:27" x14ac:dyDescent="0.25">
      <c r="A557" s="1">
        <v>10165</v>
      </c>
      <c r="B557" s="1">
        <v>34</v>
      </c>
      <c r="C557" s="8">
        <v>100</v>
      </c>
      <c r="D557" s="1">
        <v>4</v>
      </c>
      <c r="E557" s="7">
        <v>4880.0200000000004</v>
      </c>
      <c r="F557" s="7">
        <f>sales_data_sample3[[#This Row],[SALES]]*sales_data_sample3[[#This Row],[PROFIT MARGIN]]</f>
        <v>1214.6369780000002</v>
      </c>
      <c r="G557" s="14" t="str">
        <f>IF(sales_data_sample3[[#This Row],[STATUS]] &lt;&gt;"Cancelled","24,89%","0")</f>
        <v>24,89%</v>
      </c>
      <c r="H557" s="4">
        <v>37916</v>
      </c>
      <c r="I557" t="s">
        <v>28</v>
      </c>
      <c r="J557">
        <f>ROUNDUP(MONTH(sales_data_sample3[[#This Row],[ORDER DATE]])/3,0)</f>
        <v>4</v>
      </c>
      <c r="K557" t="str">
        <f>TEXT(sales_data_sample3[[#This Row],[ORDER DATE]],"[$-409]mmmm")</f>
        <v>October</v>
      </c>
      <c r="L557">
        <f>YEAR(sales_data_sample3[[#This Row],[ORDER DATE]])</f>
        <v>2003</v>
      </c>
      <c r="M557" t="s">
        <v>278</v>
      </c>
      <c r="N557">
        <v>151</v>
      </c>
      <c r="O557" t="s">
        <v>1027</v>
      </c>
      <c r="P557" t="s">
        <v>302</v>
      </c>
      <c r="Q557" t="s">
        <v>303</v>
      </c>
      <c r="R557" t="s">
        <v>304</v>
      </c>
      <c r="S557" t="s">
        <v>4804</v>
      </c>
      <c r="T557" t="s">
        <v>305</v>
      </c>
      <c r="U557" t="s">
        <v>4804</v>
      </c>
      <c r="V557" t="s">
        <v>306</v>
      </c>
      <c r="W557" t="s">
        <v>305</v>
      </c>
      <c r="X557" t="s">
        <v>307</v>
      </c>
      <c r="Y557" t="s">
        <v>308</v>
      </c>
      <c r="Z557" t="s">
        <v>309</v>
      </c>
      <c r="AA557" t="s">
        <v>65</v>
      </c>
    </row>
    <row r="558" spans="1:27" x14ac:dyDescent="0.25">
      <c r="A558" s="1">
        <v>10165</v>
      </c>
      <c r="B558" s="1">
        <v>27</v>
      </c>
      <c r="C558" s="8">
        <v>100</v>
      </c>
      <c r="D558" s="1">
        <v>2</v>
      </c>
      <c r="E558" s="7">
        <v>5559.03</v>
      </c>
      <c r="F558" s="7">
        <f>sales_data_sample3[[#This Row],[SALES]]*sales_data_sample3[[#This Row],[PROFIT MARGIN]]</f>
        <v>1383.6425670000001</v>
      </c>
      <c r="G558" s="14" t="str">
        <f>IF(sales_data_sample3[[#This Row],[STATUS]] &lt;&gt;"Cancelled","24,89%","0")</f>
        <v>24,89%</v>
      </c>
      <c r="H558" s="4">
        <v>37916</v>
      </c>
      <c r="I558" t="s">
        <v>28</v>
      </c>
      <c r="J558">
        <f>ROUNDUP(MONTH(sales_data_sample3[[#This Row],[ORDER DATE]])/3,0)</f>
        <v>4</v>
      </c>
      <c r="K558" t="str">
        <f>TEXT(sales_data_sample3[[#This Row],[ORDER DATE]],"[$-409]mmmm")</f>
        <v>October</v>
      </c>
      <c r="L558">
        <f>YEAR(sales_data_sample3[[#This Row],[ORDER DATE]])</f>
        <v>2003</v>
      </c>
      <c r="M558" t="s">
        <v>278</v>
      </c>
      <c r="N558">
        <v>173</v>
      </c>
      <c r="O558" t="s">
        <v>1095</v>
      </c>
      <c r="P558" t="s">
        <v>302</v>
      </c>
      <c r="Q558" t="s">
        <v>303</v>
      </c>
      <c r="R558" t="s">
        <v>304</v>
      </c>
      <c r="S558" t="s">
        <v>4804</v>
      </c>
      <c r="T558" t="s">
        <v>305</v>
      </c>
      <c r="U558" t="s">
        <v>4804</v>
      </c>
      <c r="V558" t="s">
        <v>306</v>
      </c>
      <c r="W558" t="s">
        <v>305</v>
      </c>
      <c r="X558" t="s">
        <v>307</v>
      </c>
      <c r="Y558" t="s">
        <v>308</v>
      </c>
      <c r="Z558" t="s">
        <v>309</v>
      </c>
      <c r="AA558" t="s">
        <v>65</v>
      </c>
    </row>
    <row r="559" spans="1:27" x14ac:dyDescent="0.25">
      <c r="A559" s="1">
        <v>10165</v>
      </c>
      <c r="B559" s="1">
        <v>48</v>
      </c>
      <c r="C559" s="8">
        <v>100</v>
      </c>
      <c r="D559" s="1">
        <v>12</v>
      </c>
      <c r="E559" s="7">
        <v>6825.6</v>
      </c>
      <c r="F559" s="7">
        <f>sales_data_sample3[[#This Row],[SALES]]*sales_data_sample3[[#This Row],[PROFIT MARGIN]]</f>
        <v>310.56479999999999</v>
      </c>
      <c r="G559" s="14" t="str">
        <f>IF(sales_data_sample3[[#This Row],[STATUS]] &lt;&gt;"Cancelled","4,55%","0")</f>
        <v>4,55%</v>
      </c>
      <c r="H559" s="4">
        <v>37916</v>
      </c>
      <c r="I559" t="s">
        <v>28</v>
      </c>
      <c r="J559">
        <f>ROUNDUP(MONTH(sales_data_sample3[[#This Row],[ORDER DATE]])/3,0)</f>
        <v>4</v>
      </c>
      <c r="K559" t="str">
        <f>TEXT(sales_data_sample3[[#This Row],[ORDER DATE]],"[$-409]mmmm")</f>
        <v>October</v>
      </c>
      <c r="L559">
        <f>YEAR(sales_data_sample3[[#This Row],[ORDER DATE]])</f>
        <v>2003</v>
      </c>
      <c r="M559" t="s">
        <v>957</v>
      </c>
      <c r="N559">
        <v>118</v>
      </c>
      <c r="O559" t="s">
        <v>1172</v>
      </c>
      <c r="P559" t="s">
        <v>302</v>
      </c>
      <c r="Q559" t="s">
        <v>303</v>
      </c>
      <c r="R559" t="s">
        <v>304</v>
      </c>
      <c r="S559" t="s">
        <v>4804</v>
      </c>
      <c r="T559" t="s">
        <v>305</v>
      </c>
      <c r="U559" t="s">
        <v>4804</v>
      </c>
      <c r="V559" t="s">
        <v>306</v>
      </c>
      <c r="W559" t="s">
        <v>305</v>
      </c>
      <c r="X559" t="s">
        <v>307</v>
      </c>
      <c r="Y559" t="s">
        <v>308</v>
      </c>
      <c r="Z559" t="s">
        <v>309</v>
      </c>
      <c r="AA559" t="s">
        <v>65</v>
      </c>
    </row>
    <row r="560" spans="1:27" x14ac:dyDescent="0.25">
      <c r="A560" s="1">
        <v>10165</v>
      </c>
      <c r="B560" s="1">
        <v>29</v>
      </c>
      <c r="C560" s="8">
        <v>100</v>
      </c>
      <c r="D560" s="1">
        <v>11</v>
      </c>
      <c r="E560" s="7">
        <v>5032.95</v>
      </c>
      <c r="F560" s="7">
        <f>sales_data_sample3[[#This Row],[SALES]]*sales_data_sample3[[#This Row],[PROFIT MARGIN]]</f>
        <v>1252.7012549999999</v>
      </c>
      <c r="G560" s="14" t="str">
        <f>IF(sales_data_sample3[[#This Row],[STATUS]] &lt;&gt;"Cancelled","24,89%","0")</f>
        <v>24,89%</v>
      </c>
      <c r="H560" s="4">
        <v>37916</v>
      </c>
      <c r="I560" t="s">
        <v>28</v>
      </c>
      <c r="J560">
        <f>ROUNDUP(MONTH(sales_data_sample3[[#This Row],[ORDER DATE]])/3,0)</f>
        <v>4</v>
      </c>
      <c r="K560" t="str">
        <f>TEXT(sales_data_sample3[[#This Row],[ORDER DATE]],"[$-409]mmmm")</f>
        <v>October</v>
      </c>
      <c r="L560">
        <f>YEAR(sales_data_sample3[[#This Row],[ORDER DATE]])</f>
        <v>2003</v>
      </c>
      <c r="M560" t="s">
        <v>278</v>
      </c>
      <c r="N560">
        <v>163</v>
      </c>
      <c r="O560" t="s">
        <v>1667</v>
      </c>
      <c r="P560" t="s">
        <v>302</v>
      </c>
      <c r="Q560" t="s">
        <v>303</v>
      </c>
      <c r="R560" t="s">
        <v>304</v>
      </c>
      <c r="S560" t="s">
        <v>4804</v>
      </c>
      <c r="T560" t="s">
        <v>305</v>
      </c>
      <c r="U560" t="s">
        <v>4804</v>
      </c>
      <c r="V560" t="s">
        <v>306</v>
      </c>
      <c r="W560" t="s">
        <v>305</v>
      </c>
      <c r="X560" t="s">
        <v>307</v>
      </c>
      <c r="Y560" t="s">
        <v>308</v>
      </c>
      <c r="Z560" t="s">
        <v>309</v>
      </c>
      <c r="AA560" t="s">
        <v>65</v>
      </c>
    </row>
    <row r="561" spans="1:27" x14ac:dyDescent="0.25">
      <c r="A561" s="1">
        <v>10165</v>
      </c>
      <c r="B561" s="1">
        <v>46</v>
      </c>
      <c r="C561" s="8">
        <v>100</v>
      </c>
      <c r="D561" s="1">
        <v>15</v>
      </c>
      <c r="E561" s="7">
        <v>5984.14</v>
      </c>
      <c r="F561" s="7">
        <f>sales_data_sample3[[#This Row],[SALES]]*sales_data_sample3[[#This Row],[PROFIT MARGIN]]</f>
        <v>272.27837</v>
      </c>
      <c r="G561" s="14" t="str">
        <f>IF(sales_data_sample3[[#This Row],[STATUS]] &lt;&gt;"Cancelled","4,55%","0")</f>
        <v>4,55%</v>
      </c>
      <c r="H561" s="4">
        <v>37916</v>
      </c>
      <c r="I561" t="s">
        <v>28</v>
      </c>
      <c r="J561">
        <f>ROUNDUP(MONTH(sales_data_sample3[[#This Row],[ORDER DATE]])/3,0)</f>
        <v>4</v>
      </c>
      <c r="K561" t="str">
        <f>TEXT(sales_data_sample3[[#This Row],[ORDER DATE]],"[$-409]mmmm")</f>
        <v>October</v>
      </c>
      <c r="L561">
        <f>YEAR(sales_data_sample3[[#This Row],[ORDER DATE]])</f>
        <v>2003</v>
      </c>
      <c r="M561" t="s">
        <v>957</v>
      </c>
      <c r="N561">
        <v>122</v>
      </c>
      <c r="O561" t="s">
        <v>1737</v>
      </c>
      <c r="P561" t="s">
        <v>302</v>
      </c>
      <c r="Q561" t="s">
        <v>303</v>
      </c>
      <c r="R561" t="s">
        <v>304</v>
      </c>
      <c r="S561" t="s">
        <v>4804</v>
      </c>
      <c r="T561" t="s">
        <v>305</v>
      </c>
      <c r="U561" t="s">
        <v>4804</v>
      </c>
      <c r="V561" t="s">
        <v>306</v>
      </c>
      <c r="W561" t="s">
        <v>305</v>
      </c>
      <c r="X561" t="s">
        <v>307</v>
      </c>
      <c r="Y561" t="s">
        <v>308</v>
      </c>
      <c r="Z561" t="s">
        <v>309</v>
      </c>
      <c r="AA561" t="s">
        <v>65</v>
      </c>
    </row>
    <row r="562" spans="1:27" x14ac:dyDescent="0.25">
      <c r="A562" s="1">
        <v>10165</v>
      </c>
      <c r="B562" s="1">
        <v>31</v>
      </c>
      <c r="C562" s="8">
        <v>71.099999999999994</v>
      </c>
      <c r="D562" s="1">
        <v>18</v>
      </c>
      <c r="E562" s="7">
        <v>2204.1</v>
      </c>
      <c r="F562" s="7">
        <f>sales_data_sample3[[#This Row],[SALES]]*sales_data_sample3[[#This Row],[PROFIT MARGIN]]</f>
        <v>100.28654999999999</v>
      </c>
      <c r="G562" s="14" t="str">
        <f>IF(sales_data_sample3[[#This Row],[STATUS]] &lt;&gt;"Cancelled","4,55%","0")</f>
        <v>4,55%</v>
      </c>
      <c r="H562" s="4">
        <v>37916</v>
      </c>
      <c r="I562" t="s">
        <v>28</v>
      </c>
      <c r="J562">
        <f>ROUNDUP(MONTH(sales_data_sample3[[#This Row],[ORDER DATE]])/3,0)</f>
        <v>4</v>
      </c>
      <c r="K562" t="str">
        <f>TEXT(sales_data_sample3[[#This Row],[ORDER DATE]],"[$-409]mmmm")</f>
        <v>October</v>
      </c>
      <c r="L562">
        <f>YEAR(sales_data_sample3[[#This Row],[ORDER DATE]])</f>
        <v>2003</v>
      </c>
      <c r="M562" t="s">
        <v>957</v>
      </c>
      <c r="N562">
        <v>60</v>
      </c>
      <c r="O562" t="s">
        <v>1799</v>
      </c>
      <c r="P562" t="s">
        <v>302</v>
      </c>
      <c r="Q562" t="s">
        <v>303</v>
      </c>
      <c r="R562" t="s">
        <v>304</v>
      </c>
      <c r="S562" t="s">
        <v>4804</v>
      </c>
      <c r="T562" t="s">
        <v>305</v>
      </c>
      <c r="U562" t="s">
        <v>4804</v>
      </c>
      <c r="V562" t="s">
        <v>306</v>
      </c>
      <c r="W562" t="s">
        <v>305</v>
      </c>
      <c r="X562" t="s">
        <v>307</v>
      </c>
      <c r="Y562" t="s">
        <v>308</v>
      </c>
      <c r="Z562" t="s">
        <v>309</v>
      </c>
      <c r="AA562" t="s">
        <v>42</v>
      </c>
    </row>
    <row r="563" spans="1:27" x14ac:dyDescent="0.25">
      <c r="A563" s="1">
        <v>10165</v>
      </c>
      <c r="B563" s="1">
        <v>47</v>
      </c>
      <c r="C563" s="8">
        <v>100</v>
      </c>
      <c r="D563" s="1">
        <v>16</v>
      </c>
      <c r="E563" s="7">
        <v>8754.69</v>
      </c>
      <c r="F563" s="7">
        <f>sales_data_sample3[[#This Row],[SALES]]*sales_data_sample3[[#This Row],[PROFIT MARGIN]]</f>
        <v>2179.0423410000003</v>
      </c>
      <c r="G563" s="14" t="str">
        <f>IF(sales_data_sample3[[#This Row],[STATUS]] &lt;&gt;"Cancelled","24,89%","0")</f>
        <v>24,89%</v>
      </c>
      <c r="H563" s="4">
        <v>37916</v>
      </c>
      <c r="I563" t="s">
        <v>28</v>
      </c>
      <c r="J563">
        <f>ROUNDUP(MONTH(sales_data_sample3[[#This Row],[ORDER DATE]])/3,0)</f>
        <v>4</v>
      </c>
      <c r="K563" t="str">
        <f>TEXT(sales_data_sample3[[#This Row],[ORDER DATE]],"[$-409]mmmm")</f>
        <v>October</v>
      </c>
      <c r="L563">
        <f>YEAR(sales_data_sample3[[#This Row],[ORDER DATE]])</f>
        <v>2003</v>
      </c>
      <c r="M563" t="s">
        <v>278</v>
      </c>
      <c r="N563">
        <v>169</v>
      </c>
      <c r="O563" t="s">
        <v>2190</v>
      </c>
      <c r="P563" t="s">
        <v>302</v>
      </c>
      <c r="Q563" t="s">
        <v>303</v>
      </c>
      <c r="R563" t="s">
        <v>304</v>
      </c>
      <c r="S563" t="s">
        <v>4804</v>
      </c>
      <c r="T563" t="s">
        <v>305</v>
      </c>
      <c r="U563" t="s">
        <v>4804</v>
      </c>
      <c r="V563" t="s">
        <v>306</v>
      </c>
      <c r="W563" t="s">
        <v>305</v>
      </c>
      <c r="X563" t="s">
        <v>307</v>
      </c>
      <c r="Y563" t="s">
        <v>308</v>
      </c>
      <c r="Z563" t="s">
        <v>309</v>
      </c>
      <c r="AA563" t="s">
        <v>229</v>
      </c>
    </row>
    <row r="564" spans="1:27" x14ac:dyDescent="0.25">
      <c r="A564" s="1">
        <v>10165</v>
      </c>
      <c r="B564" s="1">
        <v>50</v>
      </c>
      <c r="C564" s="8">
        <v>100</v>
      </c>
      <c r="D564" s="1">
        <v>1</v>
      </c>
      <c r="E564" s="7">
        <v>5344.5</v>
      </c>
      <c r="F564" s="7">
        <f>sales_data_sample3[[#This Row],[SALES]]*sales_data_sample3[[#This Row],[PROFIT MARGIN]]</f>
        <v>272.03505000000001</v>
      </c>
      <c r="G564" s="14" t="str">
        <f>IF(sales_data_sample3[[#This Row],[STATUS]] &lt;&gt;"Cancelled","5,09%","0")</f>
        <v>5,09%</v>
      </c>
      <c r="H564" s="4">
        <v>37916</v>
      </c>
      <c r="I564" t="s">
        <v>28</v>
      </c>
      <c r="J564">
        <f>ROUNDUP(MONTH(sales_data_sample3[[#This Row],[ORDER DATE]])/3,0)</f>
        <v>4</v>
      </c>
      <c r="K564" t="str">
        <f>TEXT(sales_data_sample3[[#This Row],[ORDER DATE]],"[$-409]mmmm")</f>
        <v>October</v>
      </c>
      <c r="L564">
        <f>YEAR(sales_data_sample3[[#This Row],[ORDER DATE]])</f>
        <v>2003</v>
      </c>
      <c r="M564" t="s">
        <v>2246</v>
      </c>
      <c r="N564">
        <v>100</v>
      </c>
      <c r="O564" t="s">
        <v>2247</v>
      </c>
      <c r="P564" t="s">
        <v>302</v>
      </c>
      <c r="Q564" t="s">
        <v>303</v>
      </c>
      <c r="R564" t="s">
        <v>304</v>
      </c>
      <c r="S564" t="s">
        <v>4804</v>
      </c>
      <c r="T564" t="s">
        <v>305</v>
      </c>
      <c r="U564" t="s">
        <v>4804</v>
      </c>
      <c r="V564" t="s">
        <v>306</v>
      </c>
      <c r="W564" t="s">
        <v>305</v>
      </c>
      <c r="X564" t="s">
        <v>307</v>
      </c>
      <c r="Y564" t="s">
        <v>308</v>
      </c>
      <c r="Z564" t="s">
        <v>309</v>
      </c>
      <c r="AA564" t="s">
        <v>65</v>
      </c>
    </row>
    <row r="565" spans="1:27" x14ac:dyDescent="0.25">
      <c r="A565" s="1">
        <v>10165</v>
      </c>
      <c r="B565" s="1">
        <v>28</v>
      </c>
      <c r="C565" s="8">
        <v>100</v>
      </c>
      <c r="D565" s="1">
        <v>6</v>
      </c>
      <c r="E565" s="7">
        <v>3337.6</v>
      </c>
      <c r="F565" s="7">
        <f>sales_data_sample3[[#This Row],[SALES]]*sales_data_sample3[[#This Row],[PROFIT MARGIN]]</f>
        <v>830.72864000000004</v>
      </c>
      <c r="G565" s="14" t="str">
        <f>IF(sales_data_sample3[[#This Row],[STATUS]] &lt;&gt;"Cancelled","24,89%","0")</f>
        <v>24,89%</v>
      </c>
      <c r="H565" s="4">
        <v>37916</v>
      </c>
      <c r="I565" t="s">
        <v>28</v>
      </c>
      <c r="J565">
        <f>ROUNDUP(MONTH(sales_data_sample3[[#This Row],[ORDER DATE]])/3,0)</f>
        <v>4</v>
      </c>
      <c r="K565" t="str">
        <f>TEXT(sales_data_sample3[[#This Row],[ORDER DATE]],"[$-409]mmmm")</f>
        <v>October</v>
      </c>
      <c r="L565">
        <f>YEAR(sales_data_sample3[[#This Row],[ORDER DATE]])</f>
        <v>2003</v>
      </c>
      <c r="M565" t="s">
        <v>278</v>
      </c>
      <c r="N565">
        <v>143</v>
      </c>
      <c r="O565" t="s">
        <v>2501</v>
      </c>
      <c r="P565" t="s">
        <v>302</v>
      </c>
      <c r="Q565" t="s">
        <v>303</v>
      </c>
      <c r="R565" t="s">
        <v>304</v>
      </c>
      <c r="S565" t="s">
        <v>4804</v>
      </c>
      <c r="T565" t="s">
        <v>305</v>
      </c>
      <c r="U565" t="s">
        <v>4804</v>
      </c>
      <c r="V565" t="s">
        <v>306</v>
      </c>
      <c r="W565" t="s">
        <v>305</v>
      </c>
      <c r="X565" t="s">
        <v>307</v>
      </c>
      <c r="Y565" t="s">
        <v>308</v>
      </c>
      <c r="Z565" t="s">
        <v>309</v>
      </c>
      <c r="AA565" t="s">
        <v>65</v>
      </c>
    </row>
    <row r="566" spans="1:27" x14ac:dyDescent="0.25">
      <c r="A566" s="1">
        <v>10165</v>
      </c>
      <c r="B566" s="1">
        <v>25</v>
      </c>
      <c r="C566" s="8">
        <v>69.36</v>
      </c>
      <c r="D566" s="1">
        <v>9</v>
      </c>
      <c r="E566" s="7">
        <v>1734</v>
      </c>
      <c r="F566" s="7">
        <f>sales_data_sample3[[#This Row],[SALES]]*sales_data_sample3[[#This Row],[PROFIT MARGIN]]</f>
        <v>431.5926</v>
      </c>
      <c r="G566" s="14" t="str">
        <f>IF(sales_data_sample3[[#This Row],[STATUS]] &lt;&gt;"Cancelled","24,89%","0")</f>
        <v>24,89%</v>
      </c>
      <c r="H566" s="4">
        <v>37916</v>
      </c>
      <c r="I566" t="s">
        <v>28</v>
      </c>
      <c r="J566">
        <f>ROUNDUP(MONTH(sales_data_sample3[[#This Row],[ORDER DATE]])/3,0)</f>
        <v>4</v>
      </c>
      <c r="K566" t="str">
        <f>TEXT(sales_data_sample3[[#This Row],[ORDER DATE]],"[$-409]mmmm")</f>
        <v>October</v>
      </c>
      <c r="L566">
        <f>YEAR(sales_data_sample3[[#This Row],[ORDER DATE]])</f>
        <v>2003</v>
      </c>
      <c r="M566" t="s">
        <v>278</v>
      </c>
      <c r="N566">
        <v>57</v>
      </c>
      <c r="O566" t="s">
        <v>2779</v>
      </c>
      <c r="P566" t="s">
        <v>302</v>
      </c>
      <c r="Q566" t="s">
        <v>303</v>
      </c>
      <c r="R566" t="s">
        <v>304</v>
      </c>
      <c r="S566" t="s">
        <v>4804</v>
      </c>
      <c r="T566" t="s">
        <v>305</v>
      </c>
      <c r="U566" t="s">
        <v>4804</v>
      </c>
      <c r="V566" t="s">
        <v>306</v>
      </c>
      <c r="W566" t="s">
        <v>305</v>
      </c>
      <c r="X566" t="s">
        <v>307</v>
      </c>
      <c r="Y566" t="s">
        <v>308</v>
      </c>
      <c r="Z566" t="s">
        <v>309</v>
      </c>
      <c r="AA566" t="s">
        <v>42</v>
      </c>
    </row>
    <row r="567" spans="1:27" x14ac:dyDescent="0.25">
      <c r="A567" s="1">
        <v>10165</v>
      </c>
      <c r="B567" s="1">
        <v>32</v>
      </c>
      <c r="C567" s="8">
        <v>100</v>
      </c>
      <c r="D567" s="1">
        <v>17</v>
      </c>
      <c r="E567" s="7">
        <v>4661.76</v>
      </c>
      <c r="F567" s="7">
        <f>sales_data_sample3[[#This Row],[SALES]]*sales_data_sample3[[#This Row],[PROFIT MARGIN]]</f>
        <v>212.11008000000001</v>
      </c>
      <c r="G567" s="14" t="str">
        <f>IF(sales_data_sample3[[#This Row],[STATUS]] &lt;&gt;"Cancelled","4,55%","0")</f>
        <v>4,55%</v>
      </c>
      <c r="H567" s="4">
        <v>37916</v>
      </c>
      <c r="I567" t="s">
        <v>28</v>
      </c>
      <c r="J567">
        <f>ROUNDUP(MONTH(sales_data_sample3[[#This Row],[ORDER DATE]])/3,0)</f>
        <v>4</v>
      </c>
      <c r="K567" t="str">
        <f>TEXT(sales_data_sample3[[#This Row],[ORDER DATE]],"[$-409]mmmm")</f>
        <v>October</v>
      </c>
      <c r="L567">
        <f>YEAR(sales_data_sample3[[#This Row],[ORDER DATE]])</f>
        <v>2003</v>
      </c>
      <c r="M567" t="s">
        <v>957</v>
      </c>
      <c r="N567">
        <v>127</v>
      </c>
      <c r="O567" t="s">
        <v>3076</v>
      </c>
      <c r="P567" t="s">
        <v>302</v>
      </c>
      <c r="Q567" t="s">
        <v>303</v>
      </c>
      <c r="R567" t="s">
        <v>304</v>
      </c>
      <c r="S567" t="s">
        <v>4804</v>
      </c>
      <c r="T567" t="s">
        <v>305</v>
      </c>
      <c r="U567" t="s">
        <v>4804</v>
      </c>
      <c r="V567" t="s">
        <v>306</v>
      </c>
      <c r="W567" t="s">
        <v>305</v>
      </c>
      <c r="X567" t="s">
        <v>307</v>
      </c>
      <c r="Y567" t="s">
        <v>308</v>
      </c>
      <c r="Z567" t="s">
        <v>309</v>
      </c>
      <c r="AA567" t="s">
        <v>65</v>
      </c>
    </row>
    <row r="568" spans="1:27" x14ac:dyDescent="0.25">
      <c r="A568" s="1">
        <v>10165</v>
      </c>
      <c r="B568" s="1">
        <v>27</v>
      </c>
      <c r="C568" s="8">
        <v>31.82</v>
      </c>
      <c r="D568" s="1">
        <v>13</v>
      </c>
      <c r="E568" s="7">
        <v>859.14</v>
      </c>
      <c r="F568" s="7">
        <f>sales_data_sample3[[#This Row],[SALES]]*sales_data_sample3[[#This Row],[PROFIT MARGIN]]</f>
        <v>213.839946</v>
      </c>
      <c r="G568" s="14" t="str">
        <f>IF(sales_data_sample3[[#This Row],[STATUS]] &lt;&gt;"Cancelled","24,89%","0")</f>
        <v>24,89%</v>
      </c>
      <c r="H568" s="4">
        <v>37916</v>
      </c>
      <c r="I568" t="s">
        <v>28</v>
      </c>
      <c r="J568">
        <f>ROUNDUP(MONTH(sales_data_sample3[[#This Row],[ORDER DATE]])/3,0)</f>
        <v>4</v>
      </c>
      <c r="K568" t="str">
        <f>TEXT(sales_data_sample3[[#This Row],[ORDER DATE]],"[$-409]mmmm")</f>
        <v>October</v>
      </c>
      <c r="L568">
        <f>YEAR(sales_data_sample3[[#This Row],[ORDER DATE]])</f>
        <v>2003</v>
      </c>
      <c r="M568" t="s">
        <v>278</v>
      </c>
      <c r="N568">
        <v>35</v>
      </c>
      <c r="O568" t="s">
        <v>3186</v>
      </c>
      <c r="P568" t="s">
        <v>302</v>
      </c>
      <c r="Q568" t="s">
        <v>303</v>
      </c>
      <c r="R568" t="s">
        <v>304</v>
      </c>
      <c r="S568" t="s">
        <v>4804</v>
      </c>
      <c r="T568" t="s">
        <v>305</v>
      </c>
      <c r="U568" t="s">
        <v>4804</v>
      </c>
      <c r="V568" t="s">
        <v>306</v>
      </c>
      <c r="W568" t="s">
        <v>305</v>
      </c>
      <c r="X568" t="s">
        <v>307</v>
      </c>
      <c r="Y568" t="s">
        <v>308</v>
      </c>
      <c r="Z568" t="s">
        <v>309</v>
      </c>
      <c r="AA568" t="s">
        <v>42</v>
      </c>
    </row>
    <row r="569" spans="1:27" x14ac:dyDescent="0.25">
      <c r="A569" s="1">
        <v>10165</v>
      </c>
      <c r="B569" s="1">
        <v>24</v>
      </c>
      <c r="C569" s="8">
        <v>99.36</v>
      </c>
      <c r="D569" s="1">
        <v>8</v>
      </c>
      <c r="E569" s="7">
        <v>2384.64</v>
      </c>
      <c r="F569" s="7">
        <f>sales_data_sample3[[#This Row],[SALES]]*sales_data_sample3[[#This Row],[PROFIT MARGIN]]</f>
        <v>593.53689599999996</v>
      </c>
      <c r="G569" s="14" t="str">
        <f>IF(sales_data_sample3[[#This Row],[STATUS]] &lt;&gt;"Cancelled","24,89%","0")</f>
        <v>24,89%</v>
      </c>
      <c r="H569" s="4">
        <v>37916</v>
      </c>
      <c r="I569" t="s">
        <v>28</v>
      </c>
      <c r="J569">
        <f>ROUNDUP(MONTH(sales_data_sample3[[#This Row],[ORDER DATE]])/3,0)</f>
        <v>4</v>
      </c>
      <c r="K569" t="str">
        <f>TEXT(sales_data_sample3[[#This Row],[ORDER DATE]],"[$-409]mmmm")</f>
        <v>October</v>
      </c>
      <c r="L569">
        <f>YEAR(sales_data_sample3[[#This Row],[ORDER DATE]])</f>
        <v>2003</v>
      </c>
      <c r="M569" t="s">
        <v>278</v>
      </c>
      <c r="N569">
        <v>118</v>
      </c>
      <c r="O569" t="s">
        <v>3701</v>
      </c>
      <c r="P569" t="s">
        <v>302</v>
      </c>
      <c r="Q569" t="s">
        <v>303</v>
      </c>
      <c r="R569" t="s">
        <v>304</v>
      </c>
      <c r="S569" t="s">
        <v>4804</v>
      </c>
      <c r="T569" t="s">
        <v>305</v>
      </c>
      <c r="U569" t="s">
        <v>4804</v>
      </c>
      <c r="V569" t="s">
        <v>306</v>
      </c>
      <c r="W569" t="s">
        <v>305</v>
      </c>
      <c r="X569" t="s">
        <v>307</v>
      </c>
      <c r="Y569" t="s">
        <v>308</v>
      </c>
      <c r="Z569" t="s">
        <v>309</v>
      </c>
      <c r="AA569" t="s">
        <v>42</v>
      </c>
    </row>
    <row r="570" spans="1:27" x14ac:dyDescent="0.25">
      <c r="A570" s="1">
        <v>10165</v>
      </c>
      <c r="B570" s="1">
        <v>48</v>
      </c>
      <c r="C570" s="8">
        <v>45.99</v>
      </c>
      <c r="D570" s="1">
        <v>14</v>
      </c>
      <c r="E570" s="7">
        <v>2207.52</v>
      </c>
      <c r="F570" s="7">
        <f>sales_data_sample3[[#This Row],[SALES]]*sales_data_sample3[[#This Row],[PROFIT MARGIN]]</f>
        <v>100.44216</v>
      </c>
      <c r="G570" s="14" t="str">
        <f>IF(sales_data_sample3[[#This Row],[STATUS]] &lt;&gt;"Cancelled","4,55%","0")</f>
        <v>4,55%</v>
      </c>
      <c r="H570" s="4">
        <v>37916</v>
      </c>
      <c r="I570" t="s">
        <v>28</v>
      </c>
      <c r="J570">
        <f>ROUNDUP(MONTH(sales_data_sample3[[#This Row],[ORDER DATE]])/3,0)</f>
        <v>4</v>
      </c>
      <c r="K570" t="str">
        <f>TEXT(sales_data_sample3[[#This Row],[ORDER DATE]],"[$-409]mmmm")</f>
        <v>October</v>
      </c>
      <c r="L570">
        <f>YEAR(sales_data_sample3[[#This Row],[ORDER DATE]])</f>
        <v>2003</v>
      </c>
      <c r="M570" t="s">
        <v>957</v>
      </c>
      <c r="N570">
        <v>54</v>
      </c>
      <c r="O570" t="s">
        <v>3944</v>
      </c>
      <c r="P570" t="s">
        <v>302</v>
      </c>
      <c r="Q570" t="s">
        <v>303</v>
      </c>
      <c r="R570" t="s">
        <v>304</v>
      </c>
      <c r="S570" t="s">
        <v>4804</v>
      </c>
      <c r="T570" t="s">
        <v>305</v>
      </c>
      <c r="U570" t="s">
        <v>4804</v>
      </c>
      <c r="V570" t="s">
        <v>306</v>
      </c>
      <c r="W570" t="s">
        <v>305</v>
      </c>
      <c r="X570" t="s">
        <v>307</v>
      </c>
      <c r="Y570" t="s">
        <v>308</v>
      </c>
      <c r="Z570" t="s">
        <v>309</v>
      </c>
      <c r="AA570" t="s">
        <v>42</v>
      </c>
    </row>
    <row r="571" spans="1:27" x14ac:dyDescent="0.25">
      <c r="A571" s="1">
        <v>10165</v>
      </c>
      <c r="B571" s="1">
        <v>44</v>
      </c>
      <c r="C571" s="8">
        <v>53.44</v>
      </c>
      <c r="D571" s="1">
        <v>7</v>
      </c>
      <c r="E571" s="7">
        <v>2351.36</v>
      </c>
      <c r="F571" s="7">
        <f>sales_data_sample3[[#This Row],[SALES]]*sales_data_sample3[[#This Row],[PROFIT MARGIN]]</f>
        <v>119.68422400000001</v>
      </c>
      <c r="G571" s="14" t="str">
        <f>IF(sales_data_sample3[[#This Row],[STATUS]] &lt;&gt;"Cancelled","5,09%","0")</f>
        <v>5,09%</v>
      </c>
      <c r="H571" s="4">
        <v>37916</v>
      </c>
      <c r="I571" t="s">
        <v>28</v>
      </c>
      <c r="J571">
        <f>ROUNDUP(MONTH(sales_data_sample3[[#This Row],[ORDER DATE]])/3,0)</f>
        <v>4</v>
      </c>
      <c r="K571" t="str">
        <f>TEXT(sales_data_sample3[[#This Row],[ORDER DATE]],"[$-409]mmmm")</f>
        <v>October</v>
      </c>
      <c r="L571">
        <f>YEAR(sales_data_sample3[[#This Row],[ORDER DATE]])</f>
        <v>2003</v>
      </c>
      <c r="M571" t="s">
        <v>2246</v>
      </c>
      <c r="N571">
        <v>62</v>
      </c>
      <c r="O571" t="s">
        <v>3989</v>
      </c>
      <c r="P571" t="s">
        <v>302</v>
      </c>
      <c r="Q571" t="s">
        <v>303</v>
      </c>
      <c r="R571" t="s">
        <v>304</v>
      </c>
      <c r="S571" t="s">
        <v>4804</v>
      </c>
      <c r="T571" t="s">
        <v>305</v>
      </c>
      <c r="U571" t="s">
        <v>4804</v>
      </c>
      <c r="V571" t="s">
        <v>306</v>
      </c>
      <c r="W571" t="s">
        <v>305</v>
      </c>
      <c r="X571" t="s">
        <v>307</v>
      </c>
      <c r="Y571" t="s">
        <v>308</v>
      </c>
      <c r="Z571" t="s">
        <v>309</v>
      </c>
      <c r="AA571" t="s">
        <v>42</v>
      </c>
    </row>
    <row r="572" spans="1:27" x14ac:dyDescent="0.25">
      <c r="A572" s="1">
        <v>10165</v>
      </c>
      <c r="B572" s="1">
        <v>48</v>
      </c>
      <c r="C572" s="8">
        <v>94.92</v>
      </c>
      <c r="D572" s="1">
        <v>10</v>
      </c>
      <c r="E572" s="7">
        <v>4556.16</v>
      </c>
      <c r="F572" s="7">
        <f>sales_data_sample3[[#This Row],[SALES]]*sales_data_sample3[[#This Row],[PROFIT MARGIN]]</f>
        <v>207.30527999999998</v>
      </c>
      <c r="G572" s="14" t="str">
        <f>IF(sales_data_sample3[[#This Row],[STATUS]] &lt;&gt;"Cancelled","4,55%","0")</f>
        <v>4,55%</v>
      </c>
      <c r="H572" s="4">
        <v>37916</v>
      </c>
      <c r="I572" t="s">
        <v>28</v>
      </c>
      <c r="J572">
        <f>ROUNDUP(MONTH(sales_data_sample3[[#This Row],[ORDER DATE]])/3,0)</f>
        <v>4</v>
      </c>
      <c r="K572" t="str">
        <f>TEXT(sales_data_sample3[[#This Row],[ORDER DATE]],"[$-409]mmmm")</f>
        <v>October</v>
      </c>
      <c r="L572">
        <f>YEAR(sales_data_sample3[[#This Row],[ORDER DATE]])</f>
        <v>2003</v>
      </c>
      <c r="M572" t="s">
        <v>957</v>
      </c>
      <c r="N572">
        <v>115</v>
      </c>
      <c r="O572" t="s">
        <v>4177</v>
      </c>
      <c r="P572" t="s">
        <v>302</v>
      </c>
      <c r="Q572" t="s">
        <v>303</v>
      </c>
      <c r="R572" t="s">
        <v>304</v>
      </c>
      <c r="S572" t="s">
        <v>4804</v>
      </c>
      <c r="T572" t="s">
        <v>305</v>
      </c>
      <c r="U572" t="s">
        <v>4804</v>
      </c>
      <c r="V572" t="s">
        <v>306</v>
      </c>
      <c r="W572" t="s">
        <v>305</v>
      </c>
      <c r="X572" t="s">
        <v>307</v>
      </c>
      <c r="Y572" t="s">
        <v>308</v>
      </c>
      <c r="Z572" t="s">
        <v>309</v>
      </c>
      <c r="AA572" t="s">
        <v>65</v>
      </c>
    </row>
    <row r="573" spans="1:27" x14ac:dyDescent="0.25">
      <c r="A573" s="1">
        <v>10165</v>
      </c>
      <c r="B573" s="1">
        <v>38</v>
      </c>
      <c r="C573" s="8">
        <v>66.78</v>
      </c>
      <c r="D573" s="1">
        <v>5</v>
      </c>
      <c r="E573" s="7">
        <v>2537.64</v>
      </c>
      <c r="F573" s="7">
        <f>sales_data_sample3[[#This Row],[SALES]]*sales_data_sample3[[#This Row],[PROFIT MARGIN]]</f>
        <v>129.165876</v>
      </c>
      <c r="G573" s="14" t="str">
        <f>IF(sales_data_sample3[[#This Row],[STATUS]] &lt;&gt;"Cancelled","5,09%","0")</f>
        <v>5,09%</v>
      </c>
      <c r="H573" s="4">
        <v>37916</v>
      </c>
      <c r="I573" t="s">
        <v>28</v>
      </c>
      <c r="J573">
        <f>ROUNDUP(MONTH(sales_data_sample3[[#This Row],[ORDER DATE]])/3,0)</f>
        <v>4</v>
      </c>
      <c r="K573" t="str">
        <f>TEXT(sales_data_sample3[[#This Row],[ORDER DATE]],"[$-409]mmmm")</f>
        <v>October</v>
      </c>
      <c r="L573">
        <f>YEAR(sales_data_sample3[[#This Row],[ORDER DATE]])</f>
        <v>2003</v>
      </c>
      <c r="M573" t="s">
        <v>2246</v>
      </c>
      <c r="N573">
        <v>58</v>
      </c>
      <c r="O573" t="s">
        <v>4208</v>
      </c>
      <c r="P573" t="s">
        <v>302</v>
      </c>
      <c r="Q573" t="s">
        <v>303</v>
      </c>
      <c r="R573" t="s">
        <v>304</v>
      </c>
      <c r="S573" t="s">
        <v>4804</v>
      </c>
      <c r="T573" t="s">
        <v>305</v>
      </c>
      <c r="U573" t="s">
        <v>4804</v>
      </c>
      <c r="V573" t="s">
        <v>306</v>
      </c>
      <c r="W573" t="s">
        <v>305</v>
      </c>
      <c r="X573" t="s">
        <v>307</v>
      </c>
      <c r="Y573" t="s">
        <v>308</v>
      </c>
      <c r="Z573" t="s">
        <v>309</v>
      </c>
      <c r="AA573" t="s">
        <v>42</v>
      </c>
    </row>
    <row r="574" spans="1:27" x14ac:dyDescent="0.25">
      <c r="A574" s="1">
        <v>10166</v>
      </c>
      <c r="B574" s="1">
        <v>43</v>
      </c>
      <c r="C574" s="8">
        <v>100</v>
      </c>
      <c r="D574" s="1">
        <v>2</v>
      </c>
      <c r="E574" s="7">
        <v>6930.74</v>
      </c>
      <c r="F574" s="7">
        <f>sales_data_sample3[[#This Row],[SALES]]*sales_data_sample3[[#This Row],[PROFIT MARGIN]]</f>
        <v>512.1816859999999</v>
      </c>
      <c r="G574" s="14" t="str">
        <f>IF(sales_data_sample3[[#This Row],[STATUS]] &lt;&gt;"Cancelled","7,39%","0")</f>
        <v>7,39%</v>
      </c>
      <c r="H574" s="4">
        <v>37915</v>
      </c>
      <c r="I574" t="s">
        <v>28</v>
      </c>
      <c r="J574">
        <f>ROUNDUP(MONTH(sales_data_sample3[[#This Row],[ORDER DATE]])/3,0)</f>
        <v>4</v>
      </c>
      <c r="K574" t="str">
        <f>TEXT(sales_data_sample3[[#This Row],[ORDER DATE]],"[$-409]mmmm")</f>
        <v>October</v>
      </c>
      <c r="L574">
        <f>YEAR(sales_data_sample3[[#This Row],[ORDER DATE]])</f>
        <v>2003</v>
      </c>
      <c r="M574" t="s">
        <v>1354</v>
      </c>
      <c r="N574">
        <v>136</v>
      </c>
      <c r="O574" t="s">
        <v>2159</v>
      </c>
      <c r="P574" t="s">
        <v>248</v>
      </c>
      <c r="Q574" t="s">
        <v>249</v>
      </c>
      <c r="R574" t="s">
        <v>250</v>
      </c>
      <c r="S574" t="s">
        <v>4804</v>
      </c>
      <c r="T574" t="s">
        <v>251</v>
      </c>
      <c r="U574" t="s">
        <v>185</v>
      </c>
      <c r="V574" t="s">
        <v>252</v>
      </c>
      <c r="W574" t="s">
        <v>38</v>
      </c>
      <c r="X574" t="s">
        <v>39</v>
      </c>
      <c r="Y574" t="s">
        <v>253</v>
      </c>
      <c r="Z574" t="s">
        <v>254</v>
      </c>
      <c r="AA574" t="s">
        <v>65</v>
      </c>
    </row>
    <row r="575" spans="1:27" x14ac:dyDescent="0.25">
      <c r="A575" s="1">
        <v>10166</v>
      </c>
      <c r="B575" s="1">
        <v>26</v>
      </c>
      <c r="C575" s="8">
        <v>73.73</v>
      </c>
      <c r="D575" s="1">
        <v>1</v>
      </c>
      <c r="E575" s="7">
        <v>1916.98</v>
      </c>
      <c r="F575" s="7">
        <f>sales_data_sample3[[#This Row],[SALES]]*sales_data_sample3[[#This Row],[PROFIT MARGIN]]</f>
        <v>141.66482199999999</v>
      </c>
      <c r="G575" s="14" t="str">
        <f>IF(sales_data_sample3[[#This Row],[STATUS]] &lt;&gt;"Cancelled","7,39%","0")</f>
        <v>7,39%</v>
      </c>
      <c r="H575" s="4">
        <v>37915</v>
      </c>
      <c r="I575" t="s">
        <v>28</v>
      </c>
      <c r="J575">
        <f>ROUNDUP(MONTH(sales_data_sample3[[#This Row],[ORDER DATE]])/3,0)</f>
        <v>4</v>
      </c>
      <c r="K575" t="str">
        <f>TEXT(sales_data_sample3[[#This Row],[ORDER DATE]],"[$-409]mmmm")</f>
        <v>October</v>
      </c>
      <c r="L575">
        <f>YEAR(sales_data_sample3[[#This Row],[ORDER DATE]])</f>
        <v>2003</v>
      </c>
      <c r="M575" t="s">
        <v>1354</v>
      </c>
      <c r="N575">
        <v>87</v>
      </c>
      <c r="O575" t="s">
        <v>2562</v>
      </c>
      <c r="P575" t="s">
        <v>248</v>
      </c>
      <c r="Q575" t="s">
        <v>249</v>
      </c>
      <c r="R575" t="s">
        <v>250</v>
      </c>
      <c r="S575" t="s">
        <v>4804</v>
      </c>
      <c r="T575" t="s">
        <v>251</v>
      </c>
      <c r="U575" t="s">
        <v>185</v>
      </c>
      <c r="V575" t="s">
        <v>252</v>
      </c>
      <c r="W575" t="s">
        <v>38</v>
      </c>
      <c r="X575" t="s">
        <v>39</v>
      </c>
      <c r="Y575" t="s">
        <v>253</v>
      </c>
      <c r="Z575" t="s">
        <v>254</v>
      </c>
      <c r="AA575" t="s">
        <v>42</v>
      </c>
    </row>
    <row r="576" spans="1:27" x14ac:dyDescent="0.25">
      <c r="A576" s="1">
        <v>10166</v>
      </c>
      <c r="B576" s="1">
        <v>29</v>
      </c>
      <c r="C576" s="8">
        <v>100</v>
      </c>
      <c r="D576" s="1">
        <v>3</v>
      </c>
      <c r="E576" s="7">
        <v>3013.97</v>
      </c>
      <c r="F576" s="7">
        <f>sales_data_sample3[[#This Row],[SALES]]*sales_data_sample3[[#This Row],[PROFIT MARGIN]]</f>
        <v>275.47685799999999</v>
      </c>
      <c r="G576" s="14" t="str">
        <f>IF(sales_data_sample3[[#This Row],[STATUS]] &lt;&gt;"Cancelled","9,14%","0")</f>
        <v>9,14%</v>
      </c>
      <c r="H576" s="4">
        <v>37915</v>
      </c>
      <c r="I576" t="s">
        <v>28</v>
      </c>
      <c r="J576">
        <f>ROUNDUP(MONTH(sales_data_sample3[[#This Row],[ORDER DATE]])/3,0)</f>
        <v>4</v>
      </c>
      <c r="K576" t="str">
        <f>TEXT(sales_data_sample3[[#This Row],[ORDER DATE]],"[$-409]mmmm")</f>
        <v>October</v>
      </c>
      <c r="L576">
        <f>YEAR(sales_data_sample3[[#This Row],[ORDER DATE]])</f>
        <v>2003</v>
      </c>
      <c r="M576" t="s">
        <v>2075</v>
      </c>
      <c r="N576">
        <v>86</v>
      </c>
      <c r="O576" t="s">
        <v>4358</v>
      </c>
      <c r="P576" t="s">
        <v>248</v>
      </c>
      <c r="Q576" t="s">
        <v>249</v>
      </c>
      <c r="R576" t="s">
        <v>250</v>
      </c>
      <c r="S576" t="s">
        <v>4804</v>
      </c>
      <c r="T576" t="s">
        <v>251</v>
      </c>
      <c r="U576" t="s">
        <v>185</v>
      </c>
      <c r="V576" t="s">
        <v>252</v>
      </c>
      <c r="W576" t="s">
        <v>38</v>
      </c>
      <c r="X576" t="s">
        <v>39</v>
      </c>
      <c r="Y576" t="s">
        <v>253</v>
      </c>
      <c r="Z576" t="s">
        <v>254</v>
      </c>
      <c r="AA576" t="s">
        <v>65</v>
      </c>
    </row>
    <row r="577" spans="1:27" x14ac:dyDescent="0.25">
      <c r="A577" s="1">
        <v>10167</v>
      </c>
      <c r="B577" s="1">
        <v>44</v>
      </c>
      <c r="C577" s="8">
        <v>100</v>
      </c>
      <c r="D577" s="1">
        <v>9</v>
      </c>
      <c r="E577" s="7">
        <v>5924.16</v>
      </c>
      <c r="F577" s="7">
        <f>sales_data_sample3[[#This Row],[SALES]]*sales_data_sample3[[#This Row],[PROFIT MARGIN]]</f>
        <v>0</v>
      </c>
      <c r="G577" s="14">
        <v>0</v>
      </c>
      <c r="H577" s="4">
        <v>37917</v>
      </c>
      <c r="I577" t="s">
        <v>591</v>
      </c>
      <c r="J577">
        <f>ROUNDUP(MONTH(sales_data_sample3[[#This Row],[ORDER DATE]])/3,0)</f>
        <v>4</v>
      </c>
      <c r="K577" t="str">
        <f>TEXT(sales_data_sample3[[#This Row],[ORDER DATE]],"[$-409]mmmm")</f>
        <v>October</v>
      </c>
      <c r="L577">
        <f>YEAR(sales_data_sample3[[#This Row],[ORDER DATE]])</f>
        <v>2003</v>
      </c>
      <c r="M577" t="s">
        <v>278</v>
      </c>
      <c r="N577">
        <v>136</v>
      </c>
      <c r="O577" t="s">
        <v>561</v>
      </c>
      <c r="P577" t="s">
        <v>401</v>
      </c>
      <c r="Q577" t="s">
        <v>402</v>
      </c>
      <c r="R577" t="s">
        <v>403</v>
      </c>
      <c r="S577" t="s">
        <v>4804</v>
      </c>
      <c r="T577" t="s">
        <v>404</v>
      </c>
      <c r="U577" t="s">
        <v>4804</v>
      </c>
      <c r="V577" t="s">
        <v>405</v>
      </c>
      <c r="W577" t="s">
        <v>287</v>
      </c>
      <c r="X577" t="s">
        <v>52</v>
      </c>
      <c r="Y577" t="s">
        <v>406</v>
      </c>
      <c r="Z577" t="s">
        <v>316</v>
      </c>
      <c r="AA577" t="s">
        <v>65</v>
      </c>
    </row>
    <row r="578" spans="1:27" x14ac:dyDescent="0.25">
      <c r="A578" s="1">
        <v>10167</v>
      </c>
      <c r="B578" s="1">
        <v>43</v>
      </c>
      <c r="C578" s="8">
        <v>100</v>
      </c>
      <c r="D578" s="1">
        <v>1</v>
      </c>
      <c r="E578" s="7">
        <v>5763.72</v>
      </c>
      <c r="F578" s="7">
        <f>sales_data_sample3[[#This Row],[SALES]]*sales_data_sample3[[#This Row],[PROFIT MARGIN]]</f>
        <v>0</v>
      </c>
      <c r="G578" s="14">
        <v>0</v>
      </c>
      <c r="H578" s="4">
        <v>37917</v>
      </c>
      <c r="I578" t="s">
        <v>591</v>
      </c>
      <c r="J578">
        <f>ROUNDUP(MONTH(sales_data_sample3[[#This Row],[ORDER DATE]])/3,0)</f>
        <v>4</v>
      </c>
      <c r="K578" t="str">
        <f>TEXT(sales_data_sample3[[#This Row],[ORDER DATE]],"[$-409]mmmm")</f>
        <v>October</v>
      </c>
      <c r="L578">
        <f>YEAR(sales_data_sample3[[#This Row],[ORDER DATE]])</f>
        <v>2003</v>
      </c>
      <c r="M578" t="s">
        <v>1502</v>
      </c>
      <c r="N578">
        <v>157</v>
      </c>
      <c r="O578" t="s">
        <v>1503</v>
      </c>
      <c r="P578" t="s">
        <v>401</v>
      </c>
      <c r="Q578" t="s">
        <v>402</v>
      </c>
      <c r="R578" t="s">
        <v>403</v>
      </c>
      <c r="S578" t="s">
        <v>4804</v>
      </c>
      <c r="T578" t="s">
        <v>404</v>
      </c>
      <c r="U578" t="s">
        <v>4804</v>
      </c>
      <c r="V578" t="s">
        <v>405</v>
      </c>
      <c r="W578" t="s">
        <v>287</v>
      </c>
      <c r="X578" t="s">
        <v>52</v>
      </c>
      <c r="Y578" t="s">
        <v>406</v>
      </c>
      <c r="Z578" t="s">
        <v>316</v>
      </c>
      <c r="AA578" t="s">
        <v>65</v>
      </c>
    </row>
    <row r="579" spans="1:27" x14ac:dyDescent="0.25">
      <c r="A579" s="1">
        <v>10167</v>
      </c>
      <c r="B579" s="1">
        <v>46</v>
      </c>
      <c r="C579" s="8">
        <v>73.12</v>
      </c>
      <c r="D579" s="1">
        <v>7</v>
      </c>
      <c r="E579" s="7">
        <v>3363.52</v>
      </c>
      <c r="F579" s="7">
        <f>sales_data_sample3[[#This Row],[SALES]]*sales_data_sample3[[#This Row],[PROFIT MARGIN]]</f>
        <v>0</v>
      </c>
      <c r="G579" s="14">
        <v>0</v>
      </c>
      <c r="H579" s="4">
        <v>37917</v>
      </c>
      <c r="I579" t="s">
        <v>591</v>
      </c>
      <c r="J579">
        <f>ROUNDUP(MONTH(sales_data_sample3[[#This Row],[ORDER DATE]])/3,0)</f>
        <v>4</v>
      </c>
      <c r="K579" t="str">
        <f>TEXT(sales_data_sample3[[#This Row],[ORDER DATE]],"[$-409]mmmm")</f>
        <v>October</v>
      </c>
      <c r="L579">
        <f>YEAR(sales_data_sample3[[#This Row],[ORDER DATE]])</f>
        <v>2003</v>
      </c>
      <c r="M579" t="s">
        <v>2075</v>
      </c>
      <c r="N579">
        <v>86</v>
      </c>
      <c r="O579" t="s">
        <v>2076</v>
      </c>
      <c r="P579" t="s">
        <v>401</v>
      </c>
      <c r="Q579" t="s">
        <v>402</v>
      </c>
      <c r="R579" t="s">
        <v>403</v>
      </c>
      <c r="S579" t="s">
        <v>4804</v>
      </c>
      <c r="T579" t="s">
        <v>404</v>
      </c>
      <c r="U579" t="s">
        <v>4804</v>
      </c>
      <c r="V579" t="s">
        <v>405</v>
      </c>
      <c r="W579" t="s">
        <v>287</v>
      </c>
      <c r="X579" t="s">
        <v>52</v>
      </c>
      <c r="Y579" t="s">
        <v>406</v>
      </c>
      <c r="Z579" t="s">
        <v>316</v>
      </c>
      <c r="AA579" t="s">
        <v>65</v>
      </c>
    </row>
    <row r="580" spans="1:27" x14ac:dyDescent="0.25">
      <c r="A580" s="1">
        <v>10167</v>
      </c>
      <c r="B580" s="1">
        <v>34</v>
      </c>
      <c r="C580" s="8">
        <v>100</v>
      </c>
      <c r="D580" s="1">
        <v>6</v>
      </c>
      <c r="E580" s="7">
        <v>3599.58</v>
      </c>
      <c r="F580" s="7">
        <f>sales_data_sample3[[#This Row],[SALES]]*sales_data_sample3[[#This Row],[PROFIT MARGIN]]</f>
        <v>0</v>
      </c>
      <c r="G580" s="14">
        <v>0</v>
      </c>
      <c r="H580" s="4">
        <v>37917</v>
      </c>
      <c r="I580" t="s">
        <v>591</v>
      </c>
      <c r="J580">
        <f>ROUNDUP(MONTH(sales_data_sample3[[#This Row],[ORDER DATE]])/3,0)</f>
        <v>4</v>
      </c>
      <c r="K580" t="str">
        <f>TEXT(sales_data_sample3[[#This Row],[ORDER DATE]],"[$-409]mmmm")</f>
        <v>October</v>
      </c>
      <c r="L580">
        <f>YEAR(sales_data_sample3[[#This Row],[ORDER DATE]])</f>
        <v>2003</v>
      </c>
      <c r="M580" t="s">
        <v>1354</v>
      </c>
      <c r="N580">
        <v>105</v>
      </c>
      <c r="O580" t="s">
        <v>2467</v>
      </c>
      <c r="P580" t="s">
        <v>401</v>
      </c>
      <c r="Q580" t="s">
        <v>402</v>
      </c>
      <c r="R580" t="s">
        <v>403</v>
      </c>
      <c r="S580" t="s">
        <v>4804</v>
      </c>
      <c r="T580" t="s">
        <v>404</v>
      </c>
      <c r="U580" t="s">
        <v>4804</v>
      </c>
      <c r="V580" t="s">
        <v>405</v>
      </c>
      <c r="W580" t="s">
        <v>287</v>
      </c>
      <c r="X580" t="s">
        <v>52</v>
      </c>
      <c r="Y580" t="s">
        <v>406</v>
      </c>
      <c r="Z580" t="s">
        <v>316</v>
      </c>
      <c r="AA580" t="s">
        <v>65</v>
      </c>
    </row>
    <row r="581" spans="1:27" x14ac:dyDescent="0.25">
      <c r="A581" s="1">
        <v>10167</v>
      </c>
      <c r="B581" s="1">
        <v>33</v>
      </c>
      <c r="C581" s="8">
        <v>100</v>
      </c>
      <c r="D581" s="1">
        <v>16</v>
      </c>
      <c r="E581" s="7">
        <v>3812.16</v>
      </c>
      <c r="F581" s="7">
        <f>sales_data_sample3[[#This Row],[SALES]]*sales_data_sample3[[#This Row],[PROFIT MARGIN]]</f>
        <v>0</v>
      </c>
      <c r="G581" s="14">
        <v>0</v>
      </c>
      <c r="H581" s="4">
        <v>37917</v>
      </c>
      <c r="I581" t="s">
        <v>591</v>
      </c>
      <c r="J581">
        <f>ROUNDUP(MONTH(sales_data_sample3[[#This Row],[ORDER DATE]])/3,0)</f>
        <v>4</v>
      </c>
      <c r="K581" t="str">
        <f>TEXT(sales_data_sample3[[#This Row],[ORDER DATE]],"[$-409]mmmm")</f>
        <v>October</v>
      </c>
      <c r="L581">
        <f>YEAR(sales_data_sample3[[#This Row],[ORDER DATE]])</f>
        <v>2003</v>
      </c>
      <c r="M581" t="s">
        <v>2075</v>
      </c>
      <c r="N581">
        <v>122</v>
      </c>
      <c r="O581" t="s">
        <v>3005</v>
      </c>
      <c r="P581" t="s">
        <v>401</v>
      </c>
      <c r="Q581" t="s">
        <v>402</v>
      </c>
      <c r="R581" t="s">
        <v>403</v>
      </c>
      <c r="S581" t="s">
        <v>4804</v>
      </c>
      <c r="T581" t="s">
        <v>404</v>
      </c>
      <c r="U581" t="s">
        <v>4804</v>
      </c>
      <c r="V581" t="s">
        <v>405</v>
      </c>
      <c r="W581" t="s">
        <v>287</v>
      </c>
      <c r="X581" t="s">
        <v>52</v>
      </c>
      <c r="Y581" t="s">
        <v>406</v>
      </c>
      <c r="Z581" t="s">
        <v>316</v>
      </c>
      <c r="AA581" t="s">
        <v>65</v>
      </c>
    </row>
    <row r="582" spans="1:27" x14ac:dyDescent="0.25">
      <c r="A582" s="1">
        <v>10167</v>
      </c>
      <c r="B582" s="1">
        <v>21</v>
      </c>
      <c r="C582" s="8">
        <v>69.88</v>
      </c>
      <c r="D582" s="1">
        <v>2</v>
      </c>
      <c r="E582" s="7">
        <v>1467.48</v>
      </c>
      <c r="F582" s="7">
        <f>sales_data_sample3[[#This Row],[SALES]]*sales_data_sample3[[#This Row],[PROFIT MARGIN]]</f>
        <v>0</v>
      </c>
      <c r="G582" s="14">
        <v>0</v>
      </c>
      <c r="H582" s="4">
        <v>37917</v>
      </c>
      <c r="I582" t="s">
        <v>591</v>
      </c>
      <c r="J582">
        <f>ROUNDUP(MONTH(sales_data_sample3[[#This Row],[ORDER DATE]])/3,0)</f>
        <v>4</v>
      </c>
      <c r="K582" t="str">
        <f>TEXT(sales_data_sample3[[#This Row],[ORDER DATE]],"[$-409]mmmm")</f>
        <v>October</v>
      </c>
      <c r="L582">
        <f>YEAR(sales_data_sample3[[#This Row],[ORDER DATE]])</f>
        <v>2003</v>
      </c>
      <c r="M582" t="s">
        <v>1502</v>
      </c>
      <c r="N582">
        <v>68</v>
      </c>
      <c r="O582" t="s">
        <v>3232</v>
      </c>
      <c r="P582" t="s">
        <v>401</v>
      </c>
      <c r="Q582" t="s">
        <v>402</v>
      </c>
      <c r="R582" t="s">
        <v>403</v>
      </c>
      <c r="S582" t="s">
        <v>4804</v>
      </c>
      <c r="T582" t="s">
        <v>404</v>
      </c>
      <c r="U582" t="s">
        <v>4804</v>
      </c>
      <c r="V582" t="s">
        <v>405</v>
      </c>
      <c r="W582" t="s">
        <v>287</v>
      </c>
      <c r="X582" t="s">
        <v>52</v>
      </c>
      <c r="Y582" t="s">
        <v>406</v>
      </c>
      <c r="Z582" t="s">
        <v>316</v>
      </c>
      <c r="AA582" t="s">
        <v>42</v>
      </c>
    </row>
    <row r="583" spans="1:27" x14ac:dyDescent="0.25">
      <c r="A583" s="1">
        <v>10167</v>
      </c>
      <c r="B583" s="1">
        <v>20</v>
      </c>
      <c r="C583" s="8">
        <v>79.66</v>
      </c>
      <c r="D583" s="1">
        <v>11</v>
      </c>
      <c r="E583" s="7">
        <v>1593.2</v>
      </c>
      <c r="F583" s="7">
        <f>sales_data_sample3[[#This Row],[SALES]]*sales_data_sample3[[#This Row],[PROFIT MARGIN]]</f>
        <v>0</v>
      </c>
      <c r="G583" s="14">
        <v>0</v>
      </c>
      <c r="H583" s="4">
        <v>37917</v>
      </c>
      <c r="I583" t="s">
        <v>591</v>
      </c>
      <c r="J583">
        <f>ROUNDUP(MONTH(sales_data_sample3[[#This Row],[ORDER DATE]])/3,0)</f>
        <v>4</v>
      </c>
      <c r="K583" t="str">
        <f>TEXT(sales_data_sample3[[#This Row],[ORDER DATE]],"[$-409]mmmm")</f>
        <v>October</v>
      </c>
      <c r="L583">
        <f>YEAR(sales_data_sample3[[#This Row],[ORDER DATE]])</f>
        <v>2003</v>
      </c>
      <c r="M583" t="s">
        <v>1354</v>
      </c>
      <c r="N583">
        <v>88</v>
      </c>
      <c r="O583" t="s">
        <v>3347</v>
      </c>
      <c r="P583" t="s">
        <v>401</v>
      </c>
      <c r="Q583" t="s">
        <v>402</v>
      </c>
      <c r="R583" t="s">
        <v>403</v>
      </c>
      <c r="S583" t="s">
        <v>4804</v>
      </c>
      <c r="T583" t="s">
        <v>404</v>
      </c>
      <c r="U583" t="s">
        <v>4804</v>
      </c>
      <c r="V583" t="s">
        <v>405</v>
      </c>
      <c r="W583" t="s">
        <v>287</v>
      </c>
      <c r="X583" t="s">
        <v>52</v>
      </c>
      <c r="Y583" t="s">
        <v>406</v>
      </c>
      <c r="Z583" t="s">
        <v>316</v>
      </c>
      <c r="AA583" t="s">
        <v>42</v>
      </c>
    </row>
    <row r="584" spans="1:27" x14ac:dyDescent="0.25">
      <c r="A584" s="1">
        <v>10167</v>
      </c>
      <c r="B584" s="1">
        <v>32</v>
      </c>
      <c r="C584" s="8">
        <v>63.12</v>
      </c>
      <c r="D584" s="1">
        <v>3</v>
      </c>
      <c r="E584" s="7">
        <v>2019.84</v>
      </c>
      <c r="F584" s="7">
        <f>sales_data_sample3[[#This Row],[SALES]]*sales_data_sample3[[#This Row],[PROFIT MARGIN]]</f>
        <v>0</v>
      </c>
      <c r="G584" s="14">
        <v>0</v>
      </c>
      <c r="H584" s="4">
        <v>37917</v>
      </c>
      <c r="I584" t="s">
        <v>591</v>
      </c>
      <c r="J584">
        <f>ROUNDUP(MONTH(sales_data_sample3[[#This Row],[ORDER DATE]])/3,0)</f>
        <v>4</v>
      </c>
      <c r="K584" t="str">
        <f>TEXT(sales_data_sample3[[#This Row],[ORDER DATE]],"[$-409]mmmm")</f>
        <v>October</v>
      </c>
      <c r="L584">
        <f>YEAR(sales_data_sample3[[#This Row],[ORDER DATE]])</f>
        <v>2003</v>
      </c>
      <c r="M584" t="s">
        <v>1354</v>
      </c>
      <c r="N584">
        <v>65</v>
      </c>
      <c r="O584" t="s">
        <v>3465</v>
      </c>
      <c r="P584" t="s">
        <v>401</v>
      </c>
      <c r="Q584" t="s">
        <v>402</v>
      </c>
      <c r="R584" t="s">
        <v>403</v>
      </c>
      <c r="S584" t="s">
        <v>4804</v>
      </c>
      <c r="T584" t="s">
        <v>404</v>
      </c>
      <c r="U584" t="s">
        <v>4804</v>
      </c>
      <c r="V584" t="s">
        <v>405</v>
      </c>
      <c r="W584" t="s">
        <v>287</v>
      </c>
      <c r="X584" t="s">
        <v>52</v>
      </c>
      <c r="Y584" t="s">
        <v>406</v>
      </c>
      <c r="Z584" t="s">
        <v>316</v>
      </c>
      <c r="AA584" t="s">
        <v>42</v>
      </c>
    </row>
    <row r="585" spans="1:27" x14ac:dyDescent="0.25">
      <c r="A585" s="1">
        <v>10167</v>
      </c>
      <c r="B585" s="1">
        <v>29</v>
      </c>
      <c r="C585" s="8">
        <v>83.86</v>
      </c>
      <c r="D585" s="1">
        <v>8</v>
      </c>
      <c r="E585" s="7">
        <v>2431.94</v>
      </c>
      <c r="F585" s="7">
        <f>sales_data_sample3[[#This Row],[SALES]]*sales_data_sample3[[#This Row],[PROFIT MARGIN]]</f>
        <v>0</v>
      </c>
      <c r="G585" s="14">
        <v>0</v>
      </c>
      <c r="H585" s="4">
        <v>37917</v>
      </c>
      <c r="I585" t="s">
        <v>591</v>
      </c>
      <c r="J585">
        <f>ROUNDUP(MONTH(sales_data_sample3[[#This Row],[ORDER DATE]])/3,0)</f>
        <v>4</v>
      </c>
      <c r="K585" t="str">
        <f>TEXT(sales_data_sample3[[#This Row],[ORDER DATE]],"[$-409]mmmm")</f>
        <v>October</v>
      </c>
      <c r="L585">
        <f>YEAR(sales_data_sample3[[#This Row],[ORDER DATE]])</f>
        <v>2003</v>
      </c>
      <c r="M585" t="s">
        <v>1354</v>
      </c>
      <c r="N585">
        <v>83</v>
      </c>
      <c r="O585" t="s">
        <v>3543</v>
      </c>
      <c r="P585" t="s">
        <v>401</v>
      </c>
      <c r="Q585" t="s">
        <v>402</v>
      </c>
      <c r="R585" t="s">
        <v>403</v>
      </c>
      <c r="S585" t="s">
        <v>4804</v>
      </c>
      <c r="T585" t="s">
        <v>404</v>
      </c>
      <c r="U585" t="s">
        <v>4804</v>
      </c>
      <c r="V585" t="s">
        <v>405</v>
      </c>
      <c r="W585" t="s">
        <v>287</v>
      </c>
      <c r="X585" t="s">
        <v>52</v>
      </c>
      <c r="Y585" t="s">
        <v>406</v>
      </c>
      <c r="Z585" t="s">
        <v>316</v>
      </c>
      <c r="AA585" t="s">
        <v>42</v>
      </c>
    </row>
    <row r="586" spans="1:27" x14ac:dyDescent="0.25">
      <c r="A586" s="1">
        <v>10167</v>
      </c>
      <c r="B586" s="1">
        <v>43</v>
      </c>
      <c r="C586" s="8">
        <v>75.34</v>
      </c>
      <c r="D586" s="1">
        <v>12</v>
      </c>
      <c r="E586" s="7">
        <v>3239.62</v>
      </c>
      <c r="F586" s="7">
        <f>sales_data_sample3[[#This Row],[SALES]]*sales_data_sample3[[#This Row],[PROFIT MARGIN]]</f>
        <v>0</v>
      </c>
      <c r="G586" s="14">
        <v>0</v>
      </c>
      <c r="H586" s="4">
        <v>37917</v>
      </c>
      <c r="I586" t="s">
        <v>591</v>
      </c>
      <c r="J586">
        <f>ROUNDUP(MONTH(sales_data_sample3[[#This Row],[ORDER DATE]])/3,0)</f>
        <v>4</v>
      </c>
      <c r="K586" t="str">
        <f>TEXT(sales_data_sample3[[#This Row],[ORDER DATE]],"[$-409]mmmm")</f>
        <v>October</v>
      </c>
      <c r="L586">
        <f>YEAR(sales_data_sample3[[#This Row],[ORDER DATE]])</f>
        <v>2003</v>
      </c>
      <c r="M586" t="s">
        <v>2075</v>
      </c>
      <c r="N586">
        <v>66</v>
      </c>
      <c r="O586" t="s">
        <v>4284</v>
      </c>
      <c r="P586" t="s">
        <v>401</v>
      </c>
      <c r="Q586" t="s">
        <v>402</v>
      </c>
      <c r="R586" t="s">
        <v>403</v>
      </c>
      <c r="S586" t="s">
        <v>4804</v>
      </c>
      <c r="T586" t="s">
        <v>404</v>
      </c>
      <c r="U586" t="s">
        <v>4804</v>
      </c>
      <c r="V586" t="s">
        <v>405</v>
      </c>
      <c r="W586" t="s">
        <v>287</v>
      </c>
      <c r="X586" t="s">
        <v>52</v>
      </c>
      <c r="Y586" t="s">
        <v>406</v>
      </c>
      <c r="Z586" t="s">
        <v>316</v>
      </c>
      <c r="AA586" t="s">
        <v>65</v>
      </c>
    </row>
    <row r="587" spans="1:27" x14ac:dyDescent="0.25">
      <c r="A587" s="1">
        <v>10167</v>
      </c>
      <c r="B587" s="1">
        <v>29</v>
      </c>
      <c r="C587" s="8">
        <v>100</v>
      </c>
      <c r="D587" s="1">
        <v>5</v>
      </c>
      <c r="E587" s="7">
        <v>2940.02</v>
      </c>
      <c r="F587" s="7">
        <f>sales_data_sample3[[#This Row],[SALES]]*sales_data_sample3[[#This Row],[PROFIT MARGIN]]</f>
        <v>0</v>
      </c>
      <c r="G587" s="14">
        <v>0</v>
      </c>
      <c r="H587" s="4">
        <v>37917</v>
      </c>
      <c r="I587" t="s">
        <v>591</v>
      </c>
      <c r="J587">
        <f>ROUNDUP(MONTH(sales_data_sample3[[#This Row],[ORDER DATE]])/3,0)</f>
        <v>4</v>
      </c>
      <c r="K587" t="str">
        <f>TEXT(sales_data_sample3[[#This Row],[ORDER DATE]],"[$-409]mmmm")</f>
        <v>October</v>
      </c>
      <c r="L587">
        <f>YEAR(sales_data_sample3[[#This Row],[ORDER DATE]])</f>
        <v>2003</v>
      </c>
      <c r="M587" t="s">
        <v>2075</v>
      </c>
      <c r="N587">
        <v>90</v>
      </c>
      <c r="O587" t="s">
        <v>4394</v>
      </c>
      <c r="P587" t="s">
        <v>401</v>
      </c>
      <c r="Q587" t="s">
        <v>402</v>
      </c>
      <c r="R587" t="s">
        <v>403</v>
      </c>
      <c r="S587" t="s">
        <v>4804</v>
      </c>
      <c r="T587" t="s">
        <v>404</v>
      </c>
      <c r="U587" t="s">
        <v>4804</v>
      </c>
      <c r="V587" t="s">
        <v>405</v>
      </c>
      <c r="W587" t="s">
        <v>287</v>
      </c>
      <c r="X587" t="s">
        <v>52</v>
      </c>
      <c r="Y587" t="s">
        <v>406</v>
      </c>
      <c r="Z587" t="s">
        <v>316</v>
      </c>
      <c r="AA587" t="s">
        <v>42</v>
      </c>
    </row>
    <row r="588" spans="1:27" x14ac:dyDescent="0.25">
      <c r="A588" s="1">
        <v>10167</v>
      </c>
      <c r="B588" s="1">
        <v>46</v>
      </c>
      <c r="C588" s="8">
        <v>70.11</v>
      </c>
      <c r="D588" s="1">
        <v>10</v>
      </c>
      <c r="E588" s="7">
        <v>3225.06</v>
      </c>
      <c r="F588" s="7">
        <f>sales_data_sample3[[#This Row],[SALES]]*sales_data_sample3[[#This Row],[PROFIT MARGIN]]</f>
        <v>0</v>
      </c>
      <c r="G588" s="14">
        <v>0</v>
      </c>
      <c r="H588" s="4">
        <v>37917</v>
      </c>
      <c r="I588" t="s">
        <v>591</v>
      </c>
      <c r="J588">
        <f>ROUNDUP(MONTH(sales_data_sample3[[#This Row],[ORDER DATE]])/3,0)</f>
        <v>4</v>
      </c>
      <c r="K588" t="str">
        <f>TEXT(sales_data_sample3[[#This Row],[ORDER DATE]],"[$-409]mmmm")</f>
        <v>October</v>
      </c>
      <c r="L588">
        <f>YEAR(sales_data_sample3[[#This Row],[ORDER DATE]])</f>
        <v>2003</v>
      </c>
      <c r="M588" t="s">
        <v>2075</v>
      </c>
      <c r="N588">
        <v>72</v>
      </c>
      <c r="O588" t="s">
        <v>4468</v>
      </c>
      <c r="P588" t="s">
        <v>401</v>
      </c>
      <c r="Q588" t="s">
        <v>402</v>
      </c>
      <c r="R588" t="s">
        <v>403</v>
      </c>
      <c r="S588" t="s">
        <v>4804</v>
      </c>
      <c r="T588" t="s">
        <v>404</v>
      </c>
      <c r="U588" t="s">
        <v>4804</v>
      </c>
      <c r="V588" t="s">
        <v>405</v>
      </c>
      <c r="W588" t="s">
        <v>287</v>
      </c>
      <c r="X588" t="s">
        <v>52</v>
      </c>
      <c r="Y588" t="s">
        <v>406</v>
      </c>
      <c r="Z588" t="s">
        <v>316</v>
      </c>
      <c r="AA588" t="s">
        <v>65</v>
      </c>
    </row>
    <row r="589" spans="1:27" x14ac:dyDescent="0.25">
      <c r="A589" s="1">
        <v>10167</v>
      </c>
      <c r="B589" s="1">
        <v>24</v>
      </c>
      <c r="C589" s="8">
        <v>100</v>
      </c>
      <c r="D589" s="1">
        <v>13</v>
      </c>
      <c r="E589" s="7">
        <v>2812.8</v>
      </c>
      <c r="F589" s="7">
        <f>sales_data_sample3[[#This Row],[SALES]]*sales_data_sample3[[#This Row],[PROFIT MARGIN]]</f>
        <v>0</v>
      </c>
      <c r="G589" s="14">
        <v>0</v>
      </c>
      <c r="H589" s="4">
        <v>37917</v>
      </c>
      <c r="I589" t="s">
        <v>591</v>
      </c>
      <c r="J589">
        <f>ROUNDUP(MONTH(sales_data_sample3[[#This Row],[ORDER DATE]])/3,0)</f>
        <v>4</v>
      </c>
      <c r="K589" t="str">
        <f>TEXT(sales_data_sample3[[#This Row],[ORDER DATE]],"[$-409]mmmm")</f>
        <v>October</v>
      </c>
      <c r="L589">
        <f>YEAR(sales_data_sample3[[#This Row],[ORDER DATE]])</f>
        <v>2003</v>
      </c>
      <c r="M589" t="s">
        <v>2075</v>
      </c>
      <c r="N589">
        <v>100</v>
      </c>
      <c r="O589" t="s">
        <v>4604</v>
      </c>
      <c r="P589" t="s">
        <v>401</v>
      </c>
      <c r="Q589" t="s">
        <v>402</v>
      </c>
      <c r="R589" t="s">
        <v>403</v>
      </c>
      <c r="S589" t="s">
        <v>4804</v>
      </c>
      <c r="T589" t="s">
        <v>404</v>
      </c>
      <c r="U589" t="s">
        <v>4804</v>
      </c>
      <c r="V589" t="s">
        <v>405</v>
      </c>
      <c r="W589" t="s">
        <v>287</v>
      </c>
      <c r="X589" t="s">
        <v>52</v>
      </c>
      <c r="Y589" t="s">
        <v>406</v>
      </c>
      <c r="Z589" t="s">
        <v>316</v>
      </c>
      <c r="AA589" t="s">
        <v>42</v>
      </c>
    </row>
    <row r="590" spans="1:27" x14ac:dyDescent="0.25">
      <c r="A590" s="1">
        <v>10167</v>
      </c>
      <c r="B590" s="1">
        <v>28</v>
      </c>
      <c r="C590" s="8">
        <v>100</v>
      </c>
      <c r="D590" s="1">
        <v>14</v>
      </c>
      <c r="E590" s="7">
        <v>3003</v>
      </c>
      <c r="F590" s="7">
        <f>sales_data_sample3[[#This Row],[SALES]]*sales_data_sample3[[#This Row],[PROFIT MARGIN]]</f>
        <v>0</v>
      </c>
      <c r="G590" s="14">
        <v>0</v>
      </c>
      <c r="H590" s="4">
        <v>37917</v>
      </c>
      <c r="I590" t="s">
        <v>591</v>
      </c>
      <c r="J590">
        <f>ROUNDUP(MONTH(sales_data_sample3[[#This Row],[ORDER DATE]])/3,0)</f>
        <v>4</v>
      </c>
      <c r="K590" t="str">
        <f>TEXT(sales_data_sample3[[#This Row],[ORDER DATE]],"[$-409]mmmm")</f>
        <v>October</v>
      </c>
      <c r="L590">
        <f>YEAR(sales_data_sample3[[#This Row],[ORDER DATE]])</f>
        <v>2003</v>
      </c>
      <c r="M590" t="s">
        <v>2075</v>
      </c>
      <c r="N590">
        <v>99</v>
      </c>
      <c r="O590" t="s">
        <v>4639</v>
      </c>
      <c r="P590" t="s">
        <v>401</v>
      </c>
      <c r="Q590" t="s">
        <v>402</v>
      </c>
      <c r="R590" t="s">
        <v>403</v>
      </c>
      <c r="S590" t="s">
        <v>4804</v>
      </c>
      <c r="T590" t="s">
        <v>404</v>
      </c>
      <c r="U590" t="s">
        <v>4804</v>
      </c>
      <c r="V590" t="s">
        <v>405</v>
      </c>
      <c r="W590" t="s">
        <v>287</v>
      </c>
      <c r="X590" t="s">
        <v>52</v>
      </c>
      <c r="Y590" t="s">
        <v>406</v>
      </c>
      <c r="Z590" t="s">
        <v>316</v>
      </c>
      <c r="AA590" t="s">
        <v>65</v>
      </c>
    </row>
    <row r="591" spans="1:27" x14ac:dyDescent="0.25">
      <c r="A591" s="1">
        <v>10167</v>
      </c>
      <c r="B591" s="1">
        <v>40</v>
      </c>
      <c r="C591" s="8">
        <v>41.71</v>
      </c>
      <c r="D591" s="1">
        <v>4</v>
      </c>
      <c r="E591" s="7">
        <v>1668.4</v>
      </c>
      <c r="F591" s="7">
        <f>sales_data_sample3[[#This Row],[SALES]]*sales_data_sample3[[#This Row],[PROFIT MARGIN]]</f>
        <v>0</v>
      </c>
      <c r="G591" s="14">
        <v>0</v>
      </c>
      <c r="H591" s="4">
        <v>37917</v>
      </c>
      <c r="I591" t="s">
        <v>591</v>
      </c>
      <c r="J591">
        <f>ROUNDUP(MONTH(sales_data_sample3[[#This Row],[ORDER DATE]])/3,0)</f>
        <v>4</v>
      </c>
      <c r="K591" t="str">
        <f>TEXT(sales_data_sample3[[#This Row],[ORDER DATE]],"[$-409]mmmm")</f>
        <v>October</v>
      </c>
      <c r="L591">
        <f>YEAR(sales_data_sample3[[#This Row],[ORDER DATE]])</f>
        <v>2003</v>
      </c>
      <c r="M591" t="s">
        <v>1502</v>
      </c>
      <c r="N591">
        <v>49</v>
      </c>
      <c r="O591" t="s">
        <v>4719</v>
      </c>
      <c r="P591" t="s">
        <v>401</v>
      </c>
      <c r="Q591" t="s">
        <v>402</v>
      </c>
      <c r="R591" t="s">
        <v>403</v>
      </c>
      <c r="S591" t="s">
        <v>4804</v>
      </c>
      <c r="T591" t="s">
        <v>404</v>
      </c>
      <c r="U591" t="s">
        <v>4804</v>
      </c>
      <c r="V591" t="s">
        <v>405</v>
      </c>
      <c r="W591" t="s">
        <v>287</v>
      </c>
      <c r="X591" t="s">
        <v>52</v>
      </c>
      <c r="Y591" t="s">
        <v>406</v>
      </c>
      <c r="Z591" t="s">
        <v>316</v>
      </c>
      <c r="AA591" t="s">
        <v>42</v>
      </c>
    </row>
    <row r="592" spans="1:27" x14ac:dyDescent="0.25">
      <c r="A592" s="1">
        <v>10167</v>
      </c>
      <c r="B592" s="1">
        <v>38</v>
      </c>
      <c r="C592" s="8">
        <v>48.59</v>
      </c>
      <c r="D592" s="1">
        <v>15</v>
      </c>
      <c r="E592" s="7">
        <v>1846.42</v>
      </c>
      <c r="F592" s="7">
        <f>sales_data_sample3[[#This Row],[SALES]]*sales_data_sample3[[#This Row],[PROFIT MARGIN]]</f>
        <v>0</v>
      </c>
      <c r="G592" s="14">
        <v>0</v>
      </c>
      <c r="H592" s="4">
        <v>37917</v>
      </c>
      <c r="I592" t="s">
        <v>591</v>
      </c>
      <c r="J592">
        <f>ROUNDUP(MONTH(sales_data_sample3[[#This Row],[ORDER DATE]])/3,0)</f>
        <v>4</v>
      </c>
      <c r="K592" t="str">
        <f>TEXT(sales_data_sample3[[#This Row],[ORDER DATE]],"[$-409]mmmm")</f>
        <v>October</v>
      </c>
      <c r="L592">
        <f>YEAR(sales_data_sample3[[#This Row],[ORDER DATE]])</f>
        <v>2003</v>
      </c>
      <c r="M592" t="s">
        <v>2075</v>
      </c>
      <c r="N592">
        <v>54</v>
      </c>
      <c r="O592" t="s">
        <v>4760</v>
      </c>
      <c r="P592" t="s">
        <v>401</v>
      </c>
      <c r="Q592" t="s">
        <v>402</v>
      </c>
      <c r="R592" t="s">
        <v>403</v>
      </c>
      <c r="S592" t="s">
        <v>4804</v>
      </c>
      <c r="T592" t="s">
        <v>404</v>
      </c>
      <c r="U592" t="s">
        <v>4804</v>
      </c>
      <c r="V592" t="s">
        <v>405</v>
      </c>
      <c r="W592" t="s">
        <v>287</v>
      </c>
      <c r="X592" t="s">
        <v>52</v>
      </c>
      <c r="Y592" t="s">
        <v>406</v>
      </c>
      <c r="Z592" t="s">
        <v>316</v>
      </c>
      <c r="AA592" t="s">
        <v>42</v>
      </c>
    </row>
    <row r="593" spans="1:27" x14ac:dyDescent="0.25">
      <c r="A593" s="1">
        <v>10168</v>
      </c>
      <c r="B593" s="1">
        <v>36</v>
      </c>
      <c r="C593" s="8">
        <v>96.66</v>
      </c>
      <c r="D593" s="1">
        <v>1</v>
      </c>
      <c r="E593" s="7">
        <v>3479.76</v>
      </c>
      <c r="F593" s="7">
        <f>sales_data_sample3[[#This Row],[SALES]]*sales_data_sample3[[#This Row],[PROFIT MARGIN]]</f>
        <v>441.92952000000002</v>
      </c>
      <c r="G593" s="14" t="str">
        <f>IF(sales_data_sample3[[#This Row],[STATUS]] &lt;&gt;"Cancelled","12,70%","0")</f>
        <v>12,70%</v>
      </c>
      <c r="H593" s="4">
        <v>37922</v>
      </c>
      <c r="I593" t="s">
        <v>28</v>
      </c>
      <c r="J593">
        <f>ROUNDUP(MONTH(sales_data_sample3[[#This Row],[ORDER DATE]])/3,0)</f>
        <v>4</v>
      </c>
      <c r="K593" t="str">
        <f>TEXT(sales_data_sample3[[#This Row],[ORDER DATE]],"[$-409]mmmm")</f>
        <v>October</v>
      </c>
      <c r="L593">
        <f>YEAR(sales_data_sample3[[#This Row],[ORDER DATE]])</f>
        <v>2003</v>
      </c>
      <c r="M593" t="s">
        <v>29</v>
      </c>
      <c r="N593">
        <v>95</v>
      </c>
      <c r="O593" t="s">
        <v>30</v>
      </c>
      <c r="P593" t="s">
        <v>88</v>
      </c>
      <c r="Q593" t="s">
        <v>89</v>
      </c>
      <c r="R593" t="s">
        <v>90</v>
      </c>
      <c r="S593" t="s">
        <v>4804</v>
      </c>
      <c r="T593" t="s">
        <v>91</v>
      </c>
      <c r="U593" t="s">
        <v>73</v>
      </c>
      <c r="V593" t="s">
        <v>92</v>
      </c>
      <c r="W593" t="s">
        <v>38</v>
      </c>
      <c r="X593" t="s">
        <v>39</v>
      </c>
      <c r="Y593" t="s">
        <v>93</v>
      </c>
      <c r="Z593" t="s">
        <v>94</v>
      </c>
      <c r="AA593" t="s">
        <v>65</v>
      </c>
    </row>
    <row r="594" spans="1:27" x14ac:dyDescent="0.25">
      <c r="A594" s="1">
        <v>10168</v>
      </c>
      <c r="B594" s="1">
        <v>27</v>
      </c>
      <c r="C594" s="8">
        <v>100</v>
      </c>
      <c r="D594" s="1">
        <v>4</v>
      </c>
      <c r="E594" s="7">
        <v>3660.93</v>
      </c>
      <c r="F594" s="7">
        <f>sales_data_sample3[[#This Row],[SALES]]*sales_data_sample3[[#This Row],[PROFIT MARGIN]]</f>
        <v>464.93810999999999</v>
      </c>
      <c r="G594" s="14" t="str">
        <f>IF(sales_data_sample3[[#This Row],[STATUS]] &lt;&gt;"Cancelled","12,70%","0")</f>
        <v>12,70%</v>
      </c>
      <c r="H594" s="4">
        <v>37922</v>
      </c>
      <c r="I594" t="s">
        <v>28</v>
      </c>
      <c r="J594">
        <f>ROUNDUP(MONTH(sales_data_sample3[[#This Row],[ORDER DATE]])/3,0)</f>
        <v>4</v>
      </c>
      <c r="K594" t="str">
        <f>TEXT(sales_data_sample3[[#This Row],[ORDER DATE]],"[$-409]mmmm")</f>
        <v>October</v>
      </c>
      <c r="L594">
        <f>YEAR(sales_data_sample3[[#This Row],[ORDER DATE]])</f>
        <v>2003</v>
      </c>
      <c r="M594" t="s">
        <v>29</v>
      </c>
      <c r="N594">
        <v>118</v>
      </c>
      <c r="O594" t="s">
        <v>471</v>
      </c>
      <c r="P594" t="s">
        <v>88</v>
      </c>
      <c r="Q594" t="s">
        <v>89</v>
      </c>
      <c r="R594" t="s">
        <v>90</v>
      </c>
      <c r="S594" t="s">
        <v>4804</v>
      </c>
      <c r="T594" t="s">
        <v>91</v>
      </c>
      <c r="U594" t="s">
        <v>73</v>
      </c>
      <c r="V594" t="s">
        <v>92</v>
      </c>
      <c r="W594" t="s">
        <v>38</v>
      </c>
      <c r="X594" t="s">
        <v>39</v>
      </c>
      <c r="Y594" t="s">
        <v>93</v>
      </c>
      <c r="Z594" t="s">
        <v>94</v>
      </c>
      <c r="AA594" t="s">
        <v>65</v>
      </c>
    </row>
    <row r="595" spans="1:27" x14ac:dyDescent="0.25">
      <c r="A595" s="1">
        <v>10168</v>
      </c>
      <c r="B595" s="1">
        <v>20</v>
      </c>
      <c r="C595" s="8">
        <v>100</v>
      </c>
      <c r="D595" s="1">
        <v>3</v>
      </c>
      <c r="E595" s="7">
        <v>4183</v>
      </c>
      <c r="F595" s="7">
        <f>sales_data_sample3[[#This Row],[SALES]]*sales_data_sample3[[#This Row],[PROFIT MARGIN]]</f>
        <v>531.24099999999999</v>
      </c>
      <c r="G595" s="14" t="str">
        <f>IF(sales_data_sample3[[#This Row],[STATUS]] &lt;&gt;"Cancelled","12,70%","0")</f>
        <v>12,70%</v>
      </c>
      <c r="H595" s="4">
        <v>37922</v>
      </c>
      <c r="I595" t="s">
        <v>28</v>
      </c>
      <c r="J595">
        <f>ROUNDUP(MONTH(sales_data_sample3[[#This Row],[ORDER DATE]])/3,0)</f>
        <v>4</v>
      </c>
      <c r="K595" t="str">
        <f>TEXT(sales_data_sample3[[#This Row],[ORDER DATE]],"[$-409]mmmm")</f>
        <v>October</v>
      </c>
      <c r="L595">
        <f>YEAR(sales_data_sample3[[#This Row],[ORDER DATE]])</f>
        <v>2003</v>
      </c>
      <c r="M595" t="s">
        <v>29</v>
      </c>
      <c r="N595">
        <v>193</v>
      </c>
      <c r="O595" t="s">
        <v>530</v>
      </c>
      <c r="P595" t="s">
        <v>88</v>
      </c>
      <c r="Q595" t="s">
        <v>89</v>
      </c>
      <c r="R595" t="s">
        <v>90</v>
      </c>
      <c r="S595" t="s">
        <v>4804</v>
      </c>
      <c r="T595" t="s">
        <v>91</v>
      </c>
      <c r="U595" t="s">
        <v>73</v>
      </c>
      <c r="V595" t="s">
        <v>92</v>
      </c>
      <c r="W595" t="s">
        <v>38</v>
      </c>
      <c r="X595" t="s">
        <v>39</v>
      </c>
      <c r="Y595" t="s">
        <v>93</v>
      </c>
      <c r="Z595" t="s">
        <v>94</v>
      </c>
      <c r="AA595" t="s">
        <v>65</v>
      </c>
    </row>
    <row r="596" spans="1:27" x14ac:dyDescent="0.25">
      <c r="A596" s="1">
        <v>10168</v>
      </c>
      <c r="B596" s="1">
        <v>21</v>
      </c>
      <c r="C596" s="8">
        <v>70.959999999999994</v>
      </c>
      <c r="D596" s="1">
        <v>9</v>
      </c>
      <c r="E596" s="7">
        <v>1490.16</v>
      </c>
      <c r="F596" s="7">
        <f>sales_data_sample3[[#This Row],[SALES]]*sales_data_sample3[[#This Row],[PROFIT MARGIN]]</f>
        <v>108.930696</v>
      </c>
      <c r="G596" s="14" t="str">
        <f>IF(sales_data_sample3[[#This Row],[STATUS]] &lt;&gt;"Cancelled","7,31%","0")</f>
        <v>7,31%</v>
      </c>
      <c r="H596" s="4">
        <v>37922</v>
      </c>
      <c r="I596" t="s">
        <v>28</v>
      </c>
      <c r="J596">
        <f>ROUNDUP(MONTH(sales_data_sample3[[#This Row],[ORDER DATE]])/3,0)</f>
        <v>4</v>
      </c>
      <c r="K596" t="str">
        <f>TEXT(sales_data_sample3[[#This Row],[ORDER DATE]],"[$-409]mmmm")</f>
        <v>October</v>
      </c>
      <c r="L596">
        <f>YEAR(sales_data_sample3[[#This Row],[ORDER DATE]])</f>
        <v>2003</v>
      </c>
      <c r="M596" t="s">
        <v>1502</v>
      </c>
      <c r="N596">
        <v>84</v>
      </c>
      <c r="O596" t="s">
        <v>1845</v>
      </c>
      <c r="P596" t="s">
        <v>88</v>
      </c>
      <c r="Q596" t="s">
        <v>89</v>
      </c>
      <c r="R596" t="s">
        <v>90</v>
      </c>
      <c r="S596" t="s">
        <v>4804</v>
      </c>
      <c r="T596" t="s">
        <v>91</v>
      </c>
      <c r="U596" t="s">
        <v>73</v>
      </c>
      <c r="V596" t="s">
        <v>92</v>
      </c>
      <c r="W596" t="s">
        <v>38</v>
      </c>
      <c r="X596" t="s">
        <v>39</v>
      </c>
      <c r="Y596" t="s">
        <v>93</v>
      </c>
      <c r="Z596" t="s">
        <v>94</v>
      </c>
      <c r="AA596" t="s">
        <v>42</v>
      </c>
    </row>
    <row r="597" spans="1:27" x14ac:dyDescent="0.25">
      <c r="A597" s="1">
        <v>10168</v>
      </c>
      <c r="B597" s="1">
        <v>46</v>
      </c>
      <c r="C597" s="8">
        <v>61.18</v>
      </c>
      <c r="D597" s="1">
        <v>5</v>
      </c>
      <c r="E597" s="7">
        <v>2814.28</v>
      </c>
      <c r="F597" s="7">
        <f>sales_data_sample3[[#This Row],[SALES]]*sales_data_sample3[[#This Row],[PROFIT MARGIN]]</f>
        <v>357.41356000000002</v>
      </c>
      <c r="G597" s="14">
        <v>0.127</v>
      </c>
      <c r="H597" s="4">
        <v>37922</v>
      </c>
      <c r="I597" t="s">
        <v>28</v>
      </c>
      <c r="J597">
        <f>ROUNDUP(MONTH(sales_data_sample3[[#This Row],[ORDER DATE]])/3,0)</f>
        <v>4</v>
      </c>
      <c r="K597" t="str">
        <f>TEXT(sales_data_sample3[[#This Row],[ORDER DATE]],"[$-409]mmmm")</f>
        <v>October</v>
      </c>
      <c r="L597">
        <f>YEAR(sales_data_sample3[[#This Row],[ORDER DATE]])</f>
        <v>2003</v>
      </c>
      <c r="M597" t="s">
        <v>29</v>
      </c>
      <c r="N597">
        <v>60</v>
      </c>
      <c r="O597" t="s">
        <v>1884</v>
      </c>
      <c r="P597" t="s">
        <v>88</v>
      </c>
      <c r="Q597" t="s">
        <v>89</v>
      </c>
      <c r="R597" t="s">
        <v>90</v>
      </c>
      <c r="S597" t="s">
        <v>4804</v>
      </c>
      <c r="T597" t="s">
        <v>91</v>
      </c>
      <c r="U597" t="s">
        <v>73</v>
      </c>
      <c r="V597" t="s">
        <v>92</v>
      </c>
      <c r="W597" t="s">
        <v>38</v>
      </c>
      <c r="X597" t="s">
        <v>39</v>
      </c>
      <c r="Y597" t="s">
        <v>93</v>
      </c>
      <c r="Z597" t="s">
        <v>94</v>
      </c>
      <c r="AA597" t="s">
        <v>42</v>
      </c>
    </row>
    <row r="598" spans="1:27" x14ac:dyDescent="0.25">
      <c r="A598" s="1">
        <v>10168</v>
      </c>
      <c r="B598" s="1">
        <v>50</v>
      </c>
      <c r="C598" s="8">
        <v>100</v>
      </c>
      <c r="D598" s="1">
        <v>2</v>
      </c>
      <c r="E598" s="7">
        <v>5747.5</v>
      </c>
      <c r="F598" s="7">
        <f>sales_data_sample3[[#This Row],[SALES]]*sales_data_sample3[[#This Row],[PROFIT MARGIN]]</f>
        <v>729.9325</v>
      </c>
      <c r="G598" s="14">
        <v>0.127</v>
      </c>
      <c r="H598" s="4">
        <v>37922</v>
      </c>
      <c r="I598" t="s">
        <v>28</v>
      </c>
      <c r="J598">
        <f>ROUNDUP(MONTH(sales_data_sample3[[#This Row],[ORDER DATE]])/3,0)</f>
        <v>4</v>
      </c>
      <c r="K598" t="str">
        <f>TEXT(sales_data_sample3[[#This Row],[ORDER DATE]],"[$-409]mmmm")</f>
        <v>October</v>
      </c>
      <c r="L598">
        <f>YEAR(sales_data_sample3[[#This Row],[ORDER DATE]])</f>
        <v>2003</v>
      </c>
      <c r="M598" t="s">
        <v>29</v>
      </c>
      <c r="N598">
        <v>112</v>
      </c>
      <c r="O598" t="s">
        <v>2822</v>
      </c>
      <c r="P598" t="s">
        <v>88</v>
      </c>
      <c r="Q598" t="s">
        <v>89</v>
      </c>
      <c r="R598" t="s">
        <v>90</v>
      </c>
      <c r="S598" t="s">
        <v>4804</v>
      </c>
      <c r="T598" t="s">
        <v>91</v>
      </c>
      <c r="U598" t="s">
        <v>73</v>
      </c>
      <c r="V598" t="s">
        <v>92</v>
      </c>
      <c r="W598" t="s">
        <v>38</v>
      </c>
      <c r="X598" t="s">
        <v>39</v>
      </c>
      <c r="Y598" t="s">
        <v>93</v>
      </c>
      <c r="Z598" t="s">
        <v>94</v>
      </c>
      <c r="AA598" t="s">
        <v>65</v>
      </c>
    </row>
    <row r="599" spans="1:27" x14ac:dyDescent="0.25">
      <c r="A599" s="1">
        <v>10168</v>
      </c>
      <c r="B599" s="1">
        <v>49</v>
      </c>
      <c r="C599" s="8">
        <v>100</v>
      </c>
      <c r="D599" s="1">
        <v>11</v>
      </c>
      <c r="E599" s="7">
        <v>6433.7</v>
      </c>
      <c r="F599" s="7">
        <f>sales_data_sample3[[#This Row],[SALES]]*sales_data_sample3[[#This Row],[PROFIT MARGIN]]</f>
        <v>470.30346999999995</v>
      </c>
      <c r="G599" s="14" t="str">
        <f>IF(sales_data_sample3[[#This Row],[STATUS]] &lt;&gt;"Cancelled","7,31%","0")</f>
        <v>7,31%</v>
      </c>
      <c r="H599" s="4">
        <v>37922</v>
      </c>
      <c r="I599" t="s">
        <v>28</v>
      </c>
      <c r="J599">
        <f>ROUNDUP(MONTH(sales_data_sample3[[#This Row],[ORDER DATE]])/3,0)</f>
        <v>4</v>
      </c>
      <c r="K599" t="str">
        <f>TEXT(sales_data_sample3[[#This Row],[ORDER DATE]],"[$-409]mmmm")</f>
        <v>October</v>
      </c>
      <c r="L599">
        <f>YEAR(sales_data_sample3[[#This Row],[ORDER DATE]])</f>
        <v>2003</v>
      </c>
      <c r="M599" t="s">
        <v>1502</v>
      </c>
      <c r="N599">
        <v>109</v>
      </c>
      <c r="O599" t="s">
        <v>2888</v>
      </c>
      <c r="P599" t="s">
        <v>88</v>
      </c>
      <c r="Q599" t="s">
        <v>89</v>
      </c>
      <c r="R599" t="s">
        <v>90</v>
      </c>
      <c r="S599" t="s">
        <v>4804</v>
      </c>
      <c r="T599" t="s">
        <v>91</v>
      </c>
      <c r="U599" t="s">
        <v>73</v>
      </c>
      <c r="V599" t="s">
        <v>92</v>
      </c>
      <c r="W599" t="s">
        <v>38</v>
      </c>
      <c r="X599" t="s">
        <v>39</v>
      </c>
      <c r="Y599" t="s">
        <v>93</v>
      </c>
      <c r="Z599" t="s">
        <v>94</v>
      </c>
      <c r="AA599" t="s">
        <v>65</v>
      </c>
    </row>
    <row r="600" spans="1:27" x14ac:dyDescent="0.25">
      <c r="A600" s="1">
        <v>10168</v>
      </c>
      <c r="B600" s="1">
        <v>29</v>
      </c>
      <c r="C600" s="8">
        <v>75.41</v>
      </c>
      <c r="D600" s="1">
        <v>6</v>
      </c>
      <c r="E600" s="7">
        <v>2186.89</v>
      </c>
      <c r="F600" s="7">
        <f>sales_data_sample3[[#This Row],[SALES]]*sales_data_sample3[[#This Row],[PROFIT MARGIN]]</f>
        <v>277.73502999999999</v>
      </c>
      <c r="G600" s="14">
        <v>0.127</v>
      </c>
      <c r="H600" s="4">
        <v>37922</v>
      </c>
      <c r="I600" t="s">
        <v>28</v>
      </c>
      <c r="J600">
        <f>ROUNDUP(MONTH(sales_data_sample3[[#This Row],[ORDER DATE]])/3,0)</f>
        <v>4</v>
      </c>
      <c r="K600" t="str">
        <f>TEXT(sales_data_sample3[[#This Row],[ORDER DATE]],"[$-409]mmmm")</f>
        <v>October</v>
      </c>
      <c r="L600">
        <f>YEAR(sales_data_sample3[[#This Row],[ORDER DATE]])</f>
        <v>2003</v>
      </c>
      <c r="M600" t="s">
        <v>29</v>
      </c>
      <c r="N600">
        <v>76</v>
      </c>
      <c r="O600" t="s">
        <v>2965</v>
      </c>
      <c r="P600" t="s">
        <v>88</v>
      </c>
      <c r="Q600" t="s">
        <v>89</v>
      </c>
      <c r="R600" t="s">
        <v>90</v>
      </c>
      <c r="S600" t="s">
        <v>4804</v>
      </c>
      <c r="T600" t="s">
        <v>91</v>
      </c>
      <c r="U600" t="s">
        <v>73</v>
      </c>
      <c r="V600" t="s">
        <v>92</v>
      </c>
      <c r="W600" t="s">
        <v>38</v>
      </c>
      <c r="X600" t="s">
        <v>39</v>
      </c>
      <c r="Y600" t="s">
        <v>93</v>
      </c>
      <c r="Z600" t="s">
        <v>94</v>
      </c>
      <c r="AA600" t="s">
        <v>42</v>
      </c>
    </row>
    <row r="601" spans="1:27" x14ac:dyDescent="0.25">
      <c r="A601" s="1">
        <v>10168</v>
      </c>
      <c r="B601" s="1">
        <v>27</v>
      </c>
      <c r="C601" s="8">
        <v>73.02</v>
      </c>
      <c r="D601" s="1">
        <v>18</v>
      </c>
      <c r="E601" s="7">
        <v>1971.54</v>
      </c>
      <c r="F601" s="7">
        <f>sales_data_sample3[[#This Row],[SALES]]*sales_data_sample3[[#This Row],[PROFIT MARGIN]]</f>
        <v>144.119574</v>
      </c>
      <c r="G601" s="14" t="str">
        <f>IF(sales_data_sample3[[#This Row],[STATUS]] &lt;&gt;"Cancelled","7,31%","0")</f>
        <v>7,31%</v>
      </c>
      <c r="H601" s="4">
        <v>37922</v>
      </c>
      <c r="I601" t="s">
        <v>28</v>
      </c>
      <c r="J601">
        <f>ROUNDUP(MONTH(sales_data_sample3[[#This Row],[ORDER DATE]])/3,0)</f>
        <v>4</v>
      </c>
      <c r="K601" t="str">
        <f>TEXT(sales_data_sample3[[#This Row],[ORDER DATE]],"[$-409]mmmm")</f>
        <v>October</v>
      </c>
      <c r="L601">
        <f>YEAR(sales_data_sample3[[#This Row],[ORDER DATE]])</f>
        <v>2003</v>
      </c>
      <c r="M601" t="s">
        <v>1502</v>
      </c>
      <c r="N601">
        <v>68</v>
      </c>
      <c r="O601" t="s">
        <v>3620</v>
      </c>
      <c r="P601" t="s">
        <v>88</v>
      </c>
      <c r="Q601" t="s">
        <v>89</v>
      </c>
      <c r="R601" t="s">
        <v>90</v>
      </c>
      <c r="S601" t="s">
        <v>4804</v>
      </c>
      <c r="T601" t="s">
        <v>91</v>
      </c>
      <c r="U601" t="s">
        <v>73</v>
      </c>
      <c r="V601" t="s">
        <v>92</v>
      </c>
      <c r="W601" t="s">
        <v>38</v>
      </c>
      <c r="X601" t="s">
        <v>39</v>
      </c>
      <c r="Y601" t="s">
        <v>93</v>
      </c>
      <c r="Z601" t="s">
        <v>94</v>
      </c>
      <c r="AA601" t="s">
        <v>42</v>
      </c>
    </row>
    <row r="602" spans="1:27" x14ac:dyDescent="0.25">
      <c r="A602" s="1">
        <v>10168</v>
      </c>
      <c r="B602" s="1">
        <v>48</v>
      </c>
      <c r="C602" s="8">
        <v>78.25</v>
      </c>
      <c r="D602" s="1">
        <v>10</v>
      </c>
      <c r="E602" s="7">
        <v>3756</v>
      </c>
      <c r="F602" s="7">
        <f>sales_data_sample3[[#This Row],[SALES]]*sales_data_sample3[[#This Row],[PROFIT MARGIN]]</f>
        <v>274.56360000000001</v>
      </c>
      <c r="G602" s="14" t="str">
        <f>IF(sales_data_sample3[[#This Row],[STATUS]] &lt;&gt;"Cancelled","7,31%","0")</f>
        <v>7,31%</v>
      </c>
      <c r="H602" s="4">
        <v>37922</v>
      </c>
      <c r="I602" t="s">
        <v>28</v>
      </c>
      <c r="J602">
        <f>ROUNDUP(MONTH(sales_data_sample3[[#This Row],[ORDER DATE]])/3,0)</f>
        <v>4</v>
      </c>
      <c r="K602" t="str">
        <f>TEXT(sales_data_sample3[[#This Row],[ORDER DATE]],"[$-409]mmmm")</f>
        <v>October</v>
      </c>
      <c r="L602">
        <f>YEAR(sales_data_sample3[[#This Row],[ORDER DATE]])</f>
        <v>2003</v>
      </c>
      <c r="M602" t="s">
        <v>1502</v>
      </c>
      <c r="N602">
        <v>72</v>
      </c>
      <c r="O602" t="s">
        <v>3763</v>
      </c>
      <c r="P602" t="s">
        <v>88</v>
      </c>
      <c r="Q602" t="s">
        <v>89</v>
      </c>
      <c r="R602" t="s">
        <v>90</v>
      </c>
      <c r="S602" t="s">
        <v>4804</v>
      </c>
      <c r="T602" t="s">
        <v>91</v>
      </c>
      <c r="U602" t="s">
        <v>73</v>
      </c>
      <c r="V602" t="s">
        <v>92</v>
      </c>
      <c r="W602" t="s">
        <v>38</v>
      </c>
      <c r="X602" t="s">
        <v>39</v>
      </c>
      <c r="Y602" t="s">
        <v>93</v>
      </c>
      <c r="Z602" t="s">
        <v>94</v>
      </c>
      <c r="AA602" t="s">
        <v>65</v>
      </c>
    </row>
    <row r="603" spans="1:27" x14ac:dyDescent="0.25">
      <c r="A603" s="1">
        <v>10168</v>
      </c>
      <c r="B603" s="1">
        <v>28</v>
      </c>
      <c r="C603" s="8">
        <v>100</v>
      </c>
      <c r="D603" s="1">
        <v>7</v>
      </c>
      <c r="E603" s="7">
        <v>3244.36</v>
      </c>
      <c r="F603" s="7">
        <f>sales_data_sample3[[#This Row],[SALES]]*sales_data_sample3[[#This Row],[PROFIT MARGIN]]</f>
        <v>412.03372000000002</v>
      </c>
      <c r="G603" s="14">
        <v>0.127</v>
      </c>
      <c r="H603" s="4">
        <v>37922</v>
      </c>
      <c r="I603" t="s">
        <v>28</v>
      </c>
      <c r="J603">
        <f>ROUNDUP(MONTH(sales_data_sample3[[#This Row],[ORDER DATE]])/3,0)</f>
        <v>4</v>
      </c>
      <c r="K603" t="str">
        <f>TEXT(sales_data_sample3[[#This Row],[ORDER DATE]],"[$-409]mmmm")</f>
        <v>October</v>
      </c>
      <c r="L603">
        <f>YEAR(sales_data_sample3[[#This Row],[ORDER DATE]])</f>
        <v>2003</v>
      </c>
      <c r="M603" t="s">
        <v>29</v>
      </c>
      <c r="N603">
        <v>99</v>
      </c>
      <c r="O603" t="s">
        <v>3872</v>
      </c>
      <c r="P603" t="s">
        <v>88</v>
      </c>
      <c r="Q603" t="s">
        <v>89</v>
      </c>
      <c r="R603" t="s">
        <v>90</v>
      </c>
      <c r="S603" t="s">
        <v>4804</v>
      </c>
      <c r="T603" t="s">
        <v>91</v>
      </c>
      <c r="U603" t="s">
        <v>73</v>
      </c>
      <c r="V603" t="s">
        <v>92</v>
      </c>
      <c r="W603" t="s">
        <v>38</v>
      </c>
      <c r="X603" t="s">
        <v>39</v>
      </c>
      <c r="Y603" t="s">
        <v>93</v>
      </c>
      <c r="Z603" t="s">
        <v>94</v>
      </c>
      <c r="AA603" t="s">
        <v>65</v>
      </c>
    </row>
    <row r="604" spans="1:27" x14ac:dyDescent="0.25">
      <c r="A604" s="1">
        <v>10168</v>
      </c>
      <c r="B604" s="1">
        <v>31</v>
      </c>
      <c r="C604" s="8">
        <v>73.61</v>
      </c>
      <c r="D604" s="1">
        <v>12</v>
      </c>
      <c r="E604" s="7">
        <v>2281.91</v>
      </c>
      <c r="F604" s="7">
        <f>sales_data_sample3[[#This Row],[SALES]]*sales_data_sample3[[#This Row],[PROFIT MARGIN]]</f>
        <v>168.63314899999997</v>
      </c>
      <c r="G604" s="14" t="str">
        <f>IF(sales_data_sample3[[#This Row],[STATUS]] &lt;&gt;"Cancelled","7,39%","0")</f>
        <v>7,39%</v>
      </c>
      <c r="H604" s="4">
        <v>37922</v>
      </c>
      <c r="I604" t="s">
        <v>28</v>
      </c>
      <c r="J604">
        <f>ROUNDUP(MONTH(sales_data_sample3[[#This Row],[ORDER DATE]])/3,0)</f>
        <v>4</v>
      </c>
      <c r="K604" t="str">
        <f>TEXT(sales_data_sample3[[#This Row],[ORDER DATE]],"[$-409]mmmm")</f>
        <v>October</v>
      </c>
      <c r="L604">
        <f>YEAR(sales_data_sample3[[#This Row],[ORDER DATE]])</f>
        <v>2003</v>
      </c>
      <c r="M604" t="s">
        <v>1354</v>
      </c>
      <c r="N604">
        <v>68</v>
      </c>
      <c r="O604" t="s">
        <v>4069</v>
      </c>
      <c r="P604" t="s">
        <v>88</v>
      </c>
      <c r="Q604" t="s">
        <v>89</v>
      </c>
      <c r="R604" t="s">
        <v>90</v>
      </c>
      <c r="S604" t="s">
        <v>4804</v>
      </c>
      <c r="T604" t="s">
        <v>91</v>
      </c>
      <c r="U604" t="s">
        <v>73</v>
      </c>
      <c r="V604" t="s">
        <v>92</v>
      </c>
      <c r="W604" t="s">
        <v>38</v>
      </c>
      <c r="X604" t="s">
        <v>39</v>
      </c>
      <c r="Y604" t="s">
        <v>93</v>
      </c>
      <c r="Z604" t="s">
        <v>94</v>
      </c>
      <c r="AA604" t="s">
        <v>42</v>
      </c>
    </row>
    <row r="605" spans="1:27" x14ac:dyDescent="0.25">
      <c r="A605" s="1">
        <v>10168</v>
      </c>
      <c r="B605" s="1">
        <v>48</v>
      </c>
      <c r="C605" s="8">
        <v>51.93</v>
      </c>
      <c r="D605" s="1">
        <v>13</v>
      </c>
      <c r="E605" s="7">
        <v>2492.64</v>
      </c>
      <c r="F605" s="7">
        <f>sales_data_sample3[[#This Row],[SALES]]*sales_data_sample3[[#This Row],[PROFIT MARGIN]]</f>
        <v>184.20609599999997</v>
      </c>
      <c r="G605" s="14" t="str">
        <f>IF(sales_data_sample3[[#This Row],[STATUS]] &lt;&gt;"Cancelled","7,39%","0")</f>
        <v>7,39%</v>
      </c>
      <c r="H605" s="4">
        <v>37922</v>
      </c>
      <c r="I605" t="s">
        <v>28</v>
      </c>
      <c r="J605">
        <f>ROUNDUP(MONTH(sales_data_sample3[[#This Row],[ORDER DATE]])/3,0)</f>
        <v>4</v>
      </c>
      <c r="K605" t="str">
        <f>TEXT(sales_data_sample3[[#This Row],[ORDER DATE]],"[$-409]mmmm")</f>
        <v>October</v>
      </c>
      <c r="L605">
        <f>YEAR(sales_data_sample3[[#This Row],[ORDER DATE]])</f>
        <v>2003</v>
      </c>
      <c r="M605" t="s">
        <v>1354</v>
      </c>
      <c r="N605">
        <v>43</v>
      </c>
      <c r="O605" t="s">
        <v>4136</v>
      </c>
      <c r="P605" t="s">
        <v>88</v>
      </c>
      <c r="Q605" t="s">
        <v>89</v>
      </c>
      <c r="R605" t="s">
        <v>90</v>
      </c>
      <c r="S605" t="s">
        <v>4804</v>
      </c>
      <c r="T605" t="s">
        <v>91</v>
      </c>
      <c r="U605" t="s">
        <v>73</v>
      </c>
      <c r="V605" t="s">
        <v>92</v>
      </c>
      <c r="W605" t="s">
        <v>38</v>
      </c>
      <c r="X605" t="s">
        <v>39</v>
      </c>
      <c r="Y605" t="s">
        <v>93</v>
      </c>
      <c r="Z605" t="s">
        <v>94</v>
      </c>
      <c r="AA605" t="s">
        <v>42</v>
      </c>
    </row>
    <row r="606" spans="1:27" x14ac:dyDescent="0.25">
      <c r="A606" s="1">
        <v>10168</v>
      </c>
      <c r="B606" s="1">
        <v>28</v>
      </c>
      <c r="C606" s="8">
        <v>98.65</v>
      </c>
      <c r="D606" s="1">
        <v>14</v>
      </c>
      <c r="E606" s="7">
        <v>2762.2</v>
      </c>
      <c r="F606" s="7">
        <f>sales_data_sample3[[#This Row],[SALES]]*sales_data_sample3[[#This Row],[PROFIT MARGIN]]</f>
        <v>201.91681999999997</v>
      </c>
      <c r="G606" s="14" t="str">
        <f>IF(sales_data_sample3[[#This Row],[STATUS]] &lt;&gt;"Cancelled","7,31%","0")</f>
        <v>7,31%</v>
      </c>
      <c r="H606" s="4">
        <v>37922</v>
      </c>
      <c r="I606" t="s">
        <v>28</v>
      </c>
      <c r="J606">
        <f>ROUNDUP(MONTH(sales_data_sample3[[#This Row],[ORDER DATE]])/3,0)</f>
        <v>4</v>
      </c>
      <c r="K606" t="str">
        <f>TEXT(sales_data_sample3[[#This Row],[ORDER DATE]],"[$-409]mmmm")</f>
        <v>October</v>
      </c>
      <c r="L606">
        <f>YEAR(sales_data_sample3[[#This Row],[ORDER DATE]])</f>
        <v>2003</v>
      </c>
      <c r="M606" t="s">
        <v>1502</v>
      </c>
      <c r="N606">
        <v>91</v>
      </c>
      <c r="O606" t="s">
        <v>4321</v>
      </c>
      <c r="P606" t="s">
        <v>88</v>
      </c>
      <c r="Q606" t="s">
        <v>89</v>
      </c>
      <c r="R606" t="s">
        <v>90</v>
      </c>
      <c r="S606" t="s">
        <v>4804</v>
      </c>
      <c r="T606" t="s">
        <v>91</v>
      </c>
      <c r="U606" t="s">
        <v>73</v>
      </c>
      <c r="V606" t="s">
        <v>92</v>
      </c>
      <c r="W606" t="s">
        <v>38</v>
      </c>
      <c r="X606" t="s">
        <v>39</v>
      </c>
      <c r="Y606" t="s">
        <v>93</v>
      </c>
      <c r="Z606" t="s">
        <v>94</v>
      </c>
      <c r="AA606" t="s">
        <v>42</v>
      </c>
    </row>
    <row r="607" spans="1:27" x14ac:dyDescent="0.25">
      <c r="A607" s="1">
        <v>10168</v>
      </c>
      <c r="B607" s="1">
        <v>31</v>
      </c>
      <c r="C607" s="8">
        <v>100</v>
      </c>
      <c r="D607" s="1">
        <v>16</v>
      </c>
      <c r="E607" s="7">
        <v>3431.39</v>
      </c>
      <c r="F607" s="7">
        <f>sales_data_sample3[[#This Row],[SALES]]*sales_data_sample3[[#This Row],[PROFIT MARGIN]]</f>
        <v>250.83460899999997</v>
      </c>
      <c r="G607" s="14" t="str">
        <f>IF(sales_data_sample3[[#This Row],[STATUS]] &lt;&gt;"Cancelled","7,31%","0")</f>
        <v>7,31%</v>
      </c>
      <c r="H607" s="4">
        <v>37922</v>
      </c>
      <c r="I607" t="s">
        <v>28</v>
      </c>
      <c r="J607">
        <f>ROUNDUP(MONTH(sales_data_sample3[[#This Row],[ORDER DATE]])/3,0)</f>
        <v>4</v>
      </c>
      <c r="K607" t="str">
        <f>TEXT(sales_data_sample3[[#This Row],[ORDER DATE]],"[$-409]mmmm")</f>
        <v>October</v>
      </c>
      <c r="L607">
        <f>YEAR(sales_data_sample3[[#This Row],[ORDER DATE]])</f>
        <v>2003</v>
      </c>
      <c r="M607" t="s">
        <v>1502</v>
      </c>
      <c r="N607">
        <v>99</v>
      </c>
      <c r="O607" t="s">
        <v>4433</v>
      </c>
      <c r="P607" t="s">
        <v>88</v>
      </c>
      <c r="Q607" t="s">
        <v>89</v>
      </c>
      <c r="R607" t="s">
        <v>90</v>
      </c>
      <c r="S607" t="s">
        <v>4804</v>
      </c>
      <c r="T607" t="s">
        <v>91</v>
      </c>
      <c r="U607" t="s">
        <v>73</v>
      </c>
      <c r="V607" t="s">
        <v>92</v>
      </c>
      <c r="W607" t="s">
        <v>38</v>
      </c>
      <c r="X607" t="s">
        <v>39</v>
      </c>
      <c r="Y607" t="s">
        <v>93</v>
      </c>
      <c r="Z607" t="s">
        <v>94</v>
      </c>
      <c r="AA607" t="s">
        <v>65</v>
      </c>
    </row>
    <row r="608" spans="1:27" x14ac:dyDescent="0.25">
      <c r="A608" s="1">
        <v>10168</v>
      </c>
      <c r="B608" s="1">
        <v>36</v>
      </c>
      <c r="C608" s="8">
        <v>100</v>
      </c>
      <c r="D608" s="1">
        <v>8</v>
      </c>
      <c r="E608" s="7">
        <v>4527.72</v>
      </c>
      <c r="F608" s="7">
        <f>sales_data_sample3[[#This Row],[SALES]]*sales_data_sample3[[#This Row],[PROFIT MARGIN]]</f>
        <v>330.97633200000001</v>
      </c>
      <c r="G608" s="14" t="str">
        <f>IF(sales_data_sample3[[#This Row],[STATUS]] &lt;&gt;"Cancelled","7,31%","0")</f>
        <v>7,31%</v>
      </c>
      <c r="H608" s="4">
        <v>37922</v>
      </c>
      <c r="I608" t="s">
        <v>28</v>
      </c>
      <c r="J608">
        <f>ROUNDUP(MONTH(sales_data_sample3[[#This Row],[ORDER DATE]])/3,0)</f>
        <v>4</v>
      </c>
      <c r="K608" t="str">
        <f>TEXT(sales_data_sample3[[#This Row],[ORDER DATE]],"[$-409]mmmm")</f>
        <v>October</v>
      </c>
      <c r="L608">
        <f>YEAR(sales_data_sample3[[#This Row],[ORDER DATE]])</f>
        <v>2003</v>
      </c>
      <c r="M608" t="s">
        <v>1502</v>
      </c>
      <c r="N608">
        <v>118</v>
      </c>
      <c r="O608" t="s">
        <v>4540</v>
      </c>
      <c r="P608" t="s">
        <v>88</v>
      </c>
      <c r="Q608" t="s">
        <v>89</v>
      </c>
      <c r="R608" t="s">
        <v>90</v>
      </c>
      <c r="S608" t="s">
        <v>4804</v>
      </c>
      <c r="T608" t="s">
        <v>91</v>
      </c>
      <c r="U608" t="s">
        <v>73</v>
      </c>
      <c r="V608" t="s">
        <v>92</v>
      </c>
      <c r="W608" t="s">
        <v>38</v>
      </c>
      <c r="X608" t="s">
        <v>39</v>
      </c>
      <c r="Y608" t="s">
        <v>93</v>
      </c>
      <c r="Z608" t="s">
        <v>94</v>
      </c>
      <c r="AA608" t="s">
        <v>65</v>
      </c>
    </row>
    <row r="609" spans="1:27" x14ac:dyDescent="0.25">
      <c r="A609" s="1">
        <v>10168</v>
      </c>
      <c r="B609" s="1">
        <v>48</v>
      </c>
      <c r="C609" s="8">
        <v>96</v>
      </c>
      <c r="D609" s="1">
        <v>15</v>
      </c>
      <c r="E609" s="7">
        <v>4608</v>
      </c>
      <c r="F609" s="7">
        <f>sales_data_sample3[[#This Row],[SALES]]*sales_data_sample3[[#This Row],[PROFIT MARGIN]]</f>
        <v>336.84479999999996</v>
      </c>
      <c r="G609" s="14" t="str">
        <f>IF(sales_data_sample3[[#This Row],[STATUS]] &lt;&gt;"Cancelled","7,31%","0")</f>
        <v>7,31%</v>
      </c>
      <c r="H609" s="4">
        <v>37922</v>
      </c>
      <c r="I609" t="s">
        <v>28</v>
      </c>
      <c r="J609">
        <f>ROUNDUP(MONTH(sales_data_sample3[[#This Row],[ORDER DATE]])/3,0)</f>
        <v>4</v>
      </c>
      <c r="K609" t="str">
        <f>TEXT(sales_data_sample3[[#This Row],[ORDER DATE]],"[$-409]mmmm")</f>
        <v>October</v>
      </c>
      <c r="L609">
        <f>YEAR(sales_data_sample3[[#This Row],[ORDER DATE]])</f>
        <v>2003</v>
      </c>
      <c r="M609" t="s">
        <v>1502</v>
      </c>
      <c r="N609">
        <v>80</v>
      </c>
      <c r="O609" t="s">
        <v>4572</v>
      </c>
      <c r="P609" t="s">
        <v>88</v>
      </c>
      <c r="Q609" t="s">
        <v>89</v>
      </c>
      <c r="R609" t="s">
        <v>90</v>
      </c>
      <c r="S609" t="s">
        <v>4804</v>
      </c>
      <c r="T609" t="s">
        <v>91</v>
      </c>
      <c r="U609" t="s">
        <v>73</v>
      </c>
      <c r="V609" t="s">
        <v>92</v>
      </c>
      <c r="W609" t="s">
        <v>38</v>
      </c>
      <c r="X609" t="s">
        <v>39</v>
      </c>
      <c r="Y609" t="s">
        <v>93</v>
      </c>
      <c r="Z609" t="s">
        <v>94</v>
      </c>
      <c r="AA609" t="s">
        <v>65</v>
      </c>
    </row>
    <row r="610" spans="1:27" x14ac:dyDescent="0.25">
      <c r="A610" s="1">
        <v>10168</v>
      </c>
      <c r="B610" s="1">
        <v>39</v>
      </c>
      <c r="C610" s="8">
        <v>82.91</v>
      </c>
      <c r="D610" s="1">
        <v>17</v>
      </c>
      <c r="E610" s="7">
        <v>3233.49</v>
      </c>
      <c r="F610" s="7">
        <f>sales_data_sample3[[#This Row],[SALES]]*sales_data_sample3[[#This Row],[PROFIT MARGIN]]</f>
        <v>236.36811899999998</v>
      </c>
      <c r="G610" s="14" t="str">
        <f>IF(sales_data_sample3[[#This Row],[STATUS]] &lt;&gt;"Cancelled","7,31%","0")</f>
        <v>7,31%</v>
      </c>
      <c r="H610" s="4">
        <v>37922</v>
      </c>
      <c r="I610" t="s">
        <v>28</v>
      </c>
      <c r="J610">
        <f>ROUNDUP(MONTH(sales_data_sample3[[#This Row],[ORDER DATE]])/3,0)</f>
        <v>4</v>
      </c>
      <c r="K610" t="str">
        <f>TEXT(sales_data_sample3[[#This Row],[ORDER DATE]],"[$-409]mmmm")</f>
        <v>October</v>
      </c>
      <c r="L610">
        <f>YEAR(sales_data_sample3[[#This Row],[ORDER DATE]])</f>
        <v>2003</v>
      </c>
      <c r="M610" t="s">
        <v>1502</v>
      </c>
      <c r="N610">
        <v>74</v>
      </c>
      <c r="O610" t="s">
        <v>4675</v>
      </c>
      <c r="P610" t="s">
        <v>88</v>
      </c>
      <c r="Q610" t="s">
        <v>89</v>
      </c>
      <c r="R610" t="s">
        <v>90</v>
      </c>
      <c r="S610" t="s">
        <v>4804</v>
      </c>
      <c r="T610" t="s">
        <v>91</v>
      </c>
      <c r="U610" t="s">
        <v>73</v>
      </c>
      <c r="V610" t="s">
        <v>92</v>
      </c>
      <c r="W610" t="s">
        <v>38</v>
      </c>
      <c r="X610" t="s">
        <v>39</v>
      </c>
      <c r="Y610" t="s">
        <v>93</v>
      </c>
      <c r="Z610" t="s">
        <v>94</v>
      </c>
      <c r="AA610" t="s">
        <v>65</v>
      </c>
    </row>
    <row r="611" spans="1:27" x14ac:dyDescent="0.25">
      <c r="A611" s="1">
        <v>10169</v>
      </c>
      <c r="B611" s="1">
        <v>30</v>
      </c>
      <c r="C611" s="8">
        <v>100</v>
      </c>
      <c r="D611" s="1">
        <v>2</v>
      </c>
      <c r="E611" s="7">
        <v>5019.8999999999996</v>
      </c>
      <c r="F611" s="7">
        <f>sales_data_sample3[[#This Row],[SALES]]*sales_data_sample3[[#This Row],[PROFIT MARGIN]]</f>
        <v>1249.4531099999999</v>
      </c>
      <c r="G611" s="14" t="str">
        <f>IF(sales_data_sample3[[#This Row],[STATUS]] &lt;&gt;"Cancelled","24,89%","0")</f>
        <v>24,89%</v>
      </c>
      <c r="H611" s="4">
        <v>37929</v>
      </c>
      <c r="I611" t="s">
        <v>28</v>
      </c>
      <c r="J611">
        <f>ROUNDUP(MONTH(sales_data_sample3[[#This Row],[ORDER DATE]])/3,0)</f>
        <v>4</v>
      </c>
      <c r="K611" t="str">
        <f>TEXT(sales_data_sample3[[#This Row],[ORDER DATE]],"[$-409]mmmm")</f>
        <v>November</v>
      </c>
      <c r="L611">
        <f>YEAR(sales_data_sample3[[#This Row],[ORDER DATE]])</f>
        <v>2003</v>
      </c>
      <c r="M611" t="s">
        <v>278</v>
      </c>
      <c r="N611">
        <v>194</v>
      </c>
      <c r="O611" t="s">
        <v>776</v>
      </c>
      <c r="P611" t="s">
        <v>448</v>
      </c>
      <c r="Q611" t="s">
        <v>449</v>
      </c>
      <c r="R611" t="s">
        <v>450</v>
      </c>
      <c r="S611" t="s">
        <v>451</v>
      </c>
      <c r="T611" t="s">
        <v>452</v>
      </c>
      <c r="U611" t="s">
        <v>238</v>
      </c>
      <c r="V611" t="s">
        <v>453</v>
      </c>
      <c r="W611" t="s">
        <v>139</v>
      </c>
      <c r="X611" t="s">
        <v>140</v>
      </c>
      <c r="Y611" t="s">
        <v>454</v>
      </c>
      <c r="Z611" t="s">
        <v>455</v>
      </c>
      <c r="AA611" t="s">
        <v>65</v>
      </c>
    </row>
    <row r="612" spans="1:27" x14ac:dyDescent="0.25">
      <c r="A612" s="1">
        <v>10169</v>
      </c>
      <c r="B612" s="1">
        <v>35</v>
      </c>
      <c r="C612" s="8">
        <v>100</v>
      </c>
      <c r="D612" s="1">
        <v>13</v>
      </c>
      <c r="E612" s="7">
        <v>4639.25</v>
      </c>
      <c r="F612" s="7">
        <f>sales_data_sample3[[#This Row],[SALES]]*sales_data_sample3[[#This Row],[PROFIT MARGIN]]</f>
        <v>589.18475000000001</v>
      </c>
      <c r="G612" s="14">
        <v>0.127</v>
      </c>
      <c r="H612" s="4">
        <v>37929</v>
      </c>
      <c r="I612" t="s">
        <v>28</v>
      </c>
      <c r="J612">
        <f>ROUNDUP(MONTH(sales_data_sample3[[#This Row],[ORDER DATE]])/3,0)</f>
        <v>4</v>
      </c>
      <c r="K612" t="str">
        <f>TEXT(sales_data_sample3[[#This Row],[ORDER DATE]],"[$-409]mmmm")</f>
        <v>November</v>
      </c>
      <c r="L612">
        <f>YEAR(sales_data_sample3[[#This Row],[ORDER DATE]])</f>
        <v>2003</v>
      </c>
      <c r="M612" t="s">
        <v>29</v>
      </c>
      <c r="N612">
        <v>150</v>
      </c>
      <c r="O612" t="s">
        <v>991</v>
      </c>
      <c r="P612" t="s">
        <v>448</v>
      </c>
      <c r="Q612" t="s">
        <v>449</v>
      </c>
      <c r="R612" t="s">
        <v>450</v>
      </c>
      <c r="S612" t="s">
        <v>451</v>
      </c>
      <c r="T612" t="s">
        <v>452</v>
      </c>
      <c r="U612" t="s">
        <v>238</v>
      </c>
      <c r="V612" t="s">
        <v>453</v>
      </c>
      <c r="W612" t="s">
        <v>139</v>
      </c>
      <c r="X612" t="s">
        <v>140</v>
      </c>
      <c r="Y612" t="s">
        <v>454</v>
      </c>
      <c r="Z612" t="s">
        <v>455</v>
      </c>
      <c r="AA612" t="s">
        <v>65</v>
      </c>
    </row>
    <row r="613" spans="1:27" x14ac:dyDescent="0.25">
      <c r="A613" s="1">
        <v>10169</v>
      </c>
      <c r="B613" s="1">
        <v>36</v>
      </c>
      <c r="C613" s="8">
        <v>63.84</v>
      </c>
      <c r="D613" s="1">
        <v>3</v>
      </c>
      <c r="E613" s="7">
        <v>2298.2399999999998</v>
      </c>
      <c r="F613" s="7">
        <f>sales_data_sample3[[#This Row],[SALES]]*sales_data_sample3[[#This Row],[PROFIT MARGIN]]</f>
        <v>572.03193599999997</v>
      </c>
      <c r="G613" s="14" t="str">
        <f>IF(sales_data_sample3[[#This Row],[STATUS]] &lt;&gt;"Cancelled","24,89%","0")</f>
        <v>24,89%</v>
      </c>
      <c r="H613" s="4">
        <v>37929</v>
      </c>
      <c r="I613" t="s">
        <v>28</v>
      </c>
      <c r="J613">
        <f>ROUNDUP(MONTH(sales_data_sample3[[#This Row],[ORDER DATE]])/3,0)</f>
        <v>4</v>
      </c>
      <c r="K613" t="str">
        <f>TEXT(sales_data_sample3[[#This Row],[ORDER DATE]],"[$-409]mmmm")</f>
        <v>November</v>
      </c>
      <c r="L613">
        <f>YEAR(sales_data_sample3[[#This Row],[ORDER DATE]])</f>
        <v>2003</v>
      </c>
      <c r="M613" t="s">
        <v>278</v>
      </c>
      <c r="N613">
        <v>79</v>
      </c>
      <c r="O613" t="s">
        <v>1128</v>
      </c>
      <c r="P613" t="s">
        <v>448</v>
      </c>
      <c r="Q613" t="s">
        <v>449</v>
      </c>
      <c r="R613" t="s">
        <v>450</v>
      </c>
      <c r="S613" t="s">
        <v>451</v>
      </c>
      <c r="T613" t="s">
        <v>452</v>
      </c>
      <c r="U613" t="s">
        <v>238</v>
      </c>
      <c r="V613" t="s">
        <v>453</v>
      </c>
      <c r="W613" t="s">
        <v>139</v>
      </c>
      <c r="X613" t="s">
        <v>140</v>
      </c>
      <c r="Y613" t="s">
        <v>454</v>
      </c>
      <c r="Z613" t="s">
        <v>455</v>
      </c>
      <c r="AA613" t="s">
        <v>42</v>
      </c>
    </row>
    <row r="614" spans="1:27" x14ac:dyDescent="0.25">
      <c r="A614" s="1">
        <v>10169</v>
      </c>
      <c r="B614" s="1">
        <v>32</v>
      </c>
      <c r="C614" s="8">
        <v>70.760000000000005</v>
      </c>
      <c r="D614" s="1">
        <v>5</v>
      </c>
      <c r="E614" s="7">
        <v>2264.3200000000002</v>
      </c>
      <c r="F614" s="7">
        <f>sales_data_sample3[[#This Row],[SALES]]*sales_data_sample3[[#This Row],[PROFIT MARGIN]]</f>
        <v>563.58924800000011</v>
      </c>
      <c r="G614" s="14" t="str">
        <f>IF(sales_data_sample3[[#This Row],[STATUS]] &lt;&gt;"Cancelled","24,89%","0")</f>
        <v>24,89%</v>
      </c>
      <c r="H614" s="4">
        <v>37929</v>
      </c>
      <c r="I614" t="s">
        <v>28</v>
      </c>
      <c r="J614">
        <f>ROUNDUP(MONTH(sales_data_sample3[[#This Row],[ORDER DATE]])/3,0)</f>
        <v>4</v>
      </c>
      <c r="K614" t="str">
        <f>TEXT(sales_data_sample3[[#This Row],[ORDER DATE]],"[$-409]mmmm")</f>
        <v>November</v>
      </c>
      <c r="L614">
        <f>YEAR(sales_data_sample3[[#This Row],[ORDER DATE]])</f>
        <v>2003</v>
      </c>
      <c r="M614" t="s">
        <v>278</v>
      </c>
      <c r="N614">
        <v>80</v>
      </c>
      <c r="O614" t="s">
        <v>2283</v>
      </c>
      <c r="P614" t="s">
        <v>448</v>
      </c>
      <c r="Q614" t="s">
        <v>449</v>
      </c>
      <c r="R614" t="s">
        <v>450</v>
      </c>
      <c r="S614" t="s">
        <v>451</v>
      </c>
      <c r="T614" t="s">
        <v>452</v>
      </c>
      <c r="U614" t="s">
        <v>238</v>
      </c>
      <c r="V614" t="s">
        <v>453</v>
      </c>
      <c r="W614" t="s">
        <v>139</v>
      </c>
      <c r="X614" t="s">
        <v>140</v>
      </c>
      <c r="Y614" t="s">
        <v>454</v>
      </c>
      <c r="Z614" t="s">
        <v>455</v>
      </c>
      <c r="AA614" t="s">
        <v>42</v>
      </c>
    </row>
    <row r="615" spans="1:27" x14ac:dyDescent="0.25">
      <c r="A615" s="1">
        <v>10169</v>
      </c>
      <c r="B615" s="1">
        <v>36</v>
      </c>
      <c r="C615" s="8">
        <v>100</v>
      </c>
      <c r="D615" s="1">
        <v>4</v>
      </c>
      <c r="E615" s="7">
        <v>4444.92</v>
      </c>
      <c r="F615" s="7">
        <f>sales_data_sample3[[#This Row],[SALES]]*sales_data_sample3[[#This Row],[PROFIT MARGIN]]</f>
        <v>1106.340588</v>
      </c>
      <c r="G615" s="14" t="str">
        <f>IF(sales_data_sample3[[#This Row],[STATUS]] &lt;&gt;"Cancelled","24,89%","0")</f>
        <v>24,89%</v>
      </c>
      <c r="H615" s="4">
        <v>37929</v>
      </c>
      <c r="I615" t="s">
        <v>28</v>
      </c>
      <c r="J615">
        <f>ROUNDUP(MONTH(sales_data_sample3[[#This Row],[ORDER DATE]])/3,0)</f>
        <v>4</v>
      </c>
      <c r="K615" t="str">
        <f>TEXT(sales_data_sample3[[#This Row],[ORDER DATE]],"[$-409]mmmm")</f>
        <v>November</v>
      </c>
      <c r="L615">
        <f>YEAR(sales_data_sample3[[#This Row],[ORDER DATE]])</f>
        <v>2003</v>
      </c>
      <c r="M615" t="s">
        <v>278</v>
      </c>
      <c r="N615">
        <v>146</v>
      </c>
      <c r="O615" t="s">
        <v>2364</v>
      </c>
      <c r="P615" t="s">
        <v>448</v>
      </c>
      <c r="Q615" t="s">
        <v>449</v>
      </c>
      <c r="R615" t="s">
        <v>450</v>
      </c>
      <c r="S615" t="s">
        <v>451</v>
      </c>
      <c r="T615" t="s">
        <v>452</v>
      </c>
      <c r="U615" t="s">
        <v>238</v>
      </c>
      <c r="V615" t="s">
        <v>453</v>
      </c>
      <c r="W615" t="s">
        <v>139</v>
      </c>
      <c r="X615" t="s">
        <v>140</v>
      </c>
      <c r="Y615" t="s">
        <v>454</v>
      </c>
      <c r="Z615" t="s">
        <v>455</v>
      </c>
      <c r="AA615" t="s">
        <v>65</v>
      </c>
    </row>
    <row r="616" spans="1:27" x14ac:dyDescent="0.25">
      <c r="A616" s="1">
        <v>10169</v>
      </c>
      <c r="B616" s="1">
        <v>38</v>
      </c>
      <c r="C616" s="8">
        <v>68.39</v>
      </c>
      <c r="D616" s="1">
        <v>8</v>
      </c>
      <c r="E616" s="7">
        <v>2598.8200000000002</v>
      </c>
      <c r="F616" s="7">
        <f>sales_data_sample3[[#This Row],[SALES]]*sales_data_sample3[[#This Row],[PROFIT MARGIN]]</f>
        <v>330.05014</v>
      </c>
      <c r="G616" s="14">
        <v>0.127</v>
      </c>
      <c r="H616" s="4">
        <v>37929</v>
      </c>
      <c r="I616" t="s">
        <v>28</v>
      </c>
      <c r="J616">
        <f>ROUNDUP(MONTH(sales_data_sample3[[#This Row],[ORDER DATE]])/3,0)</f>
        <v>4</v>
      </c>
      <c r="K616" t="str">
        <f>TEXT(sales_data_sample3[[#This Row],[ORDER DATE]],"[$-409]mmmm")</f>
        <v>November</v>
      </c>
      <c r="L616">
        <f>YEAR(sales_data_sample3[[#This Row],[ORDER DATE]])</f>
        <v>2003</v>
      </c>
      <c r="M616" t="s">
        <v>29</v>
      </c>
      <c r="N616">
        <v>62</v>
      </c>
      <c r="O616" t="s">
        <v>2422</v>
      </c>
      <c r="P616" t="s">
        <v>448</v>
      </c>
      <c r="Q616" t="s">
        <v>449</v>
      </c>
      <c r="R616" t="s">
        <v>450</v>
      </c>
      <c r="S616" t="s">
        <v>451</v>
      </c>
      <c r="T616" t="s">
        <v>452</v>
      </c>
      <c r="U616" t="s">
        <v>238</v>
      </c>
      <c r="V616" t="s">
        <v>453</v>
      </c>
      <c r="W616" t="s">
        <v>139</v>
      </c>
      <c r="X616" t="s">
        <v>140</v>
      </c>
      <c r="Y616" t="s">
        <v>454</v>
      </c>
      <c r="Z616" t="s">
        <v>455</v>
      </c>
      <c r="AA616" t="s">
        <v>42</v>
      </c>
    </row>
    <row r="617" spans="1:27" x14ac:dyDescent="0.25">
      <c r="A617" s="1">
        <v>10169</v>
      </c>
      <c r="B617" s="1">
        <v>33</v>
      </c>
      <c r="C617" s="8">
        <v>100</v>
      </c>
      <c r="D617" s="1">
        <v>7</v>
      </c>
      <c r="E617" s="7">
        <v>4910.3999999999996</v>
      </c>
      <c r="F617" s="7">
        <f>sales_data_sample3[[#This Row],[SALES]]*sales_data_sample3[[#This Row],[PROFIT MARGIN]]</f>
        <v>1222.19856</v>
      </c>
      <c r="G617" s="14" t="str">
        <f>IF(sales_data_sample3[[#This Row],[STATUS]] &lt;&gt;"Cancelled","24,89%","0")</f>
        <v>24,89%</v>
      </c>
      <c r="H617" s="4">
        <v>37929</v>
      </c>
      <c r="I617" t="s">
        <v>28</v>
      </c>
      <c r="J617">
        <f>ROUNDUP(MONTH(sales_data_sample3[[#This Row],[ORDER DATE]])/3,0)</f>
        <v>4</v>
      </c>
      <c r="K617" t="str">
        <f>TEXT(sales_data_sample3[[#This Row],[ORDER DATE]],"[$-409]mmmm")</f>
        <v>November</v>
      </c>
      <c r="L617">
        <f>YEAR(sales_data_sample3[[#This Row],[ORDER DATE]])</f>
        <v>2003</v>
      </c>
      <c r="M617" t="s">
        <v>278</v>
      </c>
      <c r="N617">
        <v>148</v>
      </c>
      <c r="O617" t="s">
        <v>2673</v>
      </c>
      <c r="P617" t="s">
        <v>448</v>
      </c>
      <c r="Q617" t="s">
        <v>449</v>
      </c>
      <c r="R617" t="s">
        <v>450</v>
      </c>
      <c r="S617" t="s">
        <v>451</v>
      </c>
      <c r="T617" t="s">
        <v>452</v>
      </c>
      <c r="U617" t="s">
        <v>238</v>
      </c>
      <c r="V617" t="s">
        <v>453</v>
      </c>
      <c r="W617" t="s">
        <v>139</v>
      </c>
      <c r="X617" t="s">
        <v>140</v>
      </c>
      <c r="Y617" t="s">
        <v>454</v>
      </c>
      <c r="Z617" t="s">
        <v>455</v>
      </c>
      <c r="AA617" t="s">
        <v>65</v>
      </c>
    </row>
    <row r="618" spans="1:27" x14ac:dyDescent="0.25">
      <c r="A618" s="1">
        <v>10169</v>
      </c>
      <c r="B618" s="1">
        <v>38</v>
      </c>
      <c r="C618" s="8">
        <v>74.11</v>
      </c>
      <c r="D618" s="1">
        <v>11</v>
      </c>
      <c r="E618" s="7">
        <v>2816.18</v>
      </c>
      <c r="F618" s="7">
        <f>sales_data_sample3[[#This Row],[SALES]]*sales_data_sample3[[#This Row],[PROFIT MARGIN]]</f>
        <v>357.65485999999999</v>
      </c>
      <c r="G618" s="14">
        <v>0.127</v>
      </c>
      <c r="H618" s="4">
        <v>37929</v>
      </c>
      <c r="I618" t="s">
        <v>28</v>
      </c>
      <c r="J618">
        <f>ROUNDUP(MONTH(sales_data_sample3[[#This Row],[ORDER DATE]])/3,0)</f>
        <v>4</v>
      </c>
      <c r="K618" t="str">
        <f>TEXT(sales_data_sample3[[#This Row],[ORDER DATE]],"[$-409]mmmm")</f>
        <v>November</v>
      </c>
      <c r="L618">
        <f>YEAR(sales_data_sample3[[#This Row],[ORDER DATE]])</f>
        <v>2003</v>
      </c>
      <c r="M618" t="s">
        <v>29</v>
      </c>
      <c r="N618">
        <v>69</v>
      </c>
      <c r="O618" t="s">
        <v>3105</v>
      </c>
      <c r="P618" t="s">
        <v>448</v>
      </c>
      <c r="Q618" t="s">
        <v>449</v>
      </c>
      <c r="R618" t="s">
        <v>450</v>
      </c>
      <c r="S618" t="s">
        <v>451</v>
      </c>
      <c r="T618" t="s">
        <v>452</v>
      </c>
      <c r="U618" t="s">
        <v>238</v>
      </c>
      <c r="V618" t="s">
        <v>453</v>
      </c>
      <c r="W618" t="s">
        <v>139</v>
      </c>
      <c r="X618" t="s">
        <v>140</v>
      </c>
      <c r="Y618" t="s">
        <v>454</v>
      </c>
      <c r="Z618" t="s">
        <v>455</v>
      </c>
      <c r="AA618" t="s">
        <v>42</v>
      </c>
    </row>
    <row r="619" spans="1:27" x14ac:dyDescent="0.25">
      <c r="A619" s="1">
        <v>10169</v>
      </c>
      <c r="B619" s="1">
        <v>34</v>
      </c>
      <c r="C619" s="8">
        <v>50.21</v>
      </c>
      <c r="D619" s="1">
        <v>1</v>
      </c>
      <c r="E619" s="7">
        <v>1707.14</v>
      </c>
      <c r="F619" s="7">
        <f>sales_data_sample3[[#This Row],[SALES]]*sales_data_sample3[[#This Row],[PROFIT MARGIN]]</f>
        <v>424.90714600000007</v>
      </c>
      <c r="G619" s="14" t="str">
        <f>IF(sales_data_sample3[[#This Row],[STATUS]] &lt;&gt;"Cancelled","24,89%","0")</f>
        <v>24,89%</v>
      </c>
      <c r="H619" s="4">
        <v>37929</v>
      </c>
      <c r="I619" t="s">
        <v>28</v>
      </c>
      <c r="J619">
        <f>ROUNDUP(MONTH(sales_data_sample3[[#This Row],[ORDER DATE]])/3,0)</f>
        <v>4</v>
      </c>
      <c r="K619" t="str">
        <f>TEXT(sales_data_sample3[[#This Row],[ORDER DATE]],"[$-409]mmmm")</f>
        <v>November</v>
      </c>
      <c r="L619">
        <f>YEAR(sales_data_sample3[[#This Row],[ORDER DATE]])</f>
        <v>2003</v>
      </c>
      <c r="M619" t="s">
        <v>278</v>
      </c>
      <c r="N619">
        <v>61</v>
      </c>
      <c r="O619" t="s">
        <v>3427</v>
      </c>
      <c r="P619" t="s">
        <v>448</v>
      </c>
      <c r="Q619" t="s">
        <v>449</v>
      </c>
      <c r="R619" t="s">
        <v>450</v>
      </c>
      <c r="S619" t="s">
        <v>451</v>
      </c>
      <c r="T619" t="s">
        <v>452</v>
      </c>
      <c r="U619" t="s">
        <v>238</v>
      </c>
      <c r="V619" t="s">
        <v>453</v>
      </c>
      <c r="W619" t="s">
        <v>139</v>
      </c>
      <c r="X619" t="s">
        <v>140</v>
      </c>
      <c r="Y619" t="s">
        <v>454</v>
      </c>
      <c r="Z619" t="s">
        <v>455</v>
      </c>
      <c r="AA619" t="s">
        <v>42</v>
      </c>
    </row>
    <row r="620" spans="1:27" x14ac:dyDescent="0.25">
      <c r="A620" s="1">
        <v>10169</v>
      </c>
      <c r="B620" s="1">
        <v>24</v>
      </c>
      <c r="C620" s="8">
        <v>94.58</v>
      </c>
      <c r="D620" s="1">
        <v>6</v>
      </c>
      <c r="E620" s="7">
        <v>2269.92</v>
      </c>
      <c r="F620" s="7">
        <f>sales_data_sample3[[#This Row],[SALES]]*sales_data_sample3[[#This Row],[PROFIT MARGIN]]</f>
        <v>564.98308800000007</v>
      </c>
      <c r="G620" s="14" t="str">
        <f>IF(sales_data_sample3[[#This Row],[STATUS]] &lt;&gt;"Cancelled","24,89%","0")</f>
        <v>24,89%</v>
      </c>
      <c r="H620" s="4">
        <v>37929</v>
      </c>
      <c r="I620" t="s">
        <v>28</v>
      </c>
      <c r="J620">
        <f>ROUNDUP(MONTH(sales_data_sample3[[#This Row],[ORDER DATE]])/3,0)</f>
        <v>4</v>
      </c>
      <c r="K620" t="str">
        <f>TEXT(sales_data_sample3[[#This Row],[ORDER DATE]],"[$-409]mmmm")</f>
        <v>November</v>
      </c>
      <c r="L620">
        <f>YEAR(sales_data_sample3[[#This Row],[ORDER DATE]])</f>
        <v>2003</v>
      </c>
      <c r="M620" t="s">
        <v>278</v>
      </c>
      <c r="N620">
        <v>80</v>
      </c>
      <c r="O620" t="s">
        <v>3802</v>
      </c>
      <c r="P620" t="s">
        <v>448</v>
      </c>
      <c r="Q620" t="s">
        <v>449</v>
      </c>
      <c r="R620" t="s">
        <v>450</v>
      </c>
      <c r="S620" t="s">
        <v>451</v>
      </c>
      <c r="T620" t="s">
        <v>452</v>
      </c>
      <c r="U620" t="s">
        <v>238</v>
      </c>
      <c r="V620" t="s">
        <v>453</v>
      </c>
      <c r="W620" t="s">
        <v>139</v>
      </c>
      <c r="X620" t="s">
        <v>140</v>
      </c>
      <c r="Y620" t="s">
        <v>454</v>
      </c>
      <c r="Z620" t="s">
        <v>455</v>
      </c>
      <c r="AA620" t="s">
        <v>42</v>
      </c>
    </row>
    <row r="621" spans="1:27" x14ac:dyDescent="0.25">
      <c r="A621" s="1">
        <v>10169</v>
      </c>
      <c r="B621" s="1">
        <v>26</v>
      </c>
      <c r="C621" s="8">
        <v>39.83</v>
      </c>
      <c r="D621" s="1">
        <v>9</v>
      </c>
      <c r="E621" s="7">
        <v>1035.58</v>
      </c>
      <c r="F621" s="7">
        <f>sales_data_sample3[[#This Row],[SALES]]*sales_data_sample3[[#This Row],[PROFIT MARGIN]]</f>
        <v>131.51865999999998</v>
      </c>
      <c r="G621" s="14">
        <v>0.127</v>
      </c>
      <c r="H621" s="4">
        <v>37929</v>
      </c>
      <c r="I621" t="s">
        <v>28</v>
      </c>
      <c r="J621">
        <f>ROUNDUP(MONTH(sales_data_sample3[[#This Row],[ORDER DATE]])/3,0)</f>
        <v>4</v>
      </c>
      <c r="K621" t="str">
        <f>TEXT(sales_data_sample3[[#This Row],[ORDER DATE]],"[$-409]mmmm")</f>
        <v>November</v>
      </c>
      <c r="L621">
        <f>YEAR(sales_data_sample3[[#This Row],[ORDER DATE]])</f>
        <v>2003</v>
      </c>
      <c r="M621" t="s">
        <v>29</v>
      </c>
      <c r="N621">
        <v>40</v>
      </c>
      <c r="O621" t="s">
        <v>3904</v>
      </c>
      <c r="P621" t="s">
        <v>448</v>
      </c>
      <c r="Q621" t="s">
        <v>449</v>
      </c>
      <c r="R621" t="s">
        <v>450</v>
      </c>
      <c r="S621" t="s">
        <v>451</v>
      </c>
      <c r="T621" t="s">
        <v>452</v>
      </c>
      <c r="U621" t="s">
        <v>238</v>
      </c>
      <c r="V621" t="s">
        <v>453</v>
      </c>
      <c r="W621" t="s">
        <v>139</v>
      </c>
      <c r="X621" t="s">
        <v>140</v>
      </c>
      <c r="Y621" t="s">
        <v>454</v>
      </c>
      <c r="Z621" t="s">
        <v>455</v>
      </c>
      <c r="AA621" t="s">
        <v>42</v>
      </c>
    </row>
    <row r="622" spans="1:27" x14ac:dyDescent="0.25">
      <c r="A622" s="1">
        <v>10169</v>
      </c>
      <c r="B622" s="1">
        <v>34</v>
      </c>
      <c r="C622" s="8">
        <v>100</v>
      </c>
      <c r="D622" s="1">
        <v>12</v>
      </c>
      <c r="E622" s="7">
        <v>3920.88</v>
      </c>
      <c r="F622" s="7">
        <f>sales_data_sample3[[#This Row],[SALES]]*sales_data_sample3[[#This Row],[PROFIT MARGIN]]</f>
        <v>497.95176000000004</v>
      </c>
      <c r="G622" s="14">
        <v>0.127</v>
      </c>
      <c r="H622" s="4">
        <v>37929</v>
      </c>
      <c r="I622" t="s">
        <v>28</v>
      </c>
      <c r="J622">
        <f>ROUNDUP(MONTH(sales_data_sample3[[#This Row],[ORDER DATE]])/3,0)</f>
        <v>4</v>
      </c>
      <c r="K622" t="str">
        <f>TEXT(sales_data_sample3[[#This Row],[ORDER DATE]],"[$-409]mmmm")</f>
        <v>November</v>
      </c>
      <c r="L622">
        <f>YEAR(sales_data_sample3[[#This Row],[ORDER DATE]])</f>
        <v>2003</v>
      </c>
      <c r="M622" t="s">
        <v>29</v>
      </c>
      <c r="N622">
        <v>102</v>
      </c>
      <c r="O622" t="s">
        <v>4107</v>
      </c>
      <c r="P622" t="s">
        <v>448</v>
      </c>
      <c r="Q622" t="s">
        <v>449</v>
      </c>
      <c r="R622" t="s">
        <v>450</v>
      </c>
      <c r="S622" t="s">
        <v>451</v>
      </c>
      <c r="T622" t="s">
        <v>452</v>
      </c>
      <c r="U622" t="s">
        <v>238</v>
      </c>
      <c r="V622" t="s">
        <v>453</v>
      </c>
      <c r="W622" t="s">
        <v>139</v>
      </c>
      <c r="X622" t="s">
        <v>140</v>
      </c>
      <c r="Y622" t="s">
        <v>454</v>
      </c>
      <c r="Z622" t="s">
        <v>455</v>
      </c>
      <c r="AA622" t="s">
        <v>65</v>
      </c>
    </row>
    <row r="623" spans="1:27" x14ac:dyDescent="0.25">
      <c r="A623" s="1">
        <v>10169</v>
      </c>
      <c r="B623" s="1">
        <v>48</v>
      </c>
      <c r="C623" s="8">
        <v>80.55</v>
      </c>
      <c r="D623" s="1">
        <v>10</v>
      </c>
      <c r="E623" s="7">
        <v>3866.4</v>
      </c>
      <c r="F623" s="7">
        <f>sales_data_sample3[[#This Row],[SALES]]*sales_data_sample3[[#This Row],[PROFIT MARGIN]]</f>
        <v>491.03280000000001</v>
      </c>
      <c r="G623" s="14">
        <v>0.127</v>
      </c>
      <c r="H623" s="4">
        <v>37929</v>
      </c>
      <c r="I623" t="s">
        <v>28</v>
      </c>
      <c r="J623">
        <f>ROUNDUP(MONTH(sales_data_sample3[[#This Row],[ORDER DATE]])/3,0)</f>
        <v>4</v>
      </c>
      <c r="K623" t="str">
        <f>TEXT(sales_data_sample3[[#This Row],[ORDER DATE]],"[$-409]mmmm")</f>
        <v>November</v>
      </c>
      <c r="L623">
        <f>YEAR(sales_data_sample3[[#This Row],[ORDER DATE]])</f>
        <v>2003</v>
      </c>
      <c r="M623" t="s">
        <v>29</v>
      </c>
      <c r="N623">
        <v>81</v>
      </c>
      <c r="O623" t="s">
        <v>4246</v>
      </c>
      <c r="P623" t="s">
        <v>448</v>
      </c>
      <c r="Q623" t="s">
        <v>449</v>
      </c>
      <c r="R623" t="s">
        <v>450</v>
      </c>
      <c r="S623" t="s">
        <v>451</v>
      </c>
      <c r="T623" t="s">
        <v>452</v>
      </c>
      <c r="U623" t="s">
        <v>238</v>
      </c>
      <c r="V623" t="s">
        <v>453</v>
      </c>
      <c r="W623" t="s">
        <v>139</v>
      </c>
      <c r="X623" t="s">
        <v>140</v>
      </c>
      <c r="Y623" t="s">
        <v>454</v>
      </c>
      <c r="Z623" t="s">
        <v>455</v>
      </c>
      <c r="AA623" t="s">
        <v>65</v>
      </c>
    </row>
    <row r="624" spans="1:27" x14ac:dyDescent="0.25">
      <c r="A624" s="1">
        <v>10170</v>
      </c>
      <c r="B624" s="1">
        <v>47</v>
      </c>
      <c r="C624" s="8">
        <v>100</v>
      </c>
      <c r="D624" s="1">
        <v>4</v>
      </c>
      <c r="E624" s="7">
        <v>5464.69</v>
      </c>
      <c r="F624" s="7">
        <f>sales_data_sample3[[#This Row],[SALES]]*sales_data_sample3[[#This Row],[PROFIT MARGIN]]</f>
        <v>1360.161341</v>
      </c>
      <c r="G624" s="14" t="str">
        <f>IF(sales_data_sample3[[#This Row],[STATUS]] &lt;&gt;"Cancelled","24,89%","0")</f>
        <v>24,89%</v>
      </c>
      <c r="H624" s="4">
        <v>37929</v>
      </c>
      <c r="I624" t="s">
        <v>28</v>
      </c>
      <c r="J624">
        <f>ROUNDUP(MONTH(sales_data_sample3[[#This Row],[ORDER DATE]])/3,0)</f>
        <v>4</v>
      </c>
      <c r="K624" t="str">
        <f>TEXT(sales_data_sample3[[#This Row],[ORDER DATE]],"[$-409]mmmm")</f>
        <v>November</v>
      </c>
      <c r="L624">
        <f>YEAR(sales_data_sample3[[#This Row],[ORDER DATE]])</f>
        <v>2003</v>
      </c>
      <c r="M624" t="s">
        <v>278</v>
      </c>
      <c r="N624">
        <v>117</v>
      </c>
      <c r="O624" t="s">
        <v>1057</v>
      </c>
      <c r="P624" t="s">
        <v>725</v>
      </c>
      <c r="Q624" t="s">
        <v>726</v>
      </c>
      <c r="R624" t="s">
        <v>727</v>
      </c>
      <c r="S624" t="s">
        <v>4804</v>
      </c>
      <c r="T624" t="s">
        <v>728</v>
      </c>
      <c r="U624" t="s">
        <v>4804</v>
      </c>
      <c r="V624" t="s">
        <v>729</v>
      </c>
      <c r="W624" t="s">
        <v>226</v>
      </c>
      <c r="X624" t="s">
        <v>52</v>
      </c>
      <c r="Y624" t="s">
        <v>730</v>
      </c>
      <c r="Z624" t="s">
        <v>731</v>
      </c>
      <c r="AA624" t="s">
        <v>65</v>
      </c>
    </row>
    <row r="625" spans="1:27" x14ac:dyDescent="0.25">
      <c r="A625" s="1">
        <v>10170</v>
      </c>
      <c r="B625" s="1">
        <v>41</v>
      </c>
      <c r="C625" s="8">
        <v>100</v>
      </c>
      <c r="D625" s="1">
        <v>3</v>
      </c>
      <c r="E625" s="7">
        <v>4391.1000000000004</v>
      </c>
      <c r="F625" s="7">
        <f>sales_data_sample3[[#This Row],[SALES]]*sales_data_sample3[[#This Row],[PROFIT MARGIN]]</f>
        <v>1092.9447900000002</v>
      </c>
      <c r="G625" s="14" t="str">
        <f>IF(sales_data_sample3[[#This Row],[STATUS]] &lt;&gt;"Cancelled","24,89%","0")</f>
        <v>24,89%</v>
      </c>
      <c r="H625" s="4">
        <v>37929</v>
      </c>
      <c r="I625" t="s">
        <v>28</v>
      </c>
      <c r="J625">
        <f>ROUNDUP(MONTH(sales_data_sample3[[#This Row],[ORDER DATE]])/3,0)</f>
        <v>4</v>
      </c>
      <c r="K625" t="str">
        <f>TEXT(sales_data_sample3[[#This Row],[ORDER DATE]],"[$-409]mmmm")</f>
        <v>November</v>
      </c>
      <c r="L625">
        <f>YEAR(sales_data_sample3[[#This Row],[ORDER DATE]])</f>
        <v>2003</v>
      </c>
      <c r="M625" t="s">
        <v>278</v>
      </c>
      <c r="N625">
        <v>115</v>
      </c>
      <c r="O625" t="s">
        <v>1223</v>
      </c>
      <c r="P625" t="s">
        <v>725</v>
      </c>
      <c r="Q625" t="s">
        <v>726</v>
      </c>
      <c r="R625" t="s">
        <v>727</v>
      </c>
      <c r="S625" t="s">
        <v>4804</v>
      </c>
      <c r="T625" t="s">
        <v>728</v>
      </c>
      <c r="U625" t="s">
        <v>4804</v>
      </c>
      <c r="V625" t="s">
        <v>729</v>
      </c>
      <c r="W625" t="s">
        <v>226</v>
      </c>
      <c r="X625" t="s">
        <v>52</v>
      </c>
      <c r="Y625" t="s">
        <v>730</v>
      </c>
      <c r="Z625" t="s">
        <v>731</v>
      </c>
      <c r="AA625" t="s">
        <v>65</v>
      </c>
    </row>
    <row r="626" spans="1:27" x14ac:dyDescent="0.25">
      <c r="A626" s="1">
        <v>10170</v>
      </c>
      <c r="B626" s="1">
        <v>20</v>
      </c>
      <c r="C626" s="8">
        <v>63.14</v>
      </c>
      <c r="D626" s="1">
        <v>2</v>
      </c>
      <c r="E626" s="7">
        <v>1262.8</v>
      </c>
      <c r="F626" s="7">
        <f>sales_data_sample3[[#This Row],[SALES]]*sales_data_sample3[[#This Row],[PROFIT MARGIN]]</f>
        <v>314.31092000000001</v>
      </c>
      <c r="G626" s="14" t="str">
        <f>IF(sales_data_sample3[[#This Row],[STATUS]] &lt;&gt;"Cancelled","24,89%","0")</f>
        <v>24,89%</v>
      </c>
      <c r="H626" s="4">
        <v>37929</v>
      </c>
      <c r="I626" t="s">
        <v>28</v>
      </c>
      <c r="J626">
        <f>ROUNDUP(MONTH(sales_data_sample3[[#This Row],[ORDER DATE]])/3,0)</f>
        <v>4</v>
      </c>
      <c r="K626" t="str">
        <f>TEXT(sales_data_sample3[[#This Row],[ORDER DATE]],"[$-409]mmmm")</f>
        <v>November</v>
      </c>
      <c r="L626">
        <f>YEAR(sales_data_sample3[[#This Row],[ORDER DATE]])</f>
        <v>2003</v>
      </c>
      <c r="M626" t="s">
        <v>278</v>
      </c>
      <c r="N626">
        <v>77</v>
      </c>
      <c r="O626" t="s">
        <v>1592</v>
      </c>
      <c r="P626" t="s">
        <v>725</v>
      </c>
      <c r="Q626" t="s">
        <v>726</v>
      </c>
      <c r="R626" t="s">
        <v>727</v>
      </c>
      <c r="S626" t="s">
        <v>4804</v>
      </c>
      <c r="T626" t="s">
        <v>728</v>
      </c>
      <c r="U626" t="s">
        <v>4804</v>
      </c>
      <c r="V626" t="s">
        <v>729</v>
      </c>
      <c r="W626" t="s">
        <v>226</v>
      </c>
      <c r="X626" t="s">
        <v>52</v>
      </c>
      <c r="Y626" t="s">
        <v>730</v>
      </c>
      <c r="Z626" t="s">
        <v>731</v>
      </c>
      <c r="AA626" t="s">
        <v>42</v>
      </c>
    </row>
    <row r="627" spans="1:27" x14ac:dyDescent="0.25">
      <c r="A627" s="1">
        <v>10170</v>
      </c>
      <c r="B627" s="1">
        <v>34</v>
      </c>
      <c r="C627" s="8">
        <v>100</v>
      </c>
      <c r="D627" s="1">
        <v>1</v>
      </c>
      <c r="E627" s="7">
        <v>3819.56</v>
      </c>
      <c r="F627" s="7">
        <f>sales_data_sample3[[#This Row],[SALES]]*sales_data_sample3[[#This Row],[PROFIT MARGIN]]</f>
        <v>950.68848400000002</v>
      </c>
      <c r="G627" s="14" t="str">
        <f>IF(sales_data_sample3[[#This Row],[STATUS]] &lt;&gt;"Cancelled","24,89%","0")</f>
        <v>24,89%</v>
      </c>
      <c r="H627" s="4">
        <v>37929</v>
      </c>
      <c r="I627" t="s">
        <v>28</v>
      </c>
      <c r="J627">
        <f>ROUNDUP(MONTH(sales_data_sample3[[#This Row],[ORDER DATE]])/3,0)</f>
        <v>4</v>
      </c>
      <c r="K627" t="str">
        <f>TEXT(sales_data_sample3[[#This Row],[ORDER DATE]],"[$-409]mmmm")</f>
        <v>November</v>
      </c>
      <c r="L627">
        <f>YEAR(sales_data_sample3[[#This Row],[ORDER DATE]])</f>
        <v>2003</v>
      </c>
      <c r="M627" t="s">
        <v>278</v>
      </c>
      <c r="N627">
        <v>140</v>
      </c>
      <c r="O627" t="s">
        <v>3589</v>
      </c>
      <c r="P627" t="s">
        <v>725</v>
      </c>
      <c r="Q627" t="s">
        <v>726</v>
      </c>
      <c r="R627" t="s">
        <v>727</v>
      </c>
      <c r="S627" t="s">
        <v>4804</v>
      </c>
      <c r="T627" t="s">
        <v>728</v>
      </c>
      <c r="U627" t="s">
        <v>4804</v>
      </c>
      <c r="V627" t="s">
        <v>729</v>
      </c>
      <c r="W627" t="s">
        <v>226</v>
      </c>
      <c r="X627" t="s">
        <v>52</v>
      </c>
      <c r="Y627" t="s">
        <v>730</v>
      </c>
      <c r="Z627" t="s">
        <v>731</v>
      </c>
      <c r="AA627" t="s">
        <v>65</v>
      </c>
    </row>
    <row r="628" spans="1:27" x14ac:dyDescent="0.25">
      <c r="A628" s="1">
        <v>10171</v>
      </c>
      <c r="B628" s="1">
        <v>35</v>
      </c>
      <c r="C628" s="8">
        <v>100</v>
      </c>
      <c r="D628" s="1">
        <v>2</v>
      </c>
      <c r="E628" s="7">
        <v>4508</v>
      </c>
      <c r="F628" s="7">
        <f>sales_data_sample3[[#This Row],[SALES]]*sales_data_sample3[[#This Row],[PROFIT MARGIN]]</f>
        <v>1122.0412000000001</v>
      </c>
      <c r="G628" s="14" t="str">
        <f>IF(sales_data_sample3[[#This Row],[STATUS]] &lt;&gt;"Cancelled","24,89%","0")</f>
        <v>24,89%</v>
      </c>
      <c r="H628" s="4">
        <v>37930</v>
      </c>
      <c r="I628" t="s">
        <v>28</v>
      </c>
      <c r="J628">
        <f>ROUNDUP(MONTH(sales_data_sample3[[#This Row],[ORDER DATE]])/3,0)</f>
        <v>4</v>
      </c>
      <c r="K628" t="str">
        <f>TEXT(sales_data_sample3[[#This Row],[ORDER DATE]],"[$-409]mmmm")</f>
        <v>November</v>
      </c>
      <c r="L628">
        <f>YEAR(sales_data_sample3[[#This Row],[ORDER DATE]])</f>
        <v>2003</v>
      </c>
      <c r="M628" t="s">
        <v>278</v>
      </c>
      <c r="N628">
        <v>141</v>
      </c>
      <c r="O628" t="s">
        <v>1299</v>
      </c>
      <c r="P628" t="s">
        <v>458</v>
      </c>
      <c r="Q628" t="s">
        <v>459</v>
      </c>
      <c r="R628" t="s">
        <v>460</v>
      </c>
      <c r="S628" t="s">
        <v>4804</v>
      </c>
      <c r="T628" t="s">
        <v>461</v>
      </c>
      <c r="U628" t="s">
        <v>462</v>
      </c>
      <c r="V628" t="s">
        <v>463</v>
      </c>
      <c r="W628" t="s">
        <v>353</v>
      </c>
      <c r="X628" t="s">
        <v>39</v>
      </c>
      <c r="Y628" t="s">
        <v>464</v>
      </c>
      <c r="Z628" t="s">
        <v>465</v>
      </c>
      <c r="AA628" t="s">
        <v>65</v>
      </c>
    </row>
    <row r="629" spans="1:27" x14ac:dyDescent="0.25">
      <c r="A629" s="1">
        <v>10171</v>
      </c>
      <c r="B629" s="1">
        <v>35</v>
      </c>
      <c r="C629" s="8">
        <v>100</v>
      </c>
      <c r="D629" s="1">
        <v>1</v>
      </c>
      <c r="E629" s="7">
        <v>4680.2</v>
      </c>
      <c r="F629" s="7">
        <f>sales_data_sample3[[#This Row],[SALES]]*sales_data_sample3[[#This Row],[PROFIT MARGIN]]</f>
        <v>1164.9017799999999</v>
      </c>
      <c r="G629" s="14" t="str">
        <f>IF(sales_data_sample3[[#This Row],[STATUS]] &lt;&gt;"Cancelled","24,89%","0")</f>
        <v>24,89%</v>
      </c>
      <c r="H629" s="4">
        <v>37930</v>
      </c>
      <c r="I629" t="s">
        <v>28</v>
      </c>
      <c r="J629">
        <f>ROUNDUP(MONTH(sales_data_sample3[[#This Row],[ORDER DATE]])/3,0)</f>
        <v>4</v>
      </c>
      <c r="K629" t="str">
        <f>TEXT(sales_data_sample3[[#This Row],[ORDER DATE]],"[$-409]mmmm")</f>
        <v>November</v>
      </c>
      <c r="L629">
        <f>YEAR(sales_data_sample3[[#This Row],[ORDER DATE]])</f>
        <v>2003</v>
      </c>
      <c r="M629" t="s">
        <v>278</v>
      </c>
      <c r="N629">
        <v>142</v>
      </c>
      <c r="O629" t="s">
        <v>1635</v>
      </c>
      <c r="P629" t="s">
        <v>458</v>
      </c>
      <c r="Q629" t="s">
        <v>459</v>
      </c>
      <c r="R629" t="s">
        <v>460</v>
      </c>
      <c r="S629" t="s">
        <v>4804</v>
      </c>
      <c r="T629" t="s">
        <v>461</v>
      </c>
      <c r="U629" t="s">
        <v>462</v>
      </c>
      <c r="V629" t="s">
        <v>463</v>
      </c>
      <c r="W629" t="s">
        <v>353</v>
      </c>
      <c r="X629" t="s">
        <v>39</v>
      </c>
      <c r="Y629" t="s">
        <v>464</v>
      </c>
      <c r="Z629" t="s">
        <v>465</v>
      </c>
      <c r="AA629" t="s">
        <v>65</v>
      </c>
    </row>
    <row r="630" spans="1:27" x14ac:dyDescent="0.25">
      <c r="A630" s="1">
        <v>10171</v>
      </c>
      <c r="B630" s="1">
        <v>39</v>
      </c>
      <c r="C630" s="8">
        <v>100</v>
      </c>
      <c r="D630" s="1">
        <v>3</v>
      </c>
      <c r="E630" s="7">
        <v>5481.45</v>
      </c>
      <c r="F630" s="7">
        <f>sales_data_sample3[[#This Row],[SALES]]*sales_data_sample3[[#This Row],[PROFIT MARGIN]]</f>
        <v>1364.332905</v>
      </c>
      <c r="G630" s="14" t="str">
        <f>IF(sales_data_sample3[[#This Row],[STATUS]] &lt;&gt;"Cancelled","24,89%","0")</f>
        <v>24,89%</v>
      </c>
      <c r="H630" s="4">
        <v>37930</v>
      </c>
      <c r="I630" t="s">
        <v>28</v>
      </c>
      <c r="J630">
        <f>ROUNDUP(MONTH(sales_data_sample3[[#This Row],[ORDER DATE]])/3,0)</f>
        <v>4</v>
      </c>
      <c r="K630" t="str">
        <f>TEXT(sales_data_sample3[[#This Row],[ORDER DATE]],"[$-409]mmmm")</f>
        <v>November</v>
      </c>
      <c r="L630">
        <f>YEAR(sales_data_sample3[[#This Row],[ORDER DATE]])</f>
        <v>2003</v>
      </c>
      <c r="M630" t="s">
        <v>278</v>
      </c>
      <c r="N630">
        <v>169</v>
      </c>
      <c r="O630" t="s">
        <v>2190</v>
      </c>
      <c r="P630" t="s">
        <v>458</v>
      </c>
      <c r="Q630" t="s">
        <v>459</v>
      </c>
      <c r="R630" t="s">
        <v>460</v>
      </c>
      <c r="S630" t="s">
        <v>4804</v>
      </c>
      <c r="T630" t="s">
        <v>461</v>
      </c>
      <c r="U630" t="s">
        <v>462</v>
      </c>
      <c r="V630" t="s">
        <v>463</v>
      </c>
      <c r="W630" t="s">
        <v>353</v>
      </c>
      <c r="X630" t="s">
        <v>39</v>
      </c>
      <c r="Y630" t="s">
        <v>464</v>
      </c>
      <c r="Z630" t="s">
        <v>465</v>
      </c>
      <c r="AA630" t="s">
        <v>65</v>
      </c>
    </row>
    <row r="631" spans="1:27" x14ac:dyDescent="0.25">
      <c r="A631" s="1">
        <v>10171</v>
      </c>
      <c r="B631" s="1">
        <v>36</v>
      </c>
      <c r="C631" s="8">
        <v>35.49</v>
      </c>
      <c r="D631" s="1">
        <v>4</v>
      </c>
      <c r="E631" s="7">
        <v>1277.6400000000001</v>
      </c>
      <c r="F631" s="7">
        <f>sales_data_sample3[[#This Row],[SALES]]*sales_data_sample3[[#This Row],[PROFIT MARGIN]]</f>
        <v>318.00459600000005</v>
      </c>
      <c r="G631" s="14" t="str">
        <f>IF(sales_data_sample3[[#This Row],[STATUS]] &lt;&gt;"Cancelled","24,89%","0")</f>
        <v>24,89%</v>
      </c>
      <c r="H631" s="4">
        <v>37930</v>
      </c>
      <c r="I631" t="s">
        <v>28</v>
      </c>
      <c r="J631">
        <f>ROUNDUP(MONTH(sales_data_sample3[[#This Row],[ORDER DATE]])/3,0)</f>
        <v>4</v>
      </c>
      <c r="K631" t="str">
        <f>TEXT(sales_data_sample3[[#This Row],[ORDER DATE]],"[$-409]mmmm")</f>
        <v>November</v>
      </c>
      <c r="L631">
        <f>YEAR(sales_data_sample3[[#This Row],[ORDER DATE]])</f>
        <v>2003</v>
      </c>
      <c r="M631" t="s">
        <v>278</v>
      </c>
      <c r="N631">
        <v>37</v>
      </c>
      <c r="O631" t="s">
        <v>3302</v>
      </c>
      <c r="P631" t="s">
        <v>458</v>
      </c>
      <c r="Q631" t="s">
        <v>459</v>
      </c>
      <c r="R631" t="s">
        <v>460</v>
      </c>
      <c r="S631" t="s">
        <v>4804</v>
      </c>
      <c r="T631" t="s">
        <v>461</v>
      </c>
      <c r="U631" t="s">
        <v>462</v>
      </c>
      <c r="V631" t="s">
        <v>463</v>
      </c>
      <c r="W631" t="s">
        <v>353</v>
      </c>
      <c r="X631" t="s">
        <v>39</v>
      </c>
      <c r="Y631" t="s">
        <v>464</v>
      </c>
      <c r="Z631" t="s">
        <v>465</v>
      </c>
      <c r="AA631" t="s">
        <v>42</v>
      </c>
    </row>
    <row r="632" spans="1:27" x14ac:dyDescent="0.25">
      <c r="A632" s="1">
        <v>10172</v>
      </c>
      <c r="B632" s="1">
        <v>42</v>
      </c>
      <c r="C632" s="8">
        <v>100</v>
      </c>
      <c r="D632" s="1">
        <v>6</v>
      </c>
      <c r="E632" s="7">
        <v>4965.24</v>
      </c>
      <c r="F632" s="7">
        <f>sales_data_sample3[[#This Row],[SALES]]*sales_data_sample3[[#This Row],[PROFIT MARGIN]]</f>
        <v>1235.848236</v>
      </c>
      <c r="G632" s="14" t="str">
        <f>IF(sales_data_sample3[[#This Row],[STATUS]] &lt;&gt;"Cancelled","24,89%","0")</f>
        <v>24,89%</v>
      </c>
      <c r="H632" s="4">
        <v>37930</v>
      </c>
      <c r="I632" t="s">
        <v>28</v>
      </c>
      <c r="J632">
        <f>ROUNDUP(MONTH(sales_data_sample3[[#This Row],[ORDER DATE]])/3,0)</f>
        <v>4</v>
      </c>
      <c r="K632" t="str">
        <f>TEXT(sales_data_sample3[[#This Row],[ORDER DATE]],"[$-409]mmmm")</f>
        <v>November</v>
      </c>
      <c r="L632">
        <f>YEAR(sales_data_sample3[[#This Row],[ORDER DATE]])</f>
        <v>2003</v>
      </c>
      <c r="M632" t="s">
        <v>278</v>
      </c>
      <c r="N632">
        <v>124</v>
      </c>
      <c r="O632" t="s">
        <v>1465</v>
      </c>
      <c r="P632" t="s">
        <v>162</v>
      </c>
      <c r="Q632" t="s">
        <v>163</v>
      </c>
      <c r="R632" t="s">
        <v>164</v>
      </c>
      <c r="S632" t="s">
        <v>4804</v>
      </c>
      <c r="T632" t="s">
        <v>165</v>
      </c>
      <c r="U632" t="s">
        <v>166</v>
      </c>
      <c r="V632" t="s">
        <v>167</v>
      </c>
      <c r="W632" t="s">
        <v>38</v>
      </c>
      <c r="X632" t="s">
        <v>39</v>
      </c>
      <c r="Y632" t="s">
        <v>168</v>
      </c>
      <c r="Z632" t="s">
        <v>76</v>
      </c>
      <c r="AA632" t="s">
        <v>65</v>
      </c>
    </row>
    <row r="633" spans="1:27" x14ac:dyDescent="0.25">
      <c r="A633" s="1">
        <v>10172</v>
      </c>
      <c r="B633" s="1">
        <v>39</v>
      </c>
      <c r="C633" s="8">
        <v>100</v>
      </c>
      <c r="D633" s="1">
        <v>7</v>
      </c>
      <c r="E633" s="7">
        <v>6023.16</v>
      </c>
      <c r="F633" s="7">
        <f>sales_data_sample3[[#This Row],[SALES]]*sales_data_sample3[[#This Row],[PROFIT MARGIN]]</f>
        <v>1499.164524</v>
      </c>
      <c r="G633" s="14" t="str">
        <f>IF(sales_data_sample3[[#This Row],[STATUS]] &lt;&gt;"Cancelled","24,89%","0")</f>
        <v>24,89%</v>
      </c>
      <c r="H633" s="4">
        <v>37930</v>
      </c>
      <c r="I633" t="s">
        <v>28</v>
      </c>
      <c r="J633">
        <f>ROUNDUP(MONTH(sales_data_sample3[[#This Row],[ORDER DATE]])/3,0)</f>
        <v>4</v>
      </c>
      <c r="K633" t="str">
        <f>TEXT(sales_data_sample3[[#This Row],[ORDER DATE]],"[$-409]mmmm")</f>
        <v>November</v>
      </c>
      <c r="L633">
        <f>YEAR(sales_data_sample3[[#This Row],[ORDER DATE]])</f>
        <v>2003</v>
      </c>
      <c r="M633" t="s">
        <v>278</v>
      </c>
      <c r="N633">
        <v>132</v>
      </c>
      <c r="O633" t="s">
        <v>1960</v>
      </c>
      <c r="P633" t="s">
        <v>162</v>
      </c>
      <c r="Q633" t="s">
        <v>163</v>
      </c>
      <c r="R633" t="s">
        <v>164</v>
      </c>
      <c r="S633" t="s">
        <v>4804</v>
      </c>
      <c r="T633" t="s">
        <v>165</v>
      </c>
      <c r="U633" t="s">
        <v>166</v>
      </c>
      <c r="V633" t="s">
        <v>167</v>
      </c>
      <c r="W633" t="s">
        <v>38</v>
      </c>
      <c r="X633" t="s">
        <v>39</v>
      </c>
      <c r="Y633" t="s">
        <v>168</v>
      </c>
      <c r="Z633" t="s">
        <v>76</v>
      </c>
      <c r="AA633" t="s">
        <v>65</v>
      </c>
    </row>
    <row r="634" spans="1:27" x14ac:dyDescent="0.25">
      <c r="A634" s="1">
        <v>10172</v>
      </c>
      <c r="B634" s="1">
        <v>48</v>
      </c>
      <c r="C634" s="8">
        <v>100</v>
      </c>
      <c r="D634" s="1">
        <v>8</v>
      </c>
      <c r="E634" s="7">
        <v>5493.12</v>
      </c>
      <c r="F634" s="7">
        <f>sales_data_sample3[[#This Row],[SALES]]*sales_data_sample3[[#This Row],[PROFIT MARGIN]]</f>
        <v>1367.237568</v>
      </c>
      <c r="G634" s="14" t="str">
        <f>IF(sales_data_sample3[[#This Row],[STATUS]] &lt;&gt;"Cancelled","24,89%","0")</f>
        <v>24,89%</v>
      </c>
      <c r="H634" s="4">
        <v>37930</v>
      </c>
      <c r="I634" t="s">
        <v>28</v>
      </c>
      <c r="J634">
        <f>ROUNDUP(MONTH(sales_data_sample3[[#This Row],[ORDER DATE]])/3,0)</f>
        <v>4</v>
      </c>
      <c r="K634" t="str">
        <f>TEXT(sales_data_sample3[[#This Row],[ORDER DATE]],"[$-409]mmmm")</f>
        <v>November</v>
      </c>
      <c r="L634">
        <f>YEAR(sales_data_sample3[[#This Row],[ORDER DATE]])</f>
        <v>2003</v>
      </c>
      <c r="M634" t="s">
        <v>278</v>
      </c>
      <c r="N634">
        <v>141</v>
      </c>
      <c r="O634" t="s">
        <v>2392</v>
      </c>
      <c r="P634" t="s">
        <v>162</v>
      </c>
      <c r="Q634" t="s">
        <v>163</v>
      </c>
      <c r="R634" t="s">
        <v>164</v>
      </c>
      <c r="S634" t="s">
        <v>4804</v>
      </c>
      <c r="T634" t="s">
        <v>165</v>
      </c>
      <c r="U634" t="s">
        <v>166</v>
      </c>
      <c r="V634" t="s">
        <v>167</v>
      </c>
      <c r="W634" t="s">
        <v>38</v>
      </c>
      <c r="X634" t="s">
        <v>39</v>
      </c>
      <c r="Y634" t="s">
        <v>168</v>
      </c>
      <c r="Z634" t="s">
        <v>76</v>
      </c>
      <c r="AA634" t="s">
        <v>65</v>
      </c>
    </row>
    <row r="635" spans="1:27" x14ac:dyDescent="0.25">
      <c r="A635" s="1">
        <v>10172</v>
      </c>
      <c r="B635" s="1">
        <v>32</v>
      </c>
      <c r="C635" s="8">
        <v>75.69</v>
      </c>
      <c r="D635" s="1">
        <v>3</v>
      </c>
      <c r="E635" s="7">
        <v>2422.08</v>
      </c>
      <c r="F635" s="7">
        <f>sales_data_sample3[[#This Row],[SALES]]*sales_data_sample3[[#This Row],[PROFIT MARGIN]]</f>
        <v>602.85571200000004</v>
      </c>
      <c r="G635" s="14" t="str">
        <f>IF(sales_data_sample3[[#This Row],[STATUS]] &lt;&gt;"Cancelled","24,89%","0")</f>
        <v>24,89%</v>
      </c>
      <c r="H635" s="4">
        <v>37930</v>
      </c>
      <c r="I635" t="s">
        <v>28</v>
      </c>
      <c r="J635">
        <f>ROUNDUP(MONTH(sales_data_sample3[[#This Row],[ORDER DATE]])/3,0)</f>
        <v>4</v>
      </c>
      <c r="K635" t="str">
        <f>TEXT(sales_data_sample3[[#This Row],[ORDER DATE]],"[$-409]mmmm")</f>
        <v>November</v>
      </c>
      <c r="L635">
        <f>YEAR(sales_data_sample3[[#This Row],[ORDER DATE]])</f>
        <v>2003</v>
      </c>
      <c r="M635" t="s">
        <v>278</v>
      </c>
      <c r="N635">
        <v>73</v>
      </c>
      <c r="O635" t="s">
        <v>2735</v>
      </c>
      <c r="P635" t="s">
        <v>162</v>
      </c>
      <c r="Q635" t="s">
        <v>163</v>
      </c>
      <c r="R635" t="s">
        <v>164</v>
      </c>
      <c r="S635" t="s">
        <v>4804</v>
      </c>
      <c r="T635" t="s">
        <v>165</v>
      </c>
      <c r="U635" t="s">
        <v>166</v>
      </c>
      <c r="V635" t="s">
        <v>167</v>
      </c>
      <c r="W635" t="s">
        <v>38</v>
      </c>
      <c r="X635" t="s">
        <v>39</v>
      </c>
      <c r="Y635" t="s">
        <v>168</v>
      </c>
      <c r="Z635" t="s">
        <v>76</v>
      </c>
      <c r="AA635" t="s">
        <v>42</v>
      </c>
    </row>
    <row r="636" spans="1:27" x14ac:dyDescent="0.25">
      <c r="A636" s="1">
        <v>10172</v>
      </c>
      <c r="B636" s="1">
        <v>34</v>
      </c>
      <c r="C636" s="8">
        <v>42.76</v>
      </c>
      <c r="D636" s="1">
        <v>5</v>
      </c>
      <c r="E636" s="7">
        <v>1453.84</v>
      </c>
      <c r="F636" s="7">
        <f>sales_data_sample3[[#This Row],[SALES]]*sales_data_sample3[[#This Row],[PROFIT MARGIN]]</f>
        <v>361.86077599999999</v>
      </c>
      <c r="G636" s="14" t="str">
        <f>IF(sales_data_sample3[[#This Row],[STATUS]] &lt;&gt;"Cancelled","24,89%","0")</f>
        <v>24,89%</v>
      </c>
      <c r="H636" s="4">
        <v>37930</v>
      </c>
      <c r="I636" t="s">
        <v>28</v>
      </c>
      <c r="J636">
        <f>ROUNDUP(MONTH(sales_data_sample3[[#This Row],[ORDER DATE]])/3,0)</f>
        <v>4</v>
      </c>
      <c r="K636" t="str">
        <f>TEXT(sales_data_sample3[[#This Row],[ORDER DATE]],"[$-409]mmmm")</f>
        <v>November</v>
      </c>
      <c r="L636">
        <f>YEAR(sales_data_sample3[[#This Row],[ORDER DATE]])</f>
        <v>2003</v>
      </c>
      <c r="M636" t="s">
        <v>278</v>
      </c>
      <c r="N636">
        <v>50</v>
      </c>
      <c r="O636" t="s">
        <v>2857</v>
      </c>
      <c r="P636" t="s">
        <v>162</v>
      </c>
      <c r="Q636" t="s">
        <v>163</v>
      </c>
      <c r="R636" t="s">
        <v>164</v>
      </c>
      <c r="S636" t="s">
        <v>4804</v>
      </c>
      <c r="T636" t="s">
        <v>165</v>
      </c>
      <c r="U636" t="s">
        <v>166</v>
      </c>
      <c r="V636" t="s">
        <v>167</v>
      </c>
      <c r="W636" t="s">
        <v>38</v>
      </c>
      <c r="X636" t="s">
        <v>39</v>
      </c>
      <c r="Y636" t="s">
        <v>168</v>
      </c>
      <c r="Z636" t="s">
        <v>76</v>
      </c>
      <c r="AA636" t="s">
        <v>42</v>
      </c>
    </row>
    <row r="637" spans="1:27" x14ac:dyDescent="0.25">
      <c r="A637" s="1">
        <v>10172</v>
      </c>
      <c r="B637" s="1">
        <v>22</v>
      </c>
      <c r="C637" s="8">
        <v>74.510000000000005</v>
      </c>
      <c r="D637" s="1">
        <v>1</v>
      </c>
      <c r="E637" s="7">
        <v>1639.22</v>
      </c>
      <c r="F637" s="7">
        <f>sales_data_sample3[[#This Row],[SALES]]*sales_data_sample3[[#This Row],[PROFIT MARGIN]]</f>
        <v>408.00185800000003</v>
      </c>
      <c r="G637" s="14" t="str">
        <f>IF(sales_data_sample3[[#This Row],[STATUS]] &lt;&gt;"Cancelled","24,89%","0")</f>
        <v>24,89%</v>
      </c>
      <c r="H637" s="4">
        <v>37930</v>
      </c>
      <c r="I637" t="s">
        <v>28</v>
      </c>
      <c r="J637">
        <f>ROUNDUP(MONTH(sales_data_sample3[[#This Row],[ORDER DATE]])/3,0)</f>
        <v>4</v>
      </c>
      <c r="K637" t="str">
        <f>TEXT(sales_data_sample3[[#This Row],[ORDER DATE]],"[$-409]mmmm")</f>
        <v>November</v>
      </c>
      <c r="L637">
        <f>YEAR(sales_data_sample3[[#This Row],[ORDER DATE]])</f>
        <v>2003</v>
      </c>
      <c r="M637" t="s">
        <v>278</v>
      </c>
      <c r="N637">
        <v>90</v>
      </c>
      <c r="O637" t="s">
        <v>3151</v>
      </c>
      <c r="P637" t="s">
        <v>162</v>
      </c>
      <c r="Q637" t="s">
        <v>163</v>
      </c>
      <c r="R637" t="s">
        <v>164</v>
      </c>
      <c r="S637" t="s">
        <v>4804</v>
      </c>
      <c r="T637" t="s">
        <v>165</v>
      </c>
      <c r="U637" t="s">
        <v>166</v>
      </c>
      <c r="V637" t="s">
        <v>167</v>
      </c>
      <c r="W637" t="s">
        <v>38</v>
      </c>
      <c r="X637" t="s">
        <v>39</v>
      </c>
      <c r="Y637" t="s">
        <v>168</v>
      </c>
      <c r="Z637" t="s">
        <v>76</v>
      </c>
      <c r="AA637" t="s">
        <v>42</v>
      </c>
    </row>
    <row r="638" spans="1:27" x14ac:dyDescent="0.25">
      <c r="A638" s="1">
        <v>10172</v>
      </c>
      <c r="B638" s="1">
        <v>24</v>
      </c>
      <c r="C638" s="8">
        <v>81.33</v>
      </c>
      <c r="D638" s="1">
        <v>2</v>
      </c>
      <c r="E638" s="7">
        <v>1951.92</v>
      </c>
      <c r="F638" s="7">
        <f>sales_data_sample3[[#This Row],[SALES]]*sales_data_sample3[[#This Row],[PROFIT MARGIN]]</f>
        <v>485.83288800000003</v>
      </c>
      <c r="G638" s="14" t="str">
        <f>IF(sales_data_sample3[[#This Row],[STATUS]] &lt;&gt;"Cancelled","24,89%","0")</f>
        <v>24,89%</v>
      </c>
      <c r="H638" s="4">
        <v>37930</v>
      </c>
      <c r="I638" t="s">
        <v>28</v>
      </c>
      <c r="J638">
        <f>ROUNDUP(MONTH(sales_data_sample3[[#This Row],[ORDER DATE]])/3,0)</f>
        <v>4</v>
      </c>
      <c r="K638" t="str">
        <f>TEXT(sales_data_sample3[[#This Row],[ORDER DATE]],"[$-409]mmmm")</f>
        <v>November</v>
      </c>
      <c r="L638">
        <f>YEAR(sales_data_sample3[[#This Row],[ORDER DATE]])</f>
        <v>2003</v>
      </c>
      <c r="M638" t="s">
        <v>278</v>
      </c>
      <c r="N638">
        <v>85</v>
      </c>
      <c r="O638" t="s">
        <v>3391</v>
      </c>
      <c r="P638" t="s">
        <v>162</v>
      </c>
      <c r="Q638" t="s">
        <v>163</v>
      </c>
      <c r="R638" t="s">
        <v>164</v>
      </c>
      <c r="S638" t="s">
        <v>4804</v>
      </c>
      <c r="T638" t="s">
        <v>165</v>
      </c>
      <c r="U638" t="s">
        <v>166</v>
      </c>
      <c r="V638" t="s">
        <v>167</v>
      </c>
      <c r="W638" t="s">
        <v>38</v>
      </c>
      <c r="X638" t="s">
        <v>39</v>
      </c>
      <c r="Y638" t="s">
        <v>168</v>
      </c>
      <c r="Z638" t="s">
        <v>76</v>
      </c>
      <c r="AA638" t="s">
        <v>42</v>
      </c>
    </row>
    <row r="639" spans="1:27" x14ac:dyDescent="0.25">
      <c r="A639" s="1">
        <v>10172</v>
      </c>
      <c r="B639" s="1">
        <v>22</v>
      </c>
      <c r="C639" s="8">
        <v>98.51</v>
      </c>
      <c r="D639" s="1">
        <v>4</v>
      </c>
      <c r="E639" s="7">
        <v>2167.2199999999998</v>
      </c>
      <c r="F639" s="7">
        <f>sales_data_sample3[[#This Row],[SALES]]*sales_data_sample3[[#This Row],[PROFIT MARGIN]]</f>
        <v>539.42105800000002</v>
      </c>
      <c r="G639" s="14" t="str">
        <f>IF(sales_data_sample3[[#This Row],[STATUS]] &lt;&gt;"Cancelled","24,89%","0")</f>
        <v>24,89%</v>
      </c>
      <c r="H639" s="4">
        <v>37930</v>
      </c>
      <c r="I639" t="s">
        <v>28</v>
      </c>
      <c r="J639">
        <f>ROUNDUP(MONTH(sales_data_sample3[[#This Row],[ORDER DATE]])/3,0)</f>
        <v>4</v>
      </c>
      <c r="K639" t="str">
        <f>TEXT(sales_data_sample3[[#This Row],[ORDER DATE]],"[$-409]mmmm")</f>
        <v>November</v>
      </c>
      <c r="L639">
        <f>YEAR(sales_data_sample3[[#This Row],[ORDER DATE]])</f>
        <v>2003</v>
      </c>
      <c r="M639" t="s">
        <v>278</v>
      </c>
      <c r="N639">
        <v>107</v>
      </c>
      <c r="O639" t="s">
        <v>3508</v>
      </c>
      <c r="P639" t="s">
        <v>162</v>
      </c>
      <c r="Q639" t="s">
        <v>163</v>
      </c>
      <c r="R639" t="s">
        <v>164</v>
      </c>
      <c r="S639" t="s">
        <v>4804</v>
      </c>
      <c r="T639" t="s">
        <v>165</v>
      </c>
      <c r="U639" t="s">
        <v>166</v>
      </c>
      <c r="V639" t="s">
        <v>167</v>
      </c>
      <c r="W639" t="s">
        <v>38</v>
      </c>
      <c r="X639" t="s">
        <v>39</v>
      </c>
      <c r="Y639" t="s">
        <v>168</v>
      </c>
      <c r="Z639" t="s">
        <v>76</v>
      </c>
      <c r="AA639" t="s">
        <v>42</v>
      </c>
    </row>
    <row r="640" spans="1:27" x14ac:dyDescent="0.25">
      <c r="A640" s="1">
        <v>10173</v>
      </c>
      <c r="B640" s="1">
        <v>43</v>
      </c>
      <c r="C640" s="8">
        <v>100</v>
      </c>
      <c r="D640" s="1">
        <v>6</v>
      </c>
      <c r="E640" s="7">
        <v>5036.16</v>
      </c>
      <c r="F640" s="7">
        <f>sales_data_sample3[[#This Row],[SALES]]*sales_data_sample3[[#This Row],[PROFIT MARGIN]]</f>
        <v>372.17222399999997</v>
      </c>
      <c r="G640" s="14" t="str">
        <f>IF(sales_data_sample3[[#This Row],[STATUS]] &lt;&gt;"Cancelled","7,39%","0")</f>
        <v>7,39%</v>
      </c>
      <c r="H640" s="4">
        <v>37930</v>
      </c>
      <c r="I640" t="s">
        <v>28</v>
      </c>
      <c r="J640">
        <f>ROUNDUP(MONTH(sales_data_sample3[[#This Row],[ORDER DATE]])/3,0)</f>
        <v>4</v>
      </c>
      <c r="K640" t="str">
        <f>TEXT(sales_data_sample3[[#This Row],[ORDER DATE]],"[$-409]mmmm")</f>
        <v>November</v>
      </c>
      <c r="L640">
        <f>YEAR(sales_data_sample3[[#This Row],[ORDER DATE]])</f>
        <v>2003</v>
      </c>
      <c r="M640" t="s">
        <v>1354</v>
      </c>
      <c r="N640">
        <v>102</v>
      </c>
      <c r="O640" t="s">
        <v>1355</v>
      </c>
      <c r="P640" t="s">
        <v>1369</v>
      </c>
      <c r="Q640" t="s">
        <v>1370</v>
      </c>
      <c r="R640" t="s">
        <v>1371</v>
      </c>
      <c r="S640" t="s">
        <v>4804</v>
      </c>
      <c r="T640" t="s">
        <v>1372</v>
      </c>
      <c r="U640" t="s">
        <v>4804</v>
      </c>
      <c r="V640" t="s">
        <v>1373</v>
      </c>
      <c r="W640" t="s">
        <v>396</v>
      </c>
      <c r="X640" t="s">
        <v>52</v>
      </c>
      <c r="Y640" t="s">
        <v>1374</v>
      </c>
      <c r="Z640" t="s">
        <v>1375</v>
      </c>
      <c r="AA640" t="s">
        <v>65</v>
      </c>
    </row>
    <row r="641" spans="1:27" x14ac:dyDescent="0.25">
      <c r="A641" s="1">
        <v>10173</v>
      </c>
      <c r="B641" s="1">
        <v>48</v>
      </c>
      <c r="C641" s="8">
        <v>44.21</v>
      </c>
      <c r="D641" s="1">
        <v>5</v>
      </c>
      <c r="E641" s="7">
        <v>2122.08</v>
      </c>
      <c r="F641" s="7">
        <f>sales_data_sample3[[#This Row],[SALES]]*sales_data_sample3[[#This Row],[PROFIT MARGIN]]</f>
        <v>156.82171199999999</v>
      </c>
      <c r="G641" s="14" t="str">
        <f>IF(sales_data_sample3[[#This Row],[STATUS]] &lt;&gt;"Cancelled","7,39%","0")</f>
        <v>7,39%</v>
      </c>
      <c r="H641" s="4">
        <v>37930</v>
      </c>
      <c r="I641" t="s">
        <v>28</v>
      </c>
      <c r="J641">
        <f>ROUNDUP(MONTH(sales_data_sample3[[#This Row],[ORDER DATE]])/3,0)</f>
        <v>4</v>
      </c>
      <c r="K641" t="str">
        <f>TEXT(sales_data_sample3[[#This Row],[ORDER DATE]],"[$-409]mmmm")</f>
        <v>November</v>
      </c>
      <c r="L641">
        <f>YEAR(sales_data_sample3[[#This Row],[ORDER DATE]])</f>
        <v>2003</v>
      </c>
      <c r="M641" t="s">
        <v>1354</v>
      </c>
      <c r="N641">
        <v>53</v>
      </c>
      <c r="O641" t="s">
        <v>1419</v>
      </c>
      <c r="P641" t="s">
        <v>1369</v>
      </c>
      <c r="Q641" t="s">
        <v>1370</v>
      </c>
      <c r="R641" t="s">
        <v>1371</v>
      </c>
      <c r="S641" t="s">
        <v>4804</v>
      </c>
      <c r="T641" t="s">
        <v>1372</v>
      </c>
      <c r="U641" t="s">
        <v>4804</v>
      </c>
      <c r="V641" t="s">
        <v>1373</v>
      </c>
      <c r="W641" t="s">
        <v>396</v>
      </c>
      <c r="X641" t="s">
        <v>52</v>
      </c>
      <c r="Y641" t="s">
        <v>1374</v>
      </c>
      <c r="Z641" t="s">
        <v>1375</v>
      </c>
      <c r="AA641" t="s">
        <v>42</v>
      </c>
    </row>
    <row r="642" spans="1:27" x14ac:dyDescent="0.25">
      <c r="A642" s="1">
        <v>10173</v>
      </c>
      <c r="B642" s="1">
        <v>24</v>
      </c>
      <c r="C642" s="8">
        <v>100</v>
      </c>
      <c r="D642" s="1">
        <v>13</v>
      </c>
      <c r="E642" s="7">
        <v>3508.8</v>
      </c>
      <c r="F642" s="7">
        <f>sales_data_sample3[[#This Row],[SALES]]*sales_data_sample3[[#This Row],[PROFIT MARGIN]]</f>
        <v>259.30032</v>
      </c>
      <c r="G642" s="14" t="str">
        <f>IF(sales_data_sample3[[#This Row],[STATUS]] &lt;&gt;"Cancelled","7,39%","0")</f>
        <v>7,39%</v>
      </c>
      <c r="H642" s="4">
        <v>37930</v>
      </c>
      <c r="I642" t="s">
        <v>28</v>
      </c>
      <c r="J642">
        <f>ROUNDUP(MONTH(sales_data_sample3[[#This Row],[ORDER DATE]])/3,0)</f>
        <v>4</v>
      </c>
      <c r="K642" t="str">
        <f>TEXT(sales_data_sample3[[#This Row],[ORDER DATE]],"[$-409]mmmm")</f>
        <v>November</v>
      </c>
      <c r="L642">
        <f>YEAR(sales_data_sample3[[#This Row],[ORDER DATE]])</f>
        <v>2003</v>
      </c>
      <c r="M642" t="s">
        <v>1354</v>
      </c>
      <c r="N642">
        <v>170</v>
      </c>
      <c r="O642" t="s">
        <v>1565</v>
      </c>
      <c r="P642" t="s">
        <v>1369</v>
      </c>
      <c r="Q642" t="s">
        <v>1370</v>
      </c>
      <c r="R642" t="s">
        <v>1371</v>
      </c>
      <c r="S642" t="s">
        <v>4804</v>
      </c>
      <c r="T642" t="s">
        <v>1372</v>
      </c>
      <c r="U642" t="s">
        <v>4804</v>
      </c>
      <c r="V642" t="s">
        <v>1373</v>
      </c>
      <c r="W642" t="s">
        <v>396</v>
      </c>
      <c r="X642" t="s">
        <v>52</v>
      </c>
      <c r="Y642" t="s">
        <v>1374</v>
      </c>
      <c r="Z642" t="s">
        <v>1375</v>
      </c>
      <c r="AA642" t="s">
        <v>65</v>
      </c>
    </row>
    <row r="643" spans="1:27" x14ac:dyDescent="0.25">
      <c r="A643" s="1">
        <v>10173</v>
      </c>
      <c r="B643" s="1">
        <v>26</v>
      </c>
      <c r="C643" s="8">
        <v>57.51</v>
      </c>
      <c r="D643" s="1">
        <v>12</v>
      </c>
      <c r="E643" s="7">
        <v>1495.26</v>
      </c>
      <c r="F643" s="7">
        <f>sales_data_sample3[[#This Row],[SALES]]*sales_data_sample3[[#This Row],[PROFIT MARGIN]]</f>
        <v>110.49971399999998</v>
      </c>
      <c r="G643" s="14" t="str">
        <f>IF(sales_data_sample3[[#This Row],[STATUS]] &lt;&gt;"Cancelled","7,39%","0")</f>
        <v>7,39%</v>
      </c>
      <c r="H643" s="4">
        <v>37930</v>
      </c>
      <c r="I643" t="s">
        <v>28</v>
      </c>
      <c r="J643">
        <f>ROUNDUP(MONTH(sales_data_sample3[[#This Row],[ORDER DATE]])/3,0)</f>
        <v>4</v>
      </c>
      <c r="K643" t="str">
        <f>TEXT(sales_data_sample3[[#This Row],[ORDER DATE]],"[$-409]mmmm")</f>
        <v>November</v>
      </c>
      <c r="L643">
        <f>YEAR(sales_data_sample3[[#This Row],[ORDER DATE]])</f>
        <v>2003</v>
      </c>
      <c r="M643" t="s">
        <v>1354</v>
      </c>
      <c r="N643">
        <v>60</v>
      </c>
      <c r="O643" t="s">
        <v>1696</v>
      </c>
      <c r="P643" t="s">
        <v>1369</v>
      </c>
      <c r="Q643" t="s">
        <v>1370</v>
      </c>
      <c r="R643" t="s">
        <v>1371</v>
      </c>
      <c r="S643" t="s">
        <v>4804</v>
      </c>
      <c r="T643" t="s">
        <v>1372</v>
      </c>
      <c r="U643" t="s">
        <v>4804</v>
      </c>
      <c r="V643" t="s">
        <v>1373</v>
      </c>
      <c r="W643" t="s">
        <v>396</v>
      </c>
      <c r="X643" t="s">
        <v>52</v>
      </c>
      <c r="Y643" t="s">
        <v>1374</v>
      </c>
      <c r="Z643" t="s">
        <v>1375</v>
      </c>
      <c r="AA643" t="s">
        <v>42</v>
      </c>
    </row>
    <row r="644" spans="1:27" x14ac:dyDescent="0.25">
      <c r="A644" s="1">
        <v>10173</v>
      </c>
      <c r="B644" s="1">
        <v>31</v>
      </c>
      <c r="C644" s="8">
        <v>100</v>
      </c>
      <c r="D644" s="1">
        <v>10</v>
      </c>
      <c r="E644" s="7">
        <v>4492.83</v>
      </c>
      <c r="F644" s="7">
        <f>sales_data_sample3[[#This Row],[SALES]]*sales_data_sample3[[#This Row],[PROFIT MARGIN]]</f>
        <v>332.02013699999998</v>
      </c>
      <c r="G644" s="14" t="str">
        <f>IF(sales_data_sample3[[#This Row],[STATUS]] &lt;&gt;"Cancelled","7,39%","0")</f>
        <v>7,39%</v>
      </c>
      <c r="H644" s="4">
        <v>37930</v>
      </c>
      <c r="I644" t="s">
        <v>28</v>
      </c>
      <c r="J644">
        <f>ROUNDUP(MONTH(sales_data_sample3[[#This Row],[ORDER DATE]])/3,0)</f>
        <v>4</v>
      </c>
      <c r="K644" t="str">
        <f>TEXT(sales_data_sample3[[#This Row],[ORDER DATE]],"[$-409]mmmm")</f>
        <v>November</v>
      </c>
      <c r="L644">
        <f>YEAR(sales_data_sample3[[#This Row],[ORDER DATE]])</f>
        <v>2003</v>
      </c>
      <c r="M644" t="s">
        <v>1354</v>
      </c>
      <c r="N644">
        <v>127</v>
      </c>
      <c r="O644" t="s">
        <v>1769</v>
      </c>
      <c r="P644" t="s">
        <v>1369</v>
      </c>
      <c r="Q644" t="s">
        <v>1370</v>
      </c>
      <c r="R644" t="s">
        <v>1371</v>
      </c>
      <c r="S644" t="s">
        <v>4804</v>
      </c>
      <c r="T644" t="s">
        <v>1372</v>
      </c>
      <c r="U644" t="s">
        <v>4804</v>
      </c>
      <c r="V644" t="s">
        <v>1373</v>
      </c>
      <c r="W644" t="s">
        <v>396</v>
      </c>
      <c r="X644" t="s">
        <v>52</v>
      </c>
      <c r="Y644" t="s">
        <v>1374</v>
      </c>
      <c r="Z644" t="s">
        <v>1375</v>
      </c>
      <c r="AA644" t="s">
        <v>65</v>
      </c>
    </row>
    <row r="645" spans="1:27" x14ac:dyDescent="0.25">
      <c r="A645" s="1">
        <v>10173</v>
      </c>
      <c r="B645" s="1">
        <v>22</v>
      </c>
      <c r="C645" s="8">
        <v>100</v>
      </c>
      <c r="D645" s="1">
        <v>7</v>
      </c>
      <c r="E645" s="7">
        <v>3452.68</v>
      </c>
      <c r="F645" s="7">
        <f>sales_data_sample3[[#This Row],[SALES]]*sales_data_sample3[[#This Row],[PROFIT MARGIN]]</f>
        <v>255.15305199999997</v>
      </c>
      <c r="G645" s="14" t="str">
        <f>IF(sales_data_sample3[[#This Row],[STATUS]] &lt;&gt;"Cancelled","7,39%","0")</f>
        <v>7,39%</v>
      </c>
      <c r="H645" s="4">
        <v>37930</v>
      </c>
      <c r="I645" t="s">
        <v>28</v>
      </c>
      <c r="J645">
        <f>ROUNDUP(MONTH(sales_data_sample3[[#This Row],[ORDER DATE]])/3,0)</f>
        <v>4</v>
      </c>
      <c r="K645" t="str">
        <f>TEXT(sales_data_sample3[[#This Row],[ORDER DATE]],"[$-409]mmmm")</f>
        <v>November</v>
      </c>
      <c r="L645">
        <f>YEAR(sales_data_sample3[[#This Row],[ORDER DATE]])</f>
        <v>2003</v>
      </c>
      <c r="M645" t="s">
        <v>1354</v>
      </c>
      <c r="N645">
        <v>168</v>
      </c>
      <c r="O645" t="s">
        <v>1928</v>
      </c>
      <c r="P645" t="s">
        <v>1369</v>
      </c>
      <c r="Q645" t="s">
        <v>1370</v>
      </c>
      <c r="R645" t="s">
        <v>1371</v>
      </c>
      <c r="S645" t="s">
        <v>4804</v>
      </c>
      <c r="T645" t="s">
        <v>1372</v>
      </c>
      <c r="U645" t="s">
        <v>4804</v>
      </c>
      <c r="V645" t="s">
        <v>1373</v>
      </c>
      <c r="W645" t="s">
        <v>396</v>
      </c>
      <c r="X645" t="s">
        <v>52</v>
      </c>
      <c r="Y645" t="s">
        <v>1374</v>
      </c>
      <c r="Z645" t="s">
        <v>1375</v>
      </c>
      <c r="AA645" t="s">
        <v>65</v>
      </c>
    </row>
    <row r="646" spans="1:27" x14ac:dyDescent="0.25">
      <c r="A646" s="1">
        <v>10173</v>
      </c>
      <c r="B646" s="1">
        <v>28</v>
      </c>
      <c r="C646" s="8">
        <v>53.72</v>
      </c>
      <c r="D646" s="1">
        <v>2</v>
      </c>
      <c r="E646" s="7">
        <v>1504.16</v>
      </c>
      <c r="F646" s="7">
        <f>sales_data_sample3[[#This Row],[SALES]]*sales_data_sample3[[#This Row],[PROFIT MARGIN]]</f>
        <v>111.15742399999999</v>
      </c>
      <c r="G646" s="14" t="str">
        <f>IF(sales_data_sample3[[#This Row],[STATUS]] &lt;&gt;"Cancelled","7,39%","0")</f>
        <v>7,39%</v>
      </c>
      <c r="H646" s="4">
        <v>37930</v>
      </c>
      <c r="I646" t="s">
        <v>28</v>
      </c>
      <c r="J646">
        <f>ROUNDUP(MONTH(sales_data_sample3[[#This Row],[ORDER DATE]])/3,0)</f>
        <v>4</v>
      </c>
      <c r="K646" t="str">
        <f>TEXT(sales_data_sample3[[#This Row],[ORDER DATE]],"[$-409]mmmm")</f>
        <v>November</v>
      </c>
      <c r="L646">
        <f>YEAR(sales_data_sample3[[#This Row],[ORDER DATE]])</f>
        <v>2003</v>
      </c>
      <c r="M646" t="s">
        <v>1354</v>
      </c>
      <c r="N646">
        <v>62</v>
      </c>
      <c r="O646" t="s">
        <v>2025</v>
      </c>
      <c r="P646" t="s">
        <v>1369</v>
      </c>
      <c r="Q646" t="s">
        <v>1370</v>
      </c>
      <c r="R646" t="s">
        <v>1371</v>
      </c>
      <c r="S646" t="s">
        <v>4804</v>
      </c>
      <c r="T646" t="s">
        <v>1372</v>
      </c>
      <c r="U646" t="s">
        <v>4804</v>
      </c>
      <c r="V646" t="s">
        <v>1373</v>
      </c>
      <c r="W646" t="s">
        <v>396</v>
      </c>
      <c r="X646" t="s">
        <v>52</v>
      </c>
      <c r="Y646" t="s">
        <v>1374</v>
      </c>
      <c r="Z646" t="s">
        <v>1375</v>
      </c>
      <c r="AA646" t="s">
        <v>42</v>
      </c>
    </row>
    <row r="647" spans="1:27" x14ac:dyDescent="0.25">
      <c r="A647" s="1">
        <v>10173</v>
      </c>
      <c r="B647" s="1">
        <v>31</v>
      </c>
      <c r="C647" s="8">
        <v>89.01</v>
      </c>
      <c r="D647" s="1">
        <v>1</v>
      </c>
      <c r="E647" s="7">
        <v>2759.31</v>
      </c>
      <c r="F647" s="7">
        <f>sales_data_sample3[[#This Row],[SALES]]*sales_data_sample3[[#This Row],[PROFIT MARGIN]]</f>
        <v>203.91300899999999</v>
      </c>
      <c r="G647" s="14" t="str">
        <f>IF(sales_data_sample3[[#This Row],[STATUS]] &lt;&gt;"Cancelled","7,39%","0")</f>
        <v>7,39%</v>
      </c>
      <c r="H647" s="4">
        <v>37930</v>
      </c>
      <c r="I647" t="s">
        <v>28</v>
      </c>
      <c r="J647">
        <f>ROUNDUP(MONTH(sales_data_sample3[[#This Row],[ORDER DATE]])/3,0)</f>
        <v>4</v>
      </c>
      <c r="K647" t="str">
        <f>TEXT(sales_data_sample3[[#This Row],[ORDER DATE]],"[$-409]mmmm")</f>
        <v>November</v>
      </c>
      <c r="L647">
        <f>YEAR(sales_data_sample3[[#This Row],[ORDER DATE]])</f>
        <v>2003</v>
      </c>
      <c r="M647" t="s">
        <v>1354</v>
      </c>
      <c r="N647">
        <v>104</v>
      </c>
      <c r="O647" t="s">
        <v>2122</v>
      </c>
      <c r="P647" t="s">
        <v>1369</v>
      </c>
      <c r="Q647" t="s">
        <v>1370</v>
      </c>
      <c r="R647" t="s">
        <v>1371</v>
      </c>
      <c r="S647" t="s">
        <v>4804</v>
      </c>
      <c r="T647" t="s">
        <v>1372</v>
      </c>
      <c r="U647" t="s">
        <v>4804</v>
      </c>
      <c r="V647" t="s">
        <v>1373</v>
      </c>
      <c r="W647" t="s">
        <v>396</v>
      </c>
      <c r="X647" t="s">
        <v>52</v>
      </c>
      <c r="Y647" t="s">
        <v>1374</v>
      </c>
      <c r="Z647" t="s">
        <v>1375</v>
      </c>
      <c r="AA647" t="s">
        <v>42</v>
      </c>
    </row>
    <row r="648" spans="1:27" x14ac:dyDescent="0.25">
      <c r="A648" s="1">
        <v>10173</v>
      </c>
      <c r="B648" s="1">
        <v>29</v>
      </c>
      <c r="C648" s="8">
        <v>95.24</v>
      </c>
      <c r="D648" s="1">
        <v>4</v>
      </c>
      <c r="E648" s="7">
        <v>2761.96</v>
      </c>
      <c r="F648" s="7">
        <f>sales_data_sample3[[#This Row],[SALES]]*sales_data_sample3[[#This Row],[PROFIT MARGIN]]</f>
        <v>204.10884399999998</v>
      </c>
      <c r="G648" s="14" t="str">
        <f>IF(sales_data_sample3[[#This Row],[STATUS]] &lt;&gt;"Cancelled","7,39%","0")</f>
        <v>7,39%</v>
      </c>
      <c r="H648" s="4">
        <v>37930</v>
      </c>
      <c r="I648" t="s">
        <v>28</v>
      </c>
      <c r="J648">
        <f>ROUNDUP(MONTH(sales_data_sample3[[#This Row],[ORDER DATE]])/3,0)</f>
        <v>4</v>
      </c>
      <c r="K648" t="str">
        <f>TEXT(sales_data_sample3[[#This Row],[ORDER DATE]],"[$-409]mmmm")</f>
        <v>November</v>
      </c>
      <c r="L648">
        <f>YEAR(sales_data_sample3[[#This Row],[ORDER DATE]])</f>
        <v>2003</v>
      </c>
      <c r="M648" t="s">
        <v>1354</v>
      </c>
      <c r="N648">
        <v>99</v>
      </c>
      <c r="O648" t="s">
        <v>2325</v>
      </c>
      <c r="P648" t="s">
        <v>1369</v>
      </c>
      <c r="Q648" t="s">
        <v>1370</v>
      </c>
      <c r="R648" t="s">
        <v>1371</v>
      </c>
      <c r="S648" t="s">
        <v>4804</v>
      </c>
      <c r="T648" t="s">
        <v>1372</v>
      </c>
      <c r="U648" t="s">
        <v>4804</v>
      </c>
      <c r="V648" t="s">
        <v>1373</v>
      </c>
      <c r="W648" t="s">
        <v>396</v>
      </c>
      <c r="X648" t="s">
        <v>52</v>
      </c>
      <c r="Y648" t="s">
        <v>1374</v>
      </c>
      <c r="Z648" t="s">
        <v>1375</v>
      </c>
      <c r="AA648" t="s">
        <v>42</v>
      </c>
    </row>
    <row r="649" spans="1:27" x14ac:dyDescent="0.25">
      <c r="A649" s="1">
        <v>10173</v>
      </c>
      <c r="B649" s="1">
        <v>21</v>
      </c>
      <c r="C649" s="8">
        <v>75.459999999999994</v>
      </c>
      <c r="D649" s="1">
        <v>14</v>
      </c>
      <c r="E649" s="7">
        <v>1584.66</v>
      </c>
      <c r="F649" s="7">
        <f>sales_data_sample3[[#This Row],[SALES]]*sales_data_sample3[[#This Row],[PROFIT MARGIN]]</f>
        <v>117.106374</v>
      </c>
      <c r="G649" s="14" t="str">
        <f>IF(sales_data_sample3[[#This Row],[STATUS]] &lt;&gt;"Cancelled","7,39%","0")</f>
        <v>7,39%</v>
      </c>
      <c r="H649" s="4">
        <v>37930</v>
      </c>
      <c r="I649" t="s">
        <v>28</v>
      </c>
      <c r="J649">
        <f>ROUNDUP(MONTH(sales_data_sample3[[#This Row],[ORDER DATE]])/3,0)</f>
        <v>4</v>
      </c>
      <c r="K649" t="str">
        <f>TEXT(sales_data_sample3[[#This Row],[ORDER DATE]],"[$-409]mmmm")</f>
        <v>November</v>
      </c>
      <c r="L649">
        <f>YEAR(sales_data_sample3[[#This Row],[ORDER DATE]])</f>
        <v>2003</v>
      </c>
      <c r="M649" t="s">
        <v>1354</v>
      </c>
      <c r="N649">
        <v>92</v>
      </c>
      <c r="O649" t="s">
        <v>2529</v>
      </c>
      <c r="P649" t="s">
        <v>1369</v>
      </c>
      <c r="Q649" t="s">
        <v>1370</v>
      </c>
      <c r="R649" t="s">
        <v>1371</v>
      </c>
      <c r="S649" t="s">
        <v>4804</v>
      </c>
      <c r="T649" t="s">
        <v>1372</v>
      </c>
      <c r="U649" t="s">
        <v>4804</v>
      </c>
      <c r="V649" t="s">
        <v>1373</v>
      </c>
      <c r="W649" t="s">
        <v>396</v>
      </c>
      <c r="X649" t="s">
        <v>52</v>
      </c>
      <c r="Y649" t="s">
        <v>1374</v>
      </c>
      <c r="Z649" t="s">
        <v>1375</v>
      </c>
      <c r="AA649" t="s">
        <v>42</v>
      </c>
    </row>
    <row r="650" spans="1:27" x14ac:dyDescent="0.25">
      <c r="A650" s="1">
        <v>10173</v>
      </c>
      <c r="B650" s="1">
        <v>39</v>
      </c>
      <c r="C650" s="8">
        <v>71.98</v>
      </c>
      <c r="D650" s="1">
        <v>15</v>
      </c>
      <c r="E650" s="7">
        <v>2807.22</v>
      </c>
      <c r="F650" s="7">
        <f>sales_data_sample3[[#This Row],[SALES]]*sales_data_sample3[[#This Row],[PROFIT MARGIN]]</f>
        <v>698.71705799999995</v>
      </c>
      <c r="G650" s="14" t="str">
        <f>IF(sales_data_sample3[[#This Row],[STATUS]] &lt;&gt;"Cancelled","24,89%","0")</f>
        <v>24,89%</v>
      </c>
      <c r="H650" s="4">
        <v>37930</v>
      </c>
      <c r="I650" t="s">
        <v>28</v>
      </c>
      <c r="J650">
        <f>ROUNDUP(MONTH(sales_data_sample3[[#This Row],[ORDER DATE]])/3,0)</f>
        <v>4</v>
      </c>
      <c r="K650" t="str">
        <f>TEXT(sales_data_sample3[[#This Row],[ORDER DATE]],"[$-409]mmmm")</f>
        <v>November</v>
      </c>
      <c r="L650">
        <f>YEAR(sales_data_sample3[[#This Row],[ORDER DATE]])</f>
        <v>2003</v>
      </c>
      <c r="M650" t="s">
        <v>278</v>
      </c>
      <c r="N650">
        <v>71</v>
      </c>
      <c r="O650" t="s">
        <v>2698</v>
      </c>
      <c r="P650" t="s">
        <v>1369</v>
      </c>
      <c r="Q650" t="s">
        <v>1370</v>
      </c>
      <c r="R650" t="s">
        <v>1371</v>
      </c>
      <c r="S650" t="s">
        <v>4804</v>
      </c>
      <c r="T650" t="s">
        <v>1372</v>
      </c>
      <c r="U650" t="s">
        <v>4804</v>
      </c>
      <c r="V650" t="s">
        <v>1373</v>
      </c>
      <c r="W650" t="s">
        <v>396</v>
      </c>
      <c r="X650" t="s">
        <v>52</v>
      </c>
      <c r="Y650" t="s">
        <v>1374</v>
      </c>
      <c r="Z650" t="s">
        <v>1375</v>
      </c>
      <c r="AA650" t="s">
        <v>42</v>
      </c>
    </row>
    <row r="651" spans="1:27" x14ac:dyDescent="0.25">
      <c r="A651" s="1">
        <v>10173</v>
      </c>
      <c r="B651" s="1">
        <v>31</v>
      </c>
      <c r="C651" s="8">
        <v>31.53</v>
      </c>
      <c r="D651" s="1">
        <v>9</v>
      </c>
      <c r="E651" s="7">
        <v>977.43</v>
      </c>
      <c r="F651" s="7">
        <f>sales_data_sample3[[#This Row],[SALES]]*sales_data_sample3[[#This Row],[PROFIT MARGIN]]</f>
        <v>72.23207699999999</v>
      </c>
      <c r="G651" s="14" t="str">
        <f>IF(sales_data_sample3[[#This Row],[STATUS]] &lt;&gt;"Cancelled","7,39%","0")</f>
        <v>7,39%</v>
      </c>
      <c r="H651" s="4">
        <v>37930</v>
      </c>
      <c r="I651" t="s">
        <v>28</v>
      </c>
      <c r="J651">
        <f>ROUNDUP(MONTH(sales_data_sample3[[#This Row],[ORDER DATE]])/3,0)</f>
        <v>4</v>
      </c>
      <c r="K651" t="str">
        <f>TEXT(sales_data_sample3[[#This Row],[ORDER DATE]],"[$-409]mmmm")</f>
        <v>November</v>
      </c>
      <c r="L651">
        <f>YEAR(sales_data_sample3[[#This Row],[ORDER DATE]])</f>
        <v>2003</v>
      </c>
      <c r="M651" t="s">
        <v>1354</v>
      </c>
      <c r="N651">
        <v>33</v>
      </c>
      <c r="O651" t="s">
        <v>2922</v>
      </c>
      <c r="P651" t="s">
        <v>1369</v>
      </c>
      <c r="Q651" t="s">
        <v>1370</v>
      </c>
      <c r="R651" t="s">
        <v>1371</v>
      </c>
      <c r="S651" t="s">
        <v>4804</v>
      </c>
      <c r="T651" t="s">
        <v>1372</v>
      </c>
      <c r="U651" t="s">
        <v>4804</v>
      </c>
      <c r="V651" t="s">
        <v>1373</v>
      </c>
      <c r="W651" t="s">
        <v>396</v>
      </c>
      <c r="X651" t="s">
        <v>52</v>
      </c>
      <c r="Y651" t="s">
        <v>1374</v>
      </c>
      <c r="Z651" t="s">
        <v>1375</v>
      </c>
      <c r="AA651" t="s">
        <v>42</v>
      </c>
    </row>
    <row r="652" spans="1:27" x14ac:dyDescent="0.25">
      <c r="A652" s="1">
        <v>10173</v>
      </c>
      <c r="B652" s="1">
        <v>27</v>
      </c>
      <c r="C652" s="8">
        <v>41.22</v>
      </c>
      <c r="D652" s="1">
        <v>8</v>
      </c>
      <c r="E652" s="7">
        <v>1112.94</v>
      </c>
      <c r="F652" s="7">
        <f>sales_data_sample3[[#This Row],[SALES]]*sales_data_sample3[[#This Row],[PROFIT MARGIN]]</f>
        <v>82.246265999999991</v>
      </c>
      <c r="G652" s="14" t="str">
        <f>IF(sales_data_sample3[[#This Row],[STATUS]] &lt;&gt;"Cancelled","7,39%","0")</f>
        <v>7,39%</v>
      </c>
      <c r="H652" s="4">
        <v>37930</v>
      </c>
      <c r="I652" t="s">
        <v>28</v>
      </c>
      <c r="J652">
        <f>ROUNDUP(MONTH(sales_data_sample3[[#This Row],[ORDER DATE]])/3,0)</f>
        <v>4</v>
      </c>
      <c r="K652" t="str">
        <f>TEXT(sales_data_sample3[[#This Row],[ORDER DATE]],"[$-409]mmmm")</f>
        <v>November</v>
      </c>
      <c r="L652">
        <f>YEAR(sales_data_sample3[[#This Row],[ORDER DATE]])</f>
        <v>2003</v>
      </c>
      <c r="M652" t="s">
        <v>1354</v>
      </c>
      <c r="N652">
        <v>44</v>
      </c>
      <c r="O652" t="s">
        <v>3035</v>
      </c>
      <c r="P652" t="s">
        <v>1369</v>
      </c>
      <c r="Q652" t="s">
        <v>1370</v>
      </c>
      <c r="R652" t="s">
        <v>1371</v>
      </c>
      <c r="S652" t="s">
        <v>4804</v>
      </c>
      <c r="T652" t="s">
        <v>1372</v>
      </c>
      <c r="U652" t="s">
        <v>4804</v>
      </c>
      <c r="V652" t="s">
        <v>1373</v>
      </c>
      <c r="W652" t="s">
        <v>396</v>
      </c>
      <c r="X652" t="s">
        <v>52</v>
      </c>
      <c r="Y652" t="s">
        <v>1374</v>
      </c>
      <c r="Z652" t="s">
        <v>1375</v>
      </c>
      <c r="AA652" t="s">
        <v>42</v>
      </c>
    </row>
    <row r="653" spans="1:27" x14ac:dyDescent="0.25">
      <c r="A653" s="1">
        <v>10173</v>
      </c>
      <c r="B653" s="1">
        <v>23</v>
      </c>
      <c r="C653" s="8">
        <v>100</v>
      </c>
      <c r="D653" s="1">
        <v>16</v>
      </c>
      <c r="E653" s="7">
        <v>2728.03</v>
      </c>
      <c r="F653" s="7">
        <f>sales_data_sample3[[#This Row],[SALES]]*sales_data_sample3[[#This Row],[PROFIT MARGIN]]</f>
        <v>679.00666700000011</v>
      </c>
      <c r="G653" s="14" t="str">
        <f>IF(sales_data_sample3[[#This Row],[STATUS]] &lt;&gt;"Cancelled","24,89%","0")</f>
        <v>24,89%</v>
      </c>
      <c r="H653" s="4">
        <v>37930</v>
      </c>
      <c r="I653" t="s">
        <v>28</v>
      </c>
      <c r="J653">
        <f>ROUNDUP(MONTH(sales_data_sample3[[#This Row],[ORDER DATE]])/3,0)</f>
        <v>4</v>
      </c>
      <c r="K653" t="str">
        <f>TEXT(sales_data_sample3[[#This Row],[ORDER DATE]],"[$-409]mmmm")</f>
        <v>November</v>
      </c>
      <c r="L653">
        <f>YEAR(sales_data_sample3[[#This Row],[ORDER DATE]])</f>
        <v>2003</v>
      </c>
      <c r="M653" t="s">
        <v>278</v>
      </c>
      <c r="N653">
        <v>117</v>
      </c>
      <c r="O653" t="s">
        <v>3275</v>
      </c>
      <c r="P653" t="s">
        <v>1369</v>
      </c>
      <c r="Q653" t="s">
        <v>1370</v>
      </c>
      <c r="R653" t="s">
        <v>1371</v>
      </c>
      <c r="S653" t="s">
        <v>4804</v>
      </c>
      <c r="T653" t="s">
        <v>1372</v>
      </c>
      <c r="U653" t="s">
        <v>4804</v>
      </c>
      <c r="V653" t="s">
        <v>1373</v>
      </c>
      <c r="W653" t="s">
        <v>396</v>
      </c>
      <c r="X653" t="s">
        <v>52</v>
      </c>
      <c r="Y653" t="s">
        <v>1374</v>
      </c>
      <c r="Z653" t="s">
        <v>1375</v>
      </c>
      <c r="AA653" t="s">
        <v>42</v>
      </c>
    </row>
    <row r="654" spans="1:27" x14ac:dyDescent="0.25">
      <c r="A654" s="1">
        <v>10173</v>
      </c>
      <c r="B654" s="1">
        <v>35</v>
      </c>
      <c r="C654" s="8">
        <v>33.229999999999997</v>
      </c>
      <c r="D654" s="1">
        <v>11</v>
      </c>
      <c r="E654" s="7">
        <v>1163.05</v>
      </c>
      <c r="F654" s="7">
        <f>sales_data_sample3[[#This Row],[SALES]]*sales_data_sample3[[#This Row],[PROFIT MARGIN]]</f>
        <v>85.949394999999996</v>
      </c>
      <c r="G654" s="14" t="str">
        <f>IF(sales_data_sample3[[#This Row],[STATUS]] &lt;&gt;"Cancelled","7,39%","0")</f>
        <v>7,39%</v>
      </c>
      <c r="H654" s="4">
        <v>37930</v>
      </c>
      <c r="I654" t="s">
        <v>28</v>
      </c>
      <c r="J654">
        <f>ROUNDUP(MONTH(sales_data_sample3[[#This Row],[ORDER DATE]])/3,0)</f>
        <v>4</v>
      </c>
      <c r="K654" t="str">
        <f>TEXT(sales_data_sample3[[#This Row],[ORDER DATE]],"[$-409]mmmm")</f>
        <v>November</v>
      </c>
      <c r="L654">
        <f>YEAR(sales_data_sample3[[#This Row],[ORDER DATE]])</f>
        <v>2003</v>
      </c>
      <c r="M654" t="s">
        <v>1354</v>
      </c>
      <c r="N654">
        <v>41</v>
      </c>
      <c r="O654" t="s">
        <v>3664</v>
      </c>
      <c r="P654" t="s">
        <v>1369</v>
      </c>
      <c r="Q654" t="s">
        <v>1370</v>
      </c>
      <c r="R654" t="s">
        <v>1371</v>
      </c>
      <c r="S654" t="s">
        <v>4804</v>
      </c>
      <c r="T654" t="s">
        <v>1372</v>
      </c>
      <c r="U654" t="s">
        <v>4804</v>
      </c>
      <c r="V654" t="s">
        <v>1373</v>
      </c>
      <c r="W654" t="s">
        <v>396</v>
      </c>
      <c r="X654" t="s">
        <v>52</v>
      </c>
      <c r="Y654" t="s">
        <v>1374</v>
      </c>
      <c r="Z654" t="s">
        <v>1375</v>
      </c>
      <c r="AA654" t="s">
        <v>42</v>
      </c>
    </row>
    <row r="655" spans="1:27" x14ac:dyDescent="0.25">
      <c r="A655" s="1">
        <v>10173</v>
      </c>
      <c r="B655" s="1">
        <v>22</v>
      </c>
      <c r="C655" s="8">
        <v>100</v>
      </c>
      <c r="D655" s="1">
        <v>3</v>
      </c>
      <c r="E655" s="7">
        <v>2571.14</v>
      </c>
      <c r="F655" s="7">
        <f>sales_data_sample3[[#This Row],[SALES]]*sales_data_sample3[[#This Row],[PROFIT MARGIN]]</f>
        <v>190.00724599999998</v>
      </c>
      <c r="G655" s="14" t="str">
        <f>IF(sales_data_sample3[[#This Row],[STATUS]] &lt;&gt;"Cancelled","7,39%","0")</f>
        <v>7,39%</v>
      </c>
      <c r="H655" s="4">
        <v>37930</v>
      </c>
      <c r="I655" t="s">
        <v>28</v>
      </c>
      <c r="J655">
        <f>ROUNDUP(MONTH(sales_data_sample3[[#This Row],[ORDER DATE]])/3,0)</f>
        <v>4</v>
      </c>
      <c r="K655" t="str">
        <f>TEXT(sales_data_sample3[[#This Row],[ORDER DATE]],"[$-409]mmmm")</f>
        <v>November</v>
      </c>
      <c r="L655">
        <f>YEAR(sales_data_sample3[[#This Row],[ORDER DATE]])</f>
        <v>2003</v>
      </c>
      <c r="M655" t="s">
        <v>1354</v>
      </c>
      <c r="N655">
        <v>97</v>
      </c>
      <c r="O655" t="s">
        <v>3732</v>
      </c>
      <c r="P655" t="s">
        <v>1369</v>
      </c>
      <c r="Q655" t="s">
        <v>1370</v>
      </c>
      <c r="R655" t="s">
        <v>1371</v>
      </c>
      <c r="S655" t="s">
        <v>4804</v>
      </c>
      <c r="T655" t="s">
        <v>1372</v>
      </c>
      <c r="U655" t="s">
        <v>4804</v>
      </c>
      <c r="V655" t="s">
        <v>1373</v>
      </c>
      <c r="W655" t="s">
        <v>396</v>
      </c>
      <c r="X655" t="s">
        <v>52</v>
      </c>
      <c r="Y655" t="s">
        <v>1374</v>
      </c>
      <c r="Z655" t="s">
        <v>1375</v>
      </c>
      <c r="AA655" t="s">
        <v>42</v>
      </c>
    </row>
    <row r="656" spans="1:27" x14ac:dyDescent="0.25">
      <c r="A656" s="1">
        <v>10174</v>
      </c>
      <c r="B656" s="1">
        <v>34</v>
      </c>
      <c r="C656" s="8">
        <v>100</v>
      </c>
      <c r="D656" s="1">
        <v>4</v>
      </c>
      <c r="E656" s="7">
        <v>8014.82</v>
      </c>
      <c r="F656" s="7">
        <f>sales_data_sample3[[#This Row],[SALES]]*sales_data_sample3[[#This Row],[PROFIT MARGIN]]</f>
        <v>1994.888698</v>
      </c>
      <c r="G656" s="14" t="str">
        <f>IF(sales_data_sample3[[#This Row],[STATUS]] &lt;&gt;"Cancelled","24,89%","0")</f>
        <v>24,89%</v>
      </c>
      <c r="H656" s="4">
        <v>37931</v>
      </c>
      <c r="I656" t="s">
        <v>28</v>
      </c>
      <c r="J656">
        <f>ROUNDUP(MONTH(sales_data_sample3[[#This Row],[ORDER DATE]])/3,0)</f>
        <v>4</v>
      </c>
      <c r="K656" t="str">
        <f>TEXT(sales_data_sample3[[#This Row],[ORDER DATE]],"[$-409]mmmm")</f>
        <v>November</v>
      </c>
      <c r="L656">
        <f>YEAR(sales_data_sample3[[#This Row],[ORDER DATE]])</f>
        <v>2003</v>
      </c>
      <c r="M656" t="s">
        <v>278</v>
      </c>
      <c r="N656">
        <v>214</v>
      </c>
      <c r="O656" t="s">
        <v>279</v>
      </c>
      <c r="P656" t="s">
        <v>319</v>
      </c>
      <c r="Q656" t="s">
        <v>320</v>
      </c>
      <c r="R656" t="s">
        <v>321</v>
      </c>
      <c r="S656" t="s">
        <v>4804</v>
      </c>
      <c r="T656" t="s">
        <v>322</v>
      </c>
      <c r="U656" t="s">
        <v>323</v>
      </c>
      <c r="V656" t="s">
        <v>324</v>
      </c>
      <c r="W656" t="s">
        <v>139</v>
      </c>
      <c r="X656" t="s">
        <v>140</v>
      </c>
      <c r="Y656" t="s">
        <v>325</v>
      </c>
      <c r="Z656" t="s">
        <v>326</v>
      </c>
      <c r="AA656" t="s">
        <v>229</v>
      </c>
    </row>
    <row r="657" spans="1:27" x14ac:dyDescent="0.25">
      <c r="A657" s="1">
        <v>10174</v>
      </c>
      <c r="B657" s="1">
        <v>43</v>
      </c>
      <c r="C657" s="8">
        <v>100</v>
      </c>
      <c r="D657" s="1">
        <v>1</v>
      </c>
      <c r="E657" s="7">
        <v>6817.22</v>
      </c>
      <c r="F657" s="7">
        <f>sales_data_sample3[[#This Row],[SALES]]*sales_data_sample3[[#This Row],[PROFIT MARGIN]]</f>
        <v>310.18351000000001</v>
      </c>
      <c r="G657" s="14" t="str">
        <f>IF(sales_data_sample3[[#This Row],[STATUS]] &lt;&gt;"Cancelled","4,55%","0")</f>
        <v>4,55%</v>
      </c>
      <c r="H657" s="4">
        <v>37931</v>
      </c>
      <c r="I657" t="s">
        <v>28</v>
      </c>
      <c r="J657">
        <f>ROUNDUP(MONTH(sales_data_sample3[[#This Row],[ORDER DATE]])/3,0)</f>
        <v>4</v>
      </c>
      <c r="K657" t="str">
        <f>TEXT(sales_data_sample3[[#This Row],[ORDER DATE]],"[$-409]mmmm")</f>
        <v>November</v>
      </c>
      <c r="L657">
        <f>YEAR(sales_data_sample3[[#This Row],[ORDER DATE]])</f>
        <v>2003</v>
      </c>
      <c r="M657" t="s">
        <v>957</v>
      </c>
      <c r="N657">
        <v>136</v>
      </c>
      <c r="O657" t="s">
        <v>958</v>
      </c>
      <c r="P657" t="s">
        <v>319</v>
      </c>
      <c r="Q657" t="s">
        <v>320</v>
      </c>
      <c r="R657" t="s">
        <v>321</v>
      </c>
      <c r="S657" t="s">
        <v>4804</v>
      </c>
      <c r="T657" t="s">
        <v>322</v>
      </c>
      <c r="U657" t="s">
        <v>323</v>
      </c>
      <c r="V657" t="s">
        <v>324</v>
      </c>
      <c r="W657" t="s">
        <v>139</v>
      </c>
      <c r="X657" t="s">
        <v>140</v>
      </c>
      <c r="Y657" t="s">
        <v>325</v>
      </c>
      <c r="Z657" t="s">
        <v>326</v>
      </c>
      <c r="AA657" t="s">
        <v>65</v>
      </c>
    </row>
    <row r="658" spans="1:27" x14ac:dyDescent="0.25">
      <c r="A658" s="1">
        <v>10174</v>
      </c>
      <c r="B658" s="1">
        <v>48</v>
      </c>
      <c r="C658" s="8">
        <v>93.34</v>
      </c>
      <c r="D658" s="1">
        <v>3</v>
      </c>
      <c r="E658" s="7">
        <v>4480.32</v>
      </c>
      <c r="F658" s="7">
        <f>sales_data_sample3[[#This Row],[SALES]]*sales_data_sample3[[#This Row],[PROFIT MARGIN]]</f>
        <v>203.85455999999999</v>
      </c>
      <c r="G658" s="14" t="str">
        <f>IF(sales_data_sample3[[#This Row],[STATUS]] &lt;&gt;"Cancelled","4,55%","0")</f>
        <v>4,55%</v>
      </c>
      <c r="H658" s="4">
        <v>37931</v>
      </c>
      <c r="I658" t="s">
        <v>28</v>
      </c>
      <c r="J658">
        <f>ROUNDUP(MONTH(sales_data_sample3[[#This Row],[ORDER DATE]])/3,0)</f>
        <v>4</v>
      </c>
      <c r="K658" t="str">
        <f>TEXT(sales_data_sample3[[#This Row],[ORDER DATE]],"[$-409]mmmm")</f>
        <v>November</v>
      </c>
      <c r="L658">
        <f>YEAR(sales_data_sample3[[#This Row],[ORDER DATE]])</f>
        <v>2003</v>
      </c>
      <c r="M658" t="s">
        <v>957</v>
      </c>
      <c r="N658">
        <v>116</v>
      </c>
      <c r="O658" t="s">
        <v>1264</v>
      </c>
      <c r="P658" t="s">
        <v>319</v>
      </c>
      <c r="Q658" t="s">
        <v>320</v>
      </c>
      <c r="R658" t="s">
        <v>321</v>
      </c>
      <c r="S658" t="s">
        <v>4804</v>
      </c>
      <c r="T658" t="s">
        <v>322</v>
      </c>
      <c r="U658" t="s">
        <v>323</v>
      </c>
      <c r="V658" t="s">
        <v>324</v>
      </c>
      <c r="W658" t="s">
        <v>139</v>
      </c>
      <c r="X658" t="s">
        <v>140</v>
      </c>
      <c r="Y658" t="s">
        <v>325</v>
      </c>
      <c r="Z658" t="s">
        <v>326</v>
      </c>
      <c r="AA658" t="s">
        <v>65</v>
      </c>
    </row>
    <row r="659" spans="1:27" x14ac:dyDescent="0.25">
      <c r="A659" s="1">
        <v>10174</v>
      </c>
      <c r="B659" s="1">
        <v>46</v>
      </c>
      <c r="C659" s="8">
        <v>100</v>
      </c>
      <c r="D659" s="1">
        <v>5</v>
      </c>
      <c r="E659" s="7">
        <v>5592.22</v>
      </c>
      <c r="F659" s="7">
        <f>sales_data_sample3[[#This Row],[SALES]]*sales_data_sample3[[#This Row],[PROFIT MARGIN]]</f>
        <v>413.26505800000001</v>
      </c>
      <c r="G659" s="14" t="str">
        <f>IF(sales_data_sample3[[#This Row],[STATUS]] &lt;&gt;"Cancelled","7,39%","0")</f>
        <v>7,39%</v>
      </c>
      <c r="H659" s="4">
        <v>37931</v>
      </c>
      <c r="I659" t="s">
        <v>28</v>
      </c>
      <c r="J659">
        <f>ROUNDUP(MONTH(sales_data_sample3[[#This Row],[ORDER DATE]])/3,0)</f>
        <v>4</v>
      </c>
      <c r="K659" t="str">
        <f>TEXT(sales_data_sample3[[#This Row],[ORDER DATE]],"[$-409]mmmm")</f>
        <v>November</v>
      </c>
      <c r="L659">
        <f>YEAR(sales_data_sample3[[#This Row],[ORDER DATE]])</f>
        <v>2003</v>
      </c>
      <c r="M659" t="s">
        <v>1354</v>
      </c>
      <c r="N659">
        <v>101</v>
      </c>
      <c r="O659" t="s">
        <v>1989</v>
      </c>
      <c r="P659" t="s">
        <v>319</v>
      </c>
      <c r="Q659" t="s">
        <v>320</v>
      </c>
      <c r="R659" t="s">
        <v>321</v>
      </c>
      <c r="S659" t="s">
        <v>4804</v>
      </c>
      <c r="T659" t="s">
        <v>322</v>
      </c>
      <c r="U659" t="s">
        <v>323</v>
      </c>
      <c r="V659" t="s">
        <v>324</v>
      </c>
      <c r="W659" t="s">
        <v>139</v>
      </c>
      <c r="X659" t="s">
        <v>140</v>
      </c>
      <c r="Y659" t="s">
        <v>325</v>
      </c>
      <c r="Z659" t="s">
        <v>326</v>
      </c>
      <c r="AA659" t="s">
        <v>65</v>
      </c>
    </row>
    <row r="660" spans="1:27" x14ac:dyDescent="0.25">
      <c r="A660" s="1">
        <v>10174</v>
      </c>
      <c r="B660" s="1">
        <v>49</v>
      </c>
      <c r="C660" s="8">
        <v>44.78</v>
      </c>
      <c r="D660" s="1">
        <v>2</v>
      </c>
      <c r="E660" s="7">
        <v>2194.2199999999998</v>
      </c>
      <c r="F660" s="7">
        <f>sales_data_sample3[[#This Row],[SALES]]*sales_data_sample3[[#This Row],[PROFIT MARGIN]]</f>
        <v>162.15285799999998</v>
      </c>
      <c r="G660" s="14" t="str">
        <f>IF(sales_data_sample3[[#This Row],[STATUS]] &lt;&gt;"Cancelled","7,39%","0")</f>
        <v>7,39%</v>
      </c>
      <c r="H660" s="4">
        <v>37931</v>
      </c>
      <c r="I660" t="s">
        <v>28</v>
      </c>
      <c r="J660">
        <f>ROUNDUP(MONTH(sales_data_sample3[[#This Row],[ORDER DATE]])/3,0)</f>
        <v>4</v>
      </c>
      <c r="K660" t="str">
        <f>TEXT(sales_data_sample3[[#This Row],[ORDER DATE]],"[$-409]mmmm")</f>
        <v>November</v>
      </c>
      <c r="L660">
        <f>YEAR(sales_data_sample3[[#This Row],[ORDER DATE]])</f>
        <v>2003</v>
      </c>
      <c r="M660" t="s">
        <v>1354</v>
      </c>
      <c r="N660">
        <v>50</v>
      </c>
      <c r="O660" t="s">
        <v>2635</v>
      </c>
      <c r="P660" t="s">
        <v>319</v>
      </c>
      <c r="Q660" t="s">
        <v>320</v>
      </c>
      <c r="R660" t="s">
        <v>321</v>
      </c>
      <c r="S660" t="s">
        <v>4804</v>
      </c>
      <c r="T660" t="s">
        <v>322</v>
      </c>
      <c r="U660" t="s">
        <v>323</v>
      </c>
      <c r="V660" t="s">
        <v>324</v>
      </c>
      <c r="W660" t="s">
        <v>139</v>
      </c>
      <c r="X660" t="s">
        <v>140</v>
      </c>
      <c r="Y660" t="s">
        <v>325</v>
      </c>
      <c r="Z660" t="s">
        <v>326</v>
      </c>
      <c r="AA660" t="s">
        <v>42</v>
      </c>
    </row>
    <row r="661" spans="1:27" x14ac:dyDescent="0.25">
      <c r="A661" s="1">
        <v>10175</v>
      </c>
      <c r="B661" s="1">
        <v>33</v>
      </c>
      <c r="C661" s="8">
        <v>100</v>
      </c>
      <c r="D661" s="1">
        <v>9</v>
      </c>
      <c r="E661" s="7">
        <v>5362.83</v>
      </c>
      <c r="F661" s="7">
        <f>sales_data_sample3[[#This Row],[SALES]]*sales_data_sample3[[#This Row],[PROFIT MARGIN]]</f>
        <v>1334.808387</v>
      </c>
      <c r="G661" s="14" t="str">
        <f>IF(sales_data_sample3[[#This Row],[STATUS]] &lt;&gt;"Cancelled","24,89%","0")</f>
        <v>24,89%</v>
      </c>
      <c r="H661" s="4">
        <v>37931</v>
      </c>
      <c r="I661" t="s">
        <v>28</v>
      </c>
      <c r="J661">
        <f>ROUNDUP(MONTH(sales_data_sample3[[#This Row],[ORDER DATE]])/3,0)</f>
        <v>4</v>
      </c>
      <c r="K661" t="str">
        <f>TEXT(sales_data_sample3[[#This Row],[ORDER DATE]],"[$-409]mmmm")</f>
        <v>November</v>
      </c>
      <c r="L661">
        <f>YEAR(sales_data_sample3[[#This Row],[ORDER DATE]])</f>
        <v>2003</v>
      </c>
      <c r="M661" t="s">
        <v>278</v>
      </c>
      <c r="N661">
        <v>147</v>
      </c>
      <c r="O661" t="s">
        <v>710</v>
      </c>
      <c r="P661" t="s">
        <v>574</v>
      </c>
      <c r="Q661" t="s">
        <v>575</v>
      </c>
      <c r="R661" t="s">
        <v>576</v>
      </c>
      <c r="S661" t="s">
        <v>4804</v>
      </c>
      <c r="T661" t="s">
        <v>577</v>
      </c>
      <c r="U661" t="s">
        <v>4804</v>
      </c>
      <c r="V661" t="s">
        <v>578</v>
      </c>
      <c r="W661" t="s">
        <v>262</v>
      </c>
      <c r="X661" t="s">
        <v>52</v>
      </c>
      <c r="Y661" t="s">
        <v>84</v>
      </c>
      <c r="Z661" t="s">
        <v>579</v>
      </c>
      <c r="AA661" t="s">
        <v>65</v>
      </c>
    </row>
    <row r="662" spans="1:27" x14ac:dyDescent="0.25">
      <c r="A662" s="1">
        <v>10175</v>
      </c>
      <c r="B662" s="1">
        <v>26</v>
      </c>
      <c r="C662" s="8">
        <v>100</v>
      </c>
      <c r="D662" s="1">
        <v>1</v>
      </c>
      <c r="E662" s="7">
        <v>3543.28</v>
      </c>
      <c r="F662" s="7">
        <f>sales_data_sample3[[#This Row],[SALES]]*sales_data_sample3[[#This Row],[PROFIT MARGIN]]</f>
        <v>161.21924000000001</v>
      </c>
      <c r="G662" s="14" t="str">
        <f>IF(sales_data_sample3[[#This Row],[STATUS]] &lt;&gt;"Cancelled","4,55%","0")</f>
        <v>4,55%</v>
      </c>
      <c r="H662" s="4">
        <v>37931</v>
      </c>
      <c r="I662" t="s">
        <v>28</v>
      </c>
      <c r="J662">
        <f>ROUNDUP(MONTH(sales_data_sample3[[#This Row],[ORDER DATE]])/3,0)</f>
        <v>4</v>
      </c>
      <c r="K662" t="str">
        <f>TEXT(sales_data_sample3[[#This Row],[ORDER DATE]],"[$-409]mmmm")</f>
        <v>November</v>
      </c>
      <c r="L662">
        <f>YEAR(sales_data_sample3[[#This Row],[ORDER DATE]])</f>
        <v>2003</v>
      </c>
      <c r="M662" t="s">
        <v>957</v>
      </c>
      <c r="N662">
        <v>118</v>
      </c>
      <c r="O662" t="s">
        <v>1172</v>
      </c>
      <c r="P662" t="s">
        <v>574</v>
      </c>
      <c r="Q662" t="s">
        <v>575</v>
      </c>
      <c r="R662" t="s">
        <v>576</v>
      </c>
      <c r="S662" t="s">
        <v>4804</v>
      </c>
      <c r="T662" t="s">
        <v>577</v>
      </c>
      <c r="U662" t="s">
        <v>4804</v>
      </c>
      <c r="V662" t="s">
        <v>578</v>
      </c>
      <c r="W662" t="s">
        <v>262</v>
      </c>
      <c r="X662" t="s">
        <v>52</v>
      </c>
      <c r="Y662" t="s">
        <v>84</v>
      </c>
      <c r="Z662" t="s">
        <v>579</v>
      </c>
      <c r="AA662" t="s">
        <v>65</v>
      </c>
    </row>
    <row r="663" spans="1:27" x14ac:dyDescent="0.25">
      <c r="A663" s="1">
        <v>10175</v>
      </c>
      <c r="B663" s="1">
        <v>48</v>
      </c>
      <c r="C663" s="8">
        <v>100</v>
      </c>
      <c r="D663" s="1">
        <v>4</v>
      </c>
      <c r="E663" s="7">
        <v>5891.04</v>
      </c>
      <c r="F663" s="7">
        <f>sales_data_sample3[[#This Row],[SALES]]*sales_data_sample3[[#This Row],[PROFIT MARGIN]]</f>
        <v>268.04232000000002</v>
      </c>
      <c r="G663" s="14" t="str">
        <f>IF(sales_data_sample3[[#This Row],[STATUS]] &lt;&gt;"Cancelled","4,55%","0")</f>
        <v>4,55%</v>
      </c>
      <c r="H663" s="4">
        <v>37931</v>
      </c>
      <c r="I663" t="s">
        <v>28</v>
      </c>
      <c r="J663">
        <f>ROUNDUP(MONTH(sales_data_sample3[[#This Row],[ORDER DATE]])/3,0)</f>
        <v>4</v>
      </c>
      <c r="K663" t="str">
        <f>TEXT(sales_data_sample3[[#This Row],[ORDER DATE]],"[$-409]mmmm")</f>
        <v>November</v>
      </c>
      <c r="L663">
        <f>YEAR(sales_data_sample3[[#This Row],[ORDER DATE]])</f>
        <v>2003</v>
      </c>
      <c r="M663" t="s">
        <v>957</v>
      </c>
      <c r="N663">
        <v>122</v>
      </c>
      <c r="O663" t="s">
        <v>1737</v>
      </c>
      <c r="P663" t="s">
        <v>574</v>
      </c>
      <c r="Q663" t="s">
        <v>575</v>
      </c>
      <c r="R663" t="s">
        <v>576</v>
      </c>
      <c r="S663" t="s">
        <v>4804</v>
      </c>
      <c r="T663" t="s">
        <v>577</v>
      </c>
      <c r="U663" t="s">
        <v>4804</v>
      </c>
      <c r="V663" t="s">
        <v>578</v>
      </c>
      <c r="W663" t="s">
        <v>262</v>
      </c>
      <c r="X663" t="s">
        <v>52</v>
      </c>
      <c r="Y663" t="s">
        <v>84</v>
      </c>
      <c r="Z663" t="s">
        <v>579</v>
      </c>
      <c r="AA663" t="s">
        <v>65</v>
      </c>
    </row>
    <row r="664" spans="1:27" x14ac:dyDescent="0.25">
      <c r="A664" s="1">
        <v>10175</v>
      </c>
      <c r="B664" s="1">
        <v>41</v>
      </c>
      <c r="C664" s="8">
        <v>69.28</v>
      </c>
      <c r="D664" s="1">
        <v>7</v>
      </c>
      <c r="E664" s="7">
        <v>2840.48</v>
      </c>
      <c r="F664" s="7">
        <f>sales_data_sample3[[#This Row],[SALES]]*sales_data_sample3[[#This Row],[PROFIT MARGIN]]</f>
        <v>129.24184</v>
      </c>
      <c r="G664" s="14" t="str">
        <f>IF(sales_data_sample3[[#This Row],[STATUS]] &lt;&gt;"Cancelled","4,55%","0")</f>
        <v>4,55%</v>
      </c>
      <c r="H664" s="4">
        <v>37931</v>
      </c>
      <c r="I664" t="s">
        <v>28</v>
      </c>
      <c r="J664">
        <f>ROUNDUP(MONTH(sales_data_sample3[[#This Row],[ORDER DATE]])/3,0)</f>
        <v>4</v>
      </c>
      <c r="K664" t="str">
        <f>TEXT(sales_data_sample3[[#This Row],[ORDER DATE]],"[$-409]mmmm")</f>
        <v>November</v>
      </c>
      <c r="L664">
        <f>YEAR(sales_data_sample3[[#This Row],[ORDER DATE]])</f>
        <v>2003</v>
      </c>
      <c r="M664" t="s">
        <v>957</v>
      </c>
      <c r="N664">
        <v>60</v>
      </c>
      <c r="O664" t="s">
        <v>1799</v>
      </c>
      <c r="P664" t="s">
        <v>574</v>
      </c>
      <c r="Q664" t="s">
        <v>575</v>
      </c>
      <c r="R664" t="s">
        <v>576</v>
      </c>
      <c r="S664" t="s">
        <v>4804</v>
      </c>
      <c r="T664" t="s">
        <v>577</v>
      </c>
      <c r="U664" t="s">
        <v>4804</v>
      </c>
      <c r="V664" t="s">
        <v>578</v>
      </c>
      <c r="W664" t="s">
        <v>262</v>
      </c>
      <c r="X664" t="s">
        <v>52</v>
      </c>
      <c r="Y664" t="s">
        <v>84</v>
      </c>
      <c r="Z664" t="s">
        <v>579</v>
      </c>
      <c r="AA664" t="s">
        <v>42</v>
      </c>
    </row>
    <row r="665" spans="1:27" x14ac:dyDescent="0.25">
      <c r="A665" s="1">
        <v>10175</v>
      </c>
      <c r="B665" s="1">
        <v>29</v>
      </c>
      <c r="C665" s="8">
        <v>100</v>
      </c>
      <c r="D665" s="1">
        <v>5</v>
      </c>
      <c r="E665" s="7">
        <v>4419.8900000000003</v>
      </c>
      <c r="F665" s="7">
        <f>sales_data_sample3[[#This Row],[SALES]]*sales_data_sample3[[#This Row],[PROFIT MARGIN]]</f>
        <v>1100.110621</v>
      </c>
      <c r="G665" s="14" t="str">
        <f>IF(sales_data_sample3[[#This Row],[STATUS]] &lt;&gt;"Cancelled","24,89%","0")</f>
        <v>24,89%</v>
      </c>
      <c r="H665" s="4">
        <v>37931</v>
      </c>
      <c r="I665" t="s">
        <v>28</v>
      </c>
      <c r="J665">
        <f>ROUNDUP(MONTH(sales_data_sample3[[#This Row],[ORDER DATE]])/3,0)</f>
        <v>4</v>
      </c>
      <c r="K665" t="str">
        <f>TEXT(sales_data_sample3[[#This Row],[ORDER DATE]],"[$-409]mmmm")</f>
        <v>November</v>
      </c>
      <c r="L665">
        <f>YEAR(sales_data_sample3[[#This Row],[ORDER DATE]])</f>
        <v>2003</v>
      </c>
      <c r="M665" t="s">
        <v>278</v>
      </c>
      <c r="N665">
        <v>169</v>
      </c>
      <c r="O665" t="s">
        <v>2190</v>
      </c>
      <c r="P665" t="s">
        <v>574</v>
      </c>
      <c r="Q665" t="s">
        <v>575</v>
      </c>
      <c r="R665" t="s">
        <v>576</v>
      </c>
      <c r="S665" t="s">
        <v>4804</v>
      </c>
      <c r="T665" t="s">
        <v>577</v>
      </c>
      <c r="U665" t="s">
        <v>4804</v>
      </c>
      <c r="V665" t="s">
        <v>578</v>
      </c>
      <c r="W665" t="s">
        <v>262</v>
      </c>
      <c r="X665" t="s">
        <v>52</v>
      </c>
      <c r="Y665" t="s">
        <v>84</v>
      </c>
      <c r="Z665" t="s">
        <v>579</v>
      </c>
      <c r="AA665" t="s">
        <v>65</v>
      </c>
    </row>
    <row r="666" spans="1:27" x14ac:dyDescent="0.25">
      <c r="A666" s="1">
        <v>10175</v>
      </c>
      <c r="B666" s="1">
        <v>47</v>
      </c>
      <c r="C666" s="8">
        <v>100</v>
      </c>
      <c r="D666" s="1">
        <v>10</v>
      </c>
      <c r="E666" s="7">
        <v>5121.59</v>
      </c>
      <c r="F666" s="7">
        <f>sales_data_sample3[[#This Row],[SALES]]*sales_data_sample3[[#This Row],[PROFIT MARGIN]]</f>
        <v>233.03234499999999</v>
      </c>
      <c r="G666" s="14" t="str">
        <f>IF(sales_data_sample3[[#This Row],[STATUS]] &lt;&gt;"Cancelled","4,55%","0")</f>
        <v>4,55%</v>
      </c>
      <c r="H666" s="4">
        <v>37931</v>
      </c>
      <c r="I666" t="s">
        <v>28</v>
      </c>
      <c r="J666">
        <f>ROUNDUP(MONTH(sales_data_sample3[[#This Row],[ORDER DATE]])/3,0)</f>
        <v>4</v>
      </c>
      <c r="K666" t="str">
        <f>TEXT(sales_data_sample3[[#This Row],[ORDER DATE]],"[$-409]mmmm")</f>
        <v>November</v>
      </c>
      <c r="L666">
        <f>YEAR(sales_data_sample3[[#This Row],[ORDER DATE]])</f>
        <v>2003</v>
      </c>
      <c r="M666" t="s">
        <v>957</v>
      </c>
      <c r="N666">
        <v>121</v>
      </c>
      <c r="O666" t="s">
        <v>2604</v>
      </c>
      <c r="P666" t="s">
        <v>574</v>
      </c>
      <c r="Q666" t="s">
        <v>575</v>
      </c>
      <c r="R666" t="s">
        <v>576</v>
      </c>
      <c r="S666" t="s">
        <v>4804</v>
      </c>
      <c r="T666" t="s">
        <v>577</v>
      </c>
      <c r="U666" t="s">
        <v>4804</v>
      </c>
      <c r="V666" t="s">
        <v>578</v>
      </c>
      <c r="W666" t="s">
        <v>262</v>
      </c>
      <c r="X666" t="s">
        <v>52</v>
      </c>
      <c r="Y666" t="s">
        <v>84</v>
      </c>
      <c r="Z666" t="s">
        <v>579</v>
      </c>
      <c r="AA666" t="s">
        <v>65</v>
      </c>
    </row>
    <row r="667" spans="1:27" x14ac:dyDescent="0.25">
      <c r="A667" s="1">
        <v>10175</v>
      </c>
      <c r="B667" s="1">
        <v>28</v>
      </c>
      <c r="C667" s="8">
        <v>100</v>
      </c>
      <c r="D667" s="1">
        <v>6</v>
      </c>
      <c r="E667" s="7">
        <v>2969.96</v>
      </c>
      <c r="F667" s="7">
        <f>sales_data_sample3[[#This Row],[SALES]]*sales_data_sample3[[#This Row],[PROFIT MARGIN]]</f>
        <v>135.13318000000001</v>
      </c>
      <c r="G667" s="14" t="str">
        <f>IF(sales_data_sample3[[#This Row],[STATUS]] &lt;&gt;"Cancelled","4,55%","0")</f>
        <v>4,55%</v>
      </c>
      <c r="H667" s="4">
        <v>37931</v>
      </c>
      <c r="I667" t="s">
        <v>28</v>
      </c>
      <c r="J667">
        <f>ROUNDUP(MONTH(sales_data_sample3[[#This Row],[ORDER DATE]])/3,0)</f>
        <v>4</v>
      </c>
      <c r="K667" t="str">
        <f>TEXT(sales_data_sample3[[#This Row],[ORDER DATE]],"[$-409]mmmm")</f>
        <v>November</v>
      </c>
      <c r="L667">
        <f>YEAR(sales_data_sample3[[#This Row],[ORDER DATE]])</f>
        <v>2003</v>
      </c>
      <c r="M667" t="s">
        <v>957</v>
      </c>
      <c r="N667">
        <v>127</v>
      </c>
      <c r="O667" t="s">
        <v>3076</v>
      </c>
      <c r="P667" t="s">
        <v>574</v>
      </c>
      <c r="Q667" t="s">
        <v>575</v>
      </c>
      <c r="R667" t="s">
        <v>576</v>
      </c>
      <c r="S667" t="s">
        <v>4804</v>
      </c>
      <c r="T667" t="s">
        <v>577</v>
      </c>
      <c r="U667" t="s">
        <v>4804</v>
      </c>
      <c r="V667" t="s">
        <v>578</v>
      </c>
      <c r="W667" t="s">
        <v>262</v>
      </c>
      <c r="X667" t="s">
        <v>52</v>
      </c>
      <c r="Y667" t="s">
        <v>84</v>
      </c>
      <c r="Z667" t="s">
        <v>579</v>
      </c>
      <c r="AA667" t="s">
        <v>42</v>
      </c>
    </row>
    <row r="668" spans="1:27" x14ac:dyDescent="0.25">
      <c r="A668" s="1">
        <v>10175</v>
      </c>
      <c r="B668" s="1">
        <v>37</v>
      </c>
      <c r="C668" s="8">
        <v>45657</v>
      </c>
      <c r="D668" s="1">
        <v>2</v>
      </c>
      <c r="E668" s="7">
        <v>1151.44</v>
      </c>
      <c r="F668" s="7">
        <f>sales_data_sample3[[#This Row],[SALES]]*sales_data_sample3[[#This Row],[PROFIT MARGIN]]</f>
        <v>286.59341600000005</v>
      </c>
      <c r="G668" s="14" t="str">
        <f>IF(sales_data_sample3[[#This Row],[STATUS]] &lt;&gt;"Cancelled","24,89%","0")</f>
        <v>24,89%</v>
      </c>
      <c r="H668" s="4">
        <v>37931</v>
      </c>
      <c r="I668" t="s">
        <v>28</v>
      </c>
      <c r="J668">
        <f>ROUNDUP(MONTH(sales_data_sample3[[#This Row],[ORDER DATE]])/3,0)</f>
        <v>4</v>
      </c>
      <c r="K668" t="str">
        <f>TEXT(sales_data_sample3[[#This Row],[ORDER DATE]],"[$-409]mmmm")</f>
        <v>November</v>
      </c>
      <c r="L668">
        <f>YEAR(sales_data_sample3[[#This Row],[ORDER DATE]])</f>
        <v>2003</v>
      </c>
      <c r="M668" t="s">
        <v>278</v>
      </c>
      <c r="N668">
        <v>35</v>
      </c>
      <c r="O668" t="s">
        <v>3186</v>
      </c>
      <c r="P668" t="s">
        <v>574</v>
      </c>
      <c r="Q668" t="s">
        <v>575</v>
      </c>
      <c r="R668" t="s">
        <v>576</v>
      </c>
      <c r="S668" t="s">
        <v>4804</v>
      </c>
      <c r="T668" t="s">
        <v>577</v>
      </c>
      <c r="U668" t="s">
        <v>4804</v>
      </c>
      <c r="V668" t="s">
        <v>578</v>
      </c>
      <c r="W668" t="s">
        <v>262</v>
      </c>
      <c r="X668" t="s">
        <v>52</v>
      </c>
      <c r="Y668" t="s">
        <v>84</v>
      </c>
      <c r="Z668" t="s">
        <v>579</v>
      </c>
      <c r="AA668" t="s">
        <v>42</v>
      </c>
    </row>
    <row r="669" spans="1:27" x14ac:dyDescent="0.25">
      <c r="A669" s="1">
        <v>10175</v>
      </c>
      <c r="B669" s="1">
        <v>22</v>
      </c>
      <c r="C669" s="8">
        <v>100</v>
      </c>
      <c r="D669" s="1">
        <v>8</v>
      </c>
      <c r="E669" s="7">
        <v>2436.7199999999998</v>
      </c>
      <c r="F669" s="7">
        <f>sales_data_sample3[[#This Row],[SALES]]*sales_data_sample3[[#This Row],[PROFIT MARGIN]]</f>
        <v>110.87075999999999</v>
      </c>
      <c r="G669" s="14" t="str">
        <f>IF(sales_data_sample3[[#This Row],[STATUS]] &lt;&gt;"Cancelled","4,55%","0")</f>
        <v>4,55%</v>
      </c>
      <c r="H669" s="4">
        <v>37931</v>
      </c>
      <c r="I669" t="s">
        <v>28</v>
      </c>
      <c r="J669">
        <f>ROUNDUP(MONTH(sales_data_sample3[[#This Row],[ORDER DATE]])/3,0)</f>
        <v>4</v>
      </c>
      <c r="K669" t="str">
        <f>TEXT(sales_data_sample3[[#This Row],[ORDER DATE]],"[$-409]mmmm")</f>
        <v>November</v>
      </c>
      <c r="L669">
        <f>YEAR(sales_data_sample3[[#This Row],[ORDER DATE]])</f>
        <v>2003</v>
      </c>
      <c r="M669" t="s">
        <v>957</v>
      </c>
      <c r="N669">
        <v>96</v>
      </c>
      <c r="O669" t="s">
        <v>3839</v>
      </c>
      <c r="P669" t="s">
        <v>574</v>
      </c>
      <c r="Q669" t="s">
        <v>575</v>
      </c>
      <c r="R669" t="s">
        <v>576</v>
      </c>
      <c r="S669" t="s">
        <v>4804</v>
      </c>
      <c r="T669" t="s">
        <v>577</v>
      </c>
      <c r="U669" t="s">
        <v>4804</v>
      </c>
      <c r="V669" t="s">
        <v>578</v>
      </c>
      <c r="W669" t="s">
        <v>262</v>
      </c>
      <c r="X669" t="s">
        <v>52</v>
      </c>
      <c r="Y669" t="s">
        <v>84</v>
      </c>
      <c r="Z669" t="s">
        <v>579</v>
      </c>
      <c r="AA669" t="s">
        <v>42</v>
      </c>
    </row>
    <row r="670" spans="1:27" x14ac:dyDescent="0.25">
      <c r="A670" s="1">
        <v>10175</v>
      </c>
      <c r="B670" s="1">
        <v>50</v>
      </c>
      <c r="C670" s="8">
        <v>63.31</v>
      </c>
      <c r="D670" s="1">
        <v>3</v>
      </c>
      <c r="E670" s="7">
        <v>3165.5</v>
      </c>
      <c r="F670" s="7">
        <f>sales_data_sample3[[#This Row],[SALES]]*sales_data_sample3[[#This Row],[PROFIT MARGIN]]</f>
        <v>144.03025</v>
      </c>
      <c r="G670" s="14" t="str">
        <f>IF(sales_data_sample3[[#This Row],[STATUS]] &lt;&gt;"Cancelled","4,55%","0")</f>
        <v>4,55%</v>
      </c>
      <c r="H670" s="4">
        <v>37931</v>
      </c>
      <c r="I670" t="s">
        <v>28</v>
      </c>
      <c r="J670">
        <f>ROUNDUP(MONTH(sales_data_sample3[[#This Row],[ORDER DATE]])/3,0)</f>
        <v>4</v>
      </c>
      <c r="K670" t="str">
        <f>TEXT(sales_data_sample3[[#This Row],[ORDER DATE]],"[$-409]mmmm")</f>
        <v>November</v>
      </c>
      <c r="L670">
        <f>YEAR(sales_data_sample3[[#This Row],[ORDER DATE]])</f>
        <v>2003</v>
      </c>
      <c r="M670" t="s">
        <v>957</v>
      </c>
      <c r="N670">
        <v>54</v>
      </c>
      <c r="O670" t="s">
        <v>3944</v>
      </c>
      <c r="P670" t="s">
        <v>574</v>
      </c>
      <c r="Q670" t="s">
        <v>575</v>
      </c>
      <c r="R670" t="s">
        <v>576</v>
      </c>
      <c r="S670" t="s">
        <v>4804</v>
      </c>
      <c r="T670" t="s">
        <v>577</v>
      </c>
      <c r="U670" t="s">
        <v>4804</v>
      </c>
      <c r="V670" t="s">
        <v>578</v>
      </c>
      <c r="W670" t="s">
        <v>262</v>
      </c>
      <c r="X670" t="s">
        <v>52</v>
      </c>
      <c r="Y670" t="s">
        <v>84</v>
      </c>
      <c r="Z670" t="s">
        <v>579</v>
      </c>
      <c r="AA670" t="s">
        <v>65</v>
      </c>
    </row>
    <row r="671" spans="1:27" x14ac:dyDescent="0.25">
      <c r="A671" s="1">
        <v>10175</v>
      </c>
      <c r="B671" s="1">
        <v>29</v>
      </c>
      <c r="C671" s="8">
        <v>74.98</v>
      </c>
      <c r="D671" s="1">
        <v>12</v>
      </c>
      <c r="E671" s="7">
        <v>2174.42</v>
      </c>
      <c r="F671" s="7">
        <f>sales_data_sample3[[#This Row],[SALES]]*sales_data_sample3[[#This Row],[PROFIT MARGIN]]</f>
        <v>98.936109999999999</v>
      </c>
      <c r="G671" s="14" t="str">
        <f>IF(sales_data_sample3[[#This Row],[STATUS]] &lt;&gt;"Cancelled","4,55%","0")</f>
        <v>4,55%</v>
      </c>
      <c r="H671" s="4">
        <v>37931</v>
      </c>
      <c r="I671" t="s">
        <v>28</v>
      </c>
      <c r="J671">
        <f>ROUNDUP(MONTH(sales_data_sample3[[#This Row],[ORDER DATE]])/3,0)</f>
        <v>4</v>
      </c>
      <c r="K671" t="str">
        <f>TEXT(sales_data_sample3[[#This Row],[ORDER DATE]],"[$-409]mmmm")</f>
        <v>November</v>
      </c>
      <c r="L671">
        <f>YEAR(sales_data_sample3[[#This Row],[ORDER DATE]])</f>
        <v>2003</v>
      </c>
      <c r="M671" t="s">
        <v>957</v>
      </c>
      <c r="N671">
        <v>64</v>
      </c>
      <c r="O671" t="s">
        <v>4029</v>
      </c>
      <c r="P671" t="s">
        <v>574</v>
      </c>
      <c r="Q671" t="s">
        <v>575</v>
      </c>
      <c r="R671" t="s">
        <v>576</v>
      </c>
      <c r="S671" t="s">
        <v>4804</v>
      </c>
      <c r="T671" t="s">
        <v>577</v>
      </c>
      <c r="U671" t="s">
        <v>4804</v>
      </c>
      <c r="V671" t="s">
        <v>578</v>
      </c>
      <c r="W671" t="s">
        <v>262</v>
      </c>
      <c r="X671" t="s">
        <v>52</v>
      </c>
      <c r="Y671" t="s">
        <v>84</v>
      </c>
      <c r="Z671" t="s">
        <v>579</v>
      </c>
      <c r="AA671" t="s">
        <v>42</v>
      </c>
    </row>
    <row r="672" spans="1:27" x14ac:dyDescent="0.25">
      <c r="A672" s="1">
        <v>10175</v>
      </c>
      <c r="B672" s="1">
        <v>42</v>
      </c>
      <c r="C672" s="8">
        <v>85.98</v>
      </c>
      <c r="D672" s="1">
        <v>11</v>
      </c>
      <c r="E672" s="7">
        <v>3611.16</v>
      </c>
      <c r="F672" s="7">
        <f>sales_data_sample3[[#This Row],[SALES]]*sales_data_sample3[[#This Row],[PROFIT MARGIN]]</f>
        <v>898.817724</v>
      </c>
      <c r="G672" s="14" t="str">
        <f>IF(sales_data_sample3[[#This Row],[STATUS]] &lt;&gt;"Cancelled","24,89%","0")</f>
        <v>24,89%</v>
      </c>
      <c r="H672" s="4">
        <v>37931</v>
      </c>
      <c r="I672" t="s">
        <v>28</v>
      </c>
      <c r="J672">
        <f>ROUNDUP(MONTH(sales_data_sample3[[#This Row],[ORDER DATE]])/3,0)</f>
        <v>4</v>
      </c>
      <c r="K672" t="str">
        <f>TEXT(sales_data_sample3[[#This Row],[ORDER DATE]],"[$-409]mmmm")</f>
        <v>November</v>
      </c>
      <c r="L672">
        <f>YEAR(sales_data_sample3[[#This Row],[ORDER DATE]])</f>
        <v>2003</v>
      </c>
      <c r="M672" t="s">
        <v>278</v>
      </c>
      <c r="N672">
        <v>101</v>
      </c>
      <c r="O672" t="s">
        <v>4506</v>
      </c>
      <c r="P672" t="s">
        <v>574</v>
      </c>
      <c r="Q672" t="s">
        <v>575</v>
      </c>
      <c r="R672" t="s">
        <v>576</v>
      </c>
      <c r="S672" t="s">
        <v>4804</v>
      </c>
      <c r="T672" t="s">
        <v>577</v>
      </c>
      <c r="U672" t="s">
        <v>4804</v>
      </c>
      <c r="V672" t="s">
        <v>578</v>
      </c>
      <c r="W672" t="s">
        <v>262</v>
      </c>
      <c r="X672" t="s">
        <v>52</v>
      </c>
      <c r="Y672" t="s">
        <v>84</v>
      </c>
      <c r="Z672" t="s">
        <v>579</v>
      </c>
      <c r="AA672" t="s">
        <v>65</v>
      </c>
    </row>
    <row r="673" spans="1:27" x14ac:dyDescent="0.25">
      <c r="A673" s="1">
        <v>10176</v>
      </c>
      <c r="B673" s="1">
        <v>33</v>
      </c>
      <c r="C673" s="8">
        <v>100</v>
      </c>
      <c r="D673" s="1">
        <v>2</v>
      </c>
      <c r="E673" s="7">
        <v>7474.5</v>
      </c>
      <c r="F673" s="7">
        <f>sales_data_sample3[[#This Row],[SALES]]*sales_data_sample3[[#This Row],[PROFIT MARGIN]]</f>
        <v>1860.4030500000001</v>
      </c>
      <c r="G673" s="14" t="str">
        <f>IF(sales_data_sample3[[#This Row],[STATUS]] &lt;&gt;"Cancelled","24,89%","0")</f>
        <v>24,89%</v>
      </c>
      <c r="H673" s="4">
        <v>37931</v>
      </c>
      <c r="I673" t="s">
        <v>28</v>
      </c>
      <c r="J673">
        <f>ROUNDUP(MONTH(sales_data_sample3[[#This Row],[ORDER DATE]])/3,0)</f>
        <v>4</v>
      </c>
      <c r="K673" t="str">
        <f>TEXT(sales_data_sample3[[#This Row],[ORDER DATE]],"[$-409]mmmm")</f>
        <v>November</v>
      </c>
      <c r="L673">
        <f>YEAR(sales_data_sample3[[#This Row],[ORDER DATE]])</f>
        <v>2003</v>
      </c>
      <c r="M673" t="s">
        <v>278</v>
      </c>
      <c r="N673">
        <v>207</v>
      </c>
      <c r="O673" t="s">
        <v>880</v>
      </c>
      <c r="P673" t="s">
        <v>831</v>
      </c>
      <c r="Q673" t="s">
        <v>832</v>
      </c>
      <c r="R673" t="s">
        <v>833</v>
      </c>
      <c r="S673" t="s">
        <v>4804</v>
      </c>
      <c r="T673" t="s">
        <v>834</v>
      </c>
      <c r="U673" t="s">
        <v>4804</v>
      </c>
      <c r="V673" t="s">
        <v>835</v>
      </c>
      <c r="W673" t="s">
        <v>396</v>
      </c>
      <c r="X673" t="s">
        <v>52</v>
      </c>
      <c r="Y673" t="s">
        <v>836</v>
      </c>
      <c r="Z673" t="s">
        <v>837</v>
      </c>
      <c r="AA673" t="s">
        <v>229</v>
      </c>
    </row>
    <row r="674" spans="1:27" x14ac:dyDescent="0.25">
      <c r="A674" s="1">
        <v>10176</v>
      </c>
      <c r="B674" s="1">
        <v>47</v>
      </c>
      <c r="C674" s="8">
        <v>100</v>
      </c>
      <c r="D674" s="1">
        <v>3</v>
      </c>
      <c r="E674" s="7">
        <v>8378.69</v>
      </c>
      <c r="F674" s="7">
        <f>sales_data_sample3[[#This Row],[SALES]]*sales_data_sample3[[#This Row],[PROFIT MARGIN]]</f>
        <v>2085.4559410000002</v>
      </c>
      <c r="G674" s="14" t="str">
        <f>IF(sales_data_sample3[[#This Row],[STATUS]] &lt;&gt;"Cancelled","24,89%","0")</f>
        <v>24,89%</v>
      </c>
      <c r="H674" s="4">
        <v>37931</v>
      </c>
      <c r="I674" t="s">
        <v>28</v>
      </c>
      <c r="J674">
        <f>ROUNDUP(MONTH(sales_data_sample3[[#This Row],[ORDER DATE]])/3,0)</f>
        <v>4</v>
      </c>
      <c r="K674" t="str">
        <f>TEXT(sales_data_sample3[[#This Row],[ORDER DATE]],"[$-409]mmmm")</f>
        <v>November</v>
      </c>
      <c r="L674">
        <f>YEAR(sales_data_sample3[[#This Row],[ORDER DATE]])</f>
        <v>2003</v>
      </c>
      <c r="M674" t="s">
        <v>278</v>
      </c>
      <c r="N674">
        <v>151</v>
      </c>
      <c r="O674" t="s">
        <v>1027</v>
      </c>
      <c r="P674" t="s">
        <v>831</v>
      </c>
      <c r="Q674" t="s">
        <v>832</v>
      </c>
      <c r="R674" t="s">
        <v>833</v>
      </c>
      <c r="S674" t="s">
        <v>4804</v>
      </c>
      <c r="T674" t="s">
        <v>834</v>
      </c>
      <c r="U674" t="s">
        <v>4804</v>
      </c>
      <c r="V674" t="s">
        <v>835</v>
      </c>
      <c r="W674" t="s">
        <v>396</v>
      </c>
      <c r="X674" t="s">
        <v>52</v>
      </c>
      <c r="Y674" t="s">
        <v>836</v>
      </c>
      <c r="Z674" t="s">
        <v>837</v>
      </c>
      <c r="AA674" t="s">
        <v>229</v>
      </c>
    </row>
    <row r="675" spans="1:27" x14ac:dyDescent="0.25">
      <c r="A675" s="1">
        <v>10176</v>
      </c>
      <c r="B675" s="1">
        <v>50</v>
      </c>
      <c r="C675" s="8">
        <v>100</v>
      </c>
      <c r="D675" s="1">
        <v>1</v>
      </c>
      <c r="E675" s="7">
        <v>7872.5</v>
      </c>
      <c r="F675" s="7">
        <f>sales_data_sample3[[#This Row],[SALES]]*sales_data_sample3[[#This Row],[PROFIT MARGIN]]</f>
        <v>1959.46525</v>
      </c>
      <c r="G675" s="14" t="str">
        <f>IF(sales_data_sample3[[#This Row],[STATUS]] &lt;&gt;"Cancelled","24,89%","0")</f>
        <v>24,89%</v>
      </c>
      <c r="H675" s="4">
        <v>37931</v>
      </c>
      <c r="I675" t="s">
        <v>28</v>
      </c>
      <c r="J675">
        <f>ROUNDUP(MONTH(sales_data_sample3[[#This Row],[ORDER DATE]])/3,0)</f>
        <v>4</v>
      </c>
      <c r="K675" t="str">
        <f>TEXT(sales_data_sample3[[#This Row],[ORDER DATE]],"[$-409]mmmm")</f>
        <v>November</v>
      </c>
      <c r="L675">
        <f>YEAR(sales_data_sample3[[#This Row],[ORDER DATE]])</f>
        <v>2003</v>
      </c>
      <c r="M675" t="s">
        <v>278</v>
      </c>
      <c r="N675">
        <v>173</v>
      </c>
      <c r="O675" t="s">
        <v>1095</v>
      </c>
      <c r="P675" t="s">
        <v>831</v>
      </c>
      <c r="Q675" t="s">
        <v>832</v>
      </c>
      <c r="R675" t="s">
        <v>833</v>
      </c>
      <c r="S675" t="s">
        <v>4804</v>
      </c>
      <c r="T675" t="s">
        <v>834</v>
      </c>
      <c r="U675" t="s">
        <v>4804</v>
      </c>
      <c r="V675" t="s">
        <v>835</v>
      </c>
      <c r="W675" t="s">
        <v>396</v>
      </c>
      <c r="X675" t="s">
        <v>52</v>
      </c>
      <c r="Y675" t="s">
        <v>836</v>
      </c>
      <c r="Z675" t="s">
        <v>837</v>
      </c>
      <c r="AA675" t="s">
        <v>229</v>
      </c>
    </row>
    <row r="676" spans="1:27" x14ac:dyDescent="0.25">
      <c r="A676" s="1">
        <v>10176</v>
      </c>
      <c r="B676" s="1">
        <v>20</v>
      </c>
      <c r="C676" s="8">
        <v>100</v>
      </c>
      <c r="D676" s="1">
        <v>10</v>
      </c>
      <c r="E676" s="7">
        <v>3667.6</v>
      </c>
      <c r="F676" s="7">
        <f>sales_data_sample3[[#This Row],[SALES]]*sales_data_sample3[[#This Row],[PROFIT MARGIN]]</f>
        <v>912.86563999999998</v>
      </c>
      <c r="G676" s="14" t="str">
        <f>IF(sales_data_sample3[[#This Row],[STATUS]] &lt;&gt;"Cancelled","24,89%","0")</f>
        <v>24,89%</v>
      </c>
      <c r="H676" s="4">
        <v>37931</v>
      </c>
      <c r="I676" t="s">
        <v>28</v>
      </c>
      <c r="J676">
        <f>ROUNDUP(MONTH(sales_data_sample3[[#This Row],[ORDER DATE]])/3,0)</f>
        <v>4</v>
      </c>
      <c r="K676" t="str">
        <f>TEXT(sales_data_sample3[[#This Row],[ORDER DATE]],"[$-409]mmmm")</f>
        <v>November</v>
      </c>
      <c r="L676">
        <f>YEAR(sales_data_sample3[[#This Row],[ORDER DATE]])</f>
        <v>2003</v>
      </c>
      <c r="M676" t="s">
        <v>278</v>
      </c>
      <c r="N676">
        <v>163</v>
      </c>
      <c r="O676" t="s">
        <v>1667</v>
      </c>
      <c r="P676" t="s">
        <v>831</v>
      </c>
      <c r="Q676" t="s">
        <v>832</v>
      </c>
      <c r="R676" t="s">
        <v>833</v>
      </c>
      <c r="S676" t="s">
        <v>4804</v>
      </c>
      <c r="T676" t="s">
        <v>834</v>
      </c>
      <c r="U676" t="s">
        <v>4804</v>
      </c>
      <c r="V676" t="s">
        <v>835</v>
      </c>
      <c r="W676" t="s">
        <v>396</v>
      </c>
      <c r="X676" t="s">
        <v>52</v>
      </c>
      <c r="Y676" t="s">
        <v>836</v>
      </c>
      <c r="Z676" t="s">
        <v>837</v>
      </c>
      <c r="AA676" t="s">
        <v>65</v>
      </c>
    </row>
    <row r="677" spans="1:27" x14ac:dyDescent="0.25">
      <c r="A677" s="1">
        <v>10176</v>
      </c>
      <c r="B677" s="1">
        <v>36</v>
      </c>
      <c r="C677" s="8">
        <v>100</v>
      </c>
      <c r="D677" s="1">
        <v>5</v>
      </c>
      <c r="E677" s="7">
        <v>5532.12</v>
      </c>
      <c r="F677" s="7">
        <f>sales_data_sample3[[#This Row],[SALES]]*sales_data_sample3[[#This Row],[PROFIT MARGIN]]</f>
        <v>1376.9446680000001</v>
      </c>
      <c r="G677" s="14" t="str">
        <f>IF(sales_data_sample3[[#This Row],[STATUS]] &lt;&gt;"Cancelled","24,89%","0")</f>
        <v>24,89%</v>
      </c>
      <c r="H677" s="4">
        <v>37931</v>
      </c>
      <c r="I677" t="s">
        <v>28</v>
      </c>
      <c r="J677">
        <f>ROUNDUP(MONTH(sales_data_sample3[[#This Row],[ORDER DATE]])/3,0)</f>
        <v>4</v>
      </c>
      <c r="K677" t="str">
        <f>TEXT(sales_data_sample3[[#This Row],[ORDER DATE]],"[$-409]mmmm")</f>
        <v>November</v>
      </c>
      <c r="L677">
        <f>YEAR(sales_data_sample3[[#This Row],[ORDER DATE]])</f>
        <v>2003</v>
      </c>
      <c r="M677" t="s">
        <v>278</v>
      </c>
      <c r="N677">
        <v>143</v>
      </c>
      <c r="O677" t="s">
        <v>2501</v>
      </c>
      <c r="P677" t="s">
        <v>831</v>
      </c>
      <c r="Q677" t="s">
        <v>832</v>
      </c>
      <c r="R677" t="s">
        <v>833</v>
      </c>
      <c r="S677" t="s">
        <v>4804</v>
      </c>
      <c r="T677" t="s">
        <v>834</v>
      </c>
      <c r="U677" t="s">
        <v>4804</v>
      </c>
      <c r="V677" t="s">
        <v>835</v>
      </c>
      <c r="W677" t="s">
        <v>396</v>
      </c>
      <c r="X677" t="s">
        <v>52</v>
      </c>
      <c r="Y677" t="s">
        <v>836</v>
      </c>
      <c r="Z677" t="s">
        <v>837</v>
      </c>
      <c r="AA677" t="s">
        <v>65</v>
      </c>
    </row>
    <row r="678" spans="1:27" x14ac:dyDescent="0.25">
      <c r="A678" s="1">
        <v>10176</v>
      </c>
      <c r="B678" s="1">
        <v>27</v>
      </c>
      <c r="C678" s="8">
        <v>68.78</v>
      </c>
      <c r="D678" s="1">
        <v>8</v>
      </c>
      <c r="E678" s="7">
        <v>1857.06</v>
      </c>
      <c r="F678" s="7">
        <f>sales_data_sample3[[#This Row],[SALES]]*sales_data_sample3[[#This Row],[PROFIT MARGIN]]</f>
        <v>462.22223400000001</v>
      </c>
      <c r="G678" s="14" t="str">
        <f>IF(sales_data_sample3[[#This Row],[STATUS]] &lt;&gt;"Cancelled","24,89%","0")</f>
        <v>24,89%</v>
      </c>
      <c r="H678" s="4">
        <v>37931</v>
      </c>
      <c r="I678" t="s">
        <v>28</v>
      </c>
      <c r="J678">
        <f>ROUNDUP(MONTH(sales_data_sample3[[#This Row],[ORDER DATE]])/3,0)</f>
        <v>4</v>
      </c>
      <c r="K678" t="str">
        <f>TEXT(sales_data_sample3[[#This Row],[ORDER DATE]],"[$-409]mmmm")</f>
        <v>November</v>
      </c>
      <c r="L678">
        <f>YEAR(sales_data_sample3[[#This Row],[ORDER DATE]])</f>
        <v>2003</v>
      </c>
      <c r="M678" t="s">
        <v>278</v>
      </c>
      <c r="N678">
        <v>57</v>
      </c>
      <c r="O678" t="s">
        <v>2779</v>
      </c>
      <c r="P678" t="s">
        <v>831</v>
      </c>
      <c r="Q678" t="s">
        <v>832</v>
      </c>
      <c r="R678" t="s">
        <v>833</v>
      </c>
      <c r="S678" t="s">
        <v>4804</v>
      </c>
      <c r="T678" t="s">
        <v>834</v>
      </c>
      <c r="U678" t="s">
        <v>4804</v>
      </c>
      <c r="V678" t="s">
        <v>835</v>
      </c>
      <c r="W678" t="s">
        <v>396</v>
      </c>
      <c r="X678" t="s">
        <v>52</v>
      </c>
      <c r="Y678" t="s">
        <v>836</v>
      </c>
      <c r="Z678" t="s">
        <v>837</v>
      </c>
      <c r="AA678" t="s">
        <v>42</v>
      </c>
    </row>
    <row r="679" spans="1:27" x14ac:dyDescent="0.25">
      <c r="A679" s="1">
        <v>10176</v>
      </c>
      <c r="B679" s="1">
        <v>29</v>
      </c>
      <c r="C679" s="8">
        <v>100</v>
      </c>
      <c r="D679" s="1">
        <v>7</v>
      </c>
      <c r="E679" s="7">
        <v>2915.66</v>
      </c>
      <c r="F679" s="7">
        <f>sales_data_sample3[[#This Row],[SALES]]*sales_data_sample3[[#This Row],[PROFIT MARGIN]]</f>
        <v>725.70777399999997</v>
      </c>
      <c r="G679" s="14" t="str">
        <f>IF(sales_data_sample3[[#This Row],[STATUS]] &lt;&gt;"Cancelled","24,89%","0")</f>
        <v>24,89%</v>
      </c>
      <c r="H679" s="4">
        <v>37931</v>
      </c>
      <c r="I679" t="s">
        <v>28</v>
      </c>
      <c r="J679">
        <f>ROUNDUP(MONTH(sales_data_sample3[[#This Row],[ORDER DATE]])/3,0)</f>
        <v>4</v>
      </c>
      <c r="K679" t="str">
        <f>TEXT(sales_data_sample3[[#This Row],[ORDER DATE]],"[$-409]mmmm")</f>
        <v>November</v>
      </c>
      <c r="L679">
        <f>YEAR(sales_data_sample3[[#This Row],[ORDER DATE]])</f>
        <v>2003</v>
      </c>
      <c r="M679" t="s">
        <v>278</v>
      </c>
      <c r="N679">
        <v>118</v>
      </c>
      <c r="O679" t="s">
        <v>3701</v>
      </c>
      <c r="P679" t="s">
        <v>831</v>
      </c>
      <c r="Q679" t="s">
        <v>832</v>
      </c>
      <c r="R679" t="s">
        <v>833</v>
      </c>
      <c r="S679" t="s">
        <v>4804</v>
      </c>
      <c r="T679" t="s">
        <v>834</v>
      </c>
      <c r="U679" t="s">
        <v>4804</v>
      </c>
      <c r="V679" t="s">
        <v>835</v>
      </c>
      <c r="W679" t="s">
        <v>396</v>
      </c>
      <c r="X679" t="s">
        <v>52</v>
      </c>
      <c r="Y679" t="s">
        <v>836</v>
      </c>
      <c r="Z679" t="s">
        <v>837</v>
      </c>
      <c r="AA679" t="s">
        <v>42</v>
      </c>
    </row>
    <row r="680" spans="1:27" x14ac:dyDescent="0.25">
      <c r="A680" s="1">
        <v>10176</v>
      </c>
      <c r="B680" s="1">
        <v>22</v>
      </c>
      <c r="C680" s="8">
        <v>64</v>
      </c>
      <c r="D680" s="1">
        <v>6</v>
      </c>
      <c r="E680" s="7">
        <v>1408</v>
      </c>
      <c r="F680" s="7">
        <f>sales_data_sample3[[#This Row],[SALES]]*sales_data_sample3[[#This Row],[PROFIT MARGIN]]</f>
        <v>71.667200000000008</v>
      </c>
      <c r="G680" s="14" t="str">
        <f>IF(sales_data_sample3[[#This Row],[STATUS]] &lt;&gt;"Cancelled","5,09%","0")</f>
        <v>5,09%</v>
      </c>
      <c r="H680" s="4">
        <v>37931</v>
      </c>
      <c r="I680" t="s">
        <v>28</v>
      </c>
      <c r="J680">
        <f>ROUNDUP(MONTH(sales_data_sample3[[#This Row],[ORDER DATE]])/3,0)</f>
        <v>4</v>
      </c>
      <c r="K680" t="str">
        <f>TEXT(sales_data_sample3[[#This Row],[ORDER DATE]],"[$-409]mmmm")</f>
        <v>November</v>
      </c>
      <c r="L680">
        <f>YEAR(sales_data_sample3[[#This Row],[ORDER DATE]])</f>
        <v>2003</v>
      </c>
      <c r="M680" t="s">
        <v>2246</v>
      </c>
      <c r="N680">
        <v>62</v>
      </c>
      <c r="O680" t="s">
        <v>3989</v>
      </c>
      <c r="P680" t="s">
        <v>831</v>
      </c>
      <c r="Q680" t="s">
        <v>832</v>
      </c>
      <c r="R680" t="s">
        <v>833</v>
      </c>
      <c r="S680" t="s">
        <v>4804</v>
      </c>
      <c r="T680" t="s">
        <v>834</v>
      </c>
      <c r="U680" t="s">
        <v>4804</v>
      </c>
      <c r="V680" t="s">
        <v>835</v>
      </c>
      <c r="W680" t="s">
        <v>396</v>
      </c>
      <c r="X680" t="s">
        <v>52</v>
      </c>
      <c r="Y680" t="s">
        <v>836</v>
      </c>
      <c r="Z680" t="s">
        <v>837</v>
      </c>
      <c r="AA680" t="s">
        <v>42</v>
      </c>
    </row>
    <row r="681" spans="1:27" x14ac:dyDescent="0.25">
      <c r="A681" s="1">
        <v>10176</v>
      </c>
      <c r="B681" s="1">
        <v>23</v>
      </c>
      <c r="C681" s="8">
        <v>100</v>
      </c>
      <c r="D681" s="1">
        <v>9</v>
      </c>
      <c r="E681" s="7">
        <v>3114.89</v>
      </c>
      <c r="F681" s="7">
        <f>sales_data_sample3[[#This Row],[SALES]]*sales_data_sample3[[#This Row],[PROFIT MARGIN]]</f>
        <v>141.72749499999998</v>
      </c>
      <c r="G681" s="14" t="str">
        <f>IF(sales_data_sample3[[#This Row],[STATUS]] &lt;&gt;"Cancelled","4,55%","0")</f>
        <v>4,55%</v>
      </c>
      <c r="H681" s="4">
        <v>37931</v>
      </c>
      <c r="I681" t="s">
        <v>28</v>
      </c>
      <c r="J681">
        <f>ROUNDUP(MONTH(sales_data_sample3[[#This Row],[ORDER DATE]])/3,0)</f>
        <v>4</v>
      </c>
      <c r="K681" t="str">
        <f>TEXT(sales_data_sample3[[#This Row],[ORDER DATE]],"[$-409]mmmm")</f>
        <v>November</v>
      </c>
      <c r="L681">
        <f>YEAR(sales_data_sample3[[#This Row],[ORDER DATE]])</f>
        <v>2003</v>
      </c>
      <c r="M681" t="s">
        <v>957</v>
      </c>
      <c r="N681">
        <v>115</v>
      </c>
      <c r="O681" t="s">
        <v>4177</v>
      </c>
      <c r="P681" t="s">
        <v>831</v>
      </c>
      <c r="Q681" t="s">
        <v>832</v>
      </c>
      <c r="R681" t="s">
        <v>833</v>
      </c>
      <c r="S681" t="s">
        <v>4804</v>
      </c>
      <c r="T681" t="s">
        <v>834</v>
      </c>
      <c r="U681" t="s">
        <v>4804</v>
      </c>
      <c r="V681" t="s">
        <v>835</v>
      </c>
      <c r="W681" t="s">
        <v>396</v>
      </c>
      <c r="X681" t="s">
        <v>52</v>
      </c>
      <c r="Y681" t="s">
        <v>836</v>
      </c>
      <c r="Z681" t="s">
        <v>837</v>
      </c>
      <c r="AA681" t="s">
        <v>65</v>
      </c>
    </row>
    <row r="682" spans="1:27" x14ac:dyDescent="0.25">
      <c r="A682" s="1">
        <v>10176</v>
      </c>
      <c r="B682" s="1">
        <v>38</v>
      </c>
      <c r="C682" s="8">
        <v>64.44</v>
      </c>
      <c r="D682" s="1">
        <v>4</v>
      </c>
      <c r="E682" s="7">
        <v>2448.7199999999998</v>
      </c>
      <c r="F682" s="7">
        <f>sales_data_sample3[[#This Row],[SALES]]*sales_data_sample3[[#This Row],[PROFIT MARGIN]]</f>
        <v>124.63984799999999</v>
      </c>
      <c r="G682" s="14" t="str">
        <f>IF(sales_data_sample3[[#This Row],[STATUS]] &lt;&gt;"Cancelled","5,09%","0")</f>
        <v>5,09%</v>
      </c>
      <c r="H682" s="4">
        <v>37931</v>
      </c>
      <c r="I682" t="s">
        <v>28</v>
      </c>
      <c r="J682">
        <f>ROUNDUP(MONTH(sales_data_sample3[[#This Row],[ORDER DATE]])/3,0)</f>
        <v>4</v>
      </c>
      <c r="K682" t="str">
        <f>TEXT(sales_data_sample3[[#This Row],[ORDER DATE]],"[$-409]mmmm")</f>
        <v>November</v>
      </c>
      <c r="L682">
        <f>YEAR(sales_data_sample3[[#This Row],[ORDER DATE]])</f>
        <v>2003</v>
      </c>
      <c r="M682" t="s">
        <v>2246</v>
      </c>
      <c r="N682">
        <v>58</v>
      </c>
      <c r="O682" t="s">
        <v>4208</v>
      </c>
      <c r="P682" t="s">
        <v>831</v>
      </c>
      <c r="Q682" t="s">
        <v>832</v>
      </c>
      <c r="R682" t="s">
        <v>833</v>
      </c>
      <c r="S682" t="s">
        <v>4804</v>
      </c>
      <c r="T682" t="s">
        <v>834</v>
      </c>
      <c r="U682" t="s">
        <v>4804</v>
      </c>
      <c r="V682" t="s">
        <v>835</v>
      </c>
      <c r="W682" t="s">
        <v>396</v>
      </c>
      <c r="X682" t="s">
        <v>52</v>
      </c>
      <c r="Y682" t="s">
        <v>836</v>
      </c>
      <c r="Z682" t="s">
        <v>837</v>
      </c>
      <c r="AA682" t="s">
        <v>42</v>
      </c>
    </row>
    <row r="683" spans="1:27" x14ac:dyDescent="0.25">
      <c r="A683" s="1">
        <v>10177</v>
      </c>
      <c r="B683" s="1">
        <v>23</v>
      </c>
      <c r="C683" s="8">
        <v>100</v>
      </c>
      <c r="D683" s="1">
        <v>9</v>
      </c>
      <c r="E683" s="7">
        <v>3675.63</v>
      </c>
      <c r="F683" s="7">
        <f>sales_data_sample3[[#This Row],[SALES]]*sales_data_sample3[[#This Row],[PROFIT MARGIN]]</f>
        <v>271.62905699999999</v>
      </c>
      <c r="G683" s="14" t="str">
        <f>IF(sales_data_sample3[[#This Row],[STATUS]] &lt;&gt;"Cancelled","7,39%","0")</f>
        <v>7,39%</v>
      </c>
      <c r="H683" s="4">
        <v>37932</v>
      </c>
      <c r="I683" t="s">
        <v>28</v>
      </c>
      <c r="J683">
        <f>ROUNDUP(MONTH(sales_data_sample3[[#This Row],[ORDER DATE]])/3,0)</f>
        <v>4</v>
      </c>
      <c r="K683" t="str">
        <f>TEXT(sales_data_sample3[[#This Row],[ORDER DATE]],"[$-409]mmmm")</f>
        <v>November</v>
      </c>
      <c r="L683">
        <f>YEAR(sales_data_sample3[[#This Row],[ORDER DATE]])</f>
        <v>2003</v>
      </c>
      <c r="M683" t="s">
        <v>1354</v>
      </c>
      <c r="N683">
        <v>136</v>
      </c>
      <c r="O683" t="s">
        <v>2159</v>
      </c>
      <c r="P683" t="s">
        <v>914</v>
      </c>
      <c r="Q683" t="s">
        <v>915</v>
      </c>
      <c r="R683" t="s">
        <v>916</v>
      </c>
      <c r="S683" t="s">
        <v>4804</v>
      </c>
      <c r="T683" t="s">
        <v>271</v>
      </c>
      <c r="U683" t="s">
        <v>4804</v>
      </c>
      <c r="V683" t="s">
        <v>295</v>
      </c>
      <c r="W683" t="s">
        <v>273</v>
      </c>
      <c r="X683" t="s">
        <v>52</v>
      </c>
      <c r="Y683" t="s">
        <v>917</v>
      </c>
      <c r="Z683" t="s">
        <v>918</v>
      </c>
      <c r="AA683" t="s">
        <v>65</v>
      </c>
    </row>
    <row r="684" spans="1:27" x14ac:dyDescent="0.25">
      <c r="A684" s="1">
        <v>10177</v>
      </c>
      <c r="B684" s="1">
        <v>29</v>
      </c>
      <c r="C684" s="8">
        <v>100</v>
      </c>
      <c r="D684" s="1">
        <v>11</v>
      </c>
      <c r="E684" s="7">
        <v>3070.52</v>
      </c>
      <c r="F684" s="7">
        <f>sales_data_sample3[[#This Row],[SALES]]*sales_data_sample3[[#This Row],[PROFIT MARGIN]]</f>
        <v>156.289468</v>
      </c>
      <c r="G684" s="14" t="str">
        <f>IF(sales_data_sample3[[#This Row],[STATUS]] &lt;&gt;"Cancelled","5,09%","0")</f>
        <v>5,09%</v>
      </c>
      <c r="H684" s="4">
        <v>37932</v>
      </c>
      <c r="I684" t="s">
        <v>28</v>
      </c>
      <c r="J684">
        <f>ROUNDUP(MONTH(sales_data_sample3[[#This Row],[ORDER DATE]])/3,0)</f>
        <v>4</v>
      </c>
      <c r="K684" t="str">
        <f>TEXT(sales_data_sample3[[#This Row],[ORDER DATE]],"[$-409]mmmm")</f>
        <v>November</v>
      </c>
      <c r="L684">
        <f>YEAR(sales_data_sample3[[#This Row],[ORDER DATE]])</f>
        <v>2003</v>
      </c>
      <c r="M684" t="s">
        <v>2246</v>
      </c>
      <c r="N684">
        <v>100</v>
      </c>
      <c r="O684" t="s">
        <v>2247</v>
      </c>
      <c r="P684" t="s">
        <v>914</v>
      </c>
      <c r="Q684" t="s">
        <v>915</v>
      </c>
      <c r="R684" t="s">
        <v>916</v>
      </c>
      <c r="S684" t="s">
        <v>4804</v>
      </c>
      <c r="T684" t="s">
        <v>271</v>
      </c>
      <c r="U684" t="s">
        <v>4804</v>
      </c>
      <c r="V684" t="s">
        <v>295</v>
      </c>
      <c r="W684" t="s">
        <v>273</v>
      </c>
      <c r="X684" t="s">
        <v>52</v>
      </c>
      <c r="Y684" t="s">
        <v>917</v>
      </c>
      <c r="Z684" t="s">
        <v>918</v>
      </c>
      <c r="AA684" t="s">
        <v>65</v>
      </c>
    </row>
    <row r="685" spans="1:27" x14ac:dyDescent="0.25">
      <c r="A685" s="1">
        <v>10177</v>
      </c>
      <c r="B685" s="1">
        <v>35</v>
      </c>
      <c r="C685" s="8">
        <v>74.599999999999994</v>
      </c>
      <c r="D685" s="1">
        <v>8</v>
      </c>
      <c r="E685" s="7">
        <v>2611</v>
      </c>
      <c r="F685" s="7">
        <f>sales_data_sample3[[#This Row],[SALES]]*sales_data_sample3[[#This Row],[PROFIT MARGIN]]</f>
        <v>192.95289999999997</v>
      </c>
      <c r="G685" s="14" t="str">
        <f>IF(sales_data_sample3[[#This Row],[STATUS]] &lt;&gt;"Cancelled","7,39%","0")</f>
        <v>7,39%</v>
      </c>
      <c r="H685" s="4">
        <v>37932</v>
      </c>
      <c r="I685" t="s">
        <v>28</v>
      </c>
      <c r="J685">
        <f>ROUNDUP(MONTH(sales_data_sample3[[#This Row],[ORDER DATE]])/3,0)</f>
        <v>4</v>
      </c>
      <c r="K685" t="str">
        <f>TEXT(sales_data_sample3[[#This Row],[ORDER DATE]],"[$-409]mmmm")</f>
        <v>November</v>
      </c>
      <c r="L685">
        <f>YEAR(sales_data_sample3[[#This Row],[ORDER DATE]])</f>
        <v>2003</v>
      </c>
      <c r="M685" t="s">
        <v>1354</v>
      </c>
      <c r="N685">
        <v>87</v>
      </c>
      <c r="O685" t="s">
        <v>2562</v>
      </c>
      <c r="P685" t="s">
        <v>914</v>
      </c>
      <c r="Q685" t="s">
        <v>915</v>
      </c>
      <c r="R685" t="s">
        <v>916</v>
      </c>
      <c r="S685" t="s">
        <v>4804</v>
      </c>
      <c r="T685" t="s">
        <v>271</v>
      </c>
      <c r="U685" t="s">
        <v>4804</v>
      </c>
      <c r="V685" t="s">
        <v>295</v>
      </c>
      <c r="W685" t="s">
        <v>273</v>
      </c>
      <c r="X685" t="s">
        <v>52</v>
      </c>
      <c r="Y685" t="s">
        <v>917</v>
      </c>
      <c r="Z685" t="s">
        <v>918</v>
      </c>
      <c r="AA685" t="s">
        <v>42</v>
      </c>
    </row>
    <row r="686" spans="1:27" x14ac:dyDescent="0.25">
      <c r="A686" s="1">
        <v>10177</v>
      </c>
      <c r="B686" s="1">
        <v>50</v>
      </c>
      <c r="C686" s="8">
        <v>100</v>
      </c>
      <c r="D686" s="1">
        <v>7</v>
      </c>
      <c r="E686" s="7">
        <v>6083</v>
      </c>
      <c r="F686" s="7">
        <f>sales_data_sample3[[#This Row],[SALES]]*sales_data_sample3[[#This Row],[PROFIT MARGIN]]</f>
        <v>555.98619999999994</v>
      </c>
      <c r="G686" s="14" t="str">
        <f>IF(sales_data_sample3[[#This Row],[STATUS]] &lt;&gt;"Cancelled","9,14%","0")</f>
        <v>9,14%</v>
      </c>
      <c r="H686" s="4">
        <v>37932</v>
      </c>
      <c r="I686" t="s">
        <v>28</v>
      </c>
      <c r="J686">
        <f>ROUNDUP(MONTH(sales_data_sample3[[#This Row],[ORDER DATE]])/3,0)</f>
        <v>4</v>
      </c>
      <c r="K686" t="str">
        <f>TEXT(sales_data_sample3[[#This Row],[ORDER DATE]],"[$-409]mmmm")</f>
        <v>November</v>
      </c>
      <c r="L686">
        <f>YEAR(sales_data_sample3[[#This Row],[ORDER DATE]])</f>
        <v>2003</v>
      </c>
      <c r="M686" t="s">
        <v>2075</v>
      </c>
      <c r="N686">
        <v>122</v>
      </c>
      <c r="O686" t="s">
        <v>3005</v>
      </c>
      <c r="P686" t="s">
        <v>914</v>
      </c>
      <c r="Q686" t="s">
        <v>915</v>
      </c>
      <c r="R686" t="s">
        <v>916</v>
      </c>
      <c r="S686" t="s">
        <v>4804</v>
      </c>
      <c r="T686" t="s">
        <v>271</v>
      </c>
      <c r="U686" t="s">
        <v>4804</v>
      </c>
      <c r="V686" t="s">
        <v>295</v>
      </c>
      <c r="W686" t="s">
        <v>273</v>
      </c>
      <c r="X686" t="s">
        <v>52</v>
      </c>
      <c r="Y686" t="s">
        <v>917</v>
      </c>
      <c r="Z686" t="s">
        <v>918</v>
      </c>
      <c r="AA686" t="s">
        <v>65</v>
      </c>
    </row>
    <row r="687" spans="1:27" x14ac:dyDescent="0.25">
      <c r="A687" s="1">
        <v>10177</v>
      </c>
      <c r="B687" s="1">
        <v>45</v>
      </c>
      <c r="C687" s="8">
        <v>72.58</v>
      </c>
      <c r="D687" s="1">
        <v>2</v>
      </c>
      <c r="E687" s="7">
        <v>3266.1</v>
      </c>
      <c r="F687" s="7">
        <f>sales_data_sample3[[#This Row],[SALES]]*sales_data_sample3[[#This Row],[PROFIT MARGIN]]</f>
        <v>241.36478999999997</v>
      </c>
      <c r="G687" s="14" t="str">
        <f>IF(sales_data_sample3[[#This Row],[STATUS]] &lt;&gt;"Cancelled","7,39%","0")</f>
        <v>7,39%</v>
      </c>
      <c r="H687" s="4">
        <v>37932</v>
      </c>
      <c r="I687" t="s">
        <v>28</v>
      </c>
      <c r="J687">
        <f>ROUNDUP(MONTH(sales_data_sample3[[#This Row],[ORDER DATE]])/3,0)</f>
        <v>4</v>
      </c>
      <c r="K687" t="str">
        <f>TEXT(sales_data_sample3[[#This Row],[ORDER DATE]],"[$-409]mmmm")</f>
        <v>November</v>
      </c>
      <c r="L687">
        <f>YEAR(sales_data_sample3[[#This Row],[ORDER DATE]])</f>
        <v>2003</v>
      </c>
      <c r="M687" t="s">
        <v>1354</v>
      </c>
      <c r="N687">
        <v>88</v>
      </c>
      <c r="O687" t="s">
        <v>3347</v>
      </c>
      <c r="P687" t="s">
        <v>914</v>
      </c>
      <c r="Q687" t="s">
        <v>915</v>
      </c>
      <c r="R687" t="s">
        <v>916</v>
      </c>
      <c r="S687" t="s">
        <v>4804</v>
      </c>
      <c r="T687" t="s">
        <v>271</v>
      </c>
      <c r="U687" t="s">
        <v>4804</v>
      </c>
      <c r="V687" t="s">
        <v>295</v>
      </c>
      <c r="W687" t="s">
        <v>273</v>
      </c>
      <c r="X687" t="s">
        <v>52</v>
      </c>
      <c r="Y687" t="s">
        <v>917</v>
      </c>
      <c r="Z687" t="s">
        <v>918</v>
      </c>
      <c r="AA687" t="s">
        <v>65</v>
      </c>
    </row>
    <row r="688" spans="1:27" x14ac:dyDescent="0.25">
      <c r="A688" s="1">
        <v>10177</v>
      </c>
      <c r="B688" s="1">
        <v>24</v>
      </c>
      <c r="C688" s="8">
        <v>76</v>
      </c>
      <c r="D688" s="1">
        <v>3</v>
      </c>
      <c r="E688" s="7">
        <v>1824</v>
      </c>
      <c r="F688" s="7">
        <f>sales_data_sample3[[#This Row],[SALES]]*sales_data_sample3[[#This Row],[PROFIT MARGIN]]</f>
        <v>166.71359999999999</v>
      </c>
      <c r="G688" s="14" t="str">
        <f>IF(sales_data_sample3[[#This Row],[STATUS]] &lt;&gt;"Cancelled","9,14%","0")</f>
        <v>9,14%</v>
      </c>
      <c r="H688" s="4">
        <v>37932</v>
      </c>
      <c r="I688" t="s">
        <v>28</v>
      </c>
      <c r="J688">
        <f>ROUNDUP(MONTH(sales_data_sample3[[#This Row],[ORDER DATE]])/3,0)</f>
        <v>4</v>
      </c>
      <c r="K688" t="str">
        <f>TEXT(sales_data_sample3[[#This Row],[ORDER DATE]],"[$-409]mmmm")</f>
        <v>November</v>
      </c>
      <c r="L688">
        <f>YEAR(sales_data_sample3[[#This Row],[ORDER DATE]])</f>
        <v>2003</v>
      </c>
      <c r="M688" t="s">
        <v>2075</v>
      </c>
      <c r="N688">
        <v>66</v>
      </c>
      <c r="O688" t="s">
        <v>4284</v>
      </c>
      <c r="P688" t="s">
        <v>914</v>
      </c>
      <c r="Q688" t="s">
        <v>915</v>
      </c>
      <c r="R688" t="s">
        <v>916</v>
      </c>
      <c r="S688" t="s">
        <v>4804</v>
      </c>
      <c r="T688" t="s">
        <v>271</v>
      </c>
      <c r="U688" t="s">
        <v>4804</v>
      </c>
      <c r="V688" t="s">
        <v>295</v>
      </c>
      <c r="W688" t="s">
        <v>273</v>
      </c>
      <c r="X688" t="s">
        <v>52</v>
      </c>
      <c r="Y688" t="s">
        <v>917</v>
      </c>
      <c r="Z688" t="s">
        <v>918</v>
      </c>
      <c r="AA688" t="s">
        <v>42</v>
      </c>
    </row>
    <row r="689" spans="1:27" x14ac:dyDescent="0.25">
      <c r="A689" s="1">
        <v>10177</v>
      </c>
      <c r="B689" s="1">
        <v>31</v>
      </c>
      <c r="C689" s="8">
        <v>88.34</v>
      </c>
      <c r="D689" s="1">
        <v>10</v>
      </c>
      <c r="E689" s="7">
        <v>2738.54</v>
      </c>
      <c r="F689" s="7">
        <f>sales_data_sample3[[#This Row],[SALES]]*sales_data_sample3[[#This Row],[PROFIT MARGIN]]</f>
        <v>250.30255599999998</v>
      </c>
      <c r="G689" s="14" t="str">
        <f>IF(sales_data_sample3[[#This Row],[STATUS]] &lt;&gt;"Cancelled","9,14%","0")</f>
        <v>9,14%</v>
      </c>
      <c r="H689" s="4">
        <v>37932</v>
      </c>
      <c r="I689" t="s">
        <v>28</v>
      </c>
      <c r="J689">
        <f>ROUNDUP(MONTH(sales_data_sample3[[#This Row],[ORDER DATE]])/3,0)</f>
        <v>4</v>
      </c>
      <c r="K689" t="str">
        <f>TEXT(sales_data_sample3[[#This Row],[ORDER DATE]],"[$-409]mmmm")</f>
        <v>November</v>
      </c>
      <c r="L689">
        <f>YEAR(sales_data_sample3[[#This Row],[ORDER DATE]])</f>
        <v>2003</v>
      </c>
      <c r="M689" t="s">
        <v>2075</v>
      </c>
      <c r="N689">
        <v>86</v>
      </c>
      <c r="O689" t="s">
        <v>4358</v>
      </c>
      <c r="P689" t="s">
        <v>914</v>
      </c>
      <c r="Q689" t="s">
        <v>915</v>
      </c>
      <c r="R689" t="s">
        <v>916</v>
      </c>
      <c r="S689" t="s">
        <v>4804</v>
      </c>
      <c r="T689" t="s">
        <v>271</v>
      </c>
      <c r="U689" t="s">
        <v>4804</v>
      </c>
      <c r="V689" t="s">
        <v>295</v>
      </c>
      <c r="W689" t="s">
        <v>273</v>
      </c>
      <c r="X689" t="s">
        <v>52</v>
      </c>
      <c r="Y689" t="s">
        <v>917</v>
      </c>
      <c r="Z689" t="s">
        <v>918</v>
      </c>
      <c r="AA689" t="s">
        <v>42</v>
      </c>
    </row>
    <row r="690" spans="1:27" x14ac:dyDescent="0.25">
      <c r="A690" s="1">
        <v>10177</v>
      </c>
      <c r="B690" s="1">
        <v>32</v>
      </c>
      <c r="C690" s="8">
        <v>76.62</v>
      </c>
      <c r="D690" s="1">
        <v>1</v>
      </c>
      <c r="E690" s="7">
        <v>2451.84</v>
      </c>
      <c r="F690" s="7">
        <f>sales_data_sample3[[#This Row],[SALES]]*sales_data_sample3[[#This Row],[PROFIT MARGIN]]</f>
        <v>224.098176</v>
      </c>
      <c r="G690" s="14" t="str">
        <f>IF(sales_data_sample3[[#This Row],[STATUS]] &lt;&gt;"Cancelled","9,14%","0")</f>
        <v>9,14%</v>
      </c>
      <c r="H690" s="4">
        <v>37932</v>
      </c>
      <c r="I690" t="s">
        <v>28</v>
      </c>
      <c r="J690">
        <f>ROUNDUP(MONTH(sales_data_sample3[[#This Row],[ORDER DATE]])/3,0)</f>
        <v>4</v>
      </c>
      <c r="K690" t="str">
        <f>TEXT(sales_data_sample3[[#This Row],[ORDER DATE]],"[$-409]mmmm")</f>
        <v>November</v>
      </c>
      <c r="L690">
        <f>YEAR(sales_data_sample3[[#This Row],[ORDER DATE]])</f>
        <v>2003</v>
      </c>
      <c r="M690" t="s">
        <v>2075</v>
      </c>
      <c r="N690">
        <v>72</v>
      </c>
      <c r="O690" t="s">
        <v>4468</v>
      </c>
      <c r="P690" t="s">
        <v>914</v>
      </c>
      <c r="Q690" t="s">
        <v>915</v>
      </c>
      <c r="R690" t="s">
        <v>916</v>
      </c>
      <c r="S690" t="s">
        <v>4804</v>
      </c>
      <c r="T690" t="s">
        <v>271</v>
      </c>
      <c r="U690" t="s">
        <v>4804</v>
      </c>
      <c r="V690" t="s">
        <v>295</v>
      </c>
      <c r="W690" t="s">
        <v>273</v>
      </c>
      <c r="X690" t="s">
        <v>52</v>
      </c>
      <c r="Y690" t="s">
        <v>917</v>
      </c>
      <c r="Z690" t="s">
        <v>918</v>
      </c>
      <c r="AA690" t="s">
        <v>42</v>
      </c>
    </row>
    <row r="691" spans="1:27" x14ac:dyDescent="0.25">
      <c r="A691" s="1">
        <v>10177</v>
      </c>
      <c r="B691" s="1">
        <v>44</v>
      </c>
      <c r="C691" s="8">
        <v>92.16</v>
      </c>
      <c r="D691" s="1">
        <v>4</v>
      </c>
      <c r="E691" s="7">
        <v>4055.04</v>
      </c>
      <c r="F691" s="7">
        <f>sales_data_sample3[[#This Row],[SALES]]*sales_data_sample3[[#This Row],[PROFIT MARGIN]]</f>
        <v>370.63065599999999</v>
      </c>
      <c r="G691" s="14" t="str">
        <f>IF(sales_data_sample3[[#This Row],[STATUS]] &lt;&gt;"Cancelled","9,14%","0")</f>
        <v>9,14%</v>
      </c>
      <c r="H691" s="4">
        <v>37932</v>
      </c>
      <c r="I691" t="s">
        <v>28</v>
      </c>
      <c r="J691">
        <f>ROUNDUP(MONTH(sales_data_sample3[[#This Row],[ORDER DATE]])/3,0)</f>
        <v>4</v>
      </c>
      <c r="K691" t="str">
        <f>TEXT(sales_data_sample3[[#This Row],[ORDER DATE]],"[$-409]mmmm")</f>
        <v>November</v>
      </c>
      <c r="L691">
        <f>YEAR(sales_data_sample3[[#This Row],[ORDER DATE]])</f>
        <v>2003</v>
      </c>
      <c r="M691" t="s">
        <v>2075</v>
      </c>
      <c r="N691">
        <v>100</v>
      </c>
      <c r="O691" t="s">
        <v>4604</v>
      </c>
      <c r="P691" t="s">
        <v>914</v>
      </c>
      <c r="Q691" t="s">
        <v>915</v>
      </c>
      <c r="R691" t="s">
        <v>916</v>
      </c>
      <c r="S691" t="s">
        <v>4804</v>
      </c>
      <c r="T691" t="s">
        <v>271</v>
      </c>
      <c r="U691" t="s">
        <v>4804</v>
      </c>
      <c r="V691" t="s">
        <v>295</v>
      </c>
      <c r="W691" t="s">
        <v>273</v>
      </c>
      <c r="X691" t="s">
        <v>52</v>
      </c>
      <c r="Y691" t="s">
        <v>917</v>
      </c>
      <c r="Z691" t="s">
        <v>918</v>
      </c>
      <c r="AA691" t="s">
        <v>65</v>
      </c>
    </row>
    <row r="692" spans="1:27" x14ac:dyDescent="0.25">
      <c r="A692" s="1">
        <v>10177</v>
      </c>
      <c r="B692" s="1">
        <v>24</v>
      </c>
      <c r="C692" s="8">
        <v>100</v>
      </c>
      <c r="D692" s="1">
        <v>5</v>
      </c>
      <c r="E692" s="7">
        <v>2526.48</v>
      </c>
      <c r="F692" s="7">
        <f>sales_data_sample3[[#This Row],[SALES]]*sales_data_sample3[[#This Row],[PROFIT MARGIN]]</f>
        <v>230.92027199999998</v>
      </c>
      <c r="G692" s="14" t="str">
        <f>IF(sales_data_sample3[[#This Row],[STATUS]] &lt;&gt;"Cancelled","9,14%","0")</f>
        <v>9,14%</v>
      </c>
      <c r="H692" s="4">
        <v>37932</v>
      </c>
      <c r="I692" t="s">
        <v>28</v>
      </c>
      <c r="J692">
        <f>ROUNDUP(MONTH(sales_data_sample3[[#This Row],[ORDER DATE]])/3,0)</f>
        <v>4</v>
      </c>
      <c r="K692" t="str">
        <f>TEXT(sales_data_sample3[[#This Row],[ORDER DATE]],"[$-409]mmmm")</f>
        <v>November</v>
      </c>
      <c r="L692">
        <f>YEAR(sales_data_sample3[[#This Row],[ORDER DATE]])</f>
        <v>2003</v>
      </c>
      <c r="M692" t="s">
        <v>2075</v>
      </c>
      <c r="N692">
        <v>99</v>
      </c>
      <c r="O692" t="s">
        <v>4639</v>
      </c>
      <c r="P692" t="s">
        <v>914</v>
      </c>
      <c r="Q692" t="s">
        <v>915</v>
      </c>
      <c r="R692" t="s">
        <v>916</v>
      </c>
      <c r="S692" t="s">
        <v>4804</v>
      </c>
      <c r="T692" t="s">
        <v>271</v>
      </c>
      <c r="U692" t="s">
        <v>4804</v>
      </c>
      <c r="V692" t="s">
        <v>295</v>
      </c>
      <c r="W692" t="s">
        <v>273</v>
      </c>
      <c r="X692" t="s">
        <v>52</v>
      </c>
      <c r="Y692" t="s">
        <v>917</v>
      </c>
      <c r="Z692" t="s">
        <v>918</v>
      </c>
      <c r="AA692" t="s">
        <v>42</v>
      </c>
    </row>
    <row r="693" spans="1:27" x14ac:dyDescent="0.25">
      <c r="A693" s="1">
        <v>10177</v>
      </c>
      <c r="B693" s="1">
        <v>40</v>
      </c>
      <c r="C693" s="8">
        <v>50.23</v>
      </c>
      <c r="D693" s="1">
        <v>6</v>
      </c>
      <c r="E693" s="7">
        <v>2009.2</v>
      </c>
      <c r="F693" s="7">
        <f>sales_data_sample3[[#This Row],[SALES]]*sales_data_sample3[[#This Row],[PROFIT MARGIN]]</f>
        <v>183.64087999999998</v>
      </c>
      <c r="G693" s="14" t="str">
        <f>IF(sales_data_sample3[[#This Row],[STATUS]] &lt;&gt;"Cancelled","9,14%","0")</f>
        <v>9,14%</v>
      </c>
      <c r="H693" s="4">
        <v>37932</v>
      </c>
      <c r="I693" t="s">
        <v>28</v>
      </c>
      <c r="J693">
        <f>ROUNDUP(MONTH(sales_data_sample3[[#This Row],[ORDER DATE]])/3,0)</f>
        <v>4</v>
      </c>
      <c r="K693" t="str">
        <f>TEXT(sales_data_sample3[[#This Row],[ORDER DATE]],"[$-409]mmmm")</f>
        <v>November</v>
      </c>
      <c r="L693">
        <f>YEAR(sales_data_sample3[[#This Row],[ORDER DATE]])</f>
        <v>2003</v>
      </c>
      <c r="M693" t="s">
        <v>2075</v>
      </c>
      <c r="N693">
        <v>54</v>
      </c>
      <c r="O693" t="s">
        <v>4760</v>
      </c>
      <c r="P693" t="s">
        <v>914</v>
      </c>
      <c r="Q693" t="s">
        <v>915</v>
      </c>
      <c r="R693" t="s">
        <v>916</v>
      </c>
      <c r="S693" t="s">
        <v>4804</v>
      </c>
      <c r="T693" t="s">
        <v>271</v>
      </c>
      <c r="U693" t="s">
        <v>4804</v>
      </c>
      <c r="V693" t="s">
        <v>295</v>
      </c>
      <c r="W693" t="s">
        <v>273</v>
      </c>
      <c r="X693" t="s">
        <v>52</v>
      </c>
      <c r="Y693" t="s">
        <v>917</v>
      </c>
      <c r="Z693" t="s">
        <v>918</v>
      </c>
      <c r="AA693" t="s">
        <v>42</v>
      </c>
    </row>
    <row r="694" spans="1:27" x14ac:dyDescent="0.25">
      <c r="A694" s="1">
        <v>10178</v>
      </c>
      <c r="B694" s="1">
        <v>24</v>
      </c>
      <c r="C694" s="8">
        <v>100</v>
      </c>
      <c r="D694" s="1">
        <v>12</v>
      </c>
      <c r="E694" s="7">
        <v>3492.48</v>
      </c>
      <c r="F694" s="7">
        <f>sales_data_sample3[[#This Row],[SALES]]*sales_data_sample3[[#This Row],[PROFIT MARGIN]]</f>
        <v>869.27827200000002</v>
      </c>
      <c r="G694" s="14" t="str">
        <f>IF(sales_data_sample3[[#This Row],[STATUS]] &lt;&gt;"Cancelled","24,89%","0")</f>
        <v>24,89%</v>
      </c>
      <c r="H694" s="4">
        <v>37933</v>
      </c>
      <c r="I694" t="s">
        <v>28</v>
      </c>
      <c r="J694">
        <f>ROUNDUP(MONTH(sales_data_sample3[[#This Row],[ORDER DATE]])/3,0)</f>
        <v>4</v>
      </c>
      <c r="K694" t="str">
        <f>TEXT(sales_data_sample3[[#This Row],[ORDER DATE]],"[$-409]mmmm")</f>
        <v>November</v>
      </c>
      <c r="L694">
        <f>YEAR(sales_data_sample3[[#This Row],[ORDER DATE]])</f>
        <v>2003</v>
      </c>
      <c r="M694" t="s">
        <v>278</v>
      </c>
      <c r="N694">
        <v>136</v>
      </c>
      <c r="O694" t="s">
        <v>561</v>
      </c>
      <c r="P694" t="s">
        <v>594</v>
      </c>
      <c r="Q694" t="s">
        <v>595</v>
      </c>
      <c r="R694" t="s">
        <v>596</v>
      </c>
      <c r="S694" t="s">
        <v>4804</v>
      </c>
      <c r="T694" t="s">
        <v>597</v>
      </c>
      <c r="U694" t="s">
        <v>4804</v>
      </c>
      <c r="V694" t="s">
        <v>598</v>
      </c>
      <c r="W694" t="s">
        <v>51</v>
      </c>
      <c r="X694" t="s">
        <v>52</v>
      </c>
      <c r="Y694" t="s">
        <v>599</v>
      </c>
      <c r="Z694" t="s">
        <v>600</v>
      </c>
      <c r="AA694" t="s">
        <v>65</v>
      </c>
    </row>
    <row r="695" spans="1:27" x14ac:dyDescent="0.25">
      <c r="A695" s="1">
        <v>10178</v>
      </c>
      <c r="B695" s="1">
        <v>42</v>
      </c>
      <c r="C695" s="8">
        <v>100</v>
      </c>
      <c r="D695" s="1">
        <v>4</v>
      </c>
      <c r="E695" s="7">
        <v>6490.68</v>
      </c>
      <c r="F695" s="7">
        <f>sales_data_sample3[[#This Row],[SALES]]*sales_data_sample3[[#This Row],[PROFIT MARGIN]]</f>
        <v>474.46870799999999</v>
      </c>
      <c r="G695" s="14" t="str">
        <f>IF(sales_data_sample3[[#This Row],[STATUS]] &lt;&gt;"Cancelled","7,31%","0")</f>
        <v>7,31%</v>
      </c>
      <c r="H695" s="4">
        <v>37933</v>
      </c>
      <c r="I695" t="s">
        <v>28</v>
      </c>
      <c r="J695">
        <f>ROUNDUP(MONTH(sales_data_sample3[[#This Row],[ORDER DATE]])/3,0)</f>
        <v>4</v>
      </c>
      <c r="K695" t="str">
        <f>TEXT(sales_data_sample3[[#This Row],[ORDER DATE]],"[$-409]mmmm")</f>
        <v>November</v>
      </c>
      <c r="L695">
        <f>YEAR(sales_data_sample3[[#This Row],[ORDER DATE]])</f>
        <v>2003</v>
      </c>
      <c r="M695" t="s">
        <v>1502</v>
      </c>
      <c r="N695">
        <v>157</v>
      </c>
      <c r="O695" t="s">
        <v>1503</v>
      </c>
      <c r="P695" t="s">
        <v>594</v>
      </c>
      <c r="Q695" t="s">
        <v>595</v>
      </c>
      <c r="R695" t="s">
        <v>596</v>
      </c>
      <c r="S695" t="s">
        <v>4804</v>
      </c>
      <c r="T695" t="s">
        <v>597</v>
      </c>
      <c r="U695" t="s">
        <v>4804</v>
      </c>
      <c r="V695" t="s">
        <v>598</v>
      </c>
      <c r="W695" t="s">
        <v>51</v>
      </c>
      <c r="X695" t="s">
        <v>52</v>
      </c>
      <c r="Y695" t="s">
        <v>599</v>
      </c>
      <c r="Z695" t="s">
        <v>600</v>
      </c>
      <c r="AA695" t="s">
        <v>65</v>
      </c>
    </row>
    <row r="696" spans="1:27" x14ac:dyDescent="0.25">
      <c r="A696" s="1">
        <v>10178</v>
      </c>
      <c r="B696" s="1">
        <v>41</v>
      </c>
      <c r="C696" s="8">
        <v>81.72</v>
      </c>
      <c r="D696" s="1">
        <v>10</v>
      </c>
      <c r="E696" s="7">
        <v>3350.52</v>
      </c>
      <c r="F696" s="7">
        <f>sales_data_sample3[[#This Row],[SALES]]*sales_data_sample3[[#This Row],[PROFIT MARGIN]]</f>
        <v>306.237528</v>
      </c>
      <c r="G696" s="14" t="str">
        <f>IF(sales_data_sample3[[#This Row],[STATUS]] &lt;&gt;"Cancelled","9,14%","0")</f>
        <v>9,14%</v>
      </c>
      <c r="H696" s="4">
        <v>37933</v>
      </c>
      <c r="I696" t="s">
        <v>28</v>
      </c>
      <c r="J696">
        <f>ROUNDUP(MONTH(sales_data_sample3[[#This Row],[ORDER DATE]])/3,0)</f>
        <v>4</v>
      </c>
      <c r="K696" t="str">
        <f>TEXT(sales_data_sample3[[#This Row],[ORDER DATE]],"[$-409]mmmm")</f>
        <v>November</v>
      </c>
      <c r="L696">
        <f>YEAR(sales_data_sample3[[#This Row],[ORDER DATE]])</f>
        <v>2003</v>
      </c>
      <c r="M696" t="s">
        <v>2075</v>
      </c>
      <c r="N696">
        <v>86</v>
      </c>
      <c r="O696" t="s">
        <v>2076</v>
      </c>
      <c r="P696" t="s">
        <v>594</v>
      </c>
      <c r="Q696" t="s">
        <v>595</v>
      </c>
      <c r="R696" t="s">
        <v>596</v>
      </c>
      <c r="S696" t="s">
        <v>4804</v>
      </c>
      <c r="T696" t="s">
        <v>597</v>
      </c>
      <c r="U696" t="s">
        <v>4804</v>
      </c>
      <c r="V696" t="s">
        <v>598</v>
      </c>
      <c r="W696" t="s">
        <v>51</v>
      </c>
      <c r="X696" t="s">
        <v>52</v>
      </c>
      <c r="Y696" t="s">
        <v>599</v>
      </c>
      <c r="Z696" t="s">
        <v>600</v>
      </c>
      <c r="AA696" t="s">
        <v>65</v>
      </c>
    </row>
    <row r="697" spans="1:27" x14ac:dyDescent="0.25">
      <c r="A697" s="1">
        <v>10178</v>
      </c>
      <c r="B697" s="1">
        <v>48</v>
      </c>
      <c r="C697" s="8">
        <v>100</v>
      </c>
      <c r="D697" s="1">
        <v>9</v>
      </c>
      <c r="E697" s="7">
        <v>5386.56</v>
      </c>
      <c r="F697" s="7">
        <f>sales_data_sample3[[#This Row],[SALES]]*sales_data_sample3[[#This Row],[PROFIT MARGIN]]</f>
        <v>398.06678399999998</v>
      </c>
      <c r="G697" s="14" t="str">
        <f>IF(sales_data_sample3[[#This Row],[STATUS]] &lt;&gt;"Cancelled","7,39%","0")</f>
        <v>7,39%</v>
      </c>
      <c r="H697" s="4">
        <v>37933</v>
      </c>
      <c r="I697" t="s">
        <v>28</v>
      </c>
      <c r="J697">
        <f>ROUNDUP(MONTH(sales_data_sample3[[#This Row],[ORDER DATE]])/3,0)</f>
        <v>4</v>
      </c>
      <c r="K697" t="str">
        <f>TEXT(sales_data_sample3[[#This Row],[ORDER DATE]],"[$-409]mmmm")</f>
        <v>November</v>
      </c>
      <c r="L697">
        <f>YEAR(sales_data_sample3[[#This Row],[ORDER DATE]])</f>
        <v>2003</v>
      </c>
      <c r="M697" t="s">
        <v>1354</v>
      </c>
      <c r="N697">
        <v>105</v>
      </c>
      <c r="O697" t="s">
        <v>2467</v>
      </c>
      <c r="P697" t="s">
        <v>594</v>
      </c>
      <c r="Q697" t="s">
        <v>595</v>
      </c>
      <c r="R697" t="s">
        <v>596</v>
      </c>
      <c r="S697" t="s">
        <v>4804</v>
      </c>
      <c r="T697" t="s">
        <v>597</v>
      </c>
      <c r="U697" t="s">
        <v>4804</v>
      </c>
      <c r="V697" t="s">
        <v>598</v>
      </c>
      <c r="W697" t="s">
        <v>51</v>
      </c>
      <c r="X697" t="s">
        <v>52</v>
      </c>
      <c r="Y697" t="s">
        <v>599</v>
      </c>
      <c r="Z697" t="s">
        <v>600</v>
      </c>
      <c r="AA697" t="s">
        <v>65</v>
      </c>
    </row>
    <row r="698" spans="1:27" x14ac:dyDescent="0.25">
      <c r="A698" s="1">
        <v>10178</v>
      </c>
      <c r="B698" s="1">
        <v>34</v>
      </c>
      <c r="C698" s="8">
        <v>80.84</v>
      </c>
      <c r="D698" s="1">
        <v>5</v>
      </c>
      <c r="E698" s="7">
        <v>2748.56</v>
      </c>
      <c r="F698" s="7">
        <f>sales_data_sample3[[#This Row],[SALES]]*sales_data_sample3[[#This Row],[PROFIT MARGIN]]</f>
        <v>200.919736</v>
      </c>
      <c r="G698" s="14" t="str">
        <f>IF(sales_data_sample3[[#This Row],[STATUS]] &lt;&gt;"Cancelled","7,31%","0")</f>
        <v>7,31%</v>
      </c>
      <c r="H698" s="4">
        <v>37933</v>
      </c>
      <c r="I698" t="s">
        <v>28</v>
      </c>
      <c r="J698">
        <f>ROUNDUP(MONTH(sales_data_sample3[[#This Row],[ORDER DATE]])/3,0)</f>
        <v>4</v>
      </c>
      <c r="K698" t="str">
        <f>TEXT(sales_data_sample3[[#This Row],[ORDER DATE]],"[$-409]mmmm")</f>
        <v>November</v>
      </c>
      <c r="L698">
        <f>YEAR(sales_data_sample3[[#This Row],[ORDER DATE]])</f>
        <v>2003</v>
      </c>
      <c r="M698" t="s">
        <v>1502</v>
      </c>
      <c r="N698">
        <v>68</v>
      </c>
      <c r="O698" t="s">
        <v>3232</v>
      </c>
      <c r="P698" t="s">
        <v>594</v>
      </c>
      <c r="Q698" t="s">
        <v>595</v>
      </c>
      <c r="R698" t="s">
        <v>596</v>
      </c>
      <c r="S698" t="s">
        <v>4804</v>
      </c>
      <c r="T698" t="s">
        <v>597</v>
      </c>
      <c r="U698" t="s">
        <v>4804</v>
      </c>
      <c r="V698" t="s">
        <v>598</v>
      </c>
      <c r="W698" t="s">
        <v>51</v>
      </c>
      <c r="X698" t="s">
        <v>52</v>
      </c>
      <c r="Y698" t="s">
        <v>599</v>
      </c>
      <c r="Z698" t="s">
        <v>600</v>
      </c>
      <c r="AA698" t="s">
        <v>42</v>
      </c>
    </row>
    <row r="699" spans="1:27" x14ac:dyDescent="0.25">
      <c r="A699" s="1">
        <v>10178</v>
      </c>
      <c r="B699" s="1">
        <v>27</v>
      </c>
      <c r="C699" s="8">
        <v>73.64</v>
      </c>
      <c r="D699" s="1">
        <v>6</v>
      </c>
      <c r="E699" s="7">
        <v>1988.28</v>
      </c>
      <c r="F699" s="7">
        <f>sales_data_sample3[[#This Row],[SALES]]*sales_data_sample3[[#This Row],[PROFIT MARGIN]]</f>
        <v>146.93389199999999</v>
      </c>
      <c r="G699" s="14" t="str">
        <f>IF(sales_data_sample3[[#This Row],[STATUS]] &lt;&gt;"Cancelled","7,39%","0")</f>
        <v>7,39%</v>
      </c>
      <c r="H699" s="4">
        <v>37933</v>
      </c>
      <c r="I699" t="s">
        <v>28</v>
      </c>
      <c r="J699">
        <f>ROUNDUP(MONTH(sales_data_sample3[[#This Row],[ORDER DATE]])/3,0)</f>
        <v>4</v>
      </c>
      <c r="K699" t="str">
        <f>TEXT(sales_data_sample3[[#This Row],[ORDER DATE]],"[$-409]mmmm")</f>
        <v>November</v>
      </c>
      <c r="L699">
        <f>YEAR(sales_data_sample3[[#This Row],[ORDER DATE]])</f>
        <v>2003</v>
      </c>
      <c r="M699" t="s">
        <v>1354</v>
      </c>
      <c r="N699">
        <v>65</v>
      </c>
      <c r="O699" t="s">
        <v>3465</v>
      </c>
      <c r="P699" t="s">
        <v>594</v>
      </c>
      <c r="Q699" t="s">
        <v>595</v>
      </c>
      <c r="R699" t="s">
        <v>596</v>
      </c>
      <c r="S699" t="s">
        <v>4804</v>
      </c>
      <c r="T699" t="s">
        <v>597</v>
      </c>
      <c r="U699" t="s">
        <v>4804</v>
      </c>
      <c r="V699" t="s">
        <v>598</v>
      </c>
      <c r="W699" t="s">
        <v>51</v>
      </c>
      <c r="X699" t="s">
        <v>52</v>
      </c>
      <c r="Y699" t="s">
        <v>599</v>
      </c>
      <c r="Z699" t="s">
        <v>600</v>
      </c>
      <c r="AA699" t="s">
        <v>42</v>
      </c>
    </row>
    <row r="700" spans="1:27" x14ac:dyDescent="0.25">
      <c r="A700" s="1">
        <v>10178</v>
      </c>
      <c r="B700" s="1">
        <v>21</v>
      </c>
      <c r="C700" s="8">
        <v>72.12</v>
      </c>
      <c r="D700" s="1">
        <v>11</v>
      </c>
      <c r="E700" s="7">
        <v>1514.52</v>
      </c>
      <c r="F700" s="7">
        <f>sales_data_sample3[[#This Row],[SALES]]*sales_data_sample3[[#This Row],[PROFIT MARGIN]]</f>
        <v>111.92302799999999</v>
      </c>
      <c r="G700" s="14" t="str">
        <f>IF(sales_data_sample3[[#This Row],[STATUS]] &lt;&gt;"Cancelled","7,39%","0")</f>
        <v>7,39%</v>
      </c>
      <c r="H700" s="4">
        <v>37933</v>
      </c>
      <c r="I700" t="s">
        <v>28</v>
      </c>
      <c r="J700">
        <f>ROUNDUP(MONTH(sales_data_sample3[[#This Row],[ORDER DATE]])/3,0)</f>
        <v>4</v>
      </c>
      <c r="K700" t="str">
        <f>TEXT(sales_data_sample3[[#This Row],[ORDER DATE]],"[$-409]mmmm")</f>
        <v>November</v>
      </c>
      <c r="L700">
        <f>YEAR(sales_data_sample3[[#This Row],[ORDER DATE]])</f>
        <v>2003</v>
      </c>
      <c r="M700" t="s">
        <v>1354</v>
      </c>
      <c r="N700">
        <v>83</v>
      </c>
      <c r="O700" t="s">
        <v>3543</v>
      </c>
      <c r="P700" t="s">
        <v>594</v>
      </c>
      <c r="Q700" t="s">
        <v>595</v>
      </c>
      <c r="R700" t="s">
        <v>596</v>
      </c>
      <c r="S700" t="s">
        <v>4804</v>
      </c>
      <c r="T700" t="s">
        <v>597</v>
      </c>
      <c r="U700" t="s">
        <v>4804</v>
      </c>
      <c r="V700" t="s">
        <v>598</v>
      </c>
      <c r="W700" t="s">
        <v>51</v>
      </c>
      <c r="X700" t="s">
        <v>52</v>
      </c>
      <c r="Y700" t="s">
        <v>599</v>
      </c>
      <c r="Z700" t="s">
        <v>600</v>
      </c>
      <c r="AA700" t="s">
        <v>42</v>
      </c>
    </row>
    <row r="701" spans="1:27" x14ac:dyDescent="0.25">
      <c r="A701" s="1">
        <v>10178</v>
      </c>
      <c r="B701" s="1">
        <v>30</v>
      </c>
      <c r="C701" s="8">
        <v>72.33</v>
      </c>
      <c r="D701" s="1">
        <v>3</v>
      </c>
      <c r="E701" s="7">
        <v>2169.9</v>
      </c>
      <c r="F701" s="7">
        <f>sales_data_sample3[[#This Row],[SALES]]*sales_data_sample3[[#This Row],[PROFIT MARGIN]]</f>
        <v>158.61968999999999</v>
      </c>
      <c r="G701" s="14" t="str">
        <f>IF(sales_data_sample3[[#This Row],[STATUS]] &lt;&gt;"Cancelled","7,31%","0")</f>
        <v>7,31%</v>
      </c>
      <c r="H701" s="4">
        <v>37933</v>
      </c>
      <c r="I701" t="s">
        <v>28</v>
      </c>
      <c r="J701">
        <f>ROUNDUP(MONTH(sales_data_sample3[[#This Row],[ORDER DATE]])/3,0)</f>
        <v>4</v>
      </c>
      <c r="K701" t="str">
        <f>TEXT(sales_data_sample3[[#This Row],[ORDER DATE]],"[$-409]mmmm")</f>
        <v>November</v>
      </c>
      <c r="L701">
        <f>YEAR(sales_data_sample3[[#This Row],[ORDER DATE]])</f>
        <v>2003</v>
      </c>
      <c r="M701" t="s">
        <v>1502</v>
      </c>
      <c r="N701">
        <v>68</v>
      </c>
      <c r="O701" t="s">
        <v>3620</v>
      </c>
      <c r="P701" t="s">
        <v>594</v>
      </c>
      <c r="Q701" t="s">
        <v>595</v>
      </c>
      <c r="R701" t="s">
        <v>596</v>
      </c>
      <c r="S701" t="s">
        <v>4804</v>
      </c>
      <c r="T701" t="s">
        <v>597</v>
      </c>
      <c r="U701" t="s">
        <v>4804</v>
      </c>
      <c r="V701" t="s">
        <v>598</v>
      </c>
      <c r="W701" t="s">
        <v>51</v>
      </c>
      <c r="X701" t="s">
        <v>52</v>
      </c>
      <c r="Y701" t="s">
        <v>599</v>
      </c>
      <c r="Z701" t="s">
        <v>600</v>
      </c>
      <c r="AA701" t="s">
        <v>42</v>
      </c>
    </row>
    <row r="702" spans="1:27" x14ac:dyDescent="0.25">
      <c r="A702" s="1">
        <v>10178</v>
      </c>
      <c r="B702" s="1">
        <v>34</v>
      </c>
      <c r="C702" s="8">
        <v>96.86</v>
      </c>
      <c r="D702" s="1">
        <v>8</v>
      </c>
      <c r="E702" s="7">
        <v>3293.24</v>
      </c>
      <c r="F702" s="7">
        <f>sales_data_sample3[[#This Row],[SALES]]*sales_data_sample3[[#This Row],[PROFIT MARGIN]]</f>
        <v>301.00213599999995</v>
      </c>
      <c r="G702" s="14" t="str">
        <f>IF(sales_data_sample3[[#This Row],[STATUS]] &lt;&gt;"Cancelled","9,14%","0")</f>
        <v>9,14%</v>
      </c>
      <c r="H702" s="4">
        <v>37933</v>
      </c>
      <c r="I702" t="s">
        <v>28</v>
      </c>
      <c r="J702">
        <f>ROUNDUP(MONTH(sales_data_sample3[[#This Row],[ORDER DATE]])/3,0)</f>
        <v>4</v>
      </c>
      <c r="K702" t="str">
        <f>TEXT(sales_data_sample3[[#This Row],[ORDER DATE]],"[$-409]mmmm")</f>
        <v>November</v>
      </c>
      <c r="L702">
        <f>YEAR(sales_data_sample3[[#This Row],[ORDER DATE]])</f>
        <v>2003</v>
      </c>
      <c r="M702" t="s">
        <v>2075</v>
      </c>
      <c r="N702">
        <v>90</v>
      </c>
      <c r="O702" t="s">
        <v>4394</v>
      </c>
      <c r="P702" t="s">
        <v>594</v>
      </c>
      <c r="Q702" t="s">
        <v>595</v>
      </c>
      <c r="R702" t="s">
        <v>596</v>
      </c>
      <c r="S702" t="s">
        <v>4804</v>
      </c>
      <c r="T702" t="s">
        <v>597</v>
      </c>
      <c r="U702" t="s">
        <v>4804</v>
      </c>
      <c r="V702" t="s">
        <v>598</v>
      </c>
      <c r="W702" t="s">
        <v>51</v>
      </c>
      <c r="X702" t="s">
        <v>52</v>
      </c>
      <c r="Y702" t="s">
        <v>599</v>
      </c>
      <c r="Z702" t="s">
        <v>600</v>
      </c>
      <c r="AA702" t="s">
        <v>65</v>
      </c>
    </row>
    <row r="703" spans="1:27" x14ac:dyDescent="0.25">
      <c r="A703" s="1">
        <v>10178</v>
      </c>
      <c r="B703" s="1">
        <v>22</v>
      </c>
      <c r="C703" s="8">
        <v>87.75</v>
      </c>
      <c r="D703" s="1">
        <v>1</v>
      </c>
      <c r="E703" s="7">
        <v>1930.5</v>
      </c>
      <c r="F703" s="7">
        <f>sales_data_sample3[[#This Row],[SALES]]*sales_data_sample3[[#This Row],[PROFIT MARGIN]]</f>
        <v>141.11955</v>
      </c>
      <c r="G703" s="14" t="str">
        <f>IF(sales_data_sample3[[#This Row],[STATUS]] &lt;&gt;"Cancelled","7,31%","0")</f>
        <v>7,31%</v>
      </c>
      <c r="H703" s="4">
        <v>37933</v>
      </c>
      <c r="I703" t="s">
        <v>28</v>
      </c>
      <c r="J703">
        <f>ROUNDUP(MONTH(sales_data_sample3[[#This Row],[ORDER DATE]])/3,0)</f>
        <v>4</v>
      </c>
      <c r="K703" t="str">
        <f>TEXT(sales_data_sample3[[#This Row],[ORDER DATE]],"[$-409]mmmm")</f>
        <v>November</v>
      </c>
      <c r="L703">
        <f>YEAR(sales_data_sample3[[#This Row],[ORDER DATE]])</f>
        <v>2003</v>
      </c>
      <c r="M703" t="s">
        <v>1502</v>
      </c>
      <c r="N703">
        <v>99</v>
      </c>
      <c r="O703" t="s">
        <v>4433</v>
      </c>
      <c r="P703" t="s">
        <v>594</v>
      </c>
      <c r="Q703" t="s">
        <v>595</v>
      </c>
      <c r="R703" t="s">
        <v>596</v>
      </c>
      <c r="S703" t="s">
        <v>4804</v>
      </c>
      <c r="T703" t="s">
        <v>597</v>
      </c>
      <c r="U703" t="s">
        <v>4804</v>
      </c>
      <c r="V703" t="s">
        <v>598</v>
      </c>
      <c r="W703" t="s">
        <v>51</v>
      </c>
      <c r="X703" t="s">
        <v>52</v>
      </c>
      <c r="Y703" t="s">
        <v>599</v>
      </c>
      <c r="Z703" t="s">
        <v>600</v>
      </c>
      <c r="AA703" t="s">
        <v>42</v>
      </c>
    </row>
    <row r="704" spans="1:27" x14ac:dyDescent="0.25">
      <c r="A704" s="1">
        <v>10178</v>
      </c>
      <c r="B704" s="1">
        <v>45</v>
      </c>
      <c r="C704" s="8">
        <v>76.25</v>
      </c>
      <c r="D704" s="1">
        <v>2</v>
      </c>
      <c r="E704" s="7">
        <v>3431.25</v>
      </c>
      <c r="F704" s="7">
        <f>sales_data_sample3[[#This Row],[SALES]]*sales_data_sample3[[#This Row],[PROFIT MARGIN]]</f>
        <v>250.824375</v>
      </c>
      <c r="G704" s="14" t="str">
        <f>IF(sales_data_sample3[[#This Row],[STATUS]] &lt;&gt;"Cancelled","7,31%","0")</f>
        <v>7,31%</v>
      </c>
      <c r="H704" s="4">
        <v>37933</v>
      </c>
      <c r="I704" t="s">
        <v>28</v>
      </c>
      <c r="J704">
        <f>ROUNDUP(MONTH(sales_data_sample3[[#This Row],[ORDER DATE]])/3,0)</f>
        <v>4</v>
      </c>
      <c r="K704" t="str">
        <f>TEXT(sales_data_sample3[[#This Row],[ORDER DATE]],"[$-409]mmmm")</f>
        <v>November</v>
      </c>
      <c r="L704">
        <f>YEAR(sales_data_sample3[[#This Row],[ORDER DATE]])</f>
        <v>2003</v>
      </c>
      <c r="M704" t="s">
        <v>1502</v>
      </c>
      <c r="N704">
        <v>74</v>
      </c>
      <c r="O704" t="s">
        <v>4675</v>
      </c>
      <c r="P704" t="s">
        <v>594</v>
      </c>
      <c r="Q704" t="s">
        <v>595</v>
      </c>
      <c r="R704" t="s">
        <v>596</v>
      </c>
      <c r="S704" t="s">
        <v>4804</v>
      </c>
      <c r="T704" t="s">
        <v>597</v>
      </c>
      <c r="U704" t="s">
        <v>4804</v>
      </c>
      <c r="V704" t="s">
        <v>598</v>
      </c>
      <c r="W704" t="s">
        <v>51</v>
      </c>
      <c r="X704" t="s">
        <v>52</v>
      </c>
      <c r="Y704" t="s">
        <v>599</v>
      </c>
      <c r="Z704" t="s">
        <v>600</v>
      </c>
      <c r="AA704" t="s">
        <v>65</v>
      </c>
    </row>
    <row r="705" spans="1:27" x14ac:dyDescent="0.25">
      <c r="A705" s="1">
        <v>10178</v>
      </c>
      <c r="B705" s="1">
        <v>45</v>
      </c>
      <c r="C705" s="8">
        <v>51.15</v>
      </c>
      <c r="D705" s="1">
        <v>7</v>
      </c>
      <c r="E705" s="7">
        <v>2301.75</v>
      </c>
      <c r="F705" s="7">
        <f>sales_data_sample3[[#This Row],[SALES]]*sales_data_sample3[[#This Row],[PROFIT MARGIN]]</f>
        <v>168.257925</v>
      </c>
      <c r="G705" s="14" t="str">
        <f>IF(sales_data_sample3[[#This Row],[STATUS]] &lt;&gt;"Cancelled","7,31%","0")</f>
        <v>7,31%</v>
      </c>
      <c r="H705" s="4">
        <v>37933</v>
      </c>
      <c r="I705" t="s">
        <v>28</v>
      </c>
      <c r="J705">
        <f>ROUNDUP(MONTH(sales_data_sample3[[#This Row],[ORDER DATE]])/3,0)</f>
        <v>4</v>
      </c>
      <c r="K705" t="str">
        <f>TEXT(sales_data_sample3[[#This Row],[ORDER DATE]],"[$-409]mmmm")</f>
        <v>November</v>
      </c>
      <c r="L705">
        <f>YEAR(sales_data_sample3[[#This Row],[ORDER DATE]])</f>
        <v>2003</v>
      </c>
      <c r="M705" t="s">
        <v>1502</v>
      </c>
      <c r="N705">
        <v>49</v>
      </c>
      <c r="O705" t="s">
        <v>4719</v>
      </c>
      <c r="P705" t="s">
        <v>594</v>
      </c>
      <c r="Q705" t="s">
        <v>595</v>
      </c>
      <c r="R705" t="s">
        <v>596</v>
      </c>
      <c r="S705" t="s">
        <v>4804</v>
      </c>
      <c r="T705" t="s">
        <v>597</v>
      </c>
      <c r="U705" t="s">
        <v>4804</v>
      </c>
      <c r="V705" t="s">
        <v>598</v>
      </c>
      <c r="W705" t="s">
        <v>51</v>
      </c>
      <c r="X705" t="s">
        <v>52</v>
      </c>
      <c r="Y705" t="s">
        <v>599</v>
      </c>
      <c r="Z705" t="s">
        <v>600</v>
      </c>
      <c r="AA705" t="s">
        <v>42</v>
      </c>
    </row>
    <row r="706" spans="1:27" x14ac:dyDescent="0.25">
      <c r="A706" s="1">
        <v>10180</v>
      </c>
      <c r="B706" s="1">
        <v>29</v>
      </c>
      <c r="C706" s="8">
        <v>86.13</v>
      </c>
      <c r="D706" s="1">
        <v>9</v>
      </c>
      <c r="E706" s="7">
        <v>2497.77</v>
      </c>
      <c r="F706" s="7">
        <f>sales_data_sample3[[#This Row],[SALES]]*sales_data_sample3[[#This Row],[PROFIT MARGIN]]</f>
        <v>317.21679</v>
      </c>
      <c r="G706" s="14" t="str">
        <f>IF(sales_data_sample3[[#This Row],[STATUS]] &lt;&gt;"Cancelled","12,70%","0")</f>
        <v>12,70%</v>
      </c>
      <c r="H706" s="4">
        <v>37936</v>
      </c>
      <c r="I706" t="s">
        <v>28</v>
      </c>
      <c r="J706">
        <f>ROUNDUP(MONTH(sales_data_sample3[[#This Row],[ORDER DATE]])/3,0)</f>
        <v>4</v>
      </c>
      <c r="K706" t="str">
        <f>TEXT(sales_data_sample3[[#This Row],[ORDER DATE]],"[$-409]mmmm")</f>
        <v>November</v>
      </c>
      <c r="L706">
        <f>YEAR(sales_data_sample3[[#This Row],[ORDER DATE]])</f>
        <v>2003</v>
      </c>
      <c r="M706" t="s">
        <v>29</v>
      </c>
      <c r="N706">
        <v>95</v>
      </c>
      <c r="O706" t="s">
        <v>30</v>
      </c>
      <c r="P706" t="s">
        <v>98</v>
      </c>
      <c r="Q706" t="s">
        <v>99</v>
      </c>
      <c r="R706" t="s">
        <v>100</v>
      </c>
      <c r="S706" t="s">
        <v>4804</v>
      </c>
      <c r="T706" t="s">
        <v>101</v>
      </c>
      <c r="U706" t="s">
        <v>4804</v>
      </c>
      <c r="V706" t="s">
        <v>102</v>
      </c>
      <c r="W706" t="s">
        <v>51</v>
      </c>
      <c r="X706" t="s">
        <v>52</v>
      </c>
      <c r="Y706" t="s">
        <v>103</v>
      </c>
      <c r="Z706" t="s">
        <v>104</v>
      </c>
      <c r="AA706" t="s">
        <v>42</v>
      </c>
    </row>
    <row r="707" spans="1:27" x14ac:dyDescent="0.25">
      <c r="A707" s="1">
        <v>10180</v>
      </c>
      <c r="B707" s="1">
        <v>42</v>
      </c>
      <c r="C707" s="8">
        <v>100</v>
      </c>
      <c r="D707" s="1">
        <v>12</v>
      </c>
      <c r="E707" s="7">
        <v>4695.6000000000004</v>
      </c>
      <c r="F707" s="7">
        <f>sales_data_sample3[[#This Row],[SALES]]*sales_data_sample3[[#This Row],[PROFIT MARGIN]]</f>
        <v>596.34120000000007</v>
      </c>
      <c r="G707" s="14" t="str">
        <f>IF(sales_data_sample3[[#This Row],[STATUS]] &lt;&gt;"Cancelled","12,70%","0")</f>
        <v>12,70%</v>
      </c>
      <c r="H707" s="4">
        <v>37936</v>
      </c>
      <c r="I707" t="s">
        <v>28</v>
      </c>
      <c r="J707">
        <f>ROUNDUP(MONTH(sales_data_sample3[[#This Row],[ORDER DATE]])/3,0)</f>
        <v>4</v>
      </c>
      <c r="K707" t="str">
        <f>TEXT(sales_data_sample3[[#This Row],[ORDER DATE]],"[$-409]mmmm")</f>
        <v>November</v>
      </c>
      <c r="L707">
        <f>YEAR(sales_data_sample3[[#This Row],[ORDER DATE]])</f>
        <v>2003</v>
      </c>
      <c r="M707" t="s">
        <v>29</v>
      </c>
      <c r="N707">
        <v>118</v>
      </c>
      <c r="O707" t="s">
        <v>471</v>
      </c>
      <c r="P707" t="s">
        <v>98</v>
      </c>
      <c r="Q707" t="s">
        <v>99</v>
      </c>
      <c r="R707" t="s">
        <v>100</v>
      </c>
      <c r="S707" t="s">
        <v>4804</v>
      </c>
      <c r="T707" t="s">
        <v>101</v>
      </c>
      <c r="U707" t="s">
        <v>4804</v>
      </c>
      <c r="V707" t="s">
        <v>102</v>
      </c>
      <c r="W707" t="s">
        <v>51</v>
      </c>
      <c r="X707" t="s">
        <v>52</v>
      </c>
      <c r="Y707" t="s">
        <v>103</v>
      </c>
      <c r="Z707" t="s">
        <v>104</v>
      </c>
      <c r="AA707" t="s">
        <v>65</v>
      </c>
    </row>
    <row r="708" spans="1:27" x14ac:dyDescent="0.25">
      <c r="A708" s="1">
        <v>10180</v>
      </c>
      <c r="B708" s="1">
        <v>41</v>
      </c>
      <c r="C708" s="8">
        <v>100</v>
      </c>
      <c r="D708" s="1">
        <v>11</v>
      </c>
      <c r="E708" s="7">
        <v>8892.9</v>
      </c>
      <c r="F708" s="7">
        <f>sales_data_sample3[[#This Row],[SALES]]*sales_data_sample3[[#This Row],[PROFIT MARGIN]]</f>
        <v>1129.3983000000001</v>
      </c>
      <c r="G708" s="14" t="str">
        <f>IF(sales_data_sample3[[#This Row],[STATUS]] &lt;&gt;"Cancelled","12,70%","0")</f>
        <v>12,70%</v>
      </c>
      <c r="H708" s="4">
        <v>37936</v>
      </c>
      <c r="I708" t="s">
        <v>28</v>
      </c>
      <c r="J708">
        <f>ROUNDUP(MONTH(sales_data_sample3[[#This Row],[ORDER DATE]])/3,0)</f>
        <v>4</v>
      </c>
      <c r="K708" t="str">
        <f>TEXT(sales_data_sample3[[#This Row],[ORDER DATE]],"[$-409]mmmm")</f>
        <v>November</v>
      </c>
      <c r="L708">
        <f>YEAR(sales_data_sample3[[#This Row],[ORDER DATE]])</f>
        <v>2003</v>
      </c>
      <c r="M708" t="s">
        <v>29</v>
      </c>
      <c r="N708">
        <v>193</v>
      </c>
      <c r="O708" t="s">
        <v>530</v>
      </c>
      <c r="P708" t="s">
        <v>98</v>
      </c>
      <c r="Q708" t="s">
        <v>99</v>
      </c>
      <c r="R708" t="s">
        <v>100</v>
      </c>
      <c r="S708" t="s">
        <v>4804</v>
      </c>
      <c r="T708" t="s">
        <v>101</v>
      </c>
      <c r="U708" t="s">
        <v>4804</v>
      </c>
      <c r="V708" t="s">
        <v>102</v>
      </c>
      <c r="W708" t="s">
        <v>51</v>
      </c>
      <c r="X708" t="s">
        <v>52</v>
      </c>
      <c r="Y708" t="s">
        <v>103</v>
      </c>
      <c r="Z708" t="s">
        <v>104</v>
      </c>
      <c r="AA708" t="s">
        <v>229</v>
      </c>
    </row>
    <row r="709" spans="1:27" x14ac:dyDescent="0.25">
      <c r="A709" s="1">
        <v>10180</v>
      </c>
      <c r="B709" s="1">
        <v>40</v>
      </c>
      <c r="C709" s="8">
        <v>100</v>
      </c>
      <c r="D709" s="1">
        <v>8</v>
      </c>
      <c r="E709" s="7">
        <v>6747.6</v>
      </c>
      <c r="F709" s="7">
        <f>sales_data_sample3[[#This Row],[SALES]]*sales_data_sample3[[#This Row],[PROFIT MARGIN]]</f>
        <v>856.94520000000011</v>
      </c>
      <c r="G709" s="14">
        <v>0.127</v>
      </c>
      <c r="H709" s="4">
        <v>37936</v>
      </c>
      <c r="I709" t="s">
        <v>28</v>
      </c>
      <c r="J709">
        <f>ROUNDUP(MONTH(sales_data_sample3[[#This Row],[ORDER DATE]])/3,0)</f>
        <v>4</v>
      </c>
      <c r="K709" t="str">
        <f>TEXT(sales_data_sample3[[#This Row],[ORDER DATE]],"[$-409]mmmm")</f>
        <v>November</v>
      </c>
      <c r="L709">
        <f>YEAR(sales_data_sample3[[#This Row],[ORDER DATE]])</f>
        <v>2003</v>
      </c>
      <c r="M709" t="s">
        <v>29</v>
      </c>
      <c r="N709">
        <v>150</v>
      </c>
      <c r="O709" t="s">
        <v>991</v>
      </c>
      <c r="P709" t="s">
        <v>98</v>
      </c>
      <c r="Q709" t="s">
        <v>99</v>
      </c>
      <c r="R709" t="s">
        <v>100</v>
      </c>
      <c r="S709" t="s">
        <v>4804</v>
      </c>
      <c r="T709" t="s">
        <v>101</v>
      </c>
      <c r="U709" t="s">
        <v>4804</v>
      </c>
      <c r="V709" t="s">
        <v>102</v>
      </c>
      <c r="W709" t="s">
        <v>51</v>
      </c>
      <c r="X709" t="s">
        <v>52</v>
      </c>
      <c r="Y709" t="s">
        <v>103</v>
      </c>
      <c r="Z709" t="s">
        <v>104</v>
      </c>
      <c r="AA709" t="s">
        <v>65</v>
      </c>
    </row>
    <row r="710" spans="1:27" x14ac:dyDescent="0.25">
      <c r="A710" s="1">
        <v>10180</v>
      </c>
      <c r="B710" s="1">
        <v>25</v>
      </c>
      <c r="C710" s="8">
        <v>64.2</v>
      </c>
      <c r="D710" s="1">
        <v>13</v>
      </c>
      <c r="E710" s="7">
        <v>1605</v>
      </c>
      <c r="F710" s="7">
        <f>sales_data_sample3[[#This Row],[SALES]]*sales_data_sample3[[#This Row],[PROFIT MARGIN]]</f>
        <v>203.83500000000001</v>
      </c>
      <c r="G710" s="14">
        <v>0.127</v>
      </c>
      <c r="H710" s="4">
        <v>37936</v>
      </c>
      <c r="I710" t="s">
        <v>28</v>
      </c>
      <c r="J710">
        <f>ROUNDUP(MONTH(sales_data_sample3[[#This Row],[ORDER DATE]])/3,0)</f>
        <v>4</v>
      </c>
      <c r="K710" t="str">
        <f>TEXT(sales_data_sample3[[#This Row],[ORDER DATE]],"[$-409]mmmm")</f>
        <v>November</v>
      </c>
      <c r="L710">
        <f>YEAR(sales_data_sample3[[#This Row],[ORDER DATE]])</f>
        <v>2003</v>
      </c>
      <c r="M710" t="s">
        <v>29</v>
      </c>
      <c r="N710">
        <v>60</v>
      </c>
      <c r="O710" t="s">
        <v>1884</v>
      </c>
      <c r="P710" t="s">
        <v>98</v>
      </c>
      <c r="Q710" t="s">
        <v>99</v>
      </c>
      <c r="R710" t="s">
        <v>100</v>
      </c>
      <c r="S710" t="s">
        <v>4804</v>
      </c>
      <c r="T710" t="s">
        <v>101</v>
      </c>
      <c r="U710" t="s">
        <v>4804</v>
      </c>
      <c r="V710" t="s">
        <v>102</v>
      </c>
      <c r="W710" t="s">
        <v>51</v>
      </c>
      <c r="X710" t="s">
        <v>52</v>
      </c>
      <c r="Y710" t="s">
        <v>103</v>
      </c>
      <c r="Z710" t="s">
        <v>104</v>
      </c>
      <c r="AA710" t="s">
        <v>42</v>
      </c>
    </row>
    <row r="711" spans="1:27" x14ac:dyDescent="0.25">
      <c r="A711" s="1">
        <v>10180</v>
      </c>
      <c r="B711" s="1">
        <v>21</v>
      </c>
      <c r="C711" s="8">
        <v>50.36</v>
      </c>
      <c r="D711" s="1">
        <v>3</v>
      </c>
      <c r="E711" s="7">
        <v>1057.56</v>
      </c>
      <c r="F711" s="7">
        <f>sales_data_sample3[[#This Row],[SALES]]*sales_data_sample3[[#This Row],[PROFIT MARGIN]]</f>
        <v>134.31011999999998</v>
      </c>
      <c r="G711" s="14">
        <v>0.127</v>
      </c>
      <c r="H711" s="4">
        <v>37936</v>
      </c>
      <c r="I711" t="s">
        <v>28</v>
      </c>
      <c r="J711">
        <f>ROUNDUP(MONTH(sales_data_sample3[[#This Row],[ORDER DATE]])/3,0)</f>
        <v>4</v>
      </c>
      <c r="K711" t="str">
        <f>TEXT(sales_data_sample3[[#This Row],[ORDER DATE]],"[$-409]mmmm")</f>
        <v>November</v>
      </c>
      <c r="L711">
        <f>YEAR(sales_data_sample3[[#This Row],[ORDER DATE]])</f>
        <v>2003</v>
      </c>
      <c r="M711" t="s">
        <v>29</v>
      </c>
      <c r="N711">
        <v>62</v>
      </c>
      <c r="O711" t="s">
        <v>2422</v>
      </c>
      <c r="P711" t="s">
        <v>98</v>
      </c>
      <c r="Q711" t="s">
        <v>99</v>
      </c>
      <c r="R711" t="s">
        <v>100</v>
      </c>
      <c r="S711" t="s">
        <v>4804</v>
      </c>
      <c r="T711" t="s">
        <v>101</v>
      </c>
      <c r="U711" t="s">
        <v>4804</v>
      </c>
      <c r="V711" t="s">
        <v>102</v>
      </c>
      <c r="W711" t="s">
        <v>51</v>
      </c>
      <c r="X711" t="s">
        <v>52</v>
      </c>
      <c r="Y711" t="s">
        <v>103</v>
      </c>
      <c r="Z711" t="s">
        <v>104</v>
      </c>
      <c r="AA711" t="s">
        <v>42</v>
      </c>
    </row>
    <row r="712" spans="1:27" x14ac:dyDescent="0.25">
      <c r="A712" s="1">
        <v>10180</v>
      </c>
      <c r="B712" s="1">
        <v>44</v>
      </c>
      <c r="C712" s="8">
        <v>100</v>
      </c>
      <c r="D712" s="1">
        <v>2</v>
      </c>
      <c r="E712" s="7">
        <v>5565.12</v>
      </c>
      <c r="F712" s="7">
        <f>sales_data_sample3[[#This Row],[SALES]]*sales_data_sample3[[#This Row],[PROFIT MARGIN]]</f>
        <v>1385.1583680000001</v>
      </c>
      <c r="G712" s="14" t="str">
        <f>IF(sales_data_sample3[[#This Row],[STATUS]] &lt;&gt;"Cancelled","24,89%","0")</f>
        <v>24,89%</v>
      </c>
      <c r="H712" s="4">
        <v>37936</v>
      </c>
      <c r="I712" t="s">
        <v>28</v>
      </c>
      <c r="J712">
        <f>ROUNDUP(MONTH(sales_data_sample3[[#This Row],[ORDER DATE]])/3,0)</f>
        <v>4</v>
      </c>
      <c r="K712" t="str">
        <f>TEXT(sales_data_sample3[[#This Row],[ORDER DATE]],"[$-409]mmmm")</f>
        <v>November</v>
      </c>
      <c r="L712">
        <f>YEAR(sales_data_sample3[[#This Row],[ORDER DATE]])</f>
        <v>2003</v>
      </c>
      <c r="M712" t="s">
        <v>278</v>
      </c>
      <c r="N712">
        <v>148</v>
      </c>
      <c r="O712" t="s">
        <v>2673</v>
      </c>
      <c r="P712" t="s">
        <v>98</v>
      </c>
      <c r="Q712" t="s">
        <v>99</v>
      </c>
      <c r="R712" t="s">
        <v>100</v>
      </c>
      <c r="S712" t="s">
        <v>4804</v>
      </c>
      <c r="T712" t="s">
        <v>101</v>
      </c>
      <c r="U712" t="s">
        <v>4804</v>
      </c>
      <c r="V712" t="s">
        <v>102</v>
      </c>
      <c r="W712" t="s">
        <v>51</v>
      </c>
      <c r="X712" t="s">
        <v>52</v>
      </c>
      <c r="Y712" t="s">
        <v>103</v>
      </c>
      <c r="Z712" t="s">
        <v>104</v>
      </c>
      <c r="AA712" t="s">
        <v>65</v>
      </c>
    </row>
    <row r="713" spans="1:27" x14ac:dyDescent="0.25">
      <c r="A713" s="1">
        <v>10180</v>
      </c>
      <c r="B713" s="1">
        <v>48</v>
      </c>
      <c r="C713" s="8">
        <v>100</v>
      </c>
      <c r="D713" s="1">
        <v>10</v>
      </c>
      <c r="E713" s="7">
        <v>5355.36</v>
      </c>
      <c r="F713" s="7">
        <f>sales_data_sample3[[#This Row],[SALES]]*sales_data_sample3[[#This Row],[PROFIT MARGIN]]</f>
        <v>680.13072</v>
      </c>
      <c r="G713" s="14">
        <v>0.127</v>
      </c>
      <c r="H713" s="4">
        <v>37936</v>
      </c>
      <c r="I713" t="s">
        <v>28</v>
      </c>
      <c r="J713">
        <f>ROUNDUP(MONTH(sales_data_sample3[[#This Row],[ORDER DATE]])/3,0)</f>
        <v>4</v>
      </c>
      <c r="K713" t="str">
        <f>TEXT(sales_data_sample3[[#This Row],[ORDER DATE]],"[$-409]mmmm")</f>
        <v>November</v>
      </c>
      <c r="L713">
        <f>YEAR(sales_data_sample3[[#This Row],[ORDER DATE]])</f>
        <v>2003</v>
      </c>
      <c r="M713" t="s">
        <v>29</v>
      </c>
      <c r="N713">
        <v>112</v>
      </c>
      <c r="O713" t="s">
        <v>2822</v>
      </c>
      <c r="P713" t="s">
        <v>98</v>
      </c>
      <c r="Q713" t="s">
        <v>99</v>
      </c>
      <c r="R713" t="s">
        <v>100</v>
      </c>
      <c r="S713" t="s">
        <v>4804</v>
      </c>
      <c r="T713" t="s">
        <v>101</v>
      </c>
      <c r="U713" t="s">
        <v>4804</v>
      </c>
      <c r="V713" t="s">
        <v>102</v>
      </c>
      <c r="W713" t="s">
        <v>51</v>
      </c>
      <c r="X713" t="s">
        <v>52</v>
      </c>
      <c r="Y713" t="s">
        <v>103</v>
      </c>
      <c r="Z713" t="s">
        <v>104</v>
      </c>
      <c r="AA713" t="s">
        <v>65</v>
      </c>
    </row>
    <row r="714" spans="1:27" x14ac:dyDescent="0.25">
      <c r="A714" s="1">
        <v>10180</v>
      </c>
      <c r="B714" s="1">
        <v>28</v>
      </c>
      <c r="C714" s="8">
        <v>68.55</v>
      </c>
      <c r="D714" s="1">
        <v>14</v>
      </c>
      <c r="E714" s="7">
        <v>1919.4</v>
      </c>
      <c r="F714" s="7">
        <f>sales_data_sample3[[#This Row],[SALES]]*sales_data_sample3[[#This Row],[PROFIT MARGIN]]</f>
        <v>243.7638</v>
      </c>
      <c r="G714" s="14">
        <v>0.127</v>
      </c>
      <c r="H714" s="4">
        <v>37936</v>
      </c>
      <c r="I714" t="s">
        <v>28</v>
      </c>
      <c r="J714">
        <f>ROUNDUP(MONTH(sales_data_sample3[[#This Row],[ORDER DATE]])/3,0)</f>
        <v>4</v>
      </c>
      <c r="K714" t="str">
        <f>TEXT(sales_data_sample3[[#This Row],[ORDER DATE]],"[$-409]mmmm")</f>
        <v>November</v>
      </c>
      <c r="L714">
        <f>YEAR(sales_data_sample3[[#This Row],[ORDER DATE]])</f>
        <v>2003</v>
      </c>
      <c r="M714" t="s">
        <v>29</v>
      </c>
      <c r="N714">
        <v>76</v>
      </c>
      <c r="O714" t="s">
        <v>2965</v>
      </c>
      <c r="P714" t="s">
        <v>98</v>
      </c>
      <c r="Q714" t="s">
        <v>99</v>
      </c>
      <c r="R714" t="s">
        <v>100</v>
      </c>
      <c r="S714" t="s">
        <v>4804</v>
      </c>
      <c r="T714" t="s">
        <v>101</v>
      </c>
      <c r="U714" t="s">
        <v>4804</v>
      </c>
      <c r="V714" t="s">
        <v>102</v>
      </c>
      <c r="W714" t="s">
        <v>51</v>
      </c>
      <c r="X714" t="s">
        <v>52</v>
      </c>
      <c r="Y714" t="s">
        <v>103</v>
      </c>
      <c r="Z714" t="s">
        <v>104</v>
      </c>
      <c r="AA714" t="s">
        <v>42</v>
      </c>
    </row>
    <row r="715" spans="1:27" x14ac:dyDescent="0.25">
      <c r="A715" s="1">
        <v>10180</v>
      </c>
      <c r="B715" s="1">
        <v>35</v>
      </c>
      <c r="C715" s="8">
        <v>72.03</v>
      </c>
      <c r="D715" s="1">
        <v>6</v>
      </c>
      <c r="E715" s="7">
        <v>2521.0500000000002</v>
      </c>
      <c r="F715" s="7">
        <f>sales_data_sample3[[#This Row],[SALES]]*sales_data_sample3[[#This Row],[PROFIT MARGIN]]</f>
        <v>320.17335000000003</v>
      </c>
      <c r="G715" s="14">
        <v>0.127</v>
      </c>
      <c r="H715" s="4">
        <v>37936</v>
      </c>
      <c r="I715" t="s">
        <v>28</v>
      </c>
      <c r="J715">
        <f>ROUNDUP(MONTH(sales_data_sample3[[#This Row],[ORDER DATE]])/3,0)</f>
        <v>4</v>
      </c>
      <c r="K715" t="str">
        <f>TEXT(sales_data_sample3[[#This Row],[ORDER DATE]],"[$-409]mmmm")</f>
        <v>November</v>
      </c>
      <c r="L715">
        <f>YEAR(sales_data_sample3[[#This Row],[ORDER DATE]])</f>
        <v>2003</v>
      </c>
      <c r="M715" t="s">
        <v>29</v>
      </c>
      <c r="N715">
        <v>69</v>
      </c>
      <c r="O715" t="s">
        <v>3105</v>
      </c>
      <c r="P715" t="s">
        <v>98</v>
      </c>
      <c r="Q715" t="s">
        <v>99</v>
      </c>
      <c r="R715" t="s">
        <v>100</v>
      </c>
      <c r="S715" t="s">
        <v>4804</v>
      </c>
      <c r="T715" t="s">
        <v>101</v>
      </c>
      <c r="U715" t="s">
        <v>4804</v>
      </c>
      <c r="V715" t="s">
        <v>102</v>
      </c>
      <c r="W715" t="s">
        <v>51</v>
      </c>
      <c r="X715" t="s">
        <v>52</v>
      </c>
      <c r="Y715" t="s">
        <v>103</v>
      </c>
      <c r="Z715" t="s">
        <v>104</v>
      </c>
      <c r="AA715" t="s">
        <v>42</v>
      </c>
    </row>
    <row r="716" spans="1:27" x14ac:dyDescent="0.25">
      <c r="A716" s="1">
        <v>10180</v>
      </c>
      <c r="B716" s="1">
        <v>28</v>
      </c>
      <c r="C716" s="8">
        <v>71.14</v>
      </c>
      <c r="D716" s="1">
        <v>1</v>
      </c>
      <c r="E716" s="7">
        <v>1991.92</v>
      </c>
      <c r="F716" s="7">
        <f>sales_data_sample3[[#This Row],[SALES]]*sales_data_sample3[[#This Row],[PROFIT MARGIN]]</f>
        <v>495.78888800000004</v>
      </c>
      <c r="G716" s="14" t="str">
        <f>IF(sales_data_sample3[[#This Row],[STATUS]] &lt;&gt;"Cancelled","24,89%","0")</f>
        <v>24,89%</v>
      </c>
      <c r="H716" s="4">
        <v>37936</v>
      </c>
      <c r="I716" t="s">
        <v>28</v>
      </c>
      <c r="J716">
        <f>ROUNDUP(MONTH(sales_data_sample3[[#This Row],[ORDER DATE]])/3,0)</f>
        <v>4</v>
      </c>
      <c r="K716" t="str">
        <f>TEXT(sales_data_sample3[[#This Row],[ORDER DATE]],"[$-409]mmmm")</f>
        <v>November</v>
      </c>
      <c r="L716">
        <f>YEAR(sales_data_sample3[[#This Row],[ORDER DATE]])</f>
        <v>2003</v>
      </c>
      <c r="M716" t="s">
        <v>278</v>
      </c>
      <c r="N716">
        <v>80</v>
      </c>
      <c r="O716" t="s">
        <v>3802</v>
      </c>
      <c r="P716" t="s">
        <v>98</v>
      </c>
      <c r="Q716" t="s">
        <v>99</v>
      </c>
      <c r="R716" t="s">
        <v>100</v>
      </c>
      <c r="S716" t="s">
        <v>4804</v>
      </c>
      <c r="T716" t="s">
        <v>101</v>
      </c>
      <c r="U716" t="s">
        <v>4804</v>
      </c>
      <c r="V716" t="s">
        <v>102</v>
      </c>
      <c r="W716" t="s">
        <v>51</v>
      </c>
      <c r="X716" t="s">
        <v>52</v>
      </c>
      <c r="Y716" t="s">
        <v>103</v>
      </c>
      <c r="Z716" t="s">
        <v>104</v>
      </c>
      <c r="AA716" t="s">
        <v>42</v>
      </c>
    </row>
    <row r="717" spans="1:27" x14ac:dyDescent="0.25">
      <c r="A717" s="1">
        <v>10180</v>
      </c>
      <c r="B717" s="1">
        <v>34</v>
      </c>
      <c r="C717" s="8">
        <v>45.46</v>
      </c>
      <c r="D717" s="1">
        <v>4</v>
      </c>
      <c r="E717" s="7">
        <v>1545.64</v>
      </c>
      <c r="F717" s="7">
        <f>sales_data_sample3[[#This Row],[SALES]]*sales_data_sample3[[#This Row],[PROFIT MARGIN]]</f>
        <v>196.29628000000002</v>
      </c>
      <c r="G717" s="14">
        <v>0.127</v>
      </c>
      <c r="H717" s="4">
        <v>37936</v>
      </c>
      <c r="I717" t="s">
        <v>28</v>
      </c>
      <c r="J717">
        <f>ROUNDUP(MONTH(sales_data_sample3[[#This Row],[ORDER DATE]])/3,0)</f>
        <v>4</v>
      </c>
      <c r="K717" t="str">
        <f>TEXT(sales_data_sample3[[#This Row],[ORDER DATE]],"[$-409]mmmm")</f>
        <v>November</v>
      </c>
      <c r="L717">
        <f>YEAR(sales_data_sample3[[#This Row],[ORDER DATE]])</f>
        <v>2003</v>
      </c>
      <c r="M717" t="s">
        <v>29</v>
      </c>
      <c r="N717">
        <v>40</v>
      </c>
      <c r="O717" t="s">
        <v>3904</v>
      </c>
      <c r="P717" t="s">
        <v>98</v>
      </c>
      <c r="Q717" t="s">
        <v>99</v>
      </c>
      <c r="R717" t="s">
        <v>100</v>
      </c>
      <c r="S717" t="s">
        <v>4804</v>
      </c>
      <c r="T717" t="s">
        <v>101</v>
      </c>
      <c r="U717" t="s">
        <v>4804</v>
      </c>
      <c r="V717" t="s">
        <v>102</v>
      </c>
      <c r="W717" t="s">
        <v>51</v>
      </c>
      <c r="X717" t="s">
        <v>52</v>
      </c>
      <c r="Y717" t="s">
        <v>103</v>
      </c>
      <c r="Z717" t="s">
        <v>104</v>
      </c>
      <c r="AA717" t="s">
        <v>42</v>
      </c>
    </row>
    <row r="718" spans="1:27" x14ac:dyDescent="0.25">
      <c r="A718" s="1">
        <v>10180</v>
      </c>
      <c r="B718" s="1">
        <v>22</v>
      </c>
      <c r="C718" s="8">
        <v>100</v>
      </c>
      <c r="D718" s="1">
        <v>7</v>
      </c>
      <c r="E718" s="7">
        <v>2514.6</v>
      </c>
      <c r="F718" s="7">
        <f>sales_data_sample3[[#This Row],[SALES]]*sales_data_sample3[[#This Row],[PROFIT MARGIN]]</f>
        <v>319.35419999999999</v>
      </c>
      <c r="G718" s="14">
        <v>0.127</v>
      </c>
      <c r="H718" s="4">
        <v>37936</v>
      </c>
      <c r="I718" t="s">
        <v>28</v>
      </c>
      <c r="J718">
        <f>ROUNDUP(MONTH(sales_data_sample3[[#This Row],[ORDER DATE]])/3,0)</f>
        <v>4</v>
      </c>
      <c r="K718" t="str">
        <f>TEXT(sales_data_sample3[[#This Row],[ORDER DATE]],"[$-409]mmmm")</f>
        <v>November</v>
      </c>
      <c r="L718">
        <f>YEAR(sales_data_sample3[[#This Row],[ORDER DATE]])</f>
        <v>2003</v>
      </c>
      <c r="M718" t="s">
        <v>29</v>
      </c>
      <c r="N718">
        <v>102</v>
      </c>
      <c r="O718" t="s">
        <v>4107</v>
      </c>
      <c r="P718" t="s">
        <v>98</v>
      </c>
      <c r="Q718" t="s">
        <v>99</v>
      </c>
      <c r="R718" t="s">
        <v>100</v>
      </c>
      <c r="S718" t="s">
        <v>4804</v>
      </c>
      <c r="T718" t="s">
        <v>101</v>
      </c>
      <c r="U718" t="s">
        <v>4804</v>
      </c>
      <c r="V718" t="s">
        <v>102</v>
      </c>
      <c r="W718" t="s">
        <v>51</v>
      </c>
      <c r="X718" t="s">
        <v>52</v>
      </c>
      <c r="Y718" t="s">
        <v>103</v>
      </c>
      <c r="Z718" t="s">
        <v>104</v>
      </c>
      <c r="AA718" t="s">
        <v>42</v>
      </c>
    </row>
    <row r="719" spans="1:27" x14ac:dyDescent="0.25">
      <c r="A719" s="1">
        <v>10180</v>
      </c>
      <c r="B719" s="1">
        <v>21</v>
      </c>
      <c r="C719" s="8">
        <v>93.56</v>
      </c>
      <c r="D719" s="1">
        <v>5</v>
      </c>
      <c r="E719" s="7">
        <v>1964.76</v>
      </c>
      <c r="F719" s="7">
        <f>sales_data_sample3[[#This Row],[SALES]]*sales_data_sample3[[#This Row],[PROFIT MARGIN]]</f>
        <v>249.52452</v>
      </c>
      <c r="G719" s="14">
        <v>0.127</v>
      </c>
      <c r="H719" s="4">
        <v>37936</v>
      </c>
      <c r="I719" t="s">
        <v>28</v>
      </c>
      <c r="J719">
        <f>ROUNDUP(MONTH(sales_data_sample3[[#This Row],[ORDER DATE]])/3,0)</f>
        <v>4</v>
      </c>
      <c r="K719" t="str">
        <f>TEXT(sales_data_sample3[[#This Row],[ORDER DATE]],"[$-409]mmmm")</f>
        <v>November</v>
      </c>
      <c r="L719">
        <f>YEAR(sales_data_sample3[[#This Row],[ORDER DATE]])</f>
        <v>2003</v>
      </c>
      <c r="M719" t="s">
        <v>29</v>
      </c>
      <c r="N719">
        <v>81</v>
      </c>
      <c r="O719" t="s">
        <v>4246</v>
      </c>
      <c r="P719" t="s">
        <v>98</v>
      </c>
      <c r="Q719" t="s">
        <v>99</v>
      </c>
      <c r="R719" t="s">
        <v>100</v>
      </c>
      <c r="S719" t="s">
        <v>4804</v>
      </c>
      <c r="T719" t="s">
        <v>101</v>
      </c>
      <c r="U719" t="s">
        <v>4804</v>
      </c>
      <c r="V719" t="s">
        <v>102</v>
      </c>
      <c r="W719" t="s">
        <v>51</v>
      </c>
      <c r="X719" t="s">
        <v>52</v>
      </c>
      <c r="Y719" t="s">
        <v>103</v>
      </c>
      <c r="Z719" t="s">
        <v>104</v>
      </c>
      <c r="AA719" t="s">
        <v>42</v>
      </c>
    </row>
    <row r="720" spans="1:27" x14ac:dyDescent="0.25">
      <c r="A720" s="1">
        <v>10181</v>
      </c>
      <c r="B720" s="1">
        <v>27</v>
      </c>
      <c r="C720" s="8">
        <v>100</v>
      </c>
      <c r="D720" s="1">
        <v>14</v>
      </c>
      <c r="E720" s="7">
        <v>5411.07</v>
      </c>
      <c r="F720" s="7">
        <f>sales_data_sample3[[#This Row],[SALES]]*sales_data_sample3[[#This Row],[PROFIT MARGIN]]</f>
        <v>1346.815323</v>
      </c>
      <c r="G720" s="14" t="str">
        <f>IF(sales_data_sample3[[#This Row],[STATUS]] &lt;&gt;"Cancelled","24,89%","0")</f>
        <v>24,89%</v>
      </c>
      <c r="H720" s="4">
        <v>37937</v>
      </c>
      <c r="I720" t="s">
        <v>28</v>
      </c>
      <c r="J720">
        <f>ROUNDUP(MONTH(sales_data_sample3[[#This Row],[ORDER DATE]])/3,0)</f>
        <v>4</v>
      </c>
      <c r="K720" t="str">
        <f>TEXT(sales_data_sample3[[#This Row],[ORDER DATE]],"[$-409]mmmm")</f>
        <v>November</v>
      </c>
      <c r="L720">
        <f>YEAR(sales_data_sample3[[#This Row],[ORDER DATE]])</f>
        <v>2003</v>
      </c>
      <c r="M720" t="s">
        <v>278</v>
      </c>
      <c r="N720">
        <v>194</v>
      </c>
      <c r="O720" t="s">
        <v>776</v>
      </c>
      <c r="P720" t="s">
        <v>107</v>
      </c>
      <c r="Q720" t="s">
        <v>108</v>
      </c>
      <c r="R720" t="s">
        <v>109</v>
      </c>
      <c r="S720" t="s">
        <v>4804</v>
      </c>
      <c r="T720" t="s">
        <v>110</v>
      </c>
      <c r="U720" t="s">
        <v>4804</v>
      </c>
      <c r="V720" t="s">
        <v>111</v>
      </c>
      <c r="W720" t="s">
        <v>112</v>
      </c>
      <c r="X720" t="s">
        <v>52</v>
      </c>
      <c r="Y720" t="s">
        <v>113</v>
      </c>
      <c r="Z720" t="s">
        <v>114</v>
      </c>
      <c r="AA720" t="s">
        <v>65</v>
      </c>
    </row>
    <row r="721" spans="1:27" x14ac:dyDescent="0.25">
      <c r="A721" s="1">
        <v>10181</v>
      </c>
      <c r="B721" s="1">
        <v>28</v>
      </c>
      <c r="C721" s="8">
        <v>100</v>
      </c>
      <c r="D721" s="1">
        <v>12</v>
      </c>
      <c r="E721" s="7">
        <v>2860.76</v>
      </c>
      <c r="F721" s="7">
        <f>sales_data_sample3[[#This Row],[SALES]]*sales_data_sample3[[#This Row],[PROFIT MARGIN]]</f>
        <v>712.04316400000005</v>
      </c>
      <c r="G721" s="14" t="str">
        <f>IF(sales_data_sample3[[#This Row],[STATUS]] &lt;&gt;"Cancelled","24,89%","0")</f>
        <v>24,89%</v>
      </c>
      <c r="H721" s="4">
        <v>37937</v>
      </c>
      <c r="I721" t="s">
        <v>28</v>
      </c>
      <c r="J721">
        <f>ROUNDUP(MONTH(sales_data_sample3[[#This Row],[ORDER DATE]])/3,0)</f>
        <v>4</v>
      </c>
      <c r="K721" t="str">
        <f>TEXT(sales_data_sample3[[#This Row],[ORDER DATE]],"[$-409]mmmm")</f>
        <v>November</v>
      </c>
      <c r="L721">
        <f>YEAR(sales_data_sample3[[#This Row],[ORDER DATE]])</f>
        <v>2003</v>
      </c>
      <c r="M721" t="s">
        <v>278</v>
      </c>
      <c r="N721">
        <v>117</v>
      </c>
      <c r="O721" t="s">
        <v>1057</v>
      </c>
      <c r="P721" t="s">
        <v>107</v>
      </c>
      <c r="Q721" t="s">
        <v>108</v>
      </c>
      <c r="R721" t="s">
        <v>109</v>
      </c>
      <c r="S721" t="s">
        <v>4804</v>
      </c>
      <c r="T721" t="s">
        <v>110</v>
      </c>
      <c r="U721" t="s">
        <v>4804</v>
      </c>
      <c r="V721" t="s">
        <v>111</v>
      </c>
      <c r="W721" t="s">
        <v>112</v>
      </c>
      <c r="X721" t="s">
        <v>52</v>
      </c>
      <c r="Y721" t="s">
        <v>113</v>
      </c>
      <c r="Z721" t="s">
        <v>114</v>
      </c>
      <c r="AA721" t="s">
        <v>42</v>
      </c>
    </row>
    <row r="722" spans="1:27" x14ac:dyDescent="0.25">
      <c r="A722" s="1">
        <v>10181</v>
      </c>
      <c r="B722" s="1">
        <v>20</v>
      </c>
      <c r="C722" s="8">
        <v>81.400000000000006</v>
      </c>
      <c r="D722" s="1">
        <v>15</v>
      </c>
      <c r="E722" s="7">
        <v>1628</v>
      </c>
      <c r="F722" s="7">
        <f>sales_data_sample3[[#This Row],[SALES]]*sales_data_sample3[[#This Row],[PROFIT MARGIN]]</f>
        <v>405.20920000000001</v>
      </c>
      <c r="G722" s="14" t="str">
        <f>IF(sales_data_sample3[[#This Row],[STATUS]] &lt;&gt;"Cancelled","24,89%","0")</f>
        <v>24,89%</v>
      </c>
      <c r="H722" s="4">
        <v>37937</v>
      </c>
      <c r="I722" t="s">
        <v>28</v>
      </c>
      <c r="J722">
        <f>ROUNDUP(MONTH(sales_data_sample3[[#This Row],[ORDER DATE]])/3,0)</f>
        <v>4</v>
      </c>
      <c r="K722" t="str">
        <f>TEXT(sales_data_sample3[[#This Row],[ORDER DATE]],"[$-409]mmmm")</f>
        <v>November</v>
      </c>
      <c r="L722">
        <f>YEAR(sales_data_sample3[[#This Row],[ORDER DATE]])</f>
        <v>2003</v>
      </c>
      <c r="M722" t="s">
        <v>278</v>
      </c>
      <c r="N722">
        <v>79</v>
      </c>
      <c r="O722" t="s">
        <v>1128</v>
      </c>
      <c r="P722" t="s">
        <v>107</v>
      </c>
      <c r="Q722" t="s">
        <v>108</v>
      </c>
      <c r="R722" t="s">
        <v>109</v>
      </c>
      <c r="S722" t="s">
        <v>4804</v>
      </c>
      <c r="T722" t="s">
        <v>110</v>
      </c>
      <c r="U722" t="s">
        <v>4804</v>
      </c>
      <c r="V722" t="s">
        <v>111</v>
      </c>
      <c r="W722" t="s">
        <v>112</v>
      </c>
      <c r="X722" t="s">
        <v>52</v>
      </c>
      <c r="Y722" t="s">
        <v>113</v>
      </c>
      <c r="Z722" t="s">
        <v>114</v>
      </c>
      <c r="AA722" t="s">
        <v>42</v>
      </c>
    </row>
    <row r="723" spans="1:27" x14ac:dyDescent="0.25">
      <c r="A723" s="1">
        <v>10181</v>
      </c>
      <c r="B723" s="1">
        <v>36</v>
      </c>
      <c r="C723" s="8">
        <v>100</v>
      </c>
      <c r="D723" s="1">
        <v>11</v>
      </c>
      <c r="E723" s="7">
        <v>4477.32</v>
      </c>
      <c r="F723" s="7">
        <f>sales_data_sample3[[#This Row],[SALES]]*sales_data_sample3[[#This Row],[PROFIT MARGIN]]</f>
        <v>1114.4049479999999</v>
      </c>
      <c r="G723" s="14" t="str">
        <f>IF(sales_data_sample3[[#This Row],[STATUS]] &lt;&gt;"Cancelled","24,89%","0")</f>
        <v>24,89%</v>
      </c>
      <c r="H723" s="4">
        <v>37937</v>
      </c>
      <c r="I723" t="s">
        <v>28</v>
      </c>
      <c r="J723">
        <f>ROUNDUP(MONTH(sales_data_sample3[[#This Row],[ORDER DATE]])/3,0)</f>
        <v>4</v>
      </c>
      <c r="K723" t="str">
        <f>TEXT(sales_data_sample3[[#This Row],[ORDER DATE]],"[$-409]mmmm")</f>
        <v>November</v>
      </c>
      <c r="L723">
        <f>YEAR(sales_data_sample3[[#This Row],[ORDER DATE]])</f>
        <v>2003</v>
      </c>
      <c r="M723" t="s">
        <v>278</v>
      </c>
      <c r="N723">
        <v>115</v>
      </c>
      <c r="O723" t="s">
        <v>1223</v>
      </c>
      <c r="P723" t="s">
        <v>107</v>
      </c>
      <c r="Q723" t="s">
        <v>108</v>
      </c>
      <c r="R723" t="s">
        <v>109</v>
      </c>
      <c r="S723" t="s">
        <v>4804</v>
      </c>
      <c r="T723" t="s">
        <v>110</v>
      </c>
      <c r="U723" t="s">
        <v>4804</v>
      </c>
      <c r="V723" t="s">
        <v>111</v>
      </c>
      <c r="W723" t="s">
        <v>112</v>
      </c>
      <c r="X723" t="s">
        <v>52</v>
      </c>
      <c r="Y723" t="s">
        <v>113</v>
      </c>
      <c r="Z723" t="s">
        <v>114</v>
      </c>
      <c r="AA723" t="s">
        <v>65</v>
      </c>
    </row>
    <row r="724" spans="1:27" x14ac:dyDescent="0.25">
      <c r="A724" s="1">
        <v>10181</v>
      </c>
      <c r="B724" s="1">
        <v>44</v>
      </c>
      <c r="C724" s="8">
        <v>100</v>
      </c>
      <c r="D724" s="1">
        <v>6</v>
      </c>
      <c r="E724" s="7">
        <v>5418.16</v>
      </c>
      <c r="F724" s="7">
        <f>sales_data_sample3[[#This Row],[SALES]]*sales_data_sample3[[#This Row],[PROFIT MARGIN]]</f>
        <v>1348.5800240000001</v>
      </c>
      <c r="G724" s="14" t="str">
        <f>IF(sales_data_sample3[[#This Row],[STATUS]] &lt;&gt;"Cancelled","24,89%","0")</f>
        <v>24,89%</v>
      </c>
      <c r="H724" s="4">
        <v>37937</v>
      </c>
      <c r="I724" t="s">
        <v>28</v>
      </c>
      <c r="J724">
        <f>ROUNDUP(MONTH(sales_data_sample3[[#This Row],[ORDER DATE]])/3,0)</f>
        <v>4</v>
      </c>
      <c r="K724" t="str">
        <f>TEXT(sales_data_sample3[[#This Row],[ORDER DATE]],"[$-409]mmmm")</f>
        <v>November</v>
      </c>
      <c r="L724">
        <f>YEAR(sales_data_sample3[[#This Row],[ORDER DATE]])</f>
        <v>2003</v>
      </c>
      <c r="M724" t="s">
        <v>278</v>
      </c>
      <c r="N724">
        <v>141</v>
      </c>
      <c r="O724" t="s">
        <v>1299</v>
      </c>
      <c r="P724" t="s">
        <v>107</v>
      </c>
      <c r="Q724" t="s">
        <v>108</v>
      </c>
      <c r="R724" t="s">
        <v>109</v>
      </c>
      <c r="S724" t="s">
        <v>4804</v>
      </c>
      <c r="T724" t="s">
        <v>110</v>
      </c>
      <c r="U724" t="s">
        <v>4804</v>
      </c>
      <c r="V724" t="s">
        <v>111</v>
      </c>
      <c r="W724" t="s">
        <v>112</v>
      </c>
      <c r="X724" t="s">
        <v>52</v>
      </c>
      <c r="Y724" t="s">
        <v>113</v>
      </c>
      <c r="Z724" t="s">
        <v>114</v>
      </c>
      <c r="AA724" t="s">
        <v>65</v>
      </c>
    </row>
    <row r="725" spans="1:27" x14ac:dyDescent="0.25">
      <c r="A725" s="1">
        <v>10181</v>
      </c>
      <c r="B725" s="1">
        <v>42</v>
      </c>
      <c r="C725" s="8">
        <v>100</v>
      </c>
      <c r="D725" s="1">
        <v>2</v>
      </c>
      <c r="E725" s="7">
        <v>5435.64</v>
      </c>
      <c r="F725" s="7">
        <f>sales_data_sample3[[#This Row],[SALES]]*sales_data_sample3[[#This Row],[PROFIT MARGIN]]</f>
        <v>1352.9307960000001</v>
      </c>
      <c r="G725" s="14" t="str">
        <f>IF(sales_data_sample3[[#This Row],[STATUS]] &lt;&gt;"Cancelled","24,89%","0")</f>
        <v>24,89%</v>
      </c>
      <c r="H725" s="4">
        <v>37937</v>
      </c>
      <c r="I725" t="s">
        <v>28</v>
      </c>
      <c r="J725">
        <f>ROUNDUP(MONTH(sales_data_sample3[[#This Row],[ORDER DATE]])/3,0)</f>
        <v>4</v>
      </c>
      <c r="K725" t="str">
        <f>TEXT(sales_data_sample3[[#This Row],[ORDER DATE]],"[$-409]mmmm")</f>
        <v>November</v>
      </c>
      <c r="L725">
        <f>YEAR(sales_data_sample3[[#This Row],[ORDER DATE]])</f>
        <v>2003</v>
      </c>
      <c r="M725" t="s">
        <v>278</v>
      </c>
      <c r="N725">
        <v>124</v>
      </c>
      <c r="O725" t="s">
        <v>1465</v>
      </c>
      <c r="P725" t="s">
        <v>107</v>
      </c>
      <c r="Q725" t="s">
        <v>108</v>
      </c>
      <c r="R725" t="s">
        <v>109</v>
      </c>
      <c r="S725" t="s">
        <v>4804</v>
      </c>
      <c r="T725" t="s">
        <v>110</v>
      </c>
      <c r="U725" t="s">
        <v>4804</v>
      </c>
      <c r="V725" t="s">
        <v>111</v>
      </c>
      <c r="W725" t="s">
        <v>112</v>
      </c>
      <c r="X725" t="s">
        <v>52</v>
      </c>
      <c r="Y725" t="s">
        <v>113</v>
      </c>
      <c r="Z725" t="s">
        <v>114</v>
      </c>
      <c r="AA725" t="s">
        <v>65</v>
      </c>
    </row>
    <row r="726" spans="1:27" x14ac:dyDescent="0.25">
      <c r="A726" s="1">
        <v>10181</v>
      </c>
      <c r="B726" s="1">
        <v>22</v>
      </c>
      <c r="C726" s="8">
        <v>73.92</v>
      </c>
      <c r="D726" s="1">
        <v>10</v>
      </c>
      <c r="E726" s="7">
        <v>1626.24</v>
      </c>
      <c r="F726" s="7">
        <f>sales_data_sample3[[#This Row],[SALES]]*sales_data_sample3[[#This Row],[PROFIT MARGIN]]</f>
        <v>404.77113600000001</v>
      </c>
      <c r="G726" s="14" t="str">
        <f>IF(sales_data_sample3[[#This Row],[STATUS]] &lt;&gt;"Cancelled","24,89%","0")</f>
        <v>24,89%</v>
      </c>
      <c r="H726" s="4">
        <v>37937</v>
      </c>
      <c r="I726" t="s">
        <v>28</v>
      </c>
      <c r="J726">
        <f>ROUNDUP(MONTH(sales_data_sample3[[#This Row],[ORDER DATE]])/3,0)</f>
        <v>4</v>
      </c>
      <c r="K726" t="str">
        <f>TEXT(sales_data_sample3[[#This Row],[ORDER DATE]],"[$-409]mmmm")</f>
        <v>November</v>
      </c>
      <c r="L726">
        <f>YEAR(sales_data_sample3[[#This Row],[ORDER DATE]])</f>
        <v>2003</v>
      </c>
      <c r="M726" t="s">
        <v>278</v>
      </c>
      <c r="N726">
        <v>77</v>
      </c>
      <c r="O726" t="s">
        <v>1592</v>
      </c>
      <c r="P726" t="s">
        <v>107</v>
      </c>
      <c r="Q726" t="s">
        <v>108</v>
      </c>
      <c r="R726" t="s">
        <v>109</v>
      </c>
      <c r="S726" t="s">
        <v>4804</v>
      </c>
      <c r="T726" t="s">
        <v>110</v>
      </c>
      <c r="U726" t="s">
        <v>4804</v>
      </c>
      <c r="V726" t="s">
        <v>111</v>
      </c>
      <c r="W726" t="s">
        <v>112</v>
      </c>
      <c r="X726" t="s">
        <v>52</v>
      </c>
      <c r="Y726" t="s">
        <v>113</v>
      </c>
      <c r="Z726" t="s">
        <v>114</v>
      </c>
      <c r="AA726" t="s">
        <v>42</v>
      </c>
    </row>
    <row r="727" spans="1:27" x14ac:dyDescent="0.25">
      <c r="A727" s="1">
        <v>10181</v>
      </c>
      <c r="B727" s="1">
        <v>21</v>
      </c>
      <c r="C727" s="8">
        <v>100</v>
      </c>
      <c r="D727" s="1">
        <v>5</v>
      </c>
      <c r="E727" s="7">
        <v>3286.08</v>
      </c>
      <c r="F727" s="7">
        <f>sales_data_sample3[[#This Row],[SALES]]*sales_data_sample3[[#This Row],[PROFIT MARGIN]]</f>
        <v>817.90531199999998</v>
      </c>
      <c r="G727" s="14" t="str">
        <f>IF(sales_data_sample3[[#This Row],[STATUS]] &lt;&gt;"Cancelled","24,89%","0")</f>
        <v>24,89%</v>
      </c>
      <c r="H727" s="4">
        <v>37937</v>
      </c>
      <c r="I727" t="s">
        <v>28</v>
      </c>
      <c r="J727">
        <f>ROUNDUP(MONTH(sales_data_sample3[[#This Row],[ORDER DATE]])/3,0)</f>
        <v>4</v>
      </c>
      <c r="K727" t="str">
        <f>TEXT(sales_data_sample3[[#This Row],[ORDER DATE]],"[$-409]mmmm")</f>
        <v>November</v>
      </c>
      <c r="L727">
        <f>YEAR(sales_data_sample3[[#This Row],[ORDER DATE]])</f>
        <v>2003</v>
      </c>
      <c r="M727" t="s">
        <v>278</v>
      </c>
      <c r="N727">
        <v>142</v>
      </c>
      <c r="O727" t="s">
        <v>1635</v>
      </c>
      <c r="P727" t="s">
        <v>107</v>
      </c>
      <c r="Q727" t="s">
        <v>108</v>
      </c>
      <c r="R727" t="s">
        <v>109</v>
      </c>
      <c r="S727" t="s">
        <v>4804</v>
      </c>
      <c r="T727" t="s">
        <v>110</v>
      </c>
      <c r="U727" t="s">
        <v>4804</v>
      </c>
      <c r="V727" t="s">
        <v>111</v>
      </c>
      <c r="W727" t="s">
        <v>112</v>
      </c>
      <c r="X727" t="s">
        <v>52</v>
      </c>
      <c r="Y727" t="s">
        <v>113</v>
      </c>
      <c r="Z727" t="s">
        <v>114</v>
      </c>
      <c r="AA727" t="s">
        <v>65</v>
      </c>
    </row>
    <row r="728" spans="1:27" x14ac:dyDescent="0.25">
      <c r="A728" s="1">
        <v>10181</v>
      </c>
      <c r="B728" s="1">
        <v>27</v>
      </c>
      <c r="C728" s="8">
        <v>100</v>
      </c>
      <c r="D728" s="1">
        <v>3</v>
      </c>
      <c r="E728" s="7">
        <v>3884.76</v>
      </c>
      <c r="F728" s="7">
        <f>sales_data_sample3[[#This Row],[SALES]]*sales_data_sample3[[#This Row],[PROFIT MARGIN]]</f>
        <v>966.91676400000006</v>
      </c>
      <c r="G728" s="14" t="str">
        <f>IF(sales_data_sample3[[#This Row],[STATUS]] &lt;&gt;"Cancelled","24,89%","0")</f>
        <v>24,89%</v>
      </c>
      <c r="H728" s="4">
        <v>37937</v>
      </c>
      <c r="I728" t="s">
        <v>28</v>
      </c>
      <c r="J728">
        <f>ROUNDUP(MONTH(sales_data_sample3[[#This Row],[ORDER DATE]])/3,0)</f>
        <v>4</v>
      </c>
      <c r="K728" t="str">
        <f>TEXT(sales_data_sample3[[#This Row],[ORDER DATE]],"[$-409]mmmm")</f>
        <v>November</v>
      </c>
      <c r="L728">
        <f>YEAR(sales_data_sample3[[#This Row],[ORDER DATE]])</f>
        <v>2003</v>
      </c>
      <c r="M728" t="s">
        <v>278</v>
      </c>
      <c r="N728">
        <v>132</v>
      </c>
      <c r="O728" t="s">
        <v>1960</v>
      </c>
      <c r="P728" t="s">
        <v>107</v>
      </c>
      <c r="Q728" t="s">
        <v>108</v>
      </c>
      <c r="R728" t="s">
        <v>109</v>
      </c>
      <c r="S728" t="s">
        <v>4804</v>
      </c>
      <c r="T728" t="s">
        <v>110</v>
      </c>
      <c r="U728" t="s">
        <v>4804</v>
      </c>
      <c r="V728" t="s">
        <v>111</v>
      </c>
      <c r="W728" t="s">
        <v>112</v>
      </c>
      <c r="X728" t="s">
        <v>52</v>
      </c>
      <c r="Y728" t="s">
        <v>113</v>
      </c>
      <c r="Z728" t="s">
        <v>114</v>
      </c>
      <c r="AA728" t="s">
        <v>65</v>
      </c>
    </row>
    <row r="729" spans="1:27" x14ac:dyDescent="0.25">
      <c r="A729" s="1">
        <v>10181</v>
      </c>
      <c r="B729" s="1">
        <v>45</v>
      </c>
      <c r="C729" s="8">
        <v>100</v>
      </c>
      <c r="D729" s="1">
        <v>7</v>
      </c>
      <c r="E729" s="7">
        <v>6324.75</v>
      </c>
      <c r="F729" s="7">
        <f>sales_data_sample3[[#This Row],[SALES]]*sales_data_sample3[[#This Row],[PROFIT MARGIN]]</f>
        <v>1574.2302750000001</v>
      </c>
      <c r="G729" s="14" t="str">
        <f>IF(sales_data_sample3[[#This Row],[STATUS]] &lt;&gt;"Cancelled","24,89%","0")</f>
        <v>24,89%</v>
      </c>
      <c r="H729" s="4">
        <v>37937</v>
      </c>
      <c r="I729" t="s">
        <v>28</v>
      </c>
      <c r="J729">
        <f>ROUNDUP(MONTH(sales_data_sample3[[#This Row],[ORDER DATE]])/3,0)</f>
        <v>4</v>
      </c>
      <c r="K729" t="str">
        <f>TEXT(sales_data_sample3[[#This Row],[ORDER DATE]],"[$-409]mmmm")</f>
        <v>November</v>
      </c>
      <c r="L729">
        <f>YEAR(sales_data_sample3[[#This Row],[ORDER DATE]])</f>
        <v>2003</v>
      </c>
      <c r="M729" t="s">
        <v>278</v>
      </c>
      <c r="N729">
        <v>169</v>
      </c>
      <c r="O729" t="s">
        <v>2190</v>
      </c>
      <c r="P729" t="s">
        <v>107</v>
      </c>
      <c r="Q729" t="s">
        <v>108</v>
      </c>
      <c r="R729" t="s">
        <v>109</v>
      </c>
      <c r="S729" t="s">
        <v>4804</v>
      </c>
      <c r="T729" t="s">
        <v>110</v>
      </c>
      <c r="U729" t="s">
        <v>4804</v>
      </c>
      <c r="V729" t="s">
        <v>111</v>
      </c>
      <c r="W729" t="s">
        <v>112</v>
      </c>
      <c r="X729" t="s">
        <v>52</v>
      </c>
      <c r="Y729" t="s">
        <v>113</v>
      </c>
      <c r="Z729" t="s">
        <v>114</v>
      </c>
      <c r="AA729" t="s">
        <v>65</v>
      </c>
    </row>
    <row r="730" spans="1:27" x14ac:dyDescent="0.25">
      <c r="A730" s="1">
        <v>10181</v>
      </c>
      <c r="B730" s="1">
        <v>30</v>
      </c>
      <c r="C730" s="8">
        <v>82.82</v>
      </c>
      <c r="D730" s="1">
        <v>17</v>
      </c>
      <c r="E730" s="7">
        <v>2484.6</v>
      </c>
      <c r="F730" s="7">
        <f>sales_data_sample3[[#This Row],[SALES]]*sales_data_sample3[[#This Row],[PROFIT MARGIN]]</f>
        <v>618.41693999999995</v>
      </c>
      <c r="G730" s="14" t="str">
        <f>IF(sales_data_sample3[[#This Row],[STATUS]] &lt;&gt;"Cancelled","24,89%","0")</f>
        <v>24,89%</v>
      </c>
      <c r="H730" s="4">
        <v>37937</v>
      </c>
      <c r="I730" t="s">
        <v>28</v>
      </c>
      <c r="J730">
        <f>ROUNDUP(MONTH(sales_data_sample3[[#This Row],[ORDER DATE]])/3,0)</f>
        <v>4</v>
      </c>
      <c r="K730" t="str">
        <f>TEXT(sales_data_sample3[[#This Row],[ORDER DATE]],"[$-409]mmmm")</f>
        <v>November</v>
      </c>
      <c r="L730">
        <f>YEAR(sales_data_sample3[[#This Row],[ORDER DATE]])</f>
        <v>2003</v>
      </c>
      <c r="M730" t="s">
        <v>278</v>
      </c>
      <c r="N730">
        <v>80</v>
      </c>
      <c r="O730" t="s">
        <v>2283</v>
      </c>
      <c r="P730" t="s">
        <v>107</v>
      </c>
      <c r="Q730" t="s">
        <v>108</v>
      </c>
      <c r="R730" t="s">
        <v>109</v>
      </c>
      <c r="S730" t="s">
        <v>4804</v>
      </c>
      <c r="T730" t="s">
        <v>110</v>
      </c>
      <c r="U730" t="s">
        <v>4804</v>
      </c>
      <c r="V730" t="s">
        <v>111</v>
      </c>
      <c r="W730" t="s">
        <v>112</v>
      </c>
      <c r="X730" t="s">
        <v>52</v>
      </c>
      <c r="Y730" t="s">
        <v>113</v>
      </c>
      <c r="Z730" t="s">
        <v>114</v>
      </c>
      <c r="AA730" t="s">
        <v>42</v>
      </c>
    </row>
    <row r="731" spans="1:27" x14ac:dyDescent="0.25">
      <c r="A731" s="1">
        <v>10181</v>
      </c>
      <c r="B731" s="1">
        <v>22</v>
      </c>
      <c r="C731" s="8">
        <v>100</v>
      </c>
      <c r="D731" s="1">
        <v>16</v>
      </c>
      <c r="E731" s="7">
        <v>3395.48</v>
      </c>
      <c r="F731" s="7">
        <f>sales_data_sample3[[#This Row],[SALES]]*sales_data_sample3[[#This Row],[PROFIT MARGIN]]</f>
        <v>845.13497200000006</v>
      </c>
      <c r="G731" s="14" t="str">
        <f>IF(sales_data_sample3[[#This Row],[STATUS]] &lt;&gt;"Cancelled","24,89%","0")</f>
        <v>24,89%</v>
      </c>
      <c r="H731" s="4">
        <v>37937</v>
      </c>
      <c r="I731" t="s">
        <v>28</v>
      </c>
      <c r="J731">
        <f>ROUNDUP(MONTH(sales_data_sample3[[#This Row],[ORDER DATE]])/3,0)</f>
        <v>4</v>
      </c>
      <c r="K731" t="str">
        <f>TEXT(sales_data_sample3[[#This Row],[ORDER DATE]],"[$-409]mmmm")</f>
        <v>November</v>
      </c>
      <c r="L731">
        <f>YEAR(sales_data_sample3[[#This Row],[ORDER DATE]])</f>
        <v>2003</v>
      </c>
      <c r="M731" t="s">
        <v>278</v>
      </c>
      <c r="N731">
        <v>146</v>
      </c>
      <c r="O731" t="s">
        <v>2364</v>
      </c>
      <c r="P731" t="s">
        <v>107</v>
      </c>
      <c r="Q731" t="s">
        <v>108</v>
      </c>
      <c r="R731" t="s">
        <v>109</v>
      </c>
      <c r="S731" t="s">
        <v>4804</v>
      </c>
      <c r="T731" t="s">
        <v>110</v>
      </c>
      <c r="U731" t="s">
        <v>4804</v>
      </c>
      <c r="V731" t="s">
        <v>111</v>
      </c>
      <c r="W731" t="s">
        <v>112</v>
      </c>
      <c r="X731" t="s">
        <v>52</v>
      </c>
      <c r="Y731" t="s">
        <v>113</v>
      </c>
      <c r="Z731" t="s">
        <v>114</v>
      </c>
      <c r="AA731" t="s">
        <v>65</v>
      </c>
    </row>
    <row r="732" spans="1:27" x14ac:dyDescent="0.25">
      <c r="A732" s="1">
        <v>10181</v>
      </c>
      <c r="B732" s="1">
        <v>39</v>
      </c>
      <c r="C732" s="8">
        <v>100</v>
      </c>
      <c r="D732" s="1">
        <v>4</v>
      </c>
      <c r="E732" s="7">
        <v>5785.26</v>
      </c>
      <c r="F732" s="7">
        <f>sales_data_sample3[[#This Row],[SALES]]*sales_data_sample3[[#This Row],[PROFIT MARGIN]]</f>
        <v>1439.9512140000002</v>
      </c>
      <c r="G732" s="14" t="str">
        <f>IF(sales_data_sample3[[#This Row],[STATUS]] &lt;&gt;"Cancelled","24,89%","0")</f>
        <v>24,89%</v>
      </c>
      <c r="H732" s="4">
        <v>37937</v>
      </c>
      <c r="I732" t="s">
        <v>28</v>
      </c>
      <c r="J732">
        <f>ROUNDUP(MONTH(sales_data_sample3[[#This Row],[ORDER DATE]])/3,0)</f>
        <v>4</v>
      </c>
      <c r="K732" t="str">
        <f>TEXT(sales_data_sample3[[#This Row],[ORDER DATE]],"[$-409]mmmm")</f>
        <v>November</v>
      </c>
      <c r="L732">
        <f>YEAR(sales_data_sample3[[#This Row],[ORDER DATE]])</f>
        <v>2003</v>
      </c>
      <c r="M732" t="s">
        <v>278</v>
      </c>
      <c r="N732">
        <v>141</v>
      </c>
      <c r="O732" t="s">
        <v>2392</v>
      </c>
      <c r="P732" t="s">
        <v>107</v>
      </c>
      <c r="Q732" t="s">
        <v>108</v>
      </c>
      <c r="R732" t="s">
        <v>109</v>
      </c>
      <c r="S732" t="s">
        <v>4804</v>
      </c>
      <c r="T732" t="s">
        <v>110</v>
      </c>
      <c r="U732" t="s">
        <v>4804</v>
      </c>
      <c r="V732" t="s">
        <v>111</v>
      </c>
      <c r="W732" t="s">
        <v>112</v>
      </c>
      <c r="X732" t="s">
        <v>52</v>
      </c>
      <c r="Y732" t="s">
        <v>113</v>
      </c>
      <c r="Z732" t="s">
        <v>114</v>
      </c>
      <c r="AA732" t="s">
        <v>65</v>
      </c>
    </row>
    <row r="733" spans="1:27" x14ac:dyDescent="0.25">
      <c r="A733" s="1">
        <v>10181</v>
      </c>
      <c r="B733" s="1">
        <v>34</v>
      </c>
      <c r="C733" s="8">
        <v>53.83</v>
      </c>
      <c r="D733" s="1">
        <v>1</v>
      </c>
      <c r="E733" s="7">
        <v>1830.22</v>
      </c>
      <c r="F733" s="7">
        <f>sales_data_sample3[[#This Row],[SALES]]*sales_data_sample3[[#This Row],[PROFIT MARGIN]]</f>
        <v>455.54175800000002</v>
      </c>
      <c r="G733" s="14" t="str">
        <f>IF(sales_data_sample3[[#This Row],[STATUS]] &lt;&gt;"Cancelled","24,89%","0")</f>
        <v>24,89%</v>
      </c>
      <c r="H733" s="4">
        <v>37937</v>
      </c>
      <c r="I733" t="s">
        <v>28</v>
      </c>
      <c r="J733">
        <f>ROUNDUP(MONTH(sales_data_sample3[[#This Row],[ORDER DATE]])/3,0)</f>
        <v>4</v>
      </c>
      <c r="K733" t="str">
        <f>TEXT(sales_data_sample3[[#This Row],[ORDER DATE]],"[$-409]mmmm")</f>
        <v>November</v>
      </c>
      <c r="L733">
        <f>YEAR(sales_data_sample3[[#This Row],[ORDER DATE]])</f>
        <v>2003</v>
      </c>
      <c r="M733" t="s">
        <v>278</v>
      </c>
      <c r="N733">
        <v>50</v>
      </c>
      <c r="O733" t="s">
        <v>2857</v>
      </c>
      <c r="P733" t="s">
        <v>107</v>
      </c>
      <c r="Q733" t="s">
        <v>108</v>
      </c>
      <c r="R733" t="s">
        <v>109</v>
      </c>
      <c r="S733" t="s">
        <v>4804</v>
      </c>
      <c r="T733" t="s">
        <v>110</v>
      </c>
      <c r="U733" t="s">
        <v>4804</v>
      </c>
      <c r="V733" t="s">
        <v>111</v>
      </c>
      <c r="W733" t="s">
        <v>112</v>
      </c>
      <c r="X733" t="s">
        <v>52</v>
      </c>
      <c r="Y733" t="s">
        <v>113</v>
      </c>
      <c r="Z733" t="s">
        <v>114</v>
      </c>
      <c r="AA733" t="s">
        <v>42</v>
      </c>
    </row>
    <row r="734" spans="1:27" x14ac:dyDescent="0.25">
      <c r="A734" s="1">
        <v>10181</v>
      </c>
      <c r="B734" s="1">
        <v>37</v>
      </c>
      <c r="C734" s="8">
        <v>42.67</v>
      </c>
      <c r="D734" s="1">
        <v>8</v>
      </c>
      <c r="E734" s="7">
        <v>1578.79</v>
      </c>
      <c r="F734" s="7">
        <f>sales_data_sample3[[#This Row],[SALES]]*sales_data_sample3[[#This Row],[PROFIT MARGIN]]</f>
        <v>392.96083099999998</v>
      </c>
      <c r="G734" s="14" t="str">
        <f>IF(sales_data_sample3[[#This Row],[STATUS]] &lt;&gt;"Cancelled","24,89%","0")</f>
        <v>24,89%</v>
      </c>
      <c r="H734" s="4">
        <v>37937</v>
      </c>
      <c r="I734" t="s">
        <v>28</v>
      </c>
      <c r="J734">
        <f>ROUNDUP(MONTH(sales_data_sample3[[#This Row],[ORDER DATE]])/3,0)</f>
        <v>4</v>
      </c>
      <c r="K734" t="str">
        <f>TEXT(sales_data_sample3[[#This Row],[ORDER DATE]],"[$-409]mmmm")</f>
        <v>November</v>
      </c>
      <c r="L734">
        <f>YEAR(sales_data_sample3[[#This Row],[ORDER DATE]])</f>
        <v>2003</v>
      </c>
      <c r="M734" t="s">
        <v>278</v>
      </c>
      <c r="N734">
        <v>37</v>
      </c>
      <c r="O734" t="s">
        <v>3302</v>
      </c>
      <c r="P734" t="s">
        <v>107</v>
      </c>
      <c r="Q734" t="s">
        <v>108</v>
      </c>
      <c r="R734" t="s">
        <v>109</v>
      </c>
      <c r="S734" t="s">
        <v>4804</v>
      </c>
      <c r="T734" t="s">
        <v>110</v>
      </c>
      <c r="U734" t="s">
        <v>4804</v>
      </c>
      <c r="V734" t="s">
        <v>111</v>
      </c>
      <c r="W734" t="s">
        <v>112</v>
      </c>
      <c r="X734" t="s">
        <v>52</v>
      </c>
      <c r="Y734" t="s">
        <v>113</v>
      </c>
      <c r="Z734" t="s">
        <v>114</v>
      </c>
      <c r="AA734" t="s">
        <v>42</v>
      </c>
    </row>
    <row r="735" spans="1:27" x14ac:dyDescent="0.25">
      <c r="A735" s="1">
        <v>10181</v>
      </c>
      <c r="B735" s="1">
        <v>23</v>
      </c>
      <c r="C735" s="8">
        <v>65.52</v>
      </c>
      <c r="D735" s="1">
        <v>13</v>
      </c>
      <c r="E735" s="7">
        <v>1506.96</v>
      </c>
      <c r="F735" s="7">
        <f>sales_data_sample3[[#This Row],[SALES]]*sales_data_sample3[[#This Row],[PROFIT MARGIN]]</f>
        <v>375.08234400000003</v>
      </c>
      <c r="G735" s="14" t="str">
        <f>IF(sales_data_sample3[[#This Row],[STATUS]] &lt;&gt;"Cancelled","24,89%","0")</f>
        <v>24,89%</v>
      </c>
      <c r="H735" s="4">
        <v>37937</v>
      </c>
      <c r="I735" t="s">
        <v>28</v>
      </c>
      <c r="J735">
        <f>ROUNDUP(MONTH(sales_data_sample3[[#This Row],[ORDER DATE]])/3,0)</f>
        <v>4</v>
      </c>
      <c r="K735" t="str">
        <f>TEXT(sales_data_sample3[[#This Row],[ORDER DATE]],"[$-409]mmmm")</f>
        <v>November</v>
      </c>
      <c r="L735">
        <f>YEAR(sales_data_sample3[[#This Row],[ORDER DATE]])</f>
        <v>2003</v>
      </c>
      <c r="M735" t="s">
        <v>278</v>
      </c>
      <c r="N735">
        <v>61</v>
      </c>
      <c r="O735" t="s">
        <v>3427</v>
      </c>
      <c r="P735" t="s">
        <v>107</v>
      </c>
      <c r="Q735" t="s">
        <v>108</v>
      </c>
      <c r="R735" t="s">
        <v>109</v>
      </c>
      <c r="S735" t="s">
        <v>4804</v>
      </c>
      <c r="T735" t="s">
        <v>110</v>
      </c>
      <c r="U735" t="s">
        <v>4804</v>
      </c>
      <c r="V735" t="s">
        <v>111</v>
      </c>
      <c r="W735" t="s">
        <v>112</v>
      </c>
      <c r="X735" t="s">
        <v>52</v>
      </c>
      <c r="Y735" t="s">
        <v>113</v>
      </c>
      <c r="Z735" t="s">
        <v>114</v>
      </c>
      <c r="AA735" t="s">
        <v>42</v>
      </c>
    </row>
    <row r="736" spans="1:27" x14ac:dyDescent="0.25">
      <c r="A736" s="1">
        <v>10181</v>
      </c>
      <c r="B736" s="1">
        <v>25</v>
      </c>
      <c r="C736" s="8">
        <v>100</v>
      </c>
      <c r="D736" s="1">
        <v>9</v>
      </c>
      <c r="E736" s="7">
        <v>3861.75</v>
      </c>
      <c r="F736" s="7">
        <f>sales_data_sample3[[#This Row],[SALES]]*sales_data_sample3[[#This Row],[PROFIT MARGIN]]</f>
        <v>961.18957499999999</v>
      </c>
      <c r="G736" s="14" t="str">
        <f>IF(sales_data_sample3[[#This Row],[STATUS]] &lt;&gt;"Cancelled","24,89%","0")</f>
        <v>24,89%</v>
      </c>
      <c r="H736" s="4">
        <v>37937</v>
      </c>
      <c r="I736" t="s">
        <v>28</v>
      </c>
      <c r="J736">
        <f>ROUNDUP(MONTH(sales_data_sample3[[#This Row],[ORDER DATE]])/3,0)</f>
        <v>4</v>
      </c>
      <c r="K736" t="str">
        <f>TEXT(sales_data_sample3[[#This Row],[ORDER DATE]],"[$-409]mmmm")</f>
        <v>November</v>
      </c>
      <c r="L736">
        <f>YEAR(sales_data_sample3[[#This Row],[ORDER DATE]])</f>
        <v>2003</v>
      </c>
      <c r="M736" t="s">
        <v>278</v>
      </c>
      <c r="N736">
        <v>140</v>
      </c>
      <c r="O736" t="s">
        <v>3589</v>
      </c>
      <c r="P736" t="s">
        <v>107</v>
      </c>
      <c r="Q736" t="s">
        <v>108</v>
      </c>
      <c r="R736" t="s">
        <v>109</v>
      </c>
      <c r="S736" t="s">
        <v>4804</v>
      </c>
      <c r="T736" t="s">
        <v>110</v>
      </c>
      <c r="U736" t="s">
        <v>4804</v>
      </c>
      <c r="V736" t="s">
        <v>111</v>
      </c>
      <c r="W736" t="s">
        <v>112</v>
      </c>
      <c r="X736" t="s">
        <v>52</v>
      </c>
      <c r="Y736" t="s">
        <v>113</v>
      </c>
      <c r="Z736" t="s">
        <v>114</v>
      </c>
      <c r="AA736" t="s">
        <v>65</v>
      </c>
    </row>
    <row r="737" spans="1:27" x14ac:dyDescent="0.25">
      <c r="A737" s="1">
        <v>10182</v>
      </c>
      <c r="B737" s="1">
        <v>25</v>
      </c>
      <c r="C737" s="8">
        <v>87.33</v>
      </c>
      <c r="D737" s="1">
        <v>3</v>
      </c>
      <c r="E737" s="7">
        <v>2183.25</v>
      </c>
      <c r="F737" s="7">
        <f>sales_data_sample3[[#This Row],[SALES]]*sales_data_sample3[[#This Row],[PROFIT MARGIN]]</f>
        <v>161.342175</v>
      </c>
      <c r="G737" s="14" t="str">
        <f>IF(sales_data_sample3[[#This Row],[STATUS]] &lt;&gt;"Cancelled","7,39%","0")</f>
        <v>7,39%</v>
      </c>
      <c r="H737" s="4">
        <v>37937</v>
      </c>
      <c r="I737" t="s">
        <v>28</v>
      </c>
      <c r="J737">
        <f>ROUNDUP(MONTH(sales_data_sample3[[#This Row],[ORDER DATE]])/3,0)</f>
        <v>4</v>
      </c>
      <c r="K737" t="str">
        <f>TEXT(sales_data_sample3[[#This Row],[ORDER DATE]],"[$-409]mmmm")</f>
        <v>November</v>
      </c>
      <c r="L737">
        <f>YEAR(sales_data_sample3[[#This Row],[ORDER DATE]])</f>
        <v>2003</v>
      </c>
      <c r="M737" t="s">
        <v>1354</v>
      </c>
      <c r="N737">
        <v>102</v>
      </c>
      <c r="O737" t="s">
        <v>1355</v>
      </c>
      <c r="P737" t="s">
        <v>417</v>
      </c>
      <c r="Q737" t="s">
        <v>418</v>
      </c>
      <c r="R737" t="s">
        <v>419</v>
      </c>
      <c r="S737" t="s">
        <v>4804</v>
      </c>
      <c r="T737" t="s">
        <v>420</v>
      </c>
      <c r="U737" t="s">
        <v>73</v>
      </c>
      <c r="V737" t="s">
        <v>167</v>
      </c>
      <c r="W737" t="s">
        <v>38</v>
      </c>
      <c r="X737" t="s">
        <v>39</v>
      </c>
      <c r="Y737" t="s">
        <v>421</v>
      </c>
      <c r="Z737" t="s">
        <v>422</v>
      </c>
      <c r="AA737" t="s">
        <v>42</v>
      </c>
    </row>
    <row r="738" spans="1:27" x14ac:dyDescent="0.25">
      <c r="A738" s="1">
        <v>10182</v>
      </c>
      <c r="B738" s="1">
        <v>32</v>
      </c>
      <c r="C738" s="8">
        <v>54.45</v>
      </c>
      <c r="D738" s="1">
        <v>2</v>
      </c>
      <c r="E738" s="7">
        <v>1742.4</v>
      </c>
      <c r="F738" s="7">
        <f>sales_data_sample3[[#This Row],[SALES]]*sales_data_sample3[[#This Row],[PROFIT MARGIN]]</f>
        <v>128.76336000000001</v>
      </c>
      <c r="G738" s="14" t="str">
        <f>IF(sales_data_sample3[[#This Row],[STATUS]] &lt;&gt;"Cancelled","7,39%","0")</f>
        <v>7,39%</v>
      </c>
      <c r="H738" s="4">
        <v>37937</v>
      </c>
      <c r="I738" t="s">
        <v>28</v>
      </c>
      <c r="J738">
        <f>ROUNDUP(MONTH(sales_data_sample3[[#This Row],[ORDER DATE]])/3,0)</f>
        <v>4</v>
      </c>
      <c r="K738" t="str">
        <f>TEXT(sales_data_sample3[[#This Row],[ORDER DATE]],"[$-409]mmmm")</f>
        <v>November</v>
      </c>
      <c r="L738">
        <f>YEAR(sales_data_sample3[[#This Row],[ORDER DATE]])</f>
        <v>2003</v>
      </c>
      <c r="M738" t="s">
        <v>1354</v>
      </c>
      <c r="N738">
        <v>53</v>
      </c>
      <c r="O738" t="s">
        <v>1419</v>
      </c>
      <c r="P738" t="s">
        <v>417</v>
      </c>
      <c r="Q738" t="s">
        <v>418</v>
      </c>
      <c r="R738" t="s">
        <v>419</v>
      </c>
      <c r="S738" t="s">
        <v>4804</v>
      </c>
      <c r="T738" t="s">
        <v>420</v>
      </c>
      <c r="U738" t="s">
        <v>73</v>
      </c>
      <c r="V738" t="s">
        <v>167</v>
      </c>
      <c r="W738" t="s">
        <v>38</v>
      </c>
      <c r="X738" t="s">
        <v>39</v>
      </c>
      <c r="Y738" t="s">
        <v>421</v>
      </c>
      <c r="Z738" t="s">
        <v>422</v>
      </c>
      <c r="AA738" t="s">
        <v>42</v>
      </c>
    </row>
    <row r="739" spans="1:27" x14ac:dyDescent="0.25">
      <c r="A739" s="1">
        <v>10182</v>
      </c>
      <c r="B739" s="1">
        <v>44</v>
      </c>
      <c r="C739" s="8">
        <v>100</v>
      </c>
      <c r="D739" s="1">
        <v>10</v>
      </c>
      <c r="E739" s="7">
        <v>7554.8</v>
      </c>
      <c r="F739" s="7">
        <f>sales_data_sample3[[#This Row],[SALES]]*sales_data_sample3[[#This Row],[PROFIT MARGIN]]</f>
        <v>558.29971999999998</v>
      </c>
      <c r="G739" s="14" t="str">
        <f>IF(sales_data_sample3[[#This Row],[STATUS]] &lt;&gt;"Cancelled","7,39%","0")</f>
        <v>7,39%</v>
      </c>
      <c r="H739" s="4">
        <v>37937</v>
      </c>
      <c r="I739" t="s">
        <v>28</v>
      </c>
      <c r="J739">
        <f>ROUNDUP(MONTH(sales_data_sample3[[#This Row],[ORDER DATE]])/3,0)</f>
        <v>4</v>
      </c>
      <c r="K739" t="str">
        <f>TEXT(sales_data_sample3[[#This Row],[ORDER DATE]],"[$-409]mmmm")</f>
        <v>November</v>
      </c>
      <c r="L739">
        <f>YEAR(sales_data_sample3[[#This Row],[ORDER DATE]])</f>
        <v>2003</v>
      </c>
      <c r="M739" t="s">
        <v>1354</v>
      </c>
      <c r="N739">
        <v>170</v>
      </c>
      <c r="O739" t="s">
        <v>1565</v>
      </c>
      <c r="P739" t="s">
        <v>417</v>
      </c>
      <c r="Q739" t="s">
        <v>418</v>
      </c>
      <c r="R739" t="s">
        <v>419</v>
      </c>
      <c r="S739" t="s">
        <v>4804</v>
      </c>
      <c r="T739" t="s">
        <v>420</v>
      </c>
      <c r="U739" t="s">
        <v>73</v>
      </c>
      <c r="V739" t="s">
        <v>167</v>
      </c>
      <c r="W739" t="s">
        <v>38</v>
      </c>
      <c r="X739" t="s">
        <v>39</v>
      </c>
      <c r="Y739" t="s">
        <v>421</v>
      </c>
      <c r="Z739" t="s">
        <v>422</v>
      </c>
      <c r="AA739" t="s">
        <v>229</v>
      </c>
    </row>
    <row r="740" spans="1:27" x14ac:dyDescent="0.25">
      <c r="A740" s="1">
        <v>10182</v>
      </c>
      <c r="B740" s="1">
        <v>38</v>
      </c>
      <c r="C740" s="8">
        <v>61.15</v>
      </c>
      <c r="D740" s="1">
        <v>9</v>
      </c>
      <c r="E740" s="7">
        <v>2323.6999999999998</v>
      </c>
      <c r="F740" s="7">
        <f>sales_data_sample3[[#This Row],[SALES]]*sales_data_sample3[[#This Row],[PROFIT MARGIN]]</f>
        <v>171.72142999999997</v>
      </c>
      <c r="G740" s="14" t="str">
        <f>IF(sales_data_sample3[[#This Row],[STATUS]] &lt;&gt;"Cancelled","7,39%","0")</f>
        <v>7,39%</v>
      </c>
      <c r="H740" s="4">
        <v>37937</v>
      </c>
      <c r="I740" t="s">
        <v>28</v>
      </c>
      <c r="J740">
        <f>ROUNDUP(MONTH(sales_data_sample3[[#This Row],[ORDER DATE]])/3,0)</f>
        <v>4</v>
      </c>
      <c r="K740" t="str">
        <f>TEXT(sales_data_sample3[[#This Row],[ORDER DATE]],"[$-409]mmmm")</f>
        <v>November</v>
      </c>
      <c r="L740">
        <f>YEAR(sales_data_sample3[[#This Row],[ORDER DATE]])</f>
        <v>2003</v>
      </c>
      <c r="M740" t="s">
        <v>1354</v>
      </c>
      <c r="N740">
        <v>60</v>
      </c>
      <c r="O740" t="s">
        <v>1696</v>
      </c>
      <c r="P740" t="s">
        <v>417</v>
      </c>
      <c r="Q740" t="s">
        <v>418</v>
      </c>
      <c r="R740" t="s">
        <v>419</v>
      </c>
      <c r="S740" t="s">
        <v>4804</v>
      </c>
      <c r="T740" t="s">
        <v>420</v>
      </c>
      <c r="U740" t="s">
        <v>73</v>
      </c>
      <c r="V740" t="s">
        <v>167</v>
      </c>
      <c r="W740" t="s">
        <v>38</v>
      </c>
      <c r="X740" t="s">
        <v>39</v>
      </c>
      <c r="Y740" t="s">
        <v>421</v>
      </c>
      <c r="Z740" t="s">
        <v>422</v>
      </c>
      <c r="AA740" t="s">
        <v>42</v>
      </c>
    </row>
    <row r="741" spans="1:27" x14ac:dyDescent="0.25">
      <c r="A741" s="1">
        <v>10182</v>
      </c>
      <c r="B741" s="1">
        <v>20</v>
      </c>
      <c r="C741" s="8">
        <v>100</v>
      </c>
      <c r="D741" s="1">
        <v>7</v>
      </c>
      <c r="E741" s="7">
        <v>2212</v>
      </c>
      <c r="F741" s="7">
        <f>sales_data_sample3[[#This Row],[SALES]]*sales_data_sample3[[#This Row],[PROFIT MARGIN]]</f>
        <v>163.46679999999998</v>
      </c>
      <c r="G741" s="14" t="str">
        <f>IF(sales_data_sample3[[#This Row],[STATUS]] &lt;&gt;"Cancelled","7,39%","0")</f>
        <v>7,39%</v>
      </c>
      <c r="H741" s="4">
        <v>37937</v>
      </c>
      <c r="I741" t="s">
        <v>28</v>
      </c>
      <c r="J741">
        <f>ROUNDUP(MONTH(sales_data_sample3[[#This Row],[ORDER DATE]])/3,0)</f>
        <v>4</v>
      </c>
      <c r="K741" t="str">
        <f>TEXT(sales_data_sample3[[#This Row],[ORDER DATE]],"[$-409]mmmm")</f>
        <v>November</v>
      </c>
      <c r="L741">
        <f>YEAR(sales_data_sample3[[#This Row],[ORDER DATE]])</f>
        <v>2003</v>
      </c>
      <c r="M741" t="s">
        <v>1354</v>
      </c>
      <c r="N741">
        <v>127</v>
      </c>
      <c r="O741" t="s">
        <v>1769</v>
      </c>
      <c r="P741" t="s">
        <v>417</v>
      </c>
      <c r="Q741" t="s">
        <v>418</v>
      </c>
      <c r="R741" t="s">
        <v>419</v>
      </c>
      <c r="S741" t="s">
        <v>4804</v>
      </c>
      <c r="T741" t="s">
        <v>420</v>
      </c>
      <c r="U741" t="s">
        <v>73</v>
      </c>
      <c r="V741" t="s">
        <v>167</v>
      </c>
      <c r="W741" t="s">
        <v>38</v>
      </c>
      <c r="X741" t="s">
        <v>39</v>
      </c>
      <c r="Y741" t="s">
        <v>421</v>
      </c>
      <c r="Z741" t="s">
        <v>422</v>
      </c>
      <c r="AA741" t="s">
        <v>42</v>
      </c>
    </row>
    <row r="742" spans="1:27" x14ac:dyDescent="0.25">
      <c r="A742" s="1">
        <v>10182</v>
      </c>
      <c r="B742" s="1">
        <v>21</v>
      </c>
      <c r="C742" s="8">
        <v>100</v>
      </c>
      <c r="D742" s="1">
        <v>4</v>
      </c>
      <c r="E742" s="7">
        <v>3047.73</v>
      </c>
      <c r="F742" s="7">
        <f>sales_data_sample3[[#This Row],[SALES]]*sales_data_sample3[[#This Row],[PROFIT MARGIN]]</f>
        <v>225.22724699999998</v>
      </c>
      <c r="G742" s="14" t="str">
        <f>IF(sales_data_sample3[[#This Row],[STATUS]] &lt;&gt;"Cancelled","7,39%","0")</f>
        <v>7,39%</v>
      </c>
      <c r="H742" s="4">
        <v>37937</v>
      </c>
      <c r="I742" t="s">
        <v>28</v>
      </c>
      <c r="J742">
        <f>ROUNDUP(MONTH(sales_data_sample3[[#This Row],[ORDER DATE]])/3,0)</f>
        <v>4</v>
      </c>
      <c r="K742" t="str">
        <f>TEXT(sales_data_sample3[[#This Row],[ORDER DATE]],"[$-409]mmmm")</f>
        <v>November</v>
      </c>
      <c r="L742">
        <f>YEAR(sales_data_sample3[[#This Row],[ORDER DATE]])</f>
        <v>2003</v>
      </c>
      <c r="M742" t="s">
        <v>1354</v>
      </c>
      <c r="N742">
        <v>168</v>
      </c>
      <c r="O742" t="s">
        <v>1928</v>
      </c>
      <c r="P742" t="s">
        <v>417</v>
      </c>
      <c r="Q742" t="s">
        <v>418</v>
      </c>
      <c r="R742" t="s">
        <v>419</v>
      </c>
      <c r="S742" t="s">
        <v>4804</v>
      </c>
      <c r="T742" t="s">
        <v>420</v>
      </c>
      <c r="U742" t="s">
        <v>73</v>
      </c>
      <c r="V742" t="s">
        <v>167</v>
      </c>
      <c r="W742" t="s">
        <v>38</v>
      </c>
      <c r="X742" t="s">
        <v>39</v>
      </c>
      <c r="Y742" t="s">
        <v>421</v>
      </c>
      <c r="Z742" t="s">
        <v>422</v>
      </c>
      <c r="AA742" t="s">
        <v>65</v>
      </c>
    </row>
    <row r="743" spans="1:27" x14ac:dyDescent="0.25">
      <c r="A743" s="1">
        <v>10182</v>
      </c>
      <c r="B743" s="1">
        <v>33</v>
      </c>
      <c r="C743" s="8">
        <v>86.31</v>
      </c>
      <c r="D743" s="1">
        <v>1</v>
      </c>
      <c r="E743" s="7">
        <v>2848.23</v>
      </c>
      <c r="F743" s="7">
        <f>sales_data_sample3[[#This Row],[SALES]]*sales_data_sample3[[#This Row],[PROFIT MARGIN]]</f>
        <v>210.48419699999999</v>
      </c>
      <c r="G743" s="14" t="str">
        <f>IF(sales_data_sample3[[#This Row],[STATUS]] &lt;&gt;"Cancelled","7,39%","0")</f>
        <v>7,39%</v>
      </c>
      <c r="H743" s="4">
        <v>37937</v>
      </c>
      <c r="I743" t="s">
        <v>28</v>
      </c>
      <c r="J743">
        <f>ROUNDUP(MONTH(sales_data_sample3[[#This Row],[ORDER DATE]])/3,0)</f>
        <v>4</v>
      </c>
      <c r="K743" t="str">
        <f>TEXT(sales_data_sample3[[#This Row],[ORDER DATE]],"[$-409]mmmm")</f>
        <v>November</v>
      </c>
      <c r="L743">
        <f>YEAR(sales_data_sample3[[#This Row],[ORDER DATE]])</f>
        <v>2003</v>
      </c>
      <c r="M743" t="s">
        <v>1354</v>
      </c>
      <c r="N743">
        <v>99</v>
      </c>
      <c r="O743" t="s">
        <v>2325</v>
      </c>
      <c r="P743" t="s">
        <v>417</v>
      </c>
      <c r="Q743" t="s">
        <v>418</v>
      </c>
      <c r="R743" t="s">
        <v>419</v>
      </c>
      <c r="S743" t="s">
        <v>4804</v>
      </c>
      <c r="T743" t="s">
        <v>420</v>
      </c>
      <c r="U743" t="s">
        <v>73</v>
      </c>
      <c r="V743" t="s">
        <v>167</v>
      </c>
      <c r="W743" t="s">
        <v>38</v>
      </c>
      <c r="X743" t="s">
        <v>39</v>
      </c>
      <c r="Y743" t="s">
        <v>421</v>
      </c>
      <c r="Z743" t="s">
        <v>422</v>
      </c>
      <c r="AA743" t="s">
        <v>42</v>
      </c>
    </row>
    <row r="744" spans="1:27" x14ac:dyDescent="0.25">
      <c r="A744" s="1">
        <v>10182</v>
      </c>
      <c r="B744" s="1">
        <v>36</v>
      </c>
      <c r="C744" s="8">
        <v>100</v>
      </c>
      <c r="D744" s="1">
        <v>11</v>
      </c>
      <c r="E744" s="7">
        <v>3942.72</v>
      </c>
      <c r="F744" s="7">
        <f>sales_data_sample3[[#This Row],[SALES]]*sales_data_sample3[[#This Row],[PROFIT MARGIN]]</f>
        <v>291.36700799999994</v>
      </c>
      <c r="G744" s="14" t="str">
        <f>IF(sales_data_sample3[[#This Row],[STATUS]] &lt;&gt;"Cancelled","7,39%","0")</f>
        <v>7,39%</v>
      </c>
      <c r="H744" s="4">
        <v>37937</v>
      </c>
      <c r="I744" t="s">
        <v>28</v>
      </c>
      <c r="J744">
        <f>ROUNDUP(MONTH(sales_data_sample3[[#This Row],[ORDER DATE]])/3,0)</f>
        <v>4</v>
      </c>
      <c r="K744" t="str">
        <f>TEXT(sales_data_sample3[[#This Row],[ORDER DATE]],"[$-409]mmmm")</f>
        <v>November</v>
      </c>
      <c r="L744">
        <f>YEAR(sales_data_sample3[[#This Row],[ORDER DATE]])</f>
        <v>2003</v>
      </c>
      <c r="M744" t="s">
        <v>1354</v>
      </c>
      <c r="N744">
        <v>92</v>
      </c>
      <c r="O744" t="s">
        <v>2529</v>
      </c>
      <c r="P744" t="s">
        <v>417</v>
      </c>
      <c r="Q744" t="s">
        <v>418</v>
      </c>
      <c r="R744" t="s">
        <v>419</v>
      </c>
      <c r="S744" t="s">
        <v>4804</v>
      </c>
      <c r="T744" t="s">
        <v>420</v>
      </c>
      <c r="U744" t="s">
        <v>73</v>
      </c>
      <c r="V744" t="s">
        <v>167</v>
      </c>
      <c r="W744" t="s">
        <v>38</v>
      </c>
      <c r="X744" t="s">
        <v>39</v>
      </c>
      <c r="Y744" t="s">
        <v>421</v>
      </c>
      <c r="Z744" t="s">
        <v>422</v>
      </c>
      <c r="AA744" t="s">
        <v>65</v>
      </c>
    </row>
    <row r="745" spans="1:27" x14ac:dyDescent="0.25">
      <c r="A745" s="1">
        <v>10182</v>
      </c>
      <c r="B745" s="1">
        <v>44</v>
      </c>
      <c r="C745" s="8">
        <v>69.84</v>
      </c>
      <c r="D745" s="1">
        <v>12</v>
      </c>
      <c r="E745" s="7">
        <v>3072.96</v>
      </c>
      <c r="F745" s="7">
        <f>sales_data_sample3[[#This Row],[SALES]]*sales_data_sample3[[#This Row],[PROFIT MARGIN]]</f>
        <v>764.85974400000009</v>
      </c>
      <c r="G745" s="14" t="str">
        <f>IF(sales_data_sample3[[#This Row],[STATUS]] &lt;&gt;"Cancelled","24,89%","0")</f>
        <v>24,89%</v>
      </c>
      <c r="H745" s="4">
        <v>37937</v>
      </c>
      <c r="I745" t="s">
        <v>28</v>
      </c>
      <c r="J745">
        <f>ROUNDUP(MONTH(sales_data_sample3[[#This Row],[ORDER DATE]])/3,0)</f>
        <v>4</v>
      </c>
      <c r="K745" t="str">
        <f>TEXT(sales_data_sample3[[#This Row],[ORDER DATE]],"[$-409]mmmm")</f>
        <v>November</v>
      </c>
      <c r="L745">
        <f>YEAR(sales_data_sample3[[#This Row],[ORDER DATE]])</f>
        <v>2003</v>
      </c>
      <c r="M745" t="s">
        <v>278</v>
      </c>
      <c r="N745">
        <v>71</v>
      </c>
      <c r="O745" t="s">
        <v>2698</v>
      </c>
      <c r="P745" t="s">
        <v>417</v>
      </c>
      <c r="Q745" t="s">
        <v>418</v>
      </c>
      <c r="R745" t="s">
        <v>419</v>
      </c>
      <c r="S745" t="s">
        <v>4804</v>
      </c>
      <c r="T745" t="s">
        <v>420</v>
      </c>
      <c r="U745" t="s">
        <v>73</v>
      </c>
      <c r="V745" t="s">
        <v>167</v>
      </c>
      <c r="W745" t="s">
        <v>38</v>
      </c>
      <c r="X745" t="s">
        <v>39</v>
      </c>
      <c r="Y745" t="s">
        <v>421</v>
      </c>
      <c r="Z745" t="s">
        <v>422</v>
      </c>
      <c r="AA745" t="s">
        <v>65</v>
      </c>
    </row>
    <row r="746" spans="1:27" x14ac:dyDescent="0.25">
      <c r="A746" s="1">
        <v>10182</v>
      </c>
      <c r="B746" s="1">
        <v>47</v>
      </c>
      <c r="C746" s="8">
        <v>74.22</v>
      </c>
      <c r="D746" s="1">
        <v>16</v>
      </c>
      <c r="E746" s="7">
        <v>3488.34</v>
      </c>
      <c r="F746" s="7">
        <f>sales_data_sample3[[#This Row],[SALES]]*sales_data_sample3[[#This Row],[PROFIT MARGIN]]</f>
        <v>868.24782600000003</v>
      </c>
      <c r="G746" s="14" t="str">
        <f>IF(sales_data_sample3[[#This Row],[STATUS]] &lt;&gt;"Cancelled","24,89%","0")</f>
        <v>24,89%</v>
      </c>
      <c r="H746" s="4">
        <v>37937</v>
      </c>
      <c r="I746" t="s">
        <v>28</v>
      </c>
      <c r="J746">
        <f>ROUNDUP(MONTH(sales_data_sample3[[#This Row],[ORDER DATE]])/3,0)</f>
        <v>4</v>
      </c>
      <c r="K746" t="str">
        <f>TEXT(sales_data_sample3[[#This Row],[ORDER DATE]],"[$-409]mmmm")</f>
        <v>November</v>
      </c>
      <c r="L746">
        <f>YEAR(sales_data_sample3[[#This Row],[ORDER DATE]])</f>
        <v>2003</v>
      </c>
      <c r="M746" t="s">
        <v>278</v>
      </c>
      <c r="N746">
        <v>73</v>
      </c>
      <c r="O746" t="s">
        <v>2735</v>
      </c>
      <c r="P746" t="s">
        <v>417</v>
      </c>
      <c r="Q746" t="s">
        <v>418</v>
      </c>
      <c r="R746" t="s">
        <v>419</v>
      </c>
      <c r="S746" t="s">
        <v>4804</v>
      </c>
      <c r="T746" t="s">
        <v>420</v>
      </c>
      <c r="U746" t="s">
        <v>73</v>
      </c>
      <c r="V746" t="s">
        <v>167</v>
      </c>
      <c r="W746" t="s">
        <v>38</v>
      </c>
      <c r="X746" t="s">
        <v>39</v>
      </c>
      <c r="Y746" t="s">
        <v>421</v>
      </c>
      <c r="Z746" t="s">
        <v>422</v>
      </c>
      <c r="AA746" t="s">
        <v>65</v>
      </c>
    </row>
    <row r="747" spans="1:27" x14ac:dyDescent="0.25">
      <c r="A747" s="1">
        <v>10182</v>
      </c>
      <c r="B747" s="1">
        <v>39</v>
      </c>
      <c r="C747" s="8">
        <v>36.840000000000003</v>
      </c>
      <c r="D747" s="1">
        <v>6</v>
      </c>
      <c r="E747" s="7">
        <v>1436.76</v>
      </c>
      <c r="F747" s="7">
        <f>sales_data_sample3[[#This Row],[SALES]]*sales_data_sample3[[#This Row],[PROFIT MARGIN]]</f>
        <v>106.17656399999998</v>
      </c>
      <c r="G747" s="14" t="str">
        <f>IF(sales_data_sample3[[#This Row],[STATUS]] &lt;&gt;"Cancelled","7,39%","0")</f>
        <v>7,39%</v>
      </c>
      <c r="H747" s="4">
        <v>37937</v>
      </c>
      <c r="I747" t="s">
        <v>28</v>
      </c>
      <c r="J747">
        <f>ROUNDUP(MONTH(sales_data_sample3[[#This Row],[ORDER DATE]])/3,0)</f>
        <v>4</v>
      </c>
      <c r="K747" t="str">
        <f>TEXT(sales_data_sample3[[#This Row],[ORDER DATE]],"[$-409]mmmm")</f>
        <v>November</v>
      </c>
      <c r="L747">
        <f>YEAR(sales_data_sample3[[#This Row],[ORDER DATE]])</f>
        <v>2003</v>
      </c>
      <c r="M747" t="s">
        <v>1354</v>
      </c>
      <c r="N747">
        <v>33</v>
      </c>
      <c r="O747" t="s">
        <v>2922</v>
      </c>
      <c r="P747" t="s">
        <v>417</v>
      </c>
      <c r="Q747" t="s">
        <v>418</v>
      </c>
      <c r="R747" t="s">
        <v>419</v>
      </c>
      <c r="S747" t="s">
        <v>4804</v>
      </c>
      <c r="T747" t="s">
        <v>420</v>
      </c>
      <c r="U747" t="s">
        <v>73</v>
      </c>
      <c r="V747" t="s">
        <v>167</v>
      </c>
      <c r="W747" t="s">
        <v>38</v>
      </c>
      <c r="X747" t="s">
        <v>39</v>
      </c>
      <c r="Y747" t="s">
        <v>421</v>
      </c>
      <c r="Z747" t="s">
        <v>422</v>
      </c>
      <c r="AA747" t="s">
        <v>42</v>
      </c>
    </row>
    <row r="748" spans="1:27" x14ac:dyDescent="0.25">
      <c r="A748" s="1">
        <v>10182</v>
      </c>
      <c r="B748" s="1">
        <v>31</v>
      </c>
      <c r="C748" s="8">
        <v>36.74</v>
      </c>
      <c r="D748" s="1">
        <v>5</v>
      </c>
      <c r="E748" s="7">
        <v>1138.94</v>
      </c>
      <c r="F748" s="7">
        <f>sales_data_sample3[[#This Row],[SALES]]*sales_data_sample3[[#This Row],[PROFIT MARGIN]]</f>
        <v>84.167665999999997</v>
      </c>
      <c r="G748" s="14" t="str">
        <f>IF(sales_data_sample3[[#This Row],[STATUS]] &lt;&gt;"Cancelled","7,39%","0")</f>
        <v>7,39%</v>
      </c>
      <c r="H748" s="4">
        <v>37937</v>
      </c>
      <c r="I748" t="s">
        <v>28</v>
      </c>
      <c r="J748">
        <f>ROUNDUP(MONTH(sales_data_sample3[[#This Row],[ORDER DATE]])/3,0)</f>
        <v>4</v>
      </c>
      <c r="K748" t="str">
        <f>TEXT(sales_data_sample3[[#This Row],[ORDER DATE]],"[$-409]mmmm")</f>
        <v>November</v>
      </c>
      <c r="L748">
        <f>YEAR(sales_data_sample3[[#This Row],[ORDER DATE]])</f>
        <v>2003</v>
      </c>
      <c r="M748" t="s">
        <v>1354</v>
      </c>
      <c r="N748">
        <v>44</v>
      </c>
      <c r="O748" t="s">
        <v>3035</v>
      </c>
      <c r="P748" t="s">
        <v>417</v>
      </c>
      <c r="Q748" t="s">
        <v>418</v>
      </c>
      <c r="R748" t="s">
        <v>419</v>
      </c>
      <c r="S748" t="s">
        <v>4804</v>
      </c>
      <c r="T748" t="s">
        <v>420</v>
      </c>
      <c r="U748" t="s">
        <v>73</v>
      </c>
      <c r="V748" t="s">
        <v>167</v>
      </c>
      <c r="W748" t="s">
        <v>38</v>
      </c>
      <c r="X748" t="s">
        <v>39</v>
      </c>
      <c r="Y748" t="s">
        <v>421</v>
      </c>
      <c r="Z748" t="s">
        <v>422</v>
      </c>
      <c r="AA748" t="s">
        <v>42</v>
      </c>
    </row>
    <row r="749" spans="1:27" x14ac:dyDescent="0.25">
      <c r="A749" s="1">
        <v>10182</v>
      </c>
      <c r="B749" s="1">
        <v>36</v>
      </c>
      <c r="C749" s="8">
        <v>73.599999999999994</v>
      </c>
      <c r="D749" s="1">
        <v>14</v>
      </c>
      <c r="E749" s="7">
        <v>2649.6</v>
      </c>
      <c r="F749" s="7">
        <f>sales_data_sample3[[#This Row],[SALES]]*sales_data_sample3[[#This Row],[PROFIT MARGIN]]</f>
        <v>659.48544000000004</v>
      </c>
      <c r="G749" s="14" t="str">
        <f>IF(sales_data_sample3[[#This Row],[STATUS]] &lt;&gt;"Cancelled","24,89%","0")</f>
        <v>24,89%</v>
      </c>
      <c r="H749" s="4">
        <v>37937</v>
      </c>
      <c r="I749" t="s">
        <v>28</v>
      </c>
      <c r="J749">
        <f>ROUNDUP(MONTH(sales_data_sample3[[#This Row],[ORDER DATE]])/3,0)</f>
        <v>4</v>
      </c>
      <c r="K749" t="str">
        <f>TEXT(sales_data_sample3[[#This Row],[ORDER DATE]],"[$-409]mmmm")</f>
        <v>November</v>
      </c>
      <c r="L749">
        <f>YEAR(sales_data_sample3[[#This Row],[ORDER DATE]])</f>
        <v>2003</v>
      </c>
      <c r="M749" t="s">
        <v>278</v>
      </c>
      <c r="N749">
        <v>90</v>
      </c>
      <c r="O749" t="s">
        <v>3151</v>
      </c>
      <c r="P749" t="s">
        <v>417</v>
      </c>
      <c r="Q749" t="s">
        <v>418</v>
      </c>
      <c r="R749" t="s">
        <v>419</v>
      </c>
      <c r="S749" t="s">
        <v>4804</v>
      </c>
      <c r="T749" t="s">
        <v>420</v>
      </c>
      <c r="U749" t="s">
        <v>73</v>
      </c>
      <c r="V749" t="s">
        <v>167</v>
      </c>
      <c r="W749" t="s">
        <v>38</v>
      </c>
      <c r="X749" t="s">
        <v>39</v>
      </c>
      <c r="Y749" t="s">
        <v>421</v>
      </c>
      <c r="Z749" t="s">
        <v>422</v>
      </c>
      <c r="AA749" t="s">
        <v>42</v>
      </c>
    </row>
    <row r="750" spans="1:27" x14ac:dyDescent="0.25">
      <c r="A750" s="1">
        <v>10182</v>
      </c>
      <c r="B750" s="1">
        <v>20</v>
      </c>
      <c r="C750" s="8">
        <v>100</v>
      </c>
      <c r="D750" s="1">
        <v>13</v>
      </c>
      <c r="E750" s="7">
        <v>2395.8000000000002</v>
      </c>
      <c r="F750" s="7">
        <f>sales_data_sample3[[#This Row],[SALES]]*sales_data_sample3[[#This Row],[PROFIT MARGIN]]</f>
        <v>596.3146200000001</v>
      </c>
      <c r="G750" s="14" t="str">
        <f>IF(sales_data_sample3[[#This Row],[STATUS]] &lt;&gt;"Cancelled","24,89%","0")</f>
        <v>24,89%</v>
      </c>
      <c r="H750" s="4">
        <v>37937</v>
      </c>
      <c r="I750" t="s">
        <v>28</v>
      </c>
      <c r="J750">
        <f>ROUNDUP(MONTH(sales_data_sample3[[#This Row],[ORDER DATE]])/3,0)</f>
        <v>4</v>
      </c>
      <c r="K750" t="str">
        <f>TEXT(sales_data_sample3[[#This Row],[ORDER DATE]],"[$-409]mmmm")</f>
        <v>November</v>
      </c>
      <c r="L750">
        <f>YEAR(sales_data_sample3[[#This Row],[ORDER DATE]])</f>
        <v>2003</v>
      </c>
      <c r="M750" t="s">
        <v>278</v>
      </c>
      <c r="N750">
        <v>117</v>
      </c>
      <c r="O750" t="s">
        <v>3275</v>
      </c>
      <c r="P750" t="s">
        <v>417</v>
      </c>
      <c r="Q750" t="s">
        <v>418</v>
      </c>
      <c r="R750" t="s">
        <v>419</v>
      </c>
      <c r="S750" t="s">
        <v>4804</v>
      </c>
      <c r="T750" t="s">
        <v>420</v>
      </c>
      <c r="U750" t="s">
        <v>73</v>
      </c>
      <c r="V750" t="s">
        <v>167</v>
      </c>
      <c r="W750" t="s">
        <v>38</v>
      </c>
      <c r="X750" t="s">
        <v>39</v>
      </c>
      <c r="Y750" t="s">
        <v>421</v>
      </c>
      <c r="Z750" t="s">
        <v>422</v>
      </c>
      <c r="AA750" t="s">
        <v>42</v>
      </c>
    </row>
    <row r="751" spans="1:27" x14ac:dyDescent="0.25">
      <c r="A751" s="1">
        <v>10182</v>
      </c>
      <c r="B751" s="1">
        <v>33</v>
      </c>
      <c r="C751" s="8">
        <v>94.17</v>
      </c>
      <c r="D751" s="1">
        <v>15</v>
      </c>
      <c r="E751" s="7">
        <v>3107.61</v>
      </c>
      <c r="F751" s="7">
        <f>sales_data_sample3[[#This Row],[SALES]]*sales_data_sample3[[#This Row],[PROFIT MARGIN]]</f>
        <v>773.48412900000005</v>
      </c>
      <c r="G751" s="14" t="str">
        <f>IF(sales_data_sample3[[#This Row],[STATUS]] &lt;&gt;"Cancelled","24,89%","0")</f>
        <v>24,89%</v>
      </c>
      <c r="H751" s="4">
        <v>37937</v>
      </c>
      <c r="I751" t="s">
        <v>28</v>
      </c>
      <c r="J751">
        <f>ROUNDUP(MONTH(sales_data_sample3[[#This Row],[ORDER DATE]])/3,0)</f>
        <v>4</v>
      </c>
      <c r="K751" t="str">
        <f>TEXT(sales_data_sample3[[#This Row],[ORDER DATE]],"[$-409]mmmm")</f>
        <v>November</v>
      </c>
      <c r="L751">
        <f>YEAR(sales_data_sample3[[#This Row],[ORDER DATE]])</f>
        <v>2003</v>
      </c>
      <c r="M751" t="s">
        <v>278</v>
      </c>
      <c r="N751">
        <v>85</v>
      </c>
      <c r="O751" t="s">
        <v>3391</v>
      </c>
      <c r="P751" t="s">
        <v>417</v>
      </c>
      <c r="Q751" t="s">
        <v>418</v>
      </c>
      <c r="R751" t="s">
        <v>419</v>
      </c>
      <c r="S751" t="s">
        <v>4804</v>
      </c>
      <c r="T751" t="s">
        <v>420</v>
      </c>
      <c r="U751" t="s">
        <v>73</v>
      </c>
      <c r="V751" t="s">
        <v>167</v>
      </c>
      <c r="W751" t="s">
        <v>38</v>
      </c>
      <c r="X751" t="s">
        <v>39</v>
      </c>
      <c r="Y751" t="s">
        <v>421</v>
      </c>
      <c r="Z751" t="s">
        <v>422</v>
      </c>
      <c r="AA751" t="s">
        <v>65</v>
      </c>
    </row>
    <row r="752" spans="1:27" x14ac:dyDescent="0.25">
      <c r="A752" s="1">
        <v>10182</v>
      </c>
      <c r="B752" s="1">
        <v>49</v>
      </c>
      <c r="C752" s="8">
        <v>100</v>
      </c>
      <c r="D752" s="1">
        <v>17</v>
      </c>
      <c r="E752" s="7">
        <v>6244.07</v>
      </c>
      <c r="F752" s="7">
        <f>sales_data_sample3[[#This Row],[SALES]]*sales_data_sample3[[#This Row],[PROFIT MARGIN]]</f>
        <v>1554.1490229999999</v>
      </c>
      <c r="G752" s="14" t="str">
        <f>IF(sales_data_sample3[[#This Row],[STATUS]] &lt;&gt;"Cancelled","24,89%","0")</f>
        <v>24,89%</v>
      </c>
      <c r="H752" s="4">
        <v>37937</v>
      </c>
      <c r="I752" t="s">
        <v>28</v>
      </c>
      <c r="J752">
        <f>ROUNDUP(MONTH(sales_data_sample3[[#This Row],[ORDER DATE]])/3,0)</f>
        <v>4</v>
      </c>
      <c r="K752" t="str">
        <f>TEXT(sales_data_sample3[[#This Row],[ORDER DATE]],"[$-409]mmmm")</f>
        <v>November</v>
      </c>
      <c r="L752">
        <f>YEAR(sales_data_sample3[[#This Row],[ORDER DATE]])</f>
        <v>2003</v>
      </c>
      <c r="M752" t="s">
        <v>278</v>
      </c>
      <c r="N752">
        <v>107</v>
      </c>
      <c r="O752" t="s">
        <v>3508</v>
      </c>
      <c r="P752" t="s">
        <v>417</v>
      </c>
      <c r="Q752" t="s">
        <v>418</v>
      </c>
      <c r="R752" t="s">
        <v>419</v>
      </c>
      <c r="S752" t="s">
        <v>4804</v>
      </c>
      <c r="T752" t="s">
        <v>420</v>
      </c>
      <c r="U752" t="s">
        <v>73</v>
      </c>
      <c r="V752" t="s">
        <v>167</v>
      </c>
      <c r="W752" t="s">
        <v>38</v>
      </c>
      <c r="X752" t="s">
        <v>39</v>
      </c>
      <c r="Y752" t="s">
        <v>421</v>
      </c>
      <c r="Z752" t="s">
        <v>422</v>
      </c>
      <c r="AA752" t="s">
        <v>65</v>
      </c>
    </row>
    <row r="753" spans="1:27" x14ac:dyDescent="0.25">
      <c r="A753" s="1">
        <v>10182</v>
      </c>
      <c r="B753" s="1">
        <v>23</v>
      </c>
      <c r="C753" s="8">
        <v>42.26</v>
      </c>
      <c r="D753" s="1">
        <v>8</v>
      </c>
      <c r="E753" s="7">
        <v>971.98</v>
      </c>
      <c r="F753" s="7">
        <f>sales_data_sample3[[#This Row],[SALES]]*sales_data_sample3[[#This Row],[PROFIT MARGIN]]</f>
        <v>71.829321999999991</v>
      </c>
      <c r="G753" s="14" t="str">
        <f>IF(sales_data_sample3[[#This Row],[STATUS]] &lt;&gt;"Cancelled","7,39%","0")</f>
        <v>7,39%</v>
      </c>
      <c r="H753" s="4">
        <v>37937</v>
      </c>
      <c r="I753" t="s">
        <v>28</v>
      </c>
      <c r="J753">
        <f>ROUNDUP(MONTH(sales_data_sample3[[#This Row],[ORDER DATE]])/3,0)</f>
        <v>4</v>
      </c>
      <c r="K753" t="str">
        <f>TEXT(sales_data_sample3[[#This Row],[ORDER DATE]],"[$-409]mmmm")</f>
        <v>November</v>
      </c>
      <c r="L753">
        <f>YEAR(sales_data_sample3[[#This Row],[ORDER DATE]])</f>
        <v>2003</v>
      </c>
      <c r="M753" t="s">
        <v>1354</v>
      </c>
      <c r="N753">
        <v>41</v>
      </c>
      <c r="O753" t="s">
        <v>3664</v>
      </c>
      <c r="P753" t="s">
        <v>417</v>
      </c>
      <c r="Q753" t="s">
        <v>418</v>
      </c>
      <c r="R753" t="s">
        <v>419</v>
      </c>
      <c r="S753" t="s">
        <v>4804</v>
      </c>
      <c r="T753" t="s">
        <v>420</v>
      </c>
      <c r="U753" t="s">
        <v>73</v>
      </c>
      <c r="V753" t="s">
        <v>167</v>
      </c>
      <c r="W753" t="s">
        <v>38</v>
      </c>
      <c r="X753" t="s">
        <v>39</v>
      </c>
      <c r="Y753" t="s">
        <v>421</v>
      </c>
      <c r="Z753" t="s">
        <v>422</v>
      </c>
      <c r="AA753" t="s">
        <v>42</v>
      </c>
    </row>
    <row r="754" spans="1:27" x14ac:dyDescent="0.25">
      <c r="A754" s="1">
        <v>10183</v>
      </c>
      <c r="B754" s="1">
        <v>23</v>
      </c>
      <c r="C754" s="8">
        <v>100</v>
      </c>
      <c r="D754" s="1">
        <v>8</v>
      </c>
      <c r="E754" s="7">
        <v>5372.57</v>
      </c>
      <c r="F754" s="7">
        <f>sales_data_sample3[[#This Row],[SALES]]*sales_data_sample3[[#This Row],[PROFIT MARGIN]]</f>
        <v>1337.232673</v>
      </c>
      <c r="G754" s="14" t="str">
        <f>IF(sales_data_sample3[[#This Row],[STATUS]] &lt;&gt;"Cancelled","24,89%","0")</f>
        <v>24,89%</v>
      </c>
      <c r="H754" s="4">
        <v>37938</v>
      </c>
      <c r="I754" t="s">
        <v>28</v>
      </c>
      <c r="J754">
        <f>ROUNDUP(MONTH(sales_data_sample3[[#This Row],[ORDER DATE]])/3,0)</f>
        <v>4</v>
      </c>
      <c r="K754" t="str">
        <f>TEXT(sales_data_sample3[[#This Row],[ORDER DATE]],"[$-409]mmmm")</f>
        <v>November</v>
      </c>
      <c r="L754">
        <f>YEAR(sales_data_sample3[[#This Row],[ORDER DATE]])</f>
        <v>2003</v>
      </c>
      <c r="M754" t="s">
        <v>278</v>
      </c>
      <c r="N754">
        <v>214</v>
      </c>
      <c r="O754" t="s">
        <v>279</v>
      </c>
      <c r="P754" t="s">
        <v>329</v>
      </c>
      <c r="Q754" t="s">
        <v>330</v>
      </c>
      <c r="R754" t="s">
        <v>331</v>
      </c>
      <c r="S754" t="s">
        <v>4804</v>
      </c>
      <c r="T754" t="s">
        <v>332</v>
      </c>
      <c r="U754" t="s">
        <v>214</v>
      </c>
      <c r="V754" t="s">
        <v>333</v>
      </c>
      <c r="W754" t="s">
        <v>38</v>
      </c>
      <c r="X754" t="s">
        <v>39</v>
      </c>
      <c r="Y754" t="s">
        <v>334</v>
      </c>
      <c r="Z754" t="s">
        <v>335</v>
      </c>
      <c r="AA754" t="s">
        <v>65</v>
      </c>
    </row>
    <row r="755" spans="1:27" x14ac:dyDescent="0.25">
      <c r="A755" s="1">
        <v>10183</v>
      </c>
      <c r="B755" s="1">
        <v>28</v>
      </c>
      <c r="C755" s="8">
        <v>100</v>
      </c>
      <c r="D755" s="1">
        <v>1</v>
      </c>
      <c r="E755" s="7">
        <v>3433.36</v>
      </c>
      <c r="F755" s="7">
        <f>sales_data_sample3[[#This Row],[SALES]]*sales_data_sample3[[#This Row],[PROFIT MARGIN]]</f>
        <v>854.56330400000002</v>
      </c>
      <c r="G755" s="14" t="str">
        <f>IF(sales_data_sample3[[#This Row],[STATUS]] &lt;&gt;"Cancelled","24,89%","0")</f>
        <v>24,89%</v>
      </c>
      <c r="H755" s="4">
        <v>37938</v>
      </c>
      <c r="I755" t="s">
        <v>28</v>
      </c>
      <c r="J755">
        <f>ROUNDUP(MONTH(sales_data_sample3[[#This Row],[ORDER DATE]])/3,0)</f>
        <v>4</v>
      </c>
      <c r="K755" t="str">
        <f>TEXT(sales_data_sample3[[#This Row],[ORDER DATE]],"[$-409]mmmm")</f>
        <v>November</v>
      </c>
      <c r="L755">
        <f>YEAR(sales_data_sample3[[#This Row],[ORDER DATE]])</f>
        <v>2003</v>
      </c>
      <c r="M755" t="s">
        <v>278</v>
      </c>
      <c r="N755">
        <v>147</v>
      </c>
      <c r="O755" t="s">
        <v>710</v>
      </c>
      <c r="P755" t="s">
        <v>329</v>
      </c>
      <c r="Q755" t="s">
        <v>330</v>
      </c>
      <c r="R755" t="s">
        <v>331</v>
      </c>
      <c r="S755" t="s">
        <v>4804</v>
      </c>
      <c r="T755" t="s">
        <v>332</v>
      </c>
      <c r="U755" t="s">
        <v>214</v>
      </c>
      <c r="V755" t="s">
        <v>333</v>
      </c>
      <c r="W755" t="s">
        <v>38</v>
      </c>
      <c r="X755" t="s">
        <v>39</v>
      </c>
      <c r="Y755" t="s">
        <v>334</v>
      </c>
      <c r="Z755" t="s">
        <v>335</v>
      </c>
      <c r="AA755" t="s">
        <v>65</v>
      </c>
    </row>
    <row r="756" spans="1:27" x14ac:dyDescent="0.25">
      <c r="A756" s="1">
        <v>10183</v>
      </c>
      <c r="B756" s="1">
        <v>41</v>
      </c>
      <c r="C756" s="8">
        <v>100</v>
      </c>
      <c r="D756" s="1">
        <v>5</v>
      </c>
      <c r="E756" s="7">
        <v>6163.94</v>
      </c>
      <c r="F756" s="7">
        <f>sales_data_sample3[[#This Row],[SALES]]*sales_data_sample3[[#This Row],[PROFIT MARGIN]]</f>
        <v>280.45926999999995</v>
      </c>
      <c r="G756" s="14" t="str">
        <f>IF(sales_data_sample3[[#This Row],[STATUS]] &lt;&gt;"Cancelled","4,55%","0")</f>
        <v>4,55%</v>
      </c>
      <c r="H756" s="4">
        <v>37938</v>
      </c>
      <c r="I756" t="s">
        <v>28</v>
      </c>
      <c r="J756">
        <f>ROUNDUP(MONTH(sales_data_sample3[[#This Row],[ORDER DATE]])/3,0)</f>
        <v>4</v>
      </c>
      <c r="K756" t="str">
        <f>TEXT(sales_data_sample3[[#This Row],[ORDER DATE]],"[$-409]mmmm")</f>
        <v>November</v>
      </c>
      <c r="L756">
        <f>YEAR(sales_data_sample3[[#This Row],[ORDER DATE]])</f>
        <v>2003</v>
      </c>
      <c r="M756" t="s">
        <v>957</v>
      </c>
      <c r="N756">
        <v>136</v>
      </c>
      <c r="O756" t="s">
        <v>958</v>
      </c>
      <c r="P756" t="s">
        <v>329</v>
      </c>
      <c r="Q756" t="s">
        <v>330</v>
      </c>
      <c r="R756" t="s">
        <v>331</v>
      </c>
      <c r="S756" t="s">
        <v>4804</v>
      </c>
      <c r="T756" t="s">
        <v>332</v>
      </c>
      <c r="U756" t="s">
        <v>214</v>
      </c>
      <c r="V756" t="s">
        <v>333</v>
      </c>
      <c r="W756" t="s">
        <v>38</v>
      </c>
      <c r="X756" t="s">
        <v>39</v>
      </c>
      <c r="Y756" t="s">
        <v>334</v>
      </c>
      <c r="Z756" t="s">
        <v>335</v>
      </c>
      <c r="AA756" t="s">
        <v>65</v>
      </c>
    </row>
    <row r="757" spans="1:27" x14ac:dyDescent="0.25">
      <c r="A757" s="1">
        <v>10183</v>
      </c>
      <c r="B757" s="1">
        <v>21</v>
      </c>
      <c r="C757" s="8">
        <v>96.84</v>
      </c>
      <c r="D757" s="1">
        <v>7</v>
      </c>
      <c r="E757" s="7">
        <v>2033.64</v>
      </c>
      <c r="F757" s="7">
        <f>sales_data_sample3[[#This Row],[SALES]]*sales_data_sample3[[#This Row],[PROFIT MARGIN]]</f>
        <v>92.530619999999999</v>
      </c>
      <c r="G757" s="14" t="str">
        <f>IF(sales_data_sample3[[#This Row],[STATUS]] &lt;&gt;"Cancelled","4,55%","0")</f>
        <v>4,55%</v>
      </c>
      <c r="H757" s="4">
        <v>37938</v>
      </c>
      <c r="I757" t="s">
        <v>28</v>
      </c>
      <c r="J757">
        <f>ROUNDUP(MONTH(sales_data_sample3[[#This Row],[ORDER DATE]])/3,0)</f>
        <v>4</v>
      </c>
      <c r="K757" t="str">
        <f>TEXT(sales_data_sample3[[#This Row],[ORDER DATE]],"[$-409]mmmm")</f>
        <v>November</v>
      </c>
      <c r="L757">
        <f>YEAR(sales_data_sample3[[#This Row],[ORDER DATE]])</f>
        <v>2003</v>
      </c>
      <c r="M757" t="s">
        <v>957</v>
      </c>
      <c r="N757">
        <v>116</v>
      </c>
      <c r="O757" t="s">
        <v>1264</v>
      </c>
      <c r="P757" t="s">
        <v>329</v>
      </c>
      <c r="Q757" t="s">
        <v>330</v>
      </c>
      <c r="R757" t="s">
        <v>331</v>
      </c>
      <c r="S757" t="s">
        <v>4804</v>
      </c>
      <c r="T757" t="s">
        <v>332</v>
      </c>
      <c r="U757" t="s">
        <v>214</v>
      </c>
      <c r="V757" t="s">
        <v>333</v>
      </c>
      <c r="W757" t="s">
        <v>38</v>
      </c>
      <c r="X757" t="s">
        <v>39</v>
      </c>
      <c r="Y757" t="s">
        <v>334</v>
      </c>
      <c r="Z757" t="s">
        <v>335</v>
      </c>
      <c r="AA757" t="s">
        <v>42</v>
      </c>
    </row>
    <row r="758" spans="1:27" x14ac:dyDescent="0.25">
      <c r="A758" s="1">
        <v>10183</v>
      </c>
      <c r="B758" s="1">
        <v>37</v>
      </c>
      <c r="C758" s="8">
        <v>89.15</v>
      </c>
      <c r="D758" s="1">
        <v>9</v>
      </c>
      <c r="E758" s="7">
        <v>3298.55</v>
      </c>
      <c r="F758" s="7">
        <f>sales_data_sample3[[#This Row],[SALES]]*sales_data_sample3[[#This Row],[PROFIT MARGIN]]</f>
        <v>243.762845</v>
      </c>
      <c r="G758" s="14" t="str">
        <f>IF(sales_data_sample3[[#This Row],[STATUS]] &lt;&gt;"Cancelled","7,39%","0")</f>
        <v>7,39%</v>
      </c>
      <c r="H758" s="4">
        <v>37938</v>
      </c>
      <c r="I758" t="s">
        <v>28</v>
      </c>
      <c r="J758">
        <f>ROUNDUP(MONTH(sales_data_sample3[[#This Row],[ORDER DATE]])/3,0)</f>
        <v>4</v>
      </c>
      <c r="K758" t="str">
        <f>TEXT(sales_data_sample3[[#This Row],[ORDER DATE]],"[$-409]mmmm")</f>
        <v>November</v>
      </c>
      <c r="L758">
        <f>YEAR(sales_data_sample3[[#This Row],[ORDER DATE]])</f>
        <v>2003</v>
      </c>
      <c r="M758" t="s">
        <v>1354</v>
      </c>
      <c r="N758">
        <v>101</v>
      </c>
      <c r="O758" t="s">
        <v>1989</v>
      </c>
      <c r="P758" t="s">
        <v>329</v>
      </c>
      <c r="Q758" t="s">
        <v>330</v>
      </c>
      <c r="R758" t="s">
        <v>331</v>
      </c>
      <c r="S758" t="s">
        <v>4804</v>
      </c>
      <c r="T758" t="s">
        <v>332</v>
      </c>
      <c r="U758" t="s">
        <v>214</v>
      </c>
      <c r="V758" t="s">
        <v>333</v>
      </c>
      <c r="W758" t="s">
        <v>38</v>
      </c>
      <c r="X758" t="s">
        <v>39</v>
      </c>
      <c r="Y758" t="s">
        <v>334</v>
      </c>
      <c r="Z758" t="s">
        <v>335</v>
      </c>
      <c r="AA758" t="s">
        <v>65</v>
      </c>
    </row>
    <row r="759" spans="1:27" x14ac:dyDescent="0.25">
      <c r="A759" s="1">
        <v>10183</v>
      </c>
      <c r="B759" s="1">
        <v>39</v>
      </c>
      <c r="C759" s="8">
        <v>68.08</v>
      </c>
      <c r="D759" s="1">
        <v>11</v>
      </c>
      <c r="E759" s="7">
        <v>2655.12</v>
      </c>
      <c r="F759" s="7">
        <f>sales_data_sample3[[#This Row],[SALES]]*sales_data_sample3[[#This Row],[PROFIT MARGIN]]</f>
        <v>196.21336799999997</v>
      </c>
      <c r="G759" s="14" t="str">
        <f>IF(sales_data_sample3[[#This Row],[STATUS]] &lt;&gt;"Cancelled","7,39%","0")</f>
        <v>7,39%</v>
      </c>
      <c r="H759" s="4">
        <v>37938</v>
      </c>
      <c r="I759" t="s">
        <v>28</v>
      </c>
      <c r="J759">
        <f>ROUNDUP(MONTH(sales_data_sample3[[#This Row],[ORDER DATE]])/3,0)</f>
        <v>4</v>
      </c>
      <c r="K759" t="str">
        <f>TEXT(sales_data_sample3[[#This Row],[ORDER DATE]],"[$-409]mmmm")</f>
        <v>November</v>
      </c>
      <c r="L759">
        <f>YEAR(sales_data_sample3[[#This Row],[ORDER DATE]])</f>
        <v>2003</v>
      </c>
      <c r="M759" t="s">
        <v>1354</v>
      </c>
      <c r="N759">
        <v>62</v>
      </c>
      <c r="O759" t="s">
        <v>2025</v>
      </c>
      <c r="P759" t="s">
        <v>329</v>
      </c>
      <c r="Q759" t="s">
        <v>330</v>
      </c>
      <c r="R759" t="s">
        <v>331</v>
      </c>
      <c r="S759" t="s">
        <v>4804</v>
      </c>
      <c r="T759" t="s">
        <v>332</v>
      </c>
      <c r="U759" t="s">
        <v>214</v>
      </c>
      <c r="V759" t="s">
        <v>333</v>
      </c>
      <c r="W759" t="s">
        <v>38</v>
      </c>
      <c r="X759" t="s">
        <v>39</v>
      </c>
      <c r="Y759" t="s">
        <v>334</v>
      </c>
      <c r="Z759" t="s">
        <v>335</v>
      </c>
      <c r="AA759" t="s">
        <v>42</v>
      </c>
    </row>
    <row r="760" spans="1:27" x14ac:dyDescent="0.25">
      <c r="A760" s="1">
        <v>10183</v>
      </c>
      <c r="B760" s="1">
        <v>22</v>
      </c>
      <c r="C760" s="8">
        <v>100</v>
      </c>
      <c r="D760" s="1">
        <v>10</v>
      </c>
      <c r="E760" s="7">
        <v>2488.1999999999998</v>
      </c>
      <c r="F760" s="7">
        <f>sales_data_sample3[[#This Row],[SALES]]*sales_data_sample3[[#This Row],[PROFIT MARGIN]]</f>
        <v>183.87797999999998</v>
      </c>
      <c r="G760" s="14" t="str">
        <f>IF(sales_data_sample3[[#This Row],[STATUS]] &lt;&gt;"Cancelled","7,39%","0")</f>
        <v>7,39%</v>
      </c>
      <c r="H760" s="4">
        <v>37938</v>
      </c>
      <c r="I760" t="s">
        <v>28</v>
      </c>
      <c r="J760">
        <f>ROUNDUP(MONTH(sales_data_sample3[[#This Row],[ORDER DATE]])/3,0)</f>
        <v>4</v>
      </c>
      <c r="K760" t="str">
        <f>TEXT(sales_data_sample3[[#This Row],[ORDER DATE]],"[$-409]mmmm")</f>
        <v>November</v>
      </c>
      <c r="L760">
        <f>YEAR(sales_data_sample3[[#This Row],[ORDER DATE]])</f>
        <v>2003</v>
      </c>
      <c r="M760" t="s">
        <v>1354</v>
      </c>
      <c r="N760">
        <v>104</v>
      </c>
      <c r="O760" t="s">
        <v>2122</v>
      </c>
      <c r="P760" t="s">
        <v>329</v>
      </c>
      <c r="Q760" t="s">
        <v>330</v>
      </c>
      <c r="R760" t="s">
        <v>331</v>
      </c>
      <c r="S760" t="s">
        <v>4804</v>
      </c>
      <c r="T760" t="s">
        <v>332</v>
      </c>
      <c r="U760" t="s">
        <v>214</v>
      </c>
      <c r="V760" t="s">
        <v>333</v>
      </c>
      <c r="W760" t="s">
        <v>38</v>
      </c>
      <c r="X760" t="s">
        <v>39</v>
      </c>
      <c r="Y760" t="s">
        <v>334</v>
      </c>
      <c r="Z760" t="s">
        <v>335</v>
      </c>
      <c r="AA760" t="s">
        <v>42</v>
      </c>
    </row>
    <row r="761" spans="1:27" x14ac:dyDescent="0.25">
      <c r="A761" s="1">
        <v>10183</v>
      </c>
      <c r="B761" s="1">
        <v>21</v>
      </c>
      <c r="C761" s="8">
        <v>100</v>
      </c>
      <c r="D761" s="1">
        <v>2</v>
      </c>
      <c r="E761" s="7">
        <v>2441.04</v>
      </c>
      <c r="F761" s="7">
        <f>sales_data_sample3[[#This Row],[SALES]]*sales_data_sample3[[#This Row],[PROFIT MARGIN]]</f>
        <v>111.06732</v>
      </c>
      <c r="G761" s="14" t="str">
        <f>IF(sales_data_sample3[[#This Row],[STATUS]] &lt;&gt;"Cancelled","4,55%","0")</f>
        <v>4,55%</v>
      </c>
      <c r="H761" s="4">
        <v>37938</v>
      </c>
      <c r="I761" t="s">
        <v>28</v>
      </c>
      <c r="J761">
        <f>ROUNDUP(MONTH(sales_data_sample3[[#This Row],[ORDER DATE]])/3,0)</f>
        <v>4</v>
      </c>
      <c r="K761" t="str">
        <f>TEXT(sales_data_sample3[[#This Row],[ORDER DATE]],"[$-409]mmmm")</f>
        <v>November</v>
      </c>
      <c r="L761">
        <f>YEAR(sales_data_sample3[[#This Row],[ORDER DATE]])</f>
        <v>2003</v>
      </c>
      <c r="M761" t="s">
        <v>957</v>
      </c>
      <c r="N761">
        <v>121</v>
      </c>
      <c r="O761" t="s">
        <v>2604</v>
      </c>
      <c r="P761" t="s">
        <v>329</v>
      </c>
      <c r="Q761" t="s">
        <v>330</v>
      </c>
      <c r="R761" t="s">
        <v>331</v>
      </c>
      <c r="S761" t="s">
        <v>4804</v>
      </c>
      <c r="T761" t="s">
        <v>332</v>
      </c>
      <c r="U761" t="s">
        <v>214</v>
      </c>
      <c r="V761" t="s">
        <v>333</v>
      </c>
      <c r="W761" t="s">
        <v>38</v>
      </c>
      <c r="X761" t="s">
        <v>39</v>
      </c>
      <c r="Y761" t="s">
        <v>334</v>
      </c>
      <c r="Z761" t="s">
        <v>335</v>
      </c>
      <c r="AA761" t="s">
        <v>42</v>
      </c>
    </row>
    <row r="762" spans="1:27" x14ac:dyDescent="0.25">
      <c r="A762" s="1">
        <v>10183</v>
      </c>
      <c r="B762" s="1">
        <v>40</v>
      </c>
      <c r="C762" s="8">
        <v>49.3</v>
      </c>
      <c r="D762" s="1">
        <v>6</v>
      </c>
      <c r="E762" s="7">
        <v>1972</v>
      </c>
      <c r="F762" s="7">
        <f>sales_data_sample3[[#This Row],[SALES]]*sales_data_sample3[[#This Row],[PROFIT MARGIN]]</f>
        <v>145.73079999999999</v>
      </c>
      <c r="G762" s="14" t="str">
        <f>IF(sales_data_sample3[[#This Row],[STATUS]] &lt;&gt;"Cancelled","7,39%","0")</f>
        <v>7,39%</v>
      </c>
      <c r="H762" s="4">
        <v>37938</v>
      </c>
      <c r="I762" t="s">
        <v>28</v>
      </c>
      <c r="J762">
        <f>ROUNDUP(MONTH(sales_data_sample3[[#This Row],[ORDER DATE]])/3,0)</f>
        <v>4</v>
      </c>
      <c r="K762" t="str">
        <f>TEXT(sales_data_sample3[[#This Row],[ORDER DATE]],"[$-409]mmmm")</f>
        <v>November</v>
      </c>
      <c r="L762">
        <f>YEAR(sales_data_sample3[[#This Row],[ORDER DATE]])</f>
        <v>2003</v>
      </c>
      <c r="M762" t="s">
        <v>1354</v>
      </c>
      <c r="N762">
        <v>50</v>
      </c>
      <c r="O762" t="s">
        <v>2635</v>
      </c>
      <c r="P762" t="s">
        <v>329</v>
      </c>
      <c r="Q762" t="s">
        <v>330</v>
      </c>
      <c r="R762" t="s">
        <v>331</v>
      </c>
      <c r="S762" t="s">
        <v>4804</v>
      </c>
      <c r="T762" t="s">
        <v>332</v>
      </c>
      <c r="U762" t="s">
        <v>214</v>
      </c>
      <c r="V762" t="s">
        <v>333</v>
      </c>
      <c r="W762" t="s">
        <v>38</v>
      </c>
      <c r="X762" t="s">
        <v>39</v>
      </c>
      <c r="Y762" t="s">
        <v>334</v>
      </c>
      <c r="Z762" t="s">
        <v>335</v>
      </c>
      <c r="AA762" t="s">
        <v>42</v>
      </c>
    </row>
    <row r="763" spans="1:27" x14ac:dyDescent="0.25">
      <c r="A763" s="1">
        <v>10183</v>
      </c>
      <c r="B763" s="1">
        <v>47</v>
      </c>
      <c r="C763" s="8">
        <v>100</v>
      </c>
      <c r="D763" s="1">
        <v>12</v>
      </c>
      <c r="E763" s="7">
        <v>5035.1099999999997</v>
      </c>
      <c r="F763" s="7">
        <f>sales_data_sample3[[#This Row],[SALES]]*sales_data_sample3[[#This Row],[PROFIT MARGIN]]</f>
        <v>372.09462899999994</v>
      </c>
      <c r="G763" s="14" t="str">
        <f>IF(sales_data_sample3[[#This Row],[STATUS]] &lt;&gt;"Cancelled","7,39%","0")</f>
        <v>7,39%</v>
      </c>
      <c r="H763" s="4">
        <v>37938</v>
      </c>
      <c r="I763" t="s">
        <v>28</v>
      </c>
      <c r="J763">
        <f>ROUNDUP(MONTH(sales_data_sample3[[#This Row],[ORDER DATE]])/3,0)</f>
        <v>4</v>
      </c>
      <c r="K763" t="str">
        <f>TEXT(sales_data_sample3[[#This Row],[ORDER DATE]],"[$-409]mmmm")</f>
        <v>November</v>
      </c>
      <c r="L763">
        <f>YEAR(sales_data_sample3[[#This Row],[ORDER DATE]])</f>
        <v>2003</v>
      </c>
      <c r="M763" t="s">
        <v>1354</v>
      </c>
      <c r="N763">
        <v>97</v>
      </c>
      <c r="O763" t="s">
        <v>3732</v>
      </c>
      <c r="P763" t="s">
        <v>329</v>
      </c>
      <c r="Q763" t="s">
        <v>330</v>
      </c>
      <c r="R763" t="s">
        <v>331</v>
      </c>
      <c r="S763" t="s">
        <v>4804</v>
      </c>
      <c r="T763" t="s">
        <v>332</v>
      </c>
      <c r="U763" t="s">
        <v>214</v>
      </c>
      <c r="V763" t="s">
        <v>333</v>
      </c>
      <c r="W763" t="s">
        <v>38</v>
      </c>
      <c r="X763" t="s">
        <v>39</v>
      </c>
      <c r="Y763" t="s">
        <v>334</v>
      </c>
      <c r="Z763" t="s">
        <v>335</v>
      </c>
      <c r="AA763" t="s">
        <v>65</v>
      </c>
    </row>
    <row r="764" spans="1:27" x14ac:dyDescent="0.25">
      <c r="A764" s="1">
        <v>10183</v>
      </c>
      <c r="B764" s="1">
        <v>49</v>
      </c>
      <c r="C764" s="8">
        <v>64.64</v>
      </c>
      <c r="D764" s="1">
        <v>4</v>
      </c>
      <c r="E764" s="7">
        <v>3167.36</v>
      </c>
      <c r="F764" s="7">
        <f>sales_data_sample3[[#This Row],[SALES]]*sales_data_sample3[[#This Row],[PROFIT MARGIN]]</f>
        <v>144.11488</v>
      </c>
      <c r="G764" s="14" t="str">
        <f>IF(sales_data_sample3[[#This Row],[STATUS]] &lt;&gt;"Cancelled","4,55%","0")</f>
        <v>4,55%</v>
      </c>
      <c r="H764" s="4">
        <v>37938</v>
      </c>
      <c r="I764" t="s">
        <v>28</v>
      </c>
      <c r="J764">
        <f>ROUNDUP(MONTH(sales_data_sample3[[#This Row],[ORDER DATE]])/3,0)</f>
        <v>4</v>
      </c>
      <c r="K764" t="str">
        <f>TEXT(sales_data_sample3[[#This Row],[ORDER DATE]],"[$-409]mmmm")</f>
        <v>November</v>
      </c>
      <c r="L764">
        <f>YEAR(sales_data_sample3[[#This Row],[ORDER DATE]])</f>
        <v>2003</v>
      </c>
      <c r="M764" t="s">
        <v>957</v>
      </c>
      <c r="N764">
        <v>64</v>
      </c>
      <c r="O764" t="s">
        <v>4029</v>
      </c>
      <c r="P764" t="s">
        <v>329</v>
      </c>
      <c r="Q764" t="s">
        <v>330</v>
      </c>
      <c r="R764" t="s">
        <v>331</v>
      </c>
      <c r="S764" t="s">
        <v>4804</v>
      </c>
      <c r="T764" t="s">
        <v>332</v>
      </c>
      <c r="U764" t="s">
        <v>214</v>
      </c>
      <c r="V764" t="s">
        <v>333</v>
      </c>
      <c r="W764" t="s">
        <v>38</v>
      </c>
      <c r="X764" t="s">
        <v>39</v>
      </c>
      <c r="Y764" t="s">
        <v>334</v>
      </c>
      <c r="Z764" t="s">
        <v>335</v>
      </c>
      <c r="AA764" t="s">
        <v>65</v>
      </c>
    </row>
    <row r="765" spans="1:27" x14ac:dyDescent="0.25">
      <c r="A765" s="1">
        <v>10183</v>
      </c>
      <c r="B765" s="1">
        <v>23</v>
      </c>
      <c r="C765" s="8">
        <v>86.99</v>
      </c>
      <c r="D765" s="1">
        <v>3</v>
      </c>
      <c r="E765" s="7">
        <v>2000.77</v>
      </c>
      <c r="F765" s="7">
        <f>sales_data_sample3[[#This Row],[SALES]]*sales_data_sample3[[#This Row],[PROFIT MARGIN]]</f>
        <v>497.99165300000004</v>
      </c>
      <c r="G765" s="14" t="str">
        <f>IF(sales_data_sample3[[#This Row],[STATUS]] &lt;&gt;"Cancelled","24,89%","0")</f>
        <v>24,89%</v>
      </c>
      <c r="H765" s="4">
        <v>37938</v>
      </c>
      <c r="I765" t="s">
        <v>28</v>
      </c>
      <c r="J765">
        <f>ROUNDUP(MONTH(sales_data_sample3[[#This Row],[ORDER DATE]])/3,0)</f>
        <v>4</v>
      </c>
      <c r="K765" t="str">
        <f>TEXT(sales_data_sample3[[#This Row],[ORDER DATE]],"[$-409]mmmm")</f>
        <v>November</v>
      </c>
      <c r="L765">
        <f>YEAR(sales_data_sample3[[#This Row],[ORDER DATE]])</f>
        <v>2003</v>
      </c>
      <c r="M765" t="s">
        <v>278</v>
      </c>
      <c r="N765">
        <v>101</v>
      </c>
      <c r="O765" t="s">
        <v>4506</v>
      </c>
      <c r="P765" t="s">
        <v>329</v>
      </c>
      <c r="Q765" t="s">
        <v>330</v>
      </c>
      <c r="R765" t="s">
        <v>331</v>
      </c>
      <c r="S765" t="s">
        <v>4804</v>
      </c>
      <c r="T765" t="s">
        <v>332</v>
      </c>
      <c r="U765" t="s">
        <v>214</v>
      </c>
      <c r="V765" t="s">
        <v>333</v>
      </c>
      <c r="W765" t="s">
        <v>38</v>
      </c>
      <c r="X765" t="s">
        <v>39</v>
      </c>
      <c r="Y765" t="s">
        <v>334</v>
      </c>
      <c r="Z765" t="s">
        <v>335</v>
      </c>
      <c r="AA765" t="s">
        <v>42</v>
      </c>
    </row>
    <row r="766" spans="1:27" x14ac:dyDescent="0.25">
      <c r="A766" s="1">
        <v>10184</v>
      </c>
      <c r="B766" s="1">
        <v>37</v>
      </c>
      <c r="C766" s="8">
        <v>100</v>
      </c>
      <c r="D766" s="1">
        <v>6</v>
      </c>
      <c r="E766" s="7">
        <v>4516.22</v>
      </c>
      <c r="F766" s="7">
        <f>sales_data_sample3[[#This Row],[SALES]]*sales_data_sample3[[#This Row],[PROFIT MARGIN]]</f>
        <v>205.48801</v>
      </c>
      <c r="G766" s="14" t="str">
        <f>IF(sales_data_sample3[[#This Row],[STATUS]] &lt;&gt;"Cancelled","4,55%","0")</f>
        <v>4,55%</v>
      </c>
      <c r="H766" s="4">
        <v>37939</v>
      </c>
      <c r="I766" t="s">
        <v>28</v>
      </c>
      <c r="J766">
        <f>ROUNDUP(MONTH(sales_data_sample3[[#This Row],[ORDER DATE]])/3,0)</f>
        <v>4</v>
      </c>
      <c r="K766" t="str">
        <f>TEXT(sales_data_sample3[[#This Row],[ORDER DATE]],"[$-409]mmmm")</f>
        <v>November</v>
      </c>
      <c r="L766">
        <f>YEAR(sales_data_sample3[[#This Row],[ORDER DATE]])</f>
        <v>2003</v>
      </c>
      <c r="M766" t="s">
        <v>957</v>
      </c>
      <c r="N766">
        <v>118</v>
      </c>
      <c r="O766" t="s">
        <v>1172</v>
      </c>
      <c r="P766" t="s">
        <v>1183</v>
      </c>
      <c r="Q766" t="s">
        <v>1184</v>
      </c>
      <c r="R766" t="s">
        <v>1185</v>
      </c>
      <c r="S766" t="s">
        <v>4804</v>
      </c>
      <c r="T766" t="s">
        <v>1186</v>
      </c>
      <c r="U766" t="s">
        <v>4804</v>
      </c>
      <c r="V766" t="s">
        <v>1187</v>
      </c>
      <c r="W766" t="s">
        <v>273</v>
      </c>
      <c r="X766" t="s">
        <v>52</v>
      </c>
      <c r="Y766" t="s">
        <v>1188</v>
      </c>
      <c r="Z766" t="s">
        <v>1189</v>
      </c>
      <c r="AA766" t="s">
        <v>65</v>
      </c>
    </row>
    <row r="767" spans="1:27" x14ac:dyDescent="0.25">
      <c r="A767" s="1">
        <v>10184</v>
      </c>
      <c r="B767" s="1">
        <v>46</v>
      </c>
      <c r="C767" s="8">
        <v>100</v>
      </c>
      <c r="D767" s="1">
        <v>5</v>
      </c>
      <c r="E767" s="7">
        <v>7381.16</v>
      </c>
      <c r="F767" s="7">
        <f>sales_data_sample3[[#This Row],[SALES]]*sales_data_sample3[[#This Row],[PROFIT MARGIN]]</f>
        <v>1837.1707240000001</v>
      </c>
      <c r="G767" s="14" t="str">
        <f>IF(sales_data_sample3[[#This Row],[STATUS]] &lt;&gt;"Cancelled","24,89%","0")</f>
        <v>24,89%</v>
      </c>
      <c r="H767" s="4">
        <v>37939</v>
      </c>
      <c r="I767" t="s">
        <v>28</v>
      </c>
      <c r="J767">
        <f>ROUNDUP(MONTH(sales_data_sample3[[#This Row],[ORDER DATE]])/3,0)</f>
        <v>4</v>
      </c>
      <c r="K767" t="str">
        <f>TEXT(sales_data_sample3[[#This Row],[ORDER DATE]],"[$-409]mmmm")</f>
        <v>November</v>
      </c>
      <c r="L767">
        <f>YEAR(sales_data_sample3[[#This Row],[ORDER DATE]])</f>
        <v>2003</v>
      </c>
      <c r="M767" t="s">
        <v>278</v>
      </c>
      <c r="N767">
        <v>163</v>
      </c>
      <c r="O767" t="s">
        <v>1667</v>
      </c>
      <c r="P767" t="s">
        <v>1183</v>
      </c>
      <c r="Q767" t="s">
        <v>1184</v>
      </c>
      <c r="R767" t="s">
        <v>1185</v>
      </c>
      <c r="S767" t="s">
        <v>4804</v>
      </c>
      <c r="T767" t="s">
        <v>1186</v>
      </c>
      <c r="U767" t="s">
        <v>4804</v>
      </c>
      <c r="V767" t="s">
        <v>1187</v>
      </c>
      <c r="W767" t="s">
        <v>273</v>
      </c>
      <c r="X767" t="s">
        <v>52</v>
      </c>
      <c r="Y767" t="s">
        <v>1188</v>
      </c>
      <c r="Z767" t="s">
        <v>1189</v>
      </c>
      <c r="AA767" t="s">
        <v>229</v>
      </c>
    </row>
    <row r="768" spans="1:27" x14ac:dyDescent="0.25">
      <c r="A768" s="1">
        <v>10184</v>
      </c>
      <c r="B768" s="1">
        <v>46</v>
      </c>
      <c r="C768" s="8">
        <v>100</v>
      </c>
      <c r="D768" s="1">
        <v>9</v>
      </c>
      <c r="E768" s="7">
        <v>5984.14</v>
      </c>
      <c r="F768" s="7">
        <f>sales_data_sample3[[#This Row],[SALES]]*sales_data_sample3[[#This Row],[PROFIT MARGIN]]</f>
        <v>272.27837</v>
      </c>
      <c r="G768" s="14" t="str">
        <f>IF(sales_data_sample3[[#This Row],[STATUS]] &lt;&gt;"Cancelled","4,55%","0")</f>
        <v>4,55%</v>
      </c>
      <c r="H768" s="4">
        <v>37939</v>
      </c>
      <c r="I768" t="s">
        <v>28</v>
      </c>
      <c r="J768">
        <f>ROUNDUP(MONTH(sales_data_sample3[[#This Row],[ORDER DATE]])/3,0)</f>
        <v>4</v>
      </c>
      <c r="K768" t="str">
        <f>TEXT(sales_data_sample3[[#This Row],[ORDER DATE]],"[$-409]mmmm")</f>
        <v>November</v>
      </c>
      <c r="L768">
        <f>YEAR(sales_data_sample3[[#This Row],[ORDER DATE]])</f>
        <v>2003</v>
      </c>
      <c r="M768" t="s">
        <v>957</v>
      </c>
      <c r="N768">
        <v>122</v>
      </c>
      <c r="O768" t="s">
        <v>1737</v>
      </c>
      <c r="P768" t="s">
        <v>1183</v>
      </c>
      <c r="Q768" t="s">
        <v>1184</v>
      </c>
      <c r="R768" t="s">
        <v>1185</v>
      </c>
      <c r="S768" t="s">
        <v>4804</v>
      </c>
      <c r="T768" t="s">
        <v>1186</v>
      </c>
      <c r="U768" t="s">
        <v>4804</v>
      </c>
      <c r="V768" t="s">
        <v>1187</v>
      </c>
      <c r="W768" t="s">
        <v>273</v>
      </c>
      <c r="X768" t="s">
        <v>52</v>
      </c>
      <c r="Y768" t="s">
        <v>1188</v>
      </c>
      <c r="Z768" t="s">
        <v>1189</v>
      </c>
      <c r="AA768" t="s">
        <v>65</v>
      </c>
    </row>
    <row r="769" spans="1:27" x14ac:dyDescent="0.25">
      <c r="A769" s="1">
        <v>10184</v>
      </c>
      <c r="B769" s="1">
        <v>44</v>
      </c>
      <c r="C769" s="8">
        <v>60.16</v>
      </c>
      <c r="D769" s="1">
        <v>12</v>
      </c>
      <c r="E769" s="7">
        <v>2647.04</v>
      </c>
      <c r="F769" s="7">
        <f>sales_data_sample3[[#This Row],[SALES]]*sales_data_sample3[[#This Row],[PROFIT MARGIN]]</f>
        <v>120.44032</v>
      </c>
      <c r="G769" s="14" t="str">
        <f>IF(sales_data_sample3[[#This Row],[STATUS]] &lt;&gt;"Cancelled","4,55%","0")</f>
        <v>4,55%</v>
      </c>
      <c r="H769" s="4">
        <v>37939</v>
      </c>
      <c r="I769" t="s">
        <v>28</v>
      </c>
      <c r="J769">
        <f>ROUNDUP(MONTH(sales_data_sample3[[#This Row],[ORDER DATE]])/3,0)</f>
        <v>4</v>
      </c>
      <c r="K769" t="str">
        <f>TEXT(sales_data_sample3[[#This Row],[ORDER DATE]],"[$-409]mmmm")</f>
        <v>November</v>
      </c>
      <c r="L769">
        <f>YEAR(sales_data_sample3[[#This Row],[ORDER DATE]])</f>
        <v>2003</v>
      </c>
      <c r="M769" t="s">
        <v>957</v>
      </c>
      <c r="N769">
        <v>60</v>
      </c>
      <c r="O769" t="s">
        <v>1799</v>
      </c>
      <c r="P769" t="s">
        <v>1183</v>
      </c>
      <c r="Q769" t="s">
        <v>1184</v>
      </c>
      <c r="R769" t="s">
        <v>1185</v>
      </c>
      <c r="S769" t="s">
        <v>4804</v>
      </c>
      <c r="T769" t="s">
        <v>1186</v>
      </c>
      <c r="U769" t="s">
        <v>4804</v>
      </c>
      <c r="V769" t="s">
        <v>1187</v>
      </c>
      <c r="W769" t="s">
        <v>273</v>
      </c>
      <c r="X769" t="s">
        <v>52</v>
      </c>
      <c r="Y769" t="s">
        <v>1188</v>
      </c>
      <c r="Z769" t="s">
        <v>1189</v>
      </c>
      <c r="AA769" t="s">
        <v>42</v>
      </c>
    </row>
    <row r="770" spans="1:27" x14ac:dyDescent="0.25">
      <c r="A770" s="1">
        <v>10184</v>
      </c>
      <c r="B770" s="1">
        <v>28</v>
      </c>
      <c r="C770" s="8">
        <v>100</v>
      </c>
      <c r="D770" s="1">
        <v>10</v>
      </c>
      <c r="E770" s="7">
        <v>4409.72</v>
      </c>
      <c r="F770" s="7">
        <f>sales_data_sample3[[#This Row],[SALES]]*sales_data_sample3[[#This Row],[PROFIT MARGIN]]</f>
        <v>1097.5793080000001</v>
      </c>
      <c r="G770" s="14" t="str">
        <f>IF(sales_data_sample3[[#This Row],[STATUS]] &lt;&gt;"Cancelled","24,89%","0")</f>
        <v>24,89%</v>
      </c>
      <c r="H770" s="4">
        <v>37939</v>
      </c>
      <c r="I770" t="s">
        <v>28</v>
      </c>
      <c r="J770">
        <f>ROUNDUP(MONTH(sales_data_sample3[[#This Row],[ORDER DATE]])/3,0)</f>
        <v>4</v>
      </c>
      <c r="K770" t="str">
        <f>TEXT(sales_data_sample3[[#This Row],[ORDER DATE]],"[$-409]mmmm")</f>
        <v>November</v>
      </c>
      <c r="L770">
        <f>YEAR(sales_data_sample3[[#This Row],[ORDER DATE]])</f>
        <v>2003</v>
      </c>
      <c r="M770" t="s">
        <v>278</v>
      </c>
      <c r="N770">
        <v>169</v>
      </c>
      <c r="O770" t="s">
        <v>2190</v>
      </c>
      <c r="P770" t="s">
        <v>1183</v>
      </c>
      <c r="Q770" t="s">
        <v>1184</v>
      </c>
      <c r="R770" t="s">
        <v>1185</v>
      </c>
      <c r="S770" t="s">
        <v>4804</v>
      </c>
      <c r="T770" t="s">
        <v>1186</v>
      </c>
      <c r="U770" t="s">
        <v>4804</v>
      </c>
      <c r="V770" t="s">
        <v>1187</v>
      </c>
      <c r="W770" t="s">
        <v>273</v>
      </c>
      <c r="X770" t="s">
        <v>52</v>
      </c>
      <c r="Y770" t="s">
        <v>1188</v>
      </c>
      <c r="Z770" t="s">
        <v>1189</v>
      </c>
      <c r="AA770" t="s">
        <v>65</v>
      </c>
    </row>
    <row r="771" spans="1:27" x14ac:dyDescent="0.25">
      <c r="A771" s="1">
        <v>10184</v>
      </c>
      <c r="B771" s="1">
        <v>31</v>
      </c>
      <c r="C771" s="8">
        <v>60.11</v>
      </c>
      <c r="D771" s="1">
        <v>3</v>
      </c>
      <c r="E771" s="7">
        <v>1863.41</v>
      </c>
      <c r="F771" s="7">
        <f>sales_data_sample3[[#This Row],[SALES]]*sales_data_sample3[[#This Row],[PROFIT MARGIN]]</f>
        <v>463.80274900000006</v>
      </c>
      <c r="G771" s="14" t="str">
        <f>IF(sales_data_sample3[[#This Row],[STATUS]] &lt;&gt;"Cancelled","24,89%","0")</f>
        <v>24,89%</v>
      </c>
      <c r="H771" s="4">
        <v>37939</v>
      </c>
      <c r="I771" t="s">
        <v>28</v>
      </c>
      <c r="J771">
        <f>ROUNDUP(MONTH(sales_data_sample3[[#This Row],[ORDER DATE]])/3,0)</f>
        <v>4</v>
      </c>
      <c r="K771" t="str">
        <f>TEXT(sales_data_sample3[[#This Row],[ORDER DATE]],"[$-409]mmmm")</f>
        <v>November</v>
      </c>
      <c r="L771">
        <f>YEAR(sales_data_sample3[[#This Row],[ORDER DATE]])</f>
        <v>2003</v>
      </c>
      <c r="M771" t="s">
        <v>278</v>
      </c>
      <c r="N771">
        <v>57</v>
      </c>
      <c r="O771" t="s">
        <v>2779</v>
      </c>
      <c r="P771" t="s">
        <v>1183</v>
      </c>
      <c r="Q771" t="s">
        <v>1184</v>
      </c>
      <c r="R771" t="s">
        <v>1185</v>
      </c>
      <c r="S771" t="s">
        <v>4804</v>
      </c>
      <c r="T771" t="s">
        <v>1186</v>
      </c>
      <c r="U771" t="s">
        <v>4804</v>
      </c>
      <c r="V771" t="s">
        <v>1187</v>
      </c>
      <c r="W771" t="s">
        <v>273</v>
      </c>
      <c r="X771" t="s">
        <v>52</v>
      </c>
      <c r="Y771" t="s">
        <v>1188</v>
      </c>
      <c r="Z771" t="s">
        <v>1189</v>
      </c>
      <c r="AA771" t="s">
        <v>42</v>
      </c>
    </row>
    <row r="772" spans="1:27" x14ac:dyDescent="0.25">
      <c r="A772" s="1">
        <v>10184</v>
      </c>
      <c r="B772" s="1">
        <v>24</v>
      </c>
      <c r="C772" s="8">
        <v>100</v>
      </c>
      <c r="D772" s="1">
        <v>11</v>
      </c>
      <c r="E772" s="7">
        <v>3496.32</v>
      </c>
      <c r="F772" s="7">
        <f>sales_data_sample3[[#This Row],[SALES]]*sales_data_sample3[[#This Row],[PROFIT MARGIN]]</f>
        <v>159.08256</v>
      </c>
      <c r="G772" s="14" t="str">
        <f>IF(sales_data_sample3[[#This Row],[STATUS]] &lt;&gt;"Cancelled","4,55%","0")</f>
        <v>4,55%</v>
      </c>
      <c r="H772" s="4">
        <v>37939</v>
      </c>
      <c r="I772" t="s">
        <v>28</v>
      </c>
      <c r="J772">
        <f>ROUNDUP(MONTH(sales_data_sample3[[#This Row],[ORDER DATE]])/3,0)</f>
        <v>4</v>
      </c>
      <c r="K772" t="str">
        <f>TEXT(sales_data_sample3[[#This Row],[ORDER DATE]],"[$-409]mmmm")</f>
        <v>November</v>
      </c>
      <c r="L772">
        <f>YEAR(sales_data_sample3[[#This Row],[ORDER DATE]])</f>
        <v>2003</v>
      </c>
      <c r="M772" t="s">
        <v>957</v>
      </c>
      <c r="N772">
        <v>127</v>
      </c>
      <c r="O772" t="s">
        <v>3076</v>
      </c>
      <c r="P772" t="s">
        <v>1183</v>
      </c>
      <c r="Q772" t="s">
        <v>1184</v>
      </c>
      <c r="R772" t="s">
        <v>1185</v>
      </c>
      <c r="S772" t="s">
        <v>4804</v>
      </c>
      <c r="T772" t="s">
        <v>1186</v>
      </c>
      <c r="U772" t="s">
        <v>4804</v>
      </c>
      <c r="V772" t="s">
        <v>1187</v>
      </c>
      <c r="W772" t="s">
        <v>273</v>
      </c>
      <c r="X772" t="s">
        <v>52</v>
      </c>
      <c r="Y772" t="s">
        <v>1188</v>
      </c>
      <c r="Z772" t="s">
        <v>1189</v>
      </c>
      <c r="AA772" t="s">
        <v>65</v>
      </c>
    </row>
    <row r="773" spans="1:27" x14ac:dyDescent="0.25">
      <c r="A773" s="1">
        <v>10184</v>
      </c>
      <c r="B773" s="1">
        <v>42</v>
      </c>
      <c r="C773" s="8">
        <v>31.82</v>
      </c>
      <c r="D773" s="1">
        <v>7</v>
      </c>
      <c r="E773" s="7">
        <v>1336.44</v>
      </c>
      <c r="F773" s="7">
        <f>sales_data_sample3[[#This Row],[SALES]]*sales_data_sample3[[#This Row],[PROFIT MARGIN]]</f>
        <v>332.63991600000003</v>
      </c>
      <c r="G773" s="14" t="str">
        <f>IF(sales_data_sample3[[#This Row],[STATUS]] &lt;&gt;"Cancelled","24,89%","0")</f>
        <v>24,89%</v>
      </c>
      <c r="H773" s="4">
        <v>37939</v>
      </c>
      <c r="I773" t="s">
        <v>28</v>
      </c>
      <c r="J773">
        <f>ROUNDUP(MONTH(sales_data_sample3[[#This Row],[ORDER DATE]])/3,0)</f>
        <v>4</v>
      </c>
      <c r="K773" t="str">
        <f>TEXT(sales_data_sample3[[#This Row],[ORDER DATE]],"[$-409]mmmm")</f>
        <v>November</v>
      </c>
      <c r="L773">
        <f>YEAR(sales_data_sample3[[#This Row],[ORDER DATE]])</f>
        <v>2003</v>
      </c>
      <c r="M773" t="s">
        <v>278</v>
      </c>
      <c r="N773">
        <v>35</v>
      </c>
      <c r="O773" t="s">
        <v>3186</v>
      </c>
      <c r="P773" t="s">
        <v>1183</v>
      </c>
      <c r="Q773" t="s">
        <v>1184</v>
      </c>
      <c r="R773" t="s">
        <v>1185</v>
      </c>
      <c r="S773" t="s">
        <v>4804</v>
      </c>
      <c r="T773" t="s">
        <v>1186</v>
      </c>
      <c r="U773" t="s">
        <v>4804</v>
      </c>
      <c r="V773" t="s">
        <v>1187</v>
      </c>
      <c r="W773" t="s">
        <v>273</v>
      </c>
      <c r="X773" t="s">
        <v>52</v>
      </c>
      <c r="Y773" t="s">
        <v>1188</v>
      </c>
      <c r="Z773" t="s">
        <v>1189</v>
      </c>
      <c r="AA773" t="s">
        <v>42</v>
      </c>
    </row>
    <row r="774" spans="1:27" x14ac:dyDescent="0.25">
      <c r="A774" s="1">
        <v>10184</v>
      </c>
      <c r="B774" s="1">
        <v>49</v>
      </c>
      <c r="C774" s="8">
        <v>100</v>
      </c>
      <c r="D774" s="1">
        <v>2</v>
      </c>
      <c r="E774" s="7">
        <v>5795.72</v>
      </c>
      <c r="F774" s="7">
        <f>sales_data_sample3[[#This Row],[SALES]]*sales_data_sample3[[#This Row],[PROFIT MARGIN]]</f>
        <v>1442.5547080000001</v>
      </c>
      <c r="G774" s="14" t="str">
        <f>IF(sales_data_sample3[[#This Row],[STATUS]] &lt;&gt;"Cancelled","24,89%","0")</f>
        <v>24,89%</v>
      </c>
      <c r="H774" s="4">
        <v>37939</v>
      </c>
      <c r="I774" t="s">
        <v>28</v>
      </c>
      <c r="J774">
        <f>ROUNDUP(MONTH(sales_data_sample3[[#This Row],[ORDER DATE]])/3,0)</f>
        <v>4</v>
      </c>
      <c r="K774" t="str">
        <f>TEXT(sales_data_sample3[[#This Row],[ORDER DATE]],"[$-409]mmmm")</f>
        <v>November</v>
      </c>
      <c r="L774">
        <f>YEAR(sales_data_sample3[[#This Row],[ORDER DATE]])</f>
        <v>2003</v>
      </c>
      <c r="M774" t="s">
        <v>278</v>
      </c>
      <c r="N774">
        <v>118</v>
      </c>
      <c r="O774" t="s">
        <v>3701</v>
      </c>
      <c r="P774" t="s">
        <v>1183</v>
      </c>
      <c r="Q774" t="s">
        <v>1184</v>
      </c>
      <c r="R774" t="s">
        <v>1185</v>
      </c>
      <c r="S774" t="s">
        <v>4804</v>
      </c>
      <c r="T774" t="s">
        <v>1186</v>
      </c>
      <c r="U774" t="s">
        <v>4804</v>
      </c>
      <c r="V774" t="s">
        <v>1187</v>
      </c>
      <c r="W774" t="s">
        <v>273</v>
      </c>
      <c r="X774" t="s">
        <v>52</v>
      </c>
      <c r="Y774" t="s">
        <v>1188</v>
      </c>
      <c r="Z774" t="s">
        <v>1189</v>
      </c>
      <c r="AA774" t="s">
        <v>65</v>
      </c>
    </row>
    <row r="775" spans="1:27" x14ac:dyDescent="0.25">
      <c r="A775" s="1">
        <v>10184</v>
      </c>
      <c r="B775" s="1">
        <v>46</v>
      </c>
      <c r="C775" s="8">
        <v>100</v>
      </c>
      <c r="D775" s="1">
        <v>13</v>
      </c>
      <c r="E775" s="7">
        <v>4607.3599999999997</v>
      </c>
      <c r="F775" s="7">
        <f>sales_data_sample3[[#This Row],[SALES]]*sales_data_sample3[[#This Row],[PROFIT MARGIN]]</f>
        <v>209.63487999999998</v>
      </c>
      <c r="G775" s="14" t="str">
        <f>IF(sales_data_sample3[[#This Row],[STATUS]] &lt;&gt;"Cancelled","4,55%","0")</f>
        <v>4,55%</v>
      </c>
      <c r="H775" s="4">
        <v>37939</v>
      </c>
      <c r="I775" t="s">
        <v>28</v>
      </c>
      <c r="J775">
        <f>ROUNDUP(MONTH(sales_data_sample3[[#This Row],[ORDER DATE]])/3,0)</f>
        <v>4</v>
      </c>
      <c r="K775" t="str">
        <f>TEXT(sales_data_sample3[[#This Row],[ORDER DATE]],"[$-409]mmmm")</f>
        <v>November</v>
      </c>
      <c r="L775">
        <f>YEAR(sales_data_sample3[[#This Row],[ORDER DATE]])</f>
        <v>2003</v>
      </c>
      <c r="M775" t="s">
        <v>957</v>
      </c>
      <c r="N775">
        <v>96</v>
      </c>
      <c r="O775" t="s">
        <v>3839</v>
      </c>
      <c r="P775" t="s">
        <v>1183</v>
      </c>
      <c r="Q775" t="s">
        <v>1184</v>
      </c>
      <c r="R775" t="s">
        <v>1185</v>
      </c>
      <c r="S775" t="s">
        <v>4804</v>
      </c>
      <c r="T775" t="s">
        <v>1186</v>
      </c>
      <c r="U775" t="s">
        <v>4804</v>
      </c>
      <c r="V775" t="s">
        <v>1187</v>
      </c>
      <c r="W775" t="s">
        <v>273</v>
      </c>
      <c r="X775" t="s">
        <v>52</v>
      </c>
      <c r="Y775" t="s">
        <v>1188</v>
      </c>
      <c r="Z775" t="s">
        <v>1189</v>
      </c>
      <c r="AA775" t="s">
        <v>65</v>
      </c>
    </row>
    <row r="776" spans="1:27" x14ac:dyDescent="0.25">
      <c r="A776" s="1">
        <v>10184</v>
      </c>
      <c r="B776" s="1">
        <v>33</v>
      </c>
      <c r="C776" s="8">
        <v>62.77</v>
      </c>
      <c r="D776" s="1">
        <v>8</v>
      </c>
      <c r="E776" s="7">
        <v>2071.41</v>
      </c>
      <c r="F776" s="7">
        <f>sales_data_sample3[[#This Row],[SALES]]*sales_data_sample3[[#This Row],[PROFIT MARGIN]]</f>
        <v>94.249154999999988</v>
      </c>
      <c r="G776" s="14" t="str">
        <f>IF(sales_data_sample3[[#This Row],[STATUS]] &lt;&gt;"Cancelled","4,55%","0")</f>
        <v>4,55%</v>
      </c>
      <c r="H776" s="4">
        <v>37939</v>
      </c>
      <c r="I776" t="s">
        <v>28</v>
      </c>
      <c r="J776">
        <f>ROUNDUP(MONTH(sales_data_sample3[[#This Row],[ORDER DATE]])/3,0)</f>
        <v>4</v>
      </c>
      <c r="K776" t="str">
        <f>TEXT(sales_data_sample3[[#This Row],[ORDER DATE]],"[$-409]mmmm")</f>
        <v>November</v>
      </c>
      <c r="L776">
        <f>YEAR(sales_data_sample3[[#This Row],[ORDER DATE]])</f>
        <v>2003</v>
      </c>
      <c r="M776" t="s">
        <v>957</v>
      </c>
      <c r="N776">
        <v>54</v>
      </c>
      <c r="O776" t="s">
        <v>3944</v>
      </c>
      <c r="P776" t="s">
        <v>1183</v>
      </c>
      <c r="Q776" t="s">
        <v>1184</v>
      </c>
      <c r="R776" t="s">
        <v>1185</v>
      </c>
      <c r="S776" t="s">
        <v>4804</v>
      </c>
      <c r="T776" t="s">
        <v>1186</v>
      </c>
      <c r="U776" t="s">
        <v>4804</v>
      </c>
      <c r="V776" t="s">
        <v>1187</v>
      </c>
      <c r="W776" t="s">
        <v>273</v>
      </c>
      <c r="X776" t="s">
        <v>52</v>
      </c>
      <c r="Y776" t="s">
        <v>1188</v>
      </c>
      <c r="Z776" t="s">
        <v>1189</v>
      </c>
      <c r="AA776" t="s">
        <v>42</v>
      </c>
    </row>
    <row r="777" spans="1:27" x14ac:dyDescent="0.25">
      <c r="A777" s="1">
        <v>10184</v>
      </c>
      <c r="B777" s="1">
        <v>48</v>
      </c>
      <c r="C777" s="8">
        <v>50.95</v>
      </c>
      <c r="D777" s="1">
        <v>1</v>
      </c>
      <c r="E777" s="7">
        <v>2445.6</v>
      </c>
      <c r="F777" s="7">
        <f>sales_data_sample3[[#This Row],[SALES]]*sales_data_sample3[[#This Row],[PROFIT MARGIN]]</f>
        <v>124.48103999999999</v>
      </c>
      <c r="G777" s="14" t="str">
        <f>IF(sales_data_sample3[[#This Row],[STATUS]] &lt;&gt;"Cancelled","5,09%","0")</f>
        <v>5,09%</v>
      </c>
      <c r="H777" s="4">
        <v>37939</v>
      </c>
      <c r="I777" t="s">
        <v>28</v>
      </c>
      <c r="J777">
        <f>ROUNDUP(MONTH(sales_data_sample3[[#This Row],[ORDER DATE]])/3,0)</f>
        <v>4</v>
      </c>
      <c r="K777" t="str">
        <f>TEXT(sales_data_sample3[[#This Row],[ORDER DATE]],"[$-409]mmmm")</f>
        <v>November</v>
      </c>
      <c r="L777">
        <f>YEAR(sales_data_sample3[[#This Row],[ORDER DATE]])</f>
        <v>2003</v>
      </c>
      <c r="M777" t="s">
        <v>2246</v>
      </c>
      <c r="N777">
        <v>62</v>
      </c>
      <c r="O777" t="s">
        <v>3989</v>
      </c>
      <c r="P777" t="s">
        <v>1183</v>
      </c>
      <c r="Q777" t="s">
        <v>1184</v>
      </c>
      <c r="R777" t="s">
        <v>1185</v>
      </c>
      <c r="S777" t="s">
        <v>4804</v>
      </c>
      <c r="T777" t="s">
        <v>1186</v>
      </c>
      <c r="U777" t="s">
        <v>4804</v>
      </c>
      <c r="V777" t="s">
        <v>1187</v>
      </c>
      <c r="W777" t="s">
        <v>273</v>
      </c>
      <c r="X777" t="s">
        <v>52</v>
      </c>
      <c r="Y777" t="s">
        <v>1188</v>
      </c>
      <c r="Z777" t="s">
        <v>1189</v>
      </c>
      <c r="AA777" t="s">
        <v>42</v>
      </c>
    </row>
    <row r="778" spans="1:27" x14ac:dyDescent="0.25">
      <c r="A778" s="1">
        <v>10184</v>
      </c>
      <c r="B778" s="1">
        <v>45</v>
      </c>
      <c r="C778" s="8">
        <v>100</v>
      </c>
      <c r="D778" s="1">
        <v>4</v>
      </c>
      <c r="E778" s="7">
        <v>4948.2</v>
      </c>
      <c r="F778" s="7">
        <f>sales_data_sample3[[#This Row],[SALES]]*sales_data_sample3[[#This Row],[PROFIT MARGIN]]</f>
        <v>225.14309999999998</v>
      </c>
      <c r="G778" s="14" t="str">
        <f>IF(sales_data_sample3[[#This Row],[STATUS]] &lt;&gt;"Cancelled","4,55%","0")</f>
        <v>4,55%</v>
      </c>
      <c r="H778" s="4">
        <v>37939</v>
      </c>
      <c r="I778" t="s">
        <v>28</v>
      </c>
      <c r="J778">
        <f>ROUNDUP(MONTH(sales_data_sample3[[#This Row],[ORDER DATE]])/3,0)</f>
        <v>4</v>
      </c>
      <c r="K778" t="str">
        <f>TEXT(sales_data_sample3[[#This Row],[ORDER DATE]],"[$-409]mmmm")</f>
        <v>November</v>
      </c>
      <c r="L778">
        <f>YEAR(sales_data_sample3[[#This Row],[ORDER DATE]])</f>
        <v>2003</v>
      </c>
      <c r="M778" t="s">
        <v>957</v>
      </c>
      <c r="N778">
        <v>115</v>
      </c>
      <c r="O778" t="s">
        <v>4177</v>
      </c>
      <c r="P778" t="s">
        <v>1183</v>
      </c>
      <c r="Q778" t="s">
        <v>1184</v>
      </c>
      <c r="R778" t="s">
        <v>1185</v>
      </c>
      <c r="S778" t="s">
        <v>4804</v>
      </c>
      <c r="T778" t="s">
        <v>1186</v>
      </c>
      <c r="U778" t="s">
        <v>4804</v>
      </c>
      <c r="V778" t="s">
        <v>1187</v>
      </c>
      <c r="W778" t="s">
        <v>273</v>
      </c>
      <c r="X778" t="s">
        <v>52</v>
      </c>
      <c r="Y778" t="s">
        <v>1188</v>
      </c>
      <c r="Z778" t="s">
        <v>1189</v>
      </c>
      <c r="AA778" t="s">
        <v>65</v>
      </c>
    </row>
    <row r="779" spans="1:27" x14ac:dyDescent="0.25">
      <c r="A779" s="1">
        <v>10185</v>
      </c>
      <c r="B779" s="1">
        <v>21</v>
      </c>
      <c r="C779" s="8">
        <v>100</v>
      </c>
      <c r="D779" s="1">
        <v>13</v>
      </c>
      <c r="E779" s="7">
        <v>3883.74</v>
      </c>
      <c r="F779" s="7">
        <f>sales_data_sample3[[#This Row],[SALES]]*sales_data_sample3[[#This Row],[PROFIT MARGIN]]</f>
        <v>966.66288599999996</v>
      </c>
      <c r="G779" s="14" t="str">
        <f>IF(sales_data_sample3[[#This Row],[STATUS]] &lt;&gt;"Cancelled","24,89%","0")</f>
        <v>24,89%</v>
      </c>
      <c r="H779" s="4">
        <v>37939</v>
      </c>
      <c r="I779" t="s">
        <v>28</v>
      </c>
      <c r="J779">
        <f>ROUNDUP(MONTH(sales_data_sample3[[#This Row],[ORDER DATE]])/3,0)</f>
        <v>4</v>
      </c>
      <c r="K779" t="str">
        <f>TEXT(sales_data_sample3[[#This Row],[ORDER DATE]],"[$-409]mmmm")</f>
        <v>November</v>
      </c>
      <c r="L779">
        <f>YEAR(sales_data_sample3[[#This Row],[ORDER DATE]])</f>
        <v>2003</v>
      </c>
      <c r="M779" t="s">
        <v>278</v>
      </c>
      <c r="N779">
        <v>207</v>
      </c>
      <c r="O779" t="s">
        <v>880</v>
      </c>
      <c r="P779" t="s">
        <v>582</v>
      </c>
      <c r="Q779" t="s">
        <v>583</v>
      </c>
      <c r="R779" t="s">
        <v>584</v>
      </c>
      <c r="S779" t="s">
        <v>4804</v>
      </c>
      <c r="T779" t="s">
        <v>251</v>
      </c>
      <c r="U779" t="s">
        <v>185</v>
      </c>
      <c r="V779" t="s">
        <v>252</v>
      </c>
      <c r="W779" t="s">
        <v>38</v>
      </c>
      <c r="X779" t="s">
        <v>39</v>
      </c>
      <c r="Y779" t="s">
        <v>585</v>
      </c>
      <c r="Z779" t="s">
        <v>586</v>
      </c>
      <c r="AA779" t="s">
        <v>65</v>
      </c>
    </row>
    <row r="780" spans="1:27" x14ac:dyDescent="0.25">
      <c r="A780" s="1">
        <v>10185</v>
      </c>
      <c r="B780" s="1">
        <v>33</v>
      </c>
      <c r="C780" s="8">
        <v>100</v>
      </c>
      <c r="D780" s="1">
        <v>14</v>
      </c>
      <c r="E780" s="7">
        <v>4038.21</v>
      </c>
      <c r="F780" s="7">
        <f>sales_data_sample3[[#This Row],[SALES]]*sales_data_sample3[[#This Row],[PROFIT MARGIN]]</f>
        <v>1005.1104690000001</v>
      </c>
      <c r="G780" s="14" t="str">
        <f>IF(sales_data_sample3[[#This Row],[STATUS]] &lt;&gt;"Cancelled","24,89%","0")</f>
        <v>24,89%</v>
      </c>
      <c r="H780" s="4">
        <v>37939</v>
      </c>
      <c r="I780" t="s">
        <v>28</v>
      </c>
      <c r="J780">
        <f>ROUNDUP(MONTH(sales_data_sample3[[#This Row],[ORDER DATE]])/3,0)</f>
        <v>4</v>
      </c>
      <c r="K780" t="str">
        <f>TEXT(sales_data_sample3[[#This Row],[ORDER DATE]],"[$-409]mmmm")</f>
        <v>November</v>
      </c>
      <c r="L780">
        <f>YEAR(sales_data_sample3[[#This Row],[ORDER DATE]])</f>
        <v>2003</v>
      </c>
      <c r="M780" t="s">
        <v>278</v>
      </c>
      <c r="N780">
        <v>151</v>
      </c>
      <c r="O780" t="s">
        <v>1027</v>
      </c>
      <c r="P780" t="s">
        <v>582</v>
      </c>
      <c r="Q780" t="s">
        <v>583</v>
      </c>
      <c r="R780" t="s">
        <v>584</v>
      </c>
      <c r="S780" t="s">
        <v>4804</v>
      </c>
      <c r="T780" t="s">
        <v>251</v>
      </c>
      <c r="U780" t="s">
        <v>185</v>
      </c>
      <c r="V780" t="s">
        <v>252</v>
      </c>
      <c r="W780" t="s">
        <v>38</v>
      </c>
      <c r="X780" t="s">
        <v>39</v>
      </c>
      <c r="Y780" t="s">
        <v>585</v>
      </c>
      <c r="Z780" t="s">
        <v>586</v>
      </c>
      <c r="AA780" t="s">
        <v>65</v>
      </c>
    </row>
    <row r="781" spans="1:27" x14ac:dyDescent="0.25">
      <c r="A781" s="1">
        <v>10185</v>
      </c>
      <c r="B781" s="1">
        <v>43</v>
      </c>
      <c r="C781" s="8">
        <v>100</v>
      </c>
      <c r="D781" s="1">
        <v>12</v>
      </c>
      <c r="E781" s="7">
        <v>7886.2</v>
      </c>
      <c r="F781" s="7">
        <f>sales_data_sample3[[#This Row],[SALES]]*sales_data_sample3[[#This Row],[PROFIT MARGIN]]</f>
        <v>1962.87518</v>
      </c>
      <c r="G781" s="14" t="str">
        <f>IF(sales_data_sample3[[#This Row],[STATUS]] &lt;&gt;"Cancelled","24,89%","0")</f>
        <v>24,89%</v>
      </c>
      <c r="H781" s="4">
        <v>37939</v>
      </c>
      <c r="I781" t="s">
        <v>28</v>
      </c>
      <c r="J781">
        <f>ROUNDUP(MONTH(sales_data_sample3[[#This Row],[ORDER DATE]])/3,0)</f>
        <v>4</v>
      </c>
      <c r="K781" t="str">
        <f>TEXT(sales_data_sample3[[#This Row],[ORDER DATE]],"[$-409]mmmm")</f>
        <v>November</v>
      </c>
      <c r="L781">
        <f>YEAR(sales_data_sample3[[#This Row],[ORDER DATE]])</f>
        <v>2003</v>
      </c>
      <c r="M781" t="s">
        <v>278</v>
      </c>
      <c r="N781">
        <v>173</v>
      </c>
      <c r="O781" t="s">
        <v>1095</v>
      </c>
      <c r="P781" t="s">
        <v>582</v>
      </c>
      <c r="Q781" t="s">
        <v>583</v>
      </c>
      <c r="R781" t="s">
        <v>584</v>
      </c>
      <c r="S781" t="s">
        <v>4804</v>
      </c>
      <c r="T781" t="s">
        <v>251</v>
      </c>
      <c r="U781" t="s">
        <v>185</v>
      </c>
      <c r="V781" t="s">
        <v>252</v>
      </c>
      <c r="W781" t="s">
        <v>38</v>
      </c>
      <c r="X781" t="s">
        <v>39</v>
      </c>
      <c r="Y781" t="s">
        <v>585</v>
      </c>
      <c r="Z781" t="s">
        <v>586</v>
      </c>
      <c r="AA781" t="s">
        <v>229</v>
      </c>
    </row>
    <row r="782" spans="1:27" x14ac:dyDescent="0.25">
      <c r="A782" s="1">
        <v>10185</v>
      </c>
      <c r="B782" s="1">
        <v>28</v>
      </c>
      <c r="C782" s="8">
        <v>100</v>
      </c>
      <c r="D782" s="1">
        <v>9</v>
      </c>
      <c r="E782" s="7">
        <v>3442.04</v>
      </c>
      <c r="F782" s="7">
        <f>sales_data_sample3[[#This Row],[SALES]]*sales_data_sample3[[#This Row],[PROFIT MARGIN]]</f>
        <v>254.36675599999998</v>
      </c>
      <c r="G782" s="14" t="str">
        <f>IF(sales_data_sample3[[#This Row],[STATUS]] &lt;&gt;"Cancelled","7,39%","0")</f>
        <v>7,39%</v>
      </c>
      <c r="H782" s="4">
        <v>37939</v>
      </c>
      <c r="I782" t="s">
        <v>28</v>
      </c>
      <c r="J782">
        <f>ROUNDUP(MONTH(sales_data_sample3[[#This Row],[ORDER DATE]])/3,0)</f>
        <v>4</v>
      </c>
      <c r="K782" t="str">
        <f>TEXT(sales_data_sample3[[#This Row],[ORDER DATE]],"[$-409]mmmm")</f>
        <v>November</v>
      </c>
      <c r="L782">
        <f>YEAR(sales_data_sample3[[#This Row],[ORDER DATE]])</f>
        <v>2003</v>
      </c>
      <c r="M782" t="s">
        <v>1354</v>
      </c>
      <c r="N782">
        <v>136</v>
      </c>
      <c r="O782" t="s">
        <v>2159</v>
      </c>
      <c r="P782" t="s">
        <v>582</v>
      </c>
      <c r="Q782" t="s">
        <v>583</v>
      </c>
      <c r="R782" t="s">
        <v>584</v>
      </c>
      <c r="S782" t="s">
        <v>4804</v>
      </c>
      <c r="T782" t="s">
        <v>251</v>
      </c>
      <c r="U782" t="s">
        <v>185</v>
      </c>
      <c r="V782" t="s">
        <v>252</v>
      </c>
      <c r="W782" t="s">
        <v>38</v>
      </c>
      <c r="X782" t="s">
        <v>39</v>
      </c>
      <c r="Y782" t="s">
        <v>585</v>
      </c>
      <c r="Z782" t="s">
        <v>586</v>
      </c>
      <c r="AA782" t="s">
        <v>65</v>
      </c>
    </row>
    <row r="783" spans="1:27" x14ac:dyDescent="0.25">
      <c r="A783" s="1">
        <v>10185</v>
      </c>
      <c r="B783" s="1">
        <v>49</v>
      </c>
      <c r="C783" s="8">
        <v>80.67</v>
      </c>
      <c r="D783" s="1">
        <v>11</v>
      </c>
      <c r="E783" s="7">
        <v>3952.83</v>
      </c>
      <c r="F783" s="7">
        <f>sales_data_sample3[[#This Row],[SALES]]*sales_data_sample3[[#This Row],[PROFIT MARGIN]]</f>
        <v>201.19904700000001</v>
      </c>
      <c r="G783" s="14" t="str">
        <f>IF(sales_data_sample3[[#This Row],[STATUS]] &lt;&gt;"Cancelled","5,09%","0")</f>
        <v>5,09%</v>
      </c>
      <c r="H783" s="4">
        <v>37939</v>
      </c>
      <c r="I783" t="s">
        <v>28</v>
      </c>
      <c r="J783">
        <f>ROUNDUP(MONTH(sales_data_sample3[[#This Row],[ORDER DATE]])/3,0)</f>
        <v>4</v>
      </c>
      <c r="K783" t="str">
        <f>TEXT(sales_data_sample3[[#This Row],[ORDER DATE]],"[$-409]mmmm")</f>
        <v>November</v>
      </c>
      <c r="L783">
        <f>YEAR(sales_data_sample3[[#This Row],[ORDER DATE]])</f>
        <v>2003</v>
      </c>
      <c r="M783" t="s">
        <v>2246</v>
      </c>
      <c r="N783">
        <v>100</v>
      </c>
      <c r="O783" t="s">
        <v>2247</v>
      </c>
      <c r="P783" t="s">
        <v>582</v>
      </c>
      <c r="Q783" t="s">
        <v>583</v>
      </c>
      <c r="R783" t="s">
        <v>584</v>
      </c>
      <c r="S783" t="s">
        <v>4804</v>
      </c>
      <c r="T783" t="s">
        <v>251</v>
      </c>
      <c r="U783" t="s">
        <v>185</v>
      </c>
      <c r="V783" t="s">
        <v>252</v>
      </c>
      <c r="W783" t="s">
        <v>38</v>
      </c>
      <c r="X783" t="s">
        <v>39</v>
      </c>
      <c r="Y783" t="s">
        <v>585</v>
      </c>
      <c r="Z783" t="s">
        <v>586</v>
      </c>
      <c r="AA783" t="s">
        <v>65</v>
      </c>
    </row>
    <row r="784" spans="1:27" x14ac:dyDescent="0.25">
      <c r="A784" s="1">
        <v>10185</v>
      </c>
      <c r="B784" s="1">
        <v>39</v>
      </c>
      <c r="C784" s="8">
        <v>100</v>
      </c>
      <c r="D784" s="1">
        <v>16</v>
      </c>
      <c r="E784" s="7">
        <v>5096.91</v>
      </c>
      <c r="F784" s="7">
        <f>sales_data_sample3[[#This Row],[SALES]]*sales_data_sample3[[#This Row],[PROFIT MARGIN]]</f>
        <v>1268.620899</v>
      </c>
      <c r="G784" s="14" t="str">
        <f>IF(sales_data_sample3[[#This Row],[STATUS]] &lt;&gt;"Cancelled","24,89%","0")</f>
        <v>24,89%</v>
      </c>
      <c r="H784" s="4">
        <v>37939</v>
      </c>
      <c r="I784" t="s">
        <v>28</v>
      </c>
      <c r="J784">
        <f>ROUNDUP(MONTH(sales_data_sample3[[#This Row],[ORDER DATE]])/3,0)</f>
        <v>4</v>
      </c>
      <c r="K784" t="str">
        <f>TEXT(sales_data_sample3[[#This Row],[ORDER DATE]],"[$-409]mmmm")</f>
        <v>November</v>
      </c>
      <c r="L784">
        <f>YEAR(sales_data_sample3[[#This Row],[ORDER DATE]])</f>
        <v>2003</v>
      </c>
      <c r="M784" t="s">
        <v>278</v>
      </c>
      <c r="N784">
        <v>143</v>
      </c>
      <c r="O784" t="s">
        <v>2501</v>
      </c>
      <c r="P784" t="s">
        <v>582</v>
      </c>
      <c r="Q784" t="s">
        <v>583</v>
      </c>
      <c r="R784" t="s">
        <v>584</v>
      </c>
      <c r="S784" t="s">
        <v>4804</v>
      </c>
      <c r="T784" t="s">
        <v>251</v>
      </c>
      <c r="U784" t="s">
        <v>185</v>
      </c>
      <c r="V784" t="s">
        <v>252</v>
      </c>
      <c r="W784" t="s">
        <v>38</v>
      </c>
      <c r="X784" t="s">
        <v>39</v>
      </c>
      <c r="Y784" t="s">
        <v>585</v>
      </c>
      <c r="Z784" t="s">
        <v>586</v>
      </c>
      <c r="AA784" t="s">
        <v>65</v>
      </c>
    </row>
    <row r="785" spans="1:27" x14ac:dyDescent="0.25">
      <c r="A785" s="1">
        <v>10185</v>
      </c>
      <c r="B785" s="1">
        <v>47</v>
      </c>
      <c r="C785" s="8">
        <v>77.239999999999995</v>
      </c>
      <c r="D785" s="1">
        <v>8</v>
      </c>
      <c r="E785" s="7">
        <v>3630.28</v>
      </c>
      <c r="F785" s="7">
        <f>sales_data_sample3[[#This Row],[SALES]]*sales_data_sample3[[#This Row],[PROFIT MARGIN]]</f>
        <v>268.277692</v>
      </c>
      <c r="G785" s="14" t="str">
        <f>IF(sales_data_sample3[[#This Row],[STATUS]] &lt;&gt;"Cancelled","7,39%","0")</f>
        <v>7,39%</v>
      </c>
      <c r="H785" s="4">
        <v>37939</v>
      </c>
      <c r="I785" t="s">
        <v>28</v>
      </c>
      <c r="J785">
        <f>ROUNDUP(MONTH(sales_data_sample3[[#This Row],[ORDER DATE]])/3,0)</f>
        <v>4</v>
      </c>
      <c r="K785" t="str">
        <f>TEXT(sales_data_sample3[[#This Row],[ORDER DATE]],"[$-409]mmmm")</f>
        <v>November</v>
      </c>
      <c r="L785">
        <f>YEAR(sales_data_sample3[[#This Row],[ORDER DATE]])</f>
        <v>2003</v>
      </c>
      <c r="M785" t="s">
        <v>1354</v>
      </c>
      <c r="N785">
        <v>87</v>
      </c>
      <c r="O785" t="s">
        <v>2562</v>
      </c>
      <c r="P785" t="s">
        <v>582</v>
      </c>
      <c r="Q785" t="s">
        <v>583</v>
      </c>
      <c r="R785" t="s">
        <v>584</v>
      </c>
      <c r="S785" t="s">
        <v>4804</v>
      </c>
      <c r="T785" t="s">
        <v>251</v>
      </c>
      <c r="U785" t="s">
        <v>185</v>
      </c>
      <c r="V785" t="s">
        <v>252</v>
      </c>
      <c r="W785" t="s">
        <v>38</v>
      </c>
      <c r="X785" t="s">
        <v>39</v>
      </c>
      <c r="Y785" t="s">
        <v>585</v>
      </c>
      <c r="Z785" t="s">
        <v>586</v>
      </c>
      <c r="AA785" t="s">
        <v>65</v>
      </c>
    </row>
    <row r="786" spans="1:27" x14ac:dyDescent="0.25">
      <c r="A786" s="1">
        <v>10185</v>
      </c>
      <c r="B786" s="1">
        <v>30</v>
      </c>
      <c r="C786" s="8">
        <v>100</v>
      </c>
      <c r="D786" s="1">
        <v>7</v>
      </c>
      <c r="E786" s="7">
        <v>3170.7</v>
      </c>
      <c r="F786" s="7">
        <f>sales_data_sample3[[#This Row],[SALES]]*sales_data_sample3[[#This Row],[PROFIT MARGIN]]</f>
        <v>289.80197999999996</v>
      </c>
      <c r="G786" s="14" t="str">
        <f>IF(sales_data_sample3[[#This Row],[STATUS]] &lt;&gt;"Cancelled","9,14%","0")</f>
        <v>9,14%</v>
      </c>
      <c r="H786" s="4">
        <v>37939</v>
      </c>
      <c r="I786" t="s">
        <v>28</v>
      </c>
      <c r="J786">
        <f>ROUNDUP(MONTH(sales_data_sample3[[#This Row],[ORDER DATE]])/3,0)</f>
        <v>4</v>
      </c>
      <c r="K786" t="str">
        <f>TEXT(sales_data_sample3[[#This Row],[ORDER DATE]],"[$-409]mmmm")</f>
        <v>November</v>
      </c>
      <c r="L786">
        <f>YEAR(sales_data_sample3[[#This Row],[ORDER DATE]])</f>
        <v>2003</v>
      </c>
      <c r="M786" t="s">
        <v>2075</v>
      </c>
      <c r="N786">
        <v>122</v>
      </c>
      <c r="O786" t="s">
        <v>3005</v>
      </c>
      <c r="P786" t="s">
        <v>582</v>
      </c>
      <c r="Q786" t="s">
        <v>583</v>
      </c>
      <c r="R786" t="s">
        <v>584</v>
      </c>
      <c r="S786" t="s">
        <v>4804</v>
      </c>
      <c r="T786" t="s">
        <v>251</v>
      </c>
      <c r="U786" t="s">
        <v>185</v>
      </c>
      <c r="V786" t="s">
        <v>252</v>
      </c>
      <c r="W786" t="s">
        <v>38</v>
      </c>
      <c r="X786" t="s">
        <v>39</v>
      </c>
      <c r="Y786" t="s">
        <v>585</v>
      </c>
      <c r="Z786" t="s">
        <v>586</v>
      </c>
      <c r="AA786" t="s">
        <v>65</v>
      </c>
    </row>
    <row r="787" spans="1:27" x14ac:dyDescent="0.25">
      <c r="A787" s="1">
        <v>10185</v>
      </c>
      <c r="B787" s="1">
        <v>33</v>
      </c>
      <c r="C787" s="8">
        <v>74.349999999999994</v>
      </c>
      <c r="D787" s="1">
        <v>2</v>
      </c>
      <c r="E787" s="7">
        <v>2453.5500000000002</v>
      </c>
      <c r="F787" s="7">
        <f>sales_data_sample3[[#This Row],[SALES]]*sales_data_sample3[[#This Row],[PROFIT MARGIN]]</f>
        <v>181.31734499999999</v>
      </c>
      <c r="G787" s="14" t="str">
        <f>IF(sales_data_sample3[[#This Row],[STATUS]] &lt;&gt;"Cancelled","7,39%","0")</f>
        <v>7,39%</v>
      </c>
      <c r="H787" s="4">
        <v>37939</v>
      </c>
      <c r="I787" t="s">
        <v>28</v>
      </c>
      <c r="J787">
        <f>ROUNDUP(MONTH(sales_data_sample3[[#This Row],[ORDER DATE]])/3,0)</f>
        <v>4</v>
      </c>
      <c r="K787" t="str">
        <f>TEXT(sales_data_sample3[[#This Row],[ORDER DATE]],"[$-409]mmmm")</f>
        <v>November</v>
      </c>
      <c r="L787">
        <f>YEAR(sales_data_sample3[[#This Row],[ORDER DATE]])</f>
        <v>2003</v>
      </c>
      <c r="M787" t="s">
        <v>1354</v>
      </c>
      <c r="N787">
        <v>88</v>
      </c>
      <c r="O787" t="s">
        <v>3347</v>
      </c>
      <c r="P787" t="s">
        <v>582</v>
      </c>
      <c r="Q787" t="s">
        <v>583</v>
      </c>
      <c r="R787" t="s">
        <v>584</v>
      </c>
      <c r="S787" t="s">
        <v>4804</v>
      </c>
      <c r="T787" t="s">
        <v>251</v>
      </c>
      <c r="U787" t="s">
        <v>185</v>
      </c>
      <c r="V787" t="s">
        <v>252</v>
      </c>
      <c r="W787" t="s">
        <v>38</v>
      </c>
      <c r="X787" t="s">
        <v>39</v>
      </c>
      <c r="Y787" t="s">
        <v>585</v>
      </c>
      <c r="Z787" t="s">
        <v>586</v>
      </c>
      <c r="AA787" t="s">
        <v>42</v>
      </c>
    </row>
    <row r="788" spans="1:27" x14ac:dyDescent="0.25">
      <c r="A788" s="1">
        <v>10185</v>
      </c>
      <c r="B788" s="1">
        <v>20</v>
      </c>
      <c r="C788" s="8">
        <v>48.62</v>
      </c>
      <c r="D788" s="1">
        <v>15</v>
      </c>
      <c r="E788" s="7">
        <v>972.4</v>
      </c>
      <c r="F788" s="7">
        <f>sales_data_sample3[[#This Row],[SALES]]*sales_data_sample3[[#This Row],[PROFIT MARGIN]]</f>
        <v>49.495159999999998</v>
      </c>
      <c r="G788" s="14" t="str">
        <f>IF(sales_data_sample3[[#This Row],[STATUS]] &lt;&gt;"Cancelled","5,09%","0")</f>
        <v>5,09%</v>
      </c>
      <c r="H788" s="4">
        <v>37939</v>
      </c>
      <c r="I788" t="s">
        <v>28</v>
      </c>
      <c r="J788">
        <f>ROUNDUP(MONTH(sales_data_sample3[[#This Row],[ORDER DATE]])/3,0)</f>
        <v>4</v>
      </c>
      <c r="K788" t="str">
        <f>TEXT(sales_data_sample3[[#This Row],[ORDER DATE]],"[$-409]mmmm")</f>
        <v>November</v>
      </c>
      <c r="L788">
        <f>YEAR(sales_data_sample3[[#This Row],[ORDER DATE]])</f>
        <v>2003</v>
      </c>
      <c r="M788" t="s">
        <v>2246</v>
      </c>
      <c r="N788">
        <v>58</v>
      </c>
      <c r="O788" t="s">
        <v>4208</v>
      </c>
      <c r="P788" t="s">
        <v>582</v>
      </c>
      <c r="Q788" t="s">
        <v>583</v>
      </c>
      <c r="R788" t="s">
        <v>584</v>
      </c>
      <c r="S788" t="s">
        <v>4804</v>
      </c>
      <c r="T788" t="s">
        <v>251</v>
      </c>
      <c r="U788" t="s">
        <v>185</v>
      </c>
      <c r="V788" t="s">
        <v>252</v>
      </c>
      <c r="W788" t="s">
        <v>38</v>
      </c>
      <c r="X788" t="s">
        <v>39</v>
      </c>
      <c r="Y788" t="s">
        <v>585</v>
      </c>
      <c r="Z788" t="s">
        <v>586</v>
      </c>
      <c r="AA788" t="s">
        <v>42</v>
      </c>
    </row>
    <row r="789" spans="1:27" x14ac:dyDescent="0.25">
      <c r="A789" s="1">
        <v>10185</v>
      </c>
      <c r="B789" s="1">
        <v>21</v>
      </c>
      <c r="C789" s="8">
        <v>54</v>
      </c>
      <c r="D789" s="1">
        <v>3</v>
      </c>
      <c r="E789" s="7">
        <v>1134</v>
      </c>
      <c r="F789" s="7">
        <f>sales_data_sample3[[#This Row],[SALES]]*sales_data_sample3[[#This Row],[PROFIT MARGIN]]</f>
        <v>103.6476</v>
      </c>
      <c r="G789" s="14" t="str">
        <f>IF(sales_data_sample3[[#This Row],[STATUS]] &lt;&gt;"Cancelled","9,14%","0")</f>
        <v>9,14%</v>
      </c>
      <c r="H789" s="4">
        <v>37939</v>
      </c>
      <c r="I789" t="s">
        <v>28</v>
      </c>
      <c r="J789">
        <f>ROUNDUP(MONTH(sales_data_sample3[[#This Row],[ORDER DATE]])/3,0)</f>
        <v>4</v>
      </c>
      <c r="K789" t="str">
        <f>TEXT(sales_data_sample3[[#This Row],[ORDER DATE]],"[$-409]mmmm")</f>
        <v>November</v>
      </c>
      <c r="L789">
        <f>YEAR(sales_data_sample3[[#This Row],[ORDER DATE]])</f>
        <v>2003</v>
      </c>
      <c r="M789" t="s">
        <v>2075</v>
      </c>
      <c r="N789">
        <v>66</v>
      </c>
      <c r="O789" t="s">
        <v>4284</v>
      </c>
      <c r="P789" t="s">
        <v>582</v>
      </c>
      <c r="Q789" t="s">
        <v>583</v>
      </c>
      <c r="R789" t="s">
        <v>584</v>
      </c>
      <c r="S789" t="s">
        <v>4804</v>
      </c>
      <c r="T789" t="s">
        <v>251</v>
      </c>
      <c r="U789" t="s">
        <v>185</v>
      </c>
      <c r="V789" t="s">
        <v>252</v>
      </c>
      <c r="W789" t="s">
        <v>38</v>
      </c>
      <c r="X789" t="s">
        <v>39</v>
      </c>
      <c r="Y789" t="s">
        <v>585</v>
      </c>
      <c r="Z789" t="s">
        <v>586</v>
      </c>
      <c r="AA789" t="s">
        <v>42</v>
      </c>
    </row>
    <row r="790" spans="1:27" x14ac:dyDescent="0.25">
      <c r="A790" s="1">
        <v>10185</v>
      </c>
      <c r="B790" s="1">
        <v>30</v>
      </c>
      <c r="C790" s="8">
        <v>94.4</v>
      </c>
      <c r="D790" s="1">
        <v>10</v>
      </c>
      <c r="E790" s="7">
        <v>2832</v>
      </c>
      <c r="F790" s="7">
        <f>sales_data_sample3[[#This Row],[SALES]]*sales_data_sample3[[#This Row],[PROFIT MARGIN]]</f>
        <v>258.84479999999996</v>
      </c>
      <c r="G790" s="14" t="str">
        <f>IF(sales_data_sample3[[#This Row],[STATUS]] &lt;&gt;"Cancelled","9,14%","0")</f>
        <v>9,14%</v>
      </c>
      <c r="H790" s="4">
        <v>37939</v>
      </c>
      <c r="I790" t="s">
        <v>28</v>
      </c>
      <c r="J790">
        <f>ROUNDUP(MONTH(sales_data_sample3[[#This Row],[ORDER DATE]])/3,0)</f>
        <v>4</v>
      </c>
      <c r="K790" t="str">
        <f>TEXT(sales_data_sample3[[#This Row],[ORDER DATE]],"[$-409]mmmm")</f>
        <v>November</v>
      </c>
      <c r="L790">
        <f>YEAR(sales_data_sample3[[#This Row],[ORDER DATE]])</f>
        <v>2003</v>
      </c>
      <c r="M790" t="s">
        <v>2075</v>
      </c>
      <c r="N790">
        <v>86</v>
      </c>
      <c r="O790" t="s">
        <v>4358</v>
      </c>
      <c r="P790" t="s">
        <v>582</v>
      </c>
      <c r="Q790" t="s">
        <v>583</v>
      </c>
      <c r="R790" t="s">
        <v>584</v>
      </c>
      <c r="S790" t="s">
        <v>4804</v>
      </c>
      <c r="T790" t="s">
        <v>251</v>
      </c>
      <c r="U790" t="s">
        <v>185</v>
      </c>
      <c r="V790" t="s">
        <v>252</v>
      </c>
      <c r="W790" t="s">
        <v>38</v>
      </c>
      <c r="X790" t="s">
        <v>39</v>
      </c>
      <c r="Y790" t="s">
        <v>585</v>
      </c>
      <c r="Z790" t="s">
        <v>586</v>
      </c>
      <c r="AA790" t="s">
        <v>42</v>
      </c>
    </row>
    <row r="791" spans="1:27" x14ac:dyDescent="0.25">
      <c r="A791" s="1">
        <v>10185</v>
      </c>
      <c r="B791" s="1">
        <v>39</v>
      </c>
      <c r="C791" s="8">
        <v>57.82</v>
      </c>
      <c r="D791" s="1">
        <v>1</v>
      </c>
      <c r="E791" s="7">
        <v>2254.98</v>
      </c>
      <c r="F791" s="7">
        <f>sales_data_sample3[[#This Row],[SALES]]*sales_data_sample3[[#This Row],[PROFIT MARGIN]]</f>
        <v>206.10517199999998</v>
      </c>
      <c r="G791" s="14" t="str">
        <f>IF(sales_data_sample3[[#This Row],[STATUS]] &lt;&gt;"Cancelled","9,14%","0")</f>
        <v>9,14%</v>
      </c>
      <c r="H791" s="4">
        <v>37939</v>
      </c>
      <c r="I791" t="s">
        <v>28</v>
      </c>
      <c r="J791">
        <f>ROUNDUP(MONTH(sales_data_sample3[[#This Row],[ORDER DATE]])/3,0)</f>
        <v>4</v>
      </c>
      <c r="K791" t="str">
        <f>TEXT(sales_data_sample3[[#This Row],[ORDER DATE]],"[$-409]mmmm")</f>
        <v>November</v>
      </c>
      <c r="L791">
        <f>YEAR(sales_data_sample3[[#This Row],[ORDER DATE]])</f>
        <v>2003</v>
      </c>
      <c r="M791" t="s">
        <v>2075</v>
      </c>
      <c r="N791">
        <v>72</v>
      </c>
      <c r="O791" t="s">
        <v>4468</v>
      </c>
      <c r="P791" t="s">
        <v>582</v>
      </c>
      <c r="Q791" t="s">
        <v>583</v>
      </c>
      <c r="R791" t="s">
        <v>584</v>
      </c>
      <c r="S791" t="s">
        <v>4804</v>
      </c>
      <c r="T791" t="s">
        <v>251</v>
      </c>
      <c r="U791" t="s">
        <v>185</v>
      </c>
      <c r="V791" t="s">
        <v>252</v>
      </c>
      <c r="W791" t="s">
        <v>38</v>
      </c>
      <c r="X791" t="s">
        <v>39</v>
      </c>
      <c r="Y791" t="s">
        <v>585</v>
      </c>
      <c r="Z791" t="s">
        <v>586</v>
      </c>
      <c r="AA791" t="s">
        <v>42</v>
      </c>
    </row>
    <row r="792" spans="1:27" x14ac:dyDescent="0.25">
      <c r="A792" s="1">
        <v>10185</v>
      </c>
      <c r="B792" s="1">
        <v>37</v>
      </c>
      <c r="C792" s="8">
        <v>100</v>
      </c>
      <c r="D792" s="1">
        <v>4</v>
      </c>
      <c r="E792" s="7">
        <v>3891.66</v>
      </c>
      <c r="F792" s="7">
        <f>sales_data_sample3[[#This Row],[SALES]]*sales_data_sample3[[#This Row],[PROFIT MARGIN]]</f>
        <v>355.69772399999999</v>
      </c>
      <c r="G792" s="14" t="str">
        <f>IF(sales_data_sample3[[#This Row],[STATUS]] &lt;&gt;"Cancelled","9,14%","0")</f>
        <v>9,14%</v>
      </c>
      <c r="H792" s="4">
        <v>37939</v>
      </c>
      <c r="I792" t="s">
        <v>28</v>
      </c>
      <c r="J792">
        <f>ROUNDUP(MONTH(sales_data_sample3[[#This Row],[ORDER DATE]])/3,0)</f>
        <v>4</v>
      </c>
      <c r="K792" t="str">
        <f>TEXT(sales_data_sample3[[#This Row],[ORDER DATE]],"[$-409]mmmm")</f>
        <v>November</v>
      </c>
      <c r="L792">
        <f>YEAR(sales_data_sample3[[#This Row],[ORDER DATE]])</f>
        <v>2003</v>
      </c>
      <c r="M792" t="s">
        <v>2075</v>
      </c>
      <c r="N792">
        <v>100</v>
      </c>
      <c r="O792" t="s">
        <v>4604</v>
      </c>
      <c r="P792" t="s">
        <v>582</v>
      </c>
      <c r="Q792" t="s">
        <v>583</v>
      </c>
      <c r="R792" t="s">
        <v>584</v>
      </c>
      <c r="S792" t="s">
        <v>4804</v>
      </c>
      <c r="T792" t="s">
        <v>251</v>
      </c>
      <c r="U792" t="s">
        <v>185</v>
      </c>
      <c r="V792" t="s">
        <v>252</v>
      </c>
      <c r="W792" t="s">
        <v>38</v>
      </c>
      <c r="X792" t="s">
        <v>39</v>
      </c>
      <c r="Y792" t="s">
        <v>585</v>
      </c>
      <c r="Z792" t="s">
        <v>586</v>
      </c>
      <c r="AA792" t="s">
        <v>65</v>
      </c>
    </row>
    <row r="793" spans="1:27" x14ac:dyDescent="0.25">
      <c r="A793" s="1">
        <v>10185</v>
      </c>
      <c r="B793" s="1">
        <v>22</v>
      </c>
      <c r="C793" s="8">
        <v>79.45</v>
      </c>
      <c r="D793" s="1">
        <v>5</v>
      </c>
      <c r="E793" s="7">
        <v>1747.9</v>
      </c>
      <c r="F793" s="7">
        <f>sales_data_sample3[[#This Row],[SALES]]*sales_data_sample3[[#This Row],[PROFIT MARGIN]]</f>
        <v>159.75806</v>
      </c>
      <c r="G793" s="14" t="str">
        <f>IF(sales_data_sample3[[#This Row],[STATUS]] &lt;&gt;"Cancelled","9,14%","0")</f>
        <v>9,14%</v>
      </c>
      <c r="H793" s="4">
        <v>37939</v>
      </c>
      <c r="I793" t="s">
        <v>28</v>
      </c>
      <c r="J793">
        <f>ROUNDUP(MONTH(sales_data_sample3[[#This Row],[ORDER DATE]])/3,0)</f>
        <v>4</v>
      </c>
      <c r="K793" t="str">
        <f>TEXT(sales_data_sample3[[#This Row],[ORDER DATE]],"[$-409]mmmm")</f>
        <v>November</v>
      </c>
      <c r="L793">
        <f>YEAR(sales_data_sample3[[#This Row],[ORDER DATE]])</f>
        <v>2003</v>
      </c>
      <c r="M793" t="s">
        <v>2075</v>
      </c>
      <c r="N793">
        <v>99</v>
      </c>
      <c r="O793" t="s">
        <v>4639</v>
      </c>
      <c r="P793" t="s">
        <v>582</v>
      </c>
      <c r="Q793" t="s">
        <v>583</v>
      </c>
      <c r="R793" t="s">
        <v>584</v>
      </c>
      <c r="S793" t="s">
        <v>4804</v>
      </c>
      <c r="T793" t="s">
        <v>251</v>
      </c>
      <c r="U793" t="s">
        <v>185</v>
      </c>
      <c r="V793" t="s">
        <v>252</v>
      </c>
      <c r="W793" t="s">
        <v>38</v>
      </c>
      <c r="X793" t="s">
        <v>39</v>
      </c>
      <c r="Y793" t="s">
        <v>585</v>
      </c>
      <c r="Z793" t="s">
        <v>586</v>
      </c>
      <c r="AA793" t="s">
        <v>42</v>
      </c>
    </row>
    <row r="794" spans="1:27" x14ac:dyDescent="0.25">
      <c r="A794" s="1">
        <v>10185</v>
      </c>
      <c r="B794" s="1">
        <v>28</v>
      </c>
      <c r="C794" s="8">
        <v>64.430000000000007</v>
      </c>
      <c r="D794" s="1">
        <v>6</v>
      </c>
      <c r="E794" s="7">
        <v>1804.04</v>
      </c>
      <c r="F794" s="7">
        <f>sales_data_sample3[[#This Row],[SALES]]*sales_data_sample3[[#This Row],[PROFIT MARGIN]]</f>
        <v>164.88925599999999</v>
      </c>
      <c r="G794" s="14" t="str">
        <f>IF(sales_data_sample3[[#This Row],[STATUS]] &lt;&gt;"Cancelled","9,14%","0")</f>
        <v>9,14%</v>
      </c>
      <c r="H794" s="4">
        <v>37939</v>
      </c>
      <c r="I794" t="s">
        <v>28</v>
      </c>
      <c r="J794">
        <f>ROUNDUP(MONTH(sales_data_sample3[[#This Row],[ORDER DATE]])/3,0)</f>
        <v>4</v>
      </c>
      <c r="K794" t="str">
        <f>TEXT(sales_data_sample3[[#This Row],[ORDER DATE]],"[$-409]mmmm")</f>
        <v>November</v>
      </c>
      <c r="L794">
        <f>YEAR(sales_data_sample3[[#This Row],[ORDER DATE]])</f>
        <v>2003</v>
      </c>
      <c r="M794" t="s">
        <v>2075</v>
      </c>
      <c r="N794">
        <v>54</v>
      </c>
      <c r="O794" t="s">
        <v>4760</v>
      </c>
      <c r="P794" t="s">
        <v>582</v>
      </c>
      <c r="Q794" t="s">
        <v>583</v>
      </c>
      <c r="R794" t="s">
        <v>584</v>
      </c>
      <c r="S794" t="s">
        <v>4804</v>
      </c>
      <c r="T794" t="s">
        <v>251</v>
      </c>
      <c r="U794" t="s">
        <v>185</v>
      </c>
      <c r="V794" t="s">
        <v>252</v>
      </c>
      <c r="W794" t="s">
        <v>38</v>
      </c>
      <c r="X794" t="s">
        <v>39</v>
      </c>
      <c r="Y794" t="s">
        <v>585</v>
      </c>
      <c r="Z794" t="s">
        <v>586</v>
      </c>
      <c r="AA794" t="s">
        <v>42</v>
      </c>
    </row>
    <row r="795" spans="1:27" x14ac:dyDescent="0.25">
      <c r="A795" s="1">
        <v>10186</v>
      </c>
      <c r="B795" s="1">
        <v>26</v>
      </c>
      <c r="C795" s="8">
        <v>100</v>
      </c>
      <c r="D795" s="1">
        <v>9</v>
      </c>
      <c r="E795" s="7">
        <v>3854.24</v>
      </c>
      <c r="F795" s="7">
        <f>sales_data_sample3[[#This Row],[SALES]]*sales_data_sample3[[#This Row],[PROFIT MARGIN]]</f>
        <v>959.320336</v>
      </c>
      <c r="G795" s="14" t="str">
        <f>IF(sales_data_sample3[[#This Row],[STATUS]] &lt;&gt;"Cancelled","24,89%","0")</f>
        <v>24,89%</v>
      </c>
      <c r="H795" s="4">
        <v>37939</v>
      </c>
      <c r="I795" t="s">
        <v>28</v>
      </c>
      <c r="J795">
        <f>ROUNDUP(MONTH(sales_data_sample3[[#This Row],[ORDER DATE]])/3,0)</f>
        <v>4</v>
      </c>
      <c r="K795" t="str">
        <f>TEXT(sales_data_sample3[[#This Row],[ORDER DATE]],"[$-409]mmmm")</f>
        <v>November</v>
      </c>
      <c r="L795">
        <f>YEAR(sales_data_sample3[[#This Row],[ORDER DATE]])</f>
        <v>2003</v>
      </c>
      <c r="M795" t="s">
        <v>278</v>
      </c>
      <c r="N795">
        <v>136</v>
      </c>
      <c r="O795" t="s">
        <v>561</v>
      </c>
      <c r="P795" t="s">
        <v>603</v>
      </c>
      <c r="Q795" t="s">
        <v>604</v>
      </c>
      <c r="R795" t="s">
        <v>605</v>
      </c>
      <c r="S795" t="s">
        <v>4804</v>
      </c>
      <c r="T795" t="s">
        <v>577</v>
      </c>
      <c r="U795" t="s">
        <v>4804</v>
      </c>
      <c r="V795" t="s">
        <v>606</v>
      </c>
      <c r="W795" t="s">
        <v>262</v>
      </c>
      <c r="X795" t="s">
        <v>52</v>
      </c>
      <c r="Y795" t="s">
        <v>607</v>
      </c>
      <c r="Z795" t="s">
        <v>608</v>
      </c>
      <c r="AA795" t="s">
        <v>65</v>
      </c>
    </row>
    <row r="796" spans="1:27" x14ac:dyDescent="0.25">
      <c r="A796" s="1">
        <v>10186</v>
      </c>
      <c r="B796" s="1">
        <v>32</v>
      </c>
      <c r="C796" s="8">
        <v>100</v>
      </c>
      <c r="D796" s="1">
        <v>1</v>
      </c>
      <c r="E796" s="7">
        <v>6004.8</v>
      </c>
      <c r="F796" s="7">
        <f>sales_data_sample3[[#This Row],[SALES]]*sales_data_sample3[[#This Row],[PROFIT MARGIN]]</f>
        <v>438.95087999999998</v>
      </c>
      <c r="G796" s="14" t="str">
        <f>IF(sales_data_sample3[[#This Row],[STATUS]] &lt;&gt;"Cancelled","7,31%","0")</f>
        <v>7,31%</v>
      </c>
      <c r="H796" s="4">
        <v>37939</v>
      </c>
      <c r="I796" t="s">
        <v>28</v>
      </c>
      <c r="J796">
        <f>ROUNDUP(MONTH(sales_data_sample3[[#This Row],[ORDER DATE]])/3,0)</f>
        <v>4</v>
      </c>
      <c r="K796" t="str">
        <f>TEXT(sales_data_sample3[[#This Row],[ORDER DATE]],"[$-409]mmmm")</f>
        <v>November</v>
      </c>
      <c r="L796">
        <f>YEAR(sales_data_sample3[[#This Row],[ORDER DATE]])</f>
        <v>2003</v>
      </c>
      <c r="M796" t="s">
        <v>1502</v>
      </c>
      <c r="N796">
        <v>157</v>
      </c>
      <c r="O796" t="s">
        <v>1503</v>
      </c>
      <c r="P796" t="s">
        <v>603</v>
      </c>
      <c r="Q796" t="s">
        <v>604</v>
      </c>
      <c r="R796" t="s">
        <v>605</v>
      </c>
      <c r="S796" t="s">
        <v>4804</v>
      </c>
      <c r="T796" t="s">
        <v>577</v>
      </c>
      <c r="U796" t="s">
        <v>4804</v>
      </c>
      <c r="V796" t="s">
        <v>606</v>
      </c>
      <c r="W796" t="s">
        <v>262</v>
      </c>
      <c r="X796" t="s">
        <v>52</v>
      </c>
      <c r="Y796" t="s">
        <v>607</v>
      </c>
      <c r="Z796" t="s">
        <v>608</v>
      </c>
      <c r="AA796" t="s">
        <v>65</v>
      </c>
    </row>
    <row r="797" spans="1:27" x14ac:dyDescent="0.25">
      <c r="A797" s="1">
        <v>10186</v>
      </c>
      <c r="B797" s="1">
        <v>32</v>
      </c>
      <c r="C797" s="8">
        <v>89.46</v>
      </c>
      <c r="D797" s="1">
        <v>7</v>
      </c>
      <c r="E797" s="7">
        <v>2862.72</v>
      </c>
      <c r="F797" s="7">
        <f>sales_data_sample3[[#This Row],[SALES]]*sales_data_sample3[[#This Row],[PROFIT MARGIN]]</f>
        <v>261.65260799999999</v>
      </c>
      <c r="G797" s="14" t="str">
        <f>IF(sales_data_sample3[[#This Row],[STATUS]] &lt;&gt;"Cancelled","9,14%","0")</f>
        <v>9,14%</v>
      </c>
      <c r="H797" s="4">
        <v>37939</v>
      </c>
      <c r="I797" t="s">
        <v>28</v>
      </c>
      <c r="J797">
        <f>ROUNDUP(MONTH(sales_data_sample3[[#This Row],[ORDER DATE]])/3,0)</f>
        <v>4</v>
      </c>
      <c r="K797" t="str">
        <f>TEXT(sales_data_sample3[[#This Row],[ORDER DATE]],"[$-409]mmmm")</f>
        <v>November</v>
      </c>
      <c r="L797">
        <f>YEAR(sales_data_sample3[[#This Row],[ORDER DATE]])</f>
        <v>2003</v>
      </c>
      <c r="M797" t="s">
        <v>2075</v>
      </c>
      <c r="N797">
        <v>86</v>
      </c>
      <c r="O797" t="s">
        <v>2076</v>
      </c>
      <c r="P797" t="s">
        <v>603</v>
      </c>
      <c r="Q797" t="s">
        <v>604</v>
      </c>
      <c r="R797" t="s">
        <v>605</v>
      </c>
      <c r="S797" t="s">
        <v>4804</v>
      </c>
      <c r="T797" t="s">
        <v>577</v>
      </c>
      <c r="U797" t="s">
        <v>4804</v>
      </c>
      <c r="V797" t="s">
        <v>606</v>
      </c>
      <c r="W797" t="s">
        <v>262</v>
      </c>
      <c r="X797" t="s">
        <v>52</v>
      </c>
      <c r="Y797" t="s">
        <v>607</v>
      </c>
      <c r="Z797" t="s">
        <v>608</v>
      </c>
      <c r="AA797" t="s">
        <v>42</v>
      </c>
    </row>
    <row r="798" spans="1:27" x14ac:dyDescent="0.25">
      <c r="A798" s="1">
        <v>10186</v>
      </c>
      <c r="B798" s="1">
        <v>46</v>
      </c>
      <c r="C798" s="8">
        <v>100</v>
      </c>
      <c r="D798" s="1">
        <v>6</v>
      </c>
      <c r="E798" s="7">
        <v>4918.78</v>
      </c>
      <c r="F798" s="7">
        <f>sales_data_sample3[[#This Row],[SALES]]*sales_data_sample3[[#This Row],[PROFIT MARGIN]]</f>
        <v>363.49784199999993</v>
      </c>
      <c r="G798" s="14" t="str">
        <f>IF(sales_data_sample3[[#This Row],[STATUS]] &lt;&gt;"Cancelled","7,39%","0")</f>
        <v>7,39%</v>
      </c>
      <c r="H798" s="4">
        <v>37939</v>
      </c>
      <c r="I798" t="s">
        <v>28</v>
      </c>
      <c r="J798">
        <f>ROUNDUP(MONTH(sales_data_sample3[[#This Row],[ORDER DATE]])/3,0)</f>
        <v>4</v>
      </c>
      <c r="K798" t="str">
        <f>TEXT(sales_data_sample3[[#This Row],[ORDER DATE]],"[$-409]mmmm")</f>
        <v>November</v>
      </c>
      <c r="L798">
        <f>YEAR(sales_data_sample3[[#This Row],[ORDER DATE]])</f>
        <v>2003</v>
      </c>
      <c r="M798" t="s">
        <v>1354</v>
      </c>
      <c r="N798">
        <v>105</v>
      </c>
      <c r="O798" t="s">
        <v>2467</v>
      </c>
      <c r="P798" t="s">
        <v>603</v>
      </c>
      <c r="Q798" t="s">
        <v>604</v>
      </c>
      <c r="R798" t="s">
        <v>605</v>
      </c>
      <c r="S798" t="s">
        <v>4804</v>
      </c>
      <c r="T798" t="s">
        <v>577</v>
      </c>
      <c r="U798" t="s">
        <v>4804</v>
      </c>
      <c r="V798" t="s">
        <v>606</v>
      </c>
      <c r="W798" t="s">
        <v>262</v>
      </c>
      <c r="X798" t="s">
        <v>52</v>
      </c>
      <c r="Y798" t="s">
        <v>607</v>
      </c>
      <c r="Z798" t="s">
        <v>608</v>
      </c>
      <c r="AA798" t="s">
        <v>65</v>
      </c>
    </row>
    <row r="799" spans="1:27" x14ac:dyDescent="0.25">
      <c r="A799" s="1">
        <v>10186</v>
      </c>
      <c r="B799" s="1">
        <v>22</v>
      </c>
      <c r="C799" s="8">
        <v>69.2</v>
      </c>
      <c r="D799" s="1">
        <v>2</v>
      </c>
      <c r="E799" s="7">
        <v>1522.4</v>
      </c>
      <c r="F799" s="7">
        <f>sales_data_sample3[[#This Row],[SALES]]*sales_data_sample3[[#This Row],[PROFIT MARGIN]]</f>
        <v>111.28744</v>
      </c>
      <c r="G799" s="14" t="str">
        <f>IF(sales_data_sample3[[#This Row],[STATUS]] &lt;&gt;"Cancelled","7,31%","0")</f>
        <v>7,31%</v>
      </c>
      <c r="H799" s="4">
        <v>37939</v>
      </c>
      <c r="I799" t="s">
        <v>28</v>
      </c>
      <c r="J799">
        <f>ROUNDUP(MONTH(sales_data_sample3[[#This Row],[ORDER DATE]])/3,0)</f>
        <v>4</v>
      </c>
      <c r="K799" t="str">
        <f>TEXT(sales_data_sample3[[#This Row],[ORDER DATE]],"[$-409]mmmm")</f>
        <v>November</v>
      </c>
      <c r="L799">
        <f>YEAR(sales_data_sample3[[#This Row],[ORDER DATE]])</f>
        <v>2003</v>
      </c>
      <c r="M799" t="s">
        <v>1502</v>
      </c>
      <c r="N799">
        <v>68</v>
      </c>
      <c r="O799" t="s">
        <v>3232</v>
      </c>
      <c r="P799" t="s">
        <v>603</v>
      </c>
      <c r="Q799" t="s">
        <v>604</v>
      </c>
      <c r="R799" t="s">
        <v>605</v>
      </c>
      <c r="S799" t="s">
        <v>4804</v>
      </c>
      <c r="T799" t="s">
        <v>577</v>
      </c>
      <c r="U799" t="s">
        <v>4804</v>
      </c>
      <c r="V799" t="s">
        <v>606</v>
      </c>
      <c r="W799" t="s">
        <v>262</v>
      </c>
      <c r="X799" t="s">
        <v>52</v>
      </c>
      <c r="Y799" t="s">
        <v>607</v>
      </c>
      <c r="Z799" t="s">
        <v>608</v>
      </c>
      <c r="AA799" t="s">
        <v>42</v>
      </c>
    </row>
    <row r="800" spans="1:27" x14ac:dyDescent="0.25">
      <c r="A800" s="1">
        <v>10186</v>
      </c>
      <c r="B800" s="1">
        <v>21</v>
      </c>
      <c r="C800" s="8">
        <v>69.040000000000006</v>
      </c>
      <c r="D800" s="1">
        <v>3</v>
      </c>
      <c r="E800" s="7">
        <v>1449.84</v>
      </c>
      <c r="F800" s="7">
        <f>sales_data_sample3[[#This Row],[SALES]]*sales_data_sample3[[#This Row],[PROFIT MARGIN]]</f>
        <v>107.14317599999998</v>
      </c>
      <c r="G800" s="14" t="str">
        <f>IF(sales_data_sample3[[#This Row],[STATUS]] &lt;&gt;"Cancelled","7,39%","0")</f>
        <v>7,39%</v>
      </c>
      <c r="H800" s="4">
        <v>37939</v>
      </c>
      <c r="I800" t="s">
        <v>28</v>
      </c>
      <c r="J800">
        <f>ROUNDUP(MONTH(sales_data_sample3[[#This Row],[ORDER DATE]])/3,0)</f>
        <v>4</v>
      </c>
      <c r="K800" t="str">
        <f>TEXT(sales_data_sample3[[#This Row],[ORDER DATE]],"[$-409]mmmm")</f>
        <v>November</v>
      </c>
      <c r="L800">
        <f>YEAR(sales_data_sample3[[#This Row],[ORDER DATE]])</f>
        <v>2003</v>
      </c>
      <c r="M800" t="s">
        <v>1354</v>
      </c>
      <c r="N800">
        <v>65</v>
      </c>
      <c r="O800" t="s">
        <v>3465</v>
      </c>
      <c r="P800" t="s">
        <v>603</v>
      </c>
      <c r="Q800" t="s">
        <v>604</v>
      </c>
      <c r="R800" t="s">
        <v>605</v>
      </c>
      <c r="S800" t="s">
        <v>4804</v>
      </c>
      <c r="T800" t="s">
        <v>577</v>
      </c>
      <c r="U800" t="s">
        <v>4804</v>
      </c>
      <c r="V800" t="s">
        <v>606</v>
      </c>
      <c r="W800" t="s">
        <v>262</v>
      </c>
      <c r="X800" t="s">
        <v>52</v>
      </c>
      <c r="Y800" t="s">
        <v>607</v>
      </c>
      <c r="Z800" t="s">
        <v>608</v>
      </c>
      <c r="AA800" t="s">
        <v>42</v>
      </c>
    </row>
    <row r="801" spans="1:27" x14ac:dyDescent="0.25">
      <c r="A801" s="1">
        <v>10186</v>
      </c>
      <c r="B801" s="1">
        <v>36</v>
      </c>
      <c r="C801" s="8">
        <v>85.54</v>
      </c>
      <c r="D801" s="1">
        <v>8</v>
      </c>
      <c r="E801" s="7">
        <v>3079.44</v>
      </c>
      <c r="F801" s="7">
        <f>sales_data_sample3[[#This Row],[SALES]]*sales_data_sample3[[#This Row],[PROFIT MARGIN]]</f>
        <v>227.57061599999997</v>
      </c>
      <c r="G801" s="14" t="str">
        <f>IF(sales_data_sample3[[#This Row],[STATUS]] &lt;&gt;"Cancelled","7,39%","0")</f>
        <v>7,39%</v>
      </c>
      <c r="H801" s="4">
        <v>37939</v>
      </c>
      <c r="I801" t="s">
        <v>28</v>
      </c>
      <c r="J801">
        <f>ROUNDUP(MONTH(sales_data_sample3[[#This Row],[ORDER DATE]])/3,0)</f>
        <v>4</v>
      </c>
      <c r="K801" t="str">
        <f>TEXT(sales_data_sample3[[#This Row],[ORDER DATE]],"[$-409]mmmm")</f>
        <v>November</v>
      </c>
      <c r="L801">
        <f>YEAR(sales_data_sample3[[#This Row],[ORDER DATE]])</f>
        <v>2003</v>
      </c>
      <c r="M801" t="s">
        <v>1354</v>
      </c>
      <c r="N801">
        <v>83</v>
      </c>
      <c r="O801" t="s">
        <v>3543</v>
      </c>
      <c r="P801" t="s">
        <v>603</v>
      </c>
      <c r="Q801" t="s">
        <v>604</v>
      </c>
      <c r="R801" t="s">
        <v>605</v>
      </c>
      <c r="S801" t="s">
        <v>4804</v>
      </c>
      <c r="T801" t="s">
        <v>577</v>
      </c>
      <c r="U801" t="s">
        <v>4804</v>
      </c>
      <c r="V801" t="s">
        <v>606</v>
      </c>
      <c r="W801" t="s">
        <v>262</v>
      </c>
      <c r="X801" t="s">
        <v>52</v>
      </c>
      <c r="Y801" t="s">
        <v>607</v>
      </c>
      <c r="Z801" t="s">
        <v>608</v>
      </c>
      <c r="AA801" t="s">
        <v>65</v>
      </c>
    </row>
    <row r="802" spans="1:27" x14ac:dyDescent="0.25">
      <c r="A802" s="1">
        <v>10186</v>
      </c>
      <c r="B802" s="1">
        <v>24</v>
      </c>
      <c r="C802" s="8">
        <v>99.57</v>
      </c>
      <c r="D802" s="1">
        <v>5</v>
      </c>
      <c r="E802" s="7">
        <v>2389.6799999999998</v>
      </c>
      <c r="F802" s="7">
        <f>sales_data_sample3[[#This Row],[SALES]]*sales_data_sample3[[#This Row],[PROFIT MARGIN]]</f>
        <v>218.41675199999997</v>
      </c>
      <c r="G802" s="14" t="str">
        <f>IF(sales_data_sample3[[#This Row],[STATUS]] &lt;&gt;"Cancelled","9,14%","0")</f>
        <v>9,14%</v>
      </c>
      <c r="H802" s="4">
        <v>37939</v>
      </c>
      <c r="I802" t="s">
        <v>28</v>
      </c>
      <c r="J802">
        <f>ROUNDUP(MONTH(sales_data_sample3[[#This Row],[ORDER DATE]])/3,0)</f>
        <v>4</v>
      </c>
      <c r="K802" t="str">
        <f>TEXT(sales_data_sample3[[#This Row],[ORDER DATE]],"[$-409]mmmm")</f>
        <v>November</v>
      </c>
      <c r="L802">
        <f>YEAR(sales_data_sample3[[#This Row],[ORDER DATE]])</f>
        <v>2003</v>
      </c>
      <c r="M802" t="s">
        <v>2075</v>
      </c>
      <c r="N802">
        <v>90</v>
      </c>
      <c r="O802" t="s">
        <v>4394</v>
      </c>
      <c r="P802" t="s">
        <v>603</v>
      </c>
      <c r="Q802" t="s">
        <v>604</v>
      </c>
      <c r="R802" t="s">
        <v>605</v>
      </c>
      <c r="S802" t="s">
        <v>4804</v>
      </c>
      <c r="T802" t="s">
        <v>577</v>
      </c>
      <c r="U802" t="s">
        <v>4804</v>
      </c>
      <c r="V802" t="s">
        <v>606</v>
      </c>
      <c r="W802" t="s">
        <v>262</v>
      </c>
      <c r="X802" t="s">
        <v>52</v>
      </c>
      <c r="Y802" t="s">
        <v>607</v>
      </c>
      <c r="Z802" t="s">
        <v>608</v>
      </c>
      <c r="AA802" t="s">
        <v>42</v>
      </c>
    </row>
    <row r="803" spans="1:27" x14ac:dyDescent="0.25">
      <c r="A803" s="1">
        <v>10186</v>
      </c>
      <c r="B803" s="1">
        <v>28</v>
      </c>
      <c r="C803" s="8">
        <v>52.14</v>
      </c>
      <c r="D803" s="1">
        <v>4</v>
      </c>
      <c r="E803" s="7">
        <v>1459.92</v>
      </c>
      <c r="F803" s="7">
        <f>sales_data_sample3[[#This Row],[SALES]]*sales_data_sample3[[#This Row],[PROFIT MARGIN]]</f>
        <v>106.720152</v>
      </c>
      <c r="G803" s="14" t="str">
        <f>IF(sales_data_sample3[[#This Row],[STATUS]] &lt;&gt;"Cancelled","7,31%","0")</f>
        <v>7,31%</v>
      </c>
      <c r="H803" s="4">
        <v>37939</v>
      </c>
      <c r="I803" t="s">
        <v>28</v>
      </c>
      <c r="J803">
        <f>ROUNDUP(MONTH(sales_data_sample3[[#This Row],[ORDER DATE]])/3,0)</f>
        <v>4</v>
      </c>
      <c r="K803" t="str">
        <f>TEXT(sales_data_sample3[[#This Row],[ORDER DATE]],"[$-409]mmmm")</f>
        <v>November</v>
      </c>
      <c r="L803">
        <f>YEAR(sales_data_sample3[[#This Row],[ORDER DATE]])</f>
        <v>2003</v>
      </c>
      <c r="M803" t="s">
        <v>1502</v>
      </c>
      <c r="N803">
        <v>49</v>
      </c>
      <c r="O803" t="s">
        <v>4719</v>
      </c>
      <c r="P803" t="s">
        <v>603</v>
      </c>
      <c r="Q803" t="s">
        <v>604</v>
      </c>
      <c r="R803" t="s">
        <v>605</v>
      </c>
      <c r="S803" t="s">
        <v>4804</v>
      </c>
      <c r="T803" t="s">
        <v>577</v>
      </c>
      <c r="U803" t="s">
        <v>4804</v>
      </c>
      <c r="V803" t="s">
        <v>606</v>
      </c>
      <c r="W803" t="s">
        <v>262</v>
      </c>
      <c r="X803" t="s">
        <v>52</v>
      </c>
      <c r="Y803" t="s">
        <v>607</v>
      </c>
      <c r="Z803" t="s">
        <v>608</v>
      </c>
      <c r="AA803" t="s">
        <v>42</v>
      </c>
    </row>
    <row r="804" spans="1:27" x14ac:dyDescent="0.25">
      <c r="A804" s="1">
        <v>10188</v>
      </c>
      <c r="B804" s="1">
        <v>48</v>
      </c>
      <c r="C804" s="8">
        <v>100</v>
      </c>
      <c r="D804" s="1">
        <v>1</v>
      </c>
      <c r="E804" s="7">
        <v>5512.32</v>
      </c>
      <c r="F804" s="7">
        <f>sales_data_sample3[[#This Row],[SALES]]*sales_data_sample3[[#This Row],[PROFIT MARGIN]]</f>
        <v>700.06463999999994</v>
      </c>
      <c r="G804" s="14" t="str">
        <f>IF(sales_data_sample3[[#This Row],[STATUS]] &lt;&gt;"Cancelled","12,70%","0")</f>
        <v>12,70%</v>
      </c>
      <c r="H804" s="4">
        <v>37943</v>
      </c>
      <c r="I804" t="s">
        <v>28</v>
      </c>
      <c r="J804">
        <f>ROUNDUP(MONTH(sales_data_sample3[[#This Row],[ORDER DATE]])/3,0)</f>
        <v>4</v>
      </c>
      <c r="K804" t="str">
        <f>TEXT(sales_data_sample3[[#This Row],[ORDER DATE]],"[$-409]mmmm")</f>
        <v>November</v>
      </c>
      <c r="L804">
        <f>YEAR(sales_data_sample3[[#This Row],[ORDER DATE]])</f>
        <v>2003</v>
      </c>
      <c r="M804" t="s">
        <v>29</v>
      </c>
      <c r="N804">
        <v>95</v>
      </c>
      <c r="O804" t="s">
        <v>30</v>
      </c>
      <c r="P804" t="s">
        <v>107</v>
      </c>
      <c r="Q804" t="s">
        <v>108</v>
      </c>
      <c r="R804" t="s">
        <v>109</v>
      </c>
      <c r="S804" t="s">
        <v>4804</v>
      </c>
      <c r="T804" t="s">
        <v>110</v>
      </c>
      <c r="U804" t="s">
        <v>4804</v>
      </c>
      <c r="V804" t="s">
        <v>111</v>
      </c>
      <c r="W804" t="s">
        <v>112</v>
      </c>
      <c r="X804" t="s">
        <v>52</v>
      </c>
      <c r="Y804" t="s">
        <v>113</v>
      </c>
      <c r="Z804" t="s">
        <v>114</v>
      </c>
      <c r="AA804" t="s">
        <v>65</v>
      </c>
    </row>
    <row r="805" spans="1:27" x14ac:dyDescent="0.25">
      <c r="A805" s="1">
        <v>10188</v>
      </c>
      <c r="B805" s="1">
        <v>38</v>
      </c>
      <c r="C805" s="8">
        <v>96.34</v>
      </c>
      <c r="D805" s="1">
        <v>4</v>
      </c>
      <c r="E805" s="7">
        <v>3660.92</v>
      </c>
      <c r="F805" s="7">
        <f>sales_data_sample3[[#This Row],[SALES]]*sales_data_sample3[[#This Row],[PROFIT MARGIN]]</f>
        <v>464.93684000000002</v>
      </c>
      <c r="G805" s="14" t="str">
        <f>IF(sales_data_sample3[[#This Row],[STATUS]] &lt;&gt;"Cancelled","12,70%","0")</f>
        <v>12,70%</v>
      </c>
      <c r="H805" s="4">
        <v>37943</v>
      </c>
      <c r="I805" t="s">
        <v>28</v>
      </c>
      <c r="J805">
        <f>ROUNDUP(MONTH(sales_data_sample3[[#This Row],[ORDER DATE]])/3,0)</f>
        <v>4</v>
      </c>
      <c r="K805" t="str">
        <f>TEXT(sales_data_sample3[[#This Row],[ORDER DATE]],"[$-409]mmmm")</f>
        <v>November</v>
      </c>
      <c r="L805">
        <f>YEAR(sales_data_sample3[[#This Row],[ORDER DATE]])</f>
        <v>2003</v>
      </c>
      <c r="M805" t="s">
        <v>29</v>
      </c>
      <c r="N805">
        <v>118</v>
      </c>
      <c r="O805" t="s">
        <v>471</v>
      </c>
      <c r="P805" t="s">
        <v>107</v>
      </c>
      <c r="Q805" t="s">
        <v>108</v>
      </c>
      <c r="R805" t="s">
        <v>109</v>
      </c>
      <c r="S805" t="s">
        <v>4804</v>
      </c>
      <c r="T805" t="s">
        <v>110</v>
      </c>
      <c r="U805" t="s">
        <v>4804</v>
      </c>
      <c r="V805" t="s">
        <v>111</v>
      </c>
      <c r="W805" t="s">
        <v>112</v>
      </c>
      <c r="X805" t="s">
        <v>52</v>
      </c>
      <c r="Y805" t="s">
        <v>113</v>
      </c>
      <c r="Z805" t="s">
        <v>114</v>
      </c>
      <c r="AA805" t="s">
        <v>65</v>
      </c>
    </row>
    <row r="806" spans="1:27" x14ac:dyDescent="0.25">
      <c r="A806" s="1">
        <v>10188</v>
      </c>
      <c r="B806" s="1">
        <v>45</v>
      </c>
      <c r="C806" s="8">
        <v>100</v>
      </c>
      <c r="D806" s="1">
        <v>3</v>
      </c>
      <c r="E806" s="7">
        <v>8714.7000000000007</v>
      </c>
      <c r="F806" s="7">
        <f>sales_data_sample3[[#This Row],[SALES]]*sales_data_sample3[[#This Row],[PROFIT MARGIN]]</f>
        <v>1106.7669000000001</v>
      </c>
      <c r="G806" s="14" t="str">
        <f>IF(sales_data_sample3[[#This Row],[STATUS]] &lt;&gt;"Cancelled","12,70%","0")</f>
        <v>12,70%</v>
      </c>
      <c r="H806" s="4">
        <v>37943</v>
      </c>
      <c r="I806" t="s">
        <v>28</v>
      </c>
      <c r="J806">
        <f>ROUNDUP(MONTH(sales_data_sample3[[#This Row],[ORDER DATE]])/3,0)</f>
        <v>4</v>
      </c>
      <c r="K806" t="str">
        <f>TEXT(sales_data_sample3[[#This Row],[ORDER DATE]],"[$-409]mmmm")</f>
        <v>November</v>
      </c>
      <c r="L806">
        <f>YEAR(sales_data_sample3[[#This Row],[ORDER DATE]])</f>
        <v>2003</v>
      </c>
      <c r="M806" t="s">
        <v>29</v>
      </c>
      <c r="N806">
        <v>193</v>
      </c>
      <c r="O806" t="s">
        <v>530</v>
      </c>
      <c r="P806" t="s">
        <v>107</v>
      </c>
      <c r="Q806" t="s">
        <v>108</v>
      </c>
      <c r="R806" t="s">
        <v>109</v>
      </c>
      <c r="S806" t="s">
        <v>4804</v>
      </c>
      <c r="T806" t="s">
        <v>110</v>
      </c>
      <c r="U806" t="s">
        <v>4804</v>
      </c>
      <c r="V806" t="s">
        <v>111</v>
      </c>
      <c r="W806" t="s">
        <v>112</v>
      </c>
      <c r="X806" t="s">
        <v>52</v>
      </c>
      <c r="Y806" t="s">
        <v>113</v>
      </c>
      <c r="Z806" t="s">
        <v>114</v>
      </c>
      <c r="AA806" t="s">
        <v>229</v>
      </c>
    </row>
    <row r="807" spans="1:27" x14ac:dyDescent="0.25">
      <c r="A807" s="1">
        <v>10188</v>
      </c>
      <c r="B807" s="1">
        <v>32</v>
      </c>
      <c r="C807" s="8">
        <v>65.42</v>
      </c>
      <c r="D807" s="1">
        <v>5</v>
      </c>
      <c r="E807" s="7">
        <v>2093.44</v>
      </c>
      <c r="F807" s="7">
        <f>sales_data_sample3[[#This Row],[SALES]]*sales_data_sample3[[#This Row],[PROFIT MARGIN]]</f>
        <v>265.86688000000004</v>
      </c>
      <c r="G807" s="14">
        <v>0.127</v>
      </c>
      <c r="H807" s="4">
        <v>37943</v>
      </c>
      <c r="I807" t="s">
        <v>28</v>
      </c>
      <c r="J807">
        <f>ROUNDUP(MONTH(sales_data_sample3[[#This Row],[ORDER DATE]])/3,0)</f>
        <v>4</v>
      </c>
      <c r="K807" t="str">
        <f>TEXT(sales_data_sample3[[#This Row],[ORDER DATE]],"[$-409]mmmm")</f>
        <v>November</v>
      </c>
      <c r="L807">
        <f>YEAR(sales_data_sample3[[#This Row],[ORDER DATE]])</f>
        <v>2003</v>
      </c>
      <c r="M807" t="s">
        <v>29</v>
      </c>
      <c r="N807">
        <v>60</v>
      </c>
      <c r="O807" t="s">
        <v>1884</v>
      </c>
      <c r="P807" t="s">
        <v>107</v>
      </c>
      <c r="Q807" t="s">
        <v>108</v>
      </c>
      <c r="R807" t="s">
        <v>109</v>
      </c>
      <c r="S807" t="s">
        <v>4804</v>
      </c>
      <c r="T807" t="s">
        <v>110</v>
      </c>
      <c r="U807" t="s">
        <v>4804</v>
      </c>
      <c r="V807" t="s">
        <v>111</v>
      </c>
      <c r="W807" t="s">
        <v>112</v>
      </c>
      <c r="X807" t="s">
        <v>52</v>
      </c>
      <c r="Y807" t="s">
        <v>113</v>
      </c>
      <c r="Z807" t="s">
        <v>114</v>
      </c>
      <c r="AA807" t="s">
        <v>42</v>
      </c>
    </row>
    <row r="808" spans="1:27" x14ac:dyDescent="0.25">
      <c r="A808" s="1">
        <v>10188</v>
      </c>
      <c r="B808" s="1">
        <v>25</v>
      </c>
      <c r="C808" s="8">
        <v>100</v>
      </c>
      <c r="D808" s="1">
        <v>2</v>
      </c>
      <c r="E808" s="7">
        <v>2535.75</v>
      </c>
      <c r="F808" s="7">
        <f>sales_data_sample3[[#This Row],[SALES]]*sales_data_sample3[[#This Row],[PROFIT MARGIN]]</f>
        <v>322.04025000000001</v>
      </c>
      <c r="G808" s="14">
        <v>0.127</v>
      </c>
      <c r="H808" s="4">
        <v>37943</v>
      </c>
      <c r="I808" t="s">
        <v>28</v>
      </c>
      <c r="J808">
        <f>ROUNDUP(MONTH(sales_data_sample3[[#This Row],[ORDER DATE]])/3,0)</f>
        <v>4</v>
      </c>
      <c r="K808" t="str">
        <f>TEXT(sales_data_sample3[[#This Row],[ORDER DATE]],"[$-409]mmmm")</f>
        <v>November</v>
      </c>
      <c r="L808">
        <f>YEAR(sales_data_sample3[[#This Row],[ORDER DATE]])</f>
        <v>2003</v>
      </c>
      <c r="M808" t="s">
        <v>29</v>
      </c>
      <c r="N808">
        <v>112</v>
      </c>
      <c r="O808" t="s">
        <v>2822</v>
      </c>
      <c r="P808" t="s">
        <v>107</v>
      </c>
      <c r="Q808" t="s">
        <v>108</v>
      </c>
      <c r="R808" t="s">
        <v>109</v>
      </c>
      <c r="S808" t="s">
        <v>4804</v>
      </c>
      <c r="T808" t="s">
        <v>110</v>
      </c>
      <c r="U808" t="s">
        <v>4804</v>
      </c>
      <c r="V808" t="s">
        <v>111</v>
      </c>
      <c r="W808" t="s">
        <v>112</v>
      </c>
      <c r="X808" t="s">
        <v>52</v>
      </c>
      <c r="Y808" t="s">
        <v>113</v>
      </c>
      <c r="Z808" t="s">
        <v>114</v>
      </c>
      <c r="AA808" t="s">
        <v>42</v>
      </c>
    </row>
    <row r="809" spans="1:27" x14ac:dyDescent="0.25">
      <c r="A809" s="1">
        <v>10188</v>
      </c>
      <c r="B809" s="1">
        <v>40</v>
      </c>
      <c r="C809" s="8">
        <v>91.4</v>
      </c>
      <c r="D809" s="1">
        <v>6</v>
      </c>
      <c r="E809" s="7">
        <v>3656</v>
      </c>
      <c r="F809" s="7">
        <f>sales_data_sample3[[#This Row],[SALES]]*sales_data_sample3[[#This Row],[PROFIT MARGIN]]</f>
        <v>464.31200000000001</v>
      </c>
      <c r="G809" s="14">
        <v>0.127</v>
      </c>
      <c r="H809" s="4">
        <v>37943</v>
      </c>
      <c r="I809" t="s">
        <v>28</v>
      </c>
      <c r="J809">
        <f>ROUNDUP(MONTH(sales_data_sample3[[#This Row],[ORDER DATE]])/3,0)</f>
        <v>4</v>
      </c>
      <c r="K809" t="str">
        <f>TEXT(sales_data_sample3[[#This Row],[ORDER DATE]],"[$-409]mmmm")</f>
        <v>November</v>
      </c>
      <c r="L809">
        <f>YEAR(sales_data_sample3[[#This Row],[ORDER DATE]])</f>
        <v>2003</v>
      </c>
      <c r="M809" t="s">
        <v>29</v>
      </c>
      <c r="N809">
        <v>76</v>
      </c>
      <c r="O809" t="s">
        <v>2965</v>
      </c>
      <c r="P809" t="s">
        <v>107</v>
      </c>
      <c r="Q809" t="s">
        <v>108</v>
      </c>
      <c r="R809" t="s">
        <v>109</v>
      </c>
      <c r="S809" t="s">
        <v>4804</v>
      </c>
      <c r="T809" t="s">
        <v>110</v>
      </c>
      <c r="U809" t="s">
        <v>4804</v>
      </c>
      <c r="V809" t="s">
        <v>111</v>
      </c>
      <c r="W809" t="s">
        <v>112</v>
      </c>
      <c r="X809" t="s">
        <v>52</v>
      </c>
      <c r="Y809" t="s">
        <v>113</v>
      </c>
      <c r="Z809" t="s">
        <v>114</v>
      </c>
      <c r="AA809" t="s">
        <v>65</v>
      </c>
    </row>
    <row r="810" spans="1:27" x14ac:dyDescent="0.25">
      <c r="A810" s="1">
        <v>10188</v>
      </c>
      <c r="B810" s="1">
        <v>44</v>
      </c>
      <c r="C810" s="8">
        <v>98.89</v>
      </c>
      <c r="D810" s="1">
        <v>7</v>
      </c>
      <c r="E810" s="7">
        <v>4351.16</v>
      </c>
      <c r="F810" s="7">
        <f>sales_data_sample3[[#This Row],[SALES]]*sales_data_sample3[[#This Row],[PROFIT MARGIN]]</f>
        <v>552.59731999999997</v>
      </c>
      <c r="G810" s="14">
        <v>0.127</v>
      </c>
      <c r="H810" s="4">
        <v>37943</v>
      </c>
      <c r="I810" t="s">
        <v>28</v>
      </c>
      <c r="J810">
        <f>ROUNDUP(MONTH(sales_data_sample3[[#This Row],[ORDER DATE]])/3,0)</f>
        <v>4</v>
      </c>
      <c r="K810" t="str">
        <f>TEXT(sales_data_sample3[[#This Row],[ORDER DATE]],"[$-409]mmmm")</f>
        <v>November</v>
      </c>
      <c r="L810">
        <f>YEAR(sales_data_sample3[[#This Row],[ORDER DATE]])</f>
        <v>2003</v>
      </c>
      <c r="M810" t="s">
        <v>29</v>
      </c>
      <c r="N810">
        <v>99</v>
      </c>
      <c r="O810" t="s">
        <v>3872</v>
      </c>
      <c r="P810" t="s">
        <v>107</v>
      </c>
      <c r="Q810" t="s">
        <v>108</v>
      </c>
      <c r="R810" t="s">
        <v>109</v>
      </c>
      <c r="S810" t="s">
        <v>4804</v>
      </c>
      <c r="T810" t="s">
        <v>110</v>
      </c>
      <c r="U810" t="s">
        <v>4804</v>
      </c>
      <c r="V810" t="s">
        <v>111</v>
      </c>
      <c r="W810" t="s">
        <v>112</v>
      </c>
      <c r="X810" t="s">
        <v>52</v>
      </c>
      <c r="Y810" t="s">
        <v>113</v>
      </c>
      <c r="Z810" t="s">
        <v>114</v>
      </c>
      <c r="AA810" t="s">
        <v>65</v>
      </c>
    </row>
    <row r="811" spans="1:27" x14ac:dyDescent="0.25">
      <c r="A811" s="1">
        <v>10188</v>
      </c>
      <c r="B811" s="1">
        <v>29</v>
      </c>
      <c r="C811" s="8">
        <v>100</v>
      </c>
      <c r="D811" s="1">
        <v>8</v>
      </c>
      <c r="E811" s="7">
        <v>3957.05</v>
      </c>
      <c r="F811" s="7">
        <f>sales_data_sample3[[#This Row],[SALES]]*sales_data_sample3[[#This Row],[PROFIT MARGIN]]</f>
        <v>289.260355</v>
      </c>
      <c r="G811" s="14" t="str">
        <f>IF(sales_data_sample3[[#This Row],[STATUS]] &lt;&gt;"Cancelled","7,31%","0")</f>
        <v>7,31%</v>
      </c>
      <c r="H811" s="4">
        <v>37943</v>
      </c>
      <c r="I811" t="s">
        <v>28</v>
      </c>
      <c r="J811">
        <f>ROUNDUP(MONTH(sales_data_sample3[[#This Row],[ORDER DATE]])/3,0)</f>
        <v>4</v>
      </c>
      <c r="K811" t="str">
        <f>TEXT(sales_data_sample3[[#This Row],[ORDER DATE]],"[$-409]mmmm")</f>
        <v>November</v>
      </c>
      <c r="L811">
        <f>YEAR(sales_data_sample3[[#This Row],[ORDER DATE]])</f>
        <v>2003</v>
      </c>
      <c r="M811" t="s">
        <v>1502</v>
      </c>
      <c r="N811">
        <v>118</v>
      </c>
      <c r="O811" t="s">
        <v>4540</v>
      </c>
      <c r="P811" t="s">
        <v>107</v>
      </c>
      <c r="Q811" t="s">
        <v>108</v>
      </c>
      <c r="R811" t="s">
        <v>109</v>
      </c>
      <c r="S811" t="s">
        <v>4804</v>
      </c>
      <c r="T811" t="s">
        <v>110</v>
      </c>
      <c r="U811" t="s">
        <v>4804</v>
      </c>
      <c r="V811" t="s">
        <v>111</v>
      </c>
      <c r="W811" t="s">
        <v>112</v>
      </c>
      <c r="X811" t="s">
        <v>52</v>
      </c>
      <c r="Y811" t="s">
        <v>113</v>
      </c>
      <c r="Z811" t="s">
        <v>114</v>
      </c>
      <c r="AA811" t="s">
        <v>65</v>
      </c>
    </row>
    <row r="812" spans="1:27" x14ac:dyDescent="0.25">
      <c r="A812" s="1">
        <v>10189</v>
      </c>
      <c r="B812" s="1">
        <v>28</v>
      </c>
      <c r="C812" s="8">
        <v>100</v>
      </c>
      <c r="D812" s="1">
        <v>1</v>
      </c>
      <c r="E812" s="7">
        <v>4512.4799999999996</v>
      </c>
      <c r="F812" s="7">
        <f>sales_data_sample3[[#This Row],[SALES]]*sales_data_sample3[[#This Row],[PROFIT MARGIN]]</f>
        <v>573.08495999999991</v>
      </c>
      <c r="G812" s="14">
        <v>0.127</v>
      </c>
      <c r="H812" s="4">
        <v>37943</v>
      </c>
      <c r="I812" t="s">
        <v>28</v>
      </c>
      <c r="J812">
        <f>ROUNDUP(MONTH(sales_data_sample3[[#This Row],[ORDER DATE]])/3,0)</f>
        <v>4</v>
      </c>
      <c r="K812" t="str">
        <f>TEXT(sales_data_sample3[[#This Row],[ORDER DATE]],"[$-409]mmmm")</f>
        <v>November</v>
      </c>
      <c r="L812">
        <f>YEAR(sales_data_sample3[[#This Row],[ORDER DATE]])</f>
        <v>2003</v>
      </c>
      <c r="M812" t="s">
        <v>29</v>
      </c>
      <c r="N812">
        <v>150</v>
      </c>
      <c r="O812" t="s">
        <v>991</v>
      </c>
      <c r="P812" t="s">
        <v>69</v>
      </c>
      <c r="Q812" t="s">
        <v>70</v>
      </c>
      <c r="R812" t="s">
        <v>71</v>
      </c>
      <c r="S812" t="s">
        <v>4804</v>
      </c>
      <c r="T812" t="s">
        <v>72</v>
      </c>
      <c r="U812" t="s">
        <v>73</v>
      </c>
      <c r="V812" t="s">
        <v>74</v>
      </c>
      <c r="W812" t="s">
        <v>38</v>
      </c>
      <c r="X812" t="s">
        <v>39</v>
      </c>
      <c r="Y812" t="s">
        <v>75</v>
      </c>
      <c r="Z812" t="s">
        <v>76</v>
      </c>
      <c r="AA812" t="s">
        <v>65</v>
      </c>
    </row>
    <row r="813" spans="1:27" x14ac:dyDescent="0.25">
      <c r="A813" s="1">
        <v>10190</v>
      </c>
      <c r="B813" s="1">
        <v>42</v>
      </c>
      <c r="C813" s="8">
        <v>76.19</v>
      </c>
      <c r="D813" s="1">
        <v>3</v>
      </c>
      <c r="E813" s="7">
        <v>3199.98</v>
      </c>
      <c r="F813" s="7">
        <f>sales_data_sample3[[#This Row],[SALES]]*sales_data_sample3[[#This Row],[PROFIT MARGIN]]</f>
        <v>406.39746000000002</v>
      </c>
      <c r="G813" s="14">
        <v>0.127</v>
      </c>
      <c r="H813" s="4">
        <v>37944</v>
      </c>
      <c r="I813" t="s">
        <v>28</v>
      </c>
      <c r="J813">
        <f>ROUNDUP(MONTH(sales_data_sample3[[#This Row],[ORDER DATE]])/3,0)</f>
        <v>4</v>
      </c>
      <c r="K813" t="str">
        <f>TEXT(sales_data_sample3[[#This Row],[ORDER DATE]],"[$-409]mmmm")</f>
        <v>November</v>
      </c>
      <c r="L813">
        <f>YEAR(sales_data_sample3[[#This Row],[ORDER DATE]])</f>
        <v>2003</v>
      </c>
      <c r="M813" t="s">
        <v>29</v>
      </c>
      <c r="N813">
        <v>69</v>
      </c>
      <c r="O813" t="s">
        <v>3105</v>
      </c>
      <c r="P813" t="s">
        <v>268</v>
      </c>
      <c r="Q813" t="s">
        <v>269</v>
      </c>
      <c r="R813" t="s">
        <v>270</v>
      </c>
      <c r="S813" t="s">
        <v>4804</v>
      </c>
      <c r="T813" t="s">
        <v>271</v>
      </c>
      <c r="U813" t="s">
        <v>4804</v>
      </c>
      <c r="V813" t="s">
        <v>272</v>
      </c>
      <c r="W813" t="s">
        <v>273</v>
      </c>
      <c r="X813" t="s">
        <v>52</v>
      </c>
      <c r="Y813" t="s">
        <v>274</v>
      </c>
      <c r="Z813" t="s">
        <v>275</v>
      </c>
      <c r="AA813" t="s">
        <v>65</v>
      </c>
    </row>
    <row r="814" spans="1:27" x14ac:dyDescent="0.25">
      <c r="A814" s="1">
        <v>10190</v>
      </c>
      <c r="B814" s="1">
        <v>46</v>
      </c>
      <c r="C814" s="8">
        <v>32.99</v>
      </c>
      <c r="D814" s="1">
        <v>1</v>
      </c>
      <c r="E814" s="7">
        <v>1517.54</v>
      </c>
      <c r="F814" s="7">
        <f>sales_data_sample3[[#This Row],[SALES]]*sales_data_sample3[[#This Row],[PROFIT MARGIN]]</f>
        <v>192.72757999999999</v>
      </c>
      <c r="G814" s="14">
        <v>0.127</v>
      </c>
      <c r="H814" s="4">
        <v>37944</v>
      </c>
      <c r="I814" t="s">
        <v>28</v>
      </c>
      <c r="J814">
        <f>ROUNDUP(MONTH(sales_data_sample3[[#This Row],[ORDER DATE]])/3,0)</f>
        <v>4</v>
      </c>
      <c r="K814" t="str">
        <f>TEXT(sales_data_sample3[[#This Row],[ORDER DATE]],"[$-409]mmmm")</f>
        <v>November</v>
      </c>
      <c r="L814">
        <f>YEAR(sales_data_sample3[[#This Row],[ORDER DATE]])</f>
        <v>2003</v>
      </c>
      <c r="M814" t="s">
        <v>29</v>
      </c>
      <c r="N814">
        <v>40</v>
      </c>
      <c r="O814" t="s">
        <v>3904</v>
      </c>
      <c r="P814" t="s">
        <v>268</v>
      </c>
      <c r="Q814" t="s">
        <v>269</v>
      </c>
      <c r="R814" t="s">
        <v>270</v>
      </c>
      <c r="S814" t="s">
        <v>4804</v>
      </c>
      <c r="T814" t="s">
        <v>271</v>
      </c>
      <c r="U814" t="s">
        <v>4804</v>
      </c>
      <c r="V814" t="s">
        <v>272</v>
      </c>
      <c r="W814" t="s">
        <v>273</v>
      </c>
      <c r="X814" t="s">
        <v>52</v>
      </c>
      <c r="Y814" t="s">
        <v>274</v>
      </c>
      <c r="Z814" t="s">
        <v>275</v>
      </c>
      <c r="AA814" t="s">
        <v>42</v>
      </c>
    </row>
    <row r="815" spans="1:27" x14ac:dyDescent="0.25">
      <c r="A815" s="1">
        <v>10190</v>
      </c>
      <c r="B815" s="1">
        <v>42</v>
      </c>
      <c r="C815" s="8">
        <v>85.72</v>
      </c>
      <c r="D815" s="1">
        <v>4</v>
      </c>
      <c r="E815" s="7">
        <v>3600.24</v>
      </c>
      <c r="F815" s="7">
        <f>sales_data_sample3[[#This Row],[SALES]]*sales_data_sample3[[#This Row],[PROFIT MARGIN]]</f>
        <v>457.23048</v>
      </c>
      <c r="G815" s="14">
        <v>0.127</v>
      </c>
      <c r="H815" s="4">
        <v>37944</v>
      </c>
      <c r="I815" t="s">
        <v>28</v>
      </c>
      <c r="J815">
        <f>ROUNDUP(MONTH(sales_data_sample3[[#This Row],[ORDER DATE]])/3,0)</f>
        <v>4</v>
      </c>
      <c r="K815" t="str">
        <f>TEXT(sales_data_sample3[[#This Row],[ORDER DATE]],"[$-409]mmmm")</f>
        <v>November</v>
      </c>
      <c r="L815">
        <f>YEAR(sales_data_sample3[[#This Row],[ORDER DATE]])</f>
        <v>2003</v>
      </c>
      <c r="M815" t="s">
        <v>29</v>
      </c>
      <c r="N815">
        <v>102</v>
      </c>
      <c r="O815" t="s">
        <v>4107</v>
      </c>
      <c r="P815" t="s">
        <v>268</v>
      </c>
      <c r="Q815" t="s">
        <v>269</v>
      </c>
      <c r="R815" t="s">
        <v>270</v>
      </c>
      <c r="S815" t="s">
        <v>4804</v>
      </c>
      <c r="T815" t="s">
        <v>271</v>
      </c>
      <c r="U815" t="s">
        <v>4804</v>
      </c>
      <c r="V815" t="s">
        <v>272</v>
      </c>
      <c r="W815" t="s">
        <v>273</v>
      </c>
      <c r="X815" t="s">
        <v>52</v>
      </c>
      <c r="Y815" t="s">
        <v>274</v>
      </c>
      <c r="Z815" t="s">
        <v>275</v>
      </c>
      <c r="AA815" t="s">
        <v>65</v>
      </c>
    </row>
    <row r="816" spans="1:27" x14ac:dyDescent="0.25">
      <c r="A816" s="1">
        <v>10190</v>
      </c>
      <c r="B816" s="1">
        <v>40</v>
      </c>
      <c r="C816" s="8">
        <v>66.72</v>
      </c>
      <c r="D816" s="1">
        <v>2</v>
      </c>
      <c r="E816" s="7">
        <v>2668.8</v>
      </c>
      <c r="F816" s="7">
        <f>sales_data_sample3[[#This Row],[SALES]]*sales_data_sample3[[#This Row],[PROFIT MARGIN]]</f>
        <v>338.93760000000003</v>
      </c>
      <c r="G816" s="14">
        <v>0.127</v>
      </c>
      <c r="H816" s="4">
        <v>37944</v>
      </c>
      <c r="I816" t="s">
        <v>28</v>
      </c>
      <c r="J816">
        <f>ROUNDUP(MONTH(sales_data_sample3[[#This Row],[ORDER DATE]])/3,0)</f>
        <v>4</v>
      </c>
      <c r="K816" t="str">
        <f>TEXT(sales_data_sample3[[#This Row],[ORDER DATE]],"[$-409]mmmm")</f>
        <v>November</v>
      </c>
      <c r="L816">
        <f>YEAR(sales_data_sample3[[#This Row],[ORDER DATE]])</f>
        <v>2003</v>
      </c>
      <c r="M816" t="s">
        <v>29</v>
      </c>
      <c r="N816">
        <v>81</v>
      </c>
      <c r="O816" t="s">
        <v>4246</v>
      </c>
      <c r="P816" t="s">
        <v>268</v>
      </c>
      <c r="Q816" t="s">
        <v>269</v>
      </c>
      <c r="R816" t="s">
        <v>270</v>
      </c>
      <c r="S816" t="s">
        <v>4804</v>
      </c>
      <c r="T816" t="s">
        <v>271</v>
      </c>
      <c r="U816" t="s">
        <v>4804</v>
      </c>
      <c r="V816" t="s">
        <v>272</v>
      </c>
      <c r="W816" t="s">
        <v>273</v>
      </c>
      <c r="X816" t="s">
        <v>52</v>
      </c>
      <c r="Y816" t="s">
        <v>274</v>
      </c>
      <c r="Z816" t="s">
        <v>275</v>
      </c>
      <c r="AA816" t="s">
        <v>42</v>
      </c>
    </row>
    <row r="817" spans="1:27" x14ac:dyDescent="0.25">
      <c r="A817" s="1">
        <v>10191</v>
      </c>
      <c r="B817" s="1">
        <v>21</v>
      </c>
      <c r="C817" s="8">
        <v>100</v>
      </c>
      <c r="D817" s="1">
        <v>3</v>
      </c>
      <c r="E817" s="7">
        <v>3840.9</v>
      </c>
      <c r="F817" s="7">
        <f>sales_data_sample3[[#This Row],[SALES]]*sales_data_sample3[[#This Row],[PROFIT MARGIN]]</f>
        <v>956.00001000000009</v>
      </c>
      <c r="G817" s="14" t="str">
        <f>IF(sales_data_sample3[[#This Row],[STATUS]] &lt;&gt;"Cancelled","24,89%","0")</f>
        <v>24,89%</v>
      </c>
      <c r="H817" s="4">
        <v>37945</v>
      </c>
      <c r="I817" t="s">
        <v>28</v>
      </c>
      <c r="J817">
        <f>ROUNDUP(MONTH(sales_data_sample3[[#This Row],[ORDER DATE]])/3,0)</f>
        <v>4</v>
      </c>
      <c r="K817" t="str">
        <f>TEXT(sales_data_sample3[[#This Row],[ORDER DATE]],"[$-409]mmmm")</f>
        <v>November</v>
      </c>
      <c r="L817">
        <f>YEAR(sales_data_sample3[[#This Row],[ORDER DATE]])</f>
        <v>2003</v>
      </c>
      <c r="M817" t="s">
        <v>278</v>
      </c>
      <c r="N817">
        <v>194</v>
      </c>
      <c r="O817" t="s">
        <v>776</v>
      </c>
      <c r="P817" t="s">
        <v>805</v>
      </c>
      <c r="Q817" t="s">
        <v>806</v>
      </c>
      <c r="R817" t="s">
        <v>807</v>
      </c>
      <c r="S817" t="s">
        <v>4804</v>
      </c>
      <c r="T817" t="s">
        <v>808</v>
      </c>
      <c r="U817" t="s">
        <v>4804</v>
      </c>
      <c r="V817" t="s">
        <v>809</v>
      </c>
      <c r="W817" t="s">
        <v>810</v>
      </c>
      <c r="X817" t="s">
        <v>52</v>
      </c>
      <c r="Y817" t="s">
        <v>811</v>
      </c>
      <c r="Z817" t="s">
        <v>812</v>
      </c>
      <c r="AA817" t="s">
        <v>65</v>
      </c>
    </row>
    <row r="818" spans="1:27" x14ac:dyDescent="0.25">
      <c r="A818" s="1">
        <v>10191</v>
      </c>
      <c r="B818" s="1">
        <v>40</v>
      </c>
      <c r="C818" s="8">
        <v>100</v>
      </c>
      <c r="D818" s="1">
        <v>1</v>
      </c>
      <c r="E818" s="7">
        <v>5590</v>
      </c>
      <c r="F818" s="7">
        <f>sales_data_sample3[[#This Row],[SALES]]*sales_data_sample3[[#This Row],[PROFIT MARGIN]]</f>
        <v>1391.3510000000001</v>
      </c>
      <c r="G818" s="14" t="str">
        <f>IF(sales_data_sample3[[#This Row],[STATUS]] &lt;&gt;"Cancelled","24,89%","0")</f>
        <v>24,89%</v>
      </c>
      <c r="H818" s="4">
        <v>37945</v>
      </c>
      <c r="I818" t="s">
        <v>28</v>
      </c>
      <c r="J818">
        <f>ROUNDUP(MONTH(sales_data_sample3[[#This Row],[ORDER DATE]])/3,0)</f>
        <v>4</v>
      </c>
      <c r="K818" t="str">
        <f>TEXT(sales_data_sample3[[#This Row],[ORDER DATE]],"[$-409]mmmm")</f>
        <v>November</v>
      </c>
      <c r="L818">
        <f>YEAR(sales_data_sample3[[#This Row],[ORDER DATE]])</f>
        <v>2003</v>
      </c>
      <c r="M818" t="s">
        <v>278</v>
      </c>
      <c r="N818">
        <v>117</v>
      </c>
      <c r="O818" t="s">
        <v>1057</v>
      </c>
      <c r="P818" t="s">
        <v>805</v>
      </c>
      <c r="Q818" t="s">
        <v>806</v>
      </c>
      <c r="R818" t="s">
        <v>807</v>
      </c>
      <c r="S818" t="s">
        <v>4804</v>
      </c>
      <c r="T818" t="s">
        <v>808</v>
      </c>
      <c r="U818" t="s">
        <v>4804</v>
      </c>
      <c r="V818" t="s">
        <v>809</v>
      </c>
      <c r="W818" t="s">
        <v>810</v>
      </c>
      <c r="X818" t="s">
        <v>52</v>
      </c>
      <c r="Y818" t="s">
        <v>811</v>
      </c>
      <c r="Z818" t="s">
        <v>812</v>
      </c>
      <c r="AA818" t="s">
        <v>65</v>
      </c>
    </row>
    <row r="819" spans="1:27" x14ac:dyDescent="0.25">
      <c r="A819" s="1">
        <v>10191</v>
      </c>
      <c r="B819" s="1">
        <v>30</v>
      </c>
      <c r="C819" s="8">
        <v>64.64</v>
      </c>
      <c r="D819" s="1">
        <v>4</v>
      </c>
      <c r="E819" s="7">
        <v>1939.2</v>
      </c>
      <c r="F819" s="7">
        <f>sales_data_sample3[[#This Row],[SALES]]*sales_data_sample3[[#This Row],[PROFIT MARGIN]]</f>
        <v>482.66688000000005</v>
      </c>
      <c r="G819" s="14" t="str">
        <f>IF(sales_data_sample3[[#This Row],[STATUS]] &lt;&gt;"Cancelled","24,89%","0")</f>
        <v>24,89%</v>
      </c>
      <c r="H819" s="4">
        <v>37945</v>
      </c>
      <c r="I819" t="s">
        <v>28</v>
      </c>
      <c r="J819">
        <f>ROUNDUP(MONTH(sales_data_sample3[[#This Row],[ORDER DATE]])/3,0)</f>
        <v>4</v>
      </c>
      <c r="K819" t="str">
        <f>TEXT(sales_data_sample3[[#This Row],[ORDER DATE]],"[$-409]mmmm")</f>
        <v>November</v>
      </c>
      <c r="L819">
        <f>YEAR(sales_data_sample3[[#This Row],[ORDER DATE]])</f>
        <v>2003</v>
      </c>
      <c r="M819" t="s">
        <v>278</v>
      </c>
      <c r="N819">
        <v>79</v>
      </c>
      <c r="O819" t="s">
        <v>1128</v>
      </c>
      <c r="P819" t="s">
        <v>805</v>
      </c>
      <c r="Q819" t="s">
        <v>806</v>
      </c>
      <c r="R819" t="s">
        <v>807</v>
      </c>
      <c r="S819" t="s">
        <v>4804</v>
      </c>
      <c r="T819" t="s">
        <v>808</v>
      </c>
      <c r="U819" t="s">
        <v>4804</v>
      </c>
      <c r="V819" t="s">
        <v>809</v>
      </c>
      <c r="W819" t="s">
        <v>810</v>
      </c>
      <c r="X819" t="s">
        <v>52</v>
      </c>
      <c r="Y819" t="s">
        <v>811</v>
      </c>
      <c r="Z819" t="s">
        <v>812</v>
      </c>
      <c r="AA819" t="s">
        <v>42</v>
      </c>
    </row>
    <row r="820" spans="1:27" x14ac:dyDescent="0.25">
      <c r="A820" s="1">
        <v>10191</v>
      </c>
      <c r="B820" s="1">
        <v>36</v>
      </c>
      <c r="C820" s="8">
        <v>94.88</v>
      </c>
      <c r="D820" s="1">
        <v>6</v>
      </c>
      <c r="E820" s="7">
        <v>3415.68</v>
      </c>
      <c r="F820" s="7">
        <f>sales_data_sample3[[#This Row],[SALES]]*sales_data_sample3[[#This Row],[PROFIT MARGIN]]</f>
        <v>850.16275199999995</v>
      </c>
      <c r="G820" s="14" t="str">
        <f>IF(sales_data_sample3[[#This Row],[STATUS]] &lt;&gt;"Cancelled","24,89%","0")</f>
        <v>24,89%</v>
      </c>
      <c r="H820" s="4">
        <v>37945</v>
      </c>
      <c r="I820" t="s">
        <v>28</v>
      </c>
      <c r="J820">
        <f>ROUNDUP(MONTH(sales_data_sample3[[#This Row],[ORDER DATE]])/3,0)</f>
        <v>4</v>
      </c>
      <c r="K820" t="str">
        <f>TEXT(sales_data_sample3[[#This Row],[ORDER DATE]],"[$-409]mmmm")</f>
        <v>November</v>
      </c>
      <c r="L820">
        <f>YEAR(sales_data_sample3[[#This Row],[ORDER DATE]])</f>
        <v>2003</v>
      </c>
      <c r="M820" t="s">
        <v>278</v>
      </c>
      <c r="N820">
        <v>80</v>
      </c>
      <c r="O820" t="s">
        <v>2283</v>
      </c>
      <c r="P820" t="s">
        <v>805</v>
      </c>
      <c r="Q820" t="s">
        <v>806</v>
      </c>
      <c r="R820" t="s">
        <v>807</v>
      </c>
      <c r="S820" t="s">
        <v>4804</v>
      </c>
      <c r="T820" t="s">
        <v>808</v>
      </c>
      <c r="U820" t="s">
        <v>4804</v>
      </c>
      <c r="V820" t="s">
        <v>809</v>
      </c>
      <c r="W820" t="s">
        <v>810</v>
      </c>
      <c r="X820" t="s">
        <v>52</v>
      </c>
      <c r="Y820" t="s">
        <v>811</v>
      </c>
      <c r="Z820" t="s">
        <v>812</v>
      </c>
      <c r="AA820" t="s">
        <v>65</v>
      </c>
    </row>
    <row r="821" spans="1:27" x14ac:dyDescent="0.25">
      <c r="A821" s="1">
        <v>10191</v>
      </c>
      <c r="B821" s="1">
        <v>23</v>
      </c>
      <c r="C821" s="8">
        <v>100</v>
      </c>
      <c r="D821" s="1">
        <v>5</v>
      </c>
      <c r="E821" s="7">
        <v>3414.58</v>
      </c>
      <c r="F821" s="7">
        <f>sales_data_sample3[[#This Row],[SALES]]*sales_data_sample3[[#This Row],[PROFIT MARGIN]]</f>
        <v>849.88896199999999</v>
      </c>
      <c r="G821" s="14" t="str">
        <f>IF(sales_data_sample3[[#This Row],[STATUS]] &lt;&gt;"Cancelled","24,89%","0")</f>
        <v>24,89%</v>
      </c>
      <c r="H821" s="4">
        <v>37945</v>
      </c>
      <c r="I821" t="s">
        <v>28</v>
      </c>
      <c r="J821">
        <f>ROUNDUP(MONTH(sales_data_sample3[[#This Row],[ORDER DATE]])/3,0)</f>
        <v>4</v>
      </c>
      <c r="K821" t="str">
        <f>TEXT(sales_data_sample3[[#This Row],[ORDER DATE]],"[$-409]mmmm")</f>
        <v>November</v>
      </c>
      <c r="L821">
        <f>YEAR(sales_data_sample3[[#This Row],[ORDER DATE]])</f>
        <v>2003</v>
      </c>
      <c r="M821" t="s">
        <v>278</v>
      </c>
      <c r="N821">
        <v>146</v>
      </c>
      <c r="O821" t="s">
        <v>2364</v>
      </c>
      <c r="P821" t="s">
        <v>805</v>
      </c>
      <c r="Q821" t="s">
        <v>806</v>
      </c>
      <c r="R821" t="s">
        <v>807</v>
      </c>
      <c r="S821" t="s">
        <v>4804</v>
      </c>
      <c r="T821" t="s">
        <v>808</v>
      </c>
      <c r="U821" t="s">
        <v>4804</v>
      </c>
      <c r="V821" t="s">
        <v>809</v>
      </c>
      <c r="W821" t="s">
        <v>810</v>
      </c>
      <c r="X821" t="s">
        <v>52</v>
      </c>
      <c r="Y821" t="s">
        <v>811</v>
      </c>
      <c r="Z821" t="s">
        <v>812</v>
      </c>
      <c r="AA821" t="s">
        <v>65</v>
      </c>
    </row>
    <row r="822" spans="1:27" x14ac:dyDescent="0.25">
      <c r="A822" s="1">
        <v>10191</v>
      </c>
      <c r="B822" s="1">
        <v>43</v>
      </c>
      <c r="C822" s="8">
        <v>72.739999999999995</v>
      </c>
      <c r="D822" s="1">
        <v>9</v>
      </c>
      <c r="E822" s="7">
        <v>3127.82</v>
      </c>
      <c r="F822" s="7">
        <f>sales_data_sample3[[#This Row],[SALES]]*sales_data_sample3[[#This Row],[PROFIT MARGIN]]</f>
        <v>397.23314000000005</v>
      </c>
      <c r="G822" s="14">
        <v>0.127</v>
      </c>
      <c r="H822" s="4">
        <v>37945</v>
      </c>
      <c r="I822" t="s">
        <v>28</v>
      </c>
      <c r="J822">
        <f>ROUNDUP(MONTH(sales_data_sample3[[#This Row],[ORDER DATE]])/3,0)</f>
        <v>4</v>
      </c>
      <c r="K822" t="str">
        <f>TEXT(sales_data_sample3[[#This Row],[ORDER DATE]],"[$-409]mmmm")</f>
        <v>November</v>
      </c>
      <c r="L822">
        <f>YEAR(sales_data_sample3[[#This Row],[ORDER DATE]])</f>
        <v>2003</v>
      </c>
      <c r="M822" t="s">
        <v>29</v>
      </c>
      <c r="N822">
        <v>62</v>
      </c>
      <c r="O822" t="s">
        <v>2422</v>
      </c>
      <c r="P822" t="s">
        <v>805</v>
      </c>
      <c r="Q822" t="s">
        <v>806</v>
      </c>
      <c r="R822" t="s">
        <v>807</v>
      </c>
      <c r="S822" t="s">
        <v>4804</v>
      </c>
      <c r="T822" t="s">
        <v>808</v>
      </c>
      <c r="U822" t="s">
        <v>4804</v>
      </c>
      <c r="V822" t="s">
        <v>809</v>
      </c>
      <c r="W822" t="s">
        <v>810</v>
      </c>
      <c r="X822" t="s">
        <v>52</v>
      </c>
      <c r="Y822" t="s">
        <v>811</v>
      </c>
      <c r="Z822" t="s">
        <v>812</v>
      </c>
      <c r="AA822" t="s">
        <v>65</v>
      </c>
    </row>
    <row r="823" spans="1:27" x14ac:dyDescent="0.25">
      <c r="A823" s="1">
        <v>10191</v>
      </c>
      <c r="B823" s="1">
        <v>32</v>
      </c>
      <c r="C823" s="8">
        <v>100</v>
      </c>
      <c r="D823" s="1">
        <v>8</v>
      </c>
      <c r="E823" s="7">
        <v>4237.76</v>
      </c>
      <c r="F823" s="7">
        <f>sales_data_sample3[[#This Row],[SALES]]*sales_data_sample3[[#This Row],[PROFIT MARGIN]]</f>
        <v>1054.778464</v>
      </c>
      <c r="G823" s="14" t="str">
        <f>IF(sales_data_sample3[[#This Row],[STATUS]] &lt;&gt;"Cancelled","24,89%","0")</f>
        <v>24,89%</v>
      </c>
      <c r="H823" s="4">
        <v>37945</v>
      </c>
      <c r="I823" t="s">
        <v>28</v>
      </c>
      <c r="J823">
        <f>ROUNDUP(MONTH(sales_data_sample3[[#This Row],[ORDER DATE]])/3,0)</f>
        <v>4</v>
      </c>
      <c r="K823" t="str">
        <f>TEXT(sales_data_sample3[[#This Row],[ORDER DATE]],"[$-409]mmmm")</f>
        <v>November</v>
      </c>
      <c r="L823">
        <f>YEAR(sales_data_sample3[[#This Row],[ORDER DATE]])</f>
        <v>2003</v>
      </c>
      <c r="M823" t="s">
        <v>278</v>
      </c>
      <c r="N823">
        <v>148</v>
      </c>
      <c r="O823" t="s">
        <v>2673</v>
      </c>
      <c r="P823" t="s">
        <v>805</v>
      </c>
      <c r="Q823" t="s">
        <v>806</v>
      </c>
      <c r="R823" t="s">
        <v>807</v>
      </c>
      <c r="S823" t="s">
        <v>4804</v>
      </c>
      <c r="T823" t="s">
        <v>808</v>
      </c>
      <c r="U823" t="s">
        <v>4804</v>
      </c>
      <c r="V823" t="s">
        <v>809</v>
      </c>
      <c r="W823" t="s">
        <v>810</v>
      </c>
      <c r="X823" t="s">
        <v>52</v>
      </c>
      <c r="Y823" t="s">
        <v>811</v>
      </c>
      <c r="Z823" t="s">
        <v>812</v>
      </c>
      <c r="AA823" t="s">
        <v>65</v>
      </c>
    </row>
    <row r="824" spans="1:27" x14ac:dyDescent="0.25">
      <c r="A824" s="1">
        <v>10191</v>
      </c>
      <c r="B824" s="1">
        <v>48</v>
      </c>
      <c r="C824" s="8">
        <v>60.01</v>
      </c>
      <c r="D824" s="1">
        <v>2</v>
      </c>
      <c r="E824" s="7">
        <v>2880.48</v>
      </c>
      <c r="F824" s="7">
        <f>sales_data_sample3[[#This Row],[SALES]]*sales_data_sample3[[#This Row],[PROFIT MARGIN]]</f>
        <v>716.95147200000008</v>
      </c>
      <c r="G824" s="14" t="str">
        <f>IF(sales_data_sample3[[#This Row],[STATUS]] &lt;&gt;"Cancelled","24,89%","0")</f>
        <v>24,89%</v>
      </c>
      <c r="H824" s="4">
        <v>37945</v>
      </c>
      <c r="I824" t="s">
        <v>28</v>
      </c>
      <c r="J824">
        <f>ROUNDUP(MONTH(sales_data_sample3[[#This Row],[ORDER DATE]])/3,0)</f>
        <v>4</v>
      </c>
      <c r="K824" t="str">
        <f>TEXT(sales_data_sample3[[#This Row],[ORDER DATE]],"[$-409]mmmm")</f>
        <v>November</v>
      </c>
      <c r="L824">
        <f>YEAR(sales_data_sample3[[#This Row],[ORDER DATE]])</f>
        <v>2003</v>
      </c>
      <c r="M824" t="s">
        <v>278</v>
      </c>
      <c r="N824">
        <v>61</v>
      </c>
      <c r="O824" t="s">
        <v>3427</v>
      </c>
      <c r="P824" t="s">
        <v>805</v>
      </c>
      <c r="Q824" t="s">
        <v>806</v>
      </c>
      <c r="R824" t="s">
        <v>807</v>
      </c>
      <c r="S824" t="s">
        <v>4804</v>
      </c>
      <c r="T824" t="s">
        <v>808</v>
      </c>
      <c r="U824" t="s">
        <v>4804</v>
      </c>
      <c r="V824" t="s">
        <v>809</v>
      </c>
      <c r="W824" t="s">
        <v>810</v>
      </c>
      <c r="X824" t="s">
        <v>52</v>
      </c>
      <c r="Y824" t="s">
        <v>811</v>
      </c>
      <c r="Z824" t="s">
        <v>812</v>
      </c>
      <c r="AA824" t="s">
        <v>42</v>
      </c>
    </row>
    <row r="825" spans="1:27" x14ac:dyDescent="0.25">
      <c r="A825" s="1">
        <v>10191</v>
      </c>
      <c r="B825" s="1">
        <v>44</v>
      </c>
      <c r="C825" s="8">
        <v>66.290000000000006</v>
      </c>
      <c r="D825" s="1">
        <v>7</v>
      </c>
      <c r="E825" s="7">
        <v>2916.76</v>
      </c>
      <c r="F825" s="7">
        <f>sales_data_sample3[[#This Row],[SALES]]*sales_data_sample3[[#This Row],[PROFIT MARGIN]]</f>
        <v>725.98156400000005</v>
      </c>
      <c r="G825" s="14" t="str">
        <f>IF(sales_data_sample3[[#This Row],[STATUS]] &lt;&gt;"Cancelled","24,89%","0")</f>
        <v>24,89%</v>
      </c>
      <c r="H825" s="4">
        <v>37945</v>
      </c>
      <c r="I825" t="s">
        <v>28</v>
      </c>
      <c r="J825">
        <f>ROUNDUP(MONTH(sales_data_sample3[[#This Row],[ORDER DATE]])/3,0)</f>
        <v>4</v>
      </c>
      <c r="K825" t="str">
        <f>TEXT(sales_data_sample3[[#This Row],[ORDER DATE]],"[$-409]mmmm")</f>
        <v>November</v>
      </c>
      <c r="L825">
        <f>YEAR(sales_data_sample3[[#This Row],[ORDER DATE]])</f>
        <v>2003</v>
      </c>
      <c r="M825" t="s">
        <v>278</v>
      </c>
      <c r="N825">
        <v>80</v>
      </c>
      <c r="O825" t="s">
        <v>3802</v>
      </c>
      <c r="P825" t="s">
        <v>805</v>
      </c>
      <c r="Q825" t="s">
        <v>806</v>
      </c>
      <c r="R825" t="s">
        <v>807</v>
      </c>
      <c r="S825" t="s">
        <v>4804</v>
      </c>
      <c r="T825" t="s">
        <v>808</v>
      </c>
      <c r="U825" t="s">
        <v>4804</v>
      </c>
      <c r="V825" t="s">
        <v>809</v>
      </c>
      <c r="W825" t="s">
        <v>810</v>
      </c>
      <c r="X825" t="s">
        <v>52</v>
      </c>
      <c r="Y825" t="s">
        <v>811</v>
      </c>
      <c r="Z825" t="s">
        <v>812</v>
      </c>
      <c r="AA825" t="s">
        <v>42</v>
      </c>
    </row>
    <row r="826" spans="1:27" x14ac:dyDescent="0.25">
      <c r="A826" s="1">
        <v>10192</v>
      </c>
      <c r="B826" s="1">
        <v>27</v>
      </c>
      <c r="C826" s="8">
        <v>100</v>
      </c>
      <c r="D826" s="1">
        <v>16</v>
      </c>
      <c r="E826" s="7">
        <v>3544.56</v>
      </c>
      <c r="F826" s="7">
        <f>sales_data_sample3[[#This Row],[SALES]]*sales_data_sample3[[#This Row],[PROFIT MARGIN]]</f>
        <v>882.24098400000003</v>
      </c>
      <c r="G826" s="14" t="str">
        <f>IF(sales_data_sample3[[#This Row],[STATUS]] &lt;&gt;"Cancelled","24,89%","0")</f>
        <v>24,89%</v>
      </c>
      <c r="H826" s="4">
        <v>37945</v>
      </c>
      <c r="I826" t="s">
        <v>28</v>
      </c>
      <c r="J826">
        <f>ROUNDUP(MONTH(sales_data_sample3[[#This Row],[ORDER DATE]])/3,0)</f>
        <v>4</v>
      </c>
      <c r="K826" t="str">
        <f>TEXT(sales_data_sample3[[#This Row],[ORDER DATE]],"[$-409]mmmm")</f>
        <v>November</v>
      </c>
      <c r="L826">
        <f>YEAR(sales_data_sample3[[#This Row],[ORDER DATE]])</f>
        <v>2003</v>
      </c>
      <c r="M826" t="s">
        <v>278</v>
      </c>
      <c r="N826">
        <v>115</v>
      </c>
      <c r="O826" t="s">
        <v>1223</v>
      </c>
      <c r="P826" t="s">
        <v>425</v>
      </c>
      <c r="Q826" t="s">
        <v>426</v>
      </c>
      <c r="R826" t="s">
        <v>427</v>
      </c>
      <c r="S826" t="s">
        <v>4804</v>
      </c>
      <c r="T826" t="s">
        <v>428</v>
      </c>
      <c r="U826" t="s">
        <v>429</v>
      </c>
      <c r="V826" t="s">
        <v>430</v>
      </c>
      <c r="W826" t="s">
        <v>38</v>
      </c>
      <c r="X826" t="s">
        <v>39</v>
      </c>
      <c r="Y826" t="s">
        <v>75</v>
      </c>
      <c r="Z826" t="s">
        <v>422</v>
      </c>
      <c r="AA826" t="s">
        <v>65</v>
      </c>
    </row>
    <row r="827" spans="1:27" x14ac:dyDescent="0.25">
      <c r="A827" s="1">
        <v>10192</v>
      </c>
      <c r="B827" s="1">
        <v>22</v>
      </c>
      <c r="C827" s="8">
        <v>100</v>
      </c>
      <c r="D827" s="1">
        <v>11</v>
      </c>
      <c r="E827" s="7">
        <v>3300.66</v>
      </c>
      <c r="F827" s="7">
        <f>sales_data_sample3[[#This Row],[SALES]]*sales_data_sample3[[#This Row],[PROFIT MARGIN]]</f>
        <v>821.53427399999998</v>
      </c>
      <c r="G827" s="14" t="str">
        <f>IF(sales_data_sample3[[#This Row],[STATUS]] &lt;&gt;"Cancelled","24,89%","0")</f>
        <v>24,89%</v>
      </c>
      <c r="H827" s="4">
        <v>37945</v>
      </c>
      <c r="I827" t="s">
        <v>28</v>
      </c>
      <c r="J827">
        <f>ROUNDUP(MONTH(sales_data_sample3[[#This Row],[ORDER DATE]])/3,0)</f>
        <v>4</v>
      </c>
      <c r="K827" t="str">
        <f>TEXT(sales_data_sample3[[#This Row],[ORDER DATE]],"[$-409]mmmm")</f>
        <v>November</v>
      </c>
      <c r="L827">
        <f>YEAR(sales_data_sample3[[#This Row],[ORDER DATE]])</f>
        <v>2003</v>
      </c>
      <c r="M827" t="s">
        <v>278</v>
      </c>
      <c r="N827">
        <v>141</v>
      </c>
      <c r="O827" t="s">
        <v>1299</v>
      </c>
      <c r="P827" t="s">
        <v>425</v>
      </c>
      <c r="Q827" t="s">
        <v>426</v>
      </c>
      <c r="R827" t="s">
        <v>427</v>
      </c>
      <c r="S827" t="s">
        <v>4804</v>
      </c>
      <c r="T827" t="s">
        <v>428</v>
      </c>
      <c r="U827" t="s">
        <v>429</v>
      </c>
      <c r="V827" t="s">
        <v>430</v>
      </c>
      <c r="W827" t="s">
        <v>38</v>
      </c>
      <c r="X827" t="s">
        <v>39</v>
      </c>
      <c r="Y827" t="s">
        <v>75</v>
      </c>
      <c r="Z827" t="s">
        <v>422</v>
      </c>
      <c r="AA827" t="s">
        <v>65</v>
      </c>
    </row>
    <row r="828" spans="1:27" x14ac:dyDescent="0.25">
      <c r="A828" s="1">
        <v>10192</v>
      </c>
      <c r="B828" s="1">
        <v>29</v>
      </c>
      <c r="C828" s="8">
        <v>100</v>
      </c>
      <c r="D828" s="1">
        <v>7</v>
      </c>
      <c r="E828" s="7">
        <v>4258.3599999999997</v>
      </c>
      <c r="F828" s="7">
        <f>sales_data_sample3[[#This Row],[SALES]]*sales_data_sample3[[#This Row],[PROFIT MARGIN]]</f>
        <v>1059.905804</v>
      </c>
      <c r="G828" s="14" t="str">
        <f>IF(sales_data_sample3[[#This Row],[STATUS]] &lt;&gt;"Cancelled","24,89%","0")</f>
        <v>24,89%</v>
      </c>
      <c r="H828" s="4">
        <v>37945</v>
      </c>
      <c r="I828" t="s">
        <v>28</v>
      </c>
      <c r="J828">
        <f>ROUNDUP(MONTH(sales_data_sample3[[#This Row],[ORDER DATE]])/3,0)</f>
        <v>4</v>
      </c>
      <c r="K828" t="str">
        <f>TEXT(sales_data_sample3[[#This Row],[ORDER DATE]],"[$-409]mmmm")</f>
        <v>November</v>
      </c>
      <c r="L828">
        <f>YEAR(sales_data_sample3[[#This Row],[ORDER DATE]])</f>
        <v>2003</v>
      </c>
      <c r="M828" t="s">
        <v>278</v>
      </c>
      <c r="N828">
        <v>124</v>
      </c>
      <c r="O828" t="s">
        <v>1465</v>
      </c>
      <c r="P828" t="s">
        <v>425</v>
      </c>
      <c r="Q828" t="s">
        <v>426</v>
      </c>
      <c r="R828" t="s">
        <v>427</v>
      </c>
      <c r="S828" t="s">
        <v>4804</v>
      </c>
      <c r="T828" t="s">
        <v>428</v>
      </c>
      <c r="U828" t="s">
        <v>429</v>
      </c>
      <c r="V828" t="s">
        <v>430</v>
      </c>
      <c r="W828" t="s">
        <v>38</v>
      </c>
      <c r="X828" t="s">
        <v>39</v>
      </c>
      <c r="Y828" t="s">
        <v>75</v>
      </c>
      <c r="Z828" t="s">
        <v>422</v>
      </c>
      <c r="AA828" t="s">
        <v>65</v>
      </c>
    </row>
    <row r="829" spans="1:27" x14ac:dyDescent="0.25">
      <c r="A829" s="1">
        <v>10192</v>
      </c>
      <c r="B829" s="1">
        <v>45</v>
      </c>
      <c r="C829" s="8">
        <v>90.86</v>
      </c>
      <c r="D829" s="1">
        <v>15</v>
      </c>
      <c r="E829" s="7">
        <v>4088.7</v>
      </c>
      <c r="F829" s="7">
        <f>sales_data_sample3[[#This Row],[SALES]]*sales_data_sample3[[#This Row],[PROFIT MARGIN]]</f>
        <v>1017.67743</v>
      </c>
      <c r="G829" s="14" t="str">
        <f>IF(sales_data_sample3[[#This Row],[STATUS]] &lt;&gt;"Cancelled","24,89%","0")</f>
        <v>24,89%</v>
      </c>
      <c r="H829" s="4">
        <v>37945</v>
      </c>
      <c r="I829" t="s">
        <v>28</v>
      </c>
      <c r="J829">
        <f>ROUNDUP(MONTH(sales_data_sample3[[#This Row],[ORDER DATE]])/3,0)</f>
        <v>4</v>
      </c>
      <c r="K829" t="str">
        <f>TEXT(sales_data_sample3[[#This Row],[ORDER DATE]],"[$-409]mmmm")</f>
        <v>November</v>
      </c>
      <c r="L829">
        <f>YEAR(sales_data_sample3[[#This Row],[ORDER DATE]])</f>
        <v>2003</v>
      </c>
      <c r="M829" t="s">
        <v>278</v>
      </c>
      <c r="N829">
        <v>77</v>
      </c>
      <c r="O829" t="s">
        <v>1592</v>
      </c>
      <c r="P829" t="s">
        <v>425</v>
      </c>
      <c r="Q829" t="s">
        <v>426</v>
      </c>
      <c r="R829" t="s">
        <v>427</v>
      </c>
      <c r="S829" t="s">
        <v>4804</v>
      </c>
      <c r="T829" t="s">
        <v>428</v>
      </c>
      <c r="U829" t="s">
        <v>429</v>
      </c>
      <c r="V829" t="s">
        <v>430</v>
      </c>
      <c r="W829" t="s">
        <v>38</v>
      </c>
      <c r="X829" t="s">
        <v>39</v>
      </c>
      <c r="Y829" t="s">
        <v>75</v>
      </c>
      <c r="Z829" t="s">
        <v>422</v>
      </c>
      <c r="AA829" t="s">
        <v>65</v>
      </c>
    </row>
    <row r="830" spans="1:27" x14ac:dyDescent="0.25">
      <c r="A830" s="1">
        <v>10192</v>
      </c>
      <c r="B830" s="1">
        <v>47</v>
      </c>
      <c r="C830" s="8">
        <v>100</v>
      </c>
      <c r="D830" s="1">
        <v>10</v>
      </c>
      <c r="E830" s="7">
        <v>7421.3</v>
      </c>
      <c r="F830" s="7">
        <f>sales_data_sample3[[#This Row],[SALES]]*sales_data_sample3[[#This Row],[PROFIT MARGIN]]</f>
        <v>1847.1615700000002</v>
      </c>
      <c r="G830" s="14" t="str">
        <f>IF(sales_data_sample3[[#This Row],[STATUS]] &lt;&gt;"Cancelled","24,89%","0")</f>
        <v>24,89%</v>
      </c>
      <c r="H830" s="4">
        <v>37945</v>
      </c>
      <c r="I830" t="s">
        <v>28</v>
      </c>
      <c r="J830">
        <f>ROUNDUP(MONTH(sales_data_sample3[[#This Row],[ORDER DATE]])/3,0)</f>
        <v>4</v>
      </c>
      <c r="K830" t="str">
        <f>TEXT(sales_data_sample3[[#This Row],[ORDER DATE]],"[$-409]mmmm")</f>
        <v>November</v>
      </c>
      <c r="L830">
        <f>YEAR(sales_data_sample3[[#This Row],[ORDER DATE]])</f>
        <v>2003</v>
      </c>
      <c r="M830" t="s">
        <v>278</v>
      </c>
      <c r="N830">
        <v>142</v>
      </c>
      <c r="O830" t="s">
        <v>1635</v>
      </c>
      <c r="P830" t="s">
        <v>425</v>
      </c>
      <c r="Q830" t="s">
        <v>426</v>
      </c>
      <c r="R830" t="s">
        <v>427</v>
      </c>
      <c r="S830" t="s">
        <v>4804</v>
      </c>
      <c r="T830" t="s">
        <v>428</v>
      </c>
      <c r="U830" t="s">
        <v>429</v>
      </c>
      <c r="V830" t="s">
        <v>430</v>
      </c>
      <c r="W830" t="s">
        <v>38</v>
      </c>
      <c r="X830" t="s">
        <v>39</v>
      </c>
      <c r="Y830" t="s">
        <v>75</v>
      </c>
      <c r="Z830" t="s">
        <v>422</v>
      </c>
      <c r="AA830" t="s">
        <v>229</v>
      </c>
    </row>
    <row r="831" spans="1:27" x14ac:dyDescent="0.25">
      <c r="A831" s="1">
        <v>10192</v>
      </c>
      <c r="B831" s="1">
        <v>38</v>
      </c>
      <c r="C831" s="8">
        <v>100</v>
      </c>
      <c r="D831" s="1">
        <v>8</v>
      </c>
      <c r="E831" s="7">
        <v>4965.84</v>
      </c>
      <c r="F831" s="7">
        <f>sales_data_sample3[[#This Row],[SALES]]*sales_data_sample3[[#This Row],[PROFIT MARGIN]]</f>
        <v>1235.997576</v>
      </c>
      <c r="G831" s="14" t="str">
        <f>IF(sales_data_sample3[[#This Row],[STATUS]] &lt;&gt;"Cancelled","24,89%","0")</f>
        <v>24,89%</v>
      </c>
      <c r="H831" s="4">
        <v>37945</v>
      </c>
      <c r="I831" t="s">
        <v>28</v>
      </c>
      <c r="J831">
        <f>ROUNDUP(MONTH(sales_data_sample3[[#This Row],[ORDER DATE]])/3,0)</f>
        <v>4</v>
      </c>
      <c r="K831" t="str">
        <f>TEXT(sales_data_sample3[[#This Row],[ORDER DATE]],"[$-409]mmmm")</f>
        <v>November</v>
      </c>
      <c r="L831">
        <f>YEAR(sales_data_sample3[[#This Row],[ORDER DATE]])</f>
        <v>2003</v>
      </c>
      <c r="M831" t="s">
        <v>278</v>
      </c>
      <c r="N831">
        <v>132</v>
      </c>
      <c r="O831" t="s">
        <v>1960</v>
      </c>
      <c r="P831" t="s">
        <v>425</v>
      </c>
      <c r="Q831" t="s">
        <v>426</v>
      </c>
      <c r="R831" t="s">
        <v>427</v>
      </c>
      <c r="S831" t="s">
        <v>4804</v>
      </c>
      <c r="T831" t="s">
        <v>428</v>
      </c>
      <c r="U831" t="s">
        <v>429</v>
      </c>
      <c r="V831" t="s">
        <v>430</v>
      </c>
      <c r="W831" t="s">
        <v>38</v>
      </c>
      <c r="X831" t="s">
        <v>39</v>
      </c>
      <c r="Y831" t="s">
        <v>75</v>
      </c>
      <c r="Z831" t="s">
        <v>422</v>
      </c>
      <c r="AA831" t="s">
        <v>65</v>
      </c>
    </row>
    <row r="832" spans="1:27" x14ac:dyDescent="0.25">
      <c r="A832" s="1">
        <v>10192</v>
      </c>
      <c r="B832" s="1">
        <v>26</v>
      </c>
      <c r="C832" s="8">
        <v>100</v>
      </c>
      <c r="D832" s="1">
        <v>12</v>
      </c>
      <c r="E832" s="7">
        <v>3918.46</v>
      </c>
      <c r="F832" s="7">
        <f>sales_data_sample3[[#This Row],[SALES]]*sales_data_sample3[[#This Row],[PROFIT MARGIN]]</f>
        <v>975.30469400000004</v>
      </c>
      <c r="G832" s="14" t="str">
        <f>IF(sales_data_sample3[[#This Row],[STATUS]] &lt;&gt;"Cancelled","24,89%","0")</f>
        <v>24,89%</v>
      </c>
      <c r="H832" s="4">
        <v>37945</v>
      </c>
      <c r="I832" t="s">
        <v>28</v>
      </c>
      <c r="J832">
        <f>ROUNDUP(MONTH(sales_data_sample3[[#This Row],[ORDER DATE]])/3,0)</f>
        <v>4</v>
      </c>
      <c r="K832" t="str">
        <f>TEXT(sales_data_sample3[[#This Row],[ORDER DATE]],"[$-409]mmmm")</f>
        <v>November</v>
      </c>
      <c r="L832">
        <f>YEAR(sales_data_sample3[[#This Row],[ORDER DATE]])</f>
        <v>2003</v>
      </c>
      <c r="M832" t="s">
        <v>278</v>
      </c>
      <c r="N832">
        <v>169</v>
      </c>
      <c r="O832" t="s">
        <v>2190</v>
      </c>
      <c r="P832" t="s">
        <v>425</v>
      </c>
      <c r="Q832" t="s">
        <v>426</v>
      </c>
      <c r="R832" t="s">
        <v>427</v>
      </c>
      <c r="S832" t="s">
        <v>4804</v>
      </c>
      <c r="T832" t="s">
        <v>428</v>
      </c>
      <c r="U832" t="s">
        <v>429</v>
      </c>
      <c r="V832" t="s">
        <v>430</v>
      </c>
      <c r="W832" t="s">
        <v>38</v>
      </c>
      <c r="X832" t="s">
        <v>39</v>
      </c>
      <c r="Y832" t="s">
        <v>75</v>
      </c>
      <c r="Z832" t="s">
        <v>422</v>
      </c>
      <c r="AA832" t="s">
        <v>65</v>
      </c>
    </row>
    <row r="833" spans="1:27" x14ac:dyDescent="0.25">
      <c r="A833" s="1">
        <v>10192</v>
      </c>
      <c r="B833" s="1">
        <v>45</v>
      </c>
      <c r="C833" s="8">
        <v>100</v>
      </c>
      <c r="D833" s="1">
        <v>9</v>
      </c>
      <c r="E833" s="7">
        <v>5340.6</v>
      </c>
      <c r="F833" s="7">
        <f>sales_data_sample3[[#This Row],[SALES]]*sales_data_sample3[[#This Row],[PROFIT MARGIN]]</f>
        <v>1329.2753400000001</v>
      </c>
      <c r="G833" s="14" t="str">
        <f>IF(sales_data_sample3[[#This Row],[STATUS]] &lt;&gt;"Cancelled","24,89%","0")</f>
        <v>24,89%</v>
      </c>
      <c r="H833" s="4">
        <v>37945</v>
      </c>
      <c r="I833" t="s">
        <v>28</v>
      </c>
      <c r="J833">
        <f>ROUNDUP(MONTH(sales_data_sample3[[#This Row],[ORDER DATE]])/3,0)</f>
        <v>4</v>
      </c>
      <c r="K833" t="str">
        <f>TEXT(sales_data_sample3[[#This Row],[ORDER DATE]],"[$-409]mmmm")</f>
        <v>November</v>
      </c>
      <c r="L833">
        <f>YEAR(sales_data_sample3[[#This Row],[ORDER DATE]])</f>
        <v>2003</v>
      </c>
      <c r="M833" t="s">
        <v>278</v>
      </c>
      <c r="N833">
        <v>141</v>
      </c>
      <c r="O833" t="s">
        <v>2392</v>
      </c>
      <c r="P833" t="s">
        <v>425</v>
      </c>
      <c r="Q833" t="s">
        <v>426</v>
      </c>
      <c r="R833" t="s">
        <v>427</v>
      </c>
      <c r="S833" t="s">
        <v>4804</v>
      </c>
      <c r="T833" t="s">
        <v>428</v>
      </c>
      <c r="U833" t="s">
        <v>429</v>
      </c>
      <c r="V833" t="s">
        <v>430</v>
      </c>
      <c r="W833" t="s">
        <v>38</v>
      </c>
      <c r="X833" t="s">
        <v>39</v>
      </c>
      <c r="Y833" t="s">
        <v>75</v>
      </c>
      <c r="Z833" t="s">
        <v>422</v>
      </c>
      <c r="AA833" t="s">
        <v>65</v>
      </c>
    </row>
    <row r="834" spans="1:27" x14ac:dyDescent="0.25">
      <c r="A834" s="1">
        <v>10192</v>
      </c>
      <c r="B834" s="1">
        <v>37</v>
      </c>
      <c r="C834" s="8">
        <v>69.819999999999993</v>
      </c>
      <c r="D834" s="1">
        <v>4</v>
      </c>
      <c r="E834" s="7">
        <v>2583.34</v>
      </c>
      <c r="F834" s="7">
        <f>sales_data_sample3[[#This Row],[SALES]]*sales_data_sample3[[#This Row],[PROFIT MARGIN]]</f>
        <v>642.99332600000002</v>
      </c>
      <c r="G834" s="14" t="str">
        <f>IF(sales_data_sample3[[#This Row],[STATUS]] &lt;&gt;"Cancelled","24,89%","0")</f>
        <v>24,89%</v>
      </c>
      <c r="H834" s="4">
        <v>37945</v>
      </c>
      <c r="I834" t="s">
        <v>28</v>
      </c>
      <c r="J834">
        <f>ROUNDUP(MONTH(sales_data_sample3[[#This Row],[ORDER DATE]])/3,0)</f>
        <v>4</v>
      </c>
      <c r="K834" t="str">
        <f>TEXT(sales_data_sample3[[#This Row],[ORDER DATE]],"[$-409]mmmm")</f>
        <v>November</v>
      </c>
      <c r="L834">
        <f>YEAR(sales_data_sample3[[#This Row],[ORDER DATE]])</f>
        <v>2003</v>
      </c>
      <c r="M834" t="s">
        <v>278</v>
      </c>
      <c r="N834">
        <v>73</v>
      </c>
      <c r="O834" t="s">
        <v>2735</v>
      </c>
      <c r="P834" t="s">
        <v>425</v>
      </c>
      <c r="Q834" t="s">
        <v>426</v>
      </c>
      <c r="R834" t="s">
        <v>427</v>
      </c>
      <c r="S834" t="s">
        <v>4804</v>
      </c>
      <c r="T834" t="s">
        <v>428</v>
      </c>
      <c r="U834" t="s">
        <v>429</v>
      </c>
      <c r="V834" t="s">
        <v>430</v>
      </c>
      <c r="W834" t="s">
        <v>38</v>
      </c>
      <c r="X834" t="s">
        <v>39</v>
      </c>
      <c r="Y834" t="s">
        <v>75</v>
      </c>
      <c r="Z834" t="s">
        <v>422</v>
      </c>
      <c r="AA834" t="s">
        <v>42</v>
      </c>
    </row>
    <row r="835" spans="1:27" x14ac:dyDescent="0.25">
      <c r="A835" s="1">
        <v>10192</v>
      </c>
      <c r="B835" s="1">
        <v>47</v>
      </c>
      <c r="C835" s="8">
        <v>53.83</v>
      </c>
      <c r="D835" s="1">
        <v>6</v>
      </c>
      <c r="E835" s="7">
        <v>2530.0100000000002</v>
      </c>
      <c r="F835" s="7">
        <f>sales_data_sample3[[#This Row],[SALES]]*sales_data_sample3[[#This Row],[PROFIT MARGIN]]</f>
        <v>629.71948900000007</v>
      </c>
      <c r="G835" s="14" t="str">
        <f>IF(sales_data_sample3[[#This Row],[STATUS]] &lt;&gt;"Cancelled","24,89%","0")</f>
        <v>24,89%</v>
      </c>
      <c r="H835" s="4">
        <v>37945</v>
      </c>
      <c r="I835" t="s">
        <v>28</v>
      </c>
      <c r="J835">
        <f>ROUNDUP(MONTH(sales_data_sample3[[#This Row],[ORDER DATE]])/3,0)</f>
        <v>4</v>
      </c>
      <c r="K835" t="str">
        <f>TEXT(sales_data_sample3[[#This Row],[ORDER DATE]],"[$-409]mmmm")</f>
        <v>November</v>
      </c>
      <c r="L835">
        <f>YEAR(sales_data_sample3[[#This Row],[ORDER DATE]])</f>
        <v>2003</v>
      </c>
      <c r="M835" t="s">
        <v>278</v>
      </c>
      <c r="N835">
        <v>50</v>
      </c>
      <c r="O835" t="s">
        <v>2857</v>
      </c>
      <c r="P835" t="s">
        <v>425</v>
      </c>
      <c r="Q835" t="s">
        <v>426</v>
      </c>
      <c r="R835" t="s">
        <v>427</v>
      </c>
      <c r="S835" t="s">
        <v>4804</v>
      </c>
      <c r="T835" t="s">
        <v>428</v>
      </c>
      <c r="U835" t="s">
        <v>429</v>
      </c>
      <c r="V835" t="s">
        <v>430</v>
      </c>
      <c r="W835" t="s">
        <v>38</v>
      </c>
      <c r="X835" t="s">
        <v>39</v>
      </c>
      <c r="Y835" t="s">
        <v>75</v>
      </c>
      <c r="Z835" t="s">
        <v>422</v>
      </c>
      <c r="AA835" t="s">
        <v>42</v>
      </c>
    </row>
    <row r="836" spans="1:27" x14ac:dyDescent="0.25">
      <c r="A836" s="1">
        <v>10192</v>
      </c>
      <c r="B836" s="1">
        <v>46</v>
      </c>
      <c r="C836" s="8">
        <v>83.6</v>
      </c>
      <c r="D836" s="1">
        <v>2</v>
      </c>
      <c r="E836" s="7">
        <v>3845.6</v>
      </c>
      <c r="F836" s="7">
        <f>sales_data_sample3[[#This Row],[SALES]]*sales_data_sample3[[#This Row],[PROFIT MARGIN]]</f>
        <v>957.16984000000002</v>
      </c>
      <c r="G836" s="14" t="str">
        <f>IF(sales_data_sample3[[#This Row],[STATUS]] &lt;&gt;"Cancelled","24,89%","0")</f>
        <v>24,89%</v>
      </c>
      <c r="H836" s="4">
        <v>37945</v>
      </c>
      <c r="I836" t="s">
        <v>28</v>
      </c>
      <c r="J836">
        <f>ROUNDUP(MONTH(sales_data_sample3[[#This Row],[ORDER DATE]])/3,0)</f>
        <v>4</v>
      </c>
      <c r="K836" t="str">
        <f>TEXT(sales_data_sample3[[#This Row],[ORDER DATE]],"[$-409]mmmm")</f>
        <v>November</v>
      </c>
      <c r="L836">
        <f>YEAR(sales_data_sample3[[#This Row],[ORDER DATE]])</f>
        <v>2003</v>
      </c>
      <c r="M836" t="s">
        <v>278</v>
      </c>
      <c r="N836">
        <v>90</v>
      </c>
      <c r="O836" t="s">
        <v>3151</v>
      </c>
      <c r="P836" t="s">
        <v>425</v>
      </c>
      <c r="Q836" t="s">
        <v>426</v>
      </c>
      <c r="R836" t="s">
        <v>427</v>
      </c>
      <c r="S836" t="s">
        <v>4804</v>
      </c>
      <c r="T836" t="s">
        <v>428</v>
      </c>
      <c r="U836" t="s">
        <v>429</v>
      </c>
      <c r="V836" t="s">
        <v>430</v>
      </c>
      <c r="W836" t="s">
        <v>38</v>
      </c>
      <c r="X836" t="s">
        <v>39</v>
      </c>
      <c r="Y836" t="s">
        <v>75</v>
      </c>
      <c r="Z836" t="s">
        <v>422</v>
      </c>
      <c r="AA836" t="s">
        <v>65</v>
      </c>
    </row>
    <row r="837" spans="1:27" x14ac:dyDescent="0.25">
      <c r="A837" s="1">
        <v>10192</v>
      </c>
      <c r="B837" s="1">
        <v>23</v>
      </c>
      <c r="C837" s="8">
        <v>100</v>
      </c>
      <c r="D837" s="1">
        <v>1</v>
      </c>
      <c r="E837" s="7">
        <v>3052.33</v>
      </c>
      <c r="F837" s="7">
        <f>sales_data_sample3[[#This Row],[SALES]]*sales_data_sample3[[#This Row],[PROFIT MARGIN]]</f>
        <v>759.72493700000007</v>
      </c>
      <c r="G837" s="14" t="str">
        <f>IF(sales_data_sample3[[#This Row],[STATUS]] &lt;&gt;"Cancelled","24,89%","0")</f>
        <v>24,89%</v>
      </c>
      <c r="H837" s="4">
        <v>37945</v>
      </c>
      <c r="I837" t="s">
        <v>28</v>
      </c>
      <c r="J837">
        <f>ROUNDUP(MONTH(sales_data_sample3[[#This Row],[ORDER DATE]])/3,0)</f>
        <v>4</v>
      </c>
      <c r="K837" t="str">
        <f>TEXT(sales_data_sample3[[#This Row],[ORDER DATE]],"[$-409]mmmm")</f>
        <v>November</v>
      </c>
      <c r="L837">
        <f>YEAR(sales_data_sample3[[#This Row],[ORDER DATE]])</f>
        <v>2003</v>
      </c>
      <c r="M837" t="s">
        <v>278</v>
      </c>
      <c r="N837">
        <v>117</v>
      </c>
      <c r="O837" t="s">
        <v>3275</v>
      </c>
      <c r="P837" t="s">
        <v>425</v>
      </c>
      <c r="Q837" t="s">
        <v>426</v>
      </c>
      <c r="R837" t="s">
        <v>427</v>
      </c>
      <c r="S837" t="s">
        <v>4804</v>
      </c>
      <c r="T837" t="s">
        <v>428</v>
      </c>
      <c r="U837" t="s">
        <v>429</v>
      </c>
      <c r="V837" t="s">
        <v>430</v>
      </c>
      <c r="W837" t="s">
        <v>38</v>
      </c>
      <c r="X837" t="s">
        <v>39</v>
      </c>
      <c r="Y837" t="s">
        <v>75</v>
      </c>
      <c r="Z837" t="s">
        <v>422</v>
      </c>
      <c r="AA837" t="s">
        <v>65</v>
      </c>
    </row>
    <row r="838" spans="1:27" x14ac:dyDescent="0.25">
      <c r="A838" s="1">
        <v>10192</v>
      </c>
      <c r="B838" s="1">
        <v>30</v>
      </c>
      <c r="C838" s="8">
        <v>30.59</v>
      </c>
      <c r="D838" s="1">
        <v>13</v>
      </c>
      <c r="E838" s="7">
        <v>917.7</v>
      </c>
      <c r="F838" s="7">
        <f>sales_data_sample3[[#This Row],[SALES]]*sales_data_sample3[[#This Row],[PROFIT MARGIN]]</f>
        <v>228.41553000000002</v>
      </c>
      <c r="G838" s="14" t="str">
        <f>IF(sales_data_sample3[[#This Row],[STATUS]] &lt;&gt;"Cancelled","24,89%","0")</f>
        <v>24,89%</v>
      </c>
      <c r="H838" s="4">
        <v>37945</v>
      </c>
      <c r="I838" t="s">
        <v>28</v>
      </c>
      <c r="J838">
        <f>ROUNDUP(MONTH(sales_data_sample3[[#This Row],[ORDER DATE]])/3,0)</f>
        <v>4</v>
      </c>
      <c r="K838" t="str">
        <f>TEXT(sales_data_sample3[[#This Row],[ORDER DATE]],"[$-409]mmmm")</f>
        <v>November</v>
      </c>
      <c r="L838">
        <f>YEAR(sales_data_sample3[[#This Row],[ORDER DATE]])</f>
        <v>2003</v>
      </c>
      <c r="M838" t="s">
        <v>278</v>
      </c>
      <c r="N838">
        <v>37</v>
      </c>
      <c r="O838" t="s">
        <v>3302</v>
      </c>
      <c r="P838" t="s">
        <v>425</v>
      </c>
      <c r="Q838" t="s">
        <v>426</v>
      </c>
      <c r="R838" t="s">
        <v>427</v>
      </c>
      <c r="S838" t="s">
        <v>4804</v>
      </c>
      <c r="T838" t="s">
        <v>428</v>
      </c>
      <c r="U838" t="s">
        <v>429</v>
      </c>
      <c r="V838" t="s">
        <v>430</v>
      </c>
      <c r="W838" t="s">
        <v>38</v>
      </c>
      <c r="X838" t="s">
        <v>39</v>
      </c>
      <c r="Y838" t="s">
        <v>75</v>
      </c>
      <c r="Z838" t="s">
        <v>422</v>
      </c>
      <c r="AA838" t="s">
        <v>42</v>
      </c>
    </row>
    <row r="839" spans="1:27" x14ac:dyDescent="0.25">
      <c r="A839" s="1">
        <v>10192</v>
      </c>
      <c r="B839" s="1">
        <v>32</v>
      </c>
      <c r="C839" s="8">
        <v>72.77</v>
      </c>
      <c r="D839" s="1">
        <v>3</v>
      </c>
      <c r="E839" s="7">
        <v>2328.64</v>
      </c>
      <c r="F839" s="7">
        <f>sales_data_sample3[[#This Row],[SALES]]*sales_data_sample3[[#This Row],[PROFIT MARGIN]]</f>
        <v>579.59849599999995</v>
      </c>
      <c r="G839" s="14" t="str">
        <f>IF(sales_data_sample3[[#This Row],[STATUS]] &lt;&gt;"Cancelled","24,89%","0")</f>
        <v>24,89%</v>
      </c>
      <c r="H839" s="4">
        <v>37945</v>
      </c>
      <c r="I839" t="s">
        <v>28</v>
      </c>
      <c r="J839">
        <f>ROUNDUP(MONTH(sales_data_sample3[[#This Row],[ORDER DATE]])/3,0)</f>
        <v>4</v>
      </c>
      <c r="K839" t="str">
        <f>TEXT(sales_data_sample3[[#This Row],[ORDER DATE]],"[$-409]mmmm")</f>
        <v>November</v>
      </c>
      <c r="L839">
        <f>YEAR(sales_data_sample3[[#This Row],[ORDER DATE]])</f>
        <v>2003</v>
      </c>
      <c r="M839" t="s">
        <v>278</v>
      </c>
      <c r="N839">
        <v>85</v>
      </c>
      <c r="O839" t="s">
        <v>3391</v>
      </c>
      <c r="P839" t="s">
        <v>425</v>
      </c>
      <c r="Q839" t="s">
        <v>426</v>
      </c>
      <c r="R839" t="s">
        <v>427</v>
      </c>
      <c r="S839" t="s">
        <v>4804</v>
      </c>
      <c r="T839" t="s">
        <v>428</v>
      </c>
      <c r="U839" t="s">
        <v>429</v>
      </c>
      <c r="V839" t="s">
        <v>430</v>
      </c>
      <c r="W839" t="s">
        <v>38</v>
      </c>
      <c r="X839" t="s">
        <v>39</v>
      </c>
      <c r="Y839" t="s">
        <v>75</v>
      </c>
      <c r="Z839" t="s">
        <v>422</v>
      </c>
      <c r="AA839" t="s">
        <v>42</v>
      </c>
    </row>
    <row r="840" spans="1:27" x14ac:dyDescent="0.25">
      <c r="A840" s="1">
        <v>10192</v>
      </c>
      <c r="B840" s="1">
        <v>46</v>
      </c>
      <c r="C840" s="8">
        <v>100</v>
      </c>
      <c r="D840" s="1">
        <v>5</v>
      </c>
      <c r="E840" s="7">
        <v>5566</v>
      </c>
      <c r="F840" s="7">
        <f>sales_data_sample3[[#This Row],[SALES]]*sales_data_sample3[[#This Row],[PROFIT MARGIN]]</f>
        <v>1385.3774000000001</v>
      </c>
      <c r="G840" s="14" t="str">
        <f>IF(sales_data_sample3[[#This Row],[STATUS]] &lt;&gt;"Cancelled","24,89%","0")</f>
        <v>24,89%</v>
      </c>
      <c r="H840" s="4">
        <v>37945</v>
      </c>
      <c r="I840" t="s">
        <v>28</v>
      </c>
      <c r="J840">
        <f>ROUNDUP(MONTH(sales_data_sample3[[#This Row],[ORDER DATE]])/3,0)</f>
        <v>4</v>
      </c>
      <c r="K840" t="str">
        <f>TEXT(sales_data_sample3[[#This Row],[ORDER DATE]],"[$-409]mmmm")</f>
        <v>November</v>
      </c>
      <c r="L840">
        <f>YEAR(sales_data_sample3[[#This Row],[ORDER DATE]])</f>
        <v>2003</v>
      </c>
      <c r="M840" t="s">
        <v>278</v>
      </c>
      <c r="N840">
        <v>107</v>
      </c>
      <c r="O840" t="s">
        <v>3508</v>
      </c>
      <c r="P840" t="s">
        <v>425</v>
      </c>
      <c r="Q840" t="s">
        <v>426</v>
      </c>
      <c r="R840" t="s">
        <v>427</v>
      </c>
      <c r="S840" t="s">
        <v>4804</v>
      </c>
      <c r="T840" t="s">
        <v>428</v>
      </c>
      <c r="U840" t="s">
        <v>429</v>
      </c>
      <c r="V840" t="s">
        <v>430</v>
      </c>
      <c r="W840" t="s">
        <v>38</v>
      </c>
      <c r="X840" t="s">
        <v>39</v>
      </c>
      <c r="Y840" t="s">
        <v>75</v>
      </c>
      <c r="Z840" t="s">
        <v>422</v>
      </c>
      <c r="AA840" t="s">
        <v>65</v>
      </c>
    </row>
    <row r="841" spans="1:27" x14ac:dyDescent="0.25">
      <c r="A841" s="1">
        <v>10192</v>
      </c>
      <c r="B841" s="1">
        <v>45</v>
      </c>
      <c r="C841" s="8">
        <v>100</v>
      </c>
      <c r="D841" s="1">
        <v>14</v>
      </c>
      <c r="E841" s="7">
        <v>6319.35</v>
      </c>
      <c r="F841" s="7">
        <f>sales_data_sample3[[#This Row],[SALES]]*sales_data_sample3[[#This Row],[PROFIT MARGIN]]</f>
        <v>1572.8862150000002</v>
      </c>
      <c r="G841" s="14" t="str">
        <f>IF(sales_data_sample3[[#This Row],[STATUS]] &lt;&gt;"Cancelled","24,89%","0")</f>
        <v>24,89%</v>
      </c>
      <c r="H841" s="4">
        <v>37945</v>
      </c>
      <c r="I841" t="s">
        <v>28</v>
      </c>
      <c r="J841">
        <f>ROUNDUP(MONTH(sales_data_sample3[[#This Row],[ORDER DATE]])/3,0)</f>
        <v>4</v>
      </c>
      <c r="K841" t="str">
        <f>TEXT(sales_data_sample3[[#This Row],[ORDER DATE]],"[$-409]mmmm")</f>
        <v>November</v>
      </c>
      <c r="L841">
        <f>YEAR(sales_data_sample3[[#This Row],[ORDER DATE]])</f>
        <v>2003</v>
      </c>
      <c r="M841" t="s">
        <v>278</v>
      </c>
      <c r="N841">
        <v>140</v>
      </c>
      <c r="O841" t="s">
        <v>3589</v>
      </c>
      <c r="P841" t="s">
        <v>425</v>
      </c>
      <c r="Q841" t="s">
        <v>426</v>
      </c>
      <c r="R841" t="s">
        <v>427</v>
      </c>
      <c r="S841" t="s">
        <v>4804</v>
      </c>
      <c r="T841" t="s">
        <v>428</v>
      </c>
      <c r="U841" t="s">
        <v>429</v>
      </c>
      <c r="V841" t="s">
        <v>430</v>
      </c>
      <c r="W841" t="s">
        <v>38</v>
      </c>
      <c r="X841" t="s">
        <v>39</v>
      </c>
      <c r="Y841" t="s">
        <v>75</v>
      </c>
      <c r="Z841" t="s">
        <v>422</v>
      </c>
      <c r="AA841" t="s">
        <v>65</v>
      </c>
    </row>
    <row r="842" spans="1:27" x14ac:dyDescent="0.25">
      <c r="A842" s="1">
        <v>10193</v>
      </c>
      <c r="B842" s="1">
        <v>28</v>
      </c>
      <c r="C842" s="8">
        <v>100</v>
      </c>
      <c r="D842" s="1">
        <v>7</v>
      </c>
      <c r="E842" s="7">
        <v>3106.88</v>
      </c>
      <c r="F842" s="7">
        <f>sales_data_sample3[[#This Row],[SALES]]*sales_data_sample3[[#This Row],[PROFIT MARGIN]]</f>
        <v>229.59843199999997</v>
      </c>
      <c r="G842" s="14" t="str">
        <f>IF(sales_data_sample3[[#This Row],[STATUS]] &lt;&gt;"Cancelled","7,39%","0")</f>
        <v>7,39%</v>
      </c>
      <c r="H842" s="4">
        <v>37946</v>
      </c>
      <c r="I842" t="s">
        <v>28</v>
      </c>
      <c r="J842">
        <f>ROUNDUP(MONTH(sales_data_sample3[[#This Row],[ORDER DATE]])/3,0)</f>
        <v>4</v>
      </c>
      <c r="K842" t="str">
        <f>TEXT(sales_data_sample3[[#This Row],[ORDER DATE]],"[$-409]mmmm")</f>
        <v>November</v>
      </c>
      <c r="L842">
        <f>YEAR(sales_data_sample3[[#This Row],[ORDER DATE]])</f>
        <v>2003</v>
      </c>
      <c r="M842" t="s">
        <v>1354</v>
      </c>
      <c r="N842">
        <v>102</v>
      </c>
      <c r="O842" t="s">
        <v>1355</v>
      </c>
      <c r="P842" t="s">
        <v>1380</v>
      </c>
      <c r="Q842" t="s">
        <v>1381</v>
      </c>
      <c r="R842" t="s">
        <v>1382</v>
      </c>
      <c r="S842" t="s">
        <v>4804</v>
      </c>
      <c r="T842" t="s">
        <v>1383</v>
      </c>
      <c r="U842" t="s">
        <v>137</v>
      </c>
      <c r="V842" t="s">
        <v>1384</v>
      </c>
      <c r="W842" t="s">
        <v>139</v>
      </c>
      <c r="X842" t="s">
        <v>140</v>
      </c>
      <c r="Y842" t="s">
        <v>1385</v>
      </c>
      <c r="Z842" t="s">
        <v>1386</v>
      </c>
      <c r="AA842" t="s">
        <v>65</v>
      </c>
    </row>
    <row r="843" spans="1:27" x14ac:dyDescent="0.25">
      <c r="A843" s="1">
        <v>10193</v>
      </c>
      <c r="B843" s="1">
        <v>46</v>
      </c>
      <c r="C843" s="8">
        <v>53.37</v>
      </c>
      <c r="D843" s="1">
        <v>6</v>
      </c>
      <c r="E843" s="7">
        <v>2455.02</v>
      </c>
      <c r="F843" s="7">
        <f>sales_data_sample3[[#This Row],[SALES]]*sales_data_sample3[[#This Row],[PROFIT MARGIN]]</f>
        <v>181.42597799999999</v>
      </c>
      <c r="G843" s="14" t="str">
        <f>IF(sales_data_sample3[[#This Row],[STATUS]] &lt;&gt;"Cancelled","7,39%","0")</f>
        <v>7,39%</v>
      </c>
      <c r="H843" s="4">
        <v>37946</v>
      </c>
      <c r="I843" t="s">
        <v>28</v>
      </c>
      <c r="J843">
        <f>ROUNDUP(MONTH(sales_data_sample3[[#This Row],[ORDER DATE]])/3,0)</f>
        <v>4</v>
      </c>
      <c r="K843" t="str">
        <f>TEXT(sales_data_sample3[[#This Row],[ORDER DATE]],"[$-409]mmmm")</f>
        <v>November</v>
      </c>
      <c r="L843">
        <f>YEAR(sales_data_sample3[[#This Row],[ORDER DATE]])</f>
        <v>2003</v>
      </c>
      <c r="M843" t="s">
        <v>1354</v>
      </c>
      <c r="N843">
        <v>53</v>
      </c>
      <c r="O843" t="s">
        <v>1419</v>
      </c>
      <c r="P843" t="s">
        <v>1380</v>
      </c>
      <c r="Q843" t="s">
        <v>1381</v>
      </c>
      <c r="R843" t="s">
        <v>1382</v>
      </c>
      <c r="S843" t="s">
        <v>4804</v>
      </c>
      <c r="T843" t="s">
        <v>1383</v>
      </c>
      <c r="U843" t="s">
        <v>137</v>
      </c>
      <c r="V843" t="s">
        <v>1384</v>
      </c>
      <c r="W843" t="s">
        <v>139</v>
      </c>
      <c r="X843" t="s">
        <v>140</v>
      </c>
      <c r="Y843" t="s">
        <v>1385</v>
      </c>
      <c r="Z843" t="s">
        <v>1386</v>
      </c>
      <c r="AA843" t="s">
        <v>42</v>
      </c>
    </row>
    <row r="844" spans="1:27" x14ac:dyDescent="0.25">
      <c r="A844" s="1">
        <v>10193</v>
      </c>
      <c r="B844" s="1">
        <v>21</v>
      </c>
      <c r="C844" s="8">
        <v>100</v>
      </c>
      <c r="D844" s="1">
        <v>14</v>
      </c>
      <c r="E844" s="7">
        <v>3141.6</v>
      </c>
      <c r="F844" s="7">
        <f>sales_data_sample3[[#This Row],[SALES]]*sales_data_sample3[[#This Row],[PROFIT MARGIN]]</f>
        <v>232.16423999999998</v>
      </c>
      <c r="G844" s="14" t="str">
        <f>IF(sales_data_sample3[[#This Row],[STATUS]] &lt;&gt;"Cancelled","7,39%","0")</f>
        <v>7,39%</v>
      </c>
      <c r="H844" s="4">
        <v>37946</v>
      </c>
      <c r="I844" t="s">
        <v>28</v>
      </c>
      <c r="J844">
        <f>ROUNDUP(MONTH(sales_data_sample3[[#This Row],[ORDER DATE]])/3,0)</f>
        <v>4</v>
      </c>
      <c r="K844" t="str">
        <f>TEXT(sales_data_sample3[[#This Row],[ORDER DATE]],"[$-409]mmmm")</f>
        <v>November</v>
      </c>
      <c r="L844">
        <f>YEAR(sales_data_sample3[[#This Row],[ORDER DATE]])</f>
        <v>2003</v>
      </c>
      <c r="M844" t="s">
        <v>1354</v>
      </c>
      <c r="N844">
        <v>170</v>
      </c>
      <c r="O844" t="s">
        <v>1565</v>
      </c>
      <c r="P844" t="s">
        <v>1380</v>
      </c>
      <c r="Q844" t="s">
        <v>1381</v>
      </c>
      <c r="R844" t="s">
        <v>1382</v>
      </c>
      <c r="S844" t="s">
        <v>4804</v>
      </c>
      <c r="T844" t="s">
        <v>1383</v>
      </c>
      <c r="U844" t="s">
        <v>137</v>
      </c>
      <c r="V844" t="s">
        <v>1384</v>
      </c>
      <c r="W844" t="s">
        <v>139</v>
      </c>
      <c r="X844" t="s">
        <v>140</v>
      </c>
      <c r="Y844" t="s">
        <v>1385</v>
      </c>
      <c r="Z844" t="s">
        <v>1386</v>
      </c>
      <c r="AA844" t="s">
        <v>65</v>
      </c>
    </row>
    <row r="845" spans="1:27" x14ac:dyDescent="0.25">
      <c r="A845" s="1">
        <v>10193</v>
      </c>
      <c r="B845" s="1">
        <v>42</v>
      </c>
      <c r="C845" s="8">
        <v>59.33</v>
      </c>
      <c r="D845" s="1">
        <v>13</v>
      </c>
      <c r="E845" s="7">
        <v>2491.86</v>
      </c>
      <c r="F845" s="7">
        <f>sales_data_sample3[[#This Row],[SALES]]*sales_data_sample3[[#This Row],[PROFIT MARGIN]]</f>
        <v>184.14845399999999</v>
      </c>
      <c r="G845" s="14" t="str">
        <f>IF(sales_data_sample3[[#This Row],[STATUS]] &lt;&gt;"Cancelled","7,39%","0")</f>
        <v>7,39%</v>
      </c>
      <c r="H845" s="4">
        <v>37946</v>
      </c>
      <c r="I845" t="s">
        <v>28</v>
      </c>
      <c r="J845">
        <f>ROUNDUP(MONTH(sales_data_sample3[[#This Row],[ORDER DATE]])/3,0)</f>
        <v>4</v>
      </c>
      <c r="K845" t="str">
        <f>TEXT(sales_data_sample3[[#This Row],[ORDER DATE]],"[$-409]mmmm")</f>
        <v>November</v>
      </c>
      <c r="L845">
        <f>YEAR(sales_data_sample3[[#This Row],[ORDER DATE]])</f>
        <v>2003</v>
      </c>
      <c r="M845" t="s">
        <v>1354</v>
      </c>
      <c r="N845">
        <v>60</v>
      </c>
      <c r="O845" t="s">
        <v>1696</v>
      </c>
      <c r="P845" t="s">
        <v>1380</v>
      </c>
      <c r="Q845" t="s">
        <v>1381</v>
      </c>
      <c r="R845" t="s">
        <v>1382</v>
      </c>
      <c r="S845" t="s">
        <v>4804</v>
      </c>
      <c r="T845" t="s">
        <v>1383</v>
      </c>
      <c r="U845" t="s">
        <v>137</v>
      </c>
      <c r="V845" t="s">
        <v>1384</v>
      </c>
      <c r="W845" t="s">
        <v>139</v>
      </c>
      <c r="X845" t="s">
        <v>140</v>
      </c>
      <c r="Y845" t="s">
        <v>1385</v>
      </c>
      <c r="Z845" t="s">
        <v>1386</v>
      </c>
      <c r="AA845" t="s">
        <v>42</v>
      </c>
    </row>
    <row r="846" spans="1:27" x14ac:dyDescent="0.25">
      <c r="A846" s="1">
        <v>10193</v>
      </c>
      <c r="B846" s="1">
        <v>44</v>
      </c>
      <c r="C846" s="8">
        <v>100</v>
      </c>
      <c r="D846" s="1">
        <v>11</v>
      </c>
      <c r="E846" s="7">
        <v>4642.88</v>
      </c>
      <c r="F846" s="7">
        <f>sales_data_sample3[[#This Row],[SALES]]*sales_data_sample3[[#This Row],[PROFIT MARGIN]]</f>
        <v>343.10883199999995</v>
      </c>
      <c r="G846" s="14" t="str">
        <f>IF(sales_data_sample3[[#This Row],[STATUS]] &lt;&gt;"Cancelled","7,39%","0")</f>
        <v>7,39%</v>
      </c>
      <c r="H846" s="4">
        <v>37946</v>
      </c>
      <c r="I846" t="s">
        <v>28</v>
      </c>
      <c r="J846">
        <f>ROUNDUP(MONTH(sales_data_sample3[[#This Row],[ORDER DATE]])/3,0)</f>
        <v>4</v>
      </c>
      <c r="K846" t="str">
        <f>TEXT(sales_data_sample3[[#This Row],[ORDER DATE]],"[$-409]mmmm")</f>
        <v>November</v>
      </c>
      <c r="L846">
        <f>YEAR(sales_data_sample3[[#This Row],[ORDER DATE]])</f>
        <v>2003</v>
      </c>
      <c r="M846" t="s">
        <v>1354</v>
      </c>
      <c r="N846">
        <v>127</v>
      </c>
      <c r="O846" t="s">
        <v>1769</v>
      </c>
      <c r="P846" t="s">
        <v>1380</v>
      </c>
      <c r="Q846" t="s">
        <v>1381</v>
      </c>
      <c r="R846" t="s">
        <v>1382</v>
      </c>
      <c r="S846" t="s">
        <v>4804</v>
      </c>
      <c r="T846" t="s">
        <v>1383</v>
      </c>
      <c r="U846" t="s">
        <v>137</v>
      </c>
      <c r="V846" t="s">
        <v>1384</v>
      </c>
      <c r="W846" t="s">
        <v>139</v>
      </c>
      <c r="X846" t="s">
        <v>140</v>
      </c>
      <c r="Y846" t="s">
        <v>1385</v>
      </c>
      <c r="Z846" t="s">
        <v>1386</v>
      </c>
      <c r="AA846" t="s">
        <v>65</v>
      </c>
    </row>
    <row r="847" spans="1:27" x14ac:dyDescent="0.25">
      <c r="A847" s="1">
        <v>10193</v>
      </c>
      <c r="B847" s="1">
        <v>22</v>
      </c>
      <c r="C847" s="8">
        <v>100</v>
      </c>
      <c r="D847" s="1">
        <v>8</v>
      </c>
      <c r="E847" s="7">
        <v>3675.32</v>
      </c>
      <c r="F847" s="7">
        <f>sales_data_sample3[[#This Row],[SALES]]*sales_data_sample3[[#This Row],[PROFIT MARGIN]]</f>
        <v>271.60614799999996</v>
      </c>
      <c r="G847" s="14" t="str">
        <f>IF(sales_data_sample3[[#This Row],[STATUS]] &lt;&gt;"Cancelled","7,39%","0")</f>
        <v>7,39%</v>
      </c>
      <c r="H847" s="4">
        <v>37946</v>
      </c>
      <c r="I847" t="s">
        <v>28</v>
      </c>
      <c r="J847">
        <f>ROUNDUP(MONTH(sales_data_sample3[[#This Row],[ORDER DATE]])/3,0)</f>
        <v>4</v>
      </c>
      <c r="K847" t="str">
        <f>TEXT(sales_data_sample3[[#This Row],[ORDER DATE]],"[$-409]mmmm")</f>
        <v>November</v>
      </c>
      <c r="L847">
        <f>YEAR(sales_data_sample3[[#This Row],[ORDER DATE]])</f>
        <v>2003</v>
      </c>
      <c r="M847" t="s">
        <v>1354</v>
      </c>
      <c r="N847">
        <v>168</v>
      </c>
      <c r="O847" t="s">
        <v>1928</v>
      </c>
      <c r="P847" t="s">
        <v>1380</v>
      </c>
      <c r="Q847" t="s">
        <v>1381</v>
      </c>
      <c r="R847" t="s">
        <v>1382</v>
      </c>
      <c r="S847" t="s">
        <v>4804</v>
      </c>
      <c r="T847" t="s">
        <v>1383</v>
      </c>
      <c r="U847" t="s">
        <v>137</v>
      </c>
      <c r="V847" t="s">
        <v>1384</v>
      </c>
      <c r="W847" t="s">
        <v>139</v>
      </c>
      <c r="X847" t="s">
        <v>140</v>
      </c>
      <c r="Y847" t="s">
        <v>1385</v>
      </c>
      <c r="Z847" t="s">
        <v>1386</v>
      </c>
      <c r="AA847" t="s">
        <v>65</v>
      </c>
    </row>
    <row r="848" spans="1:27" x14ac:dyDescent="0.25">
      <c r="A848" s="1">
        <v>10193</v>
      </c>
      <c r="B848" s="1">
        <v>28</v>
      </c>
      <c r="C848" s="8">
        <v>93.21</v>
      </c>
      <c r="D848" s="1">
        <v>1</v>
      </c>
      <c r="E848" s="7">
        <v>2609.88</v>
      </c>
      <c r="F848" s="7">
        <f>sales_data_sample3[[#This Row],[SALES]]*sales_data_sample3[[#This Row],[PROFIT MARGIN]]</f>
        <v>192.87013199999998</v>
      </c>
      <c r="G848" s="14" t="str">
        <f>IF(sales_data_sample3[[#This Row],[STATUS]] &lt;&gt;"Cancelled","7,39%","0")</f>
        <v>7,39%</v>
      </c>
      <c r="H848" s="4">
        <v>37946</v>
      </c>
      <c r="I848" t="s">
        <v>28</v>
      </c>
      <c r="J848">
        <f>ROUNDUP(MONTH(sales_data_sample3[[#This Row],[ORDER DATE]])/3,0)</f>
        <v>4</v>
      </c>
      <c r="K848" t="str">
        <f>TEXT(sales_data_sample3[[#This Row],[ORDER DATE]],"[$-409]mmmm")</f>
        <v>November</v>
      </c>
      <c r="L848">
        <f>YEAR(sales_data_sample3[[#This Row],[ORDER DATE]])</f>
        <v>2003</v>
      </c>
      <c r="M848" t="s">
        <v>1354</v>
      </c>
      <c r="N848">
        <v>101</v>
      </c>
      <c r="O848" t="s">
        <v>1989</v>
      </c>
      <c r="P848" t="s">
        <v>1380</v>
      </c>
      <c r="Q848" t="s">
        <v>1381</v>
      </c>
      <c r="R848" t="s">
        <v>1382</v>
      </c>
      <c r="S848" t="s">
        <v>4804</v>
      </c>
      <c r="T848" t="s">
        <v>1383</v>
      </c>
      <c r="U848" t="s">
        <v>137</v>
      </c>
      <c r="V848" t="s">
        <v>1384</v>
      </c>
      <c r="W848" t="s">
        <v>139</v>
      </c>
      <c r="X848" t="s">
        <v>140</v>
      </c>
      <c r="Y848" t="s">
        <v>1385</v>
      </c>
      <c r="Z848" t="s">
        <v>1386</v>
      </c>
      <c r="AA848" t="s">
        <v>42</v>
      </c>
    </row>
    <row r="849" spans="1:27" x14ac:dyDescent="0.25">
      <c r="A849" s="1">
        <v>10193</v>
      </c>
      <c r="B849" s="1">
        <v>24</v>
      </c>
      <c r="C849" s="8">
        <v>51.84</v>
      </c>
      <c r="D849" s="1">
        <v>3</v>
      </c>
      <c r="E849" s="7">
        <v>1244.1600000000001</v>
      </c>
      <c r="F849" s="7">
        <f>sales_data_sample3[[#This Row],[SALES]]*sales_data_sample3[[#This Row],[PROFIT MARGIN]]</f>
        <v>91.943423999999993</v>
      </c>
      <c r="G849" s="14" t="str">
        <f>IF(sales_data_sample3[[#This Row],[STATUS]] &lt;&gt;"Cancelled","7,39%","0")</f>
        <v>7,39%</v>
      </c>
      <c r="H849" s="4">
        <v>37946</v>
      </c>
      <c r="I849" t="s">
        <v>28</v>
      </c>
      <c r="J849">
        <f>ROUNDUP(MONTH(sales_data_sample3[[#This Row],[ORDER DATE]])/3,0)</f>
        <v>4</v>
      </c>
      <c r="K849" t="str">
        <f>TEXT(sales_data_sample3[[#This Row],[ORDER DATE]],"[$-409]mmmm")</f>
        <v>November</v>
      </c>
      <c r="L849">
        <f>YEAR(sales_data_sample3[[#This Row],[ORDER DATE]])</f>
        <v>2003</v>
      </c>
      <c r="M849" t="s">
        <v>1354</v>
      </c>
      <c r="N849">
        <v>62</v>
      </c>
      <c r="O849" t="s">
        <v>2025</v>
      </c>
      <c r="P849" t="s">
        <v>1380</v>
      </c>
      <c r="Q849" t="s">
        <v>1381</v>
      </c>
      <c r="R849" t="s">
        <v>1382</v>
      </c>
      <c r="S849" t="s">
        <v>4804</v>
      </c>
      <c r="T849" t="s">
        <v>1383</v>
      </c>
      <c r="U849" t="s">
        <v>137</v>
      </c>
      <c r="V849" t="s">
        <v>1384</v>
      </c>
      <c r="W849" t="s">
        <v>139</v>
      </c>
      <c r="X849" t="s">
        <v>140</v>
      </c>
      <c r="Y849" t="s">
        <v>1385</v>
      </c>
      <c r="Z849" t="s">
        <v>1386</v>
      </c>
      <c r="AA849" t="s">
        <v>42</v>
      </c>
    </row>
    <row r="850" spans="1:27" x14ac:dyDescent="0.25">
      <c r="A850" s="1">
        <v>10193</v>
      </c>
      <c r="B850" s="1">
        <v>23</v>
      </c>
      <c r="C850" s="8">
        <v>100</v>
      </c>
      <c r="D850" s="1">
        <v>2</v>
      </c>
      <c r="E850" s="7">
        <v>2769.89</v>
      </c>
      <c r="F850" s="7">
        <f>sales_data_sample3[[#This Row],[SALES]]*sales_data_sample3[[#This Row],[PROFIT MARGIN]]</f>
        <v>204.69487099999998</v>
      </c>
      <c r="G850" s="14" t="str">
        <f>IF(sales_data_sample3[[#This Row],[STATUS]] &lt;&gt;"Cancelled","7,39%","0")</f>
        <v>7,39%</v>
      </c>
      <c r="H850" s="4">
        <v>37946</v>
      </c>
      <c r="I850" t="s">
        <v>28</v>
      </c>
      <c r="J850">
        <f>ROUNDUP(MONTH(sales_data_sample3[[#This Row],[ORDER DATE]])/3,0)</f>
        <v>4</v>
      </c>
      <c r="K850" t="str">
        <f>TEXT(sales_data_sample3[[#This Row],[ORDER DATE]],"[$-409]mmmm")</f>
        <v>November</v>
      </c>
      <c r="L850">
        <f>YEAR(sales_data_sample3[[#This Row],[ORDER DATE]])</f>
        <v>2003</v>
      </c>
      <c r="M850" t="s">
        <v>1354</v>
      </c>
      <c r="N850">
        <v>104</v>
      </c>
      <c r="O850" t="s">
        <v>2122</v>
      </c>
      <c r="P850" t="s">
        <v>1380</v>
      </c>
      <c r="Q850" t="s">
        <v>1381</v>
      </c>
      <c r="R850" t="s">
        <v>1382</v>
      </c>
      <c r="S850" t="s">
        <v>4804</v>
      </c>
      <c r="T850" t="s">
        <v>1383</v>
      </c>
      <c r="U850" t="s">
        <v>137</v>
      </c>
      <c r="V850" t="s">
        <v>1384</v>
      </c>
      <c r="W850" t="s">
        <v>139</v>
      </c>
      <c r="X850" t="s">
        <v>140</v>
      </c>
      <c r="Y850" t="s">
        <v>1385</v>
      </c>
      <c r="Z850" t="s">
        <v>1386</v>
      </c>
      <c r="AA850" t="s">
        <v>42</v>
      </c>
    </row>
    <row r="851" spans="1:27" x14ac:dyDescent="0.25">
      <c r="A851" s="1">
        <v>10193</v>
      </c>
      <c r="B851" s="1">
        <v>32</v>
      </c>
      <c r="C851" s="8">
        <v>79.37</v>
      </c>
      <c r="D851" s="1">
        <v>5</v>
      </c>
      <c r="E851" s="7">
        <v>2539.84</v>
      </c>
      <c r="F851" s="7">
        <f>sales_data_sample3[[#This Row],[SALES]]*sales_data_sample3[[#This Row],[PROFIT MARGIN]]</f>
        <v>187.694176</v>
      </c>
      <c r="G851" s="14" t="str">
        <f>IF(sales_data_sample3[[#This Row],[STATUS]] &lt;&gt;"Cancelled","7,39%","0")</f>
        <v>7,39%</v>
      </c>
      <c r="H851" s="4">
        <v>37946</v>
      </c>
      <c r="I851" t="s">
        <v>28</v>
      </c>
      <c r="J851">
        <f>ROUNDUP(MONTH(sales_data_sample3[[#This Row],[ORDER DATE]])/3,0)</f>
        <v>4</v>
      </c>
      <c r="K851" t="str">
        <f>TEXT(sales_data_sample3[[#This Row],[ORDER DATE]],"[$-409]mmmm")</f>
        <v>November</v>
      </c>
      <c r="L851">
        <f>YEAR(sales_data_sample3[[#This Row],[ORDER DATE]])</f>
        <v>2003</v>
      </c>
      <c r="M851" t="s">
        <v>1354</v>
      </c>
      <c r="N851">
        <v>99</v>
      </c>
      <c r="O851" t="s">
        <v>2325</v>
      </c>
      <c r="P851" t="s">
        <v>1380</v>
      </c>
      <c r="Q851" t="s">
        <v>1381</v>
      </c>
      <c r="R851" t="s">
        <v>1382</v>
      </c>
      <c r="S851" t="s">
        <v>4804</v>
      </c>
      <c r="T851" t="s">
        <v>1383</v>
      </c>
      <c r="U851" t="s">
        <v>137</v>
      </c>
      <c r="V851" t="s">
        <v>1384</v>
      </c>
      <c r="W851" t="s">
        <v>139</v>
      </c>
      <c r="X851" t="s">
        <v>140</v>
      </c>
      <c r="Y851" t="s">
        <v>1385</v>
      </c>
      <c r="Z851" t="s">
        <v>1386</v>
      </c>
      <c r="AA851" t="s">
        <v>42</v>
      </c>
    </row>
    <row r="852" spans="1:27" x14ac:dyDescent="0.25">
      <c r="A852" s="1">
        <v>10193</v>
      </c>
      <c r="B852" s="1">
        <v>24</v>
      </c>
      <c r="C852" s="8">
        <v>97.55</v>
      </c>
      <c r="D852" s="1">
        <v>15</v>
      </c>
      <c r="E852" s="7">
        <v>2341.1999999999998</v>
      </c>
      <c r="F852" s="7">
        <f>sales_data_sample3[[#This Row],[SALES]]*sales_data_sample3[[#This Row],[PROFIT MARGIN]]</f>
        <v>173.01467999999997</v>
      </c>
      <c r="G852" s="14" t="str">
        <f>IF(sales_data_sample3[[#This Row],[STATUS]] &lt;&gt;"Cancelled","7,39%","0")</f>
        <v>7,39%</v>
      </c>
      <c r="H852" s="4">
        <v>37946</v>
      </c>
      <c r="I852" t="s">
        <v>28</v>
      </c>
      <c r="J852">
        <f>ROUNDUP(MONTH(sales_data_sample3[[#This Row],[ORDER DATE]])/3,0)</f>
        <v>4</v>
      </c>
      <c r="K852" t="str">
        <f>TEXT(sales_data_sample3[[#This Row],[ORDER DATE]],"[$-409]mmmm")</f>
        <v>November</v>
      </c>
      <c r="L852">
        <f>YEAR(sales_data_sample3[[#This Row],[ORDER DATE]])</f>
        <v>2003</v>
      </c>
      <c r="M852" t="s">
        <v>1354</v>
      </c>
      <c r="N852">
        <v>92</v>
      </c>
      <c r="O852" t="s">
        <v>2529</v>
      </c>
      <c r="P852" t="s">
        <v>1380</v>
      </c>
      <c r="Q852" t="s">
        <v>1381</v>
      </c>
      <c r="R852" t="s">
        <v>1382</v>
      </c>
      <c r="S852" t="s">
        <v>4804</v>
      </c>
      <c r="T852" t="s">
        <v>1383</v>
      </c>
      <c r="U852" t="s">
        <v>137</v>
      </c>
      <c r="V852" t="s">
        <v>1384</v>
      </c>
      <c r="W852" t="s">
        <v>139</v>
      </c>
      <c r="X852" t="s">
        <v>140</v>
      </c>
      <c r="Y852" t="s">
        <v>1385</v>
      </c>
      <c r="Z852" t="s">
        <v>1386</v>
      </c>
      <c r="AA852" t="s">
        <v>42</v>
      </c>
    </row>
    <row r="853" spans="1:27" x14ac:dyDescent="0.25">
      <c r="A853" s="1">
        <v>10193</v>
      </c>
      <c r="B853" s="1">
        <v>25</v>
      </c>
      <c r="C853" s="8">
        <v>76.260000000000005</v>
      </c>
      <c r="D853" s="1">
        <v>16</v>
      </c>
      <c r="E853" s="7">
        <v>1906.5</v>
      </c>
      <c r="F853" s="7">
        <f>sales_data_sample3[[#This Row],[SALES]]*sales_data_sample3[[#This Row],[PROFIT MARGIN]]</f>
        <v>474.52785</v>
      </c>
      <c r="G853" s="14" t="str">
        <f>IF(sales_data_sample3[[#This Row],[STATUS]] &lt;&gt;"Cancelled","24,89%","0")</f>
        <v>24,89%</v>
      </c>
      <c r="H853" s="4">
        <v>37946</v>
      </c>
      <c r="I853" t="s">
        <v>28</v>
      </c>
      <c r="J853">
        <f>ROUNDUP(MONTH(sales_data_sample3[[#This Row],[ORDER DATE]])/3,0)</f>
        <v>4</v>
      </c>
      <c r="K853" t="str">
        <f>TEXT(sales_data_sample3[[#This Row],[ORDER DATE]],"[$-409]mmmm")</f>
        <v>November</v>
      </c>
      <c r="L853">
        <f>YEAR(sales_data_sample3[[#This Row],[ORDER DATE]])</f>
        <v>2003</v>
      </c>
      <c r="M853" t="s">
        <v>278</v>
      </c>
      <c r="N853">
        <v>71</v>
      </c>
      <c r="O853" t="s">
        <v>2698</v>
      </c>
      <c r="P853" t="s">
        <v>1380</v>
      </c>
      <c r="Q853" t="s">
        <v>1381</v>
      </c>
      <c r="R853" t="s">
        <v>1382</v>
      </c>
      <c r="S853" t="s">
        <v>4804</v>
      </c>
      <c r="T853" t="s">
        <v>1383</v>
      </c>
      <c r="U853" t="s">
        <v>137</v>
      </c>
      <c r="V853" t="s">
        <v>1384</v>
      </c>
      <c r="W853" t="s">
        <v>139</v>
      </c>
      <c r="X853" t="s">
        <v>140</v>
      </c>
      <c r="Y853" t="s">
        <v>1385</v>
      </c>
      <c r="Z853" t="s">
        <v>1386</v>
      </c>
      <c r="AA853" t="s">
        <v>42</v>
      </c>
    </row>
    <row r="854" spans="1:27" x14ac:dyDescent="0.25">
      <c r="A854" s="1">
        <v>10193</v>
      </c>
      <c r="B854" s="1">
        <v>26</v>
      </c>
      <c r="C854" s="8">
        <v>29.21</v>
      </c>
      <c r="D854" s="1">
        <v>10</v>
      </c>
      <c r="E854" s="7">
        <v>759.46</v>
      </c>
      <c r="F854" s="7">
        <f>sales_data_sample3[[#This Row],[SALES]]*sales_data_sample3[[#This Row],[PROFIT MARGIN]]</f>
        <v>56.124093999999999</v>
      </c>
      <c r="G854" s="14" t="str">
        <f>IF(sales_data_sample3[[#This Row],[STATUS]] &lt;&gt;"Cancelled","7,39%","0")</f>
        <v>7,39%</v>
      </c>
      <c r="H854" s="4">
        <v>37946</v>
      </c>
      <c r="I854" t="s">
        <v>28</v>
      </c>
      <c r="J854">
        <f>ROUNDUP(MONTH(sales_data_sample3[[#This Row],[ORDER DATE]])/3,0)</f>
        <v>4</v>
      </c>
      <c r="K854" t="str">
        <f>TEXT(sales_data_sample3[[#This Row],[ORDER DATE]],"[$-409]mmmm")</f>
        <v>November</v>
      </c>
      <c r="L854">
        <f>YEAR(sales_data_sample3[[#This Row],[ORDER DATE]])</f>
        <v>2003</v>
      </c>
      <c r="M854" t="s">
        <v>1354</v>
      </c>
      <c r="N854">
        <v>33</v>
      </c>
      <c r="O854" t="s">
        <v>2922</v>
      </c>
      <c r="P854" t="s">
        <v>1380</v>
      </c>
      <c r="Q854" t="s">
        <v>1381</v>
      </c>
      <c r="R854" t="s">
        <v>1382</v>
      </c>
      <c r="S854" t="s">
        <v>4804</v>
      </c>
      <c r="T854" t="s">
        <v>1383</v>
      </c>
      <c r="U854" t="s">
        <v>137</v>
      </c>
      <c r="V854" t="s">
        <v>1384</v>
      </c>
      <c r="W854" t="s">
        <v>139</v>
      </c>
      <c r="X854" t="s">
        <v>140</v>
      </c>
      <c r="Y854" t="s">
        <v>1385</v>
      </c>
      <c r="Z854" t="s">
        <v>1386</v>
      </c>
      <c r="AA854" t="s">
        <v>42</v>
      </c>
    </row>
    <row r="855" spans="1:27" x14ac:dyDescent="0.25">
      <c r="A855" s="1">
        <v>10193</v>
      </c>
      <c r="B855" s="1">
        <v>20</v>
      </c>
      <c r="C855" s="8">
        <v>50.62</v>
      </c>
      <c r="D855" s="1">
        <v>9</v>
      </c>
      <c r="E855" s="7">
        <v>1012.4</v>
      </c>
      <c r="F855" s="7">
        <f>sales_data_sample3[[#This Row],[SALES]]*sales_data_sample3[[#This Row],[PROFIT MARGIN]]</f>
        <v>74.816359999999989</v>
      </c>
      <c r="G855" s="14" t="str">
        <f>IF(sales_data_sample3[[#This Row],[STATUS]] &lt;&gt;"Cancelled","7,39%","0")</f>
        <v>7,39%</v>
      </c>
      <c r="H855" s="4">
        <v>37946</v>
      </c>
      <c r="I855" t="s">
        <v>28</v>
      </c>
      <c r="J855">
        <f>ROUNDUP(MONTH(sales_data_sample3[[#This Row],[ORDER DATE]])/3,0)</f>
        <v>4</v>
      </c>
      <c r="K855" t="str">
        <f>TEXT(sales_data_sample3[[#This Row],[ORDER DATE]],"[$-409]mmmm")</f>
        <v>November</v>
      </c>
      <c r="L855">
        <f>YEAR(sales_data_sample3[[#This Row],[ORDER DATE]])</f>
        <v>2003</v>
      </c>
      <c r="M855" t="s">
        <v>1354</v>
      </c>
      <c r="N855">
        <v>44</v>
      </c>
      <c r="O855" t="s">
        <v>3035</v>
      </c>
      <c r="P855" t="s">
        <v>1380</v>
      </c>
      <c r="Q855" t="s">
        <v>1381</v>
      </c>
      <c r="R855" t="s">
        <v>1382</v>
      </c>
      <c r="S855" t="s">
        <v>4804</v>
      </c>
      <c r="T855" t="s">
        <v>1383</v>
      </c>
      <c r="U855" t="s">
        <v>137</v>
      </c>
      <c r="V855" t="s">
        <v>1384</v>
      </c>
      <c r="W855" t="s">
        <v>139</v>
      </c>
      <c r="X855" t="s">
        <v>140</v>
      </c>
      <c r="Y855" t="s">
        <v>1385</v>
      </c>
      <c r="Z855" t="s">
        <v>1386</v>
      </c>
      <c r="AA855" t="s">
        <v>42</v>
      </c>
    </row>
    <row r="856" spans="1:27" x14ac:dyDescent="0.25">
      <c r="A856" s="1">
        <v>10193</v>
      </c>
      <c r="B856" s="1">
        <v>22</v>
      </c>
      <c r="C856" s="8">
        <v>41.03</v>
      </c>
      <c r="D856" s="1">
        <v>12</v>
      </c>
      <c r="E856" s="7">
        <v>902.66</v>
      </c>
      <c r="F856" s="7">
        <f>sales_data_sample3[[#This Row],[SALES]]*sales_data_sample3[[#This Row],[PROFIT MARGIN]]</f>
        <v>66.706573999999989</v>
      </c>
      <c r="G856" s="14" t="str">
        <f>IF(sales_data_sample3[[#This Row],[STATUS]] &lt;&gt;"Cancelled","7,39%","0")</f>
        <v>7,39%</v>
      </c>
      <c r="H856" s="4">
        <v>37946</v>
      </c>
      <c r="I856" t="s">
        <v>28</v>
      </c>
      <c r="J856">
        <f>ROUNDUP(MONTH(sales_data_sample3[[#This Row],[ORDER DATE]])/3,0)</f>
        <v>4</v>
      </c>
      <c r="K856" t="str">
        <f>TEXT(sales_data_sample3[[#This Row],[ORDER DATE]],"[$-409]mmmm")</f>
        <v>November</v>
      </c>
      <c r="L856">
        <f>YEAR(sales_data_sample3[[#This Row],[ORDER DATE]])</f>
        <v>2003</v>
      </c>
      <c r="M856" t="s">
        <v>1354</v>
      </c>
      <c r="N856">
        <v>41</v>
      </c>
      <c r="O856" t="s">
        <v>3664</v>
      </c>
      <c r="P856" t="s">
        <v>1380</v>
      </c>
      <c r="Q856" t="s">
        <v>1381</v>
      </c>
      <c r="R856" t="s">
        <v>1382</v>
      </c>
      <c r="S856" t="s">
        <v>4804</v>
      </c>
      <c r="T856" t="s">
        <v>1383</v>
      </c>
      <c r="U856" t="s">
        <v>137</v>
      </c>
      <c r="V856" t="s">
        <v>1384</v>
      </c>
      <c r="W856" t="s">
        <v>139</v>
      </c>
      <c r="X856" t="s">
        <v>140</v>
      </c>
      <c r="Y856" t="s">
        <v>1385</v>
      </c>
      <c r="Z856" t="s">
        <v>1386</v>
      </c>
      <c r="AA856" t="s">
        <v>42</v>
      </c>
    </row>
    <row r="857" spans="1:27" x14ac:dyDescent="0.25">
      <c r="A857" s="1">
        <v>10193</v>
      </c>
      <c r="B857" s="1">
        <v>20</v>
      </c>
      <c r="C857" s="8">
        <v>100</v>
      </c>
      <c r="D857" s="1">
        <v>4</v>
      </c>
      <c r="E857" s="7">
        <v>2279</v>
      </c>
      <c r="F857" s="7">
        <f>sales_data_sample3[[#This Row],[SALES]]*sales_data_sample3[[#This Row],[PROFIT MARGIN]]</f>
        <v>168.41809999999998</v>
      </c>
      <c r="G857" s="14" t="str">
        <f>IF(sales_data_sample3[[#This Row],[STATUS]] &lt;&gt;"Cancelled","7,39%","0")</f>
        <v>7,39%</v>
      </c>
      <c r="H857" s="4">
        <v>37946</v>
      </c>
      <c r="I857" t="s">
        <v>28</v>
      </c>
      <c r="J857">
        <f>ROUNDUP(MONTH(sales_data_sample3[[#This Row],[ORDER DATE]])/3,0)</f>
        <v>4</v>
      </c>
      <c r="K857" t="str">
        <f>TEXT(sales_data_sample3[[#This Row],[ORDER DATE]],"[$-409]mmmm")</f>
        <v>November</v>
      </c>
      <c r="L857">
        <f>YEAR(sales_data_sample3[[#This Row],[ORDER DATE]])</f>
        <v>2003</v>
      </c>
      <c r="M857" t="s">
        <v>1354</v>
      </c>
      <c r="N857">
        <v>97</v>
      </c>
      <c r="O857" t="s">
        <v>3732</v>
      </c>
      <c r="P857" t="s">
        <v>1380</v>
      </c>
      <c r="Q857" t="s">
        <v>1381</v>
      </c>
      <c r="R857" t="s">
        <v>1382</v>
      </c>
      <c r="S857" t="s">
        <v>4804</v>
      </c>
      <c r="T857" t="s">
        <v>1383</v>
      </c>
      <c r="U857" t="s">
        <v>137</v>
      </c>
      <c r="V857" t="s">
        <v>1384</v>
      </c>
      <c r="W857" t="s">
        <v>139</v>
      </c>
      <c r="X857" t="s">
        <v>140</v>
      </c>
      <c r="Y857" t="s">
        <v>1385</v>
      </c>
      <c r="Z857" t="s">
        <v>1386</v>
      </c>
      <c r="AA857" t="s">
        <v>42</v>
      </c>
    </row>
    <row r="858" spans="1:27" x14ac:dyDescent="0.25">
      <c r="A858" s="1">
        <v>10194</v>
      </c>
      <c r="B858" s="1">
        <v>42</v>
      </c>
      <c r="C858" s="8">
        <v>100</v>
      </c>
      <c r="D858" s="1">
        <v>11</v>
      </c>
      <c r="E858" s="7">
        <v>7290.36</v>
      </c>
      <c r="F858" s="7">
        <f>sales_data_sample3[[#This Row],[SALES]]*sales_data_sample3[[#This Row],[PROFIT MARGIN]]</f>
        <v>1814.570604</v>
      </c>
      <c r="G858" s="14" t="str">
        <f>IF(sales_data_sample3[[#This Row],[STATUS]] &lt;&gt;"Cancelled","24,89%","0")</f>
        <v>24,89%</v>
      </c>
      <c r="H858" s="4">
        <v>37950</v>
      </c>
      <c r="I858" t="s">
        <v>28</v>
      </c>
      <c r="J858">
        <f>ROUNDUP(MONTH(sales_data_sample3[[#This Row],[ORDER DATE]])/3,0)</f>
        <v>4</v>
      </c>
      <c r="K858" t="str">
        <f>TEXT(sales_data_sample3[[#This Row],[ORDER DATE]],"[$-409]mmmm")</f>
        <v>November</v>
      </c>
      <c r="L858">
        <f>YEAR(sales_data_sample3[[#This Row],[ORDER DATE]])</f>
        <v>2003</v>
      </c>
      <c r="M858" t="s">
        <v>278</v>
      </c>
      <c r="N858">
        <v>214</v>
      </c>
      <c r="O858" t="s">
        <v>279</v>
      </c>
      <c r="P858" t="s">
        <v>338</v>
      </c>
      <c r="Q858" t="s">
        <v>339</v>
      </c>
      <c r="R858" t="s">
        <v>340</v>
      </c>
      <c r="S858" t="s">
        <v>4804</v>
      </c>
      <c r="T858" t="s">
        <v>341</v>
      </c>
      <c r="U858" t="s">
        <v>4804</v>
      </c>
      <c r="V858" t="s">
        <v>342</v>
      </c>
      <c r="W858" t="s">
        <v>51</v>
      </c>
      <c r="X858" t="s">
        <v>52</v>
      </c>
      <c r="Y858" t="s">
        <v>343</v>
      </c>
      <c r="Z858" t="s">
        <v>344</v>
      </c>
      <c r="AA858" t="s">
        <v>229</v>
      </c>
    </row>
    <row r="859" spans="1:27" x14ac:dyDescent="0.25">
      <c r="A859" s="1">
        <v>10194</v>
      </c>
      <c r="B859" s="1">
        <v>26</v>
      </c>
      <c r="C859" s="8">
        <v>100</v>
      </c>
      <c r="D859" s="1">
        <v>4</v>
      </c>
      <c r="E859" s="7">
        <v>4263.74</v>
      </c>
      <c r="F859" s="7">
        <f>sales_data_sample3[[#This Row],[SALES]]*sales_data_sample3[[#This Row],[PROFIT MARGIN]]</f>
        <v>1061.244886</v>
      </c>
      <c r="G859" s="14" t="str">
        <f>IF(sales_data_sample3[[#This Row],[STATUS]] &lt;&gt;"Cancelled","24,89%","0")</f>
        <v>24,89%</v>
      </c>
      <c r="H859" s="4">
        <v>37950</v>
      </c>
      <c r="I859" t="s">
        <v>28</v>
      </c>
      <c r="J859">
        <f>ROUNDUP(MONTH(sales_data_sample3[[#This Row],[ORDER DATE]])/3,0)</f>
        <v>4</v>
      </c>
      <c r="K859" t="str">
        <f>TEXT(sales_data_sample3[[#This Row],[ORDER DATE]],"[$-409]mmmm")</f>
        <v>November</v>
      </c>
      <c r="L859">
        <f>YEAR(sales_data_sample3[[#This Row],[ORDER DATE]])</f>
        <v>2003</v>
      </c>
      <c r="M859" t="s">
        <v>278</v>
      </c>
      <c r="N859">
        <v>147</v>
      </c>
      <c r="O859" t="s">
        <v>710</v>
      </c>
      <c r="P859" t="s">
        <v>338</v>
      </c>
      <c r="Q859" t="s">
        <v>339</v>
      </c>
      <c r="R859" t="s">
        <v>340</v>
      </c>
      <c r="S859" t="s">
        <v>4804</v>
      </c>
      <c r="T859" t="s">
        <v>341</v>
      </c>
      <c r="U859" t="s">
        <v>4804</v>
      </c>
      <c r="V859" t="s">
        <v>342</v>
      </c>
      <c r="W859" t="s">
        <v>51</v>
      </c>
      <c r="X859" t="s">
        <v>52</v>
      </c>
      <c r="Y859" t="s">
        <v>343</v>
      </c>
      <c r="Z859" t="s">
        <v>344</v>
      </c>
      <c r="AA859" t="s">
        <v>65</v>
      </c>
    </row>
    <row r="860" spans="1:27" x14ac:dyDescent="0.25">
      <c r="A860" s="1">
        <v>10194</v>
      </c>
      <c r="B860" s="1">
        <v>38</v>
      </c>
      <c r="C860" s="8">
        <v>100</v>
      </c>
      <c r="D860" s="1">
        <v>8</v>
      </c>
      <c r="E860" s="7">
        <v>4933.92</v>
      </c>
      <c r="F860" s="7">
        <f>sales_data_sample3[[#This Row],[SALES]]*sales_data_sample3[[#This Row],[PROFIT MARGIN]]</f>
        <v>224.49336</v>
      </c>
      <c r="G860" s="14" t="str">
        <f>IF(sales_data_sample3[[#This Row],[STATUS]] &lt;&gt;"Cancelled","4,55%","0")</f>
        <v>4,55%</v>
      </c>
      <c r="H860" s="4">
        <v>37950</v>
      </c>
      <c r="I860" t="s">
        <v>28</v>
      </c>
      <c r="J860">
        <f>ROUNDUP(MONTH(sales_data_sample3[[#This Row],[ORDER DATE]])/3,0)</f>
        <v>4</v>
      </c>
      <c r="K860" t="str">
        <f>TEXT(sales_data_sample3[[#This Row],[ORDER DATE]],"[$-409]mmmm")</f>
        <v>November</v>
      </c>
      <c r="L860">
        <f>YEAR(sales_data_sample3[[#This Row],[ORDER DATE]])</f>
        <v>2003</v>
      </c>
      <c r="M860" t="s">
        <v>957</v>
      </c>
      <c r="N860">
        <v>136</v>
      </c>
      <c r="O860" t="s">
        <v>958</v>
      </c>
      <c r="P860" t="s">
        <v>338</v>
      </c>
      <c r="Q860" t="s">
        <v>339</v>
      </c>
      <c r="R860" t="s">
        <v>340</v>
      </c>
      <c r="S860" t="s">
        <v>4804</v>
      </c>
      <c r="T860" t="s">
        <v>341</v>
      </c>
      <c r="U860" t="s">
        <v>4804</v>
      </c>
      <c r="V860" t="s">
        <v>342</v>
      </c>
      <c r="W860" t="s">
        <v>51</v>
      </c>
      <c r="X860" t="s">
        <v>52</v>
      </c>
      <c r="Y860" t="s">
        <v>343</v>
      </c>
      <c r="Z860" t="s">
        <v>344</v>
      </c>
      <c r="AA860" t="s">
        <v>65</v>
      </c>
    </row>
    <row r="861" spans="1:27" x14ac:dyDescent="0.25">
      <c r="A861" s="1">
        <v>10194</v>
      </c>
      <c r="B861" s="1">
        <v>21</v>
      </c>
      <c r="C861" s="8">
        <v>93.34</v>
      </c>
      <c r="D861" s="1">
        <v>10</v>
      </c>
      <c r="E861" s="7">
        <v>1960.14</v>
      </c>
      <c r="F861" s="7">
        <f>sales_data_sample3[[#This Row],[SALES]]*sales_data_sample3[[#This Row],[PROFIT MARGIN]]</f>
        <v>89.186369999999997</v>
      </c>
      <c r="G861" s="14" t="str">
        <f>IF(sales_data_sample3[[#This Row],[STATUS]] &lt;&gt;"Cancelled","4,55%","0")</f>
        <v>4,55%</v>
      </c>
      <c r="H861" s="4">
        <v>37950</v>
      </c>
      <c r="I861" t="s">
        <v>28</v>
      </c>
      <c r="J861">
        <f>ROUNDUP(MONTH(sales_data_sample3[[#This Row],[ORDER DATE]])/3,0)</f>
        <v>4</v>
      </c>
      <c r="K861" t="str">
        <f>TEXT(sales_data_sample3[[#This Row],[ORDER DATE]],"[$-409]mmmm")</f>
        <v>November</v>
      </c>
      <c r="L861">
        <f>YEAR(sales_data_sample3[[#This Row],[ORDER DATE]])</f>
        <v>2003</v>
      </c>
      <c r="M861" t="s">
        <v>957</v>
      </c>
      <c r="N861">
        <v>116</v>
      </c>
      <c r="O861" t="s">
        <v>1264</v>
      </c>
      <c r="P861" t="s">
        <v>338</v>
      </c>
      <c r="Q861" t="s">
        <v>339</v>
      </c>
      <c r="R861" t="s">
        <v>340</v>
      </c>
      <c r="S861" t="s">
        <v>4804</v>
      </c>
      <c r="T861" t="s">
        <v>341</v>
      </c>
      <c r="U861" t="s">
        <v>4804</v>
      </c>
      <c r="V861" t="s">
        <v>342</v>
      </c>
      <c r="W861" t="s">
        <v>51</v>
      </c>
      <c r="X861" t="s">
        <v>52</v>
      </c>
      <c r="Y861" t="s">
        <v>343</v>
      </c>
      <c r="Z861" t="s">
        <v>344</v>
      </c>
      <c r="AA861" t="s">
        <v>42</v>
      </c>
    </row>
    <row r="862" spans="1:27" x14ac:dyDescent="0.25">
      <c r="A862" s="1">
        <v>10194</v>
      </c>
      <c r="B862" s="1">
        <v>45</v>
      </c>
      <c r="C862" s="8">
        <v>70.489999999999995</v>
      </c>
      <c r="D862" s="1">
        <v>2</v>
      </c>
      <c r="E862" s="7">
        <v>3172.05</v>
      </c>
      <c r="F862" s="7">
        <f>sales_data_sample3[[#This Row],[SALES]]*sales_data_sample3[[#This Row],[PROFIT MARGIN]]</f>
        <v>144.32827499999999</v>
      </c>
      <c r="G862" s="14" t="str">
        <f>IF(sales_data_sample3[[#This Row],[STATUS]] &lt;&gt;"Cancelled","4,55%","0")</f>
        <v>4,55%</v>
      </c>
      <c r="H862" s="4">
        <v>37950</v>
      </c>
      <c r="I862" t="s">
        <v>28</v>
      </c>
      <c r="J862">
        <f>ROUNDUP(MONTH(sales_data_sample3[[#This Row],[ORDER DATE]])/3,0)</f>
        <v>4</v>
      </c>
      <c r="K862" t="str">
        <f>TEXT(sales_data_sample3[[#This Row],[ORDER DATE]],"[$-409]mmmm")</f>
        <v>November</v>
      </c>
      <c r="L862">
        <f>YEAR(sales_data_sample3[[#This Row],[ORDER DATE]])</f>
        <v>2003</v>
      </c>
      <c r="M862" t="s">
        <v>957</v>
      </c>
      <c r="N862">
        <v>60</v>
      </c>
      <c r="O862" t="s">
        <v>1799</v>
      </c>
      <c r="P862" t="s">
        <v>338</v>
      </c>
      <c r="Q862" t="s">
        <v>339</v>
      </c>
      <c r="R862" t="s">
        <v>340</v>
      </c>
      <c r="S862" t="s">
        <v>4804</v>
      </c>
      <c r="T862" t="s">
        <v>341</v>
      </c>
      <c r="U862" t="s">
        <v>4804</v>
      </c>
      <c r="V862" t="s">
        <v>342</v>
      </c>
      <c r="W862" t="s">
        <v>51</v>
      </c>
      <c r="X862" t="s">
        <v>52</v>
      </c>
      <c r="Y862" t="s">
        <v>343</v>
      </c>
      <c r="Z862" t="s">
        <v>344</v>
      </c>
      <c r="AA862" t="s">
        <v>65</v>
      </c>
    </row>
    <row r="863" spans="1:27" x14ac:dyDescent="0.25">
      <c r="A863" s="1">
        <v>10194</v>
      </c>
      <c r="B863" s="1">
        <v>32</v>
      </c>
      <c r="C863" s="8">
        <v>100</v>
      </c>
      <c r="D863" s="1">
        <v>5</v>
      </c>
      <c r="E863" s="7">
        <v>4262.08</v>
      </c>
      <c r="F863" s="7">
        <f>sales_data_sample3[[#This Row],[SALES]]*sales_data_sample3[[#This Row],[PROFIT MARGIN]]</f>
        <v>193.92463999999998</v>
      </c>
      <c r="G863" s="14" t="str">
        <f>IF(sales_data_sample3[[#This Row],[STATUS]] &lt;&gt;"Cancelled","4,55%","0")</f>
        <v>4,55%</v>
      </c>
      <c r="H863" s="4">
        <v>37950</v>
      </c>
      <c r="I863" t="s">
        <v>28</v>
      </c>
      <c r="J863">
        <f>ROUNDUP(MONTH(sales_data_sample3[[#This Row],[ORDER DATE]])/3,0)</f>
        <v>4</v>
      </c>
      <c r="K863" t="str">
        <f>TEXT(sales_data_sample3[[#This Row],[ORDER DATE]],"[$-409]mmmm")</f>
        <v>November</v>
      </c>
      <c r="L863">
        <f>YEAR(sales_data_sample3[[#This Row],[ORDER DATE]])</f>
        <v>2003</v>
      </c>
      <c r="M863" t="s">
        <v>957</v>
      </c>
      <c r="N863">
        <v>121</v>
      </c>
      <c r="O863" t="s">
        <v>2604</v>
      </c>
      <c r="P863" t="s">
        <v>338</v>
      </c>
      <c r="Q863" t="s">
        <v>339</v>
      </c>
      <c r="R863" t="s">
        <v>340</v>
      </c>
      <c r="S863" t="s">
        <v>4804</v>
      </c>
      <c r="T863" t="s">
        <v>341</v>
      </c>
      <c r="U863" t="s">
        <v>4804</v>
      </c>
      <c r="V863" t="s">
        <v>342</v>
      </c>
      <c r="W863" t="s">
        <v>51</v>
      </c>
      <c r="X863" t="s">
        <v>52</v>
      </c>
      <c r="Y863" t="s">
        <v>343</v>
      </c>
      <c r="Z863" t="s">
        <v>344</v>
      </c>
      <c r="AA863" t="s">
        <v>65</v>
      </c>
    </row>
    <row r="864" spans="1:27" x14ac:dyDescent="0.25">
      <c r="A864" s="1">
        <v>10194</v>
      </c>
      <c r="B864" s="1">
        <v>41</v>
      </c>
      <c r="C864" s="8">
        <v>44.78</v>
      </c>
      <c r="D864" s="1">
        <v>9</v>
      </c>
      <c r="E864" s="7">
        <v>1835.98</v>
      </c>
      <c r="F864" s="7">
        <f>sales_data_sample3[[#This Row],[SALES]]*sales_data_sample3[[#This Row],[PROFIT MARGIN]]</f>
        <v>135.678922</v>
      </c>
      <c r="G864" s="14" t="str">
        <f>IF(sales_data_sample3[[#This Row],[STATUS]] &lt;&gt;"Cancelled","7,39%","0")</f>
        <v>7,39%</v>
      </c>
      <c r="H864" s="4">
        <v>37950</v>
      </c>
      <c r="I864" t="s">
        <v>28</v>
      </c>
      <c r="J864">
        <f>ROUNDUP(MONTH(sales_data_sample3[[#This Row],[ORDER DATE]])/3,0)</f>
        <v>4</v>
      </c>
      <c r="K864" t="str">
        <f>TEXT(sales_data_sample3[[#This Row],[ORDER DATE]],"[$-409]mmmm")</f>
        <v>November</v>
      </c>
      <c r="L864">
        <f>YEAR(sales_data_sample3[[#This Row],[ORDER DATE]])</f>
        <v>2003</v>
      </c>
      <c r="M864" t="s">
        <v>1354</v>
      </c>
      <c r="N864">
        <v>50</v>
      </c>
      <c r="O864" t="s">
        <v>2635</v>
      </c>
      <c r="P864" t="s">
        <v>338</v>
      </c>
      <c r="Q864" t="s">
        <v>339</v>
      </c>
      <c r="R864" t="s">
        <v>340</v>
      </c>
      <c r="S864" t="s">
        <v>4804</v>
      </c>
      <c r="T864" t="s">
        <v>341</v>
      </c>
      <c r="U864" t="s">
        <v>4804</v>
      </c>
      <c r="V864" t="s">
        <v>342</v>
      </c>
      <c r="W864" t="s">
        <v>51</v>
      </c>
      <c r="X864" t="s">
        <v>52</v>
      </c>
      <c r="Y864" t="s">
        <v>343</v>
      </c>
      <c r="Z864" t="s">
        <v>344</v>
      </c>
      <c r="AA864" t="s">
        <v>42</v>
      </c>
    </row>
    <row r="865" spans="1:27" x14ac:dyDescent="0.25">
      <c r="A865" s="1">
        <v>10194</v>
      </c>
      <c r="B865" s="1">
        <v>49</v>
      </c>
      <c r="C865" s="8">
        <v>100</v>
      </c>
      <c r="D865" s="1">
        <v>1</v>
      </c>
      <c r="E865" s="7">
        <v>5760.93</v>
      </c>
      <c r="F865" s="7">
        <f>sales_data_sample3[[#This Row],[SALES]]*sales_data_sample3[[#This Row],[PROFIT MARGIN]]</f>
        <v>262.12231500000001</v>
      </c>
      <c r="G865" s="14" t="str">
        <f>IF(sales_data_sample3[[#This Row],[STATUS]] &lt;&gt;"Cancelled","4,55%","0")</f>
        <v>4,55%</v>
      </c>
      <c r="H865" s="4">
        <v>37950</v>
      </c>
      <c r="I865" t="s">
        <v>28</v>
      </c>
      <c r="J865">
        <f>ROUNDUP(MONTH(sales_data_sample3[[#This Row],[ORDER DATE]])/3,0)</f>
        <v>4</v>
      </c>
      <c r="K865" t="str">
        <f>TEXT(sales_data_sample3[[#This Row],[ORDER DATE]],"[$-409]mmmm")</f>
        <v>November</v>
      </c>
      <c r="L865">
        <f>YEAR(sales_data_sample3[[#This Row],[ORDER DATE]])</f>
        <v>2003</v>
      </c>
      <c r="M865" t="s">
        <v>957</v>
      </c>
      <c r="N865">
        <v>127</v>
      </c>
      <c r="O865" t="s">
        <v>3076</v>
      </c>
      <c r="P865" t="s">
        <v>338</v>
      </c>
      <c r="Q865" t="s">
        <v>339</v>
      </c>
      <c r="R865" t="s">
        <v>340</v>
      </c>
      <c r="S865" t="s">
        <v>4804</v>
      </c>
      <c r="T865" t="s">
        <v>341</v>
      </c>
      <c r="U865" t="s">
        <v>4804</v>
      </c>
      <c r="V865" t="s">
        <v>342</v>
      </c>
      <c r="W865" t="s">
        <v>51</v>
      </c>
      <c r="X865" t="s">
        <v>52</v>
      </c>
      <c r="Y865" t="s">
        <v>343</v>
      </c>
      <c r="Z865" t="s">
        <v>344</v>
      </c>
      <c r="AA865" t="s">
        <v>65</v>
      </c>
    </row>
    <row r="866" spans="1:27" x14ac:dyDescent="0.25">
      <c r="A866" s="1">
        <v>10194</v>
      </c>
      <c r="B866" s="1">
        <v>37</v>
      </c>
      <c r="C866" s="8">
        <v>97.27</v>
      </c>
      <c r="D866" s="1">
        <v>3</v>
      </c>
      <c r="E866" s="7">
        <v>3598.99</v>
      </c>
      <c r="F866" s="7">
        <f>sales_data_sample3[[#This Row],[SALES]]*sales_data_sample3[[#This Row],[PROFIT MARGIN]]</f>
        <v>163.75404499999999</v>
      </c>
      <c r="G866" s="14" t="str">
        <f>IF(sales_data_sample3[[#This Row],[STATUS]] &lt;&gt;"Cancelled","4,55%","0")</f>
        <v>4,55%</v>
      </c>
      <c r="H866" s="4">
        <v>37950</v>
      </c>
      <c r="I866" t="s">
        <v>28</v>
      </c>
      <c r="J866">
        <f>ROUNDUP(MONTH(sales_data_sample3[[#This Row],[ORDER DATE]])/3,0)</f>
        <v>4</v>
      </c>
      <c r="K866" t="str">
        <f>TEXT(sales_data_sample3[[#This Row],[ORDER DATE]],"[$-409]mmmm")</f>
        <v>November</v>
      </c>
      <c r="L866">
        <f>YEAR(sales_data_sample3[[#This Row],[ORDER DATE]])</f>
        <v>2003</v>
      </c>
      <c r="M866" t="s">
        <v>957</v>
      </c>
      <c r="N866">
        <v>96</v>
      </c>
      <c r="O866" t="s">
        <v>3839</v>
      </c>
      <c r="P866" t="s">
        <v>338</v>
      </c>
      <c r="Q866" t="s">
        <v>339</v>
      </c>
      <c r="R866" t="s">
        <v>340</v>
      </c>
      <c r="S866" t="s">
        <v>4804</v>
      </c>
      <c r="T866" t="s">
        <v>341</v>
      </c>
      <c r="U866" t="s">
        <v>4804</v>
      </c>
      <c r="V866" t="s">
        <v>342</v>
      </c>
      <c r="W866" t="s">
        <v>51</v>
      </c>
      <c r="X866" t="s">
        <v>52</v>
      </c>
      <c r="Y866" t="s">
        <v>343</v>
      </c>
      <c r="Z866" t="s">
        <v>344</v>
      </c>
      <c r="AA866" t="s">
        <v>65</v>
      </c>
    </row>
    <row r="867" spans="1:27" x14ac:dyDescent="0.25">
      <c r="A867" s="1">
        <v>10194</v>
      </c>
      <c r="B867" s="1">
        <v>39</v>
      </c>
      <c r="C867" s="8">
        <v>54.94</v>
      </c>
      <c r="D867" s="1">
        <v>7</v>
      </c>
      <c r="E867" s="7">
        <v>2142.66</v>
      </c>
      <c r="F867" s="7">
        <f>sales_data_sample3[[#This Row],[SALES]]*sales_data_sample3[[#This Row],[PROFIT MARGIN]]</f>
        <v>97.491029999999995</v>
      </c>
      <c r="G867" s="14" t="str">
        <f>IF(sales_data_sample3[[#This Row],[STATUS]] &lt;&gt;"Cancelled","4,55%","0")</f>
        <v>4,55%</v>
      </c>
      <c r="H867" s="4">
        <v>37950</v>
      </c>
      <c r="I867" t="s">
        <v>28</v>
      </c>
      <c r="J867">
        <f>ROUNDUP(MONTH(sales_data_sample3[[#This Row],[ORDER DATE]])/3,0)</f>
        <v>4</v>
      </c>
      <c r="K867" t="str">
        <f>TEXT(sales_data_sample3[[#This Row],[ORDER DATE]],"[$-409]mmmm")</f>
        <v>November</v>
      </c>
      <c r="L867">
        <f>YEAR(sales_data_sample3[[#This Row],[ORDER DATE]])</f>
        <v>2003</v>
      </c>
      <c r="M867" t="s">
        <v>957</v>
      </c>
      <c r="N867">
        <v>64</v>
      </c>
      <c r="O867" t="s">
        <v>4029</v>
      </c>
      <c r="P867" t="s">
        <v>338</v>
      </c>
      <c r="Q867" t="s">
        <v>339</v>
      </c>
      <c r="R867" t="s">
        <v>340</v>
      </c>
      <c r="S867" t="s">
        <v>4804</v>
      </c>
      <c r="T867" t="s">
        <v>341</v>
      </c>
      <c r="U867" t="s">
        <v>4804</v>
      </c>
      <c r="V867" t="s">
        <v>342</v>
      </c>
      <c r="W867" t="s">
        <v>51</v>
      </c>
      <c r="X867" t="s">
        <v>52</v>
      </c>
      <c r="Y867" t="s">
        <v>343</v>
      </c>
      <c r="Z867" t="s">
        <v>344</v>
      </c>
      <c r="AA867" t="s">
        <v>42</v>
      </c>
    </row>
    <row r="868" spans="1:27" x14ac:dyDescent="0.25">
      <c r="A868" s="1">
        <v>10194</v>
      </c>
      <c r="B868" s="1">
        <v>26</v>
      </c>
      <c r="C868" s="8">
        <v>89.01</v>
      </c>
      <c r="D868" s="1">
        <v>6</v>
      </c>
      <c r="E868" s="7">
        <v>2314.2600000000002</v>
      </c>
      <c r="F868" s="7">
        <f>sales_data_sample3[[#This Row],[SALES]]*sales_data_sample3[[#This Row],[PROFIT MARGIN]]</f>
        <v>576.01931400000012</v>
      </c>
      <c r="G868" s="14" t="str">
        <f>IF(sales_data_sample3[[#This Row],[STATUS]] &lt;&gt;"Cancelled","24,89%","0")</f>
        <v>24,89%</v>
      </c>
      <c r="H868" s="4">
        <v>37950</v>
      </c>
      <c r="I868" t="s">
        <v>28</v>
      </c>
      <c r="J868">
        <f>ROUNDUP(MONTH(sales_data_sample3[[#This Row],[ORDER DATE]])/3,0)</f>
        <v>4</v>
      </c>
      <c r="K868" t="str">
        <f>TEXT(sales_data_sample3[[#This Row],[ORDER DATE]],"[$-409]mmmm")</f>
        <v>November</v>
      </c>
      <c r="L868">
        <f>YEAR(sales_data_sample3[[#This Row],[ORDER DATE]])</f>
        <v>2003</v>
      </c>
      <c r="M868" t="s">
        <v>278</v>
      </c>
      <c r="N868">
        <v>101</v>
      </c>
      <c r="O868" t="s">
        <v>4506</v>
      </c>
      <c r="P868" t="s">
        <v>338</v>
      </c>
      <c r="Q868" t="s">
        <v>339</v>
      </c>
      <c r="R868" t="s">
        <v>340</v>
      </c>
      <c r="S868" t="s">
        <v>4804</v>
      </c>
      <c r="T868" t="s">
        <v>341</v>
      </c>
      <c r="U868" t="s">
        <v>4804</v>
      </c>
      <c r="V868" t="s">
        <v>342</v>
      </c>
      <c r="W868" t="s">
        <v>51</v>
      </c>
      <c r="X868" t="s">
        <v>52</v>
      </c>
      <c r="Y868" t="s">
        <v>343</v>
      </c>
      <c r="Z868" t="s">
        <v>344</v>
      </c>
      <c r="AA868" t="s">
        <v>42</v>
      </c>
    </row>
    <row r="869" spans="1:27" x14ac:dyDescent="0.25">
      <c r="A869" s="1">
        <v>10195</v>
      </c>
      <c r="B869" s="1">
        <v>49</v>
      </c>
      <c r="C869" s="8">
        <v>100</v>
      </c>
      <c r="D869" s="1">
        <v>6</v>
      </c>
      <c r="E869" s="7">
        <v>6445.46</v>
      </c>
      <c r="F869" s="7">
        <f>sales_data_sample3[[#This Row],[SALES]]*sales_data_sample3[[#This Row],[PROFIT MARGIN]]</f>
        <v>293.26842999999997</v>
      </c>
      <c r="G869" s="14" t="str">
        <f>IF(sales_data_sample3[[#This Row],[STATUS]] &lt;&gt;"Cancelled","4,55%","0")</f>
        <v>4,55%</v>
      </c>
      <c r="H869" s="4">
        <v>37950</v>
      </c>
      <c r="I869" t="s">
        <v>28</v>
      </c>
      <c r="J869">
        <f>ROUNDUP(MONTH(sales_data_sample3[[#This Row],[ORDER DATE]])/3,0)</f>
        <v>4</v>
      </c>
      <c r="K869" t="str">
        <f>TEXT(sales_data_sample3[[#This Row],[ORDER DATE]],"[$-409]mmmm")</f>
        <v>November</v>
      </c>
      <c r="L869">
        <f>YEAR(sales_data_sample3[[#This Row],[ORDER DATE]])</f>
        <v>2003</v>
      </c>
      <c r="M869" t="s">
        <v>957</v>
      </c>
      <c r="N869">
        <v>118</v>
      </c>
      <c r="O869" t="s">
        <v>1172</v>
      </c>
      <c r="P869" t="s">
        <v>510</v>
      </c>
      <c r="Q869" t="s">
        <v>511</v>
      </c>
      <c r="R869" t="s">
        <v>512</v>
      </c>
      <c r="S869" t="s">
        <v>4804</v>
      </c>
      <c r="T869" t="s">
        <v>513</v>
      </c>
      <c r="U869" t="s">
        <v>36</v>
      </c>
      <c r="V869" t="s">
        <v>514</v>
      </c>
      <c r="W869" t="s">
        <v>38</v>
      </c>
      <c r="X869" t="s">
        <v>39</v>
      </c>
      <c r="Y869" t="s">
        <v>149</v>
      </c>
      <c r="Z869" t="s">
        <v>363</v>
      </c>
      <c r="AA869" t="s">
        <v>65</v>
      </c>
    </row>
    <row r="870" spans="1:27" x14ac:dyDescent="0.25">
      <c r="A870" s="1">
        <v>10195</v>
      </c>
      <c r="B870" s="1">
        <v>27</v>
      </c>
      <c r="C870" s="8">
        <v>100</v>
      </c>
      <c r="D870" s="1">
        <v>5</v>
      </c>
      <c r="E870" s="7">
        <v>5128.1099999999997</v>
      </c>
      <c r="F870" s="7">
        <f>sales_data_sample3[[#This Row],[SALES]]*sales_data_sample3[[#This Row],[PROFIT MARGIN]]</f>
        <v>1276.386579</v>
      </c>
      <c r="G870" s="14" t="str">
        <f>IF(sales_data_sample3[[#This Row],[STATUS]] &lt;&gt;"Cancelled","24,89%","0")</f>
        <v>24,89%</v>
      </c>
      <c r="H870" s="4">
        <v>37950</v>
      </c>
      <c r="I870" t="s">
        <v>28</v>
      </c>
      <c r="J870">
        <f>ROUNDUP(MONTH(sales_data_sample3[[#This Row],[ORDER DATE]])/3,0)</f>
        <v>4</v>
      </c>
      <c r="K870" t="str">
        <f>TEXT(sales_data_sample3[[#This Row],[ORDER DATE]],"[$-409]mmmm")</f>
        <v>November</v>
      </c>
      <c r="L870">
        <f>YEAR(sales_data_sample3[[#This Row],[ORDER DATE]])</f>
        <v>2003</v>
      </c>
      <c r="M870" t="s">
        <v>278</v>
      </c>
      <c r="N870">
        <v>163</v>
      </c>
      <c r="O870" t="s">
        <v>1667</v>
      </c>
      <c r="P870" t="s">
        <v>510</v>
      </c>
      <c r="Q870" t="s">
        <v>511</v>
      </c>
      <c r="R870" t="s">
        <v>512</v>
      </c>
      <c r="S870" t="s">
        <v>4804</v>
      </c>
      <c r="T870" t="s">
        <v>513</v>
      </c>
      <c r="U870" t="s">
        <v>36</v>
      </c>
      <c r="V870" t="s">
        <v>514</v>
      </c>
      <c r="W870" t="s">
        <v>38</v>
      </c>
      <c r="X870" t="s">
        <v>39</v>
      </c>
      <c r="Y870" t="s">
        <v>149</v>
      </c>
      <c r="Z870" t="s">
        <v>363</v>
      </c>
      <c r="AA870" t="s">
        <v>65</v>
      </c>
    </row>
    <row r="871" spans="1:27" x14ac:dyDescent="0.25">
      <c r="A871" s="1">
        <v>10195</v>
      </c>
      <c r="B871" s="1">
        <v>35</v>
      </c>
      <c r="C871" s="8">
        <v>100</v>
      </c>
      <c r="D871" s="1">
        <v>9</v>
      </c>
      <c r="E871" s="7">
        <v>3608.15</v>
      </c>
      <c r="F871" s="7">
        <f>sales_data_sample3[[#This Row],[SALES]]*sales_data_sample3[[#This Row],[PROFIT MARGIN]]</f>
        <v>164.17082500000001</v>
      </c>
      <c r="G871" s="14" t="str">
        <f>IF(sales_data_sample3[[#This Row],[STATUS]] &lt;&gt;"Cancelled","4,55%","0")</f>
        <v>4,55%</v>
      </c>
      <c r="H871" s="4">
        <v>37950</v>
      </c>
      <c r="I871" t="s">
        <v>28</v>
      </c>
      <c r="J871">
        <f>ROUNDUP(MONTH(sales_data_sample3[[#This Row],[ORDER DATE]])/3,0)</f>
        <v>4</v>
      </c>
      <c r="K871" t="str">
        <f>TEXT(sales_data_sample3[[#This Row],[ORDER DATE]],"[$-409]mmmm")</f>
        <v>November</v>
      </c>
      <c r="L871">
        <f>YEAR(sales_data_sample3[[#This Row],[ORDER DATE]])</f>
        <v>2003</v>
      </c>
      <c r="M871" t="s">
        <v>957</v>
      </c>
      <c r="N871">
        <v>122</v>
      </c>
      <c r="O871" t="s">
        <v>1737</v>
      </c>
      <c r="P871" t="s">
        <v>510</v>
      </c>
      <c r="Q871" t="s">
        <v>511</v>
      </c>
      <c r="R871" t="s">
        <v>512</v>
      </c>
      <c r="S871" t="s">
        <v>4804</v>
      </c>
      <c r="T871" t="s">
        <v>513</v>
      </c>
      <c r="U871" t="s">
        <v>36</v>
      </c>
      <c r="V871" t="s">
        <v>514</v>
      </c>
      <c r="W871" t="s">
        <v>38</v>
      </c>
      <c r="X871" t="s">
        <v>39</v>
      </c>
      <c r="Y871" t="s">
        <v>149</v>
      </c>
      <c r="Z871" t="s">
        <v>363</v>
      </c>
      <c r="AA871" t="s">
        <v>65</v>
      </c>
    </row>
    <row r="872" spans="1:27" x14ac:dyDescent="0.25">
      <c r="A872" s="1">
        <v>10195</v>
      </c>
      <c r="B872" s="1">
        <v>50</v>
      </c>
      <c r="C872" s="8">
        <v>100</v>
      </c>
      <c r="D872" s="1">
        <v>10</v>
      </c>
      <c r="E872" s="7">
        <v>7620.5</v>
      </c>
      <c r="F872" s="7">
        <f>sales_data_sample3[[#This Row],[SALES]]*sales_data_sample3[[#This Row],[PROFIT MARGIN]]</f>
        <v>1896.7424500000002</v>
      </c>
      <c r="G872" s="14" t="str">
        <f>IF(sales_data_sample3[[#This Row],[STATUS]] &lt;&gt;"Cancelled","24,89%","0")</f>
        <v>24,89%</v>
      </c>
      <c r="H872" s="4">
        <v>37950</v>
      </c>
      <c r="I872" t="s">
        <v>28</v>
      </c>
      <c r="J872">
        <f>ROUNDUP(MONTH(sales_data_sample3[[#This Row],[ORDER DATE]])/3,0)</f>
        <v>4</v>
      </c>
      <c r="K872" t="str">
        <f>TEXT(sales_data_sample3[[#This Row],[ORDER DATE]],"[$-409]mmmm")</f>
        <v>November</v>
      </c>
      <c r="L872">
        <f>YEAR(sales_data_sample3[[#This Row],[ORDER DATE]])</f>
        <v>2003</v>
      </c>
      <c r="M872" t="s">
        <v>278</v>
      </c>
      <c r="N872">
        <v>169</v>
      </c>
      <c r="O872" t="s">
        <v>2190</v>
      </c>
      <c r="P872" t="s">
        <v>510</v>
      </c>
      <c r="Q872" t="s">
        <v>511</v>
      </c>
      <c r="R872" t="s">
        <v>512</v>
      </c>
      <c r="S872" t="s">
        <v>4804</v>
      </c>
      <c r="T872" t="s">
        <v>513</v>
      </c>
      <c r="U872" t="s">
        <v>36</v>
      </c>
      <c r="V872" t="s">
        <v>514</v>
      </c>
      <c r="W872" t="s">
        <v>38</v>
      </c>
      <c r="X872" t="s">
        <v>39</v>
      </c>
      <c r="Y872" t="s">
        <v>149</v>
      </c>
      <c r="Z872" t="s">
        <v>363</v>
      </c>
      <c r="AA872" t="s">
        <v>229</v>
      </c>
    </row>
    <row r="873" spans="1:27" x14ac:dyDescent="0.25">
      <c r="A873" s="1">
        <v>10195</v>
      </c>
      <c r="B873" s="1">
        <v>44</v>
      </c>
      <c r="C873" s="8">
        <v>66.47</v>
      </c>
      <c r="D873" s="1">
        <v>3</v>
      </c>
      <c r="E873" s="7">
        <v>2924.68</v>
      </c>
      <c r="F873" s="7">
        <f>sales_data_sample3[[#This Row],[SALES]]*sales_data_sample3[[#This Row],[PROFIT MARGIN]]</f>
        <v>727.95285200000001</v>
      </c>
      <c r="G873" s="14" t="str">
        <f>IF(sales_data_sample3[[#This Row],[STATUS]] &lt;&gt;"Cancelled","24,89%","0")</f>
        <v>24,89%</v>
      </c>
      <c r="H873" s="4">
        <v>37950</v>
      </c>
      <c r="I873" t="s">
        <v>28</v>
      </c>
      <c r="J873">
        <f>ROUNDUP(MONTH(sales_data_sample3[[#This Row],[ORDER DATE]])/3,0)</f>
        <v>4</v>
      </c>
      <c r="K873" t="str">
        <f>TEXT(sales_data_sample3[[#This Row],[ORDER DATE]],"[$-409]mmmm")</f>
        <v>November</v>
      </c>
      <c r="L873">
        <f>YEAR(sales_data_sample3[[#This Row],[ORDER DATE]])</f>
        <v>2003</v>
      </c>
      <c r="M873" t="s">
        <v>278</v>
      </c>
      <c r="N873">
        <v>57</v>
      </c>
      <c r="O873" t="s">
        <v>2779</v>
      </c>
      <c r="P873" t="s">
        <v>510</v>
      </c>
      <c r="Q873" t="s">
        <v>511</v>
      </c>
      <c r="R873" t="s">
        <v>512</v>
      </c>
      <c r="S873" t="s">
        <v>4804</v>
      </c>
      <c r="T873" t="s">
        <v>513</v>
      </c>
      <c r="U873" t="s">
        <v>36</v>
      </c>
      <c r="V873" t="s">
        <v>514</v>
      </c>
      <c r="W873" t="s">
        <v>38</v>
      </c>
      <c r="X873" t="s">
        <v>39</v>
      </c>
      <c r="Y873" t="s">
        <v>149</v>
      </c>
      <c r="Z873" t="s">
        <v>363</v>
      </c>
      <c r="AA873" t="s">
        <v>42</v>
      </c>
    </row>
    <row r="874" spans="1:27" x14ac:dyDescent="0.25">
      <c r="A874" s="1">
        <v>10195</v>
      </c>
      <c r="B874" s="1">
        <v>32</v>
      </c>
      <c r="C874" s="8">
        <v>28.29</v>
      </c>
      <c r="D874" s="1">
        <v>7</v>
      </c>
      <c r="E874" s="7">
        <v>905.28</v>
      </c>
      <c r="F874" s="7">
        <f>sales_data_sample3[[#This Row],[SALES]]*sales_data_sample3[[#This Row],[PROFIT MARGIN]]</f>
        <v>225.32419200000001</v>
      </c>
      <c r="G874" s="14" t="str">
        <f>IF(sales_data_sample3[[#This Row],[STATUS]] &lt;&gt;"Cancelled","24,89%","0")</f>
        <v>24,89%</v>
      </c>
      <c r="H874" s="4">
        <v>37950</v>
      </c>
      <c r="I874" t="s">
        <v>28</v>
      </c>
      <c r="J874">
        <f>ROUNDUP(MONTH(sales_data_sample3[[#This Row],[ORDER DATE]])/3,0)</f>
        <v>4</v>
      </c>
      <c r="K874" t="str">
        <f>TEXT(sales_data_sample3[[#This Row],[ORDER DATE]],"[$-409]mmmm")</f>
        <v>November</v>
      </c>
      <c r="L874">
        <f>YEAR(sales_data_sample3[[#This Row],[ORDER DATE]])</f>
        <v>2003</v>
      </c>
      <c r="M874" t="s">
        <v>278</v>
      </c>
      <c r="N874">
        <v>35</v>
      </c>
      <c r="O874" t="s">
        <v>3186</v>
      </c>
      <c r="P874" t="s">
        <v>510</v>
      </c>
      <c r="Q874" t="s">
        <v>511</v>
      </c>
      <c r="R874" t="s">
        <v>512</v>
      </c>
      <c r="S874" t="s">
        <v>4804</v>
      </c>
      <c r="T874" t="s">
        <v>513</v>
      </c>
      <c r="U874" t="s">
        <v>36</v>
      </c>
      <c r="V874" t="s">
        <v>514</v>
      </c>
      <c r="W874" t="s">
        <v>38</v>
      </c>
      <c r="X874" t="s">
        <v>39</v>
      </c>
      <c r="Y874" t="s">
        <v>149</v>
      </c>
      <c r="Z874" t="s">
        <v>363</v>
      </c>
      <c r="AA874" t="s">
        <v>42</v>
      </c>
    </row>
    <row r="875" spans="1:27" x14ac:dyDescent="0.25">
      <c r="A875" s="1">
        <v>10195</v>
      </c>
      <c r="B875" s="1">
        <v>34</v>
      </c>
      <c r="C875" s="8">
        <v>100</v>
      </c>
      <c r="D875" s="1">
        <v>2</v>
      </c>
      <c r="E875" s="7">
        <v>3699.88</v>
      </c>
      <c r="F875" s="7">
        <f>sales_data_sample3[[#This Row],[SALES]]*sales_data_sample3[[#This Row],[PROFIT MARGIN]]</f>
        <v>920.9001320000001</v>
      </c>
      <c r="G875" s="14" t="str">
        <f>IF(sales_data_sample3[[#This Row],[STATUS]] &lt;&gt;"Cancelled","24,89%","0")</f>
        <v>24,89%</v>
      </c>
      <c r="H875" s="4">
        <v>37950</v>
      </c>
      <c r="I875" t="s">
        <v>28</v>
      </c>
      <c r="J875">
        <f>ROUNDUP(MONTH(sales_data_sample3[[#This Row],[ORDER DATE]])/3,0)</f>
        <v>4</v>
      </c>
      <c r="K875" t="str">
        <f>TEXT(sales_data_sample3[[#This Row],[ORDER DATE]],"[$-409]mmmm")</f>
        <v>November</v>
      </c>
      <c r="L875">
        <f>YEAR(sales_data_sample3[[#This Row],[ORDER DATE]])</f>
        <v>2003</v>
      </c>
      <c r="M875" t="s">
        <v>278</v>
      </c>
      <c r="N875">
        <v>118</v>
      </c>
      <c r="O875" t="s">
        <v>3701</v>
      </c>
      <c r="P875" t="s">
        <v>510</v>
      </c>
      <c r="Q875" t="s">
        <v>511</v>
      </c>
      <c r="R875" t="s">
        <v>512</v>
      </c>
      <c r="S875" t="s">
        <v>4804</v>
      </c>
      <c r="T875" t="s">
        <v>513</v>
      </c>
      <c r="U875" t="s">
        <v>36</v>
      </c>
      <c r="V875" t="s">
        <v>514</v>
      </c>
      <c r="W875" t="s">
        <v>38</v>
      </c>
      <c r="X875" t="s">
        <v>39</v>
      </c>
      <c r="Y875" t="s">
        <v>149</v>
      </c>
      <c r="Z875" t="s">
        <v>363</v>
      </c>
      <c r="AA875" t="s">
        <v>65</v>
      </c>
    </row>
    <row r="876" spans="1:27" x14ac:dyDescent="0.25">
      <c r="A876" s="1">
        <v>10195</v>
      </c>
      <c r="B876" s="1">
        <v>32</v>
      </c>
      <c r="C876" s="8">
        <v>43.29</v>
      </c>
      <c r="D876" s="1">
        <v>8</v>
      </c>
      <c r="E876" s="7">
        <v>1385.28</v>
      </c>
      <c r="F876" s="7">
        <f>sales_data_sample3[[#This Row],[SALES]]*sales_data_sample3[[#This Row],[PROFIT MARGIN]]</f>
        <v>63.030239999999999</v>
      </c>
      <c r="G876" s="14" t="str">
        <f>IF(sales_data_sample3[[#This Row],[STATUS]] &lt;&gt;"Cancelled","4,55%","0")</f>
        <v>4,55%</v>
      </c>
      <c r="H876" s="4">
        <v>37950</v>
      </c>
      <c r="I876" t="s">
        <v>28</v>
      </c>
      <c r="J876">
        <f>ROUNDUP(MONTH(sales_data_sample3[[#This Row],[ORDER DATE]])/3,0)</f>
        <v>4</v>
      </c>
      <c r="K876" t="str">
        <f>TEXT(sales_data_sample3[[#This Row],[ORDER DATE]],"[$-409]mmmm")</f>
        <v>November</v>
      </c>
      <c r="L876">
        <f>YEAR(sales_data_sample3[[#This Row],[ORDER DATE]])</f>
        <v>2003</v>
      </c>
      <c r="M876" t="s">
        <v>957</v>
      </c>
      <c r="N876">
        <v>54</v>
      </c>
      <c r="O876" t="s">
        <v>3944</v>
      </c>
      <c r="P876" t="s">
        <v>510</v>
      </c>
      <c r="Q876" t="s">
        <v>511</v>
      </c>
      <c r="R876" t="s">
        <v>512</v>
      </c>
      <c r="S876" t="s">
        <v>4804</v>
      </c>
      <c r="T876" t="s">
        <v>513</v>
      </c>
      <c r="U876" t="s">
        <v>36</v>
      </c>
      <c r="V876" t="s">
        <v>514</v>
      </c>
      <c r="W876" t="s">
        <v>38</v>
      </c>
      <c r="X876" t="s">
        <v>39</v>
      </c>
      <c r="Y876" t="s">
        <v>149</v>
      </c>
      <c r="Z876" t="s">
        <v>363</v>
      </c>
      <c r="AA876" t="s">
        <v>42</v>
      </c>
    </row>
    <row r="877" spans="1:27" x14ac:dyDescent="0.25">
      <c r="A877" s="1">
        <v>10195</v>
      </c>
      <c r="B877" s="1">
        <v>33</v>
      </c>
      <c r="C877" s="8">
        <v>54.68</v>
      </c>
      <c r="D877" s="1">
        <v>1</v>
      </c>
      <c r="E877" s="7">
        <v>1804.44</v>
      </c>
      <c r="F877" s="7">
        <f>sales_data_sample3[[#This Row],[SALES]]*sales_data_sample3[[#This Row],[PROFIT MARGIN]]</f>
        <v>91.845996</v>
      </c>
      <c r="G877" s="14" t="str">
        <f>IF(sales_data_sample3[[#This Row],[STATUS]] &lt;&gt;"Cancelled","5,09%","0")</f>
        <v>5,09%</v>
      </c>
      <c r="H877" s="4">
        <v>37950</v>
      </c>
      <c r="I877" t="s">
        <v>28</v>
      </c>
      <c r="J877">
        <f>ROUNDUP(MONTH(sales_data_sample3[[#This Row],[ORDER DATE]])/3,0)</f>
        <v>4</v>
      </c>
      <c r="K877" t="str">
        <f>TEXT(sales_data_sample3[[#This Row],[ORDER DATE]],"[$-409]mmmm")</f>
        <v>November</v>
      </c>
      <c r="L877">
        <f>YEAR(sales_data_sample3[[#This Row],[ORDER DATE]])</f>
        <v>2003</v>
      </c>
      <c r="M877" t="s">
        <v>2246</v>
      </c>
      <c r="N877">
        <v>62</v>
      </c>
      <c r="O877" t="s">
        <v>3989</v>
      </c>
      <c r="P877" t="s">
        <v>510</v>
      </c>
      <c r="Q877" t="s">
        <v>511</v>
      </c>
      <c r="R877" t="s">
        <v>512</v>
      </c>
      <c r="S877" t="s">
        <v>4804</v>
      </c>
      <c r="T877" t="s">
        <v>513</v>
      </c>
      <c r="U877" t="s">
        <v>36</v>
      </c>
      <c r="V877" t="s">
        <v>514</v>
      </c>
      <c r="W877" t="s">
        <v>38</v>
      </c>
      <c r="X877" t="s">
        <v>39</v>
      </c>
      <c r="Y877" t="s">
        <v>149</v>
      </c>
      <c r="Z877" t="s">
        <v>363</v>
      </c>
      <c r="AA877" t="s">
        <v>42</v>
      </c>
    </row>
    <row r="878" spans="1:27" x14ac:dyDescent="0.25">
      <c r="A878" s="1">
        <v>10195</v>
      </c>
      <c r="B878" s="1">
        <v>49</v>
      </c>
      <c r="C878" s="8">
        <v>100</v>
      </c>
      <c r="D878" s="1">
        <v>4</v>
      </c>
      <c r="E878" s="7">
        <v>5161.17</v>
      </c>
      <c r="F878" s="7">
        <f>sales_data_sample3[[#This Row],[SALES]]*sales_data_sample3[[#This Row],[PROFIT MARGIN]]</f>
        <v>234.833235</v>
      </c>
      <c r="G878" s="14" t="str">
        <f>IF(sales_data_sample3[[#This Row],[STATUS]] &lt;&gt;"Cancelled","4,55%","0")</f>
        <v>4,55%</v>
      </c>
      <c r="H878" s="4">
        <v>37950</v>
      </c>
      <c r="I878" t="s">
        <v>28</v>
      </c>
      <c r="J878">
        <f>ROUNDUP(MONTH(sales_data_sample3[[#This Row],[ORDER DATE]])/3,0)</f>
        <v>4</v>
      </c>
      <c r="K878" t="str">
        <f>TEXT(sales_data_sample3[[#This Row],[ORDER DATE]],"[$-409]mmmm")</f>
        <v>November</v>
      </c>
      <c r="L878">
        <f>YEAR(sales_data_sample3[[#This Row],[ORDER DATE]])</f>
        <v>2003</v>
      </c>
      <c r="M878" t="s">
        <v>957</v>
      </c>
      <c r="N878">
        <v>115</v>
      </c>
      <c r="O878" t="s">
        <v>4177</v>
      </c>
      <c r="P878" t="s">
        <v>510</v>
      </c>
      <c r="Q878" t="s">
        <v>511</v>
      </c>
      <c r="R878" t="s">
        <v>512</v>
      </c>
      <c r="S878" t="s">
        <v>4804</v>
      </c>
      <c r="T878" t="s">
        <v>513</v>
      </c>
      <c r="U878" t="s">
        <v>36</v>
      </c>
      <c r="V878" t="s">
        <v>514</v>
      </c>
      <c r="W878" t="s">
        <v>38</v>
      </c>
      <c r="X878" t="s">
        <v>39</v>
      </c>
      <c r="Y878" t="s">
        <v>149</v>
      </c>
      <c r="Z878" t="s">
        <v>363</v>
      </c>
      <c r="AA878" t="s">
        <v>65</v>
      </c>
    </row>
    <row r="879" spans="1:27" x14ac:dyDescent="0.25">
      <c r="A879" s="1">
        <v>10196</v>
      </c>
      <c r="B879" s="1">
        <v>47</v>
      </c>
      <c r="C879" s="8">
        <v>100</v>
      </c>
      <c r="D879" s="1">
        <v>5</v>
      </c>
      <c r="E879" s="7">
        <v>8887.7000000000007</v>
      </c>
      <c r="F879" s="7">
        <f>sales_data_sample3[[#This Row],[SALES]]*sales_data_sample3[[#This Row],[PROFIT MARGIN]]</f>
        <v>2212.1485300000004</v>
      </c>
      <c r="G879" s="14" t="str">
        <f>IF(sales_data_sample3[[#This Row],[STATUS]] &lt;&gt;"Cancelled","24,89%","0")</f>
        <v>24,89%</v>
      </c>
      <c r="H879" s="4">
        <v>37951</v>
      </c>
      <c r="I879" t="s">
        <v>28</v>
      </c>
      <c r="J879">
        <f>ROUNDUP(MONTH(sales_data_sample3[[#This Row],[ORDER DATE]])/3,0)</f>
        <v>4</v>
      </c>
      <c r="K879" t="str">
        <f>TEXT(sales_data_sample3[[#This Row],[ORDER DATE]],"[$-409]mmmm")</f>
        <v>November</v>
      </c>
      <c r="L879">
        <f>YEAR(sales_data_sample3[[#This Row],[ORDER DATE]])</f>
        <v>2003</v>
      </c>
      <c r="M879" t="s">
        <v>278</v>
      </c>
      <c r="N879">
        <v>207</v>
      </c>
      <c r="O879" t="s">
        <v>880</v>
      </c>
      <c r="P879" t="s">
        <v>372</v>
      </c>
      <c r="Q879" t="s">
        <v>373</v>
      </c>
      <c r="R879" t="s">
        <v>374</v>
      </c>
      <c r="S879" t="s">
        <v>4804</v>
      </c>
      <c r="T879" t="s">
        <v>375</v>
      </c>
      <c r="U879" t="s">
        <v>166</v>
      </c>
      <c r="V879" t="s">
        <v>376</v>
      </c>
      <c r="W879" t="s">
        <v>38</v>
      </c>
      <c r="X879" t="s">
        <v>39</v>
      </c>
      <c r="Y879" t="s">
        <v>121</v>
      </c>
      <c r="Z879" t="s">
        <v>377</v>
      </c>
      <c r="AA879" t="s">
        <v>229</v>
      </c>
    </row>
    <row r="880" spans="1:27" x14ac:dyDescent="0.25">
      <c r="A880" s="1">
        <v>10196</v>
      </c>
      <c r="B880" s="1">
        <v>24</v>
      </c>
      <c r="C880" s="8">
        <v>100</v>
      </c>
      <c r="D880" s="1">
        <v>6</v>
      </c>
      <c r="E880" s="7">
        <v>3807.12</v>
      </c>
      <c r="F880" s="7">
        <f>sales_data_sample3[[#This Row],[SALES]]*sales_data_sample3[[#This Row],[PROFIT MARGIN]]</f>
        <v>947.59216800000002</v>
      </c>
      <c r="G880" s="14" t="str">
        <f>IF(sales_data_sample3[[#This Row],[STATUS]] &lt;&gt;"Cancelled","24,89%","0")</f>
        <v>24,89%</v>
      </c>
      <c r="H880" s="4">
        <v>37951</v>
      </c>
      <c r="I880" t="s">
        <v>28</v>
      </c>
      <c r="J880">
        <f>ROUNDUP(MONTH(sales_data_sample3[[#This Row],[ORDER DATE]])/3,0)</f>
        <v>4</v>
      </c>
      <c r="K880" t="str">
        <f>TEXT(sales_data_sample3[[#This Row],[ORDER DATE]],"[$-409]mmmm")</f>
        <v>November</v>
      </c>
      <c r="L880">
        <f>YEAR(sales_data_sample3[[#This Row],[ORDER DATE]])</f>
        <v>2003</v>
      </c>
      <c r="M880" t="s">
        <v>278</v>
      </c>
      <c r="N880">
        <v>151</v>
      </c>
      <c r="O880" t="s">
        <v>1027</v>
      </c>
      <c r="P880" t="s">
        <v>372</v>
      </c>
      <c r="Q880" t="s">
        <v>373</v>
      </c>
      <c r="R880" t="s">
        <v>374</v>
      </c>
      <c r="S880" t="s">
        <v>4804</v>
      </c>
      <c r="T880" t="s">
        <v>375</v>
      </c>
      <c r="U880" t="s">
        <v>166</v>
      </c>
      <c r="V880" t="s">
        <v>376</v>
      </c>
      <c r="W880" t="s">
        <v>38</v>
      </c>
      <c r="X880" t="s">
        <v>39</v>
      </c>
      <c r="Y880" t="s">
        <v>121</v>
      </c>
      <c r="Z880" t="s">
        <v>377</v>
      </c>
      <c r="AA880" t="s">
        <v>65</v>
      </c>
    </row>
    <row r="881" spans="1:27" x14ac:dyDescent="0.25">
      <c r="A881" s="1">
        <v>10196</v>
      </c>
      <c r="B881" s="1">
        <v>38</v>
      </c>
      <c r="C881" s="8">
        <v>100</v>
      </c>
      <c r="D881" s="1">
        <v>4</v>
      </c>
      <c r="E881" s="7">
        <v>7232.16</v>
      </c>
      <c r="F881" s="7">
        <f>sales_data_sample3[[#This Row],[SALES]]*sales_data_sample3[[#This Row],[PROFIT MARGIN]]</f>
        <v>1800.0846240000001</v>
      </c>
      <c r="G881" s="14" t="str">
        <f>IF(sales_data_sample3[[#This Row],[STATUS]] &lt;&gt;"Cancelled","24,89%","0")</f>
        <v>24,89%</v>
      </c>
      <c r="H881" s="4">
        <v>37951</v>
      </c>
      <c r="I881" t="s">
        <v>28</v>
      </c>
      <c r="J881">
        <f>ROUNDUP(MONTH(sales_data_sample3[[#This Row],[ORDER DATE]])/3,0)</f>
        <v>4</v>
      </c>
      <c r="K881" t="str">
        <f>TEXT(sales_data_sample3[[#This Row],[ORDER DATE]],"[$-409]mmmm")</f>
        <v>November</v>
      </c>
      <c r="L881">
        <f>YEAR(sales_data_sample3[[#This Row],[ORDER DATE]])</f>
        <v>2003</v>
      </c>
      <c r="M881" t="s">
        <v>278</v>
      </c>
      <c r="N881">
        <v>173</v>
      </c>
      <c r="O881" t="s">
        <v>1095</v>
      </c>
      <c r="P881" t="s">
        <v>372</v>
      </c>
      <c r="Q881" t="s">
        <v>373</v>
      </c>
      <c r="R881" t="s">
        <v>374</v>
      </c>
      <c r="S881" t="s">
        <v>4804</v>
      </c>
      <c r="T881" t="s">
        <v>375</v>
      </c>
      <c r="U881" t="s">
        <v>166</v>
      </c>
      <c r="V881" t="s">
        <v>376</v>
      </c>
      <c r="W881" t="s">
        <v>38</v>
      </c>
      <c r="X881" t="s">
        <v>39</v>
      </c>
      <c r="Y881" t="s">
        <v>121</v>
      </c>
      <c r="Z881" t="s">
        <v>377</v>
      </c>
      <c r="AA881" t="s">
        <v>229</v>
      </c>
    </row>
    <row r="882" spans="1:27" x14ac:dyDescent="0.25">
      <c r="A882" s="1">
        <v>10196</v>
      </c>
      <c r="B882" s="1">
        <v>49</v>
      </c>
      <c r="C882" s="8">
        <v>100</v>
      </c>
      <c r="D882" s="1">
        <v>1</v>
      </c>
      <c r="E882" s="7">
        <v>6893.81</v>
      </c>
      <c r="F882" s="7">
        <f>sales_data_sample3[[#This Row],[SALES]]*sales_data_sample3[[#This Row],[PROFIT MARGIN]]</f>
        <v>509.45255900000001</v>
      </c>
      <c r="G882" s="14" t="str">
        <f>IF(sales_data_sample3[[#This Row],[STATUS]] &lt;&gt;"Cancelled","7,39%","0")</f>
        <v>7,39%</v>
      </c>
      <c r="H882" s="4">
        <v>37951</v>
      </c>
      <c r="I882" t="s">
        <v>28</v>
      </c>
      <c r="J882">
        <f>ROUNDUP(MONTH(sales_data_sample3[[#This Row],[ORDER DATE]])/3,0)</f>
        <v>4</v>
      </c>
      <c r="K882" t="str">
        <f>TEXT(sales_data_sample3[[#This Row],[ORDER DATE]],"[$-409]mmmm")</f>
        <v>November</v>
      </c>
      <c r="L882">
        <f>YEAR(sales_data_sample3[[#This Row],[ORDER DATE]])</f>
        <v>2003</v>
      </c>
      <c r="M882" t="s">
        <v>1354</v>
      </c>
      <c r="N882">
        <v>136</v>
      </c>
      <c r="O882" t="s">
        <v>2159</v>
      </c>
      <c r="P882" t="s">
        <v>372</v>
      </c>
      <c r="Q882" t="s">
        <v>373</v>
      </c>
      <c r="R882" t="s">
        <v>374</v>
      </c>
      <c r="S882" t="s">
        <v>4804</v>
      </c>
      <c r="T882" t="s">
        <v>375</v>
      </c>
      <c r="U882" t="s">
        <v>166</v>
      </c>
      <c r="V882" t="s">
        <v>376</v>
      </c>
      <c r="W882" t="s">
        <v>38</v>
      </c>
      <c r="X882" t="s">
        <v>39</v>
      </c>
      <c r="Y882" t="s">
        <v>121</v>
      </c>
      <c r="Z882" t="s">
        <v>377</v>
      </c>
      <c r="AA882" t="s">
        <v>65</v>
      </c>
    </row>
    <row r="883" spans="1:27" x14ac:dyDescent="0.25">
      <c r="A883" s="1">
        <v>10196</v>
      </c>
      <c r="B883" s="1">
        <v>35</v>
      </c>
      <c r="C883" s="8">
        <v>100</v>
      </c>
      <c r="D883" s="1">
        <v>3</v>
      </c>
      <c r="E883" s="7">
        <v>3564.75</v>
      </c>
      <c r="F883" s="7">
        <f>sales_data_sample3[[#This Row],[SALES]]*sales_data_sample3[[#This Row],[PROFIT MARGIN]]</f>
        <v>181.445775</v>
      </c>
      <c r="G883" s="14" t="str">
        <f>IF(sales_data_sample3[[#This Row],[STATUS]] &lt;&gt;"Cancelled","5,09%","0")</f>
        <v>5,09%</v>
      </c>
      <c r="H883" s="4">
        <v>37951</v>
      </c>
      <c r="I883" t="s">
        <v>28</v>
      </c>
      <c r="J883">
        <f>ROUNDUP(MONTH(sales_data_sample3[[#This Row],[ORDER DATE]])/3,0)</f>
        <v>4</v>
      </c>
      <c r="K883" t="str">
        <f>TEXT(sales_data_sample3[[#This Row],[ORDER DATE]],"[$-409]mmmm")</f>
        <v>November</v>
      </c>
      <c r="L883">
        <f>YEAR(sales_data_sample3[[#This Row],[ORDER DATE]])</f>
        <v>2003</v>
      </c>
      <c r="M883" t="s">
        <v>2246</v>
      </c>
      <c r="N883">
        <v>100</v>
      </c>
      <c r="O883" t="s">
        <v>2247</v>
      </c>
      <c r="P883" t="s">
        <v>372</v>
      </c>
      <c r="Q883" t="s">
        <v>373</v>
      </c>
      <c r="R883" t="s">
        <v>374</v>
      </c>
      <c r="S883" t="s">
        <v>4804</v>
      </c>
      <c r="T883" t="s">
        <v>375</v>
      </c>
      <c r="U883" t="s">
        <v>166</v>
      </c>
      <c r="V883" t="s">
        <v>376</v>
      </c>
      <c r="W883" t="s">
        <v>38</v>
      </c>
      <c r="X883" t="s">
        <v>39</v>
      </c>
      <c r="Y883" t="s">
        <v>121</v>
      </c>
      <c r="Z883" t="s">
        <v>377</v>
      </c>
      <c r="AA883" t="s">
        <v>65</v>
      </c>
    </row>
    <row r="884" spans="1:27" x14ac:dyDescent="0.25">
      <c r="A884" s="1">
        <v>10196</v>
      </c>
      <c r="B884" s="1">
        <v>27</v>
      </c>
      <c r="C884" s="8">
        <v>100</v>
      </c>
      <c r="D884" s="1">
        <v>8</v>
      </c>
      <c r="E884" s="7">
        <v>4537.08</v>
      </c>
      <c r="F884" s="7">
        <f>sales_data_sample3[[#This Row],[SALES]]*sales_data_sample3[[#This Row],[PROFIT MARGIN]]</f>
        <v>1129.2792119999999</v>
      </c>
      <c r="G884" s="14" t="str">
        <f>IF(sales_data_sample3[[#This Row],[STATUS]] &lt;&gt;"Cancelled","24,89%","0")</f>
        <v>24,89%</v>
      </c>
      <c r="H884" s="4">
        <v>37951</v>
      </c>
      <c r="I884" t="s">
        <v>28</v>
      </c>
      <c r="J884">
        <f>ROUNDUP(MONTH(sales_data_sample3[[#This Row],[ORDER DATE]])/3,0)</f>
        <v>4</v>
      </c>
      <c r="K884" t="str">
        <f>TEXT(sales_data_sample3[[#This Row],[ORDER DATE]],"[$-409]mmmm")</f>
        <v>November</v>
      </c>
      <c r="L884">
        <f>YEAR(sales_data_sample3[[#This Row],[ORDER DATE]])</f>
        <v>2003</v>
      </c>
      <c r="M884" t="s">
        <v>278</v>
      </c>
      <c r="N884">
        <v>143</v>
      </c>
      <c r="O884" t="s">
        <v>2501</v>
      </c>
      <c r="P884" t="s">
        <v>372</v>
      </c>
      <c r="Q884" t="s">
        <v>373</v>
      </c>
      <c r="R884" t="s">
        <v>374</v>
      </c>
      <c r="S884" t="s">
        <v>4804</v>
      </c>
      <c r="T884" t="s">
        <v>375</v>
      </c>
      <c r="U884" t="s">
        <v>166</v>
      </c>
      <c r="V884" t="s">
        <v>376</v>
      </c>
      <c r="W884" t="s">
        <v>38</v>
      </c>
      <c r="X884" t="s">
        <v>39</v>
      </c>
      <c r="Y884" t="s">
        <v>121</v>
      </c>
      <c r="Z884" t="s">
        <v>377</v>
      </c>
      <c r="AA884" t="s">
        <v>65</v>
      </c>
    </row>
    <row r="885" spans="1:27" x14ac:dyDescent="0.25">
      <c r="A885" s="1">
        <v>10196</v>
      </c>
      <c r="B885" s="1">
        <v>46</v>
      </c>
      <c r="C885" s="8">
        <v>62.09</v>
      </c>
      <c r="D885" s="1">
        <v>7</v>
      </c>
      <c r="E885" s="7">
        <v>2856.14</v>
      </c>
      <c r="F885" s="7">
        <f>sales_data_sample3[[#This Row],[SALES]]*sales_data_sample3[[#This Row],[PROFIT MARGIN]]</f>
        <v>145.37752599999999</v>
      </c>
      <c r="G885" s="14" t="str">
        <f>IF(sales_data_sample3[[#This Row],[STATUS]] &lt;&gt;"Cancelled","5,09%","0")</f>
        <v>5,09%</v>
      </c>
      <c r="H885" s="4">
        <v>37951</v>
      </c>
      <c r="I885" t="s">
        <v>28</v>
      </c>
      <c r="J885">
        <f>ROUNDUP(MONTH(sales_data_sample3[[#This Row],[ORDER DATE]])/3,0)</f>
        <v>4</v>
      </c>
      <c r="K885" t="str">
        <f>TEXT(sales_data_sample3[[#This Row],[ORDER DATE]],"[$-409]mmmm")</f>
        <v>November</v>
      </c>
      <c r="L885">
        <f>YEAR(sales_data_sample3[[#This Row],[ORDER DATE]])</f>
        <v>2003</v>
      </c>
      <c r="M885" t="s">
        <v>2246</v>
      </c>
      <c r="N885">
        <v>58</v>
      </c>
      <c r="O885" t="s">
        <v>4208</v>
      </c>
      <c r="P885" t="s">
        <v>372</v>
      </c>
      <c r="Q885" t="s">
        <v>373</v>
      </c>
      <c r="R885" t="s">
        <v>374</v>
      </c>
      <c r="S885" t="s">
        <v>4804</v>
      </c>
      <c r="T885" t="s">
        <v>375</v>
      </c>
      <c r="U885" t="s">
        <v>166</v>
      </c>
      <c r="V885" t="s">
        <v>376</v>
      </c>
      <c r="W885" t="s">
        <v>38</v>
      </c>
      <c r="X885" t="s">
        <v>39</v>
      </c>
      <c r="Y885" t="s">
        <v>121</v>
      </c>
      <c r="Z885" t="s">
        <v>377</v>
      </c>
      <c r="AA885" t="s">
        <v>42</v>
      </c>
    </row>
    <row r="886" spans="1:27" x14ac:dyDescent="0.25">
      <c r="A886" s="1">
        <v>10196</v>
      </c>
      <c r="B886" s="1">
        <v>50</v>
      </c>
      <c r="C886" s="8">
        <v>94.4</v>
      </c>
      <c r="D886" s="1">
        <v>2</v>
      </c>
      <c r="E886" s="7">
        <v>4720</v>
      </c>
      <c r="F886" s="7">
        <f>sales_data_sample3[[#This Row],[SALES]]*sales_data_sample3[[#This Row],[PROFIT MARGIN]]</f>
        <v>431.40799999999996</v>
      </c>
      <c r="G886" s="14" t="str">
        <f>IF(sales_data_sample3[[#This Row],[STATUS]] &lt;&gt;"Cancelled","9,14%","0")</f>
        <v>9,14%</v>
      </c>
      <c r="H886" s="4">
        <v>37951</v>
      </c>
      <c r="I886" t="s">
        <v>28</v>
      </c>
      <c r="J886">
        <f>ROUNDUP(MONTH(sales_data_sample3[[#This Row],[ORDER DATE]])/3,0)</f>
        <v>4</v>
      </c>
      <c r="K886" t="str">
        <f>TEXT(sales_data_sample3[[#This Row],[ORDER DATE]],"[$-409]mmmm")</f>
        <v>November</v>
      </c>
      <c r="L886">
        <f>YEAR(sales_data_sample3[[#This Row],[ORDER DATE]])</f>
        <v>2003</v>
      </c>
      <c r="M886" t="s">
        <v>2075</v>
      </c>
      <c r="N886">
        <v>86</v>
      </c>
      <c r="O886" t="s">
        <v>4358</v>
      </c>
      <c r="P886" t="s">
        <v>372</v>
      </c>
      <c r="Q886" t="s">
        <v>373</v>
      </c>
      <c r="R886" t="s">
        <v>374</v>
      </c>
      <c r="S886" t="s">
        <v>4804</v>
      </c>
      <c r="T886" t="s">
        <v>375</v>
      </c>
      <c r="U886" t="s">
        <v>166</v>
      </c>
      <c r="V886" t="s">
        <v>376</v>
      </c>
      <c r="W886" t="s">
        <v>38</v>
      </c>
      <c r="X886" t="s">
        <v>39</v>
      </c>
      <c r="Y886" t="s">
        <v>121</v>
      </c>
      <c r="Z886" t="s">
        <v>377</v>
      </c>
      <c r="AA886" t="s">
        <v>65</v>
      </c>
    </row>
    <row r="887" spans="1:27" x14ac:dyDescent="0.25">
      <c r="A887" s="1">
        <v>10197</v>
      </c>
      <c r="B887" s="1">
        <v>45</v>
      </c>
      <c r="C887" s="8">
        <v>100</v>
      </c>
      <c r="D887" s="1">
        <v>6</v>
      </c>
      <c r="E887" s="7">
        <v>5324.4</v>
      </c>
      <c r="F887" s="7">
        <f>sales_data_sample3[[#This Row],[SALES]]*sales_data_sample3[[#This Row],[PROFIT MARGIN]]</f>
        <v>1325.24316</v>
      </c>
      <c r="G887" s="14" t="str">
        <f>IF(sales_data_sample3[[#This Row],[STATUS]] &lt;&gt;"Cancelled","24,89%","0")</f>
        <v>24,89%</v>
      </c>
      <c r="H887" s="4">
        <v>37951</v>
      </c>
      <c r="I887" t="s">
        <v>28</v>
      </c>
      <c r="J887">
        <f>ROUNDUP(MONTH(sales_data_sample3[[#This Row],[ORDER DATE]])/3,0)</f>
        <v>4</v>
      </c>
      <c r="K887" t="str">
        <f>TEXT(sales_data_sample3[[#This Row],[ORDER DATE]],"[$-409]mmmm")</f>
        <v>November</v>
      </c>
      <c r="L887">
        <f>YEAR(sales_data_sample3[[#This Row],[ORDER DATE]])</f>
        <v>2003</v>
      </c>
      <c r="M887" t="s">
        <v>278</v>
      </c>
      <c r="N887">
        <v>136</v>
      </c>
      <c r="O887" t="s">
        <v>561</v>
      </c>
      <c r="P887" t="s">
        <v>611</v>
      </c>
      <c r="Q887" t="s">
        <v>612</v>
      </c>
      <c r="R887" t="s">
        <v>613</v>
      </c>
      <c r="S887" t="s">
        <v>4804</v>
      </c>
      <c r="T887" t="s">
        <v>614</v>
      </c>
      <c r="U887" t="s">
        <v>4804</v>
      </c>
      <c r="V887" t="s">
        <v>615</v>
      </c>
      <c r="W887" t="s">
        <v>273</v>
      </c>
      <c r="X887" t="s">
        <v>52</v>
      </c>
      <c r="Y887" t="s">
        <v>616</v>
      </c>
      <c r="Z887" t="s">
        <v>617</v>
      </c>
      <c r="AA887" t="s">
        <v>65</v>
      </c>
    </row>
    <row r="888" spans="1:27" x14ac:dyDescent="0.25">
      <c r="A888" s="1">
        <v>10197</v>
      </c>
      <c r="B888" s="1">
        <v>46</v>
      </c>
      <c r="C888" s="8">
        <v>87.74</v>
      </c>
      <c r="D888" s="1">
        <v>4</v>
      </c>
      <c r="E888" s="7">
        <v>4036.04</v>
      </c>
      <c r="F888" s="7">
        <f>sales_data_sample3[[#This Row],[SALES]]*sales_data_sample3[[#This Row],[PROFIT MARGIN]]</f>
        <v>368.89405599999998</v>
      </c>
      <c r="G888" s="14" t="str">
        <f>IF(sales_data_sample3[[#This Row],[STATUS]] &lt;&gt;"Cancelled","9,14%","0")</f>
        <v>9,14%</v>
      </c>
      <c r="H888" s="4">
        <v>37951</v>
      </c>
      <c r="I888" t="s">
        <v>28</v>
      </c>
      <c r="J888">
        <f>ROUNDUP(MONTH(sales_data_sample3[[#This Row],[ORDER DATE]])/3,0)</f>
        <v>4</v>
      </c>
      <c r="K888" t="str">
        <f>TEXT(sales_data_sample3[[#This Row],[ORDER DATE]],"[$-409]mmmm")</f>
        <v>November</v>
      </c>
      <c r="L888">
        <f>YEAR(sales_data_sample3[[#This Row],[ORDER DATE]])</f>
        <v>2003</v>
      </c>
      <c r="M888" t="s">
        <v>2075</v>
      </c>
      <c r="N888">
        <v>86</v>
      </c>
      <c r="O888" t="s">
        <v>2076</v>
      </c>
      <c r="P888" t="s">
        <v>611</v>
      </c>
      <c r="Q888" t="s">
        <v>612</v>
      </c>
      <c r="R888" t="s">
        <v>613</v>
      </c>
      <c r="S888" t="s">
        <v>4804</v>
      </c>
      <c r="T888" t="s">
        <v>614</v>
      </c>
      <c r="U888" t="s">
        <v>4804</v>
      </c>
      <c r="V888" t="s">
        <v>615</v>
      </c>
      <c r="W888" t="s">
        <v>273</v>
      </c>
      <c r="X888" t="s">
        <v>52</v>
      </c>
      <c r="Y888" t="s">
        <v>616</v>
      </c>
      <c r="Z888" t="s">
        <v>617</v>
      </c>
      <c r="AA888" t="s">
        <v>65</v>
      </c>
    </row>
    <row r="889" spans="1:27" x14ac:dyDescent="0.25">
      <c r="A889" s="1">
        <v>10197</v>
      </c>
      <c r="B889" s="1">
        <v>22</v>
      </c>
      <c r="C889" s="8">
        <v>100</v>
      </c>
      <c r="D889" s="1">
        <v>3</v>
      </c>
      <c r="E889" s="7">
        <v>2538.8000000000002</v>
      </c>
      <c r="F889" s="7">
        <f>sales_data_sample3[[#This Row],[SALES]]*sales_data_sample3[[#This Row],[PROFIT MARGIN]]</f>
        <v>187.61732000000001</v>
      </c>
      <c r="G889" s="14" t="str">
        <f>IF(sales_data_sample3[[#This Row],[STATUS]] &lt;&gt;"Cancelled","7,39%","0")</f>
        <v>7,39%</v>
      </c>
      <c r="H889" s="4">
        <v>37951</v>
      </c>
      <c r="I889" t="s">
        <v>28</v>
      </c>
      <c r="J889">
        <f>ROUNDUP(MONTH(sales_data_sample3[[#This Row],[ORDER DATE]])/3,0)</f>
        <v>4</v>
      </c>
      <c r="K889" t="str">
        <f>TEXT(sales_data_sample3[[#This Row],[ORDER DATE]],"[$-409]mmmm")</f>
        <v>November</v>
      </c>
      <c r="L889">
        <f>YEAR(sales_data_sample3[[#This Row],[ORDER DATE]])</f>
        <v>2003</v>
      </c>
      <c r="M889" t="s">
        <v>1354</v>
      </c>
      <c r="N889">
        <v>105</v>
      </c>
      <c r="O889" t="s">
        <v>2467</v>
      </c>
      <c r="P889" t="s">
        <v>611</v>
      </c>
      <c r="Q889" t="s">
        <v>612</v>
      </c>
      <c r="R889" t="s">
        <v>613</v>
      </c>
      <c r="S889" t="s">
        <v>4804</v>
      </c>
      <c r="T889" t="s">
        <v>614</v>
      </c>
      <c r="U889" t="s">
        <v>4804</v>
      </c>
      <c r="V889" t="s">
        <v>615</v>
      </c>
      <c r="W889" t="s">
        <v>273</v>
      </c>
      <c r="X889" t="s">
        <v>52</v>
      </c>
      <c r="Y889" t="s">
        <v>616</v>
      </c>
      <c r="Z889" t="s">
        <v>617</v>
      </c>
      <c r="AA889" t="s">
        <v>42</v>
      </c>
    </row>
    <row r="890" spans="1:27" x14ac:dyDescent="0.25">
      <c r="A890" s="1">
        <v>10197</v>
      </c>
      <c r="B890" s="1">
        <v>50</v>
      </c>
      <c r="C890" s="8">
        <v>100</v>
      </c>
      <c r="D890" s="1">
        <v>14</v>
      </c>
      <c r="E890" s="7">
        <v>5090.5</v>
      </c>
      <c r="F890" s="7">
        <f>sales_data_sample3[[#This Row],[SALES]]*sales_data_sample3[[#This Row],[PROFIT MARGIN]]</f>
        <v>376.18794999999994</v>
      </c>
      <c r="G890" s="14" t="str">
        <f>IF(sales_data_sample3[[#This Row],[STATUS]] &lt;&gt;"Cancelled","7,39%","0")</f>
        <v>7,39%</v>
      </c>
      <c r="H890" s="4">
        <v>37951</v>
      </c>
      <c r="I890" t="s">
        <v>28</v>
      </c>
      <c r="J890">
        <f>ROUNDUP(MONTH(sales_data_sample3[[#This Row],[ORDER DATE]])/3,0)</f>
        <v>4</v>
      </c>
      <c r="K890" t="str">
        <f>TEXT(sales_data_sample3[[#This Row],[ORDER DATE]],"[$-409]mmmm")</f>
        <v>November</v>
      </c>
      <c r="L890">
        <f>YEAR(sales_data_sample3[[#This Row],[ORDER DATE]])</f>
        <v>2003</v>
      </c>
      <c r="M890" t="s">
        <v>1354</v>
      </c>
      <c r="N890">
        <v>87</v>
      </c>
      <c r="O890" t="s">
        <v>2562</v>
      </c>
      <c r="P890" t="s">
        <v>611</v>
      </c>
      <c r="Q890" t="s">
        <v>612</v>
      </c>
      <c r="R890" t="s">
        <v>613</v>
      </c>
      <c r="S890" t="s">
        <v>4804</v>
      </c>
      <c r="T890" t="s">
        <v>614</v>
      </c>
      <c r="U890" t="s">
        <v>4804</v>
      </c>
      <c r="V890" t="s">
        <v>615</v>
      </c>
      <c r="W890" t="s">
        <v>273</v>
      </c>
      <c r="X890" t="s">
        <v>52</v>
      </c>
      <c r="Y890" t="s">
        <v>616</v>
      </c>
      <c r="Z890" t="s">
        <v>617</v>
      </c>
      <c r="AA890" t="s">
        <v>65</v>
      </c>
    </row>
    <row r="891" spans="1:27" x14ac:dyDescent="0.25">
      <c r="A891" s="1">
        <v>10197</v>
      </c>
      <c r="B891" s="1">
        <v>41</v>
      </c>
      <c r="C891" s="8">
        <v>100</v>
      </c>
      <c r="D891" s="1">
        <v>13</v>
      </c>
      <c r="E891" s="7">
        <v>4534.6000000000004</v>
      </c>
      <c r="F891" s="7">
        <f>sales_data_sample3[[#This Row],[SALES]]*sales_data_sample3[[#This Row],[PROFIT MARGIN]]</f>
        <v>414.46244000000002</v>
      </c>
      <c r="G891" s="14" t="str">
        <f>IF(sales_data_sample3[[#This Row],[STATUS]] &lt;&gt;"Cancelled","9,14%","0")</f>
        <v>9,14%</v>
      </c>
      <c r="H891" s="4">
        <v>37951</v>
      </c>
      <c r="I891" t="s">
        <v>28</v>
      </c>
      <c r="J891">
        <f>ROUNDUP(MONTH(sales_data_sample3[[#This Row],[ORDER DATE]])/3,0)</f>
        <v>4</v>
      </c>
      <c r="K891" t="str">
        <f>TEXT(sales_data_sample3[[#This Row],[ORDER DATE]],"[$-409]mmmm")</f>
        <v>November</v>
      </c>
      <c r="L891">
        <f>YEAR(sales_data_sample3[[#This Row],[ORDER DATE]])</f>
        <v>2003</v>
      </c>
      <c r="M891" t="s">
        <v>2075</v>
      </c>
      <c r="N891">
        <v>122</v>
      </c>
      <c r="O891" t="s">
        <v>3005</v>
      </c>
      <c r="P891" t="s">
        <v>611</v>
      </c>
      <c r="Q891" t="s">
        <v>612</v>
      </c>
      <c r="R891" t="s">
        <v>613</v>
      </c>
      <c r="S891" t="s">
        <v>4804</v>
      </c>
      <c r="T891" t="s">
        <v>614</v>
      </c>
      <c r="U891" t="s">
        <v>4804</v>
      </c>
      <c r="V891" t="s">
        <v>615</v>
      </c>
      <c r="W891" t="s">
        <v>273</v>
      </c>
      <c r="X891" t="s">
        <v>52</v>
      </c>
      <c r="Y891" t="s">
        <v>616</v>
      </c>
      <c r="Z891" t="s">
        <v>617</v>
      </c>
      <c r="AA891" t="s">
        <v>65</v>
      </c>
    </row>
    <row r="892" spans="1:27" x14ac:dyDescent="0.25">
      <c r="A892" s="1">
        <v>10197</v>
      </c>
      <c r="B892" s="1">
        <v>47</v>
      </c>
      <c r="C892" s="8">
        <v>83.2</v>
      </c>
      <c r="D892" s="1">
        <v>8</v>
      </c>
      <c r="E892" s="7">
        <v>3910.4</v>
      </c>
      <c r="F892" s="7">
        <f>sales_data_sample3[[#This Row],[SALES]]*sales_data_sample3[[#This Row],[PROFIT MARGIN]]</f>
        <v>288.97855999999996</v>
      </c>
      <c r="G892" s="14" t="str">
        <f>IF(sales_data_sample3[[#This Row],[STATUS]] &lt;&gt;"Cancelled","7,39%","0")</f>
        <v>7,39%</v>
      </c>
      <c r="H892" s="4">
        <v>37951</v>
      </c>
      <c r="I892" t="s">
        <v>28</v>
      </c>
      <c r="J892">
        <f>ROUNDUP(MONTH(sales_data_sample3[[#This Row],[ORDER DATE]])/3,0)</f>
        <v>4</v>
      </c>
      <c r="K892" t="str">
        <f>TEXT(sales_data_sample3[[#This Row],[ORDER DATE]],"[$-409]mmmm")</f>
        <v>November</v>
      </c>
      <c r="L892">
        <f>YEAR(sales_data_sample3[[#This Row],[ORDER DATE]])</f>
        <v>2003</v>
      </c>
      <c r="M892" t="s">
        <v>1354</v>
      </c>
      <c r="N892">
        <v>88</v>
      </c>
      <c r="O892" t="s">
        <v>3347</v>
      </c>
      <c r="P892" t="s">
        <v>611</v>
      </c>
      <c r="Q892" t="s">
        <v>612</v>
      </c>
      <c r="R892" t="s">
        <v>613</v>
      </c>
      <c r="S892" t="s">
        <v>4804</v>
      </c>
      <c r="T892" t="s">
        <v>614</v>
      </c>
      <c r="U892" t="s">
        <v>4804</v>
      </c>
      <c r="V892" t="s">
        <v>615</v>
      </c>
      <c r="W892" t="s">
        <v>273</v>
      </c>
      <c r="X892" t="s">
        <v>52</v>
      </c>
      <c r="Y892" t="s">
        <v>616</v>
      </c>
      <c r="Z892" t="s">
        <v>617</v>
      </c>
      <c r="AA892" t="s">
        <v>65</v>
      </c>
    </row>
    <row r="893" spans="1:27" x14ac:dyDescent="0.25">
      <c r="A893" s="1">
        <v>10197</v>
      </c>
      <c r="B893" s="1">
        <v>22</v>
      </c>
      <c r="C893" s="8">
        <v>86.38</v>
      </c>
      <c r="D893" s="1">
        <v>5</v>
      </c>
      <c r="E893" s="7">
        <v>1900.36</v>
      </c>
      <c r="F893" s="7">
        <f>sales_data_sample3[[#This Row],[SALES]]*sales_data_sample3[[#This Row],[PROFIT MARGIN]]</f>
        <v>140.43660399999999</v>
      </c>
      <c r="G893" s="14" t="str">
        <f>IF(sales_data_sample3[[#This Row],[STATUS]] &lt;&gt;"Cancelled","7,39%","0")</f>
        <v>7,39%</v>
      </c>
      <c r="H893" s="4">
        <v>37951</v>
      </c>
      <c r="I893" t="s">
        <v>28</v>
      </c>
      <c r="J893">
        <f>ROUNDUP(MONTH(sales_data_sample3[[#This Row],[ORDER DATE]])/3,0)</f>
        <v>4</v>
      </c>
      <c r="K893" t="str">
        <f>TEXT(sales_data_sample3[[#This Row],[ORDER DATE]],"[$-409]mmmm")</f>
        <v>November</v>
      </c>
      <c r="L893">
        <f>YEAR(sales_data_sample3[[#This Row],[ORDER DATE]])</f>
        <v>2003</v>
      </c>
      <c r="M893" t="s">
        <v>1354</v>
      </c>
      <c r="N893">
        <v>83</v>
      </c>
      <c r="O893" t="s">
        <v>3543</v>
      </c>
      <c r="P893" t="s">
        <v>611</v>
      </c>
      <c r="Q893" t="s">
        <v>612</v>
      </c>
      <c r="R893" t="s">
        <v>613</v>
      </c>
      <c r="S893" t="s">
        <v>4804</v>
      </c>
      <c r="T893" t="s">
        <v>614</v>
      </c>
      <c r="U893" t="s">
        <v>4804</v>
      </c>
      <c r="V893" t="s">
        <v>615</v>
      </c>
      <c r="W893" t="s">
        <v>273</v>
      </c>
      <c r="X893" t="s">
        <v>52</v>
      </c>
      <c r="Y893" t="s">
        <v>616</v>
      </c>
      <c r="Z893" t="s">
        <v>617</v>
      </c>
      <c r="AA893" t="s">
        <v>42</v>
      </c>
    </row>
    <row r="894" spans="1:27" x14ac:dyDescent="0.25">
      <c r="A894" s="1">
        <v>10197</v>
      </c>
      <c r="B894" s="1">
        <v>23</v>
      </c>
      <c r="C894" s="8">
        <v>64.67</v>
      </c>
      <c r="D894" s="1">
        <v>9</v>
      </c>
      <c r="E894" s="7">
        <v>1487.41</v>
      </c>
      <c r="F894" s="7">
        <f>sales_data_sample3[[#This Row],[SALES]]*sales_data_sample3[[#This Row],[PROFIT MARGIN]]</f>
        <v>135.949274</v>
      </c>
      <c r="G894" s="14" t="str">
        <f>IF(sales_data_sample3[[#This Row],[STATUS]] &lt;&gt;"Cancelled","9,14%","0")</f>
        <v>9,14%</v>
      </c>
      <c r="H894" s="4">
        <v>37951</v>
      </c>
      <c r="I894" t="s">
        <v>28</v>
      </c>
      <c r="J894">
        <f>ROUNDUP(MONTH(sales_data_sample3[[#This Row],[ORDER DATE]])/3,0)</f>
        <v>4</v>
      </c>
      <c r="K894" t="str">
        <f>TEXT(sales_data_sample3[[#This Row],[ORDER DATE]],"[$-409]mmmm")</f>
        <v>November</v>
      </c>
      <c r="L894">
        <f>YEAR(sales_data_sample3[[#This Row],[ORDER DATE]])</f>
        <v>2003</v>
      </c>
      <c r="M894" t="s">
        <v>2075</v>
      </c>
      <c r="N894">
        <v>66</v>
      </c>
      <c r="O894" t="s">
        <v>4284</v>
      </c>
      <c r="P894" t="s">
        <v>611</v>
      </c>
      <c r="Q894" t="s">
        <v>612</v>
      </c>
      <c r="R894" t="s">
        <v>613</v>
      </c>
      <c r="S894" t="s">
        <v>4804</v>
      </c>
      <c r="T894" t="s">
        <v>614</v>
      </c>
      <c r="U894" t="s">
        <v>4804</v>
      </c>
      <c r="V894" t="s">
        <v>615</v>
      </c>
      <c r="W894" t="s">
        <v>273</v>
      </c>
      <c r="X894" t="s">
        <v>52</v>
      </c>
      <c r="Y894" t="s">
        <v>616</v>
      </c>
      <c r="Z894" t="s">
        <v>617</v>
      </c>
      <c r="AA894" t="s">
        <v>42</v>
      </c>
    </row>
    <row r="895" spans="1:27" x14ac:dyDescent="0.25">
      <c r="A895" s="1">
        <v>10197</v>
      </c>
      <c r="B895" s="1">
        <v>24</v>
      </c>
      <c r="C895" s="8">
        <v>90.52</v>
      </c>
      <c r="D895" s="1">
        <v>2</v>
      </c>
      <c r="E895" s="7">
        <v>2172.48</v>
      </c>
      <c r="F895" s="7">
        <f>sales_data_sample3[[#This Row],[SALES]]*sales_data_sample3[[#This Row],[PROFIT MARGIN]]</f>
        <v>198.564672</v>
      </c>
      <c r="G895" s="14" t="str">
        <f>IF(sales_data_sample3[[#This Row],[STATUS]] &lt;&gt;"Cancelled","9,14%","0")</f>
        <v>9,14%</v>
      </c>
      <c r="H895" s="4">
        <v>37951</v>
      </c>
      <c r="I895" t="s">
        <v>28</v>
      </c>
      <c r="J895">
        <f>ROUNDUP(MONTH(sales_data_sample3[[#This Row],[ORDER DATE]])/3,0)</f>
        <v>4</v>
      </c>
      <c r="K895" t="str">
        <f>TEXT(sales_data_sample3[[#This Row],[ORDER DATE]],"[$-409]mmmm")</f>
        <v>November</v>
      </c>
      <c r="L895">
        <f>YEAR(sales_data_sample3[[#This Row],[ORDER DATE]])</f>
        <v>2003</v>
      </c>
      <c r="M895" t="s">
        <v>2075</v>
      </c>
      <c r="N895">
        <v>90</v>
      </c>
      <c r="O895" t="s">
        <v>4394</v>
      </c>
      <c r="P895" t="s">
        <v>611</v>
      </c>
      <c r="Q895" t="s">
        <v>612</v>
      </c>
      <c r="R895" t="s">
        <v>613</v>
      </c>
      <c r="S895" t="s">
        <v>4804</v>
      </c>
      <c r="T895" t="s">
        <v>614</v>
      </c>
      <c r="U895" t="s">
        <v>4804</v>
      </c>
      <c r="V895" t="s">
        <v>615</v>
      </c>
      <c r="W895" t="s">
        <v>273</v>
      </c>
      <c r="X895" t="s">
        <v>52</v>
      </c>
      <c r="Y895" t="s">
        <v>616</v>
      </c>
      <c r="Z895" t="s">
        <v>617</v>
      </c>
      <c r="AA895" t="s">
        <v>42</v>
      </c>
    </row>
    <row r="896" spans="1:27" x14ac:dyDescent="0.25">
      <c r="A896" s="1">
        <v>10197</v>
      </c>
      <c r="B896" s="1">
        <v>50</v>
      </c>
      <c r="C896" s="8">
        <v>78.790000000000006</v>
      </c>
      <c r="D896" s="1">
        <v>7</v>
      </c>
      <c r="E896" s="7">
        <v>3939.5</v>
      </c>
      <c r="F896" s="7">
        <f>sales_data_sample3[[#This Row],[SALES]]*sales_data_sample3[[#This Row],[PROFIT MARGIN]]</f>
        <v>360.07029999999997</v>
      </c>
      <c r="G896" s="14" t="str">
        <f>IF(sales_data_sample3[[#This Row],[STATUS]] &lt;&gt;"Cancelled","9,14%","0")</f>
        <v>9,14%</v>
      </c>
      <c r="H896" s="4">
        <v>37951</v>
      </c>
      <c r="I896" t="s">
        <v>28</v>
      </c>
      <c r="J896">
        <f>ROUNDUP(MONTH(sales_data_sample3[[#This Row],[ORDER DATE]])/3,0)</f>
        <v>4</v>
      </c>
      <c r="K896" t="str">
        <f>TEXT(sales_data_sample3[[#This Row],[ORDER DATE]],"[$-409]mmmm")</f>
        <v>November</v>
      </c>
      <c r="L896">
        <f>YEAR(sales_data_sample3[[#This Row],[ORDER DATE]])</f>
        <v>2003</v>
      </c>
      <c r="M896" t="s">
        <v>2075</v>
      </c>
      <c r="N896">
        <v>72</v>
      </c>
      <c r="O896" t="s">
        <v>4468</v>
      </c>
      <c r="P896" t="s">
        <v>611</v>
      </c>
      <c r="Q896" t="s">
        <v>612</v>
      </c>
      <c r="R896" t="s">
        <v>613</v>
      </c>
      <c r="S896" t="s">
        <v>4804</v>
      </c>
      <c r="T896" t="s">
        <v>614</v>
      </c>
      <c r="U896" t="s">
        <v>4804</v>
      </c>
      <c r="V896" t="s">
        <v>615</v>
      </c>
      <c r="W896" t="s">
        <v>273</v>
      </c>
      <c r="X896" t="s">
        <v>52</v>
      </c>
      <c r="Y896" t="s">
        <v>616</v>
      </c>
      <c r="Z896" t="s">
        <v>617</v>
      </c>
      <c r="AA896" t="s">
        <v>65</v>
      </c>
    </row>
    <row r="897" spans="1:27" x14ac:dyDescent="0.25">
      <c r="A897" s="1">
        <v>10197</v>
      </c>
      <c r="B897" s="1">
        <v>27</v>
      </c>
      <c r="C897" s="8">
        <v>92.16</v>
      </c>
      <c r="D897" s="1">
        <v>10</v>
      </c>
      <c r="E897" s="7">
        <v>2488.3200000000002</v>
      </c>
      <c r="F897" s="7">
        <f>sales_data_sample3[[#This Row],[SALES]]*sales_data_sample3[[#This Row],[PROFIT MARGIN]]</f>
        <v>227.43244799999999</v>
      </c>
      <c r="G897" s="14" t="str">
        <f>IF(sales_data_sample3[[#This Row],[STATUS]] &lt;&gt;"Cancelled","9,14%","0")</f>
        <v>9,14%</v>
      </c>
      <c r="H897" s="4">
        <v>37951</v>
      </c>
      <c r="I897" t="s">
        <v>28</v>
      </c>
      <c r="J897">
        <f>ROUNDUP(MONTH(sales_data_sample3[[#This Row],[ORDER DATE]])/3,0)</f>
        <v>4</v>
      </c>
      <c r="K897" t="str">
        <f>TEXT(sales_data_sample3[[#This Row],[ORDER DATE]],"[$-409]mmmm")</f>
        <v>November</v>
      </c>
      <c r="L897">
        <f>YEAR(sales_data_sample3[[#This Row],[ORDER DATE]])</f>
        <v>2003</v>
      </c>
      <c r="M897" t="s">
        <v>2075</v>
      </c>
      <c r="N897">
        <v>100</v>
      </c>
      <c r="O897" t="s">
        <v>4604</v>
      </c>
      <c r="P897" t="s">
        <v>611</v>
      </c>
      <c r="Q897" t="s">
        <v>612</v>
      </c>
      <c r="R897" t="s">
        <v>613</v>
      </c>
      <c r="S897" t="s">
        <v>4804</v>
      </c>
      <c r="T897" t="s">
        <v>614</v>
      </c>
      <c r="U897" t="s">
        <v>4804</v>
      </c>
      <c r="V897" t="s">
        <v>615</v>
      </c>
      <c r="W897" t="s">
        <v>273</v>
      </c>
      <c r="X897" t="s">
        <v>52</v>
      </c>
      <c r="Y897" t="s">
        <v>616</v>
      </c>
      <c r="Z897" t="s">
        <v>617</v>
      </c>
      <c r="AA897" t="s">
        <v>42</v>
      </c>
    </row>
    <row r="898" spans="1:27" x14ac:dyDescent="0.25">
      <c r="A898" s="1">
        <v>10197</v>
      </c>
      <c r="B898" s="1">
        <v>35</v>
      </c>
      <c r="C898" s="8">
        <v>93.35</v>
      </c>
      <c r="D898" s="1">
        <v>11</v>
      </c>
      <c r="E898" s="7">
        <v>3267.25</v>
      </c>
      <c r="F898" s="7">
        <f>sales_data_sample3[[#This Row],[SALES]]*sales_data_sample3[[#This Row],[PROFIT MARGIN]]</f>
        <v>298.62664999999998</v>
      </c>
      <c r="G898" s="14" t="str">
        <f>IF(sales_data_sample3[[#This Row],[STATUS]] &lt;&gt;"Cancelled","9,14%","0")</f>
        <v>9,14%</v>
      </c>
      <c r="H898" s="4">
        <v>37951</v>
      </c>
      <c r="I898" t="s">
        <v>28</v>
      </c>
      <c r="J898">
        <f>ROUNDUP(MONTH(sales_data_sample3[[#This Row],[ORDER DATE]])/3,0)</f>
        <v>4</v>
      </c>
      <c r="K898" t="str">
        <f>TEXT(sales_data_sample3[[#This Row],[ORDER DATE]],"[$-409]mmmm")</f>
        <v>November</v>
      </c>
      <c r="L898">
        <f>YEAR(sales_data_sample3[[#This Row],[ORDER DATE]])</f>
        <v>2003</v>
      </c>
      <c r="M898" t="s">
        <v>2075</v>
      </c>
      <c r="N898">
        <v>99</v>
      </c>
      <c r="O898" t="s">
        <v>4639</v>
      </c>
      <c r="P898" t="s">
        <v>611</v>
      </c>
      <c r="Q898" t="s">
        <v>612</v>
      </c>
      <c r="R898" t="s">
        <v>613</v>
      </c>
      <c r="S898" t="s">
        <v>4804</v>
      </c>
      <c r="T898" t="s">
        <v>614</v>
      </c>
      <c r="U898" t="s">
        <v>4804</v>
      </c>
      <c r="V898" t="s">
        <v>615</v>
      </c>
      <c r="W898" t="s">
        <v>273</v>
      </c>
      <c r="X898" t="s">
        <v>52</v>
      </c>
      <c r="Y898" t="s">
        <v>616</v>
      </c>
      <c r="Z898" t="s">
        <v>617</v>
      </c>
      <c r="AA898" t="s">
        <v>65</v>
      </c>
    </row>
    <row r="899" spans="1:27" x14ac:dyDescent="0.25">
      <c r="A899" s="1">
        <v>10197</v>
      </c>
      <c r="B899" s="1">
        <v>29</v>
      </c>
      <c r="C899" s="8">
        <v>41.71</v>
      </c>
      <c r="D899" s="1">
        <v>1</v>
      </c>
      <c r="E899" s="7">
        <v>1209.5899999999999</v>
      </c>
      <c r="F899" s="7">
        <f>sales_data_sample3[[#This Row],[SALES]]*sales_data_sample3[[#This Row],[PROFIT MARGIN]]</f>
        <v>88.42102899999999</v>
      </c>
      <c r="G899" s="14" t="str">
        <f>IF(sales_data_sample3[[#This Row],[STATUS]] &lt;&gt;"Cancelled","7,31%","0")</f>
        <v>7,31%</v>
      </c>
      <c r="H899" s="4">
        <v>37951</v>
      </c>
      <c r="I899" t="s">
        <v>28</v>
      </c>
      <c r="J899">
        <f>ROUNDUP(MONTH(sales_data_sample3[[#This Row],[ORDER DATE]])/3,0)</f>
        <v>4</v>
      </c>
      <c r="K899" t="str">
        <f>TEXT(sales_data_sample3[[#This Row],[ORDER DATE]],"[$-409]mmmm")</f>
        <v>November</v>
      </c>
      <c r="L899">
        <f>YEAR(sales_data_sample3[[#This Row],[ORDER DATE]])</f>
        <v>2003</v>
      </c>
      <c r="M899" t="s">
        <v>1502</v>
      </c>
      <c r="N899">
        <v>49</v>
      </c>
      <c r="O899" t="s">
        <v>4719</v>
      </c>
      <c r="P899" t="s">
        <v>611</v>
      </c>
      <c r="Q899" t="s">
        <v>612</v>
      </c>
      <c r="R899" t="s">
        <v>613</v>
      </c>
      <c r="S899" t="s">
        <v>4804</v>
      </c>
      <c r="T899" t="s">
        <v>614</v>
      </c>
      <c r="U899" t="s">
        <v>4804</v>
      </c>
      <c r="V899" t="s">
        <v>615</v>
      </c>
      <c r="W899" t="s">
        <v>273</v>
      </c>
      <c r="X899" t="s">
        <v>52</v>
      </c>
      <c r="Y899" t="s">
        <v>616</v>
      </c>
      <c r="Z899" t="s">
        <v>617</v>
      </c>
      <c r="AA899" t="s">
        <v>42</v>
      </c>
    </row>
    <row r="900" spans="1:27" x14ac:dyDescent="0.25">
      <c r="A900" s="1">
        <v>10197</v>
      </c>
      <c r="B900" s="1">
        <v>42</v>
      </c>
      <c r="C900" s="8">
        <v>50.23</v>
      </c>
      <c r="D900" s="1">
        <v>12</v>
      </c>
      <c r="E900" s="7">
        <v>2109.66</v>
      </c>
      <c r="F900" s="7">
        <f>sales_data_sample3[[#This Row],[SALES]]*sales_data_sample3[[#This Row],[PROFIT MARGIN]]</f>
        <v>192.82292399999997</v>
      </c>
      <c r="G900" s="14" t="str">
        <f>IF(sales_data_sample3[[#This Row],[STATUS]] &lt;&gt;"Cancelled","9,14%","0")</f>
        <v>9,14%</v>
      </c>
      <c r="H900" s="4">
        <v>37951</v>
      </c>
      <c r="I900" t="s">
        <v>28</v>
      </c>
      <c r="J900">
        <f>ROUNDUP(MONTH(sales_data_sample3[[#This Row],[ORDER DATE]])/3,0)</f>
        <v>4</v>
      </c>
      <c r="K900" t="str">
        <f>TEXT(sales_data_sample3[[#This Row],[ORDER DATE]],"[$-409]mmmm")</f>
        <v>November</v>
      </c>
      <c r="L900">
        <f>YEAR(sales_data_sample3[[#This Row],[ORDER DATE]])</f>
        <v>2003</v>
      </c>
      <c r="M900" t="s">
        <v>2075</v>
      </c>
      <c r="N900">
        <v>54</v>
      </c>
      <c r="O900" t="s">
        <v>4760</v>
      </c>
      <c r="P900" t="s">
        <v>611</v>
      </c>
      <c r="Q900" t="s">
        <v>612</v>
      </c>
      <c r="R900" t="s">
        <v>613</v>
      </c>
      <c r="S900" t="s">
        <v>4804</v>
      </c>
      <c r="T900" t="s">
        <v>614</v>
      </c>
      <c r="U900" t="s">
        <v>4804</v>
      </c>
      <c r="V900" t="s">
        <v>615</v>
      </c>
      <c r="W900" t="s">
        <v>273</v>
      </c>
      <c r="X900" t="s">
        <v>52</v>
      </c>
      <c r="Y900" t="s">
        <v>616</v>
      </c>
      <c r="Z900" t="s">
        <v>617</v>
      </c>
      <c r="AA900" t="s">
        <v>42</v>
      </c>
    </row>
    <row r="901" spans="1:27" x14ac:dyDescent="0.25">
      <c r="A901" s="1">
        <v>10198</v>
      </c>
      <c r="B901" s="1">
        <v>42</v>
      </c>
      <c r="C901" s="8">
        <v>100</v>
      </c>
      <c r="D901" s="1">
        <v>4</v>
      </c>
      <c r="E901" s="7">
        <v>7483.98</v>
      </c>
      <c r="F901" s="7">
        <f>sales_data_sample3[[#This Row],[SALES]]*sales_data_sample3[[#This Row],[PROFIT MARGIN]]</f>
        <v>547.07893799999999</v>
      </c>
      <c r="G901" s="14" t="str">
        <f>IF(sales_data_sample3[[#This Row],[STATUS]] &lt;&gt;"Cancelled","7,31%","0")</f>
        <v>7,31%</v>
      </c>
      <c r="H901" s="4">
        <v>37952</v>
      </c>
      <c r="I901" t="s">
        <v>28</v>
      </c>
      <c r="J901">
        <f>ROUNDUP(MONTH(sales_data_sample3[[#This Row],[ORDER DATE]])/3,0)</f>
        <v>4</v>
      </c>
      <c r="K901" t="str">
        <f>TEXT(sales_data_sample3[[#This Row],[ORDER DATE]],"[$-409]mmmm")</f>
        <v>November</v>
      </c>
      <c r="L901">
        <f>YEAR(sales_data_sample3[[#This Row],[ORDER DATE]])</f>
        <v>2003</v>
      </c>
      <c r="M901" t="s">
        <v>1502</v>
      </c>
      <c r="N901">
        <v>157</v>
      </c>
      <c r="O901" t="s">
        <v>1503</v>
      </c>
      <c r="P901" t="s">
        <v>777</v>
      </c>
      <c r="Q901" t="s">
        <v>778</v>
      </c>
      <c r="R901" t="s">
        <v>779</v>
      </c>
      <c r="S901" t="s">
        <v>4804</v>
      </c>
      <c r="T901" t="s">
        <v>780</v>
      </c>
      <c r="U901" t="s">
        <v>4804</v>
      </c>
      <c r="V901" t="s">
        <v>781</v>
      </c>
      <c r="W901" t="s">
        <v>782</v>
      </c>
      <c r="X901" t="s">
        <v>307</v>
      </c>
      <c r="Y901" t="s">
        <v>783</v>
      </c>
      <c r="Z901" t="s">
        <v>784</v>
      </c>
      <c r="AA901" t="s">
        <v>229</v>
      </c>
    </row>
    <row r="902" spans="1:27" x14ac:dyDescent="0.25">
      <c r="A902" s="1">
        <v>10198</v>
      </c>
      <c r="B902" s="1">
        <v>48</v>
      </c>
      <c r="C902" s="8">
        <v>67.819999999999993</v>
      </c>
      <c r="D902" s="1">
        <v>5</v>
      </c>
      <c r="E902" s="7">
        <v>3255.36</v>
      </c>
      <c r="F902" s="7">
        <f>sales_data_sample3[[#This Row],[SALES]]*sales_data_sample3[[#This Row],[PROFIT MARGIN]]</f>
        <v>237.96681599999999</v>
      </c>
      <c r="G902" s="14" t="str">
        <f>IF(sales_data_sample3[[#This Row],[STATUS]] &lt;&gt;"Cancelled","7,31%","0")</f>
        <v>7,31%</v>
      </c>
      <c r="H902" s="4">
        <v>37952</v>
      </c>
      <c r="I902" t="s">
        <v>28</v>
      </c>
      <c r="J902">
        <f>ROUNDUP(MONTH(sales_data_sample3[[#This Row],[ORDER DATE]])/3,0)</f>
        <v>4</v>
      </c>
      <c r="K902" t="str">
        <f>TEXT(sales_data_sample3[[#This Row],[ORDER DATE]],"[$-409]mmmm")</f>
        <v>November</v>
      </c>
      <c r="L902">
        <f>YEAR(sales_data_sample3[[#This Row],[ORDER DATE]])</f>
        <v>2003</v>
      </c>
      <c r="M902" t="s">
        <v>1502</v>
      </c>
      <c r="N902">
        <v>68</v>
      </c>
      <c r="O902" t="s">
        <v>3232</v>
      </c>
      <c r="P902" t="s">
        <v>777</v>
      </c>
      <c r="Q902" t="s">
        <v>778</v>
      </c>
      <c r="R902" t="s">
        <v>779</v>
      </c>
      <c r="S902" t="s">
        <v>4804</v>
      </c>
      <c r="T902" t="s">
        <v>780</v>
      </c>
      <c r="U902" t="s">
        <v>4804</v>
      </c>
      <c r="V902" t="s">
        <v>781</v>
      </c>
      <c r="W902" t="s">
        <v>782</v>
      </c>
      <c r="X902" t="s">
        <v>307</v>
      </c>
      <c r="Y902" t="s">
        <v>783</v>
      </c>
      <c r="Z902" t="s">
        <v>784</v>
      </c>
      <c r="AA902" t="s">
        <v>65</v>
      </c>
    </row>
    <row r="903" spans="1:27" x14ac:dyDescent="0.25">
      <c r="A903" s="1">
        <v>10198</v>
      </c>
      <c r="B903" s="1">
        <v>27</v>
      </c>
      <c r="C903" s="8">
        <v>71.67</v>
      </c>
      <c r="D903" s="1">
        <v>6</v>
      </c>
      <c r="E903" s="7">
        <v>1935.09</v>
      </c>
      <c r="F903" s="7">
        <f>sales_data_sample3[[#This Row],[SALES]]*sales_data_sample3[[#This Row],[PROFIT MARGIN]]</f>
        <v>143.00315099999997</v>
      </c>
      <c r="G903" s="14" t="str">
        <f>IF(sales_data_sample3[[#This Row],[STATUS]] &lt;&gt;"Cancelled","7,39%","0")</f>
        <v>7,39%</v>
      </c>
      <c r="H903" s="4">
        <v>37952</v>
      </c>
      <c r="I903" t="s">
        <v>28</v>
      </c>
      <c r="J903">
        <f>ROUNDUP(MONTH(sales_data_sample3[[#This Row],[ORDER DATE]])/3,0)</f>
        <v>4</v>
      </c>
      <c r="K903" t="str">
        <f>TEXT(sales_data_sample3[[#This Row],[ORDER DATE]],"[$-409]mmmm")</f>
        <v>November</v>
      </c>
      <c r="L903">
        <f>YEAR(sales_data_sample3[[#This Row],[ORDER DATE]])</f>
        <v>2003</v>
      </c>
      <c r="M903" t="s">
        <v>1354</v>
      </c>
      <c r="N903">
        <v>65</v>
      </c>
      <c r="O903" t="s">
        <v>3465</v>
      </c>
      <c r="P903" t="s">
        <v>777</v>
      </c>
      <c r="Q903" t="s">
        <v>778</v>
      </c>
      <c r="R903" t="s">
        <v>779</v>
      </c>
      <c r="S903" t="s">
        <v>4804</v>
      </c>
      <c r="T903" t="s">
        <v>780</v>
      </c>
      <c r="U903" t="s">
        <v>4804</v>
      </c>
      <c r="V903" t="s">
        <v>781</v>
      </c>
      <c r="W903" t="s">
        <v>782</v>
      </c>
      <c r="X903" t="s">
        <v>307</v>
      </c>
      <c r="Y903" t="s">
        <v>783</v>
      </c>
      <c r="Z903" t="s">
        <v>784</v>
      </c>
      <c r="AA903" t="s">
        <v>42</v>
      </c>
    </row>
    <row r="904" spans="1:27" x14ac:dyDescent="0.25">
      <c r="A904" s="1">
        <v>10198</v>
      </c>
      <c r="B904" s="1">
        <v>43</v>
      </c>
      <c r="C904" s="8">
        <v>66.19</v>
      </c>
      <c r="D904" s="1">
        <v>3</v>
      </c>
      <c r="E904" s="7">
        <v>2846.17</v>
      </c>
      <c r="F904" s="7">
        <f>sales_data_sample3[[#This Row],[SALES]]*sales_data_sample3[[#This Row],[PROFIT MARGIN]]</f>
        <v>208.055027</v>
      </c>
      <c r="G904" s="14" t="str">
        <f>IF(sales_data_sample3[[#This Row],[STATUS]] &lt;&gt;"Cancelled","7,31%","0")</f>
        <v>7,31%</v>
      </c>
      <c r="H904" s="4">
        <v>37952</v>
      </c>
      <c r="I904" t="s">
        <v>28</v>
      </c>
      <c r="J904">
        <f>ROUNDUP(MONTH(sales_data_sample3[[#This Row],[ORDER DATE]])/3,0)</f>
        <v>4</v>
      </c>
      <c r="K904" t="str">
        <f>TEXT(sales_data_sample3[[#This Row],[ORDER DATE]],"[$-409]mmmm")</f>
        <v>November</v>
      </c>
      <c r="L904">
        <f>YEAR(sales_data_sample3[[#This Row],[ORDER DATE]])</f>
        <v>2003</v>
      </c>
      <c r="M904" t="s">
        <v>1502</v>
      </c>
      <c r="N904">
        <v>68</v>
      </c>
      <c r="O904" t="s">
        <v>3620</v>
      </c>
      <c r="P904" t="s">
        <v>777</v>
      </c>
      <c r="Q904" t="s">
        <v>778</v>
      </c>
      <c r="R904" t="s">
        <v>779</v>
      </c>
      <c r="S904" t="s">
        <v>4804</v>
      </c>
      <c r="T904" t="s">
        <v>780</v>
      </c>
      <c r="U904" t="s">
        <v>4804</v>
      </c>
      <c r="V904" t="s">
        <v>781</v>
      </c>
      <c r="W904" t="s">
        <v>782</v>
      </c>
      <c r="X904" t="s">
        <v>307</v>
      </c>
      <c r="Y904" t="s">
        <v>783</v>
      </c>
      <c r="Z904" t="s">
        <v>784</v>
      </c>
      <c r="AA904" t="s">
        <v>42</v>
      </c>
    </row>
    <row r="905" spans="1:27" x14ac:dyDescent="0.25">
      <c r="A905" s="1">
        <v>10198</v>
      </c>
      <c r="B905" s="1">
        <v>42</v>
      </c>
      <c r="C905" s="8">
        <v>100</v>
      </c>
      <c r="D905" s="1">
        <v>1</v>
      </c>
      <c r="E905" s="7">
        <v>4774.5600000000004</v>
      </c>
      <c r="F905" s="7">
        <f>sales_data_sample3[[#This Row],[SALES]]*sales_data_sample3[[#This Row],[PROFIT MARGIN]]</f>
        <v>349.02033600000004</v>
      </c>
      <c r="G905" s="14" t="str">
        <f>IF(sales_data_sample3[[#This Row],[STATUS]] &lt;&gt;"Cancelled","7,31%","0")</f>
        <v>7,31%</v>
      </c>
      <c r="H905" s="4">
        <v>37952</v>
      </c>
      <c r="I905" t="s">
        <v>28</v>
      </c>
      <c r="J905">
        <f>ROUNDUP(MONTH(sales_data_sample3[[#This Row],[ORDER DATE]])/3,0)</f>
        <v>4</v>
      </c>
      <c r="K905" t="str">
        <f>TEXT(sales_data_sample3[[#This Row],[ORDER DATE]],"[$-409]mmmm")</f>
        <v>November</v>
      </c>
      <c r="L905">
        <f>YEAR(sales_data_sample3[[#This Row],[ORDER DATE]])</f>
        <v>2003</v>
      </c>
      <c r="M905" t="s">
        <v>1502</v>
      </c>
      <c r="N905">
        <v>99</v>
      </c>
      <c r="O905" t="s">
        <v>4433</v>
      </c>
      <c r="P905" t="s">
        <v>777</v>
      </c>
      <c r="Q905" t="s">
        <v>778</v>
      </c>
      <c r="R905" t="s">
        <v>779</v>
      </c>
      <c r="S905" t="s">
        <v>4804</v>
      </c>
      <c r="T905" t="s">
        <v>780</v>
      </c>
      <c r="U905" t="s">
        <v>4804</v>
      </c>
      <c r="V905" t="s">
        <v>781</v>
      </c>
      <c r="W905" t="s">
        <v>782</v>
      </c>
      <c r="X905" t="s">
        <v>307</v>
      </c>
      <c r="Y905" t="s">
        <v>783</v>
      </c>
      <c r="Z905" t="s">
        <v>784</v>
      </c>
      <c r="AA905" t="s">
        <v>65</v>
      </c>
    </row>
    <row r="906" spans="1:27" x14ac:dyDescent="0.25">
      <c r="A906" s="1">
        <v>10198</v>
      </c>
      <c r="B906" s="1">
        <v>40</v>
      </c>
      <c r="C906" s="8">
        <v>63.67</v>
      </c>
      <c r="D906" s="1">
        <v>2</v>
      </c>
      <c r="E906" s="7">
        <v>2546.8000000000002</v>
      </c>
      <c r="F906" s="7">
        <f>sales_data_sample3[[#This Row],[SALES]]*sales_data_sample3[[#This Row],[PROFIT MARGIN]]</f>
        <v>186.17108000000002</v>
      </c>
      <c r="G906" s="14" t="str">
        <f>IF(sales_data_sample3[[#This Row],[STATUS]] &lt;&gt;"Cancelled","7,31%","0")</f>
        <v>7,31%</v>
      </c>
      <c r="H906" s="4">
        <v>37952</v>
      </c>
      <c r="I906" t="s">
        <v>28</v>
      </c>
      <c r="J906">
        <f>ROUNDUP(MONTH(sales_data_sample3[[#This Row],[ORDER DATE]])/3,0)</f>
        <v>4</v>
      </c>
      <c r="K906" t="str">
        <f>TEXT(sales_data_sample3[[#This Row],[ORDER DATE]],"[$-409]mmmm")</f>
        <v>November</v>
      </c>
      <c r="L906">
        <f>YEAR(sales_data_sample3[[#This Row],[ORDER DATE]])</f>
        <v>2003</v>
      </c>
      <c r="M906" t="s">
        <v>1502</v>
      </c>
      <c r="N906">
        <v>74</v>
      </c>
      <c r="O906" t="s">
        <v>4675</v>
      </c>
      <c r="P906" t="s">
        <v>777</v>
      </c>
      <c r="Q906" t="s">
        <v>778</v>
      </c>
      <c r="R906" t="s">
        <v>779</v>
      </c>
      <c r="S906" t="s">
        <v>4804</v>
      </c>
      <c r="T906" t="s">
        <v>780</v>
      </c>
      <c r="U906" t="s">
        <v>4804</v>
      </c>
      <c r="V906" t="s">
        <v>781</v>
      </c>
      <c r="W906" t="s">
        <v>782</v>
      </c>
      <c r="X906" t="s">
        <v>307</v>
      </c>
      <c r="Y906" t="s">
        <v>783</v>
      </c>
      <c r="Z906" t="s">
        <v>784</v>
      </c>
      <c r="AA906" t="s">
        <v>42</v>
      </c>
    </row>
    <row r="907" spans="1:27" x14ac:dyDescent="0.25">
      <c r="A907" s="1">
        <v>10199</v>
      </c>
      <c r="B907" s="1">
        <v>29</v>
      </c>
      <c r="C907" s="8">
        <v>38.4</v>
      </c>
      <c r="D907" s="1">
        <v>1</v>
      </c>
      <c r="E907" s="7">
        <v>1113.5999999999999</v>
      </c>
      <c r="F907" s="7">
        <f>sales_data_sample3[[#This Row],[SALES]]*sales_data_sample3[[#This Row],[PROFIT MARGIN]]</f>
        <v>82.295039999999986</v>
      </c>
      <c r="G907" s="14" t="str">
        <f>IF(sales_data_sample3[[#This Row],[STATUS]] &lt;&gt;"Cancelled","7,39%","0")</f>
        <v>7,39%</v>
      </c>
      <c r="H907" s="4">
        <v>37956</v>
      </c>
      <c r="I907" t="s">
        <v>28</v>
      </c>
      <c r="J907">
        <f>ROUNDUP(MONTH(sales_data_sample3[[#This Row],[ORDER DATE]])/3,0)</f>
        <v>4</v>
      </c>
      <c r="K907" t="str">
        <f>TEXT(sales_data_sample3[[#This Row],[ORDER DATE]],"[$-409]mmmm")</f>
        <v>December</v>
      </c>
      <c r="L907">
        <f>YEAR(sales_data_sample3[[#This Row],[ORDER DATE]])</f>
        <v>2003</v>
      </c>
      <c r="M907" t="s">
        <v>1354</v>
      </c>
      <c r="N907">
        <v>43</v>
      </c>
      <c r="O907" t="s">
        <v>4136</v>
      </c>
      <c r="P907" t="s">
        <v>358</v>
      </c>
      <c r="Q907" t="s">
        <v>359</v>
      </c>
      <c r="R907" t="s">
        <v>360</v>
      </c>
      <c r="S907" t="s">
        <v>4804</v>
      </c>
      <c r="T907" t="s">
        <v>361</v>
      </c>
      <c r="U907" t="s">
        <v>73</v>
      </c>
      <c r="V907" t="s">
        <v>158</v>
      </c>
      <c r="W907" t="s">
        <v>38</v>
      </c>
      <c r="X907" t="s">
        <v>39</v>
      </c>
      <c r="Y907" t="s">
        <v>362</v>
      </c>
      <c r="Z907" t="s">
        <v>363</v>
      </c>
      <c r="AA907" t="s">
        <v>42</v>
      </c>
    </row>
    <row r="908" spans="1:27" x14ac:dyDescent="0.25">
      <c r="A908" s="1">
        <v>10199</v>
      </c>
      <c r="B908" s="1">
        <v>48</v>
      </c>
      <c r="C908" s="8">
        <v>83.12</v>
      </c>
      <c r="D908" s="1">
        <v>2</v>
      </c>
      <c r="E908" s="7">
        <v>3989.76</v>
      </c>
      <c r="F908" s="7">
        <f>sales_data_sample3[[#This Row],[SALES]]*sales_data_sample3[[#This Row],[PROFIT MARGIN]]</f>
        <v>291.651456</v>
      </c>
      <c r="G908" s="14" t="str">
        <f>IF(sales_data_sample3[[#This Row],[STATUS]] &lt;&gt;"Cancelled","7,31%","0")</f>
        <v>7,31%</v>
      </c>
      <c r="H908" s="4">
        <v>37956</v>
      </c>
      <c r="I908" t="s">
        <v>28</v>
      </c>
      <c r="J908">
        <f>ROUNDUP(MONTH(sales_data_sample3[[#This Row],[ORDER DATE]])/3,0)</f>
        <v>4</v>
      </c>
      <c r="K908" t="str">
        <f>TEXT(sales_data_sample3[[#This Row],[ORDER DATE]],"[$-409]mmmm")</f>
        <v>December</v>
      </c>
      <c r="L908">
        <f>YEAR(sales_data_sample3[[#This Row],[ORDER DATE]])</f>
        <v>2003</v>
      </c>
      <c r="M908" t="s">
        <v>1502</v>
      </c>
      <c r="N908">
        <v>91</v>
      </c>
      <c r="O908" t="s">
        <v>4321</v>
      </c>
      <c r="P908" t="s">
        <v>358</v>
      </c>
      <c r="Q908" t="s">
        <v>359</v>
      </c>
      <c r="R908" t="s">
        <v>360</v>
      </c>
      <c r="S908" t="s">
        <v>4804</v>
      </c>
      <c r="T908" t="s">
        <v>361</v>
      </c>
      <c r="U908" t="s">
        <v>73</v>
      </c>
      <c r="V908" t="s">
        <v>158</v>
      </c>
      <c r="W908" t="s">
        <v>38</v>
      </c>
      <c r="X908" t="s">
        <v>39</v>
      </c>
      <c r="Y908" t="s">
        <v>362</v>
      </c>
      <c r="Z908" t="s">
        <v>363</v>
      </c>
      <c r="AA908" t="s">
        <v>65</v>
      </c>
    </row>
    <row r="909" spans="1:27" x14ac:dyDescent="0.25">
      <c r="A909" s="1">
        <v>10199</v>
      </c>
      <c r="B909" s="1">
        <v>38</v>
      </c>
      <c r="C909" s="8">
        <v>82.4</v>
      </c>
      <c r="D909" s="1">
        <v>3</v>
      </c>
      <c r="E909" s="7">
        <v>3131.2</v>
      </c>
      <c r="F909" s="7">
        <f>sales_data_sample3[[#This Row],[SALES]]*sales_data_sample3[[#This Row],[PROFIT MARGIN]]</f>
        <v>228.89071999999999</v>
      </c>
      <c r="G909" s="14" t="str">
        <f>IF(sales_data_sample3[[#This Row],[STATUS]] &lt;&gt;"Cancelled","7,31%","0")</f>
        <v>7,31%</v>
      </c>
      <c r="H909" s="4">
        <v>37956</v>
      </c>
      <c r="I909" t="s">
        <v>28</v>
      </c>
      <c r="J909">
        <f>ROUNDUP(MONTH(sales_data_sample3[[#This Row],[ORDER DATE]])/3,0)</f>
        <v>4</v>
      </c>
      <c r="K909" t="str">
        <f>TEXT(sales_data_sample3[[#This Row],[ORDER DATE]],"[$-409]mmmm")</f>
        <v>December</v>
      </c>
      <c r="L909">
        <f>YEAR(sales_data_sample3[[#This Row],[ORDER DATE]])</f>
        <v>2003</v>
      </c>
      <c r="M909" t="s">
        <v>1502</v>
      </c>
      <c r="N909">
        <v>80</v>
      </c>
      <c r="O909" t="s">
        <v>4572</v>
      </c>
      <c r="P909" t="s">
        <v>358</v>
      </c>
      <c r="Q909" t="s">
        <v>359</v>
      </c>
      <c r="R909" t="s">
        <v>360</v>
      </c>
      <c r="S909" t="s">
        <v>4804</v>
      </c>
      <c r="T909" t="s">
        <v>361</v>
      </c>
      <c r="U909" t="s">
        <v>73</v>
      </c>
      <c r="V909" t="s">
        <v>158</v>
      </c>
      <c r="W909" t="s">
        <v>38</v>
      </c>
      <c r="X909" t="s">
        <v>39</v>
      </c>
      <c r="Y909" t="s">
        <v>362</v>
      </c>
      <c r="Z909" t="s">
        <v>363</v>
      </c>
      <c r="AA909" t="s">
        <v>65</v>
      </c>
    </row>
    <row r="910" spans="1:27" x14ac:dyDescent="0.25">
      <c r="A910" s="1">
        <v>10201</v>
      </c>
      <c r="B910" s="1">
        <v>22</v>
      </c>
      <c r="C910" s="8">
        <v>98.57</v>
      </c>
      <c r="D910" s="1">
        <v>2</v>
      </c>
      <c r="E910" s="7">
        <v>2168.54</v>
      </c>
      <c r="F910" s="7">
        <f>sales_data_sample3[[#This Row],[SALES]]*sales_data_sample3[[#This Row],[PROFIT MARGIN]]</f>
        <v>275.40458000000001</v>
      </c>
      <c r="G910" s="14" t="str">
        <f>IF(sales_data_sample3[[#This Row],[STATUS]] &lt;&gt;"Cancelled","12,70%","0")</f>
        <v>12,70%</v>
      </c>
      <c r="H910" s="4">
        <v>37956</v>
      </c>
      <c r="I910" t="s">
        <v>28</v>
      </c>
      <c r="J910">
        <f>ROUNDUP(MONTH(sales_data_sample3[[#This Row],[ORDER DATE]])/3,0)</f>
        <v>4</v>
      </c>
      <c r="K910" t="str">
        <f>TEXT(sales_data_sample3[[#This Row],[ORDER DATE]],"[$-409]mmmm")</f>
        <v>December</v>
      </c>
      <c r="L910">
        <f>YEAR(sales_data_sample3[[#This Row],[ORDER DATE]])</f>
        <v>2003</v>
      </c>
      <c r="M910" t="s">
        <v>29</v>
      </c>
      <c r="N910">
        <v>95</v>
      </c>
      <c r="O910" t="s">
        <v>30</v>
      </c>
      <c r="P910" t="s">
        <v>118</v>
      </c>
      <c r="Q910" t="s">
        <v>119</v>
      </c>
      <c r="R910" t="s">
        <v>120</v>
      </c>
      <c r="S910" t="s">
        <v>4804</v>
      </c>
      <c r="T910" t="s">
        <v>83</v>
      </c>
      <c r="U910" t="s">
        <v>73</v>
      </c>
      <c r="V910" t="s">
        <v>4804</v>
      </c>
      <c r="W910" t="s">
        <v>38</v>
      </c>
      <c r="X910" t="s">
        <v>39</v>
      </c>
      <c r="Y910" t="s">
        <v>121</v>
      </c>
      <c r="Z910" t="s">
        <v>76</v>
      </c>
      <c r="AA910" t="s">
        <v>42</v>
      </c>
    </row>
    <row r="911" spans="1:27" x14ac:dyDescent="0.25">
      <c r="A911" s="1">
        <v>10201</v>
      </c>
      <c r="B911" s="1">
        <v>24</v>
      </c>
      <c r="C911" s="8">
        <v>100</v>
      </c>
      <c r="D911" s="1">
        <v>5</v>
      </c>
      <c r="E911" s="7">
        <v>3025.92</v>
      </c>
      <c r="F911" s="7">
        <f>sales_data_sample3[[#This Row],[SALES]]*sales_data_sample3[[#This Row],[PROFIT MARGIN]]</f>
        <v>384.29184000000004</v>
      </c>
      <c r="G911" s="14" t="str">
        <f>IF(sales_data_sample3[[#This Row],[STATUS]] &lt;&gt;"Cancelled","12,70%","0")</f>
        <v>12,70%</v>
      </c>
      <c r="H911" s="4">
        <v>37956</v>
      </c>
      <c r="I911" t="s">
        <v>28</v>
      </c>
      <c r="J911">
        <f>ROUNDUP(MONTH(sales_data_sample3[[#This Row],[ORDER DATE]])/3,0)</f>
        <v>4</v>
      </c>
      <c r="K911" t="str">
        <f>TEXT(sales_data_sample3[[#This Row],[ORDER DATE]],"[$-409]mmmm")</f>
        <v>December</v>
      </c>
      <c r="L911">
        <f>YEAR(sales_data_sample3[[#This Row],[ORDER DATE]])</f>
        <v>2003</v>
      </c>
      <c r="M911" t="s">
        <v>29</v>
      </c>
      <c r="N911">
        <v>118</v>
      </c>
      <c r="O911" t="s">
        <v>471</v>
      </c>
      <c r="P911" t="s">
        <v>118</v>
      </c>
      <c r="Q911" t="s">
        <v>119</v>
      </c>
      <c r="R911" t="s">
        <v>120</v>
      </c>
      <c r="S911" t="s">
        <v>4804</v>
      </c>
      <c r="T911" t="s">
        <v>83</v>
      </c>
      <c r="U911" t="s">
        <v>73</v>
      </c>
      <c r="V911" t="s">
        <v>4804</v>
      </c>
      <c r="W911" t="s">
        <v>38</v>
      </c>
      <c r="X911" t="s">
        <v>39</v>
      </c>
      <c r="Y911" t="s">
        <v>121</v>
      </c>
      <c r="Z911" t="s">
        <v>76</v>
      </c>
      <c r="AA911" t="s">
        <v>65</v>
      </c>
    </row>
    <row r="912" spans="1:27" x14ac:dyDescent="0.25">
      <c r="A912" s="1">
        <v>10201</v>
      </c>
      <c r="B912" s="1">
        <v>49</v>
      </c>
      <c r="C912" s="8">
        <v>100</v>
      </c>
      <c r="D912" s="1">
        <v>4</v>
      </c>
      <c r="E912" s="7">
        <v>8065.89</v>
      </c>
      <c r="F912" s="7">
        <f>sales_data_sample3[[#This Row],[SALES]]*sales_data_sample3[[#This Row],[PROFIT MARGIN]]</f>
        <v>1024.3680300000001</v>
      </c>
      <c r="G912" s="14" t="str">
        <f>IF(sales_data_sample3[[#This Row],[STATUS]] &lt;&gt;"Cancelled","12,70%","0")</f>
        <v>12,70%</v>
      </c>
      <c r="H912" s="4">
        <v>37956</v>
      </c>
      <c r="I912" t="s">
        <v>28</v>
      </c>
      <c r="J912">
        <f>ROUNDUP(MONTH(sales_data_sample3[[#This Row],[ORDER DATE]])/3,0)</f>
        <v>4</v>
      </c>
      <c r="K912" t="str">
        <f>TEXT(sales_data_sample3[[#This Row],[ORDER DATE]],"[$-409]mmmm")</f>
        <v>December</v>
      </c>
      <c r="L912">
        <f>YEAR(sales_data_sample3[[#This Row],[ORDER DATE]])</f>
        <v>2003</v>
      </c>
      <c r="M912" t="s">
        <v>29</v>
      </c>
      <c r="N912">
        <v>193</v>
      </c>
      <c r="O912" t="s">
        <v>530</v>
      </c>
      <c r="P912" t="s">
        <v>118</v>
      </c>
      <c r="Q912" t="s">
        <v>119</v>
      </c>
      <c r="R912" t="s">
        <v>120</v>
      </c>
      <c r="S912" t="s">
        <v>4804</v>
      </c>
      <c r="T912" t="s">
        <v>83</v>
      </c>
      <c r="U912" t="s">
        <v>73</v>
      </c>
      <c r="V912" t="s">
        <v>4804</v>
      </c>
      <c r="W912" t="s">
        <v>38</v>
      </c>
      <c r="X912" t="s">
        <v>39</v>
      </c>
      <c r="Y912" t="s">
        <v>121</v>
      </c>
      <c r="Z912" t="s">
        <v>76</v>
      </c>
      <c r="AA912" t="s">
        <v>229</v>
      </c>
    </row>
    <row r="913" spans="1:27" x14ac:dyDescent="0.25">
      <c r="A913" s="1">
        <v>10201</v>
      </c>
      <c r="B913" s="1">
        <v>25</v>
      </c>
      <c r="C913" s="8">
        <v>100</v>
      </c>
      <c r="D913" s="1">
        <v>1</v>
      </c>
      <c r="E913" s="7">
        <v>4029</v>
      </c>
      <c r="F913" s="7">
        <f>sales_data_sample3[[#This Row],[SALES]]*sales_data_sample3[[#This Row],[PROFIT MARGIN]]</f>
        <v>511.68299999999999</v>
      </c>
      <c r="G913" s="14">
        <v>0.127</v>
      </c>
      <c r="H913" s="4">
        <v>37956</v>
      </c>
      <c r="I913" t="s">
        <v>28</v>
      </c>
      <c r="J913">
        <f>ROUNDUP(MONTH(sales_data_sample3[[#This Row],[ORDER DATE]])/3,0)</f>
        <v>4</v>
      </c>
      <c r="K913" t="str">
        <f>TEXT(sales_data_sample3[[#This Row],[ORDER DATE]],"[$-409]mmmm")</f>
        <v>December</v>
      </c>
      <c r="L913">
        <f>YEAR(sales_data_sample3[[#This Row],[ORDER DATE]])</f>
        <v>2003</v>
      </c>
      <c r="M913" t="s">
        <v>29</v>
      </c>
      <c r="N913">
        <v>150</v>
      </c>
      <c r="O913" t="s">
        <v>991</v>
      </c>
      <c r="P913" t="s">
        <v>118</v>
      </c>
      <c r="Q913" t="s">
        <v>119</v>
      </c>
      <c r="R913" t="s">
        <v>120</v>
      </c>
      <c r="S913" t="s">
        <v>4804</v>
      </c>
      <c r="T913" t="s">
        <v>83</v>
      </c>
      <c r="U913" t="s">
        <v>73</v>
      </c>
      <c r="V913" t="s">
        <v>4804</v>
      </c>
      <c r="W913" t="s">
        <v>38</v>
      </c>
      <c r="X913" t="s">
        <v>39</v>
      </c>
      <c r="Y913" t="s">
        <v>121</v>
      </c>
      <c r="Z913" t="s">
        <v>76</v>
      </c>
      <c r="AA913" t="s">
        <v>65</v>
      </c>
    </row>
    <row r="914" spans="1:27" x14ac:dyDescent="0.25">
      <c r="A914" s="1">
        <v>10201</v>
      </c>
      <c r="B914" s="1">
        <v>30</v>
      </c>
      <c r="C914" s="8">
        <v>64.81</v>
      </c>
      <c r="D914" s="1">
        <v>6</v>
      </c>
      <c r="E914" s="7">
        <v>1944.3</v>
      </c>
      <c r="F914" s="7">
        <f>sales_data_sample3[[#This Row],[SALES]]*sales_data_sample3[[#This Row],[PROFIT MARGIN]]</f>
        <v>246.92609999999999</v>
      </c>
      <c r="G914" s="14">
        <v>0.127</v>
      </c>
      <c r="H914" s="4">
        <v>37956</v>
      </c>
      <c r="I914" t="s">
        <v>28</v>
      </c>
      <c r="J914">
        <f>ROUNDUP(MONTH(sales_data_sample3[[#This Row],[ORDER DATE]])/3,0)</f>
        <v>4</v>
      </c>
      <c r="K914" t="str">
        <f>TEXT(sales_data_sample3[[#This Row],[ORDER DATE]],"[$-409]mmmm")</f>
        <v>December</v>
      </c>
      <c r="L914">
        <f>YEAR(sales_data_sample3[[#This Row],[ORDER DATE]])</f>
        <v>2003</v>
      </c>
      <c r="M914" t="s">
        <v>29</v>
      </c>
      <c r="N914">
        <v>60</v>
      </c>
      <c r="O914" t="s">
        <v>1884</v>
      </c>
      <c r="P914" t="s">
        <v>118</v>
      </c>
      <c r="Q914" t="s">
        <v>119</v>
      </c>
      <c r="R914" t="s">
        <v>120</v>
      </c>
      <c r="S914" t="s">
        <v>4804</v>
      </c>
      <c r="T914" t="s">
        <v>83</v>
      </c>
      <c r="U914" t="s">
        <v>73</v>
      </c>
      <c r="V914" t="s">
        <v>4804</v>
      </c>
      <c r="W914" t="s">
        <v>38</v>
      </c>
      <c r="X914" t="s">
        <v>39</v>
      </c>
      <c r="Y914" t="s">
        <v>121</v>
      </c>
      <c r="Z914" t="s">
        <v>76</v>
      </c>
      <c r="AA914" t="s">
        <v>42</v>
      </c>
    </row>
    <row r="915" spans="1:27" x14ac:dyDescent="0.25">
      <c r="A915" s="1">
        <v>10201</v>
      </c>
      <c r="B915" s="1">
        <v>39</v>
      </c>
      <c r="C915" s="8">
        <v>100</v>
      </c>
      <c r="D915" s="1">
        <v>3</v>
      </c>
      <c r="E915" s="7">
        <v>4351.2299999999996</v>
      </c>
      <c r="F915" s="7">
        <f>sales_data_sample3[[#This Row],[SALES]]*sales_data_sample3[[#This Row],[PROFIT MARGIN]]</f>
        <v>552.60620999999992</v>
      </c>
      <c r="G915" s="14">
        <v>0.127</v>
      </c>
      <c r="H915" s="4">
        <v>37956</v>
      </c>
      <c r="I915" t="s">
        <v>28</v>
      </c>
      <c r="J915">
        <f>ROUNDUP(MONTH(sales_data_sample3[[#This Row],[ORDER DATE]])/3,0)</f>
        <v>4</v>
      </c>
      <c r="K915" t="str">
        <f>TEXT(sales_data_sample3[[#This Row],[ORDER DATE]],"[$-409]mmmm")</f>
        <v>December</v>
      </c>
      <c r="L915">
        <f>YEAR(sales_data_sample3[[#This Row],[ORDER DATE]])</f>
        <v>2003</v>
      </c>
      <c r="M915" t="s">
        <v>29</v>
      </c>
      <c r="N915">
        <v>112</v>
      </c>
      <c r="O915" t="s">
        <v>2822</v>
      </c>
      <c r="P915" t="s">
        <v>118</v>
      </c>
      <c r="Q915" t="s">
        <v>119</v>
      </c>
      <c r="R915" t="s">
        <v>120</v>
      </c>
      <c r="S915" t="s">
        <v>4804</v>
      </c>
      <c r="T915" t="s">
        <v>83</v>
      </c>
      <c r="U915" t="s">
        <v>73</v>
      </c>
      <c r="V915" t="s">
        <v>4804</v>
      </c>
      <c r="W915" t="s">
        <v>38</v>
      </c>
      <c r="X915" t="s">
        <v>39</v>
      </c>
      <c r="Y915" t="s">
        <v>121</v>
      </c>
      <c r="Z915" t="s">
        <v>76</v>
      </c>
      <c r="AA915" t="s">
        <v>65</v>
      </c>
    </row>
    <row r="916" spans="1:27" x14ac:dyDescent="0.25">
      <c r="A916" s="1">
        <v>10201</v>
      </c>
      <c r="B916" s="1">
        <v>25</v>
      </c>
      <c r="C916" s="8">
        <v>73.88</v>
      </c>
      <c r="D916" s="1">
        <v>7</v>
      </c>
      <c r="E916" s="7">
        <v>1847</v>
      </c>
      <c r="F916" s="7">
        <f>sales_data_sample3[[#This Row],[SALES]]*sales_data_sample3[[#This Row],[PROFIT MARGIN]]</f>
        <v>234.56900000000002</v>
      </c>
      <c r="G916" s="14">
        <v>0.127</v>
      </c>
      <c r="H916" s="4">
        <v>37956</v>
      </c>
      <c r="I916" t="s">
        <v>28</v>
      </c>
      <c r="J916">
        <f>ROUNDUP(MONTH(sales_data_sample3[[#This Row],[ORDER DATE]])/3,0)</f>
        <v>4</v>
      </c>
      <c r="K916" t="str">
        <f>TEXT(sales_data_sample3[[#This Row],[ORDER DATE]],"[$-409]mmmm")</f>
        <v>December</v>
      </c>
      <c r="L916">
        <f>YEAR(sales_data_sample3[[#This Row],[ORDER DATE]])</f>
        <v>2003</v>
      </c>
      <c r="M916" t="s">
        <v>29</v>
      </c>
      <c r="N916">
        <v>76</v>
      </c>
      <c r="O916" t="s">
        <v>2965</v>
      </c>
      <c r="P916" t="s">
        <v>118</v>
      </c>
      <c r="Q916" t="s">
        <v>119</v>
      </c>
      <c r="R916" t="s">
        <v>120</v>
      </c>
      <c r="S916" t="s">
        <v>4804</v>
      </c>
      <c r="T916" t="s">
        <v>83</v>
      </c>
      <c r="U916" t="s">
        <v>73</v>
      </c>
      <c r="V916" t="s">
        <v>4804</v>
      </c>
      <c r="W916" t="s">
        <v>38</v>
      </c>
      <c r="X916" t="s">
        <v>39</v>
      </c>
      <c r="Y916" t="s">
        <v>121</v>
      </c>
      <c r="Z916" t="s">
        <v>76</v>
      </c>
      <c r="AA916" t="s">
        <v>42</v>
      </c>
    </row>
    <row r="917" spans="1:27" x14ac:dyDescent="0.25">
      <c r="A917" s="1">
        <v>10203</v>
      </c>
      <c r="B917" s="1">
        <v>20</v>
      </c>
      <c r="C917" s="8">
        <v>100</v>
      </c>
      <c r="D917" s="1">
        <v>8</v>
      </c>
      <c r="E917" s="7">
        <v>3930.4</v>
      </c>
      <c r="F917" s="7">
        <f>sales_data_sample3[[#This Row],[SALES]]*sales_data_sample3[[#This Row],[PROFIT MARGIN]]</f>
        <v>978.27656000000002</v>
      </c>
      <c r="G917" s="14" t="str">
        <f>IF(sales_data_sample3[[#This Row],[STATUS]] &lt;&gt;"Cancelled","24,89%","0")</f>
        <v>24,89%</v>
      </c>
      <c r="H917" s="4">
        <v>37957</v>
      </c>
      <c r="I917" t="s">
        <v>28</v>
      </c>
      <c r="J917">
        <f>ROUNDUP(MONTH(sales_data_sample3[[#This Row],[ORDER DATE]])/3,0)</f>
        <v>4</v>
      </c>
      <c r="K917" t="str">
        <f>TEXT(sales_data_sample3[[#This Row],[ORDER DATE]],"[$-409]mmmm")</f>
        <v>December</v>
      </c>
      <c r="L917">
        <f>YEAR(sales_data_sample3[[#This Row],[ORDER DATE]])</f>
        <v>2003</v>
      </c>
      <c r="M917" t="s">
        <v>278</v>
      </c>
      <c r="N917">
        <v>194</v>
      </c>
      <c r="O917" t="s">
        <v>776</v>
      </c>
      <c r="P917" t="s">
        <v>268</v>
      </c>
      <c r="Q917" t="s">
        <v>269</v>
      </c>
      <c r="R917" t="s">
        <v>270</v>
      </c>
      <c r="S917" t="s">
        <v>4804</v>
      </c>
      <c r="T917" t="s">
        <v>271</v>
      </c>
      <c r="U917" t="s">
        <v>4804</v>
      </c>
      <c r="V917" t="s">
        <v>272</v>
      </c>
      <c r="W917" t="s">
        <v>273</v>
      </c>
      <c r="X917" t="s">
        <v>52</v>
      </c>
      <c r="Y917" t="s">
        <v>274</v>
      </c>
      <c r="Z917" t="s">
        <v>275</v>
      </c>
      <c r="AA917" t="s">
        <v>65</v>
      </c>
    </row>
    <row r="918" spans="1:27" x14ac:dyDescent="0.25">
      <c r="A918" s="1">
        <v>10203</v>
      </c>
      <c r="B918" s="1">
        <v>20</v>
      </c>
      <c r="C918" s="8">
        <v>100</v>
      </c>
      <c r="D918" s="1">
        <v>6</v>
      </c>
      <c r="E918" s="7">
        <v>2254.8000000000002</v>
      </c>
      <c r="F918" s="7">
        <f>sales_data_sample3[[#This Row],[SALES]]*sales_data_sample3[[#This Row],[PROFIT MARGIN]]</f>
        <v>561.21972000000005</v>
      </c>
      <c r="G918" s="14" t="str">
        <f>IF(sales_data_sample3[[#This Row],[STATUS]] &lt;&gt;"Cancelled","24,89%","0")</f>
        <v>24,89%</v>
      </c>
      <c r="H918" s="4">
        <v>37957</v>
      </c>
      <c r="I918" t="s">
        <v>28</v>
      </c>
      <c r="J918">
        <f>ROUNDUP(MONTH(sales_data_sample3[[#This Row],[ORDER DATE]])/3,0)</f>
        <v>4</v>
      </c>
      <c r="K918" t="str">
        <f>TEXT(sales_data_sample3[[#This Row],[ORDER DATE]],"[$-409]mmmm")</f>
        <v>December</v>
      </c>
      <c r="L918">
        <f>YEAR(sales_data_sample3[[#This Row],[ORDER DATE]])</f>
        <v>2003</v>
      </c>
      <c r="M918" t="s">
        <v>278</v>
      </c>
      <c r="N918">
        <v>117</v>
      </c>
      <c r="O918" t="s">
        <v>1057</v>
      </c>
      <c r="P918" t="s">
        <v>268</v>
      </c>
      <c r="Q918" t="s">
        <v>269</v>
      </c>
      <c r="R918" t="s">
        <v>270</v>
      </c>
      <c r="S918" t="s">
        <v>4804</v>
      </c>
      <c r="T918" t="s">
        <v>271</v>
      </c>
      <c r="U918" t="s">
        <v>4804</v>
      </c>
      <c r="V918" t="s">
        <v>272</v>
      </c>
      <c r="W918" t="s">
        <v>273</v>
      </c>
      <c r="X918" t="s">
        <v>52</v>
      </c>
      <c r="Y918" t="s">
        <v>274</v>
      </c>
      <c r="Z918" t="s">
        <v>275</v>
      </c>
      <c r="AA918" t="s">
        <v>42</v>
      </c>
    </row>
    <row r="919" spans="1:27" x14ac:dyDescent="0.25">
      <c r="A919" s="1">
        <v>10203</v>
      </c>
      <c r="B919" s="1">
        <v>44</v>
      </c>
      <c r="C919" s="8">
        <v>82.99</v>
      </c>
      <c r="D919" s="1">
        <v>9</v>
      </c>
      <c r="E919" s="7">
        <v>3651.56</v>
      </c>
      <c r="F919" s="7">
        <f>sales_data_sample3[[#This Row],[SALES]]*sales_data_sample3[[#This Row],[PROFIT MARGIN]]</f>
        <v>908.87328400000001</v>
      </c>
      <c r="G919" s="14" t="str">
        <f>IF(sales_data_sample3[[#This Row],[STATUS]] &lt;&gt;"Cancelled","24,89%","0")</f>
        <v>24,89%</v>
      </c>
      <c r="H919" s="4">
        <v>37957</v>
      </c>
      <c r="I919" t="s">
        <v>28</v>
      </c>
      <c r="J919">
        <f>ROUNDUP(MONTH(sales_data_sample3[[#This Row],[ORDER DATE]])/3,0)</f>
        <v>4</v>
      </c>
      <c r="K919" t="str">
        <f>TEXT(sales_data_sample3[[#This Row],[ORDER DATE]],"[$-409]mmmm")</f>
        <v>December</v>
      </c>
      <c r="L919">
        <f>YEAR(sales_data_sample3[[#This Row],[ORDER DATE]])</f>
        <v>2003</v>
      </c>
      <c r="M919" t="s">
        <v>278</v>
      </c>
      <c r="N919">
        <v>79</v>
      </c>
      <c r="O919" t="s">
        <v>1128</v>
      </c>
      <c r="P919" t="s">
        <v>268</v>
      </c>
      <c r="Q919" t="s">
        <v>269</v>
      </c>
      <c r="R919" t="s">
        <v>270</v>
      </c>
      <c r="S919" t="s">
        <v>4804</v>
      </c>
      <c r="T919" t="s">
        <v>271</v>
      </c>
      <c r="U919" t="s">
        <v>4804</v>
      </c>
      <c r="V919" t="s">
        <v>272</v>
      </c>
      <c r="W919" t="s">
        <v>273</v>
      </c>
      <c r="X919" t="s">
        <v>52</v>
      </c>
      <c r="Y919" t="s">
        <v>274</v>
      </c>
      <c r="Z919" t="s">
        <v>275</v>
      </c>
      <c r="AA919" t="s">
        <v>65</v>
      </c>
    </row>
    <row r="920" spans="1:27" x14ac:dyDescent="0.25">
      <c r="A920" s="1">
        <v>10203</v>
      </c>
      <c r="B920" s="1">
        <v>47</v>
      </c>
      <c r="C920" s="8">
        <v>100</v>
      </c>
      <c r="D920" s="1">
        <v>5</v>
      </c>
      <c r="E920" s="7">
        <v>5195.8500000000004</v>
      </c>
      <c r="F920" s="7">
        <f>sales_data_sample3[[#This Row],[SALES]]*sales_data_sample3[[#This Row],[PROFIT MARGIN]]</f>
        <v>1293.2470650000002</v>
      </c>
      <c r="G920" s="14" t="str">
        <f>IF(sales_data_sample3[[#This Row],[STATUS]] &lt;&gt;"Cancelled","24,89%","0")</f>
        <v>24,89%</v>
      </c>
      <c r="H920" s="4">
        <v>37957</v>
      </c>
      <c r="I920" t="s">
        <v>28</v>
      </c>
      <c r="J920">
        <f>ROUNDUP(MONTH(sales_data_sample3[[#This Row],[ORDER DATE]])/3,0)</f>
        <v>4</v>
      </c>
      <c r="K920" t="str">
        <f>TEXT(sales_data_sample3[[#This Row],[ORDER DATE]],"[$-409]mmmm")</f>
        <v>December</v>
      </c>
      <c r="L920">
        <f>YEAR(sales_data_sample3[[#This Row],[ORDER DATE]])</f>
        <v>2003</v>
      </c>
      <c r="M920" t="s">
        <v>278</v>
      </c>
      <c r="N920">
        <v>115</v>
      </c>
      <c r="O920" t="s">
        <v>1223</v>
      </c>
      <c r="P920" t="s">
        <v>268</v>
      </c>
      <c r="Q920" t="s">
        <v>269</v>
      </c>
      <c r="R920" t="s">
        <v>270</v>
      </c>
      <c r="S920" t="s">
        <v>4804</v>
      </c>
      <c r="T920" t="s">
        <v>271</v>
      </c>
      <c r="U920" t="s">
        <v>4804</v>
      </c>
      <c r="V920" t="s">
        <v>272</v>
      </c>
      <c r="W920" t="s">
        <v>273</v>
      </c>
      <c r="X920" t="s">
        <v>52</v>
      </c>
      <c r="Y920" t="s">
        <v>274</v>
      </c>
      <c r="Z920" t="s">
        <v>275</v>
      </c>
      <c r="AA920" t="s">
        <v>65</v>
      </c>
    </row>
    <row r="921" spans="1:27" x14ac:dyDescent="0.25">
      <c r="A921" s="1">
        <v>10203</v>
      </c>
      <c r="B921" s="1">
        <v>45</v>
      </c>
      <c r="C921" s="8">
        <v>85.47</v>
      </c>
      <c r="D921" s="1">
        <v>4</v>
      </c>
      <c r="E921" s="7">
        <v>3846.15</v>
      </c>
      <c r="F921" s="7">
        <f>sales_data_sample3[[#This Row],[SALES]]*sales_data_sample3[[#This Row],[PROFIT MARGIN]]</f>
        <v>957.30673500000012</v>
      </c>
      <c r="G921" s="14" t="str">
        <f>IF(sales_data_sample3[[#This Row],[STATUS]] &lt;&gt;"Cancelled","24,89%","0")</f>
        <v>24,89%</v>
      </c>
      <c r="H921" s="4">
        <v>37957</v>
      </c>
      <c r="I921" t="s">
        <v>28</v>
      </c>
      <c r="J921">
        <f>ROUNDUP(MONTH(sales_data_sample3[[#This Row],[ORDER DATE]])/3,0)</f>
        <v>4</v>
      </c>
      <c r="K921" t="str">
        <f>TEXT(sales_data_sample3[[#This Row],[ORDER DATE]],"[$-409]mmmm")</f>
        <v>December</v>
      </c>
      <c r="L921">
        <f>YEAR(sales_data_sample3[[#This Row],[ORDER DATE]])</f>
        <v>2003</v>
      </c>
      <c r="M921" t="s">
        <v>278</v>
      </c>
      <c r="N921">
        <v>77</v>
      </c>
      <c r="O921" t="s">
        <v>1592</v>
      </c>
      <c r="P921" t="s">
        <v>268</v>
      </c>
      <c r="Q921" t="s">
        <v>269</v>
      </c>
      <c r="R921" t="s">
        <v>270</v>
      </c>
      <c r="S921" t="s">
        <v>4804</v>
      </c>
      <c r="T921" t="s">
        <v>271</v>
      </c>
      <c r="U921" t="s">
        <v>4804</v>
      </c>
      <c r="V921" t="s">
        <v>272</v>
      </c>
      <c r="W921" t="s">
        <v>273</v>
      </c>
      <c r="X921" t="s">
        <v>52</v>
      </c>
      <c r="Y921" t="s">
        <v>274</v>
      </c>
      <c r="Z921" t="s">
        <v>275</v>
      </c>
      <c r="AA921" t="s">
        <v>65</v>
      </c>
    </row>
    <row r="922" spans="1:27" x14ac:dyDescent="0.25">
      <c r="A922" s="1">
        <v>10203</v>
      </c>
      <c r="B922" s="1">
        <v>48</v>
      </c>
      <c r="C922" s="8">
        <v>100</v>
      </c>
      <c r="D922" s="1">
        <v>1</v>
      </c>
      <c r="E922" s="7">
        <v>8291.0400000000009</v>
      </c>
      <c r="F922" s="7">
        <f>sales_data_sample3[[#This Row],[SALES]]*sales_data_sample3[[#This Row],[PROFIT MARGIN]]</f>
        <v>2063.6398560000002</v>
      </c>
      <c r="G922" s="14" t="str">
        <f>IF(sales_data_sample3[[#This Row],[STATUS]] &lt;&gt;"Cancelled","24,89%","0")</f>
        <v>24,89%</v>
      </c>
      <c r="H922" s="4">
        <v>37957</v>
      </c>
      <c r="I922" t="s">
        <v>28</v>
      </c>
      <c r="J922">
        <f>ROUNDUP(MONTH(sales_data_sample3[[#This Row],[ORDER DATE]])/3,0)</f>
        <v>4</v>
      </c>
      <c r="K922" t="str">
        <f>TEXT(sales_data_sample3[[#This Row],[ORDER DATE]],"[$-409]mmmm")</f>
        <v>December</v>
      </c>
      <c r="L922">
        <f>YEAR(sales_data_sample3[[#This Row],[ORDER DATE]])</f>
        <v>2003</v>
      </c>
      <c r="M922" t="s">
        <v>278</v>
      </c>
      <c r="N922">
        <v>169</v>
      </c>
      <c r="O922" t="s">
        <v>2190</v>
      </c>
      <c r="P922" t="s">
        <v>268</v>
      </c>
      <c r="Q922" t="s">
        <v>269</v>
      </c>
      <c r="R922" t="s">
        <v>270</v>
      </c>
      <c r="S922" t="s">
        <v>4804</v>
      </c>
      <c r="T922" t="s">
        <v>271</v>
      </c>
      <c r="U922" t="s">
        <v>4804</v>
      </c>
      <c r="V922" t="s">
        <v>272</v>
      </c>
      <c r="W922" t="s">
        <v>273</v>
      </c>
      <c r="X922" t="s">
        <v>52</v>
      </c>
      <c r="Y922" t="s">
        <v>274</v>
      </c>
      <c r="Z922" t="s">
        <v>275</v>
      </c>
      <c r="AA922" t="s">
        <v>229</v>
      </c>
    </row>
    <row r="923" spans="1:27" x14ac:dyDescent="0.25">
      <c r="A923" s="1">
        <v>10203</v>
      </c>
      <c r="B923" s="1">
        <v>33</v>
      </c>
      <c r="C923" s="8">
        <v>86.04</v>
      </c>
      <c r="D923" s="1">
        <v>11</v>
      </c>
      <c r="E923" s="7">
        <v>2839.32</v>
      </c>
      <c r="F923" s="7">
        <f>sales_data_sample3[[#This Row],[SALES]]*sales_data_sample3[[#This Row],[PROFIT MARGIN]]</f>
        <v>706.70674800000006</v>
      </c>
      <c r="G923" s="14" t="str">
        <f>IF(sales_data_sample3[[#This Row],[STATUS]] &lt;&gt;"Cancelled","24,89%","0")</f>
        <v>24,89%</v>
      </c>
      <c r="H923" s="4">
        <v>37957</v>
      </c>
      <c r="I923" t="s">
        <v>28</v>
      </c>
      <c r="J923">
        <f>ROUNDUP(MONTH(sales_data_sample3[[#This Row],[ORDER DATE]])/3,0)</f>
        <v>4</v>
      </c>
      <c r="K923" t="str">
        <f>TEXT(sales_data_sample3[[#This Row],[ORDER DATE]],"[$-409]mmmm")</f>
        <v>December</v>
      </c>
      <c r="L923">
        <f>YEAR(sales_data_sample3[[#This Row],[ORDER DATE]])</f>
        <v>2003</v>
      </c>
      <c r="M923" t="s">
        <v>278</v>
      </c>
      <c r="N923">
        <v>80</v>
      </c>
      <c r="O923" t="s">
        <v>2283</v>
      </c>
      <c r="P923" t="s">
        <v>268</v>
      </c>
      <c r="Q923" t="s">
        <v>269</v>
      </c>
      <c r="R923" t="s">
        <v>270</v>
      </c>
      <c r="S923" t="s">
        <v>4804</v>
      </c>
      <c r="T923" t="s">
        <v>271</v>
      </c>
      <c r="U923" t="s">
        <v>4804</v>
      </c>
      <c r="V923" t="s">
        <v>272</v>
      </c>
      <c r="W923" t="s">
        <v>273</v>
      </c>
      <c r="X923" t="s">
        <v>52</v>
      </c>
      <c r="Y923" t="s">
        <v>274</v>
      </c>
      <c r="Z923" t="s">
        <v>275</v>
      </c>
      <c r="AA923" t="s">
        <v>42</v>
      </c>
    </row>
    <row r="924" spans="1:27" x14ac:dyDescent="0.25">
      <c r="A924" s="1">
        <v>10203</v>
      </c>
      <c r="B924" s="1">
        <v>32</v>
      </c>
      <c r="C924" s="8">
        <v>100</v>
      </c>
      <c r="D924" s="1">
        <v>10</v>
      </c>
      <c r="E924" s="7">
        <v>5127.04</v>
      </c>
      <c r="F924" s="7">
        <f>sales_data_sample3[[#This Row],[SALES]]*sales_data_sample3[[#This Row],[PROFIT MARGIN]]</f>
        <v>1276.1202560000002</v>
      </c>
      <c r="G924" s="14" t="str">
        <f>IF(sales_data_sample3[[#This Row],[STATUS]] &lt;&gt;"Cancelled","24,89%","0")</f>
        <v>24,89%</v>
      </c>
      <c r="H924" s="4">
        <v>37957</v>
      </c>
      <c r="I924" t="s">
        <v>28</v>
      </c>
      <c r="J924">
        <f>ROUNDUP(MONTH(sales_data_sample3[[#This Row],[ORDER DATE]])/3,0)</f>
        <v>4</v>
      </c>
      <c r="K924" t="str">
        <f>TEXT(sales_data_sample3[[#This Row],[ORDER DATE]],"[$-409]mmmm")</f>
        <v>December</v>
      </c>
      <c r="L924">
        <f>YEAR(sales_data_sample3[[#This Row],[ORDER DATE]])</f>
        <v>2003</v>
      </c>
      <c r="M924" t="s">
        <v>278</v>
      </c>
      <c r="N924">
        <v>146</v>
      </c>
      <c r="O924" t="s">
        <v>2364</v>
      </c>
      <c r="P924" t="s">
        <v>268</v>
      </c>
      <c r="Q924" t="s">
        <v>269</v>
      </c>
      <c r="R924" t="s">
        <v>270</v>
      </c>
      <c r="S924" t="s">
        <v>4804</v>
      </c>
      <c r="T924" t="s">
        <v>271</v>
      </c>
      <c r="U924" t="s">
        <v>4804</v>
      </c>
      <c r="V924" t="s">
        <v>272</v>
      </c>
      <c r="W924" t="s">
        <v>273</v>
      </c>
      <c r="X924" t="s">
        <v>52</v>
      </c>
      <c r="Y924" t="s">
        <v>274</v>
      </c>
      <c r="Z924" t="s">
        <v>275</v>
      </c>
      <c r="AA924" t="s">
        <v>65</v>
      </c>
    </row>
    <row r="925" spans="1:27" x14ac:dyDescent="0.25">
      <c r="A925" s="1">
        <v>10203</v>
      </c>
      <c r="B925" s="1">
        <v>21</v>
      </c>
      <c r="C925" s="8">
        <v>37</v>
      </c>
      <c r="D925" s="1">
        <v>2</v>
      </c>
      <c r="E925" s="7">
        <v>777</v>
      </c>
      <c r="F925" s="7">
        <f>sales_data_sample3[[#This Row],[SALES]]*sales_data_sample3[[#This Row],[PROFIT MARGIN]]</f>
        <v>193.39530000000002</v>
      </c>
      <c r="G925" s="14" t="str">
        <f>IF(sales_data_sample3[[#This Row],[STATUS]] &lt;&gt;"Cancelled","24,89%","0")</f>
        <v>24,89%</v>
      </c>
      <c r="H925" s="4">
        <v>37957</v>
      </c>
      <c r="I925" t="s">
        <v>28</v>
      </c>
      <c r="J925">
        <f>ROUNDUP(MONTH(sales_data_sample3[[#This Row],[ORDER DATE]])/3,0)</f>
        <v>4</v>
      </c>
      <c r="K925" t="str">
        <f>TEXT(sales_data_sample3[[#This Row],[ORDER DATE]],"[$-409]mmmm")</f>
        <v>December</v>
      </c>
      <c r="L925">
        <f>YEAR(sales_data_sample3[[#This Row],[ORDER DATE]])</f>
        <v>2003</v>
      </c>
      <c r="M925" t="s">
        <v>278</v>
      </c>
      <c r="N925">
        <v>37</v>
      </c>
      <c r="O925" t="s">
        <v>3302</v>
      </c>
      <c r="P925" t="s">
        <v>268</v>
      </c>
      <c r="Q925" t="s">
        <v>269</v>
      </c>
      <c r="R925" t="s">
        <v>270</v>
      </c>
      <c r="S925" t="s">
        <v>4804</v>
      </c>
      <c r="T925" t="s">
        <v>271</v>
      </c>
      <c r="U925" t="s">
        <v>4804</v>
      </c>
      <c r="V925" t="s">
        <v>272</v>
      </c>
      <c r="W925" t="s">
        <v>273</v>
      </c>
      <c r="X925" t="s">
        <v>52</v>
      </c>
      <c r="Y925" t="s">
        <v>274</v>
      </c>
      <c r="Z925" t="s">
        <v>275</v>
      </c>
      <c r="AA925" t="s">
        <v>42</v>
      </c>
    </row>
    <row r="926" spans="1:27" x14ac:dyDescent="0.25">
      <c r="A926" s="1">
        <v>10203</v>
      </c>
      <c r="B926" s="1">
        <v>34</v>
      </c>
      <c r="C926" s="8">
        <v>64.900000000000006</v>
      </c>
      <c r="D926" s="1">
        <v>7</v>
      </c>
      <c r="E926" s="7">
        <v>2206.6</v>
      </c>
      <c r="F926" s="7">
        <f>sales_data_sample3[[#This Row],[SALES]]*sales_data_sample3[[#This Row],[PROFIT MARGIN]]</f>
        <v>549.22274000000004</v>
      </c>
      <c r="G926" s="14" t="str">
        <f>IF(sales_data_sample3[[#This Row],[STATUS]] &lt;&gt;"Cancelled","24,89%","0")</f>
        <v>24,89%</v>
      </c>
      <c r="H926" s="4">
        <v>37957</v>
      </c>
      <c r="I926" t="s">
        <v>28</v>
      </c>
      <c r="J926">
        <f>ROUNDUP(MONTH(sales_data_sample3[[#This Row],[ORDER DATE]])/3,0)</f>
        <v>4</v>
      </c>
      <c r="K926" t="str">
        <f>TEXT(sales_data_sample3[[#This Row],[ORDER DATE]],"[$-409]mmmm")</f>
        <v>December</v>
      </c>
      <c r="L926">
        <f>YEAR(sales_data_sample3[[#This Row],[ORDER DATE]])</f>
        <v>2003</v>
      </c>
      <c r="M926" t="s">
        <v>278</v>
      </c>
      <c r="N926">
        <v>61</v>
      </c>
      <c r="O926" t="s">
        <v>3427</v>
      </c>
      <c r="P926" t="s">
        <v>268</v>
      </c>
      <c r="Q926" t="s">
        <v>269</v>
      </c>
      <c r="R926" t="s">
        <v>270</v>
      </c>
      <c r="S926" t="s">
        <v>4804</v>
      </c>
      <c r="T926" t="s">
        <v>271</v>
      </c>
      <c r="U926" t="s">
        <v>4804</v>
      </c>
      <c r="V926" t="s">
        <v>272</v>
      </c>
      <c r="W926" t="s">
        <v>273</v>
      </c>
      <c r="X926" t="s">
        <v>52</v>
      </c>
      <c r="Y926" t="s">
        <v>274</v>
      </c>
      <c r="Z926" t="s">
        <v>275</v>
      </c>
      <c r="AA926" t="s">
        <v>42</v>
      </c>
    </row>
    <row r="927" spans="1:27" x14ac:dyDescent="0.25">
      <c r="A927" s="1">
        <v>10203</v>
      </c>
      <c r="B927" s="1">
        <v>47</v>
      </c>
      <c r="C927" s="8">
        <v>100</v>
      </c>
      <c r="D927" s="1">
        <v>3</v>
      </c>
      <c r="E927" s="7">
        <v>6996.42</v>
      </c>
      <c r="F927" s="7">
        <f>sales_data_sample3[[#This Row],[SALES]]*sales_data_sample3[[#This Row],[PROFIT MARGIN]]</f>
        <v>1741.408938</v>
      </c>
      <c r="G927" s="14" t="str">
        <f>IF(sales_data_sample3[[#This Row],[STATUS]] &lt;&gt;"Cancelled","24,89%","0")</f>
        <v>24,89%</v>
      </c>
      <c r="H927" s="4">
        <v>37957</v>
      </c>
      <c r="I927" t="s">
        <v>28</v>
      </c>
      <c r="J927">
        <f>ROUNDUP(MONTH(sales_data_sample3[[#This Row],[ORDER DATE]])/3,0)</f>
        <v>4</v>
      </c>
      <c r="K927" t="str">
        <f>TEXT(sales_data_sample3[[#This Row],[ORDER DATE]],"[$-409]mmmm")</f>
        <v>December</v>
      </c>
      <c r="L927">
        <f>YEAR(sales_data_sample3[[#This Row],[ORDER DATE]])</f>
        <v>2003</v>
      </c>
      <c r="M927" t="s">
        <v>278</v>
      </c>
      <c r="N927">
        <v>140</v>
      </c>
      <c r="O927" t="s">
        <v>3589</v>
      </c>
      <c r="P927" t="s">
        <v>268</v>
      </c>
      <c r="Q927" t="s">
        <v>269</v>
      </c>
      <c r="R927" t="s">
        <v>270</v>
      </c>
      <c r="S927" t="s">
        <v>4804</v>
      </c>
      <c r="T927" t="s">
        <v>271</v>
      </c>
      <c r="U927" t="s">
        <v>4804</v>
      </c>
      <c r="V927" t="s">
        <v>272</v>
      </c>
      <c r="W927" t="s">
        <v>273</v>
      </c>
      <c r="X927" t="s">
        <v>52</v>
      </c>
      <c r="Y927" t="s">
        <v>274</v>
      </c>
      <c r="Z927" t="s">
        <v>275</v>
      </c>
      <c r="AA927" t="s">
        <v>65</v>
      </c>
    </row>
    <row r="928" spans="1:27" x14ac:dyDescent="0.25">
      <c r="A928" s="1">
        <v>10204</v>
      </c>
      <c r="B928" s="1">
        <v>42</v>
      </c>
      <c r="C928" s="8">
        <v>100</v>
      </c>
      <c r="D928" s="1">
        <v>17</v>
      </c>
      <c r="E928" s="7">
        <v>6182.4</v>
      </c>
      <c r="F928" s="7">
        <f>sales_data_sample3[[#This Row],[SALES]]*sales_data_sample3[[#This Row],[PROFIT MARGIN]]</f>
        <v>1538.79936</v>
      </c>
      <c r="G928" s="14" t="str">
        <f>IF(sales_data_sample3[[#This Row],[STATUS]] &lt;&gt;"Cancelled","24,89%","0")</f>
        <v>24,89%</v>
      </c>
      <c r="H928" s="4">
        <v>37957</v>
      </c>
      <c r="I928" t="s">
        <v>28</v>
      </c>
      <c r="J928">
        <f>ROUNDUP(MONTH(sales_data_sample3[[#This Row],[ORDER DATE]])/3,0)</f>
        <v>4</v>
      </c>
      <c r="K928" t="str">
        <f>TEXT(sales_data_sample3[[#This Row],[ORDER DATE]],"[$-409]mmmm")</f>
        <v>December</v>
      </c>
      <c r="L928">
        <f>YEAR(sales_data_sample3[[#This Row],[ORDER DATE]])</f>
        <v>2003</v>
      </c>
      <c r="M928" t="s">
        <v>278</v>
      </c>
      <c r="N928">
        <v>141</v>
      </c>
      <c r="O928" t="s">
        <v>1299</v>
      </c>
      <c r="P928" t="s">
        <v>885</v>
      </c>
      <c r="Q928" t="s">
        <v>886</v>
      </c>
      <c r="R928" t="s">
        <v>887</v>
      </c>
      <c r="S928" t="s">
        <v>888</v>
      </c>
      <c r="T928" t="s">
        <v>35</v>
      </c>
      <c r="U928" t="s">
        <v>36</v>
      </c>
      <c r="V928" t="s">
        <v>37</v>
      </c>
      <c r="W928" t="s">
        <v>38</v>
      </c>
      <c r="X928" t="s">
        <v>39</v>
      </c>
      <c r="Y928" t="s">
        <v>75</v>
      </c>
      <c r="Z928" t="s">
        <v>889</v>
      </c>
      <c r="AA928" t="s">
        <v>65</v>
      </c>
    </row>
    <row r="929" spans="1:27" x14ac:dyDescent="0.25">
      <c r="A929" s="1">
        <v>10204</v>
      </c>
      <c r="B929" s="1">
        <v>40</v>
      </c>
      <c r="C929" s="8">
        <v>100</v>
      </c>
      <c r="D929" s="1">
        <v>13</v>
      </c>
      <c r="E929" s="7">
        <v>4032</v>
      </c>
      <c r="F929" s="7">
        <f>sales_data_sample3[[#This Row],[SALES]]*sales_data_sample3[[#This Row],[PROFIT MARGIN]]</f>
        <v>1003.5648</v>
      </c>
      <c r="G929" s="14" t="str">
        <f>IF(sales_data_sample3[[#This Row],[STATUS]] &lt;&gt;"Cancelled","24,89%","0")</f>
        <v>24,89%</v>
      </c>
      <c r="H929" s="4">
        <v>37957</v>
      </c>
      <c r="I929" t="s">
        <v>28</v>
      </c>
      <c r="J929">
        <f>ROUNDUP(MONTH(sales_data_sample3[[#This Row],[ORDER DATE]])/3,0)</f>
        <v>4</v>
      </c>
      <c r="K929" t="str">
        <f>TEXT(sales_data_sample3[[#This Row],[ORDER DATE]],"[$-409]mmmm")</f>
        <v>December</v>
      </c>
      <c r="L929">
        <f>YEAR(sales_data_sample3[[#This Row],[ORDER DATE]])</f>
        <v>2003</v>
      </c>
      <c r="M929" t="s">
        <v>278</v>
      </c>
      <c r="N929">
        <v>124</v>
      </c>
      <c r="O929" t="s">
        <v>1465</v>
      </c>
      <c r="P929" t="s">
        <v>885</v>
      </c>
      <c r="Q929" t="s">
        <v>886</v>
      </c>
      <c r="R929" t="s">
        <v>887</v>
      </c>
      <c r="S929" t="s">
        <v>888</v>
      </c>
      <c r="T929" t="s">
        <v>35</v>
      </c>
      <c r="U929" t="s">
        <v>36</v>
      </c>
      <c r="V929" t="s">
        <v>37</v>
      </c>
      <c r="W929" t="s">
        <v>38</v>
      </c>
      <c r="X929" t="s">
        <v>39</v>
      </c>
      <c r="Y929" t="s">
        <v>75</v>
      </c>
      <c r="Z929" t="s">
        <v>889</v>
      </c>
      <c r="AA929" t="s">
        <v>65</v>
      </c>
    </row>
    <row r="930" spans="1:27" x14ac:dyDescent="0.25">
      <c r="A930" s="1">
        <v>10204</v>
      </c>
      <c r="B930" s="1">
        <v>33</v>
      </c>
      <c r="C930" s="8">
        <v>100</v>
      </c>
      <c r="D930" s="1">
        <v>4</v>
      </c>
      <c r="E930" s="7">
        <v>5890.5</v>
      </c>
      <c r="F930" s="7">
        <f>sales_data_sample3[[#This Row],[SALES]]*sales_data_sample3[[#This Row],[PROFIT MARGIN]]</f>
        <v>435.30794999999995</v>
      </c>
      <c r="G930" s="14" t="str">
        <f>IF(sales_data_sample3[[#This Row],[STATUS]] &lt;&gt;"Cancelled","7,39%","0")</f>
        <v>7,39%</v>
      </c>
      <c r="H930" s="4">
        <v>37957</v>
      </c>
      <c r="I930" t="s">
        <v>28</v>
      </c>
      <c r="J930">
        <f>ROUNDUP(MONTH(sales_data_sample3[[#This Row],[ORDER DATE]])/3,0)</f>
        <v>4</v>
      </c>
      <c r="K930" t="str">
        <f>TEXT(sales_data_sample3[[#This Row],[ORDER DATE]],"[$-409]mmmm")</f>
        <v>December</v>
      </c>
      <c r="L930">
        <f>YEAR(sales_data_sample3[[#This Row],[ORDER DATE]])</f>
        <v>2003</v>
      </c>
      <c r="M930" t="s">
        <v>1354</v>
      </c>
      <c r="N930">
        <v>170</v>
      </c>
      <c r="O930" t="s">
        <v>1565</v>
      </c>
      <c r="P930" t="s">
        <v>885</v>
      </c>
      <c r="Q930" t="s">
        <v>886</v>
      </c>
      <c r="R930" t="s">
        <v>887</v>
      </c>
      <c r="S930" t="s">
        <v>888</v>
      </c>
      <c r="T930" t="s">
        <v>35</v>
      </c>
      <c r="U930" t="s">
        <v>36</v>
      </c>
      <c r="V930" t="s">
        <v>37</v>
      </c>
      <c r="W930" t="s">
        <v>38</v>
      </c>
      <c r="X930" t="s">
        <v>39</v>
      </c>
      <c r="Y930" t="s">
        <v>75</v>
      </c>
      <c r="Z930" t="s">
        <v>889</v>
      </c>
      <c r="AA930" t="s">
        <v>65</v>
      </c>
    </row>
    <row r="931" spans="1:27" x14ac:dyDescent="0.25">
      <c r="A931" s="1">
        <v>10204</v>
      </c>
      <c r="B931" s="1">
        <v>38</v>
      </c>
      <c r="C931" s="8">
        <v>100</v>
      </c>
      <c r="D931" s="1">
        <v>16</v>
      </c>
      <c r="E931" s="7">
        <v>6432.64</v>
      </c>
      <c r="F931" s="7">
        <f>sales_data_sample3[[#This Row],[SALES]]*sales_data_sample3[[#This Row],[PROFIT MARGIN]]</f>
        <v>1601.084096</v>
      </c>
      <c r="G931" s="14" t="str">
        <f>IF(sales_data_sample3[[#This Row],[STATUS]] &lt;&gt;"Cancelled","24,89%","0")</f>
        <v>24,89%</v>
      </c>
      <c r="H931" s="4">
        <v>37957</v>
      </c>
      <c r="I931" t="s">
        <v>28</v>
      </c>
      <c r="J931">
        <f>ROUNDUP(MONTH(sales_data_sample3[[#This Row],[ORDER DATE]])/3,0)</f>
        <v>4</v>
      </c>
      <c r="K931" t="str">
        <f>TEXT(sales_data_sample3[[#This Row],[ORDER DATE]],"[$-409]mmmm")</f>
        <v>December</v>
      </c>
      <c r="L931">
        <f>YEAR(sales_data_sample3[[#This Row],[ORDER DATE]])</f>
        <v>2003</v>
      </c>
      <c r="M931" t="s">
        <v>278</v>
      </c>
      <c r="N931">
        <v>142</v>
      </c>
      <c r="O931" t="s">
        <v>1635</v>
      </c>
      <c r="P931" t="s">
        <v>885</v>
      </c>
      <c r="Q931" t="s">
        <v>886</v>
      </c>
      <c r="R931" t="s">
        <v>887</v>
      </c>
      <c r="S931" t="s">
        <v>888</v>
      </c>
      <c r="T931" t="s">
        <v>35</v>
      </c>
      <c r="U931" t="s">
        <v>36</v>
      </c>
      <c r="V931" t="s">
        <v>37</v>
      </c>
      <c r="W931" t="s">
        <v>38</v>
      </c>
      <c r="X931" t="s">
        <v>39</v>
      </c>
      <c r="Y931" t="s">
        <v>75</v>
      </c>
      <c r="Z931" t="s">
        <v>889</v>
      </c>
      <c r="AA931" t="s">
        <v>65</v>
      </c>
    </row>
    <row r="932" spans="1:27" x14ac:dyDescent="0.25">
      <c r="A932" s="1">
        <v>10204</v>
      </c>
      <c r="B932" s="1">
        <v>23</v>
      </c>
      <c r="C932" s="8">
        <v>71.44</v>
      </c>
      <c r="D932" s="1">
        <v>3</v>
      </c>
      <c r="E932" s="7">
        <v>1643.12</v>
      </c>
      <c r="F932" s="7">
        <f>sales_data_sample3[[#This Row],[SALES]]*sales_data_sample3[[#This Row],[PROFIT MARGIN]]</f>
        <v>121.42656799999997</v>
      </c>
      <c r="G932" s="14" t="str">
        <f>IF(sales_data_sample3[[#This Row],[STATUS]] &lt;&gt;"Cancelled","7,39%","0")</f>
        <v>7,39%</v>
      </c>
      <c r="H932" s="4">
        <v>37957</v>
      </c>
      <c r="I932" t="s">
        <v>28</v>
      </c>
      <c r="J932">
        <f>ROUNDUP(MONTH(sales_data_sample3[[#This Row],[ORDER DATE]])/3,0)</f>
        <v>4</v>
      </c>
      <c r="K932" t="str">
        <f>TEXT(sales_data_sample3[[#This Row],[ORDER DATE]],"[$-409]mmmm")</f>
        <v>December</v>
      </c>
      <c r="L932">
        <f>YEAR(sales_data_sample3[[#This Row],[ORDER DATE]])</f>
        <v>2003</v>
      </c>
      <c r="M932" t="s">
        <v>1354</v>
      </c>
      <c r="N932">
        <v>60</v>
      </c>
      <c r="O932" t="s">
        <v>1696</v>
      </c>
      <c r="P932" t="s">
        <v>885</v>
      </c>
      <c r="Q932" t="s">
        <v>886</v>
      </c>
      <c r="R932" t="s">
        <v>887</v>
      </c>
      <c r="S932" t="s">
        <v>888</v>
      </c>
      <c r="T932" t="s">
        <v>35</v>
      </c>
      <c r="U932" t="s">
        <v>36</v>
      </c>
      <c r="V932" t="s">
        <v>37</v>
      </c>
      <c r="W932" t="s">
        <v>38</v>
      </c>
      <c r="X932" t="s">
        <v>39</v>
      </c>
      <c r="Y932" t="s">
        <v>75</v>
      </c>
      <c r="Z932" t="s">
        <v>889</v>
      </c>
      <c r="AA932" t="s">
        <v>42</v>
      </c>
    </row>
    <row r="933" spans="1:27" x14ac:dyDescent="0.25">
      <c r="A933" s="1">
        <v>10204</v>
      </c>
      <c r="B933" s="1">
        <v>26</v>
      </c>
      <c r="C933" s="8">
        <v>100</v>
      </c>
      <c r="D933" s="1">
        <v>1</v>
      </c>
      <c r="E933" s="7">
        <v>3206.32</v>
      </c>
      <c r="F933" s="7">
        <f>sales_data_sample3[[#This Row],[SALES]]*sales_data_sample3[[#This Row],[PROFIT MARGIN]]</f>
        <v>236.947048</v>
      </c>
      <c r="G933" s="14" t="str">
        <f>IF(sales_data_sample3[[#This Row],[STATUS]] &lt;&gt;"Cancelled","7,39%","0")</f>
        <v>7,39%</v>
      </c>
      <c r="H933" s="4">
        <v>37957</v>
      </c>
      <c r="I933" t="s">
        <v>28</v>
      </c>
      <c r="J933">
        <f>ROUNDUP(MONTH(sales_data_sample3[[#This Row],[ORDER DATE]])/3,0)</f>
        <v>4</v>
      </c>
      <c r="K933" t="str">
        <f>TEXT(sales_data_sample3[[#This Row],[ORDER DATE]],"[$-409]mmmm")</f>
        <v>December</v>
      </c>
      <c r="L933">
        <f>YEAR(sales_data_sample3[[#This Row],[ORDER DATE]])</f>
        <v>2003</v>
      </c>
      <c r="M933" t="s">
        <v>1354</v>
      </c>
      <c r="N933">
        <v>127</v>
      </c>
      <c r="O933" t="s">
        <v>1769</v>
      </c>
      <c r="P933" t="s">
        <v>885</v>
      </c>
      <c r="Q933" t="s">
        <v>886</v>
      </c>
      <c r="R933" t="s">
        <v>887</v>
      </c>
      <c r="S933" t="s">
        <v>888</v>
      </c>
      <c r="T933" t="s">
        <v>35</v>
      </c>
      <c r="U933" t="s">
        <v>36</v>
      </c>
      <c r="V933" t="s">
        <v>37</v>
      </c>
      <c r="W933" t="s">
        <v>38</v>
      </c>
      <c r="X933" t="s">
        <v>39</v>
      </c>
      <c r="Y933" t="s">
        <v>75</v>
      </c>
      <c r="Z933" t="s">
        <v>889</v>
      </c>
      <c r="AA933" t="s">
        <v>65</v>
      </c>
    </row>
    <row r="934" spans="1:27" x14ac:dyDescent="0.25">
      <c r="A934" s="1">
        <v>10204</v>
      </c>
      <c r="B934" s="1">
        <v>27</v>
      </c>
      <c r="C934" s="8">
        <v>100</v>
      </c>
      <c r="D934" s="1">
        <v>14</v>
      </c>
      <c r="E934" s="7">
        <v>4169.88</v>
      </c>
      <c r="F934" s="7">
        <f>sales_data_sample3[[#This Row],[SALES]]*sales_data_sample3[[#This Row],[PROFIT MARGIN]]</f>
        <v>1037.8831320000002</v>
      </c>
      <c r="G934" s="14" t="str">
        <f>IF(sales_data_sample3[[#This Row],[STATUS]] &lt;&gt;"Cancelled","24,89%","0")</f>
        <v>24,89%</v>
      </c>
      <c r="H934" s="4">
        <v>37957</v>
      </c>
      <c r="I934" t="s">
        <v>28</v>
      </c>
      <c r="J934">
        <f>ROUNDUP(MONTH(sales_data_sample3[[#This Row],[ORDER DATE]])/3,0)</f>
        <v>4</v>
      </c>
      <c r="K934" t="str">
        <f>TEXT(sales_data_sample3[[#This Row],[ORDER DATE]],"[$-409]mmmm")</f>
        <v>December</v>
      </c>
      <c r="L934">
        <f>YEAR(sales_data_sample3[[#This Row],[ORDER DATE]])</f>
        <v>2003</v>
      </c>
      <c r="M934" t="s">
        <v>278</v>
      </c>
      <c r="N934">
        <v>132</v>
      </c>
      <c r="O934" t="s">
        <v>1960</v>
      </c>
      <c r="P934" t="s">
        <v>885</v>
      </c>
      <c r="Q934" t="s">
        <v>886</v>
      </c>
      <c r="R934" t="s">
        <v>887</v>
      </c>
      <c r="S934" t="s">
        <v>888</v>
      </c>
      <c r="T934" t="s">
        <v>35</v>
      </c>
      <c r="U934" t="s">
        <v>36</v>
      </c>
      <c r="V934" t="s">
        <v>37</v>
      </c>
      <c r="W934" t="s">
        <v>38</v>
      </c>
      <c r="X934" t="s">
        <v>39</v>
      </c>
      <c r="Y934" t="s">
        <v>75</v>
      </c>
      <c r="Z934" t="s">
        <v>889</v>
      </c>
      <c r="AA934" t="s">
        <v>65</v>
      </c>
    </row>
    <row r="935" spans="1:27" x14ac:dyDescent="0.25">
      <c r="A935" s="1">
        <v>10204</v>
      </c>
      <c r="B935" s="1">
        <v>35</v>
      </c>
      <c r="C935" s="8">
        <v>100</v>
      </c>
      <c r="D935" s="1">
        <v>15</v>
      </c>
      <c r="E935" s="7">
        <v>5735.8</v>
      </c>
      <c r="F935" s="7">
        <f>sales_data_sample3[[#This Row],[SALES]]*sales_data_sample3[[#This Row],[PROFIT MARGIN]]</f>
        <v>1427.6406200000001</v>
      </c>
      <c r="G935" s="14" t="str">
        <f>IF(sales_data_sample3[[#This Row],[STATUS]] &lt;&gt;"Cancelled","24,89%","0")</f>
        <v>24,89%</v>
      </c>
      <c r="H935" s="4">
        <v>37957</v>
      </c>
      <c r="I935" t="s">
        <v>28</v>
      </c>
      <c r="J935">
        <f>ROUNDUP(MONTH(sales_data_sample3[[#This Row],[ORDER DATE]])/3,0)</f>
        <v>4</v>
      </c>
      <c r="K935" t="str">
        <f>TEXT(sales_data_sample3[[#This Row],[ORDER DATE]],"[$-409]mmmm")</f>
        <v>December</v>
      </c>
      <c r="L935">
        <f>YEAR(sales_data_sample3[[#This Row],[ORDER DATE]])</f>
        <v>2003</v>
      </c>
      <c r="M935" t="s">
        <v>278</v>
      </c>
      <c r="N935">
        <v>141</v>
      </c>
      <c r="O935" t="s">
        <v>2392</v>
      </c>
      <c r="P935" t="s">
        <v>885</v>
      </c>
      <c r="Q935" t="s">
        <v>886</v>
      </c>
      <c r="R935" t="s">
        <v>887</v>
      </c>
      <c r="S935" t="s">
        <v>888</v>
      </c>
      <c r="T935" t="s">
        <v>35</v>
      </c>
      <c r="U935" t="s">
        <v>36</v>
      </c>
      <c r="V935" t="s">
        <v>37</v>
      </c>
      <c r="W935" t="s">
        <v>38</v>
      </c>
      <c r="X935" t="s">
        <v>39</v>
      </c>
      <c r="Y935" t="s">
        <v>75</v>
      </c>
      <c r="Z935" t="s">
        <v>889</v>
      </c>
      <c r="AA935" t="s">
        <v>65</v>
      </c>
    </row>
    <row r="936" spans="1:27" x14ac:dyDescent="0.25">
      <c r="A936" s="1">
        <v>10204</v>
      </c>
      <c r="B936" s="1">
        <v>29</v>
      </c>
      <c r="C936" s="8">
        <v>85.59</v>
      </c>
      <c r="D936" s="1">
        <v>5</v>
      </c>
      <c r="E936" s="7">
        <v>2482.11</v>
      </c>
      <c r="F936" s="7">
        <f>sales_data_sample3[[#This Row],[SALES]]*sales_data_sample3[[#This Row],[PROFIT MARGIN]]</f>
        <v>183.42792900000001</v>
      </c>
      <c r="G936" s="14" t="str">
        <f>IF(sales_data_sample3[[#This Row],[STATUS]] &lt;&gt;"Cancelled","7,39%","0")</f>
        <v>7,39%</v>
      </c>
      <c r="H936" s="4">
        <v>37957</v>
      </c>
      <c r="I936" t="s">
        <v>28</v>
      </c>
      <c r="J936">
        <f>ROUNDUP(MONTH(sales_data_sample3[[#This Row],[ORDER DATE]])/3,0)</f>
        <v>4</v>
      </c>
      <c r="K936" t="str">
        <f>TEXT(sales_data_sample3[[#This Row],[ORDER DATE]],"[$-409]mmmm")</f>
        <v>December</v>
      </c>
      <c r="L936">
        <f>YEAR(sales_data_sample3[[#This Row],[ORDER DATE]])</f>
        <v>2003</v>
      </c>
      <c r="M936" t="s">
        <v>1354</v>
      </c>
      <c r="N936">
        <v>92</v>
      </c>
      <c r="O936" t="s">
        <v>2529</v>
      </c>
      <c r="P936" t="s">
        <v>885</v>
      </c>
      <c r="Q936" t="s">
        <v>886</v>
      </c>
      <c r="R936" t="s">
        <v>887</v>
      </c>
      <c r="S936" t="s">
        <v>888</v>
      </c>
      <c r="T936" t="s">
        <v>35</v>
      </c>
      <c r="U936" t="s">
        <v>36</v>
      </c>
      <c r="V936" t="s">
        <v>37</v>
      </c>
      <c r="W936" t="s">
        <v>38</v>
      </c>
      <c r="X936" t="s">
        <v>39</v>
      </c>
      <c r="Y936" t="s">
        <v>75</v>
      </c>
      <c r="Z936" t="s">
        <v>889</v>
      </c>
      <c r="AA936" t="s">
        <v>42</v>
      </c>
    </row>
    <row r="937" spans="1:27" x14ac:dyDescent="0.25">
      <c r="A937" s="1">
        <v>10204</v>
      </c>
      <c r="B937" s="1">
        <v>45</v>
      </c>
      <c r="C937" s="8">
        <v>76.260000000000005</v>
      </c>
      <c r="D937" s="1">
        <v>6</v>
      </c>
      <c r="E937" s="7">
        <v>3431.7</v>
      </c>
      <c r="F937" s="7">
        <f>sales_data_sample3[[#This Row],[SALES]]*sales_data_sample3[[#This Row],[PROFIT MARGIN]]</f>
        <v>854.15012999999999</v>
      </c>
      <c r="G937" s="14" t="str">
        <f>IF(sales_data_sample3[[#This Row],[STATUS]] &lt;&gt;"Cancelled","24,89%","0")</f>
        <v>24,89%</v>
      </c>
      <c r="H937" s="4">
        <v>37957</v>
      </c>
      <c r="I937" t="s">
        <v>28</v>
      </c>
      <c r="J937">
        <f>ROUNDUP(MONTH(sales_data_sample3[[#This Row],[ORDER DATE]])/3,0)</f>
        <v>4</v>
      </c>
      <c r="K937" t="str">
        <f>TEXT(sales_data_sample3[[#This Row],[ORDER DATE]],"[$-409]mmmm")</f>
        <v>December</v>
      </c>
      <c r="L937">
        <f>YEAR(sales_data_sample3[[#This Row],[ORDER DATE]])</f>
        <v>2003</v>
      </c>
      <c r="M937" t="s">
        <v>278</v>
      </c>
      <c r="N937">
        <v>71</v>
      </c>
      <c r="O937" t="s">
        <v>2698</v>
      </c>
      <c r="P937" t="s">
        <v>885</v>
      </c>
      <c r="Q937" t="s">
        <v>886</v>
      </c>
      <c r="R937" t="s">
        <v>887</v>
      </c>
      <c r="S937" t="s">
        <v>888</v>
      </c>
      <c r="T937" t="s">
        <v>35</v>
      </c>
      <c r="U937" t="s">
        <v>36</v>
      </c>
      <c r="V937" t="s">
        <v>37</v>
      </c>
      <c r="W937" t="s">
        <v>38</v>
      </c>
      <c r="X937" t="s">
        <v>39</v>
      </c>
      <c r="Y937" t="s">
        <v>75</v>
      </c>
      <c r="Z937" t="s">
        <v>889</v>
      </c>
      <c r="AA937" t="s">
        <v>65</v>
      </c>
    </row>
    <row r="938" spans="1:27" x14ac:dyDescent="0.25">
      <c r="A938" s="1">
        <v>10204</v>
      </c>
      <c r="B938" s="1">
        <v>20</v>
      </c>
      <c r="C938" s="8">
        <v>62.47</v>
      </c>
      <c r="D938" s="1">
        <v>10</v>
      </c>
      <c r="E938" s="7">
        <v>1249.4000000000001</v>
      </c>
      <c r="F938" s="7">
        <f>sales_data_sample3[[#This Row],[SALES]]*sales_data_sample3[[#This Row],[PROFIT MARGIN]]</f>
        <v>310.97566000000006</v>
      </c>
      <c r="G938" s="14" t="str">
        <f>IF(sales_data_sample3[[#This Row],[STATUS]] &lt;&gt;"Cancelled","24,89%","0")</f>
        <v>24,89%</v>
      </c>
      <c r="H938" s="4">
        <v>37957</v>
      </c>
      <c r="I938" t="s">
        <v>28</v>
      </c>
      <c r="J938">
        <f>ROUNDUP(MONTH(sales_data_sample3[[#This Row],[ORDER DATE]])/3,0)</f>
        <v>4</v>
      </c>
      <c r="K938" t="str">
        <f>TEXT(sales_data_sample3[[#This Row],[ORDER DATE]],"[$-409]mmmm")</f>
        <v>December</v>
      </c>
      <c r="L938">
        <f>YEAR(sales_data_sample3[[#This Row],[ORDER DATE]])</f>
        <v>2003</v>
      </c>
      <c r="M938" t="s">
        <v>278</v>
      </c>
      <c r="N938">
        <v>73</v>
      </c>
      <c r="O938" t="s">
        <v>2735</v>
      </c>
      <c r="P938" t="s">
        <v>885</v>
      </c>
      <c r="Q938" t="s">
        <v>886</v>
      </c>
      <c r="R938" t="s">
        <v>887</v>
      </c>
      <c r="S938" t="s">
        <v>888</v>
      </c>
      <c r="T938" t="s">
        <v>35</v>
      </c>
      <c r="U938" t="s">
        <v>36</v>
      </c>
      <c r="V938" t="s">
        <v>37</v>
      </c>
      <c r="W938" t="s">
        <v>38</v>
      </c>
      <c r="X938" t="s">
        <v>39</v>
      </c>
      <c r="Y938" t="s">
        <v>75</v>
      </c>
      <c r="Z938" t="s">
        <v>889</v>
      </c>
      <c r="AA938" t="s">
        <v>42</v>
      </c>
    </row>
    <row r="939" spans="1:27" x14ac:dyDescent="0.25">
      <c r="A939" s="1">
        <v>10204</v>
      </c>
      <c r="B939" s="1">
        <v>45</v>
      </c>
      <c r="C939" s="8">
        <v>49.81</v>
      </c>
      <c r="D939" s="1">
        <v>12</v>
      </c>
      <c r="E939" s="7">
        <v>2241.4499999999998</v>
      </c>
      <c r="F939" s="7">
        <f>sales_data_sample3[[#This Row],[SALES]]*sales_data_sample3[[#This Row],[PROFIT MARGIN]]</f>
        <v>557.89690499999995</v>
      </c>
      <c r="G939" s="14" t="str">
        <f>IF(sales_data_sample3[[#This Row],[STATUS]] &lt;&gt;"Cancelled","24,89%","0")</f>
        <v>24,89%</v>
      </c>
      <c r="H939" s="4">
        <v>37957</v>
      </c>
      <c r="I939" t="s">
        <v>28</v>
      </c>
      <c r="J939">
        <f>ROUNDUP(MONTH(sales_data_sample3[[#This Row],[ORDER DATE]])/3,0)</f>
        <v>4</v>
      </c>
      <c r="K939" t="str">
        <f>TEXT(sales_data_sample3[[#This Row],[ORDER DATE]],"[$-409]mmmm")</f>
        <v>December</v>
      </c>
      <c r="L939">
        <f>YEAR(sales_data_sample3[[#This Row],[ORDER DATE]])</f>
        <v>2003</v>
      </c>
      <c r="M939" t="s">
        <v>278</v>
      </c>
      <c r="N939">
        <v>50</v>
      </c>
      <c r="O939" t="s">
        <v>2857</v>
      </c>
      <c r="P939" t="s">
        <v>885</v>
      </c>
      <c r="Q939" t="s">
        <v>886</v>
      </c>
      <c r="R939" t="s">
        <v>887</v>
      </c>
      <c r="S939" t="s">
        <v>888</v>
      </c>
      <c r="T939" t="s">
        <v>35</v>
      </c>
      <c r="U939" t="s">
        <v>36</v>
      </c>
      <c r="V939" t="s">
        <v>37</v>
      </c>
      <c r="W939" t="s">
        <v>38</v>
      </c>
      <c r="X939" t="s">
        <v>39</v>
      </c>
      <c r="Y939" t="s">
        <v>75</v>
      </c>
      <c r="Z939" t="s">
        <v>889</v>
      </c>
      <c r="AA939" t="s">
        <v>42</v>
      </c>
    </row>
    <row r="940" spans="1:27" x14ac:dyDescent="0.25">
      <c r="A940" s="1">
        <v>10204</v>
      </c>
      <c r="B940" s="1">
        <v>47</v>
      </c>
      <c r="C940" s="8">
        <v>96.32</v>
      </c>
      <c r="D940" s="1">
        <v>8</v>
      </c>
      <c r="E940" s="7">
        <v>4527.04</v>
      </c>
      <c r="F940" s="7">
        <f>sales_data_sample3[[#This Row],[SALES]]*sales_data_sample3[[#This Row],[PROFIT MARGIN]]</f>
        <v>1126.780256</v>
      </c>
      <c r="G940" s="14" t="str">
        <f>IF(sales_data_sample3[[#This Row],[STATUS]] &lt;&gt;"Cancelled","24,89%","0")</f>
        <v>24,89%</v>
      </c>
      <c r="H940" s="4">
        <v>37957</v>
      </c>
      <c r="I940" t="s">
        <v>28</v>
      </c>
      <c r="J940">
        <f>ROUNDUP(MONTH(sales_data_sample3[[#This Row],[ORDER DATE]])/3,0)</f>
        <v>4</v>
      </c>
      <c r="K940" t="str">
        <f>TEXT(sales_data_sample3[[#This Row],[ORDER DATE]],"[$-409]mmmm")</f>
        <v>December</v>
      </c>
      <c r="L940">
        <f>YEAR(sales_data_sample3[[#This Row],[ORDER DATE]])</f>
        <v>2003</v>
      </c>
      <c r="M940" t="s">
        <v>278</v>
      </c>
      <c r="N940">
        <v>90</v>
      </c>
      <c r="O940" t="s">
        <v>3151</v>
      </c>
      <c r="P940" t="s">
        <v>885</v>
      </c>
      <c r="Q940" t="s">
        <v>886</v>
      </c>
      <c r="R940" t="s">
        <v>887</v>
      </c>
      <c r="S940" t="s">
        <v>888</v>
      </c>
      <c r="T940" t="s">
        <v>35</v>
      </c>
      <c r="U940" t="s">
        <v>36</v>
      </c>
      <c r="V940" t="s">
        <v>37</v>
      </c>
      <c r="W940" t="s">
        <v>38</v>
      </c>
      <c r="X940" t="s">
        <v>39</v>
      </c>
      <c r="Y940" t="s">
        <v>75</v>
      </c>
      <c r="Z940" t="s">
        <v>889</v>
      </c>
      <c r="AA940" t="s">
        <v>65</v>
      </c>
    </row>
    <row r="941" spans="1:27" x14ac:dyDescent="0.25">
      <c r="A941" s="1">
        <v>10204</v>
      </c>
      <c r="B941" s="1">
        <v>42</v>
      </c>
      <c r="C941" s="8">
        <v>100</v>
      </c>
      <c r="D941" s="1">
        <v>7</v>
      </c>
      <c r="E941" s="7">
        <v>4242</v>
      </c>
      <c r="F941" s="7">
        <f>sales_data_sample3[[#This Row],[SALES]]*sales_data_sample3[[#This Row],[PROFIT MARGIN]]</f>
        <v>1055.8338000000001</v>
      </c>
      <c r="G941" s="14" t="str">
        <f>IF(sales_data_sample3[[#This Row],[STATUS]] &lt;&gt;"Cancelled","24,89%","0")</f>
        <v>24,89%</v>
      </c>
      <c r="H941" s="4">
        <v>37957</v>
      </c>
      <c r="I941" t="s">
        <v>28</v>
      </c>
      <c r="J941">
        <f>ROUNDUP(MONTH(sales_data_sample3[[#This Row],[ORDER DATE]])/3,0)</f>
        <v>4</v>
      </c>
      <c r="K941" t="str">
        <f>TEXT(sales_data_sample3[[#This Row],[ORDER DATE]],"[$-409]mmmm")</f>
        <v>December</v>
      </c>
      <c r="L941">
        <f>YEAR(sales_data_sample3[[#This Row],[ORDER DATE]])</f>
        <v>2003</v>
      </c>
      <c r="M941" t="s">
        <v>278</v>
      </c>
      <c r="N941">
        <v>117</v>
      </c>
      <c r="O941" t="s">
        <v>3275</v>
      </c>
      <c r="P941" t="s">
        <v>885</v>
      </c>
      <c r="Q941" t="s">
        <v>886</v>
      </c>
      <c r="R941" t="s">
        <v>887</v>
      </c>
      <c r="S941" t="s">
        <v>888</v>
      </c>
      <c r="T941" t="s">
        <v>35</v>
      </c>
      <c r="U941" t="s">
        <v>36</v>
      </c>
      <c r="V941" t="s">
        <v>37</v>
      </c>
      <c r="W941" t="s">
        <v>38</v>
      </c>
      <c r="X941" t="s">
        <v>39</v>
      </c>
      <c r="Y941" t="s">
        <v>75</v>
      </c>
      <c r="Z941" t="s">
        <v>889</v>
      </c>
      <c r="AA941" t="s">
        <v>65</v>
      </c>
    </row>
    <row r="942" spans="1:27" x14ac:dyDescent="0.25">
      <c r="A942" s="1">
        <v>10204</v>
      </c>
      <c r="B942" s="1">
        <v>40</v>
      </c>
      <c r="C942" s="8">
        <v>79.62</v>
      </c>
      <c r="D942" s="1">
        <v>9</v>
      </c>
      <c r="E942" s="7">
        <v>3184.8</v>
      </c>
      <c r="F942" s="7">
        <f>sales_data_sample3[[#This Row],[SALES]]*sales_data_sample3[[#This Row],[PROFIT MARGIN]]</f>
        <v>792.69672000000003</v>
      </c>
      <c r="G942" s="14" t="str">
        <f>IF(sales_data_sample3[[#This Row],[STATUS]] &lt;&gt;"Cancelled","24,89%","0")</f>
        <v>24,89%</v>
      </c>
      <c r="H942" s="4">
        <v>37957</v>
      </c>
      <c r="I942" t="s">
        <v>28</v>
      </c>
      <c r="J942">
        <f>ROUNDUP(MONTH(sales_data_sample3[[#This Row],[ORDER DATE]])/3,0)</f>
        <v>4</v>
      </c>
      <c r="K942" t="str">
        <f>TEXT(sales_data_sample3[[#This Row],[ORDER DATE]],"[$-409]mmmm")</f>
        <v>December</v>
      </c>
      <c r="L942">
        <f>YEAR(sales_data_sample3[[#This Row],[ORDER DATE]])</f>
        <v>2003</v>
      </c>
      <c r="M942" t="s">
        <v>278</v>
      </c>
      <c r="N942">
        <v>85</v>
      </c>
      <c r="O942" t="s">
        <v>3391</v>
      </c>
      <c r="P942" t="s">
        <v>885</v>
      </c>
      <c r="Q942" t="s">
        <v>886</v>
      </c>
      <c r="R942" t="s">
        <v>887</v>
      </c>
      <c r="S942" t="s">
        <v>888</v>
      </c>
      <c r="T942" t="s">
        <v>35</v>
      </c>
      <c r="U942" t="s">
        <v>36</v>
      </c>
      <c r="V942" t="s">
        <v>37</v>
      </c>
      <c r="W942" t="s">
        <v>38</v>
      </c>
      <c r="X942" t="s">
        <v>39</v>
      </c>
      <c r="Y942" t="s">
        <v>75</v>
      </c>
      <c r="Z942" t="s">
        <v>889</v>
      </c>
      <c r="AA942" t="s">
        <v>65</v>
      </c>
    </row>
    <row r="943" spans="1:27" x14ac:dyDescent="0.25">
      <c r="A943" s="1">
        <v>10204</v>
      </c>
      <c r="B943" s="1">
        <v>48</v>
      </c>
      <c r="C943" s="8">
        <v>91.02</v>
      </c>
      <c r="D943" s="1">
        <v>11</v>
      </c>
      <c r="E943" s="7">
        <v>4368.96</v>
      </c>
      <c r="F943" s="7">
        <f>sales_data_sample3[[#This Row],[SALES]]*sales_data_sample3[[#This Row],[PROFIT MARGIN]]</f>
        <v>1087.4341440000001</v>
      </c>
      <c r="G943" s="14" t="str">
        <f>IF(sales_data_sample3[[#This Row],[STATUS]] &lt;&gt;"Cancelled","24,89%","0")</f>
        <v>24,89%</v>
      </c>
      <c r="H943" s="4">
        <v>37957</v>
      </c>
      <c r="I943" t="s">
        <v>28</v>
      </c>
      <c r="J943">
        <f>ROUNDUP(MONTH(sales_data_sample3[[#This Row],[ORDER DATE]])/3,0)</f>
        <v>4</v>
      </c>
      <c r="K943" t="str">
        <f>TEXT(sales_data_sample3[[#This Row],[ORDER DATE]],"[$-409]mmmm")</f>
        <v>December</v>
      </c>
      <c r="L943">
        <f>YEAR(sales_data_sample3[[#This Row],[ORDER DATE]])</f>
        <v>2003</v>
      </c>
      <c r="M943" t="s">
        <v>278</v>
      </c>
      <c r="N943">
        <v>107</v>
      </c>
      <c r="O943" t="s">
        <v>3508</v>
      </c>
      <c r="P943" t="s">
        <v>885</v>
      </c>
      <c r="Q943" t="s">
        <v>886</v>
      </c>
      <c r="R943" t="s">
        <v>887</v>
      </c>
      <c r="S943" t="s">
        <v>888</v>
      </c>
      <c r="T943" t="s">
        <v>35</v>
      </c>
      <c r="U943" t="s">
        <v>36</v>
      </c>
      <c r="V943" t="s">
        <v>37</v>
      </c>
      <c r="W943" t="s">
        <v>38</v>
      </c>
      <c r="X943" t="s">
        <v>39</v>
      </c>
      <c r="Y943" t="s">
        <v>75</v>
      </c>
      <c r="Z943" t="s">
        <v>889</v>
      </c>
      <c r="AA943" t="s">
        <v>65</v>
      </c>
    </row>
    <row r="944" spans="1:27" x14ac:dyDescent="0.25">
      <c r="A944" s="1">
        <v>10204</v>
      </c>
      <c r="B944" s="1">
        <v>39</v>
      </c>
      <c r="C944" s="8">
        <v>33.229999999999997</v>
      </c>
      <c r="D944" s="1">
        <v>2</v>
      </c>
      <c r="E944" s="7">
        <v>1295.97</v>
      </c>
      <c r="F944" s="7">
        <f>sales_data_sample3[[#This Row],[SALES]]*sales_data_sample3[[#This Row],[PROFIT MARGIN]]</f>
        <v>95.772182999999998</v>
      </c>
      <c r="G944" s="14" t="str">
        <f>IF(sales_data_sample3[[#This Row],[STATUS]] &lt;&gt;"Cancelled","7,39%","0")</f>
        <v>7,39%</v>
      </c>
      <c r="H944" s="4">
        <v>37957</v>
      </c>
      <c r="I944" t="s">
        <v>28</v>
      </c>
      <c r="J944">
        <f>ROUNDUP(MONTH(sales_data_sample3[[#This Row],[ORDER DATE]])/3,0)</f>
        <v>4</v>
      </c>
      <c r="K944" t="str">
        <f>TEXT(sales_data_sample3[[#This Row],[ORDER DATE]],"[$-409]mmmm")</f>
        <v>December</v>
      </c>
      <c r="L944">
        <f>YEAR(sales_data_sample3[[#This Row],[ORDER DATE]])</f>
        <v>2003</v>
      </c>
      <c r="M944" t="s">
        <v>1354</v>
      </c>
      <c r="N944">
        <v>41</v>
      </c>
      <c r="O944" t="s">
        <v>3664</v>
      </c>
      <c r="P944" t="s">
        <v>885</v>
      </c>
      <c r="Q944" t="s">
        <v>886</v>
      </c>
      <c r="R944" t="s">
        <v>887</v>
      </c>
      <c r="S944" t="s">
        <v>888</v>
      </c>
      <c r="T944" t="s">
        <v>35</v>
      </c>
      <c r="U944" t="s">
        <v>36</v>
      </c>
      <c r="V944" t="s">
        <v>37</v>
      </c>
      <c r="W944" t="s">
        <v>38</v>
      </c>
      <c r="X944" t="s">
        <v>39</v>
      </c>
      <c r="Y944" t="s">
        <v>75</v>
      </c>
      <c r="Z944" t="s">
        <v>889</v>
      </c>
      <c r="AA944" t="s">
        <v>42</v>
      </c>
    </row>
    <row r="945" spans="1:27" x14ac:dyDescent="0.25">
      <c r="A945" s="1">
        <v>10205</v>
      </c>
      <c r="B945" s="1">
        <v>36</v>
      </c>
      <c r="C945" s="8">
        <v>100</v>
      </c>
      <c r="D945" s="1">
        <v>2</v>
      </c>
      <c r="E945" s="7">
        <v>3735.72</v>
      </c>
      <c r="F945" s="7">
        <f>sales_data_sample3[[#This Row],[SALES]]*sales_data_sample3[[#This Row],[PROFIT MARGIN]]</f>
        <v>276.06970799999993</v>
      </c>
      <c r="G945" s="14" t="str">
        <f>IF(sales_data_sample3[[#This Row],[STATUS]] &lt;&gt;"Cancelled","7,39%","0")</f>
        <v>7,39%</v>
      </c>
      <c r="H945" s="4">
        <v>37958</v>
      </c>
      <c r="I945" t="s">
        <v>28</v>
      </c>
      <c r="J945">
        <f>ROUNDUP(MONTH(sales_data_sample3[[#This Row],[ORDER DATE]])/3,0)</f>
        <v>4</v>
      </c>
      <c r="K945" t="str">
        <f>TEXT(sales_data_sample3[[#This Row],[ORDER DATE]],"[$-409]mmmm")</f>
        <v>December</v>
      </c>
      <c r="L945">
        <f>YEAR(sales_data_sample3[[#This Row],[ORDER DATE]])</f>
        <v>2003</v>
      </c>
      <c r="M945" t="s">
        <v>1354</v>
      </c>
      <c r="N945">
        <v>102</v>
      </c>
      <c r="O945" t="s">
        <v>1355</v>
      </c>
      <c r="P945" t="s">
        <v>268</v>
      </c>
      <c r="Q945" t="s">
        <v>269</v>
      </c>
      <c r="R945" t="s">
        <v>270</v>
      </c>
      <c r="S945" t="s">
        <v>4804</v>
      </c>
      <c r="T945" t="s">
        <v>271</v>
      </c>
      <c r="U945" t="s">
        <v>4804</v>
      </c>
      <c r="V945" t="s">
        <v>272</v>
      </c>
      <c r="W945" t="s">
        <v>273</v>
      </c>
      <c r="X945" t="s">
        <v>52</v>
      </c>
      <c r="Y945" t="s">
        <v>274</v>
      </c>
      <c r="Z945" t="s">
        <v>275</v>
      </c>
      <c r="AA945" t="s">
        <v>65</v>
      </c>
    </row>
    <row r="946" spans="1:27" x14ac:dyDescent="0.25">
      <c r="A946" s="1">
        <v>10205</v>
      </c>
      <c r="B946" s="1">
        <v>48</v>
      </c>
      <c r="C946" s="8">
        <v>63.61</v>
      </c>
      <c r="D946" s="1">
        <v>1</v>
      </c>
      <c r="E946" s="7">
        <v>3053.28</v>
      </c>
      <c r="F946" s="7">
        <f>sales_data_sample3[[#This Row],[SALES]]*sales_data_sample3[[#This Row],[PROFIT MARGIN]]</f>
        <v>225.63739200000001</v>
      </c>
      <c r="G946" s="14" t="str">
        <f>IF(sales_data_sample3[[#This Row],[STATUS]] &lt;&gt;"Cancelled","7,39%","0")</f>
        <v>7,39%</v>
      </c>
      <c r="H946" s="4">
        <v>37958</v>
      </c>
      <c r="I946" t="s">
        <v>28</v>
      </c>
      <c r="J946">
        <f>ROUNDUP(MONTH(sales_data_sample3[[#This Row],[ORDER DATE]])/3,0)</f>
        <v>4</v>
      </c>
      <c r="K946" t="str">
        <f>TEXT(sales_data_sample3[[#This Row],[ORDER DATE]],"[$-409]mmmm")</f>
        <v>December</v>
      </c>
      <c r="L946">
        <f>YEAR(sales_data_sample3[[#This Row],[ORDER DATE]])</f>
        <v>2003</v>
      </c>
      <c r="M946" t="s">
        <v>1354</v>
      </c>
      <c r="N946">
        <v>53</v>
      </c>
      <c r="O946" t="s">
        <v>1419</v>
      </c>
      <c r="P946" t="s">
        <v>268</v>
      </c>
      <c r="Q946" t="s">
        <v>269</v>
      </c>
      <c r="R946" t="s">
        <v>270</v>
      </c>
      <c r="S946" t="s">
        <v>4804</v>
      </c>
      <c r="T946" t="s">
        <v>271</v>
      </c>
      <c r="U946" t="s">
        <v>4804</v>
      </c>
      <c r="V946" t="s">
        <v>272</v>
      </c>
      <c r="W946" t="s">
        <v>273</v>
      </c>
      <c r="X946" t="s">
        <v>52</v>
      </c>
      <c r="Y946" t="s">
        <v>274</v>
      </c>
      <c r="Z946" t="s">
        <v>275</v>
      </c>
      <c r="AA946" t="s">
        <v>65</v>
      </c>
    </row>
    <row r="947" spans="1:27" x14ac:dyDescent="0.25">
      <c r="A947" s="1">
        <v>10205</v>
      </c>
      <c r="B947" s="1">
        <v>40</v>
      </c>
      <c r="C947" s="8">
        <v>100</v>
      </c>
      <c r="D947" s="1">
        <v>3</v>
      </c>
      <c r="E947" s="7">
        <v>7492.4</v>
      </c>
      <c r="F947" s="7">
        <f>sales_data_sample3[[#This Row],[SALES]]*sales_data_sample3[[#This Row],[PROFIT MARGIN]]</f>
        <v>553.68835999999988</v>
      </c>
      <c r="G947" s="14" t="str">
        <f>IF(sales_data_sample3[[#This Row],[STATUS]] &lt;&gt;"Cancelled","7,39%","0")</f>
        <v>7,39%</v>
      </c>
      <c r="H947" s="4">
        <v>37958</v>
      </c>
      <c r="I947" t="s">
        <v>28</v>
      </c>
      <c r="J947">
        <f>ROUNDUP(MONTH(sales_data_sample3[[#This Row],[ORDER DATE]])/3,0)</f>
        <v>4</v>
      </c>
      <c r="K947" t="str">
        <f>TEXT(sales_data_sample3[[#This Row],[ORDER DATE]],"[$-409]mmmm")</f>
        <v>December</v>
      </c>
      <c r="L947">
        <f>YEAR(sales_data_sample3[[#This Row],[ORDER DATE]])</f>
        <v>2003</v>
      </c>
      <c r="M947" t="s">
        <v>1354</v>
      </c>
      <c r="N947">
        <v>168</v>
      </c>
      <c r="O947" t="s">
        <v>1928</v>
      </c>
      <c r="P947" t="s">
        <v>268</v>
      </c>
      <c r="Q947" t="s">
        <v>269</v>
      </c>
      <c r="R947" t="s">
        <v>270</v>
      </c>
      <c r="S947" t="s">
        <v>4804</v>
      </c>
      <c r="T947" t="s">
        <v>271</v>
      </c>
      <c r="U947" t="s">
        <v>4804</v>
      </c>
      <c r="V947" t="s">
        <v>272</v>
      </c>
      <c r="W947" t="s">
        <v>273</v>
      </c>
      <c r="X947" t="s">
        <v>52</v>
      </c>
      <c r="Y947" t="s">
        <v>274</v>
      </c>
      <c r="Z947" t="s">
        <v>275</v>
      </c>
      <c r="AA947" t="s">
        <v>229</v>
      </c>
    </row>
    <row r="948" spans="1:27" x14ac:dyDescent="0.25">
      <c r="A948" s="1">
        <v>10205</v>
      </c>
      <c r="B948" s="1">
        <v>32</v>
      </c>
      <c r="C948" s="8">
        <v>37.17</v>
      </c>
      <c r="D948" s="1">
        <v>5</v>
      </c>
      <c r="E948" s="7">
        <v>1189.44</v>
      </c>
      <c r="F948" s="7">
        <f>sales_data_sample3[[#This Row],[SALES]]*sales_data_sample3[[#This Row],[PROFIT MARGIN]]</f>
        <v>87.899615999999995</v>
      </c>
      <c r="G948" s="14" t="str">
        <f>IF(sales_data_sample3[[#This Row],[STATUS]] &lt;&gt;"Cancelled","7,39%","0")</f>
        <v>7,39%</v>
      </c>
      <c r="H948" s="4">
        <v>37958</v>
      </c>
      <c r="I948" t="s">
        <v>28</v>
      </c>
      <c r="J948">
        <f>ROUNDUP(MONTH(sales_data_sample3[[#This Row],[ORDER DATE]])/3,0)</f>
        <v>4</v>
      </c>
      <c r="K948" t="str">
        <f>TEXT(sales_data_sample3[[#This Row],[ORDER DATE]],"[$-409]mmmm")</f>
        <v>December</v>
      </c>
      <c r="L948">
        <f>YEAR(sales_data_sample3[[#This Row],[ORDER DATE]])</f>
        <v>2003</v>
      </c>
      <c r="M948" t="s">
        <v>1354</v>
      </c>
      <c r="N948">
        <v>33</v>
      </c>
      <c r="O948" t="s">
        <v>2922</v>
      </c>
      <c r="P948" t="s">
        <v>268</v>
      </c>
      <c r="Q948" t="s">
        <v>269</v>
      </c>
      <c r="R948" t="s">
        <v>270</v>
      </c>
      <c r="S948" t="s">
        <v>4804</v>
      </c>
      <c r="T948" t="s">
        <v>271</v>
      </c>
      <c r="U948" t="s">
        <v>4804</v>
      </c>
      <c r="V948" t="s">
        <v>272</v>
      </c>
      <c r="W948" t="s">
        <v>273</v>
      </c>
      <c r="X948" t="s">
        <v>52</v>
      </c>
      <c r="Y948" t="s">
        <v>274</v>
      </c>
      <c r="Z948" t="s">
        <v>275</v>
      </c>
      <c r="AA948" t="s">
        <v>42</v>
      </c>
    </row>
    <row r="949" spans="1:27" x14ac:dyDescent="0.25">
      <c r="A949" s="1">
        <v>10205</v>
      </c>
      <c r="B949" s="1">
        <v>24</v>
      </c>
      <c r="C949" s="8">
        <v>38.08</v>
      </c>
      <c r="D949" s="1">
        <v>4</v>
      </c>
      <c r="E949" s="7">
        <v>913.92</v>
      </c>
      <c r="F949" s="7">
        <f>sales_data_sample3[[#This Row],[SALES]]*sales_data_sample3[[#This Row],[PROFIT MARGIN]]</f>
        <v>67.538687999999993</v>
      </c>
      <c r="G949" s="14" t="str">
        <f>IF(sales_data_sample3[[#This Row],[STATUS]] &lt;&gt;"Cancelled","7,39%","0")</f>
        <v>7,39%</v>
      </c>
      <c r="H949" s="4">
        <v>37958</v>
      </c>
      <c r="I949" t="s">
        <v>28</v>
      </c>
      <c r="J949">
        <f>ROUNDUP(MONTH(sales_data_sample3[[#This Row],[ORDER DATE]])/3,0)</f>
        <v>4</v>
      </c>
      <c r="K949" t="str">
        <f>TEXT(sales_data_sample3[[#This Row],[ORDER DATE]],"[$-409]mmmm")</f>
        <v>December</v>
      </c>
      <c r="L949">
        <f>YEAR(sales_data_sample3[[#This Row],[ORDER DATE]])</f>
        <v>2003</v>
      </c>
      <c r="M949" t="s">
        <v>1354</v>
      </c>
      <c r="N949">
        <v>44</v>
      </c>
      <c r="O949" t="s">
        <v>3035</v>
      </c>
      <c r="P949" t="s">
        <v>268</v>
      </c>
      <c r="Q949" t="s">
        <v>269</v>
      </c>
      <c r="R949" t="s">
        <v>270</v>
      </c>
      <c r="S949" t="s">
        <v>4804</v>
      </c>
      <c r="T949" t="s">
        <v>271</v>
      </c>
      <c r="U949" t="s">
        <v>4804</v>
      </c>
      <c r="V949" t="s">
        <v>272</v>
      </c>
      <c r="W949" t="s">
        <v>273</v>
      </c>
      <c r="X949" t="s">
        <v>52</v>
      </c>
      <c r="Y949" t="s">
        <v>274</v>
      </c>
      <c r="Z949" t="s">
        <v>275</v>
      </c>
      <c r="AA949" t="s">
        <v>42</v>
      </c>
    </row>
    <row r="950" spans="1:27" x14ac:dyDescent="0.25">
      <c r="A950" s="1">
        <v>10206</v>
      </c>
      <c r="B950" s="1">
        <v>47</v>
      </c>
      <c r="C950" s="8">
        <v>100</v>
      </c>
      <c r="D950" s="1">
        <v>6</v>
      </c>
      <c r="E950" s="7">
        <v>9064.89</v>
      </c>
      <c r="F950" s="7">
        <f>sales_data_sample3[[#This Row],[SALES]]*sales_data_sample3[[#This Row],[PROFIT MARGIN]]</f>
        <v>2256.2511209999998</v>
      </c>
      <c r="G950" s="14" t="str">
        <f>IF(sales_data_sample3[[#This Row],[STATUS]] &lt;&gt;"Cancelled","24,89%","0")</f>
        <v>24,89%</v>
      </c>
      <c r="H950" s="4">
        <v>37960</v>
      </c>
      <c r="I950" t="s">
        <v>28</v>
      </c>
      <c r="J950">
        <f>ROUNDUP(MONTH(sales_data_sample3[[#This Row],[ORDER DATE]])/3,0)</f>
        <v>4</v>
      </c>
      <c r="K950" t="str">
        <f>TEXT(sales_data_sample3[[#This Row],[ORDER DATE]],"[$-409]mmmm")</f>
        <v>December</v>
      </c>
      <c r="L950">
        <f>YEAR(sales_data_sample3[[#This Row],[ORDER DATE]])</f>
        <v>2003</v>
      </c>
      <c r="M950" t="s">
        <v>278</v>
      </c>
      <c r="N950">
        <v>214</v>
      </c>
      <c r="O950" t="s">
        <v>279</v>
      </c>
      <c r="P950" t="s">
        <v>347</v>
      </c>
      <c r="Q950" t="s">
        <v>348</v>
      </c>
      <c r="R950" t="s">
        <v>349</v>
      </c>
      <c r="S950" t="s">
        <v>4804</v>
      </c>
      <c r="T950" t="s">
        <v>350</v>
      </c>
      <c r="U950" t="s">
        <v>351</v>
      </c>
      <c r="V950" t="s">
        <v>352</v>
      </c>
      <c r="W950" t="s">
        <v>353</v>
      </c>
      <c r="X950" t="s">
        <v>39</v>
      </c>
      <c r="Y950" t="s">
        <v>354</v>
      </c>
      <c r="Z950" t="s">
        <v>355</v>
      </c>
      <c r="AA950" t="s">
        <v>229</v>
      </c>
    </row>
    <row r="951" spans="1:27" x14ac:dyDescent="0.25">
      <c r="A951" s="1">
        <v>10206</v>
      </c>
      <c r="B951" s="1">
        <v>28</v>
      </c>
      <c r="C951" s="8">
        <v>100</v>
      </c>
      <c r="D951" s="1">
        <v>3</v>
      </c>
      <c r="E951" s="7">
        <v>4056.36</v>
      </c>
      <c r="F951" s="7">
        <f>sales_data_sample3[[#This Row],[SALES]]*sales_data_sample3[[#This Row],[PROFIT MARGIN]]</f>
        <v>184.56438</v>
      </c>
      <c r="G951" s="14" t="str">
        <f>IF(sales_data_sample3[[#This Row],[STATUS]] &lt;&gt;"Cancelled","4,55%","0")</f>
        <v>4,55%</v>
      </c>
      <c r="H951" s="4">
        <v>37960</v>
      </c>
      <c r="I951" t="s">
        <v>28</v>
      </c>
      <c r="J951">
        <f>ROUNDUP(MONTH(sales_data_sample3[[#This Row],[ORDER DATE]])/3,0)</f>
        <v>4</v>
      </c>
      <c r="K951" t="str">
        <f>TEXT(sales_data_sample3[[#This Row],[ORDER DATE]],"[$-409]mmmm")</f>
        <v>December</v>
      </c>
      <c r="L951">
        <f>YEAR(sales_data_sample3[[#This Row],[ORDER DATE]])</f>
        <v>2003</v>
      </c>
      <c r="M951" t="s">
        <v>957</v>
      </c>
      <c r="N951">
        <v>136</v>
      </c>
      <c r="O951" t="s">
        <v>958</v>
      </c>
      <c r="P951" t="s">
        <v>347</v>
      </c>
      <c r="Q951" t="s">
        <v>348</v>
      </c>
      <c r="R951" t="s">
        <v>349</v>
      </c>
      <c r="S951" t="s">
        <v>4804</v>
      </c>
      <c r="T951" t="s">
        <v>350</v>
      </c>
      <c r="U951" t="s">
        <v>351</v>
      </c>
      <c r="V951" t="s">
        <v>352</v>
      </c>
      <c r="W951" t="s">
        <v>353</v>
      </c>
      <c r="X951" t="s">
        <v>39</v>
      </c>
      <c r="Y951" t="s">
        <v>354</v>
      </c>
      <c r="Z951" t="s">
        <v>355</v>
      </c>
      <c r="AA951" t="s">
        <v>65</v>
      </c>
    </row>
    <row r="952" spans="1:27" x14ac:dyDescent="0.25">
      <c r="A952" s="1">
        <v>10206</v>
      </c>
      <c r="B952" s="1">
        <v>34</v>
      </c>
      <c r="C952" s="8">
        <v>100</v>
      </c>
      <c r="D952" s="1">
        <v>5</v>
      </c>
      <c r="E952" s="7">
        <v>3966.78</v>
      </c>
      <c r="F952" s="7">
        <f>sales_data_sample3[[#This Row],[SALES]]*sales_data_sample3[[#This Row],[PROFIT MARGIN]]</f>
        <v>180.48849000000001</v>
      </c>
      <c r="G952" s="14" t="str">
        <f>IF(sales_data_sample3[[#This Row],[STATUS]] &lt;&gt;"Cancelled","4,55%","0")</f>
        <v>4,55%</v>
      </c>
      <c r="H952" s="4">
        <v>37960</v>
      </c>
      <c r="I952" t="s">
        <v>28</v>
      </c>
      <c r="J952">
        <f>ROUNDUP(MONTH(sales_data_sample3[[#This Row],[ORDER DATE]])/3,0)</f>
        <v>4</v>
      </c>
      <c r="K952" t="str">
        <f>TEXT(sales_data_sample3[[#This Row],[ORDER DATE]],"[$-409]mmmm")</f>
        <v>December</v>
      </c>
      <c r="L952">
        <f>YEAR(sales_data_sample3[[#This Row],[ORDER DATE]])</f>
        <v>2003</v>
      </c>
      <c r="M952" t="s">
        <v>957</v>
      </c>
      <c r="N952">
        <v>116</v>
      </c>
      <c r="O952" t="s">
        <v>1264</v>
      </c>
      <c r="P952" t="s">
        <v>347</v>
      </c>
      <c r="Q952" t="s">
        <v>348</v>
      </c>
      <c r="R952" t="s">
        <v>349</v>
      </c>
      <c r="S952" t="s">
        <v>4804</v>
      </c>
      <c r="T952" t="s">
        <v>350</v>
      </c>
      <c r="U952" t="s">
        <v>351</v>
      </c>
      <c r="V952" t="s">
        <v>352</v>
      </c>
      <c r="W952" t="s">
        <v>353</v>
      </c>
      <c r="X952" t="s">
        <v>39</v>
      </c>
      <c r="Y952" t="s">
        <v>354</v>
      </c>
      <c r="Z952" t="s">
        <v>355</v>
      </c>
      <c r="AA952" t="s">
        <v>65</v>
      </c>
    </row>
    <row r="953" spans="1:27" x14ac:dyDescent="0.25">
      <c r="A953" s="1">
        <v>10206</v>
      </c>
      <c r="B953" s="1">
        <v>37</v>
      </c>
      <c r="C953" s="8">
        <v>90.17</v>
      </c>
      <c r="D953" s="1">
        <v>7</v>
      </c>
      <c r="E953" s="7">
        <v>3336.29</v>
      </c>
      <c r="F953" s="7">
        <f>sales_data_sample3[[#This Row],[SALES]]*sales_data_sample3[[#This Row],[PROFIT MARGIN]]</f>
        <v>246.55183099999996</v>
      </c>
      <c r="G953" s="14" t="str">
        <f>IF(sales_data_sample3[[#This Row],[STATUS]] &lt;&gt;"Cancelled","7,39%","0")</f>
        <v>7,39%</v>
      </c>
      <c r="H953" s="4">
        <v>37960</v>
      </c>
      <c r="I953" t="s">
        <v>28</v>
      </c>
      <c r="J953">
        <f>ROUNDUP(MONTH(sales_data_sample3[[#This Row],[ORDER DATE]])/3,0)</f>
        <v>4</v>
      </c>
      <c r="K953" t="str">
        <f>TEXT(sales_data_sample3[[#This Row],[ORDER DATE]],"[$-409]mmmm")</f>
        <v>December</v>
      </c>
      <c r="L953">
        <f>YEAR(sales_data_sample3[[#This Row],[ORDER DATE]])</f>
        <v>2003</v>
      </c>
      <c r="M953" t="s">
        <v>1354</v>
      </c>
      <c r="N953">
        <v>101</v>
      </c>
      <c r="O953" t="s">
        <v>1989</v>
      </c>
      <c r="P953" t="s">
        <v>347</v>
      </c>
      <c r="Q953" t="s">
        <v>348</v>
      </c>
      <c r="R953" t="s">
        <v>349</v>
      </c>
      <c r="S953" t="s">
        <v>4804</v>
      </c>
      <c r="T953" t="s">
        <v>350</v>
      </c>
      <c r="U953" t="s">
        <v>351</v>
      </c>
      <c r="V953" t="s">
        <v>352</v>
      </c>
      <c r="W953" t="s">
        <v>353</v>
      </c>
      <c r="X953" t="s">
        <v>39</v>
      </c>
      <c r="Y953" t="s">
        <v>354</v>
      </c>
      <c r="Z953" t="s">
        <v>355</v>
      </c>
      <c r="AA953" t="s">
        <v>65</v>
      </c>
    </row>
    <row r="954" spans="1:27" x14ac:dyDescent="0.25">
      <c r="A954" s="1">
        <v>10206</v>
      </c>
      <c r="B954" s="1">
        <v>28</v>
      </c>
      <c r="C954" s="8">
        <v>67.459999999999994</v>
      </c>
      <c r="D954" s="1">
        <v>9</v>
      </c>
      <c r="E954" s="7">
        <v>1888.88</v>
      </c>
      <c r="F954" s="7">
        <f>sales_data_sample3[[#This Row],[SALES]]*sales_data_sample3[[#This Row],[PROFIT MARGIN]]</f>
        <v>139.588232</v>
      </c>
      <c r="G954" s="14" t="str">
        <f>IF(sales_data_sample3[[#This Row],[STATUS]] &lt;&gt;"Cancelled","7,39%","0")</f>
        <v>7,39%</v>
      </c>
      <c r="H954" s="4">
        <v>37960</v>
      </c>
      <c r="I954" t="s">
        <v>28</v>
      </c>
      <c r="J954">
        <f>ROUNDUP(MONTH(sales_data_sample3[[#This Row],[ORDER DATE]])/3,0)</f>
        <v>4</v>
      </c>
      <c r="K954" t="str">
        <f>TEXT(sales_data_sample3[[#This Row],[ORDER DATE]],"[$-409]mmmm")</f>
        <v>December</v>
      </c>
      <c r="L954">
        <f>YEAR(sales_data_sample3[[#This Row],[ORDER DATE]])</f>
        <v>2003</v>
      </c>
      <c r="M954" t="s">
        <v>1354</v>
      </c>
      <c r="N954">
        <v>62</v>
      </c>
      <c r="O954" t="s">
        <v>2025</v>
      </c>
      <c r="P954" t="s">
        <v>347</v>
      </c>
      <c r="Q954" t="s">
        <v>348</v>
      </c>
      <c r="R954" t="s">
        <v>349</v>
      </c>
      <c r="S954" t="s">
        <v>4804</v>
      </c>
      <c r="T954" t="s">
        <v>350</v>
      </c>
      <c r="U954" t="s">
        <v>351</v>
      </c>
      <c r="V954" t="s">
        <v>352</v>
      </c>
      <c r="W954" t="s">
        <v>353</v>
      </c>
      <c r="X954" t="s">
        <v>39</v>
      </c>
      <c r="Y954" t="s">
        <v>354</v>
      </c>
      <c r="Z954" t="s">
        <v>355</v>
      </c>
      <c r="AA954" t="s">
        <v>42</v>
      </c>
    </row>
    <row r="955" spans="1:27" x14ac:dyDescent="0.25">
      <c r="A955" s="1">
        <v>10206</v>
      </c>
      <c r="B955" s="1">
        <v>30</v>
      </c>
      <c r="C955" s="8">
        <v>100</v>
      </c>
      <c r="D955" s="1">
        <v>8</v>
      </c>
      <c r="E955" s="7">
        <v>3581.4</v>
      </c>
      <c r="F955" s="7">
        <f>sales_data_sample3[[#This Row],[SALES]]*sales_data_sample3[[#This Row],[PROFIT MARGIN]]</f>
        <v>264.66546</v>
      </c>
      <c r="G955" s="14" t="str">
        <f>IF(sales_data_sample3[[#This Row],[STATUS]] &lt;&gt;"Cancelled","7,39%","0")</f>
        <v>7,39%</v>
      </c>
      <c r="H955" s="4">
        <v>37960</v>
      </c>
      <c r="I955" t="s">
        <v>28</v>
      </c>
      <c r="J955">
        <f>ROUNDUP(MONTH(sales_data_sample3[[#This Row],[ORDER DATE]])/3,0)</f>
        <v>4</v>
      </c>
      <c r="K955" t="str">
        <f>TEXT(sales_data_sample3[[#This Row],[ORDER DATE]],"[$-409]mmmm")</f>
        <v>December</v>
      </c>
      <c r="L955">
        <f>YEAR(sales_data_sample3[[#This Row],[ORDER DATE]])</f>
        <v>2003</v>
      </c>
      <c r="M955" t="s">
        <v>1354</v>
      </c>
      <c r="N955">
        <v>104</v>
      </c>
      <c r="O955" t="s">
        <v>2122</v>
      </c>
      <c r="P955" t="s">
        <v>347</v>
      </c>
      <c r="Q955" t="s">
        <v>348</v>
      </c>
      <c r="R955" t="s">
        <v>349</v>
      </c>
      <c r="S955" t="s">
        <v>4804</v>
      </c>
      <c r="T955" t="s">
        <v>350</v>
      </c>
      <c r="U955" t="s">
        <v>351</v>
      </c>
      <c r="V955" t="s">
        <v>352</v>
      </c>
      <c r="W955" t="s">
        <v>353</v>
      </c>
      <c r="X955" t="s">
        <v>39</v>
      </c>
      <c r="Y955" t="s">
        <v>354</v>
      </c>
      <c r="Z955" t="s">
        <v>355</v>
      </c>
      <c r="AA955" t="s">
        <v>65</v>
      </c>
    </row>
    <row r="956" spans="1:27" x14ac:dyDescent="0.25">
      <c r="A956" s="1">
        <v>10206</v>
      </c>
      <c r="B956" s="1">
        <v>28</v>
      </c>
      <c r="C956" s="8">
        <v>87.3</v>
      </c>
      <c r="D956" s="1">
        <v>11</v>
      </c>
      <c r="E956" s="7">
        <v>2444.4</v>
      </c>
      <c r="F956" s="7">
        <f>sales_data_sample3[[#This Row],[SALES]]*sales_data_sample3[[#This Row],[PROFIT MARGIN]]</f>
        <v>180.64115999999999</v>
      </c>
      <c r="G956" s="14" t="str">
        <f>IF(sales_data_sample3[[#This Row],[STATUS]] &lt;&gt;"Cancelled","7,39%","0")</f>
        <v>7,39%</v>
      </c>
      <c r="H956" s="4">
        <v>37960</v>
      </c>
      <c r="I956" t="s">
        <v>28</v>
      </c>
      <c r="J956">
        <f>ROUNDUP(MONTH(sales_data_sample3[[#This Row],[ORDER DATE]])/3,0)</f>
        <v>4</v>
      </c>
      <c r="K956" t="str">
        <f>TEXT(sales_data_sample3[[#This Row],[ORDER DATE]],"[$-409]mmmm")</f>
        <v>December</v>
      </c>
      <c r="L956">
        <f>YEAR(sales_data_sample3[[#This Row],[ORDER DATE]])</f>
        <v>2003</v>
      </c>
      <c r="M956" t="s">
        <v>1354</v>
      </c>
      <c r="N956">
        <v>99</v>
      </c>
      <c r="O956" t="s">
        <v>2325</v>
      </c>
      <c r="P956" t="s">
        <v>347</v>
      </c>
      <c r="Q956" t="s">
        <v>348</v>
      </c>
      <c r="R956" t="s">
        <v>349</v>
      </c>
      <c r="S956" t="s">
        <v>4804</v>
      </c>
      <c r="T956" t="s">
        <v>350</v>
      </c>
      <c r="U956" t="s">
        <v>351</v>
      </c>
      <c r="V956" t="s">
        <v>352</v>
      </c>
      <c r="W956" t="s">
        <v>353</v>
      </c>
      <c r="X956" t="s">
        <v>39</v>
      </c>
      <c r="Y956" t="s">
        <v>354</v>
      </c>
      <c r="Z956" t="s">
        <v>355</v>
      </c>
      <c r="AA956" t="s">
        <v>42</v>
      </c>
    </row>
    <row r="957" spans="1:27" x14ac:dyDescent="0.25">
      <c r="A957" s="1">
        <v>10206</v>
      </c>
      <c r="B957" s="1">
        <v>21</v>
      </c>
      <c r="C957" s="8">
        <v>53.33</v>
      </c>
      <c r="D957" s="1">
        <v>4</v>
      </c>
      <c r="E957" s="7">
        <v>1119.93</v>
      </c>
      <c r="F957" s="7">
        <f>sales_data_sample3[[#This Row],[SALES]]*sales_data_sample3[[#This Row],[PROFIT MARGIN]]</f>
        <v>82.762827000000001</v>
      </c>
      <c r="G957" s="14" t="str">
        <f>IF(sales_data_sample3[[#This Row],[STATUS]] &lt;&gt;"Cancelled","7,39%","0")</f>
        <v>7,39%</v>
      </c>
      <c r="H957" s="4">
        <v>37960</v>
      </c>
      <c r="I957" t="s">
        <v>28</v>
      </c>
      <c r="J957">
        <f>ROUNDUP(MONTH(sales_data_sample3[[#This Row],[ORDER DATE]])/3,0)</f>
        <v>4</v>
      </c>
      <c r="K957" t="str">
        <f>TEXT(sales_data_sample3[[#This Row],[ORDER DATE]],"[$-409]mmmm")</f>
        <v>December</v>
      </c>
      <c r="L957">
        <f>YEAR(sales_data_sample3[[#This Row],[ORDER DATE]])</f>
        <v>2003</v>
      </c>
      <c r="M957" t="s">
        <v>1354</v>
      </c>
      <c r="N957">
        <v>50</v>
      </c>
      <c r="O957" t="s">
        <v>2635</v>
      </c>
      <c r="P957" t="s">
        <v>347</v>
      </c>
      <c r="Q957" t="s">
        <v>348</v>
      </c>
      <c r="R957" t="s">
        <v>349</v>
      </c>
      <c r="S957" t="s">
        <v>4804</v>
      </c>
      <c r="T957" t="s">
        <v>350</v>
      </c>
      <c r="U957" t="s">
        <v>351</v>
      </c>
      <c r="V957" t="s">
        <v>352</v>
      </c>
      <c r="W957" t="s">
        <v>353</v>
      </c>
      <c r="X957" t="s">
        <v>39</v>
      </c>
      <c r="Y957" t="s">
        <v>354</v>
      </c>
      <c r="Z957" t="s">
        <v>355</v>
      </c>
      <c r="AA957" t="s">
        <v>42</v>
      </c>
    </row>
    <row r="958" spans="1:27" x14ac:dyDescent="0.25">
      <c r="A958" s="1">
        <v>10206</v>
      </c>
      <c r="B958" s="1">
        <v>33</v>
      </c>
      <c r="C958" s="8">
        <v>97.39</v>
      </c>
      <c r="D958" s="1">
        <v>10</v>
      </c>
      <c r="E958" s="7">
        <v>3213.87</v>
      </c>
      <c r="F958" s="7">
        <f>sales_data_sample3[[#This Row],[SALES]]*sales_data_sample3[[#This Row],[PROFIT MARGIN]]</f>
        <v>237.50499299999998</v>
      </c>
      <c r="G958" s="14" t="str">
        <f>IF(sales_data_sample3[[#This Row],[STATUS]] &lt;&gt;"Cancelled","7,39%","0")</f>
        <v>7,39%</v>
      </c>
      <c r="H958" s="4">
        <v>37960</v>
      </c>
      <c r="I958" t="s">
        <v>28</v>
      </c>
      <c r="J958">
        <f>ROUNDUP(MONTH(sales_data_sample3[[#This Row],[ORDER DATE]])/3,0)</f>
        <v>4</v>
      </c>
      <c r="K958" t="str">
        <f>TEXT(sales_data_sample3[[#This Row],[ORDER DATE]],"[$-409]mmmm")</f>
        <v>December</v>
      </c>
      <c r="L958">
        <f>YEAR(sales_data_sample3[[#This Row],[ORDER DATE]])</f>
        <v>2003</v>
      </c>
      <c r="M958" t="s">
        <v>1354</v>
      </c>
      <c r="N958">
        <v>97</v>
      </c>
      <c r="O958" t="s">
        <v>3732</v>
      </c>
      <c r="P958" t="s">
        <v>347</v>
      </c>
      <c r="Q958" t="s">
        <v>348</v>
      </c>
      <c r="R958" t="s">
        <v>349</v>
      </c>
      <c r="S958" t="s">
        <v>4804</v>
      </c>
      <c r="T958" t="s">
        <v>350</v>
      </c>
      <c r="U958" t="s">
        <v>351</v>
      </c>
      <c r="V958" t="s">
        <v>352</v>
      </c>
      <c r="W958" t="s">
        <v>353</v>
      </c>
      <c r="X958" t="s">
        <v>39</v>
      </c>
      <c r="Y958" t="s">
        <v>354</v>
      </c>
      <c r="Z958" t="s">
        <v>355</v>
      </c>
      <c r="AA958" t="s">
        <v>65</v>
      </c>
    </row>
    <row r="959" spans="1:27" x14ac:dyDescent="0.25">
      <c r="A959" s="1">
        <v>10206</v>
      </c>
      <c r="B959" s="1">
        <v>36</v>
      </c>
      <c r="C959" s="8">
        <v>58.82</v>
      </c>
      <c r="D959" s="1">
        <v>2</v>
      </c>
      <c r="E959" s="7">
        <v>2117.52</v>
      </c>
      <c r="F959" s="7">
        <f>sales_data_sample3[[#This Row],[SALES]]*sales_data_sample3[[#This Row],[PROFIT MARGIN]]</f>
        <v>96.347160000000002</v>
      </c>
      <c r="G959" s="14" t="str">
        <f>IF(sales_data_sample3[[#This Row],[STATUS]] &lt;&gt;"Cancelled","4,55%","0")</f>
        <v>4,55%</v>
      </c>
      <c r="H959" s="4">
        <v>37960</v>
      </c>
      <c r="I959" t="s">
        <v>28</v>
      </c>
      <c r="J959">
        <f>ROUNDUP(MONTH(sales_data_sample3[[#This Row],[ORDER DATE]])/3,0)</f>
        <v>4</v>
      </c>
      <c r="K959" t="str">
        <f>TEXT(sales_data_sample3[[#This Row],[ORDER DATE]],"[$-409]mmmm")</f>
        <v>December</v>
      </c>
      <c r="L959">
        <f>YEAR(sales_data_sample3[[#This Row],[ORDER DATE]])</f>
        <v>2003</v>
      </c>
      <c r="M959" t="s">
        <v>957</v>
      </c>
      <c r="N959">
        <v>64</v>
      </c>
      <c r="O959" t="s">
        <v>4029</v>
      </c>
      <c r="P959" t="s">
        <v>347</v>
      </c>
      <c r="Q959" t="s">
        <v>348</v>
      </c>
      <c r="R959" t="s">
        <v>349</v>
      </c>
      <c r="S959" t="s">
        <v>4804</v>
      </c>
      <c r="T959" t="s">
        <v>350</v>
      </c>
      <c r="U959" t="s">
        <v>351</v>
      </c>
      <c r="V959" t="s">
        <v>352</v>
      </c>
      <c r="W959" t="s">
        <v>353</v>
      </c>
      <c r="X959" t="s">
        <v>39</v>
      </c>
      <c r="Y959" t="s">
        <v>354</v>
      </c>
      <c r="Z959" t="s">
        <v>355</v>
      </c>
      <c r="AA959" t="s">
        <v>42</v>
      </c>
    </row>
    <row r="960" spans="1:27" x14ac:dyDescent="0.25">
      <c r="A960" s="1">
        <v>10206</v>
      </c>
      <c r="B960" s="1">
        <v>33</v>
      </c>
      <c r="C960" s="8">
        <v>100</v>
      </c>
      <c r="D960" s="1">
        <v>1</v>
      </c>
      <c r="E960" s="7">
        <v>3871.89</v>
      </c>
      <c r="F960" s="7">
        <f>sales_data_sample3[[#This Row],[SALES]]*sales_data_sample3[[#This Row],[PROFIT MARGIN]]</f>
        <v>963.71342100000004</v>
      </c>
      <c r="G960" s="14" t="str">
        <f>IF(sales_data_sample3[[#This Row],[STATUS]] &lt;&gt;"Cancelled","24,89%","0")</f>
        <v>24,89%</v>
      </c>
      <c r="H960" s="4">
        <v>37960</v>
      </c>
      <c r="I960" t="s">
        <v>28</v>
      </c>
      <c r="J960">
        <f>ROUNDUP(MONTH(sales_data_sample3[[#This Row],[ORDER DATE]])/3,0)</f>
        <v>4</v>
      </c>
      <c r="K960" t="str">
        <f>TEXT(sales_data_sample3[[#This Row],[ORDER DATE]],"[$-409]mmmm")</f>
        <v>December</v>
      </c>
      <c r="L960">
        <f>YEAR(sales_data_sample3[[#This Row],[ORDER DATE]])</f>
        <v>2003</v>
      </c>
      <c r="M960" t="s">
        <v>278</v>
      </c>
      <c r="N960">
        <v>101</v>
      </c>
      <c r="O960" t="s">
        <v>4506</v>
      </c>
      <c r="P960" t="s">
        <v>347</v>
      </c>
      <c r="Q960" t="s">
        <v>348</v>
      </c>
      <c r="R960" t="s">
        <v>349</v>
      </c>
      <c r="S960" t="s">
        <v>4804</v>
      </c>
      <c r="T960" t="s">
        <v>350</v>
      </c>
      <c r="U960" t="s">
        <v>351</v>
      </c>
      <c r="V960" t="s">
        <v>352</v>
      </c>
      <c r="W960" t="s">
        <v>353</v>
      </c>
      <c r="X960" t="s">
        <v>39</v>
      </c>
      <c r="Y960" t="s">
        <v>354</v>
      </c>
      <c r="Z960" t="s">
        <v>355</v>
      </c>
      <c r="AA960" t="s">
        <v>65</v>
      </c>
    </row>
    <row r="961" spans="1:27" x14ac:dyDescent="0.25">
      <c r="A961" s="1">
        <v>10207</v>
      </c>
      <c r="B961" s="1">
        <v>31</v>
      </c>
      <c r="C961" s="8">
        <v>100</v>
      </c>
      <c r="D961" s="1">
        <v>15</v>
      </c>
      <c r="E961" s="7">
        <v>4076.19</v>
      </c>
      <c r="F961" s="7">
        <f>sales_data_sample3[[#This Row],[SALES]]*sales_data_sample3[[#This Row],[PROFIT MARGIN]]</f>
        <v>1014.5636910000001</v>
      </c>
      <c r="G961" s="14" t="str">
        <f>IF(sales_data_sample3[[#This Row],[STATUS]] &lt;&gt;"Cancelled","24,89%","0")</f>
        <v>24,89%</v>
      </c>
      <c r="H961" s="4">
        <v>37964</v>
      </c>
      <c r="I961" t="s">
        <v>28</v>
      </c>
      <c r="J961">
        <f>ROUNDUP(MONTH(sales_data_sample3[[#This Row],[ORDER DATE]])/3,0)</f>
        <v>4</v>
      </c>
      <c r="K961" t="str">
        <f>TEXT(sales_data_sample3[[#This Row],[ORDER DATE]],"[$-409]mmmm")</f>
        <v>December</v>
      </c>
      <c r="L961">
        <f>YEAR(sales_data_sample3[[#This Row],[ORDER DATE]])</f>
        <v>2003</v>
      </c>
      <c r="M961" t="s">
        <v>278</v>
      </c>
      <c r="N961">
        <v>147</v>
      </c>
      <c r="O961" t="s">
        <v>710</v>
      </c>
      <c r="P961" t="s">
        <v>737</v>
      </c>
      <c r="Q961" t="s">
        <v>738</v>
      </c>
      <c r="R961" t="s">
        <v>739</v>
      </c>
      <c r="S961" t="s">
        <v>4804</v>
      </c>
      <c r="T961" t="s">
        <v>659</v>
      </c>
      <c r="U961" t="s">
        <v>185</v>
      </c>
      <c r="V961" t="s">
        <v>660</v>
      </c>
      <c r="W961" t="s">
        <v>38</v>
      </c>
      <c r="X961" t="s">
        <v>39</v>
      </c>
      <c r="Y961" t="s">
        <v>740</v>
      </c>
      <c r="Z961" t="s">
        <v>422</v>
      </c>
      <c r="AA961" t="s">
        <v>65</v>
      </c>
    </row>
    <row r="962" spans="1:27" x14ac:dyDescent="0.25">
      <c r="A962" s="1">
        <v>10207</v>
      </c>
      <c r="B962" s="1">
        <v>34</v>
      </c>
      <c r="C962" s="8">
        <v>99.54</v>
      </c>
      <c r="D962" s="1">
        <v>7</v>
      </c>
      <c r="E962" s="7">
        <v>3384.36</v>
      </c>
      <c r="F962" s="7">
        <f>sales_data_sample3[[#This Row],[SALES]]*sales_data_sample3[[#This Row],[PROFIT MARGIN]]</f>
        <v>153.98838000000001</v>
      </c>
      <c r="G962" s="14" t="str">
        <f>IF(sales_data_sample3[[#This Row],[STATUS]] &lt;&gt;"Cancelled","4,55%","0")</f>
        <v>4,55%</v>
      </c>
      <c r="H962" s="4">
        <v>37964</v>
      </c>
      <c r="I962" t="s">
        <v>28</v>
      </c>
      <c r="J962">
        <f>ROUNDUP(MONTH(sales_data_sample3[[#This Row],[ORDER DATE]])/3,0)</f>
        <v>4</v>
      </c>
      <c r="K962" t="str">
        <f>TEXT(sales_data_sample3[[#This Row],[ORDER DATE]],"[$-409]mmmm")</f>
        <v>December</v>
      </c>
      <c r="L962">
        <f>YEAR(sales_data_sample3[[#This Row],[ORDER DATE]])</f>
        <v>2003</v>
      </c>
      <c r="M962" t="s">
        <v>957</v>
      </c>
      <c r="N962">
        <v>118</v>
      </c>
      <c r="O962" t="s">
        <v>1172</v>
      </c>
      <c r="P962" t="s">
        <v>737</v>
      </c>
      <c r="Q962" t="s">
        <v>738</v>
      </c>
      <c r="R962" t="s">
        <v>739</v>
      </c>
      <c r="S962" t="s">
        <v>4804</v>
      </c>
      <c r="T962" t="s">
        <v>659</v>
      </c>
      <c r="U962" t="s">
        <v>185</v>
      </c>
      <c r="V962" t="s">
        <v>660</v>
      </c>
      <c r="W962" t="s">
        <v>38</v>
      </c>
      <c r="X962" t="s">
        <v>39</v>
      </c>
      <c r="Y962" t="s">
        <v>740</v>
      </c>
      <c r="Z962" t="s">
        <v>422</v>
      </c>
      <c r="AA962" t="s">
        <v>65</v>
      </c>
    </row>
    <row r="963" spans="1:27" x14ac:dyDescent="0.25">
      <c r="A963" s="1">
        <v>10207</v>
      </c>
      <c r="B963" s="1">
        <v>44</v>
      </c>
      <c r="C963" s="8">
        <v>100</v>
      </c>
      <c r="D963" s="1">
        <v>6</v>
      </c>
      <c r="E963" s="7">
        <v>7060.24</v>
      </c>
      <c r="F963" s="7">
        <f>sales_data_sample3[[#This Row],[SALES]]*sales_data_sample3[[#This Row],[PROFIT MARGIN]]</f>
        <v>1757.2937360000001</v>
      </c>
      <c r="G963" s="14" t="str">
        <f>IF(sales_data_sample3[[#This Row],[STATUS]] &lt;&gt;"Cancelled","24,89%","0")</f>
        <v>24,89%</v>
      </c>
      <c r="H963" s="4">
        <v>37964</v>
      </c>
      <c r="I963" t="s">
        <v>28</v>
      </c>
      <c r="J963">
        <f>ROUNDUP(MONTH(sales_data_sample3[[#This Row],[ORDER DATE]])/3,0)</f>
        <v>4</v>
      </c>
      <c r="K963" t="str">
        <f>TEXT(sales_data_sample3[[#This Row],[ORDER DATE]],"[$-409]mmmm")</f>
        <v>December</v>
      </c>
      <c r="L963">
        <f>YEAR(sales_data_sample3[[#This Row],[ORDER DATE]])</f>
        <v>2003</v>
      </c>
      <c r="M963" t="s">
        <v>278</v>
      </c>
      <c r="N963">
        <v>163</v>
      </c>
      <c r="O963" t="s">
        <v>1667</v>
      </c>
      <c r="P963" t="s">
        <v>737</v>
      </c>
      <c r="Q963" t="s">
        <v>738</v>
      </c>
      <c r="R963" t="s">
        <v>739</v>
      </c>
      <c r="S963" t="s">
        <v>4804</v>
      </c>
      <c r="T963" t="s">
        <v>659</v>
      </c>
      <c r="U963" t="s">
        <v>185</v>
      </c>
      <c r="V963" t="s">
        <v>660</v>
      </c>
      <c r="W963" t="s">
        <v>38</v>
      </c>
      <c r="X963" t="s">
        <v>39</v>
      </c>
      <c r="Y963" t="s">
        <v>740</v>
      </c>
      <c r="Z963" t="s">
        <v>422</v>
      </c>
      <c r="AA963" t="s">
        <v>229</v>
      </c>
    </row>
    <row r="964" spans="1:27" x14ac:dyDescent="0.25">
      <c r="A964" s="1">
        <v>10207</v>
      </c>
      <c r="B964" s="1">
        <v>43</v>
      </c>
      <c r="C964" s="8">
        <v>100</v>
      </c>
      <c r="D964" s="1">
        <v>10</v>
      </c>
      <c r="E964" s="7">
        <v>5752.54</v>
      </c>
      <c r="F964" s="7">
        <f>sales_data_sample3[[#This Row],[SALES]]*sales_data_sample3[[#This Row],[PROFIT MARGIN]]</f>
        <v>261.74056999999999</v>
      </c>
      <c r="G964" s="14" t="str">
        <f>IF(sales_data_sample3[[#This Row],[STATUS]] &lt;&gt;"Cancelled","4,55%","0")</f>
        <v>4,55%</v>
      </c>
      <c r="H964" s="4">
        <v>37964</v>
      </c>
      <c r="I964" t="s">
        <v>28</v>
      </c>
      <c r="J964">
        <f>ROUNDUP(MONTH(sales_data_sample3[[#This Row],[ORDER DATE]])/3,0)</f>
        <v>4</v>
      </c>
      <c r="K964" t="str">
        <f>TEXT(sales_data_sample3[[#This Row],[ORDER DATE]],"[$-409]mmmm")</f>
        <v>December</v>
      </c>
      <c r="L964">
        <f>YEAR(sales_data_sample3[[#This Row],[ORDER DATE]])</f>
        <v>2003</v>
      </c>
      <c r="M964" t="s">
        <v>957</v>
      </c>
      <c r="N964">
        <v>122</v>
      </c>
      <c r="O964" t="s">
        <v>1737</v>
      </c>
      <c r="P964" t="s">
        <v>737</v>
      </c>
      <c r="Q964" t="s">
        <v>738</v>
      </c>
      <c r="R964" t="s">
        <v>739</v>
      </c>
      <c r="S964" t="s">
        <v>4804</v>
      </c>
      <c r="T964" t="s">
        <v>659</v>
      </c>
      <c r="U964" t="s">
        <v>185</v>
      </c>
      <c r="V964" t="s">
        <v>660</v>
      </c>
      <c r="W964" t="s">
        <v>38</v>
      </c>
      <c r="X964" t="s">
        <v>39</v>
      </c>
      <c r="Y964" t="s">
        <v>740</v>
      </c>
      <c r="Z964" t="s">
        <v>422</v>
      </c>
      <c r="AA964" t="s">
        <v>65</v>
      </c>
    </row>
    <row r="965" spans="1:27" x14ac:dyDescent="0.25">
      <c r="A965" s="1">
        <v>10207</v>
      </c>
      <c r="B965" s="1">
        <v>37</v>
      </c>
      <c r="C965" s="8">
        <v>69.89</v>
      </c>
      <c r="D965" s="1">
        <v>13</v>
      </c>
      <c r="E965" s="7">
        <v>2585.9299999999998</v>
      </c>
      <c r="F965" s="7">
        <f>sales_data_sample3[[#This Row],[SALES]]*sales_data_sample3[[#This Row],[PROFIT MARGIN]]</f>
        <v>117.65981499999999</v>
      </c>
      <c r="G965" s="14" t="str">
        <f>IF(sales_data_sample3[[#This Row],[STATUS]] &lt;&gt;"Cancelled","4,55%","0")</f>
        <v>4,55%</v>
      </c>
      <c r="H965" s="4">
        <v>37964</v>
      </c>
      <c r="I965" t="s">
        <v>28</v>
      </c>
      <c r="J965">
        <f>ROUNDUP(MONTH(sales_data_sample3[[#This Row],[ORDER DATE]])/3,0)</f>
        <v>4</v>
      </c>
      <c r="K965" t="str">
        <f>TEXT(sales_data_sample3[[#This Row],[ORDER DATE]],"[$-409]mmmm")</f>
        <v>December</v>
      </c>
      <c r="L965">
        <f>YEAR(sales_data_sample3[[#This Row],[ORDER DATE]])</f>
        <v>2003</v>
      </c>
      <c r="M965" t="s">
        <v>957</v>
      </c>
      <c r="N965">
        <v>60</v>
      </c>
      <c r="O965" t="s">
        <v>1799</v>
      </c>
      <c r="P965" t="s">
        <v>737</v>
      </c>
      <c r="Q965" t="s">
        <v>738</v>
      </c>
      <c r="R965" t="s">
        <v>739</v>
      </c>
      <c r="S965" t="s">
        <v>4804</v>
      </c>
      <c r="T965" t="s">
        <v>659</v>
      </c>
      <c r="U965" t="s">
        <v>185</v>
      </c>
      <c r="V965" t="s">
        <v>660</v>
      </c>
      <c r="W965" t="s">
        <v>38</v>
      </c>
      <c r="X965" t="s">
        <v>39</v>
      </c>
      <c r="Y965" t="s">
        <v>740</v>
      </c>
      <c r="Z965" t="s">
        <v>422</v>
      </c>
      <c r="AA965" t="s">
        <v>42</v>
      </c>
    </row>
    <row r="966" spans="1:27" x14ac:dyDescent="0.25">
      <c r="A966" s="1">
        <v>10207</v>
      </c>
      <c r="B966" s="1">
        <v>25</v>
      </c>
      <c r="C966" s="8">
        <v>100</v>
      </c>
      <c r="D966" s="1">
        <v>11</v>
      </c>
      <c r="E966" s="7">
        <v>3937.25</v>
      </c>
      <c r="F966" s="7">
        <f>sales_data_sample3[[#This Row],[SALES]]*sales_data_sample3[[#This Row],[PROFIT MARGIN]]</f>
        <v>979.98152500000003</v>
      </c>
      <c r="G966" s="14" t="str">
        <f>IF(sales_data_sample3[[#This Row],[STATUS]] &lt;&gt;"Cancelled","24,89%","0")</f>
        <v>24,89%</v>
      </c>
      <c r="H966" s="4">
        <v>37964</v>
      </c>
      <c r="I966" t="s">
        <v>28</v>
      </c>
      <c r="J966">
        <f>ROUNDUP(MONTH(sales_data_sample3[[#This Row],[ORDER DATE]])/3,0)</f>
        <v>4</v>
      </c>
      <c r="K966" t="str">
        <f>TEXT(sales_data_sample3[[#This Row],[ORDER DATE]],"[$-409]mmmm")</f>
        <v>December</v>
      </c>
      <c r="L966">
        <f>YEAR(sales_data_sample3[[#This Row],[ORDER DATE]])</f>
        <v>2003</v>
      </c>
      <c r="M966" t="s">
        <v>278</v>
      </c>
      <c r="N966">
        <v>169</v>
      </c>
      <c r="O966" t="s">
        <v>2190</v>
      </c>
      <c r="P966" t="s">
        <v>737</v>
      </c>
      <c r="Q966" t="s">
        <v>738</v>
      </c>
      <c r="R966" t="s">
        <v>739</v>
      </c>
      <c r="S966" t="s">
        <v>4804</v>
      </c>
      <c r="T966" t="s">
        <v>659</v>
      </c>
      <c r="U966" t="s">
        <v>185</v>
      </c>
      <c r="V966" t="s">
        <v>660</v>
      </c>
      <c r="W966" t="s">
        <v>38</v>
      </c>
      <c r="X966" t="s">
        <v>39</v>
      </c>
      <c r="Y966" t="s">
        <v>740</v>
      </c>
      <c r="Z966" t="s">
        <v>422</v>
      </c>
      <c r="AA966" t="s">
        <v>65</v>
      </c>
    </row>
    <row r="967" spans="1:27" x14ac:dyDescent="0.25">
      <c r="A967" s="1">
        <v>10207</v>
      </c>
      <c r="B967" s="1">
        <v>40</v>
      </c>
      <c r="C967" s="8">
        <v>100</v>
      </c>
      <c r="D967" s="1">
        <v>1</v>
      </c>
      <c r="E967" s="7">
        <v>6146.8</v>
      </c>
      <c r="F967" s="7">
        <f>sales_data_sample3[[#This Row],[SALES]]*sales_data_sample3[[#This Row],[PROFIT MARGIN]]</f>
        <v>1529.9385200000002</v>
      </c>
      <c r="G967" s="14" t="str">
        <f>IF(sales_data_sample3[[#This Row],[STATUS]] &lt;&gt;"Cancelled","24,89%","0")</f>
        <v>24,89%</v>
      </c>
      <c r="H967" s="4">
        <v>37964</v>
      </c>
      <c r="I967" t="s">
        <v>28</v>
      </c>
      <c r="J967">
        <f>ROUNDUP(MONTH(sales_data_sample3[[#This Row],[ORDER DATE]])/3,0)</f>
        <v>4</v>
      </c>
      <c r="K967" t="str">
        <f>TEXT(sales_data_sample3[[#This Row],[ORDER DATE]],"[$-409]mmmm")</f>
        <v>December</v>
      </c>
      <c r="L967">
        <f>YEAR(sales_data_sample3[[#This Row],[ORDER DATE]])</f>
        <v>2003</v>
      </c>
      <c r="M967" t="s">
        <v>278</v>
      </c>
      <c r="N967">
        <v>143</v>
      </c>
      <c r="O967" t="s">
        <v>2501</v>
      </c>
      <c r="P967" t="s">
        <v>737</v>
      </c>
      <c r="Q967" t="s">
        <v>738</v>
      </c>
      <c r="R967" t="s">
        <v>739</v>
      </c>
      <c r="S967" t="s">
        <v>4804</v>
      </c>
      <c r="T967" t="s">
        <v>659</v>
      </c>
      <c r="U967" t="s">
        <v>185</v>
      </c>
      <c r="V967" t="s">
        <v>660</v>
      </c>
      <c r="W967" t="s">
        <v>38</v>
      </c>
      <c r="X967" t="s">
        <v>39</v>
      </c>
      <c r="Y967" t="s">
        <v>740</v>
      </c>
      <c r="Z967" t="s">
        <v>422</v>
      </c>
      <c r="AA967" t="s">
        <v>65</v>
      </c>
    </row>
    <row r="968" spans="1:27" x14ac:dyDescent="0.25">
      <c r="A968" s="1">
        <v>10207</v>
      </c>
      <c r="B968" s="1">
        <v>47</v>
      </c>
      <c r="C968" s="8">
        <v>100</v>
      </c>
      <c r="D968" s="1">
        <v>16</v>
      </c>
      <c r="E968" s="7">
        <v>6658.02</v>
      </c>
      <c r="F968" s="7">
        <f>sales_data_sample3[[#This Row],[SALES]]*sales_data_sample3[[#This Row],[PROFIT MARGIN]]</f>
        <v>302.93991</v>
      </c>
      <c r="G968" s="14" t="str">
        <f>IF(sales_data_sample3[[#This Row],[STATUS]] &lt;&gt;"Cancelled","4,55%","0")</f>
        <v>4,55%</v>
      </c>
      <c r="H968" s="4">
        <v>37964</v>
      </c>
      <c r="I968" t="s">
        <v>28</v>
      </c>
      <c r="J968">
        <f>ROUNDUP(MONTH(sales_data_sample3[[#This Row],[ORDER DATE]])/3,0)</f>
        <v>4</v>
      </c>
      <c r="K968" t="str">
        <f>TEXT(sales_data_sample3[[#This Row],[ORDER DATE]],"[$-409]mmmm")</f>
        <v>December</v>
      </c>
      <c r="L968">
        <f>YEAR(sales_data_sample3[[#This Row],[ORDER DATE]])</f>
        <v>2003</v>
      </c>
      <c r="M968" t="s">
        <v>957</v>
      </c>
      <c r="N968">
        <v>121</v>
      </c>
      <c r="O968" t="s">
        <v>2604</v>
      </c>
      <c r="P968" t="s">
        <v>737</v>
      </c>
      <c r="Q968" t="s">
        <v>738</v>
      </c>
      <c r="R968" t="s">
        <v>739</v>
      </c>
      <c r="S968" t="s">
        <v>4804</v>
      </c>
      <c r="T968" t="s">
        <v>659</v>
      </c>
      <c r="U968" t="s">
        <v>185</v>
      </c>
      <c r="V968" t="s">
        <v>660</v>
      </c>
      <c r="W968" t="s">
        <v>38</v>
      </c>
      <c r="X968" t="s">
        <v>39</v>
      </c>
      <c r="Y968" t="s">
        <v>740</v>
      </c>
      <c r="Z968" t="s">
        <v>422</v>
      </c>
      <c r="AA968" t="s">
        <v>65</v>
      </c>
    </row>
    <row r="969" spans="1:27" x14ac:dyDescent="0.25">
      <c r="A969" s="1">
        <v>10207</v>
      </c>
      <c r="B969" s="1">
        <v>49</v>
      </c>
      <c r="C969" s="8">
        <v>46.82</v>
      </c>
      <c r="D969" s="1">
        <v>4</v>
      </c>
      <c r="E969" s="7">
        <v>2294.1799999999998</v>
      </c>
      <c r="F969" s="7">
        <f>sales_data_sample3[[#This Row],[SALES]]*sales_data_sample3[[#This Row],[PROFIT MARGIN]]</f>
        <v>571.02140199999997</v>
      </c>
      <c r="G969" s="14" t="str">
        <f>IF(sales_data_sample3[[#This Row],[STATUS]] &lt;&gt;"Cancelled","24,89%","0")</f>
        <v>24,89%</v>
      </c>
      <c r="H969" s="4">
        <v>37964</v>
      </c>
      <c r="I969" t="s">
        <v>28</v>
      </c>
      <c r="J969">
        <f>ROUNDUP(MONTH(sales_data_sample3[[#This Row],[ORDER DATE]])/3,0)</f>
        <v>4</v>
      </c>
      <c r="K969" t="str">
        <f>TEXT(sales_data_sample3[[#This Row],[ORDER DATE]],"[$-409]mmmm")</f>
        <v>December</v>
      </c>
      <c r="L969">
        <f>YEAR(sales_data_sample3[[#This Row],[ORDER DATE]])</f>
        <v>2003</v>
      </c>
      <c r="M969" t="s">
        <v>278</v>
      </c>
      <c r="N969">
        <v>57</v>
      </c>
      <c r="O969" t="s">
        <v>2779</v>
      </c>
      <c r="P969" t="s">
        <v>737</v>
      </c>
      <c r="Q969" t="s">
        <v>738</v>
      </c>
      <c r="R969" t="s">
        <v>739</v>
      </c>
      <c r="S969" t="s">
        <v>4804</v>
      </c>
      <c r="T969" t="s">
        <v>659</v>
      </c>
      <c r="U969" t="s">
        <v>185</v>
      </c>
      <c r="V969" t="s">
        <v>660</v>
      </c>
      <c r="W969" t="s">
        <v>38</v>
      </c>
      <c r="X969" t="s">
        <v>39</v>
      </c>
      <c r="Y969" t="s">
        <v>740</v>
      </c>
      <c r="Z969" t="s">
        <v>422</v>
      </c>
      <c r="AA969" t="s">
        <v>42</v>
      </c>
    </row>
    <row r="970" spans="1:27" x14ac:dyDescent="0.25">
      <c r="A970" s="1">
        <v>10207</v>
      </c>
      <c r="B970" s="1">
        <v>46</v>
      </c>
      <c r="C970" s="8">
        <v>100</v>
      </c>
      <c r="D970" s="1">
        <v>12</v>
      </c>
      <c r="E970" s="7">
        <v>6819.04</v>
      </c>
      <c r="F970" s="7">
        <f>sales_data_sample3[[#This Row],[SALES]]*sales_data_sample3[[#This Row],[PROFIT MARGIN]]</f>
        <v>310.26632000000001</v>
      </c>
      <c r="G970" s="14" t="str">
        <f>IF(sales_data_sample3[[#This Row],[STATUS]] &lt;&gt;"Cancelled","4,55%","0")</f>
        <v>4,55%</v>
      </c>
      <c r="H970" s="4">
        <v>37964</v>
      </c>
      <c r="I970" t="s">
        <v>28</v>
      </c>
      <c r="J970">
        <f>ROUNDUP(MONTH(sales_data_sample3[[#This Row],[ORDER DATE]])/3,0)</f>
        <v>4</v>
      </c>
      <c r="K970" t="str">
        <f>TEXT(sales_data_sample3[[#This Row],[ORDER DATE]],"[$-409]mmmm")</f>
        <v>December</v>
      </c>
      <c r="L970">
        <f>YEAR(sales_data_sample3[[#This Row],[ORDER DATE]])</f>
        <v>2003</v>
      </c>
      <c r="M970" t="s">
        <v>957</v>
      </c>
      <c r="N970">
        <v>127</v>
      </c>
      <c r="O970" t="s">
        <v>3076</v>
      </c>
      <c r="P970" t="s">
        <v>737</v>
      </c>
      <c r="Q970" t="s">
        <v>738</v>
      </c>
      <c r="R970" t="s">
        <v>739</v>
      </c>
      <c r="S970" t="s">
        <v>4804</v>
      </c>
      <c r="T970" t="s">
        <v>659</v>
      </c>
      <c r="U970" t="s">
        <v>185</v>
      </c>
      <c r="V970" t="s">
        <v>660</v>
      </c>
      <c r="W970" t="s">
        <v>38</v>
      </c>
      <c r="X970" t="s">
        <v>39</v>
      </c>
      <c r="Y970" t="s">
        <v>740</v>
      </c>
      <c r="Z970" t="s">
        <v>422</v>
      </c>
      <c r="AA970" t="s">
        <v>65</v>
      </c>
    </row>
    <row r="971" spans="1:27" x14ac:dyDescent="0.25">
      <c r="A971" s="1">
        <v>10207</v>
      </c>
      <c r="B971" s="1">
        <v>42</v>
      </c>
      <c r="C971" s="8">
        <v>45502</v>
      </c>
      <c r="D971" s="1">
        <v>8</v>
      </c>
      <c r="E971" s="7">
        <v>1247.4000000000001</v>
      </c>
      <c r="F971" s="7">
        <f>sales_data_sample3[[#This Row],[SALES]]*sales_data_sample3[[#This Row],[PROFIT MARGIN]]</f>
        <v>310.47786000000002</v>
      </c>
      <c r="G971" s="14" t="str">
        <f>IF(sales_data_sample3[[#This Row],[STATUS]] &lt;&gt;"Cancelled","24,89%","0")</f>
        <v>24,89%</v>
      </c>
      <c r="H971" s="4">
        <v>37964</v>
      </c>
      <c r="I971" t="s">
        <v>28</v>
      </c>
      <c r="J971">
        <f>ROUNDUP(MONTH(sales_data_sample3[[#This Row],[ORDER DATE]])/3,0)</f>
        <v>4</v>
      </c>
      <c r="K971" t="str">
        <f>TEXT(sales_data_sample3[[#This Row],[ORDER DATE]],"[$-409]mmmm")</f>
        <v>December</v>
      </c>
      <c r="L971">
        <f>YEAR(sales_data_sample3[[#This Row],[ORDER DATE]])</f>
        <v>2003</v>
      </c>
      <c r="M971" t="s">
        <v>278</v>
      </c>
      <c r="N971">
        <v>35</v>
      </c>
      <c r="O971" t="s">
        <v>3186</v>
      </c>
      <c r="P971" t="s">
        <v>737</v>
      </c>
      <c r="Q971" t="s">
        <v>738</v>
      </c>
      <c r="R971" t="s">
        <v>739</v>
      </c>
      <c r="S971" t="s">
        <v>4804</v>
      </c>
      <c r="T971" t="s">
        <v>659</v>
      </c>
      <c r="U971" t="s">
        <v>185</v>
      </c>
      <c r="V971" t="s">
        <v>660</v>
      </c>
      <c r="W971" t="s">
        <v>38</v>
      </c>
      <c r="X971" t="s">
        <v>39</v>
      </c>
      <c r="Y971" t="s">
        <v>740</v>
      </c>
      <c r="Z971" t="s">
        <v>422</v>
      </c>
      <c r="AA971" t="s">
        <v>42</v>
      </c>
    </row>
    <row r="972" spans="1:27" x14ac:dyDescent="0.25">
      <c r="A972" s="1">
        <v>10207</v>
      </c>
      <c r="B972" s="1">
        <v>28</v>
      </c>
      <c r="C972" s="8">
        <v>100</v>
      </c>
      <c r="D972" s="1">
        <v>3</v>
      </c>
      <c r="E972" s="7">
        <v>2980.6</v>
      </c>
      <c r="F972" s="7">
        <f>sales_data_sample3[[#This Row],[SALES]]*sales_data_sample3[[#This Row],[PROFIT MARGIN]]</f>
        <v>741.87134000000003</v>
      </c>
      <c r="G972" s="14" t="str">
        <f>IF(sales_data_sample3[[#This Row],[STATUS]] &lt;&gt;"Cancelled","24,89%","0")</f>
        <v>24,89%</v>
      </c>
      <c r="H972" s="4">
        <v>37964</v>
      </c>
      <c r="I972" t="s">
        <v>28</v>
      </c>
      <c r="J972">
        <f>ROUNDUP(MONTH(sales_data_sample3[[#This Row],[ORDER DATE]])/3,0)</f>
        <v>4</v>
      </c>
      <c r="K972" t="str">
        <f>TEXT(sales_data_sample3[[#This Row],[ORDER DATE]],"[$-409]mmmm")</f>
        <v>December</v>
      </c>
      <c r="L972">
        <f>YEAR(sales_data_sample3[[#This Row],[ORDER DATE]])</f>
        <v>2003</v>
      </c>
      <c r="M972" t="s">
        <v>278</v>
      </c>
      <c r="N972">
        <v>118</v>
      </c>
      <c r="O972" t="s">
        <v>3701</v>
      </c>
      <c r="P972" t="s">
        <v>737</v>
      </c>
      <c r="Q972" t="s">
        <v>738</v>
      </c>
      <c r="R972" t="s">
        <v>739</v>
      </c>
      <c r="S972" t="s">
        <v>4804</v>
      </c>
      <c r="T972" t="s">
        <v>659</v>
      </c>
      <c r="U972" t="s">
        <v>185</v>
      </c>
      <c r="V972" t="s">
        <v>660</v>
      </c>
      <c r="W972" t="s">
        <v>38</v>
      </c>
      <c r="X972" t="s">
        <v>39</v>
      </c>
      <c r="Y972" t="s">
        <v>740</v>
      </c>
      <c r="Z972" t="s">
        <v>422</v>
      </c>
      <c r="AA972" t="s">
        <v>42</v>
      </c>
    </row>
    <row r="973" spans="1:27" x14ac:dyDescent="0.25">
      <c r="A973" s="1">
        <v>10207</v>
      </c>
      <c r="B973" s="1">
        <v>49</v>
      </c>
      <c r="C973" s="8">
        <v>80.900000000000006</v>
      </c>
      <c r="D973" s="1">
        <v>14</v>
      </c>
      <c r="E973" s="7">
        <v>3964.1</v>
      </c>
      <c r="F973" s="7">
        <f>sales_data_sample3[[#This Row],[SALES]]*sales_data_sample3[[#This Row],[PROFIT MARGIN]]</f>
        <v>180.36654999999999</v>
      </c>
      <c r="G973" s="14" t="str">
        <f>IF(sales_data_sample3[[#This Row],[STATUS]] &lt;&gt;"Cancelled","4,55%","0")</f>
        <v>4,55%</v>
      </c>
      <c r="H973" s="4">
        <v>37964</v>
      </c>
      <c r="I973" t="s">
        <v>28</v>
      </c>
      <c r="J973">
        <f>ROUNDUP(MONTH(sales_data_sample3[[#This Row],[ORDER DATE]])/3,0)</f>
        <v>4</v>
      </c>
      <c r="K973" t="str">
        <f>TEXT(sales_data_sample3[[#This Row],[ORDER DATE]],"[$-409]mmmm")</f>
        <v>December</v>
      </c>
      <c r="L973">
        <f>YEAR(sales_data_sample3[[#This Row],[ORDER DATE]])</f>
        <v>2003</v>
      </c>
      <c r="M973" t="s">
        <v>957</v>
      </c>
      <c r="N973">
        <v>96</v>
      </c>
      <c r="O973" t="s">
        <v>3839</v>
      </c>
      <c r="P973" t="s">
        <v>737</v>
      </c>
      <c r="Q973" t="s">
        <v>738</v>
      </c>
      <c r="R973" t="s">
        <v>739</v>
      </c>
      <c r="S973" t="s">
        <v>4804</v>
      </c>
      <c r="T973" t="s">
        <v>659</v>
      </c>
      <c r="U973" t="s">
        <v>185</v>
      </c>
      <c r="V973" t="s">
        <v>660</v>
      </c>
      <c r="W973" t="s">
        <v>38</v>
      </c>
      <c r="X973" t="s">
        <v>39</v>
      </c>
      <c r="Y973" t="s">
        <v>740</v>
      </c>
      <c r="Z973" t="s">
        <v>422</v>
      </c>
      <c r="AA973" t="s">
        <v>65</v>
      </c>
    </row>
    <row r="974" spans="1:27" x14ac:dyDescent="0.25">
      <c r="A974" s="1">
        <v>10207</v>
      </c>
      <c r="B974" s="1">
        <v>27</v>
      </c>
      <c r="C974" s="8">
        <v>60.06</v>
      </c>
      <c r="D974" s="1">
        <v>9</v>
      </c>
      <c r="E974" s="7">
        <v>1621.62</v>
      </c>
      <c r="F974" s="7">
        <f>sales_data_sample3[[#This Row],[SALES]]*sales_data_sample3[[#This Row],[PROFIT MARGIN]]</f>
        <v>73.783709999999999</v>
      </c>
      <c r="G974" s="14" t="str">
        <f>IF(sales_data_sample3[[#This Row],[STATUS]] &lt;&gt;"Cancelled","4,55%","0")</f>
        <v>4,55%</v>
      </c>
      <c r="H974" s="4">
        <v>37964</v>
      </c>
      <c r="I974" t="s">
        <v>28</v>
      </c>
      <c r="J974">
        <f>ROUNDUP(MONTH(sales_data_sample3[[#This Row],[ORDER DATE]])/3,0)</f>
        <v>4</v>
      </c>
      <c r="K974" t="str">
        <f>TEXT(sales_data_sample3[[#This Row],[ORDER DATE]],"[$-409]mmmm")</f>
        <v>December</v>
      </c>
      <c r="L974">
        <f>YEAR(sales_data_sample3[[#This Row],[ORDER DATE]])</f>
        <v>2003</v>
      </c>
      <c r="M974" t="s">
        <v>957</v>
      </c>
      <c r="N974">
        <v>54</v>
      </c>
      <c r="O974" t="s">
        <v>3944</v>
      </c>
      <c r="P974" t="s">
        <v>737</v>
      </c>
      <c r="Q974" t="s">
        <v>738</v>
      </c>
      <c r="R974" t="s">
        <v>739</v>
      </c>
      <c r="S974" t="s">
        <v>4804</v>
      </c>
      <c r="T974" t="s">
        <v>659</v>
      </c>
      <c r="U974" t="s">
        <v>185</v>
      </c>
      <c r="V974" t="s">
        <v>660</v>
      </c>
      <c r="W974" t="s">
        <v>38</v>
      </c>
      <c r="X974" t="s">
        <v>39</v>
      </c>
      <c r="Y974" t="s">
        <v>740</v>
      </c>
      <c r="Z974" t="s">
        <v>422</v>
      </c>
      <c r="AA974" t="s">
        <v>42</v>
      </c>
    </row>
    <row r="975" spans="1:27" x14ac:dyDescent="0.25">
      <c r="A975" s="1">
        <v>10207</v>
      </c>
      <c r="B975" s="1">
        <v>45</v>
      </c>
      <c r="C975" s="8">
        <v>56.55</v>
      </c>
      <c r="D975" s="1">
        <v>2</v>
      </c>
      <c r="E975" s="7">
        <v>2544.75</v>
      </c>
      <c r="F975" s="7">
        <f>sales_data_sample3[[#This Row],[SALES]]*sales_data_sample3[[#This Row],[PROFIT MARGIN]]</f>
        <v>129.52777499999999</v>
      </c>
      <c r="G975" s="14" t="str">
        <f>IF(sales_data_sample3[[#This Row],[STATUS]] &lt;&gt;"Cancelled","5,09%","0")</f>
        <v>5,09%</v>
      </c>
      <c r="H975" s="4">
        <v>37964</v>
      </c>
      <c r="I975" t="s">
        <v>28</v>
      </c>
      <c r="J975">
        <f>ROUNDUP(MONTH(sales_data_sample3[[#This Row],[ORDER DATE]])/3,0)</f>
        <v>4</v>
      </c>
      <c r="K975" t="str">
        <f>TEXT(sales_data_sample3[[#This Row],[ORDER DATE]],"[$-409]mmmm")</f>
        <v>December</v>
      </c>
      <c r="L975">
        <f>YEAR(sales_data_sample3[[#This Row],[ORDER DATE]])</f>
        <v>2003</v>
      </c>
      <c r="M975" t="s">
        <v>2246</v>
      </c>
      <c r="N975">
        <v>62</v>
      </c>
      <c r="O975" t="s">
        <v>3989</v>
      </c>
      <c r="P975" t="s">
        <v>737</v>
      </c>
      <c r="Q975" t="s">
        <v>738</v>
      </c>
      <c r="R975" t="s">
        <v>739</v>
      </c>
      <c r="S975" t="s">
        <v>4804</v>
      </c>
      <c r="T975" t="s">
        <v>659</v>
      </c>
      <c r="U975" t="s">
        <v>185</v>
      </c>
      <c r="V975" t="s">
        <v>660</v>
      </c>
      <c r="W975" t="s">
        <v>38</v>
      </c>
      <c r="X975" t="s">
        <v>39</v>
      </c>
      <c r="Y975" t="s">
        <v>740</v>
      </c>
      <c r="Z975" t="s">
        <v>422</v>
      </c>
      <c r="AA975" t="s">
        <v>42</v>
      </c>
    </row>
    <row r="976" spans="1:27" x14ac:dyDescent="0.25">
      <c r="A976" s="1">
        <v>10207</v>
      </c>
      <c r="B976" s="1">
        <v>28</v>
      </c>
      <c r="C976" s="8">
        <v>94.92</v>
      </c>
      <c r="D976" s="1">
        <v>5</v>
      </c>
      <c r="E976" s="7">
        <v>2657.76</v>
      </c>
      <c r="F976" s="7">
        <f>sales_data_sample3[[#This Row],[SALES]]*sales_data_sample3[[#This Row],[PROFIT MARGIN]]</f>
        <v>120.92808000000001</v>
      </c>
      <c r="G976" s="14" t="str">
        <f>IF(sales_data_sample3[[#This Row],[STATUS]] &lt;&gt;"Cancelled","4,55%","0")</f>
        <v>4,55%</v>
      </c>
      <c r="H976" s="4">
        <v>37964</v>
      </c>
      <c r="I976" t="s">
        <v>28</v>
      </c>
      <c r="J976">
        <f>ROUNDUP(MONTH(sales_data_sample3[[#This Row],[ORDER DATE]])/3,0)</f>
        <v>4</v>
      </c>
      <c r="K976" t="str">
        <f>TEXT(sales_data_sample3[[#This Row],[ORDER DATE]],"[$-409]mmmm")</f>
        <v>December</v>
      </c>
      <c r="L976">
        <f>YEAR(sales_data_sample3[[#This Row],[ORDER DATE]])</f>
        <v>2003</v>
      </c>
      <c r="M976" t="s">
        <v>957</v>
      </c>
      <c r="N976">
        <v>115</v>
      </c>
      <c r="O976" t="s">
        <v>4177</v>
      </c>
      <c r="P976" t="s">
        <v>737</v>
      </c>
      <c r="Q976" t="s">
        <v>738</v>
      </c>
      <c r="R976" t="s">
        <v>739</v>
      </c>
      <c r="S976" t="s">
        <v>4804</v>
      </c>
      <c r="T976" t="s">
        <v>659</v>
      </c>
      <c r="U976" t="s">
        <v>185</v>
      </c>
      <c r="V976" t="s">
        <v>660</v>
      </c>
      <c r="W976" t="s">
        <v>38</v>
      </c>
      <c r="X976" t="s">
        <v>39</v>
      </c>
      <c r="Y976" t="s">
        <v>740</v>
      </c>
      <c r="Z976" t="s">
        <v>422</v>
      </c>
      <c r="AA976" t="s">
        <v>42</v>
      </c>
    </row>
    <row r="977" spans="1:27" x14ac:dyDescent="0.25">
      <c r="A977" s="1">
        <v>10208</v>
      </c>
      <c r="B977" s="1">
        <v>46</v>
      </c>
      <c r="C977" s="8">
        <v>100</v>
      </c>
      <c r="D977" s="1">
        <v>13</v>
      </c>
      <c r="E977" s="7">
        <v>8602.92</v>
      </c>
      <c r="F977" s="7">
        <f>sales_data_sample3[[#This Row],[SALES]]*sales_data_sample3[[#This Row],[PROFIT MARGIN]]</f>
        <v>2141.2667879999999</v>
      </c>
      <c r="G977" s="14" t="str">
        <f>IF(sales_data_sample3[[#This Row],[STATUS]] &lt;&gt;"Cancelled","24,89%","0")</f>
        <v>24,89%</v>
      </c>
      <c r="H977" s="4">
        <v>37988</v>
      </c>
      <c r="I977" t="s">
        <v>28</v>
      </c>
      <c r="J977">
        <f>ROUNDUP(MONTH(sales_data_sample3[[#This Row],[ORDER DATE]])/3,0)</f>
        <v>1</v>
      </c>
      <c r="K977" t="str">
        <f>TEXT(sales_data_sample3[[#This Row],[ORDER DATE]],"[$-409]mmmm")</f>
        <v>January</v>
      </c>
      <c r="L977">
        <f>YEAR(sales_data_sample3[[#This Row],[ORDER DATE]])</f>
        <v>2004</v>
      </c>
      <c r="M977" t="s">
        <v>278</v>
      </c>
      <c r="N977">
        <v>207</v>
      </c>
      <c r="O977" t="s">
        <v>880</v>
      </c>
      <c r="P977" t="s">
        <v>338</v>
      </c>
      <c r="Q977" t="s">
        <v>339</v>
      </c>
      <c r="R977" t="s">
        <v>340</v>
      </c>
      <c r="S977" t="s">
        <v>4804</v>
      </c>
      <c r="T977" t="s">
        <v>341</v>
      </c>
      <c r="U977" t="s">
        <v>4804</v>
      </c>
      <c r="V977" t="s">
        <v>342</v>
      </c>
      <c r="W977" t="s">
        <v>51</v>
      </c>
      <c r="X977" t="s">
        <v>52</v>
      </c>
      <c r="Y977" t="s">
        <v>343</v>
      </c>
      <c r="Z977" t="s">
        <v>344</v>
      </c>
      <c r="AA977" t="s">
        <v>229</v>
      </c>
    </row>
    <row r="978" spans="1:27" x14ac:dyDescent="0.25">
      <c r="A978" s="1">
        <v>10208</v>
      </c>
      <c r="B978" s="1">
        <v>26</v>
      </c>
      <c r="C978" s="8">
        <v>100</v>
      </c>
      <c r="D978" s="1">
        <v>14</v>
      </c>
      <c r="E978" s="7">
        <v>3142.36</v>
      </c>
      <c r="F978" s="7">
        <f>sales_data_sample3[[#This Row],[SALES]]*sales_data_sample3[[#This Row],[PROFIT MARGIN]]</f>
        <v>782.13340400000004</v>
      </c>
      <c r="G978" s="14" t="str">
        <f>IF(sales_data_sample3[[#This Row],[STATUS]] &lt;&gt;"Cancelled","24,89%","0")</f>
        <v>24,89%</v>
      </c>
      <c r="H978" s="4">
        <v>37988</v>
      </c>
      <c r="I978" t="s">
        <v>28</v>
      </c>
      <c r="J978">
        <f>ROUNDUP(MONTH(sales_data_sample3[[#This Row],[ORDER DATE]])/3,0)</f>
        <v>1</v>
      </c>
      <c r="K978" t="str">
        <f>TEXT(sales_data_sample3[[#This Row],[ORDER DATE]],"[$-409]mmmm")</f>
        <v>January</v>
      </c>
      <c r="L978">
        <f>YEAR(sales_data_sample3[[#This Row],[ORDER DATE]])</f>
        <v>2004</v>
      </c>
      <c r="M978" t="s">
        <v>278</v>
      </c>
      <c r="N978">
        <v>151</v>
      </c>
      <c r="O978" t="s">
        <v>1027</v>
      </c>
      <c r="P978" t="s">
        <v>338</v>
      </c>
      <c r="Q978" t="s">
        <v>339</v>
      </c>
      <c r="R978" t="s">
        <v>340</v>
      </c>
      <c r="S978" t="s">
        <v>4804</v>
      </c>
      <c r="T978" t="s">
        <v>341</v>
      </c>
      <c r="U978" t="s">
        <v>4804</v>
      </c>
      <c r="V978" t="s">
        <v>342</v>
      </c>
      <c r="W978" t="s">
        <v>51</v>
      </c>
      <c r="X978" t="s">
        <v>52</v>
      </c>
      <c r="Y978" t="s">
        <v>343</v>
      </c>
      <c r="Z978" t="s">
        <v>344</v>
      </c>
      <c r="AA978" t="s">
        <v>65</v>
      </c>
    </row>
    <row r="979" spans="1:27" x14ac:dyDescent="0.25">
      <c r="A979" s="1">
        <v>10208</v>
      </c>
      <c r="B979" s="1">
        <v>20</v>
      </c>
      <c r="C979" s="8">
        <v>100</v>
      </c>
      <c r="D979" s="1">
        <v>12</v>
      </c>
      <c r="E979" s="7">
        <v>3114.4</v>
      </c>
      <c r="F979" s="7">
        <f>sales_data_sample3[[#This Row],[SALES]]*sales_data_sample3[[#This Row],[PROFIT MARGIN]]</f>
        <v>775.17416000000003</v>
      </c>
      <c r="G979" s="14" t="str">
        <f>IF(sales_data_sample3[[#This Row],[STATUS]] &lt;&gt;"Cancelled","24,89%","0")</f>
        <v>24,89%</v>
      </c>
      <c r="H979" s="4">
        <v>37988</v>
      </c>
      <c r="I979" t="s">
        <v>28</v>
      </c>
      <c r="J979">
        <f>ROUNDUP(MONTH(sales_data_sample3[[#This Row],[ORDER DATE]])/3,0)</f>
        <v>1</v>
      </c>
      <c r="K979" t="str">
        <f>TEXT(sales_data_sample3[[#This Row],[ORDER DATE]],"[$-409]mmmm")</f>
        <v>January</v>
      </c>
      <c r="L979">
        <f>YEAR(sales_data_sample3[[#This Row],[ORDER DATE]])</f>
        <v>2004</v>
      </c>
      <c r="M979" t="s">
        <v>278</v>
      </c>
      <c r="N979">
        <v>173</v>
      </c>
      <c r="O979" t="s">
        <v>1095</v>
      </c>
      <c r="P979" t="s">
        <v>338</v>
      </c>
      <c r="Q979" t="s">
        <v>339</v>
      </c>
      <c r="R979" t="s">
        <v>340</v>
      </c>
      <c r="S979" t="s">
        <v>4804</v>
      </c>
      <c r="T979" t="s">
        <v>341</v>
      </c>
      <c r="U979" t="s">
        <v>4804</v>
      </c>
      <c r="V979" t="s">
        <v>342</v>
      </c>
      <c r="W979" t="s">
        <v>51</v>
      </c>
      <c r="X979" t="s">
        <v>52</v>
      </c>
      <c r="Y979" t="s">
        <v>343</v>
      </c>
      <c r="Z979" t="s">
        <v>344</v>
      </c>
      <c r="AA979" t="s">
        <v>65</v>
      </c>
    </row>
    <row r="980" spans="1:27" x14ac:dyDescent="0.25">
      <c r="A980" s="1">
        <v>10208</v>
      </c>
      <c r="B980" s="1">
        <v>24</v>
      </c>
      <c r="C980" s="8">
        <v>100</v>
      </c>
      <c r="D980" s="1">
        <v>9</v>
      </c>
      <c r="E980" s="7">
        <v>2622.48</v>
      </c>
      <c r="F980" s="7">
        <f>sales_data_sample3[[#This Row],[SALES]]*sales_data_sample3[[#This Row],[PROFIT MARGIN]]</f>
        <v>193.80127199999998</v>
      </c>
      <c r="G980" s="14" t="str">
        <f>IF(sales_data_sample3[[#This Row],[STATUS]] &lt;&gt;"Cancelled","7,39%","0")</f>
        <v>7,39%</v>
      </c>
      <c r="H980" s="4">
        <v>37988</v>
      </c>
      <c r="I980" t="s">
        <v>28</v>
      </c>
      <c r="J980">
        <f>ROUNDUP(MONTH(sales_data_sample3[[#This Row],[ORDER DATE]])/3,0)</f>
        <v>1</v>
      </c>
      <c r="K980" t="str">
        <f>TEXT(sales_data_sample3[[#This Row],[ORDER DATE]],"[$-409]mmmm")</f>
        <v>January</v>
      </c>
      <c r="L980">
        <f>YEAR(sales_data_sample3[[#This Row],[ORDER DATE]])</f>
        <v>2004</v>
      </c>
      <c r="M980" t="s">
        <v>1354</v>
      </c>
      <c r="N980">
        <v>136</v>
      </c>
      <c r="O980" t="s">
        <v>2159</v>
      </c>
      <c r="P980" t="s">
        <v>338</v>
      </c>
      <c r="Q980" t="s">
        <v>339</v>
      </c>
      <c r="R980" t="s">
        <v>340</v>
      </c>
      <c r="S980" t="s">
        <v>4804</v>
      </c>
      <c r="T980" t="s">
        <v>341</v>
      </c>
      <c r="U980" t="s">
        <v>4804</v>
      </c>
      <c r="V980" t="s">
        <v>342</v>
      </c>
      <c r="W980" t="s">
        <v>51</v>
      </c>
      <c r="X980" t="s">
        <v>52</v>
      </c>
      <c r="Y980" t="s">
        <v>343</v>
      </c>
      <c r="Z980" t="s">
        <v>344</v>
      </c>
      <c r="AA980" t="s">
        <v>42</v>
      </c>
    </row>
    <row r="981" spans="1:27" x14ac:dyDescent="0.25">
      <c r="A981" s="1">
        <v>10208</v>
      </c>
      <c r="B981" s="1">
        <v>48</v>
      </c>
      <c r="C981" s="8">
        <v>100</v>
      </c>
      <c r="D981" s="1">
        <v>11</v>
      </c>
      <c r="E981" s="7">
        <v>5614.56</v>
      </c>
      <c r="F981" s="7">
        <f>sales_data_sample3[[#This Row],[SALES]]*sales_data_sample3[[#This Row],[PROFIT MARGIN]]</f>
        <v>285.78110400000003</v>
      </c>
      <c r="G981" s="14" t="str">
        <f>IF(sales_data_sample3[[#This Row],[STATUS]] &lt;&gt;"Cancelled","5,09%","0")</f>
        <v>5,09%</v>
      </c>
      <c r="H981" s="4">
        <v>37988</v>
      </c>
      <c r="I981" t="s">
        <v>28</v>
      </c>
      <c r="J981">
        <f>ROUNDUP(MONTH(sales_data_sample3[[#This Row],[ORDER DATE]])/3,0)</f>
        <v>1</v>
      </c>
      <c r="K981" t="str">
        <f>TEXT(sales_data_sample3[[#This Row],[ORDER DATE]],"[$-409]mmmm")</f>
        <v>January</v>
      </c>
      <c r="L981">
        <f>YEAR(sales_data_sample3[[#This Row],[ORDER DATE]])</f>
        <v>2004</v>
      </c>
      <c r="M981" t="s">
        <v>2246</v>
      </c>
      <c r="N981">
        <v>100</v>
      </c>
      <c r="O981" t="s">
        <v>2247</v>
      </c>
      <c r="P981" t="s">
        <v>338</v>
      </c>
      <c r="Q981" t="s">
        <v>339</v>
      </c>
      <c r="R981" t="s">
        <v>340</v>
      </c>
      <c r="S981" t="s">
        <v>4804</v>
      </c>
      <c r="T981" t="s">
        <v>341</v>
      </c>
      <c r="U981" t="s">
        <v>4804</v>
      </c>
      <c r="V981" t="s">
        <v>342</v>
      </c>
      <c r="W981" t="s">
        <v>51</v>
      </c>
      <c r="X981" t="s">
        <v>52</v>
      </c>
      <c r="Y981" t="s">
        <v>343</v>
      </c>
      <c r="Z981" t="s">
        <v>344</v>
      </c>
      <c r="AA981" t="s">
        <v>65</v>
      </c>
    </row>
    <row r="982" spans="1:27" x14ac:dyDescent="0.25">
      <c r="A982" s="1">
        <v>10208</v>
      </c>
      <c r="B982" s="1">
        <v>45</v>
      </c>
      <c r="C982" s="8">
        <v>87.77</v>
      </c>
      <c r="D982" s="1">
        <v>8</v>
      </c>
      <c r="E982" s="7">
        <v>3949.65</v>
      </c>
      <c r="F982" s="7">
        <f>sales_data_sample3[[#This Row],[SALES]]*sales_data_sample3[[#This Row],[PROFIT MARGIN]]</f>
        <v>291.87913499999996</v>
      </c>
      <c r="G982" s="14" t="str">
        <f>IF(sales_data_sample3[[#This Row],[STATUS]] &lt;&gt;"Cancelled","7,39%","0")</f>
        <v>7,39%</v>
      </c>
      <c r="H982" s="4">
        <v>37988</v>
      </c>
      <c r="I982" t="s">
        <v>28</v>
      </c>
      <c r="J982">
        <f>ROUNDUP(MONTH(sales_data_sample3[[#This Row],[ORDER DATE]])/3,0)</f>
        <v>1</v>
      </c>
      <c r="K982" t="str">
        <f>TEXT(sales_data_sample3[[#This Row],[ORDER DATE]],"[$-409]mmmm")</f>
        <v>January</v>
      </c>
      <c r="L982">
        <f>YEAR(sales_data_sample3[[#This Row],[ORDER DATE]])</f>
        <v>2004</v>
      </c>
      <c r="M982" t="s">
        <v>1354</v>
      </c>
      <c r="N982">
        <v>87</v>
      </c>
      <c r="O982" t="s">
        <v>2562</v>
      </c>
      <c r="P982" t="s">
        <v>338</v>
      </c>
      <c r="Q982" t="s">
        <v>339</v>
      </c>
      <c r="R982" t="s">
        <v>340</v>
      </c>
      <c r="S982" t="s">
        <v>4804</v>
      </c>
      <c r="T982" t="s">
        <v>341</v>
      </c>
      <c r="U982" t="s">
        <v>4804</v>
      </c>
      <c r="V982" t="s">
        <v>342</v>
      </c>
      <c r="W982" t="s">
        <v>51</v>
      </c>
      <c r="X982" t="s">
        <v>52</v>
      </c>
      <c r="Y982" t="s">
        <v>343</v>
      </c>
      <c r="Z982" t="s">
        <v>344</v>
      </c>
      <c r="AA982" t="s">
        <v>65</v>
      </c>
    </row>
    <row r="983" spans="1:27" x14ac:dyDescent="0.25">
      <c r="A983" s="1">
        <v>10208</v>
      </c>
      <c r="B983" s="1">
        <v>35</v>
      </c>
      <c r="C983" s="8">
        <v>100</v>
      </c>
      <c r="D983" s="1">
        <v>7</v>
      </c>
      <c r="E983" s="7">
        <v>4301.1499999999996</v>
      </c>
      <c r="F983" s="7">
        <f>sales_data_sample3[[#This Row],[SALES]]*sales_data_sample3[[#This Row],[PROFIT MARGIN]]</f>
        <v>393.12510999999995</v>
      </c>
      <c r="G983" s="14" t="str">
        <f>IF(sales_data_sample3[[#This Row],[STATUS]] &lt;&gt;"Cancelled","9,14%","0")</f>
        <v>9,14%</v>
      </c>
      <c r="H983" s="4">
        <v>37988</v>
      </c>
      <c r="I983" t="s">
        <v>28</v>
      </c>
      <c r="J983">
        <f>ROUNDUP(MONTH(sales_data_sample3[[#This Row],[ORDER DATE]])/3,0)</f>
        <v>1</v>
      </c>
      <c r="K983" t="str">
        <f>TEXT(sales_data_sample3[[#This Row],[ORDER DATE]],"[$-409]mmmm")</f>
        <v>January</v>
      </c>
      <c r="L983">
        <f>YEAR(sales_data_sample3[[#This Row],[ORDER DATE]])</f>
        <v>2004</v>
      </c>
      <c r="M983" t="s">
        <v>2075</v>
      </c>
      <c r="N983">
        <v>122</v>
      </c>
      <c r="O983" t="s">
        <v>3005</v>
      </c>
      <c r="P983" t="s">
        <v>338</v>
      </c>
      <c r="Q983" t="s">
        <v>339</v>
      </c>
      <c r="R983" t="s">
        <v>340</v>
      </c>
      <c r="S983" t="s">
        <v>4804</v>
      </c>
      <c r="T983" t="s">
        <v>341</v>
      </c>
      <c r="U983" t="s">
        <v>4804</v>
      </c>
      <c r="V983" t="s">
        <v>342</v>
      </c>
      <c r="W983" t="s">
        <v>51</v>
      </c>
      <c r="X983" t="s">
        <v>52</v>
      </c>
      <c r="Y983" t="s">
        <v>343</v>
      </c>
      <c r="Z983" t="s">
        <v>344</v>
      </c>
      <c r="AA983" t="s">
        <v>65</v>
      </c>
    </row>
    <row r="984" spans="1:27" x14ac:dyDescent="0.25">
      <c r="A984" s="1">
        <v>10208</v>
      </c>
      <c r="B984" s="1">
        <v>20</v>
      </c>
      <c r="C984" s="8">
        <v>89.4</v>
      </c>
      <c r="D984" s="1">
        <v>2</v>
      </c>
      <c r="E984" s="7">
        <v>1788</v>
      </c>
      <c r="F984" s="7">
        <f>sales_data_sample3[[#This Row],[SALES]]*sales_data_sample3[[#This Row],[PROFIT MARGIN]]</f>
        <v>132.13319999999999</v>
      </c>
      <c r="G984" s="14" t="str">
        <f>IF(sales_data_sample3[[#This Row],[STATUS]] &lt;&gt;"Cancelled","7,39%","0")</f>
        <v>7,39%</v>
      </c>
      <c r="H984" s="4">
        <v>37988</v>
      </c>
      <c r="I984" t="s">
        <v>28</v>
      </c>
      <c r="J984">
        <f>ROUNDUP(MONTH(sales_data_sample3[[#This Row],[ORDER DATE]])/3,0)</f>
        <v>1</v>
      </c>
      <c r="K984" t="str">
        <f>TEXT(sales_data_sample3[[#This Row],[ORDER DATE]],"[$-409]mmmm")</f>
        <v>January</v>
      </c>
      <c r="L984">
        <f>YEAR(sales_data_sample3[[#This Row],[ORDER DATE]])</f>
        <v>2004</v>
      </c>
      <c r="M984" t="s">
        <v>1354</v>
      </c>
      <c r="N984">
        <v>88</v>
      </c>
      <c r="O984" t="s">
        <v>3347</v>
      </c>
      <c r="P984" t="s">
        <v>338</v>
      </c>
      <c r="Q984" t="s">
        <v>339</v>
      </c>
      <c r="R984" t="s">
        <v>340</v>
      </c>
      <c r="S984" t="s">
        <v>4804</v>
      </c>
      <c r="T984" t="s">
        <v>341</v>
      </c>
      <c r="U984" t="s">
        <v>4804</v>
      </c>
      <c r="V984" t="s">
        <v>342</v>
      </c>
      <c r="W984" t="s">
        <v>51</v>
      </c>
      <c r="X984" t="s">
        <v>52</v>
      </c>
      <c r="Y984" t="s">
        <v>343</v>
      </c>
      <c r="Z984" t="s">
        <v>344</v>
      </c>
      <c r="AA984" t="s">
        <v>42</v>
      </c>
    </row>
    <row r="985" spans="1:27" x14ac:dyDescent="0.25">
      <c r="A985" s="1">
        <v>10208</v>
      </c>
      <c r="B985" s="1">
        <v>30</v>
      </c>
      <c r="C985" s="8">
        <v>65.61</v>
      </c>
      <c r="D985" s="1">
        <v>15</v>
      </c>
      <c r="E985" s="7">
        <v>1968.3</v>
      </c>
      <c r="F985" s="7">
        <f>sales_data_sample3[[#This Row],[SALES]]*sales_data_sample3[[#This Row],[PROFIT MARGIN]]</f>
        <v>100.18647</v>
      </c>
      <c r="G985" s="14" t="str">
        <f>IF(sales_data_sample3[[#This Row],[STATUS]] &lt;&gt;"Cancelled","5,09%","0")</f>
        <v>5,09%</v>
      </c>
      <c r="H985" s="4">
        <v>37988</v>
      </c>
      <c r="I985" t="s">
        <v>28</v>
      </c>
      <c r="J985">
        <f>ROUNDUP(MONTH(sales_data_sample3[[#This Row],[ORDER DATE]])/3,0)</f>
        <v>1</v>
      </c>
      <c r="K985" t="str">
        <f>TEXT(sales_data_sample3[[#This Row],[ORDER DATE]],"[$-409]mmmm")</f>
        <v>January</v>
      </c>
      <c r="L985">
        <f>YEAR(sales_data_sample3[[#This Row],[ORDER DATE]])</f>
        <v>2004</v>
      </c>
      <c r="M985" t="s">
        <v>2246</v>
      </c>
      <c r="N985">
        <v>58</v>
      </c>
      <c r="O985" t="s">
        <v>4208</v>
      </c>
      <c r="P985" t="s">
        <v>338</v>
      </c>
      <c r="Q985" t="s">
        <v>339</v>
      </c>
      <c r="R985" t="s">
        <v>340</v>
      </c>
      <c r="S985" t="s">
        <v>4804</v>
      </c>
      <c r="T985" t="s">
        <v>341</v>
      </c>
      <c r="U985" t="s">
        <v>4804</v>
      </c>
      <c r="V985" t="s">
        <v>342</v>
      </c>
      <c r="W985" t="s">
        <v>51</v>
      </c>
      <c r="X985" t="s">
        <v>52</v>
      </c>
      <c r="Y985" t="s">
        <v>343</v>
      </c>
      <c r="Z985" t="s">
        <v>344</v>
      </c>
      <c r="AA985" t="s">
        <v>42</v>
      </c>
    </row>
    <row r="986" spans="1:27" x14ac:dyDescent="0.25">
      <c r="A986" s="1">
        <v>10208</v>
      </c>
      <c r="B986" s="1">
        <v>38</v>
      </c>
      <c r="C986" s="8">
        <v>74.67</v>
      </c>
      <c r="D986" s="1">
        <v>3</v>
      </c>
      <c r="E986" s="7">
        <v>2837.46</v>
      </c>
      <c r="F986" s="7">
        <f>sales_data_sample3[[#This Row],[SALES]]*sales_data_sample3[[#This Row],[PROFIT MARGIN]]</f>
        <v>259.34384399999999</v>
      </c>
      <c r="G986" s="14" t="str">
        <f>IF(sales_data_sample3[[#This Row],[STATUS]] &lt;&gt;"Cancelled","9,14%","0")</f>
        <v>9,14%</v>
      </c>
      <c r="H986" s="4">
        <v>37988</v>
      </c>
      <c r="I986" t="s">
        <v>28</v>
      </c>
      <c r="J986">
        <f>ROUNDUP(MONTH(sales_data_sample3[[#This Row],[ORDER DATE]])/3,0)</f>
        <v>1</v>
      </c>
      <c r="K986" t="str">
        <f>TEXT(sales_data_sample3[[#This Row],[ORDER DATE]],"[$-409]mmmm")</f>
        <v>January</v>
      </c>
      <c r="L986">
        <f>YEAR(sales_data_sample3[[#This Row],[ORDER DATE]])</f>
        <v>2004</v>
      </c>
      <c r="M986" t="s">
        <v>2075</v>
      </c>
      <c r="N986">
        <v>66</v>
      </c>
      <c r="O986" t="s">
        <v>4284</v>
      </c>
      <c r="P986" t="s">
        <v>338</v>
      </c>
      <c r="Q986" t="s">
        <v>339</v>
      </c>
      <c r="R986" t="s">
        <v>340</v>
      </c>
      <c r="S986" t="s">
        <v>4804</v>
      </c>
      <c r="T986" t="s">
        <v>341</v>
      </c>
      <c r="U986" t="s">
        <v>4804</v>
      </c>
      <c r="V986" t="s">
        <v>342</v>
      </c>
      <c r="W986" t="s">
        <v>51</v>
      </c>
      <c r="X986" t="s">
        <v>52</v>
      </c>
      <c r="Y986" t="s">
        <v>343</v>
      </c>
      <c r="Z986" t="s">
        <v>344</v>
      </c>
      <c r="AA986" t="s">
        <v>42</v>
      </c>
    </row>
    <row r="987" spans="1:27" x14ac:dyDescent="0.25">
      <c r="A987" s="1">
        <v>10208</v>
      </c>
      <c r="B987" s="1">
        <v>40</v>
      </c>
      <c r="C987" s="8">
        <v>80.55</v>
      </c>
      <c r="D987" s="1">
        <v>10</v>
      </c>
      <c r="E987" s="7">
        <v>3222</v>
      </c>
      <c r="F987" s="7">
        <f>sales_data_sample3[[#This Row],[SALES]]*sales_data_sample3[[#This Row],[PROFIT MARGIN]]</f>
        <v>294.49079999999998</v>
      </c>
      <c r="G987" s="14" t="str">
        <f>IF(sales_data_sample3[[#This Row],[STATUS]] &lt;&gt;"Cancelled","9,14%","0")</f>
        <v>9,14%</v>
      </c>
      <c r="H987" s="4">
        <v>37988</v>
      </c>
      <c r="I987" t="s">
        <v>28</v>
      </c>
      <c r="J987">
        <f>ROUNDUP(MONTH(sales_data_sample3[[#This Row],[ORDER DATE]])/3,0)</f>
        <v>1</v>
      </c>
      <c r="K987" t="str">
        <f>TEXT(sales_data_sample3[[#This Row],[ORDER DATE]],"[$-409]mmmm")</f>
        <v>January</v>
      </c>
      <c r="L987">
        <f>YEAR(sales_data_sample3[[#This Row],[ORDER DATE]])</f>
        <v>2004</v>
      </c>
      <c r="M987" t="s">
        <v>2075</v>
      </c>
      <c r="N987">
        <v>86</v>
      </c>
      <c r="O987" t="s">
        <v>4358</v>
      </c>
      <c r="P987" t="s">
        <v>338</v>
      </c>
      <c r="Q987" t="s">
        <v>339</v>
      </c>
      <c r="R987" t="s">
        <v>340</v>
      </c>
      <c r="S987" t="s">
        <v>4804</v>
      </c>
      <c r="T987" t="s">
        <v>341</v>
      </c>
      <c r="U987" t="s">
        <v>4804</v>
      </c>
      <c r="V987" t="s">
        <v>342</v>
      </c>
      <c r="W987" t="s">
        <v>51</v>
      </c>
      <c r="X987" t="s">
        <v>52</v>
      </c>
      <c r="Y987" t="s">
        <v>343</v>
      </c>
      <c r="Z987" t="s">
        <v>344</v>
      </c>
      <c r="AA987" t="s">
        <v>65</v>
      </c>
    </row>
    <row r="988" spans="1:27" x14ac:dyDescent="0.25">
      <c r="A988" s="1">
        <v>10208</v>
      </c>
      <c r="B988" s="1">
        <v>46</v>
      </c>
      <c r="C988" s="8">
        <v>74.45</v>
      </c>
      <c r="D988" s="1">
        <v>1</v>
      </c>
      <c r="E988" s="7">
        <v>3424.7</v>
      </c>
      <c r="F988" s="7">
        <f>sales_data_sample3[[#This Row],[SALES]]*sales_data_sample3[[#This Row],[PROFIT MARGIN]]</f>
        <v>313.01757999999995</v>
      </c>
      <c r="G988" s="14" t="str">
        <f>IF(sales_data_sample3[[#This Row],[STATUS]] &lt;&gt;"Cancelled","9,14%","0")</f>
        <v>9,14%</v>
      </c>
      <c r="H988" s="4">
        <v>37988</v>
      </c>
      <c r="I988" t="s">
        <v>28</v>
      </c>
      <c r="J988">
        <f>ROUNDUP(MONTH(sales_data_sample3[[#This Row],[ORDER DATE]])/3,0)</f>
        <v>1</v>
      </c>
      <c r="K988" t="str">
        <f>TEXT(sales_data_sample3[[#This Row],[ORDER DATE]],"[$-409]mmmm")</f>
        <v>January</v>
      </c>
      <c r="L988">
        <f>YEAR(sales_data_sample3[[#This Row],[ORDER DATE]])</f>
        <v>2004</v>
      </c>
      <c r="M988" t="s">
        <v>2075</v>
      </c>
      <c r="N988">
        <v>72</v>
      </c>
      <c r="O988" t="s">
        <v>4468</v>
      </c>
      <c r="P988" t="s">
        <v>338</v>
      </c>
      <c r="Q988" t="s">
        <v>339</v>
      </c>
      <c r="R988" t="s">
        <v>340</v>
      </c>
      <c r="S988" t="s">
        <v>4804</v>
      </c>
      <c r="T988" t="s">
        <v>341</v>
      </c>
      <c r="U988" t="s">
        <v>4804</v>
      </c>
      <c r="V988" t="s">
        <v>342</v>
      </c>
      <c r="W988" t="s">
        <v>51</v>
      </c>
      <c r="X988" t="s">
        <v>52</v>
      </c>
      <c r="Y988" t="s">
        <v>343</v>
      </c>
      <c r="Z988" t="s">
        <v>344</v>
      </c>
      <c r="AA988" t="s">
        <v>65</v>
      </c>
    </row>
    <row r="989" spans="1:27" x14ac:dyDescent="0.25">
      <c r="A989" s="1">
        <v>10208</v>
      </c>
      <c r="B989" s="1">
        <v>37</v>
      </c>
      <c r="C989" s="8">
        <v>100</v>
      </c>
      <c r="D989" s="1">
        <v>4</v>
      </c>
      <c r="E989" s="7">
        <v>4447.3999999999996</v>
      </c>
      <c r="F989" s="7">
        <f>sales_data_sample3[[#This Row],[SALES]]*sales_data_sample3[[#This Row],[PROFIT MARGIN]]</f>
        <v>406.49235999999996</v>
      </c>
      <c r="G989" s="14" t="str">
        <f>IF(sales_data_sample3[[#This Row],[STATUS]] &lt;&gt;"Cancelled","9,14%","0")</f>
        <v>9,14%</v>
      </c>
      <c r="H989" s="4">
        <v>37988</v>
      </c>
      <c r="I989" t="s">
        <v>28</v>
      </c>
      <c r="J989">
        <f>ROUNDUP(MONTH(sales_data_sample3[[#This Row],[ORDER DATE]])/3,0)</f>
        <v>1</v>
      </c>
      <c r="K989" t="str">
        <f>TEXT(sales_data_sample3[[#This Row],[ORDER DATE]],"[$-409]mmmm")</f>
        <v>January</v>
      </c>
      <c r="L989">
        <f>YEAR(sales_data_sample3[[#This Row],[ORDER DATE]])</f>
        <v>2004</v>
      </c>
      <c r="M989" t="s">
        <v>2075</v>
      </c>
      <c r="N989">
        <v>100</v>
      </c>
      <c r="O989" t="s">
        <v>4604</v>
      </c>
      <c r="P989" t="s">
        <v>338</v>
      </c>
      <c r="Q989" t="s">
        <v>339</v>
      </c>
      <c r="R989" t="s">
        <v>340</v>
      </c>
      <c r="S989" t="s">
        <v>4804</v>
      </c>
      <c r="T989" t="s">
        <v>341</v>
      </c>
      <c r="U989" t="s">
        <v>4804</v>
      </c>
      <c r="V989" t="s">
        <v>342</v>
      </c>
      <c r="W989" t="s">
        <v>51</v>
      </c>
      <c r="X989" t="s">
        <v>52</v>
      </c>
      <c r="Y989" t="s">
        <v>343</v>
      </c>
      <c r="Z989" t="s">
        <v>344</v>
      </c>
      <c r="AA989" t="s">
        <v>65</v>
      </c>
    </row>
    <row r="990" spans="1:27" x14ac:dyDescent="0.25">
      <c r="A990" s="1">
        <v>10208</v>
      </c>
      <c r="B990" s="1">
        <v>33</v>
      </c>
      <c r="C990" s="8">
        <v>85.41</v>
      </c>
      <c r="D990" s="1">
        <v>5</v>
      </c>
      <c r="E990" s="7">
        <v>2818.53</v>
      </c>
      <c r="F990" s="7">
        <f>sales_data_sample3[[#This Row],[SALES]]*sales_data_sample3[[#This Row],[PROFIT MARGIN]]</f>
        <v>257.61364200000003</v>
      </c>
      <c r="G990" s="14" t="str">
        <f>IF(sales_data_sample3[[#This Row],[STATUS]] &lt;&gt;"Cancelled","9,14%","0")</f>
        <v>9,14%</v>
      </c>
      <c r="H990" s="4">
        <v>37988</v>
      </c>
      <c r="I990" t="s">
        <v>28</v>
      </c>
      <c r="J990">
        <f>ROUNDUP(MONTH(sales_data_sample3[[#This Row],[ORDER DATE]])/3,0)</f>
        <v>1</v>
      </c>
      <c r="K990" t="str">
        <f>TEXT(sales_data_sample3[[#This Row],[ORDER DATE]],"[$-409]mmmm")</f>
        <v>January</v>
      </c>
      <c r="L990">
        <f>YEAR(sales_data_sample3[[#This Row],[ORDER DATE]])</f>
        <v>2004</v>
      </c>
      <c r="M990" t="s">
        <v>2075</v>
      </c>
      <c r="N990">
        <v>99</v>
      </c>
      <c r="O990" t="s">
        <v>4639</v>
      </c>
      <c r="P990" t="s">
        <v>338</v>
      </c>
      <c r="Q990" t="s">
        <v>339</v>
      </c>
      <c r="R990" t="s">
        <v>340</v>
      </c>
      <c r="S990" t="s">
        <v>4804</v>
      </c>
      <c r="T990" t="s">
        <v>341</v>
      </c>
      <c r="U990" t="s">
        <v>4804</v>
      </c>
      <c r="V990" t="s">
        <v>342</v>
      </c>
      <c r="W990" t="s">
        <v>51</v>
      </c>
      <c r="X990" t="s">
        <v>52</v>
      </c>
      <c r="Y990" t="s">
        <v>343</v>
      </c>
      <c r="Z990" t="s">
        <v>344</v>
      </c>
      <c r="AA990" t="s">
        <v>42</v>
      </c>
    </row>
    <row r="991" spans="1:27" x14ac:dyDescent="0.25">
      <c r="A991" s="1">
        <v>10208</v>
      </c>
      <c r="B991" s="1">
        <v>42</v>
      </c>
      <c r="C991" s="8">
        <v>63.88</v>
      </c>
      <c r="D991" s="1">
        <v>6</v>
      </c>
      <c r="E991" s="7">
        <v>2682.96</v>
      </c>
      <c r="F991" s="7">
        <f>sales_data_sample3[[#This Row],[SALES]]*sales_data_sample3[[#This Row],[PROFIT MARGIN]]</f>
        <v>245.222544</v>
      </c>
      <c r="G991" s="14" t="str">
        <f>IF(sales_data_sample3[[#This Row],[STATUS]] &lt;&gt;"Cancelled","9,14%","0")</f>
        <v>9,14%</v>
      </c>
      <c r="H991" s="4">
        <v>37988</v>
      </c>
      <c r="I991" t="s">
        <v>28</v>
      </c>
      <c r="J991">
        <f>ROUNDUP(MONTH(sales_data_sample3[[#This Row],[ORDER DATE]])/3,0)</f>
        <v>1</v>
      </c>
      <c r="K991" t="str">
        <f>TEXT(sales_data_sample3[[#This Row],[ORDER DATE]],"[$-409]mmmm")</f>
        <v>January</v>
      </c>
      <c r="L991">
        <f>YEAR(sales_data_sample3[[#This Row],[ORDER DATE]])</f>
        <v>2004</v>
      </c>
      <c r="M991" t="s">
        <v>2075</v>
      </c>
      <c r="N991">
        <v>54</v>
      </c>
      <c r="O991" t="s">
        <v>4760</v>
      </c>
      <c r="P991" t="s">
        <v>338</v>
      </c>
      <c r="Q991" t="s">
        <v>339</v>
      </c>
      <c r="R991" t="s">
        <v>340</v>
      </c>
      <c r="S991" t="s">
        <v>4804</v>
      </c>
      <c r="T991" t="s">
        <v>341</v>
      </c>
      <c r="U991" t="s">
        <v>4804</v>
      </c>
      <c r="V991" t="s">
        <v>342</v>
      </c>
      <c r="W991" t="s">
        <v>51</v>
      </c>
      <c r="X991" t="s">
        <v>52</v>
      </c>
      <c r="Y991" t="s">
        <v>343</v>
      </c>
      <c r="Z991" t="s">
        <v>344</v>
      </c>
      <c r="AA991" t="s">
        <v>42</v>
      </c>
    </row>
    <row r="992" spans="1:27" x14ac:dyDescent="0.25">
      <c r="A992" s="1">
        <v>10209</v>
      </c>
      <c r="B992" s="1">
        <v>39</v>
      </c>
      <c r="C992" s="8">
        <v>100</v>
      </c>
      <c r="D992" s="1">
        <v>8</v>
      </c>
      <c r="E992" s="7">
        <v>5197.92</v>
      </c>
      <c r="F992" s="7">
        <f>sales_data_sample3[[#This Row],[SALES]]*sales_data_sample3[[#This Row],[PROFIT MARGIN]]</f>
        <v>1293.7622880000001</v>
      </c>
      <c r="G992" s="14" t="str">
        <f>IF(sales_data_sample3[[#This Row],[STATUS]] &lt;&gt;"Cancelled","24,89%","0")</f>
        <v>24,89%</v>
      </c>
      <c r="H992" s="4">
        <v>37995</v>
      </c>
      <c r="I992" t="s">
        <v>28</v>
      </c>
      <c r="J992">
        <f>ROUNDUP(MONTH(sales_data_sample3[[#This Row],[ORDER DATE]])/3,0)</f>
        <v>1</v>
      </c>
      <c r="K992" t="str">
        <f>TEXT(sales_data_sample3[[#This Row],[ORDER DATE]],"[$-409]mmmm")</f>
        <v>January</v>
      </c>
      <c r="L992">
        <f>YEAR(sales_data_sample3[[#This Row],[ORDER DATE]])</f>
        <v>2004</v>
      </c>
      <c r="M992" t="s">
        <v>278</v>
      </c>
      <c r="N992">
        <v>136</v>
      </c>
      <c r="O992" t="s">
        <v>561</v>
      </c>
      <c r="P992" t="s">
        <v>620</v>
      </c>
      <c r="Q992" t="s">
        <v>621</v>
      </c>
      <c r="R992" t="s">
        <v>622</v>
      </c>
      <c r="S992" t="s">
        <v>4804</v>
      </c>
      <c r="T992" t="s">
        <v>623</v>
      </c>
      <c r="U992" t="s">
        <v>73</v>
      </c>
      <c r="V992" t="s">
        <v>4804</v>
      </c>
      <c r="W992" t="s">
        <v>38</v>
      </c>
      <c r="X992" t="s">
        <v>39</v>
      </c>
      <c r="Y992" t="s">
        <v>624</v>
      </c>
      <c r="Z992" t="s">
        <v>150</v>
      </c>
      <c r="AA992" t="s">
        <v>65</v>
      </c>
    </row>
    <row r="993" spans="1:27" x14ac:dyDescent="0.25">
      <c r="A993" s="1">
        <v>10209</v>
      </c>
      <c r="B993" s="1">
        <v>28</v>
      </c>
      <c r="C993" s="8">
        <v>100</v>
      </c>
      <c r="D993" s="1">
        <v>6</v>
      </c>
      <c r="E993" s="7">
        <v>2817.92</v>
      </c>
      <c r="F993" s="7">
        <f>sales_data_sample3[[#This Row],[SALES]]*sales_data_sample3[[#This Row],[PROFIT MARGIN]]</f>
        <v>257.55788799999999</v>
      </c>
      <c r="G993" s="14" t="str">
        <f>IF(sales_data_sample3[[#This Row],[STATUS]] &lt;&gt;"Cancelled","9,14%","0")</f>
        <v>9,14%</v>
      </c>
      <c r="H993" s="4">
        <v>37995</v>
      </c>
      <c r="I993" t="s">
        <v>28</v>
      </c>
      <c r="J993">
        <f>ROUNDUP(MONTH(sales_data_sample3[[#This Row],[ORDER DATE]])/3,0)</f>
        <v>1</v>
      </c>
      <c r="K993" t="str">
        <f>TEXT(sales_data_sample3[[#This Row],[ORDER DATE]],"[$-409]mmmm")</f>
        <v>January</v>
      </c>
      <c r="L993">
        <f>YEAR(sales_data_sample3[[#This Row],[ORDER DATE]])</f>
        <v>2004</v>
      </c>
      <c r="M993" t="s">
        <v>2075</v>
      </c>
      <c r="N993">
        <v>86</v>
      </c>
      <c r="O993" t="s">
        <v>2076</v>
      </c>
      <c r="P993" t="s">
        <v>620</v>
      </c>
      <c r="Q993" t="s">
        <v>621</v>
      </c>
      <c r="R993" t="s">
        <v>622</v>
      </c>
      <c r="S993" t="s">
        <v>4804</v>
      </c>
      <c r="T993" t="s">
        <v>623</v>
      </c>
      <c r="U993" t="s">
        <v>73</v>
      </c>
      <c r="V993" t="s">
        <v>4804</v>
      </c>
      <c r="W993" t="s">
        <v>38</v>
      </c>
      <c r="X993" t="s">
        <v>39</v>
      </c>
      <c r="Y993" t="s">
        <v>624</v>
      </c>
      <c r="Z993" t="s">
        <v>150</v>
      </c>
      <c r="AA993" t="s">
        <v>42</v>
      </c>
    </row>
    <row r="994" spans="1:27" x14ac:dyDescent="0.25">
      <c r="A994" s="1">
        <v>10209</v>
      </c>
      <c r="B994" s="1">
        <v>20</v>
      </c>
      <c r="C994" s="8">
        <v>100</v>
      </c>
      <c r="D994" s="1">
        <v>5</v>
      </c>
      <c r="E994" s="7">
        <v>2498.6</v>
      </c>
      <c r="F994" s="7">
        <f>sales_data_sample3[[#This Row],[SALES]]*sales_data_sample3[[#This Row],[PROFIT MARGIN]]</f>
        <v>184.64653999999999</v>
      </c>
      <c r="G994" s="14" t="str">
        <f>IF(sales_data_sample3[[#This Row],[STATUS]] &lt;&gt;"Cancelled","7,39%","0")</f>
        <v>7,39%</v>
      </c>
      <c r="H994" s="4">
        <v>37995</v>
      </c>
      <c r="I994" t="s">
        <v>28</v>
      </c>
      <c r="J994">
        <f>ROUNDUP(MONTH(sales_data_sample3[[#This Row],[ORDER DATE]])/3,0)</f>
        <v>1</v>
      </c>
      <c r="K994" t="str">
        <f>TEXT(sales_data_sample3[[#This Row],[ORDER DATE]],"[$-409]mmmm")</f>
        <v>January</v>
      </c>
      <c r="L994">
        <f>YEAR(sales_data_sample3[[#This Row],[ORDER DATE]])</f>
        <v>2004</v>
      </c>
      <c r="M994" t="s">
        <v>1354</v>
      </c>
      <c r="N994">
        <v>105</v>
      </c>
      <c r="O994" t="s">
        <v>2467</v>
      </c>
      <c r="P994" t="s">
        <v>620</v>
      </c>
      <c r="Q994" t="s">
        <v>621</v>
      </c>
      <c r="R994" t="s">
        <v>622</v>
      </c>
      <c r="S994" t="s">
        <v>4804</v>
      </c>
      <c r="T994" t="s">
        <v>623</v>
      </c>
      <c r="U994" t="s">
        <v>73</v>
      </c>
      <c r="V994" t="s">
        <v>4804</v>
      </c>
      <c r="W994" t="s">
        <v>38</v>
      </c>
      <c r="X994" t="s">
        <v>39</v>
      </c>
      <c r="Y994" t="s">
        <v>624</v>
      </c>
      <c r="Z994" t="s">
        <v>150</v>
      </c>
      <c r="AA994" t="s">
        <v>42</v>
      </c>
    </row>
    <row r="995" spans="1:27" x14ac:dyDescent="0.25">
      <c r="A995" s="1">
        <v>10209</v>
      </c>
      <c r="B995" s="1">
        <v>43</v>
      </c>
      <c r="C995" s="8">
        <v>82.21</v>
      </c>
      <c r="D995" s="1">
        <v>1</v>
      </c>
      <c r="E995" s="7">
        <v>3535.03</v>
      </c>
      <c r="F995" s="7">
        <f>sales_data_sample3[[#This Row],[SALES]]*sales_data_sample3[[#This Row],[PROFIT MARGIN]]</f>
        <v>258.41069299999998</v>
      </c>
      <c r="G995" s="14" t="str">
        <f>IF(sales_data_sample3[[#This Row],[STATUS]] &lt;&gt;"Cancelled","7,31%","0")</f>
        <v>7,31%</v>
      </c>
      <c r="H995" s="4">
        <v>37995</v>
      </c>
      <c r="I995" t="s">
        <v>28</v>
      </c>
      <c r="J995">
        <f>ROUNDUP(MONTH(sales_data_sample3[[#This Row],[ORDER DATE]])/3,0)</f>
        <v>1</v>
      </c>
      <c r="K995" t="str">
        <f>TEXT(sales_data_sample3[[#This Row],[ORDER DATE]],"[$-409]mmmm")</f>
        <v>January</v>
      </c>
      <c r="L995">
        <f>YEAR(sales_data_sample3[[#This Row],[ORDER DATE]])</f>
        <v>2004</v>
      </c>
      <c r="M995" t="s">
        <v>1502</v>
      </c>
      <c r="N995">
        <v>68</v>
      </c>
      <c r="O995" t="s">
        <v>3232</v>
      </c>
      <c r="P995" t="s">
        <v>620</v>
      </c>
      <c r="Q995" t="s">
        <v>621</v>
      </c>
      <c r="R995" t="s">
        <v>622</v>
      </c>
      <c r="S995" t="s">
        <v>4804</v>
      </c>
      <c r="T995" t="s">
        <v>623</v>
      </c>
      <c r="U995" t="s">
        <v>73</v>
      </c>
      <c r="V995" t="s">
        <v>4804</v>
      </c>
      <c r="W995" t="s">
        <v>38</v>
      </c>
      <c r="X995" t="s">
        <v>39</v>
      </c>
      <c r="Y995" t="s">
        <v>624</v>
      </c>
      <c r="Z995" t="s">
        <v>150</v>
      </c>
      <c r="AA995" t="s">
        <v>65</v>
      </c>
    </row>
    <row r="996" spans="1:27" x14ac:dyDescent="0.25">
      <c r="A996" s="1">
        <v>10209</v>
      </c>
      <c r="B996" s="1">
        <v>36</v>
      </c>
      <c r="C996" s="8">
        <v>77.59</v>
      </c>
      <c r="D996" s="1">
        <v>2</v>
      </c>
      <c r="E996" s="7">
        <v>2793.24</v>
      </c>
      <c r="F996" s="7">
        <f>sales_data_sample3[[#This Row],[SALES]]*sales_data_sample3[[#This Row],[PROFIT MARGIN]]</f>
        <v>206.42043599999997</v>
      </c>
      <c r="G996" s="14" t="str">
        <f>IF(sales_data_sample3[[#This Row],[STATUS]] &lt;&gt;"Cancelled","7,39%","0")</f>
        <v>7,39%</v>
      </c>
      <c r="H996" s="4">
        <v>37995</v>
      </c>
      <c r="I996" t="s">
        <v>28</v>
      </c>
      <c r="J996">
        <f>ROUNDUP(MONTH(sales_data_sample3[[#This Row],[ORDER DATE]])/3,0)</f>
        <v>1</v>
      </c>
      <c r="K996" t="str">
        <f>TEXT(sales_data_sample3[[#This Row],[ORDER DATE]],"[$-409]mmmm")</f>
        <v>January</v>
      </c>
      <c r="L996">
        <f>YEAR(sales_data_sample3[[#This Row],[ORDER DATE]])</f>
        <v>2004</v>
      </c>
      <c r="M996" t="s">
        <v>1354</v>
      </c>
      <c r="N996">
        <v>65</v>
      </c>
      <c r="O996" t="s">
        <v>3465</v>
      </c>
      <c r="P996" t="s">
        <v>620</v>
      </c>
      <c r="Q996" t="s">
        <v>621</v>
      </c>
      <c r="R996" t="s">
        <v>622</v>
      </c>
      <c r="S996" t="s">
        <v>4804</v>
      </c>
      <c r="T996" t="s">
        <v>623</v>
      </c>
      <c r="U996" t="s">
        <v>73</v>
      </c>
      <c r="V996" t="s">
        <v>4804</v>
      </c>
      <c r="W996" t="s">
        <v>38</v>
      </c>
      <c r="X996" t="s">
        <v>39</v>
      </c>
      <c r="Y996" t="s">
        <v>624</v>
      </c>
      <c r="Z996" t="s">
        <v>150</v>
      </c>
      <c r="AA996" t="s">
        <v>42</v>
      </c>
    </row>
    <row r="997" spans="1:27" x14ac:dyDescent="0.25">
      <c r="A997" s="1">
        <v>10209</v>
      </c>
      <c r="B997" s="1">
        <v>22</v>
      </c>
      <c r="C997" s="8">
        <v>89.73</v>
      </c>
      <c r="D997" s="1">
        <v>7</v>
      </c>
      <c r="E997" s="7">
        <v>1974.06</v>
      </c>
      <c r="F997" s="7">
        <f>sales_data_sample3[[#This Row],[SALES]]*sales_data_sample3[[#This Row],[PROFIT MARGIN]]</f>
        <v>145.88303399999998</v>
      </c>
      <c r="G997" s="14" t="str">
        <f>IF(sales_data_sample3[[#This Row],[STATUS]] &lt;&gt;"Cancelled","7,39%","0")</f>
        <v>7,39%</v>
      </c>
      <c r="H997" s="4">
        <v>37995</v>
      </c>
      <c r="I997" t="s">
        <v>28</v>
      </c>
      <c r="J997">
        <f>ROUNDUP(MONTH(sales_data_sample3[[#This Row],[ORDER DATE]])/3,0)</f>
        <v>1</v>
      </c>
      <c r="K997" t="str">
        <f>TEXT(sales_data_sample3[[#This Row],[ORDER DATE]],"[$-409]mmmm")</f>
        <v>January</v>
      </c>
      <c r="L997">
        <f>YEAR(sales_data_sample3[[#This Row],[ORDER DATE]])</f>
        <v>2004</v>
      </c>
      <c r="M997" t="s">
        <v>1354</v>
      </c>
      <c r="N997">
        <v>83</v>
      </c>
      <c r="O997" t="s">
        <v>3543</v>
      </c>
      <c r="P997" t="s">
        <v>620</v>
      </c>
      <c r="Q997" t="s">
        <v>621</v>
      </c>
      <c r="R997" t="s">
        <v>622</v>
      </c>
      <c r="S997" t="s">
        <v>4804</v>
      </c>
      <c r="T997" t="s">
        <v>623</v>
      </c>
      <c r="U997" t="s">
        <v>73</v>
      </c>
      <c r="V997" t="s">
        <v>4804</v>
      </c>
      <c r="W997" t="s">
        <v>38</v>
      </c>
      <c r="X997" t="s">
        <v>39</v>
      </c>
      <c r="Y997" t="s">
        <v>624</v>
      </c>
      <c r="Z997" t="s">
        <v>150</v>
      </c>
      <c r="AA997" t="s">
        <v>42</v>
      </c>
    </row>
    <row r="998" spans="1:27" x14ac:dyDescent="0.25">
      <c r="A998" s="1">
        <v>10209</v>
      </c>
      <c r="B998" s="1">
        <v>33</v>
      </c>
      <c r="C998" s="8">
        <v>88.71</v>
      </c>
      <c r="D998" s="1">
        <v>4</v>
      </c>
      <c r="E998" s="7">
        <v>2927.43</v>
      </c>
      <c r="F998" s="7">
        <f>sales_data_sample3[[#This Row],[SALES]]*sales_data_sample3[[#This Row],[PROFIT MARGIN]]</f>
        <v>267.56710199999998</v>
      </c>
      <c r="G998" s="14" t="str">
        <f>IF(sales_data_sample3[[#This Row],[STATUS]] &lt;&gt;"Cancelled","9,14%","0")</f>
        <v>9,14%</v>
      </c>
      <c r="H998" s="4">
        <v>37995</v>
      </c>
      <c r="I998" t="s">
        <v>28</v>
      </c>
      <c r="J998">
        <f>ROUNDUP(MONTH(sales_data_sample3[[#This Row],[ORDER DATE]])/3,0)</f>
        <v>1</v>
      </c>
      <c r="K998" t="str">
        <f>TEXT(sales_data_sample3[[#This Row],[ORDER DATE]],"[$-409]mmmm")</f>
        <v>January</v>
      </c>
      <c r="L998">
        <f>YEAR(sales_data_sample3[[#This Row],[ORDER DATE]])</f>
        <v>2004</v>
      </c>
      <c r="M998" t="s">
        <v>2075</v>
      </c>
      <c r="N998">
        <v>90</v>
      </c>
      <c r="O998" t="s">
        <v>4394</v>
      </c>
      <c r="P998" t="s">
        <v>620</v>
      </c>
      <c r="Q998" t="s">
        <v>621</v>
      </c>
      <c r="R998" t="s">
        <v>622</v>
      </c>
      <c r="S998" t="s">
        <v>4804</v>
      </c>
      <c r="T998" t="s">
        <v>623</v>
      </c>
      <c r="U998" t="s">
        <v>73</v>
      </c>
      <c r="V998" t="s">
        <v>4804</v>
      </c>
      <c r="W998" t="s">
        <v>38</v>
      </c>
      <c r="X998" t="s">
        <v>39</v>
      </c>
      <c r="Y998" t="s">
        <v>624</v>
      </c>
      <c r="Z998" t="s">
        <v>150</v>
      </c>
      <c r="AA998" t="s">
        <v>42</v>
      </c>
    </row>
    <row r="999" spans="1:27" x14ac:dyDescent="0.25">
      <c r="A999" s="1">
        <v>10209</v>
      </c>
      <c r="B999" s="1">
        <v>48</v>
      </c>
      <c r="C999" s="8">
        <v>44.69</v>
      </c>
      <c r="D999" s="1">
        <v>3</v>
      </c>
      <c r="E999" s="7">
        <v>2145.12</v>
      </c>
      <c r="F999" s="7">
        <f>sales_data_sample3[[#This Row],[SALES]]*sales_data_sample3[[#This Row],[PROFIT MARGIN]]</f>
        <v>156.80827199999999</v>
      </c>
      <c r="G999" s="14" t="str">
        <f>IF(sales_data_sample3[[#This Row],[STATUS]] &lt;&gt;"Cancelled","7,31%","0")</f>
        <v>7,31%</v>
      </c>
      <c r="H999" s="4">
        <v>37995</v>
      </c>
      <c r="I999" t="s">
        <v>28</v>
      </c>
      <c r="J999">
        <f>ROUNDUP(MONTH(sales_data_sample3[[#This Row],[ORDER DATE]])/3,0)</f>
        <v>1</v>
      </c>
      <c r="K999" t="str">
        <f>TEXT(sales_data_sample3[[#This Row],[ORDER DATE]],"[$-409]mmmm")</f>
        <v>January</v>
      </c>
      <c r="L999">
        <f>YEAR(sales_data_sample3[[#This Row],[ORDER DATE]])</f>
        <v>2004</v>
      </c>
      <c r="M999" t="s">
        <v>1502</v>
      </c>
      <c r="N999">
        <v>49</v>
      </c>
      <c r="O999" t="s">
        <v>4719</v>
      </c>
      <c r="P999" t="s">
        <v>620</v>
      </c>
      <c r="Q999" t="s">
        <v>621</v>
      </c>
      <c r="R999" t="s">
        <v>622</v>
      </c>
      <c r="S999" t="s">
        <v>4804</v>
      </c>
      <c r="T999" t="s">
        <v>623</v>
      </c>
      <c r="U999" t="s">
        <v>73</v>
      </c>
      <c r="V999" t="s">
        <v>4804</v>
      </c>
      <c r="W999" t="s">
        <v>38</v>
      </c>
      <c r="X999" t="s">
        <v>39</v>
      </c>
      <c r="Y999" t="s">
        <v>624</v>
      </c>
      <c r="Z999" t="s">
        <v>150</v>
      </c>
      <c r="AA999" t="s">
        <v>42</v>
      </c>
    </row>
    <row r="1000" spans="1:27" x14ac:dyDescent="0.25">
      <c r="A1000" s="1">
        <v>10210</v>
      </c>
      <c r="B1000" s="1">
        <v>23</v>
      </c>
      <c r="C1000" s="8">
        <v>100</v>
      </c>
      <c r="D1000" s="1">
        <v>2</v>
      </c>
      <c r="E1000" s="7">
        <v>3009.09</v>
      </c>
      <c r="F1000" s="7">
        <f>sales_data_sample3[[#This Row],[SALES]]*sales_data_sample3[[#This Row],[PROFIT MARGIN]]</f>
        <v>382.15443000000005</v>
      </c>
      <c r="G1000" s="14" t="str">
        <f>IF(sales_data_sample3[[#This Row],[STATUS]] &lt;&gt;"Cancelled","12,70%","0")</f>
        <v>12,70%</v>
      </c>
      <c r="H1000" s="4">
        <v>37998</v>
      </c>
      <c r="I1000" t="s">
        <v>28</v>
      </c>
      <c r="J1000">
        <f>ROUNDUP(MONTH(sales_data_sample3[[#This Row],[ORDER DATE]])/3,0)</f>
        <v>1</v>
      </c>
      <c r="K1000" t="str">
        <f>TEXT(sales_data_sample3[[#This Row],[ORDER DATE]],"[$-409]mmmm")</f>
        <v>January</v>
      </c>
      <c r="L1000">
        <f>YEAR(sales_data_sample3[[#This Row],[ORDER DATE]])</f>
        <v>2004</v>
      </c>
      <c r="M1000" t="s">
        <v>29</v>
      </c>
      <c r="N1000">
        <v>118</v>
      </c>
      <c r="O1000" t="s">
        <v>471</v>
      </c>
      <c r="P1000" t="s">
        <v>484</v>
      </c>
      <c r="Q1000" t="s">
        <v>485</v>
      </c>
      <c r="R1000" t="s">
        <v>486</v>
      </c>
      <c r="S1000" t="s">
        <v>4804</v>
      </c>
      <c r="T1000" t="s">
        <v>487</v>
      </c>
      <c r="U1000" t="s">
        <v>487</v>
      </c>
      <c r="V1000" t="s">
        <v>488</v>
      </c>
      <c r="W1000" t="s">
        <v>307</v>
      </c>
      <c r="X1000" t="s">
        <v>307</v>
      </c>
      <c r="Y1000" t="s">
        <v>489</v>
      </c>
      <c r="Z1000" t="s">
        <v>490</v>
      </c>
      <c r="AA1000" t="s">
        <v>65</v>
      </c>
    </row>
    <row r="1001" spans="1:27" x14ac:dyDescent="0.25">
      <c r="A1001" s="1">
        <v>10210</v>
      </c>
      <c r="B1001" s="1">
        <v>34</v>
      </c>
      <c r="C1001" s="8">
        <v>100</v>
      </c>
      <c r="D1001" s="1">
        <v>1</v>
      </c>
      <c r="E1001" s="7">
        <v>6123.4</v>
      </c>
      <c r="F1001" s="7">
        <f>sales_data_sample3[[#This Row],[SALES]]*sales_data_sample3[[#This Row],[PROFIT MARGIN]]</f>
        <v>777.67179999999996</v>
      </c>
      <c r="G1001" s="14" t="str">
        <f>IF(sales_data_sample3[[#This Row],[STATUS]] &lt;&gt;"Cancelled","12,70%","0")</f>
        <v>12,70%</v>
      </c>
      <c r="H1001" s="4">
        <v>37998</v>
      </c>
      <c r="I1001" t="s">
        <v>28</v>
      </c>
      <c r="J1001">
        <f>ROUNDUP(MONTH(sales_data_sample3[[#This Row],[ORDER DATE]])/3,0)</f>
        <v>1</v>
      </c>
      <c r="K1001" t="str">
        <f>TEXT(sales_data_sample3[[#This Row],[ORDER DATE]],"[$-409]mmmm")</f>
        <v>January</v>
      </c>
      <c r="L1001">
        <f>YEAR(sales_data_sample3[[#This Row],[ORDER DATE]])</f>
        <v>2004</v>
      </c>
      <c r="M1001" t="s">
        <v>29</v>
      </c>
      <c r="N1001">
        <v>193</v>
      </c>
      <c r="O1001" t="s">
        <v>530</v>
      </c>
      <c r="P1001" t="s">
        <v>484</v>
      </c>
      <c r="Q1001" t="s">
        <v>485</v>
      </c>
      <c r="R1001" t="s">
        <v>486</v>
      </c>
      <c r="S1001" t="s">
        <v>4804</v>
      </c>
      <c r="T1001" t="s">
        <v>487</v>
      </c>
      <c r="U1001" t="s">
        <v>487</v>
      </c>
      <c r="V1001" t="s">
        <v>488</v>
      </c>
      <c r="W1001" t="s">
        <v>307</v>
      </c>
      <c r="X1001" t="s">
        <v>307</v>
      </c>
      <c r="Y1001" t="s">
        <v>489</v>
      </c>
      <c r="Z1001" t="s">
        <v>490</v>
      </c>
      <c r="AA1001" t="s">
        <v>65</v>
      </c>
    </row>
    <row r="1002" spans="1:27" x14ac:dyDescent="0.25">
      <c r="A1002" s="1">
        <v>10210</v>
      </c>
      <c r="B1002" s="1">
        <v>31</v>
      </c>
      <c r="C1002" s="8">
        <v>100</v>
      </c>
      <c r="D1002" s="1">
        <v>17</v>
      </c>
      <c r="E1002" s="7">
        <v>5719.5</v>
      </c>
      <c r="F1002" s="7">
        <f>sales_data_sample3[[#This Row],[SALES]]*sales_data_sample3[[#This Row],[PROFIT MARGIN]]</f>
        <v>418.09544999999997</v>
      </c>
      <c r="G1002" s="14" t="str">
        <f>IF(sales_data_sample3[[#This Row],[STATUS]] &lt;&gt;"Cancelled","7,31%","0")</f>
        <v>7,31%</v>
      </c>
      <c r="H1002" s="4">
        <v>37998</v>
      </c>
      <c r="I1002" t="s">
        <v>28</v>
      </c>
      <c r="J1002">
        <f>ROUNDUP(MONTH(sales_data_sample3[[#This Row],[ORDER DATE]])/3,0)</f>
        <v>1</v>
      </c>
      <c r="K1002" t="str">
        <f>TEXT(sales_data_sample3[[#This Row],[ORDER DATE]],"[$-409]mmmm")</f>
        <v>January</v>
      </c>
      <c r="L1002">
        <f>YEAR(sales_data_sample3[[#This Row],[ORDER DATE]])</f>
        <v>2004</v>
      </c>
      <c r="M1002" t="s">
        <v>1502</v>
      </c>
      <c r="N1002">
        <v>157</v>
      </c>
      <c r="O1002" t="s">
        <v>1503</v>
      </c>
      <c r="P1002" t="s">
        <v>484</v>
      </c>
      <c r="Q1002" t="s">
        <v>485</v>
      </c>
      <c r="R1002" t="s">
        <v>486</v>
      </c>
      <c r="S1002" t="s">
        <v>4804</v>
      </c>
      <c r="T1002" t="s">
        <v>487</v>
      </c>
      <c r="U1002" t="s">
        <v>487</v>
      </c>
      <c r="V1002" t="s">
        <v>488</v>
      </c>
      <c r="W1002" t="s">
        <v>307</v>
      </c>
      <c r="X1002" t="s">
        <v>307</v>
      </c>
      <c r="Y1002" t="s">
        <v>489</v>
      </c>
      <c r="Z1002" t="s">
        <v>490</v>
      </c>
      <c r="AA1002" t="s">
        <v>65</v>
      </c>
    </row>
    <row r="1003" spans="1:27" x14ac:dyDescent="0.25">
      <c r="A1003" s="1">
        <v>10210</v>
      </c>
      <c r="B1003" s="1">
        <v>50</v>
      </c>
      <c r="C1003" s="8">
        <v>76.88</v>
      </c>
      <c r="D1003" s="1">
        <v>7</v>
      </c>
      <c r="E1003" s="7">
        <v>3844</v>
      </c>
      <c r="F1003" s="7">
        <f>sales_data_sample3[[#This Row],[SALES]]*sales_data_sample3[[#This Row],[PROFIT MARGIN]]</f>
        <v>280.99639999999999</v>
      </c>
      <c r="G1003" s="14" t="str">
        <f>IF(sales_data_sample3[[#This Row],[STATUS]] &lt;&gt;"Cancelled","7,31%","0")</f>
        <v>7,31%</v>
      </c>
      <c r="H1003" s="4">
        <v>37998</v>
      </c>
      <c r="I1003" t="s">
        <v>28</v>
      </c>
      <c r="J1003">
        <f>ROUNDUP(MONTH(sales_data_sample3[[#This Row],[ORDER DATE]])/3,0)</f>
        <v>1</v>
      </c>
      <c r="K1003" t="str">
        <f>TEXT(sales_data_sample3[[#This Row],[ORDER DATE]],"[$-409]mmmm")</f>
        <v>January</v>
      </c>
      <c r="L1003">
        <f>YEAR(sales_data_sample3[[#This Row],[ORDER DATE]])</f>
        <v>2004</v>
      </c>
      <c r="M1003" t="s">
        <v>1502</v>
      </c>
      <c r="N1003">
        <v>84</v>
      </c>
      <c r="O1003" t="s">
        <v>1845</v>
      </c>
      <c r="P1003" t="s">
        <v>484</v>
      </c>
      <c r="Q1003" t="s">
        <v>485</v>
      </c>
      <c r="R1003" t="s">
        <v>486</v>
      </c>
      <c r="S1003" t="s">
        <v>4804</v>
      </c>
      <c r="T1003" t="s">
        <v>487</v>
      </c>
      <c r="U1003" t="s">
        <v>487</v>
      </c>
      <c r="V1003" t="s">
        <v>488</v>
      </c>
      <c r="W1003" t="s">
        <v>307</v>
      </c>
      <c r="X1003" t="s">
        <v>307</v>
      </c>
      <c r="Y1003" t="s">
        <v>489</v>
      </c>
      <c r="Z1003" t="s">
        <v>490</v>
      </c>
      <c r="AA1003" t="s">
        <v>65</v>
      </c>
    </row>
    <row r="1004" spans="1:27" x14ac:dyDescent="0.25">
      <c r="A1004" s="1">
        <v>10210</v>
      </c>
      <c r="B1004" s="1">
        <v>40</v>
      </c>
      <c r="C1004" s="8">
        <v>49.67</v>
      </c>
      <c r="D1004" s="1">
        <v>3</v>
      </c>
      <c r="E1004" s="7">
        <v>1986.8</v>
      </c>
      <c r="F1004" s="7">
        <f>sales_data_sample3[[#This Row],[SALES]]*sales_data_sample3[[#This Row],[PROFIT MARGIN]]</f>
        <v>252.3236</v>
      </c>
      <c r="G1004" s="14">
        <v>0.127</v>
      </c>
      <c r="H1004" s="4">
        <v>37998</v>
      </c>
      <c r="I1004" t="s">
        <v>28</v>
      </c>
      <c r="J1004">
        <f>ROUNDUP(MONTH(sales_data_sample3[[#This Row],[ORDER DATE]])/3,0)</f>
        <v>1</v>
      </c>
      <c r="K1004" t="str">
        <f>TEXT(sales_data_sample3[[#This Row],[ORDER DATE]],"[$-409]mmmm")</f>
        <v>January</v>
      </c>
      <c r="L1004">
        <f>YEAR(sales_data_sample3[[#This Row],[ORDER DATE]])</f>
        <v>2004</v>
      </c>
      <c r="M1004" t="s">
        <v>29</v>
      </c>
      <c r="N1004">
        <v>60</v>
      </c>
      <c r="O1004" t="s">
        <v>1884</v>
      </c>
      <c r="P1004" t="s">
        <v>484</v>
      </c>
      <c r="Q1004" t="s">
        <v>485</v>
      </c>
      <c r="R1004" t="s">
        <v>486</v>
      </c>
      <c r="S1004" t="s">
        <v>4804</v>
      </c>
      <c r="T1004" t="s">
        <v>487</v>
      </c>
      <c r="U1004" t="s">
        <v>487</v>
      </c>
      <c r="V1004" t="s">
        <v>488</v>
      </c>
      <c r="W1004" t="s">
        <v>307</v>
      </c>
      <c r="X1004" t="s">
        <v>307</v>
      </c>
      <c r="Y1004" t="s">
        <v>489</v>
      </c>
      <c r="Z1004" t="s">
        <v>490</v>
      </c>
      <c r="AA1004" t="s">
        <v>42</v>
      </c>
    </row>
    <row r="1005" spans="1:27" x14ac:dyDescent="0.25">
      <c r="A1005" s="1">
        <v>10210</v>
      </c>
      <c r="B1005" s="1">
        <v>27</v>
      </c>
      <c r="C1005" s="8">
        <v>98.48</v>
      </c>
      <c r="D1005" s="1">
        <v>9</v>
      </c>
      <c r="E1005" s="7">
        <v>2658.96</v>
      </c>
      <c r="F1005" s="7">
        <f>sales_data_sample3[[#This Row],[SALES]]*sales_data_sample3[[#This Row],[PROFIT MARGIN]]</f>
        <v>194.36997600000001</v>
      </c>
      <c r="G1005" s="14" t="str">
        <f>IF(sales_data_sample3[[#This Row],[STATUS]] &lt;&gt;"Cancelled","7,31%","0")</f>
        <v>7,31%</v>
      </c>
      <c r="H1005" s="4">
        <v>37998</v>
      </c>
      <c r="I1005" t="s">
        <v>28</v>
      </c>
      <c r="J1005">
        <f>ROUNDUP(MONTH(sales_data_sample3[[#This Row],[ORDER DATE]])/3,0)</f>
        <v>1</v>
      </c>
      <c r="K1005" t="str">
        <f>TEXT(sales_data_sample3[[#This Row],[ORDER DATE]],"[$-409]mmmm")</f>
        <v>January</v>
      </c>
      <c r="L1005">
        <f>YEAR(sales_data_sample3[[#This Row],[ORDER DATE]])</f>
        <v>2004</v>
      </c>
      <c r="M1005" t="s">
        <v>1502</v>
      </c>
      <c r="N1005">
        <v>109</v>
      </c>
      <c r="O1005" t="s">
        <v>2888</v>
      </c>
      <c r="P1005" t="s">
        <v>484</v>
      </c>
      <c r="Q1005" t="s">
        <v>485</v>
      </c>
      <c r="R1005" t="s">
        <v>486</v>
      </c>
      <c r="S1005" t="s">
        <v>4804</v>
      </c>
      <c r="T1005" t="s">
        <v>487</v>
      </c>
      <c r="U1005" t="s">
        <v>487</v>
      </c>
      <c r="V1005" t="s">
        <v>488</v>
      </c>
      <c r="W1005" t="s">
        <v>307</v>
      </c>
      <c r="X1005" t="s">
        <v>307</v>
      </c>
      <c r="Y1005" t="s">
        <v>489</v>
      </c>
      <c r="Z1005" t="s">
        <v>490</v>
      </c>
      <c r="AA1005" t="s">
        <v>42</v>
      </c>
    </row>
    <row r="1006" spans="1:27" x14ac:dyDescent="0.25">
      <c r="A1006" s="1">
        <v>10210</v>
      </c>
      <c r="B1006" s="1">
        <v>30</v>
      </c>
      <c r="C1006" s="8">
        <v>61.7</v>
      </c>
      <c r="D1006" s="1">
        <v>4</v>
      </c>
      <c r="E1006" s="7">
        <v>1851</v>
      </c>
      <c r="F1006" s="7">
        <f>sales_data_sample3[[#This Row],[SALES]]*sales_data_sample3[[#This Row],[PROFIT MARGIN]]</f>
        <v>235.077</v>
      </c>
      <c r="G1006" s="14">
        <v>0.127</v>
      </c>
      <c r="H1006" s="4">
        <v>37998</v>
      </c>
      <c r="I1006" t="s">
        <v>28</v>
      </c>
      <c r="J1006">
        <f>ROUNDUP(MONTH(sales_data_sample3[[#This Row],[ORDER DATE]])/3,0)</f>
        <v>1</v>
      </c>
      <c r="K1006" t="str">
        <f>TEXT(sales_data_sample3[[#This Row],[ORDER DATE]],"[$-409]mmmm")</f>
        <v>January</v>
      </c>
      <c r="L1006">
        <f>YEAR(sales_data_sample3[[#This Row],[ORDER DATE]])</f>
        <v>2004</v>
      </c>
      <c r="M1006" t="s">
        <v>29</v>
      </c>
      <c r="N1006">
        <v>76</v>
      </c>
      <c r="O1006" t="s">
        <v>2965</v>
      </c>
      <c r="P1006" t="s">
        <v>484</v>
      </c>
      <c r="Q1006" t="s">
        <v>485</v>
      </c>
      <c r="R1006" t="s">
        <v>486</v>
      </c>
      <c r="S1006" t="s">
        <v>4804</v>
      </c>
      <c r="T1006" t="s">
        <v>487</v>
      </c>
      <c r="U1006" t="s">
        <v>487</v>
      </c>
      <c r="V1006" t="s">
        <v>488</v>
      </c>
      <c r="W1006" t="s">
        <v>307</v>
      </c>
      <c r="X1006" t="s">
        <v>307</v>
      </c>
      <c r="Y1006" t="s">
        <v>489</v>
      </c>
      <c r="Z1006" t="s">
        <v>490</v>
      </c>
      <c r="AA1006" t="s">
        <v>42</v>
      </c>
    </row>
    <row r="1007" spans="1:27" x14ac:dyDescent="0.25">
      <c r="A1007" s="1">
        <v>10210</v>
      </c>
      <c r="B1007" s="1">
        <v>29</v>
      </c>
      <c r="C1007" s="8">
        <v>69.599999999999994</v>
      </c>
      <c r="D1007" s="1">
        <v>16</v>
      </c>
      <c r="E1007" s="7">
        <v>2018.4</v>
      </c>
      <c r="F1007" s="7">
        <f>sales_data_sample3[[#This Row],[SALES]]*sales_data_sample3[[#This Row],[PROFIT MARGIN]]</f>
        <v>147.54504</v>
      </c>
      <c r="G1007" s="14" t="str">
        <f>IF(sales_data_sample3[[#This Row],[STATUS]] &lt;&gt;"Cancelled","7,31%","0")</f>
        <v>7,31%</v>
      </c>
      <c r="H1007" s="4">
        <v>37998</v>
      </c>
      <c r="I1007" t="s">
        <v>28</v>
      </c>
      <c r="J1007">
        <f>ROUNDUP(MONTH(sales_data_sample3[[#This Row],[ORDER DATE]])/3,0)</f>
        <v>1</v>
      </c>
      <c r="K1007" t="str">
        <f>TEXT(sales_data_sample3[[#This Row],[ORDER DATE]],"[$-409]mmmm")</f>
        <v>January</v>
      </c>
      <c r="L1007">
        <f>YEAR(sales_data_sample3[[#This Row],[ORDER DATE]])</f>
        <v>2004</v>
      </c>
      <c r="M1007" t="s">
        <v>1502</v>
      </c>
      <c r="N1007">
        <v>68</v>
      </c>
      <c r="O1007" t="s">
        <v>3620</v>
      </c>
      <c r="P1007" t="s">
        <v>484</v>
      </c>
      <c r="Q1007" t="s">
        <v>485</v>
      </c>
      <c r="R1007" t="s">
        <v>486</v>
      </c>
      <c r="S1007" t="s">
        <v>4804</v>
      </c>
      <c r="T1007" t="s">
        <v>487</v>
      </c>
      <c r="U1007" t="s">
        <v>487</v>
      </c>
      <c r="V1007" t="s">
        <v>488</v>
      </c>
      <c r="W1007" t="s">
        <v>307</v>
      </c>
      <c r="X1007" t="s">
        <v>307</v>
      </c>
      <c r="Y1007" t="s">
        <v>489</v>
      </c>
      <c r="Z1007" t="s">
        <v>490</v>
      </c>
      <c r="AA1007" t="s">
        <v>42</v>
      </c>
    </row>
    <row r="1008" spans="1:27" x14ac:dyDescent="0.25">
      <c r="A1008" s="1">
        <v>10210</v>
      </c>
      <c r="B1008" s="1">
        <v>40</v>
      </c>
      <c r="C1008" s="8">
        <v>71</v>
      </c>
      <c r="D1008" s="1">
        <v>8</v>
      </c>
      <c r="E1008" s="7">
        <v>2840</v>
      </c>
      <c r="F1008" s="7">
        <f>sales_data_sample3[[#This Row],[SALES]]*sales_data_sample3[[#This Row],[PROFIT MARGIN]]</f>
        <v>207.60399999999998</v>
      </c>
      <c r="G1008" s="14" t="str">
        <f>IF(sales_data_sample3[[#This Row],[STATUS]] &lt;&gt;"Cancelled","7,31%","0")</f>
        <v>7,31%</v>
      </c>
      <c r="H1008" s="4">
        <v>37998</v>
      </c>
      <c r="I1008" t="s">
        <v>28</v>
      </c>
      <c r="J1008">
        <f>ROUNDUP(MONTH(sales_data_sample3[[#This Row],[ORDER DATE]])/3,0)</f>
        <v>1</v>
      </c>
      <c r="K1008" t="str">
        <f>TEXT(sales_data_sample3[[#This Row],[ORDER DATE]],"[$-409]mmmm")</f>
        <v>January</v>
      </c>
      <c r="L1008">
        <f>YEAR(sales_data_sample3[[#This Row],[ORDER DATE]])</f>
        <v>2004</v>
      </c>
      <c r="M1008" t="s">
        <v>1502</v>
      </c>
      <c r="N1008">
        <v>72</v>
      </c>
      <c r="O1008" t="s">
        <v>3763</v>
      </c>
      <c r="P1008" t="s">
        <v>484</v>
      </c>
      <c r="Q1008" t="s">
        <v>485</v>
      </c>
      <c r="R1008" t="s">
        <v>486</v>
      </c>
      <c r="S1008" t="s">
        <v>4804</v>
      </c>
      <c r="T1008" t="s">
        <v>487</v>
      </c>
      <c r="U1008" t="s">
        <v>487</v>
      </c>
      <c r="V1008" t="s">
        <v>488</v>
      </c>
      <c r="W1008" t="s">
        <v>307</v>
      </c>
      <c r="X1008" t="s">
        <v>307</v>
      </c>
      <c r="Y1008" t="s">
        <v>489</v>
      </c>
      <c r="Z1008" t="s">
        <v>490</v>
      </c>
      <c r="AA1008" t="s">
        <v>42</v>
      </c>
    </row>
    <row r="1009" spans="1:27" x14ac:dyDescent="0.25">
      <c r="A1009" s="1">
        <v>10210</v>
      </c>
      <c r="B1009" s="1">
        <v>46</v>
      </c>
      <c r="C1009" s="8">
        <v>79.91</v>
      </c>
      <c r="D1009" s="1">
        <v>5</v>
      </c>
      <c r="E1009" s="7">
        <v>3675.86</v>
      </c>
      <c r="F1009" s="7">
        <f>sales_data_sample3[[#This Row],[SALES]]*sales_data_sample3[[#This Row],[PROFIT MARGIN]]</f>
        <v>466.83422000000002</v>
      </c>
      <c r="G1009" s="14">
        <v>0.127</v>
      </c>
      <c r="H1009" s="4">
        <v>37998</v>
      </c>
      <c r="I1009" t="s">
        <v>28</v>
      </c>
      <c r="J1009">
        <f>ROUNDUP(MONTH(sales_data_sample3[[#This Row],[ORDER DATE]])/3,0)</f>
        <v>1</v>
      </c>
      <c r="K1009" t="str">
        <f>TEXT(sales_data_sample3[[#This Row],[ORDER DATE]],"[$-409]mmmm")</f>
        <v>January</v>
      </c>
      <c r="L1009">
        <f>YEAR(sales_data_sample3[[#This Row],[ORDER DATE]])</f>
        <v>2004</v>
      </c>
      <c r="M1009" t="s">
        <v>29</v>
      </c>
      <c r="N1009">
        <v>99</v>
      </c>
      <c r="O1009" t="s">
        <v>3872</v>
      </c>
      <c r="P1009" t="s">
        <v>484</v>
      </c>
      <c r="Q1009" t="s">
        <v>485</v>
      </c>
      <c r="R1009" t="s">
        <v>486</v>
      </c>
      <c r="S1009" t="s">
        <v>4804</v>
      </c>
      <c r="T1009" t="s">
        <v>487</v>
      </c>
      <c r="U1009" t="s">
        <v>487</v>
      </c>
      <c r="V1009" t="s">
        <v>488</v>
      </c>
      <c r="W1009" t="s">
        <v>307</v>
      </c>
      <c r="X1009" t="s">
        <v>307</v>
      </c>
      <c r="Y1009" t="s">
        <v>489</v>
      </c>
      <c r="Z1009" t="s">
        <v>490</v>
      </c>
      <c r="AA1009" t="s">
        <v>65</v>
      </c>
    </row>
    <row r="1010" spans="1:27" x14ac:dyDescent="0.25">
      <c r="A1010" s="1">
        <v>10210</v>
      </c>
      <c r="B1010" s="1">
        <v>39</v>
      </c>
      <c r="C1010" s="8">
        <v>59.16</v>
      </c>
      <c r="D1010" s="1">
        <v>10</v>
      </c>
      <c r="E1010" s="7">
        <v>2307.2399999999998</v>
      </c>
      <c r="F1010" s="7">
        <f>sales_data_sample3[[#This Row],[SALES]]*sales_data_sample3[[#This Row],[PROFIT MARGIN]]</f>
        <v>170.50503599999996</v>
      </c>
      <c r="G1010" s="14" t="str">
        <f>IF(sales_data_sample3[[#This Row],[STATUS]] &lt;&gt;"Cancelled","7,39%","0")</f>
        <v>7,39%</v>
      </c>
      <c r="H1010" s="4">
        <v>37998</v>
      </c>
      <c r="I1010" t="s">
        <v>28</v>
      </c>
      <c r="J1010">
        <f>ROUNDUP(MONTH(sales_data_sample3[[#This Row],[ORDER DATE]])/3,0)</f>
        <v>1</v>
      </c>
      <c r="K1010" t="str">
        <f>TEXT(sales_data_sample3[[#This Row],[ORDER DATE]],"[$-409]mmmm")</f>
        <v>January</v>
      </c>
      <c r="L1010">
        <f>YEAR(sales_data_sample3[[#This Row],[ORDER DATE]])</f>
        <v>2004</v>
      </c>
      <c r="M1010" t="s">
        <v>1354</v>
      </c>
      <c r="N1010">
        <v>68</v>
      </c>
      <c r="O1010" t="s">
        <v>4069</v>
      </c>
      <c r="P1010" t="s">
        <v>484</v>
      </c>
      <c r="Q1010" t="s">
        <v>485</v>
      </c>
      <c r="R1010" t="s">
        <v>486</v>
      </c>
      <c r="S1010" t="s">
        <v>4804</v>
      </c>
      <c r="T1010" t="s">
        <v>487</v>
      </c>
      <c r="U1010" t="s">
        <v>487</v>
      </c>
      <c r="V1010" t="s">
        <v>488</v>
      </c>
      <c r="W1010" t="s">
        <v>307</v>
      </c>
      <c r="X1010" t="s">
        <v>307</v>
      </c>
      <c r="Y1010" t="s">
        <v>489</v>
      </c>
      <c r="Z1010" t="s">
        <v>490</v>
      </c>
      <c r="AA1010" t="s">
        <v>42</v>
      </c>
    </row>
    <row r="1011" spans="1:27" x14ac:dyDescent="0.25">
      <c r="A1011" s="1">
        <v>10210</v>
      </c>
      <c r="B1011" s="1">
        <v>43</v>
      </c>
      <c r="C1011" s="8">
        <v>41.02</v>
      </c>
      <c r="D1011" s="1">
        <v>11</v>
      </c>
      <c r="E1011" s="7">
        <v>1763.86</v>
      </c>
      <c r="F1011" s="7">
        <f>sales_data_sample3[[#This Row],[SALES]]*sales_data_sample3[[#This Row],[PROFIT MARGIN]]</f>
        <v>130.34925399999997</v>
      </c>
      <c r="G1011" s="14" t="str">
        <f>IF(sales_data_sample3[[#This Row],[STATUS]] &lt;&gt;"Cancelled","7,39%","0")</f>
        <v>7,39%</v>
      </c>
      <c r="H1011" s="4">
        <v>37998</v>
      </c>
      <c r="I1011" t="s">
        <v>28</v>
      </c>
      <c r="J1011">
        <f>ROUNDUP(MONTH(sales_data_sample3[[#This Row],[ORDER DATE]])/3,0)</f>
        <v>1</v>
      </c>
      <c r="K1011" t="str">
        <f>TEXT(sales_data_sample3[[#This Row],[ORDER DATE]],"[$-409]mmmm")</f>
        <v>January</v>
      </c>
      <c r="L1011">
        <f>YEAR(sales_data_sample3[[#This Row],[ORDER DATE]])</f>
        <v>2004</v>
      </c>
      <c r="M1011" t="s">
        <v>1354</v>
      </c>
      <c r="N1011">
        <v>43</v>
      </c>
      <c r="O1011" t="s">
        <v>4136</v>
      </c>
      <c r="P1011" t="s">
        <v>484</v>
      </c>
      <c r="Q1011" t="s">
        <v>485</v>
      </c>
      <c r="R1011" t="s">
        <v>486</v>
      </c>
      <c r="S1011" t="s">
        <v>4804</v>
      </c>
      <c r="T1011" t="s">
        <v>487</v>
      </c>
      <c r="U1011" t="s">
        <v>487</v>
      </c>
      <c r="V1011" t="s">
        <v>488</v>
      </c>
      <c r="W1011" t="s">
        <v>307</v>
      </c>
      <c r="X1011" t="s">
        <v>307</v>
      </c>
      <c r="Y1011" t="s">
        <v>489</v>
      </c>
      <c r="Z1011" t="s">
        <v>490</v>
      </c>
      <c r="AA1011" t="s">
        <v>42</v>
      </c>
    </row>
    <row r="1012" spans="1:27" x14ac:dyDescent="0.25">
      <c r="A1012" s="1">
        <v>10210</v>
      </c>
      <c r="B1012" s="1">
        <v>21</v>
      </c>
      <c r="C1012" s="8">
        <v>78.55</v>
      </c>
      <c r="D1012" s="1">
        <v>12</v>
      </c>
      <c r="E1012" s="7">
        <v>1649.55</v>
      </c>
      <c r="F1012" s="7">
        <f>sales_data_sample3[[#This Row],[SALES]]*sales_data_sample3[[#This Row],[PROFIT MARGIN]]</f>
        <v>120.582105</v>
      </c>
      <c r="G1012" s="14" t="str">
        <f>IF(sales_data_sample3[[#This Row],[STATUS]] &lt;&gt;"Cancelled","7,31%","0")</f>
        <v>7,31%</v>
      </c>
      <c r="H1012" s="4">
        <v>37998</v>
      </c>
      <c r="I1012" t="s">
        <v>28</v>
      </c>
      <c r="J1012">
        <f>ROUNDUP(MONTH(sales_data_sample3[[#This Row],[ORDER DATE]])/3,0)</f>
        <v>1</v>
      </c>
      <c r="K1012" t="str">
        <f>TEXT(sales_data_sample3[[#This Row],[ORDER DATE]],"[$-409]mmmm")</f>
        <v>January</v>
      </c>
      <c r="L1012">
        <f>YEAR(sales_data_sample3[[#This Row],[ORDER DATE]])</f>
        <v>2004</v>
      </c>
      <c r="M1012" t="s">
        <v>1502</v>
      </c>
      <c r="N1012">
        <v>91</v>
      </c>
      <c r="O1012" t="s">
        <v>4321</v>
      </c>
      <c r="P1012" t="s">
        <v>484</v>
      </c>
      <c r="Q1012" t="s">
        <v>485</v>
      </c>
      <c r="R1012" t="s">
        <v>486</v>
      </c>
      <c r="S1012" t="s">
        <v>4804</v>
      </c>
      <c r="T1012" t="s">
        <v>487</v>
      </c>
      <c r="U1012" t="s">
        <v>487</v>
      </c>
      <c r="V1012" t="s">
        <v>488</v>
      </c>
      <c r="W1012" t="s">
        <v>307</v>
      </c>
      <c r="X1012" t="s">
        <v>307</v>
      </c>
      <c r="Y1012" t="s">
        <v>489</v>
      </c>
      <c r="Z1012" t="s">
        <v>490</v>
      </c>
      <c r="AA1012" t="s">
        <v>42</v>
      </c>
    </row>
    <row r="1013" spans="1:27" x14ac:dyDescent="0.25">
      <c r="A1013" s="1">
        <v>10210</v>
      </c>
      <c r="B1013" s="1">
        <v>26</v>
      </c>
      <c r="C1013" s="8">
        <v>99.72</v>
      </c>
      <c r="D1013" s="1">
        <v>14</v>
      </c>
      <c r="E1013" s="7">
        <v>2592.7199999999998</v>
      </c>
      <c r="F1013" s="7">
        <f>sales_data_sample3[[#This Row],[SALES]]*sales_data_sample3[[#This Row],[PROFIT MARGIN]]</f>
        <v>189.52783199999999</v>
      </c>
      <c r="G1013" s="14" t="str">
        <f>IF(sales_data_sample3[[#This Row],[STATUS]] &lt;&gt;"Cancelled","7,31%","0")</f>
        <v>7,31%</v>
      </c>
      <c r="H1013" s="4">
        <v>37998</v>
      </c>
      <c r="I1013" t="s">
        <v>28</v>
      </c>
      <c r="J1013">
        <f>ROUNDUP(MONTH(sales_data_sample3[[#This Row],[ORDER DATE]])/3,0)</f>
        <v>1</v>
      </c>
      <c r="K1013" t="str">
        <f>TEXT(sales_data_sample3[[#This Row],[ORDER DATE]],"[$-409]mmmm")</f>
        <v>January</v>
      </c>
      <c r="L1013">
        <f>YEAR(sales_data_sample3[[#This Row],[ORDER DATE]])</f>
        <v>2004</v>
      </c>
      <c r="M1013" t="s">
        <v>1502</v>
      </c>
      <c r="N1013">
        <v>99</v>
      </c>
      <c r="O1013" t="s">
        <v>4433</v>
      </c>
      <c r="P1013" t="s">
        <v>484</v>
      </c>
      <c r="Q1013" t="s">
        <v>485</v>
      </c>
      <c r="R1013" t="s">
        <v>486</v>
      </c>
      <c r="S1013" t="s">
        <v>4804</v>
      </c>
      <c r="T1013" t="s">
        <v>487</v>
      </c>
      <c r="U1013" t="s">
        <v>487</v>
      </c>
      <c r="V1013" t="s">
        <v>488</v>
      </c>
      <c r="W1013" t="s">
        <v>307</v>
      </c>
      <c r="X1013" t="s">
        <v>307</v>
      </c>
      <c r="Y1013" t="s">
        <v>489</v>
      </c>
      <c r="Z1013" t="s">
        <v>490</v>
      </c>
      <c r="AA1013" t="s">
        <v>42</v>
      </c>
    </row>
    <row r="1014" spans="1:27" x14ac:dyDescent="0.25">
      <c r="A1014" s="1">
        <v>10210</v>
      </c>
      <c r="B1014" s="1">
        <v>25</v>
      </c>
      <c r="C1014" s="8">
        <v>100</v>
      </c>
      <c r="D1014" s="1">
        <v>6</v>
      </c>
      <c r="E1014" s="7">
        <v>2818</v>
      </c>
      <c r="F1014" s="7">
        <f>sales_data_sample3[[#This Row],[SALES]]*sales_data_sample3[[#This Row],[PROFIT MARGIN]]</f>
        <v>205.9958</v>
      </c>
      <c r="G1014" s="14" t="str">
        <f>IF(sales_data_sample3[[#This Row],[STATUS]] &lt;&gt;"Cancelled","7,31%","0")</f>
        <v>7,31%</v>
      </c>
      <c r="H1014" s="4">
        <v>37998</v>
      </c>
      <c r="I1014" t="s">
        <v>28</v>
      </c>
      <c r="J1014">
        <f>ROUNDUP(MONTH(sales_data_sample3[[#This Row],[ORDER DATE]])/3,0)</f>
        <v>1</v>
      </c>
      <c r="K1014" t="str">
        <f>TEXT(sales_data_sample3[[#This Row],[ORDER DATE]],"[$-409]mmmm")</f>
        <v>January</v>
      </c>
      <c r="L1014">
        <f>YEAR(sales_data_sample3[[#This Row],[ORDER DATE]])</f>
        <v>2004</v>
      </c>
      <c r="M1014" t="s">
        <v>1502</v>
      </c>
      <c r="N1014">
        <v>118</v>
      </c>
      <c r="O1014" t="s">
        <v>4540</v>
      </c>
      <c r="P1014" t="s">
        <v>484</v>
      </c>
      <c r="Q1014" t="s">
        <v>485</v>
      </c>
      <c r="R1014" t="s">
        <v>486</v>
      </c>
      <c r="S1014" t="s">
        <v>4804</v>
      </c>
      <c r="T1014" t="s">
        <v>487</v>
      </c>
      <c r="U1014" t="s">
        <v>487</v>
      </c>
      <c r="V1014" t="s">
        <v>488</v>
      </c>
      <c r="W1014" t="s">
        <v>307</v>
      </c>
      <c r="X1014" t="s">
        <v>307</v>
      </c>
      <c r="Y1014" t="s">
        <v>489</v>
      </c>
      <c r="Z1014" t="s">
        <v>490</v>
      </c>
      <c r="AA1014" t="s">
        <v>42</v>
      </c>
    </row>
    <row r="1015" spans="1:27" x14ac:dyDescent="0.25">
      <c r="A1015" s="1">
        <v>10210</v>
      </c>
      <c r="B1015" s="1">
        <v>31</v>
      </c>
      <c r="C1015" s="8">
        <v>86.4</v>
      </c>
      <c r="D1015" s="1">
        <v>13</v>
      </c>
      <c r="E1015" s="7">
        <v>2678.4</v>
      </c>
      <c r="F1015" s="7">
        <f>sales_data_sample3[[#This Row],[SALES]]*sales_data_sample3[[#This Row],[PROFIT MARGIN]]</f>
        <v>195.79104000000001</v>
      </c>
      <c r="G1015" s="14" t="str">
        <f>IF(sales_data_sample3[[#This Row],[STATUS]] &lt;&gt;"Cancelled","7,31%","0")</f>
        <v>7,31%</v>
      </c>
      <c r="H1015" s="4">
        <v>37998</v>
      </c>
      <c r="I1015" t="s">
        <v>28</v>
      </c>
      <c r="J1015">
        <f>ROUNDUP(MONTH(sales_data_sample3[[#This Row],[ORDER DATE]])/3,0)</f>
        <v>1</v>
      </c>
      <c r="K1015" t="str">
        <f>TEXT(sales_data_sample3[[#This Row],[ORDER DATE]],"[$-409]mmmm")</f>
        <v>January</v>
      </c>
      <c r="L1015">
        <f>YEAR(sales_data_sample3[[#This Row],[ORDER DATE]])</f>
        <v>2004</v>
      </c>
      <c r="M1015" t="s">
        <v>1502</v>
      </c>
      <c r="N1015">
        <v>80</v>
      </c>
      <c r="O1015" t="s">
        <v>4572</v>
      </c>
      <c r="P1015" t="s">
        <v>484</v>
      </c>
      <c r="Q1015" t="s">
        <v>485</v>
      </c>
      <c r="R1015" t="s">
        <v>486</v>
      </c>
      <c r="S1015" t="s">
        <v>4804</v>
      </c>
      <c r="T1015" t="s">
        <v>487</v>
      </c>
      <c r="U1015" t="s">
        <v>487</v>
      </c>
      <c r="V1015" t="s">
        <v>488</v>
      </c>
      <c r="W1015" t="s">
        <v>307</v>
      </c>
      <c r="X1015" t="s">
        <v>307</v>
      </c>
      <c r="Y1015" t="s">
        <v>489</v>
      </c>
      <c r="Z1015" t="s">
        <v>490</v>
      </c>
      <c r="AA1015" t="s">
        <v>42</v>
      </c>
    </row>
    <row r="1016" spans="1:27" x14ac:dyDescent="0.25">
      <c r="A1016" s="1">
        <v>10210</v>
      </c>
      <c r="B1016" s="1">
        <v>42</v>
      </c>
      <c r="C1016" s="8">
        <v>70.33</v>
      </c>
      <c r="D1016" s="1">
        <v>15</v>
      </c>
      <c r="E1016" s="7">
        <v>2953.86</v>
      </c>
      <c r="F1016" s="7">
        <f>sales_data_sample3[[#This Row],[SALES]]*sales_data_sample3[[#This Row],[PROFIT MARGIN]]</f>
        <v>215.927166</v>
      </c>
      <c r="G1016" s="14" t="str">
        <f>IF(sales_data_sample3[[#This Row],[STATUS]] &lt;&gt;"Cancelled","7,31%","0")</f>
        <v>7,31%</v>
      </c>
      <c r="H1016" s="4">
        <v>37998</v>
      </c>
      <c r="I1016" t="s">
        <v>28</v>
      </c>
      <c r="J1016">
        <f>ROUNDUP(MONTH(sales_data_sample3[[#This Row],[ORDER DATE]])/3,0)</f>
        <v>1</v>
      </c>
      <c r="K1016" t="str">
        <f>TEXT(sales_data_sample3[[#This Row],[ORDER DATE]],"[$-409]mmmm")</f>
        <v>January</v>
      </c>
      <c r="L1016">
        <f>YEAR(sales_data_sample3[[#This Row],[ORDER DATE]])</f>
        <v>2004</v>
      </c>
      <c r="M1016" t="s">
        <v>1502</v>
      </c>
      <c r="N1016">
        <v>74</v>
      </c>
      <c r="O1016" t="s">
        <v>4675</v>
      </c>
      <c r="P1016" t="s">
        <v>484</v>
      </c>
      <c r="Q1016" t="s">
        <v>485</v>
      </c>
      <c r="R1016" t="s">
        <v>486</v>
      </c>
      <c r="S1016" t="s">
        <v>4804</v>
      </c>
      <c r="T1016" t="s">
        <v>487</v>
      </c>
      <c r="U1016" t="s">
        <v>487</v>
      </c>
      <c r="V1016" t="s">
        <v>488</v>
      </c>
      <c r="W1016" t="s">
        <v>307</v>
      </c>
      <c r="X1016" t="s">
        <v>307</v>
      </c>
      <c r="Y1016" t="s">
        <v>489</v>
      </c>
      <c r="Z1016" t="s">
        <v>490</v>
      </c>
      <c r="AA1016" t="s">
        <v>42</v>
      </c>
    </row>
    <row r="1017" spans="1:27" x14ac:dyDescent="0.25">
      <c r="A1017" s="1">
        <v>10211</v>
      </c>
      <c r="B1017" s="1">
        <v>41</v>
      </c>
      <c r="C1017" s="8">
        <v>100</v>
      </c>
      <c r="D1017" s="1">
        <v>14</v>
      </c>
      <c r="E1017" s="7">
        <v>4708.4399999999996</v>
      </c>
      <c r="F1017" s="7">
        <f>sales_data_sample3[[#This Row],[SALES]]*sales_data_sample3[[#This Row],[PROFIT MARGIN]]</f>
        <v>597.97187999999994</v>
      </c>
      <c r="G1017" s="14" t="str">
        <f>IF(sales_data_sample3[[#This Row],[STATUS]] &lt;&gt;"Cancelled","12,70%","0")</f>
        <v>12,70%</v>
      </c>
      <c r="H1017" s="4">
        <v>38001</v>
      </c>
      <c r="I1017" t="s">
        <v>28</v>
      </c>
      <c r="J1017">
        <f>ROUNDUP(MONTH(sales_data_sample3[[#This Row],[ORDER DATE]])/3,0)</f>
        <v>1</v>
      </c>
      <c r="K1017" t="str">
        <f>TEXT(sales_data_sample3[[#This Row],[ORDER DATE]],"[$-409]mmmm")</f>
        <v>January</v>
      </c>
      <c r="L1017">
        <f>YEAR(sales_data_sample3[[#This Row],[ORDER DATE]])</f>
        <v>2004</v>
      </c>
      <c r="M1017" t="s">
        <v>29</v>
      </c>
      <c r="N1017">
        <v>95</v>
      </c>
      <c r="O1017" t="s">
        <v>30</v>
      </c>
      <c r="P1017" t="s">
        <v>124</v>
      </c>
      <c r="Q1017" t="s">
        <v>125</v>
      </c>
      <c r="R1017" t="s">
        <v>126</v>
      </c>
      <c r="S1017" t="s">
        <v>4804</v>
      </c>
      <c r="T1017" t="s">
        <v>61</v>
      </c>
      <c r="U1017" t="s">
        <v>4804</v>
      </c>
      <c r="V1017" t="s">
        <v>127</v>
      </c>
      <c r="W1017" t="s">
        <v>51</v>
      </c>
      <c r="X1017" t="s">
        <v>52</v>
      </c>
      <c r="Y1017" t="s">
        <v>128</v>
      </c>
      <c r="Z1017" t="s">
        <v>129</v>
      </c>
      <c r="AA1017" t="s">
        <v>65</v>
      </c>
    </row>
    <row r="1018" spans="1:27" x14ac:dyDescent="0.25">
      <c r="A1018" s="1">
        <v>10211</v>
      </c>
      <c r="B1018" s="1">
        <v>41</v>
      </c>
      <c r="C1018" s="8">
        <v>100</v>
      </c>
      <c r="D1018" s="1">
        <v>2</v>
      </c>
      <c r="E1018" s="7">
        <v>7498.9</v>
      </c>
      <c r="F1018" s="7">
        <f>sales_data_sample3[[#This Row],[SALES]]*sales_data_sample3[[#This Row],[PROFIT MARGIN]]</f>
        <v>1866.47621</v>
      </c>
      <c r="G1018" s="14" t="str">
        <f>IF(sales_data_sample3[[#This Row],[STATUS]] &lt;&gt;"Cancelled","24,89%","0")</f>
        <v>24,89%</v>
      </c>
      <c r="H1018" s="4">
        <v>38001</v>
      </c>
      <c r="I1018" t="s">
        <v>28</v>
      </c>
      <c r="J1018">
        <f>ROUNDUP(MONTH(sales_data_sample3[[#This Row],[ORDER DATE]])/3,0)</f>
        <v>1</v>
      </c>
      <c r="K1018" t="str">
        <f>TEXT(sales_data_sample3[[#This Row],[ORDER DATE]],"[$-409]mmmm")</f>
        <v>January</v>
      </c>
      <c r="L1018">
        <f>YEAR(sales_data_sample3[[#This Row],[ORDER DATE]])</f>
        <v>2004</v>
      </c>
      <c r="M1018" t="s">
        <v>278</v>
      </c>
      <c r="N1018">
        <v>194</v>
      </c>
      <c r="O1018" t="s">
        <v>776</v>
      </c>
      <c r="P1018" t="s">
        <v>124</v>
      </c>
      <c r="Q1018" t="s">
        <v>125</v>
      </c>
      <c r="R1018" t="s">
        <v>126</v>
      </c>
      <c r="S1018" t="s">
        <v>4804</v>
      </c>
      <c r="T1018" t="s">
        <v>61</v>
      </c>
      <c r="U1018" t="s">
        <v>4804</v>
      </c>
      <c r="V1018" t="s">
        <v>127</v>
      </c>
      <c r="W1018" t="s">
        <v>51</v>
      </c>
      <c r="X1018" t="s">
        <v>52</v>
      </c>
      <c r="Y1018" t="s">
        <v>128</v>
      </c>
      <c r="Z1018" t="s">
        <v>129</v>
      </c>
      <c r="AA1018" t="s">
        <v>229</v>
      </c>
    </row>
    <row r="1019" spans="1:27" x14ac:dyDescent="0.25">
      <c r="A1019" s="1">
        <v>10211</v>
      </c>
      <c r="B1019" s="1">
        <v>36</v>
      </c>
      <c r="C1019" s="8">
        <v>100</v>
      </c>
      <c r="D1019" s="1">
        <v>13</v>
      </c>
      <c r="E1019" s="7">
        <v>4771.8</v>
      </c>
      <c r="F1019" s="7">
        <f>sales_data_sample3[[#This Row],[SALES]]*sales_data_sample3[[#This Row],[PROFIT MARGIN]]</f>
        <v>606.01859999999999</v>
      </c>
      <c r="G1019" s="14">
        <v>0.127</v>
      </c>
      <c r="H1019" s="4">
        <v>38001</v>
      </c>
      <c r="I1019" t="s">
        <v>28</v>
      </c>
      <c r="J1019">
        <f>ROUNDUP(MONTH(sales_data_sample3[[#This Row],[ORDER DATE]])/3,0)</f>
        <v>1</v>
      </c>
      <c r="K1019" t="str">
        <f>TEXT(sales_data_sample3[[#This Row],[ORDER DATE]],"[$-409]mmmm")</f>
        <v>January</v>
      </c>
      <c r="L1019">
        <f>YEAR(sales_data_sample3[[#This Row],[ORDER DATE]])</f>
        <v>2004</v>
      </c>
      <c r="M1019" t="s">
        <v>29</v>
      </c>
      <c r="N1019">
        <v>150</v>
      </c>
      <c r="O1019" t="s">
        <v>991</v>
      </c>
      <c r="P1019" t="s">
        <v>124</v>
      </c>
      <c r="Q1019" t="s">
        <v>125</v>
      </c>
      <c r="R1019" t="s">
        <v>126</v>
      </c>
      <c r="S1019" t="s">
        <v>4804</v>
      </c>
      <c r="T1019" t="s">
        <v>61</v>
      </c>
      <c r="U1019" t="s">
        <v>4804</v>
      </c>
      <c r="V1019" t="s">
        <v>127</v>
      </c>
      <c r="W1019" t="s">
        <v>51</v>
      </c>
      <c r="X1019" t="s">
        <v>52</v>
      </c>
      <c r="Y1019" t="s">
        <v>128</v>
      </c>
      <c r="Z1019" t="s">
        <v>129</v>
      </c>
      <c r="AA1019" t="s">
        <v>65</v>
      </c>
    </row>
    <row r="1020" spans="1:27" x14ac:dyDescent="0.25">
      <c r="A1020" s="1">
        <v>10211</v>
      </c>
      <c r="B1020" s="1">
        <v>28</v>
      </c>
      <c r="C1020" s="8">
        <v>92.57</v>
      </c>
      <c r="D1020" s="1">
        <v>3</v>
      </c>
      <c r="E1020" s="7">
        <v>2591.96</v>
      </c>
      <c r="F1020" s="7">
        <f>sales_data_sample3[[#This Row],[SALES]]*sales_data_sample3[[#This Row],[PROFIT MARGIN]]</f>
        <v>645.13884400000006</v>
      </c>
      <c r="G1020" s="14" t="str">
        <f>IF(sales_data_sample3[[#This Row],[STATUS]] &lt;&gt;"Cancelled","24,89%","0")</f>
        <v>24,89%</v>
      </c>
      <c r="H1020" s="4">
        <v>38001</v>
      </c>
      <c r="I1020" t="s">
        <v>28</v>
      </c>
      <c r="J1020">
        <f>ROUNDUP(MONTH(sales_data_sample3[[#This Row],[ORDER DATE]])/3,0)</f>
        <v>1</v>
      </c>
      <c r="K1020" t="str">
        <f>TEXT(sales_data_sample3[[#This Row],[ORDER DATE]],"[$-409]mmmm")</f>
        <v>January</v>
      </c>
      <c r="L1020">
        <f>YEAR(sales_data_sample3[[#This Row],[ORDER DATE]])</f>
        <v>2004</v>
      </c>
      <c r="M1020" t="s">
        <v>278</v>
      </c>
      <c r="N1020">
        <v>79</v>
      </c>
      <c r="O1020" t="s">
        <v>1128</v>
      </c>
      <c r="P1020" t="s">
        <v>124</v>
      </c>
      <c r="Q1020" t="s">
        <v>125</v>
      </c>
      <c r="R1020" t="s">
        <v>126</v>
      </c>
      <c r="S1020" t="s">
        <v>4804</v>
      </c>
      <c r="T1020" t="s">
        <v>61</v>
      </c>
      <c r="U1020" t="s">
        <v>4804</v>
      </c>
      <c r="V1020" t="s">
        <v>127</v>
      </c>
      <c r="W1020" t="s">
        <v>51</v>
      </c>
      <c r="X1020" t="s">
        <v>52</v>
      </c>
      <c r="Y1020" t="s">
        <v>128</v>
      </c>
      <c r="Z1020" t="s">
        <v>129</v>
      </c>
      <c r="AA1020" t="s">
        <v>42</v>
      </c>
    </row>
    <row r="1021" spans="1:27" x14ac:dyDescent="0.25">
      <c r="A1021" s="1">
        <v>10211</v>
      </c>
      <c r="B1021" s="1">
        <v>35</v>
      </c>
      <c r="C1021" s="8">
        <v>78</v>
      </c>
      <c r="D1021" s="1">
        <v>5</v>
      </c>
      <c r="E1021" s="7">
        <v>2730</v>
      </c>
      <c r="F1021" s="7">
        <f>sales_data_sample3[[#This Row],[SALES]]*sales_data_sample3[[#This Row],[PROFIT MARGIN]]</f>
        <v>679.49700000000007</v>
      </c>
      <c r="G1021" s="14" t="str">
        <f>IF(sales_data_sample3[[#This Row],[STATUS]] &lt;&gt;"Cancelled","24,89%","0")</f>
        <v>24,89%</v>
      </c>
      <c r="H1021" s="4">
        <v>38001</v>
      </c>
      <c r="I1021" t="s">
        <v>28</v>
      </c>
      <c r="J1021">
        <f>ROUNDUP(MONTH(sales_data_sample3[[#This Row],[ORDER DATE]])/3,0)</f>
        <v>1</v>
      </c>
      <c r="K1021" t="str">
        <f>TEXT(sales_data_sample3[[#This Row],[ORDER DATE]],"[$-409]mmmm")</f>
        <v>January</v>
      </c>
      <c r="L1021">
        <f>YEAR(sales_data_sample3[[#This Row],[ORDER DATE]])</f>
        <v>2004</v>
      </c>
      <c r="M1021" t="s">
        <v>278</v>
      </c>
      <c r="N1021">
        <v>80</v>
      </c>
      <c r="O1021" t="s">
        <v>2283</v>
      </c>
      <c r="P1021" t="s">
        <v>124</v>
      </c>
      <c r="Q1021" t="s">
        <v>125</v>
      </c>
      <c r="R1021" t="s">
        <v>126</v>
      </c>
      <c r="S1021" t="s">
        <v>4804</v>
      </c>
      <c r="T1021" t="s">
        <v>61</v>
      </c>
      <c r="U1021" t="s">
        <v>4804</v>
      </c>
      <c r="V1021" t="s">
        <v>127</v>
      </c>
      <c r="W1021" t="s">
        <v>51</v>
      </c>
      <c r="X1021" t="s">
        <v>52</v>
      </c>
      <c r="Y1021" t="s">
        <v>128</v>
      </c>
      <c r="Z1021" t="s">
        <v>129</v>
      </c>
      <c r="AA1021" t="s">
        <v>42</v>
      </c>
    </row>
    <row r="1022" spans="1:27" x14ac:dyDescent="0.25">
      <c r="A1022" s="1">
        <v>10211</v>
      </c>
      <c r="B1022" s="1">
        <v>28</v>
      </c>
      <c r="C1022" s="8">
        <v>100</v>
      </c>
      <c r="D1022" s="1">
        <v>4</v>
      </c>
      <c r="E1022" s="7">
        <v>3745.28</v>
      </c>
      <c r="F1022" s="7">
        <f>sales_data_sample3[[#This Row],[SALES]]*sales_data_sample3[[#This Row],[PROFIT MARGIN]]</f>
        <v>932.20019200000013</v>
      </c>
      <c r="G1022" s="14" t="str">
        <f>IF(sales_data_sample3[[#This Row],[STATUS]] &lt;&gt;"Cancelled","24,89%","0")</f>
        <v>24,89%</v>
      </c>
      <c r="H1022" s="4">
        <v>38001</v>
      </c>
      <c r="I1022" t="s">
        <v>28</v>
      </c>
      <c r="J1022">
        <f>ROUNDUP(MONTH(sales_data_sample3[[#This Row],[ORDER DATE]])/3,0)</f>
        <v>1</v>
      </c>
      <c r="K1022" t="str">
        <f>TEXT(sales_data_sample3[[#This Row],[ORDER DATE]],"[$-409]mmmm")</f>
        <v>January</v>
      </c>
      <c r="L1022">
        <f>YEAR(sales_data_sample3[[#This Row],[ORDER DATE]])</f>
        <v>2004</v>
      </c>
      <c r="M1022" t="s">
        <v>278</v>
      </c>
      <c r="N1022">
        <v>146</v>
      </c>
      <c r="O1022" t="s">
        <v>2364</v>
      </c>
      <c r="P1022" t="s">
        <v>124</v>
      </c>
      <c r="Q1022" t="s">
        <v>125</v>
      </c>
      <c r="R1022" t="s">
        <v>126</v>
      </c>
      <c r="S1022" t="s">
        <v>4804</v>
      </c>
      <c r="T1022" t="s">
        <v>61</v>
      </c>
      <c r="U1022" t="s">
        <v>4804</v>
      </c>
      <c r="V1022" t="s">
        <v>127</v>
      </c>
      <c r="W1022" t="s">
        <v>51</v>
      </c>
      <c r="X1022" t="s">
        <v>52</v>
      </c>
      <c r="Y1022" t="s">
        <v>128</v>
      </c>
      <c r="Z1022" t="s">
        <v>129</v>
      </c>
      <c r="AA1022" t="s">
        <v>65</v>
      </c>
    </row>
    <row r="1023" spans="1:27" x14ac:dyDescent="0.25">
      <c r="A1023" s="1">
        <v>10211</v>
      </c>
      <c r="B1023" s="1">
        <v>46</v>
      </c>
      <c r="C1023" s="8">
        <v>54.09</v>
      </c>
      <c r="D1023" s="1">
        <v>8</v>
      </c>
      <c r="E1023" s="7">
        <v>2488.14</v>
      </c>
      <c r="F1023" s="7">
        <f>sales_data_sample3[[#This Row],[SALES]]*sales_data_sample3[[#This Row],[PROFIT MARGIN]]</f>
        <v>315.99378000000002</v>
      </c>
      <c r="G1023" s="14">
        <v>0.127</v>
      </c>
      <c r="H1023" s="4">
        <v>38001</v>
      </c>
      <c r="I1023" t="s">
        <v>28</v>
      </c>
      <c r="J1023">
        <f>ROUNDUP(MONTH(sales_data_sample3[[#This Row],[ORDER DATE]])/3,0)</f>
        <v>1</v>
      </c>
      <c r="K1023" t="str">
        <f>TEXT(sales_data_sample3[[#This Row],[ORDER DATE]],"[$-409]mmmm")</f>
        <v>January</v>
      </c>
      <c r="L1023">
        <f>YEAR(sales_data_sample3[[#This Row],[ORDER DATE]])</f>
        <v>2004</v>
      </c>
      <c r="M1023" t="s">
        <v>29</v>
      </c>
      <c r="N1023">
        <v>62</v>
      </c>
      <c r="O1023" t="s">
        <v>2422</v>
      </c>
      <c r="P1023" t="s">
        <v>124</v>
      </c>
      <c r="Q1023" t="s">
        <v>125</v>
      </c>
      <c r="R1023" t="s">
        <v>126</v>
      </c>
      <c r="S1023" t="s">
        <v>4804</v>
      </c>
      <c r="T1023" t="s">
        <v>61</v>
      </c>
      <c r="U1023" t="s">
        <v>4804</v>
      </c>
      <c r="V1023" t="s">
        <v>127</v>
      </c>
      <c r="W1023" t="s">
        <v>51</v>
      </c>
      <c r="X1023" t="s">
        <v>52</v>
      </c>
      <c r="Y1023" t="s">
        <v>128</v>
      </c>
      <c r="Z1023" t="s">
        <v>129</v>
      </c>
      <c r="AA1023" t="s">
        <v>42</v>
      </c>
    </row>
    <row r="1024" spans="1:27" x14ac:dyDescent="0.25">
      <c r="A1024" s="1">
        <v>10211</v>
      </c>
      <c r="B1024" s="1">
        <v>41</v>
      </c>
      <c r="C1024" s="8">
        <v>100</v>
      </c>
      <c r="D1024" s="1">
        <v>7</v>
      </c>
      <c r="E1024" s="7">
        <v>5673.58</v>
      </c>
      <c r="F1024" s="7">
        <f>sales_data_sample3[[#This Row],[SALES]]*sales_data_sample3[[#This Row],[PROFIT MARGIN]]</f>
        <v>1412.1540620000001</v>
      </c>
      <c r="G1024" s="14" t="str">
        <f>IF(sales_data_sample3[[#This Row],[STATUS]] &lt;&gt;"Cancelled","24,89%","0")</f>
        <v>24,89%</v>
      </c>
      <c r="H1024" s="4">
        <v>38001</v>
      </c>
      <c r="I1024" t="s">
        <v>28</v>
      </c>
      <c r="J1024">
        <f>ROUNDUP(MONTH(sales_data_sample3[[#This Row],[ORDER DATE]])/3,0)</f>
        <v>1</v>
      </c>
      <c r="K1024" t="str">
        <f>TEXT(sales_data_sample3[[#This Row],[ORDER DATE]],"[$-409]mmmm")</f>
        <v>January</v>
      </c>
      <c r="L1024">
        <f>YEAR(sales_data_sample3[[#This Row],[ORDER DATE]])</f>
        <v>2004</v>
      </c>
      <c r="M1024" t="s">
        <v>278</v>
      </c>
      <c r="N1024">
        <v>148</v>
      </c>
      <c r="O1024" t="s">
        <v>2673</v>
      </c>
      <c r="P1024" t="s">
        <v>124</v>
      </c>
      <c r="Q1024" t="s">
        <v>125</v>
      </c>
      <c r="R1024" t="s">
        <v>126</v>
      </c>
      <c r="S1024" t="s">
        <v>4804</v>
      </c>
      <c r="T1024" t="s">
        <v>61</v>
      </c>
      <c r="U1024" t="s">
        <v>4804</v>
      </c>
      <c r="V1024" t="s">
        <v>127</v>
      </c>
      <c r="W1024" t="s">
        <v>51</v>
      </c>
      <c r="X1024" t="s">
        <v>52</v>
      </c>
      <c r="Y1024" t="s">
        <v>128</v>
      </c>
      <c r="Z1024" t="s">
        <v>129</v>
      </c>
      <c r="AA1024" t="s">
        <v>65</v>
      </c>
    </row>
    <row r="1025" spans="1:27" x14ac:dyDescent="0.25">
      <c r="A1025" s="1">
        <v>10211</v>
      </c>
      <c r="B1025" s="1">
        <v>25</v>
      </c>
      <c r="C1025" s="8">
        <v>90.16</v>
      </c>
      <c r="D1025" s="1">
        <v>15</v>
      </c>
      <c r="E1025" s="7">
        <v>2254</v>
      </c>
      <c r="F1025" s="7">
        <f>sales_data_sample3[[#This Row],[SALES]]*sales_data_sample3[[#This Row],[PROFIT MARGIN]]</f>
        <v>286.25799999999998</v>
      </c>
      <c r="G1025" s="14">
        <v>0.127</v>
      </c>
      <c r="H1025" s="4">
        <v>38001</v>
      </c>
      <c r="I1025" t="s">
        <v>28</v>
      </c>
      <c r="J1025">
        <f>ROUNDUP(MONTH(sales_data_sample3[[#This Row],[ORDER DATE]])/3,0)</f>
        <v>1</v>
      </c>
      <c r="K1025" t="str">
        <f>TEXT(sales_data_sample3[[#This Row],[ORDER DATE]],"[$-409]mmmm")</f>
        <v>January</v>
      </c>
      <c r="L1025">
        <f>YEAR(sales_data_sample3[[#This Row],[ORDER DATE]])</f>
        <v>2004</v>
      </c>
      <c r="M1025" t="s">
        <v>29</v>
      </c>
      <c r="N1025">
        <v>112</v>
      </c>
      <c r="O1025" t="s">
        <v>2822</v>
      </c>
      <c r="P1025" t="s">
        <v>124</v>
      </c>
      <c r="Q1025" t="s">
        <v>125</v>
      </c>
      <c r="R1025" t="s">
        <v>126</v>
      </c>
      <c r="S1025" t="s">
        <v>4804</v>
      </c>
      <c r="T1025" t="s">
        <v>61</v>
      </c>
      <c r="U1025" t="s">
        <v>4804</v>
      </c>
      <c r="V1025" t="s">
        <v>127</v>
      </c>
      <c r="W1025" t="s">
        <v>51</v>
      </c>
      <c r="X1025" t="s">
        <v>52</v>
      </c>
      <c r="Y1025" t="s">
        <v>128</v>
      </c>
      <c r="Z1025" t="s">
        <v>129</v>
      </c>
      <c r="AA1025" t="s">
        <v>42</v>
      </c>
    </row>
    <row r="1026" spans="1:27" x14ac:dyDescent="0.25">
      <c r="A1026" s="1">
        <v>10211</v>
      </c>
      <c r="B1026" s="1">
        <v>21</v>
      </c>
      <c r="C1026" s="8">
        <v>63.72</v>
      </c>
      <c r="D1026" s="1">
        <v>11</v>
      </c>
      <c r="E1026" s="7">
        <v>1338.12</v>
      </c>
      <c r="F1026" s="7">
        <f>sales_data_sample3[[#This Row],[SALES]]*sales_data_sample3[[#This Row],[PROFIT MARGIN]]</f>
        <v>169.94123999999999</v>
      </c>
      <c r="G1026" s="14">
        <v>0.127</v>
      </c>
      <c r="H1026" s="4">
        <v>38001</v>
      </c>
      <c r="I1026" t="s">
        <v>28</v>
      </c>
      <c r="J1026">
        <f>ROUNDUP(MONTH(sales_data_sample3[[#This Row],[ORDER DATE]])/3,0)</f>
        <v>1</v>
      </c>
      <c r="K1026" t="str">
        <f>TEXT(sales_data_sample3[[#This Row],[ORDER DATE]],"[$-409]mmmm")</f>
        <v>January</v>
      </c>
      <c r="L1026">
        <f>YEAR(sales_data_sample3[[#This Row],[ORDER DATE]])</f>
        <v>2004</v>
      </c>
      <c r="M1026" t="s">
        <v>29</v>
      </c>
      <c r="N1026">
        <v>69</v>
      </c>
      <c r="O1026" t="s">
        <v>3105</v>
      </c>
      <c r="P1026" t="s">
        <v>124</v>
      </c>
      <c r="Q1026" t="s">
        <v>125</v>
      </c>
      <c r="R1026" t="s">
        <v>126</v>
      </c>
      <c r="S1026" t="s">
        <v>4804</v>
      </c>
      <c r="T1026" t="s">
        <v>61</v>
      </c>
      <c r="U1026" t="s">
        <v>4804</v>
      </c>
      <c r="V1026" t="s">
        <v>127</v>
      </c>
      <c r="W1026" t="s">
        <v>51</v>
      </c>
      <c r="X1026" t="s">
        <v>52</v>
      </c>
      <c r="Y1026" t="s">
        <v>128</v>
      </c>
      <c r="Z1026" t="s">
        <v>129</v>
      </c>
      <c r="AA1026" t="s">
        <v>42</v>
      </c>
    </row>
    <row r="1027" spans="1:27" x14ac:dyDescent="0.25">
      <c r="A1027" s="1">
        <v>10211</v>
      </c>
      <c r="B1027" s="1">
        <v>48</v>
      </c>
      <c r="C1027" s="8">
        <v>48.98</v>
      </c>
      <c r="D1027" s="1">
        <v>1</v>
      </c>
      <c r="E1027" s="7">
        <v>2351.04</v>
      </c>
      <c r="F1027" s="7">
        <f>sales_data_sample3[[#This Row],[SALES]]*sales_data_sample3[[#This Row],[PROFIT MARGIN]]</f>
        <v>585.173856</v>
      </c>
      <c r="G1027" s="14" t="str">
        <f>IF(sales_data_sample3[[#This Row],[STATUS]] &lt;&gt;"Cancelled","24,89%","0")</f>
        <v>24,89%</v>
      </c>
      <c r="H1027" s="4">
        <v>38001</v>
      </c>
      <c r="I1027" t="s">
        <v>28</v>
      </c>
      <c r="J1027">
        <f>ROUNDUP(MONTH(sales_data_sample3[[#This Row],[ORDER DATE]])/3,0)</f>
        <v>1</v>
      </c>
      <c r="K1027" t="str">
        <f>TEXT(sales_data_sample3[[#This Row],[ORDER DATE]],"[$-409]mmmm")</f>
        <v>January</v>
      </c>
      <c r="L1027">
        <f>YEAR(sales_data_sample3[[#This Row],[ORDER DATE]])</f>
        <v>2004</v>
      </c>
      <c r="M1027" t="s">
        <v>278</v>
      </c>
      <c r="N1027">
        <v>61</v>
      </c>
      <c r="O1027" t="s">
        <v>3427</v>
      </c>
      <c r="P1027" t="s">
        <v>124</v>
      </c>
      <c r="Q1027" t="s">
        <v>125</v>
      </c>
      <c r="R1027" t="s">
        <v>126</v>
      </c>
      <c r="S1027" t="s">
        <v>4804</v>
      </c>
      <c r="T1027" t="s">
        <v>61</v>
      </c>
      <c r="U1027" t="s">
        <v>4804</v>
      </c>
      <c r="V1027" t="s">
        <v>127</v>
      </c>
      <c r="W1027" t="s">
        <v>51</v>
      </c>
      <c r="X1027" t="s">
        <v>52</v>
      </c>
      <c r="Y1027" t="s">
        <v>128</v>
      </c>
      <c r="Z1027" t="s">
        <v>129</v>
      </c>
      <c r="AA1027" t="s">
        <v>42</v>
      </c>
    </row>
    <row r="1028" spans="1:27" x14ac:dyDescent="0.25">
      <c r="A1028" s="1">
        <v>10211</v>
      </c>
      <c r="B1028" s="1">
        <v>22</v>
      </c>
      <c r="C1028" s="8">
        <v>92.16</v>
      </c>
      <c r="D1028" s="1">
        <v>6</v>
      </c>
      <c r="E1028" s="7">
        <v>2027.52</v>
      </c>
      <c r="F1028" s="7">
        <f>sales_data_sample3[[#This Row],[SALES]]*sales_data_sample3[[#This Row],[PROFIT MARGIN]]</f>
        <v>504.64972800000004</v>
      </c>
      <c r="G1028" s="14" t="str">
        <f>IF(sales_data_sample3[[#This Row],[STATUS]] &lt;&gt;"Cancelled","24,89%","0")</f>
        <v>24,89%</v>
      </c>
      <c r="H1028" s="4">
        <v>38001</v>
      </c>
      <c r="I1028" t="s">
        <v>28</v>
      </c>
      <c r="J1028">
        <f>ROUNDUP(MONTH(sales_data_sample3[[#This Row],[ORDER DATE]])/3,0)</f>
        <v>1</v>
      </c>
      <c r="K1028" t="str">
        <f>TEXT(sales_data_sample3[[#This Row],[ORDER DATE]],"[$-409]mmmm")</f>
        <v>January</v>
      </c>
      <c r="L1028">
        <f>YEAR(sales_data_sample3[[#This Row],[ORDER DATE]])</f>
        <v>2004</v>
      </c>
      <c r="M1028" t="s">
        <v>278</v>
      </c>
      <c r="N1028">
        <v>80</v>
      </c>
      <c r="O1028" t="s">
        <v>3802</v>
      </c>
      <c r="P1028" t="s">
        <v>124</v>
      </c>
      <c r="Q1028" t="s">
        <v>125</v>
      </c>
      <c r="R1028" t="s">
        <v>126</v>
      </c>
      <c r="S1028" t="s">
        <v>4804</v>
      </c>
      <c r="T1028" t="s">
        <v>61</v>
      </c>
      <c r="U1028" t="s">
        <v>4804</v>
      </c>
      <c r="V1028" t="s">
        <v>127</v>
      </c>
      <c r="W1028" t="s">
        <v>51</v>
      </c>
      <c r="X1028" t="s">
        <v>52</v>
      </c>
      <c r="Y1028" t="s">
        <v>128</v>
      </c>
      <c r="Z1028" t="s">
        <v>129</v>
      </c>
      <c r="AA1028" t="s">
        <v>42</v>
      </c>
    </row>
    <row r="1029" spans="1:27" x14ac:dyDescent="0.25">
      <c r="A1029" s="1">
        <v>10211</v>
      </c>
      <c r="B1029" s="1">
        <v>41</v>
      </c>
      <c r="C1029" s="8">
        <v>42.24</v>
      </c>
      <c r="D1029" s="1">
        <v>9</v>
      </c>
      <c r="E1029" s="7">
        <v>1731.84</v>
      </c>
      <c r="F1029" s="7">
        <f>sales_data_sample3[[#This Row],[SALES]]*sales_data_sample3[[#This Row],[PROFIT MARGIN]]</f>
        <v>219.94368</v>
      </c>
      <c r="G1029" s="14">
        <v>0.127</v>
      </c>
      <c r="H1029" s="4">
        <v>38001</v>
      </c>
      <c r="I1029" t="s">
        <v>28</v>
      </c>
      <c r="J1029">
        <f>ROUNDUP(MONTH(sales_data_sample3[[#This Row],[ORDER DATE]])/3,0)</f>
        <v>1</v>
      </c>
      <c r="K1029" t="str">
        <f>TEXT(sales_data_sample3[[#This Row],[ORDER DATE]],"[$-409]mmmm")</f>
        <v>January</v>
      </c>
      <c r="L1029">
        <f>YEAR(sales_data_sample3[[#This Row],[ORDER DATE]])</f>
        <v>2004</v>
      </c>
      <c r="M1029" t="s">
        <v>29</v>
      </c>
      <c r="N1029">
        <v>40</v>
      </c>
      <c r="O1029" t="s">
        <v>3904</v>
      </c>
      <c r="P1029" t="s">
        <v>124</v>
      </c>
      <c r="Q1029" t="s">
        <v>125</v>
      </c>
      <c r="R1029" t="s">
        <v>126</v>
      </c>
      <c r="S1029" t="s">
        <v>4804</v>
      </c>
      <c r="T1029" t="s">
        <v>61</v>
      </c>
      <c r="U1029" t="s">
        <v>4804</v>
      </c>
      <c r="V1029" t="s">
        <v>127</v>
      </c>
      <c r="W1029" t="s">
        <v>51</v>
      </c>
      <c r="X1029" t="s">
        <v>52</v>
      </c>
      <c r="Y1029" t="s">
        <v>128</v>
      </c>
      <c r="Z1029" t="s">
        <v>129</v>
      </c>
      <c r="AA1029" t="s">
        <v>42</v>
      </c>
    </row>
    <row r="1030" spans="1:27" x14ac:dyDescent="0.25">
      <c r="A1030" s="1">
        <v>10211</v>
      </c>
      <c r="B1030" s="1">
        <v>37</v>
      </c>
      <c r="C1030" s="8">
        <v>100</v>
      </c>
      <c r="D1030" s="1">
        <v>12</v>
      </c>
      <c r="E1030" s="7">
        <v>4040.03</v>
      </c>
      <c r="F1030" s="7">
        <f>sales_data_sample3[[#This Row],[SALES]]*sales_data_sample3[[#This Row],[PROFIT MARGIN]]</f>
        <v>513.08381000000008</v>
      </c>
      <c r="G1030" s="14">
        <v>0.127</v>
      </c>
      <c r="H1030" s="4">
        <v>38001</v>
      </c>
      <c r="I1030" t="s">
        <v>28</v>
      </c>
      <c r="J1030">
        <f>ROUNDUP(MONTH(sales_data_sample3[[#This Row],[ORDER DATE]])/3,0)</f>
        <v>1</v>
      </c>
      <c r="K1030" t="str">
        <f>TEXT(sales_data_sample3[[#This Row],[ORDER DATE]],"[$-409]mmmm")</f>
        <v>January</v>
      </c>
      <c r="L1030">
        <f>YEAR(sales_data_sample3[[#This Row],[ORDER DATE]])</f>
        <v>2004</v>
      </c>
      <c r="M1030" t="s">
        <v>29</v>
      </c>
      <c r="N1030">
        <v>102</v>
      </c>
      <c r="O1030" t="s">
        <v>4107</v>
      </c>
      <c r="P1030" t="s">
        <v>124</v>
      </c>
      <c r="Q1030" t="s">
        <v>125</v>
      </c>
      <c r="R1030" t="s">
        <v>126</v>
      </c>
      <c r="S1030" t="s">
        <v>4804</v>
      </c>
      <c r="T1030" t="s">
        <v>61</v>
      </c>
      <c r="U1030" t="s">
        <v>4804</v>
      </c>
      <c r="V1030" t="s">
        <v>127</v>
      </c>
      <c r="W1030" t="s">
        <v>51</v>
      </c>
      <c r="X1030" t="s">
        <v>52</v>
      </c>
      <c r="Y1030" t="s">
        <v>128</v>
      </c>
      <c r="Z1030" t="s">
        <v>129</v>
      </c>
      <c r="AA1030" t="s">
        <v>65</v>
      </c>
    </row>
    <row r="1031" spans="1:27" x14ac:dyDescent="0.25">
      <c r="A1031" s="1">
        <v>10211</v>
      </c>
      <c r="B1031" s="1">
        <v>40</v>
      </c>
      <c r="C1031" s="8">
        <v>80.55</v>
      </c>
      <c r="D1031" s="1">
        <v>10</v>
      </c>
      <c r="E1031" s="7">
        <v>3222</v>
      </c>
      <c r="F1031" s="7">
        <f>sales_data_sample3[[#This Row],[SALES]]*sales_data_sample3[[#This Row],[PROFIT MARGIN]]</f>
        <v>409.19400000000002</v>
      </c>
      <c r="G1031" s="14">
        <v>0.127</v>
      </c>
      <c r="H1031" s="4">
        <v>38001</v>
      </c>
      <c r="I1031" t="s">
        <v>28</v>
      </c>
      <c r="J1031">
        <f>ROUNDUP(MONTH(sales_data_sample3[[#This Row],[ORDER DATE]])/3,0)</f>
        <v>1</v>
      </c>
      <c r="K1031" t="str">
        <f>TEXT(sales_data_sample3[[#This Row],[ORDER DATE]],"[$-409]mmmm")</f>
        <v>January</v>
      </c>
      <c r="L1031">
        <f>YEAR(sales_data_sample3[[#This Row],[ORDER DATE]])</f>
        <v>2004</v>
      </c>
      <c r="M1031" t="s">
        <v>29</v>
      </c>
      <c r="N1031">
        <v>81</v>
      </c>
      <c r="O1031" t="s">
        <v>4246</v>
      </c>
      <c r="P1031" t="s">
        <v>124</v>
      </c>
      <c r="Q1031" t="s">
        <v>125</v>
      </c>
      <c r="R1031" t="s">
        <v>126</v>
      </c>
      <c r="S1031" t="s">
        <v>4804</v>
      </c>
      <c r="T1031" t="s">
        <v>61</v>
      </c>
      <c r="U1031" t="s">
        <v>4804</v>
      </c>
      <c r="V1031" t="s">
        <v>127</v>
      </c>
      <c r="W1031" t="s">
        <v>51</v>
      </c>
      <c r="X1031" t="s">
        <v>52</v>
      </c>
      <c r="Y1031" t="s">
        <v>128</v>
      </c>
      <c r="Z1031" t="s">
        <v>129</v>
      </c>
      <c r="AA1031" t="s">
        <v>65</v>
      </c>
    </row>
    <row r="1032" spans="1:27" x14ac:dyDescent="0.25">
      <c r="A1032" s="1">
        <v>10212</v>
      </c>
      <c r="B1032" s="1">
        <v>39</v>
      </c>
      <c r="C1032" s="8">
        <v>100</v>
      </c>
      <c r="D1032" s="1">
        <v>16</v>
      </c>
      <c r="E1032" s="7">
        <v>4946.76</v>
      </c>
      <c r="F1032" s="7">
        <f>sales_data_sample3[[#This Row],[SALES]]*sales_data_sample3[[#This Row],[PROFIT MARGIN]]</f>
        <v>1231.2485640000002</v>
      </c>
      <c r="G1032" s="14" t="str">
        <f>IF(sales_data_sample3[[#This Row],[STATUS]] &lt;&gt;"Cancelled","24,89%","0")</f>
        <v>24,89%</v>
      </c>
      <c r="H1032" s="4">
        <v>38002</v>
      </c>
      <c r="I1032" t="s">
        <v>28</v>
      </c>
      <c r="J1032">
        <f>ROUNDUP(MONTH(sales_data_sample3[[#This Row],[ORDER DATE]])/3,0)</f>
        <v>1</v>
      </c>
      <c r="K1032" t="str">
        <f>TEXT(sales_data_sample3[[#This Row],[ORDER DATE]],"[$-409]mmmm")</f>
        <v>January</v>
      </c>
      <c r="L1032">
        <f>YEAR(sales_data_sample3[[#This Row],[ORDER DATE]])</f>
        <v>2004</v>
      </c>
      <c r="M1032" t="s">
        <v>278</v>
      </c>
      <c r="N1032">
        <v>117</v>
      </c>
      <c r="O1032" t="s">
        <v>1057</v>
      </c>
      <c r="P1032" t="s">
        <v>268</v>
      </c>
      <c r="Q1032" t="s">
        <v>269</v>
      </c>
      <c r="R1032" t="s">
        <v>270</v>
      </c>
      <c r="S1032" t="s">
        <v>4804</v>
      </c>
      <c r="T1032" t="s">
        <v>271</v>
      </c>
      <c r="U1032" t="s">
        <v>4804</v>
      </c>
      <c r="V1032" t="s">
        <v>272</v>
      </c>
      <c r="W1032" t="s">
        <v>273</v>
      </c>
      <c r="X1032" t="s">
        <v>52</v>
      </c>
      <c r="Y1032" t="s">
        <v>274</v>
      </c>
      <c r="Z1032" t="s">
        <v>275</v>
      </c>
      <c r="AA1032" t="s">
        <v>65</v>
      </c>
    </row>
    <row r="1033" spans="1:27" x14ac:dyDescent="0.25">
      <c r="A1033" s="1">
        <v>10212</v>
      </c>
      <c r="B1033" s="1">
        <v>33</v>
      </c>
      <c r="C1033" s="8">
        <v>100</v>
      </c>
      <c r="D1033" s="1">
        <v>15</v>
      </c>
      <c r="E1033" s="7">
        <v>4180.4399999999996</v>
      </c>
      <c r="F1033" s="7">
        <f>sales_data_sample3[[#This Row],[SALES]]*sales_data_sample3[[#This Row],[PROFIT MARGIN]]</f>
        <v>1040.511516</v>
      </c>
      <c r="G1033" s="14" t="str">
        <f>IF(sales_data_sample3[[#This Row],[STATUS]] &lt;&gt;"Cancelled","24,89%","0")</f>
        <v>24,89%</v>
      </c>
      <c r="H1033" s="4">
        <v>38002</v>
      </c>
      <c r="I1033" t="s">
        <v>28</v>
      </c>
      <c r="J1033">
        <f>ROUNDUP(MONTH(sales_data_sample3[[#This Row],[ORDER DATE]])/3,0)</f>
        <v>1</v>
      </c>
      <c r="K1033" t="str">
        <f>TEXT(sales_data_sample3[[#This Row],[ORDER DATE]],"[$-409]mmmm")</f>
        <v>January</v>
      </c>
      <c r="L1033">
        <f>YEAR(sales_data_sample3[[#This Row],[ORDER DATE]])</f>
        <v>2004</v>
      </c>
      <c r="M1033" t="s">
        <v>278</v>
      </c>
      <c r="N1033">
        <v>115</v>
      </c>
      <c r="O1033" t="s">
        <v>1223</v>
      </c>
      <c r="P1033" t="s">
        <v>268</v>
      </c>
      <c r="Q1033" t="s">
        <v>269</v>
      </c>
      <c r="R1033" t="s">
        <v>270</v>
      </c>
      <c r="S1033" t="s">
        <v>4804</v>
      </c>
      <c r="T1033" t="s">
        <v>271</v>
      </c>
      <c r="U1033" t="s">
        <v>4804</v>
      </c>
      <c r="V1033" t="s">
        <v>272</v>
      </c>
      <c r="W1033" t="s">
        <v>273</v>
      </c>
      <c r="X1033" t="s">
        <v>52</v>
      </c>
      <c r="Y1033" t="s">
        <v>274</v>
      </c>
      <c r="Z1033" t="s">
        <v>275</v>
      </c>
      <c r="AA1033" t="s">
        <v>65</v>
      </c>
    </row>
    <row r="1034" spans="1:27" x14ac:dyDescent="0.25">
      <c r="A1034" s="1">
        <v>10212</v>
      </c>
      <c r="B1034" s="1">
        <v>29</v>
      </c>
      <c r="C1034" s="8">
        <v>100</v>
      </c>
      <c r="D1034" s="1">
        <v>10</v>
      </c>
      <c r="E1034" s="7">
        <v>4186.7299999999996</v>
      </c>
      <c r="F1034" s="7">
        <f>sales_data_sample3[[#This Row],[SALES]]*sales_data_sample3[[#This Row],[PROFIT MARGIN]]</f>
        <v>1042.0770969999999</v>
      </c>
      <c r="G1034" s="14" t="str">
        <f>IF(sales_data_sample3[[#This Row],[STATUS]] &lt;&gt;"Cancelled","24,89%","0")</f>
        <v>24,89%</v>
      </c>
      <c r="H1034" s="4">
        <v>38002</v>
      </c>
      <c r="I1034" t="s">
        <v>28</v>
      </c>
      <c r="J1034">
        <f>ROUNDUP(MONTH(sales_data_sample3[[#This Row],[ORDER DATE]])/3,0)</f>
        <v>1</v>
      </c>
      <c r="K1034" t="str">
        <f>TEXT(sales_data_sample3[[#This Row],[ORDER DATE]],"[$-409]mmmm")</f>
        <v>January</v>
      </c>
      <c r="L1034">
        <f>YEAR(sales_data_sample3[[#This Row],[ORDER DATE]])</f>
        <v>2004</v>
      </c>
      <c r="M1034" t="s">
        <v>278</v>
      </c>
      <c r="N1034">
        <v>141</v>
      </c>
      <c r="O1034" t="s">
        <v>1299</v>
      </c>
      <c r="P1034" t="s">
        <v>268</v>
      </c>
      <c r="Q1034" t="s">
        <v>269</v>
      </c>
      <c r="R1034" t="s">
        <v>270</v>
      </c>
      <c r="S1034" t="s">
        <v>4804</v>
      </c>
      <c r="T1034" t="s">
        <v>271</v>
      </c>
      <c r="U1034" t="s">
        <v>4804</v>
      </c>
      <c r="V1034" t="s">
        <v>272</v>
      </c>
      <c r="W1034" t="s">
        <v>273</v>
      </c>
      <c r="X1034" t="s">
        <v>52</v>
      </c>
      <c r="Y1034" t="s">
        <v>274</v>
      </c>
      <c r="Z1034" t="s">
        <v>275</v>
      </c>
      <c r="AA1034" t="s">
        <v>65</v>
      </c>
    </row>
    <row r="1035" spans="1:27" x14ac:dyDescent="0.25">
      <c r="A1035" s="1">
        <v>10212</v>
      </c>
      <c r="B1035" s="1">
        <v>38</v>
      </c>
      <c r="C1035" s="8">
        <v>100</v>
      </c>
      <c r="D1035" s="1">
        <v>6</v>
      </c>
      <c r="E1035" s="7">
        <v>4492.3599999999997</v>
      </c>
      <c r="F1035" s="7">
        <f>sales_data_sample3[[#This Row],[SALES]]*sales_data_sample3[[#This Row],[PROFIT MARGIN]]</f>
        <v>1118.148404</v>
      </c>
      <c r="G1035" s="14" t="str">
        <f>IF(sales_data_sample3[[#This Row],[STATUS]] &lt;&gt;"Cancelled","24,89%","0")</f>
        <v>24,89%</v>
      </c>
      <c r="H1035" s="4">
        <v>38002</v>
      </c>
      <c r="I1035" t="s">
        <v>28</v>
      </c>
      <c r="J1035">
        <f>ROUNDUP(MONTH(sales_data_sample3[[#This Row],[ORDER DATE]])/3,0)</f>
        <v>1</v>
      </c>
      <c r="K1035" t="str">
        <f>TEXT(sales_data_sample3[[#This Row],[ORDER DATE]],"[$-409]mmmm")</f>
        <v>January</v>
      </c>
      <c r="L1035">
        <f>YEAR(sales_data_sample3[[#This Row],[ORDER DATE]])</f>
        <v>2004</v>
      </c>
      <c r="M1035" t="s">
        <v>278</v>
      </c>
      <c r="N1035">
        <v>124</v>
      </c>
      <c r="O1035" t="s">
        <v>1465</v>
      </c>
      <c r="P1035" t="s">
        <v>268</v>
      </c>
      <c r="Q1035" t="s">
        <v>269</v>
      </c>
      <c r="R1035" t="s">
        <v>270</v>
      </c>
      <c r="S1035" t="s">
        <v>4804</v>
      </c>
      <c r="T1035" t="s">
        <v>271</v>
      </c>
      <c r="U1035" t="s">
        <v>4804</v>
      </c>
      <c r="V1035" t="s">
        <v>272</v>
      </c>
      <c r="W1035" t="s">
        <v>273</v>
      </c>
      <c r="X1035" t="s">
        <v>52</v>
      </c>
      <c r="Y1035" t="s">
        <v>274</v>
      </c>
      <c r="Z1035" t="s">
        <v>275</v>
      </c>
      <c r="AA1035" t="s">
        <v>65</v>
      </c>
    </row>
    <row r="1036" spans="1:27" x14ac:dyDescent="0.25">
      <c r="A1036" s="1">
        <v>10212</v>
      </c>
      <c r="B1036" s="1">
        <v>20</v>
      </c>
      <c r="C1036" s="8">
        <v>66.989999999999995</v>
      </c>
      <c r="D1036" s="1">
        <v>14</v>
      </c>
      <c r="E1036" s="7">
        <v>1339.8</v>
      </c>
      <c r="F1036" s="7">
        <f>sales_data_sample3[[#This Row],[SALES]]*sales_data_sample3[[#This Row],[PROFIT MARGIN]]</f>
        <v>333.47622000000001</v>
      </c>
      <c r="G1036" s="14" t="str">
        <f>IF(sales_data_sample3[[#This Row],[STATUS]] &lt;&gt;"Cancelled","24,89%","0")</f>
        <v>24,89%</v>
      </c>
      <c r="H1036" s="4">
        <v>38002</v>
      </c>
      <c r="I1036" t="s">
        <v>28</v>
      </c>
      <c r="J1036">
        <f>ROUNDUP(MONTH(sales_data_sample3[[#This Row],[ORDER DATE]])/3,0)</f>
        <v>1</v>
      </c>
      <c r="K1036" t="str">
        <f>TEXT(sales_data_sample3[[#This Row],[ORDER DATE]],"[$-409]mmmm")</f>
        <v>January</v>
      </c>
      <c r="L1036">
        <f>YEAR(sales_data_sample3[[#This Row],[ORDER DATE]])</f>
        <v>2004</v>
      </c>
      <c r="M1036" t="s">
        <v>278</v>
      </c>
      <c r="N1036">
        <v>77</v>
      </c>
      <c r="O1036" t="s">
        <v>1592</v>
      </c>
      <c r="P1036" t="s">
        <v>268</v>
      </c>
      <c r="Q1036" t="s">
        <v>269</v>
      </c>
      <c r="R1036" t="s">
        <v>270</v>
      </c>
      <c r="S1036" t="s">
        <v>4804</v>
      </c>
      <c r="T1036" t="s">
        <v>271</v>
      </c>
      <c r="U1036" t="s">
        <v>4804</v>
      </c>
      <c r="V1036" t="s">
        <v>272</v>
      </c>
      <c r="W1036" t="s">
        <v>273</v>
      </c>
      <c r="X1036" t="s">
        <v>52</v>
      </c>
      <c r="Y1036" t="s">
        <v>274</v>
      </c>
      <c r="Z1036" t="s">
        <v>275</v>
      </c>
      <c r="AA1036" t="s">
        <v>42</v>
      </c>
    </row>
    <row r="1037" spans="1:27" x14ac:dyDescent="0.25">
      <c r="A1037" s="1">
        <v>10212</v>
      </c>
      <c r="B1037" s="1">
        <v>41</v>
      </c>
      <c r="C1037" s="8">
        <v>100</v>
      </c>
      <c r="D1037" s="1">
        <v>9</v>
      </c>
      <c r="E1037" s="7">
        <v>4840.87</v>
      </c>
      <c r="F1037" s="7">
        <f>sales_data_sample3[[#This Row],[SALES]]*sales_data_sample3[[#This Row],[PROFIT MARGIN]]</f>
        <v>1204.8925429999999</v>
      </c>
      <c r="G1037" s="14" t="str">
        <f>IF(sales_data_sample3[[#This Row],[STATUS]] &lt;&gt;"Cancelled","24,89%","0")</f>
        <v>24,89%</v>
      </c>
      <c r="H1037" s="4">
        <v>38002</v>
      </c>
      <c r="I1037" t="s">
        <v>28</v>
      </c>
      <c r="J1037">
        <f>ROUNDUP(MONTH(sales_data_sample3[[#This Row],[ORDER DATE]])/3,0)</f>
        <v>1</v>
      </c>
      <c r="K1037" t="str">
        <f>TEXT(sales_data_sample3[[#This Row],[ORDER DATE]],"[$-409]mmmm")</f>
        <v>January</v>
      </c>
      <c r="L1037">
        <f>YEAR(sales_data_sample3[[#This Row],[ORDER DATE]])</f>
        <v>2004</v>
      </c>
      <c r="M1037" t="s">
        <v>278</v>
      </c>
      <c r="N1037">
        <v>142</v>
      </c>
      <c r="O1037" t="s">
        <v>1635</v>
      </c>
      <c r="P1037" t="s">
        <v>268</v>
      </c>
      <c r="Q1037" t="s">
        <v>269</v>
      </c>
      <c r="R1037" t="s">
        <v>270</v>
      </c>
      <c r="S1037" t="s">
        <v>4804</v>
      </c>
      <c r="T1037" t="s">
        <v>271</v>
      </c>
      <c r="U1037" t="s">
        <v>4804</v>
      </c>
      <c r="V1037" t="s">
        <v>272</v>
      </c>
      <c r="W1037" t="s">
        <v>273</v>
      </c>
      <c r="X1037" t="s">
        <v>52</v>
      </c>
      <c r="Y1037" t="s">
        <v>274</v>
      </c>
      <c r="Z1037" t="s">
        <v>275</v>
      </c>
      <c r="AA1037" t="s">
        <v>65</v>
      </c>
    </row>
    <row r="1038" spans="1:27" x14ac:dyDescent="0.25">
      <c r="A1038" s="1">
        <v>10212</v>
      </c>
      <c r="B1038" s="1">
        <v>40</v>
      </c>
      <c r="C1038" s="8">
        <v>100</v>
      </c>
      <c r="D1038" s="1">
        <v>7</v>
      </c>
      <c r="E1038" s="7">
        <v>4910.3999999999996</v>
      </c>
      <c r="F1038" s="7">
        <f>sales_data_sample3[[#This Row],[SALES]]*sales_data_sample3[[#This Row],[PROFIT MARGIN]]</f>
        <v>1222.19856</v>
      </c>
      <c r="G1038" s="14" t="str">
        <f>IF(sales_data_sample3[[#This Row],[STATUS]] &lt;&gt;"Cancelled","24,89%","0")</f>
        <v>24,89%</v>
      </c>
      <c r="H1038" s="4">
        <v>38002</v>
      </c>
      <c r="I1038" t="s">
        <v>28</v>
      </c>
      <c r="J1038">
        <f>ROUNDUP(MONTH(sales_data_sample3[[#This Row],[ORDER DATE]])/3,0)</f>
        <v>1</v>
      </c>
      <c r="K1038" t="str">
        <f>TEXT(sales_data_sample3[[#This Row],[ORDER DATE]],"[$-409]mmmm")</f>
        <v>January</v>
      </c>
      <c r="L1038">
        <f>YEAR(sales_data_sample3[[#This Row],[ORDER DATE]])</f>
        <v>2004</v>
      </c>
      <c r="M1038" t="s">
        <v>278</v>
      </c>
      <c r="N1038">
        <v>132</v>
      </c>
      <c r="O1038" t="s">
        <v>1960</v>
      </c>
      <c r="P1038" t="s">
        <v>268</v>
      </c>
      <c r="Q1038" t="s">
        <v>269</v>
      </c>
      <c r="R1038" t="s">
        <v>270</v>
      </c>
      <c r="S1038" t="s">
        <v>4804</v>
      </c>
      <c r="T1038" t="s">
        <v>271</v>
      </c>
      <c r="U1038" t="s">
        <v>4804</v>
      </c>
      <c r="V1038" t="s">
        <v>272</v>
      </c>
      <c r="W1038" t="s">
        <v>273</v>
      </c>
      <c r="X1038" t="s">
        <v>52</v>
      </c>
      <c r="Y1038" t="s">
        <v>274</v>
      </c>
      <c r="Z1038" t="s">
        <v>275</v>
      </c>
      <c r="AA1038" t="s">
        <v>65</v>
      </c>
    </row>
    <row r="1039" spans="1:27" x14ac:dyDescent="0.25">
      <c r="A1039" s="1">
        <v>10212</v>
      </c>
      <c r="B1039" s="1">
        <v>40</v>
      </c>
      <c r="C1039" s="8">
        <v>100</v>
      </c>
      <c r="D1039" s="1">
        <v>11</v>
      </c>
      <c r="E1039" s="7">
        <v>5554.4</v>
      </c>
      <c r="F1039" s="7">
        <f>sales_data_sample3[[#This Row],[SALES]]*sales_data_sample3[[#This Row],[PROFIT MARGIN]]</f>
        <v>1382.4901600000001</v>
      </c>
      <c r="G1039" s="14" t="str">
        <f>IF(sales_data_sample3[[#This Row],[STATUS]] &lt;&gt;"Cancelled","24,89%","0")</f>
        <v>24,89%</v>
      </c>
      <c r="H1039" s="4">
        <v>38002</v>
      </c>
      <c r="I1039" t="s">
        <v>28</v>
      </c>
      <c r="J1039">
        <f>ROUNDUP(MONTH(sales_data_sample3[[#This Row],[ORDER DATE]])/3,0)</f>
        <v>1</v>
      </c>
      <c r="K1039" t="str">
        <f>TEXT(sales_data_sample3[[#This Row],[ORDER DATE]],"[$-409]mmmm")</f>
        <v>January</v>
      </c>
      <c r="L1039">
        <f>YEAR(sales_data_sample3[[#This Row],[ORDER DATE]])</f>
        <v>2004</v>
      </c>
      <c r="M1039" t="s">
        <v>278</v>
      </c>
      <c r="N1039">
        <v>169</v>
      </c>
      <c r="O1039" t="s">
        <v>2190</v>
      </c>
      <c r="P1039" t="s">
        <v>268</v>
      </c>
      <c r="Q1039" t="s">
        <v>269</v>
      </c>
      <c r="R1039" t="s">
        <v>270</v>
      </c>
      <c r="S1039" t="s">
        <v>4804</v>
      </c>
      <c r="T1039" t="s">
        <v>271</v>
      </c>
      <c r="U1039" t="s">
        <v>4804</v>
      </c>
      <c r="V1039" t="s">
        <v>272</v>
      </c>
      <c r="W1039" t="s">
        <v>273</v>
      </c>
      <c r="X1039" t="s">
        <v>52</v>
      </c>
      <c r="Y1039" t="s">
        <v>274</v>
      </c>
      <c r="Z1039" t="s">
        <v>275</v>
      </c>
      <c r="AA1039" t="s">
        <v>65</v>
      </c>
    </row>
    <row r="1040" spans="1:27" x14ac:dyDescent="0.25">
      <c r="A1040" s="1">
        <v>10212</v>
      </c>
      <c r="B1040" s="1">
        <v>45</v>
      </c>
      <c r="C1040" s="8">
        <v>100</v>
      </c>
      <c r="D1040" s="1">
        <v>8</v>
      </c>
      <c r="E1040" s="7">
        <v>6357.6</v>
      </c>
      <c r="F1040" s="7">
        <f>sales_data_sample3[[#This Row],[SALES]]*sales_data_sample3[[#This Row],[PROFIT MARGIN]]</f>
        <v>1582.4066400000002</v>
      </c>
      <c r="G1040" s="14" t="str">
        <f>IF(sales_data_sample3[[#This Row],[STATUS]] &lt;&gt;"Cancelled","24,89%","0")</f>
        <v>24,89%</v>
      </c>
      <c r="H1040" s="4">
        <v>38002</v>
      </c>
      <c r="I1040" t="s">
        <v>28</v>
      </c>
      <c r="J1040">
        <f>ROUNDUP(MONTH(sales_data_sample3[[#This Row],[ORDER DATE]])/3,0)</f>
        <v>1</v>
      </c>
      <c r="K1040" t="str">
        <f>TEXT(sales_data_sample3[[#This Row],[ORDER DATE]],"[$-409]mmmm")</f>
        <v>January</v>
      </c>
      <c r="L1040">
        <f>YEAR(sales_data_sample3[[#This Row],[ORDER DATE]])</f>
        <v>2004</v>
      </c>
      <c r="M1040" t="s">
        <v>278</v>
      </c>
      <c r="N1040">
        <v>141</v>
      </c>
      <c r="O1040" t="s">
        <v>2392</v>
      </c>
      <c r="P1040" t="s">
        <v>268</v>
      </c>
      <c r="Q1040" t="s">
        <v>269</v>
      </c>
      <c r="R1040" t="s">
        <v>270</v>
      </c>
      <c r="S1040" t="s">
        <v>4804</v>
      </c>
      <c r="T1040" t="s">
        <v>271</v>
      </c>
      <c r="U1040" t="s">
        <v>4804</v>
      </c>
      <c r="V1040" t="s">
        <v>272</v>
      </c>
      <c r="W1040" t="s">
        <v>273</v>
      </c>
      <c r="X1040" t="s">
        <v>52</v>
      </c>
      <c r="Y1040" t="s">
        <v>274</v>
      </c>
      <c r="Z1040" t="s">
        <v>275</v>
      </c>
      <c r="AA1040" t="s">
        <v>65</v>
      </c>
    </row>
    <row r="1041" spans="1:27" x14ac:dyDescent="0.25">
      <c r="A1041" s="1">
        <v>10212</v>
      </c>
      <c r="B1041" s="1">
        <v>41</v>
      </c>
      <c r="C1041" s="8">
        <v>82.31</v>
      </c>
      <c r="D1041" s="1">
        <v>3</v>
      </c>
      <c r="E1041" s="7">
        <v>3374.71</v>
      </c>
      <c r="F1041" s="7">
        <f>sales_data_sample3[[#This Row],[SALES]]*sales_data_sample3[[#This Row],[PROFIT MARGIN]]</f>
        <v>839.96531900000002</v>
      </c>
      <c r="G1041" s="14" t="str">
        <f>IF(sales_data_sample3[[#This Row],[STATUS]] &lt;&gt;"Cancelled","24,89%","0")</f>
        <v>24,89%</v>
      </c>
      <c r="H1041" s="4">
        <v>38002</v>
      </c>
      <c r="I1041" t="s">
        <v>28</v>
      </c>
      <c r="J1041">
        <f>ROUNDUP(MONTH(sales_data_sample3[[#This Row],[ORDER DATE]])/3,0)</f>
        <v>1</v>
      </c>
      <c r="K1041" t="str">
        <f>TEXT(sales_data_sample3[[#This Row],[ORDER DATE]],"[$-409]mmmm")</f>
        <v>January</v>
      </c>
      <c r="L1041">
        <f>YEAR(sales_data_sample3[[#This Row],[ORDER DATE]])</f>
        <v>2004</v>
      </c>
      <c r="M1041" t="s">
        <v>278</v>
      </c>
      <c r="N1041">
        <v>73</v>
      </c>
      <c r="O1041" t="s">
        <v>2735</v>
      </c>
      <c r="P1041" t="s">
        <v>268</v>
      </c>
      <c r="Q1041" t="s">
        <v>269</v>
      </c>
      <c r="R1041" t="s">
        <v>270</v>
      </c>
      <c r="S1041" t="s">
        <v>4804</v>
      </c>
      <c r="T1041" t="s">
        <v>271</v>
      </c>
      <c r="U1041" t="s">
        <v>4804</v>
      </c>
      <c r="V1041" t="s">
        <v>272</v>
      </c>
      <c r="W1041" t="s">
        <v>273</v>
      </c>
      <c r="X1041" t="s">
        <v>52</v>
      </c>
      <c r="Y1041" t="s">
        <v>274</v>
      </c>
      <c r="Z1041" t="s">
        <v>275</v>
      </c>
      <c r="AA1041" t="s">
        <v>65</v>
      </c>
    </row>
    <row r="1042" spans="1:27" x14ac:dyDescent="0.25">
      <c r="A1042" s="1">
        <v>10212</v>
      </c>
      <c r="B1042" s="1">
        <v>45</v>
      </c>
      <c r="C1042" s="8">
        <v>53.33</v>
      </c>
      <c r="D1042" s="1">
        <v>5</v>
      </c>
      <c r="E1042" s="7">
        <v>2399.85</v>
      </c>
      <c r="F1042" s="7">
        <f>sales_data_sample3[[#This Row],[SALES]]*sales_data_sample3[[#This Row],[PROFIT MARGIN]]</f>
        <v>597.32266500000003</v>
      </c>
      <c r="G1042" s="14" t="str">
        <f>IF(sales_data_sample3[[#This Row],[STATUS]] &lt;&gt;"Cancelled","24,89%","0")</f>
        <v>24,89%</v>
      </c>
      <c r="H1042" s="4">
        <v>38002</v>
      </c>
      <c r="I1042" t="s">
        <v>28</v>
      </c>
      <c r="J1042">
        <f>ROUNDUP(MONTH(sales_data_sample3[[#This Row],[ORDER DATE]])/3,0)</f>
        <v>1</v>
      </c>
      <c r="K1042" t="str">
        <f>TEXT(sales_data_sample3[[#This Row],[ORDER DATE]],"[$-409]mmmm")</f>
        <v>January</v>
      </c>
      <c r="L1042">
        <f>YEAR(sales_data_sample3[[#This Row],[ORDER DATE]])</f>
        <v>2004</v>
      </c>
      <c r="M1042" t="s">
        <v>278</v>
      </c>
      <c r="N1042">
        <v>50</v>
      </c>
      <c r="O1042" t="s">
        <v>2857</v>
      </c>
      <c r="P1042" t="s">
        <v>268</v>
      </c>
      <c r="Q1042" t="s">
        <v>269</v>
      </c>
      <c r="R1042" t="s">
        <v>270</v>
      </c>
      <c r="S1042" t="s">
        <v>4804</v>
      </c>
      <c r="T1042" t="s">
        <v>271</v>
      </c>
      <c r="U1042" t="s">
        <v>4804</v>
      </c>
      <c r="V1042" t="s">
        <v>272</v>
      </c>
      <c r="W1042" t="s">
        <v>273</v>
      </c>
      <c r="X1042" t="s">
        <v>52</v>
      </c>
      <c r="Y1042" t="s">
        <v>274</v>
      </c>
      <c r="Z1042" t="s">
        <v>275</v>
      </c>
      <c r="AA1042" t="s">
        <v>42</v>
      </c>
    </row>
    <row r="1043" spans="1:27" x14ac:dyDescent="0.25">
      <c r="A1043" s="1">
        <v>10212</v>
      </c>
      <c r="B1043" s="1">
        <v>45</v>
      </c>
      <c r="C1043" s="8">
        <v>88.14</v>
      </c>
      <c r="D1043" s="1">
        <v>1</v>
      </c>
      <c r="E1043" s="7">
        <v>3966.3</v>
      </c>
      <c r="F1043" s="7">
        <f>sales_data_sample3[[#This Row],[SALES]]*sales_data_sample3[[#This Row],[PROFIT MARGIN]]</f>
        <v>987.21207000000004</v>
      </c>
      <c r="G1043" s="14" t="str">
        <f>IF(sales_data_sample3[[#This Row],[STATUS]] &lt;&gt;"Cancelled","24,89%","0")</f>
        <v>24,89%</v>
      </c>
      <c r="H1043" s="4">
        <v>38002</v>
      </c>
      <c r="I1043" t="s">
        <v>28</v>
      </c>
      <c r="J1043">
        <f>ROUNDUP(MONTH(sales_data_sample3[[#This Row],[ORDER DATE]])/3,0)</f>
        <v>1</v>
      </c>
      <c r="K1043" t="str">
        <f>TEXT(sales_data_sample3[[#This Row],[ORDER DATE]],"[$-409]mmmm")</f>
        <v>January</v>
      </c>
      <c r="L1043">
        <f>YEAR(sales_data_sample3[[#This Row],[ORDER DATE]])</f>
        <v>2004</v>
      </c>
      <c r="M1043" t="s">
        <v>278</v>
      </c>
      <c r="N1043">
        <v>90</v>
      </c>
      <c r="O1043" t="s">
        <v>3151</v>
      </c>
      <c r="P1043" t="s">
        <v>268</v>
      </c>
      <c r="Q1043" t="s">
        <v>269</v>
      </c>
      <c r="R1043" t="s">
        <v>270</v>
      </c>
      <c r="S1043" t="s">
        <v>4804</v>
      </c>
      <c r="T1043" t="s">
        <v>271</v>
      </c>
      <c r="U1043" t="s">
        <v>4804</v>
      </c>
      <c r="V1043" t="s">
        <v>272</v>
      </c>
      <c r="W1043" t="s">
        <v>273</v>
      </c>
      <c r="X1043" t="s">
        <v>52</v>
      </c>
      <c r="Y1043" t="s">
        <v>274</v>
      </c>
      <c r="Z1043" t="s">
        <v>275</v>
      </c>
      <c r="AA1043" t="s">
        <v>65</v>
      </c>
    </row>
    <row r="1044" spans="1:27" x14ac:dyDescent="0.25">
      <c r="A1044" s="1">
        <v>10212</v>
      </c>
      <c r="B1044" s="1">
        <v>34</v>
      </c>
      <c r="C1044" s="8">
        <v>43.42</v>
      </c>
      <c r="D1044" s="1">
        <v>12</v>
      </c>
      <c r="E1044" s="7">
        <v>1476.28</v>
      </c>
      <c r="F1044" s="7">
        <f>sales_data_sample3[[#This Row],[SALES]]*sales_data_sample3[[#This Row],[PROFIT MARGIN]]</f>
        <v>367.44609200000002</v>
      </c>
      <c r="G1044" s="14" t="str">
        <f>IF(sales_data_sample3[[#This Row],[STATUS]] &lt;&gt;"Cancelled","24,89%","0")</f>
        <v>24,89%</v>
      </c>
      <c r="H1044" s="4">
        <v>38002</v>
      </c>
      <c r="I1044" t="s">
        <v>28</v>
      </c>
      <c r="J1044">
        <f>ROUNDUP(MONTH(sales_data_sample3[[#This Row],[ORDER DATE]])/3,0)</f>
        <v>1</v>
      </c>
      <c r="K1044" t="str">
        <f>TEXT(sales_data_sample3[[#This Row],[ORDER DATE]],"[$-409]mmmm")</f>
        <v>January</v>
      </c>
      <c r="L1044">
        <f>YEAR(sales_data_sample3[[#This Row],[ORDER DATE]])</f>
        <v>2004</v>
      </c>
      <c r="M1044" t="s">
        <v>278</v>
      </c>
      <c r="N1044">
        <v>37</v>
      </c>
      <c r="O1044" t="s">
        <v>3302</v>
      </c>
      <c r="P1044" t="s">
        <v>268</v>
      </c>
      <c r="Q1044" t="s">
        <v>269</v>
      </c>
      <c r="R1044" t="s">
        <v>270</v>
      </c>
      <c r="S1044" t="s">
        <v>4804</v>
      </c>
      <c r="T1044" t="s">
        <v>271</v>
      </c>
      <c r="U1044" t="s">
        <v>4804</v>
      </c>
      <c r="V1044" t="s">
        <v>272</v>
      </c>
      <c r="W1044" t="s">
        <v>273</v>
      </c>
      <c r="X1044" t="s">
        <v>52</v>
      </c>
      <c r="Y1044" t="s">
        <v>274</v>
      </c>
      <c r="Z1044" t="s">
        <v>275</v>
      </c>
      <c r="AA1044" t="s">
        <v>42</v>
      </c>
    </row>
    <row r="1045" spans="1:27" x14ac:dyDescent="0.25">
      <c r="A1045" s="1">
        <v>10212</v>
      </c>
      <c r="B1045" s="1">
        <v>27</v>
      </c>
      <c r="C1045" s="8">
        <v>79.62</v>
      </c>
      <c r="D1045" s="1">
        <v>2</v>
      </c>
      <c r="E1045" s="7">
        <v>2149.7399999999998</v>
      </c>
      <c r="F1045" s="7">
        <f>sales_data_sample3[[#This Row],[SALES]]*sales_data_sample3[[#This Row],[PROFIT MARGIN]]</f>
        <v>535.07028600000001</v>
      </c>
      <c r="G1045" s="14" t="str">
        <f>IF(sales_data_sample3[[#This Row],[STATUS]] &lt;&gt;"Cancelled","24,89%","0")</f>
        <v>24,89%</v>
      </c>
      <c r="H1045" s="4">
        <v>38002</v>
      </c>
      <c r="I1045" t="s">
        <v>28</v>
      </c>
      <c r="J1045">
        <f>ROUNDUP(MONTH(sales_data_sample3[[#This Row],[ORDER DATE]])/3,0)</f>
        <v>1</v>
      </c>
      <c r="K1045" t="str">
        <f>TEXT(sales_data_sample3[[#This Row],[ORDER DATE]],"[$-409]mmmm")</f>
        <v>January</v>
      </c>
      <c r="L1045">
        <f>YEAR(sales_data_sample3[[#This Row],[ORDER DATE]])</f>
        <v>2004</v>
      </c>
      <c r="M1045" t="s">
        <v>278</v>
      </c>
      <c r="N1045">
        <v>85</v>
      </c>
      <c r="O1045" t="s">
        <v>3391</v>
      </c>
      <c r="P1045" t="s">
        <v>268</v>
      </c>
      <c r="Q1045" t="s">
        <v>269</v>
      </c>
      <c r="R1045" t="s">
        <v>270</v>
      </c>
      <c r="S1045" t="s">
        <v>4804</v>
      </c>
      <c r="T1045" t="s">
        <v>271</v>
      </c>
      <c r="U1045" t="s">
        <v>4804</v>
      </c>
      <c r="V1045" t="s">
        <v>272</v>
      </c>
      <c r="W1045" t="s">
        <v>273</v>
      </c>
      <c r="X1045" t="s">
        <v>52</v>
      </c>
      <c r="Y1045" t="s">
        <v>274</v>
      </c>
      <c r="Z1045" t="s">
        <v>275</v>
      </c>
      <c r="AA1045" t="s">
        <v>42</v>
      </c>
    </row>
    <row r="1046" spans="1:27" x14ac:dyDescent="0.25">
      <c r="A1046" s="1">
        <v>10212</v>
      </c>
      <c r="B1046" s="1">
        <v>46</v>
      </c>
      <c r="C1046" s="8">
        <v>87.81</v>
      </c>
      <c r="D1046" s="1">
        <v>4</v>
      </c>
      <c r="E1046" s="7">
        <v>4039.26</v>
      </c>
      <c r="F1046" s="7">
        <f>sales_data_sample3[[#This Row],[SALES]]*sales_data_sample3[[#This Row],[PROFIT MARGIN]]</f>
        <v>1005.3718140000001</v>
      </c>
      <c r="G1046" s="14" t="str">
        <f>IF(sales_data_sample3[[#This Row],[STATUS]] &lt;&gt;"Cancelled","24,89%","0")</f>
        <v>24,89%</v>
      </c>
      <c r="H1046" s="4">
        <v>38002</v>
      </c>
      <c r="I1046" t="s">
        <v>28</v>
      </c>
      <c r="J1046">
        <f>ROUNDUP(MONTH(sales_data_sample3[[#This Row],[ORDER DATE]])/3,0)</f>
        <v>1</v>
      </c>
      <c r="K1046" t="str">
        <f>TEXT(sales_data_sample3[[#This Row],[ORDER DATE]],"[$-409]mmmm")</f>
        <v>January</v>
      </c>
      <c r="L1046">
        <f>YEAR(sales_data_sample3[[#This Row],[ORDER DATE]])</f>
        <v>2004</v>
      </c>
      <c r="M1046" t="s">
        <v>278</v>
      </c>
      <c r="N1046">
        <v>107</v>
      </c>
      <c r="O1046" t="s">
        <v>3508</v>
      </c>
      <c r="P1046" t="s">
        <v>268</v>
      </c>
      <c r="Q1046" t="s">
        <v>269</v>
      </c>
      <c r="R1046" t="s">
        <v>270</v>
      </c>
      <c r="S1046" t="s">
        <v>4804</v>
      </c>
      <c r="T1046" t="s">
        <v>271</v>
      </c>
      <c r="U1046" t="s">
        <v>4804</v>
      </c>
      <c r="V1046" t="s">
        <v>272</v>
      </c>
      <c r="W1046" t="s">
        <v>273</v>
      </c>
      <c r="X1046" t="s">
        <v>52</v>
      </c>
      <c r="Y1046" t="s">
        <v>274</v>
      </c>
      <c r="Z1046" t="s">
        <v>275</v>
      </c>
      <c r="AA1046" t="s">
        <v>65</v>
      </c>
    </row>
    <row r="1047" spans="1:27" x14ac:dyDescent="0.25">
      <c r="A1047" s="1">
        <v>10212</v>
      </c>
      <c r="B1047" s="1">
        <v>49</v>
      </c>
      <c r="C1047" s="8">
        <v>100</v>
      </c>
      <c r="D1047" s="1">
        <v>13</v>
      </c>
      <c r="E1047" s="7">
        <v>6949.67</v>
      </c>
      <c r="F1047" s="7">
        <f>sales_data_sample3[[#This Row],[SALES]]*sales_data_sample3[[#This Row],[PROFIT MARGIN]]</f>
        <v>1729.7728630000001</v>
      </c>
      <c r="G1047" s="14" t="str">
        <f>IF(sales_data_sample3[[#This Row],[STATUS]] &lt;&gt;"Cancelled","24,89%","0")</f>
        <v>24,89%</v>
      </c>
      <c r="H1047" s="4">
        <v>38002</v>
      </c>
      <c r="I1047" t="s">
        <v>28</v>
      </c>
      <c r="J1047">
        <f>ROUNDUP(MONTH(sales_data_sample3[[#This Row],[ORDER DATE]])/3,0)</f>
        <v>1</v>
      </c>
      <c r="K1047" t="str">
        <f>TEXT(sales_data_sample3[[#This Row],[ORDER DATE]],"[$-409]mmmm")</f>
        <v>January</v>
      </c>
      <c r="L1047">
        <f>YEAR(sales_data_sample3[[#This Row],[ORDER DATE]])</f>
        <v>2004</v>
      </c>
      <c r="M1047" t="s">
        <v>278</v>
      </c>
      <c r="N1047">
        <v>140</v>
      </c>
      <c r="O1047" t="s">
        <v>3589</v>
      </c>
      <c r="P1047" t="s">
        <v>268</v>
      </c>
      <c r="Q1047" t="s">
        <v>269</v>
      </c>
      <c r="R1047" t="s">
        <v>270</v>
      </c>
      <c r="S1047" t="s">
        <v>4804</v>
      </c>
      <c r="T1047" t="s">
        <v>271</v>
      </c>
      <c r="U1047" t="s">
        <v>4804</v>
      </c>
      <c r="V1047" t="s">
        <v>272</v>
      </c>
      <c r="W1047" t="s">
        <v>273</v>
      </c>
      <c r="X1047" t="s">
        <v>52</v>
      </c>
      <c r="Y1047" t="s">
        <v>274</v>
      </c>
      <c r="Z1047" t="s">
        <v>275</v>
      </c>
      <c r="AA1047" t="s">
        <v>65</v>
      </c>
    </row>
    <row r="1048" spans="1:27" x14ac:dyDescent="0.25">
      <c r="A1048" s="1">
        <v>10213</v>
      </c>
      <c r="B1048" s="1">
        <v>38</v>
      </c>
      <c r="C1048" s="8">
        <v>94.79</v>
      </c>
      <c r="D1048" s="1">
        <v>1</v>
      </c>
      <c r="E1048" s="7">
        <v>3602.02</v>
      </c>
      <c r="F1048" s="7">
        <f>sales_data_sample3[[#This Row],[SALES]]*sales_data_sample3[[#This Row],[PROFIT MARGIN]]</f>
        <v>266.189278</v>
      </c>
      <c r="G1048" s="14" t="str">
        <f>IF(sales_data_sample3[[#This Row],[STATUS]] &lt;&gt;"Cancelled","7,39%","0")</f>
        <v>7,39%</v>
      </c>
      <c r="H1048" s="4">
        <v>38008</v>
      </c>
      <c r="I1048" t="s">
        <v>28</v>
      </c>
      <c r="J1048">
        <f>ROUNDUP(MONTH(sales_data_sample3[[#This Row],[ORDER DATE]])/3,0)</f>
        <v>1</v>
      </c>
      <c r="K1048" t="str">
        <f>TEXT(sales_data_sample3[[#This Row],[ORDER DATE]],"[$-409]mmmm")</f>
        <v>January</v>
      </c>
      <c r="L1048">
        <f>YEAR(sales_data_sample3[[#This Row],[ORDER DATE]])</f>
        <v>2004</v>
      </c>
      <c r="M1048" t="s">
        <v>1354</v>
      </c>
      <c r="N1048">
        <v>92</v>
      </c>
      <c r="O1048" t="s">
        <v>2529</v>
      </c>
      <c r="P1048" t="s">
        <v>603</v>
      </c>
      <c r="Q1048" t="s">
        <v>604</v>
      </c>
      <c r="R1048" t="s">
        <v>605</v>
      </c>
      <c r="S1048" t="s">
        <v>4804</v>
      </c>
      <c r="T1048" t="s">
        <v>577</v>
      </c>
      <c r="U1048" t="s">
        <v>4804</v>
      </c>
      <c r="V1048" t="s">
        <v>606</v>
      </c>
      <c r="W1048" t="s">
        <v>262</v>
      </c>
      <c r="X1048" t="s">
        <v>52</v>
      </c>
      <c r="Y1048" t="s">
        <v>607</v>
      </c>
      <c r="Z1048" t="s">
        <v>608</v>
      </c>
      <c r="AA1048" t="s">
        <v>65</v>
      </c>
    </row>
    <row r="1049" spans="1:27" x14ac:dyDescent="0.25">
      <c r="A1049" s="1">
        <v>10213</v>
      </c>
      <c r="B1049" s="1">
        <v>25</v>
      </c>
      <c r="C1049" s="8">
        <v>83.39</v>
      </c>
      <c r="D1049" s="1">
        <v>2</v>
      </c>
      <c r="E1049" s="7">
        <v>2084.75</v>
      </c>
      <c r="F1049" s="7">
        <f>sales_data_sample3[[#This Row],[SALES]]*sales_data_sample3[[#This Row],[PROFIT MARGIN]]</f>
        <v>518.89427499999999</v>
      </c>
      <c r="G1049" s="14" t="str">
        <f>IF(sales_data_sample3[[#This Row],[STATUS]] &lt;&gt;"Cancelled","24,89%","0")</f>
        <v>24,89%</v>
      </c>
      <c r="H1049" s="4">
        <v>38008</v>
      </c>
      <c r="I1049" t="s">
        <v>28</v>
      </c>
      <c r="J1049">
        <f>ROUNDUP(MONTH(sales_data_sample3[[#This Row],[ORDER DATE]])/3,0)</f>
        <v>1</v>
      </c>
      <c r="K1049" t="str">
        <f>TEXT(sales_data_sample3[[#This Row],[ORDER DATE]],"[$-409]mmmm")</f>
        <v>January</v>
      </c>
      <c r="L1049">
        <f>YEAR(sales_data_sample3[[#This Row],[ORDER DATE]])</f>
        <v>2004</v>
      </c>
      <c r="M1049" t="s">
        <v>278</v>
      </c>
      <c r="N1049">
        <v>71</v>
      </c>
      <c r="O1049" t="s">
        <v>2698</v>
      </c>
      <c r="P1049" t="s">
        <v>603</v>
      </c>
      <c r="Q1049" t="s">
        <v>604</v>
      </c>
      <c r="R1049" t="s">
        <v>605</v>
      </c>
      <c r="S1049" t="s">
        <v>4804</v>
      </c>
      <c r="T1049" t="s">
        <v>577</v>
      </c>
      <c r="U1049" t="s">
        <v>4804</v>
      </c>
      <c r="V1049" t="s">
        <v>606</v>
      </c>
      <c r="W1049" t="s">
        <v>262</v>
      </c>
      <c r="X1049" t="s">
        <v>52</v>
      </c>
      <c r="Y1049" t="s">
        <v>607</v>
      </c>
      <c r="Z1049" t="s">
        <v>608</v>
      </c>
      <c r="AA1049" t="s">
        <v>42</v>
      </c>
    </row>
    <row r="1050" spans="1:27" x14ac:dyDescent="0.25">
      <c r="A1050" s="1">
        <v>10213</v>
      </c>
      <c r="B1050" s="1">
        <v>27</v>
      </c>
      <c r="C1050" s="8">
        <v>100</v>
      </c>
      <c r="D1050" s="1">
        <v>3</v>
      </c>
      <c r="E1050" s="7">
        <v>2790.45</v>
      </c>
      <c r="F1050" s="7">
        <f>sales_data_sample3[[#This Row],[SALES]]*sales_data_sample3[[#This Row],[PROFIT MARGIN]]</f>
        <v>694.54300499999999</v>
      </c>
      <c r="G1050" s="14" t="str">
        <f>IF(sales_data_sample3[[#This Row],[STATUS]] &lt;&gt;"Cancelled","24,89%","0")</f>
        <v>24,89%</v>
      </c>
      <c r="H1050" s="4">
        <v>38008</v>
      </c>
      <c r="I1050" t="s">
        <v>28</v>
      </c>
      <c r="J1050">
        <f>ROUNDUP(MONTH(sales_data_sample3[[#This Row],[ORDER DATE]])/3,0)</f>
        <v>1</v>
      </c>
      <c r="K1050" t="str">
        <f>TEXT(sales_data_sample3[[#This Row],[ORDER DATE]],"[$-409]mmmm")</f>
        <v>January</v>
      </c>
      <c r="L1050">
        <f>YEAR(sales_data_sample3[[#This Row],[ORDER DATE]])</f>
        <v>2004</v>
      </c>
      <c r="M1050" t="s">
        <v>278</v>
      </c>
      <c r="N1050">
        <v>117</v>
      </c>
      <c r="O1050" t="s">
        <v>3275</v>
      </c>
      <c r="P1050" t="s">
        <v>603</v>
      </c>
      <c r="Q1050" t="s">
        <v>604</v>
      </c>
      <c r="R1050" t="s">
        <v>605</v>
      </c>
      <c r="S1050" t="s">
        <v>4804</v>
      </c>
      <c r="T1050" t="s">
        <v>577</v>
      </c>
      <c r="U1050" t="s">
        <v>4804</v>
      </c>
      <c r="V1050" t="s">
        <v>606</v>
      </c>
      <c r="W1050" t="s">
        <v>262</v>
      </c>
      <c r="X1050" t="s">
        <v>52</v>
      </c>
      <c r="Y1050" t="s">
        <v>607</v>
      </c>
      <c r="Z1050" t="s">
        <v>608</v>
      </c>
      <c r="AA1050" t="s">
        <v>42</v>
      </c>
    </row>
    <row r="1051" spans="1:27" x14ac:dyDescent="0.25">
      <c r="A1051" s="1">
        <v>10214</v>
      </c>
      <c r="B1051" s="1">
        <v>30</v>
      </c>
      <c r="C1051" s="8">
        <v>100</v>
      </c>
      <c r="D1051" s="1">
        <v>7</v>
      </c>
      <c r="E1051" s="7">
        <v>5967</v>
      </c>
      <c r="F1051" s="7">
        <f>sales_data_sample3[[#This Row],[SALES]]*sales_data_sample3[[#This Row],[PROFIT MARGIN]]</f>
        <v>440.96129999999994</v>
      </c>
      <c r="G1051" s="14" t="str">
        <f>IF(sales_data_sample3[[#This Row],[STATUS]] &lt;&gt;"Cancelled","7,39%","0")</f>
        <v>7,39%</v>
      </c>
      <c r="H1051" s="4">
        <v>38012</v>
      </c>
      <c r="I1051" t="s">
        <v>28</v>
      </c>
      <c r="J1051">
        <f>ROUNDUP(MONTH(sales_data_sample3[[#This Row],[ORDER DATE]])/3,0)</f>
        <v>1</v>
      </c>
      <c r="K1051" t="str">
        <f>TEXT(sales_data_sample3[[#This Row],[ORDER DATE]],"[$-409]mmmm")</f>
        <v>January</v>
      </c>
      <c r="L1051">
        <f>YEAR(sales_data_sample3[[#This Row],[ORDER DATE]])</f>
        <v>2004</v>
      </c>
      <c r="M1051" t="s">
        <v>1354</v>
      </c>
      <c r="N1051">
        <v>170</v>
      </c>
      <c r="O1051" t="s">
        <v>1565</v>
      </c>
      <c r="P1051" t="s">
        <v>292</v>
      </c>
      <c r="Q1051" t="s">
        <v>293</v>
      </c>
      <c r="R1051" t="s">
        <v>294</v>
      </c>
      <c r="S1051" t="s">
        <v>4804</v>
      </c>
      <c r="T1051" t="s">
        <v>271</v>
      </c>
      <c r="U1051" t="s">
        <v>4804</v>
      </c>
      <c r="V1051" t="s">
        <v>295</v>
      </c>
      <c r="W1051" t="s">
        <v>273</v>
      </c>
      <c r="X1051" t="s">
        <v>52</v>
      </c>
      <c r="Y1051" t="s">
        <v>296</v>
      </c>
      <c r="Z1051" t="s">
        <v>297</v>
      </c>
      <c r="AA1051" t="s">
        <v>65</v>
      </c>
    </row>
    <row r="1052" spans="1:27" x14ac:dyDescent="0.25">
      <c r="A1052" s="1">
        <v>10214</v>
      </c>
      <c r="B1052" s="1">
        <v>21</v>
      </c>
      <c r="C1052" s="8">
        <v>62.96</v>
      </c>
      <c r="D1052" s="1">
        <v>6</v>
      </c>
      <c r="E1052" s="7">
        <v>1322.16</v>
      </c>
      <c r="F1052" s="7">
        <f>sales_data_sample3[[#This Row],[SALES]]*sales_data_sample3[[#This Row],[PROFIT MARGIN]]</f>
        <v>97.707623999999996</v>
      </c>
      <c r="G1052" s="14" t="str">
        <f>IF(sales_data_sample3[[#This Row],[STATUS]] &lt;&gt;"Cancelled","7,39%","0")</f>
        <v>7,39%</v>
      </c>
      <c r="H1052" s="4">
        <v>38012</v>
      </c>
      <c r="I1052" t="s">
        <v>28</v>
      </c>
      <c r="J1052">
        <f>ROUNDUP(MONTH(sales_data_sample3[[#This Row],[ORDER DATE]])/3,0)</f>
        <v>1</v>
      </c>
      <c r="K1052" t="str">
        <f>TEXT(sales_data_sample3[[#This Row],[ORDER DATE]],"[$-409]mmmm")</f>
        <v>January</v>
      </c>
      <c r="L1052">
        <f>YEAR(sales_data_sample3[[#This Row],[ORDER DATE]])</f>
        <v>2004</v>
      </c>
      <c r="M1052" t="s">
        <v>1354</v>
      </c>
      <c r="N1052">
        <v>60</v>
      </c>
      <c r="O1052" t="s">
        <v>1696</v>
      </c>
      <c r="P1052" t="s">
        <v>292</v>
      </c>
      <c r="Q1052" t="s">
        <v>293</v>
      </c>
      <c r="R1052" t="s">
        <v>294</v>
      </c>
      <c r="S1052" t="s">
        <v>4804</v>
      </c>
      <c r="T1052" t="s">
        <v>271</v>
      </c>
      <c r="U1052" t="s">
        <v>4804</v>
      </c>
      <c r="V1052" t="s">
        <v>295</v>
      </c>
      <c r="W1052" t="s">
        <v>273</v>
      </c>
      <c r="X1052" t="s">
        <v>52</v>
      </c>
      <c r="Y1052" t="s">
        <v>296</v>
      </c>
      <c r="Z1052" t="s">
        <v>297</v>
      </c>
      <c r="AA1052" t="s">
        <v>42</v>
      </c>
    </row>
    <row r="1053" spans="1:27" x14ac:dyDescent="0.25">
      <c r="A1053" s="1">
        <v>10214</v>
      </c>
      <c r="B1053" s="1">
        <v>27</v>
      </c>
      <c r="C1053" s="8">
        <v>100</v>
      </c>
      <c r="D1053" s="1">
        <v>4</v>
      </c>
      <c r="E1053" s="7">
        <v>3604.23</v>
      </c>
      <c r="F1053" s="7">
        <f>sales_data_sample3[[#This Row],[SALES]]*sales_data_sample3[[#This Row],[PROFIT MARGIN]]</f>
        <v>266.352597</v>
      </c>
      <c r="G1053" s="14" t="str">
        <f>IF(sales_data_sample3[[#This Row],[STATUS]] &lt;&gt;"Cancelled","7,39%","0")</f>
        <v>7,39%</v>
      </c>
      <c r="H1053" s="4">
        <v>38012</v>
      </c>
      <c r="I1053" t="s">
        <v>28</v>
      </c>
      <c r="J1053">
        <f>ROUNDUP(MONTH(sales_data_sample3[[#This Row],[ORDER DATE]])/3,0)</f>
        <v>1</v>
      </c>
      <c r="K1053" t="str">
        <f>TEXT(sales_data_sample3[[#This Row],[ORDER DATE]],"[$-409]mmmm")</f>
        <v>January</v>
      </c>
      <c r="L1053">
        <f>YEAR(sales_data_sample3[[#This Row],[ORDER DATE]])</f>
        <v>2004</v>
      </c>
      <c r="M1053" t="s">
        <v>1354</v>
      </c>
      <c r="N1053">
        <v>127</v>
      </c>
      <c r="O1053" t="s">
        <v>1769</v>
      </c>
      <c r="P1053" t="s">
        <v>292</v>
      </c>
      <c r="Q1053" t="s">
        <v>293</v>
      </c>
      <c r="R1053" t="s">
        <v>294</v>
      </c>
      <c r="S1053" t="s">
        <v>4804</v>
      </c>
      <c r="T1053" t="s">
        <v>271</v>
      </c>
      <c r="U1053" t="s">
        <v>4804</v>
      </c>
      <c r="V1053" t="s">
        <v>295</v>
      </c>
      <c r="W1053" t="s">
        <v>273</v>
      </c>
      <c r="X1053" t="s">
        <v>52</v>
      </c>
      <c r="Y1053" t="s">
        <v>296</v>
      </c>
      <c r="Z1053" t="s">
        <v>297</v>
      </c>
      <c r="AA1053" t="s">
        <v>65</v>
      </c>
    </row>
    <row r="1054" spans="1:27" x14ac:dyDescent="0.25">
      <c r="A1054" s="1">
        <v>10214</v>
      </c>
      <c r="B1054" s="1">
        <v>50</v>
      </c>
      <c r="C1054" s="8">
        <v>100</v>
      </c>
      <c r="D1054" s="1">
        <v>1</v>
      </c>
      <c r="E1054" s="7">
        <v>9534.5</v>
      </c>
      <c r="F1054" s="7">
        <f>sales_data_sample3[[#This Row],[SALES]]*sales_data_sample3[[#This Row],[PROFIT MARGIN]]</f>
        <v>704.59954999999991</v>
      </c>
      <c r="G1054" s="14" t="str">
        <f>IF(sales_data_sample3[[#This Row],[STATUS]] &lt;&gt;"Cancelled","7,39%","0")</f>
        <v>7,39%</v>
      </c>
      <c r="H1054" s="4">
        <v>38012</v>
      </c>
      <c r="I1054" t="s">
        <v>28</v>
      </c>
      <c r="J1054">
        <f>ROUNDUP(MONTH(sales_data_sample3[[#This Row],[ORDER DATE]])/3,0)</f>
        <v>1</v>
      </c>
      <c r="K1054" t="str">
        <f>TEXT(sales_data_sample3[[#This Row],[ORDER DATE]],"[$-409]mmmm")</f>
        <v>January</v>
      </c>
      <c r="L1054">
        <f>YEAR(sales_data_sample3[[#This Row],[ORDER DATE]])</f>
        <v>2004</v>
      </c>
      <c r="M1054" t="s">
        <v>1354</v>
      </c>
      <c r="N1054">
        <v>168</v>
      </c>
      <c r="O1054" t="s">
        <v>1928</v>
      </c>
      <c r="P1054" t="s">
        <v>292</v>
      </c>
      <c r="Q1054" t="s">
        <v>293</v>
      </c>
      <c r="R1054" t="s">
        <v>294</v>
      </c>
      <c r="S1054" t="s">
        <v>4804</v>
      </c>
      <c r="T1054" t="s">
        <v>271</v>
      </c>
      <c r="U1054" t="s">
        <v>4804</v>
      </c>
      <c r="V1054" t="s">
        <v>295</v>
      </c>
      <c r="W1054" t="s">
        <v>273</v>
      </c>
      <c r="X1054" t="s">
        <v>52</v>
      </c>
      <c r="Y1054" t="s">
        <v>296</v>
      </c>
      <c r="Z1054" t="s">
        <v>297</v>
      </c>
      <c r="AA1054" t="s">
        <v>229</v>
      </c>
    </row>
    <row r="1055" spans="1:27" x14ac:dyDescent="0.25">
      <c r="A1055" s="1">
        <v>10214</v>
      </c>
      <c r="B1055" s="1">
        <v>20</v>
      </c>
      <c r="C1055" s="8">
        <v>34.19</v>
      </c>
      <c r="D1055" s="1">
        <v>3</v>
      </c>
      <c r="E1055" s="7">
        <v>683.8</v>
      </c>
      <c r="F1055" s="7">
        <f>sales_data_sample3[[#This Row],[SALES]]*sales_data_sample3[[#This Row],[PROFIT MARGIN]]</f>
        <v>50.532819999999994</v>
      </c>
      <c r="G1055" s="14" t="str">
        <f>IF(sales_data_sample3[[#This Row],[STATUS]] &lt;&gt;"Cancelled","7,39%","0")</f>
        <v>7,39%</v>
      </c>
      <c r="H1055" s="4">
        <v>38012</v>
      </c>
      <c r="I1055" t="s">
        <v>28</v>
      </c>
      <c r="J1055">
        <f>ROUNDUP(MONTH(sales_data_sample3[[#This Row],[ORDER DATE]])/3,0)</f>
        <v>1</v>
      </c>
      <c r="K1055" t="str">
        <f>TEXT(sales_data_sample3[[#This Row],[ORDER DATE]],"[$-409]mmmm")</f>
        <v>January</v>
      </c>
      <c r="L1055">
        <f>YEAR(sales_data_sample3[[#This Row],[ORDER DATE]])</f>
        <v>2004</v>
      </c>
      <c r="M1055" t="s">
        <v>1354</v>
      </c>
      <c r="N1055">
        <v>33</v>
      </c>
      <c r="O1055" t="s">
        <v>2922</v>
      </c>
      <c r="P1055" t="s">
        <v>292</v>
      </c>
      <c r="Q1055" t="s">
        <v>293</v>
      </c>
      <c r="R1055" t="s">
        <v>294</v>
      </c>
      <c r="S1055" t="s">
        <v>4804</v>
      </c>
      <c r="T1055" t="s">
        <v>271</v>
      </c>
      <c r="U1055" t="s">
        <v>4804</v>
      </c>
      <c r="V1055" t="s">
        <v>295</v>
      </c>
      <c r="W1055" t="s">
        <v>273</v>
      </c>
      <c r="X1055" t="s">
        <v>52</v>
      </c>
      <c r="Y1055" t="s">
        <v>296</v>
      </c>
      <c r="Z1055" t="s">
        <v>297</v>
      </c>
      <c r="AA1055" t="s">
        <v>42</v>
      </c>
    </row>
    <row r="1056" spans="1:27" x14ac:dyDescent="0.25">
      <c r="A1056" s="1">
        <v>10214</v>
      </c>
      <c r="B1056" s="1">
        <v>49</v>
      </c>
      <c r="C1056" s="8">
        <v>47.94</v>
      </c>
      <c r="D1056" s="1">
        <v>2</v>
      </c>
      <c r="E1056" s="7">
        <v>2349.06</v>
      </c>
      <c r="F1056" s="7">
        <f>sales_data_sample3[[#This Row],[SALES]]*sales_data_sample3[[#This Row],[PROFIT MARGIN]]</f>
        <v>173.59553399999999</v>
      </c>
      <c r="G1056" s="14" t="str">
        <f>IF(sales_data_sample3[[#This Row],[STATUS]] &lt;&gt;"Cancelled","7,39%","0")</f>
        <v>7,39%</v>
      </c>
      <c r="H1056" s="4">
        <v>38012</v>
      </c>
      <c r="I1056" t="s">
        <v>28</v>
      </c>
      <c r="J1056">
        <f>ROUNDUP(MONTH(sales_data_sample3[[#This Row],[ORDER DATE]])/3,0)</f>
        <v>1</v>
      </c>
      <c r="K1056" t="str">
        <f>TEXT(sales_data_sample3[[#This Row],[ORDER DATE]],"[$-409]mmmm")</f>
        <v>January</v>
      </c>
      <c r="L1056">
        <f>YEAR(sales_data_sample3[[#This Row],[ORDER DATE]])</f>
        <v>2004</v>
      </c>
      <c r="M1056" t="s">
        <v>1354</v>
      </c>
      <c r="N1056">
        <v>44</v>
      </c>
      <c r="O1056" t="s">
        <v>3035</v>
      </c>
      <c r="P1056" t="s">
        <v>292</v>
      </c>
      <c r="Q1056" t="s">
        <v>293</v>
      </c>
      <c r="R1056" t="s">
        <v>294</v>
      </c>
      <c r="S1056" t="s">
        <v>4804</v>
      </c>
      <c r="T1056" t="s">
        <v>271</v>
      </c>
      <c r="U1056" t="s">
        <v>4804</v>
      </c>
      <c r="V1056" t="s">
        <v>295</v>
      </c>
      <c r="W1056" t="s">
        <v>273</v>
      </c>
      <c r="X1056" t="s">
        <v>52</v>
      </c>
      <c r="Y1056" t="s">
        <v>296</v>
      </c>
      <c r="Z1056" t="s">
        <v>297</v>
      </c>
      <c r="AA1056" t="s">
        <v>42</v>
      </c>
    </row>
    <row r="1057" spans="1:27" x14ac:dyDescent="0.25">
      <c r="A1057" s="1">
        <v>10214</v>
      </c>
      <c r="B1057" s="1">
        <v>44</v>
      </c>
      <c r="C1057" s="8">
        <v>34.880000000000003</v>
      </c>
      <c r="D1057" s="1">
        <v>5</v>
      </c>
      <c r="E1057" s="7">
        <v>1534.72</v>
      </c>
      <c r="F1057" s="7">
        <f>sales_data_sample3[[#This Row],[SALES]]*sales_data_sample3[[#This Row],[PROFIT MARGIN]]</f>
        <v>113.415808</v>
      </c>
      <c r="G1057" s="14" t="str">
        <f>IF(sales_data_sample3[[#This Row],[STATUS]] &lt;&gt;"Cancelled","7,39%","0")</f>
        <v>7,39%</v>
      </c>
      <c r="H1057" s="4">
        <v>38012</v>
      </c>
      <c r="I1057" t="s">
        <v>28</v>
      </c>
      <c r="J1057">
        <f>ROUNDUP(MONTH(sales_data_sample3[[#This Row],[ORDER DATE]])/3,0)</f>
        <v>1</v>
      </c>
      <c r="K1057" t="str">
        <f>TEXT(sales_data_sample3[[#This Row],[ORDER DATE]],"[$-409]mmmm")</f>
        <v>January</v>
      </c>
      <c r="L1057">
        <f>YEAR(sales_data_sample3[[#This Row],[ORDER DATE]])</f>
        <v>2004</v>
      </c>
      <c r="M1057" t="s">
        <v>1354</v>
      </c>
      <c r="N1057">
        <v>41</v>
      </c>
      <c r="O1057" t="s">
        <v>3664</v>
      </c>
      <c r="P1057" t="s">
        <v>292</v>
      </c>
      <c r="Q1057" t="s">
        <v>293</v>
      </c>
      <c r="R1057" t="s">
        <v>294</v>
      </c>
      <c r="S1057" t="s">
        <v>4804</v>
      </c>
      <c r="T1057" t="s">
        <v>271</v>
      </c>
      <c r="U1057" t="s">
        <v>4804</v>
      </c>
      <c r="V1057" t="s">
        <v>295</v>
      </c>
      <c r="W1057" t="s">
        <v>273</v>
      </c>
      <c r="X1057" t="s">
        <v>52</v>
      </c>
      <c r="Y1057" t="s">
        <v>296</v>
      </c>
      <c r="Z1057" t="s">
        <v>297</v>
      </c>
      <c r="AA1057" t="s">
        <v>42</v>
      </c>
    </row>
    <row r="1058" spans="1:27" x14ac:dyDescent="0.25">
      <c r="A1058" s="1">
        <v>10215</v>
      </c>
      <c r="B1058" s="1">
        <v>35</v>
      </c>
      <c r="C1058" s="8">
        <v>100</v>
      </c>
      <c r="D1058" s="1">
        <v>3</v>
      </c>
      <c r="E1058" s="7">
        <v>6075.3</v>
      </c>
      <c r="F1058" s="7">
        <f>sales_data_sample3[[#This Row],[SALES]]*sales_data_sample3[[#This Row],[PROFIT MARGIN]]</f>
        <v>1512.1421700000001</v>
      </c>
      <c r="G1058" s="14" t="str">
        <f>IF(sales_data_sample3[[#This Row],[STATUS]] &lt;&gt;"Cancelled","24,89%","0")</f>
        <v>24,89%</v>
      </c>
      <c r="H1058" s="4">
        <v>38015</v>
      </c>
      <c r="I1058" t="s">
        <v>28</v>
      </c>
      <c r="J1058">
        <f>ROUNDUP(MONTH(sales_data_sample3[[#This Row],[ORDER DATE]])/3,0)</f>
        <v>1</v>
      </c>
      <c r="K1058" t="str">
        <f>TEXT(sales_data_sample3[[#This Row],[ORDER DATE]],"[$-409]mmmm")</f>
        <v>January</v>
      </c>
      <c r="L1058">
        <f>YEAR(sales_data_sample3[[#This Row],[ORDER DATE]])</f>
        <v>2004</v>
      </c>
      <c r="M1058" t="s">
        <v>278</v>
      </c>
      <c r="N1058">
        <v>214</v>
      </c>
      <c r="O1058" t="s">
        <v>279</v>
      </c>
      <c r="P1058" t="s">
        <v>358</v>
      </c>
      <c r="Q1058" t="s">
        <v>359</v>
      </c>
      <c r="R1058" t="s">
        <v>360</v>
      </c>
      <c r="S1058" t="s">
        <v>4804</v>
      </c>
      <c r="T1058" t="s">
        <v>361</v>
      </c>
      <c r="U1058" t="s">
        <v>73</v>
      </c>
      <c r="V1058" t="s">
        <v>158</v>
      </c>
      <c r="W1058" t="s">
        <v>38</v>
      </c>
      <c r="X1058" t="s">
        <v>39</v>
      </c>
      <c r="Y1058" t="s">
        <v>362</v>
      </c>
      <c r="Z1058" t="s">
        <v>363</v>
      </c>
      <c r="AA1058" t="s">
        <v>65</v>
      </c>
    </row>
    <row r="1059" spans="1:27" x14ac:dyDescent="0.25">
      <c r="A1059" s="1">
        <v>10215</v>
      </c>
      <c r="B1059" s="1">
        <v>46</v>
      </c>
      <c r="C1059" s="8">
        <v>100</v>
      </c>
      <c r="D1059" s="1">
        <v>2</v>
      </c>
      <c r="E1059" s="7">
        <v>5152</v>
      </c>
      <c r="F1059" s="7">
        <f>sales_data_sample3[[#This Row],[SALES]]*sales_data_sample3[[#This Row],[PROFIT MARGIN]]</f>
        <v>234.416</v>
      </c>
      <c r="G1059" s="14" t="str">
        <f>IF(sales_data_sample3[[#This Row],[STATUS]] &lt;&gt;"Cancelled","4,55%","0")</f>
        <v>4,55%</v>
      </c>
      <c r="H1059" s="4">
        <v>38015</v>
      </c>
      <c r="I1059" t="s">
        <v>28</v>
      </c>
      <c r="J1059">
        <f>ROUNDUP(MONTH(sales_data_sample3[[#This Row],[ORDER DATE]])/3,0)</f>
        <v>1</v>
      </c>
      <c r="K1059" t="str">
        <f>TEXT(sales_data_sample3[[#This Row],[ORDER DATE]],"[$-409]mmmm")</f>
        <v>January</v>
      </c>
      <c r="L1059">
        <f>YEAR(sales_data_sample3[[#This Row],[ORDER DATE]])</f>
        <v>2004</v>
      </c>
      <c r="M1059" t="s">
        <v>957</v>
      </c>
      <c r="N1059">
        <v>116</v>
      </c>
      <c r="O1059" t="s">
        <v>1264</v>
      </c>
      <c r="P1059" t="s">
        <v>358</v>
      </c>
      <c r="Q1059" t="s">
        <v>359</v>
      </c>
      <c r="R1059" t="s">
        <v>360</v>
      </c>
      <c r="S1059" t="s">
        <v>4804</v>
      </c>
      <c r="T1059" t="s">
        <v>361</v>
      </c>
      <c r="U1059" t="s">
        <v>73</v>
      </c>
      <c r="V1059" t="s">
        <v>158</v>
      </c>
      <c r="W1059" t="s">
        <v>38</v>
      </c>
      <c r="X1059" t="s">
        <v>39</v>
      </c>
      <c r="Y1059" t="s">
        <v>362</v>
      </c>
      <c r="Z1059" t="s">
        <v>363</v>
      </c>
      <c r="AA1059" t="s">
        <v>65</v>
      </c>
    </row>
    <row r="1060" spans="1:27" x14ac:dyDescent="0.25">
      <c r="A1060" s="1">
        <v>10215</v>
      </c>
      <c r="B1060" s="1">
        <v>27</v>
      </c>
      <c r="C1060" s="8">
        <v>89.38</v>
      </c>
      <c r="D1060" s="1">
        <v>10</v>
      </c>
      <c r="E1060" s="7">
        <v>2413.2600000000002</v>
      </c>
      <c r="F1060" s="7">
        <f>sales_data_sample3[[#This Row],[SALES]]*sales_data_sample3[[#This Row],[PROFIT MARGIN]]</f>
        <v>178.33991399999999</v>
      </c>
      <c r="G1060" s="14" t="str">
        <f>IF(sales_data_sample3[[#This Row],[STATUS]] &lt;&gt;"Cancelled","7,39%","0")</f>
        <v>7,39%</v>
      </c>
      <c r="H1060" s="4">
        <v>38015</v>
      </c>
      <c r="I1060" t="s">
        <v>28</v>
      </c>
      <c r="J1060">
        <f>ROUNDUP(MONTH(sales_data_sample3[[#This Row],[ORDER DATE]])/3,0)</f>
        <v>1</v>
      </c>
      <c r="K1060" t="str">
        <f>TEXT(sales_data_sample3[[#This Row],[ORDER DATE]],"[$-409]mmmm")</f>
        <v>January</v>
      </c>
      <c r="L1060">
        <f>YEAR(sales_data_sample3[[#This Row],[ORDER DATE]])</f>
        <v>2004</v>
      </c>
      <c r="M1060" t="s">
        <v>1354</v>
      </c>
      <c r="N1060">
        <v>102</v>
      </c>
      <c r="O1060" t="s">
        <v>1355</v>
      </c>
      <c r="P1060" t="s">
        <v>358</v>
      </c>
      <c r="Q1060" t="s">
        <v>359</v>
      </c>
      <c r="R1060" t="s">
        <v>360</v>
      </c>
      <c r="S1060" t="s">
        <v>4804</v>
      </c>
      <c r="T1060" t="s">
        <v>361</v>
      </c>
      <c r="U1060" t="s">
        <v>73</v>
      </c>
      <c r="V1060" t="s">
        <v>158</v>
      </c>
      <c r="W1060" t="s">
        <v>38</v>
      </c>
      <c r="X1060" t="s">
        <v>39</v>
      </c>
      <c r="Y1060" t="s">
        <v>362</v>
      </c>
      <c r="Z1060" t="s">
        <v>363</v>
      </c>
      <c r="AA1060" t="s">
        <v>42</v>
      </c>
    </row>
    <row r="1061" spans="1:27" x14ac:dyDescent="0.25">
      <c r="A1061" s="1">
        <v>10215</v>
      </c>
      <c r="B1061" s="1">
        <v>33</v>
      </c>
      <c r="C1061" s="8">
        <v>43.13</v>
      </c>
      <c r="D1061" s="1">
        <v>9</v>
      </c>
      <c r="E1061" s="7">
        <v>1423.29</v>
      </c>
      <c r="F1061" s="7">
        <f>sales_data_sample3[[#This Row],[SALES]]*sales_data_sample3[[#This Row],[PROFIT MARGIN]]</f>
        <v>105.18113099999999</v>
      </c>
      <c r="G1061" s="14" t="str">
        <f>IF(sales_data_sample3[[#This Row],[STATUS]] &lt;&gt;"Cancelled","7,39%","0")</f>
        <v>7,39%</v>
      </c>
      <c r="H1061" s="4">
        <v>38015</v>
      </c>
      <c r="I1061" t="s">
        <v>28</v>
      </c>
      <c r="J1061">
        <f>ROUNDUP(MONTH(sales_data_sample3[[#This Row],[ORDER DATE]])/3,0)</f>
        <v>1</v>
      </c>
      <c r="K1061" t="str">
        <f>TEXT(sales_data_sample3[[#This Row],[ORDER DATE]],"[$-409]mmmm")</f>
        <v>January</v>
      </c>
      <c r="L1061">
        <f>YEAR(sales_data_sample3[[#This Row],[ORDER DATE]])</f>
        <v>2004</v>
      </c>
      <c r="M1061" t="s">
        <v>1354</v>
      </c>
      <c r="N1061">
        <v>53</v>
      </c>
      <c r="O1061" t="s">
        <v>1419</v>
      </c>
      <c r="P1061" t="s">
        <v>358</v>
      </c>
      <c r="Q1061" t="s">
        <v>359</v>
      </c>
      <c r="R1061" t="s">
        <v>360</v>
      </c>
      <c r="S1061" t="s">
        <v>4804</v>
      </c>
      <c r="T1061" t="s">
        <v>361</v>
      </c>
      <c r="U1061" t="s">
        <v>73</v>
      </c>
      <c r="V1061" t="s">
        <v>158</v>
      </c>
      <c r="W1061" t="s">
        <v>38</v>
      </c>
      <c r="X1061" t="s">
        <v>39</v>
      </c>
      <c r="Y1061" t="s">
        <v>362</v>
      </c>
      <c r="Z1061" t="s">
        <v>363</v>
      </c>
      <c r="AA1061" t="s">
        <v>42</v>
      </c>
    </row>
    <row r="1062" spans="1:27" x14ac:dyDescent="0.25">
      <c r="A1062" s="1">
        <v>10215</v>
      </c>
      <c r="B1062" s="1">
        <v>49</v>
      </c>
      <c r="C1062" s="8">
        <v>100</v>
      </c>
      <c r="D1062" s="1">
        <v>4</v>
      </c>
      <c r="E1062" s="7">
        <v>5510.05</v>
      </c>
      <c r="F1062" s="7">
        <f>sales_data_sample3[[#This Row],[SALES]]*sales_data_sample3[[#This Row],[PROFIT MARGIN]]</f>
        <v>407.19269499999996</v>
      </c>
      <c r="G1062" s="14" t="str">
        <f>IF(sales_data_sample3[[#This Row],[STATUS]] &lt;&gt;"Cancelled","7,39%","0")</f>
        <v>7,39%</v>
      </c>
      <c r="H1062" s="4">
        <v>38015</v>
      </c>
      <c r="I1062" t="s">
        <v>28</v>
      </c>
      <c r="J1062">
        <f>ROUNDUP(MONTH(sales_data_sample3[[#This Row],[ORDER DATE]])/3,0)</f>
        <v>1</v>
      </c>
      <c r="K1062" t="str">
        <f>TEXT(sales_data_sample3[[#This Row],[ORDER DATE]],"[$-409]mmmm")</f>
        <v>January</v>
      </c>
      <c r="L1062">
        <f>YEAR(sales_data_sample3[[#This Row],[ORDER DATE]])</f>
        <v>2004</v>
      </c>
      <c r="M1062" t="s">
        <v>1354</v>
      </c>
      <c r="N1062">
        <v>101</v>
      </c>
      <c r="O1062" t="s">
        <v>1989</v>
      </c>
      <c r="P1062" t="s">
        <v>358</v>
      </c>
      <c r="Q1062" t="s">
        <v>359</v>
      </c>
      <c r="R1062" t="s">
        <v>360</v>
      </c>
      <c r="S1062" t="s">
        <v>4804</v>
      </c>
      <c r="T1062" t="s">
        <v>361</v>
      </c>
      <c r="U1062" t="s">
        <v>73</v>
      </c>
      <c r="V1062" t="s">
        <v>158</v>
      </c>
      <c r="W1062" t="s">
        <v>38</v>
      </c>
      <c r="X1062" t="s">
        <v>39</v>
      </c>
      <c r="Y1062" t="s">
        <v>362</v>
      </c>
      <c r="Z1062" t="s">
        <v>363</v>
      </c>
      <c r="AA1062" t="s">
        <v>65</v>
      </c>
    </row>
    <row r="1063" spans="1:27" x14ac:dyDescent="0.25">
      <c r="A1063" s="1">
        <v>10215</v>
      </c>
      <c r="B1063" s="1">
        <v>31</v>
      </c>
      <c r="C1063" s="8">
        <v>58.71</v>
      </c>
      <c r="D1063" s="1">
        <v>6</v>
      </c>
      <c r="E1063" s="7">
        <v>1820.01</v>
      </c>
      <c r="F1063" s="7">
        <f>sales_data_sample3[[#This Row],[SALES]]*sales_data_sample3[[#This Row],[PROFIT MARGIN]]</f>
        <v>134.498739</v>
      </c>
      <c r="G1063" s="14" t="str">
        <f>IF(sales_data_sample3[[#This Row],[STATUS]] &lt;&gt;"Cancelled","7,39%","0")</f>
        <v>7,39%</v>
      </c>
      <c r="H1063" s="4">
        <v>38015</v>
      </c>
      <c r="I1063" t="s">
        <v>28</v>
      </c>
      <c r="J1063">
        <f>ROUNDUP(MONTH(sales_data_sample3[[#This Row],[ORDER DATE]])/3,0)</f>
        <v>1</v>
      </c>
      <c r="K1063" t="str">
        <f>TEXT(sales_data_sample3[[#This Row],[ORDER DATE]],"[$-409]mmmm")</f>
        <v>January</v>
      </c>
      <c r="L1063">
        <f>YEAR(sales_data_sample3[[#This Row],[ORDER DATE]])</f>
        <v>2004</v>
      </c>
      <c r="M1063" t="s">
        <v>1354</v>
      </c>
      <c r="N1063">
        <v>62</v>
      </c>
      <c r="O1063" t="s">
        <v>2025</v>
      </c>
      <c r="P1063" t="s">
        <v>358</v>
      </c>
      <c r="Q1063" t="s">
        <v>359</v>
      </c>
      <c r="R1063" t="s">
        <v>360</v>
      </c>
      <c r="S1063" t="s">
        <v>4804</v>
      </c>
      <c r="T1063" t="s">
        <v>361</v>
      </c>
      <c r="U1063" t="s">
        <v>73</v>
      </c>
      <c r="V1063" t="s">
        <v>158</v>
      </c>
      <c r="W1063" t="s">
        <v>38</v>
      </c>
      <c r="X1063" t="s">
        <v>39</v>
      </c>
      <c r="Y1063" t="s">
        <v>362</v>
      </c>
      <c r="Z1063" t="s">
        <v>363</v>
      </c>
      <c r="AA1063" t="s">
        <v>42</v>
      </c>
    </row>
    <row r="1064" spans="1:27" x14ac:dyDescent="0.25">
      <c r="A1064" s="1">
        <v>10215</v>
      </c>
      <c r="B1064" s="1">
        <v>49</v>
      </c>
      <c r="C1064" s="8">
        <v>100</v>
      </c>
      <c r="D1064" s="1">
        <v>5</v>
      </c>
      <c r="E1064" s="7">
        <v>5285.14</v>
      </c>
      <c r="F1064" s="7">
        <f>sales_data_sample3[[#This Row],[SALES]]*sales_data_sample3[[#This Row],[PROFIT MARGIN]]</f>
        <v>390.57184599999999</v>
      </c>
      <c r="G1064" s="14" t="str">
        <f>IF(sales_data_sample3[[#This Row],[STATUS]] &lt;&gt;"Cancelled","7,39%","0")</f>
        <v>7,39%</v>
      </c>
      <c r="H1064" s="4">
        <v>38015</v>
      </c>
      <c r="I1064" t="s">
        <v>28</v>
      </c>
      <c r="J1064">
        <f>ROUNDUP(MONTH(sales_data_sample3[[#This Row],[ORDER DATE]])/3,0)</f>
        <v>1</v>
      </c>
      <c r="K1064" t="str">
        <f>TEXT(sales_data_sample3[[#This Row],[ORDER DATE]],"[$-409]mmmm")</f>
        <v>January</v>
      </c>
      <c r="L1064">
        <f>YEAR(sales_data_sample3[[#This Row],[ORDER DATE]])</f>
        <v>2004</v>
      </c>
      <c r="M1064" t="s">
        <v>1354</v>
      </c>
      <c r="N1064">
        <v>104</v>
      </c>
      <c r="O1064" t="s">
        <v>2122</v>
      </c>
      <c r="P1064" t="s">
        <v>358</v>
      </c>
      <c r="Q1064" t="s">
        <v>359</v>
      </c>
      <c r="R1064" t="s">
        <v>360</v>
      </c>
      <c r="S1064" t="s">
        <v>4804</v>
      </c>
      <c r="T1064" t="s">
        <v>361</v>
      </c>
      <c r="U1064" t="s">
        <v>73</v>
      </c>
      <c r="V1064" t="s">
        <v>158</v>
      </c>
      <c r="W1064" t="s">
        <v>38</v>
      </c>
      <c r="X1064" t="s">
        <v>39</v>
      </c>
      <c r="Y1064" t="s">
        <v>362</v>
      </c>
      <c r="Z1064" t="s">
        <v>363</v>
      </c>
      <c r="AA1064" t="s">
        <v>65</v>
      </c>
    </row>
    <row r="1065" spans="1:27" x14ac:dyDescent="0.25">
      <c r="A1065" s="1">
        <v>10215</v>
      </c>
      <c r="B1065" s="1">
        <v>41</v>
      </c>
      <c r="C1065" s="8">
        <v>100</v>
      </c>
      <c r="D1065" s="1">
        <v>8</v>
      </c>
      <c r="E1065" s="7">
        <v>4555.92</v>
      </c>
      <c r="F1065" s="7">
        <f>sales_data_sample3[[#This Row],[SALES]]*sales_data_sample3[[#This Row],[PROFIT MARGIN]]</f>
        <v>336.68248799999998</v>
      </c>
      <c r="G1065" s="14" t="str">
        <f>IF(sales_data_sample3[[#This Row],[STATUS]] &lt;&gt;"Cancelled","7,39%","0")</f>
        <v>7,39%</v>
      </c>
      <c r="H1065" s="4">
        <v>38015</v>
      </c>
      <c r="I1065" t="s">
        <v>28</v>
      </c>
      <c r="J1065">
        <f>ROUNDUP(MONTH(sales_data_sample3[[#This Row],[ORDER DATE]])/3,0)</f>
        <v>1</v>
      </c>
      <c r="K1065" t="str">
        <f>TEXT(sales_data_sample3[[#This Row],[ORDER DATE]],"[$-409]mmmm")</f>
        <v>January</v>
      </c>
      <c r="L1065">
        <f>YEAR(sales_data_sample3[[#This Row],[ORDER DATE]])</f>
        <v>2004</v>
      </c>
      <c r="M1065" t="s">
        <v>1354</v>
      </c>
      <c r="N1065">
        <v>99</v>
      </c>
      <c r="O1065" t="s">
        <v>2325</v>
      </c>
      <c r="P1065" t="s">
        <v>358</v>
      </c>
      <c r="Q1065" t="s">
        <v>359</v>
      </c>
      <c r="R1065" t="s">
        <v>360</v>
      </c>
      <c r="S1065" t="s">
        <v>4804</v>
      </c>
      <c r="T1065" t="s">
        <v>361</v>
      </c>
      <c r="U1065" t="s">
        <v>73</v>
      </c>
      <c r="V1065" t="s">
        <v>158</v>
      </c>
      <c r="W1065" t="s">
        <v>38</v>
      </c>
      <c r="X1065" t="s">
        <v>39</v>
      </c>
      <c r="Y1065" t="s">
        <v>362</v>
      </c>
      <c r="Z1065" t="s">
        <v>363</v>
      </c>
      <c r="AA1065" t="s">
        <v>65</v>
      </c>
    </row>
    <row r="1066" spans="1:27" x14ac:dyDescent="0.25">
      <c r="A1066" s="1">
        <v>10215</v>
      </c>
      <c r="B1066" s="1">
        <v>46</v>
      </c>
      <c r="C1066" s="8">
        <v>45.28</v>
      </c>
      <c r="D1066" s="1">
        <v>1</v>
      </c>
      <c r="E1066" s="7">
        <v>2082.88</v>
      </c>
      <c r="F1066" s="7">
        <f>sales_data_sample3[[#This Row],[SALES]]*sales_data_sample3[[#This Row],[PROFIT MARGIN]]</f>
        <v>153.92483199999998</v>
      </c>
      <c r="G1066" s="14" t="str">
        <f>IF(sales_data_sample3[[#This Row],[STATUS]] &lt;&gt;"Cancelled","7,39%","0")</f>
        <v>7,39%</v>
      </c>
      <c r="H1066" s="4">
        <v>38015</v>
      </c>
      <c r="I1066" t="s">
        <v>28</v>
      </c>
      <c r="J1066">
        <f>ROUNDUP(MONTH(sales_data_sample3[[#This Row],[ORDER DATE]])/3,0)</f>
        <v>1</v>
      </c>
      <c r="K1066" t="str">
        <f>TEXT(sales_data_sample3[[#This Row],[ORDER DATE]],"[$-409]mmmm")</f>
        <v>January</v>
      </c>
      <c r="L1066">
        <f>YEAR(sales_data_sample3[[#This Row],[ORDER DATE]])</f>
        <v>2004</v>
      </c>
      <c r="M1066" t="s">
        <v>1354</v>
      </c>
      <c r="N1066">
        <v>50</v>
      </c>
      <c r="O1066" t="s">
        <v>2635</v>
      </c>
      <c r="P1066" t="s">
        <v>358</v>
      </c>
      <c r="Q1066" t="s">
        <v>359</v>
      </c>
      <c r="R1066" t="s">
        <v>360</v>
      </c>
      <c r="S1066" t="s">
        <v>4804</v>
      </c>
      <c r="T1066" t="s">
        <v>361</v>
      </c>
      <c r="U1066" t="s">
        <v>73</v>
      </c>
      <c r="V1066" t="s">
        <v>158</v>
      </c>
      <c r="W1066" t="s">
        <v>38</v>
      </c>
      <c r="X1066" t="s">
        <v>39</v>
      </c>
      <c r="Y1066" t="s">
        <v>362</v>
      </c>
      <c r="Z1066" t="s">
        <v>363</v>
      </c>
      <c r="AA1066" t="s">
        <v>42</v>
      </c>
    </row>
    <row r="1067" spans="1:27" x14ac:dyDescent="0.25">
      <c r="A1067" s="1">
        <v>10215</v>
      </c>
      <c r="B1067" s="1">
        <v>39</v>
      </c>
      <c r="C1067" s="8">
        <v>90.57</v>
      </c>
      <c r="D1067" s="1">
        <v>7</v>
      </c>
      <c r="E1067" s="7">
        <v>3532.23</v>
      </c>
      <c r="F1067" s="7">
        <f>sales_data_sample3[[#This Row],[SALES]]*sales_data_sample3[[#This Row],[PROFIT MARGIN]]</f>
        <v>261.03179699999998</v>
      </c>
      <c r="G1067" s="14" t="str">
        <f>IF(sales_data_sample3[[#This Row],[STATUS]] &lt;&gt;"Cancelled","7,39%","0")</f>
        <v>7,39%</v>
      </c>
      <c r="H1067" s="4">
        <v>38015</v>
      </c>
      <c r="I1067" t="s">
        <v>28</v>
      </c>
      <c r="J1067">
        <f>ROUNDUP(MONTH(sales_data_sample3[[#This Row],[ORDER DATE]])/3,0)</f>
        <v>1</v>
      </c>
      <c r="K1067" t="str">
        <f>TEXT(sales_data_sample3[[#This Row],[ORDER DATE]],"[$-409]mmmm")</f>
        <v>January</v>
      </c>
      <c r="L1067">
        <f>YEAR(sales_data_sample3[[#This Row],[ORDER DATE]])</f>
        <v>2004</v>
      </c>
      <c r="M1067" t="s">
        <v>1354</v>
      </c>
      <c r="N1067">
        <v>97</v>
      </c>
      <c r="O1067" t="s">
        <v>3732</v>
      </c>
      <c r="P1067" t="s">
        <v>358</v>
      </c>
      <c r="Q1067" t="s">
        <v>359</v>
      </c>
      <c r="R1067" t="s">
        <v>360</v>
      </c>
      <c r="S1067" t="s">
        <v>4804</v>
      </c>
      <c r="T1067" t="s">
        <v>361</v>
      </c>
      <c r="U1067" t="s">
        <v>73</v>
      </c>
      <c r="V1067" t="s">
        <v>158</v>
      </c>
      <c r="W1067" t="s">
        <v>38</v>
      </c>
      <c r="X1067" t="s">
        <v>39</v>
      </c>
      <c r="Y1067" t="s">
        <v>362</v>
      </c>
      <c r="Z1067" t="s">
        <v>363</v>
      </c>
      <c r="AA1067" t="s">
        <v>65</v>
      </c>
    </row>
    <row r="1068" spans="1:27" x14ac:dyDescent="0.25">
      <c r="A1068" s="1">
        <v>10216</v>
      </c>
      <c r="B1068" s="1">
        <v>43</v>
      </c>
      <c r="C1068" s="8">
        <v>100</v>
      </c>
      <c r="D1068" s="1">
        <v>1</v>
      </c>
      <c r="E1068" s="7">
        <v>5759.42</v>
      </c>
      <c r="F1068" s="7">
        <f>sales_data_sample3[[#This Row],[SALES]]*sales_data_sample3[[#This Row],[PROFIT MARGIN]]</f>
        <v>262.05360999999999</v>
      </c>
      <c r="G1068" s="14" t="str">
        <f>IF(sales_data_sample3[[#This Row],[STATUS]] &lt;&gt;"Cancelled","4,55%","0")</f>
        <v>4,55%</v>
      </c>
      <c r="H1068" s="4">
        <v>38019</v>
      </c>
      <c r="I1068" t="s">
        <v>28</v>
      </c>
      <c r="J1068">
        <f>ROUNDUP(MONTH(sales_data_sample3[[#This Row],[ORDER DATE]])/3,0)</f>
        <v>1</v>
      </c>
      <c r="K1068" t="str">
        <f>TEXT(sales_data_sample3[[#This Row],[ORDER DATE]],"[$-409]mmmm")</f>
        <v>February</v>
      </c>
      <c r="L1068">
        <f>YEAR(sales_data_sample3[[#This Row],[ORDER DATE]])</f>
        <v>2004</v>
      </c>
      <c r="M1068" t="s">
        <v>957</v>
      </c>
      <c r="N1068">
        <v>136</v>
      </c>
      <c r="O1068" t="s">
        <v>958</v>
      </c>
      <c r="P1068" t="s">
        <v>409</v>
      </c>
      <c r="Q1068" t="s">
        <v>410</v>
      </c>
      <c r="R1068" t="s">
        <v>411</v>
      </c>
      <c r="S1068" t="s">
        <v>4804</v>
      </c>
      <c r="T1068" t="s">
        <v>412</v>
      </c>
      <c r="U1068" t="s">
        <v>4804</v>
      </c>
      <c r="V1068" t="s">
        <v>413</v>
      </c>
      <c r="W1068" t="s">
        <v>51</v>
      </c>
      <c r="X1068" t="s">
        <v>52</v>
      </c>
      <c r="Y1068" t="s">
        <v>414</v>
      </c>
      <c r="Z1068" t="s">
        <v>64</v>
      </c>
      <c r="AA1068" t="s">
        <v>65</v>
      </c>
    </row>
    <row r="1069" spans="1:27" x14ac:dyDescent="0.25">
      <c r="A1069" s="1">
        <v>10217</v>
      </c>
      <c r="B1069" s="1">
        <v>48</v>
      </c>
      <c r="C1069" s="8">
        <v>100</v>
      </c>
      <c r="D1069" s="1">
        <v>4</v>
      </c>
      <c r="E1069" s="7">
        <v>7020.48</v>
      </c>
      <c r="F1069" s="7">
        <f>sales_data_sample3[[#This Row],[SALES]]*sales_data_sample3[[#This Row],[PROFIT MARGIN]]</f>
        <v>1747.3974719999999</v>
      </c>
      <c r="G1069" s="14" t="str">
        <f>IF(sales_data_sample3[[#This Row],[STATUS]] &lt;&gt;"Cancelled","24,89%","0")</f>
        <v>24,89%</v>
      </c>
      <c r="H1069" s="4">
        <v>38021</v>
      </c>
      <c r="I1069" t="s">
        <v>28</v>
      </c>
      <c r="J1069">
        <f>ROUNDUP(MONTH(sales_data_sample3[[#This Row],[ORDER DATE]])/3,0)</f>
        <v>1</v>
      </c>
      <c r="K1069" t="str">
        <f>TEXT(sales_data_sample3[[#This Row],[ORDER DATE]],"[$-409]mmmm")</f>
        <v>February</v>
      </c>
      <c r="L1069">
        <f>YEAR(sales_data_sample3[[#This Row],[ORDER DATE]])</f>
        <v>2004</v>
      </c>
      <c r="M1069" t="s">
        <v>278</v>
      </c>
      <c r="N1069">
        <v>147</v>
      </c>
      <c r="O1069" t="s">
        <v>710</v>
      </c>
      <c r="P1069" t="s">
        <v>743</v>
      </c>
      <c r="Q1069" t="s">
        <v>744</v>
      </c>
      <c r="R1069" t="s">
        <v>745</v>
      </c>
      <c r="S1069" t="s">
        <v>746</v>
      </c>
      <c r="T1069" t="s">
        <v>305</v>
      </c>
      <c r="U1069" t="s">
        <v>4804</v>
      </c>
      <c r="V1069" t="s">
        <v>747</v>
      </c>
      <c r="W1069" t="s">
        <v>305</v>
      </c>
      <c r="X1069" t="s">
        <v>140</v>
      </c>
      <c r="Y1069" t="s">
        <v>748</v>
      </c>
      <c r="Z1069" t="s">
        <v>749</v>
      </c>
      <c r="AA1069" t="s">
        <v>229</v>
      </c>
    </row>
    <row r="1070" spans="1:27" x14ac:dyDescent="0.25">
      <c r="A1070" s="1">
        <v>10217</v>
      </c>
      <c r="B1070" s="1">
        <v>35</v>
      </c>
      <c r="C1070" s="8">
        <v>61.38</v>
      </c>
      <c r="D1070" s="1">
        <v>2</v>
      </c>
      <c r="E1070" s="7">
        <v>2148.3000000000002</v>
      </c>
      <c r="F1070" s="7">
        <f>sales_data_sample3[[#This Row],[SALES]]*sales_data_sample3[[#This Row],[PROFIT MARGIN]]</f>
        <v>97.747650000000007</v>
      </c>
      <c r="G1070" s="14" t="str">
        <f>IF(sales_data_sample3[[#This Row],[STATUS]] &lt;&gt;"Cancelled","4,55%","0")</f>
        <v>4,55%</v>
      </c>
      <c r="H1070" s="4">
        <v>38021</v>
      </c>
      <c r="I1070" t="s">
        <v>28</v>
      </c>
      <c r="J1070">
        <f>ROUNDUP(MONTH(sales_data_sample3[[#This Row],[ORDER DATE]])/3,0)</f>
        <v>1</v>
      </c>
      <c r="K1070" t="str">
        <f>TEXT(sales_data_sample3[[#This Row],[ORDER DATE]],"[$-409]mmmm")</f>
        <v>February</v>
      </c>
      <c r="L1070">
        <f>YEAR(sales_data_sample3[[#This Row],[ORDER DATE]])</f>
        <v>2004</v>
      </c>
      <c r="M1070" t="s">
        <v>957</v>
      </c>
      <c r="N1070">
        <v>60</v>
      </c>
      <c r="O1070" t="s">
        <v>1799</v>
      </c>
      <c r="P1070" t="s">
        <v>743</v>
      </c>
      <c r="Q1070" t="s">
        <v>744</v>
      </c>
      <c r="R1070" t="s">
        <v>745</v>
      </c>
      <c r="S1070" t="s">
        <v>746</v>
      </c>
      <c r="T1070" t="s">
        <v>305</v>
      </c>
      <c r="U1070" t="s">
        <v>4804</v>
      </c>
      <c r="V1070" t="s">
        <v>747</v>
      </c>
      <c r="W1070" t="s">
        <v>305</v>
      </c>
      <c r="X1070" t="s">
        <v>140</v>
      </c>
      <c r="Y1070" t="s">
        <v>748</v>
      </c>
      <c r="Z1070" t="s">
        <v>749</v>
      </c>
      <c r="AA1070" t="s">
        <v>42</v>
      </c>
    </row>
    <row r="1071" spans="1:27" x14ac:dyDescent="0.25">
      <c r="A1071" s="1">
        <v>10217</v>
      </c>
      <c r="B1071" s="1">
        <v>38</v>
      </c>
      <c r="C1071" s="8">
        <v>100</v>
      </c>
      <c r="D1071" s="1">
        <v>5</v>
      </c>
      <c r="E1071" s="7">
        <v>4509.08</v>
      </c>
      <c r="F1071" s="7">
        <f>sales_data_sample3[[#This Row],[SALES]]*sales_data_sample3[[#This Row],[PROFIT MARGIN]]</f>
        <v>205.16314</v>
      </c>
      <c r="G1071" s="14" t="str">
        <f>IF(sales_data_sample3[[#This Row],[STATUS]] &lt;&gt;"Cancelled","4,55%","0")</f>
        <v>4,55%</v>
      </c>
      <c r="H1071" s="4">
        <v>38021</v>
      </c>
      <c r="I1071" t="s">
        <v>28</v>
      </c>
      <c r="J1071">
        <f>ROUNDUP(MONTH(sales_data_sample3[[#This Row],[ORDER DATE]])/3,0)</f>
        <v>1</v>
      </c>
      <c r="K1071" t="str">
        <f>TEXT(sales_data_sample3[[#This Row],[ORDER DATE]],"[$-409]mmmm")</f>
        <v>February</v>
      </c>
      <c r="L1071">
        <f>YEAR(sales_data_sample3[[#This Row],[ORDER DATE]])</f>
        <v>2004</v>
      </c>
      <c r="M1071" t="s">
        <v>957</v>
      </c>
      <c r="N1071">
        <v>121</v>
      </c>
      <c r="O1071" t="s">
        <v>2604</v>
      </c>
      <c r="P1071" t="s">
        <v>743</v>
      </c>
      <c r="Q1071" t="s">
        <v>744</v>
      </c>
      <c r="R1071" t="s">
        <v>745</v>
      </c>
      <c r="S1071" t="s">
        <v>746</v>
      </c>
      <c r="T1071" t="s">
        <v>305</v>
      </c>
      <c r="U1071" t="s">
        <v>4804</v>
      </c>
      <c r="V1071" t="s">
        <v>747</v>
      </c>
      <c r="W1071" t="s">
        <v>305</v>
      </c>
      <c r="X1071" t="s">
        <v>140</v>
      </c>
      <c r="Y1071" t="s">
        <v>748</v>
      </c>
      <c r="Z1071" t="s">
        <v>749</v>
      </c>
      <c r="AA1071" t="s">
        <v>65</v>
      </c>
    </row>
    <row r="1072" spans="1:27" x14ac:dyDescent="0.25">
      <c r="A1072" s="1">
        <v>10217</v>
      </c>
      <c r="B1072" s="1">
        <v>28</v>
      </c>
      <c r="C1072" s="8">
        <v>100</v>
      </c>
      <c r="D1072" s="1">
        <v>1</v>
      </c>
      <c r="E1072" s="7">
        <v>3148.88</v>
      </c>
      <c r="F1072" s="7">
        <f>sales_data_sample3[[#This Row],[SALES]]*sales_data_sample3[[#This Row],[PROFIT MARGIN]]</f>
        <v>143.27404000000001</v>
      </c>
      <c r="G1072" s="14" t="str">
        <f>IF(sales_data_sample3[[#This Row],[STATUS]] &lt;&gt;"Cancelled","4,55%","0")</f>
        <v>4,55%</v>
      </c>
      <c r="H1072" s="4">
        <v>38021</v>
      </c>
      <c r="I1072" t="s">
        <v>28</v>
      </c>
      <c r="J1072">
        <f>ROUNDUP(MONTH(sales_data_sample3[[#This Row],[ORDER DATE]])/3,0)</f>
        <v>1</v>
      </c>
      <c r="K1072" t="str">
        <f>TEXT(sales_data_sample3[[#This Row],[ORDER DATE]],"[$-409]mmmm")</f>
        <v>February</v>
      </c>
      <c r="L1072">
        <f>YEAR(sales_data_sample3[[#This Row],[ORDER DATE]])</f>
        <v>2004</v>
      </c>
      <c r="M1072" t="s">
        <v>957</v>
      </c>
      <c r="N1072">
        <v>127</v>
      </c>
      <c r="O1072" t="s">
        <v>3076</v>
      </c>
      <c r="P1072" t="s">
        <v>743</v>
      </c>
      <c r="Q1072" t="s">
        <v>744</v>
      </c>
      <c r="R1072" t="s">
        <v>745</v>
      </c>
      <c r="S1072" t="s">
        <v>746</v>
      </c>
      <c r="T1072" t="s">
        <v>305</v>
      </c>
      <c r="U1072" t="s">
        <v>4804</v>
      </c>
      <c r="V1072" t="s">
        <v>747</v>
      </c>
      <c r="W1072" t="s">
        <v>305</v>
      </c>
      <c r="X1072" t="s">
        <v>140</v>
      </c>
      <c r="Y1072" t="s">
        <v>748</v>
      </c>
      <c r="Z1072" t="s">
        <v>749</v>
      </c>
      <c r="AA1072" t="s">
        <v>65</v>
      </c>
    </row>
    <row r="1073" spans="1:27" x14ac:dyDescent="0.25">
      <c r="A1073" s="1">
        <v>10217</v>
      </c>
      <c r="B1073" s="1">
        <v>21</v>
      </c>
      <c r="C1073" s="8">
        <v>100</v>
      </c>
      <c r="D1073" s="1">
        <v>3</v>
      </c>
      <c r="E1073" s="7">
        <v>2244.9</v>
      </c>
      <c r="F1073" s="7">
        <f>sales_data_sample3[[#This Row],[SALES]]*sales_data_sample3[[#This Row],[PROFIT MARGIN]]</f>
        <v>102.14295</v>
      </c>
      <c r="G1073" s="14" t="str">
        <f>IF(sales_data_sample3[[#This Row],[STATUS]] &lt;&gt;"Cancelled","4,55%","0")</f>
        <v>4,55%</v>
      </c>
      <c r="H1073" s="4">
        <v>38021</v>
      </c>
      <c r="I1073" t="s">
        <v>28</v>
      </c>
      <c r="J1073">
        <f>ROUNDUP(MONTH(sales_data_sample3[[#This Row],[ORDER DATE]])/3,0)</f>
        <v>1</v>
      </c>
      <c r="K1073" t="str">
        <f>TEXT(sales_data_sample3[[#This Row],[ORDER DATE]],"[$-409]mmmm")</f>
        <v>February</v>
      </c>
      <c r="L1073">
        <f>YEAR(sales_data_sample3[[#This Row],[ORDER DATE]])</f>
        <v>2004</v>
      </c>
      <c r="M1073" t="s">
        <v>957</v>
      </c>
      <c r="N1073">
        <v>96</v>
      </c>
      <c r="O1073" t="s">
        <v>3839</v>
      </c>
      <c r="P1073" t="s">
        <v>743</v>
      </c>
      <c r="Q1073" t="s">
        <v>744</v>
      </c>
      <c r="R1073" t="s">
        <v>745</v>
      </c>
      <c r="S1073" t="s">
        <v>746</v>
      </c>
      <c r="T1073" t="s">
        <v>305</v>
      </c>
      <c r="U1073" t="s">
        <v>4804</v>
      </c>
      <c r="V1073" t="s">
        <v>747</v>
      </c>
      <c r="W1073" t="s">
        <v>305</v>
      </c>
      <c r="X1073" t="s">
        <v>140</v>
      </c>
      <c r="Y1073" t="s">
        <v>748</v>
      </c>
      <c r="Z1073" t="s">
        <v>749</v>
      </c>
      <c r="AA1073" t="s">
        <v>42</v>
      </c>
    </row>
    <row r="1074" spans="1:27" x14ac:dyDescent="0.25">
      <c r="A1074" s="1">
        <v>10217</v>
      </c>
      <c r="B1074" s="1">
        <v>39</v>
      </c>
      <c r="C1074" s="8">
        <v>62.05</v>
      </c>
      <c r="D1074" s="1">
        <v>7</v>
      </c>
      <c r="E1074" s="7">
        <v>2419.9499999999998</v>
      </c>
      <c r="F1074" s="7">
        <f>sales_data_sample3[[#This Row],[SALES]]*sales_data_sample3[[#This Row],[PROFIT MARGIN]]</f>
        <v>110.10772499999999</v>
      </c>
      <c r="G1074" s="14" t="str">
        <f>IF(sales_data_sample3[[#This Row],[STATUS]] &lt;&gt;"Cancelled","4,55%","0")</f>
        <v>4,55%</v>
      </c>
      <c r="H1074" s="4">
        <v>38021</v>
      </c>
      <c r="I1074" t="s">
        <v>28</v>
      </c>
      <c r="J1074">
        <f>ROUNDUP(MONTH(sales_data_sample3[[#This Row],[ORDER DATE]])/3,0)</f>
        <v>1</v>
      </c>
      <c r="K1074" t="str">
        <f>TEXT(sales_data_sample3[[#This Row],[ORDER DATE]],"[$-409]mmmm")</f>
        <v>February</v>
      </c>
      <c r="L1074">
        <f>YEAR(sales_data_sample3[[#This Row],[ORDER DATE]])</f>
        <v>2004</v>
      </c>
      <c r="M1074" t="s">
        <v>957</v>
      </c>
      <c r="N1074">
        <v>64</v>
      </c>
      <c r="O1074" t="s">
        <v>4029</v>
      </c>
      <c r="P1074" t="s">
        <v>743</v>
      </c>
      <c r="Q1074" t="s">
        <v>744</v>
      </c>
      <c r="R1074" t="s">
        <v>745</v>
      </c>
      <c r="S1074" t="s">
        <v>746</v>
      </c>
      <c r="T1074" t="s">
        <v>305</v>
      </c>
      <c r="U1074" t="s">
        <v>4804</v>
      </c>
      <c r="V1074" t="s">
        <v>747</v>
      </c>
      <c r="W1074" t="s">
        <v>305</v>
      </c>
      <c r="X1074" t="s">
        <v>140</v>
      </c>
      <c r="Y1074" t="s">
        <v>748</v>
      </c>
      <c r="Z1074" t="s">
        <v>749</v>
      </c>
      <c r="AA1074" t="s">
        <v>42</v>
      </c>
    </row>
    <row r="1075" spans="1:27" x14ac:dyDescent="0.25">
      <c r="A1075" s="1">
        <v>10217</v>
      </c>
      <c r="B1075" s="1">
        <v>31</v>
      </c>
      <c r="C1075" s="8">
        <v>88</v>
      </c>
      <c r="D1075" s="1">
        <v>6</v>
      </c>
      <c r="E1075" s="7">
        <v>2728</v>
      </c>
      <c r="F1075" s="7">
        <f>sales_data_sample3[[#This Row],[SALES]]*sales_data_sample3[[#This Row],[PROFIT MARGIN]]</f>
        <v>678.99919999999997</v>
      </c>
      <c r="G1075" s="14" t="str">
        <f>IF(sales_data_sample3[[#This Row],[STATUS]] &lt;&gt;"Cancelled","24,89%","0")</f>
        <v>24,89%</v>
      </c>
      <c r="H1075" s="4">
        <v>38021</v>
      </c>
      <c r="I1075" t="s">
        <v>28</v>
      </c>
      <c r="J1075">
        <f>ROUNDUP(MONTH(sales_data_sample3[[#This Row],[ORDER DATE]])/3,0)</f>
        <v>1</v>
      </c>
      <c r="K1075" t="str">
        <f>TEXT(sales_data_sample3[[#This Row],[ORDER DATE]],"[$-409]mmmm")</f>
        <v>February</v>
      </c>
      <c r="L1075">
        <f>YEAR(sales_data_sample3[[#This Row],[ORDER DATE]])</f>
        <v>2004</v>
      </c>
      <c r="M1075" t="s">
        <v>278</v>
      </c>
      <c r="N1075">
        <v>101</v>
      </c>
      <c r="O1075" t="s">
        <v>4506</v>
      </c>
      <c r="P1075" t="s">
        <v>743</v>
      </c>
      <c r="Q1075" t="s">
        <v>744</v>
      </c>
      <c r="R1075" t="s">
        <v>745</v>
      </c>
      <c r="S1075" t="s">
        <v>746</v>
      </c>
      <c r="T1075" t="s">
        <v>305</v>
      </c>
      <c r="U1075" t="s">
        <v>4804</v>
      </c>
      <c r="V1075" t="s">
        <v>747</v>
      </c>
      <c r="W1075" t="s">
        <v>305</v>
      </c>
      <c r="X1075" t="s">
        <v>140</v>
      </c>
      <c r="Y1075" t="s">
        <v>748</v>
      </c>
      <c r="Z1075" t="s">
        <v>749</v>
      </c>
      <c r="AA1075" t="s">
        <v>42</v>
      </c>
    </row>
    <row r="1076" spans="1:27" x14ac:dyDescent="0.25">
      <c r="A1076" s="1">
        <v>10219</v>
      </c>
      <c r="B1076" s="1">
        <v>48</v>
      </c>
      <c r="C1076" s="8">
        <v>100</v>
      </c>
      <c r="D1076" s="1">
        <v>2</v>
      </c>
      <c r="E1076" s="7">
        <v>4891.68</v>
      </c>
      <c r="F1076" s="7">
        <f>sales_data_sample3[[#This Row],[SALES]]*sales_data_sample3[[#This Row],[PROFIT MARGIN]]</f>
        <v>222.57144</v>
      </c>
      <c r="G1076" s="14" t="str">
        <f>IF(sales_data_sample3[[#This Row],[STATUS]] &lt;&gt;"Cancelled","4,55%","0")</f>
        <v>4,55%</v>
      </c>
      <c r="H1076" s="4">
        <v>38027</v>
      </c>
      <c r="I1076" t="s">
        <v>28</v>
      </c>
      <c r="J1076">
        <f>ROUNDUP(MONTH(sales_data_sample3[[#This Row],[ORDER DATE]])/3,0)</f>
        <v>1</v>
      </c>
      <c r="K1076" t="str">
        <f>TEXT(sales_data_sample3[[#This Row],[ORDER DATE]],"[$-409]mmmm")</f>
        <v>February</v>
      </c>
      <c r="L1076">
        <f>YEAR(sales_data_sample3[[#This Row],[ORDER DATE]])</f>
        <v>2004</v>
      </c>
      <c r="M1076" t="s">
        <v>957</v>
      </c>
      <c r="N1076">
        <v>118</v>
      </c>
      <c r="O1076" t="s">
        <v>1172</v>
      </c>
      <c r="P1076" t="s">
        <v>1195</v>
      </c>
      <c r="Q1076" t="s">
        <v>1196</v>
      </c>
      <c r="R1076" t="s">
        <v>1197</v>
      </c>
      <c r="S1076" t="s">
        <v>4804</v>
      </c>
      <c r="T1076" t="s">
        <v>1198</v>
      </c>
      <c r="U1076" t="s">
        <v>73</v>
      </c>
      <c r="V1076" t="s">
        <v>92</v>
      </c>
      <c r="W1076" t="s">
        <v>38</v>
      </c>
      <c r="X1076" t="s">
        <v>39</v>
      </c>
      <c r="Y1076" t="s">
        <v>1199</v>
      </c>
      <c r="Z1076" t="s">
        <v>705</v>
      </c>
      <c r="AA1076" t="s">
        <v>65</v>
      </c>
    </row>
    <row r="1077" spans="1:27" x14ac:dyDescent="0.25">
      <c r="A1077" s="1">
        <v>10219</v>
      </c>
      <c r="B1077" s="1">
        <v>43</v>
      </c>
      <c r="C1077" s="8">
        <v>100</v>
      </c>
      <c r="D1077" s="1">
        <v>1</v>
      </c>
      <c r="E1077" s="7">
        <v>8448.64</v>
      </c>
      <c r="F1077" s="7">
        <f>sales_data_sample3[[#This Row],[SALES]]*sales_data_sample3[[#This Row],[PROFIT MARGIN]]</f>
        <v>2102.8664960000001</v>
      </c>
      <c r="G1077" s="14" t="str">
        <f>IF(sales_data_sample3[[#This Row],[STATUS]] &lt;&gt;"Cancelled","24,89%","0")</f>
        <v>24,89%</v>
      </c>
      <c r="H1077" s="4">
        <v>38027</v>
      </c>
      <c r="I1077" t="s">
        <v>28</v>
      </c>
      <c r="J1077">
        <f>ROUNDUP(MONTH(sales_data_sample3[[#This Row],[ORDER DATE]])/3,0)</f>
        <v>1</v>
      </c>
      <c r="K1077" t="str">
        <f>TEXT(sales_data_sample3[[#This Row],[ORDER DATE]],"[$-409]mmmm")</f>
        <v>February</v>
      </c>
      <c r="L1077">
        <f>YEAR(sales_data_sample3[[#This Row],[ORDER DATE]])</f>
        <v>2004</v>
      </c>
      <c r="M1077" t="s">
        <v>278</v>
      </c>
      <c r="N1077">
        <v>163</v>
      </c>
      <c r="O1077" t="s">
        <v>1667</v>
      </c>
      <c r="P1077" t="s">
        <v>1195</v>
      </c>
      <c r="Q1077" t="s">
        <v>1196</v>
      </c>
      <c r="R1077" t="s">
        <v>1197</v>
      </c>
      <c r="S1077" t="s">
        <v>4804</v>
      </c>
      <c r="T1077" t="s">
        <v>1198</v>
      </c>
      <c r="U1077" t="s">
        <v>73</v>
      </c>
      <c r="V1077" t="s">
        <v>92</v>
      </c>
      <c r="W1077" t="s">
        <v>38</v>
      </c>
      <c r="X1077" t="s">
        <v>39</v>
      </c>
      <c r="Y1077" t="s">
        <v>1199</v>
      </c>
      <c r="Z1077" t="s">
        <v>705</v>
      </c>
      <c r="AA1077" t="s">
        <v>229</v>
      </c>
    </row>
    <row r="1078" spans="1:27" x14ac:dyDescent="0.25">
      <c r="A1078" s="1">
        <v>10219</v>
      </c>
      <c r="B1078" s="1">
        <v>21</v>
      </c>
      <c r="C1078" s="8">
        <v>40.31</v>
      </c>
      <c r="D1078" s="1">
        <v>3</v>
      </c>
      <c r="E1078" s="7">
        <v>846.51</v>
      </c>
      <c r="F1078" s="7">
        <f>sales_data_sample3[[#This Row],[SALES]]*sales_data_sample3[[#This Row],[PROFIT MARGIN]]</f>
        <v>210.69633899999999</v>
      </c>
      <c r="G1078" s="14" t="str">
        <f>IF(sales_data_sample3[[#This Row],[STATUS]] &lt;&gt;"Cancelled","24,89%","0")</f>
        <v>24,89%</v>
      </c>
      <c r="H1078" s="4">
        <v>38027</v>
      </c>
      <c r="I1078" t="s">
        <v>28</v>
      </c>
      <c r="J1078">
        <f>ROUNDUP(MONTH(sales_data_sample3[[#This Row],[ORDER DATE]])/3,0)</f>
        <v>1</v>
      </c>
      <c r="K1078" t="str">
        <f>TEXT(sales_data_sample3[[#This Row],[ORDER DATE]],"[$-409]mmmm")</f>
        <v>February</v>
      </c>
      <c r="L1078">
        <f>YEAR(sales_data_sample3[[#This Row],[ORDER DATE]])</f>
        <v>2004</v>
      </c>
      <c r="M1078" t="s">
        <v>278</v>
      </c>
      <c r="N1078">
        <v>35</v>
      </c>
      <c r="O1078" t="s">
        <v>3186</v>
      </c>
      <c r="P1078" t="s">
        <v>1195</v>
      </c>
      <c r="Q1078" t="s">
        <v>1196</v>
      </c>
      <c r="R1078" t="s">
        <v>1197</v>
      </c>
      <c r="S1078" t="s">
        <v>4804</v>
      </c>
      <c r="T1078" t="s">
        <v>1198</v>
      </c>
      <c r="U1078" t="s">
        <v>73</v>
      </c>
      <c r="V1078" t="s">
        <v>92</v>
      </c>
      <c r="W1078" t="s">
        <v>38</v>
      </c>
      <c r="X1078" t="s">
        <v>39</v>
      </c>
      <c r="Y1078" t="s">
        <v>1199</v>
      </c>
      <c r="Z1078" t="s">
        <v>705</v>
      </c>
      <c r="AA1078" t="s">
        <v>42</v>
      </c>
    </row>
    <row r="1079" spans="1:27" x14ac:dyDescent="0.25">
      <c r="A1079" s="1">
        <v>10219</v>
      </c>
      <c r="B1079" s="1">
        <v>35</v>
      </c>
      <c r="C1079" s="8">
        <v>55.19</v>
      </c>
      <c r="D1079" s="1">
        <v>4</v>
      </c>
      <c r="E1079" s="7">
        <v>1931.65</v>
      </c>
      <c r="F1079" s="7">
        <f>sales_data_sample3[[#This Row],[SALES]]*sales_data_sample3[[#This Row],[PROFIT MARGIN]]</f>
        <v>87.890074999999996</v>
      </c>
      <c r="G1079" s="14" t="str">
        <f>IF(sales_data_sample3[[#This Row],[STATUS]] &lt;&gt;"Cancelled","4,55%","0")</f>
        <v>4,55%</v>
      </c>
      <c r="H1079" s="4">
        <v>38027</v>
      </c>
      <c r="I1079" t="s">
        <v>28</v>
      </c>
      <c r="J1079">
        <f>ROUNDUP(MONTH(sales_data_sample3[[#This Row],[ORDER DATE]])/3,0)</f>
        <v>1</v>
      </c>
      <c r="K1079" t="str">
        <f>TEXT(sales_data_sample3[[#This Row],[ORDER DATE]],"[$-409]mmmm")</f>
        <v>February</v>
      </c>
      <c r="L1079">
        <f>YEAR(sales_data_sample3[[#This Row],[ORDER DATE]])</f>
        <v>2004</v>
      </c>
      <c r="M1079" t="s">
        <v>957</v>
      </c>
      <c r="N1079">
        <v>54</v>
      </c>
      <c r="O1079" t="s">
        <v>3944</v>
      </c>
      <c r="P1079" t="s">
        <v>1195</v>
      </c>
      <c r="Q1079" t="s">
        <v>1196</v>
      </c>
      <c r="R1079" t="s">
        <v>1197</v>
      </c>
      <c r="S1079" t="s">
        <v>4804</v>
      </c>
      <c r="T1079" t="s">
        <v>1198</v>
      </c>
      <c r="U1079" t="s">
        <v>73</v>
      </c>
      <c r="V1079" t="s">
        <v>92</v>
      </c>
      <c r="W1079" t="s">
        <v>38</v>
      </c>
      <c r="X1079" t="s">
        <v>39</v>
      </c>
      <c r="Y1079" t="s">
        <v>1199</v>
      </c>
      <c r="Z1079" t="s">
        <v>705</v>
      </c>
      <c r="AA1079" t="s">
        <v>42</v>
      </c>
    </row>
    <row r="1080" spans="1:27" x14ac:dyDescent="0.25">
      <c r="A1080" s="1">
        <v>10220</v>
      </c>
      <c r="B1080" s="1">
        <v>32</v>
      </c>
      <c r="C1080" s="8">
        <v>100</v>
      </c>
      <c r="D1080" s="1">
        <v>2</v>
      </c>
      <c r="E1080" s="7">
        <v>7181.44</v>
      </c>
      <c r="F1080" s="7">
        <f>sales_data_sample3[[#This Row],[SALES]]*sales_data_sample3[[#This Row],[PROFIT MARGIN]]</f>
        <v>1787.4604159999999</v>
      </c>
      <c r="G1080" s="14" t="str">
        <f>IF(sales_data_sample3[[#This Row],[STATUS]] &lt;&gt;"Cancelled","24,89%","0")</f>
        <v>24,89%</v>
      </c>
      <c r="H1080" s="4">
        <v>38029</v>
      </c>
      <c r="I1080" t="s">
        <v>28</v>
      </c>
      <c r="J1080">
        <f>ROUNDUP(MONTH(sales_data_sample3[[#This Row],[ORDER DATE]])/3,0)</f>
        <v>1</v>
      </c>
      <c r="K1080" t="str">
        <f>TEXT(sales_data_sample3[[#This Row],[ORDER DATE]],"[$-409]mmmm")</f>
        <v>February</v>
      </c>
      <c r="L1080">
        <f>YEAR(sales_data_sample3[[#This Row],[ORDER DATE]])</f>
        <v>2004</v>
      </c>
      <c r="M1080" t="s">
        <v>278</v>
      </c>
      <c r="N1080">
        <v>207</v>
      </c>
      <c r="O1080" t="s">
        <v>880</v>
      </c>
      <c r="P1080" t="s">
        <v>903</v>
      </c>
      <c r="Q1080" t="s">
        <v>904</v>
      </c>
      <c r="R1080" t="s">
        <v>905</v>
      </c>
      <c r="S1080" t="s">
        <v>906</v>
      </c>
      <c r="T1080" t="s">
        <v>907</v>
      </c>
      <c r="U1080" t="s">
        <v>4804</v>
      </c>
      <c r="V1080" t="s">
        <v>908</v>
      </c>
      <c r="W1080" t="s">
        <v>909</v>
      </c>
      <c r="X1080" t="s">
        <v>52</v>
      </c>
      <c r="Y1080" t="s">
        <v>910</v>
      </c>
      <c r="Z1080" t="s">
        <v>911</v>
      </c>
      <c r="AA1080" t="s">
        <v>229</v>
      </c>
    </row>
    <row r="1081" spans="1:27" x14ac:dyDescent="0.25">
      <c r="A1081" s="1">
        <v>10220</v>
      </c>
      <c r="B1081" s="1">
        <v>30</v>
      </c>
      <c r="C1081" s="8">
        <v>100</v>
      </c>
      <c r="D1081" s="1">
        <v>3</v>
      </c>
      <c r="E1081" s="7">
        <v>4713.6000000000004</v>
      </c>
      <c r="F1081" s="7">
        <f>sales_data_sample3[[#This Row],[SALES]]*sales_data_sample3[[#This Row],[PROFIT MARGIN]]</f>
        <v>1173.21504</v>
      </c>
      <c r="G1081" s="14" t="str">
        <f>IF(sales_data_sample3[[#This Row],[STATUS]] &lt;&gt;"Cancelled","24,89%","0")</f>
        <v>24,89%</v>
      </c>
      <c r="H1081" s="4">
        <v>38029</v>
      </c>
      <c r="I1081" t="s">
        <v>28</v>
      </c>
      <c r="J1081">
        <f>ROUNDUP(MONTH(sales_data_sample3[[#This Row],[ORDER DATE]])/3,0)</f>
        <v>1</v>
      </c>
      <c r="K1081" t="str">
        <f>TEXT(sales_data_sample3[[#This Row],[ORDER DATE]],"[$-409]mmmm")</f>
        <v>February</v>
      </c>
      <c r="L1081">
        <f>YEAR(sales_data_sample3[[#This Row],[ORDER DATE]])</f>
        <v>2004</v>
      </c>
      <c r="M1081" t="s">
        <v>278</v>
      </c>
      <c r="N1081">
        <v>151</v>
      </c>
      <c r="O1081" t="s">
        <v>1027</v>
      </c>
      <c r="P1081" t="s">
        <v>903</v>
      </c>
      <c r="Q1081" t="s">
        <v>904</v>
      </c>
      <c r="R1081" t="s">
        <v>905</v>
      </c>
      <c r="S1081" t="s">
        <v>906</v>
      </c>
      <c r="T1081" t="s">
        <v>907</v>
      </c>
      <c r="U1081" t="s">
        <v>4804</v>
      </c>
      <c r="V1081" t="s">
        <v>908</v>
      </c>
      <c r="W1081" t="s">
        <v>909</v>
      </c>
      <c r="X1081" t="s">
        <v>52</v>
      </c>
      <c r="Y1081" t="s">
        <v>910</v>
      </c>
      <c r="Z1081" t="s">
        <v>911</v>
      </c>
      <c r="AA1081" t="s">
        <v>65</v>
      </c>
    </row>
    <row r="1082" spans="1:27" x14ac:dyDescent="0.25">
      <c r="A1082" s="1">
        <v>10220</v>
      </c>
      <c r="B1082" s="1">
        <v>27</v>
      </c>
      <c r="C1082" s="8">
        <v>100</v>
      </c>
      <c r="D1082" s="1">
        <v>1</v>
      </c>
      <c r="E1082" s="7">
        <v>5045.22</v>
      </c>
      <c r="F1082" s="7">
        <f>sales_data_sample3[[#This Row],[SALES]]*sales_data_sample3[[#This Row],[PROFIT MARGIN]]</f>
        <v>1255.7552580000001</v>
      </c>
      <c r="G1082" s="14" t="str">
        <f>IF(sales_data_sample3[[#This Row],[STATUS]] &lt;&gt;"Cancelled","24,89%","0")</f>
        <v>24,89%</v>
      </c>
      <c r="H1082" s="4">
        <v>38029</v>
      </c>
      <c r="I1082" t="s">
        <v>28</v>
      </c>
      <c r="J1082">
        <f>ROUNDUP(MONTH(sales_data_sample3[[#This Row],[ORDER DATE]])/3,0)</f>
        <v>1</v>
      </c>
      <c r="K1082" t="str">
        <f>TEXT(sales_data_sample3[[#This Row],[ORDER DATE]],"[$-409]mmmm")</f>
        <v>February</v>
      </c>
      <c r="L1082">
        <f>YEAR(sales_data_sample3[[#This Row],[ORDER DATE]])</f>
        <v>2004</v>
      </c>
      <c r="M1082" t="s">
        <v>278</v>
      </c>
      <c r="N1082">
        <v>173</v>
      </c>
      <c r="O1082" t="s">
        <v>1095</v>
      </c>
      <c r="P1082" t="s">
        <v>903</v>
      </c>
      <c r="Q1082" t="s">
        <v>904</v>
      </c>
      <c r="R1082" t="s">
        <v>905</v>
      </c>
      <c r="S1082" t="s">
        <v>906</v>
      </c>
      <c r="T1082" t="s">
        <v>907</v>
      </c>
      <c r="U1082" t="s">
        <v>4804</v>
      </c>
      <c r="V1082" t="s">
        <v>908</v>
      </c>
      <c r="W1082" t="s">
        <v>909</v>
      </c>
      <c r="X1082" t="s">
        <v>52</v>
      </c>
      <c r="Y1082" t="s">
        <v>910</v>
      </c>
      <c r="Z1082" t="s">
        <v>911</v>
      </c>
      <c r="AA1082" t="s">
        <v>65</v>
      </c>
    </row>
    <row r="1083" spans="1:27" x14ac:dyDescent="0.25">
      <c r="A1083" s="1">
        <v>10220</v>
      </c>
      <c r="B1083" s="1">
        <v>50</v>
      </c>
      <c r="C1083" s="8">
        <v>100</v>
      </c>
      <c r="D1083" s="1">
        <v>5</v>
      </c>
      <c r="E1083" s="7">
        <v>8258</v>
      </c>
      <c r="F1083" s="7">
        <f>sales_data_sample3[[#This Row],[SALES]]*sales_data_sample3[[#This Row],[PROFIT MARGIN]]</f>
        <v>2055.4162000000001</v>
      </c>
      <c r="G1083" s="14" t="str">
        <f>IF(sales_data_sample3[[#This Row],[STATUS]] &lt;&gt;"Cancelled","24,89%","0")</f>
        <v>24,89%</v>
      </c>
      <c r="H1083" s="4">
        <v>38029</v>
      </c>
      <c r="I1083" t="s">
        <v>28</v>
      </c>
      <c r="J1083">
        <f>ROUNDUP(MONTH(sales_data_sample3[[#This Row],[ORDER DATE]])/3,0)</f>
        <v>1</v>
      </c>
      <c r="K1083" t="str">
        <f>TEXT(sales_data_sample3[[#This Row],[ORDER DATE]],"[$-409]mmmm")</f>
        <v>February</v>
      </c>
      <c r="L1083">
        <f>YEAR(sales_data_sample3[[#This Row],[ORDER DATE]])</f>
        <v>2004</v>
      </c>
      <c r="M1083" t="s">
        <v>278</v>
      </c>
      <c r="N1083">
        <v>143</v>
      </c>
      <c r="O1083" t="s">
        <v>2501</v>
      </c>
      <c r="P1083" t="s">
        <v>903</v>
      </c>
      <c r="Q1083" t="s">
        <v>904</v>
      </c>
      <c r="R1083" t="s">
        <v>905</v>
      </c>
      <c r="S1083" t="s">
        <v>906</v>
      </c>
      <c r="T1083" t="s">
        <v>907</v>
      </c>
      <c r="U1083" t="s">
        <v>4804</v>
      </c>
      <c r="V1083" t="s">
        <v>908</v>
      </c>
      <c r="W1083" t="s">
        <v>909</v>
      </c>
      <c r="X1083" t="s">
        <v>52</v>
      </c>
      <c r="Y1083" t="s">
        <v>910</v>
      </c>
      <c r="Z1083" t="s">
        <v>911</v>
      </c>
      <c r="AA1083" t="s">
        <v>229</v>
      </c>
    </row>
    <row r="1084" spans="1:27" x14ac:dyDescent="0.25">
      <c r="A1084" s="1">
        <v>10220</v>
      </c>
      <c r="B1084" s="1">
        <v>26</v>
      </c>
      <c r="C1084" s="8">
        <v>56.07</v>
      </c>
      <c r="D1084" s="1">
        <v>8</v>
      </c>
      <c r="E1084" s="7">
        <v>1457.82</v>
      </c>
      <c r="F1084" s="7">
        <f>sales_data_sample3[[#This Row],[SALES]]*sales_data_sample3[[#This Row],[PROFIT MARGIN]]</f>
        <v>362.85139800000002</v>
      </c>
      <c r="G1084" s="14" t="str">
        <f>IF(sales_data_sample3[[#This Row],[STATUS]] &lt;&gt;"Cancelled","24,89%","0")</f>
        <v>24,89%</v>
      </c>
      <c r="H1084" s="4">
        <v>38029</v>
      </c>
      <c r="I1084" t="s">
        <v>28</v>
      </c>
      <c r="J1084">
        <f>ROUNDUP(MONTH(sales_data_sample3[[#This Row],[ORDER DATE]])/3,0)</f>
        <v>1</v>
      </c>
      <c r="K1084" t="str">
        <f>TEXT(sales_data_sample3[[#This Row],[ORDER DATE]],"[$-409]mmmm")</f>
        <v>February</v>
      </c>
      <c r="L1084">
        <f>YEAR(sales_data_sample3[[#This Row],[ORDER DATE]])</f>
        <v>2004</v>
      </c>
      <c r="M1084" t="s">
        <v>278</v>
      </c>
      <c r="N1084">
        <v>57</v>
      </c>
      <c r="O1084" t="s">
        <v>2779</v>
      </c>
      <c r="P1084" t="s">
        <v>903</v>
      </c>
      <c r="Q1084" t="s">
        <v>904</v>
      </c>
      <c r="R1084" t="s">
        <v>905</v>
      </c>
      <c r="S1084" t="s">
        <v>906</v>
      </c>
      <c r="T1084" t="s">
        <v>907</v>
      </c>
      <c r="U1084" t="s">
        <v>4804</v>
      </c>
      <c r="V1084" t="s">
        <v>908</v>
      </c>
      <c r="W1084" t="s">
        <v>909</v>
      </c>
      <c r="X1084" t="s">
        <v>52</v>
      </c>
      <c r="Y1084" t="s">
        <v>910</v>
      </c>
      <c r="Z1084" t="s">
        <v>911</v>
      </c>
      <c r="AA1084" t="s">
        <v>42</v>
      </c>
    </row>
    <row r="1085" spans="1:27" x14ac:dyDescent="0.25">
      <c r="A1085" s="1">
        <v>10220</v>
      </c>
      <c r="B1085" s="1">
        <v>37</v>
      </c>
      <c r="C1085" s="8">
        <v>100</v>
      </c>
      <c r="D1085" s="1">
        <v>7</v>
      </c>
      <c r="E1085" s="7">
        <v>5032.74</v>
      </c>
      <c r="F1085" s="7">
        <f>sales_data_sample3[[#This Row],[SALES]]*sales_data_sample3[[#This Row],[PROFIT MARGIN]]</f>
        <v>1252.6489859999999</v>
      </c>
      <c r="G1085" s="14" t="str">
        <f>IF(sales_data_sample3[[#This Row],[STATUS]] &lt;&gt;"Cancelled","24,89%","0")</f>
        <v>24,89%</v>
      </c>
      <c r="H1085" s="4">
        <v>38029</v>
      </c>
      <c r="I1085" t="s">
        <v>28</v>
      </c>
      <c r="J1085">
        <f>ROUNDUP(MONTH(sales_data_sample3[[#This Row],[ORDER DATE]])/3,0)</f>
        <v>1</v>
      </c>
      <c r="K1085" t="str">
        <f>TEXT(sales_data_sample3[[#This Row],[ORDER DATE]],"[$-409]mmmm")</f>
        <v>February</v>
      </c>
      <c r="L1085">
        <f>YEAR(sales_data_sample3[[#This Row],[ORDER DATE]])</f>
        <v>2004</v>
      </c>
      <c r="M1085" t="s">
        <v>278</v>
      </c>
      <c r="N1085">
        <v>118</v>
      </c>
      <c r="O1085" t="s">
        <v>3701</v>
      </c>
      <c r="P1085" t="s">
        <v>903</v>
      </c>
      <c r="Q1085" t="s">
        <v>904</v>
      </c>
      <c r="R1085" t="s">
        <v>905</v>
      </c>
      <c r="S1085" t="s">
        <v>906</v>
      </c>
      <c r="T1085" t="s">
        <v>907</v>
      </c>
      <c r="U1085" t="s">
        <v>4804</v>
      </c>
      <c r="V1085" t="s">
        <v>908</v>
      </c>
      <c r="W1085" t="s">
        <v>909</v>
      </c>
      <c r="X1085" t="s">
        <v>52</v>
      </c>
      <c r="Y1085" t="s">
        <v>910</v>
      </c>
      <c r="Z1085" t="s">
        <v>911</v>
      </c>
      <c r="AA1085" t="s">
        <v>65</v>
      </c>
    </row>
    <row r="1086" spans="1:27" x14ac:dyDescent="0.25">
      <c r="A1086" s="1">
        <v>10220</v>
      </c>
      <c r="B1086" s="1">
        <v>20</v>
      </c>
      <c r="C1086" s="8">
        <v>52.82</v>
      </c>
      <c r="D1086" s="1">
        <v>6</v>
      </c>
      <c r="E1086" s="7">
        <v>1056.4000000000001</v>
      </c>
      <c r="F1086" s="7">
        <f>sales_data_sample3[[#This Row],[SALES]]*sales_data_sample3[[#This Row],[PROFIT MARGIN]]</f>
        <v>53.770760000000003</v>
      </c>
      <c r="G1086" s="14" t="str">
        <f>IF(sales_data_sample3[[#This Row],[STATUS]] &lt;&gt;"Cancelled","5,09%","0")</f>
        <v>5,09%</v>
      </c>
      <c r="H1086" s="4">
        <v>38029</v>
      </c>
      <c r="I1086" t="s">
        <v>28</v>
      </c>
      <c r="J1086">
        <f>ROUNDUP(MONTH(sales_data_sample3[[#This Row],[ORDER DATE]])/3,0)</f>
        <v>1</v>
      </c>
      <c r="K1086" t="str">
        <f>TEXT(sales_data_sample3[[#This Row],[ORDER DATE]],"[$-409]mmmm")</f>
        <v>February</v>
      </c>
      <c r="L1086">
        <f>YEAR(sales_data_sample3[[#This Row],[ORDER DATE]])</f>
        <v>2004</v>
      </c>
      <c r="M1086" t="s">
        <v>2246</v>
      </c>
      <c r="N1086">
        <v>62</v>
      </c>
      <c r="O1086" t="s">
        <v>3989</v>
      </c>
      <c r="P1086" t="s">
        <v>903</v>
      </c>
      <c r="Q1086" t="s">
        <v>904</v>
      </c>
      <c r="R1086" t="s">
        <v>905</v>
      </c>
      <c r="S1086" t="s">
        <v>906</v>
      </c>
      <c r="T1086" t="s">
        <v>907</v>
      </c>
      <c r="U1086" t="s">
        <v>4804</v>
      </c>
      <c r="V1086" t="s">
        <v>908</v>
      </c>
      <c r="W1086" t="s">
        <v>909</v>
      </c>
      <c r="X1086" t="s">
        <v>52</v>
      </c>
      <c r="Y1086" t="s">
        <v>910</v>
      </c>
      <c r="Z1086" t="s">
        <v>911</v>
      </c>
      <c r="AA1086" t="s">
        <v>42</v>
      </c>
    </row>
    <row r="1087" spans="1:27" x14ac:dyDescent="0.25">
      <c r="A1087" s="1">
        <v>10220</v>
      </c>
      <c r="B1087" s="1">
        <v>37</v>
      </c>
      <c r="C1087" s="8">
        <v>100</v>
      </c>
      <c r="D1087" s="1">
        <v>9</v>
      </c>
      <c r="E1087" s="7">
        <v>3983.05</v>
      </c>
      <c r="F1087" s="7">
        <f>sales_data_sample3[[#This Row],[SALES]]*sales_data_sample3[[#This Row],[PROFIT MARGIN]]</f>
        <v>181.22877500000001</v>
      </c>
      <c r="G1087" s="14" t="str">
        <f>IF(sales_data_sample3[[#This Row],[STATUS]] &lt;&gt;"Cancelled","4,55%","0")</f>
        <v>4,55%</v>
      </c>
      <c r="H1087" s="4">
        <v>38029</v>
      </c>
      <c r="I1087" t="s">
        <v>28</v>
      </c>
      <c r="J1087">
        <f>ROUNDUP(MONTH(sales_data_sample3[[#This Row],[ORDER DATE]])/3,0)</f>
        <v>1</v>
      </c>
      <c r="K1087" t="str">
        <f>TEXT(sales_data_sample3[[#This Row],[ORDER DATE]],"[$-409]mmmm")</f>
        <v>February</v>
      </c>
      <c r="L1087">
        <f>YEAR(sales_data_sample3[[#This Row],[ORDER DATE]])</f>
        <v>2004</v>
      </c>
      <c r="M1087" t="s">
        <v>957</v>
      </c>
      <c r="N1087">
        <v>115</v>
      </c>
      <c r="O1087" t="s">
        <v>4177</v>
      </c>
      <c r="P1087" t="s">
        <v>903</v>
      </c>
      <c r="Q1087" t="s">
        <v>904</v>
      </c>
      <c r="R1087" t="s">
        <v>905</v>
      </c>
      <c r="S1087" t="s">
        <v>906</v>
      </c>
      <c r="T1087" t="s">
        <v>907</v>
      </c>
      <c r="U1087" t="s">
        <v>4804</v>
      </c>
      <c r="V1087" t="s">
        <v>908</v>
      </c>
      <c r="W1087" t="s">
        <v>909</v>
      </c>
      <c r="X1087" t="s">
        <v>52</v>
      </c>
      <c r="Y1087" t="s">
        <v>910</v>
      </c>
      <c r="Z1087" t="s">
        <v>911</v>
      </c>
      <c r="AA1087" t="s">
        <v>65</v>
      </c>
    </row>
    <row r="1088" spans="1:27" x14ac:dyDescent="0.25">
      <c r="A1088" s="1">
        <v>10220</v>
      </c>
      <c r="B1088" s="1">
        <v>30</v>
      </c>
      <c r="C1088" s="8">
        <v>68.540000000000006</v>
      </c>
      <c r="D1088" s="1">
        <v>4</v>
      </c>
      <c r="E1088" s="7">
        <v>2056.1999999999998</v>
      </c>
      <c r="F1088" s="7">
        <f>sales_data_sample3[[#This Row],[SALES]]*sales_data_sample3[[#This Row],[PROFIT MARGIN]]</f>
        <v>104.66058</v>
      </c>
      <c r="G1088" s="14" t="str">
        <f>IF(sales_data_sample3[[#This Row],[STATUS]] &lt;&gt;"Cancelled","5,09%","0")</f>
        <v>5,09%</v>
      </c>
      <c r="H1088" s="4">
        <v>38029</v>
      </c>
      <c r="I1088" t="s">
        <v>28</v>
      </c>
      <c r="J1088">
        <f>ROUNDUP(MONTH(sales_data_sample3[[#This Row],[ORDER DATE]])/3,0)</f>
        <v>1</v>
      </c>
      <c r="K1088" t="str">
        <f>TEXT(sales_data_sample3[[#This Row],[ORDER DATE]],"[$-409]mmmm")</f>
        <v>February</v>
      </c>
      <c r="L1088">
        <f>YEAR(sales_data_sample3[[#This Row],[ORDER DATE]])</f>
        <v>2004</v>
      </c>
      <c r="M1088" t="s">
        <v>2246</v>
      </c>
      <c r="N1088">
        <v>58</v>
      </c>
      <c r="O1088" t="s">
        <v>4208</v>
      </c>
      <c r="P1088" t="s">
        <v>903</v>
      </c>
      <c r="Q1088" t="s">
        <v>904</v>
      </c>
      <c r="R1088" t="s">
        <v>905</v>
      </c>
      <c r="S1088" t="s">
        <v>906</v>
      </c>
      <c r="T1088" t="s">
        <v>907</v>
      </c>
      <c r="U1088" t="s">
        <v>4804</v>
      </c>
      <c r="V1088" t="s">
        <v>908</v>
      </c>
      <c r="W1088" t="s">
        <v>909</v>
      </c>
      <c r="X1088" t="s">
        <v>52</v>
      </c>
      <c r="Y1088" t="s">
        <v>910</v>
      </c>
      <c r="Z1088" t="s">
        <v>911</v>
      </c>
      <c r="AA1088" t="s">
        <v>42</v>
      </c>
    </row>
    <row r="1089" spans="1:27" x14ac:dyDescent="0.25">
      <c r="A1089" s="1">
        <v>10221</v>
      </c>
      <c r="B1089" s="1">
        <v>33</v>
      </c>
      <c r="C1089" s="8">
        <v>100</v>
      </c>
      <c r="D1089" s="1">
        <v>3</v>
      </c>
      <c r="E1089" s="7">
        <v>4417.38</v>
      </c>
      <c r="F1089" s="7">
        <f>sales_data_sample3[[#This Row],[SALES]]*sales_data_sample3[[#This Row],[PROFIT MARGIN]]</f>
        <v>326.44438199999996</v>
      </c>
      <c r="G1089" s="14" t="str">
        <f>IF(sales_data_sample3[[#This Row],[STATUS]] &lt;&gt;"Cancelled","7,39%","0")</f>
        <v>7,39%</v>
      </c>
      <c r="H1089" s="4">
        <v>38035</v>
      </c>
      <c r="I1089" t="s">
        <v>28</v>
      </c>
      <c r="J1089">
        <f>ROUNDUP(MONTH(sales_data_sample3[[#This Row],[ORDER DATE]])/3,0)</f>
        <v>1</v>
      </c>
      <c r="K1089" t="str">
        <f>TEXT(sales_data_sample3[[#This Row],[ORDER DATE]],"[$-409]mmmm")</f>
        <v>February</v>
      </c>
      <c r="L1089">
        <f>YEAR(sales_data_sample3[[#This Row],[ORDER DATE]])</f>
        <v>2004</v>
      </c>
      <c r="M1089" t="s">
        <v>1354</v>
      </c>
      <c r="N1089">
        <v>136</v>
      </c>
      <c r="O1089" t="s">
        <v>2159</v>
      </c>
      <c r="P1089" t="s">
        <v>638</v>
      </c>
      <c r="Q1089" t="s">
        <v>639</v>
      </c>
      <c r="R1089" t="s">
        <v>640</v>
      </c>
      <c r="S1089" t="s">
        <v>4804</v>
      </c>
      <c r="T1089" t="s">
        <v>641</v>
      </c>
      <c r="U1089" t="s">
        <v>4804</v>
      </c>
      <c r="V1089" t="s">
        <v>642</v>
      </c>
      <c r="W1089" t="s">
        <v>643</v>
      </c>
      <c r="X1089" t="s">
        <v>52</v>
      </c>
      <c r="Y1089" t="s">
        <v>644</v>
      </c>
      <c r="Z1089" t="s">
        <v>645</v>
      </c>
      <c r="AA1089" t="s">
        <v>65</v>
      </c>
    </row>
    <row r="1090" spans="1:27" x14ac:dyDescent="0.25">
      <c r="A1090" s="1">
        <v>10221</v>
      </c>
      <c r="B1090" s="1">
        <v>23</v>
      </c>
      <c r="C1090" s="8">
        <v>80.67</v>
      </c>
      <c r="D1090" s="1">
        <v>5</v>
      </c>
      <c r="E1090" s="7">
        <v>1855.41</v>
      </c>
      <c r="F1090" s="7">
        <f>sales_data_sample3[[#This Row],[SALES]]*sales_data_sample3[[#This Row],[PROFIT MARGIN]]</f>
        <v>94.440369000000004</v>
      </c>
      <c r="G1090" s="14" t="str">
        <f>IF(sales_data_sample3[[#This Row],[STATUS]] &lt;&gt;"Cancelled","5,09%","0")</f>
        <v>5,09%</v>
      </c>
      <c r="H1090" s="4">
        <v>38035</v>
      </c>
      <c r="I1090" t="s">
        <v>28</v>
      </c>
      <c r="J1090">
        <f>ROUNDUP(MONTH(sales_data_sample3[[#This Row],[ORDER DATE]])/3,0)</f>
        <v>1</v>
      </c>
      <c r="K1090" t="str">
        <f>TEXT(sales_data_sample3[[#This Row],[ORDER DATE]],"[$-409]mmmm")</f>
        <v>February</v>
      </c>
      <c r="L1090">
        <f>YEAR(sales_data_sample3[[#This Row],[ORDER DATE]])</f>
        <v>2004</v>
      </c>
      <c r="M1090" t="s">
        <v>2246</v>
      </c>
      <c r="N1090">
        <v>100</v>
      </c>
      <c r="O1090" t="s">
        <v>2247</v>
      </c>
      <c r="P1090" t="s">
        <v>638</v>
      </c>
      <c r="Q1090" t="s">
        <v>639</v>
      </c>
      <c r="R1090" t="s">
        <v>640</v>
      </c>
      <c r="S1090" t="s">
        <v>4804</v>
      </c>
      <c r="T1090" t="s">
        <v>641</v>
      </c>
      <c r="U1090" t="s">
        <v>4804</v>
      </c>
      <c r="V1090" t="s">
        <v>642</v>
      </c>
      <c r="W1090" t="s">
        <v>643</v>
      </c>
      <c r="X1090" t="s">
        <v>52</v>
      </c>
      <c r="Y1090" t="s">
        <v>644</v>
      </c>
      <c r="Z1090" t="s">
        <v>645</v>
      </c>
      <c r="AA1090" t="s">
        <v>42</v>
      </c>
    </row>
    <row r="1091" spans="1:27" x14ac:dyDescent="0.25">
      <c r="A1091" s="1">
        <v>10221</v>
      </c>
      <c r="B1091" s="1">
        <v>39</v>
      </c>
      <c r="C1091" s="8">
        <v>89.53</v>
      </c>
      <c r="D1091" s="1">
        <v>2</v>
      </c>
      <c r="E1091" s="7">
        <v>3491.67</v>
      </c>
      <c r="F1091" s="7">
        <f>sales_data_sample3[[#This Row],[SALES]]*sales_data_sample3[[#This Row],[PROFIT MARGIN]]</f>
        <v>258.03441299999997</v>
      </c>
      <c r="G1091" s="14" t="str">
        <f>IF(sales_data_sample3[[#This Row],[STATUS]] &lt;&gt;"Cancelled","7,39%","0")</f>
        <v>7,39%</v>
      </c>
      <c r="H1091" s="4">
        <v>38035</v>
      </c>
      <c r="I1091" t="s">
        <v>28</v>
      </c>
      <c r="J1091">
        <f>ROUNDUP(MONTH(sales_data_sample3[[#This Row],[ORDER DATE]])/3,0)</f>
        <v>1</v>
      </c>
      <c r="K1091" t="str">
        <f>TEXT(sales_data_sample3[[#This Row],[ORDER DATE]],"[$-409]mmmm")</f>
        <v>February</v>
      </c>
      <c r="L1091">
        <f>YEAR(sales_data_sample3[[#This Row],[ORDER DATE]])</f>
        <v>2004</v>
      </c>
      <c r="M1091" t="s">
        <v>1354</v>
      </c>
      <c r="N1091">
        <v>87</v>
      </c>
      <c r="O1091" t="s">
        <v>2562</v>
      </c>
      <c r="P1091" t="s">
        <v>638</v>
      </c>
      <c r="Q1091" t="s">
        <v>639</v>
      </c>
      <c r="R1091" t="s">
        <v>640</v>
      </c>
      <c r="S1091" t="s">
        <v>4804</v>
      </c>
      <c r="T1091" t="s">
        <v>641</v>
      </c>
      <c r="U1091" t="s">
        <v>4804</v>
      </c>
      <c r="V1091" t="s">
        <v>642</v>
      </c>
      <c r="W1091" t="s">
        <v>643</v>
      </c>
      <c r="X1091" t="s">
        <v>52</v>
      </c>
      <c r="Y1091" t="s">
        <v>644</v>
      </c>
      <c r="Z1091" t="s">
        <v>645</v>
      </c>
      <c r="AA1091" t="s">
        <v>65</v>
      </c>
    </row>
    <row r="1092" spans="1:27" x14ac:dyDescent="0.25">
      <c r="A1092" s="1">
        <v>10221</v>
      </c>
      <c r="B1092" s="1">
        <v>49</v>
      </c>
      <c r="C1092" s="8">
        <v>100</v>
      </c>
      <c r="D1092" s="1">
        <v>1</v>
      </c>
      <c r="E1092" s="7">
        <v>6804.63</v>
      </c>
      <c r="F1092" s="7">
        <f>sales_data_sample3[[#This Row],[SALES]]*sales_data_sample3[[#This Row],[PROFIT MARGIN]]</f>
        <v>621.94318199999998</v>
      </c>
      <c r="G1092" s="14" t="str">
        <f>IF(sales_data_sample3[[#This Row],[STATUS]] &lt;&gt;"Cancelled","9,14%","0")</f>
        <v>9,14%</v>
      </c>
      <c r="H1092" s="4">
        <v>38035</v>
      </c>
      <c r="I1092" t="s">
        <v>28</v>
      </c>
      <c r="J1092">
        <f>ROUNDUP(MONTH(sales_data_sample3[[#This Row],[ORDER DATE]])/3,0)</f>
        <v>1</v>
      </c>
      <c r="K1092" t="str">
        <f>TEXT(sales_data_sample3[[#This Row],[ORDER DATE]],"[$-409]mmmm")</f>
        <v>February</v>
      </c>
      <c r="L1092">
        <f>YEAR(sales_data_sample3[[#This Row],[ORDER DATE]])</f>
        <v>2004</v>
      </c>
      <c r="M1092" t="s">
        <v>2075</v>
      </c>
      <c r="N1092">
        <v>122</v>
      </c>
      <c r="O1092" t="s">
        <v>3005</v>
      </c>
      <c r="P1092" t="s">
        <v>638</v>
      </c>
      <c r="Q1092" t="s">
        <v>639</v>
      </c>
      <c r="R1092" t="s">
        <v>640</v>
      </c>
      <c r="S1092" t="s">
        <v>4804</v>
      </c>
      <c r="T1092" t="s">
        <v>641</v>
      </c>
      <c r="U1092" t="s">
        <v>4804</v>
      </c>
      <c r="V1092" t="s">
        <v>642</v>
      </c>
      <c r="W1092" t="s">
        <v>643</v>
      </c>
      <c r="X1092" t="s">
        <v>52</v>
      </c>
      <c r="Y1092" t="s">
        <v>644</v>
      </c>
      <c r="Z1092" t="s">
        <v>645</v>
      </c>
      <c r="AA1092" t="s">
        <v>65</v>
      </c>
    </row>
    <row r="1093" spans="1:27" x14ac:dyDescent="0.25">
      <c r="A1093" s="1">
        <v>10221</v>
      </c>
      <c r="B1093" s="1">
        <v>23</v>
      </c>
      <c r="C1093" s="8">
        <v>97</v>
      </c>
      <c r="D1093" s="1">
        <v>4</v>
      </c>
      <c r="E1093" s="7">
        <v>2231</v>
      </c>
      <c r="F1093" s="7">
        <f>sales_data_sample3[[#This Row],[SALES]]*sales_data_sample3[[#This Row],[PROFIT MARGIN]]</f>
        <v>203.9134</v>
      </c>
      <c r="G1093" s="14" t="str">
        <f>IF(sales_data_sample3[[#This Row],[STATUS]] &lt;&gt;"Cancelled","9,14%","0")</f>
        <v>9,14%</v>
      </c>
      <c r="H1093" s="4">
        <v>38035</v>
      </c>
      <c r="I1093" t="s">
        <v>28</v>
      </c>
      <c r="J1093">
        <f>ROUNDUP(MONTH(sales_data_sample3[[#This Row],[ORDER DATE]])/3,0)</f>
        <v>1</v>
      </c>
      <c r="K1093" t="str">
        <f>TEXT(sales_data_sample3[[#This Row],[ORDER DATE]],"[$-409]mmmm")</f>
        <v>February</v>
      </c>
      <c r="L1093">
        <f>YEAR(sales_data_sample3[[#This Row],[ORDER DATE]])</f>
        <v>2004</v>
      </c>
      <c r="M1093" t="s">
        <v>2075</v>
      </c>
      <c r="N1093">
        <v>86</v>
      </c>
      <c r="O1093" t="s">
        <v>4358</v>
      </c>
      <c r="P1093" t="s">
        <v>638</v>
      </c>
      <c r="Q1093" t="s">
        <v>639</v>
      </c>
      <c r="R1093" t="s">
        <v>640</v>
      </c>
      <c r="S1093" t="s">
        <v>4804</v>
      </c>
      <c r="T1093" t="s">
        <v>641</v>
      </c>
      <c r="U1093" t="s">
        <v>4804</v>
      </c>
      <c r="V1093" t="s">
        <v>642</v>
      </c>
      <c r="W1093" t="s">
        <v>643</v>
      </c>
      <c r="X1093" t="s">
        <v>52</v>
      </c>
      <c r="Y1093" t="s">
        <v>644</v>
      </c>
      <c r="Z1093" t="s">
        <v>645</v>
      </c>
      <c r="AA1093" t="s">
        <v>42</v>
      </c>
    </row>
    <row r="1094" spans="1:27" x14ac:dyDescent="0.25">
      <c r="A1094" s="1">
        <v>10222</v>
      </c>
      <c r="B1094" s="1">
        <v>49</v>
      </c>
      <c r="C1094" s="8">
        <v>100</v>
      </c>
      <c r="D1094" s="1">
        <v>12</v>
      </c>
      <c r="E1094" s="7">
        <v>5997.6</v>
      </c>
      <c r="F1094" s="7">
        <f>sales_data_sample3[[#This Row],[SALES]]*sales_data_sample3[[#This Row],[PROFIT MARGIN]]</f>
        <v>1492.8026400000001</v>
      </c>
      <c r="G1094" s="14" t="str">
        <f>IF(sales_data_sample3[[#This Row],[STATUS]] &lt;&gt;"Cancelled","24,89%","0")</f>
        <v>24,89%</v>
      </c>
      <c r="H1094" s="4">
        <v>38036</v>
      </c>
      <c r="I1094" t="s">
        <v>28</v>
      </c>
      <c r="J1094">
        <f>ROUNDUP(MONTH(sales_data_sample3[[#This Row],[ORDER DATE]])/3,0)</f>
        <v>1</v>
      </c>
      <c r="K1094" t="str">
        <f>TEXT(sales_data_sample3[[#This Row],[ORDER DATE]],"[$-409]mmmm")</f>
        <v>February</v>
      </c>
      <c r="L1094">
        <f>YEAR(sales_data_sample3[[#This Row],[ORDER DATE]])</f>
        <v>2004</v>
      </c>
      <c r="M1094" t="s">
        <v>278</v>
      </c>
      <c r="N1094">
        <v>136</v>
      </c>
      <c r="O1094" t="s">
        <v>561</v>
      </c>
      <c r="P1094" t="s">
        <v>627</v>
      </c>
      <c r="Q1094" t="s">
        <v>628</v>
      </c>
      <c r="R1094" t="s">
        <v>629</v>
      </c>
      <c r="S1094" t="s">
        <v>4804</v>
      </c>
      <c r="T1094" t="s">
        <v>630</v>
      </c>
      <c r="U1094" t="s">
        <v>73</v>
      </c>
      <c r="V1094" t="s">
        <v>631</v>
      </c>
      <c r="W1094" t="s">
        <v>38</v>
      </c>
      <c r="X1094" t="s">
        <v>39</v>
      </c>
      <c r="Y1094" t="s">
        <v>362</v>
      </c>
      <c r="Z1094" t="s">
        <v>422</v>
      </c>
      <c r="AA1094" t="s">
        <v>65</v>
      </c>
    </row>
    <row r="1095" spans="1:27" x14ac:dyDescent="0.25">
      <c r="A1095" s="1">
        <v>10222</v>
      </c>
      <c r="B1095" s="1">
        <v>49</v>
      </c>
      <c r="C1095" s="8">
        <v>100</v>
      </c>
      <c r="D1095" s="1">
        <v>4</v>
      </c>
      <c r="E1095" s="7">
        <v>6954.08</v>
      </c>
      <c r="F1095" s="7">
        <f>sales_data_sample3[[#This Row],[SALES]]*sales_data_sample3[[#This Row],[PROFIT MARGIN]]</f>
        <v>508.34324799999996</v>
      </c>
      <c r="G1095" s="14" t="str">
        <f>IF(sales_data_sample3[[#This Row],[STATUS]] &lt;&gt;"Cancelled","7,31%","0")</f>
        <v>7,31%</v>
      </c>
      <c r="H1095" s="4">
        <v>38036</v>
      </c>
      <c r="I1095" t="s">
        <v>28</v>
      </c>
      <c r="J1095">
        <f>ROUNDUP(MONTH(sales_data_sample3[[#This Row],[ORDER DATE]])/3,0)</f>
        <v>1</v>
      </c>
      <c r="K1095" t="str">
        <f>TEXT(sales_data_sample3[[#This Row],[ORDER DATE]],"[$-409]mmmm")</f>
        <v>February</v>
      </c>
      <c r="L1095">
        <f>YEAR(sales_data_sample3[[#This Row],[ORDER DATE]])</f>
        <v>2004</v>
      </c>
      <c r="M1095" t="s">
        <v>1502</v>
      </c>
      <c r="N1095">
        <v>157</v>
      </c>
      <c r="O1095" t="s">
        <v>1503</v>
      </c>
      <c r="P1095" t="s">
        <v>627</v>
      </c>
      <c r="Q1095" t="s">
        <v>628</v>
      </c>
      <c r="R1095" t="s">
        <v>629</v>
      </c>
      <c r="S1095" t="s">
        <v>4804</v>
      </c>
      <c r="T1095" t="s">
        <v>630</v>
      </c>
      <c r="U1095" t="s">
        <v>73</v>
      </c>
      <c r="V1095" t="s">
        <v>631</v>
      </c>
      <c r="W1095" t="s">
        <v>38</v>
      </c>
      <c r="X1095" t="s">
        <v>39</v>
      </c>
      <c r="Y1095" t="s">
        <v>362</v>
      </c>
      <c r="Z1095" t="s">
        <v>422</v>
      </c>
      <c r="AA1095" t="s">
        <v>65</v>
      </c>
    </row>
    <row r="1096" spans="1:27" x14ac:dyDescent="0.25">
      <c r="A1096" s="1">
        <v>10222</v>
      </c>
      <c r="B1096" s="1">
        <v>49</v>
      </c>
      <c r="C1096" s="8">
        <v>94.62</v>
      </c>
      <c r="D1096" s="1">
        <v>10</v>
      </c>
      <c r="E1096" s="7">
        <v>4636.38</v>
      </c>
      <c r="F1096" s="7">
        <f>sales_data_sample3[[#This Row],[SALES]]*sales_data_sample3[[#This Row],[PROFIT MARGIN]]</f>
        <v>423.76513199999999</v>
      </c>
      <c r="G1096" s="14" t="str">
        <f>IF(sales_data_sample3[[#This Row],[STATUS]] &lt;&gt;"Cancelled","9,14%","0")</f>
        <v>9,14%</v>
      </c>
      <c r="H1096" s="4">
        <v>38036</v>
      </c>
      <c r="I1096" t="s">
        <v>28</v>
      </c>
      <c r="J1096">
        <f>ROUNDUP(MONTH(sales_data_sample3[[#This Row],[ORDER DATE]])/3,0)</f>
        <v>1</v>
      </c>
      <c r="K1096" t="str">
        <f>TEXT(sales_data_sample3[[#This Row],[ORDER DATE]],"[$-409]mmmm")</f>
        <v>February</v>
      </c>
      <c r="L1096">
        <f>YEAR(sales_data_sample3[[#This Row],[ORDER DATE]])</f>
        <v>2004</v>
      </c>
      <c r="M1096" t="s">
        <v>2075</v>
      </c>
      <c r="N1096">
        <v>86</v>
      </c>
      <c r="O1096" t="s">
        <v>2076</v>
      </c>
      <c r="P1096" t="s">
        <v>627</v>
      </c>
      <c r="Q1096" t="s">
        <v>628</v>
      </c>
      <c r="R1096" t="s">
        <v>629</v>
      </c>
      <c r="S1096" t="s">
        <v>4804</v>
      </c>
      <c r="T1096" t="s">
        <v>630</v>
      </c>
      <c r="U1096" t="s">
        <v>73</v>
      </c>
      <c r="V1096" t="s">
        <v>631</v>
      </c>
      <c r="W1096" t="s">
        <v>38</v>
      </c>
      <c r="X1096" t="s">
        <v>39</v>
      </c>
      <c r="Y1096" t="s">
        <v>362</v>
      </c>
      <c r="Z1096" t="s">
        <v>422</v>
      </c>
      <c r="AA1096" t="s">
        <v>65</v>
      </c>
    </row>
    <row r="1097" spans="1:27" x14ac:dyDescent="0.25">
      <c r="A1097" s="1">
        <v>10222</v>
      </c>
      <c r="B1097" s="1">
        <v>45</v>
      </c>
      <c r="C1097" s="8">
        <v>85.75</v>
      </c>
      <c r="D1097" s="1">
        <v>9</v>
      </c>
      <c r="E1097" s="7">
        <v>3858.75</v>
      </c>
      <c r="F1097" s="7">
        <f>sales_data_sample3[[#This Row],[SALES]]*sales_data_sample3[[#This Row],[PROFIT MARGIN]]</f>
        <v>285.16162499999996</v>
      </c>
      <c r="G1097" s="14" t="str">
        <f>IF(sales_data_sample3[[#This Row],[STATUS]] &lt;&gt;"Cancelled","7,39%","0")</f>
        <v>7,39%</v>
      </c>
      <c r="H1097" s="4">
        <v>38036</v>
      </c>
      <c r="I1097" t="s">
        <v>28</v>
      </c>
      <c r="J1097">
        <f>ROUNDUP(MONTH(sales_data_sample3[[#This Row],[ORDER DATE]])/3,0)</f>
        <v>1</v>
      </c>
      <c r="K1097" t="str">
        <f>TEXT(sales_data_sample3[[#This Row],[ORDER DATE]],"[$-409]mmmm")</f>
        <v>February</v>
      </c>
      <c r="L1097">
        <f>YEAR(sales_data_sample3[[#This Row],[ORDER DATE]])</f>
        <v>2004</v>
      </c>
      <c r="M1097" t="s">
        <v>1354</v>
      </c>
      <c r="N1097">
        <v>105</v>
      </c>
      <c r="O1097" t="s">
        <v>2467</v>
      </c>
      <c r="P1097" t="s">
        <v>627</v>
      </c>
      <c r="Q1097" t="s">
        <v>628</v>
      </c>
      <c r="R1097" t="s">
        <v>629</v>
      </c>
      <c r="S1097" t="s">
        <v>4804</v>
      </c>
      <c r="T1097" t="s">
        <v>630</v>
      </c>
      <c r="U1097" t="s">
        <v>73</v>
      </c>
      <c r="V1097" t="s">
        <v>631</v>
      </c>
      <c r="W1097" t="s">
        <v>38</v>
      </c>
      <c r="X1097" t="s">
        <v>39</v>
      </c>
      <c r="Y1097" t="s">
        <v>362</v>
      </c>
      <c r="Z1097" t="s">
        <v>422</v>
      </c>
      <c r="AA1097" t="s">
        <v>65</v>
      </c>
    </row>
    <row r="1098" spans="1:27" x14ac:dyDescent="0.25">
      <c r="A1098" s="1">
        <v>10222</v>
      </c>
      <c r="B1098" s="1">
        <v>32</v>
      </c>
      <c r="C1098" s="8">
        <v>81.53</v>
      </c>
      <c r="D1098" s="1">
        <v>5</v>
      </c>
      <c r="E1098" s="7">
        <v>2608.96</v>
      </c>
      <c r="F1098" s="7">
        <f>sales_data_sample3[[#This Row],[SALES]]*sales_data_sample3[[#This Row],[PROFIT MARGIN]]</f>
        <v>190.71497600000001</v>
      </c>
      <c r="G1098" s="14" t="str">
        <f>IF(sales_data_sample3[[#This Row],[STATUS]] &lt;&gt;"Cancelled","7,31%","0")</f>
        <v>7,31%</v>
      </c>
      <c r="H1098" s="4">
        <v>38036</v>
      </c>
      <c r="I1098" t="s">
        <v>28</v>
      </c>
      <c r="J1098">
        <f>ROUNDUP(MONTH(sales_data_sample3[[#This Row],[ORDER DATE]])/3,0)</f>
        <v>1</v>
      </c>
      <c r="K1098" t="str">
        <f>TEXT(sales_data_sample3[[#This Row],[ORDER DATE]],"[$-409]mmmm")</f>
        <v>February</v>
      </c>
      <c r="L1098">
        <f>YEAR(sales_data_sample3[[#This Row],[ORDER DATE]])</f>
        <v>2004</v>
      </c>
      <c r="M1098" t="s">
        <v>1502</v>
      </c>
      <c r="N1098">
        <v>68</v>
      </c>
      <c r="O1098" t="s">
        <v>3232</v>
      </c>
      <c r="P1098" t="s">
        <v>627</v>
      </c>
      <c r="Q1098" t="s">
        <v>628</v>
      </c>
      <c r="R1098" t="s">
        <v>629</v>
      </c>
      <c r="S1098" t="s">
        <v>4804</v>
      </c>
      <c r="T1098" t="s">
        <v>630</v>
      </c>
      <c r="U1098" t="s">
        <v>73</v>
      </c>
      <c r="V1098" t="s">
        <v>631</v>
      </c>
      <c r="W1098" t="s">
        <v>38</v>
      </c>
      <c r="X1098" t="s">
        <v>39</v>
      </c>
      <c r="Y1098" t="s">
        <v>362</v>
      </c>
      <c r="Z1098" t="s">
        <v>422</v>
      </c>
      <c r="AA1098" t="s">
        <v>42</v>
      </c>
    </row>
    <row r="1099" spans="1:27" x14ac:dyDescent="0.25">
      <c r="A1099" s="1">
        <v>10222</v>
      </c>
      <c r="B1099" s="1">
        <v>47</v>
      </c>
      <c r="C1099" s="8">
        <v>70.81</v>
      </c>
      <c r="D1099" s="1">
        <v>14</v>
      </c>
      <c r="E1099" s="7">
        <v>3328.07</v>
      </c>
      <c r="F1099" s="7">
        <f>sales_data_sample3[[#This Row],[SALES]]*sales_data_sample3[[#This Row],[PROFIT MARGIN]]</f>
        <v>245.94437299999998</v>
      </c>
      <c r="G1099" s="14" t="str">
        <f>IF(sales_data_sample3[[#This Row],[STATUS]] &lt;&gt;"Cancelled","7,39%","0")</f>
        <v>7,39%</v>
      </c>
      <c r="H1099" s="4">
        <v>38036</v>
      </c>
      <c r="I1099" t="s">
        <v>28</v>
      </c>
      <c r="J1099">
        <f>ROUNDUP(MONTH(sales_data_sample3[[#This Row],[ORDER DATE]])/3,0)</f>
        <v>1</v>
      </c>
      <c r="K1099" t="str">
        <f>TEXT(sales_data_sample3[[#This Row],[ORDER DATE]],"[$-409]mmmm")</f>
        <v>February</v>
      </c>
      <c r="L1099">
        <f>YEAR(sales_data_sample3[[#This Row],[ORDER DATE]])</f>
        <v>2004</v>
      </c>
      <c r="M1099" t="s">
        <v>1354</v>
      </c>
      <c r="N1099">
        <v>88</v>
      </c>
      <c r="O1099" t="s">
        <v>3347</v>
      </c>
      <c r="P1099" t="s">
        <v>627</v>
      </c>
      <c r="Q1099" t="s">
        <v>628</v>
      </c>
      <c r="R1099" t="s">
        <v>629</v>
      </c>
      <c r="S1099" t="s">
        <v>4804</v>
      </c>
      <c r="T1099" t="s">
        <v>630</v>
      </c>
      <c r="U1099" t="s">
        <v>73</v>
      </c>
      <c r="V1099" t="s">
        <v>631</v>
      </c>
      <c r="W1099" t="s">
        <v>38</v>
      </c>
      <c r="X1099" t="s">
        <v>39</v>
      </c>
      <c r="Y1099" t="s">
        <v>362</v>
      </c>
      <c r="Z1099" t="s">
        <v>422</v>
      </c>
      <c r="AA1099" t="s">
        <v>65</v>
      </c>
    </row>
    <row r="1100" spans="1:27" x14ac:dyDescent="0.25">
      <c r="A1100" s="1">
        <v>10222</v>
      </c>
      <c r="B1100" s="1">
        <v>43</v>
      </c>
      <c r="C1100" s="8">
        <v>70.349999999999994</v>
      </c>
      <c r="D1100" s="1">
        <v>6</v>
      </c>
      <c r="E1100" s="7">
        <v>3025.05</v>
      </c>
      <c r="F1100" s="7">
        <f>sales_data_sample3[[#This Row],[SALES]]*sales_data_sample3[[#This Row],[PROFIT MARGIN]]</f>
        <v>223.55119500000001</v>
      </c>
      <c r="G1100" s="14" t="str">
        <f>IF(sales_data_sample3[[#This Row],[STATUS]] &lt;&gt;"Cancelled","7,39%","0")</f>
        <v>7,39%</v>
      </c>
      <c r="H1100" s="4">
        <v>38036</v>
      </c>
      <c r="I1100" t="s">
        <v>28</v>
      </c>
      <c r="J1100">
        <f>ROUNDUP(MONTH(sales_data_sample3[[#This Row],[ORDER DATE]])/3,0)</f>
        <v>1</v>
      </c>
      <c r="K1100" t="str">
        <f>TEXT(sales_data_sample3[[#This Row],[ORDER DATE]],"[$-409]mmmm")</f>
        <v>February</v>
      </c>
      <c r="L1100">
        <f>YEAR(sales_data_sample3[[#This Row],[ORDER DATE]])</f>
        <v>2004</v>
      </c>
      <c r="M1100" t="s">
        <v>1354</v>
      </c>
      <c r="N1100">
        <v>65</v>
      </c>
      <c r="O1100" t="s">
        <v>3465</v>
      </c>
      <c r="P1100" t="s">
        <v>627</v>
      </c>
      <c r="Q1100" t="s">
        <v>628</v>
      </c>
      <c r="R1100" t="s">
        <v>629</v>
      </c>
      <c r="S1100" t="s">
        <v>4804</v>
      </c>
      <c r="T1100" t="s">
        <v>630</v>
      </c>
      <c r="U1100" t="s">
        <v>73</v>
      </c>
      <c r="V1100" t="s">
        <v>631</v>
      </c>
      <c r="W1100" t="s">
        <v>38</v>
      </c>
      <c r="X1100" t="s">
        <v>39</v>
      </c>
      <c r="Y1100" t="s">
        <v>362</v>
      </c>
      <c r="Z1100" t="s">
        <v>422</v>
      </c>
      <c r="AA1100" t="s">
        <v>65</v>
      </c>
    </row>
    <row r="1101" spans="1:27" x14ac:dyDescent="0.25">
      <c r="A1101" s="1">
        <v>10222</v>
      </c>
      <c r="B1101" s="1">
        <v>46</v>
      </c>
      <c r="C1101" s="8">
        <v>80.510000000000005</v>
      </c>
      <c r="D1101" s="1">
        <v>11</v>
      </c>
      <c r="E1101" s="7">
        <v>3703.46</v>
      </c>
      <c r="F1101" s="7">
        <f>sales_data_sample3[[#This Row],[SALES]]*sales_data_sample3[[#This Row],[PROFIT MARGIN]]</f>
        <v>273.68569399999996</v>
      </c>
      <c r="G1101" s="14" t="str">
        <f>IF(sales_data_sample3[[#This Row],[STATUS]] &lt;&gt;"Cancelled","7,39%","0")</f>
        <v>7,39%</v>
      </c>
      <c r="H1101" s="4">
        <v>38036</v>
      </c>
      <c r="I1101" t="s">
        <v>28</v>
      </c>
      <c r="J1101">
        <f>ROUNDUP(MONTH(sales_data_sample3[[#This Row],[ORDER DATE]])/3,0)</f>
        <v>1</v>
      </c>
      <c r="K1101" t="str">
        <f>TEXT(sales_data_sample3[[#This Row],[ORDER DATE]],"[$-409]mmmm")</f>
        <v>February</v>
      </c>
      <c r="L1101">
        <f>YEAR(sales_data_sample3[[#This Row],[ORDER DATE]])</f>
        <v>2004</v>
      </c>
      <c r="M1101" t="s">
        <v>1354</v>
      </c>
      <c r="N1101">
        <v>83</v>
      </c>
      <c r="O1101" t="s">
        <v>3543</v>
      </c>
      <c r="P1101" t="s">
        <v>627</v>
      </c>
      <c r="Q1101" t="s">
        <v>628</v>
      </c>
      <c r="R1101" t="s">
        <v>629</v>
      </c>
      <c r="S1101" t="s">
        <v>4804</v>
      </c>
      <c r="T1101" t="s">
        <v>630</v>
      </c>
      <c r="U1101" t="s">
        <v>73</v>
      </c>
      <c r="V1101" t="s">
        <v>631</v>
      </c>
      <c r="W1101" t="s">
        <v>38</v>
      </c>
      <c r="X1101" t="s">
        <v>39</v>
      </c>
      <c r="Y1101" t="s">
        <v>362</v>
      </c>
      <c r="Z1101" t="s">
        <v>422</v>
      </c>
      <c r="AA1101" t="s">
        <v>65</v>
      </c>
    </row>
    <row r="1102" spans="1:27" x14ac:dyDescent="0.25">
      <c r="A1102" s="1">
        <v>10222</v>
      </c>
      <c r="B1102" s="1">
        <v>48</v>
      </c>
      <c r="C1102" s="8">
        <v>56.64</v>
      </c>
      <c r="D1102" s="1">
        <v>3</v>
      </c>
      <c r="E1102" s="7">
        <v>2718.72</v>
      </c>
      <c r="F1102" s="7">
        <f>sales_data_sample3[[#This Row],[SALES]]*sales_data_sample3[[#This Row],[PROFIT MARGIN]]</f>
        <v>198.73843199999999</v>
      </c>
      <c r="G1102" s="14" t="str">
        <f>IF(sales_data_sample3[[#This Row],[STATUS]] &lt;&gt;"Cancelled","7,31%","0")</f>
        <v>7,31%</v>
      </c>
      <c r="H1102" s="4">
        <v>38036</v>
      </c>
      <c r="I1102" t="s">
        <v>28</v>
      </c>
      <c r="J1102">
        <f>ROUNDUP(MONTH(sales_data_sample3[[#This Row],[ORDER DATE]])/3,0)</f>
        <v>1</v>
      </c>
      <c r="K1102" t="str">
        <f>TEXT(sales_data_sample3[[#This Row],[ORDER DATE]],"[$-409]mmmm")</f>
        <v>February</v>
      </c>
      <c r="L1102">
        <f>YEAR(sales_data_sample3[[#This Row],[ORDER DATE]])</f>
        <v>2004</v>
      </c>
      <c r="M1102" t="s">
        <v>1502</v>
      </c>
      <c r="N1102">
        <v>68</v>
      </c>
      <c r="O1102" t="s">
        <v>3620</v>
      </c>
      <c r="P1102" t="s">
        <v>627</v>
      </c>
      <c r="Q1102" t="s">
        <v>628</v>
      </c>
      <c r="R1102" t="s">
        <v>629</v>
      </c>
      <c r="S1102" t="s">
        <v>4804</v>
      </c>
      <c r="T1102" t="s">
        <v>630</v>
      </c>
      <c r="U1102" t="s">
        <v>73</v>
      </c>
      <c r="V1102" t="s">
        <v>631</v>
      </c>
      <c r="W1102" t="s">
        <v>38</v>
      </c>
      <c r="X1102" t="s">
        <v>39</v>
      </c>
      <c r="Y1102" t="s">
        <v>362</v>
      </c>
      <c r="Z1102" t="s">
        <v>422</v>
      </c>
      <c r="AA1102" t="s">
        <v>42</v>
      </c>
    </row>
    <row r="1103" spans="1:27" x14ac:dyDescent="0.25">
      <c r="A1103" s="1">
        <v>10222</v>
      </c>
      <c r="B1103" s="1">
        <v>31</v>
      </c>
      <c r="C1103" s="8">
        <v>62.67</v>
      </c>
      <c r="D1103" s="1">
        <v>15</v>
      </c>
      <c r="E1103" s="7">
        <v>1942.77</v>
      </c>
      <c r="F1103" s="7">
        <f>sales_data_sample3[[#This Row],[SALES]]*sales_data_sample3[[#This Row],[PROFIT MARGIN]]</f>
        <v>177.56917799999999</v>
      </c>
      <c r="G1103" s="14" t="str">
        <f>IF(sales_data_sample3[[#This Row],[STATUS]] &lt;&gt;"Cancelled","9,14%","0")</f>
        <v>9,14%</v>
      </c>
      <c r="H1103" s="4">
        <v>38036</v>
      </c>
      <c r="I1103" t="s">
        <v>28</v>
      </c>
      <c r="J1103">
        <f>ROUNDUP(MONTH(sales_data_sample3[[#This Row],[ORDER DATE]])/3,0)</f>
        <v>1</v>
      </c>
      <c r="K1103" t="str">
        <f>TEXT(sales_data_sample3[[#This Row],[ORDER DATE]],"[$-409]mmmm")</f>
        <v>February</v>
      </c>
      <c r="L1103">
        <f>YEAR(sales_data_sample3[[#This Row],[ORDER DATE]])</f>
        <v>2004</v>
      </c>
      <c r="M1103" t="s">
        <v>2075</v>
      </c>
      <c r="N1103">
        <v>66</v>
      </c>
      <c r="O1103" t="s">
        <v>4284</v>
      </c>
      <c r="P1103" t="s">
        <v>627</v>
      </c>
      <c r="Q1103" t="s">
        <v>628</v>
      </c>
      <c r="R1103" t="s">
        <v>629</v>
      </c>
      <c r="S1103" t="s">
        <v>4804</v>
      </c>
      <c r="T1103" t="s">
        <v>630</v>
      </c>
      <c r="U1103" t="s">
        <v>73</v>
      </c>
      <c r="V1103" t="s">
        <v>631</v>
      </c>
      <c r="W1103" t="s">
        <v>38</v>
      </c>
      <c r="X1103" t="s">
        <v>39</v>
      </c>
      <c r="Y1103" t="s">
        <v>362</v>
      </c>
      <c r="Z1103" t="s">
        <v>422</v>
      </c>
      <c r="AA1103" t="s">
        <v>42</v>
      </c>
    </row>
    <row r="1104" spans="1:27" x14ac:dyDescent="0.25">
      <c r="A1104" s="1">
        <v>10222</v>
      </c>
      <c r="B1104" s="1">
        <v>26</v>
      </c>
      <c r="C1104" s="8">
        <v>100</v>
      </c>
      <c r="D1104" s="1">
        <v>8</v>
      </c>
      <c r="E1104" s="7">
        <v>2659.54</v>
      </c>
      <c r="F1104" s="7">
        <f>sales_data_sample3[[#This Row],[SALES]]*sales_data_sample3[[#This Row],[PROFIT MARGIN]]</f>
        <v>243.08195599999999</v>
      </c>
      <c r="G1104" s="14" t="str">
        <f>IF(sales_data_sample3[[#This Row],[STATUS]] &lt;&gt;"Cancelled","9,14%","0")</f>
        <v>9,14%</v>
      </c>
      <c r="H1104" s="4">
        <v>38036</v>
      </c>
      <c r="I1104" t="s">
        <v>28</v>
      </c>
      <c r="J1104">
        <f>ROUNDUP(MONTH(sales_data_sample3[[#This Row],[ORDER DATE]])/3,0)</f>
        <v>1</v>
      </c>
      <c r="K1104" t="str">
        <f>TEXT(sales_data_sample3[[#This Row],[ORDER DATE]],"[$-409]mmmm")</f>
        <v>February</v>
      </c>
      <c r="L1104">
        <f>YEAR(sales_data_sample3[[#This Row],[ORDER DATE]])</f>
        <v>2004</v>
      </c>
      <c r="M1104" t="s">
        <v>2075</v>
      </c>
      <c r="N1104">
        <v>90</v>
      </c>
      <c r="O1104" t="s">
        <v>4394</v>
      </c>
      <c r="P1104" t="s">
        <v>627</v>
      </c>
      <c r="Q1104" t="s">
        <v>628</v>
      </c>
      <c r="R1104" t="s">
        <v>629</v>
      </c>
      <c r="S1104" t="s">
        <v>4804</v>
      </c>
      <c r="T1104" t="s">
        <v>630</v>
      </c>
      <c r="U1104" t="s">
        <v>73</v>
      </c>
      <c r="V1104" t="s">
        <v>631</v>
      </c>
      <c r="W1104" t="s">
        <v>38</v>
      </c>
      <c r="X1104" t="s">
        <v>39</v>
      </c>
      <c r="Y1104" t="s">
        <v>362</v>
      </c>
      <c r="Z1104" t="s">
        <v>422</v>
      </c>
      <c r="AA1104" t="s">
        <v>42</v>
      </c>
    </row>
    <row r="1105" spans="1:27" x14ac:dyDescent="0.25">
      <c r="A1105" s="1">
        <v>10222</v>
      </c>
      <c r="B1105" s="1">
        <v>37</v>
      </c>
      <c r="C1105" s="8">
        <v>87.75</v>
      </c>
      <c r="D1105" s="1">
        <v>1</v>
      </c>
      <c r="E1105" s="7">
        <v>3246.75</v>
      </c>
      <c r="F1105" s="7">
        <f>sales_data_sample3[[#This Row],[SALES]]*sales_data_sample3[[#This Row],[PROFIT MARGIN]]</f>
        <v>237.337425</v>
      </c>
      <c r="G1105" s="14" t="str">
        <f>IF(sales_data_sample3[[#This Row],[STATUS]] &lt;&gt;"Cancelled","7,31%","0")</f>
        <v>7,31%</v>
      </c>
      <c r="H1105" s="4">
        <v>38036</v>
      </c>
      <c r="I1105" t="s">
        <v>28</v>
      </c>
      <c r="J1105">
        <f>ROUNDUP(MONTH(sales_data_sample3[[#This Row],[ORDER DATE]])/3,0)</f>
        <v>1</v>
      </c>
      <c r="K1105" t="str">
        <f>TEXT(sales_data_sample3[[#This Row],[ORDER DATE]],"[$-409]mmmm")</f>
        <v>February</v>
      </c>
      <c r="L1105">
        <f>YEAR(sales_data_sample3[[#This Row],[ORDER DATE]])</f>
        <v>2004</v>
      </c>
      <c r="M1105" t="s">
        <v>1502</v>
      </c>
      <c r="N1105">
        <v>99</v>
      </c>
      <c r="O1105" t="s">
        <v>4433</v>
      </c>
      <c r="P1105" t="s">
        <v>627</v>
      </c>
      <c r="Q1105" t="s">
        <v>628</v>
      </c>
      <c r="R1105" t="s">
        <v>629</v>
      </c>
      <c r="S1105" t="s">
        <v>4804</v>
      </c>
      <c r="T1105" t="s">
        <v>630</v>
      </c>
      <c r="U1105" t="s">
        <v>73</v>
      </c>
      <c r="V1105" t="s">
        <v>631</v>
      </c>
      <c r="W1105" t="s">
        <v>38</v>
      </c>
      <c r="X1105" t="s">
        <v>39</v>
      </c>
      <c r="Y1105" t="s">
        <v>362</v>
      </c>
      <c r="Z1105" t="s">
        <v>422</v>
      </c>
      <c r="AA1105" t="s">
        <v>65</v>
      </c>
    </row>
    <row r="1106" spans="1:27" x14ac:dyDescent="0.25">
      <c r="A1106" s="1">
        <v>10222</v>
      </c>
      <c r="B1106" s="1">
        <v>36</v>
      </c>
      <c r="C1106" s="8">
        <v>80.95</v>
      </c>
      <c r="D1106" s="1">
        <v>13</v>
      </c>
      <c r="E1106" s="7">
        <v>2914.2</v>
      </c>
      <c r="F1106" s="7">
        <f>sales_data_sample3[[#This Row],[SALES]]*sales_data_sample3[[#This Row],[PROFIT MARGIN]]</f>
        <v>266.35787999999997</v>
      </c>
      <c r="G1106" s="14" t="str">
        <f>IF(sales_data_sample3[[#This Row],[STATUS]] &lt;&gt;"Cancelled","9,14%","0")</f>
        <v>9,14%</v>
      </c>
      <c r="H1106" s="4">
        <v>38036</v>
      </c>
      <c r="I1106" t="s">
        <v>28</v>
      </c>
      <c r="J1106">
        <f>ROUNDUP(MONTH(sales_data_sample3[[#This Row],[ORDER DATE]])/3,0)</f>
        <v>1</v>
      </c>
      <c r="K1106" t="str">
        <f>TEXT(sales_data_sample3[[#This Row],[ORDER DATE]],"[$-409]mmmm")</f>
        <v>February</v>
      </c>
      <c r="L1106">
        <f>YEAR(sales_data_sample3[[#This Row],[ORDER DATE]])</f>
        <v>2004</v>
      </c>
      <c r="M1106" t="s">
        <v>2075</v>
      </c>
      <c r="N1106">
        <v>72</v>
      </c>
      <c r="O1106" t="s">
        <v>4468</v>
      </c>
      <c r="P1106" t="s">
        <v>627</v>
      </c>
      <c r="Q1106" t="s">
        <v>628</v>
      </c>
      <c r="R1106" t="s">
        <v>629</v>
      </c>
      <c r="S1106" t="s">
        <v>4804</v>
      </c>
      <c r="T1106" t="s">
        <v>630</v>
      </c>
      <c r="U1106" t="s">
        <v>73</v>
      </c>
      <c r="V1106" t="s">
        <v>631</v>
      </c>
      <c r="W1106" t="s">
        <v>38</v>
      </c>
      <c r="X1106" t="s">
        <v>39</v>
      </c>
      <c r="Y1106" t="s">
        <v>362</v>
      </c>
      <c r="Z1106" t="s">
        <v>422</v>
      </c>
      <c r="AA1106" t="s">
        <v>42</v>
      </c>
    </row>
    <row r="1107" spans="1:27" x14ac:dyDescent="0.25">
      <c r="A1107" s="1">
        <v>10222</v>
      </c>
      <c r="B1107" s="1">
        <v>38</v>
      </c>
      <c r="C1107" s="8">
        <v>100</v>
      </c>
      <c r="D1107" s="1">
        <v>16</v>
      </c>
      <c r="E1107" s="7">
        <v>4187.22</v>
      </c>
      <c r="F1107" s="7">
        <f>sales_data_sample3[[#This Row],[SALES]]*sales_data_sample3[[#This Row],[PROFIT MARGIN]]</f>
        <v>382.71190799999999</v>
      </c>
      <c r="G1107" s="14" t="str">
        <f>IF(sales_data_sample3[[#This Row],[STATUS]] &lt;&gt;"Cancelled","9,14%","0")</f>
        <v>9,14%</v>
      </c>
      <c r="H1107" s="4">
        <v>38036</v>
      </c>
      <c r="I1107" t="s">
        <v>28</v>
      </c>
      <c r="J1107">
        <f>ROUNDUP(MONTH(sales_data_sample3[[#This Row],[ORDER DATE]])/3,0)</f>
        <v>1</v>
      </c>
      <c r="K1107" t="str">
        <f>TEXT(sales_data_sample3[[#This Row],[ORDER DATE]],"[$-409]mmmm")</f>
        <v>February</v>
      </c>
      <c r="L1107">
        <f>YEAR(sales_data_sample3[[#This Row],[ORDER DATE]])</f>
        <v>2004</v>
      </c>
      <c r="M1107" t="s">
        <v>2075</v>
      </c>
      <c r="N1107">
        <v>100</v>
      </c>
      <c r="O1107" t="s">
        <v>4604</v>
      </c>
      <c r="P1107" t="s">
        <v>627</v>
      </c>
      <c r="Q1107" t="s">
        <v>628</v>
      </c>
      <c r="R1107" t="s">
        <v>629</v>
      </c>
      <c r="S1107" t="s">
        <v>4804</v>
      </c>
      <c r="T1107" t="s">
        <v>630</v>
      </c>
      <c r="U1107" t="s">
        <v>73</v>
      </c>
      <c r="V1107" t="s">
        <v>631</v>
      </c>
      <c r="W1107" t="s">
        <v>38</v>
      </c>
      <c r="X1107" t="s">
        <v>39</v>
      </c>
      <c r="Y1107" t="s">
        <v>362</v>
      </c>
      <c r="Z1107" t="s">
        <v>422</v>
      </c>
      <c r="AA1107" t="s">
        <v>65</v>
      </c>
    </row>
    <row r="1108" spans="1:27" x14ac:dyDescent="0.25">
      <c r="A1108" s="1">
        <v>10222</v>
      </c>
      <c r="B1108" s="1">
        <v>31</v>
      </c>
      <c r="C1108" s="8">
        <v>95.34</v>
      </c>
      <c r="D1108" s="1">
        <v>17</v>
      </c>
      <c r="E1108" s="7">
        <v>2955.54</v>
      </c>
      <c r="F1108" s="7">
        <f>sales_data_sample3[[#This Row],[SALES]]*sales_data_sample3[[#This Row],[PROFIT MARGIN]]</f>
        <v>270.13635599999998</v>
      </c>
      <c r="G1108" s="14" t="str">
        <f>IF(sales_data_sample3[[#This Row],[STATUS]] &lt;&gt;"Cancelled","9,14%","0")</f>
        <v>9,14%</v>
      </c>
      <c r="H1108" s="4">
        <v>38036</v>
      </c>
      <c r="I1108" t="s">
        <v>28</v>
      </c>
      <c r="J1108">
        <f>ROUNDUP(MONTH(sales_data_sample3[[#This Row],[ORDER DATE]])/3,0)</f>
        <v>1</v>
      </c>
      <c r="K1108" t="str">
        <f>TEXT(sales_data_sample3[[#This Row],[ORDER DATE]],"[$-409]mmmm")</f>
        <v>February</v>
      </c>
      <c r="L1108">
        <f>YEAR(sales_data_sample3[[#This Row],[ORDER DATE]])</f>
        <v>2004</v>
      </c>
      <c r="M1108" t="s">
        <v>2075</v>
      </c>
      <c r="N1108">
        <v>99</v>
      </c>
      <c r="O1108" t="s">
        <v>4639</v>
      </c>
      <c r="P1108" t="s">
        <v>627</v>
      </c>
      <c r="Q1108" t="s">
        <v>628</v>
      </c>
      <c r="R1108" t="s">
        <v>629</v>
      </c>
      <c r="S1108" t="s">
        <v>4804</v>
      </c>
      <c r="T1108" t="s">
        <v>630</v>
      </c>
      <c r="U1108" t="s">
        <v>73</v>
      </c>
      <c r="V1108" t="s">
        <v>631</v>
      </c>
      <c r="W1108" t="s">
        <v>38</v>
      </c>
      <c r="X1108" t="s">
        <v>39</v>
      </c>
      <c r="Y1108" t="s">
        <v>362</v>
      </c>
      <c r="Z1108" t="s">
        <v>422</v>
      </c>
      <c r="AA1108" t="s">
        <v>42</v>
      </c>
    </row>
    <row r="1109" spans="1:27" x14ac:dyDescent="0.25">
      <c r="A1109" s="1">
        <v>10222</v>
      </c>
      <c r="B1109" s="1">
        <v>43</v>
      </c>
      <c r="C1109" s="8">
        <v>74.03</v>
      </c>
      <c r="D1109" s="1">
        <v>2</v>
      </c>
      <c r="E1109" s="7">
        <v>3183.29</v>
      </c>
      <c r="F1109" s="7">
        <f>sales_data_sample3[[#This Row],[SALES]]*sales_data_sample3[[#This Row],[PROFIT MARGIN]]</f>
        <v>232.698499</v>
      </c>
      <c r="G1109" s="14" t="str">
        <f>IF(sales_data_sample3[[#This Row],[STATUS]] &lt;&gt;"Cancelled","7,31%","0")</f>
        <v>7,31%</v>
      </c>
      <c r="H1109" s="4">
        <v>38036</v>
      </c>
      <c r="I1109" t="s">
        <v>28</v>
      </c>
      <c r="J1109">
        <f>ROUNDUP(MONTH(sales_data_sample3[[#This Row],[ORDER DATE]])/3,0)</f>
        <v>1</v>
      </c>
      <c r="K1109" t="str">
        <f>TEXT(sales_data_sample3[[#This Row],[ORDER DATE]],"[$-409]mmmm")</f>
        <v>February</v>
      </c>
      <c r="L1109">
        <f>YEAR(sales_data_sample3[[#This Row],[ORDER DATE]])</f>
        <v>2004</v>
      </c>
      <c r="M1109" t="s">
        <v>1502</v>
      </c>
      <c r="N1109">
        <v>74</v>
      </c>
      <c r="O1109" t="s">
        <v>4675</v>
      </c>
      <c r="P1109" t="s">
        <v>627</v>
      </c>
      <c r="Q1109" t="s">
        <v>628</v>
      </c>
      <c r="R1109" t="s">
        <v>629</v>
      </c>
      <c r="S1109" t="s">
        <v>4804</v>
      </c>
      <c r="T1109" t="s">
        <v>630</v>
      </c>
      <c r="U1109" t="s">
        <v>73</v>
      </c>
      <c r="V1109" t="s">
        <v>631</v>
      </c>
      <c r="W1109" t="s">
        <v>38</v>
      </c>
      <c r="X1109" t="s">
        <v>39</v>
      </c>
      <c r="Y1109" t="s">
        <v>362</v>
      </c>
      <c r="Z1109" t="s">
        <v>422</v>
      </c>
      <c r="AA1109" t="s">
        <v>65</v>
      </c>
    </row>
    <row r="1110" spans="1:27" x14ac:dyDescent="0.25">
      <c r="A1110" s="1">
        <v>10222</v>
      </c>
      <c r="B1110" s="1">
        <v>31</v>
      </c>
      <c r="C1110" s="8">
        <v>45.69</v>
      </c>
      <c r="D1110" s="1">
        <v>7</v>
      </c>
      <c r="E1110" s="7">
        <v>1416.39</v>
      </c>
      <c r="F1110" s="7">
        <f>sales_data_sample3[[#This Row],[SALES]]*sales_data_sample3[[#This Row],[PROFIT MARGIN]]</f>
        <v>103.53810900000001</v>
      </c>
      <c r="G1110" s="14" t="str">
        <f>IF(sales_data_sample3[[#This Row],[STATUS]] &lt;&gt;"Cancelled","7,31%","0")</f>
        <v>7,31%</v>
      </c>
      <c r="H1110" s="4">
        <v>38036</v>
      </c>
      <c r="I1110" t="s">
        <v>28</v>
      </c>
      <c r="J1110">
        <f>ROUNDUP(MONTH(sales_data_sample3[[#This Row],[ORDER DATE]])/3,0)</f>
        <v>1</v>
      </c>
      <c r="K1110" t="str">
        <f>TEXT(sales_data_sample3[[#This Row],[ORDER DATE]],"[$-409]mmmm")</f>
        <v>February</v>
      </c>
      <c r="L1110">
        <f>YEAR(sales_data_sample3[[#This Row],[ORDER DATE]])</f>
        <v>2004</v>
      </c>
      <c r="M1110" t="s">
        <v>1502</v>
      </c>
      <c r="N1110">
        <v>49</v>
      </c>
      <c r="O1110" t="s">
        <v>4719</v>
      </c>
      <c r="P1110" t="s">
        <v>627</v>
      </c>
      <c r="Q1110" t="s">
        <v>628</v>
      </c>
      <c r="R1110" t="s">
        <v>629</v>
      </c>
      <c r="S1110" t="s">
        <v>4804</v>
      </c>
      <c r="T1110" t="s">
        <v>630</v>
      </c>
      <c r="U1110" t="s">
        <v>73</v>
      </c>
      <c r="V1110" t="s">
        <v>631</v>
      </c>
      <c r="W1110" t="s">
        <v>38</v>
      </c>
      <c r="X1110" t="s">
        <v>39</v>
      </c>
      <c r="Y1110" t="s">
        <v>362</v>
      </c>
      <c r="Z1110" t="s">
        <v>422</v>
      </c>
      <c r="AA1110" t="s">
        <v>42</v>
      </c>
    </row>
    <row r="1111" spans="1:27" x14ac:dyDescent="0.25">
      <c r="A1111" s="1">
        <v>10222</v>
      </c>
      <c r="B1111" s="1">
        <v>36</v>
      </c>
      <c r="C1111" s="8">
        <v>63.34</v>
      </c>
      <c r="D1111" s="1">
        <v>18</v>
      </c>
      <c r="E1111" s="7">
        <v>2280.2399999999998</v>
      </c>
      <c r="F1111" s="7">
        <f>sales_data_sample3[[#This Row],[SALES]]*sales_data_sample3[[#This Row],[PROFIT MARGIN]]</f>
        <v>208.41393599999998</v>
      </c>
      <c r="G1111" s="14" t="str">
        <f>IF(sales_data_sample3[[#This Row],[STATUS]] &lt;&gt;"Cancelled","9,14%","0")</f>
        <v>9,14%</v>
      </c>
      <c r="H1111" s="4">
        <v>38036</v>
      </c>
      <c r="I1111" t="s">
        <v>28</v>
      </c>
      <c r="J1111">
        <f>ROUNDUP(MONTH(sales_data_sample3[[#This Row],[ORDER DATE]])/3,0)</f>
        <v>1</v>
      </c>
      <c r="K1111" t="str">
        <f>TEXT(sales_data_sample3[[#This Row],[ORDER DATE]],"[$-409]mmmm")</f>
        <v>February</v>
      </c>
      <c r="L1111">
        <f>YEAR(sales_data_sample3[[#This Row],[ORDER DATE]])</f>
        <v>2004</v>
      </c>
      <c r="M1111" t="s">
        <v>2075</v>
      </c>
      <c r="N1111">
        <v>54</v>
      </c>
      <c r="O1111" t="s">
        <v>4760</v>
      </c>
      <c r="P1111" t="s">
        <v>627</v>
      </c>
      <c r="Q1111" t="s">
        <v>628</v>
      </c>
      <c r="R1111" t="s">
        <v>629</v>
      </c>
      <c r="S1111" t="s">
        <v>4804</v>
      </c>
      <c r="T1111" t="s">
        <v>630</v>
      </c>
      <c r="U1111" t="s">
        <v>73</v>
      </c>
      <c r="V1111" t="s">
        <v>631</v>
      </c>
      <c r="W1111" t="s">
        <v>38</v>
      </c>
      <c r="X1111" t="s">
        <v>39</v>
      </c>
      <c r="Y1111" t="s">
        <v>362</v>
      </c>
      <c r="Z1111" t="s">
        <v>422</v>
      </c>
      <c r="AA1111" t="s">
        <v>42</v>
      </c>
    </row>
    <row r="1112" spans="1:27" x14ac:dyDescent="0.25">
      <c r="A1112" s="1">
        <v>10223</v>
      </c>
      <c r="B1112" s="1">
        <v>37</v>
      </c>
      <c r="C1112" s="8">
        <v>100</v>
      </c>
      <c r="D1112" s="1">
        <v>1</v>
      </c>
      <c r="E1112" s="7">
        <v>3965.66</v>
      </c>
      <c r="F1112" s="7">
        <f>sales_data_sample3[[#This Row],[SALES]]*sales_data_sample3[[#This Row],[PROFIT MARGIN]]</f>
        <v>503.63882000000001</v>
      </c>
      <c r="G1112" s="14" t="str">
        <f>IF(sales_data_sample3[[#This Row],[STATUS]] &lt;&gt;"Cancelled","12,70%","0")</f>
        <v>12,70%</v>
      </c>
      <c r="H1112" s="4">
        <v>38037</v>
      </c>
      <c r="I1112" t="s">
        <v>28</v>
      </c>
      <c r="J1112">
        <f>ROUNDUP(MONTH(sales_data_sample3[[#This Row],[ORDER DATE]])/3,0)</f>
        <v>1</v>
      </c>
      <c r="K1112" t="str">
        <f>TEXT(sales_data_sample3[[#This Row],[ORDER DATE]],"[$-409]mmmm")</f>
        <v>February</v>
      </c>
      <c r="L1112">
        <f>YEAR(sales_data_sample3[[#This Row],[ORDER DATE]])</f>
        <v>2004</v>
      </c>
      <c r="M1112" t="s">
        <v>29</v>
      </c>
      <c r="N1112">
        <v>95</v>
      </c>
      <c r="O1112" t="s">
        <v>30</v>
      </c>
      <c r="P1112" t="s">
        <v>132</v>
      </c>
      <c r="Q1112" t="s">
        <v>133</v>
      </c>
      <c r="R1112" t="s">
        <v>134</v>
      </c>
      <c r="S1112" t="s">
        <v>135</v>
      </c>
      <c r="T1112" t="s">
        <v>136</v>
      </c>
      <c r="U1112" t="s">
        <v>137</v>
      </c>
      <c r="V1112" t="s">
        <v>138</v>
      </c>
      <c r="W1112" t="s">
        <v>139</v>
      </c>
      <c r="X1112" t="s">
        <v>140</v>
      </c>
      <c r="Y1112" t="s">
        <v>141</v>
      </c>
      <c r="Z1112" t="s">
        <v>142</v>
      </c>
      <c r="AA1112" t="s">
        <v>65</v>
      </c>
    </row>
    <row r="1113" spans="1:27" x14ac:dyDescent="0.25">
      <c r="A1113" s="1">
        <v>10223</v>
      </c>
      <c r="B1113" s="1">
        <v>47</v>
      </c>
      <c r="C1113" s="8">
        <v>100</v>
      </c>
      <c r="D1113" s="1">
        <v>4</v>
      </c>
      <c r="E1113" s="7">
        <v>5422.39</v>
      </c>
      <c r="F1113" s="7">
        <f>sales_data_sample3[[#This Row],[SALES]]*sales_data_sample3[[#This Row],[PROFIT MARGIN]]</f>
        <v>688.64353000000006</v>
      </c>
      <c r="G1113" s="14" t="str">
        <f>IF(sales_data_sample3[[#This Row],[STATUS]] &lt;&gt;"Cancelled","12,70%","0")</f>
        <v>12,70%</v>
      </c>
      <c r="H1113" s="4">
        <v>38037</v>
      </c>
      <c r="I1113" t="s">
        <v>28</v>
      </c>
      <c r="J1113">
        <f>ROUNDUP(MONTH(sales_data_sample3[[#This Row],[ORDER DATE]])/3,0)</f>
        <v>1</v>
      </c>
      <c r="K1113" t="str">
        <f>TEXT(sales_data_sample3[[#This Row],[ORDER DATE]],"[$-409]mmmm")</f>
        <v>February</v>
      </c>
      <c r="L1113">
        <f>YEAR(sales_data_sample3[[#This Row],[ORDER DATE]])</f>
        <v>2004</v>
      </c>
      <c r="M1113" t="s">
        <v>29</v>
      </c>
      <c r="N1113">
        <v>118</v>
      </c>
      <c r="O1113" t="s">
        <v>471</v>
      </c>
      <c r="P1113" t="s">
        <v>132</v>
      </c>
      <c r="Q1113" t="s">
        <v>133</v>
      </c>
      <c r="R1113" t="s">
        <v>134</v>
      </c>
      <c r="S1113" t="s">
        <v>135</v>
      </c>
      <c r="T1113" t="s">
        <v>136</v>
      </c>
      <c r="U1113" t="s">
        <v>137</v>
      </c>
      <c r="V1113" t="s">
        <v>138</v>
      </c>
      <c r="W1113" t="s">
        <v>139</v>
      </c>
      <c r="X1113" t="s">
        <v>140</v>
      </c>
      <c r="Y1113" t="s">
        <v>141</v>
      </c>
      <c r="Z1113" t="s">
        <v>142</v>
      </c>
      <c r="AA1113" t="s">
        <v>65</v>
      </c>
    </row>
    <row r="1114" spans="1:27" x14ac:dyDescent="0.25">
      <c r="A1114" s="1">
        <v>10223</v>
      </c>
      <c r="B1114" s="1">
        <v>49</v>
      </c>
      <c r="C1114" s="8">
        <v>100</v>
      </c>
      <c r="D1114" s="1">
        <v>3</v>
      </c>
      <c r="E1114" s="7">
        <v>9774.0300000000007</v>
      </c>
      <c r="F1114" s="7">
        <f>sales_data_sample3[[#This Row],[SALES]]*sales_data_sample3[[#This Row],[PROFIT MARGIN]]</f>
        <v>1241.3018100000002</v>
      </c>
      <c r="G1114" s="14" t="str">
        <f>IF(sales_data_sample3[[#This Row],[STATUS]] &lt;&gt;"Cancelled","12,70%","0")</f>
        <v>12,70%</v>
      </c>
      <c r="H1114" s="4">
        <v>38037</v>
      </c>
      <c r="I1114" t="s">
        <v>28</v>
      </c>
      <c r="J1114">
        <f>ROUNDUP(MONTH(sales_data_sample3[[#This Row],[ORDER DATE]])/3,0)</f>
        <v>1</v>
      </c>
      <c r="K1114" t="str">
        <f>TEXT(sales_data_sample3[[#This Row],[ORDER DATE]],"[$-409]mmmm")</f>
        <v>February</v>
      </c>
      <c r="L1114">
        <f>YEAR(sales_data_sample3[[#This Row],[ORDER DATE]])</f>
        <v>2004</v>
      </c>
      <c r="M1114" t="s">
        <v>29</v>
      </c>
      <c r="N1114">
        <v>193</v>
      </c>
      <c r="O1114" t="s">
        <v>530</v>
      </c>
      <c r="P1114" t="s">
        <v>132</v>
      </c>
      <c r="Q1114" t="s">
        <v>133</v>
      </c>
      <c r="R1114" t="s">
        <v>134</v>
      </c>
      <c r="S1114" t="s">
        <v>135</v>
      </c>
      <c r="T1114" t="s">
        <v>136</v>
      </c>
      <c r="U1114" t="s">
        <v>137</v>
      </c>
      <c r="V1114" t="s">
        <v>138</v>
      </c>
      <c r="W1114" t="s">
        <v>139</v>
      </c>
      <c r="X1114" t="s">
        <v>140</v>
      </c>
      <c r="Y1114" t="s">
        <v>141</v>
      </c>
      <c r="Z1114" t="s">
        <v>142</v>
      </c>
      <c r="AA1114" t="s">
        <v>229</v>
      </c>
    </row>
    <row r="1115" spans="1:27" x14ac:dyDescent="0.25">
      <c r="A1115" s="1">
        <v>10223</v>
      </c>
      <c r="B1115" s="1">
        <v>47</v>
      </c>
      <c r="C1115" s="8">
        <v>100</v>
      </c>
      <c r="D1115" s="1">
        <v>9</v>
      </c>
      <c r="E1115" s="7">
        <v>4724.91</v>
      </c>
      <c r="F1115" s="7">
        <f>sales_data_sample3[[#This Row],[SALES]]*sales_data_sample3[[#This Row],[PROFIT MARGIN]]</f>
        <v>345.39092099999999</v>
      </c>
      <c r="G1115" s="14" t="str">
        <f>IF(sales_data_sample3[[#This Row],[STATUS]] &lt;&gt;"Cancelled","7,31%","0")</f>
        <v>7,31%</v>
      </c>
      <c r="H1115" s="4">
        <v>38037</v>
      </c>
      <c r="I1115" t="s">
        <v>28</v>
      </c>
      <c r="J1115">
        <f>ROUNDUP(MONTH(sales_data_sample3[[#This Row],[ORDER DATE]])/3,0)</f>
        <v>1</v>
      </c>
      <c r="K1115" t="str">
        <f>TEXT(sales_data_sample3[[#This Row],[ORDER DATE]],"[$-409]mmmm")</f>
        <v>February</v>
      </c>
      <c r="L1115">
        <f>YEAR(sales_data_sample3[[#This Row],[ORDER DATE]])</f>
        <v>2004</v>
      </c>
      <c r="M1115" t="s">
        <v>1502</v>
      </c>
      <c r="N1115">
        <v>84</v>
      </c>
      <c r="O1115" t="s">
        <v>1845</v>
      </c>
      <c r="P1115" t="s">
        <v>132</v>
      </c>
      <c r="Q1115" t="s">
        <v>133</v>
      </c>
      <c r="R1115" t="s">
        <v>134</v>
      </c>
      <c r="S1115" t="s">
        <v>135</v>
      </c>
      <c r="T1115" t="s">
        <v>136</v>
      </c>
      <c r="U1115" t="s">
        <v>137</v>
      </c>
      <c r="V1115" t="s">
        <v>138</v>
      </c>
      <c r="W1115" t="s">
        <v>139</v>
      </c>
      <c r="X1115" t="s">
        <v>140</v>
      </c>
      <c r="Y1115" t="s">
        <v>141</v>
      </c>
      <c r="Z1115" t="s">
        <v>142</v>
      </c>
      <c r="AA1115" t="s">
        <v>65</v>
      </c>
    </row>
    <row r="1116" spans="1:27" x14ac:dyDescent="0.25">
      <c r="A1116" s="1">
        <v>10223</v>
      </c>
      <c r="B1116" s="1">
        <v>28</v>
      </c>
      <c r="C1116" s="8">
        <v>60.57</v>
      </c>
      <c r="D1116" s="1">
        <v>5</v>
      </c>
      <c r="E1116" s="7">
        <v>1695.96</v>
      </c>
      <c r="F1116" s="7">
        <f>sales_data_sample3[[#This Row],[SALES]]*sales_data_sample3[[#This Row],[PROFIT MARGIN]]</f>
        <v>215.38692</v>
      </c>
      <c r="G1116" s="14">
        <v>0.127</v>
      </c>
      <c r="H1116" s="4">
        <v>38037</v>
      </c>
      <c r="I1116" t="s">
        <v>28</v>
      </c>
      <c r="J1116">
        <f>ROUNDUP(MONTH(sales_data_sample3[[#This Row],[ORDER DATE]])/3,0)</f>
        <v>1</v>
      </c>
      <c r="K1116" t="str">
        <f>TEXT(sales_data_sample3[[#This Row],[ORDER DATE]],"[$-409]mmmm")</f>
        <v>February</v>
      </c>
      <c r="L1116">
        <f>YEAR(sales_data_sample3[[#This Row],[ORDER DATE]])</f>
        <v>2004</v>
      </c>
      <c r="M1116" t="s">
        <v>29</v>
      </c>
      <c r="N1116">
        <v>60</v>
      </c>
      <c r="O1116" t="s">
        <v>1884</v>
      </c>
      <c r="P1116" t="s">
        <v>132</v>
      </c>
      <c r="Q1116" t="s">
        <v>133</v>
      </c>
      <c r="R1116" t="s">
        <v>134</v>
      </c>
      <c r="S1116" t="s">
        <v>135</v>
      </c>
      <c r="T1116" t="s">
        <v>136</v>
      </c>
      <c r="U1116" t="s">
        <v>137</v>
      </c>
      <c r="V1116" t="s">
        <v>138</v>
      </c>
      <c r="W1116" t="s">
        <v>139</v>
      </c>
      <c r="X1116" t="s">
        <v>140</v>
      </c>
      <c r="Y1116" t="s">
        <v>141</v>
      </c>
      <c r="Z1116" t="s">
        <v>142</v>
      </c>
      <c r="AA1116" t="s">
        <v>42</v>
      </c>
    </row>
    <row r="1117" spans="1:27" x14ac:dyDescent="0.25">
      <c r="A1117" s="1">
        <v>10223</v>
      </c>
      <c r="B1117" s="1">
        <v>32</v>
      </c>
      <c r="C1117" s="8">
        <v>91.29</v>
      </c>
      <c r="D1117" s="1">
        <v>2</v>
      </c>
      <c r="E1117" s="7">
        <v>2921.28</v>
      </c>
      <c r="F1117" s="7">
        <f>sales_data_sample3[[#This Row],[SALES]]*sales_data_sample3[[#This Row],[PROFIT MARGIN]]</f>
        <v>371.00256000000002</v>
      </c>
      <c r="G1117" s="14">
        <v>0.127</v>
      </c>
      <c r="H1117" s="4">
        <v>38037</v>
      </c>
      <c r="I1117" t="s">
        <v>28</v>
      </c>
      <c r="J1117">
        <f>ROUNDUP(MONTH(sales_data_sample3[[#This Row],[ORDER DATE]])/3,0)</f>
        <v>1</v>
      </c>
      <c r="K1117" t="str">
        <f>TEXT(sales_data_sample3[[#This Row],[ORDER DATE]],"[$-409]mmmm")</f>
        <v>February</v>
      </c>
      <c r="L1117">
        <f>YEAR(sales_data_sample3[[#This Row],[ORDER DATE]])</f>
        <v>2004</v>
      </c>
      <c r="M1117" t="s">
        <v>29</v>
      </c>
      <c r="N1117">
        <v>112</v>
      </c>
      <c r="O1117" t="s">
        <v>2822</v>
      </c>
      <c r="P1117" t="s">
        <v>132</v>
      </c>
      <c r="Q1117" t="s">
        <v>133</v>
      </c>
      <c r="R1117" t="s">
        <v>134</v>
      </c>
      <c r="S1117" t="s">
        <v>135</v>
      </c>
      <c r="T1117" t="s">
        <v>136</v>
      </c>
      <c r="U1117" t="s">
        <v>137</v>
      </c>
      <c r="V1117" t="s">
        <v>138</v>
      </c>
      <c r="W1117" t="s">
        <v>139</v>
      </c>
      <c r="X1117" t="s">
        <v>140</v>
      </c>
      <c r="Y1117" t="s">
        <v>141</v>
      </c>
      <c r="Z1117" t="s">
        <v>142</v>
      </c>
      <c r="AA1117" t="s">
        <v>42</v>
      </c>
    </row>
    <row r="1118" spans="1:27" x14ac:dyDescent="0.25">
      <c r="A1118" s="1">
        <v>10223</v>
      </c>
      <c r="B1118" s="1">
        <v>34</v>
      </c>
      <c r="C1118" s="8">
        <v>100</v>
      </c>
      <c r="D1118" s="1">
        <v>11</v>
      </c>
      <c r="E1118" s="7">
        <v>3608.76</v>
      </c>
      <c r="F1118" s="7">
        <f>sales_data_sample3[[#This Row],[SALES]]*sales_data_sample3[[#This Row],[PROFIT MARGIN]]</f>
        <v>263.80035600000002</v>
      </c>
      <c r="G1118" s="14" t="str">
        <f>IF(sales_data_sample3[[#This Row],[STATUS]] &lt;&gt;"Cancelled","7,31%","0")</f>
        <v>7,31%</v>
      </c>
      <c r="H1118" s="4">
        <v>38037</v>
      </c>
      <c r="I1118" t="s">
        <v>28</v>
      </c>
      <c r="J1118">
        <f>ROUNDUP(MONTH(sales_data_sample3[[#This Row],[ORDER DATE]])/3,0)</f>
        <v>1</v>
      </c>
      <c r="K1118" t="str">
        <f>TEXT(sales_data_sample3[[#This Row],[ORDER DATE]],"[$-409]mmmm")</f>
        <v>February</v>
      </c>
      <c r="L1118">
        <f>YEAR(sales_data_sample3[[#This Row],[ORDER DATE]])</f>
        <v>2004</v>
      </c>
      <c r="M1118" t="s">
        <v>1502</v>
      </c>
      <c r="N1118">
        <v>109</v>
      </c>
      <c r="O1118" t="s">
        <v>2888</v>
      </c>
      <c r="P1118" t="s">
        <v>132</v>
      </c>
      <c r="Q1118" t="s">
        <v>133</v>
      </c>
      <c r="R1118" t="s">
        <v>134</v>
      </c>
      <c r="S1118" t="s">
        <v>135</v>
      </c>
      <c r="T1118" t="s">
        <v>136</v>
      </c>
      <c r="U1118" t="s">
        <v>137</v>
      </c>
      <c r="V1118" t="s">
        <v>138</v>
      </c>
      <c r="W1118" t="s">
        <v>139</v>
      </c>
      <c r="X1118" t="s">
        <v>140</v>
      </c>
      <c r="Y1118" t="s">
        <v>141</v>
      </c>
      <c r="Z1118" t="s">
        <v>142</v>
      </c>
      <c r="AA1118" t="s">
        <v>65</v>
      </c>
    </row>
    <row r="1119" spans="1:27" x14ac:dyDescent="0.25">
      <c r="A1119" s="1">
        <v>10223</v>
      </c>
      <c r="B1119" s="1">
        <v>38</v>
      </c>
      <c r="C1119" s="8">
        <v>69.31</v>
      </c>
      <c r="D1119" s="1">
        <v>6</v>
      </c>
      <c r="E1119" s="7">
        <v>2633.78</v>
      </c>
      <c r="F1119" s="7">
        <f>sales_data_sample3[[#This Row],[SALES]]*sales_data_sample3[[#This Row],[PROFIT MARGIN]]</f>
        <v>334.49006000000003</v>
      </c>
      <c r="G1119" s="14">
        <v>0.127</v>
      </c>
      <c r="H1119" s="4">
        <v>38037</v>
      </c>
      <c r="I1119" t="s">
        <v>28</v>
      </c>
      <c r="J1119">
        <f>ROUNDUP(MONTH(sales_data_sample3[[#This Row],[ORDER DATE]])/3,0)</f>
        <v>1</v>
      </c>
      <c r="K1119" t="str">
        <f>TEXT(sales_data_sample3[[#This Row],[ORDER DATE]],"[$-409]mmmm")</f>
        <v>February</v>
      </c>
      <c r="L1119">
        <f>YEAR(sales_data_sample3[[#This Row],[ORDER DATE]])</f>
        <v>2004</v>
      </c>
      <c r="M1119" t="s">
        <v>29</v>
      </c>
      <c r="N1119">
        <v>76</v>
      </c>
      <c r="O1119" t="s">
        <v>2965</v>
      </c>
      <c r="P1119" t="s">
        <v>132</v>
      </c>
      <c r="Q1119" t="s">
        <v>133</v>
      </c>
      <c r="R1119" t="s">
        <v>134</v>
      </c>
      <c r="S1119" t="s">
        <v>135</v>
      </c>
      <c r="T1119" t="s">
        <v>136</v>
      </c>
      <c r="U1119" t="s">
        <v>137</v>
      </c>
      <c r="V1119" t="s">
        <v>138</v>
      </c>
      <c r="W1119" t="s">
        <v>139</v>
      </c>
      <c r="X1119" t="s">
        <v>140</v>
      </c>
      <c r="Y1119" t="s">
        <v>141</v>
      </c>
      <c r="Z1119" t="s">
        <v>142</v>
      </c>
      <c r="AA1119" t="s">
        <v>42</v>
      </c>
    </row>
    <row r="1120" spans="1:27" x14ac:dyDescent="0.25">
      <c r="A1120" s="1">
        <v>10223</v>
      </c>
      <c r="B1120" s="1">
        <v>23</v>
      </c>
      <c r="C1120" s="8">
        <v>74.62</v>
      </c>
      <c r="D1120" s="1">
        <v>10</v>
      </c>
      <c r="E1120" s="7">
        <v>1716.26</v>
      </c>
      <c r="F1120" s="7">
        <f>sales_data_sample3[[#This Row],[SALES]]*sales_data_sample3[[#This Row],[PROFIT MARGIN]]</f>
        <v>125.458606</v>
      </c>
      <c r="G1120" s="14" t="str">
        <f>IF(sales_data_sample3[[#This Row],[STATUS]] &lt;&gt;"Cancelled","7,31%","0")</f>
        <v>7,31%</v>
      </c>
      <c r="H1120" s="4">
        <v>38037</v>
      </c>
      <c r="I1120" t="s">
        <v>28</v>
      </c>
      <c r="J1120">
        <f>ROUNDUP(MONTH(sales_data_sample3[[#This Row],[ORDER DATE]])/3,0)</f>
        <v>1</v>
      </c>
      <c r="K1120" t="str">
        <f>TEXT(sales_data_sample3[[#This Row],[ORDER DATE]],"[$-409]mmmm")</f>
        <v>February</v>
      </c>
      <c r="L1120">
        <f>YEAR(sales_data_sample3[[#This Row],[ORDER DATE]])</f>
        <v>2004</v>
      </c>
      <c r="M1120" t="s">
        <v>1502</v>
      </c>
      <c r="N1120">
        <v>72</v>
      </c>
      <c r="O1120" t="s">
        <v>3763</v>
      </c>
      <c r="P1120" t="s">
        <v>132</v>
      </c>
      <c r="Q1120" t="s">
        <v>133</v>
      </c>
      <c r="R1120" t="s">
        <v>134</v>
      </c>
      <c r="S1120" t="s">
        <v>135</v>
      </c>
      <c r="T1120" t="s">
        <v>136</v>
      </c>
      <c r="U1120" t="s">
        <v>137</v>
      </c>
      <c r="V1120" t="s">
        <v>138</v>
      </c>
      <c r="W1120" t="s">
        <v>139</v>
      </c>
      <c r="X1120" t="s">
        <v>140</v>
      </c>
      <c r="Y1120" t="s">
        <v>141</v>
      </c>
      <c r="Z1120" t="s">
        <v>142</v>
      </c>
      <c r="AA1120" t="s">
        <v>42</v>
      </c>
    </row>
    <row r="1121" spans="1:27" x14ac:dyDescent="0.25">
      <c r="A1121" s="1">
        <v>10223</v>
      </c>
      <c r="B1121" s="1">
        <v>21</v>
      </c>
      <c r="C1121" s="8">
        <v>100</v>
      </c>
      <c r="D1121" s="1">
        <v>7</v>
      </c>
      <c r="E1121" s="7">
        <v>2475.27</v>
      </c>
      <c r="F1121" s="7">
        <f>sales_data_sample3[[#This Row],[SALES]]*sales_data_sample3[[#This Row],[PROFIT MARGIN]]</f>
        <v>314.35928999999999</v>
      </c>
      <c r="G1121" s="14">
        <v>0.127</v>
      </c>
      <c r="H1121" s="4">
        <v>38037</v>
      </c>
      <c r="I1121" t="s">
        <v>28</v>
      </c>
      <c r="J1121">
        <f>ROUNDUP(MONTH(sales_data_sample3[[#This Row],[ORDER DATE]])/3,0)</f>
        <v>1</v>
      </c>
      <c r="K1121" t="str">
        <f>TEXT(sales_data_sample3[[#This Row],[ORDER DATE]],"[$-409]mmmm")</f>
        <v>February</v>
      </c>
      <c r="L1121">
        <f>YEAR(sales_data_sample3[[#This Row],[ORDER DATE]])</f>
        <v>2004</v>
      </c>
      <c r="M1121" t="s">
        <v>29</v>
      </c>
      <c r="N1121">
        <v>99</v>
      </c>
      <c r="O1121" t="s">
        <v>3872</v>
      </c>
      <c r="P1121" t="s">
        <v>132</v>
      </c>
      <c r="Q1121" t="s">
        <v>133</v>
      </c>
      <c r="R1121" t="s">
        <v>134</v>
      </c>
      <c r="S1121" t="s">
        <v>135</v>
      </c>
      <c r="T1121" t="s">
        <v>136</v>
      </c>
      <c r="U1121" t="s">
        <v>137</v>
      </c>
      <c r="V1121" t="s">
        <v>138</v>
      </c>
      <c r="W1121" t="s">
        <v>139</v>
      </c>
      <c r="X1121" t="s">
        <v>140</v>
      </c>
      <c r="Y1121" t="s">
        <v>141</v>
      </c>
      <c r="Z1121" t="s">
        <v>142</v>
      </c>
      <c r="AA1121" t="s">
        <v>42</v>
      </c>
    </row>
    <row r="1122" spans="1:27" x14ac:dyDescent="0.25">
      <c r="A1122" s="1">
        <v>10223</v>
      </c>
      <c r="B1122" s="1">
        <v>20</v>
      </c>
      <c r="C1122" s="8">
        <v>66.040000000000006</v>
      </c>
      <c r="D1122" s="1">
        <v>12</v>
      </c>
      <c r="E1122" s="7">
        <v>1320.8</v>
      </c>
      <c r="F1122" s="7">
        <f>sales_data_sample3[[#This Row],[SALES]]*sales_data_sample3[[#This Row],[PROFIT MARGIN]]</f>
        <v>97.607119999999995</v>
      </c>
      <c r="G1122" s="14" t="str">
        <f>IF(sales_data_sample3[[#This Row],[STATUS]] &lt;&gt;"Cancelled","7,39%","0")</f>
        <v>7,39%</v>
      </c>
      <c r="H1122" s="4">
        <v>38037</v>
      </c>
      <c r="I1122" t="s">
        <v>28</v>
      </c>
      <c r="J1122">
        <f>ROUNDUP(MONTH(sales_data_sample3[[#This Row],[ORDER DATE]])/3,0)</f>
        <v>1</v>
      </c>
      <c r="K1122" t="str">
        <f>TEXT(sales_data_sample3[[#This Row],[ORDER DATE]],"[$-409]mmmm")</f>
        <v>February</v>
      </c>
      <c r="L1122">
        <f>YEAR(sales_data_sample3[[#This Row],[ORDER DATE]])</f>
        <v>2004</v>
      </c>
      <c r="M1122" t="s">
        <v>1354</v>
      </c>
      <c r="N1122">
        <v>68</v>
      </c>
      <c r="O1122" t="s">
        <v>4069</v>
      </c>
      <c r="P1122" t="s">
        <v>132</v>
      </c>
      <c r="Q1122" t="s">
        <v>133</v>
      </c>
      <c r="R1122" t="s">
        <v>134</v>
      </c>
      <c r="S1122" t="s">
        <v>135</v>
      </c>
      <c r="T1122" t="s">
        <v>136</v>
      </c>
      <c r="U1122" t="s">
        <v>137</v>
      </c>
      <c r="V1122" t="s">
        <v>138</v>
      </c>
      <c r="W1122" t="s">
        <v>139</v>
      </c>
      <c r="X1122" t="s">
        <v>140</v>
      </c>
      <c r="Y1122" t="s">
        <v>141</v>
      </c>
      <c r="Z1122" t="s">
        <v>142</v>
      </c>
      <c r="AA1122" t="s">
        <v>42</v>
      </c>
    </row>
    <row r="1123" spans="1:27" x14ac:dyDescent="0.25">
      <c r="A1123" s="1">
        <v>10223</v>
      </c>
      <c r="B1123" s="1">
        <v>41</v>
      </c>
      <c r="C1123" s="8">
        <v>46.26</v>
      </c>
      <c r="D1123" s="1">
        <v>13</v>
      </c>
      <c r="E1123" s="7">
        <v>1896.66</v>
      </c>
      <c r="F1123" s="7">
        <f>sales_data_sample3[[#This Row],[SALES]]*sales_data_sample3[[#This Row],[PROFIT MARGIN]]</f>
        <v>140.163174</v>
      </c>
      <c r="G1123" s="14" t="str">
        <f>IF(sales_data_sample3[[#This Row],[STATUS]] &lt;&gt;"Cancelled","7,39%","0")</f>
        <v>7,39%</v>
      </c>
      <c r="H1123" s="4">
        <v>38037</v>
      </c>
      <c r="I1123" t="s">
        <v>28</v>
      </c>
      <c r="J1123">
        <f>ROUNDUP(MONTH(sales_data_sample3[[#This Row],[ORDER DATE]])/3,0)</f>
        <v>1</v>
      </c>
      <c r="K1123" t="str">
        <f>TEXT(sales_data_sample3[[#This Row],[ORDER DATE]],"[$-409]mmmm")</f>
        <v>February</v>
      </c>
      <c r="L1123">
        <f>YEAR(sales_data_sample3[[#This Row],[ORDER DATE]])</f>
        <v>2004</v>
      </c>
      <c r="M1123" t="s">
        <v>1354</v>
      </c>
      <c r="N1123">
        <v>43</v>
      </c>
      <c r="O1123" t="s">
        <v>4136</v>
      </c>
      <c r="P1123" t="s">
        <v>132</v>
      </c>
      <c r="Q1123" t="s">
        <v>133</v>
      </c>
      <c r="R1123" t="s">
        <v>134</v>
      </c>
      <c r="S1123" t="s">
        <v>135</v>
      </c>
      <c r="T1123" t="s">
        <v>136</v>
      </c>
      <c r="U1123" t="s">
        <v>137</v>
      </c>
      <c r="V1123" t="s">
        <v>138</v>
      </c>
      <c r="W1123" t="s">
        <v>139</v>
      </c>
      <c r="X1123" t="s">
        <v>140</v>
      </c>
      <c r="Y1123" t="s">
        <v>141</v>
      </c>
      <c r="Z1123" t="s">
        <v>142</v>
      </c>
      <c r="AA1123" t="s">
        <v>42</v>
      </c>
    </row>
    <row r="1124" spans="1:27" x14ac:dyDescent="0.25">
      <c r="A1124" s="1">
        <v>10223</v>
      </c>
      <c r="B1124" s="1">
        <v>25</v>
      </c>
      <c r="C1124" s="8">
        <v>100</v>
      </c>
      <c r="D1124" s="1">
        <v>14</v>
      </c>
      <c r="E1124" s="7">
        <v>2534.75</v>
      </c>
      <c r="F1124" s="7">
        <f>sales_data_sample3[[#This Row],[SALES]]*sales_data_sample3[[#This Row],[PROFIT MARGIN]]</f>
        <v>185.29022499999999</v>
      </c>
      <c r="G1124" s="14" t="str">
        <f>IF(sales_data_sample3[[#This Row],[STATUS]] &lt;&gt;"Cancelled","7,31%","0")</f>
        <v>7,31%</v>
      </c>
      <c r="H1124" s="4">
        <v>38037</v>
      </c>
      <c r="I1124" t="s">
        <v>28</v>
      </c>
      <c r="J1124">
        <f>ROUNDUP(MONTH(sales_data_sample3[[#This Row],[ORDER DATE]])/3,0)</f>
        <v>1</v>
      </c>
      <c r="K1124" t="str">
        <f>TEXT(sales_data_sample3[[#This Row],[ORDER DATE]],"[$-409]mmmm")</f>
        <v>February</v>
      </c>
      <c r="L1124">
        <f>YEAR(sales_data_sample3[[#This Row],[ORDER DATE]])</f>
        <v>2004</v>
      </c>
      <c r="M1124" t="s">
        <v>1502</v>
      </c>
      <c r="N1124">
        <v>91</v>
      </c>
      <c r="O1124" t="s">
        <v>4321</v>
      </c>
      <c r="P1124" t="s">
        <v>132</v>
      </c>
      <c r="Q1124" t="s">
        <v>133</v>
      </c>
      <c r="R1124" t="s">
        <v>134</v>
      </c>
      <c r="S1124" t="s">
        <v>135</v>
      </c>
      <c r="T1124" t="s">
        <v>136</v>
      </c>
      <c r="U1124" t="s">
        <v>137</v>
      </c>
      <c r="V1124" t="s">
        <v>138</v>
      </c>
      <c r="W1124" t="s">
        <v>139</v>
      </c>
      <c r="X1124" t="s">
        <v>140</v>
      </c>
      <c r="Y1124" t="s">
        <v>141</v>
      </c>
      <c r="Z1124" t="s">
        <v>142</v>
      </c>
      <c r="AA1124" t="s">
        <v>42</v>
      </c>
    </row>
    <row r="1125" spans="1:27" x14ac:dyDescent="0.25">
      <c r="A1125" s="1">
        <v>10223</v>
      </c>
      <c r="B1125" s="1">
        <v>29</v>
      </c>
      <c r="C1125" s="8">
        <v>100</v>
      </c>
      <c r="D1125" s="1">
        <v>8</v>
      </c>
      <c r="E1125" s="7">
        <v>3199.86</v>
      </c>
      <c r="F1125" s="7">
        <f>sales_data_sample3[[#This Row],[SALES]]*sales_data_sample3[[#This Row],[PROFIT MARGIN]]</f>
        <v>233.90976599999999</v>
      </c>
      <c r="G1125" s="14" t="str">
        <f>IF(sales_data_sample3[[#This Row],[STATUS]] &lt;&gt;"Cancelled","7,31%","0")</f>
        <v>7,31%</v>
      </c>
      <c r="H1125" s="4">
        <v>38037</v>
      </c>
      <c r="I1125" t="s">
        <v>28</v>
      </c>
      <c r="J1125">
        <f>ROUNDUP(MONTH(sales_data_sample3[[#This Row],[ORDER DATE]])/3,0)</f>
        <v>1</v>
      </c>
      <c r="K1125" t="str">
        <f>TEXT(sales_data_sample3[[#This Row],[ORDER DATE]],"[$-409]mmmm")</f>
        <v>February</v>
      </c>
      <c r="L1125">
        <f>YEAR(sales_data_sample3[[#This Row],[ORDER DATE]])</f>
        <v>2004</v>
      </c>
      <c r="M1125" t="s">
        <v>1502</v>
      </c>
      <c r="N1125">
        <v>118</v>
      </c>
      <c r="O1125" t="s">
        <v>4540</v>
      </c>
      <c r="P1125" t="s">
        <v>132</v>
      </c>
      <c r="Q1125" t="s">
        <v>133</v>
      </c>
      <c r="R1125" t="s">
        <v>134</v>
      </c>
      <c r="S1125" t="s">
        <v>135</v>
      </c>
      <c r="T1125" t="s">
        <v>136</v>
      </c>
      <c r="U1125" t="s">
        <v>137</v>
      </c>
      <c r="V1125" t="s">
        <v>138</v>
      </c>
      <c r="W1125" t="s">
        <v>139</v>
      </c>
      <c r="X1125" t="s">
        <v>140</v>
      </c>
      <c r="Y1125" t="s">
        <v>141</v>
      </c>
      <c r="Z1125" t="s">
        <v>142</v>
      </c>
      <c r="AA1125" t="s">
        <v>65</v>
      </c>
    </row>
    <row r="1126" spans="1:27" x14ac:dyDescent="0.25">
      <c r="A1126" s="1">
        <v>10223</v>
      </c>
      <c r="B1126" s="1">
        <v>26</v>
      </c>
      <c r="C1126" s="8">
        <v>67.2</v>
      </c>
      <c r="D1126" s="1">
        <v>15</v>
      </c>
      <c r="E1126" s="7">
        <v>1747.2</v>
      </c>
      <c r="F1126" s="7">
        <f>sales_data_sample3[[#This Row],[SALES]]*sales_data_sample3[[#This Row],[PROFIT MARGIN]]</f>
        <v>127.72032</v>
      </c>
      <c r="G1126" s="14" t="str">
        <f>IF(sales_data_sample3[[#This Row],[STATUS]] &lt;&gt;"Cancelled","7,31%","0")</f>
        <v>7,31%</v>
      </c>
      <c r="H1126" s="4">
        <v>38037</v>
      </c>
      <c r="I1126" t="s">
        <v>28</v>
      </c>
      <c r="J1126">
        <f>ROUNDUP(MONTH(sales_data_sample3[[#This Row],[ORDER DATE]])/3,0)</f>
        <v>1</v>
      </c>
      <c r="K1126" t="str">
        <f>TEXT(sales_data_sample3[[#This Row],[ORDER DATE]],"[$-409]mmmm")</f>
        <v>February</v>
      </c>
      <c r="L1126">
        <f>YEAR(sales_data_sample3[[#This Row],[ORDER DATE]])</f>
        <v>2004</v>
      </c>
      <c r="M1126" t="s">
        <v>1502</v>
      </c>
      <c r="N1126">
        <v>80</v>
      </c>
      <c r="O1126" t="s">
        <v>4572</v>
      </c>
      <c r="P1126" t="s">
        <v>132</v>
      </c>
      <c r="Q1126" t="s">
        <v>133</v>
      </c>
      <c r="R1126" t="s">
        <v>134</v>
      </c>
      <c r="S1126" t="s">
        <v>135</v>
      </c>
      <c r="T1126" t="s">
        <v>136</v>
      </c>
      <c r="U1126" t="s">
        <v>137</v>
      </c>
      <c r="V1126" t="s">
        <v>138</v>
      </c>
      <c r="W1126" t="s">
        <v>139</v>
      </c>
      <c r="X1126" t="s">
        <v>140</v>
      </c>
      <c r="Y1126" t="s">
        <v>141</v>
      </c>
      <c r="Z1126" t="s">
        <v>142</v>
      </c>
      <c r="AA1126" t="s">
        <v>42</v>
      </c>
    </row>
    <row r="1127" spans="1:27" x14ac:dyDescent="0.25">
      <c r="A1127" s="1">
        <v>10224</v>
      </c>
      <c r="B1127" s="1">
        <v>43</v>
      </c>
      <c r="C1127" s="8">
        <v>100</v>
      </c>
      <c r="D1127" s="1">
        <v>6</v>
      </c>
      <c r="E1127" s="7">
        <v>6087.94</v>
      </c>
      <c r="F1127" s="7">
        <f>sales_data_sample3[[#This Row],[SALES]]*sales_data_sample3[[#This Row],[PROFIT MARGIN]]</f>
        <v>773.16837999999996</v>
      </c>
      <c r="G1127" s="14">
        <v>0.127</v>
      </c>
      <c r="H1127" s="4">
        <v>38038</v>
      </c>
      <c r="I1127" t="s">
        <v>28</v>
      </c>
      <c r="J1127">
        <f>ROUNDUP(MONTH(sales_data_sample3[[#This Row],[ORDER DATE]])/3,0)</f>
        <v>1</v>
      </c>
      <c r="K1127" t="str">
        <f>TEXT(sales_data_sample3[[#This Row],[ORDER DATE]],"[$-409]mmmm")</f>
        <v>February</v>
      </c>
      <c r="L1127">
        <f>YEAR(sales_data_sample3[[#This Row],[ORDER DATE]])</f>
        <v>2004</v>
      </c>
      <c r="M1127" t="s">
        <v>29</v>
      </c>
      <c r="N1127">
        <v>150</v>
      </c>
      <c r="O1127" t="s">
        <v>991</v>
      </c>
      <c r="P1127" t="s">
        <v>98</v>
      </c>
      <c r="Q1127" t="s">
        <v>99</v>
      </c>
      <c r="R1127" t="s">
        <v>100</v>
      </c>
      <c r="S1127" t="s">
        <v>4804</v>
      </c>
      <c r="T1127" t="s">
        <v>101</v>
      </c>
      <c r="U1127" t="s">
        <v>4804</v>
      </c>
      <c r="V1127" t="s">
        <v>102</v>
      </c>
      <c r="W1127" t="s">
        <v>51</v>
      </c>
      <c r="X1127" t="s">
        <v>52</v>
      </c>
      <c r="Y1127" t="s">
        <v>103</v>
      </c>
      <c r="Z1127" t="s">
        <v>104</v>
      </c>
      <c r="AA1127" t="s">
        <v>65</v>
      </c>
    </row>
    <row r="1128" spans="1:27" x14ac:dyDescent="0.25">
      <c r="A1128" s="1">
        <v>10224</v>
      </c>
      <c r="B1128" s="1">
        <v>38</v>
      </c>
      <c r="C1128" s="8">
        <v>58.44</v>
      </c>
      <c r="D1128" s="1">
        <v>1</v>
      </c>
      <c r="E1128" s="7">
        <v>2220.7199999999998</v>
      </c>
      <c r="F1128" s="7">
        <f>sales_data_sample3[[#This Row],[SALES]]*sales_data_sample3[[#This Row],[PROFIT MARGIN]]</f>
        <v>282.03143999999998</v>
      </c>
      <c r="G1128" s="14">
        <v>0.127</v>
      </c>
      <c r="H1128" s="4">
        <v>38038</v>
      </c>
      <c r="I1128" t="s">
        <v>28</v>
      </c>
      <c r="J1128">
        <f>ROUNDUP(MONTH(sales_data_sample3[[#This Row],[ORDER DATE]])/3,0)</f>
        <v>1</v>
      </c>
      <c r="K1128" t="str">
        <f>TEXT(sales_data_sample3[[#This Row],[ORDER DATE]],"[$-409]mmmm")</f>
        <v>February</v>
      </c>
      <c r="L1128">
        <f>YEAR(sales_data_sample3[[#This Row],[ORDER DATE]])</f>
        <v>2004</v>
      </c>
      <c r="M1128" t="s">
        <v>29</v>
      </c>
      <c r="N1128">
        <v>62</v>
      </c>
      <c r="O1128" t="s">
        <v>2422</v>
      </c>
      <c r="P1128" t="s">
        <v>98</v>
      </c>
      <c r="Q1128" t="s">
        <v>99</v>
      </c>
      <c r="R1128" t="s">
        <v>100</v>
      </c>
      <c r="S1128" t="s">
        <v>4804</v>
      </c>
      <c r="T1128" t="s">
        <v>101</v>
      </c>
      <c r="U1128" t="s">
        <v>4804</v>
      </c>
      <c r="V1128" t="s">
        <v>102</v>
      </c>
      <c r="W1128" t="s">
        <v>51</v>
      </c>
      <c r="X1128" t="s">
        <v>52</v>
      </c>
      <c r="Y1128" t="s">
        <v>103</v>
      </c>
      <c r="Z1128" t="s">
        <v>104</v>
      </c>
      <c r="AA1128" t="s">
        <v>42</v>
      </c>
    </row>
    <row r="1129" spans="1:27" x14ac:dyDescent="0.25">
      <c r="A1129" s="1">
        <v>10224</v>
      </c>
      <c r="B1129" s="1">
        <v>37</v>
      </c>
      <c r="C1129" s="8">
        <v>80.34</v>
      </c>
      <c r="D1129" s="1">
        <v>4</v>
      </c>
      <c r="E1129" s="7">
        <v>2972.58</v>
      </c>
      <c r="F1129" s="7">
        <f>sales_data_sample3[[#This Row],[SALES]]*sales_data_sample3[[#This Row],[PROFIT MARGIN]]</f>
        <v>377.51765999999998</v>
      </c>
      <c r="G1129" s="14">
        <v>0.127</v>
      </c>
      <c r="H1129" s="4">
        <v>38038</v>
      </c>
      <c r="I1129" t="s">
        <v>28</v>
      </c>
      <c r="J1129">
        <f>ROUNDUP(MONTH(sales_data_sample3[[#This Row],[ORDER DATE]])/3,0)</f>
        <v>1</v>
      </c>
      <c r="K1129" t="str">
        <f>TEXT(sales_data_sample3[[#This Row],[ORDER DATE]],"[$-409]mmmm")</f>
        <v>February</v>
      </c>
      <c r="L1129">
        <f>YEAR(sales_data_sample3[[#This Row],[ORDER DATE]])</f>
        <v>2004</v>
      </c>
      <c r="M1129" t="s">
        <v>29</v>
      </c>
      <c r="N1129">
        <v>69</v>
      </c>
      <c r="O1129" t="s">
        <v>3105</v>
      </c>
      <c r="P1129" t="s">
        <v>98</v>
      </c>
      <c r="Q1129" t="s">
        <v>99</v>
      </c>
      <c r="R1129" t="s">
        <v>100</v>
      </c>
      <c r="S1129" t="s">
        <v>4804</v>
      </c>
      <c r="T1129" t="s">
        <v>101</v>
      </c>
      <c r="U1129" t="s">
        <v>4804</v>
      </c>
      <c r="V1129" t="s">
        <v>102</v>
      </c>
      <c r="W1129" t="s">
        <v>51</v>
      </c>
      <c r="X1129" t="s">
        <v>52</v>
      </c>
      <c r="Y1129" t="s">
        <v>103</v>
      </c>
      <c r="Z1129" t="s">
        <v>104</v>
      </c>
      <c r="AA1129" t="s">
        <v>42</v>
      </c>
    </row>
    <row r="1130" spans="1:27" x14ac:dyDescent="0.25">
      <c r="A1130" s="1">
        <v>10224</v>
      </c>
      <c r="B1130" s="1">
        <v>43</v>
      </c>
      <c r="C1130" s="8">
        <v>39.43</v>
      </c>
      <c r="D1130" s="1">
        <v>2</v>
      </c>
      <c r="E1130" s="7">
        <v>1695.49</v>
      </c>
      <c r="F1130" s="7">
        <f>sales_data_sample3[[#This Row],[SALES]]*sales_data_sample3[[#This Row],[PROFIT MARGIN]]</f>
        <v>215.32723000000001</v>
      </c>
      <c r="G1130" s="14">
        <v>0.127</v>
      </c>
      <c r="H1130" s="4">
        <v>38038</v>
      </c>
      <c r="I1130" t="s">
        <v>28</v>
      </c>
      <c r="J1130">
        <f>ROUNDUP(MONTH(sales_data_sample3[[#This Row],[ORDER DATE]])/3,0)</f>
        <v>1</v>
      </c>
      <c r="K1130" t="str">
        <f>TEXT(sales_data_sample3[[#This Row],[ORDER DATE]],"[$-409]mmmm")</f>
        <v>February</v>
      </c>
      <c r="L1130">
        <f>YEAR(sales_data_sample3[[#This Row],[ORDER DATE]])</f>
        <v>2004</v>
      </c>
      <c r="M1130" t="s">
        <v>29</v>
      </c>
      <c r="N1130">
        <v>40</v>
      </c>
      <c r="O1130" t="s">
        <v>3904</v>
      </c>
      <c r="P1130" t="s">
        <v>98</v>
      </c>
      <c r="Q1130" t="s">
        <v>99</v>
      </c>
      <c r="R1130" t="s">
        <v>100</v>
      </c>
      <c r="S1130" t="s">
        <v>4804</v>
      </c>
      <c r="T1130" t="s">
        <v>101</v>
      </c>
      <c r="U1130" t="s">
        <v>4804</v>
      </c>
      <c r="V1130" t="s">
        <v>102</v>
      </c>
      <c r="W1130" t="s">
        <v>51</v>
      </c>
      <c r="X1130" t="s">
        <v>52</v>
      </c>
      <c r="Y1130" t="s">
        <v>103</v>
      </c>
      <c r="Z1130" t="s">
        <v>104</v>
      </c>
      <c r="AA1130" t="s">
        <v>42</v>
      </c>
    </row>
    <row r="1131" spans="1:27" x14ac:dyDescent="0.25">
      <c r="A1131" s="1">
        <v>10224</v>
      </c>
      <c r="B1131" s="1">
        <v>30</v>
      </c>
      <c r="C1131" s="8">
        <v>100</v>
      </c>
      <c r="D1131" s="1">
        <v>5</v>
      </c>
      <c r="E1131" s="7">
        <v>3336.9</v>
      </c>
      <c r="F1131" s="7">
        <f>sales_data_sample3[[#This Row],[SALES]]*sales_data_sample3[[#This Row],[PROFIT MARGIN]]</f>
        <v>423.78630000000004</v>
      </c>
      <c r="G1131" s="14">
        <v>0.127</v>
      </c>
      <c r="H1131" s="4">
        <v>38038</v>
      </c>
      <c r="I1131" t="s">
        <v>28</v>
      </c>
      <c r="J1131">
        <f>ROUNDUP(MONTH(sales_data_sample3[[#This Row],[ORDER DATE]])/3,0)</f>
        <v>1</v>
      </c>
      <c r="K1131" t="str">
        <f>TEXT(sales_data_sample3[[#This Row],[ORDER DATE]],"[$-409]mmmm")</f>
        <v>February</v>
      </c>
      <c r="L1131">
        <f>YEAR(sales_data_sample3[[#This Row],[ORDER DATE]])</f>
        <v>2004</v>
      </c>
      <c r="M1131" t="s">
        <v>29</v>
      </c>
      <c r="N1131">
        <v>102</v>
      </c>
      <c r="O1131" t="s">
        <v>4107</v>
      </c>
      <c r="P1131" t="s">
        <v>98</v>
      </c>
      <c r="Q1131" t="s">
        <v>99</v>
      </c>
      <c r="R1131" t="s">
        <v>100</v>
      </c>
      <c r="S1131" t="s">
        <v>4804</v>
      </c>
      <c r="T1131" t="s">
        <v>101</v>
      </c>
      <c r="U1131" t="s">
        <v>4804</v>
      </c>
      <c r="V1131" t="s">
        <v>102</v>
      </c>
      <c r="W1131" t="s">
        <v>51</v>
      </c>
      <c r="X1131" t="s">
        <v>52</v>
      </c>
      <c r="Y1131" t="s">
        <v>103</v>
      </c>
      <c r="Z1131" t="s">
        <v>104</v>
      </c>
      <c r="AA1131" t="s">
        <v>65</v>
      </c>
    </row>
    <row r="1132" spans="1:27" x14ac:dyDescent="0.25">
      <c r="A1132" s="1">
        <v>10224</v>
      </c>
      <c r="B1132" s="1">
        <v>50</v>
      </c>
      <c r="C1132" s="8">
        <v>77.290000000000006</v>
      </c>
      <c r="D1132" s="1">
        <v>3</v>
      </c>
      <c r="E1132" s="7">
        <v>3864.5</v>
      </c>
      <c r="F1132" s="7">
        <f>sales_data_sample3[[#This Row],[SALES]]*sales_data_sample3[[#This Row],[PROFIT MARGIN]]</f>
        <v>490.79149999999998</v>
      </c>
      <c r="G1132" s="14">
        <v>0.127</v>
      </c>
      <c r="H1132" s="4">
        <v>38038</v>
      </c>
      <c r="I1132" t="s">
        <v>28</v>
      </c>
      <c r="J1132">
        <f>ROUNDUP(MONTH(sales_data_sample3[[#This Row],[ORDER DATE]])/3,0)</f>
        <v>1</v>
      </c>
      <c r="K1132" t="str">
        <f>TEXT(sales_data_sample3[[#This Row],[ORDER DATE]],"[$-409]mmmm")</f>
        <v>February</v>
      </c>
      <c r="L1132">
        <f>YEAR(sales_data_sample3[[#This Row],[ORDER DATE]])</f>
        <v>2004</v>
      </c>
      <c r="M1132" t="s">
        <v>29</v>
      </c>
      <c r="N1132">
        <v>81</v>
      </c>
      <c r="O1132" t="s">
        <v>4246</v>
      </c>
      <c r="P1132" t="s">
        <v>98</v>
      </c>
      <c r="Q1132" t="s">
        <v>99</v>
      </c>
      <c r="R1132" t="s">
        <v>100</v>
      </c>
      <c r="S1132" t="s">
        <v>4804</v>
      </c>
      <c r="T1132" t="s">
        <v>101</v>
      </c>
      <c r="U1132" t="s">
        <v>4804</v>
      </c>
      <c r="V1132" t="s">
        <v>102</v>
      </c>
      <c r="W1132" t="s">
        <v>51</v>
      </c>
      <c r="X1132" t="s">
        <v>52</v>
      </c>
      <c r="Y1132" t="s">
        <v>103</v>
      </c>
      <c r="Z1132" t="s">
        <v>104</v>
      </c>
      <c r="AA1132" t="s">
        <v>65</v>
      </c>
    </row>
    <row r="1133" spans="1:27" x14ac:dyDescent="0.25">
      <c r="A1133" s="1">
        <v>10225</v>
      </c>
      <c r="B1133" s="1">
        <v>27</v>
      </c>
      <c r="C1133" s="8">
        <v>100</v>
      </c>
      <c r="D1133" s="1">
        <v>9</v>
      </c>
      <c r="E1133" s="7">
        <v>4517.91</v>
      </c>
      <c r="F1133" s="7">
        <f>sales_data_sample3[[#This Row],[SALES]]*sales_data_sample3[[#This Row],[PROFIT MARGIN]]</f>
        <v>1124.507799</v>
      </c>
      <c r="G1133" s="14" t="str">
        <f>IF(sales_data_sample3[[#This Row],[STATUS]] &lt;&gt;"Cancelled","24,89%","0")</f>
        <v>24,89%</v>
      </c>
      <c r="H1133" s="4">
        <v>38039</v>
      </c>
      <c r="I1133" t="s">
        <v>28</v>
      </c>
      <c r="J1133">
        <f>ROUNDUP(MONTH(sales_data_sample3[[#This Row],[ORDER DATE]])/3,0)</f>
        <v>1</v>
      </c>
      <c r="K1133" t="str">
        <f>TEXT(sales_data_sample3[[#This Row],[ORDER DATE]],"[$-409]mmmm")</f>
        <v>February</v>
      </c>
      <c r="L1133">
        <f>YEAR(sales_data_sample3[[#This Row],[ORDER DATE]])</f>
        <v>2004</v>
      </c>
      <c r="M1133" t="s">
        <v>278</v>
      </c>
      <c r="N1133">
        <v>194</v>
      </c>
      <c r="O1133" t="s">
        <v>776</v>
      </c>
      <c r="P1133" t="s">
        <v>818</v>
      </c>
      <c r="Q1133" t="s">
        <v>819</v>
      </c>
      <c r="R1133" t="s">
        <v>820</v>
      </c>
      <c r="S1133" t="s">
        <v>4804</v>
      </c>
      <c r="T1133" t="s">
        <v>821</v>
      </c>
      <c r="U1133" t="s">
        <v>4804</v>
      </c>
      <c r="V1133" t="s">
        <v>822</v>
      </c>
      <c r="W1133" t="s">
        <v>823</v>
      </c>
      <c r="X1133" t="s">
        <v>52</v>
      </c>
      <c r="Y1133" t="s">
        <v>824</v>
      </c>
      <c r="Z1133" t="s">
        <v>150</v>
      </c>
      <c r="AA1133" t="s">
        <v>65</v>
      </c>
    </row>
    <row r="1134" spans="1:27" x14ac:dyDescent="0.25">
      <c r="A1134" s="1">
        <v>10225</v>
      </c>
      <c r="B1134" s="1">
        <v>25</v>
      </c>
      <c r="C1134" s="8">
        <v>99.82</v>
      </c>
      <c r="D1134" s="1">
        <v>7</v>
      </c>
      <c r="E1134" s="7">
        <v>2495.5</v>
      </c>
      <c r="F1134" s="7">
        <f>sales_data_sample3[[#This Row],[SALES]]*sales_data_sample3[[#This Row],[PROFIT MARGIN]]</f>
        <v>621.12995000000001</v>
      </c>
      <c r="G1134" s="14" t="str">
        <f>IF(sales_data_sample3[[#This Row],[STATUS]] &lt;&gt;"Cancelled","24,89%","0")</f>
        <v>24,89%</v>
      </c>
      <c r="H1134" s="4">
        <v>38039</v>
      </c>
      <c r="I1134" t="s">
        <v>28</v>
      </c>
      <c r="J1134">
        <f>ROUNDUP(MONTH(sales_data_sample3[[#This Row],[ORDER DATE]])/3,0)</f>
        <v>1</v>
      </c>
      <c r="K1134" t="str">
        <f>TEXT(sales_data_sample3[[#This Row],[ORDER DATE]],"[$-409]mmmm")</f>
        <v>February</v>
      </c>
      <c r="L1134">
        <f>YEAR(sales_data_sample3[[#This Row],[ORDER DATE]])</f>
        <v>2004</v>
      </c>
      <c r="M1134" t="s">
        <v>278</v>
      </c>
      <c r="N1134">
        <v>117</v>
      </c>
      <c r="O1134" t="s">
        <v>1057</v>
      </c>
      <c r="P1134" t="s">
        <v>818</v>
      </c>
      <c r="Q1134" t="s">
        <v>819</v>
      </c>
      <c r="R1134" t="s">
        <v>820</v>
      </c>
      <c r="S1134" t="s">
        <v>4804</v>
      </c>
      <c r="T1134" t="s">
        <v>821</v>
      </c>
      <c r="U1134" t="s">
        <v>4804</v>
      </c>
      <c r="V1134" t="s">
        <v>822</v>
      </c>
      <c r="W1134" t="s">
        <v>823</v>
      </c>
      <c r="X1134" t="s">
        <v>52</v>
      </c>
      <c r="Y1134" t="s">
        <v>824</v>
      </c>
      <c r="Z1134" t="s">
        <v>150</v>
      </c>
      <c r="AA1134" t="s">
        <v>42</v>
      </c>
    </row>
    <row r="1135" spans="1:27" x14ac:dyDescent="0.25">
      <c r="A1135" s="1">
        <v>10225</v>
      </c>
      <c r="B1135" s="1">
        <v>37</v>
      </c>
      <c r="C1135" s="8">
        <v>77.41</v>
      </c>
      <c r="D1135" s="1">
        <v>10</v>
      </c>
      <c r="E1135" s="7">
        <v>2864.17</v>
      </c>
      <c r="F1135" s="7">
        <f>sales_data_sample3[[#This Row],[SALES]]*sales_data_sample3[[#This Row],[PROFIT MARGIN]]</f>
        <v>712.89191300000005</v>
      </c>
      <c r="G1135" s="14" t="str">
        <f>IF(sales_data_sample3[[#This Row],[STATUS]] &lt;&gt;"Cancelled","24,89%","0")</f>
        <v>24,89%</v>
      </c>
      <c r="H1135" s="4">
        <v>38039</v>
      </c>
      <c r="I1135" t="s">
        <v>28</v>
      </c>
      <c r="J1135">
        <f>ROUNDUP(MONTH(sales_data_sample3[[#This Row],[ORDER DATE]])/3,0)</f>
        <v>1</v>
      </c>
      <c r="K1135" t="str">
        <f>TEXT(sales_data_sample3[[#This Row],[ORDER DATE]],"[$-409]mmmm")</f>
        <v>February</v>
      </c>
      <c r="L1135">
        <f>YEAR(sales_data_sample3[[#This Row],[ORDER DATE]])</f>
        <v>2004</v>
      </c>
      <c r="M1135" t="s">
        <v>278</v>
      </c>
      <c r="N1135">
        <v>79</v>
      </c>
      <c r="O1135" t="s">
        <v>1128</v>
      </c>
      <c r="P1135" t="s">
        <v>818</v>
      </c>
      <c r="Q1135" t="s">
        <v>819</v>
      </c>
      <c r="R1135" t="s">
        <v>820</v>
      </c>
      <c r="S1135" t="s">
        <v>4804</v>
      </c>
      <c r="T1135" t="s">
        <v>821</v>
      </c>
      <c r="U1135" t="s">
        <v>4804</v>
      </c>
      <c r="V1135" t="s">
        <v>822</v>
      </c>
      <c r="W1135" t="s">
        <v>823</v>
      </c>
      <c r="X1135" t="s">
        <v>52</v>
      </c>
      <c r="Y1135" t="s">
        <v>824</v>
      </c>
      <c r="Z1135" t="s">
        <v>150</v>
      </c>
      <c r="AA1135" t="s">
        <v>42</v>
      </c>
    </row>
    <row r="1136" spans="1:27" x14ac:dyDescent="0.25">
      <c r="A1136" s="1">
        <v>10225</v>
      </c>
      <c r="B1136" s="1">
        <v>21</v>
      </c>
      <c r="C1136" s="8">
        <v>100</v>
      </c>
      <c r="D1136" s="1">
        <v>6</v>
      </c>
      <c r="E1136" s="7">
        <v>2684.43</v>
      </c>
      <c r="F1136" s="7">
        <f>sales_data_sample3[[#This Row],[SALES]]*sales_data_sample3[[#This Row],[PROFIT MARGIN]]</f>
        <v>668.154627</v>
      </c>
      <c r="G1136" s="14" t="str">
        <f>IF(sales_data_sample3[[#This Row],[STATUS]] &lt;&gt;"Cancelled","24,89%","0")</f>
        <v>24,89%</v>
      </c>
      <c r="H1136" s="4">
        <v>38039</v>
      </c>
      <c r="I1136" t="s">
        <v>28</v>
      </c>
      <c r="J1136">
        <f>ROUNDUP(MONTH(sales_data_sample3[[#This Row],[ORDER DATE]])/3,0)</f>
        <v>1</v>
      </c>
      <c r="K1136" t="str">
        <f>TEXT(sales_data_sample3[[#This Row],[ORDER DATE]],"[$-409]mmmm")</f>
        <v>February</v>
      </c>
      <c r="L1136">
        <f>YEAR(sales_data_sample3[[#This Row],[ORDER DATE]])</f>
        <v>2004</v>
      </c>
      <c r="M1136" t="s">
        <v>278</v>
      </c>
      <c r="N1136">
        <v>115</v>
      </c>
      <c r="O1136" t="s">
        <v>1223</v>
      </c>
      <c r="P1136" t="s">
        <v>818</v>
      </c>
      <c r="Q1136" t="s">
        <v>819</v>
      </c>
      <c r="R1136" t="s">
        <v>820</v>
      </c>
      <c r="S1136" t="s">
        <v>4804</v>
      </c>
      <c r="T1136" t="s">
        <v>821</v>
      </c>
      <c r="U1136" t="s">
        <v>4804</v>
      </c>
      <c r="V1136" t="s">
        <v>822</v>
      </c>
      <c r="W1136" t="s">
        <v>823</v>
      </c>
      <c r="X1136" t="s">
        <v>52</v>
      </c>
      <c r="Y1136" t="s">
        <v>824</v>
      </c>
      <c r="Z1136" t="s">
        <v>150</v>
      </c>
      <c r="AA1136" t="s">
        <v>42</v>
      </c>
    </row>
    <row r="1137" spans="1:27" x14ac:dyDescent="0.25">
      <c r="A1137" s="1">
        <v>10225</v>
      </c>
      <c r="B1137" s="1">
        <v>32</v>
      </c>
      <c r="C1137" s="8">
        <v>100</v>
      </c>
      <c r="D1137" s="1">
        <v>1</v>
      </c>
      <c r="E1137" s="7">
        <v>4529.28</v>
      </c>
      <c r="F1137" s="7">
        <f>sales_data_sample3[[#This Row],[SALES]]*sales_data_sample3[[#This Row],[PROFIT MARGIN]]</f>
        <v>1127.337792</v>
      </c>
      <c r="G1137" s="14" t="str">
        <f>IF(sales_data_sample3[[#This Row],[STATUS]] &lt;&gt;"Cancelled","24,89%","0")</f>
        <v>24,89%</v>
      </c>
      <c r="H1137" s="4">
        <v>38039</v>
      </c>
      <c r="I1137" t="s">
        <v>28</v>
      </c>
      <c r="J1137">
        <f>ROUNDUP(MONTH(sales_data_sample3[[#This Row],[ORDER DATE]])/3,0)</f>
        <v>1</v>
      </c>
      <c r="K1137" t="str">
        <f>TEXT(sales_data_sample3[[#This Row],[ORDER DATE]],"[$-409]mmmm")</f>
        <v>February</v>
      </c>
      <c r="L1137">
        <f>YEAR(sales_data_sample3[[#This Row],[ORDER DATE]])</f>
        <v>2004</v>
      </c>
      <c r="M1137" t="s">
        <v>278</v>
      </c>
      <c r="N1137">
        <v>141</v>
      </c>
      <c r="O1137" t="s">
        <v>1299</v>
      </c>
      <c r="P1137" t="s">
        <v>818</v>
      </c>
      <c r="Q1137" t="s">
        <v>819</v>
      </c>
      <c r="R1137" t="s">
        <v>820</v>
      </c>
      <c r="S1137" t="s">
        <v>4804</v>
      </c>
      <c r="T1137" t="s">
        <v>821</v>
      </c>
      <c r="U1137" t="s">
        <v>4804</v>
      </c>
      <c r="V1137" t="s">
        <v>822</v>
      </c>
      <c r="W1137" t="s">
        <v>823</v>
      </c>
      <c r="X1137" t="s">
        <v>52</v>
      </c>
      <c r="Y1137" t="s">
        <v>824</v>
      </c>
      <c r="Z1137" t="s">
        <v>150</v>
      </c>
      <c r="AA1137" t="s">
        <v>65</v>
      </c>
    </row>
    <row r="1138" spans="1:27" x14ac:dyDescent="0.25">
      <c r="A1138" s="1">
        <v>10225</v>
      </c>
      <c r="B1138" s="1">
        <v>47</v>
      </c>
      <c r="C1138" s="8">
        <v>64.680000000000007</v>
      </c>
      <c r="D1138" s="1">
        <v>5</v>
      </c>
      <c r="E1138" s="7">
        <v>3039.96</v>
      </c>
      <c r="F1138" s="7">
        <f>sales_data_sample3[[#This Row],[SALES]]*sales_data_sample3[[#This Row],[PROFIT MARGIN]]</f>
        <v>756.64604400000007</v>
      </c>
      <c r="G1138" s="14" t="str">
        <f>IF(sales_data_sample3[[#This Row],[STATUS]] &lt;&gt;"Cancelled","24,89%","0")</f>
        <v>24,89%</v>
      </c>
      <c r="H1138" s="4">
        <v>38039</v>
      </c>
      <c r="I1138" t="s">
        <v>28</v>
      </c>
      <c r="J1138">
        <f>ROUNDUP(MONTH(sales_data_sample3[[#This Row],[ORDER DATE]])/3,0)</f>
        <v>1</v>
      </c>
      <c r="K1138" t="str">
        <f>TEXT(sales_data_sample3[[#This Row],[ORDER DATE]],"[$-409]mmmm")</f>
        <v>February</v>
      </c>
      <c r="L1138">
        <f>YEAR(sales_data_sample3[[#This Row],[ORDER DATE]])</f>
        <v>2004</v>
      </c>
      <c r="M1138" t="s">
        <v>278</v>
      </c>
      <c r="N1138">
        <v>77</v>
      </c>
      <c r="O1138" t="s">
        <v>1592</v>
      </c>
      <c r="P1138" t="s">
        <v>818</v>
      </c>
      <c r="Q1138" t="s">
        <v>819</v>
      </c>
      <c r="R1138" t="s">
        <v>820</v>
      </c>
      <c r="S1138" t="s">
        <v>4804</v>
      </c>
      <c r="T1138" t="s">
        <v>821</v>
      </c>
      <c r="U1138" t="s">
        <v>4804</v>
      </c>
      <c r="V1138" t="s">
        <v>822</v>
      </c>
      <c r="W1138" t="s">
        <v>823</v>
      </c>
      <c r="X1138" t="s">
        <v>52</v>
      </c>
      <c r="Y1138" t="s">
        <v>824</v>
      </c>
      <c r="Z1138" t="s">
        <v>150</v>
      </c>
      <c r="AA1138" t="s">
        <v>65</v>
      </c>
    </row>
    <row r="1139" spans="1:27" x14ac:dyDescent="0.25">
      <c r="A1139" s="1">
        <v>10225</v>
      </c>
      <c r="B1139" s="1">
        <v>43</v>
      </c>
      <c r="C1139" s="8">
        <v>100</v>
      </c>
      <c r="D1139" s="1">
        <v>2</v>
      </c>
      <c r="E1139" s="7">
        <v>6407.86</v>
      </c>
      <c r="F1139" s="7">
        <f>sales_data_sample3[[#This Row],[SALES]]*sales_data_sample3[[#This Row],[PROFIT MARGIN]]</f>
        <v>1594.916354</v>
      </c>
      <c r="G1139" s="14" t="str">
        <f>IF(sales_data_sample3[[#This Row],[STATUS]] &lt;&gt;"Cancelled","24,89%","0")</f>
        <v>24,89%</v>
      </c>
      <c r="H1139" s="4">
        <v>38039</v>
      </c>
      <c r="I1139" t="s">
        <v>28</v>
      </c>
      <c r="J1139">
        <f>ROUNDUP(MONTH(sales_data_sample3[[#This Row],[ORDER DATE]])/3,0)</f>
        <v>1</v>
      </c>
      <c r="K1139" t="str">
        <f>TEXT(sales_data_sample3[[#This Row],[ORDER DATE]],"[$-409]mmmm")</f>
        <v>February</v>
      </c>
      <c r="L1139">
        <f>YEAR(sales_data_sample3[[#This Row],[ORDER DATE]])</f>
        <v>2004</v>
      </c>
      <c r="M1139" t="s">
        <v>278</v>
      </c>
      <c r="N1139">
        <v>169</v>
      </c>
      <c r="O1139" t="s">
        <v>2190</v>
      </c>
      <c r="P1139" t="s">
        <v>818</v>
      </c>
      <c r="Q1139" t="s">
        <v>819</v>
      </c>
      <c r="R1139" t="s">
        <v>820</v>
      </c>
      <c r="S1139" t="s">
        <v>4804</v>
      </c>
      <c r="T1139" t="s">
        <v>821</v>
      </c>
      <c r="U1139" t="s">
        <v>4804</v>
      </c>
      <c r="V1139" t="s">
        <v>822</v>
      </c>
      <c r="W1139" t="s">
        <v>823</v>
      </c>
      <c r="X1139" t="s">
        <v>52</v>
      </c>
      <c r="Y1139" t="s">
        <v>824</v>
      </c>
      <c r="Z1139" t="s">
        <v>150</v>
      </c>
      <c r="AA1139" t="s">
        <v>65</v>
      </c>
    </row>
    <row r="1140" spans="1:27" x14ac:dyDescent="0.25">
      <c r="A1140" s="1">
        <v>10225</v>
      </c>
      <c r="B1140" s="1">
        <v>37</v>
      </c>
      <c r="C1140" s="8">
        <v>95.69</v>
      </c>
      <c r="D1140" s="1">
        <v>12</v>
      </c>
      <c r="E1140" s="7">
        <v>3540.53</v>
      </c>
      <c r="F1140" s="7">
        <f>sales_data_sample3[[#This Row],[SALES]]*sales_data_sample3[[#This Row],[PROFIT MARGIN]]</f>
        <v>881.23791700000004</v>
      </c>
      <c r="G1140" s="14" t="str">
        <f>IF(sales_data_sample3[[#This Row],[STATUS]] &lt;&gt;"Cancelled","24,89%","0")</f>
        <v>24,89%</v>
      </c>
      <c r="H1140" s="4">
        <v>38039</v>
      </c>
      <c r="I1140" t="s">
        <v>28</v>
      </c>
      <c r="J1140">
        <f>ROUNDUP(MONTH(sales_data_sample3[[#This Row],[ORDER DATE]])/3,0)</f>
        <v>1</v>
      </c>
      <c r="K1140" t="str">
        <f>TEXT(sales_data_sample3[[#This Row],[ORDER DATE]],"[$-409]mmmm")</f>
        <v>February</v>
      </c>
      <c r="L1140">
        <f>YEAR(sales_data_sample3[[#This Row],[ORDER DATE]])</f>
        <v>2004</v>
      </c>
      <c r="M1140" t="s">
        <v>278</v>
      </c>
      <c r="N1140">
        <v>80</v>
      </c>
      <c r="O1140" t="s">
        <v>2283</v>
      </c>
      <c r="P1140" t="s">
        <v>818</v>
      </c>
      <c r="Q1140" t="s">
        <v>819</v>
      </c>
      <c r="R1140" t="s">
        <v>820</v>
      </c>
      <c r="S1140" t="s">
        <v>4804</v>
      </c>
      <c r="T1140" t="s">
        <v>821</v>
      </c>
      <c r="U1140" t="s">
        <v>4804</v>
      </c>
      <c r="V1140" t="s">
        <v>822</v>
      </c>
      <c r="W1140" t="s">
        <v>823</v>
      </c>
      <c r="X1140" t="s">
        <v>52</v>
      </c>
      <c r="Y1140" t="s">
        <v>824</v>
      </c>
      <c r="Z1140" t="s">
        <v>150</v>
      </c>
      <c r="AA1140" t="s">
        <v>65</v>
      </c>
    </row>
    <row r="1141" spans="1:27" x14ac:dyDescent="0.25">
      <c r="A1141" s="1">
        <v>10225</v>
      </c>
      <c r="B1141" s="1">
        <v>27</v>
      </c>
      <c r="C1141" s="8">
        <v>100</v>
      </c>
      <c r="D1141" s="1">
        <v>11</v>
      </c>
      <c r="E1141" s="7">
        <v>4564.08</v>
      </c>
      <c r="F1141" s="7">
        <f>sales_data_sample3[[#This Row],[SALES]]*sales_data_sample3[[#This Row],[PROFIT MARGIN]]</f>
        <v>1135.9995120000001</v>
      </c>
      <c r="G1141" s="14" t="str">
        <f>IF(sales_data_sample3[[#This Row],[STATUS]] &lt;&gt;"Cancelled","24,89%","0")</f>
        <v>24,89%</v>
      </c>
      <c r="H1141" s="4">
        <v>38039</v>
      </c>
      <c r="I1141" t="s">
        <v>28</v>
      </c>
      <c r="J1141">
        <f>ROUNDUP(MONTH(sales_data_sample3[[#This Row],[ORDER DATE]])/3,0)</f>
        <v>1</v>
      </c>
      <c r="K1141" t="str">
        <f>TEXT(sales_data_sample3[[#This Row],[ORDER DATE]],"[$-409]mmmm")</f>
        <v>February</v>
      </c>
      <c r="L1141">
        <f>YEAR(sales_data_sample3[[#This Row],[ORDER DATE]])</f>
        <v>2004</v>
      </c>
      <c r="M1141" t="s">
        <v>278</v>
      </c>
      <c r="N1141">
        <v>146</v>
      </c>
      <c r="O1141" t="s">
        <v>2364</v>
      </c>
      <c r="P1141" t="s">
        <v>818</v>
      </c>
      <c r="Q1141" t="s">
        <v>819</v>
      </c>
      <c r="R1141" t="s">
        <v>820</v>
      </c>
      <c r="S1141" t="s">
        <v>4804</v>
      </c>
      <c r="T1141" t="s">
        <v>821</v>
      </c>
      <c r="U1141" t="s">
        <v>4804</v>
      </c>
      <c r="V1141" t="s">
        <v>822</v>
      </c>
      <c r="W1141" t="s">
        <v>823</v>
      </c>
      <c r="X1141" t="s">
        <v>52</v>
      </c>
      <c r="Y1141" t="s">
        <v>824</v>
      </c>
      <c r="Z1141" t="s">
        <v>150</v>
      </c>
      <c r="AA1141" t="s">
        <v>65</v>
      </c>
    </row>
    <row r="1142" spans="1:27" x14ac:dyDescent="0.25">
      <c r="A1142" s="1">
        <v>10225</v>
      </c>
      <c r="B1142" s="1">
        <v>35</v>
      </c>
      <c r="C1142" s="8">
        <v>100</v>
      </c>
      <c r="D1142" s="1">
        <v>14</v>
      </c>
      <c r="E1142" s="7">
        <v>5260.15</v>
      </c>
      <c r="F1142" s="7">
        <f>sales_data_sample3[[#This Row],[SALES]]*sales_data_sample3[[#This Row],[PROFIT MARGIN]]</f>
        <v>1309.2513349999999</v>
      </c>
      <c r="G1142" s="14" t="str">
        <f>IF(sales_data_sample3[[#This Row],[STATUS]] &lt;&gt;"Cancelled","24,89%","0")</f>
        <v>24,89%</v>
      </c>
      <c r="H1142" s="4">
        <v>38039</v>
      </c>
      <c r="I1142" t="s">
        <v>28</v>
      </c>
      <c r="J1142">
        <f>ROUNDUP(MONTH(sales_data_sample3[[#This Row],[ORDER DATE]])/3,0)</f>
        <v>1</v>
      </c>
      <c r="K1142" t="str">
        <f>TEXT(sales_data_sample3[[#This Row],[ORDER DATE]],"[$-409]mmmm")</f>
        <v>February</v>
      </c>
      <c r="L1142">
        <f>YEAR(sales_data_sample3[[#This Row],[ORDER DATE]])</f>
        <v>2004</v>
      </c>
      <c r="M1142" t="s">
        <v>278</v>
      </c>
      <c r="N1142">
        <v>148</v>
      </c>
      <c r="O1142" t="s">
        <v>2673</v>
      </c>
      <c r="P1142" t="s">
        <v>818</v>
      </c>
      <c r="Q1142" t="s">
        <v>819</v>
      </c>
      <c r="R1142" t="s">
        <v>820</v>
      </c>
      <c r="S1142" t="s">
        <v>4804</v>
      </c>
      <c r="T1142" t="s">
        <v>821</v>
      </c>
      <c r="U1142" t="s">
        <v>4804</v>
      </c>
      <c r="V1142" t="s">
        <v>822</v>
      </c>
      <c r="W1142" t="s">
        <v>823</v>
      </c>
      <c r="X1142" t="s">
        <v>52</v>
      </c>
      <c r="Y1142" t="s">
        <v>824</v>
      </c>
      <c r="Z1142" t="s">
        <v>150</v>
      </c>
      <c r="AA1142" t="s">
        <v>65</v>
      </c>
    </row>
    <row r="1143" spans="1:27" x14ac:dyDescent="0.25">
      <c r="A1143" s="1">
        <v>10225</v>
      </c>
      <c r="B1143" s="1">
        <v>42</v>
      </c>
      <c r="C1143" s="8">
        <v>36.630000000000003</v>
      </c>
      <c r="D1143" s="1">
        <v>3</v>
      </c>
      <c r="E1143" s="7">
        <v>1538.46</v>
      </c>
      <c r="F1143" s="7">
        <f>sales_data_sample3[[#This Row],[SALES]]*sales_data_sample3[[#This Row],[PROFIT MARGIN]]</f>
        <v>382.92269400000004</v>
      </c>
      <c r="G1143" s="14" t="str">
        <f>IF(sales_data_sample3[[#This Row],[STATUS]] &lt;&gt;"Cancelled","24,89%","0")</f>
        <v>24,89%</v>
      </c>
      <c r="H1143" s="4">
        <v>38039</v>
      </c>
      <c r="I1143" t="s">
        <v>28</v>
      </c>
      <c r="J1143">
        <f>ROUNDUP(MONTH(sales_data_sample3[[#This Row],[ORDER DATE]])/3,0)</f>
        <v>1</v>
      </c>
      <c r="K1143" t="str">
        <f>TEXT(sales_data_sample3[[#This Row],[ORDER DATE]],"[$-409]mmmm")</f>
        <v>February</v>
      </c>
      <c r="L1143">
        <f>YEAR(sales_data_sample3[[#This Row],[ORDER DATE]])</f>
        <v>2004</v>
      </c>
      <c r="M1143" t="s">
        <v>278</v>
      </c>
      <c r="N1143">
        <v>37</v>
      </c>
      <c r="O1143" t="s">
        <v>3302</v>
      </c>
      <c r="P1143" t="s">
        <v>818</v>
      </c>
      <c r="Q1143" t="s">
        <v>819</v>
      </c>
      <c r="R1143" t="s">
        <v>820</v>
      </c>
      <c r="S1143" t="s">
        <v>4804</v>
      </c>
      <c r="T1143" t="s">
        <v>821</v>
      </c>
      <c r="U1143" t="s">
        <v>4804</v>
      </c>
      <c r="V1143" t="s">
        <v>822</v>
      </c>
      <c r="W1143" t="s">
        <v>823</v>
      </c>
      <c r="X1143" t="s">
        <v>52</v>
      </c>
      <c r="Y1143" t="s">
        <v>824</v>
      </c>
      <c r="Z1143" t="s">
        <v>150</v>
      </c>
      <c r="AA1143" t="s">
        <v>42</v>
      </c>
    </row>
    <row r="1144" spans="1:27" x14ac:dyDescent="0.25">
      <c r="A1144" s="1">
        <v>10225</v>
      </c>
      <c r="B1144" s="1">
        <v>24</v>
      </c>
      <c r="C1144" s="8">
        <v>50.21</v>
      </c>
      <c r="D1144" s="1">
        <v>8</v>
      </c>
      <c r="E1144" s="7">
        <v>1205.04</v>
      </c>
      <c r="F1144" s="7">
        <f>sales_data_sample3[[#This Row],[SALES]]*sales_data_sample3[[#This Row],[PROFIT MARGIN]]</f>
        <v>299.93445600000001</v>
      </c>
      <c r="G1144" s="14" t="str">
        <f>IF(sales_data_sample3[[#This Row],[STATUS]] &lt;&gt;"Cancelled","24,89%","0")</f>
        <v>24,89%</v>
      </c>
      <c r="H1144" s="4">
        <v>38039</v>
      </c>
      <c r="I1144" t="s">
        <v>28</v>
      </c>
      <c r="J1144">
        <f>ROUNDUP(MONTH(sales_data_sample3[[#This Row],[ORDER DATE]])/3,0)</f>
        <v>1</v>
      </c>
      <c r="K1144" t="str">
        <f>TEXT(sales_data_sample3[[#This Row],[ORDER DATE]],"[$-409]mmmm")</f>
        <v>February</v>
      </c>
      <c r="L1144">
        <f>YEAR(sales_data_sample3[[#This Row],[ORDER DATE]])</f>
        <v>2004</v>
      </c>
      <c r="M1144" t="s">
        <v>278</v>
      </c>
      <c r="N1144">
        <v>61</v>
      </c>
      <c r="O1144" t="s">
        <v>3427</v>
      </c>
      <c r="P1144" t="s">
        <v>818</v>
      </c>
      <c r="Q1144" t="s">
        <v>819</v>
      </c>
      <c r="R1144" t="s">
        <v>820</v>
      </c>
      <c r="S1144" t="s">
        <v>4804</v>
      </c>
      <c r="T1144" t="s">
        <v>821</v>
      </c>
      <c r="U1144" t="s">
        <v>4804</v>
      </c>
      <c r="V1144" t="s">
        <v>822</v>
      </c>
      <c r="W1144" t="s">
        <v>823</v>
      </c>
      <c r="X1144" t="s">
        <v>52</v>
      </c>
      <c r="Y1144" t="s">
        <v>824</v>
      </c>
      <c r="Z1144" t="s">
        <v>150</v>
      </c>
      <c r="AA1144" t="s">
        <v>42</v>
      </c>
    </row>
    <row r="1145" spans="1:27" x14ac:dyDescent="0.25">
      <c r="A1145" s="1">
        <v>10225</v>
      </c>
      <c r="B1145" s="1">
        <v>40</v>
      </c>
      <c r="C1145" s="8">
        <v>100</v>
      </c>
      <c r="D1145" s="1">
        <v>4</v>
      </c>
      <c r="E1145" s="7">
        <v>4550</v>
      </c>
      <c r="F1145" s="7">
        <f>sales_data_sample3[[#This Row],[SALES]]*sales_data_sample3[[#This Row],[PROFIT MARGIN]]</f>
        <v>1132.4950000000001</v>
      </c>
      <c r="G1145" s="14" t="str">
        <f>IF(sales_data_sample3[[#This Row],[STATUS]] &lt;&gt;"Cancelled","24,89%","0")</f>
        <v>24,89%</v>
      </c>
      <c r="H1145" s="4">
        <v>38039</v>
      </c>
      <c r="I1145" t="s">
        <v>28</v>
      </c>
      <c r="J1145">
        <f>ROUNDUP(MONTH(sales_data_sample3[[#This Row],[ORDER DATE]])/3,0)</f>
        <v>1</v>
      </c>
      <c r="K1145" t="str">
        <f>TEXT(sales_data_sample3[[#This Row],[ORDER DATE]],"[$-409]mmmm")</f>
        <v>February</v>
      </c>
      <c r="L1145">
        <f>YEAR(sales_data_sample3[[#This Row],[ORDER DATE]])</f>
        <v>2004</v>
      </c>
      <c r="M1145" t="s">
        <v>278</v>
      </c>
      <c r="N1145">
        <v>140</v>
      </c>
      <c r="O1145" t="s">
        <v>3589</v>
      </c>
      <c r="P1145" t="s">
        <v>818</v>
      </c>
      <c r="Q1145" t="s">
        <v>819</v>
      </c>
      <c r="R1145" t="s">
        <v>820</v>
      </c>
      <c r="S1145" t="s">
        <v>4804</v>
      </c>
      <c r="T1145" t="s">
        <v>821</v>
      </c>
      <c r="U1145" t="s">
        <v>4804</v>
      </c>
      <c r="V1145" t="s">
        <v>822</v>
      </c>
      <c r="W1145" t="s">
        <v>823</v>
      </c>
      <c r="X1145" t="s">
        <v>52</v>
      </c>
      <c r="Y1145" t="s">
        <v>824</v>
      </c>
      <c r="Z1145" t="s">
        <v>150</v>
      </c>
      <c r="AA1145" t="s">
        <v>65</v>
      </c>
    </row>
    <row r="1146" spans="1:27" x14ac:dyDescent="0.25">
      <c r="A1146" s="1">
        <v>10225</v>
      </c>
      <c r="B1146" s="1">
        <v>46</v>
      </c>
      <c r="C1146" s="8">
        <v>70.33</v>
      </c>
      <c r="D1146" s="1">
        <v>13</v>
      </c>
      <c r="E1146" s="7">
        <v>3235.18</v>
      </c>
      <c r="F1146" s="7">
        <f>sales_data_sample3[[#This Row],[SALES]]*sales_data_sample3[[#This Row],[PROFIT MARGIN]]</f>
        <v>805.23630200000002</v>
      </c>
      <c r="G1146" s="14" t="str">
        <f>IF(sales_data_sample3[[#This Row],[STATUS]] &lt;&gt;"Cancelled","24,89%","0")</f>
        <v>24,89%</v>
      </c>
      <c r="H1146" s="4">
        <v>38039</v>
      </c>
      <c r="I1146" t="s">
        <v>28</v>
      </c>
      <c r="J1146">
        <f>ROUNDUP(MONTH(sales_data_sample3[[#This Row],[ORDER DATE]])/3,0)</f>
        <v>1</v>
      </c>
      <c r="K1146" t="str">
        <f>TEXT(sales_data_sample3[[#This Row],[ORDER DATE]],"[$-409]mmmm")</f>
        <v>February</v>
      </c>
      <c r="L1146">
        <f>YEAR(sales_data_sample3[[#This Row],[ORDER DATE]])</f>
        <v>2004</v>
      </c>
      <c r="M1146" t="s">
        <v>278</v>
      </c>
      <c r="N1146">
        <v>80</v>
      </c>
      <c r="O1146" t="s">
        <v>3802</v>
      </c>
      <c r="P1146" t="s">
        <v>818</v>
      </c>
      <c r="Q1146" t="s">
        <v>819</v>
      </c>
      <c r="R1146" t="s">
        <v>820</v>
      </c>
      <c r="S1146" t="s">
        <v>4804</v>
      </c>
      <c r="T1146" t="s">
        <v>821</v>
      </c>
      <c r="U1146" t="s">
        <v>4804</v>
      </c>
      <c r="V1146" t="s">
        <v>822</v>
      </c>
      <c r="W1146" t="s">
        <v>823</v>
      </c>
      <c r="X1146" t="s">
        <v>52</v>
      </c>
      <c r="Y1146" t="s">
        <v>824</v>
      </c>
      <c r="Z1146" t="s">
        <v>150</v>
      </c>
      <c r="AA1146" t="s">
        <v>65</v>
      </c>
    </row>
    <row r="1147" spans="1:27" x14ac:dyDescent="0.25">
      <c r="A1147" s="1">
        <v>10226</v>
      </c>
      <c r="B1147" s="1">
        <v>38</v>
      </c>
      <c r="C1147" s="8">
        <v>100</v>
      </c>
      <c r="D1147" s="1">
        <v>4</v>
      </c>
      <c r="E1147" s="7">
        <v>4161.38</v>
      </c>
      <c r="F1147" s="7">
        <f>sales_data_sample3[[#This Row],[SALES]]*sales_data_sample3[[#This Row],[PROFIT MARGIN]]</f>
        <v>1035.767482</v>
      </c>
      <c r="G1147" s="14" t="str">
        <f>IF(sales_data_sample3[[#This Row],[STATUS]] &lt;&gt;"Cancelled","24,89%","0")</f>
        <v>24,89%</v>
      </c>
      <c r="H1147" s="4">
        <v>38043</v>
      </c>
      <c r="I1147" t="s">
        <v>28</v>
      </c>
      <c r="J1147">
        <f>ROUNDUP(MONTH(sales_data_sample3[[#This Row],[ORDER DATE]])/3,0)</f>
        <v>1</v>
      </c>
      <c r="K1147" t="str">
        <f>TEXT(sales_data_sample3[[#This Row],[ORDER DATE]],"[$-409]mmmm")</f>
        <v>February</v>
      </c>
      <c r="L1147">
        <f>YEAR(sales_data_sample3[[#This Row],[ORDER DATE]])</f>
        <v>2004</v>
      </c>
      <c r="M1147" t="s">
        <v>278</v>
      </c>
      <c r="N1147">
        <v>124</v>
      </c>
      <c r="O1147" t="s">
        <v>1465</v>
      </c>
      <c r="P1147" t="s">
        <v>627</v>
      </c>
      <c r="Q1147" t="s">
        <v>628</v>
      </c>
      <c r="R1147" t="s">
        <v>629</v>
      </c>
      <c r="S1147" t="s">
        <v>4804</v>
      </c>
      <c r="T1147" t="s">
        <v>630</v>
      </c>
      <c r="U1147" t="s">
        <v>73</v>
      </c>
      <c r="V1147" t="s">
        <v>631</v>
      </c>
      <c r="W1147" t="s">
        <v>38</v>
      </c>
      <c r="X1147" t="s">
        <v>39</v>
      </c>
      <c r="Y1147" t="s">
        <v>362</v>
      </c>
      <c r="Z1147" t="s">
        <v>422</v>
      </c>
      <c r="AA1147" t="s">
        <v>65</v>
      </c>
    </row>
    <row r="1148" spans="1:27" x14ac:dyDescent="0.25">
      <c r="A1148" s="1">
        <v>10226</v>
      </c>
      <c r="B1148" s="1">
        <v>24</v>
      </c>
      <c r="C1148" s="8">
        <v>100</v>
      </c>
      <c r="D1148" s="1">
        <v>7</v>
      </c>
      <c r="E1148" s="7">
        <v>3892.08</v>
      </c>
      <c r="F1148" s="7">
        <f>sales_data_sample3[[#This Row],[SALES]]*sales_data_sample3[[#This Row],[PROFIT MARGIN]]</f>
        <v>968.73871200000008</v>
      </c>
      <c r="G1148" s="14" t="str">
        <f>IF(sales_data_sample3[[#This Row],[STATUS]] &lt;&gt;"Cancelled","24,89%","0")</f>
        <v>24,89%</v>
      </c>
      <c r="H1148" s="4">
        <v>38043</v>
      </c>
      <c r="I1148" t="s">
        <v>28</v>
      </c>
      <c r="J1148">
        <f>ROUNDUP(MONTH(sales_data_sample3[[#This Row],[ORDER DATE]])/3,0)</f>
        <v>1</v>
      </c>
      <c r="K1148" t="str">
        <f>TEXT(sales_data_sample3[[#This Row],[ORDER DATE]],"[$-409]mmmm")</f>
        <v>February</v>
      </c>
      <c r="L1148">
        <f>YEAR(sales_data_sample3[[#This Row],[ORDER DATE]])</f>
        <v>2004</v>
      </c>
      <c r="M1148" t="s">
        <v>278</v>
      </c>
      <c r="N1148">
        <v>142</v>
      </c>
      <c r="O1148" t="s">
        <v>1635</v>
      </c>
      <c r="P1148" t="s">
        <v>627</v>
      </c>
      <c r="Q1148" t="s">
        <v>628</v>
      </c>
      <c r="R1148" t="s">
        <v>629</v>
      </c>
      <c r="S1148" t="s">
        <v>4804</v>
      </c>
      <c r="T1148" t="s">
        <v>630</v>
      </c>
      <c r="U1148" t="s">
        <v>73</v>
      </c>
      <c r="V1148" t="s">
        <v>631</v>
      </c>
      <c r="W1148" t="s">
        <v>38</v>
      </c>
      <c r="X1148" t="s">
        <v>39</v>
      </c>
      <c r="Y1148" t="s">
        <v>362</v>
      </c>
      <c r="Z1148" t="s">
        <v>422</v>
      </c>
      <c r="AA1148" t="s">
        <v>65</v>
      </c>
    </row>
    <row r="1149" spans="1:27" x14ac:dyDescent="0.25">
      <c r="A1149" s="1">
        <v>10226</v>
      </c>
      <c r="B1149" s="1">
        <v>24</v>
      </c>
      <c r="C1149" s="8">
        <v>100</v>
      </c>
      <c r="D1149" s="1">
        <v>5</v>
      </c>
      <c r="E1149" s="7">
        <v>3231.36</v>
      </c>
      <c r="F1149" s="7">
        <f>sales_data_sample3[[#This Row],[SALES]]*sales_data_sample3[[#This Row],[PROFIT MARGIN]]</f>
        <v>804.28550400000006</v>
      </c>
      <c r="G1149" s="14" t="str">
        <f>IF(sales_data_sample3[[#This Row],[STATUS]] &lt;&gt;"Cancelled","24,89%","0")</f>
        <v>24,89%</v>
      </c>
      <c r="H1149" s="4">
        <v>38043</v>
      </c>
      <c r="I1149" t="s">
        <v>28</v>
      </c>
      <c r="J1149">
        <f>ROUNDUP(MONTH(sales_data_sample3[[#This Row],[ORDER DATE]])/3,0)</f>
        <v>1</v>
      </c>
      <c r="K1149" t="str">
        <f>TEXT(sales_data_sample3[[#This Row],[ORDER DATE]],"[$-409]mmmm")</f>
        <v>February</v>
      </c>
      <c r="L1149">
        <f>YEAR(sales_data_sample3[[#This Row],[ORDER DATE]])</f>
        <v>2004</v>
      </c>
      <c r="M1149" t="s">
        <v>278</v>
      </c>
      <c r="N1149">
        <v>132</v>
      </c>
      <c r="O1149" t="s">
        <v>1960</v>
      </c>
      <c r="P1149" t="s">
        <v>627</v>
      </c>
      <c r="Q1149" t="s">
        <v>628</v>
      </c>
      <c r="R1149" t="s">
        <v>629</v>
      </c>
      <c r="S1149" t="s">
        <v>4804</v>
      </c>
      <c r="T1149" t="s">
        <v>630</v>
      </c>
      <c r="U1149" t="s">
        <v>73</v>
      </c>
      <c r="V1149" t="s">
        <v>631</v>
      </c>
      <c r="W1149" t="s">
        <v>38</v>
      </c>
      <c r="X1149" t="s">
        <v>39</v>
      </c>
      <c r="Y1149" t="s">
        <v>362</v>
      </c>
      <c r="Z1149" t="s">
        <v>422</v>
      </c>
      <c r="AA1149" t="s">
        <v>65</v>
      </c>
    </row>
    <row r="1150" spans="1:27" x14ac:dyDescent="0.25">
      <c r="A1150" s="1">
        <v>10226</v>
      </c>
      <c r="B1150" s="1">
        <v>46</v>
      </c>
      <c r="C1150" s="8">
        <v>100</v>
      </c>
      <c r="D1150" s="1">
        <v>6</v>
      </c>
      <c r="E1150" s="7">
        <v>7343.9</v>
      </c>
      <c r="F1150" s="7">
        <f>sales_data_sample3[[#This Row],[SALES]]*sales_data_sample3[[#This Row],[PROFIT MARGIN]]</f>
        <v>1827.89671</v>
      </c>
      <c r="G1150" s="14" t="str">
        <f>IF(sales_data_sample3[[#This Row],[STATUS]] &lt;&gt;"Cancelled","24,89%","0")</f>
        <v>24,89%</v>
      </c>
      <c r="H1150" s="4">
        <v>38043</v>
      </c>
      <c r="I1150" t="s">
        <v>28</v>
      </c>
      <c r="J1150">
        <f>ROUNDUP(MONTH(sales_data_sample3[[#This Row],[ORDER DATE]])/3,0)</f>
        <v>1</v>
      </c>
      <c r="K1150" t="str">
        <f>TEXT(sales_data_sample3[[#This Row],[ORDER DATE]],"[$-409]mmmm")</f>
        <v>February</v>
      </c>
      <c r="L1150">
        <f>YEAR(sales_data_sample3[[#This Row],[ORDER DATE]])</f>
        <v>2004</v>
      </c>
      <c r="M1150" t="s">
        <v>278</v>
      </c>
      <c r="N1150">
        <v>141</v>
      </c>
      <c r="O1150" t="s">
        <v>2392</v>
      </c>
      <c r="P1150" t="s">
        <v>627</v>
      </c>
      <c r="Q1150" t="s">
        <v>628</v>
      </c>
      <c r="R1150" t="s">
        <v>629</v>
      </c>
      <c r="S1150" t="s">
        <v>4804</v>
      </c>
      <c r="T1150" t="s">
        <v>630</v>
      </c>
      <c r="U1150" t="s">
        <v>73</v>
      </c>
      <c r="V1150" t="s">
        <v>631</v>
      </c>
      <c r="W1150" t="s">
        <v>38</v>
      </c>
      <c r="X1150" t="s">
        <v>39</v>
      </c>
      <c r="Y1150" t="s">
        <v>362</v>
      </c>
      <c r="Z1150" t="s">
        <v>422</v>
      </c>
      <c r="AA1150" t="s">
        <v>229</v>
      </c>
    </row>
    <row r="1151" spans="1:27" x14ac:dyDescent="0.25">
      <c r="A1151" s="1">
        <v>10226</v>
      </c>
      <c r="B1151" s="1">
        <v>21</v>
      </c>
      <c r="C1151" s="8">
        <v>60.26</v>
      </c>
      <c r="D1151" s="1">
        <v>1</v>
      </c>
      <c r="E1151" s="7">
        <v>1265.46</v>
      </c>
      <c r="F1151" s="7">
        <f>sales_data_sample3[[#This Row],[SALES]]*sales_data_sample3[[#This Row],[PROFIT MARGIN]]</f>
        <v>314.97299400000003</v>
      </c>
      <c r="G1151" s="14" t="str">
        <f>IF(sales_data_sample3[[#This Row],[STATUS]] &lt;&gt;"Cancelled","24,89%","0")</f>
        <v>24,89%</v>
      </c>
      <c r="H1151" s="4">
        <v>38043</v>
      </c>
      <c r="I1151" t="s">
        <v>28</v>
      </c>
      <c r="J1151">
        <f>ROUNDUP(MONTH(sales_data_sample3[[#This Row],[ORDER DATE]])/3,0)</f>
        <v>1</v>
      </c>
      <c r="K1151" t="str">
        <f>TEXT(sales_data_sample3[[#This Row],[ORDER DATE]],"[$-409]mmmm")</f>
        <v>February</v>
      </c>
      <c r="L1151">
        <f>YEAR(sales_data_sample3[[#This Row],[ORDER DATE]])</f>
        <v>2004</v>
      </c>
      <c r="M1151" t="s">
        <v>278</v>
      </c>
      <c r="N1151">
        <v>73</v>
      </c>
      <c r="O1151" t="s">
        <v>2735</v>
      </c>
      <c r="P1151" t="s">
        <v>627</v>
      </c>
      <c r="Q1151" t="s">
        <v>628</v>
      </c>
      <c r="R1151" t="s">
        <v>629</v>
      </c>
      <c r="S1151" t="s">
        <v>4804</v>
      </c>
      <c r="T1151" t="s">
        <v>630</v>
      </c>
      <c r="U1151" t="s">
        <v>73</v>
      </c>
      <c r="V1151" t="s">
        <v>631</v>
      </c>
      <c r="W1151" t="s">
        <v>38</v>
      </c>
      <c r="X1151" t="s">
        <v>39</v>
      </c>
      <c r="Y1151" t="s">
        <v>362</v>
      </c>
      <c r="Z1151" t="s">
        <v>422</v>
      </c>
      <c r="AA1151" t="s">
        <v>42</v>
      </c>
    </row>
    <row r="1152" spans="1:27" x14ac:dyDescent="0.25">
      <c r="A1152" s="1">
        <v>10226</v>
      </c>
      <c r="B1152" s="1">
        <v>36</v>
      </c>
      <c r="C1152" s="8">
        <v>43.27</v>
      </c>
      <c r="D1152" s="1">
        <v>3</v>
      </c>
      <c r="E1152" s="7">
        <v>1557.72</v>
      </c>
      <c r="F1152" s="7">
        <f>sales_data_sample3[[#This Row],[SALES]]*sales_data_sample3[[#This Row],[PROFIT MARGIN]]</f>
        <v>387.71650800000003</v>
      </c>
      <c r="G1152" s="14" t="str">
        <f>IF(sales_data_sample3[[#This Row],[STATUS]] &lt;&gt;"Cancelled","24,89%","0")</f>
        <v>24,89%</v>
      </c>
      <c r="H1152" s="4">
        <v>38043</v>
      </c>
      <c r="I1152" t="s">
        <v>28</v>
      </c>
      <c r="J1152">
        <f>ROUNDUP(MONTH(sales_data_sample3[[#This Row],[ORDER DATE]])/3,0)</f>
        <v>1</v>
      </c>
      <c r="K1152" t="str">
        <f>TEXT(sales_data_sample3[[#This Row],[ORDER DATE]],"[$-409]mmmm")</f>
        <v>February</v>
      </c>
      <c r="L1152">
        <f>YEAR(sales_data_sample3[[#This Row],[ORDER DATE]])</f>
        <v>2004</v>
      </c>
      <c r="M1152" t="s">
        <v>278</v>
      </c>
      <c r="N1152">
        <v>50</v>
      </c>
      <c r="O1152" t="s">
        <v>2857</v>
      </c>
      <c r="P1152" t="s">
        <v>627</v>
      </c>
      <c r="Q1152" t="s">
        <v>628</v>
      </c>
      <c r="R1152" t="s">
        <v>629</v>
      </c>
      <c r="S1152" t="s">
        <v>4804</v>
      </c>
      <c r="T1152" t="s">
        <v>630</v>
      </c>
      <c r="U1152" t="s">
        <v>73</v>
      </c>
      <c r="V1152" t="s">
        <v>631</v>
      </c>
      <c r="W1152" t="s">
        <v>38</v>
      </c>
      <c r="X1152" t="s">
        <v>39</v>
      </c>
      <c r="Y1152" t="s">
        <v>362</v>
      </c>
      <c r="Z1152" t="s">
        <v>422</v>
      </c>
      <c r="AA1152" t="s">
        <v>42</v>
      </c>
    </row>
    <row r="1153" spans="1:27" x14ac:dyDescent="0.25">
      <c r="A1153" s="1">
        <v>10226</v>
      </c>
      <c r="B1153" s="1">
        <v>48</v>
      </c>
      <c r="C1153" s="8">
        <v>92.09</v>
      </c>
      <c r="D1153" s="1">
        <v>2</v>
      </c>
      <c r="E1153" s="7">
        <v>4420.32</v>
      </c>
      <c r="F1153" s="7">
        <f>sales_data_sample3[[#This Row],[SALES]]*sales_data_sample3[[#This Row],[PROFIT MARGIN]]</f>
        <v>1100.2176480000001</v>
      </c>
      <c r="G1153" s="14" t="str">
        <f>IF(sales_data_sample3[[#This Row],[STATUS]] &lt;&gt;"Cancelled","24,89%","0")</f>
        <v>24,89%</v>
      </c>
      <c r="H1153" s="4">
        <v>38043</v>
      </c>
      <c r="I1153" t="s">
        <v>28</v>
      </c>
      <c r="J1153">
        <f>ROUNDUP(MONTH(sales_data_sample3[[#This Row],[ORDER DATE]])/3,0)</f>
        <v>1</v>
      </c>
      <c r="K1153" t="str">
        <f>TEXT(sales_data_sample3[[#This Row],[ORDER DATE]],"[$-409]mmmm")</f>
        <v>February</v>
      </c>
      <c r="L1153">
        <f>YEAR(sales_data_sample3[[#This Row],[ORDER DATE]])</f>
        <v>2004</v>
      </c>
      <c r="M1153" t="s">
        <v>278</v>
      </c>
      <c r="N1153">
        <v>107</v>
      </c>
      <c r="O1153" t="s">
        <v>3508</v>
      </c>
      <c r="P1153" t="s">
        <v>627</v>
      </c>
      <c r="Q1153" t="s">
        <v>628</v>
      </c>
      <c r="R1153" t="s">
        <v>629</v>
      </c>
      <c r="S1153" t="s">
        <v>4804</v>
      </c>
      <c r="T1153" t="s">
        <v>630</v>
      </c>
      <c r="U1153" t="s">
        <v>73</v>
      </c>
      <c r="V1153" t="s">
        <v>631</v>
      </c>
      <c r="W1153" t="s">
        <v>38</v>
      </c>
      <c r="X1153" t="s">
        <v>39</v>
      </c>
      <c r="Y1153" t="s">
        <v>362</v>
      </c>
      <c r="Z1153" t="s">
        <v>422</v>
      </c>
      <c r="AA1153" t="s">
        <v>65</v>
      </c>
    </row>
    <row r="1154" spans="1:27" x14ac:dyDescent="0.25">
      <c r="A1154" s="1">
        <v>10227</v>
      </c>
      <c r="B1154" s="1">
        <v>25</v>
      </c>
      <c r="C1154" s="8">
        <v>100</v>
      </c>
      <c r="D1154" s="1">
        <v>3</v>
      </c>
      <c r="E1154" s="7">
        <v>2953.75</v>
      </c>
      <c r="F1154" s="7">
        <f>sales_data_sample3[[#This Row],[SALES]]*sales_data_sample3[[#This Row],[PROFIT MARGIN]]</f>
        <v>218.28212499999998</v>
      </c>
      <c r="G1154" s="14" t="str">
        <f>IF(sales_data_sample3[[#This Row],[STATUS]] &lt;&gt;"Cancelled","7,39%","0")</f>
        <v>7,39%</v>
      </c>
      <c r="H1154" s="4">
        <v>38048</v>
      </c>
      <c r="I1154" t="s">
        <v>28</v>
      </c>
      <c r="J1154">
        <f>ROUNDUP(MONTH(sales_data_sample3[[#This Row],[ORDER DATE]])/3,0)</f>
        <v>1</v>
      </c>
      <c r="K1154" t="str">
        <f>TEXT(sales_data_sample3[[#This Row],[ORDER DATE]],"[$-409]mmmm")</f>
        <v>March</v>
      </c>
      <c r="L1154">
        <f>YEAR(sales_data_sample3[[#This Row],[ORDER DATE]])</f>
        <v>2004</v>
      </c>
      <c r="M1154" t="s">
        <v>1354</v>
      </c>
      <c r="N1154">
        <v>102</v>
      </c>
      <c r="O1154" t="s">
        <v>1355</v>
      </c>
      <c r="P1154" t="s">
        <v>338</v>
      </c>
      <c r="Q1154" t="s">
        <v>339</v>
      </c>
      <c r="R1154" t="s">
        <v>340</v>
      </c>
      <c r="S1154" t="s">
        <v>4804</v>
      </c>
      <c r="T1154" t="s">
        <v>341</v>
      </c>
      <c r="U1154" t="s">
        <v>4804</v>
      </c>
      <c r="V1154" t="s">
        <v>342</v>
      </c>
      <c r="W1154" t="s">
        <v>51</v>
      </c>
      <c r="X1154" t="s">
        <v>52</v>
      </c>
      <c r="Y1154" t="s">
        <v>343</v>
      </c>
      <c r="Z1154" t="s">
        <v>344</v>
      </c>
      <c r="AA1154" t="s">
        <v>42</v>
      </c>
    </row>
    <row r="1155" spans="1:27" x14ac:dyDescent="0.25">
      <c r="A1155" s="1">
        <v>10227</v>
      </c>
      <c r="B1155" s="1">
        <v>31</v>
      </c>
      <c r="C1155" s="8">
        <v>48.52</v>
      </c>
      <c r="D1155" s="1">
        <v>2</v>
      </c>
      <c r="E1155" s="7">
        <v>1504.12</v>
      </c>
      <c r="F1155" s="7">
        <f>sales_data_sample3[[#This Row],[SALES]]*sales_data_sample3[[#This Row],[PROFIT MARGIN]]</f>
        <v>111.15446799999998</v>
      </c>
      <c r="G1155" s="14" t="str">
        <f>IF(sales_data_sample3[[#This Row],[STATUS]] &lt;&gt;"Cancelled","7,39%","0")</f>
        <v>7,39%</v>
      </c>
      <c r="H1155" s="4">
        <v>38048</v>
      </c>
      <c r="I1155" t="s">
        <v>28</v>
      </c>
      <c r="J1155">
        <f>ROUNDUP(MONTH(sales_data_sample3[[#This Row],[ORDER DATE]])/3,0)</f>
        <v>1</v>
      </c>
      <c r="K1155" t="str">
        <f>TEXT(sales_data_sample3[[#This Row],[ORDER DATE]],"[$-409]mmmm")</f>
        <v>March</v>
      </c>
      <c r="L1155">
        <f>YEAR(sales_data_sample3[[#This Row],[ORDER DATE]])</f>
        <v>2004</v>
      </c>
      <c r="M1155" t="s">
        <v>1354</v>
      </c>
      <c r="N1155">
        <v>53</v>
      </c>
      <c r="O1155" t="s">
        <v>1419</v>
      </c>
      <c r="P1155" t="s">
        <v>338</v>
      </c>
      <c r="Q1155" t="s">
        <v>339</v>
      </c>
      <c r="R1155" t="s">
        <v>340</v>
      </c>
      <c r="S1155" t="s">
        <v>4804</v>
      </c>
      <c r="T1155" t="s">
        <v>341</v>
      </c>
      <c r="U1155" t="s">
        <v>4804</v>
      </c>
      <c r="V1155" t="s">
        <v>342</v>
      </c>
      <c r="W1155" t="s">
        <v>51</v>
      </c>
      <c r="X1155" t="s">
        <v>52</v>
      </c>
      <c r="Y1155" t="s">
        <v>343</v>
      </c>
      <c r="Z1155" t="s">
        <v>344</v>
      </c>
      <c r="AA1155" t="s">
        <v>42</v>
      </c>
    </row>
    <row r="1156" spans="1:27" x14ac:dyDescent="0.25">
      <c r="A1156" s="1">
        <v>10227</v>
      </c>
      <c r="B1156" s="1">
        <v>26</v>
      </c>
      <c r="C1156" s="8">
        <v>100</v>
      </c>
      <c r="D1156" s="1">
        <v>10</v>
      </c>
      <c r="E1156" s="7">
        <v>3712.8</v>
      </c>
      <c r="F1156" s="7">
        <f>sales_data_sample3[[#This Row],[SALES]]*sales_data_sample3[[#This Row],[PROFIT MARGIN]]</f>
        <v>274.37592000000001</v>
      </c>
      <c r="G1156" s="14" t="str">
        <f>IF(sales_data_sample3[[#This Row],[STATUS]] &lt;&gt;"Cancelled","7,39%","0")</f>
        <v>7,39%</v>
      </c>
      <c r="H1156" s="4">
        <v>38048</v>
      </c>
      <c r="I1156" t="s">
        <v>28</v>
      </c>
      <c r="J1156">
        <f>ROUNDUP(MONTH(sales_data_sample3[[#This Row],[ORDER DATE]])/3,0)</f>
        <v>1</v>
      </c>
      <c r="K1156" t="str">
        <f>TEXT(sales_data_sample3[[#This Row],[ORDER DATE]],"[$-409]mmmm")</f>
        <v>March</v>
      </c>
      <c r="L1156">
        <f>YEAR(sales_data_sample3[[#This Row],[ORDER DATE]])</f>
        <v>2004</v>
      </c>
      <c r="M1156" t="s">
        <v>1354</v>
      </c>
      <c r="N1156">
        <v>170</v>
      </c>
      <c r="O1156" t="s">
        <v>1565</v>
      </c>
      <c r="P1156" t="s">
        <v>338</v>
      </c>
      <c r="Q1156" t="s">
        <v>339</v>
      </c>
      <c r="R1156" t="s">
        <v>340</v>
      </c>
      <c r="S1156" t="s">
        <v>4804</v>
      </c>
      <c r="T1156" t="s">
        <v>341</v>
      </c>
      <c r="U1156" t="s">
        <v>4804</v>
      </c>
      <c r="V1156" t="s">
        <v>342</v>
      </c>
      <c r="W1156" t="s">
        <v>51</v>
      </c>
      <c r="X1156" t="s">
        <v>52</v>
      </c>
      <c r="Y1156" t="s">
        <v>343</v>
      </c>
      <c r="Z1156" t="s">
        <v>344</v>
      </c>
      <c r="AA1156" t="s">
        <v>65</v>
      </c>
    </row>
    <row r="1157" spans="1:27" x14ac:dyDescent="0.25">
      <c r="A1157" s="1">
        <v>10227</v>
      </c>
      <c r="B1157" s="1">
        <v>28</v>
      </c>
      <c r="C1157" s="8">
        <v>50.85</v>
      </c>
      <c r="D1157" s="1">
        <v>9</v>
      </c>
      <c r="E1157" s="7">
        <v>1423.8</v>
      </c>
      <c r="F1157" s="7">
        <f>sales_data_sample3[[#This Row],[SALES]]*sales_data_sample3[[#This Row],[PROFIT MARGIN]]</f>
        <v>105.21881999999999</v>
      </c>
      <c r="G1157" s="14" t="str">
        <f>IF(sales_data_sample3[[#This Row],[STATUS]] &lt;&gt;"Cancelled","7,39%","0")</f>
        <v>7,39%</v>
      </c>
      <c r="H1157" s="4">
        <v>38048</v>
      </c>
      <c r="I1157" t="s">
        <v>28</v>
      </c>
      <c r="J1157">
        <f>ROUNDUP(MONTH(sales_data_sample3[[#This Row],[ORDER DATE]])/3,0)</f>
        <v>1</v>
      </c>
      <c r="K1157" t="str">
        <f>TEXT(sales_data_sample3[[#This Row],[ORDER DATE]],"[$-409]mmmm")</f>
        <v>March</v>
      </c>
      <c r="L1157">
        <f>YEAR(sales_data_sample3[[#This Row],[ORDER DATE]])</f>
        <v>2004</v>
      </c>
      <c r="M1157" t="s">
        <v>1354</v>
      </c>
      <c r="N1157">
        <v>60</v>
      </c>
      <c r="O1157" t="s">
        <v>1696</v>
      </c>
      <c r="P1157" t="s">
        <v>338</v>
      </c>
      <c r="Q1157" t="s">
        <v>339</v>
      </c>
      <c r="R1157" t="s">
        <v>340</v>
      </c>
      <c r="S1157" t="s">
        <v>4804</v>
      </c>
      <c r="T1157" t="s">
        <v>341</v>
      </c>
      <c r="U1157" t="s">
        <v>4804</v>
      </c>
      <c r="V1157" t="s">
        <v>342</v>
      </c>
      <c r="W1157" t="s">
        <v>51</v>
      </c>
      <c r="X1157" t="s">
        <v>52</v>
      </c>
      <c r="Y1157" t="s">
        <v>343</v>
      </c>
      <c r="Z1157" t="s">
        <v>344</v>
      </c>
      <c r="AA1157" t="s">
        <v>42</v>
      </c>
    </row>
    <row r="1158" spans="1:27" x14ac:dyDescent="0.25">
      <c r="A1158" s="1">
        <v>10227</v>
      </c>
      <c r="B1158" s="1">
        <v>46</v>
      </c>
      <c r="C1158" s="8">
        <v>100</v>
      </c>
      <c r="D1158" s="1">
        <v>7</v>
      </c>
      <c r="E1158" s="7">
        <v>7017.76</v>
      </c>
      <c r="F1158" s="7">
        <f>sales_data_sample3[[#This Row],[SALES]]*sales_data_sample3[[#This Row],[PROFIT MARGIN]]</f>
        <v>518.61246399999993</v>
      </c>
      <c r="G1158" s="14" t="str">
        <f>IF(sales_data_sample3[[#This Row],[STATUS]] &lt;&gt;"Cancelled","7,39%","0")</f>
        <v>7,39%</v>
      </c>
      <c r="H1158" s="4">
        <v>38048</v>
      </c>
      <c r="I1158" t="s">
        <v>28</v>
      </c>
      <c r="J1158">
        <f>ROUNDUP(MONTH(sales_data_sample3[[#This Row],[ORDER DATE]])/3,0)</f>
        <v>1</v>
      </c>
      <c r="K1158" t="str">
        <f>TEXT(sales_data_sample3[[#This Row],[ORDER DATE]],"[$-409]mmmm")</f>
        <v>March</v>
      </c>
      <c r="L1158">
        <f>YEAR(sales_data_sample3[[#This Row],[ORDER DATE]])</f>
        <v>2004</v>
      </c>
      <c r="M1158" t="s">
        <v>1354</v>
      </c>
      <c r="N1158">
        <v>127</v>
      </c>
      <c r="O1158" t="s">
        <v>1769</v>
      </c>
      <c r="P1158" t="s">
        <v>338</v>
      </c>
      <c r="Q1158" t="s">
        <v>339</v>
      </c>
      <c r="R1158" t="s">
        <v>340</v>
      </c>
      <c r="S1158" t="s">
        <v>4804</v>
      </c>
      <c r="T1158" t="s">
        <v>341</v>
      </c>
      <c r="U1158" t="s">
        <v>4804</v>
      </c>
      <c r="V1158" t="s">
        <v>342</v>
      </c>
      <c r="W1158" t="s">
        <v>51</v>
      </c>
      <c r="X1158" t="s">
        <v>52</v>
      </c>
      <c r="Y1158" t="s">
        <v>343</v>
      </c>
      <c r="Z1158" t="s">
        <v>344</v>
      </c>
      <c r="AA1158" t="s">
        <v>229</v>
      </c>
    </row>
    <row r="1159" spans="1:27" x14ac:dyDescent="0.25">
      <c r="A1159" s="1">
        <v>10227</v>
      </c>
      <c r="B1159" s="1">
        <v>29</v>
      </c>
      <c r="C1159" s="8">
        <v>100</v>
      </c>
      <c r="D1159" s="1">
        <v>4</v>
      </c>
      <c r="E1159" s="7">
        <v>5579.02</v>
      </c>
      <c r="F1159" s="7">
        <f>sales_data_sample3[[#This Row],[SALES]]*sales_data_sample3[[#This Row],[PROFIT MARGIN]]</f>
        <v>412.28957800000001</v>
      </c>
      <c r="G1159" s="14" t="str">
        <f>IF(sales_data_sample3[[#This Row],[STATUS]] &lt;&gt;"Cancelled","7,39%","0")</f>
        <v>7,39%</v>
      </c>
      <c r="H1159" s="4">
        <v>38048</v>
      </c>
      <c r="I1159" t="s">
        <v>28</v>
      </c>
      <c r="J1159">
        <f>ROUNDUP(MONTH(sales_data_sample3[[#This Row],[ORDER DATE]])/3,0)</f>
        <v>1</v>
      </c>
      <c r="K1159" t="str">
        <f>TEXT(sales_data_sample3[[#This Row],[ORDER DATE]],"[$-409]mmmm")</f>
        <v>March</v>
      </c>
      <c r="L1159">
        <f>YEAR(sales_data_sample3[[#This Row],[ORDER DATE]])</f>
        <v>2004</v>
      </c>
      <c r="M1159" t="s">
        <v>1354</v>
      </c>
      <c r="N1159">
        <v>168</v>
      </c>
      <c r="O1159" t="s">
        <v>1928</v>
      </c>
      <c r="P1159" t="s">
        <v>338</v>
      </c>
      <c r="Q1159" t="s">
        <v>339</v>
      </c>
      <c r="R1159" t="s">
        <v>340</v>
      </c>
      <c r="S1159" t="s">
        <v>4804</v>
      </c>
      <c r="T1159" t="s">
        <v>341</v>
      </c>
      <c r="U1159" t="s">
        <v>4804</v>
      </c>
      <c r="V1159" t="s">
        <v>342</v>
      </c>
      <c r="W1159" t="s">
        <v>51</v>
      </c>
      <c r="X1159" t="s">
        <v>52</v>
      </c>
      <c r="Y1159" t="s">
        <v>343</v>
      </c>
      <c r="Z1159" t="s">
        <v>344</v>
      </c>
      <c r="AA1159" t="s">
        <v>65</v>
      </c>
    </row>
    <row r="1160" spans="1:27" x14ac:dyDescent="0.25">
      <c r="A1160" s="1">
        <v>10227</v>
      </c>
      <c r="B1160" s="1">
        <v>33</v>
      </c>
      <c r="C1160" s="8">
        <v>100</v>
      </c>
      <c r="D1160" s="1">
        <v>1</v>
      </c>
      <c r="E1160" s="7">
        <v>3666.96</v>
      </c>
      <c r="F1160" s="7">
        <f>sales_data_sample3[[#This Row],[SALES]]*sales_data_sample3[[#This Row],[PROFIT MARGIN]]</f>
        <v>270.98834399999998</v>
      </c>
      <c r="G1160" s="14" t="str">
        <f>IF(sales_data_sample3[[#This Row],[STATUS]] &lt;&gt;"Cancelled","7,39%","0")</f>
        <v>7,39%</v>
      </c>
      <c r="H1160" s="4">
        <v>38048</v>
      </c>
      <c r="I1160" t="s">
        <v>28</v>
      </c>
      <c r="J1160">
        <f>ROUNDUP(MONTH(sales_data_sample3[[#This Row],[ORDER DATE]])/3,0)</f>
        <v>1</v>
      </c>
      <c r="K1160" t="str">
        <f>TEXT(sales_data_sample3[[#This Row],[ORDER DATE]],"[$-409]mmmm")</f>
        <v>March</v>
      </c>
      <c r="L1160">
        <f>YEAR(sales_data_sample3[[#This Row],[ORDER DATE]])</f>
        <v>2004</v>
      </c>
      <c r="M1160" t="s">
        <v>1354</v>
      </c>
      <c r="N1160">
        <v>99</v>
      </c>
      <c r="O1160" t="s">
        <v>2325</v>
      </c>
      <c r="P1160" t="s">
        <v>338</v>
      </c>
      <c r="Q1160" t="s">
        <v>339</v>
      </c>
      <c r="R1160" t="s">
        <v>340</v>
      </c>
      <c r="S1160" t="s">
        <v>4804</v>
      </c>
      <c r="T1160" t="s">
        <v>341</v>
      </c>
      <c r="U1160" t="s">
        <v>4804</v>
      </c>
      <c r="V1160" t="s">
        <v>342</v>
      </c>
      <c r="W1160" t="s">
        <v>51</v>
      </c>
      <c r="X1160" t="s">
        <v>52</v>
      </c>
      <c r="Y1160" t="s">
        <v>343</v>
      </c>
      <c r="Z1160" t="s">
        <v>344</v>
      </c>
      <c r="AA1160" t="s">
        <v>65</v>
      </c>
    </row>
    <row r="1161" spans="1:27" x14ac:dyDescent="0.25">
      <c r="A1161" s="1">
        <v>10227</v>
      </c>
      <c r="B1161" s="1">
        <v>34</v>
      </c>
      <c r="C1161" s="8">
        <v>100</v>
      </c>
      <c r="D1161" s="1">
        <v>11</v>
      </c>
      <c r="E1161" s="7">
        <v>3566.94</v>
      </c>
      <c r="F1161" s="7">
        <f>sales_data_sample3[[#This Row],[SALES]]*sales_data_sample3[[#This Row],[PROFIT MARGIN]]</f>
        <v>263.59686599999998</v>
      </c>
      <c r="G1161" s="14" t="str">
        <f>IF(sales_data_sample3[[#This Row],[STATUS]] &lt;&gt;"Cancelled","7,39%","0")</f>
        <v>7,39%</v>
      </c>
      <c r="H1161" s="4">
        <v>38048</v>
      </c>
      <c r="I1161" t="s">
        <v>28</v>
      </c>
      <c r="J1161">
        <f>ROUNDUP(MONTH(sales_data_sample3[[#This Row],[ORDER DATE]])/3,0)</f>
        <v>1</v>
      </c>
      <c r="K1161" t="str">
        <f>TEXT(sales_data_sample3[[#This Row],[ORDER DATE]],"[$-409]mmmm")</f>
        <v>March</v>
      </c>
      <c r="L1161">
        <f>YEAR(sales_data_sample3[[#This Row],[ORDER DATE]])</f>
        <v>2004</v>
      </c>
      <c r="M1161" t="s">
        <v>1354</v>
      </c>
      <c r="N1161">
        <v>92</v>
      </c>
      <c r="O1161" t="s">
        <v>2529</v>
      </c>
      <c r="P1161" t="s">
        <v>338</v>
      </c>
      <c r="Q1161" t="s">
        <v>339</v>
      </c>
      <c r="R1161" t="s">
        <v>340</v>
      </c>
      <c r="S1161" t="s">
        <v>4804</v>
      </c>
      <c r="T1161" t="s">
        <v>341</v>
      </c>
      <c r="U1161" t="s">
        <v>4804</v>
      </c>
      <c r="V1161" t="s">
        <v>342</v>
      </c>
      <c r="W1161" t="s">
        <v>51</v>
      </c>
      <c r="X1161" t="s">
        <v>52</v>
      </c>
      <c r="Y1161" t="s">
        <v>343</v>
      </c>
      <c r="Z1161" t="s">
        <v>344</v>
      </c>
      <c r="AA1161" t="s">
        <v>65</v>
      </c>
    </row>
    <row r="1162" spans="1:27" x14ac:dyDescent="0.25">
      <c r="A1162" s="1">
        <v>10227</v>
      </c>
      <c r="B1162" s="1">
        <v>37</v>
      </c>
      <c r="C1162" s="8">
        <v>57.73</v>
      </c>
      <c r="D1162" s="1">
        <v>12</v>
      </c>
      <c r="E1162" s="7">
        <v>2136.0100000000002</v>
      </c>
      <c r="F1162" s="7">
        <f>sales_data_sample3[[#This Row],[SALES]]*sales_data_sample3[[#This Row],[PROFIT MARGIN]]</f>
        <v>531.65288900000007</v>
      </c>
      <c r="G1162" s="14" t="str">
        <f>IF(sales_data_sample3[[#This Row],[STATUS]] &lt;&gt;"Cancelled","24,89%","0")</f>
        <v>24,89%</v>
      </c>
      <c r="H1162" s="4">
        <v>38048</v>
      </c>
      <c r="I1162" t="s">
        <v>28</v>
      </c>
      <c r="J1162">
        <f>ROUNDUP(MONTH(sales_data_sample3[[#This Row],[ORDER DATE]])/3,0)</f>
        <v>1</v>
      </c>
      <c r="K1162" t="str">
        <f>TEXT(sales_data_sample3[[#This Row],[ORDER DATE]],"[$-409]mmmm")</f>
        <v>March</v>
      </c>
      <c r="L1162">
        <f>YEAR(sales_data_sample3[[#This Row],[ORDER DATE]])</f>
        <v>2004</v>
      </c>
      <c r="M1162" t="s">
        <v>278</v>
      </c>
      <c r="N1162">
        <v>71</v>
      </c>
      <c r="O1162" t="s">
        <v>2698</v>
      </c>
      <c r="P1162" t="s">
        <v>338</v>
      </c>
      <c r="Q1162" t="s">
        <v>339</v>
      </c>
      <c r="R1162" t="s">
        <v>340</v>
      </c>
      <c r="S1162" t="s">
        <v>4804</v>
      </c>
      <c r="T1162" t="s">
        <v>341</v>
      </c>
      <c r="U1162" t="s">
        <v>4804</v>
      </c>
      <c r="V1162" t="s">
        <v>342</v>
      </c>
      <c r="W1162" t="s">
        <v>51</v>
      </c>
      <c r="X1162" t="s">
        <v>52</v>
      </c>
      <c r="Y1162" t="s">
        <v>343</v>
      </c>
      <c r="Z1162" t="s">
        <v>344</v>
      </c>
      <c r="AA1162" t="s">
        <v>42</v>
      </c>
    </row>
    <row r="1163" spans="1:27" x14ac:dyDescent="0.25">
      <c r="A1163" s="1">
        <v>10227</v>
      </c>
      <c r="B1163" s="1">
        <v>42</v>
      </c>
      <c r="C1163" s="8">
        <v>29.21</v>
      </c>
      <c r="D1163" s="1">
        <v>6</v>
      </c>
      <c r="E1163" s="7">
        <v>1226.82</v>
      </c>
      <c r="F1163" s="7">
        <f>sales_data_sample3[[#This Row],[SALES]]*sales_data_sample3[[#This Row],[PROFIT MARGIN]]</f>
        <v>90.661997999999983</v>
      </c>
      <c r="G1163" s="14" t="str">
        <f>IF(sales_data_sample3[[#This Row],[STATUS]] &lt;&gt;"Cancelled","7,39%","0")</f>
        <v>7,39%</v>
      </c>
      <c r="H1163" s="4">
        <v>38048</v>
      </c>
      <c r="I1163" t="s">
        <v>28</v>
      </c>
      <c r="J1163">
        <f>ROUNDUP(MONTH(sales_data_sample3[[#This Row],[ORDER DATE]])/3,0)</f>
        <v>1</v>
      </c>
      <c r="K1163" t="str">
        <f>TEXT(sales_data_sample3[[#This Row],[ORDER DATE]],"[$-409]mmmm")</f>
        <v>March</v>
      </c>
      <c r="L1163">
        <f>YEAR(sales_data_sample3[[#This Row],[ORDER DATE]])</f>
        <v>2004</v>
      </c>
      <c r="M1163" t="s">
        <v>1354</v>
      </c>
      <c r="N1163">
        <v>33</v>
      </c>
      <c r="O1163" t="s">
        <v>2922</v>
      </c>
      <c r="P1163" t="s">
        <v>338</v>
      </c>
      <c r="Q1163" t="s">
        <v>339</v>
      </c>
      <c r="R1163" t="s">
        <v>340</v>
      </c>
      <c r="S1163" t="s">
        <v>4804</v>
      </c>
      <c r="T1163" t="s">
        <v>341</v>
      </c>
      <c r="U1163" t="s">
        <v>4804</v>
      </c>
      <c r="V1163" t="s">
        <v>342</v>
      </c>
      <c r="W1163" t="s">
        <v>51</v>
      </c>
      <c r="X1163" t="s">
        <v>52</v>
      </c>
      <c r="Y1163" t="s">
        <v>343</v>
      </c>
      <c r="Z1163" t="s">
        <v>344</v>
      </c>
      <c r="AA1163" t="s">
        <v>42</v>
      </c>
    </row>
    <row r="1164" spans="1:27" x14ac:dyDescent="0.25">
      <c r="A1164" s="1">
        <v>10227</v>
      </c>
      <c r="B1164" s="1">
        <v>24</v>
      </c>
      <c r="C1164" s="8">
        <v>48.38</v>
      </c>
      <c r="D1164" s="1">
        <v>5</v>
      </c>
      <c r="E1164" s="7">
        <v>1161.1199999999999</v>
      </c>
      <c r="F1164" s="7">
        <f>sales_data_sample3[[#This Row],[SALES]]*sales_data_sample3[[#This Row],[PROFIT MARGIN]]</f>
        <v>85.806767999999991</v>
      </c>
      <c r="G1164" s="14" t="str">
        <f>IF(sales_data_sample3[[#This Row],[STATUS]] &lt;&gt;"Cancelled","7,39%","0")</f>
        <v>7,39%</v>
      </c>
      <c r="H1164" s="4">
        <v>38048</v>
      </c>
      <c r="I1164" t="s">
        <v>28</v>
      </c>
      <c r="J1164">
        <f>ROUNDUP(MONTH(sales_data_sample3[[#This Row],[ORDER DATE]])/3,0)</f>
        <v>1</v>
      </c>
      <c r="K1164" t="str">
        <f>TEXT(sales_data_sample3[[#This Row],[ORDER DATE]],"[$-409]mmmm")</f>
        <v>March</v>
      </c>
      <c r="L1164">
        <f>YEAR(sales_data_sample3[[#This Row],[ORDER DATE]])</f>
        <v>2004</v>
      </c>
      <c r="M1164" t="s">
        <v>1354</v>
      </c>
      <c r="N1164">
        <v>44</v>
      </c>
      <c r="O1164" t="s">
        <v>3035</v>
      </c>
      <c r="P1164" t="s">
        <v>338</v>
      </c>
      <c r="Q1164" t="s">
        <v>339</v>
      </c>
      <c r="R1164" t="s">
        <v>340</v>
      </c>
      <c r="S1164" t="s">
        <v>4804</v>
      </c>
      <c r="T1164" t="s">
        <v>341</v>
      </c>
      <c r="U1164" t="s">
        <v>4804</v>
      </c>
      <c r="V1164" t="s">
        <v>342</v>
      </c>
      <c r="W1164" t="s">
        <v>51</v>
      </c>
      <c r="X1164" t="s">
        <v>52</v>
      </c>
      <c r="Y1164" t="s">
        <v>343</v>
      </c>
      <c r="Z1164" t="s">
        <v>344</v>
      </c>
      <c r="AA1164" t="s">
        <v>42</v>
      </c>
    </row>
    <row r="1165" spans="1:27" x14ac:dyDescent="0.25">
      <c r="A1165" s="1">
        <v>10227</v>
      </c>
      <c r="B1165" s="1">
        <v>47</v>
      </c>
      <c r="C1165" s="8">
        <v>88.14</v>
      </c>
      <c r="D1165" s="1">
        <v>14</v>
      </c>
      <c r="E1165" s="7">
        <v>4142.58</v>
      </c>
      <c r="F1165" s="7">
        <f>sales_data_sample3[[#This Row],[SALES]]*sales_data_sample3[[#This Row],[PROFIT MARGIN]]</f>
        <v>1031.088162</v>
      </c>
      <c r="G1165" s="14" t="str">
        <f>IF(sales_data_sample3[[#This Row],[STATUS]] &lt;&gt;"Cancelled","24,89%","0")</f>
        <v>24,89%</v>
      </c>
      <c r="H1165" s="4">
        <v>38048</v>
      </c>
      <c r="I1165" t="s">
        <v>28</v>
      </c>
      <c r="J1165">
        <f>ROUNDUP(MONTH(sales_data_sample3[[#This Row],[ORDER DATE]])/3,0)</f>
        <v>1</v>
      </c>
      <c r="K1165" t="str">
        <f>TEXT(sales_data_sample3[[#This Row],[ORDER DATE]],"[$-409]mmmm")</f>
        <v>March</v>
      </c>
      <c r="L1165">
        <f>YEAR(sales_data_sample3[[#This Row],[ORDER DATE]])</f>
        <v>2004</v>
      </c>
      <c r="M1165" t="s">
        <v>278</v>
      </c>
      <c r="N1165">
        <v>90</v>
      </c>
      <c r="O1165" t="s">
        <v>3151</v>
      </c>
      <c r="P1165" t="s">
        <v>338</v>
      </c>
      <c r="Q1165" t="s">
        <v>339</v>
      </c>
      <c r="R1165" t="s">
        <v>340</v>
      </c>
      <c r="S1165" t="s">
        <v>4804</v>
      </c>
      <c r="T1165" t="s">
        <v>341</v>
      </c>
      <c r="U1165" t="s">
        <v>4804</v>
      </c>
      <c r="V1165" t="s">
        <v>342</v>
      </c>
      <c r="W1165" t="s">
        <v>51</v>
      </c>
      <c r="X1165" t="s">
        <v>52</v>
      </c>
      <c r="Y1165" t="s">
        <v>343</v>
      </c>
      <c r="Z1165" t="s">
        <v>344</v>
      </c>
      <c r="AA1165" t="s">
        <v>65</v>
      </c>
    </row>
    <row r="1166" spans="1:27" x14ac:dyDescent="0.25">
      <c r="A1166" s="1">
        <v>10227</v>
      </c>
      <c r="B1166" s="1">
        <v>33</v>
      </c>
      <c r="C1166" s="8">
        <v>100</v>
      </c>
      <c r="D1166" s="1">
        <v>13</v>
      </c>
      <c r="E1166" s="7">
        <v>4340.49</v>
      </c>
      <c r="F1166" s="7">
        <f>sales_data_sample3[[#This Row],[SALES]]*sales_data_sample3[[#This Row],[PROFIT MARGIN]]</f>
        <v>1080.3479609999999</v>
      </c>
      <c r="G1166" s="14" t="str">
        <f>IF(sales_data_sample3[[#This Row],[STATUS]] &lt;&gt;"Cancelled","24,89%","0")</f>
        <v>24,89%</v>
      </c>
      <c r="H1166" s="4">
        <v>38048</v>
      </c>
      <c r="I1166" t="s">
        <v>28</v>
      </c>
      <c r="J1166">
        <f>ROUNDUP(MONTH(sales_data_sample3[[#This Row],[ORDER DATE]])/3,0)</f>
        <v>1</v>
      </c>
      <c r="K1166" t="str">
        <f>TEXT(sales_data_sample3[[#This Row],[ORDER DATE]],"[$-409]mmmm")</f>
        <v>March</v>
      </c>
      <c r="L1166">
        <f>YEAR(sales_data_sample3[[#This Row],[ORDER DATE]])</f>
        <v>2004</v>
      </c>
      <c r="M1166" t="s">
        <v>278</v>
      </c>
      <c r="N1166">
        <v>117</v>
      </c>
      <c r="O1166" t="s">
        <v>3275</v>
      </c>
      <c r="P1166" t="s">
        <v>338</v>
      </c>
      <c r="Q1166" t="s">
        <v>339</v>
      </c>
      <c r="R1166" t="s">
        <v>340</v>
      </c>
      <c r="S1166" t="s">
        <v>4804</v>
      </c>
      <c r="T1166" t="s">
        <v>341</v>
      </c>
      <c r="U1166" t="s">
        <v>4804</v>
      </c>
      <c r="V1166" t="s">
        <v>342</v>
      </c>
      <c r="W1166" t="s">
        <v>51</v>
      </c>
      <c r="X1166" t="s">
        <v>52</v>
      </c>
      <c r="Y1166" t="s">
        <v>343</v>
      </c>
      <c r="Z1166" t="s">
        <v>344</v>
      </c>
      <c r="AA1166" t="s">
        <v>65</v>
      </c>
    </row>
    <row r="1167" spans="1:27" x14ac:dyDescent="0.25">
      <c r="A1167" s="1">
        <v>10227</v>
      </c>
      <c r="B1167" s="1">
        <v>40</v>
      </c>
      <c r="C1167" s="8">
        <v>79.62</v>
      </c>
      <c r="D1167" s="1">
        <v>15</v>
      </c>
      <c r="E1167" s="7">
        <v>3184.8</v>
      </c>
      <c r="F1167" s="7">
        <f>sales_data_sample3[[#This Row],[SALES]]*sales_data_sample3[[#This Row],[PROFIT MARGIN]]</f>
        <v>792.69672000000003</v>
      </c>
      <c r="G1167" s="14" t="str">
        <f>IF(sales_data_sample3[[#This Row],[STATUS]] &lt;&gt;"Cancelled","24,89%","0")</f>
        <v>24,89%</v>
      </c>
      <c r="H1167" s="4">
        <v>38048</v>
      </c>
      <c r="I1167" t="s">
        <v>28</v>
      </c>
      <c r="J1167">
        <f>ROUNDUP(MONTH(sales_data_sample3[[#This Row],[ORDER DATE]])/3,0)</f>
        <v>1</v>
      </c>
      <c r="K1167" t="str">
        <f>TEXT(sales_data_sample3[[#This Row],[ORDER DATE]],"[$-409]mmmm")</f>
        <v>March</v>
      </c>
      <c r="L1167">
        <f>YEAR(sales_data_sample3[[#This Row],[ORDER DATE]])</f>
        <v>2004</v>
      </c>
      <c r="M1167" t="s">
        <v>278</v>
      </c>
      <c r="N1167">
        <v>85</v>
      </c>
      <c r="O1167" t="s">
        <v>3391</v>
      </c>
      <c r="P1167" t="s">
        <v>338</v>
      </c>
      <c r="Q1167" t="s">
        <v>339</v>
      </c>
      <c r="R1167" t="s">
        <v>340</v>
      </c>
      <c r="S1167" t="s">
        <v>4804</v>
      </c>
      <c r="T1167" t="s">
        <v>341</v>
      </c>
      <c r="U1167" t="s">
        <v>4804</v>
      </c>
      <c r="V1167" t="s">
        <v>342</v>
      </c>
      <c r="W1167" t="s">
        <v>51</v>
      </c>
      <c r="X1167" t="s">
        <v>52</v>
      </c>
      <c r="Y1167" t="s">
        <v>343</v>
      </c>
      <c r="Z1167" t="s">
        <v>344</v>
      </c>
      <c r="AA1167" t="s">
        <v>65</v>
      </c>
    </row>
    <row r="1168" spans="1:27" x14ac:dyDescent="0.25">
      <c r="A1168" s="1">
        <v>10227</v>
      </c>
      <c r="B1168" s="1">
        <v>27</v>
      </c>
      <c r="C1168" s="8">
        <v>43.9</v>
      </c>
      <c r="D1168" s="1">
        <v>8</v>
      </c>
      <c r="E1168" s="7">
        <v>1185.3</v>
      </c>
      <c r="F1168" s="7">
        <f>sales_data_sample3[[#This Row],[SALES]]*sales_data_sample3[[#This Row],[PROFIT MARGIN]]</f>
        <v>87.593669999999989</v>
      </c>
      <c r="G1168" s="14" t="str">
        <f>IF(sales_data_sample3[[#This Row],[STATUS]] &lt;&gt;"Cancelled","7,39%","0")</f>
        <v>7,39%</v>
      </c>
      <c r="H1168" s="4">
        <v>38048</v>
      </c>
      <c r="I1168" t="s">
        <v>28</v>
      </c>
      <c r="J1168">
        <f>ROUNDUP(MONTH(sales_data_sample3[[#This Row],[ORDER DATE]])/3,0)</f>
        <v>1</v>
      </c>
      <c r="K1168" t="str">
        <f>TEXT(sales_data_sample3[[#This Row],[ORDER DATE]],"[$-409]mmmm")</f>
        <v>March</v>
      </c>
      <c r="L1168">
        <f>YEAR(sales_data_sample3[[#This Row],[ORDER DATE]])</f>
        <v>2004</v>
      </c>
      <c r="M1168" t="s">
        <v>1354</v>
      </c>
      <c r="N1168">
        <v>41</v>
      </c>
      <c r="O1168" t="s">
        <v>3664</v>
      </c>
      <c r="P1168" t="s">
        <v>338</v>
      </c>
      <c r="Q1168" t="s">
        <v>339</v>
      </c>
      <c r="R1168" t="s">
        <v>340</v>
      </c>
      <c r="S1168" t="s">
        <v>4804</v>
      </c>
      <c r="T1168" t="s">
        <v>341</v>
      </c>
      <c r="U1168" t="s">
        <v>4804</v>
      </c>
      <c r="V1168" t="s">
        <v>342</v>
      </c>
      <c r="W1168" t="s">
        <v>51</v>
      </c>
      <c r="X1168" t="s">
        <v>52</v>
      </c>
      <c r="Y1168" t="s">
        <v>343</v>
      </c>
      <c r="Z1168" t="s">
        <v>344</v>
      </c>
      <c r="AA1168" t="s">
        <v>42</v>
      </c>
    </row>
    <row r="1169" spans="1:27" x14ac:dyDescent="0.25">
      <c r="A1169" s="1">
        <v>10228</v>
      </c>
      <c r="B1169" s="1">
        <v>29</v>
      </c>
      <c r="C1169" s="8">
        <v>100</v>
      </c>
      <c r="D1169" s="1">
        <v>2</v>
      </c>
      <c r="E1169" s="7">
        <v>6463.23</v>
      </c>
      <c r="F1169" s="7">
        <f>sales_data_sample3[[#This Row],[SALES]]*sales_data_sample3[[#This Row],[PROFIT MARGIN]]</f>
        <v>1608.6979469999999</v>
      </c>
      <c r="G1169" s="14" t="str">
        <f>IF(sales_data_sample3[[#This Row],[STATUS]] &lt;&gt;"Cancelled","24,89%","0")</f>
        <v>24,89%</v>
      </c>
      <c r="H1169" s="4">
        <v>38056</v>
      </c>
      <c r="I1169" t="s">
        <v>28</v>
      </c>
      <c r="J1169">
        <f>ROUNDUP(MONTH(sales_data_sample3[[#This Row],[ORDER DATE]])/3,0)</f>
        <v>1</v>
      </c>
      <c r="K1169" t="str">
        <f>TEXT(sales_data_sample3[[#This Row],[ORDER DATE]],"[$-409]mmmm")</f>
        <v>March</v>
      </c>
      <c r="L1169">
        <f>YEAR(sales_data_sample3[[#This Row],[ORDER DATE]])</f>
        <v>2004</v>
      </c>
      <c r="M1169" t="s">
        <v>278</v>
      </c>
      <c r="N1169">
        <v>214</v>
      </c>
      <c r="O1169" t="s">
        <v>279</v>
      </c>
      <c r="P1169" t="s">
        <v>366</v>
      </c>
      <c r="Q1169" t="s">
        <v>367</v>
      </c>
      <c r="R1169" t="s">
        <v>368</v>
      </c>
      <c r="S1169" t="s">
        <v>4804</v>
      </c>
      <c r="T1169" t="s">
        <v>184</v>
      </c>
      <c r="U1169" t="s">
        <v>185</v>
      </c>
      <c r="V1169" t="s">
        <v>186</v>
      </c>
      <c r="W1169" t="s">
        <v>38</v>
      </c>
      <c r="X1169" t="s">
        <v>39</v>
      </c>
      <c r="Y1169" t="s">
        <v>369</v>
      </c>
      <c r="Z1169" t="s">
        <v>216</v>
      </c>
      <c r="AA1169" t="s">
        <v>65</v>
      </c>
    </row>
    <row r="1170" spans="1:27" x14ac:dyDescent="0.25">
      <c r="A1170" s="1">
        <v>10228</v>
      </c>
      <c r="B1170" s="1">
        <v>32</v>
      </c>
      <c r="C1170" s="8">
        <v>100</v>
      </c>
      <c r="D1170" s="1">
        <v>1</v>
      </c>
      <c r="E1170" s="7">
        <v>3360</v>
      </c>
      <c r="F1170" s="7">
        <f>sales_data_sample3[[#This Row],[SALES]]*sales_data_sample3[[#This Row],[PROFIT MARGIN]]</f>
        <v>152.88</v>
      </c>
      <c r="G1170" s="14" t="str">
        <f>IF(sales_data_sample3[[#This Row],[STATUS]] &lt;&gt;"Cancelled","4,55%","0")</f>
        <v>4,55%</v>
      </c>
      <c r="H1170" s="4">
        <v>38056</v>
      </c>
      <c r="I1170" t="s">
        <v>28</v>
      </c>
      <c r="J1170">
        <f>ROUNDUP(MONTH(sales_data_sample3[[#This Row],[ORDER DATE]])/3,0)</f>
        <v>1</v>
      </c>
      <c r="K1170" t="str">
        <f>TEXT(sales_data_sample3[[#This Row],[ORDER DATE]],"[$-409]mmmm")</f>
        <v>March</v>
      </c>
      <c r="L1170">
        <f>YEAR(sales_data_sample3[[#This Row],[ORDER DATE]])</f>
        <v>2004</v>
      </c>
      <c r="M1170" t="s">
        <v>957</v>
      </c>
      <c r="N1170">
        <v>116</v>
      </c>
      <c r="O1170" t="s">
        <v>1264</v>
      </c>
      <c r="P1170" t="s">
        <v>366</v>
      </c>
      <c r="Q1170" t="s">
        <v>367</v>
      </c>
      <c r="R1170" t="s">
        <v>368</v>
      </c>
      <c r="S1170" t="s">
        <v>4804</v>
      </c>
      <c r="T1170" t="s">
        <v>184</v>
      </c>
      <c r="U1170" t="s">
        <v>185</v>
      </c>
      <c r="V1170" t="s">
        <v>186</v>
      </c>
      <c r="W1170" t="s">
        <v>38</v>
      </c>
      <c r="X1170" t="s">
        <v>39</v>
      </c>
      <c r="Y1170" t="s">
        <v>369</v>
      </c>
      <c r="Z1170" t="s">
        <v>216</v>
      </c>
      <c r="AA1170" t="s">
        <v>65</v>
      </c>
    </row>
    <row r="1171" spans="1:27" x14ac:dyDescent="0.25">
      <c r="A1171" s="1">
        <v>10228</v>
      </c>
      <c r="B1171" s="1">
        <v>24</v>
      </c>
      <c r="C1171" s="8">
        <v>100</v>
      </c>
      <c r="D1171" s="1">
        <v>3</v>
      </c>
      <c r="E1171" s="7">
        <v>2504.4</v>
      </c>
      <c r="F1171" s="7">
        <f>sales_data_sample3[[#This Row],[SALES]]*sales_data_sample3[[#This Row],[PROFIT MARGIN]]</f>
        <v>185.07515999999998</v>
      </c>
      <c r="G1171" s="14" t="str">
        <f>IF(sales_data_sample3[[#This Row],[STATUS]] &lt;&gt;"Cancelled","7,39%","0")</f>
        <v>7,39%</v>
      </c>
      <c r="H1171" s="4">
        <v>38056</v>
      </c>
      <c r="I1171" t="s">
        <v>28</v>
      </c>
      <c r="J1171">
        <f>ROUNDUP(MONTH(sales_data_sample3[[#This Row],[ORDER DATE]])/3,0)</f>
        <v>1</v>
      </c>
      <c r="K1171" t="str">
        <f>TEXT(sales_data_sample3[[#This Row],[ORDER DATE]],"[$-409]mmmm")</f>
        <v>March</v>
      </c>
      <c r="L1171">
        <f>YEAR(sales_data_sample3[[#This Row],[ORDER DATE]])</f>
        <v>2004</v>
      </c>
      <c r="M1171" t="s">
        <v>1354</v>
      </c>
      <c r="N1171">
        <v>101</v>
      </c>
      <c r="O1171" t="s">
        <v>1989</v>
      </c>
      <c r="P1171" t="s">
        <v>366</v>
      </c>
      <c r="Q1171" t="s">
        <v>367</v>
      </c>
      <c r="R1171" t="s">
        <v>368</v>
      </c>
      <c r="S1171" t="s">
        <v>4804</v>
      </c>
      <c r="T1171" t="s">
        <v>184</v>
      </c>
      <c r="U1171" t="s">
        <v>185</v>
      </c>
      <c r="V1171" t="s">
        <v>186</v>
      </c>
      <c r="W1171" t="s">
        <v>38</v>
      </c>
      <c r="X1171" t="s">
        <v>39</v>
      </c>
      <c r="Y1171" t="s">
        <v>369</v>
      </c>
      <c r="Z1171" t="s">
        <v>216</v>
      </c>
      <c r="AA1171" t="s">
        <v>42</v>
      </c>
    </row>
    <row r="1172" spans="1:27" x14ac:dyDescent="0.25">
      <c r="A1172" s="1">
        <v>10228</v>
      </c>
      <c r="B1172" s="1">
        <v>45</v>
      </c>
      <c r="C1172" s="8">
        <v>63.71</v>
      </c>
      <c r="D1172" s="1">
        <v>5</v>
      </c>
      <c r="E1172" s="7">
        <v>2866.95</v>
      </c>
      <c r="F1172" s="7">
        <f>sales_data_sample3[[#This Row],[SALES]]*sales_data_sample3[[#This Row],[PROFIT MARGIN]]</f>
        <v>211.86760499999997</v>
      </c>
      <c r="G1172" s="14" t="str">
        <f>IF(sales_data_sample3[[#This Row],[STATUS]] &lt;&gt;"Cancelled","7,39%","0")</f>
        <v>7,39%</v>
      </c>
      <c r="H1172" s="4">
        <v>38056</v>
      </c>
      <c r="I1172" t="s">
        <v>28</v>
      </c>
      <c r="J1172">
        <f>ROUNDUP(MONTH(sales_data_sample3[[#This Row],[ORDER DATE]])/3,0)</f>
        <v>1</v>
      </c>
      <c r="K1172" t="str">
        <f>TEXT(sales_data_sample3[[#This Row],[ORDER DATE]],"[$-409]mmmm")</f>
        <v>March</v>
      </c>
      <c r="L1172">
        <f>YEAR(sales_data_sample3[[#This Row],[ORDER DATE]])</f>
        <v>2004</v>
      </c>
      <c r="M1172" t="s">
        <v>1354</v>
      </c>
      <c r="N1172">
        <v>62</v>
      </c>
      <c r="O1172" t="s">
        <v>2025</v>
      </c>
      <c r="P1172" t="s">
        <v>366</v>
      </c>
      <c r="Q1172" t="s">
        <v>367</v>
      </c>
      <c r="R1172" t="s">
        <v>368</v>
      </c>
      <c r="S1172" t="s">
        <v>4804</v>
      </c>
      <c r="T1172" t="s">
        <v>184</v>
      </c>
      <c r="U1172" t="s">
        <v>185</v>
      </c>
      <c r="V1172" t="s">
        <v>186</v>
      </c>
      <c r="W1172" t="s">
        <v>38</v>
      </c>
      <c r="X1172" t="s">
        <v>39</v>
      </c>
      <c r="Y1172" t="s">
        <v>369</v>
      </c>
      <c r="Z1172" t="s">
        <v>216</v>
      </c>
      <c r="AA1172" t="s">
        <v>42</v>
      </c>
    </row>
    <row r="1173" spans="1:27" x14ac:dyDescent="0.25">
      <c r="A1173" s="1">
        <v>10228</v>
      </c>
      <c r="B1173" s="1">
        <v>31</v>
      </c>
      <c r="C1173" s="8">
        <v>100</v>
      </c>
      <c r="D1173" s="1">
        <v>4</v>
      </c>
      <c r="E1173" s="7">
        <v>3181.53</v>
      </c>
      <c r="F1173" s="7">
        <f>sales_data_sample3[[#This Row],[SALES]]*sales_data_sample3[[#This Row],[PROFIT MARGIN]]</f>
        <v>235.11506699999998</v>
      </c>
      <c r="G1173" s="14" t="str">
        <f>IF(sales_data_sample3[[#This Row],[STATUS]] &lt;&gt;"Cancelled","7,39%","0")</f>
        <v>7,39%</v>
      </c>
      <c r="H1173" s="4">
        <v>38056</v>
      </c>
      <c r="I1173" t="s">
        <v>28</v>
      </c>
      <c r="J1173">
        <f>ROUNDUP(MONTH(sales_data_sample3[[#This Row],[ORDER DATE]])/3,0)</f>
        <v>1</v>
      </c>
      <c r="K1173" t="str">
        <f>TEXT(sales_data_sample3[[#This Row],[ORDER DATE]],"[$-409]mmmm")</f>
        <v>March</v>
      </c>
      <c r="L1173">
        <f>YEAR(sales_data_sample3[[#This Row],[ORDER DATE]])</f>
        <v>2004</v>
      </c>
      <c r="M1173" t="s">
        <v>1354</v>
      </c>
      <c r="N1173">
        <v>104</v>
      </c>
      <c r="O1173" t="s">
        <v>2122</v>
      </c>
      <c r="P1173" t="s">
        <v>366</v>
      </c>
      <c r="Q1173" t="s">
        <v>367</v>
      </c>
      <c r="R1173" t="s">
        <v>368</v>
      </c>
      <c r="S1173" t="s">
        <v>4804</v>
      </c>
      <c r="T1173" t="s">
        <v>184</v>
      </c>
      <c r="U1173" t="s">
        <v>185</v>
      </c>
      <c r="V1173" t="s">
        <v>186</v>
      </c>
      <c r="W1173" t="s">
        <v>38</v>
      </c>
      <c r="X1173" t="s">
        <v>39</v>
      </c>
      <c r="Y1173" t="s">
        <v>369</v>
      </c>
      <c r="Z1173" t="s">
        <v>216</v>
      </c>
      <c r="AA1173" t="s">
        <v>65</v>
      </c>
    </row>
    <row r="1174" spans="1:27" x14ac:dyDescent="0.25">
      <c r="A1174" s="1">
        <v>10228</v>
      </c>
      <c r="B1174" s="1">
        <v>33</v>
      </c>
      <c r="C1174" s="8">
        <v>100</v>
      </c>
      <c r="D1174" s="1">
        <v>6</v>
      </c>
      <c r="E1174" s="7">
        <v>3406.59</v>
      </c>
      <c r="F1174" s="7">
        <f>sales_data_sample3[[#This Row],[SALES]]*sales_data_sample3[[#This Row],[PROFIT MARGIN]]</f>
        <v>251.74700099999998</v>
      </c>
      <c r="G1174" s="14" t="str">
        <f>IF(sales_data_sample3[[#This Row],[STATUS]] &lt;&gt;"Cancelled","7,39%","0")</f>
        <v>7,39%</v>
      </c>
      <c r="H1174" s="4">
        <v>38056</v>
      </c>
      <c r="I1174" t="s">
        <v>28</v>
      </c>
      <c r="J1174">
        <f>ROUNDUP(MONTH(sales_data_sample3[[#This Row],[ORDER DATE]])/3,0)</f>
        <v>1</v>
      </c>
      <c r="K1174" t="str">
        <f>TEXT(sales_data_sample3[[#This Row],[ORDER DATE]],"[$-409]mmmm")</f>
        <v>March</v>
      </c>
      <c r="L1174">
        <f>YEAR(sales_data_sample3[[#This Row],[ORDER DATE]])</f>
        <v>2004</v>
      </c>
      <c r="M1174" t="s">
        <v>1354</v>
      </c>
      <c r="N1174">
        <v>97</v>
      </c>
      <c r="O1174" t="s">
        <v>3732</v>
      </c>
      <c r="P1174" t="s">
        <v>366</v>
      </c>
      <c r="Q1174" t="s">
        <v>367</v>
      </c>
      <c r="R1174" t="s">
        <v>368</v>
      </c>
      <c r="S1174" t="s">
        <v>4804</v>
      </c>
      <c r="T1174" t="s">
        <v>184</v>
      </c>
      <c r="U1174" t="s">
        <v>185</v>
      </c>
      <c r="V1174" t="s">
        <v>186</v>
      </c>
      <c r="W1174" t="s">
        <v>38</v>
      </c>
      <c r="X1174" t="s">
        <v>39</v>
      </c>
      <c r="Y1174" t="s">
        <v>369</v>
      </c>
      <c r="Z1174" t="s">
        <v>216</v>
      </c>
      <c r="AA1174" t="s">
        <v>65</v>
      </c>
    </row>
    <row r="1175" spans="1:27" x14ac:dyDescent="0.25">
      <c r="A1175" s="1">
        <v>10229</v>
      </c>
      <c r="B1175" s="1">
        <v>50</v>
      </c>
      <c r="C1175" s="8">
        <v>100</v>
      </c>
      <c r="D1175" s="1">
        <v>9</v>
      </c>
      <c r="E1175" s="7">
        <v>6426.5</v>
      </c>
      <c r="F1175" s="7">
        <f>sales_data_sample3[[#This Row],[SALES]]*sales_data_sample3[[#This Row],[PROFIT MARGIN]]</f>
        <v>1599.55585</v>
      </c>
      <c r="G1175" s="14" t="str">
        <f>IF(sales_data_sample3[[#This Row],[STATUS]] &lt;&gt;"Cancelled","24,89%","0")</f>
        <v>24,89%</v>
      </c>
      <c r="H1175" s="4">
        <v>38057</v>
      </c>
      <c r="I1175" t="s">
        <v>28</v>
      </c>
      <c r="J1175">
        <f>ROUNDUP(MONTH(sales_data_sample3[[#This Row],[ORDER DATE]])/3,0)</f>
        <v>1</v>
      </c>
      <c r="K1175" t="str">
        <f>TEXT(sales_data_sample3[[#This Row],[ORDER DATE]],"[$-409]mmmm")</f>
        <v>March</v>
      </c>
      <c r="L1175">
        <f>YEAR(sales_data_sample3[[#This Row],[ORDER DATE]])</f>
        <v>2004</v>
      </c>
      <c r="M1175" t="s">
        <v>278</v>
      </c>
      <c r="N1175">
        <v>147</v>
      </c>
      <c r="O1175" t="s">
        <v>710</v>
      </c>
      <c r="P1175" t="s">
        <v>417</v>
      </c>
      <c r="Q1175" t="s">
        <v>418</v>
      </c>
      <c r="R1175" t="s">
        <v>419</v>
      </c>
      <c r="S1175" t="s">
        <v>4804</v>
      </c>
      <c r="T1175" t="s">
        <v>420</v>
      </c>
      <c r="U1175" t="s">
        <v>73</v>
      </c>
      <c r="V1175" t="s">
        <v>167</v>
      </c>
      <c r="W1175" t="s">
        <v>38</v>
      </c>
      <c r="X1175" t="s">
        <v>39</v>
      </c>
      <c r="Y1175" t="s">
        <v>421</v>
      </c>
      <c r="Z1175" t="s">
        <v>422</v>
      </c>
      <c r="AA1175" t="s">
        <v>65</v>
      </c>
    </row>
    <row r="1176" spans="1:27" x14ac:dyDescent="0.25">
      <c r="A1176" s="1">
        <v>10229</v>
      </c>
      <c r="B1176" s="1">
        <v>25</v>
      </c>
      <c r="C1176" s="8">
        <v>100</v>
      </c>
      <c r="D1176" s="1">
        <v>13</v>
      </c>
      <c r="E1176" s="7">
        <v>3451</v>
      </c>
      <c r="F1176" s="7">
        <f>sales_data_sample3[[#This Row],[SALES]]*sales_data_sample3[[#This Row],[PROFIT MARGIN]]</f>
        <v>157.0205</v>
      </c>
      <c r="G1176" s="14" t="str">
        <f>IF(sales_data_sample3[[#This Row],[STATUS]] &lt;&gt;"Cancelled","4,55%","0")</f>
        <v>4,55%</v>
      </c>
      <c r="H1176" s="4">
        <v>38057</v>
      </c>
      <c r="I1176" t="s">
        <v>28</v>
      </c>
      <c r="J1176">
        <f>ROUNDUP(MONTH(sales_data_sample3[[#This Row],[ORDER DATE]])/3,0)</f>
        <v>1</v>
      </c>
      <c r="K1176" t="str">
        <f>TEXT(sales_data_sample3[[#This Row],[ORDER DATE]],"[$-409]mmmm")</f>
        <v>March</v>
      </c>
      <c r="L1176">
        <f>YEAR(sales_data_sample3[[#This Row],[ORDER DATE]])</f>
        <v>2004</v>
      </c>
      <c r="M1176" t="s">
        <v>957</v>
      </c>
      <c r="N1176">
        <v>136</v>
      </c>
      <c r="O1176" t="s">
        <v>958</v>
      </c>
      <c r="P1176" t="s">
        <v>417</v>
      </c>
      <c r="Q1176" t="s">
        <v>418</v>
      </c>
      <c r="R1176" t="s">
        <v>419</v>
      </c>
      <c r="S1176" t="s">
        <v>4804</v>
      </c>
      <c r="T1176" t="s">
        <v>420</v>
      </c>
      <c r="U1176" t="s">
        <v>73</v>
      </c>
      <c r="V1176" t="s">
        <v>167</v>
      </c>
      <c r="W1176" t="s">
        <v>38</v>
      </c>
      <c r="X1176" t="s">
        <v>39</v>
      </c>
      <c r="Y1176" t="s">
        <v>421</v>
      </c>
      <c r="Z1176" t="s">
        <v>422</v>
      </c>
      <c r="AA1176" t="s">
        <v>65</v>
      </c>
    </row>
    <row r="1177" spans="1:27" x14ac:dyDescent="0.25">
      <c r="A1177" s="1">
        <v>10229</v>
      </c>
      <c r="B1177" s="1">
        <v>36</v>
      </c>
      <c r="C1177" s="8">
        <v>100</v>
      </c>
      <c r="D1177" s="1">
        <v>1</v>
      </c>
      <c r="E1177" s="7">
        <v>4521.96</v>
      </c>
      <c r="F1177" s="7">
        <f>sales_data_sample3[[#This Row],[SALES]]*sales_data_sample3[[#This Row],[PROFIT MARGIN]]</f>
        <v>205.74918</v>
      </c>
      <c r="G1177" s="14" t="str">
        <f>IF(sales_data_sample3[[#This Row],[STATUS]] &lt;&gt;"Cancelled","4,55%","0")</f>
        <v>4,55%</v>
      </c>
      <c r="H1177" s="4">
        <v>38057</v>
      </c>
      <c r="I1177" t="s">
        <v>28</v>
      </c>
      <c r="J1177">
        <f>ROUNDUP(MONTH(sales_data_sample3[[#This Row],[ORDER DATE]])/3,0)</f>
        <v>1</v>
      </c>
      <c r="K1177" t="str">
        <f>TEXT(sales_data_sample3[[#This Row],[ORDER DATE]],"[$-409]mmmm")</f>
        <v>March</v>
      </c>
      <c r="L1177">
        <f>YEAR(sales_data_sample3[[#This Row],[ORDER DATE]])</f>
        <v>2004</v>
      </c>
      <c r="M1177" t="s">
        <v>957</v>
      </c>
      <c r="N1177">
        <v>118</v>
      </c>
      <c r="O1177" t="s">
        <v>1172</v>
      </c>
      <c r="P1177" t="s">
        <v>417</v>
      </c>
      <c r="Q1177" t="s">
        <v>418</v>
      </c>
      <c r="R1177" t="s">
        <v>419</v>
      </c>
      <c r="S1177" t="s">
        <v>4804</v>
      </c>
      <c r="T1177" t="s">
        <v>420</v>
      </c>
      <c r="U1177" t="s">
        <v>73</v>
      </c>
      <c r="V1177" t="s">
        <v>167</v>
      </c>
      <c r="W1177" t="s">
        <v>38</v>
      </c>
      <c r="X1177" t="s">
        <v>39</v>
      </c>
      <c r="Y1177" t="s">
        <v>421</v>
      </c>
      <c r="Z1177" t="s">
        <v>422</v>
      </c>
      <c r="AA1177" t="s">
        <v>65</v>
      </c>
    </row>
    <row r="1178" spans="1:27" x14ac:dyDescent="0.25">
      <c r="A1178" s="1">
        <v>10229</v>
      </c>
      <c r="B1178" s="1">
        <v>26</v>
      </c>
      <c r="C1178" s="8">
        <v>100</v>
      </c>
      <c r="D1178" s="1">
        <v>4</v>
      </c>
      <c r="E1178" s="7">
        <v>3765.32</v>
      </c>
      <c r="F1178" s="7">
        <f>sales_data_sample3[[#This Row],[SALES]]*sales_data_sample3[[#This Row],[PROFIT MARGIN]]</f>
        <v>171.32205999999999</v>
      </c>
      <c r="G1178" s="14" t="str">
        <f>IF(sales_data_sample3[[#This Row],[STATUS]] &lt;&gt;"Cancelled","4,55%","0")</f>
        <v>4,55%</v>
      </c>
      <c r="H1178" s="4">
        <v>38057</v>
      </c>
      <c r="I1178" t="s">
        <v>28</v>
      </c>
      <c r="J1178">
        <f>ROUNDUP(MONTH(sales_data_sample3[[#This Row],[ORDER DATE]])/3,0)</f>
        <v>1</v>
      </c>
      <c r="K1178" t="str">
        <f>TEXT(sales_data_sample3[[#This Row],[ORDER DATE]],"[$-409]mmmm")</f>
        <v>March</v>
      </c>
      <c r="L1178">
        <f>YEAR(sales_data_sample3[[#This Row],[ORDER DATE]])</f>
        <v>2004</v>
      </c>
      <c r="M1178" t="s">
        <v>957</v>
      </c>
      <c r="N1178">
        <v>122</v>
      </c>
      <c r="O1178" t="s">
        <v>1737</v>
      </c>
      <c r="P1178" t="s">
        <v>417</v>
      </c>
      <c r="Q1178" t="s">
        <v>418</v>
      </c>
      <c r="R1178" t="s">
        <v>419</v>
      </c>
      <c r="S1178" t="s">
        <v>4804</v>
      </c>
      <c r="T1178" t="s">
        <v>420</v>
      </c>
      <c r="U1178" t="s">
        <v>73</v>
      </c>
      <c r="V1178" t="s">
        <v>167</v>
      </c>
      <c r="W1178" t="s">
        <v>38</v>
      </c>
      <c r="X1178" t="s">
        <v>39</v>
      </c>
      <c r="Y1178" t="s">
        <v>421</v>
      </c>
      <c r="Z1178" t="s">
        <v>422</v>
      </c>
      <c r="AA1178" t="s">
        <v>65</v>
      </c>
    </row>
    <row r="1179" spans="1:27" x14ac:dyDescent="0.25">
      <c r="A1179" s="1">
        <v>10229</v>
      </c>
      <c r="B1179" s="1">
        <v>28</v>
      </c>
      <c r="C1179" s="8">
        <v>59.55</v>
      </c>
      <c r="D1179" s="1">
        <v>7</v>
      </c>
      <c r="E1179" s="7">
        <v>1667.4</v>
      </c>
      <c r="F1179" s="7">
        <f>sales_data_sample3[[#This Row],[SALES]]*sales_data_sample3[[#This Row],[PROFIT MARGIN]]</f>
        <v>75.866700000000009</v>
      </c>
      <c r="G1179" s="14" t="str">
        <f>IF(sales_data_sample3[[#This Row],[STATUS]] &lt;&gt;"Cancelled","4,55%","0")</f>
        <v>4,55%</v>
      </c>
      <c r="H1179" s="4">
        <v>38057</v>
      </c>
      <c r="I1179" t="s">
        <v>28</v>
      </c>
      <c r="J1179">
        <f>ROUNDUP(MONTH(sales_data_sample3[[#This Row],[ORDER DATE]])/3,0)</f>
        <v>1</v>
      </c>
      <c r="K1179" t="str">
        <f>TEXT(sales_data_sample3[[#This Row],[ORDER DATE]],"[$-409]mmmm")</f>
        <v>March</v>
      </c>
      <c r="L1179">
        <f>YEAR(sales_data_sample3[[#This Row],[ORDER DATE]])</f>
        <v>2004</v>
      </c>
      <c r="M1179" t="s">
        <v>957</v>
      </c>
      <c r="N1179">
        <v>60</v>
      </c>
      <c r="O1179" t="s">
        <v>1799</v>
      </c>
      <c r="P1179" t="s">
        <v>417</v>
      </c>
      <c r="Q1179" t="s">
        <v>418</v>
      </c>
      <c r="R1179" t="s">
        <v>419</v>
      </c>
      <c r="S1179" t="s">
        <v>4804</v>
      </c>
      <c r="T1179" t="s">
        <v>420</v>
      </c>
      <c r="U1179" t="s">
        <v>73</v>
      </c>
      <c r="V1179" t="s">
        <v>167</v>
      </c>
      <c r="W1179" t="s">
        <v>38</v>
      </c>
      <c r="X1179" t="s">
        <v>39</v>
      </c>
      <c r="Y1179" t="s">
        <v>421</v>
      </c>
      <c r="Z1179" t="s">
        <v>422</v>
      </c>
      <c r="AA1179" t="s">
        <v>42</v>
      </c>
    </row>
    <row r="1180" spans="1:27" x14ac:dyDescent="0.25">
      <c r="A1180" s="1">
        <v>10229</v>
      </c>
      <c r="B1180" s="1">
        <v>22</v>
      </c>
      <c r="C1180" s="8">
        <v>100</v>
      </c>
      <c r="D1180" s="1">
        <v>5</v>
      </c>
      <c r="E1180" s="7">
        <v>4172.5200000000004</v>
      </c>
      <c r="F1180" s="7">
        <f>sales_data_sample3[[#This Row],[SALES]]*sales_data_sample3[[#This Row],[PROFIT MARGIN]]</f>
        <v>1038.5402280000001</v>
      </c>
      <c r="G1180" s="14" t="str">
        <f>IF(sales_data_sample3[[#This Row],[STATUS]] &lt;&gt;"Cancelled","24,89%","0")</f>
        <v>24,89%</v>
      </c>
      <c r="H1180" s="4">
        <v>38057</v>
      </c>
      <c r="I1180" t="s">
        <v>28</v>
      </c>
      <c r="J1180">
        <f>ROUNDUP(MONTH(sales_data_sample3[[#This Row],[ORDER DATE]])/3,0)</f>
        <v>1</v>
      </c>
      <c r="K1180" t="str">
        <f>TEXT(sales_data_sample3[[#This Row],[ORDER DATE]],"[$-409]mmmm")</f>
        <v>March</v>
      </c>
      <c r="L1180">
        <f>YEAR(sales_data_sample3[[#This Row],[ORDER DATE]])</f>
        <v>2004</v>
      </c>
      <c r="M1180" t="s">
        <v>278</v>
      </c>
      <c r="N1180">
        <v>169</v>
      </c>
      <c r="O1180" t="s">
        <v>2190</v>
      </c>
      <c r="P1180" t="s">
        <v>417</v>
      </c>
      <c r="Q1180" t="s">
        <v>418</v>
      </c>
      <c r="R1180" t="s">
        <v>419</v>
      </c>
      <c r="S1180" t="s">
        <v>4804</v>
      </c>
      <c r="T1180" t="s">
        <v>420</v>
      </c>
      <c r="U1180" t="s">
        <v>73</v>
      </c>
      <c r="V1180" t="s">
        <v>167</v>
      </c>
      <c r="W1180" t="s">
        <v>38</v>
      </c>
      <c r="X1180" t="s">
        <v>39</v>
      </c>
      <c r="Y1180" t="s">
        <v>421</v>
      </c>
      <c r="Z1180" t="s">
        <v>422</v>
      </c>
      <c r="AA1180" t="s">
        <v>65</v>
      </c>
    </row>
    <row r="1181" spans="1:27" x14ac:dyDescent="0.25">
      <c r="A1181" s="1">
        <v>10229</v>
      </c>
      <c r="B1181" s="1">
        <v>41</v>
      </c>
      <c r="C1181" s="8">
        <v>100</v>
      </c>
      <c r="D1181" s="1">
        <v>10</v>
      </c>
      <c r="E1181" s="7">
        <v>4716.2299999999996</v>
      </c>
      <c r="F1181" s="7">
        <f>sales_data_sample3[[#This Row],[SALES]]*sales_data_sample3[[#This Row],[PROFIT MARGIN]]</f>
        <v>214.58846499999999</v>
      </c>
      <c r="G1181" s="14" t="str">
        <f>IF(sales_data_sample3[[#This Row],[STATUS]] &lt;&gt;"Cancelled","4,55%","0")</f>
        <v>4,55%</v>
      </c>
      <c r="H1181" s="4">
        <v>38057</v>
      </c>
      <c r="I1181" t="s">
        <v>28</v>
      </c>
      <c r="J1181">
        <f>ROUNDUP(MONTH(sales_data_sample3[[#This Row],[ORDER DATE]])/3,0)</f>
        <v>1</v>
      </c>
      <c r="K1181" t="str">
        <f>TEXT(sales_data_sample3[[#This Row],[ORDER DATE]],"[$-409]mmmm")</f>
        <v>March</v>
      </c>
      <c r="L1181">
        <f>YEAR(sales_data_sample3[[#This Row],[ORDER DATE]])</f>
        <v>2004</v>
      </c>
      <c r="M1181" t="s">
        <v>957</v>
      </c>
      <c r="N1181">
        <v>121</v>
      </c>
      <c r="O1181" t="s">
        <v>2604</v>
      </c>
      <c r="P1181" t="s">
        <v>417</v>
      </c>
      <c r="Q1181" t="s">
        <v>418</v>
      </c>
      <c r="R1181" t="s">
        <v>419</v>
      </c>
      <c r="S1181" t="s">
        <v>4804</v>
      </c>
      <c r="T1181" t="s">
        <v>420</v>
      </c>
      <c r="U1181" t="s">
        <v>73</v>
      </c>
      <c r="V1181" t="s">
        <v>167</v>
      </c>
      <c r="W1181" t="s">
        <v>38</v>
      </c>
      <c r="X1181" t="s">
        <v>39</v>
      </c>
      <c r="Y1181" t="s">
        <v>421</v>
      </c>
      <c r="Z1181" t="s">
        <v>422</v>
      </c>
      <c r="AA1181" t="s">
        <v>65</v>
      </c>
    </row>
    <row r="1182" spans="1:27" x14ac:dyDescent="0.25">
      <c r="A1182" s="1">
        <v>10229</v>
      </c>
      <c r="B1182" s="1">
        <v>39</v>
      </c>
      <c r="C1182" s="8">
        <v>40.25</v>
      </c>
      <c r="D1182" s="1">
        <v>14</v>
      </c>
      <c r="E1182" s="7">
        <v>1569.75</v>
      </c>
      <c r="F1182" s="7">
        <f>sales_data_sample3[[#This Row],[SALES]]*sales_data_sample3[[#This Row],[PROFIT MARGIN]]</f>
        <v>116.00452499999999</v>
      </c>
      <c r="G1182" s="14" t="str">
        <f>IF(sales_data_sample3[[#This Row],[STATUS]] &lt;&gt;"Cancelled","7,39%","0")</f>
        <v>7,39%</v>
      </c>
      <c r="H1182" s="4">
        <v>38057</v>
      </c>
      <c r="I1182" t="s">
        <v>28</v>
      </c>
      <c r="J1182">
        <f>ROUNDUP(MONTH(sales_data_sample3[[#This Row],[ORDER DATE]])/3,0)</f>
        <v>1</v>
      </c>
      <c r="K1182" t="str">
        <f>TEXT(sales_data_sample3[[#This Row],[ORDER DATE]],"[$-409]mmmm")</f>
        <v>March</v>
      </c>
      <c r="L1182">
        <f>YEAR(sales_data_sample3[[#This Row],[ORDER DATE]])</f>
        <v>2004</v>
      </c>
      <c r="M1182" t="s">
        <v>1354</v>
      </c>
      <c r="N1182">
        <v>50</v>
      </c>
      <c r="O1182" t="s">
        <v>2635</v>
      </c>
      <c r="P1182" t="s">
        <v>417</v>
      </c>
      <c r="Q1182" t="s">
        <v>418</v>
      </c>
      <c r="R1182" t="s">
        <v>419</v>
      </c>
      <c r="S1182" t="s">
        <v>4804</v>
      </c>
      <c r="T1182" t="s">
        <v>420</v>
      </c>
      <c r="U1182" t="s">
        <v>73</v>
      </c>
      <c r="V1182" t="s">
        <v>167</v>
      </c>
      <c r="W1182" t="s">
        <v>38</v>
      </c>
      <c r="X1182" t="s">
        <v>39</v>
      </c>
      <c r="Y1182" t="s">
        <v>421</v>
      </c>
      <c r="Z1182" t="s">
        <v>422</v>
      </c>
      <c r="AA1182" t="s">
        <v>42</v>
      </c>
    </row>
    <row r="1183" spans="1:27" x14ac:dyDescent="0.25">
      <c r="A1183" s="1">
        <v>10229</v>
      </c>
      <c r="B1183" s="1">
        <v>48</v>
      </c>
      <c r="C1183" s="8">
        <v>100</v>
      </c>
      <c r="D1183" s="1">
        <v>6</v>
      </c>
      <c r="E1183" s="7">
        <v>5704.32</v>
      </c>
      <c r="F1183" s="7">
        <f>sales_data_sample3[[#This Row],[SALES]]*sales_data_sample3[[#This Row],[PROFIT MARGIN]]</f>
        <v>259.54656</v>
      </c>
      <c r="G1183" s="14" t="str">
        <f>IF(sales_data_sample3[[#This Row],[STATUS]] &lt;&gt;"Cancelled","4,55%","0")</f>
        <v>4,55%</v>
      </c>
      <c r="H1183" s="4">
        <v>38057</v>
      </c>
      <c r="I1183" t="s">
        <v>28</v>
      </c>
      <c r="J1183">
        <f>ROUNDUP(MONTH(sales_data_sample3[[#This Row],[ORDER DATE]])/3,0)</f>
        <v>1</v>
      </c>
      <c r="K1183" t="str">
        <f>TEXT(sales_data_sample3[[#This Row],[ORDER DATE]],"[$-409]mmmm")</f>
        <v>March</v>
      </c>
      <c r="L1183">
        <f>YEAR(sales_data_sample3[[#This Row],[ORDER DATE]])</f>
        <v>2004</v>
      </c>
      <c r="M1183" t="s">
        <v>957</v>
      </c>
      <c r="N1183">
        <v>127</v>
      </c>
      <c r="O1183" t="s">
        <v>3076</v>
      </c>
      <c r="P1183" t="s">
        <v>417</v>
      </c>
      <c r="Q1183" t="s">
        <v>418</v>
      </c>
      <c r="R1183" t="s">
        <v>419</v>
      </c>
      <c r="S1183" t="s">
        <v>4804</v>
      </c>
      <c r="T1183" t="s">
        <v>420</v>
      </c>
      <c r="U1183" t="s">
        <v>73</v>
      </c>
      <c r="V1183" t="s">
        <v>167</v>
      </c>
      <c r="W1183" t="s">
        <v>38</v>
      </c>
      <c r="X1183" t="s">
        <v>39</v>
      </c>
      <c r="Y1183" t="s">
        <v>421</v>
      </c>
      <c r="Z1183" t="s">
        <v>422</v>
      </c>
      <c r="AA1183" t="s">
        <v>65</v>
      </c>
    </row>
    <row r="1184" spans="1:27" x14ac:dyDescent="0.25">
      <c r="A1184" s="1">
        <v>10229</v>
      </c>
      <c r="B1184" s="1">
        <v>33</v>
      </c>
      <c r="C1184" s="8">
        <v>32.880000000000003</v>
      </c>
      <c r="D1184" s="1">
        <v>2</v>
      </c>
      <c r="E1184" s="7">
        <v>1085.04</v>
      </c>
      <c r="F1184" s="7">
        <f>sales_data_sample3[[#This Row],[SALES]]*sales_data_sample3[[#This Row],[PROFIT MARGIN]]</f>
        <v>270.06645600000002</v>
      </c>
      <c r="G1184" s="14" t="str">
        <f>IF(sales_data_sample3[[#This Row],[STATUS]] &lt;&gt;"Cancelled","24,89%","0")</f>
        <v>24,89%</v>
      </c>
      <c r="H1184" s="4">
        <v>38057</v>
      </c>
      <c r="I1184" t="s">
        <v>28</v>
      </c>
      <c r="J1184">
        <f>ROUNDUP(MONTH(sales_data_sample3[[#This Row],[ORDER DATE]])/3,0)</f>
        <v>1</v>
      </c>
      <c r="K1184" t="str">
        <f>TEXT(sales_data_sample3[[#This Row],[ORDER DATE]],"[$-409]mmmm")</f>
        <v>March</v>
      </c>
      <c r="L1184">
        <f>YEAR(sales_data_sample3[[#This Row],[ORDER DATE]])</f>
        <v>2004</v>
      </c>
      <c r="M1184" t="s">
        <v>278</v>
      </c>
      <c r="N1184">
        <v>35</v>
      </c>
      <c r="O1184" t="s">
        <v>3186</v>
      </c>
      <c r="P1184" t="s">
        <v>417</v>
      </c>
      <c r="Q1184" t="s">
        <v>418</v>
      </c>
      <c r="R1184" t="s">
        <v>419</v>
      </c>
      <c r="S1184" t="s">
        <v>4804</v>
      </c>
      <c r="T1184" t="s">
        <v>420</v>
      </c>
      <c r="U1184" t="s">
        <v>73</v>
      </c>
      <c r="V1184" t="s">
        <v>167</v>
      </c>
      <c r="W1184" t="s">
        <v>38</v>
      </c>
      <c r="X1184" t="s">
        <v>39</v>
      </c>
      <c r="Y1184" t="s">
        <v>421</v>
      </c>
      <c r="Z1184" t="s">
        <v>422</v>
      </c>
      <c r="AA1184" t="s">
        <v>42</v>
      </c>
    </row>
    <row r="1185" spans="1:27" x14ac:dyDescent="0.25">
      <c r="A1185" s="1">
        <v>10229</v>
      </c>
      <c r="B1185" s="1">
        <v>25</v>
      </c>
      <c r="C1185" s="8">
        <v>100</v>
      </c>
      <c r="D1185" s="1">
        <v>8</v>
      </c>
      <c r="E1185" s="7">
        <v>2793</v>
      </c>
      <c r="F1185" s="7">
        <f>sales_data_sample3[[#This Row],[SALES]]*sales_data_sample3[[#This Row],[PROFIT MARGIN]]</f>
        <v>127.08149999999999</v>
      </c>
      <c r="G1185" s="14" t="str">
        <f>IF(sales_data_sample3[[#This Row],[STATUS]] &lt;&gt;"Cancelled","4,55%","0")</f>
        <v>4,55%</v>
      </c>
      <c r="H1185" s="4">
        <v>38057</v>
      </c>
      <c r="I1185" t="s">
        <v>28</v>
      </c>
      <c r="J1185">
        <f>ROUNDUP(MONTH(sales_data_sample3[[#This Row],[ORDER DATE]])/3,0)</f>
        <v>1</v>
      </c>
      <c r="K1185" t="str">
        <f>TEXT(sales_data_sample3[[#This Row],[ORDER DATE]],"[$-409]mmmm")</f>
        <v>March</v>
      </c>
      <c r="L1185">
        <f>YEAR(sales_data_sample3[[#This Row],[ORDER DATE]])</f>
        <v>2004</v>
      </c>
      <c r="M1185" t="s">
        <v>957</v>
      </c>
      <c r="N1185">
        <v>96</v>
      </c>
      <c r="O1185" t="s">
        <v>3839</v>
      </c>
      <c r="P1185" t="s">
        <v>417</v>
      </c>
      <c r="Q1185" t="s">
        <v>418</v>
      </c>
      <c r="R1185" t="s">
        <v>419</v>
      </c>
      <c r="S1185" t="s">
        <v>4804</v>
      </c>
      <c r="T1185" t="s">
        <v>420</v>
      </c>
      <c r="U1185" t="s">
        <v>73</v>
      </c>
      <c r="V1185" t="s">
        <v>167</v>
      </c>
      <c r="W1185" t="s">
        <v>38</v>
      </c>
      <c r="X1185" t="s">
        <v>39</v>
      </c>
      <c r="Y1185" t="s">
        <v>421</v>
      </c>
      <c r="Z1185" t="s">
        <v>422</v>
      </c>
      <c r="AA1185" t="s">
        <v>42</v>
      </c>
    </row>
    <row r="1186" spans="1:27" x14ac:dyDescent="0.25">
      <c r="A1186" s="1">
        <v>10229</v>
      </c>
      <c r="B1186" s="1">
        <v>23</v>
      </c>
      <c r="C1186" s="8">
        <v>54.11</v>
      </c>
      <c r="D1186" s="1">
        <v>3</v>
      </c>
      <c r="E1186" s="7">
        <v>1244.53</v>
      </c>
      <c r="F1186" s="7">
        <f>sales_data_sample3[[#This Row],[SALES]]*sales_data_sample3[[#This Row],[PROFIT MARGIN]]</f>
        <v>56.626114999999999</v>
      </c>
      <c r="G1186" s="14" t="str">
        <f>IF(sales_data_sample3[[#This Row],[STATUS]] &lt;&gt;"Cancelled","4,55%","0")</f>
        <v>4,55%</v>
      </c>
      <c r="H1186" s="4">
        <v>38057</v>
      </c>
      <c r="I1186" t="s">
        <v>28</v>
      </c>
      <c r="J1186">
        <f>ROUNDUP(MONTH(sales_data_sample3[[#This Row],[ORDER DATE]])/3,0)</f>
        <v>1</v>
      </c>
      <c r="K1186" t="str">
        <f>TEXT(sales_data_sample3[[#This Row],[ORDER DATE]],"[$-409]mmmm")</f>
        <v>March</v>
      </c>
      <c r="L1186">
        <f>YEAR(sales_data_sample3[[#This Row],[ORDER DATE]])</f>
        <v>2004</v>
      </c>
      <c r="M1186" t="s">
        <v>957</v>
      </c>
      <c r="N1186">
        <v>54</v>
      </c>
      <c r="O1186" t="s">
        <v>3944</v>
      </c>
      <c r="P1186" t="s">
        <v>417</v>
      </c>
      <c r="Q1186" t="s">
        <v>418</v>
      </c>
      <c r="R1186" t="s">
        <v>419</v>
      </c>
      <c r="S1186" t="s">
        <v>4804</v>
      </c>
      <c r="T1186" t="s">
        <v>420</v>
      </c>
      <c r="U1186" t="s">
        <v>73</v>
      </c>
      <c r="V1186" t="s">
        <v>167</v>
      </c>
      <c r="W1186" t="s">
        <v>38</v>
      </c>
      <c r="X1186" t="s">
        <v>39</v>
      </c>
      <c r="Y1186" t="s">
        <v>421</v>
      </c>
      <c r="Z1186" t="s">
        <v>422</v>
      </c>
      <c r="AA1186" t="s">
        <v>42</v>
      </c>
    </row>
    <row r="1187" spans="1:27" x14ac:dyDescent="0.25">
      <c r="A1187" s="1">
        <v>10229</v>
      </c>
      <c r="B1187" s="1">
        <v>30</v>
      </c>
      <c r="C1187" s="8">
        <v>73.040000000000006</v>
      </c>
      <c r="D1187" s="1">
        <v>12</v>
      </c>
      <c r="E1187" s="7">
        <v>2191.1999999999998</v>
      </c>
      <c r="F1187" s="7">
        <f>sales_data_sample3[[#This Row],[SALES]]*sales_data_sample3[[#This Row],[PROFIT MARGIN]]</f>
        <v>99.69959999999999</v>
      </c>
      <c r="G1187" s="14" t="str">
        <f>IF(sales_data_sample3[[#This Row],[STATUS]] &lt;&gt;"Cancelled","4,55%","0")</f>
        <v>4,55%</v>
      </c>
      <c r="H1187" s="4">
        <v>38057</v>
      </c>
      <c r="I1187" t="s">
        <v>28</v>
      </c>
      <c r="J1187">
        <f>ROUNDUP(MONTH(sales_data_sample3[[#This Row],[ORDER DATE]])/3,0)</f>
        <v>1</v>
      </c>
      <c r="K1187" t="str">
        <f>TEXT(sales_data_sample3[[#This Row],[ORDER DATE]],"[$-409]mmmm")</f>
        <v>March</v>
      </c>
      <c r="L1187">
        <f>YEAR(sales_data_sample3[[#This Row],[ORDER DATE]])</f>
        <v>2004</v>
      </c>
      <c r="M1187" t="s">
        <v>957</v>
      </c>
      <c r="N1187">
        <v>64</v>
      </c>
      <c r="O1187" t="s">
        <v>4029</v>
      </c>
      <c r="P1187" t="s">
        <v>417</v>
      </c>
      <c r="Q1187" t="s">
        <v>418</v>
      </c>
      <c r="R1187" t="s">
        <v>419</v>
      </c>
      <c r="S1187" t="s">
        <v>4804</v>
      </c>
      <c r="T1187" t="s">
        <v>420</v>
      </c>
      <c r="U1187" t="s">
        <v>73</v>
      </c>
      <c r="V1187" t="s">
        <v>167</v>
      </c>
      <c r="W1187" t="s">
        <v>38</v>
      </c>
      <c r="X1187" t="s">
        <v>39</v>
      </c>
      <c r="Y1187" t="s">
        <v>421</v>
      </c>
      <c r="Z1187" t="s">
        <v>422</v>
      </c>
      <c r="AA1187" t="s">
        <v>42</v>
      </c>
    </row>
    <row r="1188" spans="1:27" x14ac:dyDescent="0.25">
      <c r="A1188" s="1">
        <v>10229</v>
      </c>
      <c r="B1188" s="1">
        <v>50</v>
      </c>
      <c r="C1188" s="8">
        <v>100</v>
      </c>
      <c r="D1188" s="1">
        <v>11</v>
      </c>
      <c r="E1188" s="7">
        <v>5614</v>
      </c>
      <c r="F1188" s="7">
        <f>sales_data_sample3[[#This Row],[SALES]]*sales_data_sample3[[#This Row],[PROFIT MARGIN]]</f>
        <v>1397.3246000000001</v>
      </c>
      <c r="G1188" s="14" t="str">
        <f>IF(sales_data_sample3[[#This Row],[STATUS]] &lt;&gt;"Cancelled","24,89%","0")</f>
        <v>24,89%</v>
      </c>
      <c r="H1188" s="4">
        <v>38057</v>
      </c>
      <c r="I1188" t="s">
        <v>28</v>
      </c>
      <c r="J1188">
        <f>ROUNDUP(MONTH(sales_data_sample3[[#This Row],[ORDER DATE]])/3,0)</f>
        <v>1</v>
      </c>
      <c r="K1188" t="str">
        <f>TEXT(sales_data_sample3[[#This Row],[ORDER DATE]],"[$-409]mmmm")</f>
        <v>March</v>
      </c>
      <c r="L1188">
        <f>YEAR(sales_data_sample3[[#This Row],[ORDER DATE]])</f>
        <v>2004</v>
      </c>
      <c r="M1188" t="s">
        <v>278</v>
      </c>
      <c r="N1188">
        <v>101</v>
      </c>
      <c r="O1188" t="s">
        <v>4506</v>
      </c>
      <c r="P1188" t="s">
        <v>417</v>
      </c>
      <c r="Q1188" t="s">
        <v>418</v>
      </c>
      <c r="R1188" t="s">
        <v>419</v>
      </c>
      <c r="S1188" t="s">
        <v>4804</v>
      </c>
      <c r="T1188" t="s">
        <v>420</v>
      </c>
      <c r="U1188" t="s">
        <v>73</v>
      </c>
      <c r="V1188" t="s">
        <v>167</v>
      </c>
      <c r="W1188" t="s">
        <v>38</v>
      </c>
      <c r="X1188" t="s">
        <v>39</v>
      </c>
      <c r="Y1188" t="s">
        <v>421</v>
      </c>
      <c r="Z1188" t="s">
        <v>422</v>
      </c>
      <c r="AA1188" t="s">
        <v>65</v>
      </c>
    </row>
    <row r="1189" spans="1:27" x14ac:dyDescent="0.25">
      <c r="A1189" s="1">
        <v>10230</v>
      </c>
      <c r="B1189" s="1">
        <v>43</v>
      </c>
      <c r="C1189" s="8">
        <v>100</v>
      </c>
      <c r="D1189" s="1">
        <v>1</v>
      </c>
      <c r="E1189" s="7">
        <v>7016.31</v>
      </c>
      <c r="F1189" s="7">
        <f>sales_data_sample3[[#This Row],[SALES]]*sales_data_sample3[[#This Row],[PROFIT MARGIN]]</f>
        <v>1746.3595590000002</v>
      </c>
      <c r="G1189" s="14" t="str">
        <f>IF(sales_data_sample3[[#This Row],[STATUS]] &lt;&gt;"Cancelled","24,89%","0")</f>
        <v>24,89%</v>
      </c>
      <c r="H1189" s="4">
        <v>38061</v>
      </c>
      <c r="I1189" t="s">
        <v>28</v>
      </c>
      <c r="J1189">
        <f>ROUNDUP(MONTH(sales_data_sample3[[#This Row],[ORDER DATE]])/3,0)</f>
        <v>1</v>
      </c>
      <c r="K1189" t="str">
        <f>TEXT(sales_data_sample3[[#This Row],[ORDER DATE]],"[$-409]mmmm")</f>
        <v>March</v>
      </c>
      <c r="L1189">
        <f>YEAR(sales_data_sample3[[#This Row],[ORDER DATE]])</f>
        <v>2004</v>
      </c>
      <c r="M1189" t="s">
        <v>278</v>
      </c>
      <c r="N1189">
        <v>151</v>
      </c>
      <c r="O1189" t="s">
        <v>1027</v>
      </c>
      <c r="P1189" t="s">
        <v>849</v>
      </c>
      <c r="Q1189" t="s">
        <v>850</v>
      </c>
      <c r="R1189" t="s">
        <v>851</v>
      </c>
      <c r="S1189" t="s">
        <v>4804</v>
      </c>
      <c r="T1189" t="s">
        <v>852</v>
      </c>
      <c r="U1189" t="s">
        <v>4804</v>
      </c>
      <c r="V1189" t="s">
        <v>853</v>
      </c>
      <c r="W1189" t="s">
        <v>810</v>
      </c>
      <c r="X1189" t="s">
        <v>52</v>
      </c>
      <c r="Y1189" t="s">
        <v>854</v>
      </c>
      <c r="Z1189" t="s">
        <v>731</v>
      </c>
      <c r="AA1189" t="s">
        <v>229</v>
      </c>
    </row>
    <row r="1190" spans="1:27" x14ac:dyDescent="0.25">
      <c r="A1190" s="1">
        <v>10230</v>
      </c>
      <c r="B1190" s="1">
        <v>49</v>
      </c>
      <c r="C1190" s="8">
        <v>100</v>
      </c>
      <c r="D1190" s="1">
        <v>8</v>
      </c>
      <c r="E1190" s="7">
        <v>7300.51</v>
      </c>
      <c r="F1190" s="7">
        <f>sales_data_sample3[[#This Row],[SALES]]*sales_data_sample3[[#This Row],[PROFIT MARGIN]]</f>
        <v>1817.096939</v>
      </c>
      <c r="G1190" s="14" t="str">
        <f>IF(sales_data_sample3[[#This Row],[STATUS]] &lt;&gt;"Cancelled","24,89%","0")</f>
        <v>24,89%</v>
      </c>
      <c r="H1190" s="4">
        <v>38061</v>
      </c>
      <c r="I1190" t="s">
        <v>28</v>
      </c>
      <c r="J1190">
        <f>ROUNDUP(MONTH(sales_data_sample3[[#This Row],[ORDER DATE]])/3,0)</f>
        <v>1</v>
      </c>
      <c r="K1190" t="str">
        <f>TEXT(sales_data_sample3[[#This Row],[ORDER DATE]],"[$-409]mmmm")</f>
        <v>March</v>
      </c>
      <c r="L1190">
        <f>YEAR(sales_data_sample3[[#This Row],[ORDER DATE]])</f>
        <v>2004</v>
      </c>
      <c r="M1190" t="s">
        <v>278</v>
      </c>
      <c r="N1190">
        <v>163</v>
      </c>
      <c r="O1190" t="s">
        <v>1667</v>
      </c>
      <c r="P1190" t="s">
        <v>849</v>
      </c>
      <c r="Q1190" t="s">
        <v>850</v>
      </c>
      <c r="R1190" t="s">
        <v>851</v>
      </c>
      <c r="S1190" t="s">
        <v>4804</v>
      </c>
      <c r="T1190" t="s">
        <v>852</v>
      </c>
      <c r="U1190" t="s">
        <v>4804</v>
      </c>
      <c r="V1190" t="s">
        <v>853</v>
      </c>
      <c r="W1190" t="s">
        <v>810</v>
      </c>
      <c r="X1190" t="s">
        <v>52</v>
      </c>
      <c r="Y1190" t="s">
        <v>854</v>
      </c>
      <c r="Z1190" t="s">
        <v>731</v>
      </c>
      <c r="AA1190" t="s">
        <v>229</v>
      </c>
    </row>
    <row r="1191" spans="1:27" x14ac:dyDescent="0.25">
      <c r="A1191" s="1">
        <v>10230</v>
      </c>
      <c r="B1191" s="1">
        <v>42</v>
      </c>
      <c r="C1191" s="8">
        <v>100</v>
      </c>
      <c r="D1191" s="1">
        <v>3</v>
      </c>
      <c r="E1191" s="7">
        <v>7238.28</v>
      </c>
      <c r="F1191" s="7">
        <f>sales_data_sample3[[#This Row],[SALES]]*sales_data_sample3[[#This Row],[PROFIT MARGIN]]</f>
        <v>1801.607892</v>
      </c>
      <c r="G1191" s="14" t="str">
        <f>IF(sales_data_sample3[[#This Row],[STATUS]] &lt;&gt;"Cancelled","24,89%","0")</f>
        <v>24,89%</v>
      </c>
      <c r="H1191" s="4">
        <v>38061</v>
      </c>
      <c r="I1191" t="s">
        <v>28</v>
      </c>
      <c r="J1191">
        <f>ROUNDUP(MONTH(sales_data_sample3[[#This Row],[ORDER DATE]])/3,0)</f>
        <v>1</v>
      </c>
      <c r="K1191" t="str">
        <f>TEXT(sales_data_sample3[[#This Row],[ORDER DATE]],"[$-409]mmmm")</f>
        <v>March</v>
      </c>
      <c r="L1191">
        <f>YEAR(sales_data_sample3[[#This Row],[ORDER DATE]])</f>
        <v>2004</v>
      </c>
      <c r="M1191" t="s">
        <v>278</v>
      </c>
      <c r="N1191">
        <v>143</v>
      </c>
      <c r="O1191" t="s">
        <v>2501</v>
      </c>
      <c r="P1191" t="s">
        <v>849</v>
      </c>
      <c r="Q1191" t="s">
        <v>850</v>
      </c>
      <c r="R1191" t="s">
        <v>851</v>
      </c>
      <c r="S1191" t="s">
        <v>4804</v>
      </c>
      <c r="T1191" t="s">
        <v>852</v>
      </c>
      <c r="U1191" t="s">
        <v>4804</v>
      </c>
      <c r="V1191" t="s">
        <v>853</v>
      </c>
      <c r="W1191" t="s">
        <v>810</v>
      </c>
      <c r="X1191" t="s">
        <v>52</v>
      </c>
      <c r="Y1191" t="s">
        <v>854</v>
      </c>
      <c r="Z1191" t="s">
        <v>731</v>
      </c>
      <c r="AA1191" t="s">
        <v>229</v>
      </c>
    </row>
    <row r="1192" spans="1:27" x14ac:dyDescent="0.25">
      <c r="A1192" s="1">
        <v>10230</v>
      </c>
      <c r="B1192" s="1">
        <v>36</v>
      </c>
      <c r="C1192" s="8">
        <v>54.33</v>
      </c>
      <c r="D1192" s="1">
        <v>6</v>
      </c>
      <c r="E1192" s="7">
        <v>1955.88</v>
      </c>
      <c r="F1192" s="7">
        <f>sales_data_sample3[[#This Row],[SALES]]*sales_data_sample3[[#This Row],[PROFIT MARGIN]]</f>
        <v>486.81853200000006</v>
      </c>
      <c r="G1192" s="14" t="str">
        <f>IF(sales_data_sample3[[#This Row],[STATUS]] &lt;&gt;"Cancelled","24,89%","0")</f>
        <v>24,89%</v>
      </c>
      <c r="H1192" s="4">
        <v>38061</v>
      </c>
      <c r="I1192" t="s">
        <v>28</v>
      </c>
      <c r="J1192">
        <f>ROUNDUP(MONTH(sales_data_sample3[[#This Row],[ORDER DATE]])/3,0)</f>
        <v>1</v>
      </c>
      <c r="K1192" t="str">
        <f>TEXT(sales_data_sample3[[#This Row],[ORDER DATE]],"[$-409]mmmm")</f>
        <v>March</v>
      </c>
      <c r="L1192">
        <f>YEAR(sales_data_sample3[[#This Row],[ORDER DATE]])</f>
        <v>2004</v>
      </c>
      <c r="M1192" t="s">
        <v>278</v>
      </c>
      <c r="N1192">
        <v>57</v>
      </c>
      <c r="O1192" t="s">
        <v>2779</v>
      </c>
      <c r="P1192" t="s">
        <v>849</v>
      </c>
      <c r="Q1192" t="s">
        <v>850</v>
      </c>
      <c r="R1192" t="s">
        <v>851</v>
      </c>
      <c r="S1192" t="s">
        <v>4804</v>
      </c>
      <c r="T1192" t="s">
        <v>852</v>
      </c>
      <c r="U1192" t="s">
        <v>4804</v>
      </c>
      <c r="V1192" t="s">
        <v>853</v>
      </c>
      <c r="W1192" t="s">
        <v>810</v>
      </c>
      <c r="X1192" t="s">
        <v>52</v>
      </c>
      <c r="Y1192" t="s">
        <v>854</v>
      </c>
      <c r="Z1192" t="s">
        <v>731</v>
      </c>
      <c r="AA1192" t="s">
        <v>42</v>
      </c>
    </row>
    <row r="1193" spans="1:27" x14ac:dyDescent="0.25">
      <c r="A1193" s="1">
        <v>10230</v>
      </c>
      <c r="B1193" s="1">
        <v>45</v>
      </c>
      <c r="C1193" s="8">
        <v>100</v>
      </c>
      <c r="D1193" s="1">
        <v>5</v>
      </c>
      <c r="E1193" s="7">
        <v>4737.1499999999996</v>
      </c>
      <c r="F1193" s="7">
        <f>sales_data_sample3[[#This Row],[SALES]]*sales_data_sample3[[#This Row],[PROFIT MARGIN]]</f>
        <v>1179.0766349999999</v>
      </c>
      <c r="G1193" s="14" t="str">
        <f>IF(sales_data_sample3[[#This Row],[STATUS]] &lt;&gt;"Cancelled","24,89%","0")</f>
        <v>24,89%</v>
      </c>
      <c r="H1193" s="4">
        <v>38061</v>
      </c>
      <c r="I1193" t="s">
        <v>28</v>
      </c>
      <c r="J1193">
        <f>ROUNDUP(MONTH(sales_data_sample3[[#This Row],[ORDER DATE]])/3,0)</f>
        <v>1</v>
      </c>
      <c r="K1193" t="str">
        <f>TEXT(sales_data_sample3[[#This Row],[ORDER DATE]],"[$-409]mmmm")</f>
        <v>March</v>
      </c>
      <c r="L1193">
        <f>YEAR(sales_data_sample3[[#This Row],[ORDER DATE]])</f>
        <v>2004</v>
      </c>
      <c r="M1193" t="s">
        <v>278</v>
      </c>
      <c r="N1193">
        <v>118</v>
      </c>
      <c r="O1193" t="s">
        <v>3701</v>
      </c>
      <c r="P1193" t="s">
        <v>849</v>
      </c>
      <c r="Q1193" t="s">
        <v>850</v>
      </c>
      <c r="R1193" t="s">
        <v>851</v>
      </c>
      <c r="S1193" t="s">
        <v>4804</v>
      </c>
      <c r="T1193" t="s">
        <v>852</v>
      </c>
      <c r="U1193" t="s">
        <v>4804</v>
      </c>
      <c r="V1193" t="s">
        <v>853</v>
      </c>
      <c r="W1193" t="s">
        <v>810</v>
      </c>
      <c r="X1193" t="s">
        <v>52</v>
      </c>
      <c r="Y1193" t="s">
        <v>854</v>
      </c>
      <c r="Z1193" t="s">
        <v>731</v>
      </c>
      <c r="AA1193" t="s">
        <v>65</v>
      </c>
    </row>
    <row r="1194" spans="1:27" x14ac:dyDescent="0.25">
      <c r="A1194" s="1">
        <v>10230</v>
      </c>
      <c r="B1194" s="1">
        <v>46</v>
      </c>
      <c r="C1194" s="8">
        <v>60.9</v>
      </c>
      <c r="D1194" s="1">
        <v>4</v>
      </c>
      <c r="E1194" s="7">
        <v>2801.4</v>
      </c>
      <c r="F1194" s="7">
        <f>sales_data_sample3[[#This Row],[SALES]]*sales_data_sample3[[#This Row],[PROFIT MARGIN]]</f>
        <v>142.59126000000001</v>
      </c>
      <c r="G1194" s="14" t="str">
        <f>IF(sales_data_sample3[[#This Row],[STATUS]] &lt;&gt;"Cancelled","5,09%","0")</f>
        <v>5,09%</v>
      </c>
      <c r="H1194" s="4">
        <v>38061</v>
      </c>
      <c r="I1194" t="s">
        <v>28</v>
      </c>
      <c r="J1194">
        <f>ROUNDUP(MONTH(sales_data_sample3[[#This Row],[ORDER DATE]])/3,0)</f>
        <v>1</v>
      </c>
      <c r="K1194" t="str">
        <f>TEXT(sales_data_sample3[[#This Row],[ORDER DATE]],"[$-409]mmmm")</f>
        <v>March</v>
      </c>
      <c r="L1194">
        <f>YEAR(sales_data_sample3[[#This Row],[ORDER DATE]])</f>
        <v>2004</v>
      </c>
      <c r="M1194" t="s">
        <v>2246</v>
      </c>
      <c r="N1194">
        <v>62</v>
      </c>
      <c r="O1194" t="s">
        <v>3989</v>
      </c>
      <c r="P1194" t="s">
        <v>849</v>
      </c>
      <c r="Q1194" t="s">
        <v>850</v>
      </c>
      <c r="R1194" t="s">
        <v>851</v>
      </c>
      <c r="S1194" t="s">
        <v>4804</v>
      </c>
      <c r="T1194" t="s">
        <v>852</v>
      </c>
      <c r="U1194" t="s">
        <v>4804</v>
      </c>
      <c r="V1194" t="s">
        <v>853</v>
      </c>
      <c r="W1194" t="s">
        <v>810</v>
      </c>
      <c r="X1194" t="s">
        <v>52</v>
      </c>
      <c r="Y1194" t="s">
        <v>854</v>
      </c>
      <c r="Z1194" t="s">
        <v>731</v>
      </c>
      <c r="AA1194" t="s">
        <v>42</v>
      </c>
    </row>
    <row r="1195" spans="1:27" x14ac:dyDescent="0.25">
      <c r="A1195" s="1">
        <v>10230</v>
      </c>
      <c r="B1195" s="1">
        <v>34</v>
      </c>
      <c r="C1195" s="8">
        <v>100</v>
      </c>
      <c r="D1195" s="1">
        <v>7</v>
      </c>
      <c r="E1195" s="7">
        <v>3974.94</v>
      </c>
      <c r="F1195" s="7">
        <f>sales_data_sample3[[#This Row],[SALES]]*sales_data_sample3[[#This Row],[PROFIT MARGIN]]</f>
        <v>180.85977</v>
      </c>
      <c r="G1195" s="14" t="str">
        <f>IF(sales_data_sample3[[#This Row],[STATUS]] &lt;&gt;"Cancelled","4,55%","0")</f>
        <v>4,55%</v>
      </c>
      <c r="H1195" s="4">
        <v>38061</v>
      </c>
      <c r="I1195" t="s">
        <v>28</v>
      </c>
      <c r="J1195">
        <f>ROUNDUP(MONTH(sales_data_sample3[[#This Row],[ORDER DATE]])/3,0)</f>
        <v>1</v>
      </c>
      <c r="K1195" t="str">
        <f>TEXT(sales_data_sample3[[#This Row],[ORDER DATE]],"[$-409]mmmm")</f>
        <v>March</v>
      </c>
      <c r="L1195">
        <f>YEAR(sales_data_sample3[[#This Row],[ORDER DATE]])</f>
        <v>2004</v>
      </c>
      <c r="M1195" t="s">
        <v>957</v>
      </c>
      <c r="N1195">
        <v>115</v>
      </c>
      <c r="O1195" t="s">
        <v>4177</v>
      </c>
      <c r="P1195" t="s">
        <v>849</v>
      </c>
      <c r="Q1195" t="s">
        <v>850</v>
      </c>
      <c r="R1195" t="s">
        <v>851</v>
      </c>
      <c r="S1195" t="s">
        <v>4804</v>
      </c>
      <c r="T1195" t="s">
        <v>852</v>
      </c>
      <c r="U1195" t="s">
        <v>4804</v>
      </c>
      <c r="V1195" t="s">
        <v>853</v>
      </c>
      <c r="W1195" t="s">
        <v>810</v>
      </c>
      <c r="X1195" t="s">
        <v>52</v>
      </c>
      <c r="Y1195" t="s">
        <v>854</v>
      </c>
      <c r="Z1195" t="s">
        <v>731</v>
      </c>
      <c r="AA1195" t="s">
        <v>65</v>
      </c>
    </row>
    <row r="1196" spans="1:27" x14ac:dyDescent="0.25">
      <c r="A1196" s="1">
        <v>10230</v>
      </c>
      <c r="B1196" s="1">
        <v>43</v>
      </c>
      <c r="C1196" s="8">
        <v>52.14</v>
      </c>
      <c r="D1196" s="1">
        <v>2</v>
      </c>
      <c r="E1196" s="7">
        <v>2242.02</v>
      </c>
      <c r="F1196" s="7">
        <f>sales_data_sample3[[#This Row],[SALES]]*sales_data_sample3[[#This Row],[PROFIT MARGIN]]</f>
        <v>114.118818</v>
      </c>
      <c r="G1196" s="14" t="str">
        <f>IF(sales_data_sample3[[#This Row],[STATUS]] &lt;&gt;"Cancelled","5,09%","0")</f>
        <v>5,09%</v>
      </c>
      <c r="H1196" s="4">
        <v>38061</v>
      </c>
      <c r="I1196" t="s">
        <v>28</v>
      </c>
      <c r="J1196">
        <f>ROUNDUP(MONTH(sales_data_sample3[[#This Row],[ORDER DATE]])/3,0)</f>
        <v>1</v>
      </c>
      <c r="K1196" t="str">
        <f>TEXT(sales_data_sample3[[#This Row],[ORDER DATE]],"[$-409]mmmm")</f>
        <v>March</v>
      </c>
      <c r="L1196">
        <f>YEAR(sales_data_sample3[[#This Row],[ORDER DATE]])</f>
        <v>2004</v>
      </c>
      <c r="M1196" t="s">
        <v>2246</v>
      </c>
      <c r="N1196">
        <v>58</v>
      </c>
      <c r="O1196" t="s">
        <v>4208</v>
      </c>
      <c r="P1196" t="s">
        <v>849</v>
      </c>
      <c r="Q1196" t="s">
        <v>850</v>
      </c>
      <c r="R1196" t="s">
        <v>851</v>
      </c>
      <c r="S1196" t="s">
        <v>4804</v>
      </c>
      <c r="T1196" t="s">
        <v>852</v>
      </c>
      <c r="U1196" t="s">
        <v>4804</v>
      </c>
      <c r="V1196" t="s">
        <v>853</v>
      </c>
      <c r="W1196" t="s">
        <v>810</v>
      </c>
      <c r="X1196" t="s">
        <v>52</v>
      </c>
      <c r="Y1196" t="s">
        <v>854</v>
      </c>
      <c r="Z1196" t="s">
        <v>731</v>
      </c>
      <c r="AA1196" t="s">
        <v>42</v>
      </c>
    </row>
    <row r="1197" spans="1:27" x14ac:dyDescent="0.25">
      <c r="A1197" s="1">
        <v>10231</v>
      </c>
      <c r="B1197" s="1">
        <v>42</v>
      </c>
      <c r="C1197" s="8">
        <v>100</v>
      </c>
      <c r="D1197" s="1">
        <v>2</v>
      </c>
      <c r="E1197" s="7">
        <v>8378.58</v>
      </c>
      <c r="F1197" s="7">
        <f>sales_data_sample3[[#This Row],[SALES]]*sales_data_sample3[[#This Row],[PROFIT MARGIN]]</f>
        <v>2085.4285620000001</v>
      </c>
      <c r="G1197" s="14" t="str">
        <f>IF(sales_data_sample3[[#This Row],[STATUS]] &lt;&gt;"Cancelled","24,89%","0")</f>
        <v>24,89%</v>
      </c>
      <c r="H1197" s="4">
        <v>38065</v>
      </c>
      <c r="I1197" t="s">
        <v>28</v>
      </c>
      <c r="J1197">
        <f>ROUNDUP(MONTH(sales_data_sample3[[#This Row],[ORDER DATE]])/3,0)</f>
        <v>1</v>
      </c>
      <c r="K1197" t="str">
        <f>TEXT(sales_data_sample3[[#This Row],[ORDER DATE]],"[$-409]mmmm")</f>
        <v>March</v>
      </c>
      <c r="L1197">
        <f>YEAR(sales_data_sample3[[#This Row],[ORDER DATE]])</f>
        <v>2004</v>
      </c>
      <c r="M1197" t="s">
        <v>278</v>
      </c>
      <c r="N1197">
        <v>207</v>
      </c>
      <c r="O1197" t="s">
        <v>880</v>
      </c>
      <c r="P1197" t="s">
        <v>914</v>
      </c>
      <c r="Q1197" t="s">
        <v>915</v>
      </c>
      <c r="R1197" t="s">
        <v>916</v>
      </c>
      <c r="S1197" t="s">
        <v>4804</v>
      </c>
      <c r="T1197" t="s">
        <v>271</v>
      </c>
      <c r="U1197" t="s">
        <v>4804</v>
      </c>
      <c r="V1197" t="s">
        <v>295</v>
      </c>
      <c r="W1197" t="s">
        <v>273</v>
      </c>
      <c r="X1197" t="s">
        <v>52</v>
      </c>
      <c r="Y1197" t="s">
        <v>917</v>
      </c>
      <c r="Z1197" t="s">
        <v>918</v>
      </c>
      <c r="AA1197" t="s">
        <v>229</v>
      </c>
    </row>
    <row r="1198" spans="1:27" x14ac:dyDescent="0.25">
      <c r="A1198" s="1">
        <v>10231</v>
      </c>
      <c r="B1198" s="1">
        <v>49</v>
      </c>
      <c r="C1198" s="8">
        <v>100</v>
      </c>
      <c r="D1198" s="1">
        <v>1</v>
      </c>
      <c r="E1198" s="7">
        <v>6952.12</v>
      </c>
      <c r="F1198" s="7">
        <f>sales_data_sample3[[#This Row],[SALES]]*sales_data_sample3[[#This Row],[PROFIT MARGIN]]</f>
        <v>1730.382668</v>
      </c>
      <c r="G1198" s="14" t="str">
        <f>IF(sales_data_sample3[[#This Row],[STATUS]] &lt;&gt;"Cancelled","24,89%","0")</f>
        <v>24,89%</v>
      </c>
      <c r="H1198" s="4">
        <v>38065</v>
      </c>
      <c r="I1198" t="s">
        <v>28</v>
      </c>
      <c r="J1198">
        <f>ROUNDUP(MONTH(sales_data_sample3[[#This Row],[ORDER DATE]])/3,0)</f>
        <v>1</v>
      </c>
      <c r="K1198" t="str">
        <f>TEXT(sales_data_sample3[[#This Row],[ORDER DATE]],"[$-409]mmmm")</f>
        <v>March</v>
      </c>
      <c r="L1198">
        <f>YEAR(sales_data_sample3[[#This Row],[ORDER DATE]])</f>
        <v>2004</v>
      </c>
      <c r="M1198" t="s">
        <v>278</v>
      </c>
      <c r="N1198">
        <v>173</v>
      </c>
      <c r="O1198" t="s">
        <v>1095</v>
      </c>
      <c r="P1198" t="s">
        <v>914</v>
      </c>
      <c r="Q1198" t="s">
        <v>915</v>
      </c>
      <c r="R1198" t="s">
        <v>916</v>
      </c>
      <c r="S1198" t="s">
        <v>4804</v>
      </c>
      <c r="T1198" t="s">
        <v>271</v>
      </c>
      <c r="U1198" t="s">
        <v>4804</v>
      </c>
      <c r="V1198" t="s">
        <v>295</v>
      </c>
      <c r="W1198" t="s">
        <v>273</v>
      </c>
      <c r="X1198" t="s">
        <v>52</v>
      </c>
      <c r="Y1198" t="s">
        <v>917</v>
      </c>
      <c r="Z1198" t="s">
        <v>918</v>
      </c>
      <c r="AA1198" t="s">
        <v>65</v>
      </c>
    </row>
    <row r="1199" spans="1:27" x14ac:dyDescent="0.25">
      <c r="A1199" s="1">
        <v>10232</v>
      </c>
      <c r="B1199" s="1">
        <v>22</v>
      </c>
      <c r="C1199" s="8">
        <v>100</v>
      </c>
      <c r="D1199" s="1">
        <v>6</v>
      </c>
      <c r="E1199" s="7">
        <v>3606.02</v>
      </c>
      <c r="F1199" s="7">
        <f>sales_data_sample3[[#This Row],[SALES]]*sales_data_sample3[[#This Row],[PROFIT MARGIN]]</f>
        <v>266.48487799999998</v>
      </c>
      <c r="G1199" s="14" t="str">
        <f>IF(sales_data_sample3[[#This Row],[STATUS]] &lt;&gt;"Cancelled","7,39%","0")</f>
        <v>7,39%</v>
      </c>
      <c r="H1199" s="4">
        <v>38066</v>
      </c>
      <c r="I1199" t="s">
        <v>28</v>
      </c>
      <c r="J1199">
        <f>ROUNDUP(MONTH(sales_data_sample3[[#This Row],[ORDER DATE]])/3,0)</f>
        <v>1</v>
      </c>
      <c r="K1199" t="str">
        <f>TEXT(sales_data_sample3[[#This Row],[ORDER DATE]],"[$-409]mmmm")</f>
        <v>March</v>
      </c>
      <c r="L1199">
        <f>YEAR(sales_data_sample3[[#This Row],[ORDER DATE]])</f>
        <v>2004</v>
      </c>
      <c r="M1199" t="s">
        <v>1354</v>
      </c>
      <c r="N1199">
        <v>136</v>
      </c>
      <c r="O1199" t="s">
        <v>2159</v>
      </c>
      <c r="P1199" t="s">
        <v>666</v>
      </c>
      <c r="Q1199" t="s">
        <v>667</v>
      </c>
      <c r="R1199" t="s">
        <v>668</v>
      </c>
      <c r="S1199" t="s">
        <v>4804</v>
      </c>
      <c r="T1199" t="s">
        <v>669</v>
      </c>
      <c r="U1199" t="s">
        <v>670</v>
      </c>
      <c r="V1199" t="s">
        <v>671</v>
      </c>
      <c r="W1199" t="s">
        <v>262</v>
      </c>
      <c r="X1199" t="s">
        <v>52</v>
      </c>
      <c r="Y1199" t="s">
        <v>672</v>
      </c>
      <c r="Z1199" t="s">
        <v>673</v>
      </c>
      <c r="AA1199" t="s">
        <v>65</v>
      </c>
    </row>
    <row r="1200" spans="1:27" x14ac:dyDescent="0.25">
      <c r="A1200" s="1">
        <v>10232</v>
      </c>
      <c r="B1200" s="1">
        <v>48</v>
      </c>
      <c r="C1200" s="8">
        <v>95.8</v>
      </c>
      <c r="D1200" s="1">
        <v>8</v>
      </c>
      <c r="E1200" s="7">
        <v>4598.3999999999996</v>
      </c>
      <c r="F1200" s="7">
        <f>sales_data_sample3[[#This Row],[SALES]]*sales_data_sample3[[#This Row],[PROFIT MARGIN]]</f>
        <v>234.05855999999997</v>
      </c>
      <c r="G1200" s="14" t="str">
        <f>IF(sales_data_sample3[[#This Row],[STATUS]] &lt;&gt;"Cancelled","5,09%","0")</f>
        <v>5,09%</v>
      </c>
      <c r="H1200" s="4">
        <v>38066</v>
      </c>
      <c r="I1200" t="s">
        <v>28</v>
      </c>
      <c r="J1200">
        <f>ROUNDUP(MONTH(sales_data_sample3[[#This Row],[ORDER DATE]])/3,0)</f>
        <v>1</v>
      </c>
      <c r="K1200" t="str">
        <f>TEXT(sales_data_sample3[[#This Row],[ORDER DATE]],"[$-409]mmmm")</f>
        <v>March</v>
      </c>
      <c r="L1200">
        <f>YEAR(sales_data_sample3[[#This Row],[ORDER DATE]])</f>
        <v>2004</v>
      </c>
      <c r="M1200" t="s">
        <v>2246</v>
      </c>
      <c r="N1200">
        <v>100</v>
      </c>
      <c r="O1200" t="s">
        <v>2247</v>
      </c>
      <c r="P1200" t="s">
        <v>666</v>
      </c>
      <c r="Q1200" t="s">
        <v>667</v>
      </c>
      <c r="R1200" t="s">
        <v>668</v>
      </c>
      <c r="S1200" t="s">
        <v>4804</v>
      </c>
      <c r="T1200" t="s">
        <v>669</v>
      </c>
      <c r="U1200" t="s">
        <v>670</v>
      </c>
      <c r="V1200" t="s">
        <v>671</v>
      </c>
      <c r="W1200" t="s">
        <v>262</v>
      </c>
      <c r="X1200" t="s">
        <v>52</v>
      </c>
      <c r="Y1200" t="s">
        <v>672</v>
      </c>
      <c r="Z1200" t="s">
        <v>673</v>
      </c>
      <c r="AA1200" t="s">
        <v>65</v>
      </c>
    </row>
    <row r="1201" spans="1:27" x14ac:dyDescent="0.25">
      <c r="A1201" s="1">
        <v>10232</v>
      </c>
      <c r="B1201" s="1">
        <v>23</v>
      </c>
      <c r="C1201" s="8">
        <v>89.53</v>
      </c>
      <c r="D1201" s="1">
        <v>5</v>
      </c>
      <c r="E1201" s="7">
        <v>2059.19</v>
      </c>
      <c r="F1201" s="7">
        <f>sales_data_sample3[[#This Row],[SALES]]*sales_data_sample3[[#This Row],[PROFIT MARGIN]]</f>
        <v>152.17414099999999</v>
      </c>
      <c r="G1201" s="14" t="str">
        <f>IF(sales_data_sample3[[#This Row],[STATUS]] &lt;&gt;"Cancelled","7,39%","0")</f>
        <v>7,39%</v>
      </c>
      <c r="H1201" s="4">
        <v>38066</v>
      </c>
      <c r="I1201" t="s">
        <v>28</v>
      </c>
      <c r="J1201">
        <f>ROUNDUP(MONTH(sales_data_sample3[[#This Row],[ORDER DATE]])/3,0)</f>
        <v>1</v>
      </c>
      <c r="K1201" t="str">
        <f>TEXT(sales_data_sample3[[#This Row],[ORDER DATE]],"[$-409]mmmm")</f>
        <v>March</v>
      </c>
      <c r="L1201">
        <f>YEAR(sales_data_sample3[[#This Row],[ORDER DATE]])</f>
        <v>2004</v>
      </c>
      <c r="M1201" t="s">
        <v>1354</v>
      </c>
      <c r="N1201">
        <v>87</v>
      </c>
      <c r="O1201" t="s">
        <v>2562</v>
      </c>
      <c r="P1201" t="s">
        <v>666</v>
      </c>
      <c r="Q1201" t="s">
        <v>667</v>
      </c>
      <c r="R1201" t="s">
        <v>668</v>
      </c>
      <c r="S1201" t="s">
        <v>4804</v>
      </c>
      <c r="T1201" t="s">
        <v>669</v>
      </c>
      <c r="U1201" t="s">
        <v>670</v>
      </c>
      <c r="V1201" t="s">
        <v>671</v>
      </c>
      <c r="W1201" t="s">
        <v>262</v>
      </c>
      <c r="X1201" t="s">
        <v>52</v>
      </c>
      <c r="Y1201" t="s">
        <v>672</v>
      </c>
      <c r="Z1201" t="s">
        <v>673</v>
      </c>
      <c r="AA1201" t="s">
        <v>42</v>
      </c>
    </row>
    <row r="1202" spans="1:27" x14ac:dyDescent="0.25">
      <c r="A1202" s="1">
        <v>10232</v>
      </c>
      <c r="B1202" s="1">
        <v>46</v>
      </c>
      <c r="C1202" s="8">
        <v>100</v>
      </c>
      <c r="D1202" s="1">
        <v>4</v>
      </c>
      <c r="E1202" s="7">
        <v>5652.94</v>
      </c>
      <c r="F1202" s="7">
        <f>sales_data_sample3[[#This Row],[SALES]]*sales_data_sample3[[#This Row],[PROFIT MARGIN]]</f>
        <v>516.67871599999989</v>
      </c>
      <c r="G1202" s="14" t="str">
        <f>IF(sales_data_sample3[[#This Row],[STATUS]] &lt;&gt;"Cancelled","9,14%","0")</f>
        <v>9,14%</v>
      </c>
      <c r="H1202" s="4">
        <v>38066</v>
      </c>
      <c r="I1202" t="s">
        <v>28</v>
      </c>
      <c r="J1202">
        <f>ROUNDUP(MONTH(sales_data_sample3[[#This Row],[ORDER DATE]])/3,0)</f>
        <v>1</v>
      </c>
      <c r="K1202" t="str">
        <f>TEXT(sales_data_sample3[[#This Row],[ORDER DATE]],"[$-409]mmmm")</f>
        <v>March</v>
      </c>
      <c r="L1202">
        <f>YEAR(sales_data_sample3[[#This Row],[ORDER DATE]])</f>
        <v>2004</v>
      </c>
      <c r="M1202" t="s">
        <v>2075</v>
      </c>
      <c r="N1202">
        <v>122</v>
      </c>
      <c r="O1202" t="s">
        <v>3005</v>
      </c>
      <c r="P1202" t="s">
        <v>666</v>
      </c>
      <c r="Q1202" t="s">
        <v>667</v>
      </c>
      <c r="R1202" t="s">
        <v>668</v>
      </c>
      <c r="S1202" t="s">
        <v>4804</v>
      </c>
      <c r="T1202" t="s">
        <v>669</v>
      </c>
      <c r="U1202" t="s">
        <v>670</v>
      </c>
      <c r="V1202" t="s">
        <v>671</v>
      </c>
      <c r="W1202" t="s">
        <v>262</v>
      </c>
      <c r="X1202" t="s">
        <v>52</v>
      </c>
      <c r="Y1202" t="s">
        <v>672</v>
      </c>
      <c r="Z1202" t="s">
        <v>673</v>
      </c>
      <c r="AA1202" t="s">
        <v>65</v>
      </c>
    </row>
    <row r="1203" spans="1:27" x14ac:dyDescent="0.25">
      <c r="A1203" s="1">
        <v>10232</v>
      </c>
      <c r="B1203" s="1">
        <v>26</v>
      </c>
      <c r="C1203" s="8">
        <v>88.34</v>
      </c>
      <c r="D1203" s="1">
        <v>7</v>
      </c>
      <c r="E1203" s="7">
        <v>2296.84</v>
      </c>
      <c r="F1203" s="7">
        <f>sales_data_sample3[[#This Row],[SALES]]*sales_data_sample3[[#This Row],[PROFIT MARGIN]]</f>
        <v>209.93117599999999</v>
      </c>
      <c r="G1203" s="14" t="str">
        <f>IF(sales_data_sample3[[#This Row],[STATUS]] &lt;&gt;"Cancelled","9,14%","0")</f>
        <v>9,14%</v>
      </c>
      <c r="H1203" s="4">
        <v>38066</v>
      </c>
      <c r="I1203" t="s">
        <v>28</v>
      </c>
      <c r="J1203">
        <f>ROUNDUP(MONTH(sales_data_sample3[[#This Row],[ORDER DATE]])/3,0)</f>
        <v>1</v>
      </c>
      <c r="K1203" t="str">
        <f>TEXT(sales_data_sample3[[#This Row],[ORDER DATE]],"[$-409]mmmm")</f>
        <v>March</v>
      </c>
      <c r="L1203">
        <f>YEAR(sales_data_sample3[[#This Row],[ORDER DATE]])</f>
        <v>2004</v>
      </c>
      <c r="M1203" t="s">
        <v>2075</v>
      </c>
      <c r="N1203">
        <v>86</v>
      </c>
      <c r="O1203" t="s">
        <v>4358</v>
      </c>
      <c r="P1203" t="s">
        <v>666</v>
      </c>
      <c r="Q1203" t="s">
        <v>667</v>
      </c>
      <c r="R1203" t="s">
        <v>668</v>
      </c>
      <c r="S1203" t="s">
        <v>4804</v>
      </c>
      <c r="T1203" t="s">
        <v>669</v>
      </c>
      <c r="U1203" t="s">
        <v>670</v>
      </c>
      <c r="V1203" t="s">
        <v>671</v>
      </c>
      <c r="W1203" t="s">
        <v>262</v>
      </c>
      <c r="X1203" t="s">
        <v>52</v>
      </c>
      <c r="Y1203" t="s">
        <v>672</v>
      </c>
      <c r="Z1203" t="s">
        <v>673</v>
      </c>
      <c r="AA1203" t="s">
        <v>42</v>
      </c>
    </row>
    <row r="1204" spans="1:27" x14ac:dyDescent="0.25">
      <c r="A1204" s="1">
        <v>10232</v>
      </c>
      <c r="B1204" s="1">
        <v>48</v>
      </c>
      <c r="C1204" s="8">
        <v>96.16</v>
      </c>
      <c r="D1204" s="1">
        <v>1</v>
      </c>
      <c r="E1204" s="7">
        <v>4615.68</v>
      </c>
      <c r="F1204" s="7">
        <f>sales_data_sample3[[#This Row],[SALES]]*sales_data_sample3[[#This Row],[PROFIT MARGIN]]</f>
        <v>421.873152</v>
      </c>
      <c r="G1204" s="14" t="str">
        <f>IF(sales_data_sample3[[#This Row],[STATUS]] &lt;&gt;"Cancelled","9,14%","0")</f>
        <v>9,14%</v>
      </c>
      <c r="H1204" s="4">
        <v>38066</v>
      </c>
      <c r="I1204" t="s">
        <v>28</v>
      </c>
      <c r="J1204">
        <f>ROUNDUP(MONTH(sales_data_sample3[[#This Row],[ORDER DATE]])/3,0)</f>
        <v>1</v>
      </c>
      <c r="K1204" t="str">
        <f>TEXT(sales_data_sample3[[#This Row],[ORDER DATE]],"[$-409]mmmm")</f>
        <v>March</v>
      </c>
      <c r="L1204">
        <f>YEAR(sales_data_sample3[[#This Row],[ORDER DATE]])</f>
        <v>2004</v>
      </c>
      <c r="M1204" t="s">
        <v>2075</v>
      </c>
      <c r="N1204">
        <v>100</v>
      </c>
      <c r="O1204" t="s">
        <v>4604</v>
      </c>
      <c r="P1204" t="s">
        <v>666</v>
      </c>
      <c r="Q1204" t="s">
        <v>667</v>
      </c>
      <c r="R1204" t="s">
        <v>668</v>
      </c>
      <c r="S1204" t="s">
        <v>4804</v>
      </c>
      <c r="T1204" t="s">
        <v>669</v>
      </c>
      <c r="U1204" t="s">
        <v>670</v>
      </c>
      <c r="V1204" t="s">
        <v>671</v>
      </c>
      <c r="W1204" t="s">
        <v>262</v>
      </c>
      <c r="X1204" t="s">
        <v>52</v>
      </c>
      <c r="Y1204" t="s">
        <v>672</v>
      </c>
      <c r="Z1204" t="s">
        <v>673</v>
      </c>
      <c r="AA1204" t="s">
        <v>65</v>
      </c>
    </row>
    <row r="1205" spans="1:27" x14ac:dyDescent="0.25">
      <c r="A1205" s="1">
        <v>10232</v>
      </c>
      <c r="B1205" s="1">
        <v>35</v>
      </c>
      <c r="C1205" s="8">
        <v>82.43</v>
      </c>
      <c r="D1205" s="1">
        <v>2</v>
      </c>
      <c r="E1205" s="7">
        <v>2885.05</v>
      </c>
      <c r="F1205" s="7">
        <f>sales_data_sample3[[#This Row],[SALES]]*sales_data_sample3[[#This Row],[PROFIT MARGIN]]</f>
        <v>263.69357000000002</v>
      </c>
      <c r="G1205" s="14" t="str">
        <f>IF(sales_data_sample3[[#This Row],[STATUS]] &lt;&gt;"Cancelled","9,14%","0")</f>
        <v>9,14%</v>
      </c>
      <c r="H1205" s="4">
        <v>38066</v>
      </c>
      <c r="I1205" t="s">
        <v>28</v>
      </c>
      <c r="J1205">
        <f>ROUNDUP(MONTH(sales_data_sample3[[#This Row],[ORDER DATE]])/3,0)</f>
        <v>1</v>
      </c>
      <c r="K1205" t="str">
        <f>TEXT(sales_data_sample3[[#This Row],[ORDER DATE]],"[$-409]mmmm")</f>
        <v>March</v>
      </c>
      <c r="L1205">
        <f>YEAR(sales_data_sample3[[#This Row],[ORDER DATE]])</f>
        <v>2004</v>
      </c>
      <c r="M1205" t="s">
        <v>2075</v>
      </c>
      <c r="N1205">
        <v>99</v>
      </c>
      <c r="O1205" t="s">
        <v>4639</v>
      </c>
      <c r="P1205" t="s">
        <v>666</v>
      </c>
      <c r="Q1205" t="s">
        <v>667</v>
      </c>
      <c r="R1205" t="s">
        <v>668</v>
      </c>
      <c r="S1205" t="s">
        <v>4804</v>
      </c>
      <c r="T1205" t="s">
        <v>669</v>
      </c>
      <c r="U1205" t="s">
        <v>670</v>
      </c>
      <c r="V1205" t="s">
        <v>671</v>
      </c>
      <c r="W1205" t="s">
        <v>262</v>
      </c>
      <c r="X1205" t="s">
        <v>52</v>
      </c>
      <c r="Y1205" t="s">
        <v>672</v>
      </c>
      <c r="Z1205" t="s">
        <v>673</v>
      </c>
      <c r="AA1205" t="s">
        <v>42</v>
      </c>
    </row>
    <row r="1206" spans="1:27" x14ac:dyDescent="0.25">
      <c r="A1206" s="1">
        <v>10232</v>
      </c>
      <c r="B1206" s="1">
        <v>24</v>
      </c>
      <c r="C1206" s="8">
        <v>49.69</v>
      </c>
      <c r="D1206" s="1">
        <v>3</v>
      </c>
      <c r="E1206" s="7">
        <v>1192.56</v>
      </c>
      <c r="F1206" s="7">
        <f>sales_data_sample3[[#This Row],[SALES]]*sales_data_sample3[[#This Row],[PROFIT MARGIN]]</f>
        <v>108.99998399999998</v>
      </c>
      <c r="G1206" s="14" t="str">
        <f>IF(sales_data_sample3[[#This Row],[STATUS]] &lt;&gt;"Cancelled","9,14%","0")</f>
        <v>9,14%</v>
      </c>
      <c r="H1206" s="4">
        <v>38066</v>
      </c>
      <c r="I1206" t="s">
        <v>28</v>
      </c>
      <c r="J1206">
        <f>ROUNDUP(MONTH(sales_data_sample3[[#This Row],[ORDER DATE]])/3,0)</f>
        <v>1</v>
      </c>
      <c r="K1206" t="str">
        <f>TEXT(sales_data_sample3[[#This Row],[ORDER DATE]],"[$-409]mmmm")</f>
        <v>March</v>
      </c>
      <c r="L1206">
        <f>YEAR(sales_data_sample3[[#This Row],[ORDER DATE]])</f>
        <v>2004</v>
      </c>
      <c r="M1206" t="s">
        <v>2075</v>
      </c>
      <c r="N1206">
        <v>54</v>
      </c>
      <c r="O1206" t="s">
        <v>4760</v>
      </c>
      <c r="P1206" t="s">
        <v>666</v>
      </c>
      <c r="Q1206" t="s">
        <v>667</v>
      </c>
      <c r="R1206" t="s">
        <v>668</v>
      </c>
      <c r="S1206" t="s">
        <v>4804</v>
      </c>
      <c r="T1206" t="s">
        <v>669</v>
      </c>
      <c r="U1206" t="s">
        <v>670</v>
      </c>
      <c r="V1206" t="s">
        <v>671</v>
      </c>
      <c r="W1206" t="s">
        <v>262</v>
      </c>
      <c r="X1206" t="s">
        <v>52</v>
      </c>
      <c r="Y1206" t="s">
        <v>672</v>
      </c>
      <c r="Z1206" t="s">
        <v>673</v>
      </c>
      <c r="AA1206" t="s">
        <v>42</v>
      </c>
    </row>
    <row r="1207" spans="1:27" x14ac:dyDescent="0.25">
      <c r="A1207" s="1">
        <v>10233</v>
      </c>
      <c r="B1207" s="1">
        <v>40</v>
      </c>
      <c r="C1207" s="8">
        <v>94.71</v>
      </c>
      <c r="D1207" s="1">
        <v>2</v>
      </c>
      <c r="E1207" s="7">
        <v>3788.4</v>
      </c>
      <c r="F1207" s="7">
        <f>sales_data_sample3[[#This Row],[SALES]]*sales_data_sample3[[#This Row],[PROFIT MARGIN]]</f>
        <v>279.96276</v>
      </c>
      <c r="G1207" s="14" t="str">
        <f>IF(sales_data_sample3[[#This Row],[STATUS]] &lt;&gt;"Cancelled","7,39%","0")</f>
        <v>7,39%</v>
      </c>
      <c r="H1207" s="4">
        <v>38075</v>
      </c>
      <c r="I1207" t="s">
        <v>28</v>
      </c>
      <c r="J1207">
        <f>ROUNDUP(MONTH(sales_data_sample3[[#This Row],[ORDER DATE]])/3,0)</f>
        <v>1</v>
      </c>
      <c r="K1207" t="str">
        <f>TEXT(sales_data_sample3[[#This Row],[ORDER DATE]],"[$-409]mmmm")</f>
        <v>March</v>
      </c>
      <c r="L1207">
        <f>YEAR(sales_data_sample3[[#This Row],[ORDER DATE]])</f>
        <v>2004</v>
      </c>
      <c r="M1207" t="s">
        <v>1354</v>
      </c>
      <c r="N1207">
        <v>88</v>
      </c>
      <c r="O1207" t="s">
        <v>3347</v>
      </c>
      <c r="P1207" t="s">
        <v>153</v>
      </c>
      <c r="Q1207" t="s">
        <v>154</v>
      </c>
      <c r="R1207" t="s">
        <v>155</v>
      </c>
      <c r="S1207" t="s">
        <v>4804</v>
      </c>
      <c r="T1207" t="s">
        <v>156</v>
      </c>
      <c r="U1207" t="s">
        <v>157</v>
      </c>
      <c r="V1207" t="s">
        <v>158</v>
      </c>
      <c r="W1207" t="s">
        <v>38</v>
      </c>
      <c r="X1207" t="s">
        <v>39</v>
      </c>
      <c r="Y1207" t="s">
        <v>84</v>
      </c>
      <c r="Z1207" t="s">
        <v>159</v>
      </c>
      <c r="AA1207" t="s">
        <v>65</v>
      </c>
    </row>
    <row r="1208" spans="1:27" x14ac:dyDescent="0.25">
      <c r="A1208" s="1">
        <v>10233</v>
      </c>
      <c r="B1208" s="1">
        <v>36</v>
      </c>
      <c r="C1208" s="8">
        <v>70.67</v>
      </c>
      <c r="D1208" s="1">
        <v>3</v>
      </c>
      <c r="E1208" s="7">
        <v>2544.12</v>
      </c>
      <c r="F1208" s="7">
        <f>sales_data_sample3[[#This Row],[SALES]]*sales_data_sample3[[#This Row],[PROFIT MARGIN]]</f>
        <v>232.53256799999997</v>
      </c>
      <c r="G1208" s="14" t="str">
        <f>IF(sales_data_sample3[[#This Row],[STATUS]] &lt;&gt;"Cancelled","9,14%","0")</f>
        <v>9,14%</v>
      </c>
      <c r="H1208" s="4">
        <v>38075</v>
      </c>
      <c r="I1208" t="s">
        <v>28</v>
      </c>
      <c r="J1208">
        <f>ROUNDUP(MONTH(sales_data_sample3[[#This Row],[ORDER DATE]])/3,0)</f>
        <v>1</v>
      </c>
      <c r="K1208" t="str">
        <f>TEXT(sales_data_sample3[[#This Row],[ORDER DATE]],"[$-409]mmmm")</f>
        <v>March</v>
      </c>
      <c r="L1208">
        <f>YEAR(sales_data_sample3[[#This Row],[ORDER DATE]])</f>
        <v>2004</v>
      </c>
      <c r="M1208" t="s">
        <v>2075</v>
      </c>
      <c r="N1208">
        <v>66</v>
      </c>
      <c r="O1208" t="s">
        <v>4284</v>
      </c>
      <c r="P1208" t="s">
        <v>153</v>
      </c>
      <c r="Q1208" t="s">
        <v>154</v>
      </c>
      <c r="R1208" t="s">
        <v>155</v>
      </c>
      <c r="S1208" t="s">
        <v>4804</v>
      </c>
      <c r="T1208" t="s">
        <v>156</v>
      </c>
      <c r="U1208" t="s">
        <v>157</v>
      </c>
      <c r="V1208" t="s">
        <v>158</v>
      </c>
      <c r="W1208" t="s">
        <v>38</v>
      </c>
      <c r="X1208" t="s">
        <v>39</v>
      </c>
      <c r="Y1208" t="s">
        <v>84</v>
      </c>
      <c r="Z1208" t="s">
        <v>159</v>
      </c>
      <c r="AA1208" t="s">
        <v>42</v>
      </c>
    </row>
    <row r="1209" spans="1:27" x14ac:dyDescent="0.25">
      <c r="A1209" s="1">
        <v>10233</v>
      </c>
      <c r="B1209" s="1">
        <v>29</v>
      </c>
      <c r="C1209" s="8">
        <v>82.4</v>
      </c>
      <c r="D1209" s="1">
        <v>1</v>
      </c>
      <c r="E1209" s="7">
        <v>2389.6</v>
      </c>
      <c r="F1209" s="7">
        <f>sales_data_sample3[[#This Row],[SALES]]*sales_data_sample3[[#This Row],[PROFIT MARGIN]]</f>
        <v>218.40943999999999</v>
      </c>
      <c r="G1209" s="14" t="str">
        <f>IF(sales_data_sample3[[#This Row],[STATUS]] &lt;&gt;"Cancelled","9,14%","0")</f>
        <v>9,14%</v>
      </c>
      <c r="H1209" s="4">
        <v>38075</v>
      </c>
      <c r="I1209" t="s">
        <v>28</v>
      </c>
      <c r="J1209">
        <f>ROUNDUP(MONTH(sales_data_sample3[[#This Row],[ORDER DATE]])/3,0)</f>
        <v>1</v>
      </c>
      <c r="K1209" t="str">
        <f>TEXT(sales_data_sample3[[#This Row],[ORDER DATE]],"[$-409]mmmm")</f>
        <v>March</v>
      </c>
      <c r="L1209">
        <f>YEAR(sales_data_sample3[[#This Row],[ORDER DATE]])</f>
        <v>2004</v>
      </c>
      <c r="M1209" t="s">
        <v>2075</v>
      </c>
      <c r="N1209">
        <v>72</v>
      </c>
      <c r="O1209" t="s">
        <v>4468</v>
      </c>
      <c r="P1209" t="s">
        <v>153</v>
      </c>
      <c r="Q1209" t="s">
        <v>154</v>
      </c>
      <c r="R1209" t="s">
        <v>155</v>
      </c>
      <c r="S1209" t="s">
        <v>4804</v>
      </c>
      <c r="T1209" t="s">
        <v>156</v>
      </c>
      <c r="U1209" t="s">
        <v>157</v>
      </c>
      <c r="V1209" t="s">
        <v>158</v>
      </c>
      <c r="W1209" t="s">
        <v>38</v>
      </c>
      <c r="X1209" t="s">
        <v>39</v>
      </c>
      <c r="Y1209" t="s">
        <v>84</v>
      </c>
      <c r="Z1209" t="s">
        <v>159</v>
      </c>
      <c r="AA1209" t="s">
        <v>42</v>
      </c>
    </row>
    <row r="1210" spans="1:27" x14ac:dyDescent="0.25">
      <c r="A1210" s="1">
        <v>10235</v>
      </c>
      <c r="B1210" s="1">
        <v>24</v>
      </c>
      <c r="C1210" s="8">
        <v>76.03</v>
      </c>
      <c r="D1210" s="1">
        <v>3</v>
      </c>
      <c r="E1210" s="7">
        <v>1824.72</v>
      </c>
      <c r="F1210" s="7">
        <f>sales_data_sample3[[#This Row],[SALES]]*sales_data_sample3[[#This Row],[PROFIT MARGIN]]</f>
        <v>133.387032</v>
      </c>
      <c r="G1210" s="14" t="str">
        <f>IF(sales_data_sample3[[#This Row],[STATUS]] &lt;&gt;"Cancelled","7,31%","0")</f>
        <v>7,31%</v>
      </c>
      <c r="H1210" s="4">
        <v>38079</v>
      </c>
      <c r="I1210" t="s">
        <v>28</v>
      </c>
      <c r="J1210">
        <f>ROUNDUP(MONTH(sales_data_sample3[[#This Row],[ORDER DATE]])/3,0)</f>
        <v>2</v>
      </c>
      <c r="K1210" t="str">
        <f>TEXT(sales_data_sample3[[#This Row],[ORDER DATE]],"[$-409]mmmm")</f>
        <v>April</v>
      </c>
      <c r="L1210">
        <f>YEAR(sales_data_sample3[[#This Row],[ORDER DATE]])</f>
        <v>2004</v>
      </c>
      <c r="M1210" t="s">
        <v>1502</v>
      </c>
      <c r="N1210">
        <v>84</v>
      </c>
      <c r="O1210" t="s">
        <v>1845</v>
      </c>
      <c r="P1210" t="s">
        <v>648</v>
      </c>
      <c r="Q1210" t="s">
        <v>649</v>
      </c>
      <c r="R1210" t="s">
        <v>650</v>
      </c>
      <c r="S1210" t="s">
        <v>4804</v>
      </c>
      <c r="T1210" t="s">
        <v>651</v>
      </c>
      <c r="U1210" t="s">
        <v>351</v>
      </c>
      <c r="V1210" t="s">
        <v>652</v>
      </c>
      <c r="W1210" t="s">
        <v>353</v>
      </c>
      <c r="X1210" t="s">
        <v>39</v>
      </c>
      <c r="Y1210" t="s">
        <v>653</v>
      </c>
      <c r="Z1210" t="s">
        <v>264</v>
      </c>
      <c r="AA1210" t="s">
        <v>42</v>
      </c>
    </row>
    <row r="1211" spans="1:27" x14ac:dyDescent="0.25">
      <c r="A1211" s="1">
        <v>10235</v>
      </c>
      <c r="B1211" s="1">
        <v>23</v>
      </c>
      <c r="C1211" s="8">
        <v>96.29</v>
      </c>
      <c r="D1211" s="1">
        <v>5</v>
      </c>
      <c r="E1211" s="7">
        <v>2214.67</v>
      </c>
      <c r="F1211" s="7">
        <f>sales_data_sample3[[#This Row],[SALES]]*sales_data_sample3[[#This Row],[PROFIT MARGIN]]</f>
        <v>161.89237700000001</v>
      </c>
      <c r="G1211" s="14" t="str">
        <f>IF(sales_data_sample3[[#This Row],[STATUS]] &lt;&gt;"Cancelled","7,31%","0")</f>
        <v>7,31%</v>
      </c>
      <c r="H1211" s="4">
        <v>38079</v>
      </c>
      <c r="I1211" t="s">
        <v>28</v>
      </c>
      <c r="J1211">
        <f>ROUNDUP(MONTH(sales_data_sample3[[#This Row],[ORDER DATE]])/3,0)</f>
        <v>2</v>
      </c>
      <c r="K1211" t="str">
        <f>TEXT(sales_data_sample3[[#This Row],[ORDER DATE]],"[$-409]mmmm")</f>
        <v>April</v>
      </c>
      <c r="L1211">
        <f>YEAR(sales_data_sample3[[#This Row],[ORDER DATE]])</f>
        <v>2004</v>
      </c>
      <c r="M1211" t="s">
        <v>1502</v>
      </c>
      <c r="N1211">
        <v>109</v>
      </c>
      <c r="O1211" t="s">
        <v>2888</v>
      </c>
      <c r="P1211" t="s">
        <v>648</v>
      </c>
      <c r="Q1211" t="s">
        <v>649</v>
      </c>
      <c r="R1211" t="s">
        <v>650</v>
      </c>
      <c r="S1211" t="s">
        <v>4804</v>
      </c>
      <c r="T1211" t="s">
        <v>651</v>
      </c>
      <c r="U1211" t="s">
        <v>351</v>
      </c>
      <c r="V1211" t="s">
        <v>652</v>
      </c>
      <c r="W1211" t="s">
        <v>353</v>
      </c>
      <c r="X1211" t="s">
        <v>39</v>
      </c>
      <c r="Y1211" t="s">
        <v>653</v>
      </c>
      <c r="Z1211" t="s">
        <v>264</v>
      </c>
      <c r="AA1211" t="s">
        <v>42</v>
      </c>
    </row>
    <row r="1212" spans="1:27" x14ac:dyDescent="0.25">
      <c r="A1212" s="1">
        <v>10235</v>
      </c>
      <c r="B1212" s="1">
        <v>33</v>
      </c>
      <c r="C1212" s="8">
        <v>60.05</v>
      </c>
      <c r="D1212" s="1">
        <v>12</v>
      </c>
      <c r="E1212" s="7">
        <v>1981.65</v>
      </c>
      <c r="F1212" s="7">
        <f>sales_data_sample3[[#This Row],[SALES]]*sales_data_sample3[[#This Row],[PROFIT MARGIN]]</f>
        <v>144.85861500000001</v>
      </c>
      <c r="G1212" s="14" t="str">
        <f>IF(sales_data_sample3[[#This Row],[STATUS]] &lt;&gt;"Cancelled","7,31%","0")</f>
        <v>7,31%</v>
      </c>
      <c r="H1212" s="4">
        <v>38079</v>
      </c>
      <c r="I1212" t="s">
        <v>28</v>
      </c>
      <c r="J1212">
        <f>ROUNDUP(MONTH(sales_data_sample3[[#This Row],[ORDER DATE]])/3,0)</f>
        <v>2</v>
      </c>
      <c r="K1212" t="str">
        <f>TEXT(sales_data_sample3[[#This Row],[ORDER DATE]],"[$-409]mmmm")</f>
        <v>April</v>
      </c>
      <c r="L1212">
        <f>YEAR(sales_data_sample3[[#This Row],[ORDER DATE]])</f>
        <v>2004</v>
      </c>
      <c r="M1212" t="s">
        <v>1502</v>
      </c>
      <c r="N1212">
        <v>68</v>
      </c>
      <c r="O1212" t="s">
        <v>3620</v>
      </c>
      <c r="P1212" t="s">
        <v>648</v>
      </c>
      <c r="Q1212" t="s">
        <v>649</v>
      </c>
      <c r="R1212" t="s">
        <v>650</v>
      </c>
      <c r="S1212" t="s">
        <v>4804</v>
      </c>
      <c r="T1212" t="s">
        <v>651</v>
      </c>
      <c r="U1212" t="s">
        <v>351</v>
      </c>
      <c r="V1212" t="s">
        <v>652</v>
      </c>
      <c r="W1212" t="s">
        <v>353</v>
      </c>
      <c r="X1212" t="s">
        <v>39</v>
      </c>
      <c r="Y1212" t="s">
        <v>653</v>
      </c>
      <c r="Z1212" t="s">
        <v>264</v>
      </c>
      <c r="AA1212" t="s">
        <v>42</v>
      </c>
    </row>
    <row r="1213" spans="1:27" x14ac:dyDescent="0.25">
      <c r="A1213" s="1">
        <v>10235</v>
      </c>
      <c r="B1213" s="1">
        <v>40</v>
      </c>
      <c r="C1213" s="8">
        <v>81.14</v>
      </c>
      <c r="D1213" s="1">
        <v>4</v>
      </c>
      <c r="E1213" s="7">
        <v>3245.6</v>
      </c>
      <c r="F1213" s="7">
        <f>sales_data_sample3[[#This Row],[SALES]]*sales_data_sample3[[#This Row],[PROFIT MARGIN]]</f>
        <v>237.25335999999999</v>
      </c>
      <c r="G1213" s="14" t="str">
        <f>IF(sales_data_sample3[[#This Row],[STATUS]] &lt;&gt;"Cancelled","7,31%","0")</f>
        <v>7,31%</v>
      </c>
      <c r="H1213" s="4">
        <v>38079</v>
      </c>
      <c r="I1213" t="s">
        <v>28</v>
      </c>
      <c r="J1213">
        <f>ROUNDUP(MONTH(sales_data_sample3[[#This Row],[ORDER DATE]])/3,0)</f>
        <v>2</v>
      </c>
      <c r="K1213" t="str">
        <f>TEXT(sales_data_sample3[[#This Row],[ORDER DATE]],"[$-409]mmmm")</f>
        <v>April</v>
      </c>
      <c r="L1213">
        <f>YEAR(sales_data_sample3[[#This Row],[ORDER DATE]])</f>
        <v>2004</v>
      </c>
      <c r="M1213" t="s">
        <v>1502</v>
      </c>
      <c r="N1213">
        <v>72</v>
      </c>
      <c r="O1213" t="s">
        <v>3763</v>
      </c>
      <c r="P1213" t="s">
        <v>648</v>
      </c>
      <c r="Q1213" t="s">
        <v>649</v>
      </c>
      <c r="R1213" t="s">
        <v>650</v>
      </c>
      <c r="S1213" t="s">
        <v>4804</v>
      </c>
      <c r="T1213" t="s">
        <v>651</v>
      </c>
      <c r="U1213" t="s">
        <v>351</v>
      </c>
      <c r="V1213" t="s">
        <v>652</v>
      </c>
      <c r="W1213" t="s">
        <v>353</v>
      </c>
      <c r="X1213" t="s">
        <v>39</v>
      </c>
      <c r="Y1213" t="s">
        <v>653</v>
      </c>
      <c r="Z1213" t="s">
        <v>264</v>
      </c>
      <c r="AA1213" t="s">
        <v>65</v>
      </c>
    </row>
    <row r="1214" spans="1:27" x14ac:dyDescent="0.25">
      <c r="A1214" s="1">
        <v>10235</v>
      </c>
      <c r="B1214" s="1">
        <v>41</v>
      </c>
      <c r="C1214" s="8">
        <v>100</v>
      </c>
      <c r="D1214" s="1">
        <v>1</v>
      </c>
      <c r="E1214" s="7">
        <v>4177.49</v>
      </c>
      <c r="F1214" s="7">
        <f>sales_data_sample3[[#This Row],[SALES]]*sales_data_sample3[[#This Row],[PROFIT MARGIN]]</f>
        <v>530.54122999999993</v>
      </c>
      <c r="G1214" s="14">
        <v>0.127</v>
      </c>
      <c r="H1214" s="4">
        <v>38079</v>
      </c>
      <c r="I1214" t="s">
        <v>28</v>
      </c>
      <c r="J1214">
        <f>ROUNDUP(MONTH(sales_data_sample3[[#This Row],[ORDER DATE]])/3,0)</f>
        <v>2</v>
      </c>
      <c r="K1214" t="str">
        <f>TEXT(sales_data_sample3[[#This Row],[ORDER DATE]],"[$-409]mmmm")</f>
        <v>April</v>
      </c>
      <c r="L1214">
        <f>YEAR(sales_data_sample3[[#This Row],[ORDER DATE]])</f>
        <v>2004</v>
      </c>
      <c r="M1214" t="s">
        <v>29</v>
      </c>
      <c r="N1214">
        <v>99</v>
      </c>
      <c r="O1214" t="s">
        <v>3872</v>
      </c>
      <c r="P1214" t="s">
        <v>648</v>
      </c>
      <c r="Q1214" t="s">
        <v>649</v>
      </c>
      <c r="R1214" t="s">
        <v>650</v>
      </c>
      <c r="S1214" t="s">
        <v>4804</v>
      </c>
      <c r="T1214" t="s">
        <v>651</v>
      </c>
      <c r="U1214" t="s">
        <v>351</v>
      </c>
      <c r="V1214" t="s">
        <v>652</v>
      </c>
      <c r="W1214" t="s">
        <v>353</v>
      </c>
      <c r="X1214" t="s">
        <v>39</v>
      </c>
      <c r="Y1214" t="s">
        <v>653</v>
      </c>
      <c r="Z1214" t="s">
        <v>264</v>
      </c>
      <c r="AA1214" t="s">
        <v>65</v>
      </c>
    </row>
    <row r="1215" spans="1:27" x14ac:dyDescent="0.25">
      <c r="A1215" s="1">
        <v>10235</v>
      </c>
      <c r="B1215" s="1">
        <v>34</v>
      </c>
      <c r="C1215" s="8">
        <v>77.73</v>
      </c>
      <c r="D1215" s="1">
        <v>6</v>
      </c>
      <c r="E1215" s="7">
        <v>2642.82</v>
      </c>
      <c r="F1215" s="7">
        <f>sales_data_sample3[[#This Row],[SALES]]*sales_data_sample3[[#This Row],[PROFIT MARGIN]]</f>
        <v>195.30439799999999</v>
      </c>
      <c r="G1215" s="14" t="str">
        <f>IF(sales_data_sample3[[#This Row],[STATUS]] &lt;&gt;"Cancelled","7,39%","0")</f>
        <v>7,39%</v>
      </c>
      <c r="H1215" s="4">
        <v>38079</v>
      </c>
      <c r="I1215" t="s">
        <v>28</v>
      </c>
      <c r="J1215">
        <f>ROUNDUP(MONTH(sales_data_sample3[[#This Row],[ORDER DATE]])/3,0)</f>
        <v>2</v>
      </c>
      <c r="K1215" t="str">
        <f>TEXT(sales_data_sample3[[#This Row],[ORDER DATE]],"[$-409]mmmm")</f>
        <v>April</v>
      </c>
      <c r="L1215">
        <f>YEAR(sales_data_sample3[[#This Row],[ORDER DATE]])</f>
        <v>2004</v>
      </c>
      <c r="M1215" t="s">
        <v>1354</v>
      </c>
      <c r="N1215">
        <v>68</v>
      </c>
      <c r="O1215" t="s">
        <v>4069</v>
      </c>
      <c r="P1215" t="s">
        <v>648</v>
      </c>
      <c r="Q1215" t="s">
        <v>649</v>
      </c>
      <c r="R1215" t="s">
        <v>650</v>
      </c>
      <c r="S1215" t="s">
        <v>4804</v>
      </c>
      <c r="T1215" t="s">
        <v>651</v>
      </c>
      <c r="U1215" t="s">
        <v>351</v>
      </c>
      <c r="V1215" t="s">
        <v>652</v>
      </c>
      <c r="W1215" t="s">
        <v>353</v>
      </c>
      <c r="X1215" t="s">
        <v>39</v>
      </c>
      <c r="Y1215" t="s">
        <v>653</v>
      </c>
      <c r="Z1215" t="s">
        <v>264</v>
      </c>
      <c r="AA1215" t="s">
        <v>42</v>
      </c>
    </row>
    <row r="1216" spans="1:27" x14ac:dyDescent="0.25">
      <c r="A1216" s="1">
        <v>10235</v>
      </c>
      <c r="B1216" s="1">
        <v>41</v>
      </c>
      <c r="C1216" s="8">
        <v>35.35</v>
      </c>
      <c r="D1216" s="1">
        <v>7</v>
      </c>
      <c r="E1216" s="7">
        <v>1449.35</v>
      </c>
      <c r="F1216" s="7">
        <f>sales_data_sample3[[#This Row],[SALES]]*sales_data_sample3[[#This Row],[PROFIT MARGIN]]</f>
        <v>107.10696499999999</v>
      </c>
      <c r="G1216" s="14" t="str">
        <f>IF(sales_data_sample3[[#This Row],[STATUS]] &lt;&gt;"Cancelled","7,39%","0")</f>
        <v>7,39%</v>
      </c>
      <c r="H1216" s="4">
        <v>38079</v>
      </c>
      <c r="I1216" t="s">
        <v>28</v>
      </c>
      <c r="J1216">
        <f>ROUNDUP(MONTH(sales_data_sample3[[#This Row],[ORDER DATE]])/3,0)</f>
        <v>2</v>
      </c>
      <c r="K1216" t="str">
        <f>TEXT(sales_data_sample3[[#This Row],[ORDER DATE]],"[$-409]mmmm")</f>
        <v>April</v>
      </c>
      <c r="L1216">
        <f>YEAR(sales_data_sample3[[#This Row],[ORDER DATE]])</f>
        <v>2004</v>
      </c>
      <c r="M1216" t="s">
        <v>1354</v>
      </c>
      <c r="N1216">
        <v>43</v>
      </c>
      <c r="O1216" t="s">
        <v>4136</v>
      </c>
      <c r="P1216" t="s">
        <v>648</v>
      </c>
      <c r="Q1216" t="s">
        <v>649</v>
      </c>
      <c r="R1216" t="s">
        <v>650</v>
      </c>
      <c r="S1216" t="s">
        <v>4804</v>
      </c>
      <c r="T1216" t="s">
        <v>651</v>
      </c>
      <c r="U1216" t="s">
        <v>351</v>
      </c>
      <c r="V1216" t="s">
        <v>652</v>
      </c>
      <c r="W1216" t="s">
        <v>353</v>
      </c>
      <c r="X1216" t="s">
        <v>39</v>
      </c>
      <c r="Y1216" t="s">
        <v>653</v>
      </c>
      <c r="Z1216" t="s">
        <v>264</v>
      </c>
      <c r="AA1216" t="s">
        <v>42</v>
      </c>
    </row>
    <row r="1217" spans="1:27" x14ac:dyDescent="0.25">
      <c r="A1217" s="1">
        <v>10235</v>
      </c>
      <c r="B1217" s="1">
        <v>25</v>
      </c>
      <c r="C1217" s="8">
        <v>100</v>
      </c>
      <c r="D1217" s="1">
        <v>8</v>
      </c>
      <c r="E1217" s="7">
        <v>2580.25</v>
      </c>
      <c r="F1217" s="7">
        <f>sales_data_sample3[[#This Row],[SALES]]*sales_data_sample3[[#This Row],[PROFIT MARGIN]]</f>
        <v>188.616275</v>
      </c>
      <c r="G1217" s="14" t="str">
        <f>IF(sales_data_sample3[[#This Row],[STATUS]] &lt;&gt;"Cancelled","7,31%","0")</f>
        <v>7,31%</v>
      </c>
      <c r="H1217" s="4">
        <v>38079</v>
      </c>
      <c r="I1217" t="s">
        <v>28</v>
      </c>
      <c r="J1217">
        <f>ROUNDUP(MONTH(sales_data_sample3[[#This Row],[ORDER DATE]])/3,0)</f>
        <v>2</v>
      </c>
      <c r="K1217" t="str">
        <f>TEXT(sales_data_sample3[[#This Row],[ORDER DATE]],"[$-409]mmmm")</f>
        <v>April</v>
      </c>
      <c r="L1217">
        <f>YEAR(sales_data_sample3[[#This Row],[ORDER DATE]])</f>
        <v>2004</v>
      </c>
      <c r="M1217" t="s">
        <v>1502</v>
      </c>
      <c r="N1217">
        <v>91</v>
      </c>
      <c r="O1217" t="s">
        <v>4321</v>
      </c>
      <c r="P1217" t="s">
        <v>648</v>
      </c>
      <c r="Q1217" t="s">
        <v>649</v>
      </c>
      <c r="R1217" t="s">
        <v>650</v>
      </c>
      <c r="S1217" t="s">
        <v>4804</v>
      </c>
      <c r="T1217" t="s">
        <v>651</v>
      </c>
      <c r="U1217" t="s">
        <v>351</v>
      </c>
      <c r="V1217" t="s">
        <v>652</v>
      </c>
      <c r="W1217" t="s">
        <v>353</v>
      </c>
      <c r="X1217" t="s">
        <v>39</v>
      </c>
      <c r="Y1217" t="s">
        <v>653</v>
      </c>
      <c r="Z1217" t="s">
        <v>264</v>
      </c>
      <c r="AA1217" t="s">
        <v>42</v>
      </c>
    </row>
    <row r="1218" spans="1:27" x14ac:dyDescent="0.25">
      <c r="A1218" s="1">
        <v>10235</v>
      </c>
      <c r="B1218" s="1">
        <v>38</v>
      </c>
      <c r="C1218" s="8">
        <v>88.75</v>
      </c>
      <c r="D1218" s="1">
        <v>10</v>
      </c>
      <c r="E1218" s="7">
        <v>3372.5</v>
      </c>
      <c r="F1218" s="7">
        <f>sales_data_sample3[[#This Row],[SALES]]*sales_data_sample3[[#This Row],[PROFIT MARGIN]]</f>
        <v>246.52975000000001</v>
      </c>
      <c r="G1218" s="14" t="str">
        <f>IF(sales_data_sample3[[#This Row],[STATUS]] &lt;&gt;"Cancelled","7,31%","0")</f>
        <v>7,31%</v>
      </c>
      <c r="H1218" s="4">
        <v>38079</v>
      </c>
      <c r="I1218" t="s">
        <v>28</v>
      </c>
      <c r="J1218">
        <f>ROUNDUP(MONTH(sales_data_sample3[[#This Row],[ORDER DATE]])/3,0)</f>
        <v>2</v>
      </c>
      <c r="K1218" t="str">
        <f>TEXT(sales_data_sample3[[#This Row],[ORDER DATE]],"[$-409]mmmm")</f>
        <v>April</v>
      </c>
      <c r="L1218">
        <f>YEAR(sales_data_sample3[[#This Row],[ORDER DATE]])</f>
        <v>2004</v>
      </c>
      <c r="M1218" t="s">
        <v>1502</v>
      </c>
      <c r="N1218">
        <v>99</v>
      </c>
      <c r="O1218" t="s">
        <v>4433</v>
      </c>
      <c r="P1218" t="s">
        <v>648</v>
      </c>
      <c r="Q1218" t="s">
        <v>649</v>
      </c>
      <c r="R1218" t="s">
        <v>650</v>
      </c>
      <c r="S1218" t="s">
        <v>4804</v>
      </c>
      <c r="T1218" t="s">
        <v>651</v>
      </c>
      <c r="U1218" t="s">
        <v>351</v>
      </c>
      <c r="V1218" t="s">
        <v>652</v>
      </c>
      <c r="W1218" t="s">
        <v>353</v>
      </c>
      <c r="X1218" t="s">
        <v>39</v>
      </c>
      <c r="Y1218" t="s">
        <v>653</v>
      </c>
      <c r="Z1218" t="s">
        <v>264</v>
      </c>
      <c r="AA1218" t="s">
        <v>65</v>
      </c>
    </row>
    <row r="1219" spans="1:27" x14ac:dyDescent="0.25">
      <c r="A1219" s="1">
        <v>10235</v>
      </c>
      <c r="B1219" s="1">
        <v>25</v>
      </c>
      <c r="C1219" s="8">
        <v>96.11</v>
      </c>
      <c r="D1219" s="1">
        <v>2</v>
      </c>
      <c r="E1219" s="7">
        <v>2402.75</v>
      </c>
      <c r="F1219" s="7">
        <f>sales_data_sample3[[#This Row],[SALES]]*sales_data_sample3[[#This Row],[PROFIT MARGIN]]</f>
        <v>175.64102499999998</v>
      </c>
      <c r="G1219" s="14" t="str">
        <f>IF(sales_data_sample3[[#This Row],[STATUS]] &lt;&gt;"Cancelled","7,31%","0")</f>
        <v>7,31%</v>
      </c>
      <c r="H1219" s="4">
        <v>38079</v>
      </c>
      <c r="I1219" t="s">
        <v>28</v>
      </c>
      <c r="J1219">
        <f>ROUNDUP(MONTH(sales_data_sample3[[#This Row],[ORDER DATE]])/3,0)</f>
        <v>2</v>
      </c>
      <c r="K1219" t="str">
        <f>TEXT(sales_data_sample3[[#This Row],[ORDER DATE]],"[$-409]mmmm")</f>
        <v>April</v>
      </c>
      <c r="L1219">
        <f>YEAR(sales_data_sample3[[#This Row],[ORDER DATE]])</f>
        <v>2004</v>
      </c>
      <c r="M1219" t="s">
        <v>1502</v>
      </c>
      <c r="N1219">
        <v>118</v>
      </c>
      <c r="O1219" t="s">
        <v>4540</v>
      </c>
      <c r="P1219" t="s">
        <v>648</v>
      </c>
      <c r="Q1219" t="s">
        <v>649</v>
      </c>
      <c r="R1219" t="s">
        <v>650</v>
      </c>
      <c r="S1219" t="s">
        <v>4804</v>
      </c>
      <c r="T1219" t="s">
        <v>651</v>
      </c>
      <c r="U1219" t="s">
        <v>351</v>
      </c>
      <c r="V1219" t="s">
        <v>652</v>
      </c>
      <c r="W1219" t="s">
        <v>353</v>
      </c>
      <c r="X1219" t="s">
        <v>39</v>
      </c>
      <c r="Y1219" t="s">
        <v>653</v>
      </c>
      <c r="Z1219" t="s">
        <v>264</v>
      </c>
      <c r="AA1219" t="s">
        <v>42</v>
      </c>
    </row>
    <row r="1220" spans="1:27" x14ac:dyDescent="0.25">
      <c r="A1220" s="1">
        <v>10235</v>
      </c>
      <c r="B1220" s="1">
        <v>32</v>
      </c>
      <c r="C1220" s="8">
        <v>92</v>
      </c>
      <c r="D1220" s="1">
        <v>9</v>
      </c>
      <c r="E1220" s="7">
        <v>2944</v>
      </c>
      <c r="F1220" s="7">
        <f>sales_data_sample3[[#This Row],[SALES]]*sales_data_sample3[[#This Row],[PROFIT MARGIN]]</f>
        <v>215.2064</v>
      </c>
      <c r="G1220" s="14" t="str">
        <f>IF(sales_data_sample3[[#This Row],[STATUS]] &lt;&gt;"Cancelled","7,31%","0")</f>
        <v>7,31%</v>
      </c>
      <c r="H1220" s="4">
        <v>38079</v>
      </c>
      <c r="I1220" t="s">
        <v>28</v>
      </c>
      <c r="J1220">
        <f>ROUNDUP(MONTH(sales_data_sample3[[#This Row],[ORDER DATE]])/3,0)</f>
        <v>2</v>
      </c>
      <c r="K1220" t="str">
        <f>TEXT(sales_data_sample3[[#This Row],[ORDER DATE]],"[$-409]mmmm")</f>
        <v>April</v>
      </c>
      <c r="L1220">
        <f>YEAR(sales_data_sample3[[#This Row],[ORDER DATE]])</f>
        <v>2004</v>
      </c>
      <c r="M1220" t="s">
        <v>1502</v>
      </c>
      <c r="N1220">
        <v>80</v>
      </c>
      <c r="O1220" t="s">
        <v>4572</v>
      </c>
      <c r="P1220" t="s">
        <v>648</v>
      </c>
      <c r="Q1220" t="s">
        <v>649</v>
      </c>
      <c r="R1220" t="s">
        <v>650</v>
      </c>
      <c r="S1220" t="s">
        <v>4804</v>
      </c>
      <c r="T1220" t="s">
        <v>651</v>
      </c>
      <c r="U1220" t="s">
        <v>351</v>
      </c>
      <c r="V1220" t="s">
        <v>652</v>
      </c>
      <c r="W1220" t="s">
        <v>353</v>
      </c>
      <c r="X1220" t="s">
        <v>39</v>
      </c>
      <c r="Y1220" t="s">
        <v>653</v>
      </c>
      <c r="Z1220" t="s">
        <v>264</v>
      </c>
      <c r="AA1220" t="s">
        <v>42</v>
      </c>
    </row>
    <row r="1221" spans="1:27" x14ac:dyDescent="0.25">
      <c r="A1221" s="1">
        <v>10235</v>
      </c>
      <c r="B1221" s="1">
        <v>34</v>
      </c>
      <c r="C1221" s="8">
        <v>72.55</v>
      </c>
      <c r="D1221" s="1">
        <v>11</v>
      </c>
      <c r="E1221" s="7">
        <v>2466.6999999999998</v>
      </c>
      <c r="F1221" s="7">
        <f>sales_data_sample3[[#This Row],[SALES]]*sales_data_sample3[[#This Row],[PROFIT MARGIN]]</f>
        <v>180.31576999999999</v>
      </c>
      <c r="G1221" s="14" t="str">
        <f>IF(sales_data_sample3[[#This Row],[STATUS]] &lt;&gt;"Cancelled","7,31%","0")</f>
        <v>7,31%</v>
      </c>
      <c r="H1221" s="4">
        <v>38079</v>
      </c>
      <c r="I1221" t="s">
        <v>28</v>
      </c>
      <c r="J1221">
        <f>ROUNDUP(MONTH(sales_data_sample3[[#This Row],[ORDER DATE]])/3,0)</f>
        <v>2</v>
      </c>
      <c r="K1221" t="str">
        <f>TEXT(sales_data_sample3[[#This Row],[ORDER DATE]],"[$-409]mmmm")</f>
        <v>April</v>
      </c>
      <c r="L1221">
        <f>YEAR(sales_data_sample3[[#This Row],[ORDER DATE]])</f>
        <v>2004</v>
      </c>
      <c r="M1221" t="s">
        <v>1502</v>
      </c>
      <c r="N1221">
        <v>74</v>
      </c>
      <c r="O1221" t="s">
        <v>4675</v>
      </c>
      <c r="P1221" t="s">
        <v>648</v>
      </c>
      <c r="Q1221" t="s">
        <v>649</v>
      </c>
      <c r="R1221" t="s">
        <v>650</v>
      </c>
      <c r="S1221" t="s">
        <v>4804</v>
      </c>
      <c r="T1221" t="s">
        <v>651</v>
      </c>
      <c r="U1221" t="s">
        <v>351</v>
      </c>
      <c r="V1221" t="s">
        <v>652</v>
      </c>
      <c r="W1221" t="s">
        <v>353</v>
      </c>
      <c r="X1221" t="s">
        <v>39</v>
      </c>
      <c r="Y1221" t="s">
        <v>653</v>
      </c>
      <c r="Z1221" t="s">
        <v>264</v>
      </c>
      <c r="AA1221" t="s">
        <v>42</v>
      </c>
    </row>
    <row r="1222" spans="1:27" x14ac:dyDescent="0.25">
      <c r="A1222" s="1">
        <v>10236</v>
      </c>
      <c r="B1222" s="1">
        <v>22</v>
      </c>
      <c r="C1222" s="8">
        <v>100</v>
      </c>
      <c r="D1222" s="1">
        <v>1</v>
      </c>
      <c r="E1222" s="7">
        <v>2852.08</v>
      </c>
      <c r="F1222" s="7">
        <f>sales_data_sample3[[#This Row],[SALES]]*sales_data_sample3[[#This Row],[PROFIT MARGIN]]</f>
        <v>362.21415999999999</v>
      </c>
      <c r="G1222" s="14" t="str">
        <f>IF(sales_data_sample3[[#This Row],[STATUS]] &lt;&gt;"Cancelled","12,70%","0")</f>
        <v>12,70%</v>
      </c>
      <c r="H1222" s="4">
        <v>38080</v>
      </c>
      <c r="I1222" t="s">
        <v>28</v>
      </c>
      <c r="J1222">
        <f>ROUNDUP(MONTH(sales_data_sample3[[#This Row],[ORDER DATE]])/3,0)</f>
        <v>2</v>
      </c>
      <c r="K1222" t="str">
        <f>TEXT(sales_data_sample3[[#This Row],[ORDER DATE]],"[$-409]mmmm")</f>
        <v>April</v>
      </c>
      <c r="L1222">
        <f>YEAR(sales_data_sample3[[#This Row],[ORDER DATE]])</f>
        <v>2004</v>
      </c>
      <c r="M1222" t="s">
        <v>29</v>
      </c>
      <c r="N1222">
        <v>118</v>
      </c>
      <c r="O1222" t="s">
        <v>471</v>
      </c>
      <c r="P1222" t="s">
        <v>494</v>
      </c>
      <c r="Q1222" t="s">
        <v>495</v>
      </c>
      <c r="R1222" t="s">
        <v>496</v>
      </c>
      <c r="S1222" t="s">
        <v>4804</v>
      </c>
      <c r="T1222" t="s">
        <v>332</v>
      </c>
      <c r="U1222" t="s">
        <v>214</v>
      </c>
      <c r="V1222" t="s">
        <v>333</v>
      </c>
      <c r="W1222" t="s">
        <v>38</v>
      </c>
      <c r="X1222" t="s">
        <v>39</v>
      </c>
      <c r="Y1222" t="s">
        <v>187</v>
      </c>
      <c r="Z1222" t="s">
        <v>497</v>
      </c>
      <c r="AA1222" t="s">
        <v>42</v>
      </c>
    </row>
    <row r="1223" spans="1:27" x14ac:dyDescent="0.25">
      <c r="A1223" s="1">
        <v>10236</v>
      </c>
      <c r="B1223" s="1">
        <v>23</v>
      </c>
      <c r="C1223" s="8">
        <v>55.72</v>
      </c>
      <c r="D1223" s="1">
        <v>2</v>
      </c>
      <c r="E1223" s="7">
        <v>1281.56</v>
      </c>
      <c r="F1223" s="7">
        <f>sales_data_sample3[[#This Row],[SALES]]*sales_data_sample3[[#This Row],[PROFIT MARGIN]]</f>
        <v>162.75811999999999</v>
      </c>
      <c r="G1223" s="14">
        <v>0.127</v>
      </c>
      <c r="H1223" s="4">
        <v>38080</v>
      </c>
      <c r="I1223" t="s">
        <v>28</v>
      </c>
      <c r="J1223">
        <f>ROUNDUP(MONTH(sales_data_sample3[[#This Row],[ORDER DATE]])/3,0)</f>
        <v>2</v>
      </c>
      <c r="K1223" t="str">
        <f>TEXT(sales_data_sample3[[#This Row],[ORDER DATE]],"[$-409]mmmm")</f>
        <v>April</v>
      </c>
      <c r="L1223">
        <f>YEAR(sales_data_sample3[[#This Row],[ORDER DATE]])</f>
        <v>2004</v>
      </c>
      <c r="M1223" t="s">
        <v>29</v>
      </c>
      <c r="N1223">
        <v>60</v>
      </c>
      <c r="O1223" t="s">
        <v>1884</v>
      </c>
      <c r="P1223" t="s">
        <v>494</v>
      </c>
      <c r="Q1223" t="s">
        <v>495</v>
      </c>
      <c r="R1223" t="s">
        <v>496</v>
      </c>
      <c r="S1223" t="s">
        <v>4804</v>
      </c>
      <c r="T1223" t="s">
        <v>332</v>
      </c>
      <c r="U1223" t="s">
        <v>214</v>
      </c>
      <c r="V1223" t="s">
        <v>333</v>
      </c>
      <c r="W1223" t="s">
        <v>38</v>
      </c>
      <c r="X1223" t="s">
        <v>39</v>
      </c>
      <c r="Y1223" t="s">
        <v>187</v>
      </c>
      <c r="Z1223" t="s">
        <v>497</v>
      </c>
      <c r="AA1223" t="s">
        <v>42</v>
      </c>
    </row>
    <row r="1224" spans="1:27" x14ac:dyDescent="0.25">
      <c r="A1224" s="1">
        <v>10236</v>
      </c>
      <c r="B1224" s="1">
        <v>36</v>
      </c>
      <c r="C1224" s="8">
        <v>87.6</v>
      </c>
      <c r="D1224" s="1">
        <v>3</v>
      </c>
      <c r="E1224" s="7">
        <v>3153.6</v>
      </c>
      <c r="F1224" s="7">
        <f>sales_data_sample3[[#This Row],[SALES]]*sales_data_sample3[[#This Row],[PROFIT MARGIN]]</f>
        <v>400.50720000000001</v>
      </c>
      <c r="G1224" s="14">
        <v>0.127</v>
      </c>
      <c r="H1224" s="4">
        <v>38080</v>
      </c>
      <c r="I1224" t="s">
        <v>28</v>
      </c>
      <c r="J1224">
        <f>ROUNDUP(MONTH(sales_data_sample3[[#This Row],[ORDER DATE]])/3,0)</f>
        <v>2</v>
      </c>
      <c r="K1224" t="str">
        <f>TEXT(sales_data_sample3[[#This Row],[ORDER DATE]],"[$-409]mmmm")</f>
        <v>April</v>
      </c>
      <c r="L1224">
        <f>YEAR(sales_data_sample3[[#This Row],[ORDER DATE]])</f>
        <v>2004</v>
      </c>
      <c r="M1224" t="s">
        <v>29</v>
      </c>
      <c r="N1224">
        <v>76</v>
      </c>
      <c r="O1224" t="s">
        <v>2965</v>
      </c>
      <c r="P1224" t="s">
        <v>494</v>
      </c>
      <c r="Q1224" t="s">
        <v>495</v>
      </c>
      <c r="R1224" t="s">
        <v>496</v>
      </c>
      <c r="S1224" t="s">
        <v>4804</v>
      </c>
      <c r="T1224" t="s">
        <v>332</v>
      </c>
      <c r="U1224" t="s">
        <v>214</v>
      </c>
      <c r="V1224" t="s">
        <v>333</v>
      </c>
      <c r="W1224" t="s">
        <v>38</v>
      </c>
      <c r="X1224" t="s">
        <v>39</v>
      </c>
      <c r="Y1224" t="s">
        <v>187</v>
      </c>
      <c r="Z1224" t="s">
        <v>497</v>
      </c>
      <c r="AA1224" t="s">
        <v>65</v>
      </c>
    </row>
    <row r="1225" spans="1:27" x14ac:dyDescent="0.25">
      <c r="A1225" s="1">
        <v>10237</v>
      </c>
      <c r="B1225" s="1">
        <v>23</v>
      </c>
      <c r="C1225" s="8">
        <v>100</v>
      </c>
      <c r="D1225" s="1">
        <v>7</v>
      </c>
      <c r="E1225" s="7">
        <v>2333.12</v>
      </c>
      <c r="F1225" s="7">
        <f>sales_data_sample3[[#This Row],[SALES]]*sales_data_sample3[[#This Row],[PROFIT MARGIN]]</f>
        <v>296.30624</v>
      </c>
      <c r="G1225" s="14" t="str">
        <f>IF(sales_data_sample3[[#This Row],[STATUS]] &lt;&gt;"Cancelled","12,70%","0")</f>
        <v>12,70%</v>
      </c>
      <c r="H1225" s="4">
        <v>38082</v>
      </c>
      <c r="I1225" t="s">
        <v>28</v>
      </c>
      <c r="J1225">
        <f>ROUNDUP(MONTH(sales_data_sample3[[#This Row],[ORDER DATE]])/3,0)</f>
        <v>2</v>
      </c>
      <c r="K1225" t="str">
        <f>TEXT(sales_data_sample3[[#This Row],[ORDER DATE]],"[$-409]mmmm")</f>
        <v>April</v>
      </c>
      <c r="L1225">
        <f>YEAR(sales_data_sample3[[#This Row],[ORDER DATE]])</f>
        <v>2004</v>
      </c>
      <c r="M1225" t="s">
        <v>29</v>
      </c>
      <c r="N1225">
        <v>95</v>
      </c>
      <c r="O1225" t="s">
        <v>30</v>
      </c>
      <c r="P1225" t="s">
        <v>145</v>
      </c>
      <c r="Q1225" t="s">
        <v>146</v>
      </c>
      <c r="R1225" t="s">
        <v>147</v>
      </c>
      <c r="S1225" t="s">
        <v>148</v>
      </c>
      <c r="T1225" t="s">
        <v>35</v>
      </c>
      <c r="U1225" t="s">
        <v>36</v>
      </c>
      <c r="V1225" t="s">
        <v>37</v>
      </c>
      <c r="W1225" t="s">
        <v>38</v>
      </c>
      <c r="X1225" t="s">
        <v>39</v>
      </c>
      <c r="Y1225" t="s">
        <v>149</v>
      </c>
      <c r="Z1225" t="s">
        <v>150</v>
      </c>
      <c r="AA1225" t="s">
        <v>42</v>
      </c>
    </row>
    <row r="1226" spans="1:27" x14ac:dyDescent="0.25">
      <c r="A1226" s="1">
        <v>10237</v>
      </c>
      <c r="B1226" s="1">
        <v>39</v>
      </c>
      <c r="C1226" s="8">
        <v>100</v>
      </c>
      <c r="D1226" s="1">
        <v>9</v>
      </c>
      <c r="E1226" s="7">
        <v>7023.9</v>
      </c>
      <c r="F1226" s="7">
        <f>sales_data_sample3[[#This Row],[SALES]]*sales_data_sample3[[#This Row],[PROFIT MARGIN]]</f>
        <v>892.03530000000001</v>
      </c>
      <c r="G1226" s="14" t="str">
        <f>IF(sales_data_sample3[[#This Row],[STATUS]] &lt;&gt;"Cancelled","12,70%","0")</f>
        <v>12,70%</v>
      </c>
      <c r="H1226" s="4">
        <v>38082</v>
      </c>
      <c r="I1226" t="s">
        <v>28</v>
      </c>
      <c r="J1226">
        <f>ROUNDUP(MONTH(sales_data_sample3[[#This Row],[ORDER DATE]])/3,0)</f>
        <v>2</v>
      </c>
      <c r="K1226" t="str">
        <f>TEXT(sales_data_sample3[[#This Row],[ORDER DATE]],"[$-409]mmmm")</f>
        <v>April</v>
      </c>
      <c r="L1226">
        <f>YEAR(sales_data_sample3[[#This Row],[ORDER DATE]])</f>
        <v>2004</v>
      </c>
      <c r="M1226" t="s">
        <v>29</v>
      </c>
      <c r="N1226">
        <v>193</v>
      </c>
      <c r="O1226" t="s">
        <v>530</v>
      </c>
      <c r="P1226" t="s">
        <v>145</v>
      </c>
      <c r="Q1226" t="s">
        <v>146</v>
      </c>
      <c r="R1226" t="s">
        <v>147</v>
      </c>
      <c r="S1226" t="s">
        <v>148</v>
      </c>
      <c r="T1226" t="s">
        <v>35</v>
      </c>
      <c r="U1226" t="s">
        <v>36</v>
      </c>
      <c r="V1226" t="s">
        <v>37</v>
      </c>
      <c r="W1226" t="s">
        <v>38</v>
      </c>
      <c r="X1226" t="s">
        <v>39</v>
      </c>
      <c r="Y1226" t="s">
        <v>149</v>
      </c>
      <c r="Z1226" t="s">
        <v>150</v>
      </c>
      <c r="AA1226" t="s">
        <v>229</v>
      </c>
    </row>
    <row r="1227" spans="1:27" x14ac:dyDescent="0.25">
      <c r="A1227" s="1">
        <v>10237</v>
      </c>
      <c r="B1227" s="1">
        <v>32</v>
      </c>
      <c r="C1227" s="8">
        <v>100</v>
      </c>
      <c r="D1227" s="1">
        <v>6</v>
      </c>
      <c r="E1227" s="7">
        <v>4193.28</v>
      </c>
      <c r="F1227" s="7">
        <f>sales_data_sample3[[#This Row],[SALES]]*sales_data_sample3[[#This Row],[PROFIT MARGIN]]</f>
        <v>532.54656</v>
      </c>
      <c r="G1227" s="14">
        <v>0.127</v>
      </c>
      <c r="H1227" s="4">
        <v>38082</v>
      </c>
      <c r="I1227" t="s">
        <v>28</v>
      </c>
      <c r="J1227">
        <f>ROUNDUP(MONTH(sales_data_sample3[[#This Row],[ORDER DATE]])/3,0)</f>
        <v>2</v>
      </c>
      <c r="K1227" t="str">
        <f>TEXT(sales_data_sample3[[#This Row],[ORDER DATE]],"[$-409]mmmm")</f>
        <v>April</v>
      </c>
      <c r="L1227">
        <f>YEAR(sales_data_sample3[[#This Row],[ORDER DATE]])</f>
        <v>2004</v>
      </c>
      <c r="M1227" t="s">
        <v>29</v>
      </c>
      <c r="N1227">
        <v>150</v>
      </c>
      <c r="O1227" t="s">
        <v>991</v>
      </c>
      <c r="P1227" t="s">
        <v>145</v>
      </c>
      <c r="Q1227" t="s">
        <v>146</v>
      </c>
      <c r="R1227" t="s">
        <v>147</v>
      </c>
      <c r="S1227" t="s">
        <v>148</v>
      </c>
      <c r="T1227" t="s">
        <v>35</v>
      </c>
      <c r="U1227" t="s">
        <v>36</v>
      </c>
      <c r="V1227" t="s">
        <v>37</v>
      </c>
      <c r="W1227" t="s">
        <v>38</v>
      </c>
      <c r="X1227" t="s">
        <v>39</v>
      </c>
      <c r="Y1227" t="s">
        <v>149</v>
      </c>
      <c r="Z1227" t="s">
        <v>150</v>
      </c>
      <c r="AA1227" t="s">
        <v>65</v>
      </c>
    </row>
    <row r="1228" spans="1:27" x14ac:dyDescent="0.25">
      <c r="A1228" s="1">
        <v>10237</v>
      </c>
      <c r="B1228" s="1">
        <v>26</v>
      </c>
      <c r="C1228" s="8">
        <v>52.22</v>
      </c>
      <c r="D1228" s="1">
        <v>1</v>
      </c>
      <c r="E1228" s="7">
        <v>1357.72</v>
      </c>
      <c r="F1228" s="7">
        <f>sales_data_sample3[[#This Row],[SALES]]*sales_data_sample3[[#This Row],[PROFIT MARGIN]]</f>
        <v>172.43044</v>
      </c>
      <c r="G1228" s="14">
        <v>0.127</v>
      </c>
      <c r="H1228" s="4">
        <v>38082</v>
      </c>
      <c r="I1228" t="s">
        <v>28</v>
      </c>
      <c r="J1228">
        <f>ROUNDUP(MONTH(sales_data_sample3[[#This Row],[ORDER DATE]])/3,0)</f>
        <v>2</v>
      </c>
      <c r="K1228" t="str">
        <f>TEXT(sales_data_sample3[[#This Row],[ORDER DATE]],"[$-409]mmmm")</f>
        <v>April</v>
      </c>
      <c r="L1228">
        <f>YEAR(sales_data_sample3[[#This Row],[ORDER DATE]])</f>
        <v>2004</v>
      </c>
      <c r="M1228" t="s">
        <v>29</v>
      </c>
      <c r="N1228">
        <v>62</v>
      </c>
      <c r="O1228" t="s">
        <v>2422</v>
      </c>
      <c r="P1228" t="s">
        <v>145</v>
      </c>
      <c r="Q1228" t="s">
        <v>146</v>
      </c>
      <c r="R1228" t="s">
        <v>147</v>
      </c>
      <c r="S1228" t="s">
        <v>148</v>
      </c>
      <c r="T1228" t="s">
        <v>35</v>
      </c>
      <c r="U1228" t="s">
        <v>36</v>
      </c>
      <c r="V1228" t="s">
        <v>37</v>
      </c>
      <c r="W1228" t="s">
        <v>38</v>
      </c>
      <c r="X1228" t="s">
        <v>39</v>
      </c>
      <c r="Y1228" t="s">
        <v>149</v>
      </c>
      <c r="Z1228" t="s">
        <v>150</v>
      </c>
      <c r="AA1228" t="s">
        <v>42</v>
      </c>
    </row>
    <row r="1229" spans="1:27" x14ac:dyDescent="0.25">
      <c r="A1229" s="1">
        <v>10237</v>
      </c>
      <c r="B1229" s="1">
        <v>20</v>
      </c>
      <c r="C1229" s="8">
        <v>100</v>
      </c>
      <c r="D1229" s="1">
        <v>8</v>
      </c>
      <c r="E1229" s="7">
        <v>2299</v>
      </c>
      <c r="F1229" s="7">
        <f>sales_data_sample3[[#This Row],[SALES]]*sales_data_sample3[[#This Row],[PROFIT MARGIN]]</f>
        <v>291.97300000000001</v>
      </c>
      <c r="G1229" s="14">
        <v>0.127</v>
      </c>
      <c r="H1229" s="4">
        <v>38082</v>
      </c>
      <c r="I1229" t="s">
        <v>28</v>
      </c>
      <c r="J1229">
        <f>ROUNDUP(MONTH(sales_data_sample3[[#This Row],[ORDER DATE]])/3,0)</f>
        <v>2</v>
      </c>
      <c r="K1229" t="str">
        <f>TEXT(sales_data_sample3[[#This Row],[ORDER DATE]],"[$-409]mmmm")</f>
        <v>April</v>
      </c>
      <c r="L1229">
        <f>YEAR(sales_data_sample3[[#This Row],[ORDER DATE]])</f>
        <v>2004</v>
      </c>
      <c r="M1229" t="s">
        <v>29</v>
      </c>
      <c r="N1229">
        <v>112</v>
      </c>
      <c r="O1229" t="s">
        <v>2822</v>
      </c>
      <c r="P1229" t="s">
        <v>145</v>
      </c>
      <c r="Q1229" t="s">
        <v>146</v>
      </c>
      <c r="R1229" t="s">
        <v>147</v>
      </c>
      <c r="S1229" t="s">
        <v>148</v>
      </c>
      <c r="T1229" t="s">
        <v>35</v>
      </c>
      <c r="U1229" t="s">
        <v>36</v>
      </c>
      <c r="V1229" t="s">
        <v>37</v>
      </c>
      <c r="W1229" t="s">
        <v>38</v>
      </c>
      <c r="X1229" t="s">
        <v>39</v>
      </c>
      <c r="Y1229" t="s">
        <v>149</v>
      </c>
      <c r="Z1229" t="s">
        <v>150</v>
      </c>
      <c r="AA1229" t="s">
        <v>42</v>
      </c>
    </row>
    <row r="1230" spans="1:27" x14ac:dyDescent="0.25">
      <c r="A1230" s="1">
        <v>10237</v>
      </c>
      <c r="B1230" s="1">
        <v>26</v>
      </c>
      <c r="C1230" s="8">
        <v>79.650000000000006</v>
      </c>
      <c r="D1230" s="1">
        <v>4</v>
      </c>
      <c r="E1230" s="7">
        <v>2070.9</v>
      </c>
      <c r="F1230" s="7">
        <f>sales_data_sample3[[#This Row],[SALES]]*sales_data_sample3[[#This Row],[PROFIT MARGIN]]</f>
        <v>263.0043</v>
      </c>
      <c r="G1230" s="14">
        <v>0.127</v>
      </c>
      <c r="H1230" s="4">
        <v>38082</v>
      </c>
      <c r="I1230" t="s">
        <v>28</v>
      </c>
      <c r="J1230">
        <f>ROUNDUP(MONTH(sales_data_sample3[[#This Row],[ORDER DATE]])/3,0)</f>
        <v>2</v>
      </c>
      <c r="K1230" t="str">
        <f>TEXT(sales_data_sample3[[#This Row],[ORDER DATE]],"[$-409]mmmm")</f>
        <v>April</v>
      </c>
      <c r="L1230">
        <f>YEAR(sales_data_sample3[[#This Row],[ORDER DATE]])</f>
        <v>2004</v>
      </c>
      <c r="M1230" t="s">
        <v>29</v>
      </c>
      <c r="N1230">
        <v>69</v>
      </c>
      <c r="O1230" t="s">
        <v>3105</v>
      </c>
      <c r="P1230" t="s">
        <v>145</v>
      </c>
      <c r="Q1230" t="s">
        <v>146</v>
      </c>
      <c r="R1230" t="s">
        <v>147</v>
      </c>
      <c r="S1230" t="s">
        <v>148</v>
      </c>
      <c r="T1230" t="s">
        <v>35</v>
      </c>
      <c r="U1230" t="s">
        <v>36</v>
      </c>
      <c r="V1230" t="s">
        <v>37</v>
      </c>
      <c r="W1230" t="s">
        <v>38</v>
      </c>
      <c r="X1230" t="s">
        <v>39</v>
      </c>
      <c r="Y1230" t="s">
        <v>149</v>
      </c>
      <c r="Z1230" t="s">
        <v>150</v>
      </c>
      <c r="AA1230" t="s">
        <v>42</v>
      </c>
    </row>
    <row r="1231" spans="1:27" x14ac:dyDescent="0.25">
      <c r="A1231" s="1">
        <v>10237</v>
      </c>
      <c r="B1231" s="1">
        <v>26</v>
      </c>
      <c r="C1231" s="8">
        <v>40.229999999999997</v>
      </c>
      <c r="D1231" s="1">
        <v>2</v>
      </c>
      <c r="E1231" s="7">
        <v>1045.98</v>
      </c>
      <c r="F1231" s="7">
        <f>sales_data_sample3[[#This Row],[SALES]]*sales_data_sample3[[#This Row],[PROFIT MARGIN]]</f>
        <v>132.83946</v>
      </c>
      <c r="G1231" s="14">
        <v>0.127</v>
      </c>
      <c r="H1231" s="4">
        <v>38082</v>
      </c>
      <c r="I1231" t="s">
        <v>28</v>
      </c>
      <c r="J1231">
        <f>ROUNDUP(MONTH(sales_data_sample3[[#This Row],[ORDER DATE]])/3,0)</f>
        <v>2</v>
      </c>
      <c r="K1231" t="str">
        <f>TEXT(sales_data_sample3[[#This Row],[ORDER DATE]],"[$-409]mmmm")</f>
        <v>April</v>
      </c>
      <c r="L1231">
        <f>YEAR(sales_data_sample3[[#This Row],[ORDER DATE]])</f>
        <v>2004</v>
      </c>
      <c r="M1231" t="s">
        <v>29</v>
      </c>
      <c r="N1231">
        <v>40</v>
      </c>
      <c r="O1231" t="s">
        <v>3904</v>
      </c>
      <c r="P1231" t="s">
        <v>145</v>
      </c>
      <c r="Q1231" t="s">
        <v>146</v>
      </c>
      <c r="R1231" t="s">
        <v>147</v>
      </c>
      <c r="S1231" t="s">
        <v>148</v>
      </c>
      <c r="T1231" t="s">
        <v>35</v>
      </c>
      <c r="U1231" t="s">
        <v>36</v>
      </c>
      <c r="V1231" t="s">
        <v>37</v>
      </c>
      <c r="W1231" t="s">
        <v>38</v>
      </c>
      <c r="X1231" t="s">
        <v>39</v>
      </c>
      <c r="Y1231" t="s">
        <v>149</v>
      </c>
      <c r="Z1231" t="s">
        <v>150</v>
      </c>
      <c r="AA1231" t="s">
        <v>42</v>
      </c>
    </row>
    <row r="1232" spans="1:27" x14ac:dyDescent="0.25">
      <c r="A1232" s="1">
        <v>10237</v>
      </c>
      <c r="B1232" s="1">
        <v>27</v>
      </c>
      <c r="C1232" s="8">
        <v>100</v>
      </c>
      <c r="D1232" s="1">
        <v>5</v>
      </c>
      <c r="E1232" s="7">
        <v>3113.64</v>
      </c>
      <c r="F1232" s="7">
        <f>sales_data_sample3[[#This Row],[SALES]]*sales_data_sample3[[#This Row],[PROFIT MARGIN]]</f>
        <v>395.43227999999999</v>
      </c>
      <c r="G1232" s="14">
        <v>0.127</v>
      </c>
      <c r="H1232" s="4">
        <v>38082</v>
      </c>
      <c r="I1232" t="s">
        <v>28</v>
      </c>
      <c r="J1232">
        <f>ROUNDUP(MONTH(sales_data_sample3[[#This Row],[ORDER DATE]])/3,0)</f>
        <v>2</v>
      </c>
      <c r="K1232" t="str">
        <f>TEXT(sales_data_sample3[[#This Row],[ORDER DATE]],"[$-409]mmmm")</f>
        <v>April</v>
      </c>
      <c r="L1232">
        <f>YEAR(sales_data_sample3[[#This Row],[ORDER DATE]])</f>
        <v>2004</v>
      </c>
      <c r="M1232" t="s">
        <v>29</v>
      </c>
      <c r="N1232">
        <v>102</v>
      </c>
      <c r="O1232" t="s">
        <v>4107</v>
      </c>
      <c r="P1232" t="s">
        <v>145</v>
      </c>
      <c r="Q1232" t="s">
        <v>146</v>
      </c>
      <c r="R1232" t="s">
        <v>147</v>
      </c>
      <c r="S1232" t="s">
        <v>148</v>
      </c>
      <c r="T1232" t="s">
        <v>35</v>
      </c>
      <c r="U1232" t="s">
        <v>36</v>
      </c>
      <c r="V1232" t="s">
        <v>37</v>
      </c>
      <c r="W1232" t="s">
        <v>38</v>
      </c>
      <c r="X1232" t="s">
        <v>39</v>
      </c>
      <c r="Y1232" t="s">
        <v>149</v>
      </c>
      <c r="Z1232" t="s">
        <v>150</v>
      </c>
      <c r="AA1232" t="s">
        <v>65</v>
      </c>
    </row>
    <row r="1233" spans="1:27" x14ac:dyDescent="0.25">
      <c r="A1233" s="1">
        <v>10237</v>
      </c>
      <c r="B1233" s="1">
        <v>20</v>
      </c>
      <c r="C1233" s="8">
        <v>68.34</v>
      </c>
      <c r="D1233" s="1">
        <v>3</v>
      </c>
      <c r="E1233" s="7">
        <v>1366.8</v>
      </c>
      <c r="F1233" s="7">
        <f>sales_data_sample3[[#This Row],[SALES]]*sales_data_sample3[[#This Row],[PROFIT MARGIN]]</f>
        <v>173.58359999999999</v>
      </c>
      <c r="G1233" s="14">
        <v>0.127</v>
      </c>
      <c r="H1233" s="4">
        <v>38082</v>
      </c>
      <c r="I1233" t="s">
        <v>28</v>
      </c>
      <c r="J1233">
        <f>ROUNDUP(MONTH(sales_data_sample3[[#This Row],[ORDER DATE]])/3,0)</f>
        <v>2</v>
      </c>
      <c r="K1233" t="str">
        <f>TEXT(sales_data_sample3[[#This Row],[ORDER DATE]],"[$-409]mmmm")</f>
        <v>April</v>
      </c>
      <c r="L1233">
        <f>YEAR(sales_data_sample3[[#This Row],[ORDER DATE]])</f>
        <v>2004</v>
      </c>
      <c r="M1233" t="s">
        <v>29</v>
      </c>
      <c r="N1233">
        <v>81</v>
      </c>
      <c r="O1233" t="s">
        <v>4246</v>
      </c>
      <c r="P1233" t="s">
        <v>145</v>
      </c>
      <c r="Q1233" t="s">
        <v>146</v>
      </c>
      <c r="R1233" t="s">
        <v>147</v>
      </c>
      <c r="S1233" t="s">
        <v>148</v>
      </c>
      <c r="T1233" t="s">
        <v>35</v>
      </c>
      <c r="U1233" t="s">
        <v>36</v>
      </c>
      <c r="V1233" t="s">
        <v>37</v>
      </c>
      <c r="W1233" t="s">
        <v>38</v>
      </c>
      <c r="X1233" t="s">
        <v>39</v>
      </c>
      <c r="Y1233" t="s">
        <v>149</v>
      </c>
      <c r="Z1233" t="s">
        <v>150</v>
      </c>
      <c r="AA1233" t="s">
        <v>42</v>
      </c>
    </row>
    <row r="1234" spans="1:27" x14ac:dyDescent="0.25">
      <c r="A1234" s="1">
        <v>10238</v>
      </c>
      <c r="B1234" s="1">
        <v>28</v>
      </c>
      <c r="C1234" s="8">
        <v>100</v>
      </c>
      <c r="D1234" s="1">
        <v>3</v>
      </c>
      <c r="E1234" s="7">
        <v>5774.72</v>
      </c>
      <c r="F1234" s="7">
        <f>sales_data_sample3[[#This Row],[SALES]]*sales_data_sample3[[#This Row],[PROFIT MARGIN]]</f>
        <v>1437.3278080000002</v>
      </c>
      <c r="G1234" s="14" t="str">
        <f>IF(sales_data_sample3[[#This Row],[STATUS]] &lt;&gt;"Cancelled","24,89%","0")</f>
        <v>24,89%</v>
      </c>
      <c r="H1234" s="4">
        <v>38086</v>
      </c>
      <c r="I1234" t="s">
        <v>28</v>
      </c>
      <c r="J1234">
        <f>ROUNDUP(MONTH(sales_data_sample3[[#This Row],[ORDER DATE]])/3,0)</f>
        <v>2</v>
      </c>
      <c r="K1234" t="str">
        <f>TEXT(sales_data_sample3[[#This Row],[ORDER DATE]],"[$-409]mmmm")</f>
        <v>April</v>
      </c>
      <c r="L1234">
        <f>YEAR(sales_data_sample3[[#This Row],[ORDER DATE]])</f>
        <v>2004</v>
      </c>
      <c r="M1234" t="s">
        <v>278</v>
      </c>
      <c r="N1234">
        <v>194</v>
      </c>
      <c r="O1234" t="s">
        <v>776</v>
      </c>
      <c r="P1234" t="s">
        <v>562</v>
      </c>
      <c r="Q1234" t="s">
        <v>563</v>
      </c>
      <c r="R1234" t="s">
        <v>564</v>
      </c>
      <c r="S1234" t="s">
        <v>4804</v>
      </c>
      <c r="T1234" t="s">
        <v>565</v>
      </c>
      <c r="U1234" t="s">
        <v>4804</v>
      </c>
      <c r="V1234" t="s">
        <v>566</v>
      </c>
      <c r="W1234" t="s">
        <v>567</v>
      </c>
      <c r="X1234" t="s">
        <v>52</v>
      </c>
      <c r="Y1234" t="s">
        <v>568</v>
      </c>
      <c r="Z1234" t="s">
        <v>569</v>
      </c>
      <c r="AA1234" t="s">
        <v>65</v>
      </c>
    </row>
    <row r="1235" spans="1:27" x14ac:dyDescent="0.25">
      <c r="A1235" s="1">
        <v>10238</v>
      </c>
      <c r="B1235" s="1">
        <v>29</v>
      </c>
      <c r="C1235" s="8">
        <v>100</v>
      </c>
      <c r="D1235" s="1">
        <v>1</v>
      </c>
      <c r="E1235" s="7">
        <v>3167.38</v>
      </c>
      <c r="F1235" s="7">
        <f>sales_data_sample3[[#This Row],[SALES]]*sales_data_sample3[[#This Row],[PROFIT MARGIN]]</f>
        <v>788.36088200000006</v>
      </c>
      <c r="G1235" s="14" t="str">
        <f>IF(sales_data_sample3[[#This Row],[STATUS]] &lt;&gt;"Cancelled","24,89%","0")</f>
        <v>24,89%</v>
      </c>
      <c r="H1235" s="4">
        <v>38086</v>
      </c>
      <c r="I1235" t="s">
        <v>28</v>
      </c>
      <c r="J1235">
        <f>ROUNDUP(MONTH(sales_data_sample3[[#This Row],[ORDER DATE]])/3,0)</f>
        <v>2</v>
      </c>
      <c r="K1235" t="str">
        <f>TEXT(sales_data_sample3[[#This Row],[ORDER DATE]],"[$-409]mmmm")</f>
        <v>April</v>
      </c>
      <c r="L1235">
        <f>YEAR(sales_data_sample3[[#This Row],[ORDER DATE]])</f>
        <v>2004</v>
      </c>
      <c r="M1235" t="s">
        <v>278</v>
      </c>
      <c r="N1235">
        <v>117</v>
      </c>
      <c r="O1235" t="s">
        <v>1057</v>
      </c>
      <c r="P1235" t="s">
        <v>562</v>
      </c>
      <c r="Q1235" t="s">
        <v>563</v>
      </c>
      <c r="R1235" t="s">
        <v>564</v>
      </c>
      <c r="S1235" t="s">
        <v>4804</v>
      </c>
      <c r="T1235" t="s">
        <v>565</v>
      </c>
      <c r="U1235" t="s">
        <v>4804</v>
      </c>
      <c r="V1235" t="s">
        <v>566</v>
      </c>
      <c r="W1235" t="s">
        <v>567</v>
      </c>
      <c r="X1235" t="s">
        <v>52</v>
      </c>
      <c r="Y1235" t="s">
        <v>568</v>
      </c>
      <c r="Z1235" t="s">
        <v>569</v>
      </c>
      <c r="AA1235" t="s">
        <v>65</v>
      </c>
    </row>
    <row r="1236" spans="1:27" x14ac:dyDescent="0.25">
      <c r="A1236" s="1">
        <v>10238</v>
      </c>
      <c r="B1236" s="1">
        <v>20</v>
      </c>
      <c r="C1236" s="8">
        <v>74.209999999999994</v>
      </c>
      <c r="D1236" s="1">
        <v>4</v>
      </c>
      <c r="E1236" s="7">
        <v>1484.2</v>
      </c>
      <c r="F1236" s="7">
        <f>sales_data_sample3[[#This Row],[SALES]]*sales_data_sample3[[#This Row],[PROFIT MARGIN]]</f>
        <v>369.41738000000004</v>
      </c>
      <c r="G1236" s="14" t="str">
        <f>IF(sales_data_sample3[[#This Row],[STATUS]] &lt;&gt;"Cancelled","24,89%","0")</f>
        <v>24,89%</v>
      </c>
      <c r="H1236" s="4">
        <v>38086</v>
      </c>
      <c r="I1236" t="s">
        <v>28</v>
      </c>
      <c r="J1236">
        <f>ROUNDUP(MONTH(sales_data_sample3[[#This Row],[ORDER DATE]])/3,0)</f>
        <v>2</v>
      </c>
      <c r="K1236" t="str">
        <f>TEXT(sales_data_sample3[[#This Row],[ORDER DATE]],"[$-409]mmmm")</f>
        <v>April</v>
      </c>
      <c r="L1236">
        <f>YEAR(sales_data_sample3[[#This Row],[ORDER DATE]])</f>
        <v>2004</v>
      </c>
      <c r="M1236" t="s">
        <v>278</v>
      </c>
      <c r="N1236">
        <v>79</v>
      </c>
      <c r="O1236" t="s">
        <v>1128</v>
      </c>
      <c r="P1236" t="s">
        <v>562</v>
      </c>
      <c r="Q1236" t="s">
        <v>563</v>
      </c>
      <c r="R1236" t="s">
        <v>564</v>
      </c>
      <c r="S1236" t="s">
        <v>4804</v>
      </c>
      <c r="T1236" t="s">
        <v>565</v>
      </c>
      <c r="U1236" t="s">
        <v>4804</v>
      </c>
      <c r="V1236" t="s">
        <v>566</v>
      </c>
      <c r="W1236" t="s">
        <v>567</v>
      </c>
      <c r="X1236" t="s">
        <v>52</v>
      </c>
      <c r="Y1236" t="s">
        <v>568</v>
      </c>
      <c r="Z1236" t="s">
        <v>569</v>
      </c>
      <c r="AA1236" t="s">
        <v>42</v>
      </c>
    </row>
    <row r="1237" spans="1:27" x14ac:dyDescent="0.25">
      <c r="A1237" s="1">
        <v>10238</v>
      </c>
      <c r="B1237" s="1">
        <v>41</v>
      </c>
      <c r="C1237" s="8">
        <v>73.17</v>
      </c>
      <c r="D1237" s="1">
        <v>6</v>
      </c>
      <c r="E1237" s="7">
        <v>2999.97</v>
      </c>
      <c r="F1237" s="7">
        <f>sales_data_sample3[[#This Row],[SALES]]*sales_data_sample3[[#This Row],[PROFIT MARGIN]]</f>
        <v>746.69253300000003</v>
      </c>
      <c r="G1237" s="14" t="str">
        <f>IF(sales_data_sample3[[#This Row],[STATUS]] &lt;&gt;"Cancelled","24,89%","0")</f>
        <v>24,89%</v>
      </c>
      <c r="H1237" s="4">
        <v>38086</v>
      </c>
      <c r="I1237" t="s">
        <v>28</v>
      </c>
      <c r="J1237">
        <f>ROUNDUP(MONTH(sales_data_sample3[[#This Row],[ORDER DATE]])/3,0)</f>
        <v>2</v>
      </c>
      <c r="K1237" t="str">
        <f>TEXT(sales_data_sample3[[#This Row],[ORDER DATE]],"[$-409]mmmm")</f>
        <v>April</v>
      </c>
      <c r="L1237">
        <f>YEAR(sales_data_sample3[[#This Row],[ORDER DATE]])</f>
        <v>2004</v>
      </c>
      <c r="M1237" t="s">
        <v>278</v>
      </c>
      <c r="N1237">
        <v>80</v>
      </c>
      <c r="O1237" t="s">
        <v>2283</v>
      </c>
      <c r="P1237" t="s">
        <v>562</v>
      </c>
      <c r="Q1237" t="s">
        <v>563</v>
      </c>
      <c r="R1237" t="s">
        <v>564</v>
      </c>
      <c r="S1237" t="s">
        <v>4804</v>
      </c>
      <c r="T1237" t="s">
        <v>565</v>
      </c>
      <c r="U1237" t="s">
        <v>4804</v>
      </c>
      <c r="V1237" t="s">
        <v>566</v>
      </c>
      <c r="W1237" t="s">
        <v>567</v>
      </c>
      <c r="X1237" t="s">
        <v>52</v>
      </c>
      <c r="Y1237" t="s">
        <v>568</v>
      </c>
      <c r="Z1237" t="s">
        <v>569</v>
      </c>
      <c r="AA1237" t="s">
        <v>42</v>
      </c>
    </row>
    <row r="1238" spans="1:27" x14ac:dyDescent="0.25">
      <c r="A1238" s="1">
        <v>10238</v>
      </c>
      <c r="B1238" s="1">
        <v>49</v>
      </c>
      <c r="C1238" s="8">
        <v>100</v>
      </c>
      <c r="D1238" s="1">
        <v>5</v>
      </c>
      <c r="E1238" s="7">
        <v>6554.24</v>
      </c>
      <c r="F1238" s="7">
        <f>sales_data_sample3[[#This Row],[SALES]]*sales_data_sample3[[#This Row],[PROFIT MARGIN]]</f>
        <v>1631.350336</v>
      </c>
      <c r="G1238" s="14" t="str">
        <f>IF(sales_data_sample3[[#This Row],[STATUS]] &lt;&gt;"Cancelled","24,89%","0")</f>
        <v>24,89%</v>
      </c>
      <c r="H1238" s="4">
        <v>38086</v>
      </c>
      <c r="I1238" t="s">
        <v>28</v>
      </c>
      <c r="J1238">
        <f>ROUNDUP(MONTH(sales_data_sample3[[#This Row],[ORDER DATE]])/3,0)</f>
        <v>2</v>
      </c>
      <c r="K1238" t="str">
        <f>TEXT(sales_data_sample3[[#This Row],[ORDER DATE]],"[$-409]mmmm")</f>
        <v>April</v>
      </c>
      <c r="L1238">
        <f>YEAR(sales_data_sample3[[#This Row],[ORDER DATE]])</f>
        <v>2004</v>
      </c>
      <c r="M1238" t="s">
        <v>278</v>
      </c>
      <c r="N1238">
        <v>146</v>
      </c>
      <c r="O1238" t="s">
        <v>2364</v>
      </c>
      <c r="P1238" t="s">
        <v>562</v>
      </c>
      <c r="Q1238" t="s">
        <v>563</v>
      </c>
      <c r="R1238" t="s">
        <v>564</v>
      </c>
      <c r="S1238" t="s">
        <v>4804</v>
      </c>
      <c r="T1238" t="s">
        <v>565</v>
      </c>
      <c r="U1238" t="s">
        <v>4804</v>
      </c>
      <c r="V1238" t="s">
        <v>566</v>
      </c>
      <c r="W1238" t="s">
        <v>567</v>
      </c>
      <c r="X1238" t="s">
        <v>52</v>
      </c>
      <c r="Y1238" t="s">
        <v>568</v>
      </c>
      <c r="Z1238" t="s">
        <v>569</v>
      </c>
      <c r="AA1238" t="s">
        <v>65</v>
      </c>
    </row>
    <row r="1239" spans="1:27" x14ac:dyDescent="0.25">
      <c r="A1239" s="1">
        <v>10238</v>
      </c>
      <c r="B1239" s="1">
        <v>44</v>
      </c>
      <c r="C1239" s="8">
        <v>100</v>
      </c>
      <c r="D1239" s="1">
        <v>8</v>
      </c>
      <c r="E1239" s="7">
        <v>6350.96</v>
      </c>
      <c r="F1239" s="7">
        <f>sales_data_sample3[[#This Row],[SALES]]*sales_data_sample3[[#This Row],[PROFIT MARGIN]]</f>
        <v>1580.753944</v>
      </c>
      <c r="G1239" s="14" t="str">
        <f>IF(sales_data_sample3[[#This Row],[STATUS]] &lt;&gt;"Cancelled","24,89%","0")</f>
        <v>24,89%</v>
      </c>
      <c r="H1239" s="4">
        <v>38086</v>
      </c>
      <c r="I1239" t="s">
        <v>28</v>
      </c>
      <c r="J1239">
        <f>ROUNDUP(MONTH(sales_data_sample3[[#This Row],[ORDER DATE]])/3,0)</f>
        <v>2</v>
      </c>
      <c r="K1239" t="str">
        <f>TEXT(sales_data_sample3[[#This Row],[ORDER DATE]],"[$-409]mmmm")</f>
        <v>April</v>
      </c>
      <c r="L1239">
        <f>YEAR(sales_data_sample3[[#This Row],[ORDER DATE]])</f>
        <v>2004</v>
      </c>
      <c r="M1239" t="s">
        <v>278</v>
      </c>
      <c r="N1239">
        <v>148</v>
      </c>
      <c r="O1239" t="s">
        <v>2673</v>
      </c>
      <c r="P1239" t="s">
        <v>562</v>
      </c>
      <c r="Q1239" t="s">
        <v>563</v>
      </c>
      <c r="R1239" t="s">
        <v>564</v>
      </c>
      <c r="S1239" t="s">
        <v>4804</v>
      </c>
      <c r="T1239" t="s">
        <v>565</v>
      </c>
      <c r="U1239" t="s">
        <v>4804</v>
      </c>
      <c r="V1239" t="s">
        <v>566</v>
      </c>
      <c r="W1239" t="s">
        <v>567</v>
      </c>
      <c r="X1239" t="s">
        <v>52</v>
      </c>
      <c r="Y1239" t="s">
        <v>568</v>
      </c>
      <c r="Z1239" t="s">
        <v>569</v>
      </c>
      <c r="AA1239" t="s">
        <v>65</v>
      </c>
    </row>
    <row r="1240" spans="1:27" x14ac:dyDescent="0.25">
      <c r="A1240" s="1">
        <v>10238</v>
      </c>
      <c r="B1240" s="1">
        <v>47</v>
      </c>
      <c r="C1240" s="8">
        <v>62.45</v>
      </c>
      <c r="D1240" s="1">
        <v>2</v>
      </c>
      <c r="E1240" s="7">
        <v>2935.15</v>
      </c>
      <c r="F1240" s="7">
        <f>sales_data_sample3[[#This Row],[SALES]]*sales_data_sample3[[#This Row],[PROFIT MARGIN]]</f>
        <v>730.55883500000004</v>
      </c>
      <c r="G1240" s="14" t="str">
        <f>IF(sales_data_sample3[[#This Row],[STATUS]] &lt;&gt;"Cancelled","24,89%","0")</f>
        <v>24,89%</v>
      </c>
      <c r="H1240" s="4">
        <v>38086</v>
      </c>
      <c r="I1240" t="s">
        <v>28</v>
      </c>
      <c r="J1240">
        <f>ROUNDUP(MONTH(sales_data_sample3[[#This Row],[ORDER DATE]])/3,0)</f>
        <v>2</v>
      </c>
      <c r="K1240" t="str">
        <f>TEXT(sales_data_sample3[[#This Row],[ORDER DATE]],"[$-409]mmmm")</f>
        <v>April</v>
      </c>
      <c r="L1240">
        <f>YEAR(sales_data_sample3[[#This Row],[ORDER DATE]])</f>
        <v>2004</v>
      </c>
      <c r="M1240" t="s">
        <v>278</v>
      </c>
      <c r="N1240">
        <v>61</v>
      </c>
      <c r="O1240" t="s">
        <v>3427</v>
      </c>
      <c r="P1240" t="s">
        <v>562</v>
      </c>
      <c r="Q1240" t="s">
        <v>563</v>
      </c>
      <c r="R1240" t="s">
        <v>564</v>
      </c>
      <c r="S1240" t="s">
        <v>4804</v>
      </c>
      <c r="T1240" t="s">
        <v>565</v>
      </c>
      <c r="U1240" t="s">
        <v>4804</v>
      </c>
      <c r="V1240" t="s">
        <v>566</v>
      </c>
      <c r="W1240" t="s">
        <v>567</v>
      </c>
      <c r="X1240" t="s">
        <v>52</v>
      </c>
      <c r="Y1240" t="s">
        <v>568</v>
      </c>
      <c r="Z1240" t="s">
        <v>569</v>
      </c>
      <c r="AA1240" t="s">
        <v>42</v>
      </c>
    </row>
    <row r="1241" spans="1:27" x14ac:dyDescent="0.25">
      <c r="A1241" s="1">
        <v>10238</v>
      </c>
      <c r="B1241" s="1">
        <v>22</v>
      </c>
      <c r="C1241" s="8">
        <v>93.77</v>
      </c>
      <c r="D1241" s="1">
        <v>7</v>
      </c>
      <c r="E1241" s="7">
        <v>2062.94</v>
      </c>
      <c r="F1241" s="7">
        <f>sales_data_sample3[[#This Row],[SALES]]*sales_data_sample3[[#This Row],[PROFIT MARGIN]]</f>
        <v>513.46576600000003</v>
      </c>
      <c r="G1241" s="14" t="str">
        <f>IF(sales_data_sample3[[#This Row],[STATUS]] &lt;&gt;"Cancelled","24,89%","0")</f>
        <v>24,89%</v>
      </c>
      <c r="H1241" s="4">
        <v>38086</v>
      </c>
      <c r="I1241" t="s">
        <v>28</v>
      </c>
      <c r="J1241">
        <f>ROUNDUP(MONTH(sales_data_sample3[[#This Row],[ORDER DATE]])/3,0)</f>
        <v>2</v>
      </c>
      <c r="K1241" t="str">
        <f>TEXT(sales_data_sample3[[#This Row],[ORDER DATE]],"[$-409]mmmm")</f>
        <v>April</v>
      </c>
      <c r="L1241">
        <f>YEAR(sales_data_sample3[[#This Row],[ORDER DATE]])</f>
        <v>2004</v>
      </c>
      <c r="M1241" t="s">
        <v>278</v>
      </c>
      <c r="N1241">
        <v>80</v>
      </c>
      <c r="O1241" t="s">
        <v>3802</v>
      </c>
      <c r="P1241" t="s">
        <v>562</v>
      </c>
      <c r="Q1241" t="s">
        <v>563</v>
      </c>
      <c r="R1241" t="s">
        <v>564</v>
      </c>
      <c r="S1241" t="s">
        <v>4804</v>
      </c>
      <c r="T1241" t="s">
        <v>565</v>
      </c>
      <c r="U1241" t="s">
        <v>4804</v>
      </c>
      <c r="V1241" t="s">
        <v>566</v>
      </c>
      <c r="W1241" t="s">
        <v>567</v>
      </c>
      <c r="X1241" t="s">
        <v>52</v>
      </c>
      <c r="Y1241" t="s">
        <v>568</v>
      </c>
      <c r="Z1241" t="s">
        <v>569</v>
      </c>
      <c r="AA1241" t="s">
        <v>42</v>
      </c>
    </row>
    <row r="1242" spans="1:27" x14ac:dyDescent="0.25">
      <c r="A1242" s="1">
        <v>10239</v>
      </c>
      <c r="B1242" s="1">
        <v>21</v>
      </c>
      <c r="C1242" s="8">
        <v>93.28</v>
      </c>
      <c r="D1242" s="1">
        <v>5</v>
      </c>
      <c r="E1242" s="7">
        <v>1958.88</v>
      </c>
      <c r="F1242" s="7">
        <f>sales_data_sample3[[#This Row],[SALES]]*sales_data_sample3[[#This Row],[PROFIT MARGIN]]</f>
        <v>487.56523200000004</v>
      </c>
      <c r="G1242" s="14" t="str">
        <f>IF(sales_data_sample3[[#This Row],[STATUS]] &lt;&gt;"Cancelled","24,89%","0")</f>
        <v>24,89%</v>
      </c>
      <c r="H1242" s="4">
        <v>38089</v>
      </c>
      <c r="I1242" t="s">
        <v>28</v>
      </c>
      <c r="J1242">
        <f>ROUNDUP(MONTH(sales_data_sample3[[#This Row],[ORDER DATE]])/3,0)</f>
        <v>2</v>
      </c>
      <c r="K1242" t="str">
        <f>TEXT(sales_data_sample3[[#This Row],[ORDER DATE]],"[$-409]mmmm")</f>
        <v>April</v>
      </c>
      <c r="L1242">
        <f>YEAR(sales_data_sample3[[#This Row],[ORDER DATE]])</f>
        <v>2004</v>
      </c>
      <c r="M1242" t="s">
        <v>278</v>
      </c>
      <c r="N1242">
        <v>115</v>
      </c>
      <c r="O1242" t="s">
        <v>1223</v>
      </c>
      <c r="P1242" t="s">
        <v>688</v>
      </c>
      <c r="Q1242" t="s">
        <v>689</v>
      </c>
      <c r="R1242" t="s">
        <v>690</v>
      </c>
      <c r="S1242" t="s">
        <v>4804</v>
      </c>
      <c r="T1242" t="s">
        <v>691</v>
      </c>
      <c r="U1242" t="s">
        <v>4804</v>
      </c>
      <c r="V1242" t="s">
        <v>692</v>
      </c>
      <c r="W1242" t="s">
        <v>196</v>
      </c>
      <c r="X1242" t="s">
        <v>52</v>
      </c>
      <c r="Y1242" t="s">
        <v>693</v>
      </c>
      <c r="Z1242" t="s">
        <v>694</v>
      </c>
      <c r="AA1242" t="s">
        <v>42</v>
      </c>
    </row>
    <row r="1243" spans="1:27" x14ac:dyDescent="0.25">
      <c r="A1243" s="1">
        <v>10239</v>
      </c>
      <c r="B1243" s="1">
        <v>46</v>
      </c>
      <c r="C1243" s="8">
        <v>73.92</v>
      </c>
      <c r="D1243" s="1">
        <v>4</v>
      </c>
      <c r="E1243" s="7">
        <v>3400.32</v>
      </c>
      <c r="F1243" s="7">
        <f>sales_data_sample3[[#This Row],[SALES]]*sales_data_sample3[[#This Row],[PROFIT MARGIN]]</f>
        <v>846.33964800000012</v>
      </c>
      <c r="G1243" s="14" t="str">
        <f>IF(sales_data_sample3[[#This Row],[STATUS]] &lt;&gt;"Cancelled","24,89%","0")</f>
        <v>24,89%</v>
      </c>
      <c r="H1243" s="4">
        <v>38089</v>
      </c>
      <c r="I1243" t="s">
        <v>28</v>
      </c>
      <c r="J1243">
        <f>ROUNDUP(MONTH(sales_data_sample3[[#This Row],[ORDER DATE]])/3,0)</f>
        <v>2</v>
      </c>
      <c r="K1243" t="str">
        <f>TEXT(sales_data_sample3[[#This Row],[ORDER DATE]],"[$-409]mmmm")</f>
        <v>April</v>
      </c>
      <c r="L1243">
        <f>YEAR(sales_data_sample3[[#This Row],[ORDER DATE]])</f>
        <v>2004</v>
      </c>
      <c r="M1243" t="s">
        <v>278</v>
      </c>
      <c r="N1243">
        <v>77</v>
      </c>
      <c r="O1243" t="s">
        <v>1592</v>
      </c>
      <c r="P1243" t="s">
        <v>688</v>
      </c>
      <c r="Q1243" t="s">
        <v>689</v>
      </c>
      <c r="R1243" t="s">
        <v>690</v>
      </c>
      <c r="S1243" t="s">
        <v>4804</v>
      </c>
      <c r="T1243" t="s">
        <v>691</v>
      </c>
      <c r="U1243" t="s">
        <v>4804</v>
      </c>
      <c r="V1243" t="s">
        <v>692</v>
      </c>
      <c r="W1243" t="s">
        <v>196</v>
      </c>
      <c r="X1243" t="s">
        <v>52</v>
      </c>
      <c r="Y1243" t="s">
        <v>693</v>
      </c>
      <c r="Z1243" t="s">
        <v>694</v>
      </c>
      <c r="AA1243" t="s">
        <v>65</v>
      </c>
    </row>
    <row r="1244" spans="1:27" x14ac:dyDescent="0.25">
      <c r="A1244" s="1">
        <v>10239</v>
      </c>
      <c r="B1244" s="1">
        <v>47</v>
      </c>
      <c r="C1244" s="8">
        <v>100</v>
      </c>
      <c r="D1244" s="1">
        <v>1</v>
      </c>
      <c r="E1244" s="7">
        <v>7083.37</v>
      </c>
      <c r="F1244" s="7">
        <f>sales_data_sample3[[#This Row],[SALES]]*sales_data_sample3[[#This Row],[PROFIT MARGIN]]</f>
        <v>1763.0507930000001</v>
      </c>
      <c r="G1244" s="14" t="str">
        <f>IF(sales_data_sample3[[#This Row],[STATUS]] &lt;&gt;"Cancelled","24,89%","0")</f>
        <v>24,89%</v>
      </c>
      <c r="H1244" s="4">
        <v>38089</v>
      </c>
      <c r="I1244" t="s">
        <v>28</v>
      </c>
      <c r="J1244">
        <f>ROUNDUP(MONTH(sales_data_sample3[[#This Row],[ORDER DATE]])/3,0)</f>
        <v>2</v>
      </c>
      <c r="K1244" t="str">
        <f>TEXT(sales_data_sample3[[#This Row],[ORDER DATE]],"[$-409]mmmm")</f>
        <v>April</v>
      </c>
      <c r="L1244">
        <f>YEAR(sales_data_sample3[[#This Row],[ORDER DATE]])</f>
        <v>2004</v>
      </c>
      <c r="M1244" t="s">
        <v>278</v>
      </c>
      <c r="N1244">
        <v>169</v>
      </c>
      <c r="O1244" t="s">
        <v>2190</v>
      </c>
      <c r="P1244" t="s">
        <v>688</v>
      </c>
      <c r="Q1244" t="s">
        <v>689</v>
      </c>
      <c r="R1244" t="s">
        <v>690</v>
      </c>
      <c r="S1244" t="s">
        <v>4804</v>
      </c>
      <c r="T1244" t="s">
        <v>691</v>
      </c>
      <c r="U1244" t="s">
        <v>4804</v>
      </c>
      <c r="V1244" t="s">
        <v>692</v>
      </c>
      <c r="W1244" t="s">
        <v>196</v>
      </c>
      <c r="X1244" t="s">
        <v>52</v>
      </c>
      <c r="Y1244" t="s">
        <v>693</v>
      </c>
      <c r="Z1244" t="s">
        <v>694</v>
      </c>
      <c r="AA1244" t="s">
        <v>229</v>
      </c>
    </row>
    <row r="1245" spans="1:27" x14ac:dyDescent="0.25">
      <c r="A1245" s="1">
        <v>10239</v>
      </c>
      <c r="B1245" s="1">
        <v>20</v>
      </c>
      <c r="C1245" s="8">
        <v>44.56</v>
      </c>
      <c r="D1245" s="1">
        <v>2</v>
      </c>
      <c r="E1245" s="7">
        <v>891.2</v>
      </c>
      <c r="F1245" s="7">
        <f>sales_data_sample3[[#This Row],[SALES]]*sales_data_sample3[[#This Row],[PROFIT MARGIN]]</f>
        <v>221.81968000000003</v>
      </c>
      <c r="G1245" s="14" t="str">
        <f>IF(sales_data_sample3[[#This Row],[STATUS]] &lt;&gt;"Cancelled","24,89%","0")</f>
        <v>24,89%</v>
      </c>
      <c r="H1245" s="4">
        <v>38089</v>
      </c>
      <c r="I1245" t="s">
        <v>28</v>
      </c>
      <c r="J1245">
        <f>ROUNDUP(MONTH(sales_data_sample3[[#This Row],[ORDER DATE]])/3,0)</f>
        <v>2</v>
      </c>
      <c r="K1245" t="str">
        <f>TEXT(sales_data_sample3[[#This Row],[ORDER DATE]],"[$-409]mmmm")</f>
        <v>April</v>
      </c>
      <c r="L1245">
        <f>YEAR(sales_data_sample3[[#This Row],[ORDER DATE]])</f>
        <v>2004</v>
      </c>
      <c r="M1245" t="s">
        <v>278</v>
      </c>
      <c r="N1245">
        <v>37</v>
      </c>
      <c r="O1245" t="s">
        <v>3302</v>
      </c>
      <c r="P1245" t="s">
        <v>688</v>
      </c>
      <c r="Q1245" t="s">
        <v>689</v>
      </c>
      <c r="R1245" t="s">
        <v>690</v>
      </c>
      <c r="S1245" t="s">
        <v>4804</v>
      </c>
      <c r="T1245" t="s">
        <v>691</v>
      </c>
      <c r="U1245" t="s">
        <v>4804</v>
      </c>
      <c r="V1245" t="s">
        <v>692</v>
      </c>
      <c r="W1245" t="s">
        <v>196</v>
      </c>
      <c r="X1245" t="s">
        <v>52</v>
      </c>
      <c r="Y1245" t="s">
        <v>693</v>
      </c>
      <c r="Z1245" t="s">
        <v>694</v>
      </c>
      <c r="AA1245" t="s">
        <v>42</v>
      </c>
    </row>
    <row r="1246" spans="1:27" x14ac:dyDescent="0.25">
      <c r="A1246" s="1">
        <v>10239</v>
      </c>
      <c r="B1246" s="1">
        <v>29</v>
      </c>
      <c r="C1246" s="8">
        <v>100</v>
      </c>
      <c r="D1246" s="1">
        <v>3</v>
      </c>
      <c r="E1246" s="7">
        <v>4479.63</v>
      </c>
      <c r="F1246" s="7">
        <f>sales_data_sample3[[#This Row],[SALES]]*sales_data_sample3[[#This Row],[PROFIT MARGIN]]</f>
        <v>1114.9799070000001</v>
      </c>
      <c r="G1246" s="14" t="str">
        <f>IF(sales_data_sample3[[#This Row],[STATUS]] &lt;&gt;"Cancelled","24,89%","0")</f>
        <v>24,89%</v>
      </c>
      <c r="H1246" s="4">
        <v>38089</v>
      </c>
      <c r="I1246" t="s">
        <v>28</v>
      </c>
      <c r="J1246">
        <f>ROUNDUP(MONTH(sales_data_sample3[[#This Row],[ORDER DATE]])/3,0)</f>
        <v>2</v>
      </c>
      <c r="K1246" t="str">
        <f>TEXT(sales_data_sample3[[#This Row],[ORDER DATE]],"[$-409]mmmm")</f>
        <v>April</v>
      </c>
      <c r="L1246">
        <f>YEAR(sales_data_sample3[[#This Row],[ORDER DATE]])</f>
        <v>2004</v>
      </c>
      <c r="M1246" t="s">
        <v>278</v>
      </c>
      <c r="N1246">
        <v>140</v>
      </c>
      <c r="O1246" t="s">
        <v>3589</v>
      </c>
      <c r="P1246" t="s">
        <v>688</v>
      </c>
      <c r="Q1246" t="s">
        <v>689</v>
      </c>
      <c r="R1246" t="s">
        <v>690</v>
      </c>
      <c r="S1246" t="s">
        <v>4804</v>
      </c>
      <c r="T1246" t="s">
        <v>691</v>
      </c>
      <c r="U1246" t="s">
        <v>4804</v>
      </c>
      <c r="V1246" t="s">
        <v>692</v>
      </c>
      <c r="W1246" t="s">
        <v>196</v>
      </c>
      <c r="X1246" t="s">
        <v>52</v>
      </c>
      <c r="Y1246" t="s">
        <v>693</v>
      </c>
      <c r="Z1246" t="s">
        <v>694</v>
      </c>
      <c r="AA1246" t="s">
        <v>65</v>
      </c>
    </row>
    <row r="1247" spans="1:27" x14ac:dyDescent="0.25">
      <c r="A1247" s="1">
        <v>10240</v>
      </c>
      <c r="B1247" s="1">
        <v>41</v>
      </c>
      <c r="C1247" s="8">
        <v>100</v>
      </c>
      <c r="D1247" s="1">
        <v>3</v>
      </c>
      <c r="E1247" s="7">
        <v>5628.89</v>
      </c>
      <c r="F1247" s="7">
        <f>sales_data_sample3[[#This Row],[SALES]]*sales_data_sample3[[#This Row],[PROFIT MARGIN]]</f>
        <v>1401.0307210000001</v>
      </c>
      <c r="G1247" s="14" t="str">
        <f>IF(sales_data_sample3[[#This Row],[STATUS]] &lt;&gt;"Cancelled","24,89%","0")</f>
        <v>24,89%</v>
      </c>
      <c r="H1247" s="4">
        <v>38090</v>
      </c>
      <c r="I1247" t="s">
        <v>28</v>
      </c>
      <c r="J1247">
        <f>ROUNDUP(MONTH(sales_data_sample3[[#This Row],[ORDER DATE]])/3,0)</f>
        <v>2</v>
      </c>
      <c r="K1247" t="str">
        <f>TEXT(sales_data_sample3[[#This Row],[ORDER DATE]],"[$-409]mmmm")</f>
        <v>April</v>
      </c>
      <c r="L1247">
        <f>YEAR(sales_data_sample3[[#This Row],[ORDER DATE]])</f>
        <v>2004</v>
      </c>
      <c r="M1247" t="s">
        <v>278</v>
      </c>
      <c r="N1247">
        <v>141</v>
      </c>
      <c r="O1247" t="s">
        <v>1299</v>
      </c>
      <c r="P1247" t="s">
        <v>484</v>
      </c>
      <c r="Q1247" t="s">
        <v>485</v>
      </c>
      <c r="R1247" t="s">
        <v>486</v>
      </c>
      <c r="S1247" t="s">
        <v>4804</v>
      </c>
      <c r="T1247" t="s">
        <v>487</v>
      </c>
      <c r="U1247" t="s">
        <v>487</v>
      </c>
      <c r="V1247" t="s">
        <v>488</v>
      </c>
      <c r="W1247" t="s">
        <v>307</v>
      </c>
      <c r="X1247" t="s">
        <v>307</v>
      </c>
      <c r="Y1247" t="s">
        <v>489</v>
      </c>
      <c r="Z1247" t="s">
        <v>490</v>
      </c>
      <c r="AA1247" t="s">
        <v>65</v>
      </c>
    </row>
    <row r="1248" spans="1:27" x14ac:dyDescent="0.25">
      <c r="A1248" s="1">
        <v>10240</v>
      </c>
      <c r="B1248" s="1">
        <v>37</v>
      </c>
      <c r="C1248" s="8">
        <v>100</v>
      </c>
      <c r="D1248" s="1">
        <v>2</v>
      </c>
      <c r="E1248" s="7">
        <v>5526.32</v>
      </c>
      <c r="F1248" s="7">
        <f>sales_data_sample3[[#This Row],[SALES]]*sales_data_sample3[[#This Row],[PROFIT MARGIN]]</f>
        <v>1375.5010480000001</v>
      </c>
      <c r="G1248" s="14" t="str">
        <f>IF(sales_data_sample3[[#This Row],[STATUS]] &lt;&gt;"Cancelled","24,89%","0")</f>
        <v>24,89%</v>
      </c>
      <c r="H1248" s="4">
        <v>38090</v>
      </c>
      <c r="I1248" t="s">
        <v>28</v>
      </c>
      <c r="J1248">
        <f>ROUNDUP(MONTH(sales_data_sample3[[#This Row],[ORDER DATE]])/3,0)</f>
        <v>2</v>
      </c>
      <c r="K1248" t="str">
        <f>TEXT(sales_data_sample3[[#This Row],[ORDER DATE]],"[$-409]mmmm")</f>
        <v>April</v>
      </c>
      <c r="L1248">
        <f>YEAR(sales_data_sample3[[#This Row],[ORDER DATE]])</f>
        <v>2004</v>
      </c>
      <c r="M1248" t="s">
        <v>278</v>
      </c>
      <c r="N1248">
        <v>142</v>
      </c>
      <c r="O1248" t="s">
        <v>1635</v>
      </c>
      <c r="P1248" t="s">
        <v>484</v>
      </c>
      <c r="Q1248" t="s">
        <v>485</v>
      </c>
      <c r="R1248" t="s">
        <v>486</v>
      </c>
      <c r="S1248" t="s">
        <v>4804</v>
      </c>
      <c r="T1248" t="s">
        <v>487</v>
      </c>
      <c r="U1248" t="s">
        <v>487</v>
      </c>
      <c r="V1248" t="s">
        <v>488</v>
      </c>
      <c r="W1248" t="s">
        <v>307</v>
      </c>
      <c r="X1248" t="s">
        <v>307</v>
      </c>
      <c r="Y1248" t="s">
        <v>489</v>
      </c>
      <c r="Z1248" t="s">
        <v>490</v>
      </c>
      <c r="AA1248" t="s">
        <v>65</v>
      </c>
    </row>
    <row r="1249" spans="1:27" x14ac:dyDescent="0.25">
      <c r="A1249" s="1">
        <v>10240</v>
      </c>
      <c r="B1249" s="1">
        <v>37</v>
      </c>
      <c r="C1249" s="8">
        <v>100</v>
      </c>
      <c r="D1249" s="1">
        <v>1</v>
      </c>
      <c r="E1249" s="7">
        <v>5959.22</v>
      </c>
      <c r="F1249" s="7">
        <f>sales_data_sample3[[#This Row],[SALES]]*sales_data_sample3[[#This Row],[PROFIT MARGIN]]</f>
        <v>1483.2498580000001</v>
      </c>
      <c r="G1249" s="14" t="str">
        <f>IF(sales_data_sample3[[#This Row],[STATUS]] &lt;&gt;"Cancelled","24,89%","0")</f>
        <v>24,89%</v>
      </c>
      <c r="H1249" s="4">
        <v>38090</v>
      </c>
      <c r="I1249" t="s">
        <v>28</v>
      </c>
      <c r="J1249">
        <f>ROUNDUP(MONTH(sales_data_sample3[[#This Row],[ORDER DATE]])/3,0)</f>
        <v>2</v>
      </c>
      <c r="K1249" t="str">
        <f>TEXT(sales_data_sample3[[#This Row],[ORDER DATE]],"[$-409]mmmm")</f>
        <v>April</v>
      </c>
      <c r="L1249">
        <f>YEAR(sales_data_sample3[[#This Row],[ORDER DATE]])</f>
        <v>2004</v>
      </c>
      <c r="M1249" t="s">
        <v>278</v>
      </c>
      <c r="N1249">
        <v>141</v>
      </c>
      <c r="O1249" t="s">
        <v>2392</v>
      </c>
      <c r="P1249" t="s">
        <v>484</v>
      </c>
      <c r="Q1249" t="s">
        <v>485</v>
      </c>
      <c r="R1249" t="s">
        <v>486</v>
      </c>
      <c r="S1249" t="s">
        <v>4804</v>
      </c>
      <c r="T1249" t="s">
        <v>487</v>
      </c>
      <c r="U1249" t="s">
        <v>487</v>
      </c>
      <c r="V1249" t="s">
        <v>488</v>
      </c>
      <c r="W1249" t="s">
        <v>307</v>
      </c>
      <c r="X1249" t="s">
        <v>307</v>
      </c>
      <c r="Y1249" t="s">
        <v>489</v>
      </c>
      <c r="Z1249" t="s">
        <v>490</v>
      </c>
      <c r="AA1249" t="s">
        <v>65</v>
      </c>
    </row>
    <row r="1250" spans="1:27" x14ac:dyDescent="0.25">
      <c r="A1250" s="1">
        <v>10241</v>
      </c>
      <c r="B1250" s="1">
        <v>21</v>
      </c>
      <c r="C1250" s="8">
        <v>100</v>
      </c>
      <c r="D1250" s="1">
        <v>11</v>
      </c>
      <c r="E1250" s="7">
        <v>2508.66</v>
      </c>
      <c r="F1250" s="7">
        <f>sales_data_sample3[[#This Row],[SALES]]*sales_data_sample3[[#This Row],[PROFIT MARGIN]]</f>
        <v>624.40547400000003</v>
      </c>
      <c r="G1250" s="14" t="str">
        <f>IF(sales_data_sample3[[#This Row],[STATUS]] &lt;&gt;"Cancelled","24,89%","0")</f>
        <v>24,89%</v>
      </c>
      <c r="H1250" s="4">
        <v>38090</v>
      </c>
      <c r="I1250" t="s">
        <v>28</v>
      </c>
      <c r="J1250">
        <f>ROUNDUP(MONTH(sales_data_sample3[[#This Row],[ORDER DATE]])/3,0)</f>
        <v>2</v>
      </c>
      <c r="K1250" t="str">
        <f>TEXT(sales_data_sample3[[#This Row],[ORDER DATE]],"[$-409]mmmm")</f>
        <v>April</v>
      </c>
      <c r="L1250">
        <f>YEAR(sales_data_sample3[[#This Row],[ORDER DATE]])</f>
        <v>2004</v>
      </c>
      <c r="M1250" t="s">
        <v>278</v>
      </c>
      <c r="N1250">
        <v>124</v>
      </c>
      <c r="O1250" t="s">
        <v>1465</v>
      </c>
      <c r="P1250" t="s">
        <v>1255</v>
      </c>
      <c r="Q1250" t="s">
        <v>1256</v>
      </c>
      <c r="R1250" t="s">
        <v>1257</v>
      </c>
      <c r="S1250" t="s">
        <v>4804</v>
      </c>
      <c r="T1250" t="s">
        <v>1258</v>
      </c>
      <c r="U1250" t="s">
        <v>4804</v>
      </c>
      <c r="V1250" t="s">
        <v>1259</v>
      </c>
      <c r="W1250" t="s">
        <v>51</v>
      </c>
      <c r="X1250" t="s">
        <v>52</v>
      </c>
      <c r="Y1250" t="s">
        <v>1260</v>
      </c>
      <c r="Z1250" t="s">
        <v>1261</v>
      </c>
      <c r="AA1250" t="s">
        <v>42</v>
      </c>
    </row>
    <row r="1251" spans="1:27" x14ac:dyDescent="0.25">
      <c r="A1251" s="1">
        <v>10241</v>
      </c>
      <c r="B1251" s="1">
        <v>41</v>
      </c>
      <c r="C1251" s="8">
        <v>100</v>
      </c>
      <c r="D1251" s="1">
        <v>2</v>
      </c>
      <c r="E1251" s="7">
        <v>7597.3</v>
      </c>
      <c r="F1251" s="7">
        <f>sales_data_sample3[[#This Row],[SALES]]*sales_data_sample3[[#This Row],[PROFIT MARGIN]]</f>
        <v>561.44047</v>
      </c>
      <c r="G1251" s="14" t="str">
        <f>IF(sales_data_sample3[[#This Row],[STATUS]] &lt;&gt;"Cancelled","7,39%","0")</f>
        <v>7,39%</v>
      </c>
      <c r="H1251" s="4">
        <v>38090</v>
      </c>
      <c r="I1251" t="s">
        <v>28</v>
      </c>
      <c r="J1251">
        <f>ROUNDUP(MONTH(sales_data_sample3[[#This Row],[ORDER DATE]])/3,0)</f>
        <v>2</v>
      </c>
      <c r="K1251" t="str">
        <f>TEXT(sales_data_sample3[[#This Row],[ORDER DATE]],"[$-409]mmmm")</f>
        <v>April</v>
      </c>
      <c r="L1251">
        <f>YEAR(sales_data_sample3[[#This Row],[ORDER DATE]])</f>
        <v>2004</v>
      </c>
      <c r="M1251" t="s">
        <v>1354</v>
      </c>
      <c r="N1251">
        <v>170</v>
      </c>
      <c r="O1251" t="s">
        <v>1565</v>
      </c>
      <c r="P1251" t="s">
        <v>1255</v>
      </c>
      <c r="Q1251" t="s">
        <v>1256</v>
      </c>
      <c r="R1251" t="s">
        <v>1257</v>
      </c>
      <c r="S1251" t="s">
        <v>4804</v>
      </c>
      <c r="T1251" t="s">
        <v>1258</v>
      </c>
      <c r="U1251" t="s">
        <v>4804</v>
      </c>
      <c r="V1251" t="s">
        <v>1259</v>
      </c>
      <c r="W1251" t="s">
        <v>51</v>
      </c>
      <c r="X1251" t="s">
        <v>52</v>
      </c>
      <c r="Y1251" t="s">
        <v>1260</v>
      </c>
      <c r="Z1251" t="s">
        <v>1261</v>
      </c>
      <c r="AA1251" t="s">
        <v>229</v>
      </c>
    </row>
    <row r="1252" spans="1:27" x14ac:dyDescent="0.25">
      <c r="A1252" s="1">
        <v>10241</v>
      </c>
      <c r="B1252" s="1">
        <v>33</v>
      </c>
      <c r="C1252" s="8">
        <v>72.650000000000006</v>
      </c>
      <c r="D1252" s="1">
        <v>1</v>
      </c>
      <c r="E1252" s="7">
        <v>2397.4499999999998</v>
      </c>
      <c r="F1252" s="7">
        <f>sales_data_sample3[[#This Row],[SALES]]*sales_data_sample3[[#This Row],[PROFIT MARGIN]]</f>
        <v>177.17155499999998</v>
      </c>
      <c r="G1252" s="14" t="str">
        <f>IF(sales_data_sample3[[#This Row],[STATUS]] &lt;&gt;"Cancelled","7,39%","0")</f>
        <v>7,39%</v>
      </c>
      <c r="H1252" s="4">
        <v>38090</v>
      </c>
      <c r="I1252" t="s">
        <v>28</v>
      </c>
      <c r="J1252">
        <f>ROUNDUP(MONTH(sales_data_sample3[[#This Row],[ORDER DATE]])/3,0)</f>
        <v>2</v>
      </c>
      <c r="K1252" t="str">
        <f>TEXT(sales_data_sample3[[#This Row],[ORDER DATE]],"[$-409]mmmm")</f>
        <v>April</v>
      </c>
      <c r="L1252">
        <f>YEAR(sales_data_sample3[[#This Row],[ORDER DATE]])</f>
        <v>2004</v>
      </c>
      <c r="M1252" t="s">
        <v>1354</v>
      </c>
      <c r="N1252">
        <v>60</v>
      </c>
      <c r="O1252" t="s">
        <v>1696</v>
      </c>
      <c r="P1252" t="s">
        <v>1255</v>
      </c>
      <c r="Q1252" t="s">
        <v>1256</v>
      </c>
      <c r="R1252" t="s">
        <v>1257</v>
      </c>
      <c r="S1252" t="s">
        <v>4804</v>
      </c>
      <c r="T1252" t="s">
        <v>1258</v>
      </c>
      <c r="U1252" t="s">
        <v>4804</v>
      </c>
      <c r="V1252" t="s">
        <v>1259</v>
      </c>
      <c r="W1252" t="s">
        <v>51</v>
      </c>
      <c r="X1252" t="s">
        <v>52</v>
      </c>
      <c r="Y1252" t="s">
        <v>1260</v>
      </c>
      <c r="Z1252" t="s">
        <v>1261</v>
      </c>
      <c r="AA1252" t="s">
        <v>42</v>
      </c>
    </row>
    <row r="1253" spans="1:27" x14ac:dyDescent="0.25">
      <c r="A1253" s="1">
        <v>10241</v>
      </c>
      <c r="B1253" s="1">
        <v>44</v>
      </c>
      <c r="C1253" s="8">
        <v>100</v>
      </c>
      <c r="D1253" s="1">
        <v>12</v>
      </c>
      <c r="E1253" s="7">
        <v>6853.44</v>
      </c>
      <c r="F1253" s="7">
        <f>sales_data_sample3[[#This Row],[SALES]]*sales_data_sample3[[#This Row],[PROFIT MARGIN]]</f>
        <v>1705.821216</v>
      </c>
      <c r="G1253" s="14" t="str">
        <f>IF(sales_data_sample3[[#This Row],[STATUS]] &lt;&gt;"Cancelled","24,89%","0")</f>
        <v>24,89%</v>
      </c>
      <c r="H1253" s="4">
        <v>38090</v>
      </c>
      <c r="I1253" t="s">
        <v>28</v>
      </c>
      <c r="J1253">
        <f>ROUNDUP(MONTH(sales_data_sample3[[#This Row],[ORDER DATE]])/3,0)</f>
        <v>2</v>
      </c>
      <c r="K1253" t="str">
        <f>TEXT(sales_data_sample3[[#This Row],[ORDER DATE]],"[$-409]mmmm")</f>
        <v>April</v>
      </c>
      <c r="L1253">
        <f>YEAR(sales_data_sample3[[#This Row],[ORDER DATE]])</f>
        <v>2004</v>
      </c>
      <c r="M1253" t="s">
        <v>278</v>
      </c>
      <c r="N1253">
        <v>132</v>
      </c>
      <c r="O1253" t="s">
        <v>1960</v>
      </c>
      <c r="P1253" t="s">
        <v>1255</v>
      </c>
      <c r="Q1253" t="s">
        <v>1256</v>
      </c>
      <c r="R1253" t="s">
        <v>1257</v>
      </c>
      <c r="S1253" t="s">
        <v>4804</v>
      </c>
      <c r="T1253" t="s">
        <v>1258</v>
      </c>
      <c r="U1253" t="s">
        <v>4804</v>
      </c>
      <c r="V1253" t="s">
        <v>1259</v>
      </c>
      <c r="W1253" t="s">
        <v>51</v>
      </c>
      <c r="X1253" t="s">
        <v>52</v>
      </c>
      <c r="Y1253" t="s">
        <v>1260</v>
      </c>
      <c r="Z1253" t="s">
        <v>1261</v>
      </c>
      <c r="AA1253" t="s">
        <v>65</v>
      </c>
    </row>
    <row r="1254" spans="1:27" x14ac:dyDescent="0.25">
      <c r="A1254" s="1">
        <v>10241</v>
      </c>
      <c r="B1254" s="1">
        <v>42</v>
      </c>
      <c r="C1254" s="8">
        <v>90.19</v>
      </c>
      <c r="D1254" s="1">
        <v>3</v>
      </c>
      <c r="E1254" s="7">
        <v>3787.98</v>
      </c>
      <c r="F1254" s="7">
        <f>sales_data_sample3[[#This Row],[SALES]]*sales_data_sample3[[#This Row],[PROFIT MARGIN]]</f>
        <v>279.93172199999998</v>
      </c>
      <c r="G1254" s="14" t="str">
        <f>IF(sales_data_sample3[[#This Row],[STATUS]] &lt;&gt;"Cancelled","7,39%","0")</f>
        <v>7,39%</v>
      </c>
      <c r="H1254" s="4">
        <v>38090</v>
      </c>
      <c r="I1254" t="s">
        <v>28</v>
      </c>
      <c r="J1254">
        <f>ROUNDUP(MONTH(sales_data_sample3[[#This Row],[ORDER DATE]])/3,0)</f>
        <v>2</v>
      </c>
      <c r="K1254" t="str">
        <f>TEXT(sales_data_sample3[[#This Row],[ORDER DATE]],"[$-409]mmmm")</f>
        <v>April</v>
      </c>
      <c r="L1254">
        <f>YEAR(sales_data_sample3[[#This Row],[ORDER DATE]])</f>
        <v>2004</v>
      </c>
      <c r="M1254" t="s">
        <v>1354</v>
      </c>
      <c r="N1254">
        <v>92</v>
      </c>
      <c r="O1254" t="s">
        <v>2529</v>
      </c>
      <c r="P1254" t="s">
        <v>1255</v>
      </c>
      <c r="Q1254" t="s">
        <v>1256</v>
      </c>
      <c r="R1254" t="s">
        <v>1257</v>
      </c>
      <c r="S1254" t="s">
        <v>4804</v>
      </c>
      <c r="T1254" t="s">
        <v>1258</v>
      </c>
      <c r="U1254" t="s">
        <v>4804</v>
      </c>
      <c r="V1254" t="s">
        <v>1259</v>
      </c>
      <c r="W1254" t="s">
        <v>51</v>
      </c>
      <c r="X1254" t="s">
        <v>52</v>
      </c>
      <c r="Y1254" t="s">
        <v>1260</v>
      </c>
      <c r="Z1254" t="s">
        <v>1261</v>
      </c>
      <c r="AA1254" t="s">
        <v>65</v>
      </c>
    </row>
    <row r="1255" spans="1:27" x14ac:dyDescent="0.25">
      <c r="A1255" s="1">
        <v>10241</v>
      </c>
      <c r="B1255" s="1">
        <v>30</v>
      </c>
      <c r="C1255" s="8">
        <v>66.989999999999995</v>
      </c>
      <c r="D1255" s="1">
        <v>4</v>
      </c>
      <c r="E1255" s="7">
        <v>2009.7</v>
      </c>
      <c r="F1255" s="7">
        <f>sales_data_sample3[[#This Row],[SALES]]*sales_data_sample3[[#This Row],[PROFIT MARGIN]]</f>
        <v>500.21433000000002</v>
      </c>
      <c r="G1255" s="14" t="str">
        <f>IF(sales_data_sample3[[#This Row],[STATUS]] &lt;&gt;"Cancelled","24,89%","0")</f>
        <v>24,89%</v>
      </c>
      <c r="H1255" s="4">
        <v>38090</v>
      </c>
      <c r="I1255" t="s">
        <v>28</v>
      </c>
      <c r="J1255">
        <f>ROUNDUP(MONTH(sales_data_sample3[[#This Row],[ORDER DATE]])/3,0)</f>
        <v>2</v>
      </c>
      <c r="K1255" t="str">
        <f>TEXT(sales_data_sample3[[#This Row],[ORDER DATE]],"[$-409]mmmm")</f>
        <v>April</v>
      </c>
      <c r="L1255">
        <f>YEAR(sales_data_sample3[[#This Row],[ORDER DATE]])</f>
        <v>2004</v>
      </c>
      <c r="M1255" t="s">
        <v>278</v>
      </c>
      <c r="N1255">
        <v>71</v>
      </c>
      <c r="O1255" t="s">
        <v>2698</v>
      </c>
      <c r="P1255" t="s">
        <v>1255</v>
      </c>
      <c r="Q1255" t="s">
        <v>1256</v>
      </c>
      <c r="R1255" t="s">
        <v>1257</v>
      </c>
      <c r="S1255" t="s">
        <v>4804</v>
      </c>
      <c r="T1255" t="s">
        <v>1258</v>
      </c>
      <c r="U1255" t="s">
        <v>4804</v>
      </c>
      <c r="V1255" t="s">
        <v>1259</v>
      </c>
      <c r="W1255" t="s">
        <v>51</v>
      </c>
      <c r="X1255" t="s">
        <v>52</v>
      </c>
      <c r="Y1255" t="s">
        <v>1260</v>
      </c>
      <c r="Z1255" t="s">
        <v>1261</v>
      </c>
      <c r="AA1255" t="s">
        <v>42</v>
      </c>
    </row>
    <row r="1256" spans="1:27" x14ac:dyDescent="0.25">
      <c r="A1256" s="1">
        <v>10241</v>
      </c>
      <c r="B1256" s="1">
        <v>22</v>
      </c>
      <c r="C1256" s="8">
        <v>76.430000000000007</v>
      </c>
      <c r="D1256" s="1">
        <v>8</v>
      </c>
      <c r="E1256" s="7">
        <v>1681.46</v>
      </c>
      <c r="F1256" s="7">
        <f>sales_data_sample3[[#This Row],[SALES]]*sales_data_sample3[[#This Row],[PROFIT MARGIN]]</f>
        <v>418.51539400000001</v>
      </c>
      <c r="G1256" s="14" t="str">
        <f>IF(sales_data_sample3[[#This Row],[STATUS]] &lt;&gt;"Cancelled","24,89%","0")</f>
        <v>24,89%</v>
      </c>
      <c r="H1256" s="4">
        <v>38090</v>
      </c>
      <c r="I1256" t="s">
        <v>28</v>
      </c>
      <c r="J1256">
        <f>ROUNDUP(MONTH(sales_data_sample3[[#This Row],[ORDER DATE]])/3,0)</f>
        <v>2</v>
      </c>
      <c r="K1256" t="str">
        <f>TEXT(sales_data_sample3[[#This Row],[ORDER DATE]],"[$-409]mmmm")</f>
        <v>April</v>
      </c>
      <c r="L1256">
        <f>YEAR(sales_data_sample3[[#This Row],[ORDER DATE]])</f>
        <v>2004</v>
      </c>
      <c r="M1256" t="s">
        <v>278</v>
      </c>
      <c r="N1256">
        <v>73</v>
      </c>
      <c r="O1256" t="s">
        <v>2735</v>
      </c>
      <c r="P1256" t="s">
        <v>1255</v>
      </c>
      <c r="Q1256" t="s">
        <v>1256</v>
      </c>
      <c r="R1256" t="s">
        <v>1257</v>
      </c>
      <c r="S1256" t="s">
        <v>4804</v>
      </c>
      <c r="T1256" t="s">
        <v>1258</v>
      </c>
      <c r="U1256" t="s">
        <v>4804</v>
      </c>
      <c r="V1256" t="s">
        <v>1259</v>
      </c>
      <c r="W1256" t="s">
        <v>51</v>
      </c>
      <c r="X1256" t="s">
        <v>52</v>
      </c>
      <c r="Y1256" t="s">
        <v>1260</v>
      </c>
      <c r="Z1256" t="s">
        <v>1261</v>
      </c>
      <c r="AA1256" t="s">
        <v>42</v>
      </c>
    </row>
    <row r="1257" spans="1:27" x14ac:dyDescent="0.25">
      <c r="A1257" s="1">
        <v>10241</v>
      </c>
      <c r="B1257" s="1">
        <v>21</v>
      </c>
      <c r="C1257" s="8">
        <v>40.25</v>
      </c>
      <c r="D1257" s="1">
        <v>10</v>
      </c>
      <c r="E1257" s="7">
        <v>845.25</v>
      </c>
      <c r="F1257" s="7">
        <f>sales_data_sample3[[#This Row],[SALES]]*sales_data_sample3[[#This Row],[PROFIT MARGIN]]</f>
        <v>210.38272500000002</v>
      </c>
      <c r="G1257" s="14" t="str">
        <f>IF(sales_data_sample3[[#This Row],[STATUS]] &lt;&gt;"Cancelled","24,89%","0")</f>
        <v>24,89%</v>
      </c>
      <c r="H1257" s="4">
        <v>38090</v>
      </c>
      <c r="I1257" t="s">
        <v>28</v>
      </c>
      <c r="J1257">
        <f>ROUNDUP(MONTH(sales_data_sample3[[#This Row],[ORDER DATE]])/3,0)</f>
        <v>2</v>
      </c>
      <c r="K1257" t="str">
        <f>TEXT(sales_data_sample3[[#This Row],[ORDER DATE]],"[$-409]mmmm")</f>
        <v>April</v>
      </c>
      <c r="L1257">
        <f>YEAR(sales_data_sample3[[#This Row],[ORDER DATE]])</f>
        <v>2004</v>
      </c>
      <c r="M1257" t="s">
        <v>278</v>
      </c>
      <c r="N1257">
        <v>50</v>
      </c>
      <c r="O1257" t="s">
        <v>2857</v>
      </c>
      <c r="P1257" t="s">
        <v>1255</v>
      </c>
      <c r="Q1257" t="s">
        <v>1256</v>
      </c>
      <c r="R1257" t="s">
        <v>1257</v>
      </c>
      <c r="S1257" t="s">
        <v>4804</v>
      </c>
      <c r="T1257" t="s">
        <v>1258</v>
      </c>
      <c r="U1257" t="s">
        <v>4804</v>
      </c>
      <c r="V1257" t="s">
        <v>1259</v>
      </c>
      <c r="W1257" t="s">
        <v>51</v>
      </c>
      <c r="X1257" t="s">
        <v>52</v>
      </c>
      <c r="Y1257" t="s">
        <v>1260</v>
      </c>
      <c r="Z1257" t="s">
        <v>1261</v>
      </c>
      <c r="AA1257" t="s">
        <v>42</v>
      </c>
    </row>
    <row r="1258" spans="1:27" x14ac:dyDescent="0.25">
      <c r="A1258" s="1">
        <v>10241</v>
      </c>
      <c r="B1258" s="1">
        <v>47</v>
      </c>
      <c r="C1258" s="8">
        <v>94.5</v>
      </c>
      <c r="D1258" s="1">
        <v>6</v>
      </c>
      <c r="E1258" s="7">
        <v>4441.5</v>
      </c>
      <c r="F1258" s="7">
        <f>sales_data_sample3[[#This Row],[SALES]]*sales_data_sample3[[#This Row],[PROFIT MARGIN]]</f>
        <v>1105.4893500000001</v>
      </c>
      <c r="G1258" s="14" t="str">
        <f>IF(sales_data_sample3[[#This Row],[STATUS]] &lt;&gt;"Cancelled","24,89%","0")</f>
        <v>24,89%</v>
      </c>
      <c r="H1258" s="4">
        <v>38090</v>
      </c>
      <c r="I1258" t="s">
        <v>28</v>
      </c>
      <c r="J1258">
        <f>ROUNDUP(MONTH(sales_data_sample3[[#This Row],[ORDER DATE]])/3,0)</f>
        <v>2</v>
      </c>
      <c r="K1258" t="str">
        <f>TEXT(sales_data_sample3[[#This Row],[ORDER DATE]],"[$-409]mmmm")</f>
        <v>April</v>
      </c>
      <c r="L1258">
        <f>YEAR(sales_data_sample3[[#This Row],[ORDER DATE]])</f>
        <v>2004</v>
      </c>
      <c r="M1258" t="s">
        <v>278</v>
      </c>
      <c r="N1258">
        <v>90</v>
      </c>
      <c r="O1258" t="s">
        <v>3151</v>
      </c>
      <c r="P1258" t="s">
        <v>1255</v>
      </c>
      <c r="Q1258" t="s">
        <v>1256</v>
      </c>
      <c r="R1258" t="s">
        <v>1257</v>
      </c>
      <c r="S1258" t="s">
        <v>4804</v>
      </c>
      <c r="T1258" t="s">
        <v>1258</v>
      </c>
      <c r="U1258" t="s">
        <v>4804</v>
      </c>
      <c r="V1258" t="s">
        <v>1259</v>
      </c>
      <c r="W1258" t="s">
        <v>51</v>
      </c>
      <c r="X1258" t="s">
        <v>52</v>
      </c>
      <c r="Y1258" t="s">
        <v>1260</v>
      </c>
      <c r="Z1258" t="s">
        <v>1261</v>
      </c>
      <c r="AA1258" t="s">
        <v>65</v>
      </c>
    </row>
    <row r="1259" spans="1:27" x14ac:dyDescent="0.25">
      <c r="A1259" s="1">
        <v>10241</v>
      </c>
      <c r="B1259" s="1">
        <v>28</v>
      </c>
      <c r="C1259" s="8">
        <v>98.65</v>
      </c>
      <c r="D1259" s="1">
        <v>5</v>
      </c>
      <c r="E1259" s="7">
        <v>2762.2</v>
      </c>
      <c r="F1259" s="7">
        <f>sales_data_sample3[[#This Row],[SALES]]*sales_data_sample3[[#This Row],[PROFIT MARGIN]]</f>
        <v>687.51157999999998</v>
      </c>
      <c r="G1259" s="14" t="str">
        <f>IF(sales_data_sample3[[#This Row],[STATUS]] &lt;&gt;"Cancelled","24,89%","0")</f>
        <v>24,89%</v>
      </c>
      <c r="H1259" s="4">
        <v>38090</v>
      </c>
      <c r="I1259" t="s">
        <v>28</v>
      </c>
      <c r="J1259">
        <f>ROUNDUP(MONTH(sales_data_sample3[[#This Row],[ORDER DATE]])/3,0)</f>
        <v>2</v>
      </c>
      <c r="K1259" t="str">
        <f>TEXT(sales_data_sample3[[#This Row],[ORDER DATE]],"[$-409]mmmm")</f>
        <v>April</v>
      </c>
      <c r="L1259">
        <f>YEAR(sales_data_sample3[[#This Row],[ORDER DATE]])</f>
        <v>2004</v>
      </c>
      <c r="M1259" t="s">
        <v>278</v>
      </c>
      <c r="N1259">
        <v>117</v>
      </c>
      <c r="O1259" t="s">
        <v>3275</v>
      </c>
      <c r="P1259" t="s">
        <v>1255</v>
      </c>
      <c r="Q1259" t="s">
        <v>1256</v>
      </c>
      <c r="R1259" t="s">
        <v>1257</v>
      </c>
      <c r="S1259" t="s">
        <v>4804</v>
      </c>
      <c r="T1259" t="s">
        <v>1258</v>
      </c>
      <c r="U1259" t="s">
        <v>4804</v>
      </c>
      <c r="V1259" t="s">
        <v>1259</v>
      </c>
      <c r="W1259" t="s">
        <v>51</v>
      </c>
      <c r="X1259" t="s">
        <v>52</v>
      </c>
      <c r="Y1259" t="s">
        <v>1260</v>
      </c>
      <c r="Z1259" t="s">
        <v>1261</v>
      </c>
      <c r="AA1259" t="s">
        <v>42</v>
      </c>
    </row>
    <row r="1260" spans="1:27" x14ac:dyDescent="0.25">
      <c r="A1260" s="1">
        <v>10241</v>
      </c>
      <c r="B1260" s="1">
        <v>26</v>
      </c>
      <c r="C1260" s="8">
        <v>81.33</v>
      </c>
      <c r="D1260" s="1">
        <v>7</v>
      </c>
      <c r="E1260" s="7">
        <v>2114.58</v>
      </c>
      <c r="F1260" s="7">
        <f>sales_data_sample3[[#This Row],[SALES]]*sales_data_sample3[[#This Row],[PROFIT MARGIN]]</f>
        <v>526.31896200000006</v>
      </c>
      <c r="G1260" s="14" t="str">
        <f>IF(sales_data_sample3[[#This Row],[STATUS]] &lt;&gt;"Cancelled","24,89%","0")</f>
        <v>24,89%</v>
      </c>
      <c r="H1260" s="4">
        <v>38090</v>
      </c>
      <c r="I1260" t="s">
        <v>28</v>
      </c>
      <c r="J1260">
        <f>ROUNDUP(MONTH(sales_data_sample3[[#This Row],[ORDER DATE]])/3,0)</f>
        <v>2</v>
      </c>
      <c r="K1260" t="str">
        <f>TEXT(sales_data_sample3[[#This Row],[ORDER DATE]],"[$-409]mmmm")</f>
        <v>April</v>
      </c>
      <c r="L1260">
        <f>YEAR(sales_data_sample3[[#This Row],[ORDER DATE]])</f>
        <v>2004</v>
      </c>
      <c r="M1260" t="s">
        <v>278</v>
      </c>
      <c r="N1260">
        <v>85</v>
      </c>
      <c r="O1260" t="s">
        <v>3391</v>
      </c>
      <c r="P1260" t="s">
        <v>1255</v>
      </c>
      <c r="Q1260" t="s">
        <v>1256</v>
      </c>
      <c r="R1260" t="s">
        <v>1257</v>
      </c>
      <c r="S1260" t="s">
        <v>4804</v>
      </c>
      <c r="T1260" t="s">
        <v>1258</v>
      </c>
      <c r="U1260" t="s">
        <v>4804</v>
      </c>
      <c r="V1260" t="s">
        <v>1259</v>
      </c>
      <c r="W1260" t="s">
        <v>51</v>
      </c>
      <c r="X1260" t="s">
        <v>52</v>
      </c>
      <c r="Y1260" t="s">
        <v>1260</v>
      </c>
      <c r="Z1260" t="s">
        <v>1261</v>
      </c>
      <c r="AA1260" t="s">
        <v>42</v>
      </c>
    </row>
    <row r="1261" spans="1:27" x14ac:dyDescent="0.25">
      <c r="A1261" s="1">
        <v>10241</v>
      </c>
      <c r="B1261" s="1">
        <v>27</v>
      </c>
      <c r="C1261" s="8">
        <v>86.73</v>
      </c>
      <c r="D1261" s="1">
        <v>9</v>
      </c>
      <c r="E1261" s="7">
        <v>2341.71</v>
      </c>
      <c r="F1261" s="7">
        <f>sales_data_sample3[[#This Row],[SALES]]*sales_data_sample3[[#This Row],[PROFIT MARGIN]]</f>
        <v>582.85161900000003</v>
      </c>
      <c r="G1261" s="14" t="str">
        <f>IF(sales_data_sample3[[#This Row],[STATUS]] &lt;&gt;"Cancelled","24,89%","0")</f>
        <v>24,89%</v>
      </c>
      <c r="H1261" s="4">
        <v>38090</v>
      </c>
      <c r="I1261" t="s">
        <v>28</v>
      </c>
      <c r="J1261">
        <f>ROUNDUP(MONTH(sales_data_sample3[[#This Row],[ORDER DATE]])/3,0)</f>
        <v>2</v>
      </c>
      <c r="K1261" t="str">
        <f>TEXT(sales_data_sample3[[#This Row],[ORDER DATE]],"[$-409]mmmm")</f>
        <v>April</v>
      </c>
      <c r="L1261">
        <f>YEAR(sales_data_sample3[[#This Row],[ORDER DATE]])</f>
        <v>2004</v>
      </c>
      <c r="M1261" t="s">
        <v>278</v>
      </c>
      <c r="N1261">
        <v>107</v>
      </c>
      <c r="O1261" t="s">
        <v>3508</v>
      </c>
      <c r="P1261" t="s">
        <v>1255</v>
      </c>
      <c r="Q1261" t="s">
        <v>1256</v>
      </c>
      <c r="R1261" t="s">
        <v>1257</v>
      </c>
      <c r="S1261" t="s">
        <v>4804</v>
      </c>
      <c r="T1261" t="s">
        <v>1258</v>
      </c>
      <c r="U1261" t="s">
        <v>4804</v>
      </c>
      <c r="V1261" t="s">
        <v>1259</v>
      </c>
      <c r="W1261" t="s">
        <v>51</v>
      </c>
      <c r="X1261" t="s">
        <v>52</v>
      </c>
      <c r="Y1261" t="s">
        <v>1260</v>
      </c>
      <c r="Z1261" t="s">
        <v>1261</v>
      </c>
      <c r="AA1261" t="s">
        <v>42</v>
      </c>
    </row>
    <row r="1262" spans="1:27" x14ac:dyDescent="0.25">
      <c r="A1262" s="1">
        <v>10242</v>
      </c>
      <c r="B1262" s="1">
        <v>46</v>
      </c>
      <c r="C1262" s="8">
        <v>36.93</v>
      </c>
      <c r="D1262" s="1">
        <v>1</v>
      </c>
      <c r="E1262" s="7">
        <v>1698.78</v>
      </c>
      <c r="F1262" s="7">
        <f>sales_data_sample3[[#This Row],[SALES]]*sales_data_sample3[[#This Row],[PROFIT MARGIN]]</f>
        <v>125.53984199999999</v>
      </c>
      <c r="G1262" s="14" t="str">
        <f>IF(sales_data_sample3[[#This Row],[STATUS]] &lt;&gt;"Cancelled","7,39%","0")</f>
        <v>7,39%</v>
      </c>
      <c r="H1262" s="4">
        <v>38097</v>
      </c>
      <c r="I1262" t="s">
        <v>28</v>
      </c>
      <c r="J1262">
        <f>ROUNDUP(MONTH(sales_data_sample3[[#This Row],[ORDER DATE]])/3,0)</f>
        <v>2</v>
      </c>
      <c r="K1262" t="str">
        <f>TEXT(sales_data_sample3[[#This Row],[ORDER DATE]],"[$-409]mmmm")</f>
        <v>April</v>
      </c>
      <c r="L1262">
        <f>YEAR(sales_data_sample3[[#This Row],[ORDER DATE]])</f>
        <v>2004</v>
      </c>
      <c r="M1262" t="s">
        <v>1354</v>
      </c>
      <c r="N1262">
        <v>41</v>
      </c>
      <c r="O1262" t="s">
        <v>3664</v>
      </c>
      <c r="P1262" t="s">
        <v>1011</v>
      </c>
      <c r="Q1262" t="s">
        <v>1012</v>
      </c>
      <c r="R1262" t="s">
        <v>1013</v>
      </c>
      <c r="S1262" t="s">
        <v>1014</v>
      </c>
      <c r="T1262" t="s">
        <v>35</v>
      </c>
      <c r="U1262" t="s">
        <v>36</v>
      </c>
      <c r="V1262" t="s">
        <v>37</v>
      </c>
      <c r="W1262" t="s">
        <v>38</v>
      </c>
      <c r="X1262" t="s">
        <v>39</v>
      </c>
      <c r="Y1262" t="s">
        <v>1015</v>
      </c>
      <c r="Z1262" t="s">
        <v>1016</v>
      </c>
      <c r="AA1262" t="s">
        <v>42</v>
      </c>
    </row>
    <row r="1263" spans="1:27" x14ac:dyDescent="0.25">
      <c r="A1263" s="1">
        <v>10243</v>
      </c>
      <c r="B1263" s="1">
        <v>47</v>
      </c>
      <c r="C1263" s="8">
        <v>100</v>
      </c>
      <c r="D1263" s="1">
        <v>2</v>
      </c>
      <c r="E1263" s="7">
        <v>6154.18</v>
      </c>
      <c r="F1263" s="7">
        <f>sales_data_sample3[[#This Row],[SALES]]*sales_data_sample3[[#This Row],[PROFIT MARGIN]]</f>
        <v>454.793902</v>
      </c>
      <c r="G1263" s="14" t="str">
        <f>IF(sales_data_sample3[[#This Row],[STATUS]] &lt;&gt;"Cancelled","7,39%","0")</f>
        <v>7,39%</v>
      </c>
      <c r="H1263" s="4">
        <v>38103</v>
      </c>
      <c r="I1263" t="s">
        <v>28</v>
      </c>
      <c r="J1263">
        <f>ROUNDUP(MONTH(sales_data_sample3[[#This Row],[ORDER DATE]])/3,0)</f>
        <v>2</v>
      </c>
      <c r="K1263" t="str">
        <f>TEXT(sales_data_sample3[[#This Row],[ORDER DATE]],"[$-409]mmmm")</f>
        <v>April</v>
      </c>
      <c r="L1263">
        <f>YEAR(sales_data_sample3[[#This Row],[ORDER DATE]])</f>
        <v>2004</v>
      </c>
      <c r="M1263" t="s">
        <v>1354</v>
      </c>
      <c r="N1263">
        <v>127</v>
      </c>
      <c r="O1263" t="s">
        <v>1769</v>
      </c>
      <c r="P1263" t="s">
        <v>737</v>
      </c>
      <c r="Q1263" t="s">
        <v>738</v>
      </c>
      <c r="R1263" t="s">
        <v>739</v>
      </c>
      <c r="S1263" t="s">
        <v>4804</v>
      </c>
      <c r="T1263" t="s">
        <v>659</v>
      </c>
      <c r="U1263" t="s">
        <v>185</v>
      </c>
      <c r="V1263" t="s">
        <v>660</v>
      </c>
      <c r="W1263" t="s">
        <v>38</v>
      </c>
      <c r="X1263" t="s">
        <v>39</v>
      </c>
      <c r="Y1263" t="s">
        <v>740</v>
      </c>
      <c r="Z1263" t="s">
        <v>422</v>
      </c>
      <c r="AA1263" t="s">
        <v>65</v>
      </c>
    </row>
    <row r="1264" spans="1:27" x14ac:dyDescent="0.25">
      <c r="A1264" s="1">
        <v>10243</v>
      </c>
      <c r="B1264" s="1">
        <v>33</v>
      </c>
      <c r="C1264" s="8">
        <v>29.54</v>
      </c>
      <c r="D1264" s="1">
        <v>1</v>
      </c>
      <c r="E1264" s="7">
        <v>974.82</v>
      </c>
      <c r="F1264" s="7">
        <f>sales_data_sample3[[#This Row],[SALES]]*sales_data_sample3[[#This Row],[PROFIT MARGIN]]</f>
        <v>72.039197999999999</v>
      </c>
      <c r="G1264" s="14" t="str">
        <f>IF(sales_data_sample3[[#This Row],[STATUS]] &lt;&gt;"Cancelled","7,39%","0")</f>
        <v>7,39%</v>
      </c>
      <c r="H1264" s="4">
        <v>38103</v>
      </c>
      <c r="I1264" t="s">
        <v>28</v>
      </c>
      <c r="J1264">
        <f>ROUNDUP(MONTH(sales_data_sample3[[#This Row],[ORDER DATE]])/3,0)</f>
        <v>2</v>
      </c>
      <c r="K1264" t="str">
        <f>TEXT(sales_data_sample3[[#This Row],[ORDER DATE]],"[$-409]mmmm")</f>
        <v>April</v>
      </c>
      <c r="L1264">
        <f>YEAR(sales_data_sample3[[#This Row],[ORDER DATE]])</f>
        <v>2004</v>
      </c>
      <c r="M1264" t="s">
        <v>1354</v>
      </c>
      <c r="N1264">
        <v>33</v>
      </c>
      <c r="O1264" t="s">
        <v>2922</v>
      </c>
      <c r="P1264" t="s">
        <v>737</v>
      </c>
      <c r="Q1264" t="s">
        <v>738</v>
      </c>
      <c r="R1264" t="s">
        <v>739</v>
      </c>
      <c r="S1264" t="s">
        <v>4804</v>
      </c>
      <c r="T1264" t="s">
        <v>659</v>
      </c>
      <c r="U1264" t="s">
        <v>185</v>
      </c>
      <c r="V1264" t="s">
        <v>660</v>
      </c>
      <c r="W1264" t="s">
        <v>38</v>
      </c>
      <c r="X1264" t="s">
        <v>39</v>
      </c>
      <c r="Y1264" t="s">
        <v>740</v>
      </c>
      <c r="Z1264" t="s">
        <v>422</v>
      </c>
      <c r="AA1264" t="s">
        <v>42</v>
      </c>
    </row>
    <row r="1265" spans="1:27" x14ac:dyDescent="0.25">
      <c r="A1265" s="1">
        <v>10244</v>
      </c>
      <c r="B1265" s="1">
        <v>40</v>
      </c>
      <c r="C1265" s="8">
        <v>100</v>
      </c>
      <c r="D1265" s="1">
        <v>7</v>
      </c>
      <c r="E1265" s="7">
        <v>4684.8</v>
      </c>
      <c r="F1265" s="7">
        <f>sales_data_sample3[[#This Row],[SALES]]*sales_data_sample3[[#This Row],[PROFIT MARGIN]]</f>
        <v>346.20671999999996</v>
      </c>
      <c r="G1265" s="14" t="str">
        <f>IF(sales_data_sample3[[#This Row],[STATUS]] &lt;&gt;"Cancelled","7,39%","0")</f>
        <v>7,39%</v>
      </c>
      <c r="H1265" s="4">
        <v>38106</v>
      </c>
      <c r="I1265" t="s">
        <v>28</v>
      </c>
      <c r="J1265">
        <f>ROUNDUP(MONTH(sales_data_sample3[[#This Row],[ORDER DATE]])/3,0)</f>
        <v>2</v>
      </c>
      <c r="K1265" t="str">
        <f>TEXT(sales_data_sample3[[#This Row],[ORDER DATE]],"[$-409]mmmm")</f>
        <v>April</v>
      </c>
      <c r="L1265">
        <f>YEAR(sales_data_sample3[[#This Row],[ORDER DATE]])</f>
        <v>2004</v>
      </c>
      <c r="M1265" t="s">
        <v>1354</v>
      </c>
      <c r="N1265">
        <v>102</v>
      </c>
      <c r="O1265" t="s">
        <v>1355</v>
      </c>
      <c r="P1265" t="s">
        <v>268</v>
      </c>
      <c r="Q1265" t="s">
        <v>269</v>
      </c>
      <c r="R1265" t="s">
        <v>270</v>
      </c>
      <c r="S1265" t="s">
        <v>4804</v>
      </c>
      <c r="T1265" t="s">
        <v>271</v>
      </c>
      <c r="U1265" t="s">
        <v>4804</v>
      </c>
      <c r="V1265" t="s">
        <v>272</v>
      </c>
      <c r="W1265" t="s">
        <v>273</v>
      </c>
      <c r="X1265" t="s">
        <v>52</v>
      </c>
      <c r="Y1265" t="s">
        <v>274</v>
      </c>
      <c r="Z1265" t="s">
        <v>275</v>
      </c>
      <c r="AA1265" t="s">
        <v>65</v>
      </c>
    </row>
    <row r="1266" spans="1:27" x14ac:dyDescent="0.25">
      <c r="A1266" s="1">
        <v>10244</v>
      </c>
      <c r="B1266" s="1">
        <v>20</v>
      </c>
      <c r="C1266" s="8">
        <v>58.22</v>
      </c>
      <c r="D1266" s="1">
        <v>6</v>
      </c>
      <c r="E1266" s="7">
        <v>1164.4000000000001</v>
      </c>
      <c r="F1266" s="7">
        <f>sales_data_sample3[[#This Row],[SALES]]*sales_data_sample3[[#This Row],[PROFIT MARGIN]]</f>
        <v>86.049160000000001</v>
      </c>
      <c r="G1266" s="14" t="str">
        <f>IF(sales_data_sample3[[#This Row],[STATUS]] &lt;&gt;"Cancelled","7,39%","0")</f>
        <v>7,39%</v>
      </c>
      <c r="H1266" s="4">
        <v>38106</v>
      </c>
      <c r="I1266" t="s">
        <v>28</v>
      </c>
      <c r="J1266">
        <f>ROUNDUP(MONTH(sales_data_sample3[[#This Row],[ORDER DATE]])/3,0)</f>
        <v>2</v>
      </c>
      <c r="K1266" t="str">
        <f>TEXT(sales_data_sample3[[#This Row],[ORDER DATE]],"[$-409]mmmm")</f>
        <v>April</v>
      </c>
      <c r="L1266">
        <f>YEAR(sales_data_sample3[[#This Row],[ORDER DATE]])</f>
        <v>2004</v>
      </c>
      <c r="M1266" t="s">
        <v>1354</v>
      </c>
      <c r="N1266">
        <v>53</v>
      </c>
      <c r="O1266" t="s">
        <v>1419</v>
      </c>
      <c r="P1266" t="s">
        <v>268</v>
      </c>
      <c r="Q1266" t="s">
        <v>269</v>
      </c>
      <c r="R1266" t="s">
        <v>270</v>
      </c>
      <c r="S1266" t="s">
        <v>4804</v>
      </c>
      <c r="T1266" t="s">
        <v>271</v>
      </c>
      <c r="U1266" t="s">
        <v>4804</v>
      </c>
      <c r="V1266" t="s">
        <v>272</v>
      </c>
      <c r="W1266" t="s">
        <v>273</v>
      </c>
      <c r="X1266" t="s">
        <v>52</v>
      </c>
      <c r="Y1266" t="s">
        <v>274</v>
      </c>
      <c r="Z1266" t="s">
        <v>275</v>
      </c>
      <c r="AA1266" t="s">
        <v>42</v>
      </c>
    </row>
    <row r="1267" spans="1:27" x14ac:dyDescent="0.25">
      <c r="A1267" s="1">
        <v>10244</v>
      </c>
      <c r="B1267" s="1">
        <v>43</v>
      </c>
      <c r="C1267" s="8">
        <v>100</v>
      </c>
      <c r="D1267" s="1">
        <v>8</v>
      </c>
      <c r="E1267" s="7">
        <v>5950.34</v>
      </c>
      <c r="F1267" s="7">
        <f>sales_data_sample3[[#This Row],[SALES]]*sales_data_sample3[[#This Row],[PROFIT MARGIN]]</f>
        <v>439.73012599999998</v>
      </c>
      <c r="G1267" s="14" t="str">
        <f>IF(sales_data_sample3[[#This Row],[STATUS]] &lt;&gt;"Cancelled","7,39%","0")</f>
        <v>7,39%</v>
      </c>
      <c r="H1267" s="4">
        <v>38106</v>
      </c>
      <c r="I1267" t="s">
        <v>28</v>
      </c>
      <c r="J1267">
        <f>ROUNDUP(MONTH(sales_data_sample3[[#This Row],[ORDER DATE]])/3,0)</f>
        <v>2</v>
      </c>
      <c r="K1267" t="str">
        <f>TEXT(sales_data_sample3[[#This Row],[ORDER DATE]],"[$-409]mmmm")</f>
        <v>April</v>
      </c>
      <c r="L1267">
        <f>YEAR(sales_data_sample3[[#This Row],[ORDER DATE]])</f>
        <v>2004</v>
      </c>
      <c r="M1267" t="s">
        <v>1354</v>
      </c>
      <c r="N1267">
        <v>168</v>
      </c>
      <c r="O1267" t="s">
        <v>1928</v>
      </c>
      <c r="P1267" t="s">
        <v>268</v>
      </c>
      <c r="Q1267" t="s">
        <v>269</v>
      </c>
      <c r="R1267" t="s">
        <v>270</v>
      </c>
      <c r="S1267" t="s">
        <v>4804</v>
      </c>
      <c r="T1267" t="s">
        <v>271</v>
      </c>
      <c r="U1267" t="s">
        <v>4804</v>
      </c>
      <c r="V1267" t="s">
        <v>272</v>
      </c>
      <c r="W1267" t="s">
        <v>273</v>
      </c>
      <c r="X1267" t="s">
        <v>52</v>
      </c>
      <c r="Y1267" t="s">
        <v>274</v>
      </c>
      <c r="Z1267" t="s">
        <v>275</v>
      </c>
      <c r="AA1267" t="s">
        <v>65</v>
      </c>
    </row>
    <row r="1268" spans="1:27" x14ac:dyDescent="0.25">
      <c r="A1268" s="1">
        <v>10244</v>
      </c>
      <c r="B1268" s="1">
        <v>30</v>
      </c>
      <c r="C1268" s="8">
        <v>100</v>
      </c>
      <c r="D1268" s="1">
        <v>1</v>
      </c>
      <c r="E1268" s="7">
        <v>3525.6</v>
      </c>
      <c r="F1268" s="7">
        <f>sales_data_sample3[[#This Row],[SALES]]*sales_data_sample3[[#This Row],[PROFIT MARGIN]]</f>
        <v>260.54183999999998</v>
      </c>
      <c r="G1268" s="14" t="str">
        <f>IF(sales_data_sample3[[#This Row],[STATUS]] &lt;&gt;"Cancelled","7,39%","0")</f>
        <v>7,39%</v>
      </c>
      <c r="H1268" s="4">
        <v>38106</v>
      </c>
      <c r="I1268" t="s">
        <v>28</v>
      </c>
      <c r="J1268">
        <f>ROUNDUP(MONTH(sales_data_sample3[[#This Row],[ORDER DATE]])/3,0)</f>
        <v>2</v>
      </c>
      <c r="K1268" t="str">
        <f>TEXT(sales_data_sample3[[#This Row],[ORDER DATE]],"[$-409]mmmm")</f>
        <v>April</v>
      </c>
      <c r="L1268">
        <f>YEAR(sales_data_sample3[[#This Row],[ORDER DATE]])</f>
        <v>2004</v>
      </c>
      <c r="M1268" t="s">
        <v>1354</v>
      </c>
      <c r="N1268">
        <v>101</v>
      </c>
      <c r="O1268" t="s">
        <v>1989</v>
      </c>
      <c r="P1268" t="s">
        <v>268</v>
      </c>
      <c r="Q1268" t="s">
        <v>269</v>
      </c>
      <c r="R1268" t="s">
        <v>270</v>
      </c>
      <c r="S1268" t="s">
        <v>4804</v>
      </c>
      <c r="T1268" t="s">
        <v>271</v>
      </c>
      <c r="U1268" t="s">
        <v>4804</v>
      </c>
      <c r="V1268" t="s">
        <v>272</v>
      </c>
      <c r="W1268" t="s">
        <v>273</v>
      </c>
      <c r="X1268" t="s">
        <v>52</v>
      </c>
      <c r="Y1268" t="s">
        <v>274</v>
      </c>
      <c r="Z1268" t="s">
        <v>275</v>
      </c>
      <c r="AA1268" t="s">
        <v>65</v>
      </c>
    </row>
    <row r="1269" spans="1:27" x14ac:dyDescent="0.25">
      <c r="A1269" s="1">
        <v>10244</v>
      </c>
      <c r="B1269" s="1">
        <v>24</v>
      </c>
      <c r="C1269" s="8">
        <v>58.09</v>
      </c>
      <c r="D1269" s="1">
        <v>3</v>
      </c>
      <c r="E1269" s="7">
        <v>1394.16</v>
      </c>
      <c r="F1269" s="7">
        <f>sales_data_sample3[[#This Row],[SALES]]*sales_data_sample3[[#This Row],[PROFIT MARGIN]]</f>
        <v>103.028424</v>
      </c>
      <c r="G1269" s="14" t="str">
        <f>IF(sales_data_sample3[[#This Row],[STATUS]] &lt;&gt;"Cancelled","7,39%","0")</f>
        <v>7,39%</v>
      </c>
      <c r="H1269" s="4">
        <v>38106</v>
      </c>
      <c r="I1269" t="s">
        <v>28</v>
      </c>
      <c r="J1269">
        <f>ROUNDUP(MONTH(sales_data_sample3[[#This Row],[ORDER DATE]])/3,0)</f>
        <v>2</v>
      </c>
      <c r="K1269" t="str">
        <f>TEXT(sales_data_sample3[[#This Row],[ORDER DATE]],"[$-409]mmmm")</f>
        <v>April</v>
      </c>
      <c r="L1269">
        <f>YEAR(sales_data_sample3[[#This Row],[ORDER DATE]])</f>
        <v>2004</v>
      </c>
      <c r="M1269" t="s">
        <v>1354</v>
      </c>
      <c r="N1269">
        <v>62</v>
      </c>
      <c r="O1269" t="s">
        <v>2025</v>
      </c>
      <c r="P1269" t="s">
        <v>268</v>
      </c>
      <c r="Q1269" t="s">
        <v>269</v>
      </c>
      <c r="R1269" t="s">
        <v>270</v>
      </c>
      <c r="S1269" t="s">
        <v>4804</v>
      </c>
      <c r="T1269" t="s">
        <v>271</v>
      </c>
      <c r="U1269" t="s">
        <v>4804</v>
      </c>
      <c r="V1269" t="s">
        <v>272</v>
      </c>
      <c r="W1269" t="s">
        <v>273</v>
      </c>
      <c r="X1269" t="s">
        <v>52</v>
      </c>
      <c r="Y1269" t="s">
        <v>274</v>
      </c>
      <c r="Z1269" t="s">
        <v>275</v>
      </c>
      <c r="AA1269" t="s">
        <v>42</v>
      </c>
    </row>
    <row r="1270" spans="1:27" x14ac:dyDescent="0.25">
      <c r="A1270" s="1">
        <v>10244</v>
      </c>
      <c r="B1270" s="1">
        <v>29</v>
      </c>
      <c r="C1270" s="8">
        <v>100</v>
      </c>
      <c r="D1270" s="1">
        <v>2</v>
      </c>
      <c r="E1270" s="7">
        <v>3340.51</v>
      </c>
      <c r="F1270" s="7">
        <f>sales_data_sample3[[#This Row],[SALES]]*sales_data_sample3[[#This Row],[PROFIT MARGIN]]</f>
        <v>246.86368899999999</v>
      </c>
      <c r="G1270" s="14" t="str">
        <f>IF(sales_data_sample3[[#This Row],[STATUS]] &lt;&gt;"Cancelled","7,39%","0")</f>
        <v>7,39%</v>
      </c>
      <c r="H1270" s="4">
        <v>38106</v>
      </c>
      <c r="I1270" t="s">
        <v>28</v>
      </c>
      <c r="J1270">
        <f>ROUNDUP(MONTH(sales_data_sample3[[#This Row],[ORDER DATE]])/3,0)</f>
        <v>2</v>
      </c>
      <c r="K1270" t="str">
        <f>TEXT(sales_data_sample3[[#This Row],[ORDER DATE]],"[$-409]mmmm")</f>
        <v>April</v>
      </c>
      <c r="L1270">
        <f>YEAR(sales_data_sample3[[#This Row],[ORDER DATE]])</f>
        <v>2004</v>
      </c>
      <c r="M1270" t="s">
        <v>1354</v>
      </c>
      <c r="N1270">
        <v>104</v>
      </c>
      <c r="O1270" t="s">
        <v>2122</v>
      </c>
      <c r="P1270" t="s">
        <v>268</v>
      </c>
      <c r="Q1270" t="s">
        <v>269</v>
      </c>
      <c r="R1270" t="s">
        <v>270</v>
      </c>
      <c r="S1270" t="s">
        <v>4804</v>
      </c>
      <c r="T1270" t="s">
        <v>271</v>
      </c>
      <c r="U1270" t="s">
        <v>4804</v>
      </c>
      <c r="V1270" t="s">
        <v>272</v>
      </c>
      <c r="W1270" t="s">
        <v>273</v>
      </c>
      <c r="X1270" t="s">
        <v>52</v>
      </c>
      <c r="Y1270" t="s">
        <v>274</v>
      </c>
      <c r="Z1270" t="s">
        <v>275</v>
      </c>
      <c r="AA1270" t="s">
        <v>65</v>
      </c>
    </row>
    <row r="1271" spans="1:27" x14ac:dyDescent="0.25">
      <c r="A1271" s="1">
        <v>10244</v>
      </c>
      <c r="B1271" s="1">
        <v>36</v>
      </c>
      <c r="C1271" s="8">
        <v>84.33</v>
      </c>
      <c r="D1271" s="1">
        <v>5</v>
      </c>
      <c r="E1271" s="7">
        <v>3035.88</v>
      </c>
      <c r="F1271" s="7">
        <f>sales_data_sample3[[#This Row],[SALES]]*sales_data_sample3[[#This Row],[PROFIT MARGIN]]</f>
        <v>224.35153199999999</v>
      </c>
      <c r="G1271" s="14" t="str">
        <f>IF(sales_data_sample3[[#This Row],[STATUS]] &lt;&gt;"Cancelled","7,39%","0")</f>
        <v>7,39%</v>
      </c>
      <c r="H1271" s="4">
        <v>38106</v>
      </c>
      <c r="I1271" t="s">
        <v>28</v>
      </c>
      <c r="J1271">
        <f>ROUNDUP(MONTH(sales_data_sample3[[#This Row],[ORDER DATE]])/3,0)</f>
        <v>2</v>
      </c>
      <c r="K1271" t="str">
        <f>TEXT(sales_data_sample3[[#This Row],[ORDER DATE]],"[$-409]mmmm")</f>
        <v>April</v>
      </c>
      <c r="L1271">
        <f>YEAR(sales_data_sample3[[#This Row],[ORDER DATE]])</f>
        <v>2004</v>
      </c>
      <c r="M1271" t="s">
        <v>1354</v>
      </c>
      <c r="N1271">
        <v>99</v>
      </c>
      <c r="O1271" t="s">
        <v>2325</v>
      </c>
      <c r="P1271" t="s">
        <v>268</v>
      </c>
      <c r="Q1271" t="s">
        <v>269</v>
      </c>
      <c r="R1271" t="s">
        <v>270</v>
      </c>
      <c r="S1271" t="s">
        <v>4804</v>
      </c>
      <c r="T1271" t="s">
        <v>271</v>
      </c>
      <c r="U1271" t="s">
        <v>4804</v>
      </c>
      <c r="V1271" t="s">
        <v>272</v>
      </c>
      <c r="W1271" t="s">
        <v>273</v>
      </c>
      <c r="X1271" t="s">
        <v>52</v>
      </c>
      <c r="Y1271" t="s">
        <v>274</v>
      </c>
      <c r="Z1271" t="s">
        <v>275</v>
      </c>
      <c r="AA1271" t="s">
        <v>65</v>
      </c>
    </row>
    <row r="1272" spans="1:27" x14ac:dyDescent="0.25">
      <c r="A1272" s="1">
        <v>10244</v>
      </c>
      <c r="B1272" s="1">
        <v>39</v>
      </c>
      <c r="C1272" s="8">
        <v>45.25</v>
      </c>
      <c r="D1272" s="1">
        <v>9</v>
      </c>
      <c r="E1272" s="7">
        <v>1764.75</v>
      </c>
      <c r="F1272" s="7">
        <f>sales_data_sample3[[#This Row],[SALES]]*sales_data_sample3[[#This Row],[PROFIT MARGIN]]</f>
        <v>130.41502499999999</v>
      </c>
      <c r="G1272" s="14" t="str">
        <f>IF(sales_data_sample3[[#This Row],[STATUS]] &lt;&gt;"Cancelled","7,39%","0")</f>
        <v>7,39%</v>
      </c>
      <c r="H1272" s="4">
        <v>38106</v>
      </c>
      <c r="I1272" t="s">
        <v>28</v>
      </c>
      <c r="J1272">
        <f>ROUNDUP(MONTH(sales_data_sample3[[#This Row],[ORDER DATE]])/3,0)</f>
        <v>2</v>
      </c>
      <c r="K1272" t="str">
        <f>TEXT(sales_data_sample3[[#This Row],[ORDER DATE]],"[$-409]mmmm")</f>
        <v>April</v>
      </c>
      <c r="L1272">
        <f>YEAR(sales_data_sample3[[#This Row],[ORDER DATE]])</f>
        <v>2004</v>
      </c>
      <c r="M1272" t="s">
        <v>1354</v>
      </c>
      <c r="N1272">
        <v>44</v>
      </c>
      <c r="O1272" t="s">
        <v>3035</v>
      </c>
      <c r="P1272" t="s">
        <v>268</v>
      </c>
      <c r="Q1272" t="s">
        <v>269</v>
      </c>
      <c r="R1272" t="s">
        <v>270</v>
      </c>
      <c r="S1272" t="s">
        <v>4804</v>
      </c>
      <c r="T1272" t="s">
        <v>271</v>
      </c>
      <c r="U1272" t="s">
        <v>4804</v>
      </c>
      <c r="V1272" t="s">
        <v>272</v>
      </c>
      <c r="W1272" t="s">
        <v>273</v>
      </c>
      <c r="X1272" t="s">
        <v>52</v>
      </c>
      <c r="Y1272" t="s">
        <v>274</v>
      </c>
      <c r="Z1272" t="s">
        <v>275</v>
      </c>
      <c r="AA1272" t="s">
        <v>42</v>
      </c>
    </row>
    <row r="1273" spans="1:27" x14ac:dyDescent="0.25">
      <c r="A1273" s="1">
        <v>10244</v>
      </c>
      <c r="B1273" s="1">
        <v>40</v>
      </c>
      <c r="C1273" s="8">
        <v>86.68</v>
      </c>
      <c r="D1273" s="1">
        <v>4</v>
      </c>
      <c r="E1273" s="7">
        <v>3467.2</v>
      </c>
      <c r="F1273" s="7">
        <f>sales_data_sample3[[#This Row],[SALES]]*sales_data_sample3[[#This Row],[PROFIT MARGIN]]</f>
        <v>256.22607999999997</v>
      </c>
      <c r="G1273" s="14" t="str">
        <f>IF(sales_data_sample3[[#This Row],[STATUS]] &lt;&gt;"Cancelled","7,39%","0")</f>
        <v>7,39%</v>
      </c>
      <c r="H1273" s="4">
        <v>38106</v>
      </c>
      <c r="I1273" t="s">
        <v>28</v>
      </c>
      <c r="J1273">
        <f>ROUNDUP(MONTH(sales_data_sample3[[#This Row],[ORDER DATE]])/3,0)</f>
        <v>2</v>
      </c>
      <c r="K1273" t="str">
        <f>TEXT(sales_data_sample3[[#This Row],[ORDER DATE]],"[$-409]mmmm")</f>
        <v>April</v>
      </c>
      <c r="L1273">
        <f>YEAR(sales_data_sample3[[#This Row],[ORDER DATE]])</f>
        <v>2004</v>
      </c>
      <c r="M1273" t="s">
        <v>1354</v>
      </c>
      <c r="N1273">
        <v>97</v>
      </c>
      <c r="O1273" t="s">
        <v>3732</v>
      </c>
      <c r="P1273" t="s">
        <v>268</v>
      </c>
      <c r="Q1273" t="s">
        <v>269</v>
      </c>
      <c r="R1273" t="s">
        <v>270</v>
      </c>
      <c r="S1273" t="s">
        <v>4804</v>
      </c>
      <c r="T1273" t="s">
        <v>271</v>
      </c>
      <c r="U1273" t="s">
        <v>4804</v>
      </c>
      <c r="V1273" t="s">
        <v>272</v>
      </c>
      <c r="W1273" t="s">
        <v>273</v>
      </c>
      <c r="X1273" t="s">
        <v>52</v>
      </c>
      <c r="Y1273" t="s">
        <v>274</v>
      </c>
      <c r="Z1273" t="s">
        <v>275</v>
      </c>
      <c r="AA1273" t="s">
        <v>65</v>
      </c>
    </row>
    <row r="1274" spans="1:27" x14ac:dyDescent="0.25">
      <c r="A1274" s="1">
        <v>10245</v>
      </c>
      <c r="B1274" s="1">
        <v>34</v>
      </c>
      <c r="C1274" s="8">
        <v>100</v>
      </c>
      <c r="D1274" s="1">
        <v>9</v>
      </c>
      <c r="E1274" s="7">
        <v>6120.34</v>
      </c>
      <c r="F1274" s="7">
        <f>sales_data_sample3[[#This Row],[SALES]]*sales_data_sample3[[#This Row],[PROFIT MARGIN]]</f>
        <v>1523.3526260000001</v>
      </c>
      <c r="G1274" s="14" t="str">
        <f>IF(sales_data_sample3[[#This Row],[STATUS]] &lt;&gt;"Cancelled","24,89%","0")</f>
        <v>24,89%</v>
      </c>
      <c r="H1274" s="4">
        <v>38111</v>
      </c>
      <c r="I1274" t="s">
        <v>28</v>
      </c>
      <c r="J1274">
        <f>ROUNDUP(MONTH(sales_data_sample3[[#This Row],[ORDER DATE]])/3,0)</f>
        <v>2</v>
      </c>
      <c r="K1274" t="str">
        <f>TEXT(sales_data_sample3[[#This Row],[ORDER DATE]],"[$-409]mmmm")</f>
        <v>May</v>
      </c>
      <c r="L1274">
        <f>YEAR(sales_data_sample3[[#This Row],[ORDER DATE]])</f>
        <v>2004</v>
      </c>
      <c r="M1274" t="s">
        <v>278</v>
      </c>
      <c r="N1274">
        <v>214</v>
      </c>
      <c r="O1274" t="s">
        <v>279</v>
      </c>
      <c r="P1274" t="s">
        <v>372</v>
      </c>
      <c r="Q1274" t="s">
        <v>373</v>
      </c>
      <c r="R1274" t="s">
        <v>374</v>
      </c>
      <c r="S1274" t="s">
        <v>4804</v>
      </c>
      <c r="T1274" t="s">
        <v>375</v>
      </c>
      <c r="U1274" t="s">
        <v>166</v>
      </c>
      <c r="V1274" t="s">
        <v>376</v>
      </c>
      <c r="W1274" t="s">
        <v>38</v>
      </c>
      <c r="X1274" t="s">
        <v>39</v>
      </c>
      <c r="Y1274" t="s">
        <v>121</v>
      </c>
      <c r="Z1274" t="s">
        <v>377</v>
      </c>
      <c r="AA1274" t="s">
        <v>65</v>
      </c>
    </row>
    <row r="1275" spans="1:27" x14ac:dyDescent="0.25">
      <c r="A1275" s="1">
        <v>10245</v>
      </c>
      <c r="B1275" s="1">
        <v>28</v>
      </c>
      <c r="C1275" s="8">
        <v>100</v>
      </c>
      <c r="D1275" s="1">
        <v>2</v>
      </c>
      <c r="E1275" s="7">
        <v>4591.72</v>
      </c>
      <c r="F1275" s="7">
        <f>sales_data_sample3[[#This Row],[SALES]]*sales_data_sample3[[#This Row],[PROFIT MARGIN]]</f>
        <v>1142.8791080000001</v>
      </c>
      <c r="G1275" s="14" t="str">
        <f>IF(sales_data_sample3[[#This Row],[STATUS]] &lt;&gt;"Cancelled","24,89%","0")</f>
        <v>24,89%</v>
      </c>
      <c r="H1275" s="4">
        <v>38111</v>
      </c>
      <c r="I1275" t="s">
        <v>28</v>
      </c>
      <c r="J1275">
        <f>ROUNDUP(MONTH(sales_data_sample3[[#This Row],[ORDER DATE]])/3,0)</f>
        <v>2</v>
      </c>
      <c r="K1275" t="str">
        <f>TEXT(sales_data_sample3[[#This Row],[ORDER DATE]],"[$-409]mmmm")</f>
        <v>May</v>
      </c>
      <c r="L1275">
        <f>YEAR(sales_data_sample3[[#This Row],[ORDER DATE]])</f>
        <v>2004</v>
      </c>
      <c r="M1275" t="s">
        <v>278</v>
      </c>
      <c r="N1275">
        <v>147</v>
      </c>
      <c r="O1275" t="s">
        <v>710</v>
      </c>
      <c r="P1275" t="s">
        <v>372</v>
      </c>
      <c r="Q1275" t="s">
        <v>373</v>
      </c>
      <c r="R1275" t="s">
        <v>374</v>
      </c>
      <c r="S1275" t="s">
        <v>4804</v>
      </c>
      <c r="T1275" t="s">
        <v>375</v>
      </c>
      <c r="U1275" t="s">
        <v>166</v>
      </c>
      <c r="V1275" t="s">
        <v>376</v>
      </c>
      <c r="W1275" t="s">
        <v>38</v>
      </c>
      <c r="X1275" t="s">
        <v>39</v>
      </c>
      <c r="Y1275" t="s">
        <v>121</v>
      </c>
      <c r="Z1275" t="s">
        <v>377</v>
      </c>
      <c r="AA1275" t="s">
        <v>65</v>
      </c>
    </row>
    <row r="1276" spans="1:27" x14ac:dyDescent="0.25">
      <c r="A1276" s="1">
        <v>10245</v>
      </c>
      <c r="B1276" s="1">
        <v>38</v>
      </c>
      <c r="C1276" s="8">
        <v>100</v>
      </c>
      <c r="D1276" s="1">
        <v>6</v>
      </c>
      <c r="E1276" s="7">
        <v>5920.4</v>
      </c>
      <c r="F1276" s="7">
        <f>sales_data_sample3[[#This Row],[SALES]]*sales_data_sample3[[#This Row],[PROFIT MARGIN]]</f>
        <v>269.37819999999999</v>
      </c>
      <c r="G1276" s="14" t="str">
        <f>IF(sales_data_sample3[[#This Row],[STATUS]] &lt;&gt;"Cancelled","4,55%","0")</f>
        <v>4,55%</v>
      </c>
      <c r="H1276" s="4">
        <v>38111</v>
      </c>
      <c r="I1276" t="s">
        <v>28</v>
      </c>
      <c r="J1276">
        <f>ROUNDUP(MONTH(sales_data_sample3[[#This Row],[ORDER DATE]])/3,0)</f>
        <v>2</v>
      </c>
      <c r="K1276" t="str">
        <f>TEXT(sales_data_sample3[[#This Row],[ORDER DATE]],"[$-409]mmmm")</f>
        <v>May</v>
      </c>
      <c r="L1276">
        <f>YEAR(sales_data_sample3[[#This Row],[ORDER DATE]])</f>
        <v>2004</v>
      </c>
      <c r="M1276" t="s">
        <v>957</v>
      </c>
      <c r="N1276">
        <v>136</v>
      </c>
      <c r="O1276" t="s">
        <v>958</v>
      </c>
      <c r="P1276" t="s">
        <v>372</v>
      </c>
      <c r="Q1276" t="s">
        <v>373</v>
      </c>
      <c r="R1276" t="s">
        <v>374</v>
      </c>
      <c r="S1276" t="s">
        <v>4804</v>
      </c>
      <c r="T1276" t="s">
        <v>375</v>
      </c>
      <c r="U1276" t="s">
        <v>166</v>
      </c>
      <c r="V1276" t="s">
        <v>376</v>
      </c>
      <c r="W1276" t="s">
        <v>38</v>
      </c>
      <c r="X1276" t="s">
        <v>39</v>
      </c>
      <c r="Y1276" t="s">
        <v>121</v>
      </c>
      <c r="Z1276" t="s">
        <v>377</v>
      </c>
      <c r="AA1276" t="s">
        <v>65</v>
      </c>
    </row>
    <row r="1277" spans="1:27" x14ac:dyDescent="0.25">
      <c r="A1277" s="1">
        <v>10245</v>
      </c>
      <c r="B1277" s="1">
        <v>29</v>
      </c>
      <c r="C1277" s="8">
        <v>100</v>
      </c>
      <c r="D1277" s="1">
        <v>8</v>
      </c>
      <c r="E1277" s="7">
        <v>3451</v>
      </c>
      <c r="F1277" s="7">
        <f>sales_data_sample3[[#This Row],[SALES]]*sales_data_sample3[[#This Row],[PROFIT MARGIN]]</f>
        <v>157.0205</v>
      </c>
      <c r="G1277" s="14" t="str">
        <f>IF(sales_data_sample3[[#This Row],[STATUS]] &lt;&gt;"Cancelled","4,55%","0")</f>
        <v>4,55%</v>
      </c>
      <c r="H1277" s="4">
        <v>38111</v>
      </c>
      <c r="I1277" t="s">
        <v>28</v>
      </c>
      <c r="J1277">
        <f>ROUNDUP(MONTH(sales_data_sample3[[#This Row],[ORDER DATE]])/3,0)</f>
        <v>2</v>
      </c>
      <c r="K1277" t="str">
        <f>TEXT(sales_data_sample3[[#This Row],[ORDER DATE]],"[$-409]mmmm")</f>
        <v>May</v>
      </c>
      <c r="L1277">
        <f>YEAR(sales_data_sample3[[#This Row],[ORDER DATE]])</f>
        <v>2004</v>
      </c>
      <c r="M1277" t="s">
        <v>957</v>
      </c>
      <c r="N1277">
        <v>116</v>
      </c>
      <c r="O1277" t="s">
        <v>1264</v>
      </c>
      <c r="P1277" t="s">
        <v>372</v>
      </c>
      <c r="Q1277" t="s">
        <v>373</v>
      </c>
      <c r="R1277" t="s">
        <v>374</v>
      </c>
      <c r="S1277" t="s">
        <v>4804</v>
      </c>
      <c r="T1277" t="s">
        <v>375</v>
      </c>
      <c r="U1277" t="s">
        <v>166</v>
      </c>
      <c r="V1277" t="s">
        <v>376</v>
      </c>
      <c r="W1277" t="s">
        <v>38</v>
      </c>
      <c r="X1277" t="s">
        <v>39</v>
      </c>
      <c r="Y1277" t="s">
        <v>121</v>
      </c>
      <c r="Z1277" t="s">
        <v>377</v>
      </c>
      <c r="AA1277" t="s">
        <v>65</v>
      </c>
    </row>
    <row r="1278" spans="1:27" x14ac:dyDescent="0.25">
      <c r="A1278" s="1">
        <v>10245</v>
      </c>
      <c r="B1278" s="1">
        <v>21</v>
      </c>
      <c r="C1278" s="8">
        <v>100</v>
      </c>
      <c r="D1278" s="1">
        <v>3</v>
      </c>
      <c r="E1278" s="7">
        <v>2390.2199999999998</v>
      </c>
      <c r="F1278" s="7">
        <f>sales_data_sample3[[#This Row],[SALES]]*sales_data_sample3[[#This Row],[PROFIT MARGIN]]</f>
        <v>108.75500999999998</v>
      </c>
      <c r="G1278" s="14" t="str">
        <f>IF(sales_data_sample3[[#This Row],[STATUS]] &lt;&gt;"Cancelled","4,55%","0")</f>
        <v>4,55%</v>
      </c>
      <c r="H1278" s="4">
        <v>38111</v>
      </c>
      <c r="I1278" t="s">
        <v>28</v>
      </c>
      <c r="J1278">
        <f>ROUNDUP(MONTH(sales_data_sample3[[#This Row],[ORDER DATE]])/3,0)</f>
        <v>2</v>
      </c>
      <c r="K1278" t="str">
        <f>TEXT(sales_data_sample3[[#This Row],[ORDER DATE]],"[$-409]mmmm")</f>
        <v>May</v>
      </c>
      <c r="L1278">
        <f>YEAR(sales_data_sample3[[#This Row],[ORDER DATE]])</f>
        <v>2004</v>
      </c>
      <c r="M1278" t="s">
        <v>957</v>
      </c>
      <c r="N1278">
        <v>121</v>
      </c>
      <c r="O1278" t="s">
        <v>2604</v>
      </c>
      <c r="P1278" t="s">
        <v>372</v>
      </c>
      <c r="Q1278" t="s">
        <v>373</v>
      </c>
      <c r="R1278" t="s">
        <v>374</v>
      </c>
      <c r="S1278" t="s">
        <v>4804</v>
      </c>
      <c r="T1278" t="s">
        <v>375</v>
      </c>
      <c r="U1278" t="s">
        <v>166</v>
      </c>
      <c r="V1278" t="s">
        <v>376</v>
      </c>
      <c r="W1278" t="s">
        <v>38</v>
      </c>
      <c r="X1278" t="s">
        <v>39</v>
      </c>
      <c r="Y1278" t="s">
        <v>121</v>
      </c>
      <c r="Z1278" t="s">
        <v>377</v>
      </c>
      <c r="AA1278" t="s">
        <v>42</v>
      </c>
    </row>
    <row r="1279" spans="1:27" x14ac:dyDescent="0.25">
      <c r="A1279" s="1">
        <v>10245</v>
      </c>
      <c r="B1279" s="1">
        <v>45</v>
      </c>
      <c r="C1279" s="8">
        <v>59.87</v>
      </c>
      <c r="D1279" s="1">
        <v>7</v>
      </c>
      <c r="E1279" s="7">
        <v>2694.15</v>
      </c>
      <c r="F1279" s="7">
        <f>sales_data_sample3[[#This Row],[SALES]]*sales_data_sample3[[#This Row],[PROFIT MARGIN]]</f>
        <v>199.09768499999998</v>
      </c>
      <c r="G1279" s="14" t="str">
        <f>IF(sales_data_sample3[[#This Row],[STATUS]] &lt;&gt;"Cancelled","7,39%","0")</f>
        <v>7,39%</v>
      </c>
      <c r="H1279" s="4">
        <v>38111</v>
      </c>
      <c r="I1279" t="s">
        <v>28</v>
      </c>
      <c r="J1279">
        <f>ROUNDUP(MONTH(sales_data_sample3[[#This Row],[ORDER DATE]])/3,0)</f>
        <v>2</v>
      </c>
      <c r="K1279" t="str">
        <f>TEXT(sales_data_sample3[[#This Row],[ORDER DATE]],"[$-409]mmmm")</f>
        <v>May</v>
      </c>
      <c r="L1279">
        <f>YEAR(sales_data_sample3[[#This Row],[ORDER DATE]])</f>
        <v>2004</v>
      </c>
      <c r="M1279" t="s">
        <v>1354</v>
      </c>
      <c r="N1279">
        <v>50</v>
      </c>
      <c r="O1279" t="s">
        <v>2635</v>
      </c>
      <c r="P1279" t="s">
        <v>372</v>
      </c>
      <c r="Q1279" t="s">
        <v>373</v>
      </c>
      <c r="R1279" t="s">
        <v>374</v>
      </c>
      <c r="S1279" t="s">
        <v>4804</v>
      </c>
      <c r="T1279" t="s">
        <v>375</v>
      </c>
      <c r="U1279" t="s">
        <v>166</v>
      </c>
      <c r="V1279" t="s">
        <v>376</v>
      </c>
      <c r="W1279" t="s">
        <v>38</v>
      </c>
      <c r="X1279" t="s">
        <v>39</v>
      </c>
      <c r="Y1279" t="s">
        <v>121</v>
      </c>
      <c r="Z1279" t="s">
        <v>377</v>
      </c>
      <c r="AA1279" t="s">
        <v>42</v>
      </c>
    </row>
    <row r="1280" spans="1:27" x14ac:dyDescent="0.25">
      <c r="A1280" s="1">
        <v>10245</v>
      </c>
      <c r="B1280" s="1">
        <v>37</v>
      </c>
      <c r="C1280" s="8">
        <v>100</v>
      </c>
      <c r="D1280" s="1">
        <v>1</v>
      </c>
      <c r="E1280" s="7">
        <v>4133.6400000000003</v>
      </c>
      <c r="F1280" s="7">
        <f>sales_data_sample3[[#This Row],[SALES]]*sales_data_sample3[[#This Row],[PROFIT MARGIN]]</f>
        <v>188.08062000000001</v>
      </c>
      <c r="G1280" s="14" t="str">
        <f>IF(sales_data_sample3[[#This Row],[STATUS]] &lt;&gt;"Cancelled","4,55%","0")</f>
        <v>4,55%</v>
      </c>
      <c r="H1280" s="4">
        <v>38111</v>
      </c>
      <c r="I1280" t="s">
        <v>28</v>
      </c>
      <c r="J1280">
        <f>ROUNDUP(MONTH(sales_data_sample3[[#This Row],[ORDER DATE]])/3,0)</f>
        <v>2</v>
      </c>
      <c r="K1280" t="str">
        <f>TEXT(sales_data_sample3[[#This Row],[ORDER DATE]],"[$-409]mmmm")</f>
        <v>May</v>
      </c>
      <c r="L1280">
        <f>YEAR(sales_data_sample3[[#This Row],[ORDER DATE]])</f>
        <v>2004</v>
      </c>
      <c r="M1280" t="s">
        <v>957</v>
      </c>
      <c r="N1280">
        <v>96</v>
      </c>
      <c r="O1280" t="s">
        <v>3839</v>
      </c>
      <c r="P1280" t="s">
        <v>372</v>
      </c>
      <c r="Q1280" t="s">
        <v>373</v>
      </c>
      <c r="R1280" t="s">
        <v>374</v>
      </c>
      <c r="S1280" t="s">
        <v>4804</v>
      </c>
      <c r="T1280" t="s">
        <v>375</v>
      </c>
      <c r="U1280" t="s">
        <v>166</v>
      </c>
      <c r="V1280" t="s">
        <v>376</v>
      </c>
      <c r="W1280" t="s">
        <v>38</v>
      </c>
      <c r="X1280" t="s">
        <v>39</v>
      </c>
      <c r="Y1280" t="s">
        <v>121</v>
      </c>
      <c r="Z1280" t="s">
        <v>377</v>
      </c>
      <c r="AA1280" t="s">
        <v>65</v>
      </c>
    </row>
    <row r="1281" spans="1:27" x14ac:dyDescent="0.25">
      <c r="A1281" s="1">
        <v>10245</v>
      </c>
      <c r="B1281" s="1">
        <v>44</v>
      </c>
      <c r="C1281" s="8">
        <v>69.16</v>
      </c>
      <c r="D1281" s="1">
        <v>5</v>
      </c>
      <c r="E1281" s="7">
        <v>3043.04</v>
      </c>
      <c r="F1281" s="7">
        <f>sales_data_sample3[[#This Row],[SALES]]*sales_data_sample3[[#This Row],[PROFIT MARGIN]]</f>
        <v>138.45831999999999</v>
      </c>
      <c r="G1281" s="14" t="str">
        <f>IF(sales_data_sample3[[#This Row],[STATUS]] &lt;&gt;"Cancelled","4,55%","0")</f>
        <v>4,55%</v>
      </c>
      <c r="H1281" s="4">
        <v>38111</v>
      </c>
      <c r="I1281" t="s">
        <v>28</v>
      </c>
      <c r="J1281">
        <f>ROUNDUP(MONTH(sales_data_sample3[[#This Row],[ORDER DATE]])/3,0)</f>
        <v>2</v>
      </c>
      <c r="K1281" t="str">
        <f>TEXT(sales_data_sample3[[#This Row],[ORDER DATE]],"[$-409]mmmm")</f>
        <v>May</v>
      </c>
      <c r="L1281">
        <f>YEAR(sales_data_sample3[[#This Row],[ORDER DATE]])</f>
        <v>2004</v>
      </c>
      <c r="M1281" t="s">
        <v>957</v>
      </c>
      <c r="N1281">
        <v>64</v>
      </c>
      <c r="O1281" t="s">
        <v>4029</v>
      </c>
      <c r="P1281" t="s">
        <v>372</v>
      </c>
      <c r="Q1281" t="s">
        <v>373</v>
      </c>
      <c r="R1281" t="s">
        <v>374</v>
      </c>
      <c r="S1281" t="s">
        <v>4804</v>
      </c>
      <c r="T1281" t="s">
        <v>375</v>
      </c>
      <c r="U1281" t="s">
        <v>166</v>
      </c>
      <c r="V1281" t="s">
        <v>376</v>
      </c>
      <c r="W1281" t="s">
        <v>38</v>
      </c>
      <c r="X1281" t="s">
        <v>39</v>
      </c>
      <c r="Y1281" t="s">
        <v>121</v>
      </c>
      <c r="Z1281" t="s">
        <v>377</v>
      </c>
      <c r="AA1281" t="s">
        <v>65</v>
      </c>
    </row>
    <row r="1282" spans="1:27" x14ac:dyDescent="0.25">
      <c r="A1282" s="1">
        <v>10245</v>
      </c>
      <c r="B1282" s="1">
        <v>44</v>
      </c>
      <c r="C1282" s="8">
        <v>100</v>
      </c>
      <c r="D1282" s="1">
        <v>4</v>
      </c>
      <c r="E1282" s="7">
        <v>4628.8</v>
      </c>
      <c r="F1282" s="7">
        <f>sales_data_sample3[[#This Row],[SALES]]*sales_data_sample3[[#This Row],[PROFIT MARGIN]]</f>
        <v>1152.10832</v>
      </c>
      <c r="G1282" s="14" t="str">
        <f>IF(sales_data_sample3[[#This Row],[STATUS]] &lt;&gt;"Cancelled","24,89%","0")</f>
        <v>24,89%</v>
      </c>
      <c r="H1282" s="4">
        <v>38111</v>
      </c>
      <c r="I1282" t="s">
        <v>28</v>
      </c>
      <c r="J1282">
        <f>ROUNDUP(MONTH(sales_data_sample3[[#This Row],[ORDER DATE]])/3,0)</f>
        <v>2</v>
      </c>
      <c r="K1282" t="str">
        <f>TEXT(sales_data_sample3[[#This Row],[ORDER DATE]],"[$-409]mmmm")</f>
        <v>May</v>
      </c>
      <c r="L1282">
        <f>YEAR(sales_data_sample3[[#This Row],[ORDER DATE]])</f>
        <v>2004</v>
      </c>
      <c r="M1282" t="s">
        <v>278</v>
      </c>
      <c r="N1282">
        <v>101</v>
      </c>
      <c r="O1282" t="s">
        <v>4506</v>
      </c>
      <c r="P1282" t="s">
        <v>372</v>
      </c>
      <c r="Q1282" t="s">
        <v>373</v>
      </c>
      <c r="R1282" t="s">
        <v>374</v>
      </c>
      <c r="S1282" t="s">
        <v>4804</v>
      </c>
      <c r="T1282" t="s">
        <v>375</v>
      </c>
      <c r="U1282" t="s">
        <v>166</v>
      </c>
      <c r="V1282" t="s">
        <v>376</v>
      </c>
      <c r="W1282" t="s">
        <v>38</v>
      </c>
      <c r="X1282" t="s">
        <v>39</v>
      </c>
      <c r="Y1282" t="s">
        <v>121</v>
      </c>
      <c r="Z1282" t="s">
        <v>377</v>
      </c>
      <c r="AA1282" t="s">
        <v>65</v>
      </c>
    </row>
    <row r="1283" spans="1:27" x14ac:dyDescent="0.25">
      <c r="A1283" s="1">
        <v>10246</v>
      </c>
      <c r="B1283" s="1">
        <v>46</v>
      </c>
      <c r="C1283" s="8">
        <v>100</v>
      </c>
      <c r="D1283" s="1">
        <v>5</v>
      </c>
      <c r="E1283" s="7">
        <v>5069.66</v>
      </c>
      <c r="F1283" s="7">
        <f>sales_data_sample3[[#This Row],[SALES]]*sales_data_sample3[[#This Row],[PROFIT MARGIN]]</f>
        <v>230.66952999999998</v>
      </c>
      <c r="G1283" s="14" t="str">
        <f>IF(sales_data_sample3[[#This Row],[STATUS]] &lt;&gt;"Cancelled","4,55%","0")</f>
        <v>4,55%</v>
      </c>
      <c r="H1283" s="4">
        <v>38112</v>
      </c>
      <c r="I1283" t="s">
        <v>28</v>
      </c>
      <c r="J1283">
        <f>ROUNDUP(MONTH(sales_data_sample3[[#This Row],[ORDER DATE]])/3,0)</f>
        <v>2</v>
      </c>
      <c r="K1283" t="str">
        <f>TEXT(sales_data_sample3[[#This Row],[ORDER DATE]],"[$-409]mmmm")</f>
        <v>May</v>
      </c>
      <c r="L1283">
        <f>YEAR(sales_data_sample3[[#This Row],[ORDER DATE]])</f>
        <v>2004</v>
      </c>
      <c r="M1283" t="s">
        <v>957</v>
      </c>
      <c r="N1283">
        <v>118</v>
      </c>
      <c r="O1283" t="s">
        <v>1172</v>
      </c>
      <c r="P1283" t="s">
        <v>268</v>
      </c>
      <c r="Q1283" t="s">
        <v>269</v>
      </c>
      <c r="R1283" t="s">
        <v>270</v>
      </c>
      <c r="S1283" t="s">
        <v>4804</v>
      </c>
      <c r="T1283" t="s">
        <v>271</v>
      </c>
      <c r="U1283" t="s">
        <v>4804</v>
      </c>
      <c r="V1283" t="s">
        <v>272</v>
      </c>
      <c r="W1283" t="s">
        <v>273</v>
      </c>
      <c r="X1283" t="s">
        <v>52</v>
      </c>
      <c r="Y1283" t="s">
        <v>274</v>
      </c>
      <c r="Z1283" t="s">
        <v>275</v>
      </c>
      <c r="AA1283" t="s">
        <v>65</v>
      </c>
    </row>
    <row r="1284" spans="1:27" x14ac:dyDescent="0.25">
      <c r="A1284" s="1">
        <v>10246</v>
      </c>
      <c r="B1284" s="1">
        <v>40</v>
      </c>
      <c r="C1284" s="8">
        <v>100</v>
      </c>
      <c r="D1284" s="1">
        <v>4</v>
      </c>
      <c r="E1284" s="7">
        <v>6549.2</v>
      </c>
      <c r="F1284" s="7">
        <f>sales_data_sample3[[#This Row],[SALES]]*sales_data_sample3[[#This Row],[PROFIT MARGIN]]</f>
        <v>1630.0958800000001</v>
      </c>
      <c r="G1284" s="14" t="str">
        <f>IF(sales_data_sample3[[#This Row],[STATUS]] &lt;&gt;"Cancelled","24,89%","0")</f>
        <v>24,89%</v>
      </c>
      <c r="H1284" s="4">
        <v>38112</v>
      </c>
      <c r="I1284" t="s">
        <v>28</v>
      </c>
      <c r="J1284">
        <f>ROUNDUP(MONTH(sales_data_sample3[[#This Row],[ORDER DATE]])/3,0)</f>
        <v>2</v>
      </c>
      <c r="K1284" t="str">
        <f>TEXT(sales_data_sample3[[#This Row],[ORDER DATE]],"[$-409]mmmm")</f>
        <v>May</v>
      </c>
      <c r="L1284">
        <f>YEAR(sales_data_sample3[[#This Row],[ORDER DATE]])</f>
        <v>2004</v>
      </c>
      <c r="M1284" t="s">
        <v>278</v>
      </c>
      <c r="N1284">
        <v>163</v>
      </c>
      <c r="O1284" t="s">
        <v>1667</v>
      </c>
      <c r="P1284" t="s">
        <v>268</v>
      </c>
      <c r="Q1284" t="s">
        <v>269</v>
      </c>
      <c r="R1284" t="s">
        <v>270</v>
      </c>
      <c r="S1284" t="s">
        <v>4804</v>
      </c>
      <c r="T1284" t="s">
        <v>271</v>
      </c>
      <c r="U1284" t="s">
        <v>4804</v>
      </c>
      <c r="V1284" t="s">
        <v>272</v>
      </c>
      <c r="W1284" t="s">
        <v>273</v>
      </c>
      <c r="X1284" t="s">
        <v>52</v>
      </c>
      <c r="Y1284" t="s">
        <v>274</v>
      </c>
      <c r="Z1284" t="s">
        <v>275</v>
      </c>
      <c r="AA1284" t="s">
        <v>65</v>
      </c>
    </row>
    <row r="1285" spans="1:27" x14ac:dyDescent="0.25">
      <c r="A1285" s="1">
        <v>10246</v>
      </c>
      <c r="B1285" s="1">
        <v>22</v>
      </c>
      <c r="C1285" s="8">
        <v>98.18</v>
      </c>
      <c r="D1285" s="1">
        <v>8</v>
      </c>
      <c r="E1285" s="7">
        <v>2159.96</v>
      </c>
      <c r="F1285" s="7">
        <f>sales_data_sample3[[#This Row],[SALES]]*sales_data_sample3[[#This Row],[PROFIT MARGIN]]</f>
        <v>98.278180000000006</v>
      </c>
      <c r="G1285" s="14" t="str">
        <f>IF(sales_data_sample3[[#This Row],[STATUS]] &lt;&gt;"Cancelled","4,55%","0")</f>
        <v>4,55%</v>
      </c>
      <c r="H1285" s="4">
        <v>38112</v>
      </c>
      <c r="I1285" t="s">
        <v>28</v>
      </c>
      <c r="J1285">
        <f>ROUNDUP(MONTH(sales_data_sample3[[#This Row],[ORDER DATE]])/3,0)</f>
        <v>2</v>
      </c>
      <c r="K1285" t="str">
        <f>TEXT(sales_data_sample3[[#This Row],[ORDER DATE]],"[$-409]mmmm")</f>
        <v>May</v>
      </c>
      <c r="L1285">
        <f>YEAR(sales_data_sample3[[#This Row],[ORDER DATE]])</f>
        <v>2004</v>
      </c>
      <c r="M1285" t="s">
        <v>957</v>
      </c>
      <c r="N1285">
        <v>122</v>
      </c>
      <c r="O1285" t="s">
        <v>1737</v>
      </c>
      <c r="P1285" t="s">
        <v>268</v>
      </c>
      <c r="Q1285" t="s">
        <v>269</v>
      </c>
      <c r="R1285" t="s">
        <v>270</v>
      </c>
      <c r="S1285" t="s">
        <v>4804</v>
      </c>
      <c r="T1285" t="s">
        <v>271</v>
      </c>
      <c r="U1285" t="s">
        <v>4804</v>
      </c>
      <c r="V1285" t="s">
        <v>272</v>
      </c>
      <c r="W1285" t="s">
        <v>273</v>
      </c>
      <c r="X1285" t="s">
        <v>52</v>
      </c>
      <c r="Y1285" t="s">
        <v>274</v>
      </c>
      <c r="Z1285" t="s">
        <v>275</v>
      </c>
      <c r="AA1285" t="s">
        <v>42</v>
      </c>
    </row>
    <row r="1286" spans="1:27" x14ac:dyDescent="0.25">
      <c r="A1286" s="1">
        <v>10246</v>
      </c>
      <c r="B1286" s="1">
        <v>30</v>
      </c>
      <c r="C1286" s="8">
        <v>61.99</v>
      </c>
      <c r="D1286" s="1">
        <v>11</v>
      </c>
      <c r="E1286" s="7">
        <v>1859.7</v>
      </c>
      <c r="F1286" s="7">
        <f>sales_data_sample3[[#This Row],[SALES]]*sales_data_sample3[[#This Row],[PROFIT MARGIN]]</f>
        <v>84.616349999999997</v>
      </c>
      <c r="G1286" s="14" t="str">
        <f>IF(sales_data_sample3[[#This Row],[STATUS]] &lt;&gt;"Cancelled","4,55%","0")</f>
        <v>4,55%</v>
      </c>
      <c r="H1286" s="4">
        <v>38112</v>
      </c>
      <c r="I1286" t="s">
        <v>28</v>
      </c>
      <c r="J1286">
        <f>ROUNDUP(MONTH(sales_data_sample3[[#This Row],[ORDER DATE]])/3,0)</f>
        <v>2</v>
      </c>
      <c r="K1286" t="str">
        <f>TEXT(sales_data_sample3[[#This Row],[ORDER DATE]],"[$-409]mmmm")</f>
        <v>May</v>
      </c>
      <c r="L1286">
        <f>YEAR(sales_data_sample3[[#This Row],[ORDER DATE]])</f>
        <v>2004</v>
      </c>
      <c r="M1286" t="s">
        <v>957</v>
      </c>
      <c r="N1286">
        <v>60</v>
      </c>
      <c r="O1286" t="s">
        <v>1799</v>
      </c>
      <c r="P1286" t="s">
        <v>268</v>
      </c>
      <c r="Q1286" t="s">
        <v>269</v>
      </c>
      <c r="R1286" t="s">
        <v>270</v>
      </c>
      <c r="S1286" t="s">
        <v>4804</v>
      </c>
      <c r="T1286" t="s">
        <v>271</v>
      </c>
      <c r="U1286" t="s">
        <v>4804</v>
      </c>
      <c r="V1286" t="s">
        <v>272</v>
      </c>
      <c r="W1286" t="s">
        <v>273</v>
      </c>
      <c r="X1286" t="s">
        <v>52</v>
      </c>
      <c r="Y1286" t="s">
        <v>274</v>
      </c>
      <c r="Z1286" t="s">
        <v>275</v>
      </c>
      <c r="AA1286" t="s">
        <v>42</v>
      </c>
    </row>
    <row r="1287" spans="1:27" x14ac:dyDescent="0.25">
      <c r="A1287" s="1">
        <v>10246</v>
      </c>
      <c r="B1287" s="1">
        <v>36</v>
      </c>
      <c r="C1287" s="8">
        <v>100</v>
      </c>
      <c r="D1287" s="1">
        <v>9</v>
      </c>
      <c r="E1287" s="7">
        <v>7132.68</v>
      </c>
      <c r="F1287" s="7">
        <f>sales_data_sample3[[#This Row],[SALES]]*sales_data_sample3[[#This Row],[PROFIT MARGIN]]</f>
        <v>1775.3240520000002</v>
      </c>
      <c r="G1287" s="14" t="str">
        <f>IF(sales_data_sample3[[#This Row],[STATUS]] &lt;&gt;"Cancelled","24,89%","0")</f>
        <v>24,89%</v>
      </c>
      <c r="H1287" s="4">
        <v>38112</v>
      </c>
      <c r="I1287" t="s">
        <v>28</v>
      </c>
      <c r="J1287">
        <f>ROUNDUP(MONTH(sales_data_sample3[[#This Row],[ORDER DATE]])/3,0)</f>
        <v>2</v>
      </c>
      <c r="K1287" t="str">
        <f>TEXT(sales_data_sample3[[#This Row],[ORDER DATE]],"[$-409]mmmm")</f>
        <v>May</v>
      </c>
      <c r="L1287">
        <f>YEAR(sales_data_sample3[[#This Row],[ORDER DATE]])</f>
        <v>2004</v>
      </c>
      <c r="M1287" t="s">
        <v>278</v>
      </c>
      <c r="N1287">
        <v>169</v>
      </c>
      <c r="O1287" t="s">
        <v>2190</v>
      </c>
      <c r="P1287" t="s">
        <v>268</v>
      </c>
      <c r="Q1287" t="s">
        <v>269</v>
      </c>
      <c r="R1287" t="s">
        <v>270</v>
      </c>
      <c r="S1287" t="s">
        <v>4804</v>
      </c>
      <c r="T1287" t="s">
        <v>271</v>
      </c>
      <c r="U1287" t="s">
        <v>4804</v>
      </c>
      <c r="V1287" t="s">
        <v>272</v>
      </c>
      <c r="W1287" t="s">
        <v>273</v>
      </c>
      <c r="X1287" t="s">
        <v>52</v>
      </c>
      <c r="Y1287" t="s">
        <v>274</v>
      </c>
      <c r="Z1287" t="s">
        <v>275</v>
      </c>
      <c r="AA1287" t="s">
        <v>229</v>
      </c>
    </row>
    <row r="1288" spans="1:27" x14ac:dyDescent="0.25">
      <c r="A1288" s="1">
        <v>10246</v>
      </c>
      <c r="B1288" s="1">
        <v>44</v>
      </c>
      <c r="C1288" s="8">
        <v>52.6</v>
      </c>
      <c r="D1288" s="1">
        <v>2</v>
      </c>
      <c r="E1288" s="7">
        <v>2314.4</v>
      </c>
      <c r="F1288" s="7">
        <f>sales_data_sample3[[#This Row],[SALES]]*sales_data_sample3[[#This Row],[PROFIT MARGIN]]</f>
        <v>576.05416000000002</v>
      </c>
      <c r="G1288" s="14" t="str">
        <f>IF(sales_data_sample3[[#This Row],[STATUS]] &lt;&gt;"Cancelled","24,89%","0")</f>
        <v>24,89%</v>
      </c>
      <c r="H1288" s="4">
        <v>38112</v>
      </c>
      <c r="I1288" t="s">
        <v>28</v>
      </c>
      <c r="J1288">
        <f>ROUNDUP(MONTH(sales_data_sample3[[#This Row],[ORDER DATE]])/3,0)</f>
        <v>2</v>
      </c>
      <c r="K1288" t="str">
        <f>TEXT(sales_data_sample3[[#This Row],[ORDER DATE]],"[$-409]mmmm")</f>
        <v>May</v>
      </c>
      <c r="L1288">
        <f>YEAR(sales_data_sample3[[#This Row],[ORDER DATE]])</f>
        <v>2004</v>
      </c>
      <c r="M1288" t="s">
        <v>278</v>
      </c>
      <c r="N1288">
        <v>57</v>
      </c>
      <c r="O1288" t="s">
        <v>2779</v>
      </c>
      <c r="P1288" t="s">
        <v>268</v>
      </c>
      <c r="Q1288" t="s">
        <v>269</v>
      </c>
      <c r="R1288" t="s">
        <v>270</v>
      </c>
      <c r="S1288" t="s">
        <v>4804</v>
      </c>
      <c r="T1288" t="s">
        <v>271</v>
      </c>
      <c r="U1288" t="s">
        <v>4804</v>
      </c>
      <c r="V1288" t="s">
        <v>272</v>
      </c>
      <c r="W1288" t="s">
        <v>273</v>
      </c>
      <c r="X1288" t="s">
        <v>52</v>
      </c>
      <c r="Y1288" t="s">
        <v>274</v>
      </c>
      <c r="Z1288" t="s">
        <v>275</v>
      </c>
      <c r="AA1288" t="s">
        <v>42</v>
      </c>
    </row>
    <row r="1289" spans="1:27" x14ac:dyDescent="0.25">
      <c r="A1289" s="1">
        <v>10246</v>
      </c>
      <c r="B1289" s="1">
        <v>29</v>
      </c>
      <c r="C1289" s="8">
        <v>100</v>
      </c>
      <c r="D1289" s="1">
        <v>10</v>
      </c>
      <c r="E1289" s="7">
        <v>3520.6</v>
      </c>
      <c r="F1289" s="7">
        <f>sales_data_sample3[[#This Row],[SALES]]*sales_data_sample3[[#This Row],[PROFIT MARGIN]]</f>
        <v>160.18729999999999</v>
      </c>
      <c r="G1289" s="14" t="str">
        <f>IF(sales_data_sample3[[#This Row],[STATUS]] &lt;&gt;"Cancelled","4,55%","0")</f>
        <v>4,55%</v>
      </c>
      <c r="H1289" s="4">
        <v>38112</v>
      </c>
      <c r="I1289" t="s">
        <v>28</v>
      </c>
      <c r="J1289">
        <f>ROUNDUP(MONTH(sales_data_sample3[[#This Row],[ORDER DATE]])/3,0)</f>
        <v>2</v>
      </c>
      <c r="K1289" t="str">
        <f>TEXT(sales_data_sample3[[#This Row],[ORDER DATE]],"[$-409]mmmm")</f>
        <v>May</v>
      </c>
      <c r="L1289">
        <f>YEAR(sales_data_sample3[[#This Row],[ORDER DATE]])</f>
        <v>2004</v>
      </c>
      <c r="M1289" t="s">
        <v>957</v>
      </c>
      <c r="N1289">
        <v>127</v>
      </c>
      <c r="O1289" t="s">
        <v>3076</v>
      </c>
      <c r="P1289" t="s">
        <v>268</v>
      </c>
      <c r="Q1289" t="s">
        <v>269</v>
      </c>
      <c r="R1289" t="s">
        <v>270</v>
      </c>
      <c r="S1289" t="s">
        <v>4804</v>
      </c>
      <c r="T1289" t="s">
        <v>271</v>
      </c>
      <c r="U1289" t="s">
        <v>4804</v>
      </c>
      <c r="V1289" t="s">
        <v>272</v>
      </c>
      <c r="W1289" t="s">
        <v>273</v>
      </c>
      <c r="X1289" t="s">
        <v>52</v>
      </c>
      <c r="Y1289" t="s">
        <v>274</v>
      </c>
      <c r="Z1289" t="s">
        <v>275</v>
      </c>
      <c r="AA1289" t="s">
        <v>65</v>
      </c>
    </row>
    <row r="1290" spans="1:27" x14ac:dyDescent="0.25">
      <c r="A1290" s="1">
        <v>10246</v>
      </c>
      <c r="B1290" s="1">
        <v>49</v>
      </c>
      <c r="C1290" s="8">
        <v>36.07</v>
      </c>
      <c r="D1290" s="1">
        <v>6</v>
      </c>
      <c r="E1290" s="7">
        <v>1767.43</v>
      </c>
      <c r="F1290" s="7">
        <f>sales_data_sample3[[#This Row],[SALES]]*sales_data_sample3[[#This Row],[PROFIT MARGIN]]</f>
        <v>439.91332700000004</v>
      </c>
      <c r="G1290" s="14" t="str">
        <f>IF(sales_data_sample3[[#This Row],[STATUS]] &lt;&gt;"Cancelled","24,89%","0")</f>
        <v>24,89%</v>
      </c>
      <c r="H1290" s="4">
        <v>38112</v>
      </c>
      <c r="I1290" t="s">
        <v>28</v>
      </c>
      <c r="J1290">
        <f>ROUNDUP(MONTH(sales_data_sample3[[#This Row],[ORDER DATE]])/3,0)</f>
        <v>2</v>
      </c>
      <c r="K1290" t="str">
        <f>TEXT(sales_data_sample3[[#This Row],[ORDER DATE]],"[$-409]mmmm")</f>
        <v>May</v>
      </c>
      <c r="L1290">
        <f>YEAR(sales_data_sample3[[#This Row],[ORDER DATE]])</f>
        <v>2004</v>
      </c>
      <c r="M1290" t="s">
        <v>278</v>
      </c>
      <c r="N1290">
        <v>35</v>
      </c>
      <c r="O1290" t="s">
        <v>3186</v>
      </c>
      <c r="P1290" t="s">
        <v>268</v>
      </c>
      <c r="Q1290" t="s">
        <v>269</v>
      </c>
      <c r="R1290" t="s">
        <v>270</v>
      </c>
      <c r="S1290" t="s">
        <v>4804</v>
      </c>
      <c r="T1290" t="s">
        <v>271</v>
      </c>
      <c r="U1290" t="s">
        <v>4804</v>
      </c>
      <c r="V1290" t="s">
        <v>272</v>
      </c>
      <c r="W1290" t="s">
        <v>273</v>
      </c>
      <c r="X1290" t="s">
        <v>52</v>
      </c>
      <c r="Y1290" t="s">
        <v>274</v>
      </c>
      <c r="Z1290" t="s">
        <v>275</v>
      </c>
      <c r="AA1290" t="s">
        <v>42</v>
      </c>
    </row>
    <row r="1291" spans="1:27" x14ac:dyDescent="0.25">
      <c r="A1291" s="1">
        <v>10246</v>
      </c>
      <c r="B1291" s="1">
        <v>46</v>
      </c>
      <c r="C1291" s="8">
        <v>100</v>
      </c>
      <c r="D1291" s="1">
        <v>1</v>
      </c>
      <c r="E1291" s="7">
        <v>6311.2</v>
      </c>
      <c r="F1291" s="7">
        <f>sales_data_sample3[[#This Row],[SALES]]*sales_data_sample3[[#This Row],[PROFIT MARGIN]]</f>
        <v>1570.8576800000001</v>
      </c>
      <c r="G1291" s="14" t="str">
        <f>IF(sales_data_sample3[[#This Row],[STATUS]] &lt;&gt;"Cancelled","24,89%","0")</f>
        <v>24,89%</v>
      </c>
      <c r="H1291" s="4">
        <v>38112</v>
      </c>
      <c r="I1291" t="s">
        <v>28</v>
      </c>
      <c r="J1291">
        <f>ROUNDUP(MONTH(sales_data_sample3[[#This Row],[ORDER DATE]])/3,0)</f>
        <v>2</v>
      </c>
      <c r="K1291" t="str">
        <f>TEXT(sales_data_sample3[[#This Row],[ORDER DATE]],"[$-409]mmmm")</f>
        <v>May</v>
      </c>
      <c r="L1291">
        <f>YEAR(sales_data_sample3[[#This Row],[ORDER DATE]])</f>
        <v>2004</v>
      </c>
      <c r="M1291" t="s">
        <v>278</v>
      </c>
      <c r="N1291">
        <v>118</v>
      </c>
      <c r="O1291" t="s">
        <v>3701</v>
      </c>
      <c r="P1291" t="s">
        <v>268</v>
      </c>
      <c r="Q1291" t="s">
        <v>269</v>
      </c>
      <c r="R1291" t="s">
        <v>270</v>
      </c>
      <c r="S1291" t="s">
        <v>4804</v>
      </c>
      <c r="T1291" t="s">
        <v>271</v>
      </c>
      <c r="U1291" t="s">
        <v>4804</v>
      </c>
      <c r="V1291" t="s">
        <v>272</v>
      </c>
      <c r="W1291" t="s">
        <v>273</v>
      </c>
      <c r="X1291" t="s">
        <v>52</v>
      </c>
      <c r="Y1291" t="s">
        <v>274</v>
      </c>
      <c r="Z1291" t="s">
        <v>275</v>
      </c>
      <c r="AA1291" t="s">
        <v>65</v>
      </c>
    </row>
    <row r="1292" spans="1:27" x14ac:dyDescent="0.25">
      <c r="A1292" s="1">
        <v>10246</v>
      </c>
      <c r="B1292" s="1">
        <v>35</v>
      </c>
      <c r="C1292" s="8">
        <v>48.7</v>
      </c>
      <c r="D1292" s="1">
        <v>7</v>
      </c>
      <c r="E1292" s="7">
        <v>1704.5</v>
      </c>
      <c r="F1292" s="7">
        <f>sales_data_sample3[[#This Row],[SALES]]*sales_data_sample3[[#This Row],[PROFIT MARGIN]]</f>
        <v>77.554749999999999</v>
      </c>
      <c r="G1292" s="14" t="str">
        <f>IF(sales_data_sample3[[#This Row],[STATUS]] &lt;&gt;"Cancelled","4,55%","0")</f>
        <v>4,55%</v>
      </c>
      <c r="H1292" s="4">
        <v>38112</v>
      </c>
      <c r="I1292" t="s">
        <v>28</v>
      </c>
      <c r="J1292">
        <f>ROUNDUP(MONTH(sales_data_sample3[[#This Row],[ORDER DATE]])/3,0)</f>
        <v>2</v>
      </c>
      <c r="K1292" t="str">
        <f>TEXT(sales_data_sample3[[#This Row],[ORDER DATE]],"[$-409]mmmm")</f>
        <v>May</v>
      </c>
      <c r="L1292">
        <f>YEAR(sales_data_sample3[[#This Row],[ORDER DATE]])</f>
        <v>2004</v>
      </c>
      <c r="M1292" t="s">
        <v>957</v>
      </c>
      <c r="N1292">
        <v>54</v>
      </c>
      <c r="O1292" t="s">
        <v>3944</v>
      </c>
      <c r="P1292" t="s">
        <v>268</v>
      </c>
      <c r="Q1292" t="s">
        <v>269</v>
      </c>
      <c r="R1292" t="s">
        <v>270</v>
      </c>
      <c r="S1292" t="s">
        <v>4804</v>
      </c>
      <c r="T1292" t="s">
        <v>271</v>
      </c>
      <c r="U1292" t="s">
        <v>4804</v>
      </c>
      <c r="V1292" t="s">
        <v>272</v>
      </c>
      <c r="W1292" t="s">
        <v>273</v>
      </c>
      <c r="X1292" t="s">
        <v>52</v>
      </c>
      <c r="Y1292" t="s">
        <v>274</v>
      </c>
      <c r="Z1292" t="s">
        <v>275</v>
      </c>
      <c r="AA1292" t="s">
        <v>42</v>
      </c>
    </row>
    <row r="1293" spans="1:27" x14ac:dyDescent="0.25">
      <c r="A1293" s="1">
        <v>10246</v>
      </c>
      <c r="B1293" s="1">
        <v>22</v>
      </c>
      <c r="C1293" s="8">
        <v>100</v>
      </c>
      <c r="D1293" s="1">
        <v>3</v>
      </c>
      <c r="E1293" s="7">
        <v>2928.42</v>
      </c>
      <c r="F1293" s="7">
        <f>sales_data_sample3[[#This Row],[SALES]]*sales_data_sample3[[#This Row],[PROFIT MARGIN]]</f>
        <v>133.24311</v>
      </c>
      <c r="G1293" s="14" t="str">
        <f>IF(sales_data_sample3[[#This Row],[STATUS]] &lt;&gt;"Cancelled","4,55%","0")</f>
        <v>4,55%</v>
      </c>
      <c r="H1293" s="4">
        <v>38112</v>
      </c>
      <c r="I1293" t="s">
        <v>28</v>
      </c>
      <c r="J1293">
        <f>ROUNDUP(MONTH(sales_data_sample3[[#This Row],[ORDER DATE]])/3,0)</f>
        <v>2</v>
      </c>
      <c r="K1293" t="str">
        <f>TEXT(sales_data_sample3[[#This Row],[ORDER DATE]],"[$-409]mmmm")</f>
        <v>May</v>
      </c>
      <c r="L1293">
        <f>YEAR(sales_data_sample3[[#This Row],[ORDER DATE]])</f>
        <v>2004</v>
      </c>
      <c r="M1293" t="s">
        <v>957</v>
      </c>
      <c r="N1293">
        <v>115</v>
      </c>
      <c r="O1293" t="s">
        <v>4177</v>
      </c>
      <c r="P1293" t="s">
        <v>268</v>
      </c>
      <c r="Q1293" t="s">
        <v>269</v>
      </c>
      <c r="R1293" t="s">
        <v>270</v>
      </c>
      <c r="S1293" t="s">
        <v>4804</v>
      </c>
      <c r="T1293" t="s">
        <v>271</v>
      </c>
      <c r="U1293" t="s">
        <v>4804</v>
      </c>
      <c r="V1293" t="s">
        <v>272</v>
      </c>
      <c r="W1293" t="s">
        <v>273</v>
      </c>
      <c r="X1293" t="s">
        <v>52</v>
      </c>
      <c r="Y1293" t="s">
        <v>274</v>
      </c>
      <c r="Z1293" t="s">
        <v>275</v>
      </c>
      <c r="AA1293" t="s">
        <v>42</v>
      </c>
    </row>
    <row r="1294" spans="1:27" x14ac:dyDescent="0.25">
      <c r="A1294" s="1">
        <v>10247</v>
      </c>
      <c r="B1294" s="1">
        <v>44</v>
      </c>
      <c r="C1294" s="8">
        <v>100</v>
      </c>
      <c r="D1294" s="1">
        <v>2</v>
      </c>
      <c r="E1294" s="7">
        <v>10606.2</v>
      </c>
      <c r="F1294" s="7">
        <f>sales_data_sample3[[#This Row],[SALES]]*sales_data_sample3[[#This Row],[PROFIT MARGIN]]</f>
        <v>2639.8831800000003</v>
      </c>
      <c r="G1294" s="14" t="str">
        <f>IF(sales_data_sample3[[#This Row],[STATUS]] &lt;&gt;"Cancelled","24,89%","0")</f>
        <v>24,89%</v>
      </c>
      <c r="H1294" s="4">
        <v>38112</v>
      </c>
      <c r="I1294" t="s">
        <v>28</v>
      </c>
      <c r="J1294">
        <f>ROUNDUP(MONTH(sales_data_sample3[[#This Row],[ORDER DATE]])/3,0)</f>
        <v>2</v>
      </c>
      <c r="K1294" t="str">
        <f>TEXT(sales_data_sample3[[#This Row],[ORDER DATE]],"[$-409]mmmm")</f>
        <v>May</v>
      </c>
      <c r="L1294">
        <f>YEAR(sales_data_sample3[[#This Row],[ORDER DATE]])</f>
        <v>2004</v>
      </c>
      <c r="M1294" t="s">
        <v>278</v>
      </c>
      <c r="N1294">
        <v>207</v>
      </c>
      <c r="O1294" t="s">
        <v>880</v>
      </c>
      <c r="P1294" t="s">
        <v>866</v>
      </c>
      <c r="Q1294" t="s">
        <v>867</v>
      </c>
      <c r="R1294" t="s">
        <v>868</v>
      </c>
      <c r="S1294" t="s">
        <v>4804</v>
      </c>
      <c r="T1294" t="s">
        <v>869</v>
      </c>
      <c r="U1294" t="s">
        <v>4804</v>
      </c>
      <c r="V1294" t="s">
        <v>870</v>
      </c>
      <c r="W1294" t="s">
        <v>196</v>
      </c>
      <c r="X1294" t="s">
        <v>52</v>
      </c>
      <c r="Y1294" t="s">
        <v>871</v>
      </c>
      <c r="Z1294" t="s">
        <v>872</v>
      </c>
      <c r="AA1294" t="s">
        <v>229</v>
      </c>
    </row>
    <row r="1295" spans="1:27" x14ac:dyDescent="0.25">
      <c r="A1295" s="1">
        <v>10247</v>
      </c>
      <c r="B1295" s="1">
        <v>25</v>
      </c>
      <c r="C1295" s="8">
        <v>100</v>
      </c>
      <c r="D1295" s="1">
        <v>3</v>
      </c>
      <c r="E1295" s="7">
        <v>4381.25</v>
      </c>
      <c r="F1295" s="7">
        <f>sales_data_sample3[[#This Row],[SALES]]*sales_data_sample3[[#This Row],[PROFIT MARGIN]]</f>
        <v>1090.493125</v>
      </c>
      <c r="G1295" s="14" t="str">
        <f>IF(sales_data_sample3[[#This Row],[STATUS]] &lt;&gt;"Cancelled","24,89%","0")</f>
        <v>24,89%</v>
      </c>
      <c r="H1295" s="4">
        <v>38112</v>
      </c>
      <c r="I1295" t="s">
        <v>28</v>
      </c>
      <c r="J1295">
        <f>ROUNDUP(MONTH(sales_data_sample3[[#This Row],[ORDER DATE]])/3,0)</f>
        <v>2</v>
      </c>
      <c r="K1295" t="str">
        <f>TEXT(sales_data_sample3[[#This Row],[ORDER DATE]],"[$-409]mmmm")</f>
        <v>May</v>
      </c>
      <c r="L1295">
        <f>YEAR(sales_data_sample3[[#This Row],[ORDER DATE]])</f>
        <v>2004</v>
      </c>
      <c r="M1295" t="s">
        <v>278</v>
      </c>
      <c r="N1295">
        <v>151</v>
      </c>
      <c r="O1295" t="s">
        <v>1027</v>
      </c>
      <c r="P1295" t="s">
        <v>866</v>
      </c>
      <c r="Q1295" t="s">
        <v>867</v>
      </c>
      <c r="R1295" t="s">
        <v>868</v>
      </c>
      <c r="S1295" t="s">
        <v>4804</v>
      </c>
      <c r="T1295" t="s">
        <v>869</v>
      </c>
      <c r="U1295" t="s">
        <v>4804</v>
      </c>
      <c r="V1295" t="s">
        <v>870</v>
      </c>
      <c r="W1295" t="s">
        <v>196</v>
      </c>
      <c r="X1295" t="s">
        <v>52</v>
      </c>
      <c r="Y1295" t="s">
        <v>871</v>
      </c>
      <c r="Z1295" t="s">
        <v>872</v>
      </c>
      <c r="AA1295" t="s">
        <v>65</v>
      </c>
    </row>
    <row r="1296" spans="1:27" x14ac:dyDescent="0.25">
      <c r="A1296" s="1">
        <v>10247</v>
      </c>
      <c r="B1296" s="1">
        <v>27</v>
      </c>
      <c r="C1296" s="8">
        <v>100</v>
      </c>
      <c r="D1296" s="1">
        <v>1</v>
      </c>
      <c r="E1296" s="7">
        <v>4157.7299999999996</v>
      </c>
      <c r="F1296" s="7">
        <f>sales_data_sample3[[#This Row],[SALES]]*sales_data_sample3[[#This Row],[PROFIT MARGIN]]</f>
        <v>1034.858997</v>
      </c>
      <c r="G1296" s="14" t="str">
        <f>IF(sales_data_sample3[[#This Row],[STATUS]] &lt;&gt;"Cancelled","24,89%","0")</f>
        <v>24,89%</v>
      </c>
      <c r="H1296" s="4">
        <v>38112</v>
      </c>
      <c r="I1296" t="s">
        <v>28</v>
      </c>
      <c r="J1296">
        <f>ROUNDUP(MONTH(sales_data_sample3[[#This Row],[ORDER DATE]])/3,0)</f>
        <v>2</v>
      </c>
      <c r="K1296" t="str">
        <f>TEXT(sales_data_sample3[[#This Row],[ORDER DATE]],"[$-409]mmmm")</f>
        <v>May</v>
      </c>
      <c r="L1296">
        <f>YEAR(sales_data_sample3[[#This Row],[ORDER DATE]])</f>
        <v>2004</v>
      </c>
      <c r="M1296" t="s">
        <v>278</v>
      </c>
      <c r="N1296">
        <v>173</v>
      </c>
      <c r="O1296" t="s">
        <v>1095</v>
      </c>
      <c r="P1296" t="s">
        <v>866</v>
      </c>
      <c r="Q1296" t="s">
        <v>867</v>
      </c>
      <c r="R1296" t="s">
        <v>868</v>
      </c>
      <c r="S1296" t="s">
        <v>4804</v>
      </c>
      <c r="T1296" t="s">
        <v>869</v>
      </c>
      <c r="U1296" t="s">
        <v>4804</v>
      </c>
      <c r="V1296" t="s">
        <v>870</v>
      </c>
      <c r="W1296" t="s">
        <v>196</v>
      </c>
      <c r="X1296" t="s">
        <v>52</v>
      </c>
      <c r="Y1296" t="s">
        <v>871</v>
      </c>
      <c r="Z1296" t="s">
        <v>872</v>
      </c>
      <c r="AA1296" t="s">
        <v>65</v>
      </c>
    </row>
    <row r="1297" spans="1:27" x14ac:dyDescent="0.25">
      <c r="A1297" s="1">
        <v>10247</v>
      </c>
      <c r="B1297" s="1">
        <v>48</v>
      </c>
      <c r="C1297" s="8">
        <v>100</v>
      </c>
      <c r="D1297" s="1">
        <v>5</v>
      </c>
      <c r="E1297" s="7">
        <v>6756</v>
      </c>
      <c r="F1297" s="7">
        <f>sales_data_sample3[[#This Row],[SALES]]*sales_data_sample3[[#This Row],[PROFIT MARGIN]]</f>
        <v>1681.5684000000001</v>
      </c>
      <c r="G1297" s="14" t="str">
        <f>IF(sales_data_sample3[[#This Row],[STATUS]] &lt;&gt;"Cancelled","24,89%","0")</f>
        <v>24,89%</v>
      </c>
      <c r="H1297" s="4">
        <v>38112</v>
      </c>
      <c r="I1297" t="s">
        <v>28</v>
      </c>
      <c r="J1297">
        <f>ROUNDUP(MONTH(sales_data_sample3[[#This Row],[ORDER DATE]])/3,0)</f>
        <v>2</v>
      </c>
      <c r="K1297" t="str">
        <f>TEXT(sales_data_sample3[[#This Row],[ORDER DATE]],"[$-409]mmmm")</f>
        <v>May</v>
      </c>
      <c r="L1297">
        <f>YEAR(sales_data_sample3[[#This Row],[ORDER DATE]])</f>
        <v>2004</v>
      </c>
      <c r="M1297" t="s">
        <v>278</v>
      </c>
      <c r="N1297">
        <v>143</v>
      </c>
      <c r="O1297" t="s">
        <v>2501</v>
      </c>
      <c r="P1297" t="s">
        <v>866</v>
      </c>
      <c r="Q1297" t="s">
        <v>867</v>
      </c>
      <c r="R1297" t="s">
        <v>868</v>
      </c>
      <c r="S1297" t="s">
        <v>4804</v>
      </c>
      <c r="T1297" t="s">
        <v>869</v>
      </c>
      <c r="U1297" t="s">
        <v>4804</v>
      </c>
      <c r="V1297" t="s">
        <v>870</v>
      </c>
      <c r="W1297" t="s">
        <v>196</v>
      </c>
      <c r="X1297" t="s">
        <v>52</v>
      </c>
      <c r="Y1297" t="s">
        <v>871</v>
      </c>
      <c r="Z1297" t="s">
        <v>872</v>
      </c>
      <c r="AA1297" t="s">
        <v>65</v>
      </c>
    </row>
    <row r="1298" spans="1:27" x14ac:dyDescent="0.25">
      <c r="A1298" s="1">
        <v>10247</v>
      </c>
      <c r="B1298" s="1">
        <v>40</v>
      </c>
      <c r="C1298" s="8">
        <v>49.71</v>
      </c>
      <c r="D1298" s="1">
        <v>6</v>
      </c>
      <c r="E1298" s="7">
        <v>1988.4</v>
      </c>
      <c r="F1298" s="7">
        <f>sales_data_sample3[[#This Row],[SALES]]*sales_data_sample3[[#This Row],[PROFIT MARGIN]]</f>
        <v>101.20956000000001</v>
      </c>
      <c r="G1298" s="14" t="str">
        <f>IF(sales_data_sample3[[#This Row],[STATUS]] &lt;&gt;"Cancelled","5,09%","0")</f>
        <v>5,09%</v>
      </c>
      <c r="H1298" s="4">
        <v>38112</v>
      </c>
      <c r="I1298" t="s">
        <v>28</v>
      </c>
      <c r="J1298">
        <f>ROUNDUP(MONTH(sales_data_sample3[[#This Row],[ORDER DATE]])/3,0)</f>
        <v>2</v>
      </c>
      <c r="K1298" t="str">
        <f>TEXT(sales_data_sample3[[#This Row],[ORDER DATE]],"[$-409]mmmm")</f>
        <v>May</v>
      </c>
      <c r="L1298">
        <f>YEAR(sales_data_sample3[[#This Row],[ORDER DATE]])</f>
        <v>2004</v>
      </c>
      <c r="M1298" t="s">
        <v>2246</v>
      </c>
      <c r="N1298">
        <v>62</v>
      </c>
      <c r="O1298" t="s">
        <v>3989</v>
      </c>
      <c r="P1298" t="s">
        <v>866</v>
      </c>
      <c r="Q1298" t="s">
        <v>867</v>
      </c>
      <c r="R1298" t="s">
        <v>868</v>
      </c>
      <c r="S1298" t="s">
        <v>4804</v>
      </c>
      <c r="T1298" t="s">
        <v>869</v>
      </c>
      <c r="U1298" t="s">
        <v>4804</v>
      </c>
      <c r="V1298" t="s">
        <v>870</v>
      </c>
      <c r="W1298" t="s">
        <v>196</v>
      </c>
      <c r="X1298" t="s">
        <v>52</v>
      </c>
      <c r="Y1298" t="s">
        <v>871</v>
      </c>
      <c r="Z1298" t="s">
        <v>872</v>
      </c>
      <c r="AA1298" t="s">
        <v>42</v>
      </c>
    </row>
    <row r="1299" spans="1:27" x14ac:dyDescent="0.25">
      <c r="A1299" s="1">
        <v>10247</v>
      </c>
      <c r="B1299" s="1">
        <v>49</v>
      </c>
      <c r="C1299" s="8">
        <v>63.85</v>
      </c>
      <c r="D1299" s="1">
        <v>4</v>
      </c>
      <c r="E1299" s="7">
        <v>3128.65</v>
      </c>
      <c r="F1299" s="7">
        <f>sales_data_sample3[[#This Row],[SALES]]*sales_data_sample3[[#This Row],[PROFIT MARGIN]]</f>
        <v>159.24828500000001</v>
      </c>
      <c r="G1299" s="14" t="str">
        <f>IF(sales_data_sample3[[#This Row],[STATUS]] &lt;&gt;"Cancelled","5,09%","0")</f>
        <v>5,09%</v>
      </c>
      <c r="H1299" s="4">
        <v>38112</v>
      </c>
      <c r="I1299" t="s">
        <v>28</v>
      </c>
      <c r="J1299">
        <f>ROUNDUP(MONTH(sales_data_sample3[[#This Row],[ORDER DATE]])/3,0)</f>
        <v>2</v>
      </c>
      <c r="K1299" t="str">
        <f>TEXT(sales_data_sample3[[#This Row],[ORDER DATE]],"[$-409]mmmm")</f>
        <v>May</v>
      </c>
      <c r="L1299">
        <f>YEAR(sales_data_sample3[[#This Row],[ORDER DATE]])</f>
        <v>2004</v>
      </c>
      <c r="M1299" t="s">
        <v>2246</v>
      </c>
      <c r="N1299">
        <v>58</v>
      </c>
      <c r="O1299" t="s">
        <v>4208</v>
      </c>
      <c r="P1299" t="s">
        <v>866</v>
      </c>
      <c r="Q1299" t="s">
        <v>867</v>
      </c>
      <c r="R1299" t="s">
        <v>868</v>
      </c>
      <c r="S1299" t="s">
        <v>4804</v>
      </c>
      <c r="T1299" t="s">
        <v>869</v>
      </c>
      <c r="U1299" t="s">
        <v>4804</v>
      </c>
      <c r="V1299" t="s">
        <v>870</v>
      </c>
      <c r="W1299" t="s">
        <v>196</v>
      </c>
      <c r="X1299" t="s">
        <v>52</v>
      </c>
      <c r="Y1299" t="s">
        <v>871</v>
      </c>
      <c r="Z1299" t="s">
        <v>872</v>
      </c>
      <c r="AA1299" t="s">
        <v>65</v>
      </c>
    </row>
    <row r="1300" spans="1:27" x14ac:dyDescent="0.25">
      <c r="A1300" s="1">
        <v>10248</v>
      </c>
      <c r="B1300" s="1">
        <v>20</v>
      </c>
      <c r="C1300" s="8">
        <v>100</v>
      </c>
      <c r="D1300" s="1">
        <v>3</v>
      </c>
      <c r="E1300" s="7">
        <v>2910.4</v>
      </c>
      <c r="F1300" s="7">
        <f>sales_data_sample3[[#This Row],[SALES]]*sales_data_sample3[[#This Row],[PROFIT MARGIN]]</f>
        <v>0</v>
      </c>
      <c r="G1300" s="14">
        <v>0</v>
      </c>
      <c r="H1300" s="4">
        <v>38114</v>
      </c>
      <c r="I1300" t="s">
        <v>591</v>
      </c>
      <c r="J1300">
        <f>ROUNDUP(MONTH(sales_data_sample3[[#This Row],[ORDER DATE]])/3,0)</f>
        <v>2</v>
      </c>
      <c r="K1300" t="str">
        <f>TEXT(sales_data_sample3[[#This Row],[ORDER DATE]],"[$-409]mmmm")</f>
        <v>May</v>
      </c>
      <c r="L1300">
        <f>YEAR(sales_data_sample3[[#This Row],[ORDER DATE]])</f>
        <v>2004</v>
      </c>
      <c r="M1300" t="s">
        <v>278</v>
      </c>
      <c r="N1300">
        <v>136</v>
      </c>
      <c r="O1300" t="s">
        <v>561</v>
      </c>
      <c r="P1300" t="s">
        <v>31</v>
      </c>
      <c r="Q1300" t="s">
        <v>32</v>
      </c>
      <c r="R1300" t="s">
        <v>33</v>
      </c>
      <c r="S1300" t="s">
        <v>4804</v>
      </c>
      <c r="T1300" t="s">
        <v>35</v>
      </c>
      <c r="U1300" t="s">
        <v>36</v>
      </c>
      <c r="V1300" t="s">
        <v>37</v>
      </c>
      <c r="W1300" t="s">
        <v>38</v>
      </c>
      <c r="X1300" t="s">
        <v>39</v>
      </c>
      <c r="Y1300" t="s">
        <v>40</v>
      </c>
      <c r="Z1300" t="s">
        <v>41</v>
      </c>
      <c r="AA1300" t="s">
        <v>42</v>
      </c>
    </row>
    <row r="1301" spans="1:27" x14ac:dyDescent="0.25">
      <c r="A1301" s="1">
        <v>10248</v>
      </c>
      <c r="B1301" s="1">
        <v>21</v>
      </c>
      <c r="C1301" s="8">
        <v>73.98</v>
      </c>
      <c r="D1301" s="1">
        <v>1</v>
      </c>
      <c r="E1301" s="7">
        <v>1553.58</v>
      </c>
      <c r="F1301" s="7">
        <f>sales_data_sample3[[#This Row],[SALES]]*sales_data_sample3[[#This Row],[PROFIT MARGIN]]</f>
        <v>0</v>
      </c>
      <c r="G1301" s="14">
        <v>0</v>
      </c>
      <c r="H1301" s="4">
        <v>38114</v>
      </c>
      <c r="I1301" t="s">
        <v>591</v>
      </c>
      <c r="J1301">
        <f>ROUNDUP(MONTH(sales_data_sample3[[#This Row],[ORDER DATE]])/3,0)</f>
        <v>2</v>
      </c>
      <c r="K1301" t="str">
        <f>TEXT(sales_data_sample3[[#This Row],[ORDER DATE]],"[$-409]mmmm")</f>
        <v>May</v>
      </c>
      <c r="L1301">
        <f>YEAR(sales_data_sample3[[#This Row],[ORDER DATE]])</f>
        <v>2004</v>
      </c>
      <c r="M1301" t="s">
        <v>2075</v>
      </c>
      <c r="N1301">
        <v>86</v>
      </c>
      <c r="O1301" t="s">
        <v>2076</v>
      </c>
      <c r="P1301" t="s">
        <v>31</v>
      </c>
      <c r="Q1301" t="s">
        <v>32</v>
      </c>
      <c r="R1301" t="s">
        <v>33</v>
      </c>
      <c r="S1301" t="s">
        <v>4804</v>
      </c>
      <c r="T1301" t="s">
        <v>35</v>
      </c>
      <c r="U1301" t="s">
        <v>36</v>
      </c>
      <c r="V1301" t="s">
        <v>37</v>
      </c>
      <c r="W1301" t="s">
        <v>38</v>
      </c>
      <c r="X1301" t="s">
        <v>39</v>
      </c>
      <c r="Y1301" t="s">
        <v>40</v>
      </c>
      <c r="Z1301" t="s">
        <v>41</v>
      </c>
      <c r="AA1301" t="s">
        <v>42</v>
      </c>
    </row>
    <row r="1302" spans="1:27" x14ac:dyDescent="0.25">
      <c r="A1302" s="1">
        <v>10248</v>
      </c>
      <c r="B1302" s="1">
        <v>32</v>
      </c>
      <c r="C1302" s="8">
        <v>100</v>
      </c>
      <c r="D1302" s="1">
        <v>12</v>
      </c>
      <c r="E1302" s="7">
        <v>3802.56</v>
      </c>
      <c r="F1302" s="7">
        <f>sales_data_sample3[[#This Row],[SALES]]*sales_data_sample3[[#This Row],[PROFIT MARGIN]]</f>
        <v>0</v>
      </c>
      <c r="G1302" s="14">
        <v>0</v>
      </c>
      <c r="H1302" s="4">
        <v>38114</v>
      </c>
      <c r="I1302" t="s">
        <v>591</v>
      </c>
      <c r="J1302">
        <f>ROUNDUP(MONTH(sales_data_sample3[[#This Row],[ORDER DATE]])/3,0)</f>
        <v>2</v>
      </c>
      <c r="K1302" t="str">
        <f>TEXT(sales_data_sample3[[#This Row],[ORDER DATE]],"[$-409]mmmm")</f>
        <v>May</v>
      </c>
      <c r="L1302">
        <f>YEAR(sales_data_sample3[[#This Row],[ORDER DATE]])</f>
        <v>2004</v>
      </c>
      <c r="M1302" t="s">
        <v>1354</v>
      </c>
      <c r="N1302">
        <v>136</v>
      </c>
      <c r="O1302" t="s">
        <v>2159</v>
      </c>
      <c r="P1302" t="s">
        <v>31</v>
      </c>
      <c r="Q1302" t="s">
        <v>32</v>
      </c>
      <c r="R1302" t="s">
        <v>33</v>
      </c>
      <c r="S1302" t="s">
        <v>4804</v>
      </c>
      <c r="T1302" t="s">
        <v>35</v>
      </c>
      <c r="U1302" t="s">
        <v>36</v>
      </c>
      <c r="V1302" t="s">
        <v>37</v>
      </c>
      <c r="W1302" t="s">
        <v>38</v>
      </c>
      <c r="X1302" t="s">
        <v>39</v>
      </c>
      <c r="Y1302" t="s">
        <v>40</v>
      </c>
      <c r="Z1302" t="s">
        <v>41</v>
      </c>
      <c r="AA1302" t="s">
        <v>65</v>
      </c>
    </row>
    <row r="1303" spans="1:27" x14ac:dyDescent="0.25">
      <c r="A1303" s="1">
        <v>10248</v>
      </c>
      <c r="B1303" s="1">
        <v>42</v>
      </c>
      <c r="C1303" s="8">
        <v>100</v>
      </c>
      <c r="D1303" s="1">
        <v>14</v>
      </c>
      <c r="E1303" s="7">
        <v>5082.42</v>
      </c>
      <c r="F1303" s="7">
        <f>sales_data_sample3[[#This Row],[SALES]]*sales_data_sample3[[#This Row],[PROFIT MARGIN]]</f>
        <v>0</v>
      </c>
      <c r="G1303" s="14">
        <v>0</v>
      </c>
      <c r="H1303" s="4">
        <v>38114</v>
      </c>
      <c r="I1303" t="s">
        <v>591</v>
      </c>
      <c r="J1303">
        <f>ROUNDUP(MONTH(sales_data_sample3[[#This Row],[ORDER DATE]])/3,0)</f>
        <v>2</v>
      </c>
      <c r="K1303" t="str">
        <f>TEXT(sales_data_sample3[[#This Row],[ORDER DATE]],"[$-409]mmmm")</f>
        <v>May</v>
      </c>
      <c r="L1303">
        <f>YEAR(sales_data_sample3[[#This Row],[ORDER DATE]])</f>
        <v>2004</v>
      </c>
      <c r="M1303" t="s">
        <v>2246</v>
      </c>
      <c r="N1303">
        <v>100</v>
      </c>
      <c r="O1303" t="s">
        <v>2247</v>
      </c>
      <c r="P1303" t="s">
        <v>31</v>
      </c>
      <c r="Q1303" t="s">
        <v>32</v>
      </c>
      <c r="R1303" t="s">
        <v>33</v>
      </c>
      <c r="S1303" t="s">
        <v>4804</v>
      </c>
      <c r="T1303" t="s">
        <v>35</v>
      </c>
      <c r="U1303" t="s">
        <v>36</v>
      </c>
      <c r="V1303" t="s">
        <v>37</v>
      </c>
      <c r="W1303" t="s">
        <v>38</v>
      </c>
      <c r="X1303" t="s">
        <v>39</v>
      </c>
      <c r="Y1303" t="s">
        <v>40</v>
      </c>
      <c r="Z1303" t="s">
        <v>41</v>
      </c>
      <c r="AA1303" t="s">
        <v>65</v>
      </c>
    </row>
    <row r="1304" spans="1:27" x14ac:dyDescent="0.25">
      <c r="A1304" s="1">
        <v>10248</v>
      </c>
      <c r="B1304" s="1">
        <v>42</v>
      </c>
      <c r="C1304" s="8">
        <v>75.48</v>
      </c>
      <c r="D1304" s="1">
        <v>11</v>
      </c>
      <c r="E1304" s="7">
        <v>3170.16</v>
      </c>
      <c r="F1304" s="7">
        <f>sales_data_sample3[[#This Row],[SALES]]*sales_data_sample3[[#This Row],[PROFIT MARGIN]]</f>
        <v>0</v>
      </c>
      <c r="G1304" s="14">
        <v>0</v>
      </c>
      <c r="H1304" s="4">
        <v>38114</v>
      </c>
      <c r="I1304" t="s">
        <v>591</v>
      </c>
      <c r="J1304">
        <f>ROUNDUP(MONTH(sales_data_sample3[[#This Row],[ORDER DATE]])/3,0)</f>
        <v>2</v>
      </c>
      <c r="K1304" t="str">
        <f>TEXT(sales_data_sample3[[#This Row],[ORDER DATE]],"[$-409]mmmm")</f>
        <v>May</v>
      </c>
      <c r="L1304">
        <f>YEAR(sales_data_sample3[[#This Row],[ORDER DATE]])</f>
        <v>2004</v>
      </c>
      <c r="M1304" t="s">
        <v>1354</v>
      </c>
      <c r="N1304">
        <v>87</v>
      </c>
      <c r="O1304" t="s">
        <v>2562</v>
      </c>
      <c r="P1304" t="s">
        <v>31</v>
      </c>
      <c r="Q1304" t="s">
        <v>32</v>
      </c>
      <c r="R1304" t="s">
        <v>33</v>
      </c>
      <c r="S1304" t="s">
        <v>4804</v>
      </c>
      <c r="T1304" t="s">
        <v>35</v>
      </c>
      <c r="U1304" t="s">
        <v>36</v>
      </c>
      <c r="V1304" t="s">
        <v>37</v>
      </c>
      <c r="W1304" t="s">
        <v>38</v>
      </c>
      <c r="X1304" t="s">
        <v>39</v>
      </c>
      <c r="Y1304" t="s">
        <v>40</v>
      </c>
      <c r="Z1304" t="s">
        <v>41</v>
      </c>
      <c r="AA1304" t="s">
        <v>65</v>
      </c>
    </row>
    <row r="1305" spans="1:27" x14ac:dyDescent="0.25">
      <c r="A1305" s="1">
        <v>10248</v>
      </c>
      <c r="B1305" s="1">
        <v>48</v>
      </c>
      <c r="C1305" s="8">
        <v>100</v>
      </c>
      <c r="D1305" s="1">
        <v>10</v>
      </c>
      <c r="E1305" s="7">
        <v>6960.48</v>
      </c>
      <c r="F1305" s="7">
        <f>sales_data_sample3[[#This Row],[SALES]]*sales_data_sample3[[#This Row],[PROFIT MARGIN]]</f>
        <v>0</v>
      </c>
      <c r="G1305" s="14">
        <v>0</v>
      </c>
      <c r="H1305" s="4">
        <v>38114</v>
      </c>
      <c r="I1305" t="s">
        <v>591</v>
      </c>
      <c r="J1305">
        <f>ROUNDUP(MONTH(sales_data_sample3[[#This Row],[ORDER DATE]])/3,0)</f>
        <v>2</v>
      </c>
      <c r="K1305" t="str">
        <f>TEXT(sales_data_sample3[[#This Row],[ORDER DATE]],"[$-409]mmmm")</f>
        <v>May</v>
      </c>
      <c r="L1305">
        <f>YEAR(sales_data_sample3[[#This Row],[ORDER DATE]])</f>
        <v>2004</v>
      </c>
      <c r="M1305" t="s">
        <v>2075</v>
      </c>
      <c r="N1305">
        <v>122</v>
      </c>
      <c r="O1305" t="s">
        <v>3005</v>
      </c>
      <c r="P1305" t="s">
        <v>31</v>
      </c>
      <c r="Q1305" t="s">
        <v>32</v>
      </c>
      <c r="R1305" t="s">
        <v>33</v>
      </c>
      <c r="S1305" t="s">
        <v>4804</v>
      </c>
      <c r="T1305" t="s">
        <v>35</v>
      </c>
      <c r="U1305" t="s">
        <v>36</v>
      </c>
      <c r="V1305" t="s">
        <v>37</v>
      </c>
      <c r="W1305" t="s">
        <v>38</v>
      </c>
      <c r="X1305" t="s">
        <v>39</v>
      </c>
      <c r="Y1305" t="s">
        <v>40</v>
      </c>
      <c r="Z1305" t="s">
        <v>41</v>
      </c>
      <c r="AA1305" t="s">
        <v>65</v>
      </c>
    </row>
    <row r="1306" spans="1:27" x14ac:dyDescent="0.25">
      <c r="A1306" s="1">
        <v>10248</v>
      </c>
      <c r="B1306" s="1">
        <v>30</v>
      </c>
      <c r="C1306" s="8">
        <v>100</v>
      </c>
      <c r="D1306" s="1">
        <v>5</v>
      </c>
      <c r="E1306" s="7">
        <v>3053.7</v>
      </c>
      <c r="F1306" s="7">
        <f>sales_data_sample3[[#This Row],[SALES]]*sales_data_sample3[[#This Row],[PROFIT MARGIN]]</f>
        <v>0</v>
      </c>
      <c r="G1306" s="14">
        <v>0</v>
      </c>
      <c r="H1306" s="4">
        <v>38114</v>
      </c>
      <c r="I1306" t="s">
        <v>591</v>
      </c>
      <c r="J1306">
        <f>ROUNDUP(MONTH(sales_data_sample3[[#This Row],[ORDER DATE]])/3,0)</f>
        <v>2</v>
      </c>
      <c r="K1306" t="str">
        <f>TEXT(sales_data_sample3[[#This Row],[ORDER DATE]],"[$-409]mmmm")</f>
        <v>May</v>
      </c>
      <c r="L1306">
        <f>YEAR(sales_data_sample3[[#This Row],[ORDER DATE]])</f>
        <v>2004</v>
      </c>
      <c r="M1306" t="s">
        <v>1354</v>
      </c>
      <c r="N1306">
        <v>88</v>
      </c>
      <c r="O1306" t="s">
        <v>3347</v>
      </c>
      <c r="P1306" t="s">
        <v>31</v>
      </c>
      <c r="Q1306" t="s">
        <v>32</v>
      </c>
      <c r="R1306" t="s">
        <v>33</v>
      </c>
      <c r="S1306" t="s">
        <v>4804</v>
      </c>
      <c r="T1306" t="s">
        <v>35</v>
      </c>
      <c r="U1306" t="s">
        <v>36</v>
      </c>
      <c r="V1306" t="s">
        <v>37</v>
      </c>
      <c r="W1306" t="s">
        <v>38</v>
      </c>
      <c r="X1306" t="s">
        <v>39</v>
      </c>
      <c r="Y1306" t="s">
        <v>40</v>
      </c>
      <c r="Z1306" t="s">
        <v>41</v>
      </c>
      <c r="AA1306" t="s">
        <v>65</v>
      </c>
    </row>
    <row r="1307" spans="1:27" x14ac:dyDescent="0.25">
      <c r="A1307" s="1">
        <v>10248</v>
      </c>
      <c r="B1307" s="1">
        <v>23</v>
      </c>
      <c r="C1307" s="8">
        <v>76.31</v>
      </c>
      <c r="D1307" s="1">
        <v>2</v>
      </c>
      <c r="E1307" s="7">
        <v>1755.13</v>
      </c>
      <c r="F1307" s="7">
        <f>sales_data_sample3[[#This Row],[SALES]]*sales_data_sample3[[#This Row],[PROFIT MARGIN]]</f>
        <v>0</v>
      </c>
      <c r="G1307" s="14">
        <v>0</v>
      </c>
      <c r="H1307" s="4">
        <v>38114</v>
      </c>
      <c r="I1307" t="s">
        <v>591</v>
      </c>
      <c r="J1307">
        <f>ROUNDUP(MONTH(sales_data_sample3[[#This Row],[ORDER DATE]])/3,0)</f>
        <v>2</v>
      </c>
      <c r="K1307" t="str">
        <f>TEXT(sales_data_sample3[[#This Row],[ORDER DATE]],"[$-409]mmmm")</f>
        <v>May</v>
      </c>
      <c r="L1307">
        <f>YEAR(sales_data_sample3[[#This Row],[ORDER DATE]])</f>
        <v>2004</v>
      </c>
      <c r="M1307" t="s">
        <v>1354</v>
      </c>
      <c r="N1307">
        <v>83</v>
      </c>
      <c r="O1307" t="s">
        <v>3543</v>
      </c>
      <c r="P1307" t="s">
        <v>31</v>
      </c>
      <c r="Q1307" t="s">
        <v>32</v>
      </c>
      <c r="R1307" t="s">
        <v>33</v>
      </c>
      <c r="S1307" t="s">
        <v>4804</v>
      </c>
      <c r="T1307" t="s">
        <v>35</v>
      </c>
      <c r="U1307" t="s">
        <v>36</v>
      </c>
      <c r="V1307" t="s">
        <v>37</v>
      </c>
      <c r="W1307" t="s">
        <v>38</v>
      </c>
      <c r="X1307" t="s">
        <v>39</v>
      </c>
      <c r="Y1307" t="s">
        <v>40</v>
      </c>
      <c r="Z1307" t="s">
        <v>41</v>
      </c>
      <c r="AA1307" t="s">
        <v>42</v>
      </c>
    </row>
    <row r="1308" spans="1:27" x14ac:dyDescent="0.25">
      <c r="A1308" s="1">
        <v>10248</v>
      </c>
      <c r="B1308" s="1">
        <v>36</v>
      </c>
      <c r="C1308" s="8">
        <v>71.34</v>
      </c>
      <c r="D1308" s="1">
        <v>6</v>
      </c>
      <c r="E1308" s="7">
        <v>2568.2399999999998</v>
      </c>
      <c r="F1308" s="7">
        <f>sales_data_sample3[[#This Row],[SALES]]*sales_data_sample3[[#This Row],[PROFIT MARGIN]]</f>
        <v>0</v>
      </c>
      <c r="G1308" s="14">
        <v>0</v>
      </c>
      <c r="H1308" s="4">
        <v>38114</v>
      </c>
      <c r="I1308" t="s">
        <v>591</v>
      </c>
      <c r="J1308">
        <f>ROUNDUP(MONTH(sales_data_sample3[[#This Row],[ORDER DATE]])/3,0)</f>
        <v>2</v>
      </c>
      <c r="K1308" t="str">
        <f>TEXT(sales_data_sample3[[#This Row],[ORDER DATE]],"[$-409]mmmm")</f>
        <v>May</v>
      </c>
      <c r="L1308">
        <f>YEAR(sales_data_sample3[[#This Row],[ORDER DATE]])</f>
        <v>2004</v>
      </c>
      <c r="M1308" t="s">
        <v>2075</v>
      </c>
      <c r="N1308">
        <v>66</v>
      </c>
      <c r="O1308" t="s">
        <v>4284</v>
      </c>
      <c r="P1308" t="s">
        <v>31</v>
      </c>
      <c r="Q1308" t="s">
        <v>32</v>
      </c>
      <c r="R1308" t="s">
        <v>33</v>
      </c>
      <c r="S1308" t="s">
        <v>4804</v>
      </c>
      <c r="T1308" t="s">
        <v>35</v>
      </c>
      <c r="U1308" t="s">
        <v>36</v>
      </c>
      <c r="V1308" t="s">
        <v>37</v>
      </c>
      <c r="W1308" t="s">
        <v>38</v>
      </c>
      <c r="X1308" t="s">
        <v>39</v>
      </c>
      <c r="Y1308" t="s">
        <v>40</v>
      </c>
      <c r="Z1308" t="s">
        <v>41</v>
      </c>
      <c r="AA1308" t="s">
        <v>42</v>
      </c>
    </row>
    <row r="1309" spans="1:27" x14ac:dyDescent="0.25">
      <c r="A1309" s="1">
        <v>10248</v>
      </c>
      <c r="B1309" s="1">
        <v>40</v>
      </c>
      <c r="C1309" s="8">
        <v>100</v>
      </c>
      <c r="D1309" s="1">
        <v>13</v>
      </c>
      <c r="E1309" s="7">
        <v>4157.2</v>
      </c>
      <c r="F1309" s="7">
        <f>sales_data_sample3[[#This Row],[SALES]]*sales_data_sample3[[#This Row],[PROFIT MARGIN]]</f>
        <v>0</v>
      </c>
      <c r="G1309" s="14">
        <v>0</v>
      </c>
      <c r="H1309" s="4">
        <v>38114</v>
      </c>
      <c r="I1309" t="s">
        <v>591</v>
      </c>
      <c r="J1309">
        <f>ROUNDUP(MONTH(sales_data_sample3[[#This Row],[ORDER DATE]])/3,0)</f>
        <v>2</v>
      </c>
      <c r="K1309" t="str">
        <f>TEXT(sales_data_sample3[[#This Row],[ORDER DATE]],"[$-409]mmmm")</f>
        <v>May</v>
      </c>
      <c r="L1309">
        <f>YEAR(sales_data_sample3[[#This Row],[ORDER DATE]])</f>
        <v>2004</v>
      </c>
      <c r="M1309" t="s">
        <v>2075</v>
      </c>
      <c r="N1309">
        <v>86</v>
      </c>
      <c r="O1309" t="s">
        <v>4358</v>
      </c>
      <c r="P1309" t="s">
        <v>31</v>
      </c>
      <c r="Q1309" t="s">
        <v>32</v>
      </c>
      <c r="R1309" t="s">
        <v>33</v>
      </c>
      <c r="S1309" t="s">
        <v>4804</v>
      </c>
      <c r="T1309" t="s">
        <v>35</v>
      </c>
      <c r="U1309" t="s">
        <v>36</v>
      </c>
      <c r="V1309" t="s">
        <v>37</v>
      </c>
      <c r="W1309" t="s">
        <v>38</v>
      </c>
      <c r="X1309" t="s">
        <v>39</v>
      </c>
      <c r="Y1309" t="s">
        <v>40</v>
      </c>
      <c r="Z1309" t="s">
        <v>41</v>
      </c>
      <c r="AA1309" t="s">
        <v>65</v>
      </c>
    </row>
    <row r="1310" spans="1:27" x14ac:dyDescent="0.25">
      <c r="A1310" s="1">
        <v>10248</v>
      </c>
      <c r="B1310" s="1">
        <v>32</v>
      </c>
      <c r="C1310" s="8">
        <v>75.89</v>
      </c>
      <c r="D1310" s="1">
        <v>4</v>
      </c>
      <c r="E1310" s="7">
        <v>2428.48</v>
      </c>
      <c r="F1310" s="7">
        <f>sales_data_sample3[[#This Row],[SALES]]*sales_data_sample3[[#This Row],[PROFIT MARGIN]]</f>
        <v>0</v>
      </c>
      <c r="G1310" s="14">
        <v>0</v>
      </c>
      <c r="H1310" s="4">
        <v>38114</v>
      </c>
      <c r="I1310" t="s">
        <v>591</v>
      </c>
      <c r="J1310">
        <f>ROUNDUP(MONTH(sales_data_sample3[[#This Row],[ORDER DATE]])/3,0)</f>
        <v>2</v>
      </c>
      <c r="K1310" t="str">
        <f>TEXT(sales_data_sample3[[#This Row],[ORDER DATE]],"[$-409]mmmm")</f>
        <v>May</v>
      </c>
      <c r="L1310">
        <f>YEAR(sales_data_sample3[[#This Row],[ORDER DATE]])</f>
        <v>2004</v>
      </c>
      <c r="M1310" t="s">
        <v>2075</v>
      </c>
      <c r="N1310">
        <v>72</v>
      </c>
      <c r="O1310" t="s">
        <v>4468</v>
      </c>
      <c r="P1310" t="s">
        <v>31</v>
      </c>
      <c r="Q1310" t="s">
        <v>32</v>
      </c>
      <c r="R1310" t="s">
        <v>33</v>
      </c>
      <c r="S1310" t="s">
        <v>4804</v>
      </c>
      <c r="T1310" t="s">
        <v>35</v>
      </c>
      <c r="U1310" t="s">
        <v>36</v>
      </c>
      <c r="V1310" t="s">
        <v>37</v>
      </c>
      <c r="W1310" t="s">
        <v>38</v>
      </c>
      <c r="X1310" t="s">
        <v>39</v>
      </c>
      <c r="Y1310" t="s">
        <v>40</v>
      </c>
      <c r="Z1310" t="s">
        <v>41</v>
      </c>
      <c r="AA1310" t="s">
        <v>42</v>
      </c>
    </row>
    <row r="1311" spans="1:27" x14ac:dyDescent="0.25">
      <c r="A1311" s="1">
        <v>10248</v>
      </c>
      <c r="B1311" s="1">
        <v>30</v>
      </c>
      <c r="C1311" s="8">
        <v>100</v>
      </c>
      <c r="D1311" s="1">
        <v>7</v>
      </c>
      <c r="E1311" s="7">
        <v>3245.4</v>
      </c>
      <c r="F1311" s="7">
        <f>sales_data_sample3[[#This Row],[SALES]]*sales_data_sample3[[#This Row],[PROFIT MARGIN]]</f>
        <v>0</v>
      </c>
      <c r="G1311" s="14">
        <v>0</v>
      </c>
      <c r="H1311" s="4">
        <v>38114</v>
      </c>
      <c r="I1311" t="s">
        <v>591</v>
      </c>
      <c r="J1311">
        <f>ROUNDUP(MONTH(sales_data_sample3[[#This Row],[ORDER DATE]])/3,0)</f>
        <v>2</v>
      </c>
      <c r="K1311" t="str">
        <f>TEXT(sales_data_sample3[[#This Row],[ORDER DATE]],"[$-409]mmmm")</f>
        <v>May</v>
      </c>
      <c r="L1311">
        <f>YEAR(sales_data_sample3[[#This Row],[ORDER DATE]])</f>
        <v>2004</v>
      </c>
      <c r="M1311" t="s">
        <v>2075</v>
      </c>
      <c r="N1311">
        <v>100</v>
      </c>
      <c r="O1311" t="s">
        <v>4604</v>
      </c>
      <c r="P1311" t="s">
        <v>31</v>
      </c>
      <c r="Q1311" t="s">
        <v>32</v>
      </c>
      <c r="R1311" t="s">
        <v>33</v>
      </c>
      <c r="S1311" t="s">
        <v>4804</v>
      </c>
      <c r="T1311" t="s">
        <v>35</v>
      </c>
      <c r="U1311" t="s">
        <v>36</v>
      </c>
      <c r="V1311" t="s">
        <v>37</v>
      </c>
      <c r="W1311" t="s">
        <v>38</v>
      </c>
      <c r="X1311" t="s">
        <v>39</v>
      </c>
      <c r="Y1311" t="s">
        <v>40</v>
      </c>
      <c r="Z1311" t="s">
        <v>41</v>
      </c>
      <c r="AA1311" t="s">
        <v>65</v>
      </c>
    </row>
    <row r="1312" spans="1:27" x14ac:dyDescent="0.25">
      <c r="A1312" s="1">
        <v>10248</v>
      </c>
      <c r="B1312" s="1">
        <v>35</v>
      </c>
      <c r="C1312" s="8">
        <v>90.37</v>
      </c>
      <c r="D1312" s="1">
        <v>8</v>
      </c>
      <c r="E1312" s="7">
        <v>3162.95</v>
      </c>
      <c r="F1312" s="7">
        <f>sales_data_sample3[[#This Row],[SALES]]*sales_data_sample3[[#This Row],[PROFIT MARGIN]]</f>
        <v>0</v>
      </c>
      <c r="G1312" s="14">
        <v>0</v>
      </c>
      <c r="H1312" s="4">
        <v>38114</v>
      </c>
      <c r="I1312" t="s">
        <v>591</v>
      </c>
      <c r="J1312">
        <f>ROUNDUP(MONTH(sales_data_sample3[[#This Row],[ORDER DATE]])/3,0)</f>
        <v>2</v>
      </c>
      <c r="K1312" t="str">
        <f>TEXT(sales_data_sample3[[#This Row],[ORDER DATE]],"[$-409]mmmm")</f>
        <v>May</v>
      </c>
      <c r="L1312">
        <f>YEAR(sales_data_sample3[[#This Row],[ORDER DATE]])</f>
        <v>2004</v>
      </c>
      <c r="M1312" t="s">
        <v>2075</v>
      </c>
      <c r="N1312">
        <v>99</v>
      </c>
      <c r="O1312" t="s">
        <v>4639</v>
      </c>
      <c r="P1312" t="s">
        <v>31</v>
      </c>
      <c r="Q1312" t="s">
        <v>32</v>
      </c>
      <c r="R1312" t="s">
        <v>33</v>
      </c>
      <c r="S1312" t="s">
        <v>4804</v>
      </c>
      <c r="T1312" t="s">
        <v>35</v>
      </c>
      <c r="U1312" t="s">
        <v>36</v>
      </c>
      <c r="V1312" t="s">
        <v>37</v>
      </c>
      <c r="W1312" t="s">
        <v>38</v>
      </c>
      <c r="X1312" t="s">
        <v>39</v>
      </c>
      <c r="Y1312" t="s">
        <v>40</v>
      </c>
      <c r="Z1312" t="s">
        <v>41</v>
      </c>
      <c r="AA1312" t="s">
        <v>65</v>
      </c>
    </row>
    <row r="1313" spans="1:27" x14ac:dyDescent="0.25">
      <c r="A1313" s="1">
        <v>10248</v>
      </c>
      <c r="B1313" s="1">
        <v>23</v>
      </c>
      <c r="C1313" s="8">
        <v>65.52</v>
      </c>
      <c r="D1313" s="1">
        <v>9</v>
      </c>
      <c r="E1313" s="7">
        <v>1506.96</v>
      </c>
      <c r="F1313" s="7">
        <f>sales_data_sample3[[#This Row],[SALES]]*sales_data_sample3[[#This Row],[PROFIT MARGIN]]</f>
        <v>0</v>
      </c>
      <c r="G1313" s="14">
        <v>0</v>
      </c>
      <c r="H1313" s="4">
        <v>38114</v>
      </c>
      <c r="I1313" t="s">
        <v>591</v>
      </c>
      <c r="J1313">
        <f>ROUNDUP(MONTH(sales_data_sample3[[#This Row],[ORDER DATE]])/3,0)</f>
        <v>2</v>
      </c>
      <c r="K1313" t="str">
        <f>TEXT(sales_data_sample3[[#This Row],[ORDER DATE]],"[$-409]mmmm")</f>
        <v>May</v>
      </c>
      <c r="L1313">
        <f>YEAR(sales_data_sample3[[#This Row],[ORDER DATE]])</f>
        <v>2004</v>
      </c>
      <c r="M1313" t="s">
        <v>2075</v>
      </c>
      <c r="N1313">
        <v>54</v>
      </c>
      <c r="O1313" t="s">
        <v>4760</v>
      </c>
      <c r="P1313" t="s">
        <v>31</v>
      </c>
      <c r="Q1313" t="s">
        <v>32</v>
      </c>
      <c r="R1313" t="s">
        <v>33</v>
      </c>
      <c r="S1313" t="s">
        <v>4804</v>
      </c>
      <c r="T1313" t="s">
        <v>35</v>
      </c>
      <c r="U1313" t="s">
        <v>36</v>
      </c>
      <c r="V1313" t="s">
        <v>37</v>
      </c>
      <c r="W1313" t="s">
        <v>38</v>
      </c>
      <c r="X1313" t="s">
        <v>39</v>
      </c>
      <c r="Y1313" t="s">
        <v>40</v>
      </c>
      <c r="Z1313" t="s">
        <v>41</v>
      </c>
      <c r="AA1313" t="s">
        <v>42</v>
      </c>
    </row>
    <row r="1314" spans="1:27" x14ac:dyDescent="0.25">
      <c r="A1314" s="1">
        <v>10249</v>
      </c>
      <c r="B1314" s="1">
        <v>46</v>
      </c>
      <c r="C1314" s="8">
        <v>100</v>
      </c>
      <c r="D1314" s="1">
        <v>5</v>
      </c>
      <c r="E1314" s="7">
        <v>5600.5</v>
      </c>
      <c r="F1314" s="7">
        <f>sales_data_sample3[[#This Row],[SALES]]*sales_data_sample3[[#This Row],[PROFIT MARGIN]]</f>
        <v>413.87694999999997</v>
      </c>
      <c r="G1314" s="14" t="str">
        <f>IF(sales_data_sample3[[#This Row],[STATUS]] &lt;&gt;"Cancelled","7,39%","0")</f>
        <v>7,39%</v>
      </c>
      <c r="H1314" s="4">
        <v>38115</v>
      </c>
      <c r="I1314" t="s">
        <v>28</v>
      </c>
      <c r="J1314">
        <f>ROUNDUP(MONTH(sales_data_sample3[[#This Row],[ORDER DATE]])/3,0)</f>
        <v>2</v>
      </c>
      <c r="K1314" t="str">
        <f>TEXT(sales_data_sample3[[#This Row],[ORDER DATE]],"[$-409]mmmm")</f>
        <v>May</v>
      </c>
      <c r="L1314">
        <f>YEAR(sales_data_sample3[[#This Row],[ORDER DATE]])</f>
        <v>2004</v>
      </c>
      <c r="M1314" t="s">
        <v>1354</v>
      </c>
      <c r="N1314">
        <v>105</v>
      </c>
      <c r="O1314" t="s">
        <v>2467</v>
      </c>
      <c r="P1314" t="s">
        <v>366</v>
      </c>
      <c r="Q1314" t="s">
        <v>367</v>
      </c>
      <c r="R1314" t="s">
        <v>368</v>
      </c>
      <c r="S1314" t="s">
        <v>4804</v>
      </c>
      <c r="T1314" t="s">
        <v>184</v>
      </c>
      <c r="U1314" t="s">
        <v>185</v>
      </c>
      <c r="V1314" t="s">
        <v>186</v>
      </c>
      <c r="W1314" t="s">
        <v>38</v>
      </c>
      <c r="X1314" t="s">
        <v>39</v>
      </c>
      <c r="Y1314" t="s">
        <v>369</v>
      </c>
      <c r="Z1314" t="s">
        <v>216</v>
      </c>
      <c r="AA1314" t="s">
        <v>65</v>
      </c>
    </row>
    <row r="1315" spans="1:27" x14ac:dyDescent="0.25">
      <c r="A1315" s="1">
        <v>10249</v>
      </c>
      <c r="B1315" s="1">
        <v>20</v>
      </c>
      <c r="C1315" s="8">
        <v>67.819999999999993</v>
      </c>
      <c r="D1315" s="1">
        <v>1</v>
      </c>
      <c r="E1315" s="7">
        <v>1356.4</v>
      </c>
      <c r="F1315" s="7">
        <f>sales_data_sample3[[#This Row],[SALES]]*sales_data_sample3[[#This Row],[PROFIT MARGIN]]</f>
        <v>99.152839999999998</v>
      </c>
      <c r="G1315" s="14" t="str">
        <f>IF(sales_data_sample3[[#This Row],[STATUS]] &lt;&gt;"Cancelled","7,31%","0")</f>
        <v>7,31%</v>
      </c>
      <c r="H1315" s="4">
        <v>38115</v>
      </c>
      <c r="I1315" t="s">
        <v>28</v>
      </c>
      <c r="J1315">
        <f>ROUNDUP(MONTH(sales_data_sample3[[#This Row],[ORDER DATE]])/3,0)</f>
        <v>2</v>
      </c>
      <c r="K1315" t="str">
        <f>TEXT(sales_data_sample3[[#This Row],[ORDER DATE]],"[$-409]mmmm")</f>
        <v>May</v>
      </c>
      <c r="L1315">
        <f>YEAR(sales_data_sample3[[#This Row],[ORDER DATE]])</f>
        <v>2004</v>
      </c>
      <c r="M1315" t="s">
        <v>1502</v>
      </c>
      <c r="N1315">
        <v>68</v>
      </c>
      <c r="O1315" t="s">
        <v>3232</v>
      </c>
      <c r="P1315" t="s">
        <v>366</v>
      </c>
      <c r="Q1315" t="s">
        <v>367</v>
      </c>
      <c r="R1315" t="s">
        <v>368</v>
      </c>
      <c r="S1315" t="s">
        <v>4804</v>
      </c>
      <c r="T1315" t="s">
        <v>184</v>
      </c>
      <c r="U1315" t="s">
        <v>185</v>
      </c>
      <c r="V1315" t="s">
        <v>186</v>
      </c>
      <c r="W1315" t="s">
        <v>38</v>
      </c>
      <c r="X1315" t="s">
        <v>39</v>
      </c>
      <c r="Y1315" t="s">
        <v>369</v>
      </c>
      <c r="Z1315" t="s">
        <v>216</v>
      </c>
      <c r="AA1315" t="s">
        <v>42</v>
      </c>
    </row>
    <row r="1316" spans="1:27" x14ac:dyDescent="0.25">
      <c r="A1316" s="1">
        <v>10249</v>
      </c>
      <c r="B1316" s="1">
        <v>25</v>
      </c>
      <c r="C1316" s="8">
        <v>69.7</v>
      </c>
      <c r="D1316" s="1">
        <v>2</v>
      </c>
      <c r="E1316" s="7">
        <v>1742.5</v>
      </c>
      <c r="F1316" s="7">
        <f>sales_data_sample3[[#This Row],[SALES]]*sales_data_sample3[[#This Row],[PROFIT MARGIN]]</f>
        <v>128.77074999999999</v>
      </c>
      <c r="G1316" s="14" t="str">
        <f>IF(sales_data_sample3[[#This Row],[STATUS]] &lt;&gt;"Cancelled","7,39%","0")</f>
        <v>7,39%</v>
      </c>
      <c r="H1316" s="4">
        <v>38115</v>
      </c>
      <c r="I1316" t="s">
        <v>28</v>
      </c>
      <c r="J1316">
        <f>ROUNDUP(MONTH(sales_data_sample3[[#This Row],[ORDER DATE]])/3,0)</f>
        <v>2</v>
      </c>
      <c r="K1316" t="str">
        <f>TEXT(sales_data_sample3[[#This Row],[ORDER DATE]],"[$-409]mmmm")</f>
        <v>May</v>
      </c>
      <c r="L1316">
        <f>YEAR(sales_data_sample3[[#This Row],[ORDER DATE]])</f>
        <v>2004</v>
      </c>
      <c r="M1316" t="s">
        <v>1354</v>
      </c>
      <c r="N1316">
        <v>65</v>
      </c>
      <c r="O1316" t="s">
        <v>3465</v>
      </c>
      <c r="P1316" t="s">
        <v>366</v>
      </c>
      <c r="Q1316" t="s">
        <v>367</v>
      </c>
      <c r="R1316" t="s">
        <v>368</v>
      </c>
      <c r="S1316" t="s">
        <v>4804</v>
      </c>
      <c r="T1316" t="s">
        <v>184</v>
      </c>
      <c r="U1316" t="s">
        <v>185</v>
      </c>
      <c r="V1316" t="s">
        <v>186</v>
      </c>
      <c r="W1316" t="s">
        <v>38</v>
      </c>
      <c r="X1316" t="s">
        <v>39</v>
      </c>
      <c r="Y1316" t="s">
        <v>369</v>
      </c>
      <c r="Z1316" t="s">
        <v>216</v>
      </c>
      <c r="AA1316" t="s">
        <v>42</v>
      </c>
    </row>
    <row r="1317" spans="1:27" x14ac:dyDescent="0.25">
      <c r="A1317" s="1">
        <v>10249</v>
      </c>
      <c r="B1317" s="1">
        <v>40</v>
      </c>
      <c r="C1317" s="8">
        <v>95.95</v>
      </c>
      <c r="D1317" s="1">
        <v>4</v>
      </c>
      <c r="E1317" s="7">
        <v>3838</v>
      </c>
      <c r="F1317" s="7">
        <f>sales_data_sample3[[#This Row],[SALES]]*sales_data_sample3[[#This Row],[PROFIT MARGIN]]</f>
        <v>350.79319999999996</v>
      </c>
      <c r="G1317" s="14" t="str">
        <f>IF(sales_data_sample3[[#This Row],[STATUS]] &lt;&gt;"Cancelled","9,14%","0")</f>
        <v>9,14%</v>
      </c>
      <c r="H1317" s="4">
        <v>38115</v>
      </c>
      <c r="I1317" t="s">
        <v>28</v>
      </c>
      <c r="J1317">
        <f>ROUNDUP(MONTH(sales_data_sample3[[#This Row],[ORDER DATE]])/3,0)</f>
        <v>2</v>
      </c>
      <c r="K1317" t="str">
        <f>TEXT(sales_data_sample3[[#This Row],[ORDER DATE]],"[$-409]mmmm")</f>
        <v>May</v>
      </c>
      <c r="L1317">
        <f>YEAR(sales_data_sample3[[#This Row],[ORDER DATE]])</f>
        <v>2004</v>
      </c>
      <c r="M1317" t="s">
        <v>2075</v>
      </c>
      <c r="N1317">
        <v>90</v>
      </c>
      <c r="O1317" t="s">
        <v>4394</v>
      </c>
      <c r="P1317" t="s">
        <v>366</v>
      </c>
      <c r="Q1317" t="s">
        <v>367</v>
      </c>
      <c r="R1317" t="s">
        <v>368</v>
      </c>
      <c r="S1317" t="s">
        <v>4804</v>
      </c>
      <c r="T1317" t="s">
        <v>184</v>
      </c>
      <c r="U1317" t="s">
        <v>185</v>
      </c>
      <c r="V1317" t="s">
        <v>186</v>
      </c>
      <c r="W1317" t="s">
        <v>38</v>
      </c>
      <c r="X1317" t="s">
        <v>39</v>
      </c>
      <c r="Y1317" t="s">
        <v>369</v>
      </c>
      <c r="Z1317" t="s">
        <v>216</v>
      </c>
      <c r="AA1317" t="s">
        <v>65</v>
      </c>
    </row>
    <row r="1318" spans="1:27" x14ac:dyDescent="0.25">
      <c r="A1318" s="1">
        <v>10249</v>
      </c>
      <c r="B1318" s="1">
        <v>32</v>
      </c>
      <c r="C1318" s="8">
        <v>57.61</v>
      </c>
      <c r="D1318" s="1">
        <v>3</v>
      </c>
      <c r="E1318" s="7">
        <v>1843.52</v>
      </c>
      <c r="F1318" s="7">
        <f>sales_data_sample3[[#This Row],[SALES]]*sales_data_sample3[[#This Row],[PROFIT MARGIN]]</f>
        <v>134.761312</v>
      </c>
      <c r="G1318" s="14" t="str">
        <f>IF(sales_data_sample3[[#This Row],[STATUS]] &lt;&gt;"Cancelled","7,31%","0")</f>
        <v>7,31%</v>
      </c>
      <c r="H1318" s="4">
        <v>38115</v>
      </c>
      <c r="I1318" t="s">
        <v>28</v>
      </c>
      <c r="J1318">
        <f>ROUNDUP(MONTH(sales_data_sample3[[#This Row],[ORDER DATE]])/3,0)</f>
        <v>2</v>
      </c>
      <c r="K1318" t="str">
        <f>TEXT(sales_data_sample3[[#This Row],[ORDER DATE]],"[$-409]mmmm")</f>
        <v>May</v>
      </c>
      <c r="L1318">
        <f>YEAR(sales_data_sample3[[#This Row],[ORDER DATE]])</f>
        <v>2004</v>
      </c>
      <c r="M1318" t="s">
        <v>1502</v>
      </c>
      <c r="N1318">
        <v>49</v>
      </c>
      <c r="O1318" t="s">
        <v>4719</v>
      </c>
      <c r="P1318" t="s">
        <v>366</v>
      </c>
      <c r="Q1318" t="s">
        <v>367</v>
      </c>
      <c r="R1318" t="s">
        <v>368</v>
      </c>
      <c r="S1318" t="s">
        <v>4804</v>
      </c>
      <c r="T1318" t="s">
        <v>184</v>
      </c>
      <c r="U1318" t="s">
        <v>185</v>
      </c>
      <c r="V1318" t="s">
        <v>186</v>
      </c>
      <c r="W1318" t="s">
        <v>38</v>
      </c>
      <c r="X1318" t="s">
        <v>39</v>
      </c>
      <c r="Y1318" t="s">
        <v>369</v>
      </c>
      <c r="Z1318" t="s">
        <v>216</v>
      </c>
      <c r="AA1318" t="s">
        <v>42</v>
      </c>
    </row>
    <row r="1319" spans="1:27" x14ac:dyDescent="0.25">
      <c r="A1319" s="1">
        <v>10250</v>
      </c>
      <c r="B1319" s="1">
        <v>45</v>
      </c>
      <c r="C1319" s="8">
        <v>100</v>
      </c>
      <c r="D1319" s="1">
        <v>14</v>
      </c>
      <c r="E1319" s="7">
        <v>8160.3</v>
      </c>
      <c r="F1319" s="7">
        <f>sales_data_sample3[[#This Row],[SALES]]*sales_data_sample3[[#This Row],[PROFIT MARGIN]]</f>
        <v>596.51792999999998</v>
      </c>
      <c r="G1319" s="14" t="str">
        <f>IF(sales_data_sample3[[#This Row],[STATUS]] &lt;&gt;"Cancelled","7,31%","0")</f>
        <v>7,31%</v>
      </c>
      <c r="H1319" s="4">
        <v>38118</v>
      </c>
      <c r="I1319" t="s">
        <v>28</v>
      </c>
      <c r="J1319">
        <f>ROUNDUP(MONTH(sales_data_sample3[[#This Row],[ORDER DATE]])/3,0)</f>
        <v>2</v>
      </c>
      <c r="K1319" t="str">
        <f>TEXT(sales_data_sample3[[#This Row],[ORDER DATE]],"[$-409]mmmm")</f>
        <v>May</v>
      </c>
      <c r="L1319">
        <f>YEAR(sales_data_sample3[[#This Row],[ORDER DATE]])</f>
        <v>2004</v>
      </c>
      <c r="M1319" t="s">
        <v>1502</v>
      </c>
      <c r="N1319">
        <v>157</v>
      </c>
      <c r="O1319" t="s">
        <v>1503</v>
      </c>
      <c r="P1319" t="s">
        <v>701</v>
      </c>
      <c r="Q1319" t="s">
        <v>702</v>
      </c>
      <c r="R1319" t="s">
        <v>703</v>
      </c>
      <c r="S1319" t="s">
        <v>4804</v>
      </c>
      <c r="T1319" t="s">
        <v>704</v>
      </c>
      <c r="U1319" t="s">
        <v>73</v>
      </c>
      <c r="V1319" t="s">
        <v>92</v>
      </c>
      <c r="W1319" t="s">
        <v>38</v>
      </c>
      <c r="X1319" t="s">
        <v>39</v>
      </c>
      <c r="Y1319" t="s">
        <v>149</v>
      </c>
      <c r="Z1319" t="s">
        <v>705</v>
      </c>
      <c r="AA1319" t="s">
        <v>229</v>
      </c>
    </row>
    <row r="1320" spans="1:27" x14ac:dyDescent="0.25">
      <c r="A1320" s="1">
        <v>10250</v>
      </c>
      <c r="B1320" s="1">
        <v>27</v>
      </c>
      <c r="C1320" s="8">
        <v>98.84</v>
      </c>
      <c r="D1320" s="1">
        <v>4</v>
      </c>
      <c r="E1320" s="7">
        <v>2668.68</v>
      </c>
      <c r="F1320" s="7">
        <f>sales_data_sample3[[#This Row],[SALES]]*sales_data_sample3[[#This Row],[PROFIT MARGIN]]</f>
        <v>195.08050799999998</v>
      </c>
      <c r="G1320" s="14" t="str">
        <f>IF(sales_data_sample3[[#This Row],[STATUS]] &lt;&gt;"Cancelled","7,31%","0")</f>
        <v>7,31%</v>
      </c>
      <c r="H1320" s="4">
        <v>38118</v>
      </c>
      <c r="I1320" t="s">
        <v>28</v>
      </c>
      <c r="J1320">
        <f>ROUNDUP(MONTH(sales_data_sample3[[#This Row],[ORDER DATE]])/3,0)</f>
        <v>2</v>
      </c>
      <c r="K1320" t="str">
        <f>TEXT(sales_data_sample3[[#This Row],[ORDER DATE]],"[$-409]mmmm")</f>
        <v>May</v>
      </c>
      <c r="L1320">
        <f>YEAR(sales_data_sample3[[#This Row],[ORDER DATE]])</f>
        <v>2004</v>
      </c>
      <c r="M1320" t="s">
        <v>1502</v>
      </c>
      <c r="N1320">
        <v>84</v>
      </c>
      <c r="O1320" t="s">
        <v>1845</v>
      </c>
      <c r="P1320" t="s">
        <v>701</v>
      </c>
      <c r="Q1320" t="s">
        <v>702</v>
      </c>
      <c r="R1320" t="s">
        <v>703</v>
      </c>
      <c r="S1320" t="s">
        <v>4804</v>
      </c>
      <c r="T1320" t="s">
        <v>704</v>
      </c>
      <c r="U1320" t="s">
        <v>73</v>
      </c>
      <c r="V1320" t="s">
        <v>92</v>
      </c>
      <c r="W1320" t="s">
        <v>38</v>
      </c>
      <c r="X1320" t="s">
        <v>39</v>
      </c>
      <c r="Y1320" t="s">
        <v>149</v>
      </c>
      <c r="Z1320" t="s">
        <v>705</v>
      </c>
      <c r="AA1320" t="s">
        <v>42</v>
      </c>
    </row>
    <row r="1321" spans="1:27" x14ac:dyDescent="0.25">
      <c r="A1321" s="1">
        <v>10250</v>
      </c>
      <c r="B1321" s="1">
        <v>31</v>
      </c>
      <c r="C1321" s="8">
        <v>88.63</v>
      </c>
      <c r="D1321" s="1">
        <v>6</v>
      </c>
      <c r="E1321" s="7">
        <v>2747.53</v>
      </c>
      <c r="F1321" s="7">
        <f>sales_data_sample3[[#This Row],[SALES]]*sales_data_sample3[[#This Row],[PROFIT MARGIN]]</f>
        <v>200.84444300000001</v>
      </c>
      <c r="G1321" s="14" t="str">
        <f>IF(sales_data_sample3[[#This Row],[STATUS]] &lt;&gt;"Cancelled","7,31%","0")</f>
        <v>7,31%</v>
      </c>
      <c r="H1321" s="4">
        <v>38118</v>
      </c>
      <c r="I1321" t="s">
        <v>28</v>
      </c>
      <c r="J1321">
        <f>ROUNDUP(MONTH(sales_data_sample3[[#This Row],[ORDER DATE]])/3,0)</f>
        <v>2</v>
      </c>
      <c r="K1321" t="str">
        <f>TEXT(sales_data_sample3[[#This Row],[ORDER DATE]],"[$-409]mmmm")</f>
        <v>May</v>
      </c>
      <c r="L1321">
        <f>YEAR(sales_data_sample3[[#This Row],[ORDER DATE]])</f>
        <v>2004</v>
      </c>
      <c r="M1321" t="s">
        <v>1502</v>
      </c>
      <c r="N1321">
        <v>109</v>
      </c>
      <c r="O1321" t="s">
        <v>2888</v>
      </c>
      <c r="P1321" t="s">
        <v>701</v>
      </c>
      <c r="Q1321" t="s">
        <v>702</v>
      </c>
      <c r="R1321" t="s">
        <v>703</v>
      </c>
      <c r="S1321" t="s">
        <v>4804</v>
      </c>
      <c r="T1321" t="s">
        <v>704</v>
      </c>
      <c r="U1321" t="s">
        <v>73</v>
      </c>
      <c r="V1321" t="s">
        <v>92</v>
      </c>
      <c r="W1321" t="s">
        <v>38</v>
      </c>
      <c r="X1321" t="s">
        <v>39</v>
      </c>
      <c r="Y1321" t="s">
        <v>149</v>
      </c>
      <c r="Z1321" t="s">
        <v>705</v>
      </c>
      <c r="AA1321" t="s">
        <v>42</v>
      </c>
    </row>
    <row r="1322" spans="1:27" x14ac:dyDescent="0.25">
      <c r="A1322" s="1">
        <v>10250</v>
      </c>
      <c r="B1322" s="1">
        <v>32</v>
      </c>
      <c r="C1322" s="8">
        <v>87.6</v>
      </c>
      <c r="D1322" s="1">
        <v>1</v>
      </c>
      <c r="E1322" s="7">
        <v>2803.2</v>
      </c>
      <c r="F1322" s="7">
        <f>sales_data_sample3[[#This Row],[SALES]]*sales_data_sample3[[#This Row],[PROFIT MARGIN]]</f>
        <v>356.00639999999999</v>
      </c>
      <c r="G1322" s="14">
        <v>0.127</v>
      </c>
      <c r="H1322" s="4">
        <v>38118</v>
      </c>
      <c r="I1322" t="s">
        <v>28</v>
      </c>
      <c r="J1322">
        <f>ROUNDUP(MONTH(sales_data_sample3[[#This Row],[ORDER DATE]])/3,0)</f>
        <v>2</v>
      </c>
      <c r="K1322" t="str">
        <f>TEXT(sales_data_sample3[[#This Row],[ORDER DATE]],"[$-409]mmmm")</f>
        <v>May</v>
      </c>
      <c r="L1322">
        <f>YEAR(sales_data_sample3[[#This Row],[ORDER DATE]])</f>
        <v>2004</v>
      </c>
      <c r="M1322" t="s">
        <v>29</v>
      </c>
      <c r="N1322">
        <v>76</v>
      </c>
      <c r="O1322" t="s">
        <v>2965</v>
      </c>
      <c r="P1322" t="s">
        <v>701</v>
      </c>
      <c r="Q1322" t="s">
        <v>702</v>
      </c>
      <c r="R1322" t="s">
        <v>703</v>
      </c>
      <c r="S1322" t="s">
        <v>4804</v>
      </c>
      <c r="T1322" t="s">
        <v>704</v>
      </c>
      <c r="U1322" t="s">
        <v>73</v>
      </c>
      <c r="V1322" t="s">
        <v>92</v>
      </c>
      <c r="W1322" t="s">
        <v>38</v>
      </c>
      <c r="X1322" t="s">
        <v>39</v>
      </c>
      <c r="Y1322" t="s">
        <v>149</v>
      </c>
      <c r="Z1322" t="s">
        <v>705</v>
      </c>
      <c r="AA1322" t="s">
        <v>42</v>
      </c>
    </row>
    <row r="1323" spans="1:27" x14ac:dyDescent="0.25">
      <c r="A1323" s="1">
        <v>10250</v>
      </c>
      <c r="B1323" s="1">
        <v>40</v>
      </c>
      <c r="C1323" s="8">
        <v>75.06</v>
      </c>
      <c r="D1323" s="1">
        <v>13</v>
      </c>
      <c r="E1323" s="7">
        <v>3002.4</v>
      </c>
      <c r="F1323" s="7">
        <f>sales_data_sample3[[#This Row],[SALES]]*sales_data_sample3[[#This Row],[PROFIT MARGIN]]</f>
        <v>219.47543999999999</v>
      </c>
      <c r="G1323" s="14" t="str">
        <f>IF(sales_data_sample3[[#This Row],[STATUS]] &lt;&gt;"Cancelled","7,31%","0")</f>
        <v>7,31%</v>
      </c>
      <c r="H1323" s="4">
        <v>38118</v>
      </c>
      <c r="I1323" t="s">
        <v>28</v>
      </c>
      <c r="J1323">
        <f>ROUNDUP(MONTH(sales_data_sample3[[#This Row],[ORDER DATE]])/3,0)</f>
        <v>2</v>
      </c>
      <c r="K1323" t="str">
        <f>TEXT(sales_data_sample3[[#This Row],[ORDER DATE]],"[$-409]mmmm")</f>
        <v>May</v>
      </c>
      <c r="L1323">
        <f>YEAR(sales_data_sample3[[#This Row],[ORDER DATE]])</f>
        <v>2004</v>
      </c>
      <c r="M1323" t="s">
        <v>1502</v>
      </c>
      <c r="N1323">
        <v>68</v>
      </c>
      <c r="O1323" t="s">
        <v>3620</v>
      </c>
      <c r="P1323" t="s">
        <v>701</v>
      </c>
      <c r="Q1323" t="s">
        <v>702</v>
      </c>
      <c r="R1323" t="s">
        <v>703</v>
      </c>
      <c r="S1323" t="s">
        <v>4804</v>
      </c>
      <c r="T1323" t="s">
        <v>704</v>
      </c>
      <c r="U1323" t="s">
        <v>73</v>
      </c>
      <c r="V1323" t="s">
        <v>92</v>
      </c>
      <c r="W1323" t="s">
        <v>38</v>
      </c>
      <c r="X1323" t="s">
        <v>39</v>
      </c>
      <c r="Y1323" t="s">
        <v>149</v>
      </c>
      <c r="Z1323" t="s">
        <v>705</v>
      </c>
      <c r="AA1323" t="s">
        <v>65</v>
      </c>
    </row>
    <row r="1324" spans="1:27" x14ac:dyDescent="0.25">
      <c r="A1324" s="1">
        <v>10250</v>
      </c>
      <c r="B1324" s="1">
        <v>37</v>
      </c>
      <c r="C1324" s="8">
        <v>74.62</v>
      </c>
      <c r="D1324" s="1">
        <v>5</v>
      </c>
      <c r="E1324" s="7">
        <v>2760.94</v>
      </c>
      <c r="F1324" s="7">
        <f>sales_data_sample3[[#This Row],[SALES]]*sales_data_sample3[[#This Row],[PROFIT MARGIN]]</f>
        <v>201.824714</v>
      </c>
      <c r="G1324" s="14" t="str">
        <f>IF(sales_data_sample3[[#This Row],[STATUS]] &lt;&gt;"Cancelled","7,31%","0")</f>
        <v>7,31%</v>
      </c>
      <c r="H1324" s="4">
        <v>38118</v>
      </c>
      <c r="I1324" t="s">
        <v>28</v>
      </c>
      <c r="J1324">
        <f>ROUNDUP(MONTH(sales_data_sample3[[#This Row],[ORDER DATE]])/3,0)</f>
        <v>2</v>
      </c>
      <c r="K1324" t="str">
        <f>TEXT(sales_data_sample3[[#This Row],[ORDER DATE]],"[$-409]mmmm")</f>
        <v>May</v>
      </c>
      <c r="L1324">
        <f>YEAR(sales_data_sample3[[#This Row],[ORDER DATE]])</f>
        <v>2004</v>
      </c>
      <c r="M1324" t="s">
        <v>1502</v>
      </c>
      <c r="N1324">
        <v>72</v>
      </c>
      <c r="O1324" t="s">
        <v>3763</v>
      </c>
      <c r="P1324" t="s">
        <v>701</v>
      </c>
      <c r="Q1324" t="s">
        <v>702</v>
      </c>
      <c r="R1324" t="s">
        <v>703</v>
      </c>
      <c r="S1324" t="s">
        <v>4804</v>
      </c>
      <c r="T1324" t="s">
        <v>704</v>
      </c>
      <c r="U1324" t="s">
        <v>73</v>
      </c>
      <c r="V1324" t="s">
        <v>92</v>
      </c>
      <c r="W1324" t="s">
        <v>38</v>
      </c>
      <c r="X1324" t="s">
        <v>39</v>
      </c>
      <c r="Y1324" t="s">
        <v>149</v>
      </c>
      <c r="Z1324" t="s">
        <v>705</v>
      </c>
      <c r="AA1324" t="s">
        <v>42</v>
      </c>
    </row>
    <row r="1325" spans="1:27" x14ac:dyDescent="0.25">
      <c r="A1325" s="1">
        <v>10250</v>
      </c>
      <c r="B1325" s="1">
        <v>31</v>
      </c>
      <c r="C1325" s="8">
        <v>100</v>
      </c>
      <c r="D1325" s="1">
        <v>2</v>
      </c>
      <c r="E1325" s="7">
        <v>3282.28</v>
      </c>
      <c r="F1325" s="7">
        <f>sales_data_sample3[[#This Row],[SALES]]*sales_data_sample3[[#This Row],[PROFIT MARGIN]]</f>
        <v>416.84956000000005</v>
      </c>
      <c r="G1325" s="14">
        <v>0.127</v>
      </c>
      <c r="H1325" s="4">
        <v>38118</v>
      </c>
      <c r="I1325" t="s">
        <v>28</v>
      </c>
      <c r="J1325">
        <f>ROUNDUP(MONTH(sales_data_sample3[[#This Row],[ORDER DATE]])/3,0)</f>
        <v>2</v>
      </c>
      <c r="K1325" t="str">
        <f>TEXT(sales_data_sample3[[#This Row],[ORDER DATE]],"[$-409]mmmm")</f>
        <v>May</v>
      </c>
      <c r="L1325">
        <f>YEAR(sales_data_sample3[[#This Row],[ORDER DATE]])</f>
        <v>2004</v>
      </c>
      <c r="M1325" t="s">
        <v>29</v>
      </c>
      <c r="N1325">
        <v>99</v>
      </c>
      <c r="O1325" t="s">
        <v>3872</v>
      </c>
      <c r="P1325" t="s">
        <v>701</v>
      </c>
      <c r="Q1325" t="s">
        <v>702</v>
      </c>
      <c r="R1325" t="s">
        <v>703</v>
      </c>
      <c r="S1325" t="s">
        <v>4804</v>
      </c>
      <c r="T1325" t="s">
        <v>704</v>
      </c>
      <c r="U1325" t="s">
        <v>73</v>
      </c>
      <c r="V1325" t="s">
        <v>92</v>
      </c>
      <c r="W1325" t="s">
        <v>38</v>
      </c>
      <c r="X1325" t="s">
        <v>39</v>
      </c>
      <c r="Y1325" t="s">
        <v>149</v>
      </c>
      <c r="Z1325" t="s">
        <v>705</v>
      </c>
      <c r="AA1325" t="s">
        <v>65</v>
      </c>
    </row>
    <row r="1326" spans="1:27" x14ac:dyDescent="0.25">
      <c r="A1326" s="1">
        <v>10250</v>
      </c>
      <c r="B1326" s="1">
        <v>50</v>
      </c>
      <c r="C1326" s="8">
        <v>61.22</v>
      </c>
      <c r="D1326" s="1">
        <v>7</v>
      </c>
      <c r="E1326" s="7">
        <v>3061</v>
      </c>
      <c r="F1326" s="7">
        <f>sales_data_sample3[[#This Row],[SALES]]*sales_data_sample3[[#This Row],[PROFIT MARGIN]]</f>
        <v>226.20789999999997</v>
      </c>
      <c r="G1326" s="14" t="str">
        <f>IF(sales_data_sample3[[#This Row],[STATUS]] &lt;&gt;"Cancelled","7,39%","0")</f>
        <v>7,39%</v>
      </c>
      <c r="H1326" s="4">
        <v>38118</v>
      </c>
      <c r="I1326" t="s">
        <v>28</v>
      </c>
      <c r="J1326">
        <f>ROUNDUP(MONTH(sales_data_sample3[[#This Row],[ORDER DATE]])/3,0)</f>
        <v>2</v>
      </c>
      <c r="K1326" t="str">
        <f>TEXT(sales_data_sample3[[#This Row],[ORDER DATE]],"[$-409]mmmm")</f>
        <v>May</v>
      </c>
      <c r="L1326">
        <f>YEAR(sales_data_sample3[[#This Row],[ORDER DATE]])</f>
        <v>2004</v>
      </c>
      <c r="M1326" t="s">
        <v>1354</v>
      </c>
      <c r="N1326">
        <v>68</v>
      </c>
      <c r="O1326" t="s">
        <v>4069</v>
      </c>
      <c r="P1326" t="s">
        <v>701</v>
      </c>
      <c r="Q1326" t="s">
        <v>702</v>
      </c>
      <c r="R1326" t="s">
        <v>703</v>
      </c>
      <c r="S1326" t="s">
        <v>4804</v>
      </c>
      <c r="T1326" t="s">
        <v>704</v>
      </c>
      <c r="U1326" t="s">
        <v>73</v>
      </c>
      <c r="V1326" t="s">
        <v>92</v>
      </c>
      <c r="W1326" t="s">
        <v>38</v>
      </c>
      <c r="X1326" t="s">
        <v>39</v>
      </c>
      <c r="Y1326" t="s">
        <v>149</v>
      </c>
      <c r="Z1326" t="s">
        <v>705</v>
      </c>
      <c r="AA1326" t="s">
        <v>65</v>
      </c>
    </row>
    <row r="1327" spans="1:27" x14ac:dyDescent="0.25">
      <c r="A1327" s="1">
        <v>10250</v>
      </c>
      <c r="B1327" s="1">
        <v>36</v>
      </c>
      <c r="C1327" s="8">
        <v>51.93</v>
      </c>
      <c r="D1327" s="1">
        <v>8</v>
      </c>
      <c r="E1327" s="7">
        <v>1869.48</v>
      </c>
      <c r="F1327" s="7">
        <f>sales_data_sample3[[#This Row],[SALES]]*sales_data_sample3[[#This Row],[PROFIT MARGIN]]</f>
        <v>138.154572</v>
      </c>
      <c r="G1327" s="14" t="str">
        <f>IF(sales_data_sample3[[#This Row],[STATUS]] &lt;&gt;"Cancelled","7,39%","0")</f>
        <v>7,39%</v>
      </c>
      <c r="H1327" s="4">
        <v>38118</v>
      </c>
      <c r="I1327" t="s">
        <v>28</v>
      </c>
      <c r="J1327">
        <f>ROUNDUP(MONTH(sales_data_sample3[[#This Row],[ORDER DATE]])/3,0)</f>
        <v>2</v>
      </c>
      <c r="K1327" t="str">
        <f>TEXT(sales_data_sample3[[#This Row],[ORDER DATE]],"[$-409]mmmm")</f>
        <v>May</v>
      </c>
      <c r="L1327">
        <f>YEAR(sales_data_sample3[[#This Row],[ORDER DATE]])</f>
        <v>2004</v>
      </c>
      <c r="M1327" t="s">
        <v>1354</v>
      </c>
      <c r="N1327">
        <v>43</v>
      </c>
      <c r="O1327" t="s">
        <v>4136</v>
      </c>
      <c r="P1327" t="s">
        <v>701</v>
      </c>
      <c r="Q1327" t="s">
        <v>702</v>
      </c>
      <c r="R1327" t="s">
        <v>703</v>
      </c>
      <c r="S1327" t="s">
        <v>4804</v>
      </c>
      <c r="T1327" t="s">
        <v>704</v>
      </c>
      <c r="U1327" t="s">
        <v>73</v>
      </c>
      <c r="V1327" t="s">
        <v>92</v>
      </c>
      <c r="W1327" t="s">
        <v>38</v>
      </c>
      <c r="X1327" t="s">
        <v>39</v>
      </c>
      <c r="Y1327" t="s">
        <v>149</v>
      </c>
      <c r="Z1327" t="s">
        <v>705</v>
      </c>
      <c r="AA1327" t="s">
        <v>42</v>
      </c>
    </row>
    <row r="1328" spans="1:27" x14ac:dyDescent="0.25">
      <c r="A1328" s="1">
        <v>10250</v>
      </c>
      <c r="B1328" s="1">
        <v>31</v>
      </c>
      <c r="C1328" s="8">
        <v>91.34</v>
      </c>
      <c r="D1328" s="1">
        <v>9</v>
      </c>
      <c r="E1328" s="7">
        <v>2831.54</v>
      </c>
      <c r="F1328" s="7">
        <f>sales_data_sample3[[#This Row],[SALES]]*sales_data_sample3[[#This Row],[PROFIT MARGIN]]</f>
        <v>206.98557399999999</v>
      </c>
      <c r="G1328" s="14" t="str">
        <f>IF(sales_data_sample3[[#This Row],[STATUS]] &lt;&gt;"Cancelled","7,31%","0")</f>
        <v>7,31%</v>
      </c>
      <c r="H1328" s="4">
        <v>38118</v>
      </c>
      <c r="I1328" t="s">
        <v>28</v>
      </c>
      <c r="J1328">
        <f>ROUNDUP(MONTH(sales_data_sample3[[#This Row],[ORDER DATE]])/3,0)</f>
        <v>2</v>
      </c>
      <c r="K1328" t="str">
        <f>TEXT(sales_data_sample3[[#This Row],[ORDER DATE]],"[$-409]mmmm")</f>
        <v>May</v>
      </c>
      <c r="L1328">
        <f>YEAR(sales_data_sample3[[#This Row],[ORDER DATE]])</f>
        <v>2004</v>
      </c>
      <c r="M1328" t="s">
        <v>1502</v>
      </c>
      <c r="N1328">
        <v>91</v>
      </c>
      <c r="O1328" t="s">
        <v>4321</v>
      </c>
      <c r="P1328" t="s">
        <v>701</v>
      </c>
      <c r="Q1328" t="s">
        <v>702</v>
      </c>
      <c r="R1328" t="s">
        <v>703</v>
      </c>
      <c r="S1328" t="s">
        <v>4804</v>
      </c>
      <c r="T1328" t="s">
        <v>704</v>
      </c>
      <c r="U1328" t="s">
        <v>73</v>
      </c>
      <c r="V1328" t="s">
        <v>92</v>
      </c>
      <c r="W1328" t="s">
        <v>38</v>
      </c>
      <c r="X1328" t="s">
        <v>39</v>
      </c>
      <c r="Y1328" t="s">
        <v>149</v>
      </c>
      <c r="Z1328" t="s">
        <v>705</v>
      </c>
      <c r="AA1328" t="s">
        <v>42</v>
      </c>
    </row>
    <row r="1329" spans="1:27" x14ac:dyDescent="0.25">
      <c r="A1329" s="1">
        <v>10250</v>
      </c>
      <c r="B1329" s="1">
        <v>35</v>
      </c>
      <c r="C1329" s="8">
        <v>100</v>
      </c>
      <c r="D1329" s="1">
        <v>11</v>
      </c>
      <c r="E1329" s="7">
        <v>3909.15</v>
      </c>
      <c r="F1329" s="7">
        <f>sales_data_sample3[[#This Row],[SALES]]*sales_data_sample3[[#This Row],[PROFIT MARGIN]]</f>
        <v>285.75886500000001</v>
      </c>
      <c r="G1329" s="14" t="str">
        <f>IF(sales_data_sample3[[#This Row],[STATUS]] &lt;&gt;"Cancelled","7,31%","0")</f>
        <v>7,31%</v>
      </c>
      <c r="H1329" s="4">
        <v>38118</v>
      </c>
      <c r="I1329" t="s">
        <v>28</v>
      </c>
      <c r="J1329">
        <f>ROUNDUP(MONTH(sales_data_sample3[[#This Row],[ORDER DATE]])/3,0)</f>
        <v>2</v>
      </c>
      <c r="K1329" t="str">
        <f>TEXT(sales_data_sample3[[#This Row],[ORDER DATE]],"[$-409]mmmm")</f>
        <v>May</v>
      </c>
      <c r="L1329">
        <f>YEAR(sales_data_sample3[[#This Row],[ORDER DATE]])</f>
        <v>2004</v>
      </c>
      <c r="M1329" t="s">
        <v>1502</v>
      </c>
      <c r="N1329">
        <v>99</v>
      </c>
      <c r="O1329" t="s">
        <v>4433</v>
      </c>
      <c r="P1329" t="s">
        <v>701</v>
      </c>
      <c r="Q1329" t="s">
        <v>702</v>
      </c>
      <c r="R1329" t="s">
        <v>703</v>
      </c>
      <c r="S1329" t="s">
        <v>4804</v>
      </c>
      <c r="T1329" t="s">
        <v>704</v>
      </c>
      <c r="U1329" t="s">
        <v>73</v>
      </c>
      <c r="V1329" t="s">
        <v>92</v>
      </c>
      <c r="W1329" t="s">
        <v>38</v>
      </c>
      <c r="X1329" t="s">
        <v>39</v>
      </c>
      <c r="Y1329" t="s">
        <v>149</v>
      </c>
      <c r="Z1329" t="s">
        <v>705</v>
      </c>
      <c r="AA1329" t="s">
        <v>65</v>
      </c>
    </row>
    <row r="1330" spans="1:27" x14ac:dyDescent="0.25">
      <c r="A1330" s="1">
        <v>10250</v>
      </c>
      <c r="B1330" s="1">
        <v>44</v>
      </c>
      <c r="C1330" s="8">
        <v>100</v>
      </c>
      <c r="D1330" s="1">
        <v>3</v>
      </c>
      <c r="E1330" s="7">
        <v>6055.72</v>
      </c>
      <c r="F1330" s="7">
        <f>sales_data_sample3[[#This Row],[SALES]]*sales_data_sample3[[#This Row],[PROFIT MARGIN]]</f>
        <v>442.67313200000001</v>
      </c>
      <c r="G1330" s="14" t="str">
        <f>IF(sales_data_sample3[[#This Row],[STATUS]] &lt;&gt;"Cancelled","7,31%","0")</f>
        <v>7,31%</v>
      </c>
      <c r="H1330" s="4">
        <v>38118</v>
      </c>
      <c r="I1330" t="s">
        <v>28</v>
      </c>
      <c r="J1330">
        <f>ROUNDUP(MONTH(sales_data_sample3[[#This Row],[ORDER DATE]])/3,0)</f>
        <v>2</v>
      </c>
      <c r="K1330" t="str">
        <f>TEXT(sales_data_sample3[[#This Row],[ORDER DATE]],"[$-409]mmmm")</f>
        <v>May</v>
      </c>
      <c r="L1330">
        <f>YEAR(sales_data_sample3[[#This Row],[ORDER DATE]])</f>
        <v>2004</v>
      </c>
      <c r="M1330" t="s">
        <v>1502</v>
      </c>
      <c r="N1330">
        <v>118</v>
      </c>
      <c r="O1330" t="s">
        <v>4540</v>
      </c>
      <c r="P1330" t="s">
        <v>701</v>
      </c>
      <c r="Q1330" t="s">
        <v>702</v>
      </c>
      <c r="R1330" t="s">
        <v>703</v>
      </c>
      <c r="S1330" t="s">
        <v>4804</v>
      </c>
      <c r="T1330" t="s">
        <v>704</v>
      </c>
      <c r="U1330" t="s">
        <v>73</v>
      </c>
      <c r="V1330" t="s">
        <v>92</v>
      </c>
      <c r="W1330" t="s">
        <v>38</v>
      </c>
      <c r="X1330" t="s">
        <v>39</v>
      </c>
      <c r="Y1330" t="s">
        <v>149</v>
      </c>
      <c r="Z1330" t="s">
        <v>705</v>
      </c>
      <c r="AA1330" t="s">
        <v>65</v>
      </c>
    </row>
    <row r="1331" spans="1:27" x14ac:dyDescent="0.25">
      <c r="A1331" s="1">
        <v>10250</v>
      </c>
      <c r="B1331" s="1">
        <v>44</v>
      </c>
      <c r="C1331" s="8">
        <v>67.2</v>
      </c>
      <c r="D1331" s="1">
        <v>10</v>
      </c>
      <c r="E1331" s="7">
        <v>2956.8</v>
      </c>
      <c r="F1331" s="7">
        <f>sales_data_sample3[[#This Row],[SALES]]*sales_data_sample3[[#This Row],[PROFIT MARGIN]]</f>
        <v>216.14208000000002</v>
      </c>
      <c r="G1331" s="14" t="str">
        <f>IF(sales_data_sample3[[#This Row],[STATUS]] &lt;&gt;"Cancelled","7,31%","0")</f>
        <v>7,31%</v>
      </c>
      <c r="H1331" s="4">
        <v>38118</v>
      </c>
      <c r="I1331" t="s">
        <v>28</v>
      </c>
      <c r="J1331">
        <f>ROUNDUP(MONTH(sales_data_sample3[[#This Row],[ORDER DATE]])/3,0)</f>
        <v>2</v>
      </c>
      <c r="K1331" t="str">
        <f>TEXT(sales_data_sample3[[#This Row],[ORDER DATE]],"[$-409]mmmm")</f>
        <v>May</v>
      </c>
      <c r="L1331">
        <f>YEAR(sales_data_sample3[[#This Row],[ORDER DATE]])</f>
        <v>2004</v>
      </c>
      <c r="M1331" t="s">
        <v>1502</v>
      </c>
      <c r="N1331">
        <v>80</v>
      </c>
      <c r="O1331" t="s">
        <v>4572</v>
      </c>
      <c r="P1331" t="s">
        <v>701</v>
      </c>
      <c r="Q1331" t="s">
        <v>702</v>
      </c>
      <c r="R1331" t="s">
        <v>703</v>
      </c>
      <c r="S1331" t="s">
        <v>4804</v>
      </c>
      <c r="T1331" t="s">
        <v>704</v>
      </c>
      <c r="U1331" t="s">
        <v>73</v>
      </c>
      <c r="V1331" t="s">
        <v>92</v>
      </c>
      <c r="W1331" t="s">
        <v>38</v>
      </c>
      <c r="X1331" t="s">
        <v>39</v>
      </c>
      <c r="Y1331" t="s">
        <v>149</v>
      </c>
      <c r="Z1331" t="s">
        <v>705</v>
      </c>
      <c r="AA1331" t="s">
        <v>42</v>
      </c>
    </row>
    <row r="1332" spans="1:27" x14ac:dyDescent="0.25">
      <c r="A1332" s="1">
        <v>10250</v>
      </c>
      <c r="B1332" s="1">
        <v>38</v>
      </c>
      <c r="C1332" s="8">
        <v>62.19</v>
      </c>
      <c r="D1332" s="1">
        <v>12</v>
      </c>
      <c r="E1332" s="7">
        <v>2363.2199999999998</v>
      </c>
      <c r="F1332" s="7">
        <f>sales_data_sample3[[#This Row],[SALES]]*sales_data_sample3[[#This Row],[PROFIT MARGIN]]</f>
        <v>172.75138199999998</v>
      </c>
      <c r="G1332" s="14" t="str">
        <f>IF(sales_data_sample3[[#This Row],[STATUS]] &lt;&gt;"Cancelled","7,31%","0")</f>
        <v>7,31%</v>
      </c>
      <c r="H1332" s="4">
        <v>38118</v>
      </c>
      <c r="I1332" t="s">
        <v>28</v>
      </c>
      <c r="J1332">
        <f>ROUNDUP(MONTH(sales_data_sample3[[#This Row],[ORDER DATE]])/3,0)</f>
        <v>2</v>
      </c>
      <c r="K1332" t="str">
        <f>TEXT(sales_data_sample3[[#This Row],[ORDER DATE]],"[$-409]mmmm")</f>
        <v>May</v>
      </c>
      <c r="L1332">
        <f>YEAR(sales_data_sample3[[#This Row],[ORDER DATE]])</f>
        <v>2004</v>
      </c>
      <c r="M1332" t="s">
        <v>1502</v>
      </c>
      <c r="N1332">
        <v>74</v>
      </c>
      <c r="O1332" t="s">
        <v>4675</v>
      </c>
      <c r="P1332" t="s">
        <v>701</v>
      </c>
      <c r="Q1332" t="s">
        <v>702</v>
      </c>
      <c r="R1332" t="s">
        <v>703</v>
      </c>
      <c r="S1332" t="s">
        <v>4804</v>
      </c>
      <c r="T1332" t="s">
        <v>704</v>
      </c>
      <c r="U1332" t="s">
        <v>73</v>
      </c>
      <c r="V1332" t="s">
        <v>92</v>
      </c>
      <c r="W1332" t="s">
        <v>38</v>
      </c>
      <c r="X1332" t="s">
        <v>39</v>
      </c>
      <c r="Y1332" t="s">
        <v>149</v>
      </c>
      <c r="Z1332" t="s">
        <v>705</v>
      </c>
      <c r="AA1332" t="s">
        <v>42</v>
      </c>
    </row>
    <row r="1333" spans="1:27" x14ac:dyDescent="0.25">
      <c r="A1333" s="1">
        <v>10251</v>
      </c>
      <c r="B1333" s="1">
        <v>28</v>
      </c>
      <c r="C1333" s="8">
        <v>100</v>
      </c>
      <c r="D1333" s="1">
        <v>2</v>
      </c>
      <c r="E1333" s="7">
        <v>3188.64</v>
      </c>
      <c r="F1333" s="7">
        <f>sales_data_sample3[[#This Row],[SALES]]*sales_data_sample3[[#This Row],[PROFIT MARGIN]]</f>
        <v>404.95727999999997</v>
      </c>
      <c r="G1333" s="14" t="str">
        <f>IF(sales_data_sample3[[#This Row],[STATUS]] &lt;&gt;"Cancelled","12,70%","0")</f>
        <v>12,70%</v>
      </c>
      <c r="H1333" s="4">
        <v>38125</v>
      </c>
      <c r="I1333" t="s">
        <v>28</v>
      </c>
      <c r="J1333">
        <f>ROUNDUP(MONTH(sales_data_sample3[[#This Row],[ORDER DATE]])/3,0)</f>
        <v>2</v>
      </c>
      <c r="K1333" t="str">
        <f>TEXT(sales_data_sample3[[#This Row],[ORDER DATE]],"[$-409]mmmm")</f>
        <v>May</v>
      </c>
      <c r="L1333">
        <f>YEAR(sales_data_sample3[[#This Row],[ORDER DATE]])</f>
        <v>2004</v>
      </c>
      <c r="M1333" t="s">
        <v>29</v>
      </c>
      <c r="N1333">
        <v>95</v>
      </c>
      <c r="O1333" t="s">
        <v>30</v>
      </c>
      <c r="P1333" t="s">
        <v>153</v>
      </c>
      <c r="Q1333" t="s">
        <v>154</v>
      </c>
      <c r="R1333" t="s">
        <v>155</v>
      </c>
      <c r="S1333" t="s">
        <v>4804</v>
      </c>
      <c r="T1333" t="s">
        <v>156</v>
      </c>
      <c r="U1333" t="s">
        <v>157</v>
      </c>
      <c r="V1333" t="s">
        <v>158</v>
      </c>
      <c r="W1333" t="s">
        <v>38</v>
      </c>
      <c r="X1333" t="s">
        <v>39</v>
      </c>
      <c r="Y1333" t="s">
        <v>84</v>
      </c>
      <c r="Z1333" t="s">
        <v>159</v>
      </c>
      <c r="AA1333" t="s">
        <v>65</v>
      </c>
    </row>
    <row r="1334" spans="1:27" x14ac:dyDescent="0.25">
      <c r="A1334" s="1">
        <v>10251</v>
      </c>
      <c r="B1334" s="1">
        <v>44</v>
      </c>
      <c r="C1334" s="8">
        <v>100</v>
      </c>
      <c r="D1334" s="1">
        <v>5</v>
      </c>
      <c r="E1334" s="7">
        <v>5756.52</v>
      </c>
      <c r="F1334" s="7">
        <f>sales_data_sample3[[#This Row],[SALES]]*sales_data_sample3[[#This Row],[PROFIT MARGIN]]</f>
        <v>731.0780400000001</v>
      </c>
      <c r="G1334" s="14" t="str">
        <f>IF(sales_data_sample3[[#This Row],[STATUS]] &lt;&gt;"Cancelled","12,70%","0")</f>
        <v>12,70%</v>
      </c>
      <c r="H1334" s="4">
        <v>38125</v>
      </c>
      <c r="I1334" t="s">
        <v>28</v>
      </c>
      <c r="J1334">
        <f>ROUNDUP(MONTH(sales_data_sample3[[#This Row],[ORDER DATE]])/3,0)</f>
        <v>2</v>
      </c>
      <c r="K1334" t="str">
        <f>TEXT(sales_data_sample3[[#This Row],[ORDER DATE]],"[$-409]mmmm")</f>
        <v>May</v>
      </c>
      <c r="L1334">
        <f>YEAR(sales_data_sample3[[#This Row],[ORDER DATE]])</f>
        <v>2004</v>
      </c>
      <c r="M1334" t="s">
        <v>29</v>
      </c>
      <c r="N1334">
        <v>118</v>
      </c>
      <c r="O1334" t="s">
        <v>471</v>
      </c>
      <c r="P1334" t="s">
        <v>153</v>
      </c>
      <c r="Q1334" t="s">
        <v>154</v>
      </c>
      <c r="R1334" t="s">
        <v>155</v>
      </c>
      <c r="S1334" t="s">
        <v>4804</v>
      </c>
      <c r="T1334" t="s">
        <v>156</v>
      </c>
      <c r="U1334" t="s">
        <v>157</v>
      </c>
      <c r="V1334" t="s">
        <v>158</v>
      </c>
      <c r="W1334" t="s">
        <v>38</v>
      </c>
      <c r="X1334" t="s">
        <v>39</v>
      </c>
      <c r="Y1334" t="s">
        <v>84</v>
      </c>
      <c r="Z1334" t="s">
        <v>159</v>
      </c>
      <c r="AA1334" t="s">
        <v>65</v>
      </c>
    </row>
    <row r="1335" spans="1:27" x14ac:dyDescent="0.25">
      <c r="A1335" s="1">
        <v>10251</v>
      </c>
      <c r="B1335" s="1">
        <v>43</v>
      </c>
      <c r="C1335" s="8">
        <v>100</v>
      </c>
      <c r="D1335" s="1">
        <v>4</v>
      </c>
      <c r="E1335" s="7">
        <v>7078.23</v>
      </c>
      <c r="F1335" s="7">
        <f>sales_data_sample3[[#This Row],[SALES]]*sales_data_sample3[[#This Row],[PROFIT MARGIN]]</f>
        <v>898.93520999999998</v>
      </c>
      <c r="G1335" s="14" t="str">
        <f>IF(sales_data_sample3[[#This Row],[STATUS]] &lt;&gt;"Cancelled","12,70%","0")</f>
        <v>12,70%</v>
      </c>
      <c r="H1335" s="4">
        <v>38125</v>
      </c>
      <c r="I1335" t="s">
        <v>28</v>
      </c>
      <c r="J1335">
        <f>ROUNDUP(MONTH(sales_data_sample3[[#This Row],[ORDER DATE]])/3,0)</f>
        <v>2</v>
      </c>
      <c r="K1335" t="str">
        <f>TEXT(sales_data_sample3[[#This Row],[ORDER DATE]],"[$-409]mmmm")</f>
        <v>May</v>
      </c>
      <c r="L1335">
        <f>YEAR(sales_data_sample3[[#This Row],[ORDER DATE]])</f>
        <v>2004</v>
      </c>
      <c r="M1335" t="s">
        <v>29</v>
      </c>
      <c r="N1335">
        <v>193</v>
      </c>
      <c r="O1335" t="s">
        <v>530</v>
      </c>
      <c r="P1335" t="s">
        <v>153</v>
      </c>
      <c r="Q1335" t="s">
        <v>154</v>
      </c>
      <c r="R1335" t="s">
        <v>155</v>
      </c>
      <c r="S1335" t="s">
        <v>4804</v>
      </c>
      <c r="T1335" t="s">
        <v>156</v>
      </c>
      <c r="U1335" t="s">
        <v>157</v>
      </c>
      <c r="V1335" t="s">
        <v>158</v>
      </c>
      <c r="W1335" t="s">
        <v>38</v>
      </c>
      <c r="X1335" t="s">
        <v>39</v>
      </c>
      <c r="Y1335" t="s">
        <v>84</v>
      </c>
      <c r="Z1335" t="s">
        <v>159</v>
      </c>
      <c r="AA1335" t="s">
        <v>229</v>
      </c>
    </row>
    <row r="1336" spans="1:27" x14ac:dyDescent="0.25">
      <c r="A1336" s="1">
        <v>10251</v>
      </c>
      <c r="B1336" s="1">
        <v>46</v>
      </c>
      <c r="C1336" s="8">
        <v>100</v>
      </c>
      <c r="D1336" s="1">
        <v>1</v>
      </c>
      <c r="E1336" s="7">
        <v>7552.28</v>
      </c>
      <c r="F1336" s="7">
        <f>sales_data_sample3[[#This Row],[SALES]]*sales_data_sample3[[#This Row],[PROFIT MARGIN]]</f>
        <v>959.13955999999996</v>
      </c>
      <c r="G1336" s="14">
        <v>0.127</v>
      </c>
      <c r="H1336" s="4">
        <v>38125</v>
      </c>
      <c r="I1336" t="s">
        <v>28</v>
      </c>
      <c r="J1336">
        <f>ROUNDUP(MONTH(sales_data_sample3[[#This Row],[ORDER DATE]])/3,0)</f>
        <v>2</v>
      </c>
      <c r="K1336" t="str">
        <f>TEXT(sales_data_sample3[[#This Row],[ORDER DATE]],"[$-409]mmmm")</f>
        <v>May</v>
      </c>
      <c r="L1336">
        <f>YEAR(sales_data_sample3[[#This Row],[ORDER DATE]])</f>
        <v>2004</v>
      </c>
      <c r="M1336" t="s">
        <v>29</v>
      </c>
      <c r="N1336">
        <v>150</v>
      </c>
      <c r="O1336" t="s">
        <v>991</v>
      </c>
      <c r="P1336" t="s">
        <v>153</v>
      </c>
      <c r="Q1336" t="s">
        <v>154</v>
      </c>
      <c r="R1336" t="s">
        <v>155</v>
      </c>
      <c r="S1336" t="s">
        <v>4804</v>
      </c>
      <c r="T1336" t="s">
        <v>156</v>
      </c>
      <c r="U1336" t="s">
        <v>157</v>
      </c>
      <c r="V1336" t="s">
        <v>158</v>
      </c>
      <c r="W1336" t="s">
        <v>38</v>
      </c>
      <c r="X1336" t="s">
        <v>39</v>
      </c>
      <c r="Y1336" t="s">
        <v>84</v>
      </c>
      <c r="Z1336" t="s">
        <v>159</v>
      </c>
      <c r="AA1336" t="s">
        <v>229</v>
      </c>
    </row>
    <row r="1337" spans="1:27" x14ac:dyDescent="0.25">
      <c r="A1337" s="1">
        <v>10251</v>
      </c>
      <c r="B1337" s="1">
        <v>29</v>
      </c>
      <c r="C1337" s="8">
        <v>61.18</v>
      </c>
      <c r="D1337" s="1">
        <v>6</v>
      </c>
      <c r="E1337" s="7">
        <v>1774.22</v>
      </c>
      <c r="F1337" s="7">
        <f>sales_data_sample3[[#This Row],[SALES]]*sales_data_sample3[[#This Row],[PROFIT MARGIN]]</f>
        <v>225.32594</v>
      </c>
      <c r="G1337" s="14">
        <v>0.127</v>
      </c>
      <c r="H1337" s="4">
        <v>38125</v>
      </c>
      <c r="I1337" t="s">
        <v>28</v>
      </c>
      <c r="J1337">
        <f>ROUNDUP(MONTH(sales_data_sample3[[#This Row],[ORDER DATE]])/3,0)</f>
        <v>2</v>
      </c>
      <c r="K1337" t="str">
        <f>TEXT(sales_data_sample3[[#This Row],[ORDER DATE]],"[$-409]mmmm")</f>
        <v>May</v>
      </c>
      <c r="L1337">
        <f>YEAR(sales_data_sample3[[#This Row],[ORDER DATE]])</f>
        <v>2004</v>
      </c>
      <c r="M1337" t="s">
        <v>29</v>
      </c>
      <c r="N1337">
        <v>60</v>
      </c>
      <c r="O1337" t="s">
        <v>1884</v>
      </c>
      <c r="P1337" t="s">
        <v>153</v>
      </c>
      <c r="Q1337" t="s">
        <v>154</v>
      </c>
      <c r="R1337" t="s">
        <v>155</v>
      </c>
      <c r="S1337" t="s">
        <v>4804</v>
      </c>
      <c r="T1337" t="s">
        <v>156</v>
      </c>
      <c r="U1337" t="s">
        <v>157</v>
      </c>
      <c r="V1337" t="s">
        <v>158</v>
      </c>
      <c r="W1337" t="s">
        <v>38</v>
      </c>
      <c r="X1337" t="s">
        <v>39</v>
      </c>
      <c r="Y1337" t="s">
        <v>84</v>
      </c>
      <c r="Z1337" t="s">
        <v>159</v>
      </c>
      <c r="AA1337" t="s">
        <v>42</v>
      </c>
    </row>
    <row r="1338" spans="1:27" x14ac:dyDescent="0.25">
      <c r="A1338" s="1">
        <v>10251</v>
      </c>
      <c r="B1338" s="1">
        <v>26</v>
      </c>
      <c r="C1338" s="8">
        <v>100</v>
      </c>
      <c r="D1338" s="1">
        <v>3</v>
      </c>
      <c r="E1338" s="7">
        <v>2637.18</v>
      </c>
      <c r="F1338" s="7">
        <f>sales_data_sample3[[#This Row],[SALES]]*sales_data_sample3[[#This Row],[PROFIT MARGIN]]</f>
        <v>334.92185999999998</v>
      </c>
      <c r="G1338" s="14">
        <v>0.127</v>
      </c>
      <c r="H1338" s="4">
        <v>38125</v>
      </c>
      <c r="I1338" t="s">
        <v>28</v>
      </c>
      <c r="J1338">
        <f>ROUNDUP(MONTH(sales_data_sample3[[#This Row],[ORDER DATE]])/3,0)</f>
        <v>2</v>
      </c>
      <c r="K1338" t="str">
        <f>TEXT(sales_data_sample3[[#This Row],[ORDER DATE]],"[$-409]mmmm")</f>
        <v>May</v>
      </c>
      <c r="L1338">
        <f>YEAR(sales_data_sample3[[#This Row],[ORDER DATE]])</f>
        <v>2004</v>
      </c>
      <c r="M1338" t="s">
        <v>29</v>
      </c>
      <c r="N1338">
        <v>112</v>
      </c>
      <c r="O1338" t="s">
        <v>2822</v>
      </c>
      <c r="P1338" t="s">
        <v>153</v>
      </c>
      <c r="Q1338" t="s">
        <v>154</v>
      </c>
      <c r="R1338" t="s">
        <v>155</v>
      </c>
      <c r="S1338" t="s">
        <v>4804</v>
      </c>
      <c r="T1338" t="s">
        <v>156</v>
      </c>
      <c r="U1338" t="s">
        <v>157</v>
      </c>
      <c r="V1338" t="s">
        <v>158</v>
      </c>
      <c r="W1338" t="s">
        <v>38</v>
      </c>
      <c r="X1338" t="s">
        <v>39</v>
      </c>
      <c r="Y1338" t="s">
        <v>84</v>
      </c>
      <c r="Z1338" t="s">
        <v>159</v>
      </c>
      <c r="AA1338" t="s">
        <v>42</v>
      </c>
    </row>
    <row r="1339" spans="1:27" x14ac:dyDescent="0.25">
      <c r="A1339" s="1">
        <v>10252</v>
      </c>
      <c r="B1339" s="1">
        <v>20</v>
      </c>
      <c r="C1339" s="8">
        <v>76.39</v>
      </c>
      <c r="D1339" s="1">
        <v>2</v>
      </c>
      <c r="E1339" s="7">
        <v>1527.8</v>
      </c>
      <c r="F1339" s="7">
        <f>sales_data_sample3[[#This Row],[SALES]]*sales_data_sample3[[#This Row],[PROFIT MARGIN]]</f>
        <v>380.26942000000003</v>
      </c>
      <c r="G1339" s="14" t="str">
        <f>IF(sales_data_sample3[[#This Row],[STATUS]] &lt;&gt;"Cancelled","24,89%","0")</f>
        <v>24,89%</v>
      </c>
      <c r="H1339" s="4">
        <v>38133</v>
      </c>
      <c r="I1339" t="s">
        <v>28</v>
      </c>
      <c r="J1339">
        <f>ROUNDUP(MONTH(sales_data_sample3[[#This Row],[ORDER DATE]])/3,0)</f>
        <v>2</v>
      </c>
      <c r="K1339" t="str">
        <f>TEXT(sales_data_sample3[[#This Row],[ORDER DATE]],"[$-409]mmmm")</f>
        <v>May</v>
      </c>
      <c r="L1339">
        <f>YEAR(sales_data_sample3[[#This Row],[ORDER DATE]])</f>
        <v>2004</v>
      </c>
      <c r="M1339" t="s">
        <v>278</v>
      </c>
      <c r="N1339">
        <v>80</v>
      </c>
      <c r="O1339" t="s">
        <v>2283</v>
      </c>
      <c r="P1339" t="s">
        <v>124</v>
      </c>
      <c r="Q1339" t="s">
        <v>125</v>
      </c>
      <c r="R1339" t="s">
        <v>126</v>
      </c>
      <c r="S1339" t="s">
        <v>4804</v>
      </c>
      <c r="T1339" t="s">
        <v>61</v>
      </c>
      <c r="U1339" t="s">
        <v>4804</v>
      </c>
      <c r="V1339" t="s">
        <v>127</v>
      </c>
      <c r="W1339" t="s">
        <v>51</v>
      </c>
      <c r="X1339" t="s">
        <v>52</v>
      </c>
      <c r="Y1339" t="s">
        <v>128</v>
      </c>
      <c r="Z1339" t="s">
        <v>129</v>
      </c>
      <c r="AA1339" t="s">
        <v>42</v>
      </c>
    </row>
    <row r="1340" spans="1:27" x14ac:dyDescent="0.25">
      <c r="A1340" s="1">
        <v>10252</v>
      </c>
      <c r="B1340" s="1">
        <v>41</v>
      </c>
      <c r="C1340" s="8">
        <v>100</v>
      </c>
      <c r="D1340" s="1">
        <v>1</v>
      </c>
      <c r="E1340" s="7">
        <v>6749.83</v>
      </c>
      <c r="F1340" s="7">
        <f>sales_data_sample3[[#This Row],[SALES]]*sales_data_sample3[[#This Row],[PROFIT MARGIN]]</f>
        <v>1680.0326870000001</v>
      </c>
      <c r="G1340" s="14" t="str">
        <f>IF(sales_data_sample3[[#This Row],[STATUS]] &lt;&gt;"Cancelled","24,89%","0")</f>
        <v>24,89%</v>
      </c>
      <c r="H1340" s="4">
        <v>38133</v>
      </c>
      <c r="I1340" t="s">
        <v>28</v>
      </c>
      <c r="J1340">
        <f>ROUNDUP(MONTH(sales_data_sample3[[#This Row],[ORDER DATE]])/3,0)</f>
        <v>2</v>
      </c>
      <c r="K1340" t="str">
        <f>TEXT(sales_data_sample3[[#This Row],[ORDER DATE]],"[$-409]mmmm")</f>
        <v>May</v>
      </c>
      <c r="L1340">
        <f>YEAR(sales_data_sample3[[#This Row],[ORDER DATE]])</f>
        <v>2004</v>
      </c>
      <c r="M1340" t="s">
        <v>278</v>
      </c>
      <c r="N1340">
        <v>146</v>
      </c>
      <c r="O1340" t="s">
        <v>2364</v>
      </c>
      <c r="P1340" t="s">
        <v>124</v>
      </c>
      <c r="Q1340" t="s">
        <v>125</v>
      </c>
      <c r="R1340" t="s">
        <v>126</v>
      </c>
      <c r="S1340" t="s">
        <v>4804</v>
      </c>
      <c r="T1340" t="s">
        <v>61</v>
      </c>
      <c r="U1340" t="s">
        <v>4804</v>
      </c>
      <c r="V1340" t="s">
        <v>127</v>
      </c>
      <c r="W1340" t="s">
        <v>51</v>
      </c>
      <c r="X1340" t="s">
        <v>52</v>
      </c>
      <c r="Y1340" t="s">
        <v>128</v>
      </c>
      <c r="Z1340" t="s">
        <v>129</v>
      </c>
      <c r="AA1340" t="s">
        <v>65</v>
      </c>
    </row>
    <row r="1341" spans="1:27" x14ac:dyDescent="0.25">
      <c r="A1341" s="1">
        <v>10252</v>
      </c>
      <c r="B1341" s="1">
        <v>31</v>
      </c>
      <c r="C1341" s="8">
        <v>52.84</v>
      </c>
      <c r="D1341" s="1">
        <v>5</v>
      </c>
      <c r="E1341" s="7">
        <v>1638.04</v>
      </c>
      <c r="F1341" s="7">
        <f>sales_data_sample3[[#This Row],[SALES]]*sales_data_sample3[[#This Row],[PROFIT MARGIN]]</f>
        <v>208.03108</v>
      </c>
      <c r="G1341" s="14">
        <v>0.127</v>
      </c>
      <c r="H1341" s="4">
        <v>38133</v>
      </c>
      <c r="I1341" t="s">
        <v>28</v>
      </c>
      <c r="J1341">
        <f>ROUNDUP(MONTH(sales_data_sample3[[#This Row],[ORDER DATE]])/3,0)</f>
        <v>2</v>
      </c>
      <c r="K1341" t="str">
        <f>TEXT(sales_data_sample3[[#This Row],[ORDER DATE]],"[$-409]mmmm")</f>
        <v>May</v>
      </c>
      <c r="L1341">
        <f>YEAR(sales_data_sample3[[#This Row],[ORDER DATE]])</f>
        <v>2004</v>
      </c>
      <c r="M1341" t="s">
        <v>29</v>
      </c>
      <c r="N1341">
        <v>62</v>
      </c>
      <c r="O1341" t="s">
        <v>2422</v>
      </c>
      <c r="P1341" t="s">
        <v>124</v>
      </c>
      <c r="Q1341" t="s">
        <v>125</v>
      </c>
      <c r="R1341" t="s">
        <v>126</v>
      </c>
      <c r="S1341" t="s">
        <v>4804</v>
      </c>
      <c r="T1341" t="s">
        <v>61</v>
      </c>
      <c r="U1341" t="s">
        <v>4804</v>
      </c>
      <c r="V1341" t="s">
        <v>127</v>
      </c>
      <c r="W1341" t="s">
        <v>51</v>
      </c>
      <c r="X1341" t="s">
        <v>52</v>
      </c>
      <c r="Y1341" t="s">
        <v>128</v>
      </c>
      <c r="Z1341" t="s">
        <v>129</v>
      </c>
      <c r="AA1341" t="s">
        <v>42</v>
      </c>
    </row>
    <row r="1342" spans="1:27" x14ac:dyDescent="0.25">
      <c r="A1342" s="1">
        <v>10252</v>
      </c>
      <c r="B1342" s="1">
        <v>26</v>
      </c>
      <c r="C1342" s="8">
        <v>100</v>
      </c>
      <c r="D1342" s="1">
        <v>4</v>
      </c>
      <c r="E1342" s="7">
        <v>3559.4</v>
      </c>
      <c r="F1342" s="7">
        <f>sales_data_sample3[[#This Row],[SALES]]*sales_data_sample3[[#This Row],[PROFIT MARGIN]]</f>
        <v>885.93466000000001</v>
      </c>
      <c r="G1342" s="14" t="str">
        <f>IF(sales_data_sample3[[#This Row],[STATUS]] &lt;&gt;"Cancelled","24,89%","0")</f>
        <v>24,89%</v>
      </c>
      <c r="H1342" s="4">
        <v>38133</v>
      </c>
      <c r="I1342" t="s">
        <v>28</v>
      </c>
      <c r="J1342">
        <f>ROUNDUP(MONTH(sales_data_sample3[[#This Row],[ORDER DATE]])/3,0)</f>
        <v>2</v>
      </c>
      <c r="K1342" t="str">
        <f>TEXT(sales_data_sample3[[#This Row],[ORDER DATE]],"[$-409]mmmm")</f>
        <v>May</v>
      </c>
      <c r="L1342">
        <f>YEAR(sales_data_sample3[[#This Row],[ORDER DATE]])</f>
        <v>2004</v>
      </c>
      <c r="M1342" t="s">
        <v>278</v>
      </c>
      <c r="N1342">
        <v>148</v>
      </c>
      <c r="O1342" t="s">
        <v>2673</v>
      </c>
      <c r="P1342" t="s">
        <v>124</v>
      </c>
      <c r="Q1342" t="s">
        <v>125</v>
      </c>
      <c r="R1342" t="s">
        <v>126</v>
      </c>
      <c r="S1342" t="s">
        <v>4804</v>
      </c>
      <c r="T1342" t="s">
        <v>61</v>
      </c>
      <c r="U1342" t="s">
        <v>4804</v>
      </c>
      <c r="V1342" t="s">
        <v>127</v>
      </c>
      <c r="W1342" t="s">
        <v>51</v>
      </c>
      <c r="X1342" t="s">
        <v>52</v>
      </c>
      <c r="Y1342" t="s">
        <v>128</v>
      </c>
      <c r="Z1342" t="s">
        <v>129</v>
      </c>
      <c r="AA1342" t="s">
        <v>65</v>
      </c>
    </row>
    <row r="1343" spans="1:27" x14ac:dyDescent="0.25">
      <c r="A1343" s="1">
        <v>10252</v>
      </c>
      <c r="B1343" s="1">
        <v>47</v>
      </c>
      <c r="C1343" s="8">
        <v>65.8</v>
      </c>
      <c r="D1343" s="1">
        <v>8</v>
      </c>
      <c r="E1343" s="7">
        <v>3092.6</v>
      </c>
      <c r="F1343" s="7">
        <f>sales_data_sample3[[#This Row],[SALES]]*sales_data_sample3[[#This Row],[PROFIT MARGIN]]</f>
        <v>392.7602</v>
      </c>
      <c r="G1343" s="14">
        <v>0.127</v>
      </c>
      <c r="H1343" s="4">
        <v>38133</v>
      </c>
      <c r="I1343" t="s">
        <v>28</v>
      </c>
      <c r="J1343">
        <f>ROUNDUP(MONTH(sales_data_sample3[[#This Row],[ORDER DATE]])/3,0)</f>
        <v>2</v>
      </c>
      <c r="K1343" t="str">
        <f>TEXT(sales_data_sample3[[#This Row],[ORDER DATE]],"[$-409]mmmm")</f>
        <v>May</v>
      </c>
      <c r="L1343">
        <f>YEAR(sales_data_sample3[[#This Row],[ORDER DATE]])</f>
        <v>2004</v>
      </c>
      <c r="M1343" t="s">
        <v>29</v>
      </c>
      <c r="N1343">
        <v>69</v>
      </c>
      <c r="O1343" t="s">
        <v>3105</v>
      </c>
      <c r="P1343" t="s">
        <v>124</v>
      </c>
      <c r="Q1343" t="s">
        <v>125</v>
      </c>
      <c r="R1343" t="s">
        <v>126</v>
      </c>
      <c r="S1343" t="s">
        <v>4804</v>
      </c>
      <c r="T1343" t="s">
        <v>61</v>
      </c>
      <c r="U1343" t="s">
        <v>4804</v>
      </c>
      <c r="V1343" t="s">
        <v>127</v>
      </c>
      <c r="W1343" t="s">
        <v>51</v>
      </c>
      <c r="X1343" t="s">
        <v>52</v>
      </c>
      <c r="Y1343" t="s">
        <v>128</v>
      </c>
      <c r="Z1343" t="s">
        <v>129</v>
      </c>
      <c r="AA1343" t="s">
        <v>65</v>
      </c>
    </row>
    <row r="1344" spans="1:27" x14ac:dyDescent="0.25">
      <c r="A1344" s="1">
        <v>10252</v>
      </c>
      <c r="B1344" s="1">
        <v>38</v>
      </c>
      <c r="C1344" s="8">
        <v>87.31</v>
      </c>
      <c r="D1344" s="1">
        <v>3</v>
      </c>
      <c r="E1344" s="7">
        <v>3317.78</v>
      </c>
      <c r="F1344" s="7">
        <f>sales_data_sample3[[#This Row],[SALES]]*sales_data_sample3[[#This Row],[PROFIT MARGIN]]</f>
        <v>825.79544200000009</v>
      </c>
      <c r="G1344" s="14" t="str">
        <f>IF(sales_data_sample3[[#This Row],[STATUS]] &lt;&gt;"Cancelled","24,89%","0")</f>
        <v>24,89%</v>
      </c>
      <c r="H1344" s="4">
        <v>38133</v>
      </c>
      <c r="I1344" t="s">
        <v>28</v>
      </c>
      <c r="J1344">
        <f>ROUNDUP(MONTH(sales_data_sample3[[#This Row],[ORDER DATE]])/3,0)</f>
        <v>2</v>
      </c>
      <c r="K1344" t="str">
        <f>TEXT(sales_data_sample3[[#This Row],[ORDER DATE]],"[$-409]mmmm")</f>
        <v>May</v>
      </c>
      <c r="L1344">
        <f>YEAR(sales_data_sample3[[#This Row],[ORDER DATE]])</f>
        <v>2004</v>
      </c>
      <c r="M1344" t="s">
        <v>278</v>
      </c>
      <c r="N1344">
        <v>80</v>
      </c>
      <c r="O1344" t="s">
        <v>3802</v>
      </c>
      <c r="P1344" t="s">
        <v>124</v>
      </c>
      <c r="Q1344" t="s">
        <v>125</v>
      </c>
      <c r="R1344" t="s">
        <v>126</v>
      </c>
      <c r="S1344" t="s">
        <v>4804</v>
      </c>
      <c r="T1344" t="s">
        <v>61</v>
      </c>
      <c r="U1344" t="s">
        <v>4804</v>
      </c>
      <c r="V1344" t="s">
        <v>127</v>
      </c>
      <c r="W1344" t="s">
        <v>51</v>
      </c>
      <c r="X1344" t="s">
        <v>52</v>
      </c>
      <c r="Y1344" t="s">
        <v>128</v>
      </c>
      <c r="Z1344" t="s">
        <v>129</v>
      </c>
      <c r="AA1344" t="s">
        <v>65</v>
      </c>
    </row>
    <row r="1345" spans="1:27" x14ac:dyDescent="0.25">
      <c r="A1345" s="1">
        <v>10252</v>
      </c>
      <c r="B1345" s="1">
        <v>36</v>
      </c>
      <c r="C1345" s="8">
        <v>48.28</v>
      </c>
      <c r="D1345" s="1">
        <v>6</v>
      </c>
      <c r="E1345" s="7">
        <v>1738.08</v>
      </c>
      <c r="F1345" s="7">
        <f>sales_data_sample3[[#This Row],[SALES]]*sales_data_sample3[[#This Row],[PROFIT MARGIN]]</f>
        <v>220.73615999999998</v>
      </c>
      <c r="G1345" s="14">
        <v>0.127</v>
      </c>
      <c r="H1345" s="4">
        <v>38133</v>
      </c>
      <c r="I1345" t="s">
        <v>28</v>
      </c>
      <c r="J1345">
        <f>ROUNDUP(MONTH(sales_data_sample3[[#This Row],[ORDER DATE]])/3,0)</f>
        <v>2</v>
      </c>
      <c r="K1345" t="str">
        <f>TEXT(sales_data_sample3[[#This Row],[ORDER DATE]],"[$-409]mmmm")</f>
        <v>May</v>
      </c>
      <c r="L1345">
        <f>YEAR(sales_data_sample3[[#This Row],[ORDER DATE]])</f>
        <v>2004</v>
      </c>
      <c r="M1345" t="s">
        <v>29</v>
      </c>
      <c r="N1345">
        <v>40</v>
      </c>
      <c r="O1345" t="s">
        <v>3904</v>
      </c>
      <c r="P1345" t="s">
        <v>124</v>
      </c>
      <c r="Q1345" t="s">
        <v>125</v>
      </c>
      <c r="R1345" t="s">
        <v>126</v>
      </c>
      <c r="S1345" t="s">
        <v>4804</v>
      </c>
      <c r="T1345" t="s">
        <v>61</v>
      </c>
      <c r="U1345" t="s">
        <v>4804</v>
      </c>
      <c r="V1345" t="s">
        <v>127</v>
      </c>
      <c r="W1345" t="s">
        <v>51</v>
      </c>
      <c r="X1345" t="s">
        <v>52</v>
      </c>
      <c r="Y1345" t="s">
        <v>128</v>
      </c>
      <c r="Z1345" t="s">
        <v>129</v>
      </c>
      <c r="AA1345" t="s">
        <v>42</v>
      </c>
    </row>
    <row r="1346" spans="1:27" x14ac:dyDescent="0.25">
      <c r="A1346" s="1">
        <v>10252</v>
      </c>
      <c r="B1346" s="1">
        <v>25</v>
      </c>
      <c r="C1346" s="8">
        <v>100</v>
      </c>
      <c r="D1346" s="1">
        <v>9</v>
      </c>
      <c r="E1346" s="7">
        <v>2832</v>
      </c>
      <c r="F1346" s="7">
        <f>sales_data_sample3[[#This Row],[SALES]]*sales_data_sample3[[#This Row],[PROFIT MARGIN]]</f>
        <v>359.66399999999999</v>
      </c>
      <c r="G1346" s="14">
        <v>0.127</v>
      </c>
      <c r="H1346" s="4">
        <v>38133</v>
      </c>
      <c r="I1346" t="s">
        <v>28</v>
      </c>
      <c r="J1346">
        <f>ROUNDUP(MONTH(sales_data_sample3[[#This Row],[ORDER DATE]])/3,0)</f>
        <v>2</v>
      </c>
      <c r="K1346" t="str">
        <f>TEXT(sales_data_sample3[[#This Row],[ORDER DATE]],"[$-409]mmmm")</f>
        <v>May</v>
      </c>
      <c r="L1346">
        <f>YEAR(sales_data_sample3[[#This Row],[ORDER DATE]])</f>
        <v>2004</v>
      </c>
      <c r="M1346" t="s">
        <v>29</v>
      </c>
      <c r="N1346">
        <v>102</v>
      </c>
      <c r="O1346" t="s">
        <v>4107</v>
      </c>
      <c r="P1346" t="s">
        <v>124</v>
      </c>
      <c r="Q1346" t="s">
        <v>125</v>
      </c>
      <c r="R1346" t="s">
        <v>126</v>
      </c>
      <c r="S1346" t="s">
        <v>4804</v>
      </c>
      <c r="T1346" t="s">
        <v>61</v>
      </c>
      <c r="U1346" t="s">
        <v>4804</v>
      </c>
      <c r="V1346" t="s">
        <v>127</v>
      </c>
      <c r="W1346" t="s">
        <v>51</v>
      </c>
      <c r="X1346" t="s">
        <v>52</v>
      </c>
      <c r="Y1346" t="s">
        <v>128</v>
      </c>
      <c r="Z1346" t="s">
        <v>129</v>
      </c>
      <c r="AA1346" t="s">
        <v>42</v>
      </c>
    </row>
    <row r="1347" spans="1:27" x14ac:dyDescent="0.25">
      <c r="A1347" s="1">
        <v>10252</v>
      </c>
      <c r="B1347" s="1">
        <v>48</v>
      </c>
      <c r="C1347" s="8">
        <v>72.41</v>
      </c>
      <c r="D1347" s="1">
        <v>7</v>
      </c>
      <c r="E1347" s="7">
        <v>3475.68</v>
      </c>
      <c r="F1347" s="7">
        <f>sales_data_sample3[[#This Row],[SALES]]*sales_data_sample3[[#This Row],[PROFIT MARGIN]]</f>
        <v>441.41136</v>
      </c>
      <c r="G1347" s="14">
        <v>0.127</v>
      </c>
      <c r="H1347" s="4">
        <v>38133</v>
      </c>
      <c r="I1347" t="s">
        <v>28</v>
      </c>
      <c r="J1347">
        <f>ROUNDUP(MONTH(sales_data_sample3[[#This Row],[ORDER DATE]])/3,0)</f>
        <v>2</v>
      </c>
      <c r="K1347" t="str">
        <f>TEXT(sales_data_sample3[[#This Row],[ORDER DATE]],"[$-409]mmmm")</f>
        <v>May</v>
      </c>
      <c r="L1347">
        <f>YEAR(sales_data_sample3[[#This Row],[ORDER DATE]])</f>
        <v>2004</v>
      </c>
      <c r="M1347" t="s">
        <v>29</v>
      </c>
      <c r="N1347">
        <v>81</v>
      </c>
      <c r="O1347" t="s">
        <v>4246</v>
      </c>
      <c r="P1347" t="s">
        <v>124</v>
      </c>
      <c r="Q1347" t="s">
        <v>125</v>
      </c>
      <c r="R1347" t="s">
        <v>126</v>
      </c>
      <c r="S1347" t="s">
        <v>4804</v>
      </c>
      <c r="T1347" t="s">
        <v>61</v>
      </c>
      <c r="U1347" t="s">
        <v>4804</v>
      </c>
      <c r="V1347" t="s">
        <v>127</v>
      </c>
      <c r="W1347" t="s">
        <v>51</v>
      </c>
      <c r="X1347" t="s">
        <v>52</v>
      </c>
      <c r="Y1347" t="s">
        <v>128</v>
      </c>
      <c r="Z1347" t="s">
        <v>129</v>
      </c>
      <c r="AA1347" t="s">
        <v>65</v>
      </c>
    </row>
    <row r="1348" spans="1:27" x14ac:dyDescent="0.25">
      <c r="A1348" s="1">
        <v>10253</v>
      </c>
      <c r="B1348" s="1">
        <v>24</v>
      </c>
      <c r="C1348" s="8">
        <v>100</v>
      </c>
      <c r="D1348" s="1">
        <v>13</v>
      </c>
      <c r="E1348" s="7">
        <v>3922.56</v>
      </c>
      <c r="F1348" s="7">
        <f>sales_data_sample3[[#This Row],[SALES]]*sales_data_sample3[[#This Row],[PROFIT MARGIN]]</f>
        <v>0</v>
      </c>
      <c r="G1348" s="14">
        <v>0</v>
      </c>
      <c r="H1348" s="4">
        <v>38139</v>
      </c>
      <c r="I1348" t="s">
        <v>591</v>
      </c>
      <c r="J1348">
        <f>ROUNDUP(MONTH(sales_data_sample3[[#This Row],[ORDER DATE]])/3,0)</f>
        <v>2</v>
      </c>
      <c r="K1348" t="str">
        <f>TEXT(sales_data_sample3[[#This Row],[ORDER DATE]],"[$-409]mmmm")</f>
        <v>June</v>
      </c>
      <c r="L1348">
        <f>YEAR(sales_data_sample3[[#This Row],[ORDER DATE]])</f>
        <v>2004</v>
      </c>
      <c r="M1348" t="s">
        <v>278</v>
      </c>
      <c r="N1348">
        <v>194</v>
      </c>
      <c r="O1348" t="s">
        <v>776</v>
      </c>
      <c r="P1348" t="s">
        <v>257</v>
      </c>
      <c r="Q1348" t="s">
        <v>258</v>
      </c>
      <c r="R1348" t="s">
        <v>259</v>
      </c>
      <c r="S1348" t="s">
        <v>4804</v>
      </c>
      <c r="T1348" t="s">
        <v>260</v>
      </c>
      <c r="U1348" t="s">
        <v>4804</v>
      </c>
      <c r="V1348" t="s">
        <v>261</v>
      </c>
      <c r="W1348" t="s">
        <v>262</v>
      </c>
      <c r="X1348" t="s">
        <v>52</v>
      </c>
      <c r="Y1348" t="s">
        <v>263</v>
      </c>
      <c r="Z1348" t="s">
        <v>264</v>
      </c>
      <c r="AA1348" t="s">
        <v>65</v>
      </c>
    </row>
    <row r="1349" spans="1:27" x14ac:dyDescent="0.25">
      <c r="A1349" s="1">
        <v>10253</v>
      </c>
      <c r="B1349" s="1">
        <v>22</v>
      </c>
      <c r="C1349" s="8">
        <v>100</v>
      </c>
      <c r="D1349" s="1">
        <v>11</v>
      </c>
      <c r="E1349" s="7">
        <v>2402.84</v>
      </c>
      <c r="F1349" s="7">
        <f>sales_data_sample3[[#This Row],[SALES]]*sales_data_sample3[[#This Row],[PROFIT MARGIN]]</f>
        <v>0</v>
      </c>
      <c r="G1349" s="14" t="str">
        <f>IF(sales_data_sample3[[#This Row],[STATUS]] &lt;&gt;"Cancelled","24,89%","0")</f>
        <v>0</v>
      </c>
      <c r="H1349" s="4">
        <v>38139</v>
      </c>
      <c r="I1349" t="s">
        <v>591</v>
      </c>
      <c r="J1349">
        <f>ROUNDUP(MONTH(sales_data_sample3[[#This Row],[ORDER DATE]])/3,0)</f>
        <v>2</v>
      </c>
      <c r="K1349" t="str">
        <f>TEXT(sales_data_sample3[[#This Row],[ORDER DATE]],"[$-409]mmmm")</f>
        <v>June</v>
      </c>
      <c r="L1349">
        <f>YEAR(sales_data_sample3[[#This Row],[ORDER DATE]])</f>
        <v>2004</v>
      </c>
      <c r="M1349" t="s">
        <v>278</v>
      </c>
      <c r="N1349">
        <v>117</v>
      </c>
      <c r="O1349" t="s">
        <v>1057</v>
      </c>
      <c r="P1349" t="s">
        <v>257</v>
      </c>
      <c r="Q1349" t="s">
        <v>258</v>
      </c>
      <c r="R1349" t="s">
        <v>259</v>
      </c>
      <c r="S1349" t="s">
        <v>4804</v>
      </c>
      <c r="T1349" t="s">
        <v>260</v>
      </c>
      <c r="U1349" t="s">
        <v>4804</v>
      </c>
      <c r="V1349" t="s">
        <v>261</v>
      </c>
      <c r="W1349" t="s">
        <v>262</v>
      </c>
      <c r="X1349" t="s">
        <v>52</v>
      </c>
      <c r="Y1349" t="s">
        <v>263</v>
      </c>
      <c r="Z1349" t="s">
        <v>264</v>
      </c>
      <c r="AA1349" t="s">
        <v>42</v>
      </c>
    </row>
    <row r="1350" spans="1:27" x14ac:dyDescent="0.25">
      <c r="A1350" s="1">
        <v>10253</v>
      </c>
      <c r="B1350" s="1">
        <v>25</v>
      </c>
      <c r="C1350" s="8">
        <v>90.17</v>
      </c>
      <c r="D1350" s="1">
        <v>14</v>
      </c>
      <c r="E1350" s="7">
        <v>2254.25</v>
      </c>
      <c r="F1350" s="7">
        <f>sales_data_sample3[[#This Row],[SALES]]*sales_data_sample3[[#This Row],[PROFIT MARGIN]]</f>
        <v>0</v>
      </c>
      <c r="G1350" s="14" t="str">
        <f>IF(sales_data_sample3[[#This Row],[STATUS]] &lt;&gt;"Cancelled","24,89%","0")</f>
        <v>0</v>
      </c>
      <c r="H1350" s="4">
        <v>38139</v>
      </c>
      <c r="I1350" t="s">
        <v>591</v>
      </c>
      <c r="J1350">
        <f>ROUNDUP(MONTH(sales_data_sample3[[#This Row],[ORDER DATE]])/3,0)</f>
        <v>2</v>
      </c>
      <c r="K1350" t="str">
        <f>TEXT(sales_data_sample3[[#This Row],[ORDER DATE]],"[$-409]mmmm")</f>
        <v>June</v>
      </c>
      <c r="L1350">
        <f>YEAR(sales_data_sample3[[#This Row],[ORDER DATE]])</f>
        <v>2004</v>
      </c>
      <c r="M1350" t="s">
        <v>278</v>
      </c>
      <c r="N1350">
        <v>79</v>
      </c>
      <c r="O1350" t="s">
        <v>1128</v>
      </c>
      <c r="P1350" t="s">
        <v>257</v>
      </c>
      <c r="Q1350" t="s">
        <v>258</v>
      </c>
      <c r="R1350" t="s">
        <v>259</v>
      </c>
      <c r="S1350" t="s">
        <v>4804</v>
      </c>
      <c r="T1350" t="s">
        <v>260</v>
      </c>
      <c r="U1350" t="s">
        <v>4804</v>
      </c>
      <c r="V1350" t="s">
        <v>261</v>
      </c>
      <c r="W1350" t="s">
        <v>262</v>
      </c>
      <c r="X1350" t="s">
        <v>52</v>
      </c>
      <c r="Y1350" t="s">
        <v>263</v>
      </c>
      <c r="Z1350" t="s">
        <v>264</v>
      </c>
      <c r="AA1350" t="s">
        <v>42</v>
      </c>
    </row>
    <row r="1351" spans="1:27" x14ac:dyDescent="0.25">
      <c r="A1351" s="1">
        <v>10253</v>
      </c>
      <c r="B1351" s="1">
        <v>41</v>
      </c>
      <c r="C1351" s="8">
        <v>100</v>
      </c>
      <c r="D1351" s="1">
        <v>10</v>
      </c>
      <c r="E1351" s="7">
        <v>4910.57</v>
      </c>
      <c r="F1351" s="7">
        <f>sales_data_sample3[[#This Row],[SALES]]*sales_data_sample3[[#This Row],[PROFIT MARGIN]]</f>
        <v>0</v>
      </c>
      <c r="G1351" s="14" t="str">
        <f>IF(sales_data_sample3[[#This Row],[STATUS]] &lt;&gt;"Cancelled","24,89%","0")</f>
        <v>0</v>
      </c>
      <c r="H1351" s="4">
        <v>38139</v>
      </c>
      <c r="I1351" t="s">
        <v>591</v>
      </c>
      <c r="J1351">
        <f>ROUNDUP(MONTH(sales_data_sample3[[#This Row],[ORDER DATE]])/3,0)</f>
        <v>2</v>
      </c>
      <c r="K1351" t="str">
        <f>TEXT(sales_data_sample3[[#This Row],[ORDER DATE]],"[$-409]mmmm")</f>
        <v>June</v>
      </c>
      <c r="L1351">
        <f>YEAR(sales_data_sample3[[#This Row],[ORDER DATE]])</f>
        <v>2004</v>
      </c>
      <c r="M1351" t="s">
        <v>278</v>
      </c>
      <c r="N1351">
        <v>115</v>
      </c>
      <c r="O1351" t="s">
        <v>1223</v>
      </c>
      <c r="P1351" t="s">
        <v>257</v>
      </c>
      <c r="Q1351" t="s">
        <v>258</v>
      </c>
      <c r="R1351" t="s">
        <v>259</v>
      </c>
      <c r="S1351" t="s">
        <v>4804</v>
      </c>
      <c r="T1351" t="s">
        <v>260</v>
      </c>
      <c r="U1351" t="s">
        <v>4804</v>
      </c>
      <c r="V1351" t="s">
        <v>261</v>
      </c>
      <c r="W1351" t="s">
        <v>262</v>
      </c>
      <c r="X1351" t="s">
        <v>52</v>
      </c>
      <c r="Y1351" t="s">
        <v>263</v>
      </c>
      <c r="Z1351" t="s">
        <v>264</v>
      </c>
      <c r="AA1351" t="s">
        <v>65</v>
      </c>
    </row>
    <row r="1352" spans="1:27" x14ac:dyDescent="0.25">
      <c r="A1352" s="1">
        <v>10253</v>
      </c>
      <c r="B1352" s="1">
        <v>26</v>
      </c>
      <c r="C1352" s="8">
        <v>100</v>
      </c>
      <c r="D1352" s="1">
        <v>5</v>
      </c>
      <c r="E1352" s="7">
        <v>3054.48</v>
      </c>
      <c r="F1352" s="7">
        <f>sales_data_sample3[[#This Row],[SALES]]*sales_data_sample3[[#This Row],[PROFIT MARGIN]]</f>
        <v>0</v>
      </c>
      <c r="G1352" s="14" t="str">
        <f>IF(sales_data_sample3[[#This Row],[STATUS]] &lt;&gt;"Cancelled","24,89%","0")</f>
        <v>0</v>
      </c>
      <c r="H1352" s="4">
        <v>38139</v>
      </c>
      <c r="I1352" t="s">
        <v>591</v>
      </c>
      <c r="J1352">
        <f>ROUNDUP(MONTH(sales_data_sample3[[#This Row],[ORDER DATE]])/3,0)</f>
        <v>2</v>
      </c>
      <c r="K1352" t="str">
        <f>TEXT(sales_data_sample3[[#This Row],[ORDER DATE]],"[$-409]mmmm")</f>
        <v>June</v>
      </c>
      <c r="L1352">
        <f>YEAR(sales_data_sample3[[#This Row],[ORDER DATE]])</f>
        <v>2004</v>
      </c>
      <c r="M1352" t="s">
        <v>278</v>
      </c>
      <c r="N1352">
        <v>141</v>
      </c>
      <c r="O1352" t="s">
        <v>1299</v>
      </c>
      <c r="P1352" t="s">
        <v>257</v>
      </c>
      <c r="Q1352" t="s">
        <v>258</v>
      </c>
      <c r="R1352" t="s">
        <v>259</v>
      </c>
      <c r="S1352" t="s">
        <v>4804</v>
      </c>
      <c r="T1352" t="s">
        <v>260</v>
      </c>
      <c r="U1352" t="s">
        <v>4804</v>
      </c>
      <c r="V1352" t="s">
        <v>261</v>
      </c>
      <c r="W1352" t="s">
        <v>262</v>
      </c>
      <c r="X1352" t="s">
        <v>52</v>
      </c>
      <c r="Y1352" t="s">
        <v>263</v>
      </c>
      <c r="Z1352" t="s">
        <v>264</v>
      </c>
      <c r="AA1352" t="s">
        <v>65</v>
      </c>
    </row>
    <row r="1353" spans="1:27" x14ac:dyDescent="0.25">
      <c r="A1353" s="1">
        <v>10253</v>
      </c>
      <c r="B1353" s="1">
        <v>24</v>
      </c>
      <c r="C1353" s="8">
        <v>100</v>
      </c>
      <c r="D1353" s="1">
        <v>1</v>
      </c>
      <c r="E1353" s="7">
        <v>3374.88</v>
      </c>
      <c r="F1353" s="7">
        <f>sales_data_sample3[[#This Row],[SALES]]*sales_data_sample3[[#This Row],[PROFIT MARGIN]]</f>
        <v>0</v>
      </c>
      <c r="G1353" s="14" t="str">
        <f>IF(sales_data_sample3[[#This Row],[STATUS]] &lt;&gt;"Cancelled","24,89%","0")</f>
        <v>0</v>
      </c>
      <c r="H1353" s="4">
        <v>38139</v>
      </c>
      <c r="I1353" t="s">
        <v>591</v>
      </c>
      <c r="J1353">
        <f>ROUNDUP(MONTH(sales_data_sample3[[#This Row],[ORDER DATE]])/3,0)</f>
        <v>2</v>
      </c>
      <c r="K1353" t="str">
        <f>TEXT(sales_data_sample3[[#This Row],[ORDER DATE]],"[$-409]mmmm")</f>
        <v>June</v>
      </c>
      <c r="L1353">
        <f>YEAR(sales_data_sample3[[#This Row],[ORDER DATE]])</f>
        <v>2004</v>
      </c>
      <c r="M1353" t="s">
        <v>278</v>
      </c>
      <c r="N1353">
        <v>124</v>
      </c>
      <c r="O1353" t="s">
        <v>1465</v>
      </c>
      <c r="P1353" t="s">
        <v>257</v>
      </c>
      <c r="Q1353" t="s">
        <v>258</v>
      </c>
      <c r="R1353" t="s">
        <v>259</v>
      </c>
      <c r="S1353" t="s">
        <v>4804</v>
      </c>
      <c r="T1353" t="s">
        <v>260</v>
      </c>
      <c r="U1353" t="s">
        <v>4804</v>
      </c>
      <c r="V1353" t="s">
        <v>261</v>
      </c>
      <c r="W1353" t="s">
        <v>262</v>
      </c>
      <c r="X1353" t="s">
        <v>52</v>
      </c>
      <c r="Y1353" t="s">
        <v>263</v>
      </c>
      <c r="Z1353" t="s">
        <v>264</v>
      </c>
      <c r="AA1353" t="s">
        <v>65</v>
      </c>
    </row>
    <row r="1354" spans="1:27" x14ac:dyDescent="0.25">
      <c r="A1354" s="1">
        <v>10253</v>
      </c>
      <c r="B1354" s="1">
        <v>23</v>
      </c>
      <c r="C1354" s="8">
        <v>83.93</v>
      </c>
      <c r="D1354" s="1">
        <v>9</v>
      </c>
      <c r="E1354" s="7">
        <v>1930.39</v>
      </c>
      <c r="F1354" s="7">
        <f>sales_data_sample3[[#This Row],[SALES]]*sales_data_sample3[[#This Row],[PROFIT MARGIN]]</f>
        <v>0</v>
      </c>
      <c r="G1354" s="14" t="str">
        <f>IF(sales_data_sample3[[#This Row],[STATUS]] &lt;&gt;"Cancelled","24,89%","0")</f>
        <v>0</v>
      </c>
      <c r="H1354" s="4">
        <v>38139</v>
      </c>
      <c r="I1354" t="s">
        <v>591</v>
      </c>
      <c r="J1354">
        <f>ROUNDUP(MONTH(sales_data_sample3[[#This Row],[ORDER DATE]])/3,0)</f>
        <v>2</v>
      </c>
      <c r="K1354" t="str">
        <f>TEXT(sales_data_sample3[[#This Row],[ORDER DATE]],"[$-409]mmmm")</f>
        <v>June</v>
      </c>
      <c r="L1354">
        <f>YEAR(sales_data_sample3[[#This Row],[ORDER DATE]])</f>
        <v>2004</v>
      </c>
      <c r="M1354" t="s">
        <v>278</v>
      </c>
      <c r="N1354">
        <v>77</v>
      </c>
      <c r="O1354" t="s">
        <v>1592</v>
      </c>
      <c r="P1354" t="s">
        <v>257</v>
      </c>
      <c r="Q1354" t="s">
        <v>258</v>
      </c>
      <c r="R1354" t="s">
        <v>259</v>
      </c>
      <c r="S1354" t="s">
        <v>4804</v>
      </c>
      <c r="T1354" t="s">
        <v>260</v>
      </c>
      <c r="U1354" t="s">
        <v>4804</v>
      </c>
      <c r="V1354" t="s">
        <v>261</v>
      </c>
      <c r="W1354" t="s">
        <v>262</v>
      </c>
      <c r="X1354" t="s">
        <v>52</v>
      </c>
      <c r="Y1354" t="s">
        <v>263</v>
      </c>
      <c r="Z1354" t="s">
        <v>264</v>
      </c>
      <c r="AA1354" t="s">
        <v>42</v>
      </c>
    </row>
    <row r="1355" spans="1:27" x14ac:dyDescent="0.25">
      <c r="A1355" s="1">
        <v>10253</v>
      </c>
      <c r="B1355" s="1">
        <v>33</v>
      </c>
      <c r="C1355" s="8">
        <v>100</v>
      </c>
      <c r="D1355" s="1">
        <v>4</v>
      </c>
      <c r="E1355" s="7">
        <v>4459.62</v>
      </c>
      <c r="F1355" s="7">
        <f>sales_data_sample3[[#This Row],[SALES]]*sales_data_sample3[[#This Row],[PROFIT MARGIN]]</f>
        <v>0</v>
      </c>
      <c r="G1355" s="14" t="str">
        <f>IF(sales_data_sample3[[#This Row],[STATUS]] &lt;&gt;"Cancelled","24,89%","0")</f>
        <v>0</v>
      </c>
      <c r="H1355" s="4">
        <v>38139</v>
      </c>
      <c r="I1355" t="s">
        <v>591</v>
      </c>
      <c r="J1355">
        <f>ROUNDUP(MONTH(sales_data_sample3[[#This Row],[ORDER DATE]])/3,0)</f>
        <v>2</v>
      </c>
      <c r="K1355" t="str">
        <f>TEXT(sales_data_sample3[[#This Row],[ORDER DATE]],"[$-409]mmmm")</f>
        <v>June</v>
      </c>
      <c r="L1355">
        <f>YEAR(sales_data_sample3[[#This Row],[ORDER DATE]])</f>
        <v>2004</v>
      </c>
      <c r="M1355" t="s">
        <v>278</v>
      </c>
      <c r="N1355">
        <v>142</v>
      </c>
      <c r="O1355" t="s">
        <v>1635</v>
      </c>
      <c r="P1355" t="s">
        <v>257</v>
      </c>
      <c r="Q1355" t="s">
        <v>258</v>
      </c>
      <c r="R1355" t="s">
        <v>259</v>
      </c>
      <c r="S1355" t="s">
        <v>4804</v>
      </c>
      <c r="T1355" t="s">
        <v>260</v>
      </c>
      <c r="U1355" t="s">
        <v>4804</v>
      </c>
      <c r="V1355" t="s">
        <v>261</v>
      </c>
      <c r="W1355" t="s">
        <v>262</v>
      </c>
      <c r="X1355" t="s">
        <v>52</v>
      </c>
      <c r="Y1355" t="s">
        <v>263</v>
      </c>
      <c r="Z1355" t="s">
        <v>264</v>
      </c>
      <c r="AA1355" t="s">
        <v>65</v>
      </c>
    </row>
    <row r="1356" spans="1:27" x14ac:dyDescent="0.25">
      <c r="A1356" s="1">
        <v>10253</v>
      </c>
      <c r="B1356" s="1">
        <v>37</v>
      </c>
      <c r="C1356" s="8">
        <v>100</v>
      </c>
      <c r="D1356" s="1">
        <v>2</v>
      </c>
      <c r="E1356" s="7">
        <v>5177.04</v>
      </c>
      <c r="F1356" s="7">
        <f>sales_data_sample3[[#This Row],[SALES]]*sales_data_sample3[[#This Row],[PROFIT MARGIN]]</f>
        <v>0</v>
      </c>
      <c r="G1356" s="14" t="str">
        <f>IF(sales_data_sample3[[#This Row],[STATUS]] &lt;&gt;"Cancelled","24,89%","0")</f>
        <v>0</v>
      </c>
      <c r="H1356" s="4">
        <v>38139</v>
      </c>
      <c r="I1356" t="s">
        <v>591</v>
      </c>
      <c r="J1356">
        <f>ROUNDUP(MONTH(sales_data_sample3[[#This Row],[ORDER DATE]])/3,0)</f>
        <v>2</v>
      </c>
      <c r="K1356" t="str">
        <f>TEXT(sales_data_sample3[[#This Row],[ORDER DATE]],"[$-409]mmmm")</f>
        <v>June</v>
      </c>
      <c r="L1356">
        <f>YEAR(sales_data_sample3[[#This Row],[ORDER DATE]])</f>
        <v>2004</v>
      </c>
      <c r="M1356" t="s">
        <v>278</v>
      </c>
      <c r="N1356">
        <v>132</v>
      </c>
      <c r="O1356" t="s">
        <v>1960</v>
      </c>
      <c r="P1356" t="s">
        <v>257</v>
      </c>
      <c r="Q1356" t="s">
        <v>258</v>
      </c>
      <c r="R1356" t="s">
        <v>259</v>
      </c>
      <c r="S1356" t="s">
        <v>4804</v>
      </c>
      <c r="T1356" t="s">
        <v>260</v>
      </c>
      <c r="U1356" t="s">
        <v>4804</v>
      </c>
      <c r="V1356" t="s">
        <v>261</v>
      </c>
      <c r="W1356" t="s">
        <v>262</v>
      </c>
      <c r="X1356" t="s">
        <v>52</v>
      </c>
      <c r="Y1356" t="s">
        <v>263</v>
      </c>
      <c r="Z1356" t="s">
        <v>264</v>
      </c>
      <c r="AA1356" t="s">
        <v>65</v>
      </c>
    </row>
    <row r="1357" spans="1:27" x14ac:dyDescent="0.25">
      <c r="A1357" s="1">
        <v>10253</v>
      </c>
      <c r="B1357" s="1">
        <v>40</v>
      </c>
      <c r="C1357" s="8">
        <v>100</v>
      </c>
      <c r="D1357" s="1">
        <v>6</v>
      </c>
      <c r="E1357" s="7">
        <v>6773.6</v>
      </c>
      <c r="F1357" s="7">
        <f>sales_data_sample3[[#This Row],[SALES]]*sales_data_sample3[[#This Row],[PROFIT MARGIN]]</f>
        <v>0</v>
      </c>
      <c r="G1357" s="14" t="str">
        <f>IF(sales_data_sample3[[#This Row],[STATUS]] &lt;&gt;"Cancelled","24,89%","0")</f>
        <v>0</v>
      </c>
      <c r="H1357" s="4">
        <v>38139</v>
      </c>
      <c r="I1357" t="s">
        <v>591</v>
      </c>
      <c r="J1357">
        <f>ROUNDUP(MONTH(sales_data_sample3[[#This Row],[ORDER DATE]])/3,0)</f>
        <v>2</v>
      </c>
      <c r="K1357" t="str">
        <f>TEXT(sales_data_sample3[[#This Row],[ORDER DATE]],"[$-409]mmmm")</f>
        <v>June</v>
      </c>
      <c r="L1357">
        <f>YEAR(sales_data_sample3[[#This Row],[ORDER DATE]])</f>
        <v>2004</v>
      </c>
      <c r="M1357" t="s">
        <v>278</v>
      </c>
      <c r="N1357">
        <v>169</v>
      </c>
      <c r="O1357" t="s">
        <v>2190</v>
      </c>
      <c r="P1357" t="s">
        <v>257</v>
      </c>
      <c r="Q1357" t="s">
        <v>258</v>
      </c>
      <c r="R1357" t="s">
        <v>259</v>
      </c>
      <c r="S1357" t="s">
        <v>4804</v>
      </c>
      <c r="T1357" t="s">
        <v>260</v>
      </c>
      <c r="U1357" t="s">
        <v>4804</v>
      </c>
      <c r="V1357" t="s">
        <v>261</v>
      </c>
      <c r="W1357" t="s">
        <v>262</v>
      </c>
      <c r="X1357" t="s">
        <v>52</v>
      </c>
      <c r="Y1357" t="s">
        <v>263</v>
      </c>
      <c r="Z1357" t="s">
        <v>264</v>
      </c>
      <c r="AA1357" t="s">
        <v>65</v>
      </c>
    </row>
    <row r="1358" spans="1:27" x14ac:dyDescent="0.25">
      <c r="A1358" s="1">
        <v>10253</v>
      </c>
      <c r="B1358" s="1">
        <v>31</v>
      </c>
      <c r="C1358" s="8">
        <v>100</v>
      </c>
      <c r="D1358" s="1">
        <v>3</v>
      </c>
      <c r="E1358" s="7">
        <v>4029.38</v>
      </c>
      <c r="F1358" s="7">
        <f>sales_data_sample3[[#This Row],[SALES]]*sales_data_sample3[[#This Row],[PROFIT MARGIN]]</f>
        <v>0</v>
      </c>
      <c r="G1358" s="14" t="str">
        <f>IF(sales_data_sample3[[#This Row],[STATUS]] &lt;&gt;"Cancelled","24,89%","0")</f>
        <v>0</v>
      </c>
      <c r="H1358" s="4">
        <v>38139</v>
      </c>
      <c r="I1358" t="s">
        <v>591</v>
      </c>
      <c r="J1358">
        <f>ROUNDUP(MONTH(sales_data_sample3[[#This Row],[ORDER DATE]])/3,0)</f>
        <v>2</v>
      </c>
      <c r="K1358" t="str">
        <f>TEXT(sales_data_sample3[[#This Row],[ORDER DATE]],"[$-409]mmmm")</f>
        <v>June</v>
      </c>
      <c r="L1358">
        <f>YEAR(sales_data_sample3[[#This Row],[ORDER DATE]])</f>
        <v>2004</v>
      </c>
      <c r="M1358" t="s">
        <v>278</v>
      </c>
      <c r="N1358">
        <v>141</v>
      </c>
      <c r="O1358" t="s">
        <v>2392</v>
      </c>
      <c r="P1358" t="s">
        <v>257</v>
      </c>
      <c r="Q1358" t="s">
        <v>258</v>
      </c>
      <c r="R1358" t="s">
        <v>259</v>
      </c>
      <c r="S1358" t="s">
        <v>4804</v>
      </c>
      <c r="T1358" t="s">
        <v>260</v>
      </c>
      <c r="U1358" t="s">
        <v>4804</v>
      </c>
      <c r="V1358" t="s">
        <v>261</v>
      </c>
      <c r="W1358" t="s">
        <v>262</v>
      </c>
      <c r="X1358" t="s">
        <v>52</v>
      </c>
      <c r="Y1358" t="s">
        <v>263</v>
      </c>
      <c r="Z1358" t="s">
        <v>264</v>
      </c>
      <c r="AA1358" t="s">
        <v>65</v>
      </c>
    </row>
    <row r="1359" spans="1:27" x14ac:dyDescent="0.25">
      <c r="A1359" s="1">
        <v>10253</v>
      </c>
      <c r="B1359" s="1">
        <v>40</v>
      </c>
      <c r="C1359" s="8">
        <v>42.67</v>
      </c>
      <c r="D1359" s="1">
        <v>7</v>
      </c>
      <c r="E1359" s="7">
        <v>1706.8</v>
      </c>
      <c r="F1359" s="7">
        <f>sales_data_sample3[[#This Row],[SALES]]*sales_data_sample3[[#This Row],[PROFIT MARGIN]]</f>
        <v>0</v>
      </c>
      <c r="G1359" s="14" t="str">
        <f>IF(sales_data_sample3[[#This Row],[STATUS]] &lt;&gt;"Cancelled","24,89%","0")</f>
        <v>0</v>
      </c>
      <c r="H1359" s="4">
        <v>38139</v>
      </c>
      <c r="I1359" t="s">
        <v>591</v>
      </c>
      <c r="J1359">
        <f>ROUNDUP(MONTH(sales_data_sample3[[#This Row],[ORDER DATE]])/3,0)</f>
        <v>2</v>
      </c>
      <c r="K1359" t="str">
        <f>TEXT(sales_data_sample3[[#This Row],[ORDER DATE]],"[$-409]mmmm")</f>
        <v>June</v>
      </c>
      <c r="L1359">
        <f>YEAR(sales_data_sample3[[#This Row],[ORDER DATE]])</f>
        <v>2004</v>
      </c>
      <c r="M1359" t="s">
        <v>278</v>
      </c>
      <c r="N1359">
        <v>37</v>
      </c>
      <c r="O1359" t="s">
        <v>3302</v>
      </c>
      <c r="P1359" t="s">
        <v>257</v>
      </c>
      <c r="Q1359" t="s">
        <v>258</v>
      </c>
      <c r="R1359" t="s">
        <v>259</v>
      </c>
      <c r="S1359" t="s">
        <v>4804</v>
      </c>
      <c r="T1359" t="s">
        <v>260</v>
      </c>
      <c r="U1359" t="s">
        <v>4804</v>
      </c>
      <c r="V1359" t="s">
        <v>261</v>
      </c>
      <c r="W1359" t="s">
        <v>262</v>
      </c>
      <c r="X1359" t="s">
        <v>52</v>
      </c>
      <c r="Y1359" t="s">
        <v>263</v>
      </c>
      <c r="Z1359" t="s">
        <v>264</v>
      </c>
      <c r="AA1359" t="s">
        <v>42</v>
      </c>
    </row>
    <row r="1360" spans="1:27" x14ac:dyDescent="0.25">
      <c r="A1360" s="1">
        <v>10253</v>
      </c>
      <c r="B1360" s="1">
        <v>24</v>
      </c>
      <c r="C1360" s="8">
        <v>52.66</v>
      </c>
      <c r="D1360" s="1">
        <v>12</v>
      </c>
      <c r="E1360" s="7">
        <v>1263.8399999999999</v>
      </c>
      <c r="F1360" s="7">
        <f>sales_data_sample3[[#This Row],[SALES]]*sales_data_sample3[[#This Row],[PROFIT MARGIN]]</f>
        <v>0</v>
      </c>
      <c r="G1360" s="14" t="str">
        <f>IF(sales_data_sample3[[#This Row],[STATUS]] &lt;&gt;"Cancelled","24,89%","0")</f>
        <v>0</v>
      </c>
      <c r="H1360" s="4">
        <v>38139</v>
      </c>
      <c r="I1360" t="s">
        <v>591</v>
      </c>
      <c r="J1360">
        <f>ROUNDUP(MONTH(sales_data_sample3[[#This Row],[ORDER DATE]])/3,0)</f>
        <v>2</v>
      </c>
      <c r="K1360" t="str">
        <f>TEXT(sales_data_sample3[[#This Row],[ORDER DATE]],"[$-409]mmmm")</f>
        <v>June</v>
      </c>
      <c r="L1360">
        <f>YEAR(sales_data_sample3[[#This Row],[ORDER DATE]])</f>
        <v>2004</v>
      </c>
      <c r="M1360" t="s">
        <v>278</v>
      </c>
      <c r="N1360">
        <v>61</v>
      </c>
      <c r="O1360" t="s">
        <v>3427</v>
      </c>
      <c r="P1360" t="s">
        <v>257</v>
      </c>
      <c r="Q1360" t="s">
        <v>258</v>
      </c>
      <c r="R1360" t="s">
        <v>259</v>
      </c>
      <c r="S1360" t="s">
        <v>4804</v>
      </c>
      <c r="T1360" t="s">
        <v>260</v>
      </c>
      <c r="U1360" t="s">
        <v>4804</v>
      </c>
      <c r="V1360" t="s">
        <v>261</v>
      </c>
      <c r="W1360" t="s">
        <v>262</v>
      </c>
      <c r="X1360" t="s">
        <v>52</v>
      </c>
      <c r="Y1360" t="s">
        <v>263</v>
      </c>
      <c r="Z1360" t="s">
        <v>264</v>
      </c>
      <c r="AA1360" t="s">
        <v>42</v>
      </c>
    </row>
    <row r="1361" spans="1:27" x14ac:dyDescent="0.25">
      <c r="A1361" s="1">
        <v>10253</v>
      </c>
      <c r="B1361" s="1">
        <v>39</v>
      </c>
      <c r="C1361" s="8">
        <v>100</v>
      </c>
      <c r="D1361" s="1">
        <v>8</v>
      </c>
      <c r="E1361" s="7">
        <v>5148</v>
      </c>
      <c r="F1361" s="7">
        <f>sales_data_sample3[[#This Row],[SALES]]*sales_data_sample3[[#This Row],[PROFIT MARGIN]]</f>
        <v>0</v>
      </c>
      <c r="G1361" s="14" t="str">
        <f>IF(sales_data_sample3[[#This Row],[STATUS]] &lt;&gt;"Cancelled","24,89%","0")</f>
        <v>0</v>
      </c>
      <c r="H1361" s="4">
        <v>38139</v>
      </c>
      <c r="I1361" t="s">
        <v>591</v>
      </c>
      <c r="J1361">
        <f>ROUNDUP(MONTH(sales_data_sample3[[#This Row],[ORDER DATE]])/3,0)</f>
        <v>2</v>
      </c>
      <c r="K1361" t="str">
        <f>TEXT(sales_data_sample3[[#This Row],[ORDER DATE]],"[$-409]mmmm")</f>
        <v>June</v>
      </c>
      <c r="L1361">
        <f>YEAR(sales_data_sample3[[#This Row],[ORDER DATE]])</f>
        <v>2004</v>
      </c>
      <c r="M1361" t="s">
        <v>278</v>
      </c>
      <c r="N1361">
        <v>140</v>
      </c>
      <c r="O1361" t="s">
        <v>3589</v>
      </c>
      <c r="P1361" t="s">
        <v>257</v>
      </c>
      <c r="Q1361" t="s">
        <v>258</v>
      </c>
      <c r="R1361" t="s">
        <v>259</v>
      </c>
      <c r="S1361" t="s">
        <v>4804</v>
      </c>
      <c r="T1361" t="s">
        <v>260</v>
      </c>
      <c r="U1361" t="s">
        <v>4804</v>
      </c>
      <c r="V1361" t="s">
        <v>261</v>
      </c>
      <c r="W1361" t="s">
        <v>262</v>
      </c>
      <c r="X1361" t="s">
        <v>52</v>
      </c>
      <c r="Y1361" t="s">
        <v>263</v>
      </c>
      <c r="Z1361" t="s">
        <v>264</v>
      </c>
      <c r="AA1361" t="s">
        <v>65</v>
      </c>
    </row>
    <row r="1362" spans="1:27" x14ac:dyDescent="0.25">
      <c r="A1362" s="1">
        <v>10255</v>
      </c>
      <c r="B1362" s="1">
        <v>24</v>
      </c>
      <c r="C1362" s="8">
        <v>100</v>
      </c>
      <c r="D1362" s="1">
        <v>1</v>
      </c>
      <c r="E1362" s="7">
        <v>3726</v>
      </c>
      <c r="F1362" s="7">
        <f>sales_data_sample3[[#This Row],[SALES]]*sales_data_sample3[[#This Row],[PROFIT MARGIN]]</f>
        <v>275.35139999999996</v>
      </c>
      <c r="G1362" s="14" t="str">
        <f>IF(sales_data_sample3[[#This Row],[STATUS]] &lt;&gt;"Cancelled","7,39%","0")</f>
        <v>7,39%</v>
      </c>
      <c r="H1362" s="4">
        <v>38142</v>
      </c>
      <c r="I1362" t="s">
        <v>28</v>
      </c>
      <c r="J1362">
        <f>ROUNDUP(MONTH(sales_data_sample3[[#This Row],[ORDER DATE]])/3,0)</f>
        <v>2</v>
      </c>
      <c r="K1362" t="str">
        <f>TEXT(sales_data_sample3[[#This Row],[ORDER DATE]],"[$-409]mmmm")</f>
        <v>June</v>
      </c>
      <c r="L1362">
        <f>YEAR(sales_data_sample3[[#This Row],[ORDER DATE]])</f>
        <v>2004</v>
      </c>
      <c r="M1362" t="s">
        <v>1354</v>
      </c>
      <c r="N1362">
        <v>168</v>
      </c>
      <c r="O1362" t="s">
        <v>1928</v>
      </c>
      <c r="P1362" t="s">
        <v>1255</v>
      </c>
      <c r="Q1362" t="s">
        <v>1256</v>
      </c>
      <c r="R1362" t="s">
        <v>1257</v>
      </c>
      <c r="S1362" t="s">
        <v>4804</v>
      </c>
      <c r="T1362" t="s">
        <v>1258</v>
      </c>
      <c r="U1362" t="s">
        <v>4804</v>
      </c>
      <c r="V1362" t="s">
        <v>1259</v>
      </c>
      <c r="W1362" t="s">
        <v>51</v>
      </c>
      <c r="X1362" t="s">
        <v>52</v>
      </c>
      <c r="Y1362" t="s">
        <v>1260</v>
      </c>
      <c r="Z1362" t="s">
        <v>1261</v>
      </c>
      <c r="AA1362" t="s">
        <v>65</v>
      </c>
    </row>
    <row r="1363" spans="1:27" x14ac:dyDescent="0.25">
      <c r="A1363" s="1">
        <v>10255</v>
      </c>
      <c r="B1363" s="1">
        <v>37</v>
      </c>
      <c r="C1363" s="8">
        <v>45.7</v>
      </c>
      <c r="D1363" s="1">
        <v>2</v>
      </c>
      <c r="E1363" s="7">
        <v>1690.9</v>
      </c>
      <c r="F1363" s="7">
        <f>sales_data_sample3[[#This Row],[SALES]]*sales_data_sample3[[#This Row],[PROFIT MARGIN]]</f>
        <v>124.95751</v>
      </c>
      <c r="G1363" s="14" t="str">
        <f>IF(sales_data_sample3[[#This Row],[STATUS]] &lt;&gt;"Cancelled","7,39%","0")</f>
        <v>7,39%</v>
      </c>
      <c r="H1363" s="4">
        <v>38142</v>
      </c>
      <c r="I1363" t="s">
        <v>28</v>
      </c>
      <c r="J1363">
        <f>ROUNDUP(MONTH(sales_data_sample3[[#This Row],[ORDER DATE]])/3,0)</f>
        <v>2</v>
      </c>
      <c r="K1363" t="str">
        <f>TEXT(sales_data_sample3[[#This Row],[ORDER DATE]],"[$-409]mmmm")</f>
        <v>June</v>
      </c>
      <c r="L1363">
        <f>YEAR(sales_data_sample3[[#This Row],[ORDER DATE]])</f>
        <v>2004</v>
      </c>
      <c r="M1363" t="s">
        <v>1354</v>
      </c>
      <c r="N1363">
        <v>44</v>
      </c>
      <c r="O1363" t="s">
        <v>3035</v>
      </c>
      <c r="P1363" t="s">
        <v>1255</v>
      </c>
      <c r="Q1363" t="s">
        <v>1256</v>
      </c>
      <c r="R1363" t="s">
        <v>1257</v>
      </c>
      <c r="S1363" t="s">
        <v>4804</v>
      </c>
      <c r="T1363" t="s">
        <v>1258</v>
      </c>
      <c r="U1363" t="s">
        <v>4804</v>
      </c>
      <c r="V1363" t="s">
        <v>1259</v>
      </c>
      <c r="W1363" t="s">
        <v>51</v>
      </c>
      <c r="X1363" t="s">
        <v>52</v>
      </c>
      <c r="Y1363" t="s">
        <v>1260</v>
      </c>
      <c r="Z1363" t="s">
        <v>1261</v>
      </c>
      <c r="AA1363" t="s">
        <v>42</v>
      </c>
    </row>
    <row r="1364" spans="1:27" x14ac:dyDescent="0.25">
      <c r="A1364" s="1">
        <v>10256</v>
      </c>
      <c r="B1364" s="1">
        <v>34</v>
      </c>
      <c r="C1364" s="8">
        <v>95.55</v>
      </c>
      <c r="D1364" s="1">
        <v>2</v>
      </c>
      <c r="E1364" s="7">
        <v>3248.7</v>
      </c>
      <c r="F1364" s="7">
        <f>sales_data_sample3[[#This Row],[SALES]]*sales_data_sample3[[#This Row],[PROFIT MARGIN]]</f>
        <v>240.07892999999996</v>
      </c>
      <c r="G1364" s="14" t="str">
        <f>IF(sales_data_sample3[[#This Row],[STATUS]] &lt;&gt;"Cancelled","7,39%","0")</f>
        <v>7,39%</v>
      </c>
      <c r="H1364" s="4">
        <v>38146</v>
      </c>
      <c r="I1364" t="s">
        <v>28</v>
      </c>
      <c r="J1364">
        <f>ROUNDUP(MONTH(sales_data_sample3[[#This Row],[ORDER DATE]])/3,0)</f>
        <v>2</v>
      </c>
      <c r="K1364" t="str">
        <f>TEXT(sales_data_sample3[[#This Row],[ORDER DATE]],"[$-409]mmmm")</f>
        <v>June</v>
      </c>
      <c r="L1364">
        <f>YEAR(sales_data_sample3[[#This Row],[ORDER DATE]])</f>
        <v>2004</v>
      </c>
      <c r="M1364" t="s">
        <v>1354</v>
      </c>
      <c r="N1364">
        <v>102</v>
      </c>
      <c r="O1364" t="s">
        <v>1355</v>
      </c>
      <c r="P1364" t="s">
        <v>562</v>
      </c>
      <c r="Q1364" t="s">
        <v>563</v>
      </c>
      <c r="R1364" t="s">
        <v>564</v>
      </c>
      <c r="S1364" t="s">
        <v>4804</v>
      </c>
      <c r="T1364" t="s">
        <v>565</v>
      </c>
      <c r="U1364" t="s">
        <v>4804</v>
      </c>
      <c r="V1364" t="s">
        <v>566</v>
      </c>
      <c r="W1364" t="s">
        <v>567</v>
      </c>
      <c r="X1364" t="s">
        <v>52</v>
      </c>
      <c r="Y1364" t="s">
        <v>568</v>
      </c>
      <c r="Z1364" t="s">
        <v>569</v>
      </c>
      <c r="AA1364" t="s">
        <v>65</v>
      </c>
    </row>
    <row r="1365" spans="1:27" x14ac:dyDescent="0.25">
      <c r="A1365" s="1">
        <v>10256</v>
      </c>
      <c r="B1365" s="1">
        <v>29</v>
      </c>
      <c r="C1365" s="8">
        <v>51.75</v>
      </c>
      <c r="D1365" s="1">
        <v>1</v>
      </c>
      <c r="E1365" s="7">
        <v>1500.75</v>
      </c>
      <c r="F1365" s="7">
        <f>sales_data_sample3[[#This Row],[SALES]]*sales_data_sample3[[#This Row],[PROFIT MARGIN]]</f>
        <v>110.90542499999999</v>
      </c>
      <c r="G1365" s="14" t="str">
        <f>IF(sales_data_sample3[[#This Row],[STATUS]] &lt;&gt;"Cancelled","7,39%","0")</f>
        <v>7,39%</v>
      </c>
      <c r="H1365" s="4">
        <v>38146</v>
      </c>
      <c r="I1365" t="s">
        <v>28</v>
      </c>
      <c r="J1365">
        <f>ROUNDUP(MONTH(sales_data_sample3[[#This Row],[ORDER DATE]])/3,0)</f>
        <v>2</v>
      </c>
      <c r="K1365" t="str">
        <f>TEXT(sales_data_sample3[[#This Row],[ORDER DATE]],"[$-409]mmmm")</f>
        <v>June</v>
      </c>
      <c r="L1365">
        <f>YEAR(sales_data_sample3[[#This Row],[ORDER DATE]])</f>
        <v>2004</v>
      </c>
      <c r="M1365" t="s">
        <v>1354</v>
      </c>
      <c r="N1365">
        <v>53</v>
      </c>
      <c r="O1365" t="s">
        <v>1419</v>
      </c>
      <c r="P1365" t="s">
        <v>562</v>
      </c>
      <c r="Q1365" t="s">
        <v>563</v>
      </c>
      <c r="R1365" t="s">
        <v>564</v>
      </c>
      <c r="S1365" t="s">
        <v>4804</v>
      </c>
      <c r="T1365" t="s">
        <v>565</v>
      </c>
      <c r="U1365" t="s">
        <v>4804</v>
      </c>
      <c r="V1365" t="s">
        <v>566</v>
      </c>
      <c r="W1365" t="s">
        <v>567</v>
      </c>
      <c r="X1365" t="s">
        <v>52</v>
      </c>
      <c r="Y1365" t="s">
        <v>568</v>
      </c>
      <c r="Z1365" t="s">
        <v>569</v>
      </c>
      <c r="AA1365" t="s">
        <v>42</v>
      </c>
    </row>
    <row r="1366" spans="1:27" x14ac:dyDescent="0.25">
      <c r="A1366" s="1">
        <v>10257</v>
      </c>
      <c r="B1366" s="1">
        <v>50</v>
      </c>
      <c r="C1366" s="8">
        <v>88.14</v>
      </c>
      <c r="D1366" s="1">
        <v>1</v>
      </c>
      <c r="E1366" s="7">
        <v>4407</v>
      </c>
      <c r="F1366" s="7">
        <f>sales_data_sample3[[#This Row],[SALES]]*sales_data_sample3[[#This Row],[PROFIT MARGIN]]</f>
        <v>325.67729999999995</v>
      </c>
      <c r="G1366" s="14" t="str">
        <f>IF(sales_data_sample3[[#This Row],[STATUS]] &lt;&gt;"Cancelled","7,39%","0")</f>
        <v>7,39%</v>
      </c>
      <c r="H1366" s="4">
        <v>38152</v>
      </c>
      <c r="I1366" t="s">
        <v>28</v>
      </c>
      <c r="J1366">
        <f>ROUNDUP(MONTH(sales_data_sample3[[#This Row],[ORDER DATE]])/3,0)</f>
        <v>2</v>
      </c>
      <c r="K1366" t="str">
        <f>TEXT(sales_data_sample3[[#This Row],[ORDER DATE]],"[$-409]mmmm")</f>
        <v>June</v>
      </c>
      <c r="L1366">
        <f>YEAR(sales_data_sample3[[#This Row],[ORDER DATE]])</f>
        <v>2004</v>
      </c>
      <c r="M1366" t="s">
        <v>1354</v>
      </c>
      <c r="N1366">
        <v>101</v>
      </c>
      <c r="O1366" t="s">
        <v>1989</v>
      </c>
      <c r="P1366" t="s">
        <v>701</v>
      </c>
      <c r="Q1366" t="s">
        <v>702</v>
      </c>
      <c r="R1366" t="s">
        <v>703</v>
      </c>
      <c r="S1366" t="s">
        <v>4804</v>
      </c>
      <c r="T1366" t="s">
        <v>704</v>
      </c>
      <c r="U1366" t="s">
        <v>73</v>
      </c>
      <c r="V1366" t="s">
        <v>92</v>
      </c>
      <c r="W1366" t="s">
        <v>38</v>
      </c>
      <c r="X1366" t="s">
        <v>39</v>
      </c>
      <c r="Y1366" t="s">
        <v>149</v>
      </c>
      <c r="Z1366" t="s">
        <v>705</v>
      </c>
      <c r="AA1366" t="s">
        <v>65</v>
      </c>
    </row>
    <row r="1367" spans="1:27" x14ac:dyDescent="0.25">
      <c r="A1367" s="1">
        <v>10257</v>
      </c>
      <c r="B1367" s="1">
        <v>49</v>
      </c>
      <c r="C1367" s="8">
        <v>53.72</v>
      </c>
      <c r="D1367" s="1">
        <v>3</v>
      </c>
      <c r="E1367" s="7">
        <v>2632.28</v>
      </c>
      <c r="F1367" s="7">
        <f>sales_data_sample3[[#This Row],[SALES]]*sales_data_sample3[[#This Row],[PROFIT MARGIN]]</f>
        <v>194.52549199999999</v>
      </c>
      <c r="G1367" s="14" t="str">
        <f>IF(sales_data_sample3[[#This Row],[STATUS]] &lt;&gt;"Cancelled","7,39%","0")</f>
        <v>7,39%</v>
      </c>
      <c r="H1367" s="4">
        <v>38152</v>
      </c>
      <c r="I1367" t="s">
        <v>28</v>
      </c>
      <c r="J1367">
        <f>ROUNDUP(MONTH(sales_data_sample3[[#This Row],[ORDER DATE]])/3,0)</f>
        <v>2</v>
      </c>
      <c r="K1367" t="str">
        <f>TEXT(sales_data_sample3[[#This Row],[ORDER DATE]],"[$-409]mmmm")</f>
        <v>June</v>
      </c>
      <c r="L1367">
        <f>YEAR(sales_data_sample3[[#This Row],[ORDER DATE]])</f>
        <v>2004</v>
      </c>
      <c r="M1367" t="s">
        <v>1354</v>
      </c>
      <c r="N1367">
        <v>62</v>
      </c>
      <c r="O1367" t="s">
        <v>2025</v>
      </c>
      <c r="P1367" t="s">
        <v>701</v>
      </c>
      <c r="Q1367" t="s">
        <v>702</v>
      </c>
      <c r="R1367" t="s">
        <v>703</v>
      </c>
      <c r="S1367" t="s">
        <v>4804</v>
      </c>
      <c r="T1367" t="s">
        <v>704</v>
      </c>
      <c r="U1367" t="s">
        <v>73</v>
      </c>
      <c r="V1367" t="s">
        <v>92</v>
      </c>
      <c r="W1367" t="s">
        <v>38</v>
      </c>
      <c r="X1367" t="s">
        <v>39</v>
      </c>
      <c r="Y1367" t="s">
        <v>149</v>
      </c>
      <c r="Z1367" t="s">
        <v>705</v>
      </c>
      <c r="AA1367" t="s">
        <v>42</v>
      </c>
    </row>
    <row r="1368" spans="1:27" x14ac:dyDescent="0.25">
      <c r="A1368" s="1">
        <v>10257</v>
      </c>
      <c r="B1368" s="1">
        <v>37</v>
      </c>
      <c r="C1368" s="8">
        <v>84.82</v>
      </c>
      <c r="D1368" s="1">
        <v>2</v>
      </c>
      <c r="E1368" s="7">
        <v>3138.34</v>
      </c>
      <c r="F1368" s="7">
        <f>sales_data_sample3[[#This Row],[SALES]]*sales_data_sample3[[#This Row],[PROFIT MARGIN]]</f>
        <v>231.923326</v>
      </c>
      <c r="G1368" s="14" t="str">
        <f>IF(sales_data_sample3[[#This Row],[STATUS]] &lt;&gt;"Cancelled","7,39%","0")</f>
        <v>7,39%</v>
      </c>
      <c r="H1368" s="4">
        <v>38152</v>
      </c>
      <c r="I1368" t="s">
        <v>28</v>
      </c>
      <c r="J1368">
        <f>ROUNDUP(MONTH(sales_data_sample3[[#This Row],[ORDER DATE]])/3,0)</f>
        <v>2</v>
      </c>
      <c r="K1368" t="str">
        <f>TEXT(sales_data_sample3[[#This Row],[ORDER DATE]],"[$-409]mmmm")</f>
        <v>June</v>
      </c>
      <c r="L1368">
        <f>YEAR(sales_data_sample3[[#This Row],[ORDER DATE]])</f>
        <v>2004</v>
      </c>
      <c r="M1368" t="s">
        <v>1354</v>
      </c>
      <c r="N1368">
        <v>104</v>
      </c>
      <c r="O1368" t="s">
        <v>2122</v>
      </c>
      <c r="P1368" t="s">
        <v>701</v>
      </c>
      <c r="Q1368" t="s">
        <v>702</v>
      </c>
      <c r="R1368" t="s">
        <v>703</v>
      </c>
      <c r="S1368" t="s">
        <v>4804</v>
      </c>
      <c r="T1368" t="s">
        <v>704</v>
      </c>
      <c r="U1368" t="s">
        <v>73</v>
      </c>
      <c r="V1368" t="s">
        <v>92</v>
      </c>
      <c r="W1368" t="s">
        <v>38</v>
      </c>
      <c r="X1368" t="s">
        <v>39</v>
      </c>
      <c r="Y1368" t="s">
        <v>149</v>
      </c>
      <c r="Z1368" t="s">
        <v>705</v>
      </c>
      <c r="AA1368" t="s">
        <v>65</v>
      </c>
    </row>
    <row r="1369" spans="1:27" x14ac:dyDescent="0.25">
      <c r="A1369" s="1">
        <v>10257</v>
      </c>
      <c r="B1369" s="1">
        <v>26</v>
      </c>
      <c r="C1369" s="8">
        <v>89.29</v>
      </c>
      <c r="D1369" s="1">
        <v>5</v>
      </c>
      <c r="E1369" s="7">
        <v>2321.54</v>
      </c>
      <c r="F1369" s="7">
        <f>sales_data_sample3[[#This Row],[SALES]]*sales_data_sample3[[#This Row],[PROFIT MARGIN]]</f>
        <v>171.56180599999999</v>
      </c>
      <c r="G1369" s="14" t="str">
        <f>IF(sales_data_sample3[[#This Row],[STATUS]] &lt;&gt;"Cancelled","7,39%","0")</f>
        <v>7,39%</v>
      </c>
      <c r="H1369" s="4">
        <v>38152</v>
      </c>
      <c r="I1369" t="s">
        <v>28</v>
      </c>
      <c r="J1369">
        <f>ROUNDUP(MONTH(sales_data_sample3[[#This Row],[ORDER DATE]])/3,0)</f>
        <v>2</v>
      </c>
      <c r="K1369" t="str">
        <f>TEXT(sales_data_sample3[[#This Row],[ORDER DATE]],"[$-409]mmmm")</f>
        <v>June</v>
      </c>
      <c r="L1369">
        <f>YEAR(sales_data_sample3[[#This Row],[ORDER DATE]])</f>
        <v>2004</v>
      </c>
      <c r="M1369" t="s">
        <v>1354</v>
      </c>
      <c r="N1369">
        <v>99</v>
      </c>
      <c r="O1369" t="s">
        <v>2325</v>
      </c>
      <c r="P1369" t="s">
        <v>701</v>
      </c>
      <c r="Q1369" t="s">
        <v>702</v>
      </c>
      <c r="R1369" t="s">
        <v>703</v>
      </c>
      <c r="S1369" t="s">
        <v>4804</v>
      </c>
      <c r="T1369" t="s">
        <v>704</v>
      </c>
      <c r="U1369" t="s">
        <v>73</v>
      </c>
      <c r="V1369" t="s">
        <v>92</v>
      </c>
      <c r="W1369" t="s">
        <v>38</v>
      </c>
      <c r="X1369" t="s">
        <v>39</v>
      </c>
      <c r="Y1369" t="s">
        <v>149</v>
      </c>
      <c r="Z1369" t="s">
        <v>705</v>
      </c>
      <c r="AA1369" t="s">
        <v>42</v>
      </c>
    </row>
    <row r="1370" spans="1:27" x14ac:dyDescent="0.25">
      <c r="A1370" s="1">
        <v>10257</v>
      </c>
      <c r="B1370" s="1">
        <v>46</v>
      </c>
      <c r="C1370" s="8">
        <v>78.89</v>
      </c>
      <c r="D1370" s="1">
        <v>4</v>
      </c>
      <c r="E1370" s="7">
        <v>3628.94</v>
      </c>
      <c r="F1370" s="7">
        <f>sales_data_sample3[[#This Row],[SALES]]*sales_data_sample3[[#This Row],[PROFIT MARGIN]]</f>
        <v>268.17866599999996</v>
      </c>
      <c r="G1370" s="14" t="str">
        <f>IF(sales_data_sample3[[#This Row],[STATUS]] &lt;&gt;"Cancelled","7,39%","0")</f>
        <v>7,39%</v>
      </c>
      <c r="H1370" s="4">
        <v>38152</v>
      </c>
      <c r="I1370" t="s">
        <v>28</v>
      </c>
      <c r="J1370">
        <f>ROUNDUP(MONTH(sales_data_sample3[[#This Row],[ORDER DATE]])/3,0)</f>
        <v>2</v>
      </c>
      <c r="K1370" t="str">
        <f>TEXT(sales_data_sample3[[#This Row],[ORDER DATE]],"[$-409]mmmm")</f>
        <v>June</v>
      </c>
      <c r="L1370">
        <f>YEAR(sales_data_sample3[[#This Row],[ORDER DATE]])</f>
        <v>2004</v>
      </c>
      <c r="M1370" t="s">
        <v>1354</v>
      </c>
      <c r="N1370">
        <v>97</v>
      </c>
      <c r="O1370" t="s">
        <v>3732</v>
      </c>
      <c r="P1370" t="s">
        <v>701</v>
      </c>
      <c r="Q1370" t="s">
        <v>702</v>
      </c>
      <c r="R1370" t="s">
        <v>703</v>
      </c>
      <c r="S1370" t="s">
        <v>4804</v>
      </c>
      <c r="T1370" t="s">
        <v>704</v>
      </c>
      <c r="U1370" t="s">
        <v>73</v>
      </c>
      <c r="V1370" t="s">
        <v>92</v>
      </c>
      <c r="W1370" t="s">
        <v>38</v>
      </c>
      <c r="X1370" t="s">
        <v>39</v>
      </c>
      <c r="Y1370" t="s">
        <v>149</v>
      </c>
      <c r="Z1370" t="s">
        <v>705</v>
      </c>
      <c r="AA1370" t="s">
        <v>65</v>
      </c>
    </row>
    <row r="1371" spans="1:27" x14ac:dyDescent="0.25">
      <c r="A1371" s="1">
        <v>10258</v>
      </c>
      <c r="B1371" s="1">
        <v>32</v>
      </c>
      <c r="C1371" s="8">
        <v>100</v>
      </c>
      <c r="D1371" s="1">
        <v>6</v>
      </c>
      <c r="E1371" s="7">
        <v>7680.64</v>
      </c>
      <c r="F1371" s="7">
        <f>sales_data_sample3[[#This Row],[SALES]]*sales_data_sample3[[#This Row],[PROFIT MARGIN]]</f>
        <v>1911.7112960000002</v>
      </c>
      <c r="G1371" s="14" t="str">
        <f>IF(sales_data_sample3[[#This Row],[STATUS]] &lt;&gt;"Cancelled","24,89%","0")</f>
        <v>24,89%</v>
      </c>
      <c r="H1371" s="4">
        <v>38153</v>
      </c>
      <c r="I1371" t="s">
        <v>28</v>
      </c>
      <c r="J1371">
        <f>ROUNDUP(MONTH(sales_data_sample3[[#This Row],[ORDER DATE]])/3,0)</f>
        <v>2</v>
      </c>
      <c r="K1371" t="str">
        <f>TEXT(sales_data_sample3[[#This Row],[ORDER DATE]],"[$-409]mmmm")</f>
        <v>June</v>
      </c>
      <c r="L1371">
        <f>YEAR(sales_data_sample3[[#This Row],[ORDER DATE]])</f>
        <v>2004</v>
      </c>
      <c r="M1371" t="s">
        <v>278</v>
      </c>
      <c r="N1371">
        <v>214</v>
      </c>
      <c r="O1371" t="s">
        <v>279</v>
      </c>
      <c r="P1371" t="s">
        <v>380</v>
      </c>
      <c r="Q1371" t="s">
        <v>381</v>
      </c>
      <c r="R1371" t="s">
        <v>382</v>
      </c>
      <c r="S1371" t="s">
        <v>4804</v>
      </c>
      <c r="T1371" t="s">
        <v>383</v>
      </c>
      <c r="U1371" t="s">
        <v>384</v>
      </c>
      <c r="V1371" t="s">
        <v>385</v>
      </c>
      <c r="W1371" t="s">
        <v>307</v>
      </c>
      <c r="X1371" t="s">
        <v>307</v>
      </c>
      <c r="Y1371" t="s">
        <v>386</v>
      </c>
      <c r="Z1371" t="s">
        <v>387</v>
      </c>
      <c r="AA1371" t="s">
        <v>229</v>
      </c>
    </row>
    <row r="1372" spans="1:27" x14ac:dyDescent="0.25">
      <c r="A1372" s="1">
        <v>10258</v>
      </c>
      <c r="B1372" s="1">
        <v>41</v>
      </c>
      <c r="C1372" s="8">
        <v>100</v>
      </c>
      <c r="D1372" s="1">
        <v>3</v>
      </c>
      <c r="E1372" s="7">
        <v>6668.24</v>
      </c>
      <c r="F1372" s="7">
        <f>sales_data_sample3[[#This Row],[SALES]]*sales_data_sample3[[#This Row],[PROFIT MARGIN]]</f>
        <v>303.40492</v>
      </c>
      <c r="G1372" s="14" t="str">
        <f>IF(sales_data_sample3[[#This Row],[STATUS]] &lt;&gt;"Cancelled","4,55%","0")</f>
        <v>4,55%</v>
      </c>
      <c r="H1372" s="4">
        <v>38153</v>
      </c>
      <c r="I1372" t="s">
        <v>28</v>
      </c>
      <c r="J1372">
        <f>ROUNDUP(MONTH(sales_data_sample3[[#This Row],[ORDER DATE]])/3,0)</f>
        <v>2</v>
      </c>
      <c r="K1372" t="str">
        <f>TEXT(sales_data_sample3[[#This Row],[ORDER DATE]],"[$-409]mmmm")</f>
        <v>June</v>
      </c>
      <c r="L1372">
        <f>YEAR(sales_data_sample3[[#This Row],[ORDER DATE]])</f>
        <v>2004</v>
      </c>
      <c r="M1372" t="s">
        <v>957</v>
      </c>
      <c r="N1372">
        <v>136</v>
      </c>
      <c r="O1372" t="s">
        <v>958</v>
      </c>
      <c r="P1372" t="s">
        <v>380</v>
      </c>
      <c r="Q1372" t="s">
        <v>381</v>
      </c>
      <c r="R1372" t="s">
        <v>382</v>
      </c>
      <c r="S1372" t="s">
        <v>4804</v>
      </c>
      <c r="T1372" t="s">
        <v>383</v>
      </c>
      <c r="U1372" t="s">
        <v>384</v>
      </c>
      <c r="V1372" t="s">
        <v>385</v>
      </c>
      <c r="W1372" t="s">
        <v>307</v>
      </c>
      <c r="X1372" t="s">
        <v>307</v>
      </c>
      <c r="Y1372" t="s">
        <v>386</v>
      </c>
      <c r="Z1372" t="s">
        <v>387</v>
      </c>
      <c r="AA1372" t="s">
        <v>65</v>
      </c>
    </row>
    <row r="1373" spans="1:27" x14ac:dyDescent="0.25">
      <c r="A1373" s="1">
        <v>10258</v>
      </c>
      <c r="B1373" s="1">
        <v>41</v>
      </c>
      <c r="C1373" s="8">
        <v>100</v>
      </c>
      <c r="D1373" s="1">
        <v>5</v>
      </c>
      <c r="E1373" s="7">
        <v>5453</v>
      </c>
      <c r="F1373" s="7">
        <f>sales_data_sample3[[#This Row],[SALES]]*sales_data_sample3[[#This Row],[PROFIT MARGIN]]</f>
        <v>248.11150000000001</v>
      </c>
      <c r="G1373" s="14" t="str">
        <f>IF(sales_data_sample3[[#This Row],[STATUS]] &lt;&gt;"Cancelled","4,55%","0")</f>
        <v>4,55%</v>
      </c>
      <c r="H1373" s="4">
        <v>38153</v>
      </c>
      <c r="I1373" t="s">
        <v>28</v>
      </c>
      <c r="J1373">
        <f>ROUNDUP(MONTH(sales_data_sample3[[#This Row],[ORDER DATE]])/3,0)</f>
        <v>2</v>
      </c>
      <c r="K1373" t="str">
        <f>TEXT(sales_data_sample3[[#This Row],[ORDER DATE]],"[$-409]mmmm")</f>
        <v>June</v>
      </c>
      <c r="L1373">
        <f>YEAR(sales_data_sample3[[#This Row],[ORDER DATE]])</f>
        <v>2004</v>
      </c>
      <c r="M1373" t="s">
        <v>957</v>
      </c>
      <c r="N1373">
        <v>116</v>
      </c>
      <c r="O1373" t="s">
        <v>1264</v>
      </c>
      <c r="P1373" t="s">
        <v>380</v>
      </c>
      <c r="Q1373" t="s">
        <v>381</v>
      </c>
      <c r="R1373" t="s">
        <v>382</v>
      </c>
      <c r="S1373" t="s">
        <v>4804</v>
      </c>
      <c r="T1373" t="s">
        <v>383</v>
      </c>
      <c r="U1373" t="s">
        <v>384</v>
      </c>
      <c r="V1373" t="s">
        <v>385</v>
      </c>
      <c r="W1373" t="s">
        <v>307</v>
      </c>
      <c r="X1373" t="s">
        <v>307</v>
      </c>
      <c r="Y1373" t="s">
        <v>386</v>
      </c>
      <c r="Z1373" t="s">
        <v>387</v>
      </c>
      <c r="AA1373" t="s">
        <v>65</v>
      </c>
    </row>
    <row r="1374" spans="1:27" x14ac:dyDescent="0.25">
      <c r="A1374" s="1">
        <v>10258</v>
      </c>
      <c r="B1374" s="1">
        <v>21</v>
      </c>
      <c r="C1374" s="8">
        <v>59.87</v>
      </c>
      <c r="D1374" s="1">
        <v>4</v>
      </c>
      <c r="E1374" s="7">
        <v>1257.27</v>
      </c>
      <c r="F1374" s="7">
        <f>sales_data_sample3[[#This Row],[SALES]]*sales_data_sample3[[#This Row],[PROFIT MARGIN]]</f>
        <v>92.912252999999993</v>
      </c>
      <c r="G1374" s="14" t="str">
        <f>IF(sales_data_sample3[[#This Row],[STATUS]] &lt;&gt;"Cancelled","7,39%","0")</f>
        <v>7,39%</v>
      </c>
      <c r="H1374" s="4">
        <v>38153</v>
      </c>
      <c r="I1374" t="s">
        <v>28</v>
      </c>
      <c r="J1374">
        <f>ROUNDUP(MONTH(sales_data_sample3[[#This Row],[ORDER DATE]])/3,0)</f>
        <v>2</v>
      </c>
      <c r="K1374" t="str">
        <f>TEXT(sales_data_sample3[[#This Row],[ORDER DATE]],"[$-409]mmmm")</f>
        <v>June</v>
      </c>
      <c r="L1374">
        <f>YEAR(sales_data_sample3[[#This Row],[ORDER DATE]])</f>
        <v>2004</v>
      </c>
      <c r="M1374" t="s">
        <v>1354</v>
      </c>
      <c r="N1374">
        <v>50</v>
      </c>
      <c r="O1374" t="s">
        <v>2635</v>
      </c>
      <c r="P1374" t="s">
        <v>380</v>
      </c>
      <c r="Q1374" t="s">
        <v>381</v>
      </c>
      <c r="R1374" t="s">
        <v>382</v>
      </c>
      <c r="S1374" t="s">
        <v>4804</v>
      </c>
      <c r="T1374" t="s">
        <v>383</v>
      </c>
      <c r="U1374" t="s">
        <v>384</v>
      </c>
      <c r="V1374" t="s">
        <v>385</v>
      </c>
      <c r="W1374" t="s">
        <v>307</v>
      </c>
      <c r="X1374" t="s">
        <v>307</v>
      </c>
      <c r="Y1374" t="s">
        <v>386</v>
      </c>
      <c r="Z1374" t="s">
        <v>387</v>
      </c>
      <c r="AA1374" t="s">
        <v>42</v>
      </c>
    </row>
    <row r="1375" spans="1:27" x14ac:dyDescent="0.25">
      <c r="A1375" s="1">
        <v>10258</v>
      </c>
      <c r="B1375" s="1">
        <v>20</v>
      </c>
      <c r="C1375" s="8">
        <v>61.41</v>
      </c>
      <c r="D1375" s="1">
        <v>2</v>
      </c>
      <c r="E1375" s="7">
        <v>1228.2</v>
      </c>
      <c r="F1375" s="7">
        <f>sales_data_sample3[[#This Row],[SALES]]*sales_data_sample3[[#This Row],[PROFIT MARGIN]]</f>
        <v>55.883099999999999</v>
      </c>
      <c r="G1375" s="14" t="str">
        <f>IF(sales_data_sample3[[#This Row],[STATUS]] &lt;&gt;"Cancelled","4,55%","0")</f>
        <v>4,55%</v>
      </c>
      <c r="H1375" s="4">
        <v>38153</v>
      </c>
      <c r="I1375" t="s">
        <v>28</v>
      </c>
      <c r="J1375">
        <f>ROUNDUP(MONTH(sales_data_sample3[[#This Row],[ORDER DATE]])/3,0)</f>
        <v>2</v>
      </c>
      <c r="K1375" t="str">
        <f>TEXT(sales_data_sample3[[#This Row],[ORDER DATE]],"[$-409]mmmm")</f>
        <v>June</v>
      </c>
      <c r="L1375">
        <f>YEAR(sales_data_sample3[[#This Row],[ORDER DATE]])</f>
        <v>2004</v>
      </c>
      <c r="M1375" t="s">
        <v>957</v>
      </c>
      <c r="N1375">
        <v>64</v>
      </c>
      <c r="O1375" t="s">
        <v>4029</v>
      </c>
      <c r="P1375" t="s">
        <v>380</v>
      </c>
      <c r="Q1375" t="s">
        <v>381</v>
      </c>
      <c r="R1375" t="s">
        <v>382</v>
      </c>
      <c r="S1375" t="s">
        <v>4804</v>
      </c>
      <c r="T1375" t="s">
        <v>383</v>
      </c>
      <c r="U1375" t="s">
        <v>384</v>
      </c>
      <c r="V1375" t="s">
        <v>385</v>
      </c>
      <c r="W1375" t="s">
        <v>307</v>
      </c>
      <c r="X1375" t="s">
        <v>307</v>
      </c>
      <c r="Y1375" t="s">
        <v>386</v>
      </c>
      <c r="Z1375" t="s">
        <v>387</v>
      </c>
      <c r="AA1375" t="s">
        <v>42</v>
      </c>
    </row>
    <row r="1376" spans="1:27" x14ac:dyDescent="0.25">
      <c r="A1376" s="1">
        <v>10258</v>
      </c>
      <c r="B1376" s="1">
        <v>45</v>
      </c>
      <c r="C1376" s="8">
        <v>80.92</v>
      </c>
      <c r="D1376" s="1">
        <v>1</v>
      </c>
      <c r="E1376" s="7">
        <v>3641.4</v>
      </c>
      <c r="F1376" s="7">
        <f>sales_data_sample3[[#This Row],[SALES]]*sales_data_sample3[[#This Row],[PROFIT MARGIN]]</f>
        <v>906.34446000000003</v>
      </c>
      <c r="G1376" s="14" t="str">
        <f>IF(sales_data_sample3[[#This Row],[STATUS]] &lt;&gt;"Cancelled","24,89%","0")</f>
        <v>24,89%</v>
      </c>
      <c r="H1376" s="4">
        <v>38153</v>
      </c>
      <c r="I1376" t="s">
        <v>28</v>
      </c>
      <c r="J1376">
        <f>ROUNDUP(MONTH(sales_data_sample3[[#This Row],[ORDER DATE]])/3,0)</f>
        <v>2</v>
      </c>
      <c r="K1376" t="str">
        <f>TEXT(sales_data_sample3[[#This Row],[ORDER DATE]],"[$-409]mmmm")</f>
        <v>June</v>
      </c>
      <c r="L1376">
        <f>YEAR(sales_data_sample3[[#This Row],[ORDER DATE]])</f>
        <v>2004</v>
      </c>
      <c r="M1376" t="s">
        <v>278</v>
      </c>
      <c r="N1376">
        <v>101</v>
      </c>
      <c r="O1376" t="s">
        <v>4506</v>
      </c>
      <c r="P1376" t="s">
        <v>380</v>
      </c>
      <c r="Q1376" t="s">
        <v>381</v>
      </c>
      <c r="R1376" t="s">
        <v>382</v>
      </c>
      <c r="S1376" t="s">
        <v>4804</v>
      </c>
      <c r="T1376" t="s">
        <v>383</v>
      </c>
      <c r="U1376" t="s">
        <v>384</v>
      </c>
      <c r="V1376" t="s">
        <v>385</v>
      </c>
      <c r="W1376" t="s">
        <v>307</v>
      </c>
      <c r="X1376" t="s">
        <v>307</v>
      </c>
      <c r="Y1376" t="s">
        <v>386</v>
      </c>
      <c r="Z1376" t="s">
        <v>387</v>
      </c>
      <c r="AA1376" t="s">
        <v>65</v>
      </c>
    </row>
    <row r="1377" spans="1:27" x14ac:dyDescent="0.25">
      <c r="A1377" s="1">
        <v>10259</v>
      </c>
      <c r="B1377" s="1">
        <v>26</v>
      </c>
      <c r="C1377" s="8">
        <v>100</v>
      </c>
      <c r="D1377" s="1">
        <v>12</v>
      </c>
      <c r="E1377" s="7">
        <v>4033.38</v>
      </c>
      <c r="F1377" s="7">
        <f>sales_data_sample3[[#This Row],[SALES]]*sales_data_sample3[[#This Row],[PROFIT MARGIN]]</f>
        <v>1003.9082820000001</v>
      </c>
      <c r="G1377" s="14" t="str">
        <f>IF(sales_data_sample3[[#This Row],[STATUS]] &lt;&gt;"Cancelled","24,89%","0")</f>
        <v>24,89%</v>
      </c>
      <c r="H1377" s="4">
        <v>38153</v>
      </c>
      <c r="I1377" t="s">
        <v>28</v>
      </c>
      <c r="J1377">
        <f>ROUNDUP(MONTH(sales_data_sample3[[#This Row],[ORDER DATE]])/3,0)</f>
        <v>2</v>
      </c>
      <c r="K1377" t="str">
        <f>TEXT(sales_data_sample3[[#This Row],[ORDER DATE]],"[$-409]mmmm")</f>
        <v>June</v>
      </c>
      <c r="L1377">
        <f>YEAR(sales_data_sample3[[#This Row],[ORDER DATE]])</f>
        <v>2004</v>
      </c>
      <c r="M1377" t="s">
        <v>278</v>
      </c>
      <c r="N1377">
        <v>147</v>
      </c>
      <c r="O1377" t="s">
        <v>710</v>
      </c>
      <c r="P1377" t="s">
        <v>743</v>
      </c>
      <c r="Q1377" t="s">
        <v>744</v>
      </c>
      <c r="R1377" t="s">
        <v>745</v>
      </c>
      <c r="S1377" t="s">
        <v>746</v>
      </c>
      <c r="T1377" t="s">
        <v>305</v>
      </c>
      <c r="U1377" t="s">
        <v>4804</v>
      </c>
      <c r="V1377" t="s">
        <v>747</v>
      </c>
      <c r="W1377" t="s">
        <v>305</v>
      </c>
      <c r="X1377" t="s">
        <v>140</v>
      </c>
      <c r="Y1377" t="s">
        <v>748</v>
      </c>
      <c r="Z1377" t="s">
        <v>749</v>
      </c>
      <c r="AA1377" t="s">
        <v>65</v>
      </c>
    </row>
    <row r="1378" spans="1:27" x14ac:dyDescent="0.25">
      <c r="A1378" s="1">
        <v>10259</v>
      </c>
      <c r="B1378" s="1">
        <v>46</v>
      </c>
      <c r="C1378" s="8">
        <v>100</v>
      </c>
      <c r="D1378" s="1">
        <v>4</v>
      </c>
      <c r="E1378" s="7">
        <v>6541.2</v>
      </c>
      <c r="F1378" s="7">
        <f>sales_data_sample3[[#This Row],[SALES]]*sales_data_sample3[[#This Row],[PROFIT MARGIN]]</f>
        <v>297.62459999999999</v>
      </c>
      <c r="G1378" s="14" t="str">
        <f>IF(sales_data_sample3[[#This Row],[STATUS]] &lt;&gt;"Cancelled","4,55%","0")</f>
        <v>4,55%</v>
      </c>
      <c r="H1378" s="4">
        <v>38153</v>
      </c>
      <c r="I1378" t="s">
        <v>28</v>
      </c>
      <c r="J1378">
        <f>ROUNDUP(MONTH(sales_data_sample3[[#This Row],[ORDER DATE]])/3,0)</f>
        <v>2</v>
      </c>
      <c r="K1378" t="str">
        <f>TEXT(sales_data_sample3[[#This Row],[ORDER DATE]],"[$-409]mmmm")</f>
        <v>June</v>
      </c>
      <c r="L1378">
        <f>YEAR(sales_data_sample3[[#This Row],[ORDER DATE]])</f>
        <v>2004</v>
      </c>
      <c r="M1378" t="s">
        <v>957</v>
      </c>
      <c r="N1378">
        <v>118</v>
      </c>
      <c r="O1378" t="s">
        <v>1172</v>
      </c>
      <c r="P1378" t="s">
        <v>743</v>
      </c>
      <c r="Q1378" t="s">
        <v>744</v>
      </c>
      <c r="R1378" t="s">
        <v>745</v>
      </c>
      <c r="S1378" t="s">
        <v>746</v>
      </c>
      <c r="T1378" t="s">
        <v>305</v>
      </c>
      <c r="U1378" t="s">
        <v>4804</v>
      </c>
      <c r="V1378" t="s">
        <v>747</v>
      </c>
      <c r="W1378" t="s">
        <v>305</v>
      </c>
      <c r="X1378" t="s">
        <v>140</v>
      </c>
      <c r="Y1378" t="s">
        <v>748</v>
      </c>
      <c r="Z1378" t="s">
        <v>749</v>
      </c>
      <c r="AA1378" t="s">
        <v>65</v>
      </c>
    </row>
    <row r="1379" spans="1:27" x14ac:dyDescent="0.25">
      <c r="A1379" s="1">
        <v>10259</v>
      </c>
      <c r="B1379" s="1">
        <v>30</v>
      </c>
      <c r="C1379" s="8">
        <v>100</v>
      </c>
      <c r="D1379" s="1">
        <v>3</v>
      </c>
      <c r="E1379" s="7">
        <v>5697.9</v>
      </c>
      <c r="F1379" s="7">
        <f>sales_data_sample3[[#This Row],[SALES]]*sales_data_sample3[[#This Row],[PROFIT MARGIN]]</f>
        <v>1418.20731</v>
      </c>
      <c r="G1379" s="14" t="str">
        <f>IF(sales_data_sample3[[#This Row],[STATUS]] &lt;&gt;"Cancelled","24,89%","0")</f>
        <v>24,89%</v>
      </c>
      <c r="H1379" s="4">
        <v>38153</v>
      </c>
      <c r="I1379" t="s">
        <v>28</v>
      </c>
      <c r="J1379">
        <f>ROUNDUP(MONTH(sales_data_sample3[[#This Row],[ORDER DATE]])/3,0)</f>
        <v>2</v>
      </c>
      <c r="K1379" t="str">
        <f>TEXT(sales_data_sample3[[#This Row],[ORDER DATE]],"[$-409]mmmm")</f>
        <v>June</v>
      </c>
      <c r="L1379">
        <f>YEAR(sales_data_sample3[[#This Row],[ORDER DATE]])</f>
        <v>2004</v>
      </c>
      <c r="M1379" t="s">
        <v>278</v>
      </c>
      <c r="N1379">
        <v>163</v>
      </c>
      <c r="O1379" t="s">
        <v>1667</v>
      </c>
      <c r="P1379" t="s">
        <v>743</v>
      </c>
      <c r="Q1379" t="s">
        <v>744</v>
      </c>
      <c r="R1379" t="s">
        <v>745</v>
      </c>
      <c r="S1379" t="s">
        <v>746</v>
      </c>
      <c r="T1379" t="s">
        <v>305</v>
      </c>
      <c r="U1379" t="s">
        <v>4804</v>
      </c>
      <c r="V1379" t="s">
        <v>747</v>
      </c>
      <c r="W1379" t="s">
        <v>305</v>
      </c>
      <c r="X1379" t="s">
        <v>140</v>
      </c>
      <c r="Y1379" t="s">
        <v>748</v>
      </c>
      <c r="Z1379" t="s">
        <v>749</v>
      </c>
      <c r="AA1379" t="s">
        <v>65</v>
      </c>
    </row>
    <row r="1380" spans="1:27" x14ac:dyDescent="0.25">
      <c r="A1380" s="1">
        <v>10259</v>
      </c>
      <c r="B1380" s="1">
        <v>34</v>
      </c>
      <c r="C1380" s="8">
        <v>99.41</v>
      </c>
      <c r="D1380" s="1">
        <v>7</v>
      </c>
      <c r="E1380" s="7">
        <v>3379.94</v>
      </c>
      <c r="F1380" s="7">
        <f>sales_data_sample3[[#This Row],[SALES]]*sales_data_sample3[[#This Row],[PROFIT MARGIN]]</f>
        <v>153.78727000000001</v>
      </c>
      <c r="G1380" s="14" t="str">
        <f>IF(sales_data_sample3[[#This Row],[STATUS]] &lt;&gt;"Cancelled","4,55%","0")</f>
        <v>4,55%</v>
      </c>
      <c r="H1380" s="4">
        <v>38153</v>
      </c>
      <c r="I1380" t="s">
        <v>28</v>
      </c>
      <c r="J1380">
        <f>ROUNDUP(MONTH(sales_data_sample3[[#This Row],[ORDER DATE]])/3,0)</f>
        <v>2</v>
      </c>
      <c r="K1380" t="str">
        <f>TEXT(sales_data_sample3[[#This Row],[ORDER DATE]],"[$-409]mmmm")</f>
        <v>June</v>
      </c>
      <c r="L1380">
        <f>YEAR(sales_data_sample3[[#This Row],[ORDER DATE]])</f>
        <v>2004</v>
      </c>
      <c r="M1380" t="s">
        <v>957</v>
      </c>
      <c r="N1380">
        <v>122</v>
      </c>
      <c r="O1380" t="s">
        <v>1737</v>
      </c>
      <c r="P1380" t="s">
        <v>743</v>
      </c>
      <c r="Q1380" t="s">
        <v>744</v>
      </c>
      <c r="R1380" t="s">
        <v>745</v>
      </c>
      <c r="S1380" t="s">
        <v>746</v>
      </c>
      <c r="T1380" t="s">
        <v>305</v>
      </c>
      <c r="U1380" t="s">
        <v>4804</v>
      </c>
      <c r="V1380" t="s">
        <v>747</v>
      </c>
      <c r="W1380" t="s">
        <v>305</v>
      </c>
      <c r="X1380" t="s">
        <v>140</v>
      </c>
      <c r="Y1380" t="s">
        <v>748</v>
      </c>
      <c r="Z1380" t="s">
        <v>749</v>
      </c>
      <c r="AA1380" t="s">
        <v>65</v>
      </c>
    </row>
    <row r="1381" spans="1:27" x14ac:dyDescent="0.25">
      <c r="A1381" s="1">
        <v>10259</v>
      </c>
      <c r="B1381" s="1">
        <v>30</v>
      </c>
      <c r="C1381" s="8">
        <v>49.22</v>
      </c>
      <c r="D1381" s="1">
        <v>10</v>
      </c>
      <c r="E1381" s="7">
        <v>1476.6</v>
      </c>
      <c r="F1381" s="7">
        <f>sales_data_sample3[[#This Row],[SALES]]*sales_data_sample3[[#This Row],[PROFIT MARGIN]]</f>
        <v>67.185299999999998</v>
      </c>
      <c r="G1381" s="14" t="str">
        <f>IF(sales_data_sample3[[#This Row],[STATUS]] &lt;&gt;"Cancelled","4,55%","0")</f>
        <v>4,55%</v>
      </c>
      <c r="H1381" s="4">
        <v>38153</v>
      </c>
      <c r="I1381" t="s">
        <v>28</v>
      </c>
      <c r="J1381">
        <f>ROUNDUP(MONTH(sales_data_sample3[[#This Row],[ORDER DATE]])/3,0)</f>
        <v>2</v>
      </c>
      <c r="K1381" t="str">
        <f>TEXT(sales_data_sample3[[#This Row],[ORDER DATE]],"[$-409]mmmm")</f>
        <v>June</v>
      </c>
      <c r="L1381">
        <f>YEAR(sales_data_sample3[[#This Row],[ORDER DATE]])</f>
        <v>2004</v>
      </c>
      <c r="M1381" t="s">
        <v>957</v>
      </c>
      <c r="N1381">
        <v>60</v>
      </c>
      <c r="O1381" t="s">
        <v>1799</v>
      </c>
      <c r="P1381" t="s">
        <v>743</v>
      </c>
      <c r="Q1381" t="s">
        <v>744</v>
      </c>
      <c r="R1381" t="s">
        <v>745</v>
      </c>
      <c r="S1381" t="s">
        <v>746</v>
      </c>
      <c r="T1381" t="s">
        <v>305</v>
      </c>
      <c r="U1381" t="s">
        <v>4804</v>
      </c>
      <c r="V1381" t="s">
        <v>747</v>
      </c>
      <c r="W1381" t="s">
        <v>305</v>
      </c>
      <c r="X1381" t="s">
        <v>140</v>
      </c>
      <c r="Y1381" t="s">
        <v>748</v>
      </c>
      <c r="Z1381" t="s">
        <v>749</v>
      </c>
      <c r="AA1381" t="s">
        <v>42</v>
      </c>
    </row>
    <row r="1382" spans="1:27" x14ac:dyDescent="0.25">
      <c r="A1382" s="1">
        <v>10259</v>
      </c>
      <c r="B1382" s="1">
        <v>27</v>
      </c>
      <c r="C1382" s="8">
        <v>100</v>
      </c>
      <c r="D1382" s="1">
        <v>8</v>
      </c>
      <c r="E1382" s="7">
        <v>3657.69</v>
      </c>
      <c r="F1382" s="7">
        <f>sales_data_sample3[[#This Row],[SALES]]*sales_data_sample3[[#This Row],[PROFIT MARGIN]]</f>
        <v>910.39904100000001</v>
      </c>
      <c r="G1382" s="14" t="str">
        <f>IF(sales_data_sample3[[#This Row],[STATUS]] &lt;&gt;"Cancelled","24,89%","0")</f>
        <v>24,89%</v>
      </c>
      <c r="H1382" s="4">
        <v>38153</v>
      </c>
      <c r="I1382" t="s">
        <v>28</v>
      </c>
      <c r="J1382">
        <f>ROUNDUP(MONTH(sales_data_sample3[[#This Row],[ORDER DATE]])/3,0)</f>
        <v>2</v>
      </c>
      <c r="K1382" t="str">
        <f>TEXT(sales_data_sample3[[#This Row],[ORDER DATE]],"[$-409]mmmm")</f>
        <v>June</v>
      </c>
      <c r="L1382">
        <f>YEAR(sales_data_sample3[[#This Row],[ORDER DATE]])</f>
        <v>2004</v>
      </c>
      <c r="M1382" t="s">
        <v>278</v>
      </c>
      <c r="N1382">
        <v>169</v>
      </c>
      <c r="O1382" t="s">
        <v>2190</v>
      </c>
      <c r="P1382" t="s">
        <v>743</v>
      </c>
      <c r="Q1382" t="s">
        <v>744</v>
      </c>
      <c r="R1382" t="s">
        <v>745</v>
      </c>
      <c r="S1382" t="s">
        <v>746</v>
      </c>
      <c r="T1382" t="s">
        <v>305</v>
      </c>
      <c r="U1382" t="s">
        <v>4804</v>
      </c>
      <c r="V1382" t="s">
        <v>747</v>
      </c>
      <c r="W1382" t="s">
        <v>305</v>
      </c>
      <c r="X1382" t="s">
        <v>140</v>
      </c>
      <c r="Y1382" t="s">
        <v>748</v>
      </c>
      <c r="Z1382" t="s">
        <v>749</v>
      </c>
      <c r="AA1382" t="s">
        <v>65</v>
      </c>
    </row>
    <row r="1383" spans="1:27" x14ac:dyDescent="0.25">
      <c r="A1383" s="1">
        <v>10259</v>
      </c>
      <c r="B1383" s="1">
        <v>41</v>
      </c>
      <c r="C1383" s="8">
        <v>100</v>
      </c>
      <c r="D1383" s="1">
        <v>13</v>
      </c>
      <c r="E1383" s="7">
        <v>4666.62</v>
      </c>
      <c r="F1383" s="7">
        <f>sales_data_sample3[[#This Row],[SALES]]*sales_data_sample3[[#This Row],[PROFIT MARGIN]]</f>
        <v>212.33121</v>
      </c>
      <c r="G1383" s="14" t="str">
        <f>IF(sales_data_sample3[[#This Row],[STATUS]] &lt;&gt;"Cancelled","4,55%","0")</f>
        <v>4,55%</v>
      </c>
      <c r="H1383" s="4">
        <v>38153</v>
      </c>
      <c r="I1383" t="s">
        <v>28</v>
      </c>
      <c r="J1383">
        <f>ROUNDUP(MONTH(sales_data_sample3[[#This Row],[ORDER DATE]])/3,0)</f>
        <v>2</v>
      </c>
      <c r="K1383" t="str">
        <f>TEXT(sales_data_sample3[[#This Row],[ORDER DATE]],"[$-409]mmmm")</f>
        <v>June</v>
      </c>
      <c r="L1383">
        <f>YEAR(sales_data_sample3[[#This Row],[ORDER DATE]])</f>
        <v>2004</v>
      </c>
      <c r="M1383" t="s">
        <v>957</v>
      </c>
      <c r="N1383">
        <v>121</v>
      </c>
      <c r="O1383" t="s">
        <v>2604</v>
      </c>
      <c r="P1383" t="s">
        <v>743</v>
      </c>
      <c r="Q1383" t="s">
        <v>744</v>
      </c>
      <c r="R1383" t="s">
        <v>745</v>
      </c>
      <c r="S1383" t="s">
        <v>746</v>
      </c>
      <c r="T1383" t="s">
        <v>305</v>
      </c>
      <c r="U1383" t="s">
        <v>4804</v>
      </c>
      <c r="V1383" t="s">
        <v>747</v>
      </c>
      <c r="W1383" t="s">
        <v>305</v>
      </c>
      <c r="X1383" t="s">
        <v>140</v>
      </c>
      <c r="Y1383" t="s">
        <v>748</v>
      </c>
      <c r="Z1383" t="s">
        <v>749</v>
      </c>
      <c r="AA1383" t="s">
        <v>65</v>
      </c>
    </row>
    <row r="1384" spans="1:27" x14ac:dyDescent="0.25">
      <c r="A1384" s="1">
        <v>10259</v>
      </c>
      <c r="B1384" s="1">
        <v>28</v>
      </c>
      <c r="C1384" s="8">
        <v>46.82</v>
      </c>
      <c r="D1384" s="1">
        <v>1</v>
      </c>
      <c r="E1384" s="7">
        <v>1310.96</v>
      </c>
      <c r="F1384" s="7">
        <f>sales_data_sample3[[#This Row],[SALES]]*sales_data_sample3[[#This Row],[PROFIT MARGIN]]</f>
        <v>326.29794400000003</v>
      </c>
      <c r="G1384" s="14" t="str">
        <f>IF(sales_data_sample3[[#This Row],[STATUS]] &lt;&gt;"Cancelled","24,89%","0")</f>
        <v>24,89%</v>
      </c>
      <c r="H1384" s="4">
        <v>38153</v>
      </c>
      <c r="I1384" t="s">
        <v>28</v>
      </c>
      <c r="J1384">
        <f>ROUNDUP(MONTH(sales_data_sample3[[#This Row],[ORDER DATE]])/3,0)</f>
        <v>2</v>
      </c>
      <c r="K1384" t="str">
        <f>TEXT(sales_data_sample3[[#This Row],[ORDER DATE]],"[$-409]mmmm")</f>
        <v>June</v>
      </c>
      <c r="L1384">
        <f>YEAR(sales_data_sample3[[#This Row],[ORDER DATE]])</f>
        <v>2004</v>
      </c>
      <c r="M1384" t="s">
        <v>278</v>
      </c>
      <c r="N1384">
        <v>57</v>
      </c>
      <c r="O1384" t="s">
        <v>2779</v>
      </c>
      <c r="P1384" t="s">
        <v>743</v>
      </c>
      <c r="Q1384" t="s">
        <v>744</v>
      </c>
      <c r="R1384" t="s">
        <v>745</v>
      </c>
      <c r="S1384" t="s">
        <v>746</v>
      </c>
      <c r="T1384" t="s">
        <v>305</v>
      </c>
      <c r="U1384" t="s">
        <v>4804</v>
      </c>
      <c r="V1384" t="s">
        <v>747</v>
      </c>
      <c r="W1384" t="s">
        <v>305</v>
      </c>
      <c r="X1384" t="s">
        <v>140</v>
      </c>
      <c r="Y1384" t="s">
        <v>748</v>
      </c>
      <c r="Z1384" t="s">
        <v>749</v>
      </c>
      <c r="AA1384" t="s">
        <v>42</v>
      </c>
    </row>
    <row r="1385" spans="1:27" x14ac:dyDescent="0.25">
      <c r="A1385" s="1">
        <v>10259</v>
      </c>
      <c r="B1385" s="1">
        <v>47</v>
      </c>
      <c r="C1385" s="8">
        <v>100</v>
      </c>
      <c r="D1385" s="1">
        <v>9</v>
      </c>
      <c r="E1385" s="7">
        <v>5285.62</v>
      </c>
      <c r="F1385" s="7">
        <f>sales_data_sample3[[#This Row],[SALES]]*sales_data_sample3[[#This Row],[PROFIT MARGIN]]</f>
        <v>240.49571</v>
      </c>
      <c r="G1385" s="14" t="str">
        <f>IF(sales_data_sample3[[#This Row],[STATUS]] &lt;&gt;"Cancelled","4,55%","0")</f>
        <v>4,55%</v>
      </c>
      <c r="H1385" s="4">
        <v>38153</v>
      </c>
      <c r="I1385" t="s">
        <v>28</v>
      </c>
      <c r="J1385">
        <f>ROUNDUP(MONTH(sales_data_sample3[[#This Row],[ORDER DATE]])/3,0)</f>
        <v>2</v>
      </c>
      <c r="K1385" t="str">
        <f>TEXT(sales_data_sample3[[#This Row],[ORDER DATE]],"[$-409]mmmm")</f>
        <v>June</v>
      </c>
      <c r="L1385">
        <f>YEAR(sales_data_sample3[[#This Row],[ORDER DATE]])</f>
        <v>2004</v>
      </c>
      <c r="M1385" t="s">
        <v>957</v>
      </c>
      <c r="N1385">
        <v>127</v>
      </c>
      <c r="O1385" t="s">
        <v>3076</v>
      </c>
      <c r="P1385" t="s">
        <v>743</v>
      </c>
      <c r="Q1385" t="s">
        <v>744</v>
      </c>
      <c r="R1385" t="s">
        <v>745</v>
      </c>
      <c r="S1385" t="s">
        <v>746</v>
      </c>
      <c r="T1385" t="s">
        <v>305</v>
      </c>
      <c r="U1385" t="s">
        <v>4804</v>
      </c>
      <c r="V1385" t="s">
        <v>747</v>
      </c>
      <c r="W1385" t="s">
        <v>305</v>
      </c>
      <c r="X1385" t="s">
        <v>140</v>
      </c>
      <c r="Y1385" t="s">
        <v>748</v>
      </c>
      <c r="Z1385" t="s">
        <v>749</v>
      </c>
      <c r="AA1385" t="s">
        <v>65</v>
      </c>
    </row>
    <row r="1386" spans="1:27" x14ac:dyDescent="0.25">
      <c r="A1386" s="1">
        <v>10259</v>
      </c>
      <c r="B1386" s="1">
        <v>31</v>
      </c>
      <c r="C1386" s="8">
        <v>33.24</v>
      </c>
      <c r="D1386" s="1">
        <v>5</v>
      </c>
      <c r="E1386" s="7">
        <v>1030.44</v>
      </c>
      <c r="F1386" s="7">
        <f>sales_data_sample3[[#This Row],[SALES]]*sales_data_sample3[[#This Row],[PROFIT MARGIN]]</f>
        <v>256.476516</v>
      </c>
      <c r="G1386" s="14" t="str">
        <f>IF(sales_data_sample3[[#This Row],[STATUS]] &lt;&gt;"Cancelled","24,89%","0")</f>
        <v>24,89%</v>
      </c>
      <c r="H1386" s="4">
        <v>38153</v>
      </c>
      <c r="I1386" t="s">
        <v>28</v>
      </c>
      <c r="J1386">
        <f>ROUNDUP(MONTH(sales_data_sample3[[#This Row],[ORDER DATE]])/3,0)</f>
        <v>2</v>
      </c>
      <c r="K1386" t="str">
        <f>TEXT(sales_data_sample3[[#This Row],[ORDER DATE]],"[$-409]mmmm")</f>
        <v>June</v>
      </c>
      <c r="L1386">
        <f>YEAR(sales_data_sample3[[#This Row],[ORDER DATE]])</f>
        <v>2004</v>
      </c>
      <c r="M1386" t="s">
        <v>278</v>
      </c>
      <c r="N1386">
        <v>35</v>
      </c>
      <c r="O1386" t="s">
        <v>3186</v>
      </c>
      <c r="P1386" t="s">
        <v>743</v>
      </c>
      <c r="Q1386" t="s">
        <v>744</v>
      </c>
      <c r="R1386" t="s">
        <v>745</v>
      </c>
      <c r="S1386" t="s">
        <v>746</v>
      </c>
      <c r="T1386" t="s">
        <v>305</v>
      </c>
      <c r="U1386" t="s">
        <v>4804</v>
      </c>
      <c r="V1386" t="s">
        <v>747</v>
      </c>
      <c r="W1386" t="s">
        <v>305</v>
      </c>
      <c r="X1386" t="s">
        <v>140</v>
      </c>
      <c r="Y1386" t="s">
        <v>748</v>
      </c>
      <c r="Z1386" t="s">
        <v>749</v>
      </c>
      <c r="AA1386" t="s">
        <v>42</v>
      </c>
    </row>
    <row r="1387" spans="1:27" x14ac:dyDescent="0.25">
      <c r="A1387" s="1">
        <v>10259</v>
      </c>
      <c r="B1387" s="1">
        <v>45</v>
      </c>
      <c r="C1387" s="8">
        <v>86.68</v>
      </c>
      <c r="D1387" s="1">
        <v>11</v>
      </c>
      <c r="E1387" s="7">
        <v>3900.6</v>
      </c>
      <c r="F1387" s="7">
        <f>sales_data_sample3[[#This Row],[SALES]]*sales_data_sample3[[#This Row],[PROFIT MARGIN]]</f>
        <v>177.47729999999999</v>
      </c>
      <c r="G1387" s="14" t="str">
        <f>IF(sales_data_sample3[[#This Row],[STATUS]] &lt;&gt;"Cancelled","4,55%","0")</f>
        <v>4,55%</v>
      </c>
      <c r="H1387" s="4">
        <v>38153</v>
      </c>
      <c r="I1387" t="s">
        <v>28</v>
      </c>
      <c r="J1387">
        <f>ROUNDUP(MONTH(sales_data_sample3[[#This Row],[ORDER DATE]])/3,0)</f>
        <v>2</v>
      </c>
      <c r="K1387" t="str">
        <f>TEXT(sales_data_sample3[[#This Row],[ORDER DATE]],"[$-409]mmmm")</f>
        <v>June</v>
      </c>
      <c r="L1387">
        <f>YEAR(sales_data_sample3[[#This Row],[ORDER DATE]])</f>
        <v>2004</v>
      </c>
      <c r="M1387" t="s">
        <v>957</v>
      </c>
      <c r="N1387">
        <v>96</v>
      </c>
      <c r="O1387" t="s">
        <v>3839</v>
      </c>
      <c r="P1387" t="s">
        <v>743</v>
      </c>
      <c r="Q1387" t="s">
        <v>744</v>
      </c>
      <c r="R1387" t="s">
        <v>745</v>
      </c>
      <c r="S1387" t="s">
        <v>746</v>
      </c>
      <c r="T1387" t="s">
        <v>305</v>
      </c>
      <c r="U1387" t="s">
        <v>4804</v>
      </c>
      <c r="V1387" t="s">
        <v>747</v>
      </c>
      <c r="W1387" t="s">
        <v>305</v>
      </c>
      <c r="X1387" t="s">
        <v>140</v>
      </c>
      <c r="Y1387" t="s">
        <v>748</v>
      </c>
      <c r="Z1387" t="s">
        <v>749</v>
      </c>
      <c r="AA1387" t="s">
        <v>65</v>
      </c>
    </row>
    <row r="1388" spans="1:27" x14ac:dyDescent="0.25">
      <c r="A1388" s="1">
        <v>10259</v>
      </c>
      <c r="B1388" s="1">
        <v>40</v>
      </c>
      <c r="C1388" s="8">
        <v>43.83</v>
      </c>
      <c r="D1388" s="1">
        <v>6</v>
      </c>
      <c r="E1388" s="7">
        <v>1753.2</v>
      </c>
      <c r="F1388" s="7">
        <f>sales_data_sample3[[#This Row],[SALES]]*sales_data_sample3[[#This Row],[PROFIT MARGIN]]</f>
        <v>79.770600000000002</v>
      </c>
      <c r="G1388" s="14" t="str">
        <f>IF(sales_data_sample3[[#This Row],[STATUS]] &lt;&gt;"Cancelled","4,55%","0")</f>
        <v>4,55%</v>
      </c>
      <c r="H1388" s="4">
        <v>38153</v>
      </c>
      <c r="I1388" t="s">
        <v>28</v>
      </c>
      <c r="J1388">
        <f>ROUNDUP(MONTH(sales_data_sample3[[#This Row],[ORDER DATE]])/3,0)</f>
        <v>2</v>
      </c>
      <c r="K1388" t="str">
        <f>TEXT(sales_data_sample3[[#This Row],[ORDER DATE]],"[$-409]mmmm")</f>
        <v>June</v>
      </c>
      <c r="L1388">
        <f>YEAR(sales_data_sample3[[#This Row],[ORDER DATE]])</f>
        <v>2004</v>
      </c>
      <c r="M1388" t="s">
        <v>957</v>
      </c>
      <c r="N1388">
        <v>54</v>
      </c>
      <c r="O1388" t="s">
        <v>3944</v>
      </c>
      <c r="P1388" t="s">
        <v>743</v>
      </c>
      <c r="Q1388" t="s">
        <v>744</v>
      </c>
      <c r="R1388" t="s">
        <v>745</v>
      </c>
      <c r="S1388" t="s">
        <v>746</v>
      </c>
      <c r="T1388" t="s">
        <v>305</v>
      </c>
      <c r="U1388" t="s">
        <v>4804</v>
      </c>
      <c r="V1388" t="s">
        <v>747</v>
      </c>
      <c r="W1388" t="s">
        <v>305</v>
      </c>
      <c r="X1388" t="s">
        <v>140</v>
      </c>
      <c r="Y1388" t="s">
        <v>748</v>
      </c>
      <c r="Z1388" t="s">
        <v>749</v>
      </c>
      <c r="AA1388" t="s">
        <v>42</v>
      </c>
    </row>
    <row r="1389" spans="1:27" x14ac:dyDescent="0.25">
      <c r="A1389" s="1">
        <v>10259</v>
      </c>
      <c r="B1389" s="1">
        <v>29</v>
      </c>
      <c r="C1389" s="8">
        <v>100</v>
      </c>
      <c r="D1389" s="1">
        <v>2</v>
      </c>
      <c r="E1389" s="7">
        <v>3054.57</v>
      </c>
      <c r="F1389" s="7">
        <f>sales_data_sample3[[#This Row],[SALES]]*sales_data_sample3[[#This Row],[PROFIT MARGIN]]</f>
        <v>138.982935</v>
      </c>
      <c r="G1389" s="14" t="str">
        <f>IF(sales_data_sample3[[#This Row],[STATUS]] &lt;&gt;"Cancelled","4,55%","0")</f>
        <v>4,55%</v>
      </c>
      <c r="H1389" s="4">
        <v>38153</v>
      </c>
      <c r="I1389" t="s">
        <v>28</v>
      </c>
      <c r="J1389">
        <f>ROUNDUP(MONTH(sales_data_sample3[[#This Row],[ORDER DATE]])/3,0)</f>
        <v>2</v>
      </c>
      <c r="K1389" t="str">
        <f>TEXT(sales_data_sample3[[#This Row],[ORDER DATE]],"[$-409]mmmm")</f>
        <v>June</v>
      </c>
      <c r="L1389">
        <f>YEAR(sales_data_sample3[[#This Row],[ORDER DATE]])</f>
        <v>2004</v>
      </c>
      <c r="M1389" t="s">
        <v>957</v>
      </c>
      <c r="N1389">
        <v>115</v>
      </c>
      <c r="O1389" t="s">
        <v>4177</v>
      </c>
      <c r="P1389" t="s">
        <v>743</v>
      </c>
      <c r="Q1389" t="s">
        <v>744</v>
      </c>
      <c r="R1389" t="s">
        <v>745</v>
      </c>
      <c r="S1389" t="s">
        <v>746</v>
      </c>
      <c r="T1389" t="s">
        <v>305</v>
      </c>
      <c r="U1389" t="s">
        <v>4804</v>
      </c>
      <c r="V1389" t="s">
        <v>747</v>
      </c>
      <c r="W1389" t="s">
        <v>305</v>
      </c>
      <c r="X1389" t="s">
        <v>140</v>
      </c>
      <c r="Y1389" t="s">
        <v>748</v>
      </c>
      <c r="Z1389" t="s">
        <v>749</v>
      </c>
      <c r="AA1389" t="s">
        <v>65</v>
      </c>
    </row>
    <row r="1390" spans="1:27" x14ac:dyDescent="0.25">
      <c r="A1390" s="1">
        <v>10261</v>
      </c>
      <c r="B1390" s="1">
        <v>27</v>
      </c>
      <c r="C1390" s="8">
        <v>100</v>
      </c>
      <c r="D1390" s="1">
        <v>1</v>
      </c>
      <c r="E1390" s="7">
        <v>3378.24</v>
      </c>
      <c r="F1390" s="7">
        <f>sales_data_sample3[[#This Row],[SALES]]*sales_data_sample3[[#This Row],[PROFIT MARGIN]]</f>
        <v>840.84393599999999</v>
      </c>
      <c r="G1390" s="14" t="str">
        <f>IF(sales_data_sample3[[#This Row],[STATUS]] &lt;&gt;"Cancelled","24,89%","0")</f>
        <v>24,89%</v>
      </c>
      <c r="H1390" s="4">
        <v>38155</v>
      </c>
      <c r="I1390" t="s">
        <v>28</v>
      </c>
      <c r="J1390">
        <f>ROUNDUP(MONTH(sales_data_sample3[[#This Row],[ORDER DATE]])/3,0)</f>
        <v>2</v>
      </c>
      <c r="K1390" t="str">
        <f>TEXT(sales_data_sample3[[#This Row],[ORDER DATE]],"[$-409]mmmm")</f>
        <v>June</v>
      </c>
      <c r="L1390">
        <f>YEAR(sales_data_sample3[[#This Row],[ORDER DATE]])</f>
        <v>2004</v>
      </c>
      <c r="M1390" t="s">
        <v>278</v>
      </c>
      <c r="N1390">
        <v>136</v>
      </c>
      <c r="O1390" t="s">
        <v>561</v>
      </c>
      <c r="P1390" t="s">
        <v>458</v>
      </c>
      <c r="Q1390" t="s">
        <v>459</v>
      </c>
      <c r="R1390" t="s">
        <v>460</v>
      </c>
      <c r="S1390" t="s">
        <v>4804</v>
      </c>
      <c r="T1390" t="s">
        <v>461</v>
      </c>
      <c r="U1390" t="s">
        <v>462</v>
      </c>
      <c r="V1390" t="s">
        <v>463</v>
      </c>
      <c r="W1390" t="s">
        <v>353</v>
      </c>
      <c r="X1390" t="s">
        <v>39</v>
      </c>
      <c r="Y1390" t="s">
        <v>464</v>
      </c>
      <c r="Z1390" t="s">
        <v>465</v>
      </c>
      <c r="AA1390" t="s">
        <v>65</v>
      </c>
    </row>
    <row r="1391" spans="1:27" x14ac:dyDescent="0.25">
      <c r="A1391" s="1">
        <v>10261</v>
      </c>
      <c r="B1391" s="1">
        <v>20</v>
      </c>
      <c r="C1391" s="8">
        <v>89.53</v>
      </c>
      <c r="D1391" s="1">
        <v>9</v>
      </c>
      <c r="E1391" s="7">
        <v>1790.6</v>
      </c>
      <c r="F1391" s="7">
        <f>sales_data_sample3[[#This Row],[SALES]]*sales_data_sample3[[#This Row],[PROFIT MARGIN]]</f>
        <v>132.32533999999998</v>
      </c>
      <c r="G1391" s="14" t="str">
        <f>IF(sales_data_sample3[[#This Row],[STATUS]] &lt;&gt;"Cancelled","7,39%","0")</f>
        <v>7,39%</v>
      </c>
      <c r="H1391" s="4">
        <v>38155</v>
      </c>
      <c r="I1391" t="s">
        <v>28</v>
      </c>
      <c r="J1391">
        <f>ROUNDUP(MONTH(sales_data_sample3[[#This Row],[ORDER DATE]])/3,0)</f>
        <v>2</v>
      </c>
      <c r="K1391" t="str">
        <f>TEXT(sales_data_sample3[[#This Row],[ORDER DATE]],"[$-409]mmmm")</f>
        <v>June</v>
      </c>
      <c r="L1391">
        <f>YEAR(sales_data_sample3[[#This Row],[ORDER DATE]])</f>
        <v>2004</v>
      </c>
      <c r="M1391" t="s">
        <v>1354</v>
      </c>
      <c r="N1391">
        <v>87</v>
      </c>
      <c r="O1391" t="s">
        <v>2562</v>
      </c>
      <c r="P1391" t="s">
        <v>458</v>
      </c>
      <c r="Q1391" t="s">
        <v>459</v>
      </c>
      <c r="R1391" t="s">
        <v>460</v>
      </c>
      <c r="S1391" t="s">
        <v>4804</v>
      </c>
      <c r="T1391" t="s">
        <v>461</v>
      </c>
      <c r="U1391" t="s">
        <v>462</v>
      </c>
      <c r="V1391" t="s">
        <v>463</v>
      </c>
      <c r="W1391" t="s">
        <v>353</v>
      </c>
      <c r="X1391" t="s">
        <v>39</v>
      </c>
      <c r="Y1391" t="s">
        <v>464</v>
      </c>
      <c r="Z1391" t="s">
        <v>465</v>
      </c>
      <c r="AA1391" t="s">
        <v>42</v>
      </c>
    </row>
    <row r="1392" spans="1:27" x14ac:dyDescent="0.25">
      <c r="A1392" s="1">
        <v>10261</v>
      </c>
      <c r="B1392" s="1">
        <v>36</v>
      </c>
      <c r="C1392" s="8">
        <v>100</v>
      </c>
      <c r="D1392" s="1">
        <v>8</v>
      </c>
      <c r="E1392" s="7">
        <v>4512.6000000000004</v>
      </c>
      <c r="F1392" s="7">
        <f>sales_data_sample3[[#This Row],[SALES]]*sales_data_sample3[[#This Row],[PROFIT MARGIN]]</f>
        <v>412.45164</v>
      </c>
      <c r="G1392" s="14" t="str">
        <f>IF(sales_data_sample3[[#This Row],[STATUS]] &lt;&gt;"Cancelled","9,14%","0")</f>
        <v>9,14%</v>
      </c>
      <c r="H1392" s="4">
        <v>38155</v>
      </c>
      <c r="I1392" t="s">
        <v>28</v>
      </c>
      <c r="J1392">
        <f>ROUNDUP(MONTH(sales_data_sample3[[#This Row],[ORDER DATE]])/3,0)</f>
        <v>2</v>
      </c>
      <c r="K1392" t="str">
        <f>TEXT(sales_data_sample3[[#This Row],[ORDER DATE]],"[$-409]mmmm")</f>
        <v>June</v>
      </c>
      <c r="L1392">
        <f>YEAR(sales_data_sample3[[#This Row],[ORDER DATE]])</f>
        <v>2004</v>
      </c>
      <c r="M1392" t="s">
        <v>2075</v>
      </c>
      <c r="N1392">
        <v>122</v>
      </c>
      <c r="O1392" t="s">
        <v>3005</v>
      </c>
      <c r="P1392" t="s">
        <v>458</v>
      </c>
      <c r="Q1392" t="s">
        <v>459</v>
      </c>
      <c r="R1392" t="s">
        <v>460</v>
      </c>
      <c r="S1392" t="s">
        <v>4804</v>
      </c>
      <c r="T1392" t="s">
        <v>461</v>
      </c>
      <c r="U1392" t="s">
        <v>462</v>
      </c>
      <c r="V1392" t="s">
        <v>463</v>
      </c>
      <c r="W1392" t="s">
        <v>353</v>
      </c>
      <c r="X1392" t="s">
        <v>39</v>
      </c>
      <c r="Y1392" t="s">
        <v>464</v>
      </c>
      <c r="Z1392" t="s">
        <v>465</v>
      </c>
      <c r="AA1392" t="s">
        <v>65</v>
      </c>
    </row>
    <row r="1393" spans="1:27" x14ac:dyDescent="0.25">
      <c r="A1393" s="1">
        <v>10261</v>
      </c>
      <c r="B1393" s="1">
        <v>22</v>
      </c>
      <c r="C1393" s="8">
        <v>91.17</v>
      </c>
      <c r="D1393" s="1">
        <v>3</v>
      </c>
      <c r="E1393" s="7">
        <v>2005.74</v>
      </c>
      <c r="F1393" s="7">
        <f>sales_data_sample3[[#This Row],[SALES]]*sales_data_sample3[[#This Row],[PROFIT MARGIN]]</f>
        <v>148.22418599999997</v>
      </c>
      <c r="G1393" s="14" t="str">
        <f>IF(sales_data_sample3[[#This Row],[STATUS]] &lt;&gt;"Cancelled","7,39%","0")</f>
        <v>7,39%</v>
      </c>
      <c r="H1393" s="4">
        <v>38155</v>
      </c>
      <c r="I1393" t="s">
        <v>28</v>
      </c>
      <c r="J1393">
        <f>ROUNDUP(MONTH(sales_data_sample3[[#This Row],[ORDER DATE]])/3,0)</f>
        <v>2</v>
      </c>
      <c r="K1393" t="str">
        <f>TEXT(sales_data_sample3[[#This Row],[ORDER DATE]],"[$-409]mmmm")</f>
        <v>June</v>
      </c>
      <c r="L1393">
        <f>YEAR(sales_data_sample3[[#This Row],[ORDER DATE]])</f>
        <v>2004</v>
      </c>
      <c r="M1393" t="s">
        <v>1354</v>
      </c>
      <c r="N1393">
        <v>88</v>
      </c>
      <c r="O1393" t="s">
        <v>3347</v>
      </c>
      <c r="P1393" t="s">
        <v>458</v>
      </c>
      <c r="Q1393" t="s">
        <v>459</v>
      </c>
      <c r="R1393" t="s">
        <v>460</v>
      </c>
      <c r="S1393" t="s">
        <v>4804</v>
      </c>
      <c r="T1393" t="s">
        <v>461</v>
      </c>
      <c r="U1393" t="s">
        <v>462</v>
      </c>
      <c r="V1393" t="s">
        <v>463</v>
      </c>
      <c r="W1393" t="s">
        <v>353</v>
      </c>
      <c r="X1393" t="s">
        <v>39</v>
      </c>
      <c r="Y1393" t="s">
        <v>464</v>
      </c>
      <c r="Z1393" t="s">
        <v>465</v>
      </c>
      <c r="AA1393" t="s">
        <v>42</v>
      </c>
    </row>
    <row r="1394" spans="1:27" x14ac:dyDescent="0.25">
      <c r="A1394" s="1">
        <v>10261</v>
      </c>
      <c r="B1394" s="1">
        <v>34</v>
      </c>
      <c r="C1394" s="8">
        <v>62</v>
      </c>
      <c r="D1394" s="1">
        <v>4</v>
      </c>
      <c r="E1394" s="7">
        <v>2108</v>
      </c>
      <c r="F1394" s="7">
        <f>sales_data_sample3[[#This Row],[SALES]]*sales_data_sample3[[#This Row],[PROFIT MARGIN]]</f>
        <v>192.6712</v>
      </c>
      <c r="G1394" s="14" t="str">
        <f>IF(sales_data_sample3[[#This Row],[STATUS]] &lt;&gt;"Cancelled","9,14%","0")</f>
        <v>9,14%</v>
      </c>
      <c r="H1394" s="4">
        <v>38155</v>
      </c>
      <c r="I1394" t="s">
        <v>28</v>
      </c>
      <c r="J1394">
        <f>ROUNDUP(MONTH(sales_data_sample3[[#This Row],[ORDER DATE]])/3,0)</f>
        <v>2</v>
      </c>
      <c r="K1394" t="str">
        <f>TEXT(sales_data_sample3[[#This Row],[ORDER DATE]],"[$-409]mmmm")</f>
        <v>June</v>
      </c>
      <c r="L1394">
        <f>YEAR(sales_data_sample3[[#This Row],[ORDER DATE]])</f>
        <v>2004</v>
      </c>
      <c r="M1394" t="s">
        <v>2075</v>
      </c>
      <c r="N1394">
        <v>66</v>
      </c>
      <c r="O1394" t="s">
        <v>4284</v>
      </c>
      <c r="P1394" t="s">
        <v>458</v>
      </c>
      <c r="Q1394" t="s">
        <v>459</v>
      </c>
      <c r="R1394" t="s">
        <v>460</v>
      </c>
      <c r="S1394" t="s">
        <v>4804</v>
      </c>
      <c r="T1394" t="s">
        <v>461</v>
      </c>
      <c r="U1394" t="s">
        <v>462</v>
      </c>
      <c r="V1394" t="s">
        <v>463</v>
      </c>
      <c r="W1394" t="s">
        <v>353</v>
      </c>
      <c r="X1394" t="s">
        <v>39</v>
      </c>
      <c r="Y1394" t="s">
        <v>464</v>
      </c>
      <c r="Z1394" t="s">
        <v>465</v>
      </c>
      <c r="AA1394" t="s">
        <v>42</v>
      </c>
    </row>
    <row r="1395" spans="1:27" x14ac:dyDescent="0.25">
      <c r="A1395" s="1">
        <v>10261</v>
      </c>
      <c r="B1395" s="1">
        <v>44</v>
      </c>
      <c r="C1395" s="8">
        <v>68.67</v>
      </c>
      <c r="D1395" s="1">
        <v>2</v>
      </c>
      <c r="E1395" s="7">
        <v>3021.48</v>
      </c>
      <c r="F1395" s="7">
        <f>sales_data_sample3[[#This Row],[SALES]]*sales_data_sample3[[#This Row],[PROFIT MARGIN]]</f>
        <v>276.16327200000001</v>
      </c>
      <c r="G1395" s="14" t="str">
        <f>IF(sales_data_sample3[[#This Row],[STATUS]] &lt;&gt;"Cancelled","9,14%","0")</f>
        <v>9,14%</v>
      </c>
      <c r="H1395" s="4">
        <v>38155</v>
      </c>
      <c r="I1395" t="s">
        <v>28</v>
      </c>
      <c r="J1395">
        <f>ROUNDUP(MONTH(sales_data_sample3[[#This Row],[ORDER DATE]])/3,0)</f>
        <v>2</v>
      </c>
      <c r="K1395" t="str">
        <f>TEXT(sales_data_sample3[[#This Row],[ORDER DATE]],"[$-409]mmmm")</f>
        <v>June</v>
      </c>
      <c r="L1395">
        <f>YEAR(sales_data_sample3[[#This Row],[ORDER DATE]])</f>
        <v>2004</v>
      </c>
      <c r="M1395" t="s">
        <v>2075</v>
      </c>
      <c r="N1395">
        <v>72</v>
      </c>
      <c r="O1395" t="s">
        <v>4468</v>
      </c>
      <c r="P1395" t="s">
        <v>458</v>
      </c>
      <c r="Q1395" t="s">
        <v>459</v>
      </c>
      <c r="R1395" t="s">
        <v>460</v>
      </c>
      <c r="S1395" t="s">
        <v>4804</v>
      </c>
      <c r="T1395" t="s">
        <v>461</v>
      </c>
      <c r="U1395" t="s">
        <v>462</v>
      </c>
      <c r="V1395" t="s">
        <v>463</v>
      </c>
      <c r="W1395" t="s">
        <v>353</v>
      </c>
      <c r="X1395" t="s">
        <v>39</v>
      </c>
      <c r="Y1395" t="s">
        <v>464</v>
      </c>
      <c r="Z1395" t="s">
        <v>465</v>
      </c>
      <c r="AA1395" t="s">
        <v>65</v>
      </c>
    </row>
    <row r="1396" spans="1:27" x14ac:dyDescent="0.25">
      <c r="A1396" s="1">
        <v>10261</v>
      </c>
      <c r="B1396" s="1">
        <v>25</v>
      </c>
      <c r="C1396" s="8">
        <v>88.15</v>
      </c>
      <c r="D1396" s="1">
        <v>5</v>
      </c>
      <c r="E1396" s="7">
        <v>2203.75</v>
      </c>
      <c r="F1396" s="7">
        <f>sales_data_sample3[[#This Row],[SALES]]*sales_data_sample3[[#This Row],[PROFIT MARGIN]]</f>
        <v>201.42274999999998</v>
      </c>
      <c r="G1396" s="14" t="str">
        <f>IF(sales_data_sample3[[#This Row],[STATUS]] &lt;&gt;"Cancelled","9,14%","0")</f>
        <v>9,14%</v>
      </c>
      <c r="H1396" s="4">
        <v>38155</v>
      </c>
      <c r="I1396" t="s">
        <v>28</v>
      </c>
      <c r="J1396">
        <f>ROUNDUP(MONTH(sales_data_sample3[[#This Row],[ORDER DATE]])/3,0)</f>
        <v>2</v>
      </c>
      <c r="K1396" t="str">
        <f>TEXT(sales_data_sample3[[#This Row],[ORDER DATE]],"[$-409]mmmm")</f>
        <v>June</v>
      </c>
      <c r="L1396">
        <f>YEAR(sales_data_sample3[[#This Row],[ORDER DATE]])</f>
        <v>2004</v>
      </c>
      <c r="M1396" t="s">
        <v>2075</v>
      </c>
      <c r="N1396">
        <v>100</v>
      </c>
      <c r="O1396" t="s">
        <v>4604</v>
      </c>
      <c r="P1396" t="s">
        <v>458</v>
      </c>
      <c r="Q1396" t="s">
        <v>459</v>
      </c>
      <c r="R1396" t="s">
        <v>460</v>
      </c>
      <c r="S1396" t="s">
        <v>4804</v>
      </c>
      <c r="T1396" t="s">
        <v>461</v>
      </c>
      <c r="U1396" t="s">
        <v>462</v>
      </c>
      <c r="V1396" t="s">
        <v>463</v>
      </c>
      <c r="W1396" t="s">
        <v>353</v>
      </c>
      <c r="X1396" t="s">
        <v>39</v>
      </c>
      <c r="Y1396" t="s">
        <v>464</v>
      </c>
      <c r="Z1396" t="s">
        <v>465</v>
      </c>
      <c r="AA1396" t="s">
        <v>42</v>
      </c>
    </row>
    <row r="1397" spans="1:27" x14ac:dyDescent="0.25">
      <c r="A1397" s="1">
        <v>10261</v>
      </c>
      <c r="B1397" s="1">
        <v>50</v>
      </c>
      <c r="C1397" s="8">
        <v>81.430000000000007</v>
      </c>
      <c r="D1397" s="1">
        <v>6</v>
      </c>
      <c r="E1397" s="7">
        <v>4071.5</v>
      </c>
      <c r="F1397" s="7">
        <f>sales_data_sample3[[#This Row],[SALES]]*sales_data_sample3[[#This Row],[PROFIT MARGIN]]</f>
        <v>372.13509999999997</v>
      </c>
      <c r="G1397" s="14" t="str">
        <f>IF(sales_data_sample3[[#This Row],[STATUS]] &lt;&gt;"Cancelled","9,14%","0")</f>
        <v>9,14%</v>
      </c>
      <c r="H1397" s="4">
        <v>38155</v>
      </c>
      <c r="I1397" t="s">
        <v>28</v>
      </c>
      <c r="J1397">
        <f>ROUNDUP(MONTH(sales_data_sample3[[#This Row],[ORDER DATE]])/3,0)</f>
        <v>2</v>
      </c>
      <c r="K1397" t="str">
        <f>TEXT(sales_data_sample3[[#This Row],[ORDER DATE]],"[$-409]mmmm")</f>
        <v>June</v>
      </c>
      <c r="L1397">
        <f>YEAR(sales_data_sample3[[#This Row],[ORDER DATE]])</f>
        <v>2004</v>
      </c>
      <c r="M1397" t="s">
        <v>2075</v>
      </c>
      <c r="N1397">
        <v>99</v>
      </c>
      <c r="O1397" t="s">
        <v>4639</v>
      </c>
      <c r="P1397" t="s">
        <v>458</v>
      </c>
      <c r="Q1397" t="s">
        <v>459</v>
      </c>
      <c r="R1397" t="s">
        <v>460</v>
      </c>
      <c r="S1397" t="s">
        <v>4804</v>
      </c>
      <c r="T1397" t="s">
        <v>461</v>
      </c>
      <c r="U1397" t="s">
        <v>462</v>
      </c>
      <c r="V1397" t="s">
        <v>463</v>
      </c>
      <c r="W1397" t="s">
        <v>353</v>
      </c>
      <c r="X1397" t="s">
        <v>39</v>
      </c>
      <c r="Y1397" t="s">
        <v>464</v>
      </c>
      <c r="Z1397" t="s">
        <v>465</v>
      </c>
      <c r="AA1397" t="s">
        <v>65</v>
      </c>
    </row>
    <row r="1398" spans="1:27" x14ac:dyDescent="0.25">
      <c r="A1398" s="1">
        <v>10261</v>
      </c>
      <c r="B1398" s="1">
        <v>29</v>
      </c>
      <c r="C1398" s="8">
        <v>50.78</v>
      </c>
      <c r="D1398" s="1">
        <v>7</v>
      </c>
      <c r="E1398" s="7">
        <v>1472.62</v>
      </c>
      <c r="F1398" s="7">
        <f>sales_data_sample3[[#This Row],[SALES]]*sales_data_sample3[[#This Row],[PROFIT MARGIN]]</f>
        <v>134.59746799999999</v>
      </c>
      <c r="G1398" s="14" t="str">
        <f>IF(sales_data_sample3[[#This Row],[STATUS]] &lt;&gt;"Cancelled","9,14%","0")</f>
        <v>9,14%</v>
      </c>
      <c r="H1398" s="4">
        <v>38155</v>
      </c>
      <c r="I1398" t="s">
        <v>28</v>
      </c>
      <c r="J1398">
        <f>ROUNDUP(MONTH(sales_data_sample3[[#This Row],[ORDER DATE]])/3,0)</f>
        <v>2</v>
      </c>
      <c r="K1398" t="str">
        <f>TEXT(sales_data_sample3[[#This Row],[ORDER DATE]],"[$-409]mmmm")</f>
        <v>June</v>
      </c>
      <c r="L1398">
        <f>YEAR(sales_data_sample3[[#This Row],[ORDER DATE]])</f>
        <v>2004</v>
      </c>
      <c r="M1398" t="s">
        <v>2075</v>
      </c>
      <c r="N1398">
        <v>54</v>
      </c>
      <c r="O1398" t="s">
        <v>4760</v>
      </c>
      <c r="P1398" t="s">
        <v>458</v>
      </c>
      <c r="Q1398" t="s">
        <v>459</v>
      </c>
      <c r="R1398" t="s">
        <v>460</v>
      </c>
      <c r="S1398" t="s">
        <v>4804</v>
      </c>
      <c r="T1398" t="s">
        <v>461</v>
      </c>
      <c r="U1398" t="s">
        <v>462</v>
      </c>
      <c r="V1398" t="s">
        <v>463</v>
      </c>
      <c r="W1398" t="s">
        <v>353</v>
      </c>
      <c r="X1398" t="s">
        <v>39</v>
      </c>
      <c r="Y1398" t="s">
        <v>464</v>
      </c>
      <c r="Z1398" t="s">
        <v>465</v>
      </c>
      <c r="AA1398" t="s">
        <v>42</v>
      </c>
    </row>
    <row r="1399" spans="1:27" x14ac:dyDescent="0.25">
      <c r="A1399" s="1">
        <v>10262</v>
      </c>
      <c r="B1399" s="1">
        <v>49</v>
      </c>
      <c r="C1399" s="8">
        <v>100</v>
      </c>
      <c r="D1399" s="1">
        <v>9</v>
      </c>
      <c r="E1399" s="7">
        <v>6567.96</v>
      </c>
      <c r="F1399" s="7">
        <f>sales_data_sample3[[#This Row],[SALES]]*sales_data_sample3[[#This Row],[PROFIT MARGIN]]</f>
        <v>0</v>
      </c>
      <c r="G1399" s="14">
        <v>0</v>
      </c>
      <c r="H1399" s="4">
        <v>38162</v>
      </c>
      <c r="I1399" t="s">
        <v>591</v>
      </c>
      <c r="J1399">
        <f>ROUNDUP(MONTH(sales_data_sample3[[#This Row],[ORDER DATE]])/3,0)</f>
        <v>2</v>
      </c>
      <c r="K1399" t="str">
        <f>TEXT(sales_data_sample3[[#This Row],[ORDER DATE]],"[$-409]mmmm")</f>
        <v>June</v>
      </c>
      <c r="L1399">
        <f>YEAR(sales_data_sample3[[#This Row],[ORDER DATE]])</f>
        <v>2004</v>
      </c>
      <c r="M1399" t="s">
        <v>1502</v>
      </c>
      <c r="N1399">
        <v>157</v>
      </c>
      <c r="O1399" t="s">
        <v>1503</v>
      </c>
      <c r="P1399" t="s">
        <v>268</v>
      </c>
      <c r="Q1399" t="s">
        <v>269</v>
      </c>
      <c r="R1399" t="s">
        <v>270</v>
      </c>
      <c r="S1399" t="s">
        <v>4804</v>
      </c>
      <c r="T1399" t="s">
        <v>271</v>
      </c>
      <c r="U1399" t="s">
        <v>4804</v>
      </c>
      <c r="V1399" t="s">
        <v>272</v>
      </c>
      <c r="W1399" t="s">
        <v>273</v>
      </c>
      <c r="X1399" t="s">
        <v>52</v>
      </c>
      <c r="Y1399" t="s">
        <v>274</v>
      </c>
      <c r="Z1399" t="s">
        <v>275</v>
      </c>
      <c r="AA1399" t="s">
        <v>65</v>
      </c>
    </row>
    <row r="1400" spans="1:27" x14ac:dyDescent="0.25">
      <c r="A1400" s="1">
        <v>10262</v>
      </c>
      <c r="B1400" s="1">
        <v>32</v>
      </c>
      <c r="C1400" s="8">
        <v>84.3</v>
      </c>
      <c r="D1400" s="1">
        <v>15</v>
      </c>
      <c r="E1400" s="7">
        <v>2697.6</v>
      </c>
      <c r="F1400" s="7">
        <f>sales_data_sample3[[#This Row],[SALES]]*sales_data_sample3[[#This Row],[PROFIT MARGIN]]</f>
        <v>0</v>
      </c>
      <c r="G1400" s="14">
        <v>0</v>
      </c>
      <c r="H1400" s="4">
        <v>38162</v>
      </c>
      <c r="I1400" t="s">
        <v>591</v>
      </c>
      <c r="J1400">
        <f>ROUNDUP(MONTH(sales_data_sample3[[#This Row],[ORDER DATE]])/3,0)</f>
        <v>2</v>
      </c>
      <c r="K1400" t="str">
        <f>TEXT(sales_data_sample3[[#This Row],[ORDER DATE]],"[$-409]mmmm")</f>
        <v>June</v>
      </c>
      <c r="L1400">
        <f>YEAR(sales_data_sample3[[#This Row],[ORDER DATE]])</f>
        <v>2004</v>
      </c>
      <c r="M1400" t="s">
        <v>2075</v>
      </c>
      <c r="N1400">
        <v>86</v>
      </c>
      <c r="O1400" t="s">
        <v>2076</v>
      </c>
      <c r="P1400" t="s">
        <v>268</v>
      </c>
      <c r="Q1400" t="s">
        <v>269</v>
      </c>
      <c r="R1400" t="s">
        <v>270</v>
      </c>
      <c r="S1400" t="s">
        <v>4804</v>
      </c>
      <c r="T1400" t="s">
        <v>271</v>
      </c>
      <c r="U1400" t="s">
        <v>4804</v>
      </c>
      <c r="V1400" t="s">
        <v>272</v>
      </c>
      <c r="W1400" t="s">
        <v>273</v>
      </c>
      <c r="X1400" t="s">
        <v>52</v>
      </c>
      <c r="Y1400" t="s">
        <v>274</v>
      </c>
      <c r="Z1400" t="s">
        <v>275</v>
      </c>
      <c r="AA1400" t="s">
        <v>42</v>
      </c>
    </row>
    <row r="1401" spans="1:27" x14ac:dyDescent="0.25">
      <c r="A1401" s="1">
        <v>10262</v>
      </c>
      <c r="B1401" s="1">
        <v>34</v>
      </c>
      <c r="C1401" s="8">
        <v>100</v>
      </c>
      <c r="D1401" s="1">
        <v>14</v>
      </c>
      <c r="E1401" s="7">
        <v>4103.46</v>
      </c>
      <c r="F1401" s="7">
        <f>sales_data_sample3[[#This Row],[SALES]]*sales_data_sample3[[#This Row],[PROFIT MARGIN]]</f>
        <v>0</v>
      </c>
      <c r="G1401" s="14">
        <v>0</v>
      </c>
      <c r="H1401" s="4">
        <v>38162</v>
      </c>
      <c r="I1401" t="s">
        <v>591</v>
      </c>
      <c r="J1401">
        <f>ROUNDUP(MONTH(sales_data_sample3[[#This Row],[ORDER DATE]])/3,0)</f>
        <v>2</v>
      </c>
      <c r="K1401" t="str">
        <f>TEXT(sales_data_sample3[[#This Row],[ORDER DATE]],"[$-409]mmmm")</f>
        <v>June</v>
      </c>
      <c r="L1401">
        <f>YEAR(sales_data_sample3[[#This Row],[ORDER DATE]])</f>
        <v>2004</v>
      </c>
      <c r="M1401" t="s">
        <v>1354</v>
      </c>
      <c r="N1401">
        <v>105</v>
      </c>
      <c r="O1401" t="s">
        <v>2467</v>
      </c>
      <c r="P1401" t="s">
        <v>268</v>
      </c>
      <c r="Q1401" t="s">
        <v>269</v>
      </c>
      <c r="R1401" t="s">
        <v>270</v>
      </c>
      <c r="S1401" t="s">
        <v>4804</v>
      </c>
      <c r="T1401" t="s">
        <v>271</v>
      </c>
      <c r="U1401" t="s">
        <v>4804</v>
      </c>
      <c r="V1401" t="s">
        <v>272</v>
      </c>
      <c r="W1401" t="s">
        <v>273</v>
      </c>
      <c r="X1401" t="s">
        <v>52</v>
      </c>
      <c r="Y1401" t="s">
        <v>274</v>
      </c>
      <c r="Z1401" t="s">
        <v>275</v>
      </c>
      <c r="AA1401" t="s">
        <v>65</v>
      </c>
    </row>
    <row r="1402" spans="1:27" x14ac:dyDescent="0.25">
      <c r="A1402" s="1">
        <v>10262</v>
      </c>
      <c r="B1402" s="1">
        <v>34</v>
      </c>
      <c r="C1402" s="8">
        <v>97.38</v>
      </c>
      <c r="D1402" s="1">
        <v>1</v>
      </c>
      <c r="E1402" s="7">
        <v>3310.92</v>
      </c>
      <c r="F1402" s="7">
        <f>sales_data_sample3[[#This Row],[SALES]]*sales_data_sample3[[#This Row],[PROFIT MARGIN]]</f>
        <v>0</v>
      </c>
      <c r="G1402" s="14">
        <v>0</v>
      </c>
      <c r="H1402" s="4">
        <v>38162</v>
      </c>
      <c r="I1402" t="s">
        <v>591</v>
      </c>
      <c r="J1402">
        <f>ROUNDUP(MONTH(sales_data_sample3[[#This Row],[ORDER DATE]])/3,0)</f>
        <v>2</v>
      </c>
      <c r="K1402" t="str">
        <f>TEXT(sales_data_sample3[[#This Row],[ORDER DATE]],"[$-409]mmmm")</f>
        <v>June</v>
      </c>
      <c r="L1402">
        <f>YEAR(sales_data_sample3[[#This Row],[ORDER DATE]])</f>
        <v>2004</v>
      </c>
      <c r="M1402" t="s">
        <v>1502</v>
      </c>
      <c r="N1402">
        <v>109</v>
      </c>
      <c r="O1402" t="s">
        <v>2888</v>
      </c>
      <c r="P1402" t="s">
        <v>268</v>
      </c>
      <c r="Q1402" t="s">
        <v>269</v>
      </c>
      <c r="R1402" t="s">
        <v>270</v>
      </c>
      <c r="S1402" t="s">
        <v>4804</v>
      </c>
      <c r="T1402" t="s">
        <v>271</v>
      </c>
      <c r="U1402" t="s">
        <v>4804</v>
      </c>
      <c r="V1402" t="s">
        <v>272</v>
      </c>
      <c r="W1402" t="s">
        <v>273</v>
      </c>
      <c r="X1402" t="s">
        <v>52</v>
      </c>
      <c r="Y1402" t="s">
        <v>274</v>
      </c>
      <c r="Z1402" t="s">
        <v>275</v>
      </c>
      <c r="AA1402" t="s">
        <v>65</v>
      </c>
    </row>
    <row r="1403" spans="1:27" x14ac:dyDescent="0.25">
      <c r="A1403" s="1">
        <v>10262</v>
      </c>
      <c r="B1403" s="1">
        <v>24</v>
      </c>
      <c r="C1403" s="8">
        <v>67.14</v>
      </c>
      <c r="D1403" s="1">
        <v>10</v>
      </c>
      <c r="E1403" s="7">
        <v>1611.36</v>
      </c>
      <c r="F1403" s="7">
        <f>sales_data_sample3[[#This Row],[SALES]]*sales_data_sample3[[#This Row],[PROFIT MARGIN]]</f>
        <v>0</v>
      </c>
      <c r="G1403" s="14">
        <v>0</v>
      </c>
      <c r="H1403" s="4">
        <v>38162</v>
      </c>
      <c r="I1403" t="s">
        <v>591</v>
      </c>
      <c r="J1403">
        <f>ROUNDUP(MONTH(sales_data_sample3[[#This Row],[ORDER DATE]])/3,0)</f>
        <v>2</v>
      </c>
      <c r="K1403" t="str">
        <f>TEXT(sales_data_sample3[[#This Row],[ORDER DATE]],"[$-409]mmmm")</f>
        <v>June</v>
      </c>
      <c r="L1403">
        <f>YEAR(sales_data_sample3[[#This Row],[ORDER DATE]])</f>
        <v>2004</v>
      </c>
      <c r="M1403" t="s">
        <v>1502</v>
      </c>
      <c r="N1403">
        <v>68</v>
      </c>
      <c r="O1403" t="s">
        <v>3232</v>
      </c>
      <c r="P1403" t="s">
        <v>268</v>
      </c>
      <c r="Q1403" t="s">
        <v>269</v>
      </c>
      <c r="R1403" t="s">
        <v>270</v>
      </c>
      <c r="S1403" t="s">
        <v>4804</v>
      </c>
      <c r="T1403" t="s">
        <v>271</v>
      </c>
      <c r="U1403" t="s">
        <v>4804</v>
      </c>
      <c r="V1403" t="s">
        <v>272</v>
      </c>
      <c r="W1403" t="s">
        <v>273</v>
      </c>
      <c r="X1403" t="s">
        <v>52</v>
      </c>
      <c r="Y1403" t="s">
        <v>274</v>
      </c>
      <c r="Z1403" t="s">
        <v>275</v>
      </c>
      <c r="AA1403" t="s">
        <v>42</v>
      </c>
    </row>
    <row r="1404" spans="1:27" x14ac:dyDescent="0.25">
      <c r="A1404" s="1">
        <v>10262</v>
      </c>
      <c r="B1404" s="1">
        <v>46</v>
      </c>
      <c r="C1404" s="8">
        <v>70.349999999999994</v>
      </c>
      <c r="D1404" s="1">
        <v>11</v>
      </c>
      <c r="E1404" s="7">
        <v>3236.1</v>
      </c>
      <c r="F1404" s="7">
        <f>sales_data_sample3[[#This Row],[SALES]]*sales_data_sample3[[#This Row],[PROFIT MARGIN]]</f>
        <v>0</v>
      </c>
      <c r="G1404" s="14">
        <v>0</v>
      </c>
      <c r="H1404" s="4">
        <v>38162</v>
      </c>
      <c r="I1404" t="s">
        <v>591</v>
      </c>
      <c r="J1404">
        <f>ROUNDUP(MONTH(sales_data_sample3[[#This Row],[ORDER DATE]])/3,0)</f>
        <v>2</v>
      </c>
      <c r="K1404" t="str">
        <f>TEXT(sales_data_sample3[[#This Row],[ORDER DATE]],"[$-409]mmmm")</f>
        <v>June</v>
      </c>
      <c r="L1404">
        <f>YEAR(sales_data_sample3[[#This Row],[ORDER DATE]])</f>
        <v>2004</v>
      </c>
      <c r="M1404" t="s">
        <v>1354</v>
      </c>
      <c r="N1404">
        <v>65</v>
      </c>
      <c r="O1404" t="s">
        <v>3465</v>
      </c>
      <c r="P1404" t="s">
        <v>268</v>
      </c>
      <c r="Q1404" t="s">
        <v>269</v>
      </c>
      <c r="R1404" t="s">
        <v>270</v>
      </c>
      <c r="S1404" t="s">
        <v>4804</v>
      </c>
      <c r="T1404" t="s">
        <v>271</v>
      </c>
      <c r="U1404" t="s">
        <v>4804</v>
      </c>
      <c r="V1404" t="s">
        <v>272</v>
      </c>
      <c r="W1404" t="s">
        <v>273</v>
      </c>
      <c r="X1404" t="s">
        <v>52</v>
      </c>
      <c r="Y1404" t="s">
        <v>274</v>
      </c>
      <c r="Z1404" t="s">
        <v>275</v>
      </c>
      <c r="AA1404" t="s">
        <v>65</v>
      </c>
    </row>
    <row r="1405" spans="1:27" x14ac:dyDescent="0.25">
      <c r="A1405" s="1">
        <v>10262</v>
      </c>
      <c r="B1405" s="1">
        <v>49</v>
      </c>
      <c r="C1405" s="8">
        <v>87.21</v>
      </c>
      <c r="D1405" s="1">
        <v>16</v>
      </c>
      <c r="E1405" s="7">
        <v>4273.29</v>
      </c>
      <c r="F1405" s="7">
        <f>sales_data_sample3[[#This Row],[SALES]]*sales_data_sample3[[#This Row],[PROFIT MARGIN]]</f>
        <v>0</v>
      </c>
      <c r="G1405" s="14">
        <v>0</v>
      </c>
      <c r="H1405" s="4">
        <v>38162</v>
      </c>
      <c r="I1405" t="s">
        <v>591</v>
      </c>
      <c r="J1405">
        <f>ROUNDUP(MONTH(sales_data_sample3[[#This Row],[ORDER DATE]])/3,0)</f>
        <v>2</v>
      </c>
      <c r="K1405" t="str">
        <f>TEXT(sales_data_sample3[[#This Row],[ORDER DATE]],"[$-409]mmmm")</f>
        <v>June</v>
      </c>
      <c r="L1405">
        <f>YEAR(sales_data_sample3[[#This Row],[ORDER DATE]])</f>
        <v>2004</v>
      </c>
      <c r="M1405" t="s">
        <v>1354</v>
      </c>
      <c r="N1405">
        <v>83</v>
      </c>
      <c r="O1405" t="s">
        <v>3543</v>
      </c>
      <c r="P1405" t="s">
        <v>268</v>
      </c>
      <c r="Q1405" t="s">
        <v>269</v>
      </c>
      <c r="R1405" t="s">
        <v>270</v>
      </c>
      <c r="S1405" t="s">
        <v>4804</v>
      </c>
      <c r="T1405" t="s">
        <v>271</v>
      </c>
      <c r="U1405" t="s">
        <v>4804</v>
      </c>
      <c r="V1405" t="s">
        <v>272</v>
      </c>
      <c r="W1405" t="s">
        <v>273</v>
      </c>
      <c r="X1405" t="s">
        <v>52</v>
      </c>
      <c r="Y1405" t="s">
        <v>274</v>
      </c>
      <c r="Z1405" t="s">
        <v>275</v>
      </c>
      <c r="AA1405" t="s">
        <v>65</v>
      </c>
    </row>
    <row r="1406" spans="1:27" x14ac:dyDescent="0.25">
      <c r="A1406" s="1">
        <v>10262</v>
      </c>
      <c r="B1406" s="1">
        <v>48</v>
      </c>
      <c r="C1406" s="8">
        <v>61.42</v>
      </c>
      <c r="D1406" s="1">
        <v>8</v>
      </c>
      <c r="E1406" s="7">
        <v>2948.16</v>
      </c>
      <c r="F1406" s="7">
        <f>sales_data_sample3[[#This Row],[SALES]]*sales_data_sample3[[#This Row],[PROFIT MARGIN]]</f>
        <v>0</v>
      </c>
      <c r="G1406" s="14">
        <v>0</v>
      </c>
      <c r="H1406" s="4">
        <v>38162</v>
      </c>
      <c r="I1406" t="s">
        <v>591</v>
      </c>
      <c r="J1406">
        <f>ROUNDUP(MONTH(sales_data_sample3[[#This Row],[ORDER DATE]])/3,0)</f>
        <v>2</v>
      </c>
      <c r="K1406" t="str">
        <f>TEXT(sales_data_sample3[[#This Row],[ORDER DATE]],"[$-409]mmmm")</f>
        <v>June</v>
      </c>
      <c r="L1406">
        <f>YEAR(sales_data_sample3[[#This Row],[ORDER DATE]])</f>
        <v>2004</v>
      </c>
      <c r="M1406" t="s">
        <v>1502</v>
      </c>
      <c r="N1406">
        <v>68</v>
      </c>
      <c r="O1406" t="s">
        <v>3620</v>
      </c>
      <c r="P1406" t="s">
        <v>268</v>
      </c>
      <c r="Q1406" t="s">
        <v>269</v>
      </c>
      <c r="R1406" t="s">
        <v>270</v>
      </c>
      <c r="S1406" t="s">
        <v>4804</v>
      </c>
      <c r="T1406" t="s">
        <v>271</v>
      </c>
      <c r="U1406" t="s">
        <v>4804</v>
      </c>
      <c r="V1406" t="s">
        <v>272</v>
      </c>
      <c r="W1406" t="s">
        <v>273</v>
      </c>
      <c r="X1406" t="s">
        <v>52</v>
      </c>
      <c r="Y1406" t="s">
        <v>274</v>
      </c>
      <c r="Z1406" t="s">
        <v>275</v>
      </c>
      <c r="AA1406" t="s">
        <v>42</v>
      </c>
    </row>
    <row r="1407" spans="1:27" x14ac:dyDescent="0.25">
      <c r="A1407" s="1">
        <v>10262</v>
      </c>
      <c r="B1407" s="1">
        <v>40</v>
      </c>
      <c r="C1407" s="8">
        <v>79.11</v>
      </c>
      <c r="D1407" s="1">
        <v>2</v>
      </c>
      <c r="E1407" s="7">
        <v>3164.4</v>
      </c>
      <c r="F1407" s="7">
        <f>sales_data_sample3[[#This Row],[SALES]]*sales_data_sample3[[#This Row],[PROFIT MARGIN]]</f>
        <v>0</v>
      </c>
      <c r="G1407" s="14">
        <v>0</v>
      </c>
      <c r="H1407" s="4">
        <v>38162</v>
      </c>
      <c r="I1407" t="s">
        <v>591</v>
      </c>
      <c r="J1407">
        <f>ROUNDUP(MONTH(sales_data_sample3[[#This Row],[ORDER DATE]])/3,0)</f>
        <v>2</v>
      </c>
      <c r="K1407" t="str">
        <f>TEXT(sales_data_sample3[[#This Row],[ORDER DATE]],"[$-409]mmmm")</f>
        <v>June</v>
      </c>
      <c r="L1407">
        <f>YEAR(sales_data_sample3[[#This Row],[ORDER DATE]])</f>
        <v>2004</v>
      </c>
      <c r="M1407" t="s">
        <v>1354</v>
      </c>
      <c r="N1407">
        <v>68</v>
      </c>
      <c r="O1407" t="s">
        <v>4069</v>
      </c>
      <c r="P1407" t="s">
        <v>268</v>
      </c>
      <c r="Q1407" t="s">
        <v>269</v>
      </c>
      <c r="R1407" t="s">
        <v>270</v>
      </c>
      <c r="S1407" t="s">
        <v>4804</v>
      </c>
      <c r="T1407" t="s">
        <v>271</v>
      </c>
      <c r="U1407" t="s">
        <v>4804</v>
      </c>
      <c r="V1407" t="s">
        <v>272</v>
      </c>
      <c r="W1407" t="s">
        <v>273</v>
      </c>
      <c r="X1407" t="s">
        <v>52</v>
      </c>
      <c r="Y1407" t="s">
        <v>274</v>
      </c>
      <c r="Z1407" t="s">
        <v>275</v>
      </c>
      <c r="AA1407" t="s">
        <v>65</v>
      </c>
    </row>
    <row r="1408" spans="1:27" x14ac:dyDescent="0.25">
      <c r="A1408" s="1">
        <v>10262</v>
      </c>
      <c r="B1408" s="1">
        <v>49</v>
      </c>
      <c r="C1408" s="8">
        <v>37.97</v>
      </c>
      <c r="D1408" s="1">
        <v>3</v>
      </c>
      <c r="E1408" s="7">
        <v>1860.53</v>
      </c>
      <c r="F1408" s="7">
        <f>sales_data_sample3[[#This Row],[SALES]]*sales_data_sample3[[#This Row],[PROFIT MARGIN]]</f>
        <v>0</v>
      </c>
      <c r="G1408" s="14">
        <v>0</v>
      </c>
      <c r="H1408" s="4">
        <v>38162</v>
      </c>
      <c r="I1408" t="s">
        <v>591</v>
      </c>
      <c r="J1408">
        <f>ROUNDUP(MONTH(sales_data_sample3[[#This Row],[ORDER DATE]])/3,0)</f>
        <v>2</v>
      </c>
      <c r="K1408" t="str">
        <f>TEXT(sales_data_sample3[[#This Row],[ORDER DATE]],"[$-409]mmmm")</f>
        <v>June</v>
      </c>
      <c r="L1408">
        <f>YEAR(sales_data_sample3[[#This Row],[ORDER DATE]])</f>
        <v>2004</v>
      </c>
      <c r="M1408" t="s">
        <v>1354</v>
      </c>
      <c r="N1408">
        <v>43</v>
      </c>
      <c r="O1408" t="s">
        <v>4136</v>
      </c>
      <c r="P1408" t="s">
        <v>268</v>
      </c>
      <c r="Q1408" t="s">
        <v>269</v>
      </c>
      <c r="R1408" t="s">
        <v>270</v>
      </c>
      <c r="S1408" t="s">
        <v>4804</v>
      </c>
      <c r="T1408" t="s">
        <v>271</v>
      </c>
      <c r="U1408" t="s">
        <v>4804</v>
      </c>
      <c r="V1408" t="s">
        <v>272</v>
      </c>
      <c r="W1408" t="s">
        <v>273</v>
      </c>
      <c r="X1408" t="s">
        <v>52</v>
      </c>
      <c r="Y1408" t="s">
        <v>274</v>
      </c>
      <c r="Z1408" t="s">
        <v>275</v>
      </c>
      <c r="AA1408" t="s">
        <v>42</v>
      </c>
    </row>
    <row r="1409" spans="1:27" x14ac:dyDescent="0.25">
      <c r="A1409" s="1">
        <v>10262</v>
      </c>
      <c r="B1409" s="1">
        <v>40</v>
      </c>
      <c r="C1409" s="8">
        <v>84.03</v>
      </c>
      <c r="D1409" s="1">
        <v>4</v>
      </c>
      <c r="E1409" s="7">
        <v>3361.2</v>
      </c>
      <c r="F1409" s="7">
        <f>sales_data_sample3[[#This Row],[SALES]]*sales_data_sample3[[#This Row],[PROFIT MARGIN]]</f>
        <v>0</v>
      </c>
      <c r="G1409" s="14">
        <v>0</v>
      </c>
      <c r="H1409" s="4">
        <v>38162</v>
      </c>
      <c r="I1409" t="s">
        <v>591</v>
      </c>
      <c r="J1409">
        <f>ROUNDUP(MONTH(sales_data_sample3[[#This Row],[ORDER DATE]])/3,0)</f>
        <v>2</v>
      </c>
      <c r="K1409" t="str">
        <f>TEXT(sales_data_sample3[[#This Row],[ORDER DATE]],"[$-409]mmmm")</f>
        <v>June</v>
      </c>
      <c r="L1409">
        <f>YEAR(sales_data_sample3[[#This Row],[ORDER DATE]])</f>
        <v>2004</v>
      </c>
      <c r="M1409" t="s">
        <v>1502</v>
      </c>
      <c r="N1409">
        <v>91</v>
      </c>
      <c r="O1409" t="s">
        <v>4321</v>
      </c>
      <c r="P1409" t="s">
        <v>268</v>
      </c>
      <c r="Q1409" t="s">
        <v>269</v>
      </c>
      <c r="R1409" t="s">
        <v>270</v>
      </c>
      <c r="S1409" t="s">
        <v>4804</v>
      </c>
      <c r="T1409" t="s">
        <v>271</v>
      </c>
      <c r="U1409" t="s">
        <v>4804</v>
      </c>
      <c r="V1409" t="s">
        <v>272</v>
      </c>
      <c r="W1409" t="s">
        <v>273</v>
      </c>
      <c r="X1409" t="s">
        <v>52</v>
      </c>
      <c r="Y1409" t="s">
        <v>274</v>
      </c>
      <c r="Z1409" t="s">
        <v>275</v>
      </c>
      <c r="AA1409" t="s">
        <v>65</v>
      </c>
    </row>
    <row r="1410" spans="1:27" x14ac:dyDescent="0.25">
      <c r="A1410" s="1">
        <v>10262</v>
      </c>
      <c r="B1410" s="1">
        <v>44</v>
      </c>
      <c r="C1410" s="8">
        <v>94.14</v>
      </c>
      <c r="D1410" s="1">
        <v>13</v>
      </c>
      <c r="E1410" s="7">
        <v>4142.16</v>
      </c>
      <c r="F1410" s="7">
        <f>sales_data_sample3[[#This Row],[SALES]]*sales_data_sample3[[#This Row],[PROFIT MARGIN]]</f>
        <v>0</v>
      </c>
      <c r="G1410" s="14">
        <v>0</v>
      </c>
      <c r="H1410" s="4">
        <v>38162</v>
      </c>
      <c r="I1410" t="s">
        <v>591</v>
      </c>
      <c r="J1410">
        <f>ROUNDUP(MONTH(sales_data_sample3[[#This Row],[ORDER DATE]])/3,0)</f>
        <v>2</v>
      </c>
      <c r="K1410" t="str">
        <f>TEXT(sales_data_sample3[[#This Row],[ORDER DATE]],"[$-409]mmmm")</f>
        <v>June</v>
      </c>
      <c r="L1410">
        <f>YEAR(sales_data_sample3[[#This Row],[ORDER DATE]])</f>
        <v>2004</v>
      </c>
      <c r="M1410" t="s">
        <v>2075</v>
      </c>
      <c r="N1410">
        <v>90</v>
      </c>
      <c r="O1410" t="s">
        <v>4394</v>
      </c>
      <c r="P1410" t="s">
        <v>268</v>
      </c>
      <c r="Q1410" t="s">
        <v>269</v>
      </c>
      <c r="R1410" t="s">
        <v>270</v>
      </c>
      <c r="S1410" t="s">
        <v>4804</v>
      </c>
      <c r="T1410" t="s">
        <v>271</v>
      </c>
      <c r="U1410" t="s">
        <v>4804</v>
      </c>
      <c r="V1410" t="s">
        <v>272</v>
      </c>
      <c r="W1410" t="s">
        <v>273</v>
      </c>
      <c r="X1410" t="s">
        <v>52</v>
      </c>
      <c r="Y1410" t="s">
        <v>274</v>
      </c>
      <c r="Z1410" t="s">
        <v>275</v>
      </c>
      <c r="AA1410" t="s">
        <v>65</v>
      </c>
    </row>
    <row r="1411" spans="1:27" x14ac:dyDescent="0.25">
      <c r="A1411" s="1">
        <v>10262</v>
      </c>
      <c r="B1411" s="1">
        <v>33</v>
      </c>
      <c r="C1411" s="8">
        <v>90.75</v>
      </c>
      <c r="D1411" s="1">
        <v>6</v>
      </c>
      <c r="E1411" s="7">
        <v>2994.75</v>
      </c>
      <c r="F1411" s="7">
        <f>sales_data_sample3[[#This Row],[SALES]]*sales_data_sample3[[#This Row],[PROFIT MARGIN]]</f>
        <v>0</v>
      </c>
      <c r="G1411" s="14">
        <v>0</v>
      </c>
      <c r="H1411" s="4">
        <v>38162</v>
      </c>
      <c r="I1411" t="s">
        <v>591</v>
      </c>
      <c r="J1411">
        <f>ROUNDUP(MONTH(sales_data_sample3[[#This Row],[ORDER DATE]])/3,0)</f>
        <v>2</v>
      </c>
      <c r="K1411" t="str">
        <f>TEXT(sales_data_sample3[[#This Row],[ORDER DATE]],"[$-409]mmmm")</f>
        <v>June</v>
      </c>
      <c r="L1411">
        <f>YEAR(sales_data_sample3[[#This Row],[ORDER DATE]])</f>
        <v>2004</v>
      </c>
      <c r="M1411" t="s">
        <v>1502</v>
      </c>
      <c r="N1411">
        <v>99</v>
      </c>
      <c r="O1411" t="s">
        <v>4433</v>
      </c>
      <c r="P1411" t="s">
        <v>268</v>
      </c>
      <c r="Q1411" t="s">
        <v>269</v>
      </c>
      <c r="R1411" t="s">
        <v>270</v>
      </c>
      <c r="S1411" t="s">
        <v>4804</v>
      </c>
      <c r="T1411" t="s">
        <v>271</v>
      </c>
      <c r="U1411" t="s">
        <v>4804</v>
      </c>
      <c r="V1411" t="s">
        <v>272</v>
      </c>
      <c r="W1411" t="s">
        <v>273</v>
      </c>
      <c r="X1411" t="s">
        <v>52</v>
      </c>
      <c r="Y1411" t="s">
        <v>274</v>
      </c>
      <c r="Z1411" t="s">
        <v>275</v>
      </c>
      <c r="AA1411" t="s">
        <v>42</v>
      </c>
    </row>
    <row r="1412" spans="1:27" x14ac:dyDescent="0.25">
      <c r="A1412" s="1">
        <v>10262</v>
      </c>
      <c r="B1412" s="1">
        <v>27</v>
      </c>
      <c r="C1412" s="8">
        <v>76</v>
      </c>
      <c r="D1412" s="1">
        <v>5</v>
      </c>
      <c r="E1412" s="7">
        <v>2052</v>
      </c>
      <c r="F1412" s="7">
        <f>sales_data_sample3[[#This Row],[SALES]]*sales_data_sample3[[#This Row],[PROFIT MARGIN]]</f>
        <v>0</v>
      </c>
      <c r="G1412" s="14">
        <v>0</v>
      </c>
      <c r="H1412" s="4">
        <v>38162</v>
      </c>
      <c r="I1412" t="s">
        <v>591</v>
      </c>
      <c r="J1412">
        <f>ROUNDUP(MONTH(sales_data_sample3[[#This Row],[ORDER DATE]])/3,0)</f>
        <v>2</v>
      </c>
      <c r="K1412" t="str">
        <f>TEXT(sales_data_sample3[[#This Row],[ORDER DATE]],"[$-409]mmmm")</f>
        <v>June</v>
      </c>
      <c r="L1412">
        <f>YEAR(sales_data_sample3[[#This Row],[ORDER DATE]])</f>
        <v>2004</v>
      </c>
      <c r="M1412" t="s">
        <v>1502</v>
      </c>
      <c r="N1412">
        <v>80</v>
      </c>
      <c r="O1412" t="s">
        <v>4572</v>
      </c>
      <c r="P1412" t="s">
        <v>268</v>
      </c>
      <c r="Q1412" t="s">
        <v>269</v>
      </c>
      <c r="R1412" t="s">
        <v>270</v>
      </c>
      <c r="S1412" t="s">
        <v>4804</v>
      </c>
      <c r="T1412" t="s">
        <v>271</v>
      </c>
      <c r="U1412" t="s">
        <v>4804</v>
      </c>
      <c r="V1412" t="s">
        <v>272</v>
      </c>
      <c r="W1412" t="s">
        <v>273</v>
      </c>
      <c r="X1412" t="s">
        <v>52</v>
      </c>
      <c r="Y1412" t="s">
        <v>274</v>
      </c>
      <c r="Z1412" t="s">
        <v>275</v>
      </c>
      <c r="AA1412" t="s">
        <v>42</v>
      </c>
    </row>
    <row r="1413" spans="1:27" x14ac:dyDescent="0.25">
      <c r="A1413" s="1">
        <v>10262</v>
      </c>
      <c r="B1413" s="1">
        <v>35</v>
      </c>
      <c r="C1413" s="8">
        <v>71.069999999999993</v>
      </c>
      <c r="D1413" s="1">
        <v>7</v>
      </c>
      <c r="E1413" s="7">
        <v>2487.4499999999998</v>
      </c>
      <c r="F1413" s="7">
        <f>sales_data_sample3[[#This Row],[SALES]]*sales_data_sample3[[#This Row],[PROFIT MARGIN]]</f>
        <v>0</v>
      </c>
      <c r="G1413" s="14">
        <v>0</v>
      </c>
      <c r="H1413" s="4">
        <v>38162</v>
      </c>
      <c r="I1413" t="s">
        <v>591</v>
      </c>
      <c r="J1413">
        <f>ROUNDUP(MONTH(sales_data_sample3[[#This Row],[ORDER DATE]])/3,0)</f>
        <v>2</v>
      </c>
      <c r="K1413" t="str">
        <f>TEXT(sales_data_sample3[[#This Row],[ORDER DATE]],"[$-409]mmmm")</f>
        <v>June</v>
      </c>
      <c r="L1413">
        <f>YEAR(sales_data_sample3[[#This Row],[ORDER DATE]])</f>
        <v>2004</v>
      </c>
      <c r="M1413" t="s">
        <v>1502</v>
      </c>
      <c r="N1413">
        <v>74</v>
      </c>
      <c r="O1413" t="s">
        <v>4675</v>
      </c>
      <c r="P1413" t="s">
        <v>268</v>
      </c>
      <c r="Q1413" t="s">
        <v>269</v>
      </c>
      <c r="R1413" t="s">
        <v>270</v>
      </c>
      <c r="S1413" t="s">
        <v>4804</v>
      </c>
      <c r="T1413" t="s">
        <v>271</v>
      </c>
      <c r="U1413" t="s">
        <v>4804</v>
      </c>
      <c r="V1413" t="s">
        <v>272</v>
      </c>
      <c r="W1413" t="s">
        <v>273</v>
      </c>
      <c r="X1413" t="s">
        <v>52</v>
      </c>
      <c r="Y1413" t="s">
        <v>274</v>
      </c>
      <c r="Z1413" t="s">
        <v>275</v>
      </c>
      <c r="AA1413" t="s">
        <v>42</v>
      </c>
    </row>
    <row r="1414" spans="1:27" x14ac:dyDescent="0.25">
      <c r="A1414" s="1">
        <v>10262</v>
      </c>
      <c r="B1414" s="1">
        <v>21</v>
      </c>
      <c r="C1414" s="8">
        <v>57.11</v>
      </c>
      <c r="D1414" s="1">
        <v>12</v>
      </c>
      <c r="E1414" s="7">
        <v>1199.31</v>
      </c>
      <c r="F1414" s="7">
        <f>sales_data_sample3[[#This Row],[SALES]]*sales_data_sample3[[#This Row],[PROFIT MARGIN]]</f>
        <v>0</v>
      </c>
      <c r="G1414" s="14">
        <v>0</v>
      </c>
      <c r="H1414" s="4">
        <v>38162</v>
      </c>
      <c r="I1414" t="s">
        <v>591</v>
      </c>
      <c r="J1414">
        <f>ROUNDUP(MONTH(sales_data_sample3[[#This Row],[ORDER DATE]])/3,0)</f>
        <v>2</v>
      </c>
      <c r="K1414" t="str">
        <f>TEXT(sales_data_sample3[[#This Row],[ORDER DATE]],"[$-409]mmmm")</f>
        <v>June</v>
      </c>
      <c r="L1414">
        <f>YEAR(sales_data_sample3[[#This Row],[ORDER DATE]])</f>
        <v>2004</v>
      </c>
      <c r="M1414" t="s">
        <v>1502</v>
      </c>
      <c r="N1414">
        <v>49</v>
      </c>
      <c r="O1414" t="s">
        <v>4719</v>
      </c>
      <c r="P1414" t="s">
        <v>268</v>
      </c>
      <c r="Q1414" t="s">
        <v>269</v>
      </c>
      <c r="R1414" t="s">
        <v>270</v>
      </c>
      <c r="S1414" t="s">
        <v>4804</v>
      </c>
      <c r="T1414" t="s">
        <v>271</v>
      </c>
      <c r="U1414" t="s">
        <v>4804</v>
      </c>
      <c r="V1414" t="s">
        <v>272</v>
      </c>
      <c r="W1414" t="s">
        <v>273</v>
      </c>
      <c r="X1414" t="s">
        <v>52</v>
      </c>
      <c r="Y1414" t="s">
        <v>274</v>
      </c>
      <c r="Z1414" t="s">
        <v>275</v>
      </c>
      <c r="AA1414" t="s">
        <v>42</v>
      </c>
    </row>
    <row r="1415" spans="1:27" x14ac:dyDescent="0.25">
      <c r="A1415" s="1">
        <v>10263</v>
      </c>
      <c r="B1415" s="1">
        <v>34</v>
      </c>
      <c r="C1415" s="8">
        <v>100</v>
      </c>
      <c r="D1415" s="1">
        <v>2</v>
      </c>
      <c r="E1415" s="7">
        <v>3676.76</v>
      </c>
      <c r="F1415" s="7">
        <f>sales_data_sample3[[#This Row],[SALES]]*sales_data_sample3[[#This Row],[PROFIT MARGIN]]</f>
        <v>466.94852000000003</v>
      </c>
      <c r="G1415" s="14" t="str">
        <f>IF(sales_data_sample3[[#This Row],[STATUS]] &lt;&gt;"Cancelled","12,70%","0")</f>
        <v>12,70%</v>
      </c>
      <c r="H1415" s="4">
        <v>38166</v>
      </c>
      <c r="I1415" t="s">
        <v>28</v>
      </c>
      <c r="J1415">
        <f>ROUNDUP(MONTH(sales_data_sample3[[#This Row],[ORDER DATE]])/3,0)</f>
        <v>2</v>
      </c>
      <c r="K1415" t="str">
        <f>TEXT(sales_data_sample3[[#This Row],[ORDER DATE]],"[$-409]mmmm")</f>
        <v>June</v>
      </c>
      <c r="L1415">
        <f>YEAR(sales_data_sample3[[#This Row],[ORDER DATE]])</f>
        <v>2004</v>
      </c>
      <c r="M1415" t="s">
        <v>29</v>
      </c>
      <c r="N1415">
        <v>95</v>
      </c>
      <c r="O1415" t="s">
        <v>30</v>
      </c>
      <c r="P1415" t="s">
        <v>162</v>
      </c>
      <c r="Q1415" t="s">
        <v>163</v>
      </c>
      <c r="R1415" t="s">
        <v>164</v>
      </c>
      <c r="S1415" t="s">
        <v>4804</v>
      </c>
      <c r="T1415" t="s">
        <v>165</v>
      </c>
      <c r="U1415" t="s">
        <v>166</v>
      </c>
      <c r="V1415" t="s">
        <v>167</v>
      </c>
      <c r="W1415" t="s">
        <v>38</v>
      </c>
      <c r="X1415" t="s">
        <v>39</v>
      </c>
      <c r="Y1415" t="s">
        <v>168</v>
      </c>
      <c r="Z1415" t="s">
        <v>76</v>
      </c>
      <c r="AA1415" t="s">
        <v>65</v>
      </c>
    </row>
    <row r="1416" spans="1:27" x14ac:dyDescent="0.25">
      <c r="A1416" s="1">
        <v>10263</v>
      </c>
      <c r="B1416" s="1">
        <v>40</v>
      </c>
      <c r="C1416" s="8">
        <v>100</v>
      </c>
      <c r="D1416" s="1">
        <v>5</v>
      </c>
      <c r="E1416" s="7">
        <v>4472</v>
      </c>
      <c r="F1416" s="7">
        <f>sales_data_sample3[[#This Row],[SALES]]*sales_data_sample3[[#This Row],[PROFIT MARGIN]]</f>
        <v>567.94399999999996</v>
      </c>
      <c r="G1416" s="14" t="str">
        <f>IF(sales_data_sample3[[#This Row],[STATUS]] &lt;&gt;"Cancelled","12,70%","0")</f>
        <v>12,70%</v>
      </c>
      <c r="H1416" s="4">
        <v>38166</v>
      </c>
      <c r="I1416" t="s">
        <v>28</v>
      </c>
      <c r="J1416">
        <f>ROUNDUP(MONTH(sales_data_sample3[[#This Row],[ORDER DATE]])/3,0)</f>
        <v>2</v>
      </c>
      <c r="K1416" t="str">
        <f>TEXT(sales_data_sample3[[#This Row],[ORDER DATE]],"[$-409]mmmm")</f>
        <v>June</v>
      </c>
      <c r="L1416">
        <f>YEAR(sales_data_sample3[[#This Row],[ORDER DATE]])</f>
        <v>2004</v>
      </c>
      <c r="M1416" t="s">
        <v>29</v>
      </c>
      <c r="N1416">
        <v>118</v>
      </c>
      <c r="O1416" t="s">
        <v>471</v>
      </c>
      <c r="P1416" t="s">
        <v>162</v>
      </c>
      <c r="Q1416" t="s">
        <v>163</v>
      </c>
      <c r="R1416" t="s">
        <v>164</v>
      </c>
      <c r="S1416" t="s">
        <v>4804</v>
      </c>
      <c r="T1416" t="s">
        <v>165</v>
      </c>
      <c r="U1416" t="s">
        <v>166</v>
      </c>
      <c r="V1416" t="s">
        <v>167</v>
      </c>
      <c r="W1416" t="s">
        <v>38</v>
      </c>
      <c r="X1416" t="s">
        <v>39</v>
      </c>
      <c r="Y1416" t="s">
        <v>168</v>
      </c>
      <c r="Z1416" t="s">
        <v>76</v>
      </c>
      <c r="AA1416" t="s">
        <v>65</v>
      </c>
    </row>
    <row r="1417" spans="1:27" x14ac:dyDescent="0.25">
      <c r="A1417" s="1">
        <v>10263</v>
      </c>
      <c r="B1417" s="1">
        <v>41</v>
      </c>
      <c r="C1417" s="8">
        <v>100</v>
      </c>
      <c r="D1417" s="1">
        <v>4</v>
      </c>
      <c r="E1417" s="7">
        <v>8336.94</v>
      </c>
      <c r="F1417" s="7">
        <f>sales_data_sample3[[#This Row],[SALES]]*sales_data_sample3[[#This Row],[PROFIT MARGIN]]</f>
        <v>1058.7913800000001</v>
      </c>
      <c r="G1417" s="14" t="str">
        <f>IF(sales_data_sample3[[#This Row],[STATUS]] &lt;&gt;"Cancelled","12,70%","0")</f>
        <v>12,70%</v>
      </c>
      <c r="H1417" s="4">
        <v>38166</v>
      </c>
      <c r="I1417" t="s">
        <v>28</v>
      </c>
      <c r="J1417">
        <f>ROUNDUP(MONTH(sales_data_sample3[[#This Row],[ORDER DATE]])/3,0)</f>
        <v>2</v>
      </c>
      <c r="K1417" t="str">
        <f>TEXT(sales_data_sample3[[#This Row],[ORDER DATE]],"[$-409]mmmm")</f>
        <v>June</v>
      </c>
      <c r="L1417">
        <f>YEAR(sales_data_sample3[[#This Row],[ORDER DATE]])</f>
        <v>2004</v>
      </c>
      <c r="M1417" t="s">
        <v>29</v>
      </c>
      <c r="N1417">
        <v>193</v>
      </c>
      <c r="O1417" t="s">
        <v>530</v>
      </c>
      <c r="P1417" t="s">
        <v>162</v>
      </c>
      <c r="Q1417" t="s">
        <v>163</v>
      </c>
      <c r="R1417" t="s">
        <v>164</v>
      </c>
      <c r="S1417" t="s">
        <v>4804</v>
      </c>
      <c r="T1417" t="s">
        <v>165</v>
      </c>
      <c r="U1417" t="s">
        <v>166</v>
      </c>
      <c r="V1417" t="s">
        <v>167</v>
      </c>
      <c r="W1417" t="s">
        <v>38</v>
      </c>
      <c r="X1417" t="s">
        <v>39</v>
      </c>
      <c r="Y1417" t="s">
        <v>168</v>
      </c>
      <c r="Z1417" t="s">
        <v>76</v>
      </c>
      <c r="AA1417" t="s">
        <v>229</v>
      </c>
    </row>
    <row r="1418" spans="1:27" x14ac:dyDescent="0.25">
      <c r="A1418" s="1">
        <v>10263</v>
      </c>
      <c r="B1418" s="1">
        <v>48</v>
      </c>
      <c r="C1418" s="8">
        <v>100</v>
      </c>
      <c r="D1418" s="1">
        <v>1</v>
      </c>
      <c r="E1418" s="7">
        <v>6434.4</v>
      </c>
      <c r="F1418" s="7">
        <f>sales_data_sample3[[#This Row],[SALES]]*sales_data_sample3[[#This Row],[PROFIT MARGIN]]</f>
        <v>817.16879999999992</v>
      </c>
      <c r="G1418" s="14">
        <v>0.127</v>
      </c>
      <c r="H1418" s="4">
        <v>38166</v>
      </c>
      <c r="I1418" t="s">
        <v>28</v>
      </c>
      <c r="J1418">
        <f>ROUNDUP(MONTH(sales_data_sample3[[#This Row],[ORDER DATE]])/3,0)</f>
        <v>2</v>
      </c>
      <c r="K1418" t="str">
        <f>TEXT(sales_data_sample3[[#This Row],[ORDER DATE]],"[$-409]mmmm")</f>
        <v>June</v>
      </c>
      <c r="L1418">
        <f>YEAR(sales_data_sample3[[#This Row],[ORDER DATE]])</f>
        <v>2004</v>
      </c>
      <c r="M1418" t="s">
        <v>29</v>
      </c>
      <c r="N1418">
        <v>150</v>
      </c>
      <c r="O1418" t="s">
        <v>991</v>
      </c>
      <c r="P1418" t="s">
        <v>162</v>
      </c>
      <c r="Q1418" t="s">
        <v>163</v>
      </c>
      <c r="R1418" t="s">
        <v>164</v>
      </c>
      <c r="S1418" t="s">
        <v>4804</v>
      </c>
      <c r="T1418" t="s">
        <v>165</v>
      </c>
      <c r="U1418" t="s">
        <v>166</v>
      </c>
      <c r="V1418" t="s">
        <v>167</v>
      </c>
      <c r="W1418" t="s">
        <v>38</v>
      </c>
      <c r="X1418" t="s">
        <v>39</v>
      </c>
      <c r="Y1418" t="s">
        <v>168</v>
      </c>
      <c r="Z1418" t="s">
        <v>76</v>
      </c>
      <c r="AA1418" t="s">
        <v>65</v>
      </c>
    </row>
    <row r="1419" spans="1:27" x14ac:dyDescent="0.25">
      <c r="A1419" s="1">
        <v>10263</v>
      </c>
      <c r="B1419" s="1">
        <v>33</v>
      </c>
      <c r="C1419" s="8">
        <v>86.17</v>
      </c>
      <c r="D1419" s="1">
        <v>10</v>
      </c>
      <c r="E1419" s="7">
        <v>2843.61</v>
      </c>
      <c r="F1419" s="7">
        <f>sales_data_sample3[[#This Row],[SALES]]*sales_data_sample3[[#This Row],[PROFIT MARGIN]]</f>
        <v>207.86789100000001</v>
      </c>
      <c r="G1419" s="14" t="str">
        <f>IF(sales_data_sample3[[#This Row],[STATUS]] &lt;&gt;"Cancelled","7,31%","0")</f>
        <v>7,31%</v>
      </c>
      <c r="H1419" s="4">
        <v>38166</v>
      </c>
      <c r="I1419" t="s">
        <v>28</v>
      </c>
      <c r="J1419">
        <f>ROUNDUP(MONTH(sales_data_sample3[[#This Row],[ORDER DATE]])/3,0)</f>
        <v>2</v>
      </c>
      <c r="K1419" t="str">
        <f>TEXT(sales_data_sample3[[#This Row],[ORDER DATE]],"[$-409]mmmm")</f>
        <v>June</v>
      </c>
      <c r="L1419">
        <f>YEAR(sales_data_sample3[[#This Row],[ORDER DATE]])</f>
        <v>2004</v>
      </c>
      <c r="M1419" t="s">
        <v>1502</v>
      </c>
      <c r="N1419">
        <v>84</v>
      </c>
      <c r="O1419" t="s">
        <v>1845</v>
      </c>
      <c r="P1419" t="s">
        <v>162</v>
      </c>
      <c r="Q1419" t="s">
        <v>163</v>
      </c>
      <c r="R1419" t="s">
        <v>164</v>
      </c>
      <c r="S1419" t="s">
        <v>4804</v>
      </c>
      <c r="T1419" t="s">
        <v>165</v>
      </c>
      <c r="U1419" t="s">
        <v>166</v>
      </c>
      <c r="V1419" t="s">
        <v>167</v>
      </c>
      <c r="W1419" t="s">
        <v>38</v>
      </c>
      <c r="X1419" t="s">
        <v>39</v>
      </c>
      <c r="Y1419" t="s">
        <v>168</v>
      </c>
      <c r="Z1419" t="s">
        <v>76</v>
      </c>
      <c r="AA1419" t="s">
        <v>42</v>
      </c>
    </row>
    <row r="1420" spans="1:27" x14ac:dyDescent="0.25">
      <c r="A1420" s="1">
        <v>10263</v>
      </c>
      <c r="B1420" s="1">
        <v>34</v>
      </c>
      <c r="C1420" s="8">
        <v>58.75</v>
      </c>
      <c r="D1420" s="1">
        <v>6</v>
      </c>
      <c r="E1420" s="7">
        <v>1997.5</v>
      </c>
      <c r="F1420" s="7">
        <f>sales_data_sample3[[#This Row],[SALES]]*sales_data_sample3[[#This Row],[PROFIT MARGIN]]</f>
        <v>253.6825</v>
      </c>
      <c r="G1420" s="14">
        <v>0.127</v>
      </c>
      <c r="H1420" s="4">
        <v>38166</v>
      </c>
      <c r="I1420" t="s">
        <v>28</v>
      </c>
      <c r="J1420">
        <f>ROUNDUP(MONTH(sales_data_sample3[[#This Row],[ORDER DATE]])/3,0)</f>
        <v>2</v>
      </c>
      <c r="K1420" t="str">
        <f>TEXT(sales_data_sample3[[#This Row],[ORDER DATE]],"[$-409]mmmm")</f>
        <v>June</v>
      </c>
      <c r="L1420">
        <f>YEAR(sales_data_sample3[[#This Row],[ORDER DATE]])</f>
        <v>2004</v>
      </c>
      <c r="M1420" t="s">
        <v>29</v>
      </c>
      <c r="N1420">
        <v>60</v>
      </c>
      <c r="O1420" t="s">
        <v>1884</v>
      </c>
      <c r="P1420" t="s">
        <v>162</v>
      </c>
      <c r="Q1420" t="s">
        <v>163</v>
      </c>
      <c r="R1420" t="s">
        <v>164</v>
      </c>
      <c r="S1420" t="s">
        <v>4804</v>
      </c>
      <c r="T1420" t="s">
        <v>165</v>
      </c>
      <c r="U1420" t="s">
        <v>166</v>
      </c>
      <c r="V1420" t="s">
        <v>167</v>
      </c>
      <c r="W1420" t="s">
        <v>38</v>
      </c>
      <c r="X1420" t="s">
        <v>39</v>
      </c>
      <c r="Y1420" t="s">
        <v>168</v>
      </c>
      <c r="Z1420" t="s">
        <v>76</v>
      </c>
      <c r="AA1420" t="s">
        <v>42</v>
      </c>
    </row>
    <row r="1421" spans="1:27" x14ac:dyDescent="0.25">
      <c r="A1421" s="1">
        <v>10263</v>
      </c>
      <c r="B1421" s="1">
        <v>42</v>
      </c>
      <c r="C1421" s="8">
        <v>100</v>
      </c>
      <c r="D1421" s="1">
        <v>3</v>
      </c>
      <c r="E1421" s="7">
        <v>4307.5200000000004</v>
      </c>
      <c r="F1421" s="7">
        <f>sales_data_sample3[[#This Row],[SALES]]*sales_data_sample3[[#This Row],[PROFIT MARGIN]]</f>
        <v>547.05504000000008</v>
      </c>
      <c r="G1421" s="14">
        <v>0.127</v>
      </c>
      <c r="H1421" s="4">
        <v>38166</v>
      </c>
      <c r="I1421" t="s">
        <v>28</v>
      </c>
      <c r="J1421">
        <f>ROUNDUP(MONTH(sales_data_sample3[[#This Row],[ORDER DATE]])/3,0)</f>
        <v>2</v>
      </c>
      <c r="K1421" t="str">
        <f>TEXT(sales_data_sample3[[#This Row],[ORDER DATE]],"[$-409]mmmm")</f>
        <v>June</v>
      </c>
      <c r="L1421">
        <f>YEAR(sales_data_sample3[[#This Row],[ORDER DATE]])</f>
        <v>2004</v>
      </c>
      <c r="M1421" t="s">
        <v>29</v>
      </c>
      <c r="N1421">
        <v>112</v>
      </c>
      <c r="O1421" t="s">
        <v>2822</v>
      </c>
      <c r="P1421" t="s">
        <v>162</v>
      </c>
      <c r="Q1421" t="s">
        <v>163</v>
      </c>
      <c r="R1421" t="s">
        <v>164</v>
      </c>
      <c r="S1421" t="s">
        <v>4804</v>
      </c>
      <c r="T1421" t="s">
        <v>165</v>
      </c>
      <c r="U1421" t="s">
        <v>166</v>
      </c>
      <c r="V1421" t="s">
        <v>167</v>
      </c>
      <c r="W1421" t="s">
        <v>38</v>
      </c>
      <c r="X1421" t="s">
        <v>39</v>
      </c>
      <c r="Y1421" t="s">
        <v>168</v>
      </c>
      <c r="Z1421" t="s">
        <v>76</v>
      </c>
      <c r="AA1421" t="s">
        <v>65</v>
      </c>
    </row>
    <row r="1422" spans="1:27" x14ac:dyDescent="0.25">
      <c r="A1422" s="1">
        <v>10263</v>
      </c>
      <c r="B1422" s="1">
        <v>37</v>
      </c>
      <c r="C1422" s="8">
        <v>62.46</v>
      </c>
      <c r="D1422" s="1">
        <v>7</v>
      </c>
      <c r="E1422" s="7">
        <v>2311.02</v>
      </c>
      <c r="F1422" s="7">
        <f>sales_data_sample3[[#This Row],[SALES]]*sales_data_sample3[[#This Row],[PROFIT MARGIN]]</f>
        <v>293.49954000000002</v>
      </c>
      <c r="G1422" s="14">
        <v>0.127</v>
      </c>
      <c r="H1422" s="4">
        <v>38166</v>
      </c>
      <c r="I1422" t="s">
        <v>28</v>
      </c>
      <c r="J1422">
        <f>ROUNDUP(MONTH(sales_data_sample3[[#This Row],[ORDER DATE]])/3,0)</f>
        <v>2</v>
      </c>
      <c r="K1422" t="str">
        <f>TEXT(sales_data_sample3[[#This Row],[ORDER DATE]],"[$-409]mmmm")</f>
        <v>June</v>
      </c>
      <c r="L1422">
        <f>YEAR(sales_data_sample3[[#This Row],[ORDER DATE]])</f>
        <v>2004</v>
      </c>
      <c r="M1422" t="s">
        <v>29</v>
      </c>
      <c r="N1422">
        <v>76</v>
      </c>
      <c r="O1422" t="s">
        <v>2965</v>
      </c>
      <c r="P1422" t="s">
        <v>162</v>
      </c>
      <c r="Q1422" t="s">
        <v>163</v>
      </c>
      <c r="R1422" t="s">
        <v>164</v>
      </c>
      <c r="S1422" t="s">
        <v>4804</v>
      </c>
      <c r="T1422" t="s">
        <v>165</v>
      </c>
      <c r="U1422" t="s">
        <v>166</v>
      </c>
      <c r="V1422" t="s">
        <v>167</v>
      </c>
      <c r="W1422" t="s">
        <v>38</v>
      </c>
      <c r="X1422" t="s">
        <v>39</v>
      </c>
      <c r="Y1422" t="s">
        <v>168</v>
      </c>
      <c r="Z1422" t="s">
        <v>76</v>
      </c>
      <c r="AA1422" t="s">
        <v>42</v>
      </c>
    </row>
    <row r="1423" spans="1:27" x14ac:dyDescent="0.25">
      <c r="A1423" s="1">
        <v>10263</v>
      </c>
      <c r="B1423" s="1">
        <v>24</v>
      </c>
      <c r="C1423" s="8">
        <v>75.349999999999994</v>
      </c>
      <c r="D1423" s="1">
        <v>11</v>
      </c>
      <c r="E1423" s="7">
        <v>1808.4</v>
      </c>
      <c r="F1423" s="7">
        <f>sales_data_sample3[[#This Row],[SALES]]*sales_data_sample3[[#This Row],[PROFIT MARGIN]]</f>
        <v>132.19404</v>
      </c>
      <c r="G1423" s="14" t="str">
        <f>IF(sales_data_sample3[[#This Row],[STATUS]] &lt;&gt;"Cancelled","7,31%","0")</f>
        <v>7,31%</v>
      </c>
      <c r="H1423" s="4">
        <v>38166</v>
      </c>
      <c r="I1423" t="s">
        <v>28</v>
      </c>
      <c r="J1423">
        <f>ROUNDUP(MONTH(sales_data_sample3[[#This Row],[ORDER DATE]])/3,0)</f>
        <v>2</v>
      </c>
      <c r="K1423" t="str">
        <f>TEXT(sales_data_sample3[[#This Row],[ORDER DATE]],"[$-409]mmmm")</f>
        <v>June</v>
      </c>
      <c r="L1423">
        <f>YEAR(sales_data_sample3[[#This Row],[ORDER DATE]])</f>
        <v>2004</v>
      </c>
      <c r="M1423" t="s">
        <v>1502</v>
      </c>
      <c r="N1423">
        <v>72</v>
      </c>
      <c r="O1423" t="s">
        <v>3763</v>
      </c>
      <c r="P1423" t="s">
        <v>162</v>
      </c>
      <c r="Q1423" t="s">
        <v>163</v>
      </c>
      <c r="R1423" t="s">
        <v>164</v>
      </c>
      <c r="S1423" t="s">
        <v>4804</v>
      </c>
      <c r="T1423" t="s">
        <v>165</v>
      </c>
      <c r="U1423" t="s">
        <v>166</v>
      </c>
      <c r="V1423" t="s">
        <v>167</v>
      </c>
      <c r="W1423" t="s">
        <v>38</v>
      </c>
      <c r="X1423" t="s">
        <v>39</v>
      </c>
      <c r="Y1423" t="s">
        <v>168</v>
      </c>
      <c r="Z1423" t="s">
        <v>76</v>
      </c>
      <c r="AA1423" t="s">
        <v>42</v>
      </c>
    </row>
    <row r="1424" spans="1:27" x14ac:dyDescent="0.25">
      <c r="A1424" s="1">
        <v>10263</v>
      </c>
      <c r="B1424" s="1">
        <v>31</v>
      </c>
      <c r="C1424" s="8">
        <v>79.91</v>
      </c>
      <c r="D1424" s="1">
        <v>8</v>
      </c>
      <c r="E1424" s="7">
        <v>2477.21</v>
      </c>
      <c r="F1424" s="7">
        <f>sales_data_sample3[[#This Row],[SALES]]*sales_data_sample3[[#This Row],[PROFIT MARGIN]]</f>
        <v>314.60567000000003</v>
      </c>
      <c r="G1424" s="14">
        <v>0.127</v>
      </c>
      <c r="H1424" s="4">
        <v>38166</v>
      </c>
      <c r="I1424" t="s">
        <v>28</v>
      </c>
      <c r="J1424">
        <f>ROUNDUP(MONTH(sales_data_sample3[[#This Row],[ORDER DATE]])/3,0)</f>
        <v>2</v>
      </c>
      <c r="K1424" t="str">
        <f>TEXT(sales_data_sample3[[#This Row],[ORDER DATE]],"[$-409]mmmm")</f>
        <v>June</v>
      </c>
      <c r="L1424">
        <f>YEAR(sales_data_sample3[[#This Row],[ORDER DATE]])</f>
        <v>2004</v>
      </c>
      <c r="M1424" t="s">
        <v>29</v>
      </c>
      <c r="N1424">
        <v>99</v>
      </c>
      <c r="O1424" t="s">
        <v>3872</v>
      </c>
      <c r="P1424" t="s">
        <v>162</v>
      </c>
      <c r="Q1424" t="s">
        <v>163</v>
      </c>
      <c r="R1424" t="s">
        <v>164</v>
      </c>
      <c r="S1424" t="s">
        <v>4804</v>
      </c>
      <c r="T1424" t="s">
        <v>165</v>
      </c>
      <c r="U1424" t="s">
        <v>166</v>
      </c>
      <c r="V1424" t="s">
        <v>167</v>
      </c>
      <c r="W1424" t="s">
        <v>38</v>
      </c>
      <c r="X1424" t="s">
        <v>39</v>
      </c>
      <c r="Y1424" t="s">
        <v>168</v>
      </c>
      <c r="Z1424" t="s">
        <v>76</v>
      </c>
      <c r="AA1424" t="s">
        <v>42</v>
      </c>
    </row>
    <row r="1425" spans="1:27" x14ac:dyDescent="0.25">
      <c r="A1425" s="1">
        <v>10263</v>
      </c>
      <c r="B1425" s="1">
        <v>47</v>
      </c>
      <c r="C1425" s="8">
        <v>100</v>
      </c>
      <c r="D1425" s="1">
        <v>9</v>
      </c>
      <c r="E1425" s="7">
        <v>5465.16</v>
      </c>
      <c r="F1425" s="7">
        <f>sales_data_sample3[[#This Row],[SALES]]*sales_data_sample3[[#This Row],[PROFIT MARGIN]]</f>
        <v>399.503196</v>
      </c>
      <c r="G1425" s="14" t="str">
        <f>IF(sales_data_sample3[[#This Row],[STATUS]] &lt;&gt;"Cancelled","7,31%","0")</f>
        <v>7,31%</v>
      </c>
      <c r="H1425" s="4">
        <v>38166</v>
      </c>
      <c r="I1425" t="s">
        <v>28</v>
      </c>
      <c r="J1425">
        <f>ROUNDUP(MONTH(sales_data_sample3[[#This Row],[ORDER DATE]])/3,0)</f>
        <v>2</v>
      </c>
      <c r="K1425" t="str">
        <f>TEXT(sales_data_sample3[[#This Row],[ORDER DATE]],"[$-409]mmmm")</f>
        <v>June</v>
      </c>
      <c r="L1425">
        <f>YEAR(sales_data_sample3[[#This Row],[ORDER DATE]])</f>
        <v>2004</v>
      </c>
      <c r="M1425" t="s">
        <v>1502</v>
      </c>
      <c r="N1425">
        <v>118</v>
      </c>
      <c r="O1425" t="s">
        <v>4540</v>
      </c>
      <c r="P1425" t="s">
        <v>162</v>
      </c>
      <c r="Q1425" t="s">
        <v>163</v>
      </c>
      <c r="R1425" t="s">
        <v>164</v>
      </c>
      <c r="S1425" t="s">
        <v>4804</v>
      </c>
      <c r="T1425" t="s">
        <v>165</v>
      </c>
      <c r="U1425" t="s">
        <v>166</v>
      </c>
      <c r="V1425" t="s">
        <v>167</v>
      </c>
      <c r="W1425" t="s">
        <v>38</v>
      </c>
      <c r="X1425" t="s">
        <v>39</v>
      </c>
      <c r="Y1425" t="s">
        <v>168</v>
      </c>
      <c r="Z1425" t="s">
        <v>76</v>
      </c>
      <c r="AA1425" t="s">
        <v>65</v>
      </c>
    </row>
    <row r="1426" spans="1:27" x14ac:dyDescent="0.25">
      <c r="A1426" s="1">
        <v>10264</v>
      </c>
      <c r="B1426" s="1">
        <v>48</v>
      </c>
      <c r="C1426" s="8">
        <v>54.71</v>
      </c>
      <c r="D1426" s="1">
        <v>3</v>
      </c>
      <c r="E1426" s="7">
        <v>2626.08</v>
      </c>
      <c r="F1426" s="7">
        <f>sales_data_sample3[[#This Row],[SALES]]*sales_data_sample3[[#This Row],[PROFIT MARGIN]]</f>
        <v>333.51215999999999</v>
      </c>
      <c r="G1426" s="14">
        <v>0.127</v>
      </c>
      <c r="H1426" s="4">
        <v>38168</v>
      </c>
      <c r="I1426" t="s">
        <v>28</v>
      </c>
      <c r="J1426">
        <f>ROUNDUP(MONTH(sales_data_sample3[[#This Row],[ORDER DATE]])/3,0)</f>
        <v>2</v>
      </c>
      <c r="K1426" t="str">
        <f>TEXT(sales_data_sample3[[#This Row],[ORDER DATE]],"[$-409]mmmm")</f>
        <v>June</v>
      </c>
      <c r="L1426">
        <f>YEAR(sales_data_sample3[[#This Row],[ORDER DATE]])</f>
        <v>2004</v>
      </c>
      <c r="M1426" t="s">
        <v>29</v>
      </c>
      <c r="N1426">
        <v>62</v>
      </c>
      <c r="O1426" t="s">
        <v>2422</v>
      </c>
      <c r="P1426" t="s">
        <v>656</v>
      </c>
      <c r="Q1426" t="s">
        <v>657</v>
      </c>
      <c r="R1426" t="s">
        <v>658</v>
      </c>
      <c r="S1426" t="s">
        <v>4804</v>
      </c>
      <c r="T1426" t="s">
        <v>659</v>
      </c>
      <c r="U1426" t="s">
        <v>185</v>
      </c>
      <c r="V1426" t="s">
        <v>660</v>
      </c>
      <c r="W1426" t="s">
        <v>38</v>
      </c>
      <c r="X1426" t="s">
        <v>39</v>
      </c>
      <c r="Y1426" t="s">
        <v>661</v>
      </c>
      <c r="Z1426" t="s">
        <v>94</v>
      </c>
      <c r="AA1426" t="s">
        <v>42</v>
      </c>
    </row>
    <row r="1427" spans="1:27" x14ac:dyDescent="0.25">
      <c r="A1427" s="1">
        <v>10264</v>
      </c>
      <c r="B1427" s="1">
        <v>20</v>
      </c>
      <c r="C1427" s="8">
        <v>100</v>
      </c>
      <c r="D1427" s="1">
        <v>2</v>
      </c>
      <c r="E1427" s="7">
        <v>2410.6</v>
      </c>
      <c r="F1427" s="7">
        <f>sales_data_sample3[[#This Row],[SALES]]*sales_data_sample3[[#This Row],[PROFIT MARGIN]]</f>
        <v>599.99833999999998</v>
      </c>
      <c r="G1427" s="14" t="str">
        <f>IF(sales_data_sample3[[#This Row],[STATUS]] &lt;&gt;"Cancelled","24,89%","0")</f>
        <v>24,89%</v>
      </c>
      <c r="H1427" s="4">
        <v>38168</v>
      </c>
      <c r="I1427" t="s">
        <v>28</v>
      </c>
      <c r="J1427">
        <f>ROUNDUP(MONTH(sales_data_sample3[[#This Row],[ORDER DATE]])/3,0)</f>
        <v>2</v>
      </c>
      <c r="K1427" t="str">
        <f>TEXT(sales_data_sample3[[#This Row],[ORDER DATE]],"[$-409]mmmm")</f>
        <v>June</v>
      </c>
      <c r="L1427">
        <f>YEAR(sales_data_sample3[[#This Row],[ORDER DATE]])</f>
        <v>2004</v>
      </c>
      <c r="M1427" t="s">
        <v>278</v>
      </c>
      <c r="N1427">
        <v>148</v>
      </c>
      <c r="O1427" t="s">
        <v>2673</v>
      </c>
      <c r="P1427" t="s">
        <v>656</v>
      </c>
      <c r="Q1427" t="s">
        <v>657</v>
      </c>
      <c r="R1427" t="s">
        <v>658</v>
      </c>
      <c r="S1427" t="s">
        <v>4804</v>
      </c>
      <c r="T1427" t="s">
        <v>659</v>
      </c>
      <c r="U1427" t="s">
        <v>185</v>
      </c>
      <c r="V1427" t="s">
        <v>660</v>
      </c>
      <c r="W1427" t="s">
        <v>38</v>
      </c>
      <c r="X1427" t="s">
        <v>39</v>
      </c>
      <c r="Y1427" t="s">
        <v>661</v>
      </c>
      <c r="Z1427" t="s">
        <v>94</v>
      </c>
      <c r="AA1427" t="s">
        <v>42</v>
      </c>
    </row>
    <row r="1428" spans="1:27" x14ac:dyDescent="0.25">
      <c r="A1428" s="1">
        <v>10264</v>
      </c>
      <c r="B1428" s="1">
        <v>37</v>
      </c>
      <c r="C1428" s="8">
        <v>65.099999999999994</v>
      </c>
      <c r="D1428" s="1">
        <v>6</v>
      </c>
      <c r="E1428" s="7">
        <v>2408.6999999999998</v>
      </c>
      <c r="F1428" s="7">
        <f>sales_data_sample3[[#This Row],[SALES]]*sales_data_sample3[[#This Row],[PROFIT MARGIN]]</f>
        <v>305.9049</v>
      </c>
      <c r="G1428" s="14">
        <v>0.127</v>
      </c>
      <c r="H1428" s="4">
        <v>38168</v>
      </c>
      <c r="I1428" t="s">
        <v>28</v>
      </c>
      <c r="J1428">
        <f>ROUNDUP(MONTH(sales_data_sample3[[#This Row],[ORDER DATE]])/3,0)</f>
        <v>2</v>
      </c>
      <c r="K1428" t="str">
        <f>TEXT(sales_data_sample3[[#This Row],[ORDER DATE]],"[$-409]mmmm")</f>
        <v>June</v>
      </c>
      <c r="L1428">
        <f>YEAR(sales_data_sample3[[#This Row],[ORDER DATE]])</f>
        <v>2004</v>
      </c>
      <c r="M1428" t="s">
        <v>29</v>
      </c>
      <c r="N1428">
        <v>69</v>
      </c>
      <c r="O1428" t="s">
        <v>3105</v>
      </c>
      <c r="P1428" t="s">
        <v>656</v>
      </c>
      <c r="Q1428" t="s">
        <v>657</v>
      </c>
      <c r="R1428" t="s">
        <v>658</v>
      </c>
      <c r="S1428" t="s">
        <v>4804</v>
      </c>
      <c r="T1428" t="s">
        <v>659</v>
      </c>
      <c r="U1428" t="s">
        <v>185</v>
      </c>
      <c r="V1428" t="s">
        <v>660</v>
      </c>
      <c r="W1428" t="s">
        <v>38</v>
      </c>
      <c r="X1428" t="s">
        <v>39</v>
      </c>
      <c r="Y1428" t="s">
        <v>661</v>
      </c>
      <c r="Z1428" t="s">
        <v>94</v>
      </c>
      <c r="AA1428" t="s">
        <v>42</v>
      </c>
    </row>
    <row r="1429" spans="1:27" x14ac:dyDescent="0.25">
      <c r="A1429" s="1">
        <v>10264</v>
      </c>
      <c r="B1429" s="1">
        <v>47</v>
      </c>
      <c r="C1429" s="8">
        <v>83.27</v>
      </c>
      <c r="D1429" s="1">
        <v>1</v>
      </c>
      <c r="E1429" s="7">
        <v>3913.69</v>
      </c>
      <c r="F1429" s="7">
        <f>sales_data_sample3[[#This Row],[SALES]]*sales_data_sample3[[#This Row],[PROFIT MARGIN]]</f>
        <v>974.1174410000001</v>
      </c>
      <c r="G1429" s="14" t="str">
        <f>IF(sales_data_sample3[[#This Row],[STATUS]] &lt;&gt;"Cancelled","24,89%","0")</f>
        <v>24,89%</v>
      </c>
      <c r="H1429" s="4">
        <v>38168</v>
      </c>
      <c r="I1429" t="s">
        <v>28</v>
      </c>
      <c r="J1429">
        <f>ROUNDUP(MONTH(sales_data_sample3[[#This Row],[ORDER DATE]])/3,0)</f>
        <v>2</v>
      </c>
      <c r="K1429" t="str">
        <f>TEXT(sales_data_sample3[[#This Row],[ORDER DATE]],"[$-409]mmmm")</f>
        <v>June</v>
      </c>
      <c r="L1429">
        <f>YEAR(sales_data_sample3[[#This Row],[ORDER DATE]])</f>
        <v>2004</v>
      </c>
      <c r="M1429" t="s">
        <v>278</v>
      </c>
      <c r="N1429">
        <v>80</v>
      </c>
      <c r="O1429" t="s">
        <v>3802</v>
      </c>
      <c r="P1429" t="s">
        <v>656</v>
      </c>
      <c r="Q1429" t="s">
        <v>657</v>
      </c>
      <c r="R1429" t="s">
        <v>658</v>
      </c>
      <c r="S1429" t="s">
        <v>4804</v>
      </c>
      <c r="T1429" t="s">
        <v>659</v>
      </c>
      <c r="U1429" t="s">
        <v>185</v>
      </c>
      <c r="V1429" t="s">
        <v>660</v>
      </c>
      <c r="W1429" t="s">
        <v>38</v>
      </c>
      <c r="X1429" t="s">
        <v>39</v>
      </c>
      <c r="Y1429" t="s">
        <v>661</v>
      </c>
      <c r="Z1429" t="s">
        <v>94</v>
      </c>
      <c r="AA1429" t="s">
        <v>65</v>
      </c>
    </row>
    <row r="1430" spans="1:27" x14ac:dyDescent="0.25">
      <c r="A1430" s="1">
        <v>10264</v>
      </c>
      <c r="B1430" s="1">
        <v>20</v>
      </c>
      <c r="C1430" s="8">
        <v>32.590000000000003</v>
      </c>
      <c r="D1430" s="1">
        <v>4</v>
      </c>
      <c r="E1430" s="7">
        <v>651.79999999999995</v>
      </c>
      <c r="F1430" s="7">
        <f>sales_data_sample3[[#This Row],[SALES]]*sales_data_sample3[[#This Row],[PROFIT MARGIN]]</f>
        <v>82.778599999999997</v>
      </c>
      <c r="G1430" s="14">
        <v>0.127</v>
      </c>
      <c r="H1430" s="4">
        <v>38168</v>
      </c>
      <c r="I1430" t="s">
        <v>28</v>
      </c>
      <c r="J1430">
        <f>ROUNDUP(MONTH(sales_data_sample3[[#This Row],[ORDER DATE]])/3,0)</f>
        <v>2</v>
      </c>
      <c r="K1430" t="str">
        <f>TEXT(sales_data_sample3[[#This Row],[ORDER DATE]],"[$-409]mmmm")</f>
        <v>June</v>
      </c>
      <c r="L1430">
        <f>YEAR(sales_data_sample3[[#This Row],[ORDER DATE]])</f>
        <v>2004</v>
      </c>
      <c r="M1430" t="s">
        <v>29</v>
      </c>
      <c r="N1430">
        <v>40</v>
      </c>
      <c r="O1430" t="s">
        <v>3904</v>
      </c>
      <c r="P1430" t="s">
        <v>656</v>
      </c>
      <c r="Q1430" t="s">
        <v>657</v>
      </c>
      <c r="R1430" t="s">
        <v>658</v>
      </c>
      <c r="S1430" t="s">
        <v>4804</v>
      </c>
      <c r="T1430" t="s">
        <v>659</v>
      </c>
      <c r="U1430" t="s">
        <v>185</v>
      </c>
      <c r="V1430" t="s">
        <v>660</v>
      </c>
      <c r="W1430" t="s">
        <v>38</v>
      </c>
      <c r="X1430" t="s">
        <v>39</v>
      </c>
      <c r="Y1430" t="s">
        <v>661</v>
      </c>
      <c r="Z1430" t="s">
        <v>94</v>
      </c>
      <c r="AA1430" t="s">
        <v>42</v>
      </c>
    </row>
    <row r="1431" spans="1:27" x14ac:dyDescent="0.25">
      <c r="A1431" s="1">
        <v>10264</v>
      </c>
      <c r="B1431" s="1">
        <v>34</v>
      </c>
      <c r="C1431" s="8">
        <v>97.97</v>
      </c>
      <c r="D1431" s="1">
        <v>7</v>
      </c>
      <c r="E1431" s="7">
        <v>3330.98</v>
      </c>
      <c r="F1431" s="7">
        <f>sales_data_sample3[[#This Row],[SALES]]*sales_data_sample3[[#This Row],[PROFIT MARGIN]]</f>
        <v>423.03446000000002</v>
      </c>
      <c r="G1431" s="14">
        <v>0.127</v>
      </c>
      <c r="H1431" s="4">
        <v>38168</v>
      </c>
      <c r="I1431" t="s">
        <v>28</v>
      </c>
      <c r="J1431">
        <f>ROUNDUP(MONTH(sales_data_sample3[[#This Row],[ORDER DATE]])/3,0)</f>
        <v>2</v>
      </c>
      <c r="K1431" t="str">
        <f>TEXT(sales_data_sample3[[#This Row],[ORDER DATE]],"[$-409]mmmm")</f>
        <v>June</v>
      </c>
      <c r="L1431">
        <f>YEAR(sales_data_sample3[[#This Row],[ORDER DATE]])</f>
        <v>2004</v>
      </c>
      <c r="M1431" t="s">
        <v>29</v>
      </c>
      <c r="N1431">
        <v>102</v>
      </c>
      <c r="O1431" t="s">
        <v>4107</v>
      </c>
      <c r="P1431" t="s">
        <v>656</v>
      </c>
      <c r="Q1431" t="s">
        <v>657</v>
      </c>
      <c r="R1431" t="s">
        <v>658</v>
      </c>
      <c r="S1431" t="s">
        <v>4804</v>
      </c>
      <c r="T1431" t="s">
        <v>659</v>
      </c>
      <c r="U1431" t="s">
        <v>185</v>
      </c>
      <c r="V1431" t="s">
        <v>660</v>
      </c>
      <c r="W1431" t="s">
        <v>38</v>
      </c>
      <c r="X1431" t="s">
        <v>39</v>
      </c>
      <c r="Y1431" t="s">
        <v>661</v>
      </c>
      <c r="Z1431" t="s">
        <v>94</v>
      </c>
      <c r="AA1431" t="s">
        <v>65</v>
      </c>
    </row>
    <row r="1432" spans="1:27" x14ac:dyDescent="0.25">
      <c r="A1432" s="1">
        <v>10264</v>
      </c>
      <c r="B1432" s="1">
        <v>47</v>
      </c>
      <c r="C1432" s="8">
        <v>89.5</v>
      </c>
      <c r="D1432" s="1">
        <v>5</v>
      </c>
      <c r="E1432" s="7">
        <v>4206.5</v>
      </c>
      <c r="F1432" s="7">
        <f>sales_data_sample3[[#This Row],[SALES]]*sales_data_sample3[[#This Row],[PROFIT MARGIN]]</f>
        <v>534.22550000000001</v>
      </c>
      <c r="G1432" s="14">
        <v>0.127</v>
      </c>
      <c r="H1432" s="4">
        <v>38168</v>
      </c>
      <c r="I1432" t="s">
        <v>28</v>
      </c>
      <c r="J1432">
        <f>ROUNDUP(MONTH(sales_data_sample3[[#This Row],[ORDER DATE]])/3,0)</f>
        <v>2</v>
      </c>
      <c r="K1432" t="str">
        <f>TEXT(sales_data_sample3[[#This Row],[ORDER DATE]],"[$-409]mmmm")</f>
        <v>June</v>
      </c>
      <c r="L1432">
        <f>YEAR(sales_data_sample3[[#This Row],[ORDER DATE]])</f>
        <v>2004</v>
      </c>
      <c r="M1432" t="s">
        <v>29</v>
      </c>
      <c r="N1432">
        <v>81</v>
      </c>
      <c r="O1432" t="s">
        <v>4246</v>
      </c>
      <c r="P1432" t="s">
        <v>656</v>
      </c>
      <c r="Q1432" t="s">
        <v>657</v>
      </c>
      <c r="R1432" t="s">
        <v>658</v>
      </c>
      <c r="S1432" t="s">
        <v>4804</v>
      </c>
      <c r="T1432" t="s">
        <v>659</v>
      </c>
      <c r="U1432" t="s">
        <v>185</v>
      </c>
      <c r="V1432" t="s">
        <v>660</v>
      </c>
      <c r="W1432" t="s">
        <v>38</v>
      </c>
      <c r="X1432" t="s">
        <v>39</v>
      </c>
      <c r="Y1432" t="s">
        <v>661</v>
      </c>
      <c r="Z1432" t="s">
        <v>94</v>
      </c>
      <c r="AA1432" t="s">
        <v>65</v>
      </c>
    </row>
    <row r="1433" spans="1:27" x14ac:dyDescent="0.25">
      <c r="A1433" s="1">
        <v>10265</v>
      </c>
      <c r="B1433" s="1">
        <v>45</v>
      </c>
      <c r="C1433" s="8">
        <v>86.84</v>
      </c>
      <c r="D1433" s="1">
        <v>2</v>
      </c>
      <c r="E1433" s="7">
        <v>3907.8</v>
      </c>
      <c r="F1433" s="7">
        <f>sales_data_sample3[[#This Row],[SALES]]*sales_data_sample3[[#This Row],[PROFIT MARGIN]]</f>
        <v>972.65142000000003</v>
      </c>
      <c r="G1433" s="14" t="str">
        <f>IF(sales_data_sample3[[#This Row],[STATUS]] &lt;&gt;"Cancelled","24,89%","0")</f>
        <v>24,89%</v>
      </c>
      <c r="H1433" s="4">
        <v>38170</v>
      </c>
      <c r="I1433" t="s">
        <v>28</v>
      </c>
      <c r="J1433">
        <f>ROUNDUP(MONTH(sales_data_sample3[[#This Row],[ORDER DATE]])/3,0)</f>
        <v>3</v>
      </c>
      <c r="K1433" t="str">
        <f>TEXT(sales_data_sample3[[#This Row],[ORDER DATE]],"[$-409]mmmm")</f>
        <v>July</v>
      </c>
      <c r="L1433">
        <f>YEAR(sales_data_sample3[[#This Row],[ORDER DATE]])</f>
        <v>2004</v>
      </c>
      <c r="M1433" t="s">
        <v>278</v>
      </c>
      <c r="N1433">
        <v>80</v>
      </c>
      <c r="O1433" t="s">
        <v>2283</v>
      </c>
      <c r="P1433" t="s">
        <v>1380</v>
      </c>
      <c r="Q1433" t="s">
        <v>1381</v>
      </c>
      <c r="R1433" t="s">
        <v>1382</v>
      </c>
      <c r="S1433" t="s">
        <v>4804</v>
      </c>
      <c r="T1433" t="s">
        <v>1383</v>
      </c>
      <c r="U1433" t="s">
        <v>137</v>
      </c>
      <c r="V1433" t="s">
        <v>1384</v>
      </c>
      <c r="W1433" t="s">
        <v>139</v>
      </c>
      <c r="X1433" t="s">
        <v>140</v>
      </c>
      <c r="Y1433" t="s">
        <v>1385</v>
      </c>
      <c r="Z1433" t="s">
        <v>1386</v>
      </c>
      <c r="AA1433" t="s">
        <v>65</v>
      </c>
    </row>
    <row r="1434" spans="1:27" x14ac:dyDescent="0.25">
      <c r="A1434" s="1">
        <v>10265</v>
      </c>
      <c r="B1434" s="1">
        <v>49</v>
      </c>
      <c r="C1434" s="8">
        <v>100</v>
      </c>
      <c r="D1434" s="1">
        <v>1</v>
      </c>
      <c r="E1434" s="7">
        <v>8427.02</v>
      </c>
      <c r="F1434" s="7">
        <f>sales_data_sample3[[#This Row],[SALES]]*sales_data_sample3[[#This Row],[PROFIT MARGIN]]</f>
        <v>2097.4852780000001</v>
      </c>
      <c r="G1434" s="14" t="str">
        <f>IF(sales_data_sample3[[#This Row],[STATUS]] &lt;&gt;"Cancelled","24,89%","0")</f>
        <v>24,89%</v>
      </c>
      <c r="H1434" s="4">
        <v>38170</v>
      </c>
      <c r="I1434" t="s">
        <v>28</v>
      </c>
      <c r="J1434">
        <f>ROUNDUP(MONTH(sales_data_sample3[[#This Row],[ORDER DATE]])/3,0)</f>
        <v>3</v>
      </c>
      <c r="K1434" t="str">
        <f>TEXT(sales_data_sample3[[#This Row],[ORDER DATE]],"[$-409]mmmm")</f>
        <v>July</v>
      </c>
      <c r="L1434">
        <f>YEAR(sales_data_sample3[[#This Row],[ORDER DATE]])</f>
        <v>2004</v>
      </c>
      <c r="M1434" t="s">
        <v>278</v>
      </c>
      <c r="N1434">
        <v>146</v>
      </c>
      <c r="O1434" t="s">
        <v>2364</v>
      </c>
      <c r="P1434" t="s">
        <v>1380</v>
      </c>
      <c r="Q1434" t="s">
        <v>1381</v>
      </c>
      <c r="R1434" t="s">
        <v>1382</v>
      </c>
      <c r="S1434" t="s">
        <v>4804</v>
      </c>
      <c r="T1434" t="s">
        <v>1383</v>
      </c>
      <c r="U1434" t="s">
        <v>137</v>
      </c>
      <c r="V1434" t="s">
        <v>1384</v>
      </c>
      <c r="W1434" t="s">
        <v>139</v>
      </c>
      <c r="X1434" t="s">
        <v>140</v>
      </c>
      <c r="Y1434" t="s">
        <v>1385</v>
      </c>
      <c r="Z1434" t="s">
        <v>1386</v>
      </c>
      <c r="AA1434" t="s">
        <v>229</v>
      </c>
    </row>
    <row r="1435" spans="1:27" x14ac:dyDescent="0.25">
      <c r="A1435" s="1">
        <v>10266</v>
      </c>
      <c r="B1435" s="1">
        <v>44</v>
      </c>
      <c r="C1435" s="8">
        <v>100</v>
      </c>
      <c r="D1435" s="1">
        <v>14</v>
      </c>
      <c r="E1435" s="7">
        <v>9160.36</v>
      </c>
      <c r="F1435" s="7">
        <f>sales_data_sample3[[#This Row],[SALES]]*sales_data_sample3[[#This Row],[PROFIT MARGIN]]</f>
        <v>2280.0136040000002</v>
      </c>
      <c r="G1435" s="14" t="str">
        <f>IF(sales_data_sample3[[#This Row],[STATUS]] &lt;&gt;"Cancelled","24,89%","0")</f>
        <v>24,89%</v>
      </c>
      <c r="H1435" s="4">
        <v>38174</v>
      </c>
      <c r="I1435" t="s">
        <v>28</v>
      </c>
      <c r="J1435">
        <f>ROUNDUP(MONTH(sales_data_sample3[[#This Row],[ORDER DATE]])/3,0)</f>
        <v>3</v>
      </c>
      <c r="K1435" t="str">
        <f>TEXT(sales_data_sample3[[#This Row],[ORDER DATE]],"[$-409]mmmm")</f>
        <v>July</v>
      </c>
      <c r="L1435">
        <f>YEAR(sales_data_sample3[[#This Row],[ORDER DATE]])</f>
        <v>2004</v>
      </c>
      <c r="M1435" t="s">
        <v>278</v>
      </c>
      <c r="N1435">
        <v>194</v>
      </c>
      <c r="O1435" t="s">
        <v>776</v>
      </c>
      <c r="P1435" t="s">
        <v>831</v>
      </c>
      <c r="Q1435" t="s">
        <v>832</v>
      </c>
      <c r="R1435" t="s">
        <v>833</v>
      </c>
      <c r="S1435" t="s">
        <v>4804</v>
      </c>
      <c r="T1435" t="s">
        <v>834</v>
      </c>
      <c r="U1435" t="s">
        <v>4804</v>
      </c>
      <c r="V1435" t="s">
        <v>835</v>
      </c>
      <c r="W1435" t="s">
        <v>396</v>
      </c>
      <c r="X1435" t="s">
        <v>52</v>
      </c>
      <c r="Y1435" t="s">
        <v>836</v>
      </c>
      <c r="Z1435" t="s">
        <v>837</v>
      </c>
      <c r="AA1435" t="s">
        <v>229</v>
      </c>
    </row>
    <row r="1436" spans="1:27" x14ac:dyDescent="0.25">
      <c r="A1436" s="1">
        <v>10266</v>
      </c>
      <c r="B1436" s="1">
        <v>22</v>
      </c>
      <c r="C1436" s="8">
        <v>100</v>
      </c>
      <c r="D1436" s="1">
        <v>12</v>
      </c>
      <c r="E1436" s="7">
        <v>2454.54</v>
      </c>
      <c r="F1436" s="7">
        <f>sales_data_sample3[[#This Row],[SALES]]*sales_data_sample3[[#This Row],[PROFIT MARGIN]]</f>
        <v>610.93500600000004</v>
      </c>
      <c r="G1436" s="14" t="str">
        <f>IF(sales_data_sample3[[#This Row],[STATUS]] &lt;&gt;"Cancelled","24,89%","0")</f>
        <v>24,89%</v>
      </c>
      <c r="H1436" s="4">
        <v>38174</v>
      </c>
      <c r="I1436" t="s">
        <v>28</v>
      </c>
      <c r="J1436">
        <f>ROUNDUP(MONTH(sales_data_sample3[[#This Row],[ORDER DATE]])/3,0)</f>
        <v>3</v>
      </c>
      <c r="K1436" t="str">
        <f>TEXT(sales_data_sample3[[#This Row],[ORDER DATE]],"[$-409]mmmm")</f>
        <v>July</v>
      </c>
      <c r="L1436">
        <f>YEAR(sales_data_sample3[[#This Row],[ORDER DATE]])</f>
        <v>2004</v>
      </c>
      <c r="M1436" t="s">
        <v>278</v>
      </c>
      <c r="N1436">
        <v>117</v>
      </c>
      <c r="O1436" t="s">
        <v>1057</v>
      </c>
      <c r="P1436" t="s">
        <v>831</v>
      </c>
      <c r="Q1436" t="s">
        <v>832</v>
      </c>
      <c r="R1436" t="s">
        <v>833</v>
      </c>
      <c r="S1436" t="s">
        <v>4804</v>
      </c>
      <c r="T1436" t="s">
        <v>834</v>
      </c>
      <c r="U1436" t="s">
        <v>4804</v>
      </c>
      <c r="V1436" t="s">
        <v>835</v>
      </c>
      <c r="W1436" t="s">
        <v>396</v>
      </c>
      <c r="X1436" t="s">
        <v>52</v>
      </c>
      <c r="Y1436" t="s">
        <v>836</v>
      </c>
      <c r="Z1436" t="s">
        <v>837</v>
      </c>
      <c r="AA1436" t="s">
        <v>42</v>
      </c>
    </row>
    <row r="1437" spans="1:27" x14ac:dyDescent="0.25">
      <c r="A1437" s="1">
        <v>10266</v>
      </c>
      <c r="B1437" s="1">
        <v>35</v>
      </c>
      <c r="C1437" s="8">
        <v>76.61</v>
      </c>
      <c r="D1437" s="1">
        <v>15</v>
      </c>
      <c r="E1437" s="7">
        <v>2681.35</v>
      </c>
      <c r="F1437" s="7">
        <f>sales_data_sample3[[#This Row],[SALES]]*sales_data_sample3[[#This Row],[PROFIT MARGIN]]</f>
        <v>667.388015</v>
      </c>
      <c r="G1437" s="14" t="str">
        <f>IF(sales_data_sample3[[#This Row],[STATUS]] &lt;&gt;"Cancelled","24,89%","0")</f>
        <v>24,89%</v>
      </c>
      <c r="H1437" s="4">
        <v>38174</v>
      </c>
      <c r="I1437" t="s">
        <v>28</v>
      </c>
      <c r="J1437">
        <f>ROUNDUP(MONTH(sales_data_sample3[[#This Row],[ORDER DATE]])/3,0)</f>
        <v>3</v>
      </c>
      <c r="K1437" t="str">
        <f>TEXT(sales_data_sample3[[#This Row],[ORDER DATE]],"[$-409]mmmm")</f>
        <v>July</v>
      </c>
      <c r="L1437">
        <f>YEAR(sales_data_sample3[[#This Row],[ORDER DATE]])</f>
        <v>2004</v>
      </c>
      <c r="M1437" t="s">
        <v>278</v>
      </c>
      <c r="N1437">
        <v>79</v>
      </c>
      <c r="O1437" t="s">
        <v>1128</v>
      </c>
      <c r="P1437" t="s">
        <v>831</v>
      </c>
      <c r="Q1437" t="s">
        <v>832</v>
      </c>
      <c r="R1437" t="s">
        <v>833</v>
      </c>
      <c r="S1437" t="s">
        <v>4804</v>
      </c>
      <c r="T1437" t="s">
        <v>834</v>
      </c>
      <c r="U1437" t="s">
        <v>4804</v>
      </c>
      <c r="V1437" t="s">
        <v>835</v>
      </c>
      <c r="W1437" t="s">
        <v>396</v>
      </c>
      <c r="X1437" t="s">
        <v>52</v>
      </c>
      <c r="Y1437" t="s">
        <v>836</v>
      </c>
      <c r="Z1437" t="s">
        <v>837</v>
      </c>
      <c r="AA1437" t="s">
        <v>42</v>
      </c>
    </row>
    <row r="1438" spans="1:27" x14ac:dyDescent="0.25">
      <c r="A1438" s="1">
        <v>10266</v>
      </c>
      <c r="B1438" s="1">
        <v>40</v>
      </c>
      <c r="C1438" s="8">
        <v>100</v>
      </c>
      <c r="D1438" s="1">
        <v>11</v>
      </c>
      <c r="E1438" s="7">
        <v>4468.3999999999996</v>
      </c>
      <c r="F1438" s="7">
        <f>sales_data_sample3[[#This Row],[SALES]]*sales_data_sample3[[#This Row],[PROFIT MARGIN]]</f>
        <v>1112.1847599999999</v>
      </c>
      <c r="G1438" s="14" t="str">
        <f>IF(sales_data_sample3[[#This Row],[STATUS]] &lt;&gt;"Cancelled","24,89%","0")</f>
        <v>24,89%</v>
      </c>
      <c r="H1438" s="4">
        <v>38174</v>
      </c>
      <c r="I1438" t="s">
        <v>28</v>
      </c>
      <c r="J1438">
        <f>ROUNDUP(MONTH(sales_data_sample3[[#This Row],[ORDER DATE]])/3,0)</f>
        <v>3</v>
      </c>
      <c r="K1438" t="str">
        <f>TEXT(sales_data_sample3[[#This Row],[ORDER DATE]],"[$-409]mmmm")</f>
        <v>July</v>
      </c>
      <c r="L1438">
        <f>YEAR(sales_data_sample3[[#This Row],[ORDER DATE]])</f>
        <v>2004</v>
      </c>
      <c r="M1438" t="s">
        <v>278</v>
      </c>
      <c r="N1438">
        <v>115</v>
      </c>
      <c r="O1438" t="s">
        <v>1223</v>
      </c>
      <c r="P1438" t="s">
        <v>831</v>
      </c>
      <c r="Q1438" t="s">
        <v>832</v>
      </c>
      <c r="R1438" t="s">
        <v>833</v>
      </c>
      <c r="S1438" t="s">
        <v>4804</v>
      </c>
      <c r="T1438" t="s">
        <v>834</v>
      </c>
      <c r="U1438" t="s">
        <v>4804</v>
      </c>
      <c r="V1438" t="s">
        <v>835</v>
      </c>
      <c r="W1438" t="s">
        <v>396</v>
      </c>
      <c r="X1438" t="s">
        <v>52</v>
      </c>
      <c r="Y1438" t="s">
        <v>836</v>
      </c>
      <c r="Z1438" t="s">
        <v>837</v>
      </c>
      <c r="AA1438" t="s">
        <v>65</v>
      </c>
    </row>
    <row r="1439" spans="1:27" x14ac:dyDescent="0.25">
      <c r="A1439" s="1">
        <v>10266</v>
      </c>
      <c r="B1439" s="1">
        <v>21</v>
      </c>
      <c r="C1439" s="8">
        <v>100</v>
      </c>
      <c r="D1439" s="1">
        <v>6</v>
      </c>
      <c r="E1439" s="7">
        <v>2526.5100000000002</v>
      </c>
      <c r="F1439" s="7">
        <f>sales_data_sample3[[#This Row],[SALES]]*sales_data_sample3[[#This Row],[PROFIT MARGIN]]</f>
        <v>628.84833900000012</v>
      </c>
      <c r="G1439" s="14" t="str">
        <f>IF(sales_data_sample3[[#This Row],[STATUS]] &lt;&gt;"Cancelled","24,89%","0")</f>
        <v>24,89%</v>
      </c>
      <c r="H1439" s="4">
        <v>38174</v>
      </c>
      <c r="I1439" t="s">
        <v>28</v>
      </c>
      <c r="J1439">
        <f>ROUNDUP(MONTH(sales_data_sample3[[#This Row],[ORDER DATE]])/3,0)</f>
        <v>3</v>
      </c>
      <c r="K1439" t="str">
        <f>TEXT(sales_data_sample3[[#This Row],[ORDER DATE]],"[$-409]mmmm")</f>
        <v>July</v>
      </c>
      <c r="L1439">
        <f>YEAR(sales_data_sample3[[#This Row],[ORDER DATE]])</f>
        <v>2004</v>
      </c>
      <c r="M1439" t="s">
        <v>278</v>
      </c>
      <c r="N1439">
        <v>141</v>
      </c>
      <c r="O1439" t="s">
        <v>1299</v>
      </c>
      <c r="P1439" t="s">
        <v>831</v>
      </c>
      <c r="Q1439" t="s">
        <v>832</v>
      </c>
      <c r="R1439" t="s">
        <v>833</v>
      </c>
      <c r="S1439" t="s">
        <v>4804</v>
      </c>
      <c r="T1439" t="s">
        <v>834</v>
      </c>
      <c r="U1439" t="s">
        <v>4804</v>
      </c>
      <c r="V1439" t="s">
        <v>835</v>
      </c>
      <c r="W1439" t="s">
        <v>396</v>
      </c>
      <c r="X1439" t="s">
        <v>52</v>
      </c>
      <c r="Y1439" t="s">
        <v>836</v>
      </c>
      <c r="Z1439" t="s">
        <v>837</v>
      </c>
      <c r="AA1439" t="s">
        <v>42</v>
      </c>
    </row>
    <row r="1440" spans="1:27" x14ac:dyDescent="0.25">
      <c r="A1440" s="1">
        <v>10266</v>
      </c>
      <c r="B1440" s="1">
        <v>36</v>
      </c>
      <c r="C1440" s="8">
        <v>100</v>
      </c>
      <c r="D1440" s="1">
        <v>2</v>
      </c>
      <c r="E1440" s="7">
        <v>5196.6000000000004</v>
      </c>
      <c r="F1440" s="7">
        <f>sales_data_sample3[[#This Row],[SALES]]*sales_data_sample3[[#This Row],[PROFIT MARGIN]]</f>
        <v>1293.4337400000002</v>
      </c>
      <c r="G1440" s="14" t="str">
        <f>IF(sales_data_sample3[[#This Row],[STATUS]] &lt;&gt;"Cancelled","24,89%","0")</f>
        <v>24,89%</v>
      </c>
      <c r="H1440" s="4">
        <v>38174</v>
      </c>
      <c r="I1440" t="s">
        <v>28</v>
      </c>
      <c r="J1440">
        <f>ROUNDUP(MONTH(sales_data_sample3[[#This Row],[ORDER DATE]])/3,0)</f>
        <v>3</v>
      </c>
      <c r="K1440" t="str">
        <f>TEXT(sales_data_sample3[[#This Row],[ORDER DATE]],"[$-409]mmmm")</f>
        <v>July</v>
      </c>
      <c r="L1440">
        <f>YEAR(sales_data_sample3[[#This Row],[ORDER DATE]])</f>
        <v>2004</v>
      </c>
      <c r="M1440" t="s">
        <v>278</v>
      </c>
      <c r="N1440">
        <v>124</v>
      </c>
      <c r="O1440" t="s">
        <v>1465</v>
      </c>
      <c r="P1440" t="s">
        <v>831</v>
      </c>
      <c r="Q1440" t="s">
        <v>832</v>
      </c>
      <c r="R1440" t="s">
        <v>833</v>
      </c>
      <c r="S1440" t="s">
        <v>4804</v>
      </c>
      <c r="T1440" t="s">
        <v>834</v>
      </c>
      <c r="U1440" t="s">
        <v>4804</v>
      </c>
      <c r="V1440" t="s">
        <v>835</v>
      </c>
      <c r="W1440" t="s">
        <v>396</v>
      </c>
      <c r="X1440" t="s">
        <v>52</v>
      </c>
      <c r="Y1440" t="s">
        <v>836</v>
      </c>
      <c r="Z1440" t="s">
        <v>837</v>
      </c>
      <c r="AA1440" t="s">
        <v>65</v>
      </c>
    </row>
    <row r="1441" spans="1:27" x14ac:dyDescent="0.25">
      <c r="A1441" s="1">
        <v>10266</v>
      </c>
      <c r="B1441" s="1">
        <v>33</v>
      </c>
      <c r="C1441" s="8">
        <v>74.69</v>
      </c>
      <c r="D1441" s="1">
        <v>10</v>
      </c>
      <c r="E1441" s="7">
        <v>2464.77</v>
      </c>
      <c r="F1441" s="7">
        <f>sales_data_sample3[[#This Row],[SALES]]*sales_data_sample3[[#This Row],[PROFIT MARGIN]]</f>
        <v>613.48125300000004</v>
      </c>
      <c r="G1441" s="14" t="str">
        <f>IF(sales_data_sample3[[#This Row],[STATUS]] &lt;&gt;"Cancelled","24,89%","0")</f>
        <v>24,89%</v>
      </c>
      <c r="H1441" s="4">
        <v>38174</v>
      </c>
      <c r="I1441" t="s">
        <v>28</v>
      </c>
      <c r="J1441">
        <f>ROUNDUP(MONTH(sales_data_sample3[[#This Row],[ORDER DATE]])/3,0)</f>
        <v>3</v>
      </c>
      <c r="K1441" t="str">
        <f>TEXT(sales_data_sample3[[#This Row],[ORDER DATE]],"[$-409]mmmm")</f>
        <v>July</v>
      </c>
      <c r="L1441">
        <f>YEAR(sales_data_sample3[[#This Row],[ORDER DATE]])</f>
        <v>2004</v>
      </c>
      <c r="M1441" t="s">
        <v>278</v>
      </c>
      <c r="N1441">
        <v>77</v>
      </c>
      <c r="O1441" t="s">
        <v>1592</v>
      </c>
      <c r="P1441" t="s">
        <v>831</v>
      </c>
      <c r="Q1441" t="s">
        <v>832</v>
      </c>
      <c r="R1441" t="s">
        <v>833</v>
      </c>
      <c r="S1441" t="s">
        <v>4804</v>
      </c>
      <c r="T1441" t="s">
        <v>834</v>
      </c>
      <c r="U1441" t="s">
        <v>4804</v>
      </c>
      <c r="V1441" t="s">
        <v>835</v>
      </c>
      <c r="W1441" t="s">
        <v>396</v>
      </c>
      <c r="X1441" t="s">
        <v>52</v>
      </c>
      <c r="Y1441" t="s">
        <v>836</v>
      </c>
      <c r="Z1441" t="s">
        <v>837</v>
      </c>
      <c r="AA1441" t="s">
        <v>42</v>
      </c>
    </row>
    <row r="1442" spans="1:27" x14ac:dyDescent="0.25">
      <c r="A1442" s="1">
        <v>10266</v>
      </c>
      <c r="B1442" s="1">
        <v>49</v>
      </c>
      <c r="C1442" s="8">
        <v>100</v>
      </c>
      <c r="D1442" s="1">
        <v>5</v>
      </c>
      <c r="E1442" s="7">
        <v>6203.4</v>
      </c>
      <c r="F1442" s="7">
        <f>sales_data_sample3[[#This Row],[SALES]]*sales_data_sample3[[#This Row],[PROFIT MARGIN]]</f>
        <v>1544.0262599999999</v>
      </c>
      <c r="G1442" s="14" t="str">
        <f>IF(sales_data_sample3[[#This Row],[STATUS]] &lt;&gt;"Cancelled","24,89%","0")</f>
        <v>24,89%</v>
      </c>
      <c r="H1442" s="4">
        <v>38174</v>
      </c>
      <c r="I1442" t="s">
        <v>28</v>
      </c>
      <c r="J1442">
        <f>ROUNDUP(MONTH(sales_data_sample3[[#This Row],[ORDER DATE]])/3,0)</f>
        <v>3</v>
      </c>
      <c r="K1442" t="str">
        <f>TEXT(sales_data_sample3[[#This Row],[ORDER DATE]],"[$-409]mmmm")</f>
        <v>July</v>
      </c>
      <c r="L1442">
        <f>YEAR(sales_data_sample3[[#This Row],[ORDER DATE]])</f>
        <v>2004</v>
      </c>
      <c r="M1442" t="s">
        <v>278</v>
      </c>
      <c r="N1442">
        <v>142</v>
      </c>
      <c r="O1442" t="s">
        <v>1635</v>
      </c>
      <c r="P1442" t="s">
        <v>831</v>
      </c>
      <c r="Q1442" t="s">
        <v>832</v>
      </c>
      <c r="R1442" t="s">
        <v>833</v>
      </c>
      <c r="S1442" t="s">
        <v>4804</v>
      </c>
      <c r="T1442" t="s">
        <v>834</v>
      </c>
      <c r="U1442" t="s">
        <v>4804</v>
      </c>
      <c r="V1442" t="s">
        <v>835</v>
      </c>
      <c r="W1442" t="s">
        <v>396</v>
      </c>
      <c r="X1442" t="s">
        <v>52</v>
      </c>
      <c r="Y1442" t="s">
        <v>836</v>
      </c>
      <c r="Z1442" t="s">
        <v>837</v>
      </c>
      <c r="AA1442" t="s">
        <v>65</v>
      </c>
    </row>
    <row r="1443" spans="1:27" x14ac:dyDescent="0.25">
      <c r="A1443" s="1">
        <v>10266</v>
      </c>
      <c r="B1443" s="1">
        <v>20</v>
      </c>
      <c r="C1443" s="8">
        <v>100</v>
      </c>
      <c r="D1443" s="1">
        <v>3</v>
      </c>
      <c r="E1443" s="7">
        <v>2824.8</v>
      </c>
      <c r="F1443" s="7">
        <f>sales_data_sample3[[#This Row],[SALES]]*sales_data_sample3[[#This Row],[PROFIT MARGIN]]</f>
        <v>703.0927200000001</v>
      </c>
      <c r="G1443" s="14" t="str">
        <f>IF(sales_data_sample3[[#This Row],[STATUS]] &lt;&gt;"Cancelled","24,89%","0")</f>
        <v>24,89%</v>
      </c>
      <c r="H1443" s="4">
        <v>38174</v>
      </c>
      <c r="I1443" t="s">
        <v>28</v>
      </c>
      <c r="J1443">
        <f>ROUNDUP(MONTH(sales_data_sample3[[#This Row],[ORDER DATE]])/3,0)</f>
        <v>3</v>
      </c>
      <c r="K1443" t="str">
        <f>TEXT(sales_data_sample3[[#This Row],[ORDER DATE]],"[$-409]mmmm")</f>
        <v>July</v>
      </c>
      <c r="L1443">
        <f>YEAR(sales_data_sample3[[#This Row],[ORDER DATE]])</f>
        <v>2004</v>
      </c>
      <c r="M1443" t="s">
        <v>278</v>
      </c>
      <c r="N1443">
        <v>132</v>
      </c>
      <c r="O1443" t="s">
        <v>1960</v>
      </c>
      <c r="P1443" t="s">
        <v>831</v>
      </c>
      <c r="Q1443" t="s">
        <v>832</v>
      </c>
      <c r="R1443" t="s">
        <v>833</v>
      </c>
      <c r="S1443" t="s">
        <v>4804</v>
      </c>
      <c r="T1443" t="s">
        <v>834</v>
      </c>
      <c r="U1443" t="s">
        <v>4804</v>
      </c>
      <c r="V1443" t="s">
        <v>835</v>
      </c>
      <c r="W1443" t="s">
        <v>396</v>
      </c>
      <c r="X1443" t="s">
        <v>52</v>
      </c>
      <c r="Y1443" t="s">
        <v>836</v>
      </c>
      <c r="Z1443" t="s">
        <v>837</v>
      </c>
      <c r="AA1443" t="s">
        <v>42</v>
      </c>
    </row>
    <row r="1444" spans="1:27" x14ac:dyDescent="0.25">
      <c r="A1444" s="1">
        <v>10266</v>
      </c>
      <c r="B1444" s="1">
        <v>29</v>
      </c>
      <c r="C1444" s="8">
        <v>100</v>
      </c>
      <c r="D1444" s="1">
        <v>7</v>
      </c>
      <c r="E1444" s="7">
        <v>4812.55</v>
      </c>
      <c r="F1444" s="7">
        <f>sales_data_sample3[[#This Row],[SALES]]*sales_data_sample3[[#This Row],[PROFIT MARGIN]]</f>
        <v>1197.843695</v>
      </c>
      <c r="G1444" s="14" t="str">
        <f>IF(sales_data_sample3[[#This Row],[STATUS]] &lt;&gt;"Cancelled","24,89%","0")</f>
        <v>24,89%</v>
      </c>
      <c r="H1444" s="4">
        <v>38174</v>
      </c>
      <c r="I1444" t="s">
        <v>28</v>
      </c>
      <c r="J1444">
        <f>ROUNDUP(MONTH(sales_data_sample3[[#This Row],[ORDER DATE]])/3,0)</f>
        <v>3</v>
      </c>
      <c r="K1444" t="str">
        <f>TEXT(sales_data_sample3[[#This Row],[ORDER DATE]],"[$-409]mmmm")</f>
        <v>July</v>
      </c>
      <c r="L1444">
        <f>YEAR(sales_data_sample3[[#This Row],[ORDER DATE]])</f>
        <v>2004</v>
      </c>
      <c r="M1444" t="s">
        <v>278</v>
      </c>
      <c r="N1444">
        <v>169</v>
      </c>
      <c r="O1444" t="s">
        <v>2190</v>
      </c>
      <c r="P1444" t="s">
        <v>831</v>
      </c>
      <c r="Q1444" t="s">
        <v>832</v>
      </c>
      <c r="R1444" t="s">
        <v>833</v>
      </c>
      <c r="S1444" t="s">
        <v>4804</v>
      </c>
      <c r="T1444" t="s">
        <v>834</v>
      </c>
      <c r="U1444" t="s">
        <v>4804</v>
      </c>
      <c r="V1444" t="s">
        <v>835</v>
      </c>
      <c r="W1444" t="s">
        <v>396</v>
      </c>
      <c r="X1444" t="s">
        <v>52</v>
      </c>
      <c r="Y1444" t="s">
        <v>836</v>
      </c>
      <c r="Z1444" t="s">
        <v>837</v>
      </c>
      <c r="AA1444" t="s">
        <v>65</v>
      </c>
    </row>
    <row r="1445" spans="1:27" x14ac:dyDescent="0.25">
      <c r="A1445" s="1">
        <v>10266</v>
      </c>
      <c r="B1445" s="1">
        <v>33</v>
      </c>
      <c r="C1445" s="8">
        <v>100</v>
      </c>
      <c r="D1445" s="1">
        <v>4</v>
      </c>
      <c r="E1445" s="7">
        <v>5035.1400000000003</v>
      </c>
      <c r="F1445" s="7">
        <f>sales_data_sample3[[#This Row],[SALES]]*sales_data_sample3[[#This Row],[PROFIT MARGIN]]</f>
        <v>1253.2463460000001</v>
      </c>
      <c r="G1445" s="14" t="str">
        <f>IF(sales_data_sample3[[#This Row],[STATUS]] &lt;&gt;"Cancelled","24,89%","0")</f>
        <v>24,89%</v>
      </c>
      <c r="H1445" s="4">
        <v>38174</v>
      </c>
      <c r="I1445" t="s">
        <v>28</v>
      </c>
      <c r="J1445">
        <f>ROUNDUP(MONTH(sales_data_sample3[[#This Row],[ORDER DATE]])/3,0)</f>
        <v>3</v>
      </c>
      <c r="K1445" t="str">
        <f>TEXT(sales_data_sample3[[#This Row],[ORDER DATE]],"[$-409]mmmm")</f>
        <v>July</v>
      </c>
      <c r="L1445">
        <f>YEAR(sales_data_sample3[[#This Row],[ORDER DATE]])</f>
        <v>2004</v>
      </c>
      <c r="M1445" t="s">
        <v>278</v>
      </c>
      <c r="N1445">
        <v>141</v>
      </c>
      <c r="O1445" t="s">
        <v>2392</v>
      </c>
      <c r="P1445" t="s">
        <v>831</v>
      </c>
      <c r="Q1445" t="s">
        <v>832</v>
      </c>
      <c r="R1445" t="s">
        <v>833</v>
      </c>
      <c r="S1445" t="s">
        <v>4804</v>
      </c>
      <c r="T1445" t="s">
        <v>834</v>
      </c>
      <c r="U1445" t="s">
        <v>4804</v>
      </c>
      <c r="V1445" t="s">
        <v>835</v>
      </c>
      <c r="W1445" t="s">
        <v>396</v>
      </c>
      <c r="X1445" t="s">
        <v>52</v>
      </c>
      <c r="Y1445" t="s">
        <v>836</v>
      </c>
      <c r="Z1445" t="s">
        <v>837</v>
      </c>
      <c r="AA1445" t="s">
        <v>65</v>
      </c>
    </row>
    <row r="1446" spans="1:27" x14ac:dyDescent="0.25">
      <c r="A1446" s="1">
        <v>10266</v>
      </c>
      <c r="B1446" s="1">
        <v>28</v>
      </c>
      <c r="C1446" s="8">
        <v>48.3</v>
      </c>
      <c r="D1446" s="1">
        <v>1</v>
      </c>
      <c r="E1446" s="7">
        <v>1352.4</v>
      </c>
      <c r="F1446" s="7">
        <f>sales_data_sample3[[#This Row],[SALES]]*sales_data_sample3[[#This Row],[PROFIT MARGIN]]</f>
        <v>336.61236000000002</v>
      </c>
      <c r="G1446" s="14" t="str">
        <f>IF(sales_data_sample3[[#This Row],[STATUS]] &lt;&gt;"Cancelled","24,89%","0")</f>
        <v>24,89%</v>
      </c>
      <c r="H1446" s="4">
        <v>38174</v>
      </c>
      <c r="I1446" t="s">
        <v>28</v>
      </c>
      <c r="J1446">
        <f>ROUNDUP(MONTH(sales_data_sample3[[#This Row],[ORDER DATE]])/3,0)</f>
        <v>3</v>
      </c>
      <c r="K1446" t="str">
        <f>TEXT(sales_data_sample3[[#This Row],[ORDER DATE]],"[$-409]mmmm")</f>
        <v>July</v>
      </c>
      <c r="L1446">
        <f>YEAR(sales_data_sample3[[#This Row],[ORDER DATE]])</f>
        <v>2004</v>
      </c>
      <c r="M1446" t="s">
        <v>278</v>
      </c>
      <c r="N1446">
        <v>50</v>
      </c>
      <c r="O1446" t="s">
        <v>2857</v>
      </c>
      <c r="P1446" t="s">
        <v>831</v>
      </c>
      <c r="Q1446" t="s">
        <v>832</v>
      </c>
      <c r="R1446" t="s">
        <v>833</v>
      </c>
      <c r="S1446" t="s">
        <v>4804</v>
      </c>
      <c r="T1446" t="s">
        <v>834</v>
      </c>
      <c r="U1446" t="s">
        <v>4804</v>
      </c>
      <c r="V1446" t="s">
        <v>835</v>
      </c>
      <c r="W1446" t="s">
        <v>396</v>
      </c>
      <c r="X1446" t="s">
        <v>52</v>
      </c>
      <c r="Y1446" t="s">
        <v>836</v>
      </c>
      <c r="Z1446" t="s">
        <v>837</v>
      </c>
      <c r="AA1446" t="s">
        <v>42</v>
      </c>
    </row>
    <row r="1447" spans="1:27" x14ac:dyDescent="0.25">
      <c r="A1447" s="1">
        <v>10266</v>
      </c>
      <c r="B1447" s="1">
        <v>34</v>
      </c>
      <c r="C1447" s="8">
        <v>40.4</v>
      </c>
      <c r="D1447" s="1">
        <v>8</v>
      </c>
      <c r="E1447" s="7">
        <v>1373.6</v>
      </c>
      <c r="F1447" s="7">
        <f>sales_data_sample3[[#This Row],[SALES]]*sales_data_sample3[[#This Row],[PROFIT MARGIN]]</f>
        <v>341.88903999999997</v>
      </c>
      <c r="G1447" s="14" t="str">
        <f>IF(sales_data_sample3[[#This Row],[STATUS]] &lt;&gt;"Cancelled","24,89%","0")</f>
        <v>24,89%</v>
      </c>
      <c r="H1447" s="4">
        <v>38174</v>
      </c>
      <c r="I1447" t="s">
        <v>28</v>
      </c>
      <c r="J1447">
        <f>ROUNDUP(MONTH(sales_data_sample3[[#This Row],[ORDER DATE]])/3,0)</f>
        <v>3</v>
      </c>
      <c r="K1447" t="str">
        <f>TEXT(sales_data_sample3[[#This Row],[ORDER DATE]],"[$-409]mmmm")</f>
        <v>July</v>
      </c>
      <c r="L1447">
        <f>YEAR(sales_data_sample3[[#This Row],[ORDER DATE]])</f>
        <v>2004</v>
      </c>
      <c r="M1447" t="s">
        <v>278</v>
      </c>
      <c r="N1447">
        <v>37</v>
      </c>
      <c r="O1447" t="s">
        <v>3302</v>
      </c>
      <c r="P1447" t="s">
        <v>831</v>
      </c>
      <c r="Q1447" t="s">
        <v>832</v>
      </c>
      <c r="R1447" t="s">
        <v>833</v>
      </c>
      <c r="S1447" t="s">
        <v>4804</v>
      </c>
      <c r="T1447" t="s">
        <v>834</v>
      </c>
      <c r="U1447" t="s">
        <v>4804</v>
      </c>
      <c r="V1447" t="s">
        <v>835</v>
      </c>
      <c r="W1447" t="s">
        <v>396</v>
      </c>
      <c r="X1447" t="s">
        <v>52</v>
      </c>
      <c r="Y1447" t="s">
        <v>836</v>
      </c>
      <c r="Z1447" t="s">
        <v>837</v>
      </c>
      <c r="AA1447" t="s">
        <v>42</v>
      </c>
    </row>
    <row r="1448" spans="1:27" x14ac:dyDescent="0.25">
      <c r="A1448" s="1">
        <v>10266</v>
      </c>
      <c r="B1448" s="1">
        <v>47</v>
      </c>
      <c r="C1448" s="8">
        <v>62.45</v>
      </c>
      <c r="D1448" s="1">
        <v>13</v>
      </c>
      <c r="E1448" s="7">
        <v>2935.15</v>
      </c>
      <c r="F1448" s="7">
        <f>sales_data_sample3[[#This Row],[SALES]]*sales_data_sample3[[#This Row],[PROFIT MARGIN]]</f>
        <v>730.55883500000004</v>
      </c>
      <c r="G1448" s="14" t="str">
        <f>IF(sales_data_sample3[[#This Row],[STATUS]] &lt;&gt;"Cancelled","24,89%","0")</f>
        <v>24,89%</v>
      </c>
      <c r="H1448" s="4">
        <v>38174</v>
      </c>
      <c r="I1448" t="s">
        <v>28</v>
      </c>
      <c r="J1448">
        <f>ROUNDUP(MONTH(sales_data_sample3[[#This Row],[ORDER DATE]])/3,0)</f>
        <v>3</v>
      </c>
      <c r="K1448" t="str">
        <f>TEXT(sales_data_sample3[[#This Row],[ORDER DATE]],"[$-409]mmmm")</f>
        <v>July</v>
      </c>
      <c r="L1448">
        <f>YEAR(sales_data_sample3[[#This Row],[ORDER DATE]])</f>
        <v>2004</v>
      </c>
      <c r="M1448" t="s">
        <v>278</v>
      </c>
      <c r="N1448">
        <v>61</v>
      </c>
      <c r="O1448" t="s">
        <v>3427</v>
      </c>
      <c r="P1448" t="s">
        <v>831</v>
      </c>
      <c r="Q1448" t="s">
        <v>832</v>
      </c>
      <c r="R1448" t="s">
        <v>833</v>
      </c>
      <c r="S1448" t="s">
        <v>4804</v>
      </c>
      <c r="T1448" t="s">
        <v>834</v>
      </c>
      <c r="U1448" t="s">
        <v>4804</v>
      </c>
      <c r="V1448" t="s">
        <v>835</v>
      </c>
      <c r="W1448" t="s">
        <v>396</v>
      </c>
      <c r="X1448" t="s">
        <v>52</v>
      </c>
      <c r="Y1448" t="s">
        <v>836</v>
      </c>
      <c r="Z1448" t="s">
        <v>837</v>
      </c>
      <c r="AA1448" t="s">
        <v>42</v>
      </c>
    </row>
    <row r="1449" spans="1:27" x14ac:dyDescent="0.25">
      <c r="A1449" s="1">
        <v>10266</v>
      </c>
      <c r="B1449" s="1">
        <v>24</v>
      </c>
      <c r="C1449" s="8">
        <v>100</v>
      </c>
      <c r="D1449" s="1">
        <v>9</v>
      </c>
      <c r="E1449" s="7">
        <v>2932.08</v>
      </c>
      <c r="F1449" s="7">
        <f>sales_data_sample3[[#This Row],[SALES]]*sales_data_sample3[[#This Row],[PROFIT MARGIN]]</f>
        <v>729.794712</v>
      </c>
      <c r="G1449" s="14" t="str">
        <f>IF(sales_data_sample3[[#This Row],[STATUS]] &lt;&gt;"Cancelled","24,89%","0")</f>
        <v>24,89%</v>
      </c>
      <c r="H1449" s="4">
        <v>38174</v>
      </c>
      <c r="I1449" t="s">
        <v>28</v>
      </c>
      <c r="J1449">
        <f>ROUNDUP(MONTH(sales_data_sample3[[#This Row],[ORDER DATE]])/3,0)</f>
        <v>3</v>
      </c>
      <c r="K1449" t="str">
        <f>TEXT(sales_data_sample3[[#This Row],[ORDER DATE]],"[$-409]mmmm")</f>
        <v>July</v>
      </c>
      <c r="L1449">
        <f>YEAR(sales_data_sample3[[#This Row],[ORDER DATE]])</f>
        <v>2004</v>
      </c>
      <c r="M1449" t="s">
        <v>278</v>
      </c>
      <c r="N1449">
        <v>140</v>
      </c>
      <c r="O1449" t="s">
        <v>3589</v>
      </c>
      <c r="P1449" t="s">
        <v>831</v>
      </c>
      <c r="Q1449" t="s">
        <v>832</v>
      </c>
      <c r="R1449" t="s">
        <v>833</v>
      </c>
      <c r="S1449" t="s">
        <v>4804</v>
      </c>
      <c r="T1449" t="s">
        <v>834</v>
      </c>
      <c r="U1449" t="s">
        <v>4804</v>
      </c>
      <c r="V1449" t="s">
        <v>835</v>
      </c>
      <c r="W1449" t="s">
        <v>396</v>
      </c>
      <c r="X1449" t="s">
        <v>52</v>
      </c>
      <c r="Y1449" t="s">
        <v>836</v>
      </c>
      <c r="Z1449" t="s">
        <v>837</v>
      </c>
      <c r="AA1449" t="s">
        <v>42</v>
      </c>
    </row>
    <row r="1450" spans="1:27" x14ac:dyDescent="0.25">
      <c r="A1450" s="1">
        <v>10267</v>
      </c>
      <c r="B1450" s="1">
        <v>36</v>
      </c>
      <c r="C1450" s="8">
        <v>75.55</v>
      </c>
      <c r="D1450" s="1">
        <v>1</v>
      </c>
      <c r="E1450" s="7">
        <v>2719.8</v>
      </c>
      <c r="F1450" s="7">
        <f>sales_data_sample3[[#This Row],[SALES]]*sales_data_sample3[[#This Row],[PROFIT MARGIN]]</f>
        <v>676.9582200000001</v>
      </c>
      <c r="G1450" s="14" t="str">
        <f>IF(sales_data_sample3[[#This Row],[STATUS]] &lt;&gt;"Cancelled","24,89%","0")</f>
        <v>24,89%</v>
      </c>
      <c r="H1450" s="4">
        <v>38175</v>
      </c>
      <c r="I1450" t="s">
        <v>28</v>
      </c>
      <c r="J1450">
        <f>ROUNDUP(MONTH(sales_data_sample3[[#This Row],[ORDER DATE]])/3,0)</f>
        <v>3</v>
      </c>
      <c r="K1450" t="str">
        <f>TEXT(sales_data_sample3[[#This Row],[ORDER DATE]],"[$-409]mmmm")</f>
        <v>July</v>
      </c>
      <c r="L1450">
        <f>YEAR(sales_data_sample3[[#This Row],[ORDER DATE]])</f>
        <v>2004</v>
      </c>
      <c r="M1450" t="s">
        <v>278</v>
      </c>
      <c r="N1450">
        <v>71</v>
      </c>
      <c r="O1450" t="s">
        <v>2698</v>
      </c>
      <c r="P1450" t="s">
        <v>885</v>
      </c>
      <c r="Q1450" t="s">
        <v>886</v>
      </c>
      <c r="R1450" t="s">
        <v>887</v>
      </c>
      <c r="S1450" t="s">
        <v>888</v>
      </c>
      <c r="T1450" t="s">
        <v>35</v>
      </c>
      <c r="U1450" t="s">
        <v>36</v>
      </c>
      <c r="V1450" t="s">
        <v>37</v>
      </c>
      <c r="W1450" t="s">
        <v>38</v>
      </c>
      <c r="X1450" t="s">
        <v>39</v>
      </c>
      <c r="Y1450" t="s">
        <v>75</v>
      </c>
      <c r="Z1450" t="s">
        <v>889</v>
      </c>
      <c r="AA1450" t="s">
        <v>42</v>
      </c>
    </row>
    <row r="1451" spans="1:27" x14ac:dyDescent="0.25">
      <c r="A1451" s="1">
        <v>10267</v>
      </c>
      <c r="B1451" s="1">
        <v>40</v>
      </c>
      <c r="C1451" s="8">
        <v>80.099999999999994</v>
      </c>
      <c r="D1451" s="1">
        <v>5</v>
      </c>
      <c r="E1451" s="7">
        <v>3204</v>
      </c>
      <c r="F1451" s="7">
        <f>sales_data_sample3[[#This Row],[SALES]]*sales_data_sample3[[#This Row],[PROFIT MARGIN]]</f>
        <v>797.47559999999999</v>
      </c>
      <c r="G1451" s="14" t="str">
        <f>IF(sales_data_sample3[[#This Row],[STATUS]] &lt;&gt;"Cancelled","24,89%","0")</f>
        <v>24,89%</v>
      </c>
      <c r="H1451" s="4">
        <v>38175</v>
      </c>
      <c r="I1451" t="s">
        <v>28</v>
      </c>
      <c r="J1451">
        <f>ROUNDUP(MONTH(sales_data_sample3[[#This Row],[ORDER DATE]])/3,0)</f>
        <v>3</v>
      </c>
      <c r="K1451" t="str">
        <f>TEXT(sales_data_sample3[[#This Row],[ORDER DATE]],"[$-409]mmmm")</f>
        <v>July</v>
      </c>
      <c r="L1451">
        <f>YEAR(sales_data_sample3[[#This Row],[ORDER DATE]])</f>
        <v>2004</v>
      </c>
      <c r="M1451" t="s">
        <v>278</v>
      </c>
      <c r="N1451">
        <v>73</v>
      </c>
      <c r="O1451" t="s">
        <v>2735</v>
      </c>
      <c r="P1451" t="s">
        <v>885</v>
      </c>
      <c r="Q1451" t="s">
        <v>886</v>
      </c>
      <c r="R1451" t="s">
        <v>887</v>
      </c>
      <c r="S1451" t="s">
        <v>888</v>
      </c>
      <c r="T1451" t="s">
        <v>35</v>
      </c>
      <c r="U1451" t="s">
        <v>36</v>
      </c>
      <c r="V1451" t="s">
        <v>37</v>
      </c>
      <c r="W1451" t="s">
        <v>38</v>
      </c>
      <c r="X1451" t="s">
        <v>39</v>
      </c>
      <c r="Y1451" t="s">
        <v>75</v>
      </c>
      <c r="Z1451" t="s">
        <v>889</v>
      </c>
      <c r="AA1451" t="s">
        <v>65</v>
      </c>
    </row>
    <row r="1452" spans="1:27" x14ac:dyDescent="0.25">
      <c r="A1452" s="1">
        <v>10267</v>
      </c>
      <c r="B1452" s="1">
        <v>38</v>
      </c>
      <c r="C1452" s="8">
        <v>87.24</v>
      </c>
      <c r="D1452" s="1">
        <v>3</v>
      </c>
      <c r="E1452" s="7">
        <v>3315.12</v>
      </c>
      <c r="F1452" s="7">
        <f>sales_data_sample3[[#This Row],[SALES]]*sales_data_sample3[[#This Row],[PROFIT MARGIN]]</f>
        <v>825.13336800000002</v>
      </c>
      <c r="G1452" s="14" t="str">
        <f>IF(sales_data_sample3[[#This Row],[STATUS]] &lt;&gt;"Cancelled","24,89%","0")</f>
        <v>24,89%</v>
      </c>
      <c r="H1452" s="4">
        <v>38175</v>
      </c>
      <c r="I1452" t="s">
        <v>28</v>
      </c>
      <c r="J1452">
        <f>ROUNDUP(MONTH(sales_data_sample3[[#This Row],[ORDER DATE]])/3,0)</f>
        <v>3</v>
      </c>
      <c r="K1452" t="str">
        <f>TEXT(sales_data_sample3[[#This Row],[ORDER DATE]],"[$-409]mmmm")</f>
        <v>July</v>
      </c>
      <c r="L1452">
        <f>YEAR(sales_data_sample3[[#This Row],[ORDER DATE]])</f>
        <v>2004</v>
      </c>
      <c r="M1452" t="s">
        <v>278</v>
      </c>
      <c r="N1452">
        <v>90</v>
      </c>
      <c r="O1452" t="s">
        <v>3151</v>
      </c>
      <c r="P1452" t="s">
        <v>885</v>
      </c>
      <c r="Q1452" t="s">
        <v>886</v>
      </c>
      <c r="R1452" t="s">
        <v>887</v>
      </c>
      <c r="S1452" t="s">
        <v>888</v>
      </c>
      <c r="T1452" t="s">
        <v>35</v>
      </c>
      <c r="U1452" t="s">
        <v>36</v>
      </c>
      <c r="V1452" t="s">
        <v>37</v>
      </c>
      <c r="W1452" t="s">
        <v>38</v>
      </c>
      <c r="X1452" t="s">
        <v>39</v>
      </c>
      <c r="Y1452" t="s">
        <v>75</v>
      </c>
      <c r="Z1452" t="s">
        <v>889</v>
      </c>
      <c r="AA1452" t="s">
        <v>65</v>
      </c>
    </row>
    <row r="1453" spans="1:27" x14ac:dyDescent="0.25">
      <c r="A1453" s="1">
        <v>10267</v>
      </c>
      <c r="B1453" s="1">
        <v>43</v>
      </c>
      <c r="C1453" s="8">
        <v>100</v>
      </c>
      <c r="D1453" s="1">
        <v>2</v>
      </c>
      <c r="E1453" s="7">
        <v>4645.72</v>
      </c>
      <c r="F1453" s="7">
        <f>sales_data_sample3[[#This Row],[SALES]]*sales_data_sample3[[#This Row],[PROFIT MARGIN]]</f>
        <v>1156.3197080000002</v>
      </c>
      <c r="G1453" s="14" t="str">
        <f>IF(sales_data_sample3[[#This Row],[STATUS]] &lt;&gt;"Cancelled","24,89%","0")</f>
        <v>24,89%</v>
      </c>
      <c r="H1453" s="4">
        <v>38175</v>
      </c>
      <c r="I1453" t="s">
        <v>28</v>
      </c>
      <c r="J1453">
        <f>ROUNDUP(MONTH(sales_data_sample3[[#This Row],[ORDER DATE]])/3,0)</f>
        <v>3</v>
      </c>
      <c r="K1453" t="str">
        <f>TEXT(sales_data_sample3[[#This Row],[ORDER DATE]],"[$-409]mmmm")</f>
        <v>July</v>
      </c>
      <c r="L1453">
        <f>YEAR(sales_data_sample3[[#This Row],[ORDER DATE]])</f>
        <v>2004</v>
      </c>
      <c r="M1453" t="s">
        <v>278</v>
      </c>
      <c r="N1453">
        <v>117</v>
      </c>
      <c r="O1453" t="s">
        <v>3275</v>
      </c>
      <c r="P1453" t="s">
        <v>885</v>
      </c>
      <c r="Q1453" t="s">
        <v>886</v>
      </c>
      <c r="R1453" t="s">
        <v>887</v>
      </c>
      <c r="S1453" t="s">
        <v>888</v>
      </c>
      <c r="T1453" t="s">
        <v>35</v>
      </c>
      <c r="U1453" t="s">
        <v>36</v>
      </c>
      <c r="V1453" t="s">
        <v>37</v>
      </c>
      <c r="W1453" t="s">
        <v>38</v>
      </c>
      <c r="X1453" t="s">
        <v>39</v>
      </c>
      <c r="Y1453" t="s">
        <v>75</v>
      </c>
      <c r="Z1453" t="s">
        <v>889</v>
      </c>
      <c r="AA1453" t="s">
        <v>65</v>
      </c>
    </row>
    <row r="1454" spans="1:27" x14ac:dyDescent="0.25">
      <c r="A1454" s="1">
        <v>10267</v>
      </c>
      <c r="B1454" s="1">
        <v>44</v>
      </c>
      <c r="C1454" s="8">
        <v>96.74</v>
      </c>
      <c r="D1454" s="1">
        <v>4</v>
      </c>
      <c r="E1454" s="7">
        <v>4256.5600000000004</v>
      </c>
      <c r="F1454" s="7">
        <f>sales_data_sample3[[#This Row],[SALES]]*sales_data_sample3[[#This Row],[PROFIT MARGIN]]</f>
        <v>1059.4577840000002</v>
      </c>
      <c r="G1454" s="14" t="str">
        <f>IF(sales_data_sample3[[#This Row],[STATUS]] &lt;&gt;"Cancelled","24,89%","0")</f>
        <v>24,89%</v>
      </c>
      <c r="H1454" s="4">
        <v>38175</v>
      </c>
      <c r="I1454" t="s">
        <v>28</v>
      </c>
      <c r="J1454">
        <f>ROUNDUP(MONTH(sales_data_sample3[[#This Row],[ORDER DATE]])/3,0)</f>
        <v>3</v>
      </c>
      <c r="K1454" t="str">
        <f>TEXT(sales_data_sample3[[#This Row],[ORDER DATE]],"[$-409]mmmm")</f>
        <v>July</v>
      </c>
      <c r="L1454">
        <f>YEAR(sales_data_sample3[[#This Row],[ORDER DATE]])</f>
        <v>2004</v>
      </c>
      <c r="M1454" t="s">
        <v>278</v>
      </c>
      <c r="N1454">
        <v>85</v>
      </c>
      <c r="O1454" t="s">
        <v>3391</v>
      </c>
      <c r="P1454" t="s">
        <v>885</v>
      </c>
      <c r="Q1454" t="s">
        <v>886</v>
      </c>
      <c r="R1454" t="s">
        <v>887</v>
      </c>
      <c r="S1454" t="s">
        <v>888</v>
      </c>
      <c r="T1454" t="s">
        <v>35</v>
      </c>
      <c r="U1454" t="s">
        <v>36</v>
      </c>
      <c r="V1454" t="s">
        <v>37</v>
      </c>
      <c r="W1454" t="s">
        <v>38</v>
      </c>
      <c r="X1454" t="s">
        <v>39</v>
      </c>
      <c r="Y1454" t="s">
        <v>75</v>
      </c>
      <c r="Z1454" t="s">
        <v>889</v>
      </c>
      <c r="AA1454" t="s">
        <v>65</v>
      </c>
    </row>
    <row r="1455" spans="1:27" x14ac:dyDescent="0.25">
      <c r="A1455" s="1">
        <v>10267</v>
      </c>
      <c r="B1455" s="1">
        <v>43</v>
      </c>
      <c r="C1455" s="8">
        <v>100</v>
      </c>
      <c r="D1455" s="1">
        <v>6</v>
      </c>
      <c r="E1455" s="7">
        <v>5110.9799999999996</v>
      </c>
      <c r="F1455" s="7">
        <f>sales_data_sample3[[#This Row],[SALES]]*sales_data_sample3[[#This Row],[PROFIT MARGIN]]</f>
        <v>1272.122922</v>
      </c>
      <c r="G1455" s="14" t="str">
        <f>IF(sales_data_sample3[[#This Row],[STATUS]] &lt;&gt;"Cancelled","24,89%","0")</f>
        <v>24,89%</v>
      </c>
      <c r="H1455" s="4">
        <v>38175</v>
      </c>
      <c r="I1455" t="s">
        <v>28</v>
      </c>
      <c r="J1455">
        <f>ROUNDUP(MONTH(sales_data_sample3[[#This Row],[ORDER DATE]])/3,0)</f>
        <v>3</v>
      </c>
      <c r="K1455" t="str">
        <f>TEXT(sales_data_sample3[[#This Row],[ORDER DATE]],"[$-409]mmmm")</f>
        <v>July</v>
      </c>
      <c r="L1455">
        <f>YEAR(sales_data_sample3[[#This Row],[ORDER DATE]])</f>
        <v>2004</v>
      </c>
      <c r="M1455" t="s">
        <v>278</v>
      </c>
      <c r="N1455">
        <v>107</v>
      </c>
      <c r="O1455" t="s">
        <v>3508</v>
      </c>
      <c r="P1455" t="s">
        <v>885</v>
      </c>
      <c r="Q1455" t="s">
        <v>886</v>
      </c>
      <c r="R1455" t="s">
        <v>887</v>
      </c>
      <c r="S1455" t="s">
        <v>888</v>
      </c>
      <c r="T1455" t="s">
        <v>35</v>
      </c>
      <c r="U1455" t="s">
        <v>36</v>
      </c>
      <c r="V1455" t="s">
        <v>37</v>
      </c>
      <c r="W1455" t="s">
        <v>38</v>
      </c>
      <c r="X1455" t="s">
        <v>39</v>
      </c>
      <c r="Y1455" t="s">
        <v>75</v>
      </c>
      <c r="Z1455" t="s">
        <v>889</v>
      </c>
      <c r="AA1455" t="s">
        <v>65</v>
      </c>
    </row>
    <row r="1456" spans="1:27" x14ac:dyDescent="0.25">
      <c r="A1456" s="1">
        <v>10269</v>
      </c>
      <c r="B1456" s="1">
        <v>32</v>
      </c>
      <c r="C1456" s="8">
        <v>63.08</v>
      </c>
      <c r="D1456" s="1">
        <v>1</v>
      </c>
      <c r="E1456" s="7">
        <v>2018.56</v>
      </c>
      <c r="F1456" s="7">
        <f>sales_data_sample3[[#This Row],[SALES]]*sales_data_sample3[[#This Row],[PROFIT MARGIN]]</f>
        <v>149.171584</v>
      </c>
      <c r="G1456" s="14" t="str">
        <f>IF(sales_data_sample3[[#This Row],[STATUS]] &lt;&gt;"Cancelled","7,39%","0")</f>
        <v>7,39%</v>
      </c>
      <c r="H1456" s="4">
        <v>38184</v>
      </c>
      <c r="I1456" t="s">
        <v>28</v>
      </c>
      <c r="J1456">
        <f>ROUNDUP(MONTH(sales_data_sample3[[#This Row],[ORDER DATE]])/3,0)</f>
        <v>3</v>
      </c>
      <c r="K1456" t="str">
        <f>TEXT(sales_data_sample3[[#This Row],[ORDER DATE]],"[$-409]mmmm")</f>
        <v>July</v>
      </c>
      <c r="L1456">
        <f>YEAR(sales_data_sample3[[#This Row],[ORDER DATE]])</f>
        <v>2004</v>
      </c>
      <c r="M1456" t="s">
        <v>1354</v>
      </c>
      <c r="N1456">
        <v>62</v>
      </c>
      <c r="O1456" t="s">
        <v>2025</v>
      </c>
      <c r="P1456" t="s">
        <v>221</v>
      </c>
      <c r="Q1456" t="s">
        <v>222</v>
      </c>
      <c r="R1456" t="s">
        <v>223</v>
      </c>
      <c r="S1456" t="s">
        <v>4804</v>
      </c>
      <c r="T1456" t="s">
        <v>224</v>
      </c>
      <c r="U1456" t="s">
        <v>4804</v>
      </c>
      <c r="V1456" t="s">
        <v>225</v>
      </c>
      <c r="W1456" t="s">
        <v>226</v>
      </c>
      <c r="X1456" t="s">
        <v>52</v>
      </c>
      <c r="Y1456" t="s">
        <v>227</v>
      </c>
      <c r="Z1456" t="s">
        <v>228</v>
      </c>
      <c r="AA1456" t="s">
        <v>42</v>
      </c>
    </row>
    <row r="1457" spans="1:27" x14ac:dyDescent="0.25">
      <c r="A1457" s="1">
        <v>10269</v>
      </c>
      <c r="B1457" s="1">
        <v>48</v>
      </c>
      <c r="C1457" s="8">
        <v>97.39</v>
      </c>
      <c r="D1457" s="1">
        <v>2</v>
      </c>
      <c r="E1457" s="7">
        <v>4674.72</v>
      </c>
      <c r="F1457" s="7">
        <f>sales_data_sample3[[#This Row],[SALES]]*sales_data_sample3[[#This Row],[PROFIT MARGIN]]</f>
        <v>345.46180799999996</v>
      </c>
      <c r="G1457" s="14" t="str">
        <f>IF(sales_data_sample3[[#This Row],[STATUS]] &lt;&gt;"Cancelled","7,39%","0")</f>
        <v>7,39%</v>
      </c>
      <c r="H1457" s="4">
        <v>38184</v>
      </c>
      <c r="I1457" t="s">
        <v>28</v>
      </c>
      <c r="J1457">
        <f>ROUNDUP(MONTH(sales_data_sample3[[#This Row],[ORDER DATE]])/3,0)</f>
        <v>3</v>
      </c>
      <c r="K1457" t="str">
        <f>TEXT(sales_data_sample3[[#This Row],[ORDER DATE]],"[$-409]mmmm")</f>
        <v>July</v>
      </c>
      <c r="L1457">
        <f>YEAR(sales_data_sample3[[#This Row],[ORDER DATE]])</f>
        <v>2004</v>
      </c>
      <c r="M1457" t="s">
        <v>1354</v>
      </c>
      <c r="N1457">
        <v>97</v>
      </c>
      <c r="O1457" t="s">
        <v>3732</v>
      </c>
      <c r="P1457" t="s">
        <v>221</v>
      </c>
      <c r="Q1457" t="s">
        <v>222</v>
      </c>
      <c r="R1457" t="s">
        <v>223</v>
      </c>
      <c r="S1457" t="s">
        <v>4804</v>
      </c>
      <c r="T1457" t="s">
        <v>224</v>
      </c>
      <c r="U1457" t="s">
        <v>4804</v>
      </c>
      <c r="V1457" t="s">
        <v>225</v>
      </c>
      <c r="W1457" t="s">
        <v>226</v>
      </c>
      <c r="X1457" t="s">
        <v>52</v>
      </c>
      <c r="Y1457" t="s">
        <v>227</v>
      </c>
      <c r="Z1457" t="s">
        <v>228</v>
      </c>
      <c r="AA1457" t="s">
        <v>65</v>
      </c>
    </row>
    <row r="1458" spans="1:27" x14ac:dyDescent="0.25">
      <c r="A1458" s="1">
        <v>10270</v>
      </c>
      <c r="B1458" s="1">
        <v>21</v>
      </c>
      <c r="C1458" s="8">
        <v>100</v>
      </c>
      <c r="D1458" s="1">
        <v>9</v>
      </c>
      <c r="E1458" s="7">
        <v>4905.3900000000003</v>
      </c>
      <c r="F1458" s="7">
        <f>sales_data_sample3[[#This Row],[SALES]]*sales_data_sample3[[#This Row],[PROFIT MARGIN]]</f>
        <v>1220.9515710000001</v>
      </c>
      <c r="G1458" s="14" t="str">
        <f>IF(sales_data_sample3[[#This Row],[STATUS]] &lt;&gt;"Cancelled","24,89%","0")</f>
        <v>24,89%</v>
      </c>
      <c r="H1458" s="4">
        <v>38187</v>
      </c>
      <c r="I1458" t="s">
        <v>28</v>
      </c>
      <c r="J1458">
        <f>ROUNDUP(MONTH(sales_data_sample3[[#This Row],[ORDER DATE]])/3,0)</f>
        <v>3</v>
      </c>
      <c r="K1458" t="str">
        <f>TEXT(sales_data_sample3[[#This Row],[ORDER DATE]],"[$-409]mmmm")</f>
        <v>July</v>
      </c>
      <c r="L1458">
        <f>YEAR(sales_data_sample3[[#This Row],[ORDER DATE]])</f>
        <v>2004</v>
      </c>
      <c r="M1458" t="s">
        <v>278</v>
      </c>
      <c r="N1458">
        <v>214</v>
      </c>
      <c r="O1458" t="s">
        <v>279</v>
      </c>
      <c r="P1458" t="s">
        <v>233</v>
      </c>
      <c r="Q1458" t="s">
        <v>234</v>
      </c>
      <c r="R1458" t="s">
        <v>235</v>
      </c>
      <c r="S1458" t="s">
        <v>236</v>
      </c>
      <c r="T1458" t="s">
        <v>237</v>
      </c>
      <c r="U1458" t="s">
        <v>238</v>
      </c>
      <c r="V1458" t="s">
        <v>239</v>
      </c>
      <c r="W1458" t="s">
        <v>139</v>
      </c>
      <c r="X1458" t="s">
        <v>140</v>
      </c>
      <c r="Y1458" t="s">
        <v>240</v>
      </c>
      <c r="Z1458" t="s">
        <v>241</v>
      </c>
      <c r="AA1458" t="s">
        <v>65</v>
      </c>
    </row>
    <row r="1459" spans="1:27" x14ac:dyDescent="0.25">
      <c r="A1459" s="1">
        <v>10270</v>
      </c>
      <c r="B1459" s="1">
        <v>32</v>
      </c>
      <c r="C1459" s="8">
        <v>100</v>
      </c>
      <c r="D1459" s="1">
        <v>2</v>
      </c>
      <c r="E1459" s="7">
        <v>4302.08</v>
      </c>
      <c r="F1459" s="7">
        <f>sales_data_sample3[[#This Row],[SALES]]*sales_data_sample3[[#This Row],[PROFIT MARGIN]]</f>
        <v>1070.7877120000001</v>
      </c>
      <c r="G1459" s="14" t="str">
        <f>IF(sales_data_sample3[[#This Row],[STATUS]] &lt;&gt;"Cancelled","24,89%","0")</f>
        <v>24,89%</v>
      </c>
      <c r="H1459" s="4">
        <v>38187</v>
      </c>
      <c r="I1459" t="s">
        <v>28</v>
      </c>
      <c r="J1459">
        <f>ROUNDUP(MONTH(sales_data_sample3[[#This Row],[ORDER DATE]])/3,0)</f>
        <v>3</v>
      </c>
      <c r="K1459" t="str">
        <f>TEXT(sales_data_sample3[[#This Row],[ORDER DATE]],"[$-409]mmmm")</f>
        <v>July</v>
      </c>
      <c r="L1459">
        <f>YEAR(sales_data_sample3[[#This Row],[ORDER DATE]])</f>
        <v>2004</v>
      </c>
      <c r="M1459" t="s">
        <v>278</v>
      </c>
      <c r="N1459">
        <v>147</v>
      </c>
      <c r="O1459" t="s">
        <v>710</v>
      </c>
      <c r="P1459" t="s">
        <v>233</v>
      </c>
      <c r="Q1459" t="s">
        <v>234</v>
      </c>
      <c r="R1459" t="s">
        <v>235</v>
      </c>
      <c r="S1459" t="s">
        <v>236</v>
      </c>
      <c r="T1459" t="s">
        <v>237</v>
      </c>
      <c r="U1459" t="s">
        <v>238</v>
      </c>
      <c r="V1459" t="s">
        <v>239</v>
      </c>
      <c r="W1459" t="s">
        <v>139</v>
      </c>
      <c r="X1459" t="s">
        <v>140</v>
      </c>
      <c r="Y1459" t="s">
        <v>240</v>
      </c>
      <c r="Z1459" t="s">
        <v>241</v>
      </c>
      <c r="AA1459" t="s">
        <v>65</v>
      </c>
    </row>
    <row r="1460" spans="1:27" x14ac:dyDescent="0.25">
      <c r="A1460" s="1">
        <v>10270</v>
      </c>
      <c r="B1460" s="1">
        <v>28</v>
      </c>
      <c r="C1460" s="8">
        <v>100</v>
      </c>
      <c r="D1460" s="1">
        <v>6</v>
      </c>
      <c r="E1460" s="7">
        <v>4094.72</v>
      </c>
      <c r="F1460" s="7">
        <f>sales_data_sample3[[#This Row],[SALES]]*sales_data_sample3[[#This Row],[PROFIT MARGIN]]</f>
        <v>186.30975999999998</v>
      </c>
      <c r="G1460" s="14" t="str">
        <f>IF(sales_data_sample3[[#This Row],[STATUS]] &lt;&gt;"Cancelled","4,55%","0")</f>
        <v>4,55%</v>
      </c>
      <c r="H1460" s="4">
        <v>38187</v>
      </c>
      <c r="I1460" t="s">
        <v>28</v>
      </c>
      <c r="J1460">
        <f>ROUNDUP(MONTH(sales_data_sample3[[#This Row],[ORDER DATE]])/3,0)</f>
        <v>3</v>
      </c>
      <c r="K1460" t="str">
        <f>TEXT(sales_data_sample3[[#This Row],[ORDER DATE]],"[$-409]mmmm")</f>
        <v>July</v>
      </c>
      <c r="L1460">
        <f>YEAR(sales_data_sample3[[#This Row],[ORDER DATE]])</f>
        <v>2004</v>
      </c>
      <c r="M1460" t="s">
        <v>957</v>
      </c>
      <c r="N1460">
        <v>136</v>
      </c>
      <c r="O1460" t="s">
        <v>958</v>
      </c>
      <c r="P1460" t="s">
        <v>233</v>
      </c>
      <c r="Q1460" t="s">
        <v>234</v>
      </c>
      <c r="R1460" t="s">
        <v>235</v>
      </c>
      <c r="S1460" t="s">
        <v>236</v>
      </c>
      <c r="T1460" t="s">
        <v>237</v>
      </c>
      <c r="U1460" t="s">
        <v>238</v>
      </c>
      <c r="V1460" t="s">
        <v>239</v>
      </c>
      <c r="W1460" t="s">
        <v>139</v>
      </c>
      <c r="X1460" t="s">
        <v>140</v>
      </c>
      <c r="Y1460" t="s">
        <v>240</v>
      </c>
      <c r="Z1460" t="s">
        <v>241</v>
      </c>
      <c r="AA1460" t="s">
        <v>65</v>
      </c>
    </row>
    <row r="1461" spans="1:27" x14ac:dyDescent="0.25">
      <c r="A1461" s="1">
        <v>10270</v>
      </c>
      <c r="B1461" s="1">
        <v>43</v>
      </c>
      <c r="C1461" s="8">
        <v>96.84</v>
      </c>
      <c r="D1461" s="1">
        <v>8</v>
      </c>
      <c r="E1461" s="7">
        <v>4164.12</v>
      </c>
      <c r="F1461" s="7">
        <f>sales_data_sample3[[#This Row],[SALES]]*sales_data_sample3[[#This Row],[PROFIT MARGIN]]</f>
        <v>189.46745999999999</v>
      </c>
      <c r="G1461" s="14" t="str">
        <f>IF(sales_data_sample3[[#This Row],[STATUS]] &lt;&gt;"Cancelled","4,55%","0")</f>
        <v>4,55%</v>
      </c>
      <c r="H1461" s="4">
        <v>38187</v>
      </c>
      <c r="I1461" t="s">
        <v>28</v>
      </c>
      <c r="J1461">
        <f>ROUNDUP(MONTH(sales_data_sample3[[#This Row],[ORDER DATE]])/3,0)</f>
        <v>3</v>
      </c>
      <c r="K1461" t="str">
        <f>TEXT(sales_data_sample3[[#This Row],[ORDER DATE]],"[$-409]mmmm")</f>
        <v>July</v>
      </c>
      <c r="L1461">
        <f>YEAR(sales_data_sample3[[#This Row],[ORDER DATE]])</f>
        <v>2004</v>
      </c>
      <c r="M1461" t="s">
        <v>957</v>
      </c>
      <c r="N1461">
        <v>116</v>
      </c>
      <c r="O1461" t="s">
        <v>1264</v>
      </c>
      <c r="P1461" t="s">
        <v>233</v>
      </c>
      <c r="Q1461" t="s">
        <v>234</v>
      </c>
      <c r="R1461" t="s">
        <v>235</v>
      </c>
      <c r="S1461" t="s">
        <v>236</v>
      </c>
      <c r="T1461" t="s">
        <v>237</v>
      </c>
      <c r="U1461" t="s">
        <v>238</v>
      </c>
      <c r="V1461" t="s">
        <v>239</v>
      </c>
      <c r="W1461" t="s">
        <v>139</v>
      </c>
      <c r="X1461" t="s">
        <v>140</v>
      </c>
      <c r="Y1461" t="s">
        <v>240</v>
      </c>
      <c r="Z1461" t="s">
        <v>241</v>
      </c>
      <c r="AA1461" t="s">
        <v>65</v>
      </c>
    </row>
    <row r="1462" spans="1:27" x14ac:dyDescent="0.25">
      <c r="A1462" s="1">
        <v>10270</v>
      </c>
      <c r="B1462" s="1">
        <v>31</v>
      </c>
      <c r="C1462" s="8">
        <v>96.24</v>
      </c>
      <c r="D1462" s="1">
        <v>10</v>
      </c>
      <c r="E1462" s="7">
        <v>2983.44</v>
      </c>
      <c r="F1462" s="7">
        <f>sales_data_sample3[[#This Row],[SALES]]*sales_data_sample3[[#This Row],[PROFIT MARGIN]]</f>
        <v>220.47621599999999</v>
      </c>
      <c r="G1462" s="14" t="str">
        <f>IF(sales_data_sample3[[#This Row],[STATUS]] &lt;&gt;"Cancelled","7,39%","0")</f>
        <v>7,39%</v>
      </c>
      <c r="H1462" s="4">
        <v>38187</v>
      </c>
      <c r="I1462" t="s">
        <v>28</v>
      </c>
      <c r="J1462">
        <f>ROUNDUP(MONTH(sales_data_sample3[[#This Row],[ORDER DATE]])/3,0)</f>
        <v>3</v>
      </c>
      <c r="K1462" t="str">
        <f>TEXT(sales_data_sample3[[#This Row],[ORDER DATE]],"[$-409]mmmm")</f>
        <v>July</v>
      </c>
      <c r="L1462">
        <f>YEAR(sales_data_sample3[[#This Row],[ORDER DATE]])</f>
        <v>2004</v>
      </c>
      <c r="M1462" t="s">
        <v>1354</v>
      </c>
      <c r="N1462">
        <v>101</v>
      </c>
      <c r="O1462" t="s">
        <v>1989</v>
      </c>
      <c r="P1462" t="s">
        <v>233</v>
      </c>
      <c r="Q1462" t="s">
        <v>234</v>
      </c>
      <c r="R1462" t="s">
        <v>235</v>
      </c>
      <c r="S1462" t="s">
        <v>236</v>
      </c>
      <c r="T1462" t="s">
        <v>237</v>
      </c>
      <c r="U1462" t="s">
        <v>238</v>
      </c>
      <c r="V1462" t="s">
        <v>239</v>
      </c>
      <c r="W1462" t="s">
        <v>139</v>
      </c>
      <c r="X1462" t="s">
        <v>140</v>
      </c>
      <c r="Y1462" t="s">
        <v>240</v>
      </c>
      <c r="Z1462" t="s">
        <v>241</v>
      </c>
      <c r="AA1462" t="s">
        <v>42</v>
      </c>
    </row>
    <row r="1463" spans="1:27" x14ac:dyDescent="0.25">
      <c r="A1463" s="1">
        <v>10270</v>
      </c>
      <c r="B1463" s="1">
        <v>38</v>
      </c>
      <c r="C1463" s="8">
        <v>100</v>
      </c>
      <c r="D1463" s="1">
        <v>11</v>
      </c>
      <c r="E1463" s="7">
        <v>4775.08</v>
      </c>
      <c r="F1463" s="7">
        <f>sales_data_sample3[[#This Row],[SALES]]*sales_data_sample3[[#This Row],[PROFIT MARGIN]]</f>
        <v>352.87841199999997</v>
      </c>
      <c r="G1463" s="14" t="str">
        <f>IF(sales_data_sample3[[#This Row],[STATUS]] &lt;&gt;"Cancelled","7,39%","0")</f>
        <v>7,39%</v>
      </c>
      <c r="H1463" s="4">
        <v>38187</v>
      </c>
      <c r="I1463" t="s">
        <v>28</v>
      </c>
      <c r="J1463">
        <f>ROUNDUP(MONTH(sales_data_sample3[[#This Row],[ORDER DATE]])/3,0)</f>
        <v>3</v>
      </c>
      <c r="K1463" t="str">
        <f>TEXT(sales_data_sample3[[#This Row],[ORDER DATE]],"[$-409]mmmm")</f>
        <v>July</v>
      </c>
      <c r="L1463">
        <f>YEAR(sales_data_sample3[[#This Row],[ORDER DATE]])</f>
        <v>2004</v>
      </c>
      <c r="M1463" t="s">
        <v>1354</v>
      </c>
      <c r="N1463">
        <v>104</v>
      </c>
      <c r="O1463" t="s">
        <v>2122</v>
      </c>
      <c r="P1463" t="s">
        <v>233</v>
      </c>
      <c r="Q1463" t="s">
        <v>234</v>
      </c>
      <c r="R1463" t="s">
        <v>235</v>
      </c>
      <c r="S1463" t="s">
        <v>236</v>
      </c>
      <c r="T1463" t="s">
        <v>237</v>
      </c>
      <c r="U1463" t="s">
        <v>238</v>
      </c>
      <c r="V1463" t="s">
        <v>239</v>
      </c>
      <c r="W1463" t="s">
        <v>139</v>
      </c>
      <c r="X1463" t="s">
        <v>140</v>
      </c>
      <c r="Y1463" t="s">
        <v>240</v>
      </c>
      <c r="Z1463" t="s">
        <v>241</v>
      </c>
      <c r="AA1463" t="s">
        <v>65</v>
      </c>
    </row>
    <row r="1464" spans="1:27" x14ac:dyDescent="0.25">
      <c r="A1464" s="1">
        <v>10270</v>
      </c>
      <c r="B1464" s="1">
        <v>38</v>
      </c>
      <c r="C1464" s="8">
        <v>100</v>
      </c>
      <c r="D1464" s="1">
        <v>3</v>
      </c>
      <c r="E1464" s="7">
        <v>5383.08</v>
      </c>
      <c r="F1464" s="7">
        <f>sales_data_sample3[[#This Row],[SALES]]*sales_data_sample3[[#This Row],[PROFIT MARGIN]]</f>
        <v>244.93013999999999</v>
      </c>
      <c r="G1464" s="14" t="str">
        <f>IF(sales_data_sample3[[#This Row],[STATUS]] &lt;&gt;"Cancelled","4,55%","0")</f>
        <v>4,55%</v>
      </c>
      <c r="H1464" s="4">
        <v>38187</v>
      </c>
      <c r="I1464" t="s">
        <v>28</v>
      </c>
      <c r="J1464">
        <f>ROUNDUP(MONTH(sales_data_sample3[[#This Row],[ORDER DATE]])/3,0)</f>
        <v>3</v>
      </c>
      <c r="K1464" t="str">
        <f>TEXT(sales_data_sample3[[#This Row],[ORDER DATE]],"[$-409]mmmm")</f>
        <v>July</v>
      </c>
      <c r="L1464">
        <f>YEAR(sales_data_sample3[[#This Row],[ORDER DATE]])</f>
        <v>2004</v>
      </c>
      <c r="M1464" t="s">
        <v>957</v>
      </c>
      <c r="N1464">
        <v>121</v>
      </c>
      <c r="O1464" t="s">
        <v>2604</v>
      </c>
      <c r="P1464" t="s">
        <v>233</v>
      </c>
      <c r="Q1464" t="s">
        <v>234</v>
      </c>
      <c r="R1464" t="s">
        <v>235</v>
      </c>
      <c r="S1464" t="s">
        <v>236</v>
      </c>
      <c r="T1464" t="s">
        <v>237</v>
      </c>
      <c r="U1464" t="s">
        <v>238</v>
      </c>
      <c r="V1464" t="s">
        <v>239</v>
      </c>
      <c r="W1464" t="s">
        <v>139</v>
      </c>
      <c r="X1464" t="s">
        <v>140</v>
      </c>
      <c r="Y1464" t="s">
        <v>240</v>
      </c>
      <c r="Z1464" t="s">
        <v>241</v>
      </c>
      <c r="AA1464" t="s">
        <v>65</v>
      </c>
    </row>
    <row r="1465" spans="1:27" x14ac:dyDescent="0.25">
      <c r="A1465" s="1">
        <v>10270</v>
      </c>
      <c r="B1465" s="1">
        <v>44</v>
      </c>
      <c r="C1465" s="8">
        <v>58.36</v>
      </c>
      <c r="D1465" s="1">
        <v>7</v>
      </c>
      <c r="E1465" s="7">
        <v>2567.84</v>
      </c>
      <c r="F1465" s="7">
        <f>sales_data_sample3[[#This Row],[SALES]]*sales_data_sample3[[#This Row],[PROFIT MARGIN]]</f>
        <v>189.76337599999999</v>
      </c>
      <c r="G1465" s="14" t="str">
        <f>IF(sales_data_sample3[[#This Row],[STATUS]] &lt;&gt;"Cancelled","7,39%","0")</f>
        <v>7,39%</v>
      </c>
      <c r="H1465" s="4">
        <v>38187</v>
      </c>
      <c r="I1465" t="s">
        <v>28</v>
      </c>
      <c r="J1465">
        <f>ROUNDUP(MONTH(sales_data_sample3[[#This Row],[ORDER DATE]])/3,0)</f>
        <v>3</v>
      </c>
      <c r="K1465" t="str">
        <f>TEXT(sales_data_sample3[[#This Row],[ORDER DATE]],"[$-409]mmmm")</f>
        <v>July</v>
      </c>
      <c r="L1465">
        <f>YEAR(sales_data_sample3[[#This Row],[ORDER DATE]])</f>
        <v>2004</v>
      </c>
      <c r="M1465" t="s">
        <v>1354</v>
      </c>
      <c r="N1465">
        <v>50</v>
      </c>
      <c r="O1465" t="s">
        <v>2635</v>
      </c>
      <c r="P1465" t="s">
        <v>233</v>
      </c>
      <c r="Q1465" t="s">
        <v>234</v>
      </c>
      <c r="R1465" t="s">
        <v>235</v>
      </c>
      <c r="S1465" t="s">
        <v>236</v>
      </c>
      <c r="T1465" t="s">
        <v>237</v>
      </c>
      <c r="U1465" t="s">
        <v>238</v>
      </c>
      <c r="V1465" t="s">
        <v>239</v>
      </c>
      <c r="W1465" t="s">
        <v>139</v>
      </c>
      <c r="X1465" t="s">
        <v>140</v>
      </c>
      <c r="Y1465" t="s">
        <v>240</v>
      </c>
      <c r="Z1465" t="s">
        <v>241</v>
      </c>
      <c r="AA1465" t="s">
        <v>42</v>
      </c>
    </row>
    <row r="1466" spans="1:27" x14ac:dyDescent="0.25">
      <c r="A1466" s="1">
        <v>10270</v>
      </c>
      <c r="B1466" s="1">
        <v>32</v>
      </c>
      <c r="C1466" s="8">
        <v>85.72</v>
      </c>
      <c r="D1466" s="1">
        <v>1</v>
      </c>
      <c r="E1466" s="7">
        <v>2743.04</v>
      </c>
      <c r="F1466" s="7">
        <f>sales_data_sample3[[#This Row],[SALES]]*sales_data_sample3[[#This Row],[PROFIT MARGIN]]</f>
        <v>124.80831999999999</v>
      </c>
      <c r="G1466" s="14" t="str">
        <f>IF(sales_data_sample3[[#This Row],[STATUS]] &lt;&gt;"Cancelled","4,55%","0")</f>
        <v>4,55%</v>
      </c>
      <c r="H1466" s="4">
        <v>38187</v>
      </c>
      <c r="I1466" t="s">
        <v>28</v>
      </c>
      <c r="J1466">
        <f>ROUNDUP(MONTH(sales_data_sample3[[#This Row],[ORDER DATE]])/3,0)</f>
        <v>3</v>
      </c>
      <c r="K1466" t="str">
        <f>TEXT(sales_data_sample3[[#This Row],[ORDER DATE]],"[$-409]mmmm")</f>
        <v>July</v>
      </c>
      <c r="L1466">
        <f>YEAR(sales_data_sample3[[#This Row],[ORDER DATE]])</f>
        <v>2004</v>
      </c>
      <c r="M1466" t="s">
        <v>957</v>
      </c>
      <c r="N1466">
        <v>96</v>
      </c>
      <c r="O1466" t="s">
        <v>3839</v>
      </c>
      <c r="P1466" t="s">
        <v>233</v>
      </c>
      <c r="Q1466" t="s">
        <v>234</v>
      </c>
      <c r="R1466" t="s">
        <v>235</v>
      </c>
      <c r="S1466" t="s">
        <v>236</v>
      </c>
      <c r="T1466" t="s">
        <v>237</v>
      </c>
      <c r="U1466" t="s">
        <v>238</v>
      </c>
      <c r="V1466" t="s">
        <v>239</v>
      </c>
      <c r="W1466" t="s">
        <v>139</v>
      </c>
      <c r="X1466" t="s">
        <v>140</v>
      </c>
      <c r="Y1466" t="s">
        <v>240</v>
      </c>
      <c r="Z1466" t="s">
        <v>241</v>
      </c>
      <c r="AA1466" t="s">
        <v>42</v>
      </c>
    </row>
    <row r="1467" spans="1:27" x14ac:dyDescent="0.25">
      <c r="A1467" s="1">
        <v>10270</v>
      </c>
      <c r="B1467" s="1">
        <v>21</v>
      </c>
      <c r="C1467" s="8">
        <v>63.35</v>
      </c>
      <c r="D1467" s="1">
        <v>5</v>
      </c>
      <c r="E1467" s="7">
        <v>1330.35</v>
      </c>
      <c r="F1467" s="7">
        <f>sales_data_sample3[[#This Row],[SALES]]*sales_data_sample3[[#This Row],[PROFIT MARGIN]]</f>
        <v>60.530924999999996</v>
      </c>
      <c r="G1467" s="14" t="str">
        <f>IF(sales_data_sample3[[#This Row],[STATUS]] &lt;&gt;"Cancelled","4,55%","0")</f>
        <v>4,55%</v>
      </c>
      <c r="H1467" s="4">
        <v>38187</v>
      </c>
      <c r="I1467" t="s">
        <v>28</v>
      </c>
      <c r="J1467">
        <f>ROUNDUP(MONTH(sales_data_sample3[[#This Row],[ORDER DATE]])/3,0)</f>
        <v>3</v>
      </c>
      <c r="K1467" t="str">
        <f>TEXT(sales_data_sample3[[#This Row],[ORDER DATE]],"[$-409]mmmm")</f>
        <v>July</v>
      </c>
      <c r="L1467">
        <f>YEAR(sales_data_sample3[[#This Row],[ORDER DATE]])</f>
        <v>2004</v>
      </c>
      <c r="M1467" t="s">
        <v>957</v>
      </c>
      <c r="N1467">
        <v>64</v>
      </c>
      <c r="O1467" t="s">
        <v>4029</v>
      </c>
      <c r="P1467" t="s">
        <v>233</v>
      </c>
      <c r="Q1467" t="s">
        <v>234</v>
      </c>
      <c r="R1467" t="s">
        <v>235</v>
      </c>
      <c r="S1467" t="s">
        <v>236</v>
      </c>
      <c r="T1467" t="s">
        <v>237</v>
      </c>
      <c r="U1467" t="s">
        <v>238</v>
      </c>
      <c r="V1467" t="s">
        <v>239</v>
      </c>
      <c r="W1467" t="s">
        <v>139</v>
      </c>
      <c r="X1467" t="s">
        <v>140</v>
      </c>
      <c r="Y1467" t="s">
        <v>240</v>
      </c>
      <c r="Z1467" t="s">
        <v>241</v>
      </c>
      <c r="AA1467" t="s">
        <v>42</v>
      </c>
    </row>
    <row r="1468" spans="1:27" x14ac:dyDescent="0.25">
      <c r="A1468" s="1">
        <v>10270</v>
      </c>
      <c r="B1468" s="1">
        <v>46</v>
      </c>
      <c r="C1468" s="8">
        <v>88</v>
      </c>
      <c r="D1468" s="1">
        <v>4</v>
      </c>
      <c r="E1468" s="7">
        <v>4048</v>
      </c>
      <c r="F1468" s="7">
        <f>sales_data_sample3[[#This Row],[SALES]]*sales_data_sample3[[#This Row],[PROFIT MARGIN]]</f>
        <v>1007.5472000000001</v>
      </c>
      <c r="G1468" s="14" t="str">
        <f>IF(sales_data_sample3[[#This Row],[STATUS]] &lt;&gt;"Cancelled","24,89%","0")</f>
        <v>24,89%</v>
      </c>
      <c r="H1468" s="4">
        <v>38187</v>
      </c>
      <c r="I1468" t="s">
        <v>28</v>
      </c>
      <c r="J1468">
        <f>ROUNDUP(MONTH(sales_data_sample3[[#This Row],[ORDER DATE]])/3,0)</f>
        <v>3</v>
      </c>
      <c r="K1468" t="str">
        <f>TEXT(sales_data_sample3[[#This Row],[ORDER DATE]],"[$-409]mmmm")</f>
        <v>July</v>
      </c>
      <c r="L1468">
        <f>YEAR(sales_data_sample3[[#This Row],[ORDER DATE]])</f>
        <v>2004</v>
      </c>
      <c r="M1468" t="s">
        <v>278</v>
      </c>
      <c r="N1468">
        <v>101</v>
      </c>
      <c r="O1468" t="s">
        <v>4506</v>
      </c>
      <c r="P1468" t="s">
        <v>233</v>
      </c>
      <c r="Q1468" t="s">
        <v>234</v>
      </c>
      <c r="R1468" t="s">
        <v>235</v>
      </c>
      <c r="S1468" t="s">
        <v>236</v>
      </c>
      <c r="T1468" t="s">
        <v>237</v>
      </c>
      <c r="U1468" t="s">
        <v>238</v>
      </c>
      <c r="V1468" t="s">
        <v>239</v>
      </c>
      <c r="W1468" t="s">
        <v>139</v>
      </c>
      <c r="X1468" t="s">
        <v>140</v>
      </c>
      <c r="Y1468" t="s">
        <v>240</v>
      </c>
      <c r="Z1468" t="s">
        <v>241</v>
      </c>
      <c r="AA1468" t="s">
        <v>65</v>
      </c>
    </row>
    <row r="1469" spans="1:27" x14ac:dyDescent="0.25">
      <c r="A1469" s="1">
        <v>10271</v>
      </c>
      <c r="B1469" s="1">
        <v>31</v>
      </c>
      <c r="C1469" s="8">
        <v>97.17</v>
      </c>
      <c r="D1469" s="1">
        <v>5</v>
      </c>
      <c r="E1469" s="7">
        <v>3012.27</v>
      </c>
      <c r="F1469" s="7">
        <f>sales_data_sample3[[#This Row],[SALES]]*sales_data_sample3[[#This Row],[PROFIT MARGIN]]</f>
        <v>137.05828499999998</v>
      </c>
      <c r="G1469" s="14" t="str">
        <f>IF(sales_data_sample3[[#This Row],[STATUS]] &lt;&gt;"Cancelled","4,55%","0")</f>
        <v>4,55%</v>
      </c>
      <c r="H1469" s="4">
        <v>38188</v>
      </c>
      <c r="I1469" t="s">
        <v>28</v>
      </c>
      <c r="J1469">
        <f>ROUNDUP(MONTH(sales_data_sample3[[#This Row],[ORDER DATE]])/3,0)</f>
        <v>3</v>
      </c>
      <c r="K1469" t="str">
        <f>TEXT(sales_data_sample3[[#This Row],[ORDER DATE]],"[$-409]mmmm")</f>
        <v>July</v>
      </c>
      <c r="L1469">
        <f>YEAR(sales_data_sample3[[#This Row],[ORDER DATE]])</f>
        <v>2004</v>
      </c>
      <c r="M1469" t="s">
        <v>957</v>
      </c>
      <c r="N1469">
        <v>118</v>
      </c>
      <c r="O1469" t="s">
        <v>1172</v>
      </c>
      <c r="P1469" t="s">
        <v>417</v>
      </c>
      <c r="Q1469" t="s">
        <v>418</v>
      </c>
      <c r="R1469" t="s">
        <v>419</v>
      </c>
      <c r="S1469" t="s">
        <v>4804</v>
      </c>
      <c r="T1469" t="s">
        <v>420</v>
      </c>
      <c r="U1469" t="s">
        <v>73</v>
      </c>
      <c r="V1469" t="s">
        <v>167</v>
      </c>
      <c r="W1469" t="s">
        <v>38</v>
      </c>
      <c r="X1469" t="s">
        <v>39</v>
      </c>
      <c r="Y1469" t="s">
        <v>421</v>
      </c>
      <c r="Z1469" t="s">
        <v>422</v>
      </c>
      <c r="AA1469" t="s">
        <v>65</v>
      </c>
    </row>
    <row r="1470" spans="1:27" x14ac:dyDescent="0.25">
      <c r="A1470" s="1">
        <v>10271</v>
      </c>
      <c r="B1470" s="1">
        <v>50</v>
      </c>
      <c r="C1470" s="8">
        <v>100</v>
      </c>
      <c r="D1470" s="1">
        <v>4</v>
      </c>
      <c r="E1470" s="7">
        <v>9169</v>
      </c>
      <c r="F1470" s="7">
        <f>sales_data_sample3[[#This Row],[SALES]]*sales_data_sample3[[#This Row],[PROFIT MARGIN]]</f>
        <v>2282.1641</v>
      </c>
      <c r="G1470" s="14" t="str">
        <f>IF(sales_data_sample3[[#This Row],[STATUS]] &lt;&gt;"Cancelled","24,89%","0")</f>
        <v>24,89%</v>
      </c>
      <c r="H1470" s="4">
        <v>38188</v>
      </c>
      <c r="I1470" t="s">
        <v>28</v>
      </c>
      <c r="J1470">
        <f>ROUNDUP(MONTH(sales_data_sample3[[#This Row],[ORDER DATE]])/3,0)</f>
        <v>3</v>
      </c>
      <c r="K1470" t="str">
        <f>TEXT(sales_data_sample3[[#This Row],[ORDER DATE]],"[$-409]mmmm")</f>
        <v>July</v>
      </c>
      <c r="L1470">
        <f>YEAR(sales_data_sample3[[#This Row],[ORDER DATE]])</f>
        <v>2004</v>
      </c>
      <c r="M1470" t="s">
        <v>278</v>
      </c>
      <c r="N1470">
        <v>163</v>
      </c>
      <c r="O1470" t="s">
        <v>1667</v>
      </c>
      <c r="P1470" t="s">
        <v>417</v>
      </c>
      <c r="Q1470" t="s">
        <v>418</v>
      </c>
      <c r="R1470" t="s">
        <v>419</v>
      </c>
      <c r="S1470" t="s">
        <v>4804</v>
      </c>
      <c r="T1470" t="s">
        <v>420</v>
      </c>
      <c r="U1470" t="s">
        <v>73</v>
      </c>
      <c r="V1470" t="s">
        <v>167</v>
      </c>
      <c r="W1470" t="s">
        <v>38</v>
      </c>
      <c r="X1470" t="s">
        <v>39</v>
      </c>
      <c r="Y1470" t="s">
        <v>421</v>
      </c>
      <c r="Z1470" t="s">
        <v>422</v>
      </c>
      <c r="AA1470" t="s">
        <v>229</v>
      </c>
    </row>
    <row r="1471" spans="1:27" x14ac:dyDescent="0.25">
      <c r="A1471" s="1">
        <v>10271</v>
      </c>
      <c r="B1471" s="1">
        <v>50</v>
      </c>
      <c r="C1471" s="8">
        <v>100</v>
      </c>
      <c r="D1471" s="1">
        <v>8</v>
      </c>
      <c r="E1471" s="7">
        <v>5093.5</v>
      </c>
      <c r="F1471" s="7">
        <f>sales_data_sample3[[#This Row],[SALES]]*sales_data_sample3[[#This Row],[PROFIT MARGIN]]</f>
        <v>231.75424999999998</v>
      </c>
      <c r="G1471" s="14" t="str">
        <f>IF(sales_data_sample3[[#This Row],[STATUS]] &lt;&gt;"Cancelled","4,55%","0")</f>
        <v>4,55%</v>
      </c>
      <c r="H1471" s="4">
        <v>38188</v>
      </c>
      <c r="I1471" t="s">
        <v>28</v>
      </c>
      <c r="J1471">
        <f>ROUNDUP(MONTH(sales_data_sample3[[#This Row],[ORDER DATE]])/3,0)</f>
        <v>3</v>
      </c>
      <c r="K1471" t="str">
        <f>TEXT(sales_data_sample3[[#This Row],[ORDER DATE]],"[$-409]mmmm")</f>
        <v>July</v>
      </c>
      <c r="L1471">
        <f>YEAR(sales_data_sample3[[#This Row],[ORDER DATE]])</f>
        <v>2004</v>
      </c>
      <c r="M1471" t="s">
        <v>957</v>
      </c>
      <c r="N1471">
        <v>122</v>
      </c>
      <c r="O1471" t="s">
        <v>1737</v>
      </c>
      <c r="P1471" t="s">
        <v>417</v>
      </c>
      <c r="Q1471" t="s">
        <v>418</v>
      </c>
      <c r="R1471" t="s">
        <v>419</v>
      </c>
      <c r="S1471" t="s">
        <v>4804</v>
      </c>
      <c r="T1471" t="s">
        <v>420</v>
      </c>
      <c r="U1471" t="s">
        <v>73</v>
      </c>
      <c r="V1471" t="s">
        <v>167</v>
      </c>
      <c r="W1471" t="s">
        <v>38</v>
      </c>
      <c r="X1471" t="s">
        <v>39</v>
      </c>
      <c r="Y1471" t="s">
        <v>421</v>
      </c>
      <c r="Z1471" t="s">
        <v>422</v>
      </c>
      <c r="AA1471" t="s">
        <v>65</v>
      </c>
    </row>
    <row r="1472" spans="1:27" x14ac:dyDescent="0.25">
      <c r="A1472" s="1">
        <v>10271</v>
      </c>
      <c r="B1472" s="1">
        <v>25</v>
      </c>
      <c r="C1472" s="8">
        <v>69.28</v>
      </c>
      <c r="D1472" s="1">
        <v>11</v>
      </c>
      <c r="E1472" s="7">
        <v>1732</v>
      </c>
      <c r="F1472" s="7">
        <f>sales_data_sample3[[#This Row],[SALES]]*sales_data_sample3[[#This Row],[PROFIT MARGIN]]</f>
        <v>78.805999999999997</v>
      </c>
      <c r="G1472" s="14" t="str">
        <f>IF(sales_data_sample3[[#This Row],[STATUS]] &lt;&gt;"Cancelled","4,55%","0")</f>
        <v>4,55%</v>
      </c>
      <c r="H1472" s="4">
        <v>38188</v>
      </c>
      <c r="I1472" t="s">
        <v>28</v>
      </c>
      <c r="J1472">
        <f>ROUNDUP(MONTH(sales_data_sample3[[#This Row],[ORDER DATE]])/3,0)</f>
        <v>3</v>
      </c>
      <c r="K1472" t="str">
        <f>TEXT(sales_data_sample3[[#This Row],[ORDER DATE]],"[$-409]mmmm")</f>
        <v>July</v>
      </c>
      <c r="L1472">
        <f>YEAR(sales_data_sample3[[#This Row],[ORDER DATE]])</f>
        <v>2004</v>
      </c>
      <c r="M1472" t="s">
        <v>957</v>
      </c>
      <c r="N1472">
        <v>60</v>
      </c>
      <c r="O1472" t="s">
        <v>1799</v>
      </c>
      <c r="P1472" t="s">
        <v>417</v>
      </c>
      <c r="Q1472" t="s">
        <v>418</v>
      </c>
      <c r="R1472" t="s">
        <v>419</v>
      </c>
      <c r="S1472" t="s">
        <v>4804</v>
      </c>
      <c r="T1472" t="s">
        <v>420</v>
      </c>
      <c r="U1472" t="s">
        <v>73</v>
      </c>
      <c r="V1472" t="s">
        <v>167</v>
      </c>
      <c r="W1472" t="s">
        <v>38</v>
      </c>
      <c r="X1472" t="s">
        <v>39</v>
      </c>
      <c r="Y1472" t="s">
        <v>421</v>
      </c>
      <c r="Z1472" t="s">
        <v>422</v>
      </c>
      <c r="AA1472" t="s">
        <v>42</v>
      </c>
    </row>
    <row r="1473" spans="1:27" x14ac:dyDescent="0.25">
      <c r="A1473" s="1">
        <v>10271</v>
      </c>
      <c r="B1473" s="1">
        <v>20</v>
      </c>
      <c r="C1473" s="8">
        <v>100</v>
      </c>
      <c r="D1473" s="1">
        <v>9</v>
      </c>
      <c r="E1473" s="7">
        <v>3928.6</v>
      </c>
      <c r="F1473" s="7">
        <f>sales_data_sample3[[#This Row],[SALES]]*sales_data_sample3[[#This Row],[PROFIT MARGIN]]</f>
        <v>977.82853999999998</v>
      </c>
      <c r="G1473" s="14" t="str">
        <f>IF(sales_data_sample3[[#This Row],[STATUS]] &lt;&gt;"Cancelled","24,89%","0")</f>
        <v>24,89%</v>
      </c>
      <c r="H1473" s="4">
        <v>38188</v>
      </c>
      <c r="I1473" t="s">
        <v>28</v>
      </c>
      <c r="J1473">
        <f>ROUNDUP(MONTH(sales_data_sample3[[#This Row],[ORDER DATE]])/3,0)</f>
        <v>3</v>
      </c>
      <c r="K1473" t="str">
        <f>TEXT(sales_data_sample3[[#This Row],[ORDER DATE]],"[$-409]mmmm")</f>
        <v>July</v>
      </c>
      <c r="L1473">
        <f>YEAR(sales_data_sample3[[#This Row],[ORDER DATE]])</f>
        <v>2004</v>
      </c>
      <c r="M1473" t="s">
        <v>278</v>
      </c>
      <c r="N1473">
        <v>169</v>
      </c>
      <c r="O1473" t="s">
        <v>2190</v>
      </c>
      <c r="P1473" t="s">
        <v>417</v>
      </c>
      <c r="Q1473" t="s">
        <v>418</v>
      </c>
      <c r="R1473" t="s">
        <v>419</v>
      </c>
      <c r="S1473" t="s">
        <v>4804</v>
      </c>
      <c r="T1473" t="s">
        <v>420</v>
      </c>
      <c r="U1473" t="s">
        <v>73</v>
      </c>
      <c r="V1473" t="s">
        <v>167</v>
      </c>
      <c r="W1473" t="s">
        <v>38</v>
      </c>
      <c r="X1473" t="s">
        <v>39</v>
      </c>
      <c r="Y1473" t="s">
        <v>421</v>
      </c>
      <c r="Z1473" t="s">
        <v>422</v>
      </c>
      <c r="AA1473" t="s">
        <v>65</v>
      </c>
    </row>
    <row r="1474" spans="1:27" x14ac:dyDescent="0.25">
      <c r="A1474" s="1">
        <v>10271</v>
      </c>
      <c r="B1474" s="1">
        <v>45</v>
      </c>
      <c r="C1474" s="8">
        <v>64.739999999999995</v>
      </c>
      <c r="D1474" s="1">
        <v>2</v>
      </c>
      <c r="E1474" s="7">
        <v>2913.3</v>
      </c>
      <c r="F1474" s="7">
        <f>sales_data_sample3[[#This Row],[SALES]]*sales_data_sample3[[#This Row],[PROFIT MARGIN]]</f>
        <v>725.12037000000009</v>
      </c>
      <c r="G1474" s="14" t="str">
        <f>IF(sales_data_sample3[[#This Row],[STATUS]] &lt;&gt;"Cancelled","24,89%","0")</f>
        <v>24,89%</v>
      </c>
      <c r="H1474" s="4">
        <v>38188</v>
      </c>
      <c r="I1474" t="s">
        <v>28</v>
      </c>
      <c r="J1474">
        <f>ROUNDUP(MONTH(sales_data_sample3[[#This Row],[ORDER DATE]])/3,0)</f>
        <v>3</v>
      </c>
      <c r="K1474" t="str">
        <f>TEXT(sales_data_sample3[[#This Row],[ORDER DATE]],"[$-409]mmmm")</f>
        <v>July</v>
      </c>
      <c r="L1474">
        <f>YEAR(sales_data_sample3[[#This Row],[ORDER DATE]])</f>
        <v>2004</v>
      </c>
      <c r="M1474" t="s">
        <v>278</v>
      </c>
      <c r="N1474">
        <v>57</v>
      </c>
      <c r="O1474" t="s">
        <v>2779</v>
      </c>
      <c r="P1474" t="s">
        <v>417</v>
      </c>
      <c r="Q1474" t="s">
        <v>418</v>
      </c>
      <c r="R1474" t="s">
        <v>419</v>
      </c>
      <c r="S1474" t="s">
        <v>4804</v>
      </c>
      <c r="T1474" t="s">
        <v>420</v>
      </c>
      <c r="U1474" t="s">
        <v>73</v>
      </c>
      <c r="V1474" t="s">
        <v>167</v>
      </c>
      <c r="W1474" t="s">
        <v>38</v>
      </c>
      <c r="X1474" t="s">
        <v>39</v>
      </c>
      <c r="Y1474" t="s">
        <v>421</v>
      </c>
      <c r="Z1474" t="s">
        <v>422</v>
      </c>
      <c r="AA1474" t="s">
        <v>42</v>
      </c>
    </row>
    <row r="1475" spans="1:27" x14ac:dyDescent="0.25">
      <c r="A1475" s="1">
        <v>10271</v>
      </c>
      <c r="B1475" s="1">
        <v>43</v>
      </c>
      <c r="C1475" s="8">
        <v>100</v>
      </c>
      <c r="D1475" s="1">
        <v>10</v>
      </c>
      <c r="E1475" s="7">
        <v>5605.05</v>
      </c>
      <c r="F1475" s="7">
        <f>sales_data_sample3[[#This Row],[SALES]]*sales_data_sample3[[#This Row],[PROFIT MARGIN]]</f>
        <v>255.029775</v>
      </c>
      <c r="G1475" s="14" t="str">
        <f>IF(sales_data_sample3[[#This Row],[STATUS]] &lt;&gt;"Cancelled","4,55%","0")</f>
        <v>4,55%</v>
      </c>
      <c r="H1475" s="4">
        <v>38188</v>
      </c>
      <c r="I1475" t="s">
        <v>28</v>
      </c>
      <c r="J1475">
        <f>ROUNDUP(MONTH(sales_data_sample3[[#This Row],[ORDER DATE]])/3,0)</f>
        <v>3</v>
      </c>
      <c r="K1475" t="str">
        <f>TEXT(sales_data_sample3[[#This Row],[ORDER DATE]],"[$-409]mmmm")</f>
        <v>July</v>
      </c>
      <c r="L1475">
        <f>YEAR(sales_data_sample3[[#This Row],[ORDER DATE]])</f>
        <v>2004</v>
      </c>
      <c r="M1475" t="s">
        <v>957</v>
      </c>
      <c r="N1475">
        <v>127</v>
      </c>
      <c r="O1475" t="s">
        <v>3076</v>
      </c>
      <c r="P1475" t="s">
        <v>417</v>
      </c>
      <c r="Q1475" t="s">
        <v>418</v>
      </c>
      <c r="R1475" t="s">
        <v>419</v>
      </c>
      <c r="S1475" t="s">
        <v>4804</v>
      </c>
      <c r="T1475" t="s">
        <v>420</v>
      </c>
      <c r="U1475" t="s">
        <v>73</v>
      </c>
      <c r="V1475" t="s">
        <v>167</v>
      </c>
      <c r="W1475" t="s">
        <v>38</v>
      </c>
      <c r="X1475" t="s">
        <v>39</v>
      </c>
      <c r="Y1475" t="s">
        <v>421</v>
      </c>
      <c r="Z1475" t="s">
        <v>422</v>
      </c>
      <c r="AA1475" t="s">
        <v>65</v>
      </c>
    </row>
    <row r="1476" spans="1:27" x14ac:dyDescent="0.25">
      <c r="A1476" s="1">
        <v>10271</v>
      </c>
      <c r="B1476" s="1">
        <v>38</v>
      </c>
      <c r="C1476" s="8">
        <v>41.72</v>
      </c>
      <c r="D1476" s="1">
        <v>6</v>
      </c>
      <c r="E1476" s="7">
        <v>1585.36</v>
      </c>
      <c r="F1476" s="7">
        <f>sales_data_sample3[[#This Row],[SALES]]*sales_data_sample3[[#This Row],[PROFIT MARGIN]]</f>
        <v>394.59610399999997</v>
      </c>
      <c r="G1476" s="14" t="str">
        <f>IF(sales_data_sample3[[#This Row],[STATUS]] &lt;&gt;"Cancelled","24,89%","0")</f>
        <v>24,89%</v>
      </c>
      <c r="H1476" s="4">
        <v>38188</v>
      </c>
      <c r="I1476" t="s">
        <v>28</v>
      </c>
      <c r="J1476">
        <f>ROUNDUP(MONTH(sales_data_sample3[[#This Row],[ORDER DATE]])/3,0)</f>
        <v>3</v>
      </c>
      <c r="K1476" t="str">
        <f>TEXT(sales_data_sample3[[#This Row],[ORDER DATE]],"[$-409]mmmm")</f>
        <v>July</v>
      </c>
      <c r="L1476">
        <f>YEAR(sales_data_sample3[[#This Row],[ORDER DATE]])</f>
        <v>2004</v>
      </c>
      <c r="M1476" t="s">
        <v>278</v>
      </c>
      <c r="N1476">
        <v>35</v>
      </c>
      <c r="O1476" t="s">
        <v>3186</v>
      </c>
      <c r="P1476" t="s">
        <v>417</v>
      </c>
      <c r="Q1476" t="s">
        <v>418</v>
      </c>
      <c r="R1476" t="s">
        <v>419</v>
      </c>
      <c r="S1476" t="s">
        <v>4804</v>
      </c>
      <c r="T1476" t="s">
        <v>420</v>
      </c>
      <c r="U1476" t="s">
        <v>73</v>
      </c>
      <c r="V1476" t="s">
        <v>167</v>
      </c>
      <c r="W1476" t="s">
        <v>38</v>
      </c>
      <c r="X1476" t="s">
        <v>39</v>
      </c>
      <c r="Y1476" t="s">
        <v>421</v>
      </c>
      <c r="Z1476" t="s">
        <v>422</v>
      </c>
      <c r="AA1476" t="s">
        <v>42</v>
      </c>
    </row>
    <row r="1477" spans="1:27" x14ac:dyDescent="0.25">
      <c r="A1477" s="1">
        <v>10271</v>
      </c>
      <c r="B1477" s="1">
        <v>22</v>
      </c>
      <c r="C1477" s="8">
        <v>100</v>
      </c>
      <c r="D1477" s="1">
        <v>1</v>
      </c>
      <c r="E1477" s="7">
        <v>3070.54</v>
      </c>
      <c r="F1477" s="7">
        <f>sales_data_sample3[[#This Row],[SALES]]*sales_data_sample3[[#This Row],[PROFIT MARGIN]]</f>
        <v>764.25740600000006</v>
      </c>
      <c r="G1477" s="14" t="str">
        <f>IF(sales_data_sample3[[#This Row],[STATUS]] &lt;&gt;"Cancelled","24,89%","0")</f>
        <v>24,89%</v>
      </c>
      <c r="H1477" s="4">
        <v>38188</v>
      </c>
      <c r="I1477" t="s">
        <v>28</v>
      </c>
      <c r="J1477">
        <f>ROUNDUP(MONTH(sales_data_sample3[[#This Row],[ORDER DATE]])/3,0)</f>
        <v>3</v>
      </c>
      <c r="K1477" t="str">
        <f>TEXT(sales_data_sample3[[#This Row],[ORDER DATE]],"[$-409]mmmm")</f>
        <v>July</v>
      </c>
      <c r="L1477">
        <f>YEAR(sales_data_sample3[[#This Row],[ORDER DATE]])</f>
        <v>2004</v>
      </c>
      <c r="M1477" t="s">
        <v>278</v>
      </c>
      <c r="N1477">
        <v>118</v>
      </c>
      <c r="O1477" t="s">
        <v>3701</v>
      </c>
      <c r="P1477" t="s">
        <v>417</v>
      </c>
      <c r="Q1477" t="s">
        <v>418</v>
      </c>
      <c r="R1477" t="s">
        <v>419</v>
      </c>
      <c r="S1477" t="s">
        <v>4804</v>
      </c>
      <c r="T1477" t="s">
        <v>420</v>
      </c>
      <c r="U1477" t="s">
        <v>73</v>
      </c>
      <c r="V1477" t="s">
        <v>167</v>
      </c>
      <c r="W1477" t="s">
        <v>38</v>
      </c>
      <c r="X1477" t="s">
        <v>39</v>
      </c>
      <c r="Y1477" t="s">
        <v>421</v>
      </c>
      <c r="Z1477" t="s">
        <v>422</v>
      </c>
      <c r="AA1477" t="s">
        <v>65</v>
      </c>
    </row>
    <row r="1478" spans="1:27" x14ac:dyDescent="0.25">
      <c r="A1478" s="1">
        <v>10271</v>
      </c>
      <c r="B1478" s="1">
        <v>35</v>
      </c>
      <c r="C1478" s="8">
        <v>47.62</v>
      </c>
      <c r="D1478" s="1">
        <v>7</v>
      </c>
      <c r="E1478" s="7">
        <v>1666.7</v>
      </c>
      <c r="F1478" s="7">
        <f>sales_data_sample3[[#This Row],[SALES]]*sales_data_sample3[[#This Row],[PROFIT MARGIN]]</f>
        <v>75.834850000000003</v>
      </c>
      <c r="G1478" s="14" t="str">
        <f>IF(sales_data_sample3[[#This Row],[STATUS]] &lt;&gt;"Cancelled","4,55%","0")</f>
        <v>4,55%</v>
      </c>
      <c r="H1478" s="4">
        <v>38188</v>
      </c>
      <c r="I1478" t="s">
        <v>28</v>
      </c>
      <c r="J1478">
        <f>ROUNDUP(MONTH(sales_data_sample3[[#This Row],[ORDER DATE]])/3,0)</f>
        <v>3</v>
      </c>
      <c r="K1478" t="str">
        <f>TEXT(sales_data_sample3[[#This Row],[ORDER DATE]],"[$-409]mmmm")</f>
        <v>July</v>
      </c>
      <c r="L1478">
        <f>YEAR(sales_data_sample3[[#This Row],[ORDER DATE]])</f>
        <v>2004</v>
      </c>
      <c r="M1478" t="s">
        <v>957</v>
      </c>
      <c r="N1478">
        <v>54</v>
      </c>
      <c r="O1478" t="s">
        <v>3944</v>
      </c>
      <c r="P1478" t="s">
        <v>417</v>
      </c>
      <c r="Q1478" t="s">
        <v>418</v>
      </c>
      <c r="R1478" t="s">
        <v>419</v>
      </c>
      <c r="S1478" t="s">
        <v>4804</v>
      </c>
      <c r="T1478" t="s">
        <v>420</v>
      </c>
      <c r="U1478" t="s">
        <v>73</v>
      </c>
      <c r="V1478" t="s">
        <v>167</v>
      </c>
      <c r="W1478" t="s">
        <v>38</v>
      </c>
      <c r="X1478" t="s">
        <v>39</v>
      </c>
      <c r="Y1478" t="s">
        <v>421</v>
      </c>
      <c r="Z1478" t="s">
        <v>422</v>
      </c>
      <c r="AA1478" t="s">
        <v>42</v>
      </c>
    </row>
    <row r="1479" spans="1:27" x14ac:dyDescent="0.25">
      <c r="A1479" s="1">
        <v>10271</v>
      </c>
      <c r="B1479" s="1">
        <v>34</v>
      </c>
      <c r="C1479" s="8">
        <v>98.39</v>
      </c>
      <c r="D1479" s="1">
        <v>3</v>
      </c>
      <c r="E1479" s="7">
        <v>3345.26</v>
      </c>
      <c r="F1479" s="7">
        <f>sales_data_sample3[[#This Row],[SALES]]*sales_data_sample3[[#This Row],[PROFIT MARGIN]]</f>
        <v>152.20932999999999</v>
      </c>
      <c r="G1479" s="14" t="str">
        <f>IF(sales_data_sample3[[#This Row],[STATUS]] &lt;&gt;"Cancelled","4,55%","0")</f>
        <v>4,55%</v>
      </c>
      <c r="H1479" s="4">
        <v>38188</v>
      </c>
      <c r="I1479" t="s">
        <v>28</v>
      </c>
      <c r="J1479">
        <f>ROUNDUP(MONTH(sales_data_sample3[[#This Row],[ORDER DATE]])/3,0)</f>
        <v>3</v>
      </c>
      <c r="K1479" t="str">
        <f>TEXT(sales_data_sample3[[#This Row],[ORDER DATE]],"[$-409]mmmm")</f>
        <v>July</v>
      </c>
      <c r="L1479">
        <f>YEAR(sales_data_sample3[[#This Row],[ORDER DATE]])</f>
        <v>2004</v>
      </c>
      <c r="M1479" t="s">
        <v>957</v>
      </c>
      <c r="N1479">
        <v>115</v>
      </c>
      <c r="O1479" t="s">
        <v>4177</v>
      </c>
      <c r="P1479" t="s">
        <v>417</v>
      </c>
      <c r="Q1479" t="s">
        <v>418</v>
      </c>
      <c r="R1479" t="s">
        <v>419</v>
      </c>
      <c r="S1479" t="s">
        <v>4804</v>
      </c>
      <c r="T1479" t="s">
        <v>420</v>
      </c>
      <c r="U1479" t="s">
        <v>73</v>
      </c>
      <c r="V1479" t="s">
        <v>167</v>
      </c>
      <c r="W1479" t="s">
        <v>38</v>
      </c>
      <c r="X1479" t="s">
        <v>39</v>
      </c>
      <c r="Y1479" t="s">
        <v>421</v>
      </c>
      <c r="Z1479" t="s">
        <v>422</v>
      </c>
      <c r="AA1479" t="s">
        <v>65</v>
      </c>
    </row>
    <row r="1480" spans="1:27" x14ac:dyDescent="0.25">
      <c r="A1480" s="1">
        <v>10272</v>
      </c>
      <c r="B1480" s="1">
        <v>35</v>
      </c>
      <c r="C1480" s="8">
        <v>100</v>
      </c>
      <c r="D1480" s="1">
        <v>2</v>
      </c>
      <c r="E1480" s="7">
        <v>5818.4</v>
      </c>
      <c r="F1480" s="7">
        <f>sales_data_sample3[[#This Row],[SALES]]*sales_data_sample3[[#This Row],[PROFIT MARGIN]]</f>
        <v>1448.19976</v>
      </c>
      <c r="G1480" s="14" t="str">
        <f>IF(sales_data_sample3[[#This Row],[STATUS]] &lt;&gt;"Cancelled","24,89%","0")</f>
        <v>24,89%</v>
      </c>
      <c r="H1480" s="4">
        <v>38188</v>
      </c>
      <c r="I1480" t="s">
        <v>28</v>
      </c>
      <c r="J1480">
        <f>ROUNDUP(MONTH(sales_data_sample3[[#This Row],[ORDER DATE]])/3,0)</f>
        <v>3</v>
      </c>
      <c r="K1480" t="str">
        <f>TEXT(sales_data_sample3[[#This Row],[ORDER DATE]],"[$-409]mmmm")</f>
        <v>July</v>
      </c>
      <c r="L1480">
        <f>YEAR(sales_data_sample3[[#This Row],[ORDER DATE]])</f>
        <v>2004</v>
      </c>
      <c r="M1480" t="s">
        <v>278</v>
      </c>
      <c r="N1480">
        <v>207</v>
      </c>
      <c r="O1480" t="s">
        <v>880</v>
      </c>
      <c r="P1480" t="s">
        <v>210</v>
      </c>
      <c r="Q1480" t="s">
        <v>211</v>
      </c>
      <c r="R1480" t="s">
        <v>212</v>
      </c>
      <c r="S1480" t="s">
        <v>4804</v>
      </c>
      <c r="T1480" t="s">
        <v>213</v>
      </c>
      <c r="U1480" t="s">
        <v>214</v>
      </c>
      <c r="V1480" t="s">
        <v>215</v>
      </c>
      <c r="W1480" t="s">
        <v>38</v>
      </c>
      <c r="X1480" t="s">
        <v>39</v>
      </c>
      <c r="Y1480" t="s">
        <v>40</v>
      </c>
      <c r="Z1480" t="s">
        <v>216</v>
      </c>
      <c r="AA1480" t="s">
        <v>65</v>
      </c>
    </row>
    <row r="1481" spans="1:27" x14ac:dyDescent="0.25">
      <c r="A1481" s="1">
        <v>10272</v>
      </c>
      <c r="B1481" s="1">
        <v>27</v>
      </c>
      <c r="C1481" s="8">
        <v>100</v>
      </c>
      <c r="D1481" s="1">
        <v>3</v>
      </c>
      <c r="E1481" s="7">
        <v>4283.01</v>
      </c>
      <c r="F1481" s="7">
        <f>sales_data_sample3[[#This Row],[SALES]]*sales_data_sample3[[#This Row],[PROFIT MARGIN]]</f>
        <v>1066.041189</v>
      </c>
      <c r="G1481" s="14" t="str">
        <f>IF(sales_data_sample3[[#This Row],[STATUS]] &lt;&gt;"Cancelled","24,89%","0")</f>
        <v>24,89%</v>
      </c>
      <c r="H1481" s="4">
        <v>38188</v>
      </c>
      <c r="I1481" t="s">
        <v>28</v>
      </c>
      <c r="J1481">
        <f>ROUNDUP(MONTH(sales_data_sample3[[#This Row],[ORDER DATE]])/3,0)</f>
        <v>3</v>
      </c>
      <c r="K1481" t="str">
        <f>TEXT(sales_data_sample3[[#This Row],[ORDER DATE]],"[$-409]mmmm")</f>
        <v>July</v>
      </c>
      <c r="L1481">
        <f>YEAR(sales_data_sample3[[#This Row],[ORDER DATE]])</f>
        <v>2004</v>
      </c>
      <c r="M1481" t="s">
        <v>278</v>
      </c>
      <c r="N1481">
        <v>151</v>
      </c>
      <c r="O1481" t="s">
        <v>1027</v>
      </c>
      <c r="P1481" t="s">
        <v>210</v>
      </c>
      <c r="Q1481" t="s">
        <v>211</v>
      </c>
      <c r="R1481" t="s">
        <v>212</v>
      </c>
      <c r="S1481" t="s">
        <v>4804</v>
      </c>
      <c r="T1481" t="s">
        <v>213</v>
      </c>
      <c r="U1481" t="s">
        <v>214</v>
      </c>
      <c r="V1481" t="s">
        <v>215</v>
      </c>
      <c r="W1481" t="s">
        <v>38</v>
      </c>
      <c r="X1481" t="s">
        <v>39</v>
      </c>
      <c r="Y1481" t="s">
        <v>40</v>
      </c>
      <c r="Z1481" t="s">
        <v>216</v>
      </c>
      <c r="AA1481" t="s">
        <v>65</v>
      </c>
    </row>
    <row r="1482" spans="1:27" x14ac:dyDescent="0.25">
      <c r="A1482" s="1">
        <v>10272</v>
      </c>
      <c r="B1482" s="1">
        <v>39</v>
      </c>
      <c r="C1482" s="8">
        <v>100</v>
      </c>
      <c r="D1482" s="1">
        <v>1</v>
      </c>
      <c r="E1482" s="7">
        <v>7962.24</v>
      </c>
      <c r="F1482" s="7">
        <f>sales_data_sample3[[#This Row],[SALES]]*sales_data_sample3[[#This Row],[PROFIT MARGIN]]</f>
        <v>1981.8015359999999</v>
      </c>
      <c r="G1482" s="14" t="str">
        <f>IF(sales_data_sample3[[#This Row],[STATUS]] &lt;&gt;"Cancelled","24,89%","0")</f>
        <v>24,89%</v>
      </c>
      <c r="H1482" s="4">
        <v>38188</v>
      </c>
      <c r="I1482" t="s">
        <v>28</v>
      </c>
      <c r="J1482">
        <f>ROUNDUP(MONTH(sales_data_sample3[[#This Row],[ORDER DATE]])/3,0)</f>
        <v>3</v>
      </c>
      <c r="K1482" t="str">
        <f>TEXT(sales_data_sample3[[#This Row],[ORDER DATE]],"[$-409]mmmm")</f>
        <v>July</v>
      </c>
      <c r="L1482">
        <f>YEAR(sales_data_sample3[[#This Row],[ORDER DATE]])</f>
        <v>2004</v>
      </c>
      <c r="M1482" t="s">
        <v>278</v>
      </c>
      <c r="N1482">
        <v>173</v>
      </c>
      <c r="O1482" t="s">
        <v>1095</v>
      </c>
      <c r="P1482" t="s">
        <v>210</v>
      </c>
      <c r="Q1482" t="s">
        <v>211</v>
      </c>
      <c r="R1482" t="s">
        <v>212</v>
      </c>
      <c r="S1482" t="s">
        <v>4804</v>
      </c>
      <c r="T1482" t="s">
        <v>213</v>
      </c>
      <c r="U1482" t="s">
        <v>214</v>
      </c>
      <c r="V1482" t="s">
        <v>215</v>
      </c>
      <c r="W1482" t="s">
        <v>38</v>
      </c>
      <c r="X1482" t="s">
        <v>39</v>
      </c>
      <c r="Y1482" t="s">
        <v>40</v>
      </c>
      <c r="Z1482" t="s">
        <v>216</v>
      </c>
      <c r="AA1482" t="s">
        <v>229</v>
      </c>
    </row>
    <row r="1483" spans="1:27" x14ac:dyDescent="0.25">
      <c r="A1483" s="1">
        <v>10272</v>
      </c>
      <c r="B1483" s="1">
        <v>25</v>
      </c>
      <c r="C1483" s="8">
        <v>100</v>
      </c>
      <c r="D1483" s="1">
        <v>5</v>
      </c>
      <c r="E1483" s="7">
        <v>3734</v>
      </c>
      <c r="F1483" s="7">
        <f>sales_data_sample3[[#This Row],[SALES]]*sales_data_sample3[[#This Row],[PROFIT MARGIN]]</f>
        <v>929.39260000000002</v>
      </c>
      <c r="G1483" s="14" t="str">
        <f>IF(sales_data_sample3[[#This Row],[STATUS]] &lt;&gt;"Cancelled","24,89%","0")</f>
        <v>24,89%</v>
      </c>
      <c r="H1483" s="4">
        <v>38188</v>
      </c>
      <c r="I1483" t="s">
        <v>28</v>
      </c>
      <c r="J1483">
        <f>ROUNDUP(MONTH(sales_data_sample3[[#This Row],[ORDER DATE]])/3,0)</f>
        <v>3</v>
      </c>
      <c r="K1483" t="str">
        <f>TEXT(sales_data_sample3[[#This Row],[ORDER DATE]],"[$-409]mmmm")</f>
        <v>July</v>
      </c>
      <c r="L1483">
        <f>YEAR(sales_data_sample3[[#This Row],[ORDER DATE]])</f>
        <v>2004</v>
      </c>
      <c r="M1483" t="s">
        <v>278</v>
      </c>
      <c r="N1483">
        <v>143</v>
      </c>
      <c r="O1483" t="s">
        <v>2501</v>
      </c>
      <c r="P1483" t="s">
        <v>210</v>
      </c>
      <c r="Q1483" t="s">
        <v>211</v>
      </c>
      <c r="R1483" t="s">
        <v>212</v>
      </c>
      <c r="S1483" t="s">
        <v>4804</v>
      </c>
      <c r="T1483" t="s">
        <v>213</v>
      </c>
      <c r="U1483" t="s">
        <v>214</v>
      </c>
      <c r="V1483" t="s">
        <v>215</v>
      </c>
      <c r="W1483" t="s">
        <v>38</v>
      </c>
      <c r="X1483" t="s">
        <v>39</v>
      </c>
      <c r="Y1483" t="s">
        <v>40</v>
      </c>
      <c r="Z1483" t="s">
        <v>216</v>
      </c>
      <c r="AA1483" t="s">
        <v>65</v>
      </c>
    </row>
    <row r="1484" spans="1:27" x14ac:dyDescent="0.25">
      <c r="A1484" s="1">
        <v>10272</v>
      </c>
      <c r="B1484" s="1">
        <v>45</v>
      </c>
      <c r="C1484" s="8">
        <v>64.63</v>
      </c>
      <c r="D1484" s="1">
        <v>6</v>
      </c>
      <c r="E1484" s="7">
        <v>2908.35</v>
      </c>
      <c r="F1484" s="7">
        <f>sales_data_sample3[[#This Row],[SALES]]*sales_data_sample3[[#This Row],[PROFIT MARGIN]]</f>
        <v>148.03501499999999</v>
      </c>
      <c r="G1484" s="14" t="str">
        <f>IF(sales_data_sample3[[#This Row],[STATUS]] &lt;&gt;"Cancelled","5,09%","0")</f>
        <v>5,09%</v>
      </c>
      <c r="H1484" s="4">
        <v>38188</v>
      </c>
      <c r="I1484" t="s">
        <v>28</v>
      </c>
      <c r="J1484">
        <f>ROUNDUP(MONTH(sales_data_sample3[[#This Row],[ORDER DATE]])/3,0)</f>
        <v>3</v>
      </c>
      <c r="K1484" t="str">
        <f>TEXT(sales_data_sample3[[#This Row],[ORDER DATE]],"[$-409]mmmm")</f>
        <v>July</v>
      </c>
      <c r="L1484">
        <f>YEAR(sales_data_sample3[[#This Row],[ORDER DATE]])</f>
        <v>2004</v>
      </c>
      <c r="M1484" t="s">
        <v>2246</v>
      </c>
      <c r="N1484">
        <v>62</v>
      </c>
      <c r="O1484" t="s">
        <v>3989</v>
      </c>
      <c r="P1484" t="s">
        <v>210</v>
      </c>
      <c r="Q1484" t="s">
        <v>211</v>
      </c>
      <c r="R1484" t="s">
        <v>212</v>
      </c>
      <c r="S1484" t="s">
        <v>4804</v>
      </c>
      <c r="T1484" t="s">
        <v>213</v>
      </c>
      <c r="U1484" t="s">
        <v>214</v>
      </c>
      <c r="V1484" t="s">
        <v>215</v>
      </c>
      <c r="W1484" t="s">
        <v>38</v>
      </c>
      <c r="X1484" t="s">
        <v>39</v>
      </c>
      <c r="Y1484" t="s">
        <v>40</v>
      </c>
      <c r="Z1484" t="s">
        <v>216</v>
      </c>
      <c r="AA1484" t="s">
        <v>42</v>
      </c>
    </row>
    <row r="1485" spans="1:27" x14ac:dyDescent="0.25">
      <c r="A1485" s="1">
        <v>10272</v>
      </c>
      <c r="B1485" s="1">
        <v>43</v>
      </c>
      <c r="C1485" s="8">
        <v>56.82</v>
      </c>
      <c r="D1485" s="1">
        <v>4</v>
      </c>
      <c r="E1485" s="7">
        <v>2443.2600000000002</v>
      </c>
      <c r="F1485" s="7">
        <f>sales_data_sample3[[#This Row],[SALES]]*sales_data_sample3[[#This Row],[PROFIT MARGIN]]</f>
        <v>124.36193400000002</v>
      </c>
      <c r="G1485" s="14" t="str">
        <f>IF(sales_data_sample3[[#This Row],[STATUS]] &lt;&gt;"Cancelled","5,09%","0")</f>
        <v>5,09%</v>
      </c>
      <c r="H1485" s="4">
        <v>38188</v>
      </c>
      <c r="I1485" t="s">
        <v>28</v>
      </c>
      <c r="J1485">
        <f>ROUNDUP(MONTH(sales_data_sample3[[#This Row],[ORDER DATE]])/3,0)</f>
        <v>3</v>
      </c>
      <c r="K1485" t="str">
        <f>TEXT(sales_data_sample3[[#This Row],[ORDER DATE]],"[$-409]mmmm")</f>
        <v>July</v>
      </c>
      <c r="L1485">
        <f>YEAR(sales_data_sample3[[#This Row],[ORDER DATE]])</f>
        <v>2004</v>
      </c>
      <c r="M1485" t="s">
        <v>2246</v>
      </c>
      <c r="N1485">
        <v>58</v>
      </c>
      <c r="O1485" t="s">
        <v>4208</v>
      </c>
      <c r="P1485" t="s">
        <v>210</v>
      </c>
      <c r="Q1485" t="s">
        <v>211</v>
      </c>
      <c r="R1485" t="s">
        <v>212</v>
      </c>
      <c r="S1485" t="s">
        <v>4804</v>
      </c>
      <c r="T1485" t="s">
        <v>213</v>
      </c>
      <c r="U1485" t="s">
        <v>214</v>
      </c>
      <c r="V1485" t="s">
        <v>215</v>
      </c>
      <c r="W1485" t="s">
        <v>38</v>
      </c>
      <c r="X1485" t="s">
        <v>39</v>
      </c>
      <c r="Y1485" t="s">
        <v>40</v>
      </c>
      <c r="Z1485" t="s">
        <v>216</v>
      </c>
      <c r="AA1485" t="s">
        <v>42</v>
      </c>
    </row>
    <row r="1486" spans="1:27" x14ac:dyDescent="0.25">
      <c r="A1486" s="1">
        <v>10273</v>
      </c>
      <c r="B1486" s="1">
        <v>30</v>
      </c>
      <c r="C1486" s="8">
        <v>100</v>
      </c>
      <c r="D1486" s="1">
        <v>4</v>
      </c>
      <c r="E1486" s="7">
        <v>3508.8</v>
      </c>
      <c r="F1486" s="7">
        <f>sales_data_sample3[[#This Row],[SALES]]*sales_data_sample3[[#This Row],[PROFIT MARGIN]]</f>
        <v>873.34032000000013</v>
      </c>
      <c r="G1486" s="14" t="str">
        <f>IF(sales_data_sample3[[#This Row],[STATUS]] &lt;&gt;"Cancelled","24,89%","0")</f>
        <v>24,89%</v>
      </c>
      <c r="H1486" s="4">
        <v>38189</v>
      </c>
      <c r="I1486" t="s">
        <v>28</v>
      </c>
      <c r="J1486">
        <f>ROUNDUP(MONTH(sales_data_sample3[[#This Row],[ORDER DATE]])/3,0)</f>
        <v>3</v>
      </c>
      <c r="K1486" t="str">
        <f>TEXT(sales_data_sample3[[#This Row],[ORDER DATE]],"[$-409]mmmm")</f>
        <v>July</v>
      </c>
      <c r="L1486">
        <f>YEAR(sales_data_sample3[[#This Row],[ORDER DATE]])</f>
        <v>2004</v>
      </c>
      <c r="M1486" t="s">
        <v>278</v>
      </c>
      <c r="N1486">
        <v>136</v>
      </c>
      <c r="O1486" t="s">
        <v>561</v>
      </c>
      <c r="P1486" t="s">
        <v>638</v>
      </c>
      <c r="Q1486" t="s">
        <v>639</v>
      </c>
      <c r="R1486" t="s">
        <v>640</v>
      </c>
      <c r="S1486" t="s">
        <v>4804</v>
      </c>
      <c r="T1486" t="s">
        <v>641</v>
      </c>
      <c r="U1486" t="s">
        <v>4804</v>
      </c>
      <c r="V1486" t="s">
        <v>642</v>
      </c>
      <c r="W1486" t="s">
        <v>643</v>
      </c>
      <c r="X1486" t="s">
        <v>52</v>
      </c>
      <c r="Y1486" t="s">
        <v>644</v>
      </c>
      <c r="Z1486" t="s">
        <v>645</v>
      </c>
      <c r="AA1486" t="s">
        <v>65</v>
      </c>
    </row>
    <row r="1487" spans="1:27" x14ac:dyDescent="0.25">
      <c r="A1487" s="1">
        <v>10273</v>
      </c>
      <c r="B1487" s="1">
        <v>34</v>
      </c>
      <c r="C1487" s="8">
        <v>98.06</v>
      </c>
      <c r="D1487" s="1">
        <v>2</v>
      </c>
      <c r="E1487" s="7">
        <v>3334.04</v>
      </c>
      <c r="F1487" s="7">
        <f>sales_data_sample3[[#This Row],[SALES]]*sales_data_sample3[[#This Row],[PROFIT MARGIN]]</f>
        <v>304.73125599999997</v>
      </c>
      <c r="G1487" s="14" t="str">
        <f>IF(sales_data_sample3[[#This Row],[STATUS]] &lt;&gt;"Cancelled","9,14%","0")</f>
        <v>9,14%</v>
      </c>
      <c r="H1487" s="4">
        <v>38189</v>
      </c>
      <c r="I1487" t="s">
        <v>28</v>
      </c>
      <c r="J1487">
        <f>ROUNDUP(MONTH(sales_data_sample3[[#This Row],[ORDER DATE]])/3,0)</f>
        <v>3</v>
      </c>
      <c r="K1487" t="str">
        <f>TEXT(sales_data_sample3[[#This Row],[ORDER DATE]],"[$-409]mmmm")</f>
        <v>July</v>
      </c>
      <c r="L1487">
        <f>YEAR(sales_data_sample3[[#This Row],[ORDER DATE]])</f>
        <v>2004</v>
      </c>
      <c r="M1487" t="s">
        <v>2075</v>
      </c>
      <c r="N1487">
        <v>86</v>
      </c>
      <c r="O1487" t="s">
        <v>2076</v>
      </c>
      <c r="P1487" t="s">
        <v>638</v>
      </c>
      <c r="Q1487" t="s">
        <v>639</v>
      </c>
      <c r="R1487" t="s">
        <v>640</v>
      </c>
      <c r="S1487" t="s">
        <v>4804</v>
      </c>
      <c r="T1487" t="s">
        <v>641</v>
      </c>
      <c r="U1487" t="s">
        <v>4804</v>
      </c>
      <c r="V1487" t="s">
        <v>642</v>
      </c>
      <c r="W1487" t="s">
        <v>643</v>
      </c>
      <c r="X1487" t="s">
        <v>52</v>
      </c>
      <c r="Y1487" t="s">
        <v>644</v>
      </c>
      <c r="Z1487" t="s">
        <v>645</v>
      </c>
      <c r="AA1487" t="s">
        <v>65</v>
      </c>
    </row>
    <row r="1488" spans="1:27" x14ac:dyDescent="0.25">
      <c r="A1488" s="1">
        <v>10273</v>
      </c>
      <c r="B1488" s="1">
        <v>40</v>
      </c>
      <c r="C1488" s="8">
        <v>100</v>
      </c>
      <c r="D1488" s="1">
        <v>13</v>
      </c>
      <c r="E1488" s="7">
        <v>5026.3999999999996</v>
      </c>
      <c r="F1488" s="7">
        <f>sales_data_sample3[[#This Row],[SALES]]*sales_data_sample3[[#This Row],[PROFIT MARGIN]]</f>
        <v>371.45095999999995</v>
      </c>
      <c r="G1488" s="14" t="str">
        <f>IF(sales_data_sample3[[#This Row],[STATUS]] &lt;&gt;"Cancelled","7,39%","0")</f>
        <v>7,39%</v>
      </c>
      <c r="H1488" s="4">
        <v>38189</v>
      </c>
      <c r="I1488" t="s">
        <v>28</v>
      </c>
      <c r="J1488">
        <f>ROUNDUP(MONTH(sales_data_sample3[[#This Row],[ORDER DATE]])/3,0)</f>
        <v>3</v>
      </c>
      <c r="K1488" t="str">
        <f>TEXT(sales_data_sample3[[#This Row],[ORDER DATE]],"[$-409]mmmm")</f>
        <v>July</v>
      </c>
      <c r="L1488">
        <f>YEAR(sales_data_sample3[[#This Row],[ORDER DATE]])</f>
        <v>2004</v>
      </c>
      <c r="M1488" t="s">
        <v>1354</v>
      </c>
      <c r="N1488">
        <v>136</v>
      </c>
      <c r="O1488" t="s">
        <v>2159</v>
      </c>
      <c r="P1488" t="s">
        <v>638</v>
      </c>
      <c r="Q1488" t="s">
        <v>639</v>
      </c>
      <c r="R1488" t="s">
        <v>640</v>
      </c>
      <c r="S1488" t="s">
        <v>4804</v>
      </c>
      <c r="T1488" t="s">
        <v>641</v>
      </c>
      <c r="U1488" t="s">
        <v>4804</v>
      </c>
      <c r="V1488" t="s">
        <v>642</v>
      </c>
      <c r="W1488" t="s">
        <v>643</v>
      </c>
      <c r="X1488" t="s">
        <v>52</v>
      </c>
      <c r="Y1488" t="s">
        <v>644</v>
      </c>
      <c r="Z1488" t="s">
        <v>645</v>
      </c>
      <c r="AA1488" t="s">
        <v>65</v>
      </c>
    </row>
    <row r="1489" spans="1:27" x14ac:dyDescent="0.25">
      <c r="A1489" s="1">
        <v>10273</v>
      </c>
      <c r="B1489" s="1">
        <v>47</v>
      </c>
      <c r="C1489" s="8">
        <v>100</v>
      </c>
      <c r="D1489" s="1">
        <v>15</v>
      </c>
      <c r="E1489" s="7">
        <v>5450.59</v>
      </c>
      <c r="F1489" s="7">
        <f>sales_data_sample3[[#This Row],[SALES]]*sales_data_sample3[[#This Row],[PROFIT MARGIN]]</f>
        <v>277.43503100000004</v>
      </c>
      <c r="G1489" s="14" t="str">
        <f>IF(sales_data_sample3[[#This Row],[STATUS]] &lt;&gt;"Cancelled","5,09%","0")</f>
        <v>5,09%</v>
      </c>
      <c r="H1489" s="4">
        <v>38189</v>
      </c>
      <c r="I1489" t="s">
        <v>28</v>
      </c>
      <c r="J1489">
        <f>ROUNDUP(MONTH(sales_data_sample3[[#This Row],[ORDER DATE]])/3,0)</f>
        <v>3</v>
      </c>
      <c r="K1489" t="str">
        <f>TEXT(sales_data_sample3[[#This Row],[ORDER DATE]],"[$-409]mmmm")</f>
        <v>July</v>
      </c>
      <c r="L1489">
        <f>YEAR(sales_data_sample3[[#This Row],[ORDER DATE]])</f>
        <v>2004</v>
      </c>
      <c r="M1489" t="s">
        <v>2246</v>
      </c>
      <c r="N1489">
        <v>100</v>
      </c>
      <c r="O1489" t="s">
        <v>2247</v>
      </c>
      <c r="P1489" t="s">
        <v>638</v>
      </c>
      <c r="Q1489" t="s">
        <v>639</v>
      </c>
      <c r="R1489" t="s">
        <v>640</v>
      </c>
      <c r="S1489" t="s">
        <v>4804</v>
      </c>
      <c r="T1489" t="s">
        <v>641</v>
      </c>
      <c r="U1489" t="s">
        <v>4804</v>
      </c>
      <c r="V1489" t="s">
        <v>642</v>
      </c>
      <c r="W1489" t="s">
        <v>643</v>
      </c>
      <c r="X1489" t="s">
        <v>52</v>
      </c>
      <c r="Y1489" t="s">
        <v>644</v>
      </c>
      <c r="Z1489" t="s">
        <v>645</v>
      </c>
      <c r="AA1489" t="s">
        <v>65</v>
      </c>
    </row>
    <row r="1490" spans="1:27" x14ac:dyDescent="0.25">
      <c r="A1490" s="1">
        <v>10273</v>
      </c>
      <c r="B1490" s="1">
        <v>50</v>
      </c>
      <c r="C1490" s="8">
        <v>85.75</v>
      </c>
      <c r="D1490" s="1">
        <v>1</v>
      </c>
      <c r="E1490" s="7">
        <v>4287.5</v>
      </c>
      <c r="F1490" s="7">
        <f>sales_data_sample3[[#This Row],[SALES]]*sales_data_sample3[[#This Row],[PROFIT MARGIN]]</f>
        <v>316.84625</v>
      </c>
      <c r="G1490" s="14" t="str">
        <f>IF(sales_data_sample3[[#This Row],[STATUS]] &lt;&gt;"Cancelled","7,39%","0")</f>
        <v>7,39%</v>
      </c>
      <c r="H1490" s="4">
        <v>38189</v>
      </c>
      <c r="I1490" t="s">
        <v>28</v>
      </c>
      <c r="J1490">
        <f>ROUNDUP(MONTH(sales_data_sample3[[#This Row],[ORDER DATE]])/3,0)</f>
        <v>3</v>
      </c>
      <c r="K1490" t="str">
        <f>TEXT(sales_data_sample3[[#This Row],[ORDER DATE]],"[$-409]mmmm")</f>
        <v>July</v>
      </c>
      <c r="L1490">
        <f>YEAR(sales_data_sample3[[#This Row],[ORDER DATE]])</f>
        <v>2004</v>
      </c>
      <c r="M1490" t="s">
        <v>1354</v>
      </c>
      <c r="N1490">
        <v>105</v>
      </c>
      <c r="O1490" t="s">
        <v>2467</v>
      </c>
      <c r="P1490" t="s">
        <v>638</v>
      </c>
      <c r="Q1490" t="s">
        <v>639</v>
      </c>
      <c r="R1490" t="s">
        <v>640</v>
      </c>
      <c r="S1490" t="s">
        <v>4804</v>
      </c>
      <c r="T1490" t="s">
        <v>641</v>
      </c>
      <c r="U1490" t="s">
        <v>4804</v>
      </c>
      <c r="V1490" t="s">
        <v>642</v>
      </c>
      <c r="W1490" t="s">
        <v>643</v>
      </c>
      <c r="X1490" t="s">
        <v>52</v>
      </c>
      <c r="Y1490" t="s">
        <v>644</v>
      </c>
      <c r="Z1490" t="s">
        <v>645</v>
      </c>
      <c r="AA1490" t="s">
        <v>65</v>
      </c>
    </row>
    <row r="1491" spans="1:27" x14ac:dyDescent="0.25">
      <c r="A1491" s="1">
        <v>10273</v>
      </c>
      <c r="B1491" s="1">
        <v>33</v>
      </c>
      <c r="C1491" s="8">
        <v>71.09</v>
      </c>
      <c r="D1491" s="1">
        <v>12</v>
      </c>
      <c r="E1491" s="7">
        <v>2345.9699999999998</v>
      </c>
      <c r="F1491" s="7">
        <f>sales_data_sample3[[#This Row],[SALES]]*sales_data_sample3[[#This Row],[PROFIT MARGIN]]</f>
        <v>173.36718299999998</v>
      </c>
      <c r="G1491" s="14" t="str">
        <f>IF(sales_data_sample3[[#This Row],[STATUS]] &lt;&gt;"Cancelled","7,39%","0")</f>
        <v>7,39%</v>
      </c>
      <c r="H1491" s="4">
        <v>38189</v>
      </c>
      <c r="I1491" t="s">
        <v>28</v>
      </c>
      <c r="J1491">
        <f>ROUNDUP(MONTH(sales_data_sample3[[#This Row],[ORDER DATE]])/3,0)</f>
        <v>3</v>
      </c>
      <c r="K1491" t="str">
        <f>TEXT(sales_data_sample3[[#This Row],[ORDER DATE]],"[$-409]mmmm")</f>
        <v>July</v>
      </c>
      <c r="L1491">
        <f>YEAR(sales_data_sample3[[#This Row],[ORDER DATE]])</f>
        <v>2004</v>
      </c>
      <c r="M1491" t="s">
        <v>1354</v>
      </c>
      <c r="N1491">
        <v>87</v>
      </c>
      <c r="O1491" t="s">
        <v>2562</v>
      </c>
      <c r="P1491" t="s">
        <v>638</v>
      </c>
      <c r="Q1491" t="s">
        <v>639</v>
      </c>
      <c r="R1491" t="s">
        <v>640</v>
      </c>
      <c r="S1491" t="s">
        <v>4804</v>
      </c>
      <c r="T1491" t="s">
        <v>641</v>
      </c>
      <c r="U1491" t="s">
        <v>4804</v>
      </c>
      <c r="V1491" t="s">
        <v>642</v>
      </c>
      <c r="W1491" t="s">
        <v>643</v>
      </c>
      <c r="X1491" t="s">
        <v>52</v>
      </c>
      <c r="Y1491" t="s">
        <v>644</v>
      </c>
      <c r="Z1491" t="s">
        <v>645</v>
      </c>
      <c r="AA1491" t="s">
        <v>42</v>
      </c>
    </row>
    <row r="1492" spans="1:27" x14ac:dyDescent="0.25">
      <c r="A1492" s="1">
        <v>10273</v>
      </c>
      <c r="B1492" s="1">
        <v>22</v>
      </c>
      <c r="C1492" s="8">
        <v>100</v>
      </c>
      <c r="D1492" s="1">
        <v>11</v>
      </c>
      <c r="E1492" s="7">
        <v>2784.76</v>
      </c>
      <c r="F1492" s="7">
        <f>sales_data_sample3[[#This Row],[SALES]]*sales_data_sample3[[#This Row],[PROFIT MARGIN]]</f>
        <v>254.527064</v>
      </c>
      <c r="G1492" s="14" t="str">
        <f>IF(sales_data_sample3[[#This Row],[STATUS]] &lt;&gt;"Cancelled","9,14%","0")</f>
        <v>9,14%</v>
      </c>
      <c r="H1492" s="4">
        <v>38189</v>
      </c>
      <c r="I1492" t="s">
        <v>28</v>
      </c>
      <c r="J1492">
        <f>ROUNDUP(MONTH(sales_data_sample3[[#This Row],[ORDER DATE]])/3,0)</f>
        <v>3</v>
      </c>
      <c r="K1492" t="str">
        <f>TEXT(sales_data_sample3[[#This Row],[ORDER DATE]],"[$-409]mmmm")</f>
        <v>July</v>
      </c>
      <c r="L1492">
        <f>YEAR(sales_data_sample3[[#This Row],[ORDER DATE]])</f>
        <v>2004</v>
      </c>
      <c r="M1492" t="s">
        <v>2075</v>
      </c>
      <c r="N1492">
        <v>122</v>
      </c>
      <c r="O1492" t="s">
        <v>3005</v>
      </c>
      <c r="P1492" t="s">
        <v>638</v>
      </c>
      <c r="Q1492" t="s">
        <v>639</v>
      </c>
      <c r="R1492" t="s">
        <v>640</v>
      </c>
      <c r="S1492" t="s">
        <v>4804</v>
      </c>
      <c r="T1492" t="s">
        <v>641</v>
      </c>
      <c r="U1492" t="s">
        <v>4804</v>
      </c>
      <c r="V1492" t="s">
        <v>642</v>
      </c>
      <c r="W1492" t="s">
        <v>643</v>
      </c>
      <c r="X1492" t="s">
        <v>52</v>
      </c>
      <c r="Y1492" t="s">
        <v>644</v>
      </c>
      <c r="Z1492" t="s">
        <v>645</v>
      </c>
      <c r="AA1492" t="s">
        <v>42</v>
      </c>
    </row>
    <row r="1493" spans="1:27" x14ac:dyDescent="0.25">
      <c r="A1493" s="1">
        <v>10273</v>
      </c>
      <c r="B1493" s="1">
        <v>27</v>
      </c>
      <c r="C1493" s="8">
        <v>100</v>
      </c>
      <c r="D1493" s="1">
        <v>6</v>
      </c>
      <c r="E1493" s="7">
        <v>2796.12</v>
      </c>
      <c r="F1493" s="7">
        <f>sales_data_sample3[[#This Row],[SALES]]*sales_data_sample3[[#This Row],[PROFIT MARGIN]]</f>
        <v>206.63326799999999</v>
      </c>
      <c r="G1493" s="14" t="str">
        <f>IF(sales_data_sample3[[#This Row],[STATUS]] &lt;&gt;"Cancelled","7,39%","0")</f>
        <v>7,39%</v>
      </c>
      <c r="H1493" s="4">
        <v>38189</v>
      </c>
      <c r="I1493" t="s">
        <v>28</v>
      </c>
      <c r="J1493">
        <f>ROUNDUP(MONTH(sales_data_sample3[[#This Row],[ORDER DATE]])/3,0)</f>
        <v>3</v>
      </c>
      <c r="K1493" t="str">
        <f>TEXT(sales_data_sample3[[#This Row],[ORDER DATE]],"[$-409]mmmm")</f>
        <v>July</v>
      </c>
      <c r="L1493">
        <f>YEAR(sales_data_sample3[[#This Row],[ORDER DATE]])</f>
        <v>2004</v>
      </c>
      <c r="M1493" t="s">
        <v>1354</v>
      </c>
      <c r="N1493">
        <v>88</v>
      </c>
      <c r="O1493" t="s">
        <v>3347</v>
      </c>
      <c r="P1493" t="s">
        <v>638</v>
      </c>
      <c r="Q1493" t="s">
        <v>639</v>
      </c>
      <c r="R1493" t="s">
        <v>640</v>
      </c>
      <c r="S1493" t="s">
        <v>4804</v>
      </c>
      <c r="T1493" t="s">
        <v>641</v>
      </c>
      <c r="U1493" t="s">
        <v>4804</v>
      </c>
      <c r="V1493" t="s">
        <v>642</v>
      </c>
      <c r="W1493" t="s">
        <v>643</v>
      </c>
      <c r="X1493" t="s">
        <v>52</v>
      </c>
      <c r="Y1493" t="s">
        <v>644</v>
      </c>
      <c r="Z1493" t="s">
        <v>645</v>
      </c>
      <c r="AA1493" t="s">
        <v>42</v>
      </c>
    </row>
    <row r="1494" spans="1:27" x14ac:dyDescent="0.25">
      <c r="A1494" s="1">
        <v>10273</v>
      </c>
      <c r="B1494" s="1">
        <v>48</v>
      </c>
      <c r="C1494" s="8">
        <v>83.02</v>
      </c>
      <c r="D1494" s="1">
        <v>3</v>
      </c>
      <c r="E1494" s="7">
        <v>3984.96</v>
      </c>
      <c r="F1494" s="7">
        <f>sales_data_sample3[[#This Row],[SALES]]*sales_data_sample3[[#This Row],[PROFIT MARGIN]]</f>
        <v>294.48854399999999</v>
      </c>
      <c r="G1494" s="14" t="str">
        <f>IF(sales_data_sample3[[#This Row],[STATUS]] &lt;&gt;"Cancelled","7,39%","0")</f>
        <v>7,39%</v>
      </c>
      <c r="H1494" s="4">
        <v>38189</v>
      </c>
      <c r="I1494" t="s">
        <v>28</v>
      </c>
      <c r="J1494">
        <f>ROUNDUP(MONTH(sales_data_sample3[[#This Row],[ORDER DATE]])/3,0)</f>
        <v>3</v>
      </c>
      <c r="K1494" t="str">
        <f>TEXT(sales_data_sample3[[#This Row],[ORDER DATE]],"[$-409]mmmm")</f>
        <v>July</v>
      </c>
      <c r="L1494">
        <f>YEAR(sales_data_sample3[[#This Row],[ORDER DATE]])</f>
        <v>2004</v>
      </c>
      <c r="M1494" t="s">
        <v>1354</v>
      </c>
      <c r="N1494">
        <v>83</v>
      </c>
      <c r="O1494" t="s">
        <v>3543</v>
      </c>
      <c r="P1494" t="s">
        <v>638</v>
      </c>
      <c r="Q1494" t="s">
        <v>639</v>
      </c>
      <c r="R1494" t="s">
        <v>640</v>
      </c>
      <c r="S1494" t="s">
        <v>4804</v>
      </c>
      <c r="T1494" t="s">
        <v>641</v>
      </c>
      <c r="U1494" t="s">
        <v>4804</v>
      </c>
      <c r="V1494" t="s">
        <v>642</v>
      </c>
      <c r="W1494" t="s">
        <v>643</v>
      </c>
      <c r="X1494" t="s">
        <v>52</v>
      </c>
      <c r="Y1494" t="s">
        <v>644</v>
      </c>
      <c r="Z1494" t="s">
        <v>645</v>
      </c>
      <c r="AA1494" t="s">
        <v>65</v>
      </c>
    </row>
    <row r="1495" spans="1:27" x14ac:dyDescent="0.25">
      <c r="A1495" s="1">
        <v>10273</v>
      </c>
      <c r="B1495" s="1">
        <v>21</v>
      </c>
      <c r="C1495" s="8">
        <v>65.34</v>
      </c>
      <c r="D1495" s="1">
        <v>7</v>
      </c>
      <c r="E1495" s="7">
        <v>1372.14</v>
      </c>
      <c r="F1495" s="7">
        <f>sales_data_sample3[[#This Row],[SALES]]*sales_data_sample3[[#This Row],[PROFIT MARGIN]]</f>
        <v>125.413596</v>
      </c>
      <c r="G1495" s="14" t="str">
        <f>IF(sales_data_sample3[[#This Row],[STATUS]] &lt;&gt;"Cancelled","9,14%","0")</f>
        <v>9,14%</v>
      </c>
      <c r="H1495" s="4">
        <v>38189</v>
      </c>
      <c r="I1495" t="s">
        <v>28</v>
      </c>
      <c r="J1495">
        <f>ROUNDUP(MONTH(sales_data_sample3[[#This Row],[ORDER DATE]])/3,0)</f>
        <v>3</v>
      </c>
      <c r="K1495" t="str">
        <f>TEXT(sales_data_sample3[[#This Row],[ORDER DATE]],"[$-409]mmmm")</f>
        <v>July</v>
      </c>
      <c r="L1495">
        <f>YEAR(sales_data_sample3[[#This Row],[ORDER DATE]])</f>
        <v>2004</v>
      </c>
      <c r="M1495" t="s">
        <v>2075</v>
      </c>
      <c r="N1495">
        <v>66</v>
      </c>
      <c r="O1495" t="s">
        <v>4284</v>
      </c>
      <c r="P1495" t="s">
        <v>638</v>
      </c>
      <c r="Q1495" t="s">
        <v>639</v>
      </c>
      <c r="R1495" t="s">
        <v>640</v>
      </c>
      <c r="S1495" t="s">
        <v>4804</v>
      </c>
      <c r="T1495" t="s">
        <v>641</v>
      </c>
      <c r="U1495" t="s">
        <v>4804</v>
      </c>
      <c r="V1495" t="s">
        <v>642</v>
      </c>
      <c r="W1495" t="s">
        <v>643</v>
      </c>
      <c r="X1495" t="s">
        <v>52</v>
      </c>
      <c r="Y1495" t="s">
        <v>644</v>
      </c>
      <c r="Z1495" t="s">
        <v>645</v>
      </c>
      <c r="AA1495" t="s">
        <v>42</v>
      </c>
    </row>
    <row r="1496" spans="1:27" x14ac:dyDescent="0.25">
      <c r="A1496" s="1">
        <v>10273</v>
      </c>
      <c r="B1496" s="1">
        <v>21</v>
      </c>
      <c r="C1496" s="8">
        <v>100</v>
      </c>
      <c r="D1496" s="1">
        <v>14</v>
      </c>
      <c r="E1496" s="7">
        <v>2146.1999999999998</v>
      </c>
      <c r="F1496" s="7">
        <f>sales_data_sample3[[#This Row],[SALES]]*sales_data_sample3[[#This Row],[PROFIT MARGIN]]</f>
        <v>196.16267999999997</v>
      </c>
      <c r="G1496" s="14" t="str">
        <f>IF(sales_data_sample3[[#This Row],[STATUS]] &lt;&gt;"Cancelled","9,14%","0")</f>
        <v>9,14%</v>
      </c>
      <c r="H1496" s="4">
        <v>38189</v>
      </c>
      <c r="I1496" t="s">
        <v>28</v>
      </c>
      <c r="J1496">
        <f>ROUNDUP(MONTH(sales_data_sample3[[#This Row],[ORDER DATE]])/3,0)</f>
        <v>3</v>
      </c>
      <c r="K1496" t="str">
        <f>TEXT(sales_data_sample3[[#This Row],[ORDER DATE]],"[$-409]mmmm")</f>
        <v>July</v>
      </c>
      <c r="L1496">
        <f>YEAR(sales_data_sample3[[#This Row],[ORDER DATE]])</f>
        <v>2004</v>
      </c>
      <c r="M1496" t="s">
        <v>2075</v>
      </c>
      <c r="N1496">
        <v>86</v>
      </c>
      <c r="O1496" t="s">
        <v>4358</v>
      </c>
      <c r="P1496" t="s">
        <v>638</v>
      </c>
      <c r="Q1496" t="s">
        <v>639</v>
      </c>
      <c r="R1496" t="s">
        <v>640</v>
      </c>
      <c r="S1496" t="s">
        <v>4804</v>
      </c>
      <c r="T1496" t="s">
        <v>641</v>
      </c>
      <c r="U1496" t="s">
        <v>4804</v>
      </c>
      <c r="V1496" t="s">
        <v>642</v>
      </c>
      <c r="W1496" t="s">
        <v>643</v>
      </c>
      <c r="X1496" t="s">
        <v>52</v>
      </c>
      <c r="Y1496" t="s">
        <v>644</v>
      </c>
      <c r="Z1496" t="s">
        <v>645</v>
      </c>
      <c r="AA1496" t="s">
        <v>42</v>
      </c>
    </row>
    <row r="1497" spans="1:27" x14ac:dyDescent="0.25">
      <c r="A1497" s="1">
        <v>10273</v>
      </c>
      <c r="B1497" s="1">
        <v>42</v>
      </c>
      <c r="C1497" s="8">
        <v>62.16</v>
      </c>
      <c r="D1497" s="1">
        <v>5</v>
      </c>
      <c r="E1497" s="7">
        <v>2610.7199999999998</v>
      </c>
      <c r="F1497" s="7">
        <f>sales_data_sample3[[#This Row],[SALES]]*sales_data_sample3[[#This Row],[PROFIT MARGIN]]</f>
        <v>238.61980799999998</v>
      </c>
      <c r="G1497" s="14" t="str">
        <f>IF(sales_data_sample3[[#This Row],[STATUS]] &lt;&gt;"Cancelled","9,14%","0")</f>
        <v>9,14%</v>
      </c>
      <c r="H1497" s="4">
        <v>38189</v>
      </c>
      <c r="I1497" t="s">
        <v>28</v>
      </c>
      <c r="J1497">
        <f>ROUNDUP(MONTH(sales_data_sample3[[#This Row],[ORDER DATE]])/3,0)</f>
        <v>3</v>
      </c>
      <c r="K1497" t="str">
        <f>TEXT(sales_data_sample3[[#This Row],[ORDER DATE]],"[$-409]mmmm")</f>
        <v>July</v>
      </c>
      <c r="L1497">
        <f>YEAR(sales_data_sample3[[#This Row],[ORDER DATE]])</f>
        <v>2004</v>
      </c>
      <c r="M1497" t="s">
        <v>2075</v>
      </c>
      <c r="N1497">
        <v>72</v>
      </c>
      <c r="O1497" t="s">
        <v>4468</v>
      </c>
      <c r="P1497" t="s">
        <v>638</v>
      </c>
      <c r="Q1497" t="s">
        <v>639</v>
      </c>
      <c r="R1497" t="s">
        <v>640</v>
      </c>
      <c r="S1497" t="s">
        <v>4804</v>
      </c>
      <c r="T1497" t="s">
        <v>641</v>
      </c>
      <c r="U1497" t="s">
        <v>4804</v>
      </c>
      <c r="V1497" t="s">
        <v>642</v>
      </c>
      <c r="W1497" t="s">
        <v>643</v>
      </c>
      <c r="X1497" t="s">
        <v>52</v>
      </c>
      <c r="Y1497" t="s">
        <v>644</v>
      </c>
      <c r="Z1497" t="s">
        <v>645</v>
      </c>
      <c r="AA1497" t="s">
        <v>42</v>
      </c>
    </row>
    <row r="1498" spans="1:27" x14ac:dyDescent="0.25">
      <c r="A1498" s="1">
        <v>10273</v>
      </c>
      <c r="B1498" s="1">
        <v>40</v>
      </c>
      <c r="C1498" s="8">
        <v>86.15</v>
      </c>
      <c r="D1498" s="1">
        <v>8</v>
      </c>
      <c r="E1498" s="7">
        <v>3446</v>
      </c>
      <c r="F1498" s="7">
        <f>sales_data_sample3[[#This Row],[SALES]]*sales_data_sample3[[#This Row],[PROFIT MARGIN]]</f>
        <v>314.96439999999996</v>
      </c>
      <c r="G1498" s="14" t="str">
        <f>IF(sales_data_sample3[[#This Row],[STATUS]] &lt;&gt;"Cancelled","9,14%","0")</f>
        <v>9,14%</v>
      </c>
      <c r="H1498" s="4">
        <v>38189</v>
      </c>
      <c r="I1498" t="s">
        <v>28</v>
      </c>
      <c r="J1498">
        <f>ROUNDUP(MONTH(sales_data_sample3[[#This Row],[ORDER DATE]])/3,0)</f>
        <v>3</v>
      </c>
      <c r="K1498" t="str">
        <f>TEXT(sales_data_sample3[[#This Row],[ORDER DATE]],"[$-409]mmmm")</f>
        <v>July</v>
      </c>
      <c r="L1498">
        <f>YEAR(sales_data_sample3[[#This Row],[ORDER DATE]])</f>
        <v>2004</v>
      </c>
      <c r="M1498" t="s">
        <v>2075</v>
      </c>
      <c r="N1498">
        <v>100</v>
      </c>
      <c r="O1498" t="s">
        <v>4604</v>
      </c>
      <c r="P1498" t="s">
        <v>638</v>
      </c>
      <c r="Q1498" t="s">
        <v>639</v>
      </c>
      <c r="R1498" t="s">
        <v>640</v>
      </c>
      <c r="S1498" t="s">
        <v>4804</v>
      </c>
      <c r="T1498" t="s">
        <v>641</v>
      </c>
      <c r="U1498" t="s">
        <v>4804</v>
      </c>
      <c r="V1498" t="s">
        <v>642</v>
      </c>
      <c r="W1498" t="s">
        <v>643</v>
      </c>
      <c r="X1498" t="s">
        <v>52</v>
      </c>
      <c r="Y1498" t="s">
        <v>644</v>
      </c>
      <c r="Z1498" t="s">
        <v>645</v>
      </c>
      <c r="AA1498" t="s">
        <v>65</v>
      </c>
    </row>
    <row r="1499" spans="1:27" x14ac:dyDescent="0.25">
      <c r="A1499" s="1">
        <v>10273</v>
      </c>
      <c r="B1499" s="1">
        <v>26</v>
      </c>
      <c r="C1499" s="8">
        <v>100</v>
      </c>
      <c r="D1499" s="1">
        <v>9</v>
      </c>
      <c r="E1499" s="7">
        <v>2969.46</v>
      </c>
      <c r="F1499" s="7">
        <f>sales_data_sample3[[#This Row],[SALES]]*sales_data_sample3[[#This Row],[PROFIT MARGIN]]</f>
        <v>271.40864399999998</v>
      </c>
      <c r="G1499" s="14" t="str">
        <f>IF(sales_data_sample3[[#This Row],[STATUS]] &lt;&gt;"Cancelled","9,14%","0")</f>
        <v>9,14%</v>
      </c>
      <c r="H1499" s="4">
        <v>38189</v>
      </c>
      <c r="I1499" t="s">
        <v>28</v>
      </c>
      <c r="J1499">
        <f>ROUNDUP(MONTH(sales_data_sample3[[#This Row],[ORDER DATE]])/3,0)</f>
        <v>3</v>
      </c>
      <c r="K1499" t="str">
        <f>TEXT(sales_data_sample3[[#This Row],[ORDER DATE]],"[$-409]mmmm")</f>
        <v>July</v>
      </c>
      <c r="L1499">
        <f>YEAR(sales_data_sample3[[#This Row],[ORDER DATE]])</f>
        <v>2004</v>
      </c>
      <c r="M1499" t="s">
        <v>2075</v>
      </c>
      <c r="N1499">
        <v>99</v>
      </c>
      <c r="O1499" t="s">
        <v>4639</v>
      </c>
      <c r="P1499" t="s">
        <v>638</v>
      </c>
      <c r="Q1499" t="s">
        <v>639</v>
      </c>
      <c r="R1499" t="s">
        <v>640</v>
      </c>
      <c r="S1499" t="s">
        <v>4804</v>
      </c>
      <c r="T1499" t="s">
        <v>641</v>
      </c>
      <c r="U1499" t="s">
        <v>4804</v>
      </c>
      <c r="V1499" t="s">
        <v>642</v>
      </c>
      <c r="W1499" t="s">
        <v>643</v>
      </c>
      <c r="X1499" t="s">
        <v>52</v>
      </c>
      <c r="Y1499" t="s">
        <v>644</v>
      </c>
      <c r="Z1499" t="s">
        <v>645</v>
      </c>
      <c r="AA1499" t="s">
        <v>42</v>
      </c>
    </row>
    <row r="1500" spans="1:27" x14ac:dyDescent="0.25">
      <c r="A1500" s="1">
        <v>10273</v>
      </c>
      <c r="B1500" s="1">
        <v>37</v>
      </c>
      <c r="C1500" s="8">
        <v>45.86</v>
      </c>
      <c r="D1500" s="1">
        <v>10</v>
      </c>
      <c r="E1500" s="7">
        <v>1696.82</v>
      </c>
      <c r="F1500" s="7">
        <f>sales_data_sample3[[#This Row],[SALES]]*sales_data_sample3[[#This Row],[PROFIT MARGIN]]</f>
        <v>155.08934799999997</v>
      </c>
      <c r="G1500" s="14" t="str">
        <f>IF(sales_data_sample3[[#This Row],[STATUS]] &lt;&gt;"Cancelled","9,14%","0")</f>
        <v>9,14%</v>
      </c>
      <c r="H1500" s="4">
        <v>38189</v>
      </c>
      <c r="I1500" t="s">
        <v>28</v>
      </c>
      <c r="J1500">
        <f>ROUNDUP(MONTH(sales_data_sample3[[#This Row],[ORDER DATE]])/3,0)</f>
        <v>3</v>
      </c>
      <c r="K1500" t="str">
        <f>TEXT(sales_data_sample3[[#This Row],[ORDER DATE]],"[$-409]mmmm")</f>
        <v>July</v>
      </c>
      <c r="L1500">
        <f>YEAR(sales_data_sample3[[#This Row],[ORDER DATE]])</f>
        <v>2004</v>
      </c>
      <c r="M1500" t="s">
        <v>2075</v>
      </c>
      <c r="N1500">
        <v>54</v>
      </c>
      <c r="O1500" t="s">
        <v>4760</v>
      </c>
      <c r="P1500" t="s">
        <v>638</v>
      </c>
      <c r="Q1500" t="s">
        <v>639</v>
      </c>
      <c r="R1500" t="s">
        <v>640</v>
      </c>
      <c r="S1500" t="s">
        <v>4804</v>
      </c>
      <c r="T1500" t="s">
        <v>641</v>
      </c>
      <c r="U1500" t="s">
        <v>4804</v>
      </c>
      <c r="V1500" t="s">
        <v>642</v>
      </c>
      <c r="W1500" t="s">
        <v>643</v>
      </c>
      <c r="X1500" t="s">
        <v>52</v>
      </c>
      <c r="Y1500" t="s">
        <v>644</v>
      </c>
      <c r="Z1500" t="s">
        <v>645</v>
      </c>
      <c r="AA1500" t="s">
        <v>42</v>
      </c>
    </row>
    <row r="1501" spans="1:27" x14ac:dyDescent="0.25">
      <c r="A1501" s="1">
        <v>10274</v>
      </c>
      <c r="B1501" s="1">
        <v>41</v>
      </c>
      <c r="C1501" s="8">
        <v>100</v>
      </c>
      <c r="D1501" s="1">
        <v>1</v>
      </c>
      <c r="E1501" s="7">
        <v>6724</v>
      </c>
      <c r="F1501" s="7">
        <f>sales_data_sample3[[#This Row],[SALES]]*sales_data_sample3[[#This Row],[PROFIT MARGIN]]</f>
        <v>491.52440000000001</v>
      </c>
      <c r="G1501" s="14" t="str">
        <f>IF(sales_data_sample3[[#This Row],[STATUS]] &lt;&gt;"Cancelled","7,31%","0")</f>
        <v>7,31%</v>
      </c>
      <c r="H1501" s="4">
        <v>38189</v>
      </c>
      <c r="I1501" t="s">
        <v>28</v>
      </c>
      <c r="J1501">
        <f>ROUNDUP(MONTH(sales_data_sample3[[#This Row],[ORDER DATE]])/3,0)</f>
        <v>3</v>
      </c>
      <c r="K1501" t="str">
        <f>TEXT(sales_data_sample3[[#This Row],[ORDER DATE]],"[$-409]mmmm")</f>
        <v>July</v>
      </c>
      <c r="L1501">
        <f>YEAR(sales_data_sample3[[#This Row],[ORDER DATE]])</f>
        <v>2004</v>
      </c>
      <c r="M1501" t="s">
        <v>1502</v>
      </c>
      <c r="N1501">
        <v>157</v>
      </c>
      <c r="O1501" t="s">
        <v>1503</v>
      </c>
      <c r="P1501" t="s">
        <v>439</v>
      </c>
      <c r="Q1501" t="s">
        <v>182</v>
      </c>
      <c r="R1501" t="s">
        <v>440</v>
      </c>
      <c r="S1501" t="s">
        <v>4804</v>
      </c>
      <c r="T1501" t="s">
        <v>441</v>
      </c>
      <c r="U1501" t="s">
        <v>185</v>
      </c>
      <c r="V1501" t="s">
        <v>442</v>
      </c>
      <c r="W1501" t="s">
        <v>38</v>
      </c>
      <c r="X1501" t="s">
        <v>39</v>
      </c>
      <c r="Y1501" t="s">
        <v>421</v>
      </c>
      <c r="Z1501" t="s">
        <v>443</v>
      </c>
      <c r="AA1501" t="s">
        <v>65</v>
      </c>
    </row>
    <row r="1502" spans="1:27" x14ac:dyDescent="0.25">
      <c r="A1502" s="1">
        <v>10274</v>
      </c>
      <c r="B1502" s="1">
        <v>40</v>
      </c>
      <c r="C1502" s="8">
        <v>65.08</v>
      </c>
      <c r="D1502" s="1">
        <v>2</v>
      </c>
      <c r="E1502" s="7">
        <v>2603.1999999999998</v>
      </c>
      <c r="F1502" s="7">
        <f>sales_data_sample3[[#This Row],[SALES]]*sales_data_sample3[[#This Row],[PROFIT MARGIN]]</f>
        <v>190.29391999999999</v>
      </c>
      <c r="G1502" s="14" t="str">
        <f>IF(sales_data_sample3[[#This Row],[STATUS]] &lt;&gt;"Cancelled","7,31%","0")</f>
        <v>7,31%</v>
      </c>
      <c r="H1502" s="4">
        <v>38189</v>
      </c>
      <c r="I1502" t="s">
        <v>28</v>
      </c>
      <c r="J1502">
        <f>ROUNDUP(MONTH(sales_data_sample3[[#This Row],[ORDER DATE]])/3,0)</f>
        <v>3</v>
      </c>
      <c r="K1502" t="str">
        <f>TEXT(sales_data_sample3[[#This Row],[ORDER DATE]],"[$-409]mmmm")</f>
        <v>July</v>
      </c>
      <c r="L1502">
        <f>YEAR(sales_data_sample3[[#This Row],[ORDER DATE]])</f>
        <v>2004</v>
      </c>
      <c r="M1502" t="s">
        <v>1502</v>
      </c>
      <c r="N1502">
        <v>68</v>
      </c>
      <c r="O1502" t="s">
        <v>3232</v>
      </c>
      <c r="P1502" t="s">
        <v>439</v>
      </c>
      <c r="Q1502" t="s">
        <v>182</v>
      </c>
      <c r="R1502" t="s">
        <v>440</v>
      </c>
      <c r="S1502" t="s">
        <v>4804</v>
      </c>
      <c r="T1502" t="s">
        <v>441</v>
      </c>
      <c r="U1502" t="s">
        <v>185</v>
      </c>
      <c r="V1502" t="s">
        <v>442</v>
      </c>
      <c r="W1502" t="s">
        <v>38</v>
      </c>
      <c r="X1502" t="s">
        <v>39</v>
      </c>
      <c r="Y1502" t="s">
        <v>421</v>
      </c>
      <c r="Z1502" t="s">
        <v>443</v>
      </c>
      <c r="AA1502" t="s">
        <v>42</v>
      </c>
    </row>
    <row r="1503" spans="1:27" x14ac:dyDescent="0.25">
      <c r="A1503" s="1">
        <v>10274</v>
      </c>
      <c r="B1503" s="1">
        <v>24</v>
      </c>
      <c r="C1503" s="8">
        <v>72.33</v>
      </c>
      <c r="D1503" s="1">
        <v>3</v>
      </c>
      <c r="E1503" s="7">
        <v>1735.92</v>
      </c>
      <c r="F1503" s="7">
        <f>sales_data_sample3[[#This Row],[SALES]]*sales_data_sample3[[#This Row],[PROFIT MARGIN]]</f>
        <v>128.28448799999998</v>
      </c>
      <c r="G1503" s="14" t="str">
        <f>IF(sales_data_sample3[[#This Row],[STATUS]] &lt;&gt;"Cancelled","7,39%","0")</f>
        <v>7,39%</v>
      </c>
      <c r="H1503" s="4">
        <v>38189</v>
      </c>
      <c r="I1503" t="s">
        <v>28</v>
      </c>
      <c r="J1503">
        <f>ROUNDUP(MONTH(sales_data_sample3[[#This Row],[ORDER DATE]])/3,0)</f>
        <v>3</v>
      </c>
      <c r="K1503" t="str">
        <f>TEXT(sales_data_sample3[[#This Row],[ORDER DATE]],"[$-409]mmmm")</f>
        <v>July</v>
      </c>
      <c r="L1503">
        <f>YEAR(sales_data_sample3[[#This Row],[ORDER DATE]])</f>
        <v>2004</v>
      </c>
      <c r="M1503" t="s">
        <v>1354</v>
      </c>
      <c r="N1503">
        <v>65</v>
      </c>
      <c r="O1503" t="s">
        <v>3465</v>
      </c>
      <c r="P1503" t="s">
        <v>439</v>
      </c>
      <c r="Q1503" t="s">
        <v>182</v>
      </c>
      <c r="R1503" t="s">
        <v>440</v>
      </c>
      <c r="S1503" t="s">
        <v>4804</v>
      </c>
      <c r="T1503" t="s">
        <v>441</v>
      </c>
      <c r="U1503" t="s">
        <v>185</v>
      </c>
      <c r="V1503" t="s">
        <v>442</v>
      </c>
      <c r="W1503" t="s">
        <v>38</v>
      </c>
      <c r="X1503" t="s">
        <v>39</v>
      </c>
      <c r="Y1503" t="s">
        <v>421</v>
      </c>
      <c r="Z1503" t="s">
        <v>443</v>
      </c>
      <c r="AA1503" t="s">
        <v>42</v>
      </c>
    </row>
    <row r="1504" spans="1:27" x14ac:dyDescent="0.25">
      <c r="A1504" s="1">
        <v>10274</v>
      </c>
      <c r="B1504" s="1">
        <v>24</v>
      </c>
      <c r="C1504" s="8">
        <v>90.52</v>
      </c>
      <c r="D1504" s="1">
        <v>5</v>
      </c>
      <c r="E1504" s="7">
        <v>2172.48</v>
      </c>
      <c r="F1504" s="7">
        <f>sales_data_sample3[[#This Row],[SALES]]*sales_data_sample3[[#This Row],[PROFIT MARGIN]]</f>
        <v>198.564672</v>
      </c>
      <c r="G1504" s="14" t="str">
        <f>IF(sales_data_sample3[[#This Row],[STATUS]] &lt;&gt;"Cancelled","9,14%","0")</f>
        <v>9,14%</v>
      </c>
      <c r="H1504" s="4">
        <v>38189</v>
      </c>
      <c r="I1504" t="s">
        <v>28</v>
      </c>
      <c r="J1504">
        <f>ROUNDUP(MONTH(sales_data_sample3[[#This Row],[ORDER DATE]])/3,0)</f>
        <v>3</v>
      </c>
      <c r="K1504" t="str">
        <f>TEXT(sales_data_sample3[[#This Row],[ORDER DATE]],"[$-409]mmmm")</f>
        <v>July</v>
      </c>
      <c r="L1504">
        <f>YEAR(sales_data_sample3[[#This Row],[ORDER DATE]])</f>
        <v>2004</v>
      </c>
      <c r="M1504" t="s">
        <v>2075</v>
      </c>
      <c r="N1504">
        <v>90</v>
      </c>
      <c r="O1504" t="s">
        <v>4394</v>
      </c>
      <c r="P1504" t="s">
        <v>439</v>
      </c>
      <c r="Q1504" t="s">
        <v>182</v>
      </c>
      <c r="R1504" t="s">
        <v>440</v>
      </c>
      <c r="S1504" t="s">
        <v>4804</v>
      </c>
      <c r="T1504" t="s">
        <v>441</v>
      </c>
      <c r="U1504" t="s">
        <v>185</v>
      </c>
      <c r="V1504" t="s">
        <v>442</v>
      </c>
      <c r="W1504" t="s">
        <v>38</v>
      </c>
      <c r="X1504" t="s">
        <v>39</v>
      </c>
      <c r="Y1504" t="s">
        <v>421</v>
      </c>
      <c r="Z1504" t="s">
        <v>443</v>
      </c>
      <c r="AA1504" t="s">
        <v>42</v>
      </c>
    </row>
    <row r="1505" spans="1:27" x14ac:dyDescent="0.25">
      <c r="A1505" s="1">
        <v>10274</v>
      </c>
      <c r="B1505" s="1">
        <v>32</v>
      </c>
      <c r="C1505" s="8">
        <v>58.6</v>
      </c>
      <c r="D1505" s="1">
        <v>4</v>
      </c>
      <c r="E1505" s="7">
        <v>1875.2</v>
      </c>
      <c r="F1505" s="7">
        <f>sales_data_sample3[[#This Row],[SALES]]*sales_data_sample3[[#This Row],[PROFIT MARGIN]]</f>
        <v>137.07712000000001</v>
      </c>
      <c r="G1505" s="14" t="str">
        <f>IF(sales_data_sample3[[#This Row],[STATUS]] &lt;&gt;"Cancelled","7,31%","0")</f>
        <v>7,31%</v>
      </c>
      <c r="H1505" s="4">
        <v>38189</v>
      </c>
      <c r="I1505" t="s">
        <v>28</v>
      </c>
      <c r="J1505">
        <f>ROUNDUP(MONTH(sales_data_sample3[[#This Row],[ORDER DATE]])/3,0)</f>
        <v>3</v>
      </c>
      <c r="K1505" t="str">
        <f>TEXT(sales_data_sample3[[#This Row],[ORDER DATE]],"[$-409]mmmm")</f>
        <v>July</v>
      </c>
      <c r="L1505">
        <f>YEAR(sales_data_sample3[[#This Row],[ORDER DATE]])</f>
        <v>2004</v>
      </c>
      <c r="M1505" t="s">
        <v>1502</v>
      </c>
      <c r="N1505">
        <v>49</v>
      </c>
      <c r="O1505" t="s">
        <v>4719</v>
      </c>
      <c r="P1505" t="s">
        <v>439</v>
      </c>
      <c r="Q1505" t="s">
        <v>182</v>
      </c>
      <c r="R1505" t="s">
        <v>440</v>
      </c>
      <c r="S1505" t="s">
        <v>4804</v>
      </c>
      <c r="T1505" t="s">
        <v>441</v>
      </c>
      <c r="U1505" t="s">
        <v>185</v>
      </c>
      <c r="V1505" t="s">
        <v>442</v>
      </c>
      <c r="W1505" t="s">
        <v>38</v>
      </c>
      <c r="X1505" t="s">
        <v>39</v>
      </c>
      <c r="Y1505" t="s">
        <v>421</v>
      </c>
      <c r="Z1505" t="s">
        <v>443</v>
      </c>
      <c r="AA1505" t="s">
        <v>42</v>
      </c>
    </row>
    <row r="1506" spans="1:27" x14ac:dyDescent="0.25">
      <c r="A1506" s="1">
        <v>10275</v>
      </c>
      <c r="B1506" s="1">
        <v>45</v>
      </c>
      <c r="C1506" s="8">
        <v>92.83</v>
      </c>
      <c r="D1506" s="1">
        <v>1</v>
      </c>
      <c r="E1506" s="7">
        <v>4177.3500000000004</v>
      </c>
      <c r="F1506" s="7">
        <f>sales_data_sample3[[#This Row],[SALES]]*sales_data_sample3[[#This Row],[PROFIT MARGIN]]</f>
        <v>530.52345000000003</v>
      </c>
      <c r="G1506" s="14" t="str">
        <f>IF(sales_data_sample3[[#This Row],[STATUS]] &lt;&gt;"Cancelled","12,70%","0")</f>
        <v>12,70%</v>
      </c>
      <c r="H1506" s="4">
        <v>38191</v>
      </c>
      <c r="I1506" t="s">
        <v>28</v>
      </c>
      <c r="J1506">
        <f>ROUNDUP(MONTH(sales_data_sample3[[#This Row],[ORDER DATE]])/3,0)</f>
        <v>3</v>
      </c>
      <c r="K1506" t="str">
        <f>TEXT(sales_data_sample3[[#This Row],[ORDER DATE]],"[$-409]mmmm")</f>
        <v>July</v>
      </c>
      <c r="L1506">
        <f>YEAR(sales_data_sample3[[#This Row],[ORDER DATE]])</f>
        <v>2004</v>
      </c>
      <c r="M1506" t="s">
        <v>29</v>
      </c>
      <c r="N1506">
        <v>95</v>
      </c>
      <c r="O1506" t="s">
        <v>30</v>
      </c>
      <c r="P1506" t="s">
        <v>172</v>
      </c>
      <c r="Q1506" t="s">
        <v>173</v>
      </c>
      <c r="R1506" t="s">
        <v>174</v>
      </c>
      <c r="S1506" t="s">
        <v>4804</v>
      </c>
      <c r="T1506" t="s">
        <v>175</v>
      </c>
      <c r="U1506" t="s">
        <v>4804</v>
      </c>
      <c r="V1506" t="s">
        <v>176</v>
      </c>
      <c r="W1506" t="s">
        <v>51</v>
      </c>
      <c r="X1506" t="s">
        <v>52</v>
      </c>
      <c r="Y1506" t="s">
        <v>177</v>
      </c>
      <c r="Z1506" t="s">
        <v>178</v>
      </c>
      <c r="AA1506" t="s">
        <v>65</v>
      </c>
    </row>
    <row r="1507" spans="1:27" x14ac:dyDescent="0.25">
      <c r="A1507" s="1">
        <v>10275</v>
      </c>
      <c r="B1507" s="1">
        <v>22</v>
      </c>
      <c r="C1507" s="8">
        <v>100</v>
      </c>
      <c r="D1507" s="1">
        <v>4</v>
      </c>
      <c r="E1507" s="7">
        <v>2904.44</v>
      </c>
      <c r="F1507" s="7">
        <f>sales_data_sample3[[#This Row],[SALES]]*sales_data_sample3[[#This Row],[PROFIT MARGIN]]</f>
        <v>368.86387999999999</v>
      </c>
      <c r="G1507" s="14" t="str">
        <f>IF(sales_data_sample3[[#This Row],[STATUS]] &lt;&gt;"Cancelled","12,70%","0")</f>
        <v>12,70%</v>
      </c>
      <c r="H1507" s="4">
        <v>38191</v>
      </c>
      <c r="I1507" t="s">
        <v>28</v>
      </c>
      <c r="J1507">
        <f>ROUNDUP(MONTH(sales_data_sample3[[#This Row],[ORDER DATE]])/3,0)</f>
        <v>3</v>
      </c>
      <c r="K1507" t="str">
        <f>TEXT(sales_data_sample3[[#This Row],[ORDER DATE]],"[$-409]mmmm")</f>
        <v>July</v>
      </c>
      <c r="L1507">
        <f>YEAR(sales_data_sample3[[#This Row],[ORDER DATE]])</f>
        <v>2004</v>
      </c>
      <c r="M1507" t="s">
        <v>29</v>
      </c>
      <c r="N1507">
        <v>118</v>
      </c>
      <c r="O1507" t="s">
        <v>471</v>
      </c>
      <c r="P1507" t="s">
        <v>172</v>
      </c>
      <c r="Q1507" t="s">
        <v>173</v>
      </c>
      <c r="R1507" t="s">
        <v>174</v>
      </c>
      <c r="S1507" t="s">
        <v>4804</v>
      </c>
      <c r="T1507" t="s">
        <v>175</v>
      </c>
      <c r="U1507" t="s">
        <v>4804</v>
      </c>
      <c r="V1507" t="s">
        <v>176</v>
      </c>
      <c r="W1507" t="s">
        <v>51</v>
      </c>
      <c r="X1507" t="s">
        <v>52</v>
      </c>
      <c r="Y1507" t="s">
        <v>177</v>
      </c>
      <c r="Z1507" t="s">
        <v>178</v>
      </c>
      <c r="AA1507" t="s">
        <v>42</v>
      </c>
    </row>
    <row r="1508" spans="1:27" x14ac:dyDescent="0.25">
      <c r="A1508" s="1">
        <v>10275</v>
      </c>
      <c r="B1508" s="1">
        <v>36</v>
      </c>
      <c r="C1508" s="8">
        <v>100</v>
      </c>
      <c r="D1508" s="1">
        <v>3</v>
      </c>
      <c r="E1508" s="7">
        <v>6901.92</v>
      </c>
      <c r="F1508" s="7">
        <f>sales_data_sample3[[#This Row],[SALES]]*sales_data_sample3[[#This Row],[PROFIT MARGIN]]</f>
        <v>876.54384000000005</v>
      </c>
      <c r="G1508" s="14" t="str">
        <f>IF(sales_data_sample3[[#This Row],[STATUS]] &lt;&gt;"Cancelled","12,70%","0")</f>
        <v>12,70%</v>
      </c>
      <c r="H1508" s="4">
        <v>38191</v>
      </c>
      <c r="I1508" t="s">
        <v>28</v>
      </c>
      <c r="J1508">
        <f>ROUNDUP(MONTH(sales_data_sample3[[#This Row],[ORDER DATE]])/3,0)</f>
        <v>3</v>
      </c>
      <c r="K1508" t="str">
        <f>TEXT(sales_data_sample3[[#This Row],[ORDER DATE]],"[$-409]mmmm")</f>
        <v>July</v>
      </c>
      <c r="L1508">
        <f>YEAR(sales_data_sample3[[#This Row],[ORDER DATE]])</f>
        <v>2004</v>
      </c>
      <c r="M1508" t="s">
        <v>29</v>
      </c>
      <c r="N1508">
        <v>193</v>
      </c>
      <c r="O1508" t="s">
        <v>530</v>
      </c>
      <c r="P1508" t="s">
        <v>172</v>
      </c>
      <c r="Q1508" t="s">
        <v>173</v>
      </c>
      <c r="R1508" t="s">
        <v>174</v>
      </c>
      <c r="S1508" t="s">
        <v>4804</v>
      </c>
      <c r="T1508" t="s">
        <v>175</v>
      </c>
      <c r="U1508" t="s">
        <v>4804</v>
      </c>
      <c r="V1508" t="s">
        <v>176</v>
      </c>
      <c r="W1508" t="s">
        <v>51</v>
      </c>
      <c r="X1508" t="s">
        <v>52</v>
      </c>
      <c r="Y1508" t="s">
        <v>177</v>
      </c>
      <c r="Z1508" t="s">
        <v>178</v>
      </c>
      <c r="AA1508" t="s">
        <v>65</v>
      </c>
    </row>
    <row r="1509" spans="1:27" x14ac:dyDescent="0.25">
      <c r="A1509" s="1">
        <v>10275</v>
      </c>
      <c r="B1509" s="1">
        <v>35</v>
      </c>
      <c r="C1509" s="8">
        <v>90.39</v>
      </c>
      <c r="D1509" s="1">
        <v>9</v>
      </c>
      <c r="E1509" s="7">
        <v>3163.65</v>
      </c>
      <c r="F1509" s="7">
        <f>sales_data_sample3[[#This Row],[SALES]]*sales_data_sample3[[#This Row],[PROFIT MARGIN]]</f>
        <v>231.26281499999999</v>
      </c>
      <c r="G1509" s="14" t="str">
        <f>IF(sales_data_sample3[[#This Row],[STATUS]] &lt;&gt;"Cancelled","7,31%","0")</f>
        <v>7,31%</v>
      </c>
      <c r="H1509" s="4">
        <v>38191</v>
      </c>
      <c r="I1509" t="s">
        <v>28</v>
      </c>
      <c r="J1509">
        <f>ROUNDUP(MONTH(sales_data_sample3[[#This Row],[ORDER DATE]])/3,0)</f>
        <v>3</v>
      </c>
      <c r="K1509" t="str">
        <f>TEXT(sales_data_sample3[[#This Row],[ORDER DATE]],"[$-409]mmmm")</f>
        <v>July</v>
      </c>
      <c r="L1509">
        <f>YEAR(sales_data_sample3[[#This Row],[ORDER DATE]])</f>
        <v>2004</v>
      </c>
      <c r="M1509" t="s">
        <v>1502</v>
      </c>
      <c r="N1509">
        <v>84</v>
      </c>
      <c r="O1509" t="s">
        <v>1845</v>
      </c>
      <c r="P1509" t="s">
        <v>172</v>
      </c>
      <c r="Q1509" t="s">
        <v>173</v>
      </c>
      <c r="R1509" t="s">
        <v>174</v>
      </c>
      <c r="S1509" t="s">
        <v>4804</v>
      </c>
      <c r="T1509" t="s">
        <v>175</v>
      </c>
      <c r="U1509" t="s">
        <v>4804</v>
      </c>
      <c r="V1509" t="s">
        <v>176</v>
      </c>
      <c r="W1509" t="s">
        <v>51</v>
      </c>
      <c r="X1509" t="s">
        <v>52</v>
      </c>
      <c r="Y1509" t="s">
        <v>177</v>
      </c>
      <c r="Z1509" t="s">
        <v>178</v>
      </c>
      <c r="AA1509" t="s">
        <v>65</v>
      </c>
    </row>
    <row r="1510" spans="1:27" x14ac:dyDescent="0.25">
      <c r="A1510" s="1">
        <v>10275</v>
      </c>
      <c r="B1510" s="1">
        <v>37</v>
      </c>
      <c r="C1510" s="8">
        <v>63.6</v>
      </c>
      <c r="D1510" s="1">
        <v>5</v>
      </c>
      <c r="E1510" s="7">
        <v>2353.1999999999998</v>
      </c>
      <c r="F1510" s="7">
        <f>sales_data_sample3[[#This Row],[SALES]]*sales_data_sample3[[#This Row],[PROFIT MARGIN]]</f>
        <v>298.85640000000001</v>
      </c>
      <c r="G1510" s="14">
        <v>0.127</v>
      </c>
      <c r="H1510" s="4">
        <v>38191</v>
      </c>
      <c r="I1510" t="s">
        <v>28</v>
      </c>
      <c r="J1510">
        <f>ROUNDUP(MONTH(sales_data_sample3[[#This Row],[ORDER DATE]])/3,0)</f>
        <v>3</v>
      </c>
      <c r="K1510" t="str">
        <f>TEXT(sales_data_sample3[[#This Row],[ORDER DATE]],"[$-409]mmmm")</f>
        <v>July</v>
      </c>
      <c r="L1510">
        <f>YEAR(sales_data_sample3[[#This Row],[ORDER DATE]])</f>
        <v>2004</v>
      </c>
      <c r="M1510" t="s">
        <v>29</v>
      </c>
      <c r="N1510">
        <v>60</v>
      </c>
      <c r="O1510" t="s">
        <v>1884</v>
      </c>
      <c r="P1510" t="s">
        <v>172</v>
      </c>
      <c r="Q1510" t="s">
        <v>173</v>
      </c>
      <c r="R1510" t="s">
        <v>174</v>
      </c>
      <c r="S1510" t="s">
        <v>4804</v>
      </c>
      <c r="T1510" t="s">
        <v>175</v>
      </c>
      <c r="U1510" t="s">
        <v>4804</v>
      </c>
      <c r="V1510" t="s">
        <v>176</v>
      </c>
      <c r="W1510" t="s">
        <v>51</v>
      </c>
      <c r="X1510" t="s">
        <v>52</v>
      </c>
      <c r="Y1510" t="s">
        <v>177</v>
      </c>
      <c r="Z1510" t="s">
        <v>178</v>
      </c>
      <c r="AA1510" t="s">
        <v>42</v>
      </c>
    </row>
    <row r="1511" spans="1:27" x14ac:dyDescent="0.25">
      <c r="A1511" s="1">
        <v>10275</v>
      </c>
      <c r="B1511" s="1">
        <v>21</v>
      </c>
      <c r="C1511" s="8">
        <v>100</v>
      </c>
      <c r="D1511" s="1">
        <v>2</v>
      </c>
      <c r="E1511" s="7">
        <v>2153.7600000000002</v>
      </c>
      <c r="F1511" s="7">
        <f>sales_data_sample3[[#This Row],[SALES]]*sales_data_sample3[[#This Row],[PROFIT MARGIN]]</f>
        <v>273.52752000000004</v>
      </c>
      <c r="G1511" s="14">
        <v>0.127</v>
      </c>
      <c r="H1511" s="4">
        <v>38191</v>
      </c>
      <c r="I1511" t="s">
        <v>28</v>
      </c>
      <c r="J1511">
        <f>ROUNDUP(MONTH(sales_data_sample3[[#This Row],[ORDER DATE]])/3,0)</f>
        <v>3</v>
      </c>
      <c r="K1511" t="str">
        <f>TEXT(sales_data_sample3[[#This Row],[ORDER DATE]],"[$-409]mmmm")</f>
        <v>July</v>
      </c>
      <c r="L1511">
        <f>YEAR(sales_data_sample3[[#This Row],[ORDER DATE]])</f>
        <v>2004</v>
      </c>
      <c r="M1511" t="s">
        <v>29</v>
      </c>
      <c r="N1511">
        <v>112</v>
      </c>
      <c r="O1511" t="s">
        <v>2822</v>
      </c>
      <c r="P1511" t="s">
        <v>172</v>
      </c>
      <c r="Q1511" t="s">
        <v>173</v>
      </c>
      <c r="R1511" t="s">
        <v>174</v>
      </c>
      <c r="S1511" t="s">
        <v>4804</v>
      </c>
      <c r="T1511" t="s">
        <v>175</v>
      </c>
      <c r="U1511" t="s">
        <v>4804</v>
      </c>
      <c r="V1511" t="s">
        <v>176</v>
      </c>
      <c r="W1511" t="s">
        <v>51</v>
      </c>
      <c r="X1511" t="s">
        <v>52</v>
      </c>
      <c r="Y1511" t="s">
        <v>177</v>
      </c>
      <c r="Z1511" t="s">
        <v>178</v>
      </c>
      <c r="AA1511" t="s">
        <v>42</v>
      </c>
    </row>
    <row r="1512" spans="1:27" x14ac:dyDescent="0.25">
      <c r="A1512" s="1">
        <v>10275</v>
      </c>
      <c r="B1512" s="1">
        <v>25</v>
      </c>
      <c r="C1512" s="8">
        <v>95.2</v>
      </c>
      <c r="D1512" s="1">
        <v>11</v>
      </c>
      <c r="E1512" s="7">
        <v>2380</v>
      </c>
      <c r="F1512" s="7">
        <f>sales_data_sample3[[#This Row],[SALES]]*sales_data_sample3[[#This Row],[PROFIT MARGIN]]</f>
        <v>173.97800000000001</v>
      </c>
      <c r="G1512" s="14" t="str">
        <f>IF(sales_data_sample3[[#This Row],[STATUS]] &lt;&gt;"Cancelled","7,31%","0")</f>
        <v>7,31%</v>
      </c>
      <c r="H1512" s="4">
        <v>38191</v>
      </c>
      <c r="I1512" t="s">
        <v>28</v>
      </c>
      <c r="J1512">
        <f>ROUNDUP(MONTH(sales_data_sample3[[#This Row],[ORDER DATE]])/3,0)</f>
        <v>3</v>
      </c>
      <c r="K1512" t="str">
        <f>TEXT(sales_data_sample3[[#This Row],[ORDER DATE]],"[$-409]mmmm")</f>
        <v>July</v>
      </c>
      <c r="L1512">
        <f>YEAR(sales_data_sample3[[#This Row],[ORDER DATE]])</f>
        <v>2004</v>
      </c>
      <c r="M1512" t="s">
        <v>1502</v>
      </c>
      <c r="N1512">
        <v>109</v>
      </c>
      <c r="O1512" t="s">
        <v>2888</v>
      </c>
      <c r="P1512" t="s">
        <v>172</v>
      </c>
      <c r="Q1512" t="s">
        <v>173</v>
      </c>
      <c r="R1512" t="s">
        <v>174</v>
      </c>
      <c r="S1512" t="s">
        <v>4804</v>
      </c>
      <c r="T1512" t="s">
        <v>175</v>
      </c>
      <c r="U1512" t="s">
        <v>4804</v>
      </c>
      <c r="V1512" t="s">
        <v>176</v>
      </c>
      <c r="W1512" t="s">
        <v>51</v>
      </c>
      <c r="X1512" t="s">
        <v>52</v>
      </c>
      <c r="Y1512" t="s">
        <v>177</v>
      </c>
      <c r="Z1512" t="s">
        <v>178</v>
      </c>
      <c r="AA1512" t="s">
        <v>42</v>
      </c>
    </row>
    <row r="1513" spans="1:27" x14ac:dyDescent="0.25">
      <c r="A1513" s="1">
        <v>10275</v>
      </c>
      <c r="B1513" s="1">
        <v>30</v>
      </c>
      <c r="C1513" s="8">
        <v>79.98</v>
      </c>
      <c r="D1513" s="1">
        <v>6</v>
      </c>
      <c r="E1513" s="7">
        <v>2399.4</v>
      </c>
      <c r="F1513" s="7">
        <f>sales_data_sample3[[#This Row],[SALES]]*sales_data_sample3[[#This Row],[PROFIT MARGIN]]</f>
        <v>304.72380000000004</v>
      </c>
      <c r="G1513" s="14">
        <v>0.127</v>
      </c>
      <c r="H1513" s="4">
        <v>38191</v>
      </c>
      <c r="I1513" t="s">
        <v>28</v>
      </c>
      <c r="J1513">
        <f>ROUNDUP(MONTH(sales_data_sample3[[#This Row],[ORDER DATE]])/3,0)</f>
        <v>3</v>
      </c>
      <c r="K1513" t="str">
        <f>TEXT(sales_data_sample3[[#This Row],[ORDER DATE]],"[$-409]mmmm")</f>
        <v>July</v>
      </c>
      <c r="L1513">
        <f>YEAR(sales_data_sample3[[#This Row],[ORDER DATE]])</f>
        <v>2004</v>
      </c>
      <c r="M1513" t="s">
        <v>29</v>
      </c>
      <c r="N1513">
        <v>76</v>
      </c>
      <c r="O1513" t="s">
        <v>2965</v>
      </c>
      <c r="P1513" t="s">
        <v>172</v>
      </c>
      <c r="Q1513" t="s">
        <v>173</v>
      </c>
      <c r="R1513" t="s">
        <v>174</v>
      </c>
      <c r="S1513" t="s">
        <v>4804</v>
      </c>
      <c r="T1513" t="s">
        <v>175</v>
      </c>
      <c r="U1513" t="s">
        <v>4804</v>
      </c>
      <c r="V1513" t="s">
        <v>176</v>
      </c>
      <c r="W1513" t="s">
        <v>51</v>
      </c>
      <c r="X1513" t="s">
        <v>52</v>
      </c>
      <c r="Y1513" t="s">
        <v>177</v>
      </c>
      <c r="Z1513" t="s">
        <v>178</v>
      </c>
      <c r="AA1513" t="s">
        <v>42</v>
      </c>
    </row>
    <row r="1514" spans="1:27" x14ac:dyDescent="0.25">
      <c r="A1514" s="1">
        <v>10275</v>
      </c>
      <c r="B1514" s="1">
        <v>41</v>
      </c>
      <c r="C1514" s="8">
        <v>81.89</v>
      </c>
      <c r="D1514" s="1">
        <v>18</v>
      </c>
      <c r="E1514" s="7">
        <v>3357.49</v>
      </c>
      <c r="F1514" s="7">
        <f>sales_data_sample3[[#This Row],[SALES]]*sales_data_sample3[[#This Row],[PROFIT MARGIN]]</f>
        <v>245.43251899999998</v>
      </c>
      <c r="G1514" s="14" t="str">
        <f>IF(sales_data_sample3[[#This Row],[STATUS]] &lt;&gt;"Cancelled","7,31%","0")</f>
        <v>7,31%</v>
      </c>
      <c r="H1514" s="4">
        <v>38191</v>
      </c>
      <c r="I1514" t="s">
        <v>28</v>
      </c>
      <c r="J1514">
        <f>ROUNDUP(MONTH(sales_data_sample3[[#This Row],[ORDER DATE]])/3,0)</f>
        <v>3</v>
      </c>
      <c r="K1514" t="str">
        <f>TEXT(sales_data_sample3[[#This Row],[ORDER DATE]],"[$-409]mmmm")</f>
        <v>July</v>
      </c>
      <c r="L1514">
        <f>YEAR(sales_data_sample3[[#This Row],[ORDER DATE]])</f>
        <v>2004</v>
      </c>
      <c r="M1514" t="s">
        <v>1502</v>
      </c>
      <c r="N1514">
        <v>68</v>
      </c>
      <c r="O1514" t="s">
        <v>3620</v>
      </c>
      <c r="P1514" t="s">
        <v>172</v>
      </c>
      <c r="Q1514" t="s">
        <v>173</v>
      </c>
      <c r="R1514" t="s">
        <v>174</v>
      </c>
      <c r="S1514" t="s">
        <v>4804</v>
      </c>
      <c r="T1514" t="s">
        <v>175</v>
      </c>
      <c r="U1514" t="s">
        <v>4804</v>
      </c>
      <c r="V1514" t="s">
        <v>176</v>
      </c>
      <c r="W1514" t="s">
        <v>51</v>
      </c>
      <c r="X1514" t="s">
        <v>52</v>
      </c>
      <c r="Y1514" t="s">
        <v>177</v>
      </c>
      <c r="Z1514" t="s">
        <v>178</v>
      </c>
      <c r="AA1514" t="s">
        <v>65</v>
      </c>
    </row>
    <row r="1515" spans="1:27" x14ac:dyDescent="0.25">
      <c r="A1515" s="1">
        <v>10275</v>
      </c>
      <c r="B1515" s="1">
        <v>27</v>
      </c>
      <c r="C1515" s="8">
        <v>62.31</v>
      </c>
      <c r="D1515" s="1">
        <v>10</v>
      </c>
      <c r="E1515" s="7">
        <v>1682.37</v>
      </c>
      <c r="F1515" s="7">
        <f>sales_data_sample3[[#This Row],[SALES]]*sales_data_sample3[[#This Row],[PROFIT MARGIN]]</f>
        <v>122.981247</v>
      </c>
      <c r="G1515" s="14" t="str">
        <f>IF(sales_data_sample3[[#This Row],[STATUS]] &lt;&gt;"Cancelled","7,31%","0")</f>
        <v>7,31%</v>
      </c>
      <c r="H1515" s="4">
        <v>38191</v>
      </c>
      <c r="I1515" t="s">
        <v>28</v>
      </c>
      <c r="J1515">
        <f>ROUNDUP(MONTH(sales_data_sample3[[#This Row],[ORDER DATE]])/3,0)</f>
        <v>3</v>
      </c>
      <c r="K1515" t="str">
        <f>TEXT(sales_data_sample3[[#This Row],[ORDER DATE]],"[$-409]mmmm")</f>
        <v>July</v>
      </c>
      <c r="L1515">
        <f>YEAR(sales_data_sample3[[#This Row],[ORDER DATE]])</f>
        <v>2004</v>
      </c>
      <c r="M1515" t="s">
        <v>1502</v>
      </c>
      <c r="N1515">
        <v>72</v>
      </c>
      <c r="O1515" t="s">
        <v>3763</v>
      </c>
      <c r="P1515" t="s">
        <v>172</v>
      </c>
      <c r="Q1515" t="s">
        <v>173</v>
      </c>
      <c r="R1515" t="s">
        <v>174</v>
      </c>
      <c r="S1515" t="s">
        <v>4804</v>
      </c>
      <c r="T1515" t="s">
        <v>175</v>
      </c>
      <c r="U1515" t="s">
        <v>4804</v>
      </c>
      <c r="V1515" t="s">
        <v>176</v>
      </c>
      <c r="W1515" t="s">
        <v>51</v>
      </c>
      <c r="X1515" t="s">
        <v>52</v>
      </c>
      <c r="Y1515" t="s">
        <v>177</v>
      </c>
      <c r="Z1515" t="s">
        <v>178</v>
      </c>
      <c r="AA1515" t="s">
        <v>42</v>
      </c>
    </row>
    <row r="1516" spans="1:27" x14ac:dyDescent="0.25">
      <c r="A1516" s="1">
        <v>10275</v>
      </c>
      <c r="B1516" s="1">
        <v>23</v>
      </c>
      <c r="C1516" s="8">
        <v>81.91</v>
      </c>
      <c r="D1516" s="1">
        <v>7</v>
      </c>
      <c r="E1516" s="7">
        <v>1883.93</v>
      </c>
      <c r="F1516" s="7">
        <f>sales_data_sample3[[#This Row],[SALES]]*sales_data_sample3[[#This Row],[PROFIT MARGIN]]</f>
        <v>239.25911000000002</v>
      </c>
      <c r="G1516" s="14">
        <v>0.127</v>
      </c>
      <c r="H1516" s="4">
        <v>38191</v>
      </c>
      <c r="I1516" t="s">
        <v>28</v>
      </c>
      <c r="J1516">
        <f>ROUNDUP(MONTH(sales_data_sample3[[#This Row],[ORDER DATE]])/3,0)</f>
        <v>3</v>
      </c>
      <c r="K1516" t="str">
        <f>TEXT(sales_data_sample3[[#This Row],[ORDER DATE]],"[$-409]mmmm")</f>
        <v>July</v>
      </c>
      <c r="L1516">
        <f>YEAR(sales_data_sample3[[#This Row],[ORDER DATE]])</f>
        <v>2004</v>
      </c>
      <c r="M1516" t="s">
        <v>29</v>
      </c>
      <c r="N1516">
        <v>99</v>
      </c>
      <c r="O1516" t="s">
        <v>3872</v>
      </c>
      <c r="P1516" t="s">
        <v>172</v>
      </c>
      <c r="Q1516" t="s">
        <v>173</v>
      </c>
      <c r="R1516" t="s">
        <v>174</v>
      </c>
      <c r="S1516" t="s">
        <v>4804</v>
      </c>
      <c r="T1516" t="s">
        <v>175</v>
      </c>
      <c r="U1516" t="s">
        <v>4804</v>
      </c>
      <c r="V1516" t="s">
        <v>176</v>
      </c>
      <c r="W1516" t="s">
        <v>51</v>
      </c>
      <c r="X1516" t="s">
        <v>52</v>
      </c>
      <c r="Y1516" t="s">
        <v>177</v>
      </c>
      <c r="Z1516" t="s">
        <v>178</v>
      </c>
      <c r="AA1516" t="s">
        <v>42</v>
      </c>
    </row>
    <row r="1517" spans="1:27" x14ac:dyDescent="0.25">
      <c r="A1517" s="1">
        <v>10275</v>
      </c>
      <c r="B1517" s="1">
        <v>28</v>
      </c>
      <c r="C1517" s="8">
        <v>63.97</v>
      </c>
      <c r="D1517" s="1">
        <v>12</v>
      </c>
      <c r="E1517" s="7">
        <v>1791.16</v>
      </c>
      <c r="F1517" s="7">
        <f>sales_data_sample3[[#This Row],[SALES]]*sales_data_sample3[[#This Row],[PROFIT MARGIN]]</f>
        <v>132.366724</v>
      </c>
      <c r="G1517" s="14" t="str">
        <f>IF(sales_data_sample3[[#This Row],[STATUS]] &lt;&gt;"Cancelled","7,39%","0")</f>
        <v>7,39%</v>
      </c>
      <c r="H1517" s="4">
        <v>38191</v>
      </c>
      <c r="I1517" t="s">
        <v>28</v>
      </c>
      <c r="J1517">
        <f>ROUNDUP(MONTH(sales_data_sample3[[#This Row],[ORDER DATE]])/3,0)</f>
        <v>3</v>
      </c>
      <c r="K1517" t="str">
        <f>TEXT(sales_data_sample3[[#This Row],[ORDER DATE]],"[$-409]mmmm")</f>
        <v>July</v>
      </c>
      <c r="L1517">
        <f>YEAR(sales_data_sample3[[#This Row],[ORDER DATE]])</f>
        <v>2004</v>
      </c>
      <c r="M1517" t="s">
        <v>1354</v>
      </c>
      <c r="N1517">
        <v>68</v>
      </c>
      <c r="O1517" t="s">
        <v>4069</v>
      </c>
      <c r="P1517" t="s">
        <v>172</v>
      </c>
      <c r="Q1517" t="s">
        <v>173</v>
      </c>
      <c r="R1517" t="s">
        <v>174</v>
      </c>
      <c r="S1517" t="s">
        <v>4804</v>
      </c>
      <c r="T1517" t="s">
        <v>175</v>
      </c>
      <c r="U1517" t="s">
        <v>4804</v>
      </c>
      <c r="V1517" t="s">
        <v>176</v>
      </c>
      <c r="W1517" t="s">
        <v>51</v>
      </c>
      <c r="X1517" t="s">
        <v>52</v>
      </c>
      <c r="Y1517" t="s">
        <v>177</v>
      </c>
      <c r="Z1517" t="s">
        <v>178</v>
      </c>
      <c r="AA1517" t="s">
        <v>42</v>
      </c>
    </row>
    <row r="1518" spans="1:27" x14ac:dyDescent="0.25">
      <c r="A1518" s="1">
        <v>10275</v>
      </c>
      <c r="B1518" s="1">
        <v>38</v>
      </c>
      <c r="C1518" s="8">
        <v>45.39</v>
      </c>
      <c r="D1518" s="1">
        <v>13</v>
      </c>
      <c r="E1518" s="7">
        <v>1724.82</v>
      </c>
      <c r="F1518" s="7">
        <f>sales_data_sample3[[#This Row],[SALES]]*sales_data_sample3[[#This Row],[PROFIT MARGIN]]</f>
        <v>127.46419799999998</v>
      </c>
      <c r="G1518" s="14" t="str">
        <f>IF(sales_data_sample3[[#This Row],[STATUS]] &lt;&gt;"Cancelled","7,39%","0")</f>
        <v>7,39%</v>
      </c>
      <c r="H1518" s="4">
        <v>38191</v>
      </c>
      <c r="I1518" t="s">
        <v>28</v>
      </c>
      <c r="J1518">
        <f>ROUNDUP(MONTH(sales_data_sample3[[#This Row],[ORDER DATE]])/3,0)</f>
        <v>3</v>
      </c>
      <c r="K1518" t="str">
        <f>TEXT(sales_data_sample3[[#This Row],[ORDER DATE]],"[$-409]mmmm")</f>
        <v>July</v>
      </c>
      <c r="L1518">
        <f>YEAR(sales_data_sample3[[#This Row],[ORDER DATE]])</f>
        <v>2004</v>
      </c>
      <c r="M1518" t="s">
        <v>1354</v>
      </c>
      <c r="N1518">
        <v>43</v>
      </c>
      <c r="O1518" t="s">
        <v>4136</v>
      </c>
      <c r="P1518" t="s">
        <v>172</v>
      </c>
      <c r="Q1518" t="s">
        <v>173</v>
      </c>
      <c r="R1518" t="s">
        <v>174</v>
      </c>
      <c r="S1518" t="s">
        <v>4804</v>
      </c>
      <c r="T1518" t="s">
        <v>175</v>
      </c>
      <c r="U1518" t="s">
        <v>4804</v>
      </c>
      <c r="V1518" t="s">
        <v>176</v>
      </c>
      <c r="W1518" t="s">
        <v>51</v>
      </c>
      <c r="X1518" t="s">
        <v>52</v>
      </c>
      <c r="Y1518" t="s">
        <v>177</v>
      </c>
      <c r="Z1518" t="s">
        <v>178</v>
      </c>
      <c r="AA1518" t="s">
        <v>42</v>
      </c>
    </row>
    <row r="1519" spans="1:27" x14ac:dyDescent="0.25">
      <c r="A1519" s="1">
        <v>10275</v>
      </c>
      <c r="B1519" s="1">
        <v>32</v>
      </c>
      <c r="C1519" s="8">
        <v>89.51</v>
      </c>
      <c r="D1519" s="1">
        <v>14</v>
      </c>
      <c r="E1519" s="7">
        <v>2864.32</v>
      </c>
      <c r="F1519" s="7">
        <f>sales_data_sample3[[#This Row],[SALES]]*sales_data_sample3[[#This Row],[PROFIT MARGIN]]</f>
        <v>209.38179200000002</v>
      </c>
      <c r="G1519" s="14" t="str">
        <f>IF(sales_data_sample3[[#This Row],[STATUS]] &lt;&gt;"Cancelled","7,31%","0")</f>
        <v>7,31%</v>
      </c>
      <c r="H1519" s="4">
        <v>38191</v>
      </c>
      <c r="I1519" t="s">
        <v>28</v>
      </c>
      <c r="J1519">
        <f>ROUNDUP(MONTH(sales_data_sample3[[#This Row],[ORDER DATE]])/3,0)</f>
        <v>3</v>
      </c>
      <c r="K1519" t="str">
        <f>TEXT(sales_data_sample3[[#This Row],[ORDER DATE]],"[$-409]mmmm")</f>
        <v>July</v>
      </c>
      <c r="L1519">
        <f>YEAR(sales_data_sample3[[#This Row],[ORDER DATE]])</f>
        <v>2004</v>
      </c>
      <c r="M1519" t="s">
        <v>1502</v>
      </c>
      <c r="N1519">
        <v>91</v>
      </c>
      <c r="O1519" t="s">
        <v>4321</v>
      </c>
      <c r="P1519" t="s">
        <v>172</v>
      </c>
      <c r="Q1519" t="s">
        <v>173</v>
      </c>
      <c r="R1519" t="s">
        <v>174</v>
      </c>
      <c r="S1519" t="s">
        <v>4804</v>
      </c>
      <c r="T1519" t="s">
        <v>175</v>
      </c>
      <c r="U1519" t="s">
        <v>4804</v>
      </c>
      <c r="V1519" t="s">
        <v>176</v>
      </c>
      <c r="W1519" t="s">
        <v>51</v>
      </c>
      <c r="X1519" t="s">
        <v>52</v>
      </c>
      <c r="Y1519" t="s">
        <v>177</v>
      </c>
      <c r="Z1519" t="s">
        <v>178</v>
      </c>
      <c r="AA1519" t="s">
        <v>42</v>
      </c>
    </row>
    <row r="1520" spans="1:27" x14ac:dyDescent="0.25">
      <c r="A1520" s="1">
        <v>10275</v>
      </c>
      <c r="B1520" s="1">
        <v>39</v>
      </c>
      <c r="C1520" s="8">
        <v>100</v>
      </c>
      <c r="D1520" s="1">
        <v>16</v>
      </c>
      <c r="E1520" s="7">
        <v>4472.5200000000004</v>
      </c>
      <c r="F1520" s="7">
        <f>sales_data_sample3[[#This Row],[SALES]]*sales_data_sample3[[#This Row],[PROFIT MARGIN]]</f>
        <v>326.94121200000001</v>
      </c>
      <c r="G1520" s="14" t="str">
        <f>IF(sales_data_sample3[[#This Row],[STATUS]] &lt;&gt;"Cancelled","7,31%","0")</f>
        <v>7,31%</v>
      </c>
      <c r="H1520" s="4">
        <v>38191</v>
      </c>
      <c r="I1520" t="s">
        <v>28</v>
      </c>
      <c r="J1520">
        <f>ROUNDUP(MONTH(sales_data_sample3[[#This Row],[ORDER DATE]])/3,0)</f>
        <v>3</v>
      </c>
      <c r="K1520" t="str">
        <f>TEXT(sales_data_sample3[[#This Row],[ORDER DATE]],"[$-409]mmmm")</f>
        <v>July</v>
      </c>
      <c r="L1520">
        <f>YEAR(sales_data_sample3[[#This Row],[ORDER DATE]])</f>
        <v>2004</v>
      </c>
      <c r="M1520" t="s">
        <v>1502</v>
      </c>
      <c r="N1520">
        <v>99</v>
      </c>
      <c r="O1520" t="s">
        <v>4433</v>
      </c>
      <c r="P1520" t="s">
        <v>172</v>
      </c>
      <c r="Q1520" t="s">
        <v>173</v>
      </c>
      <c r="R1520" t="s">
        <v>174</v>
      </c>
      <c r="S1520" t="s">
        <v>4804</v>
      </c>
      <c r="T1520" t="s">
        <v>175</v>
      </c>
      <c r="U1520" t="s">
        <v>4804</v>
      </c>
      <c r="V1520" t="s">
        <v>176</v>
      </c>
      <c r="W1520" t="s">
        <v>51</v>
      </c>
      <c r="X1520" t="s">
        <v>52</v>
      </c>
      <c r="Y1520" t="s">
        <v>177</v>
      </c>
      <c r="Z1520" t="s">
        <v>178</v>
      </c>
      <c r="AA1520" t="s">
        <v>65</v>
      </c>
    </row>
    <row r="1521" spans="1:27" x14ac:dyDescent="0.25">
      <c r="A1521" s="1">
        <v>10275</v>
      </c>
      <c r="B1521" s="1">
        <v>48</v>
      </c>
      <c r="C1521" s="8">
        <v>100</v>
      </c>
      <c r="D1521" s="1">
        <v>8</v>
      </c>
      <c r="E1521" s="7">
        <v>6378.72</v>
      </c>
      <c r="F1521" s="7">
        <f>sales_data_sample3[[#This Row],[SALES]]*sales_data_sample3[[#This Row],[PROFIT MARGIN]]</f>
        <v>466.28443199999998</v>
      </c>
      <c r="G1521" s="14" t="str">
        <f>IF(sales_data_sample3[[#This Row],[STATUS]] &lt;&gt;"Cancelled","7,31%","0")</f>
        <v>7,31%</v>
      </c>
      <c r="H1521" s="4">
        <v>38191</v>
      </c>
      <c r="I1521" t="s">
        <v>28</v>
      </c>
      <c r="J1521">
        <f>ROUNDUP(MONTH(sales_data_sample3[[#This Row],[ORDER DATE]])/3,0)</f>
        <v>3</v>
      </c>
      <c r="K1521" t="str">
        <f>TEXT(sales_data_sample3[[#This Row],[ORDER DATE]],"[$-409]mmmm")</f>
        <v>July</v>
      </c>
      <c r="L1521">
        <f>YEAR(sales_data_sample3[[#This Row],[ORDER DATE]])</f>
        <v>2004</v>
      </c>
      <c r="M1521" t="s">
        <v>1502</v>
      </c>
      <c r="N1521">
        <v>118</v>
      </c>
      <c r="O1521" t="s">
        <v>4540</v>
      </c>
      <c r="P1521" t="s">
        <v>172</v>
      </c>
      <c r="Q1521" t="s">
        <v>173</v>
      </c>
      <c r="R1521" t="s">
        <v>174</v>
      </c>
      <c r="S1521" t="s">
        <v>4804</v>
      </c>
      <c r="T1521" t="s">
        <v>175</v>
      </c>
      <c r="U1521" t="s">
        <v>4804</v>
      </c>
      <c r="V1521" t="s">
        <v>176</v>
      </c>
      <c r="W1521" t="s">
        <v>51</v>
      </c>
      <c r="X1521" t="s">
        <v>52</v>
      </c>
      <c r="Y1521" t="s">
        <v>177</v>
      </c>
      <c r="Z1521" t="s">
        <v>178</v>
      </c>
      <c r="AA1521" t="s">
        <v>65</v>
      </c>
    </row>
    <row r="1522" spans="1:27" x14ac:dyDescent="0.25">
      <c r="A1522" s="1">
        <v>10275</v>
      </c>
      <c r="B1522" s="1">
        <v>43</v>
      </c>
      <c r="C1522" s="8">
        <v>73.599999999999994</v>
      </c>
      <c r="D1522" s="1">
        <v>15</v>
      </c>
      <c r="E1522" s="7">
        <v>3164.8</v>
      </c>
      <c r="F1522" s="7">
        <f>sales_data_sample3[[#This Row],[SALES]]*sales_data_sample3[[#This Row],[PROFIT MARGIN]]</f>
        <v>231.34688</v>
      </c>
      <c r="G1522" s="14" t="str">
        <f>IF(sales_data_sample3[[#This Row],[STATUS]] &lt;&gt;"Cancelled","7,31%","0")</f>
        <v>7,31%</v>
      </c>
      <c r="H1522" s="4">
        <v>38191</v>
      </c>
      <c r="I1522" t="s">
        <v>28</v>
      </c>
      <c r="J1522">
        <f>ROUNDUP(MONTH(sales_data_sample3[[#This Row],[ORDER DATE]])/3,0)</f>
        <v>3</v>
      </c>
      <c r="K1522" t="str">
        <f>TEXT(sales_data_sample3[[#This Row],[ORDER DATE]],"[$-409]mmmm")</f>
        <v>July</v>
      </c>
      <c r="L1522">
        <f>YEAR(sales_data_sample3[[#This Row],[ORDER DATE]])</f>
        <v>2004</v>
      </c>
      <c r="M1522" t="s">
        <v>1502</v>
      </c>
      <c r="N1522">
        <v>80</v>
      </c>
      <c r="O1522" t="s">
        <v>4572</v>
      </c>
      <c r="P1522" t="s">
        <v>172</v>
      </c>
      <c r="Q1522" t="s">
        <v>173</v>
      </c>
      <c r="R1522" t="s">
        <v>174</v>
      </c>
      <c r="S1522" t="s">
        <v>4804</v>
      </c>
      <c r="T1522" t="s">
        <v>175</v>
      </c>
      <c r="U1522" t="s">
        <v>4804</v>
      </c>
      <c r="V1522" t="s">
        <v>176</v>
      </c>
      <c r="W1522" t="s">
        <v>51</v>
      </c>
      <c r="X1522" t="s">
        <v>52</v>
      </c>
      <c r="Y1522" t="s">
        <v>177</v>
      </c>
      <c r="Z1522" t="s">
        <v>178</v>
      </c>
      <c r="AA1522" t="s">
        <v>65</v>
      </c>
    </row>
    <row r="1523" spans="1:27" x14ac:dyDescent="0.25">
      <c r="A1523" s="1">
        <v>10275</v>
      </c>
      <c r="B1523" s="1">
        <v>31</v>
      </c>
      <c r="C1523" s="8">
        <v>72.55</v>
      </c>
      <c r="D1523" s="1">
        <v>17</v>
      </c>
      <c r="E1523" s="7">
        <v>2249.0500000000002</v>
      </c>
      <c r="F1523" s="7">
        <f>sales_data_sample3[[#This Row],[SALES]]*sales_data_sample3[[#This Row],[PROFIT MARGIN]]</f>
        <v>164.40555500000002</v>
      </c>
      <c r="G1523" s="14" t="str">
        <f>IF(sales_data_sample3[[#This Row],[STATUS]] &lt;&gt;"Cancelled","7,31%","0")</f>
        <v>7,31%</v>
      </c>
      <c r="H1523" s="4">
        <v>38191</v>
      </c>
      <c r="I1523" t="s">
        <v>28</v>
      </c>
      <c r="J1523">
        <f>ROUNDUP(MONTH(sales_data_sample3[[#This Row],[ORDER DATE]])/3,0)</f>
        <v>3</v>
      </c>
      <c r="K1523" t="str">
        <f>TEXT(sales_data_sample3[[#This Row],[ORDER DATE]],"[$-409]mmmm")</f>
        <v>July</v>
      </c>
      <c r="L1523">
        <f>YEAR(sales_data_sample3[[#This Row],[ORDER DATE]])</f>
        <v>2004</v>
      </c>
      <c r="M1523" t="s">
        <v>1502</v>
      </c>
      <c r="N1523">
        <v>74</v>
      </c>
      <c r="O1523" t="s">
        <v>4675</v>
      </c>
      <c r="P1523" t="s">
        <v>172</v>
      </c>
      <c r="Q1523" t="s">
        <v>173</v>
      </c>
      <c r="R1523" t="s">
        <v>174</v>
      </c>
      <c r="S1523" t="s">
        <v>4804</v>
      </c>
      <c r="T1523" t="s">
        <v>175</v>
      </c>
      <c r="U1523" t="s">
        <v>4804</v>
      </c>
      <c r="V1523" t="s">
        <v>176</v>
      </c>
      <c r="W1523" t="s">
        <v>51</v>
      </c>
      <c r="X1523" t="s">
        <v>52</v>
      </c>
      <c r="Y1523" t="s">
        <v>177</v>
      </c>
      <c r="Z1523" t="s">
        <v>178</v>
      </c>
      <c r="AA1523" t="s">
        <v>42</v>
      </c>
    </row>
    <row r="1524" spans="1:27" x14ac:dyDescent="0.25">
      <c r="A1524" s="1">
        <v>10276</v>
      </c>
      <c r="B1524" s="1">
        <v>50</v>
      </c>
      <c r="C1524" s="8">
        <v>100</v>
      </c>
      <c r="D1524" s="1">
        <v>3</v>
      </c>
      <c r="E1524" s="7">
        <v>9631</v>
      </c>
      <c r="F1524" s="7">
        <f>sales_data_sample3[[#This Row],[SALES]]*sales_data_sample3[[#This Row],[PROFIT MARGIN]]</f>
        <v>2397.1559000000002</v>
      </c>
      <c r="G1524" s="14" t="str">
        <f>IF(sales_data_sample3[[#This Row],[STATUS]] &lt;&gt;"Cancelled","24,89%","0")</f>
        <v>24,89%</v>
      </c>
      <c r="H1524" s="4">
        <v>38201</v>
      </c>
      <c r="I1524" t="s">
        <v>28</v>
      </c>
      <c r="J1524">
        <f>ROUNDUP(MONTH(sales_data_sample3[[#This Row],[ORDER DATE]])/3,0)</f>
        <v>3</v>
      </c>
      <c r="K1524" t="str">
        <f>TEXT(sales_data_sample3[[#This Row],[ORDER DATE]],"[$-409]mmmm")</f>
        <v>August</v>
      </c>
      <c r="L1524">
        <f>YEAR(sales_data_sample3[[#This Row],[ORDER DATE]])</f>
        <v>2004</v>
      </c>
      <c r="M1524" t="s">
        <v>278</v>
      </c>
      <c r="N1524">
        <v>194</v>
      </c>
      <c r="O1524" t="s">
        <v>776</v>
      </c>
      <c r="P1524" t="s">
        <v>840</v>
      </c>
      <c r="Q1524" t="s">
        <v>841</v>
      </c>
      <c r="R1524" t="s">
        <v>842</v>
      </c>
      <c r="S1524" t="s">
        <v>4804</v>
      </c>
      <c r="T1524" t="s">
        <v>441</v>
      </c>
      <c r="U1524" t="s">
        <v>185</v>
      </c>
      <c r="V1524" t="s">
        <v>442</v>
      </c>
      <c r="W1524" t="s">
        <v>38</v>
      </c>
      <c r="X1524" t="s">
        <v>39</v>
      </c>
      <c r="Y1524" t="s">
        <v>843</v>
      </c>
      <c r="Z1524" t="s">
        <v>844</v>
      </c>
      <c r="AA1524" t="s">
        <v>229</v>
      </c>
    </row>
    <row r="1525" spans="1:27" x14ac:dyDescent="0.25">
      <c r="A1525" s="1">
        <v>10276</v>
      </c>
      <c r="B1525" s="1">
        <v>43</v>
      </c>
      <c r="C1525" s="8">
        <v>100</v>
      </c>
      <c r="D1525" s="1">
        <v>14</v>
      </c>
      <c r="E1525" s="7">
        <v>5181.5</v>
      </c>
      <c r="F1525" s="7">
        <f>sales_data_sample3[[#This Row],[SALES]]*sales_data_sample3[[#This Row],[PROFIT MARGIN]]</f>
        <v>658.05050000000006</v>
      </c>
      <c r="G1525" s="14">
        <v>0.127</v>
      </c>
      <c r="H1525" s="4">
        <v>38201</v>
      </c>
      <c r="I1525" t="s">
        <v>28</v>
      </c>
      <c r="J1525">
        <f>ROUNDUP(MONTH(sales_data_sample3[[#This Row],[ORDER DATE]])/3,0)</f>
        <v>3</v>
      </c>
      <c r="K1525" t="str">
        <f>TEXT(sales_data_sample3[[#This Row],[ORDER DATE]],"[$-409]mmmm")</f>
        <v>August</v>
      </c>
      <c r="L1525">
        <f>YEAR(sales_data_sample3[[#This Row],[ORDER DATE]])</f>
        <v>2004</v>
      </c>
      <c r="M1525" t="s">
        <v>29</v>
      </c>
      <c r="N1525">
        <v>150</v>
      </c>
      <c r="O1525" t="s">
        <v>991</v>
      </c>
      <c r="P1525" t="s">
        <v>840</v>
      </c>
      <c r="Q1525" t="s">
        <v>841</v>
      </c>
      <c r="R1525" t="s">
        <v>842</v>
      </c>
      <c r="S1525" t="s">
        <v>4804</v>
      </c>
      <c r="T1525" t="s">
        <v>441</v>
      </c>
      <c r="U1525" t="s">
        <v>185</v>
      </c>
      <c r="V1525" t="s">
        <v>442</v>
      </c>
      <c r="W1525" t="s">
        <v>38</v>
      </c>
      <c r="X1525" t="s">
        <v>39</v>
      </c>
      <c r="Y1525" t="s">
        <v>843</v>
      </c>
      <c r="Z1525" t="s">
        <v>844</v>
      </c>
      <c r="AA1525" t="s">
        <v>65</v>
      </c>
    </row>
    <row r="1526" spans="1:27" x14ac:dyDescent="0.25">
      <c r="A1526" s="1">
        <v>10276</v>
      </c>
      <c r="B1526" s="1">
        <v>47</v>
      </c>
      <c r="C1526" s="8">
        <v>100</v>
      </c>
      <c r="D1526" s="1">
        <v>1</v>
      </c>
      <c r="E1526" s="7">
        <v>5464.69</v>
      </c>
      <c r="F1526" s="7">
        <f>sales_data_sample3[[#This Row],[SALES]]*sales_data_sample3[[#This Row],[PROFIT MARGIN]]</f>
        <v>1360.161341</v>
      </c>
      <c r="G1526" s="14" t="str">
        <f>IF(sales_data_sample3[[#This Row],[STATUS]] &lt;&gt;"Cancelled","24,89%","0")</f>
        <v>24,89%</v>
      </c>
      <c r="H1526" s="4">
        <v>38201</v>
      </c>
      <c r="I1526" t="s">
        <v>28</v>
      </c>
      <c r="J1526">
        <f>ROUNDUP(MONTH(sales_data_sample3[[#This Row],[ORDER DATE]])/3,0)</f>
        <v>3</v>
      </c>
      <c r="K1526" t="str">
        <f>TEXT(sales_data_sample3[[#This Row],[ORDER DATE]],"[$-409]mmmm")</f>
        <v>August</v>
      </c>
      <c r="L1526">
        <f>YEAR(sales_data_sample3[[#This Row],[ORDER DATE]])</f>
        <v>2004</v>
      </c>
      <c r="M1526" t="s">
        <v>278</v>
      </c>
      <c r="N1526">
        <v>117</v>
      </c>
      <c r="O1526" t="s">
        <v>1057</v>
      </c>
      <c r="P1526" t="s">
        <v>840</v>
      </c>
      <c r="Q1526" t="s">
        <v>841</v>
      </c>
      <c r="R1526" t="s">
        <v>842</v>
      </c>
      <c r="S1526" t="s">
        <v>4804</v>
      </c>
      <c r="T1526" t="s">
        <v>441</v>
      </c>
      <c r="U1526" t="s">
        <v>185</v>
      </c>
      <c r="V1526" t="s">
        <v>442</v>
      </c>
      <c r="W1526" t="s">
        <v>38</v>
      </c>
      <c r="X1526" t="s">
        <v>39</v>
      </c>
      <c r="Y1526" t="s">
        <v>843</v>
      </c>
      <c r="Z1526" t="s">
        <v>844</v>
      </c>
      <c r="AA1526" t="s">
        <v>65</v>
      </c>
    </row>
    <row r="1527" spans="1:27" x14ac:dyDescent="0.25">
      <c r="A1527" s="1">
        <v>10276</v>
      </c>
      <c r="B1527" s="1">
        <v>38</v>
      </c>
      <c r="C1527" s="8">
        <v>83.79</v>
      </c>
      <c r="D1527" s="1">
        <v>4</v>
      </c>
      <c r="E1527" s="7">
        <v>3184.02</v>
      </c>
      <c r="F1527" s="7">
        <f>sales_data_sample3[[#This Row],[SALES]]*sales_data_sample3[[#This Row],[PROFIT MARGIN]]</f>
        <v>792.50257799999997</v>
      </c>
      <c r="G1527" s="14" t="str">
        <f>IF(sales_data_sample3[[#This Row],[STATUS]] &lt;&gt;"Cancelled","24,89%","0")</f>
        <v>24,89%</v>
      </c>
      <c r="H1527" s="4">
        <v>38201</v>
      </c>
      <c r="I1527" t="s">
        <v>28</v>
      </c>
      <c r="J1527">
        <f>ROUNDUP(MONTH(sales_data_sample3[[#This Row],[ORDER DATE]])/3,0)</f>
        <v>3</v>
      </c>
      <c r="K1527" t="str">
        <f>TEXT(sales_data_sample3[[#This Row],[ORDER DATE]],"[$-409]mmmm")</f>
        <v>August</v>
      </c>
      <c r="L1527">
        <f>YEAR(sales_data_sample3[[#This Row],[ORDER DATE]])</f>
        <v>2004</v>
      </c>
      <c r="M1527" t="s">
        <v>278</v>
      </c>
      <c r="N1527">
        <v>79</v>
      </c>
      <c r="O1527" t="s">
        <v>1128</v>
      </c>
      <c r="P1527" t="s">
        <v>840</v>
      </c>
      <c r="Q1527" t="s">
        <v>841</v>
      </c>
      <c r="R1527" t="s">
        <v>842</v>
      </c>
      <c r="S1527" t="s">
        <v>4804</v>
      </c>
      <c r="T1527" t="s">
        <v>441</v>
      </c>
      <c r="U1527" t="s">
        <v>185</v>
      </c>
      <c r="V1527" t="s">
        <v>442</v>
      </c>
      <c r="W1527" t="s">
        <v>38</v>
      </c>
      <c r="X1527" t="s">
        <v>39</v>
      </c>
      <c r="Y1527" t="s">
        <v>843</v>
      </c>
      <c r="Z1527" t="s">
        <v>844</v>
      </c>
      <c r="AA1527" t="s">
        <v>65</v>
      </c>
    </row>
    <row r="1528" spans="1:27" x14ac:dyDescent="0.25">
      <c r="A1528" s="1">
        <v>10276</v>
      </c>
      <c r="B1528" s="1">
        <v>38</v>
      </c>
      <c r="C1528" s="8">
        <v>69.959999999999994</v>
      </c>
      <c r="D1528" s="1">
        <v>6</v>
      </c>
      <c r="E1528" s="7">
        <v>2658.48</v>
      </c>
      <c r="F1528" s="7">
        <f>sales_data_sample3[[#This Row],[SALES]]*sales_data_sample3[[#This Row],[PROFIT MARGIN]]</f>
        <v>661.69567200000006</v>
      </c>
      <c r="G1528" s="14" t="str">
        <f>IF(sales_data_sample3[[#This Row],[STATUS]] &lt;&gt;"Cancelled","24,89%","0")</f>
        <v>24,89%</v>
      </c>
      <c r="H1528" s="4">
        <v>38201</v>
      </c>
      <c r="I1528" t="s">
        <v>28</v>
      </c>
      <c r="J1528">
        <f>ROUNDUP(MONTH(sales_data_sample3[[#This Row],[ORDER DATE]])/3,0)</f>
        <v>3</v>
      </c>
      <c r="K1528" t="str">
        <f>TEXT(sales_data_sample3[[#This Row],[ORDER DATE]],"[$-409]mmmm")</f>
        <v>August</v>
      </c>
      <c r="L1528">
        <f>YEAR(sales_data_sample3[[#This Row],[ORDER DATE]])</f>
        <v>2004</v>
      </c>
      <c r="M1528" t="s">
        <v>278</v>
      </c>
      <c r="N1528">
        <v>80</v>
      </c>
      <c r="O1528" t="s">
        <v>2283</v>
      </c>
      <c r="P1528" t="s">
        <v>840</v>
      </c>
      <c r="Q1528" t="s">
        <v>841</v>
      </c>
      <c r="R1528" t="s">
        <v>842</v>
      </c>
      <c r="S1528" t="s">
        <v>4804</v>
      </c>
      <c r="T1528" t="s">
        <v>441</v>
      </c>
      <c r="U1528" t="s">
        <v>185</v>
      </c>
      <c r="V1528" t="s">
        <v>442</v>
      </c>
      <c r="W1528" t="s">
        <v>38</v>
      </c>
      <c r="X1528" t="s">
        <v>39</v>
      </c>
      <c r="Y1528" t="s">
        <v>843</v>
      </c>
      <c r="Z1528" t="s">
        <v>844</v>
      </c>
      <c r="AA1528" t="s">
        <v>42</v>
      </c>
    </row>
    <row r="1529" spans="1:27" x14ac:dyDescent="0.25">
      <c r="A1529" s="1">
        <v>10276</v>
      </c>
      <c r="B1529" s="1">
        <v>30</v>
      </c>
      <c r="C1529" s="8">
        <v>100</v>
      </c>
      <c r="D1529" s="1">
        <v>5</v>
      </c>
      <c r="E1529" s="7">
        <v>3924.6</v>
      </c>
      <c r="F1529" s="7">
        <f>sales_data_sample3[[#This Row],[SALES]]*sales_data_sample3[[#This Row],[PROFIT MARGIN]]</f>
        <v>976.83294000000001</v>
      </c>
      <c r="G1529" s="14" t="str">
        <f>IF(sales_data_sample3[[#This Row],[STATUS]] &lt;&gt;"Cancelled","24,89%","0")</f>
        <v>24,89%</v>
      </c>
      <c r="H1529" s="4">
        <v>38201</v>
      </c>
      <c r="I1529" t="s">
        <v>28</v>
      </c>
      <c r="J1529">
        <f>ROUNDUP(MONTH(sales_data_sample3[[#This Row],[ORDER DATE]])/3,0)</f>
        <v>3</v>
      </c>
      <c r="K1529" t="str">
        <f>TEXT(sales_data_sample3[[#This Row],[ORDER DATE]],"[$-409]mmmm")</f>
        <v>August</v>
      </c>
      <c r="L1529">
        <f>YEAR(sales_data_sample3[[#This Row],[ORDER DATE]])</f>
        <v>2004</v>
      </c>
      <c r="M1529" t="s">
        <v>278</v>
      </c>
      <c r="N1529">
        <v>146</v>
      </c>
      <c r="O1529" t="s">
        <v>2364</v>
      </c>
      <c r="P1529" t="s">
        <v>840</v>
      </c>
      <c r="Q1529" t="s">
        <v>841</v>
      </c>
      <c r="R1529" t="s">
        <v>842</v>
      </c>
      <c r="S1529" t="s">
        <v>4804</v>
      </c>
      <c r="T1529" t="s">
        <v>441</v>
      </c>
      <c r="U1529" t="s">
        <v>185</v>
      </c>
      <c r="V1529" t="s">
        <v>442</v>
      </c>
      <c r="W1529" t="s">
        <v>38</v>
      </c>
      <c r="X1529" t="s">
        <v>39</v>
      </c>
      <c r="Y1529" t="s">
        <v>843</v>
      </c>
      <c r="Z1529" t="s">
        <v>844</v>
      </c>
      <c r="AA1529" t="s">
        <v>65</v>
      </c>
    </row>
    <row r="1530" spans="1:27" x14ac:dyDescent="0.25">
      <c r="A1530" s="1">
        <v>10276</v>
      </c>
      <c r="B1530" s="1">
        <v>33</v>
      </c>
      <c r="C1530" s="8">
        <v>50.36</v>
      </c>
      <c r="D1530" s="1">
        <v>9</v>
      </c>
      <c r="E1530" s="7">
        <v>1661.88</v>
      </c>
      <c r="F1530" s="7">
        <f>sales_data_sample3[[#This Row],[SALES]]*sales_data_sample3[[#This Row],[PROFIT MARGIN]]</f>
        <v>211.05876000000001</v>
      </c>
      <c r="G1530" s="14">
        <v>0.127</v>
      </c>
      <c r="H1530" s="4">
        <v>38201</v>
      </c>
      <c r="I1530" t="s">
        <v>28</v>
      </c>
      <c r="J1530">
        <f>ROUNDUP(MONTH(sales_data_sample3[[#This Row],[ORDER DATE]])/3,0)</f>
        <v>3</v>
      </c>
      <c r="K1530" t="str">
        <f>TEXT(sales_data_sample3[[#This Row],[ORDER DATE]],"[$-409]mmmm")</f>
        <v>August</v>
      </c>
      <c r="L1530">
        <f>YEAR(sales_data_sample3[[#This Row],[ORDER DATE]])</f>
        <v>2004</v>
      </c>
      <c r="M1530" t="s">
        <v>29</v>
      </c>
      <c r="N1530">
        <v>62</v>
      </c>
      <c r="O1530" t="s">
        <v>2422</v>
      </c>
      <c r="P1530" t="s">
        <v>840</v>
      </c>
      <c r="Q1530" t="s">
        <v>841</v>
      </c>
      <c r="R1530" t="s">
        <v>842</v>
      </c>
      <c r="S1530" t="s">
        <v>4804</v>
      </c>
      <c r="T1530" t="s">
        <v>441</v>
      </c>
      <c r="U1530" t="s">
        <v>185</v>
      </c>
      <c r="V1530" t="s">
        <v>442</v>
      </c>
      <c r="W1530" t="s">
        <v>38</v>
      </c>
      <c r="X1530" t="s">
        <v>39</v>
      </c>
      <c r="Y1530" t="s">
        <v>843</v>
      </c>
      <c r="Z1530" t="s">
        <v>844</v>
      </c>
      <c r="AA1530" t="s">
        <v>42</v>
      </c>
    </row>
    <row r="1531" spans="1:27" x14ac:dyDescent="0.25">
      <c r="A1531" s="1">
        <v>10276</v>
      </c>
      <c r="B1531" s="1">
        <v>48</v>
      </c>
      <c r="C1531" s="8">
        <v>100</v>
      </c>
      <c r="D1531" s="1">
        <v>8</v>
      </c>
      <c r="E1531" s="7">
        <v>5713.92</v>
      </c>
      <c r="F1531" s="7">
        <f>sales_data_sample3[[#This Row],[SALES]]*sales_data_sample3[[#This Row],[PROFIT MARGIN]]</f>
        <v>1422.194688</v>
      </c>
      <c r="G1531" s="14" t="str">
        <f>IF(sales_data_sample3[[#This Row],[STATUS]] &lt;&gt;"Cancelled","24,89%","0")</f>
        <v>24,89%</v>
      </c>
      <c r="H1531" s="4">
        <v>38201</v>
      </c>
      <c r="I1531" t="s">
        <v>28</v>
      </c>
      <c r="J1531">
        <f>ROUNDUP(MONTH(sales_data_sample3[[#This Row],[ORDER DATE]])/3,0)</f>
        <v>3</v>
      </c>
      <c r="K1531" t="str">
        <f>TEXT(sales_data_sample3[[#This Row],[ORDER DATE]],"[$-409]mmmm")</f>
        <v>August</v>
      </c>
      <c r="L1531">
        <f>YEAR(sales_data_sample3[[#This Row],[ORDER DATE]])</f>
        <v>2004</v>
      </c>
      <c r="M1531" t="s">
        <v>278</v>
      </c>
      <c r="N1531">
        <v>148</v>
      </c>
      <c r="O1531" t="s">
        <v>2673</v>
      </c>
      <c r="P1531" t="s">
        <v>840</v>
      </c>
      <c r="Q1531" t="s">
        <v>841</v>
      </c>
      <c r="R1531" t="s">
        <v>842</v>
      </c>
      <c r="S1531" t="s">
        <v>4804</v>
      </c>
      <c r="T1531" t="s">
        <v>441</v>
      </c>
      <c r="U1531" t="s">
        <v>185</v>
      </c>
      <c r="V1531" t="s">
        <v>442</v>
      </c>
      <c r="W1531" t="s">
        <v>38</v>
      </c>
      <c r="X1531" t="s">
        <v>39</v>
      </c>
      <c r="Y1531" t="s">
        <v>843</v>
      </c>
      <c r="Z1531" t="s">
        <v>844</v>
      </c>
      <c r="AA1531" t="s">
        <v>65</v>
      </c>
    </row>
    <row r="1532" spans="1:27" x14ac:dyDescent="0.25">
      <c r="A1532" s="1">
        <v>10276</v>
      </c>
      <c r="B1532" s="1">
        <v>46</v>
      </c>
      <c r="C1532" s="8">
        <v>75.489999999999995</v>
      </c>
      <c r="D1532" s="1">
        <v>12</v>
      </c>
      <c r="E1532" s="7">
        <v>3472.54</v>
      </c>
      <c r="F1532" s="7">
        <f>sales_data_sample3[[#This Row],[SALES]]*sales_data_sample3[[#This Row],[PROFIT MARGIN]]</f>
        <v>441.01258000000001</v>
      </c>
      <c r="G1532" s="14">
        <v>0.127</v>
      </c>
      <c r="H1532" s="4">
        <v>38201</v>
      </c>
      <c r="I1532" t="s">
        <v>28</v>
      </c>
      <c r="J1532">
        <f>ROUNDUP(MONTH(sales_data_sample3[[#This Row],[ORDER DATE]])/3,0)</f>
        <v>3</v>
      </c>
      <c r="K1532" t="str">
        <f>TEXT(sales_data_sample3[[#This Row],[ORDER DATE]],"[$-409]mmmm")</f>
        <v>August</v>
      </c>
      <c r="L1532">
        <f>YEAR(sales_data_sample3[[#This Row],[ORDER DATE]])</f>
        <v>2004</v>
      </c>
      <c r="M1532" t="s">
        <v>29</v>
      </c>
      <c r="N1532">
        <v>69</v>
      </c>
      <c r="O1532" t="s">
        <v>3105</v>
      </c>
      <c r="P1532" t="s">
        <v>840</v>
      </c>
      <c r="Q1532" t="s">
        <v>841</v>
      </c>
      <c r="R1532" t="s">
        <v>842</v>
      </c>
      <c r="S1532" t="s">
        <v>4804</v>
      </c>
      <c r="T1532" t="s">
        <v>441</v>
      </c>
      <c r="U1532" t="s">
        <v>185</v>
      </c>
      <c r="V1532" t="s">
        <v>442</v>
      </c>
      <c r="W1532" t="s">
        <v>38</v>
      </c>
      <c r="X1532" t="s">
        <v>39</v>
      </c>
      <c r="Y1532" t="s">
        <v>843</v>
      </c>
      <c r="Z1532" t="s">
        <v>844</v>
      </c>
      <c r="AA1532" t="s">
        <v>65</v>
      </c>
    </row>
    <row r="1533" spans="1:27" x14ac:dyDescent="0.25">
      <c r="A1533" s="1">
        <v>10276</v>
      </c>
      <c r="B1533" s="1">
        <v>20</v>
      </c>
      <c r="C1533" s="8">
        <v>61.23</v>
      </c>
      <c r="D1533" s="1">
        <v>2</v>
      </c>
      <c r="E1533" s="7">
        <v>1224.5999999999999</v>
      </c>
      <c r="F1533" s="7">
        <f>sales_data_sample3[[#This Row],[SALES]]*sales_data_sample3[[#This Row],[PROFIT MARGIN]]</f>
        <v>304.80293999999998</v>
      </c>
      <c r="G1533" s="14" t="str">
        <f>IF(sales_data_sample3[[#This Row],[STATUS]] &lt;&gt;"Cancelled","24,89%","0")</f>
        <v>24,89%</v>
      </c>
      <c r="H1533" s="4">
        <v>38201</v>
      </c>
      <c r="I1533" t="s">
        <v>28</v>
      </c>
      <c r="J1533">
        <f>ROUNDUP(MONTH(sales_data_sample3[[#This Row],[ORDER DATE]])/3,0)</f>
        <v>3</v>
      </c>
      <c r="K1533" t="str">
        <f>TEXT(sales_data_sample3[[#This Row],[ORDER DATE]],"[$-409]mmmm")</f>
        <v>August</v>
      </c>
      <c r="L1533">
        <f>YEAR(sales_data_sample3[[#This Row],[ORDER DATE]])</f>
        <v>2004</v>
      </c>
      <c r="M1533" t="s">
        <v>278</v>
      </c>
      <c r="N1533">
        <v>61</v>
      </c>
      <c r="O1533" t="s">
        <v>3427</v>
      </c>
      <c r="P1533" t="s">
        <v>840</v>
      </c>
      <c r="Q1533" t="s">
        <v>841</v>
      </c>
      <c r="R1533" t="s">
        <v>842</v>
      </c>
      <c r="S1533" t="s">
        <v>4804</v>
      </c>
      <c r="T1533" t="s">
        <v>441</v>
      </c>
      <c r="U1533" t="s">
        <v>185</v>
      </c>
      <c r="V1533" t="s">
        <v>442</v>
      </c>
      <c r="W1533" t="s">
        <v>38</v>
      </c>
      <c r="X1533" t="s">
        <v>39</v>
      </c>
      <c r="Y1533" t="s">
        <v>843</v>
      </c>
      <c r="Z1533" t="s">
        <v>844</v>
      </c>
      <c r="AA1533" t="s">
        <v>42</v>
      </c>
    </row>
    <row r="1534" spans="1:27" x14ac:dyDescent="0.25">
      <c r="A1534" s="1">
        <v>10276</v>
      </c>
      <c r="B1534" s="1">
        <v>48</v>
      </c>
      <c r="C1534" s="8">
        <v>75.180000000000007</v>
      </c>
      <c r="D1534" s="1">
        <v>7</v>
      </c>
      <c r="E1534" s="7">
        <v>3608.64</v>
      </c>
      <c r="F1534" s="7">
        <f>sales_data_sample3[[#This Row],[SALES]]*sales_data_sample3[[#This Row],[PROFIT MARGIN]]</f>
        <v>898.19049600000005</v>
      </c>
      <c r="G1534" s="14" t="str">
        <f>IF(sales_data_sample3[[#This Row],[STATUS]] &lt;&gt;"Cancelled","24,89%","0")</f>
        <v>24,89%</v>
      </c>
      <c r="H1534" s="4">
        <v>38201</v>
      </c>
      <c r="I1534" t="s">
        <v>28</v>
      </c>
      <c r="J1534">
        <f>ROUNDUP(MONTH(sales_data_sample3[[#This Row],[ORDER DATE]])/3,0)</f>
        <v>3</v>
      </c>
      <c r="K1534" t="str">
        <f>TEXT(sales_data_sample3[[#This Row],[ORDER DATE]],"[$-409]mmmm")</f>
        <v>August</v>
      </c>
      <c r="L1534">
        <f>YEAR(sales_data_sample3[[#This Row],[ORDER DATE]])</f>
        <v>2004</v>
      </c>
      <c r="M1534" t="s">
        <v>278</v>
      </c>
      <c r="N1534">
        <v>80</v>
      </c>
      <c r="O1534" t="s">
        <v>3802</v>
      </c>
      <c r="P1534" t="s">
        <v>840</v>
      </c>
      <c r="Q1534" t="s">
        <v>841</v>
      </c>
      <c r="R1534" t="s">
        <v>842</v>
      </c>
      <c r="S1534" t="s">
        <v>4804</v>
      </c>
      <c r="T1534" t="s">
        <v>441</v>
      </c>
      <c r="U1534" t="s">
        <v>185</v>
      </c>
      <c r="V1534" t="s">
        <v>442</v>
      </c>
      <c r="W1534" t="s">
        <v>38</v>
      </c>
      <c r="X1534" t="s">
        <v>39</v>
      </c>
      <c r="Y1534" t="s">
        <v>843</v>
      </c>
      <c r="Z1534" t="s">
        <v>844</v>
      </c>
      <c r="AA1534" t="s">
        <v>65</v>
      </c>
    </row>
    <row r="1535" spans="1:27" x14ac:dyDescent="0.25">
      <c r="A1535" s="1">
        <v>10276</v>
      </c>
      <c r="B1535" s="1">
        <v>27</v>
      </c>
      <c r="C1535" s="8">
        <v>36.61</v>
      </c>
      <c r="D1535" s="1">
        <v>10</v>
      </c>
      <c r="E1535" s="7">
        <v>988.47</v>
      </c>
      <c r="F1535" s="7">
        <f>sales_data_sample3[[#This Row],[SALES]]*sales_data_sample3[[#This Row],[PROFIT MARGIN]]</f>
        <v>125.53569</v>
      </c>
      <c r="G1535" s="14">
        <v>0.127</v>
      </c>
      <c r="H1535" s="4">
        <v>38201</v>
      </c>
      <c r="I1535" t="s">
        <v>28</v>
      </c>
      <c r="J1535">
        <f>ROUNDUP(MONTH(sales_data_sample3[[#This Row],[ORDER DATE]])/3,0)</f>
        <v>3</v>
      </c>
      <c r="K1535" t="str">
        <f>TEXT(sales_data_sample3[[#This Row],[ORDER DATE]],"[$-409]mmmm")</f>
        <v>August</v>
      </c>
      <c r="L1535">
        <f>YEAR(sales_data_sample3[[#This Row],[ORDER DATE]])</f>
        <v>2004</v>
      </c>
      <c r="M1535" t="s">
        <v>29</v>
      </c>
      <c r="N1535">
        <v>40</v>
      </c>
      <c r="O1535" t="s">
        <v>3904</v>
      </c>
      <c r="P1535" t="s">
        <v>840</v>
      </c>
      <c r="Q1535" t="s">
        <v>841</v>
      </c>
      <c r="R1535" t="s">
        <v>842</v>
      </c>
      <c r="S1535" t="s">
        <v>4804</v>
      </c>
      <c r="T1535" t="s">
        <v>441</v>
      </c>
      <c r="U1535" t="s">
        <v>185</v>
      </c>
      <c r="V1535" t="s">
        <v>442</v>
      </c>
      <c r="W1535" t="s">
        <v>38</v>
      </c>
      <c r="X1535" t="s">
        <v>39</v>
      </c>
      <c r="Y1535" t="s">
        <v>843</v>
      </c>
      <c r="Z1535" t="s">
        <v>844</v>
      </c>
      <c r="AA1535" t="s">
        <v>42</v>
      </c>
    </row>
    <row r="1536" spans="1:27" x14ac:dyDescent="0.25">
      <c r="A1536" s="1">
        <v>10276</v>
      </c>
      <c r="B1536" s="1">
        <v>38</v>
      </c>
      <c r="C1536" s="8">
        <v>100</v>
      </c>
      <c r="D1536" s="1">
        <v>13</v>
      </c>
      <c r="E1536" s="7">
        <v>4304.6400000000003</v>
      </c>
      <c r="F1536" s="7">
        <f>sales_data_sample3[[#This Row],[SALES]]*sales_data_sample3[[#This Row],[PROFIT MARGIN]]</f>
        <v>546.68928000000005</v>
      </c>
      <c r="G1536" s="14">
        <v>0.127</v>
      </c>
      <c r="H1536" s="4">
        <v>38201</v>
      </c>
      <c r="I1536" t="s">
        <v>28</v>
      </c>
      <c r="J1536">
        <f>ROUNDUP(MONTH(sales_data_sample3[[#This Row],[ORDER DATE]])/3,0)</f>
        <v>3</v>
      </c>
      <c r="K1536" t="str">
        <f>TEXT(sales_data_sample3[[#This Row],[ORDER DATE]],"[$-409]mmmm")</f>
        <v>August</v>
      </c>
      <c r="L1536">
        <f>YEAR(sales_data_sample3[[#This Row],[ORDER DATE]])</f>
        <v>2004</v>
      </c>
      <c r="M1536" t="s">
        <v>29</v>
      </c>
      <c r="N1536">
        <v>102</v>
      </c>
      <c r="O1536" t="s">
        <v>4107</v>
      </c>
      <c r="P1536" t="s">
        <v>840</v>
      </c>
      <c r="Q1536" t="s">
        <v>841</v>
      </c>
      <c r="R1536" t="s">
        <v>842</v>
      </c>
      <c r="S1536" t="s">
        <v>4804</v>
      </c>
      <c r="T1536" t="s">
        <v>441</v>
      </c>
      <c r="U1536" t="s">
        <v>185</v>
      </c>
      <c r="V1536" t="s">
        <v>442</v>
      </c>
      <c r="W1536" t="s">
        <v>38</v>
      </c>
      <c r="X1536" t="s">
        <v>39</v>
      </c>
      <c r="Y1536" t="s">
        <v>843</v>
      </c>
      <c r="Z1536" t="s">
        <v>844</v>
      </c>
      <c r="AA1536" t="s">
        <v>65</v>
      </c>
    </row>
    <row r="1537" spans="1:27" x14ac:dyDescent="0.25">
      <c r="A1537" s="1">
        <v>10276</v>
      </c>
      <c r="B1537" s="1">
        <v>21</v>
      </c>
      <c r="C1537" s="8">
        <v>70.78</v>
      </c>
      <c r="D1537" s="1">
        <v>11</v>
      </c>
      <c r="E1537" s="7">
        <v>1486.38</v>
      </c>
      <c r="F1537" s="7">
        <f>sales_data_sample3[[#This Row],[SALES]]*sales_data_sample3[[#This Row],[PROFIT MARGIN]]</f>
        <v>188.77026000000001</v>
      </c>
      <c r="G1537" s="14">
        <v>0.127</v>
      </c>
      <c r="H1537" s="4">
        <v>38201</v>
      </c>
      <c r="I1537" t="s">
        <v>28</v>
      </c>
      <c r="J1537">
        <f>ROUNDUP(MONTH(sales_data_sample3[[#This Row],[ORDER DATE]])/3,0)</f>
        <v>3</v>
      </c>
      <c r="K1537" t="str">
        <f>TEXT(sales_data_sample3[[#This Row],[ORDER DATE]],"[$-409]mmmm")</f>
        <v>August</v>
      </c>
      <c r="L1537">
        <f>YEAR(sales_data_sample3[[#This Row],[ORDER DATE]])</f>
        <v>2004</v>
      </c>
      <c r="M1537" t="s">
        <v>29</v>
      </c>
      <c r="N1537">
        <v>81</v>
      </c>
      <c r="O1537" t="s">
        <v>4246</v>
      </c>
      <c r="P1537" t="s">
        <v>840</v>
      </c>
      <c r="Q1537" t="s">
        <v>841</v>
      </c>
      <c r="R1537" t="s">
        <v>842</v>
      </c>
      <c r="S1537" t="s">
        <v>4804</v>
      </c>
      <c r="T1537" t="s">
        <v>441</v>
      </c>
      <c r="U1537" t="s">
        <v>185</v>
      </c>
      <c r="V1537" t="s">
        <v>442</v>
      </c>
      <c r="W1537" t="s">
        <v>38</v>
      </c>
      <c r="X1537" t="s">
        <v>39</v>
      </c>
      <c r="Y1537" t="s">
        <v>843</v>
      </c>
      <c r="Z1537" t="s">
        <v>844</v>
      </c>
      <c r="AA1537" t="s">
        <v>42</v>
      </c>
    </row>
    <row r="1538" spans="1:27" x14ac:dyDescent="0.25">
      <c r="A1538" s="1">
        <v>10277</v>
      </c>
      <c r="B1538" s="1">
        <v>28</v>
      </c>
      <c r="C1538" s="8">
        <v>100</v>
      </c>
      <c r="D1538" s="1">
        <v>1</v>
      </c>
      <c r="E1538" s="7">
        <v>3127.88</v>
      </c>
      <c r="F1538" s="7">
        <f>sales_data_sample3[[#This Row],[SALES]]*sales_data_sample3[[#This Row],[PROFIT MARGIN]]</f>
        <v>778.52933200000007</v>
      </c>
      <c r="G1538" s="14" t="str">
        <f>IF(sales_data_sample3[[#This Row],[STATUS]] &lt;&gt;"Cancelled","24,89%","0")</f>
        <v>24,89%</v>
      </c>
      <c r="H1538" s="4">
        <v>38203</v>
      </c>
      <c r="I1538" t="s">
        <v>28</v>
      </c>
      <c r="J1538">
        <f>ROUNDUP(MONTH(sales_data_sample3[[#This Row],[ORDER DATE]])/3,0)</f>
        <v>3</v>
      </c>
      <c r="K1538" t="str">
        <f>TEXT(sales_data_sample3[[#This Row],[ORDER DATE]],"[$-409]mmmm")</f>
        <v>August</v>
      </c>
      <c r="L1538">
        <f>YEAR(sales_data_sample3[[#This Row],[ORDER DATE]])</f>
        <v>2004</v>
      </c>
      <c r="M1538" t="s">
        <v>278</v>
      </c>
      <c r="N1538">
        <v>115</v>
      </c>
      <c r="O1538" t="s">
        <v>1223</v>
      </c>
      <c r="P1538" t="s">
        <v>302</v>
      </c>
      <c r="Q1538" t="s">
        <v>303</v>
      </c>
      <c r="R1538" t="s">
        <v>304</v>
      </c>
      <c r="S1538" t="s">
        <v>4804</v>
      </c>
      <c r="T1538" t="s">
        <v>305</v>
      </c>
      <c r="U1538" t="s">
        <v>4804</v>
      </c>
      <c r="V1538" t="s">
        <v>306</v>
      </c>
      <c r="W1538" t="s">
        <v>305</v>
      </c>
      <c r="X1538" t="s">
        <v>307</v>
      </c>
      <c r="Y1538" t="s">
        <v>308</v>
      </c>
      <c r="Z1538" t="s">
        <v>309</v>
      </c>
      <c r="AA1538" t="s">
        <v>65</v>
      </c>
    </row>
    <row r="1539" spans="1:27" x14ac:dyDescent="0.25">
      <c r="A1539" s="1">
        <v>10278</v>
      </c>
      <c r="B1539" s="1">
        <v>34</v>
      </c>
      <c r="C1539" s="8">
        <v>100</v>
      </c>
      <c r="D1539" s="1">
        <v>6</v>
      </c>
      <c r="E1539" s="7">
        <v>4667.8599999999997</v>
      </c>
      <c r="F1539" s="7">
        <f>sales_data_sample3[[#This Row],[SALES]]*sales_data_sample3[[#This Row],[PROFIT MARGIN]]</f>
        <v>1161.8303539999999</v>
      </c>
      <c r="G1539" s="14" t="str">
        <f>IF(sales_data_sample3[[#This Row],[STATUS]] &lt;&gt;"Cancelled","24,89%","0")</f>
        <v>24,89%</v>
      </c>
      <c r="H1539" s="4">
        <v>38205</v>
      </c>
      <c r="I1539" t="s">
        <v>28</v>
      </c>
      <c r="J1539">
        <f>ROUNDUP(MONTH(sales_data_sample3[[#This Row],[ORDER DATE]])/3,0)</f>
        <v>3</v>
      </c>
      <c r="K1539" t="str">
        <f>TEXT(sales_data_sample3[[#This Row],[ORDER DATE]],"[$-409]mmmm")</f>
        <v>August</v>
      </c>
      <c r="L1539">
        <f>YEAR(sales_data_sample3[[#This Row],[ORDER DATE]])</f>
        <v>2004</v>
      </c>
      <c r="M1539" t="s">
        <v>278</v>
      </c>
      <c r="N1539">
        <v>141</v>
      </c>
      <c r="O1539" t="s">
        <v>1299</v>
      </c>
      <c r="P1539" t="s">
        <v>1318</v>
      </c>
      <c r="Q1539" t="s">
        <v>1319</v>
      </c>
      <c r="R1539" t="s">
        <v>1320</v>
      </c>
      <c r="S1539" t="s">
        <v>4804</v>
      </c>
      <c r="T1539" t="s">
        <v>1321</v>
      </c>
      <c r="U1539" t="s">
        <v>1322</v>
      </c>
      <c r="V1539" t="s">
        <v>1323</v>
      </c>
      <c r="W1539" t="s">
        <v>38</v>
      </c>
      <c r="X1539" t="s">
        <v>39</v>
      </c>
      <c r="Y1539" t="s">
        <v>168</v>
      </c>
      <c r="Z1539" t="s">
        <v>705</v>
      </c>
      <c r="AA1539" t="s">
        <v>65</v>
      </c>
    </row>
    <row r="1540" spans="1:27" x14ac:dyDescent="0.25">
      <c r="A1540" s="1">
        <v>10278</v>
      </c>
      <c r="B1540" s="1">
        <v>23</v>
      </c>
      <c r="C1540" s="8">
        <v>100</v>
      </c>
      <c r="D1540" s="1">
        <v>2</v>
      </c>
      <c r="E1540" s="7">
        <v>2604.52</v>
      </c>
      <c r="F1540" s="7">
        <f>sales_data_sample3[[#This Row],[SALES]]*sales_data_sample3[[#This Row],[PROFIT MARGIN]]</f>
        <v>648.26502800000003</v>
      </c>
      <c r="G1540" s="14" t="str">
        <f>IF(sales_data_sample3[[#This Row],[STATUS]] &lt;&gt;"Cancelled","24,89%","0")</f>
        <v>24,89%</v>
      </c>
      <c r="H1540" s="4">
        <v>38205</v>
      </c>
      <c r="I1540" t="s">
        <v>28</v>
      </c>
      <c r="J1540">
        <f>ROUNDUP(MONTH(sales_data_sample3[[#This Row],[ORDER DATE]])/3,0)</f>
        <v>3</v>
      </c>
      <c r="K1540" t="str">
        <f>TEXT(sales_data_sample3[[#This Row],[ORDER DATE]],"[$-409]mmmm")</f>
        <v>August</v>
      </c>
      <c r="L1540">
        <f>YEAR(sales_data_sample3[[#This Row],[ORDER DATE]])</f>
        <v>2004</v>
      </c>
      <c r="M1540" t="s">
        <v>278</v>
      </c>
      <c r="N1540">
        <v>124</v>
      </c>
      <c r="O1540" t="s">
        <v>1465</v>
      </c>
      <c r="P1540" t="s">
        <v>1318</v>
      </c>
      <c r="Q1540" t="s">
        <v>1319</v>
      </c>
      <c r="R1540" t="s">
        <v>1320</v>
      </c>
      <c r="S1540" t="s">
        <v>4804</v>
      </c>
      <c r="T1540" t="s">
        <v>1321</v>
      </c>
      <c r="U1540" t="s">
        <v>1322</v>
      </c>
      <c r="V1540" t="s">
        <v>1323</v>
      </c>
      <c r="W1540" t="s">
        <v>38</v>
      </c>
      <c r="X1540" t="s">
        <v>39</v>
      </c>
      <c r="Y1540" t="s">
        <v>168</v>
      </c>
      <c r="Z1540" t="s">
        <v>705</v>
      </c>
      <c r="AA1540" t="s">
        <v>42</v>
      </c>
    </row>
    <row r="1541" spans="1:27" x14ac:dyDescent="0.25">
      <c r="A1541" s="1">
        <v>10278</v>
      </c>
      <c r="B1541" s="1">
        <v>29</v>
      </c>
      <c r="C1541" s="8">
        <v>90.86</v>
      </c>
      <c r="D1541" s="1">
        <v>10</v>
      </c>
      <c r="E1541" s="7">
        <v>2634.94</v>
      </c>
      <c r="F1541" s="7">
        <f>sales_data_sample3[[#This Row],[SALES]]*sales_data_sample3[[#This Row],[PROFIT MARGIN]]</f>
        <v>655.83656600000006</v>
      </c>
      <c r="G1541" s="14" t="str">
        <f>IF(sales_data_sample3[[#This Row],[STATUS]] &lt;&gt;"Cancelled","24,89%","0")</f>
        <v>24,89%</v>
      </c>
      <c r="H1541" s="4">
        <v>38205</v>
      </c>
      <c r="I1541" t="s">
        <v>28</v>
      </c>
      <c r="J1541">
        <f>ROUNDUP(MONTH(sales_data_sample3[[#This Row],[ORDER DATE]])/3,0)</f>
        <v>3</v>
      </c>
      <c r="K1541" t="str">
        <f>TEXT(sales_data_sample3[[#This Row],[ORDER DATE]],"[$-409]mmmm")</f>
        <v>August</v>
      </c>
      <c r="L1541">
        <f>YEAR(sales_data_sample3[[#This Row],[ORDER DATE]])</f>
        <v>2004</v>
      </c>
      <c r="M1541" t="s">
        <v>278</v>
      </c>
      <c r="N1541">
        <v>77</v>
      </c>
      <c r="O1541" t="s">
        <v>1592</v>
      </c>
      <c r="P1541" t="s">
        <v>1318</v>
      </c>
      <c r="Q1541" t="s">
        <v>1319</v>
      </c>
      <c r="R1541" t="s">
        <v>1320</v>
      </c>
      <c r="S1541" t="s">
        <v>4804</v>
      </c>
      <c r="T1541" t="s">
        <v>1321</v>
      </c>
      <c r="U1541" t="s">
        <v>1322</v>
      </c>
      <c r="V1541" t="s">
        <v>1323</v>
      </c>
      <c r="W1541" t="s">
        <v>38</v>
      </c>
      <c r="X1541" t="s">
        <v>39</v>
      </c>
      <c r="Y1541" t="s">
        <v>168</v>
      </c>
      <c r="Z1541" t="s">
        <v>705</v>
      </c>
      <c r="AA1541" t="s">
        <v>42</v>
      </c>
    </row>
    <row r="1542" spans="1:27" x14ac:dyDescent="0.25">
      <c r="A1542" s="1">
        <v>10278</v>
      </c>
      <c r="B1542" s="1">
        <v>29</v>
      </c>
      <c r="C1542" s="8">
        <v>100</v>
      </c>
      <c r="D1542" s="1">
        <v>5</v>
      </c>
      <c r="E1542" s="7">
        <v>3754.05</v>
      </c>
      <c r="F1542" s="7">
        <f>sales_data_sample3[[#This Row],[SALES]]*sales_data_sample3[[#This Row],[PROFIT MARGIN]]</f>
        <v>934.38304500000004</v>
      </c>
      <c r="G1542" s="14" t="str">
        <f>IF(sales_data_sample3[[#This Row],[STATUS]] &lt;&gt;"Cancelled","24,89%","0")</f>
        <v>24,89%</v>
      </c>
      <c r="H1542" s="4">
        <v>38205</v>
      </c>
      <c r="I1542" t="s">
        <v>28</v>
      </c>
      <c r="J1542">
        <f>ROUNDUP(MONTH(sales_data_sample3[[#This Row],[ORDER DATE]])/3,0)</f>
        <v>3</v>
      </c>
      <c r="K1542" t="str">
        <f>TEXT(sales_data_sample3[[#This Row],[ORDER DATE]],"[$-409]mmmm")</f>
        <v>August</v>
      </c>
      <c r="L1542">
        <f>YEAR(sales_data_sample3[[#This Row],[ORDER DATE]])</f>
        <v>2004</v>
      </c>
      <c r="M1542" t="s">
        <v>278</v>
      </c>
      <c r="N1542">
        <v>142</v>
      </c>
      <c r="O1542" t="s">
        <v>1635</v>
      </c>
      <c r="P1542" t="s">
        <v>1318</v>
      </c>
      <c r="Q1542" t="s">
        <v>1319</v>
      </c>
      <c r="R1542" t="s">
        <v>1320</v>
      </c>
      <c r="S1542" t="s">
        <v>4804</v>
      </c>
      <c r="T1542" t="s">
        <v>1321</v>
      </c>
      <c r="U1542" t="s">
        <v>1322</v>
      </c>
      <c r="V1542" t="s">
        <v>1323</v>
      </c>
      <c r="W1542" t="s">
        <v>38</v>
      </c>
      <c r="X1542" t="s">
        <v>39</v>
      </c>
      <c r="Y1542" t="s">
        <v>168</v>
      </c>
      <c r="Z1542" t="s">
        <v>705</v>
      </c>
      <c r="AA1542" t="s">
        <v>65</v>
      </c>
    </row>
    <row r="1543" spans="1:27" x14ac:dyDescent="0.25">
      <c r="A1543" s="1">
        <v>10278</v>
      </c>
      <c r="B1543" s="1">
        <v>39</v>
      </c>
      <c r="C1543" s="8">
        <v>100</v>
      </c>
      <c r="D1543" s="1">
        <v>3</v>
      </c>
      <c r="E1543" s="7">
        <v>4324.32</v>
      </c>
      <c r="F1543" s="7">
        <f>sales_data_sample3[[#This Row],[SALES]]*sales_data_sample3[[#This Row],[PROFIT MARGIN]]</f>
        <v>1076.3232479999999</v>
      </c>
      <c r="G1543" s="14" t="str">
        <f>IF(sales_data_sample3[[#This Row],[STATUS]] &lt;&gt;"Cancelled","24,89%","0")</f>
        <v>24,89%</v>
      </c>
      <c r="H1543" s="4">
        <v>38205</v>
      </c>
      <c r="I1543" t="s">
        <v>28</v>
      </c>
      <c r="J1543">
        <f>ROUNDUP(MONTH(sales_data_sample3[[#This Row],[ORDER DATE]])/3,0)</f>
        <v>3</v>
      </c>
      <c r="K1543" t="str">
        <f>TEXT(sales_data_sample3[[#This Row],[ORDER DATE]],"[$-409]mmmm")</f>
        <v>August</v>
      </c>
      <c r="L1543">
        <f>YEAR(sales_data_sample3[[#This Row],[ORDER DATE]])</f>
        <v>2004</v>
      </c>
      <c r="M1543" t="s">
        <v>278</v>
      </c>
      <c r="N1543">
        <v>132</v>
      </c>
      <c r="O1543" t="s">
        <v>1960</v>
      </c>
      <c r="P1543" t="s">
        <v>1318</v>
      </c>
      <c r="Q1543" t="s">
        <v>1319</v>
      </c>
      <c r="R1543" t="s">
        <v>1320</v>
      </c>
      <c r="S1543" t="s">
        <v>4804</v>
      </c>
      <c r="T1543" t="s">
        <v>1321</v>
      </c>
      <c r="U1543" t="s">
        <v>1322</v>
      </c>
      <c r="V1543" t="s">
        <v>1323</v>
      </c>
      <c r="W1543" t="s">
        <v>38</v>
      </c>
      <c r="X1543" t="s">
        <v>39</v>
      </c>
      <c r="Y1543" t="s">
        <v>168</v>
      </c>
      <c r="Z1543" t="s">
        <v>705</v>
      </c>
      <c r="AA1543" t="s">
        <v>65</v>
      </c>
    </row>
    <row r="1544" spans="1:27" x14ac:dyDescent="0.25">
      <c r="A1544" s="1">
        <v>10278</v>
      </c>
      <c r="B1544" s="1">
        <v>42</v>
      </c>
      <c r="C1544" s="8">
        <v>100</v>
      </c>
      <c r="D1544" s="1">
        <v>7</v>
      </c>
      <c r="E1544" s="7">
        <v>6401.22</v>
      </c>
      <c r="F1544" s="7">
        <f>sales_data_sample3[[#This Row],[SALES]]*sales_data_sample3[[#This Row],[PROFIT MARGIN]]</f>
        <v>1593.2636580000001</v>
      </c>
      <c r="G1544" s="14" t="str">
        <f>IF(sales_data_sample3[[#This Row],[STATUS]] &lt;&gt;"Cancelled","24,89%","0")</f>
        <v>24,89%</v>
      </c>
      <c r="H1544" s="4">
        <v>38205</v>
      </c>
      <c r="I1544" t="s">
        <v>28</v>
      </c>
      <c r="J1544">
        <f>ROUNDUP(MONTH(sales_data_sample3[[#This Row],[ORDER DATE]])/3,0)</f>
        <v>3</v>
      </c>
      <c r="K1544" t="str">
        <f>TEXT(sales_data_sample3[[#This Row],[ORDER DATE]],"[$-409]mmmm")</f>
        <v>August</v>
      </c>
      <c r="L1544">
        <f>YEAR(sales_data_sample3[[#This Row],[ORDER DATE]])</f>
        <v>2004</v>
      </c>
      <c r="M1544" t="s">
        <v>278</v>
      </c>
      <c r="N1544">
        <v>169</v>
      </c>
      <c r="O1544" t="s">
        <v>2190</v>
      </c>
      <c r="P1544" t="s">
        <v>1318</v>
      </c>
      <c r="Q1544" t="s">
        <v>1319</v>
      </c>
      <c r="R1544" t="s">
        <v>1320</v>
      </c>
      <c r="S1544" t="s">
        <v>4804</v>
      </c>
      <c r="T1544" t="s">
        <v>1321</v>
      </c>
      <c r="U1544" t="s">
        <v>1322</v>
      </c>
      <c r="V1544" t="s">
        <v>1323</v>
      </c>
      <c r="W1544" t="s">
        <v>38</v>
      </c>
      <c r="X1544" t="s">
        <v>39</v>
      </c>
      <c r="Y1544" t="s">
        <v>168</v>
      </c>
      <c r="Z1544" t="s">
        <v>705</v>
      </c>
      <c r="AA1544" t="s">
        <v>65</v>
      </c>
    </row>
    <row r="1545" spans="1:27" x14ac:dyDescent="0.25">
      <c r="A1545" s="1">
        <v>10278</v>
      </c>
      <c r="B1545" s="1">
        <v>31</v>
      </c>
      <c r="C1545" s="8">
        <v>100</v>
      </c>
      <c r="D1545" s="1">
        <v>4</v>
      </c>
      <c r="E1545" s="7">
        <v>4116.8</v>
      </c>
      <c r="F1545" s="7">
        <f>sales_data_sample3[[#This Row],[SALES]]*sales_data_sample3[[#This Row],[PROFIT MARGIN]]</f>
        <v>1024.6715200000001</v>
      </c>
      <c r="G1545" s="14" t="str">
        <f>IF(sales_data_sample3[[#This Row],[STATUS]] &lt;&gt;"Cancelled","24,89%","0")</f>
        <v>24,89%</v>
      </c>
      <c r="H1545" s="4">
        <v>38205</v>
      </c>
      <c r="I1545" t="s">
        <v>28</v>
      </c>
      <c r="J1545">
        <f>ROUNDUP(MONTH(sales_data_sample3[[#This Row],[ORDER DATE]])/3,0)</f>
        <v>3</v>
      </c>
      <c r="K1545" t="str">
        <f>TEXT(sales_data_sample3[[#This Row],[ORDER DATE]],"[$-409]mmmm")</f>
        <v>August</v>
      </c>
      <c r="L1545">
        <f>YEAR(sales_data_sample3[[#This Row],[ORDER DATE]])</f>
        <v>2004</v>
      </c>
      <c r="M1545" t="s">
        <v>278</v>
      </c>
      <c r="N1545">
        <v>141</v>
      </c>
      <c r="O1545" t="s">
        <v>2392</v>
      </c>
      <c r="P1545" t="s">
        <v>1318</v>
      </c>
      <c r="Q1545" t="s">
        <v>1319</v>
      </c>
      <c r="R1545" t="s">
        <v>1320</v>
      </c>
      <c r="S1545" t="s">
        <v>4804</v>
      </c>
      <c r="T1545" t="s">
        <v>1321</v>
      </c>
      <c r="U1545" t="s">
        <v>1322</v>
      </c>
      <c r="V1545" t="s">
        <v>1323</v>
      </c>
      <c r="W1545" t="s">
        <v>38</v>
      </c>
      <c r="X1545" t="s">
        <v>39</v>
      </c>
      <c r="Y1545" t="s">
        <v>168</v>
      </c>
      <c r="Z1545" t="s">
        <v>705</v>
      </c>
      <c r="AA1545" t="s">
        <v>65</v>
      </c>
    </row>
    <row r="1546" spans="1:27" x14ac:dyDescent="0.25">
      <c r="A1546" s="1">
        <v>10278</v>
      </c>
      <c r="B1546" s="1">
        <v>35</v>
      </c>
      <c r="C1546" s="8">
        <v>45.28</v>
      </c>
      <c r="D1546" s="1">
        <v>1</v>
      </c>
      <c r="E1546" s="7">
        <v>1584.8</v>
      </c>
      <c r="F1546" s="7">
        <f>sales_data_sample3[[#This Row],[SALES]]*sales_data_sample3[[#This Row],[PROFIT MARGIN]]</f>
        <v>394.45672000000002</v>
      </c>
      <c r="G1546" s="14" t="str">
        <f>IF(sales_data_sample3[[#This Row],[STATUS]] &lt;&gt;"Cancelled","24,89%","0")</f>
        <v>24,89%</v>
      </c>
      <c r="H1546" s="4">
        <v>38205</v>
      </c>
      <c r="I1546" t="s">
        <v>28</v>
      </c>
      <c r="J1546">
        <f>ROUNDUP(MONTH(sales_data_sample3[[#This Row],[ORDER DATE]])/3,0)</f>
        <v>3</v>
      </c>
      <c r="K1546" t="str">
        <f>TEXT(sales_data_sample3[[#This Row],[ORDER DATE]],"[$-409]mmmm")</f>
        <v>August</v>
      </c>
      <c r="L1546">
        <f>YEAR(sales_data_sample3[[#This Row],[ORDER DATE]])</f>
        <v>2004</v>
      </c>
      <c r="M1546" t="s">
        <v>278</v>
      </c>
      <c r="N1546">
        <v>50</v>
      </c>
      <c r="O1546" t="s">
        <v>2857</v>
      </c>
      <c r="P1546" t="s">
        <v>1318</v>
      </c>
      <c r="Q1546" t="s">
        <v>1319</v>
      </c>
      <c r="R1546" t="s">
        <v>1320</v>
      </c>
      <c r="S1546" t="s">
        <v>4804</v>
      </c>
      <c r="T1546" t="s">
        <v>1321</v>
      </c>
      <c r="U1546" t="s">
        <v>1322</v>
      </c>
      <c r="V1546" t="s">
        <v>1323</v>
      </c>
      <c r="W1546" t="s">
        <v>38</v>
      </c>
      <c r="X1546" t="s">
        <v>39</v>
      </c>
      <c r="Y1546" t="s">
        <v>168</v>
      </c>
      <c r="Z1546" t="s">
        <v>705</v>
      </c>
      <c r="AA1546" t="s">
        <v>42</v>
      </c>
    </row>
    <row r="1547" spans="1:27" x14ac:dyDescent="0.25">
      <c r="A1547" s="1">
        <v>10278</v>
      </c>
      <c r="B1547" s="1">
        <v>31</v>
      </c>
      <c r="C1547" s="8">
        <v>38.89</v>
      </c>
      <c r="D1547" s="1">
        <v>8</v>
      </c>
      <c r="E1547" s="7">
        <v>1205.5899999999999</v>
      </c>
      <c r="F1547" s="7">
        <f>sales_data_sample3[[#This Row],[SALES]]*sales_data_sample3[[#This Row],[PROFIT MARGIN]]</f>
        <v>300.07135099999999</v>
      </c>
      <c r="G1547" s="14" t="str">
        <f>IF(sales_data_sample3[[#This Row],[STATUS]] &lt;&gt;"Cancelled","24,89%","0")</f>
        <v>24,89%</v>
      </c>
      <c r="H1547" s="4">
        <v>38205</v>
      </c>
      <c r="I1547" t="s">
        <v>28</v>
      </c>
      <c r="J1547">
        <f>ROUNDUP(MONTH(sales_data_sample3[[#This Row],[ORDER DATE]])/3,0)</f>
        <v>3</v>
      </c>
      <c r="K1547" t="str">
        <f>TEXT(sales_data_sample3[[#This Row],[ORDER DATE]],"[$-409]mmmm")</f>
        <v>August</v>
      </c>
      <c r="L1547">
        <f>YEAR(sales_data_sample3[[#This Row],[ORDER DATE]])</f>
        <v>2004</v>
      </c>
      <c r="M1547" t="s">
        <v>278</v>
      </c>
      <c r="N1547">
        <v>37</v>
      </c>
      <c r="O1547" t="s">
        <v>3302</v>
      </c>
      <c r="P1547" t="s">
        <v>1318</v>
      </c>
      <c r="Q1547" t="s">
        <v>1319</v>
      </c>
      <c r="R1547" t="s">
        <v>1320</v>
      </c>
      <c r="S1547" t="s">
        <v>4804</v>
      </c>
      <c r="T1547" t="s">
        <v>1321</v>
      </c>
      <c r="U1547" t="s">
        <v>1322</v>
      </c>
      <c r="V1547" t="s">
        <v>1323</v>
      </c>
      <c r="W1547" t="s">
        <v>38</v>
      </c>
      <c r="X1547" t="s">
        <v>39</v>
      </c>
      <c r="Y1547" t="s">
        <v>168</v>
      </c>
      <c r="Z1547" t="s">
        <v>705</v>
      </c>
      <c r="AA1547" t="s">
        <v>42</v>
      </c>
    </row>
    <row r="1548" spans="1:27" x14ac:dyDescent="0.25">
      <c r="A1548" s="1">
        <v>10278</v>
      </c>
      <c r="B1548" s="1">
        <v>25</v>
      </c>
      <c r="C1548" s="8">
        <v>100</v>
      </c>
      <c r="D1548" s="1">
        <v>9</v>
      </c>
      <c r="E1548" s="7">
        <v>3159.75</v>
      </c>
      <c r="F1548" s="7">
        <f>sales_data_sample3[[#This Row],[SALES]]*sales_data_sample3[[#This Row],[PROFIT MARGIN]]</f>
        <v>786.46177499999999</v>
      </c>
      <c r="G1548" s="14" t="str">
        <f>IF(sales_data_sample3[[#This Row],[STATUS]] &lt;&gt;"Cancelled","24,89%","0")</f>
        <v>24,89%</v>
      </c>
      <c r="H1548" s="4">
        <v>38205</v>
      </c>
      <c r="I1548" t="s">
        <v>28</v>
      </c>
      <c r="J1548">
        <f>ROUNDUP(MONTH(sales_data_sample3[[#This Row],[ORDER DATE]])/3,0)</f>
        <v>3</v>
      </c>
      <c r="K1548" t="str">
        <f>TEXT(sales_data_sample3[[#This Row],[ORDER DATE]],"[$-409]mmmm")</f>
        <v>August</v>
      </c>
      <c r="L1548">
        <f>YEAR(sales_data_sample3[[#This Row],[ORDER DATE]])</f>
        <v>2004</v>
      </c>
      <c r="M1548" t="s">
        <v>278</v>
      </c>
      <c r="N1548">
        <v>140</v>
      </c>
      <c r="O1548" t="s">
        <v>3589</v>
      </c>
      <c r="P1548" t="s">
        <v>1318</v>
      </c>
      <c r="Q1548" t="s">
        <v>1319</v>
      </c>
      <c r="R1548" t="s">
        <v>1320</v>
      </c>
      <c r="S1548" t="s">
        <v>4804</v>
      </c>
      <c r="T1548" t="s">
        <v>1321</v>
      </c>
      <c r="U1548" t="s">
        <v>1322</v>
      </c>
      <c r="V1548" t="s">
        <v>1323</v>
      </c>
      <c r="W1548" t="s">
        <v>38</v>
      </c>
      <c r="X1548" t="s">
        <v>39</v>
      </c>
      <c r="Y1548" t="s">
        <v>168</v>
      </c>
      <c r="Z1548" t="s">
        <v>705</v>
      </c>
      <c r="AA1548" t="s">
        <v>65</v>
      </c>
    </row>
    <row r="1549" spans="1:27" x14ac:dyDescent="0.25">
      <c r="A1549" s="1">
        <v>10279</v>
      </c>
      <c r="B1549" s="1">
        <v>26</v>
      </c>
      <c r="C1549" s="8">
        <v>60.58</v>
      </c>
      <c r="D1549" s="1">
        <v>1</v>
      </c>
      <c r="E1549" s="7">
        <v>1575.08</v>
      </c>
      <c r="F1549" s="7">
        <f>sales_data_sample3[[#This Row],[SALES]]*sales_data_sample3[[#This Row],[PROFIT MARGIN]]</f>
        <v>392.03741200000002</v>
      </c>
      <c r="G1549" s="14" t="str">
        <f>IF(sales_data_sample3[[#This Row],[STATUS]] &lt;&gt;"Cancelled","24,89%","0")</f>
        <v>24,89%</v>
      </c>
      <c r="H1549" s="4">
        <v>38208</v>
      </c>
      <c r="I1549" t="s">
        <v>28</v>
      </c>
      <c r="J1549">
        <f>ROUNDUP(MONTH(sales_data_sample3[[#This Row],[ORDER DATE]])/3,0)</f>
        <v>3</v>
      </c>
      <c r="K1549" t="str">
        <f>TEXT(sales_data_sample3[[#This Row],[ORDER DATE]],"[$-409]mmmm")</f>
        <v>August</v>
      </c>
      <c r="L1549">
        <f>YEAR(sales_data_sample3[[#This Row],[ORDER DATE]])</f>
        <v>2004</v>
      </c>
      <c r="M1549" t="s">
        <v>278</v>
      </c>
      <c r="N1549">
        <v>71</v>
      </c>
      <c r="O1549" t="s">
        <v>2698</v>
      </c>
      <c r="P1549" t="s">
        <v>268</v>
      </c>
      <c r="Q1549" t="s">
        <v>269</v>
      </c>
      <c r="R1549" t="s">
        <v>270</v>
      </c>
      <c r="S1549" t="s">
        <v>4804</v>
      </c>
      <c r="T1549" t="s">
        <v>271</v>
      </c>
      <c r="U1549" t="s">
        <v>4804</v>
      </c>
      <c r="V1549" t="s">
        <v>272</v>
      </c>
      <c r="W1549" t="s">
        <v>273</v>
      </c>
      <c r="X1549" t="s">
        <v>52</v>
      </c>
      <c r="Y1549" t="s">
        <v>274</v>
      </c>
      <c r="Z1549" t="s">
        <v>275</v>
      </c>
      <c r="AA1549" t="s">
        <v>42</v>
      </c>
    </row>
    <row r="1550" spans="1:27" x14ac:dyDescent="0.25">
      <c r="A1550" s="1">
        <v>10279</v>
      </c>
      <c r="B1550" s="1">
        <v>32</v>
      </c>
      <c r="C1550" s="8">
        <v>74.959999999999994</v>
      </c>
      <c r="D1550" s="1">
        <v>5</v>
      </c>
      <c r="E1550" s="7">
        <v>2398.7199999999998</v>
      </c>
      <c r="F1550" s="7">
        <f>sales_data_sample3[[#This Row],[SALES]]*sales_data_sample3[[#This Row],[PROFIT MARGIN]]</f>
        <v>597.04140799999993</v>
      </c>
      <c r="G1550" s="14" t="str">
        <f>IF(sales_data_sample3[[#This Row],[STATUS]] &lt;&gt;"Cancelled","24,89%","0")</f>
        <v>24,89%</v>
      </c>
      <c r="H1550" s="4">
        <v>38208</v>
      </c>
      <c r="I1550" t="s">
        <v>28</v>
      </c>
      <c r="J1550">
        <f>ROUNDUP(MONTH(sales_data_sample3[[#This Row],[ORDER DATE]])/3,0)</f>
        <v>3</v>
      </c>
      <c r="K1550" t="str">
        <f>TEXT(sales_data_sample3[[#This Row],[ORDER DATE]],"[$-409]mmmm")</f>
        <v>August</v>
      </c>
      <c r="L1550">
        <f>YEAR(sales_data_sample3[[#This Row],[ORDER DATE]])</f>
        <v>2004</v>
      </c>
      <c r="M1550" t="s">
        <v>278</v>
      </c>
      <c r="N1550">
        <v>73</v>
      </c>
      <c r="O1550" t="s">
        <v>2735</v>
      </c>
      <c r="P1550" t="s">
        <v>268</v>
      </c>
      <c r="Q1550" t="s">
        <v>269</v>
      </c>
      <c r="R1550" t="s">
        <v>270</v>
      </c>
      <c r="S1550" t="s">
        <v>4804</v>
      </c>
      <c r="T1550" t="s">
        <v>271</v>
      </c>
      <c r="U1550" t="s">
        <v>4804</v>
      </c>
      <c r="V1550" t="s">
        <v>272</v>
      </c>
      <c r="W1550" t="s">
        <v>273</v>
      </c>
      <c r="X1550" t="s">
        <v>52</v>
      </c>
      <c r="Y1550" t="s">
        <v>274</v>
      </c>
      <c r="Z1550" t="s">
        <v>275</v>
      </c>
      <c r="AA1550" t="s">
        <v>42</v>
      </c>
    </row>
    <row r="1551" spans="1:27" x14ac:dyDescent="0.25">
      <c r="A1551" s="1">
        <v>10279</v>
      </c>
      <c r="B1551" s="1">
        <v>49</v>
      </c>
      <c r="C1551" s="8">
        <v>79.97</v>
      </c>
      <c r="D1551" s="1">
        <v>3</v>
      </c>
      <c r="E1551" s="7">
        <v>3918.53</v>
      </c>
      <c r="F1551" s="7">
        <f>sales_data_sample3[[#This Row],[SALES]]*sales_data_sample3[[#This Row],[PROFIT MARGIN]]</f>
        <v>975.32211700000005</v>
      </c>
      <c r="G1551" s="14" t="str">
        <f>IF(sales_data_sample3[[#This Row],[STATUS]] &lt;&gt;"Cancelled","24,89%","0")</f>
        <v>24,89%</v>
      </c>
      <c r="H1551" s="4">
        <v>38208</v>
      </c>
      <c r="I1551" t="s">
        <v>28</v>
      </c>
      <c r="J1551">
        <f>ROUNDUP(MONTH(sales_data_sample3[[#This Row],[ORDER DATE]])/3,0)</f>
        <v>3</v>
      </c>
      <c r="K1551" t="str">
        <f>TEXT(sales_data_sample3[[#This Row],[ORDER DATE]],"[$-409]mmmm")</f>
        <v>August</v>
      </c>
      <c r="L1551">
        <f>YEAR(sales_data_sample3[[#This Row],[ORDER DATE]])</f>
        <v>2004</v>
      </c>
      <c r="M1551" t="s">
        <v>278</v>
      </c>
      <c r="N1551">
        <v>90</v>
      </c>
      <c r="O1551" t="s">
        <v>3151</v>
      </c>
      <c r="P1551" t="s">
        <v>268</v>
      </c>
      <c r="Q1551" t="s">
        <v>269</v>
      </c>
      <c r="R1551" t="s">
        <v>270</v>
      </c>
      <c r="S1551" t="s">
        <v>4804</v>
      </c>
      <c r="T1551" t="s">
        <v>271</v>
      </c>
      <c r="U1551" t="s">
        <v>4804</v>
      </c>
      <c r="V1551" t="s">
        <v>272</v>
      </c>
      <c r="W1551" t="s">
        <v>273</v>
      </c>
      <c r="X1551" t="s">
        <v>52</v>
      </c>
      <c r="Y1551" t="s">
        <v>274</v>
      </c>
      <c r="Z1551" t="s">
        <v>275</v>
      </c>
      <c r="AA1551" t="s">
        <v>65</v>
      </c>
    </row>
    <row r="1552" spans="1:27" x14ac:dyDescent="0.25">
      <c r="A1552" s="1">
        <v>10279</v>
      </c>
      <c r="B1552" s="1">
        <v>48</v>
      </c>
      <c r="C1552" s="8">
        <v>100</v>
      </c>
      <c r="D1552" s="1">
        <v>2</v>
      </c>
      <c r="E1552" s="7">
        <v>5580.96</v>
      </c>
      <c r="F1552" s="7">
        <f>sales_data_sample3[[#This Row],[SALES]]*sales_data_sample3[[#This Row],[PROFIT MARGIN]]</f>
        <v>1389.100944</v>
      </c>
      <c r="G1552" s="14" t="str">
        <f>IF(sales_data_sample3[[#This Row],[STATUS]] &lt;&gt;"Cancelled","24,89%","0")</f>
        <v>24,89%</v>
      </c>
      <c r="H1552" s="4">
        <v>38208</v>
      </c>
      <c r="I1552" t="s">
        <v>28</v>
      </c>
      <c r="J1552">
        <f>ROUNDUP(MONTH(sales_data_sample3[[#This Row],[ORDER DATE]])/3,0)</f>
        <v>3</v>
      </c>
      <c r="K1552" t="str">
        <f>TEXT(sales_data_sample3[[#This Row],[ORDER DATE]],"[$-409]mmmm")</f>
        <v>August</v>
      </c>
      <c r="L1552">
        <f>YEAR(sales_data_sample3[[#This Row],[ORDER DATE]])</f>
        <v>2004</v>
      </c>
      <c r="M1552" t="s">
        <v>278</v>
      </c>
      <c r="N1552">
        <v>117</v>
      </c>
      <c r="O1552" t="s">
        <v>3275</v>
      </c>
      <c r="P1552" t="s">
        <v>268</v>
      </c>
      <c r="Q1552" t="s">
        <v>269</v>
      </c>
      <c r="R1552" t="s">
        <v>270</v>
      </c>
      <c r="S1552" t="s">
        <v>4804</v>
      </c>
      <c r="T1552" t="s">
        <v>271</v>
      </c>
      <c r="U1552" t="s">
        <v>4804</v>
      </c>
      <c r="V1552" t="s">
        <v>272</v>
      </c>
      <c r="W1552" t="s">
        <v>273</v>
      </c>
      <c r="X1552" t="s">
        <v>52</v>
      </c>
      <c r="Y1552" t="s">
        <v>274</v>
      </c>
      <c r="Z1552" t="s">
        <v>275</v>
      </c>
      <c r="AA1552" t="s">
        <v>65</v>
      </c>
    </row>
    <row r="1553" spans="1:27" x14ac:dyDescent="0.25">
      <c r="A1553" s="1">
        <v>10279</v>
      </c>
      <c r="B1553" s="1">
        <v>33</v>
      </c>
      <c r="C1553" s="8">
        <v>71.06</v>
      </c>
      <c r="D1553" s="1">
        <v>4</v>
      </c>
      <c r="E1553" s="7">
        <v>2344.98</v>
      </c>
      <c r="F1553" s="7">
        <f>sales_data_sample3[[#This Row],[SALES]]*sales_data_sample3[[#This Row],[PROFIT MARGIN]]</f>
        <v>583.66552200000001</v>
      </c>
      <c r="G1553" s="14" t="str">
        <f>IF(sales_data_sample3[[#This Row],[STATUS]] &lt;&gt;"Cancelled","24,89%","0")</f>
        <v>24,89%</v>
      </c>
      <c r="H1553" s="4">
        <v>38208</v>
      </c>
      <c r="I1553" t="s">
        <v>28</v>
      </c>
      <c r="J1553">
        <f>ROUNDUP(MONTH(sales_data_sample3[[#This Row],[ORDER DATE]])/3,0)</f>
        <v>3</v>
      </c>
      <c r="K1553" t="str">
        <f>TEXT(sales_data_sample3[[#This Row],[ORDER DATE]],"[$-409]mmmm")</f>
        <v>August</v>
      </c>
      <c r="L1553">
        <f>YEAR(sales_data_sample3[[#This Row],[ORDER DATE]])</f>
        <v>2004</v>
      </c>
      <c r="M1553" t="s">
        <v>278</v>
      </c>
      <c r="N1553">
        <v>85</v>
      </c>
      <c r="O1553" t="s">
        <v>3391</v>
      </c>
      <c r="P1553" t="s">
        <v>268</v>
      </c>
      <c r="Q1553" t="s">
        <v>269</v>
      </c>
      <c r="R1553" t="s">
        <v>270</v>
      </c>
      <c r="S1553" t="s">
        <v>4804</v>
      </c>
      <c r="T1553" t="s">
        <v>271</v>
      </c>
      <c r="U1553" t="s">
        <v>4804</v>
      </c>
      <c r="V1553" t="s">
        <v>272</v>
      </c>
      <c r="W1553" t="s">
        <v>273</v>
      </c>
      <c r="X1553" t="s">
        <v>52</v>
      </c>
      <c r="Y1553" t="s">
        <v>274</v>
      </c>
      <c r="Z1553" t="s">
        <v>275</v>
      </c>
      <c r="AA1553" t="s">
        <v>42</v>
      </c>
    </row>
    <row r="1554" spans="1:27" x14ac:dyDescent="0.25">
      <c r="A1554" s="1">
        <v>10279</v>
      </c>
      <c r="B1554" s="1">
        <v>48</v>
      </c>
      <c r="C1554" s="8">
        <v>100</v>
      </c>
      <c r="D1554" s="1">
        <v>6</v>
      </c>
      <c r="E1554" s="7">
        <v>6168</v>
      </c>
      <c r="F1554" s="7">
        <f>sales_data_sample3[[#This Row],[SALES]]*sales_data_sample3[[#This Row],[PROFIT MARGIN]]</f>
        <v>1535.2152000000001</v>
      </c>
      <c r="G1554" s="14" t="str">
        <f>IF(sales_data_sample3[[#This Row],[STATUS]] &lt;&gt;"Cancelled","24,89%","0")</f>
        <v>24,89%</v>
      </c>
      <c r="H1554" s="4">
        <v>38208</v>
      </c>
      <c r="I1554" t="s">
        <v>28</v>
      </c>
      <c r="J1554">
        <f>ROUNDUP(MONTH(sales_data_sample3[[#This Row],[ORDER DATE]])/3,0)</f>
        <v>3</v>
      </c>
      <c r="K1554" t="str">
        <f>TEXT(sales_data_sample3[[#This Row],[ORDER DATE]],"[$-409]mmmm")</f>
        <v>August</v>
      </c>
      <c r="L1554">
        <f>YEAR(sales_data_sample3[[#This Row],[ORDER DATE]])</f>
        <v>2004</v>
      </c>
      <c r="M1554" t="s">
        <v>278</v>
      </c>
      <c r="N1554">
        <v>107</v>
      </c>
      <c r="O1554" t="s">
        <v>3508</v>
      </c>
      <c r="P1554" t="s">
        <v>268</v>
      </c>
      <c r="Q1554" t="s">
        <v>269</v>
      </c>
      <c r="R1554" t="s">
        <v>270</v>
      </c>
      <c r="S1554" t="s">
        <v>4804</v>
      </c>
      <c r="T1554" t="s">
        <v>271</v>
      </c>
      <c r="U1554" t="s">
        <v>4804</v>
      </c>
      <c r="V1554" t="s">
        <v>272</v>
      </c>
      <c r="W1554" t="s">
        <v>273</v>
      </c>
      <c r="X1554" t="s">
        <v>52</v>
      </c>
      <c r="Y1554" t="s">
        <v>274</v>
      </c>
      <c r="Z1554" t="s">
        <v>275</v>
      </c>
      <c r="AA1554" t="s">
        <v>65</v>
      </c>
    </row>
    <row r="1555" spans="1:27" x14ac:dyDescent="0.25">
      <c r="A1555" s="1">
        <v>10280</v>
      </c>
      <c r="B1555" s="1">
        <v>34</v>
      </c>
      <c r="C1555" s="8">
        <v>100</v>
      </c>
      <c r="D1555" s="1">
        <v>2</v>
      </c>
      <c r="E1555" s="7">
        <v>8014.82</v>
      </c>
      <c r="F1555" s="7">
        <f>sales_data_sample3[[#This Row],[SALES]]*sales_data_sample3[[#This Row],[PROFIT MARGIN]]</f>
        <v>1994.888698</v>
      </c>
      <c r="G1555" s="14" t="str">
        <f>IF(sales_data_sample3[[#This Row],[STATUS]] &lt;&gt;"Cancelled","24,89%","0")</f>
        <v>24,89%</v>
      </c>
      <c r="H1555" s="4">
        <v>38216</v>
      </c>
      <c r="I1555" t="s">
        <v>28</v>
      </c>
      <c r="J1555">
        <f>ROUNDUP(MONTH(sales_data_sample3[[#This Row],[ORDER DATE]])/3,0)</f>
        <v>3</v>
      </c>
      <c r="K1555" t="str">
        <f>TEXT(sales_data_sample3[[#This Row],[ORDER DATE]],"[$-409]mmmm")</f>
        <v>August</v>
      </c>
      <c r="L1555">
        <f>YEAR(sales_data_sample3[[#This Row],[ORDER DATE]])</f>
        <v>2004</v>
      </c>
      <c r="M1555" t="s">
        <v>278</v>
      </c>
      <c r="N1555">
        <v>214</v>
      </c>
      <c r="O1555" t="s">
        <v>279</v>
      </c>
      <c r="P1555" t="s">
        <v>391</v>
      </c>
      <c r="Q1555" t="s">
        <v>392</v>
      </c>
      <c r="R1555" t="s">
        <v>393</v>
      </c>
      <c r="S1555" t="s">
        <v>4804</v>
      </c>
      <c r="T1555" t="s">
        <v>394</v>
      </c>
      <c r="U1555" t="s">
        <v>4804</v>
      </c>
      <c r="V1555" t="s">
        <v>395</v>
      </c>
      <c r="W1555" t="s">
        <v>396</v>
      </c>
      <c r="X1555" t="s">
        <v>52</v>
      </c>
      <c r="Y1555" t="s">
        <v>397</v>
      </c>
      <c r="Z1555" t="s">
        <v>398</v>
      </c>
      <c r="AA1555" t="s">
        <v>229</v>
      </c>
    </row>
    <row r="1556" spans="1:27" x14ac:dyDescent="0.25">
      <c r="A1556" s="1">
        <v>10280</v>
      </c>
      <c r="B1556" s="1">
        <v>24</v>
      </c>
      <c r="C1556" s="8">
        <v>100</v>
      </c>
      <c r="D1556" s="1">
        <v>1</v>
      </c>
      <c r="E1556" s="7">
        <v>2800.08</v>
      </c>
      <c r="F1556" s="7">
        <f>sales_data_sample3[[#This Row],[SALES]]*sales_data_sample3[[#This Row],[PROFIT MARGIN]]</f>
        <v>127.40364</v>
      </c>
      <c r="G1556" s="14" t="str">
        <f>IF(sales_data_sample3[[#This Row],[STATUS]] &lt;&gt;"Cancelled","4,55%","0")</f>
        <v>4,55%</v>
      </c>
      <c r="H1556" s="4">
        <v>38216</v>
      </c>
      <c r="I1556" t="s">
        <v>28</v>
      </c>
      <c r="J1556">
        <f>ROUNDUP(MONTH(sales_data_sample3[[#This Row],[ORDER DATE]])/3,0)</f>
        <v>3</v>
      </c>
      <c r="K1556" t="str">
        <f>TEXT(sales_data_sample3[[#This Row],[ORDER DATE]],"[$-409]mmmm")</f>
        <v>August</v>
      </c>
      <c r="L1556">
        <f>YEAR(sales_data_sample3[[#This Row],[ORDER DATE]])</f>
        <v>2004</v>
      </c>
      <c r="M1556" t="s">
        <v>957</v>
      </c>
      <c r="N1556">
        <v>116</v>
      </c>
      <c r="O1556" t="s">
        <v>1264</v>
      </c>
      <c r="P1556" t="s">
        <v>391</v>
      </c>
      <c r="Q1556" t="s">
        <v>392</v>
      </c>
      <c r="R1556" t="s">
        <v>393</v>
      </c>
      <c r="S1556" t="s">
        <v>4804</v>
      </c>
      <c r="T1556" t="s">
        <v>394</v>
      </c>
      <c r="U1556" t="s">
        <v>4804</v>
      </c>
      <c r="V1556" t="s">
        <v>395</v>
      </c>
      <c r="W1556" t="s">
        <v>396</v>
      </c>
      <c r="X1556" t="s">
        <v>52</v>
      </c>
      <c r="Y1556" t="s">
        <v>397</v>
      </c>
      <c r="Z1556" t="s">
        <v>398</v>
      </c>
      <c r="AA1556" t="s">
        <v>42</v>
      </c>
    </row>
    <row r="1557" spans="1:27" x14ac:dyDescent="0.25">
      <c r="A1557" s="1">
        <v>10280</v>
      </c>
      <c r="B1557" s="1">
        <v>50</v>
      </c>
      <c r="C1557" s="8">
        <v>100</v>
      </c>
      <c r="D1557" s="1">
        <v>9</v>
      </c>
      <c r="E1557" s="7">
        <v>5239.5</v>
      </c>
      <c r="F1557" s="7">
        <f>sales_data_sample3[[#This Row],[SALES]]*sales_data_sample3[[#This Row],[PROFIT MARGIN]]</f>
        <v>387.19904999999994</v>
      </c>
      <c r="G1557" s="14" t="str">
        <f>IF(sales_data_sample3[[#This Row],[STATUS]] &lt;&gt;"Cancelled","7,39%","0")</f>
        <v>7,39%</v>
      </c>
      <c r="H1557" s="4">
        <v>38216</v>
      </c>
      <c r="I1557" t="s">
        <v>28</v>
      </c>
      <c r="J1557">
        <f>ROUNDUP(MONTH(sales_data_sample3[[#This Row],[ORDER DATE]])/3,0)</f>
        <v>3</v>
      </c>
      <c r="K1557" t="str">
        <f>TEXT(sales_data_sample3[[#This Row],[ORDER DATE]],"[$-409]mmmm")</f>
        <v>August</v>
      </c>
      <c r="L1557">
        <f>YEAR(sales_data_sample3[[#This Row],[ORDER DATE]])</f>
        <v>2004</v>
      </c>
      <c r="M1557" t="s">
        <v>1354</v>
      </c>
      <c r="N1557">
        <v>102</v>
      </c>
      <c r="O1557" t="s">
        <v>1355</v>
      </c>
      <c r="P1557" t="s">
        <v>391</v>
      </c>
      <c r="Q1557" t="s">
        <v>392</v>
      </c>
      <c r="R1557" t="s">
        <v>393</v>
      </c>
      <c r="S1557" t="s">
        <v>4804</v>
      </c>
      <c r="T1557" t="s">
        <v>394</v>
      </c>
      <c r="U1557" t="s">
        <v>4804</v>
      </c>
      <c r="V1557" t="s">
        <v>395</v>
      </c>
      <c r="W1557" t="s">
        <v>396</v>
      </c>
      <c r="X1557" t="s">
        <v>52</v>
      </c>
      <c r="Y1557" t="s">
        <v>397</v>
      </c>
      <c r="Z1557" t="s">
        <v>398</v>
      </c>
      <c r="AA1557" t="s">
        <v>65</v>
      </c>
    </row>
    <row r="1558" spans="1:27" x14ac:dyDescent="0.25">
      <c r="A1558" s="1">
        <v>10280</v>
      </c>
      <c r="B1558" s="1">
        <v>27</v>
      </c>
      <c r="C1558" s="8">
        <v>57.68</v>
      </c>
      <c r="D1558" s="1">
        <v>8</v>
      </c>
      <c r="E1558" s="7">
        <v>1557.36</v>
      </c>
      <c r="F1558" s="7">
        <f>sales_data_sample3[[#This Row],[SALES]]*sales_data_sample3[[#This Row],[PROFIT MARGIN]]</f>
        <v>115.08890399999999</v>
      </c>
      <c r="G1558" s="14" t="str">
        <f>IF(sales_data_sample3[[#This Row],[STATUS]] &lt;&gt;"Cancelled","7,39%","0")</f>
        <v>7,39%</v>
      </c>
      <c r="H1558" s="4">
        <v>38216</v>
      </c>
      <c r="I1558" t="s">
        <v>28</v>
      </c>
      <c r="J1558">
        <f>ROUNDUP(MONTH(sales_data_sample3[[#This Row],[ORDER DATE]])/3,0)</f>
        <v>3</v>
      </c>
      <c r="K1558" t="str">
        <f>TEXT(sales_data_sample3[[#This Row],[ORDER DATE]],"[$-409]mmmm")</f>
        <v>August</v>
      </c>
      <c r="L1558">
        <f>YEAR(sales_data_sample3[[#This Row],[ORDER DATE]])</f>
        <v>2004</v>
      </c>
      <c r="M1558" t="s">
        <v>1354</v>
      </c>
      <c r="N1558">
        <v>53</v>
      </c>
      <c r="O1558" t="s">
        <v>1419</v>
      </c>
      <c r="P1558" t="s">
        <v>391</v>
      </c>
      <c r="Q1558" t="s">
        <v>392</v>
      </c>
      <c r="R1558" t="s">
        <v>393</v>
      </c>
      <c r="S1558" t="s">
        <v>4804</v>
      </c>
      <c r="T1558" t="s">
        <v>394</v>
      </c>
      <c r="U1558" t="s">
        <v>4804</v>
      </c>
      <c r="V1558" t="s">
        <v>395</v>
      </c>
      <c r="W1558" t="s">
        <v>396</v>
      </c>
      <c r="X1558" t="s">
        <v>52</v>
      </c>
      <c r="Y1558" t="s">
        <v>397</v>
      </c>
      <c r="Z1558" t="s">
        <v>398</v>
      </c>
      <c r="AA1558" t="s">
        <v>42</v>
      </c>
    </row>
    <row r="1559" spans="1:27" x14ac:dyDescent="0.25">
      <c r="A1559" s="1">
        <v>10280</v>
      </c>
      <c r="B1559" s="1">
        <v>26</v>
      </c>
      <c r="C1559" s="8">
        <v>100</v>
      </c>
      <c r="D1559" s="1">
        <v>16</v>
      </c>
      <c r="E1559" s="7">
        <v>3668.6</v>
      </c>
      <c r="F1559" s="7">
        <f>sales_data_sample3[[#This Row],[SALES]]*sales_data_sample3[[#This Row],[PROFIT MARGIN]]</f>
        <v>271.10953999999998</v>
      </c>
      <c r="G1559" s="14" t="str">
        <f>IF(sales_data_sample3[[#This Row],[STATUS]] &lt;&gt;"Cancelled","7,39%","0")</f>
        <v>7,39%</v>
      </c>
      <c r="H1559" s="4">
        <v>38216</v>
      </c>
      <c r="I1559" t="s">
        <v>28</v>
      </c>
      <c r="J1559">
        <f>ROUNDUP(MONTH(sales_data_sample3[[#This Row],[ORDER DATE]])/3,0)</f>
        <v>3</v>
      </c>
      <c r="K1559" t="str">
        <f>TEXT(sales_data_sample3[[#This Row],[ORDER DATE]],"[$-409]mmmm")</f>
        <v>August</v>
      </c>
      <c r="L1559">
        <f>YEAR(sales_data_sample3[[#This Row],[ORDER DATE]])</f>
        <v>2004</v>
      </c>
      <c r="M1559" t="s">
        <v>1354</v>
      </c>
      <c r="N1559">
        <v>170</v>
      </c>
      <c r="O1559" t="s">
        <v>1565</v>
      </c>
      <c r="P1559" t="s">
        <v>391</v>
      </c>
      <c r="Q1559" t="s">
        <v>392</v>
      </c>
      <c r="R1559" t="s">
        <v>393</v>
      </c>
      <c r="S1559" t="s">
        <v>4804</v>
      </c>
      <c r="T1559" t="s">
        <v>394</v>
      </c>
      <c r="U1559" t="s">
        <v>4804</v>
      </c>
      <c r="V1559" t="s">
        <v>395</v>
      </c>
      <c r="W1559" t="s">
        <v>396</v>
      </c>
      <c r="X1559" t="s">
        <v>52</v>
      </c>
      <c r="Y1559" t="s">
        <v>397</v>
      </c>
      <c r="Z1559" t="s">
        <v>398</v>
      </c>
      <c r="AA1559" t="s">
        <v>65</v>
      </c>
    </row>
    <row r="1560" spans="1:27" x14ac:dyDescent="0.25">
      <c r="A1560" s="1">
        <v>10280</v>
      </c>
      <c r="B1560" s="1">
        <v>25</v>
      </c>
      <c r="C1560" s="8">
        <v>62.96</v>
      </c>
      <c r="D1560" s="1">
        <v>15</v>
      </c>
      <c r="E1560" s="7">
        <v>1574</v>
      </c>
      <c r="F1560" s="7">
        <f>sales_data_sample3[[#This Row],[SALES]]*sales_data_sample3[[#This Row],[PROFIT MARGIN]]</f>
        <v>116.31859999999999</v>
      </c>
      <c r="G1560" s="14" t="str">
        <f>IF(sales_data_sample3[[#This Row],[STATUS]] &lt;&gt;"Cancelled","7,39%","0")</f>
        <v>7,39%</v>
      </c>
      <c r="H1560" s="4">
        <v>38216</v>
      </c>
      <c r="I1560" t="s">
        <v>28</v>
      </c>
      <c r="J1560">
        <f>ROUNDUP(MONTH(sales_data_sample3[[#This Row],[ORDER DATE]])/3,0)</f>
        <v>3</v>
      </c>
      <c r="K1560" t="str">
        <f>TEXT(sales_data_sample3[[#This Row],[ORDER DATE]],"[$-409]mmmm")</f>
        <v>August</v>
      </c>
      <c r="L1560">
        <f>YEAR(sales_data_sample3[[#This Row],[ORDER DATE]])</f>
        <v>2004</v>
      </c>
      <c r="M1560" t="s">
        <v>1354</v>
      </c>
      <c r="N1560">
        <v>60</v>
      </c>
      <c r="O1560" t="s">
        <v>1696</v>
      </c>
      <c r="P1560" t="s">
        <v>391</v>
      </c>
      <c r="Q1560" t="s">
        <v>392</v>
      </c>
      <c r="R1560" t="s">
        <v>393</v>
      </c>
      <c r="S1560" t="s">
        <v>4804</v>
      </c>
      <c r="T1560" t="s">
        <v>394</v>
      </c>
      <c r="U1560" t="s">
        <v>4804</v>
      </c>
      <c r="V1560" t="s">
        <v>395</v>
      </c>
      <c r="W1560" t="s">
        <v>396</v>
      </c>
      <c r="X1560" t="s">
        <v>52</v>
      </c>
      <c r="Y1560" t="s">
        <v>397</v>
      </c>
      <c r="Z1560" t="s">
        <v>398</v>
      </c>
      <c r="AA1560" t="s">
        <v>42</v>
      </c>
    </row>
    <row r="1561" spans="1:27" x14ac:dyDescent="0.25">
      <c r="A1561" s="1">
        <v>10280</v>
      </c>
      <c r="B1561" s="1">
        <v>37</v>
      </c>
      <c r="C1561" s="8">
        <v>100</v>
      </c>
      <c r="D1561" s="1">
        <v>13</v>
      </c>
      <c r="E1561" s="7">
        <v>4750.8</v>
      </c>
      <c r="F1561" s="7">
        <f>sales_data_sample3[[#This Row],[SALES]]*sales_data_sample3[[#This Row],[PROFIT MARGIN]]</f>
        <v>351.08411999999998</v>
      </c>
      <c r="G1561" s="14" t="str">
        <f>IF(sales_data_sample3[[#This Row],[STATUS]] &lt;&gt;"Cancelled","7,39%","0")</f>
        <v>7,39%</v>
      </c>
      <c r="H1561" s="4">
        <v>38216</v>
      </c>
      <c r="I1561" t="s">
        <v>28</v>
      </c>
      <c r="J1561">
        <f>ROUNDUP(MONTH(sales_data_sample3[[#This Row],[ORDER DATE]])/3,0)</f>
        <v>3</v>
      </c>
      <c r="K1561" t="str">
        <f>TEXT(sales_data_sample3[[#This Row],[ORDER DATE]],"[$-409]mmmm")</f>
        <v>August</v>
      </c>
      <c r="L1561">
        <f>YEAR(sales_data_sample3[[#This Row],[ORDER DATE]])</f>
        <v>2004</v>
      </c>
      <c r="M1561" t="s">
        <v>1354</v>
      </c>
      <c r="N1561">
        <v>127</v>
      </c>
      <c r="O1561" t="s">
        <v>1769</v>
      </c>
      <c r="P1561" t="s">
        <v>391</v>
      </c>
      <c r="Q1561" t="s">
        <v>392</v>
      </c>
      <c r="R1561" t="s">
        <v>393</v>
      </c>
      <c r="S1561" t="s">
        <v>4804</v>
      </c>
      <c r="T1561" t="s">
        <v>394</v>
      </c>
      <c r="U1561" t="s">
        <v>4804</v>
      </c>
      <c r="V1561" t="s">
        <v>395</v>
      </c>
      <c r="W1561" t="s">
        <v>396</v>
      </c>
      <c r="X1561" t="s">
        <v>52</v>
      </c>
      <c r="Y1561" t="s">
        <v>397</v>
      </c>
      <c r="Z1561" t="s">
        <v>398</v>
      </c>
      <c r="AA1561" t="s">
        <v>65</v>
      </c>
    </row>
    <row r="1562" spans="1:27" x14ac:dyDescent="0.25">
      <c r="A1562" s="1">
        <v>10280</v>
      </c>
      <c r="B1562" s="1">
        <v>22</v>
      </c>
      <c r="C1562" s="8">
        <v>100</v>
      </c>
      <c r="D1562" s="1">
        <v>10</v>
      </c>
      <c r="E1562" s="7">
        <v>4455</v>
      </c>
      <c r="F1562" s="7">
        <f>sales_data_sample3[[#This Row],[SALES]]*sales_data_sample3[[#This Row],[PROFIT MARGIN]]</f>
        <v>329.22449999999998</v>
      </c>
      <c r="G1562" s="14" t="str">
        <f>IF(sales_data_sample3[[#This Row],[STATUS]] &lt;&gt;"Cancelled","7,39%","0")</f>
        <v>7,39%</v>
      </c>
      <c r="H1562" s="4">
        <v>38216</v>
      </c>
      <c r="I1562" t="s">
        <v>28</v>
      </c>
      <c r="J1562">
        <f>ROUNDUP(MONTH(sales_data_sample3[[#This Row],[ORDER DATE]])/3,0)</f>
        <v>3</v>
      </c>
      <c r="K1562" t="str">
        <f>TEXT(sales_data_sample3[[#This Row],[ORDER DATE]],"[$-409]mmmm")</f>
        <v>August</v>
      </c>
      <c r="L1562">
        <f>YEAR(sales_data_sample3[[#This Row],[ORDER DATE]])</f>
        <v>2004</v>
      </c>
      <c r="M1562" t="s">
        <v>1354</v>
      </c>
      <c r="N1562">
        <v>168</v>
      </c>
      <c r="O1562" t="s">
        <v>1928</v>
      </c>
      <c r="P1562" t="s">
        <v>391</v>
      </c>
      <c r="Q1562" t="s">
        <v>392</v>
      </c>
      <c r="R1562" t="s">
        <v>393</v>
      </c>
      <c r="S1562" t="s">
        <v>4804</v>
      </c>
      <c r="T1562" t="s">
        <v>394</v>
      </c>
      <c r="U1562" t="s">
        <v>4804</v>
      </c>
      <c r="V1562" t="s">
        <v>395</v>
      </c>
      <c r="W1562" t="s">
        <v>396</v>
      </c>
      <c r="X1562" t="s">
        <v>52</v>
      </c>
      <c r="Y1562" t="s">
        <v>397</v>
      </c>
      <c r="Z1562" t="s">
        <v>398</v>
      </c>
      <c r="AA1562" t="s">
        <v>65</v>
      </c>
    </row>
    <row r="1563" spans="1:27" x14ac:dyDescent="0.25">
      <c r="A1563" s="1">
        <v>10280</v>
      </c>
      <c r="B1563" s="1">
        <v>46</v>
      </c>
      <c r="C1563" s="8">
        <v>100</v>
      </c>
      <c r="D1563" s="1">
        <v>3</v>
      </c>
      <c r="E1563" s="7">
        <v>5126.24</v>
      </c>
      <c r="F1563" s="7">
        <f>sales_data_sample3[[#This Row],[SALES]]*sales_data_sample3[[#This Row],[PROFIT MARGIN]]</f>
        <v>378.82913599999995</v>
      </c>
      <c r="G1563" s="14" t="str">
        <f>IF(sales_data_sample3[[#This Row],[STATUS]] &lt;&gt;"Cancelled","7,39%","0")</f>
        <v>7,39%</v>
      </c>
      <c r="H1563" s="4">
        <v>38216</v>
      </c>
      <c r="I1563" t="s">
        <v>28</v>
      </c>
      <c r="J1563">
        <f>ROUNDUP(MONTH(sales_data_sample3[[#This Row],[ORDER DATE]])/3,0)</f>
        <v>3</v>
      </c>
      <c r="K1563" t="str">
        <f>TEXT(sales_data_sample3[[#This Row],[ORDER DATE]],"[$-409]mmmm")</f>
        <v>August</v>
      </c>
      <c r="L1563">
        <f>YEAR(sales_data_sample3[[#This Row],[ORDER DATE]])</f>
        <v>2004</v>
      </c>
      <c r="M1563" t="s">
        <v>1354</v>
      </c>
      <c r="N1563">
        <v>101</v>
      </c>
      <c r="O1563" t="s">
        <v>1989</v>
      </c>
      <c r="P1563" t="s">
        <v>391</v>
      </c>
      <c r="Q1563" t="s">
        <v>392</v>
      </c>
      <c r="R1563" t="s">
        <v>393</v>
      </c>
      <c r="S1563" t="s">
        <v>4804</v>
      </c>
      <c r="T1563" t="s">
        <v>394</v>
      </c>
      <c r="U1563" t="s">
        <v>4804</v>
      </c>
      <c r="V1563" t="s">
        <v>395</v>
      </c>
      <c r="W1563" t="s">
        <v>396</v>
      </c>
      <c r="X1563" t="s">
        <v>52</v>
      </c>
      <c r="Y1563" t="s">
        <v>397</v>
      </c>
      <c r="Z1563" t="s">
        <v>398</v>
      </c>
      <c r="AA1563" t="s">
        <v>65</v>
      </c>
    </row>
    <row r="1564" spans="1:27" x14ac:dyDescent="0.25">
      <c r="A1564" s="1">
        <v>10280</v>
      </c>
      <c r="B1564" s="1">
        <v>43</v>
      </c>
      <c r="C1564" s="8">
        <v>68.709999999999994</v>
      </c>
      <c r="D1564" s="1">
        <v>5</v>
      </c>
      <c r="E1564" s="7">
        <v>2954.53</v>
      </c>
      <c r="F1564" s="7">
        <f>sales_data_sample3[[#This Row],[SALES]]*sales_data_sample3[[#This Row],[PROFIT MARGIN]]</f>
        <v>218.33976699999999</v>
      </c>
      <c r="G1564" s="14" t="str">
        <f>IF(sales_data_sample3[[#This Row],[STATUS]] &lt;&gt;"Cancelled","7,39%","0")</f>
        <v>7,39%</v>
      </c>
      <c r="H1564" s="4">
        <v>38216</v>
      </c>
      <c r="I1564" t="s">
        <v>28</v>
      </c>
      <c r="J1564">
        <f>ROUNDUP(MONTH(sales_data_sample3[[#This Row],[ORDER DATE]])/3,0)</f>
        <v>3</v>
      </c>
      <c r="K1564" t="str">
        <f>TEXT(sales_data_sample3[[#This Row],[ORDER DATE]],"[$-409]mmmm")</f>
        <v>August</v>
      </c>
      <c r="L1564">
        <f>YEAR(sales_data_sample3[[#This Row],[ORDER DATE]])</f>
        <v>2004</v>
      </c>
      <c r="M1564" t="s">
        <v>1354</v>
      </c>
      <c r="N1564">
        <v>62</v>
      </c>
      <c r="O1564" t="s">
        <v>2025</v>
      </c>
      <c r="P1564" t="s">
        <v>391</v>
      </c>
      <c r="Q1564" t="s">
        <v>392</v>
      </c>
      <c r="R1564" t="s">
        <v>393</v>
      </c>
      <c r="S1564" t="s">
        <v>4804</v>
      </c>
      <c r="T1564" t="s">
        <v>394</v>
      </c>
      <c r="U1564" t="s">
        <v>4804</v>
      </c>
      <c r="V1564" t="s">
        <v>395</v>
      </c>
      <c r="W1564" t="s">
        <v>396</v>
      </c>
      <c r="X1564" t="s">
        <v>52</v>
      </c>
      <c r="Y1564" t="s">
        <v>397</v>
      </c>
      <c r="Z1564" t="s">
        <v>398</v>
      </c>
      <c r="AA1564" t="s">
        <v>42</v>
      </c>
    </row>
    <row r="1565" spans="1:27" x14ac:dyDescent="0.25">
      <c r="A1565" s="1">
        <v>10280</v>
      </c>
      <c r="B1565" s="1">
        <v>29</v>
      </c>
      <c r="C1565" s="8">
        <v>100</v>
      </c>
      <c r="D1565" s="1">
        <v>4</v>
      </c>
      <c r="E1565" s="7">
        <v>3006.43</v>
      </c>
      <c r="F1565" s="7">
        <f>sales_data_sample3[[#This Row],[SALES]]*sales_data_sample3[[#This Row],[PROFIT MARGIN]]</f>
        <v>222.17517699999996</v>
      </c>
      <c r="G1565" s="14" t="str">
        <f>IF(sales_data_sample3[[#This Row],[STATUS]] &lt;&gt;"Cancelled","7,39%","0")</f>
        <v>7,39%</v>
      </c>
      <c r="H1565" s="4">
        <v>38216</v>
      </c>
      <c r="I1565" t="s">
        <v>28</v>
      </c>
      <c r="J1565">
        <f>ROUNDUP(MONTH(sales_data_sample3[[#This Row],[ORDER DATE]])/3,0)</f>
        <v>3</v>
      </c>
      <c r="K1565" t="str">
        <f>TEXT(sales_data_sample3[[#This Row],[ORDER DATE]],"[$-409]mmmm")</f>
        <v>August</v>
      </c>
      <c r="L1565">
        <f>YEAR(sales_data_sample3[[#This Row],[ORDER DATE]])</f>
        <v>2004</v>
      </c>
      <c r="M1565" t="s">
        <v>1354</v>
      </c>
      <c r="N1565">
        <v>104</v>
      </c>
      <c r="O1565" t="s">
        <v>2122</v>
      </c>
      <c r="P1565" t="s">
        <v>391</v>
      </c>
      <c r="Q1565" t="s">
        <v>392</v>
      </c>
      <c r="R1565" t="s">
        <v>393</v>
      </c>
      <c r="S1565" t="s">
        <v>4804</v>
      </c>
      <c r="T1565" t="s">
        <v>394</v>
      </c>
      <c r="U1565" t="s">
        <v>4804</v>
      </c>
      <c r="V1565" t="s">
        <v>395</v>
      </c>
      <c r="W1565" t="s">
        <v>396</v>
      </c>
      <c r="X1565" t="s">
        <v>52</v>
      </c>
      <c r="Y1565" t="s">
        <v>397</v>
      </c>
      <c r="Z1565" t="s">
        <v>398</v>
      </c>
      <c r="AA1565" t="s">
        <v>65</v>
      </c>
    </row>
    <row r="1566" spans="1:27" x14ac:dyDescent="0.25">
      <c r="A1566" s="1">
        <v>10280</v>
      </c>
      <c r="B1566" s="1">
        <v>34</v>
      </c>
      <c r="C1566" s="8">
        <v>100</v>
      </c>
      <c r="D1566" s="1">
        <v>7</v>
      </c>
      <c r="E1566" s="7">
        <v>3474.46</v>
      </c>
      <c r="F1566" s="7">
        <f>sales_data_sample3[[#This Row],[SALES]]*sales_data_sample3[[#This Row],[PROFIT MARGIN]]</f>
        <v>256.76259399999998</v>
      </c>
      <c r="G1566" s="14" t="str">
        <f>IF(sales_data_sample3[[#This Row],[STATUS]] &lt;&gt;"Cancelled","7,39%","0")</f>
        <v>7,39%</v>
      </c>
      <c r="H1566" s="4">
        <v>38216</v>
      </c>
      <c r="I1566" t="s">
        <v>28</v>
      </c>
      <c r="J1566">
        <f>ROUNDUP(MONTH(sales_data_sample3[[#This Row],[ORDER DATE]])/3,0)</f>
        <v>3</v>
      </c>
      <c r="K1566" t="str">
        <f>TEXT(sales_data_sample3[[#This Row],[ORDER DATE]],"[$-409]mmmm")</f>
        <v>August</v>
      </c>
      <c r="L1566">
        <f>YEAR(sales_data_sample3[[#This Row],[ORDER DATE]])</f>
        <v>2004</v>
      </c>
      <c r="M1566" t="s">
        <v>1354</v>
      </c>
      <c r="N1566">
        <v>99</v>
      </c>
      <c r="O1566" t="s">
        <v>2325</v>
      </c>
      <c r="P1566" t="s">
        <v>391</v>
      </c>
      <c r="Q1566" t="s">
        <v>392</v>
      </c>
      <c r="R1566" t="s">
        <v>393</v>
      </c>
      <c r="S1566" t="s">
        <v>4804</v>
      </c>
      <c r="T1566" t="s">
        <v>394</v>
      </c>
      <c r="U1566" t="s">
        <v>4804</v>
      </c>
      <c r="V1566" t="s">
        <v>395</v>
      </c>
      <c r="W1566" t="s">
        <v>396</v>
      </c>
      <c r="X1566" t="s">
        <v>52</v>
      </c>
      <c r="Y1566" t="s">
        <v>397</v>
      </c>
      <c r="Z1566" t="s">
        <v>398</v>
      </c>
      <c r="AA1566" t="s">
        <v>65</v>
      </c>
    </row>
    <row r="1567" spans="1:27" x14ac:dyDescent="0.25">
      <c r="A1567" s="1">
        <v>10280</v>
      </c>
      <c r="B1567" s="1">
        <v>35</v>
      </c>
      <c r="C1567" s="8">
        <v>100</v>
      </c>
      <c r="D1567" s="1">
        <v>17</v>
      </c>
      <c r="E1567" s="7">
        <v>3704.05</v>
      </c>
      <c r="F1567" s="7">
        <f>sales_data_sample3[[#This Row],[SALES]]*sales_data_sample3[[#This Row],[PROFIT MARGIN]]</f>
        <v>273.72929499999998</v>
      </c>
      <c r="G1567" s="14" t="str">
        <f>IF(sales_data_sample3[[#This Row],[STATUS]] &lt;&gt;"Cancelled","7,39%","0")</f>
        <v>7,39%</v>
      </c>
      <c r="H1567" s="4">
        <v>38216</v>
      </c>
      <c r="I1567" t="s">
        <v>28</v>
      </c>
      <c r="J1567">
        <f>ROUNDUP(MONTH(sales_data_sample3[[#This Row],[ORDER DATE]])/3,0)</f>
        <v>3</v>
      </c>
      <c r="K1567" t="str">
        <f>TEXT(sales_data_sample3[[#This Row],[ORDER DATE]],"[$-409]mmmm")</f>
        <v>August</v>
      </c>
      <c r="L1567">
        <f>YEAR(sales_data_sample3[[#This Row],[ORDER DATE]])</f>
        <v>2004</v>
      </c>
      <c r="M1567" t="s">
        <v>1354</v>
      </c>
      <c r="N1567">
        <v>92</v>
      </c>
      <c r="O1567" t="s">
        <v>2529</v>
      </c>
      <c r="P1567" t="s">
        <v>391</v>
      </c>
      <c r="Q1567" t="s">
        <v>392</v>
      </c>
      <c r="R1567" t="s">
        <v>393</v>
      </c>
      <c r="S1567" t="s">
        <v>4804</v>
      </c>
      <c r="T1567" t="s">
        <v>394</v>
      </c>
      <c r="U1567" t="s">
        <v>4804</v>
      </c>
      <c r="V1567" t="s">
        <v>395</v>
      </c>
      <c r="W1567" t="s">
        <v>396</v>
      </c>
      <c r="X1567" t="s">
        <v>52</v>
      </c>
      <c r="Y1567" t="s">
        <v>397</v>
      </c>
      <c r="Z1567" t="s">
        <v>398</v>
      </c>
      <c r="AA1567" t="s">
        <v>65</v>
      </c>
    </row>
    <row r="1568" spans="1:27" x14ac:dyDescent="0.25">
      <c r="A1568" s="1">
        <v>10280</v>
      </c>
      <c r="B1568" s="1">
        <v>20</v>
      </c>
      <c r="C1568" s="8">
        <v>28.88</v>
      </c>
      <c r="D1568" s="1">
        <v>12</v>
      </c>
      <c r="E1568" s="7">
        <v>577.6</v>
      </c>
      <c r="F1568" s="7">
        <f>sales_data_sample3[[#This Row],[SALES]]*sales_data_sample3[[#This Row],[PROFIT MARGIN]]</f>
        <v>42.684639999999995</v>
      </c>
      <c r="G1568" s="14" t="str">
        <f>IF(sales_data_sample3[[#This Row],[STATUS]] &lt;&gt;"Cancelled","7,39%","0")</f>
        <v>7,39%</v>
      </c>
      <c r="H1568" s="4">
        <v>38216</v>
      </c>
      <c r="I1568" t="s">
        <v>28</v>
      </c>
      <c r="J1568">
        <f>ROUNDUP(MONTH(sales_data_sample3[[#This Row],[ORDER DATE]])/3,0)</f>
        <v>3</v>
      </c>
      <c r="K1568" t="str">
        <f>TEXT(sales_data_sample3[[#This Row],[ORDER DATE]],"[$-409]mmmm")</f>
        <v>August</v>
      </c>
      <c r="L1568">
        <f>YEAR(sales_data_sample3[[#This Row],[ORDER DATE]])</f>
        <v>2004</v>
      </c>
      <c r="M1568" t="s">
        <v>1354</v>
      </c>
      <c r="N1568">
        <v>33</v>
      </c>
      <c r="O1568" t="s">
        <v>2922</v>
      </c>
      <c r="P1568" t="s">
        <v>391</v>
      </c>
      <c r="Q1568" t="s">
        <v>392</v>
      </c>
      <c r="R1568" t="s">
        <v>393</v>
      </c>
      <c r="S1568" t="s">
        <v>4804</v>
      </c>
      <c r="T1568" t="s">
        <v>394</v>
      </c>
      <c r="U1568" t="s">
        <v>4804</v>
      </c>
      <c r="V1568" t="s">
        <v>395</v>
      </c>
      <c r="W1568" t="s">
        <v>396</v>
      </c>
      <c r="X1568" t="s">
        <v>52</v>
      </c>
      <c r="Y1568" t="s">
        <v>397</v>
      </c>
      <c r="Z1568" t="s">
        <v>398</v>
      </c>
      <c r="AA1568" t="s">
        <v>42</v>
      </c>
    </row>
    <row r="1569" spans="1:27" x14ac:dyDescent="0.25">
      <c r="A1569" s="1">
        <v>10280</v>
      </c>
      <c r="B1569" s="1">
        <v>45</v>
      </c>
      <c r="C1569" s="8">
        <v>47.49</v>
      </c>
      <c r="D1569" s="1">
        <v>11</v>
      </c>
      <c r="E1569" s="7">
        <v>2137.0500000000002</v>
      </c>
      <c r="F1569" s="7">
        <f>sales_data_sample3[[#This Row],[SALES]]*sales_data_sample3[[#This Row],[PROFIT MARGIN]]</f>
        <v>157.92799500000001</v>
      </c>
      <c r="G1569" s="14" t="str">
        <f>IF(sales_data_sample3[[#This Row],[STATUS]] &lt;&gt;"Cancelled","7,39%","0")</f>
        <v>7,39%</v>
      </c>
      <c r="H1569" s="4">
        <v>38216</v>
      </c>
      <c r="I1569" t="s">
        <v>28</v>
      </c>
      <c r="J1569">
        <f>ROUNDUP(MONTH(sales_data_sample3[[#This Row],[ORDER DATE]])/3,0)</f>
        <v>3</v>
      </c>
      <c r="K1569" t="str">
        <f>TEXT(sales_data_sample3[[#This Row],[ORDER DATE]],"[$-409]mmmm")</f>
        <v>August</v>
      </c>
      <c r="L1569">
        <f>YEAR(sales_data_sample3[[#This Row],[ORDER DATE]])</f>
        <v>2004</v>
      </c>
      <c r="M1569" t="s">
        <v>1354</v>
      </c>
      <c r="N1569">
        <v>44</v>
      </c>
      <c r="O1569" t="s">
        <v>3035</v>
      </c>
      <c r="P1569" t="s">
        <v>391</v>
      </c>
      <c r="Q1569" t="s">
        <v>392</v>
      </c>
      <c r="R1569" t="s">
        <v>393</v>
      </c>
      <c r="S1569" t="s">
        <v>4804</v>
      </c>
      <c r="T1569" t="s">
        <v>394</v>
      </c>
      <c r="U1569" t="s">
        <v>4804</v>
      </c>
      <c r="V1569" t="s">
        <v>395</v>
      </c>
      <c r="W1569" t="s">
        <v>396</v>
      </c>
      <c r="X1569" t="s">
        <v>52</v>
      </c>
      <c r="Y1569" t="s">
        <v>397</v>
      </c>
      <c r="Z1569" t="s">
        <v>398</v>
      </c>
      <c r="AA1569" t="s">
        <v>42</v>
      </c>
    </row>
    <row r="1570" spans="1:27" x14ac:dyDescent="0.25">
      <c r="A1570" s="1">
        <v>10280</v>
      </c>
      <c r="B1570" s="1">
        <v>33</v>
      </c>
      <c r="C1570" s="8">
        <v>41.85</v>
      </c>
      <c r="D1570" s="1">
        <v>14</v>
      </c>
      <c r="E1570" s="7">
        <v>1381.05</v>
      </c>
      <c r="F1570" s="7">
        <f>sales_data_sample3[[#This Row],[SALES]]*sales_data_sample3[[#This Row],[PROFIT MARGIN]]</f>
        <v>102.05959499999999</v>
      </c>
      <c r="G1570" s="14" t="str">
        <f>IF(sales_data_sample3[[#This Row],[STATUS]] &lt;&gt;"Cancelled","7,39%","0")</f>
        <v>7,39%</v>
      </c>
      <c r="H1570" s="4">
        <v>38216</v>
      </c>
      <c r="I1570" t="s">
        <v>28</v>
      </c>
      <c r="J1570">
        <f>ROUNDUP(MONTH(sales_data_sample3[[#This Row],[ORDER DATE]])/3,0)</f>
        <v>3</v>
      </c>
      <c r="K1570" t="str">
        <f>TEXT(sales_data_sample3[[#This Row],[ORDER DATE]],"[$-409]mmmm")</f>
        <v>August</v>
      </c>
      <c r="L1570">
        <f>YEAR(sales_data_sample3[[#This Row],[ORDER DATE]])</f>
        <v>2004</v>
      </c>
      <c r="M1570" t="s">
        <v>1354</v>
      </c>
      <c r="N1570">
        <v>41</v>
      </c>
      <c r="O1570" t="s">
        <v>3664</v>
      </c>
      <c r="P1570" t="s">
        <v>391</v>
      </c>
      <c r="Q1570" t="s">
        <v>392</v>
      </c>
      <c r="R1570" t="s">
        <v>393</v>
      </c>
      <c r="S1570" t="s">
        <v>4804</v>
      </c>
      <c r="T1570" t="s">
        <v>394</v>
      </c>
      <c r="U1570" t="s">
        <v>4804</v>
      </c>
      <c r="V1570" t="s">
        <v>395</v>
      </c>
      <c r="W1570" t="s">
        <v>396</v>
      </c>
      <c r="X1570" t="s">
        <v>52</v>
      </c>
      <c r="Y1570" t="s">
        <v>397</v>
      </c>
      <c r="Z1570" t="s">
        <v>398</v>
      </c>
      <c r="AA1570" t="s">
        <v>42</v>
      </c>
    </row>
    <row r="1571" spans="1:27" x14ac:dyDescent="0.25">
      <c r="A1571" s="1">
        <v>10280</v>
      </c>
      <c r="B1571" s="1">
        <v>21</v>
      </c>
      <c r="C1571" s="8">
        <v>78.89</v>
      </c>
      <c r="D1571" s="1">
        <v>6</v>
      </c>
      <c r="E1571" s="7">
        <v>1656.69</v>
      </c>
      <c r="F1571" s="7">
        <f>sales_data_sample3[[#This Row],[SALES]]*sales_data_sample3[[#This Row],[PROFIT MARGIN]]</f>
        <v>122.429391</v>
      </c>
      <c r="G1571" s="14" t="str">
        <f>IF(sales_data_sample3[[#This Row],[STATUS]] &lt;&gt;"Cancelled","7,39%","0")</f>
        <v>7,39%</v>
      </c>
      <c r="H1571" s="4">
        <v>38216</v>
      </c>
      <c r="I1571" t="s">
        <v>28</v>
      </c>
      <c r="J1571">
        <f>ROUNDUP(MONTH(sales_data_sample3[[#This Row],[ORDER DATE]])/3,0)</f>
        <v>3</v>
      </c>
      <c r="K1571" t="str">
        <f>TEXT(sales_data_sample3[[#This Row],[ORDER DATE]],"[$-409]mmmm")</f>
        <v>August</v>
      </c>
      <c r="L1571">
        <f>YEAR(sales_data_sample3[[#This Row],[ORDER DATE]])</f>
        <v>2004</v>
      </c>
      <c r="M1571" t="s">
        <v>1354</v>
      </c>
      <c r="N1571">
        <v>97</v>
      </c>
      <c r="O1571" t="s">
        <v>3732</v>
      </c>
      <c r="P1571" t="s">
        <v>391</v>
      </c>
      <c r="Q1571" t="s">
        <v>392</v>
      </c>
      <c r="R1571" t="s">
        <v>393</v>
      </c>
      <c r="S1571" t="s">
        <v>4804</v>
      </c>
      <c r="T1571" t="s">
        <v>394</v>
      </c>
      <c r="U1571" t="s">
        <v>4804</v>
      </c>
      <c r="V1571" t="s">
        <v>395</v>
      </c>
      <c r="W1571" t="s">
        <v>396</v>
      </c>
      <c r="X1571" t="s">
        <v>52</v>
      </c>
      <c r="Y1571" t="s">
        <v>397</v>
      </c>
      <c r="Z1571" t="s">
        <v>398</v>
      </c>
      <c r="AA1571" t="s">
        <v>42</v>
      </c>
    </row>
    <row r="1572" spans="1:27" x14ac:dyDescent="0.25">
      <c r="A1572" s="1">
        <v>10281</v>
      </c>
      <c r="B1572" s="1">
        <v>44</v>
      </c>
      <c r="C1572" s="8">
        <v>100</v>
      </c>
      <c r="D1572" s="1">
        <v>9</v>
      </c>
      <c r="E1572" s="7">
        <v>7020.64</v>
      </c>
      <c r="F1572" s="7">
        <f>sales_data_sample3[[#This Row],[SALES]]*sales_data_sample3[[#This Row],[PROFIT MARGIN]]</f>
        <v>1747.4372960000001</v>
      </c>
      <c r="G1572" s="14" t="str">
        <f>IF(sales_data_sample3[[#This Row],[STATUS]] &lt;&gt;"Cancelled","24,89%","0")</f>
        <v>24,89%</v>
      </c>
      <c r="H1572" s="4">
        <v>38218</v>
      </c>
      <c r="I1572" t="s">
        <v>28</v>
      </c>
      <c r="J1572">
        <f>ROUNDUP(MONTH(sales_data_sample3[[#This Row],[ORDER DATE]])/3,0)</f>
        <v>3</v>
      </c>
      <c r="K1572" t="str">
        <f>TEXT(sales_data_sample3[[#This Row],[ORDER DATE]],"[$-409]mmmm")</f>
        <v>August</v>
      </c>
      <c r="L1572">
        <f>YEAR(sales_data_sample3[[#This Row],[ORDER DATE]])</f>
        <v>2004</v>
      </c>
      <c r="M1572" t="s">
        <v>278</v>
      </c>
      <c r="N1572">
        <v>147</v>
      </c>
      <c r="O1572" t="s">
        <v>710</v>
      </c>
      <c r="P1572" t="s">
        <v>210</v>
      </c>
      <c r="Q1572" t="s">
        <v>211</v>
      </c>
      <c r="R1572" t="s">
        <v>212</v>
      </c>
      <c r="S1572" t="s">
        <v>4804</v>
      </c>
      <c r="T1572" t="s">
        <v>213</v>
      </c>
      <c r="U1572" t="s">
        <v>214</v>
      </c>
      <c r="V1572" t="s">
        <v>215</v>
      </c>
      <c r="W1572" t="s">
        <v>38</v>
      </c>
      <c r="X1572" t="s">
        <v>39</v>
      </c>
      <c r="Y1572" t="s">
        <v>40</v>
      </c>
      <c r="Z1572" t="s">
        <v>216</v>
      </c>
      <c r="AA1572" t="s">
        <v>229</v>
      </c>
    </row>
    <row r="1573" spans="1:27" x14ac:dyDescent="0.25">
      <c r="A1573" s="1">
        <v>10281</v>
      </c>
      <c r="B1573" s="1">
        <v>25</v>
      </c>
      <c r="C1573" s="8">
        <v>100</v>
      </c>
      <c r="D1573" s="1">
        <v>13</v>
      </c>
      <c r="E1573" s="7">
        <v>2938.5</v>
      </c>
      <c r="F1573" s="7">
        <f>sales_data_sample3[[#This Row],[SALES]]*sales_data_sample3[[#This Row],[PROFIT MARGIN]]</f>
        <v>133.70175</v>
      </c>
      <c r="G1573" s="14" t="str">
        <f>IF(sales_data_sample3[[#This Row],[STATUS]] &lt;&gt;"Cancelled","4,55%","0")</f>
        <v>4,55%</v>
      </c>
      <c r="H1573" s="4">
        <v>38218</v>
      </c>
      <c r="I1573" t="s">
        <v>28</v>
      </c>
      <c r="J1573">
        <f>ROUNDUP(MONTH(sales_data_sample3[[#This Row],[ORDER DATE]])/3,0)</f>
        <v>3</v>
      </c>
      <c r="K1573" t="str">
        <f>TEXT(sales_data_sample3[[#This Row],[ORDER DATE]],"[$-409]mmmm")</f>
        <v>August</v>
      </c>
      <c r="L1573">
        <f>YEAR(sales_data_sample3[[#This Row],[ORDER DATE]])</f>
        <v>2004</v>
      </c>
      <c r="M1573" t="s">
        <v>957</v>
      </c>
      <c r="N1573">
        <v>136</v>
      </c>
      <c r="O1573" t="s">
        <v>958</v>
      </c>
      <c r="P1573" t="s">
        <v>210</v>
      </c>
      <c r="Q1573" t="s">
        <v>211</v>
      </c>
      <c r="R1573" t="s">
        <v>212</v>
      </c>
      <c r="S1573" t="s">
        <v>4804</v>
      </c>
      <c r="T1573" t="s">
        <v>213</v>
      </c>
      <c r="U1573" t="s">
        <v>214</v>
      </c>
      <c r="V1573" t="s">
        <v>215</v>
      </c>
      <c r="W1573" t="s">
        <v>38</v>
      </c>
      <c r="X1573" t="s">
        <v>39</v>
      </c>
      <c r="Y1573" t="s">
        <v>40</v>
      </c>
      <c r="Z1573" t="s">
        <v>216</v>
      </c>
      <c r="AA1573" t="s">
        <v>42</v>
      </c>
    </row>
    <row r="1574" spans="1:27" x14ac:dyDescent="0.25">
      <c r="A1574" s="1">
        <v>10281</v>
      </c>
      <c r="B1574" s="1">
        <v>41</v>
      </c>
      <c r="C1574" s="8">
        <v>100</v>
      </c>
      <c r="D1574" s="1">
        <v>1</v>
      </c>
      <c r="E1574" s="7">
        <v>5247.18</v>
      </c>
      <c r="F1574" s="7">
        <f>sales_data_sample3[[#This Row],[SALES]]*sales_data_sample3[[#This Row],[PROFIT MARGIN]]</f>
        <v>238.74669</v>
      </c>
      <c r="G1574" s="14" t="str">
        <f>IF(sales_data_sample3[[#This Row],[STATUS]] &lt;&gt;"Cancelled","4,55%","0")</f>
        <v>4,55%</v>
      </c>
      <c r="H1574" s="4">
        <v>38218</v>
      </c>
      <c r="I1574" t="s">
        <v>28</v>
      </c>
      <c r="J1574">
        <f>ROUNDUP(MONTH(sales_data_sample3[[#This Row],[ORDER DATE]])/3,0)</f>
        <v>3</v>
      </c>
      <c r="K1574" t="str">
        <f>TEXT(sales_data_sample3[[#This Row],[ORDER DATE]],"[$-409]mmmm")</f>
        <v>August</v>
      </c>
      <c r="L1574">
        <f>YEAR(sales_data_sample3[[#This Row],[ORDER DATE]])</f>
        <v>2004</v>
      </c>
      <c r="M1574" t="s">
        <v>957</v>
      </c>
      <c r="N1574">
        <v>118</v>
      </c>
      <c r="O1574" t="s">
        <v>1172</v>
      </c>
      <c r="P1574" t="s">
        <v>210</v>
      </c>
      <c r="Q1574" t="s">
        <v>211</v>
      </c>
      <c r="R1574" t="s">
        <v>212</v>
      </c>
      <c r="S1574" t="s">
        <v>4804</v>
      </c>
      <c r="T1574" t="s">
        <v>213</v>
      </c>
      <c r="U1574" t="s">
        <v>214</v>
      </c>
      <c r="V1574" t="s">
        <v>215</v>
      </c>
      <c r="W1574" t="s">
        <v>38</v>
      </c>
      <c r="X1574" t="s">
        <v>39</v>
      </c>
      <c r="Y1574" t="s">
        <v>40</v>
      </c>
      <c r="Z1574" t="s">
        <v>216</v>
      </c>
      <c r="AA1574" t="s">
        <v>65</v>
      </c>
    </row>
    <row r="1575" spans="1:27" x14ac:dyDescent="0.25">
      <c r="A1575" s="1">
        <v>10281</v>
      </c>
      <c r="B1575" s="1">
        <v>48</v>
      </c>
      <c r="C1575" s="8">
        <v>100</v>
      </c>
      <c r="D1575" s="1">
        <v>4</v>
      </c>
      <c r="E1575" s="7">
        <v>5773.44</v>
      </c>
      <c r="F1575" s="7">
        <f>sales_data_sample3[[#This Row],[SALES]]*sales_data_sample3[[#This Row],[PROFIT MARGIN]]</f>
        <v>262.69151999999997</v>
      </c>
      <c r="G1575" s="14" t="str">
        <f>IF(sales_data_sample3[[#This Row],[STATUS]] &lt;&gt;"Cancelled","4,55%","0")</f>
        <v>4,55%</v>
      </c>
      <c r="H1575" s="4">
        <v>38218</v>
      </c>
      <c r="I1575" t="s">
        <v>28</v>
      </c>
      <c r="J1575">
        <f>ROUNDUP(MONTH(sales_data_sample3[[#This Row],[ORDER DATE]])/3,0)</f>
        <v>3</v>
      </c>
      <c r="K1575" t="str">
        <f>TEXT(sales_data_sample3[[#This Row],[ORDER DATE]],"[$-409]mmmm")</f>
        <v>August</v>
      </c>
      <c r="L1575">
        <f>YEAR(sales_data_sample3[[#This Row],[ORDER DATE]])</f>
        <v>2004</v>
      </c>
      <c r="M1575" t="s">
        <v>957</v>
      </c>
      <c r="N1575">
        <v>122</v>
      </c>
      <c r="O1575" t="s">
        <v>1737</v>
      </c>
      <c r="P1575" t="s">
        <v>210</v>
      </c>
      <c r="Q1575" t="s">
        <v>211</v>
      </c>
      <c r="R1575" t="s">
        <v>212</v>
      </c>
      <c r="S1575" t="s">
        <v>4804</v>
      </c>
      <c r="T1575" t="s">
        <v>213</v>
      </c>
      <c r="U1575" t="s">
        <v>214</v>
      </c>
      <c r="V1575" t="s">
        <v>215</v>
      </c>
      <c r="W1575" t="s">
        <v>38</v>
      </c>
      <c r="X1575" t="s">
        <v>39</v>
      </c>
      <c r="Y1575" t="s">
        <v>40</v>
      </c>
      <c r="Z1575" t="s">
        <v>216</v>
      </c>
      <c r="AA1575" t="s">
        <v>65</v>
      </c>
    </row>
    <row r="1576" spans="1:27" x14ac:dyDescent="0.25">
      <c r="A1576" s="1">
        <v>10281</v>
      </c>
      <c r="B1576" s="1">
        <v>29</v>
      </c>
      <c r="C1576" s="8">
        <v>57.73</v>
      </c>
      <c r="D1576" s="1">
        <v>7</v>
      </c>
      <c r="E1576" s="7">
        <v>1674.17</v>
      </c>
      <c r="F1576" s="7">
        <f>sales_data_sample3[[#This Row],[SALES]]*sales_data_sample3[[#This Row],[PROFIT MARGIN]]</f>
        <v>76.174734999999998</v>
      </c>
      <c r="G1576" s="14" t="str">
        <f>IF(sales_data_sample3[[#This Row],[STATUS]] &lt;&gt;"Cancelled","4,55%","0")</f>
        <v>4,55%</v>
      </c>
      <c r="H1576" s="4">
        <v>38218</v>
      </c>
      <c r="I1576" t="s">
        <v>28</v>
      </c>
      <c r="J1576">
        <f>ROUNDUP(MONTH(sales_data_sample3[[#This Row],[ORDER DATE]])/3,0)</f>
        <v>3</v>
      </c>
      <c r="K1576" t="str">
        <f>TEXT(sales_data_sample3[[#This Row],[ORDER DATE]],"[$-409]mmmm")</f>
        <v>August</v>
      </c>
      <c r="L1576">
        <f>YEAR(sales_data_sample3[[#This Row],[ORDER DATE]])</f>
        <v>2004</v>
      </c>
      <c r="M1576" t="s">
        <v>957</v>
      </c>
      <c r="N1576">
        <v>60</v>
      </c>
      <c r="O1576" t="s">
        <v>1799</v>
      </c>
      <c r="P1576" t="s">
        <v>210</v>
      </c>
      <c r="Q1576" t="s">
        <v>211</v>
      </c>
      <c r="R1576" t="s">
        <v>212</v>
      </c>
      <c r="S1576" t="s">
        <v>4804</v>
      </c>
      <c r="T1576" t="s">
        <v>213</v>
      </c>
      <c r="U1576" t="s">
        <v>214</v>
      </c>
      <c r="V1576" t="s">
        <v>215</v>
      </c>
      <c r="W1576" t="s">
        <v>38</v>
      </c>
      <c r="X1576" t="s">
        <v>39</v>
      </c>
      <c r="Y1576" t="s">
        <v>40</v>
      </c>
      <c r="Z1576" t="s">
        <v>216</v>
      </c>
      <c r="AA1576" t="s">
        <v>42</v>
      </c>
    </row>
    <row r="1577" spans="1:27" x14ac:dyDescent="0.25">
      <c r="A1577" s="1">
        <v>10281</v>
      </c>
      <c r="B1577" s="1">
        <v>25</v>
      </c>
      <c r="C1577" s="8">
        <v>100</v>
      </c>
      <c r="D1577" s="1">
        <v>5</v>
      </c>
      <c r="E1577" s="7">
        <v>4191.25</v>
      </c>
      <c r="F1577" s="7">
        <f>sales_data_sample3[[#This Row],[SALES]]*sales_data_sample3[[#This Row],[PROFIT MARGIN]]</f>
        <v>1043.202125</v>
      </c>
      <c r="G1577" s="14" t="str">
        <f>IF(sales_data_sample3[[#This Row],[STATUS]] &lt;&gt;"Cancelled","24,89%","0")</f>
        <v>24,89%</v>
      </c>
      <c r="H1577" s="4">
        <v>38218</v>
      </c>
      <c r="I1577" t="s">
        <v>28</v>
      </c>
      <c r="J1577">
        <f>ROUNDUP(MONTH(sales_data_sample3[[#This Row],[ORDER DATE]])/3,0)</f>
        <v>3</v>
      </c>
      <c r="K1577" t="str">
        <f>TEXT(sales_data_sample3[[#This Row],[ORDER DATE]],"[$-409]mmmm")</f>
        <v>August</v>
      </c>
      <c r="L1577">
        <f>YEAR(sales_data_sample3[[#This Row],[ORDER DATE]])</f>
        <v>2004</v>
      </c>
      <c r="M1577" t="s">
        <v>278</v>
      </c>
      <c r="N1577">
        <v>169</v>
      </c>
      <c r="O1577" t="s">
        <v>2190</v>
      </c>
      <c r="P1577" t="s">
        <v>210</v>
      </c>
      <c r="Q1577" t="s">
        <v>211</v>
      </c>
      <c r="R1577" t="s">
        <v>212</v>
      </c>
      <c r="S1577" t="s">
        <v>4804</v>
      </c>
      <c r="T1577" t="s">
        <v>213</v>
      </c>
      <c r="U1577" t="s">
        <v>214</v>
      </c>
      <c r="V1577" t="s">
        <v>215</v>
      </c>
      <c r="W1577" t="s">
        <v>38</v>
      </c>
      <c r="X1577" t="s">
        <v>39</v>
      </c>
      <c r="Y1577" t="s">
        <v>40</v>
      </c>
      <c r="Z1577" t="s">
        <v>216</v>
      </c>
      <c r="AA1577" t="s">
        <v>65</v>
      </c>
    </row>
    <row r="1578" spans="1:27" x14ac:dyDescent="0.25">
      <c r="A1578" s="1">
        <v>10281</v>
      </c>
      <c r="B1578" s="1">
        <v>25</v>
      </c>
      <c r="C1578" s="8">
        <v>99.29</v>
      </c>
      <c r="D1578" s="1">
        <v>10</v>
      </c>
      <c r="E1578" s="7">
        <v>2482.25</v>
      </c>
      <c r="F1578" s="7">
        <f>sales_data_sample3[[#This Row],[SALES]]*sales_data_sample3[[#This Row],[PROFIT MARGIN]]</f>
        <v>112.942375</v>
      </c>
      <c r="G1578" s="14" t="str">
        <f>IF(sales_data_sample3[[#This Row],[STATUS]] &lt;&gt;"Cancelled","4,55%","0")</f>
        <v>4,55%</v>
      </c>
      <c r="H1578" s="4">
        <v>38218</v>
      </c>
      <c r="I1578" t="s">
        <v>28</v>
      </c>
      <c r="J1578">
        <f>ROUNDUP(MONTH(sales_data_sample3[[#This Row],[ORDER DATE]])/3,0)</f>
        <v>3</v>
      </c>
      <c r="K1578" t="str">
        <f>TEXT(sales_data_sample3[[#This Row],[ORDER DATE]],"[$-409]mmmm")</f>
        <v>August</v>
      </c>
      <c r="L1578">
        <f>YEAR(sales_data_sample3[[#This Row],[ORDER DATE]])</f>
        <v>2004</v>
      </c>
      <c r="M1578" t="s">
        <v>957</v>
      </c>
      <c r="N1578">
        <v>121</v>
      </c>
      <c r="O1578" t="s">
        <v>2604</v>
      </c>
      <c r="P1578" t="s">
        <v>210</v>
      </c>
      <c r="Q1578" t="s">
        <v>211</v>
      </c>
      <c r="R1578" t="s">
        <v>212</v>
      </c>
      <c r="S1578" t="s">
        <v>4804</v>
      </c>
      <c r="T1578" t="s">
        <v>213</v>
      </c>
      <c r="U1578" t="s">
        <v>214</v>
      </c>
      <c r="V1578" t="s">
        <v>215</v>
      </c>
      <c r="W1578" t="s">
        <v>38</v>
      </c>
      <c r="X1578" t="s">
        <v>39</v>
      </c>
      <c r="Y1578" t="s">
        <v>40</v>
      </c>
      <c r="Z1578" t="s">
        <v>216</v>
      </c>
      <c r="AA1578" t="s">
        <v>42</v>
      </c>
    </row>
    <row r="1579" spans="1:27" x14ac:dyDescent="0.25">
      <c r="A1579" s="1">
        <v>10281</v>
      </c>
      <c r="B1579" s="1">
        <v>44</v>
      </c>
      <c r="C1579" s="8">
        <v>59.87</v>
      </c>
      <c r="D1579" s="1">
        <v>14</v>
      </c>
      <c r="E1579" s="7">
        <v>2634.28</v>
      </c>
      <c r="F1579" s="7">
        <f>sales_data_sample3[[#This Row],[SALES]]*sales_data_sample3[[#This Row],[PROFIT MARGIN]]</f>
        <v>194.673292</v>
      </c>
      <c r="G1579" s="14" t="str">
        <f>IF(sales_data_sample3[[#This Row],[STATUS]] &lt;&gt;"Cancelled","7,39%","0")</f>
        <v>7,39%</v>
      </c>
      <c r="H1579" s="4">
        <v>38218</v>
      </c>
      <c r="I1579" t="s">
        <v>28</v>
      </c>
      <c r="J1579">
        <f>ROUNDUP(MONTH(sales_data_sample3[[#This Row],[ORDER DATE]])/3,0)</f>
        <v>3</v>
      </c>
      <c r="K1579" t="str">
        <f>TEXT(sales_data_sample3[[#This Row],[ORDER DATE]],"[$-409]mmmm")</f>
        <v>August</v>
      </c>
      <c r="L1579">
        <f>YEAR(sales_data_sample3[[#This Row],[ORDER DATE]])</f>
        <v>2004</v>
      </c>
      <c r="M1579" t="s">
        <v>1354</v>
      </c>
      <c r="N1579">
        <v>50</v>
      </c>
      <c r="O1579" t="s">
        <v>2635</v>
      </c>
      <c r="P1579" t="s">
        <v>210</v>
      </c>
      <c r="Q1579" t="s">
        <v>211</v>
      </c>
      <c r="R1579" t="s">
        <v>212</v>
      </c>
      <c r="S1579" t="s">
        <v>4804</v>
      </c>
      <c r="T1579" t="s">
        <v>213</v>
      </c>
      <c r="U1579" t="s">
        <v>214</v>
      </c>
      <c r="V1579" t="s">
        <v>215</v>
      </c>
      <c r="W1579" t="s">
        <v>38</v>
      </c>
      <c r="X1579" t="s">
        <v>39</v>
      </c>
      <c r="Y1579" t="s">
        <v>40</v>
      </c>
      <c r="Z1579" t="s">
        <v>216</v>
      </c>
      <c r="AA1579" t="s">
        <v>42</v>
      </c>
    </row>
    <row r="1580" spans="1:27" x14ac:dyDescent="0.25">
      <c r="A1580" s="1">
        <v>10281</v>
      </c>
      <c r="B1580" s="1">
        <v>25</v>
      </c>
      <c r="C1580" s="8">
        <v>100</v>
      </c>
      <c r="D1580" s="1">
        <v>6</v>
      </c>
      <c r="E1580" s="7">
        <v>2779.5</v>
      </c>
      <c r="F1580" s="7">
        <f>sales_data_sample3[[#This Row],[SALES]]*sales_data_sample3[[#This Row],[PROFIT MARGIN]]</f>
        <v>126.46724999999999</v>
      </c>
      <c r="G1580" s="14" t="str">
        <f>IF(sales_data_sample3[[#This Row],[STATUS]] &lt;&gt;"Cancelled","4,55%","0")</f>
        <v>4,55%</v>
      </c>
      <c r="H1580" s="4">
        <v>38218</v>
      </c>
      <c r="I1580" t="s">
        <v>28</v>
      </c>
      <c r="J1580">
        <f>ROUNDUP(MONTH(sales_data_sample3[[#This Row],[ORDER DATE]])/3,0)</f>
        <v>3</v>
      </c>
      <c r="K1580" t="str">
        <f>TEXT(sales_data_sample3[[#This Row],[ORDER DATE]],"[$-409]mmmm")</f>
        <v>August</v>
      </c>
      <c r="L1580">
        <f>YEAR(sales_data_sample3[[#This Row],[ORDER DATE]])</f>
        <v>2004</v>
      </c>
      <c r="M1580" t="s">
        <v>957</v>
      </c>
      <c r="N1580">
        <v>127</v>
      </c>
      <c r="O1580" t="s">
        <v>3076</v>
      </c>
      <c r="P1580" t="s">
        <v>210</v>
      </c>
      <c r="Q1580" t="s">
        <v>211</v>
      </c>
      <c r="R1580" t="s">
        <v>212</v>
      </c>
      <c r="S1580" t="s">
        <v>4804</v>
      </c>
      <c r="T1580" t="s">
        <v>213</v>
      </c>
      <c r="U1580" t="s">
        <v>214</v>
      </c>
      <c r="V1580" t="s">
        <v>215</v>
      </c>
      <c r="W1580" t="s">
        <v>38</v>
      </c>
      <c r="X1580" t="s">
        <v>39</v>
      </c>
      <c r="Y1580" t="s">
        <v>40</v>
      </c>
      <c r="Z1580" t="s">
        <v>216</v>
      </c>
      <c r="AA1580" t="s">
        <v>42</v>
      </c>
    </row>
    <row r="1581" spans="1:27" x14ac:dyDescent="0.25">
      <c r="A1581" s="1">
        <v>10281</v>
      </c>
      <c r="B1581" s="1">
        <v>20</v>
      </c>
      <c r="C1581" s="8">
        <v>40.659999999999997</v>
      </c>
      <c r="D1581" s="1">
        <v>2</v>
      </c>
      <c r="E1581" s="7">
        <v>813.2</v>
      </c>
      <c r="F1581" s="7">
        <f>sales_data_sample3[[#This Row],[SALES]]*sales_data_sample3[[#This Row],[PROFIT MARGIN]]</f>
        <v>202.40548000000001</v>
      </c>
      <c r="G1581" s="14" t="str">
        <f>IF(sales_data_sample3[[#This Row],[STATUS]] &lt;&gt;"Cancelled","24,89%","0")</f>
        <v>24,89%</v>
      </c>
      <c r="H1581" s="4">
        <v>38218</v>
      </c>
      <c r="I1581" t="s">
        <v>28</v>
      </c>
      <c r="J1581">
        <f>ROUNDUP(MONTH(sales_data_sample3[[#This Row],[ORDER DATE]])/3,0)</f>
        <v>3</v>
      </c>
      <c r="K1581" t="str">
        <f>TEXT(sales_data_sample3[[#This Row],[ORDER DATE]],"[$-409]mmmm")</f>
        <v>August</v>
      </c>
      <c r="L1581">
        <f>YEAR(sales_data_sample3[[#This Row],[ORDER DATE]])</f>
        <v>2004</v>
      </c>
      <c r="M1581" t="s">
        <v>278</v>
      </c>
      <c r="N1581">
        <v>35</v>
      </c>
      <c r="O1581" t="s">
        <v>3186</v>
      </c>
      <c r="P1581" t="s">
        <v>210</v>
      </c>
      <c r="Q1581" t="s">
        <v>211</v>
      </c>
      <c r="R1581" t="s">
        <v>212</v>
      </c>
      <c r="S1581" t="s">
        <v>4804</v>
      </c>
      <c r="T1581" t="s">
        <v>213</v>
      </c>
      <c r="U1581" t="s">
        <v>214</v>
      </c>
      <c r="V1581" t="s">
        <v>215</v>
      </c>
      <c r="W1581" t="s">
        <v>38</v>
      </c>
      <c r="X1581" t="s">
        <v>39</v>
      </c>
      <c r="Y1581" t="s">
        <v>40</v>
      </c>
      <c r="Z1581" t="s">
        <v>216</v>
      </c>
      <c r="AA1581" t="s">
        <v>42</v>
      </c>
    </row>
    <row r="1582" spans="1:27" x14ac:dyDescent="0.25">
      <c r="A1582" s="1">
        <v>10281</v>
      </c>
      <c r="B1582" s="1">
        <v>29</v>
      </c>
      <c r="C1582" s="8">
        <v>82.83</v>
      </c>
      <c r="D1582" s="1">
        <v>8</v>
      </c>
      <c r="E1582" s="7">
        <v>2402.0700000000002</v>
      </c>
      <c r="F1582" s="7">
        <f>sales_data_sample3[[#This Row],[SALES]]*sales_data_sample3[[#This Row],[PROFIT MARGIN]]</f>
        <v>109.294185</v>
      </c>
      <c r="G1582" s="14" t="str">
        <f>IF(sales_data_sample3[[#This Row],[STATUS]] &lt;&gt;"Cancelled","4,55%","0")</f>
        <v>4,55%</v>
      </c>
      <c r="H1582" s="4">
        <v>38218</v>
      </c>
      <c r="I1582" t="s">
        <v>28</v>
      </c>
      <c r="J1582">
        <f>ROUNDUP(MONTH(sales_data_sample3[[#This Row],[ORDER DATE]])/3,0)</f>
        <v>3</v>
      </c>
      <c r="K1582" t="str">
        <f>TEXT(sales_data_sample3[[#This Row],[ORDER DATE]],"[$-409]mmmm")</f>
        <v>August</v>
      </c>
      <c r="L1582">
        <f>YEAR(sales_data_sample3[[#This Row],[ORDER DATE]])</f>
        <v>2004</v>
      </c>
      <c r="M1582" t="s">
        <v>957</v>
      </c>
      <c r="N1582">
        <v>96</v>
      </c>
      <c r="O1582" t="s">
        <v>3839</v>
      </c>
      <c r="P1582" t="s">
        <v>210</v>
      </c>
      <c r="Q1582" t="s">
        <v>211</v>
      </c>
      <c r="R1582" t="s">
        <v>212</v>
      </c>
      <c r="S1582" t="s">
        <v>4804</v>
      </c>
      <c r="T1582" t="s">
        <v>213</v>
      </c>
      <c r="U1582" t="s">
        <v>214</v>
      </c>
      <c r="V1582" t="s">
        <v>215</v>
      </c>
      <c r="W1582" t="s">
        <v>38</v>
      </c>
      <c r="X1582" t="s">
        <v>39</v>
      </c>
      <c r="Y1582" t="s">
        <v>40</v>
      </c>
      <c r="Z1582" t="s">
        <v>216</v>
      </c>
      <c r="AA1582" t="s">
        <v>42</v>
      </c>
    </row>
    <row r="1583" spans="1:27" x14ac:dyDescent="0.25">
      <c r="A1583" s="1">
        <v>10281</v>
      </c>
      <c r="B1583" s="1">
        <v>31</v>
      </c>
      <c r="C1583" s="8">
        <v>55.19</v>
      </c>
      <c r="D1583" s="1">
        <v>3</v>
      </c>
      <c r="E1583" s="7">
        <v>1710.89</v>
      </c>
      <c r="F1583" s="7">
        <f>sales_data_sample3[[#This Row],[SALES]]*sales_data_sample3[[#This Row],[PROFIT MARGIN]]</f>
        <v>77.845495</v>
      </c>
      <c r="G1583" s="14" t="str">
        <f>IF(sales_data_sample3[[#This Row],[STATUS]] &lt;&gt;"Cancelled","4,55%","0")</f>
        <v>4,55%</v>
      </c>
      <c r="H1583" s="4">
        <v>38218</v>
      </c>
      <c r="I1583" t="s">
        <v>28</v>
      </c>
      <c r="J1583">
        <f>ROUNDUP(MONTH(sales_data_sample3[[#This Row],[ORDER DATE]])/3,0)</f>
        <v>3</v>
      </c>
      <c r="K1583" t="str">
        <f>TEXT(sales_data_sample3[[#This Row],[ORDER DATE]],"[$-409]mmmm")</f>
        <v>August</v>
      </c>
      <c r="L1583">
        <f>YEAR(sales_data_sample3[[#This Row],[ORDER DATE]])</f>
        <v>2004</v>
      </c>
      <c r="M1583" t="s">
        <v>957</v>
      </c>
      <c r="N1583">
        <v>54</v>
      </c>
      <c r="O1583" t="s">
        <v>3944</v>
      </c>
      <c r="P1583" t="s">
        <v>210</v>
      </c>
      <c r="Q1583" t="s">
        <v>211</v>
      </c>
      <c r="R1583" t="s">
        <v>212</v>
      </c>
      <c r="S1583" t="s">
        <v>4804</v>
      </c>
      <c r="T1583" t="s">
        <v>213</v>
      </c>
      <c r="U1583" t="s">
        <v>214</v>
      </c>
      <c r="V1583" t="s">
        <v>215</v>
      </c>
      <c r="W1583" t="s">
        <v>38</v>
      </c>
      <c r="X1583" t="s">
        <v>39</v>
      </c>
      <c r="Y1583" t="s">
        <v>40</v>
      </c>
      <c r="Z1583" t="s">
        <v>216</v>
      </c>
      <c r="AA1583" t="s">
        <v>42</v>
      </c>
    </row>
    <row r="1584" spans="1:27" x14ac:dyDescent="0.25">
      <c r="A1584" s="1">
        <v>10281</v>
      </c>
      <c r="B1584" s="1">
        <v>36</v>
      </c>
      <c r="C1584" s="8">
        <v>77.569999999999993</v>
      </c>
      <c r="D1584" s="1">
        <v>12</v>
      </c>
      <c r="E1584" s="7">
        <v>2792.52</v>
      </c>
      <c r="F1584" s="7">
        <f>sales_data_sample3[[#This Row],[SALES]]*sales_data_sample3[[#This Row],[PROFIT MARGIN]]</f>
        <v>127.05965999999999</v>
      </c>
      <c r="G1584" s="14" t="str">
        <f>IF(sales_data_sample3[[#This Row],[STATUS]] &lt;&gt;"Cancelled","4,55%","0")</f>
        <v>4,55%</v>
      </c>
      <c r="H1584" s="4">
        <v>38218</v>
      </c>
      <c r="I1584" t="s">
        <v>28</v>
      </c>
      <c r="J1584">
        <f>ROUNDUP(MONTH(sales_data_sample3[[#This Row],[ORDER DATE]])/3,0)</f>
        <v>3</v>
      </c>
      <c r="K1584" t="str">
        <f>TEXT(sales_data_sample3[[#This Row],[ORDER DATE]],"[$-409]mmmm")</f>
        <v>August</v>
      </c>
      <c r="L1584">
        <f>YEAR(sales_data_sample3[[#This Row],[ORDER DATE]])</f>
        <v>2004</v>
      </c>
      <c r="M1584" t="s">
        <v>957</v>
      </c>
      <c r="N1584">
        <v>64</v>
      </c>
      <c r="O1584" t="s">
        <v>4029</v>
      </c>
      <c r="P1584" t="s">
        <v>210</v>
      </c>
      <c r="Q1584" t="s">
        <v>211</v>
      </c>
      <c r="R1584" t="s">
        <v>212</v>
      </c>
      <c r="S1584" t="s">
        <v>4804</v>
      </c>
      <c r="T1584" t="s">
        <v>213</v>
      </c>
      <c r="U1584" t="s">
        <v>214</v>
      </c>
      <c r="V1584" t="s">
        <v>215</v>
      </c>
      <c r="W1584" t="s">
        <v>38</v>
      </c>
      <c r="X1584" t="s">
        <v>39</v>
      </c>
      <c r="Y1584" t="s">
        <v>40</v>
      </c>
      <c r="Z1584" t="s">
        <v>216</v>
      </c>
      <c r="AA1584" t="s">
        <v>42</v>
      </c>
    </row>
    <row r="1585" spans="1:27" x14ac:dyDescent="0.25">
      <c r="A1585" s="1">
        <v>10281</v>
      </c>
      <c r="B1585" s="1">
        <v>27</v>
      </c>
      <c r="C1585" s="8">
        <v>85.98</v>
      </c>
      <c r="D1585" s="1">
        <v>11</v>
      </c>
      <c r="E1585" s="7">
        <v>2321.46</v>
      </c>
      <c r="F1585" s="7">
        <f>sales_data_sample3[[#This Row],[SALES]]*sales_data_sample3[[#This Row],[PROFIT MARGIN]]</f>
        <v>577.81139400000006</v>
      </c>
      <c r="G1585" s="14" t="str">
        <f>IF(sales_data_sample3[[#This Row],[STATUS]] &lt;&gt;"Cancelled","24,89%","0")</f>
        <v>24,89%</v>
      </c>
      <c r="H1585" s="4">
        <v>38218</v>
      </c>
      <c r="I1585" t="s">
        <v>28</v>
      </c>
      <c r="J1585">
        <f>ROUNDUP(MONTH(sales_data_sample3[[#This Row],[ORDER DATE]])/3,0)</f>
        <v>3</v>
      </c>
      <c r="K1585" t="str">
        <f>TEXT(sales_data_sample3[[#This Row],[ORDER DATE]],"[$-409]mmmm")</f>
        <v>August</v>
      </c>
      <c r="L1585">
        <f>YEAR(sales_data_sample3[[#This Row],[ORDER DATE]])</f>
        <v>2004</v>
      </c>
      <c r="M1585" t="s">
        <v>278</v>
      </c>
      <c r="N1585">
        <v>101</v>
      </c>
      <c r="O1585" t="s">
        <v>4506</v>
      </c>
      <c r="P1585" t="s">
        <v>210</v>
      </c>
      <c r="Q1585" t="s">
        <v>211</v>
      </c>
      <c r="R1585" t="s">
        <v>212</v>
      </c>
      <c r="S1585" t="s">
        <v>4804</v>
      </c>
      <c r="T1585" t="s">
        <v>213</v>
      </c>
      <c r="U1585" t="s">
        <v>214</v>
      </c>
      <c r="V1585" t="s">
        <v>215</v>
      </c>
      <c r="W1585" t="s">
        <v>38</v>
      </c>
      <c r="X1585" t="s">
        <v>39</v>
      </c>
      <c r="Y1585" t="s">
        <v>40</v>
      </c>
      <c r="Z1585" t="s">
        <v>216</v>
      </c>
      <c r="AA1585" t="s">
        <v>42</v>
      </c>
    </row>
    <row r="1586" spans="1:27" x14ac:dyDescent="0.25">
      <c r="A1586" s="1">
        <v>10282</v>
      </c>
      <c r="B1586" s="1">
        <v>41</v>
      </c>
      <c r="C1586" s="8">
        <v>100</v>
      </c>
      <c r="D1586" s="1">
        <v>5</v>
      </c>
      <c r="E1586" s="7">
        <v>7071.27</v>
      </c>
      <c r="F1586" s="7">
        <f>sales_data_sample3[[#This Row],[SALES]]*sales_data_sample3[[#This Row],[PROFIT MARGIN]]</f>
        <v>1760.0391030000001</v>
      </c>
      <c r="G1586" s="14" t="str">
        <f>IF(sales_data_sample3[[#This Row],[STATUS]] &lt;&gt;"Cancelled","24,89%","0")</f>
        <v>24,89%</v>
      </c>
      <c r="H1586" s="4">
        <v>38219</v>
      </c>
      <c r="I1586" t="s">
        <v>28</v>
      </c>
      <c r="J1586">
        <f>ROUNDUP(MONTH(sales_data_sample3[[#This Row],[ORDER DATE]])/3,0)</f>
        <v>3</v>
      </c>
      <c r="K1586" t="str">
        <f>TEXT(sales_data_sample3[[#This Row],[ORDER DATE]],"[$-409]mmmm")</f>
        <v>August</v>
      </c>
      <c r="L1586">
        <f>YEAR(sales_data_sample3[[#This Row],[ORDER DATE]])</f>
        <v>2004</v>
      </c>
      <c r="M1586" t="s">
        <v>278</v>
      </c>
      <c r="N1586">
        <v>207</v>
      </c>
      <c r="O1586" t="s">
        <v>880</v>
      </c>
      <c r="P1586" t="s">
        <v>417</v>
      </c>
      <c r="Q1586" t="s">
        <v>418</v>
      </c>
      <c r="R1586" t="s">
        <v>419</v>
      </c>
      <c r="S1586" t="s">
        <v>4804</v>
      </c>
      <c r="T1586" t="s">
        <v>420</v>
      </c>
      <c r="U1586" t="s">
        <v>73</v>
      </c>
      <c r="V1586" t="s">
        <v>167</v>
      </c>
      <c r="W1586" t="s">
        <v>38</v>
      </c>
      <c r="X1586" t="s">
        <v>39</v>
      </c>
      <c r="Y1586" t="s">
        <v>421</v>
      </c>
      <c r="Z1586" t="s">
        <v>422</v>
      </c>
      <c r="AA1586" t="s">
        <v>229</v>
      </c>
    </row>
    <row r="1587" spans="1:27" x14ac:dyDescent="0.25">
      <c r="A1587" s="1">
        <v>10282</v>
      </c>
      <c r="B1587" s="1">
        <v>27</v>
      </c>
      <c r="C1587" s="8">
        <v>100</v>
      </c>
      <c r="D1587" s="1">
        <v>6</v>
      </c>
      <c r="E1587" s="7">
        <v>4364.82</v>
      </c>
      <c r="F1587" s="7">
        <f>sales_data_sample3[[#This Row],[SALES]]*sales_data_sample3[[#This Row],[PROFIT MARGIN]]</f>
        <v>1086.4036980000001</v>
      </c>
      <c r="G1587" s="14" t="str">
        <f>IF(sales_data_sample3[[#This Row],[STATUS]] &lt;&gt;"Cancelled","24,89%","0")</f>
        <v>24,89%</v>
      </c>
      <c r="H1587" s="4">
        <v>38219</v>
      </c>
      <c r="I1587" t="s">
        <v>28</v>
      </c>
      <c r="J1587">
        <f>ROUNDUP(MONTH(sales_data_sample3[[#This Row],[ORDER DATE]])/3,0)</f>
        <v>3</v>
      </c>
      <c r="K1587" t="str">
        <f>TEXT(sales_data_sample3[[#This Row],[ORDER DATE]],"[$-409]mmmm")</f>
        <v>August</v>
      </c>
      <c r="L1587">
        <f>YEAR(sales_data_sample3[[#This Row],[ORDER DATE]])</f>
        <v>2004</v>
      </c>
      <c r="M1587" t="s">
        <v>278</v>
      </c>
      <c r="N1587">
        <v>151</v>
      </c>
      <c r="O1587" t="s">
        <v>1027</v>
      </c>
      <c r="P1587" t="s">
        <v>417</v>
      </c>
      <c r="Q1587" t="s">
        <v>418</v>
      </c>
      <c r="R1587" t="s">
        <v>419</v>
      </c>
      <c r="S1587" t="s">
        <v>4804</v>
      </c>
      <c r="T1587" t="s">
        <v>420</v>
      </c>
      <c r="U1587" t="s">
        <v>73</v>
      </c>
      <c r="V1587" t="s">
        <v>167</v>
      </c>
      <c r="W1587" t="s">
        <v>38</v>
      </c>
      <c r="X1587" t="s">
        <v>39</v>
      </c>
      <c r="Y1587" t="s">
        <v>421</v>
      </c>
      <c r="Z1587" t="s">
        <v>422</v>
      </c>
      <c r="AA1587" t="s">
        <v>65</v>
      </c>
    </row>
    <row r="1588" spans="1:27" x14ac:dyDescent="0.25">
      <c r="A1588" s="1">
        <v>10282</v>
      </c>
      <c r="B1588" s="1">
        <v>24</v>
      </c>
      <c r="C1588" s="8">
        <v>100</v>
      </c>
      <c r="D1588" s="1">
        <v>4</v>
      </c>
      <c r="E1588" s="7">
        <v>3778.8</v>
      </c>
      <c r="F1588" s="7">
        <f>sales_data_sample3[[#This Row],[SALES]]*sales_data_sample3[[#This Row],[PROFIT MARGIN]]</f>
        <v>940.54332000000011</v>
      </c>
      <c r="G1588" s="14" t="str">
        <f>IF(sales_data_sample3[[#This Row],[STATUS]] &lt;&gt;"Cancelled","24,89%","0")</f>
        <v>24,89%</v>
      </c>
      <c r="H1588" s="4">
        <v>38219</v>
      </c>
      <c r="I1588" t="s">
        <v>28</v>
      </c>
      <c r="J1588">
        <f>ROUNDUP(MONTH(sales_data_sample3[[#This Row],[ORDER DATE]])/3,0)</f>
        <v>3</v>
      </c>
      <c r="K1588" t="str">
        <f>TEXT(sales_data_sample3[[#This Row],[ORDER DATE]],"[$-409]mmmm")</f>
        <v>August</v>
      </c>
      <c r="L1588">
        <f>YEAR(sales_data_sample3[[#This Row],[ORDER DATE]])</f>
        <v>2004</v>
      </c>
      <c r="M1588" t="s">
        <v>278</v>
      </c>
      <c r="N1588">
        <v>173</v>
      </c>
      <c r="O1588" t="s">
        <v>1095</v>
      </c>
      <c r="P1588" t="s">
        <v>417</v>
      </c>
      <c r="Q1588" t="s">
        <v>418</v>
      </c>
      <c r="R1588" t="s">
        <v>419</v>
      </c>
      <c r="S1588" t="s">
        <v>4804</v>
      </c>
      <c r="T1588" t="s">
        <v>420</v>
      </c>
      <c r="U1588" t="s">
        <v>73</v>
      </c>
      <c r="V1588" t="s">
        <v>167</v>
      </c>
      <c r="W1588" t="s">
        <v>38</v>
      </c>
      <c r="X1588" t="s">
        <v>39</v>
      </c>
      <c r="Y1588" t="s">
        <v>421</v>
      </c>
      <c r="Z1588" t="s">
        <v>422</v>
      </c>
      <c r="AA1588" t="s">
        <v>65</v>
      </c>
    </row>
    <row r="1589" spans="1:27" x14ac:dyDescent="0.25">
      <c r="A1589" s="1">
        <v>10282</v>
      </c>
      <c r="B1589" s="1">
        <v>23</v>
      </c>
      <c r="C1589" s="8">
        <v>100</v>
      </c>
      <c r="D1589" s="1">
        <v>13</v>
      </c>
      <c r="E1589" s="7">
        <v>3238.63</v>
      </c>
      <c r="F1589" s="7">
        <f>sales_data_sample3[[#This Row],[SALES]]*sales_data_sample3[[#This Row],[PROFIT MARGIN]]</f>
        <v>806.09500700000001</v>
      </c>
      <c r="G1589" s="14" t="str">
        <f>IF(sales_data_sample3[[#This Row],[STATUS]] &lt;&gt;"Cancelled","24,89%","0")</f>
        <v>24,89%</v>
      </c>
      <c r="H1589" s="4">
        <v>38219</v>
      </c>
      <c r="I1589" t="s">
        <v>28</v>
      </c>
      <c r="J1589">
        <f>ROUNDUP(MONTH(sales_data_sample3[[#This Row],[ORDER DATE]])/3,0)</f>
        <v>3</v>
      </c>
      <c r="K1589" t="str">
        <f>TEXT(sales_data_sample3[[#This Row],[ORDER DATE]],"[$-409]mmmm")</f>
        <v>August</v>
      </c>
      <c r="L1589">
        <f>YEAR(sales_data_sample3[[#This Row],[ORDER DATE]])</f>
        <v>2004</v>
      </c>
      <c r="M1589" t="s">
        <v>278</v>
      </c>
      <c r="N1589">
        <v>163</v>
      </c>
      <c r="O1589" t="s">
        <v>1667</v>
      </c>
      <c r="P1589" t="s">
        <v>417</v>
      </c>
      <c r="Q1589" t="s">
        <v>418</v>
      </c>
      <c r="R1589" t="s">
        <v>419</v>
      </c>
      <c r="S1589" t="s">
        <v>4804</v>
      </c>
      <c r="T1589" t="s">
        <v>420</v>
      </c>
      <c r="U1589" t="s">
        <v>73</v>
      </c>
      <c r="V1589" t="s">
        <v>167</v>
      </c>
      <c r="W1589" t="s">
        <v>38</v>
      </c>
      <c r="X1589" t="s">
        <v>39</v>
      </c>
      <c r="Y1589" t="s">
        <v>421</v>
      </c>
      <c r="Z1589" t="s">
        <v>422</v>
      </c>
      <c r="AA1589" t="s">
        <v>65</v>
      </c>
    </row>
    <row r="1590" spans="1:27" x14ac:dyDescent="0.25">
      <c r="A1590" s="1">
        <v>10282</v>
      </c>
      <c r="B1590" s="1">
        <v>43</v>
      </c>
      <c r="C1590" s="8">
        <v>100</v>
      </c>
      <c r="D1590" s="1">
        <v>1</v>
      </c>
      <c r="E1590" s="7">
        <v>6695.53</v>
      </c>
      <c r="F1590" s="7">
        <f>sales_data_sample3[[#This Row],[SALES]]*sales_data_sample3[[#This Row],[PROFIT MARGIN]]</f>
        <v>494.79966699999994</v>
      </c>
      <c r="G1590" s="14" t="str">
        <f>IF(sales_data_sample3[[#This Row],[STATUS]] &lt;&gt;"Cancelled","7,39%","0")</f>
        <v>7,39%</v>
      </c>
      <c r="H1590" s="4">
        <v>38219</v>
      </c>
      <c r="I1590" t="s">
        <v>28</v>
      </c>
      <c r="J1590">
        <f>ROUNDUP(MONTH(sales_data_sample3[[#This Row],[ORDER DATE]])/3,0)</f>
        <v>3</v>
      </c>
      <c r="K1590" t="str">
        <f>TEXT(sales_data_sample3[[#This Row],[ORDER DATE]],"[$-409]mmmm")</f>
        <v>August</v>
      </c>
      <c r="L1590">
        <f>YEAR(sales_data_sample3[[#This Row],[ORDER DATE]])</f>
        <v>2004</v>
      </c>
      <c r="M1590" t="s">
        <v>1354</v>
      </c>
      <c r="N1590">
        <v>136</v>
      </c>
      <c r="O1590" t="s">
        <v>2159</v>
      </c>
      <c r="P1590" t="s">
        <v>417</v>
      </c>
      <c r="Q1590" t="s">
        <v>418</v>
      </c>
      <c r="R1590" t="s">
        <v>419</v>
      </c>
      <c r="S1590" t="s">
        <v>4804</v>
      </c>
      <c r="T1590" t="s">
        <v>420</v>
      </c>
      <c r="U1590" t="s">
        <v>73</v>
      </c>
      <c r="V1590" t="s">
        <v>167</v>
      </c>
      <c r="W1590" t="s">
        <v>38</v>
      </c>
      <c r="X1590" t="s">
        <v>39</v>
      </c>
      <c r="Y1590" t="s">
        <v>421</v>
      </c>
      <c r="Z1590" t="s">
        <v>422</v>
      </c>
      <c r="AA1590" t="s">
        <v>65</v>
      </c>
    </row>
    <row r="1591" spans="1:27" x14ac:dyDescent="0.25">
      <c r="A1591" s="1">
        <v>10282</v>
      </c>
      <c r="B1591" s="1">
        <v>36</v>
      </c>
      <c r="C1591" s="8">
        <v>100</v>
      </c>
      <c r="D1591" s="1">
        <v>3</v>
      </c>
      <c r="E1591" s="7">
        <v>4174.92</v>
      </c>
      <c r="F1591" s="7">
        <f>sales_data_sample3[[#This Row],[SALES]]*sales_data_sample3[[#This Row],[PROFIT MARGIN]]</f>
        <v>212.50342800000001</v>
      </c>
      <c r="G1591" s="14" t="str">
        <f>IF(sales_data_sample3[[#This Row],[STATUS]] &lt;&gt;"Cancelled","5,09%","0")</f>
        <v>5,09%</v>
      </c>
      <c r="H1591" s="4">
        <v>38219</v>
      </c>
      <c r="I1591" t="s">
        <v>28</v>
      </c>
      <c r="J1591">
        <f>ROUNDUP(MONTH(sales_data_sample3[[#This Row],[ORDER DATE]])/3,0)</f>
        <v>3</v>
      </c>
      <c r="K1591" t="str">
        <f>TEXT(sales_data_sample3[[#This Row],[ORDER DATE]],"[$-409]mmmm")</f>
        <v>August</v>
      </c>
      <c r="L1591">
        <f>YEAR(sales_data_sample3[[#This Row],[ORDER DATE]])</f>
        <v>2004</v>
      </c>
      <c r="M1591" t="s">
        <v>2246</v>
      </c>
      <c r="N1591">
        <v>100</v>
      </c>
      <c r="O1591" t="s">
        <v>2247</v>
      </c>
      <c r="P1591" t="s">
        <v>417</v>
      </c>
      <c r="Q1591" t="s">
        <v>418</v>
      </c>
      <c r="R1591" t="s">
        <v>419</v>
      </c>
      <c r="S1591" t="s">
        <v>4804</v>
      </c>
      <c r="T1591" t="s">
        <v>420</v>
      </c>
      <c r="U1591" t="s">
        <v>73</v>
      </c>
      <c r="V1591" t="s">
        <v>167</v>
      </c>
      <c r="W1591" t="s">
        <v>38</v>
      </c>
      <c r="X1591" t="s">
        <v>39</v>
      </c>
      <c r="Y1591" t="s">
        <v>421</v>
      </c>
      <c r="Z1591" t="s">
        <v>422</v>
      </c>
      <c r="AA1591" t="s">
        <v>65</v>
      </c>
    </row>
    <row r="1592" spans="1:27" x14ac:dyDescent="0.25">
      <c r="A1592" s="1">
        <v>10282</v>
      </c>
      <c r="B1592" s="1">
        <v>31</v>
      </c>
      <c r="C1592" s="8">
        <v>100</v>
      </c>
      <c r="D1592" s="1">
        <v>8</v>
      </c>
      <c r="E1592" s="7">
        <v>4674.8</v>
      </c>
      <c r="F1592" s="7">
        <f>sales_data_sample3[[#This Row],[SALES]]*sales_data_sample3[[#This Row],[PROFIT MARGIN]]</f>
        <v>1163.55772</v>
      </c>
      <c r="G1592" s="14" t="str">
        <f>IF(sales_data_sample3[[#This Row],[STATUS]] &lt;&gt;"Cancelled","24,89%","0")</f>
        <v>24,89%</v>
      </c>
      <c r="H1592" s="4">
        <v>38219</v>
      </c>
      <c r="I1592" t="s">
        <v>28</v>
      </c>
      <c r="J1592">
        <f>ROUNDUP(MONTH(sales_data_sample3[[#This Row],[ORDER DATE]])/3,0)</f>
        <v>3</v>
      </c>
      <c r="K1592" t="str">
        <f>TEXT(sales_data_sample3[[#This Row],[ORDER DATE]],"[$-409]mmmm")</f>
        <v>August</v>
      </c>
      <c r="L1592">
        <f>YEAR(sales_data_sample3[[#This Row],[ORDER DATE]])</f>
        <v>2004</v>
      </c>
      <c r="M1592" t="s">
        <v>278</v>
      </c>
      <c r="N1592">
        <v>143</v>
      </c>
      <c r="O1592" t="s">
        <v>2501</v>
      </c>
      <c r="P1592" t="s">
        <v>417</v>
      </c>
      <c r="Q1592" t="s">
        <v>418</v>
      </c>
      <c r="R1592" t="s">
        <v>419</v>
      </c>
      <c r="S1592" t="s">
        <v>4804</v>
      </c>
      <c r="T1592" t="s">
        <v>420</v>
      </c>
      <c r="U1592" t="s">
        <v>73</v>
      </c>
      <c r="V1592" t="s">
        <v>167</v>
      </c>
      <c r="W1592" t="s">
        <v>38</v>
      </c>
      <c r="X1592" t="s">
        <v>39</v>
      </c>
      <c r="Y1592" t="s">
        <v>421</v>
      </c>
      <c r="Z1592" t="s">
        <v>422</v>
      </c>
      <c r="AA1592" t="s">
        <v>65</v>
      </c>
    </row>
    <row r="1593" spans="1:27" x14ac:dyDescent="0.25">
      <c r="A1593" s="1">
        <v>10282</v>
      </c>
      <c r="B1593" s="1">
        <v>29</v>
      </c>
      <c r="C1593" s="8">
        <v>46.82</v>
      </c>
      <c r="D1593" s="1">
        <v>11</v>
      </c>
      <c r="E1593" s="7">
        <v>1357.78</v>
      </c>
      <c r="F1593" s="7">
        <f>sales_data_sample3[[#This Row],[SALES]]*sales_data_sample3[[#This Row],[PROFIT MARGIN]]</f>
        <v>337.95144199999999</v>
      </c>
      <c r="G1593" s="14" t="str">
        <f>IF(sales_data_sample3[[#This Row],[STATUS]] &lt;&gt;"Cancelled","24,89%","0")</f>
        <v>24,89%</v>
      </c>
      <c r="H1593" s="4">
        <v>38219</v>
      </c>
      <c r="I1593" t="s">
        <v>28</v>
      </c>
      <c r="J1593">
        <f>ROUNDUP(MONTH(sales_data_sample3[[#This Row],[ORDER DATE]])/3,0)</f>
        <v>3</v>
      </c>
      <c r="K1593" t="str">
        <f>TEXT(sales_data_sample3[[#This Row],[ORDER DATE]],"[$-409]mmmm")</f>
        <v>August</v>
      </c>
      <c r="L1593">
        <f>YEAR(sales_data_sample3[[#This Row],[ORDER DATE]])</f>
        <v>2004</v>
      </c>
      <c r="M1593" t="s">
        <v>278</v>
      </c>
      <c r="N1593">
        <v>57</v>
      </c>
      <c r="O1593" t="s">
        <v>2779</v>
      </c>
      <c r="P1593" t="s">
        <v>417</v>
      </c>
      <c r="Q1593" t="s">
        <v>418</v>
      </c>
      <c r="R1593" t="s">
        <v>419</v>
      </c>
      <c r="S1593" t="s">
        <v>4804</v>
      </c>
      <c r="T1593" t="s">
        <v>420</v>
      </c>
      <c r="U1593" t="s">
        <v>73</v>
      </c>
      <c r="V1593" t="s">
        <v>167</v>
      </c>
      <c r="W1593" t="s">
        <v>38</v>
      </c>
      <c r="X1593" t="s">
        <v>39</v>
      </c>
      <c r="Y1593" t="s">
        <v>421</v>
      </c>
      <c r="Z1593" t="s">
        <v>422</v>
      </c>
      <c r="AA1593" t="s">
        <v>42</v>
      </c>
    </row>
    <row r="1594" spans="1:27" x14ac:dyDescent="0.25">
      <c r="A1594" s="1">
        <v>10282</v>
      </c>
      <c r="B1594" s="1">
        <v>39</v>
      </c>
      <c r="C1594" s="8">
        <v>100</v>
      </c>
      <c r="D1594" s="1">
        <v>10</v>
      </c>
      <c r="E1594" s="7">
        <v>4797.3900000000003</v>
      </c>
      <c r="F1594" s="7">
        <f>sales_data_sample3[[#This Row],[SALES]]*sales_data_sample3[[#This Row],[PROFIT MARGIN]]</f>
        <v>1194.070371</v>
      </c>
      <c r="G1594" s="14" t="str">
        <f>IF(sales_data_sample3[[#This Row],[STATUS]] &lt;&gt;"Cancelled","24,89%","0")</f>
        <v>24,89%</v>
      </c>
      <c r="H1594" s="4">
        <v>38219</v>
      </c>
      <c r="I1594" t="s">
        <v>28</v>
      </c>
      <c r="J1594">
        <f>ROUNDUP(MONTH(sales_data_sample3[[#This Row],[ORDER DATE]])/3,0)</f>
        <v>3</v>
      </c>
      <c r="K1594" t="str">
        <f>TEXT(sales_data_sample3[[#This Row],[ORDER DATE]],"[$-409]mmmm")</f>
        <v>August</v>
      </c>
      <c r="L1594">
        <f>YEAR(sales_data_sample3[[#This Row],[ORDER DATE]])</f>
        <v>2004</v>
      </c>
      <c r="M1594" t="s">
        <v>278</v>
      </c>
      <c r="N1594">
        <v>118</v>
      </c>
      <c r="O1594" t="s">
        <v>3701</v>
      </c>
      <c r="P1594" t="s">
        <v>417</v>
      </c>
      <c r="Q1594" t="s">
        <v>418</v>
      </c>
      <c r="R1594" t="s">
        <v>419</v>
      </c>
      <c r="S1594" t="s">
        <v>4804</v>
      </c>
      <c r="T1594" t="s">
        <v>420</v>
      </c>
      <c r="U1594" t="s">
        <v>73</v>
      </c>
      <c r="V1594" t="s">
        <v>167</v>
      </c>
      <c r="W1594" t="s">
        <v>38</v>
      </c>
      <c r="X1594" t="s">
        <v>39</v>
      </c>
      <c r="Y1594" t="s">
        <v>421</v>
      </c>
      <c r="Z1594" t="s">
        <v>422</v>
      </c>
      <c r="AA1594" t="s">
        <v>65</v>
      </c>
    </row>
    <row r="1595" spans="1:27" x14ac:dyDescent="0.25">
      <c r="A1595" s="1">
        <v>10282</v>
      </c>
      <c r="B1595" s="1">
        <v>36</v>
      </c>
      <c r="C1595" s="8">
        <v>59.65</v>
      </c>
      <c r="D1595" s="1">
        <v>9</v>
      </c>
      <c r="E1595" s="7">
        <v>2147.4</v>
      </c>
      <c r="F1595" s="7">
        <f>sales_data_sample3[[#This Row],[SALES]]*sales_data_sample3[[#This Row],[PROFIT MARGIN]]</f>
        <v>109.30266</v>
      </c>
      <c r="G1595" s="14" t="str">
        <f>IF(sales_data_sample3[[#This Row],[STATUS]] &lt;&gt;"Cancelled","5,09%","0")</f>
        <v>5,09%</v>
      </c>
      <c r="H1595" s="4">
        <v>38219</v>
      </c>
      <c r="I1595" t="s">
        <v>28</v>
      </c>
      <c r="J1595">
        <f>ROUNDUP(MONTH(sales_data_sample3[[#This Row],[ORDER DATE]])/3,0)</f>
        <v>3</v>
      </c>
      <c r="K1595" t="str">
        <f>TEXT(sales_data_sample3[[#This Row],[ORDER DATE]],"[$-409]mmmm")</f>
        <v>August</v>
      </c>
      <c r="L1595">
        <f>YEAR(sales_data_sample3[[#This Row],[ORDER DATE]])</f>
        <v>2004</v>
      </c>
      <c r="M1595" t="s">
        <v>2246</v>
      </c>
      <c r="N1595">
        <v>62</v>
      </c>
      <c r="O1595" t="s">
        <v>3989</v>
      </c>
      <c r="P1595" t="s">
        <v>417</v>
      </c>
      <c r="Q1595" t="s">
        <v>418</v>
      </c>
      <c r="R1595" t="s">
        <v>419</v>
      </c>
      <c r="S1595" t="s">
        <v>4804</v>
      </c>
      <c r="T1595" t="s">
        <v>420</v>
      </c>
      <c r="U1595" t="s">
        <v>73</v>
      </c>
      <c r="V1595" t="s">
        <v>167</v>
      </c>
      <c r="W1595" t="s">
        <v>38</v>
      </c>
      <c r="X1595" t="s">
        <v>39</v>
      </c>
      <c r="Y1595" t="s">
        <v>421</v>
      </c>
      <c r="Z1595" t="s">
        <v>422</v>
      </c>
      <c r="AA1595" t="s">
        <v>42</v>
      </c>
    </row>
    <row r="1596" spans="1:27" x14ac:dyDescent="0.25">
      <c r="A1596" s="1">
        <v>10282</v>
      </c>
      <c r="B1596" s="1">
        <v>38</v>
      </c>
      <c r="C1596" s="8">
        <v>100</v>
      </c>
      <c r="D1596" s="1">
        <v>12</v>
      </c>
      <c r="E1596" s="7">
        <v>4310.72</v>
      </c>
      <c r="F1596" s="7">
        <f>sales_data_sample3[[#This Row],[SALES]]*sales_data_sample3[[#This Row],[PROFIT MARGIN]]</f>
        <v>196.13776000000001</v>
      </c>
      <c r="G1596" s="14" t="str">
        <f>IF(sales_data_sample3[[#This Row],[STATUS]] &lt;&gt;"Cancelled","4,55%","0")</f>
        <v>4,55%</v>
      </c>
      <c r="H1596" s="4">
        <v>38219</v>
      </c>
      <c r="I1596" t="s">
        <v>28</v>
      </c>
      <c r="J1596">
        <f>ROUNDUP(MONTH(sales_data_sample3[[#This Row],[ORDER DATE]])/3,0)</f>
        <v>3</v>
      </c>
      <c r="K1596" t="str">
        <f>TEXT(sales_data_sample3[[#This Row],[ORDER DATE]],"[$-409]mmmm")</f>
        <v>August</v>
      </c>
      <c r="L1596">
        <f>YEAR(sales_data_sample3[[#This Row],[ORDER DATE]])</f>
        <v>2004</v>
      </c>
      <c r="M1596" t="s">
        <v>957</v>
      </c>
      <c r="N1596">
        <v>115</v>
      </c>
      <c r="O1596" t="s">
        <v>4177</v>
      </c>
      <c r="P1596" t="s">
        <v>417</v>
      </c>
      <c r="Q1596" t="s">
        <v>418</v>
      </c>
      <c r="R1596" t="s">
        <v>419</v>
      </c>
      <c r="S1596" t="s">
        <v>4804</v>
      </c>
      <c r="T1596" t="s">
        <v>420</v>
      </c>
      <c r="U1596" t="s">
        <v>73</v>
      </c>
      <c r="V1596" t="s">
        <v>167</v>
      </c>
      <c r="W1596" t="s">
        <v>38</v>
      </c>
      <c r="X1596" t="s">
        <v>39</v>
      </c>
      <c r="Y1596" t="s">
        <v>421</v>
      </c>
      <c r="Z1596" t="s">
        <v>422</v>
      </c>
      <c r="AA1596" t="s">
        <v>65</v>
      </c>
    </row>
    <row r="1597" spans="1:27" x14ac:dyDescent="0.25">
      <c r="A1597" s="1">
        <v>10282</v>
      </c>
      <c r="B1597" s="1">
        <v>37</v>
      </c>
      <c r="C1597" s="8">
        <v>66.78</v>
      </c>
      <c r="D1597" s="1">
        <v>7</v>
      </c>
      <c r="E1597" s="7">
        <v>2470.86</v>
      </c>
      <c r="F1597" s="7">
        <f>sales_data_sample3[[#This Row],[SALES]]*sales_data_sample3[[#This Row],[PROFIT MARGIN]]</f>
        <v>125.76677400000001</v>
      </c>
      <c r="G1597" s="14" t="str">
        <f>IF(sales_data_sample3[[#This Row],[STATUS]] &lt;&gt;"Cancelled","5,09%","0")</f>
        <v>5,09%</v>
      </c>
      <c r="H1597" s="4">
        <v>38219</v>
      </c>
      <c r="I1597" t="s">
        <v>28</v>
      </c>
      <c r="J1597">
        <f>ROUNDUP(MONTH(sales_data_sample3[[#This Row],[ORDER DATE]])/3,0)</f>
        <v>3</v>
      </c>
      <c r="K1597" t="str">
        <f>TEXT(sales_data_sample3[[#This Row],[ORDER DATE]],"[$-409]mmmm")</f>
        <v>August</v>
      </c>
      <c r="L1597">
        <f>YEAR(sales_data_sample3[[#This Row],[ORDER DATE]])</f>
        <v>2004</v>
      </c>
      <c r="M1597" t="s">
        <v>2246</v>
      </c>
      <c r="N1597">
        <v>58</v>
      </c>
      <c r="O1597" t="s">
        <v>4208</v>
      </c>
      <c r="P1597" t="s">
        <v>417</v>
      </c>
      <c r="Q1597" t="s">
        <v>418</v>
      </c>
      <c r="R1597" t="s">
        <v>419</v>
      </c>
      <c r="S1597" t="s">
        <v>4804</v>
      </c>
      <c r="T1597" t="s">
        <v>420</v>
      </c>
      <c r="U1597" t="s">
        <v>73</v>
      </c>
      <c r="V1597" t="s">
        <v>167</v>
      </c>
      <c r="W1597" t="s">
        <v>38</v>
      </c>
      <c r="X1597" t="s">
        <v>39</v>
      </c>
      <c r="Y1597" t="s">
        <v>421</v>
      </c>
      <c r="Z1597" t="s">
        <v>422</v>
      </c>
      <c r="AA1597" t="s">
        <v>42</v>
      </c>
    </row>
    <row r="1598" spans="1:27" x14ac:dyDescent="0.25">
      <c r="A1598" s="1">
        <v>10282</v>
      </c>
      <c r="B1598" s="1">
        <v>43</v>
      </c>
      <c r="C1598" s="8">
        <v>86.61</v>
      </c>
      <c r="D1598" s="1">
        <v>2</v>
      </c>
      <c r="E1598" s="7">
        <v>3724.23</v>
      </c>
      <c r="F1598" s="7">
        <f>sales_data_sample3[[#This Row],[SALES]]*sales_data_sample3[[#This Row],[PROFIT MARGIN]]</f>
        <v>340.39462199999997</v>
      </c>
      <c r="G1598" s="14" t="str">
        <f>IF(sales_data_sample3[[#This Row],[STATUS]] &lt;&gt;"Cancelled","9,14%","0")</f>
        <v>9,14%</v>
      </c>
      <c r="H1598" s="4">
        <v>38219</v>
      </c>
      <c r="I1598" t="s">
        <v>28</v>
      </c>
      <c r="J1598">
        <f>ROUNDUP(MONTH(sales_data_sample3[[#This Row],[ORDER DATE]])/3,0)</f>
        <v>3</v>
      </c>
      <c r="K1598" t="str">
        <f>TEXT(sales_data_sample3[[#This Row],[ORDER DATE]],"[$-409]mmmm")</f>
        <v>August</v>
      </c>
      <c r="L1598">
        <f>YEAR(sales_data_sample3[[#This Row],[ORDER DATE]])</f>
        <v>2004</v>
      </c>
      <c r="M1598" t="s">
        <v>2075</v>
      </c>
      <c r="N1598">
        <v>86</v>
      </c>
      <c r="O1598" t="s">
        <v>4358</v>
      </c>
      <c r="P1598" t="s">
        <v>417</v>
      </c>
      <c r="Q1598" t="s">
        <v>418</v>
      </c>
      <c r="R1598" t="s">
        <v>419</v>
      </c>
      <c r="S1598" t="s">
        <v>4804</v>
      </c>
      <c r="T1598" t="s">
        <v>420</v>
      </c>
      <c r="U1598" t="s">
        <v>73</v>
      </c>
      <c r="V1598" t="s">
        <v>167</v>
      </c>
      <c r="W1598" t="s">
        <v>38</v>
      </c>
      <c r="X1598" t="s">
        <v>39</v>
      </c>
      <c r="Y1598" t="s">
        <v>421</v>
      </c>
      <c r="Z1598" t="s">
        <v>422</v>
      </c>
      <c r="AA1598" t="s">
        <v>65</v>
      </c>
    </row>
    <row r="1599" spans="1:27" x14ac:dyDescent="0.25">
      <c r="A1599" s="1">
        <v>10283</v>
      </c>
      <c r="B1599" s="1">
        <v>25</v>
      </c>
      <c r="C1599" s="8">
        <v>100</v>
      </c>
      <c r="D1599" s="1">
        <v>6</v>
      </c>
      <c r="E1599" s="7">
        <v>2992</v>
      </c>
      <c r="F1599" s="7">
        <f>sales_data_sample3[[#This Row],[SALES]]*sales_data_sample3[[#This Row],[PROFIT MARGIN]]</f>
        <v>744.7088</v>
      </c>
      <c r="G1599" s="14" t="str">
        <f>IF(sales_data_sample3[[#This Row],[STATUS]] &lt;&gt;"Cancelled","24,89%","0")</f>
        <v>24,89%</v>
      </c>
      <c r="H1599" s="4">
        <v>38219</v>
      </c>
      <c r="I1599" t="s">
        <v>28</v>
      </c>
      <c r="J1599">
        <f>ROUNDUP(MONTH(sales_data_sample3[[#This Row],[ORDER DATE]])/3,0)</f>
        <v>3</v>
      </c>
      <c r="K1599" t="str">
        <f>TEXT(sales_data_sample3[[#This Row],[ORDER DATE]],"[$-409]mmmm")</f>
        <v>August</v>
      </c>
      <c r="L1599">
        <f>YEAR(sales_data_sample3[[#This Row],[ORDER DATE]])</f>
        <v>2004</v>
      </c>
      <c r="M1599" t="s">
        <v>278</v>
      </c>
      <c r="N1599">
        <v>136</v>
      </c>
      <c r="O1599" t="s">
        <v>561</v>
      </c>
      <c r="P1599" t="s">
        <v>648</v>
      </c>
      <c r="Q1599" t="s">
        <v>649</v>
      </c>
      <c r="R1599" t="s">
        <v>650</v>
      </c>
      <c r="S1599" t="s">
        <v>4804</v>
      </c>
      <c r="T1599" t="s">
        <v>651</v>
      </c>
      <c r="U1599" t="s">
        <v>351</v>
      </c>
      <c r="V1599" t="s">
        <v>652</v>
      </c>
      <c r="W1599" t="s">
        <v>353</v>
      </c>
      <c r="X1599" t="s">
        <v>39</v>
      </c>
      <c r="Y1599" t="s">
        <v>653</v>
      </c>
      <c r="Z1599" t="s">
        <v>264</v>
      </c>
      <c r="AA1599" t="s">
        <v>42</v>
      </c>
    </row>
    <row r="1600" spans="1:27" x14ac:dyDescent="0.25">
      <c r="A1600" s="1">
        <v>10283</v>
      </c>
      <c r="B1600" s="1">
        <v>21</v>
      </c>
      <c r="C1600" s="8">
        <v>98.06</v>
      </c>
      <c r="D1600" s="1">
        <v>4</v>
      </c>
      <c r="E1600" s="7">
        <v>2059.2600000000002</v>
      </c>
      <c r="F1600" s="7">
        <f>sales_data_sample3[[#This Row],[SALES]]*sales_data_sample3[[#This Row],[PROFIT MARGIN]]</f>
        <v>188.216364</v>
      </c>
      <c r="G1600" s="14" t="str">
        <f>IF(sales_data_sample3[[#This Row],[STATUS]] &lt;&gt;"Cancelled","9,14%","0")</f>
        <v>9,14%</v>
      </c>
      <c r="H1600" s="4">
        <v>38219</v>
      </c>
      <c r="I1600" t="s">
        <v>28</v>
      </c>
      <c r="J1600">
        <f>ROUNDUP(MONTH(sales_data_sample3[[#This Row],[ORDER DATE]])/3,0)</f>
        <v>3</v>
      </c>
      <c r="K1600" t="str">
        <f>TEXT(sales_data_sample3[[#This Row],[ORDER DATE]],"[$-409]mmmm")</f>
        <v>August</v>
      </c>
      <c r="L1600">
        <f>YEAR(sales_data_sample3[[#This Row],[ORDER DATE]])</f>
        <v>2004</v>
      </c>
      <c r="M1600" t="s">
        <v>2075</v>
      </c>
      <c r="N1600">
        <v>86</v>
      </c>
      <c r="O1600" t="s">
        <v>2076</v>
      </c>
      <c r="P1600" t="s">
        <v>648</v>
      </c>
      <c r="Q1600" t="s">
        <v>649</v>
      </c>
      <c r="R1600" t="s">
        <v>650</v>
      </c>
      <c r="S1600" t="s">
        <v>4804</v>
      </c>
      <c r="T1600" t="s">
        <v>651</v>
      </c>
      <c r="U1600" t="s">
        <v>351</v>
      </c>
      <c r="V1600" t="s">
        <v>652</v>
      </c>
      <c r="W1600" t="s">
        <v>353</v>
      </c>
      <c r="X1600" t="s">
        <v>39</v>
      </c>
      <c r="Y1600" t="s">
        <v>653</v>
      </c>
      <c r="Z1600" t="s">
        <v>264</v>
      </c>
      <c r="AA1600" t="s">
        <v>42</v>
      </c>
    </row>
    <row r="1601" spans="1:27" x14ac:dyDescent="0.25">
      <c r="A1601" s="1">
        <v>10283</v>
      </c>
      <c r="B1601" s="1">
        <v>46</v>
      </c>
      <c r="C1601" s="8">
        <v>100</v>
      </c>
      <c r="D1601" s="1">
        <v>3</v>
      </c>
      <c r="E1601" s="7">
        <v>5795.54</v>
      </c>
      <c r="F1601" s="7">
        <f>sales_data_sample3[[#This Row],[SALES]]*sales_data_sample3[[#This Row],[PROFIT MARGIN]]</f>
        <v>428.29040599999996</v>
      </c>
      <c r="G1601" s="14" t="str">
        <f>IF(sales_data_sample3[[#This Row],[STATUS]] &lt;&gt;"Cancelled","7,39%","0")</f>
        <v>7,39%</v>
      </c>
      <c r="H1601" s="4">
        <v>38219</v>
      </c>
      <c r="I1601" t="s">
        <v>28</v>
      </c>
      <c r="J1601">
        <f>ROUNDUP(MONTH(sales_data_sample3[[#This Row],[ORDER DATE]])/3,0)</f>
        <v>3</v>
      </c>
      <c r="K1601" t="str">
        <f>TEXT(sales_data_sample3[[#This Row],[ORDER DATE]],"[$-409]mmmm")</f>
        <v>August</v>
      </c>
      <c r="L1601">
        <f>YEAR(sales_data_sample3[[#This Row],[ORDER DATE]])</f>
        <v>2004</v>
      </c>
      <c r="M1601" t="s">
        <v>1354</v>
      </c>
      <c r="N1601">
        <v>105</v>
      </c>
      <c r="O1601" t="s">
        <v>2467</v>
      </c>
      <c r="P1601" t="s">
        <v>648</v>
      </c>
      <c r="Q1601" t="s">
        <v>649</v>
      </c>
      <c r="R1601" t="s">
        <v>650</v>
      </c>
      <c r="S1601" t="s">
        <v>4804</v>
      </c>
      <c r="T1601" t="s">
        <v>651</v>
      </c>
      <c r="U1601" t="s">
        <v>351</v>
      </c>
      <c r="V1601" t="s">
        <v>652</v>
      </c>
      <c r="W1601" t="s">
        <v>353</v>
      </c>
      <c r="X1601" t="s">
        <v>39</v>
      </c>
      <c r="Y1601" t="s">
        <v>653</v>
      </c>
      <c r="Z1601" t="s">
        <v>264</v>
      </c>
      <c r="AA1601" t="s">
        <v>65</v>
      </c>
    </row>
    <row r="1602" spans="1:27" x14ac:dyDescent="0.25">
      <c r="A1602" s="1">
        <v>10283</v>
      </c>
      <c r="B1602" s="1">
        <v>34</v>
      </c>
      <c r="C1602" s="8">
        <v>100</v>
      </c>
      <c r="D1602" s="1">
        <v>14</v>
      </c>
      <c r="E1602" s="7">
        <v>3580.88</v>
      </c>
      <c r="F1602" s="7">
        <f>sales_data_sample3[[#This Row],[SALES]]*sales_data_sample3[[#This Row],[PROFIT MARGIN]]</f>
        <v>264.62703199999999</v>
      </c>
      <c r="G1602" s="14" t="str">
        <f>IF(sales_data_sample3[[#This Row],[STATUS]] &lt;&gt;"Cancelled","7,39%","0")</f>
        <v>7,39%</v>
      </c>
      <c r="H1602" s="4">
        <v>38219</v>
      </c>
      <c r="I1602" t="s">
        <v>28</v>
      </c>
      <c r="J1602">
        <f>ROUNDUP(MONTH(sales_data_sample3[[#This Row],[ORDER DATE]])/3,0)</f>
        <v>3</v>
      </c>
      <c r="K1602" t="str">
        <f>TEXT(sales_data_sample3[[#This Row],[ORDER DATE]],"[$-409]mmmm")</f>
        <v>August</v>
      </c>
      <c r="L1602">
        <f>YEAR(sales_data_sample3[[#This Row],[ORDER DATE]])</f>
        <v>2004</v>
      </c>
      <c r="M1602" t="s">
        <v>1354</v>
      </c>
      <c r="N1602">
        <v>87</v>
      </c>
      <c r="O1602" t="s">
        <v>2562</v>
      </c>
      <c r="P1602" t="s">
        <v>648</v>
      </c>
      <c r="Q1602" t="s">
        <v>649</v>
      </c>
      <c r="R1602" t="s">
        <v>650</v>
      </c>
      <c r="S1602" t="s">
        <v>4804</v>
      </c>
      <c r="T1602" t="s">
        <v>651</v>
      </c>
      <c r="U1602" t="s">
        <v>351</v>
      </c>
      <c r="V1602" t="s">
        <v>652</v>
      </c>
      <c r="W1602" t="s">
        <v>353</v>
      </c>
      <c r="X1602" t="s">
        <v>39</v>
      </c>
      <c r="Y1602" t="s">
        <v>653</v>
      </c>
      <c r="Z1602" t="s">
        <v>264</v>
      </c>
      <c r="AA1602" t="s">
        <v>65</v>
      </c>
    </row>
    <row r="1603" spans="1:27" x14ac:dyDescent="0.25">
      <c r="A1603" s="1">
        <v>10283</v>
      </c>
      <c r="B1603" s="1">
        <v>42</v>
      </c>
      <c r="C1603" s="8">
        <v>100</v>
      </c>
      <c r="D1603" s="1">
        <v>13</v>
      </c>
      <c r="E1603" s="7">
        <v>5316.36</v>
      </c>
      <c r="F1603" s="7">
        <f>sales_data_sample3[[#This Row],[SALES]]*sales_data_sample3[[#This Row],[PROFIT MARGIN]]</f>
        <v>485.91530399999994</v>
      </c>
      <c r="G1603" s="14" t="str">
        <f>IF(sales_data_sample3[[#This Row],[STATUS]] &lt;&gt;"Cancelled","9,14%","0")</f>
        <v>9,14%</v>
      </c>
      <c r="H1603" s="4">
        <v>38219</v>
      </c>
      <c r="I1603" t="s">
        <v>28</v>
      </c>
      <c r="J1603">
        <f>ROUNDUP(MONTH(sales_data_sample3[[#This Row],[ORDER DATE]])/3,0)</f>
        <v>3</v>
      </c>
      <c r="K1603" t="str">
        <f>TEXT(sales_data_sample3[[#This Row],[ORDER DATE]],"[$-409]mmmm")</f>
        <v>August</v>
      </c>
      <c r="L1603">
        <f>YEAR(sales_data_sample3[[#This Row],[ORDER DATE]])</f>
        <v>2004</v>
      </c>
      <c r="M1603" t="s">
        <v>2075</v>
      </c>
      <c r="N1603">
        <v>122</v>
      </c>
      <c r="O1603" t="s">
        <v>3005</v>
      </c>
      <c r="P1603" t="s">
        <v>648</v>
      </c>
      <c r="Q1603" t="s">
        <v>649</v>
      </c>
      <c r="R1603" t="s">
        <v>650</v>
      </c>
      <c r="S1603" t="s">
        <v>4804</v>
      </c>
      <c r="T1603" t="s">
        <v>651</v>
      </c>
      <c r="U1603" t="s">
        <v>351</v>
      </c>
      <c r="V1603" t="s">
        <v>652</v>
      </c>
      <c r="W1603" t="s">
        <v>353</v>
      </c>
      <c r="X1603" t="s">
        <v>39</v>
      </c>
      <c r="Y1603" t="s">
        <v>653</v>
      </c>
      <c r="Z1603" t="s">
        <v>264</v>
      </c>
      <c r="AA1603" t="s">
        <v>65</v>
      </c>
    </row>
    <row r="1604" spans="1:27" x14ac:dyDescent="0.25">
      <c r="A1604" s="1">
        <v>10283</v>
      </c>
      <c r="B1604" s="1">
        <v>34</v>
      </c>
      <c r="C1604" s="8">
        <v>92.94</v>
      </c>
      <c r="D1604" s="1">
        <v>8</v>
      </c>
      <c r="E1604" s="7">
        <v>3159.96</v>
      </c>
      <c r="F1604" s="7">
        <f>sales_data_sample3[[#This Row],[SALES]]*sales_data_sample3[[#This Row],[PROFIT MARGIN]]</f>
        <v>233.52104399999999</v>
      </c>
      <c r="G1604" s="14" t="str">
        <f>IF(sales_data_sample3[[#This Row],[STATUS]] &lt;&gt;"Cancelled","7,39%","0")</f>
        <v>7,39%</v>
      </c>
      <c r="H1604" s="4">
        <v>38219</v>
      </c>
      <c r="I1604" t="s">
        <v>28</v>
      </c>
      <c r="J1604">
        <f>ROUNDUP(MONTH(sales_data_sample3[[#This Row],[ORDER DATE]])/3,0)</f>
        <v>3</v>
      </c>
      <c r="K1604" t="str">
        <f>TEXT(sales_data_sample3[[#This Row],[ORDER DATE]],"[$-409]mmmm")</f>
        <v>August</v>
      </c>
      <c r="L1604">
        <f>YEAR(sales_data_sample3[[#This Row],[ORDER DATE]])</f>
        <v>2004</v>
      </c>
      <c r="M1604" t="s">
        <v>1354</v>
      </c>
      <c r="N1604">
        <v>88</v>
      </c>
      <c r="O1604" t="s">
        <v>3347</v>
      </c>
      <c r="P1604" t="s">
        <v>648</v>
      </c>
      <c r="Q1604" t="s">
        <v>649</v>
      </c>
      <c r="R1604" t="s">
        <v>650</v>
      </c>
      <c r="S1604" t="s">
        <v>4804</v>
      </c>
      <c r="T1604" t="s">
        <v>651</v>
      </c>
      <c r="U1604" t="s">
        <v>351</v>
      </c>
      <c r="V1604" t="s">
        <v>652</v>
      </c>
      <c r="W1604" t="s">
        <v>353</v>
      </c>
      <c r="X1604" t="s">
        <v>39</v>
      </c>
      <c r="Y1604" t="s">
        <v>653</v>
      </c>
      <c r="Z1604" t="s">
        <v>264</v>
      </c>
      <c r="AA1604" t="s">
        <v>65</v>
      </c>
    </row>
    <row r="1605" spans="1:27" x14ac:dyDescent="0.25">
      <c r="A1605" s="1">
        <v>10283</v>
      </c>
      <c r="B1605" s="1">
        <v>33</v>
      </c>
      <c r="C1605" s="8">
        <v>72.959999999999994</v>
      </c>
      <c r="D1605" s="1">
        <v>5</v>
      </c>
      <c r="E1605" s="7">
        <v>2407.6799999999998</v>
      </c>
      <c r="F1605" s="7">
        <f>sales_data_sample3[[#This Row],[SALES]]*sales_data_sample3[[#This Row],[PROFIT MARGIN]]</f>
        <v>177.92755199999996</v>
      </c>
      <c r="G1605" s="14" t="str">
        <f>IF(sales_data_sample3[[#This Row],[STATUS]] &lt;&gt;"Cancelled","7,39%","0")</f>
        <v>7,39%</v>
      </c>
      <c r="H1605" s="4">
        <v>38219</v>
      </c>
      <c r="I1605" t="s">
        <v>28</v>
      </c>
      <c r="J1605">
        <f>ROUNDUP(MONTH(sales_data_sample3[[#This Row],[ORDER DATE]])/3,0)</f>
        <v>3</v>
      </c>
      <c r="K1605" t="str">
        <f>TEXT(sales_data_sample3[[#This Row],[ORDER DATE]],"[$-409]mmmm")</f>
        <v>August</v>
      </c>
      <c r="L1605">
        <f>YEAR(sales_data_sample3[[#This Row],[ORDER DATE]])</f>
        <v>2004</v>
      </c>
      <c r="M1605" t="s">
        <v>1354</v>
      </c>
      <c r="N1605">
        <v>83</v>
      </c>
      <c r="O1605" t="s">
        <v>3543</v>
      </c>
      <c r="P1605" t="s">
        <v>648</v>
      </c>
      <c r="Q1605" t="s">
        <v>649</v>
      </c>
      <c r="R1605" t="s">
        <v>650</v>
      </c>
      <c r="S1605" t="s">
        <v>4804</v>
      </c>
      <c r="T1605" t="s">
        <v>651</v>
      </c>
      <c r="U1605" t="s">
        <v>351</v>
      </c>
      <c r="V1605" t="s">
        <v>652</v>
      </c>
      <c r="W1605" t="s">
        <v>353</v>
      </c>
      <c r="X1605" t="s">
        <v>39</v>
      </c>
      <c r="Y1605" t="s">
        <v>653</v>
      </c>
      <c r="Z1605" t="s">
        <v>264</v>
      </c>
      <c r="AA1605" t="s">
        <v>42</v>
      </c>
    </row>
    <row r="1606" spans="1:27" x14ac:dyDescent="0.25">
      <c r="A1606" s="1">
        <v>10283</v>
      </c>
      <c r="B1606" s="1">
        <v>45</v>
      </c>
      <c r="C1606" s="8">
        <v>78.67</v>
      </c>
      <c r="D1606" s="1">
        <v>9</v>
      </c>
      <c r="E1606" s="7">
        <v>3540.15</v>
      </c>
      <c r="F1606" s="7">
        <f>sales_data_sample3[[#This Row],[SALES]]*sales_data_sample3[[#This Row],[PROFIT MARGIN]]</f>
        <v>323.56970999999999</v>
      </c>
      <c r="G1606" s="14" t="str">
        <f>IF(sales_data_sample3[[#This Row],[STATUS]] &lt;&gt;"Cancelled","9,14%","0")</f>
        <v>9,14%</v>
      </c>
      <c r="H1606" s="4">
        <v>38219</v>
      </c>
      <c r="I1606" t="s">
        <v>28</v>
      </c>
      <c r="J1606">
        <f>ROUNDUP(MONTH(sales_data_sample3[[#This Row],[ORDER DATE]])/3,0)</f>
        <v>3</v>
      </c>
      <c r="K1606" t="str">
        <f>TEXT(sales_data_sample3[[#This Row],[ORDER DATE]],"[$-409]mmmm")</f>
        <v>August</v>
      </c>
      <c r="L1606">
        <f>YEAR(sales_data_sample3[[#This Row],[ORDER DATE]])</f>
        <v>2004</v>
      </c>
      <c r="M1606" t="s">
        <v>2075</v>
      </c>
      <c r="N1606">
        <v>66</v>
      </c>
      <c r="O1606" t="s">
        <v>4284</v>
      </c>
      <c r="P1606" t="s">
        <v>648</v>
      </c>
      <c r="Q1606" t="s">
        <v>649</v>
      </c>
      <c r="R1606" t="s">
        <v>650</v>
      </c>
      <c r="S1606" t="s">
        <v>4804</v>
      </c>
      <c r="T1606" t="s">
        <v>651</v>
      </c>
      <c r="U1606" t="s">
        <v>351</v>
      </c>
      <c r="V1606" t="s">
        <v>652</v>
      </c>
      <c r="W1606" t="s">
        <v>353</v>
      </c>
      <c r="X1606" t="s">
        <v>39</v>
      </c>
      <c r="Y1606" t="s">
        <v>653</v>
      </c>
      <c r="Z1606" t="s">
        <v>264</v>
      </c>
      <c r="AA1606" t="s">
        <v>65</v>
      </c>
    </row>
    <row r="1607" spans="1:27" x14ac:dyDescent="0.25">
      <c r="A1607" s="1">
        <v>10283</v>
      </c>
      <c r="B1607" s="1">
        <v>20</v>
      </c>
      <c r="C1607" s="8">
        <v>94.14</v>
      </c>
      <c r="D1607" s="1">
        <v>2</v>
      </c>
      <c r="E1607" s="7">
        <v>1882.8</v>
      </c>
      <c r="F1607" s="7">
        <f>sales_data_sample3[[#This Row],[SALES]]*sales_data_sample3[[#This Row],[PROFIT MARGIN]]</f>
        <v>172.08792</v>
      </c>
      <c r="G1607" s="14" t="str">
        <f>IF(sales_data_sample3[[#This Row],[STATUS]] &lt;&gt;"Cancelled","9,14%","0")</f>
        <v>9,14%</v>
      </c>
      <c r="H1607" s="4">
        <v>38219</v>
      </c>
      <c r="I1607" t="s">
        <v>28</v>
      </c>
      <c r="J1607">
        <f>ROUNDUP(MONTH(sales_data_sample3[[#This Row],[ORDER DATE]])/3,0)</f>
        <v>3</v>
      </c>
      <c r="K1607" t="str">
        <f>TEXT(sales_data_sample3[[#This Row],[ORDER DATE]],"[$-409]mmmm")</f>
        <v>August</v>
      </c>
      <c r="L1607">
        <f>YEAR(sales_data_sample3[[#This Row],[ORDER DATE]])</f>
        <v>2004</v>
      </c>
      <c r="M1607" t="s">
        <v>2075</v>
      </c>
      <c r="N1607">
        <v>90</v>
      </c>
      <c r="O1607" t="s">
        <v>4394</v>
      </c>
      <c r="P1607" t="s">
        <v>648</v>
      </c>
      <c r="Q1607" t="s">
        <v>649</v>
      </c>
      <c r="R1607" t="s">
        <v>650</v>
      </c>
      <c r="S1607" t="s">
        <v>4804</v>
      </c>
      <c r="T1607" t="s">
        <v>651</v>
      </c>
      <c r="U1607" t="s">
        <v>351</v>
      </c>
      <c r="V1607" t="s">
        <v>652</v>
      </c>
      <c r="W1607" t="s">
        <v>353</v>
      </c>
      <c r="X1607" t="s">
        <v>39</v>
      </c>
      <c r="Y1607" t="s">
        <v>653</v>
      </c>
      <c r="Z1607" t="s">
        <v>264</v>
      </c>
      <c r="AA1607" t="s">
        <v>42</v>
      </c>
    </row>
    <row r="1608" spans="1:27" x14ac:dyDescent="0.25">
      <c r="A1608" s="1">
        <v>10283</v>
      </c>
      <c r="B1608" s="1">
        <v>47</v>
      </c>
      <c r="C1608" s="8">
        <v>65.77</v>
      </c>
      <c r="D1608" s="1">
        <v>7</v>
      </c>
      <c r="E1608" s="7">
        <v>3091.19</v>
      </c>
      <c r="F1608" s="7">
        <f>sales_data_sample3[[#This Row],[SALES]]*sales_data_sample3[[#This Row],[PROFIT MARGIN]]</f>
        <v>282.53476599999999</v>
      </c>
      <c r="G1608" s="14" t="str">
        <f>IF(sales_data_sample3[[#This Row],[STATUS]] &lt;&gt;"Cancelled","9,14%","0")</f>
        <v>9,14%</v>
      </c>
      <c r="H1608" s="4">
        <v>38219</v>
      </c>
      <c r="I1608" t="s">
        <v>28</v>
      </c>
      <c r="J1608">
        <f>ROUNDUP(MONTH(sales_data_sample3[[#This Row],[ORDER DATE]])/3,0)</f>
        <v>3</v>
      </c>
      <c r="K1608" t="str">
        <f>TEXT(sales_data_sample3[[#This Row],[ORDER DATE]],"[$-409]mmmm")</f>
        <v>August</v>
      </c>
      <c r="L1608">
        <f>YEAR(sales_data_sample3[[#This Row],[ORDER DATE]])</f>
        <v>2004</v>
      </c>
      <c r="M1608" t="s">
        <v>2075</v>
      </c>
      <c r="N1608">
        <v>72</v>
      </c>
      <c r="O1608" t="s">
        <v>4468</v>
      </c>
      <c r="P1608" t="s">
        <v>648</v>
      </c>
      <c r="Q1608" t="s">
        <v>649</v>
      </c>
      <c r="R1608" t="s">
        <v>650</v>
      </c>
      <c r="S1608" t="s">
        <v>4804</v>
      </c>
      <c r="T1608" t="s">
        <v>651</v>
      </c>
      <c r="U1608" t="s">
        <v>351</v>
      </c>
      <c r="V1608" t="s">
        <v>652</v>
      </c>
      <c r="W1608" t="s">
        <v>353</v>
      </c>
      <c r="X1608" t="s">
        <v>39</v>
      </c>
      <c r="Y1608" t="s">
        <v>653</v>
      </c>
      <c r="Z1608" t="s">
        <v>264</v>
      </c>
      <c r="AA1608" t="s">
        <v>65</v>
      </c>
    </row>
    <row r="1609" spans="1:27" x14ac:dyDescent="0.25">
      <c r="A1609" s="1">
        <v>10283</v>
      </c>
      <c r="B1609" s="1">
        <v>22</v>
      </c>
      <c r="C1609" s="8">
        <v>88.15</v>
      </c>
      <c r="D1609" s="1">
        <v>10</v>
      </c>
      <c r="E1609" s="7">
        <v>1939.3</v>
      </c>
      <c r="F1609" s="7">
        <f>sales_data_sample3[[#This Row],[SALES]]*sales_data_sample3[[#This Row],[PROFIT MARGIN]]</f>
        <v>177.25201999999999</v>
      </c>
      <c r="G1609" s="14" t="str">
        <f>IF(sales_data_sample3[[#This Row],[STATUS]] &lt;&gt;"Cancelled","9,14%","0")</f>
        <v>9,14%</v>
      </c>
      <c r="H1609" s="4">
        <v>38219</v>
      </c>
      <c r="I1609" t="s">
        <v>28</v>
      </c>
      <c r="J1609">
        <f>ROUNDUP(MONTH(sales_data_sample3[[#This Row],[ORDER DATE]])/3,0)</f>
        <v>3</v>
      </c>
      <c r="K1609" t="str">
        <f>TEXT(sales_data_sample3[[#This Row],[ORDER DATE]],"[$-409]mmmm")</f>
        <v>August</v>
      </c>
      <c r="L1609">
        <f>YEAR(sales_data_sample3[[#This Row],[ORDER DATE]])</f>
        <v>2004</v>
      </c>
      <c r="M1609" t="s">
        <v>2075</v>
      </c>
      <c r="N1609">
        <v>100</v>
      </c>
      <c r="O1609" t="s">
        <v>4604</v>
      </c>
      <c r="P1609" t="s">
        <v>648</v>
      </c>
      <c r="Q1609" t="s">
        <v>649</v>
      </c>
      <c r="R1609" t="s">
        <v>650</v>
      </c>
      <c r="S1609" t="s">
        <v>4804</v>
      </c>
      <c r="T1609" t="s">
        <v>651</v>
      </c>
      <c r="U1609" t="s">
        <v>351</v>
      </c>
      <c r="V1609" t="s">
        <v>652</v>
      </c>
      <c r="W1609" t="s">
        <v>353</v>
      </c>
      <c r="X1609" t="s">
        <v>39</v>
      </c>
      <c r="Y1609" t="s">
        <v>653</v>
      </c>
      <c r="Z1609" t="s">
        <v>264</v>
      </c>
      <c r="AA1609" t="s">
        <v>42</v>
      </c>
    </row>
    <row r="1610" spans="1:27" x14ac:dyDescent="0.25">
      <c r="A1610" s="1">
        <v>10283</v>
      </c>
      <c r="B1610" s="1">
        <v>38</v>
      </c>
      <c r="C1610" s="8">
        <v>89.38</v>
      </c>
      <c r="D1610" s="1">
        <v>11</v>
      </c>
      <c r="E1610" s="7">
        <v>3396.44</v>
      </c>
      <c r="F1610" s="7">
        <f>sales_data_sample3[[#This Row],[SALES]]*sales_data_sample3[[#This Row],[PROFIT MARGIN]]</f>
        <v>310.43461600000001</v>
      </c>
      <c r="G1610" s="14" t="str">
        <f>IF(sales_data_sample3[[#This Row],[STATUS]] &lt;&gt;"Cancelled","9,14%","0")</f>
        <v>9,14%</v>
      </c>
      <c r="H1610" s="4">
        <v>38219</v>
      </c>
      <c r="I1610" t="s">
        <v>28</v>
      </c>
      <c r="J1610">
        <f>ROUNDUP(MONTH(sales_data_sample3[[#This Row],[ORDER DATE]])/3,0)</f>
        <v>3</v>
      </c>
      <c r="K1610" t="str">
        <f>TEXT(sales_data_sample3[[#This Row],[ORDER DATE]],"[$-409]mmmm")</f>
        <v>August</v>
      </c>
      <c r="L1610">
        <f>YEAR(sales_data_sample3[[#This Row],[ORDER DATE]])</f>
        <v>2004</v>
      </c>
      <c r="M1610" t="s">
        <v>2075</v>
      </c>
      <c r="N1610">
        <v>99</v>
      </c>
      <c r="O1610" t="s">
        <v>4639</v>
      </c>
      <c r="P1610" t="s">
        <v>648</v>
      </c>
      <c r="Q1610" t="s">
        <v>649</v>
      </c>
      <c r="R1610" t="s">
        <v>650</v>
      </c>
      <c r="S1610" t="s">
        <v>4804</v>
      </c>
      <c r="T1610" t="s">
        <v>651</v>
      </c>
      <c r="U1610" t="s">
        <v>351</v>
      </c>
      <c r="V1610" t="s">
        <v>652</v>
      </c>
      <c r="W1610" t="s">
        <v>353</v>
      </c>
      <c r="X1610" t="s">
        <v>39</v>
      </c>
      <c r="Y1610" t="s">
        <v>653</v>
      </c>
      <c r="Z1610" t="s">
        <v>264</v>
      </c>
      <c r="AA1610" t="s">
        <v>65</v>
      </c>
    </row>
    <row r="1611" spans="1:27" x14ac:dyDescent="0.25">
      <c r="A1611" s="1">
        <v>10283</v>
      </c>
      <c r="B1611" s="1">
        <v>43</v>
      </c>
      <c r="C1611" s="8">
        <v>57.61</v>
      </c>
      <c r="D1611" s="1">
        <v>1</v>
      </c>
      <c r="E1611" s="7">
        <v>2477.23</v>
      </c>
      <c r="F1611" s="7">
        <f>sales_data_sample3[[#This Row],[SALES]]*sales_data_sample3[[#This Row],[PROFIT MARGIN]]</f>
        <v>181.08551299999999</v>
      </c>
      <c r="G1611" s="14" t="str">
        <f>IF(sales_data_sample3[[#This Row],[STATUS]] &lt;&gt;"Cancelled","7,31%","0")</f>
        <v>7,31%</v>
      </c>
      <c r="H1611" s="4">
        <v>38219</v>
      </c>
      <c r="I1611" t="s">
        <v>28</v>
      </c>
      <c r="J1611">
        <f>ROUNDUP(MONTH(sales_data_sample3[[#This Row],[ORDER DATE]])/3,0)</f>
        <v>3</v>
      </c>
      <c r="K1611" t="str">
        <f>TEXT(sales_data_sample3[[#This Row],[ORDER DATE]],"[$-409]mmmm")</f>
        <v>August</v>
      </c>
      <c r="L1611">
        <f>YEAR(sales_data_sample3[[#This Row],[ORDER DATE]])</f>
        <v>2004</v>
      </c>
      <c r="M1611" t="s">
        <v>1502</v>
      </c>
      <c r="N1611">
        <v>49</v>
      </c>
      <c r="O1611" t="s">
        <v>4719</v>
      </c>
      <c r="P1611" t="s">
        <v>648</v>
      </c>
      <c r="Q1611" t="s">
        <v>649</v>
      </c>
      <c r="R1611" t="s">
        <v>650</v>
      </c>
      <c r="S1611" t="s">
        <v>4804</v>
      </c>
      <c r="T1611" t="s">
        <v>651</v>
      </c>
      <c r="U1611" t="s">
        <v>351</v>
      </c>
      <c r="V1611" t="s">
        <v>652</v>
      </c>
      <c r="W1611" t="s">
        <v>353</v>
      </c>
      <c r="X1611" t="s">
        <v>39</v>
      </c>
      <c r="Y1611" t="s">
        <v>653</v>
      </c>
      <c r="Z1611" t="s">
        <v>264</v>
      </c>
      <c r="AA1611" t="s">
        <v>42</v>
      </c>
    </row>
    <row r="1612" spans="1:27" x14ac:dyDescent="0.25">
      <c r="A1612" s="1">
        <v>10283</v>
      </c>
      <c r="B1612" s="1">
        <v>33</v>
      </c>
      <c r="C1612" s="8">
        <v>51.32</v>
      </c>
      <c r="D1612" s="1">
        <v>12</v>
      </c>
      <c r="E1612" s="7">
        <v>1693.56</v>
      </c>
      <c r="F1612" s="7">
        <f>sales_data_sample3[[#This Row],[SALES]]*sales_data_sample3[[#This Row],[PROFIT MARGIN]]</f>
        <v>154.79138399999999</v>
      </c>
      <c r="G1612" s="14" t="str">
        <f>IF(sales_data_sample3[[#This Row],[STATUS]] &lt;&gt;"Cancelled","9,14%","0")</f>
        <v>9,14%</v>
      </c>
      <c r="H1612" s="4">
        <v>38219</v>
      </c>
      <c r="I1612" t="s">
        <v>28</v>
      </c>
      <c r="J1612">
        <f>ROUNDUP(MONTH(sales_data_sample3[[#This Row],[ORDER DATE]])/3,0)</f>
        <v>3</v>
      </c>
      <c r="K1612" t="str">
        <f>TEXT(sales_data_sample3[[#This Row],[ORDER DATE]],"[$-409]mmmm")</f>
        <v>August</v>
      </c>
      <c r="L1612">
        <f>YEAR(sales_data_sample3[[#This Row],[ORDER DATE]])</f>
        <v>2004</v>
      </c>
      <c r="M1612" t="s">
        <v>2075</v>
      </c>
      <c r="N1612">
        <v>54</v>
      </c>
      <c r="O1612" t="s">
        <v>4760</v>
      </c>
      <c r="P1612" t="s">
        <v>648</v>
      </c>
      <c r="Q1612" t="s">
        <v>649</v>
      </c>
      <c r="R1612" t="s">
        <v>650</v>
      </c>
      <c r="S1612" t="s">
        <v>4804</v>
      </c>
      <c r="T1612" t="s">
        <v>651</v>
      </c>
      <c r="U1612" t="s">
        <v>351</v>
      </c>
      <c r="V1612" t="s">
        <v>652</v>
      </c>
      <c r="W1612" t="s">
        <v>353</v>
      </c>
      <c r="X1612" t="s">
        <v>39</v>
      </c>
      <c r="Y1612" t="s">
        <v>653</v>
      </c>
      <c r="Z1612" t="s">
        <v>264</v>
      </c>
      <c r="AA1612" t="s">
        <v>42</v>
      </c>
    </row>
    <row r="1613" spans="1:27" x14ac:dyDescent="0.25">
      <c r="A1613" s="1">
        <v>10284</v>
      </c>
      <c r="B1613" s="1">
        <v>45</v>
      </c>
      <c r="C1613" s="8">
        <v>100</v>
      </c>
      <c r="D1613" s="1">
        <v>11</v>
      </c>
      <c r="E1613" s="7">
        <v>5747.85</v>
      </c>
      <c r="F1613" s="7">
        <f>sales_data_sample3[[#This Row],[SALES]]*sales_data_sample3[[#This Row],[PROFIT MARGIN]]</f>
        <v>420.16783500000003</v>
      </c>
      <c r="G1613" s="14" t="str">
        <f>IF(sales_data_sample3[[#This Row],[STATUS]] &lt;&gt;"Cancelled","7,31%","0")</f>
        <v>7,31%</v>
      </c>
      <c r="H1613" s="4">
        <v>38220</v>
      </c>
      <c r="I1613" t="s">
        <v>28</v>
      </c>
      <c r="J1613">
        <f>ROUNDUP(MONTH(sales_data_sample3[[#This Row],[ORDER DATE]])/3,0)</f>
        <v>3</v>
      </c>
      <c r="K1613" t="str">
        <f>TEXT(sales_data_sample3[[#This Row],[ORDER DATE]],"[$-409]mmmm")</f>
        <v>August</v>
      </c>
      <c r="L1613">
        <f>YEAR(sales_data_sample3[[#This Row],[ORDER DATE]])</f>
        <v>2004</v>
      </c>
      <c r="M1613" t="s">
        <v>1502</v>
      </c>
      <c r="N1613">
        <v>157</v>
      </c>
      <c r="O1613" t="s">
        <v>1503</v>
      </c>
      <c r="P1613" t="s">
        <v>1327</v>
      </c>
      <c r="Q1613" t="s">
        <v>1328</v>
      </c>
      <c r="R1613" t="s">
        <v>1329</v>
      </c>
      <c r="S1613" t="s">
        <v>4804</v>
      </c>
      <c r="T1613" t="s">
        <v>1330</v>
      </c>
      <c r="U1613" t="s">
        <v>4804</v>
      </c>
      <c r="V1613" t="s">
        <v>1331</v>
      </c>
      <c r="W1613" t="s">
        <v>112</v>
      </c>
      <c r="X1613" t="s">
        <v>52</v>
      </c>
      <c r="Y1613" t="s">
        <v>1332</v>
      </c>
      <c r="Z1613" t="s">
        <v>1333</v>
      </c>
      <c r="AA1613" t="s">
        <v>65</v>
      </c>
    </row>
    <row r="1614" spans="1:27" x14ac:dyDescent="0.25">
      <c r="A1614" s="1">
        <v>10284</v>
      </c>
      <c r="B1614" s="1">
        <v>31</v>
      </c>
      <c r="C1614" s="8">
        <v>71.81</v>
      </c>
      <c r="D1614" s="1">
        <v>1</v>
      </c>
      <c r="E1614" s="7">
        <v>2226.11</v>
      </c>
      <c r="F1614" s="7">
        <f>sales_data_sample3[[#This Row],[SALES]]*sales_data_sample3[[#This Row],[PROFIT MARGIN]]</f>
        <v>162.72864100000001</v>
      </c>
      <c r="G1614" s="14" t="str">
        <f>IF(sales_data_sample3[[#This Row],[STATUS]] &lt;&gt;"Cancelled","7,31%","0")</f>
        <v>7,31%</v>
      </c>
      <c r="H1614" s="4">
        <v>38220</v>
      </c>
      <c r="I1614" t="s">
        <v>28</v>
      </c>
      <c r="J1614">
        <f>ROUNDUP(MONTH(sales_data_sample3[[#This Row],[ORDER DATE]])/3,0)</f>
        <v>3</v>
      </c>
      <c r="K1614" t="str">
        <f>TEXT(sales_data_sample3[[#This Row],[ORDER DATE]],"[$-409]mmmm")</f>
        <v>August</v>
      </c>
      <c r="L1614">
        <f>YEAR(sales_data_sample3[[#This Row],[ORDER DATE]])</f>
        <v>2004</v>
      </c>
      <c r="M1614" t="s">
        <v>1502</v>
      </c>
      <c r="N1614">
        <v>84</v>
      </c>
      <c r="O1614" t="s">
        <v>1845</v>
      </c>
      <c r="P1614" t="s">
        <v>1327</v>
      </c>
      <c r="Q1614" t="s">
        <v>1328</v>
      </c>
      <c r="R1614" t="s">
        <v>1329</v>
      </c>
      <c r="S1614" t="s">
        <v>4804</v>
      </c>
      <c r="T1614" t="s">
        <v>1330</v>
      </c>
      <c r="U1614" t="s">
        <v>4804</v>
      </c>
      <c r="V1614" t="s">
        <v>1331</v>
      </c>
      <c r="W1614" t="s">
        <v>112</v>
      </c>
      <c r="X1614" t="s">
        <v>52</v>
      </c>
      <c r="Y1614" t="s">
        <v>1332</v>
      </c>
      <c r="Z1614" t="s">
        <v>1333</v>
      </c>
      <c r="AA1614" t="s">
        <v>42</v>
      </c>
    </row>
    <row r="1615" spans="1:27" x14ac:dyDescent="0.25">
      <c r="A1615" s="1">
        <v>10284</v>
      </c>
      <c r="B1615" s="1">
        <v>22</v>
      </c>
      <c r="C1615" s="8">
        <v>100</v>
      </c>
      <c r="D1615" s="1">
        <v>3</v>
      </c>
      <c r="E1615" s="7">
        <v>2310.88</v>
      </c>
      <c r="F1615" s="7">
        <f>sales_data_sample3[[#This Row],[SALES]]*sales_data_sample3[[#This Row],[PROFIT MARGIN]]</f>
        <v>168.92532800000001</v>
      </c>
      <c r="G1615" s="14" t="str">
        <f>IF(sales_data_sample3[[#This Row],[STATUS]] &lt;&gt;"Cancelled","7,31%","0")</f>
        <v>7,31%</v>
      </c>
      <c r="H1615" s="4">
        <v>38220</v>
      </c>
      <c r="I1615" t="s">
        <v>28</v>
      </c>
      <c r="J1615">
        <f>ROUNDUP(MONTH(sales_data_sample3[[#This Row],[ORDER DATE]])/3,0)</f>
        <v>3</v>
      </c>
      <c r="K1615" t="str">
        <f>TEXT(sales_data_sample3[[#This Row],[ORDER DATE]],"[$-409]mmmm")</f>
        <v>August</v>
      </c>
      <c r="L1615">
        <f>YEAR(sales_data_sample3[[#This Row],[ORDER DATE]])</f>
        <v>2004</v>
      </c>
      <c r="M1615" t="s">
        <v>1502</v>
      </c>
      <c r="N1615">
        <v>109</v>
      </c>
      <c r="O1615" t="s">
        <v>2888</v>
      </c>
      <c r="P1615" t="s">
        <v>1327</v>
      </c>
      <c r="Q1615" t="s">
        <v>1328</v>
      </c>
      <c r="R1615" t="s">
        <v>1329</v>
      </c>
      <c r="S1615" t="s">
        <v>4804</v>
      </c>
      <c r="T1615" t="s">
        <v>1330</v>
      </c>
      <c r="U1615" t="s">
        <v>4804</v>
      </c>
      <c r="V1615" t="s">
        <v>1331</v>
      </c>
      <c r="W1615" t="s">
        <v>112</v>
      </c>
      <c r="X1615" t="s">
        <v>52</v>
      </c>
      <c r="Y1615" t="s">
        <v>1332</v>
      </c>
      <c r="Z1615" t="s">
        <v>1333</v>
      </c>
      <c r="AA1615" t="s">
        <v>42</v>
      </c>
    </row>
    <row r="1616" spans="1:27" x14ac:dyDescent="0.25">
      <c r="A1616" s="1">
        <v>10284</v>
      </c>
      <c r="B1616" s="1">
        <v>30</v>
      </c>
      <c r="C1616" s="8">
        <v>73.989999999999995</v>
      </c>
      <c r="D1616" s="1">
        <v>12</v>
      </c>
      <c r="E1616" s="7">
        <v>2219.6999999999998</v>
      </c>
      <c r="F1616" s="7">
        <f>sales_data_sample3[[#This Row],[SALES]]*sales_data_sample3[[#This Row],[PROFIT MARGIN]]</f>
        <v>162.26006999999998</v>
      </c>
      <c r="G1616" s="14" t="str">
        <f>IF(sales_data_sample3[[#This Row],[STATUS]] &lt;&gt;"Cancelled","7,31%","0")</f>
        <v>7,31%</v>
      </c>
      <c r="H1616" s="4">
        <v>38220</v>
      </c>
      <c r="I1616" t="s">
        <v>28</v>
      </c>
      <c r="J1616">
        <f>ROUNDUP(MONTH(sales_data_sample3[[#This Row],[ORDER DATE]])/3,0)</f>
        <v>3</v>
      </c>
      <c r="K1616" t="str">
        <f>TEXT(sales_data_sample3[[#This Row],[ORDER DATE]],"[$-409]mmmm")</f>
        <v>August</v>
      </c>
      <c r="L1616">
        <f>YEAR(sales_data_sample3[[#This Row],[ORDER DATE]])</f>
        <v>2004</v>
      </c>
      <c r="M1616" t="s">
        <v>1502</v>
      </c>
      <c r="N1616">
        <v>68</v>
      </c>
      <c r="O1616" t="s">
        <v>3232</v>
      </c>
      <c r="P1616" t="s">
        <v>1327</v>
      </c>
      <c r="Q1616" t="s">
        <v>1328</v>
      </c>
      <c r="R1616" t="s">
        <v>1329</v>
      </c>
      <c r="S1616" t="s">
        <v>4804</v>
      </c>
      <c r="T1616" t="s">
        <v>1330</v>
      </c>
      <c r="U1616" t="s">
        <v>4804</v>
      </c>
      <c r="V1616" t="s">
        <v>1331</v>
      </c>
      <c r="W1616" t="s">
        <v>112</v>
      </c>
      <c r="X1616" t="s">
        <v>52</v>
      </c>
      <c r="Y1616" t="s">
        <v>1332</v>
      </c>
      <c r="Z1616" t="s">
        <v>1333</v>
      </c>
      <c r="AA1616" t="s">
        <v>42</v>
      </c>
    </row>
    <row r="1617" spans="1:27" x14ac:dyDescent="0.25">
      <c r="A1617" s="1">
        <v>10284</v>
      </c>
      <c r="B1617" s="1">
        <v>39</v>
      </c>
      <c r="C1617" s="8">
        <v>71.67</v>
      </c>
      <c r="D1617" s="1">
        <v>13</v>
      </c>
      <c r="E1617" s="7">
        <v>2795.13</v>
      </c>
      <c r="F1617" s="7">
        <f>sales_data_sample3[[#This Row],[SALES]]*sales_data_sample3[[#This Row],[PROFIT MARGIN]]</f>
        <v>206.56010699999999</v>
      </c>
      <c r="G1617" s="14" t="str">
        <f>IF(sales_data_sample3[[#This Row],[STATUS]] &lt;&gt;"Cancelled","7,39%","0")</f>
        <v>7,39%</v>
      </c>
      <c r="H1617" s="4">
        <v>38220</v>
      </c>
      <c r="I1617" t="s">
        <v>28</v>
      </c>
      <c r="J1617">
        <f>ROUNDUP(MONTH(sales_data_sample3[[#This Row],[ORDER DATE]])/3,0)</f>
        <v>3</v>
      </c>
      <c r="K1617" t="str">
        <f>TEXT(sales_data_sample3[[#This Row],[ORDER DATE]],"[$-409]mmmm")</f>
        <v>August</v>
      </c>
      <c r="L1617">
        <f>YEAR(sales_data_sample3[[#This Row],[ORDER DATE]])</f>
        <v>2004</v>
      </c>
      <c r="M1617" t="s">
        <v>1354</v>
      </c>
      <c r="N1617">
        <v>65</v>
      </c>
      <c r="O1617" t="s">
        <v>3465</v>
      </c>
      <c r="P1617" t="s">
        <v>1327</v>
      </c>
      <c r="Q1617" t="s">
        <v>1328</v>
      </c>
      <c r="R1617" t="s">
        <v>1329</v>
      </c>
      <c r="S1617" t="s">
        <v>4804</v>
      </c>
      <c r="T1617" t="s">
        <v>1330</v>
      </c>
      <c r="U1617" t="s">
        <v>4804</v>
      </c>
      <c r="V1617" t="s">
        <v>1331</v>
      </c>
      <c r="W1617" t="s">
        <v>112</v>
      </c>
      <c r="X1617" t="s">
        <v>52</v>
      </c>
      <c r="Y1617" t="s">
        <v>1332</v>
      </c>
      <c r="Z1617" t="s">
        <v>1333</v>
      </c>
      <c r="AA1617" t="s">
        <v>42</v>
      </c>
    </row>
    <row r="1618" spans="1:27" x14ac:dyDescent="0.25">
      <c r="A1618" s="1">
        <v>10284</v>
      </c>
      <c r="B1618" s="1">
        <v>21</v>
      </c>
      <c r="C1618" s="8">
        <v>55.96</v>
      </c>
      <c r="D1618" s="1">
        <v>10</v>
      </c>
      <c r="E1618" s="7">
        <v>1175.1600000000001</v>
      </c>
      <c r="F1618" s="7">
        <f>sales_data_sample3[[#This Row],[SALES]]*sales_data_sample3[[#This Row],[PROFIT MARGIN]]</f>
        <v>85.904195999999999</v>
      </c>
      <c r="G1618" s="14" t="str">
        <f>IF(sales_data_sample3[[#This Row],[STATUS]] &lt;&gt;"Cancelled","7,31%","0")</f>
        <v>7,31%</v>
      </c>
      <c r="H1618" s="4">
        <v>38220</v>
      </c>
      <c r="I1618" t="s">
        <v>28</v>
      </c>
      <c r="J1618">
        <f>ROUNDUP(MONTH(sales_data_sample3[[#This Row],[ORDER DATE]])/3,0)</f>
        <v>3</v>
      </c>
      <c r="K1618" t="str">
        <f>TEXT(sales_data_sample3[[#This Row],[ORDER DATE]],"[$-409]mmmm")</f>
        <v>August</v>
      </c>
      <c r="L1618">
        <f>YEAR(sales_data_sample3[[#This Row],[ORDER DATE]])</f>
        <v>2004</v>
      </c>
      <c r="M1618" t="s">
        <v>1502</v>
      </c>
      <c r="N1618">
        <v>68</v>
      </c>
      <c r="O1618" t="s">
        <v>3620</v>
      </c>
      <c r="P1618" t="s">
        <v>1327</v>
      </c>
      <c r="Q1618" t="s">
        <v>1328</v>
      </c>
      <c r="R1618" t="s">
        <v>1329</v>
      </c>
      <c r="S1618" t="s">
        <v>4804</v>
      </c>
      <c r="T1618" t="s">
        <v>1330</v>
      </c>
      <c r="U1618" t="s">
        <v>4804</v>
      </c>
      <c r="V1618" t="s">
        <v>1331</v>
      </c>
      <c r="W1618" t="s">
        <v>112</v>
      </c>
      <c r="X1618" t="s">
        <v>52</v>
      </c>
      <c r="Y1618" t="s">
        <v>1332</v>
      </c>
      <c r="Z1618" t="s">
        <v>1333</v>
      </c>
      <c r="AA1618" t="s">
        <v>42</v>
      </c>
    </row>
    <row r="1619" spans="1:27" x14ac:dyDescent="0.25">
      <c r="A1619" s="1">
        <v>10284</v>
      </c>
      <c r="B1619" s="1">
        <v>21</v>
      </c>
      <c r="C1619" s="8">
        <v>71</v>
      </c>
      <c r="D1619" s="1">
        <v>2</v>
      </c>
      <c r="E1619" s="7">
        <v>1491</v>
      </c>
      <c r="F1619" s="7">
        <f>sales_data_sample3[[#This Row],[SALES]]*sales_data_sample3[[#This Row],[PROFIT MARGIN]]</f>
        <v>108.99209999999999</v>
      </c>
      <c r="G1619" s="14" t="str">
        <f>IF(sales_data_sample3[[#This Row],[STATUS]] &lt;&gt;"Cancelled","7,31%","0")</f>
        <v>7,31%</v>
      </c>
      <c r="H1619" s="4">
        <v>38220</v>
      </c>
      <c r="I1619" t="s">
        <v>28</v>
      </c>
      <c r="J1619">
        <f>ROUNDUP(MONTH(sales_data_sample3[[#This Row],[ORDER DATE]])/3,0)</f>
        <v>3</v>
      </c>
      <c r="K1619" t="str">
        <f>TEXT(sales_data_sample3[[#This Row],[ORDER DATE]],"[$-409]mmmm")</f>
        <v>August</v>
      </c>
      <c r="L1619">
        <f>YEAR(sales_data_sample3[[#This Row],[ORDER DATE]])</f>
        <v>2004</v>
      </c>
      <c r="M1619" t="s">
        <v>1502</v>
      </c>
      <c r="N1619">
        <v>72</v>
      </c>
      <c r="O1619" t="s">
        <v>3763</v>
      </c>
      <c r="P1619" t="s">
        <v>1327</v>
      </c>
      <c r="Q1619" t="s">
        <v>1328</v>
      </c>
      <c r="R1619" t="s">
        <v>1329</v>
      </c>
      <c r="S1619" t="s">
        <v>4804</v>
      </c>
      <c r="T1619" t="s">
        <v>1330</v>
      </c>
      <c r="U1619" t="s">
        <v>4804</v>
      </c>
      <c r="V1619" t="s">
        <v>1331</v>
      </c>
      <c r="W1619" t="s">
        <v>112</v>
      </c>
      <c r="X1619" t="s">
        <v>52</v>
      </c>
      <c r="Y1619" t="s">
        <v>1332</v>
      </c>
      <c r="Z1619" t="s">
        <v>1333</v>
      </c>
      <c r="AA1619" t="s">
        <v>42</v>
      </c>
    </row>
    <row r="1620" spans="1:27" x14ac:dyDescent="0.25">
      <c r="A1620" s="1">
        <v>10284</v>
      </c>
      <c r="B1620" s="1">
        <v>50</v>
      </c>
      <c r="C1620" s="8">
        <v>81.86</v>
      </c>
      <c r="D1620" s="1">
        <v>4</v>
      </c>
      <c r="E1620" s="7">
        <v>4093</v>
      </c>
      <c r="F1620" s="7">
        <f>sales_data_sample3[[#This Row],[SALES]]*sales_data_sample3[[#This Row],[PROFIT MARGIN]]</f>
        <v>302.47269999999997</v>
      </c>
      <c r="G1620" s="14" t="str">
        <f>IF(sales_data_sample3[[#This Row],[STATUS]] &lt;&gt;"Cancelled","7,39%","0")</f>
        <v>7,39%</v>
      </c>
      <c r="H1620" s="4">
        <v>38220</v>
      </c>
      <c r="I1620" t="s">
        <v>28</v>
      </c>
      <c r="J1620">
        <f>ROUNDUP(MONTH(sales_data_sample3[[#This Row],[ORDER DATE]])/3,0)</f>
        <v>3</v>
      </c>
      <c r="K1620" t="str">
        <f>TEXT(sales_data_sample3[[#This Row],[ORDER DATE]],"[$-409]mmmm")</f>
        <v>August</v>
      </c>
      <c r="L1620">
        <f>YEAR(sales_data_sample3[[#This Row],[ORDER DATE]])</f>
        <v>2004</v>
      </c>
      <c r="M1620" t="s">
        <v>1354</v>
      </c>
      <c r="N1620">
        <v>68</v>
      </c>
      <c r="O1620" t="s">
        <v>4069</v>
      </c>
      <c r="P1620" t="s">
        <v>1327</v>
      </c>
      <c r="Q1620" t="s">
        <v>1328</v>
      </c>
      <c r="R1620" t="s">
        <v>1329</v>
      </c>
      <c r="S1620" t="s">
        <v>4804</v>
      </c>
      <c r="T1620" t="s">
        <v>1330</v>
      </c>
      <c r="U1620" t="s">
        <v>4804</v>
      </c>
      <c r="V1620" t="s">
        <v>1331</v>
      </c>
      <c r="W1620" t="s">
        <v>112</v>
      </c>
      <c r="X1620" t="s">
        <v>52</v>
      </c>
      <c r="Y1620" t="s">
        <v>1332</v>
      </c>
      <c r="Z1620" t="s">
        <v>1333</v>
      </c>
      <c r="AA1620" t="s">
        <v>65</v>
      </c>
    </row>
    <row r="1621" spans="1:27" x14ac:dyDescent="0.25">
      <c r="A1621" s="1">
        <v>10284</v>
      </c>
      <c r="B1621" s="1">
        <v>33</v>
      </c>
      <c r="C1621" s="8">
        <v>51.93</v>
      </c>
      <c r="D1621" s="1">
        <v>5</v>
      </c>
      <c r="E1621" s="7">
        <v>1713.69</v>
      </c>
      <c r="F1621" s="7">
        <f>sales_data_sample3[[#This Row],[SALES]]*sales_data_sample3[[#This Row],[PROFIT MARGIN]]</f>
        <v>126.64169099999999</v>
      </c>
      <c r="G1621" s="14" t="str">
        <f>IF(sales_data_sample3[[#This Row],[STATUS]] &lt;&gt;"Cancelled","7,39%","0")</f>
        <v>7,39%</v>
      </c>
      <c r="H1621" s="4">
        <v>38220</v>
      </c>
      <c r="I1621" t="s">
        <v>28</v>
      </c>
      <c r="J1621">
        <f>ROUNDUP(MONTH(sales_data_sample3[[#This Row],[ORDER DATE]])/3,0)</f>
        <v>3</v>
      </c>
      <c r="K1621" t="str">
        <f>TEXT(sales_data_sample3[[#This Row],[ORDER DATE]],"[$-409]mmmm")</f>
        <v>August</v>
      </c>
      <c r="L1621">
        <f>YEAR(sales_data_sample3[[#This Row],[ORDER DATE]])</f>
        <v>2004</v>
      </c>
      <c r="M1621" t="s">
        <v>1354</v>
      </c>
      <c r="N1621">
        <v>43</v>
      </c>
      <c r="O1621" t="s">
        <v>4136</v>
      </c>
      <c r="P1621" t="s">
        <v>1327</v>
      </c>
      <c r="Q1621" t="s">
        <v>1328</v>
      </c>
      <c r="R1621" t="s">
        <v>1329</v>
      </c>
      <c r="S1621" t="s">
        <v>4804</v>
      </c>
      <c r="T1621" t="s">
        <v>1330</v>
      </c>
      <c r="U1621" t="s">
        <v>4804</v>
      </c>
      <c r="V1621" t="s">
        <v>1331</v>
      </c>
      <c r="W1621" t="s">
        <v>112</v>
      </c>
      <c r="X1621" t="s">
        <v>52</v>
      </c>
      <c r="Y1621" t="s">
        <v>1332</v>
      </c>
      <c r="Z1621" t="s">
        <v>1333</v>
      </c>
      <c r="AA1621" t="s">
        <v>42</v>
      </c>
    </row>
    <row r="1622" spans="1:27" x14ac:dyDescent="0.25">
      <c r="A1622" s="1">
        <v>10284</v>
      </c>
      <c r="B1622" s="1">
        <v>24</v>
      </c>
      <c r="C1622" s="8">
        <v>83.12</v>
      </c>
      <c r="D1622" s="1">
        <v>6</v>
      </c>
      <c r="E1622" s="7">
        <v>1994.88</v>
      </c>
      <c r="F1622" s="7">
        <f>sales_data_sample3[[#This Row],[SALES]]*sales_data_sample3[[#This Row],[PROFIT MARGIN]]</f>
        <v>145.825728</v>
      </c>
      <c r="G1622" s="14" t="str">
        <f>IF(sales_data_sample3[[#This Row],[STATUS]] &lt;&gt;"Cancelled","7,31%","0")</f>
        <v>7,31%</v>
      </c>
      <c r="H1622" s="4">
        <v>38220</v>
      </c>
      <c r="I1622" t="s">
        <v>28</v>
      </c>
      <c r="J1622">
        <f>ROUNDUP(MONTH(sales_data_sample3[[#This Row],[ORDER DATE]])/3,0)</f>
        <v>3</v>
      </c>
      <c r="K1622" t="str">
        <f>TEXT(sales_data_sample3[[#This Row],[ORDER DATE]],"[$-409]mmmm")</f>
        <v>August</v>
      </c>
      <c r="L1622">
        <f>YEAR(sales_data_sample3[[#This Row],[ORDER DATE]])</f>
        <v>2004</v>
      </c>
      <c r="M1622" t="s">
        <v>1502</v>
      </c>
      <c r="N1622">
        <v>91</v>
      </c>
      <c r="O1622" t="s">
        <v>4321</v>
      </c>
      <c r="P1622" t="s">
        <v>1327</v>
      </c>
      <c r="Q1622" t="s">
        <v>1328</v>
      </c>
      <c r="R1622" t="s">
        <v>1329</v>
      </c>
      <c r="S1622" t="s">
        <v>4804</v>
      </c>
      <c r="T1622" t="s">
        <v>1330</v>
      </c>
      <c r="U1622" t="s">
        <v>4804</v>
      </c>
      <c r="V1622" t="s">
        <v>1331</v>
      </c>
      <c r="W1622" t="s">
        <v>112</v>
      </c>
      <c r="X1622" t="s">
        <v>52</v>
      </c>
      <c r="Y1622" t="s">
        <v>1332</v>
      </c>
      <c r="Z1622" t="s">
        <v>1333</v>
      </c>
      <c r="AA1622" t="s">
        <v>42</v>
      </c>
    </row>
    <row r="1623" spans="1:27" x14ac:dyDescent="0.25">
      <c r="A1623" s="1">
        <v>10284</v>
      </c>
      <c r="B1623" s="1">
        <v>45</v>
      </c>
      <c r="C1623" s="8">
        <v>100</v>
      </c>
      <c r="D1623" s="1">
        <v>8</v>
      </c>
      <c r="E1623" s="7">
        <v>4576.95</v>
      </c>
      <c r="F1623" s="7">
        <f>sales_data_sample3[[#This Row],[SALES]]*sales_data_sample3[[#This Row],[PROFIT MARGIN]]</f>
        <v>334.57504499999999</v>
      </c>
      <c r="G1623" s="14" t="str">
        <f>IF(sales_data_sample3[[#This Row],[STATUS]] &lt;&gt;"Cancelled","7,31%","0")</f>
        <v>7,31%</v>
      </c>
      <c r="H1623" s="4">
        <v>38220</v>
      </c>
      <c r="I1623" t="s">
        <v>28</v>
      </c>
      <c r="J1623">
        <f>ROUNDUP(MONTH(sales_data_sample3[[#This Row],[ORDER DATE]])/3,0)</f>
        <v>3</v>
      </c>
      <c r="K1623" t="str">
        <f>TEXT(sales_data_sample3[[#This Row],[ORDER DATE]],"[$-409]mmmm")</f>
        <v>August</v>
      </c>
      <c r="L1623">
        <f>YEAR(sales_data_sample3[[#This Row],[ORDER DATE]])</f>
        <v>2004</v>
      </c>
      <c r="M1623" t="s">
        <v>1502</v>
      </c>
      <c r="N1623">
        <v>99</v>
      </c>
      <c r="O1623" t="s">
        <v>4433</v>
      </c>
      <c r="P1623" t="s">
        <v>1327</v>
      </c>
      <c r="Q1623" t="s">
        <v>1328</v>
      </c>
      <c r="R1623" t="s">
        <v>1329</v>
      </c>
      <c r="S1623" t="s">
        <v>4804</v>
      </c>
      <c r="T1623" t="s">
        <v>1330</v>
      </c>
      <c r="U1623" t="s">
        <v>4804</v>
      </c>
      <c r="V1623" t="s">
        <v>1331</v>
      </c>
      <c r="W1623" t="s">
        <v>112</v>
      </c>
      <c r="X1623" t="s">
        <v>52</v>
      </c>
      <c r="Y1623" t="s">
        <v>1332</v>
      </c>
      <c r="Z1623" t="s">
        <v>1333</v>
      </c>
      <c r="AA1623" t="s">
        <v>65</v>
      </c>
    </row>
    <row r="1624" spans="1:27" x14ac:dyDescent="0.25">
      <c r="A1624" s="1">
        <v>10284</v>
      </c>
      <c r="B1624" s="1">
        <v>25</v>
      </c>
      <c r="C1624" s="8">
        <v>69.599999999999994</v>
      </c>
      <c r="D1624" s="1">
        <v>7</v>
      </c>
      <c r="E1624" s="7">
        <v>1740</v>
      </c>
      <c r="F1624" s="7">
        <f>sales_data_sample3[[#This Row],[SALES]]*sales_data_sample3[[#This Row],[PROFIT MARGIN]]</f>
        <v>127.194</v>
      </c>
      <c r="G1624" s="14" t="str">
        <f>IF(sales_data_sample3[[#This Row],[STATUS]] &lt;&gt;"Cancelled","7,31%","0")</f>
        <v>7,31%</v>
      </c>
      <c r="H1624" s="4">
        <v>38220</v>
      </c>
      <c r="I1624" t="s">
        <v>28</v>
      </c>
      <c r="J1624">
        <f>ROUNDUP(MONTH(sales_data_sample3[[#This Row],[ORDER DATE]])/3,0)</f>
        <v>3</v>
      </c>
      <c r="K1624" t="str">
        <f>TEXT(sales_data_sample3[[#This Row],[ORDER DATE]],"[$-409]mmmm")</f>
        <v>August</v>
      </c>
      <c r="L1624">
        <f>YEAR(sales_data_sample3[[#This Row],[ORDER DATE]])</f>
        <v>2004</v>
      </c>
      <c r="M1624" t="s">
        <v>1502</v>
      </c>
      <c r="N1624">
        <v>80</v>
      </c>
      <c r="O1624" t="s">
        <v>4572</v>
      </c>
      <c r="P1624" t="s">
        <v>1327</v>
      </c>
      <c r="Q1624" t="s">
        <v>1328</v>
      </c>
      <c r="R1624" t="s">
        <v>1329</v>
      </c>
      <c r="S1624" t="s">
        <v>4804</v>
      </c>
      <c r="T1624" t="s">
        <v>1330</v>
      </c>
      <c r="U1624" t="s">
        <v>4804</v>
      </c>
      <c r="V1624" t="s">
        <v>1331</v>
      </c>
      <c r="W1624" t="s">
        <v>112</v>
      </c>
      <c r="X1624" t="s">
        <v>52</v>
      </c>
      <c r="Y1624" t="s">
        <v>1332</v>
      </c>
      <c r="Z1624" t="s">
        <v>1333</v>
      </c>
      <c r="AA1624" t="s">
        <v>42</v>
      </c>
    </row>
    <row r="1625" spans="1:27" x14ac:dyDescent="0.25">
      <c r="A1625" s="1">
        <v>10284</v>
      </c>
      <c r="B1625" s="1">
        <v>32</v>
      </c>
      <c r="C1625" s="8">
        <v>64.41</v>
      </c>
      <c r="D1625" s="1">
        <v>9</v>
      </c>
      <c r="E1625" s="7">
        <v>2061.12</v>
      </c>
      <c r="F1625" s="7">
        <f>sales_data_sample3[[#This Row],[SALES]]*sales_data_sample3[[#This Row],[PROFIT MARGIN]]</f>
        <v>150.66787199999999</v>
      </c>
      <c r="G1625" s="14" t="str">
        <f>IF(sales_data_sample3[[#This Row],[STATUS]] &lt;&gt;"Cancelled","7,31%","0")</f>
        <v>7,31%</v>
      </c>
      <c r="H1625" s="4">
        <v>38220</v>
      </c>
      <c r="I1625" t="s">
        <v>28</v>
      </c>
      <c r="J1625">
        <f>ROUNDUP(MONTH(sales_data_sample3[[#This Row],[ORDER DATE]])/3,0)</f>
        <v>3</v>
      </c>
      <c r="K1625" t="str">
        <f>TEXT(sales_data_sample3[[#This Row],[ORDER DATE]],"[$-409]mmmm")</f>
        <v>August</v>
      </c>
      <c r="L1625">
        <f>YEAR(sales_data_sample3[[#This Row],[ORDER DATE]])</f>
        <v>2004</v>
      </c>
      <c r="M1625" t="s">
        <v>1502</v>
      </c>
      <c r="N1625">
        <v>74</v>
      </c>
      <c r="O1625" t="s">
        <v>4675</v>
      </c>
      <c r="P1625" t="s">
        <v>1327</v>
      </c>
      <c r="Q1625" t="s">
        <v>1328</v>
      </c>
      <c r="R1625" t="s">
        <v>1329</v>
      </c>
      <c r="S1625" t="s">
        <v>4804</v>
      </c>
      <c r="T1625" t="s">
        <v>1330</v>
      </c>
      <c r="U1625" t="s">
        <v>4804</v>
      </c>
      <c r="V1625" t="s">
        <v>1331</v>
      </c>
      <c r="W1625" t="s">
        <v>112</v>
      </c>
      <c r="X1625" t="s">
        <v>52</v>
      </c>
      <c r="Y1625" t="s">
        <v>1332</v>
      </c>
      <c r="Z1625" t="s">
        <v>1333</v>
      </c>
      <c r="AA1625" t="s">
        <v>42</v>
      </c>
    </row>
    <row r="1626" spans="1:27" x14ac:dyDescent="0.25">
      <c r="A1626" s="1">
        <v>10285</v>
      </c>
      <c r="B1626" s="1">
        <v>36</v>
      </c>
      <c r="C1626" s="8">
        <v>100</v>
      </c>
      <c r="D1626" s="1">
        <v>6</v>
      </c>
      <c r="E1626" s="7">
        <v>4099.68</v>
      </c>
      <c r="F1626" s="7">
        <f>sales_data_sample3[[#This Row],[SALES]]*sales_data_sample3[[#This Row],[PROFIT MARGIN]]</f>
        <v>520.65935999999999</v>
      </c>
      <c r="G1626" s="14" t="str">
        <f>IF(sales_data_sample3[[#This Row],[STATUS]] &lt;&gt;"Cancelled","12,70%","0")</f>
        <v>12,70%</v>
      </c>
      <c r="H1626" s="4">
        <v>38226</v>
      </c>
      <c r="I1626" t="s">
        <v>28</v>
      </c>
      <c r="J1626">
        <f>ROUNDUP(MONTH(sales_data_sample3[[#This Row],[ORDER DATE]])/3,0)</f>
        <v>3</v>
      </c>
      <c r="K1626" t="str">
        <f>TEXT(sales_data_sample3[[#This Row],[ORDER DATE]],"[$-409]mmmm")</f>
        <v>August</v>
      </c>
      <c r="L1626">
        <f>YEAR(sales_data_sample3[[#This Row],[ORDER DATE]])</f>
        <v>2004</v>
      </c>
      <c r="M1626" t="s">
        <v>29</v>
      </c>
      <c r="N1626">
        <v>95</v>
      </c>
      <c r="O1626" t="s">
        <v>30</v>
      </c>
      <c r="P1626" t="s">
        <v>181</v>
      </c>
      <c r="Q1626" t="s">
        <v>182</v>
      </c>
      <c r="R1626" t="s">
        <v>183</v>
      </c>
      <c r="S1626" t="s">
        <v>4804</v>
      </c>
      <c r="T1626" t="s">
        <v>184</v>
      </c>
      <c r="U1626" t="s">
        <v>185</v>
      </c>
      <c r="V1626" t="s">
        <v>186</v>
      </c>
      <c r="W1626" t="s">
        <v>38</v>
      </c>
      <c r="X1626" t="s">
        <v>39</v>
      </c>
      <c r="Y1626" t="s">
        <v>187</v>
      </c>
      <c r="Z1626" t="s">
        <v>188</v>
      </c>
      <c r="AA1626" t="s">
        <v>65</v>
      </c>
    </row>
    <row r="1627" spans="1:27" x14ac:dyDescent="0.25">
      <c r="A1627" s="1">
        <v>10285</v>
      </c>
      <c r="B1627" s="1">
        <v>47</v>
      </c>
      <c r="C1627" s="8">
        <v>100</v>
      </c>
      <c r="D1627" s="1">
        <v>9</v>
      </c>
      <c r="E1627" s="7">
        <v>6484.59</v>
      </c>
      <c r="F1627" s="7">
        <f>sales_data_sample3[[#This Row],[SALES]]*sales_data_sample3[[#This Row],[PROFIT MARGIN]]</f>
        <v>823.54293000000007</v>
      </c>
      <c r="G1627" s="14" t="str">
        <f>IF(sales_data_sample3[[#This Row],[STATUS]] &lt;&gt;"Cancelled","12,70%","0")</f>
        <v>12,70%</v>
      </c>
      <c r="H1627" s="4">
        <v>38226</v>
      </c>
      <c r="I1627" t="s">
        <v>28</v>
      </c>
      <c r="J1627">
        <f>ROUNDUP(MONTH(sales_data_sample3[[#This Row],[ORDER DATE]])/3,0)</f>
        <v>3</v>
      </c>
      <c r="K1627" t="str">
        <f>TEXT(sales_data_sample3[[#This Row],[ORDER DATE]],"[$-409]mmmm")</f>
        <v>August</v>
      </c>
      <c r="L1627">
        <f>YEAR(sales_data_sample3[[#This Row],[ORDER DATE]])</f>
        <v>2004</v>
      </c>
      <c r="M1627" t="s">
        <v>29</v>
      </c>
      <c r="N1627">
        <v>118</v>
      </c>
      <c r="O1627" t="s">
        <v>471</v>
      </c>
      <c r="P1627" t="s">
        <v>181</v>
      </c>
      <c r="Q1627" t="s">
        <v>182</v>
      </c>
      <c r="R1627" t="s">
        <v>183</v>
      </c>
      <c r="S1627" t="s">
        <v>4804</v>
      </c>
      <c r="T1627" t="s">
        <v>184</v>
      </c>
      <c r="U1627" t="s">
        <v>185</v>
      </c>
      <c r="V1627" t="s">
        <v>186</v>
      </c>
      <c r="W1627" t="s">
        <v>38</v>
      </c>
      <c r="X1627" t="s">
        <v>39</v>
      </c>
      <c r="Y1627" t="s">
        <v>187</v>
      </c>
      <c r="Z1627" t="s">
        <v>188</v>
      </c>
      <c r="AA1627" t="s">
        <v>65</v>
      </c>
    </row>
    <row r="1628" spans="1:27" x14ac:dyDescent="0.25">
      <c r="A1628" s="1">
        <v>10285</v>
      </c>
      <c r="B1628" s="1">
        <v>27</v>
      </c>
      <c r="C1628" s="8">
        <v>100</v>
      </c>
      <c r="D1628" s="1">
        <v>8</v>
      </c>
      <c r="E1628" s="7">
        <v>5438.07</v>
      </c>
      <c r="F1628" s="7">
        <f>sales_data_sample3[[#This Row],[SALES]]*sales_data_sample3[[#This Row],[PROFIT MARGIN]]</f>
        <v>690.63488999999993</v>
      </c>
      <c r="G1628" s="14" t="str">
        <f>IF(sales_data_sample3[[#This Row],[STATUS]] &lt;&gt;"Cancelled","12,70%","0")</f>
        <v>12,70%</v>
      </c>
      <c r="H1628" s="4">
        <v>38226</v>
      </c>
      <c r="I1628" t="s">
        <v>28</v>
      </c>
      <c r="J1628">
        <f>ROUNDUP(MONTH(sales_data_sample3[[#This Row],[ORDER DATE]])/3,0)</f>
        <v>3</v>
      </c>
      <c r="K1628" t="str">
        <f>TEXT(sales_data_sample3[[#This Row],[ORDER DATE]],"[$-409]mmmm")</f>
        <v>August</v>
      </c>
      <c r="L1628">
        <f>YEAR(sales_data_sample3[[#This Row],[ORDER DATE]])</f>
        <v>2004</v>
      </c>
      <c r="M1628" t="s">
        <v>29</v>
      </c>
      <c r="N1628">
        <v>193</v>
      </c>
      <c r="O1628" t="s">
        <v>530</v>
      </c>
      <c r="P1628" t="s">
        <v>181</v>
      </c>
      <c r="Q1628" t="s">
        <v>182</v>
      </c>
      <c r="R1628" t="s">
        <v>183</v>
      </c>
      <c r="S1628" t="s">
        <v>4804</v>
      </c>
      <c r="T1628" t="s">
        <v>184</v>
      </c>
      <c r="U1628" t="s">
        <v>185</v>
      </c>
      <c r="V1628" t="s">
        <v>186</v>
      </c>
      <c r="W1628" t="s">
        <v>38</v>
      </c>
      <c r="X1628" t="s">
        <v>39</v>
      </c>
      <c r="Y1628" t="s">
        <v>187</v>
      </c>
      <c r="Z1628" t="s">
        <v>188</v>
      </c>
      <c r="AA1628" t="s">
        <v>65</v>
      </c>
    </row>
    <row r="1629" spans="1:27" x14ac:dyDescent="0.25">
      <c r="A1629" s="1">
        <v>10285</v>
      </c>
      <c r="B1629" s="1">
        <v>49</v>
      </c>
      <c r="C1629" s="8">
        <v>100</v>
      </c>
      <c r="D1629" s="1">
        <v>5</v>
      </c>
      <c r="E1629" s="7">
        <v>6863.92</v>
      </c>
      <c r="F1629" s="7">
        <f>sales_data_sample3[[#This Row],[SALES]]*sales_data_sample3[[#This Row],[PROFIT MARGIN]]</f>
        <v>871.71784000000002</v>
      </c>
      <c r="G1629" s="14">
        <v>0.127</v>
      </c>
      <c r="H1629" s="4">
        <v>38226</v>
      </c>
      <c r="I1629" t="s">
        <v>28</v>
      </c>
      <c r="J1629">
        <f>ROUNDUP(MONTH(sales_data_sample3[[#This Row],[ORDER DATE]])/3,0)</f>
        <v>3</v>
      </c>
      <c r="K1629" t="str">
        <f>TEXT(sales_data_sample3[[#This Row],[ORDER DATE]],"[$-409]mmmm")</f>
        <v>August</v>
      </c>
      <c r="L1629">
        <f>YEAR(sales_data_sample3[[#This Row],[ORDER DATE]])</f>
        <v>2004</v>
      </c>
      <c r="M1629" t="s">
        <v>29</v>
      </c>
      <c r="N1629">
        <v>150</v>
      </c>
      <c r="O1629" t="s">
        <v>991</v>
      </c>
      <c r="P1629" t="s">
        <v>181</v>
      </c>
      <c r="Q1629" t="s">
        <v>182</v>
      </c>
      <c r="R1629" t="s">
        <v>183</v>
      </c>
      <c r="S1629" t="s">
        <v>4804</v>
      </c>
      <c r="T1629" t="s">
        <v>184</v>
      </c>
      <c r="U1629" t="s">
        <v>185</v>
      </c>
      <c r="V1629" t="s">
        <v>186</v>
      </c>
      <c r="W1629" t="s">
        <v>38</v>
      </c>
      <c r="X1629" t="s">
        <v>39</v>
      </c>
      <c r="Y1629" t="s">
        <v>187</v>
      </c>
      <c r="Z1629" t="s">
        <v>188</v>
      </c>
      <c r="AA1629" t="s">
        <v>65</v>
      </c>
    </row>
    <row r="1630" spans="1:27" x14ac:dyDescent="0.25">
      <c r="A1630" s="1">
        <v>10285</v>
      </c>
      <c r="B1630" s="1">
        <v>20</v>
      </c>
      <c r="C1630" s="8">
        <v>49.06</v>
      </c>
      <c r="D1630" s="1">
        <v>10</v>
      </c>
      <c r="E1630" s="7">
        <v>981.2</v>
      </c>
      <c r="F1630" s="7">
        <f>sales_data_sample3[[#This Row],[SALES]]*sales_data_sample3[[#This Row],[PROFIT MARGIN]]</f>
        <v>124.61240000000001</v>
      </c>
      <c r="G1630" s="14">
        <v>0.127</v>
      </c>
      <c r="H1630" s="4">
        <v>38226</v>
      </c>
      <c r="I1630" t="s">
        <v>28</v>
      </c>
      <c r="J1630">
        <f>ROUNDUP(MONTH(sales_data_sample3[[#This Row],[ORDER DATE]])/3,0)</f>
        <v>3</v>
      </c>
      <c r="K1630" t="str">
        <f>TEXT(sales_data_sample3[[#This Row],[ORDER DATE]],"[$-409]mmmm")</f>
        <v>August</v>
      </c>
      <c r="L1630">
        <f>YEAR(sales_data_sample3[[#This Row],[ORDER DATE]])</f>
        <v>2004</v>
      </c>
      <c r="M1630" t="s">
        <v>29</v>
      </c>
      <c r="N1630">
        <v>60</v>
      </c>
      <c r="O1630" t="s">
        <v>1884</v>
      </c>
      <c r="P1630" t="s">
        <v>181</v>
      </c>
      <c r="Q1630" t="s">
        <v>182</v>
      </c>
      <c r="R1630" t="s">
        <v>183</v>
      </c>
      <c r="S1630" t="s">
        <v>4804</v>
      </c>
      <c r="T1630" t="s">
        <v>184</v>
      </c>
      <c r="U1630" t="s">
        <v>185</v>
      </c>
      <c r="V1630" t="s">
        <v>186</v>
      </c>
      <c r="W1630" t="s">
        <v>38</v>
      </c>
      <c r="X1630" t="s">
        <v>39</v>
      </c>
      <c r="Y1630" t="s">
        <v>187</v>
      </c>
      <c r="Z1630" t="s">
        <v>188</v>
      </c>
      <c r="AA1630" t="s">
        <v>42</v>
      </c>
    </row>
    <row r="1631" spans="1:27" x14ac:dyDescent="0.25">
      <c r="A1631" s="1">
        <v>10285</v>
      </c>
      <c r="B1631" s="1">
        <v>34</v>
      </c>
      <c r="C1631" s="8">
        <v>100</v>
      </c>
      <c r="D1631" s="1">
        <v>7</v>
      </c>
      <c r="E1631" s="7">
        <v>3716.88</v>
      </c>
      <c r="F1631" s="7">
        <f>sales_data_sample3[[#This Row],[SALES]]*sales_data_sample3[[#This Row],[PROFIT MARGIN]]</f>
        <v>472.04376000000002</v>
      </c>
      <c r="G1631" s="14">
        <v>0.127</v>
      </c>
      <c r="H1631" s="4">
        <v>38226</v>
      </c>
      <c r="I1631" t="s">
        <v>28</v>
      </c>
      <c r="J1631">
        <f>ROUNDUP(MONTH(sales_data_sample3[[#This Row],[ORDER DATE]])/3,0)</f>
        <v>3</v>
      </c>
      <c r="K1631" t="str">
        <f>TEXT(sales_data_sample3[[#This Row],[ORDER DATE]],"[$-409]mmmm")</f>
        <v>August</v>
      </c>
      <c r="L1631">
        <f>YEAR(sales_data_sample3[[#This Row],[ORDER DATE]])</f>
        <v>2004</v>
      </c>
      <c r="M1631" t="s">
        <v>29</v>
      </c>
      <c r="N1631">
        <v>112</v>
      </c>
      <c r="O1631" t="s">
        <v>2822</v>
      </c>
      <c r="P1631" t="s">
        <v>181</v>
      </c>
      <c r="Q1631" t="s">
        <v>182</v>
      </c>
      <c r="R1631" t="s">
        <v>183</v>
      </c>
      <c r="S1631" t="s">
        <v>4804</v>
      </c>
      <c r="T1631" t="s">
        <v>184</v>
      </c>
      <c r="U1631" t="s">
        <v>185</v>
      </c>
      <c r="V1631" t="s">
        <v>186</v>
      </c>
      <c r="W1631" t="s">
        <v>38</v>
      </c>
      <c r="X1631" t="s">
        <v>39</v>
      </c>
      <c r="Y1631" t="s">
        <v>187</v>
      </c>
      <c r="Z1631" t="s">
        <v>188</v>
      </c>
      <c r="AA1631" t="s">
        <v>65</v>
      </c>
    </row>
    <row r="1632" spans="1:27" x14ac:dyDescent="0.25">
      <c r="A1632" s="1">
        <v>10285</v>
      </c>
      <c r="B1632" s="1">
        <v>39</v>
      </c>
      <c r="C1632" s="8">
        <v>70.08</v>
      </c>
      <c r="D1632" s="1">
        <v>11</v>
      </c>
      <c r="E1632" s="7">
        <v>2733.12</v>
      </c>
      <c r="F1632" s="7">
        <f>sales_data_sample3[[#This Row],[SALES]]*sales_data_sample3[[#This Row],[PROFIT MARGIN]]</f>
        <v>347.10624000000001</v>
      </c>
      <c r="G1632" s="14">
        <v>0.127</v>
      </c>
      <c r="H1632" s="4">
        <v>38226</v>
      </c>
      <c r="I1632" t="s">
        <v>28</v>
      </c>
      <c r="J1632">
        <f>ROUNDUP(MONTH(sales_data_sample3[[#This Row],[ORDER DATE]])/3,0)</f>
        <v>3</v>
      </c>
      <c r="K1632" t="str">
        <f>TEXT(sales_data_sample3[[#This Row],[ORDER DATE]],"[$-409]mmmm")</f>
        <v>August</v>
      </c>
      <c r="L1632">
        <f>YEAR(sales_data_sample3[[#This Row],[ORDER DATE]])</f>
        <v>2004</v>
      </c>
      <c r="M1632" t="s">
        <v>29</v>
      </c>
      <c r="N1632">
        <v>76</v>
      </c>
      <c r="O1632" t="s">
        <v>2965</v>
      </c>
      <c r="P1632" t="s">
        <v>181</v>
      </c>
      <c r="Q1632" t="s">
        <v>182</v>
      </c>
      <c r="R1632" t="s">
        <v>183</v>
      </c>
      <c r="S1632" t="s">
        <v>4804</v>
      </c>
      <c r="T1632" t="s">
        <v>184</v>
      </c>
      <c r="U1632" t="s">
        <v>185</v>
      </c>
      <c r="V1632" t="s">
        <v>186</v>
      </c>
      <c r="W1632" t="s">
        <v>38</v>
      </c>
      <c r="X1632" t="s">
        <v>39</v>
      </c>
      <c r="Y1632" t="s">
        <v>187</v>
      </c>
      <c r="Z1632" t="s">
        <v>188</v>
      </c>
      <c r="AA1632" t="s">
        <v>42</v>
      </c>
    </row>
    <row r="1633" spans="1:27" x14ac:dyDescent="0.25">
      <c r="A1633" s="1">
        <v>10285</v>
      </c>
      <c r="B1633" s="1">
        <v>38</v>
      </c>
      <c r="C1633" s="8">
        <v>59.56</v>
      </c>
      <c r="D1633" s="1">
        <v>3</v>
      </c>
      <c r="E1633" s="7">
        <v>2263.2800000000002</v>
      </c>
      <c r="F1633" s="7">
        <f>sales_data_sample3[[#This Row],[SALES]]*sales_data_sample3[[#This Row],[PROFIT MARGIN]]</f>
        <v>287.43656000000004</v>
      </c>
      <c r="G1633" s="14">
        <v>0.127</v>
      </c>
      <c r="H1633" s="4">
        <v>38226</v>
      </c>
      <c r="I1633" t="s">
        <v>28</v>
      </c>
      <c r="J1633">
        <f>ROUNDUP(MONTH(sales_data_sample3[[#This Row],[ORDER DATE]])/3,0)</f>
        <v>3</v>
      </c>
      <c r="K1633" t="str">
        <f>TEXT(sales_data_sample3[[#This Row],[ORDER DATE]],"[$-409]mmmm")</f>
        <v>August</v>
      </c>
      <c r="L1633">
        <f>YEAR(sales_data_sample3[[#This Row],[ORDER DATE]])</f>
        <v>2004</v>
      </c>
      <c r="M1633" t="s">
        <v>29</v>
      </c>
      <c r="N1633">
        <v>69</v>
      </c>
      <c r="O1633" t="s">
        <v>3105</v>
      </c>
      <c r="P1633" t="s">
        <v>181</v>
      </c>
      <c r="Q1633" t="s">
        <v>182</v>
      </c>
      <c r="R1633" t="s">
        <v>183</v>
      </c>
      <c r="S1633" t="s">
        <v>4804</v>
      </c>
      <c r="T1633" t="s">
        <v>184</v>
      </c>
      <c r="U1633" t="s">
        <v>185</v>
      </c>
      <c r="V1633" t="s">
        <v>186</v>
      </c>
      <c r="W1633" t="s">
        <v>38</v>
      </c>
      <c r="X1633" t="s">
        <v>39</v>
      </c>
      <c r="Y1633" t="s">
        <v>187</v>
      </c>
      <c r="Z1633" t="s">
        <v>188</v>
      </c>
      <c r="AA1633" t="s">
        <v>42</v>
      </c>
    </row>
    <row r="1634" spans="1:27" x14ac:dyDescent="0.25">
      <c r="A1634" s="1">
        <v>10285</v>
      </c>
      <c r="B1634" s="1">
        <v>37</v>
      </c>
      <c r="C1634" s="8">
        <v>98.89</v>
      </c>
      <c r="D1634" s="1">
        <v>12</v>
      </c>
      <c r="E1634" s="7">
        <v>3658.93</v>
      </c>
      <c r="F1634" s="7">
        <f>sales_data_sample3[[#This Row],[SALES]]*sales_data_sample3[[#This Row],[PROFIT MARGIN]]</f>
        <v>464.68410999999998</v>
      </c>
      <c r="G1634" s="14">
        <v>0.127</v>
      </c>
      <c r="H1634" s="4">
        <v>38226</v>
      </c>
      <c r="I1634" t="s">
        <v>28</v>
      </c>
      <c r="J1634">
        <f>ROUNDUP(MONTH(sales_data_sample3[[#This Row],[ORDER DATE]])/3,0)</f>
        <v>3</v>
      </c>
      <c r="K1634" t="str">
        <f>TEXT(sales_data_sample3[[#This Row],[ORDER DATE]],"[$-409]mmmm")</f>
        <v>August</v>
      </c>
      <c r="L1634">
        <f>YEAR(sales_data_sample3[[#This Row],[ORDER DATE]])</f>
        <v>2004</v>
      </c>
      <c r="M1634" t="s">
        <v>29</v>
      </c>
      <c r="N1634">
        <v>99</v>
      </c>
      <c r="O1634" t="s">
        <v>3872</v>
      </c>
      <c r="P1634" t="s">
        <v>181</v>
      </c>
      <c r="Q1634" t="s">
        <v>182</v>
      </c>
      <c r="R1634" t="s">
        <v>183</v>
      </c>
      <c r="S1634" t="s">
        <v>4804</v>
      </c>
      <c r="T1634" t="s">
        <v>184</v>
      </c>
      <c r="U1634" t="s">
        <v>185</v>
      </c>
      <c r="V1634" t="s">
        <v>186</v>
      </c>
      <c r="W1634" t="s">
        <v>38</v>
      </c>
      <c r="X1634" t="s">
        <v>39</v>
      </c>
      <c r="Y1634" t="s">
        <v>187</v>
      </c>
      <c r="Z1634" t="s">
        <v>188</v>
      </c>
      <c r="AA1634" t="s">
        <v>65</v>
      </c>
    </row>
    <row r="1635" spans="1:27" x14ac:dyDescent="0.25">
      <c r="A1635" s="1">
        <v>10285</v>
      </c>
      <c r="B1635" s="1">
        <v>37</v>
      </c>
      <c r="C1635" s="8">
        <v>41.03</v>
      </c>
      <c r="D1635" s="1">
        <v>1</v>
      </c>
      <c r="E1635" s="7">
        <v>1518.11</v>
      </c>
      <c r="F1635" s="7">
        <f>sales_data_sample3[[#This Row],[SALES]]*sales_data_sample3[[#This Row],[PROFIT MARGIN]]</f>
        <v>192.79997</v>
      </c>
      <c r="G1635" s="14">
        <v>0.127</v>
      </c>
      <c r="H1635" s="4">
        <v>38226</v>
      </c>
      <c r="I1635" t="s">
        <v>28</v>
      </c>
      <c r="J1635">
        <f>ROUNDUP(MONTH(sales_data_sample3[[#This Row],[ORDER DATE]])/3,0)</f>
        <v>3</v>
      </c>
      <c r="K1635" t="str">
        <f>TEXT(sales_data_sample3[[#This Row],[ORDER DATE]],"[$-409]mmmm")</f>
        <v>August</v>
      </c>
      <c r="L1635">
        <f>YEAR(sales_data_sample3[[#This Row],[ORDER DATE]])</f>
        <v>2004</v>
      </c>
      <c r="M1635" t="s">
        <v>29</v>
      </c>
      <c r="N1635">
        <v>40</v>
      </c>
      <c r="O1635" t="s">
        <v>3904</v>
      </c>
      <c r="P1635" t="s">
        <v>181</v>
      </c>
      <c r="Q1635" t="s">
        <v>182</v>
      </c>
      <c r="R1635" t="s">
        <v>183</v>
      </c>
      <c r="S1635" t="s">
        <v>4804</v>
      </c>
      <c r="T1635" t="s">
        <v>184</v>
      </c>
      <c r="U1635" t="s">
        <v>185</v>
      </c>
      <c r="V1635" t="s">
        <v>186</v>
      </c>
      <c r="W1635" t="s">
        <v>38</v>
      </c>
      <c r="X1635" t="s">
        <v>39</v>
      </c>
      <c r="Y1635" t="s">
        <v>187</v>
      </c>
      <c r="Z1635" t="s">
        <v>188</v>
      </c>
      <c r="AA1635" t="s">
        <v>42</v>
      </c>
    </row>
    <row r="1636" spans="1:27" x14ac:dyDescent="0.25">
      <c r="A1636" s="1">
        <v>10285</v>
      </c>
      <c r="B1636" s="1">
        <v>26</v>
      </c>
      <c r="C1636" s="8">
        <v>100</v>
      </c>
      <c r="D1636" s="1">
        <v>4</v>
      </c>
      <c r="E1636" s="7">
        <v>2600.2600000000002</v>
      </c>
      <c r="F1636" s="7">
        <f>sales_data_sample3[[#This Row],[SALES]]*sales_data_sample3[[#This Row],[PROFIT MARGIN]]</f>
        <v>330.23302000000001</v>
      </c>
      <c r="G1636" s="14">
        <v>0.127</v>
      </c>
      <c r="H1636" s="4">
        <v>38226</v>
      </c>
      <c r="I1636" t="s">
        <v>28</v>
      </c>
      <c r="J1636">
        <f>ROUNDUP(MONTH(sales_data_sample3[[#This Row],[ORDER DATE]])/3,0)</f>
        <v>3</v>
      </c>
      <c r="K1636" t="str">
        <f>TEXT(sales_data_sample3[[#This Row],[ORDER DATE]],"[$-409]mmmm")</f>
        <v>August</v>
      </c>
      <c r="L1636">
        <f>YEAR(sales_data_sample3[[#This Row],[ORDER DATE]])</f>
        <v>2004</v>
      </c>
      <c r="M1636" t="s">
        <v>29</v>
      </c>
      <c r="N1636">
        <v>102</v>
      </c>
      <c r="O1636" t="s">
        <v>4107</v>
      </c>
      <c r="P1636" t="s">
        <v>181</v>
      </c>
      <c r="Q1636" t="s">
        <v>182</v>
      </c>
      <c r="R1636" t="s">
        <v>183</v>
      </c>
      <c r="S1636" t="s">
        <v>4804</v>
      </c>
      <c r="T1636" t="s">
        <v>184</v>
      </c>
      <c r="U1636" t="s">
        <v>185</v>
      </c>
      <c r="V1636" t="s">
        <v>186</v>
      </c>
      <c r="W1636" t="s">
        <v>38</v>
      </c>
      <c r="X1636" t="s">
        <v>39</v>
      </c>
      <c r="Y1636" t="s">
        <v>187</v>
      </c>
      <c r="Z1636" t="s">
        <v>188</v>
      </c>
      <c r="AA1636" t="s">
        <v>42</v>
      </c>
    </row>
    <row r="1637" spans="1:27" x14ac:dyDescent="0.25">
      <c r="A1637" s="1">
        <v>10285</v>
      </c>
      <c r="B1637" s="1">
        <v>39</v>
      </c>
      <c r="C1637" s="8">
        <v>78.92</v>
      </c>
      <c r="D1637" s="1">
        <v>2</v>
      </c>
      <c r="E1637" s="7">
        <v>3077.88</v>
      </c>
      <c r="F1637" s="7">
        <f>sales_data_sample3[[#This Row],[SALES]]*sales_data_sample3[[#This Row],[PROFIT MARGIN]]</f>
        <v>390.89076</v>
      </c>
      <c r="G1637" s="14">
        <v>0.127</v>
      </c>
      <c r="H1637" s="4">
        <v>38226</v>
      </c>
      <c r="I1637" t="s">
        <v>28</v>
      </c>
      <c r="J1637">
        <f>ROUNDUP(MONTH(sales_data_sample3[[#This Row],[ORDER DATE]])/3,0)</f>
        <v>3</v>
      </c>
      <c r="K1637" t="str">
        <f>TEXT(sales_data_sample3[[#This Row],[ORDER DATE]],"[$-409]mmmm")</f>
        <v>August</v>
      </c>
      <c r="L1637">
        <f>YEAR(sales_data_sample3[[#This Row],[ORDER DATE]])</f>
        <v>2004</v>
      </c>
      <c r="M1637" t="s">
        <v>29</v>
      </c>
      <c r="N1637">
        <v>81</v>
      </c>
      <c r="O1637" t="s">
        <v>4246</v>
      </c>
      <c r="P1637" t="s">
        <v>181</v>
      </c>
      <c r="Q1637" t="s">
        <v>182</v>
      </c>
      <c r="R1637" t="s">
        <v>183</v>
      </c>
      <c r="S1637" t="s">
        <v>4804</v>
      </c>
      <c r="T1637" t="s">
        <v>184</v>
      </c>
      <c r="U1637" t="s">
        <v>185</v>
      </c>
      <c r="V1637" t="s">
        <v>186</v>
      </c>
      <c r="W1637" t="s">
        <v>38</v>
      </c>
      <c r="X1637" t="s">
        <v>39</v>
      </c>
      <c r="Y1637" t="s">
        <v>187</v>
      </c>
      <c r="Z1637" t="s">
        <v>188</v>
      </c>
      <c r="AA1637" t="s">
        <v>65</v>
      </c>
    </row>
    <row r="1638" spans="1:27" x14ac:dyDescent="0.25">
      <c r="A1638" s="1">
        <v>10285</v>
      </c>
      <c r="B1638" s="1">
        <v>45</v>
      </c>
      <c r="C1638" s="8">
        <v>100</v>
      </c>
      <c r="D1638" s="1">
        <v>13</v>
      </c>
      <c r="E1638" s="7">
        <v>5392.8</v>
      </c>
      <c r="F1638" s="7">
        <f>sales_data_sample3[[#This Row],[SALES]]*sales_data_sample3[[#This Row],[PROFIT MARGIN]]</f>
        <v>394.21368000000001</v>
      </c>
      <c r="G1638" s="14" t="str">
        <f>IF(sales_data_sample3[[#This Row],[STATUS]] &lt;&gt;"Cancelled","7,31%","0")</f>
        <v>7,31%</v>
      </c>
      <c r="H1638" s="4">
        <v>38226</v>
      </c>
      <c r="I1638" t="s">
        <v>28</v>
      </c>
      <c r="J1638">
        <f>ROUNDUP(MONTH(sales_data_sample3[[#This Row],[ORDER DATE]])/3,0)</f>
        <v>3</v>
      </c>
      <c r="K1638" t="str">
        <f>TEXT(sales_data_sample3[[#This Row],[ORDER DATE]],"[$-409]mmmm")</f>
        <v>August</v>
      </c>
      <c r="L1638">
        <f>YEAR(sales_data_sample3[[#This Row],[ORDER DATE]])</f>
        <v>2004</v>
      </c>
      <c r="M1638" t="s">
        <v>1502</v>
      </c>
      <c r="N1638">
        <v>118</v>
      </c>
      <c r="O1638" t="s">
        <v>4540</v>
      </c>
      <c r="P1638" t="s">
        <v>181</v>
      </c>
      <c r="Q1638" t="s">
        <v>182</v>
      </c>
      <c r="R1638" t="s">
        <v>183</v>
      </c>
      <c r="S1638" t="s">
        <v>4804</v>
      </c>
      <c r="T1638" t="s">
        <v>184</v>
      </c>
      <c r="U1638" t="s">
        <v>185</v>
      </c>
      <c r="V1638" t="s">
        <v>186</v>
      </c>
      <c r="W1638" t="s">
        <v>38</v>
      </c>
      <c r="X1638" t="s">
        <v>39</v>
      </c>
      <c r="Y1638" t="s">
        <v>187</v>
      </c>
      <c r="Z1638" t="s">
        <v>188</v>
      </c>
      <c r="AA1638" t="s">
        <v>65</v>
      </c>
    </row>
    <row r="1639" spans="1:27" x14ac:dyDescent="0.25">
      <c r="A1639" s="1">
        <v>10286</v>
      </c>
      <c r="B1639" s="1">
        <v>38</v>
      </c>
      <c r="C1639" s="8">
        <v>57.2</v>
      </c>
      <c r="D1639" s="1">
        <v>1</v>
      </c>
      <c r="E1639" s="7">
        <v>2173.6</v>
      </c>
      <c r="F1639" s="7">
        <f>sales_data_sample3[[#This Row],[SALES]]*sales_data_sample3[[#This Row],[PROFIT MARGIN]]</f>
        <v>276.04719999999998</v>
      </c>
      <c r="G1639" s="14">
        <v>0.127</v>
      </c>
      <c r="H1639" s="4">
        <v>38227</v>
      </c>
      <c r="I1639" t="s">
        <v>28</v>
      </c>
      <c r="J1639">
        <f>ROUNDUP(MONTH(sales_data_sample3[[#This Row],[ORDER DATE]])/3,0)</f>
        <v>3</v>
      </c>
      <c r="K1639" t="str">
        <f>TEXT(sales_data_sample3[[#This Row],[ORDER DATE]],"[$-409]mmmm")</f>
        <v>August</v>
      </c>
      <c r="L1639">
        <f>YEAR(sales_data_sample3[[#This Row],[ORDER DATE]])</f>
        <v>2004</v>
      </c>
      <c r="M1639" t="s">
        <v>29</v>
      </c>
      <c r="N1639">
        <v>62</v>
      </c>
      <c r="O1639" t="s">
        <v>2422</v>
      </c>
      <c r="P1639" t="s">
        <v>713</v>
      </c>
      <c r="Q1639" t="s">
        <v>714</v>
      </c>
      <c r="R1639" t="s">
        <v>715</v>
      </c>
      <c r="S1639" t="s">
        <v>4804</v>
      </c>
      <c r="T1639" t="s">
        <v>61</v>
      </c>
      <c r="U1639" t="s">
        <v>4804</v>
      </c>
      <c r="V1639" t="s">
        <v>716</v>
      </c>
      <c r="W1639" t="s">
        <v>51</v>
      </c>
      <c r="X1639" t="s">
        <v>52</v>
      </c>
      <c r="Y1639" t="s">
        <v>717</v>
      </c>
      <c r="Z1639" t="s">
        <v>718</v>
      </c>
      <c r="AA1639" t="s">
        <v>42</v>
      </c>
    </row>
    <row r="1640" spans="1:27" x14ac:dyDescent="0.25">
      <c r="A1640" s="1">
        <v>10287</v>
      </c>
      <c r="B1640" s="1">
        <v>21</v>
      </c>
      <c r="C1640" s="8">
        <v>100</v>
      </c>
      <c r="D1640" s="1">
        <v>12</v>
      </c>
      <c r="E1640" s="7">
        <v>3432.24</v>
      </c>
      <c r="F1640" s="7">
        <f>sales_data_sample3[[#This Row],[SALES]]*sales_data_sample3[[#This Row],[PROFIT MARGIN]]</f>
        <v>854.284536</v>
      </c>
      <c r="G1640" s="14" t="str">
        <f>IF(sales_data_sample3[[#This Row],[STATUS]] &lt;&gt;"Cancelled","24,89%","0")</f>
        <v>24,89%</v>
      </c>
      <c r="H1640" s="4">
        <v>38229</v>
      </c>
      <c r="I1640" t="s">
        <v>28</v>
      </c>
      <c r="J1640">
        <f>ROUNDUP(MONTH(sales_data_sample3[[#This Row],[ORDER DATE]])/3,0)</f>
        <v>3</v>
      </c>
      <c r="K1640" t="str">
        <f>TEXT(sales_data_sample3[[#This Row],[ORDER DATE]],"[$-409]mmmm")</f>
        <v>August</v>
      </c>
      <c r="L1640">
        <f>YEAR(sales_data_sample3[[#This Row],[ORDER DATE]])</f>
        <v>2004</v>
      </c>
      <c r="M1640" t="s">
        <v>278</v>
      </c>
      <c r="N1640">
        <v>194</v>
      </c>
      <c r="O1640" t="s">
        <v>776</v>
      </c>
      <c r="P1640" t="s">
        <v>818</v>
      </c>
      <c r="Q1640" t="s">
        <v>819</v>
      </c>
      <c r="R1640" t="s">
        <v>820</v>
      </c>
      <c r="S1640" t="s">
        <v>4804</v>
      </c>
      <c r="T1640" t="s">
        <v>821</v>
      </c>
      <c r="U1640" t="s">
        <v>4804</v>
      </c>
      <c r="V1640" t="s">
        <v>822</v>
      </c>
      <c r="W1640" t="s">
        <v>823</v>
      </c>
      <c r="X1640" t="s">
        <v>52</v>
      </c>
      <c r="Y1640" t="s">
        <v>824</v>
      </c>
      <c r="Z1640" t="s">
        <v>150</v>
      </c>
      <c r="AA1640" t="s">
        <v>65</v>
      </c>
    </row>
    <row r="1641" spans="1:27" x14ac:dyDescent="0.25">
      <c r="A1641" s="1">
        <v>10287</v>
      </c>
      <c r="B1641" s="1">
        <v>45</v>
      </c>
      <c r="C1641" s="8">
        <v>100</v>
      </c>
      <c r="D1641" s="1">
        <v>10</v>
      </c>
      <c r="E1641" s="7">
        <v>4756.5</v>
      </c>
      <c r="F1641" s="7">
        <f>sales_data_sample3[[#This Row],[SALES]]*sales_data_sample3[[#This Row],[PROFIT MARGIN]]</f>
        <v>1183.89285</v>
      </c>
      <c r="G1641" s="14" t="str">
        <f>IF(sales_data_sample3[[#This Row],[STATUS]] &lt;&gt;"Cancelled","24,89%","0")</f>
        <v>24,89%</v>
      </c>
      <c r="H1641" s="4">
        <v>38229</v>
      </c>
      <c r="I1641" t="s">
        <v>28</v>
      </c>
      <c r="J1641">
        <f>ROUNDUP(MONTH(sales_data_sample3[[#This Row],[ORDER DATE]])/3,0)</f>
        <v>3</v>
      </c>
      <c r="K1641" t="str">
        <f>TEXT(sales_data_sample3[[#This Row],[ORDER DATE]],"[$-409]mmmm")</f>
        <v>August</v>
      </c>
      <c r="L1641">
        <f>YEAR(sales_data_sample3[[#This Row],[ORDER DATE]])</f>
        <v>2004</v>
      </c>
      <c r="M1641" t="s">
        <v>278</v>
      </c>
      <c r="N1641">
        <v>117</v>
      </c>
      <c r="O1641" t="s">
        <v>1057</v>
      </c>
      <c r="P1641" t="s">
        <v>818</v>
      </c>
      <c r="Q1641" t="s">
        <v>819</v>
      </c>
      <c r="R1641" t="s">
        <v>820</v>
      </c>
      <c r="S1641" t="s">
        <v>4804</v>
      </c>
      <c r="T1641" t="s">
        <v>821</v>
      </c>
      <c r="U1641" t="s">
        <v>4804</v>
      </c>
      <c r="V1641" t="s">
        <v>822</v>
      </c>
      <c r="W1641" t="s">
        <v>823</v>
      </c>
      <c r="X1641" t="s">
        <v>52</v>
      </c>
      <c r="Y1641" t="s">
        <v>824</v>
      </c>
      <c r="Z1641" t="s">
        <v>150</v>
      </c>
      <c r="AA1641" t="s">
        <v>65</v>
      </c>
    </row>
    <row r="1642" spans="1:27" x14ac:dyDescent="0.25">
      <c r="A1642" s="1">
        <v>10287</v>
      </c>
      <c r="B1642" s="1">
        <v>41</v>
      </c>
      <c r="C1642" s="8">
        <v>69.430000000000007</v>
      </c>
      <c r="D1642" s="1">
        <v>13</v>
      </c>
      <c r="E1642" s="7">
        <v>2846.63</v>
      </c>
      <c r="F1642" s="7">
        <f>sales_data_sample3[[#This Row],[SALES]]*sales_data_sample3[[#This Row],[PROFIT MARGIN]]</f>
        <v>708.526207</v>
      </c>
      <c r="G1642" s="14" t="str">
        <f>IF(sales_data_sample3[[#This Row],[STATUS]] &lt;&gt;"Cancelled","24,89%","0")</f>
        <v>24,89%</v>
      </c>
      <c r="H1642" s="4">
        <v>38229</v>
      </c>
      <c r="I1642" t="s">
        <v>28</v>
      </c>
      <c r="J1642">
        <f>ROUNDUP(MONTH(sales_data_sample3[[#This Row],[ORDER DATE]])/3,0)</f>
        <v>3</v>
      </c>
      <c r="K1642" t="str">
        <f>TEXT(sales_data_sample3[[#This Row],[ORDER DATE]],"[$-409]mmmm")</f>
        <v>August</v>
      </c>
      <c r="L1642">
        <f>YEAR(sales_data_sample3[[#This Row],[ORDER DATE]])</f>
        <v>2004</v>
      </c>
      <c r="M1642" t="s">
        <v>278</v>
      </c>
      <c r="N1642">
        <v>79</v>
      </c>
      <c r="O1642" t="s">
        <v>1128</v>
      </c>
      <c r="P1642" t="s">
        <v>818</v>
      </c>
      <c r="Q1642" t="s">
        <v>819</v>
      </c>
      <c r="R1642" t="s">
        <v>820</v>
      </c>
      <c r="S1642" t="s">
        <v>4804</v>
      </c>
      <c r="T1642" t="s">
        <v>821</v>
      </c>
      <c r="U1642" t="s">
        <v>4804</v>
      </c>
      <c r="V1642" t="s">
        <v>822</v>
      </c>
      <c r="W1642" t="s">
        <v>823</v>
      </c>
      <c r="X1642" t="s">
        <v>52</v>
      </c>
      <c r="Y1642" t="s">
        <v>824</v>
      </c>
      <c r="Z1642" t="s">
        <v>150</v>
      </c>
      <c r="AA1642" t="s">
        <v>42</v>
      </c>
    </row>
    <row r="1643" spans="1:27" x14ac:dyDescent="0.25">
      <c r="A1643" s="1">
        <v>10287</v>
      </c>
      <c r="B1643" s="1">
        <v>23</v>
      </c>
      <c r="C1643" s="8">
        <v>100</v>
      </c>
      <c r="D1643" s="1">
        <v>9</v>
      </c>
      <c r="E1643" s="7">
        <v>2675.13</v>
      </c>
      <c r="F1643" s="7">
        <f>sales_data_sample3[[#This Row],[SALES]]*sales_data_sample3[[#This Row],[PROFIT MARGIN]]</f>
        <v>665.83985700000005</v>
      </c>
      <c r="G1643" s="14" t="str">
        <f>IF(sales_data_sample3[[#This Row],[STATUS]] &lt;&gt;"Cancelled","24,89%","0")</f>
        <v>24,89%</v>
      </c>
      <c r="H1643" s="4">
        <v>38229</v>
      </c>
      <c r="I1643" t="s">
        <v>28</v>
      </c>
      <c r="J1643">
        <f>ROUNDUP(MONTH(sales_data_sample3[[#This Row],[ORDER DATE]])/3,0)</f>
        <v>3</v>
      </c>
      <c r="K1643" t="str">
        <f>TEXT(sales_data_sample3[[#This Row],[ORDER DATE]],"[$-409]mmmm")</f>
        <v>August</v>
      </c>
      <c r="L1643">
        <f>YEAR(sales_data_sample3[[#This Row],[ORDER DATE]])</f>
        <v>2004</v>
      </c>
      <c r="M1643" t="s">
        <v>278</v>
      </c>
      <c r="N1643">
        <v>115</v>
      </c>
      <c r="O1643" t="s">
        <v>1223</v>
      </c>
      <c r="P1643" t="s">
        <v>818</v>
      </c>
      <c r="Q1643" t="s">
        <v>819</v>
      </c>
      <c r="R1643" t="s">
        <v>820</v>
      </c>
      <c r="S1643" t="s">
        <v>4804</v>
      </c>
      <c r="T1643" t="s">
        <v>821</v>
      </c>
      <c r="U1643" t="s">
        <v>4804</v>
      </c>
      <c r="V1643" t="s">
        <v>822</v>
      </c>
      <c r="W1643" t="s">
        <v>823</v>
      </c>
      <c r="X1643" t="s">
        <v>52</v>
      </c>
      <c r="Y1643" t="s">
        <v>824</v>
      </c>
      <c r="Z1643" t="s">
        <v>150</v>
      </c>
      <c r="AA1643" t="s">
        <v>42</v>
      </c>
    </row>
    <row r="1644" spans="1:27" x14ac:dyDescent="0.25">
      <c r="A1644" s="1">
        <v>10287</v>
      </c>
      <c r="B1644" s="1">
        <v>41</v>
      </c>
      <c r="C1644" s="8">
        <v>100</v>
      </c>
      <c r="D1644" s="1">
        <v>4</v>
      </c>
      <c r="E1644" s="7">
        <v>6499.32</v>
      </c>
      <c r="F1644" s="7">
        <f>sales_data_sample3[[#This Row],[SALES]]*sales_data_sample3[[#This Row],[PROFIT MARGIN]]</f>
        <v>1617.680748</v>
      </c>
      <c r="G1644" s="14" t="str">
        <f>IF(sales_data_sample3[[#This Row],[STATUS]] &lt;&gt;"Cancelled","24,89%","0")</f>
        <v>24,89%</v>
      </c>
      <c r="H1644" s="4">
        <v>38229</v>
      </c>
      <c r="I1644" t="s">
        <v>28</v>
      </c>
      <c r="J1644">
        <f>ROUNDUP(MONTH(sales_data_sample3[[#This Row],[ORDER DATE]])/3,0)</f>
        <v>3</v>
      </c>
      <c r="K1644" t="str">
        <f>TEXT(sales_data_sample3[[#This Row],[ORDER DATE]],"[$-409]mmmm")</f>
        <v>August</v>
      </c>
      <c r="L1644">
        <f>YEAR(sales_data_sample3[[#This Row],[ORDER DATE]])</f>
        <v>2004</v>
      </c>
      <c r="M1644" t="s">
        <v>278</v>
      </c>
      <c r="N1644">
        <v>141</v>
      </c>
      <c r="O1644" t="s">
        <v>1299</v>
      </c>
      <c r="P1644" t="s">
        <v>818</v>
      </c>
      <c r="Q1644" t="s">
        <v>819</v>
      </c>
      <c r="R1644" t="s">
        <v>820</v>
      </c>
      <c r="S1644" t="s">
        <v>4804</v>
      </c>
      <c r="T1644" t="s">
        <v>821</v>
      </c>
      <c r="U1644" t="s">
        <v>4804</v>
      </c>
      <c r="V1644" t="s">
        <v>822</v>
      </c>
      <c r="W1644" t="s">
        <v>823</v>
      </c>
      <c r="X1644" t="s">
        <v>52</v>
      </c>
      <c r="Y1644" t="s">
        <v>824</v>
      </c>
      <c r="Z1644" t="s">
        <v>150</v>
      </c>
      <c r="AA1644" t="s">
        <v>65</v>
      </c>
    </row>
    <row r="1645" spans="1:27" x14ac:dyDescent="0.25">
      <c r="A1645" s="1">
        <v>10287</v>
      </c>
      <c r="B1645" s="1">
        <v>44</v>
      </c>
      <c r="C1645" s="8">
        <v>82.39</v>
      </c>
      <c r="D1645" s="1">
        <v>8</v>
      </c>
      <c r="E1645" s="7">
        <v>3625.16</v>
      </c>
      <c r="F1645" s="7">
        <f>sales_data_sample3[[#This Row],[SALES]]*sales_data_sample3[[#This Row],[PROFIT MARGIN]]</f>
        <v>902.302324</v>
      </c>
      <c r="G1645" s="14" t="str">
        <f>IF(sales_data_sample3[[#This Row],[STATUS]] &lt;&gt;"Cancelled","24,89%","0")</f>
        <v>24,89%</v>
      </c>
      <c r="H1645" s="4">
        <v>38229</v>
      </c>
      <c r="I1645" t="s">
        <v>28</v>
      </c>
      <c r="J1645">
        <f>ROUNDUP(MONTH(sales_data_sample3[[#This Row],[ORDER DATE]])/3,0)</f>
        <v>3</v>
      </c>
      <c r="K1645" t="str">
        <f>TEXT(sales_data_sample3[[#This Row],[ORDER DATE]],"[$-409]mmmm")</f>
        <v>August</v>
      </c>
      <c r="L1645">
        <f>YEAR(sales_data_sample3[[#This Row],[ORDER DATE]])</f>
        <v>2004</v>
      </c>
      <c r="M1645" t="s">
        <v>278</v>
      </c>
      <c r="N1645">
        <v>77</v>
      </c>
      <c r="O1645" t="s">
        <v>1592</v>
      </c>
      <c r="P1645" t="s">
        <v>818</v>
      </c>
      <c r="Q1645" t="s">
        <v>819</v>
      </c>
      <c r="R1645" t="s">
        <v>820</v>
      </c>
      <c r="S1645" t="s">
        <v>4804</v>
      </c>
      <c r="T1645" t="s">
        <v>821</v>
      </c>
      <c r="U1645" t="s">
        <v>4804</v>
      </c>
      <c r="V1645" t="s">
        <v>822</v>
      </c>
      <c r="W1645" t="s">
        <v>823</v>
      </c>
      <c r="X1645" t="s">
        <v>52</v>
      </c>
      <c r="Y1645" t="s">
        <v>824</v>
      </c>
      <c r="Z1645" t="s">
        <v>150</v>
      </c>
      <c r="AA1645" t="s">
        <v>65</v>
      </c>
    </row>
    <row r="1646" spans="1:27" x14ac:dyDescent="0.25">
      <c r="A1646" s="1">
        <v>10287</v>
      </c>
      <c r="B1646" s="1">
        <v>24</v>
      </c>
      <c r="C1646" s="8">
        <v>100</v>
      </c>
      <c r="D1646" s="1">
        <v>3</v>
      </c>
      <c r="E1646" s="7">
        <v>3516.48</v>
      </c>
      <c r="F1646" s="7">
        <f>sales_data_sample3[[#This Row],[SALES]]*sales_data_sample3[[#This Row],[PROFIT MARGIN]]</f>
        <v>875.25187200000005</v>
      </c>
      <c r="G1646" s="14" t="str">
        <f>IF(sales_data_sample3[[#This Row],[STATUS]] &lt;&gt;"Cancelled","24,89%","0")</f>
        <v>24,89%</v>
      </c>
      <c r="H1646" s="4">
        <v>38229</v>
      </c>
      <c r="I1646" t="s">
        <v>28</v>
      </c>
      <c r="J1646">
        <f>ROUNDUP(MONTH(sales_data_sample3[[#This Row],[ORDER DATE]])/3,0)</f>
        <v>3</v>
      </c>
      <c r="K1646" t="str">
        <f>TEXT(sales_data_sample3[[#This Row],[ORDER DATE]],"[$-409]mmmm")</f>
        <v>August</v>
      </c>
      <c r="L1646">
        <f>YEAR(sales_data_sample3[[#This Row],[ORDER DATE]])</f>
        <v>2004</v>
      </c>
      <c r="M1646" t="s">
        <v>278</v>
      </c>
      <c r="N1646">
        <v>142</v>
      </c>
      <c r="O1646" t="s">
        <v>1635</v>
      </c>
      <c r="P1646" t="s">
        <v>818</v>
      </c>
      <c r="Q1646" t="s">
        <v>819</v>
      </c>
      <c r="R1646" t="s">
        <v>820</v>
      </c>
      <c r="S1646" t="s">
        <v>4804</v>
      </c>
      <c r="T1646" t="s">
        <v>821</v>
      </c>
      <c r="U1646" t="s">
        <v>4804</v>
      </c>
      <c r="V1646" t="s">
        <v>822</v>
      </c>
      <c r="W1646" t="s">
        <v>823</v>
      </c>
      <c r="X1646" t="s">
        <v>52</v>
      </c>
      <c r="Y1646" t="s">
        <v>824</v>
      </c>
      <c r="Z1646" t="s">
        <v>150</v>
      </c>
      <c r="AA1646" t="s">
        <v>65</v>
      </c>
    </row>
    <row r="1647" spans="1:27" x14ac:dyDescent="0.25">
      <c r="A1647" s="1">
        <v>10287</v>
      </c>
      <c r="B1647" s="1">
        <v>44</v>
      </c>
      <c r="C1647" s="8">
        <v>100</v>
      </c>
      <c r="D1647" s="1">
        <v>1</v>
      </c>
      <c r="E1647" s="7">
        <v>5052.96</v>
      </c>
      <c r="F1647" s="7">
        <f>sales_data_sample3[[#This Row],[SALES]]*sales_data_sample3[[#This Row],[PROFIT MARGIN]]</f>
        <v>1257.681744</v>
      </c>
      <c r="G1647" s="14" t="str">
        <f>IF(sales_data_sample3[[#This Row],[STATUS]] &lt;&gt;"Cancelled","24,89%","0")</f>
        <v>24,89%</v>
      </c>
      <c r="H1647" s="4">
        <v>38229</v>
      </c>
      <c r="I1647" t="s">
        <v>28</v>
      </c>
      <c r="J1647">
        <f>ROUNDUP(MONTH(sales_data_sample3[[#This Row],[ORDER DATE]])/3,0)</f>
        <v>3</v>
      </c>
      <c r="K1647" t="str">
        <f>TEXT(sales_data_sample3[[#This Row],[ORDER DATE]],"[$-409]mmmm")</f>
        <v>August</v>
      </c>
      <c r="L1647">
        <f>YEAR(sales_data_sample3[[#This Row],[ORDER DATE]])</f>
        <v>2004</v>
      </c>
      <c r="M1647" t="s">
        <v>278</v>
      </c>
      <c r="N1647">
        <v>132</v>
      </c>
      <c r="O1647" t="s">
        <v>1960</v>
      </c>
      <c r="P1647" t="s">
        <v>818</v>
      </c>
      <c r="Q1647" t="s">
        <v>819</v>
      </c>
      <c r="R1647" t="s">
        <v>820</v>
      </c>
      <c r="S1647" t="s">
        <v>4804</v>
      </c>
      <c r="T1647" t="s">
        <v>821</v>
      </c>
      <c r="U1647" t="s">
        <v>4804</v>
      </c>
      <c r="V1647" t="s">
        <v>822</v>
      </c>
      <c r="W1647" t="s">
        <v>823</v>
      </c>
      <c r="X1647" t="s">
        <v>52</v>
      </c>
      <c r="Y1647" t="s">
        <v>824</v>
      </c>
      <c r="Z1647" t="s">
        <v>150</v>
      </c>
      <c r="AA1647" t="s">
        <v>65</v>
      </c>
    </row>
    <row r="1648" spans="1:27" x14ac:dyDescent="0.25">
      <c r="A1648" s="1">
        <v>10287</v>
      </c>
      <c r="B1648" s="1">
        <v>36</v>
      </c>
      <c r="C1648" s="8">
        <v>100</v>
      </c>
      <c r="D1648" s="1">
        <v>5</v>
      </c>
      <c r="E1648" s="7">
        <v>5852.52</v>
      </c>
      <c r="F1648" s="7">
        <f>sales_data_sample3[[#This Row],[SALES]]*sales_data_sample3[[#This Row],[PROFIT MARGIN]]</f>
        <v>1456.6922280000001</v>
      </c>
      <c r="G1648" s="14" t="str">
        <f>IF(sales_data_sample3[[#This Row],[STATUS]] &lt;&gt;"Cancelled","24,89%","0")</f>
        <v>24,89%</v>
      </c>
      <c r="H1648" s="4">
        <v>38229</v>
      </c>
      <c r="I1648" t="s">
        <v>28</v>
      </c>
      <c r="J1648">
        <f>ROUNDUP(MONTH(sales_data_sample3[[#This Row],[ORDER DATE]])/3,0)</f>
        <v>3</v>
      </c>
      <c r="K1648" t="str">
        <f>TEXT(sales_data_sample3[[#This Row],[ORDER DATE]],"[$-409]mmmm")</f>
        <v>August</v>
      </c>
      <c r="L1648">
        <f>YEAR(sales_data_sample3[[#This Row],[ORDER DATE]])</f>
        <v>2004</v>
      </c>
      <c r="M1648" t="s">
        <v>278</v>
      </c>
      <c r="N1648">
        <v>169</v>
      </c>
      <c r="O1648" t="s">
        <v>2190</v>
      </c>
      <c r="P1648" t="s">
        <v>818</v>
      </c>
      <c r="Q1648" t="s">
        <v>819</v>
      </c>
      <c r="R1648" t="s">
        <v>820</v>
      </c>
      <c r="S1648" t="s">
        <v>4804</v>
      </c>
      <c r="T1648" t="s">
        <v>821</v>
      </c>
      <c r="U1648" t="s">
        <v>4804</v>
      </c>
      <c r="V1648" t="s">
        <v>822</v>
      </c>
      <c r="W1648" t="s">
        <v>823</v>
      </c>
      <c r="X1648" t="s">
        <v>52</v>
      </c>
      <c r="Y1648" t="s">
        <v>824</v>
      </c>
      <c r="Z1648" t="s">
        <v>150</v>
      </c>
      <c r="AA1648" t="s">
        <v>65</v>
      </c>
    </row>
    <row r="1649" spans="1:27" x14ac:dyDescent="0.25">
      <c r="A1649" s="1">
        <v>10287</v>
      </c>
      <c r="B1649" s="1">
        <v>43</v>
      </c>
      <c r="C1649" s="8">
        <v>70.760000000000005</v>
      </c>
      <c r="D1649" s="1">
        <v>15</v>
      </c>
      <c r="E1649" s="7">
        <v>3042.68</v>
      </c>
      <c r="F1649" s="7">
        <f>sales_data_sample3[[#This Row],[SALES]]*sales_data_sample3[[#This Row],[PROFIT MARGIN]]</f>
        <v>757.32305199999996</v>
      </c>
      <c r="G1649" s="14" t="str">
        <f>IF(sales_data_sample3[[#This Row],[STATUS]] &lt;&gt;"Cancelled","24,89%","0")</f>
        <v>24,89%</v>
      </c>
      <c r="H1649" s="4">
        <v>38229</v>
      </c>
      <c r="I1649" t="s">
        <v>28</v>
      </c>
      <c r="J1649">
        <f>ROUNDUP(MONTH(sales_data_sample3[[#This Row],[ORDER DATE]])/3,0)</f>
        <v>3</v>
      </c>
      <c r="K1649" t="str">
        <f>TEXT(sales_data_sample3[[#This Row],[ORDER DATE]],"[$-409]mmmm")</f>
        <v>August</v>
      </c>
      <c r="L1649">
        <f>YEAR(sales_data_sample3[[#This Row],[ORDER DATE]])</f>
        <v>2004</v>
      </c>
      <c r="M1649" t="s">
        <v>278</v>
      </c>
      <c r="N1649">
        <v>80</v>
      </c>
      <c r="O1649" t="s">
        <v>2283</v>
      </c>
      <c r="P1649" t="s">
        <v>818</v>
      </c>
      <c r="Q1649" t="s">
        <v>819</v>
      </c>
      <c r="R1649" t="s">
        <v>820</v>
      </c>
      <c r="S1649" t="s">
        <v>4804</v>
      </c>
      <c r="T1649" t="s">
        <v>821</v>
      </c>
      <c r="U1649" t="s">
        <v>4804</v>
      </c>
      <c r="V1649" t="s">
        <v>822</v>
      </c>
      <c r="W1649" t="s">
        <v>823</v>
      </c>
      <c r="X1649" t="s">
        <v>52</v>
      </c>
      <c r="Y1649" t="s">
        <v>824</v>
      </c>
      <c r="Z1649" t="s">
        <v>150</v>
      </c>
      <c r="AA1649" t="s">
        <v>65</v>
      </c>
    </row>
    <row r="1650" spans="1:27" x14ac:dyDescent="0.25">
      <c r="A1650" s="1">
        <v>10287</v>
      </c>
      <c r="B1650" s="1">
        <v>40</v>
      </c>
      <c r="C1650" s="8">
        <v>100</v>
      </c>
      <c r="D1650" s="1">
        <v>14</v>
      </c>
      <c r="E1650" s="7">
        <v>6761.6</v>
      </c>
      <c r="F1650" s="7">
        <f>sales_data_sample3[[#This Row],[SALES]]*sales_data_sample3[[#This Row],[PROFIT MARGIN]]</f>
        <v>1682.9622400000001</v>
      </c>
      <c r="G1650" s="14" t="str">
        <f>IF(sales_data_sample3[[#This Row],[STATUS]] &lt;&gt;"Cancelled","24,89%","0")</f>
        <v>24,89%</v>
      </c>
      <c r="H1650" s="4">
        <v>38229</v>
      </c>
      <c r="I1650" t="s">
        <v>28</v>
      </c>
      <c r="J1650">
        <f>ROUNDUP(MONTH(sales_data_sample3[[#This Row],[ORDER DATE]])/3,0)</f>
        <v>3</v>
      </c>
      <c r="K1650" t="str">
        <f>TEXT(sales_data_sample3[[#This Row],[ORDER DATE]],"[$-409]mmmm")</f>
        <v>August</v>
      </c>
      <c r="L1650">
        <f>YEAR(sales_data_sample3[[#This Row],[ORDER DATE]])</f>
        <v>2004</v>
      </c>
      <c r="M1650" t="s">
        <v>278</v>
      </c>
      <c r="N1650">
        <v>146</v>
      </c>
      <c r="O1650" t="s">
        <v>2364</v>
      </c>
      <c r="P1650" t="s">
        <v>818</v>
      </c>
      <c r="Q1650" t="s">
        <v>819</v>
      </c>
      <c r="R1650" t="s">
        <v>820</v>
      </c>
      <c r="S1650" t="s">
        <v>4804</v>
      </c>
      <c r="T1650" t="s">
        <v>821</v>
      </c>
      <c r="U1650" t="s">
        <v>4804</v>
      </c>
      <c r="V1650" t="s">
        <v>822</v>
      </c>
      <c r="W1650" t="s">
        <v>823</v>
      </c>
      <c r="X1650" t="s">
        <v>52</v>
      </c>
      <c r="Y1650" t="s">
        <v>824</v>
      </c>
      <c r="Z1650" t="s">
        <v>150</v>
      </c>
      <c r="AA1650" t="s">
        <v>65</v>
      </c>
    </row>
    <row r="1651" spans="1:27" x14ac:dyDescent="0.25">
      <c r="A1651" s="1">
        <v>10287</v>
      </c>
      <c r="B1651" s="1">
        <v>27</v>
      </c>
      <c r="C1651" s="8">
        <v>100</v>
      </c>
      <c r="D1651" s="1">
        <v>2</v>
      </c>
      <c r="E1651" s="7">
        <v>4310.55</v>
      </c>
      <c r="F1651" s="7">
        <f>sales_data_sample3[[#This Row],[SALES]]*sales_data_sample3[[#This Row],[PROFIT MARGIN]]</f>
        <v>1072.8958950000001</v>
      </c>
      <c r="G1651" s="14" t="str">
        <f>IF(sales_data_sample3[[#This Row],[STATUS]] &lt;&gt;"Cancelled","24,89%","0")</f>
        <v>24,89%</v>
      </c>
      <c r="H1651" s="4">
        <v>38229</v>
      </c>
      <c r="I1651" t="s">
        <v>28</v>
      </c>
      <c r="J1651">
        <f>ROUNDUP(MONTH(sales_data_sample3[[#This Row],[ORDER DATE]])/3,0)</f>
        <v>3</v>
      </c>
      <c r="K1651" t="str">
        <f>TEXT(sales_data_sample3[[#This Row],[ORDER DATE]],"[$-409]mmmm")</f>
        <v>August</v>
      </c>
      <c r="L1651">
        <f>YEAR(sales_data_sample3[[#This Row],[ORDER DATE]])</f>
        <v>2004</v>
      </c>
      <c r="M1651" t="s">
        <v>278</v>
      </c>
      <c r="N1651">
        <v>141</v>
      </c>
      <c r="O1651" t="s">
        <v>2392</v>
      </c>
      <c r="P1651" t="s">
        <v>818</v>
      </c>
      <c r="Q1651" t="s">
        <v>819</v>
      </c>
      <c r="R1651" t="s">
        <v>820</v>
      </c>
      <c r="S1651" t="s">
        <v>4804</v>
      </c>
      <c r="T1651" t="s">
        <v>821</v>
      </c>
      <c r="U1651" t="s">
        <v>4804</v>
      </c>
      <c r="V1651" t="s">
        <v>822</v>
      </c>
      <c r="W1651" t="s">
        <v>823</v>
      </c>
      <c r="X1651" t="s">
        <v>52</v>
      </c>
      <c r="Y1651" t="s">
        <v>824</v>
      </c>
      <c r="Z1651" t="s">
        <v>150</v>
      </c>
      <c r="AA1651" t="s">
        <v>65</v>
      </c>
    </row>
    <row r="1652" spans="1:27" x14ac:dyDescent="0.25">
      <c r="A1652" s="1">
        <v>10287</v>
      </c>
      <c r="B1652" s="1">
        <v>34</v>
      </c>
      <c r="C1652" s="8">
        <v>100</v>
      </c>
      <c r="D1652" s="1">
        <v>17</v>
      </c>
      <c r="E1652" s="7">
        <v>4300.32</v>
      </c>
      <c r="F1652" s="7">
        <f>sales_data_sample3[[#This Row],[SALES]]*sales_data_sample3[[#This Row],[PROFIT MARGIN]]</f>
        <v>1070.3496479999999</v>
      </c>
      <c r="G1652" s="14" t="str">
        <f>IF(sales_data_sample3[[#This Row],[STATUS]] &lt;&gt;"Cancelled","24,89%","0")</f>
        <v>24,89%</v>
      </c>
      <c r="H1652" s="4">
        <v>38229</v>
      </c>
      <c r="I1652" t="s">
        <v>28</v>
      </c>
      <c r="J1652">
        <f>ROUNDUP(MONTH(sales_data_sample3[[#This Row],[ORDER DATE]])/3,0)</f>
        <v>3</v>
      </c>
      <c r="K1652" t="str">
        <f>TEXT(sales_data_sample3[[#This Row],[ORDER DATE]],"[$-409]mmmm")</f>
        <v>August</v>
      </c>
      <c r="L1652">
        <f>YEAR(sales_data_sample3[[#This Row],[ORDER DATE]])</f>
        <v>2004</v>
      </c>
      <c r="M1652" t="s">
        <v>278</v>
      </c>
      <c r="N1652">
        <v>148</v>
      </c>
      <c r="O1652" t="s">
        <v>2673</v>
      </c>
      <c r="P1652" t="s">
        <v>818</v>
      </c>
      <c r="Q1652" t="s">
        <v>819</v>
      </c>
      <c r="R1652" t="s">
        <v>820</v>
      </c>
      <c r="S1652" t="s">
        <v>4804</v>
      </c>
      <c r="T1652" t="s">
        <v>821</v>
      </c>
      <c r="U1652" t="s">
        <v>4804</v>
      </c>
      <c r="V1652" t="s">
        <v>822</v>
      </c>
      <c r="W1652" t="s">
        <v>823</v>
      </c>
      <c r="X1652" t="s">
        <v>52</v>
      </c>
      <c r="Y1652" t="s">
        <v>824</v>
      </c>
      <c r="Z1652" t="s">
        <v>150</v>
      </c>
      <c r="AA1652" t="s">
        <v>65</v>
      </c>
    </row>
    <row r="1653" spans="1:27" x14ac:dyDescent="0.25">
      <c r="A1653" s="1">
        <v>10287</v>
      </c>
      <c r="B1653" s="1">
        <v>36</v>
      </c>
      <c r="C1653" s="8">
        <v>39.65</v>
      </c>
      <c r="D1653" s="1">
        <v>6</v>
      </c>
      <c r="E1653" s="7">
        <v>1427.4</v>
      </c>
      <c r="F1653" s="7">
        <f>sales_data_sample3[[#This Row],[SALES]]*sales_data_sample3[[#This Row],[PROFIT MARGIN]]</f>
        <v>355.27986000000004</v>
      </c>
      <c r="G1653" s="14" t="str">
        <f>IF(sales_data_sample3[[#This Row],[STATUS]] &lt;&gt;"Cancelled","24,89%","0")</f>
        <v>24,89%</v>
      </c>
      <c r="H1653" s="4">
        <v>38229</v>
      </c>
      <c r="I1653" t="s">
        <v>28</v>
      </c>
      <c r="J1653">
        <f>ROUNDUP(MONTH(sales_data_sample3[[#This Row],[ORDER DATE]])/3,0)</f>
        <v>3</v>
      </c>
      <c r="K1653" t="str">
        <f>TEXT(sales_data_sample3[[#This Row],[ORDER DATE]],"[$-409]mmmm")</f>
        <v>August</v>
      </c>
      <c r="L1653">
        <f>YEAR(sales_data_sample3[[#This Row],[ORDER DATE]])</f>
        <v>2004</v>
      </c>
      <c r="M1653" t="s">
        <v>278</v>
      </c>
      <c r="N1653">
        <v>37</v>
      </c>
      <c r="O1653" t="s">
        <v>3302</v>
      </c>
      <c r="P1653" t="s">
        <v>818</v>
      </c>
      <c r="Q1653" t="s">
        <v>819</v>
      </c>
      <c r="R1653" t="s">
        <v>820</v>
      </c>
      <c r="S1653" t="s">
        <v>4804</v>
      </c>
      <c r="T1653" t="s">
        <v>821</v>
      </c>
      <c r="U1653" t="s">
        <v>4804</v>
      </c>
      <c r="V1653" t="s">
        <v>822</v>
      </c>
      <c r="W1653" t="s">
        <v>823</v>
      </c>
      <c r="X1653" t="s">
        <v>52</v>
      </c>
      <c r="Y1653" t="s">
        <v>824</v>
      </c>
      <c r="Z1653" t="s">
        <v>150</v>
      </c>
      <c r="AA1653" t="s">
        <v>42</v>
      </c>
    </row>
    <row r="1654" spans="1:27" x14ac:dyDescent="0.25">
      <c r="A1654" s="1">
        <v>10287</v>
      </c>
      <c r="B1654" s="1">
        <v>20</v>
      </c>
      <c r="C1654" s="8">
        <v>67.97</v>
      </c>
      <c r="D1654" s="1">
        <v>11</v>
      </c>
      <c r="E1654" s="7">
        <v>1359.4</v>
      </c>
      <c r="F1654" s="7">
        <f>sales_data_sample3[[#This Row],[SALES]]*sales_data_sample3[[#This Row],[PROFIT MARGIN]]</f>
        <v>338.35466000000002</v>
      </c>
      <c r="G1654" s="14" t="str">
        <f>IF(sales_data_sample3[[#This Row],[STATUS]] &lt;&gt;"Cancelled","24,89%","0")</f>
        <v>24,89%</v>
      </c>
      <c r="H1654" s="4">
        <v>38229</v>
      </c>
      <c r="I1654" t="s">
        <v>28</v>
      </c>
      <c r="J1654">
        <f>ROUNDUP(MONTH(sales_data_sample3[[#This Row],[ORDER DATE]])/3,0)</f>
        <v>3</v>
      </c>
      <c r="K1654" t="str">
        <f>TEXT(sales_data_sample3[[#This Row],[ORDER DATE]],"[$-409]mmmm")</f>
        <v>August</v>
      </c>
      <c r="L1654">
        <f>YEAR(sales_data_sample3[[#This Row],[ORDER DATE]])</f>
        <v>2004</v>
      </c>
      <c r="M1654" t="s">
        <v>278</v>
      </c>
      <c r="N1654">
        <v>61</v>
      </c>
      <c r="O1654" t="s">
        <v>3427</v>
      </c>
      <c r="P1654" t="s">
        <v>818</v>
      </c>
      <c r="Q1654" t="s">
        <v>819</v>
      </c>
      <c r="R1654" t="s">
        <v>820</v>
      </c>
      <c r="S1654" t="s">
        <v>4804</v>
      </c>
      <c r="T1654" t="s">
        <v>821</v>
      </c>
      <c r="U1654" t="s">
        <v>4804</v>
      </c>
      <c r="V1654" t="s">
        <v>822</v>
      </c>
      <c r="W1654" t="s">
        <v>823</v>
      </c>
      <c r="X1654" t="s">
        <v>52</v>
      </c>
      <c r="Y1654" t="s">
        <v>824</v>
      </c>
      <c r="Z1654" t="s">
        <v>150</v>
      </c>
      <c r="AA1654" t="s">
        <v>42</v>
      </c>
    </row>
    <row r="1655" spans="1:27" x14ac:dyDescent="0.25">
      <c r="A1655" s="1">
        <v>10287</v>
      </c>
      <c r="B1655" s="1">
        <v>36</v>
      </c>
      <c r="C1655" s="8">
        <v>100</v>
      </c>
      <c r="D1655" s="1">
        <v>7</v>
      </c>
      <c r="E1655" s="7">
        <v>4297.32</v>
      </c>
      <c r="F1655" s="7">
        <f>sales_data_sample3[[#This Row],[SALES]]*sales_data_sample3[[#This Row],[PROFIT MARGIN]]</f>
        <v>1069.602948</v>
      </c>
      <c r="G1655" s="14" t="str">
        <f>IF(sales_data_sample3[[#This Row],[STATUS]] &lt;&gt;"Cancelled","24,89%","0")</f>
        <v>24,89%</v>
      </c>
      <c r="H1655" s="4">
        <v>38229</v>
      </c>
      <c r="I1655" t="s">
        <v>28</v>
      </c>
      <c r="J1655">
        <f>ROUNDUP(MONTH(sales_data_sample3[[#This Row],[ORDER DATE]])/3,0)</f>
        <v>3</v>
      </c>
      <c r="K1655" t="str">
        <f>TEXT(sales_data_sample3[[#This Row],[ORDER DATE]],"[$-409]mmmm")</f>
        <v>August</v>
      </c>
      <c r="L1655">
        <f>YEAR(sales_data_sample3[[#This Row],[ORDER DATE]])</f>
        <v>2004</v>
      </c>
      <c r="M1655" t="s">
        <v>278</v>
      </c>
      <c r="N1655">
        <v>140</v>
      </c>
      <c r="O1655" t="s">
        <v>3589</v>
      </c>
      <c r="P1655" t="s">
        <v>818</v>
      </c>
      <c r="Q1655" t="s">
        <v>819</v>
      </c>
      <c r="R1655" t="s">
        <v>820</v>
      </c>
      <c r="S1655" t="s">
        <v>4804</v>
      </c>
      <c r="T1655" t="s">
        <v>821</v>
      </c>
      <c r="U1655" t="s">
        <v>4804</v>
      </c>
      <c r="V1655" t="s">
        <v>822</v>
      </c>
      <c r="W1655" t="s">
        <v>823</v>
      </c>
      <c r="X1655" t="s">
        <v>52</v>
      </c>
      <c r="Y1655" t="s">
        <v>824</v>
      </c>
      <c r="Z1655" t="s">
        <v>150</v>
      </c>
      <c r="AA1655" t="s">
        <v>65</v>
      </c>
    </row>
    <row r="1656" spans="1:27" x14ac:dyDescent="0.25">
      <c r="A1656" s="1">
        <v>10287</v>
      </c>
      <c r="B1656" s="1">
        <v>40</v>
      </c>
      <c r="C1656" s="8">
        <v>88.12</v>
      </c>
      <c r="D1656" s="1">
        <v>16</v>
      </c>
      <c r="E1656" s="7">
        <v>3524.8</v>
      </c>
      <c r="F1656" s="7">
        <f>sales_data_sample3[[#This Row],[SALES]]*sales_data_sample3[[#This Row],[PROFIT MARGIN]]</f>
        <v>877.32272000000012</v>
      </c>
      <c r="G1656" s="14" t="str">
        <f>IF(sales_data_sample3[[#This Row],[STATUS]] &lt;&gt;"Cancelled","24,89%","0")</f>
        <v>24,89%</v>
      </c>
      <c r="H1656" s="4">
        <v>38229</v>
      </c>
      <c r="I1656" t="s">
        <v>28</v>
      </c>
      <c r="J1656">
        <f>ROUNDUP(MONTH(sales_data_sample3[[#This Row],[ORDER DATE]])/3,0)</f>
        <v>3</v>
      </c>
      <c r="K1656" t="str">
        <f>TEXT(sales_data_sample3[[#This Row],[ORDER DATE]],"[$-409]mmmm")</f>
        <v>August</v>
      </c>
      <c r="L1656">
        <f>YEAR(sales_data_sample3[[#This Row],[ORDER DATE]])</f>
        <v>2004</v>
      </c>
      <c r="M1656" t="s">
        <v>278</v>
      </c>
      <c r="N1656">
        <v>80</v>
      </c>
      <c r="O1656" t="s">
        <v>3802</v>
      </c>
      <c r="P1656" t="s">
        <v>818</v>
      </c>
      <c r="Q1656" t="s">
        <v>819</v>
      </c>
      <c r="R1656" t="s">
        <v>820</v>
      </c>
      <c r="S1656" t="s">
        <v>4804</v>
      </c>
      <c r="T1656" t="s">
        <v>821</v>
      </c>
      <c r="U1656" t="s">
        <v>4804</v>
      </c>
      <c r="V1656" t="s">
        <v>822</v>
      </c>
      <c r="W1656" t="s">
        <v>823</v>
      </c>
      <c r="X1656" t="s">
        <v>52</v>
      </c>
      <c r="Y1656" t="s">
        <v>824</v>
      </c>
      <c r="Z1656" t="s">
        <v>150</v>
      </c>
      <c r="AA1656" t="s">
        <v>65</v>
      </c>
    </row>
    <row r="1657" spans="1:27" x14ac:dyDescent="0.25">
      <c r="A1657" s="1">
        <v>10288</v>
      </c>
      <c r="B1657" s="1">
        <v>20</v>
      </c>
      <c r="C1657" s="8">
        <v>100</v>
      </c>
      <c r="D1657" s="1">
        <v>14</v>
      </c>
      <c r="E1657" s="7">
        <v>2936.8</v>
      </c>
      <c r="F1657" s="7">
        <f>sales_data_sample3[[#This Row],[SALES]]*sales_data_sample3[[#This Row],[PROFIT MARGIN]]</f>
        <v>730.9695200000001</v>
      </c>
      <c r="G1657" s="14" t="str">
        <f>IF(sales_data_sample3[[#This Row],[STATUS]] &lt;&gt;"Cancelled","24,89%","0")</f>
        <v>24,89%</v>
      </c>
      <c r="H1657" s="4">
        <v>38231</v>
      </c>
      <c r="I1657" t="s">
        <v>28</v>
      </c>
      <c r="J1657">
        <f>ROUNDUP(MONTH(sales_data_sample3[[#This Row],[ORDER DATE]])/3,0)</f>
        <v>3</v>
      </c>
      <c r="K1657" t="str">
        <f>TEXT(sales_data_sample3[[#This Row],[ORDER DATE]],"[$-409]mmmm")</f>
        <v>September</v>
      </c>
      <c r="L1657">
        <f>YEAR(sales_data_sample3[[#This Row],[ORDER DATE]])</f>
        <v>2004</v>
      </c>
      <c r="M1657" t="s">
        <v>278</v>
      </c>
      <c r="N1657">
        <v>124</v>
      </c>
      <c r="O1657" t="s">
        <v>1465</v>
      </c>
      <c r="P1657" t="s">
        <v>743</v>
      </c>
      <c r="Q1657" t="s">
        <v>744</v>
      </c>
      <c r="R1657" t="s">
        <v>745</v>
      </c>
      <c r="S1657" t="s">
        <v>746</v>
      </c>
      <c r="T1657" t="s">
        <v>305</v>
      </c>
      <c r="U1657" t="s">
        <v>4804</v>
      </c>
      <c r="V1657" t="s">
        <v>747</v>
      </c>
      <c r="W1657" t="s">
        <v>305</v>
      </c>
      <c r="X1657" t="s">
        <v>140</v>
      </c>
      <c r="Y1657" t="s">
        <v>748</v>
      </c>
      <c r="Z1657" t="s">
        <v>749</v>
      </c>
      <c r="AA1657" t="s">
        <v>42</v>
      </c>
    </row>
    <row r="1658" spans="1:27" x14ac:dyDescent="0.25">
      <c r="A1658" s="1">
        <v>10288</v>
      </c>
      <c r="B1658" s="1">
        <v>32</v>
      </c>
      <c r="C1658" s="8">
        <v>100</v>
      </c>
      <c r="D1658" s="1">
        <v>5</v>
      </c>
      <c r="E1658" s="7">
        <v>5875.2</v>
      </c>
      <c r="F1658" s="7">
        <f>sales_data_sample3[[#This Row],[SALES]]*sales_data_sample3[[#This Row],[PROFIT MARGIN]]</f>
        <v>434.17727999999994</v>
      </c>
      <c r="G1658" s="14" t="str">
        <f>IF(sales_data_sample3[[#This Row],[STATUS]] &lt;&gt;"Cancelled","7,39%","0")</f>
        <v>7,39%</v>
      </c>
      <c r="H1658" s="4">
        <v>38231</v>
      </c>
      <c r="I1658" t="s">
        <v>28</v>
      </c>
      <c r="J1658">
        <f>ROUNDUP(MONTH(sales_data_sample3[[#This Row],[ORDER DATE]])/3,0)</f>
        <v>3</v>
      </c>
      <c r="K1658" t="str">
        <f>TEXT(sales_data_sample3[[#This Row],[ORDER DATE]],"[$-409]mmmm")</f>
        <v>September</v>
      </c>
      <c r="L1658">
        <f>YEAR(sales_data_sample3[[#This Row],[ORDER DATE]])</f>
        <v>2004</v>
      </c>
      <c r="M1658" t="s">
        <v>1354</v>
      </c>
      <c r="N1658">
        <v>170</v>
      </c>
      <c r="O1658" t="s">
        <v>1565</v>
      </c>
      <c r="P1658" t="s">
        <v>743</v>
      </c>
      <c r="Q1658" t="s">
        <v>744</v>
      </c>
      <c r="R1658" t="s">
        <v>745</v>
      </c>
      <c r="S1658" t="s">
        <v>746</v>
      </c>
      <c r="T1658" t="s">
        <v>305</v>
      </c>
      <c r="U1658" t="s">
        <v>4804</v>
      </c>
      <c r="V1658" t="s">
        <v>747</v>
      </c>
      <c r="W1658" t="s">
        <v>305</v>
      </c>
      <c r="X1658" t="s">
        <v>140</v>
      </c>
      <c r="Y1658" t="s">
        <v>748</v>
      </c>
      <c r="Z1658" t="s">
        <v>749</v>
      </c>
      <c r="AA1658" t="s">
        <v>65</v>
      </c>
    </row>
    <row r="1659" spans="1:27" x14ac:dyDescent="0.25">
      <c r="A1659" s="1">
        <v>10288</v>
      </c>
      <c r="B1659" s="1">
        <v>28</v>
      </c>
      <c r="C1659" s="8">
        <v>61.75</v>
      </c>
      <c r="D1659" s="1">
        <v>4</v>
      </c>
      <c r="E1659" s="7">
        <v>1729</v>
      </c>
      <c r="F1659" s="7">
        <f>sales_data_sample3[[#This Row],[SALES]]*sales_data_sample3[[#This Row],[PROFIT MARGIN]]</f>
        <v>127.77309999999999</v>
      </c>
      <c r="G1659" s="14" t="str">
        <f>IF(sales_data_sample3[[#This Row],[STATUS]] &lt;&gt;"Cancelled","7,39%","0")</f>
        <v>7,39%</v>
      </c>
      <c r="H1659" s="4">
        <v>38231</v>
      </c>
      <c r="I1659" t="s">
        <v>28</v>
      </c>
      <c r="J1659">
        <f>ROUNDUP(MONTH(sales_data_sample3[[#This Row],[ORDER DATE]])/3,0)</f>
        <v>3</v>
      </c>
      <c r="K1659" t="str">
        <f>TEXT(sales_data_sample3[[#This Row],[ORDER DATE]],"[$-409]mmmm")</f>
        <v>September</v>
      </c>
      <c r="L1659">
        <f>YEAR(sales_data_sample3[[#This Row],[ORDER DATE]])</f>
        <v>2004</v>
      </c>
      <c r="M1659" t="s">
        <v>1354</v>
      </c>
      <c r="N1659">
        <v>60</v>
      </c>
      <c r="O1659" t="s">
        <v>1696</v>
      </c>
      <c r="P1659" t="s">
        <v>743</v>
      </c>
      <c r="Q1659" t="s">
        <v>744</v>
      </c>
      <c r="R1659" t="s">
        <v>745</v>
      </c>
      <c r="S1659" t="s">
        <v>746</v>
      </c>
      <c r="T1659" t="s">
        <v>305</v>
      </c>
      <c r="U1659" t="s">
        <v>4804</v>
      </c>
      <c r="V1659" t="s">
        <v>747</v>
      </c>
      <c r="W1659" t="s">
        <v>305</v>
      </c>
      <c r="X1659" t="s">
        <v>140</v>
      </c>
      <c r="Y1659" t="s">
        <v>748</v>
      </c>
      <c r="Z1659" t="s">
        <v>749</v>
      </c>
      <c r="AA1659" t="s">
        <v>42</v>
      </c>
    </row>
    <row r="1660" spans="1:27" x14ac:dyDescent="0.25">
      <c r="A1660" s="1">
        <v>10288</v>
      </c>
      <c r="B1660" s="1">
        <v>31</v>
      </c>
      <c r="C1660" s="8">
        <v>100</v>
      </c>
      <c r="D1660" s="1">
        <v>2</v>
      </c>
      <c r="E1660" s="7">
        <v>3822.92</v>
      </c>
      <c r="F1660" s="7">
        <f>sales_data_sample3[[#This Row],[SALES]]*sales_data_sample3[[#This Row],[PROFIT MARGIN]]</f>
        <v>282.51378799999998</v>
      </c>
      <c r="G1660" s="14" t="str">
        <f>IF(sales_data_sample3[[#This Row],[STATUS]] &lt;&gt;"Cancelled","7,39%","0")</f>
        <v>7,39%</v>
      </c>
      <c r="H1660" s="4">
        <v>38231</v>
      </c>
      <c r="I1660" t="s">
        <v>28</v>
      </c>
      <c r="J1660">
        <f>ROUNDUP(MONTH(sales_data_sample3[[#This Row],[ORDER DATE]])/3,0)</f>
        <v>3</v>
      </c>
      <c r="K1660" t="str">
        <f>TEXT(sales_data_sample3[[#This Row],[ORDER DATE]],"[$-409]mmmm")</f>
        <v>September</v>
      </c>
      <c r="L1660">
        <f>YEAR(sales_data_sample3[[#This Row],[ORDER DATE]])</f>
        <v>2004</v>
      </c>
      <c r="M1660" t="s">
        <v>1354</v>
      </c>
      <c r="N1660">
        <v>127</v>
      </c>
      <c r="O1660" t="s">
        <v>1769</v>
      </c>
      <c r="P1660" t="s">
        <v>743</v>
      </c>
      <c r="Q1660" t="s">
        <v>744</v>
      </c>
      <c r="R1660" t="s">
        <v>745</v>
      </c>
      <c r="S1660" t="s">
        <v>746</v>
      </c>
      <c r="T1660" t="s">
        <v>305</v>
      </c>
      <c r="U1660" t="s">
        <v>4804</v>
      </c>
      <c r="V1660" t="s">
        <v>747</v>
      </c>
      <c r="W1660" t="s">
        <v>305</v>
      </c>
      <c r="X1660" t="s">
        <v>140</v>
      </c>
      <c r="Y1660" t="s">
        <v>748</v>
      </c>
      <c r="Z1660" t="s">
        <v>749</v>
      </c>
      <c r="AA1660" t="s">
        <v>65</v>
      </c>
    </row>
    <row r="1661" spans="1:27" x14ac:dyDescent="0.25">
      <c r="A1661" s="1">
        <v>10288</v>
      </c>
      <c r="B1661" s="1">
        <v>35</v>
      </c>
      <c r="C1661" s="8">
        <v>80.989999999999995</v>
      </c>
      <c r="D1661" s="1">
        <v>6</v>
      </c>
      <c r="E1661" s="7">
        <v>2834.65</v>
      </c>
      <c r="F1661" s="7">
        <f>sales_data_sample3[[#This Row],[SALES]]*sales_data_sample3[[#This Row],[PROFIT MARGIN]]</f>
        <v>209.48063499999998</v>
      </c>
      <c r="G1661" s="14" t="str">
        <f>IF(sales_data_sample3[[#This Row],[STATUS]] &lt;&gt;"Cancelled","7,39%","0")</f>
        <v>7,39%</v>
      </c>
      <c r="H1661" s="4">
        <v>38231</v>
      </c>
      <c r="I1661" t="s">
        <v>28</v>
      </c>
      <c r="J1661">
        <f>ROUNDUP(MONTH(sales_data_sample3[[#This Row],[ORDER DATE]])/3,0)</f>
        <v>3</v>
      </c>
      <c r="K1661" t="str">
        <f>TEXT(sales_data_sample3[[#This Row],[ORDER DATE]],"[$-409]mmmm")</f>
        <v>September</v>
      </c>
      <c r="L1661">
        <f>YEAR(sales_data_sample3[[#This Row],[ORDER DATE]])</f>
        <v>2004</v>
      </c>
      <c r="M1661" t="s">
        <v>1354</v>
      </c>
      <c r="N1661">
        <v>92</v>
      </c>
      <c r="O1661" t="s">
        <v>2529</v>
      </c>
      <c r="P1661" t="s">
        <v>743</v>
      </c>
      <c r="Q1661" t="s">
        <v>744</v>
      </c>
      <c r="R1661" t="s">
        <v>745</v>
      </c>
      <c r="S1661" t="s">
        <v>746</v>
      </c>
      <c r="T1661" t="s">
        <v>305</v>
      </c>
      <c r="U1661" t="s">
        <v>4804</v>
      </c>
      <c r="V1661" t="s">
        <v>747</v>
      </c>
      <c r="W1661" t="s">
        <v>305</v>
      </c>
      <c r="X1661" t="s">
        <v>140</v>
      </c>
      <c r="Y1661" t="s">
        <v>748</v>
      </c>
      <c r="Z1661" t="s">
        <v>749</v>
      </c>
      <c r="AA1661" t="s">
        <v>42</v>
      </c>
    </row>
    <row r="1662" spans="1:27" x14ac:dyDescent="0.25">
      <c r="A1662" s="1">
        <v>10288</v>
      </c>
      <c r="B1662" s="1">
        <v>23</v>
      </c>
      <c r="C1662" s="8">
        <v>73.41</v>
      </c>
      <c r="D1662" s="1">
        <v>7</v>
      </c>
      <c r="E1662" s="7">
        <v>1688.43</v>
      </c>
      <c r="F1662" s="7">
        <f>sales_data_sample3[[#This Row],[SALES]]*sales_data_sample3[[#This Row],[PROFIT MARGIN]]</f>
        <v>420.25022700000005</v>
      </c>
      <c r="G1662" s="14" t="str">
        <f>IF(sales_data_sample3[[#This Row],[STATUS]] &lt;&gt;"Cancelled","24,89%","0")</f>
        <v>24,89%</v>
      </c>
      <c r="H1662" s="4">
        <v>38231</v>
      </c>
      <c r="I1662" t="s">
        <v>28</v>
      </c>
      <c r="J1662">
        <f>ROUNDUP(MONTH(sales_data_sample3[[#This Row],[ORDER DATE]])/3,0)</f>
        <v>3</v>
      </c>
      <c r="K1662" t="str">
        <f>TEXT(sales_data_sample3[[#This Row],[ORDER DATE]],"[$-409]mmmm")</f>
        <v>September</v>
      </c>
      <c r="L1662">
        <f>YEAR(sales_data_sample3[[#This Row],[ORDER DATE]])</f>
        <v>2004</v>
      </c>
      <c r="M1662" t="s">
        <v>278</v>
      </c>
      <c r="N1662">
        <v>71</v>
      </c>
      <c r="O1662" t="s">
        <v>2698</v>
      </c>
      <c r="P1662" t="s">
        <v>743</v>
      </c>
      <c r="Q1662" t="s">
        <v>744</v>
      </c>
      <c r="R1662" t="s">
        <v>745</v>
      </c>
      <c r="S1662" t="s">
        <v>746</v>
      </c>
      <c r="T1662" t="s">
        <v>305</v>
      </c>
      <c r="U1662" t="s">
        <v>4804</v>
      </c>
      <c r="V1662" t="s">
        <v>747</v>
      </c>
      <c r="W1662" t="s">
        <v>305</v>
      </c>
      <c r="X1662" t="s">
        <v>140</v>
      </c>
      <c r="Y1662" t="s">
        <v>748</v>
      </c>
      <c r="Z1662" t="s">
        <v>749</v>
      </c>
      <c r="AA1662" t="s">
        <v>42</v>
      </c>
    </row>
    <row r="1663" spans="1:27" x14ac:dyDescent="0.25">
      <c r="A1663" s="1">
        <v>10288</v>
      </c>
      <c r="B1663" s="1">
        <v>36</v>
      </c>
      <c r="C1663" s="8">
        <v>66.14</v>
      </c>
      <c r="D1663" s="1">
        <v>11</v>
      </c>
      <c r="E1663" s="7">
        <v>2381.04</v>
      </c>
      <c r="F1663" s="7">
        <f>sales_data_sample3[[#This Row],[SALES]]*sales_data_sample3[[#This Row],[PROFIT MARGIN]]</f>
        <v>592.64085599999999</v>
      </c>
      <c r="G1663" s="14" t="str">
        <f>IF(sales_data_sample3[[#This Row],[STATUS]] &lt;&gt;"Cancelled","24,89%","0")</f>
        <v>24,89%</v>
      </c>
      <c r="H1663" s="4">
        <v>38231</v>
      </c>
      <c r="I1663" t="s">
        <v>28</v>
      </c>
      <c r="J1663">
        <f>ROUNDUP(MONTH(sales_data_sample3[[#This Row],[ORDER DATE]])/3,0)</f>
        <v>3</v>
      </c>
      <c r="K1663" t="str">
        <f>TEXT(sales_data_sample3[[#This Row],[ORDER DATE]],"[$-409]mmmm")</f>
        <v>September</v>
      </c>
      <c r="L1663">
        <f>YEAR(sales_data_sample3[[#This Row],[ORDER DATE]])</f>
        <v>2004</v>
      </c>
      <c r="M1663" t="s">
        <v>278</v>
      </c>
      <c r="N1663">
        <v>73</v>
      </c>
      <c r="O1663" t="s">
        <v>2735</v>
      </c>
      <c r="P1663" t="s">
        <v>743</v>
      </c>
      <c r="Q1663" t="s">
        <v>744</v>
      </c>
      <c r="R1663" t="s">
        <v>745</v>
      </c>
      <c r="S1663" t="s">
        <v>746</v>
      </c>
      <c r="T1663" t="s">
        <v>305</v>
      </c>
      <c r="U1663" t="s">
        <v>4804</v>
      </c>
      <c r="V1663" t="s">
        <v>747</v>
      </c>
      <c r="W1663" t="s">
        <v>305</v>
      </c>
      <c r="X1663" t="s">
        <v>140</v>
      </c>
      <c r="Y1663" t="s">
        <v>748</v>
      </c>
      <c r="Z1663" t="s">
        <v>749</v>
      </c>
      <c r="AA1663" t="s">
        <v>42</v>
      </c>
    </row>
    <row r="1664" spans="1:27" x14ac:dyDescent="0.25">
      <c r="A1664" s="1">
        <v>10288</v>
      </c>
      <c r="B1664" s="1">
        <v>50</v>
      </c>
      <c r="C1664" s="8">
        <v>52.32</v>
      </c>
      <c r="D1664" s="1">
        <v>13</v>
      </c>
      <c r="E1664" s="7">
        <v>2616</v>
      </c>
      <c r="F1664" s="7">
        <f>sales_data_sample3[[#This Row],[SALES]]*sales_data_sample3[[#This Row],[PROFIT MARGIN]]</f>
        <v>651.12239999999997</v>
      </c>
      <c r="G1664" s="14" t="str">
        <f>IF(sales_data_sample3[[#This Row],[STATUS]] &lt;&gt;"Cancelled","24,89%","0")</f>
        <v>24,89%</v>
      </c>
      <c r="H1664" s="4">
        <v>38231</v>
      </c>
      <c r="I1664" t="s">
        <v>28</v>
      </c>
      <c r="J1664">
        <f>ROUNDUP(MONTH(sales_data_sample3[[#This Row],[ORDER DATE]])/3,0)</f>
        <v>3</v>
      </c>
      <c r="K1664" t="str">
        <f>TEXT(sales_data_sample3[[#This Row],[ORDER DATE]],"[$-409]mmmm")</f>
        <v>September</v>
      </c>
      <c r="L1664">
        <f>YEAR(sales_data_sample3[[#This Row],[ORDER DATE]])</f>
        <v>2004</v>
      </c>
      <c r="M1664" t="s">
        <v>278</v>
      </c>
      <c r="N1664">
        <v>50</v>
      </c>
      <c r="O1664" t="s">
        <v>2857</v>
      </c>
      <c r="P1664" t="s">
        <v>743</v>
      </c>
      <c r="Q1664" t="s">
        <v>744</v>
      </c>
      <c r="R1664" t="s">
        <v>745</v>
      </c>
      <c r="S1664" t="s">
        <v>746</v>
      </c>
      <c r="T1664" t="s">
        <v>305</v>
      </c>
      <c r="U1664" t="s">
        <v>4804</v>
      </c>
      <c r="V1664" t="s">
        <v>747</v>
      </c>
      <c r="W1664" t="s">
        <v>305</v>
      </c>
      <c r="X1664" t="s">
        <v>140</v>
      </c>
      <c r="Y1664" t="s">
        <v>748</v>
      </c>
      <c r="Z1664" t="s">
        <v>749</v>
      </c>
      <c r="AA1664" t="s">
        <v>42</v>
      </c>
    </row>
    <row r="1665" spans="1:27" x14ac:dyDescent="0.25">
      <c r="A1665" s="1">
        <v>10288</v>
      </c>
      <c r="B1665" s="1">
        <v>29</v>
      </c>
      <c r="C1665" s="8">
        <v>38.17</v>
      </c>
      <c r="D1665" s="1">
        <v>1</v>
      </c>
      <c r="E1665" s="7">
        <v>1106.93</v>
      </c>
      <c r="F1665" s="7">
        <f>sales_data_sample3[[#This Row],[SALES]]*sales_data_sample3[[#This Row],[PROFIT MARGIN]]</f>
        <v>81.802126999999999</v>
      </c>
      <c r="G1665" s="14" t="str">
        <f>IF(sales_data_sample3[[#This Row],[STATUS]] &lt;&gt;"Cancelled","7,39%","0")</f>
        <v>7,39%</v>
      </c>
      <c r="H1665" s="4">
        <v>38231</v>
      </c>
      <c r="I1665" t="s">
        <v>28</v>
      </c>
      <c r="J1665">
        <f>ROUNDUP(MONTH(sales_data_sample3[[#This Row],[ORDER DATE]])/3,0)</f>
        <v>3</v>
      </c>
      <c r="K1665" t="str">
        <f>TEXT(sales_data_sample3[[#This Row],[ORDER DATE]],"[$-409]mmmm")</f>
        <v>September</v>
      </c>
      <c r="L1665">
        <f>YEAR(sales_data_sample3[[#This Row],[ORDER DATE]])</f>
        <v>2004</v>
      </c>
      <c r="M1665" t="s">
        <v>1354</v>
      </c>
      <c r="N1665">
        <v>33</v>
      </c>
      <c r="O1665" t="s">
        <v>2922</v>
      </c>
      <c r="P1665" t="s">
        <v>743</v>
      </c>
      <c r="Q1665" t="s">
        <v>744</v>
      </c>
      <c r="R1665" t="s">
        <v>745</v>
      </c>
      <c r="S1665" t="s">
        <v>746</v>
      </c>
      <c r="T1665" t="s">
        <v>305</v>
      </c>
      <c r="U1665" t="s">
        <v>4804</v>
      </c>
      <c r="V1665" t="s">
        <v>747</v>
      </c>
      <c r="W1665" t="s">
        <v>305</v>
      </c>
      <c r="X1665" t="s">
        <v>140</v>
      </c>
      <c r="Y1665" t="s">
        <v>748</v>
      </c>
      <c r="Z1665" t="s">
        <v>749</v>
      </c>
      <c r="AA1665" t="s">
        <v>42</v>
      </c>
    </row>
    <row r="1666" spans="1:27" x14ac:dyDescent="0.25">
      <c r="A1666" s="1">
        <v>10288</v>
      </c>
      <c r="B1666" s="1">
        <v>35</v>
      </c>
      <c r="C1666" s="8">
        <v>80.87</v>
      </c>
      <c r="D1666" s="1">
        <v>9</v>
      </c>
      <c r="E1666" s="7">
        <v>2830.45</v>
      </c>
      <c r="F1666" s="7">
        <f>sales_data_sample3[[#This Row],[SALES]]*sales_data_sample3[[#This Row],[PROFIT MARGIN]]</f>
        <v>704.49900500000001</v>
      </c>
      <c r="G1666" s="14" t="str">
        <f>IF(sales_data_sample3[[#This Row],[STATUS]] &lt;&gt;"Cancelled","24,89%","0")</f>
        <v>24,89%</v>
      </c>
      <c r="H1666" s="4">
        <v>38231</v>
      </c>
      <c r="I1666" t="s">
        <v>28</v>
      </c>
      <c r="J1666">
        <f>ROUNDUP(MONTH(sales_data_sample3[[#This Row],[ORDER DATE]])/3,0)</f>
        <v>3</v>
      </c>
      <c r="K1666" t="str">
        <f>TEXT(sales_data_sample3[[#This Row],[ORDER DATE]],"[$-409]mmmm")</f>
        <v>September</v>
      </c>
      <c r="L1666">
        <f>YEAR(sales_data_sample3[[#This Row],[ORDER DATE]])</f>
        <v>2004</v>
      </c>
      <c r="M1666" t="s">
        <v>278</v>
      </c>
      <c r="N1666">
        <v>90</v>
      </c>
      <c r="O1666" t="s">
        <v>3151</v>
      </c>
      <c r="P1666" t="s">
        <v>743</v>
      </c>
      <c r="Q1666" t="s">
        <v>744</v>
      </c>
      <c r="R1666" t="s">
        <v>745</v>
      </c>
      <c r="S1666" t="s">
        <v>746</v>
      </c>
      <c r="T1666" t="s">
        <v>305</v>
      </c>
      <c r="U1666" t="s">
        <v>4804</v>
      </c>
      <c r="V1666" t="s">
        <v>747</v>
      </c>
      <c r="W1666" t="s">
        <v>305</v>
      </c>
      <c r="X1666" t="s">
        <v>140</v>
      </c>
      <c r="Y1666" t="s">
        <v>748</v>
      </c>
      <c r="Z1666" t="s">
        <v>749</v>
      </c>
      <c r="AA1666" t="s">
        <v>42</v>
      </c>
    </row>
    <row r="1667" spans="1:27" x14ac:dyDescent="0.25">
      <c r="A1667" s="1">
        <v>10288</v>
      </c>
      <c r="B1667" s="1">
        <v>48</v>
      </c>
      <c r="C1667" s="8">
        <v>100</v>
      </c>
      <c r="D1667" s="1">
        <v>8</v>
      </c>
      <c r="E1667" s="7">
        <v>6539.04</v>
      </c>
      <c r="F1667" s="7">
        <f>sales_data_sample3[[#This Row],[SALES]]*sales_data_sample3[[#This Row],[PROFIT MARGIN]]</f>
        <v>1627.5670560000001</v>
      </c>
      <c r="G1667" s="14" t="str">
        <f>IF(sales_data_sample3[[#This Row],[STATUS]] &lt;&gt;"Cancelled","24,89%","0")</f>
        <v>24,89%</v>
      </c>
      <c r="H1667" s="4">
        <v>38231</v>
      </c>
      <c r="I1667" t="s">
        <v>28</v>
      </c>
      <c r="J1667">
        <f>ROUNDUP(MONTH(sales_data_sample3[[#This Row],[ORDER DATE]])/3,0)</f>
        <v>3</v>
      </c>
      <c r="K1667" t="str">
        <f>TEXT(sales_data_sample3[[#This Row],[ORDER DATE]],"[$-409]mmmm")</f>
        <v>September</v>
      </c>
      <c r="L1667">
        <f>YEAR(sales_data_sample3[[#This Row],[ORDER DATE]])</f>
        <v>2004</v>
      </c>
      <c r="M1667" t="s">
        <v>278</v>
      </c>
      <c r="N1667">
        <v>117</v>
      </c>
      <c r="O1667" t="s">
        <v>3275</v>
      </c>
      <c r="P1667" t="s">
        <v>743</v>
      </c>
      <c r="Q1667" t="s">
        <v>744</v>
      </c>
      <c r="R1667" t="s">
        <v>745</v>
      </c>
      <c r="S1667" t="s">
        <v>746</v>
      </c>
      <c r="T1667" t="s">
        <v>305</v>
      </c>
      <c r="U1667" t="s">
        <v>4804</v>
      </c>
      <c r="V1667" t="s">
        <v>747</v>
      </c>
      <c r="W1667" t="s">
        <v>305</v>
      </c>
      <c r="X1667" t="s">
        <v>140</v>
      </c>
      <c r="Y1667" t="s">
        <v>748</v>
      </c>
      <c r="Z1667" t="s">
        <v>749</v>
      </c>
      <c r="AA1667" t="s">
        <v>65</v>
      </c>
    </row>
    <row r="1668" spans="1:27" x14ac:dyDescent="0.25">
      <c r="A1668" s="1">
        <v>10288</v>
      </c>
      <c r="B1668" s="1">
        <v>34</v>
      </c>
      <c r="C1668" s="8">
        <v>68.489999999999995</v>
      </c>
      <c r="D1668" s="1">
        <v>10</v>
      </c>
      <c r="E1668" s="7">
        <v>2328.66</v>
      </c>
      <c r="F1668" s="7">
        <f>sales_data_sample3[[#This Row],[SALES]]*sales_data_sample3[[#This Row],[PROFIT MARGIN]]</f>
        <v>579.60347400000001</v>
      </c>
      <c r="G1668" s="14" t="str">
        <f>IF(sales_data_sample3[[#This Row],[STATUS]] &lt;&gt;"Cancelled","24,89%","0")</f>
        <v>24,89%</v>
      </c>
      <c r="H1668" s="4">
        <v>38231</v>
      </c>
      <c r="I1668" t="s">
        <v>28</v>
      </c>
      <c r="J1668">
        <f>ROUNDUP(MONTH(sales_data_sample3[[#This Row],[ORDER DATE]])/3,0)</f>
        <v>3</v>
      </c>
      <c r="K1668" t="str">
        <f>TEXT(sales_data_sample3[[#This Row],[ORDER DATE]],"[$-409]mmmm")</f>
        <v>September</v>
      </c>
      <c r="L1668">
        <f>YEAR(sales_data_sample3[[#This Row],[ORDER DATE]])</f>
        <v>2004</v>
      </c>
      <c r="M1668" t="s">
        <v>278</v>
      </c>
      <c r="N1668">
        <v>85</v>
      </c>
      <c r="O1668" t="s">
        <v>3391</v>
      </c>
      <c r="P1668" t="s">
        <v>743</v>
      </c>
      <c r="Q1668" t="s">
        <v>744</v>
      </c>
      <c r="R1668" t="s">
        <v>745</v>
      </c>
      <c r="S1668" t="s">
        <v>746</v>
      </c>
      <c r="T1668" t="s">
        <v>305</v>
      </c>
      <c r="U1668" t="s">
        <v>4804</v>
      </c>
      <c r="V1668" t="s">
        <v>747</v>
      </c>
      <c r="W1668" t="s">
        <v>305</v>
      </c>
      <c r="X1668" t="s">
        <v>140</v>
      </c>
      <c r="Y1668" t="s">
        <v>748</v>
      </c>
      <c r="Z1668" t="s">
        <v>749</v>
      </c>
      <c r="AA1668" t="s">
        <v>42</v>
      </c>
    </row>
    <row r="1669" spans="1:27" x14ac:dyDescent="0.25">
      <c r="A1669" s="1">
        <v>10288</v>
      </c>
      <c r="B1669" s="1">
        <v>41</v>
      </c>
      <c r="C1669" s="8">
        <v>100</v>
      </c>
      <c r="D1669" s="1">
        <v>12</v>
      </c>
      <c r="E1669" s="7">
        <v>4873.26</v>
      </c>
      <c r="F1669" s="7">
        <f>sales_data_sample3[[#This Row],[SALES]]*sales_data_sample3[[#This Row],[PROFIT MARGIN]]</f>
        <v>1212.954414</v>
      </c>
      <c r="G1669" s="14" t="str">
        <f>IF(sales_data_sample3[[#This Row],[STATUS]] &lt;&gt;"Cancelled","24,89%","0")</f>
        <v>24,89%</v>
      </c>
      <c r="H1669" s="4">
        <v>38231</v>
      </c>
      <c r="I1669" t="s">
        <v>28</v>
      </c>
      <c r="J1669">
        <f>ROUNDUP(MONTH(sales_data_sample3[[#This Row],[ORDER DATE]])/3,0)</f>
        <v>3</v>
      </c>
      <c r="K1669" t="str">
        <f>TEXT(sales_data_sample3[[#This Row],[ORDER DATE]],"[$-409]mmmm")</f>
        <v>September</v>
      </c>
      <c r="L1669">
        <f>YEAR(sales_data_sample3[[#This Row],[ORDER DATE]])</f>
        <v>2004</v>
      </c>
      <c r="M1669" t="s">
        <v>278</v>
      </c>
      <c r="N1669">
        <v>107</v>
      </c>
      <c r="O1669" t="s">
        <v>3508</v>
      </c>
      <c r="P1669" t="s">
        <v>743</v>
      </c>
      <c r="Q1669" t="s">
        <v>744</v>
      </c>
      <c r="R1669" t="s">
        <v>745</v>
      </c>
      <c r="S1669" t="s">
        <v>746</v>
      </c>
      <c r="T1669" t="s">
        <v>305</v>
      </c>
      <c r="U1669" t="s">
        <v>4804</v>
      </c>
      <c r="V1669" t="s">
        <v>747</v>
      </c>
      <c r="W1669" t="s">
        <v>305</v>
      </c>
      <c r="X1669" t="s">
        <v>140</v>
      </c>
      <c r="Y1669" t="s">
        <v>748</v>
      </c>
      <c r="Z1669" t="s">
        <v>749</v>
      </c>
      <c r="AA1669" t="s">
        <v>65</v>
      </c>
    </row>
    <row r="1670" spans="1:27" x14ac:dyDescent="0.25">
      <c r="A1670" s="1">
        <v>10288</v>
      </c>
      <c r="B1670" s="1">
        <v>33</v>
      </c>
      <c r="C1670" s="8">
        <v>40.619999999999997</v>
      </c>
      <c r="D1670" s="1">
        <v>3</v>
      </c>
      <c r="E1670" s="7">
        <v>1340.46</v>
      </c>
      <c r="F1670" s="7">
        <f>sales_data_sample3[[#This Row],[SALES]]*sales_data_sample3[[#This Row],[PROFIT MARGIN]]</f>
        <v>99.059993999999989</v>
      </c>
      <c r="G1670" s="14" t="str">
        <f>IF(sales_data_sample3[[#This Row],[STATUS]] &lt;&gt;"Cancelled","7,39%","0")</f>
        <v>7,39%</v>
      </c>
      <c r="H1670" s="4">
        <v>38231</v>
      </c>
      <c r="I1670" t="s">
        <v>28</v>
      </c>
      <c r="J1670">
        <f>ROUNDUP(MONTH(sales_data_sample3[[#This Row],[ORDER DATE]])/3,0)</f>
        <v>3</v>
      </c>
      <c r="K1670" t="str">
        <f>TEXT(sales_data_sample3[[#This Row],[ORDER DATE]],"[$-409]mmmm")</f>
        <v>September</v>
      </c>
      <c r="L1670">
        <f>YEAR(sales_data_sample3[[#This Row],[ORDER DATE]])</f>
        <v>2004</v>
      </c>
      <c r="M1670" t="s">
        <v>1354</v>
      </c>
      <c r="N1670">
        <v>41</v>
      </c>
      <c r="O1670" t="s">
        <v>3664</v>
      </c>
      <c r="P1670" t="s">
        <v>743</v>
      </c>
      <c r="Q1670" t="s">
        <v>744</v>
      </c>
      <c r="R1670" t="s">
        <v>745</v>
      </c>
      <c r="S1670" t="s">
        <v>746</v>
      </c>
      <c r="T1670" t="s">
        <v>305</v>
      </c>
      <c r="U1670" t="s">
        <v>4804</v>
      </c>
      <c r="V1670" t="s">
        <v>747</v>
      </c>
      <c r="W1670" t="s">
        <v>305</v>
      </c>
      <c r="X1670" t="s">
        <v>140</v>
      </c>
      <c r="Y1670" t="s">
        <v>748</v>
      </c>
      <c r="Z1670" t="s">
        <v>749</v>
      </c>
      <c r="AA1670" t="s">
        <v>42</v>
      </c>
    </row>
    <row r="1671" spans="1:27" x14ac:dyDescent="0.25">
      <c r="A1671" s="1">
        <v>10289</v>
      </c>
      <c r="B1671" s="1">
        <v>38</v>
      </c>
      <c r="C1671" s="8">
        <v>100</v>
      </c>
      <c r="D1671" s="1">
        <v>2</v>
      </c>
      <c r="E1671" s="7">
        <v>4567.9799999999996</v>
      </c>
      <c r="F1671" s="7">
        <f>sales_data_sample3[[#This Row],[SALES]]*sales_data_sample3[[#This Row],[PROFIT MARGIN]]</f>
        <v>337.57372199999992</v>
      </c>
      <c r="G1671" s="14" t="str">
        <f>IF(sales_data_sample3[[#This Row],[STATUS]] &lt;&gt;"Cancelled","7,39%","0")</f>
        <v>7,39%</v>
      </c>
      <c r="H1671" s="4">
        <v>38233</v>
      </c>
      <c r="I1671" t="s">
        <v>28</v>
      </c>
      <c r="J1671">
        <f>ROUNDUP(MONTH(sales_data_sample3[[#This Row],[ORDER DATE]])/3,0)</f>
        <v>3</v>
      </c>
      <c r="K1671" t="str">
        <f>TEXT(sales_data_sample3[[#This Row],[ORDER DATE]],"[$-409]mmmm")</f>
        <v>September</v>
      </c>
      <c r="L1671">
        <f>YEAR(sales_data_sample3[[#This Row],[ORDER DATE]])</f>
        <v>2004</v>
      </c>
      <c r="M1671" t="s">
        <v>1354</v>
      </c>
      <c r="N1671">
        <v>102</v>
      </c>
      <c r="O1671" t="s">
        <v>1355</v>
      </c>
      <c r="P1671" t="s">
        <v>107</v>
      </c>
      <c r="Q1671" t="s">
        <v>108</v>
      </c>
      <c r="R1671" t="s">
        <v>109</v>
      </c>
      <c r="S1671" t="s">
        <v>4804</v>
      </c>
      <c r="T1671" t="s">
        <v>110</v>
      </c>
      <c r="U1671" t="s">
        <v>4804</v>
      </c>
      <c r="V1671" t="s">
        <v>111</v>
      </c>
      <c r="W1671" t="s">
        <v>112</v>
      </c>
      <c r="X1671" t="s">
        <v>52</v>
      </c>
      <c r="Y1671" t="s">
        <v>113</v>
      </c>
      <c r="Z1671" t="s">
        <v>114</v>
      </c>
      <c r="AA1671" t="s">
        <v>65</v>
      </c>
    </row>
    <row r="1672" spans="1:27" x14ac:dyDescent="0.25">
      <c r="A1672" s="1">
        <v>10289</v>
      </c>
      <c r="B1672" s="1">
        <v>24</v>
      </c>
      <c r="C1672" s="8">
        <v>56.07</v>
      </c>
      <c r="D1672" s="1">
        <v>1</v>
      </c>
      <c r="E1672" s="7">
        <v>1345.68</v>
      </c>
      <c r="F1672" s="7">
        <f>sales_data_sample3[[#This Row],[SALES]]*sales_data_sample3[[#This Row],[PROFIT MARGIN]]</f>
        <v>99.445751999999999</v>
      </c>
      <c r="G1672" s="14" t="str">
        <f>IF(sales_data_sample3[[#This Row],[STATUS]] &lt;&gt;"Cancelled","7,39%","0")</f>
        <v>7,39%</v>
      </c>
      <c r="H1672" s="4">
        <v>38233</v>
      </c>
      <c r="I1672" t="s">
        <v>28</v>
      </c>
      <c r="J1672">
        <f>ROUNDUP(MONTH(sales_data_sample3[[#This Row],[ORDER DATE]])/3,0)</f>
        <v>3</v>
      </c>
      <c r="K1672" t="str">
        <f>TEXT(sales_data_sample3[[#This Row],[ORDER DATE]],"[$-409]mmmm")</f>
        <v>September</v>
      </c>
      <c r="L1672">
        <f>YEAR(sales_data_sample3[[#This Row],[ORDER DATE]])</f>
        <v>2004</v>
      </c>
      <c r="M1672" t="s">
        <v>1354</v>
      </c>
      <c r="N1672">
        <v>53</v>
      </c>
      <c r="O1672" t="s">
        <v>1419</v>
      </c>
      <c r="P1672" t="s">
        <v>107</v>
      </c>
      <c r="Q1672" t="s">
        <v>108</v>
      </c>
      <c r="R1672" t="s">
        <v>109</v>
      </c>
      <c r="S1672" t="s">
        <v>4804</v>
      </c>
      <c r="T1672" t="s">
        <v>110</v>
      </c>
      <c r="U1672" t="s">
        <v>4804</v>
      </c>
      <c r="V1672" t="s">
        <v>111</v>
      </c>
      <c r="W1672" t="s">
        <v>112</v>
      </c>
      <c r="X1672" t="s">
        <v>52</v>
      </c>
      <c r="Y1672" t="s">
        <v>113</v>
      </c>
      <c r="Z1672" t="s">
        <v>114</v>
      </c>
      <c r="AA1672" t="s">
        <v>42</v>
      </c>
    </row>
    <row r="1673" spans="1:27" x14ac:dyDescent="0.25">
      <c r="A1673" s="1">
        <v>10289</v>
      </c>
      <c r="B1673" s="1">
        <v>43</v>
      </c>
      <c r="C1673" s="8">
        <v>100</v>
      </c>
      <c r="D1673" s="1">
        <v>3</v>
      </c>
      <c r="E1673" s="7">
        <v>8272.34</v>
      </c>
      <c r="F1673" s="7">
        <f>sales_data_sample3[[#This Row],[SALES]]*sales_data_sample3[[#This Row],[PROFIT MARGIN]]</f>
        <v>611.32592599999998</v>
      </c>
      <c r="G1673" s="14" t="str">
        <f>IF(sales_data_sample3[[#This Row],[STATUS]] &lt;&gt;"Cancelled","7,39%","0")</f>
        <v>7,39%</v>
      </c>
      <c r="H1673" s="4">
        <v>38233</v>
      </c>
      <c r="I1673" t="s">
        <v>28</v>
      </c>
      <c r="J1673">
        <f>ROUNDUP(MONTH(sales_data_sample3[[#This Row],[ORDER DATE]])/3,0)</f>
        <v>3</v>
      </c>
      <c r="K1673" t="str">
        <f>TEXT(sales_data_sample3[[#This Row],[ORDER DATE]],"[$-409]mmmm")</f>
        <v>September</v>
      </c>
      <c r="L1673">
        <f>YEAR(sales_data_sample3[[#This Row],[ORDER DATE]])</f>
        <v>2004</v>
      </c>
      <c r="M1673" t="s">
        <v>1354</v>
      </c>
      <c r="N1673">
        <v>168</v>
      </c>
      <c r="O1673" t="s">
        <v>1928</v>
      </c>
      <c r="P1673" t="s">
        <v>107</v>
      </c>
      <c r="Q1673" t="s">
        <v>108</v>
      </c>
      <c r="R1673" t="s">
        <v>109</v>
      </c>
      <c r="S1673" t="s">
        <v>4804</v>
      </c>
      <c r="T1673" t="s">
        <v>110</v>
      </c>
      <c r="U1673" t="s">
        <v>4804</v>
      </c>
      <c r="V1673" t="s">
        <v>111</v>
      </c>
      <c r="W1673" t="s">
        <v>112</v>
      </c>
      <c r="X1673" t="s">
        <v>52</v>
      </c>
      <c r="Y1673" t="s">
        <v>113</v>
      </c>
      <c r="Z1673" t="s">
        <v>114</v>
      </c>
      <c r="AA1673" t="s">
        <v>229</v>
      </c>
    </row>
    <row r="1674" spans="1:27" x14ac:dyDescent="0.25">
      <c r="A1674" s="1">
        <v>10289</v>
      </c>
      <c r="B1674" s="1">
        <v>45</v>
      </c>
      <c r="C1674" s="8">
        <v>48.38</v>
      </c>
      <c r="D1674" s="1">
        <v>4</v>
      </c>
      <c r="E1674" s="7">
        <v>2177.1</v>
      </c>
      <c r="F1674" s="7">
        <f>sales_data_sample3[[#This Row],[SALES]]*sales_data_sample3[[#This Row],[PROFIT MARGIN]]</f>
        <v>160.88768999999999</v>
      </c>
      <c r="G1674" s="14" t="str">
        <f>IF(sales_data_sample3[[#This Row],[STATUS]] &lt;&gt;"Cancelled","7,39%","0")</f>
        <v>7,39%</v>
      </c>
      <c r="H1674" s="4">
        <v>38233</v>
      </c>
      <c r="I1674" t="s">
        <v>28</v>
      </c>
      <c r="J1674">
        <f>ROUNDUP(MONTH(sales_data_sample3[[#This Row],[ORDER DATE]])/3,0)</f>
        <v>3</v>
      </c>
      <c r="K1674" t="str">
        <f>TEXT(sales_data_sample3[[#This Row],[ORDER DATE]],"[$-409]mmmm")</f>
        <v>September</v>
      </c>
      <c r="L1674">
        <f>YEAR(sales_data_sample3[[#This Row],[ORDER DATE]])</f>
        <v>2004</v>
      </c>
      <c r="M1674" t="s">
        <v>1354</v>
      </c>
      <c r="N1674">
        <v>44</v>
      </c>
      <c r="O1674" t="s">
        <v>3035</v>
      </c>
      <c r="P1674" t="s">
        <v>107</v>
      </c>
      <c r="Q1674" t="s">
        <v>108</v>
      </c>
      <c r="R1674" t="s">
        <v>109</v>
      </c>
      <c r="S1674" t="s">
        <v>4804</v>
      </c>
      <c r="T1674" t="s">
        <v>110</v>
      </c>
      <c r="U1674" t="s">
        <v>4804</v>
      </c>
      <c r="V1674" t="s">
        <v>111</v>
      </c>
      <c r="W1674" t="s">
        <v>112</v>
      </c>
      <c r="X1674" t="s">
        <v>52</v>
      </c>
      <c r="Y1674" t="s">
        <v>113</v>
      </c>
      <c r="Z1674" t="s">
        <v>114</v>
      </c>
      <c r="AA1674" t="s">
        <v>42</v>
      </c>
    </row>
    <row r="1675" spans="1:27" x14ac:dyDescent="0.25">
      <c r="A1675" s="1">
        <v>10290</v>
      </c>
      <c r="B1675" s="1">
        <v>26</v>
      </c>
      <c r="C1675" s="8">
        <v>96.23</v>
      </c>
      <c r="D1675" s="1">
        <v>2</v>
      </c>
      <c r="E1675" s="7">
        <v>2501.98</v>
      </c>
      <c r="F1675" s="7">
        <f>sales_data_sample3[[#This Row],[SALES]]*sales_data_sample3[[#This Row],[PROFIT MARGIN]]</f>
        <v>184.896322</v>
      </c>
      <c r="G1675" s="14" t="str">
        <f>IF(sales_data_sample3[[#This Row],[STATUS]] &lt;&gt;"Cancelled","7,39%","0")</f>
        <v>7,39%</v>
      </c>
      <c r="H1675" s="4">
        <v>38237</v>
      </c>
      <c r="I1675" t="s">
        <v>28</v>
      </c>
      <c r="J1675">
        <f>ROUNDUP(MONTH(sales_data_sample3[[#This Row],[ORDER DATE]])/3,0)</f>
        <v>3</v>
      </c>
      <c r="K1675" t="str">
        <f>TEXT(sales_data_sample3[[#This Row],[ORDER DATE]],"[$-409]mmmm")</f>
        <v>September</v>
      </c>
      <c r="L1675">
        <f>YEAR(sales_data_sample3[[#This Row],[ORDER DATE]])</f>
        <v>2004</v>
      </c>
      <c r="M1675" t="s">
        <v>1354</v>
      </c>
      <c r="N1675">
        <v>99</v>
      </c>
      <c r="O1675" t="s">
        <v>2325</v>
      </c>
      <c r="P1675" t="s">
        <v>2080</v>
      </c>
      <c r="Q1675" t="s">
        <v>2081</v>
      </c>
      <c r="R1675" t="s">
        <v>2082</v>
      </c>
      <c r="S1675" t="s">
        <v>4804</v>
      </c>
      <c r="T1675" t="s">
        <v>441</v>
      </c>
      <c r="U1675" t="s">
        <v>185</v>
      </c>
      <c r="V1675" t="s">
        <v>442</v>
      </c>
      <c r="W1675" t="s">
        <v>38</v>
      </c>
      <c r="X1675" t="s">
        <v>39</v>
      </c>
      <c r="Y1675" t="s">
        <v>1199</v>
      </c>
      <c r="Z1675" t="s">
        <v>377</v>
      </c>
      <c r="AA1675" t="s">
        <v>42</v>
      </c>
    </row>
    <row r="1676" spans="1:27" x14ac:dyDescent="0.25">
      <c r="A1676" s="1">
        <v>10290</v>
      </c>
      <c r="B1676" s="1">
        <v>45</v>
      </c>
      <c r="C1676" s="8">
        <v>100</v>
      </c>
      <c r="D1676" s="1">
        <v>1</v>
      </c>
      <c r="E1676" s="7">
        <v>5171.3999999999996</v>
      </c>
      <c r="F1676" s="7">
        <f>sales_data_sample3[[#This Row],[SALES]]*sales_data_sample3[[#This Row],[PROFIT MARGIN]]</f>
        <v>382.16645999999992</v>
      </c>
      <c r="G1676" s="14" t="str">
        <f>IF(sales_data_sample3[[#This Row],[STATUS]] &lt;&gt;"Cancelled","7,39%","0")</f>
        <v>7,39%</v>
      </c>
      <c r="H1676" s="4">
        <v>38237</v>
      </c>
      <c r="I1676" t="s">
        <v>28</v>
      </c>
      <c r="J1676">
        <f>ROUNDUP(MONTH(sales_data_sample3[[#This Row],[ORDER DATE]])/3,0)</f>
        <v>3</v>
      </c>
      <c r="K1676" t="str">
        <f>TEXT(sales_data_sample3[[#This Row],[ORDER DATE]],"[$-409]mmmm")</f>
        <v>September</v>
      </c>
      <c r="L1676">
        <f>YEAR(sales_data_sample3[[#This Row],[ORDER DATE]])</f>
        <v>2004</v>
      </c>
      <c r="M1676" t="s">
        <v>1354</v>
      </c>
      <c r="N1676">
        <v>97</v>
      </c>
      <c r="O1676" t="s">
        <v>3732</v>
      </c>
      <c r="P1676" t="s">
        <v>2080</v>
      </c>
      <c r="Q1676" t="s">
        <v>2081</v>
      </c>
      <c r="R1676" t="s">
        <v>2082</v>
      </c>
      <c r="S1676" t="s">
        <v>4804</v>
      </c>
      <c r="T1676" t="s">
        <v>441</v>
      </c>
      <c r="U1676" t="s">
        <v>185</v>
      </c>
      <c r="V1676" t="s">
        <v>442</v>
      </c>
      <c r="W1676" t="s">
        <v>38</v>
      </c>
      <c r="X1676" t="s">
        <v>39</v>
      </c>
      <c r="Y1676" t="s">
        <v>1199</v>
      </c>
      <c r="Z1676" t="s">
        <v>377</v>
      </c>
      <c r="AA1676" t="s">
        <v>65</v>
      </c>
    </row>
    <row r="1677" spans="1:27" x14ac:dyDescent="0.25">
      <c r="A1677" s="1">
        <v>10291</v>
      </c>
      <c r="B1677" s="1">
        <v>37</v>
      </c>
      <c r="C1677" s="8">
        <v>100</v>
      </c>
      <c r="D1677" s="1">
        <v>11</v>
      </c>
      <c r="E1677" s="7">
        <v>7136.19</v>
      </c>
      <c r="F1677" s="7">
        <f>sales_data_sample3[[#This Row],[SALES]]*sales_data_sample3[[#This Row],[PROFIT MARGIN]]</f>
        <v>1776.1976910000001</v>
      </c>
      <c r="G1677" s="14" t="str">
        <f>IF(sales_data_sample3[[#This Row],[STATUS]] &lt;&gt;"Cancelled","24,89%","0")</f>
        <v>24,89%</v>
      </c>
      <c r="H1677" s="4">
        <v>38238</v>
      </c>
      <c r="I1677" t="s">
        <v>28</v>
      </c>
      <c r="J1677">
        <f>ROUNDUP(MONTH(sales_data_sample3[[#This Row],[ORDER DATE]])/3,0)</f>
        <v>3</v>
      </c>
      <c r="K1677" t="str">
        <f>TEXT(sales_data_sample3[[#This Row],[ORDER DATE]],"[$-409]mmmm")</f>
        <v>September</v>
      </c>
      <c r="L1677">
        <f>YEAR(sales_data_sample3[[#This Row],[ORDER DATE]])</f>
        <v>2004</v>
      </c>
      <c r="M1677" t="s">
        <v>278</v>
      </c>
      <c r="N1677">
        <v>214</v>
      </c>
      <c r="O1677" t="s">
        <v>279</v>
      </c>
      <c r="P1677" t="s">
        <v>401</v>
      </c>
      <c r="Q1677" t="s">
        <v>402</v>
      </c>
      <c r="R1677" t="s">
        <v>403</v>
      </c>
      <c r="S1677" t="s">
        <v>4804</v>
      </c>
      <c r="T1677" t="s">
        <v>404</v>
      </c>
      <c r="U1677" t="s">
        <v>4804</v>
      </c>
      <c r="V1677" t="s">
        <v>405</v>
      </c>
      <c r="W1677" t="s">
        <v>287</v>
      </c>
      <c r="X1677" t="s">
        <v>52</v>
      </c>
      <c r="Y1677" t="s">
        <v>406</v>
      </c>
      <c r="Z1677" t="s">
        <v>316</v>
      </c>
      <c r="AA1677" t="s">
        <v>229</v>
      </c>
    </row>
    <row r="1678" spans="1:27" x14ac:dyDescent="0.25">
      <c r="A1678" s="1">
        <v>10291</v>
      </c>
      <c r="B1678" s="1">
        <v>30</v>
      </c>
      <c r="C1678" s="8">
        <v>100</v>
      </c>
      <c r="D1678" s="1">
        <v>4</v>
      </c>
      <c r="E1678" s="7">
        <v>3855.9</v>
      </c>
      <c r="F1678" s="7">
        <f>sales_data_sample3[[#This Row],[SALES]]*sales_data_sample3[[#This Row],[PROFIT MARGIN]]</f>
        <v>959.73351000000002</v>
      </c>
      <c r="G1678" s="14" t="str">
        <f>IF(sales_data_sample3[[#This Row],[STATUS]] &lt;&gt;"Cancelled","24,89%","0")</f>
        <v>24,89%</v>
      </c>
      <c r="H1678" s="4">
        <v>38238</v>
      </c>
      <c r="I1678" t="s">
        <v>28</v>
      </c>
      <c r="J1678">
        <f>ROUNDUP(MONTH(sales_data_sample3[[#This Row],[ORDER DATE]])/3,0)</f>
        <v>3</v>
      </c>
      <c r="K1678" t="str">
        <f>TEXT(sales_data_sample3[[#This Row],[ORDER DATE]],"[$-409]mmmm")</f>
        <v>September</v>
      </c>
      <c r="L1678">
        <f>YEAR(sales_data_sample3[[#This Row],[ORDER DATE]])</f>
        <v>2004</v>
      </c>
      <c r="M1678" t="s">
        <v>278</v>
      </c>
      <c r="N1678">
        <v>147</v>
      </c>
      <c r="O1678" t="s">
        <v>710</v>
      </c>
      <c r="P1678" t="s">
        <v>401</v>
      </c>
      <c r="Q1678" t="s">
        <v>402</v>
      </c>
      <c r="R1678" t="s">
        <v>403</v>
      </c>
      <c r="S1678" t="s">
        <v>4804</v>
      </c>
      <c r="T1678" t="s">
        <v>404</v>
      </c>
      <c r="U1678" t="s">
        <v>4804</v>
      </c>
      <c r="V1678" t="s">
        <v>405</v>
      </c>
      <c r="W1678" t="s">
        <v>287</v>
      </c>
      <c r="X1678" t="s">
        <v>52</v>
      </c>
      <c r="Y1678" t="s">
        <v>406</v>
      </c>
      <c r="Z1678" t="s">
        <v>316</v>
      </c>
      <c r="AA1678" t="s">
        <v>65</v>
      </c>
    </row>
    <row r="1679" spans="1:27" x14ac:dyDescent="0.25">
      <c r="A1679" s="1">
        <v>10291</v>
      </c>
      <c r="B1679" s="1">
        <v>41</v>
      </c>
      <c r="C1679" s="8">
        <v>100</v>
      </c>
      <c r="D1679" s="1">
        <v>8</v>
      </c>
      <c r="E1679" s="7">
        <v>6387.8</v>
      </c>
      <c r="F1679" s="7">
        <f>sales_data_sample3[[#This Row],[SALES]]*sales_data_sample3[[#This Row],[PROFIT MARGIN]]</f>
        <v>290.64490000000001</v>
      </c>
      <c r="G1679" s="14" t="str">
        <f>IF(sales_data_sample3[[#This Row],[STATUS]] &lt;&gt;"Cancelled","4,55%","0")</f>
        <v>4,55%</v>
      </c>
      <c r="H1679" s="4">
        <v>38238</v>
      </c>
      <c r="I1679" t="s">
        <v>28</v>
      </c>
      <c r="J1679">
        <f>ROUNDUP(MONTH(sales_data_sample3[[#This Row],[ORDER DATE]])/3,0)</f>
        <v>3</v>
      </c>
      <c r="K1679" t="str">
        <f>TEXT(sales_data_sample3[[#This Row],[ORDER DATE]],"[$-409]mmmm")</f>
        <v>September</v>
      </c>
      <c r="L1679">
        <f>YEAR(sales_data_sample3[[#This Row],[ORDER DATE]])</f>
        <v>2004</v>
      </c>
      <c r="M1679" t="s">
        <v>957</v>
      </c>
      <c r="N1679">
        <v>136</v>
      </c>
      <c r="O1679" t="s">
        <v>958</v>
      </c>
      <c r="P1679" t="s">
        <v>401</v>
      </c>
      <c r="Q1679" t="s">
        <v>402</v>
      </c>
      <c r="R1679" t="s">
        <v>403</v>
      </c>
      <c r="S1679" t="s">
        <v>4804</v>
      </c>
      <c r="T1679" t="s">
        <v>404</v>
      </c>
      <c r="U1679" t="s">
        <v>4804</v>
      </c>
      <c r="V1679" t="s">
        <v>405</v>
      </c>
      <c r="W1679" t="s">
        <v>287</v>
      </c>
      <c r="X1679" t="s">
        <v>52</v>
      </c>
      <c r="Y1679" t="s">
        <v>406</v>
      </c>
      <c r="Z1679" t="s">
        <v>316</v>
      </c>
      <c r="AA1679" t="s">
        <v>65</v>
      </c>
    </row>
    <row r="1680" spans="1:27" x14ac:dyDescent="0.25">
      <c r="A1680" s="1">
        <v>10291</v>
      </c>
      <c r="B1680" s="1">
        <v>41</v>
      </c>
      <c r="C1680" s="8">
        <v>100</v>
      </c>
      <c r="D1680" s="1">
        <v>10</v>
      </c>
      <c r="E1680" s="7">
        <v>4687.9399999999996</v>
      </c>
      <c r="F1680" s="7">
        <f>sales_data_sample3[[#This Row],[SALES]]*sales_data_sample3[[#This Row],[PROFIT MARGIN]]</f>
        <v>213.30126999999999</v>
      </c>
      <c r="G1680" s="14" t="str">
        <f>IF(sales_data_sample3[[#This Row],[STATUS]] &lt;&gt;"Cancelled","4,55%","0")</f>
        <v>4,55%</v>
      </c>
      <c r="H1680" s="4">
        <v>38238</v>
      </c>
      <c r="I1680" t="s">
        <v>28</v>
      </c>
      <c r="J1680">
        <f>ROUNDUP(MONTH(sales_data_sample3[[#This Row],[ORDER DATE]])/3,0)</f>
        <v>3</v>
      </c>
      <c r="K1680" t="str">
        <f>TEXT(sales_data_sample3[[#This Row],[ORDER DATE]],"[$-409]mmmm")</f>
        <v>September</v>
      </c>
      <c r="L1680">
        <f>YEAR(sales_data_sample3[[#This Row],[ORDER DATE]])</f>
        <v>2004</v>
      </c>
      <c r="M1680" t="s">
        <v>957</v>
      </c>
      <c r="N1680">
        <v>116</v>
      </c>
      <c r="O1680" t="s">
        <v>1264</v>
      </c>
      <c r="P1680" t="s">
        <v>401</v>
      </c>
      <c r="Q1680" t="s">
        <v>402</v>
      </c>
      <c r="R1680" t="s">
        <v>403</v>
      </c>
      <c r="S1680" t="s">
        <v>4804</v>
      </c>
      <c r="T1680" t="s">
        <v>404</v>
      </c>
      <c r="U1680" t="s">
        <v>4804</v>
      </c>
      <c r="V1680" t="s">
        <v>405</v>
      </c>
      <c r="W1680" t="s">
        <v>287</v>
      </c>
      <c r="X1680" t="s">
        <v>52</v>
      </c>
      <c r="Y1680" t="s">
        <v>406</v>
      </c>
      <c r="Z1680" t="s">
        <v>316</v>
      </c>
      <c r="AA1680" t="s">
        <v>65</v>
      </c>
    </row>
    <row r="1681" spans="1:27" x14ac:dyDescent="0.25">
      <c r="A1681" s="1">
        <v>10291</v>
      </c>
      <c r="B1681" s="1">
        <v>26</v>
      </c>
      <c r="C1681" s="8">
        <v>57.73</v>
      </c>
      <c r="D1681" s="1">
        <v>2</v>
      </c>
      <c r="E1681" s="7">
        <v>1500.98</v>
      </c>
      <c r="F1681" s="7">
        <f>sales_data_sample3[[#This Row],[SALES]]*sales_data_sample3[[#This Row],[PROFIT MARGIN]]</f>
        <v>68.294589999999999</v>
      </c>
      <c r="G1681" s="14" t="str">
        <f>IF(sales_data_sample3[[#This Row],[STATUS]] &lt;&gt;"Cancelled","4,55%","0")</f>
        <v>4,55%</v>
      </c>
      <c r="H1681" s="4">
        <v>38238</v>
      </c>
      <c r="I1681" t="s">
        <v>28</v>
      </c>
      <c r="J1681">
        <f>ROUNDUP(MONTH(sales_data_sample3[[#This Row],[ORDER DATE]])/3,0)</f>
        <v>3</v>
      </c>
      <c r="K1681" t="str">
        <f>TEXT(sales_data_sample3[[#This Row],[ORDER DATE]],"[$-409]mmmm")</f>
        <v>September</v>
      </c>
      <c r="L1681">
        <f>YEAR(sales_data_sample3[[#This Row],[ORDER DATE]])</f>
        <v>2004</v>
      </c>
      <c r="M1681" t="s">
        <v>957</v>
      </c>
      <c r="N1681">
        <v>60</v>
      </c>
      <c r="O1681" t="s">
        <v>1799</v>
      </c>
      <c r="P1681" t="s">
        <v>401</v>
      </c>
      <c r="Q1681" t="s">
        <v>402</v>
      </c>
      <c r="R1681" t="s">
        <v>403</v>
      </c>
      <c r="S1681" t="s">
        <v>4804</v>
      </c>
      <c r="T1681" t="s">
        <v>404</v>
      </c>
      <c r="U1681" t="s">
        <v>4804</v>
      </c>
      <c r="V1681" t="s">
        <v>405</v>
      </c>
      <c r="W1681" t="s">
        <v>287</v>
      </c>
      <c r="X1681" t="s">
        <v>52</v>
      </c>
      <c r="Y1681" t="s">
        <v>406</v>
      </c>
      <c r="Z1681" t="s">
        <v>316</v>
      </c>
      <c r="AA1681" t="s">
        <v>42</v>
      </c>
    </row>
    <row r="1682" spans="1:27" x14ac:dyDescent="0.25">
      <c r="A1682" s="1">
        <v>10291</v>
      </c>
      <c r="B1682" s="1">
        <v>47</v>
      </c>
      <c r="C1682" s="8">
        <v>100</v>
      </c>
      <c r="D1682" s="1">
        <v>12</v>
      </c>
      <c r="E1682" s="7">
        <v>5713.79</v>
      </c>
      <c r="F1682" s="7">
        <f>sales_data_sample3[[#This Row],[SALES]]*sales_data_sample3[[#This Row],[PROFIT MARGIN]]</f>
        <v>422.24908099999993</v>
      </c>
      <c r="G1682" s="14" t="str">
        <f>IF(sales_data_sample3[[#This Row],[STATUS]] &lt;&gt;"Cancelled","7,39%","0")</f>
        <v>7,39%</v>
      </c>
      <c r="H1682" s="4">
        <v>38238</v>
      </c>
      <c r="I1682" t="s">
        <v>28</v>
      </c>
      <c r="J1682">
        <f>ROUNDUP(MONTH(sales_data_sample3[[#This Row],[ORDER DATE]])/3,0)</f>
        <v>3</v>
      </c>
      <c r="K1682" t="str">
        <f>TEXT(sales_data_sample3[[#This Row],[ORDER DATE]],"[$-409]mmmm")</f>
        <v>September</v>
      </c>
      <c r="L1682">
        <f>YEAR(sales_data_sample3[[#This Row],[ORDER DATE]])</f>
        <v>2004</v>
      </c>
      <c r="M1682" t="s">
        <v>1354</v>
      </c>
      <c r="N1682">
        <v>101</v>
      </c>
      <c r="O1682" t="s">
        <v>1989</v>
      </c>
      <c r="P1682" t="s">
        <v>401</v>
      </c>
      <c r="Q1682" t="s">
        <v>402</v>
      </c>
      <c r="R1682" t="s">
        <v>403</v>
      </c>
      <c r="S1682" t="s">
        <v>4804</v>
      </c>
      <c r="T1682" t="s">
        <v>404</v>
      </c>
      <c r="U1682" t="s">
        <v>4804</v>
      </c>
      <c r="V1682" t="s">
        <v>405</v>
      </c>
      <c r="W1682" t="s">
        <v>287</v>
      </c>
      <c r="X1682" t="s">
        <v>52</v>
      </c>
      <c r="Y1682" t="s">
        <v>406</v>
      </c>
      <c r="Z1682" t="s">
        <v>316</v>
      </c>
      <c r="AA1682" t="s">
        <v>65</v>
      </c>
    </row>
    <row r="1683" spans="1:27" x14ac:dyDescent="0.25">
      <c r="A1683" s="1">
        <v>10291</v>
      </c>
      <c r="B1683" s="1">
        <v>37</v>
      </c>
      <c r="C1683" s="8">
        <v>50.59</v>
      </c>
      <c r="D1683" s="1">
        <v>14</v>
      </c>
      <c r="E1683" s="7">
        <v>1871.83</v>
      </c>
      <c r="F1683" s="7">
        <f>sales_data_sample3[[#This Row],[SALES]]*sales_data_sample3[[#This Row],[PROFIT MARGIN]]</f>
        <v>138.32823699999997</v>
      </c>
      <c r="G1683" s="14" t="str">
        <f>IF(sales_data_sample3[[#This Row],[STATUS]] &lt;&gt;"Cancelled","7,39%","0")</f>
        <v>7,39%</v>
      </c>
      <c r="H1683" s="4">
        <v>38238</v>
      </c>
      <c r="I1683" t="s">
        <v>28</v>
      </c>
      <c r="J1683">
        <f>ROUNDUP(MONTH(sales_data_sample3[[#This Row],[ORDER DATE]])/3,0)</f>
        <v>3</v>
      </c>
      <c r="K1683" t="str">
        <f>TEXT(sales_data_sample3[[#This Row],[ORDER DATE]],"[$-409]mmmm")</f>
        <v>September</v>
      </c>
      <c r="L1683">
        <f>YEAR(sales_data_sample3[[#This Row],[ORDER DATE]])</f>
        <v>2004</v>
      </c>
      <c r="M1683" t="s">
        <v>1354</v>
      </c>
      <c r="N1683">
        <v>62</v>
      </c>
      <c r="O1683" t="s">
        <v>2025</v>
      </c>
      <c r="P1683" t="s">
        <v>401</v>
      </c>
      <c r="Q1683" t="s">
        <v>402</v>
      </c>
      <c r="R1683" t="s">
        <v>403</v>
      </c>
      <c r="S1683" t="s">
        <v>4804</v>
      </c>
      <c r="T1683" t="s">
        <v>404</v>
      </c>
      <c r="U1683" t="s">
        <v>4804</v>
      </c>
      <c r="V1683" t="s">
        <v>405</v>
      </c>
      <c r="W1683" t="s">
        <v>287</v>
      </c>
      <c r="X1683" t="s">
        <v>52</v>
      </c>
      <c r="Y1683" t="s">
        <v>406</v>
      </c>
      <c r="Z1683" t="s">
        <v>316</v>
      </c>
      <c r="AA1683" t="s">
        <v>42</v>
      </c>
    </row>
    <row r="1684" spans="1:27" x14ac:dyDescent="0.25">
      <c r="A1684" s="1">
        <v>10291</v>
      </c>
      <c r="B1684" s="1">
        <v>23</v>
      </c>
      <c r="C1684" s="8">
        <v>100</v>
      </c>
      <c r="D1684" s="1">
        <v>13</v>
      </c>
      <c r="E1684" s="7">
        <v>2866.26</v>
      </c>
      <c r="F1684" s="7">
        <f>sales_data_sample3[[#This Row],[SALES]]*sales_data_sample3[[#This Row],[PROFIT MARGIN]]</f>
        <v>211.81661399999999</v>
      </c>
      <c r="G1684" s="14" t="str">
        <f>IF(sales_data_sample3[[#This Row],[STATUS]] &lt;&gt;"Cancelled","7,39%","0")</f>
        <v>7,39%</v>
      </c>
      <c r="H1684" s="4">
        <v>38238</v>
      </c>
      <c r="I1684" t="s">
        <v>28</v>
      </c>
      <c r="J1684">
        <f>ROUNDUP(MONTH(sales_data_sample3[[#This Row],[ORDER DATE]])/3,0)</f>
        <v>3</v>
      </c>
      <c r="K1684" t="str">
        <f>TEXT(sales_data_sample3[[#This Row],[ORDER DATE]],"[$-409]mmmm")</f>
        <v>September</v>
      </c>
      <c r="L1684">
        <f>YEAR(sales_data_sample3[[#This Row],[ORDER DATE]])</f>
        <v>2004</v>
      </c>
      <c r="M1684" t="s">
        <v>1354</v>
      </c>
      <c r="N1684">
        <v>104</v>
      </c>
      <c r="O1684" t="s">
        <v>2122</v>
      </c>
      <c r="P1684" t="s">
        <v>401</v>
      </c>
      <c r="Q1684" t="s">
        <v>402</v>
      </c>
      <c r="R1684" t="s">
        <v>403</v>
      </c>
      <c r="S1684" t="s">
        <v>4804</v>
      </c>
      <c r="T1684" t="s">
        <v>404</v>
      </c>
      <c r="U1684" t="s">
        <v>4804</v>
      </c>
      <c r="V1684" t="s">
        <v>405</v>
      </c>
      <c r="W1684" t="s">
        <v>287</v>
      </c>
      <c r="X1684" t="s">
        <v>52</v>
      </c>
      <c r="Y1684" t="s">
        <v>406</v>
      </c>
      <c r="Z1684" t="s">
        <v>316</v>
      </c>
      <c r="AA1684" t="s">
        <v>42</v>
      </c>
    </row>
    <row r="1685" spans="1:27" x14ac:dyDescent="0.25">
      <c r="A1685" s="1">
        <v>10291</v>
      </c>
      <c r="B1685" s="1">
        <v>48</v>
      </c>
      <c r="C1685" s="8">
        <v>100</v>
      </c>
      <c r="D1685" s="1">
        <v>5</v>
      </c>
      <c r="E1685" s="7">
        <v>5288.64</v>
      </c>
      <c r="F1685" s="7">
        <f>sales_data_sample3[[#This Row],[SALES]]*sales_data_sample3[[#This Row],[PROFIT MARGIN]]</f>
        <v>240.63312000000002</v>
      </c>
      <c r="G1685" s="14" t="str">
        <f>IF(sales_data_sample3[[#This Row],[STATUS]] &lt;&gt;"Cancelled","4,55%","0")</f>
        <v>4,55%</v>
      </c>
      <c r="H1685" s="4">
        <v>38238</v>
      </c>
      <c r="I1685" t="s">
        <v>28</v>
      </c>
      <c r="J1685">
        <f>ROUNDUP(MONTH(sales_data_sample3[[#This Row],[ORDER DATE]])/3,0)</f>
        <v>3</v>
      </c>
      <c r="K1685" t="str">
        <f>TEXT(sales_data_sample3[[#This Row],[ORDER DATE]],"[$-409]mmmm")</f>
        <v>September</v>
      </c>
      <c r="L1685">
        <f>YEAR(sales_data_sample3[[#This Row],[ORDER DATE]])</f>
        <v>2004</v>
      </c>
      <c r="M1685" t="s">
        <v>957</v>
      </c>
      <c r="N1685">
        <v>121</v>
      </c>
      <c r="O1685" t="s">
        <v>2604</v>
      </c>
      <c r="P1685" t="s">
        <v>401</v>
      </c>
      <c r="Q1685" t="s">
        <v>402</v>
      </c>
      <c r="R1685" t="s">
        <v>403</v>
      </c>
      <c r="S1685" t="s">
        <v>4804</v>
      </c>
      <c r="T1685" t="s">
        <v>404</v>
      </c>
      <c r="U1685" t="s">
        <v>4804</v>
      </c>
      <c r="V1685" t="s">
        <v>405</v>
      </c>
      <c r="W1685" t="s">
        <v>287</v>
      </c>
      <c r="X1685" t="s">
        <v>52</v>
      </c>
      <c r="Y1685" t="s">
        <v>406</v>
      </c>
      <c r="Z1685" t="s">
        <v>316</v>
      </c>
      <c r="AA1685" t="s">
        <v>65</v>
      </c>
    </row>
    <row r="1686" spans="1:27" x14ac:dyDescent="0.25">
      <c r="A1686" s="1">
        <v>10291</v>
      </c>
      <c r="B1686" s="1">
        <v>29</v>
      </c>
      <c r="C1686" s="8">
        <v>51.82</v>
      </c>
      <c r="D1686" s="1">
        <v>9</v>
      </c>
      <c r="E1686" s="7">
        <v>1502.78</v>
      </c>
      <c r="F1686" s="7">
        <f>sales_data_sample3[[#This Row],[SALES]]*sales_data_sample3[[#This Row],[PROFIT MARGIN]]</f>
        <v>111.05544199999999</v>
      </c>
      <c r="G1686" s="14" t="str">
        <f>IF(sales_data_sample3[[#This Row],[STATUS]] &lt;&gt;"Cancelled","7,39%","0")</f>
        <v>7,39%</v>
      </c>
      <c r="H1686" s="4">
        <v>38238</v>
      </c>
      <c r="I1686" t="s">
        <v>28</v>
      </c>
      <c r="J1686">
        <f>ROUNDUP(MONTH(sales_data_sample3[[#This Row],[ORDER DATE]])/3,0)</f>
        <v>3</v>
      </c>
      <c r="K1686" t="str">
        <f>TEXT(sales_data_sample3[[#This Row],[ORDER DATE]],"[$-409]mmmm")</f>
        <v>September</v>
      </c>
      <c r="L1686">
        <f>YEAR(sales_data_sample3[[#This Row],[ORDER DATE]])</f>
        <v>2004</v>
      </c>
      <c r="M1686" t="s">
        <v>1354</v>
      </c>
      <c r="N1686">
        <v>50</v>
      </c>
      <c r="O1686" t="s">
        <v>2635</v>
      </c>
      <c r="P1686" t="s">
        <v>401</v>
      </c>
      <c r="Q1686" t="s">
        <v>402</v>
      </c>
      <c r="R1686" t="s">
        <v>403</v>
      </c>
      <c r="S1686" t="s">
        <v>4804</v>
      </c>
      <c r="T1686" t="s">
        <v>404</v>
      </c>
      <c r="U1686" t="s">
        <v>4804</v>
      </c>
      <c r="V1686" t="s">
        <v>405</v>
      </c>
      <c r="W1686" t="s">
        <v>287</v>
      </c>
      <c r="X1686" t="s">
        <v>52</v>
      </c>
      <c r="Y1686" t="s">
        <v>406</v>
      </c>
      <c r="Z1686" t="s">
        <v>316</v>
      </c>
      <c r="AA1686" t="s">
        <v>42</v>
      </c>
    </row>
    <row r="1687" spans="1:27" x14ac:dyDescent="0.25">
      <c r="A1687" s="1">
        <v>10291</v>
      </c>
      <c r="B1687" s="1">
        <v>48</v>
      </c>
      <c r="C1687" s="8">
        <v>100</v>
      </c>
      <c r="D1687" s="1">
        <v>1</v>
      </c>
      <c r="E1687" s="7">
        <v>5398.08</v>
      </c>
      <c r="F1687" s="7">
        <f>sales_data_sample3[[#This Row],[SALES]]*sales_data_sample3[[#This Row],[PROFIT MARGIN]]</f>
        <v>245.61264</v>
      </c>
      <c r="G1687" s="14" t="str">
        <f>IF(sales_data_sample3[[#This Row],[STATUS]] &lt;&gt;"Cancelled","4,55%","0")</f>
        <v>4,55%</v>
      </c>
      <c r="H1687" s="4">
        <v>38238</v>
      </c>
      <c r="I1687" t="s">
        <v>28</v>
      </c>
      <c r="J1687">
        <f>ROUNDUP(MONTH(sales_data_sample3[[#This Row],[ORDER DATE]])/3,0)</f>
        <v>3</v>
      </c>
      <c r="K1687" t="str">
        <f>TEXT(sales_data_sample3[[#This Row],[ORDER DATE]],"[$-409]mmmm")</f>
        <v>September</v>
      </c>
      <c r="L1687">
        <f>YEAR(sales_data_sample3[[#This Row],[ORDER DATE]])</f>
        <v>2004</v>
      </c>
      <c r="M1687" t="s">
        <v>957</v>
      </c>
      <c r="N1687">
        <v>127</v>
      </c>
      <c r="O1687" t="s">
        <v>3076</v>
      </c>
      <c r="P1687" t="s">
        <v>401</v>
      </c>
      <c r="Q1687" t="s">
        <v>402</v>
      </c>
      <c r="R1687" t="s">
        <v>403</v>
      </c>
      <c r="S1687" t="s">
        <v>4804</v>
      </c>
      <c r="T1687" t="s">
        <v>404</v>
      </c>
      <c r="U1687" t="s">
        <v>4804</v>
      </c>
      <c r="V1687" t="s">
        <v>405</v>
      </c>
      <c r="W1687" t="s">
        <v>287</v>
      </c>
      <c r="X1687" t="s">
        <v>52</v>
      </c>
      <c r="Y1687" t="s">
        <v>406</v>
      </c>
      <c r="Z1687" t="s">
        <v>316</v>
      </c>
      <c r="AA1687" t="s">
        <v>65</v>
      </c>
    </row>
    <row r="1688" spans="1:27" x14ac:dyDescent="0.25">
      <c r="A1688" s="1">
        <v>10291</v>
      </c>
      <c r="B1688" s="1">
        <v>26</v>
      </c>
      <c r="C1688" s="8">
        <v>83.79</v>
      </c>
      <c r="D1688" s="1">
        <v>3</v>
      </c>
      <c r="E1688" s="7">
        <v>2178.54</v>
      </c>
      <c r="F1688" s="7">
        <f>sales_data_sample3[[#This Row],[SALES]]*sales_data_sample3[[#This Row],[PROFIT MARGIN]]</f>
        <v>99.123570000000001</v>
      </c>
      <c r="G1688" s="14" t="str">
        <f>IF(sales_data_sample3[[#This Row],[STATUS]] &lt;&gt;"Cancelled","4,55%","0")</f>
        <v>4,55%</v>
      </c>
      <c r="H1688" s="4">
        <v>38238</v>
      </c>
      <c r="I1688" t="s">
        <v>28</v>
      </c>
      <c r="J1688">
        <f>ROUNDUP(MONTH(sales_data_sample3[[#This Row],[ORDER DATE]])/3,0)</f>
        <v>3</v>
      </c>
      <c r="K1688" t="str">
        <f>TEXT(sales_data_sample3[[#This Row],[ORDER DATE]],"[$-409]mmmm")</f>
        <v>September</v>
      </c>
      <c r="L1688">
        <f>YEAR(sales_data_sample3[[#This Row],[ORDER DATE]])</f>
        <v>2004</v>
      </c>
      <c r="M1688" t="s">
        <v>957</v>
      </c>
      <c r="N1688">
        <v>96</v>
      </c>
      <c r="O1688" t="s">
        <v>3839</v>
      </c>
      <c r="P1688" t="s">
        <v>401</v>
      </c>
      <c r="Q1688" t="s">
        <v>402</v>
      </c>
      <c r="R1688" t="s">
        <v>403</v>
      </c>
      <c r="S1688" t="s">
        <v>4804</v>
      </c>
      <c r="T1688" t="s">
        <v>404</v>
      </c>
      <c r="U1688" t="s">
        <v>4804</v>
      </c>
      <c r="V1688" t="s">
        <v>405</v>
      </c>
      <c r="W1688" t="s">
        <v>287</v>
      </c>
      <c r="X1688" t="s">
        <v>52</v>
      </c>
      <c r="Y1688" t="s">
        <v>406</v>
      </c>
      <c r="Z1688" t="s">
        <v>316</v>
      </c>
      <c r="AA1688" t="s">
        <v>42</v>
      </c>
    </row>
    <row r="1689" spans="1:27" x14ac:dyDescent="0.25">
      <c r="A1689" s="1">
        <v>10291</v>
      </c>
      <c r="B1689" s="1">
        <v>32</v>
      </c>
      <c r="C1689" s="8">
        <v>71.75</v>
      </c>
      <c r="D1689" s="1">
        <v>7</v>
      </c>
      <c r="E1689" s="7">
        <v>2296</v>
      </c>
      <c r="F1689" s="7">
        <f>sales_data_sample3[[#This Row],[SALES]]*sales_data_sample3[[#This Row],[PROFIT MARGIN]]</f>
        <v>104.468</v>
      </c>
      <c r="G1689" s="14" t="str">
        <f>IF(sales_data_sample3[[#This Row],[STATUS]] &lt;&gt;"Cancelled","4,55%","0")</f>
        <v>4,55%</v>
      </c>
      <c r="H1689" s="4">
        <v>38238</v>
      </c>
      <c r="I1689" t="s">
        <v>28</v>
      </c>
      <c r="J1689">
        <f>ROUNDUP(MONTH(sales_data_sample3[[#This Row],[ORDER DATE]])/3,0)</f>
        <v>3</v>
      </c>
      <c r="K1689" t="str">
        <f>TEXT(sales_data_sample3[[#This Row],[ORDER DATE]],"[$-409]mmmm")</f>
        <v>September</v>
      </c>
      <c r="L1689">
        <f>YEAR(sales_data_sample3[[#This Row],[ORDER DATE]])</f>
        <v>2004</v>
      </c>
      <c r="M1689" t="s">
        <v>957</v>
      </c>
      <c r="N1689">
        <v>64</v>
      </c>
      <c r="O1689" t="s">
        <v>4029</v>
      </c>
      <c r="P1689" t="s">
        <v>401</v>
      </c>
      <c r="Q1689" t="s">
        <v>402</v>
      </c>
      <c r="R1689" t="s">
        <v>403</v>
      </c>
      <c r="S1689" t="s">
        <v>4804</v>
      </c>
      <c r="T1689" t="s">
        <v>404</v>
      </c>
      <c r="U1689" t="s">
        <v>4804</v>
      </c>
      <c r="V1689" t="s">
        <v>405</v>
      </c>
      <c r="W1689" t="s">
        <v>287</v>
      </c>
      <c r="X1689" t="s">
        <v>52</v>
      </c>
      <c r="Y1689" t="s">
        <v>406</v>
      </c>
      <c r="Z1689" t="s">
        <v>316</v>
      </c>
      <c r="AA1689" t="s">
        <v>42</v>
      </c>
    </row>
    <row r="1690" spans="1:27" x14ac:dyDescent="0.25">
      <c r="A1690" s="1">
        <v>10291</v>
      </c>
      <c r="B1690" s="1">
        <v>28</v>
      </c>
      <c r="C1690" s="8">
        <v>100</v>
      </c>
      <c r="D1690" s="1">
        <v>6</v>
      </c>
      <c r="E1690" s="7">
        <v>3256.96</v>
      </c>
      <c r="F1690" s="7">
        <f>sales_data_sample3[[#This Row],[SALES]]*sales_data_sample3[[#This Row],[PROFIT MARGIN]]</f>
        <v>810.65734400000008</v>
      </c>
      <c r="G1690" s="14" t="str">
        <f>IF(sales_data_sample3[[#This Row],[STATUS]] &lt;&gt;"Cancelled","24,89%","0")</f>
        <v>24,89%</v>
      </c>
      <c r="H1690" s="4">
        <v>38238</v>
      </c>
      <c r="I1690" t="s">
        <v>28</v>
      </c>
      <c r="J1690">
        <f>ROUNDUP(MONTH(sales_data_sample3[[#This Row],[ORDER DATE]])/3,0)</f>
        <v>3</v>
      </c>
      <c r="K1690" t="str">
        <f>TEXT(sales_data_sample3[[#This Row],[ORDER DATE]],"[$-409]mmmm")</f>
        <v>September</v>
      </c>
      <c r="L1690">
        <f>YEAR(sales_data_sample3[[#This Row],[ORDER DATE]])</f>
        <v>2004</v>
      </c>
      <c r="M1690" t="s">
        <v>278</v>
      </c>
      <c r="N1690">
        <v>101</v>
      </c>
      <c r="O1690" t="s">
        <v>4506</v>
      </c>
      <c r="P1690" t="s">
        <v>401</v>
      </c>
      <c r="Q1690" t="s">
        <v>402</v>
      </c>
      <c r="R1690" t="s">
        <v>403</v>
      </c>
      <c r="S1690" t="s">
        <v>4804</v>
      </c>
      <c r="T1690" t="s">
        <v>404</v>
      </c>
      <c r="U1690" t="s">
        <v>4804</v>
      </c>
      <c r="V1690" t="s">
        <v>405</v>
      </c>
      <c r="W1690" t="s">
        <v>287</v>
      </c>
      <c r="X1690" t="s">
        <v>52</v>
      </c>
      <c r="Y1690" t="s">
        <v>406</v>
      </c>
      <c r="Z1690" t="s">
        <v>316</v>
      </c>
      <c r="AA1690" t="s">
        <v>65</v>
      </c>
    </row>
    <row r="1691" spans="1:27" x14ac:dyDescent="0.25">
      <c r="A1691" s="1">
        <v>10292</v>
      </c>
      <c r="B1691" s="1">
        <v>21</v>
      </c>
      <c r="C1691" s="8">
        <v>100</v>
      </c>
      <c r="D1691" s="1">
        <v>8</v>
      </c>
      <c r="E1691" s="7">
        <v>2214.87</v>
      </c>
      <c r="F1691" s="7">
        <f>sales_data_sample3[[#This Row],[SALES]]*sales_data_sample3[[#This Row],[PROFIT MARGIN]]</f>
        <v>100.776585</v>
      </c>
      <c r="G1691" s="14" t="str">
        <f>IF(sales_data_sample3[[#This Row],[STATUS]] &lt;&gt;"Cancelled","4,55%","0")</f>
        <v>4,55%</v>
      </c>
      <c r="H1691" s="4">
        <v>38238</v>
      </c>
      <c r="I1691" t="s">
        <v>28</v>
      </c>
      <c r="J1691">
        <f>ROUNDUP(MONTH(sales_data_sample3[[#This Row],[ORDER DATE]])/3,0)</f>
        <v>3</v>
      </c>
      <c r="K1691" t="str">
        <f>TEXT(sales_data_sample3[[#This Row],[ORDER DATE]],"[$-409]mmmm")</f>
        <v>September</v>
      </c>
      <c r="L1691">
        <f>YEAR(sales_data_sample3[[#This Row],[ORDER DATE]])</f>
        <v>2004</v>
      </c>
      <c r="M1691" t="s">
        <v>957</v>
      </c>
      <c r="N1691">
        <v>118</v>
      </c>
      <c r="O1691" t="s">
        <v>1172</v>
      </c>
      <c r="P1691" t="s">
        <v>31</v>
      </c>
      <c r="Q1691" t="s">
        <v>32</v>
      </c>
      <c r="R1691" t="s">
        <v>33</v>
      </c>
      <c r="S1691" t="s">
        <v>4804</v>
      </c>
      <c r="T1691" t="s">
        <v>35</v>
      </c>
      <c r="U1691" t="s">
        <v>36</v>
      </c>
      <c r="V1691" t="s">
        <v>37</v>
      </c>
      <c r="W1691" t="s">
        <v>38</v>
      </c>
      <c r="X1691" t="s">
        <v>39</v>
      </c>
      <c r="Y1691" t="s">
        <v>40</v>
      </c>
      <c r="Z1691" t="s">
        <v>41</v>
      </c>
      <c r="AA1691" t="s">
        <v>42</v>
      </c>
    </row>
    <row r="1692" spans="1:27" x14ac:dyDescent="0.25">
      <c r="A1692" s="1">
        <v>10292</v>
      </c>
      <c r="B1692" s="1">
        <v>26</v>
      </c>
      <c r="C1692" s="8">
        <v>100</v>
      </c>
      <c r="D1692" s="1">
        <v>7</v>
      </c>
      <c r="E1692" s="7">
        <v>4554.9399999999996</v>
      </c>
      <c r="F1692" s="7">
        <f>sales_data_sample3[[#This Row],[SALES]]*sales_data_sample3[[#This Row],[PROFIT MARGIN]]</f>
        <v>1133.7245659999999</v>
      </c>
      <c r="G1692" s="14" t="str">
        <f>IF(sales_data_sample3[[#This Row],[STATUS]] &lt;&gt;"Cancelled","24,89%","0")</f>
        <v>24,89%</v>
      </c>
      <c r="H1692" s="4">
        <v>38238</v>
      </c>
      <c r="I1692" t="s">
        <v>28</v>
      </c>
      <c r="J1692">
        <f>ROUNDUP(MONTH(sales_data_sample3[[#This Row],[ORDER DATE]])/3,0)</f>
        <v>3</v>
      </c>
      <c r="K1692" t="str">
        <f>TEXT(sales_data_sample3[[#This Row],[ORDER DATE]],"[$-409]mmmm")</f>
        <v>September</v>
      </c>
      <c r="L1692">
        <f>YEAR(sales_data_sample3[[#This Row],[ORDER DATE]])</f>
        <v>2004</v>
      </c>
      <c r="M1692" t="s">
        <v>278</v>
      </c>
      <c r="N1692">
        <v>163</v>
      </c>
      <c r="O1692" t="s">
        <v>1667</v>
      </c>
      <c r="P1692" t="s">
        <v>31</v>
      </c>
      <c r="Q1692" t="s">
        <v>32</v>
      </c>
      <c r="R1692" t="s">
        <v>33</v>
      </c>
      <c r="S1692" t="s">
        <v>4804</v>
      </c>
      <c r="T1692" t="s">
        <v>35</v>
      </c>
      <c r="U1692" t="s">
        <v>36</v>
      </c>
      <c r="V1692" t="s">
        <v>37</v>
      </c>
      <c r="W1692" t="s">
        <v>38</v>
      </c>
      <c r="X1692" t="s">
        <v>39</v>
      </c>
      <c r="Y1692" t="s">
        <v>40</v>
      </c>
      <c r="Z1692" t="s">
        <v>41</v>
      </c>
      <c r="AA1692" t="s">
        <v>65</v>
      </c>
    </row>
    <row r="1693" spans="1:27" x14ac:dyDescent="0.25">
      <c r="A1693" s="1">
        <v>10292</v>
      </c>
      <c r="B1693" s="1">
        <v>41</v>
      </c>
      <c r="C1693" s="8">
        <v>100</v>
      </c>
      <c r="D1693" s="1">
        <v>11</v>
      </c>
      <c r="E1693" s="7">
        <v>4528.8599999999997</v>
      </c>
      <c r="F1693" s="7">
        <f>sales_data_sample3[[#This Row],[SALES]]*sales_data_sample3[[#This Row],[PROFIT MARGIN]]</f>
        <v>206.06312999999997</v>
      </c>
      <c r="G1693" s="14" t="str">
        <f>IF(sales_data_sample3[[#This Row],[STATUS]] &lt;&gt;"Cancelled","4,55%","0")</f>
        <v>4,55%</v>
      </c>
      <c r="H1693" s="4">
        <v>38238</v>
      </c>
      <c r="I1693" t="s">
        <v>28</v>
      </c>
      <c r="J1693">
        <f>ROUNDUP(MONTH(sales_data_sample3[[#This Row],[ORDER DATE]])/3,0)</f>
        <v>3</v>
      </c>
      <c r="K1693" t="str">
        <f>TEXT(sales_data_sample3[[#This Row],[ORDER DATE]],"[$-409]mmmm")</f>
        <v>September</v>
      </c>
      <c r="L1693">
        <f>YEAR(sales_data_sample3[[#This Row],[ORDER DATE]])</f>
        <v>2004</v>
      </c>
      <c r="M1693" t="s">
        <v>957</v>
      </c>
      <c r="N1693">
        <v>122</v>
      </c>
      <c r="O1693" t="s">
        <v>1737</v>
      </c>
      <c r="P1693" t="s">
        <v>31</v>
      </c>
      <c r="Q1693" t="s">
        <v>32</v>
      </c>
      <c r="R1693" t="s">
        <v>33</v>
      </c>
      <c r="S1693" t="s">
        <v>4804</v>
      </c>
      <c r="T1693" t="s">
        <v>35</v>
      </c>
      <c r="U1693" t="s">
        <v>36</v>
      </c>
      <c r="V1693" t="s">
        <v>37</v>
      </c>
      <c r="W1693" t="s">
        <v>38</v>
      </c>
      <c r="X1693" t="s">
        <v>39</v>
      </c>
      <c r="Y1693" t="s">
        <v>40</v>
      </c>
      <c r="Z1693" t="s">
        <v>41</v>
      </c>
      <c r="AA1693" t="s">
        <v>65</v>
      </c>
    </row>
    <row r="1694" spans="1:27" x14ac:dyDescent="0.25">
      <c r="A1694" s="1">
        <v>10292</v>
      </c>
      <c r="B1694" s="1">
        <v>21</v>
      </c>
      <c r="C1694" s="8">
        <v>100</v>
      </c>
      <c r="D1694" s="1">
        <v>12</v>
      </c>
      <c r="E1694" s="7">
        <v>2844.87</v>
      </c>
      <c r="F1694" s="7">
        <f>sales_data_sample3[[#This Row],[SALES]]*sales_data_sample3[[#This Row],[PROFIT MARGIN]]</f>
        <v>708.08814299999995</v>
      </c>
      <c r="G1694" s="14" t="str">
        <f>IF(sales_data_sample3[[#This Row],[STATUS]] &lt;&gt;"Cancelled","24,89%","0")</f>
        <v>24,89%</v>
      </c>
      <c r="H1694" s="4">
        <v>38238</v>
      </c>
      <c r="I1694" t="s">
        <v>28</v>
      </c>
      <c r="J1694">
        <f>ROUNDUP(MONTH(sales_data_sample3[[#This Row],[ORDER DATE]])/3,0)</f>
        <v>3</v>
      </c>
      <c r="K1694" t="str">
        <f>TEXT(sales_data_sample3[[#This Row],[ORDER DATE]],"[$-409]mmmm")</f>
        <v>September</v>
      </c>
      <c r="L1694">
        <f>YEAR(sales_data_sample3[[#This Row],[ORDER DATE]])</f>
        <v>2004</v>
      </c>
      <c r="M1694" t="s">
        <v>278</v>
      </c>
      <c r="N1694">
        <v>169</v>
      </c>
      <c r="O1694" t="s">
        <v>2190</v>
      </c>
      <c r="P1694" t="s">
        <v>31</v>
      </c>
      <c r="Q1694" t="s">
        <v>32</v>
      </c>
      <c r="R1694" t="s">
        <v>33</v>
      </c>
      <c r="S1694" t="s">
        <v>4804</v>
      </c>
      <c r="T1694" t="s">
        <v>35</v>
      </c>
      <c r="U1694" t="s">
        <v>36</v>
      </c>
      <c r="V1694" t="s">
        <v>37</v>
      </c>
      <c r="W1694" t="s">
        <v>38</v>
      </c>
      <c r="X1694" t="s">
        <v>39</v>
      </c>
      <c r="Y1694" t="s">
        <v>40</v>
      </c>
      <c r="Z1694" t="s">
        <v>41</v>
      </c>
      <c r="AA1694" t="s">
        <v>42</v>
      </c>
    </row>
    <row r="1695" spans="1:27" x14ac:dyDescent="0.25">
      <c r="A1695" s="1">
        <v>10292</v>
      </c>
      <c r="B1695" s="1">
        <v>44</v>
      </c>
      <c r="C1695" s="8">
        <v>100</v>
      </c>
      <c r="D1695" s="1">
        <v>2</v>
      </c>
      <c r="E1695" s="7">
        <v>7140.76</v>
      </c>
      <c r="F1695" s="7">
        <f>sales_data_sample3[[#This Row],[SALES]]*sales_data_sample3[[#This Row],[PROFIT MARGIN]]</f>
        <v>1777.3351640000001</v>
      </c>
      <c r="G1695" s="14" t="str">
        <f>IF(sales_data_sample3[[#This Row],[STATUS]] &lt;&gt;"Cancelled","24,89%","0")</f>
        <v>24,89%</v>
      </c>
      <c r="H1695" s="4">
        <v>38238</v>
      </c>
      <c r="I1695" t="s">
        <v>28</v>
      </c>
      <c r="J1695">
        <f>ROUNDUP(MONTH(sales_data_sample3[[#This Row],[ORDER DATE]])/3,0)</f>
        <v>3</v>
      </c>
      <c r="K1695" t="str">
        <f>TEXT(sales_data_sample3[[#This Row],[ORDER DATE]],"[$-409]mmmm")</f>
        <v>September</v>
      </c>
      <c r="L1695">
        <f>YEAR(sales_data_sample3[[#This Row],[ORDER DATE]])</f>
        <v>2004</v>
      </c>
      <c r="M1695" t="s">
        <v>278</v>
      </c>
      <c r="N1695">
        <v>143</v>
      </c>
      <c r="O1695" t="s">
        <v>2501</v>
      </c>
      <c r="P1695" t="s">
        <v>31</v>
      </c>
      <c r="Q1695" t="s">
        <v>32</v>
      </c>
      <c r="R1695" t="s">
        <v>33</v>
      </c>
      <c r="S1695" t="s">
        <v>4804</v>
      </c>
      <c r="T1695" t="s">
        <v>35</v>
      </c>
      <c r="U1695" t="s">
        <v>36</v>
      </c>
      <c r="V1695" t="s">
        <v>37</v>
      </c>
      <c r="W1695" t="s">
        <v>38</v>
      </c>
      <c r="X1695" t="s">
        <v>39</v>
      </c>
      <c r="Y1695" t="s">
        <v>40</v>
      </c>
      <c r="Z1695" t="s">
        <v>41</v>
      </c>
      <c r="AA1695" t="s">
        <v>229</v>
      </c>
    </row>
    <row r="1696" spans="1:27" x14ac:dyDescent="0.25">
      <c r="A1696" s="1">
        <v>10292</v>
      </c>
      <c r="B1696" s="1">
        <v>40</v>
      </c>
      <c r="C1696" s="8">
        <v>53.75</v>
      </c>
      <c r="D1696" s="1">
        <v>5</v>
      </c>
      <c r="E1696" s="7">
        <v>2150</v>
      </c>
      <c r="F1696" s="7">
        <f>sales_data_sample3[[#This Row],[SALES]]*sales_data_sample3[[#This Row],[PROFIT MARGIN]]</f>
        <v>535.13499999999999</v>
      </c>
      <c r="G1696" s="14" t="str">
        <f>IF(sales_data_sample3[[#This Row],[STATUS]] &lt;&gt;"Cancelled","24,89%","0")</f>
        <v>24,89%</v>
      </c>
      <c r="H1696" s="4">
        <v>38238</v>
      </c>
      <c r="I1696" t="s">
        <v>28</v>
      </c>
      <c r="J1696">
        <f>ROUNDUP(MONTH(sales_data_sample3[[#This Row],[ORDER DATE]])/3,0)</f>
        <v>3</v>
      </c>
      <c r="K1696" t="str">
        <f>TEXT(sales_data_sample3[[#This Row],[ORDER DATE]],"[$-409]mmmm")</f>
        <v>September</v>
      </c>
      <c r="L1696">
        <f>YEAR(sales_data_sample3[[#This Row],[ORDER DATE]])</f>
        <v>2004</v>
      </c>
      <c r="M1696" t="s">
        <v>278</v>
      </c>
      <c r="N1696">
        <v>57</v>
      </c>
      <c r="O1696" t="s">
        <v>2779</v>
      </c>
      <c r="P1696" t="s">
        <v>31</v>
      </c>
      <c r="Q1696" t="s">
        <v>32</v>
      </c>
      <c r="R1696" t="s">
        <v>33</v>
      </c>
      <c r="S1696" t="s">
        <v>4804</v>
      </c>
      <c r="T1696" t="s">
        <v>35</v>
      </c>
      <c r="U1696" t="s">
        <v>36</v>
      </c>
      <c r="V1696" t="s">
        <v>37</v>
      </c>
      <c r="W1696" t="s">
        <v>38</v>
      </c>
      <c r="X1696" t="s">
        <v>39</v>
      </c>
      <c r="Y1696" t="s">
        <v>40</v>
      </c>
      <c r="Z1696" t="s">
        <v>41</v>
      </c>
      <c r="AA1696" t="s">
        <v>42</v>
      </c>
    </row>
    <row r="1697" spans="1:27" x14ac:dyDescent="0.25">
      <c r="A1697" s="1">
        <v>10292</v>
      </c>
      <c r="B1697" s="1">
        <v>39</v>
      </c>
      <c r="C1697" s="8">
        <v>45473</v>
      </c>
      <c r="D1697" s="1">
        <v>9</v>
      </c>
      <c r="E1697" s="7">
        <v>1172.3399999999999</v>
      </c>
      <c r="F1697" s="7">
        <f>sales_data_sample3[[#This Row],[SALES]]*sales_data_sample3[[#This Row],[PROFIT MARGIN]]</f>
        <v>291.79542599999996</v>
      </c>
      <c r="G1697" s="14" t="str">
        <f>IF(sales_data_sample3[[#This Row],[STATUS]] &lt;&gt;"Cancelled","24,89%","0")</f>
        <v>24,89%</v>
      </c>
      <c r="H1697" s="4">
        <v>38238</v>
      </c>
      <c r="I1697" t="s">
        <v>28</v>
      </c>
      <c r="J1697">
        <f>ROUNDUP(MONTH(sales_data_sample3[[#This Row],[ORDER DATE]])/3,0)</f>
        <v>3</v>
      </c>
      <c r="K1697" t="str">
        <f>TEXT(sales_data_sample3[[#This Row],[ORDER DATE]],"[$-409]mmmm")</f>
        <v>September</v>
      </c>
      <c r="L1697">
        <f>YEAR(sales_data_sample3[[#This Row],[ORDER DATE]])</f>
        <v>2004</v>
      </c>
      <c r="M1697" t="s">
        <v>278</v>
      </c>
      <c r="N1697">
        <v>35</v>
      </c>
      <c r="O1697" t="s">
        <v>3186</v>
      </c>
      <c r="P1697" t="s">
        <v>31</v>
      </c>
      <c r="Q1697" t="s">
        <v>32</v>
      </c>
      <c r="R1697" t="s">
        <v>33</v>
      </c>
      <c r="S1697" t="s">
        <v>4804</v>
      </c>
      <c r="T1697" t="s">
        <v>35</v>
      </c>
      <c r="U1697" t="s">
        <v>36</v>
      </c>
      <c r="V1697" t="s">
        <v>37</v>
      </c>
      <c r="W1697" t="s">
        <v>38</v>
      </c>
      <c r="X1697" t="s">
        <v>39</v>
      </c>
      <c r="Y1697" t="s">
        <v>40</v>
      </c>
      <c r="Z1697" t="s">
        <v>41</v>
      </c>
      <c r="AA1697" t="s">
        <v>42</v>
      </c>
    </row>
    <row r="1698" spans="1:27" x14ac:dyDescent="0.25">
      <c r="A1698" s="1">
        <v>10292</v>
      </c>
      <c r="B1698" s="1">
        <v>27</v>
      </c>
      <c r="C1698" s="8">
        <v>100</v>
      </c>
      <c r="D1698" s="1">
        <v>4</v>
      </c>
      <c r="E1698" s="7">
        <v>3832.38</v>
      </c>
      <c r="F1698" s="7">
        <f>sales_data_sample3[[#This Row],[SALES]]*sales_data_sample3[[#This Row],[PROFIT MARGIN]]</f>
        <v>953.87938200000008</v>
      </c>
      <c r="G1698" s="14" t="str">
        <f>IF(sales_data_sample3[[#This Row],[STATUS]] &lt;&gt;"Cancelled","24,89%","0")</f>
        <v>24,89%</v>
      </c>
      <c r="H1698" s="4">
        <v>38238</v>
      </c>
      <c r="I1698" t="s">
        <v>28</v>
      </c>
      <c r="J1698">
        <f>ROUNDUP(MONTH(sales_data_sample3[[#This Row],[ORDER DATE]])/3,0)</f>
        <v>3</v>
      </c>
      <c r="K1698" t="str">
        <f>TEXT(sales_data_sample3[[#This Row],[ORDER DATE]],"[$-409]mmmm")</f>
        <v>September</v>
      </c>
      <c r="L1698">
        <f>YEAR(sales_data_sample3[[#This Row],[ORDER DATE]])</f>
        <v>2004</v>
      </c>
      <c r="M1698" t="s">
        <v>278</v>
      </c>
      <c r="N1698">
        <v>118</v>
      </c>
      <c r="O1698" t="s">
        <v>3701</v>
      </c>
      <c r="P1698" t="s">
        <v>31</v>
      </c>
      <c r="Q1698" t="s">
        <v>32</v>
      </c>
      <c r="R1698" t="s">
        <v>33</v>
      </c>
      <c r="S1698" t="s">
        <v>4804</v>
      </c>
      <c r="T1698" t="s">
        <v>35</v>
      </c>
      <c r="U1698" t="s">
        <v>36</v>
      </c>
      <c r="V1698" t="s">
        <v>37</v>
      </c>
      <c r="W1698" t="s">
        <v>38</v>
      </c>
      <c r="X1698" t="s">
        <v>39</v>
      </c>
      <c r="Y1698" t="s">
        <v>40</v>
      </c>
      <c r="Z1698" t="s">
        <v>41</v>
      </c>
      <c r="AA1698" t="s">
        <v>65</v>
      </c>
    </row>
    <row r="1699" spans="1:27" x14ac:dyDescent="0.25">
      <c r="A1699" s="1">
        <v>10292</v>
      </c>
      <c r="B1699" s="1">
        <v>50</v>
      </c>
      <c r="C1699" s="8">
        <v>46.53</v>
      </c>
      <c r="D1699" s="1">
        <v>10</v>
      </c>
      <c r="E1699" s="7">
        <v>2326.5</v>
      </c>
      <c r="F1699" s="7">
        <f>sales_data_sample3[[#This Row],[SALES]]*sales_data_sample3[[#This Row],[PROFIT MARGIN]]</f>
        <v>105.85575</v>
      </c>
      <c r="G1699" s="14" t="str">
        <f>IF(sales_data_sample3[[#This Row],[STATUS]] &lt;&gt;"Cancelled","4,55%","0")</f>
        <v>4,55%</v>
      </c>
      <c r="H1699" s="4">
        <v>38238</v>
      </c>
      <c r="I1699" t="s">
        <v>28</v>
      </c>
      <c r="J1699">
        <f>ROUNDUP(MONTH(sales_data_sample3[[#This Row],[ORDER DATE]])/3,0)</f>
        <v>3</v>
      </c>
      <c r="K1699" t="str">
        <f>TEXT(sales_data_sample3[[#This Row],[ORDER DATE]],"[$-409]mmmm")</f>
        <v>September</v>
      </c>
      <c r="L1699">
        <f>YEAR(sales_data_sample3[[#This Row],[ORDER DATE]])</f>
        <v>2004</v>
      </c>
      <c r="M1699" t="s">
        <v>957</v>
      </c>
      <c r="N1699">
        <v>54</v>
      </c>
      <c r="O1699" t="s">
        <v>3944</v>
      </c>
      <c r="P1699" t="s">
        <v>31</v>
      </c>
      <c r="Q1699" t="s">
        <v>32</v>
      </c>
      <c r="R1699" t="s">
        <v>33</v>
      </c>
      <c r="S1699" t="s">
        <v>4804</v>
      </c>
      <c r="T1699" t="s">
        <v>35</v>
      </c>
      <c r="U1699" t="s">
        <v>36</v>
      </c>
      <c r="V1699" t="s">
        <v>37</v>
      </c>
      <c r="W1699" t="s">
        <v>38</v>
      </c>
      <c r="X1699" t="s">
        <v>39</v>
      </c>
      <c r="Y1699" t="s">
        <v>40</v>
      </c>
      <c r="Z1699" t="s">
        <v>41</v>
      </c>
      <c r="AA1699" t="s">
        <v>42</v>
      </c>
    </row>
    <row r="1700" spans="1:27" x14ac:dyDescent="0.25">
      <c r="A1700" s="1">
        <v>10292</v>
      </c>
      <c r="B1700" s="1">
        <v>31</v>
      </c>
      <c r="C1700" s="8">
        <v>67.73</v>
      </c>
      <c r="D1700" s="1">
        <v>3</v>
      </c>
      <c r="E1700" s="7">
        <v>2099.63</v>
      </c>
      <c r="F1700" s="7">
        <f>sales_data_sample3[[#This Row],[SALES]]*sales_data_sample3[[#This Row],[PROFIT MARGIN]]</f>
        <v>106.87116700000001</v>
      </c>
      <c r="G1700" s="14" t="str">
        <f>IF(sales_data_sample3[[#This Row],[STATUS]] &lt;&gt;"Cancelled","5,09%","0")</f>
        <v>5,09%</v>
      </c>
      <c r="H1700" s="4">
        <v>38238</v>
      </c>
      <c r="I1700" t="s">
        <v>28</v>
      </c>
      <c r="J1700">
        <f>ROUNDUP(MONTH(sales_data_sample3[[#This Row],[ORDER DATE]])/3,0)</f>
        <v>3</v>
      </c>
      <c r="K1700" t="str">
        <f>TEXT(sales_data_sample3[[#This Row],[ORDER DATE]],"[$-409]mmmm")</f>
        <v>September</v>
      </c>
      <c r="L1700">
        <f>YEAR(sales_data_sample3[[#This Row],[ORDER DATE]])</f>
        <v>2004</v>
      </c>
      <c r="M1700" t="s">
        <v>2246</v>
      </c>
      <c r="N1700">
        <v>62</v>
      </c>
      <c r="O1700" t="s">
        <v>3989</v>
      </c>
      <c r="P1700" t="s">
        <v>31</v>
      </c>
      <c r="Q1700" t="s">
        <v>32</v>
      </c>
      <c r="R1700" t="s">
        <v>33</v>
      </c>
      <c r="S1700" t="s">
        <v>4804</v>
      </c>
      <c r="T1700" t="s">
        <v>35</v>
      </c>
      <c r="U1700" t="s">
        <v>36</v>
      </c>
      <c r="V1700" t="s">
        <v>37</v>
      </c>
      <c r="W1700" t="s">
        <v>38</v>
      </c>
      <c r="X1700" t="s">
        <v>39</v>
      </c>
      <c r="Y1700" t="s">
        <v>40</v>
      </c>
      <c r="Z1700" t="s">
        <v>41</v>
      </c>
      <c r="AA1700" t="s">
        <v>42</v>
      </c>
    </row>
    <row r="1701" spans="1:27" x14ac:dyDescent="0.25">
      <c r="A1701" s="1">
        <v>10292</v>
      </c>
      <c r="B1701" s="1">
        <v>41</v>
      </c>
      <c r="C1701" s="8">
        <v>100</v>
      </c>
      <c r="D1701" s="1">
        <v>6</v>
      </c>
      <c r="E1701" s="7">
        <v>4983.1400000000003</v>
      </c>
      <c r="F1701" s="7">
        <f>sales_data_sample3[[#This Row],[SALES]]*sales_data_sample3[[#This Row],[PROFIT MARGIN]]</f>
        <v>226.73287000000002</v>
      </c>
      <c r="G1701" s="14" t="str">
        <f>IF(sales_data_sample3[[#This Row],[STATUS]] &lt;&gt;"Cancelled","4,55%","0")</f>
        <v>4,55%</v>
      </c>
      <c r="H1701" s="4">
        <v>38238</v>
      </c>
      <c r="I1701" t="s">
        <v>28</v>
      </c>
      <c r="J1701">
        <f>ROUNDUP(MONTH(sales_data_sample3[[#This Row],[ORDER DATE]])/3,0)</f>
        <v>3</v>
      </c>
      <c r="K1701" t="str">
        <f>TEXT(sales_data_sample3[[#This Row],[ORDER DATE]],"[$-409]mmmm")</f>
        <v>September</v>
      </c>
      <c r="L1701">
        <f>YEAR(sales_data_sample3[[#This Row],[ORDER DATE]])</f>
        <v>2004</v>
      </c>
      <c r="M1701" t="s">
        <v>957</v>
      </c>
      <c r="N1701">
        <v>115</v>
      </c>
      <c r="O1701" t="s">
        <v>4177</v>
      </c>
      <c r="P1701" t="s">
        <v>31</v>
      </c>
      <c r="Q1701" t="s">
        <v>32</v>
      </c>
      <c r="R1701" t="s">
        <v>33</v>
      </c>
      <c r="S1701" t="s">
        <v>4804</v>
      </c>
      <c r="T1701" t="s">
        <v>35</v>
      </c>
      <c r="U1701" t="s">
        <v>36</v>
      </c>
      <c r="V1701" t="s">
        <v>37</v>
      </c>
      <c r="W1701" t="s">
        <v>38</v>
      </c>
      <c r="X1701" t="s">
        <v>39</v>
      </c>
      <c r="Y1701" t="s">
        <v>40</v>
      </c>
      <c r="Z1701" t="s">
        <v>41</v>
      </c>
      <c r="AA1701" t="s">
        <v>65</v>
      </c>
    </row>
    <row r="1702" spans="1:27" x14ac:dyDescent="0.25">
      <c r="A1702" s="1">
        <v>10292</v>
      </c>
      <c r="B1702" s="1">
        <v>35</v>
      </c>
      <c r="C1702" s="8">
        <v>55.07</v>
      </c>
      <c r="D1702" s="1">
        <v>1</v>
      </c>
      <c r="E1702" s="7">
        <v>1927.45</v>
      </c>
      <c r="F1702" s="7">
        <f>sales_data_sample3[[#This Row],[SALES]]*sales_data_sample3[[#This Row],[PROFIT MARGIN]]</f>
        <v>98.107205000000008</v>
      </c>
      <c r="G1702" s="14" t="str">
        <f>IF(sales_data_sample3[[#This Row],[STATUS]] &lt;&gt;"Cancelled","5,09%","0")</f>
        <v>5,09%</v>
      </c>
      <c r="H1702" s="4">
        <v>38238</v>
      </c>
      <c r="I1702" t="s">
        <v>28</v>
      </c>
      <c r="J1702">
        <f>ROUNDUP(MONTH(sales_data_sample3[[#This Row],[ORDER DATE]])/3,0)</f>
        <v>3</v>
      </c>
      <c r="K1702" t="str">
        <f>TEXT(sales_data_sample3[[#This Row],[ORDER DATE]],"[$-409]mmmm")</f>
        <v>September</v>
      </c>
      <c r="L1702">
        <f>YEAR(sales_data_sample3[[#This Row],[ORDER DATE]])</f>
        <v>2004</v>
      </c>
      <c r="M1702" t="s">
        <v>2246</v>
      </c>
      <c r="N1702">
        <v>58</v>
      </c>
      <c r="O1702" t="s">
        <v>4208</v>
      </c>
      <c r="P1702" t="s">
        <v>31</v>
      </c>
      <c r="Q1702" t="s">
        <v>32</v>
      </c>
      <c r="R1702" t="s">
        <v>33</v>
      </c>
      <c r="S1702" t="s">
        <v>4804</v>
      </c>
      <c r="T1702" t="s">
        <v>35</v>
      </c>
      <c r="U1702" t="s">
        <v>36</v>
      </c>
      <c r="V1702" t="s">
        <v>37</v>
      </c>
      <c r="W1702" t="s">
        <v>38</v>
      </c>
      <c r="X1702" t="s">
        <v>39</v>
      </c>
      <c r="Y1702" t="s">
        <v>40</v>
      </c>
      <c r="Z1702" t="s">
        <v>41</v>
      </c>
      <c r="AA1702" t="s">
        <v>42</v>
      </c>
    </row>
    <row r="1703" spans="1:27" x14ac:dyDescent="0.25">
      <c r="A1703" s="1">
        <v>10293</v>
      </c>
      <c r="B1703" s="1">
        <v>46</v>
      </c>
      <c r="C1703" s="8">
        <v>100</v>
      </c>
      <c r="D1703" s="1">
        <v>8</v>
      </c>
      <c r="E1703" s="7">
        <v>8411.56</v>
      </c>
      <c r="F1703" s="7">
        <f>sales_data_sample3[[#This Row],[SALES]]*sales_data_sample3[[#This Row],[PROFIT MARGIN]]</f>
        <v>2093.6372839999999</v>
      </c>
      <c r="G1703" s="14" t="str">
        <f>IF(sales_data_sample3[[#This Row],[STATUS]] &lt;&gt;"Cancelled","24,89%","0")</f>
        <v>24,89%</v>
      </c>
      <c r="H1703" s="4">
        <v>38239</v>
      </c>
      <c r="I1703" t="s">
        <v>28</v>
      </c>
      <c r="J1703">
        <f>ROUNDUP(MONTH(sales_data_sample3[[#This Row],[ORDER DATE]])/3,0)</f>
        <v>3</v>
      </c>
      <c r="K1703" t="str">
        <f>TEXT(sales_data_sample3[[#This Row],[ORDER DATE]],"[$-409]mmmm")</f>
        <v>September</v>
      </c>
      <c r="L1703">
        <f>YEAR(sales_data_sample3[[#This Row],[ORDER DATE]])</f>
        <v>2004</v>
      </c>
      <c r="M1703" t="s">
        <v>278</v>
      </c>
      <c r="N1703">
        <v>207</v>
      </c>
      <c r="O1703" t="s">
        <v>880</v>
      </c>
      <c r="P1703" t="s">
        <v>391</v>
      </c>
      <c r="Q1703" t="s">
        <v>392</v>
      </c>
      <c r="R1703" t="s">
        <v>393</v>
      </c>
      <c r="S1703" t="s">
        <v>4804</v>
      </c>
      <c r="T1703" t="s">
        <v>394</v>
      </c>
      <c r="U1703" t="s">
        <v>4804</v>
      </c>
      <c r="V1703" t="s">
        <v>395</v>
      </c>
      <c r="W1703" t="s">
        <v>396</v>
      </c>
      <c r="X1703" t="s">
        <v>52</v>
      </c>
      <c r="Y1703" t="s">
        <v>397</v>
      </c>
      <c r="Z1703" t="s">
        <v>398</v>
      </c>
      <c r="AA1703" t="s">
        <v>229</v>
      </c>
    </row>
    <row r="1704" spans="1:27" x14ac:dyDescent="0.25">
      <c r="A1704" s="1">
        <v>10293</v>
      </c>
      <c r="B1704" s="1">
        <v>24</v>
      </c>
      <c r="C1704" s="8">
        <v>100</v>
      </c>
      <c r="D1704" s="1">
        <v>9</v>
      </c>
      <c r="E1704" s="7">
        <v>4242.24</v>
      </c>
      <c r="F1704" s="7">
        <f>sales_data_sample3[[#This Row],[SALES]]*sales_data_sample3[[#This Row],[PROFIT MARGIN]]</f>
        <v>1055.893536</v>
      </c>
      <c r="G1704" s="14" t="str">
        <f>IF(sales_data_sample3[[#This Row],[STATUS]] &lt;&gt;"Cancelled","24,89%","0")</f>
        <v>24,89%</v>
      </c>
      <c r="H1704" s="4">
        <v>38239</v>
      </c>
      <c r="I1704" t="s">
        <v>28</v>
      </c>
      <c r="J1704">
        <f>ROUNDUP(MONTH(sales_data_sample3[[#This Row],[ORDER DATE]])/3,0)</f>
        <v>3</v>
      </c>
      <c r="K1704" t="str">
        <f>TEXT(sales_data_sample3[[#This Row],[ORDER DATE]],"[$-409]mmmm")</f>
        <v>September</v>
      </c>
      <c r="L1704">
        <f>YEAR(sales_data_sample3[[#This Row],[ORDER DATE]])</f>
        <v>2004</v>
      </c>
      <c r="M1704" t="s">
        <v>278</v>
      </c>
      <c r="N1704">
        <v>151</v>
      </c>
      <c r="O1704" t="s">
        <v>1027</v>
      </c>
      <c r="P1704" t="s">
        <v>391</v>
      </c>
      <c r="Q1704" t="s">
        <v>392</v>
      </c>
      <c r="R1704" t="s">
        <v>393</v>
      </c>
      <c r="S1704" t="s">
        <v>4804</v>
      </c>
      <c r="T1704" t="s">
        <v>394</v>
      </c>
      <c r="U1704" t="s">
        <v>4804</v>
      </c>
      <c r="V1704" t="s">
        <v>395</v>
      </c>
      <c r="W1704" t="s">
        <v>396</v>
      </c>
      <c r="X1704" t="s">
        <v>52</v>
      </c>
      <c r="Y1704" t="s">
        <v>397</v>
      </c>
      <c r="Z1704" t="s">
        <v>398</v>
      </c>
      <c r="AA1704" t="s">
        <v>65</v>
      </c>
    </row>
    <row r="1705" spans="1:27" x14ac:dyDescent="0.25">
      <c r="A1705" s="1">
        <v>10293</v>
      </c>
      <c r="B1705" s="1">
        <v>45</v>
      </c>
      <c r="C1705" s="8">
        <v>100</v>
      </c>
      <c r="D1705" s="1">
        <v>7</v>
      </c>
      <c r="E1705" s="7">
        <v>8253</v>
      </c>
      <c r="F1705" s="7">
        <f>sales_data_sample3[[#This Row],[SALES]]*sales_data_sample3[[#This Row],[PROFIT MARGIN]]</f>
        <v>2054.1716999999999</v>
      </c>
      <c r="G1705" s="14" t="str">
        <f>IF(sales_data_sample3[[#This Row],[STATUS]] &lt;&gt;"Cancelled","24,89%","0")</f>
        <v>24,89%</v>
      </c>
      <c r="H1705" s="4">
        <v>38239</v>
      </c>
      <c r="I1705" t="s">
        <v>28</v>
      </c>
      <c r="J1705">
        <f>ROUNDUP(MONTH(sales_data_sample3[[#This Row],[ORDER DATE]])/3,0)</f>
        <v>3</v>
      </c>
      <c r="K1705" t="str">
        <f>TEXT(sales_data_sample3[[#This Row],[ORDER DATE]],"[$-409]mmmm")</f>
        <v>September</v>
      </c>
      <c r="L1705">
        <f>YEAR(sales_data_sample3[[#This Row],[ORDER DATE]])</f>
        <v>2004</v>
      </c>
      <c r="M1705" t="s">
        <v>278</v>
      </c>
      <c r="N1705">
        <v>173</v>
      </c>
      <c r="O1705" t="s">
        <v>1095</v>
      </c>
      <c r="P1705" t="s">
        <v>391</v>
      </c>
      <c r="Q1705" t="s">
        <v>392</v>
      </c>
      <c r="R1705" t="s">
        <v>393</v>
      </c>
      <c r="S1705" t="s">
        <v>4804</v>
      </c>
      <c r="T1705" t="s">
        <v>394</v>
      </c>
      <c r="U1705" t="s">
        <v>4804</v>
      </c>
      <c r="V1705" t="s">
        <v>395</v>
      </c>
      <c r="W1705" t="s">
        <v>396</v>
      </c>
      <c r="X1705" t="s">
        <v>52</v>
      </c>
      <c r="Y1705" t="s">
        <v>397</v>
      </c>
      <c r="Z1705" t="s">
        <v>398</v>
      </c>
      <c r="AA1705" t="s">
        <v>229</v>
      </c>
    </row>
    <row r="1706" spans="1:27" x14ac:dyDescent="0.25">
      <c r="A1706" s="1">
        <v>10293</v>
      </c>
      <c r="B1706" s="1">
        <v>24</v>
      </c>
      <c r="C1706" s="8">
        <v>100</v>
      </c>
      <c r="D1706" s="1">
        <v>4</v>
      </c>
      <c r="E1706" s="7">
        <v>2819.28</v>
      </c>
      <c r="F1706" s="7">
        <f>sales_data_sample3[[#This Row],[SALES]]*sales_data_sample3[[#This Row],[PROFIT MARGIN]]</f>
        <v>208.34479199999998</v>
      </c>
      <c r="G1706" s="14" t="str">
        <f>IF(sales_data_sample3[[#This Row],[STATUS]] &lt;&gt;"Cancelled","7,39%","0")</f>
        <v>7,39%</v>
      </c>
      <c r="H1706" s="4">
        <v>38239</v>
      </c>
      <c r="I1706" t="s">
        <v>28</v>
      </c>
      <c r="J1706">
        <f>ROUNDUP(MONTH(sales_data_sample3[[#This Row],[ORDER DATE]])/3,0)</f>
        <v>3</v>
      </c>
      <c r="K1706" t="str">
        <f>TEXT(sales_data_sample3[[#This Row],[ORDER DATE]],"[$-409]mmmm")</f>
        <v>September</v>
      </c>
      <c r="L1706">
        <f>YEAR(sales_data_sample3[[#This Row],[ORDER DATE]])</f>
        <v>2004</v>
      </c>
      <c r="M1706" t="s">
        <v>1354</v>
      </c>
      <c r="N1706">
        <v>136</v>
      </c>
      <c r="O1706" t="s">
        <v>2159</v>
      </c>
      <c r="P1706" t="s">
        <v>391</v>
      </c>
      <c r="Q1706" t="s">
        <v>392</v>
      </c>
      <c r="R1706" t="s">
        <v>393</v>
      </c>
      <c r="S1706" t="s">
        <v>4804</v>
      </c>
      <c r="T1706" t="s">
        <v>394</v>
      </c>
      <c r="U1706" t="s">
        <v>4804</v>
      </c>
      <c r="V1706" t="s">
        <v>395</v>
      </c>
      <c r="W1706" t="s">
        <v>396</v>
      </c>
      <c r="X1706" t="s">
        <v>52</v>
      </c>
      <c r="Y1706" t="s">
        <v>397</v>
      </c>
      <c r="Z1706" t="s">
        <v>398</v>
      </c>
      <c r="AA1706" t="s">
        <v>42</v>
      </c>
    </row>
    <row r="1707" spans="1:27" x14ac:dyDescent="0.25">
      <c r="A1707" s="1">
        <v>10293</v>
      </c>
      <c r="B1707" s="1">
        <v>22</v>
      </c>
      <c r="C1707" s="8">
        <v>100</v>
      </c>
      <c r="D1707" s="1">
        <v>6</v>
      </c>
      <c r="E1707" s="7">
        <v>2418.2399999999998</v>
      </c>
      <c r="F1707" s="7">
        <f>sales_data_sample3[[#This Row],[SALES]]*sales_data_sample3[[#This Row],[PROFIT MARGIN]]</f>
        <v>123.088416</v>
      </c>
      <c r="G1707" s="14" t="str">
        <f>IF(sales_data_sample3[[#This Row],[STATUS]] &lt;&gt;"Cancelled","5,09%","0")</f>
        <v>5,09%</v>
      </c>
      <c r="H1707" s="4">
        <v>38239</v>
      </c>
      <c r="I1707" t="s">
        <v>28</v>
      </c>
      <c r="J1707">
        <f>ROUNDUP(MONTH(sales_data_sample3[[#This Row],[ORDER DATE]])/3,0)</f>
        <v>3</v>
      </c>
      <c r="K1707" t="str">
        <f>TEXT(sales_data_sample3[[#This Row],[ORDER DATE]],"[$-409]mmmm")</f>
        <v>September</v>
      </c>
      <c r="L1707">
        <f>YEAR(sales_data_sample3[[#This Row],[ORDER DATE]])</f>
        <v>2004</v>
      </c>
      <c r="M1707" t="s">
        <v>2246</v>
      </c>
      <c r="N1707">
        <v>100</v>
      </c>
      <c r="O1707" t="s">
        <v>2247</v>
      </c>
      <c r="P1707" t="s">
        <v>391</v>
      </c>
      <c r="Q1707" t="s">
        <v>392</v>
      </c>
      <c r="R1707" t="s">
        <v>393</v>
      </c>
      <c r="S1707" t="s">
        <v>4804</v>
      </c>
      <c r="T1707" t="s">
        <v>394</v>
      </c>
      <c r="U1707" t="s">
        <v>4804</v>
      </c>
      <c r="V1707" t="s">
        <v>395</v>
      </c>
      <c r="W1707" t="s">
        <v>396</v>
      </c>
      <c r="X1707" t="s">
        <v>52</v>
      </c>
      <c r="Y1707" t="s">
        <v>397</v>
      </c>
      <c r="Z1707" t="s">
        <v>398</v>
      </c>
      <c r="AA1707" t="s">
        <v>42</v>
      </c>
    </row>
    <row r="1708" spans="1:27" x14ac:dyDescent="0.25">
      <c r="A1708" s="1">
        <v>10293</v>
      </c>
      <c r="B1708" s="1">
        <v>49</v>
      </c>
      <c r="C1708" s="8">
        <v>100</v>
      </c>
      <c r="D1708" s="1">
        <v>3</v>
      </c>
      <c r="E1708" s="7">
        <v>4946.0600000000004</v>
      </c>
      <c r="F1708" s="7">
        <f>sales_data_sample3[[#This Row],[SALES]]*sales_data_sample3[[#This Row],[PROFIT MARGIN]]</f>
        <v>365.51383399999997</v>
      </c>
      <c r="G1708" s="14" t="str">
        <f>IF(sales_data_sample3[[#This Row],[STATUS]] &lt;&gt;"Cancelled","7,39%","0")</f>
        <v>7,39%</v>
      </c>
      <c r="H1708" s="4">
        <v>38239</v>
      </c>
      <c r="I1708" t="s">
        <v>28</v>
      </c>
      <c r="J1708">
        <f>ROUNDUP(MONTH(sales_data_sample3[[#This Row],[ORDER DATE]])/3,0)</f>
        <v>3</v>
      </c>
      <c r="K1708" t="str">
        <f>TEXT(sales_data_sample3[[#This Row],[ORDER DATE]],"[$-409]mmmm")</f>
        <v>September</v>
      </c>
      <c r="L1708">
        <f>YEAR(sales_data_sample3[[#This Row],[ORDER DATE]])</f>
        <v>2004</v>
      </c>
      <c r="M1708" t="s">
        <v>1354</v>
      </c>
      <c r="N1708">
        <v>87</v>
      </c>
      <c r="O1708" t="s">
        <v>2562</v>
      </c>
      <c r="P1708" t="s">
        <v>391</v>
      </c>
      <c r="Q1708" t="s">
        <v>392</v>
      </c>
      <c r="R1708" t="s">
        <v>393</v>
      </c>
      <c r="S1708" t="s">
        <v>4804</v>
      </c>
      <c r="T1708" t="s">
        <v>394</v>
      </c>
      <c r="U1708" t="s">
        <v>4804</v>
      </c>
      <c r="V1708" t="s">
        <v>395</v>
      </c>
      <c r="W1708" t="s">
        <v>396</v>
      </c>
      <c r="X1708" t="s">
        <v>52</v>
      </c>
      <c r="Y1708" t="s">
        <v>397</v>
      </c>
      <c r="Z1708" t="s">
        <v>398</v>
      </c>
      <c r="AA1708" t="s">
        <v>65</v>
      </c>
    </row>
    <row r="1709" spans="1:27" x14ac:dyDescent="0.25">
      <c r="A1709" s="1">
        <v>10293</v>
      </c>
      <c r="B1709" s="1">
        <v>21</v>
      </c>
      <c r="C1709" s="8">
        <v>100</v>
      </c>
      <c r="D1709" s="1">
        <v>2</v>
      </c>
      <c r="E1709" s="7">
        <v>2941.89</v>
      </c>
      <c r="F1709" s="7">
        <f>sales_data_sample3[[#This Row],[SALES]]*sales_data_sample3[[#This Row],[PROFIT MARGIN]]</f>
        <v>268.88874599999997</v>
      </c>
      <c r="G1709" s="14" t="str">
        <f>IF(sales_data_sample3[[#This Row],[STATUS]] &lt;&gt;"Cancelled","9,14%","0")</f>
        <v>9,14%</v>
      </c>
      <c r="H1709" s="4">
        <v>38239</v>
      </c>
      <c r="I1709" t="s">
        <v>28</v>
      </c>
      <c r="J1709">
        <f>ROUNDUP(MONTH(sales_data_sample3[[#This Row],[ORDER DATE]])/3,0)</f>
        <v>3</v>
      </c>
      <c r="K1709" t="str">
        <f>TEXT(sales_data_sample3[[#This Row],[ORDER DATE]],"[$-409]mmmm")</f>
        <v>September</v>
      </c>
      <c r="L1709">
        <f>YEAR(sales_data_sample3[[#This Row],[ORDER DATE]])</f>
        <v>2004</v>
      </c>
      <c r="M1709" t="s">
        <v>2075</v>
      </c>
      <c r="N1709">
        <v>122</v>
      </c>
      <c r="O1709" t="s">
        <v>3005</v>
      </c>
      <c r="P1709" t="s">
        <v>391</v>
      </c>
      <c r="Q1709" t="s">
        <v>392</v>
      </c>
      <c r="R1709" t="s">
        <v>393</v>
      </c>
      <c r="S1709" t="s">
        <v>4804</v>
      </c>
      <c r="T1709" t="s">
        <v>394</v>
      </c>
      <c r="U1709" t="s">
        <v>4804</v>
      </c>
      <c r="V1709" t="s">
        <v>395</v>
      </c>
      <c r="W1709" t="s">
        <v>396</v>
      </c>
      <c r="X1709" t="s">
        <v>52</v>
      </c>
      <c r="Y1709" t="s">
        <v>397</v>
      </c>
      <c r="Z1709" t="s">
        <v>398</v>
      </c>
      <c r="AA1709" t="s">
        <v>42</v>
      </c>
    </row>
    <row r="1710" spans="1:27" x14ac:dyDescent="0.25">
      <c r="A1710" s="1">
        <v>10293</v>
      </c>
      <c r="B1710" s="1">
        <v>29</v>
      </c>
      <c r="C1710" s="8">
        <v>71.89</v>
      </c>
      <c r="D1710" s="1">
        <v>5</v>
      </c>
      <c r="E1710" s="7">
        <v>2084.81</v>
      </c>
      <c r="F1710" s="7">
        <f>sales_data_sample3[[#This Row],[SALES]]*sales_data_sample3[[#This Row],[PROFIT MARGIN]]</f>
        <v>190.55163399999998</v>
      </c>
      <c r="G1710" s="14" t="str">
        <f>IF(sales_data_sample3[[#This Row],[STATUS]] &lt;&gt;"Cancelled","9,14%","0")</f>
        <v>9,14%</v>
      </c>
      <c r="H1710" s="4">
        <v>38239</v>
      </c>
      <c r="I1710" t="s">
        <v>28</v>
      </c>
      <c r="J1710">
        <f>ROUNDUP(MONTH(sales_data_sample3[[#This Row],[ORDER DATE]])/3,0)</f>
        <v>3</v>
      </c>
      <c r="K1710" t="str">
        <f>TEXT(sales_data_sample3[[#This Row],[ORDER DATE]],"[$-409]mmmm")</f>
        <v>September</v>
      </c>
      <c r="L1710">
        <f>YEAR(sales_data_sample3[[#This Row],[ORDER DATE]])</f>
        <v>2004</v>
      </c>
      <c r="M1710" t="s">
        <v>2075</v>
      </c>
      <c r="N1710">
        <v>86</v>
      </c>
      <c r="O1710" t="s">
        <v>4358</v>
      </c>
      <c r="P1710" t="s">
        <v>391</v>
      </c>
      <c r="Q1710" t="s">
        <v>392</v>
      </c>
      <c r="R1710" t="s">
        <v>393</v>
      </c>
      <c r="S1710" t="s">
        <v>4804</v>
      </c>
      <c r="T1710" t="s">
        <v>394</v>
      </c>
      <c r="U1710" t="s">
        <v>4804</v>
      </c>
      <c r="V1710" t="s">
        <v>395</v>
      </c>
      <c r="W1710" t="s">
        <v>396</v>
      </c>
      <c r="X1710" t="s">
        <v>52</v>
      </c>
      <c r="Y1710" t="s">
        <v>397</v>
      </c>
      <c r="Z1710" t="s">
        <v>398</v>
      </c>
      <c r="AA1710" t="s">
        <v>42</v>
      </c>
    </row>
    <row r="1711" spans="1:27" x14ac:dyDescent="0.25">
      <c r="A1711" s="1">
        <v>10293</v>
      </c>
      <c r="B1711" s="1">
        <v>32</v>
      </c>
      <c r="C1711" s="8">
        <v>60.06</v>
      </c>
      <c r="D1711" s="1">
        <v>1</v>
      </c>
      <c r="E1711" s="7">
        <v>1921.92</v>
      </c>
      <c r="F1711" s="7">
        <f>sales_data_sample3[[#This Row],[SALES]]*sales_data_sample3[[#This Row],[PROFIT MARGIN]]</f>
        <v>175.663488</v>
      </c>
      <c r="G1711" s="14" t="str">
        <f>IF(sales_data_sample3[[#This Row],[STATUS]] &lt;&gt;"Cancelled","9,14%","0")</f>
        <v>9,14%</v>
      </c>
      <c r="H1711" s="4">
        <v>38239</v>
      </c>
      <c r="I1711" t="s">
        <v>28</v>
      </c>
      <c r="J1711">
        <f>ROUNDUP(MONTH(sales_data_sample3[[#This Row],[ORDER DATE]])/3,0)</f>
        <v>3</v>
      </c>
      <c r="K1711" t="str">
        <f>TEXT(sales_data_sample3[[#This Row],[ORDER DATE]],"[$-409]mmmm")</f>
        <v>September</v>
      </c>
      <c r="L1711">
        <f>YEAR(sales_data_sample3[[#This Row],[ORDER DATE]])</f>
        <v>2004</v>
      </c>
      <c r="M1711" t="s">
        <v>2075</v>
      </c>
      <c r="N1711">
        <v>54</v>
      </c>
      <c r="O1711" t="s">
        <v>4760</v>
      </c>
      <c r="P1711" t="s">
        <v>391</v>
      </c>
      <c r="Q1711" t="s">
        <v>392</v>
      </c>
      <c r="R1711" t="s">
        <v>393</v>
      </c>
      <c r="S1711" t="s">
        <v>4804</v>
      </c>
      <c r="T1711" t="s">
        <v>394</v>
      </c>
      <c r="U1711" t="s">
        <v>4804</v>
      </c>
      <c r="V1711" t="s">
        <v>395</v>
      </c>
      <c r="W1711" t="s">
        <v>396</v>
      </c>
      <c r="X1711" t="s">
        <v>52</v>
      </c>
      <c r="Y1711" t="s">
        <v>397</v>
      </c>
      <c r="Z1711" t="s">
        <v>398</v>
      </c>
      <c r="AA1711" t="s">
        <v>42</v>
      </c>
    </row>
    <row r="1712" spans="1:27" x14ac:dyDescent="0.25">
      <c r="A1712" s="1">
        <v>10294</v>
      </c>
      <c r="B1712" s="1">
        <v>45</v>
      </c>
      <c r="C1712" s="8">
        <v>100</v>
      </c>
      <c r="D1712" s="1">
        <v>1</v>
      </c>
      <c r="E1712" s="7">
        <v>4692.6000000000004</v>
      </c>
      <c r="F1712" s="7">
        <f>sales_data_sample3[[#This Row],[SALES]]*sales_data_sample3[[#This Row],[PROFIT MARGIN]]</f>
        <v>428.90364</v>
      </c>
      <c r="G1712" s="14" t="str">
        <f>IF(sales_data_sample3[[#This Row],[STATUS]] &lt;&gt;"Cancelled","9,14%","0")</f>
        <v>9,14%</v>
      </c>
      <c r="H1712" s="4">
        <v>38240</v>
      </c>
      <c r="I1712" t="s">
        <v>28</v>
      </c>
      <c r="J1712">
        <f>ROUNDUP(MONTH(sales_data_sample3[[#This Row],[ORDER DATE]])/3,0)</f>
        <v>3</v>
      </c>
      <c r="K1712" t="str">
        <f>TEXT(sales_data_sample3[[#This Row],[ORDER DATE]],"[$-409]mmmm")</f>
        <v>September</v>
      </c>
      <c r="L1712">
        <f>YEAR(sales_data_sample3[[#This Row],[ORDER DATE]])</f>
        <v>2004</v>
      </c>
      <c r="M1712" t="s">
        <v>2075</v>
      </c>
      <c r="N1712">
        <v>99</v>
      </c>
      <c r="O1712" t="s">
        <v>4639</v>
      </c>
      <c r="P1712" t="s">
        <v>840</v>
      </c>
      <c r="Q1712" t="s">
        <v>841</v>
      </c>
      <c r="R1712" t="s">
        <v>842</v>
      </c>
      <c r="S1712" t="s">
        <v>4804</v>
      </c>
      <c r="T1712" t="s">
        <v>441</v>
      </c>
      <c r="U1712" t="s">
        <v>185</v>
      </c>
      <c r="V1712" t="s">
        <v>442</v>
      </c>
      <c r="W1712" t="s">
        <v>38</v>
      </c>
      <c r="X1712" t="s">
        <v>39</v>
      </c>
      <c r="Y1712" t="s">
        <v>843</v>
      </c>
      <c r="Z1712" t="s">
        <v>844</v>
      </c>
      <c r="AA1712" t="s">
        <v>65</v>
      </c>
    </row>
    <row r="1713" spans="1:27" x14ac:dyDescent="0.25">
      <c r="A1713" s="1">
        <v>10295</v>
      </c>
      <c r="B1713" s="1">
        <v>24</v>
      </c>
      <c r="C1713" s="8">
        <v>100</v>
      </c>
      <c r="D1713" s="1">
        <v>1</v>
      </c>
      <c r="E1713" s="7">
        <v>3427.2</v>
      </c>
      <c r="F1713" s="7">
        <f>sales_data_sample3[[#This Row],[SALES]]*sales_data_sample3[[#This Row],[PROFIT MARGIN]]</f>
        <v>853.03008</v>
      </c>
      <c r="G1713" s="14" t="str">
        <f>IF(sales_data_sample3[[#This Row],[STATUS]] &lt;&gt;"Cancelled","24,89%","0")</f>
        <v>24,89%</v>
      </c>
      <c r="H1713" s="4">
        <v>38240</v>
      </c>
      <c r="I1713" t="s">
        <v>28</v>
      </c>
      <c r="J1713">
        <f>ROUNDUP(MONTH(sales_data_sample3[[#This Row],[ORDER DATE]])/3,0)</f>
        <v>3</v>
      </c>
      <c r="K1713" t="str">
        <f>TEXT(sales_data_sample3[[#This Row],[ORDER DATE]],"[$-409]mmmm")</f>
        <v>September</v>
      </c>
      <c r="L1713">
        <f>YEAR(sales_data_sample3[[#This Row],[ORDER DATE]])</f>
        <v>2004</v>
      </c>
      <c r="M1713" t="s">
        <v>278</v>
      </c>
      <c r="N1713">
        <v>136</v>
      </c>
      <c r="O1713" t="s">
        <v>561</v>
      </c>
      <c r="P1713" t="s">
        <v>656</v>
      </c>
      <c r="Q1713" t="s">
        <v>657</v>
      </c>
      <c r="R1713" t="s">
        <v>658</v>
      </c>
      <c r="S1713" t="s">
        <v>4804</v>
      </c>
      <c r="T1713" t="s">
        <v>659</v>
      </c>
      <c r="U1713" t="s">
        <v>185</v>
      </c>
      <c r="V1713" t="s">
        <v>660</v>
      </c>
      <c r="W1713" t="s">
        <v>38</v>
      </c>
      <c r="X1713" t="s">
        <v>39</v>
      </c>
      <c r="Y1713" t="s">
        <v>661</v>
      </c>
      <c r="Z1713" t="s">
        <v>94</v>
      </c>
      <c r="AA1713" t="s">
        <v>65</v>
      </c>
    </row>
    <row r="1714" spans="1:27" x14ac:dyDescent="0.25">
      <c r="A1714" s="1">
        <v>10295</v>
      </c>
      <c r="B1714" s="1">
        <v>46</v>
      </c>
      <c r="C1714" s="8">
        <v>84.97</v>
      </c>
      <c r="D1714" s="1">
        <v>3</v>
      </c>
      <c r="E1714" s="7">
        <v>3908.62</v>
      </c>
      <c r="F1714" s="7">
        <f>sales_data_sample3[[#This Row],[SALES]]*sales_data_sample3[[#This Row],[PROFIT MARGIN]]</f>
        <v>288.84701799999999</v>
      </c>
      <c r="G1714" s="14" t="str">
        <f>IF(sales_data_sample3[[#This Row],[STATUS]] &lt;&gt;"Cancelled","7,39%","0")</f>
        <v>7,39%</v>
      </c>
      <c r="H1714" s="4">
        <v>38240</v>
      </c>
      <c r="I1714" t="s">
        <v>28</v>
      </c>
      <c r="J1714">
        <f>ROUNDUP(MONTH(sales_data_sample3[[#This Row],[ORDER DATE]])/3,0)</f>
        <v>3</v>
      </c>
      <c r="K1714" t="str">
        <f>TEXT(sales_data_sample3[[#This Row],[ORDER DATE]],"[$-409]mmmm")</f>
        <v>September</v>
      </c>
      <c r="L1714">
        <f>YEAR(sales_data_sample3[[#This Row],[ORDER DATE]])</f>
        <v>2004</v>
      </c>
      <c r="M1714" t="s">
        <v>1354</v>
      </c>
      <c r="N1714">
        <v>88</v>
      </c>
      <c r="O1714" t="s">
        <v>3347</v>
      </c>
      <c r="P1714" t="s">
        <v>656</v>
      </c>
      <c r="Q1714" t="s">
        <v>657</v>
      </c>
      <c r="R1714" t="s">
        <v>658</v>
      </c>
      <c r="S1714" t="s">
        <v>4804</v>
      </c>
      <c r="T1714" t="s">
        <v>659</v>
      </c>
      <c r="U1714" t="s">
        <v>185</v>
      </c>
      <c r="V1714" t="s">
        <v>660</v>
      </c>
      <c r="W1714" t="s">
        <v>38</v>
      </c>
      <c r="X1714" t="s">
        <v>39</v>
      </c>
      <c r="Y1714" t="s">
        <v>661</v>
      </c>
      <c r="Z1714" t="s">
        <v>94</v>
      </c>
      <c r="AA1714" t="s">
        <v>65</v>
      </c>
    </row>
    <row r="1715" spans="1:27" x14ac:dyDescent="0.25">
      <c r="A1715" s="1">
        <v>10295</v>
      </c>
      <c r="B1715" s="1">
        <v>26</v>
      </c>
      <c r="C1715" s="8">
        <v>75.34</v>
      </c>
      <c r="D1715" s="1">
        <v>4</v>
      </c>
      <c r="E1715" s="7">
        <v>1958.84</v>
      </c>
      <c r="F1715" s="7">
        <f>sales_data_sample3[[#This Row],[SALES]]*sales_data_sample3[[#This Row],[PROFIT MARGIN]]</f>
        <v>179.03797599999999</v>
      </c>
      <c r="G1715" s="14" t="str">
        <f>IF(sales_data_sample3[[#This Row],[STATUS]] &lt;&gt;"Cancelled","9,14%","0")</f>
        <v>9,14%</v>
      </c>
      <c r="H1715" s="4">
        <v>38240</v>
      </c>
      <c r="I1715" t="s">
        <v>28</v>
      </c>
      <c r="J1715">
        <f>ROUNDUP(MONTH(sales_data_sample3[[#This Row],[ORDER DATE]])/3,0)</f>
        <v>3</v>
      </c>
      <c r="K1715" t="str">
        <f>TEXT(sales_data_sample3[[#This Row],[ORDER DATE]],"[$-409]mmmm")</f>
        <v>September</v>
      </c>
      <c r="L1715">
        <f>YEAR(sales_data_sample3[[#This Row],[ORDER DATE]])</f>
        <v>2004</v>
      </c>
      <c r="M1715" t="s">
        <v>2075</v>
      </c>
      <c r="N1715">
        <v>66</v>
      </c>
      <c r="O1715" t="s">
        <v>4284</v>
      </c>
      <c r="P1715" t="s">
        <v>656</v>
      </c>
      <c r="Q1715" t="s">
        <v>657</v>
      </c>
      <c r="R1715" t="s">
        <v>658</v>
      </c>
      <c r="S1715" t="s">
        <v>4804</v>
      </c>
      <c r="T1715" t="s">
        <v>659</v>
      </c>
      <c r="U1715" t="s">
        <v>185</v>
      </c>
      <c r="V1715" t="s">
        <v>660</v>
      </c>
      <c r="W1715" t="s">
        <v>38</v>
      </c>
      <c r="X1715" t="s">
        <v>39</v>
      </c>
      <c r="Y1715" t="s">
        <v>661</v>
      </c>
      <c r="Z1715" t="s">
        <v>94</v>
      </c>
      <c r="AA1715" t="s">
        <v>42</v>
      </c>
    </row>
    <row r="1716" spans="1:27" x14ac:dyDescent="0.25">
      <c r="A1716" s="1">
        <v>10295</v>
      </c>
      <c r="B1716" s="1">
        <v>44</v>
      </c>
      <c r="C1716" s="8">
        <v>58.55</v>
      </c>
      <c r="D1716" s="1">
        <v>2</v>
      </c>
      <c r="E1716" s="7">
        <v>2576.1999999999998</v>
      </c>
      <c r="F1716" s="7">
        <f>sales_data_sample3[[#This Row],[SALES]]*sales_data_sample3[[#This Row],[PROFIT MARGIN]]</f>
        <v>235.46467999999996</v>
      </c>
      <c r="G1716" s="14" t="str">
        <f>IF(sales_data_sample3[[#This Row],[STATUS]] &lt;&gt;"Cancelled","9,14%","0")</f>
        <v>9,14%</v>
      </c>
      <c r="H1716" s="4">
        <v>38240</v>
      </c>
      <c r="I1716" t="s">
        <v>28</v>
      </c>
      <c r="J1716">
        <f>ROUNDUP(MONTH(sales_data_sample3[[#This Row],[ORDER DATE]])/3,0)</f>
        <v>3</v>
      </c>
      <c r="K1716" t="str">
        <f>TEXT(sales_data_sample3[[#This Row],[ORDER DATE]],"[$-409]mmmm")</f>
        <v>September</v>
      </c>
      <c r="L1716">
        <f>YEAR(sales_data_sample3[[#This Row],[ORDER DATE]])</f>
        <v>2004</v>
      </c>
      <c r="M1716" t="s">
        <v>2075</v>
      </c>
      <c r="N1716">
        <v>72</v>
      </c>
      <c r="O1716" t="s">
        <v>4468</v>
      </c>
      <c r="P1716" t="s">
        <v>656</v>
      </c>
      <c r="Q1716" t="s">
        <v>657</v>
      </c>
      <c r="R1716" t="s">
        <v>658</v>
      </c>
      <c r="S1716" t="s">
        <v>4804</v>
      </c>
      <c r="T1716" t="s">
        <v>659</v>
      </c>
      <c r="U1716" t="s">
        <v>185</v>
      </c>
      <c r="V1716" t="s">
        <v>660</v>
      </c>
      <c r="W1716" t="s">
        <v>38</v>
      </c>
      <c r="X1716" t="s">
        <v>39</v>
      </c>
      <c r="Y1716" t="s">
        <v>661</v>
      </c>
      <c r="Z1716" t="s">
        <v>94</v>
      </c>
      <c r="AA1716" t="s">
        <v>42</v>
      </c>
    </row>
    <row r="1717" spans="1:27" x14ac:dyDescent="0.25">
      <c r="A1717" s="1">
        <v>10295</v>
      </c>
      <c r="B1717" s="1">
        <v>34</v>
      </c>
      <c r="C1717" s="8">
        <v>100</v>
      </c>
      <c r="D1717" s="1">
        <v>5</v>
      </c>
      <c r="E1717" s="7">
        <v>3473.78</v>
      </c>
      <c r="F1717" s="7">
        <f>sales_data_sample3[[#This Row],[SALES]]*sales_data_sample3[[#This Row],[PROFIT MARGIN]]</f>
        <v>317.50349199999999</v>
      </c>
      <c r="G1717" s="14" t="str">
        <f>IF(sales_data_sample3[[#This Row],[STATUS]] &lt;&gt;"Cancelled","9,14%","0")</f>
        <v>9,14%</v>
      </c>
      <c r="H1717" s="4">
        <v>38240</v>
      </c>
      <c r="I1717" t="s">
        <v>28</v>
      </c>
      <c r="J1717">
        <f>ROUNDUP(MONTH(sales_data_sample3[[#This Row],[ORDER DATE]])/3,0)</f>
        <v>3</v>
      </c>
      <c r="K1717" t="str">
        <f>TEXT(sales_data_sample3[[#This Row],[ORDER DATE]],"[$-409]mmmm")</f>
        <v>September</v>
      </c>
      <c r="L1717">
        <f>YEAR(sales_data_sample3[[#This Row],[ORDER DATE]])</f>
        <v>2004</v>
      </c>
      <c r="M1717" t="s">
        <v>2075</v>
      </c>
      <c r="N1717">
        <v>100</v>
      </c>
      <c r="O1717" t="s">
        <v>4604</v>
      </c>
      <c r="P1717" t="s">
        <v>656</v>
      </c>
      <c r="Q1717" t="s">
        <v>657</v>
      </c>
      <c r="R1717" t="s">
        <v>658</v>
      </c>
      <c r="S1717" t="s">
        <v>4804</v>
      </c>
      <c r="T1717" t="s">
        <v>659</v>
      </c>
      <c r="U1717" t="s">
        <v>185</v>
      </c>
      <c r="V1717" t="s">
        <v>660</v>
      </c>
      <c r="W1717" t="s">
        <v>38</v>
      </c>
      <c r="X1717" t="s">
        <v>39</v>
      </c>
      <c r="Y1717" t="s">
        <v>661</v>
      </c>
      <c r="Z1717" t="s">
        <v>94</v>
      </c>
      <c r="AA1717" t="s">
        <v>65</v>
      </c>
    </row>
    <row r="1718" spans="1:27" x14ac:dyDescent="0.25">
      <c r="A1718" s="1">
        <v>10296</v>
      </c>
      <c r="B1718" s="1">
        <v>36</v>
      </c>
      <c r="C1718" s="8">
        <v>100</v>
      </c>
      <c r="D1718" s="1">
        <v>7</v>
      </c>
      <c r="E1718" s="7">
        <v>5676.84</v>
      </c>
      <c r="F1718" s="7">
        <f>sales_data_sample3[[#This Row],[SALES]]*sales_data_sample3[[#This Row],[PROFIT MARGIN]]</f>
        <v>414.97700400000002</v>
      </c>
      <c r="G1718" s="14" t="str">
        <f>IF(sales_data_sample3[[#This Row],[STATUS]] &lt;&gt;"Cancelled","7,31%","0")</f>
        <v>7,31%</v>
      </c>
      <c r="H1718" s="4">
        <v>38245</v>
      </c>
      <c r="I1718" t="s">
        <v>28</v>
      </c>
      <c r="J1718">
        <f>ROUNDUP(MONTH(sales_data_sample3[[#This Row],[ORDER DATE]])/3,0)</f>
        <v>3</v>
      </c>
      <c r="K1718" t="str">
        <f>TEXT(sales_data_sample3[[#This Row],[ORDER DATE]],"[$-409]mmmm")</f>
        <v>September</v>
      </c>
      <c r="L1718">
        <f>YEAR(sales_data_sample3[[#This Row],[ORDER DATE]])</f>
        <v>2004</v>
      </c>
      <c r="M1718" t="s">
        <v>1502</v>
      </c>
      <c r="N1718">
        <v>157</v>
      </c>
      <c r="O1718" t="s">
        <v>1503</v>
      </c>
      <c r="P1718" t="s">
        <v>1531</v>
      </c>
      <c r="Q1718" t="s">
        <v>1532</v>
      </c>
      <c r="R1718" t="s">
        <v>1533</v>
      </c>
      <c r="S1718" t="s">
        <v>4804</v>
      </c>
      <c r="T1718" t="s">
        <v>1534</v>
      </c>
      <c r="U1718" t="s">
        <v>4804</v>
      </c>
      <c r="V1718" t="s">
        <v>1535</v>
      </c>
      <c r="W1718" t="s">
        <v>810</v>
      </c>
      <c r="X1718" t="s">
        <v>52</v>
      </c>
      <c r="Y1718" t="s">
        <v>1536</v>
      </c>
      <c r="Z1718" t="s">
        <v>150</v>
      </c>
      <c r="AA1718" t="s">
        <v>65</v>
      </c>
    </row>
    <row r="1719" spans="1:27" x14ac:dyDescent="0.25">
      <c r="A1719" s="1">
        <v>10296</v>
      </c>
      <c r="B1719" s="1">
        <v>21</v>
      </c>
      <c r="C1719" s="8">
        <v>96.34</v>
      </c>
      <c r="D1719" s="1">
        <v>13</v>
      </c>
      <c r="E1719" s="7">
        <v>2023.14</v>
      </c>
      <c r="F1719" s="7">
        <f>sales_data_sample3[[#This Row],[SALES]]*sales_data_sample3[[#This Row],[PROFIT MARGIN]]</f>
        <v>184.914996</v>
      </c>
      <c r="G1719" s="14" t="str">
        <f>IF(sales_data_sample3[[#This Row],[STATUS]] &lt;&gt;"Cancelled","9,14%","0")</f>
        <v>9,14%</v>
      </c>
      <c r="H1719" s="4">
        <v>38245</v>
      </c>
      <c r="I1719" t="s">
        <v>28</v>
      </c>
      <c r="J1719">
        <f>ROUNDUP(MONTH(sales_data_sample3[[#This Row],[ORDER DATE]])/3,0)</f>
        <v>3</v>
      </c>
      <c r="K1719" t="str">
        <f>TEXT(sales_data_sample3[[#This Row],[ORDER DATE]],"[$-409]mmmm")</f>
        <v>September</v>
      </c>
      <c r="L1719">
        <f>YEAR(sales_data_sample3[[#This Row],[ORDER DATE]])</f>
        <v>2004</v>
      </c>
      <c r="M1719" t="s">
        <v>2075</v>
      </c>
      <c r="N1719">
        <v>86</v>
      </c>
      <c r="O1719" t="s">
        <v>2076</v>
      </c>
      <c r="P1719" t="s">
        <v>1531</v>
      </c>
      <c r="Q1719" t="s">
        <v>1532</v>
      </c>
      <c r="R1719" t="s">
        <v>1533</v>
      </c>
      <c r="S1719" t="s">
        <v>4804</v>
      </c>
      <c r="T1719" t="s">
        <v>1534</v>
      </c>
      <c r="U1719" t="s">
        <v>4804</v>
      </c>
      <c r="V1719" t="s">
        <v>1535</v>
      </c>
      <c r="W1719" t="s">
        <v>810</v>
      </c>
      <c r="X1719" t="s">
        <v>52</v>
      </c>
      <c r="Y1719" t="s">
        <v>1536</v>
      </c>
      <c r="Z1719" t="s">
        <v>150</v>
      </c>
      <c r="AA1719" t="s">
        <v>42</v>
      </c>
    </row>
    <row r="1720" spans="1:27" x14ac:dyDescent="0.25">
      <c r="A1720" s="1">
        <v>10296</v>
      </c>
      <c r="B1720" s="1">
        <v>22</v>
      </c>
      <c r="C1720" s="8">
        <v>84.7</v>
      </c>
      <c r="D1720" s="1">
        <v>12</v>
      </c>
      <c r="E1720" s="7">
        <v>1863.4</v>
      </c>
      <c r="F1720" s="7">
        <f>sales_data_sample3[[#This Row],[SALES]]*sales_data_sample3[[#This Row],[PROFIT MARGIN]]</f>
        <v>137.70525999999998</v>
      </c>
      <c r="G1720" s="14" t="str">
        <f>IF(sales_data_sample3[[#This Row],[STATUS]] &lt;&gt;"Cancelled","7,39%","0")</f>
        <v>7,39%</v>
      </c>
      <c r="H1720" s="4">
        <v>38245</v>
      </c>
      <c r="I1720" t="s">
        <v>28</v>
      </c>
      <c r="J1720">
        <f>ROUNDUP(MONTH(sales_data_sample3[[#This Row],[ORDER DATE]])/3,0)</f>
        <v>3</v>
      </c>
      <c r="K1720" t="str">
        <f>TEXT(sales_data_sample3[[#This Row],[ORDER DATE]],"[$-409]mmmm")</f>
        <v>September</v>
      </c>
      <c r="L1720">
        <f>YEAR(sales_data_sample3[[#This Row],[ORDER DATE]])</f>
        <v>2004</v>
      </c>
      <c r="M1720" t="s">
        <v>1354</v>
      </c>
      <c r="N1720">
        <v>105</v>
      </c>
      <c r="O1720" t="s">
        <v>2467</v>
      </c>
      <c r="P1720" t="s">
        <v>1531</v>
      </c>
      <c r="Q1720" t="s">
        <v>1532</v>
      </c>
      <c r="R1720" t="s">
        <v>1533</v>
      </c>
      <c r="S1720" t="s">
        <v>4804</v>
      </c>
      <c r="T1720" t="s">
        <v>1534</v>
      </c>
      <c r="U1720" t="s">
        <v>4804</v>
      </c>
      <c r="V1720" t="s">
        <v>1535</v>
      </c>
      <c r="W1720" t="s">
        <v>810</v>
      </c>
      <c r="X1720" t="s">
        <v>52</v>
      </c>
      <c r="Y1720" t="s">
        <v>1536</v>
      </c>
      <c r="Z1720" t="s">
        <v>150</v>
      </c>
      <c r="AA1720" t="s">
        <v>42</v>
      </c>
    </row>
    <row r="1721" spans="1:27" x14ac:dyDescent="0.25">
      <c r="A1721" s="1">
        <v>10296</v>
      </c>
      <c r="B1721" s="1">
        <v>21</v>
      </c>
      <c r="C1721" s="8">
        <v>71.25</v>
      </c>
      <c r="D1721" s="1">
        <v>8</v>
      </c>
      <c r="E1721" s="7">
        <v>1496.25</v>
      </c>
      <c r="F1721" s="7">
        <f>sales_data_sample3[[#This Row],[SALES]]*sales_data_sample3[[#This Row],[PROFIT MARGIN]]</f>
        <v>109.37587499999999</v>
      </c>
      <c r="G1721" s="14" t="str">
        <f>IF(sales_data_sample3[[#This Row],[STATUS]] &lt;&gt;"Cancelled","7,31%","0")</f>
        <v>7,31%</v>
      </c>
      <c r="H1721" s="4">
        <v>38245</v>
      </c>
      <c r="I1721" t="s">
        <v>28</v>
      </c>
      <c r="J1721">
        <f>ROUNDUP(MONTH(sales_data_sample3[[#This Row],[ORDER DATE]])/3,0)</f>
        <v>3</v>
      </c>
      <c r="K1721" t="str">
        <f>TEXT(sales_data_sample3[[#This Row],[ORDER DATE]],"[$-409]mmmm")</f>
        <v>September</v>
      </c>
      <c r="L1721">
        <f>YEAR(sales_data_sample3[[#This Row],[ORDER DATE]])</f>
        <v>2004</v>
      </c>
      <c r="M1721" t="s">
        <v>1502</v>
      </c>
      <c r="N1721">
        <v>68</v>
      </c>
      <c r="O1721" t="s">
        <v>3232</v>
      </c>
      <c r="P1721" t="s">
        <v>1531</v>
      </c>
      <c r="Q1721" t="s">
        <v>1532</v>
      </c>
      <c r="R1721" t="s">
        <v>1533</v>
      </c>
      <c r="S1721" t="s">
        <v>4804</v>
      </c>
      <c r="T1721" t="s">
        <v>1534</v>
      </c>
      <c r="U1721" t="s">
        <v>4804</v>
      </c>
      <c r="V1721" t="s">
        <v>1535</v>
      </c>
      <c r="W1721" t="s">
        <v>810</v>
      </c>
      <c r="X1721" t="s">
        <v>52</v>
      </c>
      <c r="Y1721" t="s">
        <v>1536</v>
      </c>
      <c r="Z1721" t="s">
        <v>150</v>
      </c>
      <c r="AA1721" t="s">
        <v>42</v>
      </c>
    </row>
    <row r="1722" spans="1:27" x14ac:dyDescent="0.25">
      <c r="A1722" s="1">
        <v>10296</v>
      </c>
      <c r="B1722" s="1">
        <v>31</v>
      </c>
      <c r="C1722" s="8">
        <v>53.92</v>
      </c>
      <c r="D1722" s="1">
        <v>9</v>
      </c>
      <c r="E1722" s="7">
        <v>1671.52</v>
      </c>
      <c r="F1722" s="7">
        <f>sales_data_sample3[[#This Row],[SALES]]*sales_data_sample3[[#This Row],[PROFIT MARGIN]]</f>
        <v>123.52532799999999</v>
      </c>
      <c r="G1722" s="14" t="str">
        <f>IF(sales_data_sample3[[#This Row],[STATUS]] &lt;&gt;"Cancelled","7,39%","0")</f>
        <v>7,39%</v>
      </c>
      <c r="H1722" s="4">
        <v>38245</v>
      </c>
      <c r="I1722" t="s">
        <v>28</v>
      </c>
      <c r="J1722">
        <f>ROUNDUP(MONTH(sales_data_sample3[[#This Row],[ORDER DATE]])/3,0)</f>
        <v>3</v>
      </c>
      <c r="K1722" t="str">
        <f>TEXT(sales_data_sample3[[#This Row],[ORDER DATE]],"[$-409]mmmm")</f>
        <v>September</v>
      </c>
      <c r="L1722">
        <f>YEAR(sales_data_sample3[[#This Row],[ORDER DATE]])</f>
        <v>2004</v>
      </c>
      <c r="M1722" t="s">
        <v>1354</v>
      </c>
      <c r="N1722">
        <v>65</v>
      </c>
      <c r="O1722" t="s">
        <v>3465</v>
      </c>
      <c r="P1722" t="s">
        <v>1531</v>
      </c>
      <c r="Q1722" t="s">
        <v>1532</v>
      </c>
      <c r="R1722" t="s">
        <v>1533</v>
      </c>
      <c r="S1722" t="s">
        <v>4804</v>
      </c>
      <c r="T1722" t="s">
        <v>1534</v>
      </c>
      <c r="U1722" t="s">
        <v>4804</v>
      </c>
      <c r="V1722" t="s">
        <v>1535</v>
      </c>
      <c r="W1722" t="s">
        <v>810</v>
      </c>
      <c r="X1722" t="s">
        <v>52</v>
      </c>
      <c r="Y1722" t="s">
        <v>1536</v>
      </c>
      <c r="Z1722" t="s">
        <v>150</v>
      </c>
      <c r="AA1722" t="s">
        <v>42</v>
      </c>
    </row>
    <row r="1723" spans="1:27" x14ac:dyDescent="0.25">
      <c r="A1723" s="1">
        <v>10296</v>
      </c>
      <c r="B1723" s="1">
        <v>22</v>
      </c>
      <c r="C1723" s="8">
        <v>77.150000000000006</v>
      </c>
      <c r="D1723" s="1">
        <v>14</v>
      </c>
      <c r="E1723" s="7">
        <v>1697.3</v>
      </c>
      <c r="F1723" s="7">
        <f>sales_data_sample3[[#This Row],[SALES]]*sales_data_sample3[[#This Row],[PROFIT MARGIN]]</f>
        <v>125.43046999999999</v>
      </c>
      <c r="G1723" s="14" t="str">
        <f>IF(sales_data_sample3[[#This Row],[STATUS]] &lt;&gt;"Cancelled","7,39%","0")</f>
        <v>7,39%</v>
      </c>
      <c r="H1723" s="4">
        <v>38245</v>
      </c>
      <c r="I1723" t="s">
        <v>28</v>
      </c>
      <c r="J1723">
        <f>ROUNDUP(MONTH(sales_data_sample3[[#This Row],[ORDER DATE]])/3,0)</f>
        <v>3</v>
      </c>
      <c r="K1723" t="str">
        <f>TEXT(sales_data_sample3[[#This Row],[ORDER DATE]],"[$-409]mmmm")</f>
        <v>September</v>
      </c>
      <c r="L1723">
        <f>YEAR(sales_data_sample3[[#This Row],[ORDER DATE]])</f>
        <v>2004</v>
      </c>
      <c r="M1723" t="s">
        <v>1354</v>
      </c>
      <c r="N1723">
        <v>83</v>
      </c>
      <c r="O1723" t="s">
        <v>3543</v>
      </c>
      <c r="P1723" t="s">
        <v>1531</v>
      </c>
      <c r="Q1723" t="s">
        <v>1532</v>
      </c>
      <c r="R1723" t="s">
        <v>1533</v>
      </c>
      <c r="S1723" t="s">
        <v>4804</v>
      </c>
      <c r="T1723" t="s">
        <v>1534</v>
      </c>
      <c r="U1723" t="s">
        <v>4804</v>
      </c>
      <c r="V1723" t="s">
        <v>1535</v>
      </c>
      <c r="W1723" t="s">
        <v>810</v>
      </c>
      <c r="X1723" t="s">
        <v>52</v>
      </c>
      <c r="Y1723" t="s">
        <v>1536</v>
      </c>
      <c r="Z1723" t="s">
        <v>150</v>
      </c>
      <c r="AA1723" t="s">
        <v>42</v>
      </c>
    </row>
    <row r="1724" spans="1:27" x14ac:dyDescent="0.25">
      <c r="A1724" s="1">
        <v>10296</v>
      </c>
      <c r="B1724" s="1">
        <v>32</v>
      </c>
      <c r="C1724" s="8">
        <v>71.650000000000006</v>
      </c>
      <c r="D1724" s="1">
        <v>6</v>
      </c>
      <c r="E1724" s="7">
        <v>2292.8000000000002</v>
      </c>
      <c r="F1724" s="7">
        <f>sales_data_sample3[[#This Row],[SALES]]*sales_data_sample3[[#This Row],[PROFIT MARGIN]]</f>
        <v>167.60368</v>
      </c>
      <c r="G1724" s="14" t="str">
        <f>IF(sales_data_sample3[[#This Row],[STATUS]] &lt;&gt;"Cancelled","7,31%","0")</f>
        <v>7,31%</v>
      </c>
      <c r="H1724" s="4">
        <v>38245</v>
      </c>
      <c r="I1724" t="s">
        <v>28</v>
      </c>
      <c r="J1724">
        <f>ROUNDUP(MONTH(sales_data_sample3[[#This Row],[ORDER DATE]])/3,0)</f>
        <v>3</v>
      </c>
      <c r="K1724" t="str">
        <f>TEXT(sales_data_sample3[[#This Row],[ORDER DATE]],"[$-409]mmmm")</f>
        <v>September</v>
      </c>
      <c r="L1724">
        <f>YEAR(sales_data_sample3[[#This Row],[ORDER DATE]])</f>
        <v>2004</v>
      </c>
      <c r="M1724" t="s">
        <v>1502</v>
      </c>
      <c r="N1724">
        <v>68</v>
      </c>
      <c r="O1724" t="s">
        <v>3620</v>
      </c>
      <c r="P1724" t="s">
        <v>1531</v>
      </c>
      <c r="Q1724" t="s">
        <v>1532</v>
      </c>
      <c r="R1724" t="s">
        <v>1533</v>
      </c>
      <c r="S1724" t="s">
        <v>4804</v>
      </c>
      <c r="T1724" t="s">
        <v>1534</v>
      </c>
      <c r="U1724" t="s">
        <v>4804</v>
      </c>
      <c r="V1724" t="s">
        <v>1535</v>
      </c>
      <c r="W1724" t="s">
        <v>810</v>
      </c>
      <c r="X1724" t="s">
        <v>52</v>
      </c>
      <c r="Y1724" t="s">
        <v>1536</v>
      </c>
      <c r="Z1724" t="s">
        <v>150</v>
      </c>
      <c r="AA1724" t="s">
        <v>42</v>
      </c>
    </row>
    <row r="1725" spans="1:27" x14ac:dyDescent="0.25">
      <c r="A1725" s="1">
        <v>10296</v>
      </c>
      <c r="B1725" s="1">
        <v>26</v>
      </c>
      <c r="C1725" s="8">
        <v>48.44</v>
      </c>
      <c r="D1725" s="1">
        <v>1</v>
      </c>
      <c r="E1725" s="7">
        <v>1259.44</v>
      </c>
      <c r="F1725" s="7">
        <f>sales_data_sample3[[#This Row],[SALES]]*sales_data_sample3[[#This Row],[PROFIT MARGIN]]</f>
        <v>93.072615999999996</v>
      </c>
      <c r="G1725" s="14" t="str">
        <f>IF(sales_data_sample3[[#This Row],[STATUS]] &lt;&gt;"Cancelled","7,39%","0")</f>
        <v>7,39%</v>
      </c>
      <c r="H1725" s="4">
        <v>38245</v>
      </c>
      <c r="I1725" t="s">
        <v>28</v>
      </c>
      <c r="J1725">
        <f>ROUNDUP(MONTH(sales_data_sample3[[#This Row],[ORDER DATE]])/3,0)</f>
        <v>3</v>
      </c>
      <c r="K1725" t="str">
        <f>TEXT(sales_data_sample3[[#This Row],[ORDER DATE]],"[$-409]mmmm")</f>
        <v>September</v>
      </c>
      <c r="L1725">
        <f>YEAR(sales_data_sample3[[#This Row],[ORDER DATE]])</f>
        <v>2004</v>
      </c>
      <c r="M1725" t="s">
        <v>1354</v>
      </c>
      <c r="N1725">
        <v>43</v>
      </c>
      <c r="O1725" t="s">
        <v>4136</v>
      </c>
      <c r="P1725" t="s">
        <v>1531</v>
      </c>
      <c r="Q1725" t="s">
        <v>1532</v>
      </c>
      <c r="R1725" t="s">
        <v>1533</v>
      </c>
      <c r="S1725" t="s">
        <v>4804</v>
      </c>
      <c r="T1725" t="s">
        <v>1534</v>
      </c>
      <c r="U1725" t="s">
        <v>4804</v>
      </c>
      <c r="V1725" t="s">
        <v>1535</v>
      </c>
      <c r="W1725" t="s">
        <v>810</v>
      </c>
      <c r="X1725" t="s">
        <v>52</v>
      </c>
      <c r="Y1725" t="s">
        <v>1536</v>
      </c>
      <c r="Z1725" t="s">
        <v>150</v>
      </c>
      <c r="AA1725" t="s">
        <v>42</v>
      </c>
    </row>
    <row r="1726" spans="1:27" x14ac:dyDescent="0.25">
      <c r="A1726" s="1">
        <v>10296</v>
      </c>
      <c r="B1726" s="1">
        <v>42</v>
      </c>
      <c r="C1726" s="8">
        <v>100</v>
      </c>
      <c r="D1726" s="1">
        <v>2</v>
      </c>
      <c r="E1726" s="7">
        <v>4296.6000000000004</v>
      </c>
      <c r="F1726" s="7">
        <f>sales_data_sample3[[#This Row],[SALES]]*sales_data_sample3[[#This Row],[PROFIT MARGIN]]</f>
        <v>314.08145999999999</v>
      </c>
      <c r="G1726" s="14" t="str">
        <f>IF(sales_data_sample3[[#This Row],[STATUS]] &lt;&gt;"Cancelled","7,31%","0")</f>
        <v>7,31%</v>
      </c>
      <c r="H1726" s="4">
        <v>38245</v>
      </c>
      <c r="I1726" t="s">
        <v>28</v>
      </c>
      <c r="J1726">
        <f>ROUNDUP(MONTH(sales_data_sample3[[#This Row],[ORDER DATE]])/3,0)</f>
        <v>3</v>
      </c>
      <c r="K1726" t="str">
        <f>TEXT(sales_data_sample3[[#This Row],[ORDER DATE]],"[$-409]mmmm")</f>
        <v>September</v>
      </c>
      <c r="L1726">
        <f>YEAR(sales_data_sample3[[#This Row],[ORDER DATE]])</f>
        <v>2004</v>
      </c>
      <c r="M1726" t="s">
        <v>1502</v>
      </c>
      <c r="N1726">
        <v>91</v>
      </c>
      <c r="O1726" t="s">
        <v>4321</v>
      </c>
      <c r="P1726" t="s">
        <v>1531</v>
      </c>
      <c r="Q1726" t="s">
        <v>1532</v>
      </c>
      <c r="R1726" t="s">
        <v>1533</v>
      </c>
      <c r="S1726" t="s">
        <v>4804</v>
      </c>
      <c r="T1726" t="s">
        <v>1534</v>
      </c>
      <c r="U1726" t="s">
        <v>4804</v>
      </c>
      <c r="V1726" t="s">
        <v>1535</v>
      </c>
      <c r="W1726" t="s">
        <v>810</v>
      </c>
      <c r="X1726" t="s">
        <v>52</v>
      </c>
      <c r="Y1726" t="s">
        <v>1536</v>
      </c>
      <c r="Z1726" t="s">
        <v>150</v>
      </c>
      <c r="AA1726" t="s">
        <v>65</v>
      </c>
    </row>
    <row r="1727" spans="1:27" x14ac:dyDescent="0.25">
      <c r="A1727" s="1">
        <v>10296</v>
      </c>
      <c r="B1727" s="1">
        <v>34</v>
      </c>
      <c r="C1727" s="8">
        <v>100</v>
      </c>
      <c r="D1727" s="1">
        <v>11</v>
      </c>
      <c r="E1727" s="7">
        <v>3477.86</v>
      </c>
      <c r="F1727" s="7">
        <f>sales_data_sample3[[#This Row],[SALES]]*sales_data_sample3[[#This Row],[PROFIT MARGIN]]</f>
        <v>317.87640399999998</v>
      </c>
      <c r="G1727" s="14" t="str">
        <f>IF(sales_data_sample3[[#This Row],[STATUS]] &lt;&gt;"Cancelled","9,14%","0")</f>
        <v>9,14%</v>
      </c>
      <c r="H1727" s="4">
        <v>38245</v>
      </c>
      <c r="I1727" t="s">
        <v>28</v>
      </c>
      <c r="J1727">
        <f>ROUNDUP(MONTH(sales_data_sample3[[#This Row],[ORDER DATE]])/3,0)</f>
        <v>3</v>
      </c>
      <c r="K1727" t="str">
        <f>TEXT(sales_data_sample3[[#This Row],[ORDER DATE]],"[$-409]mmmm")</f>
        <v>September</v>
      </c>
      <c r="L1727">
        <f>YEAR(sales_data_sample3[[#This Row],[ORDER DATE]])</f>
        <v>2004</v>
      </c>
      <c r="M1727" t="s">
        <v>2075</v>
      </c>
      <c r="N1727">
        <v>90</v>
      </c>
      <c r="O1727" t="s">
        <v>4394</v>
      </c>
      <c r="P1727" t="s">
        <v>1531</v>
      </c>
      <c r="Q1727" t="s">
        <v>1532</v>
      </c>
      <c r="R1727" t="s">
        <v>1533</v>
      </c>
      <c r="S1727" t="s">
        <v>4804</v>
      </c>
      <c r="T1727" t="s">
        <v>1534</v>
      </c>
      <c r="U1727" t="s">
        <v>4804</v>
      </c>
      <c r="V1727" t="s">
        <v>1535</v>
      </c>
      <c r="W1727" t="s">
        <v>810</v>
      </c>
      <c r="X1727" t="s">
        <v>52</v>
      </c>
      <c r="Y1727" t="s">
        <v>1536</v>
      </c>
      <c r="Z1727" t="s">
        <v>150</v>
      </c>
      <c r="AA1727" t="s">
        <v>65</v>
      </c>
    </row>
    <row r="1728" spans="1:27" x14ac:dyDescent="0.25">
      <c r="A1728" s="1">
        <v>10296</v>
      </c>
      <c r="B1728" s="1">
        <v>24</v>
      </c>
      <c r="C1728" s="8">
        <v>100</v>
      </c>
      <c r="D1728" s="1">
        <v>4</v>
      </c>
      <c r="E1728" s="7">
        <v>2441.04</v>
      </c>
      <c r="F1728" s="7">
        <f>sales_data_sample3[[#This Row],[SALES]]*sales_data_sample3[[#This Row],[PROFIT MARGIN]]</f>
        <v>178.44002399999999</v>
      </c>
      <c r="G1728" s="14" t="str">
        <f>IF(sales_data_sample3[[#This Row],[STATUS]] &lt;&gt;"Cancelled","7,31%","0")</f>
        <v>7,31%</v>
      </c>
      <c r="H1728" s="4">
        <v>38245</v>
      </c>
      <c r="I1728" t="s">
        <v>28</v>
      </c>
      <c r="J1728">
        <f>ROUNDUP(MONTH(sales_data_sample3[[#This Row],[ORDER DATE]])/3,0)</f>
        <v>3</v>
      </c>
      <c r="K1728" t="str">
        <f>TEXT(sales_data_sample3[[#This Row],[ORDER DATE]],"[$-409]mmmm")</f>
        <v>September</v>
      </c>
      <c r="L1728">
        <f>YEAR(sales_data_sample3[[#This Row],[ORDER DATE]])</f>
        <v>2004</v>
      </c>
      <c r="M1728" t="s">
        <v>1502</v>
      </c>
      <c r="N1728">
        <v>99</v>
      </c>
      <c r="O1728" t="s">
        <v>4433</v>
      </c>
      <c r="P1728" t="s">
        <v>1531</v>
      </c>
      <c r="Q1728" t="s">
        <v>1532</v>
      </c>
      <c r="R1728" t="s">
        <v>1533</v>
      </c>
      <c r="S1728" t="s">
        <v>4804</v>
      </c>
      <c r="T1728" t="s">
        <v>1534</v>
      </c>
      <c r="U1728" t="s">
        <v>4804</v>
      </c>
      <c r="V1728" t="s">
        <v>1535</v>
      </c>
      <c r="W1728" t="s">
        <v>810</v>
      </c>
      <c r="X1728" t="s">
        <v>52</v>
      </c>
      <c r="Y1728" t="s">
        <v>1536</v>
      </c>
      <c r="Z1728" t="s">
        <v>150</v>
      </c>
      <c r="AA1728" t="s">
        <v>42</v>
      </c>
    </row>
    <row r="1729" spans="1:27" x14ac:dyDescent="0.25">
      <c r="A1729" s="1">
        <v>10296</v>
      </c>
      <c r="B1729" s="1">
        <v>22</v>
      </c>
      <c r="C1729" s="8">
        <v>80.8</v>
      </c>
      <c r="D1729" s="1">
        <v>3</v>
      </c>
      <c r="E1729" s="7">
        <v>1777.6</v>
      </c>
      <c r="F1729" s="7">
        <f>sales_data_sample3[[#This Row],[SALES]]*sales_data_sample3[[#This Row],[PROFIT MARGIN]]</f>
        <v>129.94255999999999</v>
      </c>
      <c r="G1729" s="14" t="str">
        <f>IF(sales_data_sample3[[#This Row],[STATUS]] &lt;&gt;"Cancelled","7,31%","0")</f>
        <v>7,31%</v>
      </c>
      <c r="H1729" s="4">
        <v>38245</v>
      </c>
      <c r="I1729" t="s">
        <v>28</v>
      </c>
      <c r="J1729">
        <f>ROUNDUP(MONTH(sales_data_sample3[[#This Row],[ORDER DATE]])/3,0)</f>
        <v>3</v>
      </c>
      <c r="K1729" t="str">
        <f>TEXT(sales_data_sample3[[#This Row],[ORDER DATE]],"[$-409]mmmm")</f>
        <v>September</v>
      </c>
      <c r="L1729">
        <f>YEAR(sales_data_sample3[[#This Row],[ORDER DATE]])</f>
        <v>2004</v>
      </c>
      <c r="M1729" t="s">
        <v>1502</v>
      </c>
      <c r="N1729">
        <v>80</v>
      </c>
      <c r="O1729" t="s">
        <v>4572</v>
      </c>
      <c r="P1729" t="s">
        <v>1531</v>
      </c>
      <c r="Q1729" t="s">
        <v>1532</v>
      </c>
      <c r="R1729" t="s">
        <v>1533</v>
      </c>
      <c r="S1729" t="s">
        <v>4804</v>
      </c>
      <c r="T1729" t="s">
        <v>1534</v>
      </c>
      <c r="U1729" t="s">
        <v>4804</v>
      </c>
      <c r="V1729" t="s">
        <v>1535</v>
      </c>
      <c r="W1729" t="s">
        <v>810</v>
      </c>
      <c r="X1729" t="s">
        <v>52</v>
      </c>
      <c r="Y1729" t="s">
        <v>1536</v>
      </c>
      <c r="Z1729" t="s">
        <v>150</v>
      </c>
      <c r="AA1729" t="s">
        <v>42</v>
      </c>
    </row>
    <row r="1730" spans="1:27" x14ac:dyDescent="0.25">
      <c r="A1730" s="1">
        <v>10296</v>
      </c>
      <c r="B1730" s="1">
        <v>47</v>
      </c>
      <c r="C1730" s="8">
        <v>86.62</v>
      </c>
      <c r="D1730" s="1">
        <v>5</v>
      </c>
      <c r="E1730" s="7">
        <v>4071.14</v>
      </c>
      <c r="F1730" s="7">
        <f>sales_data_sample3[[#This Row],[SALES]]*sales_data_sample3[[#This Row],[PROFIT MARGIN]]</f>
        <v>297.60033399999998</v>
      </c>
      <c r="G1730" s="14" t="str">
        <f>IF(sales_data_sample3[[#This Row],[STATUS]] &lt;&gt;"Cancelled","7,31%","0")</f>
        <v>7,31%</v>
      </c>
      <c r="H1730" s="4">
        <v>38245</v>
      </c>
      <c r="I1730" t="s">
        <v>28</v>
      </c>
      <c r="J1730">
        <f>ROUNDUP(MONTH(sales_data_sample3[[#This Row],[ORDER DATE]])/3,0)</f>
        <v>3</v>
      </c>
      <c r="K1730" t="str">
        <f>TEXT(sales_data_sample3[[#This Row],[ORDER DATE]],"[$-409]mmmm")</f>
        <v>September</v>
      </c>
      <c r="L1730">
        <f>YEAR(sales_data_sample3[[#This Row],[ORDER DATE]])</f>
        <v>2004</v>
      </c>
      <c r="M1730" t="s">
        <v>1502</v>
      </c>
      <c r="N1730">
        <v>74</v>
      </c>
      <c r="O1730" t="s">
        <v>4675</v>
      </c>
      <c r="P1730" t="s">
        <v>1531</v>
      </c>
      <c r="Q1730" t="s">
        <v>1532</v>
      </c>
      <c r="R1730" t="s">
        <v>1533</v>
      </c>
      <c r="S1730" t="s">
        <v>4804</v>
      </c>
      <c r="T1730" t="s">
        <v>1534</v>
      </c>
      <c r="U1730" t="s">
        <v>4804</v>
      </c>
      <c r="V1730" t="s">
        <v>1535</v>
      </c>
      <c r="W1730" t="s">
        <v>810</v>
      </c>
      <c r="X1730" t="s">
        <v>52</v>
      </c>
      <c r="Y1730" t="s">
        <v>1536</v>
      </c>
      <c r="Z1730" t="s">
        <v>150</v>
      </c>
      <c r="AA1730" t="s">
        <v>65</v>
      </c>
    </row>
    <row r="1731" spans="1:27" x14ac:dyDescent="0.25">
      <c r="A1731" s="1">
        <v>10296</v>
      </c>
      <c r="B1731" s="1">
        <v>21</v>
      </c>
      <c r="C1731" s="8">
        <v>45.19</v>
      </c>
      <c r="D1731" s="1">
        <v>10</v>
      </c>
      <c r="E1731" s="7">
        <v>948.99</v>
      </c>
      <c r="F1731" s="7">
        <f>sales_data_sample3[[#This Row],[SALES]]*sales_data_sample3[[#This Row],[PROFIT MARGIN]]</f>
        <v>69.371168999999995</v>
      </c>
      <c r="G1731" s="14" t="str">
        <f>IF(sales_data_sample3[[#This Row],[STATUS]] &lt;&gt;"Cancelled","7,31%","0")</f>
        <v>7,31%</v>
      </c>
      <c r="H1731" s="4">
        <v>38245</v>
      </c>
      <c r="I1731" t="s">
        <v>28</v>
      </c>
      <c r="J1731">
        <f>ROUNDUP(MONTH(sales_data_sample3[[#This Row],[ORDER DATE]])/3,0)</f>
        <v>3</v>
      </c>
      <c r="K1731" t="str">
        <f>TEXT(sales_data_sample3[[#This Row],[ORDER DATE]],"[$-409]mmmm")</f>
        <v>September</v>
      </c>
      <c r="L1731">
        <f>YEAR(sales_data_sample3[[#This Row],[ORDER DATE]])</f>
        <v>2004</v>
      </c>
      <c r="M1731" t="s">
        <v>1502</v>
      </c>
      <c r="N1731">
        <v>49</v>
      </c>
      <c r="O1731" t="s">
        <v>4719</v>
      </c>
      <c r="P1731" t="s">
        <v>1531</v>
      </c>
      <c r="Q1731" t="s">
        <v>1532</v>
      </c>
      <c r="R1731" t="s">
        <v>1533</v>
      </c>
      <c r="S1731" t="s">
        <v>4804</v>
      </c>
      <c r="T1731" t="s">
        <v>1534</v>
      </c>
      <c r="U1731" t="s">
        <v>4804</v>
      </c>
      <c r="V1731" t="s">
        <v>1535</v>
      </c>
      <c r="W1731" t="s">
        <v>810</v>
      </c>
      <c r="X1731" t="s">
        <v>52</v>
      </c>
      <c r="Y1731" t="s">
        <v>1536</v>
      </c>
      <c r="Z1731" t="s">
        <v>150</v>
      </c>
      <c r="AA1731" t="s">
        <v>42</v>
      </c>
    </row>
    <row r="1732" spans="1:27" x14ac:dyDescent="0.25">
      <c r="A1732" s="1">
        <v>10297</v>
      </c>
      <c r="B1732" s="1">
        <v>25</v>
      </c>
      <c r="C1732" s="8">
        <v>82.79</v>
      </c>
      <c r="D1732" s="1">
        <v>4</v>
      </c>
      <c r="E1732" s="7">
        <v>2069.75</v>
      </c>
      <c r="F1732" s="7">
        <f>sales_data_sample3[[#This Row],[SALES]]*sales_data_sample3[[#This Row],[PROFIT MARGIN]]</f>
        <v>151.29872499999999</v>
      </c>
      <c r="G1732" s="14" t="str">
        <f>IF(sales_data_sample3[[#This Row],[STATUS]] &lt;&gt;"Cancelled","7,31%","0")</f>
        <v>7,31%</v>
      </c>
      <c r="H1732" s="4">
        <v>38246</v>
      </c>
      <c r="I1732" t="s">
        <v>28</v>
      </c>
      <c r="J1732">
        <f>ROUNDUP(MONTH(sales_data_sample3[[#This Row],[ORDER DATE]])/3,0)</f>
        <v>3</v>
      </c>
      <c r="K1732" t="str">
        <f>TEXT(sales_data_sample3[[#This Row],[ORDER DATE]],"[$-409]mmmm")</f>
        <v>September</v>
      </c>
      <c r="L1732">
        <f>YEAR(sales_data_sample3[[#This Row],[ORDER DATE]])</f>
        <v>2004</v>
      </c>
      <c r="M1732" t="s">
        <v>1502</v>
      </c>
      <c r="N1732">
        <v>84</v>
      </c>
      <c r="O1732" t="s">
        <v>1845</v>
      </c>
      <c r="P1732" t="s">
        <v>903</v>
      </c>
      <c r="Q1732" t="s">
        <v>904</v>
      </c>
      <c r="R1732" t="s">
        <v>905</v>
      </c>
      <c r="S1732" t="s">
        <v>906</v>
      </c>
      <c r="T1732" t="s">
        <v>907</v>
      </c>
      <c r="U1732" t="s">
        <v>4804</v>
      </c>
      <c r="V1732" t="s">
        <v>908</v>
      </c>
      <c r="W1732" t="s">
        <v>909</v>
      </c>
      <c r="X1732" t="s">
        <v>52</v>
      </c>
      <c r="Y1732" t="s">
        <v>910</v>
      </c>
      <c r="Z1732" t="s">
        <v>911</v>
      </c>
      <c r="AA1732" t="s">
        <v>42</v>
      </c>
    </row>
    <row r="1733" spans="1:27" x14ac:dyDescent="0.25">
      <c r="A1733" s="1">
        <v>10297</v>
      </c>
      <c r="B1733" s="1">
        <v>32</v>
      </c>
      <c r="C1733" s="8">
        <v>100</v>
      </c>
      <c r="D1733" s="1">
        <v>6</v>
      </c>
      <c r="E1733" s="7">
        <v>4061.76</v>
      </c>
      <c r="F1733" s="7">
        <f>sales_data_sample3[[#This Row],[SALES]]*sales_data_sample3[[#This Row],[PROFIT MARGIN]]</f>
        <v>296.91465600000004</v>
      </c>
      <c r="G1733" s="14" t="str">
        <f>IF(sales_data_sample3[[#This Row],[STATUS]] &lt;&gt;"Cancelled","7,31%","0")</f>
        <v>7,31%</v>
      </c>
      <c r="H1733" s="4">
        <v>38246</v>
      </c>
      <c r="I1733" t="s">
        <v>28</v>
      </c>
      <c r="J1733">
        <f>ROUNDUP(MONTH(sales_data_sample3[[#This Row],[ORDER DATE]])/3,0)</f>
        <v>3</v>
      </c>
      <c r="K1733" t="str">
        <f>TEXT(sales_data_sample3[[#This Row],[ORDER DATE]],"[$-409]mmmm")</f>
        <v>September</v>
      </c>
      <c r="L1733">
        <f>YEAR(sales_data_sample3[[#This Row],[ORDER DATE]])</f>
        <v>2004</v>
      </c>
      <c r="M1733" t="s">
        <v>1502</v>
      </c>
      <c r="N1733">
        <v>109</v>
      </c>
      <c r="O1733" t="s">
        <v>2888</v>
      </c>
      <c r="P1733" t="s">
        <v>903</v>
      </c>
      <c r="Q1733" t="s">
        <v>904</v>
      </c>
      <c r="R1733" t="s">
        <v>905</v>
      </c>
      <c r="S1733" t="s">
        <v>906</v>
      </c>
      <c r="T1733" t="s">
        <v>907</v>
      </c>
      <c r="U1733" t="s">
        <v>4804</v>
      </c>
      <c r="V1733" t="s">
        <v>908</v>
      </c>
      <c r="W1733" t="s">
        <v>909</v>
      </c>
      <c r="X1733" t="s">
        <v>52</v>
      </c>
      <c r="Y1733" t="s">
        <v>910</v>
      </c>
      <c r="Z1733" t="s">
        <v>911</v>
      </c>
      <c r="AA1733" t="s">
        <v>65</v>
      </c>
    </row>
    <row r="1734" spans="1:27" x14ac:dyDescent="0.25">
      <c r="A1734" s="1">
        <v>10297</v>
      </c>
      <c r="B1734" s="1">
        <v>32</v>
      </c>
      <c r="C1734" s="8">
        <v>65.510000000000005</v>
      </c>
      <c r="D1734" s="1">
        <v>1</v>
      </c>
      <c r="E1734" s="7">
        <v>2096.3200000000002</v>
      </c>
      <c r="F1734" s="7">
        <f>sales_data_sample3[[#This Row],[SALES]]*sales_data_sample3[[#This Row],[PROFIT MARGIN]]</f>
        <v>266.23264</v>
      </c>
      <c r="G1734" s="14">
        <v>0.127</v>
      </c>
      <c r="H1734" s="4">
        <v>38246</v>
      </c>
      <c r="I1734" t="s">
        <v>28</v>
      </c>
      <c r="J1734">
        <f>ROUNDUP(MONTH(sales_data_sample3[[#This Row],[ORDER DATE]])/3,0)</f>
        <v>3</v>
      </c>
      <c r="K1734" t="str">
        <f>TEXT(sales_data_sample3[[#This Row],[ORDER DATE]],"[$-409]mmmm")</f>
        <v>September</v>
      </c>
      <c r="L1734">
        <f>YEAR(sales_data_sample3[[#This Row],[ORDER DATE]])</f>
        <v>2004</v>
      </c>
      <c r="M1734" t="s">
        <v>29</v>
      </c>
      <c r="N1734">
        <v>76</v>
      </c>
      <c r="O1734" t="s">
        <v>2965</v>
      </c>
      <c r="P1734" t="s">
        <v>903</v>
      </c>
      <c r="Q1734" t="s">
        <v>904</v>
      </c>
      <c r="R1734" t="s">
        <v>905</v>
      </c>
      <c r="S1734" t="s">
        <v>906</v>
      </c>
      <c r="T1734" t="s">
        <v>907</v>
      </c>
      <c r="U1734" t="s">
        <v>4804</v>
      </c>
      <c r="V1734" t="s">
        <v>908</v>
      </c>
      <c r="W1734" t="s">
        <v>909</v>
      </c>
      <c r="X1734" t="s">
        <v>52</v>
      </c>
      <c r="Y1734" t="s">
        <v>910</v>
      </c>
      <c r="Z1734" t="s">
        <v>911</v>
      </c>
      <c r="AA1734" t="s">
        <v>42</v>
      </c>
    </row>
    <row r="1735" spans="1:27" x14ac:dyDescent="0.25">
      <c r="A1735" s="1">
        <v>10297</v>
      </c>
      <c r="B1735" s="1">
        <v>23</v>
      </c>
      <c r="C1735" s="8">
        <v>72.45</v>
      </c>
      <c r="D1735" s="1">
        <v>5</v>
      </c>
      <c r="E1735" s="7">
        <v>1666.35</v>
      </c>
      <c r="F1735" s="7">
        <f>sales_data_sample3[[#This Row],[SALES]]*sales_data_sample3[[#This Row],[PROFIT MARGIN]]</f>
        <v>121.81018499999999</v>
      </c>
      <c r="G1735" s="14" t="str">
        <f>IF(sales_data_sample3[[#This Row],[STATUS]] &lt;&gt;"Cancelled","7,31%","0")</f>
        <v>7,31%</v>
      </c>
      <c r="H1735" s="4">
        <v>38246</v>
      </c>
      <c r="I1735" t="s">
        <v>28</v>
      </c>
      <c r="J1735">
        <f>ROUNDUP(MONTH(sales_data_sample3[[#This Row],[ORDER DATE]])/3,0)</f>
        <v>3</v>
      </c>
      <c r="K1735" t="str">
        <f>TEXT(sales_data_sample3[[#This Row],[ORDER DATE]],"[$-409]mmmm")</f>
        <v>September</v>
      </c>
      <c r="L1735">
        <f>YEAR(sales_data_sample3[[#This Row],[ORDER DATE]])</f>
        <v>2004</v>
      </c>
      <c r="M1735" t="s">
        <v>1502</v>
      </c>
      <c r="N1735">
        <v>72</v>
      </c>
      <c r="O1735" t="s">
        <v>3763</v>
      </c>
      <c r="P1735" t="s">
        <v>903</v>
      </c>
      <c r="Q1735" t="s">
        <v>904</v>
      </c>
      <c r="R1735" t="s">
        <v>905</v>
      </c>
      <c r="S1735" t="s">
        <v>906</v>
      </c>
      <c r="T1735" t="s">
        <v>907</v>
      </c>
      <c r="U1735" t="s">
        <v>4804</v>
      </c>
      <c r="V1735" t="s">
        <v>908</v>
      </c>
      <c r="W1735" t="s">
        <v>909</v>
      </c>
      <c r="X1735" t="s">
        <v>52</v>
      </c>
      <c r="Y1735" t="s">
        <v>910</v>
      </c>
      <c r="Z1735" t="s">
        <v>911</v>
      </c>
      <c r="AA1735" t="s">
        <v>42</v>
      </c>
    </row>
    <row r="1736" spans="1:27" x14ac:dyDescent="0.25">
      <c r="A1736" s="1">
        <v>10297</v>
      </c>
      <c r="B1736" s="1">
        <v>26</v>
      </c>
      <c r="C1736" s="8">
        <v>100</v>
      </c>
      <c r="D1736" s="1">
        <v>2</v>
      </c>
      <c r="E1736" s="7">
        <v>2856.88</v>
      </c>
      <c r="F1736" s="7">
        <f>sales_data_sample3[[#This Row],[SALES]]*sales_data_sample3[[#This Row],[PROFIT MARGIN]]</f>
        <v>362.82375999999999</v>
      </c>
      <c r="G1736" s="14">
        <v>0.127</v>
      </c>
      <c r="H1736" s="4">
        <v>38246</v>
      </c>
      <c r="I1736" t="s">
        <v>28</v>
      </c>
      <c r="J1736">
        <f>ROUNDUP(MONTH(sales_data_sample3[[#This Row],[ORDER DATE]])/3,0)</f>
        <v>3</v>
      </c>
      <c r="K1736" t="str">
        <f>TEXT(sales_data_sample3[[#This Row],[ORDER DATE]],"[$-409]mmmm")</f>
        <v>September</v>
      </c>
      <c r="L1736">
        <f>YEAR(sales_data_sample3[[#This Row],[ORDER DATE]])</f>
        <v>2004</v>
      </c>
      <c r="M1736" t="s">
        <v>29</v>
      </c>
      <c r="N1736">
        <v>99</v>
      </c>
      <c r="O1736" t="s">
        <v>3872</v>
      </c>
      <c r="P1736" t="s">
        <v>903</v>
      </c>
      <c r="Q1736" t="s">
        <v>904</v>
      </c>
      <c r="R1736" t="s">
        <v>905</v>
      </c>
      <c r="S1736" t="s">
        <v>906</v>
      </c>
      <c r="T1736" t="s">
        <v>907</v>
      </c>
      <c r="U1736" t="s">
        <v>4804</v>
      </c>
      <c r="V1736" t="s">
        <v>908</v>
      </c>
      <c r="W1736" t="s">
        <v>909</v>
      </c>
      <c r="X1736" t="s">
        <v>52</v>
      </c>
      <c r="Y1736" t="s">
        <v>910</v>
      </c>
      <c r="Z1736" t="s">
        <v>911</v>
      </c>
      <c r="AA1736" t="s">
        <v>42</v>
      </c>
    </row>
    <row r="1737" spans="1:27" x14ac:dyDescent="0.25">
      <c r="A1737" s="1">
        <v>10297</v>
      </c>
      <c r="B1737" s="1">
        <v>28</v>
      </c>
      <c r="C1737" s="8">
        <v>79.8</v>
      </c>
      <c r="D1737" s="1">
        <v>7</v>
      </c>
      <c r="E1737" s="7">
        <v>2234.4</v>
      </c>
      <c r="F1737" s="7">
        <f>sales_data_sample3[[#This Row],[SALES]]*sales_data_sample3[[#This Row],[PROFIT MARGIN]]</f>
        <v>165.12215999999998</v>
      </c>
      <c r="G1737" s="14" t="str">
        <f>IF(sales_data_sample3[[#This Row],[STATUS]] &lt;&gt;"Cancelled","7,39%","0")</f>
        <v>7,39%</v>
      </c>
      <c r="H1737" s="4">
        <v>38246</v>
      </c>
      <c r="I1737" t="s">
        <v>28</v>
      </c>
      <c r="J1737">
        <f>ROUNDUP(MONTH(sales_data_sample3[[#This Row],[ORDER DATE]])/3,0)</f>
        <v>3</v>
      </c>
      <c r="K1737" t="str">
        <f>TEXT(sales_data_sample3[[#This Row],[ORDER DATE]],"[$-409]mmmm")</f>
        <v>September</v>
      </c>
      <c r="L1737">
        <f>YEAR(sales_data_sample3[[#This Row],[ORDER DATE]])</f>
        <v>2004</v>
      </c>
      <c r="M1737" t="s">
        <v>1354</v>
      </c>
      <c r="N1737">
        <v>68</v>
      </c>
      <c r="O1737" t="s">
        <v>4069</v>
      </c>
      <c r="P1737" t="s">
        <v>903</v>
      </c>
      <c r="Q1737" t="s">
        <v>904</v>
      </c>
      <c r="R1737" t="s">
        <v>905</v>
      </c>
      <c r="S1737" t="s">
        <v>906</v>
      </c>
      <c r="T1737" t="s">
        <v>907</v>
      </c>
      <c r="U1737" t="s">
        <v>4804</v>
      </c>
      <c r="V1737" t="s">
        <v>908</v>
      </c>
      <c r="W1737" t="s">
        <v>909</v>
      </c>
      <c r="X1737" t="s">
        <v>52</v>
      </c>
      <c r="Y1737" t="s">
        <v>910</v>
      </c>
      <c r="Z1737" t="s">
        <v>911</v>
      </c>
      <c r="AA1737" t="s">
        <v>42</v>
      </c>
    </row>
    <row r="1738" spans="1:27" x14ac:dyDescent="0.25">
      <c r="A1738" s="1">
        <v>10297</v>
      </c>
      <c r="B1738" s="1">
        <v>35</v>
      </c>
      <c r="C1738" s="8">
        <v>100</v>
      </c>
      <c r="D1738" s="1">
        <v>3</v>
      </c>
      <c r="E1738" s="7">
        <v>3986.5</v>
      </c>
      <c r="F1738" s="7">
        <f>sales_data_sample3[[#This Row],[SALES]]*sales_data_sample3[[#This Row],[PROFIT MARGIN]]</f>
        <v>291.41314999999997</v>
      </c>
      <c r="G1738" s="14" t="str">
        <f>IF(sales_data_sample3[[#This Row],[STATUS]] &lt;&gt;"Cancelled","7,31%","0")</f>
        <v>7,31%</v>
      </c>
      <c r="H1738" s="4">
        <v>38246</v>
      </c>
      <c r="I1738" t="s">
        <v>28</v>
      </c>
      <c r="J1738">
        <f>ROUNDUP(MONTH(sales_data_sample3[[#This Row],[ORDER DATE]])/3,0)</f>
        <v>3</v>
      </c>
      <c r="K1738" t="str">
        <f>TEXT(sales_data_sample3[[#This Row],[ORDER DATE]],"[$-409]mmmm")</f>
        <v>September</v>
      </c>
      <c r="L1738">
        <f>YEAR(sales_data_sample3[[#This Row],[ORDER DATE]])</f>
        <v>2004</v>
      </c>
      <c r="M1738" t="s">
        <v>1502</v>
      </c>
      <c r="N1738">
        <v>118</v>
      </c>
      <c r="O1738" t="s">
        <v>4540</v>
      </c>
      <c r="P1738" t="s">
        <v>903</v>
      </c>
      <c r="Q1738" t="s">
        <v>904</v>
      </c>
      <c r="R1738" t="s">
        <v>905</v>
      </c>
      <c r="S1738" t="s">
        <v>906</v>
      </c>
      <c r="T1738" t="s">
        <v>907</v>
      </c>
      <c r="U1738" t="s">
        <v>4804</v>
      </c>
      <c r="V1738" t="s">
        <v>908</v>
      </c>
      <c r="W1738" t="s">
        <v>909</v>
      </c>
      <c r="X1738" t="s">
        <v>52</v>
      </c>
      <c r="Y1738" t="s">
        <v>910</v>
      </c>
      <c r="Z1738" t="s">
        <v>911</v>
      </c>
      <c r="AA1738" t="s">
        <v>65</v>
      </c>
    </row>
    <row r="1739" spans="1:27" x14ac:dyDescent="0.25">
      <c r="A1739" s="1">
        <v>10298</v>
      </c>
      <c r="B1739" s="1">
        <v>39</v>
      </c>
      <c r="C1739" s="8">
        <v>96.34</v>
      </c>
      <c r="D1739" s="1">
        <v>1</v>
      </c>
      <c r="E1739" s="7">
        <v>3757.26</v>
      </c>
      <c r="F1739" s="7">
        <f>sales_data_sample3[[#This Row],[SALES]]*sales_data_sample3[[#This Row],[PROFIT MARGIN]]</f>
        <v>477.17202000000003</v>
      </c>
      <c r="G1739" s="14" t="str">
        <f>IF(sales_data_sample3[[#This Row],[STATUS]] &lt;&gt;"Cancelled","12,70%","0")</f>
        <v>12,70%</v>
      </c>
      <c r="H1739" s="4">
        <v>38257</v>
      </c>
      <c r="I1739" t="s">
        <v>28</v>
      </c>
      <c r="J1739">
        <f>ROUNDUP(MONTH(sales_data_sample3[[#This Row],[ORDER DATE]])/3,0)</f>
        <v>3</v>
      </c>
      <c r="K1739" t="str">
        <f>TEXT(sales_data_sample3[[#This Row],[ORDER DATE]],"[$-409]mmmm")</f>
        <v>September</v>
      </c>
      <c r="L1739">
        <f>YEAR(sales_data_sample3[[#This Row],[ORDER DATE]])</f>
        <v>2004</v>
      </c>
      <c r="M1739" t="s">
        <v>29</v>
      </c>
      <c r="N1739">
        <v>118</v>
      </c>
      <c r="O1739" t="s">
        <v>471</v>
      </c>
      <c r="P1739" t="s">
        <v>504</v>
      </c>
      <c r="Q1739" t="s">
        <v>505</v>
      </c>
      <c r="R1739" t="s">
        <v>506</v>
      </c>
      <c r="S1739" t="s">
        <v>4804</v>
      </c>
      <c r="T1739" t="s">
        <v>175</v>
      </c>
      <c r="U1739" t="s">
        <v>4804</v>
      </c>
      <c r="V1739" t="s">
        <v>176</v>
      </c>
      <c r="W1739" t="s">
        <v>51</v>
      </c>
      <c r="X1739" t="s">
        <v>52</v>
      </c>
      <c r="Y1739" t="s">
        <v>507</v>
      </c>
      <c r="Z1739" t="s">
        <v>508</v>
      </c>
      <c r="AA1739" t="s">
        <v>65</v>
      </c>
    </row>
    <row r="1740" spans="1:27" x14ac:dyDescent="0.25">
      <c r="A1740" s="1">
        <v>10298</v>
      </c>
      <c r="B1740" s="1">
        <v>32</v>
      </c>
      <c r="C1740" s="8">
        <v>48.46</v>
      </c>
      <c r="D1740" s="1">
        <v>2</v>
      </c>
      <c r="E1740" s="7">
        <v>1550.72</v>
      </c>
      <c r="F1740" s="7">
        <f>sales_data_sample3[[#This Row],[SALES]]*sales_data_sample3[[#This Row],[PROFIT MARGIN]]</f>
        <v>196.94144</v>
      </c>
      <c r="G1740" s="14">
        <v>0.127</v>
      </c>
      <c r="H1740" s="4">
        <v>38257</v>
      </c>
      <c r="I1740" t="s">
        <v>28</v>
      </c>
      <c r="J1740">
        <f>ROUNDUP(MONTH(sales_data_sample3[[#This Row],[ORDER DATE]])/3,0)</f>
        <v>3</v>
      </c>
      <c r="K1740" t="str">
        <f>TEXT(sales_data_sample3[[#This Row],[ORDER DATE]],"[$-409]mmmm")</f>
        <v>September</v>
      </c>
      <c r="L1740">
        <f>YEAR(sales_data_sample3[[#This Row],[ORDER DATE]])</f>
        <v>2004</v>
      </c>
      <c r="M1740" t="s">
        <v>29</v>
      </c>
      <c r="N1740">
        <v>60</v>
      </c>
      <c r="O1740" t="s">
        <v>1884</v>
      </c>
      <c r="P1740" t="s">
        <v>504</v>
      </c>
      <c r="Q1740" t="s">
        <v>505</v>
      </c>
      <c r="R1740" t="s">
        <v>506</v>
      </c>
      <c r="S1740" t="s">
        <v>4804</v>
      </c>
      <c r="T1740" t="s">
        <v>175</v>
      </c>
      <c r="U1740" t="s">
        <v>4804</v>
      </c>
      <c r="V1740" t="s">
        <v>176</v>
      </c>
      <c r="W1740" t="s">
        <v>51</v>
      </c>
      <c r="X1740" t="s">
        <v>52</v>
      </c>
      <c r="Y1740" t="s">
        <v>507</v>
      </c>
      <c r="Z1740" t="s">
        <v>508</v>
      </c>
      <c r="AA1740" t="s">
        <v>42</v>
      </c>
    </row>
    <row r="1741" spans="1:27" x14ac:dyDescent="0.25">
      <c r="A1741" s="1">
        <v>10299</v>
      </c>
      <c r="B1741" s="1">
        <v>23</v>
      </c>
      <c r="C1741" s="8">
        <v>100</v>
      </c>
      <c r="D1741" s="1">
        <v>9</v>
      </c>
      <c r="E1741" s="7">
        <v>2597.39</v>
      </c>
      <c r="F1741" s="7">
        <f>sales_data_sample3[[#This Row],[SALES]]*sales_data_sample3[[#This Row],[PROFIT MARGIN]]</f>
        <v>329.86852999999996</v>
      </c>
      <c r="G1741" s="14" t="str">
        <f>IF(sales_data_sample3[[#This Row],[STATUS]] &lt;&gt;"Cancelled","12,70%","0")</f>
        <v>12,70%</v>
      </c>
      <c r="H1741" s="4">
        <v>38260</v>
      </c>
      <c r="I1741" t="s">
        <v>28</v>
      </c>
      <c r="J1741">
        <f>ROUNDUP(MONTH(sales_data_sample3[[#This Row],[ORDER DATE]])/3,0)</f>
        <v>3</v>
      </c>
      <c r="K1741" t="str">
        <f>TEXT(sales_data_sample3[[#This Row],[ORDER DATE]],"[$-409]mmmm")</f>
        <v>September</v>
      </c>
      <c r="L1741">
        <f>YEAR(sales_data_sample3[[#This Row],[ORDER DATE]])</f>
        <v>2004</v>
      </c>
      <c r="M1741" t="s">
        <v>29</v>
      </c>
      <c r="N1741">
        <v>95</v>
      </c>
      <c r="O1741" t="s">
        <v>30</v>
      </c>
      <c r="P1741" t="s">
        <v>191</v>
      </c>
      <c r="Q1741" t="s">
        <v>192</v>
      </c>
      <c r="R1741" t="s">
        <v>193</v>
      </c>
      <c r="S1741" t="s">
        <v>4804</v>
      </c>
      <c r="T1741" t="s">
        <v>194</v>
      </c>
      <c r="U1741" t="s">
        <v>4804</v>
      </c>
      <c r="V1741" t="s">
        <v>195</v>
      </c>
      <c r="W1741" t="s">
        <v>196</v>
      </c>
      <c r="X1741" t="s">
        <v>52</v>
      </c>
      <c r="Y1741" t="s">
        <v>197</v>
      </c>
      <c r="Z1741" t="s">
        <v>198</v>
      </c>
      <c r="AA1741" t="s">
        <v>42</v>
      </c>
    </row>
    <row r="1742" spans="1:27" x14ac:dyDescent="0.25">
      <c r="A1742" s="1">
        <v>10299</v>
      </c>
      <c r="B1742" s="1">
        <v>29</v>
      </c>
      <c r="C1742" s="8">
        <v>100</v>
      </c>
      <c r="D1742" s="1">
        <v>11</v>
      </c>
      <c r="E1742" s="7">
        <v>6683.34</v>
      </c>
      <c r="F1742" s="7">
        <f>sales_data_sample3[[#This Row],[SALES]]*sales_data_sample3[[#This Row],[PROFIT MARGIN]]</f>
        <v>848.78417999999999</v>
      </c>
      <c r="G1742" s="14" t="str">
        <f>IF(sales_data_sample3[[#This Row],[STATUS]] &lt;&gt;"Cancelled","12,70%","0")</f>
        <v>12,70%</v>
      </c>
      <c r="H1742" s="4">
        <v>38260</v>
      </c>
      <c r="I1742" t="s">
        <v>28</v>
      </c>
      <c r="J1742">
        <f>ROUNDUP(MONTH(sales_data_sample3[[#This Row],[ORDER DATE]])/3,0)</f>
        <v>3</v>
      </c>
      <c r="K1742" t="str">
        <f>TEXT(sales_data_sample3[[#This Row],[ORDER DATE]],"[$-409]mmmm")</f>
        <v>September</v>
      </c>
      <c r="L1742">
        <f>YEAR(sales_data_sample3[[#This Row],[ORDER DATE]])</f>
        <v>2004</v>
      </c>
      <c r="M1742" t="s">
        <v>29</v>
      </c>
      <c r="N1742">
        <v>193</v>
      </c>
      <c r="O1742" t="s">
        <v>530</v>
      </c>
      <c r="P1742" t="s">
        <v>191</v>
      </c>
      <c r="Q1742" t="s">
        <v>192</v>
      </c>
      <c r="R1742" t="s">
        <v>193</v>
      </c>
      <c r="S1742" t="s">
        <v>4804</v>
      </c>
      <c r="T1742" t="s">
        <v>194</v>
      </c>
      <c r="U1742" t="s">
        <v>4804</v>
      </c>
      <c r="V1742" t="s">
        <v>195</v>
      </c>
      <c r="W1742" t="s">
        <v>196</v>
      </c>
      <c r="X1742" t="s">
        <v>52</v>
      </c>
      <c r="Y1742" t="s">
        <v>197</v>
      </c>
      <c r="Z1742" t="s">
        <v>198</v>
      </c>
      <c r="AA1742" t="s">
        <v>65</v>
      </c>
    </row>
    <row r="1743" spans="1:27" x14ac:dyDescent="0.25">
      <c r="A1743" s="1">
        <v>10299</v>
      </c>
      <c r="B1743" s="1">
        <v>24</v>
      </c>
      <c r="C1743" s="8">
        <v>100</v>
      </c>
      <c r="D1743" s="1">
        <v>8</v>
      </c>
      <c r="E1743" s="7">
        <v>4157.04</v>
      </c>
      <c r="F1743" s="7">
        <f>sales_data_sample3[[#This Row],[SALES]]*sales_data_sample3[[#This Row],[PROFIT MARGIN]]</f>
        <v>527.94407999999999</v>
      </c>
      <c r="G1743" s="14">
        <v>0.127</v>
      </c>
      <c r="H1743" s="4">
        <v>38260</v>
      </c>
      <c r="I1743" t="s">
        <v>28</v>
      </c>
      <c r="J1743">
        <f>ROUNDUP(MONTH(sales_data_sample3[[#This Row],[ORDER DATE]])/3,0)</f>
        <v>3</v>
      </c>
      <c r="K1743" t="str">
        <f>TEXT(sales_data_sample3[[#This Row],[ORDER DATE]],"[$-409]mmmm")</f>
        <v>September</v>
      </c>
      <c r="L1743">
        <f>YEAR(sales_data_sample3[[#This Row],[ORDER DATE]])</f>
        <v>2004</v>
      </c>
      <c r="M1743" t="s">
        <v>29</v>
      </c>
      <c r="N1743">
        <v>150</v>
      </c>
      <c r="O1743" t="s">
        <v>991</v>
      </c>
      <c r="P1743" t="s">
        <v>191</v>
      </c>
      <c r="Q1743" t="s">
        <v>192</v>
      </c>
      <c r="R1743" t="s">
        <v>193</v>
      </c>
      <c r="S1743" t="s">
        <v>4804</v>
      </c>
      <c r="T1743" t="s">
        <v>194</v>
      </c>
      <c r="U1743" t="s">
        <v>4804</v>
      </c>
      <c r="V1743" t="s">
        <v>195</v>
      </c>
      <c r="W1743" t="s">
        <v>196</v>
      </c>
      <c r="X1743" t="s">
        <v>52</v>
      </c>
      <c r="Y1743" t="s">
        <v>197</v>
      </c>
      <c r="Z1743" t="s">
        <v>198</v>
      </c>
      <c r="AA1743" t="s">
        <v>65</v>
      </c>
    </row>
    <row r="1744" spans="1:27" x14ac:dyDescent="0.25">
      <c r="A1744" s="1">
        <v>10299</v>
      </c>
      <c r="B1744" s="1">
        <v>39</v>
      </c>
      <c r="C1744" s="8">
        <v>55.95</v>
      </c>
      <c r="D1744" s="1">
        <v>3</v>
      </c>
      <c r="E1744" s="7">
        <v>2182.0500000000002</v>
      </c>
      <c r="F1744" s="7">
        <f>sales_data_sample3[[#This Row],[SALES]]*sales_data_sample3[[#This Row],[PROFIT MARGIN]]</f>
        <v>277.12035000000003</v>
      </c>
      <c r="G1744" s="14">
        <v>0.127</v>
      </c>
      <c r="H1744" s="4">
        <v>38260</v>
      </c>
      <c r="I1744" t="s">
        <v>28</v>
      </c>
      <c r="J1744">
        <f>ROUNDUP(MONTH(sales_data_sample3[[#This Row],[ORDER DATE]])/3,0)</f>
        <v>3</v>
      </c>
      <c r="K1744" t="str">
        <f>TEXT(sales_data_sample3[[#This Row],[ORDER DATE]],"[$-409]mmmm")</f>
        <v>September</v>
      </c>
      <c r="L1744">
        <f>YEAR(sales_data_sample3[[#This Row],[ORDER DATE]])</f>
        <v>2004</v>
      </c>
      <c r="M1744" t="s">
        <v>29</v>
      </c>
      <c r="N1744">
        <v>62</v>
      </c>
      <c r="O1744" t="s">
        <v>2422</v>
      </c>
      <c r="P1744" t="s">
        <v>191</v>
      </c>
      <c r="Q1744" t="s">
        <v>192</v>
      </c>
      <c r="R1744" t="s">
        <v>193</v>
      </c>
      <c r="S1744" t="s">
        <v>4804</v>
      </c>
      <c r="T1744" t="s">
        <v>194</v>
      </c>
      <c r="U1744" t="s">
        <v>4804</v>
      </c>
      <c r="V1744" t="s">
        <v>195</v>
      </c>
      <c r="W1744" t="s">
        <v>196</v>
      </c>
      <c r="X1744" t="s">
        <v>52</v>
      </c>
      <c r="Y1744" t="s">
        <v>197</v>
      </c>
      <c r="Z1744" t="s">
        <v>198</v>
      </c>
      <c r="AA1744" t="s">
        <v>42</v>
      </c>
    </row>
    <row r="1745" spans="1:27" x14ac:dyDescent="0.25">
      <c r="A1745" s="1">
        <v>10299</v>
      </c>
      <c r="B1745" s="1">
        <v>49</v>
      </c>
      <c r="C1745" s="8">
        <v>100</v>
      </c>
      <c r="D1745" s="1">
        <v>2</v>
      </c>
      <c r="E1745" s="7">
        <v>7947.31</v>
      </c>
      <c r="F1745" s="7">
        <f>sales_data_sample3[[#This Row],[SALES]]*sales_data_sample3[[#This Row],[PROFIT MARGIN]]</f>
        <v>1978.0854590000001</v>
      </c>
      <c r="G1745" s="14" t="str">
        <f>IF(sales_data_sample3[[#This Row],[STATUS]] &lt;&gt;"Cancelled","24,89%","0")</f>
        <v>24,89%</v>
      </c>
      <c r="H1745" s="4">
        <v>38260</v>
      </c>
      <c r="I1745" t="s">
        <v>28</v>
      </c>
      <c r="J1745">
        <f>ROUNDUP(MONTH(sales_data_sample3[[#This Row],[ORDER DATE]])/3,0)</f>
        <v>3</v>
      </c>
      <c r="K1745" t="str">
        <f>TEXT(sales_data_sample3[[#This Row],[ORDER DATE]],"[$-409]mmmm")</f>
        <v>September</v>
      </c>
      <c r="L1745">
        <f>YEAR(sales_data_sample3[[#This Row],[ORDER DATE]])</f>
        <v>2004</v>
      </c>
      <c r="M1745" t="s">
        <v>278</v>
      </c>
      <c r="N1745">
        <v>148</v>
      </c>
      <c r="O1745" t="s">
        <v>2673</v>
      </c>
      <c r="P1745" t="s">
        <v>191</v>
      </c>
      <c r="Q1745" t="s">
        <v>192</v>
      </c>
      <c r="R1745" t="s">
        <v>193</v>
      </c>
      <c r="S1745" t="s">
        <v>4804</v>
      </c>
      <c r="T1745" t="s">
        <v>194</v>
      </c>
      <c r="U1745" t="s">
        <v>4804</v>
      </c>
      <c r="V1745" t="s">
        <v>195</v>
      </c>
      <c r="W1745" t="s">
        <v>196</v>
      </c>
      <c r="X1745" t="s">
        <v>52</v>
      </c>
      <c r="Y1745" t="s">
        <v>197</v>
      </c>
      <c r="Z1745" t="s">
        <v>198</v>
      </c>
      <c r="AA1745" t="s">
        <v>229</v>
      </c>
    </row>
    <row r="1746" spans="1:27" x14ac:dyDescent="0.25">
      <c r="A1746" s="1">
        <v>10299</v>
      </c>
      <c r="B1746" s="1">
        <v>47</v>
      </c>
      <c r="C1746" s="8">
        <v>100</v>
      </c>
      <c r="D1746" s="1">
        <v>10</v>
      </c>
      <c r="E1746" s="7">
        <v>5455.76</v>
      </c>
      <c r="F1746" s="7">
        <f>sales_data_sample3[[#This Row],[SALES]]*sales_data_sample3[[#This Row],[PROFIT MARGIN]]</f>
        <v>692.88152000000002</v>
      </c>
      <c r="G1746" s="14">
        <v>0.127</v>
      </c>
      <c r="H1746" s="4">
        <v>38260</v>
      </c>
      <c r="I1746" t="s">
        <v>28</v>
      </c>
      <c r="J1746">
        <f>ROUNDUP(MONTH(sales_data_sample3[[#This Row],[ORDER DATE]])/3,0)</f>
        <v>3</v>
      </c>
      <c r="K1746" t="str">
        <f>TEXT(sales_data_sample3[[#This Row],[ORDER DATE]],"[$-409]mmmm")</f>
        <v>September</v>
      </c>
      <c r="L1746">
        <f>YEAR(sales_data_sample3[[#This Row],[ORDER DATE]])</f>
        <v>2004</v>
      </c>
      <c r="M1746" t="s">
        <v>29</v>
      </c>
      <c r="N1746">
        <v>112</v>
      </c>
      <c r="O1746" t="s">
        <v>2822</v>
      </c>
      <c r="P1746" t="s">
        <v>191</v>
      </c>
      <c r="Q1746" t="s">
        <v>192</v>
      </c>
      <c r="R1746" t="s">
        <v>193</v>
      </c>
      <c r="S1746" t="s">
        <v>4804</v>
      </c>
      <c r="T1746" t="s">
        <v>194</v>
      </c>
      <c r="U1746" t="s">
        <v>4804</v>
      </c>
      <c r="V1746" t="s">
        <v>195</v>
      </c>
      <c r="W1746" t="s">
        <v>196</v>
      </c>
      <c r="X1746" t="s">
        <v>52</v>
      </c>
      <c r="Y1746" t="s">
        <v>197</v>
      </c>
      <c r="Z1746" t="s">
        <v>198</v>
      </c>
      <c r="AA1746" t="s">
        <v>65</v>
      </c>
    </row>
    <row r="1747" spans="1:27" x14ac:dyDescent="0.25">
      <c r="A1747" s="1">
        <v>10299</v>
      </c>
      <c r="B1747" s="1">
        <v>33</v>
      </c>
      <c r="C1747" s="8">
        <v>66.489999999999995</v>
      </c>
      <c r="D1747" s="1">
        <v>6</v>
      </c>
      <c r="E1747" s="7">
        <v>2194.17</v>
      </c>
      <c r="F1747" s="7">
        <f>sales_data_sample3[[#This Row],[SALES]]*sales_data_sample3[[#This Row],[PROFIT MARGIN]]</f>
        <v>278.65959000000004</v>
      </c>
      <c r="G1747" s="14">
        <v>0.127</v>
      </c>
      <c r="H1747" s="4">
        <v>38260</v>
      </c>
      <c r="I1747" t="s">
        <v>28</v>
      </c>
      <c r="J1747">
        <f>ROUNDUP(MONTH(sales_data_sample3[[#This Row],[ORDER DATE]])/3,0)</f>
        <v>3</v>
      </c>
      <c r="K1747" t="str">
        <f>TEXT(sales_data_sample3[[#This Row],[ORDER DATE]],"[$-409]mmmm")</f>
        <v>September</v>
      </c>
      <c r="L1747">
        <f>YEAR(sales_data_sample3[[#This Row],[ORDER DATE]])</f>
        <v>2004</v>
      </c>
      <c r="M1747" t="s">
        <v>29</v>
      </c>
      <c r="N1747">
        <v>69</v>
      </c>
      <c r="O1747" t="s">
        <v>3105</v>
      </c>
      <c r="P1747" t="s">
        <v>191</v>
      </c>
      <c r="Q1747" t="s">
        <v>192</v>
      </c>
      <c r="R1747" t="s">
        <v>193</v>
      </c>
      <c r="S1747" t="s">
        <v>4804</v>
      </c>
      <c r="T1747" t="s">
        <v>194</v>
      </c>
      <c r="U1747" t="s">
        <v>4804</v>
      </c>
      <c r="V1747" t="s">
        <v>195</v>
      </c>
      <c r="W1747" t="s">
        <v>196</v>
      </c>
      <c r="X1747" t="s">
        <v>52</v>
      </c>
      <c r="Y1747" t="s">
        <v>197</v>
      </c>
      <c r="Z1747" t="s">
        <v>198</v>
      </c>
      <c r="AA1747" t="s">
        <v>42</v>
      </c>
    </row>
    <row r="1748" spans="1:27" x14ac:dyDescent="0.25">
      <c r="A1748" s="1">
        <v>10299</v>
      </c>
      <c r="B1748" s="1">
        <v>32</v>
      </c>
      <c r="C1748" s="8">
        <v>80.84</v>
      </c>
      <c r="D1748" s="1">
        <v>1</v>
      </c>
      <c r="E1748" s="7">
        <v>2586.88</v>
      </c>
      <c r="F1748" s="7">
        <f>sales_data_sample3[[#This Row],[SALES]]*sales_data_sample3[[#This Row],[PROFIT MARGIN]]</f>
        <v>643.87443200000007</v>
      </c>
      <c r="G1748" s="14" t="str">
        <f>IF(sales_data_sample3[[#This Row],[STATUS]] &lt;&gt;"Cancelled","24,89%","0")</f>
        <v>24,89%</v>
      </c>
      <c r="H1748" s="4">
        <v>38260</v>
      </c>
      <c r="I1748" t="s">
        <v>28</v>
      </c>
      <c r="J1748">
        <f>ROUNDUP(MONTH(sales_data_sample3[[#This Row],[ORDER DATE]])/3,0)</f>
        <v>3</v>
      </c>
      <c r="K1748" t="str">
        <f>TEXT(sales_data_sample3[[#This Row],[ORDER DATE]],"[$-409]mmmm")</f>
        <v>September</v>
      </c>
      <c r="L1748">
        <f>YEAR(sales_data_sample3[[#This Row],[ORDER DATE]])</f>
        <v>2004</v>
      </c>
      <c r="M1748" t="s">
        <v>278</v>
      </c>
      <c r="N1748">
        <v>80</v>
      </c>
      <c r="O1748" t="s">
        <v>3802</v>
      </c>
      <c r="P1748" t="s">
        <v>191</v>
      </c>
      <c r="Q1748" t="s">
        <v>192</v>
      </c>
      <c r="R1748" t="s">
        <v>193</v>
      </c>
      <c r="S1748" t="s">
        <v>4804</v>
      </c>
      <c r="T1748" t="s">
        <v>194</v>
      </c>
      <c r="U1748" t="s">
        <v>4804</v>
      </c>
      <c r="V1748" t="s">
        <v>195</v>
      </c>
      <c r="W1748" t="s">
        <v>196</v>
      </c>
      <c r="X1748" t="s">
        <v>52</v>
      </c>
      <c r="Y1748" t="s">
        <v>197</v>
      </c>
      <c r="Z1748" t="s">
        <v>198</v>
      </c>
      <c r="AA1748" t="s">
        <v>42</v>
      </c>
    </row>
    <row r="1749" spans="1:27" x14ac:dyDescent="0.25">
      <c r="A1749" s="1">
        <v>10299</v>
      </c>
      <c r="B1749" s="1">
        <v>24</v>
      </c>
      <c r="C1749" s="8">
        <v>42.24</v>
      </c>
      <c r="D1749" s="1">
        <v>4</v>
      </c>
      <c r="E1749" s="7">
        <v>1013.76</v>
      </c>
      <c r="F1749" s="7">
        <f>sales_data_sample3[[#This Row],[SALES]]*sales_data_sample3[[#This Row],[PROFIT MARGIN]]</f>
        <v>128.74752000000001</v>
      </c>
      <c r="G1749" s="14">
        <v>0.127</v>
      </c>
      <c r="H1749" s="4">
        <v>38260</v>
      </c>
      <c r="I1749" t="s">
        <v>28</v>
      </c>
      <c r="J1749">
        <f>ROUNDUP(MONTH(sales_data_sample3[[#This Row],[ORDER DATE]])/3,0)</f>
        <v>3</v>
      </c>
      <c r="K1749" t="str">
        <f>TEXT(sales_data_sample3[[#This Row],[ORDER DATE]],"[$-409]mmmm")</f>
        <v>September</v>
      </c>
      <c r="L1749">
        <f>YEAR(sales_data_sample3[[#This Row],[ORDER DATE]])</f>
        <v>2004</v>
      </c>
      <c r="M1749" t="s">
        <v>29</v>
      </c>
      <c r="N1749">
        <v>40</v>
      </c>
      <c r="O1749" t="s">
        <v>3904</v>
      </c>
      <c r="P1749" t="s">
        <v>191</v>
      </c>
      <c r="Q1749" t="s">
        <v>192</v>
      </c>
      <c r="R1749" t="s">
        <v>193</v>
      </c>
      <c r="S1749" t="s">
        <v>4804</v>
      </c>
      <c r="T1749" t="s">
        <v>194</v>
      </c>
      <c r="U1749" t="s">
        <v>4804</v>
      </c>
      <c r="V1749" t="s">
        <v>195</v>
      </c>
      <c r="W1749" t="s">
        <v>196</v>
      </c>
      <c r="X1749" t="s">
        <v>52</v>
      </c>
      <c r="Y1749" t="s">
        <v>197</v>
      </c>
      <c r="Z1749" t="s">
        <v>198</v>
      </c>
      <c r="AA1749" t="s">
        <v>42</v>
      </c>
    </row>
    <row r="1750" spans="1:27" x14ac:dyDescent="0.25">
      <c r="A1750" s="1">
        <v>10299</v>
      </c>
      <c r="B1750" s="1">
        <v>38</v>
      </c>
      <c r="C1750" s="8">
        <v>100</v>
      </c>
      <c r="D1750" s="1">
        <v>7</v>
      </c>
      <c r="E1750" s="7">
        <v>4382.16</v>
      </c>
      <c r="F1750" s="7">
        <f>sales_data_sample3[[#This Row],[SALES]]*sales_data_sample3[[#This Row],[PROFIT MARGIN]]</f>
        <v>556.53431999999998</v>
      </c>
      <c r="G1750" s="14">
        <v>0.127</v>
      </c>
      <c r="H1750" s="4">
        <v>38260</v>
      </c>
      <c r="I1750" t="s">
        <v>28</v>
      </c>
      <c r="J1750">
        <f>ROUNDUP(MONTH(sales_data_sample3[[#This Row],[ORDER DATE]])/3,0)</f>
        <v>3</v>
      </c>
      <c r="K1750" t="str">
        <f>TEXT(sales_data_sample3[[#This Row],[ORDER DATE]],"[$-409]mmmm")</f>
        <v>September</v>
      </c>
      <c r="L1750">
        <f>YEAR(sales_data_sample3[[#This Row],[ORDER DATE]])</f>
        <v>2004</v>
      </c>
      <c r="M1750" t="s">
        <v>29</v>
      </c>
      <c r="N1750">
        <v>102</v>
      </c>
      <c r="O1750" t="s">
        <v>4107</v>
      </c>
      <c r="P1750" t="s">
        <v>191</v>
      </c>
      <c r="Q1750" t="s">
        <v>192</v>
      </c>
      <c r="R1750" t="s">
        <v>193</v>
      </c>
      <c r="S1750" t="s">
        <v>4804</v>
      </c>
      <c r="T1750" t="s">
        <v>194</v>
      </c>
      <c r="U1750" t="s">
        <v>4804</v>
      </c>
      <c r="V1750" t="s">
        <v>195</v>
      </c>
      <c r="W1750" t="s">
        <v>196</v>
      </c>
      <c r="X1750" t="s">
        <v>52</v>
      </c>
      <c r="Y1750" t="s">
        <v>197</v>
      </c>
      <c r="Z1750" t="s">
        <v>198</v>
      </c>
      <c r="AA1750" t="s">
        <v>65</v>
      </c>
    </row>
    <row r="1751" spans="1:27" x14ac:dyDescent="0.25">
      <c r="A1751" s="1">
        <v>10299</v>
      </c>
      <c r="B1751" s="1">
        <v>44</v>
      </c>
      <c r="C1751" s="8">
        <v>80.55</v>
      </c>
      <c r="D1751" s="1">
        <v>5</v>
      </c>
      <c r="E1751" s="7">
        <v>3544.2</v>
      </c>
      <c r="F1751" s="7">
        <f>sales_data_sample3[[#This Row],[SALES]]*sales_data_sample3[[#This Row],[PROFIT MARGIN]]</f>
        <v>450.11339999999996</v>
      </c>
      <c r="G1751" s="14">
        <v>0.127</v>
      </c>
      <c r="H1751" s="4">
        <v>38260</v>
      </c>
      <c r="I1751" t="s">
        <v>28</v>
      </c>
      <c r="J1751">
        <f>ROUNDUP(MONTH(sales_data_sample3[[#This Row],[ORDER DATE]])/3,0)</f>
        <v>3</v>
      </c>
      <c r="K1751" t="str">
        <f>TEXT(sales_data_sample3[[#This Row],[ORDER DATE]],"[$-409]mmmm")</f>
        <v>September</v>
      </c>
      <c r="L1751">
        <f>YEAR(sales_data_sample3[[#This Row],[ORDER DATE]])</f>
        <v>2004</v>
      </c>
      <c r="M1751" t="s">
        <v>29</v>
      </c>
      <c r="N1751">
        <v>81</v>
      </c>
      <c r="O1751" t="s">
        <v>4246</v>
      </c>
      <c r="P1751" t="s">
        <v>191</v>
      </c>
      <c r="Q1751" t="s">
        <v>192</v>
      </c>
      <c r="R1751" t="s">
        <v>193</v>
      </c>
      <c r="S1751" t="s">
        <v>4804</v>
      </c>
      <c r="T1751" t="s">
        <v>194</v>
      </c>
      <c r="U1751" t="s">
        <v>4804</v>
      </c>
      <c r="V1751" t="s">
        <v>195</v>
      </c>
      <c r="W1751" t="s">
        <v>196</v>
      </c>
      <c r="X1751" t="s">
        <v>52</v>
      </c>
      <c r="Y1751" t="s">
        <v>197</v>
      </c>
      <c r="Z1751" t="s">
        <v>198</v>
      </c>
      <c r="AA1751" t="s">
        <v>65</v>
      </c>
    </row>
    <row r="1752" spans="1:27" x14ac:dyDescent="0.25">
      <c r="A1752" s="1">
        <v>10300</v>
      </c>
      <c r="B1752" s="1">
        <v>33</v>
      </c>
      <c r="C1752" s="8">
        <v>100</v>
      </c>
      <c r="D1752" s="1">
        <v>5</v>
      </c>
      <c r="E1752" s="7">
        <v>5521.89</v>
      </c>
      <c r="F1752" s="7">
        <f>sales_data_sample3[[#This Row],[SALES]]*sales_data_sample3[[#This Row],[PROFIT MARGIN]]</f>
        <v>1374.3984210000001</v>
      </c>
      <c r="G1752" s="14" t="str">
        <f>IF(sales_data_sample3[[#This Row],[STATUS]] &lt;&gt;"Cancelled","24,89%","0")</f>
        <v>24,89%</v>
      </c>
      <c r="H1752" s="4">
        <v>37898</v>
      </c>
      <c r="I1752" t="s">
        <v>28</v>
      </c>
      <c r="J1752">
        <f>ROUNDUP(MONTH(sales_data_sample3[[#This Row],[ORDER DATE]])/3,0)</f>
        <v>4</v>
      </c>
      <c r="K1752" t="str">
        <f>TEXT(sales_data_sample3[[#This Row],[ORDER DATE]],"[$-409]mmmm")</f>
        <v>October</v>
      </c>
      <c r="L1752">
        <f>YEAR(sales_data_sample3[[#This Row],[ORDER DATE]])</f>
        <v>2003</v>
      </c>
      <c r="M1752" t="s">
        <v>278</v>
      </c>
      <c r="N1752">
        <v>194</v>
      </c>
      <c r="O1752" t="s">
        <v>776</v>
      </c>
      <c r="P1752" t="s">
        <v>849</v>
      </c>
      <c r="Q1752" t="s">
        <v>850</v>
      </c>
      <c r="R1752" t="s">
        <v>851</v>
      </c>
      <c r="S1752" t="s">
        <v>4804</v>
      </c>
      <c r="T1752" t="s">
        <v>852</v>
      </c>
      <c r="U1752" t="s">
        <v>4804</v>
      </c>
      <c r="V1752" t="s">
        <v>853</v>
      </c>
      <c r="W1752" t="s">
        <v>810</v>
      </c>
      <c r="X1752" t="s">
        <v>52</v>
      </c>
      <c r="Y1752" t="s">
        <v>854</v>
      </c>
      <c r="Z1752" t="s">
        <v>731</v>
      </c>
      <c r="AA1752" t="s">
        <v>65</v>
      </c>
    </row>
    <row r="1753" spans="1:27" x14ac:dyDescent="0.25">
      <c r="A1753" s="1">
        <v>10300</v>
      </c>
      <c r="B1753" s="1">
        <v>29</v>
      </c>
      <c r="C1753" s="8">
        <v>100</v>
      </c>
      <c r="D1753" s="1">
        <v>3</v>
      </c>
      <c r="E1753" s="7">
        <v>3984.6</v>
      </c>
      <c r="F1753" s="7">
        <f>sales_data_sample3[[#This Row],[SALES]]*sales_data_sample3[[#This Row],[PROFIT MARGIN]]</f>
        <v>991.76693999999998</v>
      </c>
      <c r="G1753" s="14" t="str">
        <f>IF(sales_data_sample3[[#This Row],[STATUS]] &lt;&gt;"Cancelled","24,89%","0")</f>
        <v>24,89%</v>
      </c>
      <c r="H1753" s="4">
        <v>37898</v>
      </c>
      <c r="I1753" t="s">
        <v>28</v>
      </c>
      <c r="J1753">
        <f>ROUNDUP(MONTH(sales_data_sample3[[#This Row],[ORDER DATE]])/3,0)</f>
        <v>4</v>
      </c>
      <c r="K1753" t="str">
        <f>TEXT(sales_data_sample3[[#This Row],[ORDER DATE]],"[$-409]mmmm")</f>
        <v>October</v>
      </c>
      <c r="L1753">
        <f>YEAR(sales_data_sample3[[#This Row],[ORDER DATE]])</f>
        <v>2003</v>
      </c>
      <c r="M1753" t="s">
        <v>278</v>
      </c>
      <c r="N1753">
        <v>117</v>
      </c>
      <c r="O1753" t="s">
        <v>1057</v>
      </c>
      <c r="P1753" t="s">
        <v>849</v>
      </c>
      <c r="Q1753" t="s">
        <v>850</v>
      </c>
      <c r="R1753" t="s">
        <v>851</v>
      </c>
      <c r="S1753" t="s">
        <v>4804</v>
      </c>
      <c r="T1753" t="s">
        <v>852</v>
      </c>
      <c r="U1753" t="s">
        <v>4804</v>
      </c>
      <c r="V1753" t="s">
        <v>853</v>
      </c>
      <c r="W1753" t="s">
        <v>810</v>
      </c>
      <c r="X1753" t="s">
        <v>52</v>
      </c>
      <c r="Y1753" t="s">
        <v>854</v>
      </c>
      <c r="Z1753" t="s">
        <v>731</v>
      </c>
      <c r="AA1753" t="s">
        <v>65</v>
      </c>
    </row>
    <row r="1754" spans="1:27" x14ac:dyDescent="0.25">
      <c r="A1754" s="1">
        <v>10300</v>
      </c>
      <c r="B1754" s="1">
        <v>22</v>
      </c>
      <c r="C1754" s="8">
        <v>76.61</v>
      </c>
      <c r="D1754" s="1">
        <v>6</v>
      </c>
      <c r="E1754" s="7">
        <v>1685.42</v>
      </c>
      <c r="F1754" s="7">
        <f>sales_data_sample3[[#This Row],[SALES]]*sales_data_sample3[[#This Row],[PROFIT MARGIN]]</f>
        <v>419.50103800000005</v>
      </c>
      <c r="G1754" s="14" t="str">
        <f>IF(sales_data_sample3[[#This Row],[STATUS]] &lt;&gt;"Cancelled","24,89%","0")</f>
        <v>24,89%</v>
      </c>
      <c r="H1754" s="4">
        <v>37898</v>
      </c>
      <c r="I1754" t="s">
        <v>28</v>
      </c>
      <c r="J1754">
        <f>ROUNDUP(MONTH(sales_data_sample3[[#This Row],[ORDER DATE]])/3,0)</f>
        <v>4</v>
      </c>
      <c r="K1754" t="str">
        <f>TEXT(sales_data_sample3[[#This Row],[ORDER DATE]],"[$-409]mmmm")</f>
        <v>October</v>
      </c>
      <c r="L1754">
        <f>YEAR(sales_data_sample3[[#This Row],[ORDER DATE]])</f>
        <v>2003</v>
      </c>
      <c r="M1754" t="s">
        <v>278</v>
      </c>
      <c r="N1754">
        <v>79</v>
      </c>
      <c r="O1754" t="s">
        <v>1128</v>
      </c>
      <c r="P1754" t="s">
        <v>849</v>
      </c>
      <c r="Q1754" t="s">
        <v>850</v>
      </c>
      <c r="R1754" t="s">
        <v>851</v>
      </c>
      <c r="S1754" t="s">
        <v>4804</v>
      </c>
      <c r="T1754" t="s">
        <v>852</v>
      </c>
      <c r="U1754" t="s">
        <v>4804</v>
      </c>
      <c r="V1754" t="s">
        <v>853</v>
      </c>
      <c r="W1754" t="s">
        <v>810</v>
      </c>
      <c r="X1754" t="s">
        <v>52</v>
      </c>
      <c r="Y1754" t="s">
        <v>854</v>
      </c>
      <c r="Z1754" t="s">
        <v>731</v>
      </c>
      <c r="AA1754" t="s">
        <v>42</v>
      </c>
    </row>
    <row r="1755" spans="1:27" x14ac:dyDescent="0.25">
      <c r="A1755" s="1">
        <v>10300</v>
      </c>
      <c r="B1755" s="1">
        <v>23</v>
      </c>
      <c r="C1755" s="8">
        <v>100</v>
      </c>
      <c r="D1755" s="1">
        <v>2</v>
      </c>
      <c r="E1755" s="7">
        <v>2807.61</v>
      </c>
      <c r="F1755" s="7">
        <f>sales_data_sample3[[#This Row],[SALES]]*sales_data_sample3[[#This Row],[PROFIT MARGIN]]</f>
        <v>698.81412900000009</v>
      </c>
      <c r="G1755" s="14" t="str">
        <f>IF(sales_data_sample3[[#This Row],[STATUS]] &lt;&gt;"Cancelled","24,89%","0")</f>
        <v>24,89%</v>
      </c>
      <c r="H1755" s="4">
        <v>37898</v>
      </c>
      <c r="I1755" t="s">
        <v>28</v>
      </c>
      <c r="J1755">
        <f>ROUNDUP(MONTH(sales_data_sample3[[#This Row],[ORDER DATE]])/3,0)</f>
        <v>4</v>
      </c>
      <c r="K1755" t="str">
        <f>TEXT(sales_data_sample3[[#This Row],[ORDER DATE]],"[$-409]mmmm")</f>
        <v>October</v>
      </c>
      <c r="L1755">
        <f>YEAR(sales_data_sample3[[#This Row],[ORDER DATE]])</f>
        <v>2003</v>
      </c>
      <c r="M1755" t="s">
        <v>278</v>
      </c>
      <c r="N1755">
        <v>115</v>
      </c>
      <c r="O1755" t="s">
        <v>1223</v>
      </c>
      <c r="P1755" t="s">
        <v>849</v>
      </c>
      <c r="Q1755" t="s">
        <v>850</v>
      </c>
      <c r="R1755" t="s">
        <v>851</v>
      </c>
      <c r="S1755" t="s">
        <v>4804</v>
      </c>
      <c r="T1755" t="s">
        <v>852</v>
      </c>
      <c r="U1755" t="s">
        <v>4804</v>
      </c>
      <c r="V1755" t="s">
        <v>853</v>
      </c>
      <c r="W1755" t="s">
        <v>810</v>
      </c>
      <c r="X1755" t="s">
        <v>52</v>
      </c>
      <c r="Y1755" t="s">
        <v>854</v>
      </c>
      <c r="Z1755" t="s">
        <v>731</v>
      </c>
      <c r="AA1755" t="s">
        <v>42</v>
      </c>
    </row>
    <row r="1756" spans="1:27" x14ac:dyDescent="0.25">
      <c r="A1756" s="1">
        <v>10300</v>
      </c>
      <c r="B1756" s="1">
        <v>41</v>
      </c>
      <c r="C1756" s="8">
        <v>92.4</v>
      </c>
      <c r="D1756" s="1">
        <v>1</v>
      </c>
      <c r="E1756" s="7">
        <v>3788.4</v>
      </c>
      <c r="F1756" s="7">
        <f>sales_data_sample3[[#This Row],[SALES]]*sales_data_sample3[[#This Row],[PROFIT MARGIN]]</f>
        <v>942.93276000000003</v>
      </c>
      <c r="G1756" s="14" t="str">
        <f>IF(sales_data_sample3[[#This Row],[STATUS]] &lt;&gt;"Cancelled","24,89%","0")</f>
        <v>24,89%</v>
      </c>
      <c r="H1756" s="4">
        <v>37898</v>
      </c>
      <c r="I1756" t="s">
        <v>28</v>
      </c>
      <c r="J1756">
        <f>ROUNDUP(MONTH(sales_data_sample3[[#This Row],[ORDER DATE]])/3,0)</f>
        <v>4</v>
      </c>
      <c r="K1756" t="str">
        <f>TEXT(sales_data_sample3[[#This Row],[ORDER DATE]],"[$-409]mmmm")</f>
        <v>October</v>
      </c>
      <c r="L1756">
        <f>YEAR(sales_data_sample3[[#This Row],[ORDER DATE]])</f>
        <v>2003</v>
      </c>
      <c r="M1756" t="s">
        <v>278</v>
      </c>
      <c r="N1756">
        <v>77</v>
      </c>
      <c r="O1756" t="s">
        <v>1592</v>
      </c>
      <c r="P1756" t="s">
        <v>849</v>
      </c>
      <c r="Q1756" t="s">
        <v>850</v>
      </c>
      <c r="R1756" t="s">
        <v>851</v>
      </c>
      <c r="S1756" t="s">
        <v>4804</v>
      </c>
      <c r="T1756" t="s">
        <v>852</v>
      </c>
      <c r="U1756" t="s">
        <v>4804</v>
      </c>
      <c r="V1756" t="s">
        <v>853</v>
      </c>
      <c r="W1756" t="s">
        <v>810</v>
      </c>
      <c r="X1756" t="s">
        <v>52</v>
      </c>
      <c r="Y1756" t="s">
        <v>854</v>
      </c>
      <c r="Z1756" t="s">
        <v>731</v>
      </c>
      <c r="AA1756" t="s">
        <v>65</v>
      </c>
    </row>
    <row r="1757" spans="1:27" x14ac:dyDescent="0.25">
      <c r="A1757" s="1">
        <v>10300</v>
      </c>
      <c r="B1757" s="1">
        <v>49</v>
      </c>
      <c r="C1757" s="8">
        <v>78.8</v>
      </c>
      <c r="D1757" s="1">
        <v>8</v>
      </c>
      <c r="E1757" s="7">
        <v>3861.2</v>
      </c>
      <c r="F1757" s="7">
        <f>sales_data_sample3[[#This Row],[SALES]]*sales_data_sample3[[#This Row],[PROFIT MARGIN]]</f>
        <v>961.05268000000001</v>
      </c>
      <c r="G1757" s="14" t="str">
        <f>IF(sales_data_sample3[[#This Row],[STATUS]] &lt;&gt;"Cancelled","24,89%","0")</f>
        <v>24,89%</v>
      </c>
      <c r="H1757" s="4">
        <v>37898</v>
      </c>
      <c r="I1757" t="s">
        <v>28</v>
      </c>
      <c r="J1757">
        <f>ROUNDUP(MONTH(sales_data_sample3[[#This Row],[ORDER DATE]])/3,0)</f>
        <v>4</v>
      </c>
      <c r="K1757" t="str">
        <f>TEXT(sales_data_sample3[[#This Row],[ORDER DATE]],"[$-409]mmmm")</f>
        <v>October</v>
      </c>
      <c r="L1757">
        <f>YEAR(sales_data_sample3[[#This Row],[ORDER DATE]])</f>
        <v>2003</v>
      </c>
      <c r="M1757" t="s">
        <v>278</v>
      </c>
      <c r="N1757">
        <v>80</v>
      </c>
      <c r="O1757" t="s">
        <v>2283</v>
      </c>
      <c r="P1757" t="s">
        <v>849</v>
      </c>
      <c r="Q1757" t="s">
        <v>850</v>
      </c>
      <c r="R1757" t="s">
        <v>851</v>
      </c>
      <c r="S1757" t="s">
        <v>4804</v>
      </c>
      <c r="T1757" t="s">
        <v>852</v>
      </c>
      <c r="U1757" t="s">
        <v>4804</v>
      </c>
      <c r="V1757" t="s">
        <v>853</v>
      </c>
      <c r="W1757" t="s">
        <v>810</v>
      </c>
      <c r="X1757" t="s">
        <v>52</v>
      </c>
      <c r="Y1757" t="s">
        <v>854</v>
      </c>
      <c r="Z1757" t="s">
        <v>731</v>
      </c>
      <c r="AA1757" t="s">
        <v>65</v>
      </c>
    </row>
    <row r="1758" spans="1:27" x14ac:dyDescent="0.25">
      <c r="A1758" s="1">
        <v>10300</v>
      </c>
      <c r="B1758" s="1">
        <v>23</v>
      </c>
      <c r="C1758" s="8">
        <v>100</v>
      </c>
      <c r="D1758" s="1">
        <v>7</v>
      </c>
      <c r="E1758" s="7">
        <v>3786.49</v>
      </c>
      <c r="F1758" s="7">
        <f>sales_data_sample3[[#This Row],[SALES]]*sales_data_sample3[[#This Row],[PROFIT MARGIN]]</f>
        <v>942.45736099999999</v>
      </c>
      <c r="G1758" s="14" t="str">
        <f>IF(sales_data_sample3[[#This Row],[STATUS]] &lt;&gt;"Cancelled","24,89%","0")</f>
        <v>24,89%</v>
      </c>
      <c r="H1758" s="4">
        <v>37898</v>
      </c>
      <c r="I1758" t="s">
        <v>28</v>
      </c>
      <c r="J1758">
        <f>ROUNDUP(MONTH(sales_data_sample3[[#This Row],[ORDER DATE]])/3,0)</f>
        <v>4</v>
      </c>
      <c r="K1758" t="str">
        <f>TEXT(sales_data_sample3[[#This Row],[ORDER DATE]],"[$-409]mmmm")</f>
        <v>October</v>
      </c>
      <c r="L1758">
        <f>YEAR(sales_data_sample3[[#This Row],[ORDER DATE]])</f>
        <v>2003</v>
      </c>
      <c r="M1758" t="s">
        <v>278</v>
      </c>
      <c r="N1758">
        <v>146</v>
      </c>
      <c r="O1758" t="s">
        <v>2364</v>
      </c>
      <c r="P1758" t="s">
        <v>849</v>
      </c>
      <c r="Q1758" t="s">
        <v>850</v>
      </c>
      <c r="R1758" t="s">
        <v>851</v>
      </c>
      <c r="S1758" t="s">
        <v>4804</v>
      </c>
      <c r="T1758" t="s">
        <v>852</v>
      </c>
      <c r="U1758" t="s">
        <v>4804</v>
      </c>
      <c r="V1758" t="s">
        <v>853</v>
      </c>
      <c r="W1758" t="s">
        <v>810</v>
      </c>
      <c r="X1758" t="s">
        <v>52</v>
      </c>
      <c r="Y1758" t="s">
        <v>854</v>
      </c>
      <c r="Z1758" t="s">
        <v>731</v>
      </c>
      <c r="AA1758" t="s">
        <v>65</v>
      </c>
    </row>
    <row r="1759" spans="1:27" x14ac:dyDescent="0.25">
      <c r="A1759" s="1">
        <v>10300</v>
      </c>
      <c r="B1759" s="1">
        <v>31</v>
      </c>
      <c r="C1759" s="8">
        <v>58.78</v>
      </c>
      <c r="D1759" s="1">
        <v>4</v>
      </c>
      <c r="E1759" s="7">
        <v>1822.18</v>
      </c>
      <c r="F1759" s="7">
        <f>sales_data_sample3[[#This Row],[SALES]]*sales_data_sample3[[#This Row],[PROFIT MARGIN]]</f>
        <v>453.54060200000004</v>
      </c>
      <c r="G1759" s="14" t="str">
        <f>IF(sales_data_sample3[[#This Row],[STATUS]] &lt;&gt;"Cancelled","24,89%","0")</f>
        <v>24,89%</v>
      </c>
      <c r="H1759" s="4">
        <v>37898</v>
      </c>
      <c r="I1759" t="s">
        <v>28</v>
      </c>
      <c r="J1759">
        <f>ROUNDUP(MONTH(sales_data_sample3[[#This Row],[ORDER DATE]])/3,0)</f>
        <v>4</v>
      </c>
      <c r="K1759" t="str">
        <f>TEXT(sales_data_sample3[[#This Row],[ORDER DATE]],"[$-409]mmmm")</f>
        <v>October</v>
      </c>
      <c r="L1759">
        <f>YEAR(sales_data_sample3[[#This Row],[ORDER DATE]])</f>
        <v>2003</v>
      </c>
      <c r="M1759" t="s">
        <v>278</v>
      </c>
      <c r="N1759">
        <v>61</v>
      </c>
      <c r="O1759" t="s">
        <v>3427</v>
      </c>
      <c r="P1759" t="s">
        <v>849</v>
      </c>
      <c r="Q1759" t="s">
        <v>850</v>
      </c>
      <c r="R1759" t="s">
        <v>851</v>
      </c>
      <c r="S1759" t="s">
        <v>4804</v>
      </c>
      <c r="T1759" t="s">
        <v>852</v>
      </c>
      <c r="U1759" t="s">
        <v>4804</v>
      </c>
      <c r="V1759" t="s">
        <v>853</v>
      </c>
      <c r="W1759" t="s">
        <v>810</v>
      </c>
      <c r="X1759" t="s">
        <v>52</v>
      </c>
      <c r="Y1759" t="s">
        <v>854</v>
      </c>
      <c r="Z1759" t="s">
        <v>731</v>
      </c>
      <c r="AA1759" t="s">
        <v>42</v>
      </c>
    </row>
    <row r="1760" spans="1:27" x14ac:dyDescent="0.25">
      <c r="A1760" s="1">
        <v>10301</v>
      </c>
      <c r="B1760" s="1">
        <v>37</v>
      </c>
      <c r="C1760" s="8">
        <v>100</v>
      </c>
      <c r="D1760" s="1">
        <v>8</v>
      </c>
      <c r="E1760" s="7">
        <v>5917.78</v>
      </c>
      <c r="F1760" s="7">
        <f>sales_data_sample3[[#This Row],[SALES]]*sales_data_sample3[[#This Row],[PROFIT MARGIN]]</f>
        <v>1472.935442</v>
      </c>
      <c r="G1760" s="14" t="str">
        <f>IF(sales_data_sample3[[#This Row],[STATUS]] &lt;&gt;"Cancelled","24,89%","0")</f>
        <v>24,89%</v>
      </c>
      <c r="H1760" s="4">
        <v>37899</v>
      </c>
      <c r="I1760" t="s">
        <v>28</v>
      </c>
      <c r="J1760">
        <f>ROUNDUP(MONTH(sales_data_sample3[[#This Row],[ORDER DATE]])/3,0)</f>
        <v>4</v>
      </c>
      <c r="K1760" t="str">
        <f>TEXT(sales_data_sample3[[#This Row],[ORDER DATE]],"[$-409]mmmm")</f>
        <v>October</v>
      </c>
      <c r="L1760">
        <f>YEAR(sales_data_sample3[[#This Row],[ORDER DATE]])</f>
        <v>2003</v>
      </c>
      <c r="M1760" t="s">
        <v>278</v>
      </c>
      <c r="N1760">
        <v>141</v>
      </c>
      <c r="O1760" t="s">
        <v>1299</v>
      </c>
      <c r="P1760" t="s">
        <v>1327</v>
      </c>
      <c r="Q1760" t="s">
        <v>1328</v>
      </c>
      <c r="R1760" t="s">
        <v>1329</v>
      </c>
      <c r="S1760" t="s">
        <v>4804</v>
      </c>
      <c r="T1760" t="s">
        <v>1330</v>
      </c>
      <c r="U1760" t="s">
        <v>4804</v>
      </c>
      <c r="V1760" t="s">
        <v>1331</v>
      </c>
      <c r="W1760" t="s">
        <v>112</v>
      </c>
      <c r="X1760" t="s">
        <v>52</v>
      </c>
      <c r="Y1760" t="s">
        <v>1332</v>
      </c>
      <c r="Z1760" t="s">
        <v>1333</v>
      </c>
      <c r="AA1760" t="s">
        <v>65</v>
      </c>
    </row>
    <row r="1761" spans="1:27" x14ac:dyDescent="0.25">
      <c r="A1761" s="1">
        <v>10301</v>
      </c>
      <c r="B1761" s="1">
        <v>32</v>
      </c>
      <c r="C1761" s="8">
        <v>100</v>
      </c>
      <c r="D1761" s="1">
        <v>4</v>
      </c>
      <c r="E1761" s="7">
        <v>3424.64</v>
      </c>
      <c r="F1761" s="7">
        <f>sales_data_sample3[[#This Row],[SALES]]*sales_data_sample3[[#This Row],[PROFIT MARGIN]]</f>
        <v>852.39289599999995</v>
      </c>
      <c r="G1761" s="14" t="str">
        <f>IF(sales_data_sample3[[#This Row],[STATUS]] &lt;&gt;"Cancelled","24,89%","0")</f>
        <v>24,89%</v>
      </c>
      <c r="H1761" s="4">
        <v>37899</v>
      </c>
      <c r="I1761" t="s">
        <v>28</v>
      </c>
      <c r="J1761">
        <f>ROUNDUP(MONTH(sales_data_sample3[[#This Row],[ORDER DATE]])/3,0)</f>
        <v>4</v>
      </c>
      <c r="K1761" t="str">
        <f>TEXT(sales_data_sample3[[#This Row],[ORDER DATE]],"[$-409]mmmm")</f>
        <v>October</v>
      </c>
      <c r="L1761">
        <f>YEAR(sales_data_sample3[[#This Row],[ORDER DATE]])</f>
        <v>2003</v>
      </c>
      <c r="M1761" t="s">
        <v>278</v>
      </c>
      <c r="N1761">
        <v>124</v>
      </c>
      <c r="O1761" t="s">
        <v>1465</v>
      </c>
      <c r="P1761" t="s">
        <v>1327</v>
      </c>
      <c r="Q1761" t="s">
        <v>1328</v>
      </c>
      <c r="R1761" t="s">
        <v>1329</v>
      </c>
      <c r="S1761" t="s">
        <v>4804</v>
      </c>
      <c r="T1761" t="s">
        <v>1330</v>
      </c>
      <c r="U1761" t="s">
        <v>4804</v>
      </c>
      <c r="V1761" t="s">
        <v>1331</v>
      </c>
      <c r="W1761" t="s">
        <v>112</v>
      </c>
      <c r="X1761" t="s">
        <v>52</v>
      </c>
      <c r="Y1761" t="s">
        <v>1332</v>
      </c>
      <c r="Z1761" t="s">
        <v>1333</v>
      </c>
      <c r="AA1761" t="s">
        <v>65</v>
      </c>
    </row>
    <row r="1762" spans="1:27" x14ac:dyDescent="0.25">
      <c r="A1762" s="1">
        <v>10301</v>
      </c>
      <c r="B1762" s="1">
        <v>47</v>
      </c>
      <c r="C1762" s="8">
        <v>100</v>
      </c>
      <c r="D1762" s="1">
        <v>7</v>
      </c>
      <c r="E1762" s="7">
        <v>7488.04</v>
      </c>
      <c r="F1762" s="7">
        <f>sales_data_sample3[[#This Row],[SALES]]*sales_data_sample3[[#This Row],[PROFIT MARGIN]]</f>
        <v>1863.773156</v>
      </c>
      <c r="G1762" s="14" t="str">
        <f>IF(sales_data_sample3[[#This Row],[STATUS]] &lt;&gt;"Cancelled","24,89%","0")</f>
        <v>24,89%</v>
      </c>
      <c r="H1762" s="4">
        <v>37899</v>
      </c>
      <c r="I1762" t="s">
        <v>28</v>
      </c>
      <c r="J1762">
        <f>ROUNDUP(MONTH(sales_data_sample3[[#This Row],[ORDER DATE]])/3,0)</f>
        <v>4</v>
      </c>
      <c r="K1762" t="str">
        <f>TEXT(sales_data_sample3[[#This Row],[ORDER DATE]],"[$-409]mmmm")</f>
        <v>October</v>
      </c>
      <c r="L1762">
        <f>YEAR(sales_data_sample3[[#This Row],[ORDER DATE]])</f>
        <v>2003</v>
      </c>
      <c r="M1762" t="s">
        <v>278</v>
      </c>
      <c r="N1762">
        <v>142</v>
      </c>
      <c r="O1762" t="s">
        <v>1635</v>
      </c>
      <c r="P1762" t="s">
        <v>1327</v>
      </c>
      <c r="Q1762" t="s">
        <v>1328</v>
      </c>
      <c r="R1762" t="s">
        <v>1329</v>
      </c>
      <c r="S1762" t="s">
        <v>4804</v>
      </c>
      <c r="T1762" t="s">
        <v>1330</v>
      </c>
      <c r="U1762" t="s">
        <v>4804</v>
      </c>
      <c r="V1762" t="s">
        <v>1331</v>
      </c>
      <c r="W1762" t="s">
        <v>112</v>
      </c>
      <c r="X1762" t="s">
        <v>52</v>
      </c>
      <c r="Y1762" t="s">
        <v>1332</v>
      </c>
      <c r="Z1762" t="s">
        <v>1333</v>
      </c>
      <c r="AA1762" t="s">
        <v>229</v>
      </c>
    </row>
    <row r="1763" spans="1:27" x14ac:dyDescent="0.25">
      <c r="A1763" s="1">
        <v>10301</v>
      </c>
      <c r="B1763" s="1">
        <v>22</v>
      </c>
      <c r="C1763" s="8">
        <v>100</v>
      </c>
      <c r="D1763" s="1">
        <v>5</v>
      </c>
      <c r="E1763" s="7">
        <v>3223.44</v>
      </c>
      <c r="F1763" s="7">
        <f>sales_data_sample3[[#This Row],[SALES]]*sales_data_sample3[[#This Row],[PROFIT MARGIN]]</f>
        <v>802.3142160000001</v>
      </c>
      <c r="G1763" s="14" t="str">
        <f>IF(sales_data_sample3[[#This Row],[STATUS]] &lt;&gt;"Cancelled","24,89%","0")</f>
        <v>24,89%</v>
      </c>
      <c r="H1763" s="4">
        <v>37899</v>
      </c>
      <c r="I1763" t="s">
        <v>28</v>
      </c>
      <c r="J1763">
        <f>ROUNDUP(MONTH(sales_data_sample3[[#This Row],[ORDER DATE]])/3,0)</f>
        <v>4</v>
      </c>
      <c r="K1763" t="str">
        <f>TEXT(sales_data_sample3[[#This Row],[ORDER DATE]],"[$-409]mmmm")</f>
        <v>October</v>
      </c>
      <c r="L1763">
        <f>YEAR(sales_data_sample3[[#This Row],[ORDER DATE]])</f>
        <v>2003</v>
      </c>
      <c r="M1763" t="s">
        <v>278</v>
      </c>
      <c r="N1763">
        <v>132</v>
      </c>
      <c r="O1763" t="s">
        <v>1960</v>
      </c>
      <c r="P1763" t="s">
        <v>1327</v>
      </c>
      <c r="Q1763" t="s">
        <v>1328</v>
      </c>
      <c r="R1763" t="s">
        <v>1329</v>
      </c>
      <c r="S1763" t="s">
        <v>4804</v>
      </c>
      <c r="T1763" t="s">
        <v>1330</v>
      </c>
      <c r="U1763" t="s">
        <v>4804</v>
      </c>
      <c r="V1763" t="s">
        <v>1331</v>
      </c>
      <c r="W1763" t="s">
        <v>112</v>
      </c>
      <c r="X1763" t="s">
        <v>52</v>
      </c>
      <c r="Y1763" t="s">
        <v>1332</v>
      </c>
      <c r="Z1763" t="s">
        <v>1333</v>
      </c>
      <c r="AA1763" t="s">
        <v>65</v>
      </c>
    </row>
    <row r="1764" spans="1:27" x14ac:dyDescent="0.25">
      <c r="A1764" s="1">
        <v>10301</v>
      </c>
      <c r="B1764" s="1">
        <v>23</v>
      </c>
      <c r="C1764" s="8">
        <v>100</v>
      </c>
      <c r="D1764" s="1">
        <v>9</v>
      </c>
      <c r="E1764" s="7">
        <v>4011.66</v>
      </c>
      <c r="F1764" s="7">
        <f>sales_data_sample3[[#This Row],[SALES]]*sales_data_sample3[[#This Row],[PROFIT MARGIN]]</f>
        <v>998.50217399999997</v>
      </c>
      <c r="G1764" s="14" t="str">
        <f>IF(sales_data_sample3[[#This Row],[STATUS]] &lt;&gt;"Cancelled","24,89%","0")</f>
        <v>24,89%</v>
      </c>
      <c r="H1764" s="4">
        <v>37899</v>
      </c>
      <c r="I1764" t="s">
        <v>28</v>
      </c>
      <c r="J1764">
        <f>ROUNDUP(MONTH(sales_data_sample3[[#This Row],[ORDER DATE]])/3,0)</f>
        <v>4</v>
      </c>
      <c r="K1764" t="str">
        <f>TEXT(sales_data_sample3[[#This Row],[ORDER DATE]],"[$-409]mmmm")</f>
        <v>October</v>
      </c>
      <c r="L1764">
        <f>YEAR(sales_data_sample3[[#This Row],[ORDER DATE]])</f>
        <v>2003</v>
      </c>
      <c r="M1764" t="s">
        <v>278</v>
      </c>
      <c r="N1764">
        <v>169</v>
      </c>
      <c r="O1764" t="s">
        <v>2190</v>
      </c>
      <c r="P1764" t="s">
        <v>1327</v>
      </c>
      <c r="Q1764" t="s">
        <v>1328</v>
      </c>
      <c r="R1764" t="s">
        <v>1329</v>
      </c>
      <c r="S1764" t="s">
        <v>4804</v>
      </c>
      <c r="T1764" t="s">
        <v>1330</v>
      </c>
      <c r="U1764" t="s">
        <v>4804</v>
      </c>
      <c r="V1764" t="s">
        <v>1331</v>
      </c>
      <c r="W1764" t="s">
        <v>112</v>
      </c>
      <c r="X1764" t="s">
        <v>52</v>
      </c>
      <c r="Y1764" t="s">
        <v>1332</v>
      </c>
      <c r="Z1764" t="s">
        <v>1333</v>
      </c>
      <c r="AA1764" t="s">
        <v>65</v>
      </c>
    </row>
    <row r="1765" spans="1:27" x14ac:dyDescent="0.25">
      <c r="A1765" s="1">
        <v>10301</v>
      </c>
      <c r="B1765" s="1">
        <v>39</v>
      </c>
      <c r="C1765" s="8">
        <v>100</v>
      </c>
      <c r="D1765" s="1">
        <v>6</v>
      </c>
      <c r="E1765" s="7">
        <v>6446.7</v>
      </c>
      <c r="F1765" s="7">
        <f>sales_data_sample3[[#This Row],[SALES]]*sales_data_sample3[[#This Row],[PROFIT MARGIN]]</f>
        <v>1604.5836300000001</v>
      </c>
      <c r="G1765" s="14" t="str">
        <f>IF(sales_data_sample3[[#This Row],[STATUS]] &lt;&gt;"Cancelled","24,89%","0")</f>
        <v>24,89%</v>
      </c>
      <c r="H1765" s="4">
        <v>37899</v>
      </c>
      <c r="I1765" t="s">
        <v>28</v>
      </c>
      <c r="J1765">
        <f>ROUNDUP(MONTH(sales_data_sample3[[#This Row],[ORDER DATE]])/3,0)</f>
        <v>4</v>
      </c>
      <c r="K1765" t="str">
        <f>TEXT(sales_data_sample3[[#This Row],[ORDER DATE]],"[$-409]mmmm")</f>
        <v>October</v>
      </c>
      <c r="L1765">
        <f>YEAR(sales_data_sample3[[#This Row],[ORDER DATE]])</f>
        <v>2003</v>
      </c>
      <c r="M1765" t="s">
        <v>278</v>
      </c>
      <c r="N1765">
        <v>141</v>
      </c>
      <c r="O1765" t="s">
        <v>2392</v>
      </c>
      <c r="P1765" t="s">
        <v>1327</v>
      </c>
      <c r="Q1765" t="s">
        <v>1328</v>
      </c>
      <c r="R1765" t="s">
        <v>1329</v>
      </c>
      <c r="S1765" t="s">
        <v>4804</v>
      </c>
      <c r="T1765" t="s">
        <v>1330</v>
      </c>
      <c r="U1765" t="s">
        <v>4804</v>
      </c>
      <c r="V1765" t="s">
        <v>1331</v>
      </c>
      <c r="W1765" t="s">
        <v>112</v>
      </c>
      <c r="X1765" t="s">
        <v>52</v>
      </c>
      <c r="Y1765" t="s">
        <v>1332</v>
      </c>
      <c r="Z1765" t="s">
        <v>1333</v>
      </c>
      <c r="AA1765" t="s">
        <v>65</v>
      </c>
    </row>
    <row r="1766" spans="1:27" x14ac:dyDescent="0.25">
      <c r="A1766" s="1">
        <v>10301</v>
      </c>
      <c r="B1766" s="1">
        <v>27</v>
      </c>
      <c r="C1766" s="8">
        <v>72.02</v>
      </c>
      <c r="D1766" s="1">
        <v>1</v>
      </c>
      <c r="E1766" s="7">
        <v>1944.54</v>
      </c>
      <c r="F1766" s="7">
        <f>sales_data_sample3[[#This Row],[SALES]]*sales_data_sample3[[#This Row],[PROFIT MARGIN]]</f>
        <v>483.99600600000002</v>
      </c>
      <c r="G1766" s="14" t="str">
        <f>IF(sales_data_sample3[[#This Row],[STATUS]] &lt;&gt;"Cancelled","24,89%","0")</f>
        <v>24,89%</v>
      </c>
      <c r="H1766" s="4">
        <v>37899</v>
      </c>
      <c r="I1766" t="s">
        <v>28</v>
      </c>
      <c r="J1766">
        <f>ROUNDUP(MONTH(sales_data_sample3[[#This Row],[ORDER DATE]])/3,0)</f>
        <v>4</v>
      </c>
      <c r="K1766" t="str">
        <f>TEXT(sales_data_sample3[[#This Row],[ORDER DATE]],"[$-409]mmmm")</f>
        <v>October</v>
      </c>
      <c r="L1766">
        <f>YEAR(sales_data_sample3[[#This Row],[ORDER DATE]])</f>
        <v>2003</v>
      </c>
      <c r="M1766" t="s">
        <v>278</v>
      </c>
      <c r="N1766">
        <v>73</v>
      </c>
      <c r="O1766" t="s">
        <v>2735</v>
      </c>
      <c r="P1766" t="s">
        <v>1327</v>
      </c>
      <c r="Q1766" t="s">
        <v>1328</v>
      </c>
      <c r="R1766" t="s">
        <v>1329</v>
      </c>
      <c r="S1766" t="s">
        <v>4804</v>
      </c>
      <c r="T1766" t="s">
        <v>1330</v>
      </c>
      <c r="U1766" t="s">
        <v>4804</v>
      </c>
      <c r="V1766" t="s">
        <v>1331</v>
      </c>
      <c r="W1766" t="s">
        <v>112</v>
      </c>
      <c r="X1766" t="s">
        <v>52</v>
      </c>
      <c r="Y1766" t="s">
        <v>1332</v>
      </c>
      <c r="Z1766" t="s">
        <v>1333</v>
      </c>
      <c r="AA1766" t="s">
        <v>42</v>
      </c>
    </row>
    <row r="1767" spans="1:27" x14ac:dyDescent="0.25">
      <c r="A1767" s="1">
        <v>10301</v>
      </c>
      <c r="B1767" s="1">
        <v>22</v>
      </c>
      <c r="C1767" s="8">
        <v>51.32</v>
      </c>
      <c r="D1767" s="1">
        <v>3</v>
      </c>
      <c r="E1767" s="7">
        <v>1129.04</v>
      </c>
      <c r="F1767" s="7">
        <f>sales_data_sample3[[#This Row],[SALES]]*sales_data_sample3[[#This Row],[PROFIT MARGIN]]</f>
        <v>281.018056</v>
      </c>
      <c r="G1767" s="14" t="str">
        <f>IF(sales_data_sample3[[#This Row],[STATUS]] &lt;&gt;"Cancelled","24,89%","0")</f>
        <v>24,89%</v>
      </c>
      <c r="H1767" s="4">
        <v>37899</v>
      </c>
      <c r="I1767" t="s">
        <v>28</v>
      </c>
      <c r="J1767">
        <f>ROUNDUP(MONTH(sales_data_sample3[[#This Row],[ORDER DATE]])/3,0)</f>
        <v>4</v>
      </c>
      <c r="K1767" t="str">
        <f>TEXT(sales_data_sample3[[#This Row],[ORDER DATE]],"[$-409]mmmm")</f>
        <v>October</v>
      </c>
      <c r="L1767">
        <f>YEAR(sales_data_sample3[[#This Row],[ORDER DATE]])</f>
        <v>2003</v>
      </c>
      <c r="M1767" t="s">
        <v>278</v>
      </c>
      <c r="N1767">
        <v>50</v>
      </c>
      <c r="O1767" t="s">
        <v>2857</v>
      </c>
      <c r="P1767" t="s">
        <v>1327</v>
      </c>
      <c r="Q1767" t="s">
        <v>1328</v>
      </c>
      <c r="R1767" t="s">
        <v>1329</v>
      </c>
      <c r="S1767" t="s">
        <v>4804</v>
      </c>
      <c r="T1767" t="s">
        <v>1330</v>
      </c>
      <c r="U1767" t="s">
        <v>4804</v>
      </c>
      <c r="V1767" t="s">
        <v>1331</v>
      </c>
      <c r="W1767" t="s">
        <v>112</v>
      </c>
      <c r="X1767" t="s">
        <v>52</v>
      </c>
      <c r="Y1767" t="s">
        <v>1332</v>
      </c>
      <c r="Z1767" t="s">
        <v>1333</v>
      </c>
      <c r="AA1767" t="s">
        <v>42</v>
      </c>
    </row>
    <row r="1768" spans="1:27" x14ac:dyDescent="0.25">
      <c r="A1768" s="1">
        <v>10301</v>
      </c>
      <c r="B1768" s="1">
        <v>48</v>
      </c>
      <c r="C1768" s="8">
        <v>34.36</v>
      </c>
      <c r="D1768" s="1">
        <v>10</v>
      </c>
      <c r="E1768" s="7">
        <v>1649.28</v>
      </c>
      <c r="F1768" s="7">
        <f>sales_data_sample3[[#This Row],[SALES]]*sales_data_sample3[[#This Row],[PROFIT MARGIN]]</f>
        <v>410.50579199999999</v>
      </c>
      <c r="G1768" s="14" t="str">
        <f>IF(sales_data_sample3[[#This Row],[STATUS]] &lt;&gt;"Cancelled","24,89%","0")</f>
        <v>24,89%</v>
      </c>
      <c r="H1768" s="4">
        <v>37899</v>
      </c>
      <c r="I1768" t="s">
        <v>28</v>
      </c>
      <c r="J1768">
        <f>ROUNDUP(MONTH(sales_data_sample3[[#This Row],[ORDER DATE]])/3,0)</f>
        <v>4</v>
      </c>
      <c r="K1768" t="str">
        <f>TEXT(sales_data_sample3[[#This Row],[ORDER DATE]],"[$-409]mmmm")</f>
        <v>October</v>
      </c>
      <c r="L1768">
        <f>YEAR(sales_data_sample3[[#This Row],[ORDER DATE]])</f>
        <v>2003</v>
      </c>
      <c r="M1768" t="s">
        <v>278</v>
      </c>
      <c r="N1768">
        <v>37</v>
      </c>
      <c r="O1768" t="s">
        <v>3302</v>
      </c>
      <c r="P1768" t="s">
        <v>1327</v>
      </c>
      <c r="Q1768" t="s">
        <v>1328</v>
      </c>
      <c r="R1768" t="s">
        <v>1329</v>
      </c>
      <c r="S1768" t="s">
        <v>4804</v>
      </c>
      <c r="T1768" t="s">
        <v>1330</v>
      </c>
      <c r="U1768" t="s">
        <v>4804</v>
      </c>
      <c r="V1768" t="s">
        <v>1331</v>
      </c>
      <c r="W1768" t="s">
        <v>112</v>
      </c>
      <c r="X1768" t="s">
        <v>52</v>
      </c>
      <c r="Y1768" t="s">
        <v>1332</v>
      </c>
      <c r="Z1768" t="s">
        <v>1333</v>
      </c>
      <c r="AA1768" t="s">
        <v>42</v>
      </c>
    </row>
    <row r="1769" spans="1:27" x14ac:dyDescent="0.25">
      <c r="A1769" s="1">
        <v>10301</v>
      </c>
      <c r="B1769" s="1">
        <v>22</v>
      </c>
      <c r="C1769" s="8">
        <v>96.37</v>
      </c>
      <c r="D1769" s="1">
        <v>2</v>
      </c>
      <c r="E1769" s="7">
        <v>2120.14</v>
      </c>
      <c r="F1769" s="7">
        <f>sales_data_sample3[[#This Row],[SALES]]*sales_data_sample3[[#This Row],[PROFIT MARGIN]]</f>
        <v>527.70284600000002</v>
      </c>
      <c r="G1769" s="14" t="str">
        <f>IF(sales_data_sample3[[#This Row],[STATUS]] &lt;&gt;"Cancelled","24,89%","0")</f>
        <v>24,89%</v>
      </c>
      <c r="H1769" s="4">
        <v>37899</v>
      </c>
      <c r="I1769" t="s">
        <v>28</v>
      </c>
      <c r="J1769">
        <f>ROUNDUP(MONTH(sales_data_sample3[[#This Row],[ORDER DATE]])/3,0)</f>
        <v>4</v>
      </c>
      <c r="K1769" t="str">
        <f>TEXT(sales_data_sample3[[#This Row],[ORDER DATE]],"[$-409]mmmm")</f>
        <v>October</v>
      </c>
      <c r="L1769">
        <f>YEAR(sales_data_sample3[[#This Row],[ORDER DATE]])</f>
        <v>2003</v>
      </c>
      <c r="M1769" t="s">
        <v>278</v>
      </c>
      <c r="N1769">
        <v>107</v>
      </c>
      <c r="O1769" t="s">
        <v>3508</v>
      </c>
      <c r="P1769" t="s">
        <v>1327</v>
      </c>
      <c r="Q1769" t="s">
        <v>1328</v>
      </c>
      <c r="R1769" t="s">
        <v>1329</v>
      </c>
      <c r="S1769" t="s">
        <v>4804</v>
      </c>
      <c r="T1769" t="s">
        <v>1330</v>
      </c>
      <c r="U1769" t="s">
        <v>4804</v>
      </c>
      <c r="V1769" t="s">
        <v>1331</v>
      </c>
      <c r="W1769" t="s">
        <v>112</v>
      </c>
      <c r="X1769" t="s">
        <v>52</v>
      </c>
      <c r="Y1769" t="s">
        <v>1332</v>
      </c>
      <c r="Z1769" t="s">
        <v>1333</v>
      </c>
      <c r="AA1769" t="s">
        <v>42</v>
      </c>
    </row>
    <row r="1770" spans="1:27" x14ac:dyDescent="0.25">
      <c r="A1770" s="1">
        <v>10301</v>
      </c>
      <c r="B1770" s="1">
        <v>50</v>
      </c>
      <c r="C1770" s="8">
        <v>100</v>
      </c>
      <c r="D1770" s="1">
        <v>11</v>
      </c>
      <c r="E1770" s="7">
        <v>7723.5</v>
      </c>
      <c r="F1770" s="7">
        <f>sales_data_sample3[[#This Row],[SALES]]*sales_data_sample3[[#This Row],[PROFIT MARGIN]]</f>
        <v>1922.37915</v>
      </c>
      <c r="G1770" s="14" t="str">
        <f>IF(sales_data_sample3[[#This Row],[STATUS]] &lt;&gt;"Cancelled","24,89%","0")</f>
        <v>24,89%</v>
      </c>
      <c r="H1770" s="4">
        <v>37899</v>
      </c>
      <c r="I1770" t="s">
        <v>28</v>
      </c>
      <c r="J1770">
        <f>ROUNDUP(MONTH(sales_data_sample3[[#This Row],[ORDER DATE]])/3,0)</f>
        <v>4</v>
      </c>
      <c r="K1770" t="str">
        <f>TEXT(sales_data_sample3[[#This Row],[ORDER DATE]],"[$-409]mmmm")</f>
        <v>October</v>
      </c>
      <c r="L1770">
        <f>YEAR(sales_data_sample3[[#This Row],[ORDER DATE]])</f>
        <v>2003</v>
      </c>
      <c r="M1770" t="s">
        <v>278</v>
      </c>
      <c r="N1770">
        <v>140</v>
      </c>
      <c r="O1770" t="s">
        <v>3589</v>
      </c>
      <c r="P1770" t="s">
        <v>1327</v>
      </c>
      <c r="Q1770" t="s">
        <v>1328</v>
      </c>
      <c r="R1770" t="s">
        <v>1329</v>
      </c>
      <c r="S1770" t="s">
        <v>4804</v>
      </c>
      <c r="T1770" t="s">
        <v>1330</v>
      </c>
      <c r="U1770" t="s">
        <v>4804</v>
      </c>
      <c r="V1770" t="s">
        <v>1331</v>
      </c>
      <c r="W1770" t="s">
        <v>112</v>
      </c>
      <c r="X1770" t="s">
        <v>52</v>
      </c>
      <c r="Y1770" t="s">
        <v>1332</v>
      </c>
      <c r="Z1770" t="s">
        <v>1333</v>
      </c>
      <c r="AA1770" t="s">
        <v>229</v>
      </c>
    </row>
    <row r="1771" spans="1:27" x14ac:dyDescent="0.25">
      <c r="A1771" s="1">
        <v>10302</v>
      </c>
      <c r="B1771" s="1">
        <v>43</v>
      </c>
      <c r="C1771" s="8">
        <v>100</v>
      </c>
      <c r="D1771" s="1">
        <v>1</v>
      </c>
      <c r="E1771" s="7">
        <v>7310</v>
      </c>
      <c r="F1771" s="7">
        <f>sales_data_sample3[[#This Row],[SALES]]*sales_data_sample3[[#This Row],[PROFIT MARGIN]]</f>
        <v>540.20899999999995</v>
      </c>
      <c r="G1771" s="14" t="str">
        <f>IF(sales_data_sample3[[#This Row],[STATUS]] &lt;&gt;"Cancelled","7,39%","0")</f>
        <v>7,39%</v>
      </c>
      <c r="H1771" s="4">
        <v>37900</v>
      </c>
      <c r="I1771" t="s">
        <v>28</v>
      </c>
      <c r="J1771">
        <f>ROUNDUP(MONTH(sales_data_sample3[[#This Row],[ORDER DATE]])/3,0)</f>
        <v>4</v>
      </c>
      <c r="K1771" t="str">
        <f>TEXT(sales_data_sample3[[#This Row],[ORDER DATE]],"[$-409]mmmm")</f>
        <v>October</v>
      </c>
      <c r="L1771">
        <f>YEAR(sales_data_sample3[[#This Row],[ORDER DATE]])</f>
        <v>2003</v>
      </c>
      <c r="M1771" t="s">
        <v>1354</v>
      </c>
      <c r="N1771">
        <v>170</v>
      </c>
      <c r="O1771" t="s">
        <v>1565</v>
      </c>
      <c r="P1771" t="s">
        <v>257</v>
      </c>
      <c r="Q1771" t="s">
        <v>258</v>
      </c>
      <c r="R1771" t="s">
        <v>259</v>
      </c>
      <c r="S1771" t="s">
        <v>4804</v>
      </c>
      <c r="T1771" t="s">
        <v>260</v>
      </c>
      <c r="U1771" t="s">
        <v>4804</v>
      </c>
      <c r="V1771" t="s">
        <v>261</v>
      </c>
      <c r="W1771" t="s">
        <v>262</v>
      </c>
      <c r="X1771" t="s">
        <v>52</v>
      </c>
      <c r="Y1771" t="s">
        <v>263</v>
      </c>
      <c r="Z1771" t="s">
        <v>264</v>
      </c>
      <c r="AA1771" t="s">
        <v>229</v>
      </c>
    </row>
    <row r="1772" spans="1:27" x14ac:dyDescent="0.25">
      <c r="A1772" s="1">
        <v>10302</v>
      </c>
      <c r="B1772" s="1">
        <v>38</v>
      </c>
      <c r="C1772" s="8">
        <v>89.27</v>
      </c>
      <c r="D1772" s="1">
        <v>2</v>
      </c>
      <c r="E1772" s="7">
        <v>3392.26</v>
      </c>
      <c r="F1772" s="7">
        <f>sales_data_sample3[[#This Row],[SALES]]*sales_data_sample3[[#This Row],[PROFIT MARGIN]]</f>
        <v>250.68801399999998</v>
      </c>
      <c r="G1772" s="14" t="str">
        <f>IF(sales_data_sample3[[#This Row],[STATUS]] &lt;&gt;"Cancelled","7,39%","0")</f>
        <v>7,39%</v>
      </c>
      <c r="H1772" s="4">
        <v>37900</v>
      </c>
      <c r="I1772" t="s">
        <v>28</v>
      </c>
      <c r="J1772">
        <f>ROUNDUP(MONTH(sales_data_sample3[[#This Row],[ORDER DATE]])/3,0)</f>
        <v>4</v>
      </c>
      <c r="K1772" t="str">
        <f>TEXT(sales_data_sample3[[#This Row],[ORDER DATE]],"[$-409]mmmm")</f>
        <v>October</v>
      </c>
      <c r="L1772">
        <f>YEAR(sales_data_sample3[[#This Row],[ORDER DATE]])</f>
        <v>2003</v>
      </c>
      <c r="M1772" t="s">
        <v>1354</v>
      </c>
      <c r="N1772">
        <v>92</v>
      </c>
      <c r="O1772" t="s">
        <v>2529</v>
      </c>
      <c r="P1772" t="s">
        <v>257</v>
      </c>
      <c r="Q1772" t="s">
        <v>258</v>
      </c>
      <c r="R1772" t="s">
        <v>259</v>
      </c>
      <c r="S1772" t="s">
        <v>4804</v>
      </c>
      <c r="T1772" t="s">
        <v>260</v>
      </c>
      <c r="U1772" t="s">
        <v>4804</v>
      </c>
      <c r="V1772" t="s">
        <v>261</v>
      </c>
      <c r="W1772" t="s">
        <v>262</v>
      </c>
      <c r="X1772" t="s">
        <v>52</v>
      </c>
      <c r="Y1772" t="s">
        <v>263</v>
      </c>
      <c r="Z1772" t="s">
        <v>264</v>
      </c>
      <c r="AA1772" t="s">
        <v>65</v>
      </c>
    </row>
    <row r="1773" spans="1:27" x14ac:dyDescent="0.25">
      <c r="A1773" s="1">
        <v>10302</v>
      </c>
      <c r="B1773" s="1">
        <v>23</v>
      </c>
      <c r="C1773" s="8">
        <v>72.7</v>
      </c>
      <c r="D1773" s="1">
        <v>3</v>
      </c>
      <c r="E1773" s="7">
        <v>1672.1</v>
      </c>
      <c r="F1773" s="7">
        <f>sales_data_sample3[[#This Row],[SALES]]*sales_data_sample3[[#This Row],[PROFIT MARGIN]]</f>
        <v>416.18569000000002</v>
      </c>
      <c r="G1773" s="14" t="str">
        <f>IF(sales_data_sample3[[#This Row],[STATUS]] &lt;&gt;"Cancelled","24,89%","0")</f>
        <v>24,89%</v>
      </c>
      <c r="H1773" s="4">
        <v>37900</v>
      </c>
      <c r="I1773" t="s">
        <v>28</v>
      </c>
      <c r="J1773">
        <f>ROUNDUP(MONTH(sales_data_sample3[[#This Row],[ORDER DATE]])/3,0)</f>
        <v>4</v>
      </c>
      <c r="K1773" t="str">
        <f>TEXT(sales_data_sample3[[#This Row],[ORDER DATE]],"[$-409]mmmm")</f>
        <v>October</v>
      </c>
      <c r="L1773">
        <f>YEAR(sales_data_sample3[[#This Row],[ORDER DATE]])</f>
        <v>2003</v>
      </c>
      <c r="M1773" t="s">
        <v>278</v>
      </c>
      <c r="N1773">
        <v>71</v>
      </c>
      <c r="O1773" t="s">
        <v>2698</v>
      </c>
      <c r="P1773" t="s">
        <v>257</v>
      </c>
      <c r="Q1773" t="s">
        <v>258</v>
      </c>
      <c r="R1773" t="s">
        <v>259</v>
      </c>
      <c r="S1773" t="s">
        <v>4804</v>
      </c>
      <c r="T1773" t="s">
        <v>260</v>
      </c>
      <c r="U1773" t="s">
        <v>4804</v>
      </c>
      <c r="V1773" t="s">
        <v>261</v>
      </c>
      <c r="W1773" t="s">
        <v>262</v>
      </c>
      <c r="X1773" t="s">
        <v>52</v>
      </c>
      <c r="Y1773" t="s">
        <v>263</v>
      </c>
      <c r="Z1773" t="s">
        <v>264</v>
      </c>
      <c r="AA1773" t="s">
        <v>42</v>
      </c>
    </row>
    <row r="1774" spans="1:27" x14ac:dyDescent="0.25">
      <c r="A1774" s="1">
        <v>10302</v>
      </c>
      <c r="B1774" s="1">
        <v>49</v>
      </c>
      <c r="C1774" s="8">
        <v>100</v>
      </c>
      <c r="D1774" s="1">
        <v>5</v>
      </c>
      <c r="E1774" s="7">
        <v>5298.86</v>
      </c>
      <c r="F1774" s="7">
        <f>sales_data_sample3[[#This Row],[SALES]]*sales_data_sample3[[#This Row],[PROFIT MARGIN]]</f>
        <v>1318.886254</v>
      </c>
      <c r="G1774" s="14" t="str">
        <f>IF(sales_data_sample3[[#This Row],[STATUS]] &lt;&gt;"Cancelled","24,89%","0")</f>
        <v>24,89%</v>
      </c>
      <c r="H1774" s="4">
        <v>37900</v>
      </c>
      <c r="I1774" t="s">
        <v>28</v>
      </c>
      <c r="J1774">
        <f>ROUNDUP(MONTH(sales_data_sample3[[#This Row],[ORDER DATE]])/3,0)</f>
        <v>4</v>
      </c>
      <c r="K1774" t="str">
        <f>TEXT(sales_data_sample3[[#This Row],[ORDER DATE]],"[$-409]mmmm")</f>
        <v>October</v>
      </c>
      <c r="L1774">
        <f>YEAR(sales_data_sample3[[#This Row],[ORDER DATE]])</f>
        <v>2003</v>
      </c>
      <c r="M1774" t="s">
        <v>278</v>
      </c>
      <c r="N1774">
        <v>90</v>
      </c>
      <c r="O1774" t="s">
        <v>3151</v>
      </c>
      <c r="P1774" t="s">
        <v>257</v>
      </c>
      <c r="Q1774" t="s">
        <v>258</v>
      </c>
      <c r="R1774" t="s">
        <v>259</v>
      </c>
      <c r="S1774" t="s">
        <v>4804</v>
      </c>
      <c r="T1774" t="s">
        <v>260</v>
      </c>
      <c r="U1774" t="s">
        <v>4804</v>
      </c>
      <c r="V1774" t="s">
        <v>261</v>
      </c>
      <c r="W1774" t="s">
        <v>262</v>
      </c>
      <c r="X1774" t="s">
        <v>52</v>
      </c>
      <c r="Y1774" t="s">
        <v>263</v>
      </c>
      <c r="Z1774" t="s">
        <v>264</v>
      </c>
      <c r="AA1774" t="s">
        <v>65</v>
      </c>
    </row>
    <row r="1775" spans="1:27" x14ac:dyDescent="0.25">
      <c r="A1775" s="1">
        <v>10302</v>
      </c>
      <c r="B1775" s="1">
        <v>45</v>
      </c>
      <c r="C1775" s="8">
        <v>100</v>
      </c>
      <c r="D1775" s="1">
        <v>4</v>
      </c>
      <c r="E1775" s="7">
        <v>5548.95</v>
      </c>
      <c r="F1775" s="7">
        <f>sales_data_sample3[[#This Row],[SALES]]*sales_data_sample3[[#This Row],[PROFIT MARGIN]]</f>
        <v>1381.1336550000001</v>
      </c>
      <c r="G1775" s="14" t="str">
        <f>IF(sales_data_sample3[[#This Row],[STATUS]] &lt;&gt;"Cancelled","24,89%","0")</f>
        <v>24,89%</v>
      </c>
      <c r="H1775" s="4">
        <v>37900</v>
      </c>
      <c r="I1775" t="s">
        <v>28</v>
      </c>
      <c r="J1775">
        <f>ROUNDUP(MONTH(sales_data_sample3[[#This Row],[ORDER DATE]])/3,0)</f>
        <v>4</v>
      </c>
      <c r="K1775" t="str">
        <f>TEXT(sales_data_sample3[[#This Row],[ORDER DATE]],"[$-409]mmmm")</f>
        <v>October</v>
      </c>
      <c r="L1775">
        <f>YEAR(sales_data_sample3[[#This Row],[ORDER DATE]])</f>
        <v>2003</v>
      </c>
      <c r="M1775" t="s">
        <v>278</v>
      </c>
      <c r="N1775">
        <v>117</v>
      </c>
      <c r="O1775" t="s">
        <v>3275</v>
      </c>
      <c r="P1775" t="s">
        <v>257</v>
      </c>
      <c r="Q1775" t="s">
        <v>258</v>
      </c>
      <c r="R1775" t="s">
        <v>259</v>
      </c>
      <c r="S1775" t="s">
        <v>4804</v>
      </c>
      <c r="T1775" t="s">
        <v>260</v>
      </c>
      <c r="U1775" t="s">
        <v>4804</v>
      </c>
      <c r="V1775" t="s">
        <v>261</v>
      </c>
      <c r="W1775" t="s">
        <v>262</v>
      </c>
      <c r="X1775" t="s">
        <v>52</v>
      </c>
      <c r="Y1775" t="s">
        <v>263</v>
      </c>
      <c r="Z1775" t="s">
        <v>264</v>
      </c>
      <c r="AA1775" t="s">
        <v>65</v>
      </c>
    </row>
    <row r="1776" spans="1:27" x14ac:dyDescent="0.25">
      <c r="A1776" s="1">
        <v>10302</v>
      </c>
      <c r="B1776" s="1">
        <v>48</v>
      </c>
      <c r="C1776" s="8">
        <v>74.48</v>
      </c>
      <c r="D1776" s="1">
        <v>6</v>
      </c>
      <c r="E1776" s="7">
        <v>3575.04</v>
      </c>
      <c r="F1776" s="7">
        <f>sales_data_sample3[[#This Row],[SALES]]*sales_data_sample3[[#This Row],[PROFIT MARGIN]]</f>
        <v>889.82745599999998</v>
      </c>
      <c r="G1776" s="14" t="str">
        <f>IF(sales_data_sample3[[#This Row],[STATUS]] &lt;&gt;"Cancelled","24,89%","0")</f>
        <v>24,89%</v>
      </c>
      <c r="H1776" s="4">
        <v>37900</v>
      </c>
      <c r="I1776" t="s">
        <v>28</v>
      </c>
      <c r="J1776">
        <f>ROUNDUP(MONTH(sales_data_sample3[[#This Row],[ORDER DATE]])/3,0)</f>
        <v>4</v>
      </c>
      <c r="K1776" t="str">
        <f>TEXT(sales_data_sample3[[#This Row],[ORDER DATE]],"[$-409]mmmm")</f>
        <v>October</v>
      </c>
      <c r="L1776">
        <f>YEAR(sales_data_sample3[[#This Row],[ORDER DATE]])</f>
        <v>2003</v>
      </c>
      <c r="M1776" t="s">
        <v>278</v>
      </c>
      <c r="N1776">
        <v>85</v>
      </c>
      <c r="O1776" t="s">
        <v>3391</v>
      </c>
      <c r="P1776" t="s">
        <v>257</v>
      </c>
      <c r="Q1776" t="s">
        <v>258</v>
      </c>
      <c r="R1776" t="s">
        <v>259</v>
      </c>
      <c r="S1776" t="s">
        <v>4804</v>
      </c>
      <c r="T1776" t="s">
        <v>260</v>
      </c>
      <c r="U1776" t="s">
        <v>4804</v>
      </c>
      <c r="V1776" t="s">
        <v>261</v>
      </c>
      <c r="W1776" t="s">
        <v>262</v>
      </c>
      <c r="X1776" t="s">
        <v>52</v>
      </c>
      <c r="Y1776" t="s">
        <v>263</v>
      </c>
      <c r="Z1776" t="s">
        <v>264</v>
      </c>
      <c r="AA1776" t="s">
        <v>65</v>
      </c>
    </row>
    <row r="1777" spans="1:27" x14ac:dyDescent="0.25">
      <c r="A1777" s="1">
        <v>10303</v>
      </c>
      <c r="B1777" s="1">
        <v>46</v>
      </c>
      <c r="C1777" s="8">
        <v>49.04</v>
      </c>
      <c r="D1777" s="1">
        <v>2</v>
      </c>
      <c r="E1777" s="7">
        <v>2255.84</v>
      </c>
      <c r="F1777" s="7">
        <f>sales_data_sample3[[#This Row],[SALES]]*sales_data_sample3[[#This Row],[PROFIT MARGIN]]</f>
        <v>166.70657599999998</v>
      </c>
      <c r="G1777" s="14" t="str">
        <f>IF(sales_data_sample3[[#This Row],[STATUS]] &lt;&gt;"Cancelled","7,39%","0")</f>
        <v>7,39%</v>
      </c>
      <c r="H1777" s="4">
        <v>38266</v>
      </c>
      <c r="I1777" t="s">
        <v>28</v>
      </c>
      <c r="J1777">
        <f>ROUNDUP(MONTH(sales_data_sample3[[#This Row],[ORDER DATE]])/3,0)</f>
        <v>4</v>
      </c>
      <c r="K1777" t="str">
        <f>TEXT(sales_data_sample3[[#This Row],[ORDER DATE]],"[$-409]mmmm")</f>
        <v>October</v>
      </c>
      <c r="L1777">
        <f>YEAR(sales_data_sample3[[#This Row],[ORDER DATE]])</f>
        <v>2004</v>
      </c>
      <c r="M1777" t="s">
        <v>1354</v>
      </c>
      <c r="N1777">
        <v>60</v>
      </c>
      <c r="O1777" t="s">
        <v>1696</v>
      </c>
      <c r="P1777" t="s">
        <v>1183</v>
      </c>
      <c r="Q1777" t="s">
        <v>1184</v>
      </c>
      <c r="R1777" t="s">
        <v>1185</v>
      </c>
      <c r="S1777" t="s">
        <v>4804</v>
      </c>
      <c r="T1777" t="s">
        <v>1186</v>
      </c>
      <c r="U1777" t="s">
        <v>4804</v>
      </c>
      <c r="V1777" t="s">
        <v>1187</v>
      </c>
      <c r="W1777" t="s">
        <v>273</v>
      </c>
      <c r="X1777" t="s">
        <v>52</v>
      </c>
      <c r="Y1777" t="s">
        <v>1188</v>
      </c>
      <c r="Z1777" t="s">
        <v>1189</v>
      </c>
      <c r="AA1777" t="s">
        <v>42</v>
      </c>
    </row>
    <row r="1778" spans="1:27" x14ac:dyDescent="0.25">
      <c r="A1778" s="1">
        <v>10303</v>
      </c>
      <c r="B1778" s="1">
        <v>24</v>
      </c>
      <c r="C1778" s="8">
        <v>40.21</v>
      </c>
      <c r="D1778" s="1">
        <v>1</v>
      </c>
      <c r="E1778" s="7">
        <v>965.04</v>
      </c>
      <c r="F1778" s="7">
        <f>sales_data_sample3[[#This Row],[SALES]]*sales_data_sample3[[#This Row],[PROFIT MARGIN]]</f>
        <v>71.316455999999988</v>
      </c>
      <c r="G1778" s="14" t="str">
        <f>IF(sales_data_sample3[[#This Row],[STATUS]] &lt;&gt;"Cancelled","7,39%","0")</f>
        <v>7,39%</v>
      </c>
      <c r="H1778" s="4">
        <v>38266</v>
      </c>
      <c r="I1778" t="s">
        <v>28</v>
      </c>
      <c r="J1778">
        <f>ROUNDUP(MONTH(sales_data_sample3[[#This Row],[ORDER DATE]])/3,0)</f>
        <v>4</v>
      </c>
      <c r="K1778" t="str">
        <f>TEXT(sales_data_sample3[[#This Row],[ORDER DATE]],"[$-409]mmmm")</f>
        <v>October</v>
      </c>
      <c r="L1778">
        <f>YEAR(sales_data_sample3[[#This Row],[ORDER DATE]])</f>
        <v>2004</v>
      </c>
      <c r="M1778" t="s">
        <v>1354</v>
      </c>
      <c r="N1778">
        <v>41</v>
      </c>
      <c r="O1778" t="s">
        <v>3664</v>
      </c>
      <c r="P1778" t="s">
        <v>1183</v>
      </c>
      <c r="Q1778" t="s">
        <v>1184</v>
      </c>
      <c r="R1778" t="s">
        <v>1185</v>
      </c>
      <c r="S1778" t="s">
        <v>4804</v>
      </c>
      <c r="T1778" t="s">
        <v>1186</v>
      </c>
      <c r="U1778" t="s">
        <v>4804</v>
      </c>
      <c r="V1778" t="s">
        <v>1187</v>
      </c>
      <c r="W1778" t="s">
        <v>273</v>
      </c>
      <c r="X1778" t="s">
        <v>52</v>
      </c>
      <c r="Y1778" t="s">
        <v>1188</v>
      </c>
      <c r="Z1778" t="s">
        <v>1189</v>
      </c>
      <c r="AA1778" t="s">
        <v>42</v>
      </c>
    </row>
    <row r="1779" spans="1:27" x14ac:dyDescent="0.25">
      <c r="A1779" s="1">
        <v>10304</v>
      </c>
      <c r="B1779" s="1">
        <v>47</v>
      </c>
      <c r="C1779" s="8">
        <v>100</v>
      </c>
      <c r="D1779" s="1">
        <v>6</v>
      </c>
      <c r="E1779" s="7">
        <v>10172.700000000001</v>
      </c>
      <c r="F1779" s="7">
        <f>sales_data_sample3[[#This Row],[SALES]]*sales_data_sample3[[#This Row],[PROFIT MARGIN]]</f>
        <v>2531.9850300000003</v>
      </c>
      <c r="G1779" s="14" t="str">
        <f>IF(sales_data_sample3[[#This Row],[STATUS]] &lt;&gt;"Cancelled","24,89%","0")</f>
        <v>24,89%</v>
      </c>
      <c r="H1779" s="4">
        <v>38271</v>
      </c>
      <c r="I1779" t="s">
        <v>28</v>
      </c>
      <c r="J1779">
        <f>ROUNDUP(MONTH(sales_data_sample3[[#This Row],[ORDER DATE]])/3,0)</f>
        <v>4</v>
      </c>
      <c r="K1779" t="str">
        <f>TEXT(sales_data_sample3[[#This Row],[ORDER DATE]],"[$-409]mmmm")</f>
        <v>October</v>
      </c>
      <c r="L1779">
        <f>YEAR(sales_data_sample3[[#This Row],[ORDER DATE]])</f>
        <v>2004</v>
      </c>
      <c r="M1779" t="s">
        <v>278</v>
      </c>
      <c r="N1779">
        <v>214</v>
      </c>
      <c r="O1779" t="s">
        <v>279</v>
      </c>
      <c r="P1779" t="s">
        <v>409</v>
      </c>
      <c r="Q1779" t="s">
        <v>410</v>
      </c>
      <c r="R1779" t="s">
        <v>411</v>
      </c>
      <c r="S1779" t="s">
        <v>4804</v>
      </c>
      <c r="T1779" t="s">
        <v>412</v>
      </c>
      <c r="U1779" t="s">
        <v>4804</v>
      </c>
      <c r="V1779" t="s">
        <v>413</v>
      </c>
      <c r="W1779" t="s">
        <v>51</v>
      </c>
      <c r="X1779" t="s">
        <v>52</v>
      </c>
      <c r="Y1779" t="s">
        <v>414</v>
      </c>
      <c r="Z1779" t="s">
        <v>64</v>
      </c>
      <c r="AA1779" t="s">
        <v>229</v>
      </c>
    </row>
    <row r="1780" spans="1:27" x14ac:dyDescent="0.25">
      <c r="A1780" s="1">
        <v>10304</v>
      </c>
      <c r="B1780" s="1">
        <v>39</v>
      </c>
      <c r="C1780" s="8">
        <v>100</v>
      </c>
      <c r="D1780" s="1">
        <v>3</v>
      </c>
      <c r="E1780" s="7">
        <v>6396</v>
      </c>
      <c r="F1780" s="7">
        <f>sales_data_sample3[[#This Row],[SALES]]*sales_data_sample3[[#This Row],[PROFIT MARGIN]]</f>
        <v>291.01799999999997</v>
      </c>
      <c r="G1780" s="14" t="str">
        <f>IF(sales_data_sample3[[#This Row],[STATUS]] &lt;&gt;"Cancelled","4,55%","0")</f>
        <v>4,55%</v>
      </c>
      <c r="H1780" s="4">
        <v>38271</v>
      </c>
      <c r="I1780" t="s">
        <v>28</v>
      </c>
      <c r="J1780">
        <f>ROUNDUP(MONTH(sales_data_sample3[[#This Row],[ORDER DATE]])/3,0)</f>
        <v>4</v>
      </c>
      <c r="K1780" t="str">
        <f>TEXT(sales_data_sample3[[#This Row],[ORDER DATE]],"[$-409]mmmm")</f>
        <v>October</v>
      </c>
      <c r="L1780">
        <f>YEAR(sales_data_sample3[[#This Row],[ORDER DATE]])</f>
        <v>2004</v>
      </c>
      <c r="M1780" t="s">
        <v>957</v>
      </c>
      <c r="N1780">
        <v>136</v>
      </c>
      <c r="O1780" t="s">
        <v>958</v>
      </c>
      <c r="P1780" t="s">
        <v>409</v>
      </c>
      <c r="Q1780" t="s">
        <v>410</v>
      </c>
      <c r="R1780" t="s">
        <v>411</v>
      </c>
      <c r="S1780" t="s">
        <v>4804</v>
      </c>
      <c r="T1780" t="s">
        <v>412</v>
      </c>
      <c r="U1780" t="s">
        <v>4804</v>
      </c>
      <c r="V1780" t="s">
        <v>413</v>
      </c>
      <c r="W1780" t="s">
        <v>51</v>
      </c>
      <c r="X1780" t="s">
        <v>52</v>
      </c>
      <c r="Y1780" t="s">
        <v>414</v>
      </c>
      <c r="Z1780" t="s">
        <v>64</v>
      </c>
      <c r="AA1780" t="s">
        <v>65</v>
      </c>
    </row>
    <row r="1781" spans="1:27" x14ac:dyDescent="0.25">
      <c r="A1781" s="1">
        <v>10304</v>
      </c>
      <c r="B1781" s="1">
        <v>46</v>
      </c>
      <c r="C1781" s="8">
        <v>98</v>
      </c>
      <c r="D1781" s="1">
        <v>5</v>
      </c>
      <c r="E1781" s="7">
        <v>4508</v>
      </c>
      <c r="F1781" s="7">
        <f>sales_data_sample3[[#This Row],[SALES]]*sales_data_sample3[[#This Row],[PROFIT MARGIN]]</f>
        <v>205.114</v>
      </c>
      <c r="G1781" s="14" t="str">
        <f>IF(sales_data_sample3[[#This Row],[STATUS]] &lt;&gt;"Cancelled","4,55%","0")</f>
        <v>4,55%</v>
      </c>
      <c r="H1781" s="4">
        <v>38271</v>
      </c>
      <c r="I1781" t="s">
        <v>28</v>
      </c>
      <c r="J1781">
        <f>ROUNDUP(MONTH(sales_data_sample3[[#This Row],[ORDER DATE]])/3,0)</f>
        <v>4</v>
      </c>
      <c r="K1781" t="str">
        <f>TEXT(sales_data_sample3[[#This Row],[ORDER DATE]],"[$-409]mmmm")</f>
        <v>October</v>
      </c>
      <c r="L1781">
        <f>YEAR(sales_data_sample3[[#This Row],[ORDER DATE]])</f>
        <v>2004</v>
      </c>
      <c r="M1781" t="s">
        <v>957</v>
      </c>
      <c r="N1781">
        <v>116</v>
      </c>
      <c r="O1781" t="s">
        <v>1264</v>
      </c>
      <c r="P1781" t="s">
        <v>409</v>
      </c>
      <c r="Q1781" t="s">
        <v>410</v>
      </c>
      <c r="R1781" t="s">
        <v>411</v>
      </c>
      <c r="S1781" t="s">
        <v>4804</v>
      </c>
      <c r="T1781" t="s">
        <v>412</v>
      </c>
      <c r="U1781" t="s">
        <v>4804</v>
      </c>
      <c r="V1781" t="s">
        <v>413</v>
      </c>
      <c r="W1781" t="s">
        <v>51</v>
      </c>
      <c r="X1781" t="s">
        <v>52</v>
      </c>
      <c r="Y1781" t="s">
        <v>414</v>
      </c>
      <c r="Z1781" t="s">
        <v>64</v>
      </c>
      <c r="AA1781" t="s">
        <v>65</v>
      </c>
    </row>
    <row r="1782" spans="1:27" x14ac:dyDescent="0.25">
      <c r="A1782" s="1">
        <v>10304</v>
      </c>
      <c r="B1782" s="1">
        <v>37</v>
      </c>
      <c r="C1782" s="8">
        <v>95.55</v>
      </c>
      <c r="D1782" s="1">
        <v>13</v>
      </c>
      <c r="E1782" s="7">
        <v>3535.35</v>
      </c>
      <c r="F1782" s="7">
        <f>sales_data_sample3[[#This Row],[SALES]]*sales_data_sample3[[#This Row],[PROFIT MARGIN]]</f>
        <v>261.26236499999999</v>
      </c>
      <c r="G1782" s="14" t="str">
        <f>IF(sales_data_sample3[[#This Row],[STATUS]] &lt;&gt;"Cancelled","7,39%","0")</f>
        <v>7,39%</v>
      </c>
      <c r="H1782" s="4">
        <v>38271</v>
      </c>
      <c r="I1782" t="s">
        <v>28</v>
      </c>
      <c r="J1782">
        <f>ROUNDUP(MONTH(sales_data_sample3[[#This Row],[ORDER DATE]])/3,0)</f>
        <v>4</v>
      </c>
      <c r="K1782" t="str">
        <f>TEXT(sales_data_sample3[[#This Row],[ORDER DATE]],"[$-409]mmmm")</f>
        <v>October</v>
      </c>
      <c r="L1782">
        <f>YEAR(sales_data_sample3[[#This Row],[ORDER DATE]])</f>
        <v>2004</v>
      </c>
      <c r="M1782" t="s">
        <v>1354</v>
      </c>
      <c r="N1782">
        <v>102</v>
      </c>
      <c r="O1782" t="s">
        <v>1355</v>
      </c>
      <c r="P1782" t="s">
        <v>409</v>
      </c>
      <c r="Q1782" t="s">
        <v>410</v>
      </c>
      <c r="R1782" t="s">
        <v>411</v>
      </c>
      <c r="S1782" t="s">
        <v>4804</v>
      </c>
      <c r="T1782" t="s">
        <v>412</v>
      </c>
      <c r="U1782" t="s">
        <v>4804</v>
      </c>
      <c r="V1782" t="s">
        <v>413</v>
      </c>
      <c r="W1782" t="s">
        <v>51</v>
      </c>
      <c r="X1782" t="s">
        <v>52</v>
      </c>
      <c r="Y1782" t="s">
        <v>414</v>
      </c>
      <c r="Z1782" t="s">
        <v>64</v>
      </c>
      <c r="AA1782" t="s">
        <v>65</v>
      </c>
    </row>
    <row r="1783" spans="1:27" x14ac:dyDescent="0.25">
      <c r="A1783" s="1">
        <v>10304</v>
      </c>
      <c r="B1783" s="1">
        <v>37</v>
      </c>
      <c r="C1783" s="8">
        <v>48.52</v>
      </c>
      <c r="D1783" s="1">
        <v>12</v>
      </c>
      <c r="E1783" s="7">
        <v>1795.24</v>
      </c>
      <c r="F1783" s="7">
        <f>sales_data_sample3[[#This Row],[SALES]]*sales_data_sample3[[#This Row],[PROFIT MARGIN]]</f>
        <v>132.66823599999998</v>
      </c>
      <c r="G1783" s="14" t="str">
        <f>IF(sales_data_sample3[[#This Row],[STATUS]] &lt;&gt;"Cancelled","7,39%","0")</f>
        <v>7,39%</v>
      </c>
      <c r="H1783" s="4">
        <v>38271</v>
      </c>
      <c r="I1783" t="s">
        <v>28</v>
      </c>
      <c r="J1783">
        <f>ROUNDUP(MONTH(sales_data_sample3[[#This Row],[ORDER DATE]])/3,0)</f>
        <v>4</v>
      </c>
      <c r="K1783" t="str">
        <f>TEXT(sales_data_sample3[[#This Row],[ORDER DATE]],"[$-409]mmmm")</f>
        <v>October</v>
      </c>
      <c r="L1783">
        <f>YEAR(sales_data_sample3[[#This Row],[ORDER DATE]])</f>
        <v>2004</v>
      </c>
      <c r="M1783" t="s">
        <v>1354</v>
      </c>
      <c r="N1783">
        <v>53</v>
      </c>
      <c r="O1783" t="s">
        <v>1419</v>
      </c>
      <c r="P1783" t="s">
        <v>409</v>
      </c>
      <c r="Q1783" t="s">
        <v>410</v>
      </c>
      <c r="R1783" t="s">
        <v>411</v>
      </c>
      <c r="S1783" t="s">
        <v>4804</v>
      </c>
      <c r="T1783" t="s">
        <v>412</v>
      </c>
      <c r="U1783" t="s">
        <v>4804</v>
      </c>
      <c r="V1783" t="s">
        <v>413</v>
      </c>
      <c r="W1783" t="s">
        <v>51</v>
      </c>
      <c r="X1783" t="s">
        <v>52</v>
      </c>
      <c r="Y1783" t="s">
        <v>414</v>
      </c>
      <c r="Z1783" t="s">
        <v>64</v>
      </c>
      <c r="AA1783" t="s">
        <v>42</v>
      </c>
    </row>
    <row r="1784" spans="1:27" x14ac:dyDescent="0.25">
      <c r="A1784" s="1">
        <v>10304</v>
      </c>
      <c r="B1784" s="1">
        <v>24</v>
      </c>
      <c r="C1784" s="8">
        <v>100</v>
      </c>
      <c r="D1784" s="1">
        <v>17</v>
      </c>
      <c r="E1784" s="7">
        <v>2440.8000000000002</v>
      </c>
      <c r="F1784" s="7">
        <f>sales_data_sample3[[#This Row],[SALES]]*sales_data_sample3[[#This Row],[PROFIT MARGIN]]</f>
        <v>180.37512000000001</v>
      </c>
      <c r="G1784" s="14" t="str">
        <f>IF(sales_data_sample3[[#This Row],[STATUS]] &lt;&gt;"Cancelled","7,39%","0")</f>
        <v>7,39%</v>
      </c>
      <c r="H1784" s="4">
        <v>38271</v>
      </c>
      <c r="I1784" t="s">
        <v>28</v>
      </c>
      <c r="J1784">
        <f>ROUNDUP(MONTH(sales_data_sample3[[#This Row],[ORDER DATE]])/3,0)</f>
        <v>4</v>
      </c>
      <c r="K1784" t="str">
        <f>TEXT(sales_data_sample3[[#This Row],[ORDER DATE]],"[$-409]mmmm")</f>
        <v>October</v>
      </c>
      <c r="L1784">
        <f>YEAR(sales_data_sample3[[#This Row],[ORDER DATE]])</f>
        <v>2004</v>
      </c>
      <c r="M1784" t="s">
        <v>1354</v>
      </c>
      <c r="N1784">
        <v>127</v>
      </c>
      <c r="O1784" t="s">
        <v>1769</v>
      </c>
      <c r="P1784" t="s">
        <v>409</v>
      </c>
      <c r="Q1784" t="s">
        <v>410</v>
      </c>
      <c r="R1784" t="s">
        <v>411</v>
      </c>
      <c r="S1784" t="s">
        <v>4804</v>
      </c>
      <c r="T1784" t="s">
        <v>412</v>
      </c>
      <c r="U1784" t="s">
        <v>4804</v>
      </c>
      <c r="V1784" t="s">
        <v>413</v>
      </c>
      <c r="W1784" t="s">
        <v>51</v>
      </c>
      <c r="X1784" t="s">
        <v>52</v>
      </c>
      <c r="Y1784" t="s">
        <v>414</v>
      </c>
      <c r="Z1784" t="s">
        <v>64</v>
      </c>
      <c r="AA1784" t="s">
        <v>42</v>
      </c>
    </row>
    <row r="1785" spans="1:27" x14ac:dyDescent="0.25">
      <c r="A1785" s="1">
        <v>10304</v>
      </c>
      <c r="B1785" s="1">
        <v>20</v>
      </c>
      <c r="C1785" s="8">
        <v>100</v>
      </c>
      <c r="D1785" s="1">
        <v>14</v>
      </c>
      <c r="E1785" s="7">
        <v>3577.6</v>
      </c>
      <c r="F1785" s="7">
        <f>sales_data_sample3[[#This Row],[SALES]]*sales_data_sample3[[#This Row],[PROFIT MARGIN]]</f>
        <v>264.38463999999999</v>
      </c>
      <c r="G1785" s="14" t="str">
        <f>IF(sales_data_sample3[[#This Row],[STATUS]] &lt;&gt;"Cancelled","7,39%","0")</f>
        <v>7,39%</v>
      </c>
      <c r="H1785" s="4">
        <v>38271</v>
      </c>
      <c r="I1785" t="s">
        <v>28</v>
      </c>
      <c r="J1785">
        <f>ROUNDUP(MONTH(sales_data_sample3[[#This Row],[ORDER DATE]])/3,0)</f>
        <v>4</v>
      </c>
      <c r="K1785" t="str">
        <f>TEXT(sales_data_sample3[[#This Row],[ORDER DATE]],"[$-409]mmmm")</f>
        <v>October</v>
      </c>
      <c r="L1785">
        <f>YEAR(sales_data_sample3[[#This Row],[ORDER DATE]])</f>
        <v>2004</v>
      </c>
      <c r="M1785" t="s">
        <v>1354</v>
      </c>
      <c r="N1785">
        <v>168</v>
      </c>
      <c r="O1785" t="s">
        <v>1928</v>
      </c>
      <c r="P1785" t="s">
        <v>409</v>
      </c>
      <c r="Q1785" t="s">
        <v>410</v>
      </c>
      <c r="R1785" t="s">
        <v>411</v>
      </c>
      <c r="S1785" t="s">
        <v>4804</v>
      </c>
      <c r="T1785" t="s">
        <v>412</v>
      </c>
      <c r="U1785" t="s">
        <v>4804</v>
      </c>
      <c r="V1785" t="s">
        <v>413</v>
      </c>
      <c r="W1785" t="s">
        <v>51</v>
      </c>
      <c r="X1785" t="s">
        <v>52</v>
      </c>
      <c r="Y1785" t="s">
        <v>414</v>
      </c>
      <c r="Z1785" t="s">
        <v>64</v>
      </c>
      <c r="AA1785" t="s">
        <v>65</v>
      </c>
    </row>
    <row r="1786" spans="1:27" x14ac:dyDescent="0.25">
      <c r="A1786" s="1">
        <v>10304</v>
      </c>
      <c r="B1786" s="1">
        <v>46</v>
      </c>
      <c r="C1786" s="8">
        <v>100</v>
      </c>
      <c r="D1786" s="1">
        <v>7</v>
      </c>
      <c r="E1786" s="7">
        <v>4613.8</v>
      </c>
      <c r="F1786" s="7">
        <f>sales_data_sample3[[#This Row],[SALES]]*sales_data_sample3[[#This Row],[PROFIT MARGIN]]</f>
        <v>340.95981999999998</v>
      </c>
      <c r="G1786" s="14" t="str">
        <f>IF(sales_data_sample3[[#This Row],[STATUS]] &lt;&gt;"Cancelled","7,39%","0")</f>
        <v>7,39%</v>
      </c>
      <c r="H1786" s="4">
        <v>38271</v>
      </c>
      <c r="I1786" t="s">
        <v>28</v>
      </c>
      <c r="J1786">
        <f>ROUNDUP(MONTH(sales_data_sample3[[#This Row],[ORDER DATE]])/3,0)</f>
        <v>4</v>
      </c>
      <c r="K1786" t="str">
        <f>TEXT(sales_data_sample3[[#This Row],[ORDER DATE]],"[$-409]mmmm")</f>
        <v>October</v>
      </c>
      <c r="L1786">
        <f>YEAR(sales_data_sample3[[#This Row],[ORDER DATE]])</f>
        <v>2004</v>
      </c>
      <c r="M1786" t="s">
        <v>1354</v>
      </c>
      <c r="N1786">
        <v>101</v>
      </c>
      <c r="O1786" t="s">
        <v>1989</v>
      </c>
      <c r="P1786" t="s">
        <v>409</v>
      </c>
      <c r="Q1786" t="s">
        <v>410</v>
      </c>
      <c r="R1786" t="s">
        <v>411</v>
      </c>
      <c r="S1786" t="s">
        <v>4804</v>
      </c>
      <c r="T1786" t="s">
        <v>412</v>
      </c>
      <c r="U1786" t="s">
        <v>4804</v>
      </c>
      <c r="V1786" t="s">
        <v>413</v>
      </c>
      <c r="W1786" t="s">
        <v>51</v>
      </c>
      <c r="X1786" t="s">
        <v>52</v>
      </c>
      <c r="Y1786" t="s">
        <v>414</v>
      </c>
      <c r="Z1786" t="s">
        <v>64</v>
      </c>
      <c r="AA1786" t="s">
        <v>65</v>
      </c>
    </row>
    <row r="1787" spans="1:27" x14ac:dyDescent="0.25">
      <c r="A1787" s="1">
        <v>10304</v>
      </c>
      <c r="B1787" s="1">
        <v>24</v>
      </c>
      <c r="C1787" s="8">
        <v>64.959999999999994</v>
      </c>
      <c r="D1787" s="1">
        <v>9</v>
      </c>
      <c r="E1787" s="7">
        <v>1559.04</v>
      </c>
      <c r="F1787" s="7">
        <f>sales_data_sample3[[#This Row],[SALES]]*sales_data_sample3[[#This Row],[PROFIT MARGIN]]</f>
        <v>115.21305599999998</v>
      </c>
      <c r="G1787" s="14" t="str">
        <f>IF(sales_data_sample3[[#This Row],[STATUS]] &lt;&gt;"Cancelled","7,39%","0")</f>
        <v>7,39%</v>
      </c>
      <c r="H1787" s="4">
        <v>38271</v>
      </c>
      <c r="I1787" t="s">
        <v>28</v>
      </c>
      <c r="J1787">
        <f>ROUNDUP(MONTH(sales_data_sample3[[#This Row],[ORDER DATE]])/3,0)</f>
        <v>4</v>
      </c>
      <c r="K1787" t="str">
        <f>TEXT(sales_data_sample3[[#This Row],[ORDER DATE]],"[$-409]mmmm")</f>
        <v>October</v>
      </c>
      <c r="L1787">
        <f>YEAR(sales_data_sample3[[#This Row],[ORDER DATE]])</f>
        <v>2004</v>
      </c>
      <c r="M1787" t="s">
        <v>1354</v>
      </c>
      <c r="N1787">
        <v>62</v>
      </c>
      <c r="O1787" t="s">
        <v>2025</v>
      </c>
      <c r="P1787" t="s">
        <v>409</v>
      </c>
      <c r="Q1787" t="s">
        <v>410</v>
      </c>
      <c r="R1787" t="s">
        <v>411</v>
      </c>
      <c r="S1787" t="s">
        <v>4804</v>
      </c>
      <c r="T1787" t="s">
        <v>412</v>
      </c>
      <c r="U1787" t="s">
        <v>4804</v>
      </c>
      <c r="V1787" t="s">
        <v>413</v>
      </c>
      <c r="W1787" t="s">
        <v>51</v>
      </c>
      <c r="X1787" t="s">
        <v>52</v>
      </c>
      <c r="Y1787" t="s">
        <v>414</v>
      </c>
      <c r="Z1787" t="s">
        <v>64</v>
      </c>
      <c r="AA1787" t="s">
        <v>42</v>
      </c>
    </row>
    <row r="1788" spans="1:27" x14ac:dyDescent="0.25">
      <c r="A1788" s="1">
        <v>10304</v>
      </c>
      <c r="B1788" s="1">
        <v>26</v>
      </c>
      <c r="C1788" s="8">
        <v>85.87</v>
      </c>
      <c r="D1788" s="1">
        <v>8</v>
      </c>
      <c r="E1788" s="7">
        <v>2232.62</v>
      </c>
      <c r="F1788" s="7">
        <f>sales_data_sample3[[#This Row],[SALES]]*sales_data_sample3[[#This Row],[PROFIT MARGIN]]</f>
        <v>164.99061799999998</v>
      </c>
      <c r="G1788" s="14" t="str">
        <f>IF(sales_data_sample3[[#This Row],[STATUS]] &lt;&gt;"Cancelled","7,39%","0")</f>
        <v>7,39%</v>
      </c>
      <c r="H1788" s="4">
        <v>38271</v>
      </c>
      <c r="I1788" t="s">
        <v>28</v>
      </c>
      <c r="J1788">
        <f>ROUNDUP(MONTH(sales_data_sample3[[#This Row],[ORDER DATE]])/3,0)</f>
        <v>4</v>
      </c>
      <c r="K1788" t="str">
        <f>TEXT(sales_data_sample3[[#This Row],[ORDER DATE]],"[$-409]mmmm")</f>
        <v>October</v>
      </c>
      <c r="L1788">
        <f>YEAR(sales_data_sample3[[#This Row],[ORDER DATE]])</f>
        <v>2004</v>
      </c>
      <c r="M1788" t="s">
        <v>1354</v>
      </c>
      <c r="N1788">
        <v>104</v>
      </c>
      <c r="O1788" t="s">
        <v>2122</v>
      </c>
      <c r="P1788" t="s">
        <v>409</v>
      </c>
      <c r="Q1788" t="s">
        <v>410</v>
      </c>
      <c r="R1788" t="s">
        <v>411</v>
      </c>
      <c r="S1788" t="s">
        <v>4804</v>
      </c>
      <c r="T1788" t="s">
        <v>412</v>
      </c>
      <c r="U1788" t="s">
        <v>4804</v>
      </c>
      <c r="V1788" t="s">
        <v>413</v>
      </c>
      <c r="W1788" t="s">
        <v>51</v>
      </c>
      <c r="X1788" t="s">
        <v>52</v>
      </c>
      <c r="Y1788" t="s">
        <v>414</v>
      </c>
      <c r="Z1788" t="s">
        <v>64</v>
      </c>
      <c r="AA1788" t="s">
        <v>42</v>
      </c>
    </row>
    <row r="1789" spans="1:27" x14ac:dyDescent="0.25">
      <c r="A1789" s="1">
        <v>10304</v>
      </c>
      <c r="B1789" s="1">
        <v>38</v>
      </c>
      <c r="C1789" s="8">
        <v>100</v>
      </c>
      <c r="D1789" s="1">
        <v>11</v>
      </c>
      <c r="E1789" s="7">
        <v>3958.46</v>
      </c>
      <c r="F1789" s="7">
        <f>sales_data_sample3[[#This Row],[SALES]]*sales_data_sample3[[#This Row],[PROFIT MARGIN]]</f>
        <v>292.53019399999999</v>
      </c>
      <c r="G1789" s="14" t="str">
        <f>IF(sales_data_sample3[[#This Row],[STATUS]] &lt;&gt;"Cancelled","7,39%","0")</f>
        <v>7,39%</v>
      </c>
      <c r="H1789" s="4">
        <v>38271</v>
      </c>
      <c r="I1789" t="s">
        <v>28</v>
      </c>
      <c r="J1789">
        <f>ROUNDUP(MONTH(sales_data_sample3[[#This Row],[ORDER DATE]])/3,0)</f>
        <v>4</v>
      </c>
      <c r="K1789" t="str">
        <f>TEXT(sales_data_sample3[[#This Row],[ORDER DATE]],"[$-409]mmmm")</f>
        <v>October</v>
      </c>
      <c r="L1789">
        <f>YEAR(sales_data_sample3[[#This Row],[ORDER DATE]])</f>
        <v>2004</v>
      </c>
      <c r="M1789" t="s">
        <v>1354</v>
      </c>
      <c r="N1789">
        <v>99</v>
      </c>
      <c r="O1789" t="s">
        <v>2325</v>
      </c>
      <c r="P1789" t="s">
        <v>409</v>
      </c>
      <c r="Q1789" t="s">
        <v>410</v>
      </c>
      <c r="R1789" t="s">
        <v>411</v>
      </c>
      <c r="S1789" t="s">
        <v>4804</v>
      </c>
      <c r="T1789" t="s">
        <v>412</v>
      </c>
      <c r="U1789" t="s">
        <v>4804</v>
      </c>
      <c r="V1789" t="s">
        <v>413</v>
      </c>
      <c r="W1789" t="s">
        <v>51</v>
      </c>
      <c r="X1789" t="s">
        <v>52</v>
      </c>
      <c r="Y1789" t="s">
        <v>414</v>
      </c>
      <c r="Z1789" t="s">
        <v>64</v>
      </c>
      <c r="AA1789" t="s">
        <v>65</v>
      </c>
    </row>
    <row r="1790" spans="1:27" x14ac:dyDescent="0.25">
      <c r="A1790" s="1">
        <v>10304</v>
      </c>
      <c r="B1790" s="1">
        <v>34</v>
      </c>
      <c r="C1790" s="8">
        <v>49.3</v>
      </c>
      <c r="D1790" s="1">
        <v>4</v>
      </c>
      <c r="E1790" s="7">
        <v>1676.2</v>
      </c>
      <c r="F1790" s="7">
        <f>sales_data_sample3[[#This Row],[SALES]]*sales_data_sample3[[#This Row],[PROFIT MARGIN]]</f>
        <v>123.87118</v>
      </c>
      <c r="G1790" s="14" t="str">
        <f>IF(sales_data_sample3[[#This Row],[STATUS]] &lt;&gt;"Cancelled","7,39%","0")</f>
        <v>7,39%</v>
      </c>
      <c r="H1790" s="4">
        <v>38271</v>
      </c>
      <c r="I1790" t="s">
        <v>28</v>
      </c>
      <c r="J1790">
        <f>ROUNDUP(MONTH(sales_data_sample3[[#This Row],[ORDER DATE]])/3,0)</f>
        <v>4</v>
      </c>
      <c r="K1790" t="str">
        <f>TEXT(sales_data_sample3[[#This Row],[ORDER DATE]],"[$-409]mmmm")</f>
        <v>October</v>
      </c>
      <c r="L1790">
        <f>YEAR(sales_data_sample3[[#This Row],[ORDER DATE]])</f>
        <v>2004</v>
      </c>
      <c r="M1790" t="s">
        <v>1354</v>
      </c>
      <c r="N1790">
        <v>50</v>
      </c>
      <c r="O1790" t="s">
        <v>2635</v>
      </c>
      <c r="P1790" t="s">
        <v>409</v>
      </c>
      <c r="Q1790" t="s">
        <v>410</v>
      </c>
      <c r="R1790" t="s">
        <v>411</v>
      </c>
      <c r="S1790" t="s">
        <v>4804</v>
      </c>
      <c r="T1790" t="s">
        <v>412</v>
      </c>
      <c r="U1790" t="s">
        <v>4804</v>
      </c>
      <c r="V1790" t="s">
        <v>413</v>
      </c>
      <c r="W1790" t="s">
        <v>51</v>
      </c>
      <c r="X1790" t="s">
        <v>52</v>
      </c>
      <c r="Y1790" t="s">
        <v>414</v>
      </c>
      <c r="Z1790" t="s">
        <v>64</v>
      </c>
      <c r="AA1790" t="s">
        <v>42</v>
      </c>
    </row>
    <row r="1791" spans="1:27" x14ac:dyDescent="0.25">
      <c r="A1791" s="1">
        <v>10304</v>
      </c>
      <c r="B1791" s="1">
        <v>23</v>
      </c>
      <c r="C1791" s="8">
        <v>30.2</v>
      </c>
      <c r="D1791" s="1">
        <v>16</v>
      </c>
      <c r="E1791" s="7">
        <v>694.6</v>
      </c>
      <c r="F1791" s="7">
        <f>sales_data_sample3[[#This Row],[SALES]]*sales_data_sample3[[#This Row],[PROFIT MARGIN]]</f>
        <v>51.330939999999998</v>
      </c>
      <c r="G1791" s="14" t="str">
        <f>IF(sales_data_sample3[[#This Row],[STATUS]] &lt;&gt;"Cancelled","7,39%","0")</f>
        <v>7,39%</v>
      </c>
      <c r="H1791" s="4">
        <v>38271</v>
      </c>
      <c r="I1791" t="s">
        <v>28</v>
      </c>
      <c r="J1791">
        <f>ROUNDUP(MONTH(sales_data_sample3[[#This Row],[ORDER DATE]])/3,0)</f>
        <v>4</v>
      </c>
      <c r="K1791" t="str">
        <f>TEXT(sales_data_sample3[[#This Row],[ORDER DATE]],"[$-409]mmmm")</f>
        <v>October</v>
      </c>
      <c r="L1791">
        <f>YEAR(sales_data_sample3[[#This Row],[ORDER DATE]])</f>
        <v>2004</v>
      </c>
      <c r="M1791" t="s">
        <v>1354</v>
      </c>
      <c r="N1791">
        <v>33</v>
      </c>
      <c r="O1791" t="s">
        <v>2922</v>
      </c>
      <c r="P1791" t="s">
        <v>409</v>
      </c>
      <c r="Q1791" t="s">
        <v>410</v>
      </c>
      <c r="R1791" t="s">
        <v>411</v>
      </c>
      <c r="S1791" t="s">
        <v>4804</v>
      </c>
      <c r="T1791" t="s">
        <v>412</v>
      </c>
      <c r="U1791" t="s">
        <v>4804</v>
      </c>
      <c r="V1791" t="s">
        <v>413</v>
      </c>
      <c r="W1791" t="s">
        <v>51</v>
      </c>
      <c r="X1791" t="s">
        <v>52</v>
      </c>
      <c r="Y1791" t="s">
        <v>414</v>
      </c>
      <c r="Z1791" t="s">
        <v>64</v>
      </c>
      <c r="AA1791" t="s">
        <v>42</v>
      </c>
    </row>
    <row r="1792" spans="1:27" x14ac:dyDescent="0.25">
      <c r="A1792" s="1">
        <v>10304</v>
      </c>
      <c r="B1792" s="1">
        <v>44</v>
      </c>
      <c r="C1792" s="8">
        <v>39.42</v>
      </c>
      <c r="D1792" s="1">
        <v>15</v>
      </c>
      <c r="E1792" s="7">
        <v>1734.48</v>
      </c>
      <c r="F1792" s="7">
        <f>sales_data_sample3[[#This Row],[SALES]]*sales_data_sample3[[#This Row],[PROFIT MARGIN]]</f>
        <v>128.17807199999999</v>
      </c>
      <c r="G1792" s="14" t="str">
        <f>IF(sales_data_sample3[[#This Row],[STATUS]] &lt;&gt;"Cancelled","7,39%","0")</f>
        <v>7,39%</v>
      </c>
      <c r="H1792" s="4">
        <v>38271</v>
      </c>
      <c r="I1792" t="s">
        <v>28</v>
      </c>
      <c r="J1792">
        <f>ROUNDUP(MONTH(sales_data_sample3[[#This Row],[ORDER DATE]])/3,0)</f>
        <v>4</v>
      </c>
      <c r="K1792" t="str">
        <f>TEXT(sales_data_sample3[[#This Row],[ORDER DATE]],"[$-409]mmmm")</f>
        <v>October</v>
      </c>
      <c r="L1792">
        <f>YEAR(sales_data_sample3[[#This Row],[ORDER DATE]])</f>
        <v>2004</v>
      </c>
      <c r="M1792" t="s">
        <v>1354</v>
      </c>
      <c r="N1792">
        <v>44</v>
      </c>
      <c r="O1792" t="s">
        <v>3035</v>
      </c>
      <c r="P1792" t="s">
        <v>409</v>
      </c>
      <c r="Q1792" t="s">
        <v>410</v>
      </c>
      <c r="R1792" t="s">
        <v>411</v>
      </c>
      <c r="S1792" t="s">
        <v>4804</v>
      </c>
      <c r="T1792" t="s">
        <v>412</v>
      </c>
      <c r="U1792" t="s">
        <v>4804</v>
      </c>
      <c r="V1792" t="s">
        <v>413</v>
      </c>
      <c r="W1792" t="s">
        <v>51</v>
      </c>
      <c r="X1792" t="s">
        <v>52</v>
      </c>
      <c r="Y1792" t="s">
        <v>414</v>
      </c>
      <c r="Z1792" t="s">
        <v>64</v>
      </c>
      <c r="AA1792" t="s">
        <v>42</v>
      </c>
    </row>
    <row r="1793" spans="1:27" x14ac:dyDescent="0.25">
      <c r="A1793" s="1">
        <v>10304</v>
      </c>
      <c r="B1793" s="1">
        <v>33</v>
      </c>
      <c r="C1793" s="8">
        <v>100</v>
      </c>
      <c r="D1793" s="1">
        <v>10</v>
      </c>
      <c r="E1793" s="7">
        <v>3342.57</v>
      </c>
      <c r="F1793" s="7">
        <f>sales_data_sample3[[#This Row],[SALES]]*sales_data_sample3[[#This Row],[PROFIT MARGIN]]</f>
        <v>247.01592299999999</v>
      </c>
      <c r="G1793" s="14" t="str">
        <f>IF(sales_data_sample3[[#This Row],[STATUS]] &lt;&gt;"Cancelled","7,39%","0")</f>
        <v>7,39%</v>
      </c>
      <c r="H1793" s="4">
        <v>38271</v>
      </c>
      <c r="I1793" t="s">
        <v>28</v>
      </c>
      <c r="J1793">
        <f>ROUNDUP(MONTH(sales_data_sample3[[#This Row],[ORDER DATE]])/3,0)</f>
        <v>4</v>
      </c>
      <c r="K1793" t="str">
        <f>TEXT(sales_data_sample3[[#This Row],[ORDER DATE]],"[$-409]mmmm")</f>
        <v>October</v>
      </c>
      <c r="L1793">
        <f>YEAR(sales_data_sample3[[#This Row],[ORDER DATE]])</f>
        <v>2004</v>
      </c>
      <c r="M1793" t="s">
        <v>1354</v>
      </c>
      <c r="N1793">
        <v>97</v>
      </c>
      <c r="O1793" t="s">
        <v>3732</v>
      </c>
      <c r="P1793" t="s">
        <v>409</v>
      </c>
      <c r="Q1793" t="s">
        <v>410</v>
      </c>
      <c r="R1793" t="s">
        <v>411</v>
      </c>
      <c r="S1793" t="s">
        <v>4804</v>
      </c>
      <c r="T1793" t="s">
        <v>412</v>
      </c>
      <c r="U1793" t="s">
        <v>4804</v>
      </c>
      <c r="V1793" t="s">
        <v>413</v>
      </c>
      <c r="W1793" t="s">
        <v>51</v>
      </c>
      <c r="X1793" t="s">
        <v>52</v>
      </c>
      <c r="Y1793" t="s">
        <v>414</v>
      </c>
      <c r="Z1793" t="s">
        <v>64</v>
      </c>
      <c r="AA1793" t="s">
        <v>65</v>
      </c>
    </row>
    <row r="1794" spans="1:27" x14ac:dyDescent="0.25">
      <c r="A1794" s="1">
        <v>10304</v>
      </c>
      <c r="B1794" s="1">
        <v>36</v>
      </c>
      <c r="C1794" s="8">
        <v>73.040000000000006</v>
      </c>
      <c r="D1794" s="1">
        <v>2</v>
      </c>
      <c r="E1794" s="7">
        <v>2629.44</v>
      </c>
      <c r="F1794" s="7">
        <f>sales_data_sample3[[#This Row],[SALES]]*sales_data_sample3[[#This Row],[PROFIT MARGIN]]</f>
        <v>119.63952</v>
      </c>
      <c r="G1794" s="14" t="str">
        <f>IF(sales_data_sample3[[#This Row],[STATUS]] &lt;&gt;"Cancelled","4,55%","0")</f>
        <v>4,55%</v>
      </c>
      <c r="H1794" s="4">
        <v>38271</v>
      </c>
      <c r="I1794" t="s">
        <v>28</v>
      </c>
      <c r="J1794">
        <f>ROUNDUP(MONTH(sales_data_sample3[[#This Row],[ORDER DATE]])/3,0)</f>
        <v>4</v>
      </c>
      <c r="K1794" t="str">
        <f>TEXT(sales_data_sample3[[#This Row],[ORDER DATE]],"[$-409]mmmm")</f>
        <v>October</v>
      </c>
      <c r="L1794">
        <f>YEAR(sales_data_sample3[[#This Row],[ORDER DATE]])</f>
        <v>2004</v>
      </c>
      <c r="M1794" t="s">
        <v>957</v>
      </c>
      <c r="N1794">
        <v>64</v>
      </c>
      <c r="O1794" t="s">
        <v>4029</v>
      </c>
      <c r="P1794" t="s">
        <v>409</v>
      </c>
      <c r="Q1794" t="s">
        <v>410</v>
      </c>
      <c r="R1794" t="s">
        <v>411</v>
      </c>
      <c r="S1794" t="s">
        <v>4804</v>
      </c>
      <c r="T1794" t="s">
        <v>412</v>
      </c>
      <c r="U1794" t="s">
        <v>4804</v>
      </c>
      <c r="V1794" t="s">
        <v>413</v>
      </c>
      <c r="W1794" t="s">
        <v>51</v>
      </c>
      <c r="X1794" t="s">
        <v>52</v>
      </c>
      <c r="Y1794" t="s">
        <v>414</v>
      </c>
      <c r="Z1794" t="s">
        <v>64</v>
      </c>
      <c r="AA1794" t="s">
        <v>42</v>
      </c>
    </row>
    <row r="1795" spans="1:27" x14ac:dyDescent="0.25">
      <c r="A1795" s="1">
        <v>10304</v>
      </c>
      <c r="B1795" s="1">
        <v>40</v>
      </c>
      <c r="C1795" s="8">
        <v>100</v>
      </c>
      <c r="D1795" s="1">
        <v>1</v>
      </c>
      <c r="E1795" s="7">
        <v>4208</v>
      </c>
      <c r="F1795" s="7">
        <f>sales_data_sample3[[#This Row],[SALES]]*sales_data_sample3[[#This Row],[PROFIT MARGIN]]</f>
        <v>1047.3712</v>
      </c>
      <c r="G1795" s="14" t="str">
        <f>IF(sales_data_sample3[[#This Row],[STATUS]] &lt;&gt;"Cancelled","24,89%","0")</f>
        <v>24,89%</v>
      </c>
      <c r="H1795" s="4">
        <v>38271</v>
      </c>
      <c r="I1795" t="s">
        <v>28</v>
      </c>
      <c r="J1795">
        <f>ROUNDUP(MONTH(sales_data_sample3[[#This Row],[ORDER DATE]])/3,0)</f>
        <v>4</v>
      </c>
      <c r="K1795" t="str">
        <f>TEXT(sales_data_sample3[[#This Row],[ORDER DATE]],"[$-409]mmmm")</f>
        <v>October</v>
      </c>
      <c r="L1795">
        <f>YEAR(sales_data_sample3[[#This Row],[ORDER DATE]])</f>
        <v>2004</v>
      </c>
      <c r="M1795" t="s">
        <v>278</v>
      </c>
      <c r="N1795">
        <v>101</v>
      </c>
      <c r="O1795" t="s">
        <v>4506</v>
      </c>
      <c r="P1795" t="s">
        <v>409</v>
      </c>
      <c r="Q1795" t="s">
        <v>410</v>
      </c>
      <c r="R1795" t="s">
        <v>411</v>
      </c>
      <c r="S1795" t="s">
        <v>4804</v>
      </c>
      <c r="T1795" t="s">
        <v>412</v>
      </c>
      <c r="U1795" t="s">
        <v>4804</v>
      </c>
      <c r="V1795" t="s">
        <v>413</v>
      </c>
      <c r="W1795" t="s">
        <v>51</v>
      </c>
      <c r="X1795" t="s">
        <v>52</v>
      </c>
      <c r="Y1795" t="s">
        <v>414</v>
      </c>
      <c r="Z1795" t="s">
        <v>64</v>
      </c>
      <c r="AA1795" t="s">
        <v>65</v>
      </c>
    </row>
    <row r="1796" spans="1:27" x14ac:dyDescent="0.25">
      <c r="A1796" s="1">
        <v>10305</v>
      </c>
      <c r="B1796" s="1">
        <v>38</v>
      </c>
      <c r="C1796" s="8">
        <v>100</v>
      </c>
      <c r="D1796" s="1">
        <v>13</v>
      </c>
      <c r="E1796" s="7">
        <v>6680.78</v>
      </c>
      <c r="F1796" s="7">
        <f>sales_data_sample3[[#This Row],[SALES]]*sales_data_sample3[[#This Row],[PROFIT MARGIN]]</f>
        <v>1662.8461420000001</v>
      </c>
      <c r="G1796" s="14" t="str">
        <f>IF(sales_data_sample3[[#This Row],[STATUS]] &lt;&gt;"Cancelled","24,89%","0")</f>
        <v>24,89%</v>
      </c>
      <c r="H1796" s="4">
        <v>38273</v>
      </c>
      <c r="I1796" t="s">
        <v>28</v>
      </c>
      <c r="J1796">
        <f>ROUNDUP(MONTH(sales_data_sample3[[#This Row],[ORDER DATE]])/3,0)</f>
        <v>4</v>
      </c>
      <c r="K1796" t="str">
        <f>TEXT(sales_data_sample3[[#This Row],[ORDER DATE]],"[$-409]mmmm")</f>
        <v>October</v>
      </c>
      <c r="L1796">
        <f>YEAR(sales_data_sample3[[#This Row],[ORDER DATE]])</f>
        <v>2004</v>
      </c>
      <c r="M1796" t="s">
        <v>278</v>
      </c>
      <c r="N1796">
        <v>147</v>
      </c>
      <c r="O1796" t="s">
        <v>710</v>
      </c>
      <c r="P1796" t="s">
        <v>181</v>
      </c>
      <c r="Q1796" t="s">
        <v>182</v>
      </c>
      <c r="R1796" t="s">
        <v>183</v>
      </c>
      <c r="S1796" t="s">
        <v>4804</v>
      </c>
      <c r="T1796" t="s">
        <v>184</v>
      </c>
      <c r="U1796" t="s">
        <v>185</v>
      </c>
      <c r="V1796" t="s">
        <v>186</v>
      </c>
      <c r="W1796" t="s">
        <v>38</v>
      </c>
      <c r="X1796" t="s">
        <v>39</v>
      </c>
      <c r="Y1796" t="s">
        <v>187</v>
      </c>
      <c r="Z1796" t="s">
        <v>188</v>
      </c>
      <c r="AA1796" t="s">
        <v>65</v>
      </c>
    </row>
    <row r="1797" spans="1:27" x14ac:dyDescent="0.25">
      <c r="A1797" s="1">
        <v>10305</v>
      </c>
      <c r="B1797" s="1">
        <v>38</v>
      </c>
      <c r="C1797" s="8">
        <v>100</v>
      </c>
      <c r="D1797" s="1">
        <v>5</v>
      </c>
      <c r="E1797" s="7">
        <v>4773.18</v>
      </c>
      <c r="F1797" s="7">
        <f>sales_data_sample3[[#This Row],[SALES]]*sales_data_sample3[[#This Row],[PROFIT MARGIN]]</f>
        <v>217.17968999999999</v>
      </c>
      <c r="G1797" s="14" t="str">
        <f>IF(sales_data_sample3[[#This Row],[STATUS]] &lt;&gt;"Cancelled","4,55%","0")</f>
        <v>4,55%</v>
      </c>
      <c r="H1797" s="4">
        <v>38273</v>
      </c>
      <c r="I1797" t="s">
        <v>28</v>
      </c>
      <c r="J1797">
        <f>ROUNDUP(MONTH(sales_data_sample3[[#This Row],[ORDER DATE]])/3,0)</f>
        <v>4</v>
      </c>
      <c r="K1797" t="str">
        <f>TEXT(sales_data_sample3[[#This Row],[ORDER DATE]],"[$-409]mmmm")</f>
        <v>October</v>
      </c>
      <c r="L1797">
        <f>YEAR(sales_data_sample3[[#This Row],[ORDER DATE]])</f>
        <v>2004</v>
      </c>
      <c r="M1797" t="s">
        <v>957</v>
      </c>
      <c r="N1797">
        <v>118</v>
      </c>
      <c r="O1797" t="s">
        <v>1172</v>
      </c>
      <c r="P1797" t="s">
        <v>181</v>
      </c>
      <c r="Q1797" t="s">
        <v>182</v>
      </c>
      <c r="R1797" t="s">
        <v>183</v>
      </c>
      <c r="S1797" t="s">
        <v>4804</v>
      </c>
      <c r="T1797" t="s">
        <v>184</v>
      </c>
      <c r="U1797" t="s">
        <v>185</v>
      </c>
      <c r="V1797" t="s">
        <v>186</v>
      </c>
      <c r="W1797" t="s">
        <v>38</v>
      </c>
      <c r="X1797" t="s">
        <v>39</v>
      </c>
      <c r="Y1797" t="s">
        <v>187</v>
      </c>
      <c r="Z1797" t="s">
        <v>188</v>
      </c>
      <c r="AA1797" t="s">
        <v>65</v>
      </c>
    </row>
    <row r="1798" spans="1:27" x14ac:dyDescent="0.25">
      <c r="A1798" s="1">
        <v>10305</v>
      </c>
      <c r="B1798" s="1">
        <v>27</v>
      </c>
      <c r="C1798" s="8">
        <v>100</v>
      </c>
      <c r="D1798" s="1">
        <v>4</v>
      </c>
      <c r="E1798" s="7">
        <v>3934.44</v>
      </c>
      <c r="F1798" s="7">
        <f>sales_data_sample3[[#This Row],[SALES]]*sales_data_sample3[[#This Row],[PROFIT MARGIN]]</f>
        <v>979.28211600000009</v>
      </c>
      <c r="G1798" s="14" t="str">
        <f>IF(sales_data_sample3[[#This Row],[STATUS]] &lt;&gt;"Cancelled","24,89%","0")</f>
        <v>24,89%</v>
      </c>
      <c r="H1798" s="4">
        <v>38273</v>
      </c>
      <c r="I1798" t="s">
        <v>28</v>
      </c>
      <c r="J1798">
        <f>ROUNDUP(MONTH(sales_data_sample3[[#This Row],[ORDER DATE]])/3,0)</f>
        <v>4</v>
      </c>
      <c r="K1798" t="str">
        <f>TEXT(sales_data_sample3[[#This Row],[ORDER DATE]],"[$-409]mmmm")</f>
        <v>October</v>
      </c>
      <c r="L1798">
        <f>YEAR(sales_data_sample3[[#This Row],[ORDER DATE]])</f>
        <v>2004</v>
      </c>
      <c r="M1798" t="s">
        <v>278</v>
      </c>
      <c r="N1798">
        <v>163</v>
      </c>
      <c r="O1798" t="s">
        <v>1667</v>
      </c>
      <c r="P1798" t="s">
        <v>181</v>
      </c>
      <c r="Q1798" t="s">
        <v>182</v>
      </c>
      <c r="R1798" t="s">
        <v>183</v>
      </c>
      <c r="S1798" t="s">
        <v>4804</v>
      </c>
      <c r="T1798" t="s">
        <v>184</v>
      </c>
      <c r="U1798" t="s">
        <v>185</v>
      </c>
      <c r="V1798" t="s">
        <v>186</v>
      </c>
      <c r="W1798" t="s">
        <v>38</v>
      </c>
      <c r="X1798" t="s">
        <v>39</v>
      </c>
      <c r="Y1798" t="s">
        <v>187</v>
      </c>
      <c r="Z1798" t="s">
        <v>188</v>
      </c>
      <c r="AA1798" t="s">
        <v>65</v>
      </c>
    </row>
    <row r="1799" spans="1:27" x14ac:dyDescent="0.25">
      <c r="A1799" s="1">
        <v>10305</v>
      </c>
      <c r="B1799" s="1">
        <v>36</v>
      </c>
      <c r="C1799" s="8">
        <v>100</v>
      </c>
      <c r="D1799" s="1">
        <v>8</v>
      </c>
      <c r="E1799" s="7">
        <v>4816.08</v>
      </c>
      <c r="F1799" s="7">
        <f>sales_data_sample3[[#This Row],[SALES]]*sales_data_sample3[[#This Row],[PROFIT MARGIN]]</f>
        <v>219.13164</v>
      </c>
      <c r="G1799" s="14" t="str">
        <f>IF(sales_data_sample3[[#This Row],[STATUS]] &lt;&gt;"Cancelled","4,55%","0")</f>
        <v>4,55%</v>
      </c>
      <c r="H1799" s="4">
        <v>38273</v>
      </c>
      <c r="I1799" t="s">
        <v>28</v>
      </c>
      <c r="J1799">
        <f>ROUNDUP(MONTH(sales_data_sample3[[#This Row],[ORDER DATE]])/3,0)</f>
        <v>4</v>
      </c>
      <c r="K1799" t="str">
        <f>TEXT(sales_data_sample3[[#This Row],[ORDER DATE]],"[$-409]mmmm")</f>
        <v>October</v>
      </c>
      <c r="L1799">
        <f>YEAR(sales_data_sample3[[#This Row],[ORDER DATE]])</f>
        <v>2004</v>
      </c>
      <c r="M1799" t="s">
        <v>957</v>
      </c>
      <c r="N1799">
        <v>122</v>
      </c>
      <c r="O1799" t="s">
        <v>1737</v>
      </c>
      <c r="P1799" t="s">
        <v>181</v>
      </c>
      <c r="Q1799" t="s">
        <v>182</v>
      </c>
      <c r="R1799" t="s">
        <v>183</v>
      </c>
      <c r="S1799" t="s">
        <v>4804</v>
      </c>
      <c r="T1799" t="s">
        <v>184</v>
      </c>
      <c r="U1799" t="s">
        <v>185</v>
      </c>
      <c r="V1799" t="s">
        <v>186</v>
      </c>
      <c r="W1799" t="s">
        <v>38</v>
      </c>
      <c r="X1799" t="s">
        <v>39</v>
      </c>
      <c r="Y1799" t="s">
        <v>187</v>
      </c>
      <c r="Z1799" t="s">
        <v>188</v>
      </c>
      <c r="AA1799" t="s">
        <v>65</v>
      </c>
    </row>
    <row r="1800" spans="1:27" x14ac:dyDescent="0.25">
      <c r="A1800" s="1">
        <v>10305</v>
      </c>
      <c r="B1800" s="1">
        <v>41</v>
      </c>
      <c r="C1800" s="8">
        <v>53.48</v>
      </c>
      <c r="D1800" s="1">
        <v>11</v>
      </c>
      <c r="E1800" s="7">
        <v>2192.6799999999998</v>
      </c>
      <c r="F1800" s="7">
        <f>sales_data_sample3[[#This Row],[SALES]]*sales_data_sample3[[#This Row],[PROFIT MARGIN]]</f>
        <v>99.766939999999991</v>
      </c>
      <c r="G1800" s="14" t="str">
        <f>IF(sales_data_sample3[[#This Row],[STATUS]] &lt;&gt;"Cancelled","4,55%","0")</f>
        <v>4,55%</v>
      </c>
      <c r="H1800" s="4">
        <v>38273</v>
      </c>
      <c r="I1800" t="s">
        <v>28</v>
      </c>
      <c r="J1800">
        <f>ROUNDUP(MONTH(sales_data_sample3[[#This Row],[ORDER DATE]])/3,0)</f>
        <v>4</v>
      </c>
      <c r="K1800" t="str">
        <f>TEXT(sales_data_sample3[[#This Row],[ORDER DATE]],"[$-409]mmmm")</f>
        <v>October</v>
      </c>
      <c r="L1800">
        <f>YEAR(sales_data_sample3[[#This Row],[ORDER DATE]])</f>
        <v>2004</v>
      </c>
      <c r="M1800" t="s">
        <v>957</v>
      </c>
      <c r="N1800">
        <v>60</v>
      </c>
      <c r="O1800" t="s">
        <v>1799</v>
      </c>
      <c r="P1800" t="s">
        <v>181</v>
      </c>
      <c r="Q1800" t="s">
        <v>182</v>
      </c>
      <c r="R1800" t="s">
        <v>183</v>
      </c>
      <c r="S1800" t="s">
        <v>4804</v>
      </c>
      <c r="T1800" t="s">
        <v>184</v>
      </c>
      <c r="U1800" t="s">
        <v>185</v>
      </c>
      <c r="V1800" t="s">
        <v>186</v>
      </c>
      <c r="W1800" t="s">
        <v>38</v>
      </c>
      <c r="X1800" t="s">
        <v>39</v>
      </c>
      <c r="Y1800" t="s">
        <v>187</v>
      </c>
      <c r="Z1800" t="s">
        <v>188</v>
      </c>
      <c r="AA1800" t="s">
        <v>42</v>
      </c>
    </row>
    <row r="1801" spans="1:27" x14ac:dyDescent="0.25">
      <c r="A1801" s="1">
        <v>10305</v>
      </c>
      <c r="B1801" s="1">
        <v>37</v>
      </c>
      <c r="C1801" s="8">
        <v>100</v>
      </c>
      <c r="D1801" s="1">
        <v>9</v>
      </c>
      <c r="E1801" s="7">
        <v>7455.87</v>
      </c>
      <c r="F1801" s="7">
        <f>sales_data_sample3[[#This Row],[SALES]]*sales_data_sample3[[#This Row],[PROFIT MARGIN]]</f>
        <v>1855.7660430000001</v>
      </c>
      <c r="G1801" s="14" t="str">
        <f>IF(sales_data_sample3[[#This Row],[STATUS]] &lt;&gt;"Cancelled","24,89%","0")</f>
        <v>24,89%</v>
      </c>
      <c r="H1801" s="4">
        <v>38273</v>
      </c>
      <c r="I1801" t="s">
        <v>28</v>
      </c>
      <c r="J1801">
        <f>ROUNDUP(MONTH(sales_data_sample3[[#This Row],[ORDER DATE]])/3,0)</f>
        <v>4</v>
      </c>
      <c r="K1801" t="str">
        <f>TEXT(sales_data_sample3[[#This Row],[ORDER DATE]],"[$-409]mmmm")</f>
        <v>October</v>
      </c>
      <c r="L1801">
        <f>YEAR(sales_data_sample3[[#This Row],[ORDER DATE]])</f>
        <v>2004</v>
      </c>
      <c r="M1801" t="s">
        <v>278</v>
      </c>
      <c r="N1801">
        <v>169</v>
      </c>
      <c r="O1801" t="s">
        <v>2190</v>
      </c>
      <c r="P1801" t="s">
        <v>181</v>
      </c>
      <c r="Q1801" t="s">
        <v>182</v>
      </c>
      <c r="R1801" t="s">
        <v>183</v>
      </c>
      <c r="S1801" t="s">
        <v>4804</v>
      </c>
      <c r="T1801" t="s">
        <v>184</v>
      </c>
      <c r="U1801" t="s">
        <v>185</v>
      </c>
      <c r="V1801" t="s">
        <v>186</v>
      </c>
      <c r="W1801" t="s">
        <v>38</v>
      </c>
      <c r="X1801" t="s">
        <v>39</v>
      </c>
      <c r="Y1801" t="s">
        <v>187</v>
      </c>
      <c r="Z1801" t="s">
        <v>188</v>
      </c>
      <c r="AA1801" t="s">
        <v>229</v>
      </c>
    </row>
    <row r="1802" spans="1:27" x14ac:dyDescent="0.25">
      <c r="A1802" s="1">
        <v>10305</v>
      </c>
      <c r="B1802" s="1">
        <v>22</v>
      </c>
      <c r="C1802" s="8">
        <v>99.29</v>
      </c>
      <c r="D1802" s="1">
        <v>14</v>
      </c>
      <c r="E1802" s="7">
        <v>2184.38</v>
      </c>
      <c r="F1802" s="7">
        <f>sales_data_sample3[[#This Row],[SALES]]*sales_data_sample3[[#This Row],[PROFIT MARGIN]]</f>
        <v>99.389290000000003</v>
      </c>
      <c r="G1802" s="14" t="str">
        <f>IF(sales_data_sample3[[#This Row],[STATUS]] &lt;&gt;"Cancelled","4,55%","0")</f>
        <v>4,55%</v>
      </c>
      <c r="H1802" s="4">
        <v>38273</v>
      </c>
      <c r="I1802" t="s">
        <v>28</v>
      </c>
      <c r="J1802">
        <f>ROUNDUP(MONTH(sales_data_sample3[[#This Row],[ORDER DATE]])/3,0)</f>
        <v>4</v>
      </c>
      <c r="K1802" t="str">
        <f>TEXT(sales_data_sample3[[#This Row],[ORDER DATE]],"[$-409]mmmm")</f>
        <v>October</v>
      </c>
      <c r="L1802">
        <f>YEAR(sales_data_sample3[[#This Row],[ORDER DATE]])</f>
        <v>2004</v>
      </c>
      <c r="M1802" t="s">
        <v>957</v>
      </c>
      <c r="N1802">
        <v>121</v>
      </c>
      <c r="O1802" t="s">
        <v>2604</v>
      </c>
      <c r="P1802" t="s">
        <v>181</v>
      </c>
      <c r="Q1802" t="s">
        <v>182</v>
      </c>
      <c r="R1802" t="s">
        <v>183</v>
      </c>
      <c r="S1802" t="s">
        <v>4804</v>
      </c>
      <c r="T1802" t="s">
        <v>184</v>
      </c>
      <c r="U1802" t="s">
        <v>185</v>
      </c>
      <c r="V1802" t="s">
        <v>186</v>
      </c>
      <c r="W1802" t="s">
        <v>38</v>
      </c>
      <c r="X1802" t="s">
        <v>39</v>
      </c>
      <c r="Y1802" t="s">
        <v>187</v>
      </c>
      <c r="Z1802" t="s">
        <v>188</v>
      </c>
      <c r="AA1802" t="s">
        <v>42</v>
      </c>
    </row>
    <row r="1803" spans="1:27" x14ac:dyDescent="0.25">
      <c r="A1803" s="1">
        <v>10305</v>
      </c>
      <c r="B1803" s="1">
        <v>45</v>
      </c>
      <c r="C1803" s="8">
        <v>61.85</v>
      </c>
      <c r="D1803" s="1">
        <v>2</v>
      </c>
      <c r="E1803" s="7">
        <v>2783.25</v>
      </c>
      <c r="F1803" s="7">
        <f>sales_data_sample3[[#This Row],[SALES]]*sales_data_sample3[[#This Row],[PROFIT MARGIN]]</f>
        <v>692.75092500000005</v>
      </c>
      <c r="G1803" s="14" t="str">
        <f>IF(sales_data_sample3[[#This Row],[STATUS]] &lt;&gt;"Cancelled","24,89%","0")</f>
        <v>24,89%</v>
      </c>
      <c r="H1803" s="4">
        <v>38273</v>
      </c>
      <c r="I1803" t="s">
        <v>28</v>
      </c>
      <c r="J1803">
        <f>ROUNDUP(MONTH(sales_data_sample3[[#This Row],[ORDER DATE]])/3,0)</f>
        <v>4</v>
      </c>
      <c r="K1803" t="str">
        <f>TEXT(sales_data_sample3[[#This Row],[ORDER DATE]],"[$-409]mmmm")</f>
        <v>October</v>
      </c>
      <c r="L1803">
        <f>YEAR(sales_data_sample3[[#This Row],[ORDER DATE]])</f>
        <v>2004</v>
      </c>
      <c r="M1803" t="s">
        <v>278</v>
      </c>
      <c r="N1803">
        <v>57</v>
      </c>
      <c r="O1803" t="s">
        <v>2779</v>
      </c>
      <c r="P1803" t="s">
        <v>181</v>
      </c>
      <c r="Q1803" t="s">
        <v>182</v>
      </c>
      <c r="R1803" t="s">
        <v>183</v>
      </c>
      <c r="S1803" t="s">
        <v>4804</v>
      </c>
      <c r="T1803" t="s">
        <v>184</v>
      </c>
      <c r="U1803" t="s">
        <v>185</v>
      </c>
      <c r="V1803" t="s">
        <v>186</v>
      </c>
      <c r="W1803" t="s">
        <v>38</v>
      </c>
      <c r="X1803" t="s">
        <v>39</v>
      </c>
      <c r="Y1803" t="s">
        <v>187</v>
      </c>
      <c r="Z1803" t="s">
        <v>188</v>
      </c>
      <c r="AA1803" t="s">
        <v>42</v>
      </c>
    </row>
    <row r="1804" spans="1:27" x14ac:dyDescent="0.25">
      <c r="A1804" s="1">
        <v>10305</v>
      </c>
      <c r="B1804" s="1">
        <v>24</v>
      </c>
      <c r="C1804" s="8">
        <v>100</v>
      </c>
      <c r="D1804" s="1">
        <v>10</v>
      </c>
      <c r="E1804" s="7">
        <v>3189.6</v>
      </c>
      <c r="F1804" s="7">
        <f>sales_data_sample3[[#This Row],[SALES]]*sales_data_sample3[[#This Row],[PROFIT MARGIN]]</f>
        <v>145.1268</v>
      </c>
      <c r="G1804" s="14" t="str">
        <f>IF(sales_data_sample3[[#This Row],[STATUS]] &lt;&gt;"Cancelled","4,55%","0")</f>
        <v>4,55%</v>
      </c>
      <c r="H1804" s="4">
        <v>38273</v>
      </c>
      <c r="I1804" t="s">
        <v>28</v>
      </c>
      <c r="J1804">
        <f>ROUNDUP(MONTH(sales_data_sample3[[#This Row],[ORDER DATE]])/3,0)</f>
        <v>4</v>
      </c>
      <c r="K1804" t="str">
        <f>TEXT(sales_data_sample3[[#This Row],[ORDER DATE]],"[$-409]mmmm")</f>
        <v>October</v>
      </c>
      <c r="L1804">
        <f>YEAR(sales_data_sample3[[#This Row],[ORDER DATE]])</f>
        <v>2004</v>
      </c>
      <c r="M1804" t="s">
        <v>957</v>
      </c>
      <c r="N1804">
        <v>127</v>
      </c>
      <c r="O1804" t="s">
        <v>3076</v>
      </c>
      <c r="P1804" t="s">
        <v>181</v>
      </c>
      <c r="Q1804" t="s">
        <v>182</v>
      </c>
      <c r="R1804" t="s">
        <v>183</v>
      </c>
      <c r="S1804" t="s">
        <v>4804</v>
      </c>
      <c r="T1804" t="s">
        <v>184</v>
      </c>
      <c r="U1804" t="s">
        <v>185</v>
      </c>
      <c r="V1804" t="s">
        <v>186</v>
      </c>
      <c r="W1804" t="s">
        <v>38</v>
      </c>
      <c r="X1804" t="s">
        <v>39</v>
      </c>
      <c r="Y1804" t="s">
        <v>187</v>
      </c>
      <c r="Z1804" t="s">
        <v>188</v>
      </c>
      <c r="AA1804" t="s">
        <v>65</v>
      </c>
    </row>
    <row r="1805" spans="1:27" x14ac:dyDescent="0.25">
      <c r="A1805" s="1">
        <v>10305</v>
      </c>
      <c r="B1805" s="1">
        <v>48</v>
      </c>
      <c r="C1805" s="8">
        <v>31.47</v>
      </c>
      <c r="D1805" s="1">
        <v>6</v>
      </c>
      <c r="E1805" s="7">
        <v>1510.56</v>
      </c>
      <c r="F1805" s="7">
        <f>sales_data_sample3[[#This Row],[SALES]]*sales_data_sample3[[#This Row],[PROFIT MARGIN]]</f>
        <v>375.97838400000001</v>
      </c>
      <c r="G1805" s="14" t="str">
        <f>IF(sales_data_sample3[[#This Row],[STATUS]] &lt;&gt;"Cancelled","24,89%","0")</f>
        <v>24,89%</v>
      </c>
      <c r="H1805" s="4">
        <v>38273</v>
      </c>
      <c r="I1805" t="s">
        <v>28</v>
      </c>
      <c r="J1805">
        <f>ROUNDUP(MONTH(sales_data_sample3[[#This Row],[ORDER DATE]])/3,0)</f>
        <v>4</v>
      </c>
      <c r="K1805" t="str">
        <f>TEXT(sales_data_sample3[[#This Row],[ORDER DATE]],"[$-409]mmmm")</f>
        <v>October</v>
      </c>
      <c r="L1805">
        <f>YEAR(sales_data_sample3[[#This Row],[ORDER DATE]])</f>
        <v>2004</v>
      </c>
      <c r="M1805" t="s">
        <v>278</v>
      </c>
      <c r="N1805">
        <v>35</v>
      </c>
      <c r="O1805" t="s">
        <v>3186</v>
      </c>
      <c r="P1805" t="s">
        <v>181</v>
      </c>
      <c r="Q1805" t="s">
        <v>182</v>
      </c>
      <c r="R1805" t="s">
        <v>183</v>
      </c>
      <c r="S1805" t="s">
        <v>4804</v>
      </c>
      <c r="T1805" t="s">
        <v>184</v>
      </c>
      <c r="U1805" t="s">
        <v>185</v>
      </c>
      <c r="V1805" t="s">
        <v>186</v>
      </c>
      <c r="W1805" t="s">
        <v>38</v>
      </c>
      <c r="X1805" t="s">
        <v>39</v>
      </c>
      <c r="Y1805" t="s">
        <v>187</v>
      </c>
      <c r="Z1805" t="s">
        <v>188</v>
      </c>
      <c r="AA1805" t="s">
        <v>42</v>
      </c>
    </row>
    <row r="1806" spans="1:27" x14ac:dyDescent="0.25">
      <c r="A1806" s="1">
        <v>10305</v>
      </c>
      <c r="B1806" s="1">
        <v>36</v>
      </c>
      <c r="C1806" s="8">
        <v>100</v>
      </c>
      <c r="D1806" s="1">
        <v>1</v>
      </c>
      <c r="E1806" s="7">
        <v>4641.4799999999996</v>
      </c>
      <c r="F1806" s="7">
        <f>sales_data_sample3[[#This Row],[SALES]]*sales_data_sample3[[#This Row],[PROFIT MARGIN]]</f>
        <v>1155.2643719999999</v>
      </c>
      <c r="G1806" s="14" t="str">
        <f>IF(sales_data_sample3[[#This Row],[STATUS]] &lt;&gt;"Cancelled","24,89%","0")</f>
        <v>24,89%</v>
      </c>
      <c r="H1806" s="4">
        <v>38273</v>
      </c>
      <c r="I1806" t="s">
        <v>28</v>
      </c>
      <c r="J1806">
        <f>ROUNDUP(MONTH(sales_data_sample3[[#This Row],[ORDER DATE]])/3,0)</f>
        <v>4</v>
      </c>
      <c r="K1806" t="str">
        <f>TEXT(sales_data_sample3[[#This Row],[ORDER DATE]],"[$-409]mmmm")</f>
        <v>October</v>
      </c>
      <c r="L1806">
        <f>YEAR(sales_data_sample3[[#This Row],[ORDER DATE]])</f>
        <v>2004</v>
      </c>
      <c r="M1806" t="s">
        <v>278</v>
      </c>
      <c r="N1806">
        <v>118</v>
      </c>
      <c r="O1806" t="s">
        <v>3701</v>
      </c>
      <c r="P1806" t="s">
        <v>181</v>
      </c>
      <c r="Q1806" t="s">
        <v>182</v>
      </c>
      <c r="R1806" t="s">
        <v>183</v>
      </c>
      <c r="S1806" t="s">
        <v>4804</v>
      </c>
      <c r="T1806" t="s">
        <v>184</v>
      </c>
      <c r="U1806" t="s">
        <v>185</v>
      </c>
      <c r="V1806" t="s">
        <v>186</v>
      </c>
      <c r="W1806" t="s">
        <v>38</v>
      </c>
      <c r="X1806" t="s">
        <v>39</v>
      </c>
      <c r="Y1806" t="s">
        <v>187</v>
      </c>
      <c r="Z1806" t="s">
        <v>188</v>
      </c>
      <c r="AA1806" t="s">
        <v>65</v>
      </c>
    </row>
    <row r="1807" spans="1:27" x14ac:dyDescent="0.25">
      <c r="A1807" s="1">
        <v>10305</v>
      </c>
      <c r="B1807" s="1">
        <v>28</v>
      </c>
      <c r="C1807" s="8">
        <v>100</v>
      </c>
      <c r="D1807" s="1">
        <v>12</v>
      </c>
      <c r="E1807" s="7">
        <v>3155.04</v>
      </c>
      <c r="F1807" s="7">
        <f>sales_data_sample3[[#This Row],[SALES]]*sales_data_sample3[[#This Row],[PROFIT MARGIN]]</f>
        <v>143.55431999999999</v>
      </c>
      <c r="G1807" s="14" t="str">
        <f>IF(sales_data_sample3[[#This Row],[STATUS]] &lt;&gt;"Cancelled","4,55%","0")</f>
        <v>4,55%</v>
      </c>
      <c r="H1807" s="4">
        <v>38273</v>
      </c>
      <c r="I1807" t="s">
        <v>28</v>
      </c>
      <c r="J1807">
        <f>ROUNDUP(MONTH(sales_data_sample3[[#This Row],[ORDER DATE]])/3,0)</f>
        <v>4</v>
      </c>
      <c r="K1807" t="str">
        <f>TEXT(sales_data_sample3[[#This Row],[ORDER DATE]],"[$-409]mmmm")</f>
        <v>October</v>
      </c>
      <c r="L1807">
        <f>YEAR(sales_data_sample3[[#This Row],[ORDER DATE]])</f>
        <v>2004</v>
      </c>
      <c r="M1807" t="s">
        <v>957</v>
      </c>
      <c r="N1807">
        <v>96</v>
      </c>
      <c r="O1807" t="s">
        <v>3839</v>
      </c>
      <c r="P1807" t="s">
        <v>181</v>
      </c>
      <c r="Q1807" t="s">
        <v>182</v>
      </c>
      <c r="R1807" t="s">
        <v>183</v>
      </c>
      <c r="S1807" t="s">
        <v>4804</v>
      </c>
      <c r="T1807" t="s">
        <v>184</v>
      </c>
      <c r="U1807" t="s">
        <v>185</v>
      </c>
      <c r="V1807" t="s">
        <v>186</v>
      </c>
      <c r="W1807" t="s">
        <v>38</v>
      </c>
      <c r="X1807" t="s">
        <v>39</v>
      </c>
      <c r="Y1807" t="s">
        <v>187</v>
      </c>
      <c r="Z1807" t="s">
        <v>188</v>
      </c>
      <c r="AA1807" t="s">
        <v>65</v>
      </c>
    </row>
    <row r="1808" spans="1:27" x14ac:dyDescent="0.25">
      <c r="A1808" s="1">
        <v>10305</v>
      </c>
      <c r="B1808" s="1">
        <v>40</v>
      </c>
      <c r="C1808" s="8">
        <v>57.9</v>
      </c>
      <c r="D1808" s="1">
        <v>7</v>
      </c>
      <c r="E1808" s="7">
        <v>2316</v>
      </c>
      <c r="F1808" s="7">
        <f>sales_data_sample3[[#This Row],[SALES]]*sales_data_sample3[[#This Row],[PROFIT MARGIN]]</f>
        <v>105.378</v>
      </c>
      <c r="G1808" s="14" t="str">
        <f>IF(sales_data_sample3[[#This Row],[STATUS]] &lt;&gt;"Cancelled","4,55%","0")</f>
        <v>4,55%</v>
      </c>
      <c r="H1808" s="4">
        <v>38273</v>
      </c>
      <c r="I1808" t="s">
        <v>28</v>
      </c>
      <c r="J1808">
        <f>ROUNDUP(MONTH(sales_data_sample3[[#This Row],[ORDER DATE]])/3,0)</f>
        <v>4</v>
      </c>
      <c r="K1808" t="str">
        <f>TEXT(sales_data_sample3[[#This Row],[ORDER DATE]],"[$-409]mmmm")</f>
        <v>October</v>
      </c>
      <c r="L1808">
        <f>YEAR(sales_data_sample3[[#This Row],[ORDER DATE]])</f>
        <v>2004</v>
      </c>
      <c r="M1808" t="s">
        <v>957</v>
      </c>
      <c r="N1808">
        <v>54</v>
      </c>
      <c r="O1808" t="s">
        <v>3944</v>
      </c>
      <c r="P1808" t="s">
        <v>181</v>
      </c>
      <c r="Q1808" t="s">
        <v>182</v>
      </c>
      <c r="R1808" t="s">
        <v>183</v>
      </c>
      <c r="S1808" t="s">
        <v>4804</v>
      </c>
      <c r="T1808" t="s">
        <v>184</v>
      </c>
      <c r="U1808" t="s">
        <v>185</v>
      </c>
      <c r="V1808" t="s">
        <v>186</v>
      </c>
      <c r="W1808" t="s">
        <v>38</v>
      </c>
      <c r="X1808" t="s">
        <v>39</v>
      </c>
      <c r="Y1808" t="s">
        <v>187</v>
      </c>
      <c r="Z1808" t="s">
        <v>188</v>
      </c>
      <c r="AA1808" t="s">
        <v>42</v>
      </c>
    </row>
    <row r="1809" spans="1:27" x14ac:dyDescent="0.25">
      <c r="A1809" s="1">
        <v>10305</v>
      </c>
      <c r="B1809" s="1">
        <v>42</v>
      </c>
      <c r="C1809" s="8">
        <v>100</v>
      </c>
      <c r="D1809" s="1">
        <v>3</v>
      </c>
      <c r="E1809" s="7">
        <v>4618.32</v>
      </c>
      <c r="F1809" s="7">
        <f>sales_data_sample3[[#This Row],[SALES]]*sales_data_sample3[[#This Row],[PROFIT MARGIN]]</f>
        <v>210.13355999999999</v>
      </c>
      <c r="G1809" s="14" t="str">
        <f>IF(sales_data_sample3[[#This Row],[STATUS]] &lt;&gt;"Cancelled","4,55%","0")</f>
        <v>4,55%</v>
      </c>
      <c r="H1809" s="4">
        <v>38273</v>
      </c>
      <c r="I1809" t="s">
        <v>28</v>
      </c>
      <c r="J1809">
        <f>ROUNDUP(MONTH(sales_data_sample3[[#This Row],[ORDER DATE]])/3,0)</f>
        <v>4</v>
      </c>
      <c r="K1809" t="str">
        <f>TEXT(sales_data_sample3[[#This Row],[ORDER DATE]],"[$-409]mmmm")</f>
        <v>October</v>
      </c>
      <c r="L1809">
        <f>YEAR(sales_data_sample3[[#This Row],[ORDER DATE]])</f>
        <v>2004</v>
      </c>
      <c r="M1809" t="s">
        <v>957</v>
      </c>
      <c r="N1809">
        <v>115</v>
      </c>
      <c r="O1809" t="s">
        <v>4177</v>
      </c>
      <c r="P1809" t="s">
        <v>181</v>
      </c>
      <c r="Q1809" t="s">
        <v>182</v>
      </c>
      <c r="R1809" t="s">
        <v>183</v>
      </c>
      <c r="S1809" t="s">
        <v>4804</v>
      </c>
      <c r="T1809" t="s">
        <v>184</v>
      </c>
      <c r="U1809" t="s">
        <v>185</v>
      </c>
      <c r="V1809" t="s">
        <v>186</v>
      </c>
      <c r="W1809" t="s">
        <v>38</v>
      </c>
      <c r="X1809" t="s">
        <v>39</v>
      </c>
      <c r="Y1809" t="s">
        <v>187</v>
      </c>
      <c r="Z1809" t="s">
        <v>188</v>
      </c>
      <c r="AA1809" t="s">
        <v>65</v>
      </c>
    </row>
    <row r="1810" spans="1:27" x14ac:dyDescent="0.25">
      <c r="A1810" s="1">
        <v>10306</v>
      </c>
      <c r="B1810" s="1">
        <v>31</v>
      </c>
      <c r="C1810" s="8">
        <v>100</v>
      </c>
      <c r="D1810" s="1">
        <v>13</v>
      </c>
      <c r="E1810" s="7">
        <v>6570.76</v>
      </c>
      <c r="F1810" s="7">
        <f>sales_data_sample3[[#This Row],[SALES]]*sales_data_sample3[[#This Row],[PROFIT MARGIN]]</f>
        <v>1635.462164</v>
      </c>
      <c r="G1810" s="14" t="str">
        <f>IF(sales_data_sample3[[#This Row],[STATUS]] &lt;&gt;"Cancelled","24,89%","0")</f>
        <v>24,89%</v>
      </c>
      <c r="H1810" s="4">
        <v>38274</v>
      </c>
      <c r="I1810" t="s">
        <v>28</v>
      </c>
      <c r="J1810">
        <f>ROUNDUP(MONTH(sales_data_sample3[[#This Row],[ORDER DATE]])/3,0)</f>
        <v>4</v>
      </c>
      <c r="K1810" t="str">
        <f>TEXT(sales_data_sample3[[#This Row],[ORDER DATE]],"[$-409]mmmm")</f>
        <v>October</v>
      </c>
      <c r="L1810">
        <f>YEAR(sales_data_sample3[[#This Row],[ORDER DATE]])</f>
        <v>2004</v>
      </c>
      <c r="M1810" t="s">
        <v>278</v>
      </c>
      <c r="N1810">
        <v>207</v>
      </c>
      <c r="O1810" t="s">
        <v>880</v>
      </c>
      <c r="P1810" t="s">
        <v>927</v>
      </c>
      <c r="Q1810" t="s">
        <v>928</v>
      </c>
      <c r="R1810" t="s">
        <v>929</v>
      </c>
      <c r="S1810" t="s">
        <v>4804</v>
      </c>
      <c r="T1810" t="s">
        <v>930</v>
      </c>
      <c r="U1810" t="s">
        <v>4804</v>
      </c>
      <c r="V1810" t="s">
        <v>931</v>
      </c>
      <c r="W1810" t="s">
        <v>262</v>
      </c>
      <c r="X1810" t="s">
        <v>52</v>
      </c>
      <c r="Y1810" t="s">
        <v>932</v>
      </c>
      <c r="Z1810" t="s">
        <v>137</v>
      </c>
      <c r="AA1810" t="s">
        <v>65</v>
      </c>
    </row>
    <row r="1811" spans="1:27" x14ac:dyDescent="0.25">
      <c r="A1811" s="1">
        <v>10306</v>
      </c>
      <c r="B1811" s="1">
        <v>34</v>
      </c>
      <c r="C1811" s="8">
        <v>100</v>
      </c>
      <c r="D1811" s="1">
        <v>14</v>
      </c>
      <c r="E1811" s="7">
        <v>4982.7</v>
      </c>
      <c r="F1811" s="7">
        <f>sales_data_sample3[[#This Row],[SALES]]*sales_data_sample3[[#This Row],[PROFIT MARGIN]]</f>
        <v>1240.1940300000001</v>
      </c>
      <c r="G1811" s="14" t="str">
        <f>IF(sales_data_sample3[[#This Row],[STATUS]] &lt;&gt;"Cancelled","24,89%","0")</f>
        <v>24,89%</v>
      </c>
      <c r="H1811" s="4">
        <v>38274</v>
      </c>
      <c r="I1811" t="s">
        <v>28</v>
      </c>
      <c r="J1811">
        <f>ROUNDUP(MONTH(sales_data_sample3[[#This Row],[ORDER DATE]])/3,0)</f>
        <v>4</v>
      </c>
      <c r="K1811" t="str">
        <f>TEXT(sales_data_sample3[[#This Row],[ORDER DATE]],"[$-409]mmmm")</f>
        <v>October</v>
      </c>
      <c r="L1811">
        <f>YEAR(sales_data_sample3[[#This Row],[ORDER DATE]])</f>
        <v>2004</v>
      </c>
      <c r="M1811" t="s">
        <v>278</v>
      </c>
      <c r="N1811">
        <v>151</v>
      </c>
      <c r="O1811" t="s">
        <v>1027</v>
      </c>
      <c r="P1811" t="s">
        <v>927</v>
      </c>
      <c r="Q1811" t="s">
        <v>928</v>
      </c>
      <c r="R1811" t="s">
        <v>929</v>
      </c>
      <c r="S1811" t="s">
        <v>4804</v>
      </c>
      <c r="T1811" t="s">
        <v>930</v>
      </c>
      <c r="U1811" t="s">
        <v>4804</v>
      </c>
      <c r="V1811" t="s">
        <v>931</v>
      </c>
      <c r="W1811" t="s">
        <v>262</v>
      </c>
      <c r="X1811" t="s">
        <v>52</v>
      </c>
      <c r="Y1811" t="s">
        <v>932</v>
      </c>
      <c r="Z1811" t="s">
        <v>137</v>
      </c>
      <c r="AA1811" t="s">
        <v>65</v>
      </c>
    </row>
    <row r="1812" spans="1:27" x14ac:dyDescent="0.25">
      <c r="A1812" s="1">
        <v>10306</v>
      </c>
      <c r="B1812" s="1">
        <v>20</v>
      </c>
      <c r="C1812" s="8">
        <v>100</v>
      </c>
      <c r="D1812" s="1">
        <v>12</v>
      </c>
      <c r="E1812" s="7">
        <v>3633.4</v>
      </c>
      <c r="F1812" s="7">
        <f>sales_data_sample3[[#This Row],[SALES]]*sales_data_sample3[[#This Row],[PROFIT MARGIN]]</f>
        <v>904.35326000000009</v>
      </c>
      <c r="G1812" s="14" t="str">
        <f>IF(sales_data_sample3[[#This Row],[STATUS]] &lt;&gt;"Cancelled","24,89%","0")</f>
        <v>24,89%</v>
      </c>
      <c r="H1812" s="4">
        <v>38274</v>
      </c>
      <c r="I1812" t="s">
        <v>28</v>
      </c>
      <c r="J1812">
        <f>ROUNDUP(MONTH(sales_data_sample3[[#This Row],[ORDER DATE]])/3,0)</f>
        <v>4</v>
      </c>
      <c r="K1812" t="str">
        <f>TEXT(sales_data_sample3[[#This Row],[ORDER DATE]],"[$-409]mmmm")</f>
        <v>October</v>
      </c>
      <c r="L1812">
        <f>YEAR(sales_data_sample3[[#This Row],[ORDER DATE]])</f>
        <v>2004</v>
      </c>
      <c r="M1812" t="s">
        <v>278</v>
      </c>
      <c r="N1812">
        <v>173</v>
      </c>
      <c r="O1812" t="s">
        <v>1095</v>
      </c>
      <c r="P1812" t="s">
        <v>927</v>
      </c>
      <c r="Q1812" t="s">
        <v>928</v>
      </c>
      <c r="R1812" t="s">
        <v>929</v>
      </c>
      <c r="S1812" t="s">
        <v>4804</v>
      </c>
      <c r="T1812" t="s">
        <v>930</v>
      </c>
      <c r="U1812" t="s">
        <v>4804</v>
      </c>
      <c r="V1812" t="s">
        <v>931</v>
      </c>
      <c r="W1812" t="s">
        <v>262</v>
      </c>
      <c r="X1812" t="s">
        <v>52</v>
      </c>
      <c r="Y1812" t="s">
        <v>932</v>
      </c>
      <c r="Z1812" t="s">
        <v>137</v>
      </c>
      <c r="AA1812" t="s">
        <v>65</v>
      </c>
    </row>
    <row r="1813" spans="1:27" x14ac:dyDescent="0.25">
      <c r="A1813" s="1">
        <v>10306</v>
      </c>
      <c r="B1813" s="1">
        <v>32</v>
      </c>
      <c r="C1813" s="8">
        <v>100</v>
      </c>
      <c r="D1813" s="1">
        <v>9</v>
      </c>
      <c r="E1813" s="7">
        <v>3759.04</v>
      </c>
      <c r="F1813" s="7">
        <f>sales_data_sample3[[#This Row],[SALES]]*sales_data_sample3[[#This Row],[PROFIT MARGIN]]</f>
        <v>277.79305599999998</v>
      </c>
      <c r="G1813" s="14" t="str">
        <f>IF(sales_data_sample3[[#This Row],[STATUS]] &lt;&gt;"Cancelled","7,39%","0")</f>
        <v>7,39%</v>
      </c>
      <c r="H1813" s="4">
        <v>38274</v>
      </c>
      <c r="I1813" t="s">
        <v>28</v>
      </c>
      <c r="J1813">
        <f>ROUNDUP(MONTH(sales_data_sample3[[#This Row],[ORDER DATE]])/3,0)</f>
        <v>4</v>
      </c>
      <c r="K1813" t="str">
        <f>TEXT(sales_data_sample3[[#This Row],[ORDER DATE]],"[$-409]mmmm")</f>
        <v>October</v>
      </c>
      <c r="L1813">
        <f>YEAR(sales_data_sample3[[#This Row],[ORDER DATE]])</f>
        <v>2004</v>
      </c>
      <c r="M1813" t="s">
        <v>1354</v>
      </c>
      <c r="N1813">
        <v>136</v>
      </c>
      <c r="O1813" t="s">
        <v>2159</v>
      </c>
      <c r="P1813" t="s">
        <v>927</v>
      </c>
      <c r="Q1813" t="s">
        <v>928</v>
      </c>
      <c r="R1813" t="s">
        <v>929</v>
      </c>
      <c r="S1813" t="s">
        <v>4804</v>
      </c>
      <c r="T1813" t="s">
        <v>930</v>
      </c>
      <c r="U1813" t="s">
        <v>4804</v>
      </c>
      <c r="V1813" t="s">
        <v>931</v>
      </c>
      <c r="W1813" t="s">
        <v>262</v>
      </c>
      <c r="X1813" t="s">
        <v>52</v>
      </c>
      <c r="Y1813" t="s">
        <v>932</v>
      </c>
      <c r="Z1813" t="s">
        <v>137</v>
      </c>
      <c r="AA1813" t="s">
        <v>65</v>
      </c>
    </row>
    <row r="1814" spans="1:27" x14ac:dyDescent="0.25">
      <c r="A1814" s="1">
        <v>10306</v>
      </c>
      <c r="B1814" s="1">
        <v>40</v>
      </c>
      <c r="C1814" s="8">
        <v>91.76</v>
      </c>
      <c r="D1814" s="1">
        <v>11</v>
      </c>
      <c r="E1814" s="7">
        <v>3670.4</v>
      </c>
      <c r="F1814" s="7">
        <f>sales_data_sample3[[#This Row],[SALES]]*sales_data_sample3[[#This Row],[PROFIT MARGIN]]</f>
        <v>186.82336000000001</v>
      </c>
      <c r="G1814" s="14" t="str">
        <f>IF(sales_data_sample3[[#This Row],[STATUS]] &lt;&gt;"Cancelled","5,09%","0")</f>
        <v>5,09%</v>
      </c>
      <c r="H1814" s="4">
        <v>38274</v>
      </c>
      <c r="I1814" t="s">
        <v>28</v>
      </c>
      <c r="J1814">
        <f>ROUNDUP(MONTH(sales_data_sample3[[#This Row],[ORDER DATE]])/3,0)</f>
        <v>4</v>
      </c>
      <c r="K1814" t="str">
        <f>TEXT(sales_data_sample3[[#This Row],[ORDER DATE]],"[$-409]mmmm")</f>
        <v>October</v>
      </c>
      <c r="L1814">
        <f>YEAR(sales_data_sample3[[#This Row],[ORDER DATE]])</f>
        <v>2004</v>
      </c>
      <c r="M1814" t="s">
        <v>2246</v>
      </c>
      <c r="N1814">
        <v>100</v>
      </c>
      <c r="O1814" t="s">
        <v>2247</v>
      </c>
      <c r="P1814" t="s">
        <v>927</v>
      </c>
      <c r="Q1814" t="s">
        <v>928</v>
      </c>
      <c r="R1814" t="s">
        <v>929</v>
      </c>
      <c r="S1814" t="s">
        <v>4804</v>
      </c>
      <c r="T1814" t="s">
        <v>930</v>
      </c>
      <c r="U1814" t="s">
        <v>4804</v>
      </c>
      <c r="V1814" t="s">
        <v>931</v>
      </c>
      <c r="W1814" t="s">
        <v>262</v>
      </c>
      <c r="X1814" t="s">
        <v>52</v>
      </c>
      <c r="Y1814" t="s">
        <v>932</v>
      </c>
      <c r="Z1814" t="s">
        <v>137</v>
      </c>
      <c r="AA1814" t="s">
        <v>65</v>
      </c>
    </row>
    <row r="1815" spans="1:27" x14ac:dyDescent="0.25">
      <c r="A1815" s="1">
        <v>10306</v>
      </c>
      <c r="B1815" s="1">
        <v>23</v>
      </c>
      <c r="C1815" s="8">
        <v>100</v>
      </c>
      <c r="D1815" s="1">
        <v>16</v>
      </c>
      <c r="E1815" s="7">
        <v>3600.65</v>
      </c>
      <c r="F1815" s="7">
        <f>sales_data_sample3[[#This Row],[SALES]]*sales_data_sample3[[#This Row],[PROFIT MARGIN]]</f>
        <v>896.20178500000009</v>
      </c>
      <c r="G1815" s="14" t="str">
        <f>IF(sales_data_sample3[[#This Row],[STATUS]] &lt;&gt;"Cancelled","24,89%","0")</f>
        <v>24,89%</v>
      </c>
      <c r="H1815" s="4">
        <v>38274</v>
      </c>
      <c r="I1815" t="s">
        <v>28</v>
      </c>
      <c r="J1815">
        <f>ROUNDUP(MONTH(sales_data_sample3[[#This Row],[ORDER DATE]])/3,0)</f>
        <v>4</v>
      </c>
      <c r="K1815" t="str">
        <f>TEXT(sales_data_sample3[[#This Row],[ORDER DATE]],"[$-409]mmmm")</f>
        <v>October</v>
      </c>
      <c r="L1815">
        <f>YEAR(sales_data_sample3[[#This Row],[ORDER DATE]])</f>
        <v>2004</v>
      </c>
      <c r="M1815" t="s">
        <v>278</v>
      </c>
      <c r="N1815">
        <v>143</v>
      </c>
      <c r="O1815" t="s">
        <v>2501</v>
      </c>
      <c r="P1815" t="s">
        <v>927</v>
      </c>
      <c r="Q1815" t="s">
        <v>928</v>
      </c>
      <c r="R1815" t="s">
        <v>929</v>
      </c>
      <c r="S1815" t="s">
        <v>4804</v>
      </c>
      <c r="T1815" t="s">
        <v>930</v>
      </c>
      <c r="U1815" t="s">
        <v>4804</v>
      </c>
      <c r="V1815" t="s">
        <v>931</v>
      </c>
      <c r="W1815" t="s">
        <v>262</v>
      </c>
      <c r="X1815" t="s">
        <v>52</v>
      </c>
      <c r="Y1815" t="s">
        <v>932</v>
      </c>
      <c r="Z1815" t="s">
        <v>137</v>
      </c>
      <c r="AA1815" t="s">
        <v>65</v>
      </c>
    </row>
    <row r="1816" spans="1:27" x14ac:dyDescent="0.25">
      <c r="A1816" s="1">
        <v>10306</v>
      </c>
      <c r="B1816" s="1">
        <v>39</v>
      </c>
      <c r="C1816" s="8">
        <v>90.4</v>
      </c>
      <c r="D1816" s="1">
        <v>8</v>
      </c>
      <c r="E1816" s="7">
        <v>3525.6</v>
      </c>
      <c r="F1816" s="7">
        <f>sales_data_sample3[[#This Row],[SALES]]*sales_data_sample3[[#This Row],[PROFIT MARGIN]]</f>
        <v>260.54183999999998</v>
      </c>
      <c r="G1816" s="14" t="str">
        <f>IF(sales_data_sample3[[#This Row],[STATUS]] &lt;&gt;"Cancelled","7,39%","0")</f>
        <v>7,39%</v>
      </c>
      <c r="H1816" s="4">
        <v>38274</v>
      </c>
      <c r="I1816" t="s">
        <v>28</v>
      </c>
      <c r="J1816">
        <f>ROUNDUP(MONTH(sales_data_sample3[[#This Row],[ORDER DATE]])/3,0)</f>
        <v>4</v>
      </c>
      <c r="K1816" t="str">
        <f>TEXT(sales_data_sample3[[#This Row],[ORDER DATE]],"[$-409]mmmm")</f>
        <v>October</v>
      </c>
      <c r="L1816">
        <f>YEAR(sales_data_sample3[[#This Row],[ORDER DATE]])</f>
        <v>2004</v>
      </c>
      <c r="M1816" t="s">
        <v>1354</v>
      </c>
      <c r="N1816">
        <v>87</v>
      </c>
      <c r="O1816" t="s">
        <v>2562</v>
      </c>
      <c r="P1816" t="s">
        <v>927</v>
      </c>
      <c r="Q1816" t="s">
        <v>928</v>
      </c>
      <c r="R1816" t="s">
        <v>929</v>
      </c>
      <c r="S1816" t="s">
        <v>4804</v>
      </c>
      <c r="T1816" t="s">
        <v>930</v>
      </c>
      <c r="U1816" t="s">
        <v>4804</v>
      </c>
      <c r="V1816" t="s">
        <v>931</v>
      </c>
      <c r="W1816" t="s">
        <v>262</v>
      </c>
      <c r="X1816" t="s">
        <v>52</v>
      </c>
      <c r="Y1816" t="s">
        <v>932</v>
      </c>
      <c r="Z1816" t="s">
        <v>137</v>
      </c>
      <c r="AA1816" t="s">
        <v>65</v>
      </c>
    </row>
    <row r="1817" spans="1:27" x14ac:dyDescent="0.25">
      <c r="A1817" s="1">
        <v>10306</v>
      </c>
      <c r="B1817" s="1">
        <v>29</v>
      </c>
      <c r="C1817" s="8">
        <v>100</v>
      </c>
      <c r="D1817" s="1">
        <v>7</v>
      </c>
      <c r="E1817" s="7">
        <v>3207.4</v>
      </c>
      <c r="F1817" s="7">
        <f>sales_data_sample3[[#This Row],[SALES]]*sales_data_sample3[[#This Row],[PROFIT MARGIN]]</f>
        <v>293.15636000000001</v>
      </c>
      <c r="G1817" s="14" t="str">
        <f>IF(sales_data_sample3[[#This Row],[STATUS]] &lt;&gt;"Cancelled","9,14%","0")</f>
        <v>9,14%</v>
      </c>
      <c r="H1817" s="4">
        <v>38274</v>
      </c>
      <c r="I1817" t="s">
        <v>28</v>
      </c>
      <c r="J1817">
        <f>ROUNDUP(MONTH(sales_data_sample3[[#This Row],[ORDER DATE]])/3,0)</f>
        <v>4</v>
      </c>
      <c r="K1817" t="str">
        <f>TEXT(sales_data_sample3[[#This Row],[ORDER DATE]],"[$-409]mmmm")</f>
        <v>October</v>
      </c>
      <c r="L1817">
        <f>YEAR(sales_data_sample3[[#This Row],[ORDER DATE]])</f>
        <v>2004</v>
      </c>
      <c r="M1817" t="s">
        <v>2075</v>
      </c>
      <c r="N1817">
        <v>122</v>
      </c>
      <c r="O1817" t="s">
        <v>3005</v>
      </c>
      <c r="P1817" t="s">
        <v>927</v>
      </c>
      <c r="Q1817" t="s">
        <v>928</v>
      </c>
      <c r="R1817" t="s">
        <v>929</v>
      </c>
      <c r="S1817" t="s">
        <v>4804</v>
      </c>
      <c r="T1817" t="s">
        <v>930</v>
      </c>
      <c r="U1817" t="s">
        <v>4804</v>
      </c>
      <c r="V1817" t="s">
        <v>931</v>
      </c>
      <c r="W1817" t="s">
        <v>262</v>
      </c>
      <c r="X1817" t="s">
        <v>52</v>
      </c>
      <c r="Y1817" t="s">
        <v>932</v>
      </c>
      <c r="Z1817" t="s">
        <v>137</v>
      </c>
      <c r="AA1817" t="s">
        <v>65</v>
      </c>
    </row>
    <row r="1818" spans="1:27" x14ac:dyDescent="0.25">
      <c r="A1818" s="1">
        <v>10306</v>
      </c>
      <c r="B1818" s="1">
        <v>31</v>
      </c>
      <c r="C1818" s="8">
        <v>84.08</v>
      </c>
      <c r="D1818" s="1">
        <v>2</v>
      </c>
      <c r="E1818" s="7">
        <v>2606.48</v>
      </c>
      <c r="F1818" s="7">
        <f>sales_data_sample3[[#This Row],[SALES]]*sales_data_sample3[[#This Row],[PROFIT MARGIN]]</f>
        <v>192.61887199999998</v>
      </c>
      <c r="G1818" s="14" t="str">
        <f>IF(sales_data_sample3[[#This Row],[STATUS]] &lt;&gt;"Cancelled","7,39%","0")</f>
        <v>7,39%</v>
      </c>
      <c r="H1818" s="4">
        <v>38274</v>
      </c>
      <c r="I1818" t="s">
        <v>28</v>
      </c>
      <c r="J1818">
        <f>ROUNDUP(MONTH(sales_data_sample3[[#This Row],[ORDER DATE]])/3,0)</f>
        <v>4</v>
      </c>
      <c r="K1818" t="str">
        <f>TEXT(sales_data_sample3[[#This Row],[ORDER DATE]],"[$-409]mmmm")</f>
        <v>October</v>
      </c>
      <c r="L1818">
        <f>YEAR(sales_data_sample3[[#This Row],[ORDER DATE]])</f>
        <v>2004</v>
      </c>
      <c r="M1818" t="s">
        <v>1354</v>
      </c>
      <c r="N1818">
        <v>88</v>
      </c>
      <c r="O1818" t="s">
        <v>3347</v>
      </c>
      <c r="P1818" t="s">
        <v>927</v>
      </c>
      <c r="Q1818" t="s">
        <v>928</v>
      </c>
      <c r="R1818" t="s">
        <v>929</v>
      </c>
      <c r="S1818" t="s">
        <v>4804</v>
      </c>
      <c r="T1818" t="s">
        <v>930</v>
      </c>
      <c r="U1818" t="s">
        <v>4804</v>
      </c>
      <c r="V1818" t="s">
        <v>931</v>
      </c>
      <c r="W1818" t="s">
        <v>262</v>
      </c>
      <c r="X1818" t="s">
        <v>52</v>
      </c>
      <c r="Y1818" t="s">
        <v>932</v>
      </c>
      <c r="Z1818" t="s">
        <v>137</v>
      </c>
      <c r="AA1818" t="s">
        <v>42</v>
      </c>
    </row>
    <row r="1819" spans="1:27" x14ac:dyDescent="0.25">
      <c r="A1819" s="1">
        <v>10306</v>
      </c>
      <c r="B1819" s="1">
        <v>46</v>
      </c>
      <c r="C1819" s="8">
        <v>50.33</v>
      </c>
      <c r="D1819" s="1">
        <v>17</v>
      </c>
      <c r="E1819" s="7">
        <v>2315.1799999999998</v>
      </c>
      <c r="F1819" s="7">
        <f>sales_data_sample3[[#This Row],[SALES]]*sales_data_sample3[[#This Row],[PROFIT MARGIN]]</f>
        <v>117.84266199999999</v>
      </c>
      <c r="G1819" s="14" t="str">
        <f>IF(sales_data_sample3[[#This Row],[STATUS]] &lt;&gt;"Cancelled","5,09%","0")</f>
        <v>5,09%</v>
      </c>
      <c r="H1819" s="4">
        <v>38274</v>
      </c>
      <c r="I1819" t="s">
        <v>28</v>
      </c>
      <c r="J1819">
        <f>ROUNDUP(MONTH(sales_data_sample3[[#This Row],[ORDER DATE]])/3,0)</f>
        <v>4</v>
      </c>
      <c r="K1819" t="str">
        <f>TEXT(sales_data_sample3[[#This Row],[ORDER DATE]],"[$-409]mmmm")</f>
        <v>October</v>
      </c>
      <c r="L1819">
        <f>YEAR(sales_data_sample3[[#This Row],[ORDER DATE]])</f>
        <v>2004</v>
      </c>
      <c r="M1819" t="s">
        <v>2246</v>
      </c>
      <c r="N1819">
        <v>62</v>
      </c>
      <c r="O1819" t="s">
        <v>3989</v>
      </c>
      <c r="P1819" t="s">
        <v>927</v>
      </c>
      <c r="Q1819" t="s">
        <v>928</v>
      </c>
      <c r="R1819" t="s">
        <v>929</v>
      </c>
      <c r="S1819" t="s">
        <v>4804</v>
      </c>
      <c r="T1819" t="s">
        <v>930</v>
      </c>
      <c r="U1819" t="s">
        <v>4804</v>
      </c>
      <c r="V1819" t="s">
        <v>931</v>
      </c>
      <c r="W1819" t="s">
        <v>262</v>
      </c>
      <c r="X1819" t="s">
        <v>52</v>
      </c>
      <c r="Y1819" t="s">
        <v>932</v>
      </c>
      <c r="Z1819" t="s">
        <v>137</v>
      </c>
      <c r="AA1819" t="s">
        <v>42</v>
      </c>
    </row>
    <row r="1820" spans="1:27" x14ac:dyDescent="0.25">
      <c r="A1820" s="1">
        <v>10306</v>
      </c>
      <c r="B1820" s="1">
        <v>34</v>
      </c>
      <c r="C1820" s="8">
        <v>60.34</v>
      </c>
      <c r="D1820" s="1">
        <v>15</v>
      </c>
      <c r="E1820" s="7">
        <v>2051.56</v>
      </c>
      <c r="F1820" s="7">
        <f>sales_data_sample3[[#This Row],[SALES]]*sales_data_sample3[[#This Row],[PROFIT MARGIN]]</f>
        <v>104.424404</v>
      </c>
      <c r="G1820" s="14" t="str">
        <f>IF(sales_data_sample3[[#This Row],[STATUS]] &lt;&gt;"Cancelled","5,09%","0")</f>
        <v>5,09%</v>
      </c>
      <c r="H1820" s="4">
        <v>38274</v>
      </c>
      <c r="I1820" t="s">
        <v>28</v>
      </c>
      <c r="J1820">
        <f>ROUNDUP(MONTH(sales_data_sample3[[#This Row],[ORDER DATE]])/3,0)</f>
        <v>4</v>
      </c>
      <c r="K1820" t="str">
        <f>TEXT(sales_data_sample3[[#This Row],[ORDER DATE]],"[$-409]mmmm")</f>
        <v>October</v>
      </c>
      <c r="L1820">
        <f>YEAR(sales_data_sample3[[#This Row],[ORDER DATE]])</f>
        <v>2004</v>
      </c>
      <c r="M1820" t="s">
        <v>2246</v>
      </c>
      <c r="N1820">
        <v>58</v>
      </c>
      <c r="O1820" t="s">
        <v>4208</v>
      </c>
      <c r="P1820" t="s">
        <v>927</v>
      </c>
      <c r="Q1820" t="s">
        <v>928</v>
      </c>
      <c r="R1820" t="s">
        <v>929</v>
      </c>
      <c r="S1820" t="s">
        <v>4804</v>
      </c>
      <c r="T1820" t="s">
        <v>930</v>
      </c>
      <c r="U1820" t="s">
        <v>4804</v>
      </c>
      <c r="V1820" t="s">
        <v>931</v>
      </c>
      <c r="W1820" t="s">
        <v>262</v>
      </c>
      <c r="X1820" t="s">
        <v>52</v>
      </c>
      <c r="Y1820" t="s">
        <v>932</v>
      </c>
      <c r="Z1820" t="s">
        <v>137</v>
      </c>
      <c r="AA1820" t="s">
        <v>42</v>
      </c>
    </row>
    <row r="1821" spans="1:27" x14ac:dyDescent="0.25">
      <c r="A1821" s="1">
        <v>10306</v>
      </c>
      <c r="B1821" s="1">
        <v>50</v>
      </c>
      <c r="C1821" s="8">
        <v>54</v>
      </c>
      <c r="D1821" s="1">
        <v>3</v>
      </c>
      <c r="E1821" s="7">
        <v>2700</v>
      </c>
      <c r="F1821" s="7">
        <f>sales_data_sample3[[#This Row],[SALES]]*sales_data_sample3[[#This Row],[PROFIT MARGIN]]</f>
        <v>246.77999999999997</v>
      </c>
      <c r="G1821" s="14" t="str">
        <f>IF(sales_data_sample3[[#This Row],[STATUS]] &lt;&gt;"Cancelled","9,14%","0")</f>
        <v>9,14%</v>
      </c>
      <c r="H1821" s="4">
        <v>38274</v>
      </c>
      <c r="I1821" t="s">
        <v>28</v>
      </c>
      <c r="J1821">
        <f>ROUNDUP(MONTH(sales_data_sample3[[#This Row],[ORDER DATE]])/3,0)</f>
        <v>4</v>
      </c>
      <c r="K1821" t="str">
        <f>TEXT(sales_data_sample3[[#This Row],[ORDER DATE]],"[$-409]mmmm")</f>
        <v>October</v>
      </c>
      <c r="L1821">
        <f>YEAR(sales_data_sample3[[#This Row],[ORDER DATE]])</f>
        <v>2004</v>
      </c>
      <c r="M1821" t="s">
        <v>2075</v>
      </c>
      <c r="N1821">
        <v>66</v>
      </c>
      <c r="O1821" t="s">
        <v>4284</v>
      </c>
      <c r="P1821" t="s">
        <v>927</v>
      </c>
      <c r="Q1821" t="s">
        <v>928</v>
      </c>
      <c r="R1821" t="s">
        <v>929</v>
      </c>
      <c r="S1821" t="s">
        <v>4804</v>
      </c>
      <c r="T1821" t="s">
        <v>930</v>
      </c>
      <c r="U1821" t="s">
        <v>4804</v>
      </c>
      <c r="V1821" t="s">
        <v>931</v>
      </c>
      <c r="W1821" t="s">
        <v>262</v>
      </c>
      <c r="X1821" t="s">
        <v>52</v>
      </c>
      <c r="Y1821" t="s">
        <v>932</v>
      </c>
      <c r="Z1821" t="s">
        <v>137</v>
      </c>
      <c r="AA1821" t="s">
        <v>42</v>
      </c>
    </row>
    <row r="1822" spans="1:27" x14ac:dyDescent="0.25">
      <c r="A1822" s="1">
        <v>10306</v>
      </c>
      <c r="B1822" s="1">
        <v>38</v>
      </c>
      <c r="C1822" s="8">
        <v>91.81</v>
      </c>
      <c r="D1822" s="1">
        <v>10</v>
      </c>
      <c r="E1822" s="7">
        <v>3488.78</v>
      </c>
      <c r="F1822" s="7">
        <f>sales_data_sample3[[#This Row],[SALES]]*sales_data_sample3[[#This Row],[PROFIT MARGIN]]</f>
        <v>318.87449199999998</v>
      </c>
      <c r="G1822" s="14" t="str">
        <f>IF(sales_data_sample3[[#This Row],[STATUS]] &lt;&gt;"Cancelled","9,14%","0")</f>
        <v>9,14%</v>
      </c>
      <c r="H1822" s="4">
        <v>38274</v>
      </c>
      <c r="I1822" t="s">
        <v>28</v>
      </c>
      <c r="J1822">
        <f>ROUNDUP(MONTH(sales_data_sample3[[#This Row],[ORDER DATE]])/3,0)</f>
        <v>4</v>
      </c>
      <c r="K1822" t="str">
        <f>TEXT(sales_data_sample3[[#This Row],[ORDER DATE]],"[$-409]mmmm")</f>
        <v>October</v>
      </c>
      <c r="L1822">
        <f>YEAR(sales_data_sample3[[#This Row],[ORDER DATE]])</f>
        <v>2004</v>
      </c>
      <c r="M1822" t="s">
        <v>2075</v>
      </c>
      <c r="N1822">
        <v>86</v>
      </c>
      <c r="O1822" t="s">
        <v>4358</v>
      </c>
      <c r="P1822" t="s">
        <v>927</v>
      </c>
      <c r="Q1822" t="s">
        <v>928</v>
      </c>
      <c r="R1822" t="s">
        <v>929</v>
      </c>
      <c r="S1822" t="s">
        <v>4804</v>
      </c>
      <c r="T1822" t="s">
        <v>930</v>
      </c>
      <c r="U1822" t="s">
        <v>4804</v>
      </c>
      <c r="V1822" t="s">
        <v>931</v>
      </c>
      <c r="W1822" t="s">
        <v>262</v>
      </c>
      <c r="X1822" t="s">
        <v>52</v>
      </c>
      <c r="Y1822" t="s">
        <v>932</v>
      </c>
      <c r="Z1822" t="s">
        <v>137</v>
      </c>
      <c r="AA1822" t="s">
        <v>65</v>
      </c>
    </row>
    <row r="1823" spans="1:27" x14ac:dyDescent="0.25">
      <c r="A1823" s="1">
        <v>10306</v>
      </c>
      <c r="B1823" s="1">
        <v>43</v>
      </c>
      <c r="C1823" s="8">
        <v>75.17</v>
      </c>
      <c r="D1823" s="1">
        <v>1</v>
      </c>
      <c r="E1823" s="7">
        <v>3232.31</v>
      </c>
      <c r="F1823" s="7">
        <f>sales_data_sample3[[#This Row],[SALES]]*sales_data_sample3[[#This Row],[PROFIT MARGIN]]</f>
        <v>295.433134</v>
      </c>
      <c r="G1823" s="14" t="str">
        <f>IF(sales_data_sample3[[#This Row],[STATUS]] &lt;&gt;"Cancelled","9,14%","0")</f>
        <v>9,14%</v>
      </c>
      <c r="H1823" s="4">
        <v>38274</v>
      </c>
      <c r="I1823" t="s">
        <v>28</v>
      </c>
      <c r="J1823">
        <f>ROUNDUP(MONTH(sales_data_sample3[[#This Row],[ORDER DATE]])/3,0)</f>
        <v>4</v>
      </c>
      <c r="K1823" t="str">
        <f>TEXT(sales_data_sample3[[#This Row],[ORDER DATE]],"[$-409]mmmm")</f>
        <v>October</v>
      </c>
      <c r="L1823">
        <f>YEAR(sales_data_sample3[[#This Row],[ORDER DATE]])</f>
        <v>2004</v>
      </c>
      <c r="M1823" t="s">
        <v>2075</v>
      </c>
      <c r="N1823">
        <v>72</v>
      </c>
      <c r="O1823" t="s">
        <v>4468</v>
      </c>
      <c r="P1823" t="s">
        <v>927</v>
      </c>
      <c r="Q1823" t="s">
        <v>928</v>
      </c>
      <c r="R1823" t="s">
        <v>929</v>
      </c>
      <c r="S1823" t="s">
        <v>4804</v>
      </c>
      <c r="T1823" t="s">
        <v>930</v>
      </c>
      <c r="U1823" t="s">
        <v>4804</v>
      </c>
      <c r="V1823" t="s">
        <v>931</v>
      </c>
      <c r="W1823" t="s">
        <v>262</v>
      </c>
      <c r="X1823" t="s">
        <v>52</v>
      </c>
      <c r="Y1823" t="s">
        <v>932</v>
      </c>
      <c r="Z1823" t="s">
        <v>137</v>
      </c>
      <c r="AA1823" t="s">
        <v>65</v>
      </c>
    </row>
    <row r="1824" spans="1:27" x14ac:dyDescent="0.25">
      <c r="A1824" s="1">
        <v>10306</v>
      </c>
      <c r="B1824" s="1">
        <v>32</v>
      </c>
      <c r="C1824" s="8">
        <v>90.15</v>
      </c>
      <c r="D1824" s="1">
        <v>4</v>
      </c>
      <c r="E1824" s="7">
        <v>2884.8</v>
      </c>
      <c r="F1824" s="7">
        <f>sales_data_sample3[[#This Row],[SALES]]*sales_data_sample3[[#This Row],[PROFIT MARGIN]]</f>
        <v>263.67072000000002</v>
      </c>
      <c r="G1824" s="14" t="str">
        <f>IF(sales_data_sample3[[#This Row],[STATUS]] &lt;&gt;"Cancelled","9,14%","0")</f>
        <v>9,14%</v>
      </c>
      <c r="H1824" s="4">
        <v>38274</v>
      </c>
      <c r="I1824" t="s">
        <v>28</v>
      </c>
      <c r="J1824">
        <f>ROUNDUP(MONTH(sales_data_sample3[[#This Row],[ORDER DATE]])/3,0)</f>
        <v>4</v>
      </c>
      <c r="K1824" t="str">
        <f>TEXT(sales_data_sample3[[#This Row],[ORDER DATE]],"[$-409]mmmm")</f>
        <v>October</v>
      </c>
      <c r="L1824">
        <f>YEAR(sales_data_sample3[[#This Row],[ORDER DATE]])</f>
        <v>2004</v>
      </c>
      <c r="M1824" t="s">
        <v>2075</v>
      </c>
      <c r="N1824">
        <v>100</v>
      </c>
      <c r="O1824" t="s">
        <v>4604</v>
      </c>
      <c r="P1824" t="s">
        <v>927</v>
      </c>
      <c r="Q1824" t="s">
        <v>928</v>
      </c>
      <c r="R1824" t="s">
        <v>929</v>
      </c>
      <c r="S1824" t="s">
        <v>4804</v>
      </c>
      <c r="T1824" t="s">
        <v>930</v>
      </c>
      <c r="U1824" t="s">
        <v>4804</v>
      </c>
      <c r="V1824" t="s">
        <v>931</v>
      </c>
      <c r="W1824" t="s">
        <v>262</v>
      </c>
      <c r="X1824" t="s">
        <v>52</v>
      </c>
      <c r="Y1824" t="s">
        <v>932</v>
      </c>
      <c r="Z1824" t="s">
        <v>137</v>
      </c>
      <c r="AA1824" t="s">
        <v>42</v>
      </c>
    </row>
    <row r="1825" spans="1:27" x14ac:dyDescent="0.25">
      <c r="A1825" s="1">
        <v>10306</v>
      </c>
      <c r="B1825" s="1">
        <v>30</v>
      </c>
      <c r="C1825" s="8">
        <v>100</v>
      </c>
      <c r="D1825" s="1">
        <v>5</v>
      </c>
      <c r="E1825" s="7">
        <v>3515.7</v>
      </c>
      <c r="F1825" s="7">
        <f>sales_data_sample3[[#This Row],[SALES]]*sales_data_sample3[[#This Row],[PROFIT MARGIN]]</f>
        <v>321.33497999999997</v>
      </c>
      <c r="G1825" s="14" t="str">
        <f>IF(sales_data_sample3[[#This Row],[STATUS]] &lt;&gt;"Cancelled","9,14%","0")</f>
        <v>9,14%</v>
      </c>
      <c r="H1825" s="4">
        <v>38274</v>
      </c>
      <c r="I1825" t="s">
        <v>28</v>
      </c>
      <c r="J1825">
        <f>ROUNDUP(MONTH(sales_data_sample3[[#This Row],[ORDER DATE]])/3,0)</f>
        <v>4</v>
      </c>
      <c r="K1825" t="str">
        <f>TEXT(sales_data_sample3[[#This Row],[ORDER DATE]],"[$-409]mmmm")</f>
        <v>October</v>
      </c>
      <c r="L1825">
        <f>YEAR(sales_data_sample3[[#This Row],[ORDER DATE]])</f>
        <v>2004</v>
      </c>
      <c r="M1825" t="s">
        <v>2075</v>
      </c>
      <c r="N1825">
        <v>99</v>
      </c>
      <c r="O1825" t="s">
        <v>4639</v>
      </c>
      <c r="P1825" t="s">
        <v>927</v>
      </c>
      <c r="Q1825" t="s">
        <v>928</v>
      </c>
      <c r="R1825" t="s">
        <v>929</v>
      </c>
      <c r="S1825" t="s">
        <v>4804</v>
      </c>
      <c r="T1825" t="s">
        <v>930</v>
      </c>
      <c r="U1825" t="s">
        <v>4804</v>
      </c>
      <c r="V1825" t="s">
        <v>931</v>
      </c>
      <c r="W1825" t="s">
        <v>262</v>
      </c>
      <c r="X1825" t="s">
        <v>52</v>
      </c>
      <c r="Y1825" t="s">
        <v>932</v>
      </c>
      <c r="Z1825" t="s">
        <v>137</v>
      </c>
      <c r="AA1825" t="s">
        <v>65</v>
      </c>
    </row>
    <row r="1826" spans="1:27" x14ac:dyDescent="0.25">
      <c r="A1826" s="1">
        <v>10306</v>
      </c>
      <c r="B1826" s="1">
        <v>35</v>
      </c>
      <c r="C1826" s="8">
        <v>59.51</v>
      </c>
      <c r="D1826" s="1">
        <v>6</v>
      </c>
      <c r="E1826" s="7">
        <v>2082.85</v>
      </c>
      <c r="F1826" s="7">
        <f>sales_data_sample3[[#This Row],[SALES]]*sales_data_sample3[[#This Row],[PROFIT MARGIN]]</f>
        <v>190.37248999999997</v>
      </c>
      <c r="G1826" s="14" t="str">
        <f>IF(sales_data_sample3[[#This Row],[STATUS]] &lt;&gt;"Cancelled","9,14%","0")</f>
        <v>9,14%</v>
      </c>
      <c r="H1826" s="4">
        <v>38274</v>
      </c>
      <c r="I1826" t="s">
        <v>28</v>
      </c>
      <c r="J1826">
        <f>ROUNDUP(MONTH(sales_data_sample3[[#This Row],[ORDER DATE]])/3,0)</f>
        <v>4</v>
      </c>
      <c r="K1826" t="str">
        <f>TEXT(sales_data_sample3[[#This Row],[ORDER DATE]],"[$-409]mmmm")</f>
        <v>October</v>
      </c>
      <c r="L1826">
        <f>YEAR(sales_data_sample3[[#This Row],[ORDER DATE]])</f>
        <v>2004</v>
      </c>
      <c r="M1826" t="s">
        <v>2075</v>
      </c>
      <c r="N1826">
        <v>54</v>
      </c>
      <c r="O1826" t="s">
        <v>4760</v>
      </c>
      <c r="P1826" t="s">
        <v>927</v>
      </c>
      <c r="Q1826" t="s">
        <v>928</v>
      </c>
      <c r="R1826" t="s">
        <v>929</v>
      </c>
      <c r="S1826" t="s">
        <v>4804</v>
      </c>
      <c r="T1826" t="s">
        <v>930</v>
      </c>
      <c r="U1826" t="s">
        <v>4804</v>
      </c>
      <c r="V1826" t="s">
        <v>931</v>
      </c>
      <c r="W1826" t="s">
        <v>262</v>
      </c>
      <c r="X1826" t="s">
        <v>52</v>
      </c>
      <c r="Y1826" t="s">
        <v>932</v>
      </c>
      <c r="Z1826" t="s">
        <v>137</v>
      </c>
      <c r="AA1826" t="s">
        <v>42</v>
      </c>
    </row>
    <row r="1827" spans="1:27" x14ac:dyDescent="0.25">
      <c r="A1827" s="1">
        <v>10307</v>
      </c>
      <c r="B1827" s="1">
        <v>22</v>
      </c>
      <c r="C1827" s="8">
        <v>100</v>
      </c>
      <c r="D1827" s="1">
        <v>9</v>
      </c>
      <c r="E1827" s="7">
        <v>2692.8</v>
      </c>
      <c r="F1827" s="7">
        <f>sales_data_sample3[[#This Row],[SALES]]*sales_data_sample3[[#This Row],[PROFIT MARGIN]]</f>
        <v>670.23792000000003</v>
      </c>
      <c r="G1827" s="14" t="str">
        <f>IF(sales_data_sample3[[#This Row],[STATUS]] &lt;&gt;"Cancelled","24,89%","0")</f>
        <v>24,89%</v>
      </c>
      <c r="H1827" s="4">
        <v>38274</v>
      </c>
      <c r="I1827" t="s">
        <v>28</v>
      </c>
      <c r="J1827">
        <f>ROUNDUP(MONTH(sales_data_sample3[[#This Row],[ORDER DATE]])/3,0)</f>
        <v>4</v>
      </c>
      <c r="K1827" t="str">
        <f>TEXT(sales_data_sample3[[#This Row],[ORDER DATE]],"[$-409]mmmm")</f>
        <v>October</v>
      </c>
      <c r="L1827">
        <f>YEAR(sales_data_sample3[[#This Row],[ORDER DATE]])</f>
        <v>2004</v>
      </c>
      <c r="M1827" t="s">
        <v>278</v>
      </c>
      <c r="N1827">
        <v>136</v>
      </c>
      <c r="O1827" t="s">
        <v>561</v>
      </c>
      <c r="P1827" t="s">
        <v>329</v>
      </c>
      <c r="Q1827" t="s">
        <v>330</v>
      </c>
      <c r="R1827" t="s">
        <v>331</v>
      </c>
      <c r="S1827" t="s">
        <v>4804</v>
      </c>
      <c r="T1827" t="s">
        <v>332</v>
      </c>
      <c r="U1827" t="s">
        <v>214</v>
      </c>
      <c r="V1827" t="s">
        <v>333</v>
      </c>
      <c r="W1827" t="s">
        <v>38</v>
      </c>
      <c r="X1827" t="s">
        <v>39</v>
      </c>
      <c r="Y1827" t="s">
        <v>334</v>
      </c>
      <c r="Z1827" t="s">
        <v>335</v>
      </c>
      <c r="AA1827" t="s">
        <v>42</v>
      </c>
    </row>
    <row r="1828" spans="1:27" x14ac:dyDescent="0.25">
      <c r="A1828" s="1">
        <v>10307</v>
      </c>
      <c r="B1828" s="1">
        <v>39</v>
      </c>
      <c r="C1828" s="8">
        <v>100</v>
      </c>
      <c r="D1828" s="1">
        <v>1</v>
      </c>
      <c r="E1828" s="7">
        <v>7379.97</v>
      </c>
      <c r="F1828" s="7">
        <f>sales_data_sample3[[#This Row],[SALES]]*sales_data_sample3[[#This Row],[PROFIT MARGIN]]</f>
        <v>539.47580700000003</v>
      </c>
      <c r="G1828" s="14" t="str">
        <f>IF(sales_data_sample3[[#This Row],[STATUS]] &lt;&gt;"Cancelled","7,31%","0")</f>
        <v>7,31%</v>
      </c>
      <c r="H1828" s="4">
        <v>38274</v>
      </c>
      <c r="I1828" t="s">
        <v>28</v>
      </c>
      <c r="J1828">
        <f>ROUNDUP(MONTH(sales_data_sample3[[#This Row],[ORDER DATE]])/3,0)</f>
        <v>4</v>
      </c>
      <c r="K1828" t="str">
        <f>TEXT(sales_data_sample3[[#This Row],[ORDER DATE]],"[$-409]mmmm")</f>
        <v>October</v>
      </c>
      <c r="L1828">
        <f>YEAR(sales_data_sample3[[#This Row],[ORDER DATE]])</f>
        <v>2004</v>
      </c>
      <c r="M1828" t="s">
        <v>1502</v>
      </c>
      <c r="N1828">
        <v>157</v>
      </c>
      <c r="O1828" t="s">
        <v>1503</v>
      </c>
      <c r="P1828" t="s">
        <v>329</v>
      </c>
      <c r="Q1828" t="s">
        <v>330</v>
      </c>
      <c r="R1828" t="s">
        <v>331</v>
      </c>
      <c r="S1828" t="s">
        <v>4804</v>
      </c>
      <c r="T1828" t="s">
        <v>332</v>
      </c>
      <c r="U1828" t="s">
        <v>214</v>
      </c>
      <c r="V1828" t="s">
        <v>333</v>
      </c>
      <c r="W1828" t="s">
        <v>38</v>
      </c>
      <c r="X1828" t="s">
        <v>39</v>
      </c>
      <c r="Y1828" t="s">
        <v>334</v>
      </c>
      <c r="Z1828" t="s">
        <v>335</v>
      </c>
      <c r="AA1828" t="s">
        <v>229</v>
      </c>
    </row>
    <row r="1829" spans="1:27" x14ac:dyDescent="0.25">
      <c r="A1829" s="1">
        <v>10307</v>
      </c>
      <c r="B1829" s="1">
        <v>31</v>
      </c>
      <c r="C1829" s="8">
        <v>83.44</v>
      </c>
      <c r="D1829" s="1">
        <v>7</v>
      </c>
      <c r="E1829" s="7">
        <v>2586.64</v>
      </c>
      <c r="F1829" s="7">
        <f>sales_data_sample3[[#This Row],[SALES]]*sales_data_sample3[[#This Row],[PROFIT MARGIN]]</f>
        <v>236.41889599999999</v>
      </c>
      <c r="G1829" s="14" t="str">
        <f>IF(sales_data_sample3[[#This Row],[STATUS]] &lt;&gt;"Cancelled","9,14%","0")</f>
        <v>9,14%</v>
      </c>
      <c r="H1829" s="4">
        <v>38274</v>
      </c>
      <c r="I1829" t="s">
        <v>28</v>
      </c>
      <c r="J1829">
        <f>ROUNDUP(MONTH(sales_data_sample3[[#This Row],[ORDER DATE]])/3,0)</f>
        <v>4</v>
      </c>
      <c r="K1829" t="str">
        <f>TEXT(sales_data_sample3[[#This Row],[ORDER DATE]],"[$-409]mmmm")</f>
        <v>October</v>
      </c>
      <c r="L1829">
        <f>YEAR(sales_data_sample3[[#This Row],[ORDER DATE]])</f>
        <v>2004</v>
      </c>
      <c r="M1829" t="s">
        <v>2075</v>
      </c>
      <c r="N1829">
        <v>86</v>
      </c>
      <c r="O1829" t="s">
        <v>2076</v>
      </c>
      <c r="P1829" t="s">
        <v>329</v>
      </c>
      <c r="Q1829" t="s">
        <v>330</v>
      </c>
      <c r="R1829" t="s">
        <v>331</v>
      </c>
      <c r="S1829" t="s">
        <v>4804</v>
      </c>
      <c r="T1829" t="s">
        <v>332</v>
      </c>
      <c r="U1829" t="s">
        <v>214</v>
      </c>
      <c r="V1829" t="s">
        <v>333</v>
      </c>
      <c r="W1829" t="s">
        <v>38</v>
      </c>
      <c r="X1829" t="s">
        <v>39</v>
      </c>
      <c r="Y1829" t="s">
        <v>334</v>
      </c>
      <c r="Z1829" t="s">
        <v>335</v>
      </c>
      <c r="AA1829" t="s">
        <v>42</v>
      </c>
    </row>
    <row r="1830" spans="1:27" x14ac:dyDescent="0.25">
      <c r="A1830" s="1">
        <v>10307</v>
      </c>
      <c r="B1830" s="1">
        <v>48</v>
      </c>
      <c r="C1830" s="8">
        <v>86.81</v>
      </c>
      <c r="D1830" s="1">
        <v>6</v>
      </c>
      <c r="E1830" s="7">
        <v>4166.88</v>
      </c>
      <c r="F1830" s="7">
        <f>sales_data_sample3[[#This Row],[SALES]]*sales_data_sample3[[#This Row],[PROFIT MARGIN]]</f>
        <v>307.93243200000001</v>
      </c>
      <c r="G1830" s="14" t="str">
        <f>IF(sales_data_sample3[[#This Row],[STATUS]] &lt;&gt;"Cancelled","7,39%","0")</f>
        <v>7,39%</v>
      </c>
      <c r="H1830" s="4">
        <v>38274</v>
      </c>
      <c r="I1830" t="s">
        <v>28</v>
      </c>
      <c r="J1830">
        <f>ROUNDUP(MONTH(sales_data_sample3[[#This Row],[ORDER DATE]])/3,0)</f>
        <v>4</v>
      </c>
      <c r="K1830" t="str">
        <f>TEXT(sales_data_sample3[[#This Row],[ORDER DATE]],"[$-409]mmmm")</f>
        <v>October</v>
      </c>
      <c r="L1830">
        <f>YEAR(sales_data_sample3[[#This Row],[ORDER DATE]])</f>
        <v>2004</v>
      </c>
      <c r="M1830" t="s">
        <v>1354</v>
      </c>
      <c r="N1830">
        <v>105</v>
      </c>
      <c r="O1830" t="s">
        <v>2467</v>
      </c>
      <c r="P1830" t="s">
        <v>329</v>
      </c>
      <c r="Q1830" t="s">
        <v>330</v>
      </c>
      <c r="R1830" t="s">
        <v>331</v>
      </c>
      <c r="S1830" t="s">
        <v>4804</v>
      </c>
      <c r="T1830" t="s">
        <v>332</v>
      </c>
      <c r="U1830" t="s">
        <v>214</v>
      </c>
      <c r="V1830" t="s">
        <v>333</v>
      </c>
      <c r="W1830" t="s">
        <v>38</v>
      </c>
      <c r="X1830" t="s">
        <v>39</v>
      </c>
      <c r="Y1830" t="s">
        <v>334</v>
      </c>
      <c r="Z1830" t="s">
        <v>335</v>
      </c>
      <c r="AA1830" t="s">
        <v>65</v>
      </c>
    </row>
    <row r="1831" spans="1:27" x14ac:dyDescent="0.25">
      <c r="A1831" s="1">
        <v>10307</v>
      </c>
      <c r="B1831" s="1">
        <v>25</v>
      </c>
      <c r="C1831" s="8">
        <v>75.36</v>
      </c>
      <c r="D1831" s="1">
        <v>2</v>
      </c>
      <c r="E1831" s="7">
        <v>1884</v>
      </c>
      <c r="F1831" s="7">
        <f>sales_data_sample3[[#This Row],[SALES]]*sales_data_sample3[[#This Row],[PROFIT MARGIN]]</f>
        <v>137.72039999999998</v>
      </c>
      <c r="G1831" s="14" t="str">
        <f>IF(sales_data_sample3[[#This Row],[STATUS]] &lt;&gt;"Cancelled","7,31%","0")</f>
        <v>7,31%</v>
      </c>
      <c r="H1831" s="4">
        <v>38274</v>
      </c>
      <c r="I1831" t="s">
        <v>28</v>
      </c>
      <c r="J1831">
        <f>ROUNDUP(MONTH(sales_data_sample3[[#This Row],[ORDER DATE]])/3,0)</f>
        <v>4</v>
      </c>
      <c r="K1831" t="str">
        <f>TEXT(sales_data_sample3[[#This Row],[ORDER DATE]],"[$-409]mmmm")</f>
        <v>October</v>
      </c>
      <c r="L1831">
        <f>YEAR(sales_data_sample3[[#This Row],[ORDER DATE]])</f>
        <v>2004</v>
      </c>
      <c r="M1831" t="s">
        <v>1502</v>
      </c>
      <c r="N1831">
        <v>68</v>
      </c>
      <c r="O1831" t="s">
        <v>3232</v>
      </c>
      <c r="P1831" t="s">
        <v>329</v>
      </c>
      <c r="Q1831" t="s">
        <v>330</v>
      </c>
      <c r="R1831" t="s">
        <v>331</v>
      </c>
      <c r="S1831" t="s">
        <v>4804</v>
      </c>
      <c r="T1831" t="s">
        <v>332</v>
      </c>
      <c r="U1831" t="s">
        <v>214</v>
      </c>
      <c r="V1831" t="s">
        <v>333</v>
      </c>
      <c r="W1831" t="s">
        <v>38</v>
      </c>
      <c r="X1831" t="s">
        <v>39</v>
      </c>
      <c r="Y1831" t="s">
        <v>334</v>
      </c>
      <c r="Z1831" t="s">
        <v>335</v>
      </c>
      <c r="AA1831" t="s">
        <v>42</v>
      </c>
    </row>
    <row r="1832" spans="1:27" x14ac:dyDescent="0.25">
      <c r="A1832" s="1">
        <v>10307</v>
      </c>
      <c r="B1832" s="1">
        <v>22</v>
      </c>
      <c r="C1832" s="8">
        <v>71.67</v>
      </c>
      <c r="D1832" s="1">
        <v>3</v>
      </c>
      <c r="E1832" s="7">
        <v>1576.74</v>
      </c>
      <c r="F1832" s="7">
        <f>sales_data_sample3[[#This Row],[SALES]]*sales_data_sample3[[#This Row],[PROFIT MARGIN]]</f>
        <v>116.521086</v>
      </c>
      <c r="G1832" s="14" t="str">
        <f>IF(sales_data_sample3[[#This Row],[STATUS]] &lt;&gt;"Cancelled","7,39%","0")</f>
        <v>7,39%</v>
      </c>
      <c r="H1832" s="4">
        <v>38274</v>
      </c>
      <c r="I1832" t="s">
        <v>28</v>
      </c>
      <c r="J1832">
        <f>ROUNDUP(MONTH(sales_data_sample3[[#This Row],[ORDER DATE]])/3,0)</f>
        <v>4</v>
      </c>
      <c r="K1832" t="str">
        <f>TEXT(sales_data_sample3[[#This Row],[ORDER DATE]],"[$-409]mmmm")</f>
        <v>October</v>
      </c>
      <c r="L1832">
        <f>YEAR(sales_data_sample3[[#This Row],[ORDER DATE]])</f>
        <v>2004</v>
      </c>
      <c r="M1832" t="s">
        <v>1354</v>
      </c>
      <c r="N1832">
        <v>65</v>
      </c>
      <c r="O1832" t="s">
        <v>3465</v>
      </c>
      <c r="P1832" t="s">
        <v>329</v>
      </c>
      <c r="Q1832" t="s">
        <v>330</v>
      </c>
      <c r="R1832" t="s">
        <v>331</v>
      </c>
      <c r="S1832" t="s">
        <v>4804</v>
      </c>
      <c r="T1832" t="s">
        <v>332</v>
      </c>
      <c r="U1832" t="s">
        <v>214</v>
      </c>
      <c r="V1832" t="s">
        <v>333</v>
      </c>
      <c r="W1832" t="s">
        <v>38</v>
      </c>
      <c r="X1832" t="s">
        <v>39</v>
      </c>
      <c r="Y1832" t="s">
        <v>334</v>
      </c>
      <c r="Z1832" t="s">
        <v>335</v>
      </c>
      <c r="AA1832" t="s">
        <v>42</v>
      </c>
    </row>
    <row r="1833" spans="1:27" x14ac:dyDescent="0.25">
      <c r="A1833" s="1">
        <v>10307</v>
      </c>
      <c r="B1833" s="1">
        <v>22</v>
      </c>
      <c r="C1833" s="8">
        <v>91.41</v>
      </c>
      <c r="D1833" s="1">
        <v>8</v>
      </c>
      <c r="E1833" s="7">
        <v>2011.02</v>
      </c>
      <c r="F1833" s="7">
        <f>sales_data_sample3[[#This Row],[SALES]]*sales_data_sample3[[#This Row],[PROFIT MARGIN]]</f>
        <v>148.61437799999999</v>
      </c>
      <c r="G1833" s="14" t="str">
        <f>IF(sales_data_sample3[[#This Row],[STATUS]] &lt;&gt;"Cancelled","7,39%","0")</f>
        <v>7,39%</v>
      </c>
      <c r="H1833" s="4">
        <v>38274</v>
      </c>
      <c r="I1833" t="s">
        <v>28</v>
      </c>
      <c r="J1833">
        <f>ROUNDUP(MONTH(sales_data_sample3[[#This Row],[ORDER DATE]])/3,0)</f>
        <v>4</v>
      </c>
      <c r="K1833" t="str">
        <f>TEXT(sales_data_sample3[[#This Row],[ORDER DATE]],"[$-409]mmmm")</f>
        <v>October</v>
      </c>
      <c r="L1833">
        <f>YEAR(sales_data_sample3[[#This Row],[ORDER DATE]])</f>
        <v>2004</v>
      </c>
      <c r="M1833" t="s">
        <v>1354</v>
      </c>
      <c r="N1833">
        <v>83</v>
      </c>
      <c r="O1833" t="s">
        <v>3543</v>
      </c>
      <c r="P1833" t="s">
        <v>329</v>
      </c>
      <c r="Q1833" t="s">
        <v>330</v>
      </c>
      <c r="R1833" t="s">
        <v>331</v>
      </c>
      <c r="S1833" t="s">
        <v>4804</v>
      </c>
      <c r="T1833" t="s">
        <v>332</v>
      </c>
      <c r="U1833" t="s">
        <v>214</v>
      </c>
      <c r="V1833" t="s">
        <v>333</v>
      </c>
      <c r="W1833" t="s">
        <v>38</v>
      </c>
      <c r="X1833" t="s">
        <v>39</v>
      </c>
      <c r="Y1833" t="s">
        <v>334</v>
      </c>
      <c r="Z1833" t="s">
        <v>335</v>
      </c>
      <c r="AA1833" t="s">
        <v>42</v>
      </c>
    </row>
    <row r="1834" spans="1:27" x14ac:dyDescent="0.25">
      <c r="A1834" s="1">
        <v>10307</v>
      </c>
      <c r="B1834" s="1">
        <v>34</v>
      </c>
      <c r="C1834" s="8">
        <v>97.76</v>
      </c>
      <c r="D1834" s="1">
        <v>5</v>
      </c>
      <c r="E1834" s="7">
        <v>3323.84</v>
      </c>
      <c r="F1834" s="7">
        <f>sales_data_sample3[[#This Row],[SALES]]*sales_data_sample3[[#This Row],[PROFIT MARGIN]]</f>
        <v>303.79897599999998</v>
      </c>
      <c r="G1834" s="14" t="str">
        <f>IF(sales_data_sample3[[#This Row],[STATUS]] &lt;&gt;"Cancelled","9,14%","0")</f>
        <v>9,14%</v>
      </c>
      <c r="H1834" s="4">
        <v>38274</v>
      </c>
      <c r="I1834" t="s">
        <v>28</v>
      </c>
      <c r="J1834">
        <f>ROUNDUP(MONTH(sales_data_sample3[[#This Row],[ORDER DATE]])/3,0)</f>
        <v>4</v>
      </c>
      <c r="K1834" t="str">
        <f>TEXT(sales_data_sample3[[#This Row],[ORDER DATE]],"[$-409]mmmm")</f>
        <v>October</v>
      </c>
      <c r="L1834">
        <f>YEAR(sales_data_sample3[[#This Row],[ORDER DATE]])</f>
        <v>2004</v>
      </c>
      <c r="M1834" t="s">
        <v>2075</v>
      </c>
      <c r="N1834">
        <v>90</v>
      </c>
      <c r="O1834" t="s">
        <v>4394</v>
      </c>
      <c r="P1834" t="s">
        <v>329</v>
      </c>
      <c r="Q1834" t="s">
        <v>330</v>
      </c>
      <c r="R1834" t="s">
        <v>331</v>
      </c>
      <c r="S1834" t="s">
        <v>4804</v>
      </c>
      <c r="T1834" t="s">
        <v>332</v>
      </c>
      <c r="U1834" t="s">
        <v>214</v>
      </c>
      <c r="V1834" t="s">
        <v>333</v>
      </c>
      <c r="W1834" t="s">
        <v>38</v>
      </c>
      <c r="X1834" t="s">
        <v>39</v>
      </c>
      <c r="Y1834" t="s">
        <v>334</v>
      </c>
      <c r="Z1834" t="s">
        <v>335</v>
      </c>
      <c r="AA1834" t="s">
        <v>65</v>
      </c>
    </row>
    <row r="1835" spans="1:27" x14ac:dyDescent="0.25">
      <c r="A1835" s="1">
        <v>10307</v>
      </c>
      <c r="B1835" s="1">
        <v>34</v>
      </c>
      <c r="C1835" s="8">
        <v>53.63</v>
      </c>
      <c r="D1835" s="1">
        <v>4</v>
      </c>
      <c r="E1835" s="7">
        <v>1823.42</v>
      </c>
      <c r="F1835" s="7">
        <f>sales_data_sample3[[#This Row],[SALES]]*sales_data_sample3[[#This Row],[PROFIT MARGIN]]</f>
        <v>133.292002</v>
      </c>
      <c r="G1835" s="14" t="str">
        <f>IF(sales_data_sample3[[#This Row],[STATUS]] &lt;&gt;"Cancelled","7,31%","0")</f>
        <v>7,31%</v>
      </c>
      <c r="H1835" s="4">
        <v>38274</v>
      </c>
      <c r="I1835" t="s">
        <v>28</v>
      </c>
      <c r="J1835">
        <f>ROUNDUP(MONTH(sales_data_sample3[[#This Row],[ORDER DATE]])/3,0)</f>
        <v>4</v>
      </c>
      <c r="K1835" t="str">
        <f>TEXT(sales_data_sample3[[#This Row],[ORDER DATE]],"[$-409]mmmm")</f>
        <v>October</v>
      </c>
      <c r="L1835">
        <f>YEAR(sales_data_sample3[[#This Row],[ORDER DATE]])</f>
        <v>2004</v>
      </c>
      <c r="M1835" t="s">
        <v>1502</v>
      </c>
      <c r="N1835">
        <v>49</v>
      </c>
      <c r="O1835" t="s">
        <v>4719</v>
      </c>
      <c r="P1835" t="s">
        <v>329</v>
      </c>
      <c r="Q1835" t="s">
        <v>330</v>
      </c>
      <c r="R1835" t="s">
        <v>331</v>
      </c>
      <c r="S1835" t="s">
        <v>4804</v>
      </c>
      <c r="T1835" t="s">
        <v>332</v>
      </c>
      <c r="U1835" t="s">
        <v>214</v>
      </c>
      <c r="V1835" t="s">
        <v>333</v>
      </c>
      <c r="W1835" t="s">
        <v>38</v>
      </c>
      <c r="X1835" t="s">
        <v>39</v>
      </c>
      <c r="Y1835" t="s">
        <v>334</v>
      </c>
      <c r="Z1835" t="s">
        <v>335</v>
      </c>
      <c r="AA1835" t="s">
        <v>42</v>
      </c>
    </row>
    <row r="1836" spans="1:27" x14ac:dyDescent="0.25">
      <c r="A1836" s="1">
        <v>10308</v>
      </c>
      <c r="B1836" s="1">
        <v>34</v>
      </c>
      <c r="C1836" s="8">
        <v>100</v>
      </c>
      <c r="D1836" s="1">
        <v>2</v>
      </c>
      <c r="E1836" s="7">
        <v>4043.96</v>
      </c>
      <c r="F1836" s="7">
        <f>sales_data_sample3[[#This Row],[SALES]]*sales_data_sample3[[#This Row],[PROFIT MARGIN]]</f>
        <v>513.58292000000006</v>
      </c>
      <c r="G1836" s="14" t="str">
        <f>IF(sales_data_sample3[[#This Row],[STATUS]] &lt;&gt;"Cancelled","12,70%","0")</f>
        <v>12,70%</v>
      </c>
      <c r="H1836" s="4">
        <v>38275</v>
      </c>
      <c r="I1836" t="s">
        <v>28</v>
      </c>
      <c r="J1836">
        <f>ROUNDUP(MONTH(sales_data_sample3[[#This Row],[ORDER DATE]])/3,0)</f>
        <v>4</v>
      </c>
      <c r="K1836" t="str">
        <f>TEXT(sales_data_sample3[[#This Row],[ORDER DATE]],"[$-409]mmmm")</f>
        <v>October</v>
      </c>
      <c r="L1836">
        <f>YEAR(sales_data_sample3[[#This Row],[ORDER DATE]])</f>
        <v>2004</v>
      </c>
      <c r="M1836" t="s">
        <v>29</v>
      </c>
      <c r="N1836">
        <v>118</v>
      </c>
      <c r="O1836" t="s">
        <v>471</v>
      </c>
      <c r="P1836" t="s">
        <v>510</v>
      </c>
      <c r="Q1836" t="s">
        <v>511</v>
      </c>
      <c r="R1836" t="s">
        <v>512</v>
      </c>
      <c r="S1836" t="s">
        <v>4804</v>
      </c>
      <c r="T1836" t="s">
        <v>513</v>
      </c>
      <c r="U1836" t="s">
        <v>36</v>
      </c>
      <c r="V1836" t="s">
        <v>514</v>
      </c>
      <c r="W1836" t="s">
        <v>38</v>
      </c>
      <c r="X1836" t="s">
        <v>39</v>
      </c>
      <c r="Y1836" t="s">
        <v>149</v>
      </c>
      <c r="Z1836" t="s">
        <v>363</v>
      </c>
      <c r="AA1836" t="s">
        <v>65</v>
      </c>
    </row>
    <row r="1837" spans="1:27" x14ac:dyDescent="0.25">
      <c r="A1837" s="1">
        <v>10308</v>
      </c>
      <c r="B1837" s="1">
        <v>20</v>
      </c>
      <c r="C1837" s="8">
        <v>100</v>
      </c>
      <c r="D1837" s="1">
        <v>1</v>
      </c>
      <c r="E1837" s="7">
        <v>4570.3999999999996</v>
      </c>
      <c r="F1837" s="7">
        <f>sales_data_sample3[[#This Row],[SALES]]*sales_data_sample3[[#This Row],[PROFIT MARGIN]]</f>
        <v>580.44079999999997</v>
      </c>
      <c r="G1837" s="14" t="str">
        <f>IF(sales_data_sample3[[#This Row],[STATUS]] &lt;&gt;"Cancelled","12,70%","0")</f>
        <v>12,70%</v>
      </c>
      <c r="H1837" s="4">
        <v>38275</v>
      </c>
      <c r="I1837" t="s">
        <v>28</v>
      </c>
      <c r="J1837">
        <f>ROUNDUP(MONTH(sales_data_sample3[[#This Row],[ORDER DATE]])/3,0)</f>
        <v>4</v>
      </c>
      <c r="K1837" t="str">
        <f>TEXT(sales_data_sample3[[#This Row],[ORDER DATE]],"[$-409]mmmm")</f>
        <v>October</v>
      </c>
      <c r="L1837">
        <f>YEAR(sales_data_sample3[[#This Row],[ORDER DATE]])</f>
        <v>2004</v>
      </c>
      <c r="M1837" t="s">
        <v>29</v>
      </c>
      <c r="N1837">
        <v>193</v>
      </c>
      <c r="O1837" t="s">
        <v>530</v>
      </c>
      <c r="P1837" t="s">
        <v>510</v>
      </c>
      <c r="Q1837" t="s">
        <v>511</v>
      </c>
      <c r="R1837" t="s">
        <v>512</v>
      </c>
      <c r="S1837" t="s">
        <v>4804</v>
      </c>
      <c r="T1837" t="s">
        <v>513</v>
      </c>
      <c r="U1837" t="s">
        <v>36</v>
      </c>
      <c r="V1837" t="s">
        <v>514</v>
      </c>
      <c r="W1837" t="s">
        <v>38</v>
      </c>
      <c r="X1837" t="s">
        <v>39</v>
      </c>
      <c r="Y1837" t="s">
        <v>149</v>
      </c>
      <c r="Z1837" t="s">
        <v>363</v>
      </c>
      <c r="AA1837" t="s">
        <v>65</v>
      </c>
    </row>
    <row r="1838" spans="1:27" x14ac:dyDescent="0.25">
      <c r="A1838" s="1">
        <v>10308</v>
      </c>
      <c r="B1838" s="1">
        <v>27</v>
      </c>
      <c r="C1838" s="8">
        <v>82.79</v>
      </c>
      <c r="D1838" s="1">
        <v>7</v>
      </c>
      <c r="E1838" s="7">
        <v>2235.33</v>
      </c>
      <c r="F1838" s="7">
        <f>sales_data_sample3[[#This Row],[SALES]]*sales_data_sample3[[#This Row],[PROFIT MARGIN]]</f>
        <v>163.40262299999998</v>
      </c>
      <c r="G1838" s="14" t="str">
        <f>IF(sales_data_sample3[[#This Row],[STATUS]] &lt;&gt;"Cancelled","7,31%","0")</f>
        <v>7,31%</v>
      </c>
      <c r="H1838" s="4">
        <v>38275</v>
      </c>
      <c r="I1838" t="s">
        <v>28</v>
      </c>
      <c r="J1838">
        <f>ROUNDUP(MONTH(sales_data_sample3[[#This Row],[ORDER DATE]])/3,0)</f>
        <v>4</v>
      </c>
      <c r="K1838" t="str">
        <f>TEXT(sales_data_sample3[[#This Row],[ORDER DATE]],"[$-409]mmmm")</f>
        <v>October</v>
      </c>
      <c r="L1838">
        <f>YEAR(sales_data_sample3[[#This Row],[ORDER DATE]])</f>
        <v>2004</v>
      </c>
      <c r="M1838" t="s">
        <v>1502</v>
      </c>
      <c r="N1838">
        <v>84</v>
      </c>
      <c r="O1838" t="s">
        <v>1845</v>
      </c>
      <c r="P1838" t="s">
        <v>510</v>
      </c>
      <c r="Q1838" t="s">
        <v>511</v>
      </c>
      <c r="R1838" t="s">
        <v>512</v>
      </c>
      <c r="S1838" t="s">
        <v>4804</v>
      </c>
      <c r="T1838" t="s">
        <v>513</v>
      </c>
      <c r="U1838" t="s">
        <v>36</v>
      </c>
      <c r="V1838" t="s">
        <v>514</v>
      </c>
      <c r="W1838" t="s">
        <v>38</v>
      </c>
      <c r="X1838" t="s">
        <v>39</v>
      </c>
      <c r="Y1838" t="s">
        <v>149</v>
      </c>
      <c r="Z1838" t="s">
        <v>363</v>
      </c>
      <c r="AA1838" t="s">
        <v>42</v>
      </c>
    </row>
    <row r="1839" spans="1:27" x14ac:dyDescent="0.25">
      <c r="A1839" s="1">
        <v>10308</v>
      </c>
      <c r="B1839" s="1">
        <v>34</v>
      </c>
      <c r="C1839" s="8">
        <v>52.09</v>
      </c>
      <c r="D1839" s="1">
        <v>3</v>
      </c>
      <c r="E1839" s="7">
        <v>1771.06</v>
      </c>
      <c r="F1839" s="7">
        <f>sales_data_sample3[[#This Row],[SALES]]*sales_data_sample3[[#This Row],[PROFIT MARGIN]]</f>
        <v>224.92462</v>
      </c>
      <c r="G1839" s="14">
        <v>0.127</v>
      </c>
      <c r="H1839" s="4">
        <v>38275</v>
      </c>
      <c r="I1839" t="s">
        <v>28</v>
      </c>
      <c r="J1839">
        <f>ROUNDUP(MONTH(sales_data_sample3[[#This Row],[ORDER DATE]])/3,0)</f>
        <v>4</v>
      </c>
      <c r="K1839" t="str">
        <f>TEXT(sales_data_sample3[[#This Row],[ORDER DATE]],"[$-409]mmmm")</f>
        <v>October</v>
      </c>
      <c r="L1839">
        <f>YEAR(sales_data_sample3[[#This Row],[ORDER DATE]])</f>
        <v>2004</v>
      </c>
      <c r="M1839" t="s">
        <v>29</v>
      </c>
      <c r="N1839">
        <v>60</v>
      </c>
      <c r="O1839" t="s">
        <v>1884</v>
      </c>
      <c r="P1839" t="s">
        <v>510</v>
      </c>
      <c r="Q1839" t="s">
        <v>511</v>
      </c>
      <c r="R1839" t="s">
        <v>512</v>
      </c>
      <c r="S1839" t="s">
        <v>4804</v>
      </c>
      <c r="T1839" t="s">
        <v>513</v>
      </c>
      <c r="U1839" t="s">
        <v>36</v>
      </c>
      <c r="V1839" t="s">
        <v>514</v>
      </c>
      <c r="W1839" t="s">
        <v>38</v>
      </c>
      <c r="X1839" t="s">
        <v>39</v>
      </c>
      <c r="Y1839" t="s">
        <v>149</v>
      </c>
      <c r="Z1839" t="s">
        <v>363</v>
      </c>
      <c r="AA1839" t="s">
        <v>42</v>
      </c>
    </row>
    <row r="1840" spans="1:27" x14ac:dyDescent="0.25">
      <c r="A1840" s="1">
        <v>10308</v>
      </c>
      <c r="B1840" s="1">
        <v>31</v>
      </c>
      <c r="C1840" s="8">
        <v>100</v>
      </c>
      <c r="D1840" s="1">
        <v>9</v>
      </c>
      <c r="E1840" s="7">
        <v>3493.7</v>
      </c>
      <c r="F1840" s="7">
        <f>sales_data_sample3[[#This Row],[SALES]]*sales_data_sample3[[#This Row],[PROFIT MARGIN]]</f>
        <v>255.38946999999999</v>
      </c>
      <c r="G1840" s="14" t="str">
        <f>IF(sales_data_sample3[[#This Row],[STATUS]] &lt;&gt;"Cancelled","7,31%","0")</f>
        <v>7,31%</v>
      </c>
      <c r="H1840" s="4">
        <v>38275</v>
      </c>
      <c r="I1840" t="s">
        <v>28</v>
      </c>
      <c r="J1840">
        <f>ROUNDUP(MONTH(sales_data_sample3[[#This Row],[ORDER DATE]])/3,0)</f>
        <v>4</v>
      </c>
      <c r="K1840" t="str">
        <f>TEXT(sales_data_sample3[[#This Row],[ORDER DATE]],"[$-409]mmmm")</f>
        <v>October</v>
      </c>
      <c r="L1840">
        <f>YEAR(sales_data_sample3[[#This Row],[ORDER DATE]])</f>
        <v>2004</v>
      </c>
      <c r="M1840" t="s">
        <v>1502</v>
      </c>
      <c r="N1840">
        <v>109</v>
      </c>
      <c r="O1840" t="s">
        <v>2888</v>
      </c>
      <c r="P1840" t="s">
        <v>510</v>
      </c>
      <c r="Q1840" t="s">
        <v>511</v>
      </c>
      <c r="R1840" t="s">
        <v>512</v>
      </c>
      <c r="S1840" t="s">
        <v>4804</v>
      </c>
      <c r="T1840" t="s">
        <v>513</v>
      </c>
      <c r="U1840" t="s">
        <v>36</v>
      </c>
      <c r="V1840" t="s">
        <v>514</v>
      </c>
      <c r="W1840" t="s">
        <v>38</v>
      </c>
      <c r="X1840" t="s">
        <v>39</v>
      </c>
      <c r="Y1840" t="s">
        <v>149</v>
      </c>
      <c r="Z1840" t="s">
        <v>363</v>
      </c>
      <c r="AA1840" t="s">
        <v>65</v>
      </c>
    </row>
    <row r="1841" spans="1:27" x14ac:dyDescent="0.25">
      <c r="A1841" s="1">
        <v>10308</v>
      </c>
      <c r="B1841" s="1">
        <v>47</v>
      </c>
      <c r="C1841" s="8">
        <v>63.22</v>
      </c>
      <c r="D1841" s="1">
        <v>4</v>
      </c>
      <c r="E1841" s="7">
        <v>2971.34</v>
      </c>
      <c r="F1841" s="7">
        <f>sales_data_sample3[[#This Row],[SALES]]*sales_data_sample3[[#This Row],[PROFIT MARGIN]]</f>
        <v>377.36018000000001</v>
      </c>
      <c r="G1841" s="14">
        <v>0.127</v>
      </c>
      <c r="H1841" s="4">
        <v>38275</v>
      </c>
      <c r="I1841" t="s">
        <v>28</v>
      </c>
      <c r="J1841">
        <f>ROUNDUP(MONTH(sales_data_sample3[[#This Row],[ORDER DATE]])/3,0)</f>
        <v>4</v>
      </c>
      <c r="K1841" t="str">
        <f>TEXT(sales_data_sample3[[#This Row],[ORDER DATE]],"[$-409]mmmm")</f>
        <v>October</v>
      </c>
      <c r="L1841">
        <f>YEAR(sales_data_sample3[[#This Row],[ORDER DATE]])</f>
        <v>2004</v>
      </c>
      <c r="M1841" t="s">
        <v>29</v>
      </c>
      <c r="N1841">
        <v>76</v>
      </c>
      <c r="O1841" t="s">
        <v>2965</v>
      </c>
      <c r="P1841" t="s">
        <v>510</v>
      </c>
      <c r="Q1841" t="s">
        <v>511</v>
      </c>
      <c r="R1841" t="s">
        <v>512</v>
      </c>
      <c r="S1841" t="s">
        <v>4804</v>
      </c>
      <c r="T1841" t="s">
        <v>513</v>
      </c>
      <c r="U1841" t="s">
        <v>36</v>
      </c>
      <c r="V1841" t="s">
        <v>514</v>
      </c>
      <c r="W1841" t="s">
        <v>38</v>
      </c>
      <c r="X1841" t="s">
        <v>39</v>
      </c>
      <c r="Y1841" t="s">
        <v>149</v>
      </c>
      <c r="Z1841" t="s">
        <v>363</v>
      </c>
      <c r="AA1841" t="s">
        <v>42</v>
      </c>
    </row>
    <row r="1842" spans="1:27" x14ac:dyDescent="0.25">
      <c r="A1842" s="1">
        <v>10308</v>
      </c>
      <c r="B1842" s="1">
        <v>43</v>
      </c>
      <c r="C1842" s="8">
        <v>76.430000000000007</v>
      </c>
      <c r="D1842" s="1">
        <v>16</v>
      </c>
      <c r="E1842" s="7">
        <v>3286.49</v>
      </c>
      <c r="F1842" s="7">
        <f>sales_data_sample3[[#This Row],[SALES]]*sales_data_sample3[[#This Row],[PROFIT MARGIN]]</f>
        <v>240.24241899999998</v>
      </c>
      <c r="G1842" s="14" t="str">
        <f>IF(sales_data_sample3[[#This Row],[STATUS]] &lt;&gt;"Cancelled","7,31%","0")</f>
        <v>7,31%</v>
      </c>
      <c r="H1842" s="4">
        <v>38275</v>
      </c>
      <c r="I1842" t="s">
        <v>28</v>
      </c>
      <c r="J1842">
        <f>ROUNDUP(MONTH(sales_data_sample3[[#This Row],[ORDER DATE]])/3,0)</f>
        <v>4</v>
      </c>
      <c r="K1842" t="str">
        <f>TEXT(sales_data_sample3[[#This Row],[ORDER DATE]],"[$-409]mmmm")</f>
        <v>October</v>
      </c>
      <c r="L1842">
        <f>YEAR(sales_data_sample3[[#This Row],[ORDER DATE]])</f>
        <v>2004</v>
      </c>
      <c r="M1842" t="s">
        <v>1502</v>
      </c>
      <c r="N1842">
        <v>68</v>
      </c>
      <c r="O1842" t="s">
        <v>3620</v>
      </c>
      <c r="P1842" t="s">
        <v>510</v>
      </c>
      <c r="Q1842" t="s">
        <v>511</v>
      </c>
      <c r="R1842" t="s">
        <v>512</v>
      </c>
      <c r="S1842" t="s">
        <v>4804</v>
      </c>
      <c r="T1842" t="s">
        <v>513</v>
      </c>
      <c r="U1842" t="s">
        <v>36</v>
      </c>
      <c r="V1842" t="s">
        <v>514</v>
      </c>
      <c r="W1842" t="s">
        <v>38</v>
      </c>
      <c r="X1842" t="s">
        <v>39</v>
      </c>
      <c r="Y1842" t="s">
        <v>149</v>
      </c>
      <c r="Z1842" t="s">
        <v>363</v>
      </c>
      <c r="AA1842" t="s">
        <v>65</v>
      </c>
    </row>
    <row r="1843" spans="1:27" x14ac:dyDescent="0.25">
      <c r="A1843" s="1">
        <v>10308</v>
      </c>
      <c r="B1843" s="1">
        <v>44</v>
      </c>
      <c r="C1843" s="8">
        <v>83.32</v>
      </c>
      <c r="D1843" s="1">
        <v>8</v>
      </c>
      <c r="E1843" s="7">
        <v>3666.08</v>
      </c>
      <c r="F1843" s="7">
        <f>sales_data_sample3[[#This Row],[SALES]]*sales_data_sample3[[#This Row],[PROFIT MARGIN]]</f>
        <v>267.99044800000001</v>
      </c>
      <c r="G1843" s="14" t="str">
        <f>IF(sales_data_sample3[[#This Row],[STATUS]] &lt;&gt;"Cancelled","7,31%","0")</f>
        <v>7,31%</v>
      </c>
      <c r="H1843" s="4">
        <v>38275</v>
      </c>
      <c r="I1843" t="s">
        <v>28</v>
      </c>
      <c r="J1843">
        <f>ROUNDUP(MONTH(sales_data_sample3[[#This Row],[ORDER DATE]])/3,0)</f>
        <v>4</v>
      </c>
      <c r="K1843" t="str">
        <f>TEXT(sales_data_sample3[[#This Row],[ORDER DATE]],"[$-409]mmmm")</f>
        <v>October</v>
      </c>
      <c r="L1843">
        <f>YEAR(sales_data_sample3[[#This Row],[ORDER DATE]])</f>
        <v>2004</v>
      </c>
      <c r="M1843" t="s">
        <v>1502</v>
      </c>
      <c r="N1843">
        <v>72</v>
      </c>
      <c r="O1843" t="s">
        <v>3763</v>
      </c>
      <c r="P1843" t="s">
        <v>510</v>
      </c>
      <c r="Q1843" t="s">
        <v>511</v>
      </c>
      <c r="R1843" t="s">
        <v>512</v>
      </c>
      <c r="S1843" t="s">
        <v>4804</v>
      </c>
      <c r="T1843" t="s">
        <v>513</v>
      </c>
      <c r="U1843" t="s">
        <v>36</v>
      </c>
      <c r="V1843" t="s">
        <v>514</v>
      </c>
      <c r="W1843" t="s">
        <v>38</v>
      </c>
      <c r="X1843" t="s">
        <v>39</v>
      </c>
      <c r="Y1843" t="s">
        <v>149</v>
      </c>
      <c r="Z1843" t="s">
        <v>363</v>
      </c>
      <c r="AA1843" t="s">
        <v>65</v>
      </c>
    </row>
    <row r="1844" spans="1:27" x14ac:dyDescent="0.25">
      <c r="A1844" s="1">
        <v>10308</v>
      </c>
      <c r="B1844" s="1">
        <v>24</v>
      </c>
      <c r="C1844" s="8">
        <v>79.91</v>
      </c>
      <c r="D1844" s="1">
        <v>5</v>
      </c>
      <c r="E1844" s="7">
        <v>1917.84</v>
      </c>
      <c r="F1844" s="7">
        <f>sales_data_sample3[[#This Row],[SALES]]*sales_data_sample3[[#This Row],[PROFIT MARGIN]]</f>
        <v>243.56567999999999</v>
      </c>
      <c r="G1844" s="14">
        <v>0.127</v>
      </c>
      <c r="H1844" s="4">
        <v>38275</v>
      </c>
      <c r="I1844" t="s">
        <v>28</v>
      </c>
      <c r="J1844">
        <f>ROUNDUP(MONTH(sales_data_sample3[[#This Row],[ORDER DATE]])/3,0)</f>
        <v>4</v>
      </c>
      <c r="K1844" t="str">
        <f>TEXT(sales_data_sample3[[#This Row],[ORDER DATE]],"[$-409]mmmm")</f>
        <v>October</v>
      </c>
      <c r="L1844">
        <f>YEAR(sales_data_sample3[[#This Row],[ORDER DATE]])</f>
        <v>2004</v>
      </c>
      <c r="M1844" t="s">
        <v>29</v>
      </c>
      <c r="N1844">
        <v>99</v>
      </c>
      <c r="O1844" t="s">
        <v>3872</v>
      </c>
      <c r="P1844" t="s">
        <v>510</v>
      </c>
      <c r="Q1844" t="s">
        <v>511</v>
      </c>
      <c r="R1844" t="s">
        <v>512</v>
      </c>
      <c r="S1844" t="s">
        <v>4804</v>
      </c>
      <c r="T1844" t="s">
        <v>513</v>
      </c>
      <c r="U1844" t="s">
        <v>36</v>
      </c>
      <c r="V1844" t="s">
        <v>514</v>
      </c>
      <c r="W1844" t="s">
        <v>38</v>
      </c>
      <c r="X1844" t="s">
        <v>39</v>
      </c>
      <c r="Y1844" t="s">
        <v>149</v>
      </c>
      <c r="Z1844" t="s">
        <v>363</v>
      </c>
      <c r="AA1844" t="s">
        <v>42</v>
      </c>
    </row>
    <row r="1845" spans="1:27" x14ac:dyDescent="0.25">
      <c r="A1845" s="1">
        <v>10308</v>
      </c>
      <c r="B1845" s="1">
        <v>46</v>
      </c>
      <c r="C1845" s="8">
        <v>66.040000000000006</v>
      </c>
      <c r="D1845" s="1">
        <v>10</v>
      </c>
      <c r="E1845" s="7">
        <v>3037.84</v>
      </c>
      <c r="F1845" s="7">
        <f>sales_data_sample3[[#This Row],[SALES]]*sales_data_sample3[[#This Row],[PROFIT MARGIN]]</f>
        <v>224.496376</v>
      </c>
      <c r="G1845" s="14" t="str">
        <f>IF(sales_data_sample3[[#This Row],[STATUS]] &lt;&gt;"Cancelled","7,39%","0")</f>
        <v>7,39%</v>
      </c>
      <c r="H1845" s="4">
        <v>38275</v>
      </c>
      <c r="I1845" t="s">
        <v>28</v>
      </c>
      <c r="J1845">
        <f>ROUNDUP(MONTH(sales_data_sample3[[#This Row],[ORDER DATE]])/3,0)</f>
        <v>4</v>
      </c>
      <c r="K1845" t="str">
        <f>TEXT(sales_data_sample3[[#This Row],[ORDER DATE]],"[$-409]mmmm")</f>
        <v>October</v>
      </c>
      <c r="L1845">
        <f>YEAR(sales_data_sample3[[#This Row],[ORDER DATE]])</f>
        <v>2004</v>
      </c>
      <c r="M1845" t="s">
        <v>1354</v>
      </c>
      <c r="N1845">
        <v>68</v>
      </c>
      <c r="O1845" t="s">
        <v>4069</v>
      </c>
      <c r="P1845" t="s">
        <v>510</v>
      </c>
      <c r="Q1845" t="s">
        <v>511</v>
      </c>
      <c r="R1845" t="s">
        <v>512</v>
      </c>
      <c r="S1845" t="s">
        <v>4804</v>
      </c>
      <c r="T1845" t="s">
        <v>513</v>
      </c>
      <c r="U1845" t="s">
        <v>36</v>
      </c>
      <c r="V1845" t="s">
        <v>514</v>
      </c>
      <c r="W1845" t="s">
        <v>38</v>
      </c>
      <c r="X1845" t="s">
        <v>39</v>
      </c>
      <c r="Y1845" t="s">
        <v>149</v>
      </c>
      <c r="Z1845" t="s">
        <v>363</v>
      </c>
      <c r="AA1845" t="s">
        <v>65</v>
      </c>
    </row>
    <row r="1846" spans="1:27" x14ac:dyDescent="0.25">
      <c r="A1846" s="1">
        <v>10308</v>
      </c>
      <c r="B1846" s="1">
        <v>47</v>
      </c>
      <c r="C1846" s="8">
        <v>43.64</v>
      </c>
      <c r="D1846" s="1">
        <v>11</v>
      </c>
      <c r="E1846" s="7">
        <v>2051.08</v>
      </c>
      <c r="F1846" s="7">
        <f>sales_data_sample3[[#This Row],[SALES]]*sales_data_sample3[[#This Row],[PROFIT MARGIN]]</f>
        <v>151.57481199999998</v>
      </c>
      <c r="G1846" s="14" t="str">
        <f>IF(sales_data_sample3[[#This Row],[STATUS]] &lt;&gt;"Cancelled","7,39%","0")</f>
        <v>7,39%</v>
      </c>
      <c r="H1846" s="4">
        <v>38275</v>
      </c>
      <c r="I1846" t="s">
        <v>28</v>
      </c>
      <c r="J1846">
        <f>ROUNDUP(MONTH(sales_data_sample3[[#This Row],[ORDER DATE]])/3,0)</f>
        <v>4</v>
      </c>
      <c r="K1846" t="str">
        <f>TEXT(sales_data_sample3[[#This Row],[ORDER DATE]],"[$-409]mmmm")</f>
        <v>October</v>
      </c>
      <c r="L1846">
        <f>YEAR(sales_data_sample3[[#This Row],[ORDER DATE]])</f>
        <v>2004</v>
      </c>
      <c r="M1846" t="s">
        <v>1354</v>
      </c>
      <c r="N1846">
        <v>43</v>
      </c>
      <c r="O1846" t="s">
        <v>4136</v>
      </c>
      <c r="P1846" t="s">
        <v>510</v>
      </c>
      <c r="Q1846" t="s">
        <v>511</v>
      </c>
      <c r="R1846" t="s">
        <v>512</v>
      </c>
      <c r="S1846" t="s">
        <v>4804</v>
      </c>
      <c r="T1846" t="s">
        <v>513</v>
      </c>
      <c r="U1846" t="s">
        <v>36</v>
      </c>
      <c r="V1846" t="s">
        <v>514</v>
      </c>
      <c r="W1846" t="s">
        <v>38</v>
      </c>
      <c r="X1846" t="s">
        <v>39</v>
      </c>
      <c r="Y1846" t="s">
        <v>149</v>
      </c>
      <c r="Z1846" t="s">
        <v>363</v>
      </c>
      <c r="AA1846" t="s">
        <v>42</v>
      </c>
    </row>
    <row r="1847" spans="1:27" x14ac:dyDescent="0.25">
      <c r="A1847" s="1">
        <v>10308</v>
      </c>
      <c r="B1847" s="1">
        <v>21</v>
      </c>
      <c r="C1847" s="8">
        <v>100</v>
      </c>
      <c r="D1847" s="1">
        <v>12</v>
      </c>
      <c r="E1847" s="7">
        <v>2224.9499999999998</v>
      </c>
      <c r="F1847" s="7">
        <f>sales_data_sample3[[#This Row],[SALES]]*sales_data_sample3[[#This Row],[PROFIT MARGIN]]</f>
        <v>162.64384499999997</v>
      </c>
      <c r="G1847" s="14" t="str">
        <f>IF(sales_data_sample3[[#This Row],[STATUS]] &lt;&gt;"Cancelled","7,31%","0")</f>
        <v>7,31%</v>
      </c>
      <c r="H1847" s="4">
        <v>38275</v>
      </c>
      <c r="I1847" t="s">
        <v>28</v>
      </c>
      <c r="J1847">
        <f>ROUNDUP(MONTH(sales_data_sample3[[#This Row],[ORDER DATE]])/3,0)</f>
        <v>4</v>
      </c>
      <c r="K1847" t="str">
        <f>TEXT(sales_data_sample3[[#This Row],[ORDER DATE]],"[$-409]mmmm")</f>
        <v>October</v>
      </c>
      <c r="L1847">
        <f>YEAR(sales_data_sample3[[#This Row],[ORDER DATE]])</f>
        <v>2004</v>
      </c>
      <c r="M1847" t="s">
        <v>1502</v>
      </c>
      <c r="N1847">
        <v>91</v>
      </c>
      <c r="O1847" t="s">
        <v>4321</v>
      </c>
      <c r="P1847" t="s">
        <v>510</v>
      </c>
      <c r="Q1847" t="s">
        <v>511</v>
      </c>
      <c r="R1847" t="s">
        <v>512</v>
      </c>
      <c r="S1847" t="s">
        <v>4804</v>
      </c>
      <c r="T1847" t="s">
        <v>513</v>
      </c>
      <c r="U1847" t="s">
        <v>36</v>
      </c>
      <c r="V1847" t="s">
        <v>514</v>
      </c>
      <c r="W1847" t="s">
        <v>38</v>
      </c>
      <c r="X1847" t="s">
        <v>39</v>
      </c>
      <c r="Y1847" t="s">
        <v>149</v>
      </c>
      <c r="Z1847" t="s">
        <v>363</v>
      </c>
      <c r="AA1847" t="s">
        <v>42</v>
      </c>
    </row>
    <row r="1848" spans="1:27" x14ac:dyDescent="0.25">
      <c r="A1848" s="1">
        <v>10308</v>
      </c>
      <c r="B1848" s="1">
        <v>35</v>
      </c>
      <c r="C1848" s="8">
        <v>88.75</v>
      </c>
      <c r="D1848" s="1">
        <v>14</v>
      </c>
      <c r="E1848" s="7">
        <v>3106.25</v>
      </c>
      <c r="F1848" s="7">
        <f>sales_data_sample3[[#This Row],[SALES]]*sales_data_sample3[[#This Row],[PROFIT MARGIN]]</f>
        <v>227.06687499999998</v>
      </c>
      <c r="G1848" s="14" t="str">
        <f>IF(sales_data_sample3[[#This Row],[STATUS]] &lt;&gt;"Cancelled","7,31%","0")</f>
        <v>7,31%</v>
      </c>
      <c r="H1848" s="4">
        <v>38275</v>
      </c>
      <c r="I1848" t="s">
        <v>28</v>
      </c>
      <c r="J1848">
        <f>ROUNDUP(MONTH(sales_data_sample3[[#This Row],[ORDER DATE]])/3,0)</f>
        <v>4</v>
      </c>
      <c r="K1848" t="str">
        <f>TEXT(sales_data_sample3[[#This Row],[ORDER DATE]],"[$-409]mmmm")</f>
        <v>October</v>
      </c>
      <c r="L1848">
        <f>YEAR(sales_data_sample3[[#This Row],[ORDER DATE]])</f>
        <v>2004</v>
      </c>
      <c r="M1848" t="s">
        <v>1502</v>
      </c>
      <c r="N1848">
        <v>99</v>
      </c>
      <c r="O1848" t="s">
        <v>4433</v>
      </c>
      <c r="P1848" t="s">
        <v>510</v>
      </c>
      <c r="Q1848" t="s">
        <v>511</v>
      </c>
      <c r="R1848" t="s">
        <v>512</v>
      </c>
      <c r="S1848" t="s">
        <v>4804</v>
      </c>
      <c r="T1848" t="s">
        <v>513</v>
      </c>
      <c r="U1848" t="s">
        <v>36</v>
      </c>
      <c r="V1848" t="s">
        <v>514</v>
      </c>
      <c r="W1848" t="s">
        <v>38</v>
      </c>
      <c r="X1848" t="s">
        <v>39</v>
      </c>
      <c r="Y1848" t="s">
        <v>149</v>
      </c>
      <c r="Z1848" t="s">
        <v>363</v>
      </c>
      <c r="AA1848" t="s">
        <v>65</v>
      </c>
    </row>
    <row r="1849" spans="1:27" x14ac:dyDescent="0.25">
      <c r="A1849" s="1">
        <v>10308</v>
      </c>
      <c r="B1849" s="1">
        <v>31</v>
      </c>
      <c r="C1849" s="8">
        <v>100</v>
      </c>
      <c r="D1849" s="1">
        <v>6</v>
      </c>
      <c r="E1849" s="7">
        <v>4009.23</v>
      </c>
      <c r="F1849" s="7">
        <f>sales_data_sample3[[#This Row],[SALES]]*sales_data_sample3[[#This Row],[PROFIT MARGIN]]</f>
        <v>293.07471299999997</v>
      </c>
      <c r="G1849" s="14" t="str">
        <f>IF(sales_data_sample3[[#This Row],[STATUS]] &lt;&gt;"Cancelled","7,31%","0")</f>
        <v>7,31%</v>
      </c>
      <c r="H1849" s="4">
        <v>38275</v>
      </c>
      <c r="I1849" t="s">
        <v>28</v>
      </c>
      <c r="J1849">
        <f>ROUNDUP(MONTH(sales_data_sample3[[#This Row],[ORDER DATE]])/3,0)</f>
        <v>4</v>
      </c>
      <c r="K1849" t="str">
        <f>TEXT(sales_data_sample3[[#This Row],[ORDER DATE]],"[$-409]mmmm")</f>
        <v>October</v>
      </c>
      <c r="L1849">
        <f>YEAR(sales_data_sample3[[#This Row],[ORDER DATE]])</f>
        <v>2004</v>
      </c>
      <c r="M1849" t="s">
        <v>1502</v>
      </c>
      <c r="N1849">
        <v>118</v>
      </c>
      <c r="O1849" t="s">
        <v>4540</v>
      </c>
      <c r="P1849" t="s">
        <v>510</v>
      </c>
      <c r="Q1849" t="s">
        <v>511</v>
      </c>
      <c r="R1849" t="s">
        <v>512</v>
      </c>
      <c r="S1849" t="s">
        <v>4804</v>
      </c>
      <c r="T1849" t="s">
        <v>513</v>
      </c>
      <c r="U1849" t="s">
        <v>36</v>
      </c>
      <c r="V1849" t="s">
        <v>514</v>
      </c>
      <c r="W1849" t="s">
        <v>38</v>
      </c>
      <c r="X1849" t="s">
        <v>39</v>
      </c>
      <c r="Y1849" t="s">
        <v>149</v>
      </c>
      <c r="Z1849" t="s">
        <v>363</v>
      </c>
      <c r="AA1849" t="s">
        <v>65</v>
      </c>
    </row>
    <row r="1850" spans="1:27" x14ac:dyDescent="0.25">
      <c r="A1850" s="1">
        <v>10308</v>
      </c>
      <c r="B1850" s="1">
        <v>21</v>
      </c>
      <c r="C1850" s="8">
        <v>87.2</v>
      </c>
      <c r="D1850" s="1">
        <v>13</v>
      </c>
      <c r="E1850" s="7">
        <v>1831.2</v>
      </c>
      <c r="F1850" s="7">
        <f>sales_data_sample3[[#This Row],[SALES]]*sales_data_sample3[[#This Row],[PROFIT MARGIN]]</f>
        <v>133.86071999999999</v>
      </c>
      <c r="G1850" s="14" t="str">
        <f>IF(sales_data_sample3[[#This Row],[STATUS]] &lt;&gt;"Cancelled","7,31%","0")</f>
        <v>7,31%</v>
      </c>
      <c r="H1850" s="4">
        <v>38275</v>
      </c>
      <c r="I1850" t="s">
        <v>28</v>
      </c>
      <c r="J1850">
        <f>ROUNDUP(MONTH(sales_data_sample3[[#This Row],[ORDER DATE]])/3,0)</f>
        <v>4</v>
      </c>
      <c r="K1850" t="str">
        <f>TEXT(sales_data_sample3[[#This Row],[ORDER DATE]],"[$-409]mmmm")</f>
        <v>October</v>
      </c>
      <c r="L1850">
        <f>YEAR(sales_data_sample3[[#This Row],[ORDER DATE]])</f>
        <v>2004</v>
      </c>
      <c r="M1850" t="s">
        <v>1502</v>
      </c>
      <c r="N1850">
        <v>80</v>
      </c>
      <c r="O1850" t="s">
        <v>4572</v>
      </c>
      <c r="P1850" t="s">
        <v>510</v>
      </c>
      <c r="Q1850" t="s">
        <v>511</v>
      </c>
      <c r="R1850" t="s">
        <v>512</v>
      </c>
      <c r="S1850" t="s">
        <v>4804</v>
      </c>
      <c r="T1850" t="s">
        <v>513</v>
      </c>
      <c r="U1850" t="s">
        <v>36</v>
      </c>
      <c r="V1850" t="s">
        <v>514</v>
      </c>
      <c r="W1850" t="s">
        <v>38</v>
      </c>
      <c r="X1850" t="s">
        <v>39</v>
      </c>
      <c r="Y1850" t="s">
        <v>149</v>
      </c>
      <c r="Z1850" t="s">
        <v>363</v>
      </c>
      <c r="AA1850" t="s">
        <v>42</v>
      </c>
    </row>
    <row r="1851" spans="1:27" x14ac:dyDescent="0.25">
      <c r="A1851" s="1">
        <v>10308</v>
      </c>
      <c r="B1851" s="1">
        <v>39</v>
      </c>
      <c r="C1851" s="8">
        <v>68.11</v>
      </c>
      <c r="D1851" s="1">
        <v>15</v>
      </c>
      <c r="E1851" s="7">
        <v>2656.29</v>
      </c>
      <c r="F1851" s="7">
        <f>sales_data_sample3[[#This Row],[SALES]]*sales_data_sample3[[#This Row],[PROFIT MARGIN]]</f>
        <v>194.17479899999998</v>
      </c>
      <c r="G1851" s="14" t="str">
        <f>IF(sales_data_sample3[[#This Row],[STATUS]] &lt;&gt;"Cancelled","7,31%","0")</f>
        <v>7,31%</v>
      </c>
      <c r="H1851" s="4">
        <v>38275</v>
      </c>
      <c r="I1851" t="s">
        <v>28</v>
      </c>
      <c r="J1851">
        <f>ROUNDUP(MONTH(sales_data_sample3[[#This Row],[ORDER DATE]])/3,0)</f>
        <v>4</v>
      </c>
      <c r="K1851" t="str">
        <f>TEXT(sales_data_sample3[[#This Row],[ORDER DATE]],"[$-409]mmmm")</f>
        <v>October</v>
      </c>
      <c r="L1851">
        <f>YEAR(sales_data_sample3[[#This Row],[ORDER DATE]])</f>
        <v>2004</v>
      </c>
      <c r="M1851" t="s">
        <v>1502</v>
      </c>
      <c r="N1851">
        <v>74</v>
      </c>
      <c r="O1851" t="s">
        <v>4675</v>
      </c>
      <c r="P1851" t="s">
        <v>510</v>
      </c>
      <c r="Q1851" t="s">
        <v>511</v>
      </c>
      <c r="R1851" t="s">
        <v>512</v>
      </c>
      <c r="S1851" t="s">
        <v>4804</v>
      </c>
      <c r="T1851" t="s">
        <v>513</v>
      </c>
      <c r="U1851" t="s">
        <v>36</v>
      </c>
      <c r="V1851" t="s">
        <v>514</v>
      </c>
      <c r="W1851" t="s">
        <v>38</v>
      </c>
      <c r="X1851" t="s">
        <v>39</v>
      </c>
      <c r="Y1851" t="s">
        <v>149</v>
      </c>
      <c r="Z1851" t="s">
        <v>363</v>
      </c>
      <c r="AA1851" t="s">
        <v>42</v>
      </c>
    </row>
    <row r="1852" spans="1:27" x14ac:dyDescent="0.25">
      <c r="A1852" s="1">
        <v>10309</v>
      </c>
      <c r="B1852" s="1">
        <v>41</v>
      </c>
      <c r="C1852" s="8">
        <v>100</v>
      </c>
      <c r="D1852" s="1">
        <v>5</v>
      </c>
      <c r="E1852" s="7">
        <v>4394.38</v>
      </c>
      <c r="F1852" s="7">
        <f>sales_data_sample3[[#This Row],[SALES]]*sales_data_sample3[[#This Row],[PROFIT MARGIN]]</f>
        <v>558.08626000000004</v>
      </c>
      <c r="G1852" s="14" t="str">
        <f>IF(sales_data_sample3[[#This Row],[STATUS]] &lt;&gt;"Cancelled","12,70%","0")</f>
        <v>12,70%</v>
      </c>
      <c r="H1852" s="4">
        <v>38275</v>
      </c>
      <c r="I1852" t="s">
        <v>28</v>
      </c>
      <c r="J1852">
        <f>ROUNDUP(MONTH(sales_data_sample3[[#This Row],[ORDER DATE]])/3,0)</f>
        <v>4</v>
      </c>
      <c r="K1852" t="str">
        <f>TEXT(sales_data_sample3[[#This Row],[ORDER DATE]],"[$-409]mmmm")</f>
        <v>October</v>
      </c>
      <c r="L1852">
        <f>YEAR(sales_data_sample3[[#This Row],[ORDER DATE]])</f>
        <v>2004</v>
      </c>
      <c r="M1852" t="s">
        <v>29</v>
      </c>
      <c r="N1852">
        <v>95</v>
      </c>
      <c r="O1852" t="s">
        <v>30</v>
      </c>
      <c r="P1852" t="s">
        <v>201</v>
      </c>
      <c r="Q1852" t="s">
        <v>202</v>
      </c>
      <c r="R1852" t="s">
        <v>203</v>
      </c>
      <c r="S1852" t="s">
        <v>4804</v>
      </c>
      <c r="T1852" t="s">
        <v>204</v>
      </c>
      <c r="U1852" t="s">
        <v>4804</v>
      </c>
      <c r="V1852" t="s">
        <v>205</v>
      </c>
      <c r="W1852" t="s">
        <v>112</v>
      </c>
      <c r="X1852" t="s">
        <v>52</v>
      </c>
      <c r="Y1852" t="s">
        <v>206</v>
      </c>
      <c r="Z1852" t="s">
        <v>207</v>
      </c>
      <c r="AA1852" t="s">
        <v>65</v>
      </c>
    </row>
    <row r="1853" spans="1:27" x14ac:dyDescent="0.25">
      <c r="A1853" s="1">
        <v>10309</v>
      </c>
      <c r="B1853" s="1">
        <v>26</v>
      </c>
      <c r="C1853" s="8">
        <v>100</v>
      </c>
      <c r="D1853" s="1">
        <v>4</v>
      </c>
      <c r="E1853" s="7">
        <v>4660.24</v>
      </c>
      <c r="F1853" s="7">
        <f>sales_data_sample3[[#This Row],[SALES]]*sales_data_sample3[[#This Row],[PROFIT MARGIN]]</f>
        <v>591.85047999999995</v>
      </c>
      <c r="G1853" s="14">
        <v>0.127</v>
      </c>
      <c r="H1853" s="4">
        <v>38275</v>
      </c>
      <c r="I1853" t="s">
        <v>28</v>
      </c>
      <c r="J1853">
        <f>ROUNDUP(MONTH(sales_data_sample3[[#This Row],[ORDER DATE]])/3,0)</f>
        <v>4</v>
      </c>
      <c r="K1853" t="str">
        <f>TEXT(sales_data_sample3[[#This Row],[ORDER DATE]],"[$-409]mmmm")</f>
        <v>October</v>
      </c>
      <c r="L1853">
        <f>YEAR(sales_data_sample3[[#This Row],[ORDER DATE]])</f>
        <v>2004</v>
      </c>
      <c r="M1853" t="s">
        <v>29</v>
      </c>
      <c r="N1853">
        <v>150</v>
      </c>
      <c r="O1853" t="s">
        <v>991</v>
      </c>
      <c r="P1853" t="s">
        <v>201</v>
      </c>
      <c r="Q1853" t="s">
        <v>202</v>
      </c>
      <c r="R1853" t="s">
        <v>203</v>
      </c>
      <c r="S1853" t="s">
        <v>4804</v>
      </c>
      <c r="T1853" t="s">
        <v>204</v>
      </c>
      <c r="U1853" t="s">
        <v>4804</v>
      </c>
      <c r="V1853" t="s">
        <v>205</v>
      </c>
      <c r="W1853" t="s">
        <v>112</v>
      </c>
      <c r="X1853" t="s">
        <v>52</v>
      </c>
      <c r="Y1853" t="s">
        <v>206</v>
      </c>
      <c r="Z1853" t="s">
        <v>207</v>
      </c>
      <c r="AA1853" t="s">
        <v>65</v>
      </c>
    </row>
    <row r="1854" spans="1:27" x14ac:dyDescent="0.25">
      <c r="A1854" s="1">
        <v>10309</v>
      </c>
      <c r="B1854" s="1">
        <v>21</v>
      </c>
      <c r="C1854" s="8">
        <v>100</v>
      </c>
      <c r="D1854" s="1">
        <v>6</v>
      </c>
      <c r="E1854" s="7">
        <v>2650.62</v>
      </c>
      <c r="F1854" s="7">
        <f>sales_data_sample3[[#This Row],[SALES]]*sales_data_sample3[[#This Row],[PROFIT MARGIN]]</f>
        <v>336.62873999999999</v>
      </c>
      <c r="G1854" s="14">
        <v>0.127</v>
      </c>
      <c r="H1854" s="4">
        <v>38275</v>
      </c>
      <c r="I1854" t="s">
        <v>28</v>
      </c>
      <c r="J1854">
        <f>ROUNDUP(MONTH(sales_data_sample3[[#This Row],[ORDER DATE]])/3,0)</f>
        <v>4</v>
      </c>
      <c r="K1854" t="str">
        <f>TEXT(sales_data_sample3[[#This Row],[ORDER DATE]],"[$-409]mmmm")</f>
        <v>October</v>
      </c>
      <c r="L1854">
        <f>YEAR(sales_data_sample3[[#This Row],[ORDER DATE]])</f>
        <v>2004</v>
      </c>
      <c r="M1854" t="s">
        <v>29</v>
      </c>
      <c r="N1854">
        <v>112</v>
      </c>
      <c r="O1854" t="s">
        <v>2822</v>
      </c>
      <c r="P1854" t="s">
        <v>201</v>
      </c>
      <c r="Q1854" t="s">
        <v>202</v>
      </c>
      <c r="R1854" t="s">
        <v>203</v>
      </c>
      <c r="S1854" t="s">
        <v>4804</v>
      </c>
      <c r="T1854" t="s">
        <v>204</v>
      </c>
      <c r="U1854" t="s">
        <v>4804</v>
      </c>
      <c r="V1854" t="s">
        <v>205</v>
      </c>
      <c r="W1854" t="s">
        <v>112</v>
      </c>
      <c r="X1854" t="s">
        <v>52</v>
      </c>
      <c r="Y1854" t="s">
        <v>206</v>
      </c>
      <c r="Z1854" t="s">
        <v>207</v>
      </c>
      <c r="AA1854" t="s">
        <v>42</v>
      </c>
    </row>
    <row r="1855" spans="1:27" x14ac:dyDescent="0.25">
      <c r="A1855" s="1">
        <v>10309</v>
      </c>
      <c r="B1855" s="1">
        <v>24</v>
      </c>
      <c r="C1855" s="8">
        <v>56.1</v>
      </c>
      <c r="D1855" s="1">
        <v>2</v>
      </c>
      <c r="E1855" s="7">
        <v>1346.4</v>
      </c>
      <c r="F1855" s="7">
        <f>sales_data_sample3[[#This Row],[SALES]]*sales_data_sample3[[#This Row],[PROFIT MARGIN]]</f>
        <v>170.99280000000002</v>
      </c>
      <c r="G1855" s="14">
        <v>0.127</v>
      </c>
      <c r="H1855" s="4">
        <v>38275</v>
      </c>
      <c r="I1855" t="s">
        <v>28</v>
      </c>
      <c r="J1855">
        <f>ROUNDUP(MONTH(sales_data_sample3[[#This Row],[ORDER DATE]])/3,0)</f>
        <v>4</v>
      </c>
      <c r="K1855" t="str">
        <f>TEXT(sales_data_sample3[[#This Row],[ORDER DATE]],"[$-409]mmmm")</f>
        <v>October</v>
      </c>
      <c r="L1855">
        <f>YEAR(sales_data_sample3[[#This Row],[ORDER DATE]])</f>
        <v>2004</v>
      </c>
      <c r="M1855" t="s">
        <v>29</v>
      </c>
      <c r="N1855">
        <v>69</v>
      </c>
      <c r="O1855" t="s">
        <v>3105</v>
      </c>
      <c r="P1855" t="s">
        <v>201</v>
      </c>
      <c r="Q1855" t="s">
        <v>202</v>
      </c>
      <c r="R1855" t="s">
        <v>203</v>
      </c>
      <c r="S1855" t="s">
        <v>4804</v>
      </c>
      <c r="T1855" t="s">
        <v>204</v>
      </c>
      <c r="U1855" t="s">
        <v>4804</v>
      </c>
      <c r="V1855" t="s">
        <v>205</v>
      </c>
      <c r="W1855" t="s">
        <v>112</v>
      </c>
      <c r="X1855" t="s">
        <v>52</v>
      </c>
      <c r="Y1855" t="s">
        <v>206</v>
      </c>
      <c r="Z1855" t="s">
        <v>207</v>
      </c>
      <c r="AA1855" t="s">
        <v>42</v>
      </c>
    </row>
    <row r="1856" spans="1:27" x14ac:dyDescent="0.25">
      <c r="A1856" s="1">
        <v>10309</v>
      </c>
      <c r="B1856" s="1">
        <v>50</v>
      </c>
      <c r="C1856" s="8">
        <v>84.7</v>
      </c>
      <c r="D1856" s="1">
        <v>3</v>
      </c>
      <c r="E1856" s="7">
        <v>4235</v>
      </c>
      <c r="F1856" s="7">
        <f>sales_data_sample3[[#This Row],[SALES]]*sales_data_sample3[[#This Row],[PROFIT MARGIN]]</f>
        <v>537.84500000000003</v>
      </c>
      <c r="G1856" s="14">
        <v>0.127</v>
      </c>
      <c r="H1856" s="4">
        <v>38275</v>
      </c>
      <c r="I1856" t="s">
        <v>28</v>
      </c>
      <c r="J1856">
        <f>ROUNDUP(MONTH(sales_data_sample3[[#This Row],[ORDER DATE]])/3,0)</f>
        <v>4</v>
      </c>
      <c r="K1856" t="str">
        <f>TEXT(sales_data_sample3[[#This Row],[ORDER DATE]],"[$-409]mmmm")</f>
        <v>October</v>
      </c>
      <c r="L1856">
        <f>YEAR(sales_data_sample3[[#This Row],[ORDER DATE]])</f>
        <v>2004</v>
      </c>
      <c r="M1856" t="s">
        <v>29</v>
      </c>
      <c r="N1856">
        <v>102</v>
      </c>
      <c r="O1856" t="s">
        <v>4107</v>
      </c>
      <c r="P1856" t="s">
        <v>201</v>
      </c>
      <c r="Q1856" t="s">
        <v>202</v>
      </c>
      <c r="R1856" t="s">
        <v>203</v>
      </c>
      <c r="S1856" t="s">
        <v>4804</v>
      </c>
      <c r="T1856" t="s">
        <v>204</v>
      </c>
      <c r="U1856" t="s">
        <v>4804</v>
      </c>
      <c r="V1856" t="s">
        <v>205</v>
      </c>
      <c r="W1856" t="s">
        <v>112</v>
      </c>
      <c r="X1856" t="s">
        <v>52</v>
      </c>
      <c r="Y1856" t="s">
        <v>206</v>
      </c>
      <c r="Z1856" t="s">
        <v>207</v>
      </c>
      <c r="AA1856" t="s">
        <v>65</v>
      </c>
    </row>
    <row r="1857" spans="1:27" x14ac:dyDescent="0.25">
      <c r="A1857" s="1">
        <v>10309</v>
      </c>
      <c r="B1857" s="1">
        <v>28</v>
      </c>
      <c r="C1857" s="8">
        <v>88.68</v>
      </c>
      <c r="D1857" s="1">
        <v>1</v>
      </c>
      <c r="E1857" s="7">
        <v>2483.04</v>
      </c>
      <c r="F1857" s="7">
        <f>sales_data_sample3[[#This Row],[SALES]]*sales_data_sample3[[#This Row],[PROFIT MARGIN]]</f>
        <v>315.34607999999997</v>
      </c>
      <c r="G1857" s="14">
        <v>0.127</v>
      </c>
      <c r="H1857" s="4">
        <v>38275</v>
      </c>
      <c r="I1857" t="s">
        <v>28</v>
      </c>
      <c r="J1857">
        <f>ROUNDUP(MONTH(sales_data_sample3[[#This Row],[ORDER DATE]])/3,0)</f>
        <v>4</v>
      </c>
      <c r="K1857" t="str">
        <f>TEXT(sales_data_sample3[[#This Row],[ORDER DATE]],"[$-409]mmmm")</f>
        <v>October</v>
      </c>
      <c r="L1857">
        <f>YEAR(sales_data_sample3[[#This Row],[ORDER DATE]])</f>
        <v>2004</v>
      </c>
      <c r="M1857" t="s">
        <v>29</v>
      </c>
      <c r="N1857">
        <v>81</v>
      </c>
      <c r="O1857" t="s">
        <v>4246</v>
      </c>
      <c r="P1857" t="s">
        <v>201</v>
      </c>
      <c r="Q1857" t="s">
        <v>202</v>
      </c>
      <c r="R1857" t="s">
        <v>203</v>
      </c>
      <c r="S1857" t="s">
        <v>4804</v>
      </c>
      <c r="T1857" t="s">
        <v>204</v>
      </c>
      <c r="U1857" t="s">
        <v>4804</v>
      </c>
      <c r="V1857" t="s">
        <v>205</v>
      </c>
      <c r="W1857" t="s">
        <v>112</v>
      </c>
      <c r="X1857" t="s">
        <v>52</v>
      </c>
      <c r="Y1857" t="s">
        <v>206</v>
      </c>
      <c r="Z1857" t="s">
        <v>207</v>
      </c>
      <c r="AA1857" t="s">
        <v>42</v>
      </c>
    </row>
    <row r="1858" spans="1:27" x14ac:dyDescent="0.25">
      <c r="A1858" s="1">
        <v>10310</v>
      </c>
      <c r="B1858" s="1">
        <v>33</v>
      </c>
      <c r="C1858" s="8">
        <v>100</v>
      </c>
      <c r="D1858" s="1">
        <v>10</v>
      </c>
      <c r="E1858" s="7">
        <v>6934.62</v>
      </c>
      <c r="F1858" s="7">
        <f>sales_data_sample3[[#This Row],[SALES]]*sales_data_sample3[[#This Row],[PROFIT MARGIN]]</f>
        <v>1726.026918</v>
      </c>
      <c r="G1858" s="14" t="str">
        <f>IF(sales_data_sample3[[#This Row],[STATUS]] &lt;&gt;"Cancelled","24,89%","0")</f>
        <v>24,89%</v>
      </c>
      <c r="H1858" s="4">
        <v>38276</v>
      </c>
      <c r="I1858" t="s">
        <v>28</v>
      </c>
      <c r="J1858">
        <f>ROUNDUP(MONTH(sales_data_sample3[[#This Row],[ORDER DATE]])/3,0)</f>
        <v>4</v>
      </c>
      <c r="K1858" t="str">
        <f>TEXT(sales_data_sample3[[#This Row],[ORDER DATE]],"[$-409]mmmm")</f>
        <v>October</v>
      </c>
      <c r="L1858">
        <f>YEAR(sales_data_sample3[[#This Row],[ORDER DATE]])</f>
        <v>2004</v>
      </c>
      <c r="M1858" t="s">
        <v>278</v>
      </c>
      <c r="N1858">
        <v>194</v>
      </c>
      <c r="O1858" t="s">
        <v>776</v>
      </c>
      <c r="P1858" t="s">
        <v>805</v>
      </c>
      <c r="Q1858" t="s">
        <v>806</v>
      </c>
      <c r="R1858" t="s">
        <v>807</v>
      </c>
      <c r="S1858" t="s">
        <v>4804</v>
      </c>
      <c r="T1858" t="s">
        <v>808</v>
      </c>
      <c r="U1858" t="s">
        <v>4804</v>
      </c>
      <c r="V1858" t="s">
        <v>809</v>
      </c>
      <c r="W1858" t="s">
        <v>810</v>
      </c>
      <c r="X1858" t="s">
        <v>52</v>
      </c>
      <c r="Y1858" t="s">
        <v>811</v>
      </c>
      <c r="Z1858" t="s">
        <v>812</v>
      </c>
      <c r="AA1858" t="s">
        <v>65</v>
      </c>
    </row>
    <row r="1859" spans="1:27" x14ac:dyDescent="0.25">
      <c r="A1859" s="1">
        <v>10310</v>
      </c>
      <c r="B1859" s="1">
        <v>24</v>
      </c>
      <c r="C1859" s="8">
        <v>100</v>
      </c>
      <c r="D1859" s="1">
        <v>8</v>
      </c>
      <c r="E1859" s="7">
        <v>3100.32</v>
      </c>
      <c r="F1859" s="7">
        <f>sales_data_sample3[[#This Row],[SALES]]*sales_data_sample3[[#This Row],[PROFIT MARGIN]]</f>
        <v>771.66964800000005</v>
      </c>
      <c r="G1859" s="14" t="str">
        <f>IF(sales_data_sample3[[#This Row],[STATUS]] &lt;&gt;"Cancelled","24,89%","0")</f>
        <v>24,89%</v>
      </c>
      <c r="H1859" s="4">
        <v>38276</v>
      </c>
      <c r="I1859" t="s">
        <v>28</v>
      </c>
      <c r="J1859">
        <f>ROUNDUP(MONTH(sales_data_sample3[[#This Row],[ORDER DATE]])/3,0)</f>
        <v>4</v>
      </c>
      <c r="K1859" t="str">
        <f>TEXT(sales_data_sample3[[#This Row],[ORDER DATE]],"[$-409]mmmm")</f>
        <v>October</v>
      </c>
      <c r="L1859">
        <f>YEAR(sales_data_sample3[[#This Row],[ORDER DATE]])</f>
        <v>2004</v>
      </c>
      <c r="M1859" t="s">
        <v>278</v>
      </c>
      <c r="N1859">
        <v>117</v>
      </c>
      <c r="O1859" t="s">
        <v>1057</v>
      </c>
      <c r="P1859" t="s">
        <v>805</v>
      </c>
      <c r="Q1859" t="s">
        <v>806</v>
      </c>
      <c r="R1859" t="s">
        <v>807</v>
      </c>
      <c r="S1859" t="s">
        <v>4804</v>
      </c>
      <c r="T1859" t="s">
        <v>808</v>
      </c>
      <c r="U1859" t="s">
        <v>4804</v>
      </c>
      <c r="V1859" t="s">
        <v>809</v>
      </c>
      <c r="W1859" t="s">
        <v>810</v>
      </c>
      <c r="X1859" t="s">
        <v>52</v>
      </c>
      <c r="Y1859" t="s">
        <v>811</v>
      </c>
      <c r="Z1859" t="s">
        <v>812</v>
      </c>
      <c r="AA1859" t="s">
        <v>65</v>
      </c>
    </row>
    <row r="1860" spans="1:27" x14ac:dyDescent="0.25">
      <c r="A1860" s="1">
        <v>10310</v>
      </c>
      <c r="B1860" s="1">
        <v>49</v>
      </c>
      <c r="C1860" s="8">
        <v>81.400000000000006</v>
      </c>
      <c r="D1860" s="1">
        <v>11</v>
      </c>
      <c r="E1860" s="7">
        <v>3988.6</v>
      </c>
      <c r="F1860" s="7">
        <f>sales_data_sample3[[#This Row],[SALES]]*sales_data_sample3[[#This Row],[PROFIT MARGIN]]</f>
        <v>992.76254000000006</v>
      </c>
      <c r="G1860" s="14" t="str">
        <f>IF(sales_data_sample3[[#This Row],[STATUS]] &lt;&gt;"Cancelled","24,89%","0")</f>
        <v>24,89%</v>
      </c>
      <c r="H1860" s="4">
        <v>38276</v>
      </c>
      <c r="I1860" t="s">
        <v>28</v>
      </c>
      <c r="J1860">
        <f>ROUNDUP(MONTH(sales_data_sample3[[#This Row],[ORDER DATE]])/3,0)</f>
        <v>4</v>
      </c>
      <c r="K1860" t="str">
        <f>TEXT(sales_data_sample3[[#This Row],[ORDER DATE]],"[$-409]mmmm")</f>
        <v>October</v>
      </c>
      <c r="L1860">
        <f>YEAR(sales_data_sample3[[#This Row],[ORDER DATE]])</f>
        <v>2004</v>
      </c>
      <c r="M1860" t="s">
        <v>278</v>
      </c>
      <c r="N1860">
        <v>79</v>
      </c>
      <c r="O1860" t="s">
        <v>1128</v>
      </c>
      <c r="P1860" t="s">
        <v>805</v>
      </c>
      <c r="Q1860" t="s">
        <v>806</v>
      </c>
      <c r="R1860" t="s">
        <v>807</v>
      </c>
      <c r="S1860" t="s">
        <v>4804</v>
      </c>
      <c r="T1860" t="s">
        <v>808</v>
      </c>
      <c r="U1860" t="s">
        <v>4804</v>
      </c>
      <c r="V1860" t="s">
        <v>809</v>
      </c>
      <c r="W1860" t="s">
        <v>810</v>
      </c>
      <c r="X1860" t="s">
        <v>52</v>
      </c>
      <c r="Y1860" t="s">
        <v>811</v>
      </c>
      <c r="Z1860" t="s">
        <v>812</v>
      </c>
      <c r="AA1860" t="s">
        <v>65</v>
      </c>
    </row>
    <row r="1861" spans="1:27" x14ac:dyDescent="0.25">
      <c r="A1861" s="1">
        <v>10310</v>
      </c>
      <c r="B1861" s="1">
        <v>25</v>
      </c>
      <c r="C1861" s="8">
        <v>100</v>
      </c>
      <c r="D1861" s="1">
        <v>7</v>
      </c>
      <c r="E1861" s="7">
        <v>2504.75</v>
      </c>
      <c r="F1861" s="7">
        <f>sales_data_sample3[[#This Row],[SALES]]*sales_data_sample3[[#This Row],[PROFIT MARGIN]]</f>
        <v>623.432275</v>
      </c>
      <c r="G1861" s="14" t="str">
        <f>IF(sales_data_sample3[[#This Row],[STATUS]] &lt;&gt;"Cancelled","24,89%","0")</f>
        <v>24,89%</v>
      </c>
      <c r="H1861" s="4">
        <v>38276</v>
      </c>
      <c r="I1861" t="s">
        <v>28</v>
      </c>
      <c r="J1861">
        <f>ROUNDUP(MONTH(sales_data_sample3[[#This Row],[ORDER DATE]])/3,0)</f>
        <v>4</v>
      </c>
      <c r="K1861" t="str">
        <f>TEXT(sales_data_sample3[[#This Row],[ORDER DATE]],"[$-409]mmmm")</f>
        <v>October</v>
      </c>
      <c r="L1861">
        <f>YEAR(sales_data_sample3[[#This Row],[ORDER DATE]])</f>
        <v>2004</v>
      </c>
      <c r="M1861" t="s">
        <v>278</v>
      </c>
      <c r="N1861">
        <v>115</v>
      </c>
      <c r="O1861" t="s">
        <v>1223</v>
      </c>
      <c r="P1861" t="s">
        <v>805</v>
      </c>
      <c r="Q1861" t="s">
        <v>806</v>
      </c>
      <c r="R1861" t="s">
        <v>807</v>
      </c>
      <c r="S1861" t="s">
        <v>4804</v>
      </c>
      <c r="T1861" t="s">
        <v>808</v>
      </c>
      <c r="U1861" t="s">
        <v>4804</v>
      </c>
      <c r="V1861" t="s">
        <v>809</v>
      </c>
      <c r="W1861" t="s">
        <v>810</v>
      </c>
      <c r="X1861" t="s">
        <v>52</v>
      </c>
      <c r="Y1861" t="s">
        <v>811</v>
      </c>
      <c r="Z1861" t="s">
        <v>812</v>
      </c>
      <c r="AA1861" t="s">
        <v>42</v>
      </c>
    </row>
    <row r="1862" spans="1:27" x14ac:dyDescent="0.25">
      <c r="A1862" s="1">
        <v>10310</v>
      </c>
      <c r="B1862" s="1">
        <v>37</v>
      </c>
      <c r="C1862" s="8">
        <v>100</v>
      </c>
      <c r="D1862" s="1">
        <v>2</v>
      </c>
      <c r="E1862" s="7">
        <v>6231.91</v>
      </c>
      <c r="F1862" s="7">
        <f>sales_data_sample3[[#This Row],[SALES]]*sales_data_sample3[[#This Row],[PROFIT MARGIN]]</f>
        <v>1551.1223990000001</v>
      </c>
      <c r="G1862" s="14" t="str">
        <f>IF(sales_data_sample3[[#This Row],[STATUS]] &lt;&gt;"Cancelled","24,89%","0")</f>
        <v>24,89%</v>
      </c>
      <c r="H1862" s="4">
        <v>38276</v>
      </c>
      <c r="I1862" t="s">
        <v>28</v>
      </c>
      <c r="J1862">
        <f>ROUNDUP(MONTH(sales_data_sample3[[#This Row],[ORDER DATE]])/3,0)</f>
        <v>4</v>
      </c>
      <c r="K1862" t="str">
        <f>TEXT(sales_data_sample3[[#This Row],[ORDER DATE]],"[$-409]mmmm")</f>
        <v>October</v>
      </c>
      <c r="L1862">
        <f>YEAR(sales_data_sample3[[#This Row],[ORDER DATE]])</f>
        <v>2004</v>
      </c>
      <c r="M1862" t="s">
        <v>278</v>
      </c>
      <c r="N1862">
        <v>141</v>
      </c>
      <c r="O1862" t="s">
        <v>1299</v>
      </c>
      <c r="P1862" t="s">
        <v>805</v>
      </c>
      <c r="Q1862" t="s">
        <v>806</v>
      </c>
      <c r="R1862" t="s">
        <v>807</v>
      </c>
      <c r="S1862" t="s">
        <v>4804</v>
      </c>
      <c r="T1862" t="s">
        <v>808</v>
      </c>
      <c r="U1862" t="s">
        <v>4804</v>
      </c>
      <c r="V1862" t="s">
        <v>809</v>
      </c>
      <c r="W1862" t="s">
        <v>810</v>
      </c>
      <c r="X1862" t="s">
        <v>52</v>
      </c>
      <c r="Y1862" t="s">
        <v>811</v>
      </c>
      <c r="Z1862" t="s">
        <v>812</v>
      </c>
      <c r="AA1862" t="s">
        <v>65</v>
      </c>
    </row>
    <row r="1863" spans="1:27" x14ac:dyDescent="0.25">
      <c r="A1863" s="1">
        <v>10310</v>
      </c>
      <c r="B1863" s="1">
        <v>20</v>
      </c>
      <c r="C1863" s="8">
        <v>91.63</v>
      </c>
      <c r="D1863" s="1">
        <v>6</v>
      </c>
      <c r="E1863" s="7">
        <v>1832.6</v>
      </c>
      <c r="F1863" s="7">
        <f>sales_data_sample3[[#This Row],[SALES]]*sales_data_sample3[[#This Row],[PROFIT MARGIN]]</f>
        <v>456.13414</v>
      </c>
      <c r="G1863" s="14" t="str">
        <f>IF(sales_data_sample3[[#This Row],[STATUS]] &lt;&gt;"Cancelled","24,89%","0")</f>
        <v>24,89%</v>
      </c>
      <c r="H1863" s="4">
        <v>38276</v>
      </c>
      <c r="I1863" t="s">
        <v>28</v>
      </c>
      <c r="J1863">
        <f>ROUNDUP(MONTH(sales_data_sample3[[#This Row],[ORDER DATE]])/3,0)</f>
        <v>4</v>
      </c>
      <c r="K1863" t="str">
        <f>TEXT(sales_data_sample3[[#This Row],[ORDER DATE]],"[$-409]mmmm")</f>
        <v>October</v>
      </c>
      <c r="L1863">
        <f>YEAR(sales_data_sample3[[#This Row],[ORDER DATE]])</f>
        <v>2004</v>
      </c>
      <c r="M1863" t="s">
        <v>278</v>
      </c>
      <c r="N1863">
        <v>77</v>
      </c>
      <c r="O1863" t="s">
        <v>1592</v>
      </c>
      <c r="P1863" t="s">
        <v>805</v>
      </c>
      <c r="Q1863" t="s">
        <v>806</v>
      </c>
      <c r="R1863" t="s">
        <v>807</v>
      </c>
      <c r="S1863" t="s">
        <v>4804</v>
      </c>
      <c r="T1863" t="s">
        <v>808</v>
      </c>
      <c r="U1863" t="s">
        <v>4804</v>
      </c>
      <c r="V1863" t="s">
        <v>809</v>
      </c>
      <c r="W1863" t="s">
        <v>810</v>
      </c>
      <c r="X1863" t="s">
        <v>52</v>
      </c>
      <c r="Y1863" t="s">
        <v>811</v>
      </c>
      <c r="Z1863" t="s">
        <v>812</v>
      </c>
      <c r="AA1863" t="s">
        <v>42</v>
      </c>
    </row>
    <row r="1864" spans="1:27" x14ac:dyDescent="0.25">
      <c r="A1864" s="1">
        <v>10310</v>
      </c>
      <c r="B1864" s="1">
        <v>24</v>
      </c>
      <c r="C1864" s="8">
        <v>100</v>
      </c>
      <c r="D1864" s="1">
        <v>1</v>
      </c>
      <c r="E1864" s="7">
        <v>3448.08</v>
      </c>
      <c r="F1864" s="7">
        <f>sales_data_sample3[[#This Row],[SALES]]*sales_data_sample3[[#This Row],[PROFIT MARGIN]]</f>
        <v>858.22711200000003</v>
      </c>
      <c r="G1864" s="14" t="str">
        <f>IF(sales_data_sample3[[#This Row],[STATUS]] &lt;&gt;"Cancelled","24,89%","0")</f>
        <v>24,89%</v>
      </c>
      <c r="H1864" s="4">
        <v>38276</v>
      </c>
      <c r="I1864" t="s">
        <v>28</v>
      </c>
      <c r="J1864">
        <f>ROUNDUP(MONTH(sales_data_sample3[[#This Row],[ORDER DATE]])/3,0)</f>
        <v>4</v>
      </c>
      <c r="K1864" t="str">
        <f>TEXT(sales_data_sample3[[#This Row],[ORDER DATE]],"[$-409]mmmm")</f>
        <v>October</v>
      </c>
      <c r="L1864">
        <f>YEAR(sales_data_sample3[[#This Row],[ORDER DATE]])</f>
        <v>2004</v>
      </c>
      <c r="M1864" t="s">
        <v>278</v>
      </c>
      <c r="N1864">
        <v>142</v>
      </c>
      <c r="O1864" t="s">
        <v>1635</v>
      </c>
      <c r="P1864" t="s">
        <v>805</v>
      </c>
      <c r="Q1864" t="s">
        <v>806</v>
      </c>
      <c r="R1864" t="s">
        <v>807</v>
      </c>
      <c r="S1864" t="s">
        <v>4804</v>
      </c>
      <c r="T1864" t="s">
        <v>808</v>
      </c>
      <c r="U1864" t="s">
        <v>4804</v>
      </c>
      <c r="V1864" t="s">
        <v>809</v>
      </c>
      <c r="W1864" t="s">
        <v>810</v>
      </c>
      <c r="X1864" t="s">
        <v>52</v>
      </c>
      <c r="Y1864" t="s">
        <v>811</v>
      </c>
      <c r="Z1864" t="s">
        <v>812</v>
      </c>
      <c r="AA1864" t="s">
        <v>65</v>
      </c>
    </row>
    <row r="1865" spans="1:27" x14ac:dyDescent="0.25">
      <c r="A1865" s="1">
        <v>10310</v>
      </c>
      <c r="B1865" s="1">
        <v>48</v>
      </c>
      <c r="C1865" s="8">
        <v>100</v>
      </c>
      <c r="D1865" s="1">
        <v>3</v>
      </c>
      <c r="E1865" s="7">
        <v>8940.9599999999991</v>
      </c>
      <c r="F1865" s="7">
        <f>sales_data_sample3[[#This Row],[SALES]]*sales_data_sample3[[#This Row],[PROFIT MARGIN]]</f>
        <v>2225.4049439999999</v>
      </c>
      <c r="G1865" s="14" t="str">
        <f>IF(sales_data_sample3[[#This Row],[STATUS]] &lt;&gt;"Cancelled","24,89%","0")</f>
        <v>24,89%</v>
      </c>
      <c r="H1865" s="4">
        <v>38276</v>
      </c>
      <c r="I1865" t="s">
        <v>28</v>
      </c>
      <c r="J1865">
        <f>ROUNDUP(MONTH(sales_data_sample3[[#This Row],[ORDER DATE]])/3,0)</f>
        <v>4</v>
      </c>
      <c r="K1865" t="str">
        <f>TEXT(sales_data_sample3[[#This Row],[ORDER DATE]],"[$-409]mmmm")</f>
        <v>October</v>
      </c>
      <c r="L1865">
        <f>YEAR(sales_data_sample3[[#This Row],[ORDER DATE]])</f>
        <v>2004</v>
      </c>
      <c r="M1865" t="s">
        <v>278</v>
      </c>
      <c r="N1865">
        <v>169</v>
      </c>
      <c r="O1865" t="s">
        <v>2190</v>
      </c>
      <c r="P1865" t="s">
        <v>805</v>
      </c>
      <c r="Q1865" t="s">
        <v>806</v>
      </c>
      <c r="R1865" t="s">
        <v>807</v>
      </c>
      <c r="S1865" t="s">
        <v>4804</v>
      </c>
      <c r="T1865" t="s">
        <v>808</v>
      </c>
      <c r="U1865" t="s">
        <v>4804</v>
      </c>
      <c r="V1865" t="s">
        <v>809</v>
      </c>
      <c r="W1865" t="s">
        <v>810</v>
      </c>
      <c r="X1865" t="s">
        <v>52</v>
      </c>
      <c r="Y1865" t="s">
        <v>811</v>
      </c>
      <c r="Z1865" t="s">
        <v>812</v>
      </c>
      <c r="AA1865" t="s">
        <v>229</v>
      </c>
    </row>
    <row r="1866" spans="1:27" x14ac:dyDescent="0.25">
      <c r="A1866" s="1">
        <v>10310</v>
      </c>
      <c r="B1866" s="1">
        <v>27</v>
      </c>
      <c r="C1866" s="8">
        <v>80.41</v>
      </c>
      <c r="D1866" s="1">
        <v>13</v>
      </c>
      <c r="E1866" s="7">
        <v>2171.0700000000002</v>
      </c>
      <c r="F1866" s="7">
        <f>sales_data_sample3[[#This Row],[SALES]]*sales_data_sample3[[#This Row],[PROFIT MARGIN]]</f>
        <v>540.37932300000011</v>
      </c>
      <c r="G1866" s="14" t="str">
        <f>IF(sales_data_sample3[[#This Row],[STATUS]] &lt;&gt;"Cancelled","24,89%","0")</f>
        <v>24,89%</v>
      </c>
      <c r="H1866" s="4">
        <v>38276</v>
      </c>
      <c r="I1866" t="s">
        <v>28</v>
      </c>
      <c r="J1866">
        <f>ROUNDUP(MONTH(sales_data_sample3[[#This Row],[ORDER DATE]])/3,0)</f>
        <v>4</v>
      </c>
      <c r="K1866" t="str">
        <f>TEXT(sales_data_sample3[[#This Row],[ORDER DATE]],"[$-409]mmmm")</f>
        <v>October</v>
      </c>
      <c r="L1866">
        <f>YEAR(sales_data_sample3[[#This Row],[ORDER DATE]])</f>
        <v>2004</v>
      </c>
      <c r="M1866" t="s">
        <v>278</v>
      </c>
      <c r="N1866">
        <v>80</v>
      </c>
      <c r="O1866" t="s">
        <v>2283</v>
      </c>
      <c r="P1866" t="s">
        <v>805</v>
      </c>
      <c r="Q1866" t="s">
        <v>806</v>
      </c>
      <c r="R1866" t="s">
        <v>807</v>
      </c>
      <c r="S1866" t="s">
        <v>4804</v>
      </c>
      <c r="T1866" t="s">
        <v>808</v>
      </c>
      <c r="U1866" t="s">
        <v>4804</v>
      </c>
      <c r="V1866" t="s">
        <v>809</v>
      </c>
      <c r="W1866" t="s">
        <v>810</v>
      </c>
      <c r="X1866" t="s">
        <v>52</v>
      </c>
      <c r="Y1866" t="s">
        <v>811</v>
      </c>
      <c r="Z1866" t="s">
        <v>812</v>
      </c>
      <c r="AA1866" t="s">
        <v>42</v>
      </c>
    </row>
    <row r="1867" spans="1:27" x14ac:dyDescent="0.25">
      <c r="A1867" s="1">
        <v>10310</v>
      </c>
      <c r="B1867" s="1">
        <v>49</v>
      </c>
      <c r="C1867" s="8">
        <v>100</v>
      </c>
      <c r="D1867" s="1">
        <v>12</v>
      </c>
      <c r="E1867" s="7">
        <v>6266.12</v>
      </c>
      <c r="F1867" s="7">
        <f>sales_data_sample3[[#This Row],[SALES]]*sales_data_sample3[[#This Row],[PROFIT MARGIN]]</f>
        <v>1559.6372679999999</v>
      </c>
      <c r="G1867" s="14" t="str">
        <f>IF(sales_data_sample3[[#This Row],[STATUS]] &lt;&gt;"Cancelled","24,89%","0")</f>
        <v>24,89%</v>
      </c>
      <c r="H1867" s="4">
        <v>38276</v>
      </c>
      <c r="I1867" t="s">
        <v>28</v>
      </c>
      <c r="J1867">
        <f>ROUNDUP(MONTH(sales_data_sample3[[#This Row],[ORDER DATE]])/3,0)</f>
        <v>4</v>
      </c>
      <c r="K1867" t="str">
        <f>TEXT(sales_data_sample3[[#This Row],[ORDER DATE]],"[$-409]mmmm")</f>
        <v>October</v>
      </c>
      <c r="L1867">
        <f>YEAR(sales_data_sample3[[#This Row],[ORDER DATE]])</f>
        <v>2004</v>
      </c>
      <c r="M1867" t="s">
        <v>278</v>
      </c>
      <c r="N1867">
        <v>146</v>
      </c>
      <c r="O1867" t="s">
        <v>2364</v>
      </c>
      <c r="P1867" t="s">
        <v>805</v>
      </c>
      <c r="Q1867" t="s">
        <v>806</v>
      </c>
      <c r="R1867" t="s">
        <v>807</v>
      </c>
      <c r="S1867" t="s">
        <v>4804</v>
      </c>
      <c r="T1867" t="s">
        <v>808</v>
      </c>
      <c r="U1867" t="s">
        <v>4804</v>
      </c>
      <c r="V1867" t="s">
        <v>809</v>
      </c>
      <c r="W1867" t="s">
        <v>810</v>
      </c>
      <c r="X1867" t="s">
        <v>52</v>
      </c>
      <c r="Y1867" t="s">
        <v>811</v>
      </c>
      <c r="Z1867" t="s">
        <v>812</v>
      </c>
      <c r="AA1867" t="s">
        <v>65</v>
      </c>
    </row>
    <row r="1868" spans="1:27" x14ac:dyDescent="0.25">
      <c r="A1868" s="1">
        <v>10310</v>
      </c>
      <c r="B1868" s="1">
        <v>42</v>
      </c>
      <c r="C1868" s="8">
        <v>67.14</v>
      </c>
      <c r="D1868" s="1">
        <v>16</v>
      </c>
      <c r="E1868" s="7">
        <v>2819.88</v>
      </c>
      <c r="F1868" s="7">
        <f>sales_data_sample3[[#This Row],[SALES]]*sales_data_sample3[[#This Row],[PROFIT MARGIN]]</f>
        <v>358.12476000000004</v>
      </c>
      <c r="G1868" s="14">
        <v>0.127</v>
      </c>
      <c r="H1868" s="4">
        <v>38276</v>
      </c>
      <c r="I1868" t="s">
        <v>28</v>
      </c>
      <c r="J1868">
        <f>ROUNDUP(MONTH(sales_data_sample3[[#This Row],[ORDER DATE]])/3,0)</f>
        <v>4</v>
      </c>
      <c r="K1868" t="str">
        <f>TEXT(sales_data_sample3[[#This Row],[ORDER DATE]],"[$-409]mmmm")</f>
        <v>October</v>
      </c>
      <c r="L1868">
        <f>YEAR(sales_data_sample3[[#This Row],[ORDER DATE]])</f>
        <v>2004</v>
      </c>
      <c r="M1868" t="s">
        <v>29</v>
      </c>
      <c r="N1868">
        <v>62</v>
      </c>
      <c r="O1868" t="s">
        <v>2422</v>
      </c>
      <c r="P1868" t="s">
        <v>805</v>
      </c>
      <c r="Q1868" t="s">
        <v>806</v>
      </c>
      <c r="R1868" t="s">
        <v>807</v>
      </c>
      <c r="S1868" t="s">
        <v>4804</v>
      </c>
      <c r="T1868" t="s">
        <v>808</v>
      </c>
      <c r="U1868" t="s">
        <v>4804</v>
      </c>
      <c r="V1868" t="s">
        <v>809</v>
      </c>
      <c r="W1868" t="s">
        <v>810</v>
      </c>
      <c r="X1868" t="s">
        <v>52</v>
      </c>
      <c r="Y1868" t="s">
        <v>811</v>
      </c>
      <c r="Z1868" t="s">
        <v>812</v>
      </c>
      <c r="AA1868" t="s">
        <v>42</v>
      </c>
    </row>
    <row r="1869" spans="1:27" x14ac:dyDescent="0.25">
      <c r="A1869" s="1">
        <v>10310</v>
      </c>
      <c r="B1869" s="1">
        <v>40</v>
      </c>
      <c r="C1869" s="8">
        <v>100</v>
      </c>
      <c r="D1869" s="1">
        <v>15</v>
      </c>
      <c r="E1869" s="7">
        <v>5356.8</v>
      </c>
      <c r="F1869" s="7">
        <f>sales_data_sample3[[#This Row],[SALES]]*sales_data_sample3[[#This Row],[PROFIT MARGIN]]</f>
        <v>1333.3075200000001</v>
      </c>
      <c r="G1869" s="14" t="str">
        <f>IF(sales_data_sample3[[#This Row],[STATUS]] &lt;&gt;"Cancelled","24,89%","0")</f>
        <v>24,89%</v>
      </c>
      <c r="H1869" s="4">
        <v>38276</v>
      </c>
      <c r="I1869" t="s">
        <v>28</v>
      </c>
      <c r="J1869">
        <f>ROUNDUP(MONTH(sales_data_sample3[[#This Row],[ORDER DATE]])/3,0)</f>
        <v>4</v>
      </c>
      <c r="K1869" t="str">
        <f>TEXT(sales_data_sample3[[#This Row],[ORDER DATE]],"[$-409]mmmm")</f>
        <v>October</v>
      </c>
      <c r="L1869">
        <f>YEAR(sales_data_sample3[[#This Row],[ORDER DATE]])</f>
        <v>2004</v>
      </c>
      <c r="M1869" t="s">
        <v>278</v>
      </c>
      <c r="N1869">
        <v>148</v>
      </c>
      <c r="O1869" t="s">
        <v>2673</v>
      </c>
      <c r="P1869" t="s">
        <v>805</v>
      </c>
      <c r="Q1869" t="s">
        <v>806</v>
      </c>
      <c r="R1869" t="s">
        <v>807</v>
      </c>
      <c r="S1869" t="s">
        <v>4804</v>
      </c>
      <c r="T1869" t="s">
        <v>808</v>
      </c>
      <c r="U1869" t="s">
        <v>4804</v>
      </c>
      <c r="V1869" t="s">
        <v>809</v>
      </c>
      <c r="W1869" t="s">
        <v>810</v>
      </c>
      <c r="X1869" t="s">
        <v>52</v>
      </c>
      <c r="Y1869" t="s">
        <v>811</v>
      </c>
      <c r="Z1869" t="s">
        <v>812</v>
      </c>
      <c r="AA1869" t="s">
        <v>65</v>
      </c>
    </row>
    <row r="1870" spans="1:27" x14ac:dyDescent="0.25">
      <c r="A1870" s="1">
        <v>10310</v>
      </c>
      <c r="B1870" s="1">
        <v>33</v>
      </c>
      <c r="C1870" s="8">
        <v>41.91</v>
      </c>
      <c r="D1870" s="1">
        <v>4</v>
      </c>
      <c r="E1870" s="7">
        <v>1383.03</v>
      </c>
      <c r="F1870" s="7">
        <f>sales_data_sample3[[#This Row],[SALES]]*sales_data_sample3[[#This Row],[PROFIT MARGIN]]</f>
        <v>344.23616700000002</v>
      </c>
      <c r="G1870" s="14" t="str">
        <f>IF(sales_data_sample3[[#This Row],[STATUS]] &lt;&gt;"Cancelled","24,89%","0")</f>
        <v>24,89%</v>
      </c>
      <c r="H1870" s="4">
        <v>38276</v>
      </c>
      <c r="I1870" t="s">
        <v>28</v>
      </c>
      <c r="J1870">
        <f>ROUNDUP(MONTH(sales_data_sample3[[#This Row],[ORDER DATE]])/3,0)</f>
        <v>4</v>
      </c>
      <c r="K1870" t="str">
        <f>TEXT(sales_data_sample3[[#This Row],[ORDER DATE]],"[$-409]mmmm")</f>
        <v>October</v>
      </c>
      <c r="L1870">
        <f>YEAR(sales_data_sample3[[#This Row],[ORDER DATE]])</f>
        <v>2004</v>
      </c>
      <c r="M1870" t="s">
        <v>278</v>
      </c>
      <c r="N1870">
        <v>37</v>
      </c>
      <c r="O1870" t="s">
        <v>3302</v>
      </c>
      <c r="P1870" t="s">
        <v>805</v>
      </c>
      <c r="Q1870" t="s">
        <v>806</v>
      </c>
      <c r="R1870" t="s">
        <v>807</v>
      </c>
      <c r="S1870" t="s">
        <v>4804</v>
      </c>
      <c r="T1870" t="s">
        <v>808</v>
      </c>
      <c r="U1870" t="s">
        <v>4804</v>
      </c>
      <c r="V1870" t="s">
        <v>809</v>
      </c>
      <c r="W1870" t="s">
        <v>810</v>
      </c>
      <c r="X1870" t="s">
        <v>52</v>
      </c>
      <c r="Y1870" t="s">
        <v>811</v>
      </c>
      <c r="Z1870" t="s">
        <v>812</v>
      </c>
      <c r="AA1870" t="s">
        <v>42</v>
      </c>
    </row>
    <row r="1871" spans="1:27" x14ac:dyDescent="0.25">
      <c r="A1871" s="1">
        <v>10310</v>
      </c>
      <c r="B1871" s="1">
        <v>38</v>
      </c>
      <c r="C1871" s="8">
        <v>56.94</v>
      </c>
      <c r="D1871" s="1">
        <v>9</v>
      </c>
      <c r="E1871" s="7">
        <v>2163.7199999999998</v>
      </c>
      <c r="F1871" s="7">
        <f>sales_data_sample3[[#This Row],[SALES]]*sales_data_sample3[[#This Row],[PROFIT MARGIN]]</f>
        <v>538.54990799999996</v>
      </c>
      <c r="G1871" s="14" t="str">
        <f>IF(sales_data_sample3[[#This Row],[STATUS]] &lt;&gt;"Cancelled","24,89%","0")</f>
        <v>24,89%</v>
      </c>
      <c r="H1871" s="4">
        <v>38276</v>
      </c>
      <c r="I1871" t="s">
        <v>28</v>
      </c>
      <c r="J1871">
        <f>ROUNDUP(MONTH(sales_data_sample3[[#This Row],[ORDER DATE]])/3,0)</f>
        <v>4</v>
      </c>
      <c r="K1871" t="str">
        <f>TEXT(sales_data_sample3[[#This Row],[ORDER DATE]],"[$-409]mmmm")</f>
        <v>October</v>
      </c>
      <c r="L1871">
        <f>YEAR(sales_data_sample3[[#This Row],[ORDER DATE]])</f>
        <v>2004</v>
      </c>
      <c r="M1871" t="s">
        <v>278</v>
      </c>
      <c r="N1871">
        <v>61</v>
      </c>
      <c r="O1871" t="s">
        <v>3427</v>
      </c>
      <c r="P1871" t="s">
        <v>805</v>
      </c>
      <c r="Q1871" t="s">
        <v>806</v>
      </c>
      <c r="R1871" t="s">
        <v>807</v>
      </c>
      <c r="S1871" t="s">
        <v>4804</v>
      </c>
      <c r="T1871" t="s">
        <v>808</v>
      </c>
      <c r="U1871" t="s">
        <v>4804</v>
      </c>
      <c r="V1871" t="s">
        <v>809</v>
      </c>
      <c r="W1871" t="s">
        <v>810</v>
      </c>
      <c r="X1871" t="s">
        <v>52</v>
      </c>
      <c r="Y1871" t="s">
        <v>811</v>
      </c>
      <c r="Z1871" t="s">
        <v>812</v>
      </c>
      <c r="AA1871" t="s">
        <v>42</v>
      </c>
    </row>
    <row r="1872" spans="1:27" x14ac:dyDescent="0.25">
      <c r="A1872" s="1">
        <v>10310</v>
      </c>
      <c r="B1872" s="1">
        <v>45</v>
      </c>
      <c r="C1872" s="8">
        <v>100</v>
      </c>
      <c r="D1872" s="1">
        <v>5</v>
      </c>
      <c r="E1872" s="7">
        <v>5497.65</v>
      </c>
      <c r="F1872" s="7">
        <f>sales_data_sample3[[#This Row],[SALES]]*sales_data_sample3[[#This Row],[PROFIT MARGIN]]</f>
        <v>1368.3650849999999</v>
      </c>
      <c r="G1872" s="14" t="str">
        <f>IF(sales_data_sample3[[#This Row],[STATUS]] &lt;&gt;"Cancelled","24,89%","0")</f>
        <v>24,89%</v>
      </c>
      <c r="H1872" s="4">
        <v>38276</v>
      </c>
      <c r="I1872" t="s">
        <v>28</v>
      </c>
      <c r="J1872">
        <f>ROUNDUP(MONTH(sales_data_sample3[[#This Row],[ORDER DATE]])/3,0)</f>
        <v>4</v>
      </c>
      <c r="K1872" t="str">
        <f>TEXT(sales_data_sample3[[#This Row],[ORDER DATE]],"[$-409]mmmm")</f>
        <v>October</v>
      </c>
      <c r="L1872">
        <f>YEAR(sales_data_sample3[[#This Row],[ORDER DATE]])</f>
        <v>2004</v>
      </c>
      <c r="M1872" t="s">
        <v>278</v>
      </c>
      <c r="N1872">
        <v>140</v>
      </c>
      <c r="O1872" t="s">
        <v>3589</v>
      </c>
      <c r="P1872" t="s">
        <v>805</v>
      </c>
      <c r="Q1872" t="s">
        <v>806</v>
      </c>
      <c r="R1872" t="s">
        <v>807</v>
      </c>
      <c r="S1872" t="s">
        <v>4804</v>
      </c>
      <c r="T1872" t="s">
        <v>808</v>
      </c>
      <c r="U1872" t="s">
        <v>4804</v>
      </c>
      <c r="V1872" t="s">
        <v>809</v>
      </c>
      <c r="W1872" t="s">
        <v>810</v>
      </c>
      <c r="X1872" t="s">
        <v>52</v>
      </c>
      <c r="Y1872" t="s">
        <v>811</v>
      </c>
      <c r="Z1872" t="s">
        <v>812</v>
      </c>
      <c r="AA1872" t="s">
        <v>65</v>
      </c>
    </row>
    <row r="1873" spans="1:27" x14ac:dyDescent="0.25">
      <c r="A1873" s="1">
        <v>10310</v>
      </c>
      <c r="B1873" s="1">
        <v>49</v>
      </c>
      <c r="C1873" s="8">
        <v>97.01</v>
      </c>
      <c r="D1873" s="1">
        <v>14</v>
      </c>
      <c r="E1873" s="7">
        <v>4753.49</v>
      </c>
      <c r="F1873" s="7">
        <f>sales_data_sample3[[#This Row],[SALES]]*sales_data_sample3[[#This Row],[PROFIT MARGIN]]</f>
        <v>1183.1436610000001</v>
      </c>
      <c r="G1873" s="14" t="str">
        <f>IF(sales_data_sample3[[#This Row],[STATUS]] &lt;&gt;"Cancelled","24,89%","0")</f>
        <v>24,89%</v>
      </c>
      <c r="H1873" s="4">
        <v>38276</v>
      </c>
      <c r="I1873" t="s">
        <v>28</v>
      </c>
      <c r="J1873">
        <f>ROUNDUP(MONTH(sales_data_sample3[[#This Row],[ORDER DATE]])/3,0)</f>
        <v>4</v>
      </c>
      <c r="K1873" t="str">
        <f>TEXT(sales_data_sample3[[#This Row],[ORDER DATE]],"[$-409]mmmm")</f>
        <v>October</v>
      </c>
      <c r="L1873">
        <f>YEAR(sales_data_sample3[[#This Row],[ORDER DATE]])</f>
        <v>2004</v>
      </c>
      <c r="M1873" t="s">
        <v>278</v>
      </c>
      <c r="N1873">
        <v>80</v>
      </c>
      <c r="O1873" t="s">
        <v>3802</v>
      </c>
      <c r="P1873" t="s">
        <v>805</v>
      </c>
      <c r="Q1873" t="s">
        <v>806</v>
      </c>
      <c r="R1873" t="s">
        <v>807</v>
      </c>
      <c r="S1873" t="s">
        <v>4804</v>
      </c>
      <c r="T1873" t="s">
        <v>808</v>
      </c>
      <c r="U1873" t="s">
        <v>4804</v>
      </c>
      <c r="V1873" t="s">
        <v>809</v>
      </c>
      <c r="W1873" t="s">
        <v>810</v>
      </c>
      <c r="X1873" t="s">
        <v>52</v>
      </c>
      <c r="Y1873" t="s">
        <v>811</v>
      </c>
      <c r="Z1873" t="s">
        <v>812</v>
      </c>
      <c r="AA1873" t="s">
        <v>65</v>
      </c>
    </row>
    <row r="1874" spans="1:27" x14ac:dyDescent="0.25">
      <c r="A1874" s="1">
        <v>10310</v>
      </c>
      <c r="B1874" s="1">
        <v>36</v>
      </c>
      <c r="C1874" s="8">
        <v>43.05</v>
      </c>
      <c r="D1874" s="1">
        <v>17</v>
      </c>
      <c r="E1874" s="7">
        <v>1549.8</v>
      </c>
      <c r="F1874" s="7">
        <f>sales_data_sample3[[#This Row],[SALES]]*sales_data_sample3[[#This Row],[PROFIT MARGIN]]</f>
        <v>196.8246</v>
      </c>
      <c r="G1874" s="14">
        <v>0.127</v>
      </c>
      <c r="H1874" s="4">
        <v>38276</v>
      </c>
      <c r="I1874" t="s">
        <v>28</v>
      </c>
      <c r="J1874">
        <f>ROUNDUP(MONTH(sales_data_sample3[[#This Row],[ORDER DATE]])/3,0)</f>
        <v>4</v>
      </c>
      <c r="K1874" t="str">
        <f>TEXT(sales_data_sample3[[#This Row],[ORDER DATE]],"[$-409]mmmm")</f>
        <v>October</v>
      </c>
      <c r="L1874">
        <f>YEAR(sales_data_sample3[[#This Row],[ORDER DATE]])</f>
        <v>2004</v>
      </c>
      <c r="M1874" t="s">
        <v>29</v>
      </c>
      <c r="N1874">
        <v>40</v>
      </c>
      <c r="O1874" t="s">
        <v>3904</v>
      </c>
      <c r="P1874" t="s">
        <v>805</v>
      </c>
      <c r="Q1874" t="s">
        <v>806</v>
      </c>
      <c r="R1874" t="s">
        <v>807</v>
      </c>
      <c r="S1874" t="s">
        <v>4804</v>
      </c>
      <c r="T1874" t="s">
        <v>808</v>
      </c>
      <c r="U1874" t="s">
        <v>4804</v>
      </c>
      <c r="V1874" t="s">
        <v>809</v>
      </c>
      <c r="W1874" t="s">
        <v>810</v>
      </c>
      <c r="X1874" t="s">
        <v>52</v>
      </c>
      <c r="Y1874" t="s">
        <v>811</v>
      </c>
      <c r="Z1874" t="s">
        <v>812</v>
      </c>
      <c r="AA1874" t="s">
        <v>42</v>
      </c>
    </row>
    <row r="1875" spans="1:27" x14ac:dyDescent="0.25">
      <c r="A1875" s="1">
        <v>10311</v>
      </c>
      <c r="B1875" s="1">
        <v>29</v>
      </c>
      <c r="C1875" s="8">
        <v>100</v>
      </c>
      <c r="D1875" s="1">
        <v>9</v>
      </c>
      <c r="E1875" s="7">
        <v>2923.2</v>
      </c>
      <c r="F1875" s="7">
        <f>sales_data_sample3[[#This Row],[SALES]]*sales_data_sample3[[#This Row],[PROFIT MARGIN]]</f>
        <v>727.58447999999999</v>
      </c>
      <c r="G1875" s="14" t="str">
        <f>IF(sales_data_sample3[[#This Row],[STATUS]] &lt;&gt;"Cancelled","24,89%","0")</f>
        <v>24,89%</v>
      </c>
      <c r="H1875" s="4">
        <v>38276</v>
      </c>
      <c r="I1875" t="s">
        <v>28</v>
      </c>
      <c r="J1875">
        <f>ROUNDUP(MONTH(sales_data_sample3[[#This Row],[ORDER DATE]])/3,0)</f>
        <v>4</v>
      </c>
      <c r="K1875" t="str">
        <f>TEXT(sales_data_sample3[[#This Row],[ORDER DATE]],"[$-409]mmmm")</f>
        <v>October</v>
      </c>
      <c r="L1875">
        <f>YEAR(sales_data_sample3[[#This Row],[ORDER DATE]])</f>
        <v>2004</v>
      </c>
      <c r="M1875" t="s">
        <v>278</v>
      </c>
      <c r="N1875">
        <v>124</v>
      </c>
      <c r="O1875" t="s">
        <v>1465</v>
      </c>
      <c r="P1875" t="s">
        <v>268</v>
      </c>
      <c r="Q1875" t="s">
        <v>269</v>
      </c>
      <c r="R1875" t="s">
        <v>270</v>
      </c>
      <c r="S1875" t="s">
        <v>4804</v>
      </c>
      <c r="T1875" t="s">
        <v>271</v>
      </c>
      <c r="U1875" t="s">
        <v>4804</v>
      </c>
      <c r="V1875" t="s">
        <v>272</v>
      </c>
      <c r="W1875" t="s">
        <v>273</v>
      </c>
      <c r="X1875" t="s">
        <v>52</v>
      </c>
      <c r="Y1875" t="s">
        <v>274</v>
      </c>
      <c r="Z1875" t="s">
        <v>275</v>
      </c>
      <c r="AA1875" t="s">
        <v>42</v>
      </c>
    </row>
    <row r="1876" spans="1:27" x14ac:dyDescent="0.25">
      <c r="A1876" s="1">
        <v>10311</v>
      </c>
      <c r="B1876" s="1">
        <v>43</v>
      </c>
      <c r="C1876" s="8">
        <v>100</v>
      </c>
      <c r="D1876" s="1">
        <v>10</v>
      </c>
      <c r="E1876" s="7">
        <v>5278.68</v>
      </c>
      <c r="F1876" s="7">
        <f>sales_data_sample3[[#This Row],[SALES]]*sales_data_sample3[[#This Row],[PROFIT MARGIN]]</f>
        <v>1313.8634520000001</v>
      </c>
      <c r="G1876" s="14" t="str">
        <f>IF(sales_data_sample3[[#This Row],[STATUS]] &lt;&gt;"Cancelled","24,89%","0")</f>
        <v>24,89%</v>
      </c>
      <c r="H1876" s="4">
        <v>38276</v>
      </c>
      <c r="I1876" t="s">
        <v>28</v>
      </c>
      <c r="J1876">
        <f>ROUNDUP(MONTH(sales_data_sample3[[#This Row],[ORDER DATE]])/3,0)</f>
        <v>4</v>
      </c>
      <c r="K1876" t="str">
        <f>TEXT(sales_data_sample3[[#This Row],[ORDER DATE]],"[$-409]mmmm")</f>
        <v>October</v>
      </c>
      <c r="L1876">
        <f>YEAR(sales_data_sample3[[#This Row],[ORDER DATE]])</f>
        <v>2004</v>
      </c>
      <c r="M1876" t="s">
        <v>278</v>
      </c>
      <c r="N1876">
        <v>132</v>
      </c>
      <c r="O1876" t="s">
        <v>1960</v>
      </c>
      <c r="P1876" t="s">
        <v>268</v>
      </c>
      <c r="Q1876" t="s">
        <v>269</v>
      </c>
      <c r="R1876" t="s">
        <v>270</v>
      </c>
      <c r="S1876" t="s">
        <v>4804</v>
      </c>
      <c r="T1876" t="s">
        <v>271</v>
      </c>
      <c r="U1876" t="s">
        <v>4804</v>
      </c>
      <c r="V1876" t="s">
        <v>272</v>
      </c>
      <c r="W1876" t="s">
        <v>273</v>
      </c>
      <c r="X1876" t="s">
        <v>52</v>
      </c>
      <c r="Y1876" t="s">
        <v>274</v>
      </c>
      <c r="Z1876" t="s">
        <v>275</v>
      </c>
      <c r="AA1876" t="s">
        <v>65</v>
      </c>
    </row>
    <row r="1877" spans="1:27" x14ac:dyDescent="0.25">
      <c r="A1877" s="1">
        <v>10311</v>
      </c>
      <c r="B1877" s="1">
        <v>32</v>
      </c>
      <c r="C1877" s="8">
        <v>100</v>
      </c>
      <c r="D1877" s="1">
        <v>11</v>
      </c>
      <c r="E1877" s="7">
        <v>3616.64</v>
      </c>
      <c r="F1877" s="7">
        <f>sales_data_sample3[[#This Row],[SALES]]*sales_data_sample3[[#This Row],[PROFIT MARGIN]]</f>
        <v>900.18169599999999</v>
      </c>
      <c r="G1877" s="14" t="str">
        <f>IF(sales_data_sample3[[#This Row],[STATUS]] &lt;&gt;"Cancelled","24,89%","0")</f>
        <v>24,89%</v>
      </c>
      <c r="H1877" s="4">
        <v>38276</v>
      </c>
      <c r="I1877" t="s">
        <v>28</v>
      </c>
      <c r="J1877">
        <f>ROUNDUP(MONTH(sales_data_sample3[[#This Row],[ORDER DATE]])/3,0)</f>
        <v>4</v>
      </c>
      <c r="K1877" t="str">
        <f>TEXT(sales_data_sample3[[#This Row],[ORDER DATE]],"[$-409]mmmm")</f>
        <v>October</v>
      </c>
      <c r="L1877">
        <f>YEAR(sales_data_sample3[[#This Row],[ORDER DATE]])</f>
        <v>2004</v>
      </c>
      <c r="M1877" t="s">
        <v>278</v>
      </c>
      <c r="N1877">
        <v>141</v>
      </c>
      <c r="O1877" t="s">
        <v>2392</v>
      </c>
      <c r="P1877" t="s">
        <v>268</v>
      </c>
      <c r="Q1877" t="s">
        <v>269</v>
      </c>
      <c r="R1877" t="s">
        <v>270</v>
      </c>
      <c r="S1877" t="s">
        <v>4804</v>
      </c>
      <c r="T1877" t="s">
        <v>271</v>
      </c>
      <c r="U1877" t="s">
        <v>4804</v>
      </c>
      <c r="V1877" t="s">
        <v>272</v>
      </c>
      <c r="W1877" t="s">
        <v>273</v>
      </c>
      <c r="X1877" t="s">
        <v>52</v>
      </c>
      <c r="Y1877" t="s">
        <v>274</v>
      </c>
      <c r="Z1877" t="s">
        <v>275</v>
      </c>
      <c r="AA1877" t="s">
        <v>65</v>
      </c>
    </row>
    <row r="1878" spans="1:27" x14ac:dyDescent="0.25">
      <c r="A1878" s="1">
        <v>10311</v>
      </c>
      <c r="B1878" s="1">
        <v>41</v>
      </c>
      <c r="C1878" s="8">
        <v>81.91</v>
      </c>
      <c r="D1878" s="1">
        <v>1</v>
      </c>
      <c r="E1878" s="7">
        <v>3358.31</v>
      </c>
      <c r="F1878" s="7">
        <f>sales_data_sample3[[#This Row],[SALES]]*sales_data_sample3[[#This Row],[PROFIT MARGIN]]</f>
        <v>248.17910899999998</v>
      </c>
      <c r="G1878" s="14" t="str">
        <f>IF(sales_data_sample3[[#This Row],[STATUS]] &lt;&gt;"Cancelled","7,39%","0")</f>
        <v>7,39%</v>
      </c>
      <c r="H1878" s="4">
        <v>38276</v>
      </c>
      <c r="I1878" t="s">
        <v>28</v>
      </c>
      <c r="J1878">
        <f>ROUNDUP(MONTH(sales_data_sample3[[#This Row],[ORDER DATE]])/3,0)</f>
        <v>4</v>
      </c>
      <c r="K1878" t="str">
        <f>TEXT(sales_data_sample3[[#This Row],[ORDER DATE]],"[$-409]mmmm")</f>
        <v>October</v>
      </c>
      <c r="L1878">
        <f>YEAR(sales_data_sample3[[#This Row],[ORDER DATE]])</f>
        <v>2004</v>
      </c>
      <c r="M1878" t="s">
        <v>1354</v>
      </c>
      <c r="N1878">
        <v>92</v>
      </c>
      <c r="O1878" t="s">
        <v>2529</v>
      </c>
      <c r="P1878" t="s">
        <v>268</v>
      </c>
      <c r="Q1878" t="s">
        <v>269</v>
      </c>
      <c r="R1878" t="s">
        <v>270</v>
      </c>
      <c r="S1878" t="s">
        <v>4804</v>
      </c>
      <c r="T1878" t="s">
        <v>271</v>
      </c>
      <c r="U1878" t="s">
        <v>4804</v>
      </c>
      <c r="V1878" t="s">
        <v>272</v>
      </c>
      <c r="W1878" t="s">
        <v>273</v>
      </c>
      <c r="X1878" t="s">
        <v>52</v>
      </c>
      <c r="Y1878" t="s">
        <v>274</v>
      </c>
      <c r="Z1878" t="s">
        <v>275</v>
      </c>
      <c r="AA1878" t="s">
        <v>65</v>
      </c>
    </row>
    <row r="1879" spans="1:27" x14ac:dyDescent="0.25">
      <c r="A1879" s="1">
        <v>10311</v>
      </c>
      <c r="B1879" s="1">
        <v>25</v>
      </c>
      <c r="C1879" s="8">
        <v>66.989999999999995</v>
      </c>
      <c r="D1879" s="1">
        <v>2</v>
      </c>
      <c r="E1879" s="7">
        <v>1674.75</v>
      </c>
      <c r="F1879" s="7">
        <f>sales_data_sample3[[#This Row],[SALES]]*sales_data_sample3[[#This Row],[PROFIT MARGIN]]</f>
        <v>416.84527500000002</v>
      </c>
      <c r="G1879" s="14" t="str">
        <f>IF(sales_data_sample3[[#This Row],[STATUS]] &lt;&gt;"Cancelled","24,89%","0")</f>
        <v>24,89%</v>
      </c>
      <c r="H1879" s="4">
        <v>38276</v>
      </c>
      <c r="I1879" t="s">
        <v>28</v>
      </c>
      <c r="J1879">
        <f>ROUNDUP(MONTH(sales_data_sample3[[#This Row],[ORDER DATE]])/3,0)</f>
        <v>4</v>
      </c>
      <c r="K1879" t="str">
        <f>TEXT(sales_data_sample3[[#This Row],[ORDER DATE]],"[$-409]mmmm")</f>
        <v>October</v>
      </c>
      <c r="L1879">
        <f>YEAR(sales_data_sample3[[#This Row],[ORDER DATE]])</f>
        <v>2004</v>
      </c>
      <c r="M1879" t="s">
        <v>278</v>
      </c>
      <c r="N1879">
        <v>71</v>
      </c>
      <c r="O1879" t="s">
        <v>2698</v>
      </c>
      <c r="P1879" t="s">
        <v>268</v>
      </c>
      <c r="Q1879" t="s">
        <v>269</v>
      </c>
      <c r="R1879" t="s">
        <v>270</v>
      </c>
      <c r="S1879" t="s">
        <v>4804</v>
      </c>
      <c r="T1879" t="s">
        <v>271</v>
      </c>
      <c r="U1879" t="s">
        <v>4804</v>
      </c>
      <c r="V1879" t="s">
        <v>272</v>
      </c>
      <c r="W1879" t="s">
        <v>273</v>
      </c>
      <c r="X1879" t="s">
        <v>52</v>
      </c>
      <c r="Y1879" t="s">
        <v>274</v>
      </c>
      <c r="Z1879" t="s">
        <v>275</v>
      </c>
      <c r="AA1879" t="s">
        <v>42</v>
      </c>
    </row>
    <row r="1880" spans="1:27" x14ac:dyDescent="0.25">
      <c r="A1880" s="1">
        <v>10311</v>
      </c>
      <c r="B1880" s="1">
        <v>26</v>
      </c>
      <c r="C1880" s="8">
        <v>87.45</v>
      </c>
      <c r="D1880" s="1">
        <v>6</v>
      </c>
      <c r="E1880" s="7">
        <v>2273.6999999999998</v>
      </c>
      <c r="F1880" s="7">
        <f>sales_data_sample3[[#This Row],[SALES]]*sales_data_sample3[[#This Row],[PROFIT MARGIN]]</f>
        <v>565.92392999999993</v>
      </c>
      <c r="G1880" s="14" t="str">
        <f>IF(sales_data_sample3[[#This Row],[STATUS]] &lt;&gt;"Cancelled","24,89%","0")</f>
        <v>24,89%</v>
      </c>
      <c r="H1880" s="4">
        <v>38276</v>
      </c>
      <c r="I1880" t="s">
        <v>28</v>
      </c>
      <c r="J1880">
        <f>ROUNDUP(MONTH(sales_data_sample3[[#This Row],[ORDER DATE]])/3,0)</f>
        <v>4</v>
      </c>
      <c r="K1880" t="str">
        <f>TEXT(sales_data_sample3[[#This Row],[ORDER DATE]],"[$-409]mmmm")</f>
        <v>October</v>
      </c>
      <c r="L1880">
        <f>YEAR(sales_data_sample3[[#This Row],[ORDER DATE]])</f>
        <v>2004</v>
      </c>
      <c r="M1880" t="s">
        <v>278</v>
      </c>
      <c r="N1880">
        <v>73</v>
      </c>
      <c r="O1880" t="s">
        <v>2735</v>
      </c>
      <c r="P1880" t="s">
        <v>268</v>
      </c>
      <c r="Q1880" t="s">
        <v>269</v>
      </c>
      <c r="R1880" t="s">
        <v>270</v>
      </c>
      <c r="S1880" t="s">
        <v>4804</v>
      </c>
      <c r="T1880" t="s">
        <v>271</v>
      </c>
      <c r="U1880" t="s">
        <v>4804</v>
      </c>
      <c r="V1880" t="s">
        <v>272</v>
      </c>
      <c r="W1880" t="s">
        <v>273</v>
      </c>
      <c r="X1880" t="s">
        <v>52</v>
      </c>
      <c r="Y1880" t="s">
        <v>274</v>
      </c>
      <c r="Z1880" t="s">
        <v>275</v>
      </c>
      <c r="AA1880" t="s">
        <v>42</v>
      </c>
    </row>
    <row r="1881" spans="1:27" x14ac:dyDescent="0.25">
      <c r="A1881" s="1">
        <v>10311</v>
      </c>
      <c r="B1881" s="1">
        <v>45</v>
      </c>
      <c r="C1881" s="8">
        <v>49.3</v>
      </c>
      <c r="D1881" s="1">
        <v>8</v>
      </c>
      <c r="E1881" s="7">
        <v>2218.5</v>
      </c>
      <c r="F1881" s="7">
        <f>sales_data_sample3[[#This Row],[SALES]]*sales_data_sample3[[#This Row],[PROFIT MARGIN]]</f>
        <v>552.18465000000003</v>
      </c>
      <c r="G1881" s="14" t="str">
        <f>IF(sales_data_sample3[[#This Row],[STATUS]] &lt;&gt;"Cancelled","24,89%","0")</f>
        <v>24,89%</v>
      </c>
      <c r="H1881" s="4">
        <v>38276</v>
      </c>
      <c r="I1881" t="s">
        <v>28</v>
      </c>
      <c r="J1881">
        <f>ROUNDUP(MONTH(sales_data_sample3[[#This Row],[ORDER DATE]])/3,0)</f>
        <v>4</v>
      </c>
      <c r="K1881" t="str">
        <f>TEXT(sales_data_sample3[[#This Row],[ORDER DATE]],"[$-409]mmmm")</f>
        <v>October</v>
      </c>
      <c r="L1881">
        <f>YEAR(sales_data_sample3[[#This Row],[ORDER DATE]])</f>
        <v>2004</v>
      </c>
      <c r="M1881" t="s">
        <v>278</v>
      </c>
      <c r="N1881">
        <v>50</v>
      </c>
      <c r="O1881" t="s">
        <v>2857</v>
      </c>
      <c r="P1881" t="s">
        <v>268</v>
      </c>
      <c r="Q1881" t="s">
        <v>269</v>
      </c>
      <c r="R1881" t="s">
        <v>270</v>
      </c>
      <c r="S1881" t="s">
        <v>4804</v>
      </c>
      <c r="T1881" t="s">
        <v>271</v>
      </c>
      <c r="U1881" t="s">
        <v>4804</v>
      </c>
      <c r="V1881" t="s">
        <v>272</v>
      </c>
      <c r="W1881" t="s">
        <v>273</v>
      </c>
      <c r="X1881" t="s">
        <v>52</v>
      </c>
      <c r="Y1881" t="s">
        <v>274</v>
      </c>
      <c r="Z1881" t="s">
        <v>275</v>
      </c>
      <c r="AA1881" t="s">
        <v>42</v>
      </c>
    </row>
    <row r="1882" spans="1:27" x14ac:dyDescent="0.25">
      <c r="A1882" s="1">
        <v>10311</v>
      </c>
      <c r="B1882" s="1">
        <v>28</v>
      </c>
      <c r="C1882" s="8">
        <v>93.6</v>
      </c>
      <c r="D1882" s="1">
        <v>4</v>
      </c>
      <c r="E1882" s="7">
        <v>2620.8000000000002</v>
      </c>
      <c r="F1882" s="7">
        <f>sales_data_sample3[[#This Row],[SALES]]*sales_data_sample3[[#This Row],[PROFIT MARGIN]]</f>
        <v>652.31712000000005</v>
      </c>
      <c r="G1882" s="14" t="str">
        <f>IF(sales_data_sample3[[#This Row],[STATUS]] &lt;&gt;"Cancelled","24,89%","0")</f>
        <v>24,89%</v>
      </c>
      <c r="H1882" s="4">
        <v>38276</v>
      </c>
      <c r="I1882" t="s">
        <v>28</v>
      </c>
      <c r="J1882">
        <f>ROUNDUP(MONTH(sales_data_sample3[[#This Row],[ORDER DATE]])/3,0)</f>
        <v>4</v>
      </c>
      <c r="K1882" t="str">
        <f>TEXT(sales_data_sample3[[#This Row],[ORDER DATE]],"[$-409]mmmm")</f>
        <v>October</v>
      </c>
      <c r="L1882">
        <f>YEAR(sales_data_sample3[[#This Row],[ORDER DATE]])</f>
        <v>2004</v>
      </c>
      <c r="M1882" t="s">
        <v>278</v>
      </c>
      <c r="N1882">
        <v>90</v>
      </c>
      <c r="O1882" t="s">
        <v>3151</v>
      </c>
      <c r="P1882" t="s">
        <v>268</v>
      </c>
      <c r="Q1882" t="s">
        <v>269</v>
      </c>
      <c r="R1882" t="s">
        <v>270</v>
      </c>
      <c r="S1882" t="s">
        <v>4804</v>
      </c>
      <c r="T1882" t="s">
        <v>271</v>
      </c>
      <c r="U1882" t="s">
        <v>4804</v>
      </c>
      <c r="V1882" t="s">
        <v>272</v>
      </c>
      <c r="W1882" t="s">
        <v>273</v>
      </c>
      <c r="X1882" t="s">
        <v>52</v>
      </c>
      <c r="Y1882" t="s">
        <v>274</v>
      </c>
      <c r="Z1882" t="s">
        <v>275</v>
      </c>
      <c r="AA1882" t="s">
        <v>42</v>
      </c>
    </row>
    <row r="1883" spans="1:27" x14ac:dyDescent="0.25">
      <c r="A1883" s="1">
        <v>10311</v>
      </c>
      <c r="B1883" s="1">
        <v>43</v>
      </c>
      <c r="C1883" s="8">
        <v>100</v>
      </c>
      <c r="D1883" s="1">
        <v>3</v>
      </c>
      <c r="E1883" s="7">
        <v>4595.41</v>
      </c>
      <c r="F1883" s="7">
        <f>sales_data_sample3[[#This Row],[SALES]]*sales_data_sample3[[#This Row],[PROFIT MARGIN]]</f>
        <v>1143.7975490000001</v>
      </c>
      <c r="G1883" s="14" t="str">
        <f>IF(sales_data_sample3[[#This Row],[STATUS]] &lt;&gt;"Cancelled","24,89%","0")</f>
        <v>24,89%</v>
      </c>
      <c r="H1883" s="4">
        <v>38276</v>
      </c>
      <c r="I1883" t="s">
        <v>28</v>
      </c>
      <c r="J1883">
        <f>ROUNDUP(MONTH(sales_data_sample3[[#This Row],[ORDER DATE]])/3,0)</f>
        <v>4</v>
      </c>
      <c r="K1883" t="str">
        <f>TEXT(sales_data_sample3[[#This Row],[ORDER DATE]],"[$-409]mmmm")</f>
        <v>October</v>
      </c>
      <c r="L1883">
        <f>YEAR(sales_data_sample3[[#This Row],[ORDER DATE]])</f>
        <v>2004</v>
      </c>
      <c r="M1883" t="s">
        <v>278</v>
      </c>
      <c r="N1883">
        <v>117</v>
      </c>
      <c r="O1883" t="s">
        <v>3275</v>
      </c>
      <c r="P1883" t="s">
        <v>268</v>
      </c>
      <c r="Q1883" t="s">
        <v>269</v>
      </c>
      <c r="R1883" t="s">
        <v>270</v>
      </c>
      <c r="S1883" t="s">
        <v>4804</v>
      </c>
      <c r="T1883" t="s">
        <v>271</v>
      </c>
      <c r="U1883" t="s">
        <v>4804</v>
      </c>
      <c r="V1883" t="s">
        <v>272</v>
      </c>
      <c r="W1883" t="s">
        <v>273</v>
      </c>
      <c r="X1883" t="s">
        <v>52</v>
      </c>
      <c r="Y1883" t="s">
        <v>274</v>
      </c>
      <c r="Z1883" t="s">
        <v>275</v>
      </c>
      <c r="AA1883" t="s">
        <v>65</v>
      </c>
    </row>
    <row r="1884" spans="1:27" x14ac:dyDescent="0.25">
      <c r="A1884" s="1">
        <v>10311</v>
      </c>
      <c r="B1884" s="1">
        <v>25</v>
      </c>
      <c r="C1884" s="8">
        <v>83.04</v>
      </c>
      <c r="D1884" s="1">
        <v>5</v>
      </c>
      <c r="E1884" s="7">
        <v>2076</v>
      </c>
      <c r="F1884" s="7">
        <f>sales_data_sample3[[#This Row],[SALES]]*sales_data_sample3[[#This Row],[PROFIT MARGIN]]</f>
        <v>516.71640000000002</v>
      </c>
      <c r="G1884" s="14" t="str">
        <f>IF(sales_data_sample3[[#This Row],[STATUS]] &lt;&gt;"Cancelled","24,89%","0")</f>
        <v>24,89%</v>
      </c>
      <c r="H1884" s="4">
        <v>38276</v>
      </c>
      <c r="I1884" t="s">
        <v>28</v>
      </c>
      <c r="J1884">
        <f>ROUNDUP(MONTH(sales_data_sample3[[#This Row],[ORDER DATE]])/3,0)</f>
        <v>4</v>
      </c>
      <c r="K1884" t="str">
        <f>TEXT(sales_data_sample3[[#This Row],[ORDER DATE]],"[$-409]mmmm")</f>
        <v>October</v>
      </c>
      <c r="L1884">
        <f>YEAR(sales_data_sample3[[#This Row],[ORDER DATE]])</f>
        <v>2004</v>
      </c>
      <c r="M1884" t="s">
        <v>278</v>
      </c>
      <c r="N1884">
        <v>85</v>
      </c>
      <c r="O1884" t="s">
        <v>3391</v>
      </c>
      <c r="P1884" t="s">
        <v>268</v>
      </c>
      <c r="Q1884" t="s">
        <v>269</v>
      </c>
      <c r="R1884" t="s">
        <v>270</v>
      </c>
      <c r="S1884" t="s">
        <v>4804</v>
      </c>
      <c r="T1884" t="s">
        <v>271</v>
      </c>
      <c r="U1884" t="s">
        <v>4804</v>
      </c>
      <c r="V1884" t="s">
        <v>272</v>
      </c>
      <c r="W1884" t="s">
        <v>273</v>
      </c>
      <c r="X1884" t="s">
        <v>52</v>
      </c>
      <c r="Y1884" t="s">
        <v>274</v>
      </c>
      <c r="Z1884" t="s">
        <v>275</v>
      </c>
      <c r="AA1884" t="s">
        <v>42</v>
      </c>
    </row>
    <row r="1885" spans="1:27" x14ac:dyDescent="0.25">
      <c r="A1885" s="1">
        <v>10311</v>
      </c>
      <c r="B1885" s="1">
        <v>46</v>
      </c>
      <c r="C1885" s="8">
        <v>92.09</v>
      </c>
      <c r="D1885" s="1">
        <v>7</v>
      </c>
      <c r="E1885" s="7">
        <v>4236.1400000000003</v>
      </c>
      <c r="F1885" s="7">
        <f>sales_data_sample3[[#This Row],[SALES]]*sales_data_sample3[[#This Row],[PROFIT MARGIN]]</f>
        <v>1054.3752460000001</v>
      </c>
      <c r="G1885" s="14" t="str">
        <f>IF(sales_data_sample3[[#This Row],[STATUS]] &lt;&gt;"Cancelled","24,89%","0")</f>
        <v>24,89%</v>
      </c>
      <c r="H1885" s="4">
        <v>38276</v>
      </c>
      <c r="I1885" t="s">
        <v>28</v>
      </c>
      <c r="J1885">
        <f>ROUNDUP(MONTH(sales_data_sample3[[#This Row],[ORDER DATE]])/3,0)</f>
        <v>4</v>
      </c>
      <c r="K1885" t="str">
        <f>TEXT(sales_data_sample3[[#This Row],[ORDER DATE]],"[$-409]mmmm")</f>
        <v>October</v>
      </c>
      <c r="L1885">
        <f>YEAR(sales_data_sample3[[#This Row],[ORDER DATE]])</f>
        <v>2004</v>
      </c>
      <c r="M1885" t="s">
        <v>278</v>
      </c>
      <c r="N1885">
        <v>107</v>
      </c>
      <c r="O1885" t="s">
        <v>3508</v>
      </c>
      <c r="P1885" t="s">
        <v>268</v>
      </c>
      <c r="Q1885" t="s">
        <v>269</v>
      </c>
      <c r="R1885" t="s">
        <v>270</v>
      </c>
      <c r="S1885" t="s">
        <v>4804</v>
      </c>
      <c r="T1885" t="s">
        <v>271</v>
      </c>
      <c r="U1885" t="s">
        <v>4804</v>
      </c>
      <c r="V1885" t="s">
        <v>272</v>
      </c>
      <c r="W1885" t="s">
        <v>273</v>
      </c>
      <c r="X1885" t="s">
        <v>52</v>
      </c>
      <c r="Y1885" t="s">
        <v>274</v>
      </c>
      <c r="Z1885" t="s">
        <v>275</v>
      </c>
      <c r="AA1885" t="s">
        <v>65</v>
      </c>
    </row>
    <row r="1886" spans="1:27" x14ac:dyDescent="0.25">
      <c r="A1886" s="1">
        <v>10312</v>
      </c>
      <c r="B1886" s="1">
        <v>48</v>
      </c>
      <c r="C1886" s="8">
        <v>100</v>
      </c>
      <c r="D1886" s="1">
        <v>3</v>
      </c>
      <c r="E1886" s="7">
        <v>11623.7</v>
      </c>
      <c r="F1886" s="7">
        <f>sales_data_sample3[[#This Row],[SALES]]*sales_data_sample3[[#This Row],[PROFIT MARGIN]]</f>
        <v>2893.1389300000001</v>
      </c>
      <c r="G1886" s="14" t="str">
        <f>IF(sales_data_sample3[[#This Row],[STATUS]] &lt;&gt;"Cancelled","24,89%","0")</f>
        <v>24,89%</v>
      </c>
      <c r="H1886" s="4">
        <v>38281</v>
      </c>
      <c r="I1886" t="s">
        <v>28</v>
      </c>
      <c r="J1886">
        <f>ROUNDUP(MONTH(sales_data_sample3[[#This Row],[ORDER DATE]])/3,0)</f>
        <v>4</v>
      </c>
      <c r="K1886" t="str">
        <f>TEXT(sales_data_sample3[[#This Row],[ORDER DATE]],"[$-409]mmmm")</f>
        <v>October</v>
      </c>
      <c r="L1886">
        <f>YEAR(sales_data_sample3[[#This Row],[ORDER DATE]])</f>
        <v>2004</v>
      </c>
      <c r="M1886" t="s">
        <v>278</v>
      </c>
      <c r="N1886">
        <v>214</v>
      </c>
      <c r="O1886" t="s">
        <v>279</v>
      </c>
      <c r="P1886" t="s">
        <v>417</v>
      </c>
      <c r="Q1886" t="s">
        <v>418</v>
      </c>
      <c r="R1886" t="s">
        <v>419</v>
      </c>
      <c r="S1886" t="s">
        <v>4804</v>
      </c>
      <c r="T1886" t="s">
        <v>420</v>
      </c>
      <c r="U1886" t="s">
        <v>73</v>
      </c>
      <c r="V1886" t="s">
        <v>167</v>
      </c>
      <c r="W1886" t="s">
        <v>38</v>
      </c>
      <c r="X1886" t="s">
        <v>39</v>
      </c>
      <c r="Y1886" t="s">
        <v>421</v>
      </c>
      <c r="Z1886" t="s">
        <v>422</v>
      </c>
      <c r="AA1886" t="s">
        <v>229</v>
      </c>
    </row>
    <row r="1887" spans="1:27" x14ac:dyDescent="0.25">
      <c r="A1887" s="1">
        <v>10312</v>
      </c>
      <c r="B1887" s="1">
        <v>32</v>
      </c>
      <c r="C1887" s="8">
        <v>100</v>
      </c>
      <c r="D1887" s="1">
        <v>2</v>
      </c>
      <c r="E1887" s="7">
        <v>4181.4399999999996</v>
      </c>
      <c r="F1887" s="7">
        <f>sales_data_sample3[[#This Row],[SALES]]*sales_data_sample3[[#This Row],[PROFIT MARGIN]]</f>
        <v>190.25551999999999</v>
      </c>
      <c r="G1887" s="14" t="str">
        <f>IF(sales_data_sample3[[#This Row],[STATUS]] &lt;&gt;"Cancelled","4,55%","0")</f>
        <v>4,55%</v>
      </c>
      <c r="H1887" s="4">
        <v>38281</v>
      </c>
      <c r="I1887" t="s">
        <v>28</v>
      </c>
      <c r="J1887">
        <f>ROUNDUP(MONTH(sales_data_sample3[[#This Row],[ORDER DATE]])/3,0)</f>
        <v>4</v>
      </c>
      <c r="K1887" t="str">
        <f>TEXT(sales_data_sample3[[#This Row],[ORDER DATE]],"[$-409]mmmm")</f>
        <v>October</v>
      </c>
      <c r="L1887">
        <f>YEAR(sales_data_sample3[[#This Row],[ORDER DATE]])</f>
        <v>2004</v>
      </c>
      <c r="M1887" t="s">
        <v>957</v>
      </c>
      <c r="N1887">
        <v>116</v>
      </c>
      <c r="O1887" t="s">
        <v>1264</v>
      </c>
      <c r="P1887" t="s">
        <v>417</v>
      </c>
      <c r="Q1887" t="s">
        <v>418</v>
      </c>
      <c r="R1887" t="s">
        <v>419</v>
      </c>
      <c r="S1887" t="s">
        <v>4804</v>
      </c>
      <c r="T1887" t="s">
        <v>420</v>
      </c>
      <c r="U1887" t="s">
        <v>73</v>
      </c>
      <c r="V1887" t="s">
        <v>167</v>
      </c>
      <c r="W1887" t="s">
        <v>38</v>
      </c>
      <c r="X1887" t="s">
        <v>39</v>
      </c>
      <c r="Y1887" t="s">
        <v>421</v>
      </c>
      <c r="Z1887" t="s">
        <v>422</v>
      </c>
      <c r="AA1887" t="s">
        <v>65</v>
      </c>
    </row>
    <row r="1888" spans="1:27" x14ac:dyDescent="0.25">
      <c r="A1888" s="1">
        <v>10312</v>
      </c>
      <c r="B1888" s="1">
        <v>43</v>
      </c>
      <c r="C1888" s="8">
        <v>89.38</v>
      </c>
      <c r="D1888" s="1">
        <v>10</v>
      </c>
      <c r="E1888" s="7">
        <v>3843.34</v>
      </c>
      <c r="F1888" s="7">
        <f>sales_data_sample3[[#This Row],[SALES]]*sales_data_sample3[[#This Row],[PROFIT MARGIN]]</f>
        <v>284.02282600000001</v>
      </c>
      <c r="G1888" s="14" t="str">
        <f>IF(sales_data_sample3[[#This Row],[STATUS]] &lt;&gt;"Cancelled","7,39%","0")</f>
        <v>7,39%</v>
      </c>
      <c r="H1888" s="4">
        <v>38281</v>
      </c>
      <c r="I1888" t="s">
        <v>28</v>
      </c>
      <c r="J1888">
        <f>ROUNDUP(MONTH(sales_data_sample3[[#This Row],[ORDER DATE]])/3,0)</f>
        <v>4</v>
      </c>
      <c r="K1888" t="str">
        <f>TEXT(sales_data_sample3[[#This Row],[ORDER DATE]],"[$-409]mmmm")</f>
        <v>October</v>
      </c>
      <c r="L1888">
        <f>YEAR(sales_data_sample3[[#This Row],[ORDER DATE]])</f>
        <v>2004</v>
      </c>
      <c r="M1888" t="s">
        <v>1354</v>
      </c>
      <c r="N1888">
        <v>102</v>
      </c>
      <c r="O1888" t="s">
        <v>1355</v>
      </c>
      <c r="P1888" t="s">
        <v>417</v>
      </c>
      <c r="Q1888" t="s">
        <v>418</v>
      </c>
      <c r="R1888" t="s">
        <v>419</v>
      </c>
      <c r="S1888" t="s">
        <v>4804</v>
      </c>
      <c r="T1888" t="s">
        <v>420</v>
      </c>
      <c r="U1888" t="s">
        <v>73</v>
      </c>
      <c r="V1888" t="s">
        <v>167</v>
      </c>
      <c r="W1888" t="s">
        <v>38</v>
      </c>
      <c r="X1888" t="s">
        <v>39</v>
      </c>
      <c r="Y1888" t="s">
        <v>421</v>
      </c>
      <c r="Z1888" t="s">
        <v>422</v>
      </c>
      <c r="AA1888" t="s">
        <v>65</v>
      </c>
    </row>
    <row r="1889" spans="1:27" x14ac:dyDescent="0.25">
      <c r="A1889" s="1">
        <v>10312</v>
      </c>
      <c r="B1889" s="1">
        <v>25</v>
      </c>
      <c r="C1889" s="8">
        <v>44.21</v>
      </c>
      <c r="D1889" s="1">
        <v>9</v>
      </c>
      <c r="E1889" s="7">
        <v>1105.25</v>
      </c>
      <c r="F1889" s="7">
        <f>sales_data_sample3[[#This Row],[SALES]]*sales_data_sample3[[#This Row],[PROFIT MARGIN]]</f>
        <v>81.677974999999989</v>
      </c>
      <c r="G1889" s="14" t="str">
        <f>IF(sales_data_sample3[[#This Row],[STATUS]] &lt;&gt;"Cancelled","7,39%","0")</f>
        <v>7,39%</v>
      </c>
      <c r="H1889" s="4">
        <v>38281</v>
      </c>
      <c r="I1889" t="s">
        <v>28</v>
      </c>
      <c r="J1889">
        <f>ROUNDUP(MONTH(sales_data_sample3[[#This Row],[ORDER DATE]])/3,0)</f>
        <v>4</v>
      </c>
      <c r="K1889" t="str">
        <f>TEXT(sales_data_sample3[[#This Row],[ORDER DATE]],"[$-409]mmmm")</f>
        <v>October</v>
      </c>
      <c r="L1889">
        <f>YEAR(sales_data_sample3[[#This Row],[ORDER DATE]])</f>
        <v>2004</v>
      </c>
      <c r="M1889" t="s">
        <v>1354</v>
      </c>
      <c r="N1889">
        <v>53</v>
      </c>
      <c r="O1889" t="s">
        <v>1419</v>
      </c>
      <c r="P1889" t="s">
        <v>417</v>
      </c>
      <c r="Q1889" t="s">
        <v>418</v>
      </c>
      <c r="R1889" t="s">
        <v>419</v>
      </c>
      <c r="S1889" t="s">
        <v>4804</v>
      </c>
      <c r="T1889" t="s">
        <v>420</v>
      </c>
      <c r="U1889" t="s">
        <v>73</v>
      </c>
      <c r="V1889" t="s">
        <v>167</v>
      </c>
      <c r="W1889" t="s">
        <v>38</v>
      </c>
      <c r="X1889" t="s">
        <v>39</v>
      </c>
      <c r="Y1889" t="s">
        <v>421</v>
      </c>
      <c r="Z1889" t="s">
        <v>422</v>
      </c>
      <c r="AA1889" t="s">
        <v>42</v>
      </c>
    </row>
    <row r="1890" spans="1:27" x14ac:dyDescent="0.25">
      <c r="A1890" s="1">
        <v>10312</v>
      </c>
      <c r="B1890" s="1">
        <v>48</v>
      </c>
      <c r="C1890" s="8">
        <v>100</v>
      </c>
      <c r="D1890" s="1">
        <v>17</v>
      </c>
      <c r="E1890" s="7">
        <v>8078.4</v>
      </c>
      <c r="F1890" s="7">
        <f>sales_data_sample3[[#This Row],[SALES]]*sales_data_sample3[[#This Row],[PROFIT MARGIN]]</f>
        <v>596.99375999999995</v>
      </c>
      <c r="G1890" s="14" t="str">
        <f>IF(sales_data_sample3[[#This Row],[STATUS]] &lt;&gt;"Cancelled","7,39%","0")</f>
        <v>7,39%</v>
      </c>
      <c r="H1890" s="4">
        <v>38281</v>
      </c>
      <c r="I1890" t="s">
        <v>28</v>
      </c>
      <c r="J1890">
        <f>ROUNDUP(MONTH(sales_data_sample3[[#This Row],[ORDER DATE]])/3,0)</f>
        <v>4</v>
      </c>
      <c r="K1890" t="str">
        <f>TEXT(sales_data_sample3[[#This Row],[ORDER DATE]],"[$-409]mmmm")</f>
        <v>October</v>
      </c>
      <c r="L1890">
        <f>YEAR(sales_data_sample3[[#This Row],[ORDER DATE]])</f>
        <v>2004</v>
      </c>
      <c r="M1890" t="s">
        <v>1354</v>
      </c>
      <c r="N1890">
        <v>170</v>
      </c>
      <c r="O1890" t="s">
        <v>1565</v>
      </c>
      <c r="P1890" t="s">
        <v>417</v>
      </c>
      <c r="Q1890" t="s">
        <v>418</v>
      </c>
      <c r="R1890" t="s">
        <v>419</v>
      </c>
      <c r="S1890" t="s">
        <v>4804</v>
      </c>
      <c r="T1890" t="s">
        <v>420</v>
      </c>
      <c r="U1890" t="s">
        <v>73</v>
      </c>
      <c r="V1890" t="s">
        <v>167</v>
      </c>
      <c r="W1890" t="s">
        <v>38</v>
      </c>
      <c r="X1890" t="s">
        <v>39</v>
      </c>
      <c r="Y1890" t="s">
        <v>421</v>
      </c>
      <c r="Z1890" t="s">
        <v>422</v>
      </c>
      <c r="AA1890" t="s">
        <v>229</v>
      </c>
    </row>
    <row r="1891" spans="1:27" x14ac:dyDescent="0.25">
      <c r="A1891" s="1">
        <v>10312</v>
      </c>
      <c r="B1891" s="1">
        <v>30</v>
      </c>
      <c r="C1891" s="8">
        <v>61.15</v>
      </c>
      <c r="D1891" s="1">
        <v>16</v>
      </c>
      <c r="E1891" s="7">
        <v>1834.5</v>
      </c>
      <c r="F1891" s="7">
        <f>sales_data_sample3[[#This Row],[SALES]]*sales_data_sample3[[#This Row],[PROFIT MARGIN]]</f>
        <v>135.56954999999999</v>
      </c>
      <c r="G1891" s="14" t="str">
        <f>IF(sales_data_sample3[[#This Row],[STATUS]] &lt;&gt;"Cancelled","7,39%","0")</f>
        <v>7,39%</v>
      </c>
      <c r="H1891" s="4">
        <v>38281</v>
      </c>
      <c r="I1891" t="s">
        <v>28</v>
      </c>
      <c r="J1891">
        <f>ROUNDUP(MONTH(sales_data_sample3[[#This Row],[ORDER DATE]])/3,0)</f>
        <v>4</v>
      </c>
      <c r="K1891" t="str">
        <f>TEXT(sales_data_sample3[[#This Row],[ORDER DATE]],"[$-409]mmmm")</f>
        <v>October</v>
      </c>
      <c r="L1891">
        <f>YEAR(sales_data_sample3[[#This Row],[ORDER DATE]])</f>
        <v>2004</v>
      </c>
      <c r="M1891" t="s">
        <v>1354</v>
      </c>
      <c r="N1891">
        <v>60</v>
      </c>
      <c r="O1891" t="s">
        <v>1696</v>
      </c>
      <c r="P1891" t="s">
        <v>417</v>
      </c>
      <c r="Q1891" t="s">
        <v>418</v>
      </c>
      <c r="R1891" t="s">
        <v>419</v>
      </c>
      <c r="S1891" t="s">
        <v>4804</v>
      </c>
      <c r="T1891" t="s">
        <v>420</v>
      </c>
      <c r="U1891" t="s">
        <v>73</v>
      </c>
      <c r="V1891" t="s">
        <v>167</v>
      </c>
      <c r="W1891" t="s">
        <v>38</v>
      </c>
      <c r="X1891" t="s">
        <v>39</v>
      </c>
      <c r="Y1891" t="s">
        <v>421</v>
      </c>
      <c r="Z1891" t="s">
        <v>422</v>
      </c>
      <c r="AA1891" t="s">
        <v>42</v>
      </c>
    </row>
    <row r="1892" spans="1:27" x14ac:dyDescent="0.25">
      <c r="A1892" s="1">
        <v>10312</v>
      </c>
      <c r="B1892" s="1">
        <v>31</v>
      </c>
      <c r="C1892" s="8">
        <v>100</v>
      </c>
      <c r="D1892" s="1">
        <v>14</v>
      </c>
      <c r="E1892" s="7">
        <v>4729.3599999999997</v>
      </c>
      <c r="F1892" s="7">
        <f>sales_data_sample3[[#This Row],[SALES]]*sales_data_sample3[[#This Row],[PROFIT MARGIN]]</f>
        <v>349.49970399999995</v>
      </c>
      <c r="G1892" s="14" t="str">
        <f>IF(sales_data_sample3[[#This Row],[STATUS]] &lt;&gt;"Cancelled","7,39%","0")</f>
        <v>7,39%</v>
      </c>
      <c r="H1892" s="4">
        <v>38281</v>
      </c>
      <c r="I1892" t="s">
        <v>28</v>
      </c>
      <c r="J1892">
        <f>ROUNDUP(MONTH(sales_data_sample3[[#This Row],[ORDER DATE]])/3,0)</f>
        <v>4</v>
      </c>
      <c r="K1892" t="str">
        <f>TEXT(sales_data_sample3[[#This Row],[ORDER DATE]],"[$-409]mmmm")</f>
        <v>October</v>
      </c>
      <c r="L1892">
        <f>YEAR(sales_data_sample3[[#This Row],[ORDER DATE]])</f>
        <v>2004</v>
      </c>
      <c r="M1892" t="s">
        <v>1354</v>
      </c>
      <c r="N1892">
        <v>127</v>
      </c>
      <c r="O1892" t="s">
        <v>1769</v>
      </c>
      <c r="P1892" t="s">
        <v>417</v>
      </c>
      <c r="Q1892" t="s">
        <v>418</v>
      </c>
      <c r="R1892" t="s">
        <v>419</v>
      </c>
      <c r="S1892" t="s">
        <v>4804</v>
      </c>
      <c r="T1892" t="s">
        <v>420</v>
      </c>
      <c r="U1892" t="s">
        <v>73</v>
      </c>
      <c r="V1892" t="s">
        <v>167</v>
      </c>
      <c r="W1892" t="s">
        <v>38</v>
      </c>
      <c r="X1892" t="s">
        <v>39</v>
      </c>
      <c r="Y1892" t="s">
        <v>421</v>
      </c>
      <c r="Z1892" t="s">
        <v>422</v>
      </c>
      <c r="AA1892" t="s">
        <v>65</v>
      </c>
    </row>
    <row r="1893" spans="1:27" x14ac:dyDescent="0.25">
      <c r="A1893" s="1">
        <v>10312</v>
      </c>
      <c r="B1893" s="1">
        <v>25</v>
      </c>
      <c r="C1893" s="8">
        <v>100</v>
      </c>
      <c r="D1893" s="1">
        <v>11</v>
      </c>
      <c r="E1893" s="7">
        <v>3881.25</v>
      </c>
      <c r="F1893" s="7">
        <f>sales_data_sample3[[#This Row],[SALES]]*sales_data_sample3[[#This Row],[PROFIT MARGIN]]</f>
        <v>286.82437499999997</v>
      </c>
      <c r="G1893" s="14" t="str">
        <f>IF(sales_data_sample3[[#This Row],[STATUS]] &lt;&gt;"Cancelled","7,39%","0")</f>
        <v>7,39%</v>
      </c>
      <c r="H1893" s="4">
        <v>38281</v>
      </c>
      <c r="I1893" t="s">
        <v>28</v>
      </c>
      <c r="J1893">
        <f>ROUNDUP(MONTH(sales_data_sample3[[#This Row],[ORDER DATE]])/3,0)</f>
        <v>4</v>
      </c>
      <c r="K1893" t="str">
        <f>TEXT(sales_data_sample3[[#This Row],[ORDER DATE]],"[$-409]mmmm")</f>
        <v>October</v>
      </c>
      <c r="L1893">
        <f>YEAR(sales_data_sample3[[#This Row],[ORDER DATE]])</f>
        <v>2004</v>
      </c>
      <c r="M1893" t="s">
        <v>1354</v>
      </c>
      <c r="N1893">
        <v>168</v>
      </c>
      <c r="O1893" t="s">
        <v>1928</v>
      </c>
      <c r="P1893" t="s">
        <v>417</v>
      </c>
      <c r="Q1893" t="s">
        <v>418</v>
      </c>
      <c r="R1893" t="s">
        <v>419</v>
      </c>
      <c r="S1893" t="s">
        <v>4804</v>
      </c>
      <c r="T1893" t="s">
        <v>420</v>
      </c>
      <c r="U1893" t="s">
        <v>73</v>
      </c>
      <c r="V1893" t="s">
        <v>167</v>
      </c>
      <c r="W1893" t="s">
        <v>38</v>
      </c>
      <c r="X1893" t="s">
        <v>39</v>
      </c>
      <c r="Y1893" t="s">
        <v>421</v>
      </c>
      <c r="Z1893" t="s">
        <v>422</v>
      </c>
      <c r="AA1893" t="s">
        <v>65</v>
      </c>
    </row>
    <row r="1894" spans="1:27" x14ac:dyDescent="0.25">
      <c r="A1894" s="1">
        <v>10312</v>
      </c>
      <c r="B1894" s="1">
        <v>37</v>
      </c>
      <c r="C1894" s="8">
        <v>100</v>
      </c>
      <c r="D1894" s="1">
        <v>4</v>
      </c>
      <c r="E1894" s="7">
        <v>3711.1</v>
      </c>
      <c r="F1894" s="7">
        <f>sales_data_sample3[[#This Row],[SALES]]*sales_data_sample3[[#This Row],[PROFIT MARGIN]]</f>
        <v>274.25028999999995</v>
      </c>
      <c r="G1894" s="14" t="str">
        <f>IF(sales_data_sample3[[#This Row],[STATUS]] &lt;&gt;"Cancelled","7,39%","0")</f>
        <v>7,39%</v>
      </c>
      <c r="H1894" s="4">
        <v>38281</v>
      </c>
      <c r="I1894" t="s">
        <v>28</v>
      </c>
      <c r="J1894">
        <f>ROUNDUP(MONTH(sales_data_sample3[[#This Row],[ORDER DATE]])/3,0)</f>
        <v>4</v>
      </c>
      <c r="K1894" t="str">
        <f>TEXT(sales_data_sample3[[#This Row],[ORDER DATE]],"[$-409]mmmm")</f>
        <v>October</v>
      </c>
      <c r="L1894">
        <f>YEAR(sales_data_sample3[[#This Row],[ORDER DATE]])</f>
        <v>2004</v>
      </c>
      <c r="M1894" t="s">
        <v>1354</v>
      </c>
      <c r="N1894">
        <v>101</v>
      </c>
      <c r="O1894" t="s">
        <v>1989</v>
      </c>
      <c r="P1894" t="s">
        <v>417</v>
      </c>
      <c r="Q1894" t="s">
        <v>418</v>
      </c>
      <c r="R1894" t="s">
        <v>419</v>
      </c>
      <c r="S1894" t="s">
        <v>4804</v>
      </c>
      <c r="T1894" t="s">
        <v>420</v>
      </c>
      <c r="U1894" t="s">
        <v>73</v>
      </c>
      <c r="V1894" t="s">
        <v>167</v>
      </c>
      <c r="W1894" t="s">
        <v>38</v>
      </c>
      <c r="X1894" t="s">
        <v>39</v>
      </c>
      <c r="Y1894" t="s">
        <v>421</v>
      </c>
      <c r="Z1894" t="s">
        <v>422</v>
      </c>
      <c r="AA1894" t="s">
        <v>65</v>
      </c>
    </row>
    <row r="1895" spans="1:27" x14ac:dyDescent="0.25">
      <c r="A1895" s="1">
        <v>10312</v>
      </c>
      <c r="B1895" s="1">
        <v>35</v>
      </c>
      <c r="C1895" s="8">
        <v>53.72</v>
      </c>
      <c r="D1895" s="1">
        <v>6</v>
      </c>
      <c r="E1895" s="7">
        <v>1880.2</v>
      </c>
      <c r="F1895" s="7">
        <f>sales_data_sample3[[#This Row],[SALES]]*sales_data_sample3[[#This Row],[PROFIT MARGIN]]</f>
        <v>138.94677999999999</v>
      </c>
      <c r="G1895" s="14" t="str">
        <f>IF(sales_data_sample3[[#This Row],[STATUS]] &lt;&gt;"Cancelled","7,39%","0")</f>
        <v>7,39%</v>
      </c>
      <c r="H1895" s="4">
        <v>38281</v>
      </c>
      <c r="I1895" t="s">
        <v>28</v>
      </c>
      <c r="J1895">
        <f>ROUNDUP(MONTH(sales_data_sample3[[#This Row],[ORDER DATE]])/3,0)</f>
        <v>4</v>
      </c>
      <c r="K1895" t="str">
        <f>TEXT(sales_data_sample3[[#This Row],[ORDER DATE]],"[$-409]mmmm")</f>
        <v>October</v>
      </c>
      <c r="L1895">
        <f>YEAR(sales_data_sample3[[#This Row],[ORDER DATE]])</f>
        <v>2004</v>
      </c>
      <c r="M1895" t="s">
        <v>1354</v>
      </c>
      <c r="N1895">
        <v>62</v>
      </c>
      <c r="O1895" t="s">
        <v>2025</v>
      </c>
      <c r="P1895" t="s">
        <v>417</v>
      </c>
      <c r="Q1895" t="s">
        <v>418</v>
      </c>
      <c r="R1895" t="s">
        <v>419</v>
      </c>
      <c r="S1895" t="s">
        <v>4804</v>
      </c>
      <c r="T1895" t="s">
        <v>420</v>
      </c>
      <c r="U1895" t="s">
        <v>73</v>
      </c>
      <c r="V1895" t="s">
        <v>167</v>
      </c>
      <c r="W1895" t="s">
        <v>38</v>
      </c>
      <c r="X1895" t="s">
        <v>39</v>
      </c>
      <c r="Y1895" t="s">
        <v>421</v>
      </c>
      <c r="Z1895" t="s">
        <v>422</v>
      </c>
      <c r="AA1895" t="s">
        <v>42</v>
      </c>
    </row>
    <row r="1896" spans="1:27" x14ac:dyDescent="0.25">
      <c r="A1896" s="1">
        <v>10312</v>
      </c>
      <c r="B1896" s="1">
        <v>38</v>
      </c>
      <c r="C1896" s="8">
        <v>100</v>
      </c>
      <c r="D1896" s="1">
        <v>5</v>
      </c>
      <c r="E1896" s="7">
        <v>4457.0200000000004</v>
      </c>
      <c r="F1896" s="7">
        <f>sales_data_sample3[[#This Row],[SALES]]*sales_data_sample3[[#This Row],[PROFIT MARGIN]]</f>
        <v>329.37377800000002</v>
      </c>
      <c r="G1896" s="14" t="str">
        <f>IF(sales_data_sample3[[#This Row],[STATUS]] &lt;&gt;"Cancelled","7,39%","0")</f>
        <v>7,39%</v>
      </c>
      <c r="H1896" s="4">
        <v>38281</v>
      </c>
      <c r="I1896" t="s">
        <v>28</v>
      </c>
      <c r="J1896">
        <f>ROUNDUP(MONTH(sales_data_sample3[[#This Row],[ORDER DATE]])/3,0)</f>
        <v>4</v>
      </c>
      <c r="K1896" t="str">
        <f>TEXT(sales_data_sample3[[#This Row],[ORDER DATE]],"[$-409]mmmm")</f>
        <v>October</v>
      </c>
      <c r="L1896">
        <f>YEAR(sales_data_sample3[[#This Row],[ORDER DATE]])</f>
        <v>2004</v>
      </c>
      <c r="M1896" t="s">
        <v>1354</v>
      </c>
      <c r="N1896">
        <v>104</v>
      </c>
      <c r="O1896" t="s">
        <v>2122</v>
      </c>
      <c r="P1896" t="s">
        <v>417</v>
      </c>
      <c r="Q1896" t="s">
        <v>418</v>
      </c>
      <c r="R1896" t="s">
        <v>419</v>
      </c>
      <c r="S1896" t="s">
        <v>4804</v>
      </c>
      <c r="T1896" t="s">
        <v>420</v>
      </c>
      <c r="U1896" t="s">
        <v>73</v>
      </c>
      <c r="V1896" t="s">
        <v>167</v>
      </c>
      <c r="W1896" t="s">
        <v>38</v>
      </c>
      <c r="X1896" t="s">
        <v>39</v>
      </c>
      <c r="Y1896" t="s">
        <v>421</v>
      </c>
      <c r="Z1896" t="s">
        <v>422</v>
      </c>
      <c r="AA1896" t="s">
        <v>65</v>
      </c>
    </row>
    <row r="1897" spans="1:27" x14ac:dyDescent="0.25">
      <c r="A1897" s="1">
        <v>10312</v>
      </c>
      <c r="B1897" s="1">
        <v>33</v>
      </c>
      <c r="C1897" s="8">
        <v>100</v>
      </c>
      <c r="D1897" s="1">
        <v>8</v>
      </c>
      <c r="E1897" s="7">
        <v>3535.95</v>
      </c>
      <c r="F1897" s="7">
        <f>sales_data_sample3[[#This Row],[SALES]]*sales_data_sample3[[#This Row],[PROFIT MARGIN]]</f>
        <v>261.30670499999997</v>
      </c>
      <c r="G1897" s="14" t="str">
        <f>IF(sales_data_sample3[[#This Row],[STATUS]] &lt;&gt;"Cancelled","7,39%","0")</f>
        <v>7,39%</v>
      </c>
      <c r="H1897" s="4">
        <v>38281</v>
      </c>
      <c r="I1897" t="s">
        <v>28</v>
      </c>
      <c r="J1897">
        <f>ROUNDUP(MONTH(sales_data_sample3[[#This Row],[ORDER DATE]])/3,0)</f>
        <v>4</v>
      </c>
      <c r="K1897" t="str">
        <f>TEXT(sales_data_sample3[[#This Row],[ORDER DATE]],"[$-409]mmmm")</f>
        <v>October</v>
      </c>
      <c r="L1897">
        <f>YEAR(sales_data_sample3[[#This Row],[ORDER DATE]])</f>
        <v>2004</v>
      </c>
      <c r="M1897" t="s">
        <v>1354</v>
      </c>
      <c r="N1897">
        <v>99</v>
      </c>
      <c r="O1897" t="s">
        <v>2325</v>
      </c>
      <c r="P1897" t="s">
        <v>417</v>
      </c>
      <c r="Q1897" t="s">
        <v>418</v>
      </c>
      <c r="R1897" t="s">
        <v>419</v>
      </c>
      <c r="S1897" t="s">
        <v>4804</v>
      </c>
      <c r="T1897" t="s">
        <v>420</v>
      </c>
      <c r="U1897" t="s">
        <v>73</v>
      </c>
      <c r="V1897" t="s">
        <v>167</v>
      </c>
      <c r="W1897" t="s">
        <v>38</v>
      </c>
      <c r="X1897" t="s">
        <v>39</v>
      </c>
      <c r="Y1897" t="s">
        <v>421</v>
      </c>
      <c r="Z1897" t="s">
        <v>422</v>
      </c>
      <c r="AA1897" t="s">
        <v>65</v>
      </c>
    </row>
    <row r="1898" spans="1:27" x14ac:dyDescent="0.25">
      <c r="A1898" s="1">
        <v>10312</v>
      </c>
      <c r="B1898" s="1">
        <v>39</v>
      </c>
      <c r="C1898" s="8">
        <v>56.85</v>
      </c>
      <c r="D1898" s="1">
        <v>1</v>
      </c>
      <c r="E1898" s="7">
        <v>2217.15</v>
      </c>
      <c r="F1898" s="7">
        <f>sales_data_sample3[[#This Row],[SALES]]*sales_data_sample3[[#This Row],[PROFIT MARGIN]]</f>
        <v>163.847385</v>
      </c>
      <c r="G1898" s="14" t="str">
        <f>IF(sales_data_sample3[[#This Row],[STATUS]] &lt;&gt;"Cancelled","7,39%","0")</f>
        <v>7,39%</v>
      </c>
      <c r="H1898" s="4">
        <v>38281</v>
      </c>
      <c r="I1898" t="s">
        <v>28</v>
      </c>
      <c r="J1898">
        <f>ROUNDUP(MONTH(sales_data_sample3[[#This Row],[ORDER DATE]])/3,0)</f>
        <v>4</v>
      </c>
      <c r="K1898" t="str">
        <f>TEXT(sales_data_sample3[[#This Row],[ORDER DATE]],"[$-409]mmmm")</f>
        <v>October</v>
      </c>
      <c r="L1898">
        <f>YEAR(sales_data_sample3[[#This Row],[ORDER DATE]])</f>
        <v>2004</v>
      </c>
      <c r="M1898" t="s">
        <v>1354</v>
      </c>
      <c r="N1898">
        <v>50</v>
      </c>
      <c r="O1898" t="s">
        <v>2635</v>
      </c>
      <c r="P1898" t="s">
        <v>417</v>
      </c>
      <c r="Q1898" t="s">
        <v>418</v>
      </c>
      <c r="R1898" t="s">
        <v>419</v>
      </c>
      <c r="S1898" t="s">
        <v>4804</v>
      </c>
      <c r="T1898" t="s">
        <v>420</v>
      </c>
      <c r="U1898" t="s">
        <v>73</v>
      </c>
      <c r="V1898" t="s">
        <v>167</v>
      </c>
      <c r="W1898" t="s">
        <v>38</v>
      </c>
      <c r="X1898" t="s">
        <v>39</v>
      </c>
      <c r="Y1898" t="s">
        <v>421</v>
      </c>
      <c r="Z1898" t="s">
        <v>422</v>
      </c>
      <c r="AA1898" t="s">
        <v>42</v>
      </c>
    </row>
    <row r="1899" spans="1:27" x14ac:dyDescent="0.25">
      <c r="A1899" s="1">
        <v>10312</v>
      </c>
      <c r="B1899" s="1">
        <v>39</v>
      </c>
      <c r="C1899" s="8">
        <v>29.54</v>
      </c>
      <c r="D1899" s="1">
        <v>13</v>
      </c>
      <c r="E1899" s="7">
        <v>1152.06</v>
      </c>
      <c r="F1899" s="7">
        <f>sales_data_sample3[[#This Row],[SALES]]*sales_data_sample3[[#This Row],[PROFIT MARGIN]]</f>
        <v>85.137233999999992</v>
      </c>
      <c r="G1899" s="14" t="str">
        <f>IF(sales_data_sample3[[#This Row],[STATUS]] &lt;&gt;"Cancelled","7,39%","0")</f>
        <v>7,39%</v>
      </c>
      <c r="H1899" s="4">
        <v>38281</v>
      </c>
      <c r="I1899" t="s">
        <v>28</v>
      </c>
      <c r="J1899">
        <f>ROUNDUP(MONTH(sales_data_sample3[[#This Row],[ORDER DATE]])/3,0)</f>
        <v>4</v>
      </c>
      <c r="K1899" t="str">
        <f>TEXT(sales_data_sample3[[#This Row],[ORDER DATE]],"[$-409]mmmm")</f>
        <v>October</v>
      </c>
      <c r="L1899">
        <f>YEAR(sales_data_sample3[[#This Row],[ORDER DATE]])</f>
        <v>2004</v>
      </c>
      <c r="M1899" t="s">
        <v>1354</v>
      </c>
      <c r="N1899">
        <v>33</v>
      </c>
      <c r="O1899" t="s">
        <v>2922</v>
      </c>
      <c r="P1899" t="s">
        <v>417</v>
      </c>
      <c r="Q1899" t="s">
        <v>418</v>
      </c>
      <c r="R1899" t="s">
        <v>419</v>
      </c>
      <c r="S1899" t="s">
        <v>4804</v>
      </c>
      <c r="T1899" t="s">
        <v>420</v>
      </c>
      <c r="U1899" t="s">
        <v>73</v>
      </c>
      <c r="V1899" t="s">
        <v>167</v>
      </c>
      <c r="W1899" t="s">
        <v>38</v>
      </c>
      <c r="X1899" t="s">
        <v>39</v>
      </c>
      <c r="Y1899" t="s">
        <v>421</v>
      </c>
      <c r="Z1899" t="s">
        <v>422</v>
      </c>
      <c r="AA1899" t="s">
        <v>42</v>
      </c>
    </row>
    <row r="1900" spans="1:27" x14ac:dyDescent="0.25">
      <c r="A1900" s="1">
        <v>10312</v>
      </c>
      <c r="B1900" s="1">
        <v>23</v>
      </c>
      <c r="C1900" s="8">
        <v>37.630000000000003</v>
      </c>
      <c r="D1900" s="1">
        <v>12</v>
      </c>
      <c r="E1900" s="7">
        <v>865.49</v>
      </c>
      <c r="F1900" s="7">
        <f>sales_data_sample3[[#This Row],[SALES]]*sales_data_sample3[[#This Row],[PROFIT MARGIN]]</f>
        <v>63.959710999999992</v>
      </c>
      <c r="G1900" s="14" t="str">
        <f>IF(sales_data_sample3[[#This Row],[STATUS]] &lt;&gt;"Cancelled","7,39%","0")</f>
        <v>7,39%</v>
      </c>
      <c r="H1900" s="4">
        <v>38281</v>
      </c>
      <c r="I1900" t="s">
        <v>28</v>
      </c>
      <c r="J1900">
        <f>ROUNDUP(MONTH(sales_data_sample3[[#This Row],[ORDER DATE]])/3,0)</f>
        <v>4</v>
      </c>
      <c r="K1900" t="str">
        <f>TEXT(sales_data_sample3[[#This Row],[ORDER DATE]],"[$-409]mmmm")</f>
        <v>October</v>
      </c>
      <c r="L1900">
        <f>YEAR(sales_data_sample3[[#This Row],[ORDER DATE]])</f>
        <v>2004</v>
      </c>
      <c r="M1900" t="s">
        <v>1354</v>
      </c>
      <c r="N1900">
        <v>44</v>
      </c>
      <c r="O1900" t="s">
        <v>3035</v>
      </c>
      <c r="P1900" t="s">
        <v>417</v>
      </c>
      <c r="Q1900" t="s">
        <v>418</v>
      </c>
      <c r="R1900" t="s">
        <v>419</v>
      </c>
      <c r="S1900" t="s">
        <v>4804</v>
      </c>
      <c r="T1900" t="s">
        <v>420</v>
      </c>
      <c r="U1900" t="s">
        <v>73</v>
      </c>
      <c r="V1900" t="s">
        <v>167</v>
      </c>
      <c r="W1900" t="s">
        <v>38</v>
      </c>
      <c r="X1900" t="s">
        <v>39</v>
      </c>
      <c r="Y1900" t="s">
        <v>421</v>
      </c>
      <c r="Z1900" t="s">
        <v>422</v>
      </c>
      <c r="AA1900" t="s">
        <v>42</v>
      </c>
    </row>
    <row r="1901" spans="1:27" x14ac:dyDescent="0.25">
      <c r="A1901" s="1">
        <v>10312</v>
      </c>
      <c r="B1901" s="1">
        <v>31</v>
      </c>
      <c r="C1901" s="8">
        <v>35.29</v>
      </c>
      <c r="D1901" s="1">
        <v>15</v>
      </c>
      <c r="E1901" s="7">
        <v>1093.99</v>
      </c>
      <c r="F1901" s="7">
        <f>sales_data_sample3[[#This Row],[SALES]]*sales_data_sample3[[#This Row],[PROFIT MARGIN]]</f>
        <v>80.845860999999999</v>
      </c>
      <c r="G1901" s="14" t="str">
        <f>IF(sales_data_sample3[[#This Row],[STATUS]] &lt;&gt;"Cancelled","7,39%","0")</f>
        <v>7,39%</v>
      </c>
      <c r="H1901" s="4">
        <v>38281</v>
      </c>
      <c r="I1901" t="s">
        <v>28</v>
      </c>
      <c r="J1901">
        <f>ROUNDUP(MONTH(sales_data_sample3[[#This Row],[ORDER DATE]])/3,0)</f>
        <v>4</v>
      </c>
      <c r="K1901" t="str">
        <f>TEXT(sales_data_sample3[[#This Row],[ORDER DATE]],"[$-409]mmmm")</f>
        <v>October</v>
      </c>
      <c r="L1901">
        <f>YEAR(sales_data_sample3[[#This Row],[ORDER DATE]])</f>
        <v>2004</v>
      </c>
      <c r="M1901" t="s">
        <v>1354</v>
      </c>
      <c r="N1901">
        <v>41</v>
      </c>
      <c r="O1901" t="s">
        <v>3664</v>
      </c>
      <c r="P1901" t="s">
        <v>417</v>
      </c>
      <c r="Q1901" t="s">
        <v>418</v>
      </c>
      <c r="R1901" t="s">
        <v>419</v>
      </c>
      <c r="S1901" t="s">
        <v>4804</v>
      </c>
      <c r="T1901" t="s">
        <v>420</v>
      </c>
      <c r="U1901" t="s">
        <v>73</v>
      </c>
      <c r="V1901" t="s">
        <v>167</v>
      </c>
      <c r="W1901" t="s">
        <v>38</v>
      </c>
      <c r="X1901" t="s">
        <v>39</v>
      </c>
      <c r="Y1901" t="s">
        <v>421</v>
      </c>
      <c r="Z1901" t="s">
        <v>422</v>
      </c>
      <c r="AA1901" t="s">
        <v>42</v>
      </c>
    </row>
    <row r="1902" spans="1:27" x14ac:dyDescent="0.25">
      <c r="A1902" s="1">
        <v>10312</v>
      </c>
      <c r="B1902" s="1">
        <v>44</v>
      </c>
      <c r="C1902" s="8">
        <v>100</v>
      </c>
      <c r="D1902" s="1">
        <v>7</v>
      </c>
      <c r="E1902" s="7">
        <v>4884.88</v>
      </c>
      <c r="F1902" s="7">
        <f>sales_data_sample3[[#This Row],[SALES]]*sales_data_sample3[[#This Row],[PROFIT MARGIN]]</f>
        <v>360.99263199999996</v>
      </c>
      <c r="G1902" s="14" t="str">
        <f>IF(sales_data_sample3[[#This Row],[STATUS]] &lt;&gt;"Cancelled","7,39%","0")</f>
        <v>7,39%</v>
      </c>
      <c r="H1902" s="4">
        <v>38281</v>
      </c>
      <c r="I1902" t="s">
        <v>28</v>
      </c>
      <c r="J1902">
        <f>ROUNDUP(MONTH(sales_data_sample3[[#This Row],[ORDER DATE]])/3,0)</f>
        <v>4</v>
      </c>
      <c r="K1902" t="str">
        <f>TEXT(sales_data_sample3[[#This Row],[ORDER DATE]],"[$-409]mmmm")</f>
        <v>October</v>
      </c>
      <c r="L1902">
        <f>YEAR(sales_data_sample3[[#This Row],[ORDER DATE]])</f>
        <v>2004</v>
      </c>
      <c r="M1902" t="s">
        <v>1354</v>
      </c>
      <c r="N1902">
        <v>97</v>
      </c>
      <c r="O1902" t="s">
        <v>3732</v>
      </c>
      <c r="P1902" t="s">
        <v>417</v>
      </c>
      <c r="Q1902" t="s">
        <v>418</v>
      </c>
      <c r="R1902" t="s">
        <v>419</v>
      </c>
      <c r="S1902" t="s">
        <v>4804</v>
      </c>
      <c r="T1902" t="s">
        <v>420</v>
      </c>
      <c r="U1902" t="s">
        <v>73</v>
      </c>
      <c r="V1902" t="s">
        <v>167</v>
      </c>
      <c r="W1902" t="s">
        <v>38</v>
      </c>
      <c r="X1902" t="s">
        <v>39</v>
      </c>
      <c r="Y1902" t="s">
        <v>421</v>
      </c>
      <c r="Z1902" t="s">
        <v>422</v>
      </c>
      <c r="AA1902" t="s">
        <v>65</v>
      </c>
    </row>
    <row r="1903" spans="1:27" x14ac:dyDescent="0.25">
      <c r="A1903" s="1">
        <v>10313</v>
      </c>
      <c r="B1903" s="1">
        <v>40</v>
      </c>
      <c r="C1903" s="8">
        <v>100</v>
      </c>
      <c r="D1903" s="1">
        <v>7</v>
      </c>
      <c r="E1903" s="7">
        <v>6678</v>
      </c>
      <c r="F1903" s="7">
        <f>sales_data_sample3[[#This Row],[SALES]]*sales_data_sample3[[#This Row],[PROFIT MARGIN]]</f>
        <v>1662.1542000000002</v>
      </c>
      <c r="G1903" s="14" t="str">
        <f>IF(sales_data_sample3[[#This Row],[STATUS]] &lt;&gt;"Cancelled","24,89%","0")</f>
        <v>24,89%</v>
      </c>
      <c r="H1903" s="4">
        <v>38282</v>
      </c>
      <c r="I1903" t="s">
        <v>28</v>
      </c>
      <c r="J1903">
        <f>ROUNDUP(MONTH(sales_data_sample3[[#This Row],[ORDER DATE]])/3,0)</f>
        <v>4</v>
      </c>
      <c r="K1903" t="str">
        <f>TEXT(sales_data_sample3[[#This Row],[ORDER DATE]],"[$-409]mmmm")</f>
        <v>October</v>
      </c>
      <c r="L1903">
        <f>YEAR(sales_data_sample3[[#This Row],[ORDER DATE]])</f>
        <v>2004</v>
      </c>
      <c r="M1903" t="s">
        <v>278</v>
      </c>
      <c r="N1903">
        <v>147</v>
      </c>
      <c r="O1903" t="s">
        <v>710</v>
      </c>
      <c r="P1903" t="s">
        <v>347</v>
      </c>
      <c r="Q1903" t="s">
        <v>348</v>
      </c>
      <c r="R1903" t="s">
        <v>349</v>
      </c>
      <c r="S1903" t="s">
        <v>4804</v>
      </c>
      <c r="T1903" t="s">
        <v>350</v>
      </c>
      <c r="U1903" t="s">
        <v>351</v>
      </c>
      <c r="V1903" t="s">
        <v>352</v>
      </c>
      <c r="W1903" t="s">
        <v>353</v>
      </c>
      <c r="X1903" t="s">
        <v>39</v>
      </c>
      <c r="Y1903" t="s">
        <v>354</v>
      </c>
      <c r="Z1903" t="s">
        <v>355</v>
      </c>
      <c r="AA1903" t="s">
        <v>65</v>
      </c>
    </row>
    <row r="1904" spans="1:27" x14ac:dyDescent="0.25">
      <c r="A1904" s="1">
        <v>10313</v>
      </c>
      <c r="B1904" s="1">
        <v>21</v>
      </c>
      <c r="C1904" s="8">
        <v>100</v>
      </c>
      <c r="D1904" s="1">
        <v>11</v>
      </c>
      <c r="E1904" s="7">
        <v>2669.1</v>
      </c>
      <c r="F1904" s="7">
        <f>sales_data_sample3[[#This Row],[SALES]]*sales_data_sample3[[#This Row],[PROFIT MARGIN]]</f>
        <v>121.44404999999999</v>
      </c>
      <c r="G1904" s="14" t="str">
        <f>IF(sales_data_sample3[[#This Row],[STATUS]] &lt;&gt;"Cancelled","4,55%","0")</f>
        <v>4,55%</v>
      </c>
      <c r="H1904" s="4">
        <v>38282</v>
      </c>
      <c r="I1904" t="s">
        <v>28</v>
      </c>
      <c r="J1904">
        <f>ROUNDUP(MONTH(sales_data_sample3[[#This Row],[ORDER DATE]])/3,0)</f>
        <v>4</v>
      </c>
      <c r="K1904" t="str">
        <f>TEXT(sales_data_sample3[[#This Row],[ORDER DATE]],"[$-409]mmmm")</f>
        <v>October</v>
      </c>
      <c r="L1904">
        <f>YEAR(sales_data_sample3[[#This Row],[ORDER DATE]])</f>
        <v>2004</v>
      </c>
      <c r="M1904" t="s">
        <v>957</v>
      </c>
      <c r="N1904">
        <v>136</v>
      </c>
      <c r="O1904" t="s">
        <v>958</v>
      </c>
      <c r="P1904" t="s">
        <v>347</v>
      </c>
      <c r="Q1904" t="s">
        <v>348</v>
      </c>
      <c r="R1904" t="s">
        <v>349</v>
      </c>
      <c r="S1904" t="s">
        <v>4804</v>
      </c>
      <c r="T1904" t="s">
        <v>350</v>
      </c>
      <c r="U1904" t="s">
        <v>351</v>
      </c>
      <c r="V1904" t="s">
        <v>352</v>
      </c>
      <c r="W1904" t="s">
        <v>353</v>
      </c>
      <c r="X1904" t="s">
        <v>39</v>
      </c>
      <c r="Y1904" t="s">
        <v>354</v>
      </c>
      <c r="Z1904" t="s">
        <v>355</v>
      </c>
      <c r="AA1904" t="s">
        <v>42</v>
      </c>
    </row>
    <row r="1905" spans="1:27" x14ac:dyDescent="0.25">
      <c r="A1905" s="1">
        <v>10313</v>
      </c>
      <c r="B1905" s="1">
        <v>29</v>
      </c>
      <c r="C1905" s="8">
        <v>100</v>
      </c>
      <c r="D1905" s="1">
        <v>2</v>
      </c>
      <c r="E1905" s="7">
        <v>3416.78</v>
      </c>
      <c r="F1905" s="7">
        <f>sales_data_sample3[[#This Row],[SALES]]*sales_data_sample3[[#This Row],[PROFIT MARGIN]]</f>
        <v>155.46349000000001</v>
      </c>
      <c r="G1905" s="14" t="str">
        <f>IF(sales_data_sample3[[#This Row],[STATUS]] &lt;&gt;"Cancelled","4,55%","0")</f>
        <v>4,55%</v>
      </c>
      <c r="H1905" s="4">
        <v>38282</v>
      </c>
      <c r="I1905" t="s">
        <v>28</v>
      </c>
      <c r="J1905">
        <f>ROUNDUP(MONTH(sales_data_sample3[[#This Row],[ORDER DATE]])/3,0)</f>
        <v>4</v>
      </c>
      <c r="K1905" t="str">
        <f>TEXT(sales_data_sample3[[#This Row],[ORDER DATE]],"[$-409]mmmm")</f>
        <v>October</v>
      </c>
      <c r="L1905">
        <f>YEAR(sales_data_sample3[[#This Row],[ORDER DATE]])</f>
        <v>2004</v>
      </c>
      <c r="M1905" t="s">
        <v>957</v>
      </c>
      <c r="N1905">
        <v>122</v>
      </c>
      <c r="O1905" t="s">
        <v>1737</v>
      </c>
      <c r="P1905" t="s">
        <v>347</v>
      </c>
      <c r="Q1905" t="s">
        <v>348</v>
      </c>
      <c r="R1905" t="s">
        <v>349</v>
      </c>
      <c r="S1905" t="s">
        <v>4804</v>
      </c>
      <c r="T1905" t="s">
        <v>350</v>
      </c>
      <c r="U1905" t="s">
        <v>351</v>
      </c>
      <c r="V1905" t="s">
        <v>352</v>
      </c>
      <c r="W1905" t="s">
        <v>353</v>
      </c>
      <c r="X1905" t="s">
        <v>39</v>
      </c>
      <c r="Y1905" t="s">
        <v>354</v>
      </c>
      <c r="Z1905" t="s">
        <v>355</v>
      </c>
      <c r="AA1905" t="s">
        <v>65</v>
      </c>
    </row>
    <row r="1906" spans="1:27" x14ac:dyDescent="0.25">
      <c r="A1906" s="1">
        <v>10313</v>
      </c>
      <c r="B1906" s="1">
        <v>34</v>
      </c>
      <c r="C1906" s="8">
        <v>52.87</v>
      </c>
      <c r="D1906" s="1">
        <v>5</v>
      </c>
      <c r="E1906" s="7">
        <v>1797.58</v>
      </c>
      <c r="F1906" s="7">
        <f>sales_data_sample3[[#This Row],[SALES]]*sales_data_sample3[[#This Row],[PROFIT MARGIN]]</f>
        <v>81.78989</v>
      </c>
      <c r="G1906" s="14" t="str">
        <f>IF(sales_data_sample3[[#This Row],[STATUS]] &lt;&gt;"Cancelled","4,55%","0")</f>
        <v>4,55%</v>
      </c>
      <c r="H1906" s="4">
        <v>38282</v>
      </c>
      <c r="I1906" t="s">
        <v>28</v>
      </c>
      <c r="J1906">
        <f>ROUNDUP(MONTH(sales_data_sample3[[#This Row],[ORDER DATE]])/3,0)</f>
        <v>4</v>
      </c>
      <c r="K1906" t="str">
        <f>TEXT(sales_data_sample3[[#This Row],[ORDER DATE]],"[$-409]mmmm")</f>
        <v>October</v>
      </c>
      <c r="L1906">
        <f>YEAR(sales_data_sample3[[#This Row],[ORDER DATE]])</f>
        <v>2004</v>
      </c>
      <c r="M1906" t="s">
        <v>957</v>
      </c>
      <c r="N1906">
        <v>60</v>
      </c>
      <c r="O1906" t="s">
        <v>1799</v>
      </c>
      <c r="P1906" t="s">
        <v>347</v>
      </c>
      <c r="Q1906" t="s">
        <v>348</v>
      </c>
      <c r="R1906" t="s">
        <v>349</v>
      </c>
      <c r="S1906" t="s">
        <v>4804</v>
      </c>
      <c r="T1906" t="s">
        <v>350</v>
      </c>
      <c r="U1906" t="s">
        <v>351</v>
      </c>
      <c r="V1906" t="s">
        <v>352</v>
      </c>
      <c r="W1906" t="s">
        <v>353</v>
      </c>
      <c r="X1906" t="s">
        <v>39</v>
      </c>
      <c r="Y1906" t="s">
        <v>354</v>
      </c>
      <c r="Z1906" t="s">
        <v>355</v>
      </c>
      <c r="AA1906" t="s">
        <v>42</v>
      </c>
    </row>
    <row r="1907" spans="1:27" x14ac:dyDescent="0.25">
      <c r="A1907" s="1">
        <v>10313</v>
      </c>
      <c r="B1907" s="1">
        <v>25</v>
      </c>
      <c r="C1907" s="8">
        <v>100</v>
      </c>
      <c r="D1907" s="1">
        <v>3</v>
      </c>
      <c r="E1907" s="7">
        <v>4572.25</v>
      </c>
      <c r="F1907" s="7">
        <f>sales_data_sample3[[#This Row],[SALES]]*sales_data_sample3[[#This Row],[PROFIT MARGIN]]</f>
        <v>1138.033025</v>
      </c>
      <c r="G1907" s="14" t="str">
        <f>IF(sales_data_sample3[[#This Row],[STATUS]] &lt;&gt;"Cancelled","24,89%","0")</f>
        <v>24,89%</v>
      </c>
      <c r="H1907" s="4">
        <v>38282</v>
      </c>
      <c r="I1907" t="s">
        <v>28</v>
      </c>
      <c r="J1907">
        <f>ROUNDUP(MONTH(sales_data_sample3[[#This Row],[ORDER DATE]])/3,0)</f>
        <v>4</v>
      </c>
      <c r="K1907" t="str">
        <f>TEXT(sales_data_sample3[[#This Row],[ORDER DATE]],"[$-409]mmmm")</f>
        <v>October</v>
      </c>
      <c r="L1907">
        <f>YEAR(sales_data_sample3[[#This Row],[ORDER DATE]])</f>
        <v>2004</v>
      </c>
      <c r="M1907" t="s">
        <v>278</v>
      </c>
      <c r="N1907">
        <v>169</v>
      </c>
      <c r="O1907" t="s">
        <v>2190</v>
      </c>
      <c r="P1907" t="s">
        <v>347</v>
      </c>
      <c r="Q1907" t="s">
        <v>348</v>
      </c>
      <c r="R1907" t="s">
        <v>349</v>
      </c>
      <c r="S1907" t="s">
        <v>4804</v>
      </c>
      <c r="T1907" t="s">
        <v>350</v>
      </c>
      <c r="U1907" t="s">
        <v>351</v>
      </c>
      <c r="V1907" t="s">
        <v>352</v>
      </c>
      <c r="W1907" t="s">
        <v>353</v>
      </c>
      <c r="X1907" t="s">
        <v>39</v>
      </c>
      <c r="Y1907" t="s">
        <v>354</v>
      </c>
      <c r="Z1907" t="s">
        <v>355</v>
      </c>
      <c r="AA1907" t="s">
        <v>65</v>
      </c>
    </row>
    <row r="1908" spans="1:27" x14ac:dyDescent="0.25">
      <c r="A1908" s="1">
        <v>10313</v>
      </c>
      <c r="B1908" s="1">
        <v>28</v>
      </c>
      <c r="C1908" s="8">
        <v>100</v>
      </c>
      <c r="D1908" s="1">
        <v>8</v>
      </c>
      <c r="E1908" s="7">
        <v>2881.76</v>
      </c>
      <c r="F1908" s="7">
        <f>sales_data_sample3[[#This Row],[SALES]]*sales_data_sample3[[#This Row],[PROFIT MARGIN]]</f>
        <v>131.12008</v>
      </c>
      <c r="G1908" s="14" t="str">
        <f>IF(sales_data_sample3[[#This Row],[STATUS]] &lt;&gt;"Cancelled","4,55%","0")</f>
        <v>4,55%</v>
      </c>
      <c r="H1908" s="4">
        <v>38282</v>
      </c>
      <c r="I1908" t="s">
        <v>28</v>
      </c>
      <c r="J1908">
        <f>ROUNDUP(MONTH(sales_data_sample3[[#This Row],[ORDER DATE]])/3,0)</f>
        <v>4</v>
      </c>
      <c r="K1908" t="str">
        <f>TEXT(sales_data_sample3[[#This Row],[ORDER DATE]],"[$-409]mmmm")</f>
        <v>October</v>
      </c>
      <c r="L1908">
        <f>YEAR(sales_data_sample3[[#This Row],[ORDER DATE]])</f>
        <v>2004</v>
      </c>
      <c r="M1908" t="s">
        <v>957</v>
      </c>
      <c r="N1908">
        <v>121</v>
      </c>
      <c r="O1908" t="s">
        <v>2604</v>
      </c>
      <c r="P1908" t="s">
        <v>347</v>
      </c>
      <c r="Q1908" t="s">
        <v>348</v>
      </c>
      <c r="R1908" t="s">
        <v>349</v>
      </c>
      <c r="S1908" t="s">
        <v>4804</v>
      </c>
      <c r="T1908" t="s">
        <v>350</v>
      </c>
      <c r="U1908" t="s">
        <v>351</v>
      </c>
      <c r="V1908" t="s">
        <v>352</v>
      </c>
      <c r="W1908" t="s">
        <v>353</v>
      </c>
      <c r="X1908" t="s">
        <v>39</v>
      </c>
      <c r="Y1908" t="s">
        <v>354</v>
      </c>
      <c r="Z1908" t="s">
        <v>355</v>
      </c>
      <c r="AA1908" t="s">
        <v>42</v>
      </c>
    </row>
    <row r="1909" spans="1:27" x14ac:dyDescent="0.25">
      <c r="A1909" s="1">
        <v>10313</v>
      </c>
      <c r="B1909" s="1">
        <v>42</v>
      </c>
      <c r="C1909" s="8">
        <v>100</v>
      </c>
      <c r="D1909" s="1">
        <v>4</v>
      </c>
      <c r="E1909" s="7">
        <v>5581.8</v>
      </c>
      <c r="F1909" s="7">
        <f>sales_data_sample3[[#This Row],[SALES]]*sales_data_sample3[[#This Row],[PROFIT MARGIN]]</f>
        <v>253.97190000000001</v>
      </c>
      <c r="G1909" s="14" t="str">
        <f>IF(sales_data_sample3[[#This Row],[STATUS]] &lt;&gt;"Cancelled","4,55%","0")</f>
        <v>4,55%</v>
      </c>
      <c r="H1909" s="4">
        <v>38282</v>
      </c>
      <c r="I1909" t="s">
        <v>28</v>
      </c>
      <c r="J1909">
        <f>ROUNDUP(MONTH(sales_data_sample3[[#This Row],[ORDER DATE]])/3,0)</f>
        <v>4</v>
      </c>
      <c r="K1909" t="str">
        <f>TEXT(sales_data_sample3[[#This Row],[ORDER DATE]],"[$-409]mmmm")</f>
        <v>October</v>
      </c>
      <c r="L1909">
        <f>YEAR(sales_data_sample3[[#This Row],[ORDER DATE]])</f>
        <v>2004</v>
      </c>
      <c r="M1909" t="s">
        <v>957</v>
      </c>
      <c r="N1909">
        <v>127</v>
      </c>
      <c r="O1909" t="s">
        <v>3076</v>
      </c>
      <c r="P1909" t="s">
        <v>347</v>
      </c>
      <c r="Q1909" t="s">
        <v>348</v>
      </c>
      <c r="R1909" t="s">
        <v>349</v>
      </c>
      <c r="S1909" t="s">
        <v>4804</v>
      </c>
      <c r="T1909" t="s">
        <v>350</v>
      </c>
      <c r="U1909" t="s">
        <v>351</v>
      </c>
      <c r="V1909" t="s">
        <v>352</v>
      </c>
      <c r="W1909" t="s">
        <v>353</v>
      </c>
      <c r="X1909" t="s">
        <v>39</v>
      </c>
      <c r="Y1909" t="s">
        <v>354</v>
      </c>
      <c r="Z1909" t="s">
        <v>355</v>
      </c>
      <c r="AA1909" t="s">
        <v>65</v>
      </c>
    </row>
    <row r="1910" spans="1:27" x14ac:dyDescent="0.25">
      <c r="A1910" s="1">
        <v>10313</v>
      </c>
      <c r="B1910" s="1">
        <v>27</v>
      </c>
      <c r="C1910" s="8">
        <v>87.64</v>
      </c>
      <c r="D1910" s="1">
        <v>6</v>
      </c>
      <c r="E1910" s="7">
        <v>2366.2800000000002</v>
      </c>
      <c r="F1910" s="7">
        <f>sales_data_sample3[[#This Row],[SALES]]*sales_data_sample3[[#This Row],[PROFIT MARGIN]]</f>
        <v>107.66574</v>
      </c>
      <c r="G1910" s="14" t="str">
        <f>IF(sales_data_sample3[[#This Row],[STATUS]] &lt;&gt;"Cancelled","4,55%","0")</f>
        <v>4,55%</v>
      </c>
      <c r="H1910" s="4">
        <v>38282</v>
      </c>
      <c r="I1910" t="s">
        <v>28</v>
      </c>
      <c r="J1910">
        <f>ROUNDUP(MONTH(sales_data_sample3[[#This Row],[ORDER DATE]])/3,0)</f>
        <v>4</v>
      </c>
      <c r="K1910" t="str">
        <f>TEXT(sales_data_sample3[[#This Row],[ORDER DATE]],"[$-409]mmmm")</f>
        <v>October</v>
      </c>
      <c r="L1910">
        <f>YEAR(sales_data_sample3[[#This Row],[ORDER DATE]])</f>
        <v>2004</v>
      </c>
      <c r="M1910" t="s">
        <v>957</v>
      </c>
      <c r="N1910">
        <v>96</v>
      </c>
      <c r="O1910" t="s">
        <v>3839</v>
      </c>
      <c r="P1910" t="s">
        <v>347</v>
      </c>
      <c r="Q1910" t="s">
        <v>348</v>
      </c>
      <c r="R1910" t="s">
        <v>349</v>
      </c>
      <c r="S1910" t="s">
        <v>4804</v>
      </c>
      <c r="T1910" t="s">
        <v>350</v>
      </c>
      <c r="U1910" t="s">
        <v>351</v>
      </c>
      <c r="V1910" t="s">
        <v>352</v>
      </c>
      <c r="W1910" t="s">
        <v>353</v>
      </c>
      <c r="X1910" t="s">
        <v>39</v>
      </c>
      <c r="Y1910" t="s">
        <v>354</v>
      </c>
      <c r="Z1910" t="s">
        <v>355</v>
      </c>
      <c r="AA1910" t="s">
        <v>42</v>
      </c>
    </row>
    <row r="1911" spans="1:27" x14ac:dyDescent="0.25">
      <c r="A1911" s="1">
        <v>10313</v>
      </c>
      <c r="B1911" s="1">
        <v>38</v>
      </c>
      <c r="C1911" s="8">
        <v>45.45</v>
      </c>
      <c r="D1911" s="1">
        <v>1</v>
      </c>
      <c r="E1911" s="7">
        <v>1727.1</v>
      </c>
      <c r="F1911" s="7">
        <f>sales_data_sample3[[#This Row],[SALES]]*sales_data_sample3[[#This Row],[PROFIT MARGIN]]</f>
        <v>78.58305</v>
      </c>
      <c r="G1911" s="14" t="str">
        <f>IF(sales_data_sample3[[#This Row],[STATUS]] &lt;&gt;"Cancelled","4,55%","0")</f>
        <v>4,55%</v>
      </c>
      <c r="H1911" s="4">
        <v>38282</v>
      </c>
      <c r="I1911" t="s">
        <v>28</v>
      </c>
      <c r="J1911">
        <f>ROUNDUP(MONTH(sales_data_sample3[[#This Row],[ORDER DATE]])/3,0)</f>
        <v>4</v>
      </c>
      <c r="K1911" t="str">
        <f>TEXT(sales_data_sample3[[#This Row],[ORDER DATE]],"[$-409]mmmm")</f>
        <v>October</v>
      </c>
      <c r="L1911">
        <f>YEAR(sales_data_sample3[[#This Row],[ORDER DATE]])</f>
        <v>2004</v>
      </c>
      <c r="M1911" t="s">
        <v>957</v>
      </c>
      <c r="N1911">
        <v>54</v>
      </c>
      <c r="O1911" t="s">
        <v>3944</v>
      </c>
      <c r="P1911" t="s">
        <v>347</v>
      </c>
      <c r="Q1911" t="s">
        <v>348</v>
      </c>
      <c r="R1911" t="s">
        <v>349</v>
      </c>
      <c r="S1911" t="s">
        <v>4804</v>
      </c>
      <c r="T1911" t="s">
        <v>350</v>
      </c>
      <c r="U1911" t="s">
        <v>351</v>
      </c>
      <c r="V1911" t="s">
        <v>352</v>
      </c>
      <c r="W1911" t="s">
        <v>353</v>
      </c>
      <c r="X1911" t="s">
        <v>39</v>
      </c>
      <c r="Y1911" t="s">
        <v>354</v>
      </c>
      <c r="Z1911" t="s">
        <v>355</v>
      </c>
      <c r="AA1911" t="s">
        <v>42</v>
      </c>
    </row>
    <row r="1912" spans="1:27" x14ac:dyDescent="0.25">
      <c r="A1912" s="1">
        <v>10313</v>
      </c>
      <c r="B1912" s="1">
        <v>34</v>
      </c>
      <c r="C1912" s="8">
        <v>56.24</v>
      </c>
      <c r="D1912" s="1">
        <v>10</v>
      </c>
      <c r="E1912" s="7">
        <v>1912.16</v>
      </c>
      <c r="F1912" s="7">
        <f>sales_data_sample3[[#This Row],[SALES]]*sales_data_sample3[[#This Row],[PROFIT MARGIN]]</f>
        <v>87.003280000000004</v>
      </c>
      <c r="G1912" s="14" t="str">
        <f>IF(sales_data_sample3[[#This Row],[STATUS]] &lt;&gt;"Cancelled","4,55%","0")</f>
        <v>4,55%</v>
      </c>
      <c r="H1912" s="4">
        <v>38282</v>
      </c>
      <c r="I1912" t="s">
        <v>28</v>
      </c>
      <c r="J1912">
        <f>ROUNDUP(MONTH(sales_data_sample3[[#This Row],[ORDER DATE]])/3,0)</f>
        <v>4</v>
      </c>
      <c r="K1912" t="str">
        <f>TEXT(sales_data_sample3[[#This Row],[ORDER DATE]],"[$-409]mmmm")</f>
        <v>October</v>
      </c>
      <c r="L1912">
        <f>YEAR(sales_data_sample3[[#This Row],[ORDER DATE]])</f>
        <v>2004</v>
      </c>
      <c r="M1912" t="s">
        <v>957</v>
      </c>
      <c r="N1912">
        <v>64</v>
      </c>
      <c r="O1912" t="s">
        <v>4029</v>
      </c>
      <c r="P1912" t="s">
        <v>347</v>
      </c>
      <c r="Q1912" t="s">
        <v>348</v>
      </c>
      <c r="R1912" t="s">
        <v>349</v>
      </c>
      <c r="S1912" t="s">
        <v>4804</v>
      </c>
      <c r="T1912" t="s">
        <v>350</v>
      </c>
      <c r="U1912" t="s">
        <v>351</v>
      </c>
      <c r="V1912" t="s">
        <v>352</v>
      </c>
      <c r="W1912" t="s">
        <v>353</v>
      </c>
      <c r="X1912" t="s">
        <v>39</v>
      </c>
      <c r="Y1912" t="s">
        <v>354</v>
      </c>
      <c r="Z1912" t="s">
        <v>355</v>
      </c>
      <c r="AA1912" t="s">
        <v>42</v>
      </c>
    </row>
    <row r="1913" spans="1:27" x14ac:dyDescent="0.25">
      <c r="A1913" s="1">
        <v>10313</v>
      </c>
      <c r="B1913" s="1">
        <v>30</v>
      </c>
      <c r="C1913" s="8">
        <v>99.13</v>
      </c>
      <c r="D1913" s="1">
        <v>9</v>
      </c>
      <c r="E1913" s="7">
        <v>2973.9</v>
      </c>
      <c r="F1913" s="7">
        <f>sales_data_sample3[[#This Row],[SALES]]*sales_data_sample3[[#This Row],[PROFIT MARGIN]]</f>
        <v>740.20371</v>
      </c>
      <c r="G1913" s="14" t="str">
        <f>IF(sales_data_sample3[[#This Row],[STATUS]] &lt;&gt;"Cancelled","24,89%","0")</f>
        <v>24,89%</v>
      </c>
      <c r="H1913" s="4">
        <v>38282</v>
      </c>
      <c r="I1913" t="s">
        <v>28</v>
      </c>
      <c r="J1913">
        <f>ROUNDUP(MONTH(sales_data_sample3[[#This Row],[ORDER DATE]])/3,0)</f>
        <v>4</v>
      </c>
      <c r="K1913" t="str">
        <f>TEXT(sales_data_sample3[[#This Row],[ORDER DATE]],"[$-409]mmmm")</f>
        <v>October</v>
      </c>
      <c r="L1913">
        <f>YEAR(sales_data_sample3[[#This Row],[ORDER DATE]])</f>
        <v>2004</v>
      </c>
      <c r="M1913" t="s">
        <v>278</v>
      </c>
      <c r="N1913">
        <v>101</v>
      </c>
      <c r="O1913" t="s">
        <v>4506</v>
      </c>
      <c r="P1913" t="s">
        <v>347</v>
      </c>
      <c r="Q1913" t="s">
        <v>348</v>
      </c>
      <c r="R1913" t="s">
        <v>349</v>
      </c>
      <c r="S1913" t="s">
        <v>4804</v>
      </c>
      <c r="T1913" t="s">
        <v>350</v>
      </c>
      <c r="U1913" t="s">
        <v>351</v>
      </c>
      <c r="V1913" t="s">
        <v>352</v>
      </c>
      <c r="W1913" t="s">
        <v>353</v>
      </c>
      <c r="X1913" t="s">
        <v>39</v>
      </c>
      <c r="Y1913" t="s">
        <v>354</v>
      </c>
      <c r="Z1913" t="s">
        <v>355</v>
      </c>
      <c r="AA1913" t="s">
        <v>42</v>
      </c>
    </row>
    <row r="1914" spans="1:27" x14ac:dyDescent="0.25">
      <c r="A1914" s="1">
        <v>10314</v>
      </c>
      <c r="B1914" s="1">
        <v>38</v>
      </c>
      <c r="C1914" s="8">
        <v>100</v>
      </c>
      <c r="D1914" s="1">
        <v>5</v>
      </c>
      <c r="E1914" s="7">
        <v>7975.44</v>
      </c>
      <c r="F1914" s="7">
        <f>sales_data_sample3[[#This Row],[SALES]]*sales_data_sample3[[#This Row],[PROFIT MARGIN]]</f>
        <v>1985.0870159999999</v>
      </c>
      <c r="G1914" s="14" t="str">
        <f>IF(sales_data_sample3[[#This Row],[STATUS]] &lt;&gt;"Cancelled","24,89%","0")</f>
        <v>24,89%</v>
      </c>
      <c r="H1914" s="4">
        <v>38282</v>
      </c>
      <c r="I1914" t="s">
        <v>28</v>
      </c>
      <c r="J1914">
        <f>ROUNDUP(MONTH(sales_data_sample3[[#This Row],[ORDER DATE]])/3,0)</f>
        <v>4</v>
      </c>
      <c r="K1914" t="str">
        <f>TEXT(sales_data_sample3[[#This Row],[ORDER DATE]],"[$-409]mmmm")</f>
        <v>October</v>
      </c>
      <c r="L1914">
        <f>YEAR(sales_data_sample3[[#This Row],[ORDER DATE]])</f>
        <v>2004</v>
      </c>
      <c r="M1914" t="s">
        <v>278</v>
      </c>
      <c r="N1914">
        <v>207</v>
      </c>
      <c r="O1914" t="s">
        <v>880</v>
      </c>
      <c r="P1914" t="s">
        <v>934</v>
      </c>
      <c r="Q1914" t="s">
        <v>935</v>
      </c>
      <c r="R1914" t="s">
        <v>936</v>
      </c>
      <c r="S1914" t="s">
        <v>4804</v>
      </c>
      <c r="T1914" t="s">
        <v>937</v>
      </c>
      <c r="U1914" t="s">
        <v>4804</v>
      </c>
      <c r="V1914" t="s">
        <v>938</v>
      </c>
      <c r="W1914" t="s">
        <v>567</v>
      </c>
      <c r="X1914" t="s">
        <v>52</v>
      </c>
      <c r="Y1914" t="s">
        <v>939</v>
      </c>
      <c r="Z1914" t="s">
        <v>940</v>
      </c>
      <c r="AA1914" t="s">
        <v>229</v>
      </c>
    </row>
    <row r="1915" spans="1:27" x14ac:dyDescent="0.25">
      <c r="A1915" s="1">
        <v>10314</v>
      </c>
      <c r="B1915" s="1">
        <v>46</v>
      </c>
      <c r="C1915" s="8">
        <v>100</v>
      </c>
      <c r="D1915" s="1">
        <v>6</v>
      </c>
      <c r="E1915" s="7">
        <v>6393.54</v>
      </c>
      <c r="F1915" s="7">
        <f>sales_data_sample3[[#This Row],[SALES]]*sales_data_sample3[[#This Row],[PROFIT MARGIN]]</f>
        <v>1591.352106</v>
      </c>
      <c r="G1915" s="14" t="str">
        <f>IF(sales_data_sample3[[#This Row],[STATUS]] &lt;&gt;"Cancelled","24,89%","0")</f>
        <v>24,89%</v>
      </c>
      <c r="H1915" s="4">
        <v>38282</v>
      </c>
      <c r="I1915" t="s">
        <v>28</v>
      </c>
      <c r="J1915">
        <f>ROUNDUP(MONTH(sales_data_sample3[[#This Row],[ORDER DATE]])/3,0)</f>
        <v>4</v>
      </c>
      <c r="K1915" t="str">
        <f>TEXT(sales_data_sample3[[#This Row],[ORDER DATE]],"[$-409]mmmm")</f>
        <v>October</v>
      </c>
      <c r="L1915">
        <f>YEAR(sales_data_sample3[[#This Row],[ORDER DATE]])</f>
        <v>2004</v>
      </c>
      <c r="M1915" t="s">
        <v>278</v>
      </c>
      <c r="N1915">
        <v>151</v>
      </c>
      <c r="O1915" t="s">
        <v>1027</v>
      </c>
      <c r="P1915" t="s">
        <v>934</v>
      </c>
      <c r="Q1915" t="s">
        <v>935</v>
      </c>
      <c r="R1915" t="s">
        <v>936</v>
      </c>
      <c r="S1915" t="s">
        <v>4804</v>
      </c>
      <c r="T1915" t="s">
        <v>937</v>
      </c>
      <c r="U1915" t="s">
        <v>4804</v>
      </c>
      <c r="V1915" t="s">
        <v>938</v>
      </c>
      <c r="W1915" t="s">
        <v>567</v>
      </c>
      <c r="X1915" t="s">
        <v>52</v>
      </c>
      <c r="Y1915" t="s">
        <v>939</v>
      </c>
      <c r="Z1915" t="s">
        <v>940</v>
      </c>
      <c r="AA1915" t="s">
        <v>65</v>
      </c>
    </row>
    <row r="1916" spans="1:27" x14ac:dyDescent="0.25">
      <c r="A1916" s="1">
        <v>10314</v>
      </c>
      <c r="B1916" s="1">
        <v>36</v>
      </c>
      <c r="C1916" s="8">
        <v>100</v>
      </c>
      <c r="D1916" s="1">
        <v>4</v>
      </c>
      <c r="E1916" s="7">
        <v>6913.8</v>
      </c>
      <c r="F1916" s="7">
        <f>sales_data_sample3[[#This Row],[SALES]]*sales_data_sample3[[#This Row],[PROFIT MARGIN]]</f>
        <v>1720.84482</v>
      </c>
      <c r="G1916" s="14" t="str">
        <f>IF(sales_data_sample3[[#This Row],[STATUS]] &lt;&gt;"Cancelled","24,89%","0")</f>
        <v>24,89%</v>
      </c>
      <c r="H1916" s="4">
        <v>38282</v>
      </c>
      <c r="I1916" t="s">
        <v>28</v>
      </c>
      <c r="J1916">
        <f>ROUNDUP(MONTH(sales_data_sample3[[#This Row],[ORDER DATE]])/3,0)</f>
        <v>4</v>
      </c>
      <c r="K1916" t="str">
        <f>TEXT(sales_data_sample3[[#This Row],[ORDER DATE]],"[$-409]mmmm")</f>
        <v>October</v>
      </c>
      <c r="L1916">
        <f>YEAR(sales_data_sample3[[#This Row],[ORDER DATE]])</f>
        <v>2004</v>
      </c>
      <c r="M1916" t="s">
        <v>278</v>
      </c>
      <c r="N1916">
        <v>173</v>
      </c>
      <c r="O1916" t="s">
        <v>1095</v>
      </c>
      <c r="P1916" t="s">
        <v>934</v>
      </c>
      <c r="Q1916" t="s">
        <v>935</v>
      </c>
      <c r="R1916" t="s">
        <v>936</v>
      </c>
      <c r="S1916" t="s">
        <v>4804</v>
      </c>
      <c r="T1916" t="s">
        <v>937</v>
      </c>
      <c r="U1916" t="s">
        <v>4804</v>
      </c>
      <c r="V1916" t="s">
        <v>938</v>
      </c>
      <c r="W1916" t="s">
        <v>567</v>
      </c>
      <c r="X1916" t="s">
        <v>52</v>
      </c>
      <c r="Y1916" t="s">
        <v>939</v>
      </c>
      <c r="Z1916" t="s">
        <v>940</v>
      </c>
      <c r="AA1916" t="s">
        <v>65</v>
      </c>
    </row>
    <row r="1917" spans="1:27" x14ac:dyDescent="0.25">
      <c r="A1917" s="1">
        <v>10314</v>
      </c>
      <c r="B1917" s="1">
        <v>45</v>
      </c>
      <c r="C1917" s="8">
        <v>100</v>
      </c>
      <c r="D1917" s="1">
        <v>14</v>
      </c>
      <c r="E1917" s="7">
        <v>6185.7</v>
      </c>
      <c r="F1917" s="7">
        <f>sales_data_sample3[[#This Row],[SALES]]*sales_data_sample3[[#This Row],[PROFIT MARGIN]]</f>
        <v>281.44934999999998</v>
      </c>
      <c r="G1917" s="14" t="str">
        <f>IF(sales_data_sample3[[#This Row],[STATUS]] &lt;&gt;"Cancelled","4,55%","0")</f>
        <v>4,55%</v>
      </c>
      <c r="H1917" s="4">
        <v>38282</v>
      </c>
      <c r="I1917" t="s">
        <v>28</v>
      </c>
      <c r="J1917">
        <f>ROUNDUP(MONTH(sales_data_sample3[[#This Row],[ORDER DATE]])/3,0)</f>
        <v>4</v>
      </c>
      <c r="K1917" t="str">
        <f>TEXT(sales_data_sample3[[#This Row],[ORDER DATE]],"[$-409]mmmm")</f>
        <v>October</v>
      </c>
      <c r="L1917">
        <f>YEAR(sales_data_sample3[[#This Row],[ORDER DATE]])</f>
        <v>2004</v>
      </c>
      <c r="M1917" t="s">
        <v>957</v>
      </c>
      <c r="N1917">
        <v>118</v>
      </c>
      <c r="O1917" t="s">
        <v>1172</v>
      </c>
      <c r="P1917" t="s">
        <v>934</v>
      </c>
      <c r="Q1917" t="s">
        <v>935</v>
      </c>
      <c r="R1917" t="s">
        <v>936</v>
      </c>
      <c r="S1917" t="s">
        <v>4804</v>
      </c>
      <c r="T1917" t="s">
        <v>937</v>
      </c>
      <c r="U1917" t="s">
        <v>4804</v>
      </c>
      <c r="V1917" t="s">
        <v>938</v>
      </c>
      <c r="W1917" t="s">
        <v>567</v>
      </c>
      <c r="X1917" t="s">
        <v>52</v>
      </c>
      <c r="Y1917" t="s">
        <v>939</v>
      </c>
      <c r="Z1917" t="s">
        <v>940</v>
      </c>
      <c r="AA1917" t="s">
        <v>65</v>
      </c>
    </row>
    <row r="1918" spans="1:27" x14ac:dyDescent="0.25">
      <c r="A1918" s="1">
        <v>10314</v>
      </c>
      <c r="B1918" s="1">
        <v>42</v>
      </c>
      <c r="C1918" s="8">
        <v>100</v>
      </c>
      <c r="D1918" s="1">
        <v>13</v>
      </c>
      <c r="E1918" s="7">
        <v>5776.26</v>
      </c>
      <c r="F1918" s="7">
        <f>sales_data_sample3[[#This Row],[SALES]]*sales_data_sample3[[#This Row],[PROFIT MARGIN]]</f>
        <v>1437.7111140000002</v>
      </c>
      <c r="G1918" s="14" t="str">
        <f>IF(sales_data_sample3[[#This Row],[STATUS]] &lt;&gt;"Cancelled","24,89%","0")</f>
        <v>24,89%</v>
      </c>
      <c r="H1918" s="4">
        <v>38282</v>
      </c>
      <c r="I1918" t="s">
        <v>28</v>
      </c>
      <c r="J1918">
        <f>ROUNDUP(MONTH(sales_data_sample3[[#This Row],[ORDER DATE]])/3,0)</f>
        <v>4</v>
      </c>
      <c r="K1918" t="str">
        <f>TEXT(sales_data_sample3[[#This Row],[ORDER DATE]],"[$-409]mmmm")</f>
        <v>October</v>
      </c>
      <c r="L1918">
        <f>YEAR(sales_data_sample3[[#This Row],[ORDER DATE]])</f>
        <v>2004</v>
      </c>
      <c r="M1918" t="s">
        <v>278</v>
      </c>
      <c r="N1918">
        <v>163</v>
      </c>
      <c r="O1918" t="s">
        <v>1667</v>
      </c>
      <c r="P1918" t="s">
        <v>934</v>
      </c>
      <c r="Q1918" t="s">
        <v>935</v>
      </c>
      <c r="R1918" t="s">
        <v>936</v>
      </c>
      <c r="S1918" t="s">
        <v>4804</v>
      </c>
      <c r="T1918" t="s">
        <v>937</v>
      </c>
      <c r="U1918" t="s">
        <v>4804</v>
      </c>
      <c r="V1918" t="s">
        <v>938</v>
      </c>
      <c r="W1918" t="s">
        <v>567</v>
      </c>
      <c r="X1918" t="s">
        <v>52</v>
      </c>
      <c r="Y1918" t="s">
        <v>939</v>
      </c>
      <c r="Z1918" t="s">
        <v>940</v>
      </c>
      <c r="AA1918" t="s">
        <v>65</v>
      </c>
    </row>
    <row r="1919" spans="1:27" x14ac:dyDescent="0.25">
      <c r="A1919" s="1">
        <v>10314</v>
      </c>
      <c r="B1919" s="1">
        <v>20</v>
      </c>
      <c r="C1919" s="8">
        <v>100</v>
      </c>
      <c r="D1919" s="1">
        <v>1</v>
      </c>
      <c r="E1919" s="7">
        <v>2731.8</v>
      </c>
      <c r="F1919" s="7">
        <f>sales_data_sample3[[#This Row],[SALES]]*sales_data_sample3[[#This Row],[PROFIT MARGIN]]</f>
        <v>201.88002</v>
      </c>
      <c r="G1919" s="14" t="str">
        <f>IF(sales_data_sample3[[#This Row],[STATUS]] &lt;&gt;"Cancelled","7,39%","0")</f>
        <v>7,39%</v>
      </c>
      <c r="H1919" s="4">
        <v>38282</v>
      </c>
      <c r="I1919" t="s">
        <v>28</v>
      </c>
      <c r="J1919">
        <f>ROUNDUP(MONTH(sales_data_sample3[[#This Row],[ORDER DATE]])/3,0)</f>
        <v>4</v>
      </c>
      <c r="K1919" t="str">
        <f>TEXT(sales_data_sample3[[#This Row],[ORDER DATE]],"[$-409]mmmm")</f>
        <v>October</v>
      </c>
      <c r="L1919">
        <f>YEAR(sales_data_sample3[[#This Row],[ORDER DATE]])</f>
        <v>2004</v>
      </c>
      <c r="M1919" t="s">
        <v>1354</v>
      </c>
      <c r="N1919">
        <v>136</v>
      </c>
      <c r="O1919" t="s">
        <v>2159</v>
      </c>
      <c r="P1919" t="s">
        <v>934</v>
      </c>
      <c r="Q1919" t="s">
        <v>935</v>
      </c>
      <c r="R1919" t="s">
        <v>936</v>
      </c>
      <c r="S1919" t="s">
        <v>4804</v>
      </c>
      <c r="T1919" t="s">
        <v>937</v>
      </c>
      <c r="U1919" t="s">
        <v>4804</v>
      </c>
      <c r="V1919" t="s">
        <v>938</v>
      </c>
      <c r="W1919" t="s">
        <v>567</v>
      </c>
      <c r="X1919" t="s">
        <v>52</v>
      </c>
      <c r="Y1919" t="s">
        <v>939</v>
      </c>
      <c r="Z1919" t="s">
        <v>940</v>
      </c>
      <c r="AA1919" t="s">
        <v>42</v>
      </c>
    </row>
    <row r="1920" spans="1:27" x14ac:dyDescent="0.25">
      <c r="A1920" s="1">
        <v>10314</v>
      </c>
      <c r="B1920" s="1">
        <v>23</v>
      </c>
      <c r="C1920" s="8">
        <v>100</v>
      </c>
      <c r="D1920" s="1">
        <v>3</v>
      </c>
      <c r="E1920" s="7">
        <v>2481.6999999999998</v>
      </c>
      <c r="F1920" s="7">
        <f>sales_data_sample3[[#This Row],[SALES]]*sales_data_sample3[[#This Row],[PROFIT MARGIN]]</f>
        <v>126.31853</v>
      </c>
      <c r="G1920" s="14" t="str">
        <f>IF(sales_data_sample3[[#This Row],[STATUS]] &lt;&gt;"Cancelled","5,09%","0")</f>
        <v>5,09%</v>
      </c>
      <c r="H1920" s="4">
        <v>38282</v>
      </c>
      <c r="I1920" t="s">
        <v>28</v>
      </c>
      <c r="J1920">
        <f>ROUNDUP(MONTH(sales_data_sample3[[#This Row],[ORDER DATE]])/3,0)</f>
        <v>4</v>
      </c>
      <c r="K1920" t="str">
        <f>TEXT(sales_data_sample3[[#This Row],[ORDER DATE]],"[$-409]mmmm")</f>
        <v>October</v>
      </c>
      <c r="L1920">
        <f>YEAR(sales_data_sample3[[#This Row],[ORDER DATE]])</f>
        <v>2004</v>
      </c>
      <c r="M1920" t="s">
        <v>2246</v>
      </c>
      <c r="N1920">
        <v>100</v>
      </c>
      <c r="O1920" t="s">
        <v>2247</v>
      </c>
      <c r="P1920" t="s">
        <v>934</v>
      </c>
      <c r="Q1920" t="s">
        <v>935</v>
      </c>
      <c r="R1920" t="s">
        <v>936</v>
      </c>
      <c r="S1920" t="s">
        <v>4804</v>
      </c>
      <c r="T1920" t="s">
        <v>937</v>
      </c>
      <c r="U1920" t="s">
        <v>4804</v>
      </c>
      <c r="V1920" t="s">
        <v>938</v>
      </c>
      <c r="W1920" t="s">
        <v>567</v>
      </c>
      <c r="X1920" t="s">
        <v>52</v>
      </c>
      <c r="Y1920" t="s">
        <v>939</v>
      </c>
      <c r="Z1920" t="s">
        <v>940</v>
      </c>
      <c r="AA1920" t="s">
        <v>42</v>
      </c>
    </row>
    <row r="1921" spans="1:27" x14ac:dyDescent="0.25">
      <c r="A1921" s="1">
        <v>10314</v>
      </c>
      <c r="B1921" s="1">
        <v>29</v>
      </c>
      <c r="C1921" s="8">
        <v>100</v>
      </c>
      <c r="D1921" s="1">
        <v>8</v>
      </c>
      <c r="E1921" s="7">
        <v>4206.74</v>
      </c>
      <c r="F1921" s="7">
        <f>sales_data_sample3[[#This Row],[SALES]]*sales_data_sample3[[#This Row],[PROFIT MARGIN]]</f>
        <v>1047.0575859999999</v>
      </c>
      <c r="G1921" s="14" t="str">
        <f>IF(sales_data_sample3[[#This Row],[STATUS]] &lt;&gt;"Cancelled","24,89%","0")</f>
        <v>24,89%</v>
      </c>
      <c r="H1921" s="4">
        <v>38282</v>
      </c>
      <c r="I1921" t="s">
        <v>28</v>
      </c>
      <c r="J1921">
        <f>ROUNDUP(MONTH(sales_data_sample3[[#This Row],[ORDER DATE]])/3,0)</f>
        <v>4</v>
      </c>
      <c r="K1921" t="str">
        <f>TEXT(sales_data_sample3[[#This Row],[ORDER DATE]],"[$-409]mmmm")</f>
        <v>October</v>
      </c>
      <c r="L1921">
        <f>YEAR(sales_data_sample3[[#This Row],[ORDER DATE]])</f>
        <v>2004</v>
      </c>
      <c r="M1921" t="s">
        <v>278</v>
      </c>
      <c r="N1921">
        <v>143</v>
      </c>
      <c r="O1921" t="s">
        <v>2501</v>
      </c>
      <c r="P1921" t="s">
        <v>934</v>
      </c>
      <c r="Q1921" t="s">
        <v>935</v>
      </c>
      <c r="R1921" t="s">
        <v>936</v>
      </c>
      <c r="S1921" t="s">
        <v>4804</v>
      </c>
      <c r="T1921" t="s">
        <v>937</v>
      </c>
      <c r="U1921" t="s">
        <v>4804</v>
      </c>
      <c r="V1921" t="s">
        <v>938</v>
      </c>
      <c r="W1921" t="s">
        <v>567</v>
      </c>
      <c r="X1921" t="s">
        <v>52</v>
      </c>
      <c r="Y1921" t="s">
        <v>939</v>
      </c>
      <c r="Z1921" t="s">
        <v>940</v>
      </c>
      <c r="AA1921" t="s">
        <v>65</v>
      </c>
    </row>
    <row r="1922" spans="1:27" x14ac:dyDescent="0.25">
      <c r="A1922" s="1">
        <v>10314</v>
      </c>
      <c r="B1922" s="1">
        <v>44</v>
      </c>
      <c r="C1922" s="8">
        <v>53.18</v>
      </c>
      <c r="D1922" s="1">
        <v>11</v>
      </c>
      <c r="E1922" s="7">
        <v>2339.92</v>
      </c>
      <c r="F1922" s="7">
        <f>sales_data_sample3[[#This Row],[SALES]]*sales_data_sample3[[#This Row],[PROFIT MARGIN]]</f>
        <v>582.40608800000007</v>
      </c>
      <c r="G1922" s="14" t="str">
        <f>IF(sales_data_sample3[[#This Row],[STATUS]] &lt;&gt;"Cancelled","24,89%","0")</f>
        <v>24,89%</v>
      </c>
      <c r="H1922" s="4">
        <v>38282</v>
      </c>
      <c r="I1922" t="s">
        <v>28</v>
      </c>
      <c r="J1922">
        <f>ROUNDUP(MONTH(sales_data_sample3[[#This Row],[ORDER DATE]])/3,0)</f>
        <v>4</v>
      </c>
      <c r="K1922" t="str">
        <f>TEXT(sales_data_sample3[[#This Row],[ORDER DATE]],"[$-409]mmmm")</f>
        <v>October</v>
      </c>
      <c r="L1922">
        <f>YEAR(sales_data_sample3[[#This Row],[ORDER DATE]])</f>
        <v>2004</v>
      </c>
      <c r="M1922" t="s">
        <v>278</v>
      </c>
      <c r="N1922">
        <v>57</v>
      </c>
      <c r="O1922" t="s">
        <v>2779</v>
      </c>
      <c r="P1922" t="s">
        <v>934</v>
      </c>
      <c r="Q1922" t="s">
        <v>935</v>
      </c>
      <c r="R1922" t="s">
        <v>936</v>
      </c>
      <c r="S1922" t="s">
        <v>4804</v>
      </c>
      <c r="T1922" t="s">
        <v>937</v>
      </c>
      <c r="U1922" t="s">
        <v>4804</v>
      </c>
      <c r="V1922" t="s">
        <v>938</v>
      </c>
      <c r="W1922" t="s">
        <v>567</v>
      </c>
      <c r="X1922" t="s">
        <v>52</v>
      </c>
      <c r="Y1922" t="s">
        <v>939</v>
      </c>
      <c r="Z1922" t="s">
        <v>940</v>
      </c>
      <c r="AA1922" t="s">
        <v>42</v>
      </c>
    </row>
    <row r="1923" spans="1:27" x14ac:dyDescent="0.25">
      <c r="A1923" s="1">
        <v>10314</v>
      </c>
      <c r="B1923" s="1">
        <v>39</v>
      </c>
      <c r="C1923" s="8">
        <v>37.130000000000003</v>
      </c>
      <c r="D1923" s="1">
        <v>15</v>
      </c>
      <c r="E1923" s="7">
        <v>1448.07</v>
      </c>
      <c r="F1923" s="7">
        <f>sales_data_sample3[[#This Row],[SALES]]*sales_data_sample3[[#This Row],[PROFIT MARGIN]]</f>
        <v>360.424623</v>
      </c>
      <c r="G1923" s="14" t="str">
        <f>IF(sales_data_sample3[[#This Row],[STATUS]] &lt;&gt;"Cancelled","24,89%","0")</f>
        <v>24,89%</v>
      </c>
      <c r="H1923" s="4">
        <v>38282</v>
      </c>
      <c r="I1923" t="s">
        <v>28</v>
      </c>
      <c r="J1923">
        <f>ROUNDUP(MONTH(sales_data_sample3[[#This Row],[ORDER DATE]])/3,0)</f>
        <v>4</v>
      </c>
      <c r="K1923" t="str">
        <f>TEXT(sales_data_sample3[[#This Row],[ORDER DATE]],"[$-409]mmmm")</f>
        <v>October</v>
      </c>
      <c r="L1923">
        <f>YEAR(sales_data_sample3[[#This Row],[ORDER DATE]])</f>
        <v>2004</v>
      </c>
      <c r="M1923" t="s">
        <v>278</v>
      </c>
      <c r="N1923">
        <v>35</v>
      </c>
      <c r="O1923" t="s">
        <v>3186</v>
      </c>
      <c r="P1923" t="s">
        <v>934</v>
      </c>
      <c r="Q1923" t="s">
        <v>935</v>
      </c>
      <c r="R1923" t="s">
        <v>936</v>
      </c>
      <c r="S1923" t="s">
        <v>4804</v>
      </c>
      <c r="T1923" t="s">
        <v>937</v>
      </c>
      <c r="U1923" t="s">
        <v>4804</v>
      </c>
      <c r="V1923" t="s">
        <v>938</v>
      </c>
      <c r="W1923" t="s">
        <v>567</v>
      </c>
      <c r="X1923" t="s">
        <v>52</v>
      </c>
      <c r="Y1923" t="s">
        <v>939</v>
      </c>
      <c r="Z1923" t="s">
        <v>940</v>
      </c>
      <c r="AA1923" t="s">
        <v>42</v>
      </c>
    </row>
    <row r="1924" spans="1:27" x14ac:dyDescent="0.25">
      <c r="A1924" s="1">
        <v>10314</v>
      </c>
      <c r="B1924" s="1">
        <v>38</v>
      </c>
      <c r="C1924" s="8">
        <v>100</v>
      </c>
      <c r="D1924" s="1">
        <v>10</v>
      </c>
      <c r="E1924" s="7">
        <v>4000.26</v>
      </c>
      <c r="F1924" s="7">
        <f>sales_data_sample3[[#This Row],[SALES]]*sales_data_sample3[[#This Row],[PROFIT MARGIN]]</f>
        <v>995.66471400000012</v>
      </c>
      <c r="G1924" s="14" t="str">
        <f>IF(sales_data_sample3[[#This Row],[STATUS]] &lt;&gt;"Cancelled","24,89%","0")</f>
        <v>24,89%</v>
      </c>
      <c r="H1924" s="4">
        <v>38282</v>
      </c>
      <c r="I1924" t="s">
        <v>28</v>
      </c>
      <c r="J1924">
        <f>ROUNDUP(MONTH(sales_data_sample3[[#This Row],[ORDER DATE]])/3,0)</f>
        <v>4</v>
      </c>
      <c r="K1924" t="str">
        <f>TEXT(sales_data_sample3[[#This Row],[ORDER DATE]],"[$-409]mmmm")</f>
        <v>October</v>
      </c>
      <c r="L1924">
        <f>YEAR(sales_data_sample3[[#This Row],[ORDER DATE]])</f>
        <v>2004</v>
      </c>
      <c r="M1924" t="s">
        <v>278</v>
      </c>
      <c r="N1924">
        <v>118</v>
      </c>
      <c r="O1924" t="s">
        <v>3701</v>
      </c>
      <c r="P1924" t="s">
        <v>934</v>
      </c>
      <c r="Q1924" t="s">
        <v>935</v>
      </c>
      <c r="R1924" t="s">
        <v>936</v>
      </c>
      <c r="S1924" t="s">
        <v>4804</v>
      </c>
      <c r="T1924" t="s">
        <v>937</v>
      </c>
      <c r="U1924" t="s">
        <v>4804</v>
      </c>
      <c r="V1924" t="s">
        <v>938</v>
      </c>
      <c r="W1924" t="s">
        <v>567</v>
      </c>
      <c r="X1924" t="s">
        <v>52</v>
      </c>
      <c r="Y1924" t="s">
        <v>939</v>
      </c>
      <c r="Z1924" t="s">
        <v>940</v>
      </c>
      <c r="AA1924" t="s">
        <v>65</v>
      </c>
    </row>
    <row r="1925" spans="1:27" x14ac:dyDescent="0.25">
      <c r="A1925" s="1">
        <v>10314</v>
      </c>
      <c r="B1925" s="1">
        <v>35</v>
      </c>
      <c r="C1925" s="8">
        <v>66.489999999999995</v>
      </c>
      <c r="D1925" s="1">
        <v>9</v>
      </c>
      <c r="E1925" s="7">
        <v>2327.15</v>
      </c>
      <c r="F1925" s="7">
        <f>sales_data_sample3[[#This Row],[SALES]]*sales_data_sample3[[#This Row],[PROFIT MARGIN]]</f>
        <v>118.45193500000001</v>
      </c>
      <c r="G1925" s="14" t="str">
        <f>IF(sales_data_sample3[[#This Row],[STATUS]] &lt;&gt;"Cancelled","5,09%","0")</f>
        <v>5,09%</v>
      </c>
      <c r="H1925" s="4">
        <v>38282</v>
      </c>
      <c r="I1925" t="s">
        <v>28</v>
      </c>
      <c r="J1925">
        <f>ROUNDUP(MONTH(sales_data_sample3[[#This Row],[ORDER DATE]])/3,0)</f>
        <v>4</v>
      </c>
      <c r="K1925" t="str">
        <f>TEXT(sales_data_sample3[[#This Row],[ORDER DATE]],"[$-409]mmmm")</f>
        <v>October</v>
      </c>
      <c r="L1925">
        <f>YEAR(sales_data_sample3[[#This Row],[ORDER DATE]])</f>
        <v>2004</v>
      </c>
      <c r="M1925" t="s">
        <v>2246</v>
      </c>
      <c r="N1925">
        <v>62</v>
      </c>
      <c r="O1925" t="s">
        <v>3989</v>
      </c>
      <c r="P1925" t="s">
        <v>934</v>
      </c>
      <c r="Q1925" t="s">
        <v>935</v>
      </c>
      <c r="R1925" t="s">
        <v>936</v>
      </c>
      <c r="S1925" t="s">
        <v>4804</v>
      </c>
      <c r="T1925" t="s">
        <v>937</v>
      </c>
      <c r="U1925" t="s">
        <v>4804</v>
      </c>
      <c r="V1925" t="s">
        <v>938</v>
      </c>
      <c r="W1925" t="s">
        <v>567</v>
      </c>
      <c r="X1925" t="s">
        <v>52</v>
      </c>
      <c r="Y1925" t="s">
        <v>939</v>
      </c>
      <c r="Z1925" t="s">
        <v>940</v>
      </c>
      <c r="AA1925" t="s">
        <v>42</v>
      </c>
    </row>
    <row r="1926" spans="1:27" x14ac:dyDescent="0.25">
      <c r="A1926" s="1">
        <v>10314</v>
      </c>
      <c r="B1926" s="1">
        <v>28</v>
      </c>
      <c r="C1926" s="8">
        <v>100</v>
      </c>
      <c r="D1926" s="1">
        <v>12</v>
      </c>
      <c r="E1926" s="7">
        <v>3403.12</v>
      </c>
      <c r="F1926" s="7">
        <f>sales_data_sample3[[#This Row],[SALES]]*sales_data_sample3[[#This Row],[PROFIT MARGIN]]</f>
        <v>154.84196</v>
      </c>
      <c r="G1926" s="14" t="str">
        <f>IF(sales_data_sample3[[#This Row],[STATUS]] &lt;&gt;"Cancelled","4,55%","0")</f>
        <v>4,55%</v>
      </c>
      <c r="H1926" s="4">
        <v>38282</v>
      </c>
      <c r="I1926" t="s">
        <v>28</v>
      </c>
      <c r="J1926">
        <f>ROUNDUP(MONTH(sales_data_sample3[[#This Row],[ORDER DATE]])/3,0)</f>
        <v>4</v>
      </c>
      <c r="K1926" t="str">
        <f>TEXT(sales_data_sample3[[#This Row],[ORDER DATE]],"[$-409]mmmm")</f>
        <v>October</v>
      </c>
      <c r="L1926">
        <f>YEAR(sales_data_sample3[[#This Row],[ORDER DATE]])</f>
        <v>2004</v>
      </c>
      <c r="M1926" t="s">
        <v>957</v>
      </c>
      <c r="N1926">
        <v>115</v>
      </c>
      <c r="O1926" t="s">
        <v>4177</v>
      </c>
      <c r="P1926" t="s">
        <v>934</v>
      </c>
      <c r="Q1926" t="s">
        <v>935</v>
      </c>
      <c r="R1926" t="s">
        <v>936</v>
      </c>
      <c r="S1926" t="s">
        <v>4804</v>
      </c>
      <c r="T1926" t="s">
        <v>937</v>
      </c>
      <c r="U1926" t="s">
        <v>4804</v>
      </c>
      <c r="V1926" t="s">
        <v>938</v>
      </c>
      <c r="W1926" t="s">
        <v>567</v>
      </c>
      <c r="X1926" t="s">
        <v>52</v>
      </c>
      <c r="Y1926" t="s">
        <v>939</v>
      </c>
      <c r="Z1926" t="s">
        <v>940</v>
      </c>
      <c r="AA1926" t="s">
        <v>65</v>
      </c>
    </row>
    <row r="1927" spans="1:27" x14ac:dyDescent="0.25">
      <c r="A1927" s="1">
        <v>10314</v>
      </c>
      <c r="B1927" s="1">
        <v>38</v>
      </c>
      <c r="C1927" s="8">
        <v>61.51</v>
      </c>
      <c r="D1927" s="1">
        <v>7</v>
      </c>
      <c r="E1927" s="7">
        <v>2337.38</v>
      </c>
      <c r="F1927" s="7">
        <f>sales_data_sample3[[#This Row],[SALES]]*sales_data_sample3[[#This Row],[PROFIT MARGIN]]</f>
        <v>118.97264200000001</v>
      </c>
      <c r="G1927" s="14" t="str">
        <f>IF(sales_data_sample3[[#This Row],[STATUS]] &lt;&gt;"Cancelled","5,09%","0")</f>
        <v>5,09%</v>
      </c>
      <c r="H1927" s="4">
        <v>38282</v>
      </c>
      <c r="I1927" t="s">
        <v>28</v>
      </c>
      <c r="J1927">
        <f>ROUNDUP(MONTH(sales_data_sample3[[#This Row],[ORDER DATE]])/3,0)</f>
        <v>4</v>
      </c>
      <c r="K1927" t="str">
        <f>TEXT(sales_data_sample3[[#This Row],[ORDER DATE]],"[$-409]mmmm")</f>
        <v>October</v>
      </c>
      <c r="L1927">
        <f>YEAR(sales_data_sample3[[#This Row],[ORDER DATE]])</f>
        <v>2004</v>
      </c>
      <c r="M1927" t="s">
        <v>2246</v>
      </c>
      <c r="N1927">
        <v>58</v>
      </c>
      <c r="O1927" t="s">
        <v>4208</v>
      </c>
      <c r="P1927" t="s">
        <v>934</v>
      </c>
      <c r="Q1927" t="s">
        <v>935</v>
      </c>
      <c r="R1927" t="s">
        <v>936</v>
      </c>
      <c r="S1927" t="s">
        <v>4804</v>
      </c>
      <c r="T1927" t="s">
        <v>937</v>
      </c>
      <c r="U1927" t="s">
        <v>4804</v>
      </c>
      <c r="V1927" t="s">
        <v>938</v>
      </c>
      <c r="W1927" t="s">
        <v>567</v>
      </c>
      <c r="X1927" t="s">
        <v>52</v>
      </c>
      <c r="Y1927" t="s">
        <v>939</v>
      </c>
      <c r="Z1927" t="s">
        <v>940</v>
      </c>
      <c r="AA1927" t="s">
        <v>42</v>
      </c>
    </row>
    <row r="1928" spans="1:27" x14ac:dyDescent="0.25">
      <c r="A1928" s="1">
        <v>10314</v>
      </c>
      <c r="B1928" s="1">
        <v>23</v>
      </c>
      <c r="C1928" s="8">
        <v>76.22</v>
      </c>
      <c r="D1928" s="1">
        <v>2</v>
      </c>
      <c r="E1928" s="7">
        <v>1753.06</v>
      </c>
      <c r="F1928" s="7">
        <f>sales_data_sample3[[#This Row],[SALES]]*sales_data_sample3[[#This Row],[PROFIT MARGIN]]</f>
        <v>160.22968399999999</v>
      </c>
      <c r="G1928" s="14" t="str">
        <f>IF(sales_data_sample3[[#This Row],[STATUS]] &lt;&gt;"Cancelled","9,14%","0")</f>
        <v>9,14%</v>
      </c>
      <c r="H1928" s="4">
        <v>38282</v>
      </c>
      <c r="I1928" t="s">
        <v>28</v>
      </c>
      <c r="J1928">
        <f>ROUNDUP(MONTH(sales_data_sample3[[#This Row],[ORDER DATE]])/3,0)</f>
        <v>4</v>
      </c>
      <c r="K1928" t="str">
        <f>TEXT(sales_data_sample3[[#This Row],[ORDER DATE]],"[$-409]mmmm")</f>
        <v>October</v>
      </c>
      <c r="L1928">
        <f>YEAR(sales_data_sample3[[#This Row],[ORDER DATE]])</f>
        <v>2004</v>
      </c>
      <c r="M1928" t="s">
        <v>2075</v>
      </c>
      <c r="N1928">
        <v>86</v>
      </c>
      <c r="O1928" t="s">
        <v>4358</v>
      </c>
      <c r="P1928" t="s">
        <v>934</v>
      </c>
      <c r="Q1928" t="s">
        <v>935</v>
      </c>
      <c r="R1928" t="s">
        <v>936</v>
      </c>
      <c r="S1928" t="s">
        <v>4804</v>
      </c>
      <c r="T1928" t="s">
        <v>937</v>
      </c>
      <c r="U1928" t="s">
        <v>4804</v>
      </c>
      <c r="V1928" t="s">
        <v>938</v>
      </c>
      <c r="W1928" t="s">
        <v>567</v>
      </c>
      <c r="X1928" t="s">
        <v>52</v>
      </c>
      <c r="Y1928" t="s">
        <v>939</v>
      </c>
      <c r="Z1928" t="s">
        <v>940</v>
      </c>
      <c r="AA1928" t="s">
        <v>42</v>
      </c>
    </row>
    <row r="1929" spans="1:27" x14ac:dyDescent="0.25">
      <c r="A1929" s="1">
        <v>10315</v>
      </c>
      <c r="B1929" s="1">
        <v>36</v>
      </c>
      <c r="C1929" s="8">
        <v>100</v>
      </c>
      <c r="D1929" s="1">
        <v>7</v>
      </c>
      <c r="E1929" s="7">
        <v>3602.16</v>
      </c>
      <c r="F1929" s="7">
        <f>sales_data_sample3[[#This Row],[SALES]]*sales_data_sample3[[#This Row],[PROFIT MARGIN]]</f>
        <v>266.19962399999997</v>
      </c>
      <c r="G1929" s="14" t="str">
        <f>IF(sales_data_sample3[[#This Row],[STATUS]] &lt;&gt;"Cancelled","7,39%","0")</f>
        <v>7,39%</v>
      </c>
      <c r="H1929" s="4">
        <v>38289</v>
      </c>
      <c r="I1929" t="s">
        <v>28</v>
      </c>
      <c r="J1929">
        <f>ROUNDUP(MONTH(sales_data_sample3[[#This Row],[ORDER DATE]])/3,0)</f>
        <v>4</v>
      </c>
      <c r="K1929" t="str">
        <f>TEXT(sales_data_sample3[[#This Row],[ORDER DATE]],"[$-409]mmmm")</f>
        <v>October</v>
      </c>
      <c r="L1929">
        <f>YEAR(sales_data_sample3[[#This Row],[ORDER DATE]])</f>
        <v>2004</v>
      </c>
      <c r="M1929" t="s">
        <v>1354</v>
      </c>
      <c r="N1929">
        <v>87</v>
      </c>
      <c r="O1929" t="s">
        <v>2562</v>
      </c>
      <c r="P1929" t="s">
        <v>172</v>
      </c>
      <c r="Q1929" t="s">
        <v>173</v>
      </c>
      <c r="R1929" t="s">
        <v>174</v>
      </c>
      <c r="S1929" t="s">
        <v>4804</v>
      </c>
      <c r="T1929" t="s">
        <v>175</v>
      </c>
      <c r="U1929" t="s">
        <v>4804</v>
      </c>
      <c r="V1929" t="s">
        <v>176</v>
      </c>
      <c r="W1929" t="s">
        <v>51</v>
      </c>
      <c r="X1929" t="s">
        <v>52</v>
      </c>
      <c r="Y1929" t="s">
        <v>177</v>
      </c>
      <c r="Z1929" t="s">
        <v>178</v>
      </c>
      <c r="AA1929" t="s">
        <v>65</v>
      </c>
    </row>
    <row r="1930" spans="1:27" x14ac:dyDescent="0.25">
      <c r="A1930" s="1">
        <v>10315</v>
      </c>
      <c r="B1930" s="1">
        <v>35</v>
      </c>
      <c r="C1930" s="8">
        <v>100</v>
      </c>
      <c r="D1930" s="1">
        <v>6</v>
      </c>
      <c r="E1930" s="7">
        <v>4215.05</v>
      </c>
      <c r="F1930" s="7">
        <f>sales_data_sample3[[#This Row],[SALES]]*sales_data_sample3[[#This Row],[PROFIT MARGIN]]</f>
        <v>385.25556999999998</v>
      </c>
      <c r="G1930" s="14" t="str">
        <f>IF(sales_data_sample3[[#This Row],[STATUS]] &lt;&gt;"Cancelled","9,14%","0")</f>
        <v>9,14%</v>
      </c>
      <c r="H1930" s="4">
        <v>38289</v>
      </c>
      <c r="I1930" t="s">
        <v>28</v>
      </c>
      <c r="J1930">
        <f>ROUNDUP(MONTH(sales_data_sample3[[#This Row],[ORDER DATE]])/3,0)</f>
        <v>4</v>
      </c>
      <c r="K1930" t="str">
        <f>TEXT(sales_data_sample3[[#This Row],[ORDER DATE]],"[$-409]mmmm")</f>
        <v>October</v>
      </c>
      <c r="L1930">
        <f>YEAR(sales_data_sample3[[#This Row],[ORDER DATE]])</f>
        <v>2004</v>
      </c>
      <c r="M1930" t="s">
        <v>2075</v>
      </c>
      <c r="N1930">
        <v>122</v>
      </c>
      <c r="O1930" t="s">
        <v>3005</v>
      </c>
      <c r="P1930" t="s">
        <v>172</v>
      </c>
      <c r="Q1930" t="s">
        <v>173</v>
      </c>
      <c r="R1930" t="s">
        <v>174</v>
      </c>
      <c r="S1930" t="s">
        <v>4804</v>
      </c>
      <c r="T1930" t="s">
        <v>175</v>
      </c>
      <c r="U1930" t="s">
        <v>4804</v>
      </c>
      <c r="V1930" t="s">
        <v>176</v>
      </c>
      <c r="W1930" t="s">
        <v>51</v>
      </c>
      <c r="X1930" t="s">
        <v>52</v>
      </c>
      <c r="Y1930" t="s">
        <v>177</v>
      </c>
      <c r="Z1930" t="s">
        <v>178</v>
      </c>
      <c r="AA1930" t="s">
        <v>65</v>
      </c>
    </row>
    <row r="1931" spans="1:27" x14ac:dyDescent="0.25">
      <c r="A1931" s="1">
        <v>10315</v>
      </c>
      <c r="B1931" s="1">
        <v>24</v>
      </c>
      <c r="C1931" s="8">
        <v>86.74</v>
      </c>
      <c r="D1931" s="1">
        <v>1</v>
      </c>
      <c r="E1931" s="7">
        <v>2081.7600000000002</v>
      </c>
      <c r="F1931" s="7">
        <f>sales_data_sample3[[#This Row],[SALES]]*sales_data_sample3[[#This Row],[PROFIT MARGIN]]</f>
        <v>153.84206399999999</v>
      </c>
      <c r="G1931" s="14" t="str">
        <f>IF(sales_data_sample3[[#This Row],[STATUS]] &lt;&gt;"Cancelled","7,39%","0")</f>
        <v>7,39%</v>
      </c>
      <c r="H1931" s="4">
        <v>38289</v>
      </c>
      <c r="I1931" t="s">
        <v>28</v>
      </c>
      <c r="J1931">
        <f>ROUNDUP(MONTH(sales_data_sample3[[#This Row],[ORDER DATE]])/3,0)</f>
        <v>4</v>
      </c>
      <c r="K1931" t="str">
        <f>TEXT(sales_data_sample3[[#This Row],[ORDER DATE]],"[$-409]mmmm")</f>
        <v>October</v>
      </c>
      <c r="L1931">
        <f>YEAR(sales_data_sample3[[#This Row],[ORDER DATE]])</f>
        <v>2004</v>
      </c>
      <c r="M1931" t="s">
        <v>1354</v>
      </c>
      <c r="N1931">
        <v>88</v>
      </c>
      <c r="O1931" t="s">
        <v>3347</v>
      </c>
      <c r="P1931" t="s">
        <v>172</v>
      </c>
      <c r="Q1931" t="s">
        <v>173</v>
      </c>
      <c r="R1931" t="s">
        <v>174</v>
      </c>
      <c r="S1931" t="s">
        <v>4804</v>
      </c>
      <c r="T1931" t="s">
        <v>175</v>
      </c>
      <c r="U1931" t="s">
        <v>4804</v>
      </c>
      <c r="V1931" t="s">
        <v>176</v>
      </c>
      <c r="W1931" t="s">
        <v>51</v>
      </c>
      <c r="X1931" t="s">
        <v>52</v>
      </c>
      <c r="Y1931" t="s">
        <v>177</v>
      </c>
      <c r="Z1931" t="s">
        <v>178</v>
      </c>
      <c r="AA1931" t="s">
        <v>42</v>
      </c>
    </row>
    <row r="1932" spans="1:27" x14ac:dyDescent="0.25">
      <c r="A1932" s="1">
        <v>10315</v>
      </c>
      <c r="B1932" s="1">
        <v>41</v>
      </c>
      <c r="C1932" s="8">
        <v>62</v>
      </c>
      <c r="D1932" s="1">
        <v>2</v>
      </c>
      <c r="E1932" s="7">
        <v>2542</v>
      </c>
      <c r="F1932" s="7">
        <f>sales_data_sample3[[#This Row],[SALES]]*sales_data_sample3[[#This Row],[PROFIT MARGIN]]</f>
        <v>232.33879999999999</v>
      </c>
      <c r="G1932" s="14" t="str">
        <f>IF(sales_data_sample3[[#This Row],[STATUS]] &lt;&gt;"Cancelled","9,14%","0")</f>
        <v>9,14%</v>
      </c>
      <c r="H1932" s="4">
        <v>38289</v>
      </c>
      <c r="I1932" t="s">
        <v>28</v>
      </c>
      <c r="J1932">
        <f>ROUNDUP(MONTH(sales_data_sample3[[#This Row],[ORDER DATE]])/3,0)</f>
        <v>4</v>
      </c>
      <c r="K1932" t="str">
        <f>TEXT(sales_data_sample3[[#This Row],[ORDER DATE]],"[$-409]mmmm")</f>
        <v>October</v>
      </c>
      <c r="L1932">
        <f>YEAR(sales_data_sample3[[#This Row],[ORDER DATE]])</f>
        <v>2004</v>
      </c>
      <c r="M1932" t="s">
        <v>2075</v>
      </c>
      <c r="N1932">
        <v>66</v>
      </c>
      <c r="O1932" t="s">
        <v>4284</v>
      </c>
      <c r="P1932" t="s">
        <v>172</v>
      </c>
      <c r="Q1932" t="s">
        <v>173</v>
      </c>
      <c r="R1932" t="s">
        <v>174</v>
      </c>
      <c r="S1932" t="s">
        <v>4804</v>
      </c>
      <c r="T1932" t="s">
        <v>175</v>
      </c>
      <c r="U1932" t="s">
        <v>4804</v>
      </c>
      <c r="V1932" t="s">
        <v>176</v>
      </c>
      <c r="W1932" t="s">
        <v>51</v>
      </c>
      <c r="X1932" t="s">
        <v>52</v>
      </c>
      <c r="Y1932" t="s">
        <v>177</v>
      </c>
      <c r="Z1932" t="s">
        <v>178</v>
      </c>
      <c r="AA1932" t="s">
        <v>42</v>
      </c>
    </row>
    <row r="1933" spans="1:27" x14ac:dyDescent="0.25">
      <c r="A1933" s="1">
        <v>10315</v>
      </c>
      <c r="B1933" s="1">
        <v>31</v>
      </c>
      <c r="C1933" s="8">
        <v>86.15</v>
      </c>
      <c r="D1933" s="1">
        <v>3</v>
      </c>
      <c r="E1933" s="7">
        <v>2670.65</v>
      </c>
      <c r="F1933" s="7">
        <f>sales_data_sample3[[#This Row],[SALES]]*sales_data_sample3[[#This Row],[PROFIT MARGIN]]</f>
        <v>244.09741</v>
      </c>
      <c r="G1933" s="14" t="str">
        <f>IF(sales_data_sample3[[#This Row],[STATUS]] &lt;&gt;"Cancelled","9,14%","0")</f>
        <v>9,14%</v>
      </c>
      <c r="H1933" s="4">
        <v>38289</v>
      </c>
      <c r="I1933" t="s">
        <v>28</v>
      </c>
      <c r="J1933">
        <f>ROUNDUP(MONTH(sales_data_sample3[[#This Row],[ORDER DATE]])/3,0)</f>
        <v>4</v>
      </c>
      <c r="K1933" t="str">
        <f>TEXT(sales_data_sample3[[#This Row],[ORDER DATE]],"[$-409]mmmm")</f>
        <v>October</v>
      </c>
      <c r="L1933">
        <f>YEAR(sales_data_sample3[[#This Row],[ORDER DATE]])</f>
        <v>2004</v>
      </c>
      <c r="M1933" t="s">
        <v>2075</v>
      </c>
      <c r="N1933">
        <v>100</v>
      </c>
      <c r="O1933" t="s">
        <v>4604</v>
      </c>
      <c r="P1933" t="s">
        <v>172</v>
      </c>
      <c r="Q1933" t="s">
        <v>173</v>
      </c>
      <c r="R1933" t="s">
        <v>174</v>
      </c>
      <c r="S1933" t="s">
        <v>4804</v>
      </c>
      <c r="T1933" t="s">
        <v>175</v>
      </c>
      <c r="U1933" t="s">
        <v>4804</v>
      </c>
      <c r="V1933" t="s">
        <v>176</v>
      </c>
      <c r="W1933" t="s">
        <v>51</v>
      </c>
      <c r="X1933" t="s">
        <v>52</v>
      </c>
      <c r="Y1933" t="s">
        <v>177</v>
      </c>
      <c r="Z1933" t="s">
        <v>178</v>
      </c>
      <c r="AA1933" t="s">
        <v>42</v>
      </c>
    </row>
    <row r="1934" spans="1:27" x14ac:dyDescent="0.25">
      <c r="A1934" s="1">
        <v>10315</v>
      </c>
      <c r="B1934" s="1">
        <v>37</v>
      </c>
      <c r="C1934" s="8">
        <v>91.37</v>
      </c>
      <c r="D1934" s="1">
        <v>4</v>
      </c>
      <c r="E1934" s="7">
        <v>3380.69</v>
      </c>
      <c r="F1934" s="7">
        <f>sales_data_sample3[[#This Row],[SALES]]*sales_data_sample3[[#This Row],[PROFIT MARGIN]]</f>
        <v>308.99506600000001</v>
      </c>
      <c r="G1934" s="14" t="str">
        <f>IF(sales_data_sample3[[#This Row],[STATUS]] &lt;&gt;"Cancelled","9,14%","0")</f>
        <v>9,14%</v>
      </c>
      <c r="H1934" s="4">
        <v>38289</v>
      </c>
      <c r="I1934" t="s">
        <v>28</v>
      </c>
      <c r="J1934">
        <f>ROUNDUP(MONTH(sales_data_sample3[[#This Row],[ORDER DATE]])/3,0)</f>
        <v>4</v>
      </c>
      <c r="K1934" t="str">
        <f>TEXT(sales_data_sample3[[#This Row],[ORDER DATE]],"[$-409]mmmm")</f>
        <v>October</v>
      </c>
      <c r="L1934">
        <f>YEAR(sales_data_sample3[[#This Row],[ORDER DATE]])</f>
        <v>2004</v>
      </c>
      <c r="M1934" t="s">
        <v>2075</v>
      </c>
      <c r="N1934">
        <v>99</v>
      </c>
      <c r="O1934" t="s">
        <v>4639</v>
      </c>
      <c r="P1934" t="s">
        <v>172</v>
      </c>
      <c r="Q1934" t="s">
        <v>173</v>
      </c>
      <c r="R1934" t="s">
        <v>174</v>
      </c>
      <c r="S1934" t="s">
        <v>4804</v>
      </c>
      <c r="T1934" t="s">
        <v>175</v>
      </c>
      <c r="U1934" t="s">
        <v>4804</v>
      </c>
      <c r="V1934" t="s">
        <v>176</v>
      </c>
      <c r="W1934" t="s">
        <v>51</v>
      </c>
      <c r="X1934" t="s">
        <v>52</v>
      </c>
      <c r="Y1934" t="s">
        <v>177</v>
      </c>
      <c r="Z1934" t="s">
        <v>178</v>
      </c>
      <c r="AA1934" t="s">
        <v>65</v>
      </c>
    </row>
    <row r="1935" spans="1:27" x14ac:dyDescent="0.25">
      <c r="A1935" s="1">
        <v>10315</v>
      </c>
      <c r="B1935" s="1">
        <v>40</v>
      </c>
      <c r="C1935" s="8">
        <v>55.69</v>
      </c>
      <c r="D1935" s="1">
        <v>5</v>
      </c>
      <c r="E1935" s="7">
        <v>2227.6</v>
      </c>
      <c r="F1935" s="7">
        <f>sales_data_sample3[[#This Row],[SALES]]*sales_data_sample3[[#This Row],[PROFIT MARGIN]]</f>
        <v>203.60263999999998</v>
      </c>
      <c r="G1935" s="14" t="str">
        <f>IF(sales_data_sample3[[#This Row],[STATUS]] &lt;&gt;"Cancelled","9,14%","0")</f>
        <v>9,14%</v>
      </c>
      <c r="H1935" s="4">
        <v>38289</v>
      </c>
      <c r="I1935" t="s">
        <v>28</v>
      </c>
      <c r="J1935">
        <f>ROUNDUP(MONTH(sales_data_sample3[[#This Row],[ORDER DATE]])/3,0)</f>
        <v>4</v>
      </c>
      <c r="K1935" t="str">
        <f>TEXT(sales_data_sample3[[#This Row],[ORDER DATE]],"[$-409]mmmm")</f>
        <v>October</v>
      </c>
      <c r="L1935">
        <f>YEAR(sales_data_sample3[[#This Row],[ORDER DATE]])</f>
        <v>2004</v>
      </c>
      <c r="M1935" t="s">
        <v>2075</v>
      </c>
      <c r="N1935">
        <v>54</v>
      </c>
      <c r="O1935" t="s">
        <v>4760</v>
      </c>
      <c r="P1935" t="s">
        <v>172</v>
      </c>
      <c r="Q1935" t="s">
        <v>173</v>
      </c>
      <c r="R1935" t="s">
        <v>174</v>
      </c>
      <c r="S1935" t="s">
        <v>4804</v>
      </c>
      <c r="T1935" t="s">
        <v>175</v>
      </c>
      <c r="U1935" t="s">
        <v>4804</v>
      </c>
      <c r="V1935" t="s">
        <v>176</v>
      </c>
      <c r="W1935" t="s">
        <v>51</v>
      </c>
      <c r="X1935" t="s">
        <v>52</v>
      </c>
      <c r="Y1935" t="s">
        <v>177</v>
      </c>
      <c r="Z1935" t="s">
        <v>178</v>
      </c>
      <c r="AA1935" t="s">
        <v>42</v>
      </c>
    </row>
    <row r="1936" spans="1:27" x14ac:dyDescent="0.25">
      <c r="A1936" s="1">
        <v>10316</v>
      </c>
      <c r="B1936" s="1">
        <v>33</v>
      </c>
      <c r="C1936" s="8">
        <v>100</v>
      </c>
      <c r="D1936" s="1">
        <v>17</v>
      </c>
      <c r="E1936" s="7">
        <v>4128.96</v>
      </c>
      <c r="F1936" s="7">
        <f>sales_data_sample3[[#This Row],[SALES]]*sales_data_sample3[[#This Row],[PROFIT MARGIN]]</f>
        <v>1027.698144</v>
      </c>
      <c r="G1936" s="14" t="str">
        <f>IF(sales_data_sample3[[#This Row],[STATUS]] &lt;&gt;"Cancelled","24,89%","0")</f>
        <v>24,89%</v>
      </c>
      <c r="H1936" s="4">
        <v>38292</v>
      </c>
      <c r="I1936" t="s">
        <v>28</v>
      </c>
      <c r="J1936">
        <f>ROUNDUP(MONTH(sales_data_sample3[[#This Row],[ORDER DATE]])/3,0)</f>
        <v>4</v>
      </c>
      <c r="K1936" t="str">
        <f>TEXT(sales_data_sample3[[#This Row],[ORDER DATE]],"[$-409]mmmm")</f>
        <v>November</v>
      </c>
      <c r="L1936">
        <f>YEAR(sales_data_sample3[[#This Row],[ORDER DATE]])</f>
        <v>2004</v>
      </c>
      <c r="M1936" t="s">
        <v>278</v>
      </c>
      <c r="N1936">
        <v>136</v>
      </c>
      <c r="O1936" t="s">
        <v>561</v>
      </c>
      <c r="P1936" t="s">
        <v>666</v>
      </c>
      <c r="Q1936" t="s">
        <v>667</v>
      </c>
      <c r="R1936" t="s">
        <v>668</v>
      </c>
      <c r="S1936" t="s">
        <v>4804</v>
      </c>
      <c r="T1936" t="s">
        <v>669</v>
      </c>
      <c r="U1936" t="s">
        <v>670</v>
      </c>
      <c r="V1936" t="s">
        <v>671</v>
      </c>
      <c r="W1936" t="s">
        <v>262</v>
      </c>
      <c r="X1936" t="s">
        <v>52</v>
      </c>
      <c r="Y1936" t="s">
        <v>672</v>
      </c>
      <c r="Z1936" t="s">
        <v>673</v>
      </c>
      <c r="AA1936" t="s">
        <v>65</v>
      </c>
    </row>
    <row r="1937" spans="1:27" x14ac:dyDescent="0.25">
      <c r="A1937" s="1">
        <v>10316</v>
      </c>
      <c r="B1937" s="1">
        <v>27</v>
      </c>
      <c r="C1937" s="8">
        <v>100</v>
      </c>
      <c r="D1937" s="1">
        <v>9</v>
      </c>
      <c r="E1937" s="7">
        <v>3704.13</v>
      </c>
      <c r="F1937" s="7">
        <f>sales_data_sample3[[#This Row],[SALES]]*sales_data_sample3[[#This Row],[PROFIT MARGIN]]</f>
        <v>270.77190300000001</v>
      </c>
      <c r="G1937" s="14" t="str">
        <f>IF(sales_data_sample3[[#This Row],[STATUS]] &lt;&gt;"Cancelled","7,31%","0")</f>
        <v>7,31%</v>
      </c>
      <c r="H1937" s="4">
        <v>38292</v>
      </c>
      <c r="I1937" t="s">
        <v>28</v>
      </c>
      <c r="J1937">
        <f>ROUNDUP(MONTH(sales_data_sample3[[#This Row],[ORDER DATE]])/3,0)</f>
        <v>4</v>
      </c>
      <c r="K1937" t="str">
        <f>TEXT(sales_data_sample3[[#This Row],[ORDER DATE]],"[$-409]mmmm")</f>
        <v>November</v>
      </c>
      <c r="L1937">
        <f>YEAR(sales_data_sample3[[#This Row],[ORDER DATE]])</f>
        <v>2004</v>
      </c>
      <c r="M1937" t="s">
        <v>1502</v>
      </c>
      <c r="N1937">
        <v>157</v>
      </c>
      <c r="O1937" t="s">
        <v>1503</v>
      </c>
      <c r="P1937" t="s">
        <v>666</v>
      </c>
      <c r="Q1937" t="s">
        <v>667</v>
      </c>
      <c r="R1937" t="s">
        <v>668</v>
      </c>
      <c r="S1937" t="s">
        <v>4804</v>
      </c>
      <c r="T1937" t="s">
        <v>669</v>
      </c>
      <c r="U1937" t="s">
        <v>670</v>
      </c>
      <c r="V1937" t="s">
        <v>671</v>
      </c>
      <c r="W1937" t="s">
        <v>262</v>
      </c>
      <c r="X1937" t="s">
        <v>52</v>
      </c>
      <c r="Y1937" t="s">
        <v>672</v>
      </c>
      <c r="Z1937" t="s">
        <v>673</v>
      </c>
      <c r="AA1937" t="s">
        <v>65</v>
      </c>
    </row>
    <row r="1938" spans="1:27" x14ac:dyDescent="0.25">
      <c r="A1938" s="1">
        <v>10316</v>
      </c>
      <c r="B1938" s="1">
        <v>21</v>
      </c>
      <c r="C1938" s="8">
        <v>94.62</v>
      </c>
      <c r="D1938" s="1">
        <v>15</v>
      </c>
      <c r="E1938" s="7">
        <v>1987.02</v>
      </c>
      <c r="F1938" s="7">
        <f>sales_data_sample3[[#This Row],[SALES]]*sales_data_sample3[[#This Row],[PROFIT MARGIN]]</f>
        <v>181.61362799999998</v>
      </c>
      <c r="G1938" s="14" t="str">
        <f>IF(sales_data_sample3[[#This Row],[STATUS]] &lt;&gt;"Cancelled","9,14%","0")</f>
        <v>9,14%</v>
      </c>
      <c r="H1938" s="4">
        <v>38292</v>
      </c>
      <c r="I1938" t="s">
        <v>28</v>
      </c>
      <c r="J1938">
        <f>ROUNDUP(MONTH(sales_data_sample3[[#This Row],[ORDER DATE]])/3,0)</f>
        <v>4</v>
      </c>
      <c r="K1938" t="str">
        <f>TEXT(sales_data_sample3[[#This Row],[ORDER DATE]],"[$-409]mmmm")</f>
        <v>November</v>
      </c>
      <c r="L1938">
        <f>YEAR(sales_data_sample3[[#This Row],[ORDER DATE]])</f>
        <v>2004</v>
      </c>
      <c r="M1938" t="s">
        <v>2075</v>
      </c>
      <c r="N1938">
        <v>86</v>
      </c>
      <c r="O1938" t="s">
        <v>2076</v>
      </c>
      <c r="P1938" t="s">
        <v>666</v>
      </c>
      <c r="Q1938" t="s">
        <v>667</v>
      </c>
      <c r="R1938" t="s">
        <v>668</v>
      </c>
      <c r="S1938" t="s">
        <v>4804</v>
      </c>
      <c r="T1938" t="s">
        <v>669</v>
      </c>
      <c r="U1938" t="s">
        <v>670</v>
      </c>
      <c r="V1938" t="s">
        <v>671</v>
      </c>
      <c r="W1938" t="s">
        <v>262</v>
      </c>
      <c r="X1938" t="s">
        <v>52</v>
      </c>
      <c r="Y1938" t="s">
        <v>672</v>
      </c>
      <c r="Z1938" t="s">
        <v>673</v>
      </c>
      <c r="AA1938" t="s">
        <v>42</v>
      </c>
    </row>
    <row r="1939" spans="1:27" x14ac:dyDescent="0.25">
      <c r="A1939" s="1">
        <v>10316</v>
      </c>
      <c r="B1939" s="1">
        <v>47</v>
      </c>
      <c r="C1939" s="8">
        <v>86.81</v>
      </c>
      <c r="D1939" s="1">
        <v>14</v>
      </c>
      <c r="E1939" s="7">
        <v>4080.07</v>
      </c>
      <c r="F1939" s="7">
        <f>sales_data_sample3[[#This Row],[SALES]]*sales_data_sample3[[#This Row],[PROFIT MARGIN]]</f>
        <v>301.51717299999996</v>
      </c>
      <c r="G1939" s="14" t="str">
        <f>IF(sales_data_sample3[[#This Row],[STATUS]] &lt;&gt;"Cancelled","7,39%","0")</f>
        <v>7,39%</v>
      </c>
      <c r="H1939" s="4">
        <v>38292</v>
      </c>
      <c r="I1939" t="s">
        <v>28</v>
      </c>
      <c r="J1939">
        <f>ROUNDUP(MONTH(sales_data_sample3[[#This Row],[ORDER DATE]])/3,0)</f>
        <v>4</v>
      </c>
      <c r="K1939" t="str">
        <f>TEXT(sales_data_sample3[[#This Row],[ORDER DATE]],"[$-409]mmmm")</f>
        <v>November</v>
      </c>
      <c r="L1939">
        <f>YEAR(sales_data_sample3[[#This Row],[ORDER DATE]])</f>
        <v>2004</v>
      </c>
      <c r="M1939" t="s">
        <v>1354</v>
      </c>
      <c r="N1939">
        <v>105</v>
      </c>
      <c r="O1939" t="s">
        <v>2467</v>
      </c>
      <c r="P1939" t="s">
        <v>666</v>
      </c>
      <c r="Q1939" t="s">
        <v>667</v>
      </c>
      <c r="R1939" t="s">
        <v>668</v>
      </c>
      <c r="S1939" t="s">
        <v>4804</v>
      </c>
      <c r="T1939" t="s">
        <v>669</v>
      </c>
      <c r="U1939" t="s">
        <v>670</v>
      </c>
      <c r="V1939" t="s">
        <v>671</v>
      </c>
      <c r="W1939" t="s">
        <v>262</v>
      </c>
      <c r="X1939" t="s">
        <v>52</v>
      </c>
      <c r="Y1939" t="s">
        <v>672</v>
      </c>
      <c r="Z1939" t="s">
        <v>673</v>
      </c>
      <c r="AA1939" t="s">
        <v>65</v>
      </c>
    </row>
    <row r="1940" spans="1:27" x14ac:dyDescent="0.25">
      <c r="A1940" s="1">
        <v>10316</v>
      </c>
      <c r="B1940" s="1">
        <v>25</v>
      </c>
      <c r="C1940" s="8">
        <v>100</v>
      </c>
      <c r="D1940" s="1">
        <v>1</v>
      </c>
      <c r="E1940" s="7">
        <v>2872.25</v>
      </c>
      <c r="F1940" s="7">
        <f>sales_data_sample3[[#This Row],[SALES]]*sales_data_sample3[[#This Row],[PROFIT MARGIN]]</f>
        <v>209.96147500000001</v>
      </c>
      <c r="G1940" s="14" t="str">
        <f>IF(sales_data_sample3[[#This Row],[STATUS]] &lt;&gt;"Cancelled","7,31%","0")</f>
        <v>7,31%</v>
      </c>
      <c r="H1940" s="4">
        <v>38292</v>
      </c>
      <c r="I1940" t="s">
        <v>28</v>
      </c>
      <c r="J1940">
        <f>ROUNDUP(MONTH(sales_data_sample3[[#This Row],[ORDER DATE]])/3,0)</f>
        <v>4</v>
      </c>
      <c r="K1940" t="str">
        <f>TEXT(sales_data_sample3[[#This Row],[ORDER DATE]],"[$-409]mmmm")</f>
        <v>November</v>
      </c>
      <c r="L1940">
        <f>YEAR(sales_data_sample3[[#This Row],[ORDER DATE]])</f>
        <v>2004</v>
      </c>
      <c r="M1940" t="s">
        <v>1502</v>
      </c>
      <c r="N1940">
        <v>109</v>
      </c>
      <c r="O1940" t="s">
        <v>2888</v>
      </c>
      <c r="P1940" t="s">
        <v>666</v>
      </c>
      <c r="Q1940" t="s">
        <v>667</v>
      </c>
      <c r="R1940" t="s">
        <v>668</v>
      </c>
      <c r="S1940" t="s">
        <v>4804</v>
      </c>
      <c r="T1940" t="s">
        <v>669</v>
      </c>
      <c r="U1940" t="s">
        <v>670</v>
      </c>
      <c r="V1940" t="s">
        <v>671</v>
      </c>
      <c r="W1940" t="s">
        <v>262</v>
      </c>
      <c r="X1940" t="s">
        <v>52</v>
      </c>
      <c r="Y1940" t="s">
        <v>672</v>
      </c>
      <c r="Z1940" t="s">
        <v>673</v>
      </c>
      <c r="AA1940" t="s">
        <v>42</v>
      </c>
    </row>
    <row r="1941" spans="1:27" x14ac:dyDescent="0.25">
      <c r="A1941" s="1">
        <v>10316</v>
      </c>
      <c r="B1941" s="1">
        <v>34</v>
      </c>
      <c r="C1941" s="8">
        <v>63.71</v>
      </c>
      <c r="D1941" s="1">
        <v>10</v>
      </c>
      <c r="E1941" s="7">
        <v>2166.14</v>
      </c>
      <c r="F1941" s="7">
        <f>sales_data_sample3[[#This Row],[SALES]]*sales_data_sample3[[#This Row],[PROFIT MARGIN]]</f>
        <v>158.34483399999999</v>
      </c>
      <c r="G1941" s="14" t="str">
        <f>IF(sales_data_sample3[[#This Row],[STATUS]] &lt;&gt;"Cancelled","7,31%","0")</f>
        <v>7,31%</v>
      </c>
      <c r="H1941" s="4">
        <v>38292</v>
      </c>
      <c r="I1941" t="s">
        <v>28</v>
      </c>
      <c r="J1941">
        <f>ROUNDUP(MONTH(sales_data_sample3[[#This Row],[ORDER DATE]])/3,0)</f>
        <v>4</v>
      </c>
      <c r="K1941" t="str">
        <f>TEXT(sales_data_sample3[[#This Row],[ORDER DATE]],"[$-409]mmmm")</f>
        <v>November</v>
      </c>
      <c r="L1941">
        <f>YEAR(sales_data_sample3[[#This Row],[ORDER DATE]])</f>
        <v>2004</v>
      </c>
      <c r="M1941" t="s">
        <v>1502</v>
      </c>
      <c r="N1941">
        <v>68</v>
      </c>
      <c r="O1941" t="s">
        <v>3232</v>
      </c>
      <c r="P1941" t="s">
        <v>666</v>
      </c>
      <c r="Q1941" t="s">
        <v>667</v>
      </c>
      <c r="R1941" t="s">
        <v>668</v>
      </c>
      <c r="S1941" t="s">
        <v>4804</v>
      </c>
      <c r="T1941" t="s">
        <v>669</v>
      </c>
      <c r="U1941" t="s">
        <v>670</v>
      </c>
      <c r="V1941" t="s">
        <v>671</v>
      </c>
      <c r="W1941" t="s">
        <v>262</v>
      </c>
      <c r="X1941" t="s">
        <v>52</v>
      </c>
      <c r="Y1941" t="s">
        <v>672</v>
      </c>
      <c r="Z1941" t="s">
        <v>673</v>
      </c>
      <c r="AA1941" t="s">
        <v>42</v>
      </c>
    </row>
    <row r="1942" spans="1:27" x14ac:dyDescent="0.25">
      <c r="A1942" s="1">
        <v>10316</v>
      </c>
      <c r="B1942" s="1">
        <v>47</v>
      </c>
      <c r="C1942" s="8">
        <v>76.930000000000007</v>
      </c>
      <c r="D1942" s="1">
        <v>11</v>
      </c>
      <c r="E1942" s="7">
        <v>3615.71</v>
      </c>
      <c r="F1942" s="7">
        <f>sales_data_sample3[[#This Row],[SALES]]*sales_data_sample3[[#This Row],[PROFIT MARGIN]]</f>
        <v>267.20096899999999</v>
      </c>
      <c r="G1942" s="14" t="str">
        <f>IF(sales_data_sample3[[#This Row],[STATUS]] &lt;&gt;"Cancelled","7,39%","0")</f>
        <v>7,39%</v>
      </c>
      <c r="H1942" s="4">
        <v>38292</v>
      </c>
      <c r="I1942" t="s">
        <v>28</v>
      </c>
      <c r="J1942">
        <f>ROUNDUP(MONTH(sales_data_sample3[[#This Row],[ORDER DATE]])/3,0)</f>
        <v>4</v>
      </c>
      <c r="K1942" t="str">
        <f>TEXT(sales_data_sample3[[#This Row],[ORDER DATE]],"[$-409]mmmm")</f>
        <v>November</v>
      </c>
      <c r="L1942">
        <f>YEAR(sales_data_sample3[[#This Row],[ORDER DATE]])</f>
        <v>2004</v>
      </c>
      <c r="M1942" t="s">
        <v>1354</v>
      </c>
      <c r="N1942">
        <v>65</v>
      </c>
      <c r="O1942" t="s">
        <v>3465</v>
      </c>
      <c r="P1942" t="s">
        <v>666</v>
      </c>
      <c r="Q1942" t="s">
        <v>667</v>
      </c>
      <c r="R1942" t="s">
        <v>668</v>
      </c>
      <c r="S1942" t="s">
        <v>4804</v>
      </c>
      <c r="T1942" t="s">
        <v>669</v>
      </c>
      <c r="U1942" t="s">
        <v>670</v>
      </c>
      <c r="V1942" t="s">
        <v>671</v>
      </c>
      <c r="W1942" t="s">
        <v>262</v>
      </c>
      <c r="X1942" t="s">
        <v>52</v>
      </c>
      <c r="Y1942" t="s">
        <v>672</v>
      </c>
      <c r="Z1942" t="s">
        <v>673</v>
      </c>
      <c r="AA1942" t="s">
        <v>65</v>
      </c>
    </row>
    <row r="1943" spans="1:27" x14ac:dyDescent="0.25">
      <c r="A1943" s="1">
        <v>10316</v>
      </c>
      <c r="B1943" s="1">
        <v>25</v>
      </c>
      <c r="C1943" s="8">
        <v>92.25</v>
      </c>
      <c r="D1943" s="1">
        <v>16</v>
      </c>
      <c r="E1943" s="7">
        <v>2306.25</v>
      </c>
      <c r="F1943" s="7">
        <f>sales_data_sample3[[#This Row],[SALES]]*sales_data_sample3[[#This Row],[PROFIT MARGIN]]</f>
        <v>170.43187499999999</v>
      </c>
      <c r="G1943" s="14" t="str">
        <f>IF(sales_data_sample3[[#This Row],[STATUS]] &lt;&gt;"Cancelled","7,39%","0")</f>
        <v>7,39%</v>
      </c>
      <c r="H1943" s="4">
        <v>38292</v>
      </c>
      <c r="I1943" t="s">
        <v>28</v>
      </c>
      <c r="J1943">
        <f>ROUNDUP(MONTH(sales_data_sample3[[#This Row],[ORDER DATE]])/3,0)</f>
        <v>4</v>
      </c>
      <c r="K1943" t="str">
        <f>TEXT(sales_data_sample3[[#This Row],[ORDER DATE]],"[$-409]mmmm")</f>
        <v>November</v>
      </c>
      <c r="L1943">
        <f>YEAR(sales_data_sample3[[#This Row],[ORDER DATE]])</f>
        <v>2004</v>
      </c>
      <c r="M1943" t="s">
        <v>1354</v>
      </c>
      <c r="N1943">
        <v>83</v>
      </c>
      <c r="O1943" t="s">
        <v>3543</v>
      </c>
      <c r="P1943" t="s">
        <v>666</v>
      </c>
      <c r="Q1943" t="s">
        <v>667</v>
      </c>
      <c r="R1943" t="s">
        <v>668</v>
      </c>
      <c r="S1943" t="s">
        <v>4804</v>
      </c>
      <c r="T1943" t="s">
        <v>669</v>
      </c>
      <c r="U1943" t="s">
        <v>670</v>
      </c>
      <c r="V1943" t="s">
        <v>671</v>
      </c>
      <c r="W1943" t="s">
        <v>262</v>
      </c>
      <c r="X1943" t="s">
        <v>52</v>
      </c>
      <c r="Y1943" t="s">
        <v>672</v>
      </c>
      <c r="Z1943" t="s">
        <v>673</v>
      </c>
      <c r="AA1943" t="s">
        <v>42</v>
      </c>
    </row>
    <row r="1944" spans="1:27" x14ac:dyDescent="0.25">
      <c r="A1944" s="1">
        <v>10316</v>
      </c>
      <c r="B1944" s="1">
        <v>30</v>
      </c>
      <c r="C1944" s="8">
        <v>77.790000000000006</v>
      </c>
      <c r="D1944" s="1">
        <v>8</v>
      </c>
      <c r="E1944" s="7">
        <v>2333.6999999999998</v>
      </c>
      <c r="F1944" s="7">
        <f>sales_data_sample3[[#This Row],[SALES]]*sales_data_sample3[[#This Row],[PROFIT MARGIN]]</f>
        <v>170.59347</v>
      </c>
      <c r="G1944" s="14" t="str">
        <f>IF(sales_data_sample3[[#This Row],[STATUS]] &lt;&gt;"Cancelled","7,31%","0")</f>
        <v>7,31%</v>
      </c>
      <c r="H1944" s="4">
        <v>38292</v>
      </c>
      <c r="I1944" t="s">
        <v>28</v>
      </c>
      <c r="J1944">
        <f>ROUNDUP(MONTH(sales_data_sample3[[#This Row],[ORDER DATE]])/3,0)</f>
        <v>4</v>
      </c>
      <c r="K1944" t="str">
        <f>TEXT(sales_data_sample3[[#This Row],[ORDER DATE]],"[$-409]mmmm")</f>
        <v>November</v>
      </c>
      <c r="L1944">
        <f>YEAR(sales_data_sample3[[#This Row],[ORDER DATE]])</f>
        <v>2004</v>
      </c>
      <c r="M1944" t="s">
        <v>1502</v>
      </c>
      <c r="N1944">
        <v>68</v>
      </c>
      <c r="O1944" t="s">
        <v>3620</v>
      </c>
      <c r="P1944" t="s">
        <v>666</v>
      </c>
      <c r="Q1944" t="s">
        <v>667</v>
      </c>
      <c r="R1944" t="s">
        <v>668</v>
      </c>
      <c r="S1944" t="s">
        <v>4804</v>
      </c>
      <c r="T1944" t="s">
        <v>669</v>
      </c>
      <c r="U1944" t="s">
        <v>670</v>
      </c>
      <c r="V1944" t="s">
        <v>671</v>
      </c>
      <c r="W1944" t="s">
        <v>262</v>
      </c>
      <c r="X1944" t="s">
        <v>52</v>
      </c>
      <c r="Y1944" t="s">
        <v>672</v>
      </c>
      <c r="Z1944" t="s">
        <v>673</v>
      </c>
      <c r="AA1944" t="s">
        <v>42</v>
      </c>
    </row>
    <row r="1945" spans="1:27" x14ac:dyDescent="0.25">
      <c r="A1945" s="1">
        <v>10316</v>
      </c>
      <c r="B1945" s="1">
        <v>24</v>
      </c>
      <c r="C1945" s="8">
        <v>59.16</v>
      </c>
      <c r="D1945" s="1">
        <v>2</v>
      </c>
      <c r="E1945" s="7">
        <v>1419.84</v>
      </c>
      <c r="F1945" s="7">
        <f>sales_data_sample3[[#This Row],[SALES]]*sales_data_sample3[[#This Row],[PROFIT MARGIN]]</f>
        <v>104.92617599999998</v>
      </c>
      <c r="G1945" s="14" t="str">
        <f>IF(sales_data_sample3[[#This Row],[STATUS]] &lt;&gt;"Cancelled","7,39%","0")</f>
        <v>7,39%</v>
      </c>
      <c r="H1945" s="4">
        <v>38292</v>
      </c>
      <c r="I1945" t="s">
        <v>28</v>
      </c>
      <c r="J1945">
        <f>ROUNDUP(MONTH(sales_data_sample3[[#This Row],[ORDER DATE]])/3,0)</f>
        <v>4</v>
      </c>
      <c r="K1945" t="str">
        <f>TEXT(sales_data_sample3[[#This Row],[ORDER DATE]],"[$-409]mmmm")</f>
        <v>November</v>
      </c>
      <c r="L1945">
        <f>YEAR(sales_data_sample3[[#This Row],[ORDER DATE]])</f>
        <v>2004</v>
      </c>
      <c r="M1945" t="s">
        <v>1354</v>
      </c>
      <c r="N1945">
        <v>68</v>
      </c>
      <c r="O1945" t="s">
        <v>4069</v>
      </c>
      <c r="P1945" t="s">
        <v>666</v>
      </c>
      <c r="Q1945" t="s">
        <v>667</v>
      </c>
      <c r="R1945" t="s">
        <v>668</v>
      </c>
      <c r="S1945" t="s">
        <v>4804</v>
      </c>
      <c r="T1945" t="s">
        <v>669</v>
      </c>
      <c r="U1945" t="s">
        <v>670</v>
      </c>
      <c r="V1945" t="s">
        <v>671</v>
      </c>
      <c r="W1945" t="s">
        <v>262</v>
      </c>
      <c r="X1945" t="s">
        <v>52</v>
      </c>
      <c r="Y1945" t="s">
        <v>672</v>
      </c>
      <c r="Z1945" t="s">
        <v>673</v>
      </c>
      <c r="AA1945" t="s">
        <v>42</v>
      </c>
    </row>
    <row r="1946" spans="1:27" x14ac:dyDescent="0.25">
      <c r="A1946" s="1">
        <v>10316</v>
      </c>
      <c r="B1946" s="1">
        <v>34</v>
      </c>
      <c r="C1946" s="8">
        <v>47.57</v>
      </c>
      <c r="D1946" s="1">
        <v>3</v>
      </c>
      <c r="E1946" s="7">
        <v>1617.38</v>
      </c>
      <c r="F1946" s="7">
        <f>sales_data_sample3[[#This Row],[SALES]]*sales_data_sample3[[#This Row],[PROFIT MARGIN]]</f>
        <v>119.524382</v>
      </c>
      <c r="G1946" s="14" t="str">
        <f>IF(sales_data_sample3[[#This Row],[STATUS]] &lt;&gt;"Cancelled","7,39%","0")</f>
        <v>7,39%</v>
      </c>
      <c r="H1946" s="4">
        <v>38292</v>
      </c>
      <c r="I1946" t="s">
        <v>28</v>
      </c>
      <c r="J1946">
        <f>ROUNDUP(MONTH(sales_data_sample3[[#This Row],[ORDER DATE]])/3,0)</f>
        <v>4</v>
      </c>
      <c r="K1946" t="str">
        <f>TEXT(sales_data_sample3[[#This Row],[ORDER DATE]],"[$-409]mmmm")</f>
        <v>November</v>
      </c>
      <c r="L1946">
        <f>YEAR(sales_data_sample3[[#This Row],[ORDER DATE]])</f>
        <v>2004</v>
      </c>
      <c r="M1946" t="s">
        <v>1354</v>
      </c>
      <c r="N1946">
        <v>43</v>
      </c>
      <c r="O1946" t="s">
        <v>4136</v>
      </c>
      <c r="P1946" t="s">
        <v>666</v>
      </c>
      <c r="Q1946" t="s">
        <v>667</v>
      </c>
      <c r="R1946" t="s">
        <v>668</v>
      </c>
      <c r="S1946" t="s">
        <v>4804</v>
      </c>
      <c r="T1946" t="s">
        <v>669</v>
      </c>
      <c r="U1946" t="s">
        <v>670</v>
      </c>
      <c r="V1946" t="s">
        <v>671</v>
      </c>
      <c r="W1946" t="s">
        <v>262</v>
      </c>
      <c r="X1946" t="s">
        <v>52</v>
      </c>
      <c r="Y1946" t="s">
        <v>672</v>
      </c>
      <c r="Z1946" t="s">
        <v>673</v>
      </c>
      <c r="AA1946" t="s">
        <v>42</v>
      </c>
    </row>
    <row r="1947" spans="1:27" x14ac:dyDescent="0.25">
      <c r="A1947" s="1">
        <v>10316</v>
      </c>
      <c r="B1947" s="1">
        <v>34</v>
      </c>
      <c r="C1947" s="8">
        <v>82.21</v>
      </c>
      <c r="D1947" s="1">
        <v>4</v>
      </c>
      <c r="E1947" s="7">
        <v>2795.14</v>
      </c>
      <c r="F1947" s="7">
        <f>sales_data_sample3[[#This Row],[SALES]]*sales_data_sample3[[#This Row],[PROFIT MARGIN]]</f>
        <v>204.32473399999998</v>
      </c>
      <c r="G1947" s="14" t="str">
        <f>IF(sales_data_sample3[[#This Row],[STATUS]] &lt;&gt;"Cancelled","7,31%","0")</f>
        <v>7,31%</v>
      </c>
      <c r="H1947" s="4">
        <v>38292</v>
      </c>
      <c r="I1947" t="s">
        <v>28</v>
      </c>
      <c r="J1947">
        <f>ROUNDUP(MONTH(sales_data_sample3[[#This Row],[ORDER DATE]])/3,0)</f>
        <v>4</v>
      </c>
      <c r="K1947" t="str">
        <f>TEXT(sales_data_sample3[[#This Row],[ORDER DATE]],"[$-409]mmmm")</f>
        <v>November</v>
      </c>
      <c r="L1947">
        <f>YEAR(sales_data_sample3[[#This Row],[ORDER DATE]])</f>
        <v>2004</v>
      </c>
      <c r="M1947" t="s">
        <v>1502</v>
      </c>
      <c r="N1947">
        <v>91</v>
      </c>
      <c r="O1947" t="s">
        <v>4321</v>
      </c>
      <c r="P1947" t="s">
        <v>666</v>
      </c>
      <c r="Q1947" t="s">
        <v>667</v>
      </c>
      <c r="R1947" t="s">
        <v>668</v>
      </c>
      <c r="S1947" t="s">
        <v>4804</v>
      </c>
      <c r="T1947" t="s">
        <v>669</v>
      </c>
      <c r="U1947" t="s">
        <v>670</v>
      </c>
      <c r="V1947" t="s">
        <v>671</v>
      </c>
      <c r="W1947" t="s">
        <v>262</v>
      </c>
      <c r="X1947" t="s">
        <v>52</v>
      </c>
      <c r="Y1947" t="s">
        <v>672</v>
      </c>
      <c r="Z1947" t="s">
        <v>673</v>
      </c>
      <c r="AA1947" t="s">
        <v>42</v>
      </c>
    </row>
    <row r="1948" spans="1:27" x14ac:dyDescent="0.25">
      <c r="A1948" s="1">
        <v>10316</v>
      </c>
      <c r="B1948" s="1">
        <v>45</v>
      </c>
      <c r="C1948" s="8">
        <v>93.24</v>
      </c>
      <c r="D1948" s="1">
        <v>13</v>
      </c>
      <c r="E1948" s="7">
        <v>4195.8</v>
      </c>
      <c r="F1948" s="7">
        <f>sales_data_sample3[[#This Row],[SALES]]*sales_data_sample3[[#This Row],[PROFIT MARGIN]]</f>
        <v>383.49612000000002</v>
      </c>
      <c r="G1948" s="14" t="str">
        <f>IF(sales_data_sample3[[#This Row],[STATUS]] &lt;&gt;"Cancelled","9,14%","0")</f>
        <v>9,14%</v>
      </c>
      <c r="H1948" s="4">
        <v>38292</v>
      </c>
      <c r="I1948" t="s">
        <v>28</v>
      </c>
      <c r="J1948">
        <f>ROUNDUP(MONTH(sales_data_sample3[[#This Row],[ORDER DATE]])/3,0)</f>
        <v>4</v>
      </c>
      <c r="K1948" t="str">
        <f>TEXT(sales_data_sample3[[#This Row],[ORDER DATE]],"[$-409]mmmm")</f>
        <v>November</v>
      </c>
      <c r="L1948">
        <f>YEAR(sales_data_sample3[[#This Row],[ORDER DATE]])</f>
        <v>2004</v>
      </c>
      <c r="M1948" t="s">
        <v>2075</v>
      </c>
      <c r="N1948">
        <v>90</v>
      </c>
      <c r="O1948" t="s">
        <v>4394</v>
      </c>
      <c r="P1948" t="s">
        <v>666</v>
      </c>
      <c r="Q1948" t="s">
        <v>667</v>
      </c>
      <c r="R1948" t="s">
        <v>668</v>
      </c>
      <c r="S1948" t="s">
        <v>4804</v>
      </c>
      <c r="T1948" t="s">
        <v>669</v>
      </c>
      <c r="U1948" t="s">
        <v>670</v>
      </c>
      <c r="V1948" t="s">
        <v>671</v>
      </c>
      <c r="W1948" t="s">
        <v>262</v>
      </c>
      <c r="X1948" t="s">
        <v>52</v>
      </c>
      <c r="Y1948" t="s">
        <v>672</v>
      </c>
      <c r="Z1948" t="s">
        <v>673</v>
      </c>
      <c r="AA1948" t="s">
        <v>65</v>
      </c>
    </row>
    <row r="1949" spans="1:27" x14ac:dyDescent="0.25">
      <c r="A1949" s="1">
        <v>10316</v>
      </c>
      <c r="B1949" s="1">
        <v>23</v>
      </c>
      <c r="C1949" s="8">
        <v>100</v>
      </c>
      <c r="D1949" s="1">
        <v>6</v>
      </c>
      <c r="E1949" s="7">
        <v>2706.41</v>
      </c>
      <c r="F1949" s="7">
        <f>sales_data_sample3[[#This Row],[SALES]]*sales_data_sample3[[#This Row],[PROFIT MARGIN]]</f>
        <v>197.83857099999997</v>
      </c>
      <c r="G1949" s="14" t="str">
        <f>IF(sales_data_sample3[[#This Row],[STATUS]] &lt;&gt;"Cancelled","7,31%","0")</f>
        <v>7,31%</v>
      </c>
      <c r="H1949" s="4">
        <v>38292</v>
      </c>
      <c r="I1949" t="s">
        <v>28</v>
      </c>
      <c r="J1949">
        <f>ROUNDUP(MONTH(sales_data_sample3[[#This Row],[ORDER DATE]])/3,0)</f>
        <v>4</v>
      </c>
      <c r="K1949" t="str">
        <f>TEXT(sales_data_sample3[[#This Row],[ORDER DATE]],"[$-409]mmmm")</f>
        <v>November</v>
      </c>
      <c r="L1949">
        <f>YEAR(sales_data_sample3[[#This Row],[ORDER DATE]])</f>
        <v>2004</v>
      </c>
      <c r="M1949" t="s">
        <v>1502</v>
      </c>
      <c r="N1949">
        <v>99</v>
      </c>
      <c r="O1949" t="s">
        <v>4433</v>
      </c>
      <c r="P1949" t="s">
        <v>666</v>
      </c>
      <c r="Q1949" t="s">
        <v>667</v>
      </c>
      <c r="R1949" t="s">
        <v>668</v>
      </c>
      <c r="S1949" t="s">
        <v>4804</v>
      </c>
      <c r="T1949" t="s">
        <v>669</v>
      </c>
      <c r="U1949" t="s">
        <v>670</v>
      </c>
      <c r="V1949" t="s">
        <v>671</v>
      </c>
      <c r="W1949" t="s">
        <v>262</v>
      </c>
      <c r="X1949" t="s">
        <v>52</v>
      </c>
      <c r="Y1949" t="s">
        <v>672</v>
      </c>
      <c r="Z1949" t="s">
        <v>673</v>
      </c>
      <c r="AA1949" t="s">
        <v>42</v>
      </c>
    </row>
    <row r="1950" spans="1:27" x14ac:dyDescent="0.25">
      <c r="A1950" s="1">
        <v>10316</v>
      </c>
      <c r="B1950" s="1">
        <v>48</v>
      </c>
      <c r="C1950" s="8">
        <v>74.45</v>
      </c>
      <c r="D1950" s="1">
        <v>18</v>
      </c>
      <c r="E1950" s="7">
        <v>3573.6</v>
      </c>
      <c r="F1950" s="7">
        <f>sales_data_sample3[[#This Row],[SALES]]*sales_data_sample3[[#This Row],[PROFIT MARGIN]]</f>
        <v>326.62703999999997</v>
      </c>
      <c r="G1950" s="14" t="str">
        <f>IF(sales_data_sample3[[#This Row],[STATUS]] &lt;&gt;"Cancelled","9,14%","0")</f>
        <v>9,14%</v>
      </c>
      <c r="H1950" s="4">
        <v>38292</v>
      </c>
      <c r="I1950" t="s">
        <v>28</v>
      </c>
      <c r="J1950">
        <f>ROUNDUP(MONTH(sales_data_sample3[[#This Row],[ORDER DATE]])/3,0)</f>
        <v>4</v>
      </c>
      <c r="K1950" t="str">
        <f>TEXT(sales_data_sample3[[#This Row],[ORDER DATE]],"[$-409]mmmm")</f>
        <v>November</v>
      </c>
      <c r="L1950">
        <f>YEAR(sales_data_sample3[[#This Row],[ORDER DATE]])</f>
        <v>2004</v>
      </c>
      <c r="M1950" t="s">
        <v>2075</v>
      </c>
      <c r="N1950">
        <v>72</v>
      </c>
      <c r="O1950" t="s">
        <v>4468</v>
      </c>
      <c r="P1950" t="s">
        <v>666</v>
      </c>
      <c r="Q1950" t="s">
        <v>667</v>
      </c>
      <c r="R1950" t="s">
        <v>668</v>
      </c>
      <c r="S1950" t="s">
        <v>4804</v>
      </c>
      <c r="T1950" t="s">
        <v>669</v>
      </c>
      <c r="U1950" t="s">
        <v>670</v>
      </c>
      <c r="V1950" t="s">
        <v>671</v>
      </c>
      <c r="W1950" t="s">
        <v>262</v>
      </c>
      <c r="X1950" t="s">
        <v>52</v>
      </c>
      <c r="Y1950" t="s">
        <v>672</v>
      </c>
      <c r="Z1950" t="s">
        <v>673</v>
      </c>
      <c r="AA1950" t="s">
        <v>65</v>
      </c>
    </row>
    <row r="1951" spans="1:27" x14ac:dyDescent="0.25">
      <c r="A1951" s="1">
        <v>10316</v>
      </c>
      <c r="B1951" s="1">
        <v>48</v>
      </c>
      <c r="C1951" s="8">
        <v>75.2</v>
      </c>
      <c r="D1951" s="1">
        <v>5</v>
      </c>
      <c r="E1951" s="7">
        <v>3609.6</v>
      </c>
      <c r="F1951" s="7">
        <f>sales_data_sample3[[#This Row],[SALES]]*sales_data_sample3[[#This Row],[PROFIT MARGIN]]</f>
        <v>263.86176</v>
      </c>
      <c r="G1951" s="14" t="str">
        <f>IF(sales_data_sample3[[#This Row],[STATUS]] &lt;&gt;"Cancelled","7,31%","0")</f>
        <v>7,31%</v>
      </c>
      <c r="H1951" s="4">
        <v>38292</v>
      </c>
      <c r="I1951" t="s">
        <v>28</v>
      </c>
      <c r="J1951">
        <f>ROUNDUP(MONTH(sales_data_sample3[[#This Row],[ORDER DATE]])/3,0)</f>
        <v>4</v>
      </c>
      <c r="K1951" t="str">
        <f>TEXT(sales_data_sample3[[#This Row],[ORDER DATE]],"[$-409]mmmm")</f>
        <v>November</v>
      </c>
      <c r="L1951">
        <f>YEAR(sales_data_sample3[[#This Row],[ORDER DATE]])</f>
        <v>2004</v>
      </c>
      <c r="M1951" t="s">
        <v>1502</v>
      </c>
      <c r="N1951">
        <v>80</v>
      </c>
      <c r="O1951" t="s">
        <v>4572</v>
      </c>
      <c r="P1951" t="s">
        <v>666</v>
      </c>
      <c r="Q1951" t="s">
        <v>667</v>
      </c>
      <c r="R1951" t="s">
        <v>668</v>
      </c>
      <c r="S1951" t="s">
        <v>4804</v>
      </c>
      <c r="T1951" t="s">
        <v>669</v>
      </c>
      <c r="U1951" t="s">
        <v>670</v>
      </c>
      <c r="V1951" t="s">
        <v>671</v>
      </c>
      <c r="W1951" t="s">
        <v>262</v>
      </c>
      <c r="X1951" t="s">
        <v>52</v>
      </c>
      <c r="Y1951" t="s">
        <v>672</v>
      </c>
      <c r="Z1951" t="s">
        <v>673</v>
      </c>
      <c r="AA1951" t="s">
        <v>65</v>
      </c>
    </row>
    <row r="1952" spans="1:27" x14ac:dyDescent="0.25">
      <c r="A1952" s="1">
        <v>10316</v>
      </c>
      <c r="B1952" s="1">
        <v>44</v>
      </c>
      <c r="C1952" s="8">
        <v>62.19</v>
      </c>
      <c r="D1952" s="1">
        <v>7</v>
      </c>
      <c r="E1952" s="7">
        <v>2736.36</v>
      </c>
      <c r="F1952" s="7">
        <f>sales_data_sample3[[#This Row],[SALES]]*sales_data_sample3[[#This Row],[PROFIT MARGIN]]</f>
        <v>200.027916</v>
      </c>
      <c r="G1952" s="14" t="str">
        <f>IF(sales_data_sample3[[#This Row],[STATUS]] &lt;&gt;"Cancelled","7,31%","0")</f>
        <v>7,31%</v>
      </c>
      <c r="H1952" s="4">
        <v>38292</v>
      </c>
      <c r="I1952" t="s">
        <v>28</v>
      </c>
      <c r="J1952">
        <f>ROUNDUP(MONTH(sales_data_sample3[[#This Row],[ORDER DATE]])/3,0)</f>
        <v>4</v>
      </c>
      <c r="K1952" t="str">
        <f>TEXT(sales_data_sample3[[#This Row],[ORDER DATE]],"[$-409]mmmm")</f>
        <v>November</v>
      </c>
      <c r="L1952">
        <f>YEAR(sales_data_sample3[[#This Row],[ORDER DATE]])</f>
        <v>2004</v>
      </c>
      <c r="M1952" t="s">
        <v>1502</v>
      </c>
      <c r="N1952">
        <v>74</v>
      </c>
      <c r="O1952" t="s">
        <v>4675</v>
      </c>
      <c r="P1952" t="s">
        <v>666</v>
      </c>
      <c r="Q1952" t="s">
        <v>667</v>
      </c>
      <c r="R1952" t="s">
        <v>668</v>
      </c>
      <c r="S1952" t="s">
        <v>4804</v>
      </c>
      <c r="T1952" t="s">
        <v>669</v>
      </c>
      <c r="U1952" t="s">
        <v>670</v>
      </c>
      <c r="V1952" t="s">
        <v>671</v>
      </c>
      <c r="W1952" t="s">
        <v>262</v>
      </c>
      <c r="X1952" t="s">
        <v>52</v>
      </c>
      <c r="Y1952" t="s">
        <v>672</v>
      </c>
      <c r="Z1952" t="s">
        <v>673</v>
      </c>
      <c r="AA1952" t="s">
        <v>42</v>
      </c>
    </row>
    <row r="1953" spans="1:27" x14ac:dyDescent="0.25">
      <c r="A1953" s="1">
        <v>10316</v>
      </c>
      <c r="B1953" s="1">
        <v>34</v>
      </c>
      <c r="C1953" s="8">
        <v>43.7</v>
      </c>
      <c r="D1953" s="1">
        <v>12</v>
      </c>
      <c r="E1953" s="7">
        <v>1485.8</v>
      </c>
      <c r="F1953" s="7">
        <f>sales_data_sample3[[#This Row],[SALES]]*sales_data_sample3[[#This Row],[PROFIT MARGIN]]</f>
        <v>108.61197999999999</v>
      </c>
      <c r="G1953" s="14" t="str">
        <f>IF(sales_data_sample3[[#This Row],[STATUS]] &lt;&gt;"Cancelled","7,31%","0")</f>
        <v>7,31%</v>
      </c>
      <c r="H1953" s="4">
        <v>38292</v>
      </c>
      <c r="I1953" t="s">
        <v>28</v>
      </c>
      <c r="J1953">
        <f>ROUNDUP(MONTH(sales_data_sample3[[#This Row],[ORDER DATE]])/3,0)</f>
        <v>4</v>
      </c>
      <c r="K1953" t="str">
        <f>TEXT(sales_data_sample3[[#This Row],[ORDER DATE]],"[$-409]mmmm")</f>
        <v>November</v>
      </c>
      <c r="L1953">
        <f>YEAR(sales_data_sample3[[#This Row],[ORDER DATE]])</f>
        <v>2004</v>
      </c>
      <c r="M1953" t="s">
        <v>1502</v>
      </c>
      <c r="N1953">
        <v>49</v>
      </c>
      <c r="O1953" t="s">
        <v>4719</v>
      </c>
      <c r="P1953" t="s">
        <v>666</v>
      </c>
      <c r="Q1953" t="s">
        <v>667</v>
      </c>
      <c r="R1953" t="s">
        <v>668</v>
      </c>
      <c r="S1953" t="s">
        <v>4804</v>
      </c>
      <c r="T1953" t="s">
        <v>669</v>
      </c>
      <c r="U1953" t="s">
        <v>670</v>
      </c>
      <c r="V1953" t="s">
        <v>671</v>
      </c>
      <c r="W1953" t="s">
        <v>262</v>
      </c>
      <c r="X1953" t="s">
        <v>52</v>
      </c>
      <c r="Y1953" t="s">
        <v>672</v>
      </c>
      <c r="Z1953" t="s">
        <v>673</v>
      </c>
      <c r="AA1953" t="s">
        <v>42</v>
      </c>
    </row>
    <row r="1954" spans="1:27" x14ac:dyDescent="0.25">
      <c r="A1954" s="1">
        <v>10317</v>
      </c>
      <c r="B1954" s="1">
        <v>35</v>
      </c>
      <c r="C1954" s="8">
        <v>83.32</v>
      </c>
      <c r="D1954" s="1">
        <v>1</v>
      </c>
      <c r="E1954" s="7">
        <v>2916.2</v>
      </c>
      <c r="F1954" s="7">
        <f>sales_data_sample3[[#This Row],[SALES]]*sales_data_sample3[[#This Row],[PROFIT MARGIN]]</f>
        <v>213.17421999999999</v>
      </c>
      <c r="G1954" s="14" t="str">
        <f>IF(sales_data_sample3[[#This Row],[STATUS]] &lt;&gt;"Cancelled","7,31%","0")</f>
        <v>7,31%</v>
      </c>
      <c r="H1954" s="4">
        <v>38293</v>
      </c>
      <c r="I1954" t="s">
        <v>28</v>
      </c>
      <c r="J1954">
        <f>ROUNDUP(MONTH(sales_data_sample3[[#This Row],[ORDER DATE]])/3,0)</f>
        <v>4</v>
      </c>
      <c r="K1954" t="str">
        <f>TEXT(sales_data_sample3[[#This Row],[ORDER DATE]],"[$-409]mmmm")</f>
        <v>November</v>
      </c>
      <c r="L1954">
        <f>YEAR(sales_data_sample3[[#This Row],[ORDER DATE]])</f>
        <v>2004</v>
      </c>
      <c r="M1954" t="s">
        <v>1502</v>
      </c>
      <c r="N1954">
        <v>72</v>
      </c>
      <c r="O1954" t="s">
        <v>3763</v>
      </c>
      <c r="P1954" t="s">
        <v>88</v>
      </c>
      <c r="Q1954" t="s">
        <v>89</v>
      </c>
      <c r="R1954" t="s">
        <v>90</v>
      </c>
      <c r="S1954" t="s">
        <v>4804</v>
      </c>
      <c r="T1954" t="s">
        <v>91</v>
      </c>
      <c r="U1954" t="s">
        <v>73</v>
      </c>
      <c r="V1954" t="s">
        <v>92</v>
      </c>
      <c r="W1954" t="s">
        <v>38</v>
      </c>
      <c r="X1954" t="s">
        <v>39</v>
      </c>
      <c r="Y1954" t="s">
        <v>93</v>
      </c>
      <c r="Z1954" t="s">
        <v>94</v>
      </c>
      <c r="AA1954" t="s">
        <v>42</v>
      </c>
    </row>
    <row r="1955" spans="1:27" x14ac:dyDescent="0.25">
      <c r="A1955" s="1">
        <v>10318</v>
      </c>
      <c r="B1955" s="1">
        <v>46</v>
      </c>
      <c r="C1955" s="8">
        <v>94.74</v>
      </c>
      <c r="D1955" s="1">
        <v>1</v>
      </c>
      <c r="E1955" s="7">
        <v>4358.04</v>
      </c>
      <c r="F1955" s="7">
        <f>sales_data_sample3[[#This Row],[SALES]]*sales_data_sample3[[#This Row],[PROFIT MARGIN]]</f>
        <v>553.47108000000003</v>
      </c>
      <c r="G1955" s="14" t="str">
        <f>IF(sales_data_sample3[[#This Row],[STATUS]] &lt;&gt;"Cancelled","12,70%","0")</f>
        <v>12,70%</v>
      </c>
      <c r="H1955" s="4">
        <v>38293</v>
      </c>
      <c r="I1955" t="s">
        <v>28</v>
      </c>
      <c r="J1955">
        <f>ROUNDUP(MONTH(sales_data_sample3[[#This Row],[ORDER DATE]])/3,0)</f>
        <v>4</v>
      </c>
      <c r="K1955" t="str">
        <f>TEXT(sales_data_sample3[[#This Row],[ORDER DATE]],"[$-409]mmmm")</f>
        <v>November</v>
      </c>
      <c r="L1955">
        <f>YEAR(sales_data_sample3[[#This Row],[ORDER DATE]])</f>
        <v>2004</v>
      </c>
      <c r="M1955" t="s">
        <v>29</v>
      </c>
      <c r="N1955">
        <v>95</v>
      </c>
      <c r="O1955" t="s">
        <v>30</v>
      </c>
      <c r="P1955" t="s">
        <v>210</v>
      </c>
      <c r="Q1955" t="s">
        <v>211</v>
      </c>
      <c r="R1955" t="s">
        <v>212</v>
      </c>
      <c r="S1955" t="s">
        <v>4804</v>
      </c>
      <c r="T1955" t="s">
        <v>213</v>
      </c>
      <c r="U1955" t="s">
        <v>214</v>
      </c>
      <c r="V1955" t="s">
        <v>215</v>
      </c>
      <c r="W1955" t="s">
        <v>38</v>
      </c>
      <c r="X1955" t="s">
        <v>39</v>
      </c>
      <c r="Y1955" t="s">
        <v>40</v>
      </c>
      <c r="Z1955" t="s">
        <v>216</v>
      </c>
      <c r="AA1955" t="s">
        <v>65</v>
      </c>
    </row>
    <row r="1956" spans="1:27" x14ac:dyDescent="0.25">
      <c r="A1956" s="1">
        <v>10318</v>
      </c>
      <c r="B1956" s="1">
        <v>45</v>
      </c>
      <c r="C1956" s="8">
        <v>100</v>
      </c>
      <c r="D1956" s="1">
        <v>4</v>
      </c>
      <c r="E1956" s="7">
        <v>5566.5</v>
      </c>
      <c r="F1956" s="7">
        <f>sales_data_sample3[[#This Row],[SALES]]*sales_data_sample3[[#This Row],[PROFIT MARGIN]]</f>
        <v>706.94550000000004</v>
      </c>
      <c r="G1956" s="14" t="str">
        <f>IF(sales_data_sample3[[#This Row],[STATUS]] &lt;&gt;"Cancelled","12,70%","0")</f>
        <v>12,70%</v>
      </c>
      <c r="H1956" s="4">
        <v>38293</v>
      </c>
      <c r="I1956" t="s">
        <v>28</v>
      </c>
      <c r="J1956">
        <f>ROUNDUP(MONTH(sales_data_sample3[[#This Row],[ORDER DATE]])/3,0)</f>
        <v>4</v>
      </c>
      <c r="K1956" t="str">
        <f>TEXT(sales_data_sample3[[#This Row],[ORDER DATE]],"[$-409]mmmm")</f>
        <v>November</v>
      </c>
      <c r="L1956">
        <f>YEAR(sales_data_sample3[[#This Row],[ORDER DATE]])</f>
        <v>2004</v>
      </c>
      <c r="M1956" t="s">
        <v>29</v>
      </c>
      <c r="N1956">
        <v>118</v>
      </c>
      <c r="O1956" t="s">
        <v>471</v>
      </c>
      <c r="P1956" t="s">
        <v>210</v>
      </c>
      <c r="Q1956" t="s">
        <v>211</v>
      </c>
      <c r="R1956" t="s">
        <v>212</v>
      </c>
      <c r="S1956" t="s">
        <v>4804</v>
      </c>
      <c r="T1956" t="s">
        <v>213</v>
      </c>
      <c r="U1956" t="s">
        <v>214</v>
      </c>
      <c r="V1956" t="s">
        <v>215</v>
      </c>
      <c r="W1956" t="s">
        <v>38</v>
      </c>
      <c r="X1956" t="s">
        <v>39</v>
      </c>
      <c r="Y1956" t="s">
        <v>40</v>
      </c>
      <c r="Z1956" t="s">
        <v>216</v>
      </c>
      <c r="AA1956" t="s">
        <v>65</v>
      </c>
    </row>
    <row r="1957" spans="1:27" x14ac:dyDescent="0.25">
      <c r="A1957" s="1">
        <v>10318</v>
      </c>
      <c r="B1957" s="1">
        <v>37</v>
      </c>
      <c r="C1957" s="8">
        <v>100</v>
      </c>
      <c r="D1957" s="1">
        <v>3</v>
      </c>
      <c r="E1957" s="7">
        <v>7667.14</v>
      </c>
      <c r="F1957" s="7">
        <f>sales_data_sample3[[#This Row],[SALES]]*sales_data_sample3[[#This Row],[PROFIT MARGIN]]</f>
        <v>973.72678000000008</v>
      </c>
      <c r="G1957" s="14" t="str">
        <f>IF(sales_data_sample3[[#This Row],[STATUS]] &lt;&gt;"Cancelled","12,70%","0")</f>
        <v>12,70%</v>
      </c>
      <c r="H1957" s="4">
        <v>38293</v>
      </c>
      <c r="I1957" t="s">
        <v>28</v>
      </c>
      <c r="J1957">
        <f>ROUNDUP(MONTH(sales_data_sample3[[#This Row],[ORDER DATE]])/3,0)</f>
        <v>4</v>
      </c>
      <c r="K1957" t="str">
        <f>TEXT(sales_data_sample3[[#This Row],[ORDER DATE]],"[$-409]mmmm")</f>
        <v>November</v>
      </c>
      <c r="L1957">
        <f>YEAR(sales_data_sample3[[#This Row],[ORDER DATE]])</f>
        <v>2004</v>
      </c>
      <c r="M1957" t="s">
        <v>29</v>
      </c>
      <c r="N1957">
        <v>193</v>
      </c>
      <c r="O1957" t="s">
        <v>530</v>
      </c>
      <c r="P1957" t="s">
        <v>210</v>
      </c>
      <c r="Q1957" t="s">
        <v>211</v>
      </c>
      <c r="R1957" t="s">
        <v>212</v>
      </c>
      <c r="S1957" t="s">
        <v>4804</v>
      </c>
      <c r="T1957" t="s">
        <v>213</v>
      </c>
      <c r="U1957" t="s">
        <v>214</v>
      </c>
      <c r="V1957" t="s">
        <v>215</v>
      </c>
      <c r="W1957" t="s">
        <v>38</v>
      </c>
      <c r="X1957" t="s">
        <v>39</v>
      </c>
      <c r="Y1957" t="s">
        <v>40</v>
      </c>
      <c r="Z1957" t="s">
        <v>216</v>
      </c>
      <c r="AA1957" t="s">
        <v>229</v>
      </c>
    </row>
    <row r="1958" spans="1:27" x14ac:dyDescent="0.25">
      <c r="A1958" s="1">
        <v>10318</v>
      </c>
      <c r="B1958" s="1">
        <v>31</v>
      </c>
      <c r="C1958" s="8">
        <v>100</v>
      </c>
      <c r="D1958" s="1">
        <v>9</v>
      </c>
      <c r="E1958" s="7">
        <v>3116.43</v>
      </c>
      <c r="F1958" s="7">
        <f>sales_data_sample3[[#This Row],[SALES]]*sales_data_sample3[[#This Row],[PROFIT MARGIN]]</f>
        <v>227.81103299999998</v>
      </c>
      <c r="G1958" s="14" t="str">
        <f>IF(sales_data_sample3[[#This Row],[STATUS]] &lt;&gt;"Cancelled","7,31%","0")</f>
        <v>7,31%</v>
      </c>
      <c r="H1958" s="4">
        <v>38293</v>
      </c>
      <c r="I1958" t="s">
        <v>28</v>
      </c>
      <c r="J1958">
        <f>ROUNDUP(MONTH(sales_data_sample3[[#This Row],[ORDER DATE]])/3,0)</f>
        <v>4</v>
      </c>
      <c r="K1958" t="str">
        <f>TEXT(sales_data_sample3[[#This Row],[ORDER DATE]],"[$-409]mmmm")</f>
        <v>November</v>
      </c>
      <c r="L1958">
        <f>YEAR(sales_data_sample3[[#This Row],[ORDER DATE]])</f>
        <v>2004</v>
      </c>
      <c r="M1958" t="s">
        <v>1502</v>
      </c>
      <c r="N1958">
        <v>84</v>
      </c>
      <c r="O1958" t="s">
        <v>1845</v>
      </c>
      <c r="P1958" t="s">
        <v>210</v>
      </c>
      <c r="Q1958" t="s">
        <v>211</v>
      </c>
      <c r="R1958" t="s">
        <v>212</v>
      </c>
      <c r="S1958" t="s">
        <v>4804</v>
      </c>
      <c r="T1958" t="s">
        <v>213</v>
      </c>
      <c r="U1958" t="s">
        <v>214</v>
      </c>
      <c r="V1958" t="s">
        <v>215</v>
      </c>
      <c r="W1958" t="s">
        <v>38</v>
      </c>
      <c r="X1958" t="s">
        <v>39</v>
      </c>
      <c r="Y1958" t="s">
        <v>40</v>
      </c>
      <c r="Z1958" t="s">
        <v>216</v>
      </c>
      <c r="AA1958" t="s">
        <v>65</v>
      </c>
    </row>
    <row r="1959" spans="1:27" x14ac:dyDescent="0.25">
      <c r="A1959" s="1">
        <v>10318</v>
      </c>
      <c r="B1959" s="1">
        <v>42</v>
      </c>
      <c r="C1959" s="8">
        <v>52.7</v>
      </c>
      <c r="D1959" s="1">
        <v>5</v>
      </c>
      <c r="E1959" s="7">
        <v>2213.4</v>
      </c>
      <c r="F1959" s="7">
        <f>sales_data_sample3[[#This Row],[SALES]]*sales_data_sample3[[#This Row],[PROFIT MARGIN]]</f>
        <v>281.10180000000003</v>
      </c>
      <c r="G1959" s="14">
        <v>0.127</v>
      </c>
      <c r="H1959" s="4">
        <v>38293</v>
      </c>
      <c r="I1959" t="s">
        <v>28</v>
      </c>
      <c r="J1959">
        <f>ROUNDUP(MONTH(sales_data_sample3[[#This Row],[ORDER DATE]])/3,0)</f>
        <v>4</v>
      </c>
      <c r="K1959" t="str">
        <f>TEXT(sales_data_sample3[[#This Row],[ORDER DATE]],"[$-409]mmmm")</f>
        <v>November</v>
      </c>
      <c r="L1959">
        <f>YEAR(sales_data_sample3[[#This Row],[ORDER DATE]])</f>
        <v>2004</v>
      </c>
      <c r="M1959" t="s">
        <v>29</v>
      </c>
      <c r="N1959">
        <v>60</v>
      </c>
      <c r="O1959" t="s">
        <v>1884</v>
      </c>
      <c r="P1959" t="s">
        <v>210</v>
      </c>
      <c r="Q1959" t="s">
        <v>211</v>
      </c>
      <c r="R1959" t="s">
        <v>212</v>
      </c>
      <c r="S1959" t="s">
        <v>4804</v>
      </c>
      <c r="T1959" t="s">
        <v>213</v>
      </c>
      <c r="U1959" t="s">
        <v>214</v>
      </c>
      <c r="V1959" t="s">
        <v>215</v>
      </c>
      <c r="W1959" t="s">
        <v>38</v>
      </c>
      <c r="X1959" t="s">
        <v>39</v>
      </c>
      <c r="Y1959" t="s">
        <v>40</v>
      </c>
      <c r="Z1959" t="s">
        <v>216</v>
      </c>
      <c r="AA1959" t="s">
        <v>42</v>
      </c>
    </row>
    <row r="1960" spans="1:27" x14ac:dyDescent="0.25">
      <c r="A1960" s="1">
        <v>10318</v>
      </c>
      <c r="B1960" s="1">
        <v>48</v>
      </c>
      <c r="C1960" s="8">
        <v>100</v>
      </c>
      <c r="D1960" s="1">
        <v>2</v>
      </c>
      <c r="E1960" s="7">
        <v>6437.28</v>
      </c>
      <c r="F1960" s="7">
        <f>sales_data_sample3[[#This Row],[SALES]]*sales_data_sample3[[#This Row],[PROFIT MARGIN]]</f>
        <v>817.53455999999994</v>
      </c>
      <c r="G1960" s="14">
        <v>0.127</v>
      </c>
      <c r="H1960" s="4">
        <v>38293</v>
      </c>
      <c r="I1960" t="s">
        <v>28</v>
      </c>
      <c r="J1960">
        <f>ROUNDUP(MONTH(sales_data_sample3[[#This Row],[ORDER DATE]])/3,0)</f>
        <v>4</v>
      </c>
      <c r="K1960" t="str">
        <f>TEXT(sales_data_sample3[[#This Row],[ORDER DATE]],"[$-409]mmmm")</f>
        <v>November</v>
      </c>
      <c r="L1960">
        <f>YEAR(sales_data_sample3[[#This Row],[ORDER DATE]])</f>
        <v>2004</v>
      </c>
      <c r="M1960" t="s">
        <v>29</v>
      </c>
      <c r="N1960">
        <v>112</v>
      </c>
      <c r="O1960" t="s">
        <v>2822</v>
      </c>
      <c r="P1960" t="s">
        <v>210</v>
      </c>
      <c r="Q1960" t="s">
        <v>211</v>
      </c>
      <c r="R1960" t="s">
        <v>212</v>
      </c>
      <c r="S1960" t="s">
        <v>4804</v>
      </c>
      <c r="T1960" t="s">
        <v>213</v>
      </c>
      <c r="U1960" t="s">
        <v>214</v>
      </c>
      <c r="V1960" t="s">
        <v>215</v>
      </c>
      <c r="W1960" t="s">
        <v>38</v>
      </c>
      <c r="X1960" t="s">
        <v>39</v>
      </c>
      <c r="Y1960" t="s">
        <v>40</v>
      </c>
      <c r="Z1960" t="s">
        <v>216</v>
      </c>
      <c r="AA1960" t="s">
        <v>65</v>
      </c>
    </row>
    <row r="1961" spans="1:27" x14ac:dyDescent="0.25">
      <c r="A1961" s="1">
        <v>10318</v>
      </c>
      <c r="B1961" s="1">
        <v>26</v>
      </c>
      <c r="C1961" s="8">
        <v>86.83</v>
      </c>
      <c r="D1961" s="1">
        <v>6</v>
      </c>
      <c r="E1961" s="7">
        <v>2257.58</v>
      </c>
      <c r="F1961" s="7">
        <f>sales_data_sample3[[#This Row],[SALES]]*sales_data_sample3[[#This Row],[PROFIT MARGIN]]</f>
        <v>286.71265999999997</v>
      </c>
      <c r="G1961" s="14">
        <v>0.127</v>
      </c>
      <c r="H1961" s="4">
        <v>38293</v>
      </c>
      <c r="I1961" t="s">
        <v>28</v>
      </c>
      <c r="J1961">
        <f>ROUNDUP(MONTH(sales_data_sample3[[#This Row],[ORDER DATE]])/3,0)</f>
        <v>4</v>
      </c>
      <c r="K1961" t="str">
        <f>TEXT(sales_data_sample3[[#This Row],[ORDER DATE]],"[$-409]mmmm")</f>
        <v>November</v>
      </c>
      <c r="L1961">
        <f>YEAR(sales_data_sample3[[#This Row],[ORDER DATE]])</f>
        <v>2004</v>
      </c>
      <c r="M1961" t="s">
        <v>29</v>
      </c>
      <c r="N1961">
        <v>76</v>
      </c>
      <c r="O1961" t="s">
        <v>2965</v>
      </c>
      <c r="P1961" t="s">
        <v>210</v>
      </c>
      <c r="Q1961" t="s">
        <v>211</v>
      </c>
      <c r="R1961" t="s">
        <v>212</v>
      </c>
      <c r="S1961" t="s">
        <v>4804</v>
      </c>
      <c r="T1961" t="s">
        <v>213</v>
      </c>
      <c r="U1961" t="s">
        <v>214</v>
      </c>
      <c r="V1961" t="s">
        <v>215</v>
      </c>
      <c r="W1961" t="s">
        <v>38</v>
      </c>
      <c r="X1961" t="s">
        <v>39</v>
      </c>
      <c r="Y1961" t="s">
        <v>40</v>
      </c>
      <c r="Z1961" t="s">
        <v>216</v>
      </c>
      <c r="AA1961" t="s">
        <v>42</v>
      </c>
    </row>
    <row r="1962" spans="1:27" x14ac:dyDescent="0.25">
      <c r="A1962" s="1">
        <v>10318</v>
      </c>
      <c r="B1962" s="1">
        <v>47</v>
      </c>
      <c r="C1962" s="8">
        <v>100</v>
      </c>
      <c r="D1962" s="1">
        <v>7</v>
      </c>
      <c r="E1962" s="7">
        <v>5305.36</v>
      </c>
      <c r="F1962" s="7">
        <f>sales_data_sample3[[#This Row],[SALES]]*sales_data_sample3[[#This Row],[PROFIT MARGIN]]</f>
        <v>673.78071999999997</v>
      </c>
      <c r="G1962" s="14">
        <v>0.127</v>
      </c>
      <c r="H1962" s="4">
        <v>38293</v>
      </c>
      <c r="I1962" t="s">
        <v>28</v>
      </c>
      <c r="J1962">
        <f>ROUNDUP(MONTH(sales_data_sample3[[#This Row],[ORDER DATE]])/3,0)</f>
        <v>4</v>
      </c>
      <c r="K1962" t="str">
        <f>TEXT(sales_data_sample3[[#This Row],[ORDER DATE]],"[$-409]mmmm")</f>
        <v>November</v>
      </c>
      <c r="L1962">
        <f>YEAR(sales_data_sample3[[#This Row],[ORDER DATE]])</f>
        <v>2004</v>
      </c>
      <c r="M1962" t="s">
        <v>29</v>
      </c>
      <c r="N1962">
        <v>99</v>
      </c>
      <c r="O1962" t="s">
        <v>3872</v>
      </c>
      <c r="P1962" t="s">
        <v>210</v>
      </c>
      <c r="Q1962" t="s">
        <v>211</v>
      </c>
      <c r="R1962" t="s">
        <v>212</v>
      </c>
      <c r="S1962" t="s">
        <v>4804</v>
      </c>
      <c r="T1962" t="s">
        <v>213</v>
      </c>
      <c r="U1962" t="s">
        <v>214</v>
      </c>
      <c r="V1962" t="s">
        <v>215</v>
      </c>
      <c r="W1962" t="s">
        <v>38</v>
      </c>
      <c r="X1962" t="s">
        <v>39</v>
      </c>
      <c r="Y1962" t="s">
        <v>40</v>
      </c>
      <c r="Z1962" t="s">
        <v>216</v>
      </c>
      <c r="AA1962" t="s">
        <v>65</v>
      </c>
    </row>
    <row r="1963" spans="1:27" x14ac:dyDescent="0.25">
      <c r="A1963" s="1">
        <v>10318</v>
      </c>
      <c r="B1963" s="1">
        <v>50</v>
      </c>
      <c r="C1963" s="8">
        <v>100</v>
      </c>
      <c r="D1963" s="1">
        <v>8</v>
      </c>
      <c r="E1963" s="7">
        <v>7119</v>
      </c>
      <c r="F1963" s="7">
        <f>sales_data_sample3[[#This Row],[SALES]]*sales_data_sample3[[#This Row],[PROFIT MARGIN]]</f>
        <v>520.39890000000003</v>
      </c>
      <c r="G1963" s="14" t="str">
        <f>IF(sales_data_sample3[[#This Row],[STATUS]] &lt;&gt;"Cancelled","7,31%","0")</f>
        <v>7,31%</v>
      </c>
      <c r="H1963" s="4">
        <v>38293</v>
      </c>
      <c r="I1963" t="s">
        <v>28</v>
      </c>
      <c r="J1963">
        <f>ROUNDUP(MONTH(sales_data_sample3[[#This Row],[ORDER DATE]])/3,0)</f>
        <v>4</v>
      </c>
      <c r="K1963" t="str">
        <f>TEXT(sales_data_sample3[[#This Row],[ORDER DATE]],"[$-409]mmmm")</f>
        <v>November</v>
      </c>
      <c r="L1963">
        <f>YEAR(sales_data_sample3[[#This Row],[ORDER DATE]])</f>
        <v>2004</v>
      </c>
      <c r="M1963" t="s">
        <v>1502</v>
      </c>
      <c r="N1963">
        <v>118</v>
      </c>
      <c r="O1963" t="s">
        <v>4540</v>
      </c>
      <c r="P1963" t="s">
        <v>210</v>
      </c>
      <c r="Q1963" t="s">
        <v>211</v>
      </c>
      <c r="R1963" t="s">
        <v>212</v>
      </c>
      <c r="S1963" t="s">
        <v>4804</v>
      </c>
      <c r="T1963" t="s">
        <v>213</v>
      </c>
      <c r="U1963" t="s">
        <v>214</v>
      </c>
      <c r="V1963" t="s">
        <v>215</v>
      </c>
      <c r="W1963" t="s">
        <v>38</v>
      </c>
      <c r="X1963" t="s">
        <v>39</v>
      </c>
      <c r="Y1963" t="s">
        <v>40</v>
      </c>
      <c r="Z1963" t="s">
        <v>216</v>
      </c>
      <c r="AA1963" t="s">
        <v>229</v>
      </c>
    </row>
    <row r="1964" spans="1:27" x14ac:dyDescent="0.25">
      <c r="A1964" s="1">
        <v>10319</v>
      </c>
      <c r="B1964" s="1">
        <v>30</v>
      </c>
      <c r="C1964" s="8">
        <v>100</v>
      </c>
      <c r="D1964" s="1">
        <v>9</v>
      </c>
      <c r="E1964" s="7">
        <v>4111.8</v>
      </c>
      <c r="F1964" s="7">
        <f>sales_data_sample3[[#This Row],[SALES]]*sales_data_sample3[[#This Row],[PROFIT MARGIN]]</f>
        <v>522.19860000000006</v>
      </c>
      <c r="G1964" s="14">
        <v>0.127</v>
      </c>
      <c r="H1964" s="4">
        <v>38294</v>
      </c>
      <c r="I1964" t="s">
        <v>28</v>
      </c>
      <c r="J1964">
        <f>ROUNDUP(MONTH(sales_data_sample3[[#This Row],[ORDER DATE]])/3,0)</f>
        <v>4</v>
      </c>
      <c r="K1964" t="str">
        <f>TEXT(sales_data_sample3[[#This Row],[ORDER DATE]],"[$-409]mmmm")</f>
        <v>November</v>
      </c>
      <c r="L1964">
        <f>YEAR(sales_data_sample3[[#This Row],[ORDER DATE]])</f>
        <v>2004</v>
      </c>
      <c r="M1964" t="s">
        <v>29</v>
      </c>
      <c r="N1964">
        <v>150</v>
      </c>
      <c r="O1964" t="s">
        <v>991</v>
      </c>
      <c r="P1964" t="s">
        <v>1011</v>
      </c>
      <c r="Q1964" t="s">
        <v>1012</v>
      </c>
      <c r="R1964" t="s">
        <v>1013</v>
      </c>
      <c r="S1964" t="s">
        <v>1014</v>
      </c>
      <c r="T1964" t="s">
        <v>35</v>
      </c>
      <c r="U1964" t="s">
        <v>36</v>
      </c>
      <c r="V1964" t="s">
        <v>37</v>
      </c>
      <c r="W1964" t="s">
        <v>38</v>
      </c>
      <c r="X1964" t="s">
        <v>39</v>
      </c>
      <c r="Y1964" t="s">
        <v>1015</v>
      </c>
      <c r="Z1964" t="s">
        <v>1016</v>
      </c>
      <c r="AA1964" t="s">
        <v>65</v>
      </c>
    </row>
    <row r="1965" spans="1:27" x14ac:dyDescent="0.25">
      <c r="A1965" s="1">
        <v>10319</v>
      </c>
      <c r="B1965" s="1">
        <v>46</v>
      </c>
      <c r="C1965" s="8">
        <v>73.98</v>
      </c>
      <c r="D1965" s="1">
        <v>1</v>
      </c>
      <c r="E1965" s="7">
        <v>3403.08</v>
      </c>
      <c r="F1965" s="7">
        <f>sales_data_sample3[[#This Row],[SALES]]*sales_data_sample3[[#This Row],[PROFIT MARGIN]]</f>
        <v>847.026612</v>
      </c>
      <c r="G1965" s="14" t="str">
        <f>IF(sales_data_sample3[[#This Row],[STATUS]] &lt;&gt;"Cancelled","24,89%","0")</f>
        <v>24,89%</v>
      </c>
      <c r="H1965" s="4">
        <v>38294</v>
      </c>
      <c r="I1965" t="s">
        <v>28</v>
      </c>
      <c r="J1965">
        <f>ROUNDUP(MONTH(sales_data_sample3[[#This Row],[ORDER DATE]])/3,0)</f>
        <v>4</v>
      </c>
      <c r="K1965" t="str">
        <f>TEXT(sales_data_sample3[[#This Row],[ORDER DATE]],"[$-409]mmmm")</f>
        <v>November</v>
      </c>
      <c r="L1965">
        <f>YEAR(sales_data_sample3[[#This Row],[ORDER DATE]])</f>
        <v>2004</v>
      </c>
      <c r="M1965" t="s">
        <v>278</v>
      </c>
      <c r="N1965">
        <v>80</v>
      </c>
      <c r="O1965" t="s">
        <v>2283</v>
      </c>
      <c r="P1965" t="s">
        <v>1011</v>
      </c>
      <c r="Q1965" t="s">
        <v>1012</v>
      </c>
      <c r="R1965" t="s">
        <v>1013</v>
      </c>
      <c r="S1965" t="s">
        <v>1014</v>
      </c>
      <c r="T1965" t="s">
        <v>35</v>
      </c>
      <c r="U1965" t="s">
        <v>36</v>
      </c>
      <c r="V1965" t="s">
        <v>37</v>
      </c>
      <c r="W1965" t="s">
        <v>38</v>
      </c>
      <c r="X1965" t="s">
        <v>39</v>
      </c>
      <c r="Y1965" t="s">
        <v>1015</v>
      </c>
      <c r="Z1965" t="s">
        <v>1016</v>
      </c>
      <c r="AA1965" t="s">
        <v>65</v>
      </c>
    </row>
    <row r="1966" spans="1:27" x14ac:dyDescent="0.25">
      <c r="A1966" s="1">
        <v>10319</v>
      </c>
      <c r="B1966" s="1">
        <v>44</v>
      </c>
      <c r="C1966" s="8">
        <v>59.06</v>
      </c>
      <c r="D1966" s="1">
        <v>4</v>
      </c>
      <c r="E1966" s="7">
        <v>2598.64</v>
      </c>
      <c r="F1966" s="7">
        <f>sales_data_sample3[[#This Row],[SALES]]*sales_data_sample3[[#This Row],[PROFIT MARGIN]]</f>
        <v>330.02727999999996</v>
      </c>
      <c r="G1966" s="14">
        <v>0.127</v>
      </c>
      <c r="H1966" s="4">
        <v>38294</v>
      </c>
      <c r="I1966" t="s">
        <v>28</v>
      </c>
      <c r="J1966">
        <f>ROUNDUP(MONTH(sales_data_sample3[[#This Row],[ORDER DATE]])/3,0)</f>
        <v>4</v>
      </c>
      <c r="K1966" t="str">
        <f>TEXT(sales_data_sample3[[#This Row],[ORDER DATE]],"[$-409]mmmm")</f>
        <v>November</v>
      </c>
      <c r="L1966">
        <f>YEAR(sales_data_sample3[[#This Row],[ORDER DATE]])</f>
        <v>2004</v>
      </c>
      <c r="M1966" t="s">
        <v>29</v>
      </c>
      <c r="N1966">
        <v>62</v>
      </c>
      <c r="O1966" t="s">
        <v>2422</v>
      </c>
      <c r="P1966" t="s">
        <v>1011</v>
      </c>
      <c r="Q1966" t="s">
        <v>1012</v>
      </c>
      <c r="R1966" t="s">
        <v>1013</v>
      </c>
      <c r="S1966" t="s">
        <v>1014</v>
      </c>
      <c r="T1966" t="s">
        <v>35</v>
      </c>
      <c r="U1966" t="s">
        <v>36</v>
      </c>
      <c r="V1966" t="s">
        <v>37</v>
      </c>
      <c r="W1966" t="s">
        <v>38</v>
      </c>
      <c r="X1966" t="s">
        <v>39</v>
      </c>
      <c r="Y1966" t="s">
        <v>1015</v>
      </c>
      <c r="Z1966" t="s">
        <v>1016</v>
      </c>
      <c r="AA1966" t="s">
        <v>42</v>
      </c>
    </row>
    <row r="1967" spans="1:27" x14ac:dyDescent="0.25">
      <c r="A1967" s="1">
        <v>10319</v>
      </c>
      <c r="B1967" s="1">
        <v>45</v>
      </c>
      <c r="C1967" s="8">
        <v>100</v>
      </c>
      <c r="D1967" s="1">
        <v>3</v>
      </c>
      <c r="E1967" s="7">
        <v>7901.1</v>
      </c>
      <c r="F1967" s="7">
        <f>sales_data_sample3[[#This Row],[SALES]]*sales_data_sample3[[#This Row],[PROFIT MARGIN]]</f>
        <v>1966.5837900000001</v>
      </c>
      <c r="G1967" s="14" t="str">
        <f>IF(sales_data_sample3[[#This Row],[STATUS]] &lt;&gt;"Cancelled","24,89%","0")</f>
        <v>24,89%</v>
      </c>
      <c r="H1967" s="4">
        <v>38294</v>
      </c>
      <c r="I1967" t="s">
        <v>28</v>
      </c>
      <c r="J1967">
        <f>ROUNDUP(MONTH(sales_data_sample3[[#This Row],[ORDER DATE]])/3,0)</f>
        <v>4</v>
      </c>
      <c r="K1967" t="str">
        <f>TEXT(sales_data_sample3[[#This Row],[ORDER DATE]],"[$-409]mmmm")</f>
        <v>November</v>
      </c>
      <c r="L1967">
        <f>YEAR(sales_data_sample3[[#This Row],[ORDER DATE]])</f>
        <v>2004</v>
      </c>
      <c r="M1967" t="s">
        <v>278</v>
      </c>
      <c r="N1967">
        <v>148</v>
      </c>
      <c r="O1967" t="s">
        <v>2673</v>
      </c>
      <c r="P1967" t="s">
        <v>1011</v>
      </c>
      <c r="Q1967" t="s">
        <v>1012</v>
      </c>
      <c r="R1967" t="s">
        <v>1013</v>
      </c>
      <c r="S1967" t="s">
        <v>1014</v>
      </c>
      <c r="T1967" t="s">
        <v>35</v>
      </c>
      <c r="U1967" t="s">
        <v>36</v>
      </c>
      <c r="V1967" t="s">
        <v>37</v>
      </c>
      <c r="W1967" t="s">
        <v>38</v>
      </c>
      <c r="X1967" t="s">
        <v>39</v>
      </c>
      <c r="Y1967" t="s">
        <v>1015</v>
      </c>
      <c r="Z1967" t="s">
        <v>1016</v>
      </c>
      <c r="AA1967" t="s">
        <v>229</v>
      </c>
    </row>
    <row r="1968" spans="1:27" x14ac:dyDescent="0.25">
      <c r="A1968" s="1">
        <v>10319</v>
      </c>
      <c r="B1968" s="1">
        <v>31</v>
      </c>
      <c r="C1968" s="8">
        <v>81.73</v>
      </c>
      <c r="D1968" s="1">
        <v>7</v>
      </c>
      <c r="E1968" s="7">
        <v>2533.63</v>
      </c>
      <c r="F1968" s="7">
        <f>sales_data_sample3[[#This Row],[SALES]]*sales_data_sample3[[#This Row],[PROFIT MARGIN]]</f>
        <v>321.77101000000005</v>
      </c>
      <c r="G1968" s="14">
        <v>0.127</v>
      </c>
      <c r="H1968" s="4">
        <v>38294</v>
      </c>
      <c r="I1968" t="s">
        <v>28</v>
      </c>
      <c r="J1968">
        <f>ROUNDUP(MONTH(sales_data_sample3[[#This Row],[ORDER DATE]])/3,0)</f>
        <v>4</v>
      </c>
      <c r="K1968" t="str">
        <f>TEXT(sales_data_sample3[[#This Row],[ORDER DATE]],"[$-409]mmmm")</f>
        <v>November</v>
      </c>
      <c r="L1968">
        <f>YEAR(sales_data_sample3[[#This Row],[ORDER DATE]])</f>
        <v>2004</v>
      </c>
      <c r="M1968" t="s">
        <v>29</v>
      </c>
      <c r="N1968">
        <v>69</v>
      </c>
      <c r="O1968" t="s">
        <v>3105</v>
      </c>
      <c r="P1968" t="s">
        <v>1011</v>
      </c>
      <c r="Q1968" t="s">
        <v>1012</v>
      </c>
      <c r="R1968" t="s">
        <v>1013</v>
      </c>
      <c r="S1968" t="s">
        <v>1014</v>
      </c>
      <c r="T1968" t="s">
        <v>35</v>
      </c>
      <c r="U1968" t="s">
        <v>36</v>
      </c>
      <c r="V1968" t="s">
        <v>37</v>
      </c>
      <c r="W1968" t="s">
        <v>38</v>
      </c>
      <c r="X1968" t="s">
        <v>39</v>
      </c>
      <c r="Y1968" t="s">
        <v>1015</v>
      </c>
      <c r="Z1968" t="s">
        <v>1016</v>
      </c>
      <c r="AA1968" t="s">
        <v>42</v>
      </c>
    </row>
    <row r="1969" spans="1:27" x14ac:dyDescent="0.25">
      <c r="A1969" s="1">
        <v>10319</v>
      </c>
      <c r="B1969" s="1">
        <v>43</v>
      </c>
      <c r="C1969" s="8">
        <v>85.69</v>
      </c>
      <c r="D1969" s="1">
        <v>2</v>
      </c>
      <c r="E1969" s="7">
        <v>3684.67</v>
      </c>
      <c r="F1969" s="7">
        <f>sales_data_sample3[[#This Row],[SALES]]*sales_data_sample3[[#This Row],[PROFIT MARGIN]]</f>
        <v>917.11436300000003</v>
      </c>
      <c r="G1969" s="14" t="str">
        <f>IF(sales_data_sample3[[#This Row],[STATUS]] &lt;&gt;"Cancelled","24,89%","0")</f>
        <v>24,89%</v>
      </c>
      <c r="H1969" s="4">
        <v>38294</v>
      </c>
      <c r="I1969" t="s">
        <v>28</v>
      </c>
      <c r="J1969">
        <f>ROUNDUP(MONTH(sales_data_sample3[[#This Row],[ORDER DATE]])/3,0)</f>
        <v>4</v>
      </c>
      <c r="K1969" t="str">
        <f>TEXT(sales_data_sample3[[#This Row],[ORDER DATE]],"[$-409]mmmm")</f>
        <v>November</v>
      </c>
      <c r="L1969">
        <f>YEAR(sales_data_sample3[[#This Row],[ORDER DATE]])</f>
        <v>2004</v>
      </c>
      <c r="M1969" t="s">
        <v>278</v>
      </c>
      <c r="N1969">
        <v>80</v>
      </c>
      <c r="O1969" t="s">
        <v>3802</v>
      </c>
      <c r="P1969" t="s">
        <v>1011</v>
      </c>
      <c r="Q1969" t="s">
        <v>1012</v>
      </c>
      <c r="R1969" t="s">
        <v>1013</v>
      </c>
      <c r="S1969" t="s">
        <v>1014</v>
      </c>
      <c r="T1969" t="s">
        <v>35</v>
      </c>
      <c r="U1969" t="s">
        <v>36</v>
      </c>
      <c r="V1969" t="s">
        <v>37</v>
      </c>
      <c r="W1969" t="s">
        <v>38</v>
      </c>
      <c r="X1969" t="s">
        <v>39</v>
      </c>
      <c r="Y1969" t="s">
        <v>1015</v>
      </c>
      <c r="Z1969" t="s">
        <v>1016</v>
      </c>
      <c r="AA1969" t="s">
        <v>65</v>
      </c>
    </row>
    <row r="1970" spans="1:27" x14ac:dyDescent="0.25">
      <c r="A1970" s="1">
        <v>10319</v>
      </c>
      <c r="B1970" s="1">
        <v>29</v>
      </c>
      <c r="C1970" s="8">
        <v>38.22</v>
      </c>
      <c r="D1970" s="1">
        <v>5</v>
      </c>
      <c r="E1970" s="7">
        <v>1108.3800000000001</v>
      </c>
      <c r="F1970" s="7">
        <f>sales_data_sample3[[#This Row],[SALES]]*sales_data_sample3[[#This Row],[PROFIT MARGIN]]</f>
        <v>140.76426000000001</v>
      </c>
      <c r="G1970" s="14">
        <v>0.127</v>
      </c>
      <c r="H1970" s="4">
        <v>38294</v>
      </c>
      <c r="I1970" t="s">
        <v>28</v>
      </c>
      <c r="J1970">
        <f>ROUNDUP(MONTH(sales_data_sample3[[#This Row],[ORDER DATE]])/3,0)</f>
        <v>4</v>
      </c>
      <c r="K1970" t="str">
        <f>TEXT(sales_data_sample3[[#This Row],[ORDER DATE]],"[$-409]mmmm")</f>
        <v>November</v>
      </c>
      <c r="L1970">
        <f>YEAR(sales_data_sample3[[#This Row],[ORDER DATE]])</f>
        <v>2004</v>
      </c>
      <c r="M1970" t="s">
        <v>29</v>
      </c>
      <c r="N1970">
        <v>40</v>
      </c>
      <c r="O1970" t="s">
        <v>3904</v>
      </c>
      <c r="P1970" t="s">
        <v>1011</v>
      </c>
      <c r="Q1970" t="s">
        <v>1012</v>
      </c>
      <c r="R1970" t="s">
        <v>1013</v>
      </c>
      <c r="S1970" t="s">
        <v>1014</v>
      </c>
      <c r="T1970" t="s">
        <v>35</v>
      </c>
      <c r="U1970" t="s">
        <v>36</v>
      </c>
      <c r="V1970" t="s">
        <v>37</v>
      </c>
      <c r="W1970" t="s">
        <v>38</v>
      </c>
      <c r="X1970" t="s">
        <v>39</v>
      </c>
      <c r="Y1970" t="s">
        <v>1015</v>
      </c>
      <c r="Z1970" t="s">
        <v>1016</v>
      </c>
      <c r="AA1970" t="s">
        <v>42</v>
      </c>
    </row>
    <row r="1971" spans="1:27" x14ac:dyDescent="0.25">
      <c r="A1971" s="1">
        <v>10319</v>
      </c>
      <c r="B1971" s="1">
        <v>22</v>
      </c>
      <c r="C1971" s="8">
        <v>100</v>
      </c>
      <c r="D1971" s="1">
        <v>8</v>
      </c>
      <c r="E1971" s="7">
        <v>2626.8</v>
      </c>
      <c r="F1971" s="7">
        <f>sales_data_sample3[[#This Row],[SALES]]*sales_data_sample3[[#This Row],[PROFIT MARGIN]]</f>
        <v>333.60360000000003</v>
      </c>
      <c r="G1971" s="14">
        <v>0.127</v>
      </c>
      <c r="H1971" s="4">
        <v>38294</v>
      </c>
      <c r="I1971" t="s">
        <v>28</v>
      </c>
      <c r="J1971">
        <f>ROUNDUP(MONTH(sales_data_sample3[[#This Row],[ORDER DATE]])/3,0)</f>
        <v>4</v>
      </c>
      <c r="K1971" t="str">
        <f>TEXT(sales_data_sample3[[#This Row],[ORDER DATE]],"[$-409]mmmm")</f>
        <v>November</v>
      </c>
      <c r="L1971">
        <f>YEAR(sales_data_sample3[[#This Row],[ORDER DATE]])</f>
        <v>2004</v>
      </c>
      <c r="M1971" t="s">
        <v>29</v>
      </c>
      <c r="N1971">
        <v>102</v>
      </c>
      <c r="O1971" t="s">
        <v>4107</v>
      </c>
      <c r="P1971" t="s">
        <v>1011</v>
      </c>
      <c r="Q1971" t="s">
        <v>1012</v>
      </c>
      <c r="R1971" t="s">
        <v>1013</v>
      </c>
      <c r="S1971" t="s">
        <v>1014</v>
      </c>
      <c r="T1971" t="s">
        <v>35</v>
      </c>
      <c r="U1971" t="s">
        <v>36</v>
      </c>
      <c r="V1971" t="s">
        <v>37</v>
      </c>
      <c r="W1971" t="s">
        <v>38</v>
      </c>
      <c r="X1971" t="s">
        <v>39</v>
      </c>
      <c r="Y1971" t="s">
        <v>1015</v>
      </c>
      <c r="Z1971" t="s">
        <v>1016</v>
      </c>
      <c r="AA1971" t="s">
        <v>42</v>
      </c>
    </row>
    <row r="1972" spans="1:27" x14ac:dyDescent="0.25">
      <c r="A1972" s="1">
        <v>10319</v>
      </c>
      <c r="B1972" s="1">
        <v>45</v>
      </c>
      <c r="C1972" s="8">
        <v>77.290000000000006</v>
      </c>
      <c r="D1972" s="1">
        <v>6</v>
      </c>
      <c r="E1972" s="7">
        <v>3478.05</v>
      </c>
      <c r="F1972" s="7">
        <f>sales_data_sample3[[#This Row],[SALES]]*sales_data_sample3[[#This Row],[PROFIT MARGIN]]</f>
        <v>441.71235000000001</v>
      </c>
      <c r="G1972" s="14">
        <v>0.127</v>
      </c>
      <c r="H1972" s="4">
        <v>38294</v>
      </c>
      <c r="I1972" t="s">
        <v>28</v>
      </c>
      <c r="J1972">
        <f>ROUNDUP(MONTH(sales_data_sample3[[#This Row],[ORDER DATE]])/3,0)</f>
        <v>4</v>
      </c>
      <c r="K1972" t="str">
        <f>TEXT(sales_data_sample3[[#This Row],[ORDER DATE]],"[$-409]mmmm")</f>
        <v>November</v>
      </c>
      <c r="L1972">
        <f>YEAR(sales_data_sample3[[#This Row],[ORDER DATE]])</f>
        <v>2004</v>
      </c>
      <c r="M1972" t="s">
        <v>29</v>
      </c>
      <c r="N1972">
        <v>81</v>
      </c>
      <c r="O1972" t="s">
        <v>4246</v>
      </c>
      <c r="P1972" t="s">
        <v>1011</v>
      </c>
      <c r="Q1972" t="s">
        <v>1012</v>
      </c>
      <c r="R1972" t="s">
        <v>1013</v>
      </c>
      <c r="S1972" t="s">
        <v>1014</v>
      </c>
      <c r="T1972" t="s">
        <v>35</v>
      </c>
      <c r="U1972" t="s">
        <v>36</v>
      </c>
      <c r="V1972" t="s">
        <v>37</v>
      </c>
      <c r="W1972" t="s">
        <v>38</v>
      </c>
      <c r="X1972" t="s">
        <v>39</v>
      </c>
      <c r="Y1972" t="s">
        <v>1015</v>
      </c>
      <c r="Z1972" t="s">
        <v>1016</v>
      </c>
      <c r="AA1972" t="s">
        <v>65</v>
      </c>
    </row>
    <row r="1973" spans="1:27" x14ac:dyDescent="0.25">
      <c r="A1973" s="1">
        <v>10320</v>
      </c>
      <c r="B1973" s="1">
        <v>31</v>
      </c>
      <c r="C1973" s="8">
        <v>100</v>
      </c>
      <c r="D1973" s="1">
        <v>3</v>
      </c>
      <c r="E1973" s="7">
        <v>6876.11</v>
      </c>
      <c r="F1973" s="7">
        <f>sales_data_sample3[[#This Row],[SALES]]*sales_data_sample3[[#This Row],[PROFIT MARGIN]]</f>
        <v>1711.4637789999999</v>
      </c>
      <c r="G1973" s="14" t="str">
        <f>IF(sales_data_sample3[[#This Row],[STATUS]] &lt;&gt;"Cancelled","24,89%","0")</f>
        <v>24,89%</v>
      </c>
      <c r="H1973" s="4">
        <v>38294</v>
      </c>
      <c r="I1973" t="s">
        <v>28</v>
      </c>
      <c r="J1973">
        <f>ROUNDUP(MONTH(sales_data_sample3[[#This Row],[ORDER DATE]])/3,0)</f>
        <v>4</v>
      </c>
      <c r="K1973" t="str">
        <f>TEXT(sales_data_sample3[[#This Row],[ORDER DATE]],"[$-409]mmmm")</f>
        <v>November</v>
      </c>
      <c r="L1973">
        <f>YEAR(sales_data_sample3[[#This Row],[ORDER DATE]])</f>
        <v>2004</v>
      </c>
      <c r="M1973" t="s">
        <v>278</v>
      </c>
      <c r="N1973">
        <v>194</v>
      </c>
      <c r="O1973" t="s">
        <v>776</v>
      </c>
      <c r="P1973" t="s">
        <v>282</v>
      </c>
      <c r="Q1973" t="s">
        <v>283</v>
      </c>
      <c r="R1973" t="s">
        <v>284</v>
      </c>
      <c r="S1973" t="s">
        <v>4804</v>
      </c>
      <c r="T1973" t="s">
        <v>285</v>
      </c>
      <c r="U1973" t="s">
        <v>4804</v>
      </c>
      <c r="V1973" t="s">
        <v>286</v>
      </c>
      <c r="W1973" t="s">
        <v>287</v>
      </c>
      <c r="X1973" t="s">
        <v>52</v>
      </c>
      <c r="Y1973" t="s">
        <v>288</v>
      </c>
      <c r="Z1973" t="s">
        <v>289</v>
      </c>
      <c r="AA1973" t="s">
        <v>65</v>
      </c>
    </row>
    <row r="1974" spans="1:27" x14ac:dyDescent="0.25">
      <c r="A1974" s="1">
        <v>10320</v>
      </c>
      <c r="B1974" s="1">
        <v>35</v>
      </c>
      <c r="C1974" s="8">
        <v>100</v>
      </c>
      <c r="D1974" s="1">
        <v>1</v>
      </c>
      <c r="E1974" s="7">
        <v>4850.3</v>
      </c>
      <c r="F1974" s="7">
        <f>sales_data_sample3[[#This Row],[SALES]]*sales_data_sample3[[#This Row],[PROFIT MARGIN]]</f>
        <v>1207.2396700000002</v>
      </c>
      <c r="G1974" s="14" t="str">
        <f>IF(sales_data_sample3[[#This Row],[STATUS]] &lt;&gt;"Cancelled","24,89%","0")</f>
        <v>24,89%</v>
      </c>
      <c r="H1974" s="4">
        <v>38294</v>
      </c>
      <c r="I1974" t="s">
        <v>28</v>
      </c>
      <c r="J1974">
        <f>ROUNDUP(MONTH(sales_data_sample3[[#This Row],[ORDER DATE]])/3,0)</f>
        <v>4</v>
      </c>
      <c r="K1974" t="str">
        <f>TEXT(sales_data_sample3[[#This Row],[ORDER DATE]],"[$-409]mmmm")</f>
        <v>November</v>
      </c>
      <c r="L1974">
        <f>YEAR(sales_data_sample3[[#This Row],[ORDER DATE]])</f>
        <v>2004</v>
      </c>
      <c r="M1974" t="s">
        <v>278</v>
      </c>
      <c r="N1974">
        <v>117</v>
      </c>
      <c r="O1974" t="s">
        <v>1057</v>
      </c>
      <c r="P1974" t="s">
        <v>282</v>
      </c>
      <c r="Q1974" t="s">
        <v>283</v>
      </c>
      <c r="R1974" t="s">
        <v>284</v>
      </c>
      <c r="S1974" t="s">
        <v>4804</v>
      </c>
      <c r="T1974" t="s">
        <v>285</v>
      </c>
      <c r="U1974" t="s">
        <v>4804</v>
      </c>
      <c r="V1974" t="s">
        <v>286</v>
      </c>
      <c r="W1974" t="s">
        <v>287</v>
      </c>
      <c r="X1974" t="s">
        <v>52</v>
      </c>
      <c r="Y1974" t="s">
        <v>288</v>
      </c>
      <c r="Z1974" t="s">
        <v>289</v>
      </c>
      <c r="AA1974" t="s">
        <v>65</v>
      </c>
    </row>
    <row r="1975" spans="1:27" x14ac:dyDescent="0.25">
      <c r="A1975" s="1">
        <v>10320</v>
      </c>
      <c r="B1975" s="1">
        <v>38</v>
      </c>
      <c r="C1975" s="8">
        <v>73.42</v>
      </c>
      <c r="D1975" s="1">
        <v>4</v>
      </c>
      <c r="E1975" s="7">
        <v>2789.96</v>
      </c>
      <c r="F1975" s="7">
        <f>sales_data_sample3[[#This Row],[SALES]]*sales_data_sample3[[#This Row],[PROFIT MARGIN]]</f>
        <v>694.42104400000005</v>
      </c>
      <c r="G1975" s="14" t="str">
        <f>IF(sales_data_sample3[[#This Row],[STATUS]] &lt;&gt;"Cancelled","24,89%","0")</f>
        <v>24,89%</v>
      </c>
      <c r="H1975" s="4">
        <v>38294</v>
      </c>
      <c r="I1975" t="s">
        <v>28</v>
      </c>
      <c r="J1975">
        <f>ROUNDUP(MONTH(sales_data_sample3[[#This Row],[ORDER DATE]])/3,0)</f>
        <v>4</v>
      </c>
      <c r="K1975" t="str">
        <f>TEXT(sales_data_sample3[[#This Row],[ORDER DATE]],"[$-409]mmmm")</f>
        <v>November</v>
      </c>
      <c r="L1975">
        <f>YEAR(sales_data_sample3[[#This Row],[ORDER DATE]])</f>
        <v>2004</v>
      </c>
      <c r="M1975" t="s">
        <v>278</v>
      </c>
      <c r="N1975">
        <v>79</v>
      </c>
      <c r="O1975" t="s">
        <v>1128</v>
      </c>
      <c r="P1975" t="s">
        <v>282</v>
      </c>
      <c r="Q1975" t="s">
        <v>283</v>
      </c>
      <c r="R1975" t="s">
        <v>284</v>
      </c>
      <c r="S1975" t="s">
        <v>4804</v>
      </c>
      <c r="T1975" t="s">
        <v>285</v>
      </c>
      <c r="U1975" t="s">
        <v>4804</v>
      </c>
      <c r="V1975" t="s">
        <v>286</v>
      </c>
      <c r="W1975" t="s">
        <v>287</v>
      </c>
      <c r="X1975" t="s">
        <v>52</v>
      </c>
      <c r="Y1975" t="s">
        <v>288</v>
      </c>
      <c r="Z1975" t="s">
        <v>289</v>
      </c>
      <c r="AA1975" t="s">
        <v>42</v>
      </c>
    </row>
    <row r="1976" spans="1:27" x14ac:dyDescent="0.25">
      <c r="A1976" s="1">
        <v>10320</v>
      </c>
      <c r="B1976" s="1">
        <v>25</v>
      </c>
      <c r="C1976" s="8">
        <v>100</v>
      </c>
      <c r="D1976" s="1">
        <v>5</v>
      </c>
      <c r="E1976" s="7">
        <v>3491</v>
      </c>
      <c r="F1976" s="7">
        <f>sales_data_sample3[[#This Row],[SALES]]*sales_data_sample3[[#This Row],[PROFIT MARGIN]]</f>
        <v>868.90989999999999</v>
      </c>
      <c r="G1976" s="14" t="str">
        <f>IF(sales_data_sample3[[#This Row],[STATUS]] &lt;&gt;"Cancelled","24,89%","0")</f>
        <v>24,89%</v>
      </c>
      <c r="H1976" s="4">
        <v>38294</v>
      </c>
      <c r="I1976" t="s">
        <v>28</v>
      </c>
      <c r="J1976">
        <f>ROUNDUP(MONTH(sales_data_sample3[[#This Row],[ORDER DATE]])/3,0)</f>
        <v>4</v>
      </c>
      <c r="K1976" t="str">
        <f>TEXT(sales_data_sample3[[#This Row],[ORDER DATE]],"[$-409]mmmm")</f>
        <v>November</v>
      </c>
      <c r="L1976">
        <f>YEAR(sales_data_sample3[[#This Row],[ORDER DATE]])</f>
        <v>2004</v>
      </c>
      <c r="M1976" t="s">
        <v>278</v>
      </c>
      <c r="N1976">
        <v>146</v>
      </c>
      <c r="O1976" t="s">
        <v>2364</v>
      </c>
      <c r="P1976" t="s">
        <v>282</v>
      </c>
      <c r="Q1976" t="s">
        <v>283</v>
      </c>
      <c r="R1976" t="s">
        <v>284</v>
      </c>
      <c r="S1976" t="s">
        <v>4804</v>
      </c>
      <c r="T1976" t="s">
        <v>285</v>
      </c>
      <c r="U1976" t="s">
        <v>4804</v>
      </c>
      <c r="V1976" t="s">
        <v>286</v>
      </c>
      <c r="W1976" t="s">
        <v>287</v>
      </c>
      <c r="X1976" t="s">
        <v>52</v>
      </c>
      <c r="Y1976" t="s">
        <v>288</v>
      </c>
      <c r="Z1976" t="s">
        <v>289</v>
      </c>
      <c r="AA1976" t="s">
        <v>65</v>
      </c>
    </row>
    <row r="1977" spans="1:27" x14ac:dyDescent="0.25">
      <c r="A1977" s="1">
        <v>10320</v>
      </c>
      <c r="B1977" s="1">
        <v>26</v>
      </c>
      <c r="C1977" s="8">
        <v>61.23</v>
      </c>
      <c r="D1977" s="1">
        <v>2</v>
      </c>
      <c r="E1977" s="7">
        <v>1591.98</v>
      </c>
      <c r="F1977" s="7">
        <f>sales_data_sample3[[#This Row],[SALES]]*sales_data_sample3[[#This Row],[PROFIT MARGIN]]</f>
        <v>396.24382200000002</v>
      </c>
      <c r="G1977" s="14" t="str">
        <f>IF(sales_data_sample3[[#This Row],[STATUS]] &lt;&gt;"Cancelled","24,89%","0")</f>
        <v>24,89%</v>
      </c>
      <c r="H1977" s="4">
        <v>38294</v>
      </c>
      <c r="I1977" t="s">
        <v>28</v>
      </c>
      <c r="J1977">
        <f>ROUNDUP(MONTH(sales_data_sample3[[#This Row],[ORDER DATE]])/3,0)</f>
        <v>4</v>
      </c>
      <c r="K1977" t="str">
        <f>TEXT(sales_data_sample3[[#This Row],[ORDER DATE]],"[$-409]mmmm")</f>
        <v>November</v>
      </c>
      <c r="L1977">
        <f>YEAR(sales_data_sample3[[#This Row],[ORDER DATE]])</f>
        <v>2004</v>
      </c>
      <c r="M1977" t="s">
        <v>278</v>
      </c>
      <c r="N1977">
        <v>61</v>
      </c>
      <c r="O1977" t="s">
        <v>3427</v>
      </c>
      <c r="P1977" t="s">
        <v>282</v>
      </c>
      <c r="Q1977" t="s">
        <v>283</v>
      </c>
      <c r="R1977" t="s">
        <v>284</v>
      </c>
      <c r="S1977" t="s">
        <v>4804</v>
      </c>
      <c r="T1977" t="s">
        <v>285</v>
      </c>
      <c r="U1977" t="s">
        <v>4804</v>
      </c>
      <c r="V1977" t="s">
        <v>286</v>
      </c>
      <c r="W1977" t="s">
        <v>287</v>
      </c>
      <c r="X1977" t="s">
        <v>52</v>
      </c>
      <c r="Y1977" t="s">
        <v>288</v>
      </c>
      <c r="Z1977" t="s">
        <v>289</v>
      </c>
      <c r="AA1977" t="s">
        <v>42</v>
      </c>
    </row>
    <row r="1978" spans="1:27" x14ac:dyDescent="0.25">
      <c r="A1978" s="1">
        <v>10321</v>
      </c>
      <c r="B1978" s="1">
        <v>24</v>
      </c>
      <c r="C1978" s="8">
        <v>100</v>
      </c>
      <c r="D1978" s="1">
        <v>15</v>
      </c>
      <c r="E1978" s="7">
        <v>2984.88</v>
      </c>
      <c r="F1978" s="7">
        <f>sales_data_sample3[[#This Row],[SALES]]*sales_data_sample3[[#This Row],[PROFIT MARGIN]]</f>
        <v>742.93663200000003</v>
      </c>
      <c r="G1978" s="14" t="str">
        <f>IF(sales_data_sample3[[#This Row],[STATUS]] &lt;&gt;"Cancelled","24,89%","0")</f>
        <v>24,89%</v>
      </c>
      <c r="H1978" s="4">
        <v>38295</v>
      </c>
      <c r="I1978" t="s">
        <v>28</v>
      </c>
      <c r="J1978">
        <f>ROUNDUP(MONTH(sales_data_sample3[[#This Row],[ORDER DATE]])/3,0)</f>
        <v>4</v>
      </c>
      <c r="K1978" t="str">
        <f>TEXT(sales_data_sample3[[#This Row],[ORDER DATE]],"[$-409]mmmm")</f>
        <v>November</v>
      </c>
      <c r="L1978">
        <f>YEAR(sales_data_sample3[[#This Row],[ORDER DATE]])</f>
        <v>2004</v>
      </c>
      <c r="M1978" t="s">
        <v>278</v>
      </c>
      <c r="N1978">
        <v>115</v>
      </c>
      <c r="O1978" t="s">
        <v>1223</v>
      </c>
      <c r="P1978" t="s">
        <v>248</v>
      </c>
      <c r="Q1978" t="s">
        <v>249</v>
      </c>
      <c r="R1978" t="s">
        <v>250</v>
      </c>
      <c r="S1978" t="s">
        <v>4804</v>
      </c>
      <c r="T1978" t="s">
        <v>251</v>
      </c>
      <c r="U1978" t="s">
        <v>185</v>
      </c>
      <c r="V1978" t="s">
        <v>252</v>
      </c>
      <c r="W1978" t="s">
        <v>38</v>
      </c>
      <c r="X1978" t="s">
        <v>39</v>
      </c>
      <c r="Y1978" t="s">
        <v>253</v>
      </c>
      <c r="Z1978" t="s">
        <v>254</v>
      </c>
      <c r="AA1978" t="s">
        <v>42</v>
      </c>
    </row>
    <row r="1979" spans="1:27" x14ac:dyDescent="0.25">
      <c r="A1979" s="1">
        <v>10321</v>
      </c>
      <c r="B1979" s="1">
        <v>41</v>
      </c>
      <c r="C1979" s="8">
        <v>100</v>
      </c>
      <c r="D1979" s="1">
        <v>10</v>
      </c>
      <c r="E1979" s="7">
        <v>5803.14</v>
      </c>
      <c r="F1979" s="7">
        <f>sales_data_sample3[[#This Row],[SALES]]*sales_data_sample3[[#This Row],[PROFIT MARGIN]]</f>
        <v>1444.4015460000001</v>
      </c>
      <c r="G1979" s="14" t="str">
        <f>IF(sales_data_sample3[[#This Row],[STATUS]] &lt;&gt;"Cancelled","24,89%","0")</f>
        <v>24,89%</v>
      </c>
      <c r="H1979" s="4">
        <v>38295</v>
      </c>
      <c r="I1979" t="s">
        <v>28</v>
      </c>
      <c r="J1979">
        <f>ROUNDUP(MONTH(sales_data_sample3[[#This Row],[ORDER DATE]])/3,0)</f>
        <v>4</v>
      </c>
      <c r="K1979" t="str">
        <f>TEXT(sales_data_sample3[[#This Row],[ORDER DATE]],"[$-409]mmmm")</f>
        <v>November</v>
      </c>
      <c r="L1979">
        <f>YEAR(sales_data_sample3[[#This Row],[ORDER DATE]])</f>
        <v>2004</v>
      </c>
      <c r="M1979" t="s">
        <v>278</v>
      </c>
      <c r="N1979">
        <v>141</v>
      </c>
      <c r="O1979" t="s">
        <v>1299</v>
      </c>
      <c r="P1979" t="s">
        <v>248</v>
      </c>
      <c r="Q1979" t="s">
        <v>249</v>
      </c>
      <c r="R1979" t="s">
        <v>250</v>
      </c>
      <c r="S1979" t="s">
        <v>4804</v>
      </c>
      <c r="T1979" t="s">
        <v>251</v>
      </c>
      <c r="U1979" t="s">
        <v>185</v>
      </c>
      <c r="V1979" t="s">
        <v>252</v>
      </c>
      <c r="W1979" t="s">
        <v>38</v>
      </c>
      <c r="X1979" t="s">
        <v>39</v>
      </c>
      <c r="Y1979" t="s">
        <v>253</v>
      </c>
      <c r="Z1979" t="s">
        <v>254</v>
      </c>
      <c r="AA1979" t="s">
        <v>65</v>
      </c>
    </row>
    <row r="1980" spans="1:27" x14ac:dyDescent="0.25">
      <c r="A1980" s="1">
        <v>10321</v>
      </c>
      <c r="B1980" s="1">
        <v>44</v>
      </c>
      <c r="C1980" s="8">
        <v>100</v>
      </c>
      <c r="D1980" s="1">
        <v>6</v>
      </c>
      <c r="E1980" s="7">
        <v>4489.76</v>
      </c>
      <c r="F1980" s="7">
        <f>sales_data_sample3[[#This Row],[SALES]]*sales_data_sample3[[#This Row],[PROFIT MARGIN]]</f>
        <v>1117.501264</v>
      </c>
      <c r="G1980" s="14" t="str">
        <f>IF(sales_data_sample3[[#This Row],[STATUS]] &lt;&gt;"Cancelled","24,89%","0")</f>
        <v>24,89%</v>
      </c>
      <c r="H1980" s="4">
        <v>38295</v>
      </c>
      <c r="I1980" t="s">
        <v>28</v>
      </c>
      <c r="J1980">
        <f>ROUNDUP(MONTH(sales_data_sample3[[#This Row],[ORDER DATE]])/3,0)</f>
        <v>4</v>
      </c>
      <c r="K1980" t="str">
        <f>TEXT(sales_data_sample3[[#This Row],[ORDER DATE]],"[$-409]mmmm")</f>
        <v>November</v>
      </c>
      <c r="L1980">
        <f>YEAR(sales_data_sample3[[#This Row],[ORDER DATE]])</f>
        <v>2004</v>
      </c>
      <c r="M1980" t="s">
        <v>278</v>
      </c>
      <c r="N1980">
        <v>124</v>
      </c>
      <c r="O1980" t="s">
        <v>1465</v>
      </c>
      <c r="P1980" t="s">
        <v>248</v>
      </c>
      <c r="Q1980" t="s">
        <v>249</v>
      </c>
      <c r="R1980" t="s">
        <v>250</v>
      </c>
      <c r="S1980" t="s">
        <v>4804</v>
      </c>
      <c r="T1980" t="s">
        <v>251</v>
      </c>
      <c r="U1980" t="s">
        <v>185</v>
      </c>
      <c r="V1980" t="s">
        <v>252</v>
      </c>
      <c r="W1980" t="s">
        <v>38</v>
      </c>
      <c r="X1980" t="s">
        <v>39</v>
      </c>
      <c r="Y1980" t="s">
        <v>253</v>
      </c>
      <c r="Z1980" t="s">
        <v>254</v>
      </c>
      <c r="AA1980" t="s">
        <v>65</v>
      </c>
    </row>
    <row r="1981" spans="1:27" x14ac:dyDescent="0.25">
      <c r="A1981" s="1">
        <v>10321</v>
      </c>
      <c r="B1981" s="1">
        <v>37</v>
      </c>
      <c r="C1981" s="8">
        <v>78.540000000000006</v>
      </c>
      <c r="D1981" s="1">
        <v>14</v>
      </c>
      <c r="E1981" s="7">
        <v>2905.98</v>
      </c>
      <c r="F1981" s="7">
        <f>sales_data_sample3[[#This Row],[SALES]]*sales_data_sample3[[#This Row],[PROFIT MARGIN]]</f>
        <v>723.29842200000007</v>
      </c>
      <c r="G1981" s="14" t="str">
        <f>IF(sales_data_sample3[[#This Row],[STATUS]] &lt;&gt;"Cancelled","24,89%","0")</f>
        <v>24,89%</v>
      </c>
      <c r="H1981" s="4">
        <v>38295</v>
      </c>
      <c r="I1981" t="s">
        <v>28</v>
      </c>
      <c r="J1981">
        <f>ROUNDUP(MONTH(sales_data_sample3[[#This Row],[ORDER DATE]])/3,0)</f>
        <v>4</v>
      </c>
      <c r="K1981" t="str">
        <f>TEXT(sales_data_sample3[[#This Row],[ORDER DATE]],"[$-409]mmmm")</f>
        <v>November</v>
      </c>
      <c r="L1981">
        <f>YEAR(sales_data_sample3[[#This Row],[ORDER DATE]])</f>
        <v>2004</v>
      </c>
      <c r="M1981" t="s">
        <v>278</v>
      </c>
      <c r="N1981">
        <v>77</v>
      </c>
      <c r="O1981" t="s">
        <v>1592</v>
      </c>
      <c r="P1981" t="s">
        <v>248</v>
      </c>
      <c r="Q1981" t="s">
        <v>249</v>
      </c>
      <c r="R1981" t="s">
        <v>250</v>
      </c>
      <c r="S1981" t="s">
        <v>4804</v>
      </c>
      <c r="T1981" t="s">
        <v>251</v>
      </c>
      <c r="U1981" t="s">
        <v>185</v>
      </c>
      <c r="V1981" t="s">
        <v>252</v>
      </c>
      <c r="W1981" t="s">
        <v>38</v>
      </c>
      <c r="X1981" t="s">
        <v>39</v>
      </c>
      <c r="Y1981" t="s">
        <v>253</v>
      </c>
      <c r="Z1981" t="s">
        <v>254</v>
      </c>
      <c r="AA1981" t="s">
        <v>42</v>
      </c>
    </row>
    <row r="1982" spans="1:27" x14ac:dyDescent="0.25">
      <c r="A1982" s="1">
        <v>10321</v>
      </c>
      <c r="B1982" s="1">
        <v>25</v>
      </c>
      <c r="C1982" s="8">
        <v>100</v>
      </c>
      <c r="D1982" s="1">
        <v>9</v>
      </c>
      <c r="E1982" s="7">
        <v>3734</v>
      </c>
      <c r="F1982" s="7">
        <f>sales_data_sample3[[#This Row],[SALES]]*sales_data_sample3[[#This Row],[PROFIT MARGIN]]</f>
        <v>929.39260000000002</v>
      </c>
      <c r="G1982" s="14" t="str">
        <f>IF(sales_data_sample3[[#This Row],[STATUS]] &lt;&gt;"Cancelled","24,89%","0")</f>
        <v>24,89%</v>
      </c>
      <c r="H1982" s="4">
        <v>38295</v>
      </c>
      <c r="I1982" t="s">
        <v>28</v>
      </c>
      <c r="J1982">
        <f>ROUNDUP(MONTH(sales_data_sample3[[#This Row],[ORDER DATE]])/3,0)</f>
        <v>4</v>
      </c>
      <c r="K1982" t="str">
        <f>TEXT(sales_data_sample3[[#This Row],[ORDER DATE]],"[$-409]mmmm")</f>
        <v>November</v>
      </c>
      <c r="L1982">
        <f>YEAR(sales_data_sample3[[#This Row],[ORDER DATE]])</f>
        <v>2004</v>
      </c>
      <c r="M1982" t="s">
        <v>278</v>
      </c>
      <c r="N1982">
        <v>142</v>
      </c>
      <c r="O1982" t="s">
        <v>1635</v>
      </c>
      <c r="P1982" t="s">
        <v>248</v>
      </c>
      <c r="Q1982" t="s">
        <v>249</v>
      </c>
      <c r="R1982" t="s">
        <v>250</v>
      </c>
      <c r="S1982" t="s">
        <v>4804</v>
      </c>
      <c r="T1982" t="s">
        <v>251</v>
      </c>
      <c r="U1982" t="s">
        <v>185</v>
      </c>
      <c r="V1982" t="s">
        <v>252</v>
      </c>
      <c r="W1982" t="s">
        <v>38</v>
      </c>
      <c r="X1982" t="s">
        <v>39</v>
      </c>
      <c r="Y1982" t="s">
        <v>253</v>
      </c>
      <c r="Z1982" t="s">
        <v>254</v>
      </c>
      <c r="AA1982" t="s">
        <v>65</v>
      </c>
    </row>
    <row r="1983" spans="1:27" x14ac:dyDescent="0.25">
      <c r="A1983" s="1">
        <v>10321</v>
      </c>
      <c r="B1983" s="1">
        <v>27</v>
      </c>
      <c r="C1983" s="8">
        <v>100</v>
      </c>
      <c r="D1983" s="1">
        <v>7</v>
      </c>
      <c r="E1983" s="7">
        <v>2851.2</v>
      </c>
      <c r="F1983" s="7">
        <f>sales_data_sample3[[#This Row],[SALES]]*sales_data_sample3[[#This Row],[PROFIT MARGIN]]</f>
        <v>709.66368</v>
      </c>
      <c r="G1983" s="14" t="str">
        <f>IF(sales_data_sample3[[#This Row],[STATUS]] &lt;&gt;"Cancelled","24,89%","0")</f>
        <v>24,89%</v>
      </c>
      <c r="H1983" s="4">
        <v>38295</v>
      </c>
      <c r="I1983" t="s">
        <v>28</v>
      </c>
      <c r="J1983">
        <f>ROUNDUP(MONTH(sales_data_sample3[[#This Row],[ORDER DATE]])/3,0)</f>
        <v>4</v>
      </c>
      <c r="K1983" t="str">
        <f>TEXT(sales_data_sample3[[#This Row],[ORDER DATE]],"[$-409]mmmm")</f>
        <v>November</v>
      </c>
      <c r="L1983">
        <f>YEAR(sales_data_sample3[[#This Row],[ORDER DATE]])</f>
        <v>2004</v>
      </c>
      <c r="M1983" t="s">
        <v>278</v>
      </c>
      <c r="N1983">
        <v>132</v>
      </c>
      <c r="O1983" t="s">
        <v>1960</v>
      </c>
      <c r="P1983" t="s">
        <v>248</v>
      </c>
      <c r="Q1983" t="s">
        <v>249</v>
      </c>
      <c r="R1983" t="s">
        <v>250</v>
      </c>
      <c r="S1983" t="s">
        <v>4804</v>
      </c>
      <c r="T1983" t="s">
        <v>251</v>
      </c>
      <c r="U1983" t="s">
        <v>185</v>
      </c>
      <c r="V1983" t="s">
        <v>252</v>
      </c>
      <c r="W1983" t="s">
        <v>38</v>
      </c>
      <c r="X1983" t="s">
        <v>39</v>
      </c>
      <c r="Y1983" t="s">
        <v>253</v>
      </c>
      <c r="Z1983" t="s">
        <v>254</v>
      </c>
      <c r="AA1983" t="s">
        <v>42</v>
      </c>
    </row>
    <row r="1984" spans="1:27" x14ac:dyDescent="0.25">
      <c r="A1984" s="1">
        <v>10321</v>
      </c>
      <c r="B1984" s="1">
        <v>33</v>
      </c>
      <c r="C1984" s="8">
        <v>100</v>
      </c>
      <c r="D1984" s="1">
        <v>11</v>
      </c>
      <c r="E1984" s="7">
        <v>5700.09</v>
      </c>
      <c r="F1984" s="7">
        <f>sales_data_sample3[[#This Row],[SALES]]*sales_data_sample3[[#This Row],[PROFIT MARGIN]]</f>
        <v>1418.7524010000002</v>
      </c>
      <c r="G1984" s="14" t="str">
        <f>IF(sales_data_sample3[[#This Row],[STATUS]] &lt;&gt;"Cancelled","24,89%","0")</f>
        <v>24,89%</v>
      </c>
      <c r="H1984" s="4">
        <v>38295</v>
      </c>
      <c r="I1984" t="s">
        <v>28</v>
      </c>
      <c r="J1984">
        <f>ROUNDUP(MONTH(sales_data_sample3[[#This Row],[ORDER DATE]])/3,0)</f>
        <v>4</v>
      </c>
      <c r="K1984" t="str">
        <f>TEXT(sales_data_sample3[[#This Row],[ORDER DATE]],"[$-409]mmmm")</f>
        <v>November</v>
      </c>
      <c r="L1984">
        <f>YEAR(sales_data_sample3[[#This Row],[ORDER DATE]])</f>
        <v>2004</v>
      </c>
      <c r="M1984" t="s">
        <v>278</v>
      </c>
      <c r="N1984">
        <v>169</v>
      </c>
      <c r="O1984" t="s">
        <v>2190</v>
      </c>
      <c r="P1984" t="s">
        <v>248</v>
      </c>
      <c r="Q1984" t="s">
        <v>249</v>
      </c>
      <c r="R1984" t="s">
        <v>250</v>
      </c>
      <c r="S1984" t="s">
        <v>4804</v>
      </c>
      <c r="T1984" t="s">
        <v>251</v>
      </c>
      <c r="U1984" t="s">
        <v>185</v>
      </c>
      <c r="V1984" t="s">
        <v>252</v>
      </c>
      <c r="W1984" t="s">
        <v>38</v>
      </c>
      <c r="X1984" t="s">
        <v>39</v>
      </c>
      <c r="Y1984" t="s">
        <v>253</v>
      </c>
      <c r="Z1984" t="s">
        <v>254</v>
      </c>
      <c r="AA1984" t="s">
        <v>65</v>
      </c>
    </row>
    <row r="1985" spans="1:27" x14ac:dyDescent="0.25">
      <c r="A1985" s="1">
        <v>10321</v>
      </c>
      <c r="B1985" s="1">
        <v>28</v>
      </c>
      <c r="C1985" s="8">
        <v>100</v>
      </c>
      <c r="D1985" s="1">
        <v>8</v>
      </c>
      <c r="E1985" s="7">
        <v>4232.76</v>
      </c>
      <c r="F1985" s="7">
        <f>sales_data_sample3[[#This Row],[SALES]]*sales_data_sample3[[#This Row],[PROFIT MARGIN]]</f>
        <v>1053.5339640000002</v>
      </c>
      <c r="G1985" s="14" t="str">
        <f>IF(sales_data_sample3[[#This Row],[STATUS]] &lt;&gt;"Cancelled","24,89%","0")</f>
        <v>24,89%</v>
      </c>
      <c r="H1985" s="4">
        <v>38295</v>
      </c>
      <c r="I1985" t="s">
        <v>28</v>
      </c>
      <c r="J1985">
        <f>ROUNDUP(MONTH(sales_data_sample3[[#This Row],[ORDER DATE]])/3,0)</f>
        <v>4</v>
      </c>
      <c r="K1985" t="str">
        <f>TEXT(sales_data_sample3[[#This Row],[ORDER DATE]],"[$-409]mmmm")</f>
        <v>November</v>
      </c>
      <c r="L1985">
        <f>YEAR(sales_data_sample3[[#This Row],[ORDER DATE]])</f>
        <v>2004</v>
      </c>
      <c r="M1985" t="s">
        <v>278</v>
      </c>
      <c r="N1985">
        <v>141</v>
      </c>
      <c r="O1985" t="s">
        <v>2392</v>
      </c>
      <c r="P1985" t="s">
        <v>248</v>
      </c>
      <c r="Q1985" t="s">
        <v>249</v>
      </c>
      <c r="R1985" t="s">
        <v>250</v>
      </c>
      <c r="S1985" t="s">
        <v>4804</v>
      </c>
      <c r="T1985" t="s">
        <v>251</v>
      </c>
      <c r="U1985" t="s">
        <v>185</v>
      </c>
      <c r="V1985" t="s">
        <v>252</v>
      </c>
      <c r="W1985" t="s">
        <v>38</v>
      </c>
      <c r="X1985" t="s">
        <v>39</v>
      </c>
      <c r="Y1985" t="s">
        <v>253</v>
      </c>
      <c r="Z1985" t="s">
        <v>254</v>
      </c>
      <c r="AA1985" t="s">
        <v>65</v>
      </c>
    </row>
    <row r="1986" spans="1:27" x14ac:dyDescent="0.25">
      <c r="A1986" s="1">
        <v>10321</v>
      </c>
      <c r="B1986" s="1">
        <v>30</v>
      </c>
      <c r="C1986" s="8">
        <v>70.55</v>
      </c>
      <c r="D1986" s="1">
        <v>3</v>
      </c>
      <c r="E1986" s="7">
        <v>2116.5</v>
      </c>
      <c r="F1986" s="7">
        <f>sales_data_sample3[[#This Row],[SALES]]*sales_data_sample3[[#This Row],[PROFIT MARGIN]]</f>
        <v>526.79685000000006</v>
      </c>
      <c r="G1986" s="14" t="str">
        <f>IF(sales_data_sample3[[#This Row],[STATUS]] &lt;&gt;"Cancelled","24,89%","0")</f>
        <v>24,89%</v>
      </c>
      <c r="H1986" s="4">
        <v>38295</v>
      </c>
      <c r="I1986" t="s">
        <v>28</v>
      </c>
      <c r="J1986">
        <f>ROUNDUP(MONTH(sales_data_sample3[[#This Row],[ORDER DATE]])/3,0)</f>
        <v>4</v>
      </c>
      <c r="K1986" t="str">
        <f>TEXT(sales_data_sample3[[#This Row],[ORDER DATE]],"[$-409]mmmm")</f>
        <v>November</v>
      </c>
      <c r="L1986">
        <f>YEAR(sales_data_sample3[[#This Row],[ORDER DATE]])</f>
        <v>2004</v>
      </c>
      <c r="M1986" t="s">
        <v>278</v>
      </c>
      <c r="N1986">
        <v>73</v>
      </c>
      <c r="O1986" t="s">
        <v>2735</v>
      </c>
      <c r="P1986" t="s">
        <v>248</v>
      </c>
      <c r="Q1986" t="s">
        <v>249</v>
      </c>
      <c r="R1986" t="s">
        <v>250</v>
      </c>
      <c r="S1986" t="s">
        <v>4804</v>
      </c>
      <c r="T1986" t="s">
        <v>251</v>
      </c>
      <c r="U1986" t="s">
        <v>185</v>
      </c>
      <c r="V1986" t="s">
        <v>252</v>
      </c>
      <c r="W1986" t="s">
        <v>38</v>
      </c>
      <c r="X1986" t="s">
        <v>39</v>
      </c>
      <c r="Y1986" t="s">
        <v>253</v>
      </c>
      <c r="Z1986" t="s">
        <v>254</v>
      </c>
      <c r="AA1986" t="s">
        <v>42</v>
      </c>
    </row>
    <row r="1987" spans="1:27" x14ac:dyDescent="0.25">
      <c r="A1987" s="1">
        <v>10321</v>
      </c>
      <c r="B1987" s="1">
        <v>48</v>
      </c>
      <c r="C1987" s="8">
        <v>42.26</v>
      </c>
      <c r="D1987" s="1">
        <v>5</v>
      </c>
      <c r="E1987" s="7">
        <v>2028.48</v>
      </c>
      <c r="F1987" s="7">
        <f>sales_data_sample3[[#This Row],[SALES]]*sales_data_sample3[[#This Row],[PROFIT MARGIN]]</f>
        <v>504.88867200000004</v>
      </c>
      <c r="G1987" s="14" t="str">
        <f>IF(sales_data_sample3[[#This Row],[STATUS]] &lt;&gt;"Cancelled","24,89%","0")</f>
        <v>24,89%</v>
      </c>
      <c r="H1987" s="4">
        <v>38295</v>
      </c>
      <c r="I1987" t="s">
        <v>28</v>
      </c>
      <c r="J1987">
        <f>ROUNDUP(MONTH(sales_data_sample3[[#This Row],[ORDER DATE]])/3,0)</f>
        <v>4</v>
      </c>
      <c r="K1987" t="str">
        <f>TEXT(sales_data_sample3[[#This Row],[ORDER DATE]],"[$-409]mmmm")</f>
        <v>November</v>
      </c>
      <c r="L1987">
        <f>YEAR(sales_data_sample3[[#This Row],[ORDER DATE]])</f>
        <v>2004</v>
      </c>
      <c r="M1987" t="s">
        <v>278</v>
      </c>
      <c r="N1987">
        <v>50</v>
      </c>
      <c r="O1987" t="s">
        <v>2857</v>
      </c>
      <c r="P1987" t="s">
        <v>248</v>
      </c>
      <c r="Q1987" t="s">
        <v>249</v>
      </c>
      <c r="R1987" t="s">
        <v>250</v>
      </c>
      <c r="S1987" t="s">
        <v>4804</v>
      </c>
      <c r="T1987" t="s">
        <v>251</v>
      </c>
      <c r="U1987" t="s">
        <v>185</v>
      </c>
      <c r="V1987" t="s">
        <v>252</v>
      </c>
      <c r="W1987" t="s">
        <v>38</v>
      </c>
      <c r="X1987" t="s">
        <v>39</v>
      </c>
      <c r="Y1987" t="s">
        <v>253</v>
      </c>
      <c r="Z1987" t="s">
        <v>254</v>
      </c>
      <c r="AA1987" t="s">
        <v>42</v>
      </c>
    </row>
    <row r="1988" spans="1:27" x14ac:dyDescent="0.25">
      <c r="A1988" s="1">
        <v>10321</v>
      </c>
      <c r="B1988" s="1">
        <v>30</v>
      </c>
      <c r="C1988" s="8">
        <v>72.7</v>
      </c>
      <c r="D1988" s="1">
        <v>1</v>
      </c>
      <c r="E1988" s="7">
        <v>2181</v>
      </c>
      <c r="F1988" s="7">
        <f>sales_data_sample3[[#This Row],[SALES]]*sales_data_sample3[[#This Row],[PROFIT MARGIN]]</f>
        <v>542.85090000000002</v>
      </c>
      <c r="G1988" s="14" t="str">
        <f>IF(sales_data_sample3[[#This Row],[STATUS]] &lt;&gt;"Cancelled","24,89%","0")</f>
        <v>24,89%</v>
      </c>
      <c r="H1988" s="4">
        <v>38295</v>
      </c>
      <c r="I1988" t="s">
        <v>28</v>
      </c>
      <c r="J1988">
        <f>ROUNDUP(MONTH(sales_data_sample3[[#This Row],[ORDER DATE]])/3,0)</f>
        <v>4</v>
      </c>
      <c r="K1988" t="str">
        <f>TEXT(sales_data_sample3[[#This Row],[ORDER DATE]],"[$-409]mmmm")</f>
        <v>November</v>
      </c>
      <c r="L1988">
        <f>YEAR(sales_data_sample3[[#This Row],[ORDER DATE]])</f>
        <v>2004</v>
      </c>
      <c r="M1988" t="s">
        <v>278</v>
      </c>
      <c r="N1988">
        <v>90</v>
      </c>
      <c r="O1988" t="s">
        <v>3151</v>
      </c>
      <c r="P1988" t="s">
        <v>248</v>
      </c>
      <c r="Q1988" t="s">
        <v>249</v>
      </c>
      <c r="R1988" t="s">
        <v>250</v>
      </c>
      <c r="S1988" t="s">
        <v>4804</v>
      </c>
      <c r="T1988" t="s">
        <v>251</v>
      </c>
      <c r="U1988" t="s">
        <v>185</v>
      </c>
      <c r="V1988" t="s">
        <v>252</v>
      </c>
      <c r="W1988" t="s">
        <v>38</v>
      </c>
      <c r="X1988" t="s">
        <v>39</v>
      </c>
      <c r="Y1988" t="s">
        <v>253</v>
      </c>
      <c r="Z1988" t="s">
        <v>254</v>
      </c>
      <c r="AA1988" t="s">
        <v>42</v>
      </c>
    </row>
    <row r="1989" spans="1:27" x14ac:dyDescent="0.25">
      <c r="A1989" s="1">
        <v>10321</v>
      </c>
      <c r="B1989" s="1">
        <v>37</v>
      </c>
      <c r="C1989" s="8">
        <v>33.229999999999997</v>
      </c>
      <c r="D1989" s="1">
        <v>12</v>
      </c>
      <c r="E1989" s="7">
        <v>1229.51</v>
      </c>
      <c r="F1989" s="7">
        <f>sales_data_sample3[[#This Row],[SALES]]*sales_data_sample3[[#This Row],[PROFIT MARGIN]]</f>
        <v>306.02503899999999</v>
      </c>
      <c r="G1989" s="14" t="str">
        <f>IF(sales_data_sample3[[#This Row],[STATUS]] &lt;&gt;"Cancelled","24,89%","0")</f>
        <v>24,89%</v>
      </c>
      <c r="H1989" s="4">
        <v>38295</v>
      </c>
      <c r="I1989" t="s">
        <v>28</v>
      </c>
      <c r="J1989">
        <f>ROUNDUP(MONTH(sales_data_sample3[[#This Row],[ORDER DATE]])/3,0)</f>
        <v>4</v>
      </c>
      <c r="K1989" t="str">
        <f>TEXT(sales_data_sample3[[#This Row],[ORDER DATE]],"[$-409]mmmm")</f>
        <v>November</v>
      </c>
      <c r="L1989">
        <f>YEAR(sales_data_sample3[[#This Row],[ORDER DATE]])</f>
        <v>2004</v>
      </c>
      <c r="M1989" t="s">
        <v>278</v>
      </c>
      <c r="N1989">
        <v>37</v>
      </c>
      <c r="O1989" t="s">
        <v>3302</v>
      </c>
      <c r="P1989" t="s">
        <v>248</v>
      </c>
      <c r="Q1989" t="s">
        <v>249</v>
      </c>
      <c r="R1989" t="s">
        <v>250</v>
      </c>
      <c r="S1989" t="s">
        <v>4804</v>
      </c>
      <c r="T1989" t="s">
        <v>251</v>
      </c>
      <c r="U1989" t="s">
        <v>185</v>
      </c>
      <c r="V1989" t="s">
        <v>252</v>
      </c>
      <c r="W1989" t="s">
        <v>38</v>
      </c>
      <c r="X1989" t="s">
        <v>39</v>
      </c>
      <c r="Y1989" t="s">
        <v>253</v>
      </c>
      <c r="Z1989" t="s">
        <v>254</v>
      </c>
      <c r="AA1989" t="s">
        <v>42</v>
      </c>
    </row>
    <row r="1990" spans="1:27" x14ac:dyDescent="0.25">
      <c r="A1990" s="1">
        <v>10321</v>
      </c>
      <c r="B1990" s="1">
        <v>39</v>
      </c>
      <c r="C1990" s="8">
        <v>84.75</v>
      </c>
      <c r="D1990" s="1">
        <v>2</v>
      </c>
      <c r="E1990" s="7">
        <v>3305.25</v>
      </c>
      <c r="F1990" s="7">
        <f>sales_data_sample3[[#This Row],[SALES]]*sales_data_sample3[[#This Row],[PROFIT MARGIN]]</f>
        <v>822.67672500000003</v>
      </c>
      <c r="G1990" s="14" t="str">
        <f>IF(sales_data_sample3[[#This Row],[STATUS]] &lt;&gt;"Cancelled","24,89%","0")</f>
        <v>24,89%</v>
      </c>
      <c r="H1990" s="4">
        <v>38295</v>
      </c>
      <c r="I1990" t="s">
        <v>28</v>
      </c>
      <c r="J1990">
        <f>ROUNDUP(MONTH(sales_data_sample3[[#This Row],[ORDER DATE]])/3,0)</f>
        <v>4</v>
      </c>
      <c r="K1990" t="str">
        <f>TEXT(sales_data_sample3[[#This Row],[ORDER DATE]],"[$-409]mmmm")</f>
        <v>November</v>
      </c>
      <c r="L1990">
        <f>YEAR(sales_data_sample3[[#This Row],[ORDER DATE]])</f>
        <v>2004</v>
      </c>
      <c r="M1990" t="s">
        <v>278</v>
      </c>
      <c r="N1990">
        <v>85</v>
      </c>
      <c r="O1990" t="s">
        <v>3391</v>
      </c>
      <c r="P1990" t="s">
        <v>248</v>
      </c>
      <c r="Q1990" t="s">
        <v>249</v>
      </c>
      <c r="R1990" t="s">
        <v>250</v>
      </c>
      <c r="S1990" t="s">
        <v>4804</v>
      </c>
      <c r="T1990" t="s">
        <v>251</v>
      </c>
      <c r="U1990" t="s">
        <v>185</v>
      </c>
      <c r="V1990" t="s">
        <v>252</v>
      </c>
      <c r="W1990" t="s">
        <v>38</v>
      </c>
      <c r="X1990" t="s">
        <v>39</v>
      </c>
      <c r="Y1990" t="s">
        <v>253</v>
      </c>
      <c r="Z1990" t="s">
        <v>254</v>
      </c>
      <c r="AA1990" t="s">
        <v>65</v>
      </c>
    </row>
    <row r="1991" spans="1:27" x14ac:dyDescent="0.25">
      <c r="A1991" s="1">
        <v>10321</v>
      </c>
      <c r="B1991" s="1">
        <v>21</v>
      </c>
      <c r="C1991" s="8">
        <v>89.95</v>
      </c>
      <c r="D1991" s="1">
        <v>4</v>
      </c>
      <c r="E1991" s="7">
        <v>1888.95</v>
      </c>
      <c r="F1991" s="7">
        <f>sales_data_sample3[[#This Row],[SALES]]*sales_data_sample3[[#This Row],[PROFIT MARGIN]]</f>
        <v>470.15965500000004</v>
      </c>
      <c r="G1991" s="14" t="str">
        <f>IF(sales_data_sample3[[#This Row],[STATUS]] &lt;&gt;"Cancelled","24,89%","0")</f>
        <v>24,89%</v>
      </c>
      <c r="H1991" s="4">
        <v>38295</v>
      </c>
      <c r="I1991" t="s">
        <v>28</v>
      </c>
      <c r="J1991">
        <f>ROUNDUP(MONTH(sales_data_sample3[[#This Row],[ORDER DATE]])/3,0)</f>
        <v>4</v>
      </c>
      <c r="K1991" t="str">
        <f>TEXT(sales_data_sample3[[#This Row],[ORDER DATE]],"[$-409]mmmm")</f>
        <v>November</v>
      </c>
      <c r="L1991">
        <f>YEAR(sales_data_sample3[[#This Row],[ORDER DATE]])</f>
        <v>2004</v>
      </c>
      <c r="M1991" t="s">
        <v>278</v>
      </c>
      <c r="N1991">
        <v>107</v>
      </c>
      <c r="O1991" t="s">
        <v>3508</v>
      </c>
      <c r="P1991" t="s">
        <v>248</v>
      </c>
      <c r="Q1991" t="s">
        <v>249</v>
      </c>
      <c r="R1991" t="s">
        <v>250</v>
      </c>
      <c r="S1991" t="s">
        <v>4804</v>
      </c>
      <c r="T1991" t="s">
        <v>251</v>
      </c>
      <c r="U1991" t="s">
        <v>185</v>
      </c>
      <c r="V1991" t="s">
        <v>252</v>
      </c>
      <c r="W1991" t="s">
        <v>38</v>
      </c>
      <c r="X1991" t="s">
        <v>39</v>
      </c>
      <c r="Y1991" t="s">
        <v>253</v>
      </c>
      <c r="Z1991" t="s">
        <v>254</v>
      </c>
      <c r="AA1991" t="s">
        <v>42</v>
      </c>
    </row>
    <row r="1992" spans="1:27" x14ac:dyDescent="0.25">
      <c r="A1992" s="1">
        <v>10321</v>
      </c>
      <c r="B1992" s="1">
        <v>26</v>
      </c>
      <c r="C1992" s="8">
        <v>100</v>
      </c>
      <c r="D1992" s="1">
        <v>13</v>
      </c>
      <c r="E1992" s="7">
        <v>4052.88</v>
      </c>
      <c r="F1992" s="7">
        <f>sales_data_sample3[[#This Row],[SALES]]*sales_data_sample3[[#This Row],[PROFIT MARGIN]]</f>
        <v>1008.761832</v>
      </c>
      <c r="G1992" s="14" t="str">
        <f>IF(sales_data_sample3[[#This Row],[STATUS]] &lt;&gt;"Cancelled","24,89%","0")</f>
        <v>24,89%</v>
      </c>
      <c r="H1992" s="4">
        <v>38295</v>
      </c>
      <c r="I1992" t="s">
        <v>28</v>
      </c>
      <c r="J1992">
        <f>ROUNDUP(MONTH(sales_data_sample3[[#This Row],[ORDER DATE]])/3,0)</f>
        <v>4</v>
      </c>
      <c r="K1992" t="str">
        <f>TEXT(sales_data_sample3[[#This Row],[ORDER DATE]],"[$-409]mmmm")</f>
        <v>November</v>
      </c>
      <c r="L1992">
        <f>YEAR(sales_data_sample3[[#This Row],[ORDER DATE]])</f>
        <v>2004</v>
      </c>
      <c r="M1992" t="s">
        <v>278</v>
      </c>
      <c r="N1992">
        <v>140</v>
      </c>
      <c r="O1992" t="s">
        <v>3589</v>
      </c>
      <c r="P1992" t="s">
        <v>248</v>
      </c>
      <c r="Q1992" t="s">
        <v>249</v>
      </c>
      <c r="R1992" t="s">
        <v>250</v>
      </c>
      <c r="S1992" t="s">
        <v>4804</v>
      </c>
      <c r="T1992" t="s">
        <v>251</v>
      </c>
      <c r="U1992" t="s">
        <v>185</v>
      </c>
      <c r="V1992" t="s">
        <v>252</v>
      </c>
      <c r="W1992" t="s">
        <v>38</v>
      </c>
      <c r="X1992" t="s">
        <v>39</v>
      </c>
      <c r="Y1992" t="s">
        <v>253</v>
      </c>
      <c r="Z1992" t="s">
        <v>254</v>
      </c>
      <c r="AA1992" t="s">
        <v>65</v>
      </c>
    </row>
    <row r="1993" spans="1:27" x14ac:dyDescent="0.25">
      <c r="A1993" s="1">
        <v>10322</v>
      </c>
      <c r="B1993" s="1">
        <v>40</v>
      </c>
      <c r="C1993" s="8">
        <v>100</v>
      </c>
      <c r="D1993" s="1">
        <v>1</v>
      </c>
      <c r="E1993" s="7">
        <v>6000.4</v>
      </c>
      <c r="F1993" s="7">
        <f>sales_data_sample3[[#This Row],[SALES]]*sales_data_sample3[[#This Row],[PROFIT MARGIN]]</f>
        <v>1493.49956</v>
      </c>
      <c r="G1993" s="14" t="str">
        <f>IF(sales_data_sample3[[#This Row],[STATUS]] &lt;&gt;"Cancelled","24,89%","0")</f>
        <v>24,89%</v>
      </c>
      <c r="H1993" s="4">
        <v>38295</v>
      </c>
      <c r="I1993" t="s">
        <v>28</v>
      </c>
      <c r="J1993">
        <f>ROUNDUP(MONTH(sales_data_sample3[[#This Row],[ORDER DATE]])/3,0)</f>
        <v>4</v>
      </c>
      <c r="K1993" t="str">
        <f>TEXT(sales_data_sample3[[#This Row],[ORDER DATE]],"[$-409]mmmm")</f>
        <v>November</v>
      </c>
      <c r="L1993">
        <f>YEAR(sales_data_sample3[[#This Row],[ORDER DATE]])</f>
        <v>2004</v>
      </c>
      <c r="M1993" t="s">
        <v>278</v>
      </c>
      <c r="N1993">
        <v>214</v>
      </c>
      <c r="O1993" t="s">
        <v>279</v>
      </c>
      <c r="P1993" t="s">
        <v>425</v>
      </c>
      <c r="Q1993" t="s">
        <v>426</v>
      </c>
      <c r="R1993" t="s">
        <v>427</v>
      </c>
      <c r="S1993" t="s">
        <v>4804</v>
      </c>
      <c r="T1993" t="s">
        <v>428</v>
      </c>
      <c r="U1993" t="s">
        <v>429</v>
      </c>
      <c r="V1993" t="s">
        <v>430</v>
      </c>
      <c r="W1993" t="s">
        <v>38</v>
      </c>
      <c r="X1993" t="s">
        <v>39</v>
      </c>
      <c r="Y1993" t="s">
        <v>75</v>
      </c>
      <c r="Z1993" t="s">
        <v>422</v>
      </c>
      <c r="AA1993" t="s">
        <v>65</v>
      </c>
    </row>
    <row r="1994" spans="1:27" x14ac:dyDescent="0.25">
      <c r="A1994" s="1">
        <v>10322</v>
      </c>
      <c r="B1994" s="1">
        <v>46</v>
      </c>
      <c r="C1994" s="8">
        <v>61.99</v>
      </c>
      <c r="D1994" s="1">
        <v>8</v>
      </c>
      <c r="E1994" s="7">
        <v>2851.54</v>
      </c>
      <c r="F1994" s="7">
        <f>sales_data_sample3[[#This Row],[SALES]]*sales_data_sample3[[#This Row],[PROFIT MARGIN]]</f>
        <v>709.74830600000007</v>
      </c>
      <c r="G1994" s="14" t="str">
        <f>IF(sales_data_sample3[[#This Row],[STATUS]] &lt;&gt;"Cancelled","24,89%","0")</f>
        <v>24,89%</v>
      </c>
      <c r="H1994" s="4">
        <v>38295</v>
      </c>
      <c r="I1994" t="s">
        <v>28</v>
      </c>
      <c r="J1994">
        <f>ROUNDUP(MONTH(sales_data_sample3[[#This Row],[ORDER DATE]])/3,0)</f>
        <v>4</v>
      </c>
      <c r="K1994" t="str">
        <f>TEXT(sales_data_sample3[[#This Row],[ORDER DATE]],"[$-409]mmmm")</f>
        <v>November</v>
      </c>
      <c r="L1994">
        <f>YEAR(sales_data_sample3[[#This Row],[ORDER DATE]])</f>
        <v>2004</v>
      </c>
      <c r="M1994" t="s">
        <v>278</v>
      </c>
      <c r="N1994">
        <v>147</v>
      </c>
      <c r="O1994" t="s">
        <v>710</v>
      </c>
      <c r="P1994" t="s">
        <v>425</v>
      </c>
      <c r="Q1994" t="s">
        <v>426</v>
      </c>
      <c r="R1994" t="s">
        <v>427</v>
      </c>
      <c r="S1994" t="s">
        <v>4804</v>
      </c>
      <c r="T1994" t="s">
        <v>428</v>
      </c>
      <c r="U1994" t="s">
        <v>429</v>
      </c>
      <c r="V1994" t="s">
        <v>430</v>
      </c>
      <c r="W1994" t="s">
        <v>38</v>
      </c>
      <c r="X1994" t="s">
        <v>39</v>
      </c>
      <c r="Y1994" t="s">
        <v>75</v>
      </c>
      <c r="Z1994" t="s">
        <v>422</v>
      </c>
      <c r="AA1994" t="s">
        <v>42</v>
      </c>
    </row>
    <row r="1995" spans="1:27" x14ac:dyDescent="0.25">
      <c r="A1995" s="1">
        <v>10322</v>
      </c>
      <c r="B1995" s="1">
        <v>27</v>
      </c>
      <c r="C1995" s="8">
        <v>100</v>
      </c>
      <c r="D1995" s="1">
        <v>9</v>
      </c>
      <c r="E1995" s="7">
        <v>4784.13</v>
      </c>
      <c r="F1995" s="7">
        <f>sales_data_sample3[[#This Row],[SALES]]*sales_data_sample3[[#This Row],[PROFIT MARGIN]]</f>
        <v>217.67791500000001</v>
      </c>
      <c r="G1995" s="14" t="str">
        <f>IF(sales_data_sample3[[#This Row],[STATUS]] &lt;&gt;"Cancelled","4,55%","0")</f>
        <v>4,55%</v>
      </c>
      <c r="H1995" s="4">
        <v>38295</v>
      </c>
      <c r="I1995" t="s">
        <v>28</v>
      </c>
      <c r="J1995">
        <f>ROUNDUP(MONTH(sales_data_sample3[[#This Row],[ORDER DATE]])/3,0)</f>
        <v>4</v>
      </c>
      <c r="K1995" t="str">
        <f>TEXT(sales_data_sample3[[#This Row],[ORDER DATE]],"[$-409]mmmm")</f>
        <v>November</v>
      </c>
      <c r="L1995">
        <f>YEAR(sales_data_sample3[[#This Row],[ORDER DATE]])</f>
        <v>2004</v>
      </c>
      <c r="M1995" t="s">
        <v>957</v>
      </c>
      <c r="N1995">
        <v>136</v>
      </c>
      <c r="O1995" t="s">
        <v>958</v>
      </c>
      <c r="P1995" t="s">
        <v>425</v>
      </c>
      <c r="Q1995" t="s">
        <v>426</v>
      </c>
      <c r="R1995" t="s">
        <v>427</v>
      </c>
      <c r="S1995" t="s">
        <v>4804</v>
      </c>
      <c r="T1995" t="s">
        <v>428</v>
      </c>
      <c r="U1995" t="s">
        <v>429</v>
      </c>
      <c r="V1995" t="s">
        <v>430</v>
      </c>
      <c r="W1995" t="s">
        <v>38</v>
      </c>
      <c r="X1995" t="s">
        <v>39</v>
      </c>
      <c r="Y1995" t="s">
        <v>75</v>
      </c>
      <c r="Z1995" t="s">
        <v>422</v>
      </c>
      <c r="AA1995" t="s">
        <v>65</v>
      </c>
    </row>
    <row r="1996" spans="1:27" x14ac:dyDescent="0.25">
      <c r="A1996" s="1">
        <v>10322</v>
      </c>
      <c r="B1996" s="1">
        <v>22</v>
      </c>
      <c r="C1996" s="8">
        <v>100</v>
      </c>
      <c r="D1996" s="1">
        <v>10</v>
      </c>
      <c r="E1996" s="7">
        <v>2251.04</v>
      </c>
      <c r="F1996" s="7">
        <f>sales_data_sample3[[#This Row],[SALES]]*sales_data_sample3[[#This Row],[PROFIT MARGIN]]</f>
        <v>102.42232</v>
      </c>
      <c r="G1996" s="14" t="str">
        <f>IF(sales_data_sample3[[#This Row],[STATUS]] &lt;&gt;"Cancelled","4,55%","0")</f>
        <v>4,55%</v>
      </c>
      <c r="H1996" s="4">
        <v>38295</v>
      </c>
      <c r="I1996" t="s">
        <v>28</v>
      </c>
      <c r="J1996">
        <f>ROUNDUP(MONTH(sales_data_sample3[[#This Row],[ORDER DATE]])/3,0)</f>
        <v>4</v>
      </c>
      <c r="K1996" t="str">
        <f>TEXT(sales_data_sample3[[#This Row],[ORDER DATE]],"[$-409]mmmm")</f>
        <v>November</v>
      </c>
      <c r="L1996">
        <f>YEAR(sales_data_sample3[[#This Row],[ORDER DATE]])</f>
        <v>2004</v>
      </c>
      <c r="M1996" t="s">
        <v>957</v>
      </c>
      <c r="N1996">
        <v>116</v>
      </c>
      <c r="O1996" t="s">
        <v>1264</v>
      </c>
      <c r="P1996" t="s">
        <v>425</v>
      </c>
      <c r="Q1996" t="s">
        <v>426</v>
      </c>
      <c r="R1996" t="s">
        <v>427</v>
      </c>
      <c r="S1996" t="s">
        <v>4804</v>
      </c>
      <c r="T1996" t="s">
        <v>428</v>
      </c>
      <c r="U1996" t="s">
        <v>429</v>
      </c>
      <c r="V1996" t="s">
        <v>430</v>
      </c>
      <c r="W1996" t="s">
        <v>38</v>
      </c>
      <c r="X1996" t="s">
        <v>39</v>
      </c>
      <c r="Y1996" t="s">
        <v>75</v>
      </c>
      <c r="Z1996" t="s">
        <v>422</v>
      </c>
      <c r="AA1996" t="s">
        <v>42</v>
      </c>
    </row>
    <row r="1997" spans="1:27" x14ac:dyDescent="0.25">
      <c r="A1997" s="1">
        <v>10322</v>
      </c>
      <c r="B1997" s="1">
        <v>43</v>
      </c>
      <c r="C1997" s="8">
        <v>86.3</v>
      </c>
      <c r="D1997" s="1">
        <v>14</v>
      </c>
      <c r="E1997" s="7">
        <v>3710.9</v>
      </c>
      <c r="F1997" s="7">
        <f>sales_data_sample3[[#This Row],[SALES]]*sales_data_sample3[[#This Row],[PROFIT MARGIN]]</f>
        <v>274.23550999999998</v>
      </c>
      <c r="G1997" s="14" t="str">
        <f>IF(sales_data_sample3[[#This Row],[STATUS]] &lt;&gt;"Cancelled","7,39%","0")</f>
        <v>7,39%</v>
      </c>
      <c r="H1997" s="4">
        <v>38295</v>
      </c>
      <c r="I1997" t="s">
        <v>28</v>
      </c>
      <c r="J1997">
        <f>ROUNDUP(MONTH(sales_data_sample3[[#This Row],[ORDER DATE]])/3,0)</f>
        <v>4</v>
      </c>
      <c r="K1997" t="str">
        <f>TEXT(sales_data_sample3[[#This Row],[ORDER DATE]],"[$-409]mmmm")</f>
        <v>November</v>
      </c>
      <c r="L1997">
        <f>YEAR(sales_data_sample3[[#This Row],[ORDER DATE]])</f>
        <v>2004</v>
      </c>
      <c r="M1997" t="s">
        <v>1354</v>
      </c>
      <c r="N1997">
        <v>102</v>
      </c>
      <c r="O1997" t="s">
        <v>1355</v>
      </c>
      <c r="P1997" t="s">
        <v>425</v>
      </c>
      <c r="Q1997" t="s">
        <v>426</v>
      </c>
      <c r="R1997" t="s">
        <v>427</v>
      </c>
      <c r="S1997" t="s">
        <v>4804</v>
      </c>
      <c r="T1997" t="s">
        <v>428</v>
      </c>
      <c r="U1997" t="s">
        <v>429</v>
      </c>
      <c r="V1997" t="s">
        <v>430</v>
      </c>
      <c r="W1997" t="s">
        <v>38</v>
      </c>
      <c r="X1997" t="s">
        <v>39</v>
      </c>
      <c r="Y1997" t="s">
        <v>75</v>
      </c>
      <c r="Z1997" t="s">
        <v>422</v>
      </c>
      <c r="AA1997" t="s">
        <v>65</v>
      </c>
    </row>
    <row r="1998" spans="1:27" x14ac:dyDescent="0.25">
      <c r="A1998" s="1">
        <v>10322</v>
      </c>
      <c r="B1998" s="1">
        <v>41</v>
      </c>
      <c r="C1998" s="8">
        <v>57.68</v>
      </c>
      <c r="D1998" s="1">
        <v>5</v>
      </c>
      <c r="E1998" s="7">
        <v>2364.88</v>
      </c>
      <c r="F1998" s="7">
        <f>sales_data_sample3[[#This Row],[SALES]]*sales_data_sample3[[#This Row],[PROFIT MARGIN]]</f>
        <v>174.76463200000001</v>
      </c>
      <c r="G1998" s="14" t="str">
        <f>IF(sales_data_sample3[[#This Row],[STATUS]] &lt;&gt;"Cancelled","7,39%","0")</f>
        <v>7,39%</v>
      </c>
      <c r="H1998" s="4">
        <v>38295</v>
      </c>
      <c r="I1998" t="s">
        <v>28</v>
      </c>
      <c r="J1998">
        <f>ROUNDUP(MONTH(sales_data_sample3[[#This Row],[ORDER DATE]])/3,0)</f>
        <v>4</v>
      </c>
      <c r="K1998" t="str">
        <f>TEXT(sales_data_sample3[[#This Row],[ORDER DATE]],"[$-409]mmmm")</f>
        <v>November</v>
      </c>
      <c r="L1998">
        <f>YEAR(sales_data_sample3[[#This Row],[ORDER DATE]])</f>
        <v>2004</v>
      </c>
      <c r="M1998" t="s">
        <v>1354</v>
      </c>
      <c r="N1998">
        <v>53</v>
      </c>
      <c r="O1998" t="s">
        <v>1419</v>
      </c>
      <c r="P1998" t="s">
        <v>425</v>
      </c>
      <c r="Q1998" t="s">
        <v>426</v>
      </c>
      <c r="R1998" t="s">
        <v>427</v>
      </c>
      <c r="S1998" t="s">
        <v>4804</v>
      </c>
      <c r="T1998" t="s">
        <v>428</v>
      </c>
      <c r="U1998" t="s">
        <v>429</v>
      </c>
      <c r="V1998" t="s">
        <v>430</v>
      </c>
      <c r="W1998" t="s">
        <v>38</v>
      </c>
      <c r="X1998" t="s">
        <v>39</v>
      </c>
      <c r="Y1998" t="s">
        <v>75</v>
      </c>
      <c r="Z1998" t="s">
        <v>422</v>
      </c>
      <c r="AA1998" t="s">
        <v>42</v>
      </c>
    </row>
    <row r="1999" spans="1:27" x14ac:dyDescent="0.25">
      <c r="A1999" s="1">
        <v>10322</v>
      </c>
      <c r="B1999" s="1">
        <v>50</v>
      </c>
      <c r="C1999" s="8">
        <v>100</v>
      </c>
      <c r="D1999" s="1">
        <v>6</v>
      </c>
      <c r="E1999" s="7">
        <v>12536.5</v>
      </c>
      <c r="F1999" s="7">
        <f>sales_data_sample3[[#This Row],[SALES]]*sales_data_sample3[[#This Row],[PROFIT MARGIN]]</f>
        <v>926.44734999999991</v>
      </c>
      <c r="G1999" s="14" t="str">
        <f>IF(sales_data_sample3[[#This Row],[STATUS]] &lt;&gt;"Cancelled","7,39%","0")</f>
        <v>7,39%</v>
      </c>
      <c r="H1999" s="4">
        <v>38295</v>
      </c>
      <c r="I1999" t="s">
        <v>28</v>
      </c>
      <c r="J1999">
        <f>ROUNDUP(MONTH(sales_data_sample3[[#This Row],[ORDER DATE]])/3,0)</f>
        <v>4</v>
      </c>
      <c r="K1999" t="str">
        <f>TEXT(sales_data_sample3[[#This Row],[ORDER DATE]],"[$-409]mmmm")</f>
        <v>November</v>
      </c>
      <c r="L1999">
        <f>YEAR(sales_data_sample3[[#This Row],[ORDER DATE]])</f>
        <v>2004</v>
      </c>
      <c r="M1999" t="s">
        <v>1354</v>
      </c>
      <c r="N1999">
        <v>127</v>
      </c>
      <c r="O1999" t="s">
        <v>1769</v>
      </c>
      <c r="P1999" t="s">
        <v>425</v>
      </c>
      <c r="Q1999" t="s">
        <v>426</v>
      </c>
      <c r="R1999" t="s">
        <v>427</v>
      </c>
      <c r="S1999" t="s">
        <v>4804</v>
      </c>
      <c r="T1999" t="s">
        <v>428</v>
      </c>
      <c r="U1999" t="s">
        <v>429</v>
      </c>
      <c r="V1999" t="s">
        <v>430</v>
      </c>
      <c r="W1999" t="s">
        <v>38</v>
      </c>
      <c r="X1999" t="s">
        <v>39</v>
      </c>
      <c r="Y1999" t="s">
        <v>75</v>
      </c>
      <c r="Z1999" t="s">
        <v>422</v>
      </c>
      <c r="AA1999" t="s">
        <v>229</v>
      </c>
    </row>
    <row r="2000" spans="1:27" x14ac:dyDescent="0.25">
      <c r="A2000" s="1">
        <v>10322</v>
      </c>
      <c r="B2000" s="1">
        <v>35</v>
      </c>
      <c r="C2000" s="8">
        <v>61.21</v>
      </c>
      <c r="D2000" s="1">
        <v>11</v>
      </c>
      <c r="E2000" s="7">
        <v>2142.35</v>
      </c>
      <c r="F2000" s="7">
        <f>sales_data_sample3[[#This Row],[SALES]]*sales_data_sample3[[#This Row],[PROFIT MARGIN]]</f>
        <v>97.476924999999994</v>
      </c>
      <c r="G2000" s="14" t="str">
        <f>IF(sales_data_sample3[[#This Row],[STATUS]] &lt;&gt;"Cancelled","4,55%","0")</f>
        <v>4,55%</v>
      </c>
      <c r="H2000" s="4">
        <v>38295</v>
      </c>
      <c r="I2000" t="s">
        <v>28</v>
      </c>
      <c r="J2000">
        <f>ROUNDUP(MONTH(sales_data_sample3[[#This Row],[ORDER DATE]])/3,0)</f>
        <v>4</v>
      </c>
      <c r="K2000" t="str">
        <f>TEXT(sales_data_sample3[[#This Row],[ORDER DATE]],"[$-409]mmmm")</f>
        <v>November</v>
      </c>
      <c r="L2000">
        <f>YEAR(sales_data_sample3[[#This Row],[ORDER DATE]])</f>
        <v>2004</v>
      </c>
      <c r="M2000" t="s">
        <v>957</v>
      </c>
      <c r="N2000">
        <v>60</v>
      </c>
      <c r="O2000" t="s">
        <v>1799</v>
      </c>
      <c r="P2000" t="s">
        <v>425</v>
      </c>
      <c r="Q2000" t="s">
        <v>426</v>
      </c>
      <c r="R2000" t="s">
        <v>427</v>
      </c>
      <c r="S2000" t="s">
        <v>4804</v>
      </c>
      <c r="T2000" t="s">
        <v>428</v>
      </c>
      <c r="U2000" t="s">
        <v>429</v>
      </c>
      <c r="V2000" t="s">
        <v>430</v>
      </c>
      <c r="W2000" t="s">
        <v>38</v>
      </c>
      <c r="X2000" t="s">
        <v>39</v>
      </c>
      <c r="Y2000" t="s">
        <v>75</v>
      </c>
      <c r="Z2000" t="s">
        <v>422</v>
      </c>
      <c r="AA2000" t="s">
        <v>42</v>
      </c>
    </row>
    <row r="2001" spans="1:27" x14ac:dyDescent="0.25">
      <c r="A2001" s="1">
        <v>10322</v>
      </c>
      <c r="B2001" s="1">
        <v>36</v>
      </c>
      <c r="C2001" s="8">
        <v>100</v>
      </c>
      <c r="D2001" s="1">
        <v>2</v>
      </c>
      <c r="E2001" s="7">
        <v>5797.44</v>
      </c>
      <c r="F2001" s="7">
        <f>sales_data_sample3[[#This Row],[SALES]]*sales_data_sample3[[#This Row],[PROFIT MARGIN]]</f>
        <v>428.43081599999994</v>
      </c>
      <c r="G2001" s="14" t="str">
        <f>IF(sales_data_sample3[[#This Row],[STATUS]] &lt;&gt;"Cancelled","7,39%","0")</f>
        <v>7,39%</v>
      </c>
      <c r="H2001" s="4">
        <v>38295</v>
      </c>
      <c r="I2001" t="s">
        <v>28</v>
      </c>
      <c r="J2001">
        <f>ROUNDUP(MONTH(sales_data_sample3[[#This Row],[ORDER DATE]])/3,0)</f>
        <v>4</v>
      </c>
      <c r="K2001" t="str">
        <f>TEXT(sales_data_sample3[[#This Row],[ORDER DATE]],"[$-409]mmmm")</f>
        <v>November</v>
      </c>
      <c r="L2001">
        <f>YEAR(sales_data_sample3[[#This Row],[ORDER DATE]])</f>
        <v>2004</v>
      </c>
      <c r="M2001" t="s">
        <v>1354</v>
      </c>
      <c r="N2001">
        <v>168</v>
      </c>
      <c r="O2001" t="s">
        <v>1928</v>
      </c>
      <c r="P2001" t="s">
        <v>425</v>
      </c>
      <c r="Q2001" t="s">
        <v>426</v>
      </c>
      <c r="R2001" t="s">
        <v>427</v>
      </c>
      <c r="S2001" t="s">
        <v>4804</v>
      </c>
      <c r="T2001" t="s">
        <v>428</v>
      </c>
      <c r="U2001" t="s">
        <v>429</v>
      </c>
      <c r="V2001" t="s">
        <v>430</v>
      </c>
      <c r="W2001" t="s">
        <v>38</v>
      </c>
      <c r="X2001" t="s">
        <v>39</v>
      </c>
      <c r="Y2001" t="s">
        <v>75</v>
      </c>
      <c r="Z2001" t="s">
        <v>422</v>
      </c>
      <c r="AA2001" t="s">
        <v>65</v>
      </c>
    </row>
    <row r="2002" spans="1:27" x14ac:dyDescent="0.25">
      <c r="A2002" s="1">
        <v>10322</v>
      </c>
      <c r="B2002" s="1">
        <v>33</v>
      </c>
      <c r="C2002" s="8">
        <v>100</v>
      </c>
      <c r="D2002" s="1">
        <v>12</v>
      </c>
      <c r="E2002" s="7">
        <v>3524.73</v>
      </c>
      <c r="F2002" s="7">
        <f>sales_data_sample3[[#This Row],[SALES]]*sales_data_sample3[[#This Row],[PROFIT MARGIN]]</f>
        <v>260.47754699999996</v>
      </c>
      <c r="G2002" s="14" t="str">
        <f>IF(sales_data_sample3[[#This Row],[STATUS]] &lt;&gt;"Cancelled","7,39%","0")</f>
        <v>7,39%</v>
      </c>
      <c r="H2002" s="4">
        <v>38295</v>
      </c>
      <c r="I2002" t="s">
        <v>28</v>
      </c>
      <c r="J2002">
        <f>ROUNDUP(MONTH(sales_data_sample3[[#This Row],[ORDER DATE]])/3,0)</f>
        <v>4</v>
      </c>
      <c r="K2002" t="str">
        <f>TEXT(sales_data_sample3[[#This Row],[ORDER DATE]],"[$-409]mmmm")</f>
        <v>November</v>
      </c>
      <c r="L2002">
        <f>YEAR(sales_data_sample3[[#This Row],[ORDER DATE]])</f>
        <v>2004</v>
      </c>
      <c r="M2002" t="s">
        <v>1354</v>
      </c>
      <c r="N2002">
        <v>101</v>
      </c>
      <c r="O2002" t="s">
        <v>1989</v>
      </c>
      <c r="P2002" t="s">
        <v>425</v>
      </c>
      <c r="Q2002" t="s">
        <v>426</v>
      </c>
      <c r="R2002" t="s">
        <v>427</v>
      </c>
      <c r="S2002" t="s">
        <v>4804</v>
      </c>
      <c r="T2002" t="s">
        <v>428</v>
      </c>
      <c r="U2002" t="s">
        <v>429</v>
      </c>
      <c r="V2002" t="s">
        <v>430</v>
      </c>
      <c r="W2002" t="s">
        <v>38</v>
      </c>
      <c r="X2002" t="s">
        <v>39</v>
      </c>
      <c r="Y2002" t="s">
        <v>75</v>
      </c>
      <c r="Z2002" t="s">
        <v>422</v>
      </c>
      <c r="AA2002" t="s">
        <v>65</v>
      </c>
    </row>
    <row r="2003" spans="1:27" x14ac:dyDescent="0.25">
      <c r="A2003" s="1">
        <v>10322</v>
      </c>
      <c r="B2003" s="1">
        <v>41</v>
      </c>
      <c r="C2003" s="8">
        <v>29.87</v>
      </c>
      <c r="D2003" s="1">
        <v>13</v>
      </c>
      <c r="E2003" s="7">
        <v>1224.67</v>
      </c>
      <c r="F2003" s="7">
        <f>sales_data_sample3[[#This Row],[SALES]]*sales_data_sample3[[#This Row],[PROFIT MARGIN]]</f>
        <v>90.503112999999999</v>
      </c>
      <c r="G2003" s="14" t="str">
        <f>IF(sales_data_sample3[[#This Row],[STATUS]] &lt;&gt;"Cancelled","7,39%","0")</f>
        <v>7,39%</v>
      </c>
      <c r="H2003" s="4">
        <v>38295</v>
      </c>
      <c r="I2003" t="s">
        <v>28</v>
      </c>
      <c r="J2003">
        <f>ROUNDUP(MONTH(sales_data_sample3[[#This Row],[ORDER DATE]])/3,0)</f>
        <v>4</v>
      </c>
      <c r="K2003" t="str">
        <f>TEXT(sales_data_sample3[[#This Row],[ORDER DATE]],"[$-409]mmmm")</f>
        <v>November</v>
      </c>
      <c r="L2003">
        <f>YEAR(sales_data_sample3[[#This Row],[ORDER DATE]])</f>
        <v>2004</v>
      </c>
      <c r="M2003" t="s">
        <v>1354</v>
      </c>
      <c r="N2003">
        <v>62</v>
      </c>
      <c r="O2003" t="s">
        <v>2025</v>
      </c>
      <c r="P2003" t="s">
        <v>425</v>
      </c>
      <c r="Q2003" t="s">
        <v>426</v>
      </c>
      <c r="R2003" t="s">
        <v>427</v>
      </c>
      <c r="S2003" t="s">
        <v>4804</v>
      </c>
      <c r="T2003" t="s">
        <v>428</v>
      </c>
      <c r="U2003" t="s">
        <v>429</v>
      </c>
      <c r="V2003" t="s">
        <v>430</v>
      </c>
      <c r="W2003" t="s">
        <v>38</v>
      </c>
      <c r="X2003" t="s">
        <v>39</v>
      </c>
      <c r="Y2003" t="s">
        <v>75</v>
      </c>
      <c r="Z2003" t="s">
        <v>422</v>
      </c>
      <c r="AA2003" t="s">
        <v>42</v>
      </c>
    </row>
    <row r="2004" spans="1:27" x14ac:dyDescent="0.25">
      <c r="A2004" s="1">
        <v>10322</v>
      </c>
      <c r="B2004" s="1">
        <v>48</v>
      </c>
      <c r="C2004" s="8">
        <v>47.04</v>
      </c>
      <c r="D2004" s="1">
        <v>7</v>
      </c>
      <c r="E2004" s="7">
        <v>2257.92</v>
      </c>
      <c r="F2004" s="7">
        <f>sales_data_sample3[[#This Row],[SALES]]*sales_data_sample3[[#This Row],[PROFIT MARGIN]]</f>
        <v>166.860288</v>
      </c>
      <c r="G2004" s="14" t="str">
        <f>IF(sales_data_sample3[[#This Row],[STATUS]] &lt;&gt;"Cancelled","7,39%","0")</f>
        <v>7,39%</v>
      </c>
      <c r="H2004" s="4">
        <v>38295</v>
      </c>
      <c r="I2004" t="s">
        <v>28</v>
      </c>
      <c r="J2004">
        <f>ROUNDUP(MONTH(sales_data_sample3[[#This Row],[ORDER DATE]])/3,0)</f>
        <v>4</v>
      </c>
      <c r="K2004" t="str">
        <f>TEXT(sales_data_sample3[[#This Row],[ORDER DATE]],"[$-409]mmmm")</f>
        <v>November</v>
      </c>
      <c r="L2004">
        <f>YEAR(sales_data_sample3[[#This Row],[ORDER DATE]])</f>
        <v>2004</v>
      </c>
      <c r="M2004" t="s">
        <v>1354</v>
      </c>
      <c r="N2004">
        <v>104</v>
      </c>
      <c r="O2004" t="s">
        <v>2122</v>
      </c>
      <c r="P2004" t="s">
        <v>425</v>
      </c>
      <c r="Q2004" t="s">
        <v>426</v>
      </c>
      <c r="R2004" t="s">
        <v>427</v>
      </c>
      <c r="S2004" t="s">
        <v>4804</v>
      </c>
      <c r="T2004" t="s">
        <v>428</v>
      </c>
      <c r="U2004" t="s">
        <v>429</v>
      </c>
      <c r="V2004" t="s">
        <v>430</v>
      </c>
      <c r="W2004" t="s">
        <v>38</v>
      </c>
      <c r="X2004" t="s">
        <v>39</v>
      </c>
      <c r="Y2004" t="s">
        <v>75</v>
      </c>
      <c r="Z2004" t="s">
        <v>422</v>
      </c>
      <c r="AA2004" t="s">
        <v>42</v>
      </c>
    </row>
    <row r="2005" spans="1:27" x14ac:dyDescent="0.25">
      <c r="A2005" s="1">
        <v>10322</v>
      </c>
      <c r="B2005" s="1">
        <v>20</v>
      </c>
      <c r="C2005" s="8">
        <v>100</v>
      </c>
      <c r="D2005" s="1">
        <v>3</v>
      </c>
      <c r="E2005" s="7">
        <v>2624</v>
      </c>
      <c r="F2005" s="7">
        <f>sales_data_sample3[[#This Row],[SALES]]*sales_data_sample3[[#This Row],[PROFIT MARGIN]]</f>
        <v>193.91359999999997</v>
      </c>
      <c r="G2005" s="14" t="str">
        <f>IF(sales_data_sample3[[#This Row],[STATUS]] &lt;&gt;"Cancelled","7,39%","0")</f>
        <v>7,39%</v>
      </c>
      <c r="H2005" s="4">
        <v>38295</v>
      </c>
      <c r="I2005" t="s">
        <v>28</v>
      </c>
      <c r="J2005">
        <f>ROUNDUP(MONTH(sales_data_sample3[[#This Row],[ORDER DATE]])/3,0)</f>
        <v>4</v>
      </c>
      <c r="K2005" t="str">
        <f>TEXT(sales_data_sample3[[#This Row],[ORDER DATE]],"[$-409]mmmm")</f>
        <v>November</v>
      </c>
      <c r="L2005">
        <f>YEAR(sales_data_sample3[[#This Row],[ORDER DATE]])</f>
        <v>2004</v>
      </c>
      <c r="M2005" t="s">
        <v>1354</v>
      </c>
      <c r="N2005">
        <v>33</v>
      </c>
      <c r="O2005" t="s">
        <v>2922</v>
      </c>
      <c r="P2005" t="s">
        <v>425</v>
      </c>
      <c r="Q2005" t="s">
        <v>426</v>
      </c>
      <c r="R2005" t="s">
        <v>427</v>
      </c>
      <c r="S2005" t="s">
        <v>4804</v>
      </c>
      <c r="T2005" t="s">
        <v>428</v>
      </c>
      <c r="U2005" t="s">
        <v>429</v>
      </c>
      <c r="V2005" t="s">
        <v>430</v>
      </c>
      <c r="W2005" t="s">
        <v>38</v>
      </c>
      <c r="X2005" t="s">
        <v>39</v>
      </c>
      <c r="Y2005" t="s">
        <v>75</v>
      </c>
      <c r="Z2005" t="s">
        <v>422</v>
      </c>
      <c r="AA2005" t="s">
        <v>42</v>
      </c>
    </row>
    <row r="2006" spans="1:27" x14ac:dyDescent="0.25">
      <c r="A2006" s="1">
        <v>10322</v>
      </c>
      <c r="B2006" s="1">
        <v>30</v>
      </c>
      <c r="C2006" s="8">
        <v>100</v>
      </c>
      <c r="D2006" s="1">
        <v>4</v>
      </c>
      <c r="E2006" s="7">
        <v>3500.1</v>
      </c>
      <c r="F2006" s="7">
        <f>sales_data_sample3[[#This Row],[SALES]]*sales_data_sample3[[#This Row],[PROFIT MARGIN]]</f>
        <v>258.65738999999996</v>
      </c>
      <c r="G2006" s="14" t="str">
        <f>IF(sales_data_sample3[[#This Row],[STATUS]] &lt;&gt;"Cancelled","7,39%","0")</f>
        <v>7,39%</v>
      </c>
      <c r="H2006" s="4">
        <v>38295</v>
      </c>
      <c r="I2006" t="s">
        <v>28</v>
      </c>
      <c r="J2006">
        <f>ROUNDUP(MONTH(sales_data_sample3[[#This Row],[ORDER DATE]])/3,0)</f>
        <v>4</v>
      </c>
      <c r="K2006" t="str">
        <f>TEXT(sales_data_sample3[[#This Row],[ORDER DATE]],"[$-409]mmmm")</f>
        <v>November</v>
      </c>
      <c r="L2006">
        <f>YEAR(sales_data_sample3[[#This Row],[ORDER DATE]])</f>
        <v>2004</v>
      </c>
      <c r="M2006" t="s">
        <v>1354</v>
      </c>
      <c r="N2006">
        <v>44</v>
      </c>
      <c r="O2006" t="s">
        <v>3035</v>
      </c>
      <c r="P2006" t="s">
        <v>425</v>
      </c>
      <c r="Q2006" t="s">
        <v>426</v>
      </c>
      <c r="R2006" t="s">
        <v>427</v>
      </c>
      <c r="S2006" t="s">
        <v>4804</v>
      </c>
      <c r="T2006" t="s">
        <v>428</v>
      </c>
      <c r="U2006" t="s">
        <v>429</v>
      </c>
      <c r="V2006" t="s">
        <v>430</v>
      </c>
      <c r="W2006" t="s">
        <v>38</v>
      </c>
      <c r="X2006" t="s">
        <v>39</v>
      </c>
      <c r="Y2006" t="s">
        <v>75</v>
      </c>
      <c r="Z2006" t="s">
        <v>422</v>
      </c>
      <c r="AA2006" t="s">
        <v>65</v>
      </c>
    </row>
    <row r="2007" spans="1:27" x14ac:dyDescent="0.25">
      <c r="A2007" s="1">
        <v>10323</v>
      </c>
      <c r="B2007" s="1">
        <v>33</v>
      </c>
      <c r="C2007" s="8">
        <v>91.27</v>
      </c>
      <c r="D2007" s="1">
        <v>2</v>
      </c>
      <c r="E2007" s="7">
        <v>3011.91</v>
      </c>
      <c r="F2007" s="7">
        <f>sales_data_sample3[[#This Row],[SALES]]*sales_data_sample3[[#This Row],[PROFIT MARGIN]]</f>
        <v>222.58014899999998</v>
      </c>
      <c r="G2007" s="14" t="str">
        <f>IF(sales_data_sample3[[#This Row],[STATUS]] &lt;&gt;"Cancelled","7,39%","0")</f>
        <v>7,39%</v>
      </c>
      <c r="H2007" s="4">
        <v>38296</v>
      </c>
      <c r="I2007" t="s">
        <v>28</v>
      </c>
      <c r="J2007">
        <f>ROUNDUP(MONTH(sales_data_sample3[[#This Row],[ORDER DATE]])/3,0)</f>
        <v>4</v>
      </c>
      <c r="K2007" t="str">
        <f>TEXT(sales_data_sample3[[#This Row],[ORDER DATE]],"[$-409]mmmm")</f>
        <v>November</v>
      </c>
      <c r="L2007">
        <f>YEAR(sales_data_sample3[[#This Row],[ORDER DATE]])</f>
        <v>2004</v>
      </c>
      <c r="M2007" t="s">
        <v>1354</v>
      </c>
      <c r="N2007">
        <v>99</v>
      </c>
      <c r="O2007" t="s">
        <v>2325</v>
      </c>
      <c r="P2007" t="s">
        <v>849</v>
      </c>
      <c r="Q2007" t="s">
        <v>850</v>
      </c>
      <c r="R2007" t="s">
        <v>851</v>
      </c>
      <c r="S2007" t="s">
        <v>4804</v>
      </c>
      <c r="T2007" t="s">
        <v>852</v>
      </c>
      <c r="U2007" t="s">
        <v>4804</v>
      </c>
      <c r="V2007" t="s">
        <v>853</v>
      </c>
      <c r="W2007" t="s">
        <v>810</v>
      </c>
      <c r="X2007" t="s">
        <v>52</v>
      </c>
      <c r="Y2007" t="s">
        <v>854</v>
      </c>
      <c r="Z2007" t="s">
        <v>731</v>
      </c>
      <c r="AA2007" t="s">
        <v>65</v>
      </c>
    </row>
    <row r="2008" spans="1:27" x14ac:dyDescent="0.25">
      <c r="A2008" s="1">
        <v>10323</v>
      </c>
      <c r="B2008" s="1">
        <v>47</v>
      </c>
      <c r="C2008" s="8">
        <v>100</v>
      </c>
      <c r="D2008" s="1">
        <v>1</v>
      </c>
      <c r="E2008" s="7">
        <v>6203.06</v>
      </c>
      <c r="F2008" s="7">
        <f>sales_data_sample3[[#This Row],[SALES]]*sales_data_sample3[[#This Row],[PROFIT MARGIN]]</f>
        <v>282.23923000000002</v>
      </c>
      <c r="G2008" s="14" t="str">
        <f>IF(sales_data_sample3[[#This Row],[STATUS]] &lt;&gt;"Cancelled","4,55%","0")</f>
        <v>4,55%</v>
      </c>
      <c r="H2008" s="4">
        <v>38296</v>
      </c>
      <c r="I2008" t="s">
        <v>28</v>
      </c>
      <c r="J2008">
        <f>ROUNDUP(MONTH(sales_data_sample3[[#This Row],[ORDER DATE]])/3,0)</f>
        <v>4</v>
      </c>
      <c r="K2008" t="str">
        <f>TEXT(sales_data_sample3[[#This Row],[ORDER DATE]],"[$-409]mmmm")</f>
        <v>November</v>
      </c>
      <c r="L2008">
        <f>YEAR(sales_data_sample3[[#This Row],[ORDER DATE]])</f>
        <v>2004</v>
      </c>
      <c r="M2008" t="s">
        <v>957</v>
      </c>
      <c r="N2008">
        <v>121</v>
      </c>
      <c r="O2008" t="s">
        <v>2604</v>
      </c>
      <c r="P2008" t="s">
        <v>849</v>
      </c>
      <c r="Q2008" t="s">
        <v>850</v>
      </c>
      <c r="R2008" t="s">
        <v>851</v>
      </c>
      <c r="S2008" t="s">
        <v>4804</v>
      </c>
      <c r="T2008" t="s">
        <v>852</v>
      </c>
      <c r="U2008" t="s">
        <v>4804</v>
      </c>
      <c r="V2008" t="s">
        <v>853</v>
      </c>
      <c r="W2008" t="s">
        <v>810</v>
      </c>
      <c r="X2008" t="s">
        <v>52</v>
      </c>
      <c r="Y2008" t="s">
        <v>854</v>
      </c>
      <c r="Z2008" t="s">
        <v>731</v>
      </c>
      <c r="AA2008" t="s">
        <v>65</v>
      </c>
    </row>
    <row r="2009" spans="1:27" x14ac:dyDescent="0.25">
      <c r="A2009" s="1">
        <v>10324</v>
      </c>
      <c r="B2009" s="1">
        <v>27</v>
      </c>
      <c r="C2009" s="8">
        <v>54.33</v>
      </c>
      <c r="D2009" s="1">
        <v>1</v>
      </c>
      <c r="E2009" s="7">
        <v>1466.91</v>
      </c>
      <c r="F2009" s="7">
        <f>sales_data_sample3[[#This Row],[SALES]]*sales_data_sample3[[#This Row],[PROFIT MARGIN]]</f>
        <v>365.11389900000006</v>
      </c>
      <c r="G2009" s="14" t="str">
        <f>IF(sales_data_sample3[[#This Row],[STATUS]] &lt;&gt;"Cancelled","24,89%","0")</f>
        <v>24,89%</v>
      </c>
      <c r="H2009" s="4">
        <v>38296</v>
      </c>
      <c r="I2009" t="s">
        <v>28</v>
      </c>
      <c r="J2009">
        <f>ROUNDUP(MONTH(sales_data_sample3[[#This Row],[ORDER DATE]])/3,0)</f>
        <v>4</v>
      </c>
      <c r="K2009" t="str">
        <f>TEXT(sales_data_sample3[[#This Row],[ORDER DATE]],"[$-409]mmmm")</f>
        <v>November</v>
      </c>
      <c r="L2009">
        <f>YEAR(sales_data_sample3[[#This Row],[ORDER DATE]])</f>
        <v>2004</v>
      </c>
      <c r="M2009" t="s">
        <v>278</v>
      </c>
      <c r="N2009">
        <v>151</v>
      </c>
      <c r="O2009" t="s">
        <v>1027</v>
      </c>
      <c r="P2009" t="s">
        <v>145</v>
      </c>
      <c r="Q2009" t="s">
        <v>146</v>
      </c>
      <c r="R2009" t="s">
        <v>147</v>
      </c>
      <c r="S2009" t="s">
        <v>148</v>
      </c>
      <c r="T2009" t="s">
        <v>35</v>
      </c>
      <c r="U2009" t="s">
        <v>36</v>
      </c>
      <c r="V2009" t="s">
        <v>37</v>
      </c>
      <c r="W2009" t="s">
        <v>38</v>
      </c>
      <c r="X2009" t="s">
        <v>39</v>
      </c>
      <c r="Y2009" t="s">
        <v>149</v>
      </c>
      <c r="Z2009" t="s">
        <v>150</v>
      </c>
      <c r="AA2009" t="s">
        <v>42</v>
      </c>
    </row>
    <row r="2010" spans="1:27" x14ac:dyDescent="0.25">
      <c r="A2010" s="1">
        <v>10324</v>
      </c>
      <c r="B2010" s="1">
        <v>26</v>
      </c>
      <c r="C2010" s="8">
        <v>58.38</v>
      </c>
      <c r="D2010" s="1">
        <v>7</v>
      </c>
      <c r="E2010" s="7">
        <v>1517.88</v>
      </c>
      <c r="F2010" s="7">
        <f>sales_data_sample3[[#This Row],[SALES]]*sales_data_sample3[[#This Row],[PROFIT MARGIN]]</f>
        <v>69.063540000000003</v>
      </c>
      <c r="G2010" s="14" t="str">
        <f>IF(sales_data_sample3[[#This Row],[STATUS]] &lt;&gt;"Cancelled","4,55%","0")</f>
        <v>4,55%</v>
      </c>
      <c r="H2010" s="4">
        <v>38296</v>
      </c>
      <c r="I2010" t="s">
        <v>28</v>
      </c>
      <c r="J2010">
        <f>ROUNDUP(MONTH(sales_data_sample3[[#This Row],[ORDER DATE]])/3,0)</f>
        <v>4</v>
      </c>
      <c r="K2010" t="str">
        <f>TEXT(sales_data_sample3[[#This Row],[ORDER DATE]],"[$-409]mmmm")</f>
        <v>November</v>
      </c>
      <c r="L2010">
        <f>YEAR(sales_data_sample3[[#This Row],[ORDER DATE]])</f>
        <v>2004</v>
      </c>
      <c r="M2010" t="s">
        <v>957</v>
      </c>
      <c r="N2010">
        <v>118</v>
      </c>
      <c r="O2010" t="s">
        <v>1172</v>
      </c>
      <c r="P2010" t="s">
        <v>145</v>
      </c>
      <c r="Q2010" t="s">
        <v>146</v>
      </c>
      <c r="R2010" t="s">
        <v>147</v>
      </c>
      <c r="S2010" t="s">
        <v>148</v>
      </c>
      <c r="T2010" t="s">
        <v>35</v>
      </c>
      <c r="U2010" t="s">
        <v>36</v>
      </c>
      <c r="V2010" t="s">
        <v>37</v>
      </c>
      <c r="W2010" t="s">
        <v>38</v>
      </c>
      <c r="X2010" t="s">
        <v>39</v>
      </c>
      <c r="Y2010" t="s">
        <v>149</v>
      </c>
      <c r="Z2010" t="s">
        <v>150</v>
      </c>
      <c r="AA2010" t="s">
        <v>42</v>
      </c>
    </row>
    <row r="2011" spans="1:27" x14ac:dyDescent="0.25">
      <c r="A2011" s="1">
        <v>10324</v>
      </c>
      <c r="B2011" s="1">
        <v>47</v>
      </c>
      <c r="C2011" s="8">
        <v>100</v>
      </c>
      <c r="D2011" s="1">
        <v>8</v>
      </c>
      <c r="E2011" s="7">
        <v>7207.45</v>
      </c>
      <c r="F2011" s="7">
        <f>sales_data_sample3[[#This Row],[SALES]]*sales_data_sample3[[#This Row],[PROFIT MARGIN]]</f>
        <v>1793.934305</v>
      </c>
      <c r="G2011" s="14" t="str">
        <f>IF(sales_data_sample3[[#This Row],[STATUS]] &lt;&gt;"Cancelled","24,89%","0")</f>
        <v>24,89%</v>
      </c>
      <c r="H2011" s="4">
        <v>38296</v>
      </c>
      <c r="I2011" t="s">
        <v>28</v>
      </c>
      <c r="J2011">
        <f>ROUNDUP(MONTH(sales_data_sample3[[#This Row],[ORDER DATE]])/3,0)</f>
        <v>4</v>
      </c>
      <c r="K2011" t="str">
        <f>TEXT(sales_data_sample3[[#This Row],[ORDER DATE]],"[$-409]mmmm")</f>
        <v>November</v>
      </c>
      <c r="L2011">
        <f>YEAR(sales_data_sample3[[#This Row],[ORDER DATE]])</f>
        <v>2004</v>
      </c>
      <c r="M2011" t="s">
        <v>278</v>
      </c>
      <c r="N2011">
        <v>163</v>
      </c>
      <c r="O2011" t="s">
        <v>1667</v>
      </c>
      <c r="P2011" t="s">
        <v>145</v>
      </c>
      <c r="Q2011" t="s">
        <v>146</v>
      </c>
      <c r="R2011" t="s">
        <v>147</v>
      </c>
      <c r="S2011" t="s">
        <v>148</v>
      </c>
      <c r="T2011" t="s">
        <v>35</v>
      </c>
      <c r="U2011" t="s">
        <v>36</v>
      </c>
      <c r="V2011" t="s">
        <v>37</v>
      </c>
      <c r="W2011" t="s">
        <v>38</v>
      </c>
      <c r="X2011" t="s">
        <v>39</v>
      </c>
      <c r="Y2011" t="s">
        <v>149</v>
      </c>
      <c r="Z2011" t="s">
        <v>150</v>
      </c>
      <c r="AA2011" t="s">
        <v>229</v>
      </c>
    </row>
    <row r="2012" spans="1:27" x14ac:dyDescent="0.25">
      <c r="A2012" s="1">
        <v>10324</v>
      </c>
      <c r="B2012" s="1">
        <v>33</v>
      </c>
      <c r="C2012" s="8">
        <v>37.479999999999997</v>
      </c>
      <c r="D2012" s="1">
        <v>10</v>
      </c>
      <c r="E2012" s="7">
        <v>1236.8399999999999</v>
      </c>
      <c r="F2012" s="7">
        <f>sales_data_sample3[[#This Row],[SALES]]*sales_data_sample3[[#This Row],[PROFIT MARGIN]]</f>
        <v>56.276219999999995</v>
      </c>
      <c r="G2012" s="14" t="str">
        <f>IF(sales_data_sample3[[#This Row],[STATUS]] &lt;&gt;"Cancelled","4,55%","0")</f>
        <v>4,55%</v>
      </c>
      <c r="H2012" s="4">
        <v>38296</v>
      </c>
      <c r="I2012" t="s">
        <v>28</v>
      </c>
      <c r="J2012">
        <f>ROUNDUP(MONTH(sales_data_sample3[[#This Row],[ORDER DATE]])/3,0)</f>
        <v>4</v>
      </c>
      <c r="K2012" t="str">
        <f>TEXT(sales_data_sample3[[#This Row],[ORDER DATE]],"[$-409]mmmm")</f>
        <v>November</v>
      </c>
      <c r="L2012">
        <f>YEAR(sales_data_sample3[[#This Row],[ORDER DATE]])</f>
        <v>2004</v>
      </c>
      <c r="M2012" t="s">
        <v>957</v>
      </c>
      <c r="N2012">
        <v>122</v>
      </c>
      <c r="O2012" t="s">
        <v>1737</v>
      </c>
      <c r="P2012" t="s">
        <v>145</v>
      </c>
      <c r="Q2012" t="s">
        <v>146</v>
      </c>
      <c r="R2012" t="s">
        <v>147</v>
      </c>
      <c r="S2012" t="s">
        <v>148</v>
      </c>
      <c r="T2012" t="s">
        <v>35</v>
      </c>
      <c r="U2012" t="s">
        <v>36</v>
      </c>
      <c r="V2012" t="s">
        <v>37</v>
      </c>
      <c r="W2012" t="s">
        <v>38</v>
      </c>
      <c r="X2012" t="s">
        <v>39</v>
      </c>
      <c r="Y2012" t="s">
        <v>149</v>
      </c>
      <c r="Z2012" t="s">
        <v>150</v>
      </c>
      <c r="AA2012" t="s">
        <v>42</v>
      </c>
    </row>
    <row r="2013" spans="1:27" x14ac:dyDescent="0.25">
      <c r="A2013" s="1">
        <v>10324</v>
      </c>
      <c r="B2013" s="1">
        <v>27</v>
      </c>
      <c r="C2013" s="8">
        <v>100</v>
      </c>
      <c r="D2013" s="1">
        <v>12</v>
      </c>
      <c r="E2013" s="7">
        <v>3155.49</v>
      </c>
      <c r="F2013" s="7">
        <f>sales_data_sample3[[#This Row],[SALES]]*sales_data_sample3[[#This Row],[PROFIT MARGIN]]</f>
        <v>785.40146099999993</v>
      </c>
      <c r="G2013" s="14" t="str">
        <f>IF(sales_data_sample3[[#This Row],[STATUS]] &lt;&gt;"Cancelled","24,89%","0")</f>
        <v>24,89%</v>
      </c>
      <c r="H2013" s="4">
        <v>38296</v>
      </c>
      <c r="I2013" t="s">
        <v>28</v>
      </c>
      <c r="J2013">
        <f>ROUNDUP(MONTH(sales_data_sample3[[#This Row],[ORDER DATE]])/3,0)</f>
        <v>4</v>
      </c>
      <c r="K2013" t="str">
        <f>TEXT(sales_data_sample3[[#This Row],[ORDER DATE]],"[$-409]mmmm")</f>
        <v>November</v>
      </c>
      <c r="L2013">
        <f>YEAR(sales_data_sample3[[#This Row],[ORDER DATE]])</f>
        <v>2004</v>
      </c>
      <c r="M2013" t="s">
        <v>278</v>
      </c>
      <c r="N2013">
        <v>169</v>
      </c>
      <c r="O2013" t="s">
        <v>2190</v>
      </c>
      <c r="P2013" t="s">
        <v>145</v>
      </c>
      <c r="Q2013" t="s">
        <v>146</v>
      </c>
      <c r="R2013" t="s">
        <v>147</v>
      </c>
      <c r="S2013" t="s">
        <v>148</v>
      </c>
      <c r="T2013" t="s">
        <v>35</v>
      </c>
      <c r="U2013" t="s">
        <v>36</v>
      </c>
      <c r="V2013" t="s">
        <v>37</v>
      </c>
      <c r="W2013" t="s">
        <v>38</v>
      </c>
      <c r="X2013" t="s">
        <v>39</v>
      </c>
      <c r="Y2013" t="s">
        <v>149</v>
      </c>
      <c r="Z2013" t="s">
        <v>150</v>
      </c>
      <c r="AA2013" t="s">
        <v>65</v>
      </c>
    </row>
    <row r="2014" spans="1:27" x14ac:dyDescent="0.25">
      <c r="A2014" s="1">
        <v>10324</v>
      </c>
      <c r="B2014" s="1">
        <v>49</v>
      </c>
      <c r="C2014" s="8">
        <v>100</v>
      </c>
      <c r="D2014" s="1">
        <v>13</v>
      </c>
      <c r="E2014" s="7">
        <v>5379.71</v>
      </c>
      <c r="F2014" s="7">
        <f>sales_data_sample3[[#This Row],[SALES]]*sales_data_sample3[[#This Row],[PROFIT MARGIN]]</f>
        <v>1339.0098190000001</v>
      </c>
      <c r="G2014" s="14" t="str">
        <f>IF(sales_data_sample3[[#This Row],[STATUS]] &lt;&gt;"Cancelled","24,89%","0")</f>
        <v>24,89%</v>
      </c>
      <c r="H2014" s="4">
        <v>38296</v>
      </c>
      <c r="I2014" t="s">
        <v>28</v>
      </c>
      <c r="J2014">
        <f>ROUNDUP(MONTH(sales_data_sample3[[#This Row],[ORDER DATE]])/3,0)</f>
        <v>4</v>
      </c>
      <c r="K2014" t="str">
        <f>TEXT(sales_data_sample3[[#This Row],[ORDER DATE]],"[$-409]mmmm")</f>
        <v>November</v>
      </c>
      <c r="L2014">
        <f>YEAR(sales_data_sample3[[#This Row],[ORDER DATE]])</f>
        <v>2004</v>
      </c>
      <c r="M2014" t="s">
        <v>278</v>
      </c>
      <c r="N2014">
        <v>143</v>
      </c>
      <c r="O2014" t="s">
        <v>2501</v>
      </c>
      <c r="P2014" t="s">
        <v>145</v>
      </c>
      <c r="Q2014" t="s">
        <v>146</v>
      </c>
      <c r="R2014" t="s">
        <v>147</v>
      </c>
      <c r="S2014" t="s">
        <v>148</v>
      </c>
      <c r="T2014" t="s">
        <v>35</v>
      </c>
      <c r="U2014" t="s">
        <v>36</v>
      </c>
      <c r="V2014" t="s">
        <v>37</v>
      </c>
      <c r="W2014" t="s">
        <v>38</v>
      </c>
      <c r="X2014" t="s">
        <v>39</v>
      </c>
      <c r="Y2014" t="s">
        <v>149</v>
      </c>
      <c r="Z2014" t="s">
        <v>150</v>
      </c>
      <c r="AA2014" t="s">
        <v>65</v>
      </c>
    </row>
    <row r="2015" spans="1:27" x14ac:dyDescent="0.25">
      <c r="A2015" s="1">
        <v>10324</v>
      </c>
      <c r="B2015" s="1">
        <v>38</v>
      </c>
      <c r="C2015" s="8">
        <v>100</v>
      </c>
      <c r="D2015" s="1">
        <v>6</v>
      </c>
      <c r="E2015" s="7">
        <v>6832.02</v>
      </c>
      <c r="F2015" s="7">
        <f>sales_data_sample3[[#This Row],[SALES]]*sales_data_sample3[[#This Row],[PROFIT MARGIN]]</f>
        <v>504.886278</v>
      </c>
      <c r="G2015" s="14" t="str">
        <f>IF(sales_data_sample3[[#This Row],[STATUS]] &lt;&gt;"Cancelled","7,39%","0")</f>
        <v>7,39%</v>
      </c>
      <c r="H2015" s="4">
        <v>38296</v>
      </c>
      <c r="I2015" t="s">
        <v>28</v>
      </c>
      <c r="J2015">
        <f>ROUNDUP(MONTH(sales_data_sample3[[#This Row],[ORDER DATE]])/3,0)</f>
        <v>4</v>
      </c>
      <c r="K2015" t="str">
        <f>TEXT(sales_data_sample3[[#This Row],[ORDER DATE]],"[$-409]mmmm")</f>
        <v>November</v>
      </c>
      <c r="L2015">
        <f>YEAR(sales_data_sample3[[#This Row],[ORDER DATE]])</f>
        <v>2004</v>
      </c>
      <c r="M2015" t="s">
        <v>1354</v>
      </c>
      <c r="N2015">
        <v>50</v>
      </c>
      <c r="O2015" t="s">
        <v>2635</v>
      </c>
      <c r="P2015" t="s">
        <v>145</v>
      </c>
      <c r="Q2015" t="s">
        <v>146</v>
      </c>
      <c r="R2015" t="s">
        <v>147</v>
      </c>
      <c r="S2015" t="s">
        <v>148</v>
      </c>
      <c r="T2015" t="s">
        <v>35</v>
      </c>
      <c r="U2015" t="s">
        <v>36</v>
      </c>
      <c r="V2015" t="s">
        <v>37</v>
      </c>
      <c r="W2015" t="s">
        <v>38</v>
      </c>
      <c r="X2015" t="s">
        <v>39</v>
      </c>
      <c r="Y2015" t="s">
        <v>149</v>
      </c>
      <c r="Z2015" t="s">
        <v>150</v>
      </c>
      <c r="AA2015" t="s">
        <v>65</v>
      </c>
    </row>
    <row r="2016" spans="1:27" x14ac:dyDescent="0.25">
      <c r="A2016" s="1">
        <v>10324</v>
      </c>
      <c r="B2016" s="1">
        <v>25</v>
      </c>
      <c r="C2016" s="8">
        <v>69.16</v>
      </c>
      <c r="D2016" s="1">
        <v>14</v>
      </c>
      <c r="E2016" s="7">
        <v>1729</v>
      </c>
      <c r="F2016" s="7">
        <f>sales_data_sample3[[#This Row],[SALES]]*sales_data_sample3[[#This Row],[PROFIT MARGIN]]</f>
        <v>430.34810000000004</v>
      </c>
      <c r="G2016" s="14" t="str">
        <f>IF(sales_data_sample3[[#This Row],[STATUS]] &lt;&gt;"Cancelled","24,89%","0")</f>
        <v>24,89%</v>
      </c>
      <c r="H2016" s="4">
        <v>38296</v>
      </c>
      <c r="I2016" t="s">
        <v>28</v>
      </c>
      <c r="J2016">
        <f>ROUNDUP(MONTH(sales_data_sample3[[#This Row],[ORDER DATE]])/3,0)</f>
        <v>4</v>
      </c>
      <c r="K2016" t="str">
        <f>TEXT(sales_data_sample3[[#This Row],[ORDER DATE]],"[$-409]mmmm")</f>
        <v>November</v>
      </c>
      <c r="L2016">
        <f>YEAR(sales_data_sample3[[#This Row],[ORDER DATE]])</f>
        <v>2004</v>
      </c>
      <c r="M2016" t="s">
        <v>278</v>
      </c>
      <c r="N2016">
        <v>57</v>
      </c>
      <c r="O2016" t="s">
        <v>2779</v>
      </c>
      <c r="P2016" t="s">
        <v>145</v>
      </c>
      <c r="Q2016" t="s">
        <v>146</v>
      </c>
      <c r="R2016" t="s">
        <v>147</v>
      </c>
      <c r="S2016" t="s">
        <v>148</v>
      </c>
      <c r="T2016" t="s">
        <v>35</v>
      </c>
      <c r="U2016" t="s">
        <v>36</v>
      </c>
      <c r="V2016" t="s">
        <v>37</v>
      </c>
      <c r="W2016" t="s">
        <v>38</v>
      </c>
      <c r="X2016" t="s">
        <v>39</v>
      </c>
      <c r="Y2016" t="s">
        <v>149</v>
      </c>
      <c r="Z2016" t="s">
        <v>150</v>
      </c>
      <c r="AA2016" t="s">
        <v>42</v>
      </c>
    </row>
    <row r="2017" spans="1:27" x14ac:dyDescent="0.25">
      <c r="A2017" s="1">
        <v>10324</v>
      </c>
      <c r="B2017" s="1">
        <v>31</v>
      </c>
      <c r="C2017" s="8">
        <v>100</v>
      </c>
      <c r="D2017" s="1">
        <v>2</v>
      </c>
      <c r="E2017" s="7">
        <v>3820.44</v>
      </c>
      <c r="F2017" s="7">
        <f>sales_data_sample3[[#This Row],[SALES]]*sales_data_sample3[[#This Row],[PROFIT MARGIN]]</f>
        <v>173.83001999999999</v>
      </c>
      <c r="G2017" s="14" t="str">
        <f>IF(sales_data_sample3[[#This Row],[STATUS]] &lt;&gt;"Cancelled","4,55%","0")</f>
        <v>4,55%</v>
      </c>
      <c r="H2017" s="4">
        <v>38296</v>
      </c>
      <c r="I2017" t="s">
        <v>28</v>
      </c>
      <c r="J2017">
        <f>ROUNDUP(MONTH(sales_data_sample3[[#This Row],[ORDER DATE]])/3,0)</f>
        <v>4</v>
      </c>
      <c r="K2017" t="str">
        <f>TEXT(sales_data_sample3[[#This Row],[ORDER DATE]],"[$-409]mmmm")</f>
        <v>November</v>
      </c>
      <c r="L2017">
        <f>YEAR(sales_data_sample3[[#This Row],[ORDER DATE]])</f>
        <v>2004</v>
      </c>
      <c r="M2017" t="s">
        <v>957</v>
      </c>
      <c r="N2017">
        <v>127</v>
      </c>
      <c r="O2017" t="s">
        <v>3076</v>
      </c>
      <c r="P2017" t="s">
        <v>145</v>
      </c>
      <c r="Q2017" t="s">
        <v>146</v>
      </c>
      <c r="R2017" t="s">
        <v>147</v>
      </c>
      <c r="S2017" t="s">
        <v>148</v>
      </c>
      <c r="T2017" t="s">
        <v>35</v>
      </c>
      <c r="U2017" t="s">
        <v>36</v>
      </c>
      <c r="V2017" t="s">
        <v>37</v>
      </c>
      <c r="W2017" t="s">
        <v>38</v>
      </c>
      <c r="X2017" t="s">
        <v>39</v>
      </c>
      <c r="Y2017" t="s">
        <v>149</v>
      </c>
      <c r="Z2017" t="s">
        <v>150</v>
      </c>
      <c r="AA2017" t="s">
        <v>65</v>
      </c>
    </row>
    <row r="2018" spans="1:27" x14ac:dyDescent="0.25">
      <c r="A2018" s="1">
        <v>10324</v>
      </c>
      <c r="B2018" s="1">
        <v>30</v>
      </c>
      <c r="C2018" s="8">
        <v>100</v>
      </c>
      <c r="D2018" s="1">
        <v>9</v>
      </c>
      <c r="E2018" s="7">
        <v>3338.1</v>
      </c>
      <c r="F2018" s="7">
        <f>sales_data_sample3[[#This Row],[SALES]]*sales_data_sample3[[#This Row],[PROFIT MARGIN]]</f>
        <v>830.85309000000007</v>
      </c>
      <c r="G2018" s="14" t="str">
        <f>IF(sales_data_sample3[[#This Row],[STATUS]] &lt;&gt;"Cancelled","24,89%","0")</f>
        <v>24,89%</v>
      </c>
      <c r="H2018" s="4">
        <v>38296</v>
      </c>
      <c r="I2018" t="s">
        <v>28</v>
      </c>
      <c r="J2018">
        <f>ROUNDUP(MONTH(sales_data_sample3[[#This Row],[ORDER DATE]])/3,0)</f>
        <v>4</v>
      </c>
      <c r="K2018" t="str">
        <f>TEXT(sales_data_sample3[[#This Row],[ORDER DATE]],"[$-409]mmmm")</f>
        <v>November</v>
      </c>
      <c r="L2018">
        <f>YEAR(sales_data_sample3[[#This Row],[ORDER DATE]])</f>
        <v>2004</v>
      </c>
      <c r="M2018" t="s">
        <v>278</v>
      </c>
      <c r="N2018">
        <v>35</v>
      </c>
      <c r="O2018" t="s">
        <v>3186</v>
      </c>
      <c r="P2018" t="s">
        <v>145</v>
      </c>
      <c r="Q2018" t="s">
        <v>146</v>
      </c>
      <c r="R2018" t="s">
        <v>147</v>
      </c>
      <c r="S2018" t="s">
        <v>148</v>
      </c>
      <c r="T2018" t="s">
        <v>35</v>
      </c>
      <c r="U2018" t="s">
        <v>36</v>
      </c>
      <c r="V2018" t="s">
        <v>37</v>
      </c>
      <c r="W2018" t="s">
        <v>38</v>
      </c>
      <c r="X2018" t="s">
        <v>39</v>
      </c>
      <c r="Y2018" t="s">
        <v>149</v>
      </c>
      <c r="Z2018" t="s">
        <v>150</v>
      </c>
      <c r="AA2018" t="s">
        <v>65</v>
      </c>
    </row>
    <row r="2019" spans="1:27" x14ac:dyDescent="0.25">
      <c r="A2019" s="1">
        <v>10324</v>
      </c>
      <c r="B2019" s="1">
        <v>33</v>
      </c>
      <c r="C2019" s="8">
        <v>100</v>
      </c>
      <c r="D2019" s="1">
        <v>3</v>
      </c>
      <c r="E2019" s="7">
        <v>6267.69</v>
      </c>
      <c r="F2019" s="7">
        <f>sales_data_sample3[[#This Row],[SALES]]*sales_data_sample3[[#This Row],[PROFIT MARGIN]]</f>
        <v>463.18229099999991</v>
      </c>
      <c r="G2019" s="14" t="str">
        <f>IF(sales_data_sample3[[#This Row],[STATUS]] &lt;&gt;"Cancelled","7,39%","0")</f>
        <v>7,39%</v>
      </c>
      <c r="H2019" s="4">
        <v>38296</v>
      </c>
      <c r="I2019" t="s">
        <v>28</v>
      </c>
      <c r="J2019">
        <f>ROUNDUP(MONTH(sales_data_sample3[[#This Row],[ORDER DATE]])/3,0)</f>
        <v>4</v>
      </c>
      <c r="K2019" t="str">
        <f>TEXT(sales_data_sample3[[#This Row],[ORDER DATE]],"[$-409]mmmm")</f>
        <v>November</v>
      </c>
      <c r="L2019">
        <f>YEAR(sales_data_sample3[[#This Row],[ORDER DATE]])</f>
        <v>2004</v>
      </c>
      <c r="M2019" t="s">
        <v>1354</v>
      </c>
      <c r="N2019">
        <v>97</v>
      </c>
      <c r="O2019" t="s">
        <v>3732</v>
      </c>
      <c r="P2019" t="s">
        <v>145</v>
      </c>
      <c r="Q2019" t="s">
        <v>146</v>
      </c>
      <c r="R2019" t="s">
        <v>147</v>
      </c>
      <c r="S2019" t="s">
        <v>148</v>
      </c>
      <c r="T2019" t="s">
        <v>35</v>
      </c>
      <c r="U2019" t="s">
        <v>36</v>
      </c>
      <c r="V2019" t="s">
        <v>37</v>
      </c>
      <c r="W2019" t="s">
        <v>38</v>
      </c>
      <c r="X2019" t="s">
        <v>39</v>
      </c>
      <c r="Y2019" t="s">
        <v>149</v>
      </c>
      <c r="Z2019" t="s">
        <v>150</v>
      </c>
      <c r="AA2019" t="s">
        <v>65</v>
      </c>
    </row>
    <row r="2020" spans="1:27" x14ac:dyDescent="0.25">
      <c r="A2020" s="1">
        <v>10324</v>
      </c>
      <c r="B2020" s="1">
        <v>20</v>
      </c>
      <c r="C2020" s="8">
        <v>98.18</v>
      </c>
      <c r="D2020" s="1">
        <v>11</v>
      </c>
      <c r="E2020" s="7">
        <v>1963.6</v>
      </c>
      <c r="F2020" s="7">
        <f>sales_data_sample3[[#This Row],[SALES]]*sales_data_sample3[[#This Row],[PROFIT MARGIN]]</f>
        <v>89.343799999999987</v>
      </c>
      <c r="G2020" s="14" t="str">
        <f>IF(sales_data_sample3[[#This Row],[STATUS]] &lt;&gt;"Cancelled","4,55%","0")</f>
        <v>4,55%</v>
      </c>
      <c r="H2020" s="4">
        <v>38296</v>
      </c>
      <c r="I2020" t="s">
        <v>28</v>
      </c>
      <c r="J2020">
        <f>ROUNDUP(MONTH(sales_data_sample3[[#This Row],[ORDER DATE]])/3,0)</f>
        <v>4</v>
      </c>
      <c r="K2020" t="str">
        <f>TEXT(sales_data_sample3[[#This Row],[ORDER DATE]],"[$-409]mmmm")</f>
        <v>November</v>
      </c>
      <c r="L2020">
        <f>YEAR(sales_data_sample3[[#This Row],[ORDER DATE]])</f>
        <v>2004</v>
      </c>
      <c r="M2020" t="s">
        <v>957</v>
      </c>
      <c r="N2020">
        <v>96</v>
      </c>
      <c r="O2020" t="s">
        <v>3839</v>
      </c>
      <c r="P2020" t="s">
        <v>145</v>
      </c>
      <c r="Q2020" t="s">
        <v>146</v>
      </c>
      <c r="R2020" t="s">
        <v>147</v>
      </c>
      <c r="S2020" t="s">
        <v>148</v>
      </c>
      <c r="T2020" t="s">
        <v>35</v>
      </c>
      <c r="U2020" t="s">
        <v>36</v>
      </c>
      <c r="V2020" t="s">
        <v>37</v>
      </c>
      <c r="W2020" t="s">
        <v>38</v>
      </c>
      <c r="X2020" t="s">
        <v>39</v>
      </c>
      <c r="Y2020" t="s">
        <v>149</v>
      </c>
      <c r="Z2020" t="s">
        <v>150</v>
      </c>
      <c r="AA2020" t="s">
        <v>42</v>
      </c>
    </row>
    <row r="2021" spans="1:27" x14ac:dyDescent="0.25">
      <c r="A2021" s="1">
        <v>10324</v>
      </c>
      <c r="B2021" s="1">
        <v>48</v>
      </c>
      <c r="C2021" s="8">
        <v>100</v>
      </c>
      <c r="D2021" s="1">
        <v>4</v>
      </c>
      <c r="E2021" s="7">
        <v>8209.44</v>
      </c>
      <c r="F2021" s="7">
        <f>sales_data_sample3[[#This Row],[SALES]]*sales_data_sample3[[#This Row],[PROFIT MARGIN]]</f>
        <v>373.52951999999999</v>
      </c>
      <c r="G2021" s="14" t="str">
        <f>IF(sales_data_sample3[[#This Row],[STATUS]] &lt;&gt;"Cancelled","4,55%","0")</f>
        <v>4,55%</v>
      </c>
      <c r="H2021" s="4">
        <v>38296</v>
      </c>
      <c r="I2021" t="s">
        <v>28</v>
      </c>
      <c r="J2021">
        <f>ROUNDUP(MONTH(sales_data_sample3[[#This Row],[ORDER DATE]])/3,0)</f>
        <v>4</v>
      </c>
      <c r="K2021" t="str">
        <f>TEXT(sales_data_sample3[[#This Row],[ORDER DATE]],"[$-409]mmmm")</f>
        <v>November</v>
      </c>
      <c r="L2021">
        <f>YEAR(sales_data_sample3[[#This Row],[ORDER DATE]])</f>
        <v>2004</v>
      </c>
      <c r="M2021" t="s">
        <v>957</v>
      </c>
      <c r="N2021">
        <v>64</v>
      </c>
      <c r="O2021" t="s">
        <v>4029</v>
      </c>
      <c r="P2021" t="s">
        <v>145</v>
      </c>
      <c r="Q2021" t="s">
        <v>146</v>
      </c>
      <c r="R2021" t="s">
        <v>147</v>
      </c>
      <c r="S2021" t="s">
        <v>148</v>
      </c>
      <c r="T2021" t="s">
        <v>35</v>
      </c>
      <c r="U2021" t="s">
        <v>36</v>
      </c>
      <c r="V2021" t="s">
        <v>37</v>
      </c>
      <c r="W2021" t="s">
        <v>38</v>
      </c>
      <c r="X2021" t="s">
        <v>39</v>
      </c>
      <c r="Y2021" t="s">
        <v>149</v>
      </c>
      <c r="Z2021" t="s">
        <v>150</v>
      </c>
      <c r="AA2021" t="s">
        <v>229</v>
      </c>
    </row>
    <row r="2022" spans="1:27" x14ac:dyDescent="0.25">
      <c r="A2022" s="1">
        <v>10324</v>
      </c>
      <c r="B2022" s="1">
        <v>34</v>
      </c>
      <c r="C2022" s="8">
        <v>100</v>
      </c>
      <c r="D2022" s="1">
        <v>5</v>
      </c>
      <c r="E2022" s="7">
        <v>4248.3</v>
      </c>
      <c r="F2022" s="7">
        <f>sales_data_sample3[[#This Row],[SALES]]*sales_data_sample3[[#This Row],[PROFIT MARGIN]]</f>
        <v>1057.4018700000001</v>
      </c>
      <c r="G2022" s="14" t="str">
        <f>IF(sales_data_sample3[[#This Row],[STATUS]] &lt;&gt;"Cancelled","24,89%","0")</f>
        <v>24,89%</v>
      </c>
      <c r="H2022" s="4">
        <v>38296</v>
      </c>
      <c r="I2022" t="s">
        <v>28</v>
      </c>
      <c r="J2022">
        <f>ROUNDUP(MONTH(sales_data_sample3[[#This Row],[ORDER DATE]])/3,0)</f>
        <v>4</v>
      </c>
      <c r="K2022" t="str">
        <f>TEXT(sales_data_sample3[[#This Row],[ORDER DATE]],"[$-409]mmmm")</f>
        <v>November</v>
      </c>
      <c r="L2022">
        <f>YEAR(sales_data_sample3[[#This Row],[ORDER DATE]])</f>
        <v>2004</v>
      </c>
      <c r="M2022" t="s">
        <v>278</v>
      </c>
      <c r="N2022">
        <v>101</v>
      </c>
      <c r="O2022" t="s">
        <v>4506</v>
      </c>
      <c r="P2022" t="s">
        <v>145</v>
      </c>
      <c r="Q2022" t="s">
        <v>146</v>
      </c>
      <c r="R2022" t="s">
        <v>147</v>
      </c>
      <c r="S2022" t="s">
        <v>148</v>
      </c>
      <c r="T2022" t="s">
        <v>35</v>
      </c>
      <c r="U2022" t="s">
        <v>36</v>
      </c>
      <c r="V2022" t="s">
        <v>37</v>
      </c>
      <c r="W2022" t="s">
        <v>38</v>
      </c>
      <c r="X2022" t="s">
        <v>39</v>
      </c>
      <c r="Y2022" t="s">
        <v>149</v>
      </c>
      <c r="Z2022" t="s">
        <v>150</v>
      </c>
      <c r="AA2022" t="s">
        <v>65</v>
      </c>
    </row>
    <row r="2023" spans="1:27" x14ac:dyDescent="0.25">
      <c r="A2023" s="1">
        <v>10325</v>
      </c>
      <c r="B2023" s="1">
        <v>47</v>
      </c>
      <c r="C2023" s="8">
        <v>64.930000000000007</v>
      </c>
      <c r="D2023" s="1">
        <v>6</v>
      </c>
      <c r="E2023" s="7">
        <v>3051.71</v>
      </c>
      <c r="F2023" s="7">
        <f>sales_data_sample3[[#This Row],[SALES]]*sales_data_sample3[[#This Row],[PROFIT MARGIN]]</f>
        <v>759.57061900000008</v>
      </c>
      <c r="G2023" s="14" t="str">
        <f>IF(sales_data_sample3[[#This Row],[STATUS]] &lt;&gt;"Cancelled","24,89%","0")</f>
        <v>24,89%</v>
      </c>
      <c r="H2023" s="4">
        <v>38296</v>
      </c>
      <c r="I2023" t="s">
        <v>28</v>
      </c>
      <c r="J2023">
        <f>ROUNDUP(MONTH(sales_data_sample3[[#This Row],[ORDER DATE]])/3,0)</f>
        <v>4</v>
      </c>
      <c r="K2023" t="str">
        <f>TEXT(sales_data_sample3[[#This Row],[ORDER DATE]],"[$-409]mmmm")</f>
        <v>November</v>
      </c>
      <c r="L2023">
        <f>YEAR(sales_data_sample3[[#This Row],[ORDER DATE]])</f>
        <v>2004</v>
      </c>
      <c r="M2023" t="s">
        <v>278</v>
      </c>
      <c r="N2023">
        <v>136</v>
      </c>
      <c r="O2023" t="s">
        <v>561</v>
      </c>
      <c r="P2023" t="s">
        <v>201</v>
      </c>
      <c r="Q2023" t="s">
        <v>202</v>
      </c>
      <c r="R2023" t="s">
        <v>203</v>
      </c>
      <c r="S2023" t="s">
        <v>4804</v>
      </c>
      <c r="T2023" t="s">
        <v>204</v>
      </c>
      <c r="U2023" t="s">
        <v>4804</v>
      </c>
      <c r="V2023" t="s">
        <v>205</v>
      </c>
      <c r="W2023" t="s">
        <v>112</v>
      </c>
      <c r="X2023" t="s">
        <v>52</v>
      </c>
      <c r="Y2023" t="s">
        <v>206</v>
      </c>
      <c r="Z2023" t="s">
        <v>207</v>
      </c>
      <c r="AA2023" t="s">
        <v>65</v>
      </c>
    </row>
    <row r="2024" spans="1:27" x14ac:dyDescent="0.25">
      <c r="A2024" s="1">
        <v>10325</v>
      </c>
      <c r="B2024" s="1">
        <v>42</v>
      </c>
      <c r="C2024" s="8">
        <v>64</v>
      </c>
      <c r="D2024" s="1">
        <v>8</v>
      </c>
      <c r="E2024" s="7">
        <v>2688</v>
      </c>
      <c r="F2024" s="7">
        <f>sales_data_sample3[[#This Row],[SALES]]*sales_data_sample3[[#This Row],[PROFIT MARGIN]]</f>
        <v>669.04320000000007</v>
      </c>
      <c r="G2024" s="14" t="str">
        <f>IF(sales_data_sample3[[#This Row],[STATUS]] &lt;&gt;"Cancelled","24,89%","0")</f>
        <v>24,89%</v>
      </c>
      <c r="H2024" s="4">
        <v>38296</v>
      </c>
      <c r="I2024" t="s">
        <v>28</v>
      </c>
      <c r="J2024">
        <f>ROUNDUP(MONTH(sales_data_sample3[[#This Row],[ORDER DATE]])/3,0)</f>
        <v>4</v>
      </c>
      <c r="K2024" t="str">
        <f>TEXT(sales_data_sample3[[#This Row],[ORDER DATE]],"[$-409]mmmm")</f>
        <v>November</v>
      </c>
      <c r="L2024">
        <f>YEAR(sales_data_sample3[[#This Row],[ORDER DATE]])</f>
        <v>2004</v>
      </c>
      <c r="M2024" t="s">
        <v>278</v>
      </c>
      <c r="N2024">
        <v>207</v>
      </c>
      <c r="O2024" t="s">
        <v>880</v>
      </c>
      <c r="P2024" t="s">
        <v>201</v>
      </c>
      <c r="Q2024" t="s">
        <v>202</v>
      </c>
      <c r="R2024" t="s">
        <v>203</v>
      </c>
      <c r="S2024" t="s">
        <v>4804</v>
      </c>
      <c r="T2024" t="s">
        <v>204</v>
      </c>
      <c r="U2024" t="s">
        <v>4804</v>
      </c>
      <c r="V2024" t="s">
        <v>205</v>
      </c>
      <c r="W2024" t="s">
        <v>112</v>
      </c>
      <c r="X2024" t="s">
        <v>52</v>
      </c>
      <c r="Y2024" t="s">
        <v>206</v>
      </c>
      <c r="Z2024" t="s">
        <v>207</v>
      </c>
      <c r="AA2024" t="s">
        <v>42</v>
      </c>
    </row>
    <row r="2025" spans="1:27" x14ac:dyDescent="0.25">
      <c r="A2025" s="1">
        <v>10325</v>
      </c>
      <c r="B2025" s="1">
        <v>24</v>
      </c>
      <c r="C2025" s="8">
        <v>100</v>
      </c>
      <c r="D2025" s="1">
        <v>1</v>
      </c>
      <c r="E2025" s="7">
        <v>2583.6</v>
      </c>
      <c r="F2025" s="7">
        <f>sales_data_sample3[[#This Row],[SALES]]*sales_data_sample3[[#This Row],[PROFIT MARGIN]]</f>
        <v>643.05804000000001</v>
      </c>
      <c r="G2025" s="14" t="str">
        <f>IF(sales_data_sample3[[#This Row],[STATUS]] &lt;&gt;"Cancelled","24,89%","0")</f>
        <v>24,89%</v>
      </c>
      <c r="H2025" s="4">
        <v>38296</v>
      </c>
      <c r="I2025" t="s">
        <v>28</v>
      </c>
      <c r="J2025">
        <f>ROUNDUP(MONTH(sales_data_sample3[[#This Row],[ORDER DATE]])/3,0)</f>
        <v>4</v>
      </c>
      <c r="K2025" t="str">
        <f>TEXT(sales_data_sample3[[#This Row],[ORDER DATE]],"[$-409]mmmm")</f>
        <v>November</v>
      </c>
      <c r="L2025">
        <f>YEAR(sales_data_sample3[[#This Row],[ORDER DATE]])</f>
        <v>2004</v>
      </c>
      <c r="M2025" t="s">
        <v>278</v>
      </c>
      <c r="N2025">
        <v>173</v>
      </c>
      <c r="O2025" t="s">
        <v>1095</v>
      </c>
      <c r="P2025" t="s">
        <v>201</v>
      </c>
      <c r="Q2025" t="s">
        <v>202</v>
      </c>
      <c r="R2025" t="s">
        <v>203</v>
      </c>
      <c r="S2025" t="s">
        <v>4804</v>
      </c>
      <c r="T2025" t="s">
        <v>204</v>
      </c>
      <c r="U2025" t="s">
        <v>4804</v>
      </c>
      <c r="V2025" t="s">
        <v>205</v>
      </c>
      <c r="W2025" t="s">
        <v>112</v>
      </c>
      <c r="X2025" t="s">
        <v>52</v>
      </c>
      <c r="Y2025" t="s">
        <v>206</v>
      </c>
      <c r="Z2025" t="s">
        <v>207</v>
      </c>
      <c r="AA2025" t="s">
        <v>42</v>
      </c>
    </row>
    <row r="2026" spans="1:27" x14ac:dyDescent="0.25">
      <c r="A2026" s="1">
        <v>10325</v>
      </c>
      <c r="B2026" s="1">
        <v>24</v>
      </c>
      <c r="C2026" s="8">
        <v>69.12</v>
      </c>
      <c r="D2026" s="1">
        <v>9</v>
      </c>
      <c r="E2026" s="7">
        <v>1658.88</v>
      </c>
      <c r="F2026" s="7">
        <f>sales_data_sample3[[#This Row],[SALES]]*sales_data_sample3[[#This Row],[PROFIT MARGIN]]</f>
        <v>122.59123199999999</v>
      </c>
      <c r="G2026" s="14" t="str">
        <f>IF(sales_data_sample3[[#This Row],[STATUS]] &lt;&gt;"Cancelled","7,39%","0")</f>
        <v>7,39%</v>
      </c>
      <c r="H2026" s="4">
        <v>38296</v>
      </c>
      <c r="I2026" t="s">
        <v>28</v>
      </c>
      <c r="J2026">
        <f>ROUNDUP(MONTH(sales_data_sample3[[#This Row],[ORDER DATE]])/3,0)</f>
        <v>4</v>
      </c>
      <c r="K2026" t="str">
        <f>TEXT(sales_data_sample3[[#This Row],[ORDER DATE]],"[$-409]mmmm")</f>
        <v>November</v>
      </c>
      <c r="L2026">
        <f>YEAR(sales_data_sample3[[#This Row],[ORDER DATE]])</f>
        <v>2004</v>
      </c>
      <c r="M2026" t="s">
        <v>1354</v>
      </c>
      <c r="N2026">
        <v>136</v>
      </c>
      <c r="O2026" t="s">
        <v>2159</v>
      </c>
      <c r="P2026" t="s">
        <v>201</v>
      </c>
      <c r="Q2026" t="s">
        <v>202</v>
      </c>
      <c r="R2026" t="s">
        <v>203</v>
      </c>
      <c r="S2026" t="s">
        <v>4804</v>
      </c>
      <c r="T2026" t="s">
        <v>204</v>
      </c>
      <c r="U2026" t="s">
        <v>4804</v>
      </c>
      <c r="V2026" t="s">
        <v>205</v>
      </c>
      <c r="W2026" t="s">
        <v>112</v>
      </c>
      <c r="X2026" t="s">
        <v>52</v>
      </c>
      <c r="Y2026" t="s">
        <v>206</v>
      </c>
      <c r="Z2026" t="s">
        <v>207</v>
      </c>
      <c r="AA2026" t="s">
        <v>42</v>
      </c>
    </row>
    <row r="2027" spans="1:27" x14ac:dyDescent="0.25">
      <c r="A2027" s="1">
        <v>10325</v>
      </c>
      <c r="B2027" s="1">
        <v>44</v>
      </c>
      <c r="C2027" s="8">
        <v>100</v>
      </c>
      <c r="D2027" s="1">
        <v>5</v>
      </c>
      <c r="E2027" s="7">
        <v>5325.76</v>
      </c>
      <c r="F2027" s="7">
        <f>sales_data_sample3[[#This Row],[SALES]]*sales_data_sample3[[#This Row],[PROFIT MARGIN]]</f>
        <v>1325.581664</v>
      </c>
      <c r="G2027" s="14" t="str">
        <f>IF(sales_data_sample3[[#This Row],[STATUS]] &lt;&gt;"Cancelled","24,89%","0")</f>
        <v>24,89%</v>
      </c>
      <c r="H2027" s="4">
        <v>38296</v>
      </c>
      <c r="I2027" t="s">
        <v>28</v>
      </c>
      <c r="J2027">
        <f>ROUNDUP(MONTH(sales_data_sample3[[#This Row],[ORDER DATE]])/3,0)</f>
        <v>4</v>
      </c>
      <c r="K2027" t="str">
        <f>TEXT(sales_data_sample3[[#This Row],[ORDER DATE]],"[$-409]mmmm")</f>
        <v>November</v>
      </c>
      <c r="L2027">
        <f>YEAR(sales_data_sample3[[#This Row],[ORDER DATE]])</f>
        <v>2004</v>
      </c>
      <c r="M2027" t="s">
        <v>278</v>
      </c>
      <c r="N2027">
        <v>118</v>
      </c>
      <c r="O2027" t="s">
        <v>3701</v>
      </c>
      <c r="P2027" t="s">
        <v>201</v>
      </c>
      <c r="Q2027" t="s">
        <v>202</v>
      </c>
      <c r="R2027" t="s">
        <v>203</v>
      </c>
      <c r="S2027" t="s">
        <v>4804</v>
      </c>
      <c r="T2027" t="s">
        <v>204</v>
      </c>
      <c r="U2027" t="s">
        <v>4804</v>
      </c>
      <c r="V2027" t="s">
        <v>205</v>
      </c>
      <c r="W2027" t="s">
        <v>112</v>
      </c>
      <c r="X2027" t="s">
        <v>52</v>
      </c>
      <c r="Y2027" t="s">
        <v>206</v>
      </c>
      <c r="Z2027" t="s">
        <v>207</v>
      </c>
      <c r="AA2027" t="s">
        <v>65</v>
      </c>
    </row>
    <row r="2028" spans="1:27" x14ac:dyDescent="0.25">
      <c r="A2028" s="1">
        <v>10325</v>
      </c>
      <c r="B2028" s="1">
        <v>38</v>
      </c>
      <c r="C2028" s="8">
        <v>100</v>
      </c>
      <c r="D2028" s="1">
        <v>3</v>
      </c>
      <c r="E2028" s="7">
        <v>8844.1200000000008</v>
      </c>
      <c r="F2028" s="7">
        <f>sales_data_sample3[[#This Row],[SALES]]*sales_data_sample3[[#This Row],[PROFIT MARGIN]]</f>
        <v>402.40746000000001</v>
      </c>
      <c r="G2028" s="14" t="str">
        <f>IF(sales_data_sample3[[#This Row],[STATUS]] &lt;&gt;"Cancelled","4,55%","0")</f>
        <v>4,55%</v>
      </c>
      <c r="H2028" s="4">
        <v>38296</v>
      </c>
      <c r="I2028" t="s">
        <v>28</v>
      </c>
      <c r="J2028">
        <f>ROUNDUP(MONTH(sales_data_sample3[[#This Row],[ORDER DATE]])/3,0)</f>
        <v>4</v>
      </c>
      <c r="K2028" t="str">
        <f>TEXT(sales_data_sample3[[#This Row],[ORDER DATE]],"[$-409]mmmm")</f>
        <v>November</v>
      </c>
      <c r="L2028">
        <f>YEAR(sales_data_sample3[[#This Row],[ORDER DATE]])</f>
        <v>2004</v>
      </c>
      <c r="M2028" t="s">
        <v>957</v>
      </c>
      <c r="N2028">
        <v>54</v>
      </c>
      <c r="O2028" t="s">
        <v>3944</v>
      </c>
      <c r="P2028" t="s">
        <v>201</v>
      </c>
      <c r="Q2028" t="s">
        <v>202</v>
      </c>
      <c r="R2028" t="s">
        <v>203</v>
      </c>
      <c r="S2028" t="s">
        <v>4804</v>
      </c>
      <c r="T2028" t="s">
        <v>204</v>
      </c>
      <c r="U2028" t="s">
        <v>4804</v>
      </c>
      <c r="V2028" t="s">
        <v>205</v>
      </c>
      <c r="W2028" t="s">
        <v>112</v>
      </c>
      <c r="X2028" t="s">
        <v>52</v>
      </c>
      <c r="Y2028" t="s">
        <v>206</v>
      </c>
      <c r="Z2028" t="s">
        <v>207</v>
      </c>
      <c r="AA2028" t="s">
        <v>229</v>
      </c>
    </row>
    <row r="2029" spans="1:27" x14ac:dyDescent="0.25">
      <c r="A2029" s="1">
        <v>10325</v>
      </c>
      <c r="B2029" s="1">
        <v>28</v>
      </c>
      <c r="C2029" s="8">
        <v>100</v>
      </c>
      <c r="D2029" s="1">
        <v>2</v>
      </c>
      <c r="E2029" s="7">
        <v>5377.4</v>
      </c>
      <c r="F2029" s="7">
        <f>sales_data_sample3[[#This Row],[SALES]]*sales_data_sample3[[#This Row],[PROFIT MARGIN]]</f>
        <v>273.70965999999999</v>
      </c>
      <c r="G2029" s="14" t="str">
        <f>IF(sales_data_sample3[[#This Row],[STATUS]] &lt;&gt;"Cancelled","5,09%","0")</f>
        <v>5,09%</v>
      </c>
      <c r="H2029" s="4">
        <v>38296</v>
      </c>
      <c r="I2029" t="s">
        <v>28</v>
      </c>
      <c r="J2029">
        <f>ROUNDUP(MONTH(sales_data_sample3[[#This Row],[ORDER DATE]])/3,0)</f>
        <v>4</v>
      </c>
      <c r="K2029" t="str">
        <f>TEXT(sales_data_sample3[[#This Row],[ORDER DATE]],"[$-409]mmmm")</f>
        <v>November</v>
      </c>
      <c r="L2029">
        <f>YEAR(sales_data_sample3[[#This Row],[ORDER DATE]])</f>
        <v>2004</v>
      </c>
      <c r="M2029" t="s">
        <v>2246</v>
      </c>
      <c r="N2029">
        <v>62</v>
      </c>
      <c r="O2029" t="s">
        <v>3989</v>
      </c>
      <c r="P2029" t="s">
        <v>201</v>
      </c>
      <c r="Q2029" t="s">
        <v>202</v>
      </c>
      <c r="R2029" t="s">
        <v>203</v>
      </c>
      <c r="S2029" t="s">
        <v>4804</v>
      </c>
      <c r="T2029" t="s">
        <v>204</v>
      </c>
      <c r="U2029" t="s">
        <v>4804</v>
      </c>
      <c r="V2029" t="s">
        <v>205</v>
      </c>
      <c r="W2029" t="s">
        <v>112</v>
      </c>
      <c r="X2029" t="s">
        <v>52</v>
      </c>
      <c r="Y2029" t="s">
        <v>206</v>
      </c>
      <c r="Z2029" t="s">
        <v>207</v>
      </c>
      <c r="AA2029" t="s">
        <v>65</v>
      </c>
    </row>
    <row r="2030" spans="1:27" x14ac:dyDescent="0.25">
      <c r="A2030" s="1">
        <v>10325</v>
      </c>
      <c r="B2030" s="1">
        <v>38</v>
      </c>
      <c r="C2030" s="8">
        <v>100</v>
      </c>
      <c r="D2030" s="1">
        <v>4</v>
      </c>
      <c r="E2030" s="7">
        <v>5190.42</v>
      </c>
      <c r="F2030" s="7">
        <f>sales_data_sample3[[#This Row],[SALES]]*sales_data_sample3[[#This Row],[PROFIT MARGIN]]</f>
        <v>236.16410999999999</v>
      </c>
      <c r="G2030" s="14" t="str">
        <f>IF(sales_data_sample3[[#This Row],[STATUS]] &lt;&gt;"Cancelled","4,55%","0")</f>
        <v>4,55%</v>
      </c>
      <c r="H2030" s="4">
        <v>38296</v>
      </c>
      <c r="I2030" t="s">
        <v>28</v>
      </c>
      <c r="J2030">
        <f>ROUNDUP(MONTH(sales_data_sample3[[#This Row],[ORDER DATE]])/3,0)</f>
        <v>4</v>
      </c>
      <c r="K2030" t="str">
        <f>TEXT(sales_data_sample3[[#This Row],[ORDER DATE]],"[$-409]mmmm")</f>
        <v>November</v>
      </c>
      <c r="L2030">
        <f>YEAR(sales_data_sample3[[#This Row],[ORDER DATE]])</f>
        <v>2004</v>
      </c>
      <c r="M2030" t="s">
        <v>957</v>
      </c>
      <c r="N2030">
        <v>115</v>
      </c>
      <c r="O2030" t="s">
        <v>4177</v>
      </c>
      <c r="P2030" t="s">
        <v>201</v>
      </c>
      <c r="Q2030" t="s">
        <v>202</v>
      </c>
      <c r="R2030" t="s">
        <v>203</v>
      </c>
      <c r="S2030" t="s">
        <v>4804</v>
      </c>
      <c r="T2030" t="s">
        <v>204</v>
      </c>
      <c r="U2030" t="s">
        <v>4804</v>
      </c>
      <c r="V2030" t="s">
        <v>205</v>
      </c>
      <c r="W2030" t="s">
        <v>112</v>
      </c>
      <c r="X2030" t="s">
        <v>52</v>
      </c>
      <c r="Y2030" t="s">
        <v>206</v>
      </c>
      <c r="Z2030" t="s">
        <v>207</v>
      </c>
      <c r="AA2030" t="s">
        <v>65</v>
      </c>
    </row>
    <row r="2031" spans="1:27" x14ac:dyDescent="0.25">
      <c r="A2031" s="1">
        <v>10325</v>
      </c>
      <c r="B2031" s="1">
        <v>44</v>
      </c>
      <c r="C2031" s="8">
        <v>100</v>
      </c>
      <c r="D2031" s="1">
        <v>7</v>
      </c>
      <c r="E2031" s="7">
        <v>5932.96</v>
      </c>
      <c r="F2031" s="7">
        <f>sales_data_sample3[[#This Row],[SALES]]*sales_data_sample3[[#This Row],[PROFIT MARGIN]]</f>
        <v>301.987664</v>
      </c>
      <c r="G2031" s="14" t="str">
        <f>IF(sales_data_sample3[[#This Row],[STATUS]] &lt;&gt;"Cancelled","5,09%","0")</f>
        <v>5,09%</v>
      </c>
      <c r="H2031" s="4">
        <v>38296</v>
      </c>
      <c r="I2031" t="s">
        <v>28</v>
      </c>
      <c r="J2031">
        <f>ROUNDUP(MONTH(sales_data_sample3[[#This Row],[ORDER DATE]])/3,0)</f>
        <v>4</v>
      </c>
      <c r="K2031" t="str">
        <f>TEXT(sales_data_sample3[[#This Row],[ORDER DATE]],"[$-409]mmmm")</f>
        <v>November</v>
      </c>
      <c r="L2031">
        <f>YEAR(sales_data_sample3[[#This Row],[ORDER DATE]])</f>
        <v>2004</v>
      </c>
      <c r="M2031" t="s">
        <v>2246</v>
      </c>
      <c r="N2031">
        <v>58</v>
      </c>
      <c r="O2031" t="s">
        <v>4208</v>
      </c>
      <c r="P2031" t="s">
        <v>201</v>
      </c>
      <c r="Q2031" t="s">
        <v>202</v>
      </c>
      <c r="R2031" t="s">
        <v>203</v>
      </c>
      <c r="S2031" t="s">
        <v>4804</v>
      </c>
      <c r="T2031" t="s">
        <v>204</v>
      </c>
      <c r="U2031" t="s">
        <v>4804</v>
      </c>
      <c r="V2031" t="s">
        <v>205</v>
      </c>
      <c r="W2031" t="s">
        <v>112</v>
      </c>
      <c r="X2031" t="s">
        <v>52</v>
      </c>
      <c r="Y2031" t="s">
        <v>206</v>
      </c>
      <c r="Z2031" t="s">
        <v>207</v>
      </c>
      <c r="AA2031" t="s">
        <v>65</v>
      </c>
    </row>
    <row r="2032" spans="1:27" x14ac:dyDescent="0.25">
      <c r="A2032" s="1">
        <v>10326</v>
      </c>
      <c r="B2032" s="1">
        <v>32</v>
      </c>
      <c r="C2032" s="8">
        <v>100</v>
      </c>
      <c r="D2032" s="1">
        <v>6</v>
      </c>
      <c r="E2032" s="7">
        <v>3807.68</v>
      </c>
      <c r="F2032" s="7">
        <f>sales_data_sample3[[#This Row],[SALES]]*sales_data_sample3[[#This Row],[PROFIT MARGIN]]</f>
        <v>193.810912</v>
      </c>
      <c r="G2032" s="14" t="str">
        <f>IF(sales_data_sample3[[#This Row],[STATUS]] &lt;&gt;"Cancelled","5,09%","0")</f>
        <v>5,09%</v>
      </c>
      <c r="H2032" s="4">
        <v>38300</v>
      </c>
      <c r="I2032" t="s">
        <v>28</v>
      </c>
      <c r="J2032">
        <f>ROUNDUP(MONTH(sales_data_sample3[[#This Row],[ORDER DATE]])/3,0)</f>
        <v>4</v>
      </c>
      <c r="K2032" t="str">
        <f>TEXT(sales_data_sample3[[#This Row],[ORDER DATE]],"[$-409]mmmm")</f>
        <v>November</v>
      </c>
      <c r="L2032">
        <f>YEAR(sales_data_sample3[[#This Row],[ORDER DATE]])</f>
        <v>2004</v>
      </c>
      <c r="M2032" t="s">
        <v>2246</v>
      </c>
      <c r="N2032">
        <v>100</v>
      </c>
      <c r="O2032" t="s">
        <v>2247</v>
      </c>
      <c r="P2032" t="s">
        <v>282</v>
      </c>
      <c r="Q2032" t="s">
        <v>283</v>
      </c>
      <c r="R2032" t="s">
        <v>284</v>
      </c>
      <c r="S2032" t="s">
        <v>4804</v>
      </c>
      <c r="T2032" t="s">
        <v>285</v>
      </c>
      <c r="U2032" t="s">
        <v>4804</v>
      </c>
      <c r="V2032" t="s">
        <v>286</v>
      </c>
      <c r="W2032" t="s">
        <v>287</v>
      </c>
      <c r="X2032" t="s">
        <v>52</v>
      </c>
      <c r="Y2032" t="s">
        <v>288</v>
      </c>
      <c r="Z2032" t="s">
        <v>289</v>
      </c>
      <c r="AA2032" t="s">
        <v>65</v>
      </c>
    </row>
    <row r="2033" spans="1:27" x14ac:dyDescent="0.25">
      <c r="A2033" s="1">
        <v>10326</v>
      </c>
      <c r="B2033" s="1">
        <v>50</v>
      </c>
      <c r="C2033" s="8">
        <v>86.01</v>
      </c>
      <c r="D2033" s="1">
        <v>5</v>
      </c>
      <c r="E2033" s="7">
        <v>4300.5</v>
      </c>
      <c r="F2033" s="7">
        <f>sales_data_sample3[[#This Row],[SALES]]*sales_data_sample3[[#This Row],[PROFIT MARGIN]]</f>
        <v>317.80694999999997</v>
      </c>
      <c r="G2033" s="14" t="str">
        <f>IF(sales_data_sample3[[#This Row],[STATUS]] &lt;&gt;"Cancelled","7,39%","0")</f>
        <v>7,39%</v>
      </c>
      <c r="H2033" s="4">
        <v>38300</v>
      </c>
      <c r="I2033" t="s">
        <v>28</v>
      </c>
      <c r="J2033">
        <f>ROUNDUP(MONTH(sales_data_sample3[[#This Row],[ORDER DATE]])/3,0)</f>
        <v>4</v>
      </c>
      <c r="K2033" t="str">
        <f>TEXT(sales_data_sample3[[#This Row],[ORDER DATE]],"[$-409]mmmm")</f>
        <v>November</v>
      </c>
      <c r="L2033">
        <f>YEAR(sales_data_sample3[[#This Row],[ORDER DATE]])</f>
        <v>2004</v>
      </c>
      <c r="M2033" t="s">
        <v>1354</v>
      </c>
      <c r="N2033">
        <v>87</v>
      </c>
      <c r="O2033" t="s">
        <v>2562</v>
      </c>
      <c r="P2033" t="s">
        <v>282</v>
      </c>
      <c r="Q2033" t="s">
        <v>283</v>
      </c>
      <c r="R2033" t="s">
        <v>284</v>
      </c>
      <c r="S2033" t="s">
        <v>4804</v>
      </c>
      <c r="T2033" t="s">
        <v>285</v>
      </c>
      <c r="U2033" t="s">
        <v>4804</v>
      </c>
      <c r="V2033" t="s">
        <v>286</v>
      </c>
      <c r="W2033" t="s">
        <v>287</v>
      </c>
      <c r="X2033" t="s">
        <v>52</v>
      </c>
      <c r="Y2033" t="s">
        <v>288</v>
      </c>
      <c r="Z2033" t="s">
        <v>289</v>
      </c>
      <c r="AA2033" t="s">
        <v>65</v>
      </c>
    </row>
    <row r="2034" spans="1:27" x14ac:dyDescent="0.25">
      <c r="A2034" s="1">
        <v>10326</v>
      </c>
      <c r="B2034" s="1">
        <v>41</v>
      </c>
      <c r="C2034" s="8">
        <v>100</v>
      </c>
      <c r="D2034" s="1">
        <v>4</v>
      </c>
      <c r="E2034" s="7">
        <v>4333.29</v>
      </c>
      <c r="F2034" s="7">
        <f>sales_data_sample3[[#This Row],[SALES]]*sales_data_sample3[[#This Row],[PROFIT MARGIN]]</f>
        <v>396.06270599999999</v>
      </c>
      <c r="G2034" s="14" t="str">
        <f>IF(sales_data_sample3[[#This Row],[STATUS]] &lt;&gt;"Cancelled","9,14%","0")</f>
        <v>9,14%</v>
      </c>
      <c r="H2034" s="4">
        <v>38300</v>
      </c>
      <c r="I2034" t="s">
        <v>28</v>
      </c>
      <c r="J2034">
        <f>ROUNDUP(MONTH(sales_data_sample3[[#This Row],[ORDER DATE]])/3,0)</f>
        <v>4</v>
      </c>
      <c r="K2034" t="str">
        <f>TEXT(sales_data_sample3[[#This Row],[ORDER DATE]],"[$-409]mmmm")</f>
        <v>November</v>
      </c>
      <c r="L2034">
        <f>YEAR(sales_data_sample3[[#This Row],[ORDER DATE]])</f>
        <v>2004</v>
      </c>
      <c r="M2034" t="s">
        <v>2075</v>
      </c>
      <c r="N2034">
        <v>122</v>
      </c>
      <c r="O2034" t="s">
        <v>3005</v>
      </c>
      <c r="P2034" t="s">
        <v>282</v>
      </c>
      <c r="Q2034" t="s">
        <v>283</v>
      </c>
      <c r="R2034" t="s">
        <v>284</v>
      </c>
      <c r="S2034" t="s">
        <v>4804</v>
      </c>
      <c r="T2034" t="s">
        <v>285</v>
      </c>
      <c r="U2034" t="s">
        <v>4804</v>
      </c>
      <c r="V2034" t="s">
        <v>286</v>
      </c>
      <c r="W2034" t="s">
        <v>287</v>
      </c>
      <c r="X2034" t="s">
        <v>52</v>
      </c>
      <c r="Y2034" t="s">
        <v>288</v>
      </c>
      <c r="Z2034" t="s">
        <v>289</v>
      </c>
      <c r="AA2034" t="s">
        <v>65</v>
      </c>
    </row>
    <row r="2035" spans="1:27" x14ac:dyDescent="0.25">
      <c r="A2035" s="1">
        <v>10326</v>
      </c>
      <c r="B2035" s="1">
        <v>41</v>
      </c>
      <c r="C2035" s="8">
        <v>85.85</v>
      </c>
      <c r="D2035" s="1">
        <v>3</v>
      </c>
      <c r="E2035" s="7">
        <v>3519.85</v>
      </c>
      <c r="F2035" s="7">
        <f>sales_data_sample3[[#This Row],[SALES]]*sales_data_sample3[[#This Row],[PROFIT MARGIN]]</f>
        <v>260.11691499999995</v>
      </c>
      <c r="G2035" s="14" t="str">
        <f>IF(sales_data_sample3[[#This Row],[STATUS]] &lt;&gt;"Cancelled","7,39%","0")</f>
        <v>7,39%</v>
      </c>
      <c r="H2035" s="4">
        <v>38300</v>
      </c>
      <c r="I2035" t="s">
        <v>28</v>
      </c>
      <c r="J2035">
        <f>ROUNDUP(MONTH(sales_data_sample3[[#This Row],[ORDER DATE]])/3,0)</f>
        <v>4</v>
      </c>
      <c r="K2035" t="str">
        <f>TEXT(sales_data_sample3[[#This Row],[ORDER DATE]],"[$-409]mmmm")</f>
        <v>November</v>
      </c>
      <c r="L2035">
        <f>YEAR(sales_data_sample3[[#This Row],[ORDER DATE]])</f>
        <v>2004</v>
      </c>
      <c r="M2035" t="s">
        <v>1354</v>
      </c>
      <c r="N2035">
        <v>88</v>
      </c>
      <c r="O2035" t="s">
        <v>3347</v>
      </c>
      <c r="P2035" t="s">
        <v>282</v>
      </c>
      <c r="Q2035" t="s">
        <v>283</v>
      </c>
      <c r="R2035" t="s">
        <v>284</v>
      </c>
      <c r="S2035" t="s">
        <v>4804</v>
      </c>
      <c r="T2035" t="s">
        <v>285</v>
      </c>
      <c r="U2035" t="s">
        <v>4804</v>
      </c>
      <c r="V2035" t="s">
        <v>286</v>
      </c>
      <c r="W2035" t="s">
        <v>287</v>
      </c>
      <c r="X2035" t="s">
        <v>52</v>
      </c>
      <c r="Y2035" t="s">
        <v>288</v>
      </c>
      <c r="Z2035" t="s">
        <v>289</v>
      </c>
      <c r="AA2035" t="s">
        <v>65</v>
      </c>
    </row>
    <row r="2036" spans="1:27" x14ac:dyDescent="0.25">
      <c r="A2036" s="1">
        <v>10326</v>
      </c>
      <c r="B2036" s="1">
        <v>20</v>
      </c>
      <c r="C2036" s="8">
        <v>92.25</v>
      </c>
      <c r="D2036" s="1">
        <v>2</v>
      </c>
      <c r="E2036" s="7">
        <v>1845</v>
      </c>
      <c r="F2036" s="7">
        <f>sales_data_sample3[[#This Row],[SALES]]*sales_data_sample3[[#This Row],[PROFIT MARGIN]]</f>
        <v>136.34549999999999</v>
      </c>
      <c r="G2036" s="14" t="str">
        <f>IF(sales_data_sample3[[#This Row],[STATUS]] &lt;&gt;"Cancelled","7,39%","0")</f>
        <v>7,39%</v>
      </c>
      <c r="H2036" s="4">
        <v>38300</v>
      </c>
      <c r="I2036" t="s">
        <v>28</v>
      </c>
      <c r="J2036">
        <f>ROUNDUP(MONTH(sales_data_sample3[[#This Row],[ORDER DATE]])/3,0)</f>
        <v>4</v>
      </c>
      <c r="K2036" t="str">
        <f>TEXT(sales_data_sample3[[#This Row],[ORDER DATE]],"[$-409]mmmm")</f>
        <v>November</v>
      </c>
      <c r="L2036">
        <f>YEAR(sales_data_sample3[[#This Row],[ORDER DATE]])</f>
        <v>2004</v>
      </c>
      <c r="M2036" t="s">
        <v>1354</v>
      </c>
      <c r="N2036">
        <v>83</v>
      </c>
      <c r="O2036" t="s">
        <v>3543</v>
      </c>
      <c r="P2036" t="s">
        <v>282</v>
      </c>
      <c r="Q2036" t="s">
        <v>283</v>
      </c>
      <c r="R2036" t="s">
        <v>284</v>
      </c>
      <c r="S2036" t="s">
        <v>4804</v>
      </c>
      <c r="T2036" t="s">
        <v>285</v>
      </c>
      <c r="U2036" t="s">
        <v>4804</v>
      </c>
      <c r="V2036" t="s">
        <v>286</v>
      </c>
      <c r="W2036" t="s">
        <v>287</v>
      </c>
      <c r="X2036" t="s">
        <v>52</v>
      </c>
      <c r="Y2036" t="s">
        <v>288</v>
      </c>
      <c r="Z2036" t="s">
        <v>289</v>
      </c>
      <c r="AA2036" t="s">
        <v>42</v>
      </c>
    </row>
    <row r="2037" spans="1:27" x14ac:dyDescent="0.25">
      <c r="A2037" s="1">
        <v>10326</v>
      </c>
      <c r="B2037" s="1">
        <v>39</v>
      </c>
      <c r="C2037" s="8">
        <v>60</v>
      </c>
      <c r="D2037" s="1">
        <v>1</v>
      </c>
      <c r="E2037" s="7">
        <v>2340</v>
      </c>
      <c r="F2037" s="7">
        <f>sales_data_sample3[[#This Row],[SALES]]*sales_data_sample3[[#This Row],[PROFIT MARGIN]]</f>
        <v>213.87599999999998</v>
      </c>
      <c r="G2037" s="14" t="str">
        <f>IF(sales_data_sample3[[#This Row],[STATUS]] &lt;&gt;"Cancelled","9,14%","0")</f>
        <v>9,14%</v>
      </c>
      <c r="H2037" s="4">
        <v>38300</v>
      </c>
      <c r="I2037" t="s">
        <v>28</v>
      </c>
      <c r="J2037">
        <f>ROUNDUP(MONTH(sales_data_sample3[[#This Row],[ORDER DATE]])/3,0)</f>
        <v>4</v>
      </c>
      <c r="K2037" t="str">
        <f>TEXT(sales_data_sample3[[#This Row],[ORDER DATE]],"[$-409]mmmm")</f>
        <v>November</v>
      </c>
      <c r="L2037">
        <f>YEAR(sales_data_sample3[[#This Row],[ORDER DATE]])</f>
        <v>2004</v>
      </c>
      <c r="M2037" t="s">
        <v>2075</v>
      </c>
      <c r="N2037">
        <v>66</v>
      </c>
      <c r="O2037" t="s">
        <v>4284</v>
      </c>
      <c r="P2037" t="s">
        <v>282</v>
      </c>
      <c r="Q2037" t="s">
        <v>283</v>
      </c>
      <c r="R2037" t="s">
        <v>284</v>
      </c>
      <c r="S2037" t="s">
        <v>4804</v>
      </c>
      <c r="T2037" t="s">
        <v>285</v>
      </c>
      <c r="U2037" t="s">
        <v>4804</v>
      </c>
      <c r="V2037" t="s">
        <v>286</v>
      </c>
      <c r="W2037" t="s">
        <v>287</v>
      </c>
      <c r="X2037" t="s">
        <v>52</v>
      </c>
      <c r="Y2037" t="s">
        <v>288</v>
      </c>
      <c r="Z2037" t="s">
        <v>289</v>
      </c>
      <c r="AA2037" t="s">
        <v>42</v>
      </c>
    </row>
    <row r="2038" spans="1:27" x14ac:dyDescent="0.25">
      <c r="A2038" s="1">
        <v>10327</v>
      </c>
      <c r="B2038" s="1">
        <v>25</v>
      </c>
      <c r="C2038" s="8">
        <v>100</v>
      </c>
      <c r="D2038" s="1">
        <v>6</v>
      </c>
      <c r="E2038" s="7">
        <v>2804.75</v>
      </c>
      <c r="F2038" s="7">
        <f>sales_data_sample3[[#This Row],[SALES]]*sales_data_sample3[[#This Row],[PROFIT MARGIN]]</f>
        <v>205.02722499999999</v>
      </c>
      <c r="G2038" s="14" t="str">
        <f>IF(sales_data_sample3[[#This Row],[STATUS]] &lt;&gt;"Cancelled","7,31%","0")</f>
        <v>7,31%</v>
      </c>
      <c r="H2038" s="4">
        <v>38301</v>
      </c>
      <c r="I2038" t="s">
        <v>724</v>
      </c>
      <c r="J2038">
        <f>ROUNDUP(MONTH(sales_data_sample3[[#This Row],[ORDER DATE]])/3,0)</f>
        <v>4</v>
      </c>
      <c r="K2038" t="str">
        <f>TEXT(sales_data_sample3[[#This Row],[ORDER DATE]],"[$-409]mmmm")</f>
        <v>November</v>
      </c>
      <c r="L2038">
        <f>YEAR(sales_data_sample3[[#This Row],[ORDER DATE]])</f>
        <v>2004</v>
      </c>
      <c r="M2038" t="s">
        <v>1502</v>
      </c>
      <c r="N2038">
        <v>157</v>
      </c>
      <c r="O2038" t="s">
        <v>1503</v>
      </c>
      <c r="P2038" t="s">
        <v>562</v>
      </c>
      <c r="Q2038" t="s">
        <v>563</v>
      </c>
      <c r="R2038" t="s">
        <v>564</v>
      </c>
      <c r="S2038" t="s">
        <v>4804</v>
      </c>
      <c r="T2038" t="s">
        <v>565</v>
      </c>
      <c r="U2038" t="s">
        <v>4804</v>
      </c>
      <c r="V2038" t="s">
        <v>566</v>
      </c>
      <c r="W2038" t="s">
        <v>567</v>
      </c>
      <c r="X2038" t="s">
        <v>52</v>
      </c>
      <c r="Y2038" t="s">
        <v>568</v>
      </c>
      <c r="Z2038" t="s">
        <v>569</v>
      </c>
      <c r="AA2038" t="s">
        <v>42</v>
      </c>
    </row>
    <row r="2039" spans="1:27" x14ac:dyDescent="0.25">
      <c r="A2039" s="1">
        <v>10327</v>
      </c>
      <c r="B2039" s="1">
        <v>45</v>
      </c>
      <c r="C2039" s="8">
        <v>100</v>
      </c>
      <c r="D2039" s="1">
        <v>8</v>
      </c>
      <c r="E2039" s="7">
        <v>4781.7</v>
      </c>
      <c r="F2039" s="7">
        <f>sales_data_sample3[[#This Row],[SALES]]*sales_data_sample3[[#This Row],[PROFIT MARGIN]]</f>
        <v>349.54226999999997</v>
      </c>
      <c r="G2039" s="14" t="str">
        <f>IF(sales_data_sample3[[#This Row],[STATUS]] &lt;&gt;"Cancelled","7,31%","0")</f>
        <v>7,31%</v>
      </c>
      <c r="H2039" s="4">
        <v>38301</v>
      </c>
      <c r="I2039" t="s">
        <v>724</v>
      </c>
      <c r="J2039">
        <f>ROUNDUP(MONTH(sales_data_sample3[[#This Row],[ORDER DATE]])/3,0)</f>
        <v>4</v>
      </c>
      <c r="K2039" t="str">
        <f>TEXT(sales_data_sample3[[#This Row],[ORDER DATE]],"[$-409]mmmm")</f>
        <v>November</v>
      </c>
      <c r="L2039">
        <f>YEAR(sales_data_sample3[[#This Row],[ORDER DATE]])</f>
        <v>2004</v>
      </c>
      <c r="M2039" t="s">
        <v>1502</v>
      </c>
      <c r="N2039">
        <v>84</v>
      </c>
      <c r="O2039" t="s">
        <v>1845</v>
      </c>
      <c r="P2039" t="s">
        <v>562</v>
      </c>
      <c r="Q2039" t="s">
        <v>563</v>
      </c>
      <c r="R2039" t="s">
        <v>564</v>
      </c>
      <c r="S2039" t="s">
        <v>4804</v>
      </c>
      <c r="T2039" t="s">
        <v>565</v>
      </c>
      <c r="U2039" t="s">
        <v>4804</v>
      </c>
      <c r="V2039" t="s">
        <v>566</v>
      </c>
      <c r="W2039" t="s">
        <v>567</v>
      </c>
      <c r="X2039" t="s">
        <v>52</v>
      </c>
      <c r="Y2039" t="s">
        <v>568</v>
      </c>
      <c r="Z2039" t="s">
        <v>569</v>
      </c>
      <c r="AA2039" t="s">
        <v>65</v>
      </c>
    </row>
    <row r="2040" spans="1:27" x14ac:dyDescent="0.25">
      <c r="A2040" s="1">
        <v>10327</v>
      </c>
      <c r="B2040" s="1">
        <v>25</v>
      </c>
      <c r="C2040" s="8">
        <v>45.86</v>
      </c>
      <c r="D2040" s="1">
        <v>5</v>
      </c>
      <c r="E2040" s="7">
        <v>1146.5</v>
      </c>
      <c r="F2040" s="7">
        <f>sales_data_sample3[[#This Row],[SALES]]*sales_data_sample3[[#This Row],[PROFIT MARGIN]]</f>
        <v>104.7901</v>
      </c>
      <c r="G2040" s="14" t="str">
        <f>IF(sales_data_sample3[[#This Row],[STATUS]] &lt;&gt;"Cancelled","9,14%","0")</f>
        <v>9,14%</v>
      </c>
      <c r="H2040" s="4">
        <v>38301</v>
      </c>
      <c r="I2040" t="s">
        <v>724</v>
      </c>
      <c r="J2040">
        <f>ROUNDUP(MONTH(sales_data_sample3[[#This Row],[ORDER DATE]])/3,0)</f>
        <v>4</v>
      </c>
      <c r="K2040" t="str">
        <f>TEXT(sales_data_sample3[[#This Row],[ORDER DATE]],"[$-409]mmmm")</f>
        <v>November</v>
      </c>
      <c r="L2040">
        <f>YEAR(sales_data_sample3[[#This Row],[ORDER DATE]])</f>
        <v>2004</v>
      </c>
      <c r="M2040" t="s">
        <v>2075</v>
      </c>
      <c r="N2040">
        <v>86</v>
      </c>
      <c r="O2040" t="s">
        <v>2076</v>
      </c>
      <c r="P2040" t="s">
        <v>562</v>
      </c>
      <c r="Q2040" t="s">
        <v>563</v>
      </c>
      <c r="R2040" t="s">
        <v>564</v>
      </c>
      <c r="S2040" t="s">
        <v>4804</v>
      </c>
      <c r="T2040" t="s">
        <v>565</v>
      </c>
      <c r="U2040" t="s">
        <v>4804</v>
      </c>
      <c r="V2040" t="s">
        <v>566</v>
      </c>
      <c r="W2040" t="s">
        <v>567</v>
      </c>
      <c r="X2040" t="s">
        <v>52</v>
      </c>
      <c r="Y2040" t="s">
        <v>568</v>
      </c>
      <c r="Z2040" t="s">
        <v>569</v>
      </c>
      <c r="AA2040" t="s">
        <v>42</v>
      </c>
    </row>
    <row r="2041" spans="1:27" x14ac:dyDescent="0.25">
      <c r="A2041" s="1">
        <v>10327</v>
      </c>
      <c r="B2041" s="1">
        <v>20</v>
      </c>
      <c r="C2041" s="8">
        <v>100</v>
      </c>
      <c r="D2041" s="1">
        <v>7</v>
      </c>
      <c r="E2041" s="7">
        <v>3469.2</v>
      </c>
      <c r="F2041" s="7">
        <f>sales_data_sample3[[#This Row],[SALES]]*sales_data_sample3[[#This Row],[PROFIT MARGIN]]</f>
        <v>317.08487999999994</v>
      </c>
      <c r="G2041" s="14" t="str">
        <f>IF(sales_data_sample3[[#This Row],[STATUS]] &lt;&gt;"Cancelled","9,14%","0")</f>
        <v>9,14%</v>
      </c>
      <c r="H2041" s="4">
        <v>38301</v>
      </c>
      <c r="I2041" t="s">
        <v>724</v>
      </c>
      <c r="J2041">
        <f>ROUNDUP(MONTH(sales_data_sample3[[#This Row],[ORDER DATE]])/3,0)</f>
        <v>4</v>
      </c>
      <c r="K2041" t="str">
        <f>TEXT(sales_data_sample3[[#This Row],[ORDER DATE]],"[$-409]mmmm")</f>
        <v>November</v>
      </c>
      <c r="L2041">
        <f>YEAR(sales_data_sample3[[#This Row],[ORDER DATE]])</f>
        <v>2004</v>
      </c>
      <c r="M2041" t="s">
        <v>2075</v>
      </c>
      <c r="N2041">
        <v>86</v>
      </c>
      <c r="O2041" t="s">
        <v>4358</v>
      </c>
      <c r="P2041" t="s">
        <v>562</v>
      </c>
      <c r="Q2041" t="s">
        <v>563</v>
      </c>
      <c r="R2041" t="s">
        <v>564</v>
      </c>
      <c r="S2041" t="s">
        <v>4804</v>
      </c>
      <c r="T2041" t="s">
        <v>565</v>
      </c>
      <c r="U2041" t="s">
        <v>4804</v>
      </c>
      <c r="V2041" t="s">
        <v>566</v>
      </c>
      <c r="W2041" t="s">
        <v>567</v>
      </c>
      <c r="X2041" t="s">
        <v>52</v>
      </c>
      <c r="Y2041" t="s">
        <v>568</v>
      </c>
      <c r="Z2041" t="s">
        <v>569</v>
      </c>
      <c r="AA2041" t="s">
        <v>65</v>
      </c>
    </row>
    <row r="2042" spans="1:27" x14ac:dyDescent="0.25">
      <c r="A2042" s="1">
        <v>10327</v>
      </c>
      <c r="B2042" s="1">
        <v>21</v>
      </c>
      <c r="C2042" s="8">
        <v>96.31</v>
      </c>
      <c r="D2042" s="1">
        <v>1</v>
      </c>
      <c r="E2042" s="7">
        <v>2022.51</v>
      </c>
      <c r="F2042" s="7">
        <f>sales_data_sample3[[#This Row],[SALES]]*sales_data_sample3[[#This Row],[PROFIT MARGIN]]</f>
        <v>184.85741399999998</v>
      </c>
      <c r="G2042" s="14" t="str">
        <f>IF(sales_data_sample3[[#This Row],[STATUS]] &lt;&gt;"Cancelled","9,14%","0")</f>
        <v>9,14%</v>
      </c>
      <c r="H2042" s="4">
        <v>38301</v>
      </c>
      <c r="I2042" t="s">
        <v>724</v>
      </c>
      <c r="J2042">
        <f>ROUNDUP(MONTH(sales_data_sample3[[#This Row],[ORDER DATE]])/3,0)</f>
        <v>4</v>
      </c>
      <c r="K2042" t="str">
        <f>TEXT(sales_data_sample3[[#This Row],[ORDER DATE]],"[$-409]mmmm")</f>
        <v>November</v>
      </c>
      <c r="L2042">
        <f>YEAR(sales_data_sample3[[#This Row],[ORDER DATE]])</f>
        <v>2004</v>
      </c>
      <c r="M2042" t="s">
        <v>2075</v>
      </c>
      <c r="N2042">
        <v>72</v>
      </c>
      <c r="O2042" t="s">
        <v>4468</v>
      </c>
      <c r="P2042" t="s">
        <v>562</v>
      </c>
      <c r="Q2042" t="s">
        <v>563</v>
      </c>
      <c r="R2042" t="s">
        <v>564</v>
      </c>
      <c r="S2042" t="s">
        <v>4804</v>
      </c>
      <c r="T2042" t="s">
        <v>565</v>
      </c>
      <c r="U2042" t="s">
        <v>4804</v>
      </c>
      <c r="V2042" t="s">
        <v>566</v>
      </c>
      <c r="W2042" t="s">
        <v>567</v>
      </c>
      <c r="X2042" t="s">
        <v>52</v>
      </c>
      <c r="Y2042" t="s">
        <v>568</v>
      </c>
      <c r="Z2042" t="s">
        <v>569</v>
      </c>
      <c r="AA2042" t="s">
        <v>42</v>
      </c>
    </row>
    <row r="2043" spans="1:27" x14ac:dyDescent="0.25">
      <c r="A2043" s="1">
        <v>10327</v>
      </c>
      <c r="B2043" s="1">
        <v>43</v>
      </c>
      <c r="C2043" s="8">
        <v>80</v>
      </c>
      <c r="D2043" s="1">
        <v>2</v>
      </c>
      <c r="E2043" s="7">
        <v>3440</v>
      </c>
      <c r="F2043" s="7">
        <f>sales_data_sample3[[#This Row],[SALES]]*sales_data_sample3[[#This Row],[PROFIT MARGIN]]</f>
        <v>314.416</v>
      </c>
      <c r="G2043" s="14" t="str">
        <f>IF(sales_data_sample3[[#This Row],[STATUS]] &lt;&gt;"Cancelled","9,14%","0")</f>
        <v>9,14%</v>
      </c>
      <c r="H2043" s="4">
        <v>38301</v>
      </c>
      <c r="I2043" t="s">
        <v>724</v>
      </c>
      <c r="J2043">
        <f>ROUNDUP(MONTH(sales_data_sample3[[#This Row],[ORDER DATE]])/3,0)</f>
        <v>4</v>
      </c>
      <c r="K2043" t="str">
        <f>TEXT(sales_data_sample3[[#This Row],[ORDER DATE]],"[$-409]mmmm")</f>
        <v>November</v>
      </c>
      <c r="L2043">
        <f>YEAR(sales_data_sample3[[#This Row],[ORDER DATE]])</f>
        <v>2004</v>
      </c>
      <c r="M2043" t="s">
        <v>2075</v>
      </c>
      <c r="N2043">
        <v>100</v>
      </c>
      <c r="O2043" t="s">
        <v>4604</v>
      </c>
      <c r="P2043" t="s">
        <v>562</v>
      </c>
      <c r="Q2043" t="s">
        <v>563</v>
      </c>
      <c r="R2043" t="s">
        <v>564</v>
      </c>
      <c r="S2043" t="s">
        <v>4804</v>
      </c>
      <c r="T2043" t="s">
        <v>565</v>
      </c>
      <c r="U2043" t="s">
        <v>4804</v>
      </c>
      <c r="V2043" t="s">
        <v>566</v>
      </c>
      <c r="W2043" t="s">
        <v>567</v>
      </c>
      <c r="X2043" t="s">
        <v>52</v>
      </c>
      <c r="Y2043" t="s">
        <v>568</v>
      </c>
      <c r="Z2043" t="s">
        <v>569</v>
      </c>
      <c r="AA2043" t="s">
        <v>65</v>
      </c>
    </row>
    <row r="2044" spans="1:27" x14ac:dyDescent="0.25">
      <c r="A2044" s="1">
        <v>10327</v>
      </c>
      <c r="B2044" s="1">
        <v>37</v>
      </c>
      <c r="C2044" s="8">
        <v>86.61</v>
      </c>
      <c r="D2044" s="1">
        <v>3</v>
      </c>
      <c r="E2044" s="7">
        <v>3204.57</v>
      </c>
      <c r="F2044" s="7">
        <f>sales_data_sample3[[#This Row],[SALES]]*sales_data_sample3[[#This Row],[PROFIT MARGIN]]</f>
        <v>292.89769799999999</v>
      </c>
      <c r="G2044" s="14" t="str">
        <f>IF(sales_data_sample3[[#This Row],[STATUS]] &lt;&gt;"Cancelled","9,14%","0")</f>
        <v>9,14%</v>
      </c>
      <c r="H2044" s="4">
        <v>38301</v>
      </c>
      <c r="I2044" t="s">
        <v>724</v>
      </c>
      <c r="J2044">
        <f>ROUNDUP(MONTH(sales_data_sample3[[#This Row],[ORDER DATE]])/3,0)</f>
        <v>4</v>
      </c>
      <c r="K2044" t="str">
        <f>TEXT(sales_data_sample3[[#This Row],[ORDER DATE]],"[$-409]mmmm")</f>
        <v>November</v>
      </c>
      <c r="L2044">
        <f>YEAR(sales_data_sample3[[#This Row],[ORDER DATE]])</f>
        <v>2004</v>
      </c>
      <c r="M2044" t="s">
        <v>2075</v>
      </c>
      <c r="N2044">
        <v>99</v>
      </c>
      <c r="O2044" t="s">
        <v>4639</v>
      </c>
      <c r="P2044" t="s">
        <v>562</v>
      </c>
      <c r="Q2044" t="s">
        <v>563</v>
      </c>
      <c r="R2044" t="s">
        <v>564</v>
      </c>
      <c r="S2044" t="s">
        <v>4804</v>
      </c>
      <c r="T2044" t="s">
        <v>565</v>
      </c>
      <c r="U2044" t="s">
        <v>4804</v>
      </c>
      <c r="V2044" t="s">
        <v>566</v>
      </c>
      <c r="W2044" t="s">
        <v>567</v>
      </c>
      <c r="X2044" t="s">
        <v>52</v>
      </c>
      <c r="Y2044" t="s">
        <v>568</v>
      </c>
      <c r="Z2044" t="s">
        <v>569</v>
      </c>
      <c r="AA2044" t="s">
        <v>65</v>
      </c>
    </row>
    <row r="2045" spans="1:27" x14ac:dyDescent="0.25">
      <c r="A2045" s="1">
        <v>10327</v>
      </c>
      <c r="B2045" s="1">
        <v>37</v>
      </c>
      <c r="C2045" s="8">
        <v>86.74</v>
      </c>
      <c r="D2045" s="1">
        <v>4</v>
      </c>
      <c r="E2045" s="7">
        <v>3209.38</v>
      </c>
      <c r="F2045" s="7">
        <f>sales_data_sample3[[#This Row],[SALES]]*sales_data_sample3[[#This Row],[PROFIT MARGIN]]</f>
        <v>293.337332</v>
      </c>
      <c r="G2045" s="14" t="str">
        <f>IF(sales_data_sample3[[#This Row],[STATUS]] &lt;&gt;"Cancelled","9,14%","0")</f>
        <v>9,14%</v>
      </c>
      <c r="H2045" s="4">
        <v>38301</v>
      </c>
      <c r="I2045" t="s">
        <v>724</v>
      </c>
      <c r="J2045">
        <f>ROUNDUP(MONTH(sales_data_sample3[[#This Row],[ORDER DATE]])/3,0)</f>
        <v>4</v>
      </c>
      <c r="K2045" t="str">
        <f>TEXT(sales_data_sample3[[#This Row],[ORDER DATE]],"[$-409]mmmm")</f>
        <v>November</v>
      </c>
      <c r="L2045">
        <f>YEAR(sales_data_sample3[[#This Row],[ORDER DATE]])</f>
        <v>2004</v>
      </c>
      <c r="M2045" t="s">
        <v>2075</v>
      </c>
      <c r="N2045">
        <v>54</v>
      </c>
      <c r="O2045" t="s">
        <v>4760</v>
      </c>
      <c r="P2045" t="s">
        <v>562</v>
      </c>
      <c r="Q2045" t="s">
        <v>563</v>
      </c>
      <c r="R2045" t="s">
        <v>564</v>
      </c>
      <c r="S2045" t="s">
        <v>4804</v>
      </c>
      <c r="T2045" t="s">
        <v>565</v>
      </c>
      <c r="U2045" t="s">
        <v>4804</v>
      </c>
      <c r="V2045" t="s">
        <v>566</v>
      </c>
      <c r="W2045" t="s">
        <v>567</v>
      </c>
      <c r="X2045" t="s">
        <v>52</v>
      </c>
      <c r="Y2045" t="s">
        <v>568</v>
      </c>
      <c r="Z2045" t="s">
        <v>569</v>
      </c>
      <c r="AA2045" t="s">
        <v>65</v>
      </c>
    </row>
    <row r="2046" spans="1:27" x14ac:dyDescent="0.25">
      <c r="A2046" s="1">
        <v>10328</v>
      </c>
      <c r="B2046" s="1">
        <v>34</v>
      </c>
      <c r="C2046" s="8">
        <v>100</v>
      </c>
      <c r="D2046" s="1">
        <v>6</v>
      </c>
      <c r="E2046" s="7">
        <v>3815.48</v>
      </c>
      <c r="F2046" s="7">
        <f>sales_data_sample3[[#This Row],[SALES]]*sales_data_sample3[[#This Row],[PROFIT MARGIN]]</f>
        <v>281.96397199999996</v>
      </c>
      <c r="G2046" s="14" t="str">
        <f>IF(sales_data_sample3[[#This Row],[STATUS]] &lt;&gt;"Cancelled","7,39%","0")</f>
        <v>7,39%</v>
      </c>
      <c r="H2046" s="4">
        <v>38303</v>
      </c>
      <c r="I2046" t="s">
        <v>28</v>
      </c>
      <c r="J2046">
        <f>ROUNDUP(MONTH(sales_data_sample3[[#This Row],[ORDER DATE]])/3,0)</f>
        <v>4</v>
      </c>
      <c r="K2046" t="str">
        <f>TEXT(sales_data_sample3[[#This Row],[ORDER DATE]],"[$-409]mmmm")</f>
        <v>November</v>
      </c>
      <c r="L2046">
        <f>YEAR(sales_data_sample3[[#This Row],[ORDER DATE]])</f>
        <v>2004</v>
      </c>
      <c r="M2046" t="s">
        <v>1354</v>
      </c>
      <c r="N2046">
        <v>105</v>
      </c>
      <c r="O2046" t="s">
        <v>2467</v>
      </c>
      <c r="P2046" t="s">
        <v>1369</v>
      </c>
      <c r="Q2046" t="s">
        <v>1370</v>
      </c>
      <c r="R2046" t="s">
        <v>1371</v>
      </c>
      <c r="S2046" t="s">
        <v>4804</v>
      </c>
      <c r="T2046" t="s">
        <v>1372</v>
      </c>
      <c r="U2046" t="s">
        <v>4804</v>
      </c>
      <c r="V2046" t="s">
        <v>1373</v>
      </c>
      <c r="W2046" t="s">
        <v>396</v>
      </c>
      <c r="X2046" t="s">
        <v>52</v>
      </c>
      <c r="Y2046" t="s">
        <v>1374</v>
      </c>
      <c r="Z2046" t="s">
        <v>1375</v>
      </c>
      <c r="AA2046" t="s">
        <v>65</v>
      </c>
    </row>
    <row r="2047" spans="1:27" x14ac:dyDescent="0.25">
      <c r="A2047" s="1">
        <v>10328</v>
      </c>
      <c r="B2047" s="1">
        <v>47</v>
      </c>
      <c r="C2047" s="8">
        <v>87.54</v>
      </c>
      <c r="D2047" s="1">
        <v>14</v>
      </c>
      <c r="E2047" s="7">
        <v>4114.38</v>
      </c>
      <c r="F2047" s="7">
        <f>sales_data_sample3[[#This Row],[SALES]]*sales_data_sample3[[#This Row],[PROFIT MARGIN]]</f>
        <v>300.76117800000003</v>
      </c>
      <c r="G2047" s="14" t="str">
        <f>IF(sales_data_sample3[[#This Row],[STATUS]] &lt;&gt;"Cancelled","7,31%","0")</f>
        <v>7,31%</v>
      </c>
      <c r="H2047" s="4">
        <v>38303</v>
      </c>
      <c r="I2047" t="s">
        <v>28</v>
      </c>
      <c r="J2047">
        <f>ROUNDUP(MONTH(sales_data_sample3[[#This Row],[ORDER DATE]])/3,0)</f>
        <v>4</v>
      </c>
      <c r="K2047" t="str">
        <f>TEXT(sales_data_sample3[[#This Row],[ORDER DATE]],"[$-409]mmmm")</f>
        <v>November</v>
      </c>
      <c r="L2047">
        <f>YEAR(sales_data_sample3[[#This Row],[ORDER DATE]])</f>
        <v>2004</v>
      </c>
      <c r="M2047" t="s">
        <v>1502</v>
      </c>
      <c r="N2047">
        <v>109</v>
      </c>
      <c r="O2047" t="s">
        <v>2888</v>
      </c>
      <c r="P2047" t="s">
        <v>1369</v>
      </c>
      <c r="Q2047" t="s">
        <v>1370</v>
      </c>
      <c r="R2047" t="s">
        <v>1371</v>
      </c>
      <c r="S2047" t="s">
        <v>4804</v>
      </c>
      <c r="T2047" t="s">
        <v>1372</v>
      </c>
      <c r="U2047" t="s">
        <v>4804</v>
      </c>
      <c r="V2047" t="s">
        <v>1373</v>
      </c>
      <c r="W2047" t="s">
        <v>396</v>
      </c>
      <c r="X2047" t="s">
        <v>52</v>
      </c>
      <c r="Y2047" t="s">
        <v>1374</v>
      </c>
      <c r="Z2047" t="s">
        <v>1375</v>
      </c>
      <c r="AA2047" t="s">
        <v>65</v>
      </c>
    </row>
    <row r="2048" spans="1:27" x14ac:dyDescent="0.25">
      <c r="A2048" s="1">
        <v>10328</v>
      </c>
      <c r="B2048" s="1">
        <v>48</v>
      </c>
      <c r="C2048" s="8">
        <v>58.92</v>
      </c>
      <c r="D2048" s="1">
        <v>1</v>
      </c>
      <c r="E2048" s="7">
        <v>2828.16</v>
      </c>
      <c r="F2048" s="7">
        <f>sales_data_sample3[[#This Row],[SALES]]*sales_data_sample3[[#This Row],[PROFIT MARGIN]]</f>
        <v>206.738496</v>
      </c>
      <c r="G2048" s="14" t="str">
        <f>IF(sales_data_sample3[[#This Row],[STATUS]] &lt;&gt;"Cancelled","7,31%","0")</f>
        <v>7,31%</v>
      </c>
      <c r="H2048" s="4">
        <v>38303</v>
      </c>
      <c r="I2048" t="s">
        <v>28</v>
      </c>
      <c r="J2048">
        <f>ROUNDUP(MONTH(sales_data_sample3[[#This Row],[ORDER DATE]])/3,0)</f>
        <v>4</v>
      </c>
      <c r="K2048" t="str">
        <f>TEXT(sales_data_sample3[[#This Row],[ORDER DATE]],"[$-409]mmmm")</f>
        <v>November</v>
      </c>
      <c r="L2048">
        <f>YEAR(sales_data_sample3[[#This Row],[ORDER DATE]])</f>
        <v>2004</v>
      </c>
      <c r="M2048" t="s">
        <v>1502</v>
      </c>
      <c r="N2048">
        <v>68</v>
      </c>
      <c r="O2048" t="s">
        <v>3232</v>
      </c>
      <c r="P2048" t="s">
        <v>1369</v>
      </c>
      <c r="Q2048" t="s">
        <v>1370</v>
      </c>
      <c r="R2048" t="s">
        <v>1371</v>
      </c>
      <c r="S2048" t="s">
        <v>4804</v>
      </c>
      <c r="T2048" t="s">
        <v>1372</v>
      </c>
      <c r="U2048" t="s">
        <v>4804</v>
      </c>
      <c r="V2048" t="s">
        <v>1373</v>
      </c>
      <c r="W2048" t="s">
        <v>396</v>
      </c>
      <c r="X2048" t="s">
        <v>52</v>
      </c>
      <c r="Y2048" t="s">
        <v>1374</v>
      </c>
      <c r="Z2048" t="s">
        <v>1375</v>
      </c>
      <c r="AA2048" t="s">
        <v>42</v>
      </c>
    </row>
    <row r="2049" spans="1:27" x14ac:dyDescent="0.25">
      <c r="A2049" s="1">
        <v>10328</v>
      </c>
      <c r="B2049" s="1">
        <v>20</v>
      </c>
      <c r="C2049" s="8">
        <v>72.98</v>
      </c>
      <c r="D2049" s="1">
        <v>2</v>
      </c>
      <c r="E2049" s="7">
        <v>1459.6</v>
      </c>
      <c r="F2049" s="7">
        <f>sales_data_sample3[[#This Row],[SALES]]*sales_data_sample3[[#This Row],[PROFIT MARGIN]]</f>
        <v>107.86443999999999</v>
      </c>
      <c r="G2049" s="14" t="str">
        <f>IF(sales_data_sample3[[#This Row],[STATUS]] &lt;&gt;"Cancelled","7,39%","0")</f>
        <v>7,39%</v>
      </c>
      <c r="H2049" s="4">
        <v>38303</v>
      </c>
      <c r="I2049" t="s">
        <v>28</v>
      </c>
      <c r="J2049">
        <f>ROUNDUP(MONTH(sales_data_sample3[[#This Row],[ORDER DATE]])/3,0)</f>
        <v>4</v>
      </c>
      <c r="K2049" t="str">
        <f>TEXT(sales_data_sample3[[#This Row],[ORDER DATE]],"[$-409]mmmm")</f>
        <v>November</v>
      </c>
      <c r="L2049">
        <f>YEAR(sales_data_sample3[[#This Row],[ORDER DATE]])</f>
        <v>2004</v>
      </c>
      <c r="M2049" t="s">
        <v>1354</v>
      </c>
      <c r="N2049">
        <v>65</v>
      </c>
      <c r="O2049" t="s">
        <v>3465</v>
      </c>
      <c r="P2049" t="s">
        <v>1369</v>
      </c>
      <c r="Q2049" t="s">
        <v>1370</v>
      </c>
      <c r="R2049" t="s">
        <v>1371</v>
      </c>
      <c r="S2049" t="s">
        <v>4804</v>
      </c>
      <c r="T2049" t="s">
        <v>1372</v>
      </c>
      <c r="U2049" t="s">
        <v>4804</v>
      </c>
      <c r="V2049" t="s">
        <v>1373</v>
      </c>
      <c r="W2049" t="s">
        <v>396</v>
      </c>
      <c r="X2049" t="s">
        <v>52</v>
      </c>
      <c r="Y2049" t="s">
        <v>1374</v>
      </c>
      <c r="Z2049" t="s">
        <v>1375</v>
      </c>
      <c r="AA2049" t="s">
        <v>42</v>
      </c>
    </row>
    <row r="2050" spans="1:27" x14ac:dyDescent="0.25">
      <c r="A2050" s="1">
        <v>10328</v>
      </c>
      <c r="B2050" s="1">
        <v>35</v>
      </c>
      <c r="C2050" s="8">
        <v>76.430000000000007</v>
      </c>
      <c r="D2050" s="1">
        <v>3</v>
      </c>
      <c r="E2050" s="7">
        <v>2675.05</v>
      </c>
      <c r="F2050" s="7">
        <f>sales_data_sample3[[#This Row],[SALES]]*sales_data_sample3[[#This Row],[PROFIT MARGIN]]</f>
        <v>195.546155</v>
      </c>
      <c r="G2050" s="14" t="str">
        <f>IF(sales_data_sample3[[#This Row],[STATUS]] &lt;&gt;"Cancelled","7,31%","0")</f>
        <v>7,31%</v>
      </c>
      <c r="H2050" s="4">
        <v>38303</v>
      </c>
      <c r="I2050" t="s">
        <v>28</v>
      </c>
      <c r="J2050">
        <f>ROUNDUP(MONTH(sales_data_sample3[[#This Row],[ORDER DATE]])/3,0)</f>
        <v>4</v>
      </c>
      <c r="K2050" t="str">
        <f>TEXT(sales_data_sample3[[#This Row],[ORDER DATE]],"[$-409]mmmm")</f>
        <v>November</v>
      </c>
      <c r="L2050">
        <f>YEAR(sales_data_sample3[[#This Row],[ORDER DATE]])</f>
        <v>2004</v>
      </c>
      <c r="M2050" t="s">
        <v>1502</v>
      </c>
      <c r="N2050">
        <v>68</v>
      </c>
      <c r="O2050" t="s">
        <v>3620</v>
      </c>
      <c r="P2050" t="s">
        <v>1369</v>
      </c>
      <c r="Q2050" t="s">
        <v>1370</v>
      </c>
      <c r="R2050" t="s">
        <v>1371</v>
      </c>
      <c r="S2050" t="s">
        <v>4804</v>
      </c>
      <c r="T2050" t="s">
        <v>1372</v>
      </c>
      <c r="U2050" t="s">
        <v>4804</v>
      </c>
      <c r="V2050" t="s">
        <v>1373</v>
      </c>
      <c r="W2050" t="s">
        <v>396</v>
      </c>
      <c r="X2050" t="s">
        <v>52</v>
      </c>
      <c r="Y2050" t="s">
        <v>1374</v>
      </c>
      <c r="Z2050" t="s">
        <v>1375</v>
      </c>
      <c r="AA2050" t="s">
        <v>42</v>
      </c>
    </row>
    <row r="2051" spans="1:27" x14ac:dyDescent="0.25">
      <c r="A2051" s="1">
        <v>10328</v>
      </c>
      <c r="B2051" s="1">
        <v>43</v>
      </c>
      <c r="C2051" s="8">
        <v>60.86</v>
      </c>
      <c r="D2051" s="1">
        <v>4</v>
      </c>
      <c r="E2051" s="7">
        <v>2616.98</v>
      </c>
      <c r="F2051" s="7">
        <f>sales_data_sample3[[#This Row],[SALES]]*sales_data_sample3[[#This Row],[PROFIT MARGIN]]</f>
        <v>191.30123799999998</v>
      </c>
      <c r="G2051" s="14" t="str">
        <f>IF(sales_data_sample3[[#This Row],[STATUS]] &lt;&gt;"Cancelled","7,31%","0")</f>
        <v>7,31%</v>
      </c>
      <c r="H2051" s="4">
        <v>38303</v>
      </c>
      <c r="I2051" t="s">
        <v>28</v>
      </c>
      <c r="J2051">
        <f>ROUNDUP(MONTH(sales_data_sample3[[#This Row],[ORDER DATE]])/3,0)</f>
        <v>4</v>
      </c>
      <c r="K2051" t="str">
        <f>TEXT(sales_data_sample3[[#This Row],[ORDER DATE]],"[$-409]mmmm")</f>
        <v>November</v>
      </c>
      <c r="L2051">
        <f>YEAR(sales_data_sample3[[#This Row],[ORDER DATE]])</f>
        <v>2004</v>
      </c>
      <c r="M2051" t="s">
        <v>1502</v>
      </c>
      <c r="N2051">
        <v>72</v>
      </c>
      <c r="O2051" t="s">
        <v>3763</v>
      </c>
      <c r="P2051" t="s">
        <v>1369</v>
      </c>
      <c r="Q2051" t="s">
        <v>1370</v>
      </c>
      <c r="R2051" t="s">
        <v>1371</v>
      </c>
      <c r="S2051" t="s">
        <v>4804</v>
      </c>
      <c r="T2051" t="s">
        <v>1372</v>
      </c>
      <c r="U2051" t="s">
        <v>4804</v>
      </c>
      <c r="V2051" t="s">
        <v>1373</v>
      </c>
      <c r="W2051" t="s">
        <v>396</v>
      </c>
      <c r="X2051" t="s">
        <v>52</v>
      </c>
      <c r="Y2051" t="s">
        <v>1374</v>
      </c>
      <c r="Z2051" t="s">
        <v>1375</v>
      </c>
      <c r="AA2051" t="s">
        <v>42</v>
      </c>
    </row>
    <row r="2052" spans="1:27" x14ac:dyDescent="0.25">
      <c r="A2052" s="1">
        <v>10328</v>
      </c>
      <c r="B2052" s="1">
        <v>24</v>
      </c>
      <c r="C2052" s="8">
        <v>81.17</v>
      </c>
      <c r="D2052" s="1">
        <v>5</v>
      </c>
      <c r="E2052" s="7">
        <v>1948.08</v>
      </c>
      <c r="F2052" s="7">
        <f>sales_data_sample3[[#This Row],[SALES]]*sales_data_sample3[[#This Row],[PROFIT MARGIN]]</f>
        <v>143.963112</v>
      </c>
      <c r="G2052" s="14" t="str">
        <f>IF(sales_data_sample3[[#This Row],[STATUS]] &lt;&gt;"Cancelled","7,39%","0")</f>
        <v>7,39%</v>
      </c>
      <c r="H2052" s="4">
        <v>38303</v>
      </c>
      <c r="I2052" t="s">
        <v>28</v>
      </c>
      <c r="J2052">
        <f>ROUNDUP(MONTH(sales_data_sample3[[#This Row],[ORDER DATE]])/3,0)</f>
        <v>4</v>
      </c>
      <c r="K2052" t="str">
        <f>TEXT(sales_data_sample3[[#This Row],[ORDER DATE]],"[$-409]mmmm")</f>
        <v>November</v>
      </c>
      <c r="L2052">
        <f>YEAR(sales_data_sample3[[#This Row],[ORDER DATE]])</f>
        <v>2004</v>
      </c>
      <c r="M2052" t="s">
        <v>1354</v>
      </c>
      <c r="N2052">
        <v>68</v>
      </c>
      <c r="O2052" t="s">
        <v>4069</v>
      </c>
      <c r="P2052" t="s">
        <v>1369</v>
      </c>
      <c r="Q2052" t="s">
        <v>1370</v>
      </c>
      <c r="R2052" t="s">
        <v>1371</v>
      </c>
      <c r="S2052" t="s">
        <v>4804</v>
      </c>
      <c r="T2052" t="s">
        <v>1372</v>
      </c>
      <c r="U2052" t="s">
        <v>4804</v>
      </c>
      <c r="V2052" t="s">
        <v>1373</v>
      </c>
      <c r="W2052" t="s">
        <v>396</v>
      </c>
      <c r="X2052" t="s">
        <v>52</v>
      </c>
      <c r="Y2052" t="s">
        <v>1374</v>
      </c>
      <c r="Z2052" t="s">
        <v>1375</v>
      </c>
      <c r="AA2052" t="s">
        <v>42</v>
      </c>
    </row>
    <row r="2053" spans="1:27" x14ac:dyDescent="0.25">
      <c r="A2053" s="1">
        <v>10328</v>
      </c>
      <c r="B2053" s="1">
        <v>34</v>
      </c>
      <c r="C2053" s="8">
        <v>51.93</v>
      </c>
      <c r="D2053" s="1">
        <v>7</v>
      </c>
      <c r="E2053" s="7">
        <v>1765.62</v>
      </c>
      <c r="F2053" s="7">
        <f>sales_data_sample3[[#This Row],[SALES]]*sales_data_sample3[[#This Row],[PROFIT MARGIN]]</f>
        <v>130.47931799999998</v>
      </c>
      <c r="G2053" s="14" t="str">
        <f>IF(sales_data_sample3[[#This Row],[STATUS]] &lt;&gt;"Cancelled","7,39%","0")</f>
        <v>7,39%</v>
      </c>
      <c r="H2053" s="4">
        <v>38303</v>
      </c>
      <c r="I2053" t="s">
        <v>28</v>
      </c>
      <c r="J2053">
        <f>ROUNDUP(MONTH(sales_data_sample3[[#This Row],[ORDER DATE]])/3,0)</f>
        <v>4</v>
      </c>
      <c r="K2053" t="str">
        <f>TEXT(sales_data_sample3[[#This Row],[ORDER DATE]],"[$-409]mmmm")</f>
        <v>November</v>
      </c>
      <c r="L2053">
        <f>YEAR(sales_data_sample3[[#This Row],[ORDER DATE]])</f>
        <v>2004</v>
      </c>
      <c r="M2053" t="s">
        <v>1354</v>
      </c>
      <c r="N2053">
        <v>43</v>
      </c>
      <c r="O2053" t="s">
        <v>4136</v>
      </c>
      <c r="P2053" t="s">
        <v>1369</v>
      </c>
      <c r="Q2053" t="s">
        <v>1370</v>
      </c>
      <c r="R2053" t="s">
        <v>1371</v>
      </c>
      <c r="S2053" t="s">
        <v>4804</v>
      </c>
      <c r="T2053" t="s">
        <v>1372</v>
      </c>
      <c r="U2053" t="s">
        <v>4804</v>
      </c>
      <c r="V2053" t="s">
        <v>1373</v>
      </c>
      <c r="W2053" t="s">
        <v>396</v>
      </c>
      <c r="X2053" t="s">
        <v>52</v>
      </c>
      <c r="Y2053" t="s">
        <v>1374</v>
      </c>
      <c r="Z2053" t="s">
        <v>1375</v>
      </c>
      <c r="AA2053" t="s">
        <v>42</v>
      </c>
    </row>
    <row r="2054" spans="1:27" x14ac:dyDescent="0.25">
      <c r="A2054" s="1">
        <v>10328</v>
      </c>
      <c r="B2054" s="1">
        <v>27</v>
      </c>
      <c r="C2054" s="8">
        <v>100</v>
      </c>
      <c r="D2054" s="1">
        <v>8</v>
      </c>
      <c r="E2054" s="7">
        <v>2762.1</v>
      </c>
      <c r="F2054" s="7">
        <f>sales_data_sample3[[#This Row],[SALES]]*sales_data_sample3[[#This Row],[PROFIT MARGIN]]</f>
        <v>201.90950999999998</v>
      </c>
      <c r="G2054" s="14" t="str">
        <f>IF(sales_data_sample3[[#This Row],[STATUS]] &lt;&gt;"Cancelled","7,31%","0")</f>
        <v>7,31%</v>
      </c>
      <c r="H2054" s="4">
        <v>38303</v>
      </c>
      <c r="I2054" t="s">
        <v>28</v>
      </c>
      <c r="J2054">
        <f>ROUNDUP(MONTH(sales_data_sample3[[#This Row],[ORDER DATE]])/3,0)</f>
        <v>4</v>
      </c>
      <c r="K2054" t="str">
        <f>TEXT(sales_data_sample3[[#This Row],[ORDER DATE]],"[$-409]mmmm")</f>
        <v>November</v>
      </c>
      <c r="L2054">
        <f>YEAR(sales_data_sample3[[#This Row],[ORDER DATE]])</f>
        <v>2004</v>
      </c>
      <c r="M2054" t="s">
        <v>1502</v>
      </c>
      <c r="N2054">
        <v>91</v>
      </c>
      <c r="O2054" t="s">
        <v>4321</v>
      </c>
      <c r="P2054" t="s">
        <v>1369</v>
      </c>
      <c r="Q2054" t="s">
        <v>1370</v>
      </c>
      <c r="R2054" t="s">
        <v>1371</v>
      </c>
      <c r="S2054" t="s">
        <v>4804</v>
      </c>
      <c r="T2054" t="s">
        <v>1372</v>
      </c>
      <c r="U2054" t="s">
        <v>4804</v>
      </c>
      <c r="V2054" t="s">
        <v>1373</v>
      </c>
      <c r="W2054" t="s">
        <v>396</v>
      </c>
      <c r="X2054" t="s">
        <v>52</v>
      </c>
      <c r="Y2054" t="s">
        <v>1374</v>
      </c>
      <c r="Z2054" t="s">
        <v>1375</v>
      </c>
      <c r="AA2054" t="s">
        <v>42</v>
      </c>
    </row>
    <row r="2055" spans="1:27" x14ac:dyDescent="0.25">
      <c r="A2055" s="1">
        <v>10328</v>
      </c>
      <c r="B2055" s="1">
        <v>41</v>
      </c>
      <c r="C2055" s="8">
        <v>100</v>
      </c>
      <c r="D2055" s="1">
        <v>9</v>
      </c>
      <c r="E2055" s="7">
        <v>4156.58</v>
      </c>
      <c r="F2055" s="7">
        <f>sales_data_sample3[[#This Row],[SALES]]*sales_data_sample3[[#This Row],[PROFIT MARGIN]]</f>
        <v>379.91141199999998</v>
      </c>
      <c r="G2055" s="14" t="str">
        <f>IF(sales_data_sample3[[#This Row],[STATUS]] &lt;&gt;"Cancelled","9,14%","0")</f>
        <v>9,14%</v>
      </c>
      <c r="H2055" s="4">
        <v>38303</v>
      </c>
      <c r="I2055" t="s">
        <v>28</v>
      </c>
      <c r="J2055">
        <f>ROUNDUP(MONTH(sales_data_sample3[[#This Row],[ORDER DATE]])/3,0)</f>
        <v>4</v>
      </c>
      <c r="K2055" t="str">
        <f>TEXT(sales_data_sample3[[#This Row],[ORDER DATE]],"[$-409]mmmm")</f>
        <v>November</v>
      </c>
      <c r="L2055">
        <f>YEAR(sales_data_sample3[[#This Row],[ORDER DATE]])</f>
        <v>2004</v>
      </c>
      <c r="M2055" t="s">
        <v>2075</v>
      </c>
      <c r="N2055">
        <v>90</v>
      </c>
      <c r="O2055" t="s">
        <v>4394</v>
      </c>
      <c r="P2055" t="s">
        <v>1369</v>
      </c>
      <c r="Q2055" t="s">
        <v>1370</v>
      </c>
      <c r="R2055" t="s">
        <v>1371</v>
      </c>
      <c r="S2055" t="s">
        <v>4804</v>
      </c>
      <c r="T2055" t="s">
        <v>1372</v>
      </c>
      <c r="U2055" t="s">
        <v>4804</v>
      </c>
      <c r="V2055" t="s">
        <v>1373</v>
      </c>
      <c r="W2055" t="s">
        <v>396</v>
      </c>
      <c r="X2055" t="s">
        <v>52</v>
      </c>
      <c r="Y2055" t="s">
        <v>1374</v>
      </c>
      <c r="Z2055" t="s">
        <v>1375</v>
      </c>
      <c r="AA2055" t="s">
        <v>65</v>
      </c>
    </row>
    <row r="2056" spans="1:27" x14ac:dyDescent="0.25">
      <c r="A2056" s="1">
        <v>10328</v>
      </c>
      <c r="B2056" s="1">
        <v>37</v>
      </c>
      <c r="C2056" s="8">
        <v>100</v>
      </c>
      <c r="D2056" s="1">
        <v>10</v>
      </c>
      <c r="E2056" s="7">
        <v>4021.53</v>
      </c>
      <c r="F2056" s="7">
        <f>sales_data_sample3[[#This Row],[SALES]]*sales_data_sample3[[#This Row],[PROFIT MARGIN]]</f>
        <v>293.97384299999999</v>
      </c>
      <c r="G2056" s="14" t="str">
        <f>IF(sales_data_sample3[[#This Row],[STATUS]] &lt;&gt;"Cancelled","7,31%","0")</f>
        <v>7,31%</v>
      </c>
      <c r="H2056" s="4">
        <v>38303</v>
      </c>
      <c r="I2056" t="s">
        <v>28</v>
      </c>
      <c r="J2056">
        <f>ROUNDUP(MONTH(sales_data_sample3[[#This Row],[ORDER DATE]])/3,0)</f>
        <v>4</v>
      </c>
      <c r="K2056" t="str">
        <f>TEXT(sales_data_sample3[[#This Row],[ORDER DATE]],"[$-409]mmmm")</f>
        <v>November</v>
      </c>
      <c r="L2056">
        <f>YEAR(sales_data_sample3[[#This Row],[ORDER DATE]])</f>
        <v>2004</v>
      </c>
      <c r="M2056" t="s">
        <v>1502</v>
      </c>
      <c r="N2056">
        <v>99</v>
      </c>
      <c r="O2056" t="s">
        <v>4433</v>
      </c>
      <c r="P2056" t="s">
        <v>1369</v>
      </c>
      <c r="Q2056" t="s">
        <v>1370</v>
      </c>
      <c r="R2056" t="s">
        <v>1371</v>
      </c>
      <c r="S2056" t="s">
        <v>4804</v>
      </c>
      <c r="T2056" t="s">
        <v>1372</v>
      </c>
      <c r="U2056" t="s">
        <v>4804</v>
      </c>
      <c r="V2056" t="s">
        <v>1373</v>
      </c>
      <c r="W2056" t="s">
        <v>396</v>
      </c>
      <c r="X2056" t="s">
        <v>52</v>
      </c>
      <c r="Y2056" t="s">
        <v>1374</v>
      </c>
      <c r="Z2056" t="s">
        <v>1375</v>
      </c>
      <c r="AA2056" t="s">
        <v>65</v>
      </c>
    </row>
    <row r="2057" spans="1:27" x14ac:dyDescent="0.25">
      <c r="A2057" s="1">
        <v>10328</v>
      </c>
      <c r="B2057" s="1">
        <v>33</v>
      </c>
      <c r="C2057" s="8">
        <v>100</v>
      </c>
      <c r="D2057" s="1">
        <v>11</v>
      </c>
      <c r="E2057" s="7">
        <v>4072.2</v>
      </c>
      <c r="F2057" s="7">
        <f>sales_data_sample3[[#This Row],[SALES]]*sales_data_sample3[[#This Row],[PROFIT MARGIN]]</f>
        <v>297.67782</v>
      </c>
      <c r="G2057" s="14" t="str">
        <f>IF(sales_data_sample3[[#This Row],[STATUS]] &lt;&gt;"Cancelled","7,31%","0")</f>
        <v>7,31%</v>
      </c>
      <c r="H2057" s="4">
        <v>38303</v>
      </c>
      <c r="I2057" t="s">
        <v>28</v>
      </c>
      <c r="J2057">
        <f>ROUNDUP(MONTH(sales_data_sample3[[#This Row],[ORDER DATE]])/3,0)</f>
        <v>4</v>
      </c>
      <c r="K2057" t="str">
        <f>TEXT(sales_data_sample3[[#This Row],[ORDER DATE]],"[$-409]mmmm")</f>
        <v>November</v>
      </c>
      <c r="L2057">
        <f>YEAR(sales_data_sample3[[#This Row],[ORDER DATE]])</f>
        <v>2004</v>
      </c>
      <c r="M2057" t="s">
        <v>1502</v>
      </c>
      <c r="N2057">
        <v>118</v>
      </c>
      <c r="O2057" t="s">
        <v>4540</v>
      </c>
      <c r="P2057" t="s">
        <v>1369</v>
      </c>
      <c r="Q2057" t="s">
        <v>1370</v>
      </c>
      <c r="R2057" t="s">
        <v>1371</v>
      </c>
      <c r="S2057" t="s">
        <v>4804</v>
      </c>
      <c r="T2057" t="s">
        <v>1372</v>
      </c>
      <c r="U2057" t="s">
        <v>4804</v>
      </c>
      <c r="V2057" t="s">
        <v>1373</v>
      </c>
      <c r="W2057" t="s">
        <v>396</v>
      </c>
      <c r="X2057" t="s">
        <v>52</v>
      </c>
      <c r="Y2057" t="s">
        <v>1374</v>
      </c>
      <c r="Z2057" t="s">
        <v>1375</v>
      </c>
      <c r="AA2057" t="s">
        <v>65</v>
      </c>
    </row>
    <row r="2058" spans="1:27" x14ac:dyDescent="0.25">
      <c r="A2058" s="1">
        <v>10328</v>
      </c>
      <c r="B2058" s="1">
        <v>33</v>
      </c>
      <c r="C2058" s="8">
        <v>64</v>
      </c>
      <c r="D2058" s="1">
        <v>13</v>
      </c>
      <c r="E2058" s="7">
        <v>2112</v>
      </c>
      <c r="F2058" s="7">
        <f>sales_data_sample3[[#This Row],[SALES]]*sales_data_sample3[[#This Row],[PROFIT MARGIN]]</f>
        <v>154.38720000000001</v>
      </c>
      <c r="G2058" s="14" t="str">
        <f>IF(sales_data_sample3[[#This Row],[STATUS]] &lt;&gt;"Cancelled","7,31%","0")</f>
        <v>7,31%</v>
      </c>
      <c r="H2058" s="4">
        <v>38303</v>
      </c>
      <c r="I2058" t="s">
        <v>28</v>
      </c>
      <c r="J2058">
        <f>ROUNDUP(MONTH(sales_data_sample3[[#This Row],[ORDER DATE]])/3,0)</f>
        <v>4</v>
      </c>
      <c r="K2058" t="str">
        <f>TEXT(sales_data_sample3[[#This Row],[ORDER DATE]],"[$-409]mmmm")</f>
        <v>November</v>
      </c>
      <c r="L2058">
        <f>YEAR(sales_data_sample3[[#This Row],[ORDER DATE]])</f>
        <v>2004</v>
      </c>
      <c r="M2058" t="s">
        <v>1502</v>
      </c>
      <c r="N2058">
        <v>80</v>
      </c>
      <c r="O2058" t="s">
        <v>4572</v>
      </c>
      <c r="P2058" t="s">
        <v>1369</v>
      </c>
      <c r="Q2058" t="s">
        <v>1370</v>
      </c>
      <c r="R2058" t="s">
        <v>1371</v>
      </c>
      <c r="S2058" t="s">
        <v>4804</v>
      </c>
      <c r="T2058" t="s">
        <v>1372</v>
      </c>
      <c r="U2058" t="s">
        <v>4804</v>
      </c>
      <c r="V2058" t="s">
        <v>1373</v>
      </c>
      <c r="W2058" t="s">
        <v>396</v>
      </c>
      <c r="X2058" t="s">
        <v>52</v>
      </c>
      <c r="Y2058" t="s">
        <v>1374</v>
      </c>
      <c r="Z2058" t="s">
        <v>1375</v>
      </c>
      <c r="AA2058" t="s">
        <v>42</v>
      </c>
    </row>
    <row r="2059" spans="1:27" x14ac:dyDescent="0.25">
      <c r="A2059" s="1">
        <v>10328</v>
      </c>
      <c r="B2059" s="1">
        <v>39</v>
      </c>
      <c r="C2059" s="8">
        <v>85.87</v>
      </c>
      <c r="D2059" s="1">
        <v>12</v>
      </c>
      <c r="E2059" s="7">
        <v>3348.93</v>
      </c>
      <c r="F2059" s="7">
        <f>sales_data_sample3[[#This Row],[SALES]]*sales_data_sample3[[#This Row],[PROFIT MARGIN]]</f>
        <v>244.806783</v>
      </c>
      <c r="G2059" s="14" t="str">
        <f>IF(sales_data_sample3[[#This Row],[STATUS]] &lt;&gt;"Cancelled","7,31%","0")</f>
        <v>7,31%</v>
      </c>
      <c r="H2059" s="4">
        <v>38303</v>
      </c>
      <c r="I2059" t="s">
        <v>28</v>
      </c>
      <c r="J2059">
        <f>ROUNDUP(MONTH(sales_data_sample3[[#This Row],[ORDER DATE]])/3,0)</f>
        <v>4</v>
      </c>
      <c r="K2059" t="str">
        <f>TEXT(sales_data_sample3[[#This Row],[ORDER DATE]],"[$-409]mmmm")</f>
        <v>November</v>
      </c>
      <c r="L2059">
        <f>YEAR(sales_data_sample3[[#This Row],[ORDER DATE]])</f>
        <v>2004</v>
      </c>
      <c r="M2059" t="s">
        <v>1502</v>
      </c>
      <c r="N2059">
        <v>74</v>
      </c>
      <c r="O2059" t="s">
        <v>4675</v>
      </c>
      <c r="P2059" t="s">
        <v>1369</v>
      </c>
      <c r="Q2059" t="s">
        <v>1370</v>
      </c>
      <c r="R2059" t="s">
        <v>1371</v>
      </c>
      <c r="S2059" t="s">
        <v>4804</v>
      </c>
      <c r="T2059" t="s">
        <v>1372</v>
      </c>
      <c r="U2059" t="s">
        <v>4804</v>
      </c>
      <c r="V2059" t="s">
        <v>1373</v>
      </c>
      <c r="W2059" t="s">
        <v>396</v>
      </c>
      <c r="X2059" t="s">
        <v>52</v>
      </c>
      <c r="Y2059" t="s">
        <v>1374</v>
      </c>
      <c r="Z2059" t="s">
        <v>1375</v>
      </c>
      <c r="AA2059" t="s">
        <v>65</v>
      </c>
    </row>
    <row r="2060" spans="1:27" x14ac:dyDescent="0.25">
      <c r="A2060" s="1">
        <v>10329</v>
      </c>
      <c r="B2060" s="1">
        <v>42</v>
      </c>
      <c r="C2060" s="8">
        <v>100</v>
      </c>
      <c r="D2060" s="1">
        <v>1</v>
      </c>
      <c r="E2060" s="7">
        <v>4396.1400000000003</v>
      </c>
      <c r="F2060" s="7">
        <f>sales_data_sample3[[#This Row],[SALES]]*sales_data_sample3[[#This Row],[PROFIT MARGIN]]</f>
        <v>558.30978000000005</v>
      </c>
      <c r="G2060" s="14" t="str">
        <f>IF(sales_data_sample3[[#This Row],[STATUS]] &lt;&gt;"Cancelled","12,70%","0")</f>
        <v>12,70%</v>
      </c>
      <c r="H2060" s="4">
        <v>38306</v>
      </c>
      <c r="I2060" t="s">
        <v>28</v>
      </c>
      <c r="J2060">
        <f>ROUNDUP(MONTH(sales_data_sample3[[#This Row],[ORDER DATE]])/3,0)</f>
        <v>4</v>
      </c>
      <c r="K2060" t="str">
        <f>TEXT(sales_data_sample3[[#This Row],[ORDER DATE]],"[$-409]mmmm")</f>
        <v>November</v>
      </c>
      <c r="L2060">
        <f>YEAR(sales_data_sample3[[#This Row],[ORDER DATE]])</f>
        <v>2004</v>
      </c>
      <c r="M2060" t="s">
        <v>29</v>
      </c>
      <c r="N2060">
        <v>95</v>
      </c>
      <c r="O2060" t="s">
        <v>30</v>
      </c>
      <c r="P2060" t="s">
        <v>31</v>
      </c>
      <c r="Q2060" t="s">
        <v>32</v>
      </c>
      <c r="R2060" t="s">
        <v>33</v>
      </c>
      <c r="S2060" t="s">
        <v>4804</v>
      </c>
      <c r="T2060" t="s">
        <v>35</v>
      </c>
      <c r="U2060" t="s">
        <v>36</v>
      </c>
      <c r="V2060" t="s">
        <v>37</v>
      </c>
      <c r="W2060" t="s">
        <v>38</v>
      </c>
      <c r="X2060" t="s">
        <v>39</v>
      </c>
      <c r="Y2060" t="s">
        <v>40</v>
      </c>
      <c r="Z2060" t="s">
        <v>41</v>
      </c>
      <c r="AA2060" t="s">
        <v>65</v>
      </c>
    </row>
    <row r="2061" spans="1:27" x14ac:dyDescent="0.25">
      <c r="A2061" s="1">
        <v>10329</v>
      </c>
      <c r="B2061" s="1">
        <v>20</v>
      </c>
      <c r="C2061" s="8">
        <v>100</v>
      </c>
      <c r="D2061" s="1">
        <v>2</v>
      </c>
      <c r="E2061" s="7">
        <v>3176</v>
      </c>
      <c r="F2061" s="7">
        <f>sales_data_sample3[[#This Row],[SALES]]*sales_data_sample3[[#This Row],[PROFIT MARGIN]]</f>
        <v>403.35200000000003</v>
      </c>
      <c r="G2061" s="14" t="str">
        <f>IF(sales_data_sample3[[#This Row],[STATUS]] &lt;&gt;"Cancelled","12,70%","0")</f>
        <v>12,70%</v>
      </c>
      <c r="H2061" s="4">
        <v>38306</v>
      </c>
      <c r="I2061" t="s">
        <v>28</v>
      </c>
      <c r="J2061">
        <f>ROUNDUP(MONTH(sales_data_sample3[[#This Row],[ORDER DATE]])/3,0)</f>
        <v>4</v>
      </c>
      <c r="K2061" t="str">
        <f>TEXT(sales_data_sample3[[#This Row],[ORDER DATE]],"[$-409]mmmm")</f>
        <v>November</v>
      </c>
      <c r="L2061">
        <f>YEAR(sales_data_sample3[[#This Row],[ORDER DATE]])</f>
        <v>2004</v>
      </c>
      <c r="M2061" t="s">
        <v>29</v>
      </c>
      <c r="N2061">
        <v>118</v>
      </c>
      <c r="O2061" t="s">
        <v>471</v>
      </c>
      <c r="P2061" t="s">
        <v>31</v>
      </c>
      <c r="Q2061" t="s">
        <v>32</v>
      </c>
      <c r="R2061" t="s">
        <v>33</v>
      </c>
      <c r="S2061" t="s">
        <v>4804</v>
      </c>
      <c r="T2061" t="s">
        <v>35</v>
      </c>
      <c r="U2061" t="s">
        <v>36</v>
      </c>
      <c r="V2061" t="s">
        <v>37</v>
      </c>
      <c r="W2061" t="s">
        <v>38</v>
      </c>
      <c r="X2061" t="s">
        <v>39</v>
      </c>
      <c r="Y2061" t="s">
        <v>40</v>
      </c>
      <c r="Z2061" t="s">
        <v>41</v>
      </c>
      <c r="AA2061" t="s">
        <v>65</v>
      </c>
    </row>
    <row r="2062" spans="1:27" x14ac:dyDescent="0.25">
      <c r="A2062" s="1">
        <v>10329</v>
      </c>
      <c r="B2062" s="1">
        <v>26</v>
      </c>
      <c r="C2062" s="8">
        <v>100</v>
      </c>
      <c r="D2062" s="1">
        <v>3</v>
      </c>
      <c r="E2062" s="7">
        <v>5868.2</v>
      </c>
      <c r="F2062" s="7">
        <f>sales_data_sample3[[#This Row],[SALES]]*sales_data_sample3[[#This Row],[PROFIT MARGIN]]</f>
        <v>745.26139999999998</v>
      </c>
      <c r="G2062" s="14" t="str">
        <f>IF(sales_data_sample3[[#This Row],[STATUS]] &lt;&gt;"Cancelled","12,70%","0")</f>
        <v>12,70%</v>
      </c>
      <c r="H2062" s="4">
        <v>38306</v>
      </c>
      <c r="I2062" t="s">
        <v>28</v>
      </c>
      <c r="J2062">
        <f>ROUNDUP(MONTH(sales_data_sample3[[#This Row],[ORDER DATE]])/3,0)</f>
        <v>4</v>
      </c>
      <c r="K2062" t="str">
        <f>TEXT(sales_data_sample3[[#This Row],[ORDER DATE]],"[$-409]mmmm")</f>
        <v>November</v>
      </c>
      <c r="L2062">
        <f>YEAR(sales_data_sample3[[#This Row],[ORDER DATE]])</f>
        <v>2004</v>
      </c>
      <c r="M2062" t="s">
        <v>29</v>
      </c>
      <c r="N2062">
        <v>193</v>
      </c>
      <c r="O2062" t="s">
        <v>530</v>
      </c>
      <c r="P2062" t="s">
        <v>31</v>
      </c>
      <c r="Q2062" t="s">
        <v>32</v>
      </c>
      <c r="R2062" t="s">
        <v>33</v>
      </c>
      <c r="S2062" t="s">
        <v>4804</v>
      </c>
      <c r="T2062" t="s">
        <v>35</v>
      </c>
      <c r="U2062" t="s">
        <v>36</v>
      </c>
      <c r="V2062" t="s">
        <v>37</v>
      </c>
      <c r="W2062" t="s">
        <v>38</v>
      </c>
      <c r="X2062" t="s">
        <v>39</v>
      </c>
      <c r="Y2062" t="s">
        <v>40</v>
      </c>
      <c r="Z2062" t="s">
        <v>41</v>
      </c>
      <c r="AA2062" t="s">
        <v>65</v>
      </c>
    </row>
    <row r="2063" spans="1:27" x14ac:dyDescent="0.25">
      <c r="A2063" s="1">
        <v>10329</v>
      </c>
      <c r="B2063" s="1">
        <v>41</v>
      </c>
      <c r="C2063" s="8">
        <v>71.47</v>
      </c>
      <c r="D2063" s="1">
        <v>5</v>
      </c>
      <c r="E2063" s="7">
        <v>2930.27</v>
      </c>
      <c r="F2063" s="7">
        <f>sales_data_sample3[[#This Row],[SALES]]*sales_data_sample3[[#This Row],[PROFIT MARGIN]]</f>
        <v>729.34420299999999</v>
      </c>
      <c r="G2063" s="14" t="str">
        <f>IF(sales_data_sample3[[#This Row],[STATUS]] &lt;&gt;"Cancelled","24,89%","0")</f>
        <v>24,89%</v>
      </c>
      <c r="H2063" s="4">
        <v>38306</v>
      </c>
      <c r="I2063" t="s">
        <v>28</v>
      </c>
      <c r="J2063">
        <f>ROUNDUP(MONTH(sales_data_sample3[[#This Row],[ORDER DATE]])/3,0)</f>
        <v>4</v>
      </c>
      <c r="K2063" t="str">
        <f>TEXT(sales_data_sample3[[#This Row],[ORDER DATE]],"[$-409]mmmm")</f>
        <v>November</v>
      </c>
      <c r="L2063">
        <f>YEAR(sales_data_sample3[[#This Row],[ORDER DATE]])</f>
        <v>2004</v>
      </c>
      <c r="M2063" t="s">
        <v>278</v>
      </c>
      <c r="N2063">
        <v>194</v>
      </c>
      <c r="O2063" t="s">
        <v>776</v>
      </c>
      <c r="P2063" t="s">
        <v>31</v>
      </c>
      <c r="Q2063" t="s">
        <v>32</v>
      </c>
      <c r="R2063" t="s">
        <v>33</v>
      </c>
      <c r="S2063" t="s">
        <v>4804</v>
      </c>
      <c r="T2063" t="s">
        <v>35</v>
      </c>
      <c r="U2063" t="s">
        <v>36</v>
      </c>
      <c r="V2063" t="s">
        <v>37</v>
      </c>
      <c r="W2063" t="s">
        <v>38</v>
      </c>
      <c r="X2063" t="s">
        <v>39</v>
      </c>
      <c r="Y2063" t="s">
        <v>40</v>
      </c>
      <c r="Z2063" t="s">
        <v>41</v>
      </c>
      <c r="AA2063" t="s">
        <v>42</v>
      </c>
    </row>
    <row r="2064" spans="1:27" x14ac:dyDescent="0.25">
      <c r="A2064" s="1">
        <v>10329</v>
      </c>
      <c r="B2064" s="1">
        <v>24</v>
      </c>
      <c r="C2064" s="8">
        <v>100</v>
      </c>
      <c r="D2064" s="1">
        <v>6</v>
      </c>
      <c r="E2064" s="7">
        <v>3542.64</v>
      </c>
      <c r="F2064" s="7">
        <f>sales_data_sample3[[#This Row],[SALES]]*sales_data_sample3[[#This Row],[PROFIT MARGIN]]</f>
        <v>449.91528</v>
      </c>
      <c r="G2064" s="14">
        <v>0.127</v>
      </c>
      <c r="H2064" s="4">
        <v>38306</v>
      </c>
      <c r="I2064" t="s">
        <v>28</v>
      </c>
      <c r="J2064">
        <f>ROUNDUP(MONTH(sales_data_sample3[[#This Row],[ORDER DATE]])/3,0)</f>
        <v>4</v>
      </c>
      <c r="K2064" t="str">
        <f>TEXT(sales_data_sample3[[#This Row],[ORDER DATE]],"[$-409]mmmm")</f>
        <v>November</v>
      </c>
      <c r="L2064">
        <f>YEAR(sales_data_sample3[[#This Row],[ORDER DATE]])</f>
        <v>2004</v>
      </c>
      <c r="M2064" t="s">
        <v>29</v>
      </c>
      <c r="N2064">
        <v>150</v>
      </c>
      <c r="O2064" t="s">
        <v>991</v>
      </c>
      <c r="P2064" t="s">
        <v>31</v>
      </c>
      <c r="Q2064" t="s">
        <v>32</v>
      </c>
      <c r="R2064" t="s">
        <v>33</v>
      </c>
      <c r="S2064" t="s">
        <v>4804</v>
      </c>
      <c r="T2064" t="s">
        <v>35</v>
      </c>
      <c r="U2064" t="s">
        <v>36</v>
      </c>
      <c r="V2064" t="s">
        <v>37</v>
      </c>
      <c r="W2064" t="s">
        <v>38</v>
      </c>
      <c r="X2064" t="s">
        <v>39</v>
      </c>
      <c r="Y2064" t="s">
        <v>40</v>
      </c>
      <c r="Z2064" t="s">
        <v>41</v>
      </c>
      <c r="AA2064" t="s">
        <v>65</v>
      </c>
    </row>
    <row r="2065" spans="1:27" x14ac:dyDescent="0.25">
      <c r="A2065" s="1">
        <v>10329</v>
      </c>
      <c r="B2065" s="1">
        <v>46</v>
      </c>
      <c r="C2065" s="8">
        <v>83.63</v>
      </c>
      <c r="D2065" s="1">
        <v>13</v>
      </c>
      <c r="E2065" s="7">
        <v>3846.98</v>
      </c>
      <c r="F2065" s="7">
        <f>sales_data_sample3[[#This Row],[SALES]]*sales_data_sample3[[#This Row],[PROFIT MARGIN]]</f>
        <v>957.51332200000002</v>
      </c>
      <c r="G2065" s="14" t="str">
        <f>IF(sales_data_sample3[[#This Row],[STATUS]] &lt;&gt;"Cancelled","24,89%","0")</f>
        <v>24,89%</v>
      </c>
      <c r="H2065" s="4">
        <v>38306</v>
      </c>
      <c r="I2065" t="s">
        <v>28</v>
      </c>
      <c r="J2065">
        <f>ROUNDUP(MONTH(sales_data_sample3[[#This Row],[ORDER DATE]])/3,0)</f>
        <v>4</v>
      </c>
      <c r="K2065" t="str">
        <f>TEXT(sales_data_sample3[[#This Row],[ORDER DATE]],"[$-409]mmmm")</f>
        <v>November</v>
      </c>
      <c r="L2065">
        <f>YEAR(sales_data_sample3[[#This Row],[ORDER DATE]])</f>
        <v>2004</v>
      </c>
      <c r="M2065" t="s">
        <v>278</v>
      </c>
      <c r="N2065">
        <v>117</v>
      </c>
      <c r="O2065" t="s">
        <v>1057</v>
      </c>
      <c r="P2065" t="s">
        <v>31</v>
      </c>
      <c r="Q2065" t="s">
        <v>32</v>
      </c>
      <c r="R2065" t="s">
        <v>33</v>
      </c>
      <c r="S2065" t="s">
        <v>4804</v>
      </c>
      <c r="T2065" t="s">
        <v>35</v>
      </c>
      <c r="U2065" t="s">
        <v>36</v>
      </c>
      <c r="V2065" t="s">
        <v>37</v>
      </c>
      <c r="W2065" t="s">
        <v>38</v>
      </c>
      <c r="X2065" t="s">
        <v>39</v>
      </c>
      <c r="Y2065" t="s">
        <v>40</v>
      </c>
      <c r="Z2065" t="s">
        <v>41</v>
      </c>
      <c r="AA2065" t="s">
        <v>65</v>
      </c>
    </row>
    <row r="2066" spans="1:27" x14ac:dyDescent="0.25">
      <c r="A2066" s="1">
        <v>10329</v>
      </c>
      <c r="B2066" s="1">
        <v>33</v>
      </c>
      <c r="C2066" s="8">
        <v>100</v>
      </c>
      <c r="D2066" s="1">
        <v>14</v>
      </c>
      <c r="E2066" s="7">
        <v>3607.56</v>
      </c>
      <c r="F2066" s="7">
        <f>sales_data_sample3[[#This Row],[SALES]]*sales_data_sample3[[#This Row],[PROFIT MARGIN]]</f>
        <v>897.92168400000003</v>
      </c>
      <c r="G2066" s="14" t="str">
        <f>IF(sales_data_sample3[[#This Row],[STATUS]] &lt;&gt;"Cancelled","24,89%","0")</f>
        <v>24,89%</v>
      </c>
      <c r="H2066" s="4">
        <v>38306</v>
      </c>
      <c r="I2066" t="s">
        <v>28</v>
      </c>
      <c r="J2066">
        <f>ROUNDUP(MONTH(sales_data_sample3[[#This Row],[ORDER DATE]])/3,0)</f>
        <v>4</v>
      </c>
      <c r="K2066" t="str">
        <f>TEXT(sales_data_sample3[[#This Row],[ORDER DATE]],"[$-409]mmmm")</f>
        <v>November</v>
      </c>
      <c r="L2066">
        <f>YEAR(sales_data_sample3[[#This Row],[ORDER DATE]])</f>
        <v>2004</v>
      </c>
      <c r="M2066" t="s">
        <v>278</v>
      </c>
      <c r="N2066">
        <v>79</v>
      </c>
      <c r="O2066" t="s">
        <v>1128</v>
      </c>
      <c r="P2066" t="s">
        <v>31</v>
      </c>
      <c r="Q2066" t="s">
        <v>32</v>
      </c>
      <c r="R2066" t="s">
        <v>33</v>
      </c>
      <c r="S2066" t="s">
        <v>4804</v>
      </c>
      <c r="T2066" t="s">
        <v>35</v>
      </c>
      <c r="U2066" t="s">
        <v>36</v>
      </c>
      <c r="V2066" t="s">
        <v>37</v>
      </c>
      <c r="W2066" t="s">
        <v>38</v>
      </c>
      <c r="X2066" t="s">
        <v>39</v>
      </c>
      <c r="Y2066" t="s">
        <v>40</v>
      </c>
      <c r="Z2066" t="s">
        <v>41</v>
      </c>
      <c r="AA2066" t="s">
        <v>65</v>
      </c>
    </row>
    <row r="2067" spans="1:27" x14ac:dyDescent="0.25">
      <c r="A2067" s="1">
        <v>10329</v>
      </c>
      <c r="B2067" s="1">
        <v>39</v>
      </c>
      <c r="C2067" s="8">
        <v>64.739999999999995</v>
      </c>
      <c r="D2067" s="1">
        <v>15</v>
      </c>
      <c r="E2067" s="7">
        <v>2524.86</v>
      </c>
      <c r="F2067" s="7">
        <f>sales_data_sample3[[#This Row],[SALES]]*sales_data_sample3[[#This Row],[PROFIT MARGIN]]</f>
        <v>628.43765400000007</v>
      </c>
      <c r="G2067" s="14" t="str">
        <f>IF(sales_data_sample3[[#This Row],[STATUS]] &lt;&gt;"Cancelled","24,89%","0")</f>
        <v>24,89%</v>
      </c>
      <c r="H2067" s="4">
        <v>38306</v>
      </c>
      <c r="I2067" t="s">
        <v>28</v>
      </c>
      <c r="J2067">
        <f>ROUNDUP(MONTH(sales_data_sample3[[#This Row],[ORDER DATE]])/3,0)</f>
        <v>4</v>
      </c>
      <c r="K2067" t="str">
        <f>TEXT(sales_data_sample3[[#This Row],[ORDER DATE]],"[$-409]mmmm")</f>
        <v>November</v>
      </c>
      <c r="L2067">
        <f>YEAR(sales_data_sample3[[#This Row],[ORDER DATE]])</f>
        <v>2004</v>
      </c>
      <c r="M2067" t="s">
        <v>278</v>
      </c>
      <c r="N2067">
        <v>115</v>
      </c>
      <c r="O2067" t="s">
        <v>1223</v>
      </c>
      <c r="P2067" t="s">
        <v>31</v>
      </c>
      <c r="Q2067" t="s">
        <v>32</v>
      </c>
      <c r="R2067" t="s">
        <v>33</v>
      </c>
      <c r="S2067" t="s">
        <v>4804</v>
      </c>
      <c r="T2067" t="s">
        <v>35</v>
      </c>
      <c r="U2067" t="s">
        <v>36</v>
      </c>
      <c r="V2067" t="s">
        <v>37</v>
      </c>
      <c r="W2067" t="s">
        <v>38</v>
      </c>
      <c r="X2067" t="s">
        <v>39</v>
      </c>
      <c r="Y2067" t="s">
        <v>40</v>
      </c>
      <c r="Z2067" t="s">
        <v>41</v>
      </c>
      <c r="AA2067" t="s">
        <v>42</v>
      </c>
    </row>
    <row r="2068" spans="1:27" x14ac:dyDescent="0.25">
      <c r="A2068" s="1">
        <v>10329</v>
      </c>
      <c r="B2068" s="1">
        <v>29</v>
      </c>
      <c r="C2068" s="8">
        <v>100</v>
      </c>
      <c r="D2068" s="1">
        <v>9</v>
      </c>
      <c r="E2068" s="7">
        <v>2954.81</v>
      </c>
      <c r="F2068" s="7">
        <f>sales_data_sample3[[#This Row],[SALES]]*sales_data_sample3[[#This Row],[PROFIT MARGIN]]</f>
        <v>735.45220900000004</v>
      </c>
      <c r="G2068" s="14" t="str">
        <f>IF(sales_data_sample3[[#This Row],[STATUS]] &lt;&gt;"Cancelled","24,89%","0")</f>
        <v>24,89%</v>
      </c>
      <c r="H2068" s="4">
        <v>38306</v>
      </c>
      <c r="I2068" t="s">
        <v>28</v>
      </c>
      <c r="J2068">
        <f>ROUNDUP(MONTH(sales_data_sample3[[#This Row],[ORDER DATE]])/3,0)</f>
        <v>4</v>
      </c>
      <c r="K2068" t="str">
        <f>TEXT(sales_data_sample3[[#This Row],[ORDER DATE]],"[$-409]mmmm")</f>
        <v>November</v>
      </c>
      <c r="L2068">
        <f>YEAR(sales_data_sample3[[#This Row],[ORDER DATE]])</f>
        <v>2004</v>
      </c>
      <c r="M2068" t="s">
        <v>278</v>
      </c>
      <c r="N2068">
        <v>77</v>
      </c>
      <c r="O2068" t="s">
        <v>1592</v>
      </c>
      <c r="P2068" t="s">
        <v>31</v>
      </c>
      <c r="Q2068" t="s">
        <v>32</v>
      </c>
      <c r="R2068" t="s">
        <v>33</v>
      </c>
      <c r="S2068" t="s">
        <v>4804</v>
      </c>
      <c r="T2068" t="s">
        <v>35</v>
      </c>
      <c r="U2068" t="s">
        <v>36</v>
      </c>
      <c r="V2068" t="s">
        <v>37</v>
      </c>
      <c r="W2068" t="s">
        <v>38</v>
      </c>
      <c r="X2068" t="s">
        <v>39</v>
      </c>
      <c r="Y2068" t="s">
        <v>40</v>
      </c>
      <c r="Z2068" t="s">
        <v>41</v>
      </c>
      <c r="AA2068" t="s">
        <v>42</v>
      </c>
    </row>
    <row r="2069" spans="1:27" x14ac:dyDescent="0.25">
      <c r="A2069" s="1">
        <v>10329</v>
      </c>
      <c r="B2069" s="1">
        <v>38</v>
      </c>
      <c r="C2069" s="8">
        <v>100</v>
      </c>
      <c r="D2069" s="1">
        <v>12</v>
      </c>
      <c r="E2069" s="7">
        <v>5266.04</v>
      </c>
      <c r="F2069" s="7">
        <f>sales_data_sample3[[#This Row],[SALES]]*sales_data_sample3[[#This Row],[PROFIT MARGIN]]</f>
        <v>668.78708000000006</v>
      </c>
      <c r="G2069" s="14">
        <v>0.127</v>
      </c>
      <c r="H2069" s="4">
        <v>38306</v>
      </c>
      <c r="I2069" t="s">
        <v>28</v>
      </c>
      <c r="J2069">
        <f>ROUNDUP(MONTH(sales_data_sample3[[#This Row],[ORDER DATE]])/3,0)</f>
        <v>4</v>
      </c>
      <c r="K2069" t="str">
        <f>TEXT(sales_data_sample3[[#This Row],[ORDER DATE]],"[$-409]mmmm")</f>
        <v>November</v>
      </c>
      <c r="L2069">
        <f>YEAR(sales_data_sample3[[#This Row],[ORDER DATE]])</f>
        <v>2004</v>
      </c>
      <c r="M2069" t="s">
        <v>29</v>
      </c>
      <c r="N2069">
        <v>60</v>
      </c>
      <c r="O2069" t="s">
        <v>1884</v>
      </c>
      <c r="P2069" t="s">
        <v>31</v>
      </c>
      <c r="Q2069" t="s">
        <v>32</v>
      </c>
      <c r="R2069" t="s">
        <v>33</v>
      </c>
      <c r="S2069" t="s">
        <v>4804</v>
      </c>
      <c r="T2069" t="s">
        <v>35</v>
      </c>
      <c r="U2069" t="s">
        <v>36</v>
      </c>
      <c r="V2069" t="s">
        <v>37</v>
      </c>
      <c r="W2069" t="s">
        <v>38</v>
      </c>
      <c r="X2069" t="s">
        <v>39</v>
      </c>
      <c r="Y2069" t="s">
        <v>40</v>
      </c>
      <c r="Z2069" t="s">
        <v>41</v>
      </c>
      <c r="AA2069" t="s">
        <v>65</v>
      </c>
    </row>
    <row r="2070" spans="1:27" x14ac:dyDescent="0.25">
      <c r="A2070" s="1">
        <v>10329</v>
      </c>
      <c r="B2070" s="1">
        <v>38</v>
      </c>
      <c r="C2070" s="8">
        <v>59.1</v>
      </c>
      <c r="D2070" s="1">
        <v>10</v>
      </c>
      <c r="E2070" s="7">
        <v>2245.8000000000002</v>
      </c>
      <c r="F2070" s="7">
        <f>sales_data_sample3[[#This Row],[SALES]]*sales_data_sample3[[#This Row],[PROFIT MARGIN]]</f>
        <v>558.97962000000007</v>
      </c>
      <c r="G2070" s="14" t="str">
        <f>IF(sales_data_sample3[[#This Row],[STATUS]] &lt;&gt;"Cancelled","24,89%","0")</f>
        <v>24,89%</v>
      </c>
      <c r="H2070" s="4">
        <v>38306</v>
      </c>
      <c r="I2070" t="s">
        <v>28</v>
      </c>
      <c r="J2070">
        <f>ROUNDUP(MONTH(sales_data_sample3[[#This Row],[ORDER DATE]])/3,0)</f>
        <v>4</v>
      </c>
      <c r="K2070" t="str">
        <f>TEXT(sales_data_sample3[[#This Row],[ORDER DATE]],"[$-409]mmmm")</f>
        <v>November</v>
      </c>
      <c r="L2070">
        <f>YEAR(sales_data_sample3[[#This Row],[ORDER DATE]])</f>
        <v>2004</v>
      </c>
      <c r="M2070" t="s">
        <v>278</v>
      </c>
      <c r="N2070">
        <v>80</v>
      </c>
      <c r="O2070" t="s">
        <v>2283</v>
      </c>
      <c r="P2070" t="s">
        <v>31</v>
      </c>
      <c r="Q2070" t="s">
        <v>32</v>
      </c>
      <c r="R2070" t="s">
        <v>33</v>
      </c>
      <c r="S2070" t="s">
        <v>4804</v>
      </c>
      <c r="T2070" t="s">
        <v>35</v>
      </c>
      <c r="U2070" t="s">
        <v>36</v>
      </c>
      <c r="V2070" t="s">
        <v>37</v>
      </c>
      <c r="W2070" t="s">
        <v>38</v>
      </c>
      <c r="X2070" t="s">
        <v>39</v>
      </c>
      <c r="Y2070" t="s">
        <v>40</v>
      </c>
      <c r="Z2070" t="s">
        <v>41</v>
      </c>
      <c r="AA2070" t="s">
        <v>42</v>
      </c>
    </row>
    <row r="2071" spans="1:27" x14ac:dyDescent="0.25">
      <c r="A2071" s="1">
        <v>10329</v>
      </c>
      <c r="B2071" s="1">
        <v>30</v>
      </c>
      <c r="C2071" s="8">
        <v>87.78</v>
      </c>
      <c r="D2071" s="1">
        <v>7</v>
      </c>
      <c r="E2071" s="7">
        <v>2633.4</v>
      </c>
      <c r="F2071" s="7">
        <f>sales_data_sample3[[#This Row],[SALES]]*sales_data_sample3[[#This Row],[PROFIT MARGIN]]</f>
        <v>334.4418</v>
      </c>
      <c r="G2071" s="14">
        <v>0.127</v>
      </c>
      <c r="H2071" s="4">
        <v>38306</v>
      </c>
      <c r="I2071" t="s">
        <v>28</v>
      </c>
      <c r="J2071">
        <f>ROUNDUP(MONTH(sales_data_sample3[[#This Row],[ORDER DATE]])/3,0)</f>
        <v>4</v>
      </c>
      <c r="K2071" t="str">
        <f>TEXT(sales_data_sample3[[#This Row],[ORDER DATE]],"[$-409]mmmm")</f>
        <v>November</v>
      </c>
      <c r="L2071">
        <f>YEAR(sales_data_sample3[[#This Row],[ORDER DATE]])</f>
        <v>2004</v>
      </c>
      <c r="M2071" t="s">
        <v>29</v>
      </c>
      <c r="N2071">
        <v>112</v>
      </c>
      <c r="O2071" t="s">
        <v>2822</v>
      </c>
      <c r="P2071" t="s">
        <v>31</v>
      </c>
      <c r="Q2071" t="s">
        <v>32</v>
      </c>
      <c r="R2071" t="s">
        <v>33</v>
      </c>
      <c r="S2071" t="s">
        <v>4804</v>
      </c>
      <c r="T2071" t="s">
        <v>35</v>
      </c>
      <c r="U2071" t="s">
        <v>36</v>
      </c>
      <c r="V2071" t="s">
        <v>37</v>
      </c>
      <c r="W2071" t="s">
        <v>38</v>
      </c>
      <c r="X2071" t="s">
        <v>39</v>
      </c>
      <c r="Y2071" t="s">
        <v>40</v>
      </c>
      <c r="Z2071" t="s">
        <v>41</v>
      </c>
      <c r="AA2071" t="s">
        <v>42</v>
      </c>
    </row>
    <row r="2072" spans="1:27" x14ac:dyDescent="0.25">
      <c r="A2072" s="1">
        <v>10329</v>
      </c>
      <c r="B2072" s="1">
        <v>37</v>
      </c>
      <c r="C2072" s="8">
        <v>94.43</v>
      </c>
      <c r="D2072" s="1">
        <v>4</v>
      </c>
      <c r="E2072" s="7">
        <v>3493.91</v>
      </c>
      <c r="F2072" s="7">
        <f>sales_data_sample3[[#This Row],[SALES]]*sales_data_sample3[[#This Row],[PROFIT MARGIN]]</f>
        <v>443.72656999999998</v>
      </c>
      <c r="G2072" s="14">
        <v>0.127</v>
      </c>
      <c r="H2072" s="4">
        <v>38306</v>
      </c>
      <c r="I2072" t="s">
        <v>28</v>
      </c>
      <c r="J2072">
        <f>ROUNDUP(MONTH(sales_data_sample3[[#This Row],[ORDER DATE]])/3,0)</f>
        <v>4</v>
      </c>
      <c r="K2072" t="str">
        <f>TEXT(sales_data_sample3[[#This Row],[ORDER DATE]],"[$-409]mmmm")</f>
        <v>November</v>
      </c>
      <c r="L2072">
        <f>YEAR(sales_data_sample3[[#This Row],[ORDER DATE]])</f>
        <v>2004</v>
      </c>
      <c r="M2072" t="s">
        <v>29</v>
      </c>
      <c r="N2072">
        <v>76</v>
      </c>
      <c r="O2072" t="s">
        <v>2965</v>
      </c>
      <c r="P2072" t="s">
        <v>31</v>
      </c>
      <c r="Q2072" t="s">
        <v>32</v>
      </c>
      <c r="R2072" t="s">
        <v>33</v>
      </c>
      <c r="S2072" t="s">
        <v>4804</v>
      </c>
      <c r="T2072" t="s">
        <v>35</v>
      </c>
      <c r="U2072" t="s">
        <v>36</v>
      </c>
      <c r="V2072" t="s">
        <v>37</v>
      </c>
      <c r="W2072" t="s">
        <v>38</v>
      </c>
      <c r="X2072" t="s">
        <v>39</v>
      </c>
      <c r="Y2072" t="s">
        <v>40</v>
      </c>
      <c r="Z2072" t="s">
        <v>41</v>
      </c>
      <c r="AA2072" t="s">
        <v>65</v>
      </c>
    </row>
    <row r="2073" spans="1:27" x14ac:dyDescent="0.25">
      <c r="A2073" s="1">
        <v>10329</v>
      </c>
      <c r="B2073" s="1">
        <v>45</v>
      </c>
      <c r="C2073" s="8">
        <v>63.91</v>
      </c>
      <c r="D2073" s="1">
        <v>11</v>
      </c>
      <c r="E2073" s="7">
        <v>2875.95</v>
      </c>
      <c r="F2073" s="7">
        <f>sales_data_sample3[[#This Row],[SALES]]*sales_data_sample3[[#This Row],[PROFIT MARGIN]]</f>
        <v>365.24564999999996</v>
      </c>
      <c r="G2073" s="14">
        <v>0.127</v>
      </c>
      <c r="H2073" s="4">
        <v>38306</v>
      </c>
      <c r="I2073" t="s">
        <v>28</v>
      </c>
      <c r="J2073">
        <f>ROUNDUP(MONTH(sales_data_sample3[[#This Row],[ORDER DATE]])/3,0)</f>
        <v>4</v>
      </c>
      <c r="K2073" t="str">
        <f>TEXT(sales_data_sample3[[#This Row],[ORDER DATE]],"[$-409]mmmm")</f>
        <v>November</v>
      </c>
      <c r="L2073">
        <f>YEAR(sales_data_sample3[[#This Row],[ORDER DATE]])</f>
        <v>2004</v>
      </c>
      <c r="M2073" t="s">
        <v>29</v>
      </c>
      <c r="N2073">
        <v>99</v>
      </c>
      <c r="O2073" t="s">
        <v>3872</v>
      </c>
      <c r="P2073" t="s">
        <v>31</v>
      </c>
      <c r="Q2073" t="s">
        <v>32</v>
      </c>
      <c r="R2073" t="s">
        <v>33</v>
      </c>
      <c r="S2073" t="s">
        <v>4804</v>
      </c>
      <c r="T2073" t="s">
        <v>35</v>
      </c>
      <c r="U2073" t="s">
        <v>36</v>
      </c>
      <c r="V2073" t="s">
        <v>37</v>
      </c>
      <c r="W2073" t="s">
        <v>38</v>
      </c>
      <c r="X2073" t="s">
        <v>39</v>
      </c>
      <c r="Y2073" t="s">
        <v>40</v>
      </c>
      <c r="Z2073" t="s">
        <v>41</v>
      </c>
      <c r="AA2073" t="s">
        <v>42</v>
      </c>
    </row>
    <row r="2074" spans="1:27" x14ac:dyDescent="0.25">
      <c r="A2074" s="1">
        <v>10329</v>
      </c>
      <c r="B2074" s="1">
        <v>44</v>
      </c>
      <c r="C2074" s="8">
        <v>86.13</v>
      </c>
      <c r="D2074" s="1">
        <v>8</v>
      </c>
      <c r="E2074" s="7">
        <v>3789.72</v>
      </c>
      <c r="F2074" s="7">
        <f>sales_data_sample3[[#This Row],[SALES]]*sales_data_sample3[[#This Row],[PROFIT MARGIN]]</f>
        <v>277.02853199999998</v>
      </c>
      <c r="G2074" s="14" t="str">
        <f>IF(sales_data_sample3[[#This Row],[STATUS]] &lt;&gt;"Cancelled","7,31%","0")</f>
        <v>7,31%</v>
      </c>
      <c r="H2074" s="4">
        <v>38306</v>
      </c>
      <c r="I2074" t="s">
        <v>28</v>
      </c>
      <c r="J2074">
        <f>ROUNDUP(MONTH(sales_data_sample3[[#This Row],[ORDER DATE]])/3,0)</f>
        <v>4</v>
      </c>
      <c r="K2074" t="str">
        <f>TEXT(sales_data_sample3[[#This Row],[ORDER DATE]],"[$-409]mmmm")</f>
        <v>November</v>
      </c>
      <c r="L2074">
        <f>YEAR(sales_data_sample3[[#This Row],[ORDER DATE]])</f>
        <v>2004</v>
      </c>
      <c r="M2074" t="s">
        <v>1502</v>
      </c>
      <c r="N2074">
        <v>49</v>
      </c>
      <c r="O2074" t="s">
        <v>4719</v>
      </c>
      <c r="P2074" t="s">
        <v>31</v>
      </c>
      <c r="Q2074" t="s">
        <v>32</v>
      </c>
      <c r="R2074" t="s">
        <v>33</v>
      </c>
      <c r="S2074" t="s">
        <v>4804</v>
      </c>
      <c r="T2074" t="s">
        <v>35</v>
      </c>
      <c r="U2074" t="s">
        <v>36</v>
      </c>
      <c r="V2074" t="s">
        <v>37</v>
      </c>
      <c r="W2074" t="s">
        <v>38</v>
      </c>
      <c r="X2074" t="s">
        <v>39</v>
      </c>
      <c r="Y2074" t="s">
        <v>40</v>
      </c>
      <c r="Z2074" t="s">
        <v>41</v>
      </c>
      <c r="AA2074" t="s">
        <v>65</v>
      </c>
    </row>
    <row r="2075" spans="1:27" x14ac:dyDescent="0.25">
      <c r="A2075" s="1">
        <v>10330</v>
      </c>
      <c r="B2075" s="1">
        <v>37</v>
      </c>
      <c r="C2075" s="8">
        <v>100</v>
      </c>
      <c r="D2075" s="1">
        <v>3</v>
      </c>
      <c r="E2075" s="7">
        <v>4405.22</v>
      </c>
      <c r="F2075" s="7">
        <f>sales_data_sample3[[#This Row],[SALES]]*sales_data_sample3[[#This Row],[PROFIT MARGIN]]</f>
        <v>1096.4592580000001</v>
      </c>
      <c r="G2075" s="14" t="str">
        <f>IF(sales_data_sample3[[#This Row],[STATUS]] &lt;&gt;"Cancelled","24,89%","0")</f>
        <v>24,89%</v>
      </c>
      <c r="H2075" s="4">
        <v>38307</v>
      </c>
      <c r="I2075" t="s">
        <v>28</v>
      </c>
      <c r="J2075">
        <f>ROUNDUP(MONTH(sales_data_sample3[[#This Row],[ORDER DATE]])/3,0)</f>
        <v>4</v>
      </c>
      <c r="K2075" t="str">
        <f>TEXT(sales_data_sample3[[#This Row],[ORDER DATE]],"[$-409]mmmm")</f>
        <v>November</v>
      </c>
      <c r="L2075">
        <f>YEAR(sales_data_sample3[[#This Row],[ORDER DATE]])</f>
        <v>2004</v>
      </c>
      <c r="M2075" t="s">
        <v>278</v>
      </c>
      <c r="N2075">
        <v>146</v>
      </c>
      <c r="O2075" t="s">
        <v>2364</v>
      </c>
      <c r="P2075" t="s">
        <v>777</v>
      </c>
      <c r="Q2075" t="s">
        <v>778</v>
      </c>
      <c r="R2075" t="s">
        <v>779</v>
      </c>
      <c r="S2075" t="s">
        <v>4804</v>
      </c>
      <c r="T2075" t="s">
        <v>780</v>
      </c>
      <c r="U2075" t="s">
        <v>4804</v>
      </c>
      <c r="V2075" t="s">
        <v>781</v>
      </c>
      <c r="W2075" t="s">
        <v>782</v>
      </c>
      <c r="X2075" t="s">
        <v>307</v>
      </c>
      <c r="Y2075" t="s">
        <v>783</v>
      </c>
      <c r="Z2075" t="s">
        <v>784</v>
      </c>
      <c r="AA2075" t="s">
        <v>65</v>
      </c>
    </row>
    <row r="2076" spans="1:27" x14ac:dyDescent="0.25">
      <c r="A2076" s="1">
        <v>10330</v>
      </c>
      <c r="B2076" s="1">
        <v>29</v>
      </c>
      <c r="C2076" s="8">
        <v>69.63</v>
      </c>
      <c r="D2076" s="1">
        <v>2</v>
      </c>
      <c r="E2076" s="7">
        <v>2019.27</v>
      </c>
      <c r="F2076" s="7">
        <f>sales_data_sample3[[#This Row],[SALES]]*sales_data_sample3[[#This Row],[PROFIT MARGIN]]</f>
        <v>256.44729000000001</v>
      </c>
      <c r="G2076" s="14">
        <v>0.127</v>
      </c>
      <c r="H2076" s="4">
        <v>38307</v>
      </c>
      <c r="I2076" t="s">
        <v>28</v>
      </c>
      <c r="J2076">
        <f>ROUNDUP(MONTH(sales_data_sample3[[#This Row],[ORDER DATE]])/3,0)</f>
        <v>4</v>
      </c>
      <c r="K2076" t="str">
        <f>TEXT(sales_data_sample3[[#This Row],[ORDER DATE]],"[$-409]mmmm")</f>
        <v>November</v>
      </c>
      <c r="L2076">
        <f>YEAR(sales_data_sample3[[#This Row],[ORDER DATE]])</f>
        <v>2004</v>
      </c>
      <c r="M2076" t="s">
        <v>29</v>
      </c>
      <c r="N2076">
        <v>62</v>
      </c>
      <c r="O2076" t="s">
        <v>2422</v>
      </c>
      <c r="P2076" t="s">
        <v>777</v>
      </c>
      <c r="Q2076" t="s">
        <v>778</v>
      </c>
      <c r="R2076" t="s">
        <v>779</v>
      </c>
      <c r="S2076" t="s">
        <v>4804</v>
      </c>
      <c r="T2076" t="s">
        <v>780</v>
      </c>
      <c r="U2076" t="s">
        <v>4804</v>
      </c>
      <c r="V2076" t="s">
        <v>781</v>
      </c>
      <c r="W2076" t="s">
        <v>782</v>
      </c>
      <c r="X2076" t="s">
        <v>307</v>
      </c>
      <c r="Y2076" t="s">
        <v>783</v>
      </c>
      <c r="Z2076" t="s">
        <v>784</v>
      </c>
      <c r="AA2076" t="s">
        <v>42</v>
      </c>
    </row>
    <row r="2077" spans="1:27" x14ac:dyDescent="0.25">
      <c r="A2077" s="1">
        <v>10330</v>
      </c>
      <c r="B2077" s="1">
        <v>50</v>
      </c>
      <c r="C2077" s="8">
        <v>100</v>
      </c>
      <c r="D2077" s="1">
        <v>4</v>
      </c>
      <c r="E2077" s="7">
        <v>6101</v>
      </c>
      <c r="F2077" s="7">
        <f>sales_data_sample3[[#This Row],[SALES]]*sales_data_sample3[[#This Row],[PROFIT MARGIN]]</f>
        <v>1518.5389</v>
      </c>
      <c r="G2077" s="14" t="str">
        <f>IF(sales_data_sample3[[#This Row],[STATUS]] &lt;&gt;"Cancelled","24,89%","0")</f>
        <v>24,89%</v>
      </c>
      <c r="H2077" s="4">
        <v>38307</v>
      </c>
      <c r="I2077" t="s">
        <v>28</v>
      </c>
      <c r="J2077">
        <f>ROUNDUP(MONTH(sales_data_sample3[[#This Row],[ORDER DATE]])/3,0)</f>
        <v>4</v>
      </c>
      <c r="K2077" t="str">
        <f>TEXT(sales_data_sample3[[#This Row],[ORDER DATE]],"[$-409]mmmm")</f>
        <v>November</v>
      </c>
      <c r="L2077">
        <f>YEAR(sales_data_sample3[[#This Row],[ORDER DATE]])</f>
        <v>2004</v>
      </c>
      <c r="M2077" t="s">
        <v>278</v>
      </c>
      <c r="N2077">
        <v>148</v>
      </c>
      <c r="O2077" t="s">
        <v>2673</v>
      </c>
      <c r="P2077" t="s">
        <v>777</v>
      </c>
      <c r="Q2077" t="s">
        <v>778</v>
      </c>
      <c r="R2077" t="s">
        <v>779</v>
      </c>
      <c r="S2077" t="s">
        <v>4804</v>
      </c>
      <c r="T2077" t="s">
        <v>780</v>
      </c>
      <c r="U2077" t="s">
        <v>4804</v>
      </c>
      <c r="V2077" t="s">
        <v>781</v>
      </c>
      <c r="W2077" t="s">
        <v>782</v>
      </c>
      <c r="X2077" t="s">
        <v>307</v>
      </c>
      <c r="Y2077" t="s">
        <v>783</v>
      </c>
      <c r="Z2077" t="s">
        <v>784</v>
      </c>
      <c r="AA2077" t="s">
        <v>65</v>
      </c>
    </row>
    <row r="2078" spans="1:27" x14ac:dyDescent="0.25">
      <c r="A2078" s="1">
        <v>10330</v>
      </c>
      <c r="B2078" s="1">
        <v>42</v>
      </c>
      <c r="C2078" s="8">
        <v>81.03</v>
      </c>
      <c r="D2078" s="1">
        <v>1</v>
      </c>
      <c r="E2078" s="7">
        <v>3403.26</v>
      </c>
      <c r="F2078" s="7">
        <f>sales_data_sample3[[#This Row],[SALES]]*sales_data_sample3[[#This Row],[PROFIT MARGIN]]</f>
        <v>432.21402000000006</v>
      </c>
      <c r="G2078" s="14">
        <v>0.127</v>
      </c>
      <c r="H2078" s="4">
        <v>38307</v>
      </c>
      <c r="I2078" t="s">
        <v>28</v>
      </c>
      <c r="J2078">
        <f>ROUNDUP(MONTH(sales_data_sample3[[#This Row],[ORDER DATE]])/3,0)</f>
        <v>4</v>
      </c>
      <c r="K2078" t="str">
        <f>TEXT(sales_data_sample3[[#This Row],[ORDER DATE]],"[$-409]mmmm")</f>
        <v>November</v>
      </c>
      <c r="L2078">
        <f>YEAR(sales_data_sample3[[#This Row],[ORDER DATE]])</f>
        <v>2004</v>
      </c>
      <c r="M2078" t="s">
        <v>29</v>
      </c>
      <c r="N2078">
        <v>69</v>
      </c>
      <c r="O2078" t="s">
        <v>3105</v>
      </c>
      <c r="P2078" t="s">
        <v>777</v>
      </c>
      <c r="Q2078" t="s">
        <v>778</v>
      </c>
      <c r="R2078" t="s">
        <v>779</v>
      </c>
      <c r="S2078" t="s">
        <v>4804</v>
      </c>
      <c r="T2078" t="s">
        <v>780</v>
      </c>
      <c r="U2078" t="s">
        <v>4804</v>
      </c>
      <c r="V2078" t="s">
        <v>781</v>
      </c>
      <c r="W2078" t="s">
        <v>782</v>
      </c>
      <c r="X2078" t="s">
        <v>307</v>
      </c>
      <c r="Y2078" t="s">
        <v>783</v>
      </c>
      <c r="Z2078" t="s">
        <v>784</v>
      </c>
      <c r="AA2078" t="s">
        <v>65</v>
      </c>
    </row>
    <row r="2079" spans="1:27" x14ac:dyDescent="0.25">
      <c r="A2079" s="1">
        <v>10331</v>
      </c>
      <c r="B2079" s="1">
        <v>46</v>
      </c>
      <c r="C2079" s="8">
        <v>100</v>
      </c>
      <c r="D2079" s="1">
        <v>6</v>
      </c>
      <c r="E2079" s="7">
        <v>6434.02</v>
      </c>
      <c r="F2079" s="7">
        <f>sales_data_sample3[[#This Row],[SALES]]*sales_data_sample3[[#This Row],[PROFIT MARGIN]]</f>
        <v>1601.4275780000003</v>
      </c>
      <c r="G2079" s="14" t="str">
        <f>IF(sales_data_sample3[[#This Row],[STATUS]] &lt;&gt;"Cancelled","24,89%","0")</f>
        <v>24,89%</v>
      </c>
      <c r="H2079" s="4">
        <v>38308</v>
      </c>
      <c r="I2079" t="s">
        <v>28</v>
      </c>
      <c r="J2079">
        <f>ROUNDUP(MONTH(sales_data_sample3[[#This Row],[ORDER DATE]])/3,0)</f>
        <v>4</v>
      </c>
      <c r="K2079" t="str">
        <f>TEXT(sales_data_sample3[[#This Row],[ORDER DATE]],"[$-409]mmmm")</f>
        <v>November</v>
      </c>
      <c r="L2079">
        <f>YEAR(sales_data_sample3[[#This Row],[ORDER DATE]])</f>
        <v>2004</v>
      </c>
      <c r="M2079" t="s">
        <v>278</v>
      </c>
      <c r="N2079">
        <v>141</v>
      </c>
      <c r="O2079" t="s">
        <v>1299</v>
      </c>
      <c r="P2079" t="s">
        <v>494</v>
      </c>
      <c r="Q2079" t="s">
        <v>495</v>
      </c>
      <c r="R2079" t="s">
        <v>496</v>
      </c>
      <c r="S2079" t="s">
        <v>4804</v>
      </c>
      <c r="T2079" t="s">
        <v>332</v>
      </c>
      <c r="U2079" t="s">
        <v>214</v>
      </c>
      <c r="V2079" t="s">
        <v>333</v>
      </c>
      <c r="W2079" t="s">
        <v>38</v>
      </c>
      <c r="X2079" t="s">
        <v>39</v>
      </c>
      <c r="Y2079" t="s">
        <v>187</v>
      </c>
      <c r="Z2079" t="s">
        <v>497</v>
      </c>
      <c r="AA2079" t="s">
        <v>65</v>
      </c>
    </row>
    <row r="2080" spans="1:27" x14ac:dyDescent="0.25">
      <c r="A2080" s="1">
        <v>10331</v>
      </c>
      <c r="B2080" s="1">
        <v>44</v>
      </c>
      <c r="C2080" s="8">
        <v>100</v>
      </c>
      <c r="D2080" s="1">
        <v>14</v>
      </c>
      <c r="E2080" s="7">
        <v>4849.24</v>
      </c>
      <c r="F2080" s="7">
        <f>sales_data_sample3[[#This Row],[SALES]]*sales_data_sample3[[#This Row],[PROFIT MARGIN]]</f>
        <v>1206.9758360000001</v>
      </c>
      <c r="G2080" s="14" t="str">
        <f>IF(sales_data_sample3[[#This Row],[STATUS]] &lt;&gt;"Cancelled","24,89%","0")</f>
        <v>24,89%</v>
      </c>
      <c r="H2080" s="4">
        <v>38308</v>
      </c>
      <c r="I2080" t="s">
        <v>28</v>
      </c>
      <c r="J2080">
        <f>ROUNDUP(MONTH(sales_data_sample3[[#This Row],[ORDER DATE]])/3,0)</f>
        <v>4</v>
      </c>
      <c r="K2080" t="str">
        <f>TEXT(sales_data_sample3[[#This Row],[ORDER DATE]],"[$-409]mmmm")</f>
        <v>November</v>
      </c>
      <c r="L2080">
        <f>YEAR(sales_data_sample3[[#This Row],[ORDER DATE]])</f>
        <v>2004</v>
      </c>
      <c r="M2080" t="s">
        <v>278</v>
      </c>
      <c r="N2080">
        <v>124</v>
      </c>
      <c r="O2080" t="s">
        <v>1465</v>
      </c>
      <c r="P2080" t="s">
        <v>494</v>
      </c>
      <c r="Q2080" t="s">
        <v>495</v>
      </c>
      <c r="R2080" t="s">
        <v>496</v>
      </c>
      <c r="S2080" t="s">
        <v>4804</v>
      </c>
      <c r="T2080" t="s">
        <v>332</v>
      </c>
      <c r="U2080" t="s">
        <v>214</v>
      </c>
      <c r="V2080" t="s">
        <v>333</v>
      </c>
      <c r="W2080" t="s">
        <v>38</v>
      </c>
      <c r="X2080" t="s">
        <v>39</v>
      </c>
      <c r="Y2080" t="s">
        <v>187</v>
      </c>
      <c r="Z2080" t="s">
        <v>497</v>
      </c>
      <c r="AA2080" t="s">
        <v>65</v>
      </c>
    </row>
    <row r="2081" spans="1:27" x14ac:dyDescent="0.25">
      <c r="A2081" s="1">
        <v>10331</v>
      </c>
      <c r="B2081" s="1">
        <v>44</v>
      </c>
      <c r="C2081" s="8">
        <v>74.040000000000006</v>
      </c>
      <c r="D2081" s="1">
        <v>7</v>
      </c>
      <c r="E2081" s="7">
        <v>3257.76</v>
      </c>
      <c r="F2081" s="7">
        <f>sales_data_sample3[[#This Row],[SALES]]*sales_data_sample3[[#This Row],[PROFIT MARGIN]]</f>
        <v>240.74846399999998</v>
      </c>
      <c r="G2081" s="14" t="str">
        <f>IF(sales_data_sample3[[#This Row],[STATUS]] &lt;&gt;"Cancelled","7,39%","0")</f>
        <v>7,39%</v>
      </c>
      <c r="H2081" s="4">
        <v>38308</v>
      </c>
      <c r="I2081" t="s">
        <v>28</v>
      </c>
      <c r="J2081">
        <f>ROUNDUP(MONTH(sales_data_sample3[[#This Row],[ORDER DATE]])/3,0)</f>
        <v>4</v>
      </c>
      <c r="K2081" t="str">
        <f>TEXT(sales_data_sample3[[#This Row],[ORDER DATE]],"[$-409]mmmm")</f>
        <v>November</v>
      </c>
      <c r="L2081">
        <f>YEAR(sales_data_sample3[[#This Row],[ORDER DATE]])</f>
        <v>2004</v>
      </c>
      <c r="M2081" t="s">
        <v>1354</v>
      </c>
      <c r="N2081">
        <v>170</v>
      </c>
      <c r="O2081" t="s">
        <v>1565</v>
      </c>
      <c r="P2081" t="s">
        <v>494</v>
      </c>
      <c r="Q2081" t="s">
        <v>495</v>
      </c>
      <c r="R2081" t="s">
        <v>496</v>
      </c>
      <c r="S2081" t="s">
        <v>4804</v>
      </c>
      <c r="T2081" t="s">
        <v>332</v>
      </c>
      <c r="U2081" t="s">
        <v>214</v>
      </c>
      <c r="V2081" t="s">
        <v>333</v>
      </c>
      <c r="W2081" t="s">
        <v>38</v>
      </c>
      <c r="X2081" t="s">
        <v>39</v>
      </c>
      <c r="Y2081" t="s">
        <v>187</v>
      </c>
      <c r="Z2081" t="s">
        <v>497</v>
      </c>
      <c r="AA2081" t="s">
        <v>65</v>
      </c>
    </row>
    <row r="2082" spans="1:27" x14ac:dyDescent="0.25">
      <c r="A2082" s="1">
        <v>10331</v>
      </c>
      <c r="B2082" s="1">
        <v>30</v>
      </c>
      <c r="C2082" s="8">
        <v>32.47</v>
      </c>
      <c r="D2082" s="1">
        <v>8</v>
      </c>
      <c r="E2082" s="7">
        <v>974.1</v>
      </c>
      <c r="F2082" s="7">
        <f>sales_data_sample3[[#This Row],[SALES]]*sales_data_sample3[[#This Row],[PROFIT MARGIN]]</f>
        <v>242.45349000000002</v>
      </c>
      <c r="G2082" s="14" t="str">
        <f>IF(sales_data_sample3[[#This Row],[STATUS]] &lt;&gt;"Cancelled","24,89%","0")</f>
        <v>24,89%</v>
      </c>
      <c r="H2082" s="4">
        <v>38308</v>
      </c>
      <c r="I2082" t="s">
        <v>28</v>
      </c>
      <c r="J2082">
        <f>ROUNDUP(MONTH(sales_data_sample3[[#This Row],[ORDER DATE]])/3,0)</f>
        <v>4</v>
      </c>
      <c r="K2082" t="str">
        <f>TEXT(sales_data_sample3[[#This Row],[ORDER DATE]],"[$-409]mmmm")</f>
        <v>November</v>
      </c>
      <c r="L2082">
        <f>YEAR(sales_data_sample3[[#This Row],[ORDER DATE]])</f>
        <v>2004</v>
      </c>
      <c r="M2082" t="s">
        <v>278</v>
      </c>
      <c r="N2082">
        <v>142</v>
      </c>
      <c r="O2082" t="s">
        <v>1635</v>
      </c>
      <c r="P2082" t="s">
        <v>494</v>
      </c>
      <c r="Q2082" t="s">
        <v>495</v>
      </c>
      <c r="R2082" t="s">
        <v>496</v>
      </c>
      <c r="S2082" t="s">
        <v>4804</v>
      </c>
      <c r="T2082" t="s">
        <v>332</v>
      </c>
      <c r="U2082" t="s">
        <v>214</v>
      </c>
      <c r="V2082" t="s">
        <v>333</v>
      </c>
      <c r="W2082" t="s">
        <v>38</v>
      </c>
      <c r="X2082" t="s">
        <v>39</v>
      </c>
      <c r="Y2082" t="s">
        <v>187</v>
      </c>
      <c r="Z2082" t="s">
        <v>497</v>
      </c>
      <c r="AA2082" t="s">
        <v>42</v>
      </c>
    </row>
    <row r="2083" spans="1:27" x14ac:dyDescent="0.25">
      <c r="A2083" s="1">
        <v>10331</v>
      </c>
      <c r="B2083" s="1">
        <v>26</v>
      </c>
      <c r="C2083" s="8">
        <v>64.900000000000006</v>
      </c>
      <c r="D2083" s="1">
        <v>10</v>
      </c>
      <c r="E2083" s="7">
        <v>1687.4</v>
      </c>
      <c r="F2083" s="7">
        <f>sales_data_sample3[[#This Row],[SALES]]*sales_data_sample3[[#This Row],[PROFIT MARGIN]]</f>
        <v>419.99386000000004</v>
      </c>
      <c r="G2083" s="14" t="str">
        <f>IF(sales_data_sample3[[#This Row],[STATUS]] &lt;&gt;"Cancelled","24,89%","0")</f>
        <v>24,89%</v>
      </c>
      <c r="H2083" s="4">
        <v>38308</v>
      </c>
      <c r="I2083" t="s">
        <v>28</v>
      </c>
      <c r="J2083">
        <f>ROUNDUP(MONTH(sales_data_sample3[[#This Row],[ORDER DATE]])/3,0)</f>
        <v>4</v>
      </c>
      <c r="K2083" t="str">
        <f>TEXT(sales_data_sample3[[#This Row],[ORDER DATE]],"[$-409]mmmm")</f>
        <v>November</v>
      </c>
      <c r="L2083">
        <f>YEAR(sales_data_sample3[[#This Row],[ORDER DATE]])</f>
        <v>2004</v>
      </c>
      <c r="M2083" t="s">
        <v>278</v>
      </c>
      <c r="N2083">
        <v>132</v>
      </c>
      <c r="O2083" t="s">
        <v>1960</v>
      </c>
      <c r="P2083" t="s">
        <v>494</v>
      </c>
      <c r="Q2083" t="s">
        <v>495</v>
      </c>
      <c r="R2083" t="s">
        <v>496</v>
      </c>
      <c r="S2083" t="s">
        <v>4804</v>
      </c>
      <c r="T2083" t="s">
        <v>332</v>
      </c>
      <c r="U2083" t="s">
        <v>214</v>
      </c>
      <c r="V2083" t="s">
        <v>333</v>
      </c>
      <c r="W2083" t="s">
        <v>38</v>
      </c>
      <c r="X2083" t="s">
        <v>39</v>
      </c>
      <c r="Y2083" t="s">
        <v>187</v>
      </c>
      <c r="Z2083" t="s">
        <v>497</v>
      </c>
      <c r="AA2083" t="s">
        <v>42</v>
      </c>
    </row>
    <row r="2084" spans="1:27" x14ac:dyDescent="0.25">
      <c r="A2084" s="1">
        <v>10331</v>
      </c>
      <c r="B2084" s="1">
        <v>27</v>
      </c>
      <c r="C2084" s="8">
        <v>100</v>
      </c>
      <c r="D2084" s="1">
        <v>11</v>
      </c>
      <c r="E2084" s="7">
        <v>4170.6899999999996</v>
      </c>
      <c r="F2084" s="7">
        <f>sales_data_sample3[[#This Row],[SALES]]*sales_data_sample3[[#This Row],[PROFIT MARGIN]]</f>
        <v>1038.0847409999999</v>
      </c>
      <c r="G2084" s="14" t="str">
        <f>IF(sales_data_sample3[[#This Row],[STATUS]] &lt;&gt;"Cancelled","24,89%","0")</f>
        <v>24,89%</v>
      </c>
      <c r="H2084" s="4">
        <v>38308</v>
      </c>
      <c r="I2084" t="s">
        <v>28</v>
      </c>
      <c r="J2084">
        <f>ROUNDUP(MONTH(sales_data_sample3[[#This Row],[ORDER DATE]])/3,0)</f>
        <v>4</v>
      </c>
      <c r="K2084" t="str">
        <f>TEXT(sales_data_sample3[[#This Row],[ORDER DATE]],"[$-409]mmmm")</f>
        <v>November</v>
      </c>
      <c r="L2084">
        <f>YEAR(sales_data_sample3[[#This Row],[ORDER DATE]])</f>
        <v>2004</v>
      </c>
      <c r="M2084" t="s">
        <v>278</v>
      </c>
      <c r="N2084">
        <v>169</v>
      </c>
      <c r="O2084" t="s">
        <v>2190</v>
      </c>
      <c r="P2084" t="s">
        <v>494</v>
      </c>
      <c r="Q2084" t="s">
        <v>495</v>
      </c>
      <c r="R2084" t="s">
        <v>496</v>
      </c>
      <c r="S2084" t="s">
        <v>4804</v>
      </c>
      <c r="T2084" t="s">
        <v>332</v>
      </c>
      <c r="U2084" t="s">
        <v>214</v>
      </c>
      <c r="V2084" t="s">
        <v>333</v>
      </c>
      <c r="W2084" t="s">
        <v>38</v>
      </c>
      <c r="X2084" t="s">
        <v>39</v>
      </c>
      <c r="Y2084" t="s">
        <v>187</v>
      </c>
      <c r="Z2084" t="s">
        <v>497</v>
      </c>
      <c r="AA2084" t="s">
        <v>65</v>
      </c>
    </row>
    <row r="2085" spans="1:27" x14ac:dyDescent="0.25">
      <c r="A2085" s="1">
        <v>10331</v>
      </c>
      <c r="B2085" s="1">
        <v>26</v>
      </c>
      <c r="C2085" s="8">
        <v>67.91</v>
      </c>
      <c r="D2085" s="1">
        <v>12</v>
      </c>
      <c r="E2085" s="7">
        <v>1765.66</v>
      </c>
      <c r="F2085" s="7">
        <f>sales_data_sample3[[#This Row],[SALES]]*sales_data_sample3[[#This Row],[PROFIT MARGIN]]</f>
        <v>439.47277400000002</v>
      </c>
      <c r="G2085" s="14" t="str">
        <f>IF(sales_data_sample3[[#This Row],[STATUS]] &lt;&gt;"Cancelled","24,89%","0")</f>
        <v>24,89%</v>
      </c>
      <c r="H2085" s="4">
        <v>38308</v>
      </c>
      <c r="I2085" t="s">
        <v>28</v>
      </c>
      <c r="J2085">
        <f>ROUNDUP(MONTH(sales_data_sample3[[#This Row],[ORDER DATE]])/3,0)</f>
        <v>4</v>
      </c>
      <c r="K2085" t="str">
        <f>TEXT(sales_data_sample3[[#This Row],[ORDER DATE]],"[$-409]mmmm")</f>
        <v>November</v>
      </c>
      <c r="L2085">
        <f>YEAR(sales_data_sample3[[#This Row],[ORDER DATE]])</f>
        <v>2004</v>
      </c>
      <c r="M2085" t="s">
        <v>278</v>
      </c>
      <c r="N2085">
        <v>141</v>
      </c>
      <c r="O2085" t="s">
        <v>2392</v>
      </c>
      <c r="P2085" t="s">
        <v>494</v>
      </c>
      <c r="Q2085" t="s">
        <v>495</v>
      </c>
      <c r="R2085" t="s">
        <v>496</v>
      </c>
      <c r="S2085" t="s">
        <v>4804</v>
      </c>
      <c r="T2085" t="s">
        <v>332</v>
      </c>
      <c r="U2085" t="s">
        <v>214</v>
      </c>
      <c r="V2085" t="s">
        <v>333</v>
      </c>
      <c r="W2085" t="s">
        <v>38</v>
      </c>
      <c r="X2085" t="s">
        <v>39</v>
      </c>
      <c r="Y2085" t="s">
        <v>187</v>
      </c>
      <c r="Z2085" t="s">
        <v>497</v>
      </c>
      <c r="AA2085" t="s">
        <v>42</v>
      </c>
    </row>
    <row r="2086" spans="1:27" x14ac:dyDescent="0.25">
      <c r="A2086" s="1">
        <v>10331</v>
      </c>
      <c r="B2086" s="1">
        <v>27</v>
      </c>
      <c r="C2086" s="8">
        <v>42.24</v>
      </c>
      <c r="D2086" s="1">
        <v>13</v>
      </c>
      <c r="E2086" s="7">
        <v>1140.48</v>
      </c>
      <c r="F2086" s="7">
        <f>sales_data_sample3[[#This Row],[SALES]]*sales_data_sample3[[#This Row],[PROFIT MARGIN]]</f>
        <v>283.86547200000001</v>
      </c>
      <c r="G2086" s="14" t="str">
        <f>IF(sales_data_sample3[[#This Row],[STATUS]] &lt;&gt;"Cancelled","24,89%","0")</f>
        <v>24,89%</v>
      </c>
      <c r="H2086" s="4">
        <v>38308</v>
      </c>
      <c r="I2086" t="s">
        <v>28</v>
      </c>
      <c r="J2086">
        <f>ROUNDUP(MONTH(sales_data_sample3[[#This Row],[ORDER DATE]])/3,0)</f>
        <v>4</v>
      </c>
      <c r="K2086" t="str">
        <f>TEXT(sales_data_sample3[[#This Row],[ORDER DATE]],"[$-409]mmmm")</f>
        <v>November</v>
      </c>
      <c r="L2086">
        <f>YEAR(sales_data_sample3[[#This Row],[ORDER DATE]])</f>
        <v>2004</v>
      </c>
      <c r="M2086" t="s">
        <v>278</v>
      </c>
      <c r="N2086">
        <v>37</v>
      </c>
      <c r="O2086" t="s">
        <v>3302</v>
      </c>
      <c r="P2086" t="s">
        <v>494</v>
      </c>
      <c r="Q2086" t="s">
        <v>495</v>
      </c>
      <c r="R2086" t="s">
        <v>496</v>
      </c>
      <c r="S2086" t="s">
        <v>4804</v>
      </c>
      <c r="T2086" t="s">
        <v>332</v>
      </c>
      <c r="U2086" t="s">
        <v>214</v>
      </c>
      <c r="V2086" t="s">
        <v>333</v>
      </c>
      <c r="W2086" t="s">
        <v>38</v>
      </c>
      <c r="X2086" t="s">
        <v>39</v>
      </c>
      <c r="Y2086" t="s">
        <v>187</v>
      </c>
      <c r="Z2086" t="s">
        <v>497</v>
      </c>
      <c r="AA2086" t="s">
        <v>42</v>
      </c>
    </row>
    <row r="2087" spans="1:27" x14ac:dyDescent="0.25">
      <c r="A2087" s="1">
        <v>10331</v>
      </c>
      <c r="B2087" s="1">
        <v>25</v>
      </c>
      <c r="C2087" s="8">
        <v>100</v>
      </c>
      <c r="D2087" s="1">
        <v>9</v>
      </c>
      <c r="E2087" s="7">
        <v>3078.5</v>
      </c>
      <c r="F2087" s="7">
        <f>sales_data_sample3[[#This Row],[SALES]]*sales_data_sample3[[#This Row],[PROFIT MARGIN]]</f>
        <v>766.23865000000001</v>
      </c>
      <c r="G2087" s="14" t="str">
        <f>IF(sales_data_sample3[[#This Row],[STATUS]] &lt;&gt;"Cancelled","24,89%","0")</f>
        <v>24,89%</v>
      </c>
      <c r="H2087" s="4">
        <v>38308</v>
      </c>
      <c r="I2087" t="s">
        <v>28</v>
      </c>
      <c r="J2087">
        <f>ROUNDUP(MONTH(sales_data_sample3[[#This Row],[ORDER DATE]])/3,0)</f>
        <v>4</v>
      </c>
      <c r="K2087" t="str">
        <f>TEXT(sales_data_sample3[[#This Row],[ORDER DATE]],"[$-409]mmmm")</f>
        <v>November</v>
      </c>
      <c r="L2087">
        <f>YEAR(sales_data_sample3[[#This Row],[ORDER DATE]])</f>
        <v>2004</v>
      </c>
      <c r="M2087" t="s">
        <v>278</v>
      </c>
      <c r="N2087">
        <v>61</v>
      </c>
      <c r="O2087" t="s">
        <v>3427</v>
      </c>
      <c r="P2087" t="s">
        <v>494</v>
      </c>
      <c r="Q2087" t="s">
        <v>495</v>
      </c>
      <c r="R2087" t="s">
        <v>496</v>
      </c>
      <c r="S2087" t="s">
        <v>4804</v>
      </c>
      <c r="T2087" t="s">
        <v>332</v>
      </c>
      <c r="U2087" t="s">
        <v>214</v>
      </c>
      <c r="V2087" t="s">
        <v>333</v>
      </c>
      <c r="W2087" t="s">
        <v>38</v>
      </c>
      <c r="X2087" t="s">
        <v>39</v>
      </c>
      <c r="Y2087" t="s">
        <v>187</v>
      </c>
      <c r="Z2087" t="s">
        <v>497</v>
      </c>
      <c r="AA2087" t="s">
        <v>65</v>
      </c>
    </row>
    <row r="2088" spans="1:27" x14ac:dyDescent="0.25">
      <c r="A2088" s="1">
        <v>10331</v>
      </c>
      <c r="B2088" s="1">
        <v>21</v>
      </c>
      <c r="C2088" s="8">
        <v>100</v>
      </c>
      <c r="D2088" s="1">
        <v>1</v>
      </c>
      <c r="E2088" s="7">
        <v>3135.93</v>
      </c>
      <c r="F2088" s="7">
        <f>sales_data_sample3[[#This Row],[SALES]]*sales_data_sample3[[#This Row],[PROFIT MARGIN]]</f>
        <v>780.53297699999996</v>
      </c>
      <c r="G2088" s="14" t="str">
        <f>IF(sales_data_sample3[[#This Row],[STATUS]] &lt;&gt;"Cancelled","24,89%","0")</f>
        <v>24,89%</v>
      </c>
      <c r="H2088" s="4">
        <v>38308</v>
      </c>
      <c r="I2088" t="s">
        <v>28</v>
      </c>
      <c r="J2088">
        <f>ROUNDUP(MONTH(sales_data_sample3[[#This Row],[ORDER DATE]])/3,0)</f>
        <v>4</v>
      </c>
      <c r="K2088" t="str">
        <f>TEXT(sales_data_sample3[[#This Row],[ORDER DATE]],"[$-409]mmmm")</f>
        <v>November</v>
      </c>
      <c r="L2088">
        <f>YEAR(sales_data_sample3[[#This Row],[ORDER DATE]])</f>
        <v>2004</v>
      </c>
      <c r="M2088" t="s">
        <v>278</v>
      </c>
      <c r="N2088">
        <v>140</v>
      </c>
      <c r="O2088" t="s">
        <v>3589</v>
      </c>
      <c r="P2088" t="s">
        <v>494</v>
      </c>
      <c r="Q2088" t="s">
        <v>495</v>
      </c>
      <c r="R2088" t="s">
        <v>496</v>
      </c>
      <c r="S2088" t="s">
        <v>4804</v>
      </c>
      <c r="T2088" t="s">
        <v>332</v>
      </c>
      <c r="U2088" t="s">
        <v>214</v>
      </c>
      <c r="V2088" t="s">
        <v>333</v>
      </c>
      <c r="W2088" t="s">
        <v>38</v>
      </c>
      <c r="X2088" t="s">
        <v>39</v>
      </c>
      <c r="Y2088" t="s">
        <v>187</v>
      </c>
      <c r="Z2088" t="s">
        <v>497</v>
      </c>
      <c r="AA2088" t="s">
        <v>65</v>
      </c>
    </row>
    <row r="2089" spans="1:27" x14ac:dyDescent="0.25">
      <c r="A2089" s="1">
        <v>10331</v>
      </c>
      <c r="B2089" s="1">
        <v>41</v>
      </c>
      <c r="C2089" s="8">
        <v>100</v>
      </c>
      <c r="D2089" s="1">
        <v>2</v>
      </c>
      <c r="E2089" s="7">
        <v>5715.4</v>
      </c>
      <c r="F2089" s="7">
        <f>sales_data_sample3[[#This Row],[SALES]]*sales_data_sample3[[#This Row],[PROFIT MARGIN]]</f>
        <v>1422.56306</v>
      </c>
      <c r="G2089" s="14" t="str">
        <f>IF(sales_data_sample3[[#This Row],[STATUS]] &lt;&gt;"Cancelled","24,89%","0")</f>
        <v>24,89%</v>
      </c>
      <c r="H2089" s="4">
        <v>38308</v>
      </c>
      <c r="I2089" t="s">
        <v>28</v>
      </c>
      <c r="J2089">
        <f>ROUNDUP(MONTH(sales_data_sample3[[#This Row],[ORDER DATE]])/3,0)</f>
        <v>4</v>
      </c>
      <c r="K2089" t="str">
        <f>TEXT(sales_data_sample3[[#This Row],[ORDER DATE]],"[$-409]mmmm")</f>
        <v>November</v>
      </c>
      <c r="L2089">
        <f>YEAR(sales_data_sample3[[#This Row],[ORDER DATE]])</f>
        <v>2004</v>
      </c>
      <c r="M2089" t="s">
        <v>278</v>
      </c>
      <c r="N2089">
        <v>80</v>
      </c>
      <c r="O2089" t="s">
        <v>3802</v>
      </c>
      <c r="P2089" t="s">
        <v>494</v>
      </c>
      <c r="Q2089" t="s">
        <v>495</v>
      </c>
      <c r="R2089" t="s">
        <v>496</v>
      </c>
      <c r="S2089" t="s">
        <v>4804</v>
      </c>
      <c r="T2089" t="s">
        <v>332</v>
      </c>
      <c r="U2089" t="s">
        <v>214</v>
      </c>
      <c r="V2089" t="s">
        <v>333</v>
      </c>
      <c r="W2089" t="s">
        <v>38</v>
      </c>
      <c r="X2089" t="s">
        <v>39</v>
      </c>
      <c r="Y2089" t="s">
        <v>187</v>
      </c>
      <c r="Z2089" t="s">
        <v>497</v>
      </c>
      <c r="AA2089" t="s">
        <v>65</v>
      </c>
    </row>
    <row r="2090" spans="1:27" x14ac:dyDescent="0.25">
      <c r="A2090" s="1">
        <v>10331</v>
      </c>
      <c r="B2090" s="1">
        <v>28</v>
      </c>
      <c r="C2090" s="8">
        <v>100</v>
      </c>
      <c r="D2090" s="1">
        <v>3</v>
      </c>
      <c r="E2090" s="7">
        <v>4102.5600000000004</v>
      </c>
      <c r="F2090" s="7">
        <f>sales_data_sample3[[#This Row],[SALES]]*sales_data_sample3[[#This Row],[PROFIT MARGIN]]</f>
        <v>521.02512000000002</v>
      </c>
      <c r="G2090" s="14">
        <v>0.127</v>
      </c>
      <c r="H2090" s="4">
        <v>38308</v>
      </c>
      <c r="I2090" t="s">
        <v>28</v>
      </c>
      <c r="J2090">
        <f>ROUNDUP(MONTH(sales_data_sample3[[#This Row],[ORDER DATE]])/3,0)</f>
        <v>4</v>
      </c>
      <c r="K2090" t="str">
        <f>TEXT(sales_data_sample3[[#This Row],[ORDER DATE]],"[$-409]mmmm")</f>
        <v>November</v>
      </c>
      <c r="L2090">
        <f>YEAR(sales_data_sample3[[#This Row],[ORDER DATE]])</f>
        <v>2004</v>
      </c>
      <c r="M2090" t="s">
        <v>29</v>
      </c>
      <c r="N2090">
        <v>40</v>
      </c>
      <c r="O2090" t="s">
        <v>3904</v>
      </c>
      <c r="P2090" t="s">
        <v>494</v>
      </c>
      <c r="Q2090" t="s">
        <v>495</v>
      </c>
      <c r="R2090" t="s">
        <v>496</v>
      </c>
      <c r="S2090" t="s">
        <v>4804</v>
      </c>
      <c r="T2090" t="s">
        <v>332</v>
      </c>
      <c r="U2090" t="s">
        <v>214</v>
      </c>
      <c r="V2090" t="s">
        <v>333</v>
      </c>
      <c r="W2090" t="s">
        <v>38</v>
      </c>
      <c r="X2090" t="s">
        <v>39</v>
      </c>
      <c r="Y2090" t="s">
        <v>187</v>
      </c>
      <c r="Z2090" t="s">
        <v>497</v>
      </c>
      <c r="AA2090" t="s">
        <v>65</v>
      </c>
    </row>
    <row r="2091" spans="1:27" x14ac:dyDescent="0.25">
      <c r="A2091" s="1">
        <v>10331</v>
      </c>
      <c r="B2091" s="1">
        <v>32</v>
      </c>
      <c r="C2091" s="8">
        <v>100</v>
      </c>
      <c r="D2091" s="1">
        <v>4</v>
      </c>
      <c r="E2091" s="7">
        <v>5026.5600000000004</v>
      </c>
      <c r="F2091" s="7">
        <f>sales_data_sample3[[#This Row],[SALES]]*sales_data_sample3[[#This Row],[PROFIT MARGIN]]</f>
        <v>638.37312000000009</v>
      </c>
      <c r="G2091" s="14">
        <v>0.127</v>
      </c>
      <c r="H2091" s="4">
        <v>38308</v>
      </c>
      <c r="I2091" t="s">
        <v>28</v>
      </c>
      <c r="J2091">
        <f>ROUNDUP(MONTH(sales_data_sample3[[#This Row],[ORDER DATE]])/3,0)</f>
        <v>4</v>
      </c>
      <c r="K2091" t="str">
        <f>TEXT(sales_data_sample3[[#This Row],[ORDER DATE]],"[$-409]mmmm")</f>
        <v>November</v>
      </c>
      <c r="L2091">
        <f>YEAR(sales_data_sample3[[#This Row],[ORDER DATE]])</f>
        <v>2004</v>
      </c>
      <c r="M2091" t="s">
        <v>29</v>
      </c>
      <c r="N2091">
        <v>102</v>
      </c>
      <c r="O2091" t="s">
        <v>4107</v>
      </c>
      <c r="P2091" t="s">
        <v>494</v>
      </c>
      <c r="Q2091" t="s">
        <v>495</v>
      </c>
      <c r="R2091" t="s">
        <v>496</v>
      </c>
      <c r="S2091" t="s">
        <v>4804</v>
      </c>
      <c r="T2091" t="s">
        <v>332</v>
      </c>
      <c r="U2091" t="s">
        <v>214</v>
      </c>
      <c r="V2091" t="s">
        <v>333</v>
      </c>
      <c r="W2091" t="s">
        <v>38</v>
      </c>
      <c r="X2091" t="s">
        <v>39</v>
      </c>
      <c r="Y2091" t="s">
        <v>187</v>
      </c>
      <c r="Z2091" t="s">
        <v>497</v>
      </c>
      <c r="AA2091" t="s">
        <v>65</v>
      </c>
    </row>
    <row r="2092" spans="1:27" x14ac:dyDescent="0.25">
      <c r="A2092" s="1">
        <v>10331</v>
      </c>
      <c r="B2092" s="1">
        <v>20</v>
      </c>
      <c r="C2092" s="8">
        <v>100</v>
      </c>
      <c r="D2092" s="1">
        <v>5</v>
      </c>
      <c r="E2092" s="7">
        <v>3657.8</v>
      </c>
      <c r="F2092" s="7">
        <f>sales_data_sample3[[#This Row],[SALES]]*sales_data_sample3[[#This Row],[PROFIT MARGIN]]</f>
        <v>464.54060000000004</v>
      </c>
      <c r="G2092" s="14">
        <v>0.127</v>
      </c>
      <c r="H2092" s="4">
        <v>38308</v>
      </c>
      <c r="I2092" t="s">
        <v>28</v>
      </c>
      <c r="J2092">
        <f>ROUNDUP(MONTH(sales_data_sample3[[#This Row],[ORDER DATE]])/3,0)</f>
        <v>4</v>
      </c>
      <c r="K2092" t="str">
        <f>TEXT(sales_data_sample3[[#This Row],[ORDER DATE]],"[$-409]mmmm")</f>
        <v>November</v>
      </c>
      <c r="L2092">
        <f>YEAR(sales_data_sample3[[#This Row],[ORDER DATE]])</f>
        <v>2004</v>
      </c>
      <c r="M2092" t="s">
        <v>29</v>
      </c>
      <c r="N2092">
        <v>81</v>
      </c>
      <c r="O2092" t="s">
        <v>4246</v>
      </c>
      <c r="P2092" t="s">
        <v>494</v>
      </c>
      <c r="Q2092" t="s">
        <v>495</v>
      </c>
      <c r="R2092" t="s">
        <v>496</v>
      </c>
      <c r="S2092" t="s">
        <v>4804</v>
      </c>
      <c r="T2092" t="s">
        <v>332</v>
      </c>
      <c r="U2092" t="s">
        <v>214</v>
      </c>
      <c r="V2092" t="s">
        <v>333</v>
      </c>
      <c r="W2092" t="s">
        <v>38</v>
      </c>
      <c r="X2092" t="s">
        <v>39</v>
      </c>
      <c r="Y2092" t="s">
        <v>187</v>
      </c>
      <c r="Z2092" t="s">
        <v>497</v>
      </c>
      <c r="AA2092" t="s">
        <v>65</v>
      </c>
    </row>
    <row r="2093" spans="1:27" x14ac:dyDescent="0.25">
      <c r="A2093" s="1">
        <v>10332</v>
      </c>
      <c r="B2093" s="1">
        <v>46</v>
      </c>
      <c r="C2093" s="8">
        <v>95.13</v>
      </c>
      <c r="D2093" s="1">
        <v>15</v>
      </c>
      <c r="E2093" s="7">
        <v>4375.9799999999996</v>
      </c>
      <c r="F2093" s="7">
        <f>sales_data_sample3[[#This Row],[SALES]]*sales_data_sample3[[#This Row],[PROFIT MARGIN]]</f>
        <v>323.38492199999996</v>
      </c>
      <c r="G2093" s="14" t="str">
        <f>IF(sales_data_sample3[[#This Row],[STATUS]] &lt;&gt;"Cancelled","7,39%","0")</f>
        <v>7,39%</v>
      </c>
      <c r="H2093" s="4">
        <v>38308</v>
      </c>
      <c r="I2093" t="s">
        <v>28</v>
      </c>
      <c r="J2093">
        <f>ROUNDUP(MONTH(sales_data_sample3[[#This Row],[ORDER DATE]])/3,0)</f>
        <v>4</v>
      </c>
      <c r="K2093" t="str">
        <f>TEXT(sales_data_sample3[[#This Row],[ORDER DATE]],"[$-409]mmmm")</f>
        <v>November</v>
      </c>
      <c r="L2093">
        <f>YEAR(sales_data_sample3[[#This Row],[ORDER DATE]])</f>
        <v>2004</v>
      </c>
      <c r="M2093" t="s">
        <v>1354</v>
      </c>
      <c r="N2093">
        <v>102</v>
      </c>
      <c r="O2093" t="s">
        <v>1355</v>
      </c>
      <c r="P2093" t="s">
        <v>927</v>
      </c>
      <c r="Q2093" t="s">
        <v>928</v>
      </c>
      <c r="R2093" t="s">
        <v>929</v>
      </c>
      <c r="S2093" t="s">
        <v>4804</v>
      </c>
      <c r="T2093" t="s">
        <v>930</v>
      </c>
      <c r="U2093" t="s">
        <v>4804</v>
      </c>
      <c r="V2093" t="s">
        <v>931</v>
      </c>
      <c r="W2093" t="s">
        <v>262</v>
      </c>
      <c r="X2093" t="s">
        <v>52</v>
      </c>
      <c r="Y2093" t="s">
        <v>932</v>
      </c>
      <c r="Z2093" t="s">
        <v>137</v>
      </c>
      <c r="AA2093" t="s">
        <v>65</v>
      </c>
    </row>
    <row r="2094" spans="1:27" x14ac:dyDescent="0.25">
      <c r="A2094" s="1">
        <v>10332</v>
      </c>
      <c r="B2094" s="1">
        <v>27</v>
      </c>
      <c r="C2094" s="8">
        <v>89.89</v>
      </c>
      <c r="D2094" s="1">
        <v>16</v>
      </c>
      <c r="E2094" s="7">
        <v>2427.0300000000002</v>
      </c>
      <c r="F2094" s="7">
        <f>sales_data_sample3[[#This Row],[SALES]]*sales_data_sample3[[#This Row],[PROFIT MARGIN]]</f>
        <v>179.357517</v>
      </c>
      <c r="G2094" s="14" t="str">
        <f>IF(sales_data_sample3[[#This Row],[STATUS]] &lt;&gt;"Cancelled","7,39%","0")</f>
        <v>7,39%</v>
      </c>
      <c r="H2094" s="4">
        <v>38308</v>
      </c>
      <c r="I2094" t="s">
        <v>28</v>
      </c>
      <c r="J2094">
        <f>ROUNDUP(MONTH(sales_data_sample3[[#This Row],[ORDER DATE]])/3,0)</f>
        <v>4</v>
      </c>
      <c r="K2094" t="str">
        <f>TEXT(sales_data_sample3[[#This Row],[ORDER DATE]],"[$-409]mmmm")</f>
        <v>November</v>
      </c>
      <c r="L2094">
        <f>YEAR(sales_data_sample3[[#This Row],[ORDER DATE]])</f>
        <v>2004</v>
      </c>
      <c r="M2094" t="s">
        <v>1354</v>
      </c>
      <c r="N2094">
        <v>53</v>
      </c>
      <c r="O2094" t="s">
        <v>1419</v>
      </c>
      <c r="P2094" t="s">
        <v>927</v>
      </c>
      <c r="Q2094" t="s">
        <v>928</v>
      </c>
      <c r="R2094" t="s">
        <v>929</v>
      </c>
      <c r="S2094" t="s">
        <v>4804</v>
      </c>
      <c r="T2094" t="s">
        <v>930</v>
      </c>
      <c r="U2094" t="s">
        <v>4804</v>
      </c>
      <c r="V2094" t="s">
        <v>931</v>
      </c>
      <c r="W2094" t="s">
        <v>262</v>
      </c>
      <c r="X2094" t="s">
        <v>52</v>
      </c>
      <c r="Y2094" t="s">
        <v>932</v>
      </c>
      <c r="Z2094" t="s">
        <v>137</v>
      </c>
      <c r="AA2094" t="s">
        <v>42</v>
      </c>
    </row>
    <row r="2095" spans="1:27" x14ac:dyDescent="0.25">
      <c r="A2095" s="1">
        <v>10332</v>
      </c>
      <c r="B2095" s="1">
        <v>38</v>
      </c>
      <c r="C2095" s="8">
        <v>84.25</v>
      </c>
      <c r="D2095" s="1">
        <v>9</v>
      </c>
      <c r="E2095" s="7">
        <v>3201.5</v>
      </c>
      <c r="F2095" s="7">
        <f>sales_data_sample3[[#This Row],[SALES]]*sales_data_sample3[[#This Row],[PROFIT MARGIN]]</f>
        <v>236.59084999999999</v>
      </c>
      <c r="G2095" s="14" t="str">
        <f>IF(sales_data_sample3[[#This Row],[STATUS]] &lt;&gt;"Cancelled","7,39%","0")</f>
        <v>7,39%</v>
      </c>
      <c r="H2095" s="4">
        <v>38308</v>
      </c>
      <c r="I2095" t="s">
        <v>28</v>
      </c>
      <c r="J2095">
        <f>ROUNDUP(MONTH(sales_data_sample3[[#This Row],[ORDER DATE]])/3,0)</f>
        <v>4</v>
      </c>
      <c r="K2095" t="str">
        <f>TEXT(sales_data_sample3[[#This Row],[ORDER DATE]],"[$-409]mmmm")</f>
        <v>November</v>
      </c>
      <c r="L2095">
        <f>YEAR(sales_data_sample3[[#This Row],[ORDER DATE]])</f>
        <v>2004</v>
      </c>
      <c r="M2095" t="s">
        <v>1354</v>
      </c>
      <c r="N2095">
        <v>60</v>
      </c>
      <c r="O2095" t="s">
        <v>1696</v>
      </c>
      <c r="P2095" t="s">
        <v>927</v>
      </c>
      <c r="Q2095" t="s">
        <v>928</v>
      </c>
      <c r="R2095" t="s">
        <v>929</v>
      </c>
      <c r="S2095" t="s">
        <v>4804</v>
      </c>
      <c r="T2095" t="s">
        <v>930</v>
      </c>
      <c r="U2095" t="s">
        <v>4804</v>
      </c>
      <c r="V2095" t="s">
        <v>931</v>
      </c>
      <c r="W2095" t="s">
        <v>262</v>
      </c>
      <c r="X2095" t="s">
        <v>52</v>
      </c>
      <c r="Y2095" t="s">
        <v>932</v>
      </c>
      <c r="Z2095" t="s">
        <v>137</v>
      </c>
      <c r="AA2095" t="s">
        <v>65</v>
      </c>
    </row>
    <row r="2096" spans="1:27" x14ac:dyDescent="0.25">
      <c r="A2096" s="1">
        <v>10332</v>
      </c>
      <c r="B2096" s="1">
        <v>35</v>
      </c>
      <c r="C2096" s="8">
        <v>64.69</v>
      </c>
      <c r="D2096" s="1">
        <v>8</v>
      </c>
      <c r="E2096" s="7">
        <v>2264.15</v>
      </c>
      <c r="F2096" s="7">
        <f>sales_data_sample3[[#This Row],[SALES]]*sales_data_sample3[[#This Row],[PROFIT MARGIN]]</f>
        <v>167.320685</v>
      </c>
      <c r="G2096" s="14" t="str">
        <f>IF(sales_data_sample3[[#This Row],[STATUS]] &lt;&gt;"Cancelled","7,39%","0")</f>
        <v>7,39%</v>
      </c>
      <c r="H2096" s="4">
        <v>38308</v>
      </c>
      <c r="I2096" t="s">
        <v>28</v>
      </c>
      <c r="J2096">
        <f>ROUNDUP(MONTH(sales_data_sample3[[#This Row],[ORDER DATE]])/3,0)</f>
        <v>4</v>
      </c>
      <c r="K2096" t="str">
        <f>TEXT(sales_data_sample3[[#This Row],[ORDER DATE]],"[$-409]mmmm")</f>
        <v>November</v>
      </c>
      <c r="L2096">
        <f>YEAR(sales_data_sample3[[#This Row],[ORDER DATE]])</f>
        <v>2004</v>
      </c>
      <c r="M2096" t="s">
        <v>1354</v>
      </c>
      <c r="N2096">
        <v>127</v>
      </c>
      <c r="O2096" t="s">
        <v>1769</v>
      </c>
      <c r="P2096" t="s">
        <v>927</v>
      </c>
      <c r="Q2096" t="s">
        <v>928</v>
      </c>
      <c r="R2096" t="s">
        <v>929</v>
      </c>
      <c r="S2096" t="s">
        <v>4804</v>
      </c>
      <c r="T2096" t="s">
        <v>930</v>
      </c>
      <c r="U2096" t="s">
        <v>4804</v>
      </c>
      <c r="V2096" t="s">
        <v>931</v>
      </c>
      <c r="W2096" t="s">
        <v>262</v>
      </c>
      <c r="X2096" t="s">
        <v>52</v>
      </c>
      <c r="Y2096" t="s">
        <v>932</v>
      </c>
      <c r="Z2096" t="s">
        <v>137</v>
      </c>
      <c r="AA2096" t="s">
        <v>42</v>
      </c>
    </row>
    <row r="2097" spans="1:27" x14ac:dyDescent="0.25">
      <c r="A2097" s="1">
        <v>10332</v>
      </c>
      <c r="B2097" s="1">
        <v>24</v>
      </c>
      <c r="C2097" s="8">
        <v>52.67</v>
      </c>
      <c r="D2097" s="1">
        <v>1</v>
      </c>
      <c r="E2097" s="7">
        <v>1264.08</v>
      </c>
      <c r="F2097" s="7">
        <f>sales_data_sample3[[#This Row],[SALES]]*sales_data_sample3[[#This Row],[PROFIT MARGIN]]</f>
        <v>93.415511999999993</v>
      </c>
      <c r="G2097" s="14" t="str">
        <f>IF(sales_data_sample3[[#This Row],[STATUS]] &lt;&gt;"Cancelled","7,39%","0")</f>
        <v>7,39%</v>
      </c>
      <c r="H2097" s="4">
        <v>38308</v>
      </c>
      <c r="I2097" t="s">
        <v>28</v>
      </c>
      <c r="J2097">
        <f>ROUNDUP(MONTH(sales_data_sample3[[#This Row],[ORDER DATE]])/3,0)</f>
        <v>4</v>
      </c>
      <c r="K2097" t="str">
        <f>TEXT(sales_data_sample3[[#This Row],[ORDER DATE]],"[$-409]mmmm")</f>
        <v>November</v>
      </c>
      <c r="L2097">
        <f>YEAR(sales_data_sample3[[#This Row],[ORDER DATE]])</f>
        <v>2004</v>
      </c>
      <c r="M2097" t="s">
        <v>1354</v>
      </c>
      <c r="N2097">
        <v>168</v>
      </c>
      <c r="O2097" t="s">
        <v>1928</v>
      </c>
      <c r="P2097" t="s">
        <v>927</v>
      </c>
      <c r="Q2097" t="s">
        <v>928</v>
      </c>
      <c r="R2097" t="s">
        <v>929</v>
      </c>
      <c r="S2097" t="s">
        <v>4804</v>
      </c>
      <c r="T2097" t="s">
        <v>930</v>
      </c>
      <c r="U2097" t="s">
        <v>4804</v>
      </c>
      <c r="V2097" t="s">
        <v>931</v>
      </c>
      <c r="W2097" t="s">
        <v>262</v>
      </c>
      <c r="X2097" t="s">
        <v>52</v>
      </c>
      <c r="Y2097" t="s">
        <v>932</v>
      </c>
      <c r="Z2097" t="s">
        <v>137</v>
      </c>
      <c r="AA2097" t="s">
        <v>42</v>
      </c>
    </row>
    <row r="2098" spans="1:27" x14ac:dyDescent="0.25">
      <c r="A2098" s="1">
        <v>10332</v>
      </c>
      <c r="B2098" s="1">
        <v>26</v>
      </c>
      <c r="C2098" s="8">
        <v>100</v>
      </c>
      <c r="D2098" s="1">
        <v>17</v>
      </c>
      <c r="E2098" s="7">
        <v>2979.08</v>
      </c>
      <c r="F2098" s="7">
        <f>sales_data_sample3[[#This Row],[SALES]]*sales_data_sample3[[#This Row],[PROFIT MARGIN]]</f>
        <v>220.15401199999997</v>
      </c>
      <c r="G2098" s="14" t="str">
        <f>IF(sales_data_sample3[[#This Row],[STATUS]] &lt;&gt;"Cancelled","7,39%","0")</f>
        <v>7,39%</v>
      </c>
      <c r="H2098" s="4">
        <v>38308</v>
      </c>
      <c r="I2098" t="s">
        <v>28</v>
      </c>
      <c r="J2098">
        <f>ROUNDUP(MONTH(sales_data_sample3[[#This Row],[ORDER DATE]])/3,0)</f>
        <v>4</v>
      </c>
      <c r="K2098" t="str">
        <f>TEXT(sales_data_sample3[[#This Row],[ORDER DATE]],"[$-409]mmmm")</f>
        <v>November</v>
      </c>
      <c r="L2098">
        <f>YEAR(sales_data_sample3[[#This Row],[ORDER DATE]])</f>
        <v>2004</v>
      </c>
      <c r="M2098" t="s">
        <v>1354</v>
      </c>
      <c r="N2098">
        <v>62</v>
      </c>
      <c r="O2098" t="s">
        <v>2025</v>
      </c>
      <c r="P2098" t="s">
        <v>927</v>
      </c>
      <c r="Q2098" t="s">
        <v>928</v>
      </c>
      <c r="R2098" t="s">
        <v>929</v>
      </c>
      <c r="S2098" t="s">
        <v>4804</v>
      </c>
      <c r="T2098" t="s">
        <v>930</v>
      </c>
      <c r="U2098" t="s">
        <v>4804</v>
      </c>
      <c r="V2098" t="s">
        <v>931</v>
      </c>
      <c r="W2098" t="s">
        <v>262</v>
      </c>
      <c r="X2098" t="s">
        <v>52</v>
      </c>
      <c r="Y2098" t="s">
        <v>932</v>
      </c>
      <c r="Z2098" t="s">
        <v>137</v>
      </c>
      <c r="AA2098" t="s">
        <v>42</v>
      </c>
    </row>
    <row r="2099" spans="1:27" x14ac:dyDescent="0.25">
      <c r="A2099" s="1">
        <v>10332</v>
      </c>
      <c r="B2099" s="1">
        <v>40</v>
      </c>
      <c r="C2099" s="8">
        <v>39.799999999999997</v>
      </c>
      <c r="D2099" s="1">
        <v>18</v>
      </c>
      <c r="E2099" s="7">
        <v>1592</v>
      </c>
      <c r="F2099" s="7">
        <f>sales_data_sample3[[#This Row],[SALES]]*sales_data_sample3[[#This Row],[PROFIT MARGIN]]</f>
        <v>117.64879999999999</v>
      </c>
      <c r="G2099" s="14" t="str">
        <f>IF(sales_data_sample3[[#This Row],[STATUS]] &lt;&gt;"Cancelled","7,39%","0")</f>
        <v>7,39%</v>
      </c>
      <c r="H2099" s="4">
        <v>38308</v>
      </c>
      <c r="I2099" t="s">
        <v>28</v>
      </c>
      <c r="J2099">
        <f>ROUNDUP(MONTH(sales_data_sample3[[#This Row],[ORDER DATE]])/3,0)</f>
        <v>4</v>
      </c>
      <c r="K2099" t="str">
        <f>TEXT(sales_data_sample3[[#This Row],[ORDER DATE]],"[$-409]mmmm")</f>
        <v>November</v>
      </c>
      <c r="L2099">
        <f>YEAR(sales_data_sample3[[#This Row],[ORDER DATE]])</f>
        <v>2004</v>
      </c>
      <c r="M2099" t="s">
        <v>1354</v>
      </c>
      <c r="N2099">
        <v>104</v>
      </c>
      <c r="O2099" t="s">
        <v>2122</v>
      </c>
      <c r="P2099" t="s">
        <v>927</v>
      </c>
      <c r="Q2099" t="s">
        <v>928</v>
      </c>
      <c r="R2099" t="s">
        <v>929</v>
      </c>
      <c r="S2099" t="s">
        <v>4804</v>
      </c>
      <c r="T2099" t="s">
        <v>930</v>
      </c>
      <c r="U2099" t="s">
        <v>4804</v>
      </c>
      <c r="V2099" t="s">
        <v>931</v>
      </c>
      <c r="W2099" t="s">
        <v>262</v>
      </c>
      <c r="X2099" t="s">
        <v>52</v>
      </c>
      <c r="Y2099" t="s">
        <v>932</v>
      </c>
      <c r="Z2099" t="s">
        <v>137</v>
      </c>
      <c r="AA2099" t="s">
        <v>42</v>
      </c>
    </row>
    <row r="2100" spans="1:27" x14ac:dyDescent="0.25">
      <c r="A2100" s="1">
        <v>10332</v>
      </c>
      <c r="B2100" s="1">
        <v>50</v>
      </c>
      <c r="C2100" s="8">
        <v>100</v>
      </c>
      <c r="D2100" s="1">
        <v>2</v>
      </c>
      <c r="E2100" s="7">
        <v>7310</v>
      </c>
      <c r="F2100" s="7">
        <f>sales_data_sample3[[#This Row],[SALES]]*sales_data_sample3[[#This Row],[PROFIT MARGIN]]</f>
        <v>540.20899999999995</v>
      </c>
      <c r="G2100" s="14" t="str">
        <f>IF(sales_data_sample3[[#This Row],[STATUS]] &lt;&gt;"Cancelled","7,39%","0")</f>
        <v>7,39%</v>
      </c>
      <c r="H2100" s="4">
        <v>38308</v>
      </c>
      <c r="I2100" t="s">
        <v>28</v>
      </c>
      <c r="J2100">
        <f>ROUNDUP(MONTH(sales_data_sample3[[#This Row],[ORDER DATE]])/3,0)</f>
        <v>4</v>
      </c>
      <c r="K2100" t="str">
        <f>TEXT(sales_data_sample3[[#This Row],[ORDER DATE]],"[$-409]mmmm")</f>
        <v>November</v>
      </c>
      <c r="L2100">
        <f>YEAR(sales_data_sample3[[#This Row],[ORDER DATE]])</f>
        <v>2004</v>
      </c>
      <c r="M2100" t="s">
        <v>1354</v>
      </c>
      <c r="N2100">
        <v>92</v>
      </c>
      <c r="O2100" t="s">
        <v>2529</v>
      </c>
      <c r="P2100" t="s">
        <v>927</v>
      </c>
      <c r="Q2100" t="s">
        <v>928</v>
      </c>
      <c r="R2100" t="s">
        <v>929</v>
      </c>
      <c r="S2100" t="s">
        <v>4804</v>
      </c>
      <c r="T2100" t="s">
        <v>930</v>
      </c>
      <c r="U2100" t="s">
        <v>4804</v>
      </c>
      <c r="V2100" t="s">
        <v>931</v>
      </c>
      <c r="W2100" t="s">
        <v>262</v>
      </c>
      <c r="X2100" t="s">
        <v>52</v>
      </c>
      <c r="Y2100" t="s">
        <v>932</v>
      </c>
      <c r="Z2100" t="s">
        <v>137</v>
      </c>
      <c r="AA2100" t="s">
        <v>229</v>
      </c>
    </row>
    <row r="2101" spans="1:27" x14ac:dyDescent="0.25">
      <c r="A2101" s="1">
        <v>10332</v>
      </c>
      <c r="B2101" s="1">
        <v>21</v>
      </c>
      <c r="C2101" s="8">
        <v>100</v>
      </c>
      <c r="D2101" s="1">
        <v>3</v>
      </c>
      <c r="E2101" s="7">
        <v>3472.98</v>
      </c>
      <c r="F2101" s="7">
        <f>sales_data_sample3[[#This Row],[SALES]]*sales_data_sample3[[#This Row],[PROFIT MARGIN]]</f>
        <v>864.42472200000009</v>
      </c>
      <c r="G2101" s="14" t="str">
        <f>IF(sales_data_sample3[[#This Row],[STATUS]] &lt;&gt;"Cancelled","24,89%","0")</f>
        <v>24,89%</v>
      </c>
      <c r="H2101" s="4">
        <v>38308</v>
      </c>
      <c r="I2101" t="s">
        <v>28</v>
      </c>
      <c r="J2101">
        <f>ROUNDUP(MONTH(sales_data_sample3[[#This Row],[ORDER DATE]])/3,0)</f>
        <v>4</v>
      </c>
      <c r="K2101" t="str">
        <f>TEXT(sales_data_sample3[[#This Row],[ORDER DATE]],"[$-409]mmmm")</f>
        <v>November</v>
      </c>
      <c r="L2101">
        <f>YEAR(sales_data_sample3[[#This Row],[ORDER DATE]])</f>
        <v>2004</v>
      </c>
      <c r="M2101" t="s">
        <v>278</v>
      </c>
      <c r="N2101">
        <v>71</v>
      </c>
      <c r="O2101" t="s">
        <v>2698</v>
      </c>
      <c r="P2101" t="s">
        <v>927</v>
      </c>
      <c r="Q2101" t="s">
        <v>928</v>
      </c>
      <c r="R2101" t="s">
        <v>929</v>
      </c>
      <c r="S2101" t="s">
        <v>4804</v>
      </c>
      <c r="T2101" t="s">
        <v>930</v>
      </c>
      <c r="U2101" t="s">
        <v>4804</v>
      </c>
      <c r="V2101" t="s">
        <v>931</v>
      </c>
      <c r="W2101" t="s">
        <v>262</v>
      </c>
      <c r="X2101" t="s">
        <v>52</v>
      </c>
      <c r="Y2101" t="s">
        <v>932</v>
      </c>
      <c r="Z2101" t="s">
        <v>137</v>
      </c>
      <c r="AA2101" t="s">
        <v>65</v>
      </c>
    </row>
    <row r="2102" spans="1:27" x14ac:dyDescent="0.25">
      <c r="A2102" s="1">
        <v>10332</v>
      </c>
      <c r="B2102" s="1">
        <v>23</v>
      </c>
      <c r="C2102" s="8">
        <v>56.84</v>
      </c>
      <c r="D2102" s="1">
        <v>4</v>
      </c>
      <c r="E2102" s="7">
        <v>1307.32</v>
      </c>
      <c r="F2102" s="7">
        <f>sales_data_sample3[[#This Row],[SALES]]*sales_data_sample3[[#This Row],[PROFIT MARGIN]]</f>
        <v>325.39194800000001</v>
      </c>
      <c r="G2102" s="14" t="str">
        <f>IF(sales_data_sample3[[#This Row],[STATUS]] &lt;&gt;"Cancelled","24,89%","0")</f>
        <v>24,89%</v>
      </c>
      <c r="H2102" s="4">
        <v>38308</v>
      </c>
      <c r="I2102" t="s">
        <v>28</v>
      </c>
      <c r="J2102">
        <f>ROUNDUP(MONTH(sales_data_sample3[[#This Row],[ORDER DATE]])/3,0)</f>
        <v>4</v>
      </c>
      <c r="K2102" t="str">
        <f>TEXT(sales_data_sample3[[#This Row],[ORDER DATE]],"[$-409]mmmm")</f>
        <v>November</v>
      </c>
      <c r="L2102">
        <f>YEAR(sales_data_sample3[[#This Row],[ORDER DATE]])</f>
        <v>2004</v>
      </c>
      <c r="M2102" t="s">
        <v>278</v>
      </c>
      <c r="N2102">
        <v>73</v>
      </c>
      <c r="O2102" t="s">
        <v>2735</v>
      </c>
      <c r="P2102" t="s">
        <v>927</v>
      </c>
      <c r="Q2102" t="s">
        <v>928</v>
      </c>
      <c r="R2102" t="s">
        <v>929</v>
      </c>
      <c r="S2102" t="s">
        <v>4804</v>
      </c>
      <c r="T2102" t="s">
        <v>930</v>
      </c>
      <c r="U2102" t="s">
        <v>4804</v>
      </c>
      <c r="V2102" t="s">
        <v>931</v>
      </c>
      <c r="W2102" t="s">
        <v>262</v>
      </c>
      <c r="X2102" t="s">
        <v>52</v>
      </c>
      <c r="Y2102" t="s">
        <v>932</v>
      </c>
      <c r="Z2102" t="s">
        <v>137</v>
      </c>
      <c r="AA2102" t="s">
        <v>42</v>
      </c>
    </row>
    <row r="2103" spans="1:27" x14ac:dyDescent="0.25">
      <c r="A2103" s="1">
        <v>10332</v>
      </c>
      <c r="B2103" s="1">
        <v>20</v>
      </c>
      <c r="C2103" s="8">
        <v>87.96</v>
      </c>
      <c r="D2103" s="1">
        <v>5</v>
      </c>
      <c r="E2103" s="7">
        <v>1759.2</v>
      </c>
      <c r="F2103" s="7">
        <f>sales_data_sample3[[#This Row],[SALES]]*sales_data_sample3[[#This Row],[PROFIT MARGIN]]</f>
        <v>437.86488000000003</v>
      </c>
      <c r="G2103" s="14" t="str">
        <f>IF(sales_data_sample3[[#This Row],[STATUS]] &lt;&gt;"Cancelled","24,89%","0")</f>
        <v>24,89%</v>
      </c>
      <c r="H2103" s="4">
        <v>38308</v>
      </c>
      <c r="I2103" t="s">
        <v>28</v>
      </c>
      <c r="J2103">
        <f>ROUNDUP(MONTH(sales_data_sample3[[#This Row],[ORDER DATE]])/3,0)</f>
        <v>4</v>
      </c>
      <c r="K2103" t="str">
        <f>TEXT(sales_data_sample3[[#This Row],[ORDER DATE]],"[$-409]mmmm")</f>
        <v>November</v>
      </c>
      <c r="L2103">
        <f>YEAR(sales_data_sample3[[#This Row],[ORDER DATE]])</f>
        <v>2004</v>
      </c>
      <c r="M2103" t="s">
        <v>278</v>
      </c>
      <c r="N2103">
        <v>50</v>
      </c>
      <c r="O2103" t="s">
        <v>2857</v>
      </c>
      <c r="P2103" t="s">
        <v>927</v>
      </c>
      <c r="Q2103" t="s">
        <v>928</v>
      </c>
      <c r="R2103" t="s">
        <v>929</v>
      </c>
      <c r="S2103" t="s">
        <v>4804</v>
      </c>
      <c r="T2103" t="s">
        <v>930</v>
      </c>
      <c r="U2103" t="s">
        <v>4804</v>
      </c>
      <c r="V2103" t="s">
        <v>931</v>
      </c>
      <c r="W2103" t="s">
        <v>262</v>
      </c>
      <c r="X2103" t="s">
        <v>52</v>
      </c>
      <c r="Y2103" t="s">
        <v>932</v>
      </c>
      <c r="Z2103" t="s">
        <v>137</v>
      </c>
      <c r="AA2103" t="s">
        <v>42</v>
      </c>
    </row>
    <row r="2104" spans="1:27" x14ac:dyDescent="0.25">
      <c r="A2104" s="1">
        <v>10332</v>
      </c>
      <c r="B2104" s="1">
        <v>45</v>
      </c>
      <c r="C2104" s="8">
        <v>81.91</v>
      </c>
      <c r="D2104" s="1">
        <v>6</v>
      </c>
      <c r="E2104" s="7">
        <v>3685.95</v>
      </c>
      <c r="F2104" s="7">
        <f>sales_data_sample3[[#This Row],[SALES]]*sales_data_sample3[[#This Row],[PROFIT MARGIN]]</f>
        <v>272.39170499999994</v>
      </c>
      <c r="G2104" s="14" t="str">
        <f>IF(sales_data_sample3[[#This Row],[STATUS]] &lt;&gt;"Cancelled","7,39%","0")</f>
        <v>7,39%</v>
      </c>
      <c r="H2104" s="4">
        <v>38308</v>
      </c>
      <c r="I2104" t="s">
        <v>28</v>
      </c>
      <c r="J2104">
        <f>ROUNDUP(MONTH(sales_data_sample3[[#This Row],[ORDER DATE]])/3,0)</f>
        <v>4</v>
      </c>
      <c r="K2104" t="str">
        <f>TEXT(sales_data_sample3[[#This Row],[ORDER DATE]],"[$-409]mmmm")</f>
        <v>November</v>
      </c>
      <c r="L2104">
        <f>YEAR(sales_data_sample3[[#This Row],[ORDER DATE]])</f>
        <v>2004</v>
      </c>
      <c r="M2104" t="s">
        <v>1354</v>
      </c>
      <c r="N2104">
        <v>33</v>
      </c>
      <c r="O2104" t="s">
        <v>2922</v>
      </c>
      <c r="P2104" t="s">
        <v>927</v>
      </c>
      <c r="Q2104" t="s">
        <v>928</v>
      </c>
      <c r="R2104" t="s">
        <v>929</v>
      </c>
      <c r="S2104" t="s">
        <v>4804</v>
      </c>
      <c r="T2104" t="s">
        <v>930</v>
      </c>
      <c r="U2104" t="s">
        <v>4804</v>
      </c>
      <c r="V2104" t="s">
        <v>931</v>
      </c>
      <c r="W2104" t="s">
        <v>262</v>
      </c>
      <c r="X2104" t="s">
        <v>52</v>
      </c>
      <c r="Y2104" t="s">
        <v>932</v>
      </c>
      <c r="Z2104" t="s">
        <v>137</v>
      </c>
      <c r="AA2104" t="s">
        <v>65</v>
      </c>
    </row>
    <row r="2105" spans="1:27" x14ac:dyDescent="0.25">
      <c r="A2105" s="1">
        <v>10332</v>
      </c>
      <c r="B2105" s="1">
        <v>26</v>
      </c>
      <c r="C2105" s="8">
        <v>85.52</v>
      </c>
      <c r="D2105" s="1">
        <v>10</v>
      </c>
      <c r="E2105" s="7">
        <v>2223.52</v>
      </c>
      <c r="F2105" s="7">
        <f>sales_data_sample3[[#This Row],[SALES]]*sales_data_sample3[[#This Row],[PROFIT MARGIN]]</f>
        <v>164.31812799999997</v>
      </c>
      <c r="G2105" s="14" t="str">
        <f>IF(sales_data_sample3[[#This Row],[STATUS]] &lt;&gt;"Cancelled","7,39%","0")</f>
        <v>7,39%</v>
      </c>
      <c r="H2105" s="4">
        <v>38308</v>
      </c>
      <c r="I2105" t="s">
        <v>28</v>
      </c>
      <c r="J2105">
        <f>ROUNDUP(MONTH(sales_data_sample3[[#This Row],[ORDER DATE]])/3,0)</f>
        <v>4</v>
      </c>
      <c r="K2105" t="str">
        <f>TEXT(sales_data_sample3[[#This Row],[ORDER DATE]],"[$-409]mmmm")</f>
        <v>November</v>
      </c>
      <c r="L2105">
        <f>YEAR(sales_data_sample3[[#This Row],[ORDER DATE]])</f>
        <v>2004</v>
      </c>
      <c r="M2105" t="s">
        <v>1354</v>
      </c>
      <c r="N2105">
        <v>44</v>
      </c>
      <c r="O2105" t="s">
        <v>3035</v>
      </c>
      <c r="P2105" t="s">
        <v>927</v>
      </c>
      <c r="Q2105" t="s">
        <v>928</v>
      </c>
      <c r="R2105" t="s">
        <v>929</v>
      </c>
      <c r="S2105" t="s">
        <v>4804</v>
      </c>
      <c r="T2105" t="s">
        <v>930</v>
      </c>
      <c r="U2105" t="s">
        <v>4804</v>
      </c>
      <c r="V2105" t="s">
        <v>931</v>
      </c>
      <c r="W2105" t="s">
        <v>262</v>
      </c>
      <c r="X2105" t="s">
        <v>52</v>
      </c>
      <c r="Y2105" t="s">
        <v>932</v>
      </c>
      <c r="Z2105" t="s">
        <v>137</v>
      </c>
      <c r="AA2105" t="s">
        <v>42</v>
      </c>
    </row>
    <row r="2106" spans="1:27" x14ac:dyDescent="0.25">
      <c r="A2106" s="1">
        <v>10332</v>
      </c>
      <c r="B2106" s="1">
        <v>39</v>
      </c>
      <c r="C2106" s="8">
        <v>86.72</v>
      </c>
      <c r="D2106" s="1">
        <v>7</v>
      </c>
      <c r="E2106" s="7">
        <v>3382.08</v>
      </c>
      <c r="F2106" s="7">
        <f>sales_data_sample3[[#This Row],[SALES]]*sales_data_sample3[[#This Row],[PROFIT MARGIN]]</f>
        <v>841.799712</v>
      </c>
      <c r="G2106" s="14" t="str">
        <f>IF(sales_data_sample3[[#This Row],[STATUS]] &lt;&gt;"Cancelled","24,89%","0")</f>
        <v>24,89%</v>
      </c>
      <c r="H2106" s="4">
        <v>38308</v>
      </c>
      <c r="I2106" t="s">
        <v>28</v>
      </c>
      <c r="J2106">
        <f>ROUNDUP(MONTH(sales_data_sample3[[#This Row],[ORDER DATE]])/3,0)</f>
        <v>4</v>
      </c>
      <c r="K2106" t="str">
        <f>TEXT(sales_data_sample3[[#This Row],[ORDER DATE]],"[$-409]mmmm")</f>
        <v>November</v>
      </c>
      <c r="L2106">
        <f>YEAR(sales_data_sample3[[#This Row],[ORDER DATE]])</f>
        <v>2004</v>
      </c>
      <c r="M2106" t="s">
        <v>278</v>
      </c>
      <c r="N2106">
        <v>90</v>
      </c>
      <c r="O2106" t="s">
        <v>3151</v>
      </c>
      <c r="P2106" t="s">
        <v>927</v>
      </c>
      <c r="Q2106" t="s">
        <v>928</v>
      </c>
      <c r="R2106" t="s">
        <v>929</v>
      </c>
      <c r="S2106" t="s">
        <v>4804</v>
      </c>
      <c r="T2106" t="s">
        <v>930</v>
      </c>
      <c r="U2106" t="s">
        <v>4804</v>
      </c>
      <c r="V2106" t="s">
        <v>931</v>
      </c>
      <c r="W2106" t="s">
        <v>262</v>
      </c>
      <c r="X2106" t="s">
        <v>52</v>
      </c>
      <c r="Y2106" t="s">
        <v>932</v>
      </c>
      <c r="Z2106" t="s">
        <v>137</v>
      </c>
      <c r="AA2106" t="s">
        <v>65</v>
      </c>
    </row>
    <row r="2107" spans="1:27" x14ac:dyDescent="0.25">
      <c r="A2107" s="1">
        <v>10332</v>
      </c>
      <c r="B2107" s="1">
        <v>44</v>
      </c>
      <c r="C2107" s="8">
        <v>42.26</v>
      </c>
      <c r="D2107" s="1">
        <v>11</v>
      </c>
      <c r="E2107" s="7">
        <v>1859.44</v>
      </c>
      <c r="F2107" s="7">
        <f>sales_data_sample3[[#This Row],[SALES]]*sales_data_sample3[[#This Row],[PROFIT MARGIN]]</f>
        <v>462.81461600000006</v>
      </c>
      <c r="G2107" s="14" t="str">
        <f>IF(sales_data_sample3[[#This Row],[STATUS]] &lt;&gt;"Cancelled","24,89%","0")</f>
        <v>24,89%</v>
      </c>
      <c r="H2107" s="4">
        <v>38308</v>
      </c>
      <c r="I2107" t="s">
        <v>28</v>
      </c>
      <c r="J2107">
        <f>ROUNDUP(MONTH(sales_data_sample3[[#This Row],[ORDER DATE]])/3,0)</f>
        <v>4</v>
      </c>
      <c r="K2107" t="str">
        <f>TEXT(sales_data_sample3[[#This Row],[ORDER DATE]],"[$-409]mmmm")</f>
        <v>November</v>
      </c>
      <c r="L2107">
        <f>YEAR(sales_data_sample3[[#This Row],[ORDER DATE]])</f>
        <v>2004</v>
      </c>
      <c r="M2107" t="s">
        <v>278</v>
      </c>
      <c r="N2107">
        <v>117</v>
      </c>
      <c r="O2107" t="s">
        <v>3275</v>
      </c>
      <c r="P2107" t="s">
        <v>927</v>
      </c>
      <c r="Q2107" t="s">
        <v>928</v>
      </c>
      <c r="R2107" t="s">
        <v>929</v>
      </c>
      <c r="S2107" t="s">
        <v>4804</v>
      </c>
      <c r="T2107" t="s">
        <v>930</v>
      </c>
      <c r="U2107" t="s">
        <v>4804</v>
      </c>
      <c r="V2107" t="s">
        <v>931</v>
      </c>
      <c r="W2107" t="s">
        <v>262</v>
      </c>
      <c r="X2107" t="s">
        <v>52</v>
      </c>
      <c r="Y2107" t="s">
        <v>932</v>
      </c>
      <c r="Z2107" t="s">
        <v>137</v>
      </c>
      <c r="AA2107" t="s">
        <v>42</v>
      </c>
    </row>
    <row r="2108" spans="1:27" x14ac:dyDescent="0.25">
      <c r="A2108" s="1">
        <v>10332</v>
      </c>
      <c r="B2108" s="1">
        <v>45</v>
      </c>
      <c r="C2108" s="8">
        <v>34.19</v>
      </c>
      <c r="D2108" s="1">
        <v>12</v>
      </c>
      <c r="E2108" s="7">
        <v>1538.55</v>
      </c>
      <c r="F2108" s="7">
        <f>sales_data_sample3[[#This Row],[SALES]]*sales_data_sample3[[#This Row],[PROFIT MARGIN]]</f>
        <v>382.94509499999998</v>
      </c>
      <c r="G2108" s="14" t="str">
        <f>IF(sales_data_sample3[[#This Row],[STATUS]] &lt;&gt;"Cancelled","24,89%","0")</f>
        <v>24,89%</v>
      </c>
      <c r="H2108" s="4">
        <v>38308</v>
      </c>
      <c r="I2108" t="s">
        <v>28</v>
      </c>
      <c r="J2108">
        <f>ROUNDUP(MONTH(sales_data_sample3[[#This Row],[ORDER DATE]])/3,0)</f>
        <v>4</v>
      </c>
      <c r="K2108" t="str">
        <f>TEXT(sales_data_sample3[[#This Row],[ORDER DATE]],"[$-409]mmmm")</f>
        <v>November</v>
      </c>
      <c r="L2108">
        <f>YEAR(sales_data_sample3[[#This Row],[ORDER DATE]])</f>
        <v>2004</v>
      </c>
      <c r="M2108" t="s">
        <v>278</v>
      </c>
      <c r="N2108">
        <v>85</v>
      </c>
      <c r="O2108" t="s">
        <v>3391</v>
      </c>
      <c r="P2108" t="s">
        <v>927</v>
      </c>
      <c r="Q2108" t="s">
        <v>928</v>
      </c>
      <c r="R2108" t="s">
        <v>929</v>
      </c>
      <c r="S2108" t="s">
        <v>4804</v>
      </c>
      <c r="T2108" t="s">
        <v>930</v>
      </c>
      <c r="U2108" t="s">
        <v>4804</v>
      </c>
      <c r="V2108" t="s">
        <v>931</v>
      </c>
      <c r="W2108" t="s">
        <v>262</v>
      </c>
      <c r="X2108" t="s">
        <v>52</v>
      </c>
      <c r="Y2108" t="s">
        <v>932</v>
      </c>
      <c r="Z2108" t="s">
        <v>137</v>
      </c>
      <c r="AA2108" t="s">
        <v>42</v>
      </c>
    </row>
    <row r="2109" spans="1:27" x14ac:dyDescent="0.25">
      <c r="A2109" s="1">
        <v>10332</v>
      </c>
      <c r="B2109" s="1">
        <v>31</v>
      </c>
      <c r="C2109" s="8">
        <v>37.18</v>
      </c>
      <c r="D2109" s="1">
        <v>13</v>
      </c>
      <c r="E2109" s="7">
        <v>1152.58</v>
      </c>
      <c r="F2109" s="7">
        <f>sales_data_sample3[[#This Row],[SALES]]*sales_data_sample3[[#This Row],[PROFIT MARGIN]]</f>
        <v>286.877162</v>
      </c>
      <c r="G2109" s="14" t="str">
        <f>IF(sales_data_sample3[[#This Row],[STATUS]] &lt;&gt;"Cancelled","24,89%","0")</f>
        <v>24,89%</v>
      </c>
      <c r="H2109" s="4">
        <v>38308</v>
      </c>
      <c r="I2109" t="s">
        <v>28</v>
      </c>
      <c r="J2109">
        <f>ROUNDUP(MONTH(sales_data_sample3[[#This Row],[ORDER DATE]])/3,0)</f>
        <v>4</v>
      </c>
      <c r="K2109" t="str">
        <f>TEXT(sales_data_sample3[[#This Row],[ORDER DATE]],"[$-409]mmmm")</f>
        <v>November</v>
      </c>
      <c r="L2109">
        <f>YEAR(sales_data_sample3[[#This Row],[ORDER DATE]])</f>
        <v>2004</v>
      </c>
      <c r="M2109" t="s">
        <v>278</v>
      </c>
      <c r="N2109">
        <v>107</v>
      </c>
      <c r="O2109" t="s">
        <v>3508</v>
      </c>
      <c r="P2109" t="s">
        <v>927</v>
      </c>
      <c r="Q2109" t="s">
        <v>928</v>
      </c>
      <c r="R2109" t="s">
        <v>929</v>
      </c>
      <c r="S2109" t="s">
        <v>4804</v>
      </c>
      <c r="T2109" t="s">
        <v>930</v>
      </c>
      <c r="U2109" t="s">
        <v>4804</v>
      </c>
      <c r="V2109" t="s">
        <v>931</v>
      </c>
      <c r="W2109" t="s">
        <v>262</v>
      </c>
      <c r="X2109" t="s">
        <v>52</v>
      </c>
      <c r="Y2109" t="s">
        <v>932</v>
      </c>
      <c r="Z2109" t="s">
        <v>137</v>
      </c>
      <c r="AA2109" t="s">
        <v>42</v>
      </c>
    </row>
    <row r="2110" spans="1:27" x14ac:dyDescent="0.25">
      <c r="A2110" s="1">
        <v>10332</v>
      </c>
      <c r="B2110" s="1">
        <v>41</v>
      </c>
      <c r="C2110" s="8">
        <v>77.239999999999995</v>
      </c>
      <c r="D2110" s="1">
        <v>14</v>
      </c>
      <c r="E2110" s="7">
        <v>3166.84</v>
      </c>
      <c r="F2110" s="7">
        <f>sales_data_sample3[[#This Row],[SALES]]*sales_data_sample3[[#This Row],[PROFIT MARGIN]]</f>
        <v>234.02947599999999</v>
      </c>
      <c r="G2110" s="14" t="str">
        <f>IF(sales_data_sample3[[#This Row],[STATUS]] &lt;&gt;"Cancelled","7,39%","0")</f>
        <v>7,39%</v>
      </c>
      <c r="H2110" s="4">
        <v>38308</v>
      </c>
      <c r="I2110" t="s">
        <v>28</v>
      </c>
      <c r="J2110">
        <f>ROUNDUP(MONTH(sales_data_sample3[[#This Row],[ORDER DATE]])/3,0)</f>
        <v>4</v>
      </c>
      <c r="K2110" t="str">
        <f>TEXT(sales_data_sample3[[#This Row],[ORDER DATE]],"[$-409]mmmm")</f>
        <v>November</v>
      </c>
      <c r="L2110">
        <f>YEAR(sales_data_sample3[[#This Row],[ORDER DATE]])</f>
        <v>2004</v>
      </c>
      <c r="M2110" t="s">
        <v>1354</v>
      </c>
      <c r="N2110">
        <v>41</v>
      </c>
      <c r="O2110" t="s">
        <v>3664</v>
      </c>
      <c r="P2110" t="s">
        <v>927</v>
      </c>
      <c r="Q2110" t="s">
        <v>928</v>
      </c>
      <c r="R2110" t="s">
        <v>929</v>
      </c>
      <c r="S2110" t="s">
        <v>4804</v>
      </c>
      <c r="T2110" t="s">
        <v>930</v>
      </c>
      <c r="U2110" t="s">
        <v>4804</v>
      </c>
      <c r="V2110" t="s">
        <v>931</v>
      </c>
      <c r="W2110" t="s">
        <v>262</v>
      </c>
      <c r="X2110" t="s">
        <v>52</v>
      </c>
      <c r="Y2110" t="s">
        <v>932</v>
      </c>
      <c r="Z2110" t="s">
        <v>137</v>
      </c>
      <c r="AA2110" t="s">
        <v>65</v>
      </c>
    </row>
    <row r="2111" spans="1:27" x14ac:dyDescent="0.25">
      <c r="A2111" s="1">
        <v>10333</v>
      </c>
      <c r="B2111" s="1">
        <v>26</v>
      </c>
      <c r="C2111" s="8">
        <v>100</v>
      </c>
      <c r="D2111" s="1">
        <v>3</v>
      </c>
      <c r="E2111" s="7">
        <v>3003</v>
      </c>
      <c r="F2111" s="7">
        <f>sales_data_sample3[[#This Row],[SALES]]*sales_data_sample3[[#This Row],[PROFIT MARGIN]]</f>
        <v>747.44670000000008</v>
      </c>
      <c r="G2111" s="14" t="str">
        <f>IF(sales_data_sample3[[#This Row],[STATUS]] &lt;&gt;"Cancelled","24,89%","0")</f>
        <v>24,89%</v>
      </c>
      <c r="H2111" s="4">
        <v>38309</v>
      </c>
      <c r="I2111" t="s">
        <v>28</v>
      </c>
      <c r="J2111">
        <f>ROUNDUP(MONTH(sales_data_sample3[[#This Row],[ORDER DATE]])/3,0)</f>
        <v>4</v>
      </c>
      <c r="K2111" t="str">
        <f>TEXT(sales_data_sample3[[#This Row],[ORDER DATE]],"[$-409]mmmm")</f>
        <v>November</v>
      </c>
      <c r="L2111">
        <f>YEAR(sales_data_sample3[[#This Row],[ORDER DATE]])</f>
        <v>2004</v>
      </c>
      <c r="M2111" t="s">
        <v>278</v>
      </c>
      <c r="N2111">
        <v>214</v>
      </c>
      <c r="O2111" t="s">
        <v>279</v>
      </c>
      <c r="P2111" t="s">
        <v>118</v>
      </c>
      <c r="Q2111" t="s">
        <v>119</v>
      </c>
      <c r="R2111" t="s">
        <v>120</v>
      </c>
      <c r="S2111" t="s">
        <v>4804</v>
      </c>
      <c r="T2111" t="s">
        <v>83</v>
      </c>
      <c r="U2111" t="s">
        <v>73</v>
      </c>
      <c r="V2111" t="s">
        <v>4804</v>
      </c>
      <c r="W2111" t="s">
        <v>38</v>
      </c>
      <c r="X2111" t="s">
        <v>39</v>
      </c>
      <c r="Y2111" t="s">
        <v>121</v>
      </c>
      <c r="Z2111" t="s">
        <v>76</v>
      </c>
      <c r="AA2111" t="s">
        <v>65</v>
      </c>
    </row>
    <row r="2112" spans="1:27" x14ac:dyDescent="0.25">
      <c r="A2112" s="1">
        <v>10333</v>
      </c>
      <c r="B2112" s="1">
        <v>33</v>
      </c>
      <c r="C2112" s="8">
        <v>99.21</v>
      </c>
      <c r="D2112" s="1">
        <v>6</v>
      </c>
      <c r="E2112" s="7">
        <v>3273.93</v>
      </c>
      <c r="F2112" s="7">
        <f>sales_data_sample3[[#This Row],[SALES]]*sales_data_sample3[[#This Row],[PROFIT MARGIN]]</f>
        <v>148.96381499999998</v>
      </c>
      <c r="G2112" s="14" t="str">
        <f>IF(sales_data_sample3[[#This Row],[STATUS]] &lt;&gt;"Cancelled","4,55%","0")</f>
        <v>4,55%</v>
      </c>
      <c r="H2112" s="4">
        <v>38309</v>
      </c>
      <c r="I2112" t="s">
        <v>28</v>
      </c>
      <c r="J2112">
        <f>ROUNDUP(MONTH(sales_data_sample3[[#This Row],[ORDER DATE]])/3,0)</f>
        <v>4</v>
      </c>
      <c r="K2112" t="str">
        <f>TEXT(sales_data_sample3[[#This Row],[ORDER DATE]],"[$-409]mmmm")</f>
        <v>November</v>
      </c>
      <c r="L2112">
        <f>YEAR(sales_data_sample3[[#This Row],[ORDER DATE]])</f>
        <v>2004</v>
      </c>
      <c r="M2112" t="s">
        <v>957</v>
      </c>
      <c r="N2112">
        <v>136</v>
      </c>
      <c r="O2112" t="s">
        <v>958</v>
      </c>
      <c r="P2112" t="s">
        <v>118</v>
      </c>
      <c r="Q2112" t="s">
        <v>119</v>
      </c>
      <c r="R2112" t="s">
        <v>120</v>
      </c>
      <c r="S2112" t="s">
        <v>4804</v>
      </c>
      <c r="T2112" t="s">
        <v>83</v>
      </c>
      <c r="U2112" t="s">
        <v>73</v>
      </c>
      <c r="V2112" t="s">
        <v>4804</v>
      </c>
      <c r="W2112" t="s">
        <v>38</v>
      </c>
      <c r="X2112" t="s">
        <v>39</v>
      </c>
      <c r="Y2112" t="s">
        <v>121</v>
      </c>
      <c r="Z2112" t="s">
        <v>76</v>
      </c>
      <c r="AA2112" t="s">
        <v>65</v>
      </c>
    </row>
    <row r="2113" spans="1:27" x14ac:dyDescent="0.25">
      <c r="A2113" s="1">
        <v>10333</v>
      </c>
      <c r="B2113" s="1">
        <v>29</v>
      </c>
      <c r="C2113" s="8">
        <v>40.25</v>
      </c>
      <c r="D2113" s="1">
        <v>7</v>
      </c>
      <c r="E2113" s="7">
        <v>1167.25</v>
      </c>
      <c r="F2113" s="7">
        <f>sales_data_sample3[[#This Row],[SALES]]*sales_data_sample3[[#This Row],[PROFIT MARGIN]]</f>
        <v>53.109874999999995</v>
      </c>
      <c r="G2113" s="14" t="str">
        <f>IF(sales_data_sample3[[#This Row],[STATUS]] &lt;&gt;"Cancelled","4,55%","0")</f>
        <v>4,55%</v>
      </c>
      <c r="H2113" s="4">
        <v>38309</v>
      </c>
      <c r="I2113" t="s">
        <v>28</v>
      </c>
      <c r="J2113">
        <f>ROUNDUP(MONTH(sales_data_sample3[[#This Row],[ORDER DATE]])/3,0)</f>
        <v>4</v>
      </c>
      <c r="K2113" t="str">
        <f>TEXT(sales_data_sample3[[#This Row],[ORDER DATE]],"[$-409]mmmm")</f>
        <v>November</v>
      </c>
      <c r="L2113">
        <f>YEAR(sales_data_sample3[[#This Row],[ORDER DATE]])</f>
        <v>2004</v>
      </c>
      <c r="M2113" t="s">
        <v>957</v>
      </c>
      <c r="N2113">
        <v>116</v>
      </c>
      <c r="O2113" t="s">
        <v>1264</v>
      </c>
      <c r="P2113" t="s">
        <v>118</v>
      </c>
      <c r="Q2113" t="s">
        <v>119</v>
      </c>
      <c r="R2113" t="s">
        <v>120</v>
      </c>
      <c r="S2113" t="s">
        <v>4804</v>
      </c>
      <c r="T2113" t="s">
        <v>83</v>
      </c>
      <c r="U2113" t="s">
        <v>73</v>
      </c>
      <c r="V2113" t="s">
        <v>4804</v>
      </c>
      <c r="W2113" t="s">
        <v>38</v>
      </c>
      <c r="X2113" t="s">
        <v>39</v>
      </c>
      <c r="Y2113" t="s">
        <v>121</v>
      </c>
      <c r="Z2113" t="s">
        <v>76</v>
      </c>
      <c r="AA2113" t="s">
        <v>42</v>
      </c>
    </row>
    <row r="2114" spans="1:27" x14ac:dyDescent="0.25">
      <c r="A2114" s="1">
        <v>10333</v>
      </c>
      <c r="B2114" s="1">
        <v>31</v>
      </c>
      <c r="C2114" s="8">
        <v>90.17</v>
      </c>
      <c r="D2114" s="1">
        <v>5</v>
      </c>
      <c r="E2114" s="7">
        <v>2795.27</v>
      </c>
      <c r="F2114" s="7">
        <f>sales_data_sample3[[#This Row],[SALES]]*sales_data_sample3[[#This Row],[PROFIT MARGIN]]</f>
        <v>206.57045299999999</v>
      </c>
      <c r="G2114" s="14" t="str">
        <f>IF(sales_data_sample3[[#This Row],[STATUS]] &lt;&gt;"Cancelled","7,39%","0")</f>
        <v>7,39%</v>
      </c>
      <c r="H2114" s="4">
        <v>38309</v>
      </c>
      <c r="I2114" t="s">
        <v>28</v>
      </c>
      <c r="J2114">
        <f>ROUNDUP(MONTH(sales_data_sample3[[#This Row],[ORDER DATE]])/3,0)</f>
        <v>4</v>
      </c>
      <c r="K2114" t="str">
        <f>TEXT(sales_data_sample3[[#This Row],[ORDER DATE]],"[$-409]mmmm")</f>
        <v>November</v>
      </c>
      <c r="L2114">
        <f>YEAR(sales_data_sample3[[#This Row],[ORDER DATE]])</f>
        <v>2004</v>
      </c>
      <c r="M2114" t="s">
        <v>1354</v>
      </c>
      <c r="N2114">
        <v>101</v>
      </c>
      <c r="O2114" t="s">
        <v>1989</v>
      </c>
      <c r="P2114" t="s">
        <v>118</v>
      </c>
      <c r="Q2114" t="s">
        <v>119</v>
      </c>
      <c r="R2114" t="s">
        <v>120</v>
      </c>
      <c r="S2114" t="s">
        <v>4804</v>
      </c>
      <c r="T2114" t="s">
        <v>83</v>
      </c>
      <c r="U2114" t="s">
        <v>73</v>
      </c>
      <c r="V2114" t="s">
        <v>4804</v>
      </c>
      <c r="W2114" t="s">
        <v>38</v>
      </c>
      <c r="X2114" t="s">
        <v>39</v>
      </c>
      <c r="Y2114" t="s">
        <v>121</v>
      </c>
      <c r="Z2114" t="s">
        <v>76</v>
      </c>
      <c r="AA2114" t="s">
        <v>42</v>
      </c>
    </row>
    <row r="2115" spans="1:27" x14ac:dyDescent="0.25">
      <c r="A2115" s="1">
        <v>10333</v>
      </c>
      <c r="B2115" s="1">
        <v>46</v>
      </c>
      <c r="C2115" s="8">
        <v>100</v>
      </c>
      <c r="D2115" s="1">
        <v>2</v>
      </c>
      <c r="E2115" s="7">
        <v>11336.7</v>
      </c>
      <c r="F2115" s="7">
        <f>sales_data_sample3[[#This Row],[SALES]]*sales_data_sample3[[#This Row],[PROFIT MARGIN]]</f>
        <v>837.78212999999994</v>
      </c>
      <c r="G2115" s="14" t="str">
        <f>IF(sales_data_sample3[[#This Row],[STATUS]] &lt;&gt;"Cancelled","7,39%","0")</f>
        <v>7,39%</v>
      </c>
      <c r="H2115" s="4">
        <v>38309</v>
      </c>
      <c r="I2115" t="s">
        <v>28</v>
      </c>
      <c r="J2115">
        <f>ROUNDUP(MONTH(sales_data_sample3[[#This Row],[ORDER DATE]])/3,0)</f>
        <v>4</v>
      </c>
      <c r="K2115" t="str">
        <f>TEXT(sales_data_sample3[[#This Row],[ORDER DATE]],"[$-409]mmmm")</f>
        <v>November</v>
      </c>
      <c r="L2115">
        <f>YEAR(sales_data_sample3[[#This Row],[ORDER DATE]])</f>
        <v>2004</v>
      </c>
      <c r="M2115" t="s">
        <v>1354</v>
      </c>
      <c r="N2115">
        <v>99</v>
      </c>
      <c r="O2115" t="s">
        <v>2325</v>
      </c>
      <c r="P2115" t="s">
        <v>118</v>
      </c>
      <c r="Q2115" t="s">
        <v>119</v>
      </c>
      <c r="R2115" t="s">
        <v>120</v>
      </c>
      <c r="S2115" t="s">
        <v>4804</v>
      </c>
      <c r="T2115" t="s">
        <v>83</v>
      </c>
      <c r="U2115" t="s">
        <v>73</v>
      </c>
      <c r="V2115" t="s">
        <v>4804</v>
      </c>
      <c r="W2115" t="s">
        <v>38</v>
      </c>
      <c r="X2115" t="s">
        <v>39</v>
      </c>
      <c r="Y2115" t="s">
        <v>121</v>
      </c>
      <c r="Z2115" t="s">
        <v>76</v>
      </c>
      <c r="AA2115" t="s">
        <v>229</v>
      </c>
    </row>
    <row r="2116" spans="1:27" x14ac:dyDescent="0.25">
      <c r="A2116" s="1">
        <v>10333</v>
      </c>
      <c r="B2116" s="1">
        <v>24</v>
      </c>
      <c r="C2116" s="8">
        <v>79.86</v>
      </c>
      <c r="D2116" s="1">
        <v>8</v>
      </c>
      <c r="E2116" s="7">
        <v>1916.64</v>
      </c>
      <c r="F2116" s="7">
        <f>sales_data_sample3[[#This Row],[SALES]]*sales_data_sample3[[#This Row],[PROFIT MARGIN]]</f>
        <v>141.63969599999999</v>
      </c>
      <c r="G2116" s="14" t="str">
        <f>IF(sales_data_sample3[[#This Row],[STATUS]] &lt;&gt;"Cancelled","7,39%","0")</f>
        <v>7,39%</v>
      </c>
      <c r="H2116" s="4">
        <v>38309</v>
      </c>
      <c r="I2116" t="s">
        <v>28</v>
      </c>
      <c r="J2116">
        <f>ROUNDUP(MONTH(sales_data_sample3[[#This Row],[ORDER DATE]])/3,0)</f>
        <v>4</v>
      </c>
      <c r="K2116" t="str">
        <f>TEXT(sales_data_sample3[[#This Row],[ORDER DATE]],"[$-409]mmmm")</f>
        <v>November</v>
      </c>
      <c r="L2116">
        <f>YEAR(sales_data_sample3[[#This Row],[ORDER DATE]])</f>
        <v>2004</v>
      </c>
      <c r="M2116" t="s">
        <v>1354</v>
      </c>
      <c r="N2116">
        <v>50</v>
      </c>
      <c r="O2116" t="s">
        <v>2635</v>
      </c>
      <c r="P2116" t="s">
        <v>118</v>
      </c>
      <c r="Q2116" t="s">
        <v>119</v>
      </c>
      <c r="R2116" t="s">
        <v>120</v>
      </c>
      <c r="S2116" t="s">
        <v>4804</v>
      </c>
      <c r="T2116" t="s">
        <v>83</v>
      </c>
      <c r="U2116" t="s">
        <v>73</v>
      </c>
      <c r="V2116" t="s">
        <v>4804</v>
      </c>
      <c r="W2116" t="s">
        <v>38</v>
      </c>
      <c r="X2116" t="s">
        <v>39</v>
      </c>
      <c r="Y2116" t="s">
        <v>121</v>
      </c>
      <c r="Z2116" t="s">
        <v>76</v>
      </c>
      <c r="AA2116" t="s">
        <v>42</v>
      </c>
    </row>
    <row r="2117" spans="1:27" x14ac:dyDescent="0.25">
      <c r="A2117" s="1">
        <v>10333</v>
      </c>
      <c r="B2117" s="1">
        <v>39</v>
      </c>
      <c r="C2117" s="8">
        <v>100</v>
      </c>
      <c r="D2117" s="1">
        <v>1</v>
      </c>
      <c r="E2117" s="7">
        <v>4424.16</v>
      </c>
      <c r="F2117" s="7">
        <f>sales_data_sample3[[#This Row],[SALES]]*sales_data_sample3[[#This Row],[PROFIT MARGIN]]</f>
        <v>326.94542399999995</v>
      </c>
      <c r="G2117" s="14" t="str">
        <f>IF(sales_data_sample3[[#This Row],[STATUS]] &lt;&gt;"Cancelled","7,39%","0")</f>
        <v>7,39%</v>
      </c>
      <c r="H2117" s="4">
        <v>38309</v>
      </c>
      <c r="I2117" t="s">
        <v>28</v>
      </c>
      <c r="J2117">
        <f>ROUNDUP(MONTH(sales_data_sample3[[#This Row],[ORDER DATE]])/3,0)</f>
        <v>4</v>
      </c>
      <c r="K2117" t="str">
        <f>TEXT(sales_data_sample3[[#This Row],[ORDER DATE]],"[$-409]mmmm")</f>
        <v>November</v>
      </c>
      <c r="L2117">
        <f>YEAR(sales_data_sample3[[#This Row],[ORDER DATE]])</f>
        <v>2004</v>
      </c>
      <c r="M2117" t="s">
        <v>1354</v>
      </c>
      <c r="N2117">
        <v>97</v>
      </c>
      <c r="O2117" t="s">
        <v>3732</v>
      </c>
      <c r="P2117" t="s">
        <v>118</v>
      </c>
      <c r="Q2117" t="s">
        <v>119</v>
      </c>
      <c r="R2117" t="s">
        <v>120</v>
      </c>
      <c r="S2117" t="s">
        <v>4804</v>
      </c>
      <c r="T2117" t="s">
        <v>83</v>
      </c>
      <c r="U2117" t="s">
        <v>73</v>
      </c>
      <c r="V2117" t="s">
        <v>4804</v>
      </c>
      <c r="W2117" t="s">
        <v>38</v>
      </c>
      <c r="X2117" t="s">
        <v>39</v>
      </c>
      <c r="Y2117" t="s">
        <v>121</v>
      </c>
      <c r="Z2117" t="s">
        <v>76</v>
      </c>
      <c r="AA2117" t="s">
        <v>65</v>
      </c>
    </row>
    <row r="2118" spans="1:27" x14ac:dyDescent="0.25">
      <c r="A2118" s="1">
        <v>10333</v>
      </c>
      <c r="B2118" s="1">
        <v>33</v>
      </c>
      <c r="C2118" s="8">
        <v>73.69</v>
      </c>
      <c r="D2118" s="1">
        <v>4</v>
      </c>
      <c r="E2118" s="7">
        <v>2431.77</v>
      </c>
      <c r="F2118" s="7">
        <f>sales_data_sample3[[#This Row],[SALES]]*sales_data_sample3[[#This Row],[PROFIT MARGIN]]</f>
        <v>110.645535</v>
      </c>
      <c r="G2118" s="14" t="str">
        <f>IF(sales_data_sample3[[#This Row],[STATUS]] &lt;&gt;"Cancelled","4,55%","0")</f>
        <v>4,55%</v>
      </c>
      <c r="H2118" s="4">
        <v>38309</v>
      </c>
      <c r="I2118" t="s">
        <v>28</v>
      </c>
      <c r="J2118">
        <f>ROUNDUP(MONTH(sales_data_sample3[[#This Row],[ORDER DATE]])/3,0)</f>
        <v>4</v>
      </c>
      <c r="K2118" t="str">
        <f>TEXT(sales_data_sample3[[#This Row],[ORDER DATE]],"[$-409]mmmm")</f>
        <v>November</v>
      </c>
      <c r="L2118">
        <f>YEAR(sales_data_sample3[[#This Row],[ORDER DATE]])</f>
        <v>2004</v>
      </c>
      <c r="M2118" t="s">
        <v>957</v>
      </c>
      <c r="N2118">
        <v>64</v>
      </c>
      <c r="O2118" t="s">
        <v>4029</v>
      </c>
      <c r="P2118" t="s">
        <v>118</v>
      </c>
      <c r="Q2118" t="s">
        <v>119</v>
      </c>
      <c r="R2118" t="s">
        <v>120</v>
      </c>
      <c r="S2118" t="s">
        <v>4804</v>
      </c>
      <c r="T2118" t="s">
        <v>83</v>
      </c>
      <c r="U2118" t="s">
        <v>73</v>
      </c>
      <c r="V2118" t="s">
        <v>4804</v>
      </c>
      <c r="W2118" t="s">
        <v>38</v>
      </c>
      <c r="X2118" t="s">
        <v>39</v>
      </c>
      <c r="Y2118" t="s">
        <v>121</v>
      </c>
      <c r="Z2118" t="s">
        <v>76</v>
      </c>
      <c r="AA2118" t="s">
        <v>42</v>
      </c>
    </row>
    <row r="2119" spans="1:27" x14ac:dyDescent="0.25">
      <c r="A2119" s="1">
        <v>10334</v>
      </c>
      <c r="B2119" s="1">
        <v>26</v>
      </c>
      <c r="C2119" s="8">
        <v>100</v>
      </c>
      <c r="D2119" s="1">
        <v>2</v>
      </c>
      <c r="E2119" s="7">
        <v>3188.12</v>
      </c>
      <c r="F2119" s="7">
        <f>sales_data_sample3[[#This Row],[SALES]]*sales_data_sample3[[#This Row],[PROFIT MARGIN]]</f>
        <v>793.52306799999997</v>
      </c>
      <c r="G2119" s="14" t="str">
        <f>IF(sales_data_sample3[[#This Row],[STATUS]] &lt;&gt;"Cancelled","24,89%","0")</f>
        <v>24,89%</v>
      </c>
      <c r="H2119" s="4">
        <v>38310</v>
      </c>
      <c r="I2119" t="s">
        <v>708</v>
      </c>
      <c r="J2119">
        <f>ROUNDUP(MONTH(sales_data_sample3[[#This Row],[ORDER DATE]])/3,0)</f>
        <v>4</v>
      </c>
      <c r="K2119" t="str">
        <f>TEXT(sales_data_sample3[[#This Row],[ORDER DATE]],"[$-409]mmmm")</f>
        <v>November</v>
      </c>
      <c r="L2119">
        <f>YEAR(sales_data_sample3[[#This Row],[ORDER DATE]])</f>
        <v>2004</v>
      </c>
      <c r="M2119" t="s">
        <v>278</v>
      </c>
      <c r="N2119">
        <v>147</v>
      </c>
      <c r="O2119" t="s">
        <v>710</v>
      </c>
      <c r="P2119" t="s">
        <v>282</v>
      </c>
      <c r="Q2119" t="s">
        <v>283</v>
      </c>
      <c r="R2119" t="s">
        <v>284</v>
      </c>
      <c r="S2119" t="s">
        <v>4804</v>
      </c>
      <c r="T2119" t="s">
        <v>285</v>
      </c>
      <c r="U2119" t="s">
        <v>4804</v>
      </c>
      <c r="V2119" t="s">
        <v>286</v>
      </c>
      <c r="W2119" t="s">
        <v>287</v>
      </c>
      <c r="X2119" t="s">
        <v>52</v>
      </c>
      <c r="Y2119" t="s">
        <v>288</v>
      </c>
      <c r="Z2119" t="s">
        <v>289</v>
      </c>
      <c r="AA2119" t="s">
        <v>65</v>
      </c>
    </row>
    <row r="2120" spans="1:27" x14ac:dyDescent="0.25">
      <c r="A2120" s="1">
        <v>10334</v>
      </c>
      <c r="B2120" s="1">
        <v>46</v>
      </c>
      <c r="C2120" s="8">
        <v>100</v>
      </c>
      <c r="D2120" s="1">
        <v>6</v>
      </c>
      <c r="E2120" s="7">
        <v>5814.86</v>
      </c>
      <c r="F2120" s="7">
        <f>sales_data_sample3[[#This Row],[SALES]]*sales_data_sample3[[#This Row],[PROFIT MARGIN]]</f>
        <v>264.57612999999998</v>
      </c>
      <c r="G2120" s="14" t="str">
        <f>IF(sales_data_sample3[[#This Row],[STATUS]] &lt;&gt;"Cancelled","4,55%","0")</f>
        <v>4,55%</v>
      </c>
      <c r="H2120" s="4">
        <v>38310</v>
      </c>
      <c r="I2120" t="s">
        <v>708</v>
      </c>
      <c r="J2120">
        <f>ROUNDUP(MONTH(sales_data_sample3[[#This Row],[ORDER DATE]])/3,0)</f>
        <v>4</v>
      </c>
      <c r="K2120" t="str">
        <f>TEXT(sales_data_sample3[[#This Row],[ORDER DATE]],"[$-409]mmmm")</f>
        <v>November</v>
      </c>
      <c r="L2120">
        <f>YEAR(sales_data_sample3[[#This Row],[ORDER DATE]])</f>
        <v>2004</v>
      </c>
      <c r="M2120" t="s">
        <v>957</v>
      </c>
      <c r="N2120">
        <v>122</v>
      </c>
      <c r="O2120" t="s">
        <v>1737</v>
      </c>
      <c r="P2120" t="s">
        <v>282</v>
      </c>
      <c r="Q2120" t="s">
        <v>283</v>
      </c>
      <c r="R2120" t="s">
        <v>284</v>
      </c>
      <c r="S2120" t="s">
        <v>4804</v>
      </c>
      <c r="T2120" t="s">
        <v>285</v>
      </c>
      <c r="U2120" t="s">
        <v>4804</v>
      </c>
      <c r="V2120" t="s">
        <v>286</v>
      </c>
      <c r="W2120" t="s">
        <v>287</v>
      </c>
      <c r="X2120" t="s">
        <v>52</v>
      </c>
      <c r="Y2120" t="s">
        <v>288</v>
      </c>
      <c r="Z2120" t="s">
        <v>289</v>
      </c>
      <c r="AA2120" t="s">
        <v>65</v>
      </c>
    </row>
    <row r="2121" spans="1:27" x14ac:dyDescent="0.25">
      <c r="A2121" s="1">
        <v>10334</v>
      </c>
      <c r="B2121" s="1">
        <v>34</v>
      </c>
      <c r="C2121" s="8">
        <v>61.38</v>
      </c>
      <c r="D2121" s="1">
        <v>1</v>
      </c>
      <c r="E2121" s="7">
        <v>2086.92</v>
      </c>
      <c r="F2121" s="7">
        <f>sales_data_sample3[[#This Row],[SALES]]*sales_data_sample3[[#This Row],[PROFIT MARGIN]]</f>
        <v>94.954859999999996</v>
      </c>
      <c r="G2121" s="14" t="str">
        <f>IF(sales_data_sample3[[#This Row],[STATUS]] &lt;&gt;"Cancelled","4,55%","0")</f>
        <v>4,55%</v>
      </c>
      <c r="H2121" s="4">
        <v>38310</v>
      </c>
      <c r="I2121" t="s">
        <v>708</v>
      </c>
      <c r="J2121">
        <f>ROUNDUP(MONTH(sales_data_sample3[[#This Row],[ORDER DATE]])/3,0)</f>
        <v>4</v>
      </c>
      <c r="K2121" t="str">
        <f>TEXT(sales_data_sample3[[#This Row],[ORDER DATE]],"[$-409]mmmm")</f>
        <v>November</v>
      </c>
      <c r="L2121">
        <f>YEAR(sales_data_sample3[[#This Row],[ORDER DATE]])</f>
        <v>2004</v>
      </c>
      <c r="M2121" t="s">
        <v>957</v>
      </c>
      <c r="N2121">
        <v>60</v>
      </c>
      <c r="O2121" t="s">
        <v>1799</v>
      </c>
      <c r="P2121" t="s">
        <v>282</v>
      </c>
      <c r="Q2121" t="s">
        <v>283</v>
      </c>
      <c r="R2121" t="s">
        <v>284</v>
      </c>
      <c r="S2121" t="s">
        <v>4804</v>
      </c>
      <c r="T2121" t="s">
        <v>285</v>
      </c>
      <c r="U2121" t="s">
        <v>4804</v>
      </c>
      <c r="V2121" t="s">
        <v>286</v>
      </c>
      <c r="W2121" t="s">
        <v>287</v>
      </c>
      <c r="X2121" t="s">
        <v>52</v>
      </c>
      <c r="Y2121" t="s">
        <v>288</v>
      </c>
      <c r="Z2121" t="s">
        <v>289</v>
      </c>
      <c r="AA2121" t="s">
        <v>42</v>
      </c>
    </row>
    <row r="2122" spans="1:27" x14ac:dyDescent="0.25">
      <c r="A2122" s="1">
        <v>10334</v>
      </c>
      <c r="B2122" s="1">
        <v>20</v>
      </c>
      <c r="C2122" s="8">
        <v>100</v>
      </c>
      <c r="D2122" s="1">
        <v>3</v>
      </c>
      <c r="E2122" s="7">
        <v>2878.8</v>
      </c>
      <c r="F2122" s="7">
        <f>sales_data_sample3[[#This Row],[SALES]]*sales_data_sample3[[#This Row],[PROFIT MARGIN]]</f>
        <v>716.53332000000012</v>
      </c>
      <c r="G2122" s="14" t="str">
        <f>IF(sales_data_sample3[[#This Row],[STATUS]] &lt;&gt;"Cancelled","24,89%","0")</f>
        <v>24,89%</v>
      </c>
      <c r="H2122" s="4">
        <v>38310</v>
      </c>
      <c r="I2122" t="s">
        <v>708</v>
      </c>
      <c r="J2122">
        <f>ROUNDUP(MONTH(sales_data_sample3[[#This Row],[ORDER DATE]])/3,0)</f>
        <v>4</v>
      </c>
      <c r="K2122" t="str">
        <f>TEXT(sales_data_sample3[[#This Row],[ORDER DATE]],"[$-409]mmmm")</f>
        <v>November</v>
      </c>
      <c r="L2122">
        <f>YEAR(sales_data_sample3[[#This Row],[ORDER DATE]])</f>
        <v>2004</v>
      </c>
      <c r="M2122" t="s">
        <v>278</v>
      </c>
      <c r="N2122">
        <v>169</v>
      </c>
      <c r="O2122" t="s">
        <v>2190</v>
      </c>
      <c r="P2122" t="s">
        <v>282</v>
      </c>
      <c r="Q2122" t="s">
        <v>283</v>
      </c>
      <c r="R2122" t="s">
        <v>284</v>
      </c>
      <c r="S2122" t="s">
        <v>4804</v>
      </c>
      <c r="T2122" t="s">
        <v>285</v>
      </c>
      <c r="U2122" t="s">
        <v>4804</v>
      </c>
      <c r="V2122" t="s">
        <v>286</v>
      </c>
      <c r="W2122" t="s">
        <v>287</v>
      </c>
      <c r="X2122" t="s">
        <v>52</v>
      </c>
      <c r="Y2122" t="s">
        <v>288</v>
      </c>
      <c r="Z2122" t="s">
        <v>289</v>
      </c>
      <c r="AA2122" t="s">
        <v>42</v>
      </c>
    </row>
    <row r="2123" spans="1:27" x14ac:dyDescent="0.25">
      <c r="A2123" s="1">
        <v>10334</v>
      </c>
      <c r="B2123" s="1">
        <v>49</v>
      </c>
      <c r="C2123" s="8">
        <v>100</v>
      </c>
      <c r="D2123" s="1">
        <v>4</v>
      </c>
      <c r="E2123" s="7">
        <v>6763.47</v>
      </c>
      <c r="F2123" s="7">
        <f>sales_data_sample3[[#This Row],[SALES]]*sales_data_sample3[[#This Row],[PROFIT MARGIN]]</f>
        <v>307.73788500000001</v>
      </c>
      <c r="G2123" s="14" t="str">
        <f>IF(sales_data_sample3[[#This Row],[STATUS]] &lt;&gt;"Cancelled","4,55%","0")</f>
        <v>4,55%</v>
      </c>
      <c r="H2123" s="4">
        <v>38310</v>
      </c>
      <c r="I2123" t="s">
        <v>708</v>
      </c>
      <c r="J2123">
        <f>ROUNDUP(MONTH(sales_data_sample3[[#This Row],[ORDER DATE]])/3,0)</f>
        <v>4</v>
      </c>
      <c r="K2123" t="str">
        <f>TEXT(sales_data_sample3[[#This Row],[ORDER DATE]],"[$-409]mmmm")</f>
        <v>November</v>
      </c>
      <c r="L2123">
        <f>YEAR(sales_data_sample3[[#This Row],[ORDER DATE]])</f>
        <v>2004</v>
      </c>
      <c r="M2123" t="s">
        <v>957</v>
      </c>
      <c r="N2123">
        <v>121</v>
      </c>
      <c r="O2123" t="s">
        <v>2604</v>
      </c>
      <c r="P2123" t="s">
        <v>282</v>
      </c>
      <c r="Q2123" t="s">
        <v>283</v>
      </c>
      <c r="R2123" t="s">
        <v>284</v>
      </c>
      <c r="S2123" t="s">
        <v>4804</v>
      </c>
      <c r="T2123" t="s">
        <v>285</v>
      </c>
      <c r="U2123" t="s">
        <v>4804</v>
      </c>
      <c r="V2123" t="s">
        <v>286</v>
      </c>
      <c r="W2123" t="s">
        <v>287</v>
      </c>
      <c r="X2123" t="s">
        <v>52</v>
      </c>
      <c r="Y2123" t="s">
        <v>288</v>
      </c>
      <c r="Z2123" t="s">
        <v>289</v>
      </c>
      <c r="AA2123" t="s">
        <v>65</v>
      </c>
    </row>
    <row r="2124" spans="1:27" x14ac:dyDescent="0.25">
      <c r="A2124" s="1">
        <v>10334</v>
      </c>
      <c r="B2124" s="1">
        <v>42</v>
      </c>
      <c r="C2124" s="8">
        <v>100</v>
      </c>
      <c r="D2124" s="1">
        <v>5</v>
      </c>
      <c r="E2124" s="7">
        <v>5528.04</v>
      </c>
      <c r="F2124" s="7">
        <f>sales_data_sample3[[#This Row],[SALES]]*sales_data_sample3[[#This Row],[PROFIT MARGIN]]</f>
        <v>251.52581999999998</v>
      </c>
      <c r="G2124" s="14" t="str">
        <f>IF(sales_data_sample3[[#This Row],[STATUS]] &lt;&gt;"Cancelled","4,55%","0")</f>
        <v>4,55%</v>
      </c>
      <c r="H2124" s="4">
        <v>38310</v>
      </c>
      <c r="I2124" t="s">
        <v>708</v>
      </c>
      <c r="J2124">
        <f>ROUNDUP(MONTH(sales_data_sample3[[#This Row],[ORDER DATE]])/3,0)</f>
        <v>4</v>
      </c>
      <c r="K2124" t="str">
        <f>TEXT(sales_data_sample3[[#This Row],[ORDER DATE]],"[$-409]mmmm")</f>
        <v>November</v>
      </c>
      <c r="L2124">
        <f>YEAR(sales_data_sample3[[#This Row],[ORDER DATE]])</f>
        <v>2004</v>
      </c>
      <c r="M2124" t="s">
        <v>957</v>
      </c>
      <c r="N2124">
        <v>127</v>
      </c>
      <c r="O2124" t="s">
        <v>3076</v>
      </c>
      <c r="P2124" t="s">
        <v>282</v>
      </c>
      <c r="Q2124" t="s">
        <v>283</v>
      </c>
      <c r="R2124" t="s">
        <v>284</v>
      </c>
      <c r="S2124" t="s">
        <v>4804</v>
      </c>
      <c r="T2124" t="s">
        <v>285</v>
      </c>
      <c r="U2124" t="s">
        <v>4804</v>
      </c>
      <c r="V2124" t="s">
        <v>286</v>
      </c>
      <c r="W2124" t="s">
        <v>287</v>
      </c>
      <c r="X2124" t="s">
        <v>52</v>
      </c>
      <c r="Y2124" t="s">
        <v>288</v>
      </c>
      <c r="Z2124" t="s">
        <v>289</v>
      </c>
      <c r="AA2124" t="s">
        <v>65</v>
      </c>
    </row>
    <row r="2125" spans="1:27" x14ac:dyDescent="0.25">
      <c r="A2125" s="1">
        <v>10335</v>
      </c>
      <c r="B2125" s="1">
        <v>33</v>
      </c>
      <c r="C2125" s="8">
        <v>37.130000000000003</v>
      </c>
      <c r="D2125" s="1">
        <v>2</v>
      </c>
      <c r="E2125" s="7">
        <v>1225.29</v>
      </c>
      <c r="F2125" s="7">
        <f>sales_data_sample3[[#This Row],[SALES]]*sales_data_sample3[[#This Row],[PROFIT MARGIN]]</f>
        <v>304.97468099999998</v>
      </c>
      <c r="G2125" s="14" t="str">
        <f>IF(sales_data_sample3[[#This Row],[STATUS]] &lt;&gt;"Cancelled","24,89%","0")</f>
        <v>24,89%</v>
      </c>
      <c r="H2125" s="4">
        <v>38310</v>
      </c>
      <c r="I2125" t="s">
        <v>28</v>
      </c>
      <c r="J2125">
        <f>ROUNDUP(MONTH(sales_data_sample3[[#This Row],[ORDER DATE]])/3,0)</f>
        <v>4</v>
      </c>
      <c r="K2125" t="str">
        <f>TEXT(sales_data_sample3[[#This Row],[ORDER DATE]],"[$-409]mmmm")</f>
        <v>November</v>
      </c>
      <c r="L2125">
        <f>YEAR(sales_data_sample3[[#This Row],[ORDER DATE]])</f>
        <v>2004</v>
      </c>
      <c r="M2125" t="s">
        <v>278</v>
      </c>
      <c r="N2125">
        <v>35</v>
      </c>
      <c r="O2125" t="s">
        <v>3186</v>
      </c>
      <c r="P2125" t="s">
        <v>417</v>
      </c>
      <c r="Q2125" t="s">
        <v>418</v>
      </c>
      <c r="R2125" t="s">
        <v>419</v>
      </c>
      <c r="S2125" t="s">
        <v>4804</v>
      </c>
      <c r="T2125" t="s">
        <v>420</v>
      </c>
      <c r="U2125" t="s">
        <v>73</v>
      </c>
      <c r="V2125" t="s">
        <v>167</v>
      </c>
      <c r="W2125" t="s">
        <v>38</v>
      </c>
      <c r="X2125" t="s">
        <v>39</v>
      </c>
      <c r="Y2125" t="s">
        <v>421</v>
      </c>
      <c r="Z2125" t="s">
        <v>422</v>
      </c>
      <c r="AA2125" t="s">
        <v>42</v>
      </c>
    </row>
    <row r="2126" spans="1:27" x14ac:dyDescent="0.25">
      <c r="A2126" s="1">
        <v>10335</v>
      </c>
      <c r="B2126" s="1">
        <v>44</v>
      </c>
      <c r="C2126" s="8">
        <v>100</v>
      </c>
      <c r="D2126" s="1">
        <v>1</v>
      </c>
      <c r="E2126" s="7">
        <v>4746.28</v>
      </c>
      <c r="F2126" s="7">
        <f>sales_data_sample3[[#This Row],[SALES]]*sales_data_sample3[[#This Row],[PROFIT MARGIN]]</f>
        <v>215.95573999999999</v>
      </c>
      <c r="G2126" s="14" t="str">
        <f>IF(sales_data_sample3[[#This Row],[STATUS]] &lt;&gt;"Cancelled","4,55%","0")</f>
        <v>4,55%</v>
      </c>
      <c r="H2126" s="4">
        <v>38310</v>
      </c>
      <c r="I2126" t="s">
        <v>28</v>
      </c>
      <c r="J2126">
        <f>ROUNDUP(MONTH(sales_data_sample3[[#This Row],[ORDER DATE]])/3,0)</f>
        <v>4</v>
      </c>
      <c r="K2126" t="str">
        <f>TEXT(sales_data_sample3[[#This Row],[ORDER DATE]],"[$-409]mmmm")</f>
        <v>November</v>
      </c>
      <c r="L2126">
        <f>YEAR(sales_data_sample3[[#This Row],[ORDER DATE]])</f>
        <v>2004</v>
      </c>
      <c r="M2126" t="s">
        <v>957</v>
      </c>
      <c r="N2126">
        <v>96</v>
      </c>
      <c r="O2126" t="s">
        <v>3839</v>
      </c>
      <c r="P2126" t="s">
        <v>417</v>
      </c>
      <c r="Q2126" t="s">
        <v>418</v>
      </c>
      <c r="R2126" t="s">
        <v>419</v>
      </c>
      <c r="S2126" t="s">
        <v>4804</v>
      </c>
      <c r="T2126" t="s">
        <v>420</v>
      </c>
      <c r="U2126" t="s">
        <v>73</v>
      </c>
      <c r="V2126" t="s">
        <v>167</v>
      </c>
      <c r="W2126" t="s">
        <v>38</v>
      </c>
      <c r="X2126" t="s">
        <v>39</v>
      </c>
      <c r="Y2126" t="s">
        <v>421</v>
      </c>
      <c r="Z2126" t="s">
        <v>422</v>
      </c>
      <c r="AA2126" t="s">
        <v>65</v>
      </c>
    </row>
    <row r="2127" spans="1:27" x14ac:dyDescent="0.25">
      <c r="A2127" s="1">
        <v>10335</v>
      </c>
      <c r="B2127" s="1">
        <v>40</v>
      </c>
      <c r="C2127" s="8">
        <v>60.6</v>
      </c>
      <c r="D2127" s="1">
        <v>3</v>
      </c>
      <c r="E2127" s="7">
        <v>2424</v>
      </c>
      <c r="F2127" s="7">
        <f>sales_data_sample3[[#This Row],[SALES]]*sales_data_sample3[[#This Row],[PROFIT MARGIN]]</f>
        <v>110.292</v>
      </c>
      <c r="G2127" s="14" t="str">
        <f>IF(sales_data_sample3[[#This Row],[STATUS]] &lt;&gt;"Cancelled","4,55%","0")</f>
        <v>4,55%</v>
      </c>
      <c r="H2127" s="4">
        <v>38310</v>
      </c>
      <c r="I2127" t="s">
        <v>28</v>
      </c>
      <c r="J2127">
        <f>ROUNDUP(MONTH(sales_data_sample3[[#This Row],[ORDER DATE]])/3,0)</f>
        <v>4</v>
      </c>
      <c r="K2127" t="str">
        <f>TEXT(sales_data_sample3[[#This Row],[ORDER DATE]],"[$-409]mmmm")</f>
        <v>November</v>
      </c>
      <c r="L2127">
        <f>YEAR(sales_data_sample3[[#This Row],[ORDER DATE]])</f>
        <v>2004</v>
      </c>
      <c r="M2127" t="s">
        <v>957</v>
      </c>
      <c r="N2127">
        <v>54</v>
      </c>
      <c r="O2127" t="s">
        <v>3944</v>
      </c>
      <c r="P2127" t="s">
        <v>417</v>
      </c>
      <c r="Q2127" t="s">
        <v>418</v>
      </c>
      <c r="R2127" t="s">
        <v>419</v>
      </c>
      <c r="S2127" t="s">
        <v>4804</v>
      </c>
      <c r="T2127" t="s">
        <v>420</v>
      </c>
      <c r="U2127" t="s">
        <v>73</v>
      </c>
      <c r="V2127" t="s">
        <v>167</v>
      </c>
      <c r="W2127" t="s">
        <v>38</v>
      </c>
      <c r="X2127" t="s">
        <v>39</v>
      </c>
      <c r="Y2127" t="s">
        <v>421</v>
      </c>
      <c r="Z2127" t="s">
        <v>422</v>
      </c>
      <c r="AA2127" t="s">
        <v>42</v>
      </c>
    </row>
    <row r="2128" spans="1:27" x14ac:dyDescent="0.25">
      <c r="A2128" s="1">
        <v>10336</v>
      </c>
      <c r="B2128" s="1">
        <v>33</v>
      </c>
      <c r="C2128" s="8">
        <v>57.22</v>
      </c>
      <c r="D2128" s="1">
        <v>10</v>
      </c>
      <c r="E2128" s="7">
        <v>1888.26</v>
      </c>
      <c r="F2128" s="7">
        <f>sales_data_sample3[[#This Row],[SALES]]*sales_data_sample3[[#This Row],[PROFIT MARGIN]]</f>
        <v>469.98791399999999</v>
      </c>
      <c r="G2128" s="14" t="str">
        <f>IF(sales_data_sample3[[#This Row],[STATUS]] &lt;&gt;"Cancelled","24,89%","0")</f>
        <v>24,89%</v>
      </c>
      <c r="H2128" s="4">
        <v>38311</v>
      </c>
      <c r="I2128" t="s">
        <v>28</v>
      </c>
      <c r="J2128">
        <f>ROUNDUP(MONTH(sales_data_sample3[[#This Row],[ORDER DATE]])/3,0)</f>
        <v>4</v>
      </c>
      <c r="K2128" t="str">
        <f>TEXT(sales_data_sample3[[#This Row],[ORDER DATE]],"[$-409]mmmm")</f>
        <v>November</v>
      </c>
      <c r="L2128">
        <f>YEAR(sales_data_sample3[[#This Row],[ORDER DATE]])</f>
        <v>2004</v>
      </c>
      <c r="M2128" t="s">
        <v>278</v>
      </c>
      <c r="N2128">
        <v>207</v>
      </c>
      <c r="O2128" t="s">
        <v>880</v>
      </c>
      <c r="P2128" t="s">
        <v>713</v>
      </c>
      <c r="Q2128" t="s">
        <v>714</v>
      </c>
      <c r="R2128" t="s">
        <v>715</v>
      </c>
      <c r="S2128" t="s">
        <v>4804</v>
      </c>
      <c r="T2128" t="s">
        <v>61</v>
      </c>
      <c r="U2128" t="s">
        <v>4804</v>
      </c>
      <c r="V2128" t="s">
        <v>716</v>
      </c>
      <c r="W2128" t="s">
        <v>51</v>
      </c>
      <c r="X2128" t="s">
        <v>52</v>
      </c>
      <c r="Y2128" t="s">
        <v>717</v>
      </c>
      <c r="Z2128" t="s">
        <v>718</v>
      </c>
      <c r="AA2128" t="s">
        <v>42</v>
      </c>
    </row>
    <row r="2129" spans="1:27" x14ac:dyDescent="0.25">
      <c r="A2129" s="1">
        <v>10336</v>
      </c>
      <c r="B2129" s="1">
        <v>33</v>
      </c>
      <c r="C2129" s="8">
        <v>100</v>
      </c>
      <c r="D2129" s="1">
        <v>11</v>
      </c>
      <c r="E2129" s="7">
        <v>4059.33</v>
      </c>
      <c r="F2129" s="7">
        <f>sales_data_sample3[[#This Row],[SALES]]*sales_data_sample3[[#This Row],[PROFIT MARGIN]]</f>
        <v>1010.367237</v>
      </c>
      <c r="G2129" s="14" t="str">
        <f>IF(sales_data_sample3[[#This Row],[STATUS]] &lt;&gt;"Cancelled","24,89%","0")</f>
        <v>24,89%</v>
      </c>
      <c r="H2129" s="4">
        <v>38311</v>
      </c>
      <c r="I2129" t="s">
        <v>28</v>
      </c>
      <c r="J2129">
        <f>ROUNDUP(MONTH(sales_data_sample3[[#This Row],[ORDER DATE]])/3,0)</f>
        <v>4</v>
      </c>
      <c r="K2129" t="str">
        <f>TEXT(sales_data_sample3[[#This Row],[ORDER DATE]],"[$-409]mmmm")</f>
        <v>November</v>
      </c>
      <c r="L2129">
        <f>YEAR(sales_data_sample3[[#This Row],[ORDER DATE]])</f>
        <v>2004</v>
      </c>
      <c r="M2129" t="s">
        <v>278</v>
      </c>
      <c r="N2129">
        <v>151</v>
      </c>
      <c r="O2129" t="s">
        <v>1027</v>
      </c>
      <c r="P2129" t="s">
        <v>713</v>
      </c>
      <c r="Q2129" t="s">
        <v>714</v>
      </c>
      <c r="R2129" t="s">
        <v>715</v>
      </c>
      <c r="S2129" t="s">
        <v>4804</v>
      </c>
      <c r="T2129" t="s">
        <v>61</v>
      </c>
      <c r="U2129" t="s">
        <v>4804</v>
      </c>
      <c r="V2129" t="s">
        <v>716</v>
      </c>
      <c r="W2129" t="s">
        <v>51</v>
      </c>
      <c r="X2129" t="s">
        <v>52</v>
      </c>
      <c r="Y2129" t="s">
        <v>717</v>
      </c>
      <c r="Z2129" t="s">
        <v>718</v>
      </c>
      <c r="AA2129" t="s">
        <v>65</v>
      </c>
    </row>
    <row r="2130" spans="1:27" x14ac:dyDescent="0.25">
      <c r="A2130" s="1">
        <v>10336</v>
      </c>
      <c r="B2130" s="1">
        <v>49</v>
      </c>
      <c r="C2130" s="8">
        <v>63.38</v>
      </c>
      <c r="D2130" s="1">
        <v>1</v>
      </c>
      <c r="E2130" s="7">
        <v>3105.62</v>
      </c>
      <c r="F2130" s="7">
        <f>sales_data_sample3[[#This Row],[SALES]]*sales_data_sample3[[#This Row],[PROFIT MARGIN]]</f>
        <v>772.98881800000004</v>
      </c>
      <c r="G2130" s="14" t="str">
        <f>IF(sales_data_sample3[[#This Row],[STATUS]] &lt;&gt;"Cancelled","24,89%","0")</f>
        <v>24,89%</v>
      </c>
      <c r="H2130" s="4">
        <v>38311</v>
      </c>
      <c r="I2130" t="s">
        <v>28</v>
      </c>
      <c r="J2130">
        <f>ROUNDUP(MONTH(sales_data_sample3[[#This Row],[ORDER DATE]])/3,0)</f>
        <v>4</v>
      </c>
      <c r="K2130" t="str">
        <f>TEXT(sales_data_sample3[[#This Row],[ORDER DATE]],"[$-409]mmmm")</f>
        <v>November</v>
      </c>
      <c r="L2130">
        <f>YEAR(sales_data_sample3[[#This Row],[ORDER DATE]])</f>
        <v>2004</v>
      </c>
      <c r="M2130" t="s">
        <v>278</v>
      </c>
      <c r="N2130">
        <v>173</v>
      </c>
      <c r="O2130" t="s">
        <v>1095</v>
      </c>
      <c r="P2130" t="s">
        <v>713</v>
      </c>
      <c r="Q2130" t="s">
        <v>714</v>
      </c>
      <c r="R2130" t="s">
        <v>715</v>
      </c>
      <c r="S2130" t="s">
        <v>4804</v>
      </c>
      <c r="T2130" t="s">
        <v>61</v>
      </c>
      <c r="U2130" t="s">
        <v>4804</v>
      </c>
      <c r="V2130" t="s">
        <v>716</v>
      </c>
      <c r="W2130" t="s">
        <v>51</v>
      </c>
      <c r="X2130" t="s">
        <v>52</v>
      </c>
      <c r="Y2130" t="s">
        <v>717</v>
      </c>
      <c r="Z2130" t="s">
        <v>718</v>
      </c>
      <c r="AA2130" t="s">
        <v>65</v>
      </c>
    </row>
    <row r="2131" spans="1:27" x14ac:dyDescent="0.25">
      <c r="A2131" s="1">
        <v>10336</v>
      </c>
      <c r="B2131" s="1">
        <v>38</v>
      </c>
      <c r="C2131" s="8">
        <v>100</v>
      </c>
      <c r="D2131" s="1">
        <v>3</v>
      </c>
      <c r="E2131" s="7">
        <v>6372.6</v>
      </c>
      <c r="F2131" s="7">
        <f>sales_data_sample3[[#This Row],[SALES]]*sales_data_sample3[[#This Row],[PROFIT MARGIN]]</f>
        <v>289.95330000000001</v>
      </c>
      <c r="G2131" s="14" t="str">
        <f>IF(sales_data_sample3[[#This Row],[STATUS]] &lt;&gt;"Cancelled","4,55%","0")</f>
        <v>4,55%</v>
      </c>
      <c r="H2131" s="4">
        <v>38311</v>
      </c>
      <c r="I2131" t="s">
        <v>28</v>
      </c>
      <c r="J2131">
        <f>ROUNDUP(MONTH(sales_data_sample3[[#This Row],[ORDER DATE]])/3,0)</f>
        <v>4</v>
      </c>
      <c r="K2131" t="str">
        <f>TEXT(sales_data_sample3[[#This Row],[ORDER DATE]],"[$-409]mmmm")</f>
        <v>November</v>
      </c>
      <c r="L2131">
        <f>YEAR(sales_data_sample3[[#This Row],[ORDER DATE]])</f>
        <v>2004</v>
      </c>
      <c r="M2131" t="s">
        <v>957</v>
      </c>
      <c r="N2131">
        <v>118</v>
      </c>
      <c r="O2131" t="s">
        <v>1172</v>
      </c>
      <c r="P2131" t="s">
        <v>713</v>
      </c>
      <c r="Q2131" t="s">
        <v>714</v>
      </c>
      <c r="R2131" t="s">
        <v>715</v>
      </c>
      <c r="S2131" t="s">
        <v>4804</v>
      </c>
      <c r="T2131" t="s">
        <v>61</v>
      </c>
      <c r="U2131" t="s">
        <v>4804</v>
      </c>
      <c r="V2131" t="s">
        <v>716</v>
      </c>
      <c r="W2131" t="s">
        <v>51</v>
      </c>
      <c r="X2131" t="s">
        <v>52</v>
      </c>
      <c r="Y2131" t="s">
        <v>717</v>
      </c>
      <c r="Z2131" t="s">
        <v>718</v>
      </c>
      <c r="AA2131" t="s">
        <v>65</v>
      </c>
    </row>
    <row r="2132" spans="1:27" x14ac:dyDescent="0.25">
      <c r="A2132" s="1">
        <v>10336</v>
      </c>
      <c r="B2132" s="1">
        <v>49</v>
      </c>
      <c r="C2132" s="8">
        <v>100</v>
      </c>
      <c r="D2132" s="1">
        <v>6</v>
      </c>
      <c r="E2132" s="7">
        <v>7460.74</v>
      </c>
      <c r="F2132" s="7">
        <f>sales_data_sample3[[#This Row],[SALES]]*sales_data_sample3[[#This Row],[PROFIT MARGIN]]</f>
        <v>1856.9781860000001</v>
      </c>
      <c r="G2132" s="14" t="str">
        <f>IF(sales_data_sample3[[#This Row],[STATUS]] &lt;&gt;"Cancelled","24,89%","0")</f>
        <v>24,89%</v>
      </c>
      <c r="H2132" s="4">
        <v>38311</v>
      </c>
      <c r="I2132" t="s">
        <v>28</v>
      </c>
      <c r="J2132">
        <f>ROUNDUP(MONTH(sales_data_sample3[[#This Row],[ORDER DATE]])/3,0)</f>
        <v>4</v>
      </c>
      <c r="K2132" t="str">
        <f>TEXT(sales_data_sample3[[#This Row],[ORDER DATE]],"[$-409]mmmm")</f>
        <v>November</v>
      </c>
      <c r="L2132">
        <f>YEAR(sales_data_sample3[[#This Row],[ORDER DATE]])</f>
        <v>2004</v>
      </c>
      <c r="M2132" t="s">
        <v>278</v>
      </c>
      <c r="N2132">
        <v>163</v>
      </c>
      <c r="O2132" t="s">
        <v>1667</v>
      </c>
      <c r="P2132" t="s">
        <v>713</v>
      </c>
      <c r="Q2132" t="s">
        <v>714</v>
      </c>
      <c r="R2132" t="s">
        <v>715</v>
      </c>
      <c r="S2132" t="s">
        <v>4804</v>
      </c>
      <c r="T2132" t="s">
        <v>61</v>
      </c>
      <c r="U2132" t="s">
        <v>4804</v>
      </c>
      <c r="V2132" t="s">
        <v>716</v>
      </c>
      <c r="W2132" t="s">
        <v>51</v>
      </c>
      <c r="X2132" t="s">
        <v>52</v>
      </c>
      <c r="Y2132" t="s">
        <v>717</v>
      </c>
      <c r="Z2132" t="s">
        <v>718</v>
      </c>
      <c r="AA2132" t="s">
        <v>229</v>
      </c>
    </row>
    <row r="2133" spans="1:27" x14ac:dyDescent="0.25">
      <c r="A2133" s="1">
        <v>10336</v>
      </c>
      <c r="B2133" s="1">
        <v>48</v>
      </c>
      <c r="C2133" s="8">
        <v>100</v>
      </c>
      <c r="D2133" s="1">
        <v>12</v>
      </c>
      <c r="E2133" s="7">
        <v>5778.24</v>
      </c>
      <c r="F2133" s="7">
        <f>sales_data_sample3[[#This Row],[SALES]]*sales_data_sample3[[#This Row],[PROFIT MARGIN]]</f>
        <v>427.01193599999993</v>
      </c>
      <c r="G2133" s="14" t="str">
        <f>IF(sales_data_sample3[[#This Row],[STATUS]] &lt;&gt;"Cancelled","7,39%","0")</f>
        <v>7,39%</v>
      </c>
      <c r="H2133" s="4">
        <v>38311</v>
      </c>
      <c r="I2133" t="s">
        <v>28</v>
      </c>
      <c r="J2133">
        <f>ROUNDUP(MONTH(sales_data_sample3[[#This Row],[ORDER DATE]])/3,0)</f>
        <v>4</v>
      </c>
      <c r="K2133" t="str">
        <f>TEXT(sales_data_sample3[[#This Row],[ORDER DATE]],"[$-409]mmmm")</f>
        <v>November</v>
      </c>
      <c r="L2133">
        <f>YEAR(sales_data_sample3[[#This Row],[ORDER DATE]])</f>
        <v>2004</v>
      </c>
      <c r="M2133" t="s">
        <v>1354</v>
      </c>
      <c r="N2133">
        <v>136</v>
      </c>
      <c r="O2133" t="s">
        <v>2159</v>
      </c>
      <c r="P2133" t="s">
        <v>713</v>
      </c>
      <c r="Q2133" t="s">
        <v>714</v>
      </c>
      <c r="R2133" t="s">
        <v>715</v>
      </c>
      <c r="S2133" t="s">
        <v>4804</v>
      </c>
      <c r="T2133" t="s">
        <v>61</v>
      </c>
      <c r="U2133" t="s">
        <v>4804</v>
      </c>
      <c r="V2133" t="s">
        <v>716</v>
      </c>
      <c r="W2133" t="s">
        <v>51</v>
      </c>
      <c r="X2133" t="s">
        <v>52</v>
      </c>
      <c r="Y2133" t="s">
        <v>717</v>
      </c>
      <c r="Z2133" t="s">
        <v>718</v>
      </c>
      <c r="AA2133" t="s">
        <v>65</v>
      </c>
    </row>
    <row r="2134" spans="1:27" x14ac:dyDescent="0.25">
      <c r="A2134" s="1">
        <v>10336</v>
      </c>
      <c r="B2134" s="1">
        <v>21</v>
      </c>
      <c r="C2134" s="8">
        <v>100</v>
      </c>
      <c r="D2134" s="1">
        <v>7</v>
      </c>
      <c r="E2134" s="7">
        <v>2230.41</v>
      </c>
      <c r="F2134" s="7">
        <f>sales_data_sample3[[#This Row],[SALES]]*sales_data_sample3[[#This Row],[PROFIT MARGIN]]</f>
        <v>113.527869</v>
      </c>
      <c r="G2134" s="14" t="str">
        <f>IF(sales_data_sample3[[#This Row],[STATUS]] &lt;&gt;"Cancelled","5,09%","0")</f>
        <v>5,09%</v>
      </c>
      <c r="H2134" s="4">
        <v>38311</v>
      </c>
      <c r="I2134" t="s">
        <v>28</v>
      </c>
      <c r="J2134">
        <f>ROUNDUP(MONTH(sales_data_sample3[[#This Row],[ORDER DATE]])/3,0)</f>
        <v>4</v>
      </c>
      <c r="K2134" t="str">
        <f>TEXT(sales_data_sample3[[#This Row],[ORDER DATE]],"[$-409]mmmm")</f>
        <v>November</v>
      </c>
      <c r="L2134">
        <f>YEAR(sales_data_sample3[[#This Row],[ORDER DATE]])</f>
        <v>2004</v>
      </c>
      <c r="M2134" t="s">
        <v>2246</v>
      </c>
      <c r="N2134">
        <v>100</v>
      </c>
      <c r="O2134" t="s">
        <v>2247</v>
      </c>
      <c r="P2134" t="s">
        <v>713</v>
      </c>
      <c r="Q2134" t="s">
        <v>714</v>
      </c>
      <c r="R2134" t="s">
        <v>715</v>
      </c>
      <c r="S2134" t="s">
        <v>4804</v>
      </c>
      <c r="T2134" t="s">
        <v>61</v>
      </c>
      <c r="U2134" t="s">
        <v>4804</v>
      </c>
      <c r="V2134" t="s">
        <v>716</v>
      </c>
      <c r="W2134" t="s">
        <v>51</v>
      </c>
      <c r="X2134" t="s">
        <v>52</v>
      </c>
      <c r="Y2134" t="s">
        <v>717</v>
      </c>
      <c r="Z2134" t="s">
        <v>718</v>
      </c>
      <c r="AA2134" t="s">
        <v>42</v>
      </c>
    </row>
    <row r="2135" spans="1:27" x14ac:dyDescent="0.25">
      <c r="A2135" s="1">
        <v>10336</v>
      </c>
      <c r="B2135" s="1">
        <v>45</v>
      </c>
      <c r="C2135" s="8">
        <v>100</v>
      </c>
      <c r="D2135" s="1">
        <v>4</v>
      </c>
      <c r="E2135" s="7">
        <v>5972.4</v>
      </c>
      <c r="F2135" s="7">
        <f>sales_data_sample3[[#This Row],[SALES]]*sales_data_sample3[[#This Row],[PROFIT MARGIN]]</f>
        <v>1486.53036</v>
      </c>
      <c r="G2135" s="14" t="str">
        <f>IF(sales_data_sample3[[#This Row],[STATUS]] &lt;&gt;"Cancelled","24,89%","0")</f>
        <v>24,89%</v>
      </c>
      <c r="H2135" s="4">
        <v>38311</v>
      </c>
      <c r="I2135" t="s">
        <v>28</v>
      </c>
      <c r="J2135">
        <f>ROUNDUP(MONTH(sales_data_sample3[[#This Row],[ORDER DATE]])/3,0)</f>
        <v>4</v>
      </c>
      <c r="K2135" t="str">
        <f>TEXT(sales_data_sample3[[#This Row],[ORDER DATE]],"[$-409]mmmm")</f>
        <v>November</v>
      </c>
      <c r="L2135">
        <f>YEAR(sales_data_sample3[[#This Row],[ORDER DATE]])</f>
        <v>2004</v>
      </c>
      <c r="M2135" t="s">
        <v>278</v>
      </c>
      <c r="N2135">
        <v>57</v>
      </c>
      <c r="O2135" t="s">
        <v>2779</v>
      </c>
      <c r="P2135" t="s">
        <v>713</v>
      </c>
      <c r="Q2135" t="s">
        <v>714</v>
      </c>
      <c r="R2135" t="s">
        <v>715</v>
      </c>
      <c r="S2135" t="s">
        <v>4804</v>
      </c>
      <c r="T2135" t="s">
        <v>61</v>
      </c>
      <c r="U2135" t="s">
        <v>4804</v>
      </c>
      <c r="V2135" t="s">
        <v>716</v>
      </c>
      <c r="W2135" t="s">
        <v>51</v>
      </c>
      <c r="X2135" t="s">
        <v>52</v>
      </c>
      <c r="Y2135" t="s">
        <v>717</v>
      </c>
      <c r="Z2135" t="s">
        <v>718</v>
      </c>
      <c r="AA2135" t="s">
        <v>65</v>
      </c>
    </row>
    <row r="2136" spans="1:27" x14ac:dyDescent="0.25">
      <c r="A2136" s="1">
        <v>10336</v>
      </c>
      <c r="B2136" s="1">
        <v>31</v>
      </c>
      <c r="C2136" s="8">
        <v>100</v>
      </c>
      <c r="D2136" s="1">
        <v>5</v>
      </c>
      <c r="E2136" s="7">
        <v>4618.6899999999996</v>
      </c>
      <c r="F2136" s="7">
        <f>sales_data_sample3[[#This Row],[SALES]]*sales_data_sample3[[#This Row],[PROFIT MARGIN]]</f>
        <v>1149.5919409999999</v>
      </c>
      <c r="G2136" s="14" t="str">
        <f>IF(sales_data_sample3[[#This Row],[STATUS]] &lt;&gt;"Cancelled","24,89%","0")</f>
        <v>24,89%</v>
      </c>
      <c r="H2136" s="4">
        <v>38311</v>
      </c>
      <c r="I2136" t="s">
        <v>28</v>
      </c>
      <c r="J2136">
        <f>ROUNDUP(MONTH(sales_data_sample3[[#This Row],[ORDER DATE]])/3,0)</f>
        <v>4</v>
      </c>
      <c r="K2136" t="str">
        <f>TEXT(sales_data_sample3[[#This Row],[ORDER DATE]],"[$-409]mmmm")</f>
        <v>November</v>
      </c>
      <c r="L2136">
        <f>YEAR(sales_data_sample3[[#This Row],[ORDER DATE]])</f>
        <v>2004</v>
      </c>
      <c r="M2136" t="s">
        <v>278</v>
      </c>
      <c r="N2136">
        <v>118</v>
      </c>
      <c r="O2136" t="s">
        <v>3701</v>
      </c>
      <c r="P2136" t="s">
        <v>713</v>
      </c>
      <c r="Q2136" t="s">
        <v>714</v>
      </c>
      <c r="R2136" t="s">
        <v>715</v>
      </c>
      <c r="S2136" t="s">
        <v>4804</v>
      </c>
      <c r="T2136" t="s">
        <v>61</v>
      </c>
      <c r="U2136" t="s">
        <v>4804</v>
      </c>
      <c r="V2136" t="s">
        <v>716</v>
      </c>
      <c r="W2136" t="s">
        <v>51</v>
      </c>
      <c r="X2136" t="s">
        <v>52</v>
      </c>
      <c r="Y2136" t="s">
        <v>717</v>
      </c>
      <c r="Z2136" t="s">
        <v>718</v>
      </c>
      <c r="AA2136" t="s">
        <v>65</v>
      </c>
    </row>
    <row r="2137" spans="1:27" x14ac:dyDescent="0.25">
      <c r="A2137" s="1">
        <v>10336</v>
      </c>
      <c r="B2137" s="1">
        <v>31</v>
      </c>
      <c r="C2137" s="8">
        <v>84.71</v>
      </c>
      <c r="D2137" s="1">
        <v>9</v>
      </c>
      <c r="E2137" s="7">
        <v>2626.01</v>
      </c>
      <c r="F2137" s="7">
        <f>sales_data_sample3[[#This Row],[SALES]]*sales_data_sample3[[#This Row],[PROFIT MARGIN]]</f>
        <v>133.66390900000002</v>
      </c>
      <c r="G2137" s="14" t="str">
        <f>IF(sales_data_sample3[[#This Row],[STATUS]] &lt;&gt;"Cancelled","5,09%","0")</f>
        <v>5,09%</v>
      </c>
      <c r="H2137" s="4">
        <v>38311</v>
      </c>
      <c r="I2137" t="s">
        <v>28</v>
      </c>
      <c r="J2137">
        <f>ROUNDUP(MONTH(sales_data_sample3[[#This Row],[ORDER DATE]])/3,0)</f>
        <v>4</v>
      </c>
      <c r="K2137" t="str">
        <f>TEXT(sales_data_sample3[[#This Row],[ORDER DATE]],"[$-409]mmmm")</f>
        <v>November</v>
      </c>
      <c r="L2137">
        <f>YEAR(sales_data_sample3[[#This Row],[ORDER DATE]])</f>
        <v>2004</v>
      </c>
      <c r="M2137" t="s">
        <v>2246</v>
      </c>
      <c r="N2137">
        <v>62</v>
      </c>
      <c r="O2137" t="s">
        <v>3989</v>
      </c>
      <c r="P2137" t="s">
        <v>713</v>
      </c>
      <c r="Q2137" t="s">
        <v>714</v>
      </c>
      <c r="R2137" t="s">
        <v>715</v>
      </c>
      <c r="S2137" t="s">
        <v>4804</v>
      </c>
      <c r="T2137" t="s">
        <v>61</v>
      </c>
      <c r="U2137" t="s">
        <v>4804</v>
      </c>
      <c r="V2137" t="s">
        <v>716</v>
      </c>
      <c r="W2137" t="s">
        <v>51</v>
      </c>
      <c r="X2137" t="s">
        <v>52</v>
      </c>
      <c r="Y2137" t="s">
        <v>717</v>
      </c>
      <c r="Z2137" t="s">
        <v>718</v>
      </c>
      <c r="AA2137" t="s">
        <v>42</v>
      </c>
    </row>
    <row r="2138" spans="1:27" x14ac:dyDescent="0.25">
      <c r="A2138" s="1">
        <v>10336</v>
      </c>
      <c r="B2138" s="1">
        <v>23</v>
      </c>
      <c r="C2138" s="8">
        <v>100</v>
      </c>
      <c r="D2138" s="1">
        <v>8</v>
      </c>
      <c r="E2138" s="7">
        <v>3141.57</v>
      </c>
      <c r="F2138" s="7">
        <f>sales_data_sample3[[#This Row],[SALES]]*sales_data_sample3[[#This Row],[PROFIT MARGIN]]</f>
        <v>142.94143500000001</v>
      </c>
      <c r="G2138" s="14" t="str">
        <f>IF(sales_data_sample3[[#This Row],[STATUS]] &lt;&gt;"Cancelled","4,55%","0")</f>
        <v>4,55%</v>
      </c>
      <c r="H2138" s="4">
        <v>38311</v>
      </c>
      <c r="I2138" t="s">
        <v>28</v>
      </c>
      <c r="J2138">
        <f>ROUNDUP(MONTH(sales_data_sample3[[#This Row],[ORDER DATE]])/3,0)</f>
        <v>4</v>
      </c>
      <c r="K2138" t="str">
        <f>TEXT(sales_data_sample3[[#This Row],[ORDER DATE]],"[$-409]mmmm")</f>
        <v>November</v>
      </c>
      <c r="L2138">
        <f>YEAR(sales_data_sample3[[#This Row],[ORDER DATE]])</f>
        <v>2004</v>
      </c>
      <c r="M2138" t="s">
        <v>957</v>
      </c>
      <c r="N2138">
        <v>115</v>
      </c>
      <c r="O2138" t="s">
        <v>4177</v>
      </c>
      <c r="P2138" t="s">
        <v>713</v>
      </c>
      <c r="Q2138" t="s">
        <v>714</v>
      </c>
      <c r="R2138" t="s">
        <v>715</v>
      </c>
      <c r="S2138" t="s">
        <v>4804</v>
      </c>
      <c r="T2138" t="s">
        <v>61</v>
      </c>
      <c r="U2138" t="s">
        <v>4804</v>
      </c>
      <c r="V2138" t="s">
        <v>716</v>
      </c>
      <c r="W2138" t="s">
        <v>51</v>
      </c>
      <c r="X2138" t="s">
        <v>52</v>
      </c>
      <c r="Y2138" t="s">
        <v>717</v>
      </c>
      <c r="Z2138" t="s">
        <v>718</v>
      </c>
      <c r="AA2138" t="s">
        <v>65</v>
      </c>
    </row>
    <row r="2139" spans="1:27" x14ac:dyDescent="0.25">
      <c r="A2139" s="1">
        <v>10336</v>
      </c>
      <c r="B2139" s="1">
        <v>46</v>
      </c>
      <c r="C2139" s="8">
        <v>100</v>
      </c>
      <c r="D2139" s="1">
        <v>2</v>
      </c>
      <c r="E2139" s="7">
        <v>9558.7999999999993</v>
      </c>
      <c r="F2139" s="7">
        <f>sales_data_sample3[[#This Row],[SALES]]*sales_data_sample3[[#This Row],[PROFIT MARGIN]]</f>
        <v>2379.18532</v>
      </c>
      <c r="G2139" s="14" t="str">
        <f>IF(sales_data_sample3[[#This Row],[STATUS]] &lt;&gt;"Cancelled","24,89%","0")</f>
        <v>24,89%</v>
      </c>
      <c r="H2139" s="4">
        <v>38311</v>
      </c>
      <c r="I2139" t="s">
        <v>28</v>
      </c>
      <c r="J2139">
        <f>ROUNDUP(MONTH(sales_data_sample3[[#This Row],[ORDER DATE]])/3,0)</f>
        <v>4</v>
      </c>
      <c r="K2139" t="str">
        <f>TEXT(sales_data_sample3[[#This Row],[ORDER DATE]],"[$-409]mmmm")</f>
        <v>November</v>
      </c>
      <c r="L2139">
        <f>YEAR(sales_data_sample3[[#This Row],[ORDER DATE]])</f>
        <v>2004</v>
      </c>
      <c r="M2139" t="s">
        <v>278</v>
      </c>
      <c r="N2139">
        <v>101</v>
      </c>
      <c r="O2139" t="s">
        <v>4506</v>
      </c>
      <c r="P2139" t="s">
        <v>713</v>
      </c>
      <c r="Q2139" t="s">
        <v>714</v>
      </c>
      <c r="R2139" t="s">
        <v>715</v>
      </c>
      <c r="S2139" t="s">
        <v>4804</v>
      </c>
      <c r="T2139" t="s">
        <v>61</v>
      </c>
      <c r="U2139" t="s">
        <v>4804</v>
      </c>
      <c r="V2139" t="s">
        <v>716</v>
      </c>
      <c r="W2139" t="s">
        <v>51</v>
      </c>
      <c r="X2139" t="s">
        <v>52</v>
      </c>
      <c r="Y2139" t="s">
        <v>717</v>
      </c>
      <c r="Z2139" t="s">
        <v>718</v>
      </c>
      <c r="AA2139" t="s">
        <v>229</v>
      </c>
    </row>
    <row r="2140" spans="1:27" x14ac:dyDescent="0.25">
      <c r="A2140" s="1">
        <v>10337</v>
      </c>
      <c r="B2140" s="1">
        <v>25</v>
      </c>
      <c r="C2140" s="8">
        <v>48.05</v>
      </c>
      <c r="D2140" s="1">
        <v>8</v>
      </c>
      <c r="E2140" s="7">
        <v>1201.25</v>
      </c>
      <c r="F2140" s="7">
        <f>sales_data_sample3[[#This Row],[SALES]]*sales_data_sample3[[#This Row],[PROFIT MARGIN]]</f>
        <v>298.99112500000001</v>
      </c>
      <c r="G2140" s="14" t="str">
        <f>IF(sales_data_sample3[[#This Row],[STATUS]] &lt;&gt;"Cancelled","24,89%","0")</f>
        <v>24,89%</v>
      </c>
      <c r="H2140" s="4">
        <v>38312</v>
      </c>
      <c r="I2140" t="s">
        <v>28</v>
      </c>
      <c r="J2140">
        <f>ROUNDUP(MONTH(sales_data_sample3[[#This Row],[ORDER DATE]])/3,0)</f>
        <v>4</v>
      </c>
      <c r="K2140" t="str">
        <f>TEXT(sales_data_sample3[[#This Row],[ORDER DATE]],"[$-409]mmmm")</f>
        <v>November</v>
      </c>
      <c r="L2140">
        <f>YEAR(sales_data_sample3[[#This Row],[ORDER DATE]])</f>
        <v>2004</v>
      </c>
      <c r="M2140" t="s">
        <v>278</v>
      </c>
      <c r="N2140">
        <v>136</v>
      </c>
      <c r="O2140" t="s">
        <v>561</v>
      </c>
      <c r="P2140" t="s">
        <v>312</v>
      </c>
      <c r="Q2140" t="s">
        <v>313</v>
      </c>
      <c r="R2140" t="s">
        <v>314</v>
      </c>
      <c r="S2140" t="s">
        <v>315</v>
      </c>
      <c r="T2140" t="s">
        <v>35</v>
      </c>
      <c r="U2140" t="s">
        <v>36</v>
      </c>
      <c r="V2140" t="s">
        <v>37</v>
      </c>
      <c r="W2140" t="s">
        <v>38</v>
      </c>
      <c r="X2140" t="s">
        <v>39</v>
      </c>
      <c r="Y2140" t="s">
        <v>187</v>
      </c>
      <c r="Z2140" t="s">
        <v>316</v>
      </c>
      <c r="AA2140" t="s">
        <v>42</v>
      </c>
    </row>
    <row r="2141" spans="1:27" x14ac:dyDescent="0.25">
      <c r="A2141" s="1">
        <v>10337</v>
      </c>
      <c r="B2141" s="1">
        <v>36</v>
      </c>
      <c r="C2141" s="8">
        <v>100</v>
      </c>
      <c r="D2141" s="1">
        <v>3</v>
      </c>
      <c r="E2141" s="7">
        <v>5679.36</v>
      </c>
      <c r="F2141" s="7">
        <f>sales_data_sample3[[#This Row],[SALES]]*sales_data_sample3[[#This Row],[PROFIT MARGIN]]</f>
        <v>1413.5927039999999</v>
      </c>
      <c r="G2141" s="14" t="str">
        <f>IF(sales_data_sample3[[#This Row],[STATUS]] &lt;&gt;"Cancelled","24,89%","0")</f>
        <v>24,89%</v>
      </c>
      <c r="H2141" s="4">
        <v>38312</v>
      </c>
      <c r="I2141" t="s">
        <v>28</v>
      </c>
      <c r="J2141">
        <f>ROUNDUP(MONTH(sales_data_sample3[[#This Row],[ORDER DATE]])/3,0)</f>
        <v>4</v>
      </c>
      <c r="K2141" t="str">
        <f>TEXT(sales_data_sample3[[#This Row],[ORDER DATE]],"[$-409]mmmm")</f>
        <v>November</v>
      </c>
      <c r="L2141">
        <f>YEAR(sales_data_sample3[[#This Row],[ORDER DATE]])</f>
        <v>2004</v>
      </c>
      <c r="M2141" t="s">
        <v>278</v>
      </c>
      <c r="N2141">
        <v>143</v>
      </c>
      <c r="O2141" t="s">
        <v>2501</v>
      </c>
      <c r="P2141" t="s">
        <v>312</v>
      </c>
      <c r="Q2141" t="s">
        <v>313</v>
      </c>
      <c r="R2141" t="s">
        <v>314</v>
      </c>
      <c r="S2141" t="s">
        <v>315</v>
      </c>
      <c r="T2141" t="s">
        <v>35</v>
      </c>
      <c r="U2141" t="s">
        <v>36</v>
      </c>
      <c r="V2141" t="s">
        <v>37</v>
      </c>
      <c r="W2141" t="s">
        <v>38</v>
      </c>
      <c r="X2141" t="s">
        <v>39</v>
      </c>
      <c r="Y2141" t="s">
        <v>187</v>
      </c>
      <c r="Z2141" t="s">
        <v>316</v>
      </c>
      <c r="AA2141" t="s">
        <v>65</v>
      </c>
    </row>
    <row r="2142" spans="1:27" x14ac:dyDescent="0.25">
      <c r="A2142" s="1">
        <v>10337</v>
      </c>
      <c r="B2142" s="1">
        <v>29</v>
      </c>
      <c r="C2142" s="8">
        <v>100</v>
      </c>
      <c r="D2142" s="1">
        <v>2</v>
      </c>
      <c r="E2142" s="7">
        <v>4498.1899999999996</v>
      </c>
      <c r="F2142" s="7">
        <f>sales_data_sample3[[#This Row],[SALES]]*sales_data_sample3[[#This Row],[PROFIT MARGIN]]</f>
        <v>332.41624099999996</v>
      </c>
      <c r="G2142" s="14" t="str">
        <f>IF(sales_data_sample3[[#This Row],[STATUS]] &lt;&gt;"Cancelled","7,39%","0")</f>
        <v>7,39%</v>
      </c>
      <c r="H2142" s="4">
        <v>38312</v>
      </c>
      <c r="I2142" t="s">
        <v>28</v>
      </c>
      <c r="J2142">
        <f>ROUNDUP(MONTH(sales_data_sample3[[#This Row],[ORDER DATE]])/3,0)</f>
        <v>4</v>
      </c>
      <c r="K2142" t="str">
        <f>TEXT(sales_data_sample3[[#This Row],[ORDER DATE]],"[$-409]mmmm")</f>
        <v>November</v>
      </c>
      <c r="L2142">
        <f>YEAR(sales_data_sample3[[#This Row],[ORDER DATE]])</f>
        <v>2004</v>
      </c>
      <c r="M2142" t="s">
        <v>1354</v>
      </c>
      <c r="N2142">
        <v>87</v>
      </c>
      <c r="O2142" t="s">
        <v>2562</v>
      </c>
      <c r="P2142" t="s">
        <v>312</v>
      </c>
      <c r="Q2142" t="s">
        <v>313</v>
      </c>
      <c r="R2142" t="s">
        <v>314</v>
      </c>
      <c r="S2142" t="s">
        <v>315</v>
      </c>
      <c r="T2142" t="s">
        <v>35</v>
      </c>
      <c r="U2142" t="s">
        <v>36</v>
      </c>
      <c r="V2142" t="s">
        <v>37</v>
      </c>
      <c r="W2142" t="s">
        <v>38</v>
      </c>
      <c r="X2142" t="s">
        <v>39</v>
      </c>
      <c r="Y2142" t="s">
        <v>187</v>
      </c>
      <c r="Z2142" t="s">
        <v>316</v>
      </c>
      <c r="AA2142" t="s">
        <v>65</v>
      </c>
    </row>
    <row r="2143" spans="1:27" x14ac:dyDescent="0.25">
      <c r="A2143" s="1">
        <v>10337</v>
      </c>
      <c r="B2143" s="1">
        <v>29</v>
      </c>
      <c r="C2143" s="8">
        <v>71.97</v>
      </c>
      <c r="D2143" s="1">
        <v>4</v>
      </c>
      <c r="E2143" s="7">
        <v>2087.13</v>
      </c>
      <c r="F2143" s="7">
        <f>sales_data_sample3[[#This Row],[SALES]]*sales_data_sample3[[#This Row],[PROFIT MARGIN]]</f>
        <v>190.76368199999999</v>
      </c>
      <c r="G2143" s="14" t="str">
        <f>IF(sales_data_sample3[[#This Row],[STATUS]] &lt;&gt;"Cancelled","9,14%","0")</f>
        <v>9,14%</v>
      </c>
      <c r="H2143" s="4">
        <v>38312</v>
      </c>
      <c r="I2143" t="s">
        <v>28</v>
      </c>
      <c r="J2143">
        <f>ROUNDUP(MONTH(sales_data_sample3[[#This Row],[ORDER DATE]])/3,0)</f>
        <v>4</v>
      </c>
      <c r="K2143" t="str">
        <f>TEXT(sales_data_sample3[[#This Row],[ORDER DATE]],"[$-409]mmmm")</f>
        <v>November</v>
      </c>
      <c r="L2143">
        <f>YEAR(sales_data_sample3[[#This Row],[ORDER DATE]])</f>
        <v>2004</v>
      </c>
      <c r="M2143" t="s">
        <v>2075</v>
      </c>
      <c r="N2143">
        <v>122</v>
      </c>
      <c r="O2143" t="s">
        <v>3005</v>
      </c>
      <c r="P2143" t="s">
        <v>312</v>
      </c>
      <c r="Q2143" t="s">
        <v>313</v>
      </c>
      <c r="R2143" t="s">
        <v>314</v>
      </c>
      <c r="S2143" t="s">
        <v>315</v>
      </c>
      <c r="T2143" t="s">
        <v>35</v>
      </c>
      <c r="U2143" t="s">
        <v>36</v>
      </c>
      <c r="V2143" t="s">
        <v>37</v>
      </c>
      <c r="W2143" t="s">
        <v>38</v>
      </c>
      <c r="X2143" t="s">
        <v>39</v>
      </c>
      <c r="Y2143" t="s">
        <v>187</v>
      </c>
      <c r="Z2143" t="s">
        <v>316</v>
      </c>
      <c r="AA2143" t="s">
        <v>42</v>
      </c>
    </row>
    <row r="2144" spans="1:27" x14ac:dyDescent="0.25">
      <c r="A2144" s="1">
        <v>10337</v>
      </c>
      <c r="B2144" s="1">
        <v>21</v>
      </c>
      <c r="C2144" s="8">
        <v>100</v>
      </c>
      <c r="D2144" s="1">
        <v>6</v>
      </c>
      <c r="E2144" s="7">
        <v>2296.77</v>
      </c>
      <c r="F2144" s="7">
        <f>sales_data_sample3[[#This Row],[SALES]]*sales_data_sample3[[#This Row],[PROFIT MARGIN]]</f>
        <v>116.905593</v>
      </c>
      <c r="G2144" s="14" t="str">
        <f>IF(sales_data_sample3[[#This Row],[STATUS]] &lt;&gt;"Cancelled","5,09%","0")</f>
        <v>5,09%</v>
      </c>
      <c r="H2144" s="4">
        <v>38312</v>
      </c>
      <c r="I2144" t="s">
        <v>28</v>
      </c>
      <c r="J2144">
        <f>ROUNDUP(MONTH(sales_data_sample3[[#This Row],[ORDER DATE]])/3,0)</f>
        <v>4</v>
      </c>
      <c r="K2144" t="str">
        <f>TEXT(sales_data_sample3[[#This Row],[ORDER DATE]],"[$-409]mmmm")</f>
        <v>November</v>
      </c>
      <c r="L2144">
        <f>YEAR(sales_data_sample3[[#This Row],[ORDER DATE]])</f>
        <v>2004</v>
      </c>
      <c r="M2144" t="s">
        <v>2246</v>
      </c>
      <c r="N2144">
        <v>58</v>
      </c>
      <c r="O2144" t="s">
        <v>4208</v>
      </c>
      <c r="P2144" t="s">
        <v>312</v>
      </c>
      <c r="Q2144" t="s">
        <v>313</v>
      </c>
      <c r="R2144" t="s">
        <v>314</v>
      </c>
      <c r="S2144" t="s">
        <v>315</v>
      </c>
      <c r="T2144" t="s">
        <v>35</v>
      </c>
      <c r="U2144" t="s">
        <v>36</v>
      </c>
      <c r="V2144" t="s">
        <v>37</v>
      </c>
      <c r="W2144" t="s">
        <v>38</v>
      </c>
      <c r="X2144" t="s">
        <v>39</v>
      </c>
      <c r="Y2144" t="s">
        <v>187</v>
      </c>
      <c r="Z2144" t="s">
        <v>316</v>
      </c>
      <c r="AA2144" t="s">
        <v>42</v>
      </c>
    </row>
    <row r="2145" spans="1:27" x14ac:dyDescent="0.25">
      <c r="A2145" s="1">
        <v>10337</v>
      </c>
      <c r="B2145" s="1">
        <v>36</v>
      </c>
      <c r="C2145" s="8">
        <v>70.3</v>
      </c>
      <c r="D2145" s="1">
        <v>9</v>
      </c>
      <c r="E2145" s="7">
        <v>2530.8000000000002</v>
      </c>
      <c r="F2145" s="7">
        <f>sales_data_sample3[[#This Row],[SALES]]*sales_data_sample3[[#This Row],[PROFIT MARGIN]]</f>
        <v>231.31512000000001</v>
      </c>
      <c r="G2145" s="14" t="str">
        <f>IF(sales_data_sample3[[#This Row],[STATUS]] &lt;&gt;"Cancelled","9,14%","0")</f>
        <v>9,14%</v>
      </c>
      <c r="H2145" s="4">
        <v>38312</v>
      </c>
      <c r="I2145" t="s">
        <v>28</v>
      </c>
      <c r="J2145">
        <f>ROUNDUP(MONTH(sales_data_sample3[[#This Row],[ORDER DATE]])/3,0)</f>
        <v>4</v>
      </c>
      <c r="K2145" t="str">
        <f>TEXT(sales_data_sample3[[#This Row],[ORDER DATE]],"[$-409]mmmm")</f>
        <v>November</v>
      </c>
      <c r="L2145">
        <f>YEAR(sales_data_sample3[[#This Row],[ORDER DATE]])</f>
        <v>2004</v>
      </c>
      <c r="M2145" t="s">
        <v>2075</v>
      </c>
      <c r="N2145">
        <v>86</v>
      </c>
      <c r="O2145" t="s">
        <v>4358</v>
      </c>
      <c r="P2145" t="s">
        <v>312</v>
      </c>
      <c r="Q2145" t="s">
        <v>313</v>
      </c>
      <c r="R2145" t="s">
        <v>314</v>
      </c>
      <c r="S2145" t="s">
        <v>315</v>
      </c>
      <c r="T2145" t="s">
        <v>35</v>
      </c>
      <c r="U2145" t="s">
        <v>36</v>
      </c>
      <c r="V2145" t="s">
        <v>37</v>
      </c>
      <c r="W2145" t="s">
        <v>38</v>
      </c>
      <c r="X2145" t="s">
        <v>39</v>
      </c>
      <c r="Y2145" t="s">
        <v>187</v>
      </c>
      <c r="Z2145" t="s">
        <v>316</v>
      </c>
      <c r="AA2145" t="s">
        <v>42</v>
      </c>
    </row>
    <row r="2146" spans="1:27" x14ac:dyDescent="0.25">
      <c r="A2146" s="1">
        <v>10337</v>
      </c>
      <c r="B2146" s="1">
        <v>31</v>
      </c>
      <c r="C2146" s="8">
        <v>89.38</v>
      </c>
      <c r="D2146" s="1">
        <v>1</v>
      </c>
      <c r="E2146" s="7">
        <v>2770.78</v>
      </c>
      <c r="F2146" s="7">
        <f>sales_data_sample3[[#This Row],[SALES]]*sales_data_sample3[[#This Row],[PROFIT MARGIN]]</f>
        <v>253.249292</v>
      </c>
      <c r="G2146" s="14" t="str">
        <f>IF(sales_data_sample3[[#This Row],[STATUS]] &lt;&gt;"Cancelled","9,14%","0")</f>
        <v>9,14%</v>
      </c>
      <c r="H2146" s="4">
        <v>38312</v>
      </c>
      <c r="I2146" t="s">
        <v>28</v>
      </c>
      <c r="J2146">
        <f>ROUNDUP(MONTH(sales_data_sample3[[#This Row],[ORDER DATE]])/3,0)</f>
        <v>4</v>
      </c>
      <c r="K2146" t="str">
        <f>TEXT(sales_data_sample3[[#This Row],[ORDER DATE]],"[$-409]mmmm")</f>
        <v>November</v>
      </c>
      <c r="L2146">
        <f>YEAR(sales_data_sample3[[#This Row],[ORDER DATE]])</f>
        <v>2004</v>
      </c>
      <c r="M2146" t="s">
        <v>2075</v>
      </c>
      <c r="N2146">
        <v>100</v>
      </c>
      <c r="O2146" t="s">
        <v>4604</v>
      </c>
      <c r="P2146" t="s">
        <v>312</v>
      </c>
      <c r="Q2146" t="s">
        <v>313</v>
      </c>
      <c r="R2146" t="s">
        <v>314</v>
      </c>
      <c r="S2146" t="s">
        <v>315</v>
      </c>
      <c r="T2146" t="s">
        <v>35</v>
      </c>
      <c r="U2146" t="s">
        <v>36</v>
      </c>
      <c r="V2146" t="s">
        <v>37</v>
      </c>
      <c r="W2146" t="s">
        <v>38</v>
      </c>
      <c r="X2146" t="s">
        <v>39</v>
      </c>
      <c r="Y2146" t="s">
        <v>187</v>
      </c>
      <c r="Z2146" t="s">
        <v>316</v>
      </c>
      <c r="AA2146" t="s">
        <v>42</v>
      </c>
    </row>
    <row r="2147" spans="1:27" x14ac:dyDescent="0.25">
      <c r="A2147" s="1">
        <v>10337</v>
      </c>
      <c r="B2147" s="1">
        <v>36</v>
      </c>
      <c r="C2147" s="8">
        <v>71.89</v>
      </c>
      <c r="D2147" s="1">
        <v>7</v>
      </c>
      <c r="E2147" s="7">
        <v>2588.04</v>
      </c>
      <c r="F2147" s="7">
        <f>sales_data_sample3[[#This Row],[SALES]]*sales_data_sample3[[#This Row],[PROFIT MARGIN]]</f>
        <v>236.54685599999999</v>
      </c>
      <c r="G2147" s="14" t="str">
        <f>IF(sales_data_sample3[[#This Row],[STATUS]] &lt;&gt;"Cancelled","9,14%","0")</f>
        <v>9,14%</v>
      </c>
      <c r="H2147" s="4">
        <v>38312</v>
      </c>
      <c r="I2147" t="s">
        <v>28</v>
      </c>
      <c r="J2147">
        <f>ROUNDUP(MONTH(sales_data_sample3[[#This Row],[ORDER DATE]])/3,0)</f>
        <v>4</v>
      </c>
      <c r="K2147" t="str">
        <f>TEXT(sales_data_sample3[[#This Row],[ORDER DATE]],"[$-409]mmmm")</f>
        <v>November</v>
      </c>
      <c r="L2147">
        <f>YEAR(sales_data_sample3[[#This Row],[ORDER DATE]])</f>
        <v>2004</v>
      </c>
      <c r="M2147" t="s">
        <v>2075</v>
      </c>
      <c r="N2147">
        <v>99</v>
      </c>
      <c r="O2147" t="s">
        <v>4639</v>
      </c>
      <c r="P2147" t="s">
        <v>312</v>
      </c>
      <c r="Q2147" t="s">
        <v>313</v>
      </c>
      <c r="R2147" t="s">
        <v>314</v>
      </c>
      <c r="S2147" t="s">
        <v>315</v>
      </c>
      <c r="T2147" t="s">
        <v>35</v>
      </c>
      <c r="U2147" t="s">
        <v>36</v>
      </c>
      <c r="V2147" t="s">
        <v>37</v>
      </c>
      <c r="W2147" t="s">
        <v>38</v>
      </c>
      <c r="X2147" t="s">
        <v>39</v>
      </c>
      <c r="Y2147" t="s">
        <v>187</v>
      </c>
      <c r="Z2147" t="s">
        <v>316</v>
      </c>
      <c r="AA2147" t="s">
        <v>42</v>
      </c>
    </row>
    <row r="2148" spans="1:27" x14ac:dyDescent="0.25">
      <c r="A2148" s="1">
        <v>10337</v>
      </c>
      <c r="B2148" s="1">
        <v>42</v>
      </c>
      <c r="C2148" s="8">
        <v>97.16</v>
      </c>
      <c r="D2148" s="1">
        <v>5</v>
      </c>
      <c r="E2148" s="7">
        <v>4080.72</v>
      </c>
      <c r="F2148" s="7">
        <f>sales_data_sample3[[#This Row],[SALES]]*sales_data_sample3[[#This Row],[PROFIT MARGIN]]</f>
        <v>372.97780799999998</v>
      </c>
      <c r="G2148" s="14" t="str">
        <f>IF(sales_data_sample3[[#This Row],[STATUS]] &lt;&gt;"Cancelled","9,14%","0")</f>
        <v>9,14%</v>
      </c>
      <c r="H2148" s="4">
        <v>38312</v>
      </c>
      <c r="I2148" t="s">
        <v>28</v>
      </c>
      <c r="J2148">
        <f>ROUNDUP(MONTH(sales_data_sample3[[#This Row],[ORDER DATE]])/3,0)</f>
        <v>4</v>
      </c>
      <c r="K2148" t="str">
        <f>TEXT(sales_data_sample3[[#This Row],[ORDER DATE]],"[$-409]mmmm")</f>
        <v>November</v>
      </c>
      <c r="L2148">
        <f>YEAR(sales_data_sample3[[#This Row],[ORDER DATE]])</f>
        <v>2004</v>
      </c>
      <c r="M2148" t="s">
        <v>2075</v>
      </c>
      <c r="N2148">
        <v>54</v>
      </c>
      <c r="O2148" t="s">
        <v>4760</v>
      </c>
      <c r="P2148" t="s">
        <v>312</v>
      </c>
      <c r="Q2148" t="s">
        <v>313</v>
      </c>
      <c r="R2148" t="s">
        <v>314</v>
      </c>
      <c r="S2148" t="s">
        <v>315</v>
      </c>
      <c r="T2148" t="s">
        <v>35</v>
      </c>
      <c r="U2148" t="s">
        <v>36</v>
      </c>
      <c r="V2148" t="s">
        <v>37</v>
      </c>
      <c r="W2148" t="s">
        <v>38</v>
      </c>
      <c r="X2148" t="s">
        <v>39</v>
      </c>
      <c r="Y2148" t="s">
        <v>187</v>
      </c>
      <c r="Z2148" t="s">
        <v>316</v>
      </c>
      <c r="AA2148" t="s">
        <v>65</v>
      </c>
    </row>
    <row r="2149" spans="1:27" x14ac:dyDescent="0.25">
      <c r="A2149" s="1">
        <v>10338</v>
      </c>
      <c r="B2149" s="1">
        <v>41</v>
      </c>
      <c r="C2149" s="8">
        <v>100</v>
      </c>
      <c r="D2149" s="1">
        <v>1</v>
      </c>
      <c r="E2149" s="7">
        <v>5624.79</v>
      </c>
      <c r="F2149" s="7">
        <f>sales_data_sample3[[#This Row],[SALES]]*sales_data_sample3[[#This Row],[PROFIT MARGIN]]</f>
        <v>411.17214899999999</v>
      </c>
      <c r="G2149" s="14" t="str">
        <f>IF(sales_data_sample3[[#This Row],[STATUS]] &lt;&gt;"Cancelled","7,31%","0")</f>
        <v>7,31%</v>
      </c>
      <c r="H2149" s="4">
        <v>38313</v>
      </c>
      <c r="I2149" t="s">
        <v>28</v>
      </c>
      <c r="J2149">
        <f>ROUNDUP(MONTH(sales_data_sample3[[#This Row],[ORDER DATE]])/3,0)</f>
        <v>4</v>
      </c>
      <c r="K2149" t="str">
        <f>TEXT(sales_data_sample3[[#This Row],[ORDER DATE]],"[$-409]mmmm")</f>
        <v>November</v>
      </c>
      <c r="L2149">
        <f>YEAR(sales_data_sample3[[#This Row],[ORDER DATE]])</f>
        <v>2004</v>
      </c>
      <c r="M2149" t="s">
        <v>1502</v>
      </c>
      <c r="N2149">
        <v>157</v>
      </c>
      <c r="O2149" t="s">
        <v>1503</v>
      </c>
      <c r="P2149" t="s">
        <v>1543</v>
      </c>
      <c r="Q2149" t="s">
        <v>1544</v>
      </c>
      <c r="R2149" t="s">
        <v>1545</v>
      </c>
      <c r="S2149" t="s">
        <v>4804</v>
      </c>
      <c r="T2149" t="s">
        <v>1546</v>
      </c>
      <c r="U2149" t="s">
        <v>4804</v>
      </c>
      <c r="V2149" t="s">
        <v>1547</v>
      </c>
      <c r="W2149" t="s">
        <v>643</v>
      </c>
      <c r="X2149" t="s">
        <v>52</v>
      </c>
      <c r="Y2149" t="s">
        <v>1548</v>
      </c>
      <c r="Z2149" t="s">
        <v>1549</v>
      </c>
      <c r="AA2149" t="s">
        <v>65</v>
      </c>
    </row>
    <row r="2150" spans="1:27" x14ac:dyDescent="0.25">
      <c r="A2150" s="1">
        <v>10338</v>
      </c>
      <c r="B2150" s="1">
        <v>28</v>
      </c>
      <c r="C2150" s="8">
        <v>82.58</v>
      </c>
      <c r="D2150" s="1">
        <v>3</v>
      </c>
      <c r="E2150" s="7">
        <v>2312.2399999999998</v>
      </c>
      <c r="F2150" s="7">
        <f>sales_data_sample3[[#This Row],[SALES]]*sales_data_sample3[[#This Row],[PROFIT MARGIN]]</f>
        <v>211.33873599999995</v>
      </c>
      <c r="G2150" s="14" t="str">
        <f>IF(sales_data_sample3[[#This Row],[STATUS]] &lt;&gt;"Cancelled","9,14%","0")</f>
        <v>9,14%</v>
      </c>
      <c r="H2150" s="4">
        <v>38313</v>
      </c>
      <c r="I2150" t="s">
        <v>28</v>
      </c>
      <c r="J2150">
        <f>ROUNDUP(MONTH(sales_data_sample3[[#This Row],[ORDER DATE]])/3,0)</f>
        <v>4</v>
      </c>
      <c r="K2150" t="str">
        <f>TEXT(sales_data_sample3[[#This Row],[ORDER DATE]],"[$-409]mmmm")</f>
        <v>November</v>
      </c>
      <c r="L2150">
        <f>YEAR(sales_data_sample3[[#This Row],[ORDER DATE]])</f>
        <v>2004</v>
      </c>
      <c r="M2150" t="s">
        <v>2075</v>
      </c>
      <c r="N2150">
        <v>86</v>
      </c>
      <c r="O2150" t="s">
        <v>2076</v>
      </c>
      <c r="P2150" t="s">
        <v>1543</v>
      </c>
      <c r="Q2150" t="s">
        <v>1544</v>
      </c>
      <c r="R2150" t="s">
        <v>1545</v>
      </c>
      <c r="S2150" t="s">
        <v>4804</v>
      </c>
      <c r="T2150" t="s">
        <v>1546</v>
      </c>
      <c r="U2150" t="s">
        <v>4804</v>
      </c>
      <c r="V2150" t="s">
        <v>1547</v>
      </c>
      <c r="W2150" t="s">
        <v>643</v>
      </c>
      <c r="X2150" t="s">
        <v>52</v>
      </c>
      <c r="Y2150" t="s">
        <v>1548</v>
      </c>
      <c r="Z2150" t="s">
        <v>1549</v>
      </c>
      <c r="AA2150" t="s">
        <v>42</v>
      </c>
    </row>
    <row r="2151" spans="1:27" x14ac:dyDescent="0.25">
      <c r="A2151" s="1">
        <v>10338</v>
      </c>
      <c r="B2151" s="1">
        <v>45</v>
      </c>
      <c r="C2151" s="8">
        <v>100</v>
      </c>
      <c r="D2151" s="1">
        <v>2</v>
      </c>
      <c r="E2151" s="7">
        <v>5526.45</v>
      </c>
      <c r="F2151" s="7">
        <f>sales_data_sample3[[#This Row],[SALES]]*sales_data_sample3[[#This Row],[PROFIT MARGIN]]</f>
        <v>408.40465499999993</v>
      </c>
      <c r="G2151" s="14" t="str">
        <f>IF(sales_data_sample3[[#This Row],[STATUS]] &lt;&gt;"Cancelled","7,39%","0")</f>
        <v>7,39%</v>
      </c>
      <c r="H2151" s="4">
        <v>38313</v>
      </c>
      <c r="I2151" t="s">
        <v>28</v>
      </c>
      <c r="J2151">
        <f>ROUNDUP(MONTH(sales_data_sample3[[#This Row],[ORDER DATE]])/3,0)</f>
        <v>4</v>
      </c>
      <c r="K2151" t="str">
        <f>TEXT(sales_data_sample3[[#This Row],[ORDER DATE]],"[$-409]mmmm")</f>
        <v>November</v>
      </c>
      <c r="L2151">
        <f>YEAR(sales_data_sample3[[#This Row],[ORDER DATE]])</f>
        <v>2004</v>
      </c>
      <c r="M2151" t="s">
        <v>1354</v>
      </c>
      <c r="N2151">
        <v>105</v>
      </c>
      <c r="O2151" t="s">
        <v>2467</v>
      </c>
      <c r="P2151" t="s">
        <v>1543</v>
      </c>
      <c r="Q2151" t="s">
        <v>1544</v>
      </c>
      <c r="R2151" t="s">
        <v>1545</v>
      </c>
      <c r="S2151" t="s">
        <v>4804</v>
      </c>
      <c r="T2151" t="s">
        <v>1546</v>
      </c>
      <c r="U2151" t="s">
        <v>4804</v>
      </c>
      <c r="V2151" t="s">
        <v>1547</v>
      </c>
      <c r="W2151" t="s">
        <v>643</v>
      </c>
      <c r="X2151" t="s">
        <v>52</v>
      </c>
      <c r="Y2151" t="s">
        <v>1548</v>
      </c>
      <c r="Z2151" t="s">
        <v>1549</v>
      </c>
      <c r="AA2151" t="s">
        <v>65</v>
      </c>
    </row>
    <row r="2152" spans="1:27" x14ac:dyDescent="0.25">
      <c r="A2152" s="1">
        <v>10339</v>
      </c>
      <c r="B2152" s="1">
        <v>40</v>
      </c>
      <c r="C2152" s="8">
        <v>68.92</v>
      </c>
      <c r="D2152" s="1">
        <v>4</v>
      </c>
      <c r="E2152" s="7">
        <v>2756.8</v>
      </c>
      <c r="F2152" s="7">
        <f>sales_data_sample3[[#This Row],[SALES]]*sales_data_sample3[[#This Row],[PROFIT MARGIN]]</f>
        <v>350.11360000000002</v>
      </c>
      <c r="G2152" s="14" t="str">
        <f>IF(sales_data_sample3[[#This Row],[STATUS]] &lt;&gt;"Cancelled","12,70%","0")</f>
        <v>12,70%</v>
      </c>
      <c r="H2152" s="4">
        <v>38314</v>
      </c>
      <c r="I2152" t="s">
        <v>28</v>
      </c>
      <c r="J2152">
        <f>ROUNDUP(MONTH(sales_data_sample3[[#This Row],[ORDER DATE]])/3,0)</f>
        <v>4</v>
      </c>
      <c r="K2152" t="str">
        <f>TEXT(sales_data_sample3[[#This Row],[ORDER DATE]],"[$-409]mmmm")</f>
        <v>November</v>
      </c>
      <c r="L2152">
        <f>YEAR(sales_data_sample3[[#This Row],[ORDER DATE]])</f>
        <v>2004</v>
      </c>
      <c r="M2152" t="s">
        <v>29</v>
      </c>
      <c r="N2152">
        <v>118</v>
      </c>
      <c r="O2152" t="s">
        <v>471</v>
      </c>
      <c r="P2152" t="s">
        <v>380</v>
      </c>
      <c r="Q2152" t="s">
        <v>381</v>
      </c>
      <c r="R2152" t="s">
        <v>382</v>
      </c>
      <c r="S2152" t="s">
        <v>4804</v>
      </c>
      <c r="T2152" t="s">
        <v>383</v>
      </c>
      <c r="U2152" t="s">
        <v>384</v>
      </c>
      <c r="V2152" t="s">
        <v>385</v>
      </c>
      <c r="W2152" t="s">
        <v>307</v>
      </c>
      <c r="X2152" t="s">
        <v>307</v>
      </c>
      <c r="Y2152" t="s">
        <v>386</v>
      </c>
      <c r="Z2152" t="s">
        <v>387</v>
      </c>
      <c r="AA2152" t="s">
        <v>42</v>
      </c>
    </row>
    <row r="2153" spans="1:27" x14ac:dyDescent="0.25">
      <c r="A2153" s="1">
        <v>10339</v>
      </c>
      <c r="B2153" s="1">
        <v>39</v>
      </c>
      <c r="C2153" s="8">
        <v>76.67</v>
      </c>
      <c r="D2153" s="1">
        <v>3</v>
      </c>
      <c r="E2153" s="7">
        <v>2990.13</v>
      </c>
      <c r="F2153" s="7">
        <f>sales_data_sample3[[#This Row],[SALES]]*sales_data_sample3[[#This Row],[PROFIT MARGIN]]</f>
        <v>379.74651</v>
      </c>
      <c r="G2153" s="14" t="str">
        <f>IF(sales_data_sample3[[#This Row],[STATUS]] &lt;&gt;"Cancelled","12,70%","0")</f>
        <v>12,70%</v>
      </c>
      <c r="H2153" s="4">
        <v>38314</v>
      </c>
      <c r="I2153" t="s">
        <v>28</v>
      </c>
      <c r="J2153">
        <f>ROUNDUP(MONTH(sales_data_sample3[[#This Row],[ORDER DATE]])/3,0)</f>
        <v>4</v>
      </c>
      <c r="K2153" t="str">
        <f>TEXT(sales_data_sample3[[#This Row],[ORDER DATE]],"[$-409]mmmm")</f>
        <v>November</v>
      </c>
      <c r="L2153">
        <f>YEAR(sales_data_sample3[[#This Row],[ORDER DATE]])</f>
        <v>2004</v>
      </c>
      <c r="M2153" t="s">
        <v>29</v>
      </c>
      <c r="N2153">
        <v>193</v>
      </c>
      <c r="O2153" t="s">
        <v>530</v>
      </c>
      <c r="P2153" t="s">
        <v>380</v>
      </c>
      <c r="Q2153" t="s">
        <v>381</v>
      </c>
      <c r="R2153" t="s">
        <v>382</v>
      </c>
      <c r="S2153" t="s">
        <v>4804</v>
      </c>
      <c r="T2153" t="s">
        <v>383</v>
      </c>
      <c r="U2153" t="s">
        <v>384</v>
      </c>
      <c r="V2153" t="s">
        <v>385</v>
      </c>
      <c r="W2153" t="s">
        <v>307</v>
      </c>
      <c r="X2153" t="s">
        <v>307</v>
      </c>
      <c r="Y2153" t="s">
        <v>386</v>
      </c>
      <c r="Z2153" t="s">
        <v>387</v>
      </c>
      <c r="AA2153" t="s">
        <v>42</v>
      </c>
    </row>
    <row r="2154" spans="1:27" x14ac:dyDescent="0.25">
      <c r="A2154" s="1">
        <v>10339</v>
      </c>
      <c r="B2154" s="1">
        <v>27</v>
      </c>
      <c r="C2154" s="8">
        <v>100</v>
      </c>
      <c r="D2154" s="1">
        <v>2</v>
      </c>
      <c r="E2154" s="7">
        <v>2810.7</v>
      </c>
      <c r="F2154" s="7">
        <f>sales_data_sample3[[#This Row],[SALES]]*sales_data_sample3[[#This Row],[PROFIT MARGIN]]</f>
        <v>205.46216999999999</v>
      </c>
      <c r="G2154" s="14" t="str">
        <f>IF(sales_data_sample3[[#This Row],[STATUS]] &lt;&gt;"Cancelled","7,31%","0")</f>
        <v>7,31%</v>
      </c>
      <c r="H2154" s="4">
        <v>38314</v>
      </c>
      <c r="I2154" t="s">
        <v>28</v>
      </c>
      <c r="J2154">
        <f>ROUNDUP(MONTH(sales_data_sample3[[#This Row],[ORDER DATE]])/3,0)</f>
        <v>4</v>
      </c>
      <c r="K2154" t="str">
        <f>TEXT(sales_data_sample3[[#This Row],[ORDER DATE]],"[$-409]mmmm")</f>
        <v>November</v>
      </c>
      <c r="L2154">
        <f>YEAR(sales_data_sample3[[#This Row],[ORDER DATE]])</f>
        <v>2004</v>
      </c>
      <c r="M2154" t="s">
        <v>1502</v>
      </c>
      <c r="N2154">
        <v>84</v>
      </c>
      <c r="O2154" t="s">
        <v>1845</v>
      </c>
      <c r="P2154" t="s">
        <v>380</v>
      </c>
      <c r="Q2154" t="s">
        <v>381</v>
      </c>
      <c r="R2154" t="s">
        <v>382</v>
      </c>
      <c r="S2154" t="s">
        <v>4804</v>
      </c>
      <c r="T2154" t="s">
        <v>383</v>
      </c>
      <c r="U2154" t="s">
        <v>384</v>
      </c>
      <c r="V2154" t="s">
        <v>385</v>
      </c>
      <c r="W2154" t="s">
        <v>307</v>
      </c>
      <c r="X2154" t="s">
        <v>307</v>
      </c>
      <c r="Y2154" t="s">
        <v>386</v>
      </c>
      <c r="Z2154" t="s">
        <v>387</v>
      </c>
      <c r="AA2154" t="s">
        <v>42</v>
      </c>
    </row>
    <row r="2155" spans="1:27" x14ac:dyDescent="0.25">
      <c r="A2155" s="1">
        <v>10339</v>
      </c>
      <c r="B2155" s="1">
        <v>30</v>
      </c>
      <c r="C2155" s="8">
        <v>62.16</v>
      </c>
      <c r="D2155" s="1">
        <v>1</v>
      </c>
      <c r="E2155" s="7">
        <v>1864.8</v>
      </c>
      <c r="F2155" s="7">
        <f>sales_data_sample3[[#This Row],[SALES]]*sales_data_sample3[[#This Row],[PROFIT MARGIN]]</f>
        <v>236.8296</v>
      </c>
      <c r="G2155" s="14">
        <v>0.127</v>
      </c>
      <c r="H2155" s="4">
        <v>38314</v>
      </c>
      <c r="I2155" t="s">
        <v>28</v>
      </c>
      <c r="J2155">
        <f>ROUNDUP(MONTH(sales_data_sample3[[#This Row],[ORDER DATE]])/3,0)</f>
        <v>4</v>
      </c>
      <c r="K2155" t="str">
        <f>TEXT(sales_data_sample3[[#This Row],[ORDER DATE]],"[$-409]mmmm")</f>
        <v>November</v>
      </c>
      <c r="L2155">
        <f>YEAR(sales_data_sample3[[#This Row],[ORDER DATE]])</f>
        <v>2004</v>
      </c>
      <c r="M2155" t="s">
        <v>29</v>
      </c>
      <c r="N2155">
        <v>60</v>
      </c>
      <c r="O2155" t="s">
        <v>1884</v>
      </c>
      <c r="P2155" t="s">
        <v>380</v>
      </c>
      <c r="Q2155" t="s">
        <v>381</v>
      </c>
      <c r="R2155" t="s">
        <v>382</v>
      </c>
      <c r="S2155" t="s">
        <v>4804</v>
      </c>
      <c r="T2155" t="s">
        <v>383</v>
      </c>
      <c r="U2155" t="s">
        <v>384</v>
      </c>
      <c r="V2155" t="s">
        <v>385</v>
      </c>
      <c r="W2155" t="s">
        <v>307</v>
      </c>
      <c r="X2155" t="s">
        <v>307</v>
      </c>
      <c r="Y2155" t="s">
        <v>386</v>
      </c>
      <c r="Z2155" t="s">
        <v>387</v>
      </c>
      <c r="AA2155" t="s">
        <v>42</v>
      </c>
    </row>
    <row r="2156" spans="1:27" x14ac:dyDescent="0.25">
      <c r="A2156" s="1">
        <v>10339</v>
      </c>
      <c r="B2156" s="1">
        <v>27</v>
      </c>
      <c r="C2156" s="8">
        <v>84.39</v>
      </c>
      <c r="D2156" s="1">
        <v>10</v>
      </c>
      <c r="E2156" s="7">
        <v>2278.5300000000002</v>
      </c>
      <c r="F2156" s="7">
        <f>sales_data_sample3[[#This Row],[SALES]]*sales_data_sample3[[#This Row],[PROFIT MARGIN]]</f>
        <v>289.37331</v>
      </c>
      <c r="G2156" s="14">
        <v>0.127</v>
      </c>
      <c r="H2156" s="4">
        <v>38314</v>
      </c>
      <c r="I2156" t="s">
        <v>28</v>
      </c>
      <c r="J2156">
        <f>ROUNDUP(MONTH(sales_data_sample3[[#This Row],[ORDER DATE]])/3,0)</f>
        <v>4</v>
      </c>
      <c r="K2156" t="str">
        <f>TEXT(sales_data_sample3[[#This Row],[ORDER DATE]],"[$-409]mmmm")</f>
        <v>November</v>
      </c>
      <c r="L2156">
        <f>YEAR(sales_data_sample3[[#This Row],[ORDER DATE]])</f>
        <v>2004</v>
      </c>
      <c r="M2156" t="s">
        <v>29</v>
      </c>
      <c r="N2156">
        <v>112</v>
      </c>
      <c r="O2156" t="s">
        <v>2822</v>
      </c>
      <c r="P2156" t="s">
        <v>380</v>
      </c>
      <c r="Q2156" t="s">
        <v>381</v>
      </c>
      <c r="R2156" t="s">
        <v>382</v>
      </c>
      <c r="S2156" t="s">
        <v>4804</v>
      </c>
      <c r="T2156" t="s">
        <v>383</v>
      </c>
      <c r="U2156" t="s">
        <v>384</v>
      </c>
      <c r="V2156" t="s">
        <v>385</v>
      </c>
      <c r="W2156" t="s">
        <v>307</v>
      </c>
      <c r="X2156" t="s">
        <v>307</v>
      </c>
      <c r="Y2156" t="s">
        <v>386</v>
      </c>
      <c r="Z2156" t="s">
        <v>387</v>
      </c>
      <c r="AA2156" t="s">
        <v>42</v>
      </c>
    </row>
    <row r="2157" spans="1:27" x14ac:dyDescent="0.25">
      <c r="A2157" s="1">
        <v>10339</v>
      </c>
      <c r="B2157" s="1">
        <v>21</v>
      </c>
      <c r="C2157" s="8">
        <v>50.65</v>
      </c>
      <c r="D2157" s="1">
        <v>7</v>
      </c>
      <c r="E2157" s="7">
        <v>1063.6500000000001</v>
      </c>
      <c r="F2157" s="7">
        <f>sales_data_sample3[[#This Row],[SALES]]*sales_data_sample3[[#This Row],[PROFIT MARGIN]]</f>
        <v>77.752814999999998</v>
      </c>
      <c r="G2157" s="14" t="str">
        <f>IF(sales_data_sample3[[#This Row],[STATUS]] &lt;&gt;"Cancelled","7,31%","0")</f>
        <v>7,31%</v>
      </c>
      <c r="H2157" s="4">
        <v>38314</v>
      </c>
      <c r="I2157" t="s">
        <v>28</v>
      </c>
      <c r="J2157">
        <f>ROUNDUP(MONTH(sales_data_sample3[[#This Row],[ORDER DATE]])/3,0)</f>
        <v>4</v>
      </c>
      <c r="K2157" t="str">
        <f>TEXT(sales_data_sample3[[#This Row],[ORDER DATE]],"[$-409]mmmm")</f>
        <v>November</v>
      </c>
      <c r="L2157">
        <f>YEAR(sales_data_sample3[[#This Row],[ORDER DATE]])</f>
        <v>2004</v>
      </c>
      <c r="M2157" t="s">
        <v>1502</v>
      </c>
      <c r="N2157">
        <v>109</v>
      </c>
      <c r="O2157" t="s">
        <v>2888</v>
      </c>
      <c r="P2157" t="s">
        <v>380</v>
      </c>
      <c r="Q2157" t="s">
        <v>381</v>
      </c>
      <c r="R2157" t="s">
        <v>382</v>
      </c>
      <c r="S2157" t="s">
        <v>4804</v>
      </c>
      <c r="T2157" t="s">
        <v>383</v>
      </c>
      <c r="U2157" t="s">
        <v>384</v>
      </c>
      <c r="V2157" t="s">
        <v>385</v>
      </c>
      <c r="W2157" t="s">
        <v>307</v>
      </c>
      <c r="X2157" t="s">
        <v>307</v>
      </c>
      <c r="Y2157" t="s">
        <v>386</v>
      </c>
      <c r="Z2157" t="s">
        <v>387</v>
      </c>
      <c r="AA2157" t="s">
        <v>42</v>
      </c>
    </row>
    <row r="2158" spans="1:27" x14ac:dyDescent="0.25">
      <c r="A2158" s="1">
        <v>10339</v>
      </c>
      <c r="B2158" s="1">
        <v>55</v>
      </c>
      <c r="C2158" s="8">
        <v>100</v>
      </c>
      <c r="D2158" s="1">
        <v>12</v>
      </c>
      <c r="E2158" s="7">
        <v>6214.45</v>
      </c>
      <c r="F2158" s="7">
        <f>sales_data_sample3[[#This Row],[SALES]]*sales_data_sample3[[#This Row],[PROFIT MARGIN]]</f>
        <v>454.276295</v>
      </c>
      <c r="G2158" s="14" t="str">
        <f>IF(sales_data_sample3[[#This Row],[STATUS]] &lt;&gt;"Cancelled","7,31%","0")</f>
        <v>7,31%</v>
      </c>
      <c r="H2158" s="4">
        <v>38314</v>
      </c>
      <c r="I2158" t="s">
        <v>28</v>
      </c>
      <c r="J2158">
        <f>ROUNDUP(MONTH(sales_data_sample3[[#This Row],[ORDER DATE]])/3,0)</f>
        <v>4</v>
      </c>
      <c r="K2158" t="str">
        <f>TEXT(sales_data_sample3[[#This Row],[ORDER DATE]],"[$-409]mmmm")</f>
        <v>November</v>
      </c>
      <c r="L2158">
        <f>YEAR(sales_data_sample3[[#This Row],[ORDER DATE]])</f>
        <v>2004</v>
      </c>
      <c r="M2158" t="s">
        <v>1502</v>
      </c>
      <c r="N2158">
        <v>68</v>
      </c>
      <c r="O2158" t="s">
        <v>3232</v>
      </c>
      <c r="P2158" t="s">
        <v>380</v>
      </c>
      <c r="Q2158" t="s">
        <v>381</v>
      </c>
      <c r="R2158" t="s">
        <v>382</v>
      </c>
      <c r="S2158" t="s">
        <v>4804</v>
      </c>
      <c r="T2158" t="s">
        <v>383</v>
      </c>
      <c r="U2158" t="s">
        <v>384</v>
      </c>
      <c r="V2158" t="s">
        <v>385</v>
      </c>
      <c r="W2158" t="s">
        <v>307</v>
      </c>
      <c r="X2158" t="s">
        <v>307</v>
      </c>
      <c r="Y2158" t="s">
        <v>386</v>
      </c>
      <c r="Z2158" t="s">
        <v>387</v>
      </c>
      <c r="AA2158" t="s">
        <v>65</v>
      </c>
    </row>
    <row r="2159" spans="1:27" x14ac:dyDescent="0.25">
      <c r="A2159" s="1">
        <v>10339</v>
      </c>
      <c r="B2159" s="1">
        <v>55</v>
      </c>
      <c r="C2159" s="8">
        <v>100</v>
      </c>
      <c r="D2159" s="1">
        <v>13</v>
      </c>
      <c r="E2159" s="7">
        <v>10758</v>
      </c>
      <c r="F2159" s="7">
        <f>sales_data_sample3[[#This Row],[SALES]]*sales_data_sample3[[#This Row],[PROFIT MARGIN]]</f>
        <v>795.01619999999991</v>
      </c>
      <c r="G2159" s="14" t="str">
        <f>IF(sales_data_sample3[[#This Row],[STATUS]] &lt;&gt;"Cancelled","7,39%","0")</f>
        <v>7,39%</v>
      </c>
      <c r="H2159" s="4">
        <v>38314</v>
      </c>
      <c r="I2159" t="s">
        <v>28</v>
      </c>
      <c r="J2159">
        <f>ROUNDUP(MONTH(sales_data_sample3[[#This Row],[ORDER DATE]])/3,0)</f>
        <v>4</v>
      </c>
      <c r="K2159" t="str">
        <f>TEXT(sales_data_sample3[[#This Row],[ORDER DATE]],"[$-409]mmmm")</f>
        <v>November</v>
      </c>
      <c r="L2159">
        <f>YEAR(sales_data_sample3[[#This Row],[ORDER DATE]])</f>
        <v>2004</v>
      </c>
      <c r="M2159" t="s">
        <v>1354</v>
      </c>
      <c r="N2159">
        <v>88</v>
      </c>
      <c r="O2159" t="s">
        <v>3347</v>
      </c>
      <c r="P2159" t="s">
        <v>380</v>
      </c>
      <c r="Q2159" t="s">
        <v>381</v>
      </c>
      <c r="R2159" t="s">
        <v>382</v>
      </c>
      <c r="S2159" t="s">
        <v>4804</v>
      </c>
      <c r="T2159" t="s">
        <v>383</v>
      </c>
      <c r="U2159" t="s">
        <v>384</v>
      </c>
      <c r="V2159" t="s">
        <v>385</v>
      </c>
      <c r="W2159" t="s">
        <v>307</v>
      </c>
      <c r="X2159" t="s">
        <v>307</v>
      </c>
      <c r="Y2159" t="s">
        <v>386</v>
      </c>
      <c r="Z2159" t="s">
        <v>387</v>
      </c>
      <c r="AA2159" t="s">
        <v>229</v>
      </c>
    </row>
    <row r="2160" spans="1:27" x14ac:dyDescent="0.25">
      <c r="A2160" s="1">
        <v>10339</v>
      </c>
      <c r="B2160" s="1">
        <v>29</v>
      </c>
      <c r="C2160" s="8">
        <v>99.69</v>
      </c>
      <c r="D2160" s="1">
        <v>14</v>
      </c>
      <c r="E2160" s="7">
        <v>2891.01</v>
      </c>
      <c r="F2160" s="7">
        <f>sales_data_sample3[[#This Row],[SALES]]*sales_data_sample3[[#This Row],[PROFIT MARGIN]]</f>
        <v>213.64563899999999</v>
      </c>
      <c r="G2160" s="14" t="str">
        <f>IF(sales_data_sample3[[#This Row],[STATUS]] &lt;&gt;"Cancelled","7,39%","0")</f>
        <v>7,39%</v>
      </c>
      <c r="H2160" s="4">
        <v>38314</v>
      </c>
      <c r="I2160" t="s">
        <v>28</v>
      </c>
      <c r="J2160">
        <f>ROUNDUP(MONTH(sales_data_sample3[[#This Row],[ORDER DATE]])/3,0)</f>
        <v>4</v>
      </c>
      <c r="K2160" t="str">
        <f>TEXT(sales_data_sample3[[#This Row],[ORDER DATE]],"[$-409]mmmm")</f>
        <v>November</v>
      </c>
      <c r="L2160">
        <f>YEAR(sales_data_sample3[[#This Row],[ORDER DATE]])</f>
        <v>2004</v>
      </c>
      <c r="M2160" t="s">
        <v>1354</v>
      </c>
      <c r="N2160">
        <v>65</v>
      </c>
      <c r="O2160" t="s">
        <v>3465</v>
      </c>
      <c r="P2160" t="s">
        <v>380</v>
      </c>
      <c r="Q2160" t="s">
        <v>381</v>
      </c>
      <c r="R2160" t="s">
        <v>382</v>
      </c>
      <c r="S2160" t="s">
        <v>4804</v>
      </c>
      <c r="T2160" t="s">
        <v>383</v>
      </c>
      <c r="U2160" t="s">
        <v>384</v>
      </c>
      <c r="V2160" t="s">
        <v>385</v>
      </c>
      <c r="W2160" t="s">
        <v>307</v>
      </c>
      <c r="X2160" t="s">
        <v>307</v>
      </c>
      <c r="Y2160" t="s">
        <v>386</v>
      </c>
      <c r="Z2160" t="s">
        <v>387</v>
      </c>
      <c r="AA2160" t="s">
        <v>42</v>
      </c>
    </row>
    <row r="2161" spans="1:27" x14ac:dyDescent="0.25">
      <c r="A2161" s="1">
        <v>10339</v>
      </c>
      <c r="B2161" s="1">
        <v>42</v>
      </c>
      <c r="C2161" s="8">
        <v>59.36</v>
      </c>
      <c r="D2161" s="1">
        <v>16</v>
      </c>
      <c r="E2161" s="7">
        <v>2493.12</v>
      </c>
      <c r="F2161" s="7">
        <f>sales_data_sample3[[#This Row],[SALES]]*sales_data_sample3[[#This Row],[PROFIT MARGIN]]</f>
        <v>184.24156799999997</v>
      </c>
      <c r="G2161" s="14" t="str">
        <f>IF(sales_data_sample3[[#This Row],[STATUS]] &lt;&gt;"Cancelled","7,39%","0")</f>
        <v>7,39%</v>
      </c>
      <c r="H2161" s="4">
        <v>38314</v>
      </c>
      <c r="I2161" t="s">
        <v>28</v>
      </c>
      <c r="J2161">
        <f>ROUNDUP(MONTH(sales_data_sample3[[#This Row],[ORDER DATE]])/3,0)</f>
        <v>4</v>
      </c>
      <c r="K2161" t="str">
        <f>TEXT(sales_data_sample3[[#This Row],[ORDER DATE]],"[$-409]mmmm")</f>
        <v>November</v>
      </c>
      <c r="L2161">
        <f>YEAR(sales_data_sample3[[#This Row],[ORDER DATE]])</f>
        <v>2004</v>
      </c>
      <c r="M2161" t="s">
        <v>1354</v>
      </c>
      <c r="N2161">
        <v>83</v>
      </c>
      <c r="O2161" t="s">
        <v>3543</v>
      </c>
      <c r="P2161" t="s">
        <v>380</v>
      </c>
      <c r="Q2161" t="s">
        <v>381</v>
      </c>
      <c r="R2161" t="s">
        <v>382</v>
      </c>
      <c r="S2161" t="s">
        <v>4804</v>
      </c>
      <c r="T2161" t="s">
        <v>383</v>
      </c>
      <c r="U2161" t="s">
        <v>384</v>
      </c>
      <c r="V2161" t="s">
        <v>385</v>
      </c>
      <c r="W2161" t="s">
        <v>307</v>
      </c>
      <c r="X2161" t="s">
        <v>307</v>
      </c>
      <c r="Y2161" t="s">
        <v>386</v>
      </c>
      <c r="Z2161" t="s">
        <v>387</v>
      </c>
      <c r="AA2161" t="s">
        <v>42</v>
      </c>
    </row>
    <row r="2162" spans="1:27" x14ac:dyDescent="0.25">
      <c r="A2162" s="1">
        <v>10339</v>
      </c>
      <c r="B2162" s="1">
        <v>45</v>
      </c>
      <c r="C2162" s="8">
        <v>96.92</v>
      </c>
      <c r="D2162" s="1">
        <v>11</v>
      </c>
      <c r="E2162" s="7">
        <v>4361.3999999999996</v>
      </c>
      <c r="F2162" s="7">
        <f>sales_data_sample3[[#This Row],[SALES]]*sales_data_sample3[[#This Row],[PROFIT MARGIN]]</f>
        <v>318.81833999999998</v>
      </c>
      <c r="G2162" s="14" t="str">
        <f>IF(sales_data_sample3[[#This Row],[STATUS]] &lt;&gt;"Cancelled","7,31%","0")</f>
        <v>7,31%</v>
      </c>
      <c r="H2162" s="4">
        <v>38314</v>
      </c>
      <c r="I2162" t="s">
        <v>28</v>
      </c>
      <c r="J2162">
        <f>ROUNDUP(MONTH(sales_data_sample3[[#This Row],[ORDER DATE]])/3,0)</f>
        <v>4</v>
      </c>
      <c r="K2162" t="str">
        <f>TEXT(sales_data_sample3[[#This Row],[ORDER DATE]],"[$-409]mmmm")</f>
        <v>November</v>
      </c>
      <c r="L2162">
        <f>YEAR(sales_data_sample3[[#This Row],[ORDER DATE]])</f>
        <v>2004</v>
      </c>
      <c r="M2162" t="s">
        <v>1502</v>
      </c>
      <c r="N2162">
        <v>68</v>
      </c>
      <c r="O2162" t="s">
        <v>3620</v>
      </c>
      <c r="P2162" t="s">
        <v>380</v>
      </c>
      <c r="Q2162" t="s">
        <v>381</v>
      </c>
      <c r="R2162" t="s">
        <v>382</v>
      </c>
      <c r="S2162" t="s">
        <v>4804</v>
      </c>
      <c r="T2162" t="s">
        <v>383</v>
      </c>
      <c r="U2162" t="s">
        <v>384</v>
      </c>
      <c r="V2162" t="s">
        <v>385</v>
      </c>
      <c r="W2162" t="s">
        <v>307</v>
      </c>
      <c r="X2162" t="s">
        <v>307</v>
      </c>
      <c r="Y2162" t="s">
        <v>386</v>
      </c>
      <c r="Z2162" t="s">
        <v>387</v>
      </c>
      <c r="AA2162" t="s">
        <v>65</v>
      </c>
    </row>
    <row r="2163" spans="1:27" x14ac:dyDescent="0.25">
      <c r="A2163" s="1">
        <v>10339</v>
      </c>
      <c r="B2163" s="1">
        <v>22</v>
      </c>
      <c r="C2163" s="8">
        <v>100</v>
      </c>
      <c r="D2163" s="1">
        <v>5</v>
      </c>
      <c r="E2163" s="7">
        <v>2816.44</v>
      </c>
      <c r="F2163" s="7">
        <f>sales_data_sample3[[#This Row],[SALES]]*sales_data_sample3[[#This Row],[PROFIT MARGIN]]</f>
        <v>257.422616</v>
      </c>
      <c r="G2163" s="14" t="str">
        <f>IF(sales_data_sample3[[#This Row],[STATUS]] &lt;&gt;"Cancelled","9,14%","0")</f>
        <v>9,14%</v>
      </c>
      <c r="H2163" s="4">
        <v>38314</v>
      </c>
      <c r="I2163" t="s">
        <v>28</v>
      </c>
      <c r="J2163">
        <f>ROUNDUP(MONTH(sales_data_sample3[[#This Row],[ORDER DATE]])/3,0)</f>
        <v>4</v>
      </c>
      <c r="K2163" t="str">
        <f>TEXT(sales_data_sample3[[#This Row],[ORDER DATE]],"[$-409]mmmm")</f>
        <v>November</v>
      </c>
      <c r="L2163">
        <f>YEAR(sales_data_sample3[[#This Row],[ORDER DATE]])</f>
        <v>2004</v>
      </c>
      <c r="M2163" t="s">
        <v>2075</v>
      </c>
      <c r="N2163">
        <v>66</v>
      </c>
      <c r="O2163" t="s">
        <v>4284</v>
      </c>
      <c r="P2163" t="s">
        <v>380</v>
      </c>
      <c r="Q2163" t="s">
        <v>381</v>
      </c>
      <c r="R2163" t="s">
        <v>382</v>
      </c>
      <c r="S2163" t="s">
        <v>4804</v>
      </c>
      <c r="T2163" t="s">
        <v>383</v>
      </c>
      <c r="U2163" t="s">
        <v>384</v>
      </c>
      <c r="V2163" t="s">
        <v>385</v>
      </c>
      <c r="W2163" t="s">
        <v>307</v>
      </c>
      <c r="X2163" t="s">
        <v>307</v>
      </c>
      <c r="Y2163" t="s">
        <v>386</v>
      </c>
      <c r="Z2163" t="s">
        <v>387</v>
      </c>
      <c r="AA2163" t="s">
        <v>42</v>
      </c>
    </row>
    <row r="2164" spans="1:27" x14ac:dyDescent="0.25">
      <c r="A2164" s="1">
        <v>10339</v>
      </c>
      <c r="B2164" s="1">
        <v>55</v>
      </c>
      <c r="C2164" s="8">
        <v>71.25</v>
      </c>
      <c r="D2164" s="1">
        <v>15</v>
      </c>
      <c r="E2164" s="7">
        <v>3918.75</v>
      </c>
      <c r="F2164" s="7">
        <f>sales_data_sample3[[#This Row],[SALES]]*sales_data_sample3[[#This Row],[PROFIT MARGIN]]</f>
        <v>358.17374999999998</v>
      </c>
      <c r="G2164" s="14" t="str">
        <f>IF(sales_data_sample3[[#This Row],[STATUS]] &lt;&gt;"Cancelled","9,14%","0")</f>
        <v>9,14%</v>
      </c>
      <c r="H2164" s="4">
        <v>38314</v>
      </c>
      <c r="I2164" t="s">
        <v>28</v>
      </c>
      <c r="J2164">
        <f>ROUNDUP(MONTH(sales_data_sample3[[#This Row],[ORDER DATE]])/3,0)</f>
        <v>4</v>
      </c>
      <c r="K2164" t="str">
        <f>TEXT(sales_data_sample3[[#This Row],[ORDER DATE]],"[$-409]mmmm")</f>
        <v>November</v>
      </c>
      <c r="L2164">
        <f>YEAR(sales_data_sample3[[#This Row],[ORDER DATE]])</f>
        <v>2004</v>
      </c>
      <c r="M2164" t="s">
        <v>2075</v>
      </c>
      <c r="N2164">
        <v>90</v>
      </c>
      <c r="O2164" t="s">
        <v>4394</v>
      </c>
      <c r="P2164" t="s">
        <v>380</v>
      </c>
      <c r="Q2164" t="s">
        <v>381</v>
      </c>
      <c r="R2164" t="s">
        <v>382</v>
      </c>
      <c r="S2164" t="s">
        <v>4804</v>
      </c>
      <c r="T2164" t="s">
        <v>383</v>
      </c>
      <c r="U2164" t="s">
        <v>384</v>
      </c>
      <c r="V2164" t="s">
        <v>385</v>
      </c>
      <c r="W2164" t="s">
        <v>307</v>
      </c>
      <c r="X2164" t="s">
        <v>307</v>
      </c>
      <c r="Y2164" t="s">
        <v>386</v>
      </c>
      <c r="Z2164" t="s">
        <v>387</v>
      </c>
      <c r="AA2164" t="s">
        <v>65</v>
      </c>
    </row>
    <row r="2165" spans="1:27" x14ac:dyDescent="0.25">
      <c r="A2165" s="1">
        <v>10339</v>
      </c>
      <c r="B2165" s="1">
        <v>50</v>
      </c>
      <c r="C2165" s="8">
        <v>74.349999999999994</v>
      </c>
      <c r="D2165" s="1">
        <v>9</v>
      </c>
      <c r="E2165" s="7">
        <v>3717.5</v>
      </c>
      <c r="F2165" s="7">
        <f>sales_data_sample3[[#This Row],[SALES]]*sales_data_sample3[[#This Row],[PROFIT MARGIN]]</f>
        <v>339.77949999999998</v>
      </c>
      <c r="G2165" s="14" t="str">
        <f>IF(sales_data_sample3[[#This Row],[STATUS]] &lt;&gt;"Cancelled","9,14%","0")</f>
        <v>9,14%</v>
      </c>
      <c r="H2165" s="4">
        <v>38314</v>
      </c>
      <c r="I2165" t="s">
        <v>28</v>
      </c>
      <c r="J2165">
        <f>ROUNDUP(MONTH(sales_data_sample3[[#This Row],[ORDER DATE]])/3,0)</f>
        <v>4</v>
      </c>
      <c r="K2165" t="str">
        <f>TEXT(sales_data_sample3[[#This Row],[ORDER DATE]],"[$-409]mmmm")</f>
        <v>November</v>
      </c>
      <c r="L2165">
        <f>YEAR(sales_data_sample3[[#This Row],[ORDER DATE]])</f>
        <v>2004</v>
      </c>
      <c r="M2165" t="s">
        <v>2075</v>
      </c>
      <c r="N2165">
        <v>72</v>
      </c>
      <c r="O2165" t="s">
        <v>4468</v>
      </c>
      <c r="P2165" t="s">
        <v>380</v>
      </c>
      <c r="Q2165" t="s">
        <v>381</v>
      </c>
      <c r="R2165" t="s">
        <v>382</v>
      </c>
      <c r="S2165" t="s">
        <v>4804</v>
      </c>
      <c r="T2165" t="s">
        <v>383</v>
      </c>
      <c r="U2165" t="s">
        <v>384</v>
      </c>
      <c r="V2165" t="s">
        <v>385</v>
      </c>
      <c r="W2165" t="s">
        <v>307</v>
      </c>
      <c r="X2165" t="s">
        <v>307</v>
      </c>
      <c r="Y2165" t="s">
        <v>386</v>
      </c>
      <c r="Z2165" t="s">
        <v>387</v>
      </c>
      <c r="AA2165" t="s">
        <v>65</v>
      </c>
    </row>
    <row r="2166" spans="1:27" x14ac:dyDescent="0.25">
      <c r="A2166" s="1">
        <v>10339</v>
      </c>
      <c r="B2166" s="1">
        <v>50</v>
      </c>
      <c r="C2166" s="8">
        <v>57.86</v>
      </c>
      <c r="D2166" s="1">
        <v>8</v>
      </c>
      <c r="E2166" s="7">
        <v>2893</v>
      </c>
      <c r="F2166" s="7">
        <f>sales_data_sample3[[#This Row],[SALES]]*sales_data_sample3[[#This Row],[PROFIT MARGIN]]</f>
        <v>211.47829999999999</v>
      </c>
      <c r="G2166" s="14" t="str">
        <f>IF(sales_data_sample3[[#This Row],[STATUS]] &lt;&gt;"Cancelled","7,31%","0")</f>
        <v>7,31%</v>
      </c>
      <c r="H2166" s="4">
        <v>38314</v>
      </c>
      <c r="I2166" t="s">
        <v>28</v>
      </c>
      <c r="J2166">
        <f>ROUNDUP(MONTH(sales_data_sample3[[#This Row],[ORDER DATE]])/3,0)</f>
        <v>4</v>
      </c>
      <c r="K2166" t="str">
        <f>TEXT(sales_data_sample3[[#This Row],[ORDER DATE]],"[$-409]mmmm")</f>
        <v>November</v>
      </c>
      <c r="L2166">
        <f>YEAR(sales_data_sample3[[#This Row],[ORDER DATE]])</f>
        <v>2004</v>
      </c>
      <c r="M2166" t="s">
        <v>1502</v>
      </c>
      <c r="N2166">
        <v>74</v>
      </c>
      <c r="O2166" t="s">
        <v>4675</v>
      </c>
      <c r="P2166" t="s">
        <v>380</v>
      </c>
      <c r="Q2166" t="s">
        <v>381</v>
      </c>
      <c r="R2166" t="s">
        <v>382</v>
      </c>
      <c r="S2166" t="s">
        <v>4804</v>
      </c>
      <c r="T2166" t="s">
        <v>383</v>
      </c>
      <c r="U2166" t="s">
        <v>384</v>
      </c>
      <c r="V2166" t="s">
        <v>385</v>
      </c>
      <c r="W2166" t="s">
        <v>307</v>
      </c>
      <c r="X2166" t="s">
        <v>307</v>
      </c>
      <c r="Y2166" t="s">
        <v>386</v>
      </c>
      <c r="Z2166" t="s">
        <v>387</v>
      </c>
      <c r="AA2166" t="s">
        <v>42</v>
      </c>
    </row>
    <row r="2167" spans="1:27" x14ac:dyDescent="0.25">
      <c r="A2167" s="1">
        <v>10339</v>
      </c>
      <c r="B2167" s="1">
        <v>27</v>
      </c>
      <c r="C2167" s="8">
        <v>76.31</v>
      </c>
      <c r="D2167" s="1">
        <v>6</v>
      </c>
      <c r="E2167" s="7">
        <v>2060.37</v>
      </c>
      <c r="F2167" s="7">
        <f>sales_data_sample3[[#This Row],[SALES]]*sales_data_sample3[[#This Row],[PROFIT MARGIN]]</f>
        <v>150.61304699999999</v>
      </c>
      <c r="G2167" s="14" t="str">
        <f>IF(sales_data_sample3[[#This Row],[STATUS]] &lt;&gt;"Cancelled","7,31%","0")</f>
        <v>7,31%</v>
      </c>
      <c r="H2167" s="4">
        <v>38314</v>
      </c>
      <c r="I2167" t="s">
        <v>28</v>
      </c>
      <c r="J2167">
        <f>ROUNDUP(MONTH(sales_data_sample3[[#This Row],[ORDER DATE]])/3,0)</f>
        <v>4</v>
      </c>
      <c r="K2167" t="str">
        <f>TEXT(sales_data_sample3[[#This Row],[ORDER DATE]],"[$-409]mmmm")</f>
        <v>November</v>
      </c>
      <c r="L2167">
        <f>YEAR(sales_data_sample3[[#This Row],[ORDER DATE]])</f>
        <v>2004</v>
      </c>
      <c r="M2167" t="s">
        <v>1502</v>
      </c>
      <c r="N2167">
        <v>49</v>
      </c>
      <c r="O2167" t="s">
        <v>4719</v>
      </c>
      <c r="P2167" t="s">
        <v>380</v>
      </c>
      <c r="Q2167" t="s">
        <v>381</v>
      </c>
      <c r="R2167" t="s">
        <v>382</v>
      </c>
      <c r="S2167" t="s">
        <v>4804</v>
      </c>
      <c r="T2167" t="s">
        <v>383</v>
      </c>
      <c r="U2167" t="s">
        <v>384</v>
      </c>
      <c r="V2167" t="s">
        <v>385</v>
      </c>
      <c r="W2167" t="s">
        <v>307</v>
      </c>
      <c r="X2167" t="s">
        <v>307</v>
      </c>
      <c r="Y2167" t="s">
        <v>386</v>
      </c>
      <c r="Z2167" t="s">
        <v>387</v>
      </c>
      <c r="AA2167" t="s">
        <v>42</v>
      </c>
    </row>
    <row r="2168" spans="1:27" x14ac:dyDescent="0.25">
      <c r="A2168" s="1">
        <v>10340</v>
      </c>
      <c r="B2168" s="1">
        <v>55</v>
      </c>
      <c r="C2168" s="8">
        <v>79.98</v>
      </c>
      <c r="D2168" s="1">
        <v>8</v>
      </c>
      <c r="E2168" s="7">
        <v>4398.8999999999996</v>
      </c>
      <c r="F2168" s="7">
        <f>sales_data_sample3[[#This Row],[SALES]]*sales_data_sample3[[#This Row],[PROFIT MARGIN]]</f>
        <v>558.66030000000001</v>
      </c>
      <c r="G2168" s="14">
        <v>0.127</v>
      </c>
      <c r="H2168" s="4">
        <v>38315</v>
      </c>
      <c r="I2168" t="s">
        <v>28</v>
      </c>
      <c r="J2168">
        <f>ROUNDUP(MONTH(sales_data_sample3[[#This Row],[ORDER DATE]])/3,0)</f>
        <v>4</v>
      </c>
      <c r="K2168" t="str">
        <f>TEXT(sales_data_sample3[[#This Row],[ORDER DATE]],"[$-409]mmmm")</f>
        <v>November</v>
      </c>
      <c r="L2168">
        <f>YEAR(sales_data_sample3[[#This Row],[ORDER DATE]])</f>
        <v>2004</v>
      </c>
      <c r="M2168" t="s">
        <v>29</v>
      </c>
      <c r="N2168">
        <v>76</v>
      </c>
      <c r="O2168" t="s">
        <v>2965</v>
      </c>
      <c r="P2168" t="s">
        <v>611</v>
      </c>
      <c r="Q2168" t="s">
        <v>612</v>
      </c>
      <c r="R2168" t="s">
        <v>613</v>
      </c>
      <c r="S2168" t="s">
        <v>4804</v>
      </c>
      <c r="T2168" t="s">
        <v>614</v>
      </c>
      <c r="U2168" t="s">
        <v>4804</v>
      </c>
      <c r="V2168" t="s">
        <v>615</v>
      </c>
      <c r="W2168" t="s">
        <v>273</v>
      </c>
      <c r="X2168" t="s">
        <v>52</v>
      </c>
      <c r="Y2168" t="s">
        <v>616</v>
      </c>
      <c r="Z2168" t="s">
        <v>617</v>
      </c>
      <c r="AA2168" t="s">
        <v>65</v>
      </c>
    </row>
    <row r="2169" spans="1:27" x14ac:dyDescent="0.25">
      <c r="A2169" s="1">
        <v>10340</v>
      </c>
      <c r="B2169" s="1">
        <v>40</v>
      </c>
      <c r="C2169" s="8">
        <v>84.77</v>
      </c>
      <c r="D2169" s="1">
        <v>1</v>
      </c>
      <c r="E2169" s="7">
        <v>3390.8</v>
      </c>
      <c r="F2169" s="7">
        <f>sales_data_sample3[[#This Row],[SALES]]*sales_data_sample3[[#This Row],[PROFIT MARGIN]]</f>
        <v>247.86748</v>
      </c>
      <c r="G2169" s="14" t="str">
        <f>IF(sales_data_sample3[[#This Row],[STATUS]] &lt;&gt;"Cancelled","7,31%","0")</f>
        <v>7,31%</v>
      </c>
      <c r="H2169" s="4">
        <v>38315</v>
      </c>
      <c r="I2169" t="s">
        <v>28</v>
      </c>
      <c r="J2169">
        <f>ROUNDUP(MONTH(sales_data_sample3[[#This Row],[ORDER DATE]])/3,0)</f>
        <v>4</v>
      </c>
      <c r="K2169" t="str">
        <f>TEXT(sales_data_sample3[[#This Row],[ORDER DATE]],"[$-409]mmmm")</f>
        <v>November</v>
      </c>
      <c r="L2169">
        <f>YEAR(sales_data_sample3[[#This Row],[ORDER DATE]])</f>
        <v>2004</v>
      </c>
      <c r="M2169" t="s">
        <v>1502</v>
      </c>
      <c r="N2169">
        <v>72</v>
      </c>
      <c r="O2169" t="s">
        <v>3763</v>
      </c>
      <c r="P2169" t="s">
        <v>611</v>
      </c>
      <c r="Q2169" t="s">
        <v>612</v>
      </c>
      <c r="R2169" t="s">
        <v>613</v>
      </c>
      <c r="S2169" t="s">
        <v>4804</v>
      </c>
      <c r="T2169" t="s">
        <v>614</v>
      </c>
      <c r="U2169" t="s">
        <v>4804</v>
      </c>
      <c r="V2169" t="s">
        <v>615</v>
      </c>
      <c r="W2169" t="s">
        <v>273</v>
      </c>
      <c r="X2169" t="s">
        <v>52</v>
      </c>
      <c r="Y2169" t="s">
        <v>616</v>
      </c>
      <c r="Z2169" t="s">
        <v>617</v>
      </c>
      <c r="AA2169" t="s">
        <v>65</v>
      </c>
    </row>
    <row r="2170" spans="1:27" x14ac:dyDescent="0.25">
      <c r="A2170" s="1">
        <v>10340</v>
      </c>
      <c r="B2170" s="1">
        <v>55</v>
      </c>
      <c r="C2170" s="8">
        <v>100</v>
      </c>
      <c r="D2170" s="1">
        <v>2</v>
      </c>
      <c r="E2170" s="7">
        <v>6482.85</v>
      </c>
      <c r="F2170" s="7">
        <f>sales_data_sample3[[#This Row],[SALES]]*sales_data_sample3[[#This Row],[PROFIT MARGIN]]</f>
        <v>823.32195000000002</v>
      </c>
      <c r="G2170" s="14">
        <v>0.127</v>
      </c>
      <c r="H2170" s="4">
        <v>38315</v>
      </c>
      <c r="I2170" t="s">
        <v>28</v>
      </c>
      <c r="J2170">
        <f>ROUNDUP(MONTH(sales_data_sample3[[#This Row],[ORDER DATE]])/3,0)</f>
        <v>4</v>
      </c>
      <c r="K2170" t="str">
        <f>TEXT(sales_data_sample3[[#This Row],[ORDER DATE]],"[$-409]mmmm")</f>
        <v>November</v>
      </c>
      <c r="L2170">
        <f>YEAR(sales_data_sample3[[#This Row],[ORDER DATE]])</f>
        <v>2004</v>
      </c>
      <c r="M2170" t="s">
        <v>29</v>
      </c>
      <c r="N2170">
        <v>99</v>
      </c>
      <c r="O2170" t="s">
        <v>3872</v>
      </c>
      <c r="P2170" t="s">
        <v>611</v>
      </c>
      <c r="Q2170" t="s">
        <v>612</v>
      </c>
      <c r="R2170" t="s">
        <v>613</v>
      </c>
      <c r="S2170" t="s">
        <v>4804</v>
      </c>
      <c r="T2170" t="s">
        <v>614</v>
      </c>
      <c r="U2170" t="s">
        <v>4804</v>
      </c>
      <c r="V2170" t="s">
        <v>615</v>
      </c>
      <c r="W2170" t="s">
        <v>273</v>
      </c>
      <c r="X2170" t="s">
        <v>52</v>
      </c>
      <c r="Y2170" t="s">
        <v>616</v>
      </c>
      <c r="Z2170" t="s">
        <v>617</v>
      </c>
      <c r="AA2170" t="s">
        <v>65</v>
      </c>
    </row>
    <row r="2171" spans="1:27" x14ac:dyDescent="0.25">
      <c r="A2171" s="1">
        <v>10340</v>
      </c>
      <c r="B2171" s="1">
        <v>39</v>
      </c>
      <c r="C2171" s="8">
        <v>59.16</v>
      </c>
      <c r="D2171" s="1">
        <v>3</v>
      </c>
      <c r="E2171" s="7">
        <v>2307.2399999999998</v>
      </c>
      <c r="F2171" s="7">
        <f>sales_data_sample3[[#This Row],[SALES]]*sales_data_sample3[[#This Row],[PROFIT MARGIN]]</f>
        <v>170.50503599999996</v>
      </c>
      <c r="G2171" s="14" t="str">
        <f>IF(sales_data_sample3[[#This Row],[STATUS]] &lt;&gt;"Cancelled","7,39%","0")</f>
        <v>7,39%</v>
      </c>
      <c r="H2171" s="4">
        <v>38315</v>
      </c>
      <c r="I2171" t="s">
        <v>28</v>
      </c>
      <c r="J2171">
        <f>ROUNDUP(MONTH(sales_data_sample3[[#This Row],[ORDER DATE]])/3,0)</f>
        <v>4</v>
      </c>
      <c r="K2171" t="str">
        <f>TEXT(sales_data_sample3[[#This Row],[ORDER DATE]],"[$-409]mmmm")</f>
        <v>November</v>
      </c>
      <c r="L2171">
        <f>YEAR(sales_data_sample3[[#This Row],[ORDER DATE]])</f>
        <v>2004</v>
      </c>
      <c r="M2171" t="s">
        <v>1354</v>
      </c>
      <c r="N2171">
        <v>68</v>
      </c>
      <c r="O2171" t="s">
        <v>4069</v>
      </c>
      <c r="P2171" t="s">
        <v>611</v>
      </c>
      <c r="Q2171" t="s">
        <v>612</v>
      </c>
      <c r="R2171" t="s">
        <v>613</v>
      </c>
      <c r="S2171" t="s">
        <v>4804</v>
      </c>
      <c r="T2171" t="s">
        <v>614</v>
      </c>
      <c r="U2171" t="s">
        <v>4804</v>
      </c>
      <c r="V2171" t="s">
        <v>615</v>
      </c>
      <c r="W2171" t="s">
        <v>273</v>
      </c>
      <c r="X2171" t="s">
        <v>52</v>
      </c>
      <c r="Y2171" t="s">
        <v>616</v>
      </c>
      <c r="Z2171" t="s">
        <v>617</v>
      </c>
      <c r="AA2171" t="s">
        <v>42</v>
      </c>
    </row>
    <row r="2172" spans="1:27" x14ac:dyDescent="0.25">
      <c r="A2172" s="1">
        <v>10340</v>
      </c>
      <c r="B2172" s="1">
        <v>40</v>
      </c>
      <c r="C2172" s="8">
        <v>50.62</v>
      </c>
      <c r="D2172" s="1">
        <v>4</v>
      </c>
      <c r="E2172" s="7">
        <v>2024.8</v>
      </c>
      <c r="F2172" s="7">
        <f>sales_data_sample3[[#This Row],[SALES]]*sales_data_sample3[[#This Row],[PROFIT MARGIN]]</f>
        <v>149.63271999999998</v>
      </c>
      <c r="G2172" s="14" t="str">
        <f>IF(sales_data_sample3[[#This Row],[STATUS]] &lt;&gt;"Cancelled","7,39%","0")</f>
        <v>7,39%</v>
      </c>
      <c r="H2172" s="4">
        <v>38315</v>
      </c>
      <c r="I2172" t="s">
        <v>28</v>
      </c>
      <c r="J2172">
        <f>ROUNDUP(MONTH(sales_data_sample3[[#This Row],[ORDER DATE]])/3,0)</f>
        <v>4</v>
      </c>
      <c r="K2172" t="str">
        <f>TEXT(sales_data_sample3[[#This Row],[ORDER DATE]],"[$-409]mmmm")</f>
        <v>November</v>
      </c>
      <c r="L2172">
        <f>YEAR(sales_data_sample3[[#This Row],[ORDER DATE]])</f>
        <v>2004</v>
      </c>
      <c r="M2172" t="s">
        <v>1354</v>
      </c>
      <c r="N2172">
        <v>43</v>
      </c>
      <c r="O2172" t="s">
        <v>4136</v>
      </c>
      <c r="P2172" t="s">
        <v>611</v>
      </c>
      <c r="Q2172" t="s">
        <v>612</v>
      </c>
      <c r="R2172" t="s">
        <v>613</v>
      </c>
      <c r="S2172" t="s">
        <v>4804</v>
      </c>
      <c r="T2172" t="s">
        <v>614</v>
      </c>
      <c r="U2172" t="s">
        <v>4804</v>
      </c>
      <c r="V2172" t="s">
        <v>615</v>
      </c>
      <c r="W2172" t="s">
        <v>273</v>
      </c>
      <c r="X2172" t="s">
        <v>52</v>
      </c>
      <c r="Y2172" t="s">
        <v>616</v>
      </c>
      <c r="Z2172" t="s">
        <v>617</v>
      </c>
      <c r="AA2172" t="s">
        <v>42</v>
      </c>
    </row>
    <row r="2173" spans="1:27" x14ac:dyDescent="0.25">
      <c r="A2173" s="1">
        <v>10340</v>
      </c>
      <c r="B2173" s="1">
        <v>30</v>
      </c>
      <c r="C2173" s="8">
        <v>88.6</v>
      </c>
      <c r="D2173" s="1">
        <v>5</v>
      </c>
      <c r="E2173" s="7">
        <v>2658</v>
      </c>
      <c r="F2173" s="7">
        <f>sales_data_sample3[[#This Row],[SALES]]*sales_data_sample3[[#This Row],[PROFIT MARGIN]]</f>
        <v>194.2998</v>
      </c>
      <c r="G2173" s="14" t="str">
        <f>IF(sales_data_sample3[[#This Row],[STATUS]] &lt;&gt;"Cancelled","7,31%","0")</f>
        <v>7,31%</v>
      </c>
      <c r="H2173" s="4">
        <v>38315</v>
      </c>
      <c r="I2173" t="s">
        <v>28</v>
      </c>
      <c r="J2173">
        <f>ROUNDUP(MONTH(sales_data_sample3[[#This Row],[ORDER DATE]])/3,0)</f>
        <v>4</v>
      </c>
      <c r="K2173" t="str">
        <f>TEXT(sales_data_sample3[[#This Row],[ORDER DATE]],"[$-409]mmmm")</f>
        <v>November</v>
      </c>
      <c r="L2173">
        <f>YEAR(sales_data_sample3[[#This Row],[ORDER DATE]])</f>
        <v>2004</v>
      </c>
      <c r="M2173" t="s">
        <v>1502</v>
      </c>
      <c r="N2173">
        <v>91</v>
      </c>
      <c r="O2173" t="s">
        <v>4321</v>
      </c>
      <c r="P2173" t="s">
        <v>611</v>
      </c>
      <c r="Q2173" t="s">
        <v>612</v>
      </c>
      <c r="R2173" t="s">
        <v>613</v>
      </c>
      <c r="S2173" t="s">
        <v>4804</v>
      </c>
      <c r="T2173" t="s">
        <v>614</v>
      </c>
      <c r="U2173" t="s">
        <v>4804</v>
      </c>
      <c r="V2173" t="s">
        <v>615</v>
      </c>
      <c r="W2173" t="s">
        <v>273</v>
      </c>
      <c r="X2173" t="s">
        <v>52</v>
      </c>
      <c r="Y2173" t="s">
        <v>616</v>
      </c>
      <c r="Z2173" t="s">
        <v>617</v>
      </c>
      <c r="AA2173" t="s">
        <v>42</v>
      </c>
    </row>
    <row r="2174" spans="1:27" x14ac:dyDescent="0.25">
      <c r="A2174" s="1">
        <v>10340</v>
      </c>
      <c r="B2174" s="1">
        <v>55</v>
      </c>
      <c r="C2174" s="8">
        <v>87.75</v>
      </c>
      <c r="D2174" s="1">
        <v>7</v>
      </c>
      <c r="E2174" s="7">
        <v>4826.25</v>
      </c>
      <c r="F2174" s="7">
        <f>sales_data_sample3[[#This Row],[SALES]]*sales_data_sample3[[#This Row],[PROFIT MARGIN]]</f>
        <v>352.79887500000001</v>
      </c>
      <c r="G2174" s="14" t="str">
        <f>IF(sales_data_sample3[[#This Row],[STATUS]] &lt;&gt;"Cancelled","7,31%","0")</f>
        <v>7,31%</v>
      </c>
      <c r="H2174" s="4">
        <v>38315</v>
      </c>
      <c r="I2174" t="s">
        <v>28</v>
      </c>
      <c r="J2174">
        <f>ROUNDUP(MONTH(sales_data_sample3[[#This Row],[ORDER DATE]])/3,0)</f>
        <v>4</v>
      </c>
      <c r="K2174" t="str">
        <f>TEXT(sales_data_sample3[[#This Row],[ORDER DATE]],"[$-409]mmmm")</f>
        <v>November</v>
      </c>
      <c r="L2174">
        <f>YEAR(sales_data_sample3[[#This Row],[ORDER DATE]])</f>
        <v>2004</v>
      </c>
      <c r="M2174" t="s">
        <v>1502</v>
      </c>
      <c r="N2174">
        <v>99</v>
      </c>
      <c r="O2174" t="s">
        <v>4433</v>
      </c>
      <c r="P2174" t="s">
        <v>611</v>
      </c>
      <c r="Q2174" t="s">
        <v>612</v>
      </c>
      <c r="R2174" t="s">
        <v>613</v>
      </c>
      <c r="S2174" t="s">
        <v>4804</v>
      </c>
      <c r="T2174" t="s">
        <v>614</v>
      </c>
      <c r="U2174" t="s">
        <v>4804</v>
      </c>
      <c r="V2174" t="s">
        <v>615</v>
      </c>
      <c r="W2174" t="s">
        <v>273</v>
      </c>
      <c r="X2174" t="s">
        <v>52</v>
      </c>
      <c r="Y2174" t="s">
        <v>616</v>
      </c>
      <c r="Z2174" t="s">
        <v>617</v>
      </c>
      <c r="AA2174" t="s">
        <v>65</v>
      </c>
    </row>
    <row r="2175" spans="1:27" x14ac:dyDescent="0.25">
      <c r="A2175" s="1">
        <v>10340</v>
      </c>
      <c r="B2175" s="1">
        <v>29</v>
      </c>
      <c r="C2175" s="8">
        <v>100</v>
      </c>
      <c r="D2175" s="1">
        <v>6</v>
      </c>
      <c r="E2175" s="7">
        <v>4094.51</v>
      </c>
      <c r="F2175" s="7">
        <f>sales_data_sample3[[#This Row],[SALES]]*sales_data_sample3[[#This Row],[PROFIT MARGIN]]</f>
        <v>299.30868100000004</v>
      </c>
      <c r="G2175" s="14" t="str">
        <f>IF(sales_data_sample3[[#This Row],[STATUS]] &lt;&gt;"Cancelled","7,31%","0")</f>
        <v>7,31%</v>
      </c>
      <c r="H2175" s="4">
        <v>38315</v>
      </c>
      <c r="I2175" t="s">
        <v>28</v>
      </c>
      <c r="J2175">
        <f>ROUNDUP(MONTH(sales_data_sample3[[#This Row],[ORDER DATE]])/3,0)</f>
        <v>4</v>
      </c>
      <c r="K2175" t="str">
        <f>TEXT(sales_data_sample3[[#This Row],[ORDER DATE]],"[$-409]mmmm")</f>
        <v>November</v>
      </c>
      <c r="L2175">
        <f>YEAR(sales_data_sample3[[#This Row],[ORDER DATE]])</f>
        <v>2004</v>
      </c>
      <c r="M2175" t="s">
        <v>1502</v>
      </c>
      <c r="N2175">
        <v>118</v>
      </c>
      <c r="O2175" t="s">
        <v>4540</v>
      </c>
      <c r="P2175" t="s">
        <v>611</v>
      </c>
      <c r="Q2175" t="s">
        <v>612</v>
      </c>
      <c r="R2175" t="s">
        <v>613</v>
      </c>
      <c r="S2175" t="s">
        <v>4804</v>
      </c>
      <c r="T2175" t="s">
        <v>614</v>
      </c>
      <c r="U2175" t="s">
        <v>4804</v>
      </c>
      <c r="V2175" t="s">
        <v>615</v>
      </c>
      <c r="W2175" t="s">
        <v>273</v>
      </c>
      <c r="X2175" t="s">
        <v>52</v>
      </c>
      <c r="Y2175" t="s">
        <v>616</v>
      </c>
      <c r="Z2175" t="s">
        <v>617</v>
      </c>
      <c r="AA2175" t="s">
        <v>65</v>
      </c>
    </row>
    <row r="2176" spans="1:27" x14ac:dyDescent="0.25">
      <c r="A2176" s="1">
        <v>10341</v>
      </c>
      <c r="B2176" s="1">
        <v>41</v>
      </c>
      <c r="C2176" s="8">
        <v>100</v>
      </c>
      <c r="D2176" s="1">
        <v>9</v>
      </c>
      <c r="E2176" s="7">
        <v>7737.93</v>
      </c>
      <c r="F2176" s="7">
        <f>sales_data_sample3[[#This Row],[SALES]]*sales_data_sample3[[#This Row],[PROFIT MARGIN]]</f>
        <v>982.71711000000005</v>
      </c>
      <c r="G2176" s="14" t="str">
        <f>IF(sales_data_sample3[[#This Row],[STATUS]] &lt;&gt;"Cancelled","12,70%","0")</f>
        <v>12,70%</v>
      </c>
      <c r="H2176" s="4">
        <v>38315</v>
      </c>
      <c r="I2176" t="s">
        <v>28</v>
      </c>
      <c r="J2176">
        <f>ROUNDUP(MONTH(sales_data_sample3[[#This Row],[ORDER DATE]])/3,0)</f>
        <v>4</v>
      </c>
      <c r="K2176" t="str">
        <f>TEXT(sales_data_sample3[[#This Row],[ORDER DATE]],"[$-409]mmmm")</f>
        <v>November</v>
      </c>
      <c r="L2176">
        <f>YEAR(sales_data_sample3[[#This Row],[ORDER DATE]])</f>
        <v>2004</v>
      </c>
      <c r="M2176" t="s">
        <v>29</v>
      </c>
      <c r="N2176">
        <v>95</v>
      </c>
      <c r="O2176" t="s">
        <v>30</v>
      </c>
      <c r="P2176" t="s">
        <v>221</v>
      </c>
      <c r="Q2176" t="s">
        <v>222</v>
      </c>
      <c r="R2176" t="s">
        <v>223</v>
      </c>
      <c r="S2176" t="s">
        <v>4804</v>
      </c>
      <c r="T2176" t="s">
        <v>224</v>
      </c>
      <c r="U2176" t="s">
        <v>4804</v>
      </c>
      <c r="V2176" t="s">
        <v>225</v>
      </c>
      <c r="W2176" t="s">
        <v>226</v>
      </c>
      <c r="X2176" t="s">
        <v>52</v>
      </c>
      <c r="Y2176" t="s">
        <v>227</v>
      </c>
      <c r="Z2176" t="s">
        <v>228</v>
      </c>
      <c r="AA2176" t="s">
        <v>229</v>
      </c>
    </row>
    <row r="2177" spans="1:27" x14ac:dyDescent="0.25">
      <c r="A2177" s="1">
        <v>10341</v>
      </c>
      <c r="B2177" s="1">
        <v>45</v>
      </c>
      <c r="C2177" s="8">
        <v>79.650000000000006</v>
      </c>
      <c r="D2177" s="1">
        <v>2</v>
      </c>
      <c r="E2177" s="7">
        <v>3584.25</v>
      </c>
      <c r="F2177" s="7">
        <f>sales_data_sample3[[#This Row],[SALES]]*sales_data_sample3[[#This Row],[PROFIT MARGIN]]</f>
        <v>892.11982499999999</v>
      </c>
      <c r="G2177" s="14" t="str">
        <f>IF(sales_data_sample3[[#This Row],[STATUS]] &lt;&gt;"Cancelled","24,89%","0")</f>
        <v>24,89%</v>
      </c>
      <c r="H2177" s="4">
        <v>38315</v>
      </c>
      <c r="I2177" t="s">
        <v>28</v>
      </c>
      <c r="J2177">
        <f>ROUNDUP(MONTH(sales_data_sample3[[#This Row],[ORDER DATE]])/3,0)</f>
        <v>4</v>
      </c>
      <c r="K2177" t="str">
        <f>TEXT(sales_data_sample3[[#This Row],[ORDER DATE]],"[$-409]mmmm")</f>
        <v>November</v>
      </c>
      <c r="L2177">
        <f>YEAR(sales_data_sample3[[#This Row],[ORDER DATE]])</f>
        <v>2004</v>
      </c>
      <c r="M2177" t="s">
        <v>278</v>
      </c>
      <c r="N2177">
        <v>194</v>
      </c>
      <c r="O2177" t="s">
        <v>776</v>
      </c>
      <c r="P2177" t="s">
        <v>221</v>
      </c>
      <c r="Q2177" t="s">
        <v>222</v>
      </c>
      <c r="R2177" t="s">
        <v>223</v>
      </c>
      <c r="S2177" t="s">
        <v>4804</v>
      </c>
      <c r="T2177" t="s">
        <v>224</v>
      </c>
      <c r="U2177" t="s">
        <v>4804</v>
      </c>
      <c r="V2177" t="s">
        <v>225</v>
      </c>
      <c r="W2177" t="s">
        <v>226</v>
      </c>
      <c r="X2177" t="s">
        <v>52</v>
      </c>
      <c r="Y2177" t="s">
        <v>227</v>
      </c>
      <c r="Z2177" t="s">
        <v>228</v>
      </c>
      <c r="AA2177" t="s">
        <v>65</v>
      </c>
    </row>
    <row r="2178" spans="1:27" x14ac:dyDescent="0.25">
      <c r="A2178" s="1">
        <v>10341</v>
      </c>
      <c r="B2178" s="1">
        <v>55</v>
      </c>
      <c r="C2178" s="8">
        <v>100</v>
      </c>
      <c r="D2178" s="1">
        <v>8</v>
      </c>
      <c r="E2178" s="7">
        <v>8118.55</v>
      </c>
      <c r="F2178" s="7">
        <f>sales_data_sample3[[#This Row],[SALES]]*sales_data_sample3[[#This Row],[PROFIT MARGIN]]</f>
        <v>1031.05585</v>
      </c>
      <c r="G2178" s="14">
        <v>0.127</v>
      </c>
      <c r="H2178" s="4">
        <v>38315</v>
      </c>
      <c r="I2178" t="s">
        <v>28</v>
      </c>
      <c r="J2178">
        <f>ROUNDUP(MONTH(sales_data_sample3[[#This Row],[ORDER DATE]])/3,0)</f>
        <v>4</v>
      </c>
      <c r="K2178" t="str">
        <f>TEXT(sales_data_sample3[[#This Row],[ORDER DATE]],"[$-409]mmmm")</f>
        <v>November</v>
      </c>
      <c r="L2178">
        <f>YEAR(sales_data_sample3[[#This Row],[ORDER DATE]])</f>
        <v>2004</v>
      </c>
      <c r="M2178" t="s">
        <v>29</v>
      </c>
      <c r="N2178">
        <v>150</v>
      </c>
      <c r="O2178" t="s">
        <v>991</v>
      </c>
      <c r="P2178" t="s">
        <v>221</v>
      </c>
      <c r="Q2178" t="s">
        <v>222</v>
      </c>
      <c r="R2178" t="s">
        <v>223</v>
      </c>
      <c r="S2178" t="s">
        <v>4804</v>
      </c>
      <c r="T2178" t="s">
        <v>224</v>
      </c>
      <c r="U2178" t="s">
        <v>4804</v>
      </c>
      <c r="V2178" t="s">
        <v>225</v>
      </c>
      <c r="W2178" t="s">
        <v>226</v>
      </c>
      <c r="X2178" t="s">
        <v>52</v>
      </c>
      <c r="Y2178" t="s">
        <v>227</v>
      </c>
      <c r="Z2178" t="s">
        <v>228</v>
      </c>
      <c r="AA2178" t="s">
        <v>229</v>
      </c>
    </row>
    <row r="2179" spans="1:27" x14ac:dyDescent="0.25">
      <c r="A2179" s="1">
        <v>10341</v>
      </c>
      <c r="B2179" s="1">
        <v>44</v>
      </c>
      <c r="C2179" s="8">
        <v>95.93</v>
      </c>
      <c r="D2179" s="1">
        <v>1</v>
      </c>
      <c r="E2179" s="7">
        <v>4220.92</v>
      </c>
      <c r="F2179" s="7">
        <f>sales_data_sample3[[#This Row],[SALES]]*sales_data_sample3[[#This Row],[PROFIT MARGIN]]</f>
        <v>1050.586988</v>
      </c>
      <c r="G2179" s="14" t="str">
        <f>IF(sales_data_sample3[[#This Row],[STATUS]] &lt;&gt;"Cancelled","24,89%","0")</f>
        <v>24,89%</v>
      </c>
      <c r="H2179" s="4">
        <v>38315</v>
      </c>
      <c r="I2179" t="s">
        <v>28</v>
      </c>
      <c r="J2179">
        <f>ROUNDUP(MONTH(sales_data_sample3[[#This Row],[ORDER DATE]])/3,0)</f>
        <v>4</v>
      </c>
      <c r="K2179" t="str">
        <f>TEXT(sales_data_sample3[[#This Row],[ORDER DATE]],"[$-409]mmmm")</f>
        <v>November</v>
      </c>
      <c r="L2179">
        <f>YEAR(sales_data_sample3[[#This Row],[ORDER DATE]])</f>
        <v>2004</v>
      </c>
      <c r="M2179" t="s">
        <v>278</v>
      </c>
      <c r="N2179">
        <v>117</v>
      </c>
      <c r="O2179" t="s">
        <v>1057</v>
      </c>
      <c r="P2179" t="s">
        <v>221</v>
      </c>
      <c r="Q2179" t="s">
        <v>222</v>
      </c>
      <c r="R2179" t="s">
        <v>223</v>
      </c>
      <c r="S2179" t="s">
        <v>4804</v>
      </c>
      <c r="T2179" t="s">
        <v>224</v>
      </c>
      <c r="U2179" t="s">
        <v>4804</v>
      </c>
      <c r="V2179" t="s">
        <v>225</v>
      </c>
      <c r="W2179" t="s">
        <v>226</v>
      </c>
      <c r="X2179" t="s">
        <v>52</v>
      </c>
      <c r="Y2179" t="s">
        <v>227</v>
      </c>
      <c r="Z2179" t="s">
        <v>228</v>
      </c>
      <c r="AA2179" t="s">
        <v>65</v>
      </c>
    </row>
    <row r="2180" spans="1:27" x14ac:dyDescent="0.25">
      <c r="A2180" s="1">
        <v>10341</v>
      </c>
      <c r="B2180" s="1">
        <v>36</v>
      </c>
      <c r="C2180" s="8">
        <v>93.56</v>
      </c>
      <c r="D2180" s="1">
        <v>10</v>
      </c>
      <c r="E2180" s="7">
        <v>3368.16</v>
      </c>
      <c r="F2180" s="7">
        <f>sales_data_sample3[[#This Row],[SALES]]*sales_data_sample3[[#This Row],[PROFIT MARGIN]]</f>
        <v>838.33502399999998</v>
      </c>
      <c r="G2180" s="14" t="str">
        <f>IF(sales_data_sample3[[#This Row],[STATUS]] &lt;&gt;"Cancelled","24,89%","0")</f>
        <v>24,89%</v>
      </c>
      <c r="H2180" s="4">
        <v>38315</v>
      </c>
      <c r="I2180" t="s">
        <v>28</v>
      </c>
      <c r="J2180">
        <f>ROUNDUP(MONTH(sales_data_sample3[[#This Row],[ORDER DATE]])/3,0)</f>
        <v>4</v>
      </c>
      <c r="K2180" t="str">
        <f>TEXT(sales_data_sample3[[#This Row],[ORDER DATE]],"[$-409]mmmm")</f>
        <v>November</v>
      </c>
      <c r="L2180">
        <f>YEAR(sales_data_sample3[[#This Row],[ORDER DATE]])</f>
        <v>2004</v>
      </c>
      <c r="M2180" t="s">
        <v>278</v>
      </c>
      <c r="N2180">
        <v>79</v>
      </c>
      <c r="O2180" t="s">
        <v>1128</v>
      </c>
      <c r="P2180" t="s">
        <v>221</v>
      </c>
      <c r="Q2180" t="s">
        <v>222</v>
      </c>
      <c r="R2180" t="s">
        <v>223</v>
      </c>
      <c r="S2180" t="s">
        <v>4804</v>
      </c>
      <c r="T2180" t="s">
        <v>224</v>
      </c>
      <c r="U2180" t="s">
        <v>4804</v>
      </c>
      <c r="V2180" t="s">
        <v>225</v>
      </c>
      <c r="W2180" t="s">
        <v>226</v>
      </c>
      <c r="X2180" t="s">
        <v>52</v>
      </c>
      <c r="Y2180" t="s">
        <v>227</v>
      </c>
      <c r="Z2180" t="s">
        <v>228</v>
      </c>
      <c r="AA2180" t="s">
        <v>65</v>
      </c>
    </row>
    <row r="2181" spans="1:27" x14ac:dyDescent="0.25">
      <c r="A2181" s="1">
        <v>10341</v>
      </c>
      <c r="B2181" s="1">
        <v>55</v>
      </c>
      <c r="C2181" s="8">
        <v>75.2</v>
      </c>
      <c r="D2181" s="1">
        <v>7</v>
      </c>
      <c r="E2181" s="7">
        <v>4136</v>
      </c>
      <c r="F2181" s="7">
        <f>sales_data_sample3[[#This Row],[SALES]]*sales_data_sample3[[#This Row],[PROFIT MARGIN]]</f>
        <v>1029.4503999999999</v>
      </c>
      <c r="G2181" s="14" t="str">
        <f>IF(sales_data_sample3[[#This Row],[STATUS]] &lt;&gt;"Cancelled","24,89%","0")</f>
        <v>24,89%</v>
      </c>
      <c r="H2181" s="4">
        <v>38315</v>
      </c>
      <c r="I2181" t="s">
        <v>28</v>
      </c>
      <c r="J2181">
        <f>ROUNDUP(MONTH(sales_data_sample3[[#This Row],[ORDER DATE]])/3,0)</f>
        <v>4</v>
      </c>
      <c r="K2181" t="str">
        <f>TEXT(sales_data_sample3[[#This Row],[ORDER DATE]],"[$-409]mmmm")</f>
        <v>November</v>
      </c>
      <c r="L2181">
        <f>YEAR(sales_data_sample3[[#This Row],[ORDER DATE]])</f>
        <v>2004</v>
      </c>
      <c r="M2181" t="s">
        <v>278</v>
      </c>
      <c r="N2181">
        <v>115</v>
      </c>
      <c r="O2181" t="s">
        <v>1223</v>
      </c>
      <c r="P2181" t="s">
        <v>221</v>
      </c>
      <c r="Q2181" t="s">
        <v>222</v>
      </c>
      <c r="R2181" t="s">
        <v>223</v>
      </c>
      <c r="S2181" t="s">
        <v>4804</v>
      </c>
      <c r="T2181" t="s">
        <v>224</v>
      </c>
      <c r="U2181" t="s">
        <v>4804</v>
      </c>
      <c r="V2181" t="s">
        <v>225</v>
      </c>
      <c r="W2181" t="s">
        <v>226</v>
      </c>
      <c r="X2181" t="s">
        <v>52</v>
      </c>
      <c r="Y2181" t="s">
        <v>227</v>
      </c>
      <c r="Z2181" t="s">
        <v>228</v>
      </c>
      <c r="AA2181" t="s">
        <v>65</v>
      </c>
    </row>
    <row r="2182" spans="1:27" x14ac:dyDescent="0.25">
      <c r="A2182" s="1">
        <v>10341</v>
      </c>
      <c r="B2182" s="1">
        <v>32</v>
      </c>
      <c r="C2182" s="8">
        <v>100</v>
      </c>
      <c r="D2182" s="1">
        <v>6</v>
      </c>
      <c r="E2182" s="7">
        <v>3307.2</v>
      </c>
      <c r="F2182" s="7">
        <f>sales_data_sample3[[#This Row],[SALES]]*sales_data_sample3[[#This Row],[PROFIT MARGIN]]</f>
        <v>420.01439999999997</v>
      </c>
      <c r="G2182" s="14">
        <v>0.127</v>
      </c>
      <c r="H2182" s="4">
        <v>38315</v>
      </c>
      <c r="I2182" t="s">
        <v>28</v>
      </c>
      <c r="J2182">
        <f>ROUNDUP(MONTH(sales_data_sample3[[#This Row],[ORDER DATE]])/3,0)</f>
        <v>4</v>
      </c>
      <c r="K2182" t="str">
        <f>TEXT(sales_data_sample3[[#This Row],[ORDER DATE]],"[$-409]mmmm")</f>
        <v>November</v>
      </c>
      <c r="L2182">
        <f>YEAR(sales_data_sample3[[#This Row],[ORDER DATE]])</f>
        <v>2004</v>
      </c>
      <c r="M2182" t="s">
        <v>29</v>
      </c>
      <c r="N2182">
        <v>69</v>
      </c>
      <c r="O2182" t="s">
        <v>3105</v>
      </c>
      <c r="P2182" t="s">
        <v>221</v>
      </c>
      <c r="Q2182" t="s">
        <v>222</v>
      </c>
      <c r="R2182" t="s">
        <v>223</v>
      </c>
      <c r="S2182" t="s">
        <v>4804</v>
      </c>
      <c r="T2182" t="s">
        <v>224</v>
      </c>
      <c r="U2182" t="s">
        <v>4804</v>
      </c>
      <c r="V2182" t="s">
        <v>225</v>
      </c>
      <c r="W2182" t="s">
        <v>226</v>
      </c>
      <c r="X2182" t="s">
        <v>52</v>
      </c>
      <c r="Y2182" t="s">
        <v>227</v>
      </c>
      <c r="Z2182" t="s">
        <v>228</v>
      </c>
      <c r="AA2182" t="s">
        <v>65</v>
      </c>
    </row>
    <row r="2183" spans="1:27" x14ac:dyDescent="0.25">
      <c r="A2183" s="1">
        <v>10341</v>
      </c>
      <c r="B2183" s="1">
        <v>31</v>
      </c>
      <c r="C2183" s="8">
        <v>71.02</v>
      </c>
      <c r="D2183" s="1">
        <v>4</v>
      </c>
      <c r="E2183" s="7">
        <v>2201.62</v>
      </c>
      <c r="F2183" s="7">
        <f>sales_data_sample3[[#This Row],[SALES]]*sales_data_sample3[[#This Row],[PROFIT MARGIN]]</f>
        <v>279.60573999999997</v>
      </c>
      <c r="G2183" s="14">
        <v>0.127</v>
      </c>
      <c r="H2183" s="4">
        <v>38315</v>
      </c>
      <c r="I2183" t="s">
        <v>28</v>
      </c>
      <c r="J2183">
        <f>ROUNDUP(MONTH(sales_data_sample3[[#This Row],[ORDER DATE]])/3,0)</f>
        <v>4</v>
      </c>
      <c r="K2183" t="str">
        <f>TEXT(sales_data_sample3[[#This Row],[ORDER DATE]],"[$-409]mmmm")</f>
        <v>November</v>
      </c>
      <c r="L2183">
        <f>YEAR(sales_data_sample3[[#This Row],[ORDER DATE]])</f>
        <v>2004</v>
      </c>
      <c r="M2183" t="s">
        <v>29</v>
      </c>
      <c r="N2183">
        <v>102</v>
      </c>
      <c r="O2183" t="s">
        <v>4107</v>
      </c>
      <c r="P2183" t="s">
        <v>221</v>
      </c>
      <c r="Q2183" t="s">
        <v>222</v>
      </c>
      <c r="R2183" t="s">
        <v>223</v>
      </c>
      <c r="S2183" t="s">
        <v>4804</v>
      </c>
      <c r="T2183" t="s">
        <v>224</v>
      </c>
      <c r="U2183" t="s">
        <v>4804</v>
      </c>
      <c r="V2183" t="s">
        <v>225</v>
      </c>
      <c r="W2183" t="s">
        <v>226</v>
      </c>
      <c r="X2183" t="s">
        <v>52</v>
      </c>
      <c r="Y2183" t="s">
        <v>227</v>
      </c>
      <c r="Z2183" t="s">
        <v>228</v>
      </c>
      <c r="AA2183" t="s">
        <v>42</v>
      </c>
    </row>
    <row r="2184" spans="1:27" x14ac:dyDescent="0.25">
      <c r="A2184" s="1">
        <v>10341</v>
      </c>
      <c r="B2184" s="1">
        <v>38</v>
      </c>
      <c r="C2184" s="8">
        <v>100</v>
      </c>
      <c r="D2184" s="1">
        <v>3</v>
      </c>
      <c r="E2184" s="7">
        <v>4682.3599999999997</v>
      </c>
      <c r="F2184" s="7">
        <f>sales_data_sample3[[#This Row],[SALES]]*sales_data_sample3[[#This Row],[PROFIT MARGIN]]</f>
        <v>594.65971999999999</v>
      </c>
      <c r="G2184" s="14">
        <v>0.127</v>
      </c>
      <c r="H2184" s="4">
        <v>38315</v>
      </c>
      <c r="I2184" t="s">
        <v>28</v>
      </c>
      <c r="J2184">
        <f>ROUNDUP(MONTH(sales_data_sample3[[#This Row],[ORDER DATE]])/3,0)</f>
        <v>4</v>
      </c>
      <c r="K2184" t="str">
        <f>TEXT(sales_data_sample3[[#This Row],[ORDER DATE]],"[$-409]mmmm")</f>
        <v>November</v>
      </c>
      <c r="L2184">
        <f>YEAR(sales_data_sample3[[#This Row],[ORDER DATE]])</f>
        <v>2004</v>
      </c>
      <c r="M2184" t="s">
        <v>29</v>
      </c>
      <c r="N2184">
        <v>81</v>
      </c>
      <c r="O2184" t="s">
        <v>4246</v>
      </c>
      <c r="P2184" t="s">
        <v>221</v>
      </c>
      <c r="Q2184" t="s">
        <v>222</v>
      </c>
      <c r="R2184" t="s">
        <v>223</v>
      </c>
      <c r="S2184" t="s">
        <v>4804</v>
      </c>
      <c r="T2184" t="s">
        <v>224</v>
      </c>
      <c r="U2184" t="s">
        <v>4804</v>
      </c>
      <c r="V2184" t="s">
        <v>225</v>
      </c>
      <c r="W2184" t="s">
        <v>226</v>
      </c>
      <c r="X2184" t="s">
        <v>52</v>
      </c>
      <c r="Y2184" t="s">
        <v>227</v>
      </c>
      <c r="Z2184" t="s">
        <v>228</v>
      </c>
      <c r="AA2184" t="s">
        <v>65</v>
      </c>
    </row>
    <row r="2185" spans="1:27" x14ac:dyDescent="0.25">
      <c r="A2185" s="1">
        <v>10341</v>
      </c>
      <c r="B2185" s="1">
        <v>34</v>
      </c>
      <c r="C2185" s="8">
        <v>100</v>
      </c>
      <c r="D2185" s="1">
        <v>5</v>
      </c>
      <c r="E2185" s="7">
        <v>3644.12</v>
      </c>
      <c r="F2185" s="7">
        <f>sales_data_sample3[[#This Row],[SALES]]*sales_data_sample3[[#This Row],[PROFIT MARGIN]]</f>
        <v>266.38517200000001</v>
      </c>
      <c r="G2185" s="14" t="str">
        <f>IF(sales_data_sample3[[#This Row],[STATUS]] &lt;&gt;"Cancelled","7,31%","0")</f>
        <v>7,31%</v>
      </c>
      <c r="H2185" s="4">
        <v>38315</v>
      </c>
      <c r="I2185" t="s">
        <v>28</v>
      </c>
      <c r="J2185">
        <f>ROUNDUP(MONTH(sales_data_sample3[[#This Row],[ORDER DATE]])/3,0)</f>
        <v>4</v>
      </c>
      <c r="K2185" t="str">
        <f>TEXT(sales_data_sample3[[#This Row],[ORDER DATE]],"[$-409]mmmm")</f>
        <v>November</v>
      </c>
      <c r="L2185">
        <f>YEAR(sales_data_sample3[[#This Row],[ORDER DATE]])</f>
        <v>2004</v>
      </c>
      <c r="M2185" t="s">
        <v>1502</v>
      </c>
      <c r="N2185">
        <v>80</v>
      </c>
      <c r="O2185" t="s">
        <v>4572</v>
      </c>
      <c r="P2185" t="s">
        <v>221</v>
      </c>
      <c r="Q2185" t="s">
        <v>222</v>
      </c>
      <c r="R2185" t="s">
        <v>223</v>
      </c>
      <c r="S2185" t="s">
        <v>4804</v>
      </c>
      <c r="T2185" t="s">
        <v>224</v>
      </c>
      <c r="U2185" t="s">
        <v>4804</v>
      </c>
      <c r="V2185" t="s">
        <v>225</v>
      </c>
      <c r="W2185" t="s">
        <v>226</v>
      </c>
      <c r="X2185" t="s">
        <v>52</v>
      </c>
      <c r="Y2185" t="s">
        <v>227</v>
      </c>
      <c r="Z2185" t="s">
        <v>228</v>
      </c>
      <c r="AA2185" t="s">
        <v>65</v>
      </c>
    </row>
    <row r="2186" spans="1:27" x14ac:dyDescent="0.25">
      <c r="A2186" s="1">
        <v>10342</v>
      </c>
      <c r="B2186" s="1">
        <v>40</v>
      </c>
      <c r="C2186" s="8">
        <v>100</v>
      </c>
      <c r="D2186" s="1">
        <v>2</v>
      </c>
      <c r="E2186" s="7">
        <v>6454.4</v>
      </c>
      <c r="F2186" s="7">
        <f>sales_data_sample3[[#This Row],[SALES]]*sales_data_sample3[[#This Row],[PROFIT MARGIN]]</f>
        <v>1606.5001600000001</v>
      </c>
      <c r="G2186" s="14" t="str">
        <f>IF(sales_data_sample3[[#This Row],[STATUS]] &lt;&gt;"Cancelled","24,89%","0")</f>
        <v>24,89%</v>
      </c>
      <c r="H2186" s="4">
        <v>38315</v>
      </c>
      <c r="I2186" t="s">
        <v>28</v>
      </c>
      <c r="J2186">
        <f>ROUNDUP(MONTH(sales_data_sample3[[#This Row],[ORDER DATE]])/3,0)</f>
        <v>4</v>
      </c>
      <c r="K2186" t="str">
        <f>TEXT(sales_data_sample3[[#This Row],[ORDER DATE]],"[$-409]mmmm")</f>
        <v>November</v>
      </c>
      <c r="L2186">
        <f>YEAR(sales_data_sample3[[#This Row],[ORDER DATE]])</f>
        <v>2004</v>
      </c>
      <c r="M2186" t="s">
        <v>278</v>
      </c>
      <c r="N2186">
        <v>141</v>
      </c>
      <c r="O2186" t="s">
        <v>1299</v>
      </c>
      <c r="P2186" t="s">
        <v>132</v>
      </c>
      <c r="Q2186" t="s">
        <v>133</v>
      </c>
      <c r="R2186" t="s">
        <v>134</v>
      </c>
      <c r="S2186" t="s">
        <v>135</v>
      </c>
      <c r="T2186" t="s">
        <v>136</v>
      </c>
      <c r="U2186" t="s">
        <v>137</v>
      </c>
      <c r="V2186" t="s">
        <v>138</v>
      </c>
      <c r="W2186" t="s">
        <v>139</v>
      </c>
      <c r="X2186" t="s">
        <v>140</v>
      </c>
      <c r="Y2186" t="s">
        <v>141</v>
      </c>
      <c r="Z2186" t="s">
        <v>142</v>
      </c>
      <c r="AA2186" t="s">
        <v>65</v>
      </c>
    </row>
    <row r="2187" spans="1:27" x14ac:dyDescent="0.25">
      <c r="A2187" s="1">
        <v>10342</v>
      </c>
      <c r="B2187" s="1">
        <v>55</v>
      </c>
      <c r="C2187" s="8">
        <v>65.45</v>
      </c>
      <c r="D2187" s="1">
        <v>1</v>
      </c>
      <c r="E2187" s="7">
        <v>3599.75</v>
      </c>
      <c r="F2187" s="7">
        <f>sales_data_sample3[[#This Row],[SALES]]*sales_data_sample3[[#This Row],[PROFIT MARGIN]]</f>
        <v>895.97777500000007</v>
      </c>
      <c r="G2187" s="14" t="str">
        <f>IF(sales_data_sample3[[#This Row],[STATUS]] &lt;&gt;"Cancelled","24,89%","0")</f>
        <v>24,89%</v>
      </c>
      <c r="H2187" s="4">
        <v>38315</v>
      </c>
      <c r="I2187" t="s">
        <v>28</v>
      </c>
      <c r="J2187">
        <f>ROUNDUP(MONTH(sales_data_sample3[[#This Row],[ORDER DATE]])/3,0)</f>
        <v>4</v>
      </c>
      <c r="K2187" t="str">
        <f>TEXT(sales_data_sample3[[#This Row],[ORDER DATE]],"[$-409]mmmm")</f>
        <v>November</v>
      </c>
      <c r="L2187">
        <f>YEAR(sales_data_sample3[[#This Row],[ORDER DATE]])</f>
        <v>2004</v>
      </c>
      <c r="M2187" t="s">
        <v>278</v>
      </c>
      <c r="N2187">
        <v>77</v>
      </c>
      <c r="O2187" t="s">
        <v>1592</v>
      </c>
      <c r="P2187" t="s">
        <v>132</v>
      </c>
      <c r="Q2187" t="s">
        <v>133</v>
      </c>
      <c r="R2187" t="s">
        <v>134</v>
      </c>
      <c r="S2187" t="s">
        <v>135</v>
      </c>
      <c r="T2187" t="s">
        <v>136</v>
      </c>
      <c r="U2187" t="s">
        <v>137</v>
      </c>
      <c r="V2187" t="s">
        <v>138</v>
      </c>
      <c r="W2187" t="s">
        <v>139</v>
      </c>
      <c r="X2187" t="s">
        <v>140</v>
      </c>
      <c r="Y2187" t="s">
        <v>141</v>
      </c>
      <c r="Z2187" t="s">
        <v>142</v>
      </c>
      <c r="AA2187" t="s">
        <v>65</v>
      </c>
    </row>
    <row r="2188" spans="1:27" x14ac:dyDescent="0.25">
      <c r="A2188" s="1">
        <v>10342</v>
      </c>
      <c r="B2188" s="1">
        <v>22</v>
      </c>
      <c r="C2188" s="8">
        <v>100</v>
      </c>
      <c r="D2188" s="1">
        <v>3</v>
      </c>
      <c r="E2188" s="7">
        <v>3160.74</v>
      </c>
      <c r="F2188" s="7">
        <f>sales_data_sample3[[#This Row],[SALES]]*sales_data_sample3[[#This Row],[PROFIT MARGIN]]</f>
        <v>786.70818599999996</v>
      </c>
      <c r="G2188" s="14" t="str">
        <f>IF(sales_data_sample3[[#This Row],[STATUS]] &lt;&gt;"Cancelled","24,89%","0")</f>
        <v>24,89%</v>
      </c>
      <c r="H2188" s="4">
        <v>38315</v>
      </c>
      <c r="I2188" t="s">
        <v>28</v>
      </c>
      <c r="J2188">
        <f>ROUNDUP(MONTH(sales_data_sample3[[#This Row],[ORDER DATE]])/3,0)</f>
        <v>4</v>
      </c>
      <c r="K2188" t="str">
        <f>TEXT(sales_data_sample3[[#This Row],[ORDER DATE]],"[$-409]mmmm")</f>
        <v>November</v>
      </c>
      <c r="L2188">
        <f>YEAR(sales_data_sample3[[#This Row],[ORDER DATE]])</f>
        <v>2004</v>
      </c>
      <c r="M2188" t="s">
        <v>278</v>
      </c>
      <c r="N2188">
        <v>142</v>
      </c>
      <c r="O2188" t="s">
        <v>1635</v>
      </c>
      <c r="P2188" t="s">
        <v>132</v>
      </c>
      <c r="Q2188" t="s">
        <v>133</v>
      </c>
      <c r="R2188" t="s">
        <v>134</v>
      </c>
      <c r="S2188" t="s">
        <v>135</v>
      </c>
      <c r="T2188" t="s">
        <v>136</v>
      </c>
      <c r="U2188" t="s">
        <v>137</v>
      </c>
      <c r="V2188" t="s">
        <v>138</v>
      </c>
      <c r="W2188" t="s">
        <v>139</v>
      </c>
      <c r="X2188" t="s">
        <v>140</v>
      </c>
      <c r="Y2188" t="s">
        <v>141</v>
      </c>
      <c r="Z2188" t="s">
        <v>142</v>
      </c>
      <c r="AA2188" t="s">
        <v>65</v>
      </c>
    </row>
    <row r="2189" spans="1:27" x14ac:dyDescent="0.25">
      <c r="A2189" s="1">
        <v>10342</v>
      </c>
      <c r="B2189" s="1">
        <v>30</v>
      </c>
      <c r="C2189" s="8">
        <v>100</v>
      </c>
      <c r="D2189" s="1">
        <v>4</v>
      </c>
      <c r="E2189" s="7">
        <v>5029.5</v>
      </c>
      <c r="F2189" s="7">
        <f>sales_data_sample3[[#This Row],[SALES]]*sales_data_sample3[[#This Row],[PROFIT MARGIN]]</f>
        <v>1251.8425500000001</v>
      </c>
      <c r="G2189" s="14" t="str">
        <f>IF(sales_data_sample3[[#This Row],[STATUS]] &lt;&gt;"Cancelled","24,89%","0")</f>
        <v>24,89%</v>
      </c>
      <c r="H2189" s="4">
        <v>38315</v>
      </c>
      <c r="I2189" t="s">
        <v>28</v>
      </c>
      <c r="J2189">
        <f>ROUNDUP(MONTH(sales_data_sample3[[#This Row],[ORDER DATE]])/3,0)</f>
        <v>4</v>
      </c>
      <c r="K2189" t="str">
        <f>TEXT(sales_data_sample3[[#This Row],[ORDER DATE]],"[$-409]mmmm")</f>
        <v>November</v>
      </c>
      <c r="L2189">
        <f>YEAR(sales_data_sample3[[#This Row],[ORDER DATE]])</f>
        <v>2004</v>
      </c>
      <c r="M2189" t="s">
        <v>278</v>
      </c>
      <c r="N2189">
        <v>169</v>
      </c>
      <c r="O2189" t="s">
        <v>2190</v>
      </c>
      <c r="P2189" t="s">
        <v>132</v>
      </c>
      <c r="Q2189" t="s">
        <v>133</v>
      </c>
      <c r="R2189" t="s">
        <v>134</v>
      </c>
      <c r="S2189" t="s">
        <v>135</v>
      </c>
      <c r="T2189" t="s">
        <v>136</v>
      </c>
      <c r="U2189" t="s">
        <v>137</v>
      </c>
      <c r="V2189" t="s">
        <v>138</v>
      </c>
      <c r="W2189" t="s">
        <v>139</v>
      </c>
      <c r="X2189" t="s">
        <v>140</v>
      </c>
      <c r="Y2189" t="s">
        <v>141</v>
      </c>
      <c r="Z2189" t="s">
        <v>142</v>
      </c>
      <c r="AA2189" t="s">
        <v>65</v>
      </c>
    </row>
    <row r="2190" spans="1:27" x14ac:dyDescent="0.25">
      <c r="A2190" s="1">
        <v>10342</v>
      </c>
      <c r="B2190" s="1">
        <v>25</v>
      </c>
      <c r="C2190" s="8">
        <v>66.739999999999995</v>
      </c>
      <c r="D2190" s="1">
        <v>5</v>
      </c>
      <c r="E2190" s="7">
        <v>1668.5</v>
      </c>
      <c r="F2190" s="7">
        <f>sales_data_sample3[[#This Row],[SALES]]*sales_data_sample3[[#This Row],[PROFIT MARGIN]]</f>
        <v>415.28964999999999</v>
      </c>
      <c r="G2190" s="14" t="str">
        <f>IF(sales_data_sample3[[#This Row],[STATUS]] &lt;&gt;"Cancelled","24,89%","0")</f>
        <v>24,89%</v>
      </c>
      <c r="H2190" s="4">
        <v>38315</v>
      </c>
      <c r="I2190" t="s">
        <v>28</v>
      </c>
      <c r="J2190">
        <f>ROUNDUP(MONTH(sales_data_sample3[[#This Row],[ORDER DATE]])/3,0)</f>
        <v>4</v>
      </c>
      <c r="K2190" t="str">
        <f>TEXT(sales_data_sample3[[#This Row],[ORDER DATE]],"[$-409]mmmm")</f>
        <v>November</v>
      </c>
      <c r="L2190">
        <f>YEAR(sales_data_sample3[[#This Row],[ORDER DATE]])</f>
        <v>2004</v>
      </c>
      <c r="M2190" t="s">
        <v>278</v>
      </c>
      <c r="N2190">
        <v>80</v>
      </c>
      <c r="O2190" t="s">
        <v>2283</v>
      </c>
      <c r="P2190" t="s">
        <v>132</v>
      </c>
      <c r="Q2190" t="s">
        <v>133</v>
      </c>
      <c r="R2190" t="s">
        <v>134</v>
      </c>
      <c r="S2190" t="s">
        <v>135</v>
      </c>
      <c r="T2190" t="s">
        <v>136</v>
      </c>
      <c r="U2190" t="s">
        <v>137</v>
      </c>
      <c r="V2190" t="s">
        <v>138</v>
      </c>
      <c r="W2190" t="s">
        <v>139</v>
      </c>
      <c r="X2190" t="s">
        <v>140</v>
      </c>
      <c r="Y2190" t="s">
        <v>141</v>
      </c>
      <c r="Z2190" t="s">
        <v>142</v>
      </c>
      <c r="AA2190" t="s">
        <v>42</v>
      </c>
    </row>
    <row r="2191" spans="1:27" x14ac:dyDescent="0.25">
      <c r="A2191" s="1">
        <v>10342</v>
      </c>
      <c r="B2191" s="1">
        <v>55</v>
      </c>
      <c r="C2191" s="8">
        <v>100</v>
      </c>
      <c r="D2191" s="1">
        <v>7</v>
      </c>
      <c r="E2191" s="7">
        <v>6548.3</v>
      </c>
      <c r="F2191" s="7">
        <f>sales_data_sample3[[#This Row],[SALES]]*sales_data_sample3[[#This Row],[PROFIT MARGIN]]</f>
        <v>1629.8718700000002</v>
      </c>
      <c r="G2191" s="14" t="str">
        <f>IF(sales_data_sample3[[#This Row],[STATUS]] &lt;&gt;"Cancelled","24,89%","0")</f>
        <v>24,89%</v>
      </c>
      <c r="H2191" s="4">
        <v>38315</v>
      </c>
      <c r="I2191" t="s">
        <v>28</v>
      </c>
      <c r="J2191">
        <f>ROUNDUP(MONTH(sales_data_sample3[[#This Row],[ORDER DATE]])/3,0)</f>
        <v>4</v>
      </c>
      <c r="K2191" t="str">
        <f>TEXT(sales_data_sample3[[#This Row],[ORDER DATE]],"[$-409]mmmm")</f>
        <v>November</v>
      </c>
      <c r="L2191">
        <f>YEAR(sales_data_sample3[[#This Row],[ORDER DATE]])</f>
        <v>2004</v>
      </c>
      <c r="M2191" t="s">
        <v>278</v>
      </c>
      <c r="N2191">
        <v>146</v>
      </c>
      <c r="O2191" t="s">
        <v>2364</v>
      </c>
      <c r="P2191" t="s">
        <v>132</v>
      </c>
      <c r="Q2191" t="s">
        <v>133</v>
      </c>
      <c r="R2191" t="s">
        <v>134</v>
      </c>
      <c r="S2191" t="s">
        <v>135</v>
      </c>
      <c r="T2191" t="s">
        <v>136</v>
      </c>
      <c r="U2191" t="s">
        <v>137</v>
      </c>
      <c r="V2191" t="s">
        <v>138</v>
      </c>
      <c r="W2191" t="s">
        <v>139</v>
      </c>
      <c r="X2191" t="s">
        <v>140</v>
      </c>
      <c r="Y2191" t="s">
        <v>141</v>
      </c>
      <c r="Z2191" t="s">
        <v>142</v>
      </c>
      <c r="AA2191" t="s">
        <v>65</v>
      </c>
    </row>
    <row r="2192" spans="1:27" x14ac:dyDescent="0.25">
      <c r="A2192" s="1">
        <v>10342</v>
      </c>
      <c r="B2192" s="1">
        <v>26</v>
      </c>
      <c r="C2192" s="8">
        <v>55.95</v>
      </c>
      <c r="D2192" s="1">
        <v>8</v>
      </c>
      <c r="E2192" s="7">
        <v>1454.7</v>
      </c>
      <c r="F2192" s="7">
        <f>sales_data_sample3[[#This Row],[SALES]]*sales_data_sample3[[#This Row],[PROFIT MARGIN]]</f>
        <v>184.74690000000001</v>
      </c>
      <c r="G2192" s="14">
        <v>0.127</v>
      </c>
      <c r="H2192" s="4">
        <v>38315</v>
      </c>
      <c r="I2192" t="s">
        <v>28</v>
      </c>
      <c r="J2192">
        <f>ROUNDUP(MONTH(sales_data_sample3[[#This Row],[ORDER DATE]])/3,0)</f>
        <v>4</v>
      </c>
      <c r="K2192" t="str">
        <f>TEXT(sales_data_sample3[[#This Row],[ORDER DATE]],"[$-409]mmmm")</f>
        <v>November</v>
      </c>
      <c r="L2192">
        <f>YEAR(sales_data_sample3[[#This Row],[ORDER DATE]])</f>
        <v>2004</v>
      </c>
      <c r="M2192" t="s">
        <v>29</v>
      </c>
      <c r="N2192">
        <v>62</v>
      </c>
      <c r="O2192" t="s">
        <v>2422</v>
      </c>
      <c r="P2192" t="s">
        <v>132</v>
      </c>
      <c r="Q2192" t="s">
        <v>133</v>
      </c>
      <c r="R2192" t="s">
        <v>134</v>
      </c>
      <c r="S2192" t="s">
        <v>135</v>
      </c>
      <c r="T2192" t="s">
        <v>136</v>
      </c>
      <c r="U2192" t="s">
        <v>137</v>
      </c>
      <c r="V2192" t="s">
        <v>138</v>
      </c>
      <c r="W2192" t="s">
        <v>139</v>
      </c>
      <c r="X2192" t="s">
        <v>140</v>
      </c>
      <c r="Y2192" t="s">
        <v>141</v>
      </c>
      <c r="Z2192" t="s">
        <v>142</v>
      </c>
      <c r="AA2192" t="s">
        <v>42</v>
      </c>
    </row>
    <row r="2193" spans="1:27" x14ac:dyDescent="0.25">
      <c r="A2193" s="1">
        <v>10342</v>
      </c>
      <c r="B2193" s="1">
        <v>38</v>
      </c>
      <c r="C2193" s="8">
        <v>100</v>
      </c>
      <c r="D2193" s="1">
        <v>11</v>
      </c>
      <c r="E2193" s="7">
        <v>6276.46</v>
      </c>
      <c r="F2193" s="7">
        <f>sales_data_sample3[[#This Row],[SALES]]*sales_data_sample3[[#This Row],[PROFIT MARGIN]]</f>
        <v>1562.2108940000001</v>
      </c>
      <c r="G2193" s="14" t="str">
        <f>IF(sales_data_sample3[[#This Row],[STATUS]] &lt;&gt;"Cancelled","24,89%","0")</f>
        <v>24,89%</v>
      </c>
      <c r="H2193" s="4">
        <v>38315</v>
      </c>
      <c r="I2193" t="s">
        <v>28</v>
      </c>
      <c r="J2193">
        <f>ROUNDUP(MONTH(sales_data_sample3[[#This Row],[ORDER DATE]])/3,0)</f>
        <v>4</v>
      </c>
      <c r="K2193" t="str">
        <f>TEXT(sales_data_sample3[[#This Row],[ORDER DATE]],"[$-409]mmmm")</f>
        <v>November</v>
      </c>
      <c r="L2193">
        <f>YEAR(sales_data_sample3[[#This Row],[ORDER DATE]])</f>
        <v>2004</v>
      </c>
      <c r="M2193" t="s">
        <v>278</v>
      </c>
      <c r="N2193">
        <v>148</v>
      </c>
      <c r="O2193" t="s">
        <v>2673</v>
      </c>
      <c r="P2193" t="s">
        <v>132</v>
      </c>
      <c r="Q2193" t="s">
        <v>133</v>
      </c>
      <c r="R2193" t="s">
        <v>134</v>
      </c>
      <c r="S2193" t="s">
        <v>135</v>
      </c>
      <c r="T2193" t="s">
        <v>136</v>
      </c>
      <c r="U2193" t="s">
        <v>137</v>
      </c>
      <c r="V2193" t="s">
        <v>138</v>
      </c>
      <c r="W2193" t="s">
        <v>139</v>
      </c>
      <c r="X2193" t="s">
        <v>140</v>
      </c>
      <c r="Y2193" t="s">
        <v>141</v>
      </c>
      <c r="Z2193" t="s">
        <v>142</v>
      </c>
      <c r="AA2193" t="s">
        <v>65</v>
      </c>
    </row>
    <row r="2194" spans="1:27" x14ac:dyDescent="0.25">
      <c r="A2194" s="1">
        <v>10342</v>
      </c>
      <c r="B2194" s="1">
        <v>39</v>
      </c>
      <c r="C2194" s="8">
        <v>40.4</v>
      </c>
      <c r="D2194" s="1">
        <v>9</v>
      </c>
      <c r="E2194" s="7">
        <v>1575.6</v>
      </c>
      <c r="F2194" s="7">
        <f>sales_data_sample3[[#This Row],[SALES]]*sales_data_sample3[[#This Row],[PROFIT MARGIN]]</f>
        <v>392.16683999999998</v>
      </c>
      <c r="G2194" s="14" t="str">
        <f>IF(sales_data_sample3[[#This Row],[STATUS]] &lt;&gt;"Cancelled","24,89%","0")</f>
        <v>24,89%</v>
      </c>
      <c r="H2194" s="4">
        <v>38315</v>
      </c>
      <c r="I2194" t="s">
        <v>28</v>
      </c>
      <c r="J2194">
        <f>ROUNDUP(MONTH(sales_data_sample3[[#This Row],[ORDER DATE]])/3,0)</f>
        <v>4</v>
      </c>
      <c r="K2194" t="str">
        <f>TEXT(sales_data_sample3[[#This Row],[ORDER DATE]],"[$-409]mmmm")</f>
        <v>November</v>
      </c>
      <c r="L2194">
        <f>YEAR(sales_data_sample3[[#This Row],[ORDER DATE]])</f>
        <v>2004</v>
      </c>
      <c r="M2194" t="s">
        <v>278</v>
      </c>
      <c r="N2194">
        <v>37</v>
      </c>
      <c r="O2194" t="s">
        <v>3302</v>
      </c>
      <c r="P2194" t="s">
        <v>132</v>
      </c>
      <c r="Q2194" t="s">
        <v>133</v>
      </c>
      <c r="R2194" t="s">
        <v>134</v>
      </c>
      <c r="S2194" t="s">
        <v>135</v>
      </c>
      <c r="T2194" t="s">
        <v>136</v>
      </c>
      <c r="U2194" t="s">
        <v>137</v>
      </c>
      <c r="V2194" t="s">
        <v>138</v>
      </c>
      <c r="W2194" t="s">
        <v>139</v>
      </c>
      <c r="X2194" t="s">
        <v>140</v>
      </c>
      <c r="Y2194" t="s">
        <v>141</v>
      </c>
      <c r="Z2194" t="s">
        <v>142</v>
      </c>
      <c r="AA2194" t="s">
        <v>42</v>
      </c>
    </row>
    <row r="2195" spans="1:27" x14ac:dyDescent="0.25">
      <c r="A2195" s="1">
        <v>10342</v>
      </c>
      <c r="B2195" s="1">
        <v>48</v>
      </c>
      <c r="C2195" s="8">
        <v>62.45</v>
      </c>
      <c r="D2195" s="1">
        <v>10</v>
      </c>
      <c r="E2195" s="7">
        <v>2997.6</v>
      </c>
      <c r="F2195" s="7">
        <f>sales_data_sample3[[#This Row],[SALES]]*sales_data_sample3[[#This Row],[PROFIT MARGIN]]</f>
        <v>746.10263999999995</v>
      </c>
      <c r="G2195" s="14" t="str">
        <f>IF(sales_data_sample3[[#This Row],[STATUS]] &lt;&gt;"Cancelled","24,89%","0")</f>
        <v>24,89%</v>
      </c>
      <c r="H2195" s="4">
        <v>38315</v>
      </c>
      <c r="I2195" t="s">
        <v>28</v>
      </c>
      <c r="J2195">
        <f>ROUNDUP(MONTH(sales_data_sample3[[#This Row],[ORDER DATE]])/3,0)</f>
        <v>4</v>
      </c>
      <c r="K2195" t="str">
        <f>TEXT(sales_data_sample3[[#This Row],[ORDER DATE]],"[$-409]mmmm")</f>
        <v>November</v>
      </c>
      <c r="L2195">
        <f>YEAR(sales_data_sample3[[#This Row],[ORDER DATE]])</f>
        <v>2004</v>
      </c>
      <c r="M2195" t="s">
        <v>278</v>
      </c>
      <c r="N2195">
        <v>61</v>
      </c>
      <c r="O2195" t="s">
        <v>3427</v>
      </c>
      <c r="P2195" t="s">
        <v>132</v>
      </c>
      <c r="Q2195" t="s">
        <v>133</v>
      </c>
      <c r="R2195" t="s">
        <v>134</v>
      </c>
      <c r="S2195" t="s">
        <v>135</v>
      </c>
      <c r="T2195" t="s">
        <v>136</v>
      </c>
      <c r="U2195" t="s">
        <v>137</v>
      </c>
      <c r="V2195" t="s">
        <v>138</v>
      </c>
      <c r="W2195" t="s">
        <v>139</v>
      </c>
      <c r="X2195" t="s">
        <v>140</v>
      </c>
      <c r="Y2195" t="s">
        <v>141</v>
      </c>
      <c r="Z2195" t="s">
        <v>142</v>
      </c>
      <c r="AA2195" t="s">
        <v>42</v>
      </c>
    </row>
    <row r="2196" spans="1:27" x14ac:dyDescent="0.25">
      <c r="A2196" s="1">
        <v>10342</v>
      </c>
      <c r="B2196" s="1">
        <v>42</v>
      </c>
      <c r="C2196" s="8">
        <v>100</v>
      </c>
      <c r="D2196" s="1">
        <v>6</v>
      </c>
      <c r="E2196" s="7">
        <v>5013.54</v>
      </c>
      <c r="F2196" s="7">
        <f>sales_data_sample3[[#This Row],[SALES]]*sales_data_sample3[[#This Row],[PROFIT MARGIN]]</f>
        <v>1247.8701060000001</v>
      </c>
      <c r="G2196" s="14" t="str">
        <f>IF(sales_data_sample3[[#This Row],[STATUS]] &lt;&gt;"Cancelled","24,89%","0")</f>
        <v>24,89%</v>
      </c>
      <c r="H2196" s="4">
        <v>38315</v>
      </c>
      <c r="I2196" t="s">
        <v>28</v>
      </c>
      <c r="J2196">
        <f>ROUNDUP(MONTH(sales_data_sample3[[#This Row],[ORDER DATE]])/3,0)</f>
        <v>4</v>
      </c>
      <c r="K2196" t="str">
        <f>TEXT(sales_data_sample3[[#This Row],[ORDER DATE]],"[$-409]mmmm")</f>
        <v>November</v>
      </c>
      <c r="L2196">
        <f>YEAR(sales_data_sample3[[#This Row],[ORDER DATE]])</f>
        <v>2004</v>
      </c>
      <c r="M2196" t="s">
        <v>278</v>
      </c>
      <c r="N2196">
        <v>140</v>
      </c>
      <c r="O2196" t="s">
        <v>3589</v>
      </c>
      <c r="P2196" t="s">
        <v>132</v>
      </c>
      <c r="Q2196" t="s">
        <v>133</v>
      </c>
      <c r="R2196" t="s">
        <v>134</v>
      </c>
      <c r="S2196" t="s">
        <v>135</v>
      </c>
      <c r="T2196" t="s">
        <v>136</v>
      </c>
      <c r="U2196" t="s">
        <v>137</v>
      </c>
      <c r="V2196" t="s">
        <v>138</v>
      </c>
      <c r="W2196" t="s">
        <v>139</v>
      </c>
      <c r="X2196" t="s">
        <v>140</v>
      </c>
      <c r="Y2196" t="s">
        <v>141</v>
      </c>
      <c r="Z2196" t="s">
        <v>142</v>
      </c>
      <c r="AA2196" t="s">
        <v>65</v>
      </c>
    </row>
    <row r="2197" spans="1:27" x14ac:dyDescent="0.25">
      <c r="A2197" s="1">
        <v>10343</v>
      </c>
      <c r="B2197" s="1">
        <v>36</v>
      </c>
      <c r="C2197" s="8">
        <v>100</v>
      </c>
      <c r="D2197" s="1">
        <v>4</v>
      </c>
      <c r="E2197" s="7">
        <v>5848.92</v>
      </c>
      <c r="F2197" s="7">
        <f>sales_data_sample3[[#This Row],[SALES]]*sales_data_sample3[[#This Row],[PROFIT MARGIN]]</f>
        <v>1455.796188</v>
      </c>
      <c r="G2197" s="14" t="str">
        <f>IF(sales_data_sample3[[#This Row],[STATUS]] &lt;&gt;"Cancelled","24,89%","0")</f>
        <v>24,89%</v>
      </c>
      <c r="H2197" s="4">
        <v>38315</v>
      </c>
      <c r="I2197" t="s">
        <v>28</v>
      </c>
      <c r="J2197">
        <f>ROUNDUP(MONTH(sales_data_sample3[[#This Row],[ORDER DATE]])/3,0)</f>
        <v>4</v>
      </c>
      <c r="K2197" t="str">
        <f>TEXT(sales_data_sample3[[#This Row],[ORDER DATE]],"[$-409]mmmm")</f>
        <v>November</v>
      </c>
      <c r="L2197">
        <f>YEAR(sales_data_sample3[[#This Row],[ORDER DATE]])</f>
        <v>2004</v>
      </c>
      <c r="M2197" t="s">
        <v>278</v>
      </c>
      <c r="N2197">
        <v>124</v>
      </c>
      <c r="O2197" t="s">
        <v>1465</v>
      </c>
      <c r="P2197" t="s">
        <v>46</v>
      </c>
      <c r="Q2197" t="s">
        <v>47</v>
      </c>
      <c r="R2197" t="s">
        <v>48</v>
      </c>
      <c r="S2197" t="s">
        <v>4804</v>
      </c>
      <c r="T2197" t="s">
        <v>49</v>
      </c>
      <c r="U2197" t="s">
        <v>4804</v>
      </c>
      <c r="V2197" t="s">
        <v>50</v>
      </c>
      <c r="W2197" t="s">
        <v>51</v>
      </c>
      <c r="X2197" t="s">
        <v>52</v>
      </c>
      <c r="Y2197" t="s">
        <v>53</v>
      </c>
      <c r="Z2197" t="s">
        <v>54</v>
      </c>
      <c r="AA2197" t="s">
        <v>65</v>
      </c>
    </row>
    <row r="2198" spans="1:27" x14ac:dyDescent="0.25">
      <c r="A2198" s="1">
        <v>10343</v>
      </c>
      <c r="B2198" s="1">
        <v>25</v>
      </c>
      <c r="C2198" s="8">
        <v>52.32</v>
      </c>
      <c r="D2198" s="1">
        <v>3</v>
      </c>
      <c r="E2198" s="7">
        <v>1308</v>
      </c>
      <c r="F2198" s="7">
        <f>sales_data_sample3[[#This Row],[SALES]]*sales_data_sample3[[#This Row],[PROFIT MARGIN]]</f>
        <v>325.56119999999999</v>
      </c>
      <c r="G2198" s="14" t="str">
        <f>IF(sales_data_sample3[[#This Row],[STATUS]] &lt;&gt;"Cancelled","24,89%","0")</f>
        <v>24,89%</v>
      </c>
      <c r="H2198" s="4">
        <v>38315</v>
      </c>
      <c r="I2198" t="s">
        <v>28</v>
      </c>
      <c r="J2198">
        <f>ROUNDUP(MONTH(sales_data_sample3[[#This Row],[ORDER DATE]])/3,0)</f>
        <v>4</v>
      </c>
      <c r="K2198" t="str">
        <f>TEXT(sales_data_sample3[[#This Row],[ORDER DATE]],"[$-409]mmmm")</f>
        <v>November</v>
      </c>
      <c r="L2198">
        <f>YEAR(sales_data_sample3[[#This Row],[ORDER DATE]])</f>
        <v>2004</v>
      </c>
      <c r="M2198" t="s">
        <v>278</v>
      </c>
      <c r="N2198">
        <v>132</v>
      </c>
      <c r="O2198" t="s">
        <v>1960</v>
      </c>
      <c r="P2198" t="s">
        <v>46</v>
      </c>
      <c r="Q2198" t="s">
        <v>47</v>
      </c>
      <c r="R2198" t="s">
        <v>48</v>
      </c>
      <c r="S2198" t="s">
        <v>4804</v>
      </c>
      <c r="T2198" t="s">
        <v>49</v>
      </c>
      <c r="U2198" t="s">
        <v>4804</v>
      </c>
      <c r="V2198" t="s">
        <v>50</v>
      </c>
      <c r="W2198" t="s">
        <v>51</v>
      </c>
      <c r="X2198" t="s">
        <v>52</v>
      </c>
      <c r="Y2198" t="s">
        <v>53</v>
      </c>
      <c r="Z2198" t="s">
        <v>54</v>
      </c>
      <c r="AA2198" t="s">
        <v>42</v>
      </c>
    </row>
    <row r="2199" spans="1:27" x14ac:dyDescent="0.25">
      <c r="A2199" s="1">
        <v>10343</v>
      </c>
      <c r="B2199" s="1">
        <v>44</v>
      </c>
      <c r="C2199" s="8">
        <v>84.88</v>
      </c>
      <c r="D2199" s="1">
        <v>2</v>
      </c>
      <c r="E2199" s="7">
        <v>3734.72</v>
      </c>
      <c r="F2199" s="7">
        <f>sales_data_sample3[[#This Row],[SALES]]*sales_data_sample3[[#This Row],[PROFIT MARGIN]]</f>
        <v>929.57180800000003</v>
      </c>
      <c r="G2199" s="14" t="str">
        <f>IF(sales_data_sample3[[#This Row],[STATUS]] &lt;&gt;"Cancelled","24,89%","0")</f>
        <v>24,89%</v>
      </c>
      <c r="H2199" s="4">
        <v>38315</v>
      </c>
      <c r="I2199" t="s">
        <v>28</v>
      </c>
      <c r="J2199">
        <f>ROUNDUP(MONTH(sales_data_sample3[[#This Row],[ORDER DATE]])/3,0)</f>
        <v>4</v>
      </c>
      <c r="K2199" t="str">
        <f>TEXT(sales_data_sample3[[#This Row],[ORDER DATE]],"[$-409]mmmm")</f>
        <v>November</v>
      </c>
      <c r="L2199">
        <f>YEAR(sales_data_sample3[[#This Row],[ORDER DATE]])</f>
        <v>2004</v>
      </c>
      <c r="M2199" t="s">
        <v>278</v>
      </c>
      <c r="N2199">
        <v>141</v>
      </c>
      <c r="O2199" t="s">
        <v>2392</v>
      </c>
      <c r="P2199" t="s">
        <v>46</v>
      </c>
      <c r="Q2199" t="s">
        <v>47</v>
      </c>
      <c r="R2199" t="s">
        <v>48</v>
      </c>
      <c r="S2199" t="s">
        <v>4804</v>
      </c>
      <c r="T2199" t="s">
        <v>49</v>
      </c>
      <c r="U2199" t="s">
        <v>4804</v>
      </c>
      <c r="V2199" t="s">
        <v>50</v>
      </c>
      <c r="W2199" t="s">
        <v>51</v>
      </c>
      <c r="X2199" t="s">
        <v>52</v>
      </c>
      <c r="Y2199" t="s">
        <v>53</v>
      </c>
      <c r="Z2199" t="s">
        <v>54</v>
      </c>
      <c r="AA2199" t="s">
        <v>65</v>
      </c>
    </row>
    <row r="2200" spans="1:27" x14ac:dyDescent="0.25">
      <c r="A2200" s="1">
        <v>10343</v>
      </c>
      <c r="B2200" s="1">
        <v>27</v>
      </c>
      <c r="C2200" s="8">
        <v>36.21</v>
      </c>
      <c r="D2200" s="1">
        <v>6</v>
      </c>
      <c r="E2200" s="7">
        <v>977.67</v>
      </c>
      <c r="F2200" s="7">
        <f>sales_data_sample3[[#This Row],[SALES]]*sales_data_sample3[[#This Row],[PROFIT MARGIN]]</f>
        <v>243.342063</v>
      </c>
      <c r="G2200" s="14" t="str">
        <f>IF(sales_data_sample3[[#This Row],[STATUS]] &lt;&gt;"Cancelled","24,89%","0")</f>
        <v>24,89%</v>
      </c>
      <c r="H2200" s="4">
        <v>38315</v>
      </c>
      <c r="I2200" t="s">
        <v>28</v>
      </c>
      <c r="J2200">
        <f>ROUNDUP(MONTH(sales_data_sample3[[#This Row],[ORDER DATE]])/3,0)</f>
        <v>4</v>
      </c>
      <c r="K2200" t="str">
        <f>TEXT(sales_data_sample3[[#This Row],[ORDER DATE]],"[$-409]mmmm")</f>
        <v>November</v>
      </c>
      <c r="L2200">
        <f>YEAR(sales_data_sample3[[#This Row],[ORDER DATE]])</f>
        <v>2004</v>
      </c>
      <c r="M2200" t="s">
        <v>278</v>
      </c>
      <c r="N2200">
        <v>50</v>
      </c>
      <c r="O2200" t="s">
        <v>2857</v>
      </c>
      <c r="P2200" t="s">
        <v>46</v>
      </c>
      <c r="Q2200" t="s">
        <v>47</v>
      </c>
      <c r="R2200" t="s">
        <v>48</v>
      </c>
      <c r="S2200" t="s">
        <v>4804</v>
      </c>
      <c r="T2200" t="s">
        <v>49</v>
      </c>
      <c r="U2200" t="s">
        <v>4804</v>
      </c>
      <c r="V2200" t="s">
        <v>50</v>
      </c>
      <c r="W2200" t="s">
        <v>51</v>
      </c>
      <c r="X2200" t="s">
        <v>52</v>
      </c>
      <c r="Y2200" t="s">
        <v>53</v>
      </c>
      <c r="Z2200" t="s">
        <v>54</v>
      </c>
      <c r="AA2200" t="s">
        <v>42</v>
      </c>
    </row>
    <row r="2201" spans="1:27" x14ac:dyDescent="0.25">
      <c r="A2201" s="1">
        <v>10343</v>
      </c>
      <c r="B2201" s="1">
        <v>30</v>
      </c>
      <c r="C2201" s="8">
        <v>100</v>
      </c>
      <c r="D2201" s="1">
        <v>1</v>
      </c>
      <c r="E2201" s="7">
        <v>3098.7</v>
      </c>
      <c r="F2201" s="7">
        <f>sales_data_sample3[[#This Row],[SALES]]*sales_data_sample3[[#This Row],[PROFIT MARGIN]]</f>
        <v>771.26643000000001</v>
      </c>
      <c r="G2201" s="14" t="str">
        <f>IF(sales_data_sample3[[#This Row],[STATUS]] &lt;&gt;"Cancelled","24,89%","0")</f>
        <v>24,89%</v>
      </c>
      <c r="H2201" s="4">
        <v>38315</v>
      </c>
      <c r="I2201" t="s">
        <v>28</v>
      </c>
      <c r="J2201">
        <f>ROUNDUP(MONTH(sales_data_sample3[[#This Row],[ORDER DATE]])/3,0)</f>
        <v>4</v>
      </c>
      <c r="K2201" t="str">
        <f>TEXT(sales_data_sample3[[#This Row],[ORDER DATE]],"[$-409]mmmm")</f>
        <v>November</v>
      </c>
      <c r="L2201">
        <f>YEAR(sales_data_sample3[[#This Row],[ORDER DATE]])</f>
        <v>2004</v>
      </c>
      <c r="M2201" t="s">
        <v>278</v>
      </c>
      <c r="N2201">
        <v>80</v>
      </c>
      <c r="O2201" t="s">
        <v>3802</v>
      </c>
      <c r="P2201" t="s">
        <v>46</v>
      </c>
      <c r="Q2201" t="s">
        <v>47</v>
      </c>
      <c r="R2201" t="s">
        <v>48</v>
      </c>
      <c r="S2201" t="s">
        <v>4804</v>
      </c>
      <c r="T2201" t="s">
        <v>49</v>
      </c>
      <c r="U2201" t="s">
        <v>4804</v>
      </c>
      <c r="V2201" t="s">
        <v>50</v>
      </c>
      <c r="W2201" t="s">
        <v>51</v>
      </c>
      <c r="X2201" t="s">
        <v>52</v>
      </c>
      <c r="Y2201" t="s">
        <v>53</v>
      </c>
      <c r="Z2201" t="s">
        <v>54</v>
      </c>
      <c r="AA2201" t="s">
        <v>65</v>
      </c>
    </row>
    <row r="2202" spans="1:27" x14ac:dyDescent="0.25">
      <c r="A2202" s="1">
        <v>10343</v>
      </c>
      <c r="B2202" s="1">
        <v>29</v>
      </c>
      <c r="C2202" s="8">
        <v>100</v>
      </c>
      <c r="D2202" s="1">
        <v>5</v>
      </c>
      <c r="E2202" s="7">
        <v>3713.16</v>
      </c>
      <c r="F2202" s="7">
        <f>sales_data_sample3[[#This Row],[SALES]]*sales_data_sample3[[#This Row],[PROFIT MARGIN]]</f>
        <v>471.57132000000001</v>
      </c>
      <c r="G2202" s="14">
        <v>0.127</v>
      </c>
      <c r="H2202" s="4">
        <v>38315</v>
      </c>
      <c r="I2202" t="s">
        <v>28</v>
      </c>
      <c r="J2202">
        <f>ROUNDUP(MONTH(sales_data_sample3[[#This Row],[ORDER DATE]])/3,0)</f>
        <v>4</v>
      </c>
      <c r="K2202" t="str">
        <f>TEXT(sales_data_sample3[[#This Row],[ORDER DATE]],"[$-409]mmmm")</f>
        <v>November</v>
      </c>
      <c r="L2202">
        <f>YEAR(sales_data_sample3[[#This Row],[ORDER DATE]])</f>
        <v>2004</v>
      </c>
      <c r="M2202" t="s">
        <v>29</v>
      </c>
      <c r="N2202">
        <v>40</v>
      </c>
      <c r="O2202" t="s">
        <v>3904</v>
      </c>
      <c r="P2202" t="s">
        <v>46</v>
      </c>
      <c r="Q2202" t="s">
        <v>47</v>
      </c>
      <c r="R2202" t="s">
        <v>48</v>
      </c>
      <c r="S2202" t="s">
        <v>4804</v>
      </c>
      <c r="T2202" t="s">
        <v>49</v>
      </c>
      <c r="U2202" t="s">
        <v>4804</v>
      </c>
      <c r="V2202" t="s">
        <v>50</v>
      </c>
      <c r="W2202" t="s">
        <v>51</v>
      </c>
      <c r="X2202" t="s">
        <v>52</v>
      </c>
      <c r="Y2202" t="s">
        <v>53</v>
      </c>
      <c r="Z2202" t="s">
        <v>54</v>
      </c>
      <c r="AA2202" t="s">
        <v>65</v>
      </c>
    </row>
    <row r="2203" spans="1:27" x14ac:dyDescent="0.25">
      <c r="A2203" s="1">
        <v>10344</v>
      </c>
      <c r="B2203" s="1">
        <v>45</v>
      </c>
      <c r="C2203" s="8">
        <v>100</v>
      </c>
      <c r="D2203" s="1">
        <v>1</v>
      </c>
      <c r="E2203" s="7">
        <v>7650</v>
      </c>
      <c r="F2203" s="7">
        <f>sales_data_sample3[[#This Row],[SALES]]*sales_data_sample3[[#This Row],[PROFIT MARGIN]]</f>
        <v>565.33499999999992</v>
      </c>
      <c r="G2203" s="14" t="str">
        <f>IF(sales_data_sample3[[#This Row],[STATUS]] &lt;&gt;"Cancelled","7,39%","0")</f>
        <v>7,39%</v>
      </c>
      <c r="H2203" s="4">
        <v>38316</v>
      </c>
      <c r="I2203" t="s">
        <v>28</v>
      </c>
      <c r="J2203">
        <f>ROUNDUP(MONTH(sales_data_sample3[[#This Row],[ORDER DATE]])/3,0)</f>
        <v>4</v>
      </c>
      <c r="K2203" t="str">
        <f>TEXT(sales_data_sample3[[#This Row],[ORDER DATE]],"[$-409]mmmm")</f>
        <v>November</v>
      </c>
      <c r="L2203">
        <f>YEAR(sales_data_sample3[[#This Row],[ORDER DATE]])</f>
        <v>2004</v>
      </c>
      <c r="M2203" t="s">
        <v>1354</v>
      </c>
      <c r="N2203">
        <v>170</v>
      </c>
      <c r="O2203" t="s">
        <v>1565</v>
      </c>
      <c r="P2203" t="s">
        <v>787</v>
      </c>
      <c r="Q2203" t="s">
        <v>788</v>
      </c>
      <c r="R2203" t="s">
        <v>789</v>
      </c>
      <c r="S2203" t="s">
        <v>4804</v>
      </c>
      <c r="T2203" t="s">
        <v>790</v>
      </c>
      <c r="U2203" t="s">
        <v>4804</v>
      </c>
      <c r="V2203" t="s">
        <v>791</v>
      </c>
      <c r="W2203" t="s">
        <v>51</v>
      </c>
      <c r="X2203" t="s">
        <v>52</v>
      </c>
      <c r="Y2203" t="s">
        <v>792</v>
      </c>
      <c r="Z2203" t="s">
        <v>793</v>
      </c>
      <c r="AA2203" t="s">
        <v>229</v>
      </c>
    </row>
    <row r="2204" spans="1:27" x14ac:dyDescent="0.25">
      <c r="A2204" s="1">
        <v>10344</v>
      </c>
      <c r="B2204" s="1">
        <v>40</v>
      </c>
      <c r="C2204" s="8">
        <v>56.91</v>
      </c>
      <c r="D2204" s="1">
        <v>2</v>
      </c>
      <c r="E2204" s="7">
        <v>2276.4</v>
      </c>
      <c r="F2204" s="7">
        <f>sales_data_sample3[[#This Row],[SALES]]*sales_data_sample3[[#This Row],[PROFIT MARGIN]]</f>
        <v>168.22595999999999</v>
      </c>
      <c r="G2204" s="14" t="str">
        <f>IF(sales_data_sample3[[#This Row],[STATUS]] &lt;&gt;"Cancelled","7,39%","0")</f>
        <v>7,39%</v>
      </c>
      <c r="H2204" s="4">
        <v>38316</v>
      </c>
      <c r="I2204" t="s">
        <v>28</v>
      </c>
      <c r="J2204">
        <f>ROUNDUP(MONTH(sales_data_sample3[[#This Row],[ORDER DATE]])/3,0)</f>
        <v>4</v>
      </c>
      <c r="K2204" t="str">
        <f>TEXT(sales_data_sample3[[#This Row],[ORDER DATE]],"[$-409]mmmm")</f>
        <v>November</v>
      </c>
      <c r="L2204">
        <f>YEAR(sales_data_sample3[[#This Row],[ORDER DATE]])</f>
        <v>2004</v>
      </c>
      <c r="M2204" t="s">
        <v>1354</v>
      </c>
      <c r="N2204">
        <v>60</v>
      </c>
      <c r="O2204" t="s">
        <v>1696</v>
      </c>
      <c r="P2204" t="s">
        <v>787</v>
      </c>
      <c r="Q2204" t="s">
        <v>788</v>
      </c>
      <c r="R2204" t="s">
        <v>789</v>
      </c>
      <c r="S2204" t="s">
        <v>4804</v>
      </c>
      <c r="T2204" t="s">
        <v>790</v>
      </c>
      <c r="U2204" t="s">
        <v>4804</v>
      </c>
      <c r="V2204" t="s">
        <v>791</v>
      </c>
      <c r="W2204" t="s">
        <v>51</v>
      </c>
      <c r="X2204" t="s">
        <v>52</v>
      </c>
      <c r="Y2204" t="s">
        <v>792</v>
      </c>
      <c r="Z2204" t="s">
        <v>793</v>
      </c>
      <c r="AA2204" t="s">
        <v>42</v>
      </c>
    </row>
    <row r="2205" spans="1:27" x14ac:dyDescent="0.25">
      <c r="A2205" s="1">
        <v>10344</v>
      </c>
      <c r="B2205" s="1">
        <v>30</v>
      </c>
      <c r="C2205" s="8">
        <v>100</v>
      </c>
      <c r="D2205" s="1">
        <v>3</v>
      </c>
      <c r="E2205" s="7">
        <v>3928.2</v>
      </c>
      <c r="F2205" s="7">
        <f>sales_data_sample3[[#This Row],[SALES]]*sales_data_sample3[[#This Row],[PROFIT MARGIN]]</f>
        <v>290.29397999999998</v>
      </c>
      <c r="G2205" s="14" t="str">
        <f>IF(sales_data_sample3[[#This Row],[STATUS]] &lt;&gt;"Cancelled","7,39%","0")</f>
        <v>7,39%</v>
      </c>
      <c r="H2205" s="4">
        <v>38316</v>
      </c>
      <c r="I2205" t="s">
        <v>28</v>
      </c>
      <c r="J2205">
        <f>ROUNDUP(MONTH(sales_data_sample3[[#This Row],[ORDER DATE]])/3,0)</f>
        <v>4</v>
      </c>
      <c r="K2205" t="str">
        <f>TEXT(sales_data_sample3[[#This Row],[ORDER DATE]],"[$-409]mmmm")</f>
        <v>November</v>
      </c>
      <c r="L2205">
        <f>YEAR(sales_data_sample3[[#This Row],[ORDER DATE]])</f>
        <v>2004</v>
      </c>
      <c r="M2205" t="s">
        <v>1354</v>
      </c>
      <c r="N2205">
        <v>127</v>
      </c>
      <c r="O2205" t="s">
        <v>1769</v>
      </c>
      <c r="P2205" t="s">
        <v>787</v>
      </c>
      <c r="Q2205" t="s">
        <v>788</v>
      </c>
      <c r="R2205" t="s">
        <v>789</v>
      </c>
      <c r="S2205" t="s">
        <v>4804</v>
      </c>
      <c r="T2205" t="s">
        <v>790</v>
      </c>
      <c r="U2205" t="s">
        <v>4804</v>
      </c>
      <c r="V2205" t="s">
        <v>791</v>
      </c>
      <c r="W2205" t="s">
        <v>51</v>
      </c>
      <c r="X2205" t="s">
        <v>52</v>
      </c>
      <c r="Y2205" t="s">
        <v>792</v>
      </c>
      <c r="Z2205" t="s">
        <v>793</v>
      </c>
      <c r="AA2205" t="s">
        <v>65</v>
      </c>
    </row>
    <row r="2206" spans="1:27" x14ac:dyDescent="0.25">
      <c r="A2206" s="1">
        <v>10344</v>
      </c>
      <c r="B2206" s="1">
        <v>21</v>
      </c>
      <c r="C2206" s="8">
        <v>100</v>
      </c>
      <c r="D2206" s="1">
        <v>4</v>
      </c>
      <c r="E2206" s="7">
        <v>2203.11</v>
      </c>
      <c r="F2206" s="7">
        <f>sales_data_sample3[[#This Row],[SALES]]*sales_data_sample3[[#This Row],[PROFIT MARGIN]]</f>
        <v>162.80982900000001</v>
      </c>
      <c r="G2206" s="14" t="str">
        <f>IF(sales_data_sample3[[#This Row],[STATUS]] &lt;&gt;"Cancelled","7,39%","0")</f>
        <v>7,39%</v>
      </c>
      <c r="H2206" s="4">
        <v>38316</v>
      </c>
      <c r="I2206" t="s">
        <v>28</v>
      </c>
      <c r="J2206">
        <f>ROUNDUP(MONTH(sales_data_sample3[[#This Row],[ORDER DATE]])/3,0)</f>
        <v>4</v>
      </c>
      <c r="K2206" t="str">
        <f>TEXT(sales_data_sample3[[#This Row],[ORDER DATE]],"[$-409]mmmm")</f>
        <v>November</v>
      </c>
      <c r="L2206">
        <f>YEAR(sales_data_sample3[[#This Row],[ORDER DATE]])</f>
        <v>2004</v>
      </c>
      <c r="M2206" t="s">
        <v>1354</v>
      </c>
      <c r="N2206">
        <v>92</v>
      </c>
      <c r="O2206" t="s">
        <v>2529</v>
      </c>
      <c r="P2206" t="s">
        <v>787</v>
      </c>
      <c r="Q2206" t="s">
        <v>788</v>
      </c>
      <c r="R2206" t="s">
        <v>789</v>
      </c>
      <c r="S2206" t="s">
        <v>4804</v>
      </c>
      <c r="T2206" t="s">
        <v>790</v>
      </c>
      <c r="U2206" t="s">
        <v>4804</v>
      </c>
      <c r="V2206" t="s">
        <v>791</v>
      </c>
      <c r="W2206" t="s">
        <v>51</v>
      </c>
      <c r="X2206" t="s">
        <v>52</v>
      </c>
      <c r="Y2206" t="s">
        <v>792</v>
      </c>
      <c r="Z2206" t="s">
        <v>793</v>
      </c>
      <c r="AA2206" t="s">
        <v>42</v>
      </c>
    </row>
    <row r="2207" spans="1:27" x14ac:dyDescent="0.25">
      <c r="A2207" s="1">
        <v>10344</v>
      </c>
      <c r="B2207" s="1">
        <v>26</v>
      </c>
      <c r="C2207" s="8">
        <v>63.43</v>
      </c>
      <c r="D2207" s="1">
        <v>5</v>
      </c>
      <c r="E2207" s="7">
        <v>1649.18</v>
      </c>
      <c r="F2207" s="7">
        <f>sales_data_sample3[[#This Row],[SALES]]*sales_data_sample3[[#This Row],[PROFIT MARGIN]]</f>
        <v>410.48090200000001</v>
      </c>
      <c r="G2207" s="14" t="str">
        <f>IF(sales_data_sample3[[#This Row],[STATUS]] &lt;&gt;"Cancelled","24,89%","0")</f>
        <v>24,89%</v>
      </c>
      <c r="H2207" s="4">
        <v>38316</v>
      </c>
      <c r="I2207" t="s">
        <v>28</v>
      </c>
      <c r="J2207">
        <f>ROUNDUP(MONTH(sales_data_sample3[[#This Row],[ORDER DATE]])/3,0)</f>
        <v>4</v>
      </c>
      <c r="K2207" t="str">
        <f>TEXT(sales_data_sample3[[#This Row],[ORDER DATE]],"[$-409]mmmm")</f>
        <v>November</v>
      </c>
      <c r="L2207">
        <f>YEAR(sales_data_sample3[[#This Row],[ORDER DATE]])</f>
        <v>2004</v>
      </c>
      <c r="M2207" t="s">
        <v>278</v>
      </c>
      <c r="N2207">
        <v>71</v>
      </c>
      <c r="O2207" t="s">
        <v>2698</v>
      </c>
      <c r="P2207" t="s">
        <v>787</v>
      </c>
      <c r="Q2207" t="s">
        <v>788</v>
      </c>
      <c r="R2207" t="s">
        <v>789</v>
      </c>
      <c r="S2207" t="s">
        <v>4804</v>
      </c>
      <c r="T2207" t="s">
        <v>790</v>
      </c>
      <c r="U2207" t="s">
        <v>4804</v>
      </c>
      <c r="V2207" t="s">
        <v>791</v>
      </c>
      <c r="W2207" t="s">
        <v>51</v>
      </c>
      <c r="X2207" t="s">
        <v>52</v>
      </c>
      <c r="Y2207" t="s">
        <v>792</v>
      </c>
      <c r="Z2207" t="s">
        <v>793</v>
      </c>
      <c r="AA2207" t="s">
        <v>42</v>
      </c>
    </row>
    <row r="2208" spans="1:27" x14ac:dyDescent="0.25">
      <c r="A2208" s="1">
        <v>10344</v>
      </c>
      <c r="B2208" s="1">
        <v>29</v>
      </c>
      <c r="C2208" s="8">
        <v>59.53</v>
      </c>
      <c r="D2208" s="1">
        <v>7</v>
      </c>
      <c r="E2208" s="7">
        <v>1726.37</v>
      </c>
      <c r="F2208" s="7">
        <f>sales_data_sample3[[#This Row],[SALES]]*sales_data_sample3[[#This Row],[PROFIT MARGIN]]</f>
        <v>429.69349299999999</v>
      </c>
      <c r="G2208" s="14" t="str">
        <f>IF(sales_data_sample3[[#This Row],[STATUS]] &lt;&gt;"Cancelled","24,89%","0")</f>
        <v>24,89%</v>
      </c>
      <c r="H2208" s="4">
        <v>38316</v>
      </c>
      <c r="I2208" t="s">
        <v>28</v>
      </c>
      <c r="J2208">
        <f>ROUNDUP(MONTH(sales_data_sample3[[#This Row],[ORDER DATE]])/3,0)</f>
        <v>4</v>
      </c>
      <c r="K2208" t="str">
        <f>TEXT(sales_data_sample3[[#This Row],[ORDER DATE]],"[$-409]mmmm")</f>
        <v>November</v>
      </c>
      <c r="L2208">
        <f>YEAR(sales_data_sample3[[#This Row],[ORDER DATE]])</f>
        <v>2004</v>
      </c>
      <c r="M2208" t="s">
        <v>278</v>
      </c>
      <c r="N2208">
        <v>73</v>
      </c>
      <c r="O2208" t="s">
        <v>2735</v>
      </c>
      <c r="P2208" t="s">
        <v>787</v>
      </c>
      <c r="Q2208" t="s">
        <v>788</v>
      </c>
      <c r="R2208" t="s">
        <v>789</v>
      </c>
      <c r="S2208" t="s">
        <v>4804</v>
      </c>
      <c r="T2208" t="s">
        <v>790</v>
      </c>
      <c r="U2208" t="s">
        <v>4804</v>
      </c>
      <c r="V2208" t="s">
        <v>791</v>
      </c>
      <c r="W2208" t="s">
        <v>51</v>
      </c>
      <c r="X2208" t="s">
        <v>52</v>
      </c>
      <c r="Y2208" t="s">
        <v>792</v>
      </c>
      <c r="Z2208" t="s">
        <v>793</v>
      </c>
      <c r="AA2208" t="s">
        <v>42</v>
      </c>
    </row>
    <row r="2209" spans="1:27" x14ac:dyDescent="0.25">
      <c r="A2209" s="1">
        <v>10344</v>
      </c>
      <c r="B2209" s="1">
        <v>20</v>
      </c>
      <c r="C2209" s="8">
        <v>35.18</v>
      </c>
      <c r="D2209" s="1">
        <v>6</v>
      </c>
      <c r="E2209" s="7">
        <v>703.6</v>
      </c>
      <c r="F2209" s="7">
        <f>sales_data_sample3[[#This Row],[SALES]]*sales_data_sample3[[#This Row],[PROFIT MARGIN]]</f>
        <v>51.996039999999994</v>
      </c>
      <c r="G2209" s="14" t="str">
        <f>IF(sales_data_sample3[[#This Row],[STATUS]] &lt;&gt;"Cancelled","7,39%","0")</f>
        <v>7,39%</v>
      </c>
      <c r="H2209" s="4">
        <v>38316</v>
      </c>
      <c r="I2209" t="s">
        <v>28</v>
      </c>
      <c r="J2209">
        <f>ROUNDUP(MONTH(sales_data_sample3[[#This Row],[ORDER DATE]])/3,0)</f>
        <v>4</v>
      </c>
      <c r="K2209" t="str">
        <f>TEXT(sales_data_sample3[[#This Row],[ORDER DATE]],"[$-409]mmmm")</f>
        <v>November</v>
      </c>
      <c r="L2209">
        <f>YEAR(sales_data_sample3[[#This Row],[ORDER DATE]])</f>
        <v>2004</v>
      </c>
      <c r="M2209" t="s">
        <v>1354</v>
      </c>
      <c r="N2209">
        <v>33</v>
      </c>
      <c r="O2209" t="s">
        <v>2922</v>
      </c>
      <c r="P2209" t="s">
        <v>787</v>
      </c>
      <c r="Q2209" t="s">
        <v>788</v>
      </c>
      <c r="R2209" t="s">
        <v>789</v>
      </c>
      <c r="S2209" t="s">
        <v>4804</v>
      </c>
      <c r="T2209" t="s">
        <v>790</v>
      </c>
      <c r="U2209" t="s">
        <v>4804</v>
      </c>
      <c r="V2209" t="s">
        <v>791</v>
      </c>
      <c r="W2209" t="s">
        <v>51</v>
      </c>
      <c r="X2209" t="s">
        <v>52</v>
      </c>
      <c r="Y2209" t="s">
        <v>792</v>
      </c>
      <c r="Z2209" t="s">
        <v>793</v>
      </c>
      <c r="AA2209" t="s">
        <v>42</v>
      </c>
    </row>
    <row r="2210" spans="1:27" x14ac:dyDescent="0.25">
      <c r="A2210" s="1">
        <v>10345</v>
      </c>
      <c r="B2210" s="1">
        <v>43</v>
      </c>
      <c r="C2210" s="8">
        <v>53.76</v>
      </c>
      <c r="D2210" s="1">
        <v>1</v>
      </c>
      <c r="E2210" s="7">
        <v>2311.6799999999998</v>
      </c>
      <c r="F2210" s="7">
        <f>sales_data_sample3[[#This Row],[SALES]]*sales_data_sample3[[#This Row],[PROFIT MARGIN]]</f>
        <v>170.83315199999998</v>
      </c>
      <c r="G2210" s="14" t="str">
        <f>IF(sales_data_sample3[[#This Row],[STATUS]] &lt;&gt;"Cancelled","7,39%","0")</f>
        <v>7,39%</v>
      </c>
      <c r="H2210" s="4">
        <v>38316</v>
      </c>
      <c r="I2210" t="s">
        <v>28</v>
      </c>
      <c r="J2210">
        <f>ROUNDUP(MONTH(sales_data_sample3[[#This Row],[ORDER DATE]])/3,0)</f>
        <v>4</v>
      </c>
      <c r="K2210" t="str">
        <f>TEXT(sales_data_sample3[[#This Row],[ORDER DATE]],"[$-409]mmmm")</f>
        <v>November</v>
      </c>
      <c r="L2210">
        <f>YEAR(sales_data_sample3[[#This Row],[ORDER DATE]])</f>
        <v>2004</v>
      </c>
      <c r="M2210" t="s">
        <v>1354</v>
      </c>
      <c r="N2210">
        <v>44</v>
      </c>
      <c r="O2210" t="s">
        <v>3035</v>
      </c>
      <c r="P2210" t="s">
        <v>504</v>
      </c>
      <c r="Q2210" t="s">
        <v>505</v>
      </c>
      <c r="R2210" t="s">
        <v>506</v>
      </c>
      <c r="S2210" t="s">
        <v>4804</v>
      </c>
      <c r="T2210" t="s">
        <v>175</v>
      </c>
      <c r="U2210" t="s">
        <v>4804</v>
      </c>
      <c r="V2210" t="s">
        <v>176</v>
      </c>
      <c r="W2210" t="s">
        <v>51</v>
      </c>
      <c r="X2210" t="s">
        <v>52</v>
      </c>
      <c r="Y2210" t="s">
        <v>507</v>
      </c>
      <c r="Z2210" t="s">
        <v>508</v>
      </c>
      <c r="AA2210" t="s">
        <v>42</v>
      </c>
    </row>
    <row r="2211" spans="1:27" x14ac:dyDescent="0.25">
      <c r="A2211" s="1">
        <v>10346</v>
      </c>
      <c r="B2211" s="1">
        <v>42</v>
      </c>
      <c r="C2211" s="8">
        <v>36.11</v>
      </c>
      <c r="D2211" s="1">
        <v>3</v>
      </c>
      <c r="E2211" s="7">
        <v>1516.62</v>
      </c>
      <c r="F2211" s="7">
        <f>sales_data_sample3[[#This Row],[SALES]]*sales_data_sample3[[#This Row],[PROFIT MARGIN]]</f>
        <v>112.07821799999998</v>
      </c>
      <c r="G2211" s="14" t="str">
        <f>IF(sales_data_sample3[[#This Row],[STATUS]] &lt;&gt;"Cancelled","7,39%","0")</f>
        <v>7,39%</v>
      </c>
      <c r="H2211" s="4">
        <v>38320</v>
      </c>
      <c r="I2211" t="s">
        <v>28</v>
      </c>
      <c r="J2211">
        <f>ROUNDUP(MONTH(sales_data_sample3[[#This Row],[ORDER DATE]])/3,0)</f>
        <v>4</v>
      </c>
      <c r="K2211" t="str">
        <f>TEXT(sales_data_sample3[[#This Row],[ORDER DATE]],"[$-409]mmmm")</f>
        <v>November</v>
      </c>
      <c r="L2211">
        <f>YEAR(sales_data_sample3[[#This Row],[ORDER DATE]])</f>
        <v>2004</v>
      </c>
      <c r="M2211" t="s">
        <v>1354</v>
      </c>
      <c r="N2211">
        <v>102</v>
      </c>
      <c r="O2211" t="s">
        <v>1355</v>
      </c>
      <c r="P2211" t="s">
        <v>1318</v>
      </c>
      <c r="Q2211" t="s">
        <v>1319</v>
      </c>
      <c r="R2211" t="s">
        <v>1320</v>
      </c>
      <c r="S2211" t="s">
        <v>4804</v>
      </c>
      <c r="T2211" t="s">
        <v>1321</v>
      </c>
      <c r="U2211" t="s">
        <v>1322</v>
      </c>
      <c r="V2211" t="s">
        <v>1323</v>
      </c>
      <c r="W2211" t="s">
        <v>38</v>
      </c>
      <c r="X2211" t="s">
        <v>39</v>
      </c>
      <c r="Y2211" t="s">
        <v>168</v>
      </c>
      <c r="Z2211" t="s">
        <v>705</v>
      </c>
      <c r="AA2211" t="s">
        <v>42</v>
      </c>
    </row>
    <row r="2212" spans="1:27" x14ac:dyDescent="0.25">
      <c r="A2212" s="1">
        <v>10346</v>
      </c>
      <c r="B2212" s="1">
        <v>25</v>
      </c>
      <c r="C2212" s="8">
        <v>100</v>
      </c>
      <c r="D2212" s="1">
        <v>1</v>
      </c>
      <c r="E2212" s="7">
        <v>2876.75</v>
      </c>
      <c r="F2212" s="7">
        <f>sales_data_sample3[[#This Row],[SALES]]*sales_data_sample3[[#This Row],[PROFIT MARGIN]]</f>
        <v>716.02307500000006</v>
      </c>
      <c r="G2212" s="14" t="str">
        <f>IF(sales_data_sample3[[#This Row],[STATUS]] &lt;&gt;"Cancelled","24,89%","0")</f>
        <v>24,89%</v>
      </c>
      <c r="H2212" s="4">
        <v>38320</v>
      </c>
      <c r="I2212" t="s">
        <v>28</v>
      </c>
      <c r="J2212">
        <f>ROUNDUP(MONTH(sales_data_sample3[[#This Row],[ORDER DATE]])/3,0)</f>
        <v>4</v>
      </c>
      <c r="K2212" t="str">
        <f>TEXT(sales_data_sample3[[#This Row],[ORDER DATE]],"[$-409]mmmm")</f>
        <v>November</v>
      </c>
      <c r="L2212">
        <f>YEAR(sales_data_sample3[[#This Row],[ORDER DATE]])</f>
        <v>2004</v>
      </c>
      <c r="M2212" t="s">
        <v>278</v>
      </c>
      <c r="N2212">
        <v>90</v>
      </c>
      <c r="O2212" t="s">
        <v>3151</v>
      </c>
      <c r="P2212" t="s">
        <v>1318</v>
      </c>
      <c r="Q2212" t="s">
        <v>1319</v>
      </c>
      <c r="R2212" t="s">
        <v>1320</v>
      </c>
      <c r="S2212" t="s">
        <v>4804</v>
      </c>
      <c r="T2212" t="s">
        <v>1321</v>
      </c>
      <c r="U2212" t="s">
        <v>1322</v>
      </c>
      <c r="V2212" t="s">
        <v>1323</v>
      </c>
      <c r="W2212" t="s">
        <v>38</v>
      </c>
      <c r="X2212" t="s">
        <v>39</v>
      </c>
      <c r="Y2212" t="s">
        <v>168</v>
      </c>
      <c r="Z2212" t="s">
        <v>705</v>
      </c>
      <c r="AA2212" t="s">
        <v>42</v>
      </c>
    </row>
    <row r="2213" spans="1:27" x14ac:dyDescent="0.25">
      <c r="A2213" s="1">
        <v>10346</v>
      </c>
      <c r="B2213" s="1">
        <v>24</v>
      </c>
      <c r="C2213" s="8">
        <v>87.24</v>
      </c>
      <c r="D2213" s="1">
        <v>5</v>
      </c>
      <c r="E2213" s="7">
        <v>2093.7600000000002</v>
      </c>
      <c r="F2213" s="7">
        <f>sales_data_sample3[[#This Row],[SALES]]*sales_data_sample3[[#This Row],[PROFIT MARGIN]]</f>
        <v>521.13686400000006</v>
      </c>
      <c r="G2213" s="14" t="str">
        <f>IF(sales_data_sample3[[#This Row],[STATUS]] &lt;&gt;"Cancelled","24,89%","0")</f>
        <v>24,89%</v>
      </c>
      <c r="H2213" s="4">
        <v>38320</v>
      </c>
      <c r="I2213" t="s">
        <v>28</v>
      </c>
      <c r="J2213">
        <f>ROUNDUP(MONTH(sales_data_sample3[[#This Row],[ORDER DATE]])/3,0)</f>
        <v>4</v>
      </c>
      <c r="K2213" t="str">
        <f>TEXT(sales_data_sample3[[#This Row],[ORDER DATE]],"[$-409]mmmm")</f>
        <v>November</v>
      </c>
      <c r="L2213">
        <f>YEAR(sales_data_sample3[[#This Row],[ORDER DATE]])</f>
        <v>2004</v>
      </c>
      <c r="M2213" t="s">
        <v>278</v>
      </c>
      <c r="N2213">
        <v>117</v>
      </c>
      <c r="O2213" t="s">
        <v>3275</v>
      </c>
      <c r="P2213" t="s">
        <v>1318</v>
      </c>
      <c r="Q2213" t="s">
        <v>1319</v>
      </c>
      <c r="R2213" t="s">
        <v>1320</v>
      </c>
      <c r="S2213" t="s">
        <v>4804</v>
      </c>
      <c r="T2213" t="s">
        <v>1321</v>
      </c>
      <c r="U2213" t="s">
        <v>1322</v>
      </c>
      <c r="V2213" t="s">
        <v>1323</v>
      </c>
      <c r="W2213" t="s">
        <v>38</v>
      </c>
      <c r="X2213" t="s">
        <v>39</v>
      </c>
      <c r="Y2213" t="s">
        <v>168</v>
      </c>
      <c r="Z2213" t="s">
        <v>705</v>
      </c>
      <c r="AA2213" t="s">
        <v>42</v>
      </c>
    </row>
    <row r="2214" spans="1:27" x14ac:dyDescent="0.25">
      <c r="A2214" s="1">
        <v>10346</v>
      </c>
      <c r="B2214" s="1">
        <v>24</v>
      </c>
      <c r="C2214" s="8">
        <v>100</v>
      </c>
      <c r="D2214" s="1">
        <v>2</v>
      </c>
      <c r="E2214" s="7">
        <v>3325.92</v>
      </c>
      <c r="F2214" s="7">
        <f>sales_data_sample3[[#This Row],[SALES]]*sales_data_sample3[[#This Row],[PROFIT MARGIN]]</f>
        <v>827.82148800000004</v>
      </c>
      <c r="G2214" s="14" t="str">
        <f>IF(sales_data_sample3[[#This Row],[STATUS]] &lt;&gt;"Cancelled","24,89%","0")</f>
        <v>24,89%</v>
      </c>
      <c r="H2214" s="4">
        <v>38320</v>
      </c>
      <c r="I2214" t="s">
        <v>28</v>
      </c>
      <c r="J2214">
        <f>ROUNDUP(MONTH(sales_data_sample3[[#This Row],[ORDER DATE]])/3,0)</f>
        <v>4</v>
      </c>
      <c r="K2214" t="str">
        <f>TEXT(sales_data_sample3[[#This Row],[ORDER DATE]],"[$-409]mmmm")</f>
        <v>November</v>
      </c>
      <c r="L2214">
        <f>YEAR(sales_data_sample3[[#This Row],[ORDER DATE]])</f>
        <v>2004</v>
      </c>
      <c r="M2214" t="s">
        <v>278</v>
      </c>
      <c r="N2214">
        <v>85</v>
      </c>
      <c r="O2214" t="s">
        <v>3391</v>
      </c>
      <c r="P2214" t="s">
        <v>1318</v>
      </c>
      <c r="Q2214" t="s">
        <v>1319</v>
      </c>
      <c r="R2214" t="s">
        <v>1320</v>
      </c>
      <c r="S2214" t="s">
        <v>4804</v>
      </c>
      <c r="T2214" t="s">
        <v>1321</v>
      </c>
      <c r="U2214" t="s">
        <v>1322</v>
      </c>
      <c r="V2214" t="s">
        <v>1323</v>
      </c>
      <c r="W2214" t="s">
        <v>38</v>
      </c>
      <c r="X2214" t="s">
        <v>39</v>
      </c>
      <c r="Y2214" t="s">
        <v>168</v>
      </c>
      <c r="Z2214" t="s">
        <v>705</v>
      </c>
      <c r="AA2214" t="s">
        <v>65</v>
      </c>
    </row>
    <row r="2215" spans="1:27" x14ac:dyDescent="0.25">
      <c r="A2215" s="1">
        <v>10346</v>
      </c>
      <c r="B2215" s="1">
        <v>26</v>
      </c>
      <c r="C2215" s="8">
        <v>95.88</v>
      </c>
      <c r="D2215" s="1">
        <v>6</v>
      </c>
      <c r="E2215" s="7">
        <v>2492.88</v>
      </c>
      <c r="F2215" s="7">
        <f>sales_data_sample3[[#This Row],[SALES]]*sales_data_sample3[[#This Row],[PROFIT MARGIN]]</f>
        <v>620.47783200000003</v>
      </c>
      <c r="G2215" s="14" t="str">
        <f>IF(sales_data_sample3[[#This Row],[STATUS]] &lt;&gt;"Cancelled","24,89%","0")</f>
        <v>24,89%</v>
      </c>
      <c r="H2215" s="4">
        <v>38320</v>
      </c>
      <c r="I2215" t="s">
        <v>28</v>
      </c>
      <c r="J2215">
        <f>ROUNDUP(MONTH(sales_data_sample3[[#This Row],[ORDER DATE]])/3,0)</f>
        <v>4</v>
      </c>
      <c r="K2215" t="str">
        <f>TEXT(sales_data_sample3[[#This Row],[ORDER DATE]],"[$-409]mmmm")</f>
        <v>November</v>
      </c>
      <c r="L2215">
        <f>YEAR(sales_data_sample3[[#This Row],[ORDER DATE]])</f>
        <v>2004</v>
      </c>
      <c r="M2215" t="s">
        <v>278</v>
      </c>
      <c r="N2215">
        <v>107</v>
      </c>
      <c r="O2215" t="s">
        <v>3508</v>
      </c>
      <c r="P2215" t="s">
        <v>1318</v>
      </c>
      <c r="Q2215" t="s">
        <v>1319</v>
      </c>
      <c r="R2215" t="s">
        <v>1320</v>
      </c>
      <c r="S2215" t="s">
        <v>4804</v>
      </c>
      <c r="T2215" t="s">
        <v>1321</v>
      </c>
      <c r="U2215" t="s">
        <v>1322</v>
      </c>
      <c r="V2215" t="s">
        <v>1323</v>
      </c>
      <c r="W2215" t="s">
        <v>38</v>
      </c>
      <c r="X2215" t="s">
        <v>39</v>
      </c>
      <c r="Y2215" t="s">
        <v>168</v>
      </c>
      <c r="Z2215" t="s">
        <v>705</v>
      </c>
      <c r="AA2215" t="s">
        <v>42</v>
      </c>
    </row>
    <row r="2216" spans="1:27" x14ac:dyDescent="0.25">
      <c r="A2216" s="1">
        <v>10346</v>
      </c>
      <c r="B2216" s="1">
        <v>22</v>
      </c>
      <c r="C2216" s="8">
        <v>97.44</v>
      </c>
      <c r="D2216" s="1">
        <v>4</v>
      </c>
      <c r="E2216" s="7">
        <v>2143.6799999999998</v>
      </c>
      <c r="F2216" s="7">
        <f>sales_data_sample3[[#This Row],[SALES]]*sales_data_sample3[[#This Row],[PROFIT MARGIN]]</f>
        <v>158.41795199999999</v>
      </c>
      <c r="G2216" s="14" t="str">
        <f>IF(sales_data_sample3[[#This Row],[STATUS]] &lt;&gt;"Cancelled","7,39%","0")</f>
        <v>7,39%</v>
      </c>
      <c r="H2216" s="4">
        <v>38320</v>
      </c>
      <c r="I2216" t="s">
        <v>28</v>
      </c>
      <c r="J2216">
        <f>ROUNDUP(MONTH(sales_data_sample3[[#This Row],[ORDER DATE]])/3,0)</f>
        <v>4</v>
      </c>
      <c r="K2216" t="str">
        <f>TEXT(sales_data_sample3[[#This Row],[ORDER DATE]],"[$-409]mmmm")</f>
        <v>November</v>
      </c>
      <c r="L2216">
        <f>YEAR(sales_data_sample3[[#This Row],[ORDER DATE]])</f>
        <v>2004</v>
      </c>
      <c r="M2216" t="s">
        <v>1354</v>
      </c>
      <c r="N2216">
        <v>41</v>
      </c>
      <c r="O2216" t="s">
        <v>3664</v>
      </c>
      <c r="P2216" t="s">
        <v>1318</v>
      </c>
      <c r="Q2216" t="s">
        <v>1319</v>
      </c>
      <c r="R2216" t="s">
        <v>1320</v>
      </c>
      <c r="S2216" t="s">
        <v>4804</v>
      </c>
      <c r="T2216" t="s">
        <v>1321</v>
      </c>
      <c r="U2216" t="s">
        <v>1322</v>
      </c>
      <c r="V2216" t="s">
        <v>1323</v>
      </c>
      <c r="W2216" t="s">
        <v>38</v>
      </c>
      <c r="X2216" t="s">
        <v>39</v>
      </c>
      <c r="Y2216" t="s">
        <v>168</v>
      </c>
      <c r="Z2216" t="s">
        <v>705</v>
      </c>
      <c r="AA2216" t="s">
        <v>42</v>
      </c>
    </row>
    <row r="2217" spans="1:27" x14ac:dyDescent="0.25">
      <c r="A2217" s="1">
        <v>10347</v>
      </c>
      <c r="B2217" s="1">
        <v>30</v>
      </c>
      <c r="C2217" s="8">
        <v>100</v>
      </c>
      <c r="D2217" s="1">
        <v>1</v>
      </c>
      <c r="E2217" s="7">
        <v>3944.7</v>
      </c>
      <c r="F2217" s="7">
        <f>sales_data_sample3[[#This Row],[SALES]]*sales_data_sample3[[#This Row],[PROFIT MARGIN]]</f>
        <v>981.83582999999999</v>
      </c>
      <c r="G2217" s="14" t="str">
        <f>IF(sales_data_sample3[[#This Row],[STATUS]] &lt;&gt;"Cancelled","24,89%","0")</f>
        <v>24,89%</v>
      </c>
      <c r="H2217" s="4">
        <v>38320</v>
      </c>
      <c r="I2217" t="s">
        <v>28</v>
      </c>
      <c r="J2217">
        <f>ROUNDUP(MONTH(sales_data_sample3[[#This Row],[ORDER DATE]])/3,0)</f>
        <v>4</v>
      </c>
      <c r="K2217" t="str">
        <f>TEXT(sales_data_sample3[[#This Row],[ORDER DATE]],"[$-409]mmmm")</f>
        <v>November</v>
      </c>
      <c r="L2217">
        <f>YEAR(sales_data_sample3[[#This Row],[ORDER DATE]])</f>
        <v>2004</v>
      </c>
      <c r="M2217" t="s">
        <v>278</v>
      </c>
      <c r="N2217">
        <v>214</v>
      </c>
      <c r="O2217" t="s">
        <v>279</v>
      </c>
      <c r="P2217" t="s">
        <v>132</v>
      </c>
      <c r="Q2217" t="s">
        <v>133</v>
      </c>
      <c r="R2217" t="s">
        <v>134</v>
      </c>
      <c r="S2217" t="s">
        <v>135</v>
      </c>
      <c r="T2217" t="s">
        <v>136</v>
      </c>
      <c r="U2217" t="s">
        <v>137</v>
      </c>
      <c r="V2217" t="s">
        <v>138</v>
      </c>
      <c r="W2217" t="s">
        <v>139</v>
      </c>
      <c r="X2217" t="s">
        <v>140</v>
      </c>
      <c r="Y2217" t="s">
        <v>141</v>
      </c>
      <c r="Z2217" t="s">
        <v>142</v>
      </c>
      <c r="AA2217" t="s">
        <v>65</v>
      </c>
    </row>
    <row r="2218" spans="1:27" x14ac:dyDescent="0.25">
      <c r="A2218" s="1">
        <v>10347</v>
      </c>
      <c r="B2218" s="1">
        <v>27</v>
      </c>
      <c r="C2218" s="8">
        <v>100</v>
      </c>
      <c r="D2218" s="1">
        <v>2</v>
      </c>
      <c r="E2218" s="7">
        <v>4428</v>
      </c>
      <c r="F2218" s="7">
        <f>sales_data_sample3[[#This Row],[SALES]]*sales_data_sample3[[#This Row],[PROFIT MARGIN]]</f>
        <v>1102.1292000000001</v>
      </c>
      <c r="G2218" s="14" t="str">
        <f>IF(sales_data_sample3[[#This Row],[STATUS]] &lt;&gt;"Cancelled","24,89%","0")</f>
        <v>24,89%</v>
      </c>
      <c r="H2218" s="4">
        <v>38320</v>
      </c>
      <c r="I2218" t="s">
        <v>28</v>
      </c>
      <c r="J2218">
        <f>ROUNDUP(MONTH(sales_data_sample3[[#This Row],[ORDER DATE]])/3,0)</f>
        <v>4</v>
      </c>
      <c r="K2218" t="str">
        <f>TEXT(sales_data_sample3[[#This Row],[ORDER DATE]],"[$-409]mmmm")</f>
        <v>November</v>
      </c>
      <c r="L2218">
        <f>YEAR(sales_data_sample3[[#This Row],[ORDER DATE]])</f>
        <v>2004</v>
      </c>
      <c r="M2218" t="s">
        <v>278</v>
      </c>
      <c r="N2218">
        <v>147</v>
      </c>
      <c r="O2218" t="s">
        <v>710</v>
      </c>
      <c r="P2218" t="s">
        <v>132</v>
      </c>
      <c r="Q2218" t="s">
        <v>133</v>
      </c>
      <c r="R2218" t="s">
        <v>134</v>
      </c>
      <c r="S2218" t="s">
        <v>135</v>
      </c>
      <c r="T2218" t="s">
        <v>136</v>
      </c>
      <c r="U2218" t="s">
        <v>137</v>
      </c>
      <c r="V2218" t="s">
        <v>138</v>
      </c>
      <c r="W2218" t="s">
        <v>139</v>
      </c>
      <c r="X2218" t="s">
        <v>140</v>
      </c>
      <c r="Y2218" t="s">
        <v>141</v>
      </c>
      <c r="Z2218" t="s">
        <v>142</v>
      </c>
      <c r="AA2218" t="s">
        <v>65</v>
      </c>
    </row>
    <row r="2219" spans="1:27" x14ac:dyDescent="0.25">
      <c r="A2219" s="1">
        <v>10347</v>
      </c>
      <c r="B2219" s="1">
        <v>29</v>
      </c>
      <c r="C2219" s="8">
        <v>100</v>
      </c>
      <c r="D2219" s="1">
        <v>3</v>
      </c>
      <c r="E2219" s="7">
        <v>3586.43</v>
      </c>
      <c r="F2219" s="7">
        <f>sales_data_sample3[[#This Row],[SALES]]*sales_data_sample3[[#This Row],[PROFIT MARGIN]]</f>
        <v>163.18256499999998</v>
      </c>
      <c r="G2219" s="14" t="str">
        <f>IF(sales_data_sample3[[#This Row],[STATUS]] &lt;&gt;"Cancelled","4,55%","0")</f>
        <v>4,55%</v>
      </c>
      <c r="H2219" s="4">
        <v>38320</v>
      </c>
      <c r="I2219" t="s">
        <v>28</v>
      </c>
      <c r="J2219">
        <f>ROUNDUP(MONTH(sales_data_sample3[[#This Row],[ORDER DATE]])/3,0)</f>
        <v>4</v>
      </c>
      <c r="K2219" t="str">
        <f>TEXT(sales_data_sample3[[#This Row],[ORDER DATE]],"[$-409]mmmm")</f>
        <v>November</v>
      </c>
      <c r="L2219">
        <f>YEAR(sales_data_sample3[[#This Row],[ORDER DATE]])</f>
        <v>2004</v>
      </c>
      <c r="M2219" t="s">
        <v>957</v>
      </c>
      <c r="N2219">
        <v>136</v>
      </c>
      <c r="O2219" t="s">
        <v>958</v>
      </c>
      <c r="P2219" t="s">
        <v>132</v>
      </c>
      <c r="Q2219" t="s">
        <v>133</v>
      </c>
      <c r="R2219" t="s">
        <v>134</v>
      </c>
      <c r="S2219" t="s">
        <v>135</v>
      </c>
      <c r="T2219" t="s">
        <v>136</v>
      </c>
      <c r="U2219" t="s">
        <v>137</v>
      </c>
      <c r="V2219" t="s">
        <v>138</v>
      </c>
      <c r="W2219" t="s">
        <v>139</v>
      </c>
      <c r="X2219" t="s">
        <v>140</v>
      </c>
      <c r="Y2219" t="s">
        <v>141</v>
      </c>
      <c r="Z2219" t="s">
        <v>142</v>
      </c>
      <c r="AA2219" t="s">
        <v>65</v>
      </c>
    </row>
    <row r="2220" spans="1:27" x14ac:dyDescent="0.25">
      <c r="A2220" s="1">
        <v>10347</v>
      </c>
      <c r="B2220" s="1">
        <v>42</v>
      </c>
      <c r="C2220" s="8">
        <v>49.6</v>
      </c>
      <c r="D2220" s="1">
        <v>5</v>
      </c>
      <c r="E2220" s="7">
        <v>2083.1999999999998</v>
      </c>
      <c r="F2220" s="7">
        <f>sales_data_sample3[[#This Row],[SALES]]*sales_data_sample3[[#This Row],[PROFIT MARGIN]]</f>
        <v>94.785599999999988</v>
      </c>
      <c r="G2220" s="14" t="str">
        <f>IF(sales_data_sample3[[#This Row],[STATUS]] &lt;&gt;"Cancelled","4,55%","0")</f>
        <v>4,55%</v>
      </c>
      <c r="H2220" s="4">
        <v>38320</v>
      </c>
      <c r="I2220" t="s">
        <v>28</v>
      </c>
      <c r="J2220">
        <f>ROUNDUP(MONTH(sales_data_sample3[[#This Row],[ORDER DATE]])/3,0)</f>
        <v>4</v>
      </c>
      <c r="K2220" t="str">
        <f>TEXT(sales_data_sample3[[#This Row],[ORDER DATE]],"[$-409]mmmm")</f>
        <v>November</v>
      </c>
      <c r="L2220">
        <f>YEAR(sales_data_sample3[[#This Row],[ORDER DATE]])</f>
        <v>2004</v>
      </c>
      <c r="M2220" t="s">
        <v>957</v>
      </c>
      <c r="N2220">
        <v>116</v>
      </c>
      <c r="O2220" t="s">
        <v>1264</v>
      </c>
      <c r="P2220" t="s">
        <v>132</v>
      </c>
      <c r="Q2220" t="s">
        <v>133</v>
      </c>
      <c r="R2220" t="s">
        <v>134</v>
      </c>
      <c r="S2220" t="s">
        <v>135</v>
      </c>
      <c r="T2220" t="s">
        <v>136</v>
      </c>
      <c r="U2220" t="s">
        <v>137</v>
      </c>
      <c r="V2220" t="s">
        <v>138</v>
      </c>
      <c r="W2220" t="s">
        <v>139</v>
      </c>
      <c r="X2220" t="s">
        <v>140</v>
      </c>
      <c r="Y2220" t="s">
        <v>141</v>
      </c>
      <c r="Z2220" t="s">
        <v>142</v>
      </c>
      <c r="AA2220" t="s">
        <v>42</v>
      </c>
    </row>
    <row r="2221" spans="1:27" x14ac:dyDescent="0.25">
      <c r="A2221" s="1">
        <v>10347</v>
      </c>
      <c r="B2221" s="1">
        <v>21</v>
      </c>
      <c r="C2221" s="8">
        <v>58.95</v>
      </c>
      <c r="D2221" s="1">
        <v>7</v>
      </c>
      <c r="E2221" s="7">
        <v>1237.95</v>
      </c>
      <c r="F2221" s="7">
        <f>sales_data_sample3[[#This Row],[SALES]]*sales_data_sample3[[#This Row],[PROFIT MARGIN]]</f>
        <v>91.484504999999999</v>
      </c>
      <c r="G2221" s="14" t="str">
        <f>IF(sales_data_sample3[[#This Row],[STATUS]] &lt;&gt;"Cancelled","7,39%","0")</f>
        <v>7,39%</v>
      </c>
      <c r="H2221" s="4">
        <v>38320</v>
      </c>
      <c r="I2221" t="s">
        <v>28</v>
      </c>
      <c r="J2221">
        <f>ROUNDUP(MONTH(sales_data_sample3[[#This Row],[ORDER DATE]])/3,0)</f>
        <v>4</v>
      </c>
      <c r="K2221" t="str">
        <f>TEXT(sales_data_sample3[[#This Row],[ORDER DATE]],"[$-409]mmmm")</f>
        <v>November</v>
      </c>
      <c r="L2221">
        <f>YEAR(sales_data_sample3[[#This Row],[ORDER DATE]])</f>
        <v>2004</v>
      </c>
      <c r="M2221" t="s">
        <v>1354</v>
      </c>
      <c r="N2221">
        <v>53</v>
      </c>
      <c r="O2221" t="s">
        <v>1419</v>
      </c>
      <c r="P2221" t="s">
        <v>132</v>
      </c>
      <c r="Q2221" t="s">
        <v>133</v>
      </c>
      <c r="R2221" t="s">
        <v>134</v>
      </c>
      <c r="S2221" t="s">
        <v>135</v>
      </c>
      <c r="T2221" t="s">
        <v>136</v>
      </c>
      <c r="U2221" t="s">
        <v>137</v>
      </c>
      <c r="V2221" t="s">
        <v>138</v>
      </c>
      <c r="W2221" t="s">
        <v>139</v>
      </c>
      <c r="X2221" t="s">
        <v>140</v>
      </c>
      <c r="Y2221" t="s">
        <v>141</v>
      </c>
      <c r="Z2221" t="s">
        <v>142</v>
      </c>
      <c r="AA2221" t="s">
        <v>42</v>
      </c>
    </row>
    <row r="2222" spans="1:27" x14ac:dyDescent="0.25">
      <c r="A2222" s="1">
        <v>10347</v>
      </c>
      <c r="B2222" s="1">
        <v>50</v>
      </c>
      <c r="C2222" s="8">
        <v>100</v>
      </c>
      <c r="D2222" s="1">
        <v>8</v>
      </c>
      <c r="E2222" s="7">
        <v>6834.5</v>
      </c>
      <c r="F2222" s="7">
        <f>sales_data_sample3[[#This Row],[SALES]]*sales_data_sample3[[#This Row],[PROFIT MARGIN]]</f>
        <v>310.96974999999998</v>
      </c>
      <c r="G2222" s="14" t="str">
        <f>IF(sales_data_sample3[[#This Row],[STATUS]] &lt;&gt;"Cancelled","4,55%","0")</f>
        <v>4,55%</v>
      </c>
      <c r="H2222" s="4">
        <v>38320</v>
      </c>
      <c r="I2222" t="s">
        <v>28</v>
      </c>
      <c r="J2222">
        <f>ROUNDUP(MONTH(sales_data_sample3[[#This Row],[ORDER DATE]])/3,0)</f>
        <v>4</v>
      </c>
      <c r="K2222" t="str">
        <f>TEXT(sales_data_sample3[[#This Row],[ORDER DATE]],"[$-409]mmmm")</f>
        <v>November</v>
      </c>
      <c r="L2222">
        <f>YEAR(sales_data_sample3[[#This Row],[ORDER DATE]])</f>
        <v>2004</v>
      </c>
      <c r="M2222" t="s">
        <v>957</v>
      </c>
      <c r="N2222">
        <v>60</v>
      </c>
      <c r="O2222" t="s">
        <v>1799</v>
      </c>
      <c r="P2222" t="s">
        <v>132</v>
      </c>
      <c r="Q2222" t="s">
        <v>133</v>
      </c>
      <c r="R2222" t="s">
        <v>134</v>
      </c>
      <c r="S2222" t="s">
        <v>135</v>
      </c>
      <c r="T2222" t="s">
        <v>136</v>
      </c>
      <c r="U2222" t="s">
        <v>137</v>
      </c>
      <c r="V2222" t="s">
        <v>138</v>
      </c>
      <c r="W2222" t="s">
        <v>139</v>
      </c>
      <c r="X2222" t="s">
        <v>140</v>
      </c>
      <c r="Y2222" t="s">
        <v>141</v>
      </c>
      <c r="Z2222" t="s">
        <v>142</v>
      </c>
      <c r="AA2222" t="s">
        <v>65</v>
      </c>
    </row>
    <row r="2223" spans="1:27" x14ac:dyDescent="0.25">
      <c r="A2223" s="1">
        <v>10347</v>
      </c>
      <c r="B2223" s="1">
        <v>21</v>
      </c>
      <c r="C2223" s="8">
        <v>100</v>
      </c>
      <c r="D2223" s="1">
        <v>6</v>
      </c>
      <c r="E2223" s="7">
        <v>4815.3</v>
      </c>
      <c r="F2223" s="7">
        <f>sales_data_sample3[[#This Row],[SALES]]*sales_data_sample3[[#This Row],[PROFIT MARGIN]]</f>
        <v>355.85066999999998</v>
      </c>
      <c r="G2223" s="14" t="str">
        <f>IF(sales_data_sample3[[#This Row],[STATUS]] &lt;&gt;"Cancelled","7,39%","0")</f>
        <v>7,39%</v>
      </c>
      <c r="H2223" s="4">
        <v>38320</v>
      </c>
      <c r="I2223" t="s">
        <v>28</v>
      </c>
      <c r="J2223">
        <f>ROUNDUP(MONTH(sales_data_sample3[[#This Row],[ORDER DATE]])/3,0)</f>
        <v>4</v>
      </c>
      <c r="K2223" t="str">
        <f>TEXT(sales_data_sample3[[#This Row],[ORDER DATE]],"[$-409]mmmm")</f>
        <v>November</v>
      </c>
      <c r="L2223">
        <f>YEAR(sales_data_sample3[[#This Row],[ORDER DATE]])</f>
        <v>2004</v>
      </c>
      <c r="M2223" t="s">
        <v>1354</v>
      </c>
      <c r="N2223">
        <v>168</v>
      </c>
      <c r="O2223" t="s">
        <v>1928</v>
      </c>
      <c r="P2223" t="s">
        <v>132</v>
      </c>
      <c r="Q2223" t="s">
        <v>133</v>
      </c>
      <c r="R2223" t="s">
        <v>134</v>
      </c>
      <c r="S2223" t="s">
        <v>135</v>
      </c>
      <c r="T2223" t="s">
        <v>136</v>
      </c>
      <c r="U2223" t="s">
        <v>137</v>
      </c>
      <c r="V2223" t="s">
        <v>138</v>
      </c>
      <c r="W2223" t="s">
        <v>139</v>
      </c>
      <c r="X2223" t="s">
        <v>140</v>
      </c>
      <c r="Y2223" t="s">
        <v>141</v>
      </c>
      <c r="Z2223" t="s">
        <v>142</v>
      </c>
      <c r="AA2223" t="s">
        <v>65</v>
      </c>
    </row>
    <row r="2224" spans="1:27" x14ac:dyDescent="0.25">
      <c r="A2224" s="1">
        <v>10347</v>
      </c>
      <c r="B2224" s="1">
        <v>48</v>
      </c>
      <c r="C2224" s="8">
        <v>100</v>
      </c>
      <c r="D2224" s="1">
        <v>9</v>
      </c>
      <c r="E2224" s="7">
        <v>4814.3999999999996</v>
      </c>
      <c r="F2224" s="7">
        <f>sales_data_sample3[[#This Row],[SALES]]*sales_data_sample3[[#This Row],[PROFIT MARGIN]]</f>
        <v>355.78415999999993</v>
      </c>
      <c r="G2224" s="14" t="str">
        <f>IF(sales_data_sample3[[#This Row],[STATUS]] &lt;&gt;"Cancelled","7,39%","0")</f>
        <v>7,39%</v>
      </c>
      <c r="H2224" s="4">
        <v>38320</v>
      </c>
      <c r="I2224" t="s">
        <v>28</v>
      </c>
      <c r="J2224">
        <f>ROUNDUP(MONTH(sales_data_sample3[[#This Row],[ORDER DATE]])/3,0)</f>
        <v>4</v>
      </c>
      <c r="K2224" t="str">
        <f>TEXT(sales_data_sample3[[#This Row],[ORDER DATE]],"[$-409]mmmm")</f>
        <v>November</v>
      </c>
      <c r="L2224">
        <f>YEAR(sales_data_sample3[[#This Row],[ORDER DATE]])</f>
        <v>2004</v>
      </c>
      <c r="M2224" t="s">
        <v>1354</v>
      </c>
      <c r="N2224">
        <v>101</v>
      </c>
      <c r="O2224" t="s">
        <v>1989</v>
      </c>
      <c r="P2224" t="s">
        <v>132</v>
      </c>
      <c r="Q2224" t="s">
        <v>133</v>
      </c>
      <c r="R2224" t="s">
        <v>134</v>
      </c>
      <c r="S2224" t="s">
        <v>135</v>
      </c>
      <c r="T2224" t="s">
        <v>136</v>
      </c>
      <c r="U2224" t="s">
        <v>137</v>
      </c>
      <c r="V2224" t="s">
        <v>138</v>
      </c>
      <c r="W2224" t="s">
        <v>139</v>
      </c>
      <c r="X2224" t="s">
        <v>140</v>
      </c>
      <c r="Y2224" t="s">
        <v>141</v>
      </c>
      <c r="Z2224" t="s">
        <v>142</v>
      </c>
      <c r="AA2224" t="s">
        <v>65</v>
      </c>
    </row>
    <row r="2225" spans="1:27" x14ac:dyDescent="0.25">
      <c r="A2225" s="1">
        <v>10347</v>
      </c>
      <c r="B2225" s="1">
        <v>34</v>
      </c>
      <c r="C2225" s="8">
        <v>64.959999999999994</v>
      </c>
      <c r="D2225" s="1">
        <v>10</v>
      </c>
      <c r="E2225" s="7">
        <v>2208.64</v>
      </c>
      <c r="F2225" s="7">
        <f>sales_data_sample3[[#This Row],[SALES]]*sales_data_sample3[[#This Row],[PROFIT MARGIN]]</f>
        <v>163.21849599999999</v>
      </c>
      <c r="G2225" s="14" t="str">
        <f>IF(sales_data_sample3[[#This Row],[STATUS]] &lt;&gt;"Cancelled","7,39%","0")</f>
        <v>7,39%</v>
      </c>
      <c r="H2225" s="4">
        <v>38320</v>
      </c>
      <c r="I2225" t="s">
        <v>28</v>
      </c>
      <c r="J2225">
        <f>ROUNDUP(MONTH(sales_data_sample3[[#This Row],[ORDER DATE]])/3,0)</f>
        <v>4</v>
      </c>
      <c r="K2225" t="str">
        <f>TEXT(sales_data_sample3[[#This Row],[ORDER DATE]],"[$-409]mmmm")</f>
        <v>November</v>
      </c>
      <c r="L2225">
        <f>YEAR(sales_data_sample3[[#This Row],[ORDER DATE]])</f>
        <v>2004</v>
      </c>
      <c r="M2225" t="s">
        <v>1354</v>
      </c>
      <c r="N2225">
        <v>62</v>
      </c>
      <c r="O2225" t="s">
        <v>2025</v>
      </c>
      <c r="P2225" t="s">
        <v>132</v>
      </c>
      <c r="Q2225" t="s">
        <v>133</v>
      </c>
      <c r="R2225" t="s">
        <v>134</v>
      </c>
      <c r="S2225" t="s">
        <v>135</v>
      </c>
      <c r="T2225" t="s">
        <v>136</v>
      </c>
      <c r="U2225" t="s">
        <v>137</v>
      </c>
      <c r="V2225" t="s">
        <v>138</v>
      </c>
      <c r="W2225" t="s">
        <v>139</v>
      </c>
      <c r="X2225" t="s">
        <v>140</v>
      </c>
      <c r="Y2225" t="s">
        <v>141</v>
      </c>
      <c r="Z2225" t="s">
        <v>142</v>
      </c>
      <c r="AA2225" t="s">
        <v>42</v>
      </c>
    </row>
    <row r="2226" spans="1:27" x14ac:dyDescent="0.25">
      <c r="A2226" s="1">
        <v>10347</v>
      </c>
      <c r="B2226" s="1">
        <v>45</v>
      </c>
      <c r="C2226" s="8">
        <v>100</v>
      </c>
      <c r="D2226" s="1">
        <v>11</v>
      </c>
      <c r="E2226" s="7">
        <v>4948.2</v>
      </c>
      <c r="F2226" s="7">
        <f>sales_data_sample3[[#This Row],[SALES]]*sales_data_sample3[[#This Row],[PROFIT MARGIN]]</f>
        <v>365.67197999999996</v>
      </c>
      <c r="G2226" s="14" t="str">
        <f>IF(sales_data_sample3[[#This Row],[STATUS]] &lt;&gt;"Cancelled","7,39%","0")</f>
        <v>7,39%</v>
      </c>
      <c r="H2226" s="4">
        <v>38320</v>
      </c>
      <c r="I2226" t="s">
        <v>28</v>
      </c>
      <c r="J2226">
        <f>ROUNDUP(MONTH(sales_data_sample3[[#This Row],[ORDER DATE]])/3,0)</f>
        <v>4</v>
      </c>
      <c r="K2226" t="str">
        <f>TEXT(sales_data_sample3[[#This Row],[ORDER DATE]],"[$-409]mmmm")</f>
        <v>November</v>
      </c>
      <c r="L2226">
        <f>YEAR(sales_data_sample3[[#This Row],[ORDER DATE]])</f>
        <v>2004</v>
      </c>
      <c r="M2226" t="s">
        <v>1354</v>
      </c>
      <c r="N2226">
        <v>104</v>
      </c>
      <c r="O2226" t="s">
        <v>2122</v>
      </c>
      <c r="P2226" t="s">
        <v>132</v>
      </c>
      <c r="Q2226" t="s">
        <v>133</v>
      </c>
      <c r="R2226" t="s">
        <v>134</v>
      </c>
      <c r="S2226" t="s">
        <v>135</v>
      </c>
      <c r="T2226" t="s">
        <v>136</v>
      </c>
      <c r="U2226" t="s">
        <v>137</v>
      </c>
      <c r="V2226" t="s">
        <v>138</v>
      </c>
      <c r="W2226" t="s">
        <v>139</v>
      </c>
      <c r="X2226" t="s">
        <v>140</v>
      </c>
      <c r="Y2226" t="s">
        <v>141</v>
      </c>
      <c r="Z2226" t="s">
        <v>142</v>
      </c>
      <c r="AA2226" t="s">
        <v>65</v>
      </c>
    </row>
    <row r="2227" spans="1:27" x14ac:dyDescent="0.25">
      <c r="A2227" s="1">
        <v>10347</v>
      </c>
      <c r="B2227" s="1">
        <v>26</v>
      </c>
      <c r="C2227" s="8">
        <v>100</v>
      </c>
      <c r="D2227" s="1">
        <v>12</v>
      </c>
      <c r="E2227" s="7">
        <v>2656.94</v>
      </c>
      <c r="F2227" s="7">
        <f>sales_data_sample3[[#This Row],[SALES]]*sales_data_sample3[[#This Row],[PROFIT MARGIN]]</f>
        <v>196.34786599999998</v>
      </c>
      <c r="G2227" s="14" t="str">
        <f>IF(sales_data_sample3[[#This Row],[STATUS]] &lt;&gt;"Cancelled","7,39%","0")</f>
        <v>7,39%</v>
      </c>
      <c r="H2227" s="4">
        <v>38320</v>
      </c>
      <c r="I2227" t="s">
        <v>28</v>
      </c>
      <c r="J2227">
        <f>ROUNDUP(MONTH(sales_data_sample3[[#This Row],[ORDER DATE]])/3,0)</f>
        <v>4</v>
      </c>
      <c r="K2227" t="str">
        <f>TEXT(sales_data_sample3[[#This Row],[ORDER DATE]],"[$-409]mmmm")</f>
        <v>November</v>
      </c>
      <c r="L2227">
        <f>YEAR(sales_data_sample3[[#This Row],[ORDER DATE]])</f>
        <v>2004</v>
      </c>
      <c r="M2227" t="s">
        <v>1354</v>
      </c>
      <c r="N2227">
        <v>99</v>
      </c>
      <c r="O2227" t="s">
        <v>2325</v>
      </c>
      <c r="P2227" t="s">
        <v>132</v>
      </c>
      <c r="Q2227" t="s">
        <v>133</v>
      </c>
      <c r="R2227" t="s">
        <v>134</v>
      </c>
      <c r="S2227" t="s">
        <v>135</v>
      </c>
      <c r="T2227" t="s">
        <v>136</v>
      </c>
      <c r="U2227" t="s">
        <v>137</v>
      </c>
      <c r="V2227" t="s">
        <v>138</v>
      </c>
      <c r="W2227" t="s">
        <v>139</v>
      </c>
      <c r="X2227" t="s">
        <v>140</v>
      </c>
      <c r="Y2227" t="s">
        <v>141</v>
      </c>
      <c r="Z2227" t="s">
        <v>142</v>
      </c>
      <c r="AA2227" t="s">
        <v>42</v>
      </c>
    </row>
    <row r="2228" spans="1:27" x14ac:dyDescent="0.25">
      <c r="A2228" s="1">
        <v>10347</v>
      </c>
      <c r="B2228" s="1">
        <v>45</v>
      </c>
      <c r="C2228" s="8">
        <v>100</v>
      </c>
      <c r="D2228" s="1">
        <v>4</v>
      </c>
      <c r="E2228" s="7">
        <v>5884.65</v>
      </c>
      <c r="F2228" s="7">
        <f>sales_data_sample3[[#This Row],[SALES]]*sales_data_sample3[[#This Row],[PROFIT MARGIN]]</f>
        <v>267.751575</v>
      </c>
      <c r="G2228" s="14" t="str">
        <f>IF(sales_data_sample3[[#This Row],[STATUS]] &lt;&gt;"Cancelled","4,55%","0")</f>
        <v>4,55%</v>
      </c>
      <c r="H2228" s="4">
        <v>38320</v>
      </c>
      <c r="I2228" t="s">
        <v>28</v>
      </c>
      <c r="J2228">
        <f>ROUNDUP(MONTH(sales_data_sample3[[#This Row],[ORDER DATE]])/3,0)</f>
        <v>4</v>
      </c>
      <c r="K2228" t="str">
        <f>TEXT(sales_data_sample3[[#This Row],[ORDER DATE]],"[$-409]mmmm")</f>
        <v>November</v>
      </c>
      <c r="L2228">
        <f>YEAR(sales_data_sample3[[#This Row],[ORDER DATE]])</f>
        <v>2004</v>
      </c>
      <c r="M2228" t="s">
        <v>957</v>
      </c>
      <c r="N2228">
        <v>121</v>
      </c>
      <c r="O2228" t="s">
        <v>2604</v>
      </c>
      <c r="P2228" t="s">
        <v>132</v>
      </c>
      <c r="Q2228" t="s">
        <v>133</v>
      </c>
      <c r="R2228" t="s">
        <v>134</v>
      </c>
      <c r="S2228" t="s">
        <v>135</v>
      </c>
      <c r="T2228" t="s">
        <v>136</v>
      </c>
      <c r="U2228" t="s">
        <v>137</v>
      </c>
      <c r="V2228" t="s">
        <v>138</v>
      </c>
      <c r="W2228" t="s">
        <v>139</v>
      </c>
      <c r="X2228" t="s">
        <v>140</v>
      </c>
      <c r="Y2228" t="s">
        <v>141</v>
      </c>
      <c r="Z2228" t="s">
        <v>142</v>
      </c>
      <c r="AA2228" t="s">
        <v>65</v>
      </c>
    </row>
    <row r="2229" spans="1:27" x14ac:dyDescent="0.25">
      <c r="A2229" s="1">
        <v>10348</v>
      </c>
      <c r="B2229" s="1">
        <v>48</v>
      </c>
      <c r="C2229" s="8">
        <v>52.36</v>
      </c>
      <c r="D2229" s="1">
        <v>8</v>
      </c>
      <c r="E2229" s="7">
        <v>2513.2800000000002</v>
      </c>
      <c r="F2229" s="7">
        <f>sales_data_sample3[[#This Row],[SALES]]*sales_data_sample3[[#This Row],[PROFIT MARGIN]]</f>
        <v>625.5553920000001</v>
      </c>
      <c r="G2229" s="14" t="str">
        <f>IF(sales_data_sample3[[#This Row],[STATUS]] &lt;&gt;"Cancelled","24,89%","0")</f>
        <v>24,89%</v>
      </c>
      <c r="H2229" s="4">
        <v>38292</v>
      </c>
      <c r="I2229" t="s">
        <v>28</v>
      </c>
      <c r="J2229">
        <f>ROUNDUP(MONTH(sales_data_sample3[[#This Row],[ORDER DATE]])/3,0)</f>
        <v>4</v>
      </c>
      <c r="K2229" t="str">
        <f>TEXT(sales_data_sample3[[#This Row],[ORDER DATE]],"[$-409]mmmm")</f>
        <v>November</v>
      </c>
      <c r="L2229">
        <f>YEAR(sales_data_sample3[[#This Row],[ORDER DATE]])</f>
        <v>2004</v>
      </c>
      <c r="M2229" t="s">
        <v>278</v>
      </c>
      <c r="N2229">
        <v>207</v>
      </c>
      <c r="O2229" t="s">
        <v>880</v>
      </c>
      <c r="P2229" t="s">
        <v>292</v>
      </c>
      <c r="Q2229" t="s">
        <v>293</v>
      </c>
      <c r="R2229" t="s">
        <v>294</v>
      </c>
      <c r="S2229" t="s">
        <v>4804</v>
      </c>
      <c r="T2229" t="s">
        <v>271</v>
      </c>
      <c r="U2229" t="s">
        <v>4804</v>
      </c>
      <c r="V2229" t="s">
        <v>295</v>
      </c>
      <c r="W2229" t="s">
        <v>273</v>
      </c>
      <c r="X2229" t="s">
        <v>52</v>
      </c>
      <c r="Y2229" t="s">
        <v>296</v>
      </c>
      <c r="Z2229" t="s">
        <v>297</v>
      </c>
      <c r="AA2229" t="s">
        <v>42</v>
      </c>
    </row>
    <row r="2230" spans="1:27" x14ac:dyDescent="0.25">
      <c r="A2230" s="1">
        <v>10348</v>
      </c>
      <c r="B2230" s="1">
        <v>47</v>
      </c>
      <c r="C2230" s="8">
        <v>100</v>
      </c>
      <c r="D2230" s="1">
        <v>4</v>
      </c>
      <c r="E2230" s="7">
        <v>4801.5200000000004</v>
      </c>
      <c r="F2230" s="7">
        <f>sales_data_sample3[[#This Row],[SALES]]*sales_data_sample3[[#This Row],[PROFIT MARGIN]]</f>
        <v>1195.0983280000003</v>
      </c>
      <c r="G2230" s="14" t="str">
        <f>IF(sales_data_sample3[[#This Row],[STATUS]] &lt;&gt;"Cancelled","24,89%","0")</f>
        <v>24,89%</v>
      </c>
      <c r="H2230" s="4">
        <v>38292</v>
      </c>
      <c r="I2230" t="s">
        <v>28</v>
      </c>
      <c r="J2230">
        <f>ROUNDUP(MONTH(sales_data_sample3[[#This Row],[ORDER DATE]])/3,0)</f>
        <v>4</v>
      </c>
      <c r="K2230" t="str">
        <f>TEXT(sales_data_sample3[[#This Row],[ORDER DATE]],"[$-409]mmmm")</f>
        <v>November</v>
      </c>
      <c r="L2230">
        <f>YEAR(sales_data_sample3[[#This Row],[ORDER DATE]])</f>
        <v>2004</v>
      </c>
      <c r="M2230" t="s">
        <v>278</v>
      </c>
      <c r="N2230">
        <v>151</v>
      </c>
      <c r="O2230" t="s">
        <v>1027</v>
      </c>
      <c r="P2230" t="s">
        <v>292</v>
      </c>
      <c r="Q2230" t="s">
        <v>293</v>
      </c>
      <c r="R2230" t="s">
        <v>294</v>
      </c>
      <c r="S2230" t="s">
        <v>4804</v>
      </c>
      <c r="T2230" t="s">
        <v>271</v>
      </c>
      <c r="U2230" t="s">
        <v>4804</v>
      </c>
      <c r="V2230" t="s">
        <v>295</v>
      </c>
      <c r="W2230" t="s">
        <v>273</v>
      </c>
      <c r="X2230" t="s">
        <v>52</v>
      </c>
      <c r="Y2230" t="s">
        <v>296</v>
      </c>
      <c r="Z2230" t="s">
        <v>297</v>
      </c>
      <c r="AA2230" t="s">
        <v>65</v>
      </c>
    </row>
    <row r="2231" spans="1:27" x14ac:dyDescent="0.25">
      <c r="A2231" s="1">
        <v>10348</v>
      </c>
      <c r="B2231" s="1">
        <v>29</v>
      </c>
      <c r="C2231" s="8">
        <v>100</v>
      </c>
      <c r="D2231" s="1">
        <v>6</v>
      </c>
      <c r="E2231" s="7">
        <v>7110.8</v>
      </c>
      <c r="F2231" s="7">
        <f>sales_data_sample3[[#This Row],[SALES]]*sales_data_sample3[[#This Row],[PROFIT MARGIN]]</f>
        <v>525.48811999999998</v>
      </c>
      <c r="G2231" s="14" t="str">
        <f>IF(sales_data_sample3[[#This Row],[STATUS]] &lt;&gt;"Cancelled","7,39%","0")</f>
        <v>7,39%</v>
      </c>
      <c r="H2231" s="4">
        <v>38292</v>
      </c>
      <c r="I2231" t="s">
        <v>28</v>
      </c>
      <c r="J2231">
        <f>ROUNDUP(MONTH(sales_data_sample3[[#This Row],[ORDER DATE]])/3,0)</f>
        <v>4</v>
      </c>
      <c r="K2231" t="str">
        <f>TEXT(sales_data_sample3[[#This Row],[ORDER DATE]],"[$-409]mmmm")</f>
        <v>November</v>
      </c>
      <c r="L2231">
        <f>YEAR(sales_data_sample3[[#This Row],[ORDER DATE]])</f>
        <v>2004</v>
      </c>
      <c r="M2231" t="s">
        <v>1354</v>
      </c>
      <c r="N2231">
        <v>50</v>
      </c>
      <c r="O2231" t="s">
        <v>2635</v>
      </c>
      <c r="P2231" t="s">
        <v>292</v>
      </c>
      <c r="Q2231" t="s">
        <v>293</v>
      </c>
      <c r="R2231" t="s">
        <v>294</v>
      </c>
      <c r="S2231" t="s">
        <v>4804</v>
      </c>
      <c r="T2231" t="s">
        <v>271</v>
      </c>
      <c r="U2231" t="s">
        <v>4804</v>
      </c>
      <c r="V2231" t="s">
        <v>295</v>
      </c>
      <c r="W2231" t="s">
        <v>273</v>
      </c>
      <c r="X2231" t="s">
        <v>52</v>
      </c>
      <c r="Y2231" t="s">
        <v>296</v>
      </c>
      <c r="Z2231" t="s">
        <v>297</v>
      </c>
      <c r="AA2231" t="s">
        <v>229</v>
      </c>
    </row>
    <row r="2232" spans="1:27" x14ac:dyDescent="0.25">
      <c r="A2232" s="1">
        <v>10348</v>
      </c>
      <c r="B2232" s="1">
        <v>37</v>
      </c>
      <c r="C2232" s="8">
        <v>100</v>
      </c>
      <c r="D2232" s="1">
        <v>1</v>
      </c>
      <c r="E2232" s="7">
        <v>5981.42</v>
      </c>
      <c r="F2232" s="7">
        <f>sales_data_sample3[[#This Row],[SALES]]*sales_data_sample3[[#This Row],[PROFIT MARGIN]]</f>
        <v>272.15460999999999</v>
      </c>
      <c r="G2232" s="14" t="str">
        <f>IF(sales_data_sample3[[#This Row],[STATUS]] &lt;&gt;"Cancelled","4,55%","0")</f>
        <v>4,55%</v>
      </c>
      <c r="H2232" s="4">
        <v>38292</v>
      </c>
      <c r="I2232" t="s">
        <v>28</v>
      </c>
      <c r="J2232">
        <f>ROUNDUP(MONTH(sales_data_sample3[[#This Row],[ORDER DATE]])/3,0)</f>
        <v>4</v>
      </c>
      <c r="K2232" t="str">
        <f>TEXT(sales_data_sample3[[#This Row],[ORDER DATE]],"[$-409]mmmm")</f>
        <v>November</v>
      </c>
      <c r="L2232">
        <f>YEAR(sales_data_sample3[[#This Row],[ORDER DATE]])</f>
        <v>2004</v>
      </c>
      <c r="M2232" t="s">
        <v>957</v>
      </c>
      <c r="N2232">
        <v>127</v>
      </c>
      <c r="O2232" t="s">
        <v>3076</v>
      </c>
      <c r="P2232" t="s">
        <v>292</v>
      </c>
      <c r="Q2232" t="s">
        <v>293</v>
      </c>
      <c r="R2232" t="s">
        <v>294</v>
      </c>
      <c r="S2232" t="s">
        <v>4804</v>
      </c>
      <c r="T2232" t="s">
        <v>271</v>
      </c>
      <c r="U2232" t="s">
        <v>4804</v>
      </c>
      <c r="V2232" t="s">
        <v>295</v>
      </c>
      <c r="W2232" t="s">
        <v>273</v>
      </c>
      <c r="X2232" t="s">
        <v>52</v>
      </c>
      <c r="Y2232" t="s">
        <v>296</v>
      </c>
      <c r="Z2232" t="s">
        <v>297</v>
      </c>
      <c r="AA2232" t="s">
        <v>65</v>
      </c>
    </row>
    <row r="2233" spans="1:27" x14ac:dyDescent="0.25">
      <c r="A2233" s="1">
        <v>10348</v>
      </c>
      <c r="B2233" s="1">
        <v>39</v>
      </c>
      <c r="C2233" s="8">
        <v>50.31</v>
      </c>
      <c r="D2233" s="1">
        <v>2</v>
      </c>
      <c r="E2233" s="7">
        <v>1962.09</v>
      </c>
      <c r="F2233" s="7">
        <f>sales_data_sample3[[#This Row],[SALES]]*sales_data_sample3[[#This Row],[PROFIT MARGIN]]</f>
        <v>144.99845099999999</v>
      </c>
      <c r="G2233" s="14" t="str">
        <f>IF(sales_data_sample3[[#This Row],[STATUS]] &lt;&gt;"Cancelled","7,39%","0")</f>
        <v>7,39%</v>
      </c>
      <c r="H2233" s="4">
        <v>38292</v>
      </c>
      <c r="I2233" t="s">
        <v>28</v>
      </c>
      <c r="J2233">
        <f>ROUNDUP(MONTH(sales_data_sample3[[#This Row],[ORDER DATE]])/3,0)</f>
        <v>4</v>
      </c>
      <c r="K2233" t="str">
        <f>TEXT(sales_data_sample3[[#This Row],[ORDER DATE]],"[$-409]mmmm")</f>
        <v>November</v>
      </c>
      <c r="L2233">
        <f>YEAR(sales_data_sample3[[#This Row],[ORDER DATE]])</f>
        <v>2004</v>
      </c>
      <c r="M2233" t="s">
        <v>1354</v>
      </c>
      <c r="N2233">
        <v>97</v>
      </c>
      <c r="O2233" t="s">
        <v>3732</v>
      </c>
      <c r="P2233" t="s">
        <v>292</v>
      </c>
      <c r="Q2233" t="s">
        <v>293</v>
      </c>
      <c r="R2233" t="s">
        <v>294</v>
      </c>
      <c r="S2233" t="s">
        <v>4804</v>
      </c>
      <c r="T2233" t="s">
        <v>271</v>
      </c>
      <c r="U2233" t="s">
        <v>4804</v>
      </c>
      <c r="V2233" t="s">
        <v>295</v>
      </c>
      <c r="W2233" t="s">
        <v>273</v>
      </c>
      <c r="X2233" t="s">
        <v>52</v>
      </c>
      <c r="Y2233" t="s">
        <v>296</v>
      </c>
      <c r="Z2233" t="s">
        <v>297</v>
      </c>
      <c r="AA2233" t="s">
        <v>42</v>
      </c>
    </row>
    <row r="2234" spans="1:27" x14ac:dyDescent="0.25">
      <c r="A2234" s="1">
        <v>10348</v>
      </c>
      <c r="B2234" s="1">
        <v>42</v>
      </c>
      <c r="C2234" s="8">
        <v>100</v>
      </c>
      <c r="D2234" s="1">
        <v>3</v>
      </c>
      <c r="E2234" s="7">
        <v>6386.94</v>
      </c>
      <c r="F2234" s="7">
        <f>sales_data_sample3[[#This Row],[SALES]]*sales_data_sample3[[#This Row],[PROFIT MARGIN]]</f>
        <v>290.60576999999995</v>
      </c>
      <c r="G2234" s="14" t="str">
        <f>IF(sales_data_sample3[[#This Row],[STATUS]] &lt;&gt;"Cancelled","4,55%","0")</f>
        <v>4,55%</v>
      </c>
      <c r="H2234" s="4">
        <v>38292</v>
      </c>
      <c r="I2234" t="s">
        <v>28</v>
      </c>
      <c r="J2234">
        <f>ROUNDUP(MONTH(sales_data_sample3[[#This Row],[ORDER DATE]])/3,0)</f>
        <v>4</v>
      </c>
      <c r="K2234" t="str">
        <f>TEXT(sales_data_sample3[[#This Row],[ORDER DATE]],"[$-409]mmmm")</f>
        <v>November</v>
      </c>
      <c r="L2234">
        <f>YEAR(sales_data_sample3[[#This Row],[ORDER DATE]])</f>
        <v>2004</v>
      </c>
      <c r="M2234" t="s">
        <v>957</v>
      </c>
      <c r="N2234">
        <v>96</v>
      </c>
      <c r="O2234" t="s">
        <v>3839</v>
      </c>
      <c r="P2234" t="s">
        <v>292</v>
      </c>
      <c r="Q2234" t="s">
        <v>293</v>
      </c>
      <c r="R2234" t="s">
        <v>294</v>
      </c>
      <c r="S2234" t="s">
        <v>4804</v>
      </c>
      <c r="T2234" t="s">
        <v>271</v>
      </c>
      <c r="U2234" t="s">
        <v>4804</v>
      </c>
      <c r="V2234" t="s">
        <v>295</v>
      </c>
      <c r="W2234" t="s">
        <v>273</v>
      </c>
      <c r="X2234" t="s">
        <v>52</v>
      </c>
      <c r="Y2234" t="s">
        <v>296</v>
      </c>
      <c r="Z2234" t="s">
        <v>297</v>
      </c>
      <c r="AA2234" t="s">
        <v>65</v>
      </c>
    </row>
    <row r="2235" spans="1:27" x14ac:dyDescent="0.25">
      <c r="A2235" s="1">
        <v>10348</v>
      </c>
      <c r="B2235" s="1">
        <v>31</v>
      </c>
      <c r="C2235" s="8">
        <v>100</v>
      </c>
      <c r="D2235" s="1">
        <v>5</v>
      </c>
      <c r="E2235" s="7">
        <v>3139.99</v>
      </c>
      <c r="F2235" s="7">
        <f>sales_data_sample3[[#This Row],[SALES]]*sales_data_sample3[[#This Row],[PROFIT MARGIN]]</f>
        <v>142.86954499999999</v>
      </c>
      <c r="G2235" s="14" t="str">
        <f>IF(sales_data_sample3[[#This Row],[STATUS]] &lt;&gt;"Cancelled","4,55%","0")</f>
        <v>4,55%</v>
      </c>
      <c r="H2235" s="4">
        <v>38292</v>
      </c>
      <c r="I2235" t="s">
        <v>28</v>
      </c>
      <c r="J2235">
        <f>ROUNDUP(MONTH(sales_data_sample3[[#This Row],[ORDER DATE]])/3,0)</f>
        <v>4</v>
      </c>
      <c r="K2235" t="str">
        <f>TEXT(sales_data_sample3[[#This Row],[ORDER DATE]],"[$-409]mmmm")</f>
        <v>November</v>
      </c>
      <c r="L2235">
        <f>YEAR(sales_data_sample3[[#This Row],[ORDER DATE]])</f>
        <v>2004</v>
      </c>
      <c r="M2235" t="s">
        <v>957</v>
      </c>
      <c r="N2235">
        <v>64</v>
      </c>
      <c r="O2235" t="s">
        <v>4029</v>
      </c>
      <c r="P2235" t="s">
        <v>292</v>
      </c>
      <c r="Q2235" t="s">
        <v>293</v>
      </c>
      <c r="R2235" t="s">
        <v>294</v>
      </c>
      <c r="S2235" t="s">
        <v>4804</v>
      </c>
      <c r="T2235" t="s">
        <v>271</v>
      </c>
      <c r="U2235" t="s">
        <v>4804</v>
      </c>
      <c r="V2235" t="s">
        <v>295</v>
      </c>
      <c r="W2235" t="s">
        <v>273</v>
      </c>
      <c r="X2235" t="s">
        <v>52</v>
      </c>
      <c r="Y2235" t="s">
        <v>296</v>
      </c>
      <c r="Z2235" t="s">
        <v>297</v>
      </c>
      <c r="AA2235" t="s">
        <v>65</v>
      </c>
    </row>
    <row r="2236" spans="1:27" x14ac:dyDescent="0.25">
      <c r="A2236" s="1">
        <v>10348</v>
      </c>
      <c r="B2236" s="1">
        <v>32</v>
      </c>
      <c r="C2236" s="8">
        <v>82.83</v>
      </c>
      <c r="D2236" s="1">
        <v>7</v>
      </c>
      <c r="E2236" s="7">
        <v>2650.56</v>
      </c>
      <c r="F2236" s="7">
        <f>sales_data_sample3[[#This Row],[SALES]]*sales_data_sample3[[#This Row],[PROFIT MARGIN]]</f>
        <v>659.72438399999999</v>
      </c>
      <c r="G2236" s="14" t="str">
        <f>IF(sales_data_sample3[[#This Row],[STATUS]] &lt;&gt;"Cancelled","24,89%","0")</f>
        <v>24,89%</v>
      </c>
      <c r="H2236" s="4">
        <v>38292</v>
      </c>
      <c r="I2236" t="s">
        <v>28</v>
      </c>
      <c r="J2236">
        <f>ROUNDUP(MONTH(sales_data_sample3[[#This Row],[ORDER DATE]])/3,0)</f>
        <v>4</v>
      </c>
      <c r="K2236" t="str">
        <f>TEXT(sales_data_sample3[[#This Row],[ORDER DATE]],"[$-409]mmmm")</f>
        <v>November</v>
      </c>
      <c r="L2236">
        <f>YEAR(sales_data_sample3[[#This Row],[ORDER DATE]])</f>
        <v>2004</v>
      </c>
      <c r="M2236" t="s">
        <v>278</v>
      </c>
      <c r="N2236">
        <v>101</v>
      </c>
      <c r="O2236" t="s">
        <v>4506</v>
      </c>
      <c r="P2236" t="s">
        <v>292</v>
      </c>
      <c r="Q2236" t="s">
        <v>293</v>
      </c>
      <c r="R2236" t="s">
        <v>294</v>
      </c>
      <c r="S2236" t="s">
        <v>4804</v>
      </c>
      <c r="T2236" t="s">
        <v>271</v>
      </c>
      <c r="U2236" t="s">
        <v>4804</v>
      </c>
      <c r="V2236" t="s">
        <v>295</v>
      </c>
      <c r="W2236" t="s">
        <v>273</v>
      </c>
      <c r="X2236" t="s">
        <v>52</v>
      </c>
      <c r="Y2236" t="s">
        <v>296</v>
      </c>
      <c r="Z2236" t="s">
        <v>297</v>
      </c>
      <c r="AA2236" t="s">
        <v>42</v>
      </c>
    </row>
    <row r="2237" spans="1:27" x14ac:dyDescent="0.25">
      <c r="A2237" s="1">
        <v>10349</v>
      </c>
      <c r="B2237" s="1">
        <v>26</v>
      </c>
      <c r="C2237" s="8">
        <v>100</v>
      </c>
      <c r="D2237" s="1">
        <v>10</v>
      </c>
      <c r="E2237" s="7">
        <v>4408.5600000000004</v>
      </c>
      <c r="F2237" s="7">
        <f>sales_data_sample3[[#This Row],[SALES]]*sales_data_sample3[[#This Row],[PROFIT MARGIN]]</f>
        <v>1097.2905840000001</v>
      </c>
      <c r="G2237" s="14" t="str">
        <f>IF(sales_data_sample3[[#This Row],[STATUS]] &lt;&gt;"Cancelled","24,89%","0")</f>
        <v>24,89%</v>
      </c>
      <c r="H2237" s="4">
        <v>38322</v>
      </c>
      <c r="I2237" t="s">
        <v>28</v>
      </c>
      <c r="J2237">
        <f>ROUNDUP(MONTH(sales_data_sample3[[#This Row],[ORDER DATE]])/3,0)</f>
        <v>4</v>
      </c>
      <c r="K2237" t="str">
        <f>TEXT(sales_data_sample3[[#This Row],[ORDER DATE]],"[$-409]mmmm")</f>
        <v>December</v>
      </c>
      <c r="L2237">
        <f>YEAR(sales_data_sample3[[#This Row],[ORDER DATE]])</f>
        <v>2004</v>
      </c>
      <c r="M2237" t="s">
        <v>278</v>
      </c>
      <c r="N2237">
        <v>173</v>
      </c>
      <c r="O2237" t="s">
        <v>1095</v>
      </c>
      <c r="P2237" t="s">
        <v>885</v>
      </c>
      <c r="Q2237" t="s">
        <v>886</v>
      </c>
      <c r="R2237" t="s">
        <v>887</v>
      </c>
      <c r="S2237" t="s">
        <v>888</v>
      </c>
      <c r="T2237" t="s">
        <v>35</v>
      </c>
      <c r="U2237" t="s">
        <v>36</v>
      </c>
      <c r="V2237" t="s">
        <v>37</v>
      </c>
      <c r="W2237" t="s">
        <v>38</v>
      </c>
      <c r="X2237" t="s">
        <v>39</v>
      </c>
      <c r="Y2237" t="s">
        <v>75</v>
      </c>
      <c r="Z2237" t="s">
        <v>889</v>
      </c>
      <c r="AA2237" t="s">
        <v>65</v>
      </c>
    </row>
    <row r="2238" spans="1:27" x14ac:dyDescent="0.25">
      <c r="A2238" s="1">
        <v>10349</v>
      </c>
      <c r="B2238" s="1">
        <v>48</v>
      </c>
      <c r="C2238" s="8">
        <v>100</v>
      </c>
      <c r="D2238" s="1">
        <v>9</v>
      </c>
      <c r="E2238" s="7">
        <v>5232.96</v>
      </c>
      <c r="F2238" s="7">
        <f>sales_data_sample3[[#This Row],[SALES]]*sales_data_sample3[[#This Row],[PROFIT MARGIN]]</f>
        <v>238.09968000000001</v>
      </c>
      <c r="G2238" s="14" t="str">
        <f>IF(sales_data_sample3[[#This Row],[STATUS]] &lt;&gt;"Cancelled","4,55%","0")</f>
        <v>4,55%</v>
      </c>
      <c r="H2238" s="4">
        <v>38322</v>
      </c>
      <c r="I2238" t="s">
        <v>28</v>
      </c>
      <c r="J2238">
        <f>ROUNDUP(MONTH(sales_data_sample3[[#This Row],[ORDER DATE]])/3,0)</f>
        <v>4</v>
      </c>
      <c r="K2238" t="str">
        <f>TEXT(sales_data_sample3[[#This Row],[ORDER DATE]],"[$-409]mmmm")</f>
        <v>December</v>
      </c>
      <c r="L2238">
        <f>YEAR(sales_data_sample3[[#This Row],[ORDER DATE]])</f>
        <v>2004</v>
      </c>
      <c r="M2238" t="s">
        <v>957</v>
      </c>
      <c r="N2238">
        <v>118</v>
      </c>
      <c r="O2238" t="s">
        <v>1172</v>
      </c>
      <c r="P2238" t="s">
        <v>885</v>
      </c>
      <c r="Q2238" t="s">
        <v>886</v>
      </c>
      <c r="R2238" t="s">
        <v>887</v>
      </c>
      <c r="S2238" t="s">
        <v>888</v>
      </c>
      <c r="T2238" t="s">
        <v>35</v>
      </c>
      <c r="U2238" t="s">
        <v>36</v>
      </c>
      <c r="V2238" t="s">
        <v>37</v>
      </c>
      <c r="W2238" t="s">
        <v>38</v>
      </c>
      <c r="X2238" t="s">
        <v>39</v>
      </c>
      <c r="Y2238" t="s">
        <v>75</v>
      </c>
      <c r="Z2238" t="s">
        <v>889</v>
      </c>
      <c r="AA2238" t="s">
        <v>65</v>
      </c>
    </row>
    <row r="2239" spans="1:27" x14ac:dyDescent="0.25">
      <c r="A2239" s="1">
        <v>10349</v>
      </c>
      <c r="B2239" s="1">
        <v>38</v>
      </c>
      <c r="C2239" s="8">
        <v>100</v>
      </c>
      <c r="D2239" s="1">
        <v>8</v>
      </c>
      <c r="E2239" s="7">
        <v>6719.54</v>
      </c>
      <c r="F2239" s="7">
        <f>sales_data_sample3[[#This Row],[SALES]]*sales_data_sample3[[#This Row],[PROFIT MARGIN]]</f>
        <v>1672.493506</v>
      </c>
      <c r="G2239" s="14" t="str">
        <f>IF(sales_data_sample3[[#This Row],[STATUS]] &lt;&gt;"Cancelled","24,89%","0")</f>
        <v>24,89%</v>
      </c>
      <c r="H2239" s="4">
        <v>38322</v>
      </c>
      <c r="I2239" t="s">
        <v>28</v>
      </c>
      <c r="J2239">
        <f>ROUNDUP(MONTH(sales_data_sample3[[#This Row],[ORDER DATE]])/3,0)</f>
        <v>4</v>
      </c>
      <c r="K2239" t="str">
        <f>TEXT(sales_data_sample3[[#This Row],[ORDER DATE]],"[$-409]mmmm")</f>
        <v>December</v>
      </c>
      <c r="L2239">
        <f>YEAR(sales_data_sample3[[#This Row],[ORDER DATE]])</f>
        <v>2004</v>
      </c>
      <c r="M2239" t="s">
        <v>278</v>
      </c>
      <c r="N2239">
        <v>163</v>
      </c>
      <c r="O2239" t="s">
        <v>1667</v>
      </c>
      <c r="P2239" t="s">
        <v>885</v>
      </c>
      <c r="Q2239" t="s">
        <v>886</v>
      </c>
      <c r="R2239" t="s">
        <v>887</v>
      </c>
      <c r="S2239" t="s">
        <v>888</v>
      </c>
      <c r="T2239" t="s">
        <v>35</v>
      </c>
      <c r="U2239" t="s">
        <v>36</v>
      </c>
      <c r="V2239" t="s">
        <v>37</v>
      </c>
      <c r="W2239" t="s">
        <v>38</v>
      </c>
      <c r="X2239" t="s">
        <v>39</v>
      </c>
      <c r="Y2239" t="s">
        <v>75</v>
      </c>
      <c r="Z2239" t="s">
        <v>889</v>
      </c>
      <c r="AA2239" t="s">
        <v>65</v>
      </c>
    </row>
    <row r="2240" spans="1:27" x14ac:dyDescent="0.25">
      <c r="A2240" s="1">
        <v>10349</v>
      </c>
      <c r="B2240" s="1">
        <v>38</v>
      </c>
      <c r="C2240" s="8">
        <v>100</v>
      </c>
      <c r="D2240" s="1">
        <v>7</v>
      </c>
      <c r="E2240" s="7">
        <v>5223.4799999999996</v>
      </c>
      <c r="F2240" s="7">
        <f>sales_data_sample3[[#This Row],[SALES]]*sales_data_sample3[[#This Row],[PROFIT MARGIN]]</f>
        <v>237.66833999999997</v>
      </c>
      <c r="G2240" s="14" t="str">
        <f>IF(sales_data_sample3[[#This Row],[STATUS]] &lt;&gt;"Cancelled","4,55%","0")</f>
        <v>4,55%</v>
      </c>
      <c r="H2240" s="4">
        <v>38322</v>
      </c>
      <c r="I2240" t="s">
        <v>28</v>
      </c>
      <c r="J2240">
        <f>ROUNDUP(MONTH(sales_data_sample3[[#This Row],[ORDER DATE]])/3,0)</f>
        <v>4</v>
      </c>
      <c r="K2240" t="str">
        <f>TEXT(sales_data_sample3[[#This Row],[ORDER DATE]],"[$-409]mmmm")</f>
        <v>December</v>
      </c>
      <c r="L2240">
        <f>YEAR(sales_data_sample3[[#This Row],[ORDER DATE]])</f>
        <v>2004</v>
      </c>
      <c r="M2240" t="s">
        <v>957</v>
      </c>
      <c r="N2240">
        <v>122</v>
      </c>
      <c r="O2240" t="s">
        <v>1737</v>
      </c>
      <c r="P2240" t="s">
        <v>885</v>
      </c>
      <c r="Q2240" t="s">
        <v>886</v>
      </c>
      <c r="R2240" t="s">
        <v>887</v>
      </c>
      <c r="S2240" t="s">
        <v>888</v>
      </c>
      <c r="T2240" t="s">
        <v>35</v>
      </c>
      <c r="U2240" t="s">
        <v>36</v>
      </c>
      <c r="V2240" t="s">
        <v>37</v>
      </c>
      <c r="W2240" t="s">
        <v>38</v>
      </c>
      <c r="X2240" t="s">
        <v>39</v>
      </c>
      <c r="Y2240" t="s">
        <v>75</v>
      </c>
      <c r="Z2240" t="s">
        <v>889</v>
      </c>
      <c r="AA2240" t="s">
        <v>65</v>
      </c>
    </row>
    <row r="2241" spans="1:27" x14ac:dyDescent="0.25">
      <c r="A2241" s="1">
        <v>10349</v>
      </c>
      <c r="B2241" s="1">
        <v>48</v>
      </c>
      <c r="C2241" s="8">
        <v>100</v>
      </c>
      <c r="D2241" s="1">
        <v>6</v>
      </c>
      <c r="E2241" s="7">
        <v>7396.8</v>
      </c>
      <c r="F2241" s="7">
        <f>sales_data_sample3[[#This Row],[SALES]]*sales_data_sample3[[#This Row],[PROFIT MARGIN]]</f>
        <v>1841.0635200000002</v>
      </c>
      <c r="G2241" s="14" t="str">
        <f>IF(sales_data_sample3[[#This Row],[STATUS]] &lt;&gt;"Cancelled","24,89%","0")</f>
        <v>24,89%</v>
      </c>
      <c r="H2241" s="4">
        <v>38322</v>
      </c>
      <c r="I2241" t="s">
        <v>28</v>
      </c>
      <c r="J2241">
        <f>ROUNDUP(MONTH(sales_data_sample3[[#This Row],[ORDER DATE]])/3,0)</f>
        <v>4</v>
      </c>
      <c r="K2241" t="str">
        <f>TEXT(sales_data_sample3[[#This Row],[ORDER DATE]],"[$-409]mmmm")</f>
        <v>December</v>
      </c>
      <c r="L2241">
        <f>YEAR(sales_data_sample3[[#This Row],[ORDER DATE]])</f>
        <v>2004</v>
      </c>
      <c r="M2241" t="s">
        <v>278</v>
      </c>
      <c r="N2241">
        <v>169</v>
      </c>
      <c r="O2241" t="s">
        <v>2190</v>
      </c>
      <c r="P2241" t="s">
        <v>885</v>
      </c>
      <c r="Q2241" t="s">
        <v>886</v>
      </c>
      <c r="R2241" t="s">
        <v>887</v>
      </c>
      <c r="S2241" t="s">
        <v>888</v>
      </c>
      <c r="T2241" t="s">
        <v>35</v>
      </c>
      <c r="U2241" t="s">
        <v>36</v>
      </c>
      <c r="V2241" t="s">
        <v>37</v>
      </c>
      <c r="W2241" t="s">
        <v>38</v>
      </c>
      <c r="X2241" t="s">
        <v>39</v>
      </c>
      <c r="Y2241" t="s">
        <v>75</v>
      </c>
      <c r="Z2241" t="s">
        <v>889</v>
      </c>
      <c r="AA2241" t="s">
        <v>229</v>
      </c>
    </row>
    <row r="2242" spans="1:27" x14ac:dyDescent="0.25">
      <c r="A2242" s="1">
        <v>10349</v>
      </c>
      <c r="B2242" s="1">
        <v>34</v>
      </c>
      <c r="C2242" s="8">
        <v>100</v>
      </c>
      <c r="D2242" s="1">
        <v>5</v>
      </c>
      <c r="E2242" s="7">
        <v>4394.84</v>
      </c>
      <c r="F2242" s="7">
        <f>sales_data_sample3[[#This Row],[SALES]]*sales_data_sample3[[#This Row],[PROFIT MARGIN]]</f>
        <v>1093.8756760000001</v>
      </c>
      <c r="G2242" s="14" t="str">
        <f>IF(sales_data_sample3[[#This Row],[STATUS]] &lt;&gt;"Cancelled","24,89%","0")</f>
        <v>24,89%</v>
      </c>
      <c r="H2242" s="4">
        <v>38322</v>
      </c>
      <c r="I2242" t="s">
        <v>28</v>
      </c>
      <c r="J2242">
        <f>ROUNDUP(MONTH(sales_data_sample3[[#This Row],[ORDER DATE]])/3,0)</f>
        <v>4</v>
      </c>
      <c r="K2242" t="str">
        <f>TEXT(sales_data_sample3[[#This Row],[ORDER DATE]],"[$-409]mmmm")</f>
        <v>December</v>
      </c>
      <c r="L2242">
        <f>YEAR(sales_data_sample3[[#This Row],[ORDER DATE]])</f>
        <v>2004</v>
      </c>
      <c r="M2242" t="s">
        <v>278</v>
      </c>
      <c r="N2242">
        <v>143</v>
      </c>
      <c r="O2242" t="s">
        <v>2501</v>
      </c>
      <c r="P2242" t="s">
        <v>885</v>
      </c>
      <c r="Q2242" t="s">
        <v>886</v>
      </c>
      <c r="R2242" t="s">
        <v>887</v>
      </c>
      <c r="S2242" t="s">
        <v>888</v>
      </c>
      <c r="T2242" t="s">
        <v>35</v>
      </c>
      <c r="U2242" t="s">
        <v>36</v>
      </c>
      <c r="V2242" t="s">
        <v>37</v>
      </c>
      <c r="W2242" t="s">
        <v>38</v>
      </c>
      <c r="X2242" t="s">
        <v>39</v>
      </c>
      <c r="Y2242" t="s">
        <v>75</v>
      </c>
      <c r="Z2242" t="s">
        <v>889</v>
      </c>
      <c r="AA2242" t="s">
        <v>65</v>
      </c>
    </row>
    <row r="2243" spans="1:27" x14ac:dyDescent="0.25">
      <c r="A2243" s="1">
        <v>10349</v>
      </c>
      <c r="B2243" s="1">
        <v>48</v>
      </c>
      <c r="C2243" s="8">
        <v>47.4</v>
      </c>
      <c r="D2243" s="1">
        <v>4</v>
      </c>
      <c r="E2243" s="7">
        <v>2275.1999999999998</v>
      </c>
      <c r="F2243" s="7">
        <f>sales_data_sample3[[#This Row],[SALES]]*sales_data_sample3[[#This Row],[PROFIT MARGIN]]</f>
        <v>566.29728</v>
      </c>
      <c r="G2243" s="14" t="str">
        <f>IF(sales_data_sample3[[#This Row],[STATUS]] &lt;&gt;"Cancelled","24,89%","0")</f>
        <v>24,89%</v>
      </c>
      <c r="H2243" s="4">
        <v>38322</v>
      </c>
      <c r="I2243" t="s">
        <v>28</v>
      </c>
      <c r="J2243">
        <f>ROUNDUP(MONTH(sales_data_sample3[[#This Row],[ORDER DATE]])/3,0)</f>
        <v>4</v>
      </c>
      <c r="K2243" t="str">
        <f>TEXT(sales_data_sample3[[#This Row],[ORDER DATE]],"[$-409]mmmm")</f>
        <v>December</v>
      </c>
      <c r="L2243">
        <f>YEAR(sales_data_sample3[[#This Row],[ORDER DATE]])</f>
        <v>2004</v>
      </c>
      <c r="M2243" t="s">
        <v>278</v>
      </c>
      <c r="N2243">
        <v>57</v>
      </c>
      <c r="O2243" t="s">
        <v>2779</v>
      </c>
      <c r="P2243" t="s">
        <v>885</v>
      </c>
      <c r="Q2243" t="s">
        <v>886</v>
      </c>
      <c r="R2243" t="s">
        <v>887</v>
      </c>
      <c r="S2243" t="s">
        <v>888</v>
      </c>
      <c r="T2243" t="s">
        <v>35</v>
      </c>
      <c r="U2243" t="s">
        <v>36</v>
      </c>
      <c r="V2243" t="s">
        <v>37</v>
      </c>
      <c r="W2243" t="s">
        <v>38</v>
      </c>
      <c r="X2243" t="s">
        <v>39</v>
      </c>
      <c r="Y2243" t="s">
        <v>75</v>
      </c>
      <c r="Z2243" t="s">
        <v>889</v>
      </c>
      <c r="AA2243" t="s">
        <v>42</v>
      </c>
    </row>
    <row r="2244" spans="1:27" x14ac:dyDescent="0.25">
      <c r="A2244" s="1">
        <v>10349</v>
      </c>
      <c r="B2244" s="1">
        <v>36</v>
      </c>
      <c r="C2244" s="8">
        <v>37.130000000000003</v>
      </c>
      <c r="D2244" s="1">
        <v>3</v>
      </c>
      <c r="E2244" s="7">
        <v>1336.68</v>
      </c>
      <c r="F2244" s="7">
        <f>sales_data_sample3[[#This Row],[SALES]]*sales_data_sample3[[#This Row],[PROFIT MARGIN]]</f>
        <v>332.69965200000001</v>
      </c>
      <c r="G2244" s="14" t="str">
        <f>IF(sales_data_sample3[[#This Row],[STATUS]] &lt;&gt;"Cancelled","24,89%","0")</f>
        <v>24,89%</v>
      </c>
      <c r="H2244" s="4">
        <v>38322</v>
      </c>
      <c r="I2244" t="s">
        <v>28</v>
      </c>
      <c r="J2244">
        <f>ROUNDUP(MONTH(sales_data_sample3[[#This Row],[ORDER DATE]])/3,0)</f>
        <v>4</v>
      </c>
      <c r="K2244" t="str">
        <f>TEXT(sales_data_sample3[[#This Row],[ORDER DATE]],"[$-409]mmmm")</f>
        <v>December</v>
      </c>
      <c r="L2244">
        <f>YEAR(sales_data_sample3[[#This Row],[ORDER DATE]])</f>
        <v>2004</v>
      </c>
      <c r="M2244" t="s">
        <v>278</v>
      </c>
      <c r="N2244">
        <v>35</v>
      </c>
      <c r="O2244" t="s">
        <v>3186</v>
      </c>
      <c r="P2244" t="s">
        <v>885</v>
      </c>
      <c r="Q2244" t="s">
        <v>886</v>
      </c>
      <c r="R2244" t="s">
        <v>887</v>
      </c>
      <c r="S2244" t="s">
        <v>888</v>
      </c>
      <c r="T2244" t="s">
        <v>35</v>
      </c>
      <c r="U2244" t="s">
        <v>36</v>
      </c>
      <c r="V2244" t="s">
        <v>37</v>
      </c>
      <c r="W2244" t="s">
        <v>38</v>
      </c>
      <c r="X2244" t="s">
        <v>39</v>
      </c>
      <c r="Y2244" t="s">
        <v>75</v>
      </c>
      <c r="Z2244" t="s">
        <v>889</v>
      </c>
      <c r="AA2244" t="s">
        <v>42</v>
      </c>
    </row>
    <row r="2245" spans="1:27" x14ac:dyDescent="0.25">
      <c r="A2245" s="1">
        <v>10349</v>
      </c>
      <c r="B2245" s="1">
        <v>23</v>
      </c>
      <c r="C2245" s="8">
        <v>100</v>
      </c>
      <c r="D2245" s="1">
        <v>2</v>
      </c>
      <c r="E2245" s="7">
        <v>3182.97</v>
      </c>
      <c r="F2245" s="7">
        <f>sales_data_sample3[[#This Row],[SALES]]*sales_data_sample3[[#This Row],[PROFIT MARGIN]]</f>
        <v>792.24123299999997</v>
      </c>
      <c r="G2245" s="14" t="str">
        <f>IF(sales_data_sample3[[#This Row],[STATUS]] &lt;&gt;"Cancelled","24,89%","0")</f>
        <v>24,89%</v>
      </c>
      <c r="H2245" s="4">
        <v>38322</v>
      </c>
      <c r="I2245" t="s">
        <v>28</v>
      </c>
      <c r="J2245">
        <f>ROUNDUP(MONTH(sales_data_sample3[[#This Row],[ORDER DATE]])/3,0)</f>
        <v>4</v>
      </c>
      <c r="K2245" t="str">
        <f>TEXT(sales_data_sample3[[#This Row],[ORDER DATE]],"[$-409]mmmm")</f>
        <v>December</v>
      </c>
      <c r="L2245">
        <f>YEAR(sales_data_sample3[[#This Row],[ORDER DATE]])</f>
        <v>2004</v>
      </c>
      <c r="M2245" t="s">
        <v>278</v>
      </c>
      <c r="N2245">
        <v>118</v>
      </c>
      <c r="O2245" t="s">
        <v>3701</v>
      </c>
      <c r="P2245" t="s">
        <v>885</v>
      </c>
      <c r="Q2245" t="s">
        <v>886</v>
      </c>
      <c r="R2245" t="s">
        <v>887</v>
      </c>
      <c r="S2245" t="s">
        <v>888</v>
      </c>
      <c r="T2245" t="s">
        <v>35</v>
      </c>
      <c r="U2245" t="s">
        <v>36</v>
      </c>
      <c r="V2245" t="s">
        <v>37</v>
      </c>
      <c r="W2245" t="s">
        <v>38</v>
      </c>
      <c r="X2245" t="s">
        <v>39</v>
      </c>
      <c r="Y2245" t="s">
        <v>75</v>
      </c>
      <c r="Z2245" t="s">
        <v>889</v>
      </c>
      <c r="AA2245" t="s">
        <v>65</v>
      </c>
    </row>
    <row r="2246" spans="1:27" x14ac:dyDescent="0.25">
      <c r="A2246" s="1">
        <v>10349</v>
      </c>
      <c r="B2246" s="1">
        <v>33</v>
      </c>
      <c r="C2246" s="8">
        <v>46.53</v>
      </c>
      <c r="D2246" s="1">
        <v>1</v>
      </c>
      <c r="E2246" s="7">
        <v>1535.49</v>
      </c>
      <c r="F2246" s="7">
        <f>sales_data_sample3[[#This Row],[SALES]]*sales_data_sample3[[#This Row],[PROFIT MARGIN]]</f>
        <v>69.864795000000001</v>
      </c>
      <c r="G2246" s="14" t="str">
        <f>IF(sales_data_sample3[[#This Row],[STATUS]] &lt;&gt;"Cancelled","4,55%","0")</f>
        <v>4,55%</v>
      </c>
      <c r="H2246" s="4">
        <v>38322</v>
      </c>
      <c r="I2246" t="s">
        <v>28</v>
      </c>
      <c r="J2246">
        <f>ROUNDUP(MONTH(sales_data_sample3[[#This Row],[ORDER DATE]])/3,0)</f>
        <v>4</v>
      </c>
      <c r="K2246" t="str">
        <f>TEXT(sales_data_sample3[[#This Row],[ORDER DATE]],"[$-409]mmmm")</f>
        <v>December</v>
      </c>
      <c r="L2246">
        <f>YEAR(sales_data_sample3[[#This Row],[ORDER DATE]])</f>
        <v>2004</v>
      </c>
      <c r="M2246" t="s">
        <v>957</v>
      </c>
      <c r="N2246">
        <v>54</v>
      </c>
      <c r="O2246" t="s">
        <v>3944</v>
      </c>
      <c r="P2246" t="s">
        <v>885</v>
      </c>
      <c r="Q2246" t="s">
        <v>886</v>
      </c>
      <c r="R2246" t="s">
        <v>887</v>
      </c>
      <c r="S2246" t="s">
        <v>888</v>
      </c>
      <c r="T2246" t="s">
        <v>35</v>
      </c>
      <c r="U2246" t="s">
        <v>36</v>
      </c>
      <c r="V2246" t="s">
        <v>37</v>
      </c>
      <c r="W2246" t="s">
        <v>38</v>
      </c>
      <c r="X2246" t="s">
        <v>39</v>
      </c>
      <c r="Y2246" t="s">
        <v>75</v>
      </c>
      <c r="Z2246" t="s">
        <v>889</v>
      </c>
      <c r="AA2246" t="s">
        <v>42</v>
      </c>
    </row>
    <row r="2247" spans="1:27" x14ac:dyDescent="0.25">
      <c r="A2247" s="1">
        <v>10350</v>
      </c>
      <c r="B2247" s="1">
        <v>26</v>
      </c>
      <c r="C2247" s="8">
        <v>75.47</v>
      </c>
      <c r="D2247" s="1">
        <v>5</v>
      </c>
      <c r="E2247" s="7">
        <v>1962.22</v>
      </c>
      <c r="F2247" s="7">
        <f>sales_data_sample3[[#This Row],[SALES]]*sales_data_sample3[[#This Row],[PROFIT MARGIN]]</f>
        <v>488.39655800000003</v>
      </c>
      <c r="G2247" s="14" t="str">
        <f>IF(sales_data_sample3[[#This Row],[STATUS]] &lt;&gt;"Cancelled","24,89%","0")</f>
        <v>24,89%</v>
      </c>
      <c r="H2247" s="4">
        <v>38323</v>
      </c>
      <c r="I2247" t="s">
        <v>28</v>
      </c>
      <c r="J2247">
        <f>ROUNDUP(MONTH(sales_data_sample3[[#This Row],[ORDER DATE]])/3,0)</f>
        <v>4</v>
      </c>
      <c r="K2247" t="str">
        <f>TEXT(sales_data_sample3[[#This Row],[ORDER DATE]],"[$-409]mmmm")</f>
        <v>December</v>
      </c>
      <c r="L2247">
        <f>YEAR(sales_data_sample3[[#This Row],[ORDER DATE]])</f>
        <v>2004</v>
      </c>
      <c r="M2247" t="s">
        <v>278</v>
      </c>
      <c r="N2247">
        <v>136</v>
      </c>
      <c r="O2247" t="s">
        <v>561</v>
      </c>
      <c r="P2247" t="s">
        <v>268</v>
      </c>
      <c r="Q2247" t="s">
        <v>269</v>
      </c>
      <c r="R2247" t="s">
        <v>270</v>
      </c>
      <c r="S2247" t="s">
        <v>4804</v>
      </c>
      <c r="T2247" t="s">
        <v>271</v>
      </c>
      <c r="U2247" t="s">
        <v>4804</v>
      </c>
      <c r="V2247" t="s">
        <v>272</v>
      </c>
      <c r="W2247" t="s">
        <v>273</v>
      </c>
      <c r="X2247" t="s">
        <v>52</v>
      </c>
      <c r="Y2247" t="s">
        <v>274</v>
      </c>
      <c r="Z2247" t="s">
        <v>275</v>
      </c>
      <c r="AA2247" t="s">
        <v>42</v>
      </c>
    </row>
    <row r="2248" spans="1:27" x14ac:dyDescent="0.25">
      <c r="A2248" s="1">
        <v>10350</v>
      </c>
      <c r="B2248" s="1">
        <v>43</v>
      </c>
      <c r="C2248" s="8">
        <v>64.97</v>
      </c>
      <c r="D2248" s="1">
        <v>6</v>
      </c>
      <c r="E2248" s="7">
        <v>2793.71</v>
      </c>
      <c r="F2248" s="7">
        <f>sales_data_sample3[[#This Row],[SALES]]*sales_data_sample3[[#This Row],[PROFIT MARGIN]]</f>
        <v>255.34509399999999</v>
      </c>
      <c r="G2248" s="14" t="str">
        <f>IF(sales_data_sample3[[#This Row],[STATUS]] &lt;&gt;"Cancelled","9,14%","0")</f>
        <v>9,14%</v>
      </c>
      <c r="H2248" s="4">
        <v>38323</v>
      </c>
      <c r="I2248" t="s">
        <v>28</v>
      </c>
      <c r="J2248">
        <f>ROUNDUP(MONTH(sales_data_sample3[[#This Row],[ORDER DATE]])/3,0)</f>
        <v>4</v>
      </c>
      <c r="K2248" t="str">
        <f>TEXT(sales_data_sample3[[#This Row],[ORDER DATE]],"[$-409]mmmm")</f>
        <v>December</v>
      </c>
      <c r="L2248">
        <f>YEAR(sales_data_sample3[[#This Row],[ORDER DATE]])</f>
        <v>2004</v>
      </c>
      <c r="M2248" t="s">
        <v>2075</v>
      </c>
      <c r="N2248">
        <v>86</v>
      </c>
      <c r="O2248" t="s">
        <v>2076</v>
      </c>
      <c r="P2248" t="s">
        <v>268</v>
      </c>
      <c r="Q2248" t="s">
        <v>269</v>
      </c>
      <c r="R2248" t="s">
        <v>270</v>
      </c>
      <c r="S2248" t="s">
        <v>4804</v>
      </c>
      <c r="T2248" t="s">
        <v>271</v>
      </c>
      <c r="U2248" t="s">
        <v>4804</v>
      </c>
      <c r="V2248" t="s">
        <v>272</v>
      </c>
      <c r="W2248" t="s">
        <v>273</v>
      </c>
      <c r="X2248" t="s">
        <v>52</v>
      </c>
      <c r="Y2248" t="s">
        <v>274</v>
      </c>
      <c r="Z2248" t="s">
        <v>275</v>
      </c>
      <c r="AA2248" t="s">
        <v>42</v>
      </c>
    </row>
    <row r="2249" spans="1:27" x14ac:dyDescent="0.25">
      <c r="A2249" s="1">
        <v>10350</v>
      </c>
      <c r="B2249" s="1">
        <v>44</v>
      </c>
      <c r="C2249" s="8">
        <v>100</v>
      </c>
      <c r="D2249" s="1">
        <v>1</v>
      </c>
      <c r="E2249" s="7">
        <v>5191.12</v>
      </c>
      <c r="F2249" s="7">
        <f>sales_data_sample3[[#This Row],[SALES]]*sales_data_sample3[[#This Row],[PROFIT MARGIN]]</f>
        <v>383.62376799999998</v>
      </c>
      <c r="G2249" s="14" t="str">
        <f>IF(sales_data_sample3[[#This Row],[STATUS]] &lt;&gt;"Cancelled","7,39%","0")</f>
        <v>7,39%</v>
      </c>
      <c r="H2249" s="4">
        <v>38323</v>
      </c>
      <c r="I2249" t="s">
        <v>28</v>
      </c>
      <c r="J2249">
        <f>ROUNDUP(MONTH(sales_data_sample3[[#This Row],[ORDER DATE]])/3,0)</f>
        <v>4</v>
      </c>
      <c r="K2249" t="str">
        <f>TEXT(sales_data_sample3[[#This Row],[ORDER DATE]],"[$-409]mmmm")</f>
        <v>December</v>
      </c>
      <c r="L2249">
        <f>YEAR(sales_data_sample3[[#This Row],[ORDER DATE]])</f>
        <v>2004</v>
      </c>
      <c r="M2249" t="s">
        <v>1354</v>
      </c>
      <c r="N2249">
        <v>136</v>
      </c>
      <c r="O2249" t="s">
        <v>2159</v>
      </c>
      <c r="P2249" t="s">
        <v>268</v>
      </c>
      <c r="Q2249" t="s">
        <v>269</v>
      </c>
      <c r="R2249" t="s">
        <v>270</v>
      </c>
      <c r="S2249" t="s">
        <v>4804</v>
      </c>
      <c r="T2249" t="s">
        <v>271</v>
      </c>
      <c r="U2249" t="s">
        <v>4804</v>
      </c>
      <c r="V2249" t="s">
        <v>272</v>
      </c>
      <c r="W2249" t="s">
        <v>273</v>
      </c>
      <c r="X2249" t="s">
        <v>52</v>
      </c>
      <c r="Y2249" t="s">
        <v>274</v>
      </c>
      <c r="Z2249" t="s">
        <v>275</v>
      </c>
      <c r="AA2249" t="s">
        <v>65</v>
      </c>
    </row>
    <row r="2250" spans="1:27" x14ac:dyDescent="0.25">
      <c r="A2250" s="1">
        <v>10350</v>
      </c>
      <c r="B2250" s="1">
        <v>41</v>
      </c>
      <c r="C2250" s="8">
        <v>93.04</v>
      </c>
      <c r="D2250" s="1">
        <v>2</v>
      </c>
      <c r="E2250" s="7">
        <v>3814.64</v>
      </c>
      <c r="F2250" s="7">
        <f>sales_data_sample3[[#This Row],[SALES]]*sales_data_sample3[[#This Row],[PROFIT MARGIN]]</f>
        <v>194.165176</v>
      </c>
      <c r="G2250" s="14" t="str">
        <f>IF(sales_data_sample3[[#This Row],[STATUS]] &lt;&gt;"Cancelled","5,09%","0")</f>
        <v>5,09%</v>
      </c>
      <c r="H2250" s="4">
        <v>38323</v>
      </c>
      <c r="I2250" t="s">
        <v>28</v>
      </c>
      <c r="J2250">
        <f>ROUNDUP(MONTH(sales_data_sample3[[#This Row],[ORDER DATE]])/3,0)</f>
        <v>4</v>
      </c>
      <c r="K2250" t="str">
        <f>TEXT(sales_data_sample3[[#This Row],[ORDER DATE]],"[$-409]mmmm")</f>
        <v>December</v>
      </c>
      <c r="L2250">
        <f>YEAR(sales_data_sample3[[#This Row],[ORDER DATE]])</f>
        <v>2004</v>
      </c>
      <c r="M2250" t="s">
        <v>2246</v>
      </c>
      <c r="N2250">
        <v>100</v>
      </c>
      <c r="O2250" t="s">
        <v>2247</v>
      </c>
      <c r="P2250" t="s">
        <v>268</v>
      </c>
      <c r="Q2250" t="s">
        <v>269</v>
      </c>
      <c r="R2250" t="s">
        <v>270</v>
      </c>
      <c r="S2250" t="s">
        <v>4804</v>
      </c>
      <c r="T2250" t="s">
        <v>271</v>
      </c>
      <c r="U2250" t="s">
        <v>4804</v>
      </c>
      <c r="V2250" t="s">
        <v>272</v>
      </c>
      <c r="W2250" t="s">
        <v>273</v>
      </c>
      <c r="X2250" t="s">
        <v>52</v>
      </c>
      <c r="Y2250" t="s">
        <v>274</v>
      </c>
      <c r="Z2250" t="s">
        <v>275</v>
      </c>
      <c r="AA2250" t="s">
        <v>65</v>
      </c>
    </row>
    <row r="2251" spans="1:27" x14ac:dyDescent="0.25">
      <c r="A2251" s="1">
        <v>10350</v>
      </c>
      <c r="B2251" s="1">
        <v>30</v>
      </c>
      <c r="C2251" s="8">
        <v>100</v>
      </c>
      <c r="D2251" s="1">
        <v>3</v>
      </c>
      <c r="E2251" s="7">
        <v>3023.1</v>
      </c>
      <c r="F2251" s="7">
        <f>sales_data_sample3[[#This Row],[SALES]]*sales_data_sample3[[#This Row],[PROFIT MARGIN]]</f>
        <v>223.40708999999998</v>
      </c>
      <c r="G2251" s="14" t="str">
        <f>IF(sales_data_sample3[[#This Row],[STATUS]] &lt;&gt;"Cancelled","7,39%","0")</f>
        <v>7,39%</v>
      </c>
      <c r="H2251" s="4">
        <v>38323</v>
      </c>
      <c r="I2251" t="s">
        <v>28</v>
      </c>
      <c r="J2251">
        <f>ROUNDUP(MONTH(sales_data_sample3[[#This Row],[ORDER DATE]])/3,0)</f>
        <v>4</v>
      </c>
      <c r="K2251" t="str">
        <f>TEXT(sales_data_sample3[[#This Row],[ORDER DATE]],"[$-409]mmmm")</f>
        <v>December</v>
      </c>
      <c r="L2251">
        <f>YEAR(sales_data_sample3[[#This Row],[ORDER DATE]])</f>
        <v>2004</v>
      </c>
      <c r="M2251" t="s">
        <v>1354</v>
      </c>
      <c r="N2251">
        <v>87</v>
      </c>
      <c r="O2251" t="s">
        <v>2562</v>
      </c>
      <c r="P2251" t="s">
        <v>268</v>
      </c>
      <c r="Q2251" t="s">
        <v>269</v>
      </c>
      <c r="R2251" t="s">
        <v>270</v>
      </c>
      <c r="S2251" t="s">
        <v>4804</v>
      </c>
      <c r="T2251" t="s">
        <v>271</v>
      </c>
      <c r="U2251" t="s">
        <v>4804</v>
      </c>
      <c r="V2251" t="s">
        <v>272</v>
      </c>
      <c r="W2251" t="s">
        <v>273</v>
      </c>
      <c r="X2251" t="s">
        <v>52</v>
      </c>
      <c r="Y2251" t="s">
        <v>274</v>
      </c>
      <c r="Z2251" t="s">
        <v>275</v>
      </c>
      <c r="AA2251" t="s">
        <v>65</v>
      </c>
    </row>
    <row r="2252" spans="1:27" x14ac:dyDescent="0.25">
      <c r="A2252" s="1">
        <v>10350</v>
      </c>
      <c r="B2252" s="1">
        <v>34</v>
      </c>
      <c r="C2252" s="8">
        <v>50.33</v>
      </c>
      <c r="D2252" s="1">
        <v>7</v>
      </c>
      <c r="E2252" s="7">
        <v>1711.22</v>
      </c>
      <c r="F2252" s="7">
        <f>sales_data_sample3[[#This Row],[SALES]]*sales_data_sample3[[#This Row],[PROFIT MARGIN]]</f>
        <v>156.405508</v>
      </c>
      <c r="G2252" s="14" t="str">
        <f>IF(sales_data_sample3[[#This Row],[STATUS]] &lt;&gt;"Cancelled","9,14%","0")</f>
        <v>9,14%</v>
      </c>
      <c r="H2252" s="4">
        <v>38323</v>
      </c>
      <c r="I2252" t="s">
        <v>28</v>
      </c>
      <c r="J2252">
        <f>ROUNDUP(MONTH(sales_data_sample3[[#This Row],[ORDER DATE]])/3,0)</f>
        <v>4</v>
      </c>
      <c r="K2252" t="str">
        <f>TEXT(sales_data_sample3[[#This Row],[ORDER DATE]],"[$-409]mmmm")</f>
        <v>December</v>
      </c>
      <c r="L2252">
        <f>YEAR(sales_data_sample3[[#This Row],[ORDER DATE]])</f>
        <v>2004</v>
      </c>
      <c r="M2252" t="s">
        <v>2075</v>
      </c>
      <c r="N2252">
        <v>122</v>
      </c>
      <c r="O2252" t="s">
        <v>3005</v>
      </c>
      <c r="P2252" t="s">
        <v>268</v>
      </c>
      <c r="Q2252" t="s">
        <v>269</v>
      </c>
      <c r="R2252" t="s">
        <v>270</v>
      </c>
      <c r="S2252" t="s">
        <v>4804</v>
      </c>
      <c r="T2252" t="s">
        <v>271</v>
      </c>
      <c r="U2252" t="s">
        <v>4804</v>
      </c>
      <c r="V2252" t="s">
        <v>272</v>
      </c>
      <c r="W2252" t="s">
        <v>273</v>
      </c>
      <c r="X2252" t="s">
        <v>52</v>
      </c>
      <c r="Y2252" t="s">
        <v>274</v>
      </c>
      <c r="Z2252" t="s">
        <v>275</v>
      </c>
      <c r="AA2252" t="s">
        <v>42</v>
      </c>
    </row>
    <row r="2253" spans="1:27" x14ac:dyDescent="0.25">
      <c r="A2253" s="1">
        <v>10350</v>
      </c>
      <c r="B2253" s="1">
        <v>30</v>
      </c>
      <c r="C2253" s="8">
        <v>100</v>
      </c>
      <c r="D2253" s="1">
        <v>9</v>
      </c>
      <c r="E2253" s="7">
        <v>3021</v>
      </c>
      <c r="F2253" s="7">
        <f>sales_data_sample3[[#This Row],[SALES]]*sales_data_sample3[[#This Row],[PROFIT MARGIN]]</f>
        <v>223.25189999999998</v>
      </c>
      <c r="G2253" s="14" t="str">
        <f>IF(sales_data_sample3[[#This Row],[STATUS]] &lt;&gt;"Cancelled","7,39%","0")</f>
        <v>7,39%</v>
      </c>
      <c r="H2253" s="4">
        <v>38323</v>
      </c>
      <c r="I2253" t="s">
        <v>28</v>
      </c>
      <c r="J2253">
        <f>ROUNDUP(MONTH(sales_data_sample3[[#This Row],[ORDER DATE]])/3,0)</f>
        <v>4</v>
      </c>
      <c r="K2253" t="str">
        <f>TEXT(sales_data_sample3[[#This Row],[ORDER DATE]],"[$-409]mmmm")</f>
        <v>December</v>
      </c>
      <c r="L2253">
        <f>YEAR(sales_data_sample3[[#This Row],[ORDER DATE]])</f>
        <v>2004</v>
      </c>
      <c r="M2253" t="s">
        <v>1354</v>
      </c>
      <c r="N2253">
        <v>88</v>
      </c>
      <c r="O2253" t="s">
        <v>3347</v>
      </c>
      <c r="P2253" t="s">
        <v>268</v>
      </c>
      <c r="Q2253" t="s">
        <v>269</v>
      </c>
      <c r="R2253" t="s">
        <v>270</v>
      </c>
      <c r="S2253" t="s">
        <v>4804</v>
      </c>
      <c r="T2253" t="s">
        <v>271</v>
      </c>
      <c r="U2253" t="s">
        <v>4804</v>
      </c>
      <c r="V2253" t="s">
        <v>272</v>
      </c>
      <c r="W2253" t="s">
        <v>273</v>
      </c>
      <c r="X2253" t="s">
        <v>52</v>
      </c>
      <c r="Y2253" t="s">
        <v>274</v>
      </c>
      <c r="Z2253" t="s">
        <v>275</v>
      </c>
      <c r="AA2253" t="s">
        <v>65</v>
      </c>
    </row>
    <row r="2254" spans="1:27" x14ac:dyDescent="0.25">
      <c r="A2254" s="1">
        <v>10350</v>
      </c>
      <c r="B2254" s="1">
        <v>25</v>
      </c>
      <c r="C2254" s="8">
        <v>60.34</v>
      </c>
      <c r="D2254" s="1">
        <v>10</v>
      </c>
      <c r="E2254" s="7">
        <v>1508.5</v>
      </c>
      <c r="F2254" s="7">
        <f>sales_data_sample3[[#This Row],[SALES]]*sales_data_sample3[[#This Row],[PROFIT MARGIN]]</f>
        <v>111.47814999999999</v>
      </c>
      <c r="G2254" s="14" t="str">
        <f>IF(sales_data_sample3[[#This Row],[STATUS]] &lt;&gt;"Cancelled","7,39%","0")</f>
        <v>7,39%</v>
      </c>
      <c r="H2254" s="4">
        <v>38323</v>
      </c>
      <c r="I2254" t="s">
        <v>28</v>
      </c>
      <c r="J2254">
        <f>ROUNDUP(MONTH(sales_data_sample3[[#This Row],[ORDER DATE]])/3,0)</f>
        <v>4</v>
      </c>
      <c r="K2254" t="str">
        <f>TEXT(sales_data_sample3[[#This Row],[ORDER DATE]],"[$-409]mmmm")</f>
        <v>December</v>
      </c>
      <c r="L2254">
        <f>YEAR(sales_data_sample3[[#This Row],[ORDER DATE]])</f>
        <v>2004</v>
      </c>
      <c r="M2254" t="s">
        <v>1354</v>
      </c>
      <c r="N2254">
        <v>83</v>
      </c>
      <c r="O2254" t="s">
        <v>3543</v>
      </c>
      <c r="P2254" t="s">
        <v>268</v>
      </c>
      <c r="Q2254" t="s">
        <v>269</v>
      </c>
      <c r="R2254" t="s">
        <v>270</v>
      </c>
      <c r="S2254" t="s">
        <v>4804</v>
      </c>
      <c r="T2254" t="s">
        <v>271</v>
      </c>
      <c r="U2254" t="s">
        <v>4804</v>
      </c>
      <c r="V2254" t="s">
        <v>272</v>
      </c>
      <c r="W2254" t="s">
        <v>273</v>
      </c>
      <c r="X2254" t="s">
        <v>52</v>
      </c>
      <c r="Y2254" t="s">
        <v>274</v>
      </c>
      <c r="Z2254" t="s">
        <v>275</v>
      </c>
      <c r="AA2254" t="s">
        <v>42</v>
      </c>
    </row>
    <row r="2255" spans="1:27" x14ac:dyDescent="0.25">
      <c r="A2255" s="1">
        <v>10350</v>
      </c>
      <c r="B2255" s="1">
        <v>27</v>
      </c>
      <c r="C2255" s="8">
        <v>100</v>
      </c>
      <c r="D2255" s="1">
        <v>14</v>
      </c>
      <c r="E2255" s="7">
        <v>4406.3999999999996</v>
      </c>
      <c r="F2255" s="7">
        <f>sales_data_sample3[[#This Row],[SALES]]*sales_data_sample3[[#This Row],[PROFIT MARGIN]]</f>
        <v>224.28575999999998</v>
      </c>
      <c r="G2255" s="14" t="str">
        <f>IF(sales_data_sample3[[#This Row],[STATUS]] &lt;&gt;"Cancelled","5,09%","0")</f>
        <v>5,09%</v>
      </c>
      <c r="H2255" s="4">
        <v>38323</v>
      </c>
      <c r="I2255" t="s">
        <v>28</v>
      </c>
      <c r="J2255">
        <f>ROUNDUP(MONTH(sales_data_sample3[[#This Row],[ORDER DATE]])/3,0)</f>
        <v>4</v>
      </c>
      <c r="K2255" t="str">
        <f>TEXT(sales_data_sample3[[#This Row],[ORDER DATE]],"[$-409]mmmm")</f>
        <v>December</v>
      </c>
      <c r="L2255">
        <f>YEAR(sales_data_sample3[[#This Row],[ORDER DATE]])</f>
        <v>2004</v>
      </c>
      <c r="M2255" t="s">
        <v>2246</v>
      </c>
      <c r="N2255">
        <v>62</v>
      </c>
      <c r="O2255" t="s">
        <v>3989</v>
      </c>
      <c r="P2255" t="s">
        <v>268</v>
      </c>
      <c r="Q2255" t="s">
        <v>269</v>
      </c>
      <c r="R2255" t="s">
        <v>270</v>
      </c>
      <c r="S2255" t="s">
        <v>4804</v>
      </c>
      <c r="T2255" t="s">
        <v>271</v>
      </c>
      <c r="U2255" t="s">
        <v>4804</v>
      </c>
      <c r="V2255" t="s">
        <v>272</v>
      </c>
      <c r="W2255" t="s">
        <v>273</v>
      </c>
      <c r="X2255" t="s">
        <v>52</v>
      </c>
      <c r="Y2255" t="s">
        <v>274</v>
      </c>
      <c r="Z2255" t="s">
        <v>275</v>
      </c>
      <c r="AA2255" t="s">
        <v>65</v>
      </c>
    </row>
    <row r="2256" spans="1:27" x14ac:dyDescent="0.25">
      <c r="A2256" s="1">
        <v>10350</v>
      </c>
      <c r="B2256" s="1">
        <v>31</v>
      </c>
      <c r="C2256" s="8">
        <v>71.400000000000006</v>
      </c>
      <c r="D2256" s="1">
        <v>8</v>
      </c>
      <c r="E2256" s="7">
        <v>2213.4</v>
      </c>
      <c r="F2256" s="7">
        <f>sales_data_sample3[[#This Row],[SALES]]*sales_data_sample3[[#This Row],[PROFIT MARGIN]]</f>
        <v>100.7097</v>
      </c>
      <c r="G2256" s="14" t="str">
        <f>IF(sales_data_sample3[[#This Row],[STATUS]] &lt;&gt;"Cancelled","4,55%","0")</f>
        <v>4,55%</v>
      </c>
      <c r="H2256" s="4">
        <v>38323</v>
      </c>
      <c r="I2256" t="s">
        <v>28</v>
      </c>
      <c r="J2256">
        <f>ROUNDUP(MONTH(sales_data_sample3[[#This Row],[ORDER DATE]])/3,0)</f>
        <v>4</v>
      </c>
      <c r="K2256" t="str">
        <f>TEXT(sales_data_sample3[[#This Row],[ORDER DATE]],"[$-409]mmmm")</f>
        <v>December</v>
      </c>
      <c r="L2256">
        <f>YEAR(sales_data_sample3[[#This Row],[ORDER DATE]])</f>
        <v>2004</v>
      </c>
      <c r="M2256" t="s">
        <v>957</v>
      </c>
      <c r="N2256">
        <v>115</v>
      </c>
      <c r="O2256" t="s">
        <v>4177</v>
      </c>
      <c r="P2256" t="s">
        <v>268</v>
      </c>
      <c r="Q2256" t="s">
        <v>269</v>
      </c>
      <c r="R2256" t="s">
        <v>270</v>
      </c>
      <c r="S2256" t="s">
        <v>4804</v>
      </c>
      <c r="T2256" t="s">
        <v>271</v>
      </c>
      <c r="U2256" t="s">
        <v>4804</v>
      </c>
      <c r="V2256" t="s">
        <v>272</v>
      </c>
      <c r="W2256" t="s">
        <v>273</v>
      </c>
      <c r="X2256" t="s">
        <v>52</v>
      </c>
      <c r="Y2256" t="s">
        <v>274</v>
      </c>
      <c r="Z2256" t="s">
        <v>275</v>
      </c>
      <c r="AA2256" t="s">
        <v>42</v>
      </c>
    </row>
    <row r="2257" spans="1:27" x14ac:dyDescent="0.25">
      <c r="A2257" s="1">
        <v>10350</v>
      </c>
      <c r="B2257" s="1">
        <v>44</v>
      </c>
      <c r="C2257" s="8">
        <v>100</v>
      </c>
      <c r="D2257" s="1">
        <v>17</v>
      </c>
      <c r="E2257" s="7">
        <v>6490.88</v>
      </c>
      <c r="F2257" s="7">
        <f>sales_data_sample3[[#This Row],[SALES]]*sales_data_sample3[[#This Row],[PROFIT MARGIN]]</f>
        <v>330.38579200000004</v>
      </c>
      <c r="G2257" s="14" t="str">
        <f>IF(sales_data_sample3[[#This Row],[STATUS]] &lt;&gt;"Cancelled","5,09%","0")</f>
        <v>5,09%</v>
      </c>
      <c r="H2257" s="4">
        <v>38323</v>
      </c>
      <c r="I2257" t="s">
        <v>28</v>
      </c>
      <c r="J2257">
        <f>ROUNDUP(MONTH(sales_data_sample3[[#This Row],[ORDER DATE]])/3,0)</f>
        <v>4</v>
      </c>
      <c r="K2257" t="str">
        <f>TEXT(sales_data_sample3[[#This Row],[ORDER DATE]],"[$-409]mmmm")</f>
        <v>December</v>
      </c>
      <c r="L2257">
        <f>YEAR(sales_data_sample3[[#This Row],[ORDER DATE]])</f>
        <v>2004</v>
      </c>
      <c r="M2257" t="s">
        <v>2246</v>
      </c>
      <c r="N2257">
        <v>58</v>
      </c>
      <c r="O2257" t="s">
        <v>4208</v>
      </c>
      <c r="P2257" t="s">
        <v>268</v>
      </c>
      <c r="Q2257" t="s">
        <v>269</v>
      </c>
      <c r="R2257" t="s">
        <v>270</v>
      </c>
      <c r="S2257" t="s">
        <v>4804</v>
      </c>
      <c r="T2257" t="s">
        <v>271</v>
      </c>
      <c r="U2257" t="s">
        <v>4804</v>
      </c>
      <c r="V2257" t="s">
        <v>272</v>
      </c>
      <c r="W2257" t="s">
        <v>273</v>
      </c>
      <c r="X2257" t="s">
        <v>52</v>
      </c>
      <c r="Y2257" t="s">
        <v>274</v>
      </c>
      <c r="Z2257" t="s">
        <v>275</v>
      </c>
      <c r="AA2257" t="s">
        <v>65</v>
      </c>
    </row>
    <row r="2258" spans="1:27" x14ac:dyDescent="0.25">
      <c r="A2258" s="1">
        <v>10350</v>
      </c>
      <c r="B2258" s="1">
        <v>46</v>
      </c>
      <c r="C2258" s="8">
        <v>76.67</v>
      </c>
      <c r="D2258" s="1">
        <v>11</v>
      </c>
      <c r="E2258" s="7">
        <v>3526.82</v>
      </c>
      <c r="F2258" s="7">
        <f>sales_data_sample3[[#This Row],[SALES]]*sales_data_sample3[[#This Row],[PROFIT MARGIN]]</f>
        <v>322.35134799999997</v>
      </c>
      <c r="G2258" s="14" t="str">
        <f>IF(sales_data_sample3[[#This Row],[STATUS]] &lt;&gt;"Cancelled","9,14%","0")</f>
        <v>9,14%</v>
      </c>
      <c r="H2258" s="4">
        <v>38323</v>
      </c>
      <c r="I2258" t="s">
        <v>28</v>
      </c>
      <c r="J2258">
        <f>ROUNDUP(MONTH(sales_data_sample3[[#This Row],[ORDER DATE]])/3,0)</f>
        <v>4</v>
      </c>
      <c r="K2258" t="str">
        <f>TEXT(sales_data_sample3[[#This Row],[ORDER DATE]],"[$-409]mmmm")</f>
        <v>December</v>
      </c>
      <c r="L2258">
        <f>YEAR(sales_data_sample3[[#This Row],[ORDER DATE]])</f>
        <v>2004</v>
      </c>
      <c r="M2258" t="s">
        <v>2075</v>
      </c>
      <c r="N2258">
        <v>66</v>
      </c>
      <c r="O2258" t="s">
        <v>4284</v>
      </c>
      <c r="P2258" t="s">
        <v>268</v>
      </c>
      <c r="Q2258" t="s">
        <v>269</v>
      </c>
      <c r="R2258" t="s">
        <v>270</v>
      </c>
      <c r="S2258" t="s">
        <v>4804</v>
      </c>
      <c r="T2258" t="s">
        <v>271</v>
      </c>
      <c r="U2258" t="s">
        <v>4804</v>
      </c>
      <c r="V2258" t="s">
        <v>272</v>
      </c>
      <c r="W2258" t="s">
        <v>273</v>
      </c>
      <c r="X2258" t="s">
        <v>52</v>
      </c>
      <c r="Y2258" t="s">
        <v>274</v>
      </c>
      <c r="Z2258" t="s">
        <v>275</v>
      </c>
      <c r="AA2258" t="s">
        <v>65</v>
      </c>
    </row>
    <row r="2259" spans="1:27" x14ac:dyDescent="0.25">
      <c r="A2259" s="1">
        <v>10350</v>
      </c>
      <c r="B2259" s="1">
        <v>28</v>
      </c>
      <c r="C2259" s="8">
        <v>100</v>
      </c>
      <c r="D2259" s="1">
        <v>4</v>
      </c>
      <c r="E2259" s="7">
        <v>2924.32</v>
      </c>
      <c r="F2259" s="7">
        <f>sales_data_sample3[[#This Row],[SALES]]*sales_data_sample3[[#This Row],[PROFIT MARGIN]]</f>
        <v>267.282848</v>
      </c>
      <c r="G2259" s="14" t="str">
        <f>IF(sales_data_sample3[[#This Row],[STATUS]] &lt;&gt;"Cancelled","9,14%","0")</f>
        <v>9,14%</v>
      </c>
      <c r="H2259" s="4">
        <v>38323</v>
      </c>
      <c r="I2259" t="s">
        <v>28</v>
      </c>
      <c r="J2259">
        <f>ROUNDUP(MONTH(sales_data_sample3[[#This Row],[ORDER DATE]])/3,0)</f>
        <v>4</v>
      </c>
      <c r="K2259" t="str">
        <f>TEXT(sales_data_sample3[[#This Row],[ORDER DATE]],"[$-409]mmmm")</f>
        <v>December</v>
      </c>
      <c r="L2259">
        <f>YEAR(sales_data_sample3[[#This Row],[ORDER DATE]])</f>
        <v>2004</v>
      </c>
      <c r="M2259" t="s">
        <v>2075</v>
      </c>
      <c r="N2259">
        <v>86</v>
      </c>
      <c r="O2259" t="s">
        <v>4358</v>
      </c>
      <c r="P2259" t="s">
        <v>268</v>
      </c>
      <c r="Q2259" t="s">
        <v>269</v>
      </c>
      <c r="R2259" t="s">
        <v>270</v>
      </c>
      <c r="S2259" t="s">
        <v>4804</v>
      </c>
      <c r="T2259" t="s">
        <v>271</v>
      </c>
      <c r="U2259" t="s">
        <v>4804</v>
      </c>
      <c r="V2259" t="s">
        <v>272</v>
      </c>
      <c r="W2259" t="s">
        <v>273</v>
      </c>
      <c r="X2259" t="s">
        <v>52</v>
      </c>
      <c r="Y2259" t="s">
        <v>274</v>
      </c>
      <c r="Z2259" t="s">
        <v>275</v>
      </c>
      <c r="AA2259" t="s">
        <v>42</v>
      </c>
    </row>
    <row r="2260" spans="1:27" x14ac:dyDescent="0.25">
      <c r="A2260" s="1">
        <v>10350</v>
      </c>
      <c r="B2260" s="1">
        <v>29</v>
      </c>
      <c r="C2260" s="8">
        <v>75.349999999999994</v>
      </c>
      <c r="D2260" s="1">
        <v>12</v>
      </c>
      <c r="E2260" s="7">
        <v>2185.15</v>
      </c>
      <c r="F2260" s="7">
        <f>sales_data_sample3[[#This Row],[SALES]]*sales_data_sample3[[#This Row],[PROFIT MARGIN]]</f>
        <v>199.72271000000001</v>
      </c>
      <c r="G2260" s="14" t="str">
        <f>IF(sales_data_sample3[[#This Row],[STATUS]] &lt;&gt;"Cancelled","9,14%","0")</f>
        <v>9,14%</v>
      </c>
      <c r="H2260" s="4">
        <v>38323</v>
      </c>
      <c r="I2260" t="s">
        <v>28</v>
      </c>
      <c r="J2260">
        <f>ROUNDUP(MONTH(sales_data_sample3[[#This Row],[ORDER DATE]])/3,0)</f>
        <v>4</v>
      </c>
      <c r="K2260" t="str">
        <f>TEXT(sales_data_sample3[[#This Row],[ORDER DATE]],"[$-409]mmmm")</f>
        <v>December</v>
      </c>
      <c r="L2260">
        <f>YEAR(sales_data_sample3[[#This Row],[ORDER DATE]])</f>
        <v>2004</v>
      </c>
      <c r="M2260" t="s">
        <v>2075</v>
      </c>
      <c r="N2260">
        <v>72</v>
      </c>
      <c r="O2260" t="s">
        <v>4468</v>
      </c>
      <c r="P2260" t="s">
        <v>268</v>
      </c>
      <c r="Q2260" t="s">
        <v>269</v>
      </c>
      <c r="R2260" t="s">
        <v>270</v>
      </c>
      <c r="S2260" t="s">
        <v>4804</v>
      </c>
      <c r="T2260" t="s">
        <v>271</v>
      </c>
      <c r="U2260" t="s">
        <v>4804</v>
      </c>
      <c r="V2260" t="s">
        <v>272</v>
      </c>
      <c r="W2260" t="s">
        <v>273</v>
      </c>
      <c r="X2260" t="s">
        <v>52</v>
      </c>
      <c r="Y2260" t="s">
        <v>274</v>
      </c>
      <c r="Z2260" t="s">
        <v>275</v>
      </c>
      <c r="AA2260" t="s">
        <v>42</v>
      </c>
    </row>
    <row r="2261" spans="1:27" x14ac:dyDescent="0.25">
      <c r="A2261" s="1">
        <v>10350</v>
      </c>
      <c r="B2261" s="1">
        <v>31</v>
      </c>
      <c r="C2261" s="8">
        <v>77.34</v>
      </c>
      <c r="D2261" s="1">
        <v>13</v>
      </c>
      <c r="E2261" s="7">
        <v>2397.54</v>
      </c>
      <c r="F2261" s="7">
        <f>sales_data_sample3[[#This Row],[SALES]]*sales_data_sample3[[#This Row],[PROFIT MARGIN]]</f>
        <v>219.13515599999999</v>
      </c>
      <c r="G2261" s="14" t="str">
        <f>IF(sales_data_sample3[[#This Row],[STATUS]] &lt;&gt;"Cancelled","9,14%","0")</f>
        <v>9,14%</v>
      </c>
      <c r="H2261" s="4">
        <v>38323</v>
      </c>
      <c r="I2261" t="s">
        <v>28</v>
      </c>
      <c r="J2261">
        <f>ROUNDUP(MONTH(sales_data_sample3[[#This Row],[ORDER DATE]])/3,0)</f>
        <v>4</v>
      </c>
      <c r="K2261" t="str">
        <f>TEXT(sales_data_sample3[[#This Row],[ORDER DATE]],"[$-409]mmmm")</f>
        <v>December</v>
      </c>
      <c r="L2261">
        <f>YEAR(sales_data_sample3[[#This Row],[ORDER DATE]])</f>
        <v>2004</v>
      </c>
      <c r="M2261" t="s">
        <v>2075</v>
      </c>
      <c r="N2261">
        <v>100</v>
      </c>
      <c r="O2261" t="s">
        <v>4604</v>
      </c>
      <c r="P2261" t="s">
        <v>268</v>
      </c>
      <c r="Q2261" t="s">
        <v>269</v>
      </c>
      <c r="R2261" t="s">
        <v>270</v>
      </c>
      <c r="S2261" t="s">
        <v>4804</v>
      </c>
      <c r="T2261" t="s">
        <v>271</v>
      </c>
      <c r="U2261" t="s">
        <v>4804</v>
      </c>
      <c r="V2261" t="s">
        <v>272</v>
      </c>
      <c r="W2261" t="s">
        <v>273</v>
      </c>
      <c r="X2261" t="s">
        <v>52</v>
      </c>
      <c r="Y2261" t="s">
        <v>274</v>
      </c>
      <c r="Z2261" t="s">
        <v>275</v>
      </c>
      <c r="AA2261" t="s">
        <v>42</v>
      </c>
    </row>
    <row r="2262" spans="1:27" x14ac:dyDescent="0.25">
      <c r="A2262" s="1">
        <v>10350</v>
      </c>
      <c r="B2262" s="1">
        <v>25</v>
      </c>
      <c r="C2262" s="8">
        <v>100</v>
      </c>
      <c r="D2262" s="1">
        <v>16</v>
      </c>
      <c r="E2262" s="7">
        <v>2854.75</v>
      </c>
      <c r="F2262" s="7">
        <f>sales_data_sample3[[#This Row],[SALES]]*sales_data_sample3[[#This Row],[PROFIT MARGIN]]</f>
        <v>260.92415</v>
      </c>
      <c r="G2262" s="14" t="str">
        <f>IF(sales_data_sample3[[#This Row],[STATUS]] &lt;&gt;"Cancelled","9,14%","0")</f>
        <v>9,14%</v>
      </c>
      <c r="H2262" s="4">
        <v>38323</v>
      </c>
      <c r="I2262" t="s">
        <v>28</v>
      </c>
      <c r="J2262">
        <f>ROUNDUP(MONTH(sales_data_sample3[[#This Row],[ORDER DATE]])/3,0)</f>
        <v>4</v>
      </c>
      <c r="K2262" t="str">
        <f>TEXT(sales_data_sample3[[#This Row],[ORDER DATE]],"[$-409]mmmm")</f>
        <v>December</v>
      </c>
      <c r="L2262">
        <f>YEAR(sales_data_sample3[[#This Row],[ORDER DATE]])</f>
        <v>2004</v>
      </c>
      <c r="M2262" t="s">
        <v>2075</v>
      </c>
      <c r="N2262">
        <v>99</v>
      </c>
      <c r="O2262" t="s">
        <v>4639</v>
      </c>
      <c r="P2262" t="s">
        <v>268</v>
      </c>
      <c r="Q2262" t="s">
        <v>269</v>
      </c>
      <c r="R2262" t="s">
        <v>270</v>
      </c>
      <c r="S2262" t="s">
        <v>4804</v>
      </c>
      <c r="T2262" t="s">
        <v>271</v>
      </c>
      <c r="U2262" t="s">
        <v>4804</v>
      </c>
      <c r="V2262" t="s">
        <v>272</v>
      </c>
      <c r="W2262" t="s">
        <v>273</v>
      </c>
      <c r="X2262" t="s">
        <v>52</v>
      </c>
      <c r="Y2262" t="s">
        <v>274</v>
      </c>
      <c r="Z2262" t="s">
        <v>275</v>
      </c>
      <c r="AA2262" t="s">
        <v>42</v>
      </c>
    </row>
    <row r="2263" spans="1:27" x14ac:dyDescent="0.25">
      <c r="A2263" s="1">
        <v>10350</v>
      </c>
      <c r="B2263" s="1">
        <v>20</v>
      </c>
      <c r="C2263" s="8">
        <v>100</v>
      </c>
      <c r="D2263" s="1">
        <v>15</v>
      </c>
      <c r="E2263" s="7">
        <v>2244.4</v>
      </c>
      <c r="F2263" s="7">
        <f>sales_data_sample3[[#This Row],[SALES]]*sales_data_sample3[[#This Row],[PROFIT MARGIN]]</f>
        <v>205.13816</v>
      </c>
      <c r="G2263" s="14" t="str">
        <f>IF(sales_data_sample3[[#This Row],[STATUS]] &lt;&gt;"Cancelled","9,14%","0")</f>
        <v>9,14%</v>
      </c>
      <c r="H2263" s="4">
        <v>38323</v>
      </c>
      <c r="I2263" t="s">
        <v>28</v>
      </c>
      <c r="J2263">
        <f>ROUNDUP(MONTH(sales_data_sample3[[#This Row],[ORDER DATE]])/3,0)</f>
        <v>4</v>
      </c>
      <c r="K2263" t="str">
        <f>TEXT(sales_data_sample3[[#This Row],[ORDER DATE]],"[$-409]mmmm")</f>
        <v>December</v>
      </c>
      <c r="L2263">
        <f>YEAR(sales_data_sample3[[#This Row],[ORDER DATE]])</f>
        <v>2004</v>
      </c>
      <c r="M2263" t="s">
        <v>2075</v>
      </c>
      <c r="N2263">
        <v>54</v>
      </c>
      <c r="O2263" t="s">
        <v>4760</v>
      </c>
      <c r="P2263" t="s">
        <v>268</v>
      </c>
      <c r="Q2263" t="s">
        <v>269</v>
      </c>
      <c r="R2263" t="s">
        <v>270</v>
      </c>
      <c r="S2263" t="s">
        <v>4804</v>
      </c>
      <c r="T2263" t="s">
        <v>271</v>
      </c>
      <c r="U2263" t="s">
        <v>4804</v>
      </c>
      <c r="V2263" t="s">
        <v>272</v>
      </c>
      <c r="W2263" t="s">
        <v>273</v>
      </c>
      <c r="X2263" t="s">
        <v>52</v>
      </c>
      <c r="Y2263" t="s">
        <v>274</v>
      </c>
      <c r="Z2263" t="s">
        <v>275</v>
      </c>
      <c r="AA2263" t="s">
        <v>42</v>
      </c>
    </row>
    <row r="2264" spans="1:27" x14ac:dyDescent="0.25">
      <c r="A2264" s="1">
        <v>10351</v>
      </c>
      <c r="B2264" s="1">
        <v>39</v>
      </c>
      <c r="C2264" s="8">
        <v>99.52</v>
      </c>
      <c r="D2264" s="1">
        <v>1</v>
      </c>
      <c r="E2264" s="7">
        <v>3881.28</v>
      </c>
      <c r="F2264" s="7">
        <f>sales_data_sample3[[#This Row],[SALES]]*sales_data_sample3[[#This Row],[PROFIT MARGIN]]</f>
        <v>283.72156799999999</v>
      </c>
      <c r="G2264" s="14" t="str">
        <f>IF(sales_data_sample3[[#This Row],[STATUS]] &lt;&gt;"Cancelled","7,31%","0")</f>
        <v>7,31%</v>
      </c>
      <c r="H2264" s="4">
        <v>38324</v>
      </c>
      <c r="I2264" t="s">
        <v>28</v>
      </c>
      <c r="J2264">
        <f>ROUNDUP(MONTH(sales_data_sample3[[#This Row],[ORDER DATE]])/3,0)</f>
        <v>4</v>
      </c>
      <c r="K2264" t="str">
        <f>TEXT(sales_data_sample3[[#This Row],[ORDER DATE]],"[$-409]mmmm")</f>
        <v>December</v>
      </c>
      <c r="L2264">
        <f>YEAR(sales_data_sample3[[#This Row],[ORDER DATE]])</f>
        <v>2004</v>
      </c>
      <c r="M2264" t="s">
        <v>1502</v>
      </c>
      <c r="N2264">
        <v>157</v>
      </c>
      <c r="O2264" t="s">
        <v>1503</v>
      </c>
      <c r="P2264" t="s">
        <v>574</v>
      </c>
      <c r="Q2264" t="s">
        <v>575</v>
      </c>
      <c r="R2264" t="s">
        <v>576</v>
      </c>
      <c r="S2264" t="s">
        <v>4804</v>
      </c>
      <c r="T2264" t="s">
        <v>577</v>
      </c>
      <c r="U2264" t="s">
        <v>4804</v>
      </c>
      <c r="V2264" t="s">
        <v>578</v>
      </c>
      <c r="W2264" t="s">
        <v>262</v>
      </c>
      <c r="X2264" t="s">
        <v>52</v>
      </c>
      <c r="Y2264" t="s">
        <v>84</v>
      </c>
      <c r="Z2264" t="s">
        <v>579</v>
      </c>
      <c r="AA2264" t="s">
        <v>65</v>
      </c>
    </row>
    <row r="2265" spans="1:27" x14ac:dyDescent="0.25">
      <c r="A2265" s="1">
        <v>10351</v>
      </c>
      <c r="B2265" s="1">
        <v>20</v>
      </c>
      <c r="C2265" s="8">
        <v>100</v>
      </c>
      <c r="D2265" s="1">
        <v>2</v>
      </c>
      <c r="E2265" s="7">
        <v>3374.6</v>
      </c>
      <c r="F2265" s="7">
        <f>sales_data_sample3[[#This Row],[SALES]]*sales_data_sample3[[#This Row],[PROFIT MARGIN]]</f>
        <v>249.38293999999996</v>
      </c>
      <c r="G2265" s="14" t="str">
        <f>IF(sales_data_sample3[[#This Row],[STATUS]] &lt;&gt;"Cancelled","7,39%","0")</f>
        <v>7,39%</v>
      </c>
      <c r="H2265" s="4">
        <v>38324</v>
      </c>
      <c r="I2265" t="s">
        <v>28</v>
      </c>
      <c r="J2265">
        <f>ROUNDUP(MONTH(sales_data_sample3[[#This Row],[ORDER DATE]])/3,0)</f>
        <v>4</v>
      </c>
      <c r="K2265" t="str">
        <f>TEXT(sales_data_sample3[[#This Row],[ORDER DATE]],"[$-409]mmmm")</f>
        <v>December</v>
      </c>
      <c r="L2265">
        <f>YEAR(sales_data_sample3[[#This Row],[ORDER DATE]])</f>
        <v>2004</v>
      </c>
      <c r="M2265" t="s">
        <v>1354</v>
      </c>
      <c r="N2265">
        <v>105</v>
      </c>
      <c r="O2265" t="s">
        <v>2467</v>
      </c>
      <c r="P2265" t="s">
        <v>574</v>
      </c>
      <c r="Q2265" t="s">
        <v>575</v>
      </c>
      <c r="R2265" t="s">
        <v>576</v>
      </c>
      <c r="S2265" t="s">
        <v>4804</v>
      </c>
      <c r="T2265" t="s">
        <v>577</v>
      </c>
      <c r="U2265" t="s">
        <v>4804</v>
      </c>
      <c r="V2265" t="s">
        <v>578</v>
      </c>
      <c r="W2265" t="s">
        <v>262</v>
      </c>
      <c r="X2265" t="s">
        <v>52</v>
      </c>
      <c r="Y2265" t="s">
        <v>84</v>
      </c>
      <c r="Z2265" t="s">
        <v>579</v>
      </c>
      <c r="AA2265" t="s">
        <v>65</v>
      </c>
    </row>
    <row r="2266" spans="1:27" x14ac:dyDescent="0.25">
      <c r="A2266" s="1">
        <v>10351</v>
      </c>
      <c r="B2266" s="1">
        <v>25</v>
      </c>
      <c r="C2266" s="8">
        <v>74.680000000000007</v>
      </c>
      <c r="D2266" s="1">
        <v>5</v>
      </c>
      <c r="E2266" s="7">
        <v>1867</v>
      </c>
      <c r="F2266" s="7">
        <f>sales_data_sample3[[#This Row],[SALES]]*sales_data_sample3[[#This Row],[PROFIT MARGIN]]</f>
        <v>136.4777</v>
      </c>
      <c r="G2266" s="14" t="str">
        <f>IF(sales_data_sample3[[#This Row],[STATUS]] &lt;&gt;"Cancelled","7,31%","0")</f>
        <v>7,31%</v>
      </c>
      <c r="H2266" s="4">
        <v>38324</v>
      </c>
      <c r="I2266" t="s">
        <v>28</v>
      </c>
      <c r="J2266">
        <f>ROUNDUP(MONTH(sales_data_sample3[[#This Row],[ORDER DATE]])/3,0)</f>
        <v>4</v>
      </c>
      <c r="K2266" t="str">
        <f>TEXT(sales_data_sample3[[#This Row],[ORDER DATE]],"[$-409]mmmm")</f>
        <v>December</v>
      </c>
      <c r="L2266">
        <f>YEAR(sales_data_sample3[[#This Row],[ORDER DATE]])</f>
        <v>2004</v>
      </c>
      <c r="M2266" t="s">
        <v>1502</v>
      </c>
      <c r="N2266">
        <v>68</v>
      </c>
      <c r="O2266" t="s">
        <v>3232</v>
      </c>
      <c r="P2266" t="s">
        <v>574</v>
      </c>
      <c r="Q2266" t="s">
        <v>575</v>
      </c>
      <c r="R2266" t="s">
        <v>576</v>
      </c>
      <c r="S2266" t="s">
        <v>4804</v>
      </c>
      <c r="T2266" t="s">
        <v>577</v>
      </c>
      <c r="U2266" t="s">
        <v>4804</v>
      </c>
      <c r="V2266" t="s">
        <v>578</v>
      </c>
      <c r="W2266" t="s">
        <v>262</v>
      </c>
      <c r="X2266" t="s">
        <v>52</v>
      </c>
      <c r="Y2266" t="s">
        <v>84</v>
      </c>
      <c r="Z2266" t="s">
        <v>579</v>
      </c>
      <c r="AA2266" t="s">
        <v>42</v>
      </c>
    </row>
    <row r="2267" spans="1:27" x14ac:dyDescent="0.25">
      <c r="A2267" s="1">
        <v>10351</v>
      </c>
      <c r="B2267" s="1">
        <v>38</v>
      </c>
      <c r="C2267" s="8">
        <v>68.38</v>
      </c>
      <c r="D2267" s="1">
        <v>4</v>
      </c>
      <c r="E2267" s="7">
        <v>2598.44</v>
      </c>
      <c r="F2267" s="7">
        <f>sales_data_sample3[[#This Row],[SALES]]*sales_data_sample3[[#This Row],[PROFIT MARGIN]]</f>
        <v>192.02471599999998</v>
      </c>
      <c r="G2267" s="14" t="str">
        <f>IF(sales_data_sample3[[#This Row],[STATUS]] &lt;&gt;"Cancelled","7,39%","0")</f>
        <v>7,39%</v>
      </c>
      <c r="H2267" s="4">
        <v>38324</v>
      </c>
      <c r="I2267" t="s">
        <v>28</v>
      </c>
      <c r="J2267">
        <f>ROUNDUP(MONTH(sales_data_sample3[[#This Row],[ORDER DATE]])/3,0)</f>
        <v>4</v>
      </c>
      <c r="K2267" t="str">
        <f>TEXT(sales_data_sample3[[#This Row],[ORDER DATE]],"[$-409]mmmm")</f>
        <v>December</v>
      </c>
      <c r="L2267">
        <f>YEAR(sales_data_sample3[[#This Row],[ORDER DATE]])</f>
        <v>2004</v>
      </c>
      <c r="M2267" t="s">
        <v>1354</v>
      </c>
      <c r="N2267">
        <v>65</v>
      </c>
      <c r="O2267" t="s">
        <v>3465</v>
      </c>
      <c r="P2267" t="s">
        <v>574</v>
      </c>
      <c r="Q2267" t="s">
        <v>575</v>
      </c>
      <c r="R2267" t="s">
        <v>576</v>
      </c>
      <c r="S2267" t="s">
        <v>4804</v>
      </c>
      <c r="T2267" t="s">
        <v>577</v>
      </c>
      <c r="U2267" t="s">
        <v>4804</v>
      </c>
      <c r="V2267" t="s">
        <v>578</v>
      </c>
      <c r="W2267" t="s">
        <v>262</v>
      </c>
      <c r="X2267" t="s">
        <v>52</v>
      </c>
      <c r="Y2267" t="s">
        <v>84</v>
      </c>
      <c r="Z2267" t="s">
        <v>579</v>
      </c>
      <c r="AA2267" t="s">
        <v>42</v>
      </c>
    </row>
    <row r="2268" spans="1:27" x14ac:dyDescent="0.25">
      <c r="A2268" s="1">
        <v>10351</v>
      </c>
      <c r="B2268" s="1">
        <v>34</v>
      </c>
      <c r="C2268" s="8">
        <v>59.37</v>
      </c>
      <c r="D2268" s="1">
        <v>3</v>
      </c>
      <c r="E2268" s="7">
        <v>2018.58</v>
      </c>
      <c r="F2268" s="7">
        <f>sales_data_sample3[[#This Row],[SALES]]*sales_data_sample3[[#This Row],[PROFIT MARGIN]]</f>
        <v>147.558198</v>
      </c>
      <c r="G2268" s="14" t="str">
        <f>IF(sales_data_sample3[[#This Row],[STATUS]] &lt;&gt;"Cancelled","7,31%","0")</f>
        <v>7,31%</v>
      </c>
      <c r="H2268" s="4">
        <v>38324</v>
      </c>
      <c r="I2268" t="s">
        <v>28</v>
      </c>
      <c r="J2268">
        <f>ROUNDUP(MONTH(sales_data_sample3[[#This Row],[ORDER DATE]])/3,0)</f>
        <v>4</v>
      </c>
      <c r="K2268" t="str">
        <f>TEXT(sales_data_sample3[[#This Row],[ORDER DATE]],"[$-409]mmmm")</f>
        <v>December</v>
      </c>
      <c r="L2268">
        <f>YEAR(sales_data_sample3[[#This Row],[ORDER DATE]])</f>
        <v>2004</v>
      </c>
      <c r="M2268" t="s">
        <v>1502</v>
      </c>
      <c r="N2268">
        <v>68</v>
      </c>
      <c r="O2268" t="s">
        <v>3620</v>
      </c>
      <c r="P2268" t="s">
        <v>574</v>
      </c>
      <c r="Q2268" t="s">
        <v>575</v>
      </c>
      <c r="R2268" t="s">
        <v>576</v>
      </c>
      <c r="S2268" t="s">
        <v>4804</v>
      </c>
      <c r="T2268" t="s">
        <v>577</v>
      </c>
      <c r="U2268" t="s">
        <v>4804</v>
      </c>
      <c r="V2268" t="s">
        <v>578</v>
      </c>
      <c r="W2268" t="s">
        <v>262</v>
      </c>
      <c r="X2268" t="s">
        <v>52</v>
      </c>
      <c r="Y2268" t="s">
        <v>84</v>
      </c>
      <c r="Z2268" t="s">
        <v>579</v>
      </c>
      <c r="AA2268" t="s">
        <v>42</v>
      </c>
    </row>
    <row r="2269" spans="1:27" x14ac:dyDescent="0.25">
      <c r="A2269" s="1">
        <v>10352</v>
      </c>
      <c r="B2269" s="1">
        <v>23</v>
      </c>
      <c r="C2269" s="8">
        <v>100</v>
      </c>
      <c r="D2269" s="1">
        <v>3</v>
      </c>
      <c r="E2269" s="7">
        <v>2352.67</v>
      </c>
      <c r="F2269" s="7">
        <f>sales_data_sample3[[#This Row],[SALES]]*sales_data_sample3[[#This Row],[PROFIT MARGIN]]</f>
        <v>215.03403799999998</v>
      </c>
      <c r="G2269" s="14" t="str">
        <f>IF(sales_data_sample3[[#This Row],[STATUS]] &lt;&gt;"Cancelled","9,14%","0")</f>
        <v>9,14%</v>
      </c>
      <c r="H2269" s="4">
        <v>38324</v>
      </c>
      <c r="I2269" t="s">
        <v>28</v>
      </c>
      <c r="J2269">
        <f>ROUNDUP(MONTH(sales_data_sample3[[#This Row],[ORDER DATE]])/3,0)</f>
        <v>4</v>
      </c>
      <c r="K2269" t="str">
        <f>TEXT(sales_data_sample3[[#This Row],[ORDER DATE]],"[$-409]mmmm")</f>
        <v>December</v>
      </c>
      <c r="L2269">
        <f>YEAR(sales_data_sample3[[#This Row],[ORDER DATE]])</f>
        <v>2004</v>
      </c>
      <c r="M2269" t="s">
        <v>2075</v>
      </c>
      <c r="N2269">
        <v>90</v>
      </c>
      <c r="O2269" t="s">
        <v>4394</v>
      </c>
      <c r="P2269" t="s">
        <v>2080</v>
      </c>
      <c r="Q2269" t="s">
        <v>2081</v>
      </c>
      <c r="R2269" t="s">
        <v>2082</v>
      </c>
      <c r="S2269" t="s">
        <v>4804</v>
      </c>
      <c r="T2269" t="s">
        <v>441</v>
      </c>
      <c r="U2269" t="s">
        <v>185</v>
      </c>
      <c r="V2269" t="s">
        <v>442</v>
      </c>
      <c r="W2269" t="s">
        <v>38</v>
      </c>
      <c r="X2269" t="s">
        <v>39</v>
      </c>
      <c r="Y2269" t="s">
        <v>1199</v>
      </c>
      <c r="Z2269" t="s">
        <v>377</v>
      </c>
      <c r="AA2269" t="s">
        <v>42</v>
      </c>
    </row>
    <row r="2270" spans="1:27" x14ac:dyDescent="0.25">
      <c r="A2270" s="1">
        <v>10352</v>
      </c>
      <c r="B2270" s="1">
        <v>49</v>
      </c>
      <c r="C2270" s="8">
        <v>100</v>
      </c>
      <c r="D2270" s="1">
        <v>2</v>
      </c>
      <c r="E2270" s="7">
        <v>4935.28</v>
      </c>
      <c r="F2270" s="7">
        <f>sales_data_sample3[[#This Row],[SALES]]*sales_data_sample3[[#This Row],[PROFIT MARGIN]]</f>
        <v>360.76896799999997</v>
      </c>
      <c r="G2270" s="14" t="str">
        <f>IF(sales_data_sample3[[#This Row],[STATUS]] &lt;&gt;"Cancelled","7,31%","0")</f>
        <v>7,31%</v>
      </c>
      <c r="H2270" s="4">
        <v>38324</v>
      </c>
      <c r="I2270" t="s">
        <v>28</v>
      </c>
      <c r="J2270">
        <f>ROUNDUP(MONTH(sales_data_sample3[[#This Row],[ORDER DATE]])/3,0)</f>
        <v>4</v>
      </c>
      <c r="K2270" t="str">
        <f>TEXT(sales_data_sample3[[#This Row],[ORDER DATE]],"[$-409]mmmm")</f>
        <v>December</v>
      </c>
      <c r="L2270">
        <f>YEAR(sales_data_sample3[[#This Row],[ORDER DATE]])</f>
        <v>2004</v>
      </c>
      <c r="M2270" t="s">
        <v>1502</v>
      </c>
      <c r="N2270">
        <v>99</v>
      </c>
      <c r="O2270" t="s">
        <v>4433</v>
      </c>
      <c r="P2270" t="s">
        <v>2080</v>
      </c>
      <c r="Q2270" t="s">
        <v>2081</v>
      </c>
      <c r="R2270" t="s">
        <v>2082</v>
      </c>
      <c r="S2270" t="s">
        <v>4804</v>
      </c>
      <c r="T2270" t="s">
        <v>441</v>
      </c>
      <c r="U2270" t="s">
        <v>185</v>
      </c>
      <c r="V2270" t="s">
        <v>442</v>
      </c>
      <c r="W2270" t="s">
        <v>38</v>
      </c>
      <c r="X2270" t="s">
        <v>39</v>
      </c>
      <c r="Y2270" t="s">
        <v>1199</v>
      </c>
      <c r="Z2270" t="s">
        <v>377</v>
      </c>
      <c r="AA2270" t="s">
        <v>65</v>
      </c>
    </row>
    <row r="2271" spans="1:27" x14ac:dyDescent="0.25">
      <c r="A2271" s="1">
        <v>10352</v>
      </c>
      <c r="B2271" s="1">
        <v>22</v>
      </c>
      <c r="C2271" s="8">
        <v>75.510000000000005</v>
      </c>
      <c r="D2271" s="1">
        <v>1</v>
      </c>
      <c r="E2271" s="7">
        <v>1661.22</v>
      </c>
      <c r="F2271" s="7">
        <f>sales_data_sample3[[#This Row],[SALES]]*sales_data_sample3[[#This Row],[PROFIT MARGIN]]</f>
        <v>121.435182</v>
      </c>
      <c r="G2271" s="14" t="str">
        <f>IF(sales_data_sample3[[#This Row],[STATUS]] &lt;&gt;"Cancelled","7,31%","0")</f>
        <v>7,31%</v>
      </c>
      <c r="H2271" s="4">
        <v>38324</v>
      </c>
      <c r="I2271" t="s">
        <v>28</v>
      </c>
      <c r="J2271">
        <f>ROUNDUP(MONTH(sales_data_sample3[[#This Row],[ORDER DATE]])/3,0)</f>
        <v>4</v>
      </c>
      <c r="K2271" t="str">
        <f>TEXT(sales_data_sample3[[#This Row],[ORDER DATE]],"[$-409]mmmm")</f>
        <v>December</v>
      </c>
      <c r="L2271">
        <f>YEAR(sales_data_sample3[[#This Row],[ORDER DATE]])</f>
        <v>2004</v>
      </c>
      <c r="M2271" t="s">
        <v>1502</v>
      </c>
      <c r="N2271">
        <v>74</v>
      </c>
      <c r="O2271" t="s">
        <v>4675</v>
      </c>
      <c r="P2271" t="s">
        <v>2080</v>
      </c>
      <c r="Q2271" t="s">
        <v>2081</v>
      </c>
      <c r="R2271" t="s">
        <v>2082</v>
      </c>
      <c r="S2271" t="s">
        <v>4804</v>
      </c>
      <c r="T2271" t="s">
        <v>441</v>
      </c>
      <c r="U2271" t="s">
        <v>185</v>
      </c>
      <c r="V2271" t="s">
        <v>442</v>
      </c>
      <c r="W2271" t="s">
        <v>38</v>
      </c>
      <c r="X2271" t="s">
        <v>39</v>
      </c>
      <c r="Y2271" t="s">
        <v>1199</v>
      </c>
      <c r="Z2271" t="s">
        <v>377</v>
      </c>
      <c r="AA2271" t="s">
        <v>42</v>
      </c>
    </row>
    <row r="2272" spans="1:27" x14ac:dyDescent="0.25">
      <c r="A2272" s="1">
        <v>10352</v>
      </c>
      <c r="B2272" s="1">
        <v>49</v>
      </c>
      <c r="C2272" s="8">
        <v>52.64</v>
      </c>
      <c r="D2272" s="1">
        <v>4</v>
      </c>
      <c r="E2272" s="7">
        <v>2579.36</v>
      </c>
      <c r="F2272" s="7">
        <f>sales_data_sample3[[#This Row],[SALES]]*sales_data_sample3[[#This Row],[PROFIT MARGIN]]</f>
        <v>188.55121600000001</v>
      </c>
      <c r="G2272" s="14" t="str">
        <f>IF(sales_data_sample3[[#This Row],[STATUS]] &lt;&gt;"Cancelled","7,31%","0")</f>
        <v>7,31%</v>
      </c>
      <c r="H2272" s="4">
        <v>38324</v>
      </c>
      <c r="I2272" t="s">
        <v>28</v>
      </c>
      <c r="J2272">
        <f>ROUNDUP(MONTH(sales_data_sample3[[#This Row],[ORDER DATE]])/3,0)</f>
        <v>4</v>
      </c>
      <c r="K2272" t="str">
        <f>TEXT(sales_data_sample3[[#This Row],[ORDER DATE]],"[$-409]mmmm")</f>
        <v>December</v>
      </c>
      <c r="L2272">
        <f>YEAR(sales_data_sample3[[#This Row],[ORDER DATE]])</f>
        <v>2004</v>
      </c>
      <c r="M2272" t="s">
        <v>1502</v>
      </c>
      <c r="N2272">
        <v>49</v>
      </c>
      <c r="O2272" t="s">
        <v>4719</v>
      </c>
      <c r="P2272" t="s">
        <v>2080</v>
      </c>
      <c r="Q2272" t="s">
        <v>2081</v>
      </c>
      <c r="R2272" t="s">
        <v>2082</v>
      </c>
      <c r="S2272" t="s">
        <v>4804</v>
      </c>
      <c r="T2272" t="s">
        <v>441</v>
      </c>
      <c r="U2272" t="s">
        <v>185</v>
      </c>
      <c r="V2272" t="s">
        <v>442</v>
      </c>
      <c r="W2272" t="s">
        <v>38</v>
      </c>
      <c r="X2272" t="s">
        <v>39</v>
      </c>
      <c r="Y2272" t="s">
        <v>1199</v>
      </c>
      <c r="Z2272" t="s">
        <v>377</v>
      </c>
      <c r="AA2272" t="s">
        <v>42</v>
      </c>
    </row>
    <row r="2273" spans="1:27" x14ac:dyDescent="0.25">
      <c r="A2273" s="1">
        <v>10353</v>
      </c>
      <c r="B2273" s="1">
        <v>27</v>
      </c>
      <c r="C2273" s="8">
        <v>100</v>
      </c>
      <c r="D2273" s="1">
        <v>1</v>
      </c>
      <c r="E2273" s="7">
        <v>3515.67</v>
      </c>
      <c r="F2273" s="7">
        <f>sales_data_sample3[[#This Row],[SALES]]*sales_data_sample3[[#This Row],[PROFIT MARGIN]]</f>
        <v>256.99547699999999</v>
      </c>
      <c r="G2273" s="14" t="str">
        <f>IF(sales_data_sample3[[#This Row],[STATUS]] &lt;&gt;"Cancelled","7,31%","0")</f>
        <v>7,31%</v>
      </c>
      <c r="H2273" s="4">
        <v>38325</v>
      </c>
      <c r="I2273" t="s">
        <v>28</v>
      </c>
      <c r="J2273">
        <f>ROUNDUP(MONTH(sales_data_sample3[[#This Row],[ORDER DATE]])/3,0)</f>
        <v>4</v>
      </c>
      <c r="K2273" t="str">
        <f>TEXT(sales_data_sample3[[#This Row],[ORDER DATE]],"[$-409]mmmm")</f>
        <v>December</v>
      </c>
      <c r="L2273">
        <f>YEAR(sales_data_sample3[[#This Row],[ORDER DATE]])</f>
        <v>2004</v>
      </c>
      <c r="M2273" t="s">
        <v>1502</v>
      </c>
      <c r="N2273">
        <v>84</v>
      </c>
      <c r="O2273" t="s">
        <v>1845</v>
      </c>
      <c r="P2273" t="s">
        <v>1507</v>
      </c>
      <c r="Q2273" t="s">
        <v>1508</v>
      </c>
      <c r="R2273" t="s">
        <v>1509</v>
      </c>
      <c r="S2273" t="s">
        <v>4804</v>
      </c>
      <c r="T2273" t="s">
        <v>1089</v>
      </c>
      <c r="U2273" t="s">
        <v>166</v>
      </c>
      <c r="V2273" t="s">
        <v>1510</v>
      </c>
      <c r="W2273" t="s">
        <v>38</v>
      </c>
      <c r="X2273" t="s">
        <v>39</v>
      </c>
      <c r="Y2273" t="s">
        <v>1511</v>
      </c>
      <c r="Z2273" t="s">
        <v>1512</v>
      </c>
      <c r="AA2273" t="s">
        <v>65</v>
      </c>
    </row>
    <row r="2274" spans="1:27" x14ac:dyDescent="0.25">
      <c r="A2274" s="1">
        <v>10353</v>
      </c>
      <c r="B2274" s="1">
        <v>28</v>
      </c>
      <c r="C2274" s="8">
        <v>71.73</v>
      </c>
      <c r="D2274" s="1">
        <v>2</v>
      </c>
      <c r="E2274" s="7">
        <v>2008.44</v>
      </c>
      <c r="F2274" s="7">
        <f>sales_data_sample3[[#This Row],[SALES]]*sales_data_sample3[[#This Row],[PROFIT MARGIN]]</f>
        <v>146.81696400000001</v>
      </c>
      <c r="G2274" s="14" t="str">
        <f>IF(sales_data_sample3[[#This Row],[STATUS]] &lt;&gt;"Cancelled","7,31%","0")</f>
        <v>7,31%</v>
      </c>
      <c r="H2274" s="4">
        <v>38325</v>
      </c>
      <c r="I2274" t="s">
        <v>28</v>
      </c>
      <c r="J2274">
        <f>ROUNDUP(MONTH(sales_data_sample3[[#This Row],[ORDER DATE]])/3,0)</f>
        <v>4</v>
      </c>
      <c r="K2274" t="str">
        <f>TEXT(sales_data_sample3[[#This Row],[ORDER DATE]],"[$-409]mmmm")</f>
        <v>December</v>
      </c>
      <c r="L2274">
        <f>YEAR(sales_data_sample3[[#This Row],[ORDER DATE]])</f>
        <v>2004</v>
      </c>
      <c r="M2274" t="s">
        <v>1502</v>
      </c>
      <c r="N2274">
        <v>109</v>
      </c>
      <c r="O2274" t="s">
        <v>2888</v>
      </c>
      <c r="P2274" t="s">
        <v>1507</v>
      </c>
      <c r="Q2274" t="s">
        <v>1508</v>
      </c>
      <c r="R2274" t="s">
        <v>1509</v>
      </c>
      <c r="S2274" t="s">
        <v>4804</v>
      </c>
      <c r="T2274" t="s">
        <v>1089</v>
      </c>
      <c r="U2274" t="s">
        <v>166</v>
      </c>
      <c r="V2274" t="s">
        <v>1510</v>
      </c>
      <c r="W2274" t="s">
        <v>38</v>
      </c>
      <c r="X2274" t="s">
        <v>39</v>
      </c>
      <c r="Y2274" t="s">
        <v>1511</v>
      </c>
      <c r="Z2274" t="s">
        <v>1512</v>
      </c>
      <c r="AA2274" t="s">
        <v>42</v>
      </c>
    </row>
    <row r="2275" spans="1:27" x14ac:dyDescent="0.25">
      <c r="A2275" s="1">
        <v>10353</v>
      </c>
      <c r="B2275" s="1">
        <v>35</v>
      </c>
      <c r="C2275" s="8">
        <v>89.9</v>
      </c>
      <c r="D2275" s="1">
        <v>3</v>
      </c>
      <c r="E2275" s="7">
        <v>3146.5</v>
      </c>
      <c r="F2275" s="7">
        <f>sales_data_sample3[[#This Row],[SALES]]*sales_data_sample3[[#This Row],[PROFIT MARGIN]]</f>
        <v>230.00915000000001</v>
      </c>
      <c r="G2275" s="14" t="str">
        <f>IF(sales_data_sample3[[#This Row],[STATUS]] &lt;&gt;"Cancelled","7,31%","0")</f>
        <v>7,31%</v>
      </c>
      <c r="H2275" s="4">
        <v>38325</v>
      </c>
      <c r="I2275" t="s">
        <v>28</v>
      </c>
      <c r="J2275">
        <f>ROUNDUP(MONTH(sales_data_sample3[[#This Row],[ORDER DATE]])/3,0)</f>
        <v>4</v>
      </c>
      <c r="K2275" t="str">
        <f>TEXT(sales_data_sample3[[#This Row],[ORDER DATE]],"[$-409]mmmm")</f>
        <v>December</v>
      </c>
      <c r="L2275">
        <f>YEAR(sales_data_sample3[[#This Row],[ORDER DATE]])</f>
        <v>2004</v>
      </c>
      <c r="M2275" t="s">
        <v>1502</v>
      </c>
      <c r="N2275">
        <v>72</v>
      </c>
      <c r="O2275" t="s">
        <v>3763</v>
      </c>
      <c r="P2275" t="s">
        <v>1507</v>
      </c>
      <c r="Q2275" t="s">
        <v>1508</v>
      </c>
      <c r="R2275" t="s">
        <v>1509</v>
      </c>
      <c r="S2275" t="s">
        <v>4804</v>
      </c>
      <c r="T2275" t="s">
        <v>1089</v>
      </c>
      <c r="U2275" t="s">
        <v>166</v>
      </c>
      <c r="V2275" t="s">
        <v>1510</v>
      </c>
      <c r="W2275" t="s">
        <v>38</v>
      </c>
      <c r="X2275" t="s">
        <v>39</v>
      </c>
      <c r="Y2275" t="s">
        <v>1511</v>
      </c>
      <c r="Z2275" t="s">
        <v>1512</v>
      </c>
      <c r="AA2275" t="s">
        <v>65</v>
      </c>
    </row>
    <row r="2276" spans="1:27" x14ac:dyDescent="0.25">
      <c r="A2276" s="1">
        <v>10353</v>
      </c>
      <c r="B2276" s="1">
        <v>46</v>
      </c>
      <c r="C2276" s="8">
        <v>81.17</v>
      </c>
      <c r="D2276" s="1">
        <v>5</v>
      </c>
      <c r="E2276" s="7">
        <v>3733.82</v>
      </c>
      <c r="F2276" s="7">
        <f>sales_data_sample3[[#This Row],[SALES]]*sales_data_sample3[[#This Row],[PROFIT MARGIN]]</f>
        <v>474.19514000000004</v>
      </c>
      <c r="G2276" s="14">
        <v>0.127</v>
      </c>
      <c r="H2276" s="4">
        <v>38325</v>
      </c>
      <c r="I2276" t="s">
        <v>28</v>
      </c>
      <c r="J2276">
        <f>ROUNDUP(MONTH(sales_data_sample3[[#This Row],[ORDER DATE]])/3,0)</f>
        <v>4</v>
      </c>
      <c r="K2276" t="str">
        <f>TEXT(sales_data_sample3[[#This Row],[ORDER DATE]],"[$-409]mmmm")</f>
        <v>December</v>
      </c>
      <c r="L2276">
        <f>YEAR(sales_data_sample3[[#This Row],[ORDER DATE]])</f>
        <v>2004</v>
      </c>
      <c r="M2276" t="s">
        <v>29</v>
      </c>
      <c r="N2276">
        <v>99</v>
      </c>
      <c r="O2276" t="s">
        <v>3872</v>
      </c>
      <c r="P2276" t="s">
        <v>1507</v>
      </c>
      <c r="Q2276" t="s">
        <v>1508</v>
      </c>
      <c r="R2276" t="s">
        <v>1509</v>
      </c>
      <c r="S2276" t="s">
        <v>4804</v>
      </c>
      <c r="T2276" t="s">
        <v>1089</v>
      </c>
      <c r="U2276" t="s">
        <v>166</v>
      </c>
      <c r="V2276" t="s">
        <v>1510</v>
      </c>
      <c r="W2276" t="s">
        <v>38</v>
      </c>
      <c r="X2276" t="s">
        <v>39</v>
      </c>
      <c r="Y2276" t="s">
        <v>1511</v>
      </c>
      <c r="Z2276" t="s">
        <v>1512</v>
      </c>
      <c r="AA2276" t="s">
        <v>65</v>
      </c>
    </row>
    <row r="2277" spans="1:27" x14ac:dyDescent="0.25">
      <c r="A2277" s="1">
        <v>10353</v>
      </c>
      <c r="B2277" s="1">
        <v>40</v>
      </c>
      <c r="C2277" s="8">
        <v>44.51</v>
      </c>
      <c r="D2277" s="1">
        <v>7</v>
      </c>
      <c r="E2277" s="7">
        <v>1780.4</v>
      </c>
      <c r="F2277" s="7">
        <f>sales_data_sample3[[#This Row],[SALES]]*sales_data_sample3[[#This Row],[PROFIT MARGIN]]</f>
        <v>131.57156000000001</v>
      </c>
      <c r="G2277" s="14" t="str">
        <f>IF(sales_data_sample3[[#This Row],[STATUS]] &lt;&gt;"Cancelled","7,39%","0")</f>
        <v>7,39%</v>
      </c>
      <c r="H2277" s="4">
        <v>38325</v>
      </c>
      <c r="I2277" t="s">
        <v>28</v>
      </c>
      <c r="J2277">
        <f>ROUNDUP(MONTH(sales_data_sample3[[#This Row],[ORDER DATE]])/3,0)</f>
        <v>4</v>
      </c>
      <c r="K2277" t="str">
        <f>TEXT(sales_data_sample3[[#This Row],[ORDER DATE]],"[$-409]mmmm")</f>
        <v>December</v>
      </c>
      <c r="L2277">
        <f>YEAR(sales_data_sample3[[#This Row],[ORDER DATE]])</f>
        <v>2004</v>
      </c>
      <c r="M2277" t="s">
        <v>1354</v>
      </c>
      <c r="N2277">
        <v>68</v>
      </c>
      <c r="O2277" t="s">
        <v>4069</v>
      </c>
      <c r="P2277" t="s">
        <v>1507</v>
      </c>
      <c r="Q2277" t="s">
        <v>1508</v>
      </c>
      <c r="R2277" t="s">
        <v>1509</v>
      </c>
      <c r="S2277" t="s">
        <v>4804</v>
      </c>
      <c r="T2277" t="s">
        <v>1089</v>
      </c>
      <c r="U2277" t="s">
        <v>166</v>
      </c>
      <c r="V2277" t="s">
        <v>1510</v>
      </c>
      <c r="W2277" t="s">
        <v>38</v>
      </c>
      <c r="X2277" t="s">
        <v>39</v>
      </c>
      <c r="Y2277" t="s">
        <v>1511</v>
      </c>
      <c r="Z2277" t="s">
        <v>1512</v>
      </c>
      <c r="AA2277" t="s">
        <v>42</v>
      </c>
    </row>
    <row r="2278" spans="1:27" x14ac:dyDescent="0.25">
      <c r="A2278" s="1">
        <v>10353</v>
      </c>
      <c r="B2278" s="1">
        <v>40</v>
      </c>
      <c r="C2278" s="8">
        <v>82.21</v>
      </c>
      <c r="D2278" s="1">
        <v>8</v>
      </c>
      <c r="E2278" s="7">
        <v>3288.4</v>
      </c>
      <c r="F2278" s="7">
        <f>sales_data_sample3[[#This Row],[SALES]]*sales_data_sample3[[#This Row],[PROFIT MARGIN]]</f>
        <v>243.01275999999999</v>
      </c>
      <c r="G2278" s="14" t="str">
        <f>IF(sales_data_sample3[[#This Row],[STATUS]] &lt;&gt;"Cancelled","7,39%","0")</f>
        <v>7,39%</v>
      </c>
      <c r="H2278" s="4">
        <v>38325</v>
      </c>
      <c r="I2278" t="s">
        <v>28</v>
      </c>
      <c r="J2278">
        <f>ROUNDUP(MONTH(sales_data_sample3[[#This Row],[ORDER DATE]])/3,0)</f>
        <v>4</v>
      </c>
      <c r="K2278" t="str">
        <f>TEXT(sales_data_sample3[[#This Row],[ORDER DATE]],"[$-409]mmmm")</f>
        <v>December</v>
      </c>
      <c r="L2278">
        <f>YEAR(sales_data_sample3[[#This Row],[ORDER DATE]])</f>
        <v>2004</v>
      </c>
      <c r="M2278" t="s">
        <v>1354</v>
      </c>
      <c r="N2278">
        <v>43</v>
      </c>
      <c r="O2278" t="s">
        <v>4136</v>
      </c>
      <c r="P2278" t="s">
        <v>1507</v>
      </c>
      <c r="Q2278" t="s">
        <v>1508</v>
      </c>
      <c r="R2278" t="s">
        <v>1509</v>
      </c>
      <c r="S2278" t="s">
        <v>4804</v>
      </c>
      <c r="T2278" t="s">
        <v>1089</v>
      </c>
      <c r="U2278" t="s">
        <v>166</v>
      </c>
      <c r="V2278" t="s">
        <v>1510</v>
      </c>
      <c r="W2278" t="s">
        <v>38</v>
      </c>
      <c r="X2278" t="s">
        <v>39</v>
      </c>
      <c r="Y2278" t="s">
        <v>1511</v>
      </c>
      <c r="Z2278" t="s">
        <v>1512</v>
      </c>
      <c r="AA2278" t="s">
        <v>65</v>
      </c>
    </row>
    <row r="2279" spans="1:27" x14ac:dyDescent="0.25">
      <c r="A2279" s="1">
        <v>10353</v>
      </c>
      <c r="B2279" s="1">
        <v>39</v>
      </c>
      <c r="C2279" s="8">
        <v>100</v>
      </c>
      <c r="D2279" s="1">
        <v>9</v>
      </c>
      <c r="E2279" s="7">
        <v>5043.87</v>
      </c>
      <c r="F2279" s="7">
        <f>sales_data_sample3[[#This Row],[SALES]]*sales_data_sample3[[#This Row],[PROFIT MARGIN]]</f>
        <v>368.70689699999997</v>
      </c>
      <c r="G2279" s="14" t="str">
        <f>IF(sales_data_sample3[[#This Row],[STATUS]] &lt;&gt;"Cancelled","7,31%","0")</f>
        <v>7,31%</v>
      </c>
      <c r="H2279" s="4">
        <v>38325</v>
      </c>
      <c r="I2279" t="s">
        <v>28</v>
      </c>
      <c r="J2279">
        <f>ROUNDUP(MONTH(sales_data_sample3[[#This Row],[ORDER DATE]])/3,0)</f>
        <v>4</v>
      </c>
      <c r="K2279" t="str">
        <f>TEXT(sales_data_sample3[[#This Row],[ORDER DATE]],"[$-409]mmmm")</f>
        <v>December</v>
      </c>
      <c r="L2279">
        <f>YEAR(sales_data_sample3[[#This Row],[ORDER DATE]])</f>
        <v>2004</v>
      </c>
      <c r="M2279" t="s">
        <v>1502</v>
      </c>
      <c r="N2279">
        <v>91</v>
      </c>
      <c r="O2279" t="s">
        <v>4321</v>
      </c>
      <c r="P2279" t="s">
        <v>1507</v>
      </c>
      <c r="Q2279" t="s">
        <v>1508</v>
      </c>
      <c r="R2279" t="s">
        <v>1509</v>
      </c>
      <c r="S2279" t="s">
        <v>4804</v>
      </c>
      <c r="T2279" t="s">
        <v>1089</v>
      </c>
      <c r="U2279" t="s">
        <v>166</v>
      </c>
      <c r="V2279" t="s">
        <v>1510</v>
      </c>
      <c r="W2279" t="s">
        <v>38</v>
      </c>
      <c r="X2279" t="s">
        <v>39</v>
      </c>
      <c r="Y2279" t="s">
        <v>1511</v>
      </c>
      <c r="Z2279" t="s">
        <v>1512</v>
      </c>
      <c r="AA2279" t="s">
        <v>65</v>
      </c>
    </row>
    <row r="2280" spans="1:27" x14ac:dyDescent="0.25">
      <c r="A2280" s="1">
        <v>10353</v>
      </c>
      <c r="B2280" s="1">
        <v>48</v>
      </c>
      <c r="C2280" s="8">
        <v>68.8</v>
      </c>
      <c r="D2280" s="1">
        <v>4</v>
      </c>
      <c r="E2280" s="7">
        <v>3302.4</v>
      </c>
      <c r="F2280" s="7">
        <f>sales_data_sample3[[#This Row],[SALES]]*sales_data_sample3[[#This Row],[PROFIT MARGIN]]</f>
        <v>241.40544</v>
      </c>
      <c r="G2280" s="14" t="str">
        <f>IF(sales_data_sample3[[#This Row],[STATUS]] &lt;&gt;"Cancelled","7,31%","0")</f>
        <v>7,31%</v>
      </c>
      <c r="H2280" s="4">
        <v>38325</v>
      </c>
      <c r="I2280" t="s">
        <v>28</v>
      </c>
      <c r="J2280">
        <f>ROUNDUP(MONTH(sales_data_sample3[[#This Row],[ORDER DATE]])/3,0)</f>
        <v>4</v>
      </c>
      <c r="K2280" t="str">
        <f>TEXT(sales_data_sample3[[#This Row],[ORDER DATE]],"[$-409]mmmm")</f>
        <v>December</v>
      </c>
      <c r="L2280">
        <f>YEAR(sales_data_sample3[[#This Row],[ORDER DATE]])</f>
        <v>2004</v>
      </c>
      <c r="M2280" t="s">
        <v>1502</v>
      </c>
      <c r="N2280">
        <v>118</v>
      </c>
      <c r="O2280" t="s">
        <v>4540</v>
      </c>
      <c r="P2280" t="s">
        <v>1507</v>
      </c>
      <c r="Q2280" t="s">
        <v>1508</v>
      </c>
      <c r="R2280" t="s">
        <v>1509</v>
      </c>
      <c r="S2280" t="s">
        <v>4804</v>
      </c>
      <c r="T2280" t="s">
        <v>1089</v>
      </c>
      <c r="U2280" t="s">
        <v>166</v>
      </c>
      <c r="V2280" t="s">
        <v>1510</v>
      </c>
      <c r="W2280" t="s">
        <v>38</v>
      </c>
      <c r="X2280" t="s">
        <v>39</v>
      </c>
      <c r="Y2280" t="s">
        <v>1511</v>
      </c>
      <c r="Z2280" t="s">
        <v>1512</v>
      </c>
      <c r="AA2280" t="s">
        <v>65</v>
      </c>
    </row>
    <row r="2281" spans="1:27" x14ac:dyDescent="0.25">
      <c r="A2281" s="1">
        <v>10353</v>
      </c>
      <c r="B2281" s="1">
        <v>43</v>
      </c>
      <c r="C2281" s="8">
        <v>81.95</v>
      </c>
      <c r="D2281" s="1">
        <v>6</v>
      </c>
      <c r="E2281" s="7">
        <v>3523.85</v>
      </c>
      <c r="F2281" s="7">
        <f>sales_data_sample3[[#This Row],[SALES]]*sales_data_sample3[[#This Row],[PROFIT MARGIN]]</f>
        <v>257.593435</v>
      </c>
      <c r="G2281" s="14" t="str">
        <f>IF(sales_data_sample3[[#This Row],[STATUS]] &lt;&gt;"Cancelled","7,31%","0")</f>
        <v>7,31%</v>
      </c>
      <c r="H2281" s="4">
        <v>38325</v>
      </c>
      <c r="I2281" t="s">
        <v>28</v>
      </c>
      <c r="J2281">
        <f>ROUNDUP(MONTH(sales_data_sample3[[#This Row],[ORDER DATE]])/3,0)</f>
        <v>4</v>
      </c>
      <c r="K2281" t="str">
        <f>TEXT(sales_data_sample3[[#This Row],[ORDER DATE]],"[$-409]mmmm")</f>
        <v>December</v>
      </c>
      <c r="L2281">
        <f>YEAR(sales_data_sample3[[#This Row],[ORDER DATE]])</f>
        <v>2004</v>
      </c>
      <c r="M2281" t="s">
        <v>1502</v>
      </c>
      <c r="N2281">
        <v>80</v>
      </c>
      <c r="O2281" t="s">
        <v>4572</v>
      </c>
      <c r="P2281" t="s">
        <v>1507</v>
      </c>
      <c r="Q2281" t="s">
        <v>1508</v>
      </c>
      <c r="R2281" t="s">
        <v>1509</v>
      </c>
      <c r="S2281" t="s">
        <v>4804</v>
      </c>
      <c r="T2281" t="s">
        <v>1089</v>
      </c>
      <c r="U2281" t="s">
        <v>166</v>
      </c>
      <c r="V2281" t="s">
        <v>1510</v>
      </c>
      <c r="W2281" t="s">
        <v>38</v>
      </c>
      <c r="X2281" t="s">
        <v>39</v>
      </c>
      <c r="Y2281" t="s">
        <v>1511</v>
      </c>
      <c r="Z2281" t="s">
        <v>1512</v>
      </c>
      <c r="AA2281" t="s">
        <v>65</v>
      </c>
    </row>
    <row r="2282" spans="1:27" x14ac:dyDescent="0.25">
      <c r="A2282" s="1">
        <v>10355</v>
      </c>
      <c r="B2282" s="1">
        <v>23</v>
      </c>
      <c r="C2282" s="8">
        <v>100</v>
      </c>
      <c r="D2282" s="1">
        <v>7</v>
      </c>
      <c r="E2282" s="7">
        <v>3177.91</v>
      </c>
      <c r="F2282" s="7">
        <f>sales_data_sample3[[#This Row],[SALES]]*sales_data_sample3[[#This Row],[PROFIT MARGIN]]</f>
        <v>790.98179900000002</v>
      </c>
      <c r="G2282" s="14" t="str">
        <f>IF(sales_data_sample3[[#This Row],[STATUS]] &lt;&gt;"Cancelled","24,89%","0")</f>
        <v>24,89%</v>
      </c>
      <c r="H2282" s="4">
        <v>38328</v>
      </c>
      <c r="I2282" t="s">
        <v>28</v>
      </c>
      <c r="J2282">
        <f>ROUNDUP(MONTH(sales_data_sample3[[#This Row],[ORDER DATE]])/3,0)</f>
        <v>4</v>
      </c>
      <c r="K2282" t="str">
        <f>TEXT(sales_data_sample3[[#This Row],[ORDER DATE]],"[$-409]mmmm")</f>
        <v>December</v>
      </c>
      <c r="L2282">
        <f>YEAR(sales_data_sample3[[#This Row],[ORDER DATE]])</f>
        <v>2004</v>
      </c>
      <c r="M2282" t="s">
        <v>278</v>
      </c>
      <c r="N2282">
        <v>146</v>
      </c>
      <c r="O2282" t="s">
        <v>2364</v>
      </c>
      <c r="P2282" t="s">
        <v>268</v>
      </c>
      <c r="Q2282" t="s">
        <v>269</v>
      </c>
      <c r="R2282" t="s">
        <v>270</v>
      </c>
      <c r="S2282" t="s">
        <v>4804</v>
      </c>
      <c r="T2282" t="s">
        <v>271</v>
      </c>
      <c r="U2282" t="s">
        <v>4804</v>
      </c>
      <c r="V2282" t="s">
        <v>272</v>
      </c>
      <c r="W2282" t="s">
        <v>273</v>
      </c>
      <c r="X2282" t="s">
        <v>52</v>
      </c>
      <c r="Y2282" t="s">
        <v>274</v>
      </c>
      <c r="Z2282" t="s">
        <v>275</v>
      </c>
      <c r="AA2282" t="s">
        <v>65</v>
      </c>
    </row>
    <row r="2283" spans="1:27" x14ac:dyDescent="0.25">
      <c r="A2283" s="1">
        <v>10355</v>
      </c>
      <c r="B2283" s="1">
        <v>31</v>
      </c>
      <c r="C2283" s="8">
        <v>53.47</v>
      </c>
      <c r="D2283" s="1">
        <v>1</v>
      </c>
      <c r="E2283" s="7">
        <v>1657.57</v>
      </c>
      <c r="F2283" s="7">
        <f>sales_data_sample3[[#This Row],[SALES]]*sales_data_sample3[[#This Row],[PROFIT MARGIN]]</f>
        <v>210.51139000000001</v>
      </c>
      <c r="G2283" s="14">
        <v>0.127</v>
      </c>
      <c r="H2283" s="4">
        <v>38328</v>
      </c>
      <c r="I2283" t="s">
        <v>28</v>
      </c>
      <c r="J2283">
        <f>ROUNDUP(MONTH(sales_data_sample3[[#This Row],[ORDER DATE]])/3,0)</f>
        <v>4</v>
      </c>
      <c r="K2283" t="str">
        <f>TEXT(sales_data_sample3[[#This Row],[ORDER DATE]],"[$-409]mmmm")</f>
        <v>December</v>
      </c>
      <c r="L2283">
        <f>YEAR(sales_data_sample3[[#This Row],[ORDER DATE]])</f>
        <v>2004</v>
      </c>
      <c r="M2283" t="s">
        <v>29</v>
      </c>
      <c r="N2283">
        <v>62</v>
      </c>
      <c r="O2283" t="s">
        <v>2422</v>
      </c>
      <c r="P2283" t="s">
        <v>268</v>
      </c>
      <c r="Q2283" t="s">
        <v>269</v>
      </c>
      <c r="R2283" t="s">
        <v>270</v>
      </c>
      <c r="S2283" t="s">
        <v>4804</v>
      </c>
      <c r="T2283" t="s">
        <v>271</v>
      </c>
      <c r="U2283" t="s">
        <v>4804</v>
      </c>
      <c r="V2283" t="s">
        <v>272</v>
      </c>
      <c r="W2283" t="s">
        <v>273</v>
      </c>
      <c r="X2283" t="s">
        <v>52</v>
      </c>
      <c r="Y2283" t="s">
        <v>274</v>
      </c>
      <c r="Z2283" t="s">
        <v>275</v>
      </c>
      <c r="AA2283" t="s">
        <v>42</v>
      </c>
    </row>
    <row r="2284" spans="1:27" x14ac:dyDescent="0.25">
      <c r="A2284" s="1">
        <v>10355</v>
      </c>
      <c r="B2284" s="1">
        <v>25</v>
      </c>
      <c r="C2284" s="8">
        <v>100</v>
      </c>
      <c r="D2284" s="1">
        <v>2</v>
      </c>
      <c r="E2284" s="7">
        <v>4203.5</v>
      </c>
      <c r="F2284" s="7">
        <f>sales_data_sample3[[#This Row],[SALES]]*sales_data_sample3[[#This Row],[PROFIT MARGIN]]</f>
        <v>1046.2511500000001</v>
      </c>
      <c r="G2284" s="14" t="str">
        <f>IF(sales_data_sample3[[#This Row],[STATUS]] &lt;&gt;"Cancelled","24,89%","0")</f>
        <v>24,89%</v>
      </c>
      <c r="H2284" s="4">
        <v>38328</v>
      </c>
      <c r="I2284" t="s">
        <v>28</v>
      </c>
      <c r="J2284">
        <f>ROUNDUP(MONTH(sales_data_sample3[[#This Row],[ORDER DATE]])/3,0)</f>
        <v>4</v>
      </c>
      <c r="K2284" t="str">
        <f>TEXT(sales_data_sample3[[#This Row],[ORDER DATE]],"[$-409]mmmm")</f>
        <v>December</v>
      </c>
      <c r="L2284">
        <f>YEAR(sales_data_sample3[[#This Row],[ORDER DATE]])</f>
        <v>2004</v>
      </c>
      <c r="M2284" t="s">
        <v>278</v>
      </c>
      <c r="N2284">
        <v>148</v>
      </c>
      <c r="O2284" t="s">
        <v>2673</v>
      </c>
      <c r="P2284" t="s">
        <v>268</v>
      </c>
      <c r="Q2284" t="s">
        <v>269</v>
      </c>
      <c r="R2284" t="s">
        <v>270</v>
      </c>
      <c r="S2284" t="s">
        <v>4804</v>
      </c>
      <c r="T2284" t="s">
        <v>271</v>
      </c>
      <c r="U2284" t="s">
        <v>4804</v>
      </c>
      <c r="V2284" t="s">
        <v>272</v>
      </c>
      <c r="W2284" t="s">
        <v>273</v>
      </c>
      <c r="X2284" t="s">
        <v>52</v>
      </c>
      <c r="Y2284" t="s">
        <v>274</v>
      </c>
      <c r="Z2284" t="s">
        <v>275</v>
      </c>
      <c r="AA2284" t="s">
        <v>65</v>
      </c>
    </row>
    <row r="2285" spans="1:27" x14ac:dyDescent="0.25">
      <c r="A2285" s="1">
        <v>10355</v>
      </c>
      <c r="B2285" s="1">
        <v>41</v>
      </c>
      <c r="C2285" s="8">
        <v>70.650000000000006</v>
      </c>
      <c r="D2285" s="1">
        <v>3</v>
      </c>
      <c r="E2285" s="7">
        <v>2896.65</v>
      </c>
      <c r="F2285" s="7">
        <f>sales_data_sample3[[#This Row],[SALES]]*sales_data_sample3[[#This Row],[PROFIT MARGIN]]</f>
        <v>367.87455</v>
      </c>
      <c r="G2285" s="14">
        <v>0.127</v>
      </c>
      <c r="H2285" s="4">
        <v>38328</v>
      </c>
      <c r="I2285" t="s">
        <v>28</v>
      </c>
      <c r="J2285">
        <f>ROUNDUP(MONTH(sales_data_sample3[[#This Row],[ORDER DATE]])/3,0)</f>
        <v>4</v>
      </c>
      <c r="K2285" t="str">
        <f>TEXT(sales_data_sample3[[#This Row],[ORDER DATE]],"[$-409]mmmm")</f>
        <v>December</v>
      </c>
      <c r="L2285">
        <f>YEAR(sales_data_sample3[[#This Row],[ORDER DATE]])</f>
        <v>2004</v>
      </c>
      <c r="M2285" t="s">
        <v>29</v>
      </c>
      <c r="N2285">
        <v>69</v>
      </c>
      <c r="O2285" t="s">
        <v>3105</v>
      </c>
      <c r="P2285" t="s">
        <v>268</v>
      </c>
      <c r="Q2285" t="s">
        <v>269</v>
      </c>
      <c r="R2285" t="s">
        <v>270</v>
      </c>
      <c r="S2285" t="s">
        <v>4804</v>
      </c>
      <c r="T2285" t="s">
        <v>271</v>
      </c>
      <c r="U2285" t="s">
        <v>4804</v>
      </c>
      <c r="V2285" t="s">
        <v>272</v>
      </c>
      <c r="W2285" t="s">
        <v>273</v>
      </c>
      <c r="X2285" t="s">
        <v>52</v>
      </c>
      <c r="Y2285" t="s">
        <v>274</v>
      </c>
      <c r="Z2285" t="s">
        <v>275</v>
      </c>
      <c r="AA2285" t="s">
        <v>42</v>
      </c>
    </row>
    <row r="2286" spans="1:27" x14ac:dyDescent="0.25">
      <c r="A2286" s="1">
        <v>10355</v>
      </c>
      <c r="B2286" s="1">
        <v>36</v>
      </c>
      <c r="C2286" s="8">
        <v>38.520000000000003</v>
      </c>
      <c r="D2286" s="1">
        <v>4</v>
      </c>
      <c r="E2286" s="7">
        <v>1386.72</v>
      </c>
      <c r="F2286" s="7">
        <f>sales_data_sample3[[#This Row],[SALES]]*sales_data_sample3[[#This Row],[PROFIT MARGIN]]</f>
        <v>345.154608</v>
      </c>
      <c r="G2286" s="14" t="str">
        <f>IF(sales_data_sample3[[#This Row],[STATUS]] &lt;&gt;"Cancelled","24,89%","0")</f>
        <v>24,89%</v>
      </c>
      <c r="H2286" s="4">
        <v>38328</v>
      </c>
      <c r="I2286" t="s">
        <v>28</v>
      </c>
      <c r="J2286">
        <f>ROUNDUP(MONTH(sales_data_sample3[[#This Row],[ORDER DATE]])/3,0)</f>
        <v>4</v>
      </c>
      <c r="K2286" t="str">
        <f>TEXT(sales_data_sample3[[#This Row],[ORDER DATE]],"[$-409]mmmm")</f>
        <v>December</v>
      </c>
      <c r="L2286">
        <f>YEAR(sales_data_sample3[[#This Row],[ORDER DATE]])</f>
        <v>2004</v>
      </c>
      <c r="M2286" t="s">
        <v>278</v>
      </c>
      <c r="N2286">
        <v>37</v>
      </c>
      <c r="O2286" t="s">
        <v>3302</v>
      </c>
      <c r="P2286" t="s">
        <v>268</v>
      </c>
      <c r="Q2286" t="s">
        <v>269</v>
      </c>
      <c r="R2286" t="s">
        <v>270</v>
      </c>
      <c r="S2286" t="s">
        <v>4804</v>
      </c>
      <c r="T2286" t="s">
        <v>271</v>
      </c>
      <c r="U2286" t="s">
        <v>4804</v>
      </c>
      <c r="V2286" t="s">
        <v>272</v>
      </c>
      <c r="W2286" t="s">
        <v>273</v>
      </c>
      <c r="X2286" t="s">
        <v>52</v>
      </c>
      <c r="Y2286" t="s">
        <v>274</v>
      </c>
      <c r="Z2286" t="s">
        <v>275</v>
      </c>
      <c r="AA2286" t="s">
        <v>42</v>
      </c>
    </row>
    <row r="2287" spans="1:27" x14ac:dyDescent="0.25">
      <c r="A2287" s="1">
        <v>10355</v>
      </c>
      <c r="B2287" s="1">
        <v>44</v>
      </c>
      <c r="C2287" s="8">
        <v>62.45</v>
      </c>
      <c r="D2287" s="1">
        <v>6</v>
      </c>
      <c r="E2287" s="7">
        <v>2747.8</v>
      </c>
      <c r="F2287" s="7">
        <f>sales_data_sample3[[#This Row],[SALES]]*sales_data_sample3[[#This Row],[PROFIT MARGIN]]</f>
        <v>683.9274200000001</v>
      </c>
      <c r="G2287" s="14" t="str">
        <f>IF(sales_data_sample3[[#This Row],[STATUS]] &lt;&gt;"Cancelled","24,89%","0")</f>
        <v>24,89%</v>
      </c>
      <c r="H2287" s="4">
        <v>38328</v>
      </c>
      <c r="I2287" t="s">
        <v>28</v>
      </c>
      <c r="J2287">
        <f>ROUNDUP(MONTH(sales_data_sample3[[#This Row],[ORDER DATE]])/3,0)</f>
        <v>4</v>
      </c>
      <c r="K2287" t="str">
        <f>TEXT(sales_data_sample3[[#This Row],[ORDER DATE]],"[$-409]mmmm")</f>
        <v>December</v>
      </c>
      <c r="L2287">
        <f>YEAR(sales_data_sample3[[#This Row],[ORDER DATE]])</f>
        <v>2004</v>
      </c>
      <c r="M2287" t="s">
        <v>278</v>
      </c>
      <c r="N2287">
        <v>61</v>
      </c>
      <c r="O2287" t="s">
        <v>3427</v>
      </c>
      <c r="P2287" t="s">
        <v>268</v>
      </c>
      <c r="Q2287" t="s">
        <v>269</v>
      </c>
      <c r="R2287" t="s">
        <v>270</v>
      </c>
      <c r="S2287" t="s">
        <v>4804</v>
      </c>
      <c r="T2287" t="s">
        <v>271</v>
      </c>
      <c r="U2287" t="s">
        <v>4804</v>
      </c>
      <c r="V2287" t="s">
        <v>272</v>
      </c>
      <c r="W2287" t="s">
        <v>273</v>
      </c>
      <c r="X2287" t="s">
        <v>52</v>
      </c>
      <c r="Y2287" t="s">
        <v>274</v>
      </c>
      <c r="Z2287" t="s">
        <v>275</v>
      </c>
      <c r="AA2287" t="s">
        <v>42</v>
      </c>
    </row>
    <row r="2288" spans="1:27" x14ac:dyDescent="0.25">
      <c r="A2288" s="1">
        <v>10355</v>
      </c>
      <c r="B2288" s="1">
        <v>32</v>
      </c>
      <c r="C2288" s="8">
        <v>100</v>
      </c>
      <c r="D2288" s="1">
        <v>8</v>
      </c>
      <c r="E2288" s="7">
        <v>5302.72</v>
      </c>
      <c r="F2288" s="7">
        <f>sales_data_sample3[[#This Row],[SALES]]*sales_data_sample3[[#This Row],[PROFIT MARGIN]]</f>
        <v>1319.8470080000002</v>
      </c>
      <c r="G2288" s="14" t="str">
        <f>IF(sales_data_sample3[[#This Row],[STATUS]] &lt;&gt;"Cancelled","24,89%","0")</f>
        <v>24,89%</v>
      </c>
      <c r="H2288" s="4">
        <v>38328</v>
      </c>
      <c r="I2288" t="s">
        <v>28</v>
      </c>
      <c r="J2288">
        <f>ROUNDUP(MONTH(sales_data_sample3[[#This Row],[ORDER DATE]])/3,0)</f>
        <v>4</v>
      </c>
      <c r="K2288" t="str">
        <f>TEXT(sales_data_sample3[[#This Row],[ORDER DATE]],"[$-409]mmmm")</f>
        <v>December</v>
      </c>
      <c r="L2288">
        <f>YEAR(sales_data_sample3[[#This Row],[ORDER DATE]])</f>
        <v>2004</v>
      </c>
      <c r="M2288" t="s">
        <v>278</v>
      </c>
      <c r="N2288">
        <v>140</v>
      </c>
      <c r="O2288" t="s">
        <v>3589</v>
      </c>
      <c r="P2288" t="s">
        <v>268</v>
      </c>
      <c r="Q2288" t="s">
        <v>269</v>
      </c>
      <c r="R2288" t="s">
        <v>270</v>
      </c>
      <c r="S2288" t="s">
        <v>4804</v>
      </c>
      <c r="T2288" t="s">
        <v>271</v>
      </c>
      <c r="U2288" t="s">
        <v>4804</v>
      </c>
      <c r="V2288" t="s">
        <v>272</v>
      </c>
      <c r="W2288" t="s">
        <v>273</v>
      </c>
      <c r="X2288" t="s">
        <v>52</v>
      </c>
      <c r="Y2288" t="s">
        <v>274</v>
      </c>
      <c r="Z2288" t="s">
        <v>275</v>
      </c>
      <c r="AA2288" t="s">
        <v>65</v>
      </c>
    </row>
    <row r="2289" spans="1:27" x14ac:dyDescent="0.25">
      <c r="A2289" s="1">
        <v>10355</v>
      </c>
      <c r="B2289" s="1">
        <v>28</v>
      </c>
      <c r="C2289" s="8">
        <v>95.39</v>
      </c>
      <c r="D2289" s="1">
        <v>9</v>
      </c>
      <c r="E2289" s="7">
        <v>2670.92</v>
      </c>
      <c r="F2289" s="7">
        <f>sales_data_sample3[[#This Row],[SALES]]*sales_data_sample3[[#This Row],[PROFIT MARGIN]]</f>
        <v>664.79198800000006</v>
      </c>
      <c r="G2289" s="14" t="str">
        <f>IF(sales_data_sample3[[#This Row],[STATUS]] &lt;&gt;"Cancelled","24,89%","0")</f>
        <v>24,89%</v>
      </c>
      <c r="H2289" s="4">
        <v>38328</v>
      </c>
      <c r="I2289" t="s">
        <v>28</v>
      </c>
      <c r="J2289">
        <f>ROUNDUP(MONTH(sales_data_sample3[[#This Row],[ORDER DATE]])/3,0)</f>
        <v>4</v>
      </c>
      <c r="K2289" t="str">
        <f>TEXT(sales_data_sample3[[#This Row],[ORDER DATE]],"[$-409]mmmm")</f>
        <v>December</v>
      </c>
      <c r="L2289">
        <f>YEAR(sales_data_sample3[[#This Row],[ORDER DATE]])</f>
        <v>2004</v>
      </c>
      <c r="M2289" t="s">
        <v>278</v>
      </c>
      <c r="N2289">
        <v>80</v>
      </c>
      <c r="O2289" t="s">
        <v>3802</v>
      </c>
      <c r="P2289" t="s">
        <v>268</v>
      </c>
      <c r="Q2289" t="s">
        <v>269</v>
      </c>
      <c r="R2289" t="s">
        <v>270</v>
      </c>
      <c r="S2289" t="s">
        <v>4804</v>
      </c>
      <c r="T2289" t="s">
        <v>271</v>
      </c>
      <c r="U2289" t="s">
        <v>4804</v>
      </c>
      <c r="V2289" t="s">
        <v>272</v>
      </c>
      <c r="W2289" t="s">
        <v>273</v>
      </c>
      <c r="X2289" t="s">
        <v>52</v>
      </c>
      <c r="Y2289" t="s">
        <v>274</v>
      </c>
      <c r="Z2289" t="s">
        <v>275</v>
      </c>
      <c r="AA2289" t="s">
        <v>42</v>
      </c>
    </row>
    <row r="2290" spans="1:27" x14ac:dyDescent="0.25">
      <c r="A2290" s="1">
        <v>10355</v>
      </c>
      <c r="B2290" s="1">
        <v>38</v>
      </c>
      <c r="C2290" s="8">
        <v>39.83</v>
      </c>
      <c r="D2290" s="1">
        <v>10</v>
      </c>
      <c r="E2290" s="7">
        <v>1513.54</v>
      </c>
      <c r="F2290" s="7">
        <f>sales_data_sample3[[#This Row],[SALES]]*sales_data_sample3[[#This Row],[PROFIT MARGIN]]</f>
        <v>192.21958000000001</v>
      </c>
      <c r="G2290" s="14">
        <v>0.127</v>
      </c>
      <c r="H2290" s="4">
        <v>38328</v>
      </c>
      <c r="I2290" t="s">
        <v>28</v>
      </c>
      <c r="J2290">
        <f>ROUNDUP(MONTH(sales_data_sample3[[#This Row],[ORDER DATE]])/3,0)</f>
        <v>4</v>
      </c>
      <c r="K2290" t="str">
        <f>TEXT(sales_data_sample3[[#This Row],[ORDER DATE]],"[$-409]mmmm")</f>
        <v>December</v>
      </c>
      <c r="L2290">
        <f>YEAR(sales_data_sample3[[#This Row],[ORDER DATE]])</f>
        <v>2004</v>
      </c>
      <c r="M2290" t="s">
        <v>29</v>
      </c>
      <c r="N2290">
        <v>40</v>
      </c>
      <c r="O2290" t="s">
        <v>3904</v>
      </c>
      <c r="P2290" t="s">
        <v>268</v>
      </c>
      <c r="Q2290" t="s">
        <v>269</v>
      </c>
      <c r="R2290" t="s">
        <v>270</v>
      </c>
      <c r="S2290" t="s">
        <v>4804</v>
      </c>
      <c r="T2290" t="s">
        <v>271</v>
      </c>
      <c r="U2290" t="s">
        <v>4804</v>
      </c>
      <c r="V2290" t="s">
        <v>272</v>
      </c>
      <c r="W2290" t="s">
        <v>273</v>
      </c>
      <c r="X2290" t="s">
        <v>52</v>
      </c>
      <c r="Y2290" t="s">
        <v>274</v>
      </c>
      <c r="Z2290" t="s">
        <v>275</v>
      </c>
      <c r="AA2290" t="s">
        <v>42</v>
      </c>
    </row>
    <row r="2291" spans="1:27" x14ac:dyDescent="0.25">
      <c r="A2291" s="1">
        <v>10355</v>
      </c>
      <c r="B2291" s="1">
        <v>40</v>
      </c>
      <c r="C2291" s="8">
        <v>100</v>
      </c>
      <c r="D2291" s="1">
        <v>5</v>
      </c>
      <c r="E2291" s="7">
        <v>4326.8</v>
      </c>
      <c r="F2291" s="7">
        <f>sales_data_sample3[[#This Row],[SALES]]*sales_data_sample3[[#This Row],[PROFIT MARGIN]]</f>
        <v>549.50360000000001</v>
      </c>
      <c r="G2291" s="14">
        <v>0.127</v>
      </c>
      <c r="H2291" s="4">
        <v>38328</v>
      </c>
      <c r="I2291" t="s">
        <v>28</v>
      </c>
      <c r="J2291">
        <f>ROUNDUP(MONTH(sales_data_sample3[[#This Row],[ORDER DATE]])/3,0)</f>
        <v>4</v>
      </c>
      <c r="K2291" t="str">
        <f>TEXT(sales_data_sample3[[#This Row],[ORDER DATE]],"[$-409]mmmm")</f>
        <v>December</v>
      </c>
      <c r="L2291">
        <f>YEAR(sales_data_sample3[[#This Row],[ORDER DATE]])</f>
        <v>2004</v>
      </c>
      <c r="M2291" t="s">
        <v>29</v>
      </c>
      <c r="N2291">
        <v>102</v>
      </c>
      <c r="O2291" t="s">
        <v>4107</v>
      </c>
      <c r="P2291" t="s">
        <v>268</v>
      </c>
      <c r="Q2291" t="s">
        <v>269</v>
      </c>
      <c r="R2291" t="s">
        <v>270</v>
      </c>
      <c r="S2291" t="s">
        <v>4804</v>
      </c>
      <c r="T2291" t="s">
        <v>271</v>
      </c>
      <c r="U2291" t="s">
        <v>4804</v>
      </c>
      <c r="V2291" t="s">
        <v>272</v>
      </c>
      <c r="W2291" t="s">
        <v>273</v>
      </c>
      <c r="X2291" t="s">
        <v>52</v>
      </c>
      <c r="Y2291" t="s">
        <v>274</v>
      </c>
      <c r="Z2291" t="s">
        <v>275</v>
      </c>
      <c r="AA2291" t="s">
        <v>65</v>
      </c>
    </row>
    <row r="2292" spans="1:27" x14ac:dyDescent="0.25">
      <c r="A2292" s="1">
        <v>10356</v>
      </c>
      <c r="B2292" s="1">
        <v>43</v>
      </c>
      <c r="C2292" s="8">
        <v>97.6</v>
      </c>
      <c r="D2292" s="1">
        <v>8</v>
      </c>
      <c r="E2292" s="7">
        <v>4196.8</v>
      </c>
      <c r="F2292" s="7">
        <f>sales_data_sample3[[#This Row],[SALES]]*sales_data_sample3[[#This Row],[PROFIT MARGIN]]</f>
        <v>1044.5835200000001</v>
      </c>
      <c r="G2292" s="14" t="str">
        <f>IF(sales_data_sample3[[#This Row],[STATUS]] &lt;&gt;"Cancelled","24,89%","0")</f>
        <v>24,89%</v>
      </c>
      <c r="H2292" s="4">
        <v>38330</v>
      </c>
      <c r="I2292" t="s">
        <v>28</v>
      </c>
      <c r="J2292">
        <f>ROUNDUP(MONTH(sales_data_sample3[[#This Row],[ORDER DATE]])/3,0)</f>
        <v>4</v>
      </c>
      <c r="K2292" t="str">
        <f>TEXT(sales_data_sample3[[#This Row],[ORDER DATE]],"[$-409]mmmm")</f>
        <v>December</v>
      </c>
      <c r="L2292">
        <f>YEAR(sales_data_sample3[[#This Row],[ORDER DATE]])</f>
        <v>2004</v>
      </c>
      <c r="M2292" t="s">
        <v>278</v>
      </c>
      <c r="N2292">
        <v>141</v>
      </c>
      <c r="O2292" t="s">
        <v>1299</v>
      </c>
      <c r="P2292" t="s">
        <v>58</v>
      </c>
      <c r="Q2292" t="s">
        <v>59</v>
      </c>
      <c r="R2292" t="s">
        <v>60</v>
      </c>
      <c r="S2292" t="s">
        <v>4804</v>
      </c>
      <c r="T2292" t="s">
        <v>61</v>
      </c>
      <c r="U2292" t="s">
        <v>4804</v>
      </c>
      <c r="V2292" t="s">
        <v>62</v>
      </c>
      <c r="W2292" t="s">
        <v>51</v>
      </c>
      <c r="X2292" t="s">
        <v>52</v>
      </c>
      <c r="Y2292" t="s">
        <v>63</v>
      </c>
      <c r="Z2292" t="s">
        <v>64</v>
      </c>
      <c r="AA2292" t="s">
        <v>65</v>
      </c>
    </row>
    <row r="2293" spans="1:27" x14ac:dyDescent="0.25">
      <c r="A2293" s="1">
        <v>10356</v>
      </c>
      <c r="B2293" s="1">
        <v>50</v>
      </c>
      <c r="C2293" s="8">
        <v>50.18</v>
      </c>
      <c r="D2293" s="1">
        <v>9</v>
      </c>
      <c r="E2293" s="7">
        <v>2509</v>
      </c>
      <c r="F2293" s="7">
        <f>sales_data_sample3[[#This Row],[SALES]]*sales_data_sample3[[#This Row],[PROFIT MARGIN]]</f>
        <v>185.4151</v>
      </c>
      <c r="G2293" s="14" t="str">
        <f>IF(sales_data_sample3[[#This Row],[STATUS]] &lt;&gt;"Cancelled","7,39%","0")</f>
        <v>7,39%</v>
      </c>
      <c r="H2293" s="4">
        <v>38330</v>
      </c>
      <c r="I2293" t="s">
        <v>28</v>
      </c>
      <c r="J2293">
        <f>ROUNDUP(MONTH(sales_data_sample3[[#This Row],[ORDER DATE]])/3,0)</f>
        <v>4</v>
      </c>
      <c r="K2293" t="str">
        <f>TEXT(sales_data_sample3[[#This Row],[ORDER DATE]],"[$-409]mmmm")</f>
        <v>December</v>
      </c>
      <c r="L2293">
        <f>YEAR(sales_data_sample3[[#This Row],[ORDER DATE]])</f>
        <v>2004</v>
      </c>
      <c r="M2293" t="s">
        <v>1354</v>
      </c>
      <c r="N2293">
        <v>102</v>
      </c>
      <c r="O2293" t="s">
        <v>1355</v>
      </c>
      <c r="P2293" t="s">
        <v>58</v>
      </c>
      <c r="Q2293" t="s">
        <v>59</v>
      </c>
      <c r="R2293" t="s">
        <v>60</v>
      </c>
      <c r="S2293" t="s">
        <v>4804</v>
      </c>
      <c r="T2293" t="s">
        <v>61</v>
      </c>
      <c r="U2293" t="s">
        <v>4804</v>
      </c>
      <c r="V2293" t="s">
        <v>62</v>
      </c>
      <c r="W2293" t="s">
        <v>51</v>
      </c>
      <c r="X2293" t="s">
        <v>52</v>
      </c>
      <c r="Y2293" t="s">
        <v>63</v>
      </c>
      <c r="Z2293" t="s">
        <v>64</v>
      </c>
      <c r="AA2293" t="s">
        <v>42</v>
      </c>
    </row>
    <row r="2294" spans="1:27" x14ac:dyDescent="0.25">
      <c r="A2294" s="1">
        <v>10356</v>
      </c>
      <c r="B2294" s="1">
        <v>22</v>
      </c>
      <c r="C2294" s="8">
        <v>72.41</v>
      </c>
      <c r="D2294" s="1">
        <v>6</v>
      </c>
      <c r="E2294" s="7">
        <v>1593.02</v>
      </c>
      <c r="F2294" s="7">
        <f>sales_data_sample3[[#This Row],[SALES]]*sales_data_sample3[[#This Row],[PROFIT MARGIN]]</f>
        <v>117.72417799999999</v>
      </c>
      <c r="G2294" s="14" t="str">
        <f>IF(sales_data_sample3[[#This Row],[STATUS]] &lt;&gt;"Cancelled","7,39%","0")</f>
        <v>7,39%</v>
      </c>
      <c r="H2294" s="4">
        <v>38330</v>
      </c>
      <c r="I2294" t="s">
        <v>28</v>
      </c>
      <c r="J2294">
        <f>ROUNDUP(MONTH(sales_data_sample3[[#This Row],[ORDER DATE]])/3,0)</f>
        <v>4</v>
      </c>
      <c r="K2294" t="str">
        <f>TEXT(sales_data_sample3[[#This Row],[ORDER DATE]],"[$-409]mmmm")</f>
        <v>December</v>
      </c>
      <c r="L2294">
        <f>YEAR(sales_data_sample3[[#This Row],[ORDER DATE]])</f>
        <v>2004</v>
      </c>
      <c r="M2294" t="s">
        <v>1354</v>
      </c>
      <c r="N2294">
        <v>53</v>
      </c>
      <c r="O2294" t="s">
        <v>1419</v>
      </c>
      <c r="P2294" t="s">
        <v>58</v>
      </c>
      <c r="Q2294" t="s">
        <v>59</v>
      </c>
      <c r="R2294" t="s">
        <v>60</v>
      </c>
      <c r="S2294" t="s">
        <v>4804</v>
      </c>
      <c r="T2294" t="s">
        <v>61</v>
      </c>
      <c r="U2294" t="s">
        <v>4804</v>
      </c>
      <c r="V2294" t="s">
        <v>62</v>
      </c>
      <c r="W2294" t="s">
        <v>51</v>
      </c>
      <c r="X2294" t="s">
        <v>52</v>
      </c>
      <c r="Y2294" t="s">
        <v>63</v>
      </c>
      <c r="Z2294" t="s">
        <v>64</v>
      </c>
      <c r="AA2294" t="s">
        <v>42</v>
      </c>
    </row>
    <row r="2295" spans="1:27" x14ac:dyDescent="0.25">
      <c r="A2295" s="1">
        <v>10356</v>
      </c>
      <c r="B2295" s="1">
        <v>27</v>
      </c>
      <c r="C2295" s="8">
        <v>64.69</v>
      </c>
      <c r="D2295" s="1">
        <v>2</v>
      </c>
      <c r="E2295" s="7">
        <v>1746.63</v>
      </c>
      <c r="F2295" s="7">
        <f>sales_data_sample3[[#This Row],[SALES]]*sales_data_sample3[[#This Row],[PROFIT MARGIN]]</f>
        <v>434.73620700000004</v>
      </c>
      <c r="G2295" s="14" t="str">
        <f>IF(sales_data_sample3[[#This Row],[STATUS]] &lt;&gt;"Cancelled","24,89%","0")</f>
        <v>24,89%</v>
      </c>
      <c r="H2295" s="4">
        <v>38330</v>
      </c>
      <c r="I2295" t="s">
        <v>28</v>
      </c>
      <c r="J2295">
        <f>ROUNDUP(MONTH(sales_data_sample3[[#This Row],[ORDER DATE]])/3,0)</f>
        <v>4</v>
      </c>
      <c r="K2295" t="str">
        <f>TEXT(sales_data_sample3[[#This Row],[ORDER DATE]],"[$-409]mmmm")</f>
        <v>December</v>
      </c>
      <c r="L2295">
        <f>YEAR(sales_data_sample3[[#This Row],[ORDER DATE]])</f>
        <v>2004</v>
      </c>
      <c r="M2295" t="s">
        <v>278</v>
      </c>
      <c r="N2295">
        <v>142</v>
      </c>
      <c r="O2295" t="s">
        <v>1635</v>
      </c>
      <c r="P2295" t="s">
        <v>58</v>
      </c>
      <c r="Q2295" t="s">
        <v>59</v>
      </c>
      <c r="R2295" t="s">
        <v>60</v>
      </c>
      <c r="S2295" t="s">
        <v>4804</v>
      </c>
      <c r="T2295" t="s">
        <v>61</v>
      </c>
      <c r="U2295" t="s">
        <v>4804</v>
      </c>
      <c r="V2295" t="s">
        <v>62</v>
      </c>
      <c r="W2295" t="s">
        <v>51</v>
      </c>
      <c r="X2295" t="s">
        <v>52</v>
      </c>
      <c r="Y2295" t="s">
        <v>63</v>
      </c>
      <c r="Z2295" t="s">
        <v>64</v>
      </c>
      <c r="AA2295" t="s">
        <v>42</v>
      </c>
    </row>
    <row r="2296" spans="1:27" x14ac:dyDescent="0.25">
      <c r="A2296" s="1">
        <v>10356</v>
      </c>
      <c r="B2296" s="1">
        <v>29</v>
      </c>
      <c r="C2296" s="8">
        <v>100</v>
      </c>
      <c r="D2296" s="1">
        <v>3</v>
      </c>
      <c r="E2296" s="7">
        <v>3630.22</v>
      </c>
      <c r="F2296" s="7">
        <f>sales_data_sample3[[#This Row],[SALES]]*sales_data_sample3[[#This Row],[PROFIT MARGIN]]</f>
        <v>268.27325799999994</v>
      </c>
      <c r="G2296" s="14" t="str">
        <f>IF(sales_data_sample3[[#This Row],[STATUS]] &lt;&gt;"Cancelled","7,39%","0")</f>
        <v>7,39%</v>
      </c>
      <c r="H2296" s="4">
        <v>38330</v>
      </c>
      <c r="I2296" t="s">
        <v>28</v>
      </c>
      <c r="J2296">
        <f>ROUNDUP(MONTH(sales_data_sample3[[#This Row],[ORDER DATE]])/3,0)</f>
        <v>4</v>
      </c>
      <c r="K2296" t="str">
        <f>TEXT(sales_data_sample3[[#This Row],[ORDER DATE]],"[$-409]mmmm")</f>
        <v>December</v>
      </c>
      <c r="L2296">
        <f>YEAR(sales_data_sample3[[#This Row],[ORDER DATE]])</f>
        <v>2004</v>
      </c>
      <c r="M2296" t="s">
        <v>1354</v>
      </c>
      <c r="N2296">
        <v>127</v>
      </c>
      <c r="O2296" t="s">
        <v>1769</v>
      </c>
      <c r="P2296" t="s">
        <v>58</v>
      </c>
      <c r="Q2296" t="s">
        <v>59</v>
      </c>
      <c r="R2296" t="s">
        <v>60</v>
      </c>
      <c r="S2296" t="s">
        <v>4804</v>
      </c>
      <c r="T2296" t="s">
        <v>61</v>
      </c>
      <c r="U2296" t="s">
        <v>4804</v>
      </c>
      <c r="V2296" t="s">
        <v>62</v>
      </c>
      <c r="W2296" t="s">
        <v>51</v>
      </c>
      <c r="X2296" t="s">
        <v>52</v>
      </c>
      <c r="Y2296" t="s">
        <v>63</v>
      </c>
      <c r="Z2296" t="s">
        <v>64</v>
      </c>
      <c r="AA2296" t="s">
        <v>65</v>
      </c>
    </row>
    <row r="2297" spans="1:27" x14ac:dyDescent="0.25">
      <c r="A2297" s="1">
        <v>10356</v>
      </c>
      <c r="B2297" s="1">
        <v>30</v>
      </c>
      <c r="C2297" s="8">
        <v>100</v>
      </c>
      <c r="D2297" s="1">
        <v>1</v>
      </c>
      <c r="E2297" s="7">
        <v>4462.2</v>
      </c>
      <c r="F2297" s="7">
        <f>sales_data_sample3[[#This Row],[SALES]]*sales_data_sample3[[#This Row],[PROFIT MARGIN]]</f>
        <v>329.75657999999999</v>
      </c>
      <c r="G2297" s="14" t="str">
        <f>IF(sales_data_sample3[[#This Row],[STATUS]] &lt;&gt;"Cancelled","7,39%","0")</f>
        <v>7,39%</v>
      </c>
      <c r="H2297" s="4">
        <v>38330</v>
      </c>
      <c r="I2297" t="s">
        <v>28</v>
      </c>
      <c r="J2297">
        <f>ROUNDUP(MONTH(sales_data_sample3[[#This Row],[ORDER DATE]])/3,0)</f>
        <v>4</v>
      </c>
      <c r="K2297" t="str">
        <f>TEXT(sales_data_sample3[[#This Row],[ORDER DATE]],"[$-409]mmmm")</f>
        <v>December</v>
      </c>
      <c r="L2297">
        <f>YEAR(sales_data_sample3[[#This Row],[ORDER DATE]])</f>
        <v>2004</v>
      </c>
      <c r="M2297" t="s">
        <v>1354</v>
      </c>
      <c r="N2297">
        <v>168</v>
      </c>
      <c r="O2297" t="s">
        <v>1928</v>
      </c>
      <c r="P2297" t="s">
        <v>58</v>
      </c>
      <c r="Q2297" t="s">
        <v>59</v>
      </c>
      <c r="R2297" t="s">
        <v>60</v>
      </c>
      <c r="S2297" t="s">
        <v>4804</v>
      </c>
      <c r="T2297" t="s">
        <v>61</v>
      </c>
      <c r="U2297" t="s">
        <v>4804</v>
      </c>
      <c r="V2297" t="s">
        <v>62</v>
      </c>
      <c r="W2297" t="s">
        <v>51</v>
      </c>
      <c r="X2297" t="s">
        <v>52</v>
      </c>
      <c r="Y2297" t="s">
        <v>63</v>
      </c>
      <c r="Z2297" t="s">
        <v>64</v>
      </c>
      <c r="AA2297" t="s">
        <v>65</v>
      </c>
    </row>
    <row r="2298" spans="1:27" x14ac:dyDescent="0.25">
      <c r="A2298" s="1">
        <v>10356</v>
      </c>
      <c r="B2298" s="1">
        <v>48</v>
      </c>
      <c r="C2298" s="8">
        <v>100</v>
      </c>
      <c r="D2298" s="1">
        <v>5</v>
      </c>
      <c r="E2298" s="7">
        <v>9720</v>
      </c>
      <c r="F2298" s="7">
        <f>sales_data_sample3[[#This Row],[SALES]]*sales_data_sample3[[#This Row],[PROFIT MARGIN]]</f>
        <v>718.30799999999999</v>
      </c>
      <c r="G2298" s="14" t="str">
        <f>IF(sales_data_sample3[[#This Row],[STATUS]] &lt;&gt;"Cancelled","7,39%","0")</f>
        <v>7,39%</v>
      </c>
      <c r="H2298" s="4">
        <v>38330</v>
      </c>
      <c r="I2298" t="s">
        <v>28</v>
      </c>
      <c r="J2298">
        <f>ROUNDUP(MONTH(sales_data_sample3[[#This Row],[ORDER DATE]])/3,0)</f>
        <v>4</v>
      </c>
      <c r="K2298" t="str">
        <f>TEXT(sales_data_sample3[[#This Row],[ORDER DATE]],"[$-409]mmmm")</f>
        <v>December</v>
      </c>
      <c r="L2298">
        <f>YEAR(sales_data_sample3[[#This Row],[ORDER DATE]])</f>
        <v>2004</v>
      </c>
      <c r="M2298" t="s">
        <v>1354</v>
      </c>
      <c r="N2298">
        <v>33</v>
      </c>
      <c r="O2298" t="s">
        <v>2922</v>
      </c>
      <c r="P2298" t="s">
        <v>58</v>
      </c>
      <c r="Q2298" t="s">
        <v>59</v>
      </c>
      <c r="R2298" t="s">
        <v>60</v>
      </c>
      <c r="S2298" t="s">
        <v>4804</v>
      </c>
      <c r="T2298" t="s">
        <v>61</v>
      </c>
      <c r="U2298" t="s">
        <v>4804</v>
      </c>
      <c r="V2298" t="s">
        <v>62</v>
      </c>
      <c r="W2298" t="s">
        <v>51</v>
      </c>
      <c r="X2298" t="s">
        <v>52</v>
      </c>
      <c r="Y2298" t="s">
        <v>63</v>
      </c>
      <c r="Z2298" t="s">
        <v>64</v>
      </c>
      <c r="AA2298" t="s">
        <v>229</v>
      </c>
    </row>
    <row r="2299" spans="1:27" x14ac:dyDescent="0.25">
      <c r="A2299" s="1">
        <v>10356</v>
      </c>
      <c r="B2299" s="1">
        <v>26</v>
      </c>
      <c r="C2299" s="8">
        <v>31.86</v>
      </c>
      <c r="D2299" s="1">
        <v>7</v>
      </c>
      <c r="E2299" s="7">
        <v>828.36</v>
      </c>
      <c r="F2299" s="7">
        <f>sales_data_sample3[[#This Row],[SALES]]*sales_data_sample3[[#This Row],[PROFIT MARGIN]]</f>
        <v>61.215803999999999</v>
      </c>
      <c r="G2299" s="14" t="str">
        <f>IF(sales_data_sample3[[#This Row],[STATUS]] &lt;&gt;"Cancelled","7,39%","0")</f>
        <v>7,39%</v>
      </c>
      <c r="H2299" s="4">
        <v>38330</v>
      </c>
      <c r="I2299" t="s">
        <v>28</v>
      </c>
      <c r="J2299">
        <f>ROUNDUP(MONTH(sales_data_sample3[[#This Row],[ORDER DATE]])/3,0)</f>
        <v>4</v>
      </c>
      <c r="K2299" t="str">
        <f>TEXT(sales_data_sample3[[#This Row],[ORDER DATE]],"[$-409]mmmm")</f>
        <v>December</v>
      </c>
      <c r="L2299">
        <f>YEAR(sales_data_sample3[[#This Row],[ORDER DATE]])</f>
        <v>2004</v>
      </c>
      <c r="M2299" t="s">
        <v>1354</v>
      </c>
      <c r="N2299">
        <v>44</v>
      </c>
      <c r="O2299" t="s">
        <v>3035</v>
      </c>
      <c r="P2299" t="s">
        <v>58</v>
      </c>
      <c r="Q2299" t="s">
        <v>59</v>
      </c>
      <c r="R2299" t="s">
        <v>60</v>
      </c>
      <c r="S2299" t="s">
        <v>4804</v>
      </c>
      <c r="T2299" t="s">
        <v>61</v>
      </c>
      <c r="U2299" t="s">
        <v>4804</v>
      </c>
      <c r="V2299" t="s">
        <v>62</v>
      </c>
      <c r="W2299" t="s">
        <v>51</v>
      </c>
      <c r="X2299" t="s">
        <v>52</v>
      </c>
      <c r="Y2299" t="s">
        <v>63</v>
      </c>
      <c r="Z2299" t="s">
        <v>64</v>
      </c>
      <c r="AA2299" t="s">
        <v>42</v>
      </c>
    </row>
    <row r="2300" spans="1:27" x14ac:dyDescent="0.25">
      <c r="A2300" s="1">
        <v>10356</v>
      </c>
      <c r="B2300" s="1">
        <v>26</v>
      </c>
      <c r="C2300" s="8">
        <v>100</v>
      </c>
      <c r="D2300" s="1">
        <v>4</v>
      </c>
      <c r="E2300" s="7">
        <v>3937.7</v>
      </c>
      <c r="F2300" s="7">
        <f>sales_data_sample3[[#This Row],[SALES]]*sales_data_sample3[[#This Row],[PROFIT MARGIN]]</f>
        <v>500.08789999999999</v>
      </c>
      <c r="G2300" s="14">
        <v>0.127</v>
      </c>
      <c r="H2300" s="4">
        <v>38330</v>
      </c>
      <c r="I2300" t="s">
        <v>28</v>
      </c>
      <c r="J2300">
        <f>ROUNDUP(MONTH(sales_data_sample3[[#This Row],[ORDER DATE]])/3,0)</f>
        <v>4</v>
      </c>
      <c r="K2300" t="str">
        <f>TEXT(sales_data_sample3[[#This Row],[ORDER DATE]],"[$-409]mmmm")</f>
        <v>December</v>
      </c>
      <c r="L2300">
        <f>YEAR(sales_data_sample3[[#This Row],[ORDER DATE]])</f>
        <v>2004</v>
      </c>
      <c r="M2300" t="s">
        <v>29</v>
      </c>
      <c r="N2300">
        <v>81</v>
      </c>
      <c r="O2300" t="s">
        <v>4246</v>
      </c>
      <c r="P2300" t="s">
        <v>58</v>
      </c>
      <c r="Q2300" t="s">
        <v>59</v>
      </c>
      <c r="R2300" t="s">
        <v>60</v>
      </c>
      <c r="S2300" t="s">
        <v>4804</v>
      </c>
      <c r="T2300" t="s">
        <v>61</v>
      </c>
      <c r="U2300" t="s">
        <v>4804</v>
      </c>
      <c r="V2300" t="s">
        <v>62</v>
      </c>
      <c r="W2300" t="s">
        <v>51</v>
      </c>
      <c r="X2300" t="s">
        <v>52</v>
      </c>
      <c r="Y2300" t="s">
        <v>63</v>
      </c>
      <c r="Z2300" t="s">
        <v>64</v>
      </c>
      <c r="AA2300" t="s">
        <v>65</v>
      </c>
    </row>
    <row r="2301" spans="1:27" x14ac:dyDescent="0.25">
      <c r="A2301" s="1">
        <v>10357</v>
      </c>
      <c r="B2301" s="1">
        <v>32</v>
      </c>
      <c r="C2301" s="8">
        <v>100</v>
      </c>
      <c r="D2301" s="1">
        <v>10</v>
      </c>
      <c r="E2301" s="7">
        <v>5691.84</v>
      </c>
      <c r="F2301" s="7">
        <f>sales_data_sample3[[#This Row],[SALES]]*sales_data_sample3[[#This Row],[PROFIT MARGIN]]</f>
        <v>1416.6989760000001</v>
      </c>
      <c r="G2301" s="14" t="str">
        <f>IF(sales_data_sample3[[#This Row],[STATUS]] &lt;&gt;"Cancelled","24,89%","0")</f>
        <v>24,89%</v>
      </c>
      <c r="H2301" s="4">
        <v>38331</v>
      </c>
      <c r="I2301" t="s">
        <v>28</v>
      </c>
      <c r="J2301">
        <f>ROUNDUP(MONTH(sales_data_sample3[[#This Row],[ORDER DATE]])/3,0)</f>
        <v>4</v>
      </c>
      <c r="K2301" t="str">
        <f>TEXT(sales_data_sample3[[#This Row],[ORDER DATE]],"[$-409]mmmm")</f>
        <v>December</v>
      </c>
      <c r="L2301">
        <f>YEAR(sales_data_sample3[[#This Row],[ORDER DATE]])</f>
        <v>2004</v>
      </c>
      <c r="M2301" t="s">
        <v>278</v>
      </c>
      <c r="N2301">
        <v>214</v>
      </c>
      <c r="O2301" t="s">
        <v>279</v>
      </c>
      <c r="P2301" t="s">
        <v>417</v>
      </c>
      <c r="Q2301" t="s">
        <v>418</v>
      </c>
      <c r="R2301" t="s">
        <v>419</v>
      </c>
      <c r="S2301" t="s">
        <v>4804</v>
      </c>
      <c r="T2301" t="s">
        <v>420</v>
      </c>
      <c r="U2301" t="s">
        <v>73</v>
      </c>
      <c r="V2301" t="s">
        <v>167</v>
      </c>
      <c r="W2301" t="s">
        <v>38</v>
      </c>
      <c r="X2301" t="s">
        <v>39</v>
      </c>
      <c r="Y2301" t="s">
        <v>421</v>
      </c>
      <c r="Z2301" t="s">
        <v>422</v>
      </c>
      <c r="AA2301" t="s">
        <v>65</v>
      </c>
    </row>
    <row r="2302" spans="1:27" x14ac:dyDescent="0.25">
      <c r="A2302" s="1">
        <v>10357</v>
      </c>
      <c r="B2302" s="1">
        <v>43</v>
      </c>
      <c r="C2302" s="8">
        <v>100</v>
      </c>
      <c r="D2302" s="1">
        <v>9</v>
      </c>
      <c r="E2302" s="7">
        <v>5780.92</v>
      </c>
      <c r="F2302" s="7">
        <f>sales_data_sample3[[#This Row],[SALES]]*sales_data_sample3[[#This Row],[PROFIT MARGIN]]</f>
        <v>1438.8709880000001</v>
      </c>
      <c r="G2302" s="14" t="str">
        <f>IF(sales_data_sample3[[#This Row],[STATUS]] &lt;&gt;"Cancelled","24,89%","0")</f>
        <v>24,89%</v>
      </c>
      <c r="H2302" s="4">
        <v>38331</v>
      </c>
      <c r="I2302" t="s">
        <v>28</v>
      </c>
      <c r="J2302">
        <f>ROUNDUP(MONTH(sales_data_sample3[[#This Row],[ORDER DATE]])/3,0)</f>
        <v>4</v>
      </c>
      <c r="K2302" t="str">
        <f>TEXT(sales_data_sample3[[#This Row],[ORDER DATE]],"[$-409]mmmm")</f>
        <v>December</v>
      </c>
      <c r="L2302">
        <f>YEAR(sales_data_sample3[[#This Row],[ORDER DATE]])</f>
        <v>2004</v>
      </c>
      <c r="M2302" t="s">
        <v>278</v>
      </c>
      <c r="N2302">
        <v>147</v>
      </c>
      <c r="O2302" t="s">
        <v>710</v>
      </c>
      <c r="P2302" t="s">
        <v>417</v>
      </c>
      <c r="Q2302" t="s">
        <v>418</v>
      </c>
      <c r="R2302" t="s">
        <v>419</v>
      </c>
      <c r="S2302" t="s">
        <v>4804</v>
      </c>
      <c r="T2302" t="s">
        <v>420</v>
      </c>
      <c r="U2302" t="s">
        <v>73</v>
      </c>
      <c r="V2302" t="s">
        <v>167</v>
      </c>
      <c r="W2302" t="s">
        <v>38</v>
      </c>
      <c r="X2302" t="s">
        <v>39</v>
      </c>
      <c r="Y2302" t="s">
        <v>421</v>
      </c>
      <c r="Z2302" t="s">
        <v>422</v>
      </c>
      <c r="AA2302" t="s">
        <v>65</v>
      </c>
    </row>
    <row r="2303" spans="1:27" x14ac:dyDescent="0.25">
      <c r="A2303" s="1">
        <v>10357</v>
      </c>
      <c r="B2303" s="1">
        <v>49</v>
      </c>
      <c r="C2303" s="8">
        <v>100</v>
      </c>
      <c r="D2303" s="1">
        <v>8</v>
      </c>
      <c r="E2303" s="7">
        <v>5960.36</v>
      </c>
      <c r="F2303" s="7">
        <f>sales_data_sample3[[#This Row],[SALES]]*sales_data_sample3[[#This Row],[PROFIT MARGIN]]</f>
        <v>271.19637999999998</v>
      </c>
      <c r="G2303" s="14" t="str">
        <f>IF(sales_data_sample3[[#This Row],[STATUS]] &lt;&gt;"Cancelled","4,55%","0")</f>
        <v>4,55%</v>
      </c>
      <c r="H2303" s="4">
        <v>38331</v>
      </c>
      <c r="I2303" t="s">
        <v>28</v>
      </c>
      <c r="J2303">
        <f>ROUNDUP(MONTH(sales_data_sample3[[#This Row],[ORDER DATE]])/3,0)</f>
        <v>4</v>
      </c>
      <c r="K2303" t="str">
        <f>TEXT(sales_data_sample3[[#This Row],[ORDER DATE]],"[$-409]mmmm")</f>
        <v>December</v>
      </c>
      <c r="L2303">
        <f>YEAR(sales_data_sample3[[#This Row],[ORDER DATE]])</f>
        <v>2004</v>
      </c>
      <c r="M2303" t="s">
        <v>957</v>
      </c>
      <c r="N2303">
        <v>136</v>
      </c>
      <c r="O2303" t="s">
        <v>958</v>
      </c>
      <c r="P2303" t="s">
        <v>417</v>
      </c>
      <c r="Q2303" t="s">
        <v>418</v>
      </c>
      <c r="R2303" t="s">
        <v>419</v>
      </c>
      <c r="S2303" t="s">
        <v>4804</v>
      </c>
      <c r="T2303" t="s">
        <v>420</v>
      </c>
      <c r="U2303" t="s">
        <v>73</v>
      </c>
      <c r="V2303" t="s">
        <v>167</v>
      </c>
      <c r="W2303" t="s">
        <v>38</v>
      </c>
      <c r="X2303" t="s">
        <v>39</v>
      </c>
      <c r="Y2303" t="s">
        <v>421</v>
      </c>
      <c r="Z2303" t="s">
        <v>422</v>
      </c>
      <c r="AA2303" t="s">
        <v>65</v>
      </c>
    </row>
    <row r="2304" spans="1:27" x14ac:dyDescent="0.25">
      <c r="A2304" s="1">
        <v>10357</v>
      </c>
      <c r="B2304" s="1">
        <v>39</v>
      </c>
      <c r="C2304" s="8">
        <v>98</v>
      </c>
      <c r="D2304" s="1">
        <v>1</v>
      </c>
      <c r="E2304" s="7">
        <v>3822</v>
      </c>
      <c r="F2304" s="7">
        <f>sales_data_sample3[[#This Row],[SALES]]*sales_data_sample3[[#This Row],[PROFIT MARGIN]]</f>
        <v>173.90099999999998</v>
      </c>
      <c r="G2304" s="14" t="str">
        <f>IF(sales_data_sample3[[#This Row],[STATUS]] &lt;&gt;"Cancelled","4,55%","0")</f>
        <v>4,55%</v>
      </c>
      <c r="H2304" s="4">
        <v>38331</v>
      </c>
      <c r="I2304" t="s">
        <v>28</v>
      </c>
      <c r="J2304">
        <f>ROUNDUP(MONTH(sales_data_sample3[[#This Row],[ORDER DATE]])/3,0)</f>
        <v>4</v>
      </c>
      <c r="K2304" t="str">
        <f>TEXT(sales_data_sample3[[#This Row],[ORDER DATE]],"[$-409]mmmm")</f>
        <v>December</v>
      </c>
      <c r="L2304">
        <f>YEAR(sales_data_sample3[[#This Row],[ORDER DATE]])</f>
        <v>2004</v>
      </c>
      <c r="M2304" t="s">
        <v>957</v>
      </c>
      <c r="N2304">
        <v>116</v>
      </c>
      <c r="O2304" t="s">
        <v>1264</v>
      </c>
      <c r="P2304" t="s">
        <v>417</v>
      </c>
      <c r="Q2304" t="s">
        <v>418</v>
      </c>
      <c r="R2304" t="s">
        <v>419</v>
      </c>
      <c r="S2304" t="s">
        <v>4804</v>
      </c>
      <c r="T2304" t="s">
        <v>420</v>
      </c>
      <c r="U2304" t="s">
        <v>73</v>
      </c>
      <c r="V2304" t="s">
        <v>167</v>
      </c>
      <c r="W2304" t="s">
        <v>38</v>
      </c>
      <c r="X2304" t="s">
        <v>39</v>
      </c>
      <c r="Y2304" t="s">
        <v>421</v>
      </c>
      <c r="Z2304" t="s">
        <v>422</v>
      </c>
      <c r="AA2304" t="s">
        <v>65</v>
      </c>
    </row>
    <row r="2305" spans="1:27" x14ac:dyDescent="0.25">
      <c r="A2305" s="1">
        <v>10357</v>
      </c>
      <c r="B2305" s="1">
        <v>41</v>
      </c>
      <c r="C2305" s="8">
        <v>61.99</v>
      </c>
      <c r="D2305" s="1">
        <v>7</v>
      </c>
      <c r="E2305" s="7">
        <v>2541.59</v>
      </c>
      <c r="F2305" s="7">
        <f>sales_data_sample3[[#This Row],[SALES]]*sales_data_sample3[[#This Row],[PROFIT MARGIN]]</f>
        <v>115.64234500000001</v>
      </c>
      <c r="G2305" s="14" t="str">
        <f>IF(sales_data_sample3[[#This Row],[STATUS]] &lt;&gt;"Cancelled","4,55%","0")</f>
        <v>4,55%</v>
      </c>
      <c r="H2305" s="4">
        <v>38331</v>
      </c>
      <c r="I2305" t="s">
        <v>28</v>
      </c>
      <c r="J2305">
        <f>ROUNDUP(MONTH(sales_data_sample3[[#This Row],[ORDER DATE]])/3,0)</f>
        <v>4</v>
      </c>
      <c r="K2305" t="str">
        <f>TEXT(sales_data_sample3[[#This Row],[ORDER DATE]],"[$-409]mmmm")</f>
        <v>December</v>
      </c>
      <c r="L2305">
        <f>YEAR(sales_data_sample3[[#This Row],[ORDER DATE]])</f>
        <v>2004</v>
      </c>
      <c r="M2305" t="s">
        <v>957</v>
      </c>
      <c r="N2305">
        <v>60</v>
      </c>
      <c r="O2305" t="s">
        <v>1799</v>
      </c>
      <c r="P2305" t="s">
        <v>417</v>
      </c>
      <c r="Q2305" t="s">
        <v>418</v>
      </c>
      <c r="R2305" t="s">
        <v>419</v>
      </c>
      <c r="S2305" t="s">
        <v>4804</v>
      </c>
      <c r="T2305" t="s">
        <v>420</v>
      </c>
      <c r="U2305" t="s">
        <v>73</v>
      </c>
      <c r="V2305" t="s">
        <v>167</v>
      </c>
      <c r="W2305" t="s">
        <v>38</v>
      </c>
      <c r="X2305" t="s">
        <v>39</v>
      </c>
      <c r="Y2305" t="s">
        <v>421</v>
      </c>
      <c r="Z2305" t="s">
        <v>422</v>
      </c>
      <c r="AA2305" t="s">
        <v>42</v>
      </c>
    </row>
    <row r="2306" spans="1:27" x14ac:dyDescent="0.25">
      <c r="A2306" s="1">
        <v>10357</v>
      </c>
      <c r="B2306" s="1">
        <v>41</v>
      </c>
      <c r="C2306" s="8">
        <v>87.13</v>
      </c>
      <c r="D2306" s="1">
        <v>6</v>
      </c>
      <c r="E2306" s="7">
        <v>3572.33</v>
      </c>
      <c r="F2306" s="7">
        <f>sales_data_sample3[[#This Row],[SALES]]*sales_data_sample3[[#This Row],[PROFIT MARGIN]]</f>
        <v>263.99518699999999</v>
      </c>
      <c r="G2306" s="14" t="str">
        <f>IF(sales_data_sample3[[#This Row],[STATUS]] &lt;&gt;"Cancelled","7,39%","0")</f>
        <v>7,39%</v>
      </c>
      <c r="H2306" s="4">
        <v>38331</v>
      </c>
      <c r="I2306" t="s">
        <v>28</v>
      </c>
      <c r="J2306">
        <f>ROUNDUP(MONTH(sales_data_sample3[[#This Row],[ORDER DATE]])/3,0)</f>
        <v>4</v>
      </c>
      <c r="K2306" t="str">
        <f>TEXT(sales_data_sample3[[#This Row],[ORDER DATE]],"[$-409]mmmm")</f>
        <v>December</v>
      </c>
      <c r="L2306">
        <f>YEAR(sales_data_sample3[[#This Row],[ORDER DATE]])</f>
        <v>2004</v>
      </c>
      <c r="M2306" t="s">
        <v>1354</v>
      </c>
      <c r="N2306">
        <v>101</v>
      </c>
      <c r="O2306" t="s">
        <v>1989</v>
      </c>
      <c r="P2306" t="s">
        <v>417</v>
      </c>
      <c r="Q2306" t="s">
        <v>418</v>
      </c>
      <c r="R2306" t="s">
        <v>419</v>
      </c>
      <c r="S2306" t="s">
        <v>4804</v>
      </c>
      <c r="T2306" t="s">
        <v>420</v>
      </c>
      <c r="U2306" t="s">
        <v>73</v>
      </c>
      <c r="V2306" t="s">
        <v>167</v>
      </c>
      <c r="W2306" t="s">
        <v>38</v>
      </c>
      <c r="X2306" t="s">
        <v>39</v>
      </c>
      <c r="Y2306" t="s">
        <v>421</v>
      </c>
      <c r="Z2306" t="s">
        <v>422</v>
      </c>
      <c r="AA2306" t="s">
        <v>65</v>
      </c>
    </row>
    <row r="2307" spans="1:27" x14ac:dyDescent="0.25">
      <c r="A2307" s="1">
        <v>10357</v>
      </c>
      <c r="B2307" s="1">
        <v>49</v>
      </c>
      <c r="C2307" s="8">
        <v>70.58</v>
      </c>
      <c r="D2307" s="1">
        <v>5</v>
      </c>
      <c r="E2307" s="7">
        <v>3458.42</v>
      </c>
      <c r="F2307" s="7">
        <f>sales_data_sample3[[#This Row],[SALES]]*sales_data_sample3[[#This Row],[PROFIT MARGIN]]</f>
        <v>255.57723799999999</v>
      </c>
      <c r="G2307" s="14" t="str">
        <f>IF(sales_data_sample3[[#This Row],[STATUS]] &lt;&gt;"Cancelled","7,39%","0")</f>
        <v>7,39%</v>
      </c>
      <c r="H2307" s="4">
        <v>38331</v>
      </c>
      <c r="I2307" t="s">
        <v>28</v>
      </c>
      <c r="J2307">
        <f>ROUNDUP(MONTH(sales_data_sample3[[#This Row],[ORDER DATE]])/3,0)</f>
        <v>4</v>
      </c>
      <c r="K2307" t="str">
        <f>TEXT(sales_data_sample3[[#This Row],[ORDER DATE]],"[$-409]mmmm")</f>
        <v>December</v>
      </c>
      <c r="L2307">
        <f>YEAR(sales_data_sample3[[#This Row],[ORDER DATE]])</f>
        <v>2004</v>
      </c>
      <c r="M2307" t="s">
        <v>1354</v>
      </c>
      <c r="N2307">
        <v>62</v>
      </c>
      <c r="O2307" t="s">
        <v>2025</v>
      </c>
      <c r="P2307" t="s">
        <v>417</v>
      </c>
      <c r="Q2307" t="s">
        <v>418</v>
      </c>
      <c r="R2307" t="s">
        <v>419</v>
      </c>
      <c r="S2307" t="s">
        <v>4804</v>
      </c>
      <c r="T2307" t="s">
        <v>420</v>
      </c>
      <c r="U2307" t="s">
        <v>73</v>
      </c>
      <c r="V2307" t="s">
        <v>167</v>
      </c>
      <c r="W2307" t="s">
        <v>38</v>
      </c>
      <c r="X2307" t="s">
        <v>39</v>
      </c>
      <c r="Y2307" t="s">
        <v>421</v>
      </c>
      <c r="Z2307" t="s">
        <v>422</v>
      </c>
      <c r="AA2307" t="s">
        <v>65</v>
      </c>
    </row>
    <row r="2308" spans="1:27" x14ac:dyDescent="0.25">
      <c r="A2308" s="1">
        <v>10357</v>
      </c>
      <c r="B2308" s="1">
        <v>44</v>
      </c>
      <c r="C2308" s="8">
        <v>100</v>
      </c>
      <c r="D2308" s="1">
        <v>4</v>
      </c>
      <c r="E2308" s="7">
        <v>5160.76</v>
      </c>
      <c r="F2308" s="7">
        <f>sales_data_sample3[[#This Row],[SALES]]*sales_data_sample3[[#This Row],[PROFIT MARGIN]]</f>
        <v>381.38016399999998</v>
      </c>
      <c r="G2308" s="14" t="str">
        <f>IF(sales_data_sample3[[#This Row],[STATUS]] &lt;&gt;"Cancelled","7,39%","0")</f>
        <v>7,39%</v>
      </c>
      <c r="H2308" s="4">
        <v>38331</v>
      </c>
      <c r="I2308" t="s">
        <v>28</v>
      </c>
      <c r="J2308">
        <f>ROUNDUP(MONTH(sales_data_sample3[[#This Row],[ORDER DATE]])/3,0)</f>
        <v>4</v>
      </c>
      <c r="K2308" t="str">
        <f>TEXT(sales_data_sample3[[#This Row],[ORDER DATE]],"[$-409]mmmm")</f>
        <v>December</v>
      </c>
      <c r="L2308">
        <f>YEAR(sales_data_sample3[[#This Row],[ORDER DATE]])</f>
        <v>2004</v>
      </c>
      <c r="M2308" t="s">
        <v>1354</v>
      </c>
      <c r="N2308">
        <v>104</v>
      </c>
      <c r="O2308" t="s">
        <v>2122</v>
      </c>
      <c r="P2308" t="s">
        <v>417</v>
      </c>
      <c r="Q2308" t="s">
        <v>418</v>
      </c>
      <c r="R2308" t="s">
        <v>419</v>
      </c>
      <c r="S2308" t="s">
        <v>4804</v>
      </c>
      <c r="T2308" t="s">
        <v>420</v>
      </c>
      <c r="U2308" t="s">
        <v>73</v>
      </c>
      <c r="V2308" t="s">
        <v>167</v>
      </c>
      <c r="W2308" t="s">
        <v>38</v>
      </c>
      <c r="X2308" t="s">
        <v>39</v>
      </c>
      <c r="Y2308" t="s">
        <v>421</v>
      </c>
      <c r="Z2308" t="s">
        <v>422</v>
      </c>
      <c r="AA2308" t="s">
        <v>65</v>
      </c>
    </row>
    <row r="2309" spans="1:27" x14ac:dyDescent="0.25">
      <c r="A2309" s="1">
        <v>10357</v>
      </c>
      <c r="B2309" s="1">
        <v>25</v>
      </c>
      <c r="C2309" s="8">
        <v>100</v>
      </c>
      <c r="D2309" s="1">
        <v>3</v>
      </c>
      <c r="E2309" s="7">
        <v>2604.25</v>
      </c>
      <c r="F2309" s="7">
        <f>sales_data_sample3[[#This Row],[SALES]]*sales_data_sample3[[#This Row],[PROFIT MARGIN]]</f>
        <v>192.45407499999999</v>
      </c>
      <c r="G2309" s="14" t="str">
        <f>IF(sales_data_sample3[[#This Row],[STATUS]] &lt;&gt;"Cancelled","7,39%","0")</f>
        <v>7,39%</v>
      </c>
      <c r="H2309" s="4">
        <v>38331</v>
      </c>
      <c r="I2309" t="s">
        <v>28</v>
      </c>
      <c r="J2309">
        <f>ROUNDUP(MONTH(sales_data_sample3[[#This Row],[ORDER DATE]])/3,0)</f>
        <v>4</v>
      </c>
      <c r="K2309" t="str">
        <f>TEXT(sales_data_sample3[[#This Row],[ORDER DATE]],"[$-409]mmmm")</f>
        <v>December</v>
      </c>
      <c r="L2309">
        <f>YEAR(sales_data_sample3[[#This Row],[ORDER DATE]])</f>
        <v>2004</v>
      </c>
      <c r="M2309" t="s">
        <v>1354</v>
      </c>
      <c r="N2309">
        <v>99</v>
      </c>
      <c r="O2309" t="s">
        <v>2325</v>
      </c>
      <c r="P2309" t="s">
        <v>417</v>
      </c>
      <c r="Q2309" t="s">
        <v>418</v>
      </c>
      <c r="R2309" t="s">
        <v>419</v>
      </c>
      <c r="S2309" t="s">
        <v>4804</v>
      </c>
      <c r="T2309" t="s">
        <v>420</v>
      </c>
      <c r="U2309" t="s">
        <v>73</v>
      </c>
      <c r="V2309" t="s">
        <v>167</v>
      </c>
      <c r="W2309" t="s">
        <v>38</v>
      </c>
      <c r="X2309" t="s">
        <v>39</v>
      </c>
      <c r="Y2309" t="s">
        <v>421</v>
      </c>
      <c r="Z2309" t="s">
        <v>422</v>
      </c>
      <c r="AA2309" t="s">
        <v>42</v>
      </c>
    </row>
    <row r="2310" spans="1:27" x14ac:dyDescent="0.25">
      <c r="A2310" s="1">
        <v>10357</v>
      </c>
      <c r="B2310" s="1">
        <v>28</v>
      </c>
      <c r="C2310" s="8">
        <v>100</v>
      </c>
      <c r="D2310" s="1">
        <v>2</v>
      </c>
      <c r="E2310" s="7">
        <v>3559.64</v>
      </c>
      <c r="F2310" s="7">
        <f>sales_data_sample3[[#This Row],[SALES]]*sales_data_sample3[[#This Row],[PROFIT MARGIN]]</f>
        <v>161.96361999999999</v>
      </c>
      <c r="G2310" s="14" t="str">
        <f>IF(sales_data_sample3[[#This Row],[STATUS]] &lt;&gt;"Cancelled","4,55%","0")</f>
        <v>4,55%</v>
      </c>
      <c r="H2310" s="4">
        <v>38331</v>
      </c>
      <c r="I2310" t="s">
        <v>28</v>
      </c>
      <c r="J2310">
        <f>ROUNDUP(MONTH(sales_data_sample3[[#This Row],[ORDER DATE]])/3,0)</f>
        <v>4</v>
      </c>
      <c r="K2310" t="str">
        <f>TEXT(sales_data_sample3[[#This Row],[ORDER DATE]],"[$-409]mmmm")</f>
        <v>December</v>
      </c>
      <c r="L2310">
        <f>YEAR(sales_data_sample3[[#This Row],[ORDER DATE]])</f>
        <v>2004</v>
      </c>
      <c r="M2310" t="s">
        <v>957</v>
      </c>
      <c r="N2310">
        <v>121</v>
      </c>
      <c r="O2310" t="s">
        <v>2604</v>
      </c>
      <c r="P2310" t="s">
        <v>417</v>
      </c>
      <c r="Q2310" t="s">
        <v>418</v>
      </c>
      <c r="R2310" t="s">
        <v>419</v>
      </c>
      <c r="S2310" t="s">
        <v>4804</v>
      </c>
      <c r="T2310" t="s">
        <v>420</v>
      </c>
      <c r="U2310" t="s">
        <v>73</v>
      </c>
      <c r="V2310" t="s">
        <v>167</v>
      </c>
      <c r="W2310" t="s">
        <v>38</v>
      </c>
      <c r="X2310" t="s">
        <v>39</v>
      </c>
      <c r="Y2310" t="s">
        <v>421</v>
      </c>
      <c r="Z2310" t="s">
        <v>422</v>
      </c>
      <c r="AA2310" t="s">
        <v>65</v>
      </c>
    </row>
    <row r="2311" spans="1:27" x14ac:dyDescent="0.25">
      <c r="A2311" s="1">
        <v>10358</v>
      </c>
      <c r="B2311" s="1">
        <v>49</v>
      </c>
      <c r="C2311" s="8">
        <v>55.34</v>
      </c>
      <c r="D2311" s="1">
        <v>5</v>
      </c>
      <c r="E2311" s="7">
        <v>2711.66</v>
      </c>
      <c r="F2311" s="7">
        <f>sales_data_sample3[[#This Row],[SALES]]*sales_data_sample3[[#This Row],[PROFIT MARGIN]]</f>
        <v>674.93217400000003</v>
      </c>
      <c r="G2311" s="14" t="str">
        <f>IF(sales_data_sample3[[#This Row],[STATUS]] &lt;&gt;"Cancelled","24,89%","0")</f>
        <v>24,89%</v>
      </c>
      <c r="H2311" s="4">
        <v>38331</v>
      </c>
      <c r="I2311" t="s">
        <v>28</v>
      </c>
      <c r="J2311">
        <f>ROUNDUP(MONTH(sales_data_sample3[[#This Row],[ORDER DATE]])/3,0)</f>
        <v>4</v>
      </c>
      <c r="K2311" t="str">
        <f>TEXT(sales_data_sample3[[#This Row],[ORDER DATE]],"[$-409]mmmm")</f>
        <v>December</v>
      </c>
      <c r="L2311">
        <f>YEAR(sales_data_sample3[[#This Row],[ORDER DATE]])</f>
        <v>2004</v>
      </c>
      <c r="M2311" t="s">
        <v>278</v>
      </c>
      <c r="N2311">
        <v>151</v>
      </c>
      <c r="O2311" t="s">
        <v>1027</v>
      </c>
      <c r="P2311" t="s">
        <v>268</v>
      </c>
      <c r="Q2311" t="s">
        <v>269</v>
      </c>
      <c r="R2311" t="s">
        <v>270</v>
      </c>
      <c r="S2311" t="s">
        <v>4804</v>
      </c>
      <c r="T2311" t="s">
        <v>271</v>
      </c>
      <c r="U2311" t="s">
        <v>4804</v>
      </c>
      <c r="V2311" t="s">
        <v>272</v>
      </c>
      <c r="W2311" t="s">
        <v>273</v>
      </c>
      <c r="X2311" t="s">
        <v>52</v>
      </c>
      <c r="Y2311" t="s">
        <v>274</v>
      </c>
      <c r="Z2311" t="s">
        <v>275</v>
      </c>
      <c r="AA2311" t="s">
        <v>42</v>
      </c>
    </row>
    <row r="2312" spans="1:27" x14ac:dyDescent="0.25">
      <c r="A2312" s="1">
        <v>10358</v>
      </c>
      <c r="B2312" s="1">
        <v>42</v>
      </c>
      <c r="C2312" s="8">
        <v>64.16</v>
      </c>
      <c r="D2312" s="1">
        <v>9</v>
      </c>
      <c r="E2312" s="7">
        <v>2694.72</v>
      </c>
      <c r="F2312" s="7">
        <f>sales_data_sample3[[#This Row],[SALES]]*sales_data_sample3[[#This Row],[PROFIT MARGIN]]</f>
        <v>122.60975999999999</v>
      </c>
      <c r="G2312" s="14" t="str">
        <f>IF(sales_data_sample3[[#This Row],[STATUS]] &lt;&gt;"Cancelled","4,55%","0")</f>
        <v>4,55%</v>
      </c>
      <c r="H2312" s="4">
        <v>38331</v>
      </c>
      <c r="I2312" t="s">
        <v>28</v>
      </c>
      <c r="J2312">
        <f>ROUNDUP(MONTH(sales_data_sample3[[#This Row],[ORDER DATE]])/3,0)</f>
        <v>4</v>
      </c>
      <c r="K2312" t="str">
        <f>TEXT(sales_data_sample3[[#This Row],[ORDER DATE]],"[$-409]mmmm")</f>
        <v>December</v>
      </c>
      <c r="L2312">
        <f>YEAR(sales_data_sample3[[#This Row],[ORDER DATE]])</f>
        <v>2004</v>
      </c>
      <c r="M2312" t="s">
        <v>957</v>
      </c>
      <c r="N2312">
        <v>118</v>
      </c>
      <c r="O2312" t="s">
        <v>1172</v>
      </c>
      <c r="P2312" t="s">
        <v>268</v>
      </c>
      <c r="Q2312" t="s">
        <v>269</v>
      </c>
      <c r="R2312" t="s">
        <v>270</v>
      </c>
      <c r="S2312" t="s">
        <v>4804</v>
      </c>
      <c r="T2312" t="s">
        <v>271</v>
      </c>
      <c r="U2312" t="s">
        <v>4804</v>
      </c>
      <c r="V2312" t="s">
        <v>272</v>
      </c>
      <c r="W2312" t="s">
        <v>273</v>
      </c>
      <c r="X2312" t="s">
        <v>52</v>
      </c>
      <c r="Y2312" t="s">
        <v>274</v>
      </c>
      <c r="Z2312" t="s">
        <v>275</v>
      </c>
      <c r="AA2312" t="s">
        <v>42</v>
      </c>
    </row>
    <row r="2313" spans="1:27" x14ac:dyDescent="0.25">
      <c r="A2313" s="1">
        <v>10358</v>
      </c>
      <c r="B2313" s="1">
        <v>20</v>
      </c>
      <c r="C2313" s="8">
        <v>100</v>
      </c>
      <c r="D2313" s="1">
        <v>10</v>
      </c>
      <c r="E2313" s="7">
        <v>2428</v>
      </c>
      <c r="F2313" s="7">
        <f>sales_data_sample3[[#This Row],[SALES]]*sales_data_sample3[[#This Row],[PROFIT MARGIN]]</f>
        <v>604.32920000000001</v>
      </c>
      <c r="G2313" s="14" t="str">
        <f>IF(sales_data_sample3[[#This Row],[STATUS]] &lt;&gt;"Cancelled","24,89%","0")</f>
        <v>24,89%</v>
      </c>
      <c r="H2313" s="4">
        <v>38331</v>
      </c>
      <c r="I2313" t="s">
        <v>28</v>
      </c>
      <c r="J2313">
        <f>ROUNDUP(MONTH(sales_data_sample3[[#This Row],[ORDER DATE]])/3,0)</f>
        <v>4</v>
      </c>
      <c r="K2313" t="str">
        <f>TEXT(sales_data_sample3[[#This Row],[ORDER DATE]],"[$-409]mmmm")</f>
        <v>December</v>
      </c>
      <c r="L2313">
        <f>YEAR(sales_data_sample3[[#This Row],[ORDER DATE]])</f>
        <v>2004</v>
      </c>
      <c r="M2313" t="s">
        <v>278</v>
      </c>
      <c r="N2313">
        <v>163</v>
      </c>
      <c r="O2313" t="s">
        <v>1667</v>
      </c>
      <c r="P2313" t="s">
        <v>268</v>
      </c>
      <c r="Q2313" t="s">
        <v>269</v>
      </c>
      <c r="R2313" t="s">
        <v>270</v>
      </c>
      <c r="S2313" t="s">
        <v>4804</v>
      </c>
      <c r="T2313" t="s">
        <v>271</v>
      </c>
      <c r="U2313" t="s">
        <v>4804</v>
      </c>
      <c r="V2313" t="s">
        <v>272</v>
      </c>
      <c r="W2313" t="s">
        <v>273</v>
      </c>
      <c r="X2313" t="s">
        <v>52</v>
      </c>
      <c r="Y2313" t="s">
        <v>274</v>
      </c>
      <c r="Z2313" t="s">
        <v>275</v>
      </c>
      <c r="AA2313" t="s">
        <v>42</v>
      </c>
    </row>
    <row r="2314" spans="1:27" x14ac:dyDescent="0.25">
      <c r="A2314" s="1">
        <v>10358</v>
      </c>
      <c r="B2314" s="1">
        <v>20</v>
      </c>
      <c r="C2314" s="8">
        <v>36.42</v>
      </c>
      <c r="D2314" s="1">
        <v>11</v>
      </c>
      <c r="E2314" s="7">
        <v>728.4</v>
      </c>
      <c r="F2314" s="7">
        <f>sales_data_sample3[[#This Row],[SALES]]*sales_data_sample3[[#This Row],[PROFIT MARGIN]]</f>
        <v>33.142199999999995</v>
      </c>
      <c r="G2314" s="14" t="str">
        <f>IF(sales_data_sample3[[#This Row],[STATUS]] &lt;&gt;"Cancelled","4,55%","0")</f>
        <v>4,55%</v>
      </c>
      <c r="H2314" s="4">
        <v>38331</v>
      </c>
      <c r="I2314" t="s">
        <v>28</v>
      </c>
      <c r="J2314">
        <f>ROUNDUP(MONTH(sales_data_sample3[[#This Row],[ORDER DATE]])/3,0)</f>
        <v>4</v>
      </c>
      <c r="K2314" t="str">
        <f>TEXT(sales_data_sample3[[#This Row],[ORDER DATE]],"[$-409]mmmm")</f>
        <v>December</v>
      </c>
      <c r="L2314">
        <f>YEAR(sales_data_sample3[[#This Row],[ORDER DATE]])</f>
        <v>2004</v>
      </c>
      <c r="M2314" t="s">
        <v>957</v>
      </c>
      <c r="N2314">
        <v>122</v>
      </c>
      <c r="O2314" t="s">
        <v>1737</v>
      </c>
      <c r="P2314" t="s">
        <v>268</v>
      </c>
      <c r="Q2314" t="s">
        <v>269</v>
      </c>
      <c r="R2314" t="s">
        <v>270</v>
      </c>
      <c r="S2314" t="s">
        <v>4804</v>
      </c>
      <c r="T2314" t="s">
        <v>271</v>
      </c>
      <c r="U2314" t="s">
        <v>4804</v>
      </c>
      <c r="V2314" t="s">
        <v>272</v>
      </c>
      <c r="W2314" t="s">
        <v>273</v>
      </c>
      <c r="X2314" t="s">
        <v>52</v>
      </c>
      <c r="Y2314" t="s">
        <v>274</v>
      </c>
      <c r="Z2314" t="s">
        <v>275</v>
      </c>
      <c r="AA2314" t="s">
        <v>42</v>
      </c>
    </row>
    <row r="2315" spans="1:27" x14ac:dyDescent="0.25">
      <c r="A2315" s="1">
        <v>10358</v>
      </c>
      <c r="B2315" s="1">
        <v>32</v>
      </c>
      <c r="C2315" s="8">
        <v>93.49</v>
      </c>
      <c r="D2315" s="1">
        <v>12</v>
      </c>
      <c r="E2315" s="7">
        <v>2991.68</v>
      </c>
      <c r="F2315" s="7">
        <f>sales_data_sample3[[#This Row],[SALES]]*sales_data_sample3[[#This Row],[PROFIT MARGIN]]</f>
        <v>744.62915199999998</v>
      </c>
      <c r="G2315" s="14" t="str">
        <f>IF(sales_data_sample3[[#This Row],[STATUS]] &lt;&gt;"Cancelled","24,89%","0")</f>
        <v>24,89%</v>
      </c>
      <c r="H2315" s="4">
        <v>38331</v>
      </c>
      <c r="I2315" t="s">
        <v>28</v>
      </c>
      <c r="J2315">
        <f>ROUNDUP(MONTH(sales_data_sample3[[#This Row],[ORDER DATE]])/3,0)</f>
        <v>4</v>
      </c>
      <c r="K2315" t="str">
        <f>TEXT(sales_data_sample3[[#This Row],[ORDER DATE]],"[$-409]mmmm")</f>
        <v>December</v>
      </c>
      <c r="L2315">
        <f>YEAR(sales_data_sample3[[#This Row],[ORDER DATE]])</f>
        <v>2004</v>
      </c>
      <c r="M2315" t="s">
        <v>278</v>
      </c>
      <c r="N2315">
        <v>169</v>
      </c>
      <c r="O2315" t="s">
        <v>2190</v>
      </c>
      <c r="P2315" t="s">
        <v>268</v>
      </c>
      <c r="Q2315" t="s">
        <v>269</v>
      </c>
      <c r="R2315" t="s">
        <v>270</v>
      </c>
      <c r="S2315" t="s">
        <v>4804</v>
      </c>
      <c r="T2315" t="s">
        <v>271</v>
      </c>
      <c r="U2315" t="s">
        <v>4804</v>
      </c>
      <c r="V2315" t="s">
        <v>272</v>
      </c>
      <c r="W2315" t="s">
        <v>273</v>
      </c>
      <c r="X2315" t="s">
        <v>52</v>
      </c>
      <c r="Y2315" t="s">
        <v>274</v>
      </c>
      <c r="Z2315" t="s">
        <v>275</v>
      </c>
      <c r="AA2315" t="s">
        <v>42</v>
      </c>
    </row>
    <row r="2316" spans="1:27" x14ac:dyDescent="0.25">
      <c r="A2316" s="1">
        <v>10358</v>
      </c>
      <c r="B2316" s="1">
        <v>25</v>
      </c>
      <c r="C2316" s="8">
        <v>100</v>
      </c>
      <c r="D2316" s="1">
        <v>13</v>
      </c>
      <c r="E2316" s="7">
        <v>2528.25</v>
      </c>
      <c r="F2316" s="7">
        <f>sales_data_sample3[[#This Row],[SALES]]*sales_data_sample3[[#This Row],[PROFIT MARGIN]]</f>
        <v>629.28142500000001</v>
      </c>
      <c r="G2316" s="14" t="str">
        <f>IF(sales_data_sample3[[#This Row],[STATUS]] &lt;&gt;"Cancelled","24,89%","0")</f>
        <v>24,89%</v>
      </c>
      <c r="H2316" s="4">
        <v>38331</v>
      </c>
      <c r="I2316" t="s">
        <v>28</v>
      </c>
      <c r="J2316">
        <f>ROUNDUP(MONTH(sales_data_sample3[[#This Row],[ORDER DATE]])/3,0)</f>
        <v>4</v>
      </c>
      <c r="K2316" t="str">
        <f>TEXT(sales_data_sample3[[#This Row],[ORDER DATE]],"[$-409]mmmm")</f>
        <v>December</v>
      </c>
      <c r="L2316">
        <f>YEAR(sales_data_sample3[[#This Row],[ORDER DATE]])</f>
        <v>2004</v>
      </c>
      <c r="M2316" t="s">
        <v>278</v>
      </c>
      <c r="N2316">
        <v>143</v>
      </c>
      <c r="O2316" t="s">
        <v>2501</v>
      </c>
      <c r="P2316" t="s">
        <v>268</v>
      </c>
      <c r="Q2316" t="s">
        <v>269</v>
      </c>
      <c r="R2316" t="s">
        <v>270</v>
      </c>
      <c r="S2316" t="s">
        <v>4804</v>
      </c>
      <c r="T2316" t="s">
        <v>271</v>
      </c>
      <c r="U2316" t="s">
        <v>4804</v>
      </c>
      <c r="V2316" t="s">
        <v>272</v>
      </c>
      <c r="W2316" t="s">
        <v>273</v>
      </c>
      <c r="X2316" t="s">
        <v>52</v>
      </c>
      <c r="Y2316" t="s">
        <v>274</v>
      </c>
      <c r="Z2316" t="s">
        <v>275</v>
      </c>
      <c r="AA2316" t="s">
        <v>42</v>
      </c>
    </row>
    <row r="2317" spans="1:27" x14ac:dyDescent="0.25">
      <c r="A2317" s="1">
        <v>10358</v>
      </c>
      <c r="B2317" s="1">
        <v>30</v>
      </c>
      <c r="C2317" s="8">
        <v>100</v>
      </c>
      <c r="D2317" s="1">
        <v>8</v>
      </c>
      <c r="E2317" s="7">
        <v>5302.8</v>
      </c>
      <c r="F2317" s="7">
        <f>sales_data_sample3[[#This Row],[SALES]]*sales_data_sample3[[#This Row],[PROFIT MARGIN]]</f>
        <v>391.87691999999998</v>
      </c>
      <c r="G2317" s="14" t="str">
        <f>IF(sales_data_sample3[[#This Row],[STATUS]] &lt;&gt;"Cancelled","7,39%","0")</f>
        <v>7,39%</v>
      </c>
      <c r="H2317" s="4">
        <v>38331</v>
      </c>
      <c r="I2317" t="s">
        <v>28</v>
      </c>
      <c r="J2317">
        <f>ROUNDUP(MONTH(sales_data_sample3[[#This Row],[ORDER DATE]])/3,0)</f>
        <v>4</v>
      </c>
      <c r="K2317" t="str">
        <f>TEXT(sales_data_sample3[[#This Row],[ORDER DATE]],"[$-409]mmmm")</f>
        <v>December</v>
      </c>
      <c r="L2317">
        <f>YEAR(sales_data_sample3[[#This Row],[ORDER DATE]])</f>
        <v>2004</v>
      </c>
      <c r="M2317" t="s">
        <v>1354</v>
      </c>
      <c r="N2317">
        <v>50</v>
      </c>
      <c r="O2317" t="s">
        <v>2635</v>
      </c>
      <c r="P2317" t="s">
        <v>268</v>
      </c>
      <c r="Q2317" t="s">
        <v>269</v>
      </c>
      <c r="R2317" t="s">
        <v>270</v>
      </c>
      <c r="S2317" t="s">
        <v>4804</v>
      </c>
      <c r="T2317" t="s">
        <v>271</v>
      </c>
      <c r="U2317" t="s">
        <v>4804</v>
      </c>
      <c r="V2317" t="s">
        <v>272</v>
      </c>
      <c r="W2317" t="s">
        <v>273</v>
      </c>
      <c r="X2317" t="s">
        <v>52</v>
      </c>
      <c r="Y2317" t="s">
        <v>274</v>
      </c>
      <c r="Z2317" t="s">
        <v>275</v>
      </c>
      <c r="AA2317" t="s">
        <v>65</v>
      </c>
    </row>
    <row r="2318" spans="1:27" x14ac:dyDescent="0.25">
      <c r="A2318" s="1">
        <v>10358</v>
      </c>
      <c r="B2318" s="1">
        <v>44</v>
      </c>
      <c r="C2318" s="8">
        <v>60.76</v>
      </c>
      <c r="D2318" s="1">
        <v>14</v>
      </c>
      <c r="E2318" s="7">
        <v>2673.44</v>
      </c>
      <c r="F2318" s="7">
        <f>sales_data_sample3[[#This Row],[SALES]]*sales_data_sample3[[#This Row],[PROFIT MARGIN]]</f>
        <v>665.41921600000001</v>
      </c>
      <c r="G2318" s="14" t="str">
        <f>IF(sales_data_sample3[[#This Row],[STATUS]] &lt;&gt;"Cancelled","24,89%","0")</f>
        <v>24,89%</v>
      </c>
      <c r="H2318" s="4">
        <v>38331</v>
      </c>
      <c r="I2318" t="s">
        <v>28</v>
      </c>
      <c r="J2318">
        <f>ROUNDUP(MONTH(sales_data_sample3[[#This Row],[ORDER DATE]])/3,0)</f>
        <v>4</v>
      </c>
      <c r="K2318" t="str">
        <f>TEXT(sales_data_sample3[[#This Row],[ORDER DATE]],"[$-409]mmmm")</f>
        <v>December</v>
      </c>
      <c r="L2318">
        <f>YEAR(sales_data_sample3[[#This Row],[ORDER DATE]])</f>
        <v>2004</v>
      </c>
      <c r="M2318" t="s">
        <v>278</v>
      </c>
      <c r="N2318">
        <v>57</v>
      </c>
      <c r="O2318" t="s">
        <v>2779</v>
      </c>
      <c r="P2318" t="s">
        <v>268</v>
      </c>
      <c r="Q2318" t="s">
        <v>269</v>
      </c>
      <c r="R2318" t="s">
        <v>270</v>
      </c>
      <c r="S2318" t="s">
        <v>4804</v>
      </c>
      <c r="T2318" t="s">
        <v>271</v>
      </c>
      <c r="U2318" t="s">
        <v>4804</v>
      </c>
      <c r="V2318" t="s">
        <v>272</v>
      </c>
      <c r="W2318" t="s">
        <v>273</v>
      </c>
      <c r="X2318" t="s">
        <v>52</v>
      </c>
      <c r="Y2318" t="s">
        <v>274</v>
      </c>
      <c r="Z2318" t="s">
        <v>275</v>
      </c>
      <c r="AA2318" t="s">
        <v>42</v>
      </c>
    </row>
    <row r="2319" spans="1:27" x14ac:dyDescent="0.25">
      <c r="A2319" s="1">
        <v>10358</v>
      </c>
      <c r="B2319" s="1">
        <v>41</v>
      </c>
      <c r="C2319" s="8">
        <v>100</v>
      </c>
      <c r="D2319" s="1">
        <v>7</v>
      </c>
      <c r="E2319" s="7">
        <v>5684.65</v>
      </c>
      <c r="F2319" s="7">
        <f>sales_data_sample3[[#This Row],[SALES]]*sales_data_sample3[[#This Row],[PROFIT MARGIN]]</f>
        <v>258.65157499999998</v>
      </c>
      <c r="G2319" s="14" t="str">
        <f>IF(sales_data_sample3[[#This Row],[STATUS]] &lt;&gt;"Cancelled","4,55%","0")</f>
        <v>4,55%</v>
      </c>
      <c r="H2319" s="4">
        <v>38331</v>
      </c>
      <c r="I2319" t="s">
        <v>28</v>
      </c>
      <c r="J2319">
        <f>ROUNDUP(MONTH(sales_data_sample3[[#This Row],[ORDER DATE]])/3,0)</f>
        <v>4</v>
      </c>
      <c r="K2319" t="str">
        <f>TEXT(sales_data_sample3[[#This Row],[ORDER DATE]],"[$-409]mmmm")</f>
        <v>December</v>
      </c>
      <c r="L2319">
        <f>YEAR(sales_data_sample3[[#This Row],[ORDER DATE]])</f>
        <v>2004</v>
      </c>
      <c r="M2319" t="s">
        <v>957</v>
      </c>
      <c r="N2319">
        <v>127</v>
      </c>
      <c r="O2319" t="s">
        <v>3076</v>
      </c>
      <c r="P2319" t="s">
        <v>268</v>
      </c>
      <c r="Q2319" t="s">
        <v>269</v>
      </c>
      <c r="R2319" t="s">
        <v>270</v>
      </c>
      <c r="S2319" t="s">
        <v>4804</v>
      </c>
      <c r="T2319" t="s">
        <v>271</v>
      </c>
      <c r="U2319" t="s">
        <v>4804</v>
      </c>
      <c r="V2319" t="s">
        <v>272</v>
      </c>
      <c r="W2319" t="s">
        <v>273</v>
      </c>
      <c r="X2319" t="s">
        <v>52</v>
      </c>
      <c r="Y2319" t="s">
        <v>274</v>
      </c>
      <c r="Z2319" t="s">
        <v>275</v>
      </c>
      <c r="AA2319" t="s">
        <v>65</v>
      </c>
    </row>
    <row r="2320" spans="1:27" x14ac:dyDescent="0.25">
      <c r="A2320" s="1">
        <v>10358</v>
      </c>
      <c r="B2320" s="1">
        <v>36</v>
      </c>
      <c r="C2320" s="8">
        <v>82.94</v>
      </c>
      <c r="D2320" s="1">
        <v>4</v>
      </c>
      <c r="E2320" s="7">
        <v>2985.84</v>
      </c>
      <c r="F2320" s="7">
        <f>sales_data_sample3[[#This Row],[SALES]]*sales_data_sample3[[#This Row],[PROFIT MARGIN]]</f>
        <v>743.17557600000009</v>
      </c>
      <c r="G2320" s="14" t="str">
        <f>IF(sales_data_sample3[[#This Row],[STATUS]] &lt;&gt;"Cancelled","24,89%","0")</f>
        <v>24,89%</v>
      </c>
      <c r="H2320" s="4">
        <v>38331</v>
      </c>
      <c r="I2320" t="s">
        <v>28</v>
      </c>
      <c r="J2320">
        <f>ROUNDUP(MONTH(sales_data_sample3[[#This Row],[ORDER DATE]])/3,0)</f>
        <v>4</v>
      </c>
      <c r="K2320" t="str">
        <f>TEXT(sales_data_sample3[[#This Row],[ORDER DATE]],"[$-409]mmmm")</f>
        <v>December</v>
      </c>
      <c r="L2320">
        <f>YEAR(sales_data_sample3[[#This Row],[ORDER DATE]])</f>
        <v>2004</v>
      </c>
      <c r="M2320" t="s">
        <v>278</v>
      </c>
      <c r="N2320">
        <v>35</v>
      </c>
      <c r="O2320" t="s">
        <v>3186</v>
      </c>
      <c r="P2320" t="s">
        <v>268</v>
      </c>
      <c r="Q2320" t="s">
        <v>269</v>
      </c>
      <c r="R2320" t="s">
        <v>270</v>
      </c>
      <c r="S2320" t="s">
        <v>4804</v>
      </c>
      <c r="T2320" t="s">
        <v>271</v>
      </c>
      <c r="U2320" t="s">
        <v>4804</v>
      </c>
      <c r="V2320" t="s">
        <v>272</v>
      </c>
      <c r="W2320" t="s">
        <v>273</v>
      </c>
      <c r="X2320" t="s">
        <v>52</v>
      </c>
      <c r="Y2320" t="s">
        <v>274</v>
      </c>
      <c r="Z2320" t="s">
        <v>275</v>
      </c>
      <c r="AA2320" t="s">
        <v>42</v>
      </c>
    </row>
    <row r="2321" spans="1:27" x14ac:dyDescent="0.25">
      <c r="A2321" s="1">
        <v>10358</v>
      </c>
      <c r="B2321" s="1">
        <v>41</v>
      </c>
      <c r="C2321" s="8">
        <v>100</v>
      </c>
      <c r="D2321" s="1">
        <v>6</v>
      </c>
      <c r="E2321" s="7">
        <v>6847</v>
      </c>
      <c r="F2321" s="7">
        <f>sales_data_sample3[[#This Row],[SALES]]*sales_data_sample3[[#This Row],[PROFIT MARGIN]]</f>
        <v>505.99329999999998</v>
      </c>
      <c r="G2321" s="14" t="str">
        <f>IF(sales_data_sample3[[#This Row],[STATUS]] &lt;&gt;"Cancelled","7,39%","0")</f>
        <v>7,39%</v>
      </c>
      <c r="H2321" s="4">
        <v>38331</v>
      </c>
      <c r="I2321" t="s">
        <v>28</v>
      </c>
      <c r="J2321">
        <f>ROUNDUP(MONTH(sales_data_sample3[[#This Row],[ORDER DATE]])/3,0)</f>
        <v>4</v>
      </c>
      <c r="K2321" t="str">
        <f>TEXT(sales_data_sample3[[#This Row],[ORDER DATE]],"[$-409]mmmm")</f>
        <v>December</v>
      </c>
      <c r="L2321">
        <f>YEAR(sales_data_sample3[[#This Row],[ORDER DATE]])</f>
        <v>2004</v>
      </c>
      <c r="M2321" t="s">
        <v>1354</v>
      </c>
      <c r="N2321">
        <v>97</v>
      </c>
      <c r="O2321" t="s">
        <v>3732</v>
      </c>
      <c r="P2321" t="s">
        <v>268</v>
      </c>
      <c r="Q2321" t="s">
        <v>269</v>
      </c>
      <c r="R2321" t="s">
        <v>270</v>
      </c>
      <c r="S2321" t="s">
        <v>4804</v>
      </c>
      <c r="T2321" t="s">
        <v>271</v>
      </c>
      <c r="U2321" t="s">
        <v>4804</v>
      </c>
      <c r="V2321" t="s">
        <v>272</v>
      </c>
      <c r="W2321" t="s">
        <v>273</v>
      </c>
      <c r="X2321" t="s">
        <v>52</v>
      </c>
      <c r="Y2321" t="s">
        <v>274</v>
      </c>
      <c r="Z2321" t="s">
        <v>275</v>
      </c>
      <c r="AA2321" t="s">
        <v>65</v>
      </c>
    </row>
    <row r="2322" spans="1:27" x14ac:dyDescent="0.25">
      <c r="A2322" s="1">
        <v>10358</v>
      </c>
      <c r="B2322" s="1">
        <v>41</v>
      </c>
      <c r="C2322" s="8">
        <v>100</v>
      </c>
      <c r="D2322" s="1">
        <v>1</v>
      </c>
      <c r="E2322" s="7">
        <v>4428</v>
      </c>
      <c r="F2322" s="7">
        <f>sales_data_sample3[[#This Row],[SALES]]*sales_data_sample3[[#This Row],[PROFIT MARGIN]]</f>
        <v>201.47399999999999</v>
      </c>
      <c r="G2322" s="14" t="str">
        <f>IF(sales_data_sample3[[#This Row],[STATUS]] &lt;&gt;"Cancelled","4,55%","0")</f>
        <v>4,55%</v>
      </c>
      <c r="H2322" s="4">
        <v>38331</v>
      </c>
      <c r="I2322" t="s">
        <v>28</v>
      </c>
      <c r="J2322">
        <f>ROUNDUP(MONTH(sales_data_sample3[[#This Row],[ORDER DATE]])/3,0)</f>
        <v>4</v>
      </c>
      <c r="K2322" t="str">
        <f>TEXT(sales_data_sample3[[#This Row],[ORDER DATE]],"[$-409]mmmm")</f>
        <v>December</v>
      </c>
      <c r="L2322">
        <f>YEAR(sales_data_sample3[[#This Row],[ORDER DATE]])</f>
        <v>2004</v>
      </c>
      <c r="M2322" t="s">
        <v>957</v>
      </c>
      <c r="N2322">
        <v>96</v>
      </c>
      <c r="O2322" t="s">
        <v>3839</v>
      </c>
      <c r="P2322" t="s">
        <v>268</v>
      </c>
      <c r="Q2322" t="s">
        <v>269</v>
      </c>
      <c r="R2322" t="s">
        <v>270</v>
      </c>
      <c r="S2322" t="s">
        <v>4804</v>
      </c>
      <c r="T2322" t="s">
        <v>271</v>
      </c>
      <c r="U2322" t="s">
        <v>4804</v>
      </c>
      <c r="V2322" t="s">
        <v>272</v>
      </c>
      <c r="W2322" t="s">
        <v>273</v>
      </c>
      <c r="X2322" t="s">
        <v>52</v>
      </c>
      <c r="Y2322" t="s">
        <v>274</v>
      </c>
      <c r="Z2322" t="s">
        <v>275</v>
      </c>
      <c r="AA2322" t="s">
        <v>65</v>
      </c>
    </row>
    <row r="2323" spans="1:27" x14ac:dyDescent="0.25">
      <c r="A2323" s="1">
        <v>10358</v>
      </c>
      <c r="B2323" s="1">
        <v>36</v>
      </c>
      <c r="C2323" s="8">
        <v>100</v>
      </c>
      <c r="D2323" s="1">
        <v>2</v>
      </c>
      <c r="E2323" s="7">
        <v>5669.64</v>
      </c>
      <c r="F2323" s="7">
        <f>sales_data_sample3[[#This Row],[SALES]]*sales_data_sample3[[#This Row],[PROFIT MARGIN]]</f>
        <v>257.96861999999999</v>
      </c>
      <c r="G2323" s="14" t="str">
        <f>IF(sales_data_sample3[[#This Row],[STATUS]] &lt;&gt;"Cancelled","4,55%","0")</f>
        <v>4,55%</v>
      </c>
      <c r="H2323" s="4">
        <v>38331</v>
      </c>
      <c r="I2323" t="s">
        <v>28</v>
      </c>
      <c r="J2323">
        <f>ROUNDUP(MONTH(sales_data_sample3[[#This Row],[ORDER DATE]])/3,0)</f>
        <v>4</v>
      </c>
      <c r="K2323" t="str">
        <f>TEXT(sales_data_sample3[[#This Row],[ORDER DATE]],"[$-409]mmmm")</f>
        <v>December</v>
      </c>
      <c r="L2323">
        <f>YEAR(sales_data_sample3[[#This Row],[ORDER DATE]])</f>
        <v>2004</v>
      </c>
      <c r="M2323" t="s">
        <v>957</v>
      </c>
      <c r="N2323">
        <v>64</v>
      </c>
      <c r="O2323" t="s">
        <v>4029</v>
      </c>
      <c r="P2323" t="s">
        <v>268</v>
      </c>
      <c r="Q2323" t="s">
        <v>269</v>
      </c>
      <c r="R2323" t="s">
        <v>270</v>
      </c>
      <c r="S2323" t="s">
        <v>4804</v>
      </c>
      <c r="T2323" t="s">
        <v>271</v>
      </c>
      <c r="U2323" t="s">
        <v>4804</v>
      </c>
      <c r="V2323" t="s">
        <v>272</v>
      </c>
      <c r="W2323" t="s">
        <v>273</v>
      </c>
      <c r="X2323" t="s">
        <v>52</v>
      </c>
      <c r="Y2323" t="s">
        <v>274</v>
      </c>
      <c r="Z2323" t="s">
        <v>275</v>
      </c>
      <c r="AA2323" t="s">
        <v>65</v>
      </c>
    </row>
    <row r="2324" spans="1:27" x14ac:dyDescent="0.25">
      <c r="A2324" s="1">
        <v>10358</v>
      </c>
      <c r="B2324" s="1">
        <v>27</v>
      </c>
      <c r="C2324" s="8">
        <v>100</v>
      </c>
      <c r="D2324" s="1">
        <v>3</v>
      </c>
      <c r="E2324" s="7">
        <v>3761.37</v>
      </c>
      <c r="F2324" s="7">
        <f>sales_data_sample3[[#This Row],[SALES]]*sales_data_sample3[[#This Row],[PROFIT MARGIN]]</f>
        <v>936.20499300000006</v>
      </c>
      <c r="G2324" s="14" t="str">
        <f>IF(sales_data_sample3[[#This Row],[STATUS]] &lt;&gt;"Cancelled","24,89%","0")</f>
        <v>24,89%</v>
      </c>
      <c r="H2324" s="4">
        <v>38331</v>
      </c>
      <c r="I2324" t="s">
        <v>28</v>
      </c>
      <c r="J2324">
        <f>ROUNDUP(MONTH(sales_data_sample3[[#This Row],[ORDER DATE]])/3,0)</f>
        <v>4</v>
      </c>
      <c r="K2324" t="str">
        <f>TEXT(sales_data_sample3[[#This Row],[ORDER DATE]],"[$-409]mmmm")</f>
        <v>December</v>
      </c>
      <c r="L2324">
        <f>YEAR(sales_data_sample3[[#This Row],[ORDER DATE]])</f>
        <v>2004</v>
      </c>
      <c r="M2324" t="s">
        <v>278</v>
      </c>
      <c r="N2324">
        <v>101</v>
      </c>
      <c r="O2324" t="s">
        <v>4506</v>
      </c>
      <c r="P2324" t="s">
        <v>268</v>
      </c>
      <c r="Q2324" t="s">
        <v>269</v>
      </c>
      <c r="R2324" t="s">
        <v>270</v>
      </c>
      <c r="S2324" t="s">
        <v>4804</v>
      </c>
      <c r="T2324" t="s">
        <v>271</v>
      </c>
      <c r="U2324" t="s">
        <v>4804</v>
      </c>
      <c r="V2324" t="s">
        <v>272</v>
      </c>
      <c r="W2324" t="s">
        <v>273</v>
      </c>
      <c r="X2324" t="s">
        <v>52</v>
      </c>
      <c r="Y2324" t="s">
        <v>274</v>
      </c>
      <c r="Z2324" t="s">
        <v>275</v>
      </c>
      <c r="AA2324" t="s">
        <v>65</v>
      </c>
    </row>
    <row r="2325" spans="1:27" x14ac:dyDescent="0.25">
      <c r="A2325" s="1">
        <v>10359</v>
      </c>
      <c r="B2325" s="1">
        <v>48</v>
      </c>
      <c r="C2325" s="8">
        <v>54.68</v>
      </c>
      <c r="D2325" s="1">
        <v>6</v>
      </c>
      <c r="E2325" s="7">
        <v>2624.64</v>
      </c>
      <c r="F2325" s="7">
        <f>sales_data_sample3[[#This Row],[SALES]]*sales_data_sample3[[#This Row],[PROFIT MARGIN]]</f>
        <v>653.27289599999995</v>
      </c>
      <c r="G2325" s="14" t="str">
        <f>IF(sales_data_sample3[[#This Row],[STATUS]] &lt;&gt;"Cancelled","24,89%","0")</f>
        <v>24,89%</v>
      </c>
      <c r="H2325" s="4">
        <v>38336</v>
      </c>
      <c r="I2325" t="s">
        <v>28</v>
      </c>
      <c r="J2325">
        <f>ROUNDUP(MONTH(sales_data_sample3[[#This Row],[ORDER DATE]])/3,0)</f>
        <v>4</v>
      </c>
      <c r="K2325" t="str">
        <f>TEXT(sales_data_sample3[[#This Row],[ORDER DATE]],"[$-409]mmmm")</f>
        <v>December</v>
      </c>
      <c r="L2325">
        <f>YEAR(sales_data_sample3[[#This Row],[ORDER DATE]])</f>
        <v>2004</v>
      </c>
      <c r="M2325" t="s">
        <v>278</v>
      </c>
      <c r="N2325">
        <v>136</v>
      </c>
      <c r="O2325" t="s">
        <v>561</v>
      </c>
      <c r="P2325" t="s">
        <v>46</v>
      </c>
      <c r="Q2325" t="s">
        <v>47</v>
      </c>
      <c r="R2325" t="s">
        <v>48</v>
      </c>
      <c r="S2325" t="s">
        <v>4804</v>
      </c>
      <c r="T2325" t="s">
        <v>49</v>
      </c>
      <c r="U2325" t="s">
        <v>4804</v>
      </c>
      <c r="V2325" t="s">
        <v>50</v>
      </c>
      <c r="W2325" t="s">
        <v>51</v>
      </c>
      <c r="X2325" t="s">
        <v>52</v>
      </c>
      <c r="Y2325" t="s">
        <v>53</v>
      </c>
      <c r="Z2325" t="s">
        <v>54</v>
      </c>
      <c r="AA2325" t="s">
        <v>42</v>
      </c>
    </row>
    <row r="2326" spans="1:27" x14ac:dyDescent="0.25">
      <c r="A2326" s="1">
        <v>10359</v>
      </c>
      <c r="B2326" s="1">
        <v>42</v>
      </c>
      <c r="C2326" s="8">
        <v>100</v>
      </c>
      <c r="D2326" s="1">
        <v>8</v>
      </c>
      <c r="E2326" s="7">
        <v>4764.4799999999996</v>
      </c>
      <c r="F2326" s="7">
        <f>sales_data_sample3[[#This Row],[SALES]]*sales_data_sample3[[#This Row],[PROFIT MARGIN]]</f>
        <v>1185.879072</v>
      </c>
      <c r="G2326" s="14" t="str">
        <f>IF(sales_data_sample3[[#This Row],[STATUS]] &lt;&gt;"Cancelled","24,89%","0")</f>
        <v>24,89%</v>
      </c>
      <c r="H2326" s="4">
        <v>38336</v>
      </c>
      <c r="I2326" t="s">
        <v>28</v>
      </c>
      <c r="J2326">
        <f>ROUNDUP(MONTH(sales_data_sample3[[#This Row],[ORDER DATE]])/3,0)</f>
        <v>4</v>
      </c>
      <c r="K2326" t="str">
        <f>TEXT(sales_data_sample3[[#This Row],[ORDER DATE]],"[$-409]mmmm")</f>
        <v>December</v>
      </c>
      <c r="L2326">
        <f>YEAR(sales_data_sample3[[#This Row],[ORDER DATE]])</f>
        <v>2004</v>
      </c>
      <c r="M2326" t="s">
        <v>278</v>
      </c>
      <c r="N2326">
        <v>207</v>
      </c>
      <c r="O2326" t="s">
        <v>880</v>
      </c>
      <c r="P2326" t="s">
        <v>46</v>
      </c>
      <c r="Q2326" t="s">
        <v>47</v>
      </c>
      <c r="R2326" t="s">
        <v>48</v>
      </c>
      <c r="S2326" t="s">
        <v>4804</v>
      </c>
      <c r="T2326" t="s">
        <v>49</v>
      </c>
      <c r="U2326" t="s">
        <v>4804</v>
      </c>
      <c r="V2326" t="s">
        <v>50</v>
      </c>
      <c r="W2326" t="s">
        <v>51</v>
      </c>
      <c r="X2326" t="s">
        <v>52</v>
      </c>
      <c r="Y2326" t="s">
        <v>53</v>
      </c>
      <c r="Z2326" t="s">
        <v>54</v>
      </c>
      <c r="AA2326" t="s">
        <v>65</v>
      </c>
    </row>
    <row r="2327" spans="1:27" x14ac:dyDescent="0.25">
      <c r="A2327" s="1">
        <v>10359</v>
      </c>
      <c r="B2327" s="1">
        <v>49</v>
      </c>
      <c r="C2327" s="8">
        <v>62.09</v>
      </c>
      <c r="D2327" s="1">
        <v>5</v>
      </c>
      <c r="E2327" s="7">
        <v>3042.41</v>
      </c>
      <c r="F2327" s="7">
        <f>sales_data_sample3[[#This Row],[SALES]]*sales_data_sample3[[#This Row],[PROFIT MARGIN]]</f>
        <v>757.25584900000001</v>
      </c>
      <c r="G2327" s="14" t="str">
        <f>IF(sales_data_sample3[[#This Row],[STATUS]] &lt;&gt;"Cancelled","24,89%","0")</f>
        <v>24,89%</v>
      </c>
      <c r="H2327" s="4">
        <v>38336</v>
      </c>
      <c r="I2327" t="s">
        <v>28</v>
      </c>
      <c r="J2327">
        <f>ROUNDUP(MONTH(sales_data_sample3[[#This Row],[ORDER DATE]])/3,0)</f>
        <v>4</v>
      </c>
      <c r="K2327" t="str">
        <f>TEXT(sales_data_sample3[[#This Row],[ORDER DATE]],"[$-409]mmmm")</f>
        <v>December</v>
      </c>
      <c r="L2327">
        <f>YEAR(sales_data_sample3[[#This Row],[ORDER DATE]])</f>
        <v>2004</v>
      </c>
      <c r="M2327" t="s">
        <v>278</v>
      </c>
      <c r="N2327">
        <v>173</v>
      </c>
      <c r="O2327" t="s">
        <v>1095</v>
      </c>
      <c r="P2327" t="s">
        <v>46</v>
      </c>
      <c r="Q2327" t="s">
        <v>47</v>
      </c>
      <c r="R2327" t="s">
        <v>48</v>
      </c>
      <c r="S2327" t="s">
        <v>4804</v>
      </c>
      <c r="T2327" t="s">
        <v>49</v>
      </c>
      <c r="U2327" t="s">
        <v>4804</v>
      </c>
      <c r="V2327" t="s">
        <v>50</v>
      </c>
      <c r="W2327" t="s">
        <v>51</v>
      </c>
      <c r="X2327" t="s">
        <v>52</v>
      </c>
      <c r="Y2327" t="s">
        <v>53</v>
      </c>
      <c r="Z2327" t="s">
        <v>54</v>
      </c>
      <c r="AA2327" t="s">
        <v>65</v>
      </c>
    </row>
    <row r="2328" spans="1:27" x14ac:dyDescent="0.25">
      <c r="A2328" s="1">
        <v>10359</v>
      </c>
      <c r="B2328" s="1">
        <v>22</v>
      </c>
      <c r="C2328" s="8">
        <v>100</v>
      </c>
      <c r="D2328" s="1">
        <v>7</v>
      </c>
      <c r="E2328" s="7">
        <v>2603.04</v>
      </c>
      <c r="F2328" s="7">
        <f>sales_data_sample3[[#This Row],[SALES]]*sales_data_sample3[[#This Row],[PROFIT MARGIN]]</f>
        <v>647.89665600000001</v>
      </c>
      <c r="G2328" s="14" t="str">
        <f>IF(sales_data_sample3[[#This Row],[STATUS]] &lt;&gt;"Cancelled","24,89%","0")</f>
        <v>24,89%</v>
      </c>
      <c r="H2328" s="4">
        <v>38336</v>
      </c>
      <c r="I2328" t="s">
        <v>28</v>
      </c>
      <c r="J2328">
        <f>ROUNDUP(MONTH(sales_data_sample3[[#This Row],[ORDER DATE]])/3,0)</f>
        <v>4</v>
      </c>
      <c r="K2328" t="str">
        <f>TEXT(sales_data_sample3[[#This Row],[ORDER DATE]],"[$-409]mmmm")</f>
        <v>December</v>
      </c>
      <c r="L2328">
        <f>YEAR(sales_data_sample3[[#This Row],[ORDER DATE]])</f>
        <v>2004</v>
      </c>
      <c r="M2328" t="s">
        <v>278</v>
      </c>
      <c r="N2328">
        <v>118</v>
      </c>
      <c r="O2328" t="s">
        <v>3701</v>
      </c>
      <c r="P2328" t="s">
        <v>46</v>
      </c>
      <c r="Q2328" t="s">
        <v>47</v>
      </c>
      <c r="R2328" t="s">
        <v>48</v>
      </c>
      <c r="S2328" t="s">
        <v>4804</v>
      </c>
      <c r="T2328" t="s">
        <v>49</v>
      </c>
      <c r="U2328" t="s">
        <v>4804</v>
      </c>
      <c r="V2328" t="s">
        <v>50</v>
      </c>
      <c r="W2328" t="s">
        <v>51</v>
      </c>
      <c r="X2328" t="s">
        <v>52</v>
      </c>
      <c r="Y2328" t="s">
        <v>53</v>
      </c>
      <c r="Z2328" t="s">
        <v>54</v>
      </c>
      <c r="AA2328" t="s">
        <v>42</v>
      </c>
    </row>
    <row r="2329" spans="1:27" x14ac:dyDescent="0.25">
      <c r="A2329" s="1">
        <v>10359</v>
      </c>
      <c r="B2329" s="1">
        <v>36</v>
      </c>
      <c r="C2329" s="8">
        <v>100</v>
      </c>
      <c r="D2329" s="1">
        <v>3</v>
      </c>
      <c r="E2329" s="7">
        <v>6358.68</v>
      </c>
      <c r="F2329" s="7">
        <f>sales_data_sample3[[#This Row],[SALES]]*sales_data_sample3[[#This Row],[PROFIT MARGIN]]</f>
        <v>289.31994000000003</v>
      </c>
      <c r="G2329" s="14" t="str">
        <f>IF(sales_data_sample3[[#This Row],[STATUS]] &lt;&gt;"Cancelled","4,55%","0")</f>
        <v>4,55%</v>
      </c>
      <c r="H2329" s="4">
        <v>38336</v>
      </c>
      <c r="I2329" t="s">
        <v>28</v>
      </c>
      <c r="J2329">
        <f>ROUNDUP(MONTH(sales_data_sample3[[#This Row],[ORDER DATE]])/3,0)</f>
        <v>4</v>
      </c>
      <c r="K2329" t="str">
        <f>TEXT(sales_data_sample3[[#This Row],[ORDER DATE]],"[$-409]mmmm")</f>
        <v>December</v>
      </c>
      <c r="L2329">
        <f>YEAR(sales_data_sample3[[#This Row],[ORDER DATE]])</f>
        <v>2004</v>
      </c>
      <c r="M2329" t="s">
        <v>957</v>
      </c>
      <c r="N2329">
        <v>54</v>
      </c>
      <c r="O2329" t="s">
        <v>3944</v>
      </c>
      <c r="P2329" t="s">
        <v>46</v>
      </c>
      <c r="Q2329" t="s">
        <v>47</v>
      </c>
      <c r="R2329" t="s">
        <v>48</v>
      </c>
      <c r="S2329" t="s">
        <v>4804</v>
      </c>
      <c r="T2329" t="s">
        <v>49</v>
      </c>
      <c r="U2329" t="s">
        <v>4804</v>
      </c>
      <c r="V2329" t="s">
        <v>50</v>
      </c>
      <c r="W2329" t="s">
        <v>51</v>
      </c>
      <c r="X2329" t="s">
        <v>52</v>
      </c>
      <c r="Y2329" t="s">
        <v>53</v>
      </c>
      <c r="Z2329" t="s">
        <v>54</v>
      </c>
      <c r="AA2329" t="s">
        <v>65</v>
      </c>
    </row>
    <row r="2330" spans="1:27" x14ac:dyDescent="0.25">
      <c r="A2330" s="1">
        <v>10359</v>
      </c>
      <c r="B2330" s="1">
        <v>22</v>
      </c>
      <c r="C2330" s="8">
        <v>100</v>
      </c>
      <c r="D2330" s="1">
        <v>1</v>
      </c>
      <c r="E2330" s="7">
        <v>4301.22</v>
      </c>
      <c r="F2330" s="7">
        <f>sales_data_sample3[[#This Row],[SALES]]*sales_data_sample3[[#This Row],[PROFIT MARGIN]]</f>
        <v>218.93209800000002</v>
      </c>
      <c r="G2330" s="14" t="str">
        <f>IF(sales_data_sample3[[#This Row],[STATUS]] &lt;&gt;"Cancelled","5,09%","0")</f>
        <v>5,09%</v>
      </c>
      <c r="H2330" s="4">
        <v>38336</v>
      </c>
      <c r="I2330" t="s">
        <v>28</v>
      </c>
      <c r="J2330">
        <f>ROUNDUP(MONTH(sales_data_sample3[[#This Row],[ORDER DATE]])/3,0)</f>
        <v>4</v>
      </c>
      <c r="K2330" t="str">
        <f>TEXT(sales_data_sample3[[#This Row],[ORDER DATE]],"[$-409]mmmm")</f>
        <v>December</v>
      </c>
      <c r="L2330">
        <f>YEAR(sales_data_sample3[[#This Row],[ORDER DATE]])</f>
        <v>2004</v>
      </c>
      <c r="M2330" t="s">
        <v>2246</v>
      </c>
      <c r="N2330">
        <v>62</v>
      </c>
      <c r="O2330" t="s">
        <v>3989</v>
      </c>
      <c r="P2330" t="s">
        <v>46</v>
      </c>
      <c r="Q2330" t="s">
        <v>47</v>
      </c>
      <c r="R2330" t="s">
        <v>48</v>
      </c>
      <c r="S2330" t="s">
        <v>4804</v>
      </c>
      <c r="T2330" t="s">
        <v>49</v>
      </c>
      <c r="U2330" t="s">
        <v>4804</v>
      </c>
      <c r="V2330" t="s">
        <v>50</v>
      </c>
      <c r="W2330" t="s">
        <v>51</v>
      </c>
      <c r="X2330" t="s">
        <v>52</v>
      </c>
      <c r="Y2330" t="s">
        <v>53</v>
      </c>
      <c r="Z2330" t="s">
        <v>54</v>
      </c>
      <c r="AA2330" t="s">
        <v>65</v>
      </c>
    </row>
    <row r="2331" spans="1:27" x14ac:dyDescent="0.25">
      <c r="A2331" s="1">
        <v>10359</v>
      </c>
      <c r="B2331" s="1">
        <v>46</v>
      </c>
      <c r="C2331" s="8">
        <v>100</v>
      </c>
      <c r="D2331" s="1">
        <v>2</v>
      </c>
      <c r="E2331" s="7">
        <v>4896.7</v>
      </c>
      <c r="F2331" s="7">
        <f>sales_data_sample3[[#This Row],[SALES]]*sales_data_sample3[[#This Row],[PROFIT MARGIN]]</f>
        <v>222.79984999999999</v>
      </c>
      <c r="G2331" s="14" t="str">
        <f>IF(sales_data_sample3[[#This Row],[STATUS]] &lt;&gt;"Cancelled","4,55%","0")</f>
        <v>4,55%</v>
      </c>
      <c r="H2331" s="4">
        <v>38336</v>
      </c>
      <c r="I2331" t="s">
        <v>28</v>
      </c>
      <c r="J2331">
        <f>ROUNDUP(MONTH(sales_data_sample3[[#This Row],[ORDER DATE]])/3,0)</f>
        <v>4</v>
      </c>
      <c r="K2331" t="str">
        <f>TEXT(sales_data_sample3[[#This Row],[ORDER DATE]],"[$-409]mmmm")</f>
        <v>December</v>
      </c>
      <c r="L2331">
        <f>YEAR(sales_data_sample3[[#This Row],[ORDER DATE]])</f>
        <v>2004</v>
      </c>
      <c r="M2331" t="s">
        <v>957</v>
      </c>
      <c r="N2331">
        <v>115</v>
      </c>
      <c r="O2331" t="s">
        <v>4177</v>
      </c>
      <c r="P2331" t="s">
        <v>46</v>
      </c>
      <c r="Q2331" t="s">
        <v>47</v>
      </c>
      <c r="R2331" t="s">
        <v>48</v>
      </c>
      <c r="S2331" t="s">
        <v>4804</v>
      </c>
      <c r="T2331" t="s">
        <v>49</v>
      </c>
      <c r="U2331" t="s">
        <v>4804</v>
      </c>
      <c r="V2331" t="s">
        <v>50</v>
      </c>
      <c r="W2331" t="s">
        <v>51</v>
      </c>
      <c r="X2331" t="s">
        <v>52</v>
      </c>
      <c r="Y2331" t="s">
        <v>53</v>
      </c>
      <c r="Z2331" t="s">
        <v>54</v>
      </c>
      <c r="AA2331" t="s">
        <v>65</v>
      </c>
    </row>
    <row r="2332" spans="1:27" x14ac:dyDescent="0.25">
      <c r="A2332" s="1">
        <v>10359</v>
      </c>
      <c r="B2332" s="1">
        <v>25</v>
      </c>
      <c r="C2332" s="8">
        <v>64.930000000000007</v>
      </c>
      <c r="D2332" s="1">
        <v>4</v>
      </c>
      <c r="E2332" s="7">
        <v>1623.25</v>
      </c>
      <c r="F2332" s="7">
        <f>sales_data_sample3[[#This Row],[SALES]]*sales_data_sample3[[#This Row],[PROFIT MARGIN]]</f>
        <v>82.623424999999997</v>
      </c>
      <c r="G2332" s="14" t="str">
        <f>IF(sales_data_sample3[[#This Row],[STATUS]] &lt;&gt;"Cancelled","5,09%","0")</f>
        <v>5,09%</v>
      </c>
      <c r="H2332" s="4">
        <v>38336</v>
      </c>
      <c r="I2332" t="s">
        <v>28</v>
      </c>
      <c r="J2332">
        <f>ROUNDUP(MONTH(sales_data_sample3[[#This Row],[ORDER DATE]])/3,0)</f>
        <v>4</v>
      </c>
      <c r="K2332" t="str">
        <f>TEXT(sales_data_sample3[[#This Row],[ORDER DATE]],"[$-409]mmmm")</f>
        <v>December</v>
      </c>
      <c r="L2332">
        <f>YEAR(sales_data_sample3[[#This Row],[ORDER DATE]])</f>
        <v>2004</v>
      </c>
      <c r="M2332" t="s">
        <v>2246</v>
      </c>
      <c r="N2332">
        <v>58</v>
      </c>
      <c r="O2332" t="s">
        <v>4208</v>
      </c>
      <c r="P2332" t="s">
        <v>46</v>
      </c>
      <c r="Q2332" t="s">
        <v>47</v>
      </c>
      <c r="R2332" t="s">
        <v>48</v>
      </c>
      <c r="S2332" t="s">
        <v>4804</v>
      </c>
      <c r="T2332" t="s">
        <v>49</v>
      </c>
      <c r="U2332" t="s">
        <v>4804</v>
      </c>
      <c r="V2332" t="s">
        <v>50</v>
      </c>
      <c r="W2332" t="s">
        <v>51</v>
      </c>
      <c r="X2332" t="s">
        <v>52</v>
      </c>
      <c r="Y2332" t="s">
        <v>53</v>
      </c>
      <c r="Z2332" t="s">
        <v>54</v>
      </c>
      <c r="AA2332" t="s">
        <v>42</v>
      </c>
    </row>
    <row r="2333" spans="1:27" x14ac:dyDescent="0.25">
      <c r="A2333" s="1">
        <v>10361</v>
      </c>
      <c r="B2333" s="1">
        <v>20</v>
      </c>
      <c r="C2333" s="8">
        <v>72.55</v>
      </c>
      <c r="D2333" s="1">
        <v>13</v>
      </c>
      <c r="E2333" s="7">
        <v>1451</v>
      </c>
      <c r="F2333" s="7">
        <f>sales_data_sample3[[#This Row],[SALES]]*sales_data_sample3[[#This Row],[PROFIT MARGIN]]</f>
        <v>184.27700000000002</v>
      </c>
      <c r="G2333" s="14" t="str">
        <f>IF(sales_data_sample3[[#This Row],[STATUS]] &lt;&gt;"Cancelled","12,70%","0")</f>
        <v>12,70%</v>
      </c>
      <c r="H2333" s="4">
        <v>38338</v>
      </c>
      <c r="I2333" t="s">
        <v>28</v>
      </c>
      <c r="J2333">
        <f>ROUNDUP(MONTH(sales_data_sample3[[#This Row],[ORDER DATE]])/3,0)</f>
        <v>4</v>
      </c>
      <c r="K2333" t="str">
        <f>TEXT(sales_data_sample3[[#This Row],[ORDER DATE]],"[$-409]mmmm")</f>
        <v>December</v>
      </c>
      <c r="L2333">
        <f>YEAR(sales_data_sample3[[#This Row],[ORDER DATE]])</f>
        <v>2004</v>
      </c>
      <c r="M2333" t="s">
        <v>29</v>
      </c>
      <c r="N2333">
        <v>95</v>
      </c>
      <c r="O2333" t="s">
        <v>30</v>
      </c>
      <c r="P2333" t="s">
        <v>233</v>
      </c>
      <c r="Q2333" t="s">
        <v>234</v>
      </c>
      <c r="R2333" t="s">
        <v>235</v>
      </c>
      <c r="S2333" t="s">
        <v>236</v>
      </c>
      <c r="T2333" t="s">
        <v>237</v>
      </c>
      <c r="U2333" t="s">
        <v>238</v>
      </c>
      <c r="V2333" t="s">
        <v>239</v>
      </c>
      <c r="W2333" t="s">
        <v>139</v>
      </c>
      <c r="X2333" t="s">
        <v>140</v>
      </c>
      <c r="Y2333" t="s">
        <v>240</v>
      </c>
      <c r="Z2333" t="s">
        <v>241</v>
      </c>
      <c r="AA2333" t="s">
        <v>42</v>
      </c>
    </row>
    <row r="2334" spans="1:27" x14ac:dyDescent="0.25">
      <c r="A2334" s="1">
        <v>10361</v>
      </c>
      <c r="B2334" s="1">
        <v>26</v>
      </c>
      <c r="C2334" s="8">
        <v>51.15</v>
      </c>
      <c r="D2334" s="1">
        <v>8</v>
      </c>
      <c r="E2334" s="7">
        <v>1329.9</v>
      </c>
      <c r="F2334" s="7">
        <f>sales_data_sample3[[#This Row],[SALES]]*sales_data_sample3[[#This Row],[PROFIT MARGIN]]</f>
        <v>168.8973</v>
      </c>
      <c r="G2334" s="14" t="str">
        <f>IF(sales_data_sample3[[#This Row],[STATUS]] &lt;&gt;"Cancelled","12,70%","0")</f>
        <v>12,70%</v>
      </c>
      <c r="H2334" s="4">
        <v>38338</v>
      </c>
      <c r="I2334" t="s">
        <v>28</v>
      </c>
      <c r="J2334">
        <f>ROUNDUP(MONTH(sales_data_sample3[[#This Row],[ORDER DATE]])/3,0)</f>
        <v>4</v>
      </c>
      <c r="K2334" t="str">
        <f>TEXT(sales_data_sample3[[#This Row],[ORDER DATE]],"[$-409]mmmm")</f>
        <v>December</v>
      </c>
      <c r="L2334">
        <f>YEAR(sales_data_sample3[[#This Row],[ORDER DATE]])</f>
        <v>2004</v>
      </c>
      <c r="M2334" t="s">
        <v>29</v>
      </c>
      <c r="N2334">
        <v>118</v>
      </c>
      <c r="O2334" t="s">
        <v>471</v>
      </c>
      <c r="P2334" t="s">
        <v>233</v>
      </c>
      <c r="Q2334" t="s">
        <v>234</v>
      </c>
      <c r="R2334" t="s">
        <v>235</v>
      </c>
      <c r="S2334" t="s">
        <v>236</v>
      </c>
      <c r="T2334" t="s">
        <v>237</v>
      </c>
      <c r="U2334" t="s">
        <v>238</v>
      </c>
      <c r="V2334" t="s">
        <v>239</v>
      </c>
      <c r="W2334" t="s">
        <v>139</v>
      </c>
      <c r="X2334" t="s">
        <v>140</v>
      </c>
      <c r="Y2334" t="s">
        <v>240</v>
      </c>
      <c r="Z2334" t="s">
        <v>241</v>
      </c>
      <c r="AA2334" t="s">
        <v>42</v>
      </c>
    </row>
    <row r="2335" spans="1:27" x14ac:dyDescent="0.25">
      <c r="A2335" s="1">
        <v>10361</v>
      </c>
      <c r="B2335" s="1">
        <v>34</v>
      </c>
      <c r="C2335" s="8">
        <v>100</v>
      </c>
      <c r="D2335" s="1">
        <v>6</v>
      </c>
      <c r="E2335" s="7">
        <v>3871.92</v>
      </c>
      <c r="F2335" s="7">
        <f>sales_data_sample3[[#This Row],[SALES]]*sales_data_sample3[[#This Row],[PROFIT MARGIN]]</f>
        <v>286.13488799999999</v>
      </c>
      <c r="G2335" s="14" t="str">
        <f>IF(sales_data_sample3[[#This Row],[STATUS]] &lt;&gt;"Cancelled","7,39%","0")</f>
        <v>7,39%</v>
      </c>
      <c r="H2335" s="4">
        <v>38338</v>
      </c>
      <c r="I2335" t="s">
        <v>28</v>
      </c>
      <c r="J2335">
        <f>ROUNDUP(MONTH(sales_data_sample3[[#This Row],[ORDER DATE]])/3,0)</f>
        <v>4</v>
      </c>
      <c r="K2335" t="str">
        <f>TEXT(sales_data_sample3[[#This Row],[ORDER DATE]],"[$-409]mmmm")</f>
        <v>December</v>
      </c>
      <c r="L2335">
        <f>YEAR(sales_data_sample3[[#This Row],[ORDER DATE]])</f>
        <v>2004</v>
      </c>
      <c r="M2335" t="s">
        <v>1354</v>
      </c>
      <c r="N2335">
        <v>65</v>
      </c>
      <c r="O2335" t="s">
        <v>3465</v>
      </c>
      <c r="P2335" t="s">
        <v>233</v>
      </c>
      <c r="Q2335" t="s">
        <v>234</v>
      </c>
      <c r="R2335" t="s">
        <v>235</v>
      </c>
      <c r="S2335" t="s">
        <v>236</v>
      </c>
      <c r="T2335" t="s">
        <v>237</v>
      </c>
      <c r="U2335" t="s">
        <v>238</v>
      </c>
      <c r="V2335" t="s">
        <v>239</v>
      </c>
      <c r="W2335" t="s">
        <v>139</v>
      </c>
      <c r="X2335" t="s">
        <v>140</v>
      </c>
      <c r="Y2335" t="s">
        <v>240</v>
      </c>
      <c r="Z2335" t="s">
        <v>241</v>
      </c>
      <c r="AA2335" t="s">
        <v>65</v>
      </c>
    </row>
    <row r="2336" spans="1:27" x14ac:dyDescent="0.25">
      <c r="A2336" s="1">
        <v>10361</v>
      </c>
      <c r="B2336" s="1">
        <v>26</v>
      </c>
      <c r="C2336" s="8">
        <v>100</v>
      </c>
      <c r="D2336" s="1">
        <v>7</v>
      </c>
      <c r="E2336" s="7">
        <v>3710.98</v>
      </c>
      <c r="F2336" s="7">
        <f>sales_data_sample3[[#This Row],[SALES]]*sales_data_sample3[[#This Row],[PROFIT MARGIN]]</f>
        <v>271.27263799999997</v>
      </c>
      <c r="G2336" s="14" t="str">
        <f>IF(sales_data_sample3[[#This Row],[STATUS]] &lt;&gt;"Cancelled","7,31%","0")</f>
        <v>7,31%</v>
      </c>
      <c r="H2336" s="4">
        <v>38338</v>
      </c>
      <c r="I2336" t="s">
        <v>28</v>
      </c>
      <c r="J2336">
        <f>ROUNDUP(MONTH(sales_data_sample3[[#This Row],[ORDER DATE]])/3,0)</f>
        <v>4</v>
      </c>
      <c r="K2336" t="str">
        <f>TEXT(sales_data_sample3[[#This Row],[ORDER DATE]],"[$-409]mmmm")</f>
        <v>December</v>
      </c>
      <c r="L2336">
        <f>YEAR(sales_data_sample3[[#This Row],[ORDER DATE]])</f>
        <v>2004</v>
      </c>
      <c r="M2336" t="s">
        <v>1502</v>
      </c>
      <c r="N2336">
        <v>68</v>
      </c>
      <c r="O2336" t="s">
        <v>3620</v>
      </c>
      <c r="P2336" t="s">
        <v>233</v>
      </c>
      <c r="Q2336" t="s">
        <v>234</v>
      </c>
      <c r="R2336" t="s">
        <v>235</v>
      </c>
      <c r="S2336" t="s">
        <v>236</v>
      </c>
      <c r="T2336" t="s">
        <v>237</v>
      </c>
      <c r="U2336" t="s">
        <v>238</v>
      </c>
      <c r="V2336" t="s">
        <v>239</v>
      </c>
      <c r="W2336" t="s">
        <v>139</v>
      </c>
      <c r="X2336" t="s">
        <v>140</v>
      </c>
      <c r="Y2336" t="s">
        <v>240</v>
      </c>
      <c r="Z2336" t="s">
        <v>241</v>
      </c>
      <c r="AA2336" t="s">
        <v>65</v>
      </c>
    </row>
    <row r="2337" spans="1:27" x14ac:dyDescent="0.25">
      <c r="A2337" s="1">
        <v>10361</v>
      </c>
      <c r="B2337" s="1">
        <v>25</v>
      </c>
      <c r="C2337" s="8">
        <v>62.46</v>
      </c>
      <c r="D2337" s="1">
        <v>1</v>
      </c>
      <c r="E2337" s="7">
        <v>1561.5</v>
      </c>
      <c r="F2337" s="7">
        <f>sales_data_sample3[[#This Row],[SALES]]*sales_data_sample3[[#This Row],[PROFIT MARGIN]]</f>
        <v>114.14565</v>
      </c>
      <c r="G2337" s="14" t="str">
        <f>IF(sales_data_sample3[[#This Row],[STATUS]] &lt;&gt;"Cancelled","7,31%","0")</f>
        <v>7,31%</v>
      </c>
      <c r="H2337" s="4">
        <v>38338</v>
      </c>
      <c r="I2337" t="s">
        <v>28</v>
      </c>
      <c r="J2337">
        <f>ROUNDUP(MONTH(sales_data_sample3[[#This Row],[ORDER DATE]])/3,0)</f>
        <v>4</v>
      </c>
      <c r="K2337" t="str">
        <f>TEXT(sales_data_sample3[[#This Row],[ORDER DATE]],"[$-409]mmmm")</f>
        <v>December</v>
      </c>
      <c r="L2337">
        <f>YEAR(sales_data_sample3[[#This Row],[ORDER DATE]])</f>
        <v>2004</v>
      </c>
      <c r="M2337" t="s">
        <v>1502</v>
      </c>
      <c r="N2337">
        <v>72</v>
      </c>
      <c r="O2337" t="s">
        <v>3763</v>
      </c>
      <c r="P2337" t="s">
        <v>233</v>
      </c>
      <c r="Q2337" t="s">
        <v>234</v>
      </c>
      <c r="R2337" t="s">
        <v>235</v>
      </c>
      <c r="S2337" t="s">
        <v>236</v>
      </c>
      <c r="T2337" t="s">
        <v>237</v>
      </c>
      <c r="U2337" t="s">
        <v>238</v>
      </c>
      <c r="V2337" t="s">
        <v>239</v>
      </c>
      <c r="W2337" t="s">
        <v>139</v>
      </c>
      <c r="X2337" t="s">
        <v>140</v>
      </c>
      <c r="Y2337" t="s">
        <v>240</v>
      </c>
      <c r="Z2337" t="s">
        <v>241</v>
      </c>
      <c r="AA2337" t="s">
        <v>42</v>
      </c>
    </row>
    <row r="2338" spans="1:27" x14ac:dyDescent="0.25">
      <c r="A2338" s="1">
        <v>10361</v>
      </c>
      <c r="B2338" s="1">
        <v>49</v>
      </c>
      <c r="C2338" s="8">
        <v>72.33</v>
      </c>
      <c r="D2338" s="1">
        <v>2</v>
      </c>
      <c r="E2338" s="7">
        <v>3544.17</v>
      </c>
      <c r="F2338" s="7">
        <f>sales_data_sample3[[#This Row],[SALES]]*sales_data_sample3[[#This Row],[PROFIT MARGIN]]</f>
        <v>261.91416299999997</v>
      </c>
      <c r="G2338" s="14" t="str">
        <f>IF(sales_data_sample3[[#This Row],[STATUS]] &lt;&gt;"Cancelled","7,39%","0")</f>
        <v>7,39%</v>
      </c>
      <c r="H2338" s="4">
        <v>38338</v>
      </c>
      <c r="I2338" t="s">
        <v>28</v>
      </c>
      <c r="J2338">
        <f>ROUNDUP(MONTH(sales_data_sample3[[#This Row],[ORDER DATE]])/3,0)</f>
        <v>4</v>
      </c>
      <c r="K2338" t="str">
        <f>TEXT(sales_data_sample3[[#This Row],[ORDER DATE]],"[$-409]mmmm")</f>
        <v>December</v>
      </c>
      <c r="L2338">
        <f>YEAR(sales_data_sample3[[#This Row],[ORDER DATE]])</f>
        <v>2004</v>
      </c>
      <c r="M2338" t="s">
        <v>1354</v>
      </c>
      <c r="N2338">
        <v>68</v>
      </c>
      <c r="O2338" t="s">
        <v>4069</v>
      </c>
      <c r="P2338" t="s">
        <v>233</v>
      </c>
      <c r="Q2338" t="s">
        <v>234</v>
      </c>
      <c r="R2338" t="s">
        <v>235</v>
      </c>
      <c r="S2338" t="s">
        <v>236</v>
      </c>
      <c r="T2338" t="s">
        <v>237</v>
      </c>
      <c r="U2338" t="s">
        <v>238</v>
      </c>
      <c r="V2338" t="s">
        <v>239</v>
      </c>
      <c r="W2338" t="s">
        <v>139</v>
      </c>
      <c r="X2338" t="s">
        <v>140</v>
      </c>
      <c r="Y2338" t="s">
        <v>240</v>
      </c>
      <c r="Z2338" t="s">
        <v>241</v>
      </c>
      <c r="AA2338" t="s">
        <v>65</v>
      </c>
    </row>
    <row r="2339" spans="1:27" x14ac:dyDescent="0.25">
      <c r="A2339" s="1">
        <v>10361</v>
      </c>
      <c r="B2339" s="1">
        <v>33</v>
      </c>
      <c r="C2339" s="8">
        <v>82.59</v>
      </c>
      <c r="D2339" s="1">
        <v>3</v>
      </c>
      <c r="E2339" s="7">
        <v>2725.47</v>
      </c>
      <c r="F2339" s="7">
        <f>sales_data_sample3[[#This Row],[SALES]]*sales_data_sample3[[#This Row],[PROFIT MARGIN]]</f>
        <v>201.41223299999996</v>
      </c>
      <c r="G2339" s="14" t="str">
        <f>IF(sales_data_sample3[[#This Row],[STATUS]] &lt;&gt;"Cancelled","7,39%","0")</f>
        <v>7,39%</v>
      </c>
      <c r="H2339" s="4">
        <v>38338</v>
      </c>
      <c r="I2339" t="s">
        <v>28</v>
      </c>
      <c r="J2339">
        <f>ROUNDUP(MONTH(sales_data_sample3[[#This Row],[ORDER DATE]])/3,0)</f>
        <v>4</v>
      </c>
      <c r="K2339" t="str">
        <f>TEXT(sales_data_sample3[[#This Row],[ORDER DATE]],"[$-409]mmmm")</f>
        <v>December</v>
      </c>
      <c r="L2339">
        <f>YEAR(sales_data_sample3[[#This Row],[ORDER DATE]])</f>
        <v>2004</v>
      </c>
      <c r="M2339" t="s">
        <v>1354</v>
      </c>
      <c r="N2339">
        <v>43</v>
      </c>
      <c r="O2339" t="s">
        <v>4136</v>
      </c>
      <c r="P2339" t="s">
        <v>233</v>
      </c>
      <c r="Q2339" t="s">
        <v>234</v>
      </c>
      <c r="R2339" t="s">
        <v>235</v>
      </c>
      <c r="S2339" t="s">
        <v>236</v>
      </c>
      <c r="T2339" t="s">
        <v>237</v>
      </c>
      <c r="U2339" t="s">
        <v>238</v>
      </c>
      <c r="V2339" t="s">
        <v>239</v>
      </c>
      <c r="W2339" t="s">
        <v>139</v>
      </c>
      <c r="X2339" t="s">
        <v>140</v>
      </c>
      <c r="Y2339" t="s">
        <v>240</v>
      </c>
      <c r="Z2339" t="s">
        <v>241</v>
      </c>
      <c r="AA2339" t="s">
        <v>42</v>
      </c>
    </row>
    <row r="2340" spans="1:27" x14ac:dyDescent="0.25">
      <c r="A2340" s="1">
        <v>10361</v>
      </c>
      <c r="B2340" s="1">
        <v>20</v>
      </c>
      <c r="C2340" s="8">
        <v>60.54</v>
      </c>
      <c r="D2340" s="1">
        <v>4</v>
      </c>
      <c r="E2340" s="7">
        <v>1210.8</v>
      </c>
      <c r="F2340" s="7">
        <f>sales_data_sample3[[#This Row],[SALES]]*sales_data_sample3[[#This Row],[PROFIT MARGIN]]</f>
        <v>88.509479999999996</v>
      </c>
      <c r="G2340" s="14" t="str">
        <f>IF(sales_data_sample3[[#This Row],[STATUS]] &lt;&gt;"Cancelled","7,31%","0")</f>
        <v>7,31%</v>
      </c>
      <c r="H2340" s="4">
        <v>38338</v>
      </c>
      <c r="I2340" t="s">
        <v>28</v>
      </c>
      <c r="J2340">
        <f>ROUNDUP(MONTH(sales_data_sample3[[#This Row],[ORDER DATE]])/3,0)</f>
        <v>4</v>
      </c>
      <c r="K2340" t="str">
        <f>TEXT(sales_data_sample3[[#This Row],[ORDER DATE]],"[$-409]mmmm")</f>
        <v>December</v>
      </c>
      <c r="L2340">
        <f>YEAR(sales_data_sample3[[#This Row],[ORDER DATE]])</f>
        <v>2004</v>
      </c>
      <c r="M2340" t="s">
        <v>1502</v>
      </c>
      <c r="N2340">
        <v>91</v>
      </c>
      <c r="O2340" t="s">
        <v>4321</v>
      </c>
      <c r="P2340" t="s">
        <v>233</v>
      </c>
      <c r="Q2340" t="s">
        <v>234</v>
      </c>
      <c r="R2340" t="s">
        <v>235</v>
      </c>
      <c r="S2340" t="s">
        <v>236</v>
      </c>
      <c r="T2340" t="s">
        <v>237</v>
      </c>
      <c r="U2340" t="s">
        <v>238</v>
      </c>
      <c r="V2340" t="s">
        <v>239</v>
      </c>
      <c r="W2340" t="s">
        <v>139</v>
      </c>
      <c r="X2340" t="s">
        <v>140</v>
      </c>
      <c r="Y2340" t="s">
        <v>240</v>
      </c>
      <c r="Z2340" t="s">
        <v>241</v>
      </c>
      <c r="AA2340" t="s">
        <v>42</v>
      </c>
    </row>
    <row r="2341" spans="1:27" x14ac:dyDescent="0.25">
      <c r="A2341" s="1">
        <v>10361</v>
      </c>
      <c r="B2341" s="1">
        <v>24</v>
      </c>
      <c r="C2341" s="8">
        <v>45.39</v>
      </c>
      <c r="D2341" s="1">
        <v>14</v>
      </c>
      <c r="E2341" s="7">
        <v>1089.3599999999999</v>
      </c>
      <c r="F2341" s="7">
        <f>sales_data_sample3[[#This Row],[SALES]]*sales_data_sample3[[#This Row],[PROFIT MARGIN]]</f>
        <v>99.567503999999985</v>
      </c>
      <c r="G2341" s="14" t="str">
        <f>IF(sales_data_sample3[[#This Row],[STATUS]] &lt;&gt;"Cancelled","9,14%","0")</f>
        <v>9,14%</v>
      </c>
      <c r="H2341" s="4">
        <v>38338</v>
      </c>
      <c r="I2341" t="s">
        <v>28</v>
      </c>
      <c r="J2341">
        <f>ROUNDUP(MONTH(sales_data_sample3[[#This Row],[ORDER DATE]])/3,0)</f>
        <v>4</v>
      </c>
      <c r="K2341" t="str">
        <f>TEXT(sales_data_sample3[[#This Row],[ORDER DATE]],"[$-409]mmmm")</f>
        <v>December</v>
      </c>
      <c r="L2341">
        <f>YEAR(sales_data_sample3[[#This Row],[ORDER DATE]])</f>
        <v>2004</v>
      </c>
      <c r="M2341" t="s">
        <v>2075</v>
      </c>
      <c r="N2341">
        <v>90</v>
      </c>
      <c r="O2341" t="s">
        <v>4394</v>
      </c>
      <c r="P2341" t="s">
        <v>233</v>
      </c>
      <c r="Q2341" t="s">
        <v>234</v>
      </c>
      <c r="R2341" t="s">
        <v>235</v>
      </c>
      <c r="S2341" t="s">
        <v>236</v>
      </c>
      <c r="T2341" t="s">
        <v>237</v>
      </c>
      <c r="U2341" t="s">
        <v>238</v>
      </c>
      <c r="V2341" t="s">
        <v>239</v>
      </c>
      <c r="W2341" t="s">
        <v>139</v>
      </c>
      <c r="X2341" t="s">
        <v>140</v>
      </c>
      <c r="Y2341" t="s">
        <v>240</v>
      </c>
      <c r="Z2341" t="s">
        <v>241</v>
      </c>
      <c r="AA2341" t="s">
        <v>42</v>
      </c>
    </row>
    <row r="2342" spans="1:27" x14ac:dyDescent="0.25">
      <c r="A2342" s="1">
        <v>10361</v>
      </c>
      <c r="B2342" s="1">
        <v>26</v>
      </c>
      <c r="C2342" s="8">
        <v>100</v>
      </c>
      <c r="D2342" s="1">
        <v>9</v>
      </c>
      <c r="E2342" s="7">
        <v>2754.7</v>
      </c>
      <c r="F2342" s="7">
        <f>sales_data_sample3[[#This Row],[SALES]]*sales_data_sample3[[#This Row],[PROFIT MARGIN]]</f>
        <v>201.36856999999998</v>
      </c>
      <c r="G2342" s="14" t="str">
        <f>IF(sales_data_sample3[[#This Row],[STATUS]] &lt;&gt;"Cancelled","7,31%","0")</f>
        <v>7,31%</v>
      </c>
      <c r="H2342" s="4">
        <v>38338</v>
      </c>
      <c r="I2342" t="s">
        <v>28</v>
      </c>
      <c r="J2342">
        <f>ROUNDUP(MONTH(sales_data_sample3[[#This Row],[ORDER DATE]])/3,0)</f>
        <v>4</v>
      </c>
      <c r="K2342" t="str">
        <f>TEXT(sales_data_sample3[[#This Row],[ORDER DATE]],"[$-409]mmmm")</f>
        <v>December</v>
      </c>
      <c r="L2342">
        <f>YEAR(sales_data_sample3[[#This Row],[ORDER DATE]])</f>
        <v>2004</v>
      </c>
      <c r="M2342" t="s">
        <v>1502</v>
      </c>
      <c r="N2342">
        <v>99</v>
      </c>
      <c r="O2342" t="s">
        <v>4433</v>
      </c>
      <c r="P2342" t="s">
        <v>233</v>
      </c>
      <c r="Q2342" t="s">
        <v>234</v>
      </c>
      <c r="R2342" t="s">
        <v>235</v>
      </c>
      <c r="S2342" t="s">
        <v>236</v>
      </c>
      <c r="T2342" t="s">
        <v>237</v>
      </c>
      <c r="U2342" t="s">
        <v>238</v>
      </c>
      <c r="V2342" t="s">
        <v>239</v>
      </c>
      <c r="W2342" t="s">
        <v>139</v>
      </c>
      <c r="X2342" t="s">
        <v>140</v>
      </c>
      <c r="Y2342" t="s">
        <v>240</v>
      </c>
      <c r="Z2342" t="s">
        <v>241</v>
      </c>
      <c r="AA2342" t="s">
        <v>42</v>
      </c>
    </row>
    <row r="2343" spans="1:27" x14ac:dyDescent="0.25">
      <c r="A2343" s="1">
        <v>10361</v>
      </c>
      <c r="B2343" s="1">
        <v>44</v>
      </c>
      <c r="C2343" s="8">
        <v>72.42</v>
      </c>
      <c r="D2343" s="1">
        <v>5</v>
      </c>
      <c r="E2343" s="7">
        <v>3186.48</v>
      </c>
      <c r="F2343" s="7">
        <f>sales_data_sample3[[#This Row],[SALES]]*sales_data_sample3[[#This Row],[PROFIT MARGIN]]</f>
        <v>232.93168800000001</v>
      </c>
      <c r="G2343" s="14" t="str">
        <f>IF(sales_data_sample3[[#This Row],[STATUS]] &lt;&gt;"Cancelled","7,31%","0")</f>
        <v>7,31%</v>
      </c>
      <c r="H2343" s="4">
        <v>38338</v>
      </c>
      <c r="I2343" t="s">
        <v>28</v>
      </c>
      <c r="J2343">
        <f>ROUNDUP(MONTH(sales_data_sample3[[#This Row],[ORDER DATE]])/3,0)</f>
        <v>4</v>
      </c>
      <c r="K2343" t="str">
        <f>TEXT(sales_data_sample3[[#This Row],[ORDER DATE]],"[$-409]mmmm")</f>
        <v>December</v>
      </c>
      <c r="L2343">
        <f>YEAR(sales_data_sample3[[#This Row],[ORDER DATE]])</f>
        <v>2004</v>
      </c>
      <c r="M2343" t="s">
        <v>1502</v>
      </c>
      <c r="N2343">
        <v>118</v>
      </c>
      <c r="O2343" t="s">
        <v>4540</v>
      </c>
      <c r="P2343" t="s">
        <v>233</v>
      </c>
      <c r="Q2343" t="s">
        <v>234</v>
      </c>
      <c r="R2343" t="s">
        <v>235</v>
      </c>
      <c r="S2343" t="s">
        <v>236</v>
      </c>
      <c r="T2343" t="s">
        <v>237</v>
      </c>
      <c r="U2343" t="s">
        <v>238</v>
      </c>
      <c r="V2343" t="s">
        <v>239</v>
      </c>
      <c r="W2343" t="s">
        <v>139</v>
      </c>
      <c r="X2343" t="s">
        <v>140</v>
      </c>
      <c r="Y2343" t="s">
        <v>240</v>
      </c>
      <c r="Z2343" t="s">
        <v>241</v>
      </c>
      <c r="AA2343" t="s">
        <v>65</v>
      </c>
    </row>
    <row r="2344" spans="1:27" x14ac:dyDescent="0.25">
      <c r="A2344" s="1">
        <v>10361</v>
      </c>
      <c r="B2344" s="1">
        <v>44</v>
      </c>
      <c r="C2344" s="8">
        <v>100</v>
      </c>
      <c r="D2344" s="1">
        <v>10</v>
      </c>
      <c r="E2344" s="7">
        <v>5001.92</v>
      </c>
      <c r="F2344" s="7">
        <f>sales_data_sample3[[#This Row],[SALES]]*sales_data_sample3[[#This Row],[PROFIT MARGIN]]</f>
        <v>365.64035200000001</v>
      </c>
      <c r="G2344" s="14" t="str">
        <f>IF(sales_data_sample3[[#This Row],[STATUS]] &lt;&gt;"Cancelled","7,31%","0")</f>
        <v>7,31%</v>
      </c>
      <c r="H2344" s="4">
        <v>38338</v>
      </c>
      <c r="I2344" t="s">
        <v>28</v>
      </c>
      <c r="J2344">
        <f>ROUNDUP(MONTH(sales_data_sample3[[#This Row],[ORDER DATE]])/3,0)</f>
        <v>4</v>
      </c>
      <c r="K2344" t="str">
        <f>TEXT(sales_data_sample3[[#This Row],[ORDER DATE]],"[$-409]mmmm")</f>
        <v>December</v>
      </c>
      <c r="L2344">
        <f>YEAR(sales_data_sample3[[#This Row],[ORDER DATE]])</f>
        <v>2004</v>
      </c>
      <c r="M2344" t="s">
        <v>1502</v>
      </c>
      <c r="N2344">
        <v>80</v>
      </c>
      <c r="O2344" t="s">
        <v>4572</v>
      </c>
      <c r="P2344" t="s">
        <v>233</v>
      </c>
      <c r="Q2344" t="s">
        <v>234</v>
      </c>
      <c r="R2344" t="s">
        <v>235</v>
      </c>
      <c r="S2344" t="s">
        <v>236</v>
      </c>
      <c r="T2344" t="s">
        <v>237</v>
      </c>
      <c r="U2344" t="s">
        <v>238</v>
      </c>
      <c r="V2344" t="s">
        <v>239</v>
      </c>
      <c r="W2344" t="s">
        <v>139</v>
      </c>
      <c r="X2344" t="s">
        <v>140</v>
      </c>
      <c r="Y2344" t="s">
        <v>240</v>
      </c>
      <c r="Z2344" t="s">
        <v>241</v>
      </c>
      <c r="AA2344" t="s">
        <v>65</v>
      </c>
    </row>
    <row r="2345" spans="1:27" x14ac:dyDescent="0.25">
      <c r="A2345" s="1">
        <v>10361</v>
      </c>
      <c r="B2345" s="1">
        <v>35</v>
      </c>
      <c r="C2345" s="8">
        <v>100</v>
      </c>
      <c r="D2345" s="1">
        <v>11</v>
      </c>
      <c r="E2345" s="7">
        <v>4277.3500000000004</v>
      </c>
      <c r="F2345" s="7">
        <f>sales_data_sample3[[#This Row],[SALES]]*sales_data_sample3[[#This Row],[PROFIT MARGIN]]</f>
        <v>312.674285</v>
      </c>
      <c r="G2345" s="14" t="str">
        <f>IF(sales_data_sample3[[#This Row],[STATUS]] &lt;&gt;"Cancelled","7,31%","0")</f>
        <v>7,31%</v>
      </c>
      <c r="H2345" s="4">
        <v>38338</v>
      </c>
      <c r="I2345" t="s">
        <v>28</v>
      </c>
      <c r="J2345">
        <f>ROUNDUP(MONTH(sales_data_sample3[[#This Row],[ORDER DATE]])/3,0)</f>
        <v>4</v>
      </c>
      <c r="K2345" t="str">
        <f>TEXT(sales_data_sample3[[#This Row],[ORDER DATE]],"[$-409]mmmm")</f>
        <v>December</v>
      </c>
      <c r="L2345">
        <f>YEAR(sales_data_sample3[[#This Row],[ORDER DATE]])</f>
        <v>2004</v>
      </c>
      <c r="M2345" t="s">
        <v>1502</v>
      </c>
      <c r="N2345">
        <v>74</v>
      </c>
      <c r="O2345" t="s">
        <v>4675</v>
      </c>
      <c r="P2345" t="s">
        <v>233</v>
      </c>
      <c r="Q2345" t="s">
        <v>234</v>
      </c>
      <c r="R2345" t="s">
        <v>235</v>
      </c>
      <c r="S2345" t="s">
        <v>236</v>
      </c>
      <c r="T2345" t="s">
        <v>237</v>
      </c>
      <c r="U2345" t="s">
        <v>238</v>
      </c>
      <c r="V2345" t="s">
        <v>239</v>
      </c>
      <c r="W2345" t="s">
        <v>139</v>
      </c>
      <c r="X2345" t="s">
        <v>140</v>
      </c>
      <c r="Y2345" t="s">
        <v>240</v>
      </c>
      <c r="Z2345" t="s">
        <v>241</v>
      </c>
      <c r="AA2345" t="s">
        <v>65</v>
      </c>
    </row>
    <row r="2346" spans="1:27" x14ac:dyDescent="0.25">
      <c r="A2346" s="1">
        <v>10361</v>
      </c>
      <c r="B2346" s="1">
        <v>23</v>
      </c>
      <c r="C2346" s="8">
        <v>95.2</v>
      </c>
      <c r="D2346" s="1">
        <v>12</v>
      </c>
      <c r="E2346" s="7">
        <v>2189.6</v>
      </c>
      <c r="F2346" s="7">
        <f>sales_data_sample3[[#This Row],[SALES]]*sales_data_sample3[[#This Row],[PROFIT MARGIN]]</f>
        <v>160.05975999999998</v>
      </c>
      <c r="G2346" s="14" t="str">
        <f>IF(sales_data_sample3[[#This Row],[STATUS]] &lt;&gt;"Cancelled","7,31%","0")</f>
        <v>7,31%</v>
      </c>
      <c r="H2346" s="4">
        <v>38338</v>
      </c>
      <c r="I2346" t="s">
        <v>28</v>
      </c>
      <c r="J2346">
        <f>ROUNDUP(MONTH(sales_data_sample3[[#This Row],[ORDER DATE]])/3,0)</f>
        <v>4</v>
      </c>
      <c r="K2346" t="str">
        <f>TEXT(sales_data_sample3[[#This Row],[ORDER DATE]],"[$-409]mmmm")</f>
        <v>December</v>
      </c>
      <c r="L2346">
        <f>YEAR(sales_data_sample3[[#This Row],[ORDER DATE]])</f>
        <v>2004</v>
      </c>
      <c r="M2346" t="s">
        <v>1502</v>
      </c>
      <c r="N2346">
        <v>49</v>
      </c>
      <c r="O2346" t="s">
        <v>4719</v>
      </c>
      <c r="P2346" t="s">
        <v>233</v>
      </c>
      <c r="Q2346" t="s">
        <v>234</v>
      </c>
      <c r="R2346" t="s">
        <v>235</v>
      </c>
      <c r="S2346" t="s">
        <v>236</v>
      </c>
      <c r="T2346" t="s">
        <v>237</v>
      </c>
      <c r="U2346" t="s">
        <v>238</v>
      </c>
      <c r="V2346" t="s">
        <v>239</v>
      </c>
      <c r="W2346" t="s">
        <v>139</v>
      </c>
      <c r="X2346" t="s">
        <v>140</v>
      </c>
      <c r="Y2346" t="s">
        <v>240</v>
      </c>
      <c r="Z2346" t="s">
        <v>241</v>
      </c>
      <c r="AA2346" t="s">
        <v>42</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8B4E2-8AED-47BB-B8BD-BC5E6B849BFF}">
  <dimension ref="A1:F189"/>
  <sheetViews>
    <sheetView zoomScale="85" zoomScaleNormal="85" workbookViewId="0"/>
  </sheetViews>
  <sheetFormatPr defaultRowHeight="15" x14ac:dyDescent="0.25"/>
  <cols>
    <col min="1" max="1" width="16.5703125" bestFit="1" customWidth="1"/>
    <col min="2" max="4" width="14.85546875" bestFit="1" customWidth="1"/>
    <col min="5" max="5" width="12.140625" bestFit="1" customWidth="1"/>
    <col min="6" max="6" width="14.85546875" customWidth="1"/>
    <col min="7" max="7" width="16.5703125" bestFit="1" customWidth="1"/>
    <col min="8" max="10" width="13.7109375" bestFit="1" customWidth="1"/>
    <col min="11" max="14" width="12.140625" bestFit="1" customWidth="1"/>
    <col min="15" max="15" width="16.5703125" bestFit="1" customWidth="1"/>
    <col min="16" max="16" width="12.28515625" bestFit="1" customWidth="1"/>
    <col min="17" max="17" width="13.7109375" bestFit="1" customWidth="1"/>
    <col min="18" max="21" width="12.140625" bestFit="1" customWidth="1"/>
    <col min="22" max="22" width="11.140625" bestFit="1" customWidth="1"/>
    <col min="23" max="23" width="16.5703125" bestFit="1" customWidth="1"/>
    <col min="24" max="24" width="12.28515625" bestFit="1" customWidth="1"/>
    <col min="25" max="25" width="13.7109375" bestFit="1" customWidth="1"/>
    <col min="26" max="26" width="14.7109375" bestFit="1" customWidth="1"/>
    <col min="27" max="50" width="14.28515625" bestFit="1" customWidth="1"/>
    <col min="51" max="51" width="18" bestFit="1" customWidth="1"/>
    <col min="52" max="52" width="18.85546875" bestFit="1" customWidth="1"/>
    <col min="53" max="62" width="14.28515625" bestFit="1" customWidth="1"/>
    <col min="63" max="63" width="18" bestFit="1" customWidth="1"/>
    <col min="64" max="64" width="18.85546875" bestFit="1" customWidth="1"/>
    <col min="65" max="65" width="18.42578125" bestFit="1" customWidth="1"/>
    <col min="66" max="66" width="19.28515625" bestFit="1" customWidth="1"/>
  </cols>
  <sheetData>
    <row r="1" spans="1:6" x14ac:dyDescent="0.25">
      <c r="A1" s="9" t="s">
        <v>4809</v>
      </c>
      <c r="B1" t="s">
        <v>4811</v>
      </c>
      <c r="C1" t="s">
        <v>4812</v>
      </c>
      <c r="E1" s="15" t="s">
        <v>140</v>
      </c>
      <c r="F1" s="16">
        <v>598442.28</v>
      </c>
    </row>
    <row r="2" spans="1:6" x14ac:dyDescent="0.25">
      <c r="A2" s="10" t="s">
        <v>140</v>
      </c>
      <c r="B2" s="7">
        <v>598442.28</v>
      </c>
      <c r="C2" s="7">
        <v>82887.224041000009</v>
      </c>
      <c r="E2" s="12" t="s">
        <v>139</v>
      </c>
      <c r="F2" s="7">
        <v>485531.13000000006</v>
      </c>
    </row>
    <row r="3" spans="1:6" x14ac:dyDescent="0.25">
      <c r="A3" s="12" t="s">
        <v>139</v>
      </c>
      <c r="B3" s="7">
        <v>485531.13000000006</v>
      </c>
      <c r="C3" s="7">
        <v>66765.033970000004</v>
      </c>
      <c r="E3" s="12" t="s">
        <v>305</v>
      </c>
      <c r="F3" s="7">
        <v>112911.14999999998</v>
      </c>
    </row>
    <row r="4" spans="1:6" x14ac:dyDescent="0.25">
      <c r="A4" s="12" t="s">
        <v>305</v>
      </c>
      <c r="B4" s="7">
        <v>112911.14999999998</v>
      </c>
      <c r="C4" s="7">
        <v>16122.190070999999</v>
      </c>
      <c r="E4" s="15" t="s">
        <v>52</v>
      </c>
      <c r="F4" s="16">
        <v>4049443.4200000004</v>
      </c>
    </row>
    <row r="5" spans="1:6" x14ac:dyDescent="0.25">
      <c r="A5" s="10" t="s">
        <v>52</v>
      </c>
      <c r="B5" s="7">
        <v>4049443.4200000004</v>
      </c>
      <c r="C5" s="7">
        <v>585495.33936899982</v>
      </c>
      <c r="E5" s="12" t="s">
        <v>226</v>
      </c>
      <c r="F5" s="7">
        <v>133812.26999999999</v>
      </c>
    </row>
    <row r="6" spans="1:6" x14ac:dyDescent="0.25">
      <c r="A6" s="12" t="s">
        <v>226</v>
      </c>
      <c r="B6" s="7">
        <v>133812.26999999999</v>
      </c>
      <c r="C6" s="7">
        <v>18181.340572000001</v>
      </c>
      <c r="E6" s="12" t="s">
        <v>643</v>
      </c>
      <c r="F6" s="7">
        <v>83372.510000000009</v>
      </c>
    </row>
    <row r="7" spans="1:6" x14ac:dyDescent="0.25">
      <c r="A7" s="12" t="s">
        <v>643</v>
      </c>
      <c r="B7" s="7">
        <v>83372.510000000009</v>
      </c>
      <c r="C7" s="7">
        <v>7118.2618519999996</v>
      </c>
      <c r="E7" s="12" t="s">
        <v>567</v>
      </c>
      <c r="F7" s="7">
        <v>219624.28000000009</v>
      </c>
    </row>
    <row r="8" spans="1:6" x14ac:dyDescent="0.25">
      <c r="A8" s="12" t="s">
        <v>567</v>
      </c>
      <c r="B8" s="7">
        <v>219624.28000000009</v>
      </c>
      <c r="C8" s="7">
        <v>39319.770853999988</v>
      </c>
      <c r="E8" s="12" t="s">
        <v>196</v>
      </c>
      <c r="F8" s="7">
        <v>202730.20000000007</v>
      </c>
    </row>
    <row r="9" spans="1:6" x14ac:dyDescent="0.25">
      <c r="A9" s="12" t="s">
        <v>196</v>
      </c>
      <c r="B9" s="7">
        <v>202730.20000000007</v>
      </c>
      <c r="C9" s="7">
        <v>30807.591817000004</v>
      </c>
      <c r="E9" s="12" t="s">
        <v>51</v>
      </c>
      <c r="F9" s="7">
        <v>867960.11999999988</v>
      </c>
    </row>
    <row r="10" spans="1:6" x14ac:dyDescent="0.25">
      <c r="A10" s="12" t="s">
        <v>51</v>
      </c>
      <c r="B10" s="7">
        <v>867960.11999999988</v>
      </c>
      <c r="C10" s="7">
        <v>128802.28836299999</v>
      </c>
      <c r="E10" s="12" t="s">
        <v>810</v>
      </c>
      <c r="F10" s="7">
        <v>220472.08999999997</v>
      </c>
    </row>
    <row r="11" spans="1:6" x14ac:dyDescent="0.25">
      <c r="A11" s="12" t="s">
        <v>810</v>
      </c>
      <c r="B11" s="7">
        <v>220472.08999999997</v>
      </c>
      <c r="C11" s="7">
        <v>42318.942332999999</v>
      </c>
      <c r="E11" s="12" t="s">
        <v>909</v>
      </c>
      <c r="F11" s="7">
        <v>57756.43</v>
      </c>
    </row>
    <row r="12" spans="1:6" x14ac:dyDescent="0.25">
      <c r="A12" s="12" t="s">
        <v>909</v>
      </c>
      <c r="B12" s="7">
        <v>57756.43</v>
      </c>
      <c r="C12" s="7">
        <v>9882.6226890000016</v>
      </c>
      <c r="E12" s="12" t="s">
        <v>396</v>
      </c>
      <c r="F12" s="7">
        <v>333164.36999999988</v>
      </c>
    </row>
    <row r="13" spans="1:6" x14ac:dyDescent="0.25">
      <c r="A13" s="12" t="s">
        <v>396</v>
      </c>
      <c r="B13" s="7">
        <v>333164.36999999988</v>
      </c>
      <c r="C13" s="7">
        <v>47065.058102999952</v>
      </c>
      <c r="E13" s="12" t="s">
        <v>112</v>
      </c>
      <c r="F13" s="7">
        <v>307463.70000000007</v>
      </c>
    </row>
    <row r="14" spans="1:6" x14ac:dyDescent="0.25">
      <c r="A14" s="12" t="s">
        <v>112</v>
      </c>
      <c r="B14" s="7">
        <v>307463.70000000007</v>
      </c>
      <c r="C14" s="7">
        <v>47721.584417000013</v>
      </c>
      <c r="E14" s="12" t="s">
        <v>273</v>
      </c>
      <c r="F14" s="7">
        <v>888888.75</v>
      </c>
    </row>
    <row r="15" spans="1:6" x14ac:dyDescent="0.25">
      <c r="A15" s="12" t="s">
        <v>273</v>
      </c>
      <c r="B15" s="7">
        <v>888888.75</v>
      </c>
      <c r="C15" s="7">
        <v>120607.26490399994</v>
      </c>
      <c r="E15" s="12" t="s">
        <v>287</v>
      </c>
      <c r="F15" s="7">
        <v>178407.49</v>
      </c>
    </row>
    <row r="16" spans="1:6" x14ac:dyDescent="0.25">
      <c r="A16" s="12" t="s">
        <v>287</v>
      </c>
      <c r="B16" s="7">
        <v>178407.49</v>
      </c>
      <c r="C16" s="7">
        <v>16499.309640000007</v>
      </c>
      <c r="E16" s="12" t="s">
        <v>823</v>
      </c>
      <c r="F16" s="7">
        <v>117713.56000000001</v>
      </c>
    </row>
    <row r="17" spans="1:6" x14ac:dyDescent="0.25">
      <c r="A17" s="12" t="s">
        <v>823</v>
      </c>
      <c r="B17" s="7">
        <v>117713.56000000001</v>
      </c>
      <c r="C17" s="7">
        <v>29298.905084000005</v>
      </c>
      <c r="E17" s="12" t="s">
        <v>262</v>
      </c>
      <c r="F17" s="7">
        <v>438077.6500000002</v>
      </c>
    </row>
    <row r="18" spans="1:6" x14ac:dyDescent="0.25">
      <c r="A18" s="12" t="s">
        <v>262</v>
      </c>
      <c r="B18" s="7">
        <v>438077.6500000002</v>
      </c>
      <c r="C18" s="7">
        <v>47872.398741000019</v>
      </c>
      <c r="E18" s="15" t="s">
        <v>307</v>
      </c>
      <c r="F18" s="16">
        <v>412252.28</v>
      </c>
    </row>
    <row r="19" spans="1:6" x14ac:dyDescent="0.25">
      <c r="A19" s="10" t="s">
        <v>307</v>
      </c>
      <c r="B19" s="7">
        <v>412252.28</v>
      </c>
      <c r="C19" s="7">
        <v>59744.027058</v>
      </c>
      <c r="E19" s="12" t="s">
        <v>307</v>
      </c>
      <c r="F19" s="7">
        <v>149422.46999999997</v>
      </c>
    </row>
    <row r="20" spans="1:6" x14ac:dyDescent="0.25">
      <c r="A20" s="12" t="s">
        <v>307</v>
      </c>
      <c r="B20" s="7">
        <v>149422.46999999997</v>
      </c>
      <c r="C20" s="7">
        <v>17192.242565000004</v>
      </c>
      <c r="E20" s="12" t="s">
        <v>782</v>
      </c>
      <c r="F20" s="7">
        <v>94015.73</v>
      </c>
    </row>
    <row r="21" spans="1:6" x14ac:dyDescent="0.25">
      <c r="A21" s="12" t="s">
        <v>782</v>
      </c>
      <c r="B21" s="7">
        <v>94015.73</v>
      </c>
      <c r="C21" s="7">
        <v>17184.727909000001</v>
      </c>
      <c r="E21" s="12" t="s">
        <v>305</v>
      </c>
      <c r="F21" s="7">
        <v>168814.08000000007</v>
      </c>
    </row>
    <row r="22" spans="1:6" x14ac:dyDescent="0.25">
      <c r="A22" s="12" t="s">
        <v>305</v>
      </c>
      <c r="B22" s="7">
        <v>168814.08000000007</v>
      </c>
      <c r="C22" s="7">
        <v>25367.056583999998</v>
      </c>
      <c r="E22" s="15" t="s">
        <v>39</v>
      </c>
      <c r="F22" s="16">
        <v>3181004.159999996</v>
      </c>
    </row>
    <row r="23" spans="1:6" x14ac:dyDescent="0.25">
      <c r="A23" s="10" t="s">
        <v>39</v>
      </c>
      <c r="B23" s="7">
        <v>3181004.159999996</v>
      </c>
      <c r="C23" s="7">
        <v>451311.89034200017</v>
      </c>
      <c r="E23" s="12" t="s">
        <v>353</v>
      </c>
      <c r="F23" s="7">
        <v>190385.59</v>
      </c>
    </row>
    <row r="24" spans="1:6" x14ac:dyDescent="0.25">
      <c r="A24" s="12" t="s">
        <v>353</v>
      </c>
      <c r="B24" s="7">
        <v>190385.59</v>
      </c>
      <c r="C24" s="7">
        <v>22712.242491000001</v>
      </c>
      <c r="E24" s="12" t="s">
        <v>38</v>
      </c>
      <c r="F24" s="7">
        <v>2990618.5699999961</v>
      </c>
    </row>
    <row r="25" spans="1:6" x14ac:dyDescent="0.25">
      <c r="A25" s="12" t="s">
        <v>38</v>
      </c>
      <c r="B25" s="7">
        <v>2990618.5699999961</v>
      </c>
      <c r="C25" s="7">
        <v>428599.64785100019</v>
      </c>
    </row>
    <row r="26" spans="1:6" x14ac:dyDescent="0.25">
      <c r="A26" s="10" t="s">
        <v>4810</v>
      </c>
      <c r="B26" s="7">
        <v>8241142.1399999969</v>
      </c>
      <c r="C26" s="7">
        <v>1179438.4808100001</v>
      </c>
    </row>
    <row r="36" spans="1:3" x14ac:dyDescent="0.25">
      <c r="A36" s="9" t="s">
        <v>4809</v>
      </c>
      <c r="B36" t="s">
        <v>4811</v>
      </c>
      <c r="C36" t="s">
        <v>4812</v>
      </c>
    </row>
    <row r="37" spans="1:3" x14ac:dyDescent="0.25">
      <c r="A37" s="10" t="s">
        <v>278</v>
      </c>
      <c r="B37" s="7">
        <v>3247042.3799999966</v>
      </c>
      <c r="C37" s="7">
        <v>793443.31297299918</v>
      </c>
    </row>
    <row r="38" spans="1:3" x14ac:dyDescent="0.25">
      <c r="A38" s="10" t="s">
        <v>1354</v>
      </c>
      <c r="B38" s="7">
        <v>1562411.5300000003</v>
      </c>
      <c r="C38" s="7">
        <v>112649.29059599996</v>
      </c>
    </row>
    <row r="39" spans="1:3" x14ac:dyDescent="0.25">
      <c r="A39" s="10" t="s">
        <v>957</v>
      </c>
      <c r="B39" s="7">
        <v>949732.8199999996</v>
      </c>
      <c r="C39" s="7">
        <v>43212.843310000018</v>
      </c>
    </row>
    <row r="40" spans="1:3" x14ac:dyDescent="0.25">
      <c r="A40" s="10" t="s">
        <v>29</v>
      </c>
      <c r="B40" s="7">
        <v>931440.81000000064</v>
      </c>
      <c r="C40" s="7">
        <v>118292.98286999998</v>
      </c>
    </row>
    <row r="41" spans="1:3" x14ac:dyDescent="0.25">
      <c r="A41" s="10" t="s">
        <v>1502</v>
      </c>
      <c r="B41" s="7">
        <v>774929.39999999979</v>
      </c>
      <c r="C41" s="7">
        <v>54057.20803899999</v>
      </c>
    </row>
    <row r="42" spans="1:3" x14ac:dyDescent="0.25">
      <c r="A42" s="10" t="s">
        <v>2075</v>
      </c>
      <c r="B42" s="7">
        <v>586259.05999999994</v>
      </c>
      <c r="C42" s="7">
        <v>48404.83767399998</v>
      </c>
    </row>
    <row r="43" spans="1:3" x14ac:dyDescent="0.25">
      <c r="A43" s="10" t="s">
        <v>2246</v>
      </c>
      <c r="B43" s="7">
        <v>189326.13999999996</v>
      </c>
      <c r="C43" s="7">
        <v>9378.0053479999988</v>
      </c>
    </row>
    <row r="44" spans="1:3" x14ac:dyDescent="0.25">
      <c r="A44" s="10" t="s">
        <v>4810</v>
      </c>
      <c r="B44" s="7">
        <v>8241142.1399999959</v>
      </c>
      <c r="C44" s="7">
        <v>1179438.4808099989</v>
      </c>
    </row>
    <row r="53" spans="1:3" x14ac:dyDescent="0.25">
      <c r="A53" s="9" t="s">
        <v>4809</v>
      </c>
      <c r="B53" t="s">
        <v>4811</v>
      </c>
      <c r="C53" t="s">
        <v>4812</v>
      </c>
    </row>
    <row r="54" spans="1:3" x14ac:dyDescent="0.25">
      <c r="A54" s="10" t="s">
        <v>268</v>
      </c>
      <c r="B54" s="7">
        <v>585495.94000000018</v>
      </c>
      <c r="C54" s="7">
        <v>87169.00161799998</v>
      </c>
    </row>
    <row r="55" spans="1:3" x14ac:dyDescent="0.25">
      <c r="A55" s="10" t="s">
        <v>417</v>
      </c>
      <c r="B55" s="7">
        <v>441602.38000000012</v>
      </c>
      <c r="C55" s="7">
        <v>63176.615585000014</v>
      </c>
    </row>
    <row r="56" spans="1:3" x14ac:dyDescent="0.25">
      <c r="A56" s="10" t="s">
        <v>132</v>
      </c>
      <c r="B56" s="7">
        <v>200995.41000000006</v>
      </c>
      <c r="C56" s="7">
        <v>26029.178034999997</v>
      </c>
    </row>
    <row r="57" spans="1:3" x14ac:dyDescent="0.25">
      <c r="A57" s="10" t="s">
        <v>885</v>
      </c>
      <c r="B57" s="7">
        <v>197736.93999999997</v>
      </c>
      <c r="C57" s="7">
        <v>39667.603016000008</v>
      </c>
    </row>
    <row r="58" spans="1:3" x14ac:dyDescent="0.25">
      <c r="A58" s="10" t="s">
        <v>302</v>
      </c>
      <c r="B58" s="7">
        <v>168814.08000000007</v>
      </c>
      <c r="C58" s="7">
        <v>25367.056583999998</v>
      </c>
    </row>
    <row r="59" spans="1:3" x14ac:dyDescent="0.25">
      <c r="A59" s="10" t="s">
        <v>31</v>
      </c>
      <c r="B59" s="7">
        <v>164069.43999999997</v>
      </c>
      <c r="C59" s="7">
        <v>18272.618692</v>
      </c>
    </row>
    <row r="60" spans="1:3" x14ac:dyDescent="0.25">
      <c r="A60" s="10" t="s">
        <v>927</v>
      </c>
      <c r="B60" s="7">
        <v>157807.80999999994</v>
      </c>
      <c r="C60" s="7">
        <v>22534.294638999996</v>
      </c>
    </row>
    <row r="61" spans="1:3" x14ac:dyDescent="0.25">
      <c r="A61" s="10" t="s">
        <v>338</v>
      </c>
      <c r="B61" s="7">
        <v>142874.24999999997</v>
      </c>
      <c r="C61" s="7">
        <v>17508.841926999998</v>
      </c>
    </row>
    <row r="62" spans="1:3" x14ac:dyDescent="0.25">
      <c r="A62" s="10" t="s">
        <v>1369</v>
      </c>
      <c r="B62" s="7">
        <v>137955.72</v>
      </c>
      <c r="C62" s="7">
        <v>11297.602245999999</v>
      </c>
    </row>
    <row r="63" spans="1:3" x14ac:dyDescent="0.25">
      <c r="A63" s="10" t="s">
        <v>425</v>
      </c>
      <c r="B63" s="7">
        <v>131685.29999999999</v>
      </c>
      <c r="C63" s="7">
        <v>22216.745351999998</v>
      </c>
    </row>
    <row r="64" spans="1:3" x14ac:dyDescent="0.25">
      <c r="A64" s="10" t="s">
        <v>4810</v>
      </c>
      <c r="B64" s="7">
        <v>2329037.2700000005</v>
      </c>
      <c r="C64" s="7">
        <v>333239.55769400002</v>
      </c>
    </row>
    <row r="74" spans="1:4" x14ac:dyDescent="0.25">
      <c r="A74" s="9" t="s">
        <v>4811</v>
      </c>
      <c r="B74" s="9" t="s">
        <v>4813</v>
      </c>
    </row>
    <row r="75" spans="1:4" x14ac:dyDescent="0.25">
      <c r="A75" s="9" t="s">
        <v>4809</v>
      </c>
      <c r="B75">
        <v>2003</v>
      </c>
      <c r="C75">
        <v>2004</v>
      </c>
      <c r="D75" t="s">
        <v>4810</v>
      </c>
    </row>
    <row r="76" spans="1:4" x14ac:dyDescent="0.25">
      <c r="A76" s="10" t="s">
        <v>4814</v>
      </c>
      <c r="B76" s="7">
        <v>129753.60000000001</v>
      </c>
      <c r="C76" s="7">
        <v>316577.41999999987</v>
      </c>
      <c r="D76" s="7">
        <v>446331.0199999999</v>
      </c>
    </row>
    <row r="77" spans="1:4" x14ac:dyDescent="0.25">
      <c r="A77" s="10" t="s">
        <v>4815</v>
      </c>
      <c r="B77" s="7">
        <v>140836.19000000006</v>
      </c>
      <c r="C77" s="7">
        <v>311419.53000000009</v>
      </c>
      <c r="D77" s="7">
        <v>452255.72000000015</v>
      </c>
    </row>
    <row r="78" spans="1:4" x14ac:dyDescent="0.25">
      <c r="A78" s="10" t="s">
        <v>4816</v>
      </c>
      <c r="B78" s="7">
        <v>174504.89999999997</v>
      </c>
      <c r="C78" s="7">
        <v>205733.72999999992</v>
      </c>
      <c r="D78" s="7">
        <v>380238.62999999989</v>
      </c>
    </row>
    <row r="79" spans="1:4" x14ac:dyDescent="0.25">
      <c r="A79" s="10" t="s">
        <v>4817</v>
      </c>
      <c r="B79" s="7">
        <v>201609.55</v>
      </c>
      <c r="C79" s="7">
        <v>206148.12000000005</v>
      </c>
      <c r="D79" s="7">
        <v>407757.67000000004</v>
      </c>
    </row>
    <row r="80" spans="1:4" x14ac:dyDescent="0.25">
      <c r="A80" s="10" t="s">
        <v>4818</v>
      </c>
      <c r="B80" s="7">
        <v>192673.11000000002</v>
      </c>
      <c r="C80" s="7">
        <v>273438.38999999996</v>
      </c>
      <c r="D80" s="7">
        <v>466111.5</v>
      </c>
    </row>
    <row r="81" spans="1:4" x14ac:dyDescent="0.25">
      <c r="A81" s="10" t="s">
        <v>4819</v>
      </c>
      <c r="B81" s="7">
        <v>168082.56000000006</v>
      </c>
      <c r="C81" s="7">
        <v>286674.21999999997</v>
      </c>
      <c r="D81" s="7">
        <v>454756.78</v>
      </c>
    </row>
    <row r="82" spans="1:4" x14ac:dyDescent="0.25">
      <c r="A82" s="10" t="s">
        <v>4820</v>
      </c>
      <c r="B82" s="7">
        <v>187731.87999999998</v>
      </c>
      <c r="C82" s="7">
        <v>327144.08999999997</v>
      </c>
      <c r="D82" s="7">
        <v>514875.97</v>
      </c>
    </row>
    <row r="83" spans="1:4" x14ac:dyDescent="0.25">
      <c r="A83" s="10" t="s">
        <v>4821</v>
      </c>
      <c r="B83" s="7">
        <v>197809.30000000002</v>
      </c>
      <c r="C83" s="7">
        <v>461501.2699999999</v>
      </c>
      <c r="D83" s="7">
        <v>659310.56999999995</v>
      </c>
    </row>
    <row r="84" spans="1:4" x14ac:dyDescent="0.25">
      <c r="A84" s="10" t="s">
        <v>4822</v>
      </c>
      <c r="B84" s="7">
        <v>263973.36</v>
      </c>
      <c r="C84" s="7">
        <v>320750.91000000003</v>
      </c>
      <c r="D84" s="7">
        <v>584724.27</v>
      </c>
    </row>
    <row r="85" spans="1:4" x14ac:dyDescent="0.25">
      <c r="A85" s="10" t="s">
        <v>4823</v>
      </c>
      <c r="B85" s="7">
        <v>568290.97</v>
      </c>
      <c r="C85" s="7">
        <v>552924.25</v>
      </c>
      <c r="D85" s="7">
        <v>1121215.22</v>
      </c>
    </row>
    <row r="86" spans="1:4" x14ac:dyDescent="0.25">
      <c r="A86" s="10" t="s">
        <v>4824</v>
      </c>
      <c r="B86" s="7">
        <v>1029837.6599999999</v>
      </c>
      <c r="C86" s="7">
        <v>1089048.0100000005</v>
      </c>
      <c r="D86" s="7">
        <v>2118885.6700000004</v>
      </c>
    </row>
    <row r="87" spans="1:4" x14ac:dyDescent="0.25">
      <c r="A87" s="10" t="s">
        <v>4825</v>
      </c>
      <c r="B87" s="7">
        <v>261876.45999999993</v>
      </c>
      <c r="C87" s="7">
        <v>372802.6599999998</v>
      </c>
      <c r="D87" s="7">
        <v>634679.11999999976</v>
      </c>
    </row>
    <row r="88" spans="1:4" x14ac:dyDescent="0.25">
      <c r="A88" s="10" t="s">
        <v>4810</v>
      </c>
      <c r="B88" s="7">
        <v>3516979.54</v>
      </c>
      <c r="C88" s="7">
        <v>4724162.6000000006</v>
      </c>
      <c r="D88" s="7">
        <v>8241142.1399999997</v>
      </c>
    </row>
    <row r="99" spans="1:3" x14ac:dyDescent="0.25">
      <c r="A99" s="11">
        <v>2003</v>
      </c>
      <c r="B99" s="11">
        <v>2004</v>
      </c>
      <c r="C99" s="11" t="s">
        <v>4810</v>
      </c>
    </row>
    <row r="100" spans="1:3" x14ac:dyDescent="0.25">
      <c r="A100" s="18">
        <v>3516979.54</v>
      </c>
      <c r="B100" s="18">
        <v>4724162.6000000006</v>
      </c>
      <c r="C100" s="18">
        <v>8241142.1399999997</v>
      </c>
    </row>
    <row r="102" spans="1:3" x14ac:dyDescent="0.25">
      <c r="A102">
        <f>(A100/C100)*100</f>
        <v>42.675875264056543</v>
      </c>
    </row>
    <row r="103" spans="1:3" x14ac:dyDescent="0.25">
      <c r="A103">
        <f>100-A102</f>
        <v>57.324124735943457</v>
      </c>
    </row>
    <row r="109" spans="1:3" x14ac:dyDescent="0.25">
      <c r="A109" s="9" t="s">
        <v>4809</v>
      </c>
      <c r="B109" t="s">
        <v>4826</v>
      </c>
    </row>
    <row r="110" spans="1:3" x14ac:dyDescent="0.25">
      <c r="A110" s="10" t="s">
        <v>591</v>
      </c>
      <c r="B110">
        <v>60</v>
      </c>
    </row>
    <row r="111" spans="1:3" x14ac:dyDescent="0.25">
      <c r="A111" s="10" t="s">
        <v>708</v>
      </c>
      <c r="B111">
        <v>6</v>
      </c>
    </row>
    <row r="112" spans="1:3" x14ac:dyDescent="0.25">
      <c r="A112" s="10" t="s">
        <v>724</v>
      </c>
      <c r="B112">
        <v>16</v>
      </c>
    </row>
    <row r="113" spans="1:2" x14ac:dyDescent="0.25">
      <c r="A113" s="10" t="s">
        <v>28</v>
      </c>
      <c r="B113">
        <v>2263</v>
      </c>
    </row>
    <row r="114" spans="1:2" x14ac:dyDescent="0.25">
      <c r="A114" s="10" t="s">
        <v>4810</v>
      </c>
      <c r="B114">
        <v>2345</v>
      </c>
    </row>
    <row r="120" spans="1:2" x14ac:dyDescent="0.25">
      <c r="A120" s="10" t="s">
        <v>4814</v>
      </c>
      <c r="B120" s="7">
        <v>129753.60000000001</v>
      </c>
    </row>
    <row r="121" spans="1:2" x14ac:dyDescent="0.25">
      <c r="A121" s="10" t="s">
        <v>4815</v>
      </c>
      <c r="B121" s="7">
        <v>140836.19000000006</v>
      </c>
    </row>
    <row r="122" spans="1:2" x14ac:dyDescent="0.25">
      <c r="A122" s="10" t="s">
        <v>4816</v>
      </c>
      <c r="B122" s="7">
        <v>174504.89999999997</v>
      </c>
    </row>
    <row r="123" spans="1:2" x14ac:dyDescent="0.25">
      <c r="A123" s="10" t="s">
        <v>4817</v>
      </c>
      <c r="B123" s="7">
        <v>201609.55</v>
      </c>
    </row>
    <row r="124" spans="1:2" x14ac:dyDescent="0.25">
      <c r="A124" s="10" t="s">
        <v>4818</v>
      </c>
      <c r="B124" s="7">
        <v>192673.11000000002</v>
      </c>
    </row>
    <row r="125" spans="1:2" x14ac:dyDescent="0.25">
      <c r="A125" s="10" t="s">
        <v>4819</v>
      </c>
      <c r="B125" s="7">
        <v>168082.56000000006</v>
      </c>
    </row>
    <row r="126" spans="1:2" x14ac:dyDescent="0.25">
      <c r="A126" s="10" t="s">
        <v>4820</v>
      </c>
      <c r="B126" s="7">
        <v>187731.87999999998</v>
      </c>
    </row>
    <row r="127" spans="1:2" x14ac:dyDescent="0.25">
      <c r="A127" s="10" t="s">
        <v>4821</v>
      </c>
      <c r="B127" s="7">
        <v>197809.30000000002</v>
      </c>
    </row>
    <row r="128" spans="1:2" x14ac:dyDescent="0.25">
      <c r="A128" s="10" t="s">
        <v>4822</v>
      </c>
      <c r="B128" s="7">
        <v>263973.36</v>
      </c>
    </row>
    <row r="129" spans="1:2" x14ac:dyDescent="0.25">
      <c r="A129" s="10" t="s">
        <v>4823</v>
      </c>
      <c r="B129" s="7">
        <v>568290.97</v>
      </c>
    </row>
    <row r="130" spans="1:2" x14ac:dyDescent="0.25">
      <c r="A130" s="10" t="s">
        <v>4824</v>
      </c>
      <c r="B130" s="7">
        <v>1029837.6599999999</v>
      </c>
    </row>
    <row r="131" spans="1:2" x14ac:dyDescent="0.25">
      <c r="A131" s="10" t="s">
        <v>4825</v>
      </c>
      <c r="B131" s="7">
        <v>261876.45999999993</v>
      </c>
    </row>
    <row r="132" spans="1:2" x14ac:dyDescent="0.25">
      <c r="A132" s="17" t="s">
        <v>4810</v>
      </c>
      <c r="B132" s="18">
        <v>3516979.54</v>
      </c>
    </row>
    <row r="135" spans="1:2" x14ac:dyDescent="0.25">
      <c r="A135" s="10" t="s">
        <v>4814</v>
      </c>
      <c r="B135" s="7">
        <v>316577.41999999987</v>
      </c>
    </row>
    <row r="136" spans="1:2" x14ac:dyDescent="0.25">
      <c r="A136" s="10" t="s">
        <v>4815</v>
      </c>
      <c r="B136" s="7">
        <v>311419.53000000009</v>
      </c>
    </row>
    <row r="137" spans="1:2" x14ac:dyDescent="0.25">
      <c r="A137" s="10" t="s">
        <v>4816</v>
      </c>
      <c r="B137" s="7">
        <v>205733.72999999992</v>
      </c>
    </row>
    <row r="138" spans="1:2" x14ac:dyDescent="0.25">
      <c r="A138" s="10" t="s">
        <v>4817</v>
      </c>
      <c r="B138" s="7">
        <v>206148.12000000005</v>
      </c>
    </row>
    <row r="139" spans="1:2" x14ac:dyDescent="0.25">
      <c r="A139" s="10" t="s">
        <v>4818</v>
      </c>
      <c r="B139" s="7">
        <v>273438.38999999996</v>
      </c>
    </row>
    <row r="140" spans="1:2" x14ac:dyDescent="0.25">
      <c r="A140" s="10" t="s">
        <v>4819</v>
      </c>
      <c r="B140" s="7">
        <v>286674.21999999997</v>
      </c>
    </row>
    <row r="141" spans="1:2" x14ac:dyDescent="0.25">
      <c r="A141" s="10" t="s">
        <v>4820</v>
      </c>
      <c r="B141" s="7">
        <v>327144.08999999997</v>
      </c>
    </row>
    <row r="142" spans="1:2" x14ac:dyDescent="0.25">
      <c r="A142" s="10" t="s">
        <v>4821</v>
      </c>
      <c r="B142" s="7">
        <v>461501.2699999999</v>
      </c>
    </row>
    <row r="143" spans="1:2" x14ac:dyDescent="0.25">
      <c r="A143" s="10" t="s">
        <v>4822</v>
      </c>
      <c r="B143" s="7">
        <v>320750.91000000003</v>
      </c>
    </row>
    <row r="144" spans="1:2" x14ac:dyDescent="0.25">
      <c r="A144" s="10" t="s">
        <v>4823</v>
      </c>
      <c r="B144" s="7">
        <v>552924.25</v>
      </c>
    </row>
    <row r="145" spans="1:2" x14ac:dyDescent="0.25">
      <c r="A145" s="10" t="s">
        <v>4824</v>
      </c>
      <c r="B145" s="7">
        <v>1089048.0100000005</v>
      </c>
    </row>
    <row r="146" spans="1:2" x14ac:dyDescent="0.25">
      <c r="A146" s="10" t="s">
        <v>4825</v>
      </c>
      <c r="B146" s="7">
        <v>372802.6599999998</v>
      </c>
    </row>
    <row r="147" spans="1:2" x14ac:dyDescent="0.25">
      <c r="A147" s="17" t="s">
        <v>4810</v>
      </c>
      <c r="B147" s="18">
        <v>4724162.6000000006</v>
      </c>
    </row>
    <row r="162" spans="1:2" x14ac:dyDescent="0.25">
      <c r="A162" s="9" t="s">
        <v>4809</v>
      </c>
      <c r="B162" t="s">
        <v>4812</v>
      </c>
    </row>
    <row r="163" spans="1:2" x14ac:dyDescent="0.25">
      <c r="A163" s="10">
        <v>2003</v>
      </c>
      <c r="B163" s="7">
        <v>524835.07855900016</v>
      </c>
    </row>
    <row r="164" spans="1:2" x14ac:dyDescent="0.25">
      <c r="A164" s="10">
        <v>2004</v>
      </c>
      <c r="B164" s="7">
        <v>654603.40225100017</v>
      </c>
    </row>
    <row r="165" spans="1:2" x14ac:dyDescent="0.25">
      <c r="A165" s="10" t="s">
        <v>4810</v>
      </c>
      <c r="B165" s="7">
        <v>1179438.4808100003</v>
      </c>
    </row>
    <row r="186" spans="1:2" x14ac:dyDescent="0.25">
      <c r="A186" s="9" t="s">
        <v>4809</v>
      </c>
      <c r="B186" t="s">
        <v>4827</v>
      </c>
    </row>
    <row r="187" spans="1:2" x14ac:dyDescent="0.25">
      <c r="A187" s="10">
        <v>2003</v>
      </c>
      <c r="B187">
        <v>1000</v>
      </c>
    </row>
    <row r="188" spans="1:2" x14ac:dyDescent="0.25">
      <c r="A188" s="10">
        <v>2004</v>
      </c>
      <c r="B188">
        <v>1345</v>
      </c>
    </row>
    <row r="189" spans="1:2" x14ac:dyDescent="0.25">
      <c r="A189" s="10" t="s">
        <v>4810</v>
      </c>
      <c r="B189">
        <v>2345</v>
      </c>
    </row>
  </sheetData>
  <pageMargins left="0.7" right="0.7" top="0.75" bottom="0.75" header="0.3" footer="0.3"/>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95C51D-87F4-4677-800D-624112DDE8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Sales Dashboard</vt:lpstr>
      <vt:lpstr>raw_sales_data</vt:lpstr>
      <vt:lpstr>Worksheet</vt:lpstr>
      <vt:lpstr>Pivot Tables</vt:lpstr>
      <vt:lpstr>'Sales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Kamelia Mihaylova</cp:lastModifiedBy>
  <cp:lastPrinted>2024-11-24T19:38:34Z</cp:lastPrinted>
  <dcterms:created xsi:type="dcterms:W3CDTF">2024-11-23T17:04:04Z</dcterms:created>
  <dcterms:modified xsi:type="dcterms:W3CDTF">2024-11-24T21:59:19Z</dcterms:modified>
</cp:coreProperties>
</file>